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oducts" sheetId="1" state="visible" r:id="rId1"/>
    <sheet xmlns:r="http://schemas.openxmlformats.org/officeDocument/2006/relationships" name="Stores" sheetId="2" state="visible" r:id="rId2"/>
    <sheet xmlns:r="http://schemas.openxmlformats.org/officeDocument/2006/relationships" name="Employees" sheetId="3" state="visible" r:id="rId3"/>
    <sheet xmlns:r="http://schemas.openxmlformats.org/officeDocument/2006/relationships" name="Sales" sheetId="4" state="visible" r:id="rId4"/>
    <sheet xmlns:r="http://schemas.openxmlformats.org/officeDocument/2006/relationships" name="MonthlySummary" sheetId="5" state="visible" r:id="rId5"/>
    <sheet xmlns:r="http://schemas.openxmlformats.org/officeDocument/2006/relationships" name="PivotLike" sheetId="6" state="visible" r:id="rId6"/>
    <sheet xmlns:r="http://schemas.openxmlformats.org/officeDocument/2006/relationships" name="README" sheetId="7" state="visible" r:id="rId7"/>
    <sheet xmlns:r="http://schemas.openxmlformats.org/officeDocument/2006/relationships" name="MonthlyChart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  <xf numFmtId="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ProductID</t>
        </is>
      </c>
      <c r="B1" s="1" t="inlineStr">
        <is>
          <t>ProductName</t>
        </is>
      </c>
      <c r="C1" s="1" t="inlineStr">
        <is>
          <t>Category</t>
        </is>
      </c>
      <c r="D1" s="1" t="inlineStr">
        <is>
          <t>Cost</t>
        </is>
      </c>
      <c r="E1" s="1" t="inlineStr">
        <is>
          <t>MSRP</t>
        </is>
      </c>
    </row>
    <row r="2">
      <c r="A2" t="inlineStr">
        <is>
          <t>P0001</t>
        </is>
      </c>
      <c r="B2" t="inlineStr">
        <is>
          <t>Prod_0001</t>
        </is>
      </c>
      <c r="C2" t="inlineStr">
        <is>
          <t>Beverages</t>
        </is>
      </c>
      <c r="D2" t="n">
        <v>152.29</v>
      </c>
      <c r="E2" t="n">
        <v>755.63</v>
      </c>
    </row>
    <row r="3">
      <c r="A3" t="inlineStr">
        <is>
          <t>P0002</t>
        </is>
      </c>
      <c r="B3" t="inlineStr">
        <is>
          <t>Prod_0002</t>
        </is>
      </c>
      <c r="C3" t="inlineStr">
        <is>
          <t>Food</t>
        </is>
      </c>
      <c r="D3" t="n">
        <v>150.01</v>
      </c>
      <c r="E3" t="n">
        <v>268.84</v>
      </c>
    </row>
    <row r="4">
      <c r="A4" t="inlineStr">
        <is>
          <t>P0003</t>
        </is>
      </c>
      <c r="B4" t="inlineStr">
        <is>
          <t>Prod_0003</t>
        </is>
      </c>
      <c r="C4" t="inlineStr">
        <is>
          <t>Household</t>
        </is>
      </c>
      <c r="D4" t="n">
        <v>78.40000000000001</v>
      </c>
      <c r="E4" t="n">
        <v>96.84</v>
      </c>
    </row>
    <row r="5">
      <c r="A5" t="inlineStr">
        <is>
          <t>P0004</t>
        </is>
      </c>
      <c r="B5" t="inlineStr">
        <is>
          <t>Prod_0004</t>
        </is>
      </c>
      <c r="C5" t="inlineStr">
        <is>
          <t>Household</t>
        </is>
      </c>
      <c r="D5" t="n">
        <v>68.23999999999999</v>
      </c>
      <c r="E5" t="n">
        <v>426.5</v>
      </c>
    </row>
    <row r="6">
      <c r="A6" t="inlineStr">
        <is>
          <t>P0005</t>
        </is>
      </c>
      <c r="B6" t="inlineStr">
        <is>
          <t>Prod_0005</t>
        </is>
      </c>
      <c r="C6" t="inlineStr">
        <is>
          <t>Beverages</t>
        </is>
      </c>
      <c r="D6" t="n">
        <v>162.75</v>
      </c>
      <c r="E6" t="n">
        <v>147.03</v>
      </c>
    </row>
    <row r="7">
      <c r="A7" t="inlineStr">
        <is>
          <t>P0006</t>
        </is>
      </c>
      <c r="B7" t="inlineStr">
        <is>
          <t>Prod_0006</t>
        </is>
      </c>
      <c r="C7" t="inlineStr">
        <is>
          <t>Food</t>
        </is>
      </c>
      <c r="D7" t="n">
        <v>84.89</v>
      </c>
      <c r="E7" t="n">
        <v>969.28</v>
      </c>
    </row>
    <row r="8">
      <c r="A8" t="inlineStr">
        <is>
          <t>P0007</t>
        </is>
      </c>
      <c r="B8" t="inlineStr">
        <is>
          <t>Prod_0007</t>
        </is>
      </c>
      <c r="C8" t="inlineStr">
        <is>
          <t>Food</t>
        </is>
      </c>
      <c r="D8" t="n">
        <v>85.41</v>
      </c>
      <c r="E8" t="n">
        <v>136.98</v>
      </c>
    </row>
    <row r="9">
      <c r="A9" t="inlineStr">
        <is>
          <t>P0008</t>
        </is>
      </c>
      <c r="B9" t="inlineStr">
        <is>
          <t>Prod_0008</t>
        </is>
      </c>
      <c r="C9" t="inlineStr">
        <is>
          <t>Electronics</t>
        </is>
      </c>
      <c r="D9" t="n">
        <v>137.02</v>
      </c>
      <c r="E9" t="n">
        <v>399.45</v>
      </c>
    </row>
    <row r="10">
      <c r="A10" t="inlineStr">
        <is>
          <t>P0009</t>
        </is>
      </c>
      <c r="B10" t="inlineStr">
        <is>
          <t>Prod_0009</t>
        </is>
      </c>
      <c r="C10" t="inlineStr">
        <is>
          <t>Toys</t>
        </is>
      </c>
      <c r="D10" t="n">
        <v>101.13</v>
      </c>
      <c r="E10" t="n">
        <v>731.52</v>
      </c>
    </row>
    <row r="11">
      <c r="A11" t="inlineStr">
        <is>
          <t>P0010</t>
        </is>
      </c>
      <c r="B11" t="inlineStr">
        <is>
          <t>Prod_0010</t>
        </is>
      </c>
      <c r="C11" t="inlineStr">
        <is>
          <t>Electronics</t>
        </is>
      </c>
      <c r="D11" t="n">
        <v>139.53</v>
      </c>
      <c r="E11" t="n">
        <v>764.28</v>
      </c>
    </row>
    <row r="12">
      <c r="A12" t="inlineStr">
        <is>
          <t>P0011</t>
        </is>
      </c>
      <c r="B12" t="inlineStr">
        <is>
          <t>Prod_0011</t>
        </is>
      </c>
      <c r="C12" t="inlineStr">
        <is>
          <t>Household</t>
        </is>
      </c>
      <c r="D12" t="n">
        <v>139.95</v>
      </c>
      <c r="E12" t="n">
        <v>393.81</v>
      </c>
    </row>
    <row r="13">
      <c r="A13" t="inlineStr">
        <is>
          <t>P0012</t>
        </is>
      </c>
      <c r="B13" t="inlineStr">
        <is>
          <t>Prod_0012</t>
        </is>
      </c>
      <c r="C13" t="inlineStr">
        <is>
          <t>Food</t>
        </is>
      </c>
      <c r="D13" t="n">
        <v>282.41</v>
      </c>
      <c r="E13" t="n">
        <v>920.59</v>
      </c>
    </row>
    <row r="14">
      <c r="A14" t="inlineStr">
        <is>
          <t>P0013</t>
        </is>
      </c>
      <c r="B14" t="inlineStr">
        <is>
          <t>Prod_0013</t>
        </is>
      </c>
      <c r="C14" t="inlineStr">
        <is>
          <t>Clothing</t>
        </is>
      </c>
      <c r="D14" t="n">
        <v>192.57</v>
      </c>
      <c r="E14" t="n">
        <v>84.2</v>
      </c>
    </row>
    <row r="15">
      <c r="A15" t="inlineStr">
        <is>
          <t>P0014</t>
        </is>
      </c>
      <c r="B15" t="inlineStr">
        <is>
          <t>Prod_0014</t>
        </is>
      </c>
      <c r="C15" t="inlineStr">
        <is>
          <t>Clothing</t>
        </is>
      </c>
      <c r="D15" t="n">
        <v>56.34</v>
      </c>
      <c r="E15" t="n">
        <v>329.64</v>
      </c>
    </row>
    <row r="16">
      <c r="A16" t="inlineStr">
        <is>
          <t>P0015</t>
        </is>
      </c>
      <c r="B16" t="inlineStr">
        <is>
          <t>Prod_0015</t>
        </is>
      </c>
      <c r="C16" t="inlineStr">
        <is>
          <t>Food</t>
        </is>
      </c>
      <c r="D16" t="n">
        <v>96.90000000000001</v>
      </c>
      <c r="E16" t="n">
        <v>120.27</v>
      </c>
    </row>
    <row r="17">
      <c r="A17" t="inlineStr">
        <is>
          <t>P0016</t>
        </is>
      </c>
      <c r="B17" t="inlineStr">
        <is>
          <t>Prod_0016</t>
        </is>
      </c>
      <c r="C17" t="inlineStr">
        <is>
          <t>Food</t>
        </is>
      </c>
      <c r="D17" t="n">
        <v>65.25</v>
      </c>
      <c r="E17" t="n">
        <v>941.78</v>
      </c>
    </row>
    <row r="18">
      <c r="A18" t="inlineStr">
        <is>
          <t>P0017</t>
        </is>
      </c>
      <c r="B18" t="inlineStr">
        <is>
          <t>Prod_0017</t>
        </is>
      </c>
      <c r="C18" t="inlineStr">
        <is>
          <t>Food</t>
        </is>
      </c>
      <c r="D18" t="n">
        <v>34.01</v>
      </c>
      <c r="E18" t="n">
        <v>753.91</v>
      </c>
    </row>
    <row r="19">
      <c r="A19" t="inlineStr">
        <is>
          <t>P0018</t>
        </is>
      </c>
      <c r="B19" t="inlineStr">
        <is>
          <t>Prod_0018</t>
        </is>
      </c>
      <c r="C19" t="inlineStr">
        <is>
          <t>Food</t>
        </is>
      </c>
      <c r="D19" t="n">
        <v>77.22</v>
      </c>
      <c r="E19" t="n">
        <v>982.67</v>
      </c>
    </row>
    <row r="20">
      <c r="A20" t="inlineStr">
        <is>
          <t>P0019</t>
        </is>
      </c>
      <c r="B20" t="inlineStr">
        <is>
          <t>Prod_0019</t>
        </is>
      </c>
      <c r="C20" t="inlineStr">
        <is>
          <t>Toys</t>
        </is>
      </c>
      <c r="D20" t="n">
        <v>232.62</v>
      </c>
      <c r="E20" t="n">
        <v>668.5599999999999</v>
      </c>
    </row>
    <row r="21">
      <c r="A21" t="inlineStr">
        <is>
          <t>P0020</t>
        </is>
      </c>
      <c r="B21" t="inlineStr">
        <is>
          <t>Prod_0020</t>
        </is>
      </c>
      <c r="C21" t="inlineStr">
        <is>
          <t>Beverages</t>
        </is>
      </c>
      <c r="D21" t="n">
        <v>247.89</v>
      </c>
      <c r="E21" t="n">
        <v>774.4400000000001</v>
      </c>
    </row>
    <row r="22">
      <c r="A22" t="inlineStr">
        <is>
          <t>P0021</t>
        </is>
      </c>
      <c r="B22" t="inlineStr">
        <is>
          <t>Prod_0021</t>
        </is>
      </c>
      <c r="C22" t="inlineStr">
        <is>
          <t>Household</t>
        </is>
      </c>
      <c r="D22" t="n">
        <v>168.91</v>
      </c>
      <c r="E22" t="n">
        <v>153.87</v>
      </c>
    </row>
    <row r="23">
      <c r="A23" t="inlineStr">
        <is>
          <t>P0022</t>
        </is>
      </c>
      <c r="B23" t="inlineStr">
        <is>
          <t>Prod_0022</t>
        </is>
      </c>
      <c r="C23" t="inlineStr">
        <is>
          <t>Beverages</t>
        </is>
      </c>
      <c r="D23" t="n">
        <v>162.46</v>
      </c>
      <c r="E23" t="n">
        <v>254.87</v>
      </c>
    </row>
    <row r="24">
      <c r="A24" t="inlineStr">
        <is>
          <t>P0023</t>
        </is>
      </c>
      <c r="B24" t="inlineStr">
        <is>
          <t>Prod_0023</t>
        </is>
      </c>
      <c r="C24" t="inlineStr">
        <is>
          <t>Stationery</t>
        </is>
      </c>
      <c r="D24" t="n">
        <v>149.4</v>
      </c>
      <c r="E24" t="n">
        <v>175.65</v>
      </c>
    </row>
    <row r="25">
      <c r="A25" t="inlineStr">
        <is>
          <t>P0024</t>
        </is>
      </c>
      <c r="B25" t="inlineStr">
        <is>
          <t>Prod_0024</t>
        </is>
      </c>
      <c r="C25" t="inlineStr">
        <is>
          <t>Clothing</t>
        </is>
      </c>
      <c r="D25" t="n">
        <v>79.56999999999999</v>
      </c>
      <c r="E25" t="n">
        <v>120.55</v>
      </c>
    </row>
    <row r="26">
      <c r="A26" t="inlineStr">
        <is>
          <t>P0025</t>
        </is>
      </c>
      <c r="B26" t="inlineStr">
        <is>
          <t>Prod_0025</t>
        </is>
      </c>
      <c r="C26" t="inlineStr">
        <is>
          <t>Beverages</t>
        </is>
      </c>
      <c r="D26" t="n">
        <v>65.42</v>
      </c>
      <c r="E26" t="n">
        <v>388.64</v>
      </c>
    </row>
    <row r="27">
      <c r="A27" t="inlineStr">
        <is>
          <t>P0026</t>
        </is>
      </c>
      <c r="B27" t="inlineStr">
        <is>
          <t>Prod_0026</t>
        </is>
      </c>
      <c r="C27" t="inlineStr">
        <is>
          <t>Beverages</t>
        </is>
      </c>
      <c r="D27" t="n">
        <v>60.11</v>
      </c>
      <c r="E27" t="n">
        <v>934.46</v>
      </c>
    </row>
    <row r="28">
      <c r="A28" t="inlineStr">
        <is>
          <t>P0027</t>
        </is>
      </c>
      <c r="B28" t="inlineStr">
        <is>
          <t>Prod_0027</t>
        </is>
      </c>
      <c r="C28" t="inlineStr">
        <is>
          <t>Electronics</t>
        </is>
      </c>
      <c r="D28" t="n">
        <v>255.1</v>
      </c>
      <c r="E28" t="n">
        <v>642.13</v>
      </c>
    </row>
    <row r="29">
      <c r="A29" t="inlineStr">
        <is>
          <t>P0028</t>
        </is>
      </c>
      <c r="B29" t="inlineStr">
        <is>
          <t>Prod_0028</t>
        </is>
      </c>
      <c r="C29" t="inlineStr">
        <is>
          <t>Food</t>
        </is>
      </c>
      <c r="D29" t="n">
        <v>223.84</v>
      </c>
      <c r="E29" t="n">
        <v>546.6</v>
      </c>
    </row>
    <row r="30">
      <c r="A30" t="inlineStr">
        <is>
          <t>P0029</t>
        </is>
      </c>
      <c r="B30" t="inlineStr">
        <is>
          <t>Prod_0029</t>
        </is>
      </c>
      <c r="C30" t="inlineStr">
        <is>
          <t>Clothing</t>
        </is>
      </c>
      <c r="D30" t="n">
        <v>66.31</v>
      </c>
      <c r="E30" t="n">
        <v>702.71</v>
      </c>
    </row>
    <row r="31">
      <c r="A31" t="inlineStr">
        <is>
          <t>P0030</t>
        </is>
      </c>
      <c r="B31" t="inlineStr">
        <is>
          <t>Prod_0030</t>
        </is>
      </c>
      <c r="C31" t="inlineStr">
        <is>
          <t>Household</t>
        </is>
      </c>
      <c r="D31" t="n">
        <v>224</v>
      </c>
      <c r="E31" t="n">
        <v>768.52</v>
      </c>
    </row>
    <row r="32">
      <c r="A32" t="inlineStr">
        <is>
          <t>P0031</t>
        </is>
      </c>
      <c r="B32" t="inlineStr">
        <is>
          <t>Prod_0031</t>
        </is>
      </c>
      <c r="C32" t="inlineStr">
        <is>
          <t>Food</t>
        </is>
      </c>
      <c r="D32" t="n">
        <v>279.06</v>
      </c>
      <c r="E32" t="n">
        <v>243.33</v>
      </c>
    </row>
    <row r="33">
      <c r="A33" t="inlineStr">
        <is>
          <t>P0032</t>
        </is>
      </c>
      <c r="B33" t="inlineStr">
        <is>
          <t>Prod_0032</t>
        </is>
      </c>
      <c r="C33" t="inlineStr">
        <is>
          <t>Beverages</t>
        </is>
      </c>
      <c r="D33" t="n">
        <v>279.38</v>
      </c>
      <c r="E33" t="n">
        <v>329.79</v>
      </c>
    </row>
    <row r="34">
      <c r="A34" t="inlineStr">
        <is>
          <t>P0033</t>
        </is>
      </c>
      <c r="B34" t="inlineStr">
        <is>
          <t>Prod_0033</t>
        </is>
      </c>
      <c r="C34" t="inlineStr">
        <is>
          <t>Food</t>
        </is>
      </c>
      <c r="D34" t="n">
        <v>26.75</v>
      </c>
      <c r="E34" t="n">
        <v>479.4</v>
      </c>
    </row>
    <row r="35">
      <c r="A35" t="inlineStr">
        <is>
          <t>P0034</t>
        </is>
      </c>
      <c r="B35" t="inlineStr">
        <is>
          <t>Prod_0034</t>
        </is>
      </c>
      <c r="C35" t="inlineStr">
        <is>
          <t>Toys</t>
        </is>
      </c>
      <c r="D35" t="n">
        <v>123.15</v>
      </c>
      <c r="E35" t="n">
        <v>628.75</v>
      </c>
    </row>
    <row r="36">
      <c r="A36" t="inlineStr">
        <is>
          <t>P0035</t>
        </is>
      </c>
      <c r="B36" t="inlineStr">
        <is>
          <t>Prod_0035</t>
        </is>
      </c>
      <c r="C36" t="inlineStr">
        <is>
          <t>Beverages</t>
        </is>
      </c>
      <c r="D36" t="n">
        <v>119.28</v>
      </c>
      <c r="E36" t="n">
        <v>124.59</v>
      </c>
    </row>
    <row r="37">
      <c r="A37" t="inlineStr">
        <is>
          <t>P0036</t>
        </is>
      </c>
      <c r="B37" t="inlineStr">
        <is>
          <t>Prod_0036</t>
        </is>
      </c>
      <c r="C37" t="inlineStr">
        <is>
          <t>Clothing</t>
        </is>
      </c>
      <c r="D37" t="n">
        <v>23.56</v>
      </c>
      <c r="E37" t="n">
        <v>486.57</v>
      </c>
    </row>
    <row r="38">
      <c r="A38" t="inlineStr">
        <is>
          <t>P0037</t>
        </is>
      </c>
      <c r="B38" t="inlineStr">
        <is>
          <t>Prod_0037</t>
        </is>
      </c>
      <c r="C38" t="inlineStr">
        <is>
          <t>Stationery</t>
        </is>
      </c>
      <c r="D38" t="n">
        <v>113.57</v>
      </c>
      <c r="E38" t="n">
        <v>498.48</v>
      </c>
    </row>
    <row r="39">
      <c r="A39" t="inlineStr">
        <is>
          <t>P0038</t>
        </is>
      </c>
      <c r="B39" t="inlineStr">
        <is>
          <t>Prod_0038</t>
        </is>
      </c>
      <c r="C39" t="inlineStr">
        <is>
          <t>Beverages</t>
        </is>
      </c>
      <c r="D39" t="n">
        <v>160.86</v>
      </c>
      <c r="E39" t="n">
        <v>891.41</v>
      </c>
    </row>
    <row r="40">
      <c r="A40" t="inlineStr">
        <is>
          <t>P0039</t>
        </is>
      </c>
      <c r="B40" t="inlineStr">
        <is>
          <t>Prod_0039</t>
        </is>
      </c>
      <c r="C40" t="inlineStr">
        <is>
          <t>Household</t>
        </is>
      </c>
      <c r="D40" t="n">
        <v>98.81</v>
      </c>
      <c r="E40" t="n">
        <v>386.86</v>
      </c>
    </row>
    <row r="41">
      <c r="A41" t="inlineStr">
        <is>
          <t>P0040</t>
        </is>
      </c>
      <c r="B41" t="inlineStr">
        <is>
          <t>Prod_0040</t>
        </is>
      </c>
      <c r="C41" t="inlineStr">
        <is>
          <t>Toys</t>
        </is>
      </c>
      <c r="D41" t="n">
        <v>87.62</v>
      </c>
      <c r="E41" t="n">
        <v>72.69</v>
      </c>
    </row>
    <row r="42">
      <c r="A42" t="inlineStr">
        <is>
          <t>P0041</t>
        </is>
      </c>
      <c r="B42" t="inlineStr">
        <is>
          <t>Prod_0041</t>
        </is>
      </c>
      <c r="C42" t="inlineStr">
        <is>
          <t>Stationery</t>
        </is>
      </c>
      <c r="D42" t="n">
        <v>140.39</v>
      </c>
      <c r="E42" t="n">
        <v>378.97</v>
      </c>
    </row>
    <row r="43">
      <c r="A43" t="inlineStr">
        <is>
          <t>P0042</t>
        </is>
      </c>
      <c r="B43" t="inlineStr">
        <is>
          <t>Prod_0042</t>
        </is>
      </c>
      <c r="C43" t="inlineStr">
        <is>
          <t>Electronics</t>
        </is>
      </c>
      <c r="D43" t="n">
        <v>55.43</v>
      </c>
      <c r="E43" t="n">
        <v>952.54</v>
      </c>
    </row>
    <row r="44">
      <c r="A44" t="inlineStr">
        <is>
          <t>P0043</t>
        </is>
      </c>
      <c r="B44" t="inlineStr">
        <is>
          <t>Prod_0043</t>
        </is>
      </c>
      <c r="C44" t="inlineStr">
        <is>
          <t>Food</t>
        </is>
      </c>
      <c r="D44" t="n">
        <v>286.79</v>
      </c>
      <c r="E44" t="n">
        <v>257.47</v>
      </c>
    </row>
    <row r="45">
      <c r="A45" t="inlineStr">
        <is>
          <t>P0044</t>
        </is>
      </c>
      <c r="B45" t="inlineStr">
        <is>
          <t>Prod_0044</t>
        </is>
      </c>
      <c r="C45" t="inlineStr">
        <is>
          <t>Food</t>
        </is>
      </c>
      <c r="D45" t="n">
        <v>261.86</v>
      </c>
      <c r="E45" t="n">
        <v>273.5</v>
      </c>
    </row>
    <row r="46">
      <c r="A46" t="inlineStr">
        <is>
          <t>P0045</t>
        </is>
      </c>
      <c r="B46" t="inlineStr">
        <is>
          <t>Prod_0045</t>
        </is>
      </c>
      <c r="C46" t="inlineStr">
        <is>
          <t>Toys</t>
        </is>
      </c>
      <c r="D46" t="n">
        <v>172.29</v>
      </c>
      <c r="E46" t="n">
        <v>231.7</v>
      </c>
    </row>
    <row r="47">
      <c r="A47" t="inlineStr">
        <is>
          <t>P0046</t>
        </is>
      </c>
      <c r="B47" t="inlineStr">
        <is>
          <t>Prod_0046</t>
        </is>
      </c>
      <c r="C47" t="inlineStr">
        <is>
          <t>Electronics</t>
        </is>
      </c>
      <c r="D47" t="n">
        <v>33.48</v>
      </c>
      <c r="E47" t="n">
        <v>65.08</v>
      </c>
    </row>
    <row r="48">
      <c r="A48" t="inlineStr">
        <is>
          <t>P0047</t>
        </is>
      </c>
      <c r="B48" t="inlineStr">
        <is>
          <t>Prod_0047</t>
        </is>
      </c>
      <c r="C48" t="inlineStr">
        <is>
          <t>Beverages</t>
        </is>
      </c>
      <c r="D48" t="n">
        <v>131.84</v>
      </c>
      <c r="E48" t="n">
        <v>598.0599999999999</v>
      </c>
    </row>
    <row r="49">
      <c r="A49" t="inlineStr">
        <is>
          <t>P0048</t>
        </is>
      </c>
      <c r="B49" t="inlineStr">
        <is>
          <t>Prod_0048</t>
        </is>
      </c>
      <c r="C49" t="inlineStr">
        <is>
          <t>Toys</t>
        </is>
      </c>
      <c r="D49" t="n">
        <v>240.13</v>
      </c>
      <c r="E49" t="n">
        <v>291.97</v>
      </c>
    </row>
    <row r="50">
      <c r="A50" t="inlineStr">
        <is>
          <t>P0049</t>
        </is>
      </c>
      <c r="B50" t="inlineStr">
        <is>
          <t>Prod_0049</t>
        </is>
      </c>
      <c r="C50" t="inlineStr">
        <is>
          <t>Beverages</t>
        </is>
      </c>
      <c r="D50" t="n">
        <v>64.17</v>
      </c>
      <c r="E50" t="n">
        <v>249.02</v>
      </c>
    </row>
    <row r="51">
      <c r="A51" t="inlineStr">
        <is>
          <t>P0050</t>
        </is>
      </c>
      <c r="B51" t="inlineStr">
        <is>
          <t>Prod_0050</t>
        </is>
      </c>
      <c r="C51" t="inlineStr">
        <is>
          <t>Household</t>
        </is>
      </c>
      <c r="D51" t="n">
        <v>117.35</v>
      </c>
      <c r="E51" t="n">
        <v>714.89</v>
      </c>
    </row>
    <row r="52">
      <c r="A52" t="inlineStr">
        <is>
          <t>P0051</t>
        </is>
      </c>
      <c r="B52" t="inlineStr">
        <is>
          <t>Prod_0051</t>
        </is>
      </c>
      <c r="C52" t="inlineStr">
        <is>
          <t>Clothing</t>
        </is>
      </c>
      <c r="D52" t="n">
        <v>40.92</v>
      </c>
      <c r="E52" t="n">
        <v>84.65000000000001</v>
      </c>
    </row>
    <row r="53">
      <c r="A53" t="inlineStr">
        <is>
          <t>P0052</t>
        </is>
      </c>
      <c r="B53" t="inlineStr">
        <is>
          <t>Prod_0052</t>
        </is>
      </c>
      <c r="C53" t="inlineStr">
        <is>
          <t>Clothing</t>
        </is>
      </c>
      <c r="D53" t="n">
        <v>272.15</v>
      </c>
      <c r="E53" t="n">
        <v>54.43</v>
      </c>
    </row>
    <row r="54">
      <c r="A54" t="inlineStr">
        <is>
          <t>P0053</t>
        </is>
      </c>
      <c r="B54" t="inlineStr">
        <is>
          <t>Prod_0053</t>
        </is>
      </c>
      <c r="C54" t="inlineStr">
        <is>
          <t>Food</t>
        </is>
      </c>
      <c r="D54" t="n">
        <v>150.87</v>
      </c>
      <c r="E54" t="n">
        <v>391.83</v>
      </c>
    </row>
    <row r="55">
      <c r="A55" t="inlineStr">
        <is>
          <t>P0054</t>
        </is>
      </c>
      <c r="B55" t="inlineStr">
        <is>
          <t>Prod_0054</t>
        </is>
      </c>
      <c r="C55" t="inlineStr">
        <is>
          <t>Food</t>
        </is>
      </c>
      <c r="D55" t="n">
        <v>26.49</v>
      </c>
      <c r="E55" t="n">
        <v>555.08</v>
      </c>
    </row>
    <row r="56">
      <c r="A56" t="inlineStr">
        <is>
          <t>P0055</t>
        </is>
      </c>
      <c r="B56" t="inlineStr">
        <is>
          <t>Prod_0055</t>
        </is>
      </c>
      <c r="C56" t="inlineStr">
        <is>
          <t>Beverages</t>
        </is>
      </c>
      <c r="D56" t="n">
        <v>177.21</v>
      </c>
      <c r="E56" t="n">
        <v>209.44</v>
      </c>
    </row>
    <row r="57">
      <c r="A57" t="inlineStr">
        <is>
          <t>P0056</t>
        </is>
      </c>
      <c r="B57" t="inlineStr">
        <is>
          <t>Prod_0056</t>
        </is>
      </c>
      <c r="C57" t="inlineStr">
        <is>
          <t>Household</t>
        </is>
      </c>
      <c r="D57" t="n">
        <v>211.71</v>
      </c>
      <c r="E57" t="n">
        <v>310.21</v>
      </c>
    </row>
    <row r="58">
      <c r="A58" t="inlineStr">
        <is>
          <t>P0057</t>
        </is>
      </c>
      <c r="B58" t="inlineStr">
        <is>
          <t>Prod_0057</t>
        </is>
      </c>
      <c r="C58" t="inlineStr">
        <is>
          <t>Beverages</t>
        </is>
      </c>
      <c r="D58" t="n">
        <v>81.56</v>
      </c>
      <c r="E58" t="n">
        <v>80.36</v>
      </c>
    </row>
    <row r="59">
      <c r="A59" t="inlineStr">
        <is>
          <t>P0058</t>
        </is>
      </c>
      <c r="B59" t="inlineStr">
        <is>
          <t>Prod_0058</t>
        </is>
      </c>
      <c r="C59" t="inlineStr">
        <is>
          <t>Stationery</t>
        </is>
      </c>
      <c r="D59" t="n">
        <v>238.99</v>
      </c>
      <c r="E59" t="n">
        <v>541.71</v>
      </c>
    </row>
    <row r="60">
      <c r="A60" t="inlineStr">
        <is>
          <t>P0059</t>
        </is>
      </c>
      <c r="B60" t="inlineStr">
        <is>
          <t>Prod_0059</t>
        </is>
      </c>
      <c r="C60" t="inlineStr">
        <is>
          <t>Beverages</t>
        </is>
      </c>
      <c r="D60" t="n">
        <v>103.66</v>
      </c>
      <c r="E60" t="n">
        <v>563.6799999999999</v>
      </c>
    </row>
    <row r="61">
      <c r="A61" t="inlineStr">
        <is>
          <t>P0060</t>
        </is>
      </c>
      <c r="B61" t="inlineStr">
        <is>
          <t>Prod_0060</t>
        </is>
      </c>
      <c r="C61" t="inlineStr">
        <is>
          <t>Toys</t>
        </is>
      </c>
      <c r="D61" t="n">
        <v>71.83</v>
      </c>
      <c r="E61" t="n">
        <v>129.37</v>
      </c>
    </row>
    <row r="62">
      <c r="A62" t="inlineStr">
        <is>
          <t>P0061</t>
        </is>
      </c>
      <c r="B62" t="inlineStr">
        <is>
          <t>Prod_0061</t>
        </is>
      </c>
      <c r="C62" t="inlineStr">
        <is>
          <t>Beverages</t>
        </is>
      </c>
      <c r="D62" t="n">
        <v>144.27</v>
      </c>
      <c r="E62" t="n">
        <v>68.34999999999999</v>
      </c>
    </row>
    <row r="63">
      <c r="A63" t="inlineStr">
        <is>
          <t>P0062</t>
        </is>
      </c>
      <c r="B63" t="inlineStr">
        <is>
          <t>Prod_0062</t>
        </is>
      </c>
      <c r="C63" t="inlineStr">
        <is>
          <t>Beverages</t>
        </is>
      </c>
      <c r="D63" t="n">
        <v>247.3</v>
      </c>
      <c r="E63" t="n">
        <v>654.48</v>
      </c>
    </row>
    <row r="64">
      <c r="A64" t="inlineStr">
        <is>
          <t>P0063</t>
        </is>
      </c>
      <c r="B64" t="inlineStr">
        <is>
          <t>Prod_0063</t>
        </is>
      </c>
      <c r="C64" t="inlineStr">
        <is>
          <t>Clothing</t>
        </is>
      </c>
      <c r="D64" t="n">
        <v>217.59</v>
      </c>
      <c r="E64" t="n">
        <v>276.3</v>
      </c>
    </row>
    <row r="65">
      <c r="A65" t="inlineStr">
        <is>
          <t>P0064</t>
        </is>
      </c>
      <c r="B65" t="inlineStr">
        <is>
          <t>Prod_0064</t>
        </is>
      </c>
      <c r="C65" t="inlineStr">
        <is>
          <t>Beverages</t>
        </is>
      </c>
      <c r="D65" t="n">
        <v>98.73999999999999</v>
      </c>
      <c r="E65" t="n">
        <v>871.84</v>
      </c>
    </row>
    <row r="66">
      <c r="A66" t="inlineStr">
        <is>
          <t>P0065</t>
        </is>
      </c>
      <c r="B66" t="inlineStr">
        <is>
          <t>Prod_0065</t>
        </is>
      </c>
      <c r="C66" t="inlineStr">
        <is>
          <t>Beverages</t>
        </is>
      </c>
      <c r="D66" t="n">
        <v>204.89</v>
      </c>
      <c r="E66" t="n">
        <v>228.01</v>
      </c>
    </row>
    <row r="67">
      <c r="A67" t="inlineStr">
        <is>
          <t>P0066</t>
        </is>
      </c>
      <c r="B67" t="inlineStr">
        <is>
          <t>Prod_0066</t>
        </is>
      </c>
      <c r="C67" t="inlineStr">
        <is>
          <t>Household</t>
        </is>
      </c>
      <c r="D67" t="n">
        <v>273.09</v>
      </c>
      <c r="E67" t="n">
        <v>501.4</v>
      </c>
    </row>
    <row r="68">
      <c r="A68" t="inlineStr">
        <is>
          <t>P0067</t>
        </is>
      </c>
      <c r="B68" t="inlineStr">
        <is>
          <t>Prod_0067</t>
        </is>
      </c>
      <c r="C68" t="inlineStr">
        <is>
          <t>Toys</t>
        </is>
      </c>
      <c r="D68" t="n">
        <v>254.86</v>
      </c>
      <c r="E68" t="n">
        <v>182.32</v>
      </c>
    </row>
    <row r="69">
      <c r="A69" t="inlineStr">
        <is>
          <t>P0068</t>
        </is>
      </c>
      <c r="B69" t="inlineStr">
        <is>
          <t>Prod_0068</t>
        </is>
      </c>
      <c r="C69" t="inlineStr">
        <is>
          <t>Household</t>
        </is>
      </c>
      <c r="D69" t="n">
        <v>150.78</v>
      </c>
      <c r="E69" t="n">
        <v>257.75</v>
      </c>
    </row>
    <row r="70">
      <c r="A70" t="inlineStr">
        <is>
          <t>P0069</t>
        </is>
      </c>
      <c r="B70" t="inlineStr">
        <is>
          <t>Prod_0069</t>
        </is>
      </c>
      <c r="C70" t="inlineStr">
        <is>
          <t>Household</t>
        </is>
      </c>
      <c r="D70" t="n">
        <v>154.48</v>
      </c>
      <c r="E70" t="n">
        <v>366.62</v>
      </c>
    </row>
    <row r="71">
      <c r="A71" t="inlineStr">
        <is>
          <t>P0070</t>
        </is>
      </c>
      <c r="B71" t="inlineStr">
        <is>
          <t>Prod_0070</t>
        </is>
      </c>
      <c r="C71" t="inlineStr">
        <is>
          <t>Beverages</t>
        </is>
      </c>
      <c r="D71" t="n">
        <v>161.53</v>
      </c>
      <c r="E71" t="n">
        <v>689.49</v>
      </c>
    </row>
    <row r="72">
      <c r="A72" t="inlineStr">
        <is>
          <t>P0071</t>
        </is>
      </c>
      <c r="B72" t="inlineStr">
        <is>
          <t>Prod_0071</t>
        </is>
      </c>
      <c r="C72" t="inlineStr">
        <is>
          <t>Beverages</t>
        </is>
      </c>
      <c r="D72" t="n">
        <v>64.12</v>
      </c>
      <c r="E72" t="n">
        <v>624.85</v>
      </c>
    </row>
    <row r="73">
      <c r="A73" t="inlineStr">
        <is>
          <t>P0072</t>
        </is>
      </c>
      <c r="B73" t="inlineStr">
        <is>
          <t>Prod_0072</t>
        </is>
      </c>
      <c r="C73" t="inlineStr">
        <is>
          <t>Food</t>
        </is>
      </c>
      <c r="D73" t="n">
        <v>269.34</v>
      </c>
      <c r="E73" t="n">
        <v>800.85</v>
      </c>
    </row>
    <row r="74">
      <c r="A74" t="inlineStr">
        <is>
          <t>P0073</t>
        </is>
      </c>
      <c r="B74" t="inlineStr">
        <is>
          <t>Prod_0073</t>
        </is>
      </c>
      <c r="C74" t="inlineStr">
        <is>
          <t>Food</t>
        </is>
      </c>
      <c r="D74" t="n">
        <v>76.06</v>
      </c>
      <c r="E74" t="n">
        <v>696.42</v>
      </c>
    </row>
    <row r="75">
      <c r="A75" t="inlineStr">
        <is>
          <t>P0074</t>
        </is>
      </c>
      <c r="B75" t="inlineStr">
        <is>
          <t>Prod_0074</t>
        </is>
      </c>
      <c r="C75" t="inlineStr">
        <is>
          <t>Food</t>
        </is>
      </c>
      <c r="D75" t="n">
        <v>162.9</v>
      </c>
      <c r="E75" t="n">
        <v>988.66</v>
      </c>
    </row>
    <row r="76">
      <c r="A76" t="inlineStr">
        <is>
          <t>P0075</t>
        </is>
      </c>
      <c r="B76" t="inlineStr">
        <is>
          <t>Prod_0075</t>
        </is>
      </c>
      <c r="C76" t="inlineStr">
        <is>
          <t>Beverages</t>
        </is>
      </c>
      <c r="D76" t="n">
        <v>33.52</v>
      </c>
      <c r="E76" t="n">
        <v>904.11</v>
      </c>
    </row>
    <row r="77">
      <c r="A77" t="inlineStr">
        <is>
          <t>P0076</t>
        </is>
      </c>
      <c r="B77" t="inlineStr">
        <is>
          <t>Prod_0076</t>
        </is>
      </c>
      <c r="C77" t="inlineStr">
        <is>
          <t>Clothing</t>
        </is>
      </c>
      <c r="D77" t="n">
        <v>106.89</v>
      </c>
      <c r="E77" t="n">
        <v>423.29</v>
      </c>
    </row>
    <row r="78">
      <c r="A78" t="inlineStr">
        <is>
          <t>P0077</t>
        </is>
      </c>
      <c r="B78" t="inlineStr">
        <is>
          <t>Prod_0077</t>
        </is>
      </c>
      <c r="C78" t="inlineStr">
        <is>
          <t>Beverages</t>
        </is>
      </c>
      <c r="D78" t="n">
        <v>118.59</v>
      </c>
      <c r="E78" t="n">
        <v>50.96</v>
      </c>
    </row>
    <row r="79">
      <c r="A79" t="inlineStr">
        <is>
          <t>P0078</t>
        </is>
      </c>
      <c r="B79" t="inlineStr">
        <is>
          <t>Prod_0078</t>
        </is>
      </c>
      <c r="C79" t="inlineStr">
        <is>
          <t>Electronics</t>
        </is>
      </c>
      <c r="D79" t="n">
        <v>76.08</v>
      </c>
      <c r="E79" t="n">
        <v>643.86</v>
      </c>
    </row>
    <row r="80">
      <c r="A80" t="inlineStr">
        <is>
          <t>P0079</t>
        </is>
      </c>
      <c r="B80" t="inlineStr">
        <is>
          <t>Prod_0079</t>
        </is>
      </c>
      <c r="C80" t="inlineStr">
        <is>
          <t>Food</t>
        </is>
      </c>
      <c r="D80" t="n">
        <v>33.25</v>
      </c>
      <c r="E80" t="n">
        <v>737.2</v>
      </c>
    </row>
    <row r="81">
      <c r="A81" t="inlineStr">
        <is>
          <t>P0080</t>
        </is>
      </c>
      <c r="B81" t="inlineStr">
        <is>
          <t>Prod_0080</t>
        </is>
      </c>
      <c r="C81" t="inlineStr">
        <is>
          <t>Clothing</t>
        </is>
      </c>
      <c r="D81" t="n">
        <v>133.77</v>
      </c>
      <c r="E81" t="n">
        <v>719.12</v>
      </c>
    </row>
    <row r="82">
      <c r="A82" t="inlineStr">
        <is>
          <t>P0081</t>
        </is>
      </c>
      <c r="B82" t="inlineStr">
        <is>
          <t>Prod_0081</t>
        </is>
      </c>
      <c r="C82" t="inlineStr">
        <is>
          <t>Electronics</t>
        </is>
      </c>
      <c r="D82" t="n">
        <v>291.48</v>
      </c>
      <c r="E82" t="n">
        <v>338.68</v>
      </c>
    </row>
    <row r="83">
      <c r="A83" t="inlineStr">
        <is>
          <t>P0082</t>
        </is>
      </c>
      <c r="B83" t="inlineStr">
        <is>
          <t>Prod_0082</t>
        </is>
      </c>
      <c r="C83" t="inlineStr">
        <is>
          <t>Food</t>
        </is>
      </c>
      <c r="D83" t="n">
        <v>83.41</v>
      </c>
      <c r="E83" t="n">
        <v>688.72</v>
      </c>
    </row>
    <row r="84">
      <c r="A84" t="inlineStr">
        <is>
          <t>P0083</t>
        </is>
      </c>
      <c r="B84" t="inlineStr">
        <is>
          <t>Prod_0083</t>
        </is>
      </c>
      <c r="C84" t="inlineStr">
        <is>
          <t>Clothing</t>
        </is>
      </c>
      <c r="D84" t="n">
        <v>163.55</v>
      </c>
      <c r="E84" t="n">
        <v>634.5</v>
      </c>
    </row>
    <row r="85">
      <c r="A85" t="inlineStr">
        <is>
          <t>P0084</t>
        </is>
      </c>
      <c r="B85" t="inlineStr">
        <is>
          <t>Prod_0084</t>
        </is>
      </c>
      <c r="C85" t="inlineStr">
        <is>
          <t>Beverages</t>
        </is>
      </c>
      <c r="D85" t="n">
        <v>144.91</v>
      </c>
      <c r="E85" t="n">
        <v>969.61</v>
      </c>
    </row>
    <row r="86">
      <c r="A86" t="inlineStr">
        <is>
          <t>P0085</t>
        </is>
      </c>
      <c r="B86" t="inlineStr">
        <is>
          <t>Prod_0085</t>
        </is>
      </c>
      <c r="C86" t="inlineStr">
        <is>
          <t>Food</t>
        </is>
      </c>
      <c r="D86" t="n">
        <v>175.13</v>
      </c>
      <c r="E86" t="n">
        <v>440.79</v>
      </c>
    </row>
    <row r="87">
      <c r="A87" t="inlineStr">
        <is>
          <t>P0086</t>
        </is>
      </c>
      <c r="B87" t="inlineStr">
        <is>
          <t>Prod_0086</t>
        </is>
      </c>
      <c r="C87" t="inlineStr">
        <is>
          <t>Stationery</t>
        </is>
      </c>
      <c r="D87" t="n">
        <v>76.86</v>
      </c>
      <c r="E87" t="n">
        <v>993.1900000000001</v>
      </c>
    </row>
    <row r="88">
      <c r="A88" t="inlineStr">
        <is>
          <t>P0087</t>
        </is>
      </c>
      <c r="B88" t="inlineStr">
        <is>
          <t>Prod_0087</t>
        </is>
      </c>
      <c r="C88" t="inlineStr">
        <is>
          <t>Clothing</t>
        </is>
      </c>
      <c r="D88" t="n">
        <v>246.54</v>
      </c>
      <c r="E88" t="n">
        <v>485.24</v>
      </c>
    </row>
    <row r="89">
      <c r="A89" t="inlineStr">
        <is>
          <t>P0088</t>
        </is>
      </c>
      <c r="B89" t="inlineStr">
        <is>
          <t>Prod_0088</t>
        </is>
      </c>
      <c r="C89" t="inlineStr">
        <is>
          <t>Toys</t>
        </is>
      </c>
      <c r="D89" t="n">
        <v>169.5</v>
      </c>
      <c r="E89" t="n">
        <v>598.42</v>
      </c>
    </row>
    <row r="90">
      <c r="A90" t="inlineStr">
        <is>
          <t>P0089</t>
        </is>
      </c>
      <c r="B90" t="inlineStr">
        <is>
          <t>Prod_0089</t>
        </is>
      </c>
      <c r="C90" t="inlineStr">
        <is>
          <t>Stationery</t>
        </is>
      </c>
      <c r="D90" t="n">
        <v>107.96</v>
      </c>
      <c r="E90" t="n">
        <v>739.83</v>
      </c>
    </row>
    <row r="91">
      <c r="A91" t="inlineStr">
        <is>
          <t>P0090</t>
        </is>
      </c>
      <c r="B91" t="inlineStr">
        <is>
          <t>Prod_0090</t>
        </is>
      </c>
      <c r="C91" t="inlineStr">
        <is>
          <t>Toys</t>
        </is>
      </c>
      <c r="D91" t="n">
        <v>154.42</v>
      </c>
      <c r="E91" t="n">
        <v>513.2</v>
      </c>
    </row>
    <row r="92">
      <c r="A92" t="inlineStr">
        <is>
          <t>P0091</t>
        </is>
      </c>
      <c r="B92" t="inlineStr">
        <is>
          <t>Prod_0091</t>
        </is>
      </c>
      <c r="C92" t="inlineStr">
        <is>
          <t>Toys</t>
        </is>
      </c>
      <c r="D92" t="n">
        <v>175.55</v>
      </c>
      <c r="E92" t="n">
        <v>306.39</v>
      </c>
    </row>
    <row r="93">
      <c r="A93" t="inlineStr">
        <is>
          <t>P0092</t>
        </is>
      </c>
      <c r="B93" t="inlineStr">
        <is>
          <t>Prod_0092</t>
        </is>
      </c>
      <c r="C93" t="inlineStr">
        <is>
          <t>Household</t>
        </is>
      </c>
      <c r="D93" t="n">
        <v>97.23999999999999</v>
      </c>
      <c r="E93" t="n">
        <v>264.12</v>
      </c>
    </row>
    <row r="94">
      <c r="A94" t="inlineStr">
        <is>
          <t>P0093</t>
        </is>
      </c>
      <c r="B94" t="inlineStr">
        <is>
          <t>Prod_0093</t>
        </is>
      </c>
      <c r="C94" t="inlineStr">
        <is>
          <t>Electronics</t>
        </is>
      </c>
      <c r="D94" t="n">
        <v>277.92</v>
      </c>
      <c r="E94" t="n">
        <v>240.45</v>
      </c>
    </row>
    <row r="95">
      <c r="A95" t="inlineStr">
        <is>
          <t>P0094</t>
        </is>
      </c>
      <c r="B95" t="inlineStr">
        <is>
          <t>Prod_0094</t>
        </is>
      </c>
      <c r="C95" t="inlineStr">
        <is>
          <t>Toys</t>
        </is>
      </c>
      <c r="D95" t="n">
        <v>150.43</v>
      </c>
      <c r="E95" t="n">
        <v>738.73</v>
      </c>
    </row>
    <row r="96">
      <c r="A96" t="inlineStr">
        <is>
          <t>P0095</t>
        </is>
      </c>
      <c r="B96" t="inlineStr">
        <is>
          <t>Prod_0095</t>
        </is>
      </c>
      <c r="C96" t="inlineStr">
        <is>
          <t>Food</t>
        </is>
      </c>
      <c r="D96" t="n">
        <v>156.92</v>
      </c>
      <c r="E96" t="n">
        <v>243.49</v>
      </c>
    </row>
    <row r="97">
      <c r="A97" t="inlineStr">
        <is>
          <t>P0096</t>
        </is>
      </c>
      <c r="B97" t="inlineStr">
        <is>
          <t>Prod_0096</t>
        </is>
      </c>
      <c r="C97" t="inlineStr">
        <is>
          <t>Beverages</t>
        </is>
      </c>
      <c r="D97" t="n">
        <v>66.39</v>
      </c>
      <c r="E97" t="n">
        <v>527.85</v>
      </c>
    </row>
    <row r="98">
      <c r="A98" t="inlineStr">
        <is>
          <t>P0097</t>
        </is>
      </c>
      <c r="B98" t="inlineStr">
        <is>
          <t>Prod_0097</t>
        </is>
      </c>
      <c r="C98" t="inlineStr">
        <is>
          <t>Clothing</t>
        </is>
      </c>
      <c r="D98" t="n">
        <v>273.01</v>
      </c>
      <c r="E98" t="n">
        <v>258.55</v>
      </c>
    </row>
    <row r="99">
      <c r="A99" t="inlineStr">
        <is>
          <t>P0098</t>
        </is>
      </c>
      <c r="B99" t="inlineStr">
        <is>
          <t>Prod_0098</t>
        </is>
      </c>
      <c r="C99" t="inlineStr">
        <is>
          <t>Clothing</t>
        </is>
      </c>
      <c r="D99" t="n">
        <v>92.18000000000001</v>
      </c>
      <c r="E99" t="n">
        <v>586</v>
      </c>
    </row>
    <row r="100">
      <c r="A100" t="inlineStr">
        <is>
          <t>P0099</t>
        </is>
      </c>
      <c r="B100" t="inlineStr">
        <is>
          <t>Prod_0099</t>
        </is>
      </c>
      <c r="C100" t="inlineStr">
        <is>
          <t>Beverages</t>
        </is>
      </c>
      <c r="D100" t="n">
        <v>124.18</v>
      </c>
      <c r="E100" t="n">
        <v>128.71</v>
      </c>
    </row>
    <row r="101">
      <c r="A101" t="inlineStr">
        <is>
          <t>P0100</t>
        </is>
      </c>
      <c r="B101" t="inlineStr">
        <is>
          <t>Prod_0100</t>
        </is>
      </c>
      <c r="C101" t="inlineStr">
        <is>
          <t>Household</t>
        </is>
      </c>
      <c r="D101" t="n">
        <v>214.43</v>
      </c>
      <c r="E101" t="n">
        <v>484.13</v>
      </c>
    </row>
    <row r="102">
      <c r="A102" t="inlineStr">
        <is>
          <t>P0101</t>
        </is>
      </c>
      <c r="B102" t="inlineStr">
        <is>
          <t>Prod_0101</t>
        </is>
      </c>
      <c r="C102" t="inlineStr">
        <is>
          <t>Food</t>
        </is>
      </c>
      <c r="D102" t="n">
        <v>248.48</v>
      </c>
      <c r="E102" t="n">
        <v>93.52</v>
      </c>
    </row>
    <row r="103">
      <c r="A103" t="inlineStr">
        <is>
          <t>P0102</t>
        </is>
      </c>
      <c r="B103" t="inlineStr">
        <is>
          <t>Prod_0102</t>
        </is>
      </c>
      <c r="C103" t="inlineStr">
        <is>
          <t>Food</t>
        </is>
      </c>
      <c r="D103" t="n">
        <v>148.39</v>
      </c>
      <c r="E103" t="n">
        <v>748.95</v>
      </c>
    </row>
    <row r="104">
      <c r="A104" t="inlineStr">
        <is>
          <t>P0103</t>
        </is>
      </c>
      <c r="B104" t="inlineStr">
        <is>
          <t>Prod_0103</t>
        </is>
      </c>
      <c r="C104" t="inlineStr">
        <is>
          <t>Stationery</t>
        </is>
      </c>
      <c r="D104" t="n">
        <v>97.67</v>
      </c>
      <c r="E104" t="n">
        <v>826.88</v>
      </c>
    </row>
    <row r="105">
      <c r="A105" t="inlineStr">
        <is>
          <t>P0104</t>
        </is>
      </c>
      <c r="B105" t="inlineStr">
        <is>
          <t>Prod_0104</t>
        </is>
      </c>
      <c r="C105" t="inlineStr">
        <is>
          <t>Clothing</t>
        </is>
      </c>
      <c r="D105" t="n">
        <v>23.16</v>
      </c>
      <c r="E105" t="n">
        <v>748.59</v>
      </c>
    </row>
    <row r="106">
      <c r="A106" t="inlineStr">
        <is>
          <t>P0105</t>
        </is>
      </c>
      <c r="B106" t="inlineStr">
        <is>
          <t>Prod_0105</t>
        </is>
      </c>
      <c r="C106" t="inlineStr">
        <is>
          <t>Electronics</t>
        </is>
      </c>
      <c r="D106" t="n">
        <v>210.41</v>
      </c>
      <c r="E106" t="n">
        <v>604.76</v>
      </c>
    </row>
    <row r="107">
      <c r="A107" t="inlineStr">
        <is>
          <t>P0106</t>
        </is>
      </c>
      <c r="B107" t="inlineStr">
        <is>
          <t>Prod_0106</t>
        </is>
      </c>
      <c r="C107" t="inlineStr">
        <is>
          <t>Electronics</t>
        </is>
      </c>
      <c r="D107" t="n">
        <v>121.08</v>
      </c>
      <c r="E107" t="n">
        <v>960.76</v>
      </c>
    </row>
    <row r="108">
      <c r="A108" t="inlineStr">
        <is>
          <t>P0107</t>
        </is>
      </c>
      <c r="B108" t="inlineStr">
        <is>
          <t>Prod_0107</t>
        </is>
      </c>
      <c r="C108" t="inlineStr">
        <is>
          <t>Stationery</t>
        </is>
      </c>
      <c r="D108" t="n">
        <v>128.4</v>
      </c>
      <c r="E108" t="n">
        <v>844.37</v>
      </c>
    </row>
    <row r="109">
      <c r="A109" t="inlineStr">
        <is>
          <t>P0108</t>
        </is>
      </c>
      <c r="B109" t="inlineStr">
        <is>
          <t>Prod_0108</t>
        </is>
      </c>
      <c r="C109" t="inlineStr">
        <is>
          <t>Stationery</t>
        </is>
      </c>
      <c r="D109" t="n">
        <v>183.9</v>
      </c>
      <c r="E109" t="n">
        <v>687.39</v>
      </c>
    </row>
    <row r="110">
      <c r="A110" t="inlineStr">
        <is>
          <t>P0109</t>
        </is>
      </c>
      <c r="B110" t="inlineStr">
        <is>
          <t>Prod_0109</t>
        </is>
      </c>
      <c r="C110" t="inlineStr">
        <is>
          <t>Beverages</t>
        </is>
      </c>
      <c r="D110" t="n">
        <v>297.61</v>
      </c>
      <c r="E110" t="n">
        <v>790.53</v>
      </c>
    </row>
    <row r="111">
      <c r="A111" t="inlineStr">
        <is>
          <t>P0110</t>
        </is>
      </c>
      <c r="B111" t="inlineStr">
        <is>
          <t>Prod_0110</t>
        </is>
      </c>
      <c r="C111" t="inlineStr">
        <is>
          <t>Stationery</t>
        </is>
      </c>
      <c r="D111" t="n">
        <v>203.03</v>
      </c>
      <c r="E111" t="n">
        <v>85.56</v>
      </c>
    </row>
    <row r="112">
      <c r="A112" t="inlineStr">
        <is>
          <t>P0111</t>
        </is>
      </c>
      <c r="B112" t="inlineStr">
        <is>
          <t>Prod_0111</t>
        </is>
      </c>
      <c r="C112" t="inlineStr">
        <is>
          <t>Clothing</t>
        </is>
      </c>
      <c r="D112" t="n">
        <v>212.67</v>
      </c>
      <c r="E112" t="n">
        <v>628.37</v>
      </c>
    </row>
    <row r="113">
      <c r="A113" t="inlineStr">
        <is>
          <t>P0112</t>
        </is>
      </c>
      <c r="B113" t="inlineStr">
        <is>
          <t>Prod_0112</t>
        </is>
      </c>
      <c r="C113" t="inlineStr">
        <is>
          <t>Beverages</t>
        </is>
      </c>
      <c r="D113" t="n">
        <v>98.59</v>
      </c>
      <c r="E113" t="n">
        <v>787.4</v>
      </c>
    </row>
    <row r="114">
      <c r="A114" t="inlineStr">
        <is>
          <t>P0113</t>
        </is>
      </c>
      <c r="B114" t="inlineStr">
        <is>
          <t>Prod_0113</t>
        </is>
      </c>
      <c r="C114" t="inlineStr">
        <is>
          <t>Toys</t>
        </is>
      </c>
      <c r="D114" t="n">
        <v>162.97</v>
      </c>
      <c r="E114" t="n">
        <v>729.92</v>
      </c>
    </row>
    <row r="115">
      <c r="A115" t="inlineStr">
        <is>
          <t>P0114</t>
        </is>
      </c>
      <c r="B115" t="inlineStr">
        <is>
          <t>Prod_0114</t>
        </is>
      </c>
      <c r="C115" t="inlineStr">
        <is>
          <t>Beverages</t>
        </is>
      </c>
      <c r="D115" t="n">
        <v>192.29</v>
      </c>
      <c r="E115" t="n">
        <v>845.91</v>
      </c>
    </row>
    <row r="116">
      <c r="A116" t="inlineStr">
        <is>
          <t>P0115</t>
        </is>
      </c>
      <c r="B116" t="inlineStr">
        <is>
          <t>Prod_0115</t>
        </is>
      </c>
      <c r="C116" t="inlineStr">
        <is>
          <t>Clothing</t>
        </is>
      </c>
      <c r="D116" t="n">
        <v>175.42</v>
      </c>
      <c r="E116" t="n">
        <v>868.13</v>
      </c>
    </row>
    <row r="117">
      <c r="A117" t="inlineStr">
        <is>
          <t>P0116</t>
        </is>
      </c>
      <c r="B117" t="inlineStr">
        <is>
          <t>Prod_0116</t>
        </is>
      </c>
      <c r="C117" t="inlineStr">
        <is>
          <t>Clothing</t>
        </is>
      </c>
      <c r="D117" t="n">
        <v>94.06999999999999</v>
      </c>
      <c r="E117" t="n">
        <v>999.78</v>
      </c>
    </row>
    <row r="118">
      <c r="A118" t="inlineStr">
        <is>
          <t>P0117</t>
        </is>
      </c>
      <c r="B118" t="inlineStr">
        <is>
          <t>Prod_0117</t>
        </is>
      </c>
      <c r="C118" t="inlineStr">
        <is>
          <t>Electronics</t>
        </is>
      </c>
      <c r="D118" t="n">
        <v>198.94</v>
      </c>
      <c r="E118" t="n">
        <v>515.21</v>
      </c>
    </row>
    <row r="119">
      <c r="A119" t="inlineStr">
        <is>
          <t>P0118</t>
        </is>
      </c>
      <c r="B119" t="inlineStr">
        <is>
          <t>Prod_0118</t>
        </is>
      </c>
      <c r="C119" t="inlineStr">
        <is>
          <t>Toys</t>
        </is>
      </c>
      <c r="D119" t="n">
        <v>264.86</v>
      </c>
      <c r="E119" t="n">
        <v>855.4</v>
      </c>
    </row>
    <row r="120">
      <c r="A120" t="inlineStr">
        <is>
          <t>P0119</t>
        </is>
      </c>
      <c r="B120" t="inlineStr">
        <is>
          <t>Prod_0119</t>
        </is>
      </c>
      <c r="C120" t="inlineStr">
        <is>
          <t>Electronics</t>
        </is>
      </c>
      <c r="D120" t="n">
        <v>183.96</v>
      </c>
      <c r="E120" t="n">
        <v>317.5</v>
      </c>
    </row>
    <row r="121">
      <c r="A121" t="inlineStr">
        <is>
          <t>P0120</t>
        </is>
      </c>
      <c r="B121" t="inlineStr">
        <is>
          <t>Prod_0120</t>
        </is>
      </c>
      <c r="C121" t="inlineStr">
        <is>
          <t>Stationery</t>
        </is>
      </c>
      <c r="D121" t="n">
        <v>243.91</v>
      </c>
      <c r="E121" t="n">
        <v>526.55</v>
      </c>
    </row>
    <row r="122">
      <c r="A122" t="inlineStr">
        <is>
          <t>P0121</t>
        </is>
      </c>
      <c r="B122" t="inlineStr">
        <is>
          <t>Prod_0121</t>
        </is>
      </c>
      <c r="C122" t="inlineStr">
        <is>
          <t>Clothing</t>
        </is>
      </c>
      <c r="D122" t="n">
        <v>54.8</v>
      </c>
      <c r="E122" t="n">
        <v>924.97</v>
      </c>
    </row>
    <row r="123">
      <c r="A123" t="inlineStr">
        <is>
          <t>P0122</t>
        </is>
      </c>
      <c r="B123" t="inlineStr">
        <is>
          <t>Prod_0122</t>
        </is>
      </c>
      <c r="C123" t="inlineStr">
        <is>
          <t>Beverages</t>
        </is>
      </c>
      <c r="D123" t="n">
        <v>84.01000000000001</v>
      </c>
      <c r="E123" t="n">
        <v>850.36</v>
      </c>
    </row>
    <row r="124">
      <c r="A124" t="inlineStr">
        <is>
          <t>P0123</t>
        </is>
      </c>
      <c r="B124" t="inlineStr">
        <is>
          <t>Prod_0123</t>
        </is>
      </c>
      <c r="C124" t="inlineStr">
        <is>
          <t>Food</t>
        </is>
      </c>
      <c r="D124" t="n">
        <v>155.61</v>
      </c>
      <c r="E124" t="n">
        <v>667.55</v>
      </c>
    </row>
    <row r="125">
      <c r="A125" t="inlineStr">
        <is>
          <t>P0124</t>
        </is>
      </c>
      <c r="B125" t="inlineStr">
        <is>
          <t>Prod_0124</t>
        </is>
      </c>
      <c r="C125" t="inlineStr">
        <is>
          <t>Beverages</t>
        </is>
      </c>
      <c r="D125" t="n">
        <v>105.62</v>
      </c>
      <c r="E125" t="n">
        <v>892.5700000000001</v>
      </c>
    </row>
    <row r="126">
      <c r="A126" t="inlineStr">
        <is>
          <t>P0125</t>
        </is>
      </c>
      <c r="B126" t="inlineStr">
        <is>
          <t>Prod_0125</t>
        </is>
      </c>
      <c r="C126" t="inlineStr">
        <is>
          <t>Toys</t>
        </is>
      </c>
      <c r="D126" t="n">
        <v>164.26</v>
      </c>
      <c r="E126" t="n">
        <v>303.73</v>
      </c>
    </row>
    <row r="127">
      <c r="A127" t="inlineStr">
        <is>
          <t>P0126</t>
        </is>
      </c>
      <c r="B127" t="inlineStr">
        <is>
          <t>Prod_0126</t>
        </is>
      </c>
      <c r="C127" t="inlineStr">
        <is>
          <t>Toys</t>
        </is>
      </c>
      <c r="D127" t="n">
        <v>159.44</v>
      </c>
      <c r="E127" t="n">
        <v>366.77</v>
      </c>
    </row>
    <row r="128">
      <c r="A128" t="inlineStr">
        <is>
          <t>P0127</t>
        </is>
      </c>
      <c r="B128" t="inlineStr">
        <is>
          <t>Prod_0127</t>
        </is>
      </c>
      <c r="C128" t="inlineStr">
        <is>
          <t>Toys</t>
        </is>
      </c>
      <c r="D128" t="n">
        <v>77.26000000000001</v>
      </c>
      <c r="E128" t="n">
        <v>828.62</v>
      </c>
    </row>
    <row r="129">
      <c r="A129" t="inlineStr">
        <is>
          <t>P0128</t>
        </is>
      </c>
      <c r="B129" t="inlineStr">
        <is>
          <t>Prod_0128</t>
        </is>
      </c>
      <c r="C129" t="inlineStr">
        <is>
          <t>Toys</t>
        </is>
      </c>
      <c r="D129" t="n">
        <v>166.38</v>
      </c>
      <c r="E129" t="n">
        <v>203.84</v>
      </c>
    </row>
    <row r="130">
      <c r="A130" t="inlineStr">
        <is>
          <t>P0129</t>
        </is>
      </c>
      <c r="B130" t="inlineStr">
        <is>
          <t>Prod_0129</t>
        </is>
      </c>
      <c r="C130" t="inlineStr">
        <is>
          <t>Stationery</t>
        </is>
      </c>
      <c r="D130" t="n">
        <v>36.65</v>
      </c>
      <c r="E130" t="n">
        <v>892.17</v>
      </c>
    </row>
    <row r="131">
      <c r="A131" t="inlineStr">
        <is>
          <t>P0130</t>
        </is>
      </c>
      <c r="B131" t="inlineStr">
        <is>
          <t>Prod_0130</t>
        </is>
      </c>
      <c r="C131" t="inlineStr">
        <is>
          <t>Electronics</t>
        </is>
      </c>
      <c r="D131" t="n">
        <v>126.08</v>
      </c>
      <c r="E131" t="n">
        <v>658.86</v>
      </c>
    </row>
    <row r="132">
      <c r="A132" t="inlineStr">
        <is>
          <t>P0131</t>
        </is>
      </c>
      <c r="B132" t="inlineStr">
        <is>
          <t>Prod_0131</t>
        </is>
      </c>
      <c r="C132" t="inlineStr">
        <is>
          <t>Beverages</t>
        </is>
      </c>
      <c r="D132" t="n">
        <v>133.88</v>
      </c>
      <c r="E132" t="n">
        <v>388.59</v>
      </c>
    </row>
    <row r="133">
      <c r="A133" t="inlineStr">
        <is>
          <t>P0132</t>
        </is>
      </c>
      <c r="B133" t="inlineStr">
        <is>
          <t>Prod_0132</t>
        </is>
      </c>
      <c r="C133" t="inlineStr">
        <is>
          <t>Food</t>
        </is>
      </c>
      <c r="D133" t="n">
        <v>259.81</v>
      </c>
      <c r="E133" t="n">
        <v>146.91</v>
      </c>
    </row>
    <row r="134">
      <c r="A134" t="inlineStr">
        <is>
          <t>P0133</t>
        </is>
      </c>
      <c r="B134" t="inlineStr">
        <is>
          <t>Prod_0133</t>
        </is>
      </c>
      <c r="C134" t="inlineStr">
        <is>
          <t>Stationery</t>
        </is>
      </c>
      <c r="D134" t="n">
        <v>66.70999999999999</v>
      </c>
      <c r="E134" t="n">
        <v>467.43</v>
      </c>
    </row>
    <row r="135">
      <c r="A135" t="inlineStr">
        <is>
          <t>P0134</t>
        </is>
      </c>
      <c r="B135" t="inlineStr">
        <is>
          <t>Prod_0134</t>
        </is>
      </c>
      <c r="C135" t="inlineStr">
        <is>
          <t>Food</t>
        </is>
      </c>
      <c r="D135" t="n">
        <v>266.2</v>
      </c>
      <c r="E135" t="n">
        <v>504.53</v>
      </c>
    </row>
    <row r="136">
      <c r="A136" t="inlineStr">
        <is>
          <t>P0135</t>
        </is>
      </c>
      <c r="B136" t="inlineStr">
        <is>
          <t>Prod_0135</t>
        </is>
      </c>
      <c r="C136" t="inlineStr">
        <is>
          <t>Food</t>
        </is>
      </c>
      <c r="D136" t="n">
        <v>97.13</v>
      </c>
      <c r="E136" t="n">
        <v>99.06</v>
      </c>
    </row>
    <row r="137">
      <c r="A137" t="inlineStr">
        <is>
          <t>P0136</t>
        </is>
      </c>
      <c r="B137" t="inlineStr">
        <is>
          <t>Prod_0136</t>
        </is>
      </c>
      <c r="C137" t="inlineStr">
        <is>
          <t>Beverages</t>
        </is>
      </c>
      <c r="D137" t="n">
        <v>238.02</v>
      </c>
      <c r="E137" t="n">
        <v>219.15</v>
      </c>
    </row>
    <row r="138">
      <c r="A138" t="inlineStr">
        <is>
          <t>P0137</t>
        </is>
      </c>
      <c r="B138" t="inlineStr">
        <is>
          <t>Prod_0137</t>
        </is>
      </c>
      <c r="C138" t="inlineStr">
        <is>
          <t>Electronics</t>
        </is>
      </c>
      <c r="D138" t="n">
        <v>279.87</v>
      </c>
      <c r="E138" t="n">
        <v>152.28</v>
      </c>
    </row>
    <row r="139">
      <c r="A139" t="inlineStr">
        <is>
          <t>P0138</t>
        </is>
      </c>
      <c r="B139" t="inlineStr">
        <is>
          <t>Prod_0138</t>
        </is>
      </c>
      <c r="C139" t="inlineStr">
        <is>
          <t>Household</t>
        </is>
      </c>
      <c r="D139" t="n">
        <v>63.68</v>
      </c>
      <c r="E139" t="n">
        <v>339</v>
      </c>
    </row>
    <row r="140">
      <c r="A140" t="inlineStr">
        <is>
          <t>P0139</t>
        </is>
      </c>
      <c r="B140" t="inlineStr">
        <is>
          <t>Prod_0139</t>
        </is>
      </c>
      <c r="C140" t="inlineStr">
        <is>
          <t>Clothing</t>
        </is>
      </c>
      <c r="D140" t="n">
        <v>195.54</v>
      </c>
      <c r="E140" t="n">
        <v>725.54</v>
      </c>
    </row>
    <row r="141">
      <c r="A141" t="inlineStr">
        <is>
          <t>P0140</t>
        </is>
      </c>
      <c r="B141" t="inlineStr">
        <is>
          <t>Prod_0140</t>
        </is>
      </c>
      <c r="C141" t="inlineStr">
        <is>
          <t>Food</t>
        </is>
      </c>
      <c r="D141" t="n">
        <v>39.16</v>
      </c>
      <c r="E141" t="n">
        <v>885.67</v>
      </c>
    </row>
    <row r="142">
      <c r="A142" t="inlineStr">
        <is>
          <t>P0141</t>
        </is>
      </c>
      <c r="B142" t="inlineStr">
        <is>
          <t>Prod_0141</t>
        </is>
      </c>
      <c r="C142" t="inlineStr">
        <is>
          <t>Food</t>
        </is>
      </c>
      <c r="D142" t="n">
        <v>189.25</v>
      </c>
      <c r="E142" t="n">
        <v>957.45</v>
      </c>
    </row>
    <row r="143">
      <c r="A143" t="inlineStr">
        <is>
          <t>P0142</t>
        </is>
      </c>
      <c r="B143" t="inlineStr">
        <is>
          <t>Prod_0142</t>
        </is>
      </c>
      <c r="C143" t="inlineStr">
        <is>
          <t>Household</t>
        </is>
      </c>
      <c r="D143" t="n">
        <v>74.84999999999999</v>
      </c>
      <c r="E143" t="n">
        <v>207.73</v>
      </c>
    </row>
    <row r="144">
      <c r="A144" t="inlineStr">
        <is>
          <t>P0143</t>
        </is>
      </c>
      <c r="B144" t="inlineStr">
        <is>
          <t>Prod_0143</t>
        </is>
      </c>
      <c r="C144" t="inlineStr">
        <is>
          <t>Electronics</t>
        </is>
      </c>
      <c r="D144" t="n">
        <v>35.76</v>
      </c>
      <c r="E144" t="n">
        <v>362.13</v>
      </c>
    </row>
    <row r="145">
      <c r="A145" t="inlineStr">
        <is>
          <t>P0144</t>
        </is>
      </c>
      <c r="B145" t="inlineStr">
        <is>
          <t>Prod_0144</t>
        </is>
      </c>
      <c r="C145" t="inlineStr">
        <is>
          <t>Stationery</t>
        </is>
      </c>
      <c r="D145" t="n">
        <v>236.05</v>
      </c>
      <c r="E145" t="n">
        <v>248.87</v>
      </c>
    </row>
    <row r="146">
      <c r="A146" t="inlineStr">
        <is>
          <t>P0145</t>
        </is>
      </c>
      <c r="B146" t="inlineStr">
        <is>
          <t>Prod_0145</t>
        </is>
      </c>
      <c r="C146" t="inlineStr">
        <is>
          <t>Electronics</t>
        </is>
      </c>
      <c r="D146" t="n">
        <v>143.14</v>
      </c>
      <c r="E146" t="n">
        <v>632.88</v>
      </c>
    </row>
    <row r="147">
      <c r="A147" t="inlineStr">
        <is>
          <t>P0146</t>
        </is>
      </c>
      <c r="B147" t="inlineStr">
        <is>
          <t>Prod_0146</t>
        </is>
      </c>
      <c r="C147" t="inlineStr">
        <is>
          <t>Food</t>
        </is>
      </c>
      <c r="D147" t="n">
        <v>51.33</v>
      </c>
      <c r="E147" t="n">
        <v>347.36</v>
      </c>
    </row>
    <row r="148">
      <c r="A148" t="inlineStr">
        <is>
          <t>P0147</t>
        </is>
      </c>
      <c r="B148" t="inlineStr">
        <is>
          <t>Prod_0147</t>
        </is>
      </c>
      <c r="C148" t="inlineStr">
        <is>
          <t>Stationery</t>
        </is>
      </c>
      <c r="D148" t="n">
        <v>66.42</v>
      </c>
      <c r="E148" t="n">
        <v>489.77</v>
      </c>
    </row>
    <row r="149">
      <c r="A149" t="inlineStr">
        <is>
          <t>P0148</t>
        </is>
      </c>
      <c r="B149" t="inlineStr">
        <is>
          <t>Prod_0148</t>
        </is>
      </c>
      <c r="C149" t="inlineStr">
        <is>
          <t>Electronics</t>
        </is>
      </c>
      <c r="D149" t="n">
        <v>30.38</v>
      </c>
      <c r="E149" t="n">
        <v>290.61</v>
      </c>
    </row>
    <row r="150">
      <c r="A150" t="inlineStr">
        <is>
          <t>P0149</t>
        </is>
      </c>
      <c r="B150" t="inlineStr">
        <is>
          <t>Prod_0149</t>
        </is>
      </c>
      <c r="C150" t="inlineStr">
        <is>
          <t>Toys</t>
        </is>
      </c>
      <c r="D150" t="n">
        <v>59.1</v>
      </c>
      <c r="E150" t="n">
        <v>67.17</v>
      </c>
    </row>
    <row r="151">
      <c r="A151" t="inlineStr">
        <is>
          <t>P0150</t>
        </is>
      </c>
      <c r="B151" t="inlineStr">
        <is>
          <t>Prod_0150</t>
        </is>
      </c>
      <c r="C151" t="inlineStr">
        <is>
          <t>Clothing</t>
        </is>
      </c>
      <c r="D151" t="n">
        <v>263.9</v>
      </c>
      <c r="E151" t="n">
        <v>387.73</v>
      </c>
    </row>
    <row r="152">
      <c r="A152" t="inlineStr">
        <is>
          <t>P0151</t>
        </is>
      </c>
      <c r="B152" t="inlineStr">
        <is>
          <t>Prod_0151</t>
        </is>
      </c>
      <c r="C152" t="inlineStr">
        <is>
          <t>Food</t>
        </is>
      </c>
      <c r="D152" t="n">
        <v>261.62</v>
      </c>
      <c r="E152" t="n">
        <v>935.64</v>
      </c>
    </row>
    <row r="153">
      <c r="A153" t="inlineStr">
        <is>
          <t>P0152</t>
        </is>
      </c>
      <c r="B153" t="inlineStr">
        <is>
          <t>Prod_0152</t>
        </is>
      </c>
      <c r="C153" t="inlineStr">
        <is>
          <t>Household</t>
        </is>
      </c>
      <c r="D153" t="n">
        <v>293</v>
      </c>
      <c r="E153" t="n">
        <v>713.04</v>
      </c>
    </row>
    <row r="154">
      <c r="A154" t="inlineStr">
        <is>
          <t>P0153</t>
        </is>
      </c>
      <c r="B154" t="inlineStr">
        <is>
          <t>Prod_0153</t>
        </is>
      </c>
      <c r="C154" t="inlineStr">
        <is>
          <t>Clothing</t>
        </is>
      </c>
      <c r="D154" t="n">
        <v>181.78</v>
      </c>
      <c r="E154" t="n">
        <v>177.88</v>
      </c>
    </row>
    <row r="155">
      <c r="A155" t="inlineStr">
        <is>
          <t>P0154</t>
        </is>
      </c>
      <c r="B155" t="inlineStr">
        <is>
          <t>Prod_0154</t>
        </is>
      </c>
      <c r="C155" t="inlineStr">
        <is>
          <t>Toys</t>
        </is>
      </c>
      <c r="D155" t="n">
        <v>49.31</v>
      </c>
      <c r="E155" t="n">
        <v>368.74</v>
      </c>
    </row>
    <row r="156">
      <c r="A156" t="inlineStr">
        <is>
          <t>P0155</t>
        </is>
      </c>
      <c r="B156" t="inlineStr">
        <is>
          <t>Prod_0155</t>
        </is>
      </c>
      <c r="C156" t="inlineStr">
        <is>
          <t>Electronics</t>
        </is>
      </c>
      <c r="D156" t="n">
        <v>194.32</v>
      </c>
      <c r="E156" t="n">
        <v>485.2</v>
      </c>
    </row>
    <row r="157">
      <c r="A157" t="inlineStr">
        <is>
          <t>P0156</t>
        </is>
      </c>
      <c r="B157" t="inlineStr">
        <is>
          <t>Prod_0156</t>
        </is>
      </c>
      <c r="C157" t="inlineStr">
        <is>
          <t>Toys</t>
        </is>
      </c>
      <c r="D157" t="n">
        <v>89.51000000000001</v>
      </c>
      <c r="E157" t="n">
        <v>451.63</v>
      </c>
    </row>
    <row r="158">
      <c r="A158" t="inlineStr">
        <is>
          <t>P0157</t>
        </is>
      </c>
      <c r="B158" t="inlineStr">
        <is>
          <t>Prod_0157</t>
        </is>
      </c>
      <c r="C158" t="inlineStr">
        <is>
          <t>Toys</t>
        </is>
      </c>
      <c r="D158" t="n">
        <v>173.47</v>
      </c>
      <c r="E158" t="n">
        <v>285.15</v>
      </c>
    </row>
    <row r="159">
      <c r="A159" t="inlineStr">
        <is>
          <t>P0158</t>
        </is>
      </c>
      <c r="B159" t="inlineStr">
        <is>
          <t>Prod_0158</t>
        </is>
      </c>
      <c r="C159" t="inlineStr">
        <is>
          <t>Beverages</t>
        </is>
      </c>
      <c r="D159" t="n">
        <v>89.14</v>
      </c>
      <c r="E159" t="n">
        <v>287.38</v>
      </c>
    </row>
    <row r="160">
      <c r="A160" t="inlineStr">
        <is>
          <t>P0159</t>
        </is>
      </c>
      <c r="B160" t="inlineStr">
        <is>
          <t>Prod_0159</t>
        </is>
      </c>
      <c r="C160" t="inlineStr">
        <is>
          <t>Electronics</t>
        </is>
      </c>
      <c r="D160" t="n">
        <v>93.34</v>
      </c>
      <c r="E160" t="n">
        <v>548.0599999999999</v>
      </c>
    </row>
    <row r="161">
      <c r="A161" t="inlineStr">
        <is>
          <t>P0160</t>
        </is>
      </c>
      <c r="B161" t="inlineStr">
        <is>
          <t>Prod_0160</t>
        </is>
      </c>
      <c r="C161" t="inlineStr">
        <is>
          <t>Food</t>
        </is>
      </c>
      <c r="D161" t="n">
        <v>30.11</v>
      </c>
      <c r="E161" t="n">
        <v>851.4299999999999</v>
      </c>
    </row>
    <row r="162">
      <c r="A162" t="inlineStr">
        <is>
          <t>P0161</t>
        </is>
      </c>
      <c r="B162" t="inlineStr">
        <is>
          <t>Prod_0161</t>
        </is>
      </c>
      <c r="C162" t="inlineStr">
        <is>
          <t>Household</t>
        </is>
      </c>
      <c r="D162" t="n">
        <v>293.41</v>
      </c>
      <c r="E162" t="n">
        <v>104.57</v>
      </c>
    </row>
    <row r="163">
      <c r="A163" t="inlineStr">
        <is>
          <t>P0162</t>
        </is>
      </c>
      <c r="B163" t="inlineStr">
        <is>
          <t>Prod_0162</t>
        </is>
      </c>
      <c r="C163" t="inlineStr">
        <is>
          <t>Food</t>
        </is>
      </c>
      <c r="D163" t="n">
        <v>71.13</v>
      </c>
      <c r="E163" t="n">
        <v>564.23</v>
      </c>
    </row>
    <row r="164">
      <c r="A164" t="inlineStr">
        <is>
          <t>P0163</t>
        </is>
      </c>
      <c r="B164" t="inlineStr">
        <is>
          <t>Prod_0163</t>
        </is>
      </c>
      <c r="C164" t="inlineStr">
        <is>
          <t>Food</t>
        </is>
      </c>
      <c r="D164" t="n">
        <v>158.12</v>
      </c>
      <c r="E164" t="n">
        <v>747.25</v>
      </c>
    </row>
    <row r="165">
      <c r="A165" t="inlineStr">
        <is>
          <t>P0164</t>
        </is>
      </c>
      <c r="B165" t="inlineStr">
        <is>
          <t>Prod_0164</t>
        </is>
      </c>
      <c r="C165" t="inlineStr">
        <is>
          <t>Food</t>
        </is>
      </c>
      <c r="D165" t="n">
        <v>277.8</v>
      </c>
      <c r="E165" t="n">
        <v>677.0599999999999</v>
      </c>
    </row>
    <row r="166">
      <c r="A166" t="inlineStr">
        <is>
          <t>P0165</t>
        </is>
      </c>
      <c r="B166" t="inlineStr">
        <is>
          <t>Prod_0165</t>
        </is>
      </c>
      <c r="C166" t="inlineStr">
        <is>
          <t>Clothing</t>
        </is>
      </c>
      <c r="D166" t="n">
        <v>67.06</v>
      </c>
      <c r="E166" t="n">
        <v>701.47</v>
      </c>
    </row>
    <row r="167">
      <c r="A167" t="inlineStr">
        <is>
          <t>P0166</t>
        </is>
      </c>
      <c r="B167" t="inlineStr">
        <is>
          <t>Prod_0166</t>
        </is>
      </c>
      <c r="C167" t="inlineStr">
        <is>
          <t>Electronics</t>
        </is>
      </c>
      <c r="D167" t="n">
        <v>203.39</v>
      </c>
      <c r="E167" t="n">
        <v>541.8099999999999</v>
      </c>
    </row>
    <row r="168">
      <c r="A168" t="inlineStr">
        <is>
          <t>P0167</t>
        </is>
      </c>
      <c r="B168" t="inlineStr">
        <is>
          <t>Prod_0167</t>
        </is>
      </c>
      <c r="C168" t="inlineStr">
        <is>
          <t>Beverages</t>
        </is>
      </c>
      <c r="D168" t="n">
        <v>152.67</v>
      </c>
      <c r="E168" t="n">
        <v>510.51</v>
      </c>
    </row>
    <row r="169">
      <c r="A169" t="inlineStr">
        <is>
          <t>P0168</t>
        </is>
      </c>
      <c r="B169" t="inlineStr">
        <is>
          <t>Prod_0168</t>
        </is>
      </c>
      <c r="C169" t="inlineStr">
        <is>
          <t>Electronics</t>
        </is>
      </c>
      <c r="D169" t="n">
        <v>48.2</v>
      </c>
      <c r="E169" t="n">
        <v>76.86</v>
      </c>
    </row>
    <row r="170">
      <c r="A170" t="inlineStr">
        <is>
          <t>P0169</t>
        </is>
      </c>
      <c r="B170" t="inlineStr">
        <is>
          <t>Prod_0169</t>
        </is>
      </c>
      <c r="C170" t="inlineStr">
        <is>
          <t>Beverages</t>
        </is>
      </c>
      <c r="D170" t="n">
        <v>125.25</v>
      </c>
      <c r="E170" t="n">
        <v>784.1900000000001</v>
      </c>
    </row>
    <row r="171">
      <c r="A171" t="inlineStr">
        <is>
          <t>P0170</t>
        </is>
      </c>
      <c r="B171" t="inlineStr">
        <is>
          <t>Prod_0170</t>
        </is>
      </c>
      <c r="C171" t="inlineStr">
        <is>
          <t>Household</t>
        </is>
      </c>
      <c r="D171" t="n">
        <v>281.79</v>
      </c>
      <c r="E171" t="n">
        <v>556.04</v>
      </c>
    </row>
    <row r="172">
      <c r="A172" t="inlineStr">
        <is>
          <t>P0171</t>
        </is>
      </c>
      <c r="B172" t="inlineStr">
        <is>
          <t>Prod_0171</t>
        </is>
      </c>
      <c r="C172" t="inlineStr">
        <is>
          <t>Household</t>
        </is>
      </c>
      <c r="D172" t="n">
        <v>112.07</v>
      </c>
      <c r="E172" t="n">
        <v>376.86</v>
      </c>
    </row>
    <row r="173">
      <c r="A173" t="inlineStr">
        <is>
          <t>P0172</t>
        </is>
      </c>
      <c r="B173" t="inlineStr">
        <is>
          <t>Prod_0172</t>
        </is>
      </c>
      <c r="C173" t="inlineStr">
        <is>
          <t>Beverages</t>
        </is>
      </c>
      <c r="D173" t="n">
        <v>145.61</v>
      </c>
      <c r="E173" t="n">
        <v>908.0700000000001</v>
      </c>
    </row>
    <row r="174">
      <c r="A174" t="inlineStr">
        <is>
          <t>P0173</t>
        </is>
      </c>
      <c r="B174" t="inlineStr">
        <is>
          <t>Prod_0173</t>
        </is>
      </c>
      <c r="C174" t="inlineStr">
        <is>
          <t>Toys</t>
        </is>
      </c>
      <c r="D174" t="n">
        <v>247.63</v>
      </c>
      <c r="E174" t="n">
        <v>962.22</v>
      </c>
    </row>
    <row r="175">
      <c r="A175" t="inlineStr">
        <is>
          <t>P0174</t>
        </is>
      </c>
      <c r="B175" t="inlineStr">
        <is>
          <t>Prod_0174</t>
        </is>
      </c>
      <c r="C175" t="inlineStr">
        <is>
          <t>Food</t>
        </is>
      </c>
      <c r="D175" t="n">
        <v>279.91</v>
      </c>
      <c r="E175" t="n">
        <v>92.68000000000001</v>
      </c>
    </row>
    <row r="176">
      <c r="A176" t="inlineStr">
        <is>
          <t>P0175</t>
        </is>
      </c>
      <c r="B176" t="inlineStr">
        <is>
          <t>Prod_0175</t>
        </is>
      </c>
      <c r="C176" t="inlineStr">
        <is>
          <t>Food</t>
        </is>
      </c>
      <c r="D176" t="n">
        <v>41.28</v>
      </c>
      <c r="E176" t="n">
        <v>929.15</v>
      </c>
    </row>
    <row r="177">
      <c r="A177" t="inlineStr">
        <is>
          <t>P0176</t>
        </is>
      </c>
      <c r="B177" t="inlineStr">
        <is>
          <t>Prod_0176</t>
        </is>
      </c>
      <c r="C177" t="inlineStr">
        <is>
          <t>Food</t>
        </is>
      </c>
      <c r="D177" t="n">
        <v>241.47</v>
      </c>
      <c r="E177" t="n">
        <v>761.67</v>
      </c>
    </row>
    <row r="178">
      <c r="A178" t="inlineStr">
        <is>
          <t>P0177</t>
        </is>
      </c>
      <c r="B178" t="inlineStr">
        <is>
          <t>Prod_0177</t>
        </is>
      </c>
      <c r="C178" t="inlineStr">
        <is>
          <t>Household</t>
        </is>
      </c>
      <c r="D178" t="n">
        <v>43.05</v>
      </c>
      <c r="E178" t="n">
        <v>239.97</v>
      </c>
    </row>
    <row r="179">
      <c r="A179" t="inlineStr">
        <is>
          <t>P0178</t>
        </is>
      </c>
      <c r="B179" t="inlineStr">
        <is>
          <t>Prod_0178</t>
        </is>
      </c>
      <c r="C179" t="inlineStr">
        <is>
          <t>Beverages</t>
        </is>
      </c>
      <c r="D179" t="n">
        <v>269.89</v>
      </c>
      <c r="E179" t="n">
        <v>734.92</v>
      </c>
    </row>
    <row r="180">
      <c r="A180" t="inlineStr">
        <is>
          <t>P0179</t>
        </is>
      </c>
      <c r="B180" t="inlineStr">
        <is>
          <t>Prod_0179</t>
        </is>
      </c>
      <c r="C180" t="inlineStr">
        <is>
          <t>Household</t>
        </is>
      </c>
      <c r="D180" t="n">
        <v>181.41</v>
      </c>
      <c r="E180" t="n">
        <v>241.39</v>
      </c>
    </row>
    <row r="181">
      <c r="A181" t="inlineStr">
        <is>
          <t>P0180</t>
        </is>
      </c>
      <c r="B181" t="inlineStr">
        <is>
          <t>Prod_0180</t>
        </is>
      </c>
      <c r="C181" t="inlineStr">
        <is>
          <t>Clothing</t>
        </is>
      </c>
      <c r="D181" t="n">
        <v>257.26</v>
      </c>
      <c r="E181" t="n">
        <v>590.13</v>
      </c>
    </row>
    <row r="182">
      <c r="A182" t="inlineStr">
        <is>
          <t>P0181</t>
        </is>
      </c>
      <c r="B182" t="inlineStr">
        <is>
          <t>Prod_0181</t>
        </is>
      </c>
      <c r="C182" t="inlineStr">
        <is>
          <t>Electronics</t>
        </is>
      </c>
      <c r="D182" t="n">
        <v>272.08</v>
      </c>
      <c r="E182" t="n">
        <v>898.65</v>
      </c>
    </row>
    <row r="183">
      <c r="A183" t="inlineStr">
        <is>
          <t>P0182</t>
        </is>
      </c>
      <c r="B183" t="inlineStr">
        <is>
          <t>Prod_0182</t>
        </is>
      </c>
      <c r="C183" t="inlineStr">
        <is>
          <t>Electronics</t>
        </is>
      </c>
      <c r="D183" t="n">
        <v>239.53</v>
      </c>
      <c r="E183" t="n">
        <v>798.92</v>
      </c>
    </row>
    <row r="184">
      <c r="A184" t="inlineStr">
        <is>
          <t>P0183</t>
        </is>
      </c>
      <c r="B184" t="inlineStr">
        <is>
          <t>Prod_0183</t>
        </is>
      </c>
      <c r="C184" t="inlineStr">
        <is>
          <t>Stationery</t>
        </is>
      </c>
      <c r="D184" t="n">
        <v>212.24</v>
      </c>
      <c r="E184" t="n">
        <v>923.95</v>
      </c>
    </row>
    <row r="185">
      <c r="A185" t="inlineStr">
        <is>
          <t>P0184</t>
        </is>
      </c>
      <c r="B185" t="inlineStr">
        <is>
          <t>Prod_0184</t>
        </is>
      </c>
      <c r="C185" t="inlineStr">
        <is>
          <t>Beverages</t>
        </is>
      </c>
      <c r="D185" t="n">
        <v>168.81</v>
      </c>
      <c r="E185" t="n">
        <v>604.89</v>
      </c>
    </row>
    <row r="186">
      <c r="A186" t="inlineStr">
        <is>
          <t>P0185</t>
        </is>
      </c>
      <c r="B186" t="inlineStr">
        <is>
          <t>Prod_0185</t>
        </is>
      </c>
      <c r="C186" t="inlineStr">
        <is>
          <t>Food</t>
        </is>
      </c>
      <c r="D186" t="n">
        <v>93.15000000000001</v>
      </c>
      <c r="E186" t="n">
        <v>476.85</v>
      </c>
    </row>
    <row r="187">
      <c r="A187" t="inlineStr">
        <is>
          <t>P0186</t>
        </is>
      </c>
      <c r="B187" t="inlineStr">
        <is>
          <t>Prod_0186</t>
        </is>
      </c>
      <c r="C187" t="inlineStr">
        <is>
          <t>Household</t>
        </is>
      </c>
      <c r="D187" t="n">
        <v>256.86</v>
      </c>
      <c r="E187" t="n">
        <v>825.01</v>
      </c>
    </row>
    <row r="188">
      <c r="A188" t="inlineStr">
        <is>
          <t>P0187</t>
        </is>
      </c>
      <c r="B188" t="inlineStr">
        <is>
          <t>Prod_0187</t>
        </is>
      </c>
      <c r="C188" t="inlineStr">
        <is>
          <t>Food</t>
        </is>
      </c>
      <c r="D188" t="n">
        <v>294.98</v>
      </c>
      <c r="E188" t="n">
        <v>931.65</v>
      </c>
    </row>
    <row r="189">
      <c r="A189" t="inlineStr">
        <is>
          <t>P0188</t>
        </is>
      </c>
      <c r="B189" t="inlineStr">
        <is>
          <t>Prod_0188</t>
        </is>
      </c>
      <c r="C189" t="inlineStr">
        <is>
          <t>Food</t>
        </is>
      </c>
      <c r="D189" t="n">
        <v>217.28</v>
      </c>
      <c r="E189" t="n">
        <v>666.6799999999999</v>
      </c>
    </row>
    <row r="190">
      <c r="A190" t="inlineStr">
        <is>
          <t>P0189</t>
        </is>
      </c>
      <c r="B190" t="inlineStr">
        <is>
          <t>Prod_0189</t>
        </is>
      </c>
      <c r="C190" t="inlineStr">
        <is>
          <t>Food</t>
        </is>
      </c>
      <c r="D190" t="n">
        <v>228.45</v>
      </c>
      <c r="E190" t="n">
        <v>978.83</v>
      </c>
    </row>
    <row r="191">
      <c r="A191" t="inlineStr">
        <is>
          <t>P0190</t>
        </is>
      </c>
      <c r="B191" t="inlineStr">
        <is>
          <t>Prod_0190</t>
        </is>
      </c>
      <c r="C191" t="inlineStr">
        <is>
          <t>Household</t>
        </is>
      </c>
      <c r="D191" t="n">
        <v>45.64</v>
      </c>
      <c r="E191" t="n">
        <v>298.23</v>
      </c>
    </row>
    <row r="192">
      <c r="A192" t="inlineStr">
        <is>
          <t>P0191</t>
        </is>
      </c>
      <c r="B192" t="inlineStr">
        <is>
          <t>Prod_0191</t>
        </is>
      </c>
      <c r="C192" t="inlineStr">
        <is>
          <t>Food</t>
        </is>
      </c>
      <c r="D192" t="n">
        <v>252.8</v>
      </c>
      <c r="E192" t="n">
        <v>550.47</v>
      </c>
    </row>
    <row r="193">
      <c r="A193" t="inlineStr">
        <is>
          <t>P0192</t>
        </is>
      </c>
      <c r="B193" t="inlineStr">
        <is>
          <t>Prod_0192</t>
        </is>
      </c>
      <c r="C193" t="inlineStr">
        <is>
          <t>Beverages</t>
        </is>
      </c>
      <c r="D193" t="n">
        <v>233.04</v>
      </c>
      <c r="E193" t="n">
        <v>452.2</v>
      </c>
    </row>
    <row r="194">
      <c r="A194" t="inlineStr">
        <is>
          <t>P0193</t>
        </is>
      </c>
      <c r="B194" t="inlineStr">
        <is>
          <t>Prod_0193</t>
        </is>
      </c>
      <c r="C194" t="inlineStr">
        <is>
          <t>Food</t>
        </is>
      </c>
      <c r="D194" t="n">
        <v>216.35</v>
      </c>
      <c r="E194" t="n">
        <v>617.72</v>
      </c>
    </row>
    <row r="195">
      <c r="A195" t="inlineStr">
        <is>
          <t>P0194</t>
        </is>
      </c>
      <c r="B195" t="inlineStr">
        <is>
          <t>Prod_0194</t>
        </is>
      </c>
      <c r="C195" t="inlineStr">
        <is>
          <t>Food</t>
        </is>
      </c>
      <c r="D195" t="n">
        <v>37.32</v>
      </c>
      <c r="E195" t="n">
        <v>719.64</v>
      </c>
    </row>
    <row r="196">
      <c r="A196" t="inlineStr">
        <is>
          <t>P0195</t>
        </is>
      </c>
      <c r="B196" t="inlineStr">
        <is>
          <t>Prod_0195</t>
        </is>
      </c>
      <c r="C196" t="inlineStr">
        <is>
          <t>Food</t>
        </is>
      </c>
      <c r="D196" t="n">
        <v>222.51</v>
      </c>
      <c r="E196" t="n">
        <v>550.63</v>
      </c>
    </row>
    <row r="197">
      <c r="A197" t="inlineStr">
        <is>
          <t>P0196</t>
        </is>
      </c>
      <c r="B197" t="inlineStr">
        <is>
          <t>Prod_0196</t>
        </is>
      </c>
      <c r="C197" t="inlineStr">
        <is>
          <t>Beverages</t>
        </is>
      </c>
      <c r="D197" t="n">
        <v>119.81</v>
      </c>
      <c r="E197" t="n">
        <v>914.48</v>
      </c>
    </row>
    <row r="198">
      <c r="A198" t="inlineStr">
        <is>
          <t>P0197</t>
        </is>
      </c>
      <c r="B198" t="inlineStr">
        <is>
          <t>Prod_0197</t>
        </is>
      </c>
      <c r="C198" t="inlineStr">
        <is>
          <t>Food</t>
        </is>
      </c>
      <c r="D198" t="n">
        <v>73.88</v>
      </c>
      <c r="E198" t="n">
        <v>241.24</v>
      </c>
    </row>
    <row r="199">
      <c r="A199" t="inlineStr">
        <is>
          <t>P0198</t>
        </is>
      </c>
      <c r="B199" t="inlineStr">
        <is>
          <t>Prod_0198</t>
        </is>
      </c>
      <c r="C199" t="inlineStr">
        <is>
          <t>Beverages</t>
        </is>
      </c>
      <c r="D199" t="n">
        <v>196.31</v>
      </c>
      <c r="E199" t="n">
        <v>952.46</v>
      </c>
    </row>
    <row r="200">
      <c r="A200" t="inlineStr">
        <is>
          <t>P0199</t>
        </is>
      </c>
      <c r="B200" t="inlineStr">
        <is>
          <t>Prod_0199</t>
        </is>
      </c>
      <c r="C200" t="inlineStr">
        <is>
          <t>Beverages</t>
        </is>
      </c>
      <c r="D200" t="n">
        <v>149.99</v>
      </c>
      <c r="E200" t="n">
        <v>116.22</v>
      </c>
    </row>
    <row r="201">
      <c r="A201" t="inlineStr">
        <is>
          <t>P0200</t>
        </is>
      </c>
      <c r="B201" t="inlineStr">
        <is>
          <t>Prod_0200</t>
        </is>
      </c>
      <c r="C201" t="inlineStr">
        <is>
          <t>Electronics</t>
        </is>
      </c>
      <c r="D201" t="n">
        <v>187.6</v>
      </c>
      <c r="E201" t="n">
        <v>382.93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StoreID</t>
        </is>
      </c>
      <c r="B1" s="1" t="inlineStr">
        <is>
          <t>StoreName</t>
        </is>
      </c>
      <c r="C1" s="1" t="inlineStr">
        <is>
          <t>Region</t>
        </is>
      </c>
      <c r="D1" s="1" t="inlineStr">
        <is>
          <t>OpenDate</t>
        </is>
      </c>
      <c r="E1" s="1" t="inlineStr">
        <is>
          <t>Manager</t>
        </is>
      </c>
    </row>
    <row r="2">
      <c r="A2" t="inlineStr">
        <is>
          <t>S001</t>
        </is>
      </c>
      <c r="B2" t="inlineStr">
        <is>
          <t>Store_001</t>
        </is>
      </c>
      <c r="C2" t="inlineStr">
        <is>
          <t>West</t>
        </is>
      </c>
      <c r="D2" s="3" t="n">
        <v>43831</v>
      </c>
      <c r="E2" t="inlineStr">
        <is>
          <t>Manager_256</t>
        </is>
      </c>
    </row>
    <row r="3">
      <c r="A3" t="inlineStr">
        <is>
          <t>S002</t>
        </is>
      </c>
      <c r="B3" t="inlineStr">
        <is>
          <t>Store_002</t>
        </is>
      </c>
      <c r="C3" t="inlineStr">
        <is>
          <t>South</t>
        </is>
      </c>
      <c r="D3" s="3" t="n">
        <v>44212</v>
      </c>
      <c r="E3" t="inlineStr">
        <is>
          <t>Manager_134</t>
        </is>
      </c>
    </row>
    <row r="4">
      <c r="A4" t="inlineStr">
        <is>
          <t>S003</t>
        </is>
      </c>
      <c r="B4" t="inlineStr">
        <is>
          <t>Store_003</t>
        </is>
      </c>
      <c r="C4" t="inlineStr">
        <is>
          <t>North</t>
        </is>
      </c>
      <c r="D4" s="3" t="n">
        <v>44783</v>
      </c>
      <c r="E4" t="inlineStr">
        <is>
          <t>Manager_130</t>
        </is>
      </c>
    </row>
    <row r="5">
      <c r="A5" t="inlineStr">
        <is>
          <t>S004</t>
        </is>
      </c>
      <c r="B5" t="inlineStr">
        <is>
          <t>Store_004</t>
        </is>
      </c>
      <c r="C5" t="inlineStr">
        <is>
          <t>Central</t>
        </is>
      </c>
      <c r="D5" s="3" t="n">
        <v>43320</v>
      </c>
      <c r="E5" t="inlineStr">
        <is>
          <t>Manager_238</t>
        </is>
      </c>
    </row>
    <row r="6">
      <c r="A6" t="inlineStr">
        <is>
          <t>S005</t>
        </is>
      </c>
      <c r="B6" t="inlineStr">
        <is>
          <t>Store_005</t>
        </is>
      </c>
      <c r="C6" t="inlineStr">
        <is>
          <t>Central</t>
        </is>
      </c>
      <c r="D6" s="3" t="n">
        <v>43513</v>
      </c>
      <c r="E6" t="inlineStr">
        <is>
          <t>Manager_282</t>
        </is>
      </c>
    </row>
    <row r="7">
      <c r="A7" t="inlineStr">
        <is>
          <t>S006</t>
        </is>
      </c>
      <c r="B7" t="inlineStr">
        <is>
          <t>Store_006</t>
        </is>
      </c>
      <c r="C7" t="inlineStr">
        <is>
          <t>East</t>
        </is>
      </c>
      <c r="D7" s="3" t="n">
        <v>43627</v>
      </c>
      <c r="E7" t="inlineStr">
        <is>
          <t>Manager_255</t>
        </is>
      </c>
    </row>
    <row r="8">
      <c r="A8" t="inlineStr">
        <is>
          <t>S007</t>
        </is>
      </c>
      <c r="B8" t="inlineStr">
        <is>
          <t>Store_007</t>
        </is>
      </c>
      <c r="C8" t="inlineStr">
        <is>
          <t>East</t>
        </is>
      </c>
      <c r="D8" s="3" t="n">
        <v>44459</v>
      </c>
      <c r="E8" t="inlineStr">
        <is>
          <t>Manager_253</t>
        </is>
      </c>
    </row>
    <row r="9">
      <c r="A9" t="inlineStr">
        <is>
          <t>S008</t>
        </is>
      </c>
      <c r="B9" t="inlineStr">
        <is>
          <t>Store_008</t>
        </is>
      </c>
      <c r="C9" t="inlineStr">
        <is>
          <t>East</t>
        </is>
      </c>
      <c r="D9" s="3" t="n">
        <v>44259</v>
      </c>
      <c r="E9" t="inlineStr">
        <is>
          <t>Manager_051</t>
        </is>
      </c>
    </row>
    <row r="10">
      <c r="A10" t="inlineStr">
        <is>
          <t>S009</t>
        </is>
      </c>
      <c r="B10" t="inlineStr">
        <is>
          <t>Store_009</t>
        </is>
      </c>
      <c r="C10" t="inlineStr">
        <is>
          <t>Central</t>
        </is>
      </c>
      <c r="D10" s="3" t="n">
        <v>43688</v>
      </c>
      <c r="E10" t="inlineStr">
        <is>
          <t>Manager_242</t>
        </is>
      </c>
    </row>
    <row r="11">
      <c r="A11" t="inlineStr">
        <is>
          <t>S010</t>
        </is>
      </c>
      <c r="B11" t="inlineStr">
        <is>
          <t>Store_010</t>
        </is>
      </c>
      <c r="C11" t="inlineStr">
        <is>
          <t>North</t>
        </is>
      </c>
      <c r="D11" s="3" t="n">
        <v>43817</v>
      </c>
      <c r="E11" t="inlineStr">
        <is>
          <t>Manager_142</t>
        </is>
      </c>
    </row>
    <row r="12">
      <c r="A12" t="inlineStr">
        <is>
          <t>S011</t>
        </is>
      </c>
      <c r="B12" t="inlineStr">
        <is>
          <t>Store_011</t>
        </is>
      </c>
      <c r="C12" t="inlineStr">
        <is>
          <t>South</t>
        </is>
      </c>
      <c r="D12" s="3" t="n">
        <v>43510</v>
      </c>
      <c r="E12" t="inlineStr">
        <is>
          <t>Manager_008</t>
        </is>
      </c>
    </row>
    <row r="13">
      <c r="A13" t="inlineStr">
        <is>
          <t>S012</t>
        </is>
      </c>
      <c r="B13" t="inlineStr">
        <is>
          <t>Store_012</t>
        </is>
      </c>
      <c r="C13" t="inlineStr">
        <is>
          <t>South</t>
        </is>
      </c>
      <c r="D13" s="3" t="n">
        <v>44414</v>
      </c>
      <c r="E13" t="inlineStr">
        <is>
          <t>Manager_210</t>
        </is>
      </c>
    </row>
    <row r="14">
      <c r="A14" t="inlineStr">
        <is>
          <t>S013</t>
        </is>
      </c>
      <c r="B14" t="inlineStr">
        <is>
          <t>Store_013</t>
        </is>
      </c>
      <c r="C14" t="inlineStr">
        <is>
          <t>North</t>
        </is>
      </c>
      <c r="D14" s="3" t="n">
        <v>44199</v>
      </c>
      <c r="E14" t="inlineStr">
        <is>
          <t>Manager_142</t>
        </is>
      </c>
    </row>
    <row r="15">
      <c r="A15" t="inlineStr">
        <is>
          <t>S014</t>
        </is>
      </c>
      <c r="B15" t="inlineStr">
        <is>
          <t>Store_014</t>
        </is>
      </c>
      <c r="C15" t="inlineStr">
        <is>
          <t>West</t>
        </is>
      </c>
      <c r="D15" s="3" t="n">
        <v>44496</v>
      </c>
      <c r="E15" t="inlineStr">
        <is>
          <t>Manager_122</t>
        </is>
      </c>
    </row>
    <row r="16">
      <c r="A16" t="inlineStr">
        <is>
          <t>S015</t>
        </is>
      </c>
      <c r="B16" t="inlineStr">
        <is>
          <t>Store_015</t>
        </is>
      </c>
      <c r="C16" t="inlineStr">
        <is>
          <t>North</t>
        </is>
      </c>
      <c r="D16" s="3" t="n">
        <v>44385</v>
      </c>
      <c r="E16" t="inlineStr">
        <is>
          <t>Manager_072</t>
        </is>
      </c>
    </row>
    <row r="17">
      <c r="A17" t="inlineStr">
        <is>
          <t>S016</t>
        </is>
      </c>
      <c r="B17" t="inlineStr">
        <is>
          <t>Store_016</t>
        </is>
      </c>
      <c r="C17" t="inlineStr">
        <is>
          <t>West</t>
        </is>
      </c>
      <c r="D17" s="3" t="n">
        <v>43449</v>
      </c>
      <c r="E17" t="inlineStr">
        <is>
          <t>Manager_050</t>
        </is>
      </c>
    </row>
    <row r="18">
      <c r="A18" t="inlineStr">
        <is>
          <t>S017</t>
        </is>
      </c>
      <c r="B18" t="inlineStr">
        <is>
          <t>Store_017</t>
        </is>
      </c>
      <c r="C18" t="inlineStr">
        <is>
          <t>South</t>
        </is>
      </c>
      <c r="D18" s="3" t="n">
        <v>44412</v>
      </c>
      <c r="E18" t="inlineStr">
        <is>
          <t>Manager_281</t>
        </is>
      </c>
    </row>
    <row r="19">
      <c r="A19" t="inlineStr">
        <is>
          <t>S018</t>
        </is>
      </c>
      <c r="B19" t="inlineStr">
        <is>
          <t>Store_018</t>
        </is>
      </c>
      <c r="C19" t="inlineStr">
        <is>
          <t>South</t>
        </is>
      </c>
      <c r="D19" s="3" t="n">
        <v>43860</v>
      </c>
      <c r="E19" t="inlineStr">
        <is>
          <t>Manager_077</t>
        </is>
      </c>
    </row>
    <row r="20">
      <c r="A20" t="inlineStr">
        <is>
          <t>S019</t>
        </is>
      </c>
      <c r="B20" t="inlineStr">
        <is>
          <t>Store_019</t>
        </is>
      </c>
      <c r="C20" t="inlineStr">
        <is>
          <t>East</t>
        </is>
      </c>
      <c r="D20" s="3" t="n">
        <v>43567</v>
      </c>
      <c r="E20" t="inlineStr">
        <is>
          <t>Manager_110</t>
        </is>
      </c>
    </row>
    <row r="21">
      <c r="A21" t="inlineStr">
        <is>
          <t>S020</t>
        </is>
      </c>
      <c r="B21" t="inlineStr">
        <is>
          <t>Store_020</t>
        </is>
      </c>
      <c r="C21" t="inlineStr">
        <is>
          <t>West</t>
        </is>
      </c>
      <c r="D21" s="3" t="n">
        <v>43606</v>
      </c>
      <c r="E21" t="inlineStr">
        <is>
          <t>Manager_016</t>
        </is>
      </c>
    </row>
    <row r="22">
      <c r="A22" t="inlineStr">
        <is>
          <t>S021</t>
        </is>
      </c>
      <c r="B22" t="inlineStr">
        <is>
          <t>Store_021</t>
        </is>
      </c>
      <c r="C22" t="inlineStr">
        <is>
          <t>North</t>
        </is>
      </c>
      <c r="D22" s="3" t="n">
        <v>44731</v>
      </c>
      <c r="E22" t="inlineStr">
        <is>
          <t>Manager_026</t>
        </is>
      </c>
    </row>
    <row r="23">
      <c r="A23" t="inlineStr">
        <is>
          <t>S022</t>
        </is>
      </c>
      <c r="B23" t="inlineStr">
        <is>
          <t>Store_022</t>
        </is>
      </c>
      <c r="C23" t="inlineStr">
        <is>
          <t>East</t>
        </is>
      </c>
      <c r="D23" s="3" t="n">
        <v>43432</v>
      </c>
      <c r="E23" t="inlineStr">
        <is>
          <t>Manager_283</t>
        </is>
      </c>
    </row>
    <row r="24">
      <c r="A24" t="inlineStr">
        <is>
          <t>S023</t>
        </is>
      </c>
      <c r="B24" t="inlineStr">
        <is>
          <t>Store_023</t>
        </is>
      </c>
      <c r="C24" t="inlineStr">
        <is>
          <t>South</t>
        </is>
      </c>
      <c r="D24" s="3" t="n">
        <v>43287</v>
      </c>
      <c r="E24" t="inlineStr">
        <is>
          <t>Manager_023</t>
        </is>
      </c>
    </row>
    <row r="25">
      <c r="A25" t="inlineStr">
        <is>
          <t>S024</t>
        </is>
      </c>
      <c r="B25" t="inlineStr">
        <is>
          <t>Store_024</t>
        </is>
      </c>
      <c r="C25" t="inlineStr">
        <is>
          <t>South</t>
        </is>
      </c>
      <c r="D25" s="3" t="n">
        <v>43196</v>
      </c>
      <c r="E25" t="inlineStr">
        <is>
          <t>Manager_127</t>
        </is>
      </c>
    </row>
    <row r="26">
      <c r="A26" t="inlineStr">
        <is>
          <t>S025</t>
        </is>
      </c>
      <c r="B26" t="inlineStr">
        <is>
          <t>Store_025</t>
        </is>
      </c>
      <c r="C26" t="inlineStr">
        <is>
          <t>Central</t>
        </is>
      </c>
      <c r="D26" s="3" t="n">
        <v>44772</v>
      </c>
      <c r="E26" t="inlineStr">
        <is>
          <t>Manager_084</t>
        </is>
      </c>
    </row>
    <row r="27">
      <c r="A27" t="inlineStr">
        <is>
          <t>S026</t>
        </is>
      </c>
      <c r="B27" t="inlineStr">
        <is>
          <t>Store_026</t>
        </is>
      </c>
      <c r="C27" t="inlineStr">
        <is>
          <t>North</t>
        </is>
      </c>
      <c r="D27" s="3" t="n">
        <v>43615</v>
      </c>
      <c r="E27" t="inlineStr">
        <is>
          <t>Manager_267</t>
        </is>
      </c>
    </row>
    <row r="28">
      <c r="A28" t="inlineStr">
        <is>
          <t>S027</t>
        </is>
      </c>
      <c r="B28" t="inlineStr">
        <is>
          <t>Store_027</t>
        </is>
      </c>
      <c r="C28" t="inlineStr">
        <is>
          <t>South</t>
        </is>
      </c>
      <c r="D28" s="3" t="n">
        <v>44684</v>
      </c>
      <c r="E28" t="inlineStr">
        <is>
          <t>Manager_075</t>
        </is>
      </c>
    </row>
    <row r="29">
      <c r="A29" t="inlineStr">
        <is>
          <t>S028</t>
        </is>
      </c>
      <c r="B29" t="inlineStr">
        <is>
          <t>Store_028</t>
        </is>
      </c>
      <c r="C29" t="inlineStr">
        <is>
          <t>North</t>
        </is>
      </c>
      <c r="D29" s="3" t="n">
        <v>43175</v>
      </c>
      <c r="E29" t="inlineStr">
        <is>
          <t>Manager_152</t>
        </is>
      </c>
    </row>
    <row r="30">
      <c r="A30" t="inlineStr">
        <is>
          <t>S029</t>
        </is>
      </c>
      <c r="B30" t="inlineStr">
        <is>
          <t>Store_029</t>
        </is>
      </c>
      <c r="C30" t="inlineStr">
        <is>
          <t>South</t>
        </is>
      </c>
      <c r="D30" s="3" t="n">
        <v>43534</v>
      </c>
      <c r="E30" t="inlineStr">
        <is>
          <t>Manager_260</t>
        </is>
      </c>
    </row>
    <row r="31">
      <c r="A31" t="inlineStr">
        <is>
          <t>S030</t>
        </is>
      </c>
      <c r="B31" t="inlineStr">
        <is>
          <t>Store_030</t>
        </is>
      </c>
      <c r="C31" t="inlineStr">
        <is>
          <t>North</t>
        </is>
      </c>
      <c r="D31" s="3" t="n">
        <v>43650</v>
      </c>
      <c r="E31" t="inlineStr">
        <is>
          <t>Manager_263</t>
        </is>
      </c>
    </row>
    <row r="32">
      <c r="A32" t="inlineStr">
        <is>
          <t>S031</t>
        </is>
      </c>
      <c r="B32" t="inlineStr">
        <is>
          <t>Store_031</t>
        </is>
      </c>
      <c r="C32" t="inlineStr">
        <is>
          <t>Central</t>
        </is>
      </c>
      <c r="D32" s="3" t="n">
        <v>44458</v>
      </c>
      <c r="E32" t="inlineStr">
        <is>
          <t>Manager_003</t>
        </is>
      </c>
    </row>
    <row r="33">
      <c r="A33" t="inlineStr">
        <is>
          <t>S032</t>
        </is>
      </c>
      <c r="B33" t="inlineStr">
        <is>
          <t>Store_032</t>
        </is>
      </c>
      <c r="C33" t="inlineStr">
        <is>
          <t>Central</t>
        </is>
      </c>
      <c r="D33" s="3" t="n">
        <v>44778</v>
      </c>
      <c r="E33" t="inlineStr">
        <is>
          <t>Manager_204</t>
        </is>
      </c>
    </row>
    <row r="34">
      <c r="A34" t="inlineStr">
        <is>
          <t>S033</t>
        </is>
      </c>
      <c r="B34" t="inlineStr">
        <is>
          <t>Store_033</t>
        </is>
      </c>
      <c r="C34" t="inlineStr">
        <is>
          <t>North</t>
        </is>
      </c>
      <c r="D34" s="3" t="n">
        <v>43828</v>
      </c>
      <c r="E34" t="inlineStr">
        <is>
          <t>Manager_044</t>
        </is>
      </c>
    </row>
    <row r="35">
      <c r="A35" t="inlineStr">
        <is>
          <t>S034</t>
        </is>
      </c>
      <c r="B35" t="inlineStr">
        <is>
          <t>Store_034</t>
        </is>
      </c>
      <c r="C35" t="inlineStr">
        <is>
          <t>Central</t>
        </is>
      </c>
      <c r="D35" s="3" t="n">
        <v>43361</v>
      </c>
      <c r="E35" t="inlineStr">
        <is>
          <t>Manager_037</t>
        </is>
      </c>
    </row>
    <row r="36">
      <c r="A36" t="inlineStr">
        <is>
          <t>S035</t>
        </is>
      </c>
      <c r="B36" t="inlineStr">
        <is>
          <t>Store_035</t>
        </is>
      </c>
      <c r="C36" t="inlineStr">
        <is>
          <t>Central</t>
        </is>
      </c>
      <c r="D36" s="3" t="n">
        <v>44358</v>
      </c>
      <c r="E36" t="inlineStr">
        <is>
          <t>Manager_241</t>
        </is>
      </c>
    </row>
    <row r="37">
      <c r="A37" t="inlineStr">
        <is>
          <t>S036</t>
        </is>
      </c>
      <c r="B37" t="inlineStr">
        <is>
          <t>Store_036</t>
        </is>
      </c>
      <c r="C37" t="inlineStr">
        <is>
          <t>Central</t>
        </is>
      </c>
      <c r="D37" s="3" t="n">
        <v>44717</v>
      </c>
      <c r="E37" t="inlineStr">
        <is>
          <t>Manager_097</t>
        </is>
      </c>
    </row>
    <row r="38">
      <c r="A38" t="inlineStr">
        <is>
          <t>S037</t>
        </is>
      </c>
      <c r="B38" t="inlineStr">
        <is>
          <t>Store_037</t>
        </is>
      </c>
      <c r="C38" t="inlineStr">
        <is>
          <t>East</t>
        </is>
      </c>
      <c r="D38" s="3" t="n">
        <v>44648</v>
      </c>
      <c r="E38" t="inlineStr">
        <is>
          <t>Manager_153</t>
        </is>
      </c>
    </row>
    <row r="39">
      <c r="A39" t="inlineStr">
        <is>
          <t>S038</t>
        </is>
      </c>
      <c r="B39" t="inlineStr">
        <is>
          <t>Store_038</t>
        </is>
      </c>
      <c r="C39" t="inlineStr">
        <is>
          <t>East</t>
        </is>
      </c>
      <c r="D39" s="3" t="n">
        <v>43427</v>
      </c>
      <c r="E39" t="inlineStr">
        <is>
          <t>Manager_149</t>
        </is>
      </c>
    </row>
    <row r="40">
      <c r="A40" t="inlineStr">
        <is>
          <t>S039</t>
        </is>
      </c>
      <c r="B40" t="inlineStr">
        <is>
          <t>Store_039</t>
        </is>
      </c>
      <c r="C40" t="inlineStr">
        <is>
          <t>North</t>
        </is>
      </c>
      <c r="D40" s="3" t="n">
        <v>43763</v>
      </c>
      <c r="E40" t="inlineStr">
        <is>
          <t>Manager_194</t>
        </is>
      </c>
    </row>
    <row r="41">
      <c r="A41" t="inlineStr">
        <is>
          <t>S040</t>
        </is>
      </c>
      <c r="B41" t="inlineStr">
        <is>
          <t>Store_040</t>
        </is>
      </c>
      <c r="C41" t="inlineStr">
        <is>
          <t>Central</t>
        </is>
      </c>
      <c r="D41" s="3" t="n">
        <v>44438</v>
      </c>
      <c r="E41" t="inlineStr">
        <is>
          <t>Manager_153</t>
        </is>
      </c>
    </row>
    <row r="42">
      <c r="A42" t="inlineStr">
        <is>
          <t>S041</t>
        </is>
      </c>
      <c r="B42" t="inlineStr">
        <is>
          <t>Store_041</t>
        </is>
      </c>
      <c r="C42" t="inlineStr">
        <is>
          <t>East</t>
        </is>
      </c>
      <c r="D42" s="3" t="n">
        <v>44044</v>
      </c>
      <c r="E42" t="inlineStr">
        <is>
          <t>Manager_131</t>
        </is>
      </c>
    </row>
    <row r="43">
      <c r="A43" t="inlineStr">
        <is>
          <t>S042</t>
        </is>
      </c>
      <c r="B43" t="inlineStr">
        <is>
          <t>Store_042</t>
        </is>
      </c>
      <c r="C43" t="inlineStr">
        <is>
          <t>Central</t>
        </is>
      </c>
      <c r="D43" s="3" t="n">
        <v>43171</v>
      </c>
      <c r="E43" t="inlineStr">
        <is>
          <t>Manager_104</t>
        </is>
      </c>
    </row>
    <row r="44">
      <c r="A44" t="inlineStr">
        <is>
          <t>S043</t>
        </is>
      </c>
      <c r="B44" t="inlineStr">
        <is>
          <t>Store_043</t>
        </is>
      </c>
      <c r="C44" t="inlineStr">
        <is>
          <t>East</t>
        </is>
      </c>
      <c r="D44" s="3" t="n">
        <v>44661</v>
      </c>
      <c r="E44" t="inlineStr">
        <is>
          <t>Manager_183</t>
        </is>
      </c>
    </row>
    <row r="45">
      <c r="A45" t="inlineStr">
        <is>
          <t>S044</t>
        </is>
      </c>
      <c r="B45" t="inlineStr">
        <is>
          <t>Store_044</t>
        </is>
      </c>
      <c r="C45" t="inlineStr">
        <is>
          <t>North</t>
        </is>
      </c>
      <c r="D45" s="3" t="n">
        <v>44438</v>
      </c>
      <c r="E45" t="inlineStr">
        <is>
          <t>Manager_199</t>
        </is>
      </c>
    </row>
    <row r="46">
      <c r="A46" t="inlineStr">
        <is>
          <t>S045</t>
        </is>
      </c>
      <c r="B46" t="inlineStr">
        <is>
          <t>Store_045</t>
        </is>
      </c>
      <c r="C46" t="inlineStr">
        <is>
          <t>East</t>
        </is>
      </c>
      <c r="D46" s="3" t="n">
        <v>44600</v>
      </c>
      <c r="E46" t="inlineStr">
        <is>
          <t>Manager_177</t>
        </is>
      </c>
    </row>
    <row r="47">
      <c r="A47" t="inlineStr">
        <is>
          <t>S046</t>
        </is>
      </c>
      <c r="B47" t="inlineStr">
        <is>
          <t>Store_046</t>
        </is>
      </c>
      <c r="C47" t="inlineStr">
        <is>
          <t>South</t>
        </is>
      </c>
      <c r="D47" s="3" t="n">
        <v>44757</v>
      </c>
      <c r="E47" t="inlineStr">
        <is>
          <t>Manager_021</t>
        </is>
      </c>
    </row>
    <row r="48">
      <c r="A48" t="inlineStr">
        <is>
          <t>S047</t>
        </is>
      </c>
      <c r="B48" t="inlineStr">
        <is>
          <t>Store_047</t>
        </is>
      </c>
      <c r="C48" t="inlineStr">
        <is>
          <t>North</t>
        </is>
      </c>
      <c r="D48" s="3" t="n">
        <v>44649</v>
      </c>
      <c r="E48" t="inlineStr">
        <is>
          <t>Manager_115</t>
        </is>
      </c>
    </row>
    <row r="49">
      <c r="A49" t="inlineStr">
        <is>
          <t>S048</t>
        </is>
      </c>
      <c r="B49" t="inlineStr">
        <is>
          <t>Store_048</t>
        </is>
      </c>
      <c r="C49" t="inlineStr">
        <is>
          <t>South</t>
        </is>
      </c>
      <c r="D49" s="3" t="n">
        <v>43210</v>
      </c>
      <c r="E49" t="inlineStr">
        <is>
          <t>Manager_011</t>
        </is>
      </c>
    </row>
    <row r="50">
      <c r="A50" t="inlineStr">
        <is>
          <t>S049</t>
        </is>
      </c>
      <c r="B50" t="inlineStr">
        <is>
          <t>Store_049</t>
        </is>
      </c>
      <c r="C50" t="inlineStr">
        <is>
          <t>North</t>
        </is>
      </c>
      <c r="D50" s="3" t="n">
        <v>44744</v>
      </c>
      <c r="E50" t="inlineStr">
        <is>
          <t>Manager_057</t>
        </is>
      </c>
    </row>
    <row r="51">
      <c r="A51" t="inlineStr">
        <is>
          <t>S050</t>
        </is>
      </c>
      <c r="B51" t="inlineStr">
        <is>
          <t>Store_050</t>
        </is>
      </c>
      <c r="C51" t="inlineStr">
        <is>
          <t>South</t>
        </is>
      </c>
      <c r="D51" s="3" t="n">
        <v>44522</v>
      </c>
      <c r="E51" t="inlineStr">
        <is>
          <t>Manager_232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StoreID</t>
        </is>
      </c>
      <c r="D1" s="1" t="inlineStr">
        <is>
          <t>HireDate</t>
        </is>
      </c>
      <c r="E1" s="1" t="inlineStr">
        <is>
          <t>Role</t>
        </is>
      </c>
    </row>
    <row r="2">
      <c r="A2" t="inlineStr">
        <is>
          <t>E0001</t>
        </is>
      </c>
      <c r="B2" t="inlineStr">
        <is>
          <t>Emp_0001</t>
        </is>
      </c>
      <c r="C2" t="inlineStr">
        <is>
          <t>S046</t>
        </is>
      </c>
      <c r="D2" s="3" t="n">
        <v>44425</v>
      </c>
      <c r="E2" t="inlineStr">
        <is>
          <t>Cashier</t>
        </is>
      </c>
    </row>
    <row r="3">
      <c r="A3" t="inlineStr">
        <is>
          <t>E0002</t>
        </is>
      </c>
      <c r="B3" t="inlineStr">
        <is>
          <t>Emp_0002</t>
        </is>
      </c>
      <c r="C3" t="inlineStr">
        <is>
          <t>S041</t>
        </is>
      </c>
      <c r="D3" s="3" t="n">
        <v>42564</v>
      </c>
      <c r="E3" t="inlineStr">
        <is>
          <t>Cashier</t>
        </is>
      </c>
    </row>
    <row r="4">
      <c r="A4" t="inlineStr">
        <is>
          <t>E0003</t>
        </is>
      </c>
      <c r="B4" t="inlineStr">
        <is>
          <t>Emp_0003</t>
        </is>
      </c>
      <c r="C4" t="inlineStr">
        <is>
          <t>S036</t>
        </is>
      </c>
      <c r="D4" s="3" t="n">
        <v>42048</v>
      </c>
      <c r="E4" t="inlineStr">
        <is>
          <t>Manager</t>
        </is>
      </c>
    </row>
    <row r="5">
      <c r="A5" t="inlineStr">
        <is>
          <t>E0004</t>
        </is>
      </c>
      <c r="B5" t="inlineStr">
        <is>
          <t>Emp_0004</t>
        </is>
      </c>
      <c r="C5" t="inlineStr">
        <is>
          <t>S021</t>
        </is>
      </c>
      <c r="D5" s="3" t="n">
        <v>44280</v>
      </c>
      <c r="E5" t="inlineStr">
        <is>
          <t>Sales</t>
        </is>
      </c>
    </row>
    <row r="6">
      <c r="A6" t="inlineStr">
        <is>
          <t>E0005</t>
        </is>
      </c>
      <c r="B6" t="inlineStr">
        <is>
          <t>Emp_0005</t>
        </is>
      </c>
      <c r="C6" t="inlineStr">
        <is>
          <t>S023</t>
        </is>
      </c>
      <c r="D6" s="3" t="n">
        <v>42125</v>
      </c>
      <c r="E6" t="inlineStr">
        <is>
          <t>Cashier</t>
        </is>
      </c>
    </row>
    <row r="7">
      <c r="A7" t="inlineStr">
        <is>
          <t>E0006</t>
        </is>
      </c>
      <c r="B7" t="inlineStr">
        <is>
          <t>Emp_0006</t>
        </is>
      </c>
      <c r="C7" t="inlineStr">
        <is>
          <t>S040</t>
        </is>
      </c>
      <c r="D7" s="3" t="n">
        <v>44084</v>
      </c>
      <c r="E7" t="inlineStr">
        <is>
          <t>Stock</t>
        </is>
      </c>
    </row>
    <row r="8">
      <c r="A8" t="inlineStr">
        <is>
          <t>E0007</t>
        </is>
      </c>
      <c r="B8" t="inlineStr">
        <is>
          <t>Emp_0007</t>
        </is>
      </c>
      <c r="C8" t="inlineStr">
        <is>
          <t>S018</t>
        </is>
      </c>
      <c r="D8" s="3" t="n">
        <v>42776</v>
      </c>
      <c r="E8" t="inlineStr">
        <is>
          <t>Manager</t>
        </is>
      </c>
    </row>
    <row r="9">
      <c r="A9" t="inlineStr">
        <is>
          <t>E0008</t>
        </is>
      </c>
      <c r="B9" t="inlineStr">
        <is>
          <t>Emp_0008</t>
        </is>
      </c>
      <c r="C9" t="inlineStr">
        <is>
          <t>S023</t>
        </is>
      </c>
      <c r="D9" s="3" t="n">
        <v>44661</v>
      </c>
      <c r="E9" t="inlineStr">
        <is>
          <t>Cashier</t>
        </is>
      </c>
    </row>
    <row r="10">
      <c r="A10" t="inlineStr">
        <is>
          <t>E0009</t>
        </is>
      </c>
      <c r="B10" t="inlineStr">
        <is>
          <t>Emp_0009</t>
        </is>
      </c>
      <c r="C10" t="inlineStr">
        <is>
          <t>S033</t>
        </is>
      </c>
      <c r="D10" s="3" t="n">
        <v>43228</v>
      </c>
      <c r="E10" t="inlineStr">
        <is>
          <t>Cashier</t>
        </is>
      </c>
    </row>
    <row r="11">
      <c r="A11" t="inlineStr">
        <is>
          <t>E0010</t>
        </is>
      </c>
      <c r="B11" t="inlineStr">
        <is>
          <t>Emp_0010</t>
        </is>
      </c>
      <c r="C11" t="inlineStr">
        <is>
          <t>S002</t>
        </is>
      </c>
      <c r="D11" s="3" t="n">
        <v>42323</v>
      </c>
      <c r="E11" t="inlineStr">
        <is>
          <t>Support</t>
        </is>
      </c>
    </row>
    <row r="12">
      <c r="A12" t="inlineStr">
        <is>
          <t>E0011</t>
        </is>
      </c>
      <c r="B12" t="inlineStr">
        <is>
          <t>Emp_0011</t>
        </is>
      </c>
      <c r="C12" t="inlineStr">
        <is>
          <t>S025</t>
        </is>
      </c>
      <c r="D12" s="3" t="n">
        <v>44415</v>
      </c>
      <c r="E12" t="inlineStr">
        <is>
          <t>Sales</t>
        </is>
      </c>
    </row>
    <row r="13">
      <c r="A13" t="inlineStr">
        <is>
          <t>E0012</t>
        </is>
      </c>
      <c r="B13" t="inlineStr">
        <is>
          <t>Emp_0012</t>
        </is>
      </c>
      <c r="C13" t="inlineStr">
        <is>
          <t>S015</t>
        </is>
      </c>
      <c r="D13" s="3" t="n">
        <v>43670</v>
      </c>
      <c r="E13" t="inlineStr">
        <is>
          <t>Support</t>
        </is>
      </c>
    </row>
    <row r="14">
      <c r="A14" t="inlineStr">
        <is>
          <t>E0013</t>
        </is>
      </c>
      <c r="B14" t="inlineStr">
        <is>
          <t>Emp_0013</t>
        </is>
      </c>
      <c r="C14" t="inlineStr">
        <is>
          <t>S011</t>
        </is>
      </c>
      <c r="D14" s="3" t="n">
        <v>43770</v>
      </c>
      <c r="E14" t="inlineStr">
        <is>
          <t>Manager</t>
        </is>
      </c>
    </row>
    <row r="15">
      <c r="A15" t="inlineStr">
        <is>
          <t>E0014</t>
        </is>
      </c>
      <c r="B15" t="inlineStr">
        <is>
          <t>Emp_0014</t>
        </is>
      </c>
      <c r="C15" t="inlineStr">
        <is>
          <t>S013</t>
        </is>
      </c>
      <c r="D15" s="3" t="n">
        <v>42045</v>
      </c>
      <c r="E15" t="inlineStr">
        <is>
          <t>Cashier</t>
        </is>
      </c>
    </row>
    <row r="16">
      <c r="A16" t="inlineStr">
        <is>
          <t>E0015</t>
        </is>
      </c>
      <c r="B16" t="inlineStr">
        <is>
          <t>Emp_0015</t>
        </is>
      </c>
      <c r="C16" t="inlineStr">
        <is>
          <t>S016</t>
        </is>
      </c>
      <c r="D16" s="3" t="n">
        <v>43683</v>
      </c>
      <c r="E16" t="inlineStr">
        <is>
          <t>Stock</t>
        </is>
      </c>
    </row>
    <row r="17">
      <c r="A17" t="inlineStr">
        <is>
          <t>E0016</t>
        </is>
      </c>
      <c r="B17" t="inlineStr">
        <is>
          <t>Emp_0016</t>
        </is>
      </c>
      <c r="C17" t="inlineStr">
        <is>
          <t>S010</t>
        </is>
      </c>
      <c r="D17" s="3" t="n">
        <v>43637</v>
      </c>
      <c r="E17" t="inlineStr">
        <is>
          <t>Support</t>
        </is>
      </c>
    </row>
    <row r="18">
      <c r="A18" t="inlineStr">
        <is>
          <t>E0017</t>
        </is>
      </c>
      <c r="B18" t="inlineStr">
        <is>
          <t>Emp_0017</t>
        </is>
      </c>
      <c r="C18" t="inlineStr">
        <is>
          <t>S050</t>
        </is>
      </c>
      <c r="D18" s="3" t="n">
        <v>44715</v>
      </c>
      <c r="E18" t="inlineStr">
        <is>
          <t>Cashier</t>
        </is>
      </c>
    </row>
    <row r="19">
      <c r="A19" t="inlineStr">
        <is>
          <t>E0018</t>
        </is>
      </c>
      <c r="B19" t="inlineStr">
        <is>
          <t>Emp_0018</t>
        </is>
      </c>
      <c r="C19" t="inlineStr">
        <is>
          <t>S017</t>
        </is>
      </c>
      <c r="D19" s="3" t="n">
        <v>43539</v>
      </c>
      <c r="E19" t="inlineStr">
        <is>
          <t>Support</t>
        </is>
      </c>
    </row>
    <row r="20">
      <c r="A20" t="inlineStr">
        <is>
          <t>E0019</t>
        </is>
      </c>
      <c r="B20" t="inlineStr">
        <is>
          <t>Emp_0019</t>
        </is>
      </c>
      <c r="C20" t="inlineStr">
        <is>
          <t>S015</t>
        </is>
      </c>
      <c r="D20" s="3" t="n">
        <v>43485</v>
      </c>
      <c r="E20" t="inlineStr">
        <is>
          <t>Manager</t>
        </is>
      </c>
    </row>
    <row r="21">
      <c r="A21" t="inlineStr">
        <is>
          <t>E0020</t>
        </is>
      </c>
      <c r="B21" t="inlineStr">
        <is>
          <t>Emp_0020</t>
        </is>
      </c>
      <c r="C21" t="inlineStr">
        <is>
          <t>S045</t>
        </is>
      </c>
      <c r="D21" s="3" t="n">
        <v>44847</v>
      </c>
      <c r="E21" t="inlineStr">
        <is>
          <t>Cashier</t>
        </is>
      </c>
    </row>
    <row r="22">
      <c r="A22" t="inlineStr">
        <is>
          <t>E0021</t>
        </is>
      </c>
      <c r="B22" t="inlineStr">
        <is>
          <t>Emp_0021</t>
        </is>
      </c>
      <c r="C22" t="inlineStr">
        <is>
          <t>S011</t>
        </is>
      </c>
      <c r="D22" s="3" t="n">
        <v>42547</v>
      </c>
      <c r="E22" t="inlineStr">
        <is>
          <t>Support</t>
        </is>
      </c>
    </row>
    <row r="23">
      <c r="A23" t="inlineStr">
        <is>
          <t>E0022</t>
        </is>
      </c>
      <c r="B23" t="inlineStr">
        <is>
          <t>Emp_0022</t>
        </is>
      </c>
      <c r="C23" t="inlineStr">
        <is>
          <t>S009</t>
        </is>
      </c>
      <c r="D23" s="3" t="n">
        <v>43879</v>
      </c>
      <c r="E23" t="inlineStr">
        <is>
          <t>Support</t>
        </is>
      </c>
    </row>
    <row r="24">
      <c r="A24" t="inlineStr">
        <is>
          <t>E0023</t>
        </is>
      </c>
      <c r="B24" t="inlineStr">
        <is>
          <t>Emp_0023</t>
        </is>
      </c>
      <c r="C24" t="inlineStr">
        <is>
          <t>S040</t>
        </is>
      </c>
      <c r="D24" s="3" t="n">
        <v>43316</v>
      </c>
      <c r="E24" t="inlineStr">
        <is>
          <t>Support</t>
        </is>
      </c>
    </row>
    <row r="25">
      <c r="A25" t="inlineStr">
        <is>
          <t>E0024</t>
        </is>
      </c>
      <c r="B25" t="inlineStr">
        <is>
          <t>Emp_0024</t>
        </is>
      </c>
      <c r="C25" t="inlineStr">
        <is>
          <t>S016</t>
        </is>
      </c>
      <c r="D25" s="3" t="n">
        <v>42144</v>
      </c>
      <c r="E25" t="inlineStr">
        <is>
          <t>Stock</t>
        </is>
      </c>
    </row>
    <row r="26">
      <c r="A26" t="inlineStr">
        <is>
          <t>E0025</t>
        </is>
      </c>
      <c r="B26" t="inlineStr">
        <is>
          <t>Emp_0025</t>
        </is>
      </c>
      <c r="C26" t="inlineStr">
        <is>
          <t>S013</t>
        </is>
      </c>
      <c r="D26" s="3" t="n">
        <v>42536</v>
      </c>
      <c r="E26" t="inlineStr">
        <is>
          <t>Manager</t>
        </is>
      </c>
    </row>
    <row r="27">
      <c r="A27" t="inlineStr">
        <is>
          <t>E0026</t>
        </is>
      </c>
      <c r="B27" t="inlineStr">
        <is>
          <t>Emp_0026</t>
        </is>
      </c>
      <c r="C27" t="inlineStr">
        <is>
          <t>S018</t>
        </is>
      </c>
      <c r="D27" s="3" t="n">
        <v>44413</v>
      </c>
      <c r="E27" t="inlineStr">
        <is>
          <t>Support</t>
        </is>
      </c>
    </row>
    <row r="28">
      <c r="A28" t="inlineStr">
        <is>
          <t>E0027</t>
        </is>
      </c>
      <c r="B28" t="inlineStr">
        <is>
          <t>Emp_0027</t>
        </is>
      </c>
      <c r="C28" t="inlineStr">
        <is>
          <t>S043</t>
        </is>
      </c>
      <c r="D28" s="3" t="n">
        <v>42816</v>
      </c>
      <c r="E28" t="inlineStr">
        <is>
          <t>Sales</t>
        </is>
      </c>
    </row>
    <row r="29">
      <c r="A29" t="inlineStr">
        <is>
          <t>E0028</t>
        </is>
      </c>
      <c r="B29" t="inlineStr">
        <is>
          <t>Emp_0028</t>
        </is>
      </c>
      <c r="C29" t="inlineStr">
        <is>
          <t>S007</t>
        </is>
      </c>
      <c r="D29" s="3" t="n">
        <v>42959</v>
      </c>
      <c r="E29" t="inlineStr">
        <is>
          <t>Stock</t>
        </is>
      </c>
    </row>
    <row r="30">
      <c r="A30" t="inlineStr">
        <is>
          <t>E0029</t>
        </is>
      </c>
      <c r="B30" t="inlineStr">
        <is>
          <t>Emp_0029</t>
        </is>
      </c>
      <c r="C30" t="inlineStr">
        <is>
          <t>S012</t>
        </is>
      </c>
      <c r="D30" s="3" t="n">
        <v>44728</v>
      </c>
      <c r="E30" t="inlineStr">
        <is>
          <t>Sales</t>
        </is>
      </c>
    </row>
    <row r="31">
      <c r="A31" t="inlineStr">
        <is>
          <t>E0030</t>
        </is>
      </c>
      <c r="B31" t="inlineStr">
        <is>
          <t>Emp_0030</t>
        </is>
      </c>
      <c r="C31" t="inlineStr">
        <is>
          <t>S028</t>
        </is>
      </c>
      <c r="D31" s="3" t="n">
        <v>42012</v>
      </c>
      <c r="E31" t="inlineStr">
        <is>
          <t>Stock</t>
        </is>
      </c>
    </row>
    <row r="32">
      <c r="A32" t="inlineStr">
        <is>
          <t>E0031</t>
        </is>
      </c>
      <c r="B32" t="inlineStr">
        <is>
          <t>Emp_0031</t>
        </is>
      </c>
      <c r="C32" t="inlineStr">
        <is>
          <t>S031</t>
        </is>
      </c>
      <c r="D32" s="3" t="n">
        <v>42602</v>
      </c>
      <c r="E32" t="inlineStr">
        <is>
          <t>Sales</t>
        </is>
      </c>
    </row>
    <row r="33">
      <c r="A33" t="inlineStr">
        <is>
          <t>E0032</t>
        </is>
      </c>
      <c r="B33" t="inlineStr">
        <is>
          <t>Emp_0032</t>
        </is>
      </c>
      <c r="C33" t="inlineStr">
        <is>
          <t>S049</t>
        </is>
      </c>
      <c r="D33" s="3" t="n">
        <v>42074</v>
      </c>
      <c r="E33" t="inlineStr">
        <is>
          <t>Manager</t>
        </is>
      </c>
    </row>
    <row r="34">
      <c r="A34" t="inlineStr">
        <is>
          <t>E0033</t>
        </is>
      </c>
      <c r="B34" t="inlineStr">
        <is>
          <t>Emp_0033</t>
        </is>
      </c>
      <c r="C34" t="inlineStr">
        <is>
          <t>S043</t>
        </is>
      </c>
      <c r="D34" s="3" t="n">
        <v>42832</v>
      </c>
      <c r="E34" t="inlineStr">
        <is>
          <t>Cashier</t>
        </is>
      </c>
    </row>
    <row r="35">
      <c r="A35" t="inlineStr">
        <is>
          <t>E0034</t>
        </is>
      </c>
      <c r="B35" t="inlineStr">
        <is>
          <t>Emp_0034</t>
        </is>
      </c>
      <c r="C35" t="inlineStr">
        <is>
          <t>S017</t>
        </is>
      </c>
      <c r="D35" s="3" t="n">
        <v>42135</v>
      </c>
      <c r="E35" t="inlineStr">
        <is>
          <t>Cashier</t>
        </is>
      </c>
    </row>
    <row r="36">
      <c r="A36" t="inlineStr">
        <is>
          <t>E0035</t>
        </is>
      </c>
      <c r="B36" t="inlineStr">
        <is>
          <t>Emp_0035</t>
        </is>
      </c>
      <c r="C36" t="inlineStr">
        <is>
          <t>S014</t>
        </is>
      </c>
      <c r="D36" s="3" t="n">
        <v>44482</v>
      </c>
      <c r="E36" t="inlineStr">
        <is>
          <t>Sales</t>
        </is>
      </c>
    </row>
    <row r="37">
      <c r="A37" t="inlineStr">
        <is>
          <t>E0036</t>
        </is>
      </c>
      <c r="B37" t="inlineStr">
        <is>
          <t>Emp_0036</t>
        </is>
      </c>
      <c r="C37" t="inlineStr">
        <is>
          <t>S006</t>
        </is>
      </c>
      <c r="D37" s="3" t="n">
        <v>42368</v>
      </c>
      <c r="E37" t="inlineStr">
        <is>
          <t>Cashier</t>
        </is>
      </c>
    </row>
    <row r="38">
      <c r="A38" t="inlineStr">
        <is>
          <t>E0037</t>
        </is>
      </c>
      <c r="B38" t="inlineStr">
        <is>
          <t>Emp_0037</t>
        </is>
      </c>
      <c r="C38" t="inlineStr">
        <is>
          <t>S042</t>
        </is>
      </c>
      <c r="D38" s="3" t="n">
        <v>44368</v>
      </c>
      <c r="E38" t="inlineStr">
        <is>
          <t>Sales</t>
        </is>
      </c>
    </row>
    <row r="39">
      <c r="A39" t="inlineStr">
        <is>
          <t>E0038</t>
        </is>
      </c>
      <c r="B39" t="inlineStr">
        <is>
          <t>Emp_0038</t>
        </is>
      </c>
      <c r="C39" t="inlineStr">
        <is>
          <t>S011</t>
        </is>
      </c>
      <c r="D39" s="3" t="n">
        <v>44390</v>
      </c>
      <c r="E39" t="inlineStr">
        <is>
          <t>Cashier</t>
        </is>
      </c>
    </row>
    <row r="40">
      <c r="A40" t="inlineStr">
        <is>
          <t>E0039</t>
        </is>
      </c>
      <c r="B40" t="inlineStr">
        <is>
          <t>Emp_0039</t>
        </is>
      </c>
      <c r="C40" t="inlineStr">
        <is>
          <t>S043</t>
        </is>
      </c>
      <c r="D40" s="3" t="n">
        <v>43257</v>
      </c>
      <c r="E40" t="inlineStr">
        <is>
          <t>Stock</t>
        </is>
      </c>
    </row>
    <row r="41">
      <c r="A41" t="inlineStr">
        <is>
          <t>E0040</t>
        </is>
      </c>
      <c r="B41" t="inlineStr">
        <is>
          <t>Emp_0040</t>
        </is>
      </c>
      <c r="C41" t="inlineStr">
        <is>
          <t>S002</t>
        </is>
      </c>
      <c r="D41" s="3" t="n">
        <v>43053</v>
      </c>
      <c r="E41" t="inlineStr">
        <is>
          <t>Stock</t>
        </is>
      </c>
    </row>
    <row r="42">
      <c r="A42" t="inlineStr">
        <is>
          <t>E0041</t>
        </is>
      </c>
      <c r="B42" t="inlineStr">
        <is>
          <t>Emp_0041</t>
        </is>
      </c>
      <c r="C42" t="inlineStr">
        <is>
          <t>S005</t>
        </is>
      </c>
      <c r="D42" s="3" t="n">
        <v>43530</v>
      </c>
      <c r="E42" t="inlineStr">
        <is>
          <t>Manager</t>
        </is>
      </c>
    </row>
    <row r="43">
      <c r="A43" t="inlineStr">
        <is>
          <t>E0042</t>
        </is>
      </c>
      <c r="B43" t="inlineStr">
        <is>
          <t>Emp_0042</t>
        </is>
      </c>
      <c r="C43" t="inlineStr">
        <is>
          <t>S040</t>
        </is>
      </c>
      <c r="D43" s="3" t="n">
        <v>42119</v>
      </c>
      <c r="E43" t="inlineStr">
        <is>
          <t>Manager</t>
        </is>
      </c>
    </row>
    <row r="44">
      <c r="A44" t="inlineStr">
        <is>
          <t>E0043</t>
        </is>
      </c>
      <c r="B44" t="inlineStr">
        <is>
          <t>Emp_0043</t>
        </is>
      </c>
      <c r="C44" t="inlineStr">
        <is>
          <t>S021</t>
        </is>
      </c>
      <c r="D44" s="3" t="n">
        <v>43235</v>
      </c>
      <c r="E44" t="inlineStr">
        <is>
          <t>Cashier</t>
        </is>
      </c>
    </row>
    <row r="45">
      <c r="A45" t="inlineStr">
        <is>
          <t>E0044</t>
        </is>
      </c>
      <c r="B45" t="inlineStr">
        <is>
          <t>Emp_0044</t>
        </is>
      </c>
      <c r="C45" t="inlineStr">
        <is>
          <t>S031</t>
        </is>
      </c>
      <c r="D45" s="3" t="n">
        <v>44399</v>
      </c>
      <c r="E45" t="inlineStr">
        <is>
          <t>Manager</t>
        </is>
      </c>
    </row>
    <row r="46">
      <c r="A46" t="inlineStr">
        <is>
          <t>E0045</t>
        </is>
      </c>
      <c r="B46" t="inlineStr">
        <is>
          <t>Emp_0045</t>
        </is>
      </c>
      <c r="C46" t="inlineStr">
        <is>
          <t>S036</t>
        </is>
      </c>
      <c r="D46" s="3" t="n">
        <v>43478</v>
      </c>
      <c r="E46" t="inlineStr">
        <is>
          <t>Cashier</t>
        </is>
      </c>
    </row>
    <row r="47">
      <c r="A47" t="inlineStr">
        <is>
          <t>E0046</t>
        </is>
      </c>
      <c r="B47" t="inlineStr">
        <is>
          <t>Emp_0046</t>
        </is>
      </c>
      <c r="C47" t="inlineStr">
        <is>
          <t>S012</t>
        </is>
      </c>
      <c r="D47" s="3" t="n">
        <v>44720</v>
      </c>
      <c r="E47" t="inlineStr">
        <is>
          <t>Sales</t>
        </is>
      </c>
    </row>
    <row r="48">
      <c r="A48" t="inlineStr">
        <is>
          <t>E0047</t>
        </is>
      </c>
      <c r="B48" t="inlineStr">
        <is>
          <t>Emp_0047</t>
        </is>
      </c>
      <c r="C48" t="inlineStr">
        <is>
          <t>S024</t>
        </is>
      </c>
      <c r="D48" s="3" t="n">
        <v>44754</v>
      </c>
      <c r="E48" t="inlineStr">
        <is>
          <t>Stock</t>
        </is>
      </c>
    </row>
    <row r="49">
      <c r="A49" t="inlineStr">
        <is>
          <t>E0048</t>
        </is>
      </c>
      <c r="B49" t="inlineStr">
        <is>
          <t>Emp_0048</t>
        </is>
      </c>
      <c r="C49" t="inlineStr">
        <is>
          <t>S035</t>
        </is>
      </c>
      <c r="D49" s="3" t="n">
        <v>43021</v>
      </c>
      <c r="E49" t="inlineStr">
        <is>
          <t>Stock</t>
        </is>
      </c>
    </row>
    <row r="50">
      <c r="A50" t="inlineStr">
        <is>
          <t>E0049</t>
        </is>
      </c>
      <c r="B50" t="inlineStr">
        <is>
          <t>Emp_0049</t>
        </is>
      </c>
      <c r="C50" t="inlineStr">
        <is>
          <t>S022</t>
        </is>
      </c>
      <c r="D50" s="3" t="n">
        <v>44380</v>
      </c>
      <c r="E50" t="inlineStr">
        <is>
          <t>Stock</t>
        </is>
      </c>
    </row>
    <row r="51">
      <c r="A51" t="inlineStr">
        <is>
          <t>E0050</t>
        </is>
      </c>
      <c r="B51" t="inlineStr">
        <is>
          <t>Emp_0050</t>
        </is>
      </c>
      <c r="C51" t="inlineStr">
        <is>
          <t>S038</t>
        </is>
      </c>
      <c r="D51" s="3" t="n">
        <v>44092</v>
      </c>
      <c r="E51" t="inlineStr">
        <is>
          <t>Manager</t>
        </is>
      </c>
    </row>
    <row r="52">
      <c r="A52" t="inlineStr">
        <is>
          <t>E0051</t>
        </is>
      </c>
      <c r="B52" t="inlineStr">
        <is>
          <t>Emp_0051</t>
        </is>
      </c>
      <c r="C52" t="inlineStr">
        <is>
          <t>S047</t>
        </is>
      </c>
      <c r="D52" s="3" t="n">
        <v>43286</v>
      </c>
      <c r="E52" t="inlineStr">
        <is>
          <t>Stock</t>
        </is>
      </c>
    </row>
    <row r="53">
      <c r="A53" t="inlineStr">
        <is>
          <t>E0052</t>
        </is>
      </c>
      <c r="B53" t="inlineStr">
        <is>
          <t>Emp_0052</t>
        </is>
      </c>
      <c r="C53" t="inlineStr">
        <is>
          <t>S004</t>
        </is>
      </c>
      <c r="D53" s="3" t="n">
        <v>44115</v>
      </c>
      <c r="E53" t="inlineStr">
        <is>
          <t>Sales</t>
        </is>
      </c>
    </row>
    <row r="54">
      <c r="A54" t="inlineStr">
        <is>
          <t>E0053</t>
        </is>
      </c>
      <c r="B54" t="inlineStr">
        <is>
          <t>Emp_0053</t>
        </is>
      </c>
      <c r="C54" t="inlineStr">
        <is>
          <t>S050</t>
        </is>
      </c>
      <c r="D54" s="3" t="n">
        <v>42078</v>
      </c>
      <c r="E54" t="inlineStr">
        <is>
          <t>Manager</t>
        </is>
      </c>
    </row>
    <row r="55">
      <c r="A55" t="inlineStr">
        <is>
          <t>E0054</t>
        </is>
      </c>
      <c r="B55" t="inlineStr">
        <is>
          <t>Emp_0054</t>
        </is>
      </c>
      <c r="C55" t="inlineStr">
        <is>
          <t>S043</t>
        </is>
      </c>
      <c r="D55" s="3" t="n">
        <v>42941</v>
      </c>
      <c r="E55" t="inlineStr">
        <is>
          <t>Stock</t>
        </is>
      </c>
    </row>
    <row r="56">
      <c r="A56" t="inlineStr">
        <is>
          <t>E0055</t>
        </is>
      </c>
      <c r="B56" t="inlineStr">
        <is>
          <t>Emp_0055</t>
        </is>
      </c>
      <c r="C56" t="inlineStr">
        <is>
          <t>S049</t>
        </is>
      </c>
      <c r="D56" s="3" t="n">
        <v>42848</v>
      </c>
      <c r="E56" t="inlineStr">
        <is>
          <t>Support</t>
        </is>
      </c>
    </row>
    <row r="57">
      <c r="A57" t="inlineStr">
        <is>
          <t>E0056</t>
        </is>
      </c>
      <c r="B57" t="inlineStr">
        <is>
          <t>Emp_0056</t>
        </is>
      </c>
      <c r="C57" t="inlineStr">
        <is>
          <t>S014</t>
        </is>
      </c>
      <c r="D57" s="3" t="n">
        <v>44876</v>
      </c>
      <c r="E57" t="inlineStr">
        <is>
          <t>Sales</t>
        </is>
      </c>
    </row>
    <row r="58">
      <c r="A58" t="inlineStr">
        <is>
          <t>E0057</t>
        </is>
      </c>
      <c r="B58" t="inlineStr">
        <is>
          <t>Emp_0057</t>
        </is>
      </c>
      <c r="C58" t="inlineStr">
        <is>
          <t>S050</t>
        </is>
      </c>
      <c r="D58" s="3" t="n">
        <v>43170</v>
      </c>
      <c r="E58" t="inlineStr">
        <is>
          <t>Manager</t>
        </is>
      </c>
    </row>
    <row r="59">
      <c r="A59" t="inlineStr">
        <is>
          <t>E0058</t>
        </is>
      </c>
      <c r="B59" t="inlineStr">
        <is>
          <t>Emp_0058</t>
        </is>
      </c>
      <c r="C59" t="inlineStr">
        <is>
          <t>S044</t>
        </is>
      </c>
      <c r="D59" s="3" t="n">
        <v>42640</v>
      </c>
      <c r="E59" t="inlineStr">
        <is>
          <t>Cashier</t>
        </is>
      </c>
    </row>
    <row r="60">
      <c r="A60" t="inlineStr">
        <is>
          <t>E0059</t>
        </is>
      </c>
      <c r="B60" t="inlineStr">
        <is>
          <t>Emp_0059</t>
        </is>
      </c>
      <c r="C60" t="inlineStr">
        <is>
          <t>S026</t>
        </is>
      </c>
      <c r="D60" s="3" t="n">
        <v>42761</v>
      </c>
      <c r="E60" t="inlineStr">
        <is>
          <t>Cashier</t>
        </is>
      </c>
    </row>
    <row r="61">
      <c r="A61" t="inlineStr">
        <is>
          <t>E0060</t>
        </is>
      </c>
      <c r="B61" t="inlineStr">
        <is>
          <t>Emp_0060</t>
        </is>
      </c>
      <c r="C61" t="inlineStr">
        <is>
          <t>S003</t>
        </is>
      </c>
      <c r="D61" s="3" t="n">
        <v>43608</v>
      </c>
      <c r="E61" t="inlineStr">
        <is>
          <t>Support</t>
        </is>
      </c>
    </row>
    <row r="62">
      <c r="A62" t="inlineStr">
        <is>
          <t>E0061</t>
        </is>
      </c>
      <c r="B62" t="inlineStr">
        <is>
          <t>Emp_0061</t>
        </is>
      </c>
      <c r="C62" t="inlineStr">
        <is>
          <t>S005</t>
        </is>
      </c>
      <c r="D62" s="3" t="n">
        <v>42136</v>
      </c>
      <c r="E62" t="inlineStr">
        <is>
          <t>Cashier</t>
        </is>
      </c>
    </row>
    <row r="63">
      <c r="A63" t="inlineStr">
        <is>
          <t>E0062</t>
        </is>
      </c>
      <c r="B63" t="inlineStr">
        <is>
          <t>Emp_0062</t>
        </is>
      </c>
      <c r="C63" t="inlineStr">
        <is>
          <t>S037</t>
        </is>
      </c>
      <c r="D63" s="3" t="n">
        <v>42033</v>
      </c>
      <c r="E63" t="inlineStr">
        <is>
          <t>Sales</t>
        </is>
      </c>
    </row>
    <row r="64">
      <c r="A64" t="inlineStr">
        <is>
          <t>E0063</t>
        </is>
      </c>
      <c r="B64" t="inlineStr">
        <is>
          <t>Emp_0063</t>
        </is>
      </c>
      <c r="C64" t="inlineStr">
        <is>
          <t>S002</t>
        </is>
      </c>
      <c r="D64" s="3" t="n">
        <v>44891</v>
      </c>
      <c r="E64" t="inlineStr">
        <is>
          <t>Sales</t>
        </is>
      </c>
    </row>
    <row r="65">
      <c r="A65" t="inlineStr">
        <is>
          <t>E0064</t>
        </is>
      </c>
      <c r="B65" t="inlineStr">
        <is>
          <t>Emp_0064</t>
        </is>
      </c>
      <c r="C65" t="inlineStr">
        <is>
          <t>S008</t>
        </is>
      </c>
      <c r="D65" s="3" t="n">
        <v>43817</v>
      </c>
      <c r="E65" t="inlineStr">
        <is>
          <t>Support</t>
        </is>
      </c>
    </row>
    <row r="66">
      <c r="A66" t="inlineStr">
        <is>
          <t>E0065</t>
        </is>
      </c>
      <c r="B66" t="inlineStr">
        <is>
          <t>Emp_0065</t>
        </is>
      </c>
      <c r="C66" t="inlineStr">
        <is>
          <t>S038</t>
        </is>
      </c>
      <c r="D66" s="3" t="n">
        <v>42302</v>
      </c>
      <c r="E66" t="inlineStr">
        <is>
          <t>Stock</t>
        </is>
      </c>
    </row>
    <row r="67">
      <c r="A67" t="inlineStr">
        <is>
          <t>E0066</t>
        </is>
      </c>
      <c r="B67" t="inlineStr">
        <is>
          <t>Emp_0066</t>
        </is>
      </c>
      <c r="C67" t="inlineStr">
        <is>
          <t>S010</t>
        </is>
      </c>
      <c r="D67" s="3" t="n">
        <v>43049</v>
      </c>
      <c r="E67" t="inlineStr">
        <is>
          <t>Stock</t>
        </is>
      </c>
    </row>
    <row r="68">
      <c r="A68" t="inlineStr">
        <is>
          <t>E0067</t>
        </is>
      </c>
      <c r="B68" t="inlineStr">
        <is>
          <t>Emp_0067</t>
        </is>
      </c>
      <c r="C68" t="inlineStr">
        <is>
          <t>S013</t>
        </is>
      </c>
      <c r="D68" s="3" t="n">
        <v>43818</v>
      </c>
      <c r="E68" t="inlineStr">
        <is>
          <t>Stock</t>
        </is>
      </c>
    </row>
    <row r="69">
      <c r="A69" t="inlineStr">
        <is>
          <t>E0068</t>
        </is>
      </c>
      <c r="B69" t="inlineStr">
        <is>
          <t>Emp_0068</t>
        </is>
      </c>
      <c r="C69" t="inlineStr">
        <is>
          <t>S043</t>
        </is>
      </c>
      <c r="D69" s="3" t="n">
        <v>43095</v>
      </c>
      <c r="E69" t="inlineStr">
        <is>
          <t>Stock</t>
        </is>
      </c>
    </row>
    <row r="70">
      <c r="A70" t="inlineStr">
        <is>
          <t>E0069</t>
        </is>
      </c>
      <c r="B70" t="inlineStr">
        <is>
          <t>Emp_0069</t>
        </is>
      </c>
      <c r="C70" t="inlineStr">
        <is>
          <t>S049</t>
        </is>
      </c>
      <c r="D70" s="3" t="n">
        <v>43220</v>
      </c>
      <c r="E70" t="inlineStr">
        <is>
          <t>Cashier</t>
        </is>
      </c>
    </row>
    <row r="71">
      <c r="A71" t="inlineStr">
        <is>
          <t>E0070</t>
        </is>
      </c>
      <c r="B71" t="inlineStr">
        <is>
          <t>Emp_0070</t>
        </is>
      </c>
      <c r="C71" t="inlineStr">
        <is>
          <t>S033</t>
        </is>
      </c>
      <c r="D71" s="3" t="n">
        <v>44334</v>
      </c>
      <c r="E71" t="inlineStr">
        <is>
          <t>Cashier</t>
        </is>
      </c>
    </row>
    <row r="72">
      <c r="A72" t="inlineStr">
        <is>
          <t>E0071</t>
        </is>
      </c>
      <c r="B72" t="inlineStr">
        <is>
          <t>Emp_0071</t>
        </is>
      </c>
      <c r="C72" t="inlineStr">
        <is>
          <t>S029</t>
        </is>
      </c>
      <c r="D72" s="3" t="n">
        <v>43739</v>
      </c>
      <c r="E72" t="inlineStr">
        <is>
          <t>Stock</t>
        </is>
      </c>
    </row>
    <row r="73">
      <c r="A73" t="inlineStr">
        <is>
          <t>E0072</t>
        </is>
      </c>
      <c r="B73" t="inlineStr">
        <is>
          <t>Emp_0072</t>
        </is>
      </c>
      <c r="C73" t="inlineStr">
        <is>
          <t>S024</t>
        </is>
      </c>
      <c r="D73" s="3" t="n">
        <v>43953</v>
      </c>
      <c r="E73" t="inlineStr">
        <is>
          <t>Stock</t>
        </is>
      </c>
    </row>
    <row r="74">
      <c r="A74" t="inlineStr">
        <is>
          <t>E0073</t>
        </is>
      </c>
      <c r="B74" t="inlineStr">
        <is>
          <t>Emp_0073</t>
        </is>
      </c>
      <c r="C74" t="inlineStr">
        <is>
          <t>S042</t>
        </is>
      </c>
      <c r="D74" s="3" t="n">
        <v>43321</v>
      </c>
      <c r="E74" t="inlineStr">
        <is>
          <t>Manager</t>
        </is>
      </c>
    </row>
    <row r="75">
      <c r="A75" t="inlineStr">
        <is>
          <t>E0074</t>
        </is>
      </c>
      <c r="B75" t="inlineStr">
        <is>
          <t>Emp_0074</t>
        </is>
      </c>
      <c r="C75" t="inlineStr">
        <is>
          <t>S019</t>
        </is>
      </c>
      <c r="D75" s="3" t="n">
        <v>43163</v>
      </c>
      <c r="E75" t="inlineStr">
        <is>
          <t>Sales</t>
        </is>
      </c>
    </row>
    <row r="76">
      <c r="A76" t="inlineStr">
        <is>
          <t>E0075</t>
        </is>
      </c>
      <c r="B76" t="inlineStr">
        <is>
          <t>Emp_0075</t>
        </is>
      </c>
      <c r="C76" t="inlineStr">
        <is>
          <t>S017</t>
        </is>
      </c>
      <c r="D76" s="3" t="n">
        <v>43326</v>
      </c>
      <c r="E76" t="inlineStr">
        <is>
          <t>Support</t>
        </is>
      </c>
    </row>
    <row r="77">
      <c r="A77" t="inlineStr">
        <is>
          <t>E0076</t>
        </is>
      </c>
      <c r="B77" t="inlineStr">
        <is>
          <t>Emp_0076</t>
        </is>
      </c>
      <c r="C77" t="inlineStr">
        <is>
          <t>S044</t>
        </is>
      </c>
      <c r="D77" s="3" t="n">
        <v>43124</v>
      </c>
      <c r="E77" t="inlineStr">
        <is>
          <t>Manager</t>
        </is>
      </c>
    </row>
    <row r="78">
      <c r="A78" t="inlineStr">
        <is>
          <t>E0077</t>
        </is>
      </c>
      <c r="B78" t="inlineStr">
        <is>
          <t>Emp_0077</t>
        </is>
      </c>
      <c r="C78" t="inlineStr">
        <is>
          <t>S043</t>
        </is>
      </c>
      <c r="D78" s="3" t="n">
        <v>44204</v>
      </c>
      <c r="E78" t="inlineStr">
        <is>
          <t>Sales</t>
        </is>
      </c>
    </row>
    <row r="79">
      <c r="A79" t="inlineStr">
        <is>
          <t>E0078</t>
        </is>
      </c>
      <c r="B79" t="inlineStr">
        <is>
          <t>Emp_0078</t>
        </is>
      </c>
      <c r="C79" t="inlineStr">
        <is>
          <t>S027</t>
        </is>
      </c>
      <c r="D79" s="3" t="n">
        <v>44147</v>
      </c>
      <c r="E79" t="inlineStr">
        <is>
          <t>Cashier</t>
        </is>
      </c>
    </row>
    <row r="80">
      <c r="A80" t="inlineStr">
        <is>
          <t>E0079</t>
        </is>
      </c>
      <c r="B80" t="inlineStr">
        <is>
          <t>Emp_0079</t>
        </is>
      </c>
      <c r="C80" t="inlineStr">
        <is>
          <t>S007</t>
        </is>
      </c>
      <c r="D80" s="3" t="n">
        <v>44652</v>
      </c>
      <c r="E80" t="inlineStr">
        <is>
          <t>Manager</t>
        </is>
      </c>
    </row>
    <row r="81">
      <c r="A81" t="inlineStr">
        <is>
          <t>E0080</t>
        </is>
      </c>
      <c r="B81" t="inlineStr">
        <is>
          <t>Emp_0080</t>
        </is>
      </c>
      <c r="C81" t="inlineStr">
        <is>
          <t>S017</t>
        </is>
      </c>
      <c r="D81" s="3" t="n">
        <v>44031</v>
      </c>
      <c r="E81" t="inlineStr">
        <is>
          <t>Sales</t>
        </is>
      </c>
    </row>
    <row r="82">
      <c r="A82" t="inlineStr">
        <is>
          <t>E0081</t>
        </is>
      </c>
      <c r="B82" t="inlineStr">
        <is>
          <t>Emp_0081</t>
        </is>
      </c>
      <c r="C82" t="inlineStr">
        <is>
          <t>S042</t>
        </is>
      </c>
      <c r="D82" s="3" t="n">
        <v>42136</v>
      </c>
      <c r="E82" t="inlineStr">
        <is>
          <t>Stock</t>
        </is>
      </c>
    </row>
    <row r="83">
      <c r="A83" t="inlineStr">
        <is>
          <t>E0082</t>
        </is>
      </c>
      <c r="B83" t="inlineStr">
        <is>
          <t>Emp_0082</t>
        </is>
      </c>
      <c r="C83" t="inlineStr">
        <is>
          <t>S045</t>
        </is>
      </c>
      <c r="D83" s="3" t="n">
        <v>42556</v>
      </c>
      <c r="E83" t="inlineStr">
        <is>
          <t>Cashier</t>
        </is>
      </c>
    </row>
    <row r="84">
      <c r="A84" t="inlineStr">
        <is>
          <t>E0083</t>
        </is>
      </c>
      <c r="B84" t="inlineStr">
        <is>
          <t>Emp_0083</t>
        </is>
      </c>
      <c r="C84" t="inlineStr">
        <is>
          <t>S015</t>
        </is>
      </c>
      <c r="D84" s="3" t="n">
        <v>42659</v>
      </c>
      <c r="E84" t="inlineStr">
        <is>
          <t>Sales</t>
        </is>
      </c>
    </row>
    <row r="85">
      <c r="A85" t="inlineStr">
        <is>
          <t>E0084</t>
        </is>
      </c>
      <c r="B85" t="inlineStr">
        <is>
          <t>Emp_0084</t>
        </is>
      </c>
      <c r="C85" t="inlineStr">
        <is>
          <t>S014</t>
        </is>
      </c>
      <c r="D85" s="3" t="n">
        <v>42021</v>
      </c>
      <c r="E85" t="inlineStr">
        <is>
          <t>Manager</t>
        </is>
      </c>
    </row>
    <row r="86">
      <c r="A86" t="inlineStr">
        <is>
          <t>E0085</t>
        </is>
      </c>
      <c r="B86" t="inlineStr">
        <is>
          <t>Emp_0085</t>
        </is>
      </c>
      <c r="C86" t="inlineStr">
        <is>
          <t>S020</t>
        </is>
      </c>
      <c r="D86" s="3" t="n">
        <v>43055</v>
      </c>
      <c r="E86" t="inlineStr">
        <is>
          <t>Support</t>
        </is>
      </c>
    </row>
    <row r="87">
      <c r="A87" t="inlineStr">
        <is>
          <t>E0086</t>
        </is>
      </c>
      <c r="B87" t="inlineStr">
        <is>
          <t>Emp_0086</t>
        </is>
      </c>
      <c r="C87" t="inlineStr">
        <is>
          <t>S029</t>
        </is>
      </c>
      <c r="D87" s="3" t="n">
        <v>44767</v>
      </c>
      <c r="E87" t="inlineStr">
        <is>
          <t>Support</t>
        </is>
      </c>
    </row>
    <row r="88">
      <c r="A88" t="inlineStr">
        <is>
          <t>E0087</t>
        </is>
      </c>
      <c r="B88" t="inlineStr">
        <is>
          <t>Emp_0087</t>
        </is>
      </c>
      <c r="C88" t="inlineStr">
        <is>
          <t>S020</t>
        </is>
      </c>
      <c r="D88" s="3" t="n">
        <v>44477</v>
      </c>
      <c r="E88" t="inlineStr">
        <is>
          <t>Manager</t>
        </is>
      </c>
    </row>
    <row r="89">
      <c r="A89" t="inlineStr">
        <is>
          <t>E0088</t>
        </is>
      </c>
      <c r="B89" t="inlineStr">
        <is>
          <t>Emp_0088</t>
        </is>
      </c>
      <c r="C89" t="inlineStr">
        <is>
          <t>S049</t>
        </is>
      </c>
      <c r="D89" s="3" t="n">
        <v>44138</v>
      </c>
      <c r="E89" t="inlineStr">
        <is>
          <t>Support</t>
        </is>
      </c>
    </row>
    <row r="90">
      <c r="A90" t="inlineStr">
        <is>
          <t>E0089</t>
        </is>
      </c>
      <c r="B90" t="inlineStr">
        <is>
          <t>Emp_0089</t>
        </is>
      </c>
      <c r="C90" t="inlineStr">
        <is>
          <t>S032</t>
        </is>
      </c>
      <c r="D90" s="3" t="n">
        <v>42054</v>
      </c>
      <c r="E90" t="inlineStr">
        <is>
          <t>Stock</t>
        </is>
      </c>
    </row>
    <row r="91">
      <c r="A91" t="inlineStr">
        <is>
          <t>E0090</t>
        </is>
      </c>
      <c r="B91" t="inlineStr">
        <is>
          <t>Emp_0090</t>
        </is>
      </c>
      <c r="C91" t="inlineStr">
        <is>
          <t>S038</t>
        </is>
      </c>
      <c r="D91" s="3" t="n">
        <v>44426</v>
      </c>
      <c r="E91" t="inlineStr">
        <is>
          <t>Support</t>
        </is>
      </c>
    </row>
    <row r="92">
      <c r="A92" t="inlineStr">
        <is>
          <t>E0091</t>
        </is>
      </c>
      <c r="B92" t="inlineStr">
        <is>
          <t>Emp_0091</t>
        </is>
      </c>
      <c r="C92" t="inlineStr">
        <is>
          <t>S005</t>
        </is>
      </c>
      <c r="D92" s="3" t="n">
        <v>42240</v>
      </c>
      <c r="E92" t="inlineStr">
        <is>
          <t>Manager</t>
        </is>
      </c>
    </row>
    <row r="93">
      <c r="A93" t="inlineStr">
        <is>
          <t>E0092</t>
        </is>
      </c>
      <c r="B93" t="inlineStr">
        <is>
          <t>Emp_0092</t>
        </is>
      </c>
      <c r="C93" t="inlineStr">
        <is>
          <t>S032</t>
        </is>
      </c>
      <c r="D93" s="3" t="n">
        <v>42944</v>
      </c>
      <c r="E93" t="inlineStr">
        <is>
          <t>Manager</t>
        </is>
      </c>
    </row>
    <row r="94">
      <c r="A94" t="inlineStr">
        <is>
          <t>E0093</t>
        </is>
      </c>
      <c r="B94" t="inlineStr">
        <is>
          <t>Emp_0093</t>
        </is>
      </c>
      <c r="C94" t="inlineStr">
        <is>
          <t>S027</t>
        </is>
      </c>
      <c r="D94" s="3" t="n">
        <v>44395</v>
      </c>
      <c r="E94" t="inlineStr">
        <is>
          <t>Support</t>
        </is>
      </c>
    </row>
    <row r="95">
      <c r="A95" t="inlineStr">
        <is>
          <t>E0094</t>
        </is>
      </c>
      <c r="B95" t="inlineStr">
        <is>
          <t>Emp_0094</t>
        </is>
      </c>
      <c r="C95" t="inlineStr">
        <is>
          <t>S023</t>
        </is>
      </c>
      <c r="D95" s="3" t="n">
        <v>44286</v>
      </c>
      <c r="E95" t="inlineStr">
        <is>
          <t>Manager</t>
        </is>
      </c>
    </row>
    <row r="96">
      <c r="A96" t="inlineStr">
        <is>
          <t>E0095</t>
        </is>
      </c>
      <c r="B96" t="inlineStr">
        <is>
          <t>Emp_0095</t>
        </is>
      </c>
      <c r="C96" t="inlineStr">
        <is>
          <t>S045</t>
        </is>
      </c>
      <c r="D96" s="3" t="n">
        <v>44578</v>
      </c>
      <c r="E96" t="inlineStr">
        <is>
          <t>Manager</t>
        </is>
      </c>
    </row>
    <row r="97">
      <c r="A97" t="inlineStr">
        <is>
          <t>E0096</t>
        </is>
      </c>
      <c r="B97" t="inlineStr">
        <is>
          <t>Emp_0096</t>
        </is>
      </c>
      <c r="C97" t="inlineStr">
        <is>
          <t>S043</t>
        </is>
      </c>
      <c r="D97" s="3" t="n">
        <v>42402</v>
      </c>
      <c r="E97" t="inlineStr">
        <is>
          <t>Stock</t>
        </is>
      </c>
    </row>
    <row r="98">
      <c r="A98" t="inlineStr">
        <is>
          <t>E0097</t>
        </is>
      </c>
      <c r="B98" t="inlineStr">
        <is>
          <t>Emp_0097</t>
        </is>
      </c>
      <c r="C98" t="inlineStr">
        <is>
          <t>S007</t>
        </is>
      </c>
      <c r="D98" s="3" t="n">
        <v>42279</v>
      </c>
      <c r="E98" t="inlineStr">
        <is>
          <t>Manager</t>
        </is>
      </c>
    </row>
    <row r="99">
      <c r="A99" t="inlineStr">
        <is>
          <t>E0098</t>
        </is>
      </c>
      <c r="B99" t="inlineStr">
        <is>
          <t>Emp_0098</t>
        </is>
      </c>
      <c r="C99" t="inlineStr">
        <is>
          <t>S027</t>
        </is>
      </c>
      <c r="D99" s="3" t="n">
        <v>44870</v>
      </c>
      <c r="E99" t="inlineStr">
        <is>
          <t>Sales</t>
        </is>
      </c>
    </row>
    <row r="100">
      <c r="A100" t="inlineStr">
        <is>
          <t>E0099</t>
        </is>
      </c>
      <c r="B100" t="inlineStr">
        <is>
          <t>Emp_0099</t>
        </is>
      </c>
      <c r="C100" t="inlineStr">
        <is>
          <t>S049</t>
        </is>
      </c>
      <c r="D100" s="3" t="n">
        <v>44425</v>
      </c>
      <c r="E100" t="inlineStr">
        <is>
          <t>Stock</t>
        </is>
      </c>
    </row>
    <row r="101">
      <c r="A101" t="inlineStr">
        <is>
          <t>E0100</t>
        </is>
      </c>
      <c r="B101" t="inlineStr">
        <is>
          <t>Emp_0100</t>
        </is>
      </c>
      <c r="C101" t="inlineStr">
        <is>
          <t>S046</t>
        </is>
      </c>
      <c r="D101" s="3" t="n">
        <v>42978</v>
      </c>
      <c r="E101" t="inlineStr">
        <is>
          <t>Stock</t>
        </is>
      </c>
    </row>
    <row r="102">
      <c r="A102" t="inlineStr">
        <is>
          <t>E0101</t>
        </is>
      </c>
      <c r="B102" t="inlineStr">
        <is>
          <t>Emp_0101</t>
        </is>
      </c>
      <c r="C102" t="inlineStr">
        <is>
          <t>S036</t>
        </is>
      </c>
      <c r="D102" s="3" t="n">
        <v>42313</v>
      </c>
      <c r="E102" t="inlineStr">
        <is>
          <t>Sales</t>
        </is>
      </c>
    </row>
    <row r="103">
      <c r="A103" t="inlineStr">
        <is>
          <t>E0102</t>
        </is>
      </c>
      <c r="B103" t="inlineStr">
        <is>
          <t>Emp_0102</t>
        </is>
      </c>
      <c r="C103" t="inlineStr">
        <is>
          <t>S027</t>
        </is>
      </c>
      <c r="D103" s="3" t="n">
        <v>43792</v>
      </c>
      <c r="E103" t="inlineStr">
        <is>
          <t>Support</t>
        </is>
      </c>
    </row>
    <row r="104">
      <c r="A104" t="inlineStr">
        <is>
          <t>E0103</t>
        </is>
      </c>
      <c r="B104" t="inlineStr">
        <is>
          <t>Emp_0103</t>
        </is>
      </c>
      <c r="C104" t="inlineStr">
        <is>
          <t>S007</t>
        </is>
      </c>
      <c r="D104" s="3" t="n">
        <v>44593</v>
      </c>
      <c r="E104" t="inlineStr">
        <is>
          <t>Sales</t>
        </is>
      </c>
    </row>
    <row r="105">
      <c r="A105" t="inlineStr">
        <is>
          <t>E0104</t>
        </is>
      </c>
      <c r="B105" t="inlineStr">
        <is>
          <t>Emp_0104</t>
        </is>
      </c>
      <c r="C105" t="inlineStr">
        <is>
          <t>S033</t>
        </is>
      </c>
      <c r="D105" s="3" t="n">
        <v>44223</v>
      </c>
      <c r="E105" t="inlineStr">
        <is>
          <t>Support</t>
        </is>
      </c>
    </row>
    <row r="106">
      <c r="A106" t="inlineStr">
        <is>
          <t>E0105</t>
        </is>
      </c>
      <c r="B106" t="inlineStr">
        <is>
          <t>Emp_0105</t>
        </is>
      </c>
      <c r="C106" t="inlineStr">
        <is>
          <t>S015</t>
        </is>
      </c>
      <c r="D106" s="3" t="n">
        <v>43348</v>
      </c>
      <c r="E106" t="inlineStr">
        <is>
          <t>Cashier</t>
        </is>
      </c>
    </row>
    <row r="107">
      <c r="A107" t="inlineStr">
        <is>
          <t>E0106</t>
        </is>
      </c>
      <c r="B107" t="inlineStr">
        <is>
          <t>Emp_0106</t>
        </is>
      </c>
      <c r="C107" t="inlineStr">
        <is>
          <t>S040</t>
        </is>
      </c>
      <c r="D107" s="3" t="n">
        <v>44458</v>
      </c>
      <c r="E107" t="inlineStr">
        <is>
          <t>Support</t>
        </is>
      </c>
    </row>
    <row r="108">
      <c r="A108" t="inlineStr">
        <is>
          <t>E0107</t>
        </is>
      </c>
      <c r="B108" t="inlineStr">
        <is>
          <t>Emp_0107</t>
        </is>
      </c>
      <c r="C108" t="inlineStr">
        <is>
          <t>S028</t>
        </is>
      </c>
      <c r="D108" s="3" t="n">
        <v>43597</v>
      </c>
      <c r="E108" t="inlineStr">
        <is>
          <t>Sales</t>
        </is>
      </c>
    </row>
    <row r="109">
      <c r="A109" t="inlineStr">
        <is>
          <t>E0108</t>
        </is>
      </c>
      <c r="B109" t="inlineStr">
        <is>
          <t>Emp_0108</t>
        </is>
      </c>
      <c r="C109" t="inlineStr">
        <is>
          <t>S023</t>
        </is>
      </c>
      <c r="D109" s="3" t="n">
        <v>43426</v>
      </c>
      <c r="E109" t="inlineStr">
        <is>
          <t>Cashier</t>
        </is>
      </c>
    </row>
    <row r="110">
      <c r="A110" t="inlineStr">
        <is>
          <t>E0109</t>
        </is>
      </c>
      <c r="B110" t="inlineStr">
        <is>
          <t>Emp_0109</t>
        </is>
      </c>
      <c r="C110" t="inlineStr">
        <is>
          <t>S041</t>
        </is>
      </c>
      <c r="D110" s="3" t="n">
        <v>42335</v>
      </c>
      <c r="E110" t="inlineStr">
        <is>
          <t>Support</t>
        </is>
      </c>
    </row>
    <row r="111">
      <c r="A111" t="inlineStr">
        <is>
          <t>E0110</t>
        </is>
      </c>
      <c r="B111" t="inlineStr">
        <is>
          <t>Emp_0110</t>
        </is>
      </c>
      <c r="C111" t="inlineStr">
        <is>
          <t>S042</t>
        </is>
      </c>
      <c r="D111" s="3" t="n">
        <v>42293</v>
      </c>
      <c r="E111" t="inlineStr">
        <is>
          <t>Sales</t>
        </is>
      </c>
    </row>
    <row r="112">
      <c r="A112" t="inlineStr">
        <is>
          <t>E0111</t>
        </is>
      </c>
      <c r="B112" t="inlineStr">
        <is>
          <t>Emp_0111</t>
        </is>
      </c>
      <c r="C112" t="inlineStr">
        <is>
          <t>S049</t>
        </is>
      </c>
      <c r="D112" s="3" t="n">
        <v>43940</v>
      </c>
      <c r="E112" t="inlineStr">
        <is>
          <t>Support</t>
        </is>
      </c>
    </row>
    <row r="113">
      <c r="A113" t="inlineStr">
        <is>
          <t>E0112</t>
        </is>
      </c>
      <c r="B113" t="inlineStr">
        <is>
          <t>Emp_0112</t>
        </is>
      </c>
      <c r="C113" t="inlineStr">
        <is>
          <t>S009</t>
        </is>
      </c>
      <c r="D113" s="3" t="n">
        <v>43687</v>
      </c>
      <c r="E113" t="inlineStr">
        <is>
          <t>Sales</t>
        </is>
      </c>
    </row>
    <row r="114">
      <c r="A114" t="inlineStr">
        <is>
          <t>E0113</t>
        </is>
      </c>
      <c r="B114" t="inlineStr">
        <is>
          <t>Emp_0113</t>
        </is>
      </c>
      <c r="C114" t="inlineStr">
        <is>
          <t>S028</t>
        </is>
      </c>
      <c r="D114" s="3" t="n">
        <v>42100</v>
      </c>
      <c r="E114" t="inlineStr">
        <is>
          <t>Cashier</t>
        </is>
      </c>
    </row>
    <row r="115">
      <c r="A115" t="inlineStr">
        <is>
          <t>E0114</t>
        </is>
      </c>
      <c r="B115" t="inlineStr">
        <is>
          <t>Emp_0114</t>
        </is>
      </c>
      <c r="C115" t="inlineStr">
        <is>
          <t>S031</t>
        </is>
      </c>
      <c r="D115" s="3" t="n">
        <v>44569</v>
      </c>
      <c r="E115" t="inlineStr">
        <is>
          <t>Sales</t>
        </is>
      </c>
    </row>
    <row r="116">
      <c r="A116" t="inlineStr">
        <is>
          <t>E0115</t>
        </is>
      </c>
      <c r="B116" t="inlineStr">
        <is>
          <t>Emp_0115</t>
        </is>
      </c>
      <c r="C116" t="inlineStr">
        <is>
          <t>S009</t>
        </is>
      </c>
      <c r="D116" s="3" t="n">
        <v>42736</v>
      </c>
      <c r="E116" t="inlineStr">
        <is>
          <t>Stock</t>
        </is>
      </c>
    </row>
    <row r="117">
      <c r="A117" t="inlineStr">
        <is>
          <t>E0116</t>
        </is>
      </c>
      <c r="B117" t="inlineStr">
        <is>
          <t>Emp_0116</t>
        </is>
      </c>
      <c r="C117" t="inlineStr">
        <is>
          <t>S012</t>
        </is>
      </c>
      <c r="D117" s="3" t="n">
        <v>44540</v>
      </c>
      <c r="E117" t="inlineStr">
        <is>
          <t>Manager</t>
        </is>
      </c>
    </row>
    <row r="118">
      <c r="A118" t="inlineStr">
        <is>
          <t>E0117</t>
        </is>
      </c>
      <c r="B118" t="inlineStr">
        <is>
          <t>Emp_0117</t>
        </is>
      </c>
      <c r="C118" t="inlineStr">
        <is>
          <t>S039</t>
        </is>
      </c>
      <c r="D118" s="3" t="n">
        <v>44200</v>
      </c>
      <c r="E118" t="inlineStr">
        <is>
          <t>Cashier</t>
        </is>
      </c>
    </row>
    <row r="119">
      <c r="A119" t="inlineStr">
        <is>
          <t>E0118</t>
        </is>
      </c>
      <c r="B119" t="inlineStr">
        <is>
          <t>Emp_0118</t>
        </is>
      </c>
      <c r="C119" t="inlineStr">
        <is>
          <t>S021</t>
        </is>
      </c>
      <c r="D119" s="3" t="n">
        <v>44133</v>
      </c>
      <c r="E119" t="inlineStr">
        <is>
          <t>Manager</t>
        </is>
      </c>
    </row>
    <row r="120">
      <c r="A120" t="inlineStr">
        <is>
          <t>E0119</t>
        </is>
      </c>
      <c r="B120" t="inlineStr">
        <is>
          <t>Emp_0119</t>
        </is>
      </c>
      <c r="C120" t="inlineStr">
        <is>
          <t>S019</t>
        </is>
      </c>
      <c r="D120" s="3" t="n">
        <v>42394</v>
      </c>
      <c r="E120" t="inlineStr">
        <is>
          <t>Manager</t>
        </is>
      </c>
    </row>
    <row r="121">
      <c r="A121" t="inlineStr">
        <is>
          <t>E0120</t>
        </is>
      </c>
      <c r="B121" t="inlineStr">
        <is>
          <t>Emp_0120</t>
        </is>
      </c>
      <c r="C121" t="inlineStr">
        <is>
          <t>S048</t>
        </is>
      </c>
      <c r="D121" s="3" t="n">
        <v>44445</v>
      </c>
      <c r="E121" t="inlineStr">
        <is>
          <t>Stock</t>
        </is>
      </c>
    </row>
    <row r="122">
      <c r="A122" t="inlineStr">
        <is>
          <t>E0121</t>
        </is>
      </c>
      <c r="B122" t="inlineStr">
        <is>
          <t>Emp_0121</t>
        </is>
      </c>
      <c r="C122" t="inlineStr">
        <is>
          <t>S004</t>
        </is>
      </c>
      <c r="D122" s="3" t="n">
        <v>44106</v>
      </c>
      <c r="E122" t="inlineStr">
        <is>
          <t>Stock</t>
        </is>
      </c>
    </row>
    <row r="123">
      <c r="A123" t="inlineStr">
        <is>
          <t>E0122</t>
        </is>
      </c>
      <c r="B123" t="inlineStr">
        <is>
          <t>Emp_0122</t>
        </is>
      </c>
      <c r="C123" t="inlineStr">
        <is>
          <t>S037</t>
        </is>
      </c>
      <c r="D123" s="3" t="n">
        <v>43151</v>
      </c>
      <c r="E123" t="inlineStr">
        <is>
          <t>Support</t>
        </is>
      </c>
    </row>
    <row r="124">
      <c r="A124" t="inlineStr">
        <is>
          <t>E0123</t>
        </is>
      </c>
      <c r="B124" t="inlineStr">
        <is>
          <t>Emp_0123</t>
        </is>
      </c>
      <c r="C124" t="inlineStr">
        <is>
          <t>S019</t>
        </is>
      </c>
      <c r="D124" s="3" t="n">
        <v>43161</v>
      </c>
      <c r="E124" t="inlineStr">
        <is>
          <t>Manager</t>
        </is>
      </c>
    </row>
    <row r="125">
      <c r="A125" t="inlineStr">
        <is>
          <t>E0124</t>
        </is>
      </c>
      <c r="B125" t="inlineStr">
        <is>
          <t>Emp_0124</t>
        </is>
      </c>
      <c r="C125" t="inlineStr">
        <is>
          <t>S031</t>
        </is>
      </c>
      <c r="D125" s="3" t="n">
        <v>42979</v>
      </c>
      <c r="E125" t="inlineStr">
        <is>
          <t>Support</t>
        </is>
      </c>
    </row>
    <row r="126">
      <c r="A126" t="inlineStr">
        <is>
          <t>E0125</t>
        </is>
      </c>
      <c r="B126" t="inlineStr">
        <is>
          <t>Emp_0125</t>
        </is>
      </c>
      <c r="C126" t="inlineStr">
        <is>
          <t>S031</t>
        </is>
      </c>
      <c r="D126" s="3" t="n">
        <v>43793</v>
      </c>
      <c r="E126" t="inlineStr">
        <is>
          <t>Support</t>
        </is>
      </c>
    </row>
    <row r="127">
      <c r="A127" t="inlineStr">
        <is>
          <t>E0126</t>
        </is>
      </c>
      <c r="B127" t="inlineStr">
        <is>
          <t>Emp_0126</t>
        </is>
      </c>
      <c r="C127" t="inlineStr">
        <is>
          <t>S020</t>
        </is>
      </c>
      <c r="D127" s="3" t="n">
        <v>44062</v>
      </c>
      <c r="E127" t="inlineStr">
        <is>
          <t>Support</t>
        </is>
      </c>
    </row>
    <row r="128">
      <c r="A128" t="inlineStr">
        <is>
          <t>E0127</t>
        </is>
      </c>
      <c r="B128" t="inlineStr">
        <is>
          <t>Emp_0127</t>
        </is>
      </c>
      <c r="C128" t="inlineStr">
        <is>
          <t>S046</t>
        </is>
      </c>
      <c r="D128" s="3" t="n">
        <v>43818</v>
      </c>
      <c r="E128" t="inlineStr">
        <is>
          <t>Stock</t>
        </is>
      </c>
    </row>
    <row r="129">
      <c r="A129" t="inlineStr">
        <is>
          <t>E0128</t>
        </is>
      </c>
      <c r="B129" t="inlineStr">
        <is>
          <t>Emp_0128</t>
        </is>
      </c>
      <c r="C129" t="inlineStr">
        <is>
          <t>S046</t>
        </is>
      </c>
      <c r="D129" s="3" t="n">
        <v>44749</v>
      </c>
      <c r="E129" t="inlineStr">
        <is>
          <t>Manager</t>
        </is>
      </c>
    </row>
    <row r="130">
      <c r="A130" t="inlineStr">
        <is>
          <t>E0129</t>
        </is>
      </c>
      <c r="B130" t="inlineStr">
        <is>
          <t>Emp_0129</t>
        </is>
      </c>
      <c r="C130" t="inlineStr">
        <is>
          <t>S001</t>
        </is>
      </c>
      <c r="D130" s="3" t="n">
        <v>44645</v>
      </c>
      <c r="E130" t="inlineStr">
        <is>
          <t>Sales</t>
        </is>
      </c>
    </row>
    <row r="131">
      <c r="A131" t="inlineStr">
        <is>
          <t>E0130</t>
        </is>
      </c>
      <c r="B131" t="inlineStr">
        <is>
          <t>Emp_0130</t>
        </is>
      </c>
      <c r="C131" t="inlineStr">
        <is>
          <t>S040</t>
        </is>
      </c>
      <c r="D131" s="3" t="n">
        <v>42232</v>
      </c>
      <c r="E131" t="inlineStr">
        <is>
          <t>Stock</t>
        </is>
      </c>
    </row>
    <row r="132">
      <c r="A132" t="inlineStr">
        <is>
          <t>E0131</t>
        </is>
      </c>
      <c r="B132" t="inlineStr">
        <is>
          <t>Emp_0131</t>
        </is>
      </c>
      <c r="C132" t="inlineStr">
        <is>
          <t>S027</t>
        </is>
      </c>
      <c r="D132" s="3" t="n">
        <v>43558</v>
      </c>
      <c r="E132" t="inlineStr">
        <is>
          <t>Manager</t>
        </is>
      </c>
    </row>
    <row r="133">
      <c r="A133" t="inlineStr">
        <is>
          <t>E0132</t>
        </is>
      </c>
      <c r="B133" t="inlineStr">
        <is>
          <t>Emp_0132</t>
        </is>
      </c>
      <c r="C133" t="inlineStr">
        <is>
          <t>S034</t>
        </is>
      </c>
      <c r="D133" s="3" t="n">
        <v>43393</v>
      </c>
      <c r="E133" t="inlineStr">
        <is>
          <t>Manager</t>
        </is>
      </c>
    </row>
    <row r="134">
      <c r="A134" t="inlineStr">
        <is>
          <t>E0133</t>
        </is>
      </c>
      <c r="B134" t="inlineStr">
        <is>
          <t>Emp_0133</t>
        </is>
      </c>
      <c r="C134" t="inlineStr">
        <is>
          <t>S047</t>
        </is>
      </c>
      <c r="D134" s="3" t="n">
        <v>43449</v>
      </c>
      <c r="E134" t="inlineStr">
        <is>
          <t>Cashier</t>
        </is>
      </c>
    </row>
    <row r="135">
      <c r="A135" t="inlineStr">
        <is>
          <t>E0134</t>
        </is>
      </c>
      <c r="B135" t="inlineStr">
        <is>
          <t>Emp_0134</t>
        </is>
      </c>
      <c r="C135" t="inlineStr">
        <is>
          <t>S039</t>
        </is>
      </c>
      <c r="D135" s="3" t="n">
        <v>44614</v>
      </c>
      <c r="E135" t="inlineStr">
        <is>
          <t>Support</t>
        </is>
      </c>
    </row>
    <row r="136">
      <c r="A136" t="inlineStr">
        <is>
          <t>E0135</t>
        </is>
      </c>
      <c r="B136" t="inlineStr">
        <is>
          <t>Emp_0135</t>
        </is>
      </c>
      <c r="C136" t="inlineStr">
        <is>
          <t>S025</t>
        </is>
      </c>
      <c r="D136" s="3" t="n">
        <v>44362</v>
      </c>
      <c r="E136" t="inlineStr">
        <is>
          <t>Manager</t>
        </is>
      </c>
    </row>
    <row r="137">
      <c r="A137" t="inlineStr">
        <is>
          <t>E0136</t>
        </is>
      </c>
      <c r="B137" t="inlineStr">
        <is>
          <t>Emp_0136</t>
        </is>
      </c>
      <c r="C137" t="inlineStr">
        <is>
          <t>S019</t>
        </is>
      </c>
      <c r="D137" s="3" t="n">
        <v>43018</v>
      </c>
      <c r="E137" t="inlineStr">
        <is>
          <t>Cashier</t>
        </is>
      </c>
    </row>
    <row r="138">
      <c r="A138" t="inlineStr">
        <is>
          <t>E0137</t>
        </is>
      </c>
      <c r="B138" t="inlineStr">
        <is>
          <t>Emp_0137</t>
        </is>
      </c>
      <c r="C138" t="inlineStr">
        <is>
          <t>S031</t>
        </is>
      </c>
      <c r="D138" s="3" t="n">
        <v>43894</v>
      </c>
      <c r="E138" t="inlineStr">
        <is>
          <t>Cashier</t>
        </is>
      </c>
    </row>
    <row r="139">
      <c r="A139" t="inlineStr">
        <is>
          <t>E0138</t>
        </is>
      </c>
      <c r="B139" t="inlineStr">
        <is>
          <t>Emp_0138</t>
        </is>
      </c>
      <c r="C139" t="inlineStr">
        <is>
          <t>S030</t>
        </is>
      </c>
      <c r="D139" s="3" t="n">
        <v>44827</v>
      </c>
      <c r="E139" t="inlineStr">
        <is>
          <t>Support</t>
        </is>
      </c>
    </row>
    <row r="140">
      <c r="A140" t="inlineStr">
        <is>
          <t>E0139</t>
        </is>
      </c>
      <c r="B140" t="inlineStr">
        <is>
          <t>Emp_0139</t>
        </is>
      </c>
      <c r="C140" t="inlineStr">
        <is>
          <t>S013</t>
        </is>
      </c>
      <c r="D140" s="3" t="n">
        <v>44048</v>
      </c>
      <c r="E140" t="inlineStr">
        <is>
          <t>Cashier</t>
        </is>
      </c>
    </row>
    <row r="141">
      <c r="A141" t="inlineStr">
        <is>
          <t>E0140</t>
        </is>
      </c>
      <c r="B141" t="inlineStr">
        <is>
          <t>Emp_0140</t>
        </is>
      </c>
      <c r="C141" t="inlineStr">
        <is>
          <t>S044</t>
        </is>
      </c>
      <c r="D141" s="3" t="n">
        <v>44127</v>
      </c>
      <c r="E141" t="inlineStr">
        <is>
          <t>Support</t>
        </is>
      </c>
    </row>
    <row r="142">
      <c r="A142" t="inlineStr">
        <is>
          <t>E0141</t>
        </is>
      </c>
      <c r="B142" t="inlineStr">
        <is>
          <t>Emp_0141</t>
        </is>
      </c>
      <c r="C142" t="inlineStr">
        <is>
          <t>S012</t>
        </is>
      </c>
      <c r="D142" s="3" t="n">
        <v>44000</v>
      </c>
      <c r="E142" t="inlineStr">
        <is>
          <t>Stock</t>
        </is>
      </c>
    </row>
    <row r="143">
      <c r="A143" t="inlineStr">
        <is>
          <t>E0142</t>
        </is>
      </c>
      <c r="B143" t="inlineStr">
        <is>
          <t>Emp_0142</t>
        </is>
      </c>
      <c r="C143" t="inlineStr">
        <is>
          <t>S020</t>
        </is>
      </c>
      <c r="D143" s="3" t="n">
        <v>43084</v>
      </c>
      <c r="E143" t="inlineStr">
        <is>
          <t>Cashier</t>
        </is>
      </c>
    </row>
    <row r="144">
      <c r="A144" t="inlineStr">
        <is>
          <t>E0143</t>
        </is>
      </c>
      <c r="B144" t="inlineStr">
        <is>
          <t>Emp_0143</t>
        </is>
      </c>
      <c r="C144" t="inlineStr">
        <is>
          <t>S048</t>
        </is>
      </c>
      <c r="D144" s="3" t="n">
        <v>44773</v>
      </c>
      <c r="E144" t="inlineStr">
        <is>
          <t>Stock</t>
        </is>
      </c>
    </row>
    <row r="145">
      <c r="A145" t="inlineStr">
        <is>
          <t>E0144</t>
        </is>
      </c>
      <c r="B145" t="inlineStr">
        <is>
          <t>Emp_0144</t>
        </is>
      </c>
      <c r="C145" t="inlineStr">
        <is>
          <t>S029</t>
        </is>
      </c>
      <c r="D145" s="3" t="n">
        <v>43296</v>
      </c>
      <c r="E145" t="inlineStr">
        <is>
          <t>Stock</t>
        </is>
      </c>
    </row>
    <row r="146">
      <c r="A146" t="inlineStr">
        <is>
          <t>E0145</t>
        </is>
      </c>
      <c r="B146" t="inlineStr">
        <is>
          <t>Emp_0145</t>
        </is>
      </c>
      <c r="C146" t="inlineStr">
        <is>
          <t>S019</t>
        </is>
      </c>
      <c r="D146" s="3" t="n">
        <v>43057</v>
      </c>
      <c r="E146" t="inlineStr">
        <is>
          <t>Manager</t>
        </is>
      </c>
    </row>
    <row r="147">
      <c r="A147" t="inlineStr">
        <is>
          <t>E0146</t>
        </is>
      </c>
      <c r="B147" t="inlineStr">
        <is>
          <t>Emp_0146</t>
        </is>
      </c>
      <c r="C147" t="inlineStr">
        <is>
          <t>S020</t>
        </is>
      </c>
      <c r="D147" s="3" t="n">
        <v>43587</v>
      </c>
      <c r="E147" t="inlineStr">
        <is>
          <t>Stock</t>
        </is>
      </c>
    </row>
    <row r="148">
      <c r="A148" t="inlineStr">
        <is>
          <t>E0147</t>
        </is>
      </c>
      <c r="B148" t="inlineStr">
        <is>
          <t>Emp_0147</t>
        </is>
      </c>
      <c r="C148" t="inlineStr">
        <is>
          <t>S029</t>
        </is>
      </c>
      <c r="D148" s="3" t="n">
        <v>43573</v>
      </c>
      <c r="E148" t="inlineStr">
        <is>
          <t>Manager</t>
        </is>
      </c>
    </row>
    <row r="149">
      <c r="A149" t="inlineStr">
        <is>
          <t>E0148</t>
        </is>
      </c>
      <c r="B149" t="inlineStr">
        <is>
          <t>Emp_0148</t>
        </is>
      </c>
      <c r="C149" t="inlineStr">
        <is>
          <t>S016</t>
        </is>
      </c>
      <c r="D149" s="3" t="n">
        <v>43700</v>
      </c>
      <c r="E149" t="inlineStr">
        <is>
          <t>Sales</t>
        </is>
      </c>
    </row>
    <row r="150">
      <c r="A150" t="inlineStr">
        <is>
          <t>E0149</t>
        </is>
      </c>
      <c r="B150" t="inlineStr">
        <is>
          <t>Emp_0149</t>
        </is>
      </c>
      <c r="C150" t="inlineStr">
        <is>
          <t>S013</t>
        </is>
      </c>
      <c r="D150" s="3" t="n">
        <v>43919</v>
      </c>
      <c r="E150" t="inlineStr">
        <is>
          <t>Manager</t>
        </is>
      </c>
    </row>
    <row r="151">
      <c r="A151" t="inlineStr">
        <is>
          <t>E0150</t>
        </is>
      </c>
      <c r="B151" t="inlineStr">
        <is>
          <t>Emp_0150</t>
        </is>
      </c>
      <c r="C151" t="inlineStr">
        <is>
          <t>S046</t>
        </is>
      </c>
      <c r="D151" s="3" t="n">
        <v>42460</v>
      </c>
      <c r="E151" t="inlineStr">
        <is>
          <t>Cashier</t>
        </is>
      </c>
    </row>
    <row r="152">
      <c r="A152" t="inlineStr">
        <is>
          <t>E0151</t>
        </is>
      </c>
      <c r="B152" t="inlineStr">
        <is>
          <t>Emp_0151</t>
        </is>
      </c>
      <c r="C152" t="inlineStr">
        <is>
          <t>S044</t>
        </is>
      </c>
      <c r="D152" s="3" t="n">
        <v>43003</v>
      </c>
      <c r="E152" t="inlineStr">
        <is>
          <t>Stock</t>
        </is>
      </c>
    </row>
    <row r="153">
      <c r="A153" t="inlineStr">
        <is>
          <t>E0152</t>
        </is>
      </c>
      <c r="B153" t="inlineStr">
        <is>
          <t>Emp_0152</t>
        </is>
      </c>
      <c r="C153" t="inlineStr">
        <is>
          <t>S050</t>
        </is>
      </c>
      <c r="D153" s="3" t="n">
        <v>42770</v>
      </c>
      <c r="E153" t="inlineStr">
        <is>
          <t>Stock</t>
        </is>
      </c>
    </row>
    <row r="154">
      <c r="A154" t="inlineStr">
        <is>
          <t>E0153</t>
        </is>
      </c>
      <c r="B154" t="inlineStr">
        <is>
          <t>Emp_0153</t>
        </is>
      </c>
      <c r="C154" t="inlineStr">
        <is>
          <t>S043</t>
        </is>
      </c>
      <c r="D154" s="3" t="n">
        <v>42864</v>
      </c>
      <c r="E154" t="inlineStr">
        <is>
          <t>Stock</t>
        </is>
      </c>
    </row>
    <row r="155">
      <c r="A155" t="inlineStr">
        <is>
          <t>E0154</t>
        </is>
      </c>
      <c r="B155" t="inlineStr">
        <is>
          <t>Emp_0154</t>
        </is>
      </c>
      <c r="C155" t="inlineStr">
        <is>
          <t>S023</t>
        </is>
      </c>
      <c r="D155" s="3" t="n">
        <v>42126</v>
      </c>
      <c r="E155" t="inlineStr">
        <is>
          <t>Stock</t>
        </is>
      </c>
    </row>
    <row r="156">
      <c r="A156" t="inlineStr">
        <is>
          <t>E0155</t>
        </is>
      </c>
      <c r="B156" t="inlineStr">
        <is>
          <t>Emp_0155</t>
        </is>
      </c>
      <c r="C156" t="inlineStr">
        <is>
          <t>S032</t>
        </is>
      </c>
      <c r="D156" s="3" t="n">
        <v>43184</v>
      </c>
      <c r="E156" t="inlineStr">
        <is>
          <t>Support</t>
        </is>
      </c>
    </row>
    <row r="157">
      <c r="A157" t="inlineStr">
        <is>
          <t>E0156</t>
        </is>
      </c>
      <c r="B157" t="inlineStr">
        <is>
          <t>Emp_0156</t>
        </is>
      </c>
      <c r="C157" t="inlineStr">
        <is>
          <t>S013</t>
        </is>
      </c>
      <c r="D157" s="3" t="n">
        <v>43456</v>
      </c>
      <c r="E157" t="inlineStr">
        <is>
          <t>Support</t>
        </is>
      </c>
    </row>
    <row r="158">
      <c r="A158" t="inlineStr">
        <is>
          <t>E0157</t>
        </is>
      </c>
      <c r="B158" t="inlineStr">
        <is>
          <t>Emp_0157</t>
        </is>
      </c>
      <c r="C158" t="inlineStr">
        <is>
          <t>S037</t>
        </is>
      </c>
      <c r="D158" s="3" t="n">
        <v>44042</v>
      </c>
      <c r="E158" t="inlineStr">
        <is>
          <t>Manager</t>
        </is>
      </c>
    </row>
    <row r="159">
      <c r="A159" t="inlineStr">
        <is>
          <t>E0158</t>
        </is>
      </c>
      <c r="B159" t="inlineStr">
        <is>
          <t>Emp_0158</t>
        </is>
      </c>
      <c r="C159" t="inlineStr">
        <is>
          <t>S021</t>
        </is>
      </c>
      <c r="D159" s="3" t="n">
        <v>43795</v>
      </c>
      <c r="E159" t="inlineStr">
        <is>
          <t>Sales</t>
        </is>
      </c>
    </row>
    <row r="160">
      <c r="A160" t="inlineStr">
        <is>
          <t>E0159</t>
        </is>
      </c>
      <c r="B160" t="inlineStr">
        <is>
          <t>Emp_0159</t>
        </is>
      </c>
      <c r="C160" t="inlineStr">
        <is>
          <t>S049</t>
        </is>
      </c>
      <c r="D160" s="3" t="n">
        <v>42145</v>
      </c>
      <c r="E160" t="inlineStr">
        <is>
          <t>Manager</t>
        </is>
      </c>
    </row>
    <row r="161">
      <c r="A161" t="inlineStr">
        <is>
          <t>E0160</t>
        </is>
      </c>
      <c r="B161" t="inlineStr">
        <is>
          <t>Emp_0160</t>
        </is>
      </c>
      <c r="C161" t="inlineStr">
        <is>
          <t>S048</t>
        </is>
      </c>
      <c r="D161" s="3" t="n">
        <v>43092</v>
      </c>
      <c r="E161" t="inlineStr">
        <is>
          <t>Cashier</t>
        </is>
      </c>
    </row>
    <row r="162">
      <c r="A162" t="inlineStr">
        <is>
          <t>E0161</t>
        </is>
      </c>
      <c r="B162" t="inlineStr">
        <is>
          <t>Emp_0161</t>
        </is>
      </c>
      <c r="C162" t="inlineStr">
        <is>
          <t>S006</t>
        </is>
      </c>
      <c r="D162" s="3" t="n">
        <v>42207</v>
      </c>
      <c r="E162" t="inlineStr">
        <is>
          <t>Support</t>
        </is>
      </c>
    </row>
    <row r="163">
      <c r="A163" t="inlineStr">
        <is>
          <t>E0162</t>
        </is>
      </c>
      <c r="B163" t="inlineStr">
        <is>
          <t>Emp_0162</t>
        </is>
      </c>
      <c r="C163" t="inlineStr">
        <is>
          <t>S023</t>
        </is>
      </c>
      <c r="D163" s="3" t="n">
        <v>42756</v>
      </c>
      <c r="E163" t="inlineStr">
        <is>
          <t>Support</t>
        </is>
      </c>
    </row>
    <row r="164">
      <c r="A164" t="inlineStr">
        <is>
          <t>E0163</t>
        </is>
      </c>
      <c r="B164" t="inlineStr">
        <is>
          <t>Emp_0163</t>
        </is>
      </c>
      <c r="C164" t="inlineStr">
        <is>
          <t>S035</t>
        </is>
      </c>
      <c r="D164" s="3" t="n">
        <v>44757</v>
      </c>
      <c r="E164" t="inlineStr">
        <is>
          <t>Cashier</t>
        </is>
      </c>
    </row>
    <row r="165">
      <c r="A165" t="inlineStr">
        <is>
          <t>E0164</t>
        </is>
      </c>
      <c r="B165" t="inlineStr">
        <is>
          <t>Emp_0164</t>
        </is>
      </c>
      <c r="C165" t="inlineStr">
        <is>
          <t>S049</t>
        </is>
      </c>
      <c r="D165" s="3" t="n">
        <v>43508</v>
      </c>
      <c r="E165" t="inlineStr">
        <is>
          <t>Manager</t>
        </is>
      </c>
    </row>
    <row r="166">
      <c r="A166" t="inlineStr">
        <is>
          <t>E0165</t>
        </is>
      </c>
      <c r="B166" t="inlineStr">
        <is>
          <t>Emp_0165</t>
        </is>
      </c>
      <c r="C166" t="inlineStr">
        <is>
          <t>S031</t>
        </is>
      </c>
      <c r="D166" s="3" t="n">
        <v>44644</v>
      </c>
      <c r="E166" t="inlineStr">
        <is>
          <t>Stock</t>
        </is>
      </c>
    </row>
    <row r="167">
      <c r="A167" t="inlineStr">
        <is>
          <t>E0166</t>
        </is>
      </c>
      <c r="B167" t="inlineStr">
        <is>
          <t>Emp_0166</t>
        </is>
      </c>
      <c r="C167" t="inlineStr">
        <is>
          <t>S020</t>
        </is>
      </c>
      <c r="D167" s="3" t="n">
        <v>44577</v>
      </c>
      <c r="E167" t="inlineStr">
        <is>
          <t>Cashier</t>
        </is>
      </c>
    </row>
    <row r="168">
      <c r="A168" t="inlineStr">
        <is>
          <t>E0167</t>
        </is>
      </c>
      <c r="B168" t="inlineStr">
        <is>
          <t>Emp_0167</t>
        </is>
      </c>
      <c r="C168" t="inlineStr">
        <is>
          <t>S024</t>
        </is>
      </c>
      <c r="D168" s="3" t="n">
        <v>43813</v>
      </c>
      <c r="E168" t="inlineStr">
        <is>
          <t>Cashier</t>
        </is>
      </c>
    </row>
    <row r="169">
      <c r="A169" t="inlineStr">
        <is>
          <t>E0168</t>
        </is>
      </c>
      <c r="B169" t="inlineStr">
        <is>
          <t>Emp_0168</t>
        </is>
      </c>
      <c r="C169" t="inlineStr">
        <is>
          <t>S014</t>
        </is>
      </c>
      <c r="D169" s="3" t="n">
        <v>42540</v>
      </c>
      <c r="E169" t="inlineStr">
        <is>
          <t>Stock</t>
        </is>
      </c>
    </row>
    <row r="170">
      <c r="A170" t="inlineStr">
        <is>
          <t>E0169</t>
        </is>
      </c>
      <c r="B170" t="inlineStr">
        <is>
          <t>Emp_0169</t>
        </is>
      </c>
      <c r="C170" t="inlineStr">
        <is>
          <t>S019</t>
        </is>
      </c>
      <c r="D170" s="3" t="n">
        <v>43007</v>
      </c>
      <c r="E170" t="inlineStr">
        <is>
          <t>Sales</t>
        </is>
      </c>
    </row>
    <row r="171">
      <c r="A171" t="inlineStr">
        <is>
          <t>E0170</t>
        </is>
      </c>
      <c r="B171" t="inlineStr">
        <is>
          <t>Emp_0170</t>
        </is>
      </c>
      <c r="C171" t="inlineStr">
        <is>
          <t>S021</t>
        </is>
      </c>
      <c r="D171" s="3" t="n">
        <v>43564</v>
      </c>
      <c r="E171" t="inlineStr">
        <is>
          <t>Cashier</t>
        </is>
      </c>
    </row>
    <row r="172">
      <c r="A172" t="inlineStr">
        <is>
          <t>E0171</t>
        </is>
      </c>
      <c r="B172" t="inlineStr">
        <is>
          <t>Emp_0171</t>
        </is>
      </c>
      <c r="C172" t="inlineStr">
        <is>
          <t>S010</t>
        </is>
      </c>
      <c r="D172" s="3" t="n">
        <v>42221</v>
      </c>
      <c r="E172" t="inlineStr">
        <is>
          <t>Support</t>
        </is>
      </c>
    </row>
    <row r="173">
      <c r="A173" t="inlineStr">
        <is>
          <t>E0172</t>
        </is>
      </c>
      <c r="B173" t="inlineStr">
        <is>
          <t>Emp_0172</t>
        </is>
      </c>
      <c r="C173" t="inlineStr">
        <is>
          <t>S026</t>
        </is>
      </c>
      <c r="D173" s="3" t="n">
        <v>43886</v>
      </c>
      <c r="E173" t="inlineStr">
        <is>
          <t>Manager</t>
        </is>
      </c>
    </row>
    <row r="174">
      <c r="A174" t="inlineStr">
        <is>
          <t>E0173</t>
        </is>
      </c>
      <c r="B174" t="inlineStr">
        <is>
          <t>Emp_0173</t>
        </is>
      </c>
      <c r="C174" t="inlineStr">
        <is>
          <t>S043</t>
        </is>
      </c>
      <c r="D174" s="3" t="n">
        <v>44391</v>
      </c>
      <c r="E174" t="inlineStr">
        <is>
          <t>Stock</t>
        </is>
      </c>
    </row>
    <row r="175">
      <c r="A175" t="inlineStr">
        <is>
          <t>E0174</t>
        </is>
      </c>
      <c r="B175" t="inlineStr">
        <is>
          <t>Emp_0174</t>
        </is>
      </c>
      <c r="C175" t="inlineStr">
        <is>
          <t>S013</t>
        </is>
      </c>
      <c r="D175" s="3" t="n">
        <v>43172</v>
      </c>
      <c r="E175" t="inlineStr">
        <is>
          <t>Manager</t>
        </is>
      </c>
    </row>
    <row r="176">
      <c r="A176" t="inlineStr">
        <is>
          <t>E0175</t>
        </is>
      </c>
      <c r="B176" t="inlineStr">
        <is>
          <t>Emp_0175</t>
        </is>
      </c>
      <c r="C176" t="inlineStr">
        <is>
          <t>S038</t>
        </is>
      </c>
      <c r="D176" s="3" t="n">
        <v>42124</v>
      </c>
      <c r="E176" t="inlineStr">
        <is>
          <t>Sales</t>
        </is>
      </c>
    </row>
    <row r="177">
      <c r="A177" t="inlineStr">
        <is>
          <t>E0176</t>
        </is>
      </c>
      <c r="B177" t="inlineStr">
        <is>
          <t>Emp_0176</t>
        </is>
      </c>
      <c r="C177" t="inlineStr">
        <is>
          <t>S022</t>
        </is>
      </c>
      <c r="D177" s="3" t="n">
        <v>42339</v>
      </c>
      <c r="E177" t="inlineStr">
        <is>
          <t>Sales</t>
        </is>
      </c>
    </row>
    <row r="178">
      <c r="A178" t="inlineStr">
        <is>
          <t>E0177</t>
        </is>
      </c>
      <c r="B178" t="inlineStr">
        <is>
          <t>Emp_0177</t>
        </is>
      </c>
      <c r="C178" t="inlineStr">
        <is>
          <t>S021</t>
        </is>
      </c>
      <c r="D178" s="3" t="n">
        <v>44638</v>
      </c>
      <c r="E178" t="inlineStr">
        <is>
          <t>Support</t>
        </is>
      </c>
    </row>
    <row r="179">
      <c r="A179" t="inlineStr">
        <is>
          <t>E0178</t>
        </is>
      </c>
      <c r="B179" t="inlineStr">
        <is>
          <t>Emp_0178</t>
        </is>
      </c>
      <c r="C179" t="inlineStr">
        <is>
          <t>S044</t>
        </is>
      </c>
      <c r="D179" s="3" t="n">
        <v>44653</v>
      </c>
      <c r="E179" t="inlineStr">
        <is>
          <t>Cashier</t>
        </is>
      </c>
    </row>
    <row r="180">
      <c r="A180" t="inlineStr">
        <is>
          <t>E0179</t>
        </is>
      </c>
      <c r="B180" t="inlineStr">
        <is>
          <t>Emp_0179</t>
        </is>
      </c>
      <c r="C180" t="inlineStr">
        <is>
          <t>S016</t>
        </is>
      </c>
      <c r="D180" s="3" t="n">
        <v>44717</v>
      </c>
      <c r="E180" t="inlineStr">
        <is>
          <t>Manager</t>
        </is>
      </c>
    </row>
    <row r="181">
      <c r="A181" t="inlineStr">
        <is>
          <t>E0180</t>
        </is>
      </c>
      <c r="B181" t="inlineStr">
        <is>
          <t>Emp_0180</t>
        </is>
      </c>
      <c r="C181" t="inlineStr">
        <is>
          <t>S029</t>
        </is>
      </c>
      <c r="D181" s="3" t="n">
        <v>44588</v>
      </c>
      <c r="E181" t="inlineStr">
        <is>
          <t>Sales</t>
        </is>
      </c>
    </row>
    <row r="182">
      <c r="A182" t="inlineStr">
        <is>
          <t>E0181</t>
        </is>
      </c>
      <c r="B182" t="inlineStr">
        <is>
          <t>Emp_0181</t>
        </is>
      </c>
      <c r="C182" t="inlineStr">
        <is>
          <t>S044</t>
        </is>
      </c>
      <c r="D182" s="3" t="n">
        <v>42024</v>
      </c>
      <c r="E182" t="inlineStr">
        <is>
          <t>Manager</t>
        </is>
      </c>
    </row>
    <row r="183">
      <c r="A183" t="inlineStr">
        <is>
          <t>E0182</t>
        </is>
      </c>
      <c r="B183" t="inlineStr">
        <is>
          <t>Emp_0182</t>
        </is>
      </c>
      <c r="C183" t="inlineStr">
        <is>
          <t>S006</t>
        </is>
      </c>
      <c r="D183" s="3" t="n">
        <v>43546</v>
      </c>
      <c r="E183" t="inlineStr">
        <is>
          <t>Sales</t>
        </is>
      </c>
    </row>
    <row r="184">
      <c r="A184" t="inlineStr">
        <is>
          <t>E0183</t>
        </is>
      </c>
      <c r="B184" t="inlineStr">
        <is>
          <t>Emp_0183</t>
        </is>
      </c>
      <c r="C184" t="inlineStr">
        <is>
          <t>S040</t>
        </is>
      </c>
      <c r="D184" s="3" t="n">
        <v>43281</v>
      </c>
      <c r="E184" t="inlineStr">
        <is>
          <t>Stock</t>
        </is>
      </c>
    </row>
    <row r="185">
      <c r="A185" t="inlineStr">
        <is>
          <t>E0184</t>
        </is>
      </c>
      <c r="B185" t="inlineStr">
        <is>
          <t>Emp_0184</t>
        </is>
      </c>
      <c r="C185" t="inlineStr">
        <is>
          <t>S008</t>
        </is>
      </c>
      <c r="D185" s="3" t="n">
        <v>43126</v>
      </c>
      <c r="E185" t="inlineStr">
        <is>
          <t>Stock</t>
        </is>
      </c>
    </row>
    <row r="186">
      <c r="A186" t="inlineStr">
        <is>
          <t>E0185</t>
        </is>
      </c>
      <c r="B186" t="inlineStr">
        <is>
          <t>Emp_0185</t>
        </is>
      </c>
      <c r="C186" t="inlineStr">
        <is>
          <t>S026</t>
        </is>
      </c>
      <c r="D186" s="3" t="n">
        <v>44052</v>
      </c>
      <c r="E186" t="inlineStr">
        <is>
          <t>Stock</t>
        </is>
      </c>
    </row>
    <row r="187">
      <c r="A187" t="inlineStr">
        <is>
          <t>E0186</t>
        </is>
      </c>
      <c r="B187" t="inlineStr">
        <is>
          <t>Emp_0186</t>
        </is>
      </c>
      <c r="C187" t="inlineStr">
        <is>
          <t>S039</t>
        </is>
      </c>
      <c r="D187" s="3" t="n">
        <v>42807</v>
      </c>
      <c r="E187" t="inlineStr">
        <is>
          <t>Support</t>
        </is>
      </c>
    </row>
    <row r="188">
      <c r="A188" t="inlineStr">
        <is>
          <t>E0187</t>
        </is>
      </c>
      <c r="B188" t="inlineStr">
        <is>
          <t>Emp_0187</t>
        </is>
      </c>
      <c r="C188" t="inlineStr">
        <is>
          <t>S049</t>
        </is>
      </c>
      <c r="D188" s="3" t="n">
        <v>42942</v>
      </c>
      <c r="E188" t="inlineStr">
        <is>
          <t>Support</t>
        </is>
      </c>
    </row>
    <row r="189">
      <c r="A189" t="inlineStr">
        <is>
          <t>E0188</t>
        </is>
      </c>
      <c r="B189" t="inlineStr">
        <is>
          <t>Emp_0188</t>
        </is>
      </c>
      <c r="C189" t="inlineStr">
        <is>
          <t>S013</t>
        </is>
      </c>
      <c r="D189" s="3" t="n">
        <v>42371</v>
      </c>
      <c r="E189" t="inlineStr">
        <is>
          <t>Support</t>
        </is>
      </c>
    </row>
    <row r="190">
      <c r="A190" t="inlineStr">
        <is>
          <t>E0189</t>
        </is>
      </c>
      <c r="B190" t="inlineStr">
        <is>
          <t>Emp_0189</t>
        </is>
      </c>
      <c r="C190" t="inlineStr">
        <is>
          <t>S004</t>
        </is>
      </c>
      <c r="D190" s="3" t="n">
        <v>44267</v>
      </c>
      <c r="E190" t="inlineStr">
        <is>
          <t>Stock</t>
        </is>
      </c>
    </row>
    <row r="191">
      <c r="A191" t="inlineStr">
        <is>
          <t>E0190</t>
        </is>
      </c>
      <c r="B191" t="inlineStr">
        <is>
          <t>Emp_0190</t>
        </is>
      </c>
      <c r="C191" t="inlineStr">
        <is>
          <t>S035</t>
        </is>
      </c>
      <c r="D191" s="3" t="n">
        <v>44294</v>
      </c>
      <c r="E191" t="inlineStr">
        <is>
          <t>Support</t>
        </is>
      </c>
    </row>
    <row r="192">
      <c r="A192" t="inlineStr">
        <is>
          <t>E0191</t>
        </is>
      </c>
      <c r="B192" t="inlineStr">
        <is>
          <t>Emp_0191</t>
        </is>
      </c>
      <c r="C192" t="inlineStr">
        <is>
          <t>S032</t>
        </is>
      </c>
      <c r="D192" s="3" t="n">
        <v>43004</v>
      </c>
      <c r="E192" t="inlineStr">
        <is>
          <t>Manager</t>
        </is>
      </c>
    </row>
    <row r="193">
      <c r="A193" t="inlineStr">
        <is>
          <t>E0192</t>
        </is>
      </c>
      <c r="B193" t="inlineStr">
        <is>
          <t>Emp_0192</t>
        </is>
      </c>
      <c r="C193" t="inlineStr">
        <is>
          <t>S021</t>
        </is>
      </c>
      <c r="D193" s="3" t="n">
        <v>44699</v>
      </c>
      <c r="E193" t="inlineStr">
        <is>
          <t>Support</t>
        </is>
      </c>
    </row>
    <row r="194">
      <c r="A194" t="inlineStr">
        <is>
          <t>E0193</t>
        </is>
      </c>
      <c r="B194" t="inlineStr">
        <is>
          <t>Emp_0193</t>
        </is>
      </c>
      <c r="C194" t="inlineStr">
        <is>
          <t>S040</t>
        </is>
      </c>
      <c r="D194" s="3" t="n">
        <v>42022</v>
      </c>
      <c r="E194" t="inlineStr">
        <is>
          <t>Sales</t>
        </is>
      </c>
    </row>
    <row r="195">
      <c r="A195" t="inlineStr">
        <is>
          <t>E0194</t>
        </is>
      </c>
      <c r="B195" t="inlineStr">
        <is>
          <t>Emp_0194</t>
        </is>
      </c>
      <c r="C195" t="inlineStr">
        <is>
          <t>S045</t>
        </is>
      </c>
      <c r="D195" s="3" t="n">
        <v>44368</v>
      </c>
      <c r="E195" t="inlineStr">
        <is>
          <t>Cashier</t>
        </is>
      </c>
    </row>
    <row r="196">
      <c r="A196" t="inlineStr">
        <is>
          <t>E0195</t>
        </is>
      </c>
      <c r="B196" t="inlineStr">
        <is>
          <t>Emp_0195</t>
        </is>
      </c>
      <c r="C196" t="inlineStr">
        <is>
          <t>S014</t>
        </is>
      </c>
      <c r="D196" s="3" t="n">
        <v>42213</v>
      </c>
      <c r="E196" t="inlineStr">
        <is>
          <t>Stock</t>
        </is>
      </c>
    </row>
    <row r="197">
      <c r="A197" t="inlineStr">
        <is>
          <t>E0196</t>
        </is>
      </c>
      <c r="B197" t="inlineStr">
        <is>
          <t>Emp_0196</t>
        </is>
      </c>
      <c r="C197" t="inlineStr">
        <is>
          <t>S013</t>
        </is>
      </c>
      <c r="D197" s="3" t="n">
        <v>42556</v>
      </c>
      <c r="E197" t="inlineStr">
        <is>
          <t>Manager</t>
        </is>
      </c>
    </row>
    <row r="198">
      <c r="A198" t="inlineStr">
        <is>
          <t>E0197</t>
        </is>
      </c>
      <c r="B198" t="inlineStr">
        <is>
          <t>Emp_0197</t>
        </is>
      </c>
      <c r="C198" t="inlineStr">
        <is>
          <t>S016</t>
        </is>
      </c>
      <c r="D198" s="3" t="n">
        <v>44360</v>
      </c>
      <c r="E198" t="inlineStr">
        <is>
          <t>Support</t>
        </is>
      </c>
    </row>
    <row r="199">
      <c r="A199" t="inlineStr">
        <is>
          <t>E0198</t>
        </is>
      </c>
      <c r="B199" t="inlineStr">
        <is>
          <t>Emp_0198</t>
        </is>
      </c>
      <c r="C199" t="inlineStr">
        <is>
          <t>S019</t>
        </is>
      </c>
      <c r="D199" s="3" t="n">
        <v>44052</v>
      </c>
      <c r="E199" t="inlineStr">
        <is>
          <t>Sales</t>
        </is>
      </c>
    </row>
    <row r="200">
      <c r="A200" t="inlineStr">
        <is>
          <t>E0199</t>
        </is>
      </c>
      <c r="B200" t="inlineStr">
        <is>
          <t>Emp_0199</t>
        </is>
      </c>
      <c r="C200" t="inlineStr">
        <is>
          <t>S043</t>
        </is>
      </c>
      <c r="D200" s="3" t="n">
        <v>43708</v>
      </c>
      <c r="E200" t="inlineStr">
        <is>
          <t>Support</t>
        </is>
      </c>
    </row>
    <row r="201">
      <c r="A201" t="inlineStr">
        <is>
          <t>E0200</t>
        </is>
      </c>
      <c r="B201" t="inlineStr">
        <is>
          <t>Emp_0200</t>
        </is>
      </c>
      <c r="C201" t="inlineStr">
        <is>
          <t>S021</t>
        </is>
      </c>
      <c r="D201" s="3" t="n">
        <v>42494</v>
      </c>
      <c r="E201" t="inlineStr">
        <is>
          <t>Stock</t>
        </is>
      </c>
    </row>
    <row r="202">
      <c r="A202" t="inlineStr">
        <is>
          <t>E0201</t>
        </is>
      </c>
      <c r="B202" t="inlineStr">
        <is>
          <t>Emp_0201</t>
        </is>
      </c>
      <c r="C202" t="inlineStr">
        <is>
          <t>S041</t>
        </is>
      </c>
      <c r="D202" s="3" t="n">
        <v>43669</v>
      </c>
      <c r="E202" t="inlineStr">
        <is>
          <t>Support</t>
        </is>
      </c>
    </row>
    <row r="203">
      <c r="A203" t="inlineStr">
        <is>
          <t>E0202</t>
        </is>
      </c>
      <c r="B203" t="inlineStr">
        <is>
          <t>Emp_0202</t>
        </is>
      </c>
      <c r="C203" t="inlineStr">
        <is>
          <t>S023</t>
        </is>
      </c>
      <c r="D203" s="3" t="n">
        <v>42042</v>
      </c>
      <c r="E203" t="inlineStr">
        <is>
          <t>Manager</t>
        </is>
      </c>
    </row>
    <row r="204">
      <c r="A204" t="inlineStr">
        <is>
          <t>E0203</t>
        </is>
      </c>
      <c r="B204" t="inlineStr">
        <is>
          <t>Emp_0203</t>
        </is>
      </c>
      <c r="C204" t="inlineStr">
        <is>
          <t>S023</t>
        </is>
      </c>
      <c r="D204" s="3" t="n">
        <v>44319</v>
      </c>
      <c r="E204" t="inlineStr">
        <is>
          <t>Stock</t>
        </is>
      </c>
    </row>
    <row r="205">
      <c r="A205" t="inlineStr">
        <is>
          <t>E0204</t>
        </is>
      </c>
      <c r="B205" t="inlineStr">
        <is>
          <t>Emp_0204</t>
        </is>
      </c>
      <c r="C205" t="inlineStr">
        <is>
          <t>S046</t>
        </is>
      </c>
      <c r="D205" s="3" t="n">
        <v>44414</v>
      </c>
      <c r="E205" t="inlineStr">
        <is>
          <t>Manager</t>
        </is>
      </c>
    </row>
    <row r="206">
      <c r="A206" t="inlineStr">
        <is>
          <t>E0205</t>
        </is>
      </c>
      <c r="B206" t="inlineStr">
        <is>
          <t>Emp_0205</t>
        </is>
      </c>
      <c r="C206" t="inlineStr">
        <is>
          <t>S009</t>
        </is>
      </c>
      <c r="D206" s="3" t="n">
        <v>43963</v>
      </c>
      <c r="E206" t="inlineStr">
        <is>
          <t>Support</t>
        </is>
      </c>
    </row>
    <row r="207">
      <c r="A207" t="inlineStr">
        <is>
          <t>E0206</t>
        </is>
      </c>
      <c r="B207" t="inlineStr">
        <is>
          <t>Emp_0206</t>
        </is>
      </c>
      <c r="C207" t="inlineStr">
        <is>
          <t>S014</t>
        </is>
      </c>
      <c r="D207" s="3" t="n">
        <v>43004</v>
      </c>
      <c r="E207" t="inlineStr">
        <is>
          <t>Support</t>
        </is>
      </c>
    </row>
    <row r="208">
      <c r="A208" t="inlineStr">
        <is>
          <t>E0207</t>
        </is>
      </c>
      <c r="B208" t="inlineStr">
        <is>
          <t>Emp_0207</t>
        </is>
      </c>
      <c r="C208" t="inlineStr">
        <is>
          <t>S032</t>
        </is>
      </c>
      <c r="D208" s="3" t="n">
        <v>43351</v>
      </c>
      <c r="E208" t="inlineStr">
        <is>
          <t>Support</t>
        </is>
      </c>
    </row>
    <row r="209">
      <c r="A209" t="inlineStr">
        <is>
          <t>E0208</t>
        </is>
      </c>
      <c r="B209" t="inlineStr">
        <is>
          <t>Emp_0208</t>
        </is>
      </c>
      <c r="C209" t="inlineStr">
        <is>
          <t>S036</t>
        </is>
      </c>
      <c r="D209" s="3" t="n">
        <v>44275</v>
      </c>
      <c r="E209" t="inlineStr">
        <is>
          <t>Cashier</t>
        </is>
      </c>
    </row>
    <row r="210">
      <c r="A210" t="inlineStr">
        <is>
          <t>E0209</t>
        </is>
      </c>
      <c r="B210" t="inlineStr">
        <is>
          <t>Emp_0209</t>
        </is>
      </c>
      <c r="C210" t="inlineStr">
        <is>
          <t>S050</t>
        </is>
      </c>
      <c r="D210" s="3" t="n">
        <v>43347</v>
      </c>
      <c r="E210" t="inlineStr">
        <is>
          <t>Stock</t>
        </is>
      </c>
    </row>
    <row r="211">
      <c r="A211" t="inlineStr">
        <is>
          <t>E0210</t>
        </is>
      </c>
      <c r="B211" t="inlineStr">
        <is>
          <t>Emp_0210</t>
        </is>
      </c>
      <c r="C211" t="inlineStr">
        <is>
          <t>S011</t>
        </is>
      </c>
      <c r="D211" s="3" t="n">
        <v>42478</v>
      </c>
      <c r="E211" t="inlineStr">
        <is>
          <t>Support</t>
        </is>
      </c>
    </row>
    <row r="212">
      <c r="A212" t="inlineStr">
        <is>
          <t>E0211</t>
        </is>
      </c>
      <c r="B212" t="inlineStr">
        <is>
          <t>Emp_0211</t>
        </is>
      </c>
      <c r="C212" t="inlineStr">
        <is>
          <t>S002</t>
        </is>
      </c>
      <c r="D212" s="3" t="n">
        <v>43313</v>
      </c>
      <c r="E212" t="inlineStr">
        <is>
          <t>Cashier</t>
        </is>
      </c>
    </row>
    <row r="213">
      <c r="A213" t="inlineStr">
        <is>
          <t>E0212</t>
        </is>
      </c>
      <c r="B213" t="inlineStr">
        <is>
          <t>Emp_0212</t>
        </is>
      </c>
      <c r="C213" t="inlineStr">
        <is>
          <t>S021</t>
        </is>
      </c>
      <c r="D213" s="3" t="n">
        <v>42805</v>
      </c>
      <c r="E213" t="inlineStr">
        <is>
          <t>Manager</t>
        </is>
      </c>
    </row>
    <row r="214">
      <c r="A214" t="inlineStr">
        <is>
          <t>E0213</t>
        </is>
      </c>
      <c r="B214" t="inlineStr">
        <is>
          <t>Emp_0213</t>
        </is>
      </c>
      <c r="C214" t="inlineStr">
        <is>
          <t>S005</t>
        </is>
      </c>
      <c r="D214" s="3" t="n">
        <v>43872</v>
      </c>
      <c r="E214" t="inlineStr">
        <is>
          <t>Sales</t>
        </is>
      </c>
    </row>
    <row r="215">
      <c r="A215" t="inlineStr">
        <is>
          <t>E0214</t>
        </is>
      </c>
      <c r="B215" t="inlineStr">
        <is>
          <t>Emp_0214</t>
        </is>
      </c>
      <c r="C215" t="inlineStr">
        <is>
          <t>S046</t>
        </is>
      </c>
      <c r="D215" s="3" t="n">
        <v>44436</v>
      </c>
      <c r="E215" t="inlineStr">
        <is>
          <t>Sales</t>
        </is>
      </c>
    </row>
    <row r="216">
      <c r="A216" t="inlineStr">
        <is>
          <t>E0215</t>
        </is>
      </c>
      <c r="B216" t="inlineStr">
        <is>
          <t>Emp_0215</t>
        </is>
      </c>
      <c r="C216" t="inlineStr">
        <is>
          <t>S022</t>
        </is>
      </c>
      <c r="D216" s="3" t="n">
        <v>43022</v>
      </c>
      <c r="E216" t="inlineStr">
        <is>
          <t>Support</t>
        </is>
      </c>
    </row>
    <row r="217">
      <c r="A217" t="inlineStr">
        <is>
          <t>E0216</t>
        </is>
      </c>
      <c r="B217" t="inlineStr">
        <is>
          <t>Emp_0216</t>
        </is>
      </c>
      <c r="C217" t="inlineStr">
        <is>
          <t>S004</t>
        </is>
      </c>
      <c r="D217" s="3" t="n">
        <v>42943</v>
      </c>
      <c r="E217" t="inlineStr">
        <is>
          <t>Stock</t>
        </is>
      </c>
    </row>
    <row r="218">
      <c r="A218" t="inlineStr">
        <is>
          <t>E0217</t>
        </is>
      </c>
      <c r="B218" t="inlineStr">
        <is>
          <t>Emp_0217</t>
        </is>
      </c>
      <c r="C218" t="inlineStr">
        <is>
          <t>S037</t>
        </is>
      </c>
      <c r="D218" s="3" t="n">
        <v>44244</v>
      </c>
      <c r="E218" t="inlineStr">
        <is>
          <t>Cashier</t>
        </is>
      </c>
    </row>
    <row r="219">
      <c r="A219" t="inlineStr">
        <is>
          <t>E0218</t>
        </is>
      </c>
      <c r="B219" t="inlineStr">
        <is>
          <t>Emp_0218</t>
        </is>
      </c>
      <c r="C219" t="inlineStr">
        <is>
          <t>S014</t>
        </is>
      </c>
      <c r="D219" s="3" t="n">
        <v>44757</v>
      </c>
      <c r="E219" t="inlineStr">
        <is>
          <t>Cashier</t>
        </is>
      </c>
    </row>
    <row r="220">
      <c r="A220" t="inlineStr">
        <is>
          <t>E0219</t>
        </is>
      </c>
      <c r="B220" t="inlineStr">
        <is>
          <t>Emp_0219</t>
        </is>
      </c>
      <c r="C220" t="inlineStr">
        <is>
          <t>S038</t>
        </is>
      </c>
      <c r="D220" s="3" t="n">
        <v>42421</v>
      </c>
      <c r="E220" t="inlineStr">
        <is>
          <t>Manager</t>
        </is>
      </c>
    </row>
    <row r="221">
      <c r="A221" t="inlineStr">
        <is>
          <t>E0220</t>
        </is>
      </c>
      <c r="B221" t="inlineStr">
        <is>
          <t>Emp_0220</t>
        </is>
      </c>
      <c r="C221" t="inlineStr">
        <is>
          <t>S009</t>
        </is>
      </c>
      <c r="D221" s="3" t="n">
        <v>43028</v>
      </c>
      <c r="E221" t="inlineStr">
        <is>
          <t>Cashier</t>
        </is>
      </c>
    </row>
    <row r="222">
      <c r="A222" t="inlineStr">
        <is>
          <t>E0221</t>
        </is>
      </c>
      <c r="B222" t="inlineStr">
        <is>
          <t>Emp_0221</t>
        </is>
      </c>
      <c r="C222" t="inlineStr">
        <is>
          <t>S040</t>
        </is>
      </c>
      <c r="D222" s="3" t="n">
        <v>43337</v>
      </c>
      <c r="E222" t="inlineStr">
        <is>
          <t>Sales</t>
        </is>
      </c>
    </row>
    <row r="223">
      <c r="A223" t="inlineStr">
        <is>
          <t>E0222</t>
        </is>
      </c>
      <c r="B223" t="inlineStr">
        <is>
          <t>Emp_0222</t>
        </is>
      </c>
      <c r="C223" t="inlineStr">
        <is>
          <t>S041</t>
        </is>
      </c>
      <c r="D223" s="3" t="n">
        <v>44565</v>
      </c>
      <c r="E223" t="inlineStr">
        <is>
          <t>Manager</t>
        </is>
      </c>
    </row>
    <row r="224">
      <c r="A224" t="inlineStr">
        <is>
          <t>E0223</t>
        </is>
      </c>
      <c r="B224" t="inlineStr">
        <is>
          <t>Emp_0223</t>
        </is>
      </c>
      <c r="C224" t="inlineStr">
        <is>
          <t>S049</t>
        </is>
      </c>
      <c r="D224" s="3" t="n">
        <v>42539</v>
      </c>
      <c r="E224" t="inlineStr">
        <is>
          <t>Stock</t>
        </is>
      </c>
    </row>
    <row r="225">
      <c r="A225" t="inlineStr">
        <is>
          <t>E0224</t>
        </is>
      </c>
      <c r="B225" t="inlineStr">
        <is>
          <t>Emp_0224</t>
        </is>
      </c>
      <c r="C225" t="inlineStr">
        <is>
          <t>S014</t>
        </is>
      </c>
      <c r="D225" s="3" t="n">
        <v>42093</v>
      </c>
      <c r="E225" t="inlineStr">
        <is>
          <t>Cashier</t>
        </is>
      </c>
    </row>
    <row r="226">
      <c r="A226" t="inlineStr">
        <is>
          <t>E0225</t>
        </is>
      </c>
      <c r="B226" t="inlineStr">
        <is>
          <t>Emp_0225</t>
        </is>
      </c>
      <c r="C226" t="inlineStr">
        <is>
          <t>S020</t>
        </is>
      </c>
      <c r="D226" s="3" t="n">
        <v>43150</v>
      </c>
      <c r="E226" t="inlineStr">
        <is>
          <t>Sales</t>
        </is>
      </c>
    </row>
    <row r="227">
      <c r="A227" t="inlineStr">
        <is>
          <t>E0226</t>
        </is>
      </c>
      <c r="B227" t="inlineStr">
        <is>
          <t>Emp_0226</t>
        </is>
      </c>
      <c r="C227" t="inlineStr">
        <is>
          <t>S031</t>
        </is>
      </c>
      <c r="D227" s="3" t="n">
        <v>42816</v>
      </c>
      <c r="E227" t="inlineStr">
        <is>
          <t>Sales</t>
        </is>
      </c>
    </row>
    <row r="228">
      <c r="A228" t="inlineStr">
        <is>
          <t>E0227</t>
        </is>
      </c>
      <c r="B228" t="inlineStr">
        <is>
          <t>Emp_0227</t>
        </is>
      </c>
      <c r="C228" t="inlineStr">
        <is>
          <t>S032</t>
        </is>
      </c>
      <c r="D228" s="3" t="n">
        <v>44857</v>
      </c>
      <c r="E228" t="inlineStr">
        <is>
          <t>Support</t>
        </is>
      </c>
    </row>
    <row r="229">
      <c r="A229" t="inlineStr">
        <is>
          <t>E0228</t>
        </is>
      </c>
      <c r="B229" t="inlineStr">
        <is>
          <t>Emp_0228</t>
        </is>
      </c>
      <c r="C229" t="inlineStr">
        <is>
          <t>S036</t>
        </is>
      </c>
      <c r="D229" s="3" t="n">
        <v>43010</v>
      </c>
      <c r="E229" t="inlineStr">
        <is>
          <t>Stock</t>
        </is>
      </c>
    </row>
    <row r="230">
      <c r="A230" t="inlineStr">
        <is>
          <t>E0229</t>
        </is>
      </c>
      <c r="B230" t="inlineStr">
        <is>
          <t>Emp_0229</t>
        </is>
      </c>
      <c r="C230" t="inlineStr">
        <is>
          <t>S027</t>
        </is>
      </c>
      <c r="D230" s="3" t="n">
        <v>43632</v>
      </c>
      <c r="E230" t="inlineStr">
        <is>
          <t>Manager</t>
        </is>
      </c>
    </row>
    <row r="231">
      <c r="A231" t="inlineStr">
        <is>
          <t>E0230</t>
        </is>
      </c>
      <c r="B231" t="inlineStr">
        <is>
          <t>Emp_0230</t>
        </is>
      </c>
      <c r="C231" t="inlineStr">
        <is>
          <t>S027</t>
        </is>
      </c>
      <c r="D231" s="3" t="n">
        <v>43916</v>
      </c>
      <c r="E231" t="inlineStr">
        <is>
          <t>Support</t>
        </is>
      </c>
    </row>
    <row r="232">
      <c r="A232" t="inlineStr">
        <is>
          <t>E0231</t>
        </is>
      </c>
      <c r="B232" t="inlineStr">
        <is>
          <t>Emp_0231</t>
        </is>
      </c>
      <c r="C232" t="inlineStr">
        <is>
          <t>S048</t>
        </is>
      </c>
      <c r="D232" s="3" t="n">
        <v>44629</v>
      </c>
      <c r="E232" t="inlineStr">
        <is>
          <t>Manager</t>
        </is>
      </c>
    </row>
    <row r="233">
      <c r="A233" t="inlineStr">
        <is>
          <t>E0232</t>
        </is>
      </c>
      <c r="B233" t="inlineStr">
        <is>
          <t>Emp_0232</t>
        </is>
      </c>
      <c r="C233" t="inlineStr">
        <is>
          <t>S014</t>
        </is>
      </c>
      <c r="D233" s="3" t="n">
        <v>43845</v>
      </c>
      <c r="E233" t="inlineStr">
        <is>
          <t>Cashier</t>
        </is>
      </c>
    </row>
    <row r="234">
      <c r="A234" t="inlineStr">
        <is>
          <t>E0233</t>
        </is>
      </c>
      <c r="B234" t="inlineStr">
        <is>
          <t>Emp_0233</t>
        </is>
      </c>
      <c r="C234" t="inlineStr">
        <is>
          <t>S026</t>
        </is>
      </c>
      <c r="D234" s="3" t="n">
        <v>42514</v>
      </c>
      <c r="E234" t="inlineStr">
        <is>
          <t>Manager</t>
        </is>
      </c>
    </row>
    <row r="235">
      <c r="A235" t="inlineStr">
        <is>
          <t>E0234</t>
        </is>
      </c>
      <c r="B235" t="inlineStr">
        <is>
          <t>Emp_0234</t>
        </is>
      </c>
      <c r="C235" t="inlineStr">
        <is>
          <t>S050</t>
        </is>
      </c>
      <c r="D235" s="3" t="n">
        <v>44115</v>
      </c>
      <c r="E235" t="inlineStr">
        <is>
          <t>Support</t>
        </is>
      </c>
    </row>
    <row r="236">
      <c r="A236" t="inlineStr">
        <is>
          <t>E0235</t>
        </is>
      </c>
      <c r="B236" t="inlineStr">
        <is>
          <t>Emp_0235</t>
        </is>
      </c>
      <c r="C236" t="inlineStr">
        <is>
          <t>S030</t>
        </is>
      </c>
      <c r="D236" s="3" t="n">
        <v>44654</v>
      </c>
      <c r="E236" t="inlineStr">
        <is>
          <t>Cashier</t>
        </is>
      </c>
    </row>
    <row r="237">
      <c r="A237" t="inlineStr">
        <is>
          <t>E0236</t>
        </is>
      </c>
      <c r="B237" t="inlineStr">
        <is>
          <t>Emp_0236</t>
        </is>
      </c>
      <c r="C237" t="inlineStr">
        <is>
          <t>S042</t>
        </is>
      </c>
      <c r="D237" s="3" t="n">
        <v>42030</v>
      </c>
      <c r="E237" t="inlineStr">
        <is>
          <t>Stock</t>
        </is>
      </c>
    </row>
    <row r="238">
      <c r="A238" t="inlineStr">
        <is>
          <t>E0237</t>
        </is>
      </c>
      <c r="B238" t="inlineStr">
        <is>
          <t>Emp_0237</t>
        </is>
      </c>
      <c r="C238" t="inlineStr">
        <is>
          <t>S040</t>
        </is>
      </c>
      <c r="D238" s="3" t="n">
        <v>42853</v>
      </c>
      <c r="E238" t="inlineStr">
        <is>
          <t>Support</t>
        </is>
      </c>
    </row>
    <row r="239">
      <c r="A239" t="inlineStr">
        <is>
          <t>E0238</t>
        </is>
      </c>
      <c r="B239" t="inlineStr">
        <is>
          <t>Emp_0238</t>
        </is>
      </c>
      <c r="C239" t="inlineStr">
        <is>
          <t>S036</t>
        </is>
      </c>
      <c r="D239" s="3" t="n">
        <v>42477</v>
      </c>
      <c r="E239" t="inlineStr">
        <is>
          <t>Sales</t>
        </is>
      </c>
    </row>
    <row r="240">
      <c r="A240" t="inlineStr">
        <is>
          <t>E0239</t>
        </is>
      </c>
      <c r="B240" t="inlineStr">
        <is>
          <t>Emp_0239</t>
        </is>
      </c>
      <c r="C240" t="inlineStr">
        <is>
          <t>S006</t>
        </is>
      </c>
      <c r="D240" s="3" t="n">
        <v>43977</v>
      </c>
      <c r="E240" t="inlineStr">
        <is>
          <t>Cashier</t>
        </is>
      </c>
    </row>
    <row r="241">
      <c r="A241" t="inlineStr">
        <is>
          <t>E0240</t>
        </is>
      </c>
      <c r="B241" t="inlineStr">
        <is>
          <t>Emp_0240</t>
        </is>
      </c>
      <c r="C241" t="inlineStr">
        <is>
          <t>S048</t>
        </is>
      </c>
      <c r="D241" s="3" t="n">
        <v>43225</v>
      </c>
      <c r="E241" t="inlineStr">
        <is>
          <t>Sales</t>
        </is>
      </c>
    </row>
    <row r="242">
      <c r="A242" t="inlineStr">
        <is>
          <t>E0241</t>
        </is>
      </c>
      <c r="B242" t="inlineStr">
        <is>
          <t>Emp_0241</t>
        </is>
      </c>
      <c r="C242" t="inlineStr">
        <is>
          <t>S001</t>
        </is>
      </c>
      <c r="D242" s="3" t="n">
        <v>43474</v>
      </c>
      <c r="E242" t="inlineStr">
        <is>
          <t>Cashier</t>
        </is>
      </c>
    </row>
    <row r="243">
      <c r="A243" t="inlineStr">
        <is>
          <t>E0242</t>
        </is>
      </c>
      <c r="B243" t="inlineStr">
        <is>
          <t>Emp_0242</t>
        </is>
      </c>
      <c r="C243" t="inlineStr">
        <is>
          <t>S038</t>
        </is>
      </c>
      <c r="D243" s="3" t="n">
        <v>42530</v>
      </c>
      <c r="E243" t="inlineStr">
        <is>
          <t>Sales</t>
        </is>
      </c>
    </row>
    <row r="244">
      <c r="A244" t="inlineStr">
        <is>
          <t>E0243</t>
        </is>
      </c>
      <c r="B244" t="inlineStr">
        <is>
          <t>Emp_0243</t>
        </is>
      </c>
      <c r="C244" t="inlineStr">
        <is>
          <t>S023</t>
        </is>
      </c>
      <c r="D244" s="3" t="n">
        <v>44801</v>
      </c>
      <c r="E244" t="inlineStr">
        <is>
          <t>Support</t>
        </is>
      </c>
    </row>
    <row r="245">
      <c r="A245" t="inlineStr">
        <is>
          <t>E0244</t>
        </is>
      </c>
      <c r="B245" t="inlineStr">
        <is>
          <t>Emp_0244</t>
        </is>
      </c>
      <c r="C245" t="inlineStr">
        <is>
          <t>S002</t>
        </is>
      </c>
      <c r="D245" s="3" t="n">
        <v>44340</v>
      </c>
      <c r="E245" t="inlineStr">
        <is>
          <t>Stock</t>
        </is>
      </c>
    </row>
    <row r="246">
      <c r="A246" t="inlineStr">
        <is>
          <t>E0245</t>
        </is>
      </c>
      <c r="B246" t="inlineStr">
        <is>
          <t>Emp_0245</t>
        </is>
      </c>
      <c r="C246" t="inlineStr">
        <is>
          <t>S025</t>
        </is>
      </c>
      <c r="D246" s="3" t="n">
        <v>43199</v>
      </c>
      <c r="E246" t="inlineStr">
        <is>
          <t>Cashier</t>
        </is>
      </c>
    </row>
    <row r="247">
      <c r="A247" t="inlineStr">
        <is>
          <t>E0246</t>
        </is>
      </c>
      <c r="B247" t="inlineStr">
        <is>
          <t>Emp_0246</t>
        </is>
      </c>
      <c r="C247" t="inlineStr">
        <is>
          <t>S044</t>
        </is>
      </c>
      <c r="D247" s="3" t="n">
        <v>42469</v>
      </c>
      <c r="E247" t="inlineStr">
        <is>
          <t>Cashier</t>
        </is>
      </c>
    </row>
    <row r="248">
      <c r="A248" t="inlineStr">
        <is>
          <t>E0247</t>
        </is>
      </c>
      <c r="B248" t="inlineStr">
        <is>
          <t>Emp_0247</t>
        </is>
      </c>
      <c r="C248" t="inlineStr">
        <is>
          <t>S040</t>
        </is>
      </c>
      <c r="D248" s="3" t="n">
        <v>44823</v>
      </c>
      <c r="E248" t="inlineStr">
        <is>
          <t>Stock</t>
        </is>
      </c>
    </row>
    <row r="249">
      <c r="A249" t="inlineStr">
        <is>
          <t>E0248</t>
        </is>
      </c>
      <c r="B249" t="inlineStr">
        <is>
          <t>Emp_0248</t>
        </is>
      </c>
      <c r="C249" t="inlineStr">
        <is>
          <t>S029</t>
        </is>
      </c>
      <c r="D249" s="3" t="n">
        <v>42312</v>
      </c>
      <c r="E249" t="inlineStr">
        <is>
          <t>Manager</t>
        </is>
      </c>
    </row>
    <row r="250">
      <c r="A250" t="inlineStr">
        <is>
          <t>E0249</t>
        </is>
      </c>
      <c r="B250" t="inlineStr">
        <is>
          <t>Emp_0249</t>
        </is>
      </c>
      <c r="C250" t="inlineStr">
        <is>
          <t>S038</t>
        </is>
      </c>
      <c r="D250" s="3" t="n">
        <v>44455</v>
      </c>
      <c r="E250" t="inlineStr">
        <is>
          <t>Support</t>
        </is>
      </c>
    </row>
    <row r="251">
      <c r="A251" t="inlineStr">
        <is>
          <t>E0250</t>
        </is>
      </c>
      <c r="B251" t="inlineStr">
        <is>
          <t>Emp_0250</t>
        </is>
      </c>
      <c r="C251" t="inlineStr">
        <is>
          <t>S019</t>
        </is>
      </c>
      <c r="D251" s="3" t="n">
        <v>42256</v>
      </c>
      <c r="E251" t="inlineStr">
        <is>
          <t>Support</t>
        </is>
      </c>
    </row>
    <row r="252">
      <c r="A252" t="inlineStr">
        <is>
          <t>E0251</t>
        </is>
      </c>
      <c r="B252" t="inlineStr">
        <is>
          <t>Emp_0251</t>
        </is>
      </c>
      <c r="C252" t="inlineStr">
        <is>
          <t>S047</t>
        </is>
      </c>
      <c r="D252" s="3" t="n">
        <v>44008</v>
      </c>
      <c r="E252" t="inlineStr">
        <is>
          <t>Sales</t>
        </is>
      </c>
    </row>
    <row r="253">
      <c r="A253" t="inlineStr">
        <is>
          <t>E0252</t>
        </is>
      </c>
      <c r="B253" t="inlineStr">
        <is>
          <t>Emp_0252</t>
        </is>
      </c>
      <c r="C253" t="inlineStr">
        <is>
          <t>S033</t>
        </is>
      </c>
      <c r="D253" s="3" t="n">
        <v>42495</v>
      </c>
      <c r="E253" t="inlineStr">
        <is>
          <t>Stock</t>
        </is>
      </c>
    </row>
    <row r="254">
      <c r="A254" t="inlineStr">
        <is>
          <t>E0253</t>
        </is>
      </c>
      <c r="B254" t="inlineStr">
        <is>
          <t>Emp_0253</t>
        </is>
      </c>
      <c r="C254" t="inlineStr">
        <is>
          <t>S048</t>
        </is>
      </c>
      <c r="D254" s="3" t="n">
        <v>43782</v>
      </c>
      <c r="E254" t="inlineStr">
        <is>
          <t>Sales</t>
        </is>
      </c>
    </row>
    <row r="255">
      <c r="A255" t="inlineStr">
        <is>
          <t>E0254</t>
        </is>
      </c>
      <c r="B255" t="inlineStr">
        <is>
          <t>Emp_0254</t>
        </is>
      </c>
      <c r="C255" t="inlineStr">
        <is>
          <t>S012</t>
        </is>
      </c>
      <c r="D255" s="3" t="n">
        <v>43802</v>
      </c>
      <c r="E255" t="inlineStr">
        <is>
          <t>Cashier</t>
        </is>
      </c>
    </row>
    <row r="256">
      <c r="A256" t="inlineStr">
        <is>
          <t>E0255</t>
        </is>
      </c>
      <c r="B256" t="inlineStr">
        <is>
          <t>Emp_0255</t>
        </is>
      </c>
      <c r="C256" t="inlineStr">
        <is>
          <t>S033</t>
        </is>
      </c>
      <c r="D256" s="3" t="n">
        <v>44350</v>
      </c>
      <c r="E256" t="inlineStr">
        <is>
          <t>Stock</t>
        </is>
      </c>
    </row>
    <row r="257">
      <c r="A257" t="inlineStr">
        <is>
          <t>E0256</t>
        </is>
      </c>
      <c r="B257" t="inlineStr">
        <is>
          <t>Emp_0256</t>
        </is>
      </c>
      <c r="C257" t="inlineStr">
        <is>
          <t>S044</t>
        </is>
      </c>
      <c r="D257" s="3" t="n">
        <v>44294</v>
      </c>
      <c r="E257" t="inlineStr">
        <is>
          <t>Cashier</t>
        </is>
      </c>
    </row>
    <row r="258">
      <c r="A258" t="inlineStr">
        <is>
          <t>E0257</t>
        </is>
      </c>
      <c r="B258" t="inlineStr">
        <is>
          <t>Emp_0257</t>
        </is>
      </c>
      <c r="C258" t="inlineStr">
        <is>
          <t>S024</t>
        </is>
      </c>
      <c r="D258" s="3" t="n">
        <v>42431</v>
      </c>
      <c r="E258" t="inlineStr">
        <is>
          <t>Manager</t>
        </is>
      </c>
    </row>
    <row r="259">
      <c r="A259" t="inlineStr">
        <is>
          <t>E0258</t>
        </is>
      </c>
      <c r="B259" t="inlineStr">
        <is>
          <t>Emp_0258</t>
        </is>
      </c>
      <c r="C259" t="inlineStr">
        <is>
          <t>S018</t>
        </is>
      </c>
      <c r="D259" s="3" t="n">
        <v>42510</v>
      </c>
      <c r="E259" t="inlineStr">
        <is>
          <t>Stock</t>
        </is>
      </c>
    </row>
    <row r="260">
      <c r="A260" t="inlineStr">
        <is>
          <t>E0259</t>
        </is>
      </c>
      <c r="B260" t="inlineStr">
        <is>
          <t>Emp_0259</t>
        </is>
      </c>
      <c r="C260" t="inlineStr">
        <is>
          <t>S047</t>
        </is>
      </c>
      <c r="D260" s="3" t="n">
        <v>43917</v>
      </c>
      <c r="E260" t="inlineStr">
        <is>
          <t>Cashier</t>
        </is>
      </c>
    </row>
    <row r="261">
      <c r="A261" t="inlineStr">
        <is>
          <t>E0260</t>
        </is>
      </c>
      <c r="B261" t="inlineStr">
        <is>
          <t>Emp_0260</t>
        </is>
      </c>
      <c r="C261" t="inlineStr">
        <is>
          <t>S021</t>
        </is>
      </c>
      <c r="D261" s="3" t="n">
        <v>42080</v>
      </c>
      <c r="E261" t="inlineStr">
        <is>
          <t>Stock</t>
        </is>
      </c>
    </row>
    <row r="262">
      <c r="A262" t="inlineStr">
        <is>
          <t>E0261</t>
        </is>
      </c>
      <c r="B262" t="inlineStr">
        <is>
          <t>Emp_0261</t>
        </is>
      </c>
      <c r="C262" t="inlineStr">
        <is>
          <t>S013</t>
        </is>
      </c>
      <c r="D262" s="3" t="n">
        <v>42213</v>
      </c>
      <c r="E262" t="inlineStr">
        <is>
          <t>Support</t>
        </is>
      </c>
    </row>
    <row r="263">
      <c r="A263" t="inlineStr">
        <is>
          <t>E0262</t>
        </is>
      </c>
      <c r="B263" t="inlineStr">
        <is>
          <t>Emp_0262</t>
        </is>
      </c>
      <c r="C263" t="inlineStr">
        <is>
          <t>S041</t>
        </is>
      </c>
      <c r="D263" s="3" t="n">
        <v>42536</v>
      </c>
      <c r="E263" t="inlineStr">
        <is>
          <t>Stock</t>
        </is>
      </c>
    </row>
    <row r="264">
      <c r="A264" t="inlineStr">
        <is>
          <t>E0263</t>
        </is>
      </c>
      <c r="B264" t="inlineStr">
        <is>
          <t>Emp_0263</t>
        </is>
      </c>
      <c r="C264" t="inlineStr">
        <is>
          <t>S031</t>
        </is>
      </c>
      <c r="D264" s="3" t="n">
        <v>42571</v>
      </c>
      <c r="E264" t="inlineStr">
        <is>
          <t>Manager</t>
        </is>
      </c>
    </row>
    <row r="265">
      <c r="A265" t="inlineStr">
        <is>
          <t>E0264</t>
        </is>
      </c>
      <c r="B265" t="inlineStr">
        <is>
          <t>Emp_0264</t>
        </is>
      </c>
      <c r="C265" t="inlineStr">
        <is>
          <t>S005</t>
        </is>
      </c>
      <c r="D265" s="3" t="n">
        <v>43644</v>
      </c>
      <c r="E265" t="inlineStr">
        <is>
          <t>Support</t>
        </is>
      </c>
    </row>
    <row r="266">
      <c r="A266" t="inlineStr">
        <is>
          <t>E0265</t>
        </is>
      </c>
      <c r="B266" t="inlineStr">
        <is>
          <t>Emp_0265</t>
        </is>
      </c>
      <c r="C266" t="inlineStr">
        <is>
          <t>S046</t>
        </is>
      </c>
      <c r="D266" s="3" t="n">
        <v>42927</v>
      </c>
      <c r="E266" t="inlineStr">
        <is>
          <t>Sales</t>
        </is>
      </c>
    </row>
    <row r="267">
      <c r="A267" t="inlineStr">
        <is>
          <t>E0266</t>
        </is>
      </c>
      <c r="B267" t="inlineStr">
        <is>
          <t>Emp_0266</t>
        </is>
      </c>
      <c r="C267" t="inlineStr">
        <is>
          <t>S023</t>
        </is>
      </c>
      <c r="D267" s="3" t="n">
        <v>42055</v>
      </c>
      <c r="E267" t="inlineStr">
        <is>
          <t>Manager</t>
        </is>
      </c>
    </row>
    <row r="268">
      <c r="A268" t="inlineStr">
        <is>
          <t>E0267</t>
        </is>
      </c>
      <c r="B268" t="inlineStr">
        <is>
          <t>Emp_0267</t>
        </is>
      </c>
      <c r="C268" t="inlineStr">
        <is>
          <t>S032</t>
        </is>
      </c>
      <c r="D268" s="3" t="n">
        <v>43369</v>
      </c>
      <c r="E268" t="inlineStr">
        <is>
          <t>Manager</t>
        </is>
      </c>
    </row>
    <row r="269">
      <c r="A269" t="inlineStr">
        <is>
          <t>E0268</t>
        </is>
      </c>
      <c r="B269" t="inlineStr">
        <is>
          <t>Emp_0268</t>
        </is>
      </c>
      <c r="C269" t="inlineStr">
        <is>
          <t>S008</t>
        </is>
      </c>
      <c r="D269" s="3" t="n">
        <v>42931</v>
      </c>
      <c r="E269" t="inlineStr">
        <is>
          <t>Sales</t>
        </is>
      </c>
    </row>
    <row r="270">
      <c r="A270" t="inlineStr">
        <is>
          <t>E0269</t>
        </is>
      </c>
      <c r="B270" t="inlineStr">
        <is>
          <t>Emp_0269</t>
        </is>
      </c>
      <c r="C270" t="inlineStr">
        <is>
          <t>S007</t>
        </is>
      </c>
      <c r="D270" s="3" t="n">
        <v>44533</v>
      </c>
      <c r="E270" t="inlineStr">
        <is>
          <t>Stock</t>
        </is>
      </c>
    </row>
    <row r="271">
      <c r="A271" t="inlineStr">
        <is>
          <t>E0270</t>
        </is>
      </c>
      <c r="B271" t="inlineStr">
        <is>
          <t>Emp_0270</t>
        </is>
      </c>
      <c r="C271" t="inlineStr">
        <is>
          <t>S040</t>
        </is>
      </c>
      <c r="D271" s="3" t="n">
        <v>43957</v>
      </c>
      <c r="E271" t="inlineStr">
        <is>
          <t>Stock</t>
        </is>
      </c>
    </row>
    <row r="272">
      <c r="A272" t="inlineStr">
        <is>
          <t>E0271</t>
        </is>
      </c>
      <c r="B272" t="inlineStr">
        <is>
          <t>Emp_0271</t>
        </is>
      </c>
      <c r="C272" t="inlineStr">
        <is>
          <t>S030</t>
        </is>
      </c>
      <c r="D272" s="3" t="n">
        <v>42664</v>
      </c>
      <c r="E272" t="inlineStr">
        <is>
          <t>Manager</t>
        </is>
      </c>
    </row>
    <row r="273">
      <c r="A273" t="inlineStr">
        <is>
          <t>E0272</t>
        </is>
      </c>
      <c r="B273" t="inlineStr">
        <is>
          <t>Emp_0272</t>
        </is>
      </c>
      <c r="C273" t="inlineStr">
        <is>
          <t>S004</t>
        </is>
      </c>
      <c r="D273" s="3" t="n">
        <v>43134</v>
      </c>
      <c r="E273" t="inlineStr">
        <is>
          <t>Manager</t>
        </is>
      </c>
    </row>
    <row r="274">
      <c r="A274" t="inlineStr">
        <is>
          <t>E0273</t>
        </is>
      </c>
      <c r="B274" t="inlineStr">
        <is>
          <t>Emp_0273</t>
        </is>
      </c>
      <c r="C274" t="inlineStr">
        <is>
          <t>S040</t>
        </is>
      </c>
      <c r="D274" s="3" t="n">
        <v>43314</v>
      </c>
      <c r="E274" t="inlineStr">
        <is>
          <t>Sales</t>
        </is>
      </c>
    </row>
    <row r="275">
      <c r="A275" t="inlineStr">
        <is>
          <t>E0274</t>
        </is>
      </c>
      <c r="B275" t="inlineStr">
        <is>
          <t>Emp_0274</t>
        </is>
      </c>
      <c r="C275" t="inlineStr">
        <is>
          <t>S046</t>
        </is>
      </c>
      <c r="D275" s="3" t="n">
        <v>44528</v>
      </c>
      <c r="E275" t="inlineStr">
        <is>
          <t>Cashier</t>
        </is>
      </c>
    </row>
    <row r="276">
      <c r="A276" t="inlineStr">
        <is>
          <t>E0275</t>
        </is>
      </c>
      <c r="B276" t="inlineStr">
        <is>
          <t>Emp_0275</t>
        </is>
      </c>
      <c r="C276" t="inlineStr">
        <is>
          <t>S023</t>
        </is>
      </c>
      <c r="D276" s="3" t="n">
        <v>43662</v>
      </c>
      <c r="E276" t="inlineStr">
        <is>
          <t>Sales</t>
        </is>
      </c>
    </row>
    <row r="277">
      <c r="A277" t="inlineStr">
        <is>
          <t>E0276</t>
        </is>
      </c>
      <c r="B277" t="inlineStr">
        <is>
          <t>Emp_0276</t>
        </is>
      </c>
      <c r="C277" t="inlineStr">
        <is>
          <t>S010</t>
        </is>
      </c>
      <c r="D277" s="3" t="n">
        <v>43869</v>
      </c>
      <c r="E277" t="inlineStr">
        <is>
          <t>Manager</t>
        </is>
      </c>
    </row>
    <row r="278">
      <c r="A278" t="inlineStr">
        <is>
          <t>E0277</t>
        </is>
      </c>
      <c r="B278" t="inlineStr">
        <is>
          <t>Emp_0277</t>
        </is>
      </c>
      <c r="C278" t="inlineStr">
        <is>
          <t>S010</t>
        </is>
      </c>
      <c r="D278" s="3" t="n">
        <v>42837</v>
      </c>
      <c r="E278" t="inlineStr">
        <is>
          <t>Support</t>
        </is>
      </c>
    </row>
    <row r="279">
      <c r="A279" t="inlineStr">
        <is>
          <t>E0278</t>
        </is>
      </c>
      <c r="B279" t="inlineStr">
        <is>
          <t>Emp_0278</t>
        </is>
      </c>
      <c r="C279" t="inlineStr">
        <is>
          <t>S014</t>
        </is>
      </c>
      <c r="D279" s="3" t="n">
        <v>43408</v>
      </c>
      <c r="E279" t="inlineStr">
        <is>
          <t>Manager</t>
        </is>
      </c>
    </row>
    <row r="280">
      <c r="A280" t="inlineStr">
        <is>
          <t>E0279</t>
        </is>
      </c>
      <c r="B280" t="inlineStr">
        <is>
          <t>Emp_0279</t>
        </is>
      </c>
      <c r="C280" t="inlineStr">
        <is>
          <t>S024</t>
        </is>
      </c>
      <c r="D280" s="3" t="n">
        <v>43722</v>
      </c>
      <c r="E280" t="inlineStr">
        <is>
          <t>Cashier</t>
        </is>
      </c>
    </row>
    <row r="281">
      <c r="A281" t="inlineStr">
        <is>
          <t>E0280</t>
        </is>
      </c>
      <c r="B281" t="inlineStr">
        <is>
          <t>Emp_0280</t>
        </is>
      </c>
      <c r="C281" t="inlineStr">
        <is>
          <t>S013</t>
        </is>
      </c>
      <c r="D281" s="3" t="n">
        <v>44233</v>
      </c>
      <c r="E281" t="inlineStr">
        <is>
          <t>Cashier</t>
        </is>
      </c>
    </row>
    <row r="282">
      <c r="A282" t="inlineStr">
        <is>
          <t>E0281</t>
        </is>
      </c>
      <c r="B282" t="inlineStr">
        <is>
          <t>Emp_0281</t>
        </is>
      </c>
      <c r="C282" t="inlineStr">
        <is>
          <t>S004</t>
        </is>
      </c>
      <c r="D282" s="3" t="n">
        <v>42755</v>
      </c>
      <c r="E282" t="inlineStr">
        <is>
          <t>Cashier</t>
        </is>
      </c>
    </row>
    <row r="283">
      <c r="A283" t="inlineStr">
        <is>
          <t>E0282</t>
        </is>
      </c>
      <c r="B283" t="inlineStr">
        <is>
          <t>Emp_0282</t>
        </is>
      </c>
      <c r="C283" t="inlineStr">
        <is>
          <t>S007</t>
        </is>
      </c>
      <c r="D283" s="3" t="n">
        <v>42629</v>
      </c>
      <c r="E283" t="inlineStr">
        <is>
          <t>Stock</t>
        </is>
      </c>
    </row>
    <row r="284">
      <c r="A284" t="inlineStr">
        <is>
          <t>E0283</t>
        </is>
      </c>
      <c r="B284" t="inlineStr">
        <is>
          <t>Emp_0283</t>
        </is>
      </c>
      <c r="C284" t="inlineStr">
        <is>
          <t>S041</t>
        </is>
      </c>
      <c r="D284" s="3" t="n">
        <v>43976</v>
      </c>
      <c r="E284" t="inlineStr">
        <is>
          <t>Manager</t>
        </is>
      </c>
    </row>
    <row r="285">
      <c r="A285" t="inlineStr">
        <is>
          <t>E0284</t>
        </is>
      </c>
      <c r="B285" t="inlineStr">
        <is>
          <t>Emp_0284</t>
        </is>
      </c>
      <c r="C285" t="inlineStr">
        <is>
          <t>S024</t>
        </is>
      </c>
      <c r="D285" s="3" t="n">
        <v>43659</v>
      </c>
      <c r="E285" t="inlineStr">
        <is>
          <t>Manager</t>
        </is>
      </c>
    </row>
    <row r="286">
      <c r="A286" t="inlineStr">
        <is>
          <t>E0285</t>
        </is>
      </c>
      <c r="B286" t="inlineStr">
        <is>
          <t>Emp_0285</t>
        </is>
      </c>
      <c r="C286" t="inlineStr">
        <is>
          <t>S008</t>
        </is>
      </c>
      <c r="D286" s="3" t="n">
        <v>43965</v>
      </c>
      <c r="E286" t="inlineStr">
        <is>
          <t>Stock</t>
        </is>
      </c>
    </row>
    <row r="287">
      <c r="A287" t="inlineStr">
        <is>
          <t>E0286</t>
        </is>
      </c>
      <c r="B287" t="inlineStr">
        <is>
          <t>Emp_0286</t>
        </is>
      </c>
      <c r="C287" t="inlineStr">
        <is>
          <t>S007</t>
        </is>
      </c>
      <c r="D287" s="3" t="n">
        <v>42183</v>
      </c>
      <c r="E287" t="inlineStr">
        <is>
          <t>Sales</t>
        </is>
      </c>
    </row>
    <row r="288">
      <c r="A288" t="inlineStr">
        <is>
          <t>E0287</t>
        </is>
      </c>
      <c r="B288" t="inlineStr">
        <is>
          <t>Emp_0287</t>
        </is>
      </c>
      <c r="C288" t="inlineStr">
        <is>
          <t>S050</t>
        </is>
      </c>
      <c r="D288" s="3" t="n">
        <v>44740</v>
      </c>
      <c r="E288" t="inlineStr">
        <is>
          <t>Cashier</t>
        </is>
      </c>
    </row>
    <row r="289">
      <c r="A289" t="inlineStr">
        <is>
          <t>E0288</t>
        </is>
      </c>
      <c r="B289" t="inlineStr">
        <is>
          <t>Emp_0288</t>
        </is>
      </c>
      <c r="C289" t="inlineStr">
        <is>
          <t>S009</t>
        </is>
      </c>
      <c r="D289" s="3" t="n">
        <v>42549</v>
      </c>
      <c r="E289" t="inlineStr">
        <is>
          <t>Manager</t>
        </is>
      </c>
    </row>
    <row r="290">
      <c r="A290" t="inlineStr">
        <is>
          <t>E0289</t>
        </is>
      </c>
      <c r="B290" t="inlineStr">
        <is>
          <t>Emp_0289</t>
        </is>
      </c>
      <c r="C290" t="inlineStr">
        <is>
          <t>S009</t>
        </is>
      </c>
      <c r="D290" s="3" t="n">
        <v>42930</v>
      </c>
      <c r="E290" t="inlineStr">
        <is>
          <t>Support</t>
        </is>
      </c>
    </row>
    <row r="291">
      <c r="A291" t="inlineStr">
        <is>
          <t>E0290</t>
        </is>
      </c>
      <c r="B291" t="inlineStr">
        <is>
          <t>Emp_0290</t>
        </is>
      </c>
      <c r="C291" t="inlineStr">
        <is>
          <t>S003</t>
        </is>
      </c>
      <c r="D291" s="3" t="n">
        <v>42008</v>
      </c>
      <c r="E291" t="inlineStr">
        <is>
          <t>Stock</t>
        </is>
      </c>
    </row>
    <row r="292">
      <c r="A292" t="inlineStr">
        <is>
          <t>E0291</t>
        </is>
      </c>
      <c r="B292" t="inlineStr">
        <is>
          <t>Emp_0291</t>
        </is>
      </c>
      <c r="C292" t="inlineStr">
        <is>
          <t>S015</t>
        </is>
      </c>
      <c r="D292" s="3" t="n">
        <v>42988</v>
      </c>
      <c r="E292" t="inlineStr">
        <is>
          <t>Cashier</t>
        </is>
      </c>
    </row>
    <row r="293">
      <c r="A293" t="inlineStr">
        <is>
          <t>E0292</t>
        </is>
      </c>
      <c r="B293" t="inlineStr">
        <is>
          <t>Emp_0292</t>
        </is>
      </c>
      <c r="C293" t="inlineStr">
        <is>
          <t>S003</t>
        </is>
      </c>
      <c r="D293" s="3" t="n">
        <v>44712</v>
      </c>
      <c r="E293" t="inlineStr">
        <is>
          <t>Stock</t>
        </is>
      </c>
    </row>
    <row r="294">
      <c r="A294" t="inlineStr">
        <is>
          <t>E0293</t>
        </is>
      </c>
      <c r="B294" t="inlineStr">
        <is>
          <t>Emp_0293</t>
        </is>
      </c>
      <c r="C294" t="inlineStr">
        <is>
          <t>S003</t>
        </is>
      </c>
      <c r="D294" s="3" t="n">
        <v>44052</v>
      </c>
      <c r="E294" t="inlineStr">
        <is>
          <t>Manager</t>
        </is>
      </c>
    </row>
    <row r="295">
      <c r="A295" t="inlineStr">
        <is>
          <t>E0294</t>
        </is>
      </c>
      <c r="B295" t="inlineStr">
        <is>
          <t>Emp_0294</t>
        </is>
      </c>
      <c r="C295" t="inlineStr">
        <is>
          <t>S033</t>
        </is>
      </c>
      <c r="D295" s="3" t="n">
        <v>43856</v>
      </c>
      <c r="E295" t="inlineStr">
        <is>
          <t>Sales</t>
        </is>
      </c>
    </row>
    <row r="296">
      <c r="A296" t="inlineStr">
        <is>
          <t>E0295</t>
        </is>
      </c>
      <c r="B296" t="inlineStr">
        <is>
          <t>Emp_0295</t>
        </is>
      </c>
      <c r="C296" t="inlineStr">
        <is>
          <t>S037</t>
        </is>
      </c>
      <c r="D296" s="3" t="n">
        <v>44624</v>
      </c>
      <c r="E296" t="inlineStr">
        <is>
          <t>Support</t>
        </is>
      </c>
    </row>
    <row r="297">
      <c r="A297" t="inlineStr">
        <is>
          <t>E0296</t>
        </is>
      </c>
      <c r="B297" t="inlineStr">
        <is>
          <t>Emp_0296</t>
        </is>
      </c>
      <c r="C297" t="inlineStr">
        <is>
          <t>S022</t>
        </is>
      </c>
      <c r="D297" s="3" t="n">
        <v>43200</v>
      </c>
      <c r="E297" t="inlineStr">
        <is>
          <t>Stock</t>
        </is>
      </c>
    </row>
    <row r="298">
      <c r="A298" t="inlineStr">
        <is>
          <t>E0297</t>
        </is>
      </c>
      <c r="B298" t="inlineStr">
        <is>
          <t>Emp_0297</t>
        </is>
      </c>
      <c r="C298" t="inlineStr">
        <is>
          <t>S016</t>
        </is>
      </c>
      <c r="D298" s="3" t="n">
        <v>44199</v>
      </c>
      <c r="E298" t="inlineStr">
        <is>
          <t>Support</t>
        </is>
      </c>
    </row>
    <row r="299">
      <c r="A299" t="inlineStr">
        <is>
          <t>E0298</t>
        </is>
      </c>
      <c r="B299" t="inlineStr">
        <is>
          <t>Emp_0298</t>
        </is>
      </c>
      <c r="C299" t="inlineStr">
        <is>
          <t>S036</t>
        </is>
      </c>
      <c r="D299" s="3" t="n">
        <v>43776</v>
      </c>
      <c r="E299" t="inlineStr">
        <is>
          <t>Stock</t>
        </is>
      </c>
    </row>
    <row r="300">
      <c r="A300" t="inlineStr">
        <is>
          <t>E0299</t>
        </is>
      </c>
      <c r="B300" t="inlineStr">
        <is>
          <t>Emp_0299</t>
        </is>
      </c>
      <c r="C300" t="inlineStr">
        <is>
          <t>S041</t>
        </is>
      </c>
      <c r="D300" s="3" t="n">
        <v>42907</v>
      </c>
      <c r="E300" t="inlineStr">
        <is>
          <t>Sales</t>
        </is>
      </c>
    </row>
    <row r="301">
      <c r="A301" t="inlineStr">
        <is>
          <t>E0300</t>
        </is>
      </c>
      <c r="B301" t="inlineStr">
        <is>
          <t>Emp_0300</t>
        </is>
      </c>
      <c r="C301" t="inlineStr">
        <is>
          <t>S001</t>
        </is>
      </c>
      <c r="D301" s="3" t="n">
        <v>42363</v>
      </c>
      <c r="E301" t="inlineStr">
        <is>
          <t>Manager</t>
        </is>
      </c>
    </row>
    <row r="302">
      <c r="A302" t="inlineStr">
        <is>
          <t>E0301</t>
        </is>
      </c>
      <c r="B302" t="inlineStr">
        <is>
          <t>Emp_0301</t>
        </is>
      </c>
      <c r="C302" t="inlineStr">
        <is>
          <t>S014</t>
        </is>
      </c>
      <c r="D302" s="3" t="n">
        <v>44189</v>
      </c>
      <c r="E302" t="inlineStr">
        <is>
          <t>Manager</t>
        </is>
      </c>
    </row>
    <row r="303">
      <c r="A303" t="inlineStr">
        <is>
          <t>E0302</t>
        </is>
      </c>
      <c r="B303" t="inlineStr">
        <is>
          <t>Emp_0302</t>
        </is>
      </c>
      <c r="C303" t="inlineStr">
        <is>
          <t>S015</t>
        </is>
      </c>
      <c r="D303" s="3" t="n">
        <v>43178</v>
      </c>
      <c r="E303" t="inlineStr">
        <is>
          <t>Sales</t>
        </is>
      </c>
    </row>
    <row r="304">
      <c r="A304" t="inlineStr">
        <is>
          <t>E0303</t>
        </is>
      </c>
      <c r="B304" t="inlineStr">
        <is>
          <t>Emp_0303</t>
        </is>
      </c>
      <c r="C304" t="inlineStr">
        <is>
          <t>S027</t>
        </is>
      </c>
      <c r="D304" s="3" t="n">
        <v>42964</v>
      </c>
      <c r="E304" t="inlineStr">
        <is>
          <t>Manager</t>
        </is>
      </c>
    </row>
    <row r="305">
      <c r="A305" t="inlineStr">
        <is>
          <t>E0304</t>
        </is>
      </c>
      <c r="B305" t="inlineStr">
        <is>
          <t>Emp_0304</t>
        </is>
      </c>
      <c r="C305" t="inlineStr">
        <is>
          <t>S021</t>
        </is>
      </c>
      <c r="D305" s="3" t="n">
        <v>42437</v>
      </c>
      <c r="E305" t="inlineStr">
        <is>
          <t>Sales</t>
        </is>
      </c>
    </row>
    <row r="306">
      <c r="A306" t="inlineStr">
        <is>
          <t>E0305</t>
        </is>
      </c>
      <c r="B306" t="inlineStr">
        <is>
          <t>Emp_0305</t>
        </is>
      </c>
      <c r="C306" t="inlineStr">
        <is>
          <t>S041</t>
        </is>
      </c>
      <c r="D306" s="3" t="n">
        <v>42781</v>
      </c>
      <c r="E306" t="inlineStr">
        <is>
          <t>Support</t>
        </is>
      </c>
    </row>
    <row r="307">
      <c r="A307" t="inlineStr">
        <is>
          <t>E0306</t>
        </is>
      </c>
      <c r="B307" t="inlineStr">
        <is>
          <t>Emp_0306</t>
        </is>
      </c>
      <c r="C307" t="inlineStr">
        <is>
          <t>S028</t>
        </is>
      </c>
      <c r="D307" s="3" t="n">
        <v>42850</v>
      </c>
      <c r="E307" t="inlineStr">
        <is>
          <t>Sales</t>
        </is>
      </c>
    </row>
    <row r="308">
      <c r="A308" t="inlineStr">
        <is>
          <t>E0307</t>
        </is>
      </c>
      <c r="B308" t="inlineStr">
        <is>
          <t>Emp_0307</t>
        </is>
      </c>
      <c r="C308" t="inlineStr">
        <is>
          <t>S032</t>
        </is>
      </c>
      <c r="D308" s="3" t="n">
        <v>44077</v>
      </c>
      <c r="E308" t="inlineStr">
        <is>
          <t>Cashier</t>
        </is>
      </c>
    </row>
    <row r="309">
      <c r="A309" t="inlineStr">
        <is>
          <t>E0308</t>
        </is>
      </c>
      <c r="B309" t="inlineStr">
        <is>
          <t>Emp_0308</t>
        </is>
      </c>
      <c r="C309" t="inlineStr">
        <is>
          <t>S008</t>
        </is>
      </c>
      <c r="D309" s="3" t="n">
        <v>42946</v>
      </c>
      <c r="E309" t="inlineStr">
        <is>
          <t>Sales</t>
        </is>
      </c>
    </row>
    <row r="310">
      <c r="A310" t="inlineStr">
        <is>
          <t>E0309</t>
        </is>
      </c>
      <c r="B310" t="inlineStr">
        <is>
          <t>Emp_0309</t>
        </is>
      </c>
      <c r="C310" t="inlineStr">
        <is>
          <t>S035</t>
        </is>
      </c>
      <c r="D310" s="3" t="n">
        <v>43553</v>
      </c>
      <c r="E310" t="inlineStr">
        <is>
          <t>Sales</t>
        </is>
      </c>
    </row>
    <row r="311">
      <c r="A311" t="inlineStr">
        <is>
          <t>E0310</t>
        </is>
      </c>
      <c r="B311" t="inlineStr">
        <is>
          <t>Emp_0310</t>
        </is>
      </c>
      <c r="C311" t="inlineStr">
        <is>
          <t>S006</t>
        </is>
      </c>
      <c r="D311" s="3" t="n">
        <v>44915</v>
      </c>
      <c r="E311" t="inlineStr">
        <is>
          <t>Stock</t>
        </is>
      </c>
    </row>
    <row r="312">
      <c r="A312" t="inlineStr">
        <is>
          <t>E0311</t>
        </is>
      </c>
      <c r="B312" t="inlineStr">
        <is>
          <t>Emp_0311</t>
        </is>
      </c>
      <c r="C312" t="inlineStr">
        <is>
          <t>S035</t>
        </is>
      </c>
      <c r="D312" s="3" t="n">
        <v>43638</v>
      </c>
      <c r="E312" t="inlineStr">
        <is>
          <t>Manager</t>
        </is>
      </c>
    </row>
    <row r="313">
      <c r="A313" t="inlineStr">
        <is>
          <t>E0312</t>
        </is>
      </c>
      <c r="B313" t="inlineStr">
        <is>
          <t>Emp_0312</t>
        </is>
      </c>
      <c r="C313" t="inlineStr">
        <is>
          <t>S013</t>
        </is>
      </c>
      <c r="D313" s="3" t="n">
        <v>44782</v>
      </c>
      <c r="E313" t="inlineStr">
        <is>
          <t>Support</t>
        </is>
      </c>
    </row>
    <row r="314">
      <c r="A314" t="inlineStr">
        <is>
          <t>E0313</t>
        </is>
      </c>
      <c r="B314" t="inlineStr">
        <is>
          <t>Emp_0313</t>
        </is>
      </c>
      <c r="C314" t="inlineStr">
        <is>
          <t>S005</t>
        </is>
      </c>
      <c r="D314" s="3" t="n">
        <v>43756</v>
      </c>
      <c r="E314" t="inlineStr">
        <is>
          <t>Support</t>
        </is>
      </c>
    </row>
    <row r="315">
      <c r="A315" t="inlineStr">
        <is>
          <t>E0314</t>
        </is>
      </c>
      <c r="B315" t="inlineStr">
        <is>
          <t>Emp_0314</t>
        </is>
      </c>
      <c r="C315" t="inlineStr">
        <is>
          <t>S028</t>
        </is>
      </c>
      <c r="D315" s="3" t="n">
        <v>43321</v>
      </c>
      <c r="E315" t="inlineStr">
        <is>
          <t>Support</t>
        </is>
      </c>
    </row>
    <row r="316">
      <c r="A316" t="inlineStr">
        <is>
          <t>E0315</t>
        </is>
      </c>
      <c r="B316" t="inlineStr">
        <is>
          <t>Emp_0315</t>
        </is>
      </c>
      <c r="C316" t="inlineStr">
        <is>
          <t>S004</t>
        </is>
      </c>
      <c r="D316" s="3" t="n">
        <v>43932</v>
      </c>
      <c r="E316" t="inlineStr">
        <is>
          <t>Manager</t>
        </is>
      </c>
    </row>
    <row r="317">
      <c r="A317" t="inlineStr">
        <is>
          <t>E0316</t>
        </is>
      </c>
      <c r="B317" t="inlineStr">
        <is>
          <t>Emp_0316</t>
        </is>
      </c>
      <c r="C317" t="inlineStr">
        <is>
          <t>S046</t>
        </is>
      </c>
      <c r="D317" s="3" t="n">
        <v>43008</v>
      </c>
      <c r="E317" t="inlineStr">
        <is>
          <t>Stock</t>
        </is>
      </c>
    </row>
    <row r="318">
      <c r="A318" t="inlineStr">
        <is>
          <t>E0317</t>
        </is>
      </c>
      <c r="B318" t="inlineStr">
        <is>
          <t>Emp_0317</t>
        </is>
      </c>
      <c r="C318" t="inlineStr">
        <is>
          <t>S039</t>
        </is>
      </c>
      <c r="D318" s="3" t="n">
        <v>42347</v>
      </c>
      <c r="E318" t="inlineStr">
        <is>
          <t>Support</t>
        </is>
      </c>
    </row>
    <row r="319">
      <c r="A319" t="inlineStr">
        <is>
          <t>E0318</t>
        </is>
      </c>
      <c r="B319" t="inlineStr">
        <is>
          <t>Emp_0318</t>
        </is>
      </c>
      <c r="C319" t="inlineStr">
        <is>
          <t>S037</t>
        </is>
      </c>
      <c r="D319" s="3" t="n">
        <v>42188</v>
      </c>
      <c r="E319" t="inlineStr">
        <is>
          <t>Stock</t>
        </is>
      </c>
    </row>
    <row r="320">
      <c r="A320" t="inlineStr">
        <is>
          <t>E0319</t>
        </is>
      </c>
      <c r="B320" t="inlineStr">
        <is>
          <t>Emp_0319</t>
        </is>
      </c>
      <c r="C320" t="inlineStr">
        <is>
          <t>S034</t>
        </is>
      </c>
      <c r="D320" s="3" t="n">
        <v>44417</v>
      </c>
      <c r="E320" t="inlineStr">
        <is>
          <t>Stock</t>
        </is>
      </c>
    </row>
    <row r="321">
      <c r="A321" t="inlineStr">
        <is>
          <t>E0320</t>
        </is>
      </c>
      <c r="B321" t="inlineStr">
        <is>
          <t>Emp_0320</t>
        </is>
      </c>
      <c r="C321" t="inlineStr">
        <is>
          <t>S046</t>
        </is>
      </c>
      <c r="D321" s="3" t="n">
        <v>44790</v>
      </c>
      <c r="E321" t="inlineStr">
        <is>
          <t>Stock</t>
        </is>
      </c>
    </row>
    <row r="322">
      <c r="A322" t="inlineStr">
        <is>
          <t>E0321</t>
        </is>
      </c>
      <c r="B322" t="inlineStr">
        <is>
          <t>Emp_0321</t>
        </is>
      </c>
      <c r="C322" t="inlineStr">
        <is>
          <t>S047</t>
        </is>
      </c>
      <c r="D322" s="3" t="n">
        <v>42603</v>
      </c>
      <c r="E322" t="inlineStr">
        <is>
          <t>Sales</t>
        </is>
      </c>
    </row>
    <row r="323">
      <c r="A323" t="inlineStr">
        <is>
          <t>E0322</t>
        </is>
      </c>
      <c r="B323" t="inlineStr">
        <is>
          <t>Emp_0322</t>
        </is>
      </c>
      <c r="C323" t="inlineStr">
        <is>
          <t>S042</t>
        </is>
      </c>
      <c r="D323" s="3" t="n">
        <v>44137</v>
      </c>
      <c r="E323" t="inlineStr">
        <is>
          <t>Manager</t>
        </is>
      </c>
    </row>
    <row r="324">
      <c r="A324" t="inlineStr">
        <is>
          <t>E0323</t>
        </is>
      </c>
      <c r="B324" t="inlineStr">
        <is>
          <t>Emp_0323</t>
        </is>
      </c>
      <c r="C324" t="inlineStr">
        <is>
          <t>S028</t>
        </is>
      </c>
      <c r="D324" s="3" t="n">
        <v>42825</v>
      </c>
      <c r="E324" t="inlineStr">
        <is>
          <t>Cashier</t>
        </is>
      </c>
    </row>
    <row r="325">
      <c r="A325" t="inlineStr">
        <is>
          <t>E0324</t>
        </is>
      </c>
      <c r="B325" t="inlineStr">
        <is>
          <t>Emp_0324</t>
        </is>
      </c>
      <c r="C325" t="inlineStr">
        <is>
          <t>S008</t>
        </is>
      </c>
      <c r="D325" s="3" t="n">
        <v>43211</v>
      </c>
      <c r="E325" t="inlineStr">
        <is>
          <t>Sales</t>
        </is>
      </c>
    </row>
    <row r="326">
      <c r="A326" t="inlineStr">
        <is>
          <t>E0325</t>
        </is>
      </c>
      <c r="B326" t="inlineStr">
        <is>
          <t>Emp_0325</t>
        </is>
      </c>
      <c r="C326" t="inlineStr">
        <is>
          <t>S044</t>
        </is>
      </c>
      <c r="D326" s="3" t="n">
        <v>44055</v>
      </c>
      <c r="E326" t="inlineStr">
        <is>
          <t>Sales</t>
        </is>
      </c>
    </row>
    <row r="327">
      <c r="A327" t="inlineStr">
        <is>
          <t>E0326</t>
        </is>
      </c>
      <c r="B327" t="inlineStr">
        <is>
          <t>Emp_0326</t>
        </is>
      </c>
      <c r="C327" t="inlineStr">
        <is>
          <t>S045</t>
        </is>
      </c>
      <c r="D327" s="3" t="n">
        <v>43209</v>
      </c>
      <c r="E327" t="inlineStr">
        <is>
          <t>Sales</t>
        </is>
      </c>
    </row>
    <row r="328">
      <c r="A328" t="inlineStr">
        <is>
          <t>E0327</t>
        </is>
      </c>
      <c r="B328" t="inlineStr">
        <is>
          <t>Emp_0327</t>
        </is>
      </c>
      <c r="C328" t="inlineStr">
        <is>
          <t>S049</t>
        </is>
      </c>
      <c r="D328" s="3" t="n">
        <v>43226</v>
      </c>
      <c r="E328" t="inlineStr">
        <is>
          <t>Cashier</t>
        </is>
      </c>
    </row>
    <row r="329">
      <c r="A329" t="inlineStr">
        <is>
          <t>E0328</t>
        </is>
      </c>
      <c r="B329" t="inlineStr">
        <is>
          <t>Emp_0328</t>
        </is>
      </c>
      <c r="C329" t="inlineStr">
        <is>
          <t>S027</t>
        </is>
      </c>
      <c r="D329" s="3" t="n">
        <v>42122</v>
      </c>
      <c r="E329" t="inlineStr">
        <is>
          <t>Cashier</t>
        </is>
      </c>
    </row>
    <row r="330">
      <c r="A330" t="inlineStr">
        <is>
          <t>E0329</t>
        </is>
      </c>
      <c r="B330" t="inlineStr">
        <is>
          <t>Emp_0329</t>
        </is>
      </c>
      <c r="C330" t="inlineStr">
        <is>
          <t>S026</t>
        </is>
      </c>
      <c r="D330" s="3" t="n">
        <v>42911</v>
      </c>
      <c r="E330" t="inlineStr">
        <is>
          <t>Cashier</t>
        </is>
      </c>
    </row>
    <row r="331">
      <c r="A331" t="inlineStr">
        <is>
          <t>E0330</t>
        </is>
      </c>
      <c r="B331" t="inlineStr">
        <is>
          <t>Emp_0330</t>
        </is>
      </c>
      <c r="C331" t="inlineStr">
        <is>
          <t>S034</t>
        </is>
      </c>
      <c r="D331" s="3" t="n">
        <v>43704</v>
      </c>
      <c r="E331" t="inlineStr">
        <is>
          <t>Cashier</t>
        </is>
      </c>
    </row>
    <row r="332">
      <c r="A332" t="inlineStr">
        <is>
          <t>E0331</t>
        </is>
      </c>
      <c r="B332" t="inlineStr">
        <is>
          <t>Emp_0331</t>
        </is>
      </c>
      <c r="C332" t="inlineStr">
        <is>
          <t>S047</t>
        </is>
      </c>
      <c r="D332" s="3" t="n">
        <v>44736</v>
      </c>
      <c r="E332" t="inlineStr">
        <is>
          <t>Stock</t>
        </is>
      </c>
    </row>
    <row r="333">
      <c r="A333" t="inlineStr">
        <is>
          <t>E0332</t>
        </is>
      </c>
      <c r="B333" t="inlineStr">
        <is>
          <t>Emp_0332</t>
        </is>
      </c>
      <c r="C333" t="inlineStr">
        <is>
          <t>S021</t>
        </is>
      </c>
      <c r="D333" s="3" t="n">
        <v>44893</v>
      </c>
      <c r="E333" t="inlineStr">
        <is>
          <t>Cashier</t>
        </is>
      </c>
    </row>
    <row r="334">
      <c r="A334" t="inlineStr">
        <is>
          <t>E0333</t>
        </is>
      </c>
      <c r="B334" t="inlineStr">
        <is>
          <t>Emp_0333</t>
        </is>
      </c>
      <c r="C334" t="inlineStr">
        <is>
          <t>S027</t>
        </is>
      </c>
      <c r="D334" s="3" t="n">
        <v>42492</v>
      </c>
      <c r="E334" t="inlineStr">
        <is>
          <t>Support</t>
        </is>
      </c>
    </row>
    <row r="335">
      <c r="A335" t="inlineStr">
        <is>
          <t>E0334</t>
        </is>
      </c>
      <c r="B335" t="inlineStr">
        <is>
          <t>Emp_0334</t>
        </is>
      </c>
      <c r="C335" t="inlineStr">
        <is>
          <t>S040</t>
        </is>
      </c>
      <c r="D335" s="3" t="n">
        <v>44465</v>
      </c>
      <c r="E335" t="inlineStr">
        <is>
          <t>Manager</t>
        </is>
      </c>
    </row>
    <row r="336">
      <c r="A336" t="inlineStr">
        <is>
          <t>E0335</t>
        </is>
      </c>
      <c r="B336" t="inlineStr">
        <is>
          <t>Emp_0335</t>
        </is>
      </c>
      <c r="C336" t="inlineStr">
        <is>
          <t>S013</t>
        </is>
      </c>
      <c r="D336" s="3" t="n">
        <v>43038</v>
      </c>
      <c r="E336" t="inlineStr">
        <is>
          <t>Manager</t>
        </is>
      </c>
    </row>
    <row r="337">
      <c r="A337" t="inlineStr">
        <is>
          <t>E0336</t>
        </is>
      </c>
      <c r="B337" t="inlineStr">
        <is>
          <t>Emp_0336</t>
        </is>
      </c>
      <c r="C337" t="inlineStr">
        <is>
          <t>S050</t>
        </is>
      </c>
      <c r="D337" s="3" t="n">
        <v>43308</v>
      </c>
      <c r="E337" t="inlineStr">
        <is>
          <t>Manager</t>
        </is>
      </c>
    </row>
    <row r="338">
      <c r="A338" t="inlineStr">
        <is>
          <t>E0337</t>
        </is>
      </c>
      <c r="B338" t="inlineStr">
        <is>
          <t>Emp_0337</t>
        </is>
      </c>
      <c r="C338" t="inlineStr">
        <is>
          <t>S008</t>
        </is>
      </c>
      <c r="D338" s="3" t="n">
        <v>42456</v>
      </c>
      <c r="E338" t="inlineStr">
        <is>
          <t>Stock</t>
        </is>
      </c>
    </row>
    <row r="339">
      <c r="A339" t="inlineStr">
        <is>
          <t>E0338</t>
        </is>
      </c>
      <c r="B339" t="inlineStr">
        <is>
          <t>Emp_0338</t>
        </is>
      </c>
      <c r="C339" t="inlineStr">
        <is>
          <t>S001</t>
        </is>
      </c>
      <c r="D339" s="3" t="n">
        <v>42668</v>
      </c>
      <c r="E339" t="inlineStr">
        <is>
          <t>Sales</t>
        </is>
      </c>
    </row>
    <row r="340">
      <c r="A340" t="inlineStr">
        <is>
          <t>E0339</t>
        </is>
      </c>
      <c r="B340" t="inlineStr">
        <is>
          <t>Emp_0339</t>
        </is>
      </c>
      <c r="C340" t="inlineStr">
        <is>
          <t>S027</t>
        </is>
      </c>
      <c r="D340" s="3" t="n">
        <v>43382</v>
      </c>
      <c r="E340" t="inlineStr">
        <is>
          <t>Stock</t>
        </is>
      </c>
    </row>
    <row r="341">
      <c r="A341" t="inlineStr">
        <is>
          <t>E0340</t>
        </is>
      </c>
      <c r="B341" t="inlineStr">
        <is>
          <t>Emp_0340</t>
        </is>
      </c>
      <c r="C341" t="inlineStr">
        <is>
          <t>S042</t>
        </is>
      </c>
      <c r="D341" s="3" t="n">
        <v>42460</v>
      </c>
      <c r="E341" t="inlineStr">
        <is>
          <t>Manager</t>
        </is>
      </c>
    </row>
    <row r="342">
      <c r="A342" t="inlineStr">
        <is>
          <t>E0341</t>
        </is>
      </c>
      <c r="B342" t="inlineStr">
        <is>
          <t>Emp_0341</t>
        </is>
      </c>
      <c r="C342" t="inlineStr">
        <is>
          <t>S035</t>
        </is>
      </c>
      <c r="D342" s="3" t="n">
        <v>43110</v>
      </c>
      <c r="E342" t="inlineStr">
        <is>
          <t>Sales</t>
        </is>
      </c>
    </row>
    <row r="343">
      <c r="A343" t="inlineStr">
        <is>
          <t>E0342</t>
        </is>
      </c>
      <c r="B343" t="inlineStr">
        <is>
          <t>Emp_0342</t>
        </is>
      </c>
      <c r="C343" t="inlineStr">
        <is>
          <t>S016</t>
        </is>
      </c>
      <c r="D343" s="3" t="n">
        <v>42380</v>
      </c>
      <c r="E343" t="inlineStr">
        <is>
          <t>Sales</t>
        </is>
      </c>
    </row>
    <row r="344">
      <c r="A344" t="inlineStr">
        <is>
          <t>E0343</t>
        </is>
      </c>
      <c r="B344" t="inlineStr">
        <is>
          <t>Emp_0343</t>
        </is>
      </c>
      <c r="C344" t="inlineStr">
        <is>
          <t>S004</t>
        </is>
      </c>
      <c r="D344" s="3" t="n">
        <v>42731</v>
      </c>
      <c r="E344" t="inlineStr">
        <is>
          <t>Stock</t>
        </is>
      </c>
    </row>
    <row r="345">
      <c r="A345" t="inlineStr">
        <is>
          <t>E0344</t>
        </is>
      </c>
      <c r="B345" t="inlineStr">
        <is>
          <t>Emp_0344</t>
        </is>
      </c>
      <c r="C345" t="inlineStr">
        <is>
          <t>S034</t>
        </is>
      </c>
      <c r="D345" s="3" t="n">
        <v>43111</v>
      </c>
      <c r="E345" t="inlineStr">
        <is>
          <t>Support</t>
        </is>
      </c>
    </row>
    <row r="346">
      <c r="A346" t="inlineStr">
        <is>
          <t>E0345</t>
        </is>
      </c>
      <c r="B346" t="inlineStr">
        <is>
          <t>Emp_0345</t>
        </is>
      </c>
      <c r="C346" t="inlineStr">
        <is>
          <t>S046</t>
        </is>
      </c>
      <c r="D346" s="3" t="n">
        <v>44452</v>
      </c>
      <c r="E346" t="inlineStr">
        <is>
          <t>Stock</t>
        </is>
      </c>
    </row>
    <row r="347">
      <c r="A347" t="inlineStr">
        <is>
          <t>E0346</t>
        </is>
      </c>
      <c r="B347" t="inlineStr">
        <is>
          <t>Emp_0346</t>
        </is>
      </c>
      <c r="C347" t="inlineStr">
        <is>
          <t>S050</t>
        </is>
      </c>
      <c r="D347" s="3" t="n">
        <v>44519</v>
      </c>
      <c r="E347" t="inlineStr">
        <is>
          <t>Cashier</t>
        </is>
      </c>
    </row>
    <row r="348">
      <c r="A348" t="inlineStr">
        <is>
          <t>E0347</t>
        </is>
      </c>
      <c r="B348" t="inlineStr">
        <is>
          <t>Emp_0347</t>
        </is>
      </c>
      <c r="C348" t="inlineStr">
        <is>
          <t>S044</t>
        </is>
      </c>
      <c r="D348" s="3" t="n">
        <v>44230</v>
      </c>
      <c r="E348" t="inlineStr">
        <is>
          <t>Stock</t>
        </is>
      </c>
    </row>
    <row r="349">
      <c r="A349" t="inlineStr">
        <is>
          <t>E0348</t>
        </is>
      </c>
      <c r="B349" t="inlineStr">
        <is>
          <t>Emp_0348</t>
        </is>
      </c>
      <c r="C349" t="inlineStr">
        <is>
          <t>S024</t>
        </is>
      </c>
      <c r="D349" s="3" t="n">
        <v>43880</v>
      </c>
      <c r="E349" t="inlineStr">
        <is>
          <t>Stock</t>
        </is>
      </c>
    </row>
    <row r="350">
      <c r="A350" t="inlineStr">
        <is>
          <t>E0349</t>
        </is>
      </c>
      <c r="B350" t="inlineStr">
        <is>
          <t>Emp_0349</t>
        </is>
      </c>
      <c r="C350" t="inlineStr">
        <is>
          <t>S024</t>
        </is>
      </c>
      <c r="D350" s="3" t="n">
        <v>43597</v>
      </c>
      <c r="E350" t="inlineStr">
        <is>
          <t>Manager</t>
        </is>
      </c>
    </row>
    <row r="351">
      <c r="A351" t="inlineStr">
        <is>
          <t>E0350</t>
        </is>
      </c>
      <c r="B351" t="inlineStr">
        <is>
          <t>Emp_0350</t>
        </is>
      </c>
      <c r="C351" t="inlineStr">
        <is>
          <t>S035</t>
        </is>
      </c>
      <c r="D351" s="3" t="n">
        <v>42856</v>
      </c>
      <c r="E351" t="inlineStr">
        <is>
          <t>Sales</t>
        </is>
      </c>
    </row>
    <row r="352">
      <c r="A352" t="inlineStr">
        <is>
          <t>E0351</t>
        </is>
      </c>
      <c r="B352" t="inlineStr">
        <is>
          <t>Emp_0351</t>
        </is>
      </c>
      <c r="C352" t="inlineStr">
        <is>
          <t>S041</t>
        </is>
      </c>
      <c r="D352" s="3" t="n">
        <v>43841</v>
      </c>
      <c r="E352" t="inlineStr">
        <is>
          <t>Stock</t>
        </is>
      </c>
    </row>
    <row r="353">
      <c r="A353" t="inlineStr">
        <is>
          <t>E0352</t>
        </is>
      </c>
      <c r="B353" t="inlineStr">
        <is>
          <t>Emp_0352</t>
        </is>
      </c>
      <c r="C353" t="inlineStr">
        <is>
          <t>S021</t>
        </is>
      </c>
      <c r="D353" s="3" t="n">
        <v>43053</v>
      </c>
      <c r="E353" t="inlineStr">
        <is>
          <t>Manager</t>
        </is>
      </c>
    </row>
    <row r="354">
      <c r="A354" t="inlineStr">
        <is>
          <t>E0353</t>
        </is>
      </c>
      <c r="B354" t="inlineStr">
        <is>
          <t>Emp_0353</t>
        </is>
      </c>
      <c r="C354" t="inlineStr">
        <is>
          <t>S031</t>
        </is>
      </c>
      <c r="D354" s="3" t="n">
        <v>44904</v>
      </c>
      <c r="E354" t="inlineStr">
        <is>
          <t>Manager</t>
        </is>
      </c>
    </row>
    <row r="355">
      <c r="A355" t="inlineStr">
        <is>
          <t>E0354</t>
        </is>
      </c>
      <c r="B355" t="inlineStr">
        <is>
          <t>Emp_0354</t>
        </is>
      </c>
      <c r="C355" t="inlineStr">
        <is>
          <t>S042</t>
        </is>
      </c>
      <c r="D355" s="3" t="n">
        <v>44252</v>
      </c>
      <c r="E355" t="inlineStr">
        <is>
          <t>Manager</t>
        </is>
      </c>
    </row>
    <row r="356">
      <c r="A356" t="inlineStr">
        <is>
          <t>E0355</t>
        </is>
      </c>
      <c r="B356" t="inlineStr">
        <is>
          <t>Emp_0355</t>
        </is>
      </c>
      <c r="C356" t="inlineStr">
        <is>
          <t>S010</t>
        </is>
      </c>
      <c r="D356" s="3" t="n">
        <v>44683</v>
      </c>
      <c r="E356" t="inlineStr">
        <is>
          <t>Stock</t>
        </is>
      </c>
    </row>
    <row r="357">
      <c r="A357" t="inlineStr">
        <is>
          <t>E0356</t>
        </is>
      </c>
      <c r="B357" t="inlineStr">
        <is>
          <t>Emp_0356</t>
        </is>
      </c>
      <c r="C357" t="inlineStr">
        <is>
          <t>S008</t>
        </is>
      </c>
      <c r="D357" s="3" t="n">
        <v>43648</v>
      </c>
      <c r="E357" t="inlineStr">
        <is>
          <t>Support</t>
        </is>
      </c>
    </row>
    <row r="358">
      <c r="A358" t="inlineStr">
        <is>
          <t>E0357</t>
        </is>
      </c>
      <c r="B358" t="inlineStr">
        <is>
          <t>Emp_0357</t>
        </is>
      </c>
      <c r="C358" t="inlineStr">
        <is>
          <t>S029</t>
        </is>
      </c>
      <c r="D358" s="3" t="n">
        <v>42793</v>
      </c>
      <c r="E358" t="inlineStr">
        <is>
          <t>Support</t>
        </is>
      </c>
    </row>
    <row r="359">
      <c r="A359" t="inlineStr">
        <is>
          <t>E0358</t>
        </is>
      </c>
      <c r="B359" t="inlineStr">
        <is>
          <t>Emp_0358</t>
        </is>
      </c>
      <c r="C359" t="inlineStr">
        <is>
          <t>S005</t>
        </is>
      </c>
      <c r="D359" s="3" t="n">
        <v>43796</v>
      </c>
      <c r="E359" t="inlineStr">
        <is>
          <t>Support</t>
        </is>
      </c>
    </row>
    <row r="360">
      <c r="A360" t="inlineStr">
        <is>
          <t>E0359</t>
        </is>
      </c>
      <c r="B360" t="inlineStr">
        <is>
          <t>Emp_0359</t>
        </is>
      </c>
      <c r="C360" t="inlineStr">
        <is>
          <t>S001</t>
        </is>
      </c>
      <c r="D360" s="3" t="n">
        <v>43208</v>
      </c>
      <c r="E360" t="inlineStr">
        <is>
          <t>Stock</t>
        </is>
      </c>
    </row>
    <row r="361">
      <c r="A361" t="inlineStr">
        <is>
          <t>E0360</t>
        </is>
      </c>
      <c r="B361" t="inlineStr">
        <is>
          <t>Emp_0360</t>
        </is>
      </c>
      <c r="C361" t="inlineStr">
        <is>
          <t>S033</t>
        </is>
      </c>
      <c r="D361" s="3" t="n">
        <v>42287</v>
      </c>
      <c r="E361" t="inlineStr">
        <is>
          <t>Manager</t>
        </is>
      </c>
    </row>
    <row r="362">
      <c r="A362" t="inlineStr">
        <is>
          <t>E0361</t>
        </is>
      </c>
      <c r="B362" t="inlineStr">
        <is>
          <t>Emp_0361</t>
        </is>
      </c>
      <c r="C362" t="inlineStr">
        <is>
          <t>S015</t>
        </is>
      </c>
      <c r="D362" s="3" t="n">
        <v>43165</v>
      </c>
      <c r="E362" t="inlineStr">
        <is>
          <t>Sales</t>
        </is>
      </c>
    </row>
    <row r="363">
      <c r="A363" t="inlineStr">
        <is>
          <t>E0362</t>
        </is>
      </c>
      <c r="B363" t="inlineStr">
        <is>
          <t>Emp_0362</t>
        </is>
      </c>
      <c r="C363" t="inlineStr">
        <is>
          <t>S003</t>
        </is>
      </c>
      <c r="D363" s="3" t="n">
        <v>42361</v>
      </c>
      <c r="E363" t="inlineStr">
        <is>
          <t>Cashier</t>
        </is>
      </c>
    </row>
    <row r="364">
      <c r="A364" t="inlineStr">
        <is>
          <t>E0363</t>
        </is>
      </c>
      <c r="B364" t="inlineStr">
        <is>
          <t>Emp_0363</t>
        </is>
      </c>
      <c r="C364" t="inlineStr">
        <is>
          <t>S050</t>
        </is>
      </c>
      <c r="D364" s="3" t="n">
        <v>43715</v>
      </c>
      <c r="E364" t="inlineStr">
        <is>
          <t>Support</t>
        </is>
      </c>
    </row>
    <row r="365">
      <c r="A365" t="inlineStr">
        <is>
          <t>E0364</t>
        </is>
      </c>
      <c r="B365" t="inlineStr">
        <is>
          <t>Emp_0364</t>
        </is>
      </c>
      <c r="C365" t="inlineStr">
        <is>
          <t>S040</t>
        </is>
      </c>
      <c r="D365" s="3" t="n">
        <v>44786</v>
      </c>
      <c r="E365" t="inlineStr">
        <is>
          <t>Sales</t>
        </is>
      </c>
    </row>
    <row r="366">
      <c r="A366" t="inlineStr">
        <is>
          <t>E0365</t>
        </is>
      </c>
      <c r="B366" t="inlineStr">
        <is>
          <t>Emp_0365</t>
        </is>
      </c>
      <c r="C366" t="inlineStr">
        <is>
          <t>S003</t>
        </is>
      </c>
      <c r="D366" s="3" t="n">
        <v>44204</v>
      </c>
      <c r="E366" t="inlineStr">
        <is>
          <t>Manager</t>
        </is>
      </c>
    </row>
    <row r="367">
      <c r="A367" t="inlineStr">
        <is>
          <t>E0366</t>
        </is>
      </c>
      <c r="B367" t="inlineStr">
        <is>
          <t>Emp_0366</t>
        </is>
      </c>
      <c r="C367" t="inlineStr">
        <is>
          <t>S014</t>
        </is>
      </c>
      <c r="D367" s="3" t="n">
        <v>44882</v>
      </c>
      <c r="E367" t="inlineStr">
        <is>
          <t>Sales</t>
        </is>
      </c>
    </row>
    <row r="368">
      <c r="A368" t="inlineStr">
        <is>
          <t>E0367</t>
        </is>
      </c>
      <c r="B368" t="inlineStr">
        <is>
          <t>Emp_0367</t>
        </is>
      </c>
      <c r="C368" t="inlineStr">
        <is>
          <t>S010</t>
        </is>
      </c>
      <c r="D368" s="3" t="n">
        <v>43313</v>
      </c>
      <c r="E368" t="inlineStr">
        <is>
          <t>Manager</t>
        </is>
      </c>
    </row>
    <row r="369">
      <c r="A369" t="inlineStr">
        <is>
          <t>E0368</t>
        </is>
      </c>
      <c r="B369" t="inlineStr">
        <is>
          <t>Emp_0368</t>
        </is>
      </c>
      <c r="C369" t="inlineStr">
        <is>
          <t>S045</t>
        </is>
      </c>
      <c r="D369" s="3" t="n">
        <v>43451</v>
      </c>
      <c r="E369" t="inlineStr">
        <is>
          <t>Stock</t>
        </is>
      </c>
    </row>
    <row r="370">
      <c r="A370" t="inlineStr">
        <is>
          <t>E0369</t>
        </is>
      </c>
      <c r="B370" t="inlineStr">
        <is>
          <t>Emp_0369</t>
        </is>
      </c>
      <c r="C370" t="inlineStr">
        <is>
          <t>S020</t>
        </is>
      </c>
      <c r="D370" s="3" t="n">
        <v>43217</v>
      </c>
      <c r="E370" t="inlineStr">
        <is>
          <t>Cashier</t>
        </is>
      </c>
    </row>
    <row r="371">
      <c r="A371" t="inlineStr">
        <is>
          <t>E0370</t>
        </is>
      </c>
      <c r="B371" t="inlineStr">
        <is>
          <t>Emp_0370</t>
        </is>
      </c>
      <c r="C371" t="inlineStr">
        <is>
          <t>S001</t>
        </is>
      </c>
      <c r="D371" s="3" t="n">
        <v>42794</v>
      </c>
      <c r="E371" t="inlineStr">
        <is>
          <t>Stock</t>
        </is>
      </c>
    </row>
    <row r="372">
      <c r="A372" t="inlineStr">
        <is>
          <t>E0371</t>
        </is>
      </c>
      <c r="B372" t="inlineStr">
        <is>
          <t>Emp_0371</t>
        </is>
      </c>
      <c r="C372" t="inlineStr">
        <is>
          <t>S006</t>
        </is>
      </c>
      <c r="D372" s="3" t="n">
        <v>42343</v>
      </c>
      <c r="E372" t="inlineStr">
        <is>
          <t>Sales</t>
        </is>
      </c>
    </row>
    <row r="373">
      <c r="A373" t="inlineStr">
        <is>
          <t>E0372</t>
        </is>
      </c>
      <c r="B373" t="inlineStr">
        <is>
          <t>Emp_0372</t>
        </is>
      </c>
      <c r="C373" t="inlineStr">
        <is>
          <t>S032</t>
        </is>
      </c>
      <c r="D373" s="3" t="n">
        <v>44452</v>
      </c>
      <c r="E373" t="inlineStr">
        <is>
          <t>Cashier</t>
        </is>
      </c>
    </row>
    <row r="374">
      <c r="A374" t="inlineStr">
        <is>
          <t>E0373</t>
        </is>
      </c>
      <c r="B374" t="inlineStr">
        <is>
          <t>Emp_0373</t>
        </is>
      </c>
      <c r="C374" t="inlineStr">
        <is>
          <t>S021</t>
        </is>
      </c>
      <c r="D374" s="3" t="n">
        <v>43733</v>
      </c>
      <c r="E374" t="inlineStr">
        <is>
          <t>Cashier</t>
        </is>
      </c>
    </row>
    <row r="375">
      <c r="A375" t="inlineStr">
        <is>
          <t>E0374</t>
        </is>
      </c>
      <c r="B375" t="inlineStr">
        <is>
          <t>Emp_0374</t>
        </is>
      </c>
      <c r="C375" t="inlineStr">
        <is>
          <t>S040</t>
        </is>
      </c>
      <c r="D375" s="3" t="n">
        <v>42805</v>
      </c>
      <c r="E375" t="inlineStr">
        <is>
          <t>Sales</t>
        </is>
      </c>
    </row>
    <row r="376">
      <c r="A376" t="inlineStr">
        <is>
          <t>E0375</t>
        </is>
      </c>
      <c r="B376" t="inlineStr">
        <is>
          <t>Emp_0375</t>
        </is>
      </c>
      <c r="C376" t="inlineStr">
        <is>
          <t>S041</t>
        </is>
      </c>
      <c r="D376" s="3" t="n">
        <v>44898</v>
      </c>
      <c r="E376" t="inlineStr">
        <is>
          <t>Cashier</t>
        </is>
      </c>
    </row>
    <row r="377">
      <c r="A377" t="inlineStr">
        <is>
          <t>E0376</t>
        </is>
      </c>
      <c r="B377" t="inlineStr">
        <is>
          <t>Emp_0376</t>
        </is>
      </c>
      <c r="C377" t="inlineStr">
        <is>
          <t>S007</t>
        </is>
      </c>
      <c r="D377" s="3" t="n">
        <v>44769</v>
      </c>
      <c r="E377" t="inlineStr">
        <is>
          <t>Cashier</t>
        </is>
      </c>
    </row>
    <row r="378">
      <c r="A378" t="inlineStr">
        <is>
          <t>E0377</t>
        </is>
      </c>
      <c r="B378" t="inlineStr">
        <is>
          <t>Emp_0377</t>
        </is>
      </c>
      <c r="C378" t="inlineStr">
        <is>
          <t>S009</t>
        </is>
      </c>
      <c r="D378" s="3" t="n">
        <v>44783</v>
      </c>
      <c r="E378" t="inlineStr">
        <is>
          <t>Stock</t>
        </is>
      </c>
    </row>
    <row r="379">
      <c r="A379" t="inlineStr">
        <is>
          <t>E0378</t>
        </is>
      </c>
      <c r="B379" t="inlineStr">
        <is>
          <t>Emp_0378</t>
        </is>
      </c>
      <c r="C379" t="inlineStr">
        <is>
          <t>S006</t>
        </is>
      </c>
      <c r="D379" s="3" t="n">
        <v>43582</v>
      </c>
      <c r="E379" t="inlineStr">
        <is>
          <t>Support</t>
        </is>
      </c>
    </row>
    <row r="380">
      <c r="A380" t="inlineStr">
        <is>
          <t>E0379</t>
        </is>
      </c>
      <c r="B380" t="inlineStr">
        <is>
          <t>Emp_0379</t>
        </is>
      </c>
      <c r="C380" t="inlineStr">
        <is>
          <t>S012</t>
        </is>
      </c>
      <c r="D380" s="3" t="n">
        <v>44585</v>
      </c>
      <c r="E380" t="inlineStr">
        <is>
          <t>Sales</t>
        </is>
      </c>
    </row>
    <row r="381">
      <c r="A381" t="inlineStr">
        <is>
          <t>E0380</t>
        </is>
      </c>
      <c r="B381" t="inlineStr">
        <is>
          <t>Emp_0380</t>
        </is>
      </c>
      <c r="C381" t="inlineStr">
        <is>
          <t>S015</t>
        </is>
      </c>
      <c r="D381" s="3" t="n">
        <v>44713</v>
      </c>
      <c r="E381" t="inlineStr">
        <is>
          <t>Support</t>
        </is>
      </c>
    </row>
    <row r="382">
      <c r="A382" t="inlineStr">
        <is>
          <t>E0381</t>
        </is>
      </c>
      <c r="B382" t="inlineStr">
        <is>
          <t>Emp_0381</t>
        </is>
      </c>
      <c r="C382" t="inlineStr">
        <is>
          <t>S039</t>
        </is>
      </c>
      <c r="D382" s="3" t="n">
        <v>42161</v>
      </c>
      <c r="E382" t="inlineStr">
        <is>
          <t>Manager</t>
        </is>
      </c>
    </row>
    <row r="383">
      <c r="A383" t="inlineStr">
        <is>
          <t>E0382</t>
        </is>
      </c>
      <c r="B383" t="inlineStr">
        <is>
          <t>Emp_0382</t>
        </is>
      </c>
      <c r="C383" t="inlineStr">
        <is>
          <t>S037</t>
        </is>
      </c>
      <c r="D383" s="3" t="n">
        <v>44062</v>
      </c>
      <c r="E383" t="inlineStr">
        <is>
          <t>Cashier</t>
        </is>
      </c>
    </row>
    <row r="384">
      <c r="A384" t="inlineStr">
        <is>
          <t>E0383</t>
        </is>
      </c>
      <c r="B384" t="inlineStr">
        <is>
          <t>Emp_0383</t>
        </is>
      </c>
      <c r="C384" t="inlineStr">
        <is>
          <t>S039</t>
        </is>
      </c>
      <c r="D384" s="3" t="n">
        <v>43563</v>
      </c>
      <c r="E384" t="inlineStr">
        <is>
          <t>Manager</t>
        </is>
      </c>
    </row>
    <row r="385">
      <c r="A385" t="inlineStr">
        <is>
          <t>E0384</t>
        </is>
      </c>
      <c r="B385" t="inlineStr">
        <is>
          <t>Emp_0384</t>
        </is>
      </c>
      <c r="C385" t="inlineStr">
        <is>
          <t>S034</t>
        </is>
      </c>
      <c r="D385" s="3" t="n">
        <v>43328</v>
      </c>
      <c r="E385" t="inlineStr">
        <is>
          <t>Cashier</t>
        </is>
      </c>
    </row>
    <row r="386">
      <c r="A386" t="inlineStr">
        <is>
          <t>E0385</t>
        </is>
      </c>
      <c r="B386" t="inlineStr">
        <is>
          <t>Emp_0385</t>
        </is>
      </c>
      <c r="C386" t="inlineStr">
        <is>
          <t>S029</t>
        </is>
      </c>
      <c r="D386" s="3" t="n">
        <v>43173</v>
      </c>
      <c r="E386" t="inlineStr">
        <is>
          <t>Stock</t>
        </is>
      </c>
    </row>
    <row r="387">
      <c r="A387" t="inlineStr">
        <is>
          <t>E0386</t>
        </is>
      </c>
      <c r="B387" t="inlineStr">
        <is>
          <t>Emp_0386</t>
        </is>
      </c>
      <c r="C387" t="inlineStr">
        <is>
          <t>S037</t>
        </is>
      </c>
      <c r="D387" s="3" t="n">
        <v>42332</v>
      </c>
      <c r="E387" t="inlineStr">
        <is>
          <t>Manager</t>
        </is>
      </c>
    </row>
    <row r="388">
      <c r="A388" t="inlineStr">
        <is>
          <t>E0387</t>
        </is>
      </c>
      <c r="B388" t="inlineStr">
        <is>
          <t>Emp_0387</t>
        </is>
      </c>
      <c r="C388" t="inlineStr">
        <is>
          <t>S019</t>
        </is>
      </c>
      <c r="D388" s="3" t="n">
        <v>42757</v>
      </c>
      <c r="E388" t="inlineStr">
        <is>
          <t>Manager</t>
        </is>
      </c>
    </row>
    <row r="389">
      <c r="A389" t="inlineStr">
        <is>
          <t>E0388</t>
        </is>
      </c>
      <c r="B389" t="inlineStr">
        <is>
          <t>Emp_0388</t>
        </is>
      </c>
      <c r="C389" t="inlineStr">
        <is>
          <t>S035</t>
        </is>
      </c>
      <c r="D389" s="3" t="n">
        <v>43170</v>
      </c>
      <c r="E389" t="inlineStr">
        <is>
          <t>Manager</t>
        </is>
      </c>
    </row>
    <row r="390">
      <c r="A390" t="inlineStr">
        <is>
          <t>E0389</t>
        </is>
      </c>
      <c r="B390" t="inlineStr">
        <is>
          <t>Emp_0389</t>
        </is>
      </c>
      <c r="C390" t="inlineStr">
        <is>
          <t>S005</t>
        </is>
      </c>
      <c r="D390" s="3" t="n">
        <v>42965</v>
      </c>
      <c r="E390" t="inlineStr">
        <is>
          <t>Manager</t>
        </is>
      </c>
    </row>
    <row r="391">
      <c r="A391" t="inlineStr">
        <is>
          <t>E0390</t>
        </is>
      </c>
      <c r="B391" t="inlineStr">
        <is>
          <t>Emp_0390</t>
        </is>
      </c>
      <c r="C391" t="inlineStr">
        <is>
          <t>S001</t>
        </is>
      </c>
      <c r="D391" s="3" t="n">
        <v>42529</v>
      </c>
      <c r="E391" t="inlineStr">
        <is>
          <t>Stock</t>
        </is>
      </c>
    </row>
    <row r="392">
      <c r="A392" t="inlineStr">
        <is>
          <t>E0391</t>
        </is>
      </c>
      <c r="B392" t="inlineStr">
        <is>
          <t>Emp_0391</t>
        </is>
      </c>
      <c r="C392" t="inlineStr">
        <is>
          <t>S018</t>
        </is>
      </c>
      <c r="D392" s="3" t="n">
        <v>42996</v>
      </c>
      <c r="E392" t="inlineStr">
        <is>
          <t>Stock</t>
        </is>
      </c>
    </row>
    <row r="393">
      <c r="A393" t="inlineStr">
        <is>
          <t>E0392</t>
        </is>
      </c>
      <c r="B393" t="inlineStr">
        <is>
          <t>Emp_0392</t>
        </is>
      </c>
      <c r="C393" t="inlineStr">
        <is>
          <t>S045</t>
        </is>
      </c>
      <c r="D393" s="3" t="n">
        <v>44687</v>
      </c>
      <c r="E393" t="inlineStr">
        <is>
          <t>Manager</t>
        </is>
      </c>
    </row>
    <row r="394">
      <c r="A394" t="inlineStr">
        <is>
          <t>E0393</t>
        </is>
      </c>
      <c r="B394" t="inlineStr">
        <is>
          <t>Emp_0393</t>
        </is>
      </c>
      <c r="C394" t="inlineStr">
        <is>
          <t>S010</t>
        </is>
      </c>
      <c r="D394" s="3" t="n">
        <v>44064</v>
      </c>
      <c r="E394" t="inlineStr">
        <is>
          <t>Support</t>
        </is>
      </c>
    </row>
    <row r="395">
      <c r="A395" t="inlineStr">
        <is>
          <t>E0394</t>
        </is>
      </c>
      <c r="B395" t="inlineStr">
        <is>
          <t>Emp_0394</t>
        </is>
      </c>
      <c r="C395" t="inlineStr">
        <is>
          <t>S021</t>
        </is>
      </c>
      <c r="D395" s="3" t="n">
        <v>42916</v>
      </c>
      <c r="E395" t="inlineStr">
        <is>
          <t>Support</t>
        </is>
      </c>
    </row>
    <row r="396">
      <c r="A396" t="inlineStr">
        <is>
          <t>E0395</t>
        </is>
      </c>
      <c r="B396" t="inlineStr">
        <is>
          <t>Emp_0395</t>
        </is>
      </c>
      <c r="C396" t="inlineStr">
        <is>
          <t>S043</t>
        </is>
      </c>
      <c r="D396" s="3" t="n">
        <v>42086</v>
      </c>
      <c r="E396" t="inlineStr">
        <is>
          <t>Stock</t>
        </is>
      </c>
    </row>
    <row r="397">
      <c r="A397" t="inlineStr">
        <is>
          <t>E0396</t>
        </is>
      </c>
      <c r="B397" t="inlineStr">
        <is>
          <t>Emp_0396</t>
        </is>
      </c>
      <c r="C397" t="inlineStr">
        <is>
          <t>S005</t>
        </is>
      </c>
      <c r="D397" s="3" t="n">
        <v>44093</v>
      </c>
      <c r="E397" t="inlineStr">
        <is>
          <t>Cashier</t>
        </is>
      </c>
    </row>
    <row r="398">
      <c r="A398" t="inlineStr">
        <is>
          <t>E0397</t>
        </is>
      </c>
      <c r="B398" t="inlineStr">
        <is>
          <t>Emp_0397</t>
        </is>
      </c>
      <c r="C398" t="inlineStr">
        <is>
          <t>S042</t>
        </is>
      </c>
      <c r="D398" s="3" t="n">
        <v>42244</v>
      </c>
      <c r="E398" t="inlineStr">
        <is>
          <t>Cashier</t>
        </is>
      </c>
    </row>
    <row r="399">
      <c r="A399" t="inlineStr">
        <is>
          <t>E0398</t>
        </is>
      </c>
      <c r="B399" t="inlineStr">
        <is>
          <t>Emp_0398</t>
        </is>
      </c>
      <c r="C399" t="inlineStr">
        <is>
          <t>S028</t>
        </is>
      </c>
      <c r="D399" s="3" t="n">
        <v>44160</v>
      </c>
      <c r="E399" t="inlineStr">
        <is>
          <t>Support</t>
        </is>
      </c>
    </row>
    <row r="400">
      <c r="A400" t="inlineStr">
        <is>
          <t>E0399</t>
        </is>
      </c>
      <c r="B400" t="inlineStr">
        <is>
          <t>Emp_0399</t>
        </is>
      </c>
      <c r="C400" t="inlineStr">
        <is>
          <t>S004</t>
        </is>
      </c>
      <c r="D400" s="3" t="n">
        <v>43526</v>
      </c>
      <c r="E400" t="inlineStr">
        <is>
          <t>Cashier</t>
        </is>
      </c>
    </row>
    <row r="401">
      <c r="A401" t="inlineStr">
        <is>
          <t>E0400</t>
        </is>
      </c>
      <c r="B401" t="inlineStr">
        <is>
          <t>Emp_0400</t>
        </is>
      </c>
      <c r="C401" t="inlineStr">
        <is>
          <t>S024</t>
        </is>
      </c>
      <c r="D401" s="3" t="n">
        <v>43052</v>
      </c>
      <c r="E401" t="inlineStr">
        <is>
          <t>Manager</t>
        </is>
      </c>
    </row>
    <row r="402">
      <c r="A402" t="inlineStr">
        <is>
          <t>E0401</t>
        </is>
      </c>
      <c r="B402" t="inlineStr">
        <is>
          <t>Emp_0401</t>
        </is>
      </c>
      <c r="C402" t="inlineStr">
        <is>
          <t>S037</t>
        </is>
      </c>
      <c r="D402" s="3" t="n">
        <v>44895</v>
      </c>
      <c r="E402" t="inlineStr">
        <is>
          <t>Support</t>
        </is>
      </c>
    </row>
    <row r="403">
      <c r="A403" t="inlineStr">
        <is>
          <t>E0402</t>
        </is>
      </c>
      <c r="B403" t="inlineStr">
        <is>
          <t>Emp_0402</t>
        </is>
      </c>
      <c r="C403" t="inlineStr">
        <is>
          <t>S029</t>
        </is>
      </c>
      <c r="D403" s="3" t="n">
        <v>42401</v>
      </c>
      <c r="E403" t="inlineStr">
        <is>
          <t>Sales</t>
        </is>
      </c>
    </row>
    <row r="404">
      <c r="A404" t="inlineStr">
        <is>
          <t>E0403</t>
        </is>
      </c>
      <c r="B404" t="inlineStr">
        <is>
          <t>Emp_0403</t>
        </is>
      </c>
      <c r="C404" t="inlineStr">
        <is>
          <t>S027</t>
        </is>
      </c>
      <c r="D404" s="3" t="n">
        <v>43188</v>
      </c>
      <c r="E404" t="inlineStr">
        <is>
          <t>Support</t>
        </is>
      </c>
    </row>
    <row r="405">
      <c r="A405" t="inlineStr">
        <is>
          <t>E0404</t>
        </is>
      </c>
      <c r="B405" t="inlineStr">
        <is>
          <t>Emp_0404</t>
        </is>
      </c>
      <c r="C405" t="inlineStr">
        <is>
          <t>S036</t>
        </is>
      </c>
      <c r="D405" s="3" t="n">
        <v>42052</v>
      </c>
      <c r="E405" t="inlineStr">
        <is>
          <t>Cashier</t>
        </is>
      </c>
    </row>
    <row r="406">
      <c r="A406" t="inlineStr">
        <is>
          <t>E0405</t>
        </is>
      </c>
      <c r="B406" t="inlineStr">
        <is>
          <t>Emp_0405</t>
        </is>
      </c>
      <c r="C406" t="inlineStr">
        <is>
          <t>S044</t>
        </is>
      </c>
      <c r="D406" s="3" t="n">
        <v>43644</v>
      </c>
      <c r="E406" t="inlineStr">
        <is>
          <t>Manager</t>
        </is>
      </c>
    </row>
    <row r="407">
      <c r="A407" t="inlineStr">
        <is>
          <t>E0406</t>
        </is>
      </c>
      <c r="B407" t="inlineStr">
        <is>
          <t>Emp_0406</t>
        </is>
      </c>
      <c r="C407" t="inlineStr">
        <is>
          <t>S004</t>
        </is>
      </c>
      <c r="D407" s="3" t="n">
        <v>43547</v>
      </c>
      <c r="E407" t="inlineStr">
        <is>
          <t>Stock</t>
        </is>
      </c>
    </row>
    <row r="408">
      <c r="A408" t="inlineStr">
        <is>
          <t>E0407</t>
        </is>
      </c>
      <c r="B408" t="inlineStr">
        <is>
          <t>Emp_0407</t>
        </is>
      </c>
      <c r="C408" t="inlineStr">
        <is>
          <t>S002</t>
        </is>
      </c>
      <c r="D408" s="3" t="n">
        <v>44519</v>
      </c>
      <c r="E408" t="inlineStr">
        <is>
          <t>Cashier</t>
        </is>
      </c>
    </row>
    <row r="409">
      <c r="A409" t="inlineStr">
        <is>
          <t>E0408</t>
        </is>
      </c>
      <c r="B409" t="inlineStr">
        <is>
          <t>Emp_0408</t>
        </is>
      </c>
      <c r="C409" t="inlineStr">
        <is>
          <t>S033</t>
        </is>
      </c>
      <c r="D409" s="3" t="n">
        <v>42043</v>
      </c>
      <c r="E409" t="inlineStr">
        <is>
          <t>Cashier</t>
        </is>
      </c>
    </row>
    <row r="410">
      <c r="A410" t="inlineStr">
        <is>
          <t>E0409</t>
        </is>
      </c>
      <c r="B410" t="inlineStr">
        <is>
          <t>Emp_0409</t>
        </is>
      </c>
      <c r="C410" t="inlineStr">
        <is>
          <t>S038</t>
        </is>
      </c>
      <c r="D410" s="3" t="n">
        <v>42277</v>
      </c>
      <c r="E410" t="inlineStr">
        <is>
          <t>Support</t>
        </is>
      </c>
    </row>
    <row r="411">
      <c r="A411" t="inlineStr">
        <is>
          <t>E0410</t>
        </is>
      </c>
      <c r="B411" t="inlineStr">
        <is>
          <t>Emp_0410</t>
        </is>
      </c>
      <c r="C411" t="inlineStr">
        <is>
          <t>S049</t>
        </is>
      </c>
      <c r="D411" s="3" t="n">
        <v>43815</v>
      </c>
      <c r="E411" t="inlineStr">
        <is>
          <t>Cashier</t>
        </is>
      </c>
    </row>
    <row r="412">
      <c r="A412" t="inlineStr">
        <is>
          <t>E0411</t>
        </is>
      </c>
      <c r="B412" t="inlineStr">
        <is>
          <t>Emp_0411</t>
        </is>
      </c>
      <c r="C412" t="inlineStr">
        <is>
          <t>S045</t>
        </is>
      </c>
      <c r="D412" s="3" t="n">
        <v>43212</v>
      </c>
      <c r="E412" t="inlineStr">
        <is>
          <t>Manager</t>
        </is>
      </c>
    </row>
    <row r="413">
      <c r="A413" t="inlineStr">
        <is>
          <t>E0412</t>
        </is>
      </c>
      <c r="B413" t="inlineStr">
        <is>
          <t>Emp_0412</t>
        </is>
      </c>
      <c r="C413" t="inlineStr">
        <is>
          <t>S012</t>
        </is>
      </c>
      <c r="D413" s="3" t="n">
        <v>44126</v>
      </c>
      <c r="E413" t="inlineStr">
        <is>
          <t>Manager</t>
        </is>
      </c>
    </row>
    <row r="414">
      <c r="A414" t="inlineStr">
        <is>
          <t>E0413</t>
        </is>
      </c>
      <c r="B414" t="inlineStr">
        <is>
          <t>Emp_0413</t>
        </is>
      </c>
      <c r="C414" t="inlineStr">
        <is>
          <t>S022</t>
        </is>
      </c>
      <c r="D414" s="3" t="n">
        <v>42865</v>
      </c>
      <c r="E414" t="inlineStr">
        <is>
          <t>Stock</t>
        </is>
      </c>
    </row>
    <row r="415">
      <c r="A415" t="inlineStr">
        <is>
          <t>E0414</t>
        </is>
      </c>
      <c r="B415" t="inlineStr">
        <is>
          <t>Emp_0414</t>
        </is>
      </c>
      <c r="C415" t="inlineStr">
        <is>
          <t>S005</t>
        </is>
      </c>
      <c r="D415" s="3" t="n">
        <v>43863</v>
      </c>
      <c r="E415" t="inlineStr">
        <is>
          <t>Cashier</t>
        </is>
      </c>
    </row>
    <row r="416">
      <c r="A416" t="inlineStr">
        <is>
          <t>E0415</t>
        </is>
      </c>
      <c r="B416" t="inlineStr">
        <is>
          <t>Emp_0415</t>
        </is>
      </c>
      <c r="C416" t="inlineStr">
        <is>
          <t>S042</t>
        </is>
      </c>
      <c r="D416" s="3" t="n">
        <v>43174</v>
      </c>
      <c r="E416" t="inlineStr">
        <is>
          <t>Cashier</t>
        </is>
      </c>
    </row>
    <row r="417">
      <c r="A417" t="inlineStr">
        <is>
          <t>E0416</t>
        </is>
      </c>
      <c r="B417" t="inlineStr">
        <is>
          <t>Emp_0416</t>
        </is>
      </c>
      <c r="C417" t="inlineStr">
        <is>
          <t>S030</t>
        </is>
      </c>
      <c r="D417" s="3" t="n">
        <v>43818</v>
      </c>
      <c r="E417" t="inlineStr">
        <is>
          <t>Sales</t>
        </is>
      </c>
    </row>
    <row r="418">
      <c r="A418" t="inlineStr">
        <is>
          <t>E0417</t>
        </is>
      </c>
      <c r="B418" t="inlineStr">
        <is>
          <t>Emp_0417</t>
        </is>
      </c>
      <c r="C418" t="inlineStr">
        <is>
          <t>S049</t>
        </is>
      </c>
      <c r="D418" s="3" t="n">
        <v>43429</v>
      </c>
      <c r="E418" t="inlineStr">
        <is>
          <t>Stock</t>
        </is>
      </c>
    </row>
    <row r="419">
      <c r="A419" t="inlineStr">
        <is>
          <t>E0418</t>
        </is>
      </c>
      <c r="B419" t="inlineStr">
        <is>
          <t>Emp_0418</t>
        </is>
      </c>
      <c r="C419" t="inlineStr">
        <is>
          <t>S046</t>
        </is>
      </c>
      <c r="D419" s="3" t="n">
        <v>44514</v>
      </c>
      <c r="E419" t="inlineStr">
        <is>
          <t>Sales</t>
        </is>
      </c>
    </row>
    <row r="420">
      <c r="A420" t="inlineStr">
        <is>
          <t>E0419</t>
        </is>
      </c>
      <c r="B420" t="inlineStr">
        <is>
          <t>Emp_0419</t>
        </is>
      </c>
      <c r="C420" t="inlineStr">
        <is>
          <t>S009</t>
        </is>
      </c>
      <c r="D420" s="3" t="n">
        <v>42925</v>
      </c>
      <c r="E420" t="inlineStr">
        <is>
          <t>Manager</t>
        </is>
      </c>
    </row>
    <row r="421">
      <c r="A421" t="inlineStr">
        <is>
          <t>E0420</t>
        </is>
      </c>
      <c r="B421" t="inlineStr">
        <is>
          <t>Emp_0420</t>
        </is>
      </c>
      <c r="C421" t="inlineStr">
        <is>
          <t>S042</t>
        </is>
      </c>
      <c r="D421" s="3" t="n">
        <v>44657</v>
      </c>
      <c r="E421" t="inlineStr">
        <is>
          <t>Support</t>
        </is>
      </c>
    </row>
    <row r="422">
      <c r="A422" t="inlineStr">
        <is>
          <t>E0421</t>
        </is>
      </c>
      <c r="B422" t="inlineStr">
        <is>
          <t>Emp_0421</t>
        </is>
      </c>
      <c r="C422" t="inlineStr">
        <is>
          <t>S044</t>
        </is>
      </c>
      <c r="D422" s="3" t="n">
        <v>44876</v>
      </c>
      <c r="E422" t="inlineStr">
        <is>
          <t>Manager</t>
        </is>
      </c>
    </row>
    <row r="423">
      <c r="A423" t="inlineStr">
        <is>
          <t>E0422</t>
        </is>
      </c>
      <c r="B423" t="inlineStr">
        <is>
          <t>Emp_0422</t>
        </is>
      </c>
      <c r="C423" t="inlineStr">
        <is>
          <t>S036</t>
        </is>
      </c>
      <c r="D423" s="3" t="n">
        <v>42242</v>
      </c>
      <c r="E423" t="inlineStr">
        <is>
          <t>Support</t>
        </is>
      </c>
    </row>
    <row r="424">
      <c r="A424" t="inlineStr">
        <is>
          <t>E0423</t>
        </is>
      </c>
      <c r="B424" t="inlineStr">
        <is>
          <t>Emp_0423</t>
        </is>
      </c>
      <c r="C424" t="inlineStr">
        <is>
          <t>S005</t>
        </is>
      </c>
      <c r="D424" s="3" t="n">
        <v>42662</v>
      </c>
      <c r="E424" t="inlineStr">
        <is>
          <t>Cashier</t>
        </is>
      </c>
    </row>
    <row r="425">
      <c r="A425" t="inlineStr">
        <is>
          <t>E0424</t>
        </is>
      </c>
      <c r="B425" t="inlineStr">
        <is>
          <t>Emp_0424</t>
        </is>
      </c>
      <c r="C425" t="inlineStr">
        <is>
          <t>S031</t>
        </is>
      </c>
      <c r="D425" s="3" t="n">
        <v>42308</v>
      </c>
      <c r="E425" t="inlineStr">
        <is>
          <t>Stock</t>
        </is>
      </c>
    </row>
    <row r="426">
      <c r="A426" t="inlineStr">
        <is>
          <t>E0425</t>
        </is>
      </c>
      <c r="B426" t="inlineStr">
        <is>
          <t>Emp_0425</t>
        </is>
      </c>
      <c r="C426" t="inlineStr">
        <is>
          <t>S040</t>
        </is>
      </c>
      <c r="D426" s="3" t="n">
        <v>42320</v>
      </c>
      <c r="E426" t="inlineStr">
        <is>
          <t>Support</t>
        </is>
      </c>
    </row>
    <row r="427">
      <c r="A427" t="inlineStr">
        <is>
          <t>E0426</t>
        </is>
      </c>
      <c r="B427" t="inlineStr">
        <is>
          <t>Emp_0426</t>
        </is>
      </c>
      <c r="C427" t="inlineStr">
        <is>
          <t>S009</t>
        </is>
      </c>
      <c r="D427" s="3" t="n">
        <v>42566</v>
      </c>
      <c r="E427" t="inlineStr">
        <is>
          <t>Manager</t>
        </is>
      </c>
    </row>
    <row r="428">
      <c r="A428" t="inlineStr">
        <is>
          <t>E0427</t>
        </is>
      </c>
      <c r="B428" t="inlineStr">
        <is>
          <t>Emp_0427</t>
        </is>
      </c>
      <c r="C428" t="inlineStr">
        <is>
          <t>S045</t>
        </is>
      </c>
      <c r="D428" s="3" t="n">
        <v>42309</v>
      </c>
      <c r="E428" t="inlineStr">
        <is>
          <t>Sales</t>
        </is>
      </c>
    </row>
    <row r="429">
      <c r="A429" t="inlineStr">
        <is>
          <t>E0428</t>
        </is>
      </c>
      <c r="B429" t="inlineStr">
        <is>
          <t>Emp_0428</t>
        </is>
      </c>
      <c r="C429" t="inlineStr">
        <is>
          <t>S006</t>
        </is>
      </c>
      <c r="D429" s="3" t="n">
        <v>42406</v>
      </c>
      <c r="E429" t="inlineStr">
        <is>
          <t>Support</t>
        </is>
      </c>
    </row>
    <row r="430">
      <c r="A430" t="inlineStr">
        <is>
          <t>E0429</t>
        </is>
      </c>
      <c r="B430" t="inlineStr">
        <is>
          <t>Emp_0429</t>
        </is>
      </c>
      <c r="C430" t="inlineStr">
        <is>
          <t>S011</t>
        </is>
      </c>
      <c r="D430" s="3" t="n">
        <v>42641</v>
      </c>
      <c r="E430" t="inlineStr">
        <is>
          <t>Support</t>
        </is>
      </c>
    </row>
    <row r="431">
      <c r="A431" t="inlineStr">
        <is>
          <t>E0430</t>
        </is>
      </c>
      <c r="B431" t="inlineStr">
        <is>
          <t>Emp_0430</t>
        </is>
      </c>
      <c r="C431" t="inlineStr">
        <is>
          <t>S004</t>
        </is>
      </c>
      <c r="D431" s="3" t="n">
        <v>44477</v>
      </c>
      <c r="E431" t="inlineStr">
        <is>
          <t>Support</t>
        </is>
      </c>
    </row>
    <row r="432">
      <c r="A432" t="inlineStr">
        <is>
          <t>E0431</t>
        </is>
      </c>
      <c r="B432" t="inlineStr">
        <is>
          <t>Emp_0431</t>
        </is>
      </c>
      <c r="C432" t="inlineStr">
        <is>
          <t>S039</t>
        </is>
      </c>
      <c r="D432" s="3" t="n">
        <v>43258</v>
      </c>
      <c r="E432" t="inlineStr">
        <is>
          <t>Cashier</t>
        </is>
      </c>
    </row>
    <row r="433">
      <c r="A433" t="inlineStr">
        <is>
          <t>E0432</t>
        </is>
      </c>
      <c r="B433" t="inlineStr">
        <is>
          <t>Emp_0432</t>
        </is>
      </c>
      <c r="C433" t="inlineStr">
        <is>
          <t>S018</t>
        </is>
      </c>
      <c r="D433" s="3" t="n">
        <v>43643</v>
      </c>
      <c r="E433" t="inlineStr">
        <is>
          <t>Support</t>
        </is>
      </c>
    </row>
    <row r="434">
      <c r="A434" t="inlineStr">
        <is>
          <t>E0433</t>
        </is>
      </c>
      <c r="B434" t="inlineStr">
        <is>
          <t>Emp_0433</t>
        </is>
      </c>
      <c r="C434" t="inlineStr">
        <is>
          <t>S023</t>
        </is>
      </c>
      <c r="D434" s="3" t="n">
        <v>42975</v>
      </c>
      <c r="E434" t="inlineStr">
        <is>
          <t>Stock</t>
        </is>
      </c>
    </row>
    <row r="435">
      <c r="A435" t="inlineStr">
        <is>
          <t>E0434</t>
        </is>
      </c>
      <c r="B435" t="inlineStr">
        <is>
          <t>Emp_0434</t>
        </is>
      </c>
      <c r="C435" t="inlineStr">
        <is>
          <t>S001</t>
        </is>
      </c>
      <c r="D435" s="3" t="n">
        <v>42042</v>
      </c>
      <c r="E435" t="inlineStr">
        <is>
          <t>Support</t>
        </is>
      </c>
    </row>
    <row r="436">
      <c r="A436" t="inlineStr">
        <is>
          <t>E0435</t>
        </is>
      </c>
      <c r="B436" t="inlineStr">
        <is>
          <t>Emp_0435</t>
        </is>
      </c>
      <c r="C436" t="inlineStr">
        <is>
          <t>S032</t>
        </is>
      </c>
      <c r="D436" s="3" t="n">
        <v>44764</v>
      </c>
      <c r="E436" t="inlineStr">
        <is>
          <t>Stock</t>
        </is>
      </c>
    </row>
    <row r="437">
      <c r="A437" t="inlineStr">
        <is>
          <t>E0436</t>
        </is>
      </c>
      <c r="B437" t="inlineStr">
        <is>
          <t>Emp_0436</t>
        </is>
      </c>
      <c r="C437" t="inlineStr">
        <is>
          <t>S028</t>
        </is>
      </c>
      <c r="D437" s="3" t="n">
        <v>42577</v>
      </c>
      <c r="E437" t="inlineStr">
        <is>
          <t>Manager</t>
        </is>
      </c>
    </row>
    <row r="438">
      <c r="A438" t="inlineStr">
        <is>
          <t>E0437</t>
        </is>
      </c>
      <c r="B438" t="inlineStr">
        <is>
          <t>Emp_0437</t>
        </is>
      </c>
      <c r="C438" t="inlineStr">
        <is>
          <t>S016</t>
        </is>
      </c>
      <c r="D438" s="3" t="n">
        <v>43506</v>
      </c>
      <c r="E438" t="inlineStr">
        <is>
          <t>Manager</t>
        </is>
      </c>
    </row>
    <row r="439">
      <c r="A439" t="inlineStr">
        <is>
          <t>E0438</t>
        </is>
      </c>
      <c r="B439" t="inlineStr">
        <is>
          <t>Emp_0438</t>
        </is>
      </c>
      <c r="C439" t="inlineStr">
        <is>
          <t>S021</t>
        </is>
      </c>
      <c r="D439" s="3" t="n">
        <v>43298</v>
      </c>
      <c r="E439" t="inlineStr">
        <is>
          <t>Manager</t>
        </is>
      </c>
    </row>
    <row r="440">
      <c r="A440" t="inlineStr">
        <is>
          <t>E0439</t>
        </is>
      </c>
      <c r="B440" t="inlineStr">
        <is>
          <t>Emp_0439</t>
        </is>
      </c>
      <c r="C440" t="inlineStr">
        <is>
          <t>S039</t>
        </is>
      </c>
      <c r="D440" s="3" t="n">
        <v>42557</v>
      </c>
      <c r="E440" t="inlineStr">
        <is>
          <t>Support</t>
        </is>
      </c>
    </row>
    <row r="441">
      <c r="A441" t="inlineStr">
        <is>
          <t>E0440</t>
        </is>
      </c>
      <c r="B441" t="inlineStr">
        <is>
          <t>Emp_0440</t>
        </is>
      </c>
      <c r="C441" t="inlineStr">
        <is>
          <t>S041</t>
        </is>
      </c>
      <c r="D441" s="3" t="n">
        <v>42733</v>
      </c>
      <c r="E441" t="inlineStr">
        <is>
          <t>Manager</t>
        </is>
      </c>
    </row>
    <row r="442">
      <c r="A442" t="inlineStr">
        <is>
          <t>E0441</t>
        </is>
      </c>
      <c r="B442" t="inlineStr">
        <is>
          <t>Emp_0441</t>
        </is>
      </c>
      <c r="C442" t="inlineStr">
        <is>
          <t>S001</t>
        </is>
      </c>
      <c r="D442" s="3" t="n">
        <v>42562</v>
      </c>
      <c r="E442" t="inlineStr">
        <is>
          <t>Stock</t>
        </is>
      </c>
    </row>
    <row r="443">
      <c r="A443" t="inlineStr">
        <is>
          <t>E0442</t>
        </is>
      </c>
      <c r="B443" t="inlineStr">
        <is>
          <t>Emp_0442</t>
        </is>
      </c>
      <c r="C443" t="inlineStr">
        <is>
          <t>S018</t>
        </is>
      </c>
      <c r="D443" s="3" t="n">
        <v>43525</v>
      </c>
      <c r="E443" t="inlineStr">
        <is>
          <t>Manager</t>
        </is>
      </c>
    </row>
    <row r="444">
      <c r="A444" t="inlineStr">
        <is>
          <t>E0443</t>
        </is>
      </c>
      <c r="B444" t="inlineStr">
        <is>
          <t>Emp_0443</t>
        </is>
      </c>
      <c r="C444" t="inlineStr">
        <is>
          <t>S001</t>
        </is>
      </c>
      <c r="D444" s="3" t="n">
        <v>43880</v>
      </c>
      <c r="E444" t="inlineStr">
        <is>
          <t>Cashier</t>
        </is>
      </c>
    </row>
    <row r="445">
      <c r="A445" t="inlineStr">
        <is>
          <t>E0444</t>
        </is>
      </c>
      <c r="B445" t="inlineStr">
        <is>
          <t>Emp_0444</t>
        </is>
      </c>
      <c r="C445" t="inlineStr">
        <is>
          <t>S043</t>
        </is>
      </c>
      <c r="D445" s="3" t="n">
        <v>44201</v>
      </c>
      <c r="E445" t="inlineStr">
        <is>
          <t>Manager</t>
        </is>
      </c>
    </row>
    <row r="446">
      <c r="A446" t="inlineStr">
        <is>
          <t>E0445</t>
        </is>
      </c>
      <c r="B446" t="inlineStr">
        <is>
          <t>Emp_0445</t>
        </is>
      </c>
      <c r="C446" t="inlineStr">
        <is>
          <t>S022</t>
        </is>
      </c>
      <c r="D446" s="3" t="n">
        <v>44519</v>
      </c>
      <c r="E446" t="inlineStr">
        <is>
          <t>Stock</t>
        </is>
      </c>
    </row>
    <row r="447">
      <c r="A447" t="inlineStr">
        <is>
          <t>E0446</t>
        </is>
      </c>
      <c r="B447" t="inlineStr">
        <is>
          <t>Emp_0446</t>
        </is>
      </c>
      <c r="C447" t="inlineStr">
        <is>
          <t>S018</t>
        </is>
      </c>
      <c r="D447" s="3" t="n">
        <v>43502</v>
      </c>
      <c r="E447" t="inlineStr">
        <is>
          <t>Stock</t>
        </is>
      </c>
    </row>
    <row r="448">
      <c r="A448" t="inlineStr">
        <is>
          <t>E0447</t>
        </is>
      </c>
      <c r="B448" t="inlineStr">
        <is>
          <t>Emp_0447</t>
        </is>
      </c>
      <c r="C448" t="inlineStr">
        <is>
          <t>S013</t>
        </is>
      </c>
      <c r="D448" s="3" t="n">
        <v>44449</v>
      </c>
      <c r="E448" t="inlineStr">
        <is>
          <t>Sales</t>
        </is>
      </c>
    </row>
    <row r="449">
      <c r="A449" t="inlineStr">
        <is>
          <t>E0448</t>
        </is>
      </c>
      <c r="B449" t="inlineStr">
        <is>
          <t>Emp_0448</t>
        </is>
      </c>
      <c r="C449" t="inlineStr">
        <is>
          <t>S013</t>
        </is>
      </c>
      <c r="D449" s="3" t="n">
        <v>42978</v>
      </c>
      <c r="E449" t="inlineStr">
        <is>
          <t>Sales</t>
        </is>
      </c>
    </row>
    <row r="450">
      <c r="A450" t="inlineStr">
        <is>
          <t>E0449</t>
        </is>
      </c>
      <c r="B450" t="inlineStr">
        <is>
          <t>Emp_0449</t>
        </is>
      </c>
      <c r="C450" t="inlineStr">
        <is>
          <t>S032</t>
        </is>
      </c>
      <c r="D450" s="3" t="n">
        <v>42607</v>
      </c>
      <c r="E450" t="inlineStr">
        <is>
          <t>Stock</t>
        </is>
      </c>
    </row>
    <row r="451">
      <c r="A451" t="inlineStr">
        <is>
          <t>E0450</t>
        </is>
      </c>
      <c r="B451" t="inlineStr">
        <is>
          <t>Emp_0450</t>
        </is>
      </c>
      <c r="C451" t="inlineStr">
        <is>
          <t>S015</t>
        </is>
      </c>
      <c r="D451" s="3" t="n">
        <v>43892</v>
      </c>
      <c r="E451" t="inlineStr">
        <is>
          <t>Cashier</t>
        </is>
      </c>
    </row>
    <row r="452">
      <c r="A452" t="inlineStr">
        <is>
          <t>E0451</t>
        </is>
      </c>
      <c r="B452" t="inlineStr">
        <is>
          <t>Emp_0451</t>
        </is>
      </c>
      <c r="C452" t="inlineStr">
        <is>
          <t>S046</t>
        </is>
      </c>
      <c r="D452" s="3" t="n">
        <v>42543</v>
      </c>
      <c r="E452" t="inlineStr">
        <is>
          <t>Cashier</t>
        </is>
      </c>
    </row>
    <row r="453">
      <c r="A453" t="inlineStr">
        <is>
          <t>E0452</t>
        </is>
      </c>
      <c r="B453" t="inlineStr">
        <is>
          <t>Emp_0452</t>
        </is>
      </c>
      <c r="C453" t="inlineStr">
        <is>
          <t>S027</t>
        </is>
      </c>
      <c r="D453" s="3" t="n">
        <v>42017</v>
      </c>
      <c r="E453" t="inlineStr">
        <is>
          <t>Sales</t>
        </is>
      </c>
    </row>
    <row r="454">
      <c r="A454" t="inlineStr">
        <is>
          <t>E0453</t>
        </is>
      </c>
      <c r="B454" t="inlineStr">
        <is>
          <t>Emp_0453</t>
        </is>
      </c>
      <c r="C454" t="inlineStr">
        <is>
          <t>S009</t>
        </is>
      </c>
      <c r="D454" s="3" t="n">
        <v>44442</v>
      </c>
      <c r="E454" t="inlineStr">
        <is>
          <t>Manager</t>
        </is>
      </c>
    </row>
    <row r="455">
      <c r="A455" t="inlineStr">
        <is>
          <t>E0454</t>
        </is>
      </c>
      <c r="B455" t="inlineStr">
        <is>
          <t>Emp_0454</t>
        </is>
      </c>
      <c r="C455" t="inlineStr">
        <is>
          <t>S009</t>
        </is>
      </c>
      <c r="D455" s="3" t="n">
        <v>44579</v>
      </c>
      <c r="E455" t="inlineStr">
        <is>
          <t>Support</t>
        </is>
      </c>
    </row>
    <row r="456">
      <c r="A456" t="inlineStr">
        <is>
          <t>E0455</t>
        </is>
      </c>
      <c r="B456" t="inlineStr">
        <is>
          <t>Emp_0455</t>
        </is>
      </c>
      <c r="C456" t="inlineStr">
        <is>
          <t>S044</t>
        </is>
      </c>
      <c r="D456" s="3" t="n">
        <v>44889</v>
      </c>
      <c r="E456" t="inlineStr">
        <is>
          <t>Manager</t>
        </is>
      </c>
    </row>
    <row r="457">
      <c r="A457" t="inlineStr">
        <is>
          <t>E0456</t>
        </is>
      </c>
      <c r="B457" t="inlineStr">
        <is>
          <t>Emp_0456</t>
        </is>
      </c>
      <c r="C457" t="inlineStr">
        <is>
          <t>S011</t>
        </is>
      </c>
      <c r="D457" s="3" t="n">
        <v>43085</v>
      </c>
      <c r="E457" t="inlineStr">
        <is>
          <t>Stock</t>
        </is>
      </c>
    </row>
    <row r="458">
      <c r="A458" t="inlineStr">
        <is>
          <t>E0457</t>
        </is>
      </c>
      <c r="B458" t="inlineStr">
        <is>
          <t>Emp_0457</t>
        </is>
      </c>
      <c r="C458" t="inlineStr">
        <is>
          <t>S010</t>
        </is>
      </c>
      <c r="D458" s="3" t="n">
        <v>43603</v>
      </c>
      <c r="E458" t="inlineStr">
        <is>
          <t>Stock</t>
        </is>
      </c>
    </row>
    <row r="459">
      <c r="A459" t="inlineStr">
        <is>
          <t>E0458</t>
        </is>
      </c>
      <c r="B459" t="inlineStr">
        <is>
          <t>Emp_0458</t>
        </is>
      </c>
      <c r="C459" t="inlineStr">
        <is>
          <t>S046</t>
        </is>
      </c>
      <c r="D459" s="3" t="n">
        <v>44552</v>
      </c>
      <c r="E459" t="inlineStr">
        <is>
          <t>Manager</t>
        </is>
      </c>
    </row>
    <row r="460">
      <c r="A460" t="inlineStr">
        <is>
          <t>E0459</t>
        </is>
      </c>
      <c r="B460" t="inlineStr">
        <is>
          <t>Emp_0459</t>
        </is>
      </c>
      <c r="C460" t="inlineStr">
        <is>
          <t>S004</t>
        </is>
      </c>
      <c r="D460" s="3" t="n">
        <v>44925</v>
      </c>
      <c r="E460" t="inlineStr">
        <is>
          <t>Sales</t>
        </is>
      </c>
    </row>
    <row r="461">
      <c r="A461" t="inlineStr">
        <is>
          <t>E0460</t>
        </is>
      </c>
      <c r="B461" t="inlineStr">
        <is>
          <t>Emp_0460</t>
        </is>
      </c>
      <c r="C461" t="inlineStr">
        <is>
          <t>S037</t>
        </is>
      </c>
      <c r="D461" s="3" t="n">
        <v>42014</v>
      </c>
      <c r="E461" t="inlineStr">
        <is>
          <t>Manager</t>
        </is>
      </c>
    </row>
    <row r="462">
      <c r="A462" t="inlineStr">
        <is>
          <t>E0461</t>
        </is>
      </c>
      <c r="B462" t="inlineStr">
        <is>
          <t>Emp_0461</t>
        </is>
      </c>
      <c r="C462" t="inlineStr">
        <is>
          <t>S039</t>
        </is>
      </c>
      <c r="D462" s="3" t="n">
        <v>42011</v>
      </c>
      <c r="E462" t="inlineStr">
        <is>
          <t>Manager</t>
        </is>
      </c>
    </row>
    <row r="463">
      <c r="A463" t="inlineStr">
        <is>
          <t>E0462</t>
        </is>
      </c>
      <c r="B463" t="inlineStr">
        <is>
          <t>Emp_0462</t>
        </is>
      </c>
      <c r="C463" t="inlineStr">
        <is>
          <t>S039</t>
        </is>
      </c>
      <c r="D463" s="3" t="n">
        <v>43612</v>
      </c>
      <c r="E463" t="inlineStr">
        <is>
          <t>Stock</t>
        </is>
      </c>
    </row>
    <row r="464">
      <c r="A464" t="inlineStr">
        <is>
          <t>E0463</t>
        </is>
      </c>
      <c r="B464" t="inlineStr">
        <is>
          <t>Emp_0463</t>
        </is>
      </c>
      <c r="C464" t="inlineStr">
        <is>
          <t>S001</t>
        </is>
      </c>
      <c r="D464" s="3" t="n">
        <v>42396</v>
      </c>
      <c r="E464" t="inlineStr">
        <is>
          <t>Manager</t>
        </is>
      </c>
    </row>
    <row r="465">
      <c r="A465" t="inlineStr">
        <is>
          <t>E0464</t>
        </is>
      </c>
      <c r="B465" t="inlineStr">
        <is>
          <t>Emp_0464</t>
        </is>
      </c>
      <c r="C465" t="inlineStr">
        <is>
          <t>S020</t>
        </is>
      </c>
      <c r="D465" s="3" t="n">
        <v>44737</v>
      </c>
      <c r="E465" t="inlineStr">
        <is>
          <t>Cashier</t>
        </is>
      </c>
    </row>
    <row r="466">
      <c r="A466" t="inlineStr">
        <is>
          <t>E0465</t>
        </is>
      </c>
      <c r="B466" t="inlineStr">
        <is>
          <t>Emp_0465</t>
        </is>
      </c>
      <c r="C466" t="inlineStr">
        <is>
          <t>S040</t>
        </is>
      </c>
      <c r="D466" s="3" t="n">
        <v>42012</v>
      </c>
      <c r="E466" t="inlineStr">
        <is>
          <t>Manager</t>
        </is>
      </c>
    </row>
    <row r="467">
      <c r="A467" t="inlineStr">
        <is>
          <t>E0466</t>
        </is>
      </c>
      <c r="B467" t="inlineStr">
        <is>
          <t>Emp_0466</t>
        </is>
      </c>
      <c r="C467" t="inlineStr">
        <is>
          <t>S003</t>
        </is>
      </c>
      <c r="D467" s="3" t="n">
        <v>43317</v>
      </c>
      <c r="E467" t="inlineStr">
        <is>
          <t>Support</t>
        </is>
      </c>
    </row>
    <row r="468">
      <c r="A468" t="inlineStr">
        <is>
          <t>E0467</t>
        </is>
      </c>
      <c r="B468" t="inlineStr">
        <is>
          <t>Emp_0467</t>
        </is>
      </c>
      <c r="C468" t="inlineStr">
        <is>
          <t>S047</t>
        </is>
      </c>
      <c r="D468" s="3" t="n">
        <v>43274</v>
      </c>
      <c r="E468" t="inlineStr">
        <is>
          <t>Support</t>
        </is>
      </c>
    </row>
    <row r="469">
      <c r="A469" t="inlineStr">
        <is>
          <t>E0468</t>
        </is>
      </c>
      <c r="B469" t="inlineStr">
        <is>
          <t>Emp_0468</t>
        </is>
      </c>
      <c r="C469" t="inlineStr">
        <is>
          <t>S005</t>
        </is>
      </c>
      <c r="D469" s="3" t="n">
        <v>43891</v>
      </c>
      <c r="E469" t="inlineStr">
        <is>
          <t>Sales</t>
        </is>
      </c>
    </row>
    <row r="470">
      <c r="A470" t="inlineStr">
        <is>
          <t>E0469</t>
        </is>
      </c>
      <c r="B470" t="inlineStr">
        <is>
          <t>Emp_0469</t>
        </is>
      </c>
      <c r="C470" t="inlineStr">
        <is>
          <t>S006</t>
        </is>
      </c>
      <c r="D470" s="3" t="n">
        <v>42551</v>
      </c>
      <c r="E470" t="inlineStr">
        <is>
          <t>Support</t>
        </is>
      </c>
    </row>
    <row r="471">
      <c r="A471" t="inlineStr">
        <is>
          <t>E0470</t>
        </is>
      </c>
      <c r="B471" t="inlineStr">
        <is>
          <t>Emp_0470</t>
        </is>
      </c>
      <c r="C471" t="inlineStr">
        <is>
          <t>S024</t>
        </is>
      </c>
      <c r="D471" s="3" t="n">
        <v>44924</v>
      </c>
      <c r="E471" t="inlineStr">
        <is>
          <t>Sales</t>
        </is>
      </c>
    </row>
    <row r="472">
      <c r="A472" t="inlineStr">
        <is>
          <t>E0471</t>
        </is>
      </c>
      <c r="B472" t="inlineStr">
        <is>
          <t>Emp_0471</t>
        </is>
      </c>
      <c r="C472" t="inlineStr">
        <is>
          <t>S038</t>
        </is>
      </c>
      <c r="D472" s="3" t="n">
        <v>44733</v>
      </c>
      <c r="E472" t="inlineStr">
        <is>
          <t>Cashier</t>
        </is>
      </c>
    </row>
    <row r="473">
      <c r="A473" t="inlineStr">
        <is>
          <t>E0472</t>
        </is>
      </c>
      <c r="B473" t="inlineStr">
        <is>
          <t>Emp_0472</t>
        </is>
      </c>
      <c r="C473" t="inlineStr">
        <is>
          <t>S036</t>
        </is>
      </c>
      <c r="D473" s="3" t="n">
        <v>43550</v>
      </c>
      <c r="E473" t="inlineStr">
        <is>
          <t>Sales</t>
        </is>
      </c>
    </row>
    <row r="474">
      <c r="A474" t="inlineStr">
        <is>
          <t>E0473</t>
        </is>
      </c>
      <c r="B474" t="inlineStr">
        <is>
          <t>Emp_0473</t>
        </is>
      </c>
      <c r="C474" t="inlineStr">
        <is>
          <t>S011</t>
        </is>
      </c>
      <c r="D474" s="3" t="n">
        <v>44547</v>
      </c>
      <c r="E474" t="inlineStr">
        <is>
          <t>Cashier</t>
        </is>
      </c>
    </row>
    <row r="475">
      <c r="A475" t="inlineStr">
        <is>
          <t>E0474</t>
        </is>
      </c>
      <c r="B475" t="inlineStr">
        <is>
          <t>Emp_0474</t>
        </is>
      </c>
      <c r="C475" t="inlineStr">
        <is>
          <t>S015</t>
        </is>
      </c>
      <c r="D475" s="3" t="n">
        <v>44778</v>
      </c>
      <c r="E475" t="inlineStr">
        <is>
          <t>Sales</t>
        </is>
      </c>
    </row>
    <row r="476">
      <c r="A476" t="inlineStr">
        <is>
          <t>E0475</t>
        </is>
      </c>
      <c r="B476" t="inlineStr">
        <is>
          <t>Emp_0475</t>
        </is>
      </c>
      <c r="C476" t="inlineStr">
        <is>
          <t>S041</t>
        </is>
      </c>
      <c r="D476" s="3" t="n">
        <v>42596</v>
      </c>
      <c r="E476" t="inlineStr">
        <is>
          <t>Sales</t>
        </is>
      </c>
    </row>
    <row r="477">
      <c r="A477" t="inlineStr">
        <is>
          <t>E0476</t>
        </is>
      </c>
      <c r="B477" t="inlineStr">
        <is>
          <t>Emp_0476</t>
        </is>
      </c>
      <c r="C477" t="inlineStr">
        <is>
          <t>S011</t>
        </is>
      </c>
      <c r="D477" s="3" t="n">
        <v>43657</v>
      </c>
      <c r="E477" t="inlineStr">
        <is>
          <t>Manager</t>
        </is>
      </c>
    </row>
    <row r="478">
      <c r="A478" t="inlineStr">
        <is>
          <t>E0477</t>
        </is>
      </c>
      <c r="B478" t="inlineStr">
        <is>
          <t>Emp_0477</t>
        </is>
      </c>
      <c r="C478" t="inlineStr">
        <is>
          <t>S019</t>
        </is>
      </c>
      <c r="D478" s="3" t="n">
        <v>44262</v>
      </c>
      <c r="E478" t="inlineStr">
        <is>
          <t>Stock</t>
        </is>
      </c>
    </row>
    <row r="479">
      <c r="A479" t="inlineStr">
        <is>
          <t>E0478</t>
        </is>
      </c>
      <c r="B479" t="inlineStr">
        <is>
          <t>Emp_0478</t>
        </is>
      </c>
      <c r="C479" t="inlineStr">
        <is>
          <t>S045</t>
        </is>
      </c>
      <c r="D479" s="3" t="n">
        <v>42579</v>
      </c>
      <c r="E479" t="inlineStr">
        <is>
          <t>Sales</t>
        </is>
      </c>
    </row>
    <row r="480">
      <c r="A480" t="inlineStr">
        <is>
          <t>E0479</t>
        </is>
      </c>
      <c r="B480" t="inlineStr">
        <is>
          <t>Emp_0479</t>
        </is>
      </c>
      <c r="C480" t="inlineStr">
        <is>
          <t>S020</t>
        </is>
      </c>
      <c r="D480" s="3" t="n">
        <v>44264</v>
      </c>
      <c r="E480" t="inlineStr">
        <is>
          <t>Cashier</t>
        </is>
      </c>
    </row>
    <row r="481">
      <c r="A481" t="inlineStr">
        <is>
          <t>E0480</t>
        </is>
      </c>
      <c r="B481" t="inlineStr">
        <is>
          <t>Emp_0480</t>
        </is>
      </c>
      <c r="C481" t="inlineStr">
        <is>
          <t>S003</t>
        </is>
      </c>
      <c r="D481" s="3" t="n">
        <v>42549</v>
      </c>
      <c r="E481" t="inlineStr">
        <is>
          <t>Cashier</t>
        </is>
      </c>
    </row>
    <row r="482">
      <c r="A482" t="inlineStr">
        <is>
          <t>E0481</t>
        </is>
      </c>
      <c r="B482" t="inlineStr">
        <is>
          <t>Emp_0481</t>
        </is>
      </c>
      <c r="C482" t="inlineStr">
        <is>
          <t>S036</t>
        </is>
      </c>
      <c r="D482" s="3" t="n">
        <v>42741</v>
      </c>
      <c r="E482" t="inlineStr">
        <is>
          <t>Stock</t>
        </is>
      </c>
    </row>
    <row r="483">
      <c r="A483" t="inlineStr">
        <is>
          <t>E0482</t>
        </is>
      </c>
      <c r="B483" t="inlineStr">
        <is>
          <t>Emp_0482</t>
        </is>
      </c>
      <c r="C483" t="inlineStr">
        <is>
          <t>S003</t>
        </is>
      </c>
      <c r="D483" s="3" t="n">
        <v>42401</v>
      </c>
      <c r="E483" t="inlineStr">
        <is>
          <t>Support</t>
        </is>
      </c>
    </row>
    <row r="484">
      <c r="A484" t="inlineStr">
        <is>
          <t>E0483</t>
        </is>
      </c>
      <c r="B484" t="inlineStr">
        <is>
          <t>Emp_0483</t>
        </is>
      </c>
      <c r="C484" t="inlineStr">
        <is>
          <t>S009</t>
        </is>
      </c>
      <c r="D484" s="3" t="n">
        <v>44818</v>
      </c>
      <c r="E484" t="inlineStr">
        <is>
          <t>Cashier</t>
        </is>
      </c>
    </row>
    <row r="485">
      <c r="A485" t="inlineStr">
        <is>
          <t>E0484</t>
        </is>
      </c>
      <c r="B485" t="inlineStr">
        <is>
          <t>Emp_0484</t>
        </is>
      </c>
      <c r="C485" t="inlineStr">
        <is>
          <t>S044</t>
        </is>
      </c>
      <c r="D485" s="3" t="n">
        <v>42307</v>
      </c>
      <c r="E485" t="inlineStr">
        <is>
          <t>Manager</t>
        </is>
      </c>
    </row>
    <row r="486">
      <c r="A486" t="inlineStr">
        <is>
          <t>E0485</t>
        </is>
      </c>
      <c r="B486" t="inlineStr">
        <is>
          <t>Emp_0485</t>
        </is>
      </c>
      <c r="C486" t="inlineStr">
        <is>
          <t>S041</t>
        </is>
      </c>
      <c r="D486" s="3" t="n">
        <v>43140</v>
      </c>
      <c r="E486" t="inlineStr">
        <is>
          <t>Sales</t>
        </is>
      </c>
    </row>
    <row r="487">
      <c r="A487" t="inlineStr">
        <is>
          <t>E0486</t>
        </is>
      </c>
      <c r="B487" t="inlineStr">
        <is>
          <t>Emp_0486</t>
        </is>
      </c>
      <c r="C487" t="inlineStr">
        <is>
          <t>S029</t>
        </is>
      </c>
      <c r="D487" s="3" t="n">
        <v>42438</v>
      </c>
      <c r="E487" t="inlineStr">
        <is>
          <t>Cashier</t>
        </is>
      </c>
    </row>
    <row r="488">
      <c r="A488" t="inlineStr">
        <is>
          <t>E0487</t>
        </is>
      </c>
      <c r="B488" t="inlineStr">
        <is>
          <t>Emp_0487</t>
        </is>
      </c>
      <c r="C488" t="inlineStr">
        <is>
          <t>S043</t>
        </is>
      </c>
      <c r="D488" s="3" t="n">
        <v>42046</v>
      </c>
      <c r="E488" t="inlineStr">
        <is>
          <t>Stock</t>
        </is>
      </c>
    </row>
    <row r="489">
      <c r="A489" t="inlineStr">
        <is>
          <t>E0488</t>
        </is>
      </c>
      <c r="B489" t="inlineStr">
        <is>
          <t>Emp_0488</t>
        </is>
      </c>
      <c r="C489" t="inlineStr">
        <is>
          <t>S040</t>
        </is>
      </c>
      <c r="D489" s="3" t="n">
        <v>44535</v>
      </c>
      <c r="E489" t="inlineStr">
        <is>
          <t>Cashier</t>
        </is>
      </c>
    </row>
    <row r="490">
      <c r="A490" t="inlineStr">
        <is>
          <t>E0489</t>
        </is>
      </c>
      <c r="B490" t="inlineStr">
        <is>
          <t>Emp_0489</t>
        </is>
      </c>
      <c r="C490" t="inlineStr">
        <is>
          <t>S046</t>
        </is>
      </c>
      <c r="D490" s="3" t="n">
        <v>42679</v>
      </c>
      <c r="E490" t="inlineStr">
        <is>
          <t>Cashier</t>
        </is>
      </c>
    </row>
    <row r="491">
      <c r="A491" t="inlineStr">
        <is>
          <t>E0490</t>
        </is>
      </c>
      <c r="B491" t="inlineStr">
        <is>
          <t>Emp_0490</t>
        </is>
      </c>
      <c r="C491" t="inlineStr">
        <is>
          <t>S043</t>
        </is>
      </c>
      <c r="D491" s="3" t="n">
        <v>43217</v>
      </c>
      <c r="E491" t="inlineStr">
        <is>
          <t>Sales</t>
        </is>
      </c>
    </row>
    <row r="492">
      <c r="A492" t="inlineStr">
        <is>
          <t>E0491</t>
        </is>
      </c>
      <c r="B492" t="inlineStr">
        <is>
          <t>Emp_0491</t>
        </is>
      </c>
      <c r="C492" t="inlineStr">
        <is>
          <t>S031</t>
        </is>
      </c>
      <c r="D492" s="3" t="n">
        <v>44707</v>
      </c>
      <c r="E492" t="inlineStr">
        <is>
          <t>Support</t>
        </is>
      </c>
    </row>
    <row r="493">
      <c r="A493" t="inlineStr">
        <is>
          <t>E0492</t>
        </is>
      </c>
      <c r="B493" t="inlineStr">
        <is>
          <t>Emp_0492</t>
        </is>
      </c>
      <c r="C493" t="inlineStr">
        <is>
          <t>S015</t>
        </is>
      </c>
      <c r="D493" s="3" t="n">
        <v>43976</v>
      </c>
      <c r="E493" t="inlineStr">
        <is>
          <t>Sales</t>
        </is>
      </c>
    </row>
    <row r="494">
      <c r="A494" t="inlineStr">
        <is>
          <t>E0493</t>
        </is>
      </c>
      <c r="B494" t="inlineStr">
        <is>
          <t>Emp_0493</t>
        </is>
      </c>
      <c r="C494" t="inlineStr">
        <is>
          <t>S035</t>
        </is>
      </c>
      <c r="D494" s="3" t="n">
        <v>43147</v>
      </c>
      <c r="E494" t="inlineStr">
        <is>
          <t>Cashier</t>
        </is>
      </c>
    </row>
    <row r="495">
      <c r="A495" t="inlineStr">
        <is>
          <t>E0494</t>
        </is>
      </c>
      <c r="B495" t="inlineStr">
        <is>
          <t>Emp_0494</t>
        </is>
      </c>
      <c r="C495" t="inlineStr">
        <is>
          <t>S038</t>
        </is>
      </c>
      <c r="D495" s="3" t="n">
        <v>42770</v>
      </c>
      <c r="E495" t="inlineStr">
        <is>
          <t>Sales</t>
        </is>
      </c>
    </row>
    <row r="496">
      <c r="A496" t="inlineStr">
        <is>
          <t>E0495</t>
        </is>
      </c>
      <c r="B496" t="inlineStr">
        <is>
          <t>Emp_0495</t>
        </is>
      </c>
      <c r="C496" t="inlineStr">
        <is>
          <t>S017</t>
        </is>
      </c>
      <c r="D496" s="3" t="n">
        <v>42067</v>
      </c>
      <c r="E496" t="inlineStr">
        <is>
          <t>Cashier</t>
        </is>
      </c>
    </row>
    <row r="497">
      <c r="A497" t="inlineStr">
        <is>
          <t>E0496</t>
        </is>
      </c>
      <c r="B497" t="inlineStr">
        <is>
          <t>Emp_0496</t>
        </is>
      </c>
      <c r="C497" t="inlineStr">
        <is>
          <t>S034</t>
        </is>
      </c>
      <c r="D497" s="3" t="n">
        <v>44500</v>
      </c>
      <c r="E497" t="inlineStr">
        <is>
          <t>Sales</t>
        </is>
      </c>
    </row>
    <row r="498">
      <c r="A498" t="inlineStr">
        <is>
          <t>E0497</t>
        </is>
      </c>
      <c r="B498" t="inlineStr">
        <is>
          <t>Emp_0497</t>
        </is>
      </c>
      <c r="C498" t="inlineStr">
        <is>
          <t>S026</t>
        </is>
      </c>
      <c r="D498" s="3" t="n">
        <v>44668</v>
      </c>
      <c r="E498" t="inlineStr">
        <is>
          <t>Sales</t>
        </is>
      </c>
    </row>
    <row r="499">
      <c r="A499" t="inlineStr">
        <is>
          <t>E0498</t>
        </is>
      </c>
      <c r="B499" t="inlineStr">
        <is>
          <t>Emp_0498</t>
        </is>
      </c>
      <c r="C499" t="inlineStr">
        <is>
          <t>S012</t>
        </is>
      </c>
      <c r="D499" s="3" t="n">
        <v>42671</v>
      </c>
      <c r="E499" t="inlineStr">
        <is>
          <t>Support</t>
        </is>
      </c>
    </row>
    <row r="500">
      <c r="A500" t="inlineStr">
        <is>
          <t>E0499</t>
        </is>
      </c>
      <c r="B500" t="inlineStr">
        <is>
          <t>Emp_0499</t>
        </is>
      </c>
      <c r="C500" t="inlineStr">
        <is>
          <t>S035</t>
        </is>
      </c>
      <c r="D500" s="3" t="n">
        <v>44004</v>
      </c>
      <c r="E500" t="inlineStr">
        <is>
          <t>Manager</t>
        </is>
      </c>
    </row>
    <row r="501">
      <c r="A501" t="inlineStr">
        <is>
          <t>E0500</t>
        </is>
      </c>
      <c r="B501" t="inlineStr">
        <is>
          <t>Emp_0500</t>
        </is>
      </c>
      <c r="C501" t="inlineStr">
        <is>
          <t>S025</t>
        </is>
      </c>
      <c r="D501" s="3" t="n">
        <v>43696</v>
      </c>
      <c r="E501" t="inlineStr">
        <is>
          <t>Manager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TransactionID</t>
        </is>
      </c>
      <c r="B1" s="1" t="inlineStr">
        <is>
          <t>Date</t>
        </is>
      </c>
      <c r="C1" s="1" t="inlineStr">
        <is>
          <t>StoreID</t>
        </is>
      </c>
      <c r="D1" s="1" t="inlineStr">
        <is>
          <t>StoreName</t>
        </is>
      </c>
      <c r="E1" s="1" t="inlineStr">
        <is>
          <t>Region</t>
        </is>
      </c>
      <c r="F1" s="1" t="inlineStr">
        <is>
          <t>ProductID</t>
        </is>
      </c>
      <c r="G1" s="1" t="inlineStr">
        <is>
          <t>ProductName</t>
        </is>
      </c>
      <c r="H1" s="1" t="inlineStr">
        <is>
          <t>Category</t>
        </is>
      </c>
      <c r="I1" s="1" t="inlineStr">
        <is>
          <t>Quantity</t>
        </is>
      </c>
      <c r="J1" s="1" t="inlineStr">
        <is>
          <t>UnitPrice</t>
        </is>
      </c>
      <c r="K1" s="1" t="inlineStr">
        <is>
          <t>Discount</t>
        </is>
      </c>
      <c r="L1" s="1" t="inlineStr">
        <is>
          <t>NetSale</t>
        </is>
      </c>
      <c r="M1" s="1" t="inlineStr">
        <is>
          <t>TotalCost</t>
        </is>
      </c>
      <c r="N1" s="1" t="inlineStr">
        <is>
          <t>Profit</t>
        </is>
      </c>
    </row>
    <row r="2">
      <c r="A2" t="inlineStr">
        <is>
          <t>T1000000</t>
        </is>
      </c>
      <c r="B2" t="inlineStr">
        <is>
          <t>2023-07-16</t>
        </is>
      </c>
      <c r="C2" t="inlineStr">
        <is>
          <t>S038</t>
        </is>
      </c>
      <c r="D2" t="inlineStr">
        <is>
          <t>Store_038</t>
        </is>
      </c>
      <c r="E2" t="inlineStr">
        <is>
          <t>East</t>
        </is>
      </c>
      <c r="F2" t="inlineStr">
        <is>
          <t>P0108</t>
        </is>
      </c>
      <c r="G2" t="inlineStr">
        <is>
          <t>Prod_0108</t>
        </is>
      </c>
      <c r="H2" t="inlineStr">
        <is>
          <t>Stationery</t>
        </is>
      </c>
      <c r="I2" t="n">
        <v>4</v>
      </c>
      <c r="J2" t="n">
        <v>512.55</v>
      </c>
      <c r="K2" t="n">
        <v>0.05</v>
      </c>
      <c r="L2">
        <f>I2*J2*(1-K2)</f>
        <v/>
      </c>
      <c r="M2">
        <f>VLOOKUP(F2,Products!A:D,4,FALSE)*I2</f>
        <v/>
      </c>
      <c r="N2">
        <f>L2-M2</f>
        <v/>
      </c>
    </row>
    <row r="3">
      <c r="A3" t="inlineStr">
        <is>
          <t>T1000001</t>
        </is>
      </c>
      <c r="B3" t="inlineStr">
        <is>
          <t>2024-10-01</t>
        </is>
      </c>
      <c r="C3" t="inlineStr">
        <is>
          <t>S005</t>
        </is>
      </c>
      <c r="D3" t="inlineStr">
        <is>
          <t>Store_005</t>
        </is>
      </c>
      <c r="E3" t="inlineStr">
        <is>
          <t>Central</t>
        </is>
      </c>
      <c r="F3" t="inlineStr">
        <is>
          <t>P0122</t>
        </is>
      </c>
      <c r="G3" t="inlineStr">
        <is>
          <t>Prod_0122</t>
        </is>
      </c>
      <c r="H3" t="inlineStr">
        <is>
          <t>Beverages</t>
        </is>
      </c>
      <c r="I3" t="n">
        <v>3</v>
      </c>
      <c r="J3" t="n">
        <v>779.85</v>
      </c>
      <c r="K3" t="n">
        <v>0.15</v>
      </c>
      <c r="L3">
        <f>I3*J3*(1-K3)</f>
        <v/>
      </c>
      <c r="M3">
        <f>VLOOKUP(F3,Products!A:D,4,FALSE)*I3</f>
        <v/>
      </c>
      <c r="N3">
        <f>L3-M3</f>
        <v/>
      </c>
    </row>
    <row r="4">
      <c r="A4" t="inlineStr">
        <is>
          <t>T1000002</t>
        </is>
      </c>
      <c r="B4" t="inlineStr">
        <is>
          <t>2024-06-16</t>
        </is>
      </c>
      <c r="C4" t="inlineStr">
        <is>
          <t>S020</t>
        </is>
      </c>
      <c r="D4" t="inlineStr">
        <is>
          <t>Store_020</t>
        </is>
      </c>
      <c r="E4" t="inlineStr">
        <is>
          <t>West</t>
        </is>
      </c>
      <c r="F4" t="inlineStr">
        <is>
          <t>P0192</t>
        </is>
      </c>
      <c r="G4" t="inlineStr">
        <is>
          <t>Prod_0192</t>
        </is>
      </c>
      <c r="H4" t="inlineStr">
        <is>
          <t>Beverages</t>
        </is>
      </c>
      <c r="I4" t="n">
        <v>7</v>
      </c>
      <c r="J4" t="n">
        <v>354.34</v>
      </c>
      <c r="K4" t="n">
        <v>0</v>
      </c>
      <c r="L4">
        <f>I4*J4*(1-K4)</f>
        <v/>
      </c>
      <c r="M4">
        <f>VLOOKUP(F4,Products!A:D,4,FALSE)*I4</f>
        <v/>
      </c>
      <c r="N4">
        <f>L4-M4</f>
        <v/>
      </c>
    </row>
    <row r="5">
      <c r="A5" t="inlineStr">
        <is>
          <t>T1000003</t>
        </is>
      </c>
      <c r="B5" t="inlineStr">
        <is>
          <t>2023-02-13</t>
        </is>
      </c>
      <c r="C5" t="inlineStr">
        <is>
          <t>S005</t>
        </is>
      </c>
      <c r="D5" t="inlineStr">
        <is>
          <t>Store_005</t>
        </is>
      </c>
      <c r="E5" t="inlineStr">
        <is>
          <t>Central</t>
        </is>
      </c>
      <c r="F5" t="inlineStr">
        <is>
          <t>P0072</t>
        </is>
      </c>
      <c r="G5" t="inlineStr">
        <is>
          <t>Prod_0072</t>
        </is>
      </c>
      <c r="H5" t="inlineStr">
        <is>
          <t>Food</t>
        </is>
      </c>
      <c r="I5" t="n">
        <v>8</v>
      </c>
      <c r="J5" t="n">
        <v>795.25</v>
      </c>
      <c r="K5" t="n">
        <v>0.05</v>
      </c>
      <c r="L5">
        <f>I5*J5*(1-K5)</f>
        <v/>
      </c>
      <c r="M5">
        <f>VLOOKUP(F5,Products!A:D,4,FALSE)*I5</f>
        <v/>
      </c>
      <c r="N5">
        <f>L5-M5</f>
        <v/>
      </c>
    </row>
    <row r="6">
      <c r="A6" t="inlineStr">
        <is>
          <t>T1000004</t>
        </is>
      </c>
      <c r="B6" t="inlineStr">
        <is>
          <t>2025-01-11</t>
        </is>
      </c>
      <c r="C6" t="inlineStr">
        <is>
          <t>S036</t>
        </is>
      </c>
      <c r="D6" t="inlineStr">
        <is>
          <t>Store_036</t>
        </is>
      </c>
      <c r="E6" t="inlineStr">
        <is>
          <t>Central</t>
        </is>
      </c>
      <c r="F6" t="inlineStr">
        <is>
          <t>P0126</t>
        </is>
      </c>
      <c r="G6" t="inlineStr">
        <is>
          <t>Prod_0126</t>
        </is>
      </c>
      <c r="H6" t="inlineStr">
        <is>
          <t>Toys</t>
        </is>
      </c>
      <c r="I6" t="n">
        <v>2</v>
      </c>
      <c r="J6" t="n">
        <v>329.08</v>
      </c>
      <c r="K6" t="n">
        <v>0</v>
      </c>
      <c r="L6">
        <f>I6*J6*(1-K6)</f>
        <v/>
      </c>
      <c r="M6">
        <f>VLOOKUP(F6,Products!A:D,4,FALSE)*I6</f>
        <v/>
      </c>
      <c r="N6">
        <f>L6-M6</f>
        <v/>
      </c>
    </row>
    <row r="7">
      <c r="A7" t="inlineStr">
        <is>
          <t>T1000005</t>
        </is>
      </c>
      <c r="B7" t="inlineStr">
        <is>
          <t>2023-09-19</t>
        </is>
      </c>
      <c r="C7" t="inlineStr">
        <is>
          <t>S046</t>
        </is>
      </c>
      <c r="D7" t="inlineStr">
        <is>
          <t>Store_046</t>
        </is>
      </c>
      <c r="E7" t="inlineStr">
        <is>
          <t>South</t>
        </is>
      </c>
      <c r="F7" t="inlineStr">
        <is>
          <t>P0042</t>
        </is>
      </c>
      <c r="G7" t="inlineStr">
        <is>
          <t>Prod_0042</t>
        </is>
      </c>
      <c r="H7" t="inlineStr">
        <is>
          <t>Electronics</t>
        </is>
      </c>
      <c r="I7" t="n">
        <v>5</v>
      </c>
      <c r="J7" t="n">
        <v>904.6799999999999</v>
      </c>
      <c r="K7" t="n">
        <v>0</v>
      </c>
      <c r="L7">
        <f>I7*J7*(1-K7)</f>
        <v/>
      </c>
      <c r="M7">
        <f>VLOOKUP(F7,Products!A:D,4,FALSE)*I7</f>
        <v/>
      </c>
      <c r="N7">
        <f>L7-M7</f>
        <v/>
      </c>
    </row>
    <row r="8">
      <c r="A8" t="inlineStr">
        <is>
          <t>T1000006</t>
        </is>
      </c>
      <c r="B8" t="inlineStr">
        <is>
          <t>2025-05-27</t>
        </is>
      </c>
      <c r="C8" t="inlineStr">
        <is>
          <t>S019</t>
        </is>
      </c>
      <c r="D8" t="inlineStr">
        <is>
          <t>Store_019</t>
        </is>
      </c>
      <c r="E8" t="inlineStr">
        <is>
          <t>East</t>
        </is>
      </c>
      <c r="F8" t="inlineStr">
        <is>
          <t>P0047</t>
        </is>
      </c>
      <c r="G8" t="inlineStr">
        <is>
          <t>Prod_0047</t>
        </is>
      </c>
      <c r="H8" t="inlineStr">
        <is>
          <t>Beverages</t>
        </is>
      </c>
      <c r="I8" t="n">
        <v>5</v>
      </c>
      <c r="J8" t="n">
        <v>500.67</v>
      </c>
      <c r="K8" t="n">
        <v>0.05</v>
      </c>
      <c r="L8">
        <f>I8*J8*(1-K8)</f>
        <v/>
      </c>
      <c r="M8">
        <f>VLOOKUP(F8,Products!A:D,4,FALSE)*I8</f>
        <v/>
      </c>
      <c r="N8">
        <f>L8-M8</f>
        <v/>
      </c>
    </row>
    <row r="9">
      <c r="A9" t="inlineStr">
        <is>
          <t>T1000007</t>
        </is>
      </c>
      <c r="B9" t="inlineStr">
        <is>
          <t>2024-07-07</t>
        </is>
      </c>
      <c r="C9" t="inlineStr">
        <is>
          <t>S028</t>
        </is>
      </c>
      <c r="D9" t="inlineStr">
        <is>
          <t>Store_028</t>
        </is>
      </c>
      <c r="E9" t="inlineStr">
        <is>
          <t>North</t>
        </is>
      </c>
      <c r="F9" t="inlineStr">
        <is>
          <t>P0147</t>
        </is>
      </c>
      <c r="G9" t="inlineStr">
        <is>
          <t>Prod_0147</t>
        </is>
      </c>
      <c r="H9" t="inlineStr">
        <is>
          <t>Stationery</t>
        </is>
      </c>
      <c r="I9" t="n">
        <v>4</v>
      </c>
      <c r="J9" t="n">
        <v>356.12</v>
      </c>
      <c r="K9" t="n">
        <v>0.05</v>
      </c>
      <c r="L9">
        <f>I9*J9*(1-K9)</f>
        <v/>
      </c>
      <c r="M9">
        <f>VLOOKUP(F9,Products!A:D,4,FALSE)*I9</f>
        <v/>
      </c>
      <c r="N9">
        <f>L9-M9</f>
        <v/>
      </c>
    </row>
    <row r="10">
      <c r="A10" t="inlineStr">
        <is>
          <t>T1000008</t>
        </is>
      </c>
      <c r="B10" t="inlineStr">
        <is>
          <t>2023-07-14</t>
        </is>
      </c>
      <c r="C10" t="inlineStr">
        <is>
          <t>S006</t>
        </is>
      </c>
      <c r="D10" t="inlineStr">
        <is>
          <t>Store_006</t>
        </is>
      </c>
      <c r="E10" t="inlineStr">
        <is>
          <t>East</t>
        </is>
      </c>
      <c r="F10" t="inlineStr">
        <is>
          <t>P0148</t>
        </is>
      </c>
      <c r="G10" t="inlineStr">
        <is>
          <t>Prod_0148</t>
        </is>
      </c>
      <c r="H10" t="inlineStr">
        <is>
          <t>Electronics</t>
        </is>
      </c>
      <c r="I10" t="n">
        <v>6</v>
      </c>
      <c r="J10" t="n">
        <v>294.16</v>
      </c>
      <c r="K10" t="n">
        <v>0.2</v>
      </c>
      <c r="L10">
        <f>I10*J10*(1-K10)</f>
        <v/>
      </c>
      <c r="M10">
        <f>VLOOKUP(F10,Products!A:D,4,FALSE)*I10</f>
        <v/>
      </c>
      <c r="N10">
        <f>L10-M10</f>
        <v/>
      </c>
    </row>
    <row r="11">
      <c r="A11" t="inlineStr">
        <is>
          <t>T1000009</t>
        </is>
      </c>
      <c r="B11" t="inlineStr">
        <is>
          <t>2024-04-08</t>
        </is>
      </c>
      <c r="C11" t="inlineStr">
        <is>
          <t>S040</t>
        </is>
      </c>
      <c r="D11" t="inlineStr">
        <is>
          <t>Store_040</t>
        </is>
      </c>
      <c r="E11" t="inlineStr">
        <is>
          <t>Central</t>
        </is>
      </c>
      <c r="F11" t="inlineStr">
        <is>
          <t>P0071</t>
        </is>
      </c>
      <c r="G11" t="inlineStr">
        <is>
          <t>Prod_0071</t>
        </is>
      </c>
      <c r="H11" t="inlineStr">
        <is>
          <t>Beverages</t>
        </is>
      </c>
      <c r="I11" t="n">
        <v>2</v>
      </c>
      <c r="J11" t="n">
        <v>597.83</v>
      </c>
      <c r="K11" t="n">
        <v>0</v>
      </c>
      <c r="L11">
        <f>I11*J11*(1-K11)</f>
        <v/>
      </c>
      <c r="M11">
        <f>VLOOKUP(F11,Products!A:D,4,FALSE)*I11</f>
        <v/>
      </c>
      <c r="N11">
        <f>L11-M11</f>
        <v/>
      </c>
    </row>
    <row r="12">
      <c r="A12" t="inlineStr">
        <is>
          <t>T1000010</t>
        </is>
      </c>
      <c r="B12" t="inlineStr">
        <is>
          <t>2024-12-01</t>
        </is>
      </c>
      <c r="C12" t="inlineStr">
        <is>
          <t>S017</t>
        </is>
      </c>
      <c r="D12" t="inlineStr">
        <is>
          <t>Store_017</t>
        </is>
      </c>
      <c r="E12" t="inlineStr">
        <is>
          <t>South</t>
        </is>
      </c>
      <c r="F12" t="inlineStr">
        <is>
          <t>P0114</t>
        </is>
      </c>
      <c r="G12" t="inlineStr">
        <is>
          <t>Prod_0114</t>
        </is>
      </c>
      <c r="H12" t="inlineStr">
        <is>
          <t>Beverages</t>
        </is>
      </c>
      <c r="I12" t="n">
        <v>7</v>
      </c>
      <c r="J12" t="n">
        <v>621.23</v>
      </c>
      <c r="K12" t="n">
        <v>0.2</v>
      </c>
      <c r="L12">
        <f>I12*J12*(1-K12)</f>
        <v/>
      </c>
      <c r="M12">
        <f>VLOOKUP(F12,Products!A:D,4,FALSE)*I12</f>
        <v/>
      </c>
      <c r="N12">
        <f>L12-M12</f>
        <v/>
      </c>
    </row>
    <row r="13">
      <c r="A13" t="inlineStr">
        <is>
          <t>T1000011</t>
        </is>
      </c>
      <c r="B13" t="inlineStr">
        <is>
          <t>2023-05-31</t>
        </is>
      </c>
      <c r="C13" t="inlineStr">
        <is>
          <t>S041</t>
        </is>
      </c>
      <c r="D13" t="inlineStr">
        <is>
          <t>Store_041</t>
        </is>
      </c>
      <c r="E13" t="inlineStr">
        <is>
          <t>East</t>
        </is>
      </c>
      <c r="F13" t="inlineStr">
        <is>
          <t>P0017</t>
        </is>
      </c>
      <c r="G13" t="inlineStr">
        <is>
          <t>Prod_0017</t>
        </is>
      </c>
      <c r="H13" t="inlineStr">
        <is>
          <t>Food</t>
        </is>
      </c>
      <c r="I13" t="n">
        <v>9</v>
      </c>
      <c r="J13" t="n">
        <v>673.46</v>
      </c>
      <c r="K13" t="n">
        <v>0.05</v>
      </c>
      <c r="L13">
        <f>I13*J13*(1-K13)</f>
        <v/>
      </c>
      <c r="M13">
        <f>VLOOKUP(F13,Products!A:D,4,FALSE)*I13</f>
        <v/>
      </c>
      <c r="N13">
        <f>L13-M13</f>
        <v/>
      </c>
    </row>
    <row r="14">
      <c r="A14" t="inlineStr">
        <is>
          <t>T1000012</t>
        </is>
      </c>
      <c r="B14" t="inlineStr">
        <is>
          <t>2025-01-26</t>
        </is>
      </c>
      <c r="C14" t="inlineStr">
        <is>
          <t>S027</t>
        </is>
      </c>
      <c r="D14" t="inlineStr">
        <is>
          <t>Store_027</t>
        </is>
      </c>
      <c r="E14" t="inlineStr">
        <is>
          <t>South</t>
        </is>
      </c>
      <c r="F14" t="inlineStr">
        <is>
          <t>P0200</t>
        </is>
      </c>
      <c r="G14" t="inlineStr">
        <is>
          <t>Prod_0200</t>
        </is>
      </c>
      <c r="H14" t="inlineStr">
        <is>
          <t>Electronics</t>
        </is>
      </c>
      <c r="I14" t="n">
        <v>1</v>
      </c>
      <c r="J14" t="n">
        <v>303.1</v>
      </c>
      <c r="K14" t="n">
        <v>0</v>
      </c>
      <c r="L14">
        <f>I14*J14*(1-K14)</f>
        <v/>
      </c>
      <c r="M14">
        <f>VLOOKUP(F14,Products!A:D,4,FALSE)*I14</f>
        <v/>
      </c>
      <c r="N14">
        <f>L14-M14</f>
        <v/>
      </c>
    </row>
    <row r="15">
      <c r="A15" t="inlineStr">
        <is>
          <t>T1000013</t>
        </is>
      </c>
      <c r="B15" t="inlineStr">
        <is>
          <t>2024-02-19</t>
        </is>
      </c>
      <c r="C15" t="inlineStr">
        <is>
          <t>S014</t>
        </is>
      </c>
      <c r="D15" t="inlineStr">
        <is>
          <t>Store_014</t>
        </is>
      </c>
      <c r="E15" t="inlineStr">
        <is>
          <t>West</t>
        </is>
      </c>
      <c r="F15" t="inlineStr">
        <is>
          <t>P0001</t>
        </is>
      </c>
      <c r="G15" t="inlineStr">
        <is>
          <t>Prod_0001</t>
        </is>
      </c>
      <c r="H15" t="inlineStr">
        <is>
          <t>Beverages</t>
        </is>
      </c>
      <c r="I15" t="n">
        <v>4</v>
      </c>
      <c r="J15" t="n">
        <v>579.96</v>
      </c>
      <c r="K15" t="n">
        <v>0</v>
      </c>
      <c r="L15">
        <f>I15*J15*(1-K15)</f>
        <v/>
      </c>
      <c r="M15">
        <f>VLOOKUP(F15,Products!A:D,4,FALSE)*I15</f>
        <v/>
      </c>
      <c r="N15">
        <f>L15-M15</f>
        <v/>
      </c>
    </row>
    <row r="16">
      <c r="A16" t="inlineStr">
        <is>
          <t>T1000014</t>
        </is>
      </c>
      <c r="B16" t="inlineStr">
        <is>
          <t>2023-02-02</t>
        </is>
      </c>
      <c r="C16" t="inlineStr">
        <is>
          <t>S012</t>
        </is>
      </c>
      <c r="D16" t="inlineStr">
        <is>
          <t>Store_012</t>
        </is>
      </c>
      <c r="E16" t="inlineStr">
        <is>
          <t>South</t>
        </is>
      </c>
      <c r="F16" t="inlineStr">
        <is>
          <t>P0116</t>
        </is>
      </c>
      <c r="G16" t="inlineStr">
        <is>
          <t>Prod_0116</t>
        </is>
      </c>
      <c r="H16" t="inlineStr">
        <is>
          <t>Clothing</t>
        </is>
      </c>
      <c r="I16" t="n">
        <v>9</v>
      </c>
      <c r="J16" t="n">
        <v>706.9</v>
      </c>
      <c r="K16" t="n">
        <v>0</v>
      </c>
      <c r="L16">
        <f>I16*J16*(1-K16)</f>
        <v/>
      </c>
      <c r="M16">
        <f>VLOOKUP(F16,Products!A:D,4,FALSE)*I16</f>
        <v/>
      </c>
      <c r="N16">
        <f>L16-M16</f>
        <v/>
      </c>
    </row>
    <row r="17">
      <c r="A17" t="inlineStr">
        <is>
          <t>T1000015</t>
        </is>
      </c>
      <c r="B17" t="inlineStr">
        <is>
          <t>2023-04-16</t>
        </is>
      </c>
      <c r="C17" t="inlineStr">
        <is>
          <t>S031</t>
        </is>
      </c>
      <c r="D17" t="inlineStr">
        <is>
          <t>Store_031</t>
        </is>
      </c>
      <c r="E17" t="inlineStr">
        <is>
          <t>Central</t>
        </is>
      </c>
      <c r="F17" t="inlineStr">
        <is>
          <t>P0166</t>
        </is>
      </c>
      <c r="G17" t="inlineStr">
        <is>
          <t>Prod_0166</t>
        </is>
      </c>
      <c r="H17" t="inlineStr">
        <is>
          <t>Electronics</t>
        </is>
      </c>
      <c r="I17" t="n">
        <v>7</v>
      </c>
      <c r="J17" t="n">
        <v>530.4299999999999</v>
      </c>
      <c r="K17" t="n">
        <v>0.15</v>
      </c>
      <c r="L17">
        <f>I17*J17*(1-K17)</f>
        <v/>
      </c>
      <c r="M17">
        <f>VLOOKUP(F17,Products!A:D,4,FALSE)*I17</f>
        <v/>
      </c>
      <c r="N17">
        <f>L17-M17</f>
        <v/>
      </c>
    </row>
    <row r="18">
      <c r="A18" t="inlineStr">
        <is>
          <t>T1000016</t>
        </is>
      </c>
      <c r="B18" t="inlineStr">
        <is>
          <t>2024-08-18</t>
        </is>
      </c>
      <c r="C18" t="inlineStr">
        <is>
          <t>S027</t>
        </is>
      </c>
      <c r="D18" t="inlineStr">
        <is>
          <t>Store_027</t>
        </is>
      </c>
      <c r="E18" t="inlineStr">
        <is>
          <t>South</t>
        </is>
      </c>
      <c r="F18" t="inlineStr">
        <is>
          <t>P0117</t>
        </is>
      </c>
      <c r="G18" t="inlineStr">
        <is>
          <t>Prod_0117</t>
        </is>
      </c>
      <c r="H18" t="inlineStr">
        <is>
          <t>Electronics</t>
        </is>
      </c>
      <c r="I18" t="n">
        <v>4</v>
      </c>
      <c r="J18" t="n">
        <v>386.58</v>
      </c>
      <c r="K18" t="n">
        <v>0</v>
      </c>
      <c r="L18">
        <f>I18*J18*(1-K18)</f>
        <v/>
      </c>
      <c r="M18">
        <f>VLOOKUP(F18,Products!A:D,4,FALSE)*I18</f>
        <v/>
      </c>
      <c r="N18">
        <f>L18-M18</f>
        <v/>
      </c>
    </row>
    <row r="19">
      <c r="A19" t="inlineStr">
        <is>
          <t>T1000017</t>
        </is>
      </c>
      <c r="B19" t="inlineStr">
        <is>
          <t>2023-04-09</t>
        </is>
      </c>
      <c r="C19" t="inlineStr">
        <is>
          <t>S011</t>
        </is>
      </c>
      <c r="D19" t="inlineStr">
        <is>
          <t>Store_011</t>
        </is>
      </c>
      <c r="E19" t="inlineStr">
        <is>
          <t>South</t>
        </is>
      </c>
      <c r="F19" t="inlineStr">
        <is>
          <t>P0034</t>
        </is>
      </c>
      <c r="G19" t="inlineStr">
        <is>
          <t>Prod_0034</t>
        </is>
      </c>
      <c r="H19" t="inlineStr">
        <is>
          <t>Toys</t>
        </is>
      </c>
      <c r="I19" t="n">
        <v>2</v>
      </c>
      <c r="J19" t="n">
        <v>611.86</v>
      </c>
      <c r="K19" t="n">
        <v>0</v>
      </c>
      <c r="L19">
        <f>I19*J19*(1-K19)</f>
        <v/>
      </c>
      <c r="M19">
        <f>VLOOKUP(F19,Products!A:D,4,FALSE)*I19</f>
        <v/>
      </c>
      <c r="N19">
        <f>L19-M19</f>
        <v/>
      </c>
    </row>
    <row r="20">
      <c r="A20" t="inlineStr">
        <is>
          <t>T1000018</t>
        </is>
      </c>
      <c r="B20" t="inlineStr">
        <is>
          <t>2024-06-22</t>
        </is>
      </c>
      <c r="C20" t="inlineStr">
        <is>
          <t>S005</t>
        </is>
      </c>
      <c r="D20" t="inlineStr">
        <is>
          <t>Store_005</t>
        </is>
      </c>
      <c r="E20" t="inlineStr">
        <is>
          <t>Central</t>
        </is>
      </c>
      <c r="F20" t="inlineStr">
        <is>
          <t>P0049</t>
        </is>
      </c>
      <c r="G20" t="inlineStr">
        <is>
          <t>Prod_0049</t>
        </is>
      </c>
      <c r="H20" t="inlineStr">
        <is>
          <t>Beverages</t>
        </is>
      </c>
      <c r="I20" t="n">
        <v>7</v>
      </c>
      <c r="J20" t="n">
        <v>262.85</v>
      </c>
      <c r="K20" t="n">
        <v>0.1</v>
      </c>
      <c r="L20">
        <f>I20*J20*(1-K20)</f>
        <v/>
      </c>
      <c r="M20">
        <f>VLOOKUP(F20,Products!A:D,4,FALSE)*I20</f>
        <v/>
      </c>
      <c r="N20">
        <f>L20-M20</f>
        <v/>
      </c>
    </row>
    <row r="21">
      <c r="A21" t="inlineStr">
        <is>
          <t>T1000019</t>
        </is>
      </c>
      <c r="B21" t="inlineStr">
        <is>
          <t>2024-04-06</t>
        </is>
      </c>
      <c r="C21" t="inlineStr">
        <is>
          <t>S025</t>
        </is>
      </c>
      <c r="D21" t="inlineStr">
        <is>
          <t>Store_025</t>
        </is>
      </c>
      <c r="E21" t="inlineStr">
        <is>
          <t>Central</t>
        </is>
      </c>
      <c r="F21" t="inlineStr">
        <is>
          <t>P0014</t>
        </is>
      </c>
      <c r="G21" t="inlineStr">
        <is>
          <t>Prod_0014</t>
        </is>
      </c>
      <c r="H21" t="inlineStr">
        <is>
          <t>Clothing</t>
        </is>
      </c>
      <c r="I21" t="n">
        <v>6</v>
      </c>
      <c r="J21" t="n">
        <v>301.57</v>
      </c>
      <c r="K21" t="n">
        <v>0</v>
      </c>
      <c r="L21">
        <f>I21*J21*(1-K21)</f>
        <v/>
      </c>
      <c r="M21">
        <f>VLOOKUP(F21,Products!A:D,4,FALSE)*I21</f>
        <v/>
      </c>
      <c r="N21">
        <f>L21-M21</f>
        <v/>
      </c>
    </row>
    <row r="22">
      <c r="A22" t="inlineStr">
        <is>
          <t>T1000020</t>
        </is>
      </c>
      <c r="B22" t="inlineStr">
        <is>
          <t>2025-02-27</t>
        </is>
      </c>
      <c r="C22" t="inlineStr">
        <is>
          <t>S012</t>
        </is>
      </c>
      <c r="D22" t="inlineStr">
        <is>
          <t>Store_012</t>
        </is>
      </c>
      <c r="E22" t="inlineStr">
        <is>
          <t>South</t>
        </is>
      </c>
      <c r="F22" t="inlineStr">
        <is>
          <t>P0122</t>
        </is>
      </c>
      <c r="G22" t="inlineStr">
        <is>
          <t>Prod_0122</t>
        </is>
      </c>
      <c r="H22" t="inlineStr">
        <is>
          <t>Beverages</t>
        </is>
      </c>
      <c r="I22" t="n">
        <v>2</v>
      </c>
      <c r="J22" t="n">
        <v>710.67</v>
      </c>
      <c r="K22" t="n">
        <v>0.2</v>
      </c>
      <c r="L22">
        <f>I22*J22*(1-K22)</f>
        <v/>
      </c>
      <c r="M22">
        <f>VLOOKUP(F22,Products!A:D,4,FALSE)*I22</f>
        <v/>
      </c>
      <c r="N22">
        <f>L22-M22</f>
        <v/>
      </c>
    </row>
    <row r="23">
      <c r="A23" t="inlineStr">
        <is>
          <t>T1000021</t>
        </is>
      </c>
      <c r="B23" t="inlineStr">
        <is>
          <t>2025-06-21</t>
        </is>
      </c>
      <c r="C23" t="inlineStr">
        <is>
          <t>S018</t>
        </is>
      </c>
      <c r="D23" t="inlineStr">
        <is>
          <t>Store_018</t>
        </is>
      </c>
      <c r="E23" t="inlineStr">
        <is>
          <t>South</t>
        </is>
      </c>
      <c r="F23" t="inlineStr">
        <is>
          <t>P0076</t>
        </is>
      </c>
      <c r="G23" t="inlineStr">
        <is>
          <t>Prod_0076</t>
        </is>
      </c>
      <c r="H23" t="inlineStr">
        <is>
          <t>Clothing</t>
        </is>
      </c>
      <c r="I23" t="n">
        <v>5</v>
      </c>
      <c r="J23" t="n">
        <v>418.02</v>
      </c>
      <c r="K23" t="n">
        <v>0</v>
      </c>
      <c r="L23">
        <f>I23*J23*(1-K23)</f>
        <v/>
      </c>
      <c r="M23">
        <f>VLOOKUP(F23,Products!A:D,4,FALSE)*I23</f>
        <v/>
      </c>
      <c r="N23">
        <f>L23-M23</f>
        <v/>
      </c>
    </row>
    <row r="24">
      <c r="A24" t="inlineStr">
        <is>
          <t>T1000022</t>
        </is>
      </c>
      <c r="B24" t="inlineStr">
        <is>
          <t>2025-09-08</t>
        </is>
      </c>
      <c r="C24" t="inlineStr">
        <is>
          <t>S009</t>
        </is>
      </c>
      <c r="D24" t="inlineStr">
        <is>
          <t>Store_009</t>
        </is>
      </c>
      <c r="E24" t="inlineStr">
        <is>
          <t>Central</t>
        </is>
      </c>
      <c r="F24" t="inlineStr">
        <is>
          <t>P0045</t>
        </is>
      </c>
      <c r="G24" t="inlineStr">
        <is>
          <t>Prod_0045</t>
        </is>
      </c>
      <c r="H24" t="inlineStr">
        <is>
          <t>Toys</t>
        </is>
      </c>
      <c r="I24" t="n">
        <v>5</v>
      </c>
      <c r="J24" t="n">
        <v>231</v>
      </c>
      <c r="K24" t="n">
        <v>0</v>
      </c>
      <c r="L24">
        <f>I24*J24*(1-K24)</f>
        <v/>
      </c>
      <c r="M24">
        <f>VLOOKUP(F24,Products!A:D,4,FALSE)*I24</f>
        <v/>
      </c>
      <c r="N24">
        <f>L24-M24</f>
        <v/>
      </c>
    </row>
    <row r="25">
      <c r="A25" t="inlineStr">
        <is>
          <t>T1000023</t>
        </is>
      </c>
      <c r="B25" t="inlineStr">
        <is>
          <t>2023-02-18</t>
        </is>
      </c>
      <c r="C25" t="inlineStr">
        <is>
          <t>S022</t>
        </is>
      </c>
      <c r="D25" t="inlineStr">
        <is>
          <t>Store_022</t>
        </is>
      </c>
      <c r="E25" t="inlineStr">
        <is>
          <t>East</t>
        </is>
      </c>
      <c r="F25" t="inlineStr">
        <is>
          <t>P0001</t>
        </is>
      </c>
      <c r="G25" t="inlineStr">
        <is>
          <t>Prod_0001</t>
        </is>
      </c>
      <c r="H25" t="inlineStr">
        <is>
          <t>Beverages</t>
        </is>
      </c>
      <c r="I25" t="n">
        <v>7</v>
      </c>
      <c r="J25" t="n">
        <v>621.1</v>
      </c>
      <c r="K25" t="n">
        <v>0.05</v>
      </c>
      <c r="L25">
        <f>I25*J25*(1-K25)</f>
        <v/>
      </c>
      <c r="M25">
        <f>VLOOKUP(F25,Products!A:D,4,FALSE)*I25</f>
        <v/>
      </c>
      <c r="N25">
        <f>L25-M25</f>
        <v/>
      </c>
    </row>
    <row r="26">
      <c r="A26" t="inlineStr">
        <is>
          <t>T1000024</t>
        </is>
      </c>
      <c r="B26" t="inlineStr">
        <is>
          <t>2025-04-12</t>
        </is>
      </c>
      <c r="C26" t="inlineStr">
        <is>
          <t>S037</t>
        </is>
      </c>
      <c r="D26" t="inlineStr">
        <is>
          <t>Store_037</t>
        </is>
      </c>
      <c r="E26" t="inlineStr">
        <is>
          <t>East</t>
        </is>
      </c>
      <c r="F26" t="inlineStr">
        <is>
          <t>P0134</t>
        </is>
      </c>
      <c r="G26" t="inlineStr">
        <is>
          <t>Prod_0134</t>
        </is>
      </c>
      <c r="H26" t="inlineStr">
        <is>
          <t>Food</t>
        </is>
      </c>
      <c r="I26" t="n">
        <v>1</v>
      </c>
      <c r="J26" t="n">
        <v>386.75</v>
      </c>
      <c r="K26" t="n">
        <v>0</v>
      </c>
      <c r="L26">
        <f>I26*J26*(1-K26)</f>
        <v/>
      </c>
      <c r="M26">
        <f>VLOOKUP(F26,Products!A:D,4,FALSE)*I26</f>
        <v/>
      </c>
      <c r="N26">
        <f>L26-M26</f>
        <v/>
      </c>
    </row>
    <row r="27">
      <c r="A27" t="inlineStr">
        <is>
          <t>T1000025</t>
        </is>
      </c>
      <c r="B27" t="inlineStr">
        <is>
          <t>2025-05-03</t>
        </is>
      </c>
      <c r="C27" t="inlineStr">
        <is>
          <t>S025</t>
        </is>
      </c>
      <c r="D27" t="inlineStr">
        <is>
          <t>Store_025</t>
        </is>
      </c>
      <c r="E27" t="inlineStr">
        <is>
          <t>Central</t>
        </is>
      </c>
      <c r="F27" t="inlineStr">
        <is>
          <t>P0120</t>
        </is>
      </c>
      <c r="G27" t="inlineStr">
        <is>
          <t>Prod_0120</t>
        </is>
      </c>
      <c r="H27" t="inlineStr">
        <is>
          <t>Stationery</t>
        </is>
      </c>
      <c r="I27" t="n">
        <v>7</v>
      </c>
      <c r="J27" t="n">
        <v>565.22</v>
      </c>
      <c r="K27" t="n">
        <v>0</v>
      </c>
      <c r="L27">
        <f>I27*J27*(1-K27)</f>
        <v/>
      </c>
      <c r="M27">
        <f>VLOOKUP(F27,Products!A:D,4,FALSE)*I27</f>
        <v/>
      </c>
      <c r="N27">
        <f>L27-M27</f>
        <v/>
      </c>
    </row>
    <row r="28">
      <c r="A28" t="inlineStr">
        <is>
          <t>T1000026</t>
        </is>
      </c>
      <c r="B28" t="inlineStr">
        <is>
          <t>2023-09-13</t>
        </is>
      </c>
      <c r="C28" t="inlineStr">
        <is>
          <t>S013</t>
        </is>
      </c>
      <c r="D28" t="inlineStr">
        <is>
          <t>Store_013</t>
        </is>
      </c>
      <c r="E28" t="inlineStr">
        <is>
          <t>North</t>
        </is>
      </c>
      <c r="F28" t="inlineStr">
        <is>
          <t>P0131</t>
        </is>
      </c>
      <c r="G28" t="inlineStr">
        <is>
          <t>Prod_0131</t>
        </is>
      </c>
      <c r="H28" t="inlineStr">
        <is>
          <t>Beverages</t>
        </is>
      </c>
      <c r="I28" t="n">
        <v>4</v>
      </c>
      <c r="J28" t="n">
        <v>288.19</v>
      </c>
      <c r="K28" t="n">
        <v>0</v>
      </c>
      <c r="L28">
        <f>I28*J28*(1-K28)</f>
        <v/>
      </c>
      <c r="M28">
        <f>VLOOKUP(F28,Products!A:D,4,FALSE)*I28</f>
        <v/>
      </c>
      <c r="N28">
        <f>L28-M28</f>
        <v/>
      </c>
    </row>
    <row r="29">
      <c r="A29" t="inlineStr">
        <is>
          <t>T1000027</t>
        </is>
      </c>
      <c r="B29" t="inlineStr">
        <is>
          <t>2025-04-08</t>
        </is>
      </c>
      <c r="C29" t="inlineStr">
        <is>
          <t>S048</t>
        </is>
      </c>
      <c r="D29" t="inlineStr">
        <is>
          <t>Store_048</t>
        </is>
      </c>
      <c r="E29" t="inlineStr">
        <is>
          <t>South</t>
        </is>
      </c>
      <c r="F29" t="inlineStr">
        <is>
          <t>P0105</t>
        </is>
      </c>
      <c r="G29" t="inlineStr">
        <is>
          <t>Prod_0105</t>
        </is>
      </c>
      <c r="H29" t="inlineStr">
        <is>
          <t>Electronics</t>
        </is>
      </c>
      <c r="I29" t="n">
        <v>4</v>
      </c>
      <c r="J29" t="n">
        <v>567.16</v>
      </c>
      <c r="K29" t="n">
        <v>0</v>
      </c>
      <c r="L29">
        <f>I29*J29*(1-K29)</f>
        <v/>
      </c>
      <c r="M29">
        <f>VLOOKUP(F29,Products!A:D,4,FALSE)*I29</f>
        <v/>
      </c>
      <c r="N29">
        <f>L29-M29</f>
        <v/>
      </c>
    </row>
    <row r="30">
      <c r="A30" t="inlineStr">
        <is>
          <t>T1000028</t>
        </is>
      </c>
      <c r="B30" t="inlineStr">
        <is>
          <t>2025-09-12</t>
        </is>
      </c>
      <c r="C30" t="inlineStr">
        <is>
          <t>S034</t>
        </is>
      </c>
      <c r="D30" t="inlineStr">
        <is>
          <t>Store_034</t>
        </is>
      </c>
      <c r="E30" t="inlineStr">
        <is>
          <t>Central</t>
        </is>
      </c>
      <c r="F30" t="inlineStr">
        <is>
          <t>P0194</t>
        </is>
      </c>
      <c r="G30" t="inlineStr">
        <is>
          <t>Prod_0194</t>
        </is>
      </c>
      <c r="H30" t="inlineStr">
        <is>
          <t>Food</t>
        </is>
      </c>
      <c r="I30" t="n">
        <v>5</v>
      </c>
      <c r="J30" t="n">
        <v>686.99</v>
      </c>
      <c r="K30" t="n">
        <v>0.2</v>
      </c>
      <c r="L30">
        <f>I30*J30*(1-K30)</f>
        <v/>
      </c>
      <c r="M30">
        <f>VLOOKUP(F30,Products!A:D,4,FALSE)*I30</f>
        <v/>
      </c>
      <c r="N30">
        <f>L30-M30</f>
        <v/>
      </c>
    </row>
    <row r="31">
      <c r="A31" t="inlineStr">
        <is>
          <t>T1000029</t>
        </is>
      </c>
      <c r="B31" t="inlineStr">
        <is>
          <t>2025-09-22</t>
        </is>
      </c>
      <c r="C31" t="inlineStr">
        <is>
          <t>S025</t>
        </is>
      </c>
      <c r="D31" t="inlineStr">
        <is>
          <t>Store_025</t>
        </is>
      </c>
      <c r="E31" t="inlineStr">
        <is>
          <t>Central</t>
        </is>
      </c>
      <c r="F31" t="inlineStr">
        <is>
          <t>P0187</t>
        </is>
      </c>
      <c r="G31" t="inlineStr">
        <is>
          <t>Prod_0187</t>
        </is>
      </c>
      <c r="H31" t="inlineStr">
        <is>
          <t>Food</t>
        </is>
      </c>
      <c r="I31" t="n">
        <v>4</v>
      </c>
      <c r="J31" t="n">
        <v>849.59</v>
      </c>
      <c r="K31" t="n">
        <v>0.05</v>
      </c>
      <c r="L31">
        <f>I31*J31*(1-K31)</f>
        <v/>
      </c>
      <c r="M31">
        <f>VLOOKUP(F31,Products!A:D,4,FALSE)*I31</f>
        <v/>
      </c>
      <c r="N31">
        <f>L31-M31</f>
        <v/>
      </c>
    </row>
    <row r="32">
      <c r="A32" t="inlineStr">
        <is>
          <t>T1000030</t>
        </is>
      </c>
      <c r="B32" t="inlineStr">
        <is>
          <t>2024-12-03</t>
        </is>
      </c>
      <c r="C32" t="inlineStr">
        <is>
          <t>S025</t>
        </is>
      </c>
      <c r="D32" t="inlineStr">
        <is>
          <t>Store_025</t>
        </is>
      </c>
      <c r="E32" t="inlineStr">
        <is>
          <t>Central</t>
        </is>
      </c>
      <c r="F32" t="inlineStr">
        <is>
          <t>P0116</t>
        </is>
      </c>
      <c r="G32" t="inlineStr">
        <is>
          <t>Prod_0116</t>
        </is>
      </c>
      <c r="H32" t="inlineStr">
        <is>
          <t>Clothing</t>
        </is>
      </c>
      <c r="I32" t="n">
        <v>8</v>
      </c>
      <c r="J32" t="n">
        <v>857.65</v>
      </c>
      <c r="K32" t="n">
        <v>0.15</v>
      </c>
      <c r="L32">
        <f>I32*J32*(1-K32)</f>
        <v/>
      </c>
      <c r="M32">
        <f>VLOOKUP(F32,Products!A:D,4,FALSE)*I32</f>
        <v/>
      </c>
      <c r="N32">
        <f>L32-M32</f>
        <v/>
      </c>
    </row>
    <row r="33">
      <c r="A33" t="inlineStr">
        <is>
          <t>T1000031</t>
        </is>
      </c>
      <c r="B33" t="inlineStr">
        <is>
          <t>2023-02-05</t>
        </is>
      </c>
      <c r="C33" t="inlineStr">
        <is>
          <t>S028</t>
        </is>
      </c>
      <c r="D33" t="inlineStr">
        <is>
          <t>Store_028</t>
        </is>
      </c>
      <c r="E33" t="inlineStr">
        <is>
          <t>North</t>
        </is>
      </c>
      <c r="F33" t="inlineStr">
        <is>
          <t>P0094</t>
        </is>
      </c>
      <c r="G33" t="inlineStr">
        <is>
          <t>Prod_0094</t>
        </is>
      </c>
      <c r="H33" t="inlineStr">
        <is>
          <t>Toys</t>
        </is>
      </c>
      <c r="I33" t="n">
        <v>2</v>
      </c>
      <c r="J33" t="n">
        <v>663.6900000000001</v>
      </c>
      <c r="K33" t="n">
        <v>0.05</v>
      </c>
      <c r="L33">
        <f>I33*J33*(1-K33)</f>
        <v/>
      </c>
      <c r="M33">
        <f>VLOOKUP(F33,Products!A:D,4,FALSE)*I33</f>
        <v/>
      </c>
      <c r="N33">
        <f>L33-M33</f>
        <v/>
      </c>
    </row>
    <row r="34">
      <c r="A34" t="inlineStr">
        <is>
          <t>T1000032</t>
        </is>
      </c>
      <c r="B34" t="inlineStr">
        <is>
          <t>2025-06-10</t>
        </is>
      </c>
      <c r="C34" t="inlineStr">
        <is>
          <t>S039</t>
        </is>
      </c>
      <c r="D34" t="inlineStr">
        <is>
          <t>Store_039</t>
        </is>
      </c>
      <c r="E34" t="inlineStr">
        <is>
          <t>North</t>
        </is>
      </c>
      <c r="F34" t="inlineStr">
        <is>
          <t>P0101</t>
        </is>
      </c>
      <c r="G34" t="inlineStr">
        <is>
          <t>Prod_0101</t>
        </is>
      </c>
      <c r="H34" t="inlineStr">
        <is>
          <t>Food</t>
        </is>
      </c>
      <c r="I34" t="n">
        <v>6</v>
      </c>
      <c r="J34" t="n">
        <v>70.45999999999999</v>
      </c>
      <c r="K34" t="n">
        <v>0</v>
      </c>
      <c r="L34">
        <f>I34*J34*(1-K34)</f>
        <v/>
      </c>
      <c r="M34">
        <f>VLOOKUP(F34,Products!A:D,4,FALSE)*I34</f>
        <v/>
      </c>
      <c r="N34">
        <f>L34-M34</f>
        <v/>
      </c>
    </row>
    <row r="35">
      <c r="A35" t="inlineStr">
        <is>
          <t>T1000033</t>
        </is>
      </c>
      <c r="B35" t="inlineStr">
        <is>
          <t>2025-01-26</t>
        </is>
      </c>
      <c r="C35" t="inlineStr">
        <is>
          <t>S010</t>
        </is>
      </c>
      <c r="D35" t="inlineStr">
        <is>
          <t>Store_010</t>
        </is>
      </c>
      <c r="E35" t="inlineStr">
        <is>
          <t>North</t>
        </is>
      </c>
      <c r="F35" t="inlineStr">
        <is>
          <t>P0013</t>
        </is>
      </c>
      <c r="G35" t="inlineStr">
        <is>
          <t>Prod_0013</t>
        </is>
      </c>
      <c r="H35" t="inlineStr">
        <is>
          <t>Clothing</t>
        </is>
      </c>
      <c r="I35" t="n">
        <v>2</v>
      </c>
      <c r="J35" t="n">
        <v>85.92</v>
      </c>
      <c r="K35" t="n">
        <v>0</v>
      </c>
      <c r="L35">
        <f>I35*J35*(1-K35)</f>
        <v/>
      </c>
      <c r="M35">
        <f>VLOOKUP(F35,Products!A:D,4,FALSE)*I35</f>
        <v/>
      </c>
      <c r="N35">
        <f>L35-M35</f>
        <v/>
      </c>
    </row>
    <row r="36">
      <c r="A36" t="inlineStr">
        <is>
          <t>T1000034</t>
        </is>
      </c>
      <c r="B36" t="inlineStr">
        <is>
          <t>2024-08-17</t>
        </is>
      </c>
      <c r="C36" t="inlineStr">
        <is>
          <t>S008</t>
        </is>
      </c>
      <c r="D36" t="inlineStr">
        <is>
          <t>Store_008</t>
        </is>
      </c>
      <c r="E36" t="inlineStr">
        <is>
          <t>East</t>
        </is>
      </c>
      <c r="F36" t="inlineStr">
        <is>
          <t>P0037</t>
        </is>
      </c>
      <c r="G36" t="inlineStr">
        <is>
          <t>Prod_0037</t>
        </is>
      </c>
      <c r="H36" t="inlineStr">
        <is>
          <t>Stationery</t>
        </is>
      </c>
      <c r="I36" t="n">
        <v>1</v>
      </c>
      <c r="J36" t="n">
        <v>373.19</v>
      </c>
      <c r="K36" t="n">
        <v>0</v>
      </c>
      <c r="L36">
        <f>I36*J36*(1-K36)</f>
        <v/>
      </c>
      <c r="M36">
        <f>VLOOKUP(F36,Products!A:D,4,FALSE)*I36</f>
        <v/>
      </c>
      <c r="N36">
        <f>L36-M36</f>
        <v/>
      </c>
    </row>
    <row r="37">
      <c r="A37" t="inlineStr">
        <is>
          <t>T1000035</t>
        </is>
      </c>
      <c r="B37" t="inlineStr">
        <is>
          <t>2024-11-15</t>
        </is>
      </c>
      <c r="C37" t="inlineStr">
        <is>
          <t>S024</t>
        </is>
      </c>
      <c r="D37" t="inlineStr">
        <is>
          <t>Store_024</t>
        </is>
      </c>
      <c r="E37" t="inlineStr">
        <is>
          <t>South</t>
        </is>
      </c>
      <c r="F37" t="inlineStr">
        <is>
          <t>P0051</t>
        </is>
      </c>
      <c r="G37" t="inlineStr">
        <is>
          <t>Prod_0051</t>
        </is>
      </c>
      <c r="H37" t="inlineStr">
        <is>
          <t>Clothing</t>
        </is>
      </c>
      <c r="I37" t="n">
        <v>3</v>
      </c>
      <c r="J37" t="n">
        <v>65.40000000000001</v>
      </c>
      <c r="K37" t="n">
        <v>0</v>
      </c>
      <c r="L37">
        <f>I37*J37*(1-K37)</f>
        <v/>
      </c>
      <c r="M37">
        <f>VLOOKUP(F37,Products!A:D,4,FALSE)*I37</f>
        <v/>
      </c>
      <c r="N37">
        <f>L37-M37</f>
        <v/>
      </c>
    </row>
    <row r="38">
      <c r="A38" t="inlineStr">
        <is>
          <t>T1000036</t>
        </is>
      </c>
      <c r="B38" t="inlineStr">
        <is>
          <t>2024-08-28</t>
        </is>
      </c>
      <c r="C38" t="inlineStr">
        <is>
          <t>S026</t>
        </is>
      </c>
      <c r="D38" t="inlineStr">
        <is>
          <t>Store_026</t>
        </is>
      </c>
      <c r="E38" t="inlineStr">
        <is>
          <t>North</t>
        </is>
      </c>
      <c r="F38" t="inlineStr">
        <is>
          <t>P0059</t>
        </is>
      </c>
      <c r="G38" t="inlineStr">
        <is>
          <t>Prod_0059</t>
        </is>
      </c>
      <c r="H38" t="inlineStr">
        <is>
          <t>Beverages</t>
        </is>
      </c>
      <c r="I38" t="n">
        <v>3</v>
      </c>
      <c r="J38" t="n">
        <v>422.28</v>
      </c>
      <c r="K38" t="n">
        <v>0</v>
      </c>
      <c r="L38">
        <f>I38*J38*(1-K38)</f>
        <v/>
      </c>
      <c r="M38">
        <f>VLOOKUP(F38,Products!A:D,4,FALSE)*I38</f>
        <v/>
      </c>
      <c r="N38">
        <f>L38-M38</f>
        <v/>
      </c>
    </row>
    <row r="39">
      <c r="A39" t="inlineStr">
        <is>
          <t>T1000037</t>
        </is>
      </c>
      <c r="B39" t="inlineStr">
        <is>
          <t>2023-02-16</t>
        </is>
      </c>
      <c r="C39" t="inlineStr">
        <is>
          <t>S018</t>
        </is>
      </c>
      <c r="D39" t="inlineStr">
        <is>
          <t>Store_018</t>
        </is>
      </c>
      <c r="E39" t="inlineStr">
        <is>
          <t>South</t>
        </is>
      </c>
      <c r="F39" t="inlineStr">
        <is>
          <t>P0020</t>
        </is>
      </c>
      <c r="G39" t="inlineStr">
        <is>
          <t>Prod_0020</t>
        </is>
      </c>
      <c r="H39" t="inlineStr">
        <is>
          <t>Beverages</t>
        </is>
      </c>
      <c r="I39" t="n">
        <v>3</v>
      </c>
      <c r="J39" t="n">
        <v>846.1900000000001</v>
      </c>
      <c r="K39" t="n">
        <v>0</v>
      </c>
      <c r="L39">
        <f>I39*J39*(1-K39)</f>
        <v/>
      </c>
      <c r="M39">
        <f>VLOOKUP(F39,Products!A:D,4,FALSE)*I39</f>
        <v/>
      </c>
      <c r="N39">
        <f>L39-M39</f>
        <v/>
      </c>
    </row>
    <row r="40">
      <c r="A40" t="inlineStr">
        <is>
          <t>T1000038</t>
        </is>
      </c>
      <c r="B40" t="inlineStr">
        <is>
          <t>2024-05-22</t>
        </is>
      </c>
      <c r="C40" t="inlineStr">
        <is>
          <t>S045</t>
        </is>
      </c>
      <c r="D40" t="inlineStr">
        <is>
          <t>Store_045</t>
        </is>
      </c>
      <c r="E40" t="inlineStr">
        <is>
          <t>East</t>
        </is>
      </c>
      <c r="F40" t="inlineStr">
        <is>
          <t>P0059</t>
        </is>
      </c>
      <c r="G40" t="inlineStr">
        <is>
          <t>Prod_0059</t>
        </is>
      </c>
      <c r="H40" t="inlineStr">
        <is>
          <t>Beverages</t>
        </is>
      </c>
      <c r="I40" t="n">
        <v>2</v>
      </c>
      <c r="J40" t="n">
        <v>455.54</v>
      </c>
      <c r="K40" t="n">
        <v>0</v>
      </c>
      <c r="L40">
        <f>I40*J40*(1-K40)</f>
        <v/>
      </c>
      <c r="M40">
        <f>VLOOKUP(F40,Products!A:D,4,FALSE)*I40</f>
        <v/>
      </c>
      <c r="N40">
        <f>L40-M40</f>
        <v/>
      </c>
    </row>
    <row r="41">
      <c r="A41" t="inlineStr">
        <is>
          <t>T1000039</t>
        </is>
      </c>
      <c r="B41" t="inlineStr">
        <is>
          <t>2023-07-13</t>
        </is>
      </c>
      <c r="C41" t="inlineStr">
        <is>
          <t>S039</t>
        </is>
      </c>
      <c r="D41" t="inlineStr">
        <is>
          <t>Store_039</t>
        </is>
      </c>
      <c r="E41" t="inlineStr">
        <is>
          <t>North</t>
        </is>
      </c>
      <c r="F41" t="inlineStr">
        <is>
          <t>P0147</t>
        </is>
      </c>
      <c r="G41" t="inlineStr">
        <is>
          <t>Prod_0147</t>
        </is>
      </c>
      <c r="H41" t="inlineStr">
        <is>
          <t>Stationery</t>
        </is>
      </c>
      <c r="I41" t="n">
        <v>5</v>
      </c>
      <c r="J41" t="n">
        <v>502.89</v>
      </c>
      <c r="K41" t="n">
        <v>0</v>
      </c>
      <c r="L41">
        <f>I41*J41*(1-K41)</f>
        <v/>
      </c>
      <c r="M41">
        <f>VLOOKUP(F41,Products!A:D,4,FALSE)*I41</f>
        <v/>
      </c>
      <c r="N41">
        <f>L41-M41</f>
        <v/>
      </c>
    </row>
    <row r="42">
      <c r="A42" t="inlineStr">
        <is>
          <t>T1000040</t>
        </is>
      </c>
      <c r="B42" t="inlineStr">
        <is>
          <t>2023-05-03</t>
        </is>
      </c>
      <c r="C42" t="inlineStr">
        <is>
          <t>S043</t>
        </is>
      </c>
      <c r="D42" t="inlineStr">
        <is>
          <t>Store_043</t>
        </is>
      </c>
      <c r="E42" t="inlineStr">
        <is>
          <t>East</t>
        </is>
      </c>
      <c r="F42" t="inlineStr">
        <is>
          <t>P0101</t>
        </is>
      </c>
      <c r="G42" t="inlineStr">
        <is>
          <t>Prod_0101</t>
        </is>
      </c>
      <c r="H42" t="inlineStr">
        <is>
          <t>Food</t>
        </is>
      </c>
      <c r="I42" t="n">
        <v>7</v>
      </c>
      <c r="J42" t="n">
        <v>96.93000000000001</v>
      </c>
      <c r="K42" t="n">
        <v>0</v>
      </c>
      <c r="L42">
        <f>I42*J42*(1-K42)</f>
        <v/>
      </c>
      <c r="M42">
        <f>VLOOKUP(F42,Products!A:D,4,FALSE)*I42</f>
        <v/>
      </c>
      <c r="N42">
        <f>L42-M42</f>
        <v/>
      </c>
    </row>
    <row r="43">
      <c r="A43" t="inlineStr">
        <is>
          <t>T1000041</t>
        </is>
      </c>
      <c r="B43" t="inlineStr">
        <is>
          <t>2023-02-16</t>
        </is>
      </c>
      <c r="C43" t="inlineStr">
        <is>
          <t>S040</t>
        </is>
      </c>
      <c r="D43" t="inlineStr">
        <is>
          <t>Store_040</t>
        </is>
      </c>
      <c r="E43" t="inlineStr">
        <is>
          <t>Central</t>
        </is>
      </c>
      <c r="F43" t="inlineStr">
        <is>
          <t>P0026</t>
        </is>
      </c>
      <c r="G43" t="inlineStr">
        <is>
          <t>Prod_0026</t>
        </is>
      </c>
      <c r="H43" t="inlineStr">
        <is>
          <t>Beverages</t>
        </is>
      </c>
      <c r="I43" t="n">
        <v>5</v>
      </c>
      <c r="J43" t="n">
        <v>875.73</v>
      </c>
      <c r="K43" t="n">
        <v>0</v>
      </c>
      <c r="L43">
        <f>I43*J43*(1-K43)</f>
        <v/>
      </c>
      <c r="M43">
        <f>VLOOKUP(F43,Products!A:D,4,FALSE)*I43</f>
        <v/>
      </c>
      <c r="N43">
        <f>L43-M43</f>
        <v/>
      </c>
    </row>
    <row r="44">
      <c r="A44" t="inlineStr">
        <is>
          <t>T1000042</t>
        </is>
      </c>
      <c r="B44" t="inlineStr">
        <is>
          <t>2023-02-19</t>
        </is>
      </c>
      <c r="C44" t="inlineStr">
        <is>
          <t>S030</t>
        </is>
      </c>
      <c r="D44" t="inlineStr">
        <is>
          <t>Store_030</t>
        </is>
      </c>
      <c r="E44" t="inlineStr">
        <is>
          <t>North</t>
        </is>
      </c>
      <c r="F44" t="inlineStr">
        <is>
          <t>P0175</t>
        </is>
      </c>
      <c r="G44" t="inlineStr">
        <is>
          <t>Prod_0175</t>
        </is>
      </c>
      <c r="H44" t="inlineStr">
        <is>
          <t>Food</t>
        </is>
      </c>
      <c r="I44" t="n">
        <v>7</v>
      </c>
      <c r="J44" t="n">
        <v>1020.65</v>
      </c>
      <c r="K44" t="n">
        <v>0</v>
      </c>
      <c r="L44">
        <f>I44*J44*(1-K44)</f>
        <v/>
      </c>
      <c r="M44">
        <f>VLOOKUP(F44,Products!A:D,4,FALSE)*I44</f>
        <v/>
      </c>
      <c r="N44">
        <f>L44-M44</f>
        <v/>
      </c>
    </row>
    <row r="45">
      <c r="A45" t="inlineStr">
        <is>
          <t>T1000043</t>
        </is>
      </c>
      <c r="B45" t="inlineStr">
        <is>
          <t>2024-08-13</t>
        </is>
      </c>
      <c r="C45" t="inlineStr">
        <is>
          <t>S020</t>
        </is>
      </c>
      <c r="D45" t="inlineStr">
        <is>
          <t>Store_020</t>
        </is>
      </c>
      <c r="E45" t="inlineStr">
        <is>
          <t>West</t>
        </is>
      </c>
      <c r="F45" t="inlineStr">
        <is>
          <t>P0087</t>
        </is>
      </c>
      <c r="G45" t="inlineStr">
        <is>
          <t>Prod_0087</t>
        </is>
      </c>
      <c r="H45" t="inlineStr">
        <is>
          <t>Clothing</t>
        </is>
      </c>
      <c r="I45" t="n">
        <v>9</v>
      </c>
      <c r="J45" t="n">
        <v>348.29</v>
      </c>
      <c r="K45" t="n">
        <v>0</v>
      </c>
      <c r="L45">
        <f>I45*J45*(1-K45)</f>
        <v/>
      </c>
      <c r="M45">
        <f>VLOOKUP(F45,Products!A:D,4,FALSE)*I45</f>
        <v/>
      </c>
      <c r="N45">
        <f>L45-M45</f>
        <v/>
      </c>
    </row>
    <row r="46">
      <c r="A46" t="inlineStr">
        <is>
          <t>T1000044</t>
        </is>
      </c>
      <c r="B46" t="inlineStr">
        <is>
          <t>2025-03-19</t>
        </is>
      </c>
      <c r="C46" t="inlineStr">
        <is>
          <t>S035</t>
        </is>
      </c>
      <c r="D46" t="inlineStr">
        <is>
          <t>Store_035</t>
        </is>
      </c>
      <c r="E46" t="inlineStr">
        <is>
          <t>Central</t>
        </is>
      </c>
      <c r="F46" t="inlineStr">
        <is>
          <t>P0130</t>
        </is>
      </c>
      <c r="G46" t="inlineStr">
        <is>
          <t>Prod_0130</t>
        </is>
      </c>
      <c r="H46" t="inlineStr">
        <is>
          <t>Electronics</t>
        </is>
      </c>
      <c r="I46" t="n">
        <v>7</v>
      </c>
      <c r="J46" t="n">
        <v>702.11</v>
      </c>
      <c r="K46" t="n">
        <v>0</v>
      </c>
      <c r="L46">
        <f>I46*J46*(1-K46)</f>
        <v/>
      </c>
      <c r="M46">
        <f>VLOOKUP(F46,Products!A:D,4,FALSE)*I46</f>
        <v/>
      </c>
      <c r="N46">
        <f>L46-M46</f>
        <v/>
      </c>
    </row>
    <row r="47">
      <c r="A47" t="inlineStr">
        <is>
          <t>T1000045</t>
        </is>
      </c>
      <c r="B47" t="inlineStr">
        <is>
          <t>2023-09-09</t>
        </is>
      </c>
      <c r="C47" t="inlineStr">
        <is>
          <t>S023</t>
        </is>
      </c>
      <c r="D47" t="inlineStr">
        <is>
          <t>Store_023</t>
        </is>
      </c>
      <c r="E47" t="inlineStr">
        <is>
          <t>South</t>
        </is>
      </c>
      <c r="F47" t="inlineStr">
        <is>
          <t>P0022</t>
        </is>
      </c>
      <c r="G47" t="inlineStr">
        <is>
          <t>Prod_0022</t>
        </is>
      </c>
      <c r="H47" t="inlineStr">
        <is>
          <t>Beverages</t>
        </is>
      </c>
      <c r="I47" t="n">
        <v>4</v>
      </c>
      <c r="J47" t="n">
        <v>206.63</v>
      </c>
      <c r="K47" t="n">
        <v>0</v>
      </c>
      <c r="L47">
        <f>I47*J47*(1-K47)</f>
        <v/>
      </c>
      <c r="M47">
        <f>VLOOKUP(F47,Products!A:D,4,FALSE)*I47</f>
        <v/>
      </c>
      <c r="N47">
        <f>L47-M47</f>
        <v/>
      </c>
    </row>
    <row r="48">
      <c r="A48" t="inlineStr">
        <is>
          <t>T1000046</t>
        </is>
      </c>
      <c r="B48" t="inlineStr">
        <is>
          <t>2023-01-16</t>
        </is>
      </c>
      <c r="C48" t="inlineStr">
        <is>
          <t>S020</t>
        </is>
      </c>
      <c r="D48" t="inlineStr">
        <is>
          <t>Store_020</t>
        </is>
      </c>
      <c r="E48" t="inlineStr">
        <is>
          <t>West</t>
        </is>
      </c>
      <c r="F48" t="inlineStr">
        <is>
          <t>P0195</t>
        </is>
      </c>
      <c r="G48" t="inlineStr">
        <is>
          <t>Prod_0195</t>
        </is>
      </c>
      <c r="H48" t="inlineStr">
        <is>
          <t>Food</t>
        </is>
      </c>
      <c r="I48" t="n">
        <v>3</v>
      </c>
      <c r="J48" t="n">
        <v>488.37</v>
      </c>
      <c r="K48" t="n">
        <v>0.05</v>
      </c>
      <c r="L48">
        <f>I48*J48*(1-K48)</f>
        <v/>
      </c>
      <c r="M48">
        <f>VLOOKUP(F48,Products!A:D,4,FALSE)*I48</f>
        <v/>
      </c>
      <c r="N48">
        <f>L48-M48</f>
        <v/>
      </c>
    </row>
    <row r="49">
      <c r="A49" t="inlineStr">
        <is>
          <t>T1000047</t>
        </is>
      </c>
      <c r="B49" t="inlineStr">
        <is>
          <t>2023-08-16</t>
        </is>
      </c>
      <c r="C49" t="inlineStr">
        <is>
          <t>S007</t>
        </is>
      </c>
      <c r="D49" t="inlineStr">
        <is>
          <t>Store_007</t>
        </is>
      </c>
      <c r="E49" t="inlineStr">
        <is>
          <t>East</t>
        </is>
      </c>
      <c r="F49" t="inlineStr">
        <is>
          <t>P0014</t>
        </is>
      </c>
      <c r="G49" t="inlineStr">
        <is>
          <t>Prod_0014</t>
        </is>
      </c>
      <c r="H49" t="inlineStr">
        <is>
          <t>Clothing</t>
        </is>
      </c>
      <c r="I49" t="n">
        <v>2</v>
      </c>
      <c r="J49" t="n">
        <v>320.71</v>
      </c>
      <c r="K49" t="n">
        <v>0</v>
      </c>
      <c r="L49">
        <f>I49*J49*(1-K49)</f>
        <v/>
      </c>
      <c r="M49">
        <f>VLOOKUP(F49,Products!A:D,4,FALSE)*I49</f>
        <v/>
      </c>
      <c r="N49">
        <f>L49-M49</f>
        <v/>
      </c>
    </row>
    <row r="50">
      <c r="A50" t="inlineStr">
        <is>
          <t>T1000048</t>
        </is>
      </c>
      <c r="B50" t="inlineStr">
        <is>
          <t>2024-07-26</t>
        </is>
      </c>
      <c r="C50" t="inlineStr">
        <is>
          <t>S006</t>
        </is>
      </c>
      <c r="D50" t="inlineStr">
        <is>
          <t>Store_006</t>
        </is>
      </c>
      <c r="E50" t="inlineStr">
        <is>
          <t>East</t>
        </is>
      </c>
      <c r="F50" t="inlineStr">
        <is>
          <t>P0075</t>
        </is>
      </c>
      <c r="G50" t="inlineStr">
        <is>
          <t>Prod_0075</t>
        </is>
      </c>
      <c r="H50" t="inlineStr">
        <is>
          <t>Beverages</t>
        </is>
      </c>
      <c r="I50" t="n">
        <v>2</v>
      </c>
      <c r="J50" t="n">
        <v>697.8099999999999</v>
      </c>
      <c r="K50" t="n">
        <v>0.05</v>
      </c>
      <c r="L50">
        <f>I50*J50*(1-K50)</f>
        <v/>
      </c>
      <c r="M50">
        <f>VLOOKUP(F50,Products!A:D,4,FALSE)*I50</f>
        <v/>
      </c>
      <c r="N50">
        <f>L50-M50</f>
        <v/>
      </c>
    </row>
    <row r="51">
      <c r="A51" t="inlineStr">
        <is>
          <t>T1000049</t>
        </is>
      </c>
      <c r="B51" t="inlineStr">
        <is>
          <t>2023-03-14</t>
        </is>
      </c>
      <c r="C51" t="inlineStr">
        <is>
          <t>S027</t>
        </is>
      </c>
      <c r="D51" t="inlineStr">
        <is>
          <t>Store_027</t>
        </is>
      </c>
      <c r="E51" t="inlineStr">
        <is>
          <t>South</t>
        </is>
      </c>
      <c r="F51" t="inlineStr">
        <is>
          <t>P0101</t>
        </is>
      </c>
      <c r="G51" t="inlineStr">
        <is>
          <t>Prod_0101</t>
        </is>
      </c>
      <c r="H51" t="inlineStr">
        <is>
          <t>Food</t>
        </is>
      </c>
      <c r="I51" t="n">
        <v>9</v>
      </c>
      <c r="J51" t="n">
        <v>72.79000000000001</v>
      </c>
      <c r="K51" t="n">
        <v>0</v>
      </c>
      <c r="L51">
        <f>I51*J51*(1-K51)</f>
        <v/>
      </c>
      <c r="M51">
        <f>VLOOKUP(F51,Products!A:D,4,FALSE)*I51</f>
        <v/>
      </c>
      <c r="N51">
        <f>L51-M51</f>
        <v/>
      </c>
    </row>
    <row r="52">
      <c r="A52" t="inlineStr">
        <is>
          <t>T1000050</t>
        </is>
      </c>
      <c r="B52" t="inlineStr">
        <is>
          <t>2023-11-19</t>
        </is>
      </c>
      <c r="C52" t="inlineStr">
        <is>
          <t>S005</t>
        </is>
      </c>
      <c r="D52" t="inlineStr">
        <is>
          <t>Store_005</t>
        </is>
      </c>
      <c r="E52" t="inlineStr">
        <is>
          <t>Central</t>
        </is>
      </c>
      <c r="F52" t="inlineStr">
        <is>
          <t>P0196</t>
        </is>
      </c>
      <c r="G52" t="inlineStr">
        <is>
          <t>Prod_0196</t>
        </is>
      </c>
      <c r="H52" t="inlineStr">
        <is>
          <t>Beverages</t>
        </is>
      </c>
      <c r="I52" t="n">
        <v>4</v>
      </c>
      <c r="J52" t="n">
        <v>809.38</v>
      </c>
      <c r="K52" t="n">
        <v>0.1</v>
      </c>
      <c r="L52">
        <f>I52*J52*(1-K52)</f>
        <v/>
      </c>
      <c r="M52">
        <f>VLOOKUP(F52,Products!A:D,4,FALSE)*I52</f>
        <v/>
      </c>
      <c r="N52">
        <f>L52-M52</f>
        <v/>
      </c>
    </row>
    <row r="53">
      <c r="A53" t="inlineStr">
        <is>
          <t>T1000051</t>
        </is>
      </c>
      <c r="B53" t="inlineStr">
        <is>
          <t>2024-09-20</t>
        </is>
      </c>
      <c r="C53" t="inlineStr">
        <is>
          <t>S013</t>
        </is>
      </c>
      <c r="D53" t="inlineStr">
        <is>
          <t>Store_013</t>
        </is>
      </c>
      <c r="E53" t="inlineStr">
        <is>
          <t>North</t>
        </is>
      </c>
      <c r="F53" t="inlineStr">
        <is>
          <t>P0105</t>
        </is>
      </c>
      <c r="G53" t="inlineStr">
        <is>
          <t>Prod_0105</t>
        </is>
      </c>
      <c r="H53" t="inlineStr">
        <is>
          <t>Electronics</t>
        </is>
      </c>
      <c r="I53" t="n">
        <v>4</v>
      </c>
      <c r="J53" t="n">
        <v>624.3200000000001</v>
      </c>
      <c r="K53" t="n">
        <v>0</v>
      </c>
      <c r="L53">
        <f>I53*J53*(1-K53)</f>
        <v/>
      </c>
      <c r="M53">
        <f>VLOOKUP(F53,Products!A:D,4,FALSE)*I53</f>
        <v/>
      </c>
      <c r="N53">
        <f>L53-M53</f>
        <v/>
      </c>
    </row>
    <row r="54">
      <c r="A54" t="inlineStr">
        <is>
          <t>T1000052</t>
        </is>
      </c>
      <c r="B54" t="inlineStr">
        <is>
          <t>2024-10-10</t>
        </is>
      </c>
      <c r="C54" t="inlineStr">
        <is>
          <t>S040</t>
        </is>
      </c>
      <c r="D54" t="inlineStr">
        <is>
          <t>Store_040</t>
        </is>
      </c>
      <c r="E54" t="inlineStr">
        <is>
          <t>Central</t>
        </is>
      </c>
      <c r="F54" t="inlineStr">
        <is>
          <t>P0049</t>
        </is>
      </c>
      <c r="G54" t="inlineStr">
        <is>
          <t>Prod_0049</t>
        </is>
      </c>
      <c r="H54" t="inlineStr">
        <is>
          <t>Beverages</t>
        </is>
      </c>
      <c r="I54" t="n">
        <v>4</v>
      </c>
      <c r="J54" t="n">
        <v>248.57</v>
      </c>
      <c r="K54" t="n">
        <v>0.1</v>
      </c>
      <c r="L54">
        <f>I54*J54*(1-K54)</f>
        <v/>
      </c>
      <c r="M54">
        <f>VLOOKUP(F54,Products!A:D,4,FALSE)*I54</f>
        <v/>
      </c>
      <c r="N54">
        <f>L54-M54</f>
        <v/>
      </c>
    </row>
    <row r="55">
      <c r="A55" t="inlineStr">
        <is>
          <t>T1000053</t>
        </is>
      </c>
      <c r="B55" t="inlineStr">
        <is>
          <t>2024-01-13</t>
        </is>
      </c>
      <c r="C55" t="inlineStr">
        <is>
          <t>S018</t>
        </is>
      </c>
      <c r="D55" t="inlineStr">
        <is>
          <t>Store_018</t>
        </is>
      </c>
      <c r="E55" t="inlineStr">
        <is>
          <t>South</t>
        </is>
      </c>
      <c r="F55" t="inlineStr">
        <is>
          <t>P0180</t>
        </is>
      </c>
      <c r="G55" t="inlineStr">
        <is>
          <t>Prod_0180</t>
        </is>
      </c>
      <c r="H55" t="inlineStr">
        <is>
          <t>Clothing</t>
        </is>
      </c>
      <c r="I55" t="n">
        <v>5</v>
      </c>
      <c r="J55" t="n">
        <v>577.61</v>
      </c>
      <c r="K55" t="n">
        <v>0</v>
      </c>
      <c r="L55">
        <f>I55*J55*(1-K55)</f>
        <v/>
      </c>
      <c r="M55">
        <f>VLOOKUP(F55,Products!A:D,4,FALSE)*I55</f>
        <v/>
      </c>
      <c r="N55">
        <f>L55-M55</f>
        <v/>
      </c>
    </row>
    <row r="56">
      <c r="A56" t="inlineStr">
        <is>
          <t>T1000054</t>
        </is>
      </c>
      <c r="B56" t="inlineStr">
        <is>
          <t>2024-09-27</t>
        </is>
      </c>
      <c r="C56" t="inlineStr">
        <is>
          <t>S034</t>
        </is>
      </c>
      <c r="D56" t="inlineStr">
        <is>
          <t>Store_034</t>
        </is>
      </c>
      <c r="E56" t="inlineStr">
        <is>
          <t>Central</t>
        </is>
      </c>
      <c r="F56" t="inlineStr">
        <is>
          <t>P0145</t>
        </is>
      </c>
      <c r="G56" t="inlineStr">
        <is>
          <t>Prod_0145</t>
        </is>
      </c>
      <c r="H56" t="inlineStr">
        <is>
          <t>Electronics</t>
        </is>
      </c>
      <c r="I56" t="n">
        <v>7</v>
      </c>
      <c r="J56" t="n">
        <v>532.92</v>
      </c>
      <c r="K56" t="n">
        <v>0.05</v>
      </c>
      <c r="L56">
        <f>I56*J56*(1-K56)</f>
        <v/>
      </c>
      <c r="M56">
        <f>VLOOKUP(F56,Products!A:D,4,FALSE)*I56</f>
        <v/>
      </c>
      <c r="N56">
        <f>L56-M56</f>
        <v/>
      </c>
    </row>
    <row r="57">
      <c r="A57" t="inlineStr">
        <is>
          <t>T1000055</t>
        </is>
      </c>
      <c r="B57" t="inlineStr">
        <is>
          <t>2024-07-10</t>
        </is>
      </c>
      <c r="C57" t="inlineStr">
        <is>
          <t>S032</t>
        </is>
      </c>
      <c r="D57" t="inlineStr">
        <is>
          <t>Store_032</t>
        </is>
      </c>
      <c r="E57" t="inlineStr">
        <is>
          <t>Central</t>
        </is>
      </c>
      <c r="F57" t="inlineStr">
        <is>
          <t>P0040</t>
        </is>
      </c>
      <c r="G57" t="inlineStr">
        <is>
          <t>Prod_0040</t>
        </is>
      </c>
      <c r="H57" t="inlineStr">
        <is>
          <t>Toys</t>
        </is>
      </c>
      <c r="I57" t="n">
        <v>2</v>
      </c>
      <c r="J57" t="n">
        <v>62.55</v>
      </c>
      <c r="K57" t="n">
        <v>0</v>
      </c>
      <c r="L57">
        <f>I57*J57*(1-K57)</f>
        <v/>
      </c>
      <c r="M57">
        <f>VLOOKUP(F57,Products!A:D,4,FALSE)*I57</f>
        <v/>
      </c>
      <c r="N57">
        <f>L57-M57</f>
        <v/>
      </c>
    </row>
    <row r="58">
      <c r="A58" t="inlineStr">
        <is>
          <t>T1000056</t>
        </is>
      </c>
      <c r="B58" t="inlineStr">
        <is>
          <t>2023-11-25</t>
        </is>
      </c>
      <c r="C58" t="inlineStr">
        <is>
          <t>S002</t>
        </is>
      </c>
      <c r="D58" t="inlineStr">
        <is>
          <t>Store_002</t>
        </is>
      </c>
      <c r="E58" t="inlineStr">
        <is>
          <t>South</t>
        </is>
      </c>
      <c r="F58" t="inlineStr">
        <is>
          <t>P0199</t>
        </is>
      </c>
      <c r="G58" t="inlineStr">
        <is>
          <t>Prod_0199</t>
        </is>
      </c>
      <c r="H58" t="inlineStr">
        <is>
          <t>Beverages</t>
        </is>
      </c>
      <c r="I58" t="n">
        <v>1</v>
      </c>
      <c r="J58" t="n">
        <v>86.04000000000001</v>
      </c>
      <c r="K58" t="n">
        <v>0.1</v>
      </c>
      <c r="L58">
        <f>I58*J58*(1-K58)</f>
        <v/>
      </c>
      <c r="M58">
        <f>VLOOKUP(F58,Products!A:D,4,FALSE)*I58</f>
        <v/>
      </c>
      <c r="N58">
        <f>L58-M58</f>
        <v/>
      </c>
    </row>
    <row r="59">
      <c r="A59" t="inlineStr">
        <is>
          <t>T1000057</t>
        </is>
      </c>
      <c r="B59" t="inlineStr">
        <is>
          <t>2024-04-26</t>
        </is>
      </c>
      <c r="C59" t="inlineStr">
        <is>
          <t>S011</t>
        </is>
      </c>
      <c r="D59" t="inlineStr">
        <is>
          <t>Store_011</t>
        </is>
      </c>
      <c r="E59" t="inlineStr">
        <is>
          <t>South</t>
        </is>
      </c>
      <c r="F59" t="inlineStr">
        <is>
          <t>P0013</t>
        </is>
      </c>
      <c r="G59" t="inlineStr">
        <is>
          <t>Prod_0013</t>
        </is>
      </c>
      <c r="H59" t="inlineStr">
        <is>
          <t>Clothing</t>
        </is>
      </c>
      <c r="I59" t="n">
        <v>4</v>
      </c>
      <c r="J59" t="n">
        <v>72.83</v>
      </c>
      <c r="K59" t="n">
        <v>0.05</v>
      </c>
      <c r="L59">
        <f>I59*J59*(1-K59)</f>
        <v/>
      </c>
      <c r="M59">
        <f>VLOOKUP(F59,Products!A:D,4,FALSE)*I59</f>
        <v/>
      </c>
      <c r="N59">
        <f>L59-M59</f>
        <v/>
      </c>
    </row>
    <row r="60">
      <c r="A60" t="inlineStr">
        <is>
          <t>T1000058</t>
        </is>
      </c>
      <c r="B60" t="inlineStr">
        <is>
          <t>2025-07-11</t>
        </is>
      </c>
      <c r="C60" t="inlineStr">
        <is>
          <t>S025</t>
        </is>
      </c>
      <c r="D60" t="inlineStr">
        <is>
          <t>Store_025</t>
        </is>
      </c>
      <c r="E60" t="inlineStr">
        <is>
          <t>Central</t>
        </is>
      </c>
      <c r="F60" t="inlineStr">
        <is>
          <t>P0133</t>
        </is>
      </c>
      <c r="G60" t="inlineStr">
        <is>
          <t>Prod_0133</t>
        </is>
      </c>
      <c r="H60" t="inlineStr">
        <is>
          <t>Stationery</t>
        </is>
      </c>
      <c r="I60" t="n">
        <v>4</v>
      </c>
      <c r="J60" t="n">
        <v>431.28</v>
      </c>
      <c r="K60" t="n">
        <v>0.15</v>
      </c>
      <c r="L60">
        <f>I60*J60*(1-K60)</f>
        <v/>
      </c>
      <c r="M60">
        <f>VLOOKUP(F60,Products!A:D,4,FALSE)*I60</f>
        <v/>
      </c>
      <c r="N60">
        <f>L60-M60</f>
        <v/>
      </c>
    </row>
    <row r="61">
      <c r="A61" t="inlineStr">
        <is>
          <t>T1000059</t>
        </is>
      </c>
      <c r="B61" t="inlineStr">
        <is>
          <t>2025-01-23</t>
        </is>
      </c>
      <c r="C61" t="inlineStr">
        <is>
          <t>S017</t>
        </is>
      </c>
      <c r="D61" t="inlineStr">
        <is>
          <t>Store_017</t>
        </is>
      </c>
      <c r="E61" t="inlineStr">
        <is>
          <t>South</t>
        </is>
      </c>
      <c r="F61" t="inlineStr">
        <is>
          <t>P0146</t>
        </is>
      </c>
      <c r="G61" t="inlineStr">
        <is>
          <t>Prod_0146</t>
        </is>
      </c>
      <c r="H61" t="inlineStr">
        <is>
          <t>Food</t>
        </is>
      </c>
      <c r="I61" t="n">
        <v>5</v>
      </c>
      <c r="J61" t="n">
        <v>270.57</v>
      </c>
      <c r="K61" t="n">
        <v>0.05</v>
      </c>
      <c r="L61">
        <f>I61*J61*(1-K61)</f>
        <v/>
      </c>
      <c r="M61">
        <f>VLOOKUP(F61,Products!A:D,4,FALSE)*I61</f>
        <v/>
      </c>
      <c r="N61">
        <f>L61-M61</f>
        <v/>
      </c>
    </row>
    <row r="62">
      <c r="A62" t="inlineStr">
        <is>
          <t>T1000060</t>
        </is>
      </c>
      <c r="B62" t="inlineStr">
        <is>
          <t>2024-06-28</t>
        </is>
      </c>
      <c r="C62" t="inlineStr">
        <is>
          <t>S008</t>
        </is>
      </c>
      <c r="D62" t="inlineStr">
        <is>
          <t>Store_008</t>
        </is>
      </c>
      <c r="E62" t="inlineStr">
        <is>
          <t>East</t>
        </is>
      </c>
      <c r="F62" t="inlineStr">
        <is>
          <t>P0055</t>
        </is>
      </c>
      <c r="G62" t="inlineStr">
        <is>
          <t>Prod_0055</t>
        </is>
      </c>
      <c r="H62" t="inlineStr">
        <is>
          <t>Beverages</t>
        </is>
      </c>
      <c r="I62" t="n">
        <v>4</v>
      </c>
      <c r="J62" t="n">
        <v>150.65</v>
      </c>
      <c r="K62" t="n">
        <v>0.15</v>
      </c>
      <c r="L62">
        <f>I62*J62*(1-K62)</f>
        <v/>
      </c>
      <c r="M62">
        <f>VLOOKUP(F62,Products!A:D,4,FALSE)*I62</f>
        <v/>
      </c>
      <c r="N62">
        <f>L62-M62</f>
        <v/>
      </c>
    </row>
    <row r="63">
      <c r="A63" t="inlineStr">
        <is>
          <t>T1000061</t>
        </is>
      </c>
      <c r="B63" t="inlineStr">
        <is>
          <t>2024-06-26</t>
        </is>
      </c>
      <c r="C63" t="inlineStr">
        <is>
          <t>S013</t>
        </is>
      </c>
      <c r="D63" t="inlineStr">
        <is>
          <t>Store_013</t>
        </is>
      </c>
      <c r="E63" t="inlineStr">
        <is>
          <t>North</t>
        </is>
      </c>
      <c r="F63" t="inlineStr">
        <is>
          <t>P0188</t>
        </is>
      </c>
      <c r="G63" t="inlineStr">
        <is>
          <t>Prod_0188</t>
        </is>
      </c>
      <c r="H63" t="inlineStr">
        <is>
          <t>Food</t>
        </is>
      </c>
      <c r="I63" t="n">
        <v>8</v>
      </c>
      <c r="J63" t="n">
        <v>498.99</v>
      </c>
      <c r="K63" t="n">
        <v>0</v>
      </c>
      <c r="L63">
        <f>I63*J63*(1-K63)</f>
        <v/>
      </c>
      <c r="M63">
        <f>VLOOKUP(F63,Products!A:D,4,FALSE)*I63</f>
        <v/>
      </c>
      <c r="N63">
        <f>L63-M63</f>
        <v/>
      </c>
    </row>
    <row r="64">
      <c r="A64" t="inlineStr">
        <is>
          <t>T1000062</t>
        </is>
      </c>
      <c r="B64" t="inlineStr">
        <is>
          <t>2023-11-23</t>
        </is>
      </c>
      <c r="C64" t="inlineStr">
        <is>
          <t>S023</t>
        </is>
      </c>
      <c r="D64" t="inlineStr">
        <is>
          <t>Store_023</t>
        </is>
      </c>
      <c r="E64" t="inlineStr">
        <is>
          <t>South</t>
        </is>
      </c>
      <c r="F64" t="inlineStr">
        <is>
          <t>P0124</t>
        </is>
      </c>
      <c r="G64" t="inlineStr">
        <is>
          <t>Prod_0124</t>
        </is>
      </c>
      <c r="H64" t="inlineStr">
        <is>
          <t>Beverages</t>
        </is>
      </c>
      <c r="I64" t="n">
        <v>2</v>
      </c>
      <c r="J64" t="n">
        <v>731.41</v>
      </c>
      <c r="K64" t="n">
        <v>0.1</v>
      </c>
      <c r="L64">
        <f>I64*J64*(1-K64)</f>
        <v/>
      </c>
      <c r="M64">
        <f>VLOOKUP(F64,Products!A:D,4,FALSE)*I64</f>
        <v/>
      </c>
      <c r="N64">
        <f>L64-M64</f>
        <v/>
      </c>
    </row>
    <row r="65">
      <c r="A65" t="inlineStr">
        <is>
          <t>T1000063</t>
        </is>
      </c>
      <c r="B65" t="inlineStr">
        <is>
          <t>2023-12-02</t>
        </is>
      </c>
      <c r="C65" t="inlineStr">
        <is>
          <t>S037</t>
        </is>
      </c>
      <c r="D65" t="inlineStr">
        <is>
          <t>Store_037</t>
        </is>
      </c>
      <c r="E65" t="inlineStr">
        <is>
          <t>East</t>
        </is>
      </c>
      <c r="F65" t="inlineStr">
        <is>
          <t>P0033</t>
        </is>
      </c>
      <c r="G65" t="inlineStr">
        <is>
          <t>Prod_0033</t>
        </is>
      </c>
      <c r="H65" t="inlineStr">
        <is>
          <t>Food</t>
        </is>
      </c>
      <c r="I65" t="n">
        <v>3</v>
      </c>
      <c r="J65" t="n">
        <v>454.63</v>
      </c>
      <c r="K65" t="n">
        <v>0</v>
      </c>
      <c r="L65">
        <f>I65*J65*(1-K65)</f>
        <v/>
      </c>
      <c r="M65">
        <f>VLOOKUP(F65,Products!A:D,4,FALSE)*I65</f>
        <v/>
      </c>
      <c r="N65">
        <f>L65-M65</f>
        <v/>
      </c>
    </row>
    <row r="66">
      <c r="A66" t="inlineStr">
        <is>
          <t>T1000064</t>
        </is>
      </c>
      <c r="B66" t="inlineStr">
        <is>
          <t>2024-04-16</t>
        </is>
      </c>
      <c r="C66" t="inlineStr">
        <is>
          <t>S001</t>
        </is>
      </c>
      <c r="D66" t="inlineStr">
        <is>
          <t>Store_001</t>
        </is>
      </c>
      <c r="E66" t="inlineStr">
        <is>
          <t>West</t>
        </is>
      </c>
      <c r="F66" t="inlineStr">
        <is>
          <t>P0198</t>
        </is>
      </c>
      <c r="G66" t="inlineStr">
        <is>
          <t>Prod_0198</t>
        </is>
      </c>
      <c r="H66" t="inlineStr">
        <is>
          <t>Beverages</t>
        </is>
      </c>
      <c r="I66" t="n">
        <v>7</v>
      </c>
      <c r="J66" t="n">
        <v>980.02</v>
      </c>
      <c r="K66" t="n">
        <v>0</v>
      </c>
      <c r="L66">
        <f>I66*J66*(1-K66)</f>
        <v/>
      </c>
      <c r="M66">
        <f>VLOOKUP(F66,Products!A:D,4,FALSE)*I66</f>
        <v/>
      </c>
      <c r="N66">
        <f>L66-M66</f>
        <v/>
      </c>
    </row>
    <row r="67">
      <c r="A67" t="inlineStr">
        <is>
          <t>T1000065</t>
        </is>
      </c>
      <c r="B67" t="inlineStr">
        <is>
          <t>2025-08-17</t>
        </is>
      </c>
      <c r="C67" t="inlineStr">
        <is>
          <t>S005</t>
        </is>
      </c>
      <c r="D67" t="inlineStr">
        <is>
          <t>Store_005</t>
        </is>
      </c>
      <c r="E67" t="inlineStr">
        <is>
          <t>Central</t>
        </is>
      </c>
      <c r="F67" t="inlineStr">
        <is>
          <t>P0156</t>
        </is>
      </c>
      <c r="G67" t="inlineStr">
        <is>
          <t>Prod_0156</t>
        </is>
      </c>
      <c r="H67" t="inlineStr">
        <is>
          <t>Toys</t>
        </is>
      </c>
      <c r="I67" t="n">
        <v>1</v>
      </c>
      <c r="J67" t="n">
        <v>368.44</v>
      </c>
      <c r="K67" t="n">
        <v>0.05</v>
      </c>
      <c r="L67">
        <f>I67*J67*(1-K67)</f>
        <v/>
      </c>
      <c r="M67">
        <f>VLOOKUP(F67,Products!A:D,4,FALSE)*I67</f>
        <v/>
      </c>
      <c r="N67">
        <f>L67-M67</f>
        <v/>
      </c>
    </row>
    <row r="68">
      <c r="A68" t="inlineStr">
        <is>
          <t>T1000066</t>
        </is>
      </c>
      <c r="B68" t="inlineStr">
        <is>
          <t>2023-08-15</t>
        </is>
      </c>
      <c r="C68" t="inlineStr">
        <is>
          <t>S024</t>
        </is>
      </c>
      <c r="D68" t="inlineStr">
        <is>
          <t>Store_024</t>
        </is>
      </c>
      <c r="E68" t="inlineStr">
        <is>
          <t>South</t>
        </is>
      </c>
      <c r="F68" t="inlineStr">
        <is>
          <t>P0102</t>
        </is>
      </c>
      <c r="G68" t="inlineStr">
        <is>
          <t>Prod_0102</t>
        </is>
      </c>
      <c r="H68" t="inlineStr">
        <is>
          <t>Food</t>
        </is>
      </c>
      <c r="I68" t="n">
        <v>2</v>
      </c>
      <c r="J68" t="n">
        <v>641.9</v>
      </c>
      <c r="K68" t="n">
        <v>0</v>
      </c>
      <c r="L68">
        <f>I68*J68*(1-K68)</f>
        <v/>
      </c>
      <c r="M68">
        <f>VLOOKUP(F68,Products!A:D,4,FALSE)*I68</f>
        <v/>
      </c>
      <c r="N68">
        <f>L68-M68</f>
        <v/>
      </c>
    </row>
    <row r="69">
      <c r="A69" t="inlineStr">
        <is>
          <t>T1000067</t>
        </is>
      </c>
      <c r="B69" t="inlineStr">
        <is>
          <t>2023-01-06</t>
        </is>
      </c>
      <c r="C69" t="inlineStr">
        <is>
          <t>S012</t>
        </is>
      </c>
      <c r="D69" t="inlineStr">
        <is>
          <t>Store_012</t>
        </is>
      </c>
      <c r="E69" t="inlineStr">
        <is>
          <t>South</t>
        </is>
      </c>
      <c r="F69" t="inlineStr">
        <is>
          <t>P0010</t>
        </is>
      </c>
      <c r="G69" t="inlineStr">
        <is>
          <t>Prod_0010</t>
        </is>
      </c>
      <c r="H69" t="inlineStr">
        <is>
          <t>Electronics</t>
        </is>
      </c>
      <c r="I69" t="n">
        <v>3</v>
      </c>
      <c r="J69" t="n">
        <v>593.58</v>
      </c>
      <c r="K69" t="n">
        <v>0.05</v>
      </c>
      <c r="L69">
        <f>I69*J69*(1-K69)</f>
        <v/>
      </c>
      <c r="M69">
        <f>VLOOKUP(F69,Products!A:D,4,FALSE)*I69</f>
        <v/>
      </c>
      <c r="N69">
        <f>L69-M69</f>
        <v/>
      </c>
    </row>
    <row r="70">
      <c r="A70" t="inlineStr">
        <is>
          <t>T1000068</t>
        </is>
      </c>
      <c r="B70" t="inlineStr">
        <is>
          <t>2025-09-10</t>
        </is>
      </c>
      <c r="C70" t="inlineStr">
        <is>
          <t>S024</t>
        </is>
      </c>
      <c r="D70" t="inlineStr">
        <is>
          <t>Store_024</t>
        </is>
      </c>
      <c r="E70" t="inlineStr">
        <is>
          <t>South</t>
        </is>
      </c>
      <c r="F70" t="inlineStr">
        <is>
          <t>P0183</t>
        </is>
      </c>
      <c r="G70" t="inlineStr">
        <is>
          <t>Prod_0183</t>
        </is>
      </c>
      <c r="H70" t="inlineStr">
        <is>
          <t>Stationery</t>
        </is>
      </c>
      <c r="I70" t="n">
        <v>6</v>
      </c>
      <c r="J70" t="n">
        <v>802.5599999999999</v>
      </c>
      <c r="K70" t="n">
        <v>0</v>
      </c>
      <c r="L70">
        <f>I70*J70*(1-K70)</f>
        <v/>
      </c>
      <c r="M70">
        <f>VLOOKUP(F70,Products!A:D,4,FALSE)*I70</f>
        <v/>
      </c>
      <c r="N70">
        <f>L70-M70</f>
        <v/>
      </c>
    </row>
    <row r="71">
      <c r="A71" t="inlineStr">
        <is>
          <t>T1000069</t>
        </is>
      </c>
      <c r="B71" t="inlineStr">
        <is>
          <t>2023-08-01</t>
        </is>
      </c>
      <c r="C71" t="inlineStr">
        <is>
          <t>S008</t>
        </is>
      </c>
      <c r="D71" t="inlineStr">
        <is>
          <t>Store_008</t>
        </is>
      </c>
      <c r="E71" t="inlineStr">
        <is>
          <t>East</t>
        </is>
      </c>
      <c r="F71" t="inlineStr">
        <is>
          <t>P0026</t>
        </is>
      </c>
      <c r="G71" t="inlineStr">
        <is>
          <t>Prod_0026</t>
        </is>
      </c>
      <c r="H71" t="inlineStr">
        <is>
          <t>Beverages</t>
        </is>
      </c>
      <c r="I71" t="n">
        <v>4</v>
      </c>
      <c r="J71" t="n">
        <v>753.8099999999999</v>
      </c>
      <c r="K71" t="n">
        <v>0</v>
      </c>
      <c r="L71">
        <f>I71*J71*(1-K71)</f>
        <v/>
      </c>
      <c r="M71">
        <f>VLOOKUP(F71,Products!A:D,4,FALSE)*I71</f>
        <v/>
      </c>
      <c r="N71">
        <f>L71-M71</f>
        <v/>
      </c>
    </row>
    <row r="72">
      <c r="A72" t="inlineStr">
        <is>
          <t>T1000070</t>
        </is>
      </c>
      <c r="B72" t="inlineStr">
        <is>
          <t>2024-08-29</t>
        </is>
      </c>
      <c r="C72" t="inlineStr">
        <is>
          <t>S019</t>
        </is>
      </c>
      <c r="D72" t="inlineStr">
        <is>
          <t>Store_019</t>
        </is>
      </c>
      <c r="E72" t="inlineStr">
        <is>
          <t>East</t>
        </is>
      </c>
      <c r="F72" t="inlineStr">
        <is>
          <t>P0127</t>
        </is>
      </c>
      <c r="G72" t="inlineStr">
        <is>
          <t>Prod_0127</t>
        </is>
      </c>
      <c r="H72" t="inlineStr">
        <is>
          <t>Toys</t>
        </is>
      </c>
      <c r="I72" t="n">
        <v>4</v>
      </c>
      <c r="J72" t="n">
        <v>730.58</v>
      </c>
      <c r="K72" t="n">
        <v>0</v>
      </c>
      <c r="L72">
        <f>I72*J72*(1-K72)</f>
        <v/>
      </c>
      <c r="M72">
        <f>VLOOKUP(F72,Products!A:D,4,FALSE)*I72</f>
        <v/>
      </c>
      <c r="N72">
        <f>L72-M72</f>
        <v/>
      </c>
    </row>
    <row r="73">
      <c r="A73" t="inlineStr">
        <is>
          <t>T1000071</t>
        </is>
      </c>
      <c r="B73" t="inlineStr">
        <is>
          <t>2024-05-27</t>
        </is>
      </c>
      <c r="C73" t="inlineStr">
        <is>
          <t>S012</t>
        </is>
      </c>
      <c r="D73" t="inlineStr">
        <is>
          <t>Store_012</t>
        </is>
      </c>
      <c r="E73" t="inlineStr">
        <is>
          <t>South</t>
        </is>
      </c>
      <c r="F73" t="inlineStr">
        <is>
          <t>P0193</t>
        </is>
      </c>
      <c r="G73" t="inlineStr">
        <is>
          <t>Prod_0193</t>
        </is>
      </c>
      <c r="H73" t="inlineStr">
        <is>
          <t>Food</t>
        </is>
      </c>
      <c r="I73" t="n">
        <v>1</v>
      </c>
      <c r="J73" t="n">
        <v>658.9</v>
      </c>
      <c r="K73" t="n">
        <v>0</v>
      </c>
      <c r="L73">
        <f>I73*J73*(1-K73)</f>
        <v/>
      </c>
      <c r="M73">
        <f>VLOOKUP(F73,Products!A:D,4,FALSE)*I73</f>
        <v/>
      </c>
      <c r="N73">
        <f>L73-M73</f>
        <v/>
      </c>
    </row>
    <row r="74">
      <c r="A74" t="inlineStr">
        <is>
          <t>T1000072</t>
        </is>
      </c>
      <c r="B74" t="inlineStr">
        <is>
          <t>2023-12-05</t>
        </is>
      </c>
      <c r="C74" t="inlineStr">
        <is>
          <t>S039</t>
        </is>
      </c>
      <c r="D74" t="inlineStr">
        <is>
          <t>Store_039</t>
        </is>
      </c>
      <c r="E74" t="inlineStr">
        <is>
          <t>North</t>
        </is>
      </c>
      <c r="F74" t="inlineStr">
        <is>
          <t>P0020</t>
        </is>
      </c>
      <c r="G74" t="inlineStr">
        <is>
          <t>Prod_0020</t>
        </is>
      </c>
      <c r="H74" t="inlineStr">
        <is>
          <t>Beverages</t>
        </is>
      </c>
      <c r="I74" t="n">
        <v>5</v>
      </c>
      <c r="J74" t="n">
        <v>846.46</v>
      </c>
      <c r="K74" t="n">
        <v>0.1</v>
      </c>
      <c r="L74">
        <f>I74*J74*(1-K74)</f>
        <v/>
      </c>
      <c r="M74">
        <f>VLOOKUP(F74,Products!A:D,4,FALSE)*I74</f>
        <v/>
      </c>
      <c r="N74">
        <f>L74-M74</f>
        <v/>
      </c>
    </row>
    <row r="75">
      <c r="A75" t="inlineStr">
        <is>
          <t>T1000073</t>
        </is>
      </c>
      <c r="B75" t="inlineStr">
        <is>
          <t>2025-07-07</t>
        </is>
      </c>
      <c r="C75" t="inlineStr">
        <is>
          <t>S021</t>
        </is>
      </c>
      <c r="D75" t="inlineStr">
        <is>
          <t>Store_021</t>
        </is>
      </c>
      <c r="E75" t="inlineStr">
        <is>
          <t>North</t>
        </is>
      </c>
      <c r="F75" t="inlineStr">
        <is>
          <t>P0054</t>
        </is>
      </c>
      <c r="G75" t="inlineStr">
        <is>
          <t>Prod_0054</t>
        </is>
      </c>
      <c r="H75" t="inlineStr">
        <is>
          <t>Food</t>
        </is>
      </c>
      <c r="I75" t="n">
        <v>4</v>
      </c>
      <c r="J75" t="n">
        <v>388.71</v>
      </c>
      <c r="K75" t="n">
        <v>0</v>
      </c>
      <c r="L75">
        <f>I75*J75*(1-K75)</f>
        <v/>
      </c>
      <c r="M75">
        <f>VLOOKUP(F75,Products!A:D,4,FALSE)*I75</f>
        <v/>
      </c>
      <c r="N75">
        <f>L75-M75</f>
        <v/>
      </c>
    </row>
    <row r="76">
      <c r="A76" t="inlineStr">
        <is>
          <t>T1000074</t>
        </is>
      </c>
      <c r="B76" t="inlineStr">
        <is>
          <t>2025-02-28</t>
        </is>
      </c>
      <c r="C76" t="inlineStr">
        <is>
          <t>S030</t>
        </is>
      </c>
      <c r="D76" t="inlineStr">
        <is>
          <t>Store_030</t>
        </is>
      </c>
      <c r="E76" t="inlineStr">
        <is>
          <t>North</t>
        </is>
      </c>
      <c r="F76" t="inlineStr">
        <is>
          <t>P0164</t>
        </is>
      </c>
      <c r="G76" t="inlineStr">
        <is>
          <t>Prod_0164</t>
        </is>
      </c>
      <c r="H76" t="inlineStr">
        <is>
          <t>Food</t>
        </is>
      </c>
      <c r="I76" t="n">
        <v>3</v>
      </c>
      <c r="J76" t="n">
        <v>522.37</v>
      </c>
      <c r="K76" t="n">
        <v>0.2</v>
      </c>
      <c r="L76">
        <f>I76*J76*(1-K76)</f>
        <v/>
      </c>
      <c r="M76">
        <f>VLOOKUP(F76,Products!A:D,4,FALSE)*I76</f>
        <v/>
      </c>
      <c r="N76">
        <f>L76-M76</f>
        <v/>
      </c>
    </row>
    <row r="77">
      <c r="A77" t="inlineStr">
        <is>
          <t>T1000075</t>
        </is>
      </c>
      <c r="B77" t="inlineStr">
        <is>
          <t>2024-10-21</t>
        </is>
      </c>
      <c r="C77" t="inlineStr">
        <is>
          <t>S015</t>
        </is>
      </c>
      <c r="D77" t="inlineStr">
        <is>
          <t>Store_015</t>
        </is>
      </c>
      <c r="E77" t="inlineStr">
        <is>
          <t>North</t>
        </is>
      </c>
      <c r="F77" t="inlineStr">
        <is>
          <t>P0170</t>
        </is>
      </c>
      <c r="G77" t="inlineStr">
        <is>
          <t>Prod_0170</t>
        </is>
      </c>
      <c r="H77" t="inlineStr">
        <is>
          <t>Household</t>
        </is>
      </c>
      <c r="I77" t="n">
        <v>6</v>
      </c>
      <c r="J77" t="n">
        <v>599.6900000000001</v>
      </c>
      <c r="K77" t="n">
        <v>0</v>
      </c>
      <c r="L77">
        <f>I77*J77*(1-K77)</f>
        <v/>
      </c>
      <c r="M77">
        <f>VLOOKUP(F77,Products!A:D,4,FALSE)*I77</f>
        <v/>
      </c>
      <c r="N77">
        <f>L77-M77</f>
        <v/>
      </c>
    </row>
    <row r="78">
      <c r="A78" t="inlineStr">
        <is>
          <t>T1000076</t>
        </is>
      </c>
      <c r="B78" t="inlineStr">
        <is>
          <t>2025-09-13</t>
        </is>
      </c>
      <c r="C78" t="inlineStr">
        <is>
          <t>S025</t>
        </is>
      </c>
      <c r="D78" t="inlineStr">
        <is>
          <t>Store_025</t>
        </is>
      </c>
      <c r="E78" t="inlineStr">
        <is>
          <t>Central</t>
        </is>
      </c>
      <c r="F78" t="inlineStr">
        <is>
          <t>P0012</t>
        </is>
      </c>
      <c r="G78" t="inlineStr">
        <is>
          <t>Prod_0012</t>
        </is>
      </c>
      <c r="H78" t="inlineStr">
        <is>
          <t>Food</t>
        </is>
      </c>
      <c r="I78" t="n">
        <v>4</v>
      </c>
      <c r="J78" t="n">
        <v>913.39</v>
      </c>
      <c r="K78" t="n">
        <v>0.1</v>
      </c>
      <c r="L78">
        <f>I78*J78*(1-K78)</f>
        <v/>
      </c>
      <c r="M78">
        <f>VLOOKUP(F78,Products!A:D,4,FALSE)*I78</f>
        <v/>
      </c>
      <c r="N78">
        <f>L78-M78</f>
        <v/>
      </c>
    </row>
    <row r="79">
      <c r="A79" t="inlineStr">
        <is>
          <t>T1000077</t>
        </is>
      </c>
      <c r="B79" t="inlineStr">
        <is>
          <t>2023-10-13</t>
        </is>
      </c>
      <c r="C79" t="inlineStr">
        <is>
          <t>S045</t>
        </is>
      </c>
      <c r="D79" t="inlineStr">
        <is>
          <t>Store_045</t>
        </is>
      </c>
      <c r="E79" t="inlineStr">
        <is>
          <t>East</t>
        </is>
      </c>
      <c r="F79" t="inlineStr">
        <is>
          <t>P0031</t>
        </is>
      </c>
      <c r="G79" t="inlineStr">
        <is>
          <t>Prod_0031</t>
        </is>
      </c>
      <c r="H79" t="inlineStr">
        <is>
          <t>Food</t>
        </is>
      </c>
      <c r="I79" t="n">
        <v>1</v>
      </c>
      <c r="J79" t="n">
        <v>218.37</v>
      </c>
      <c r="K79" t="n">
        <v>0.05</v>
      </c>
      <c r="L79">
        <f>I79*J79*(1-K79)</f>
        <v/>
      </c>
      <c r="M79">
        <f>VLOOKUP(F79,Products!A:D,4,FALSE)*I79</f>
        <v/>
      </c>
      <c r="N79">
        <f>L79-M79</f>
        <v/>
      </c>
    </row>
    <row r="80">
      <c r="A80" t="inlineStr">
        <is>
          <t>T1000078</t>
        </is>
      </c>
      <c r="B80" t="inlineStr">
        <is>
          <t>2024-04-06</t>
        </is>
      </c>
      <c r="C80" t="inlineStr">
        <is>
          <t>S044</t>
        </is>
      </c>
      <c r="D80" t="inlineStr">
        <is>
          <t>Store_044</t>
        </is>
      </c>
      <c r="E80" t="inlineStr">
        <is>
          <t>North</t>
        </is>
      </c>
      <c r="F80" t="inlineStr">
        <is>
          <t>P0031</t>
        </is>
      </c>
      <c r="G80" t="inlineStr">
        <is>
          <t>Prod_0031</t>
        </is>
      </c>
      <c r="H80" t="inlineStr">
        <is>
          <t>Food</t>
        </is>
      </c>
      <c r="I80" t="n">
        <v>9</v>
      </c>
      <c r="J80" t="n">
        <v>243.54</v>
      </c>
      <c r="K80" t="n">
        <v>0.15</v>
      </c>
      <c r="L80">
        <f>I80*J80*(1-K80)</f>
        <v/>
      </c>
      <c r="M80">
        <f>VLOOKUP(F80,Products!A:D,4,FALSE)*I80</f>
        <v/>
      </c>
      <c r="N80">
        <f>L80-M80</f>
        <v/>
      </c>
    </row>
    <row r="81">
      <c r="A81" t="inlineStr">
        <is>
          <t>T1000079</t>
        </is>
      </c>
      <c r="B81" t="inlineStr">
        <is>
          <t>2024-09-12</t>
        </is>
      </c>
      <c r="C81" t="inlineStr">
        <is>
          <t>S009</t>
        </is>
      </c>
      <c r="D81" t="inlineStr">
        <is>
          <t>Store_009</t>
        </is>
      </c>
      <c r="E81" t="inlineStr">
        <is>
          <t>Central</t>
        </is>
      </c>
      <c r="F81" t="inlineStr">
        <is>
          <t>P0156</t>
        </is>
      </c>
      <c r="G81" t="inlineStr">
        <is>
          <t>Prod_0156</t>
        </is>
      </c>
      <c r="H81" t="inlineStr">
        <is>
          <t>Toys</t>
        </is>
      </c>
      <c r="I81" t="n">
        <v>8</v>
      </c>
      <c r="J81" t="n">
        <v>492.99</v>
      </c>
      <c r="K81" t="n">
        <v>0</v>
      </c>
      <c r="L81">
        <f>I81*J81*(1-K81)</f>
        <v/>
      </c>
      <c r="M81">
        <f>VLOOKUP(F81,Products!A:D,4,FALSE)*I81</f>
        <v/>
      </c>
      <c r="N81">
        <f>L81-M81</f>
        <v/>
      </c>
    </row>
    <row r="82">
      <c r="A82" t="inlineStr">
        <is>
          <t>T1000080</t>
        </is>
      </c>
      <c r="B82" t="inlineStr">
        <is>
          <t>2023-03-19</t>
        </is>
      </c>
      <c r="C82" t="inlineStr">
        <is>
          <t>S041</t>
        </is>
      </c>
      <c r="D82" t="inlineStr">
        <is>
          <t>Store_041</t>
        </is>
      </c>
      <c r="E82" t="inlineStr">
        <is>
          <t>East</t>
        </is>
      </c>
      <c r="F82" t="inlineStr">
        <is>
          <t>P0118</t>
        </is>
      </c>
      <c r="G82" t="inlineStr">
        <is>
          <t>Prod_0118</t>
        </is>
      </c>
      <c r="H82" t="inlineStr">
        <is>
          <t>Toys</t>
        </is>
      </c>
      <c r="I82" t="n">
        <v>8</v>
      </c>
      <c r="J82" t="n">
        <v>880.52</v>
      </c>
      <c r="K82" t="n">
        <v>0.2</v>
      </c>
      <c r="L82">
        <f>I82*J82*(1-K82)</f>
        <v/>
      </c>
      <c r="M82">
        <f>VLOOKUP(F82,Products!A:D,4,FALSE)*I82</f>
        <v/>
      </c>
      <c r="N82">
        <f>L82-M82</f>
        <v/>
      </c>
    </row>
    <row r="83">
      <c r="A83" t="inlineStr">
        <is>
          <t>T1000081</t>
        </is>
      </c>
      <c r="B83" t="inlineStr">
        <is>
          <t>2023-07-08</t>
        </is>
      </c>
      <c r="C83" t="inlineStr">
        <is>
          <t>S050</t>
        </is>
      </c>
      <c r="D83" t="inlineStr">
        <is>
          <t>Store_050</t>
        </is>
      </c>
      <c r="E83" t="inlineStr">
        <is>
          <t>South</t>
        </is>
      </c>
      <c r="F83" t="inlineStr">
        <is>
          <t>P0123</t>
        </is>
      </c>
      <c r="G83" t="inlineStr">
        <is>
          <t>Prod_0123</t>
        </is>
      </c>
      <c r="H83" t="inlineStr">
        <is>
          <t>Food</t>
        </is>
      </c>
      <c r="I83" t="n">
        <v>3</v>
      </c>
      <c r="J83" t="n">
        <v>600.8099999999999</v>
      </c>
      <c r="K83" t="n">
        <v>0</v>
      </c>
      <c r="L83">
        <f>I83*J83*(1-K83)</f>
        <v/>
      </c>
      <c r="M83">
        <f>VLOOKUP(F83,Products!A:D,4,FALSE)*I83</f>
        <v/>
      </c>
      <c r="N83">
        <f>L83-M83</f>
        <v/>
      </c>
    </row>
    <row r="84">
      <c r="A84" t="inlineStr">
        <is>
          <t>T1000082</t>
        </is>
      </c>
      <c r="B84" t="inlineStr">
        <is>
          <t>2024-03-16</t>
        </is>
      </c>
      <c r="C84" t="inlineStr">
        <is>
          <t>S002</t>
        </is>
      </c>
      <c r="D84" t="inlineStr">
        <is>
          <t>Store_002</t>
        </is>
      </c>
      <c r="E84" t="inlineStr">
        <is>
          <t>South</t>
        </is>
      </c>
      <c r="F84" t="inlineStr">
        <is>
          <t>P0146</t>
        </is>
      </c>
      <c r="G84" t="inlineStr">
        <is>
          <t>Prod_0146</t>
        </is>
      </c>
      <c r="H84" t="inlineStr">
        <is>
          <t>Food</t>
        </is>
      </c>
      <c r="I84" t="n">
        <v>4</v>
      </c>
      <c r="J84" t="n">
        <v>246.38</v>
      </c>
      <c r="K84" t="n">
        <v>0</v>
      </c>
      <c r="L84">
        <f>I84*J84*(1-K84)</f>
        <v/>
      </c>
      <c r="M84">
        <f>VLOOKUP(F84,Products!A:D,4,FALSE)*I84</f>
        <v/>
      </c>
      <c r="N84">
        <f>L84-M84</f>
        <v/>
      </c>
    </row>
    <row r="85">
      <c r="A85" t="inlineStr">
        <is>
          <t>T1000083</t>
        </is>
      </c>
      <c r="B85" t="inlineStr">
        <is>
          <t>2023-12-21</t>
        </is>
      </c>
      <c r="C85" t="inlineStr">
        <is>
          <t>S032</t>
        </is>
      </c>
      <c r="D85" t="inlineStr">
        <is>
          <t>Store_032</t>
        </is>
      </c>
      <c r="E85" t="inlineStr">
        <is>
          <t>Central</t>
        </is>
      </c>
      <c r="F85" t="inlineStr">
        <is>
          <t>P0096</t>
        </is>
      </c>
      <c r="G85" t="inlineStr">
        <is>
          <t>Prod_0096</t>
        </is>
      </c>
      <c r="H85" t="inlineStr">
        <is>
          <t>Beverages</t>
        </is>
      </c>
      <c r="I85" t="n">
        <v>5</v>
      </c>
      <c r="J85" t="n">
        <v>457.73</v>
      </c>
      <c r="K85" t="n">
        <v>0</v>
      </c>
      <c r="L85">
        <f>I85*J85*(1-K85)</f>
        <v/>
      </c>
      <c r="M85">
        <f>VLOOKUP(F85,Products!A:D,4,FALSE)*I85</f>
        <v/>
      </c>
      <c r="N85">
        <f>L85-M85</f>
        <v/>
      </c>
    </row>
    <row r="86">
      <c r="A86" t="inlineStr">
        <is>
          <t>T1000084</t>
        </is>
      </c>
      <c r="B86" t="inlineStr">
        <is>
          <t>2024-03-29</t>
        </is>
      </c>
      <c r="C86" t="inlineStr">
        <is>
          <t>S025</t>
        </is>
      </c>
      <c r="D86" t="inlineStr">
        <is>
          <t>Store_025</t>
        </is>
      </c>
      <c r="E86" t="inlineStr">
        <is>
          <t>Central</t>
        </is>
      </c>
      <c r="F86" t="inlineStr">
        <is>
          <t>P0058</t>
        </is>
      </c>
      <c r="G86" t="inlineStr">
        <is>
          <t>Prod_0058</t>
        </is>
      </c>
      <c r="H86" t="inlineStr">
        <is>
          <t>Stationery</t>
        </is>
      </c>
      <c r="I86" t="n">
        <v>3</v>
      </c>
      <c r="J86" t="n">
        <v>548.84</v>
      </c>
      <c r="K86" t="n">
        <v>0</v>
      </c>
      <c r="L86">
        <f>I86*J86*(1-K86)</f>
        <v/>
      </c>
      <c r="M86">
        <f>VLOOKUP(F86,Products!A:D,4,FALSE)*I86</f>
        <v/>
      </c>
      <c r="N86">
        <f>L86-M86</f>
        <v/>
      </c>
    </row>
    <row r="87">
      <c r="A87" t="inlineStr">
        <is>
          <t>T1000085</t>
        </is>
      </c>
      <c r="B87" t="inlineStr">
        <is>
          <t>2024-09-30</t>
        </is>
      </c>
      <c r="C87" t="inlineStr">
        <is>
          <t>S023</t>
        </is>
      </c>
      <c r="D87" t="inlineStr">
        <is>
          <t>Store_023</t>
        </is>
      </c>
      <c r="E87" t="inlineStr">
        <is>
          <t>South</t>
        </is>
      </c>
      <c r="F87" t="inlineStr">
        <is>
          <t>P0003</t>
        </is>
      </c>
      <c r="G87" t="inlineStr">
        <is>
          <t>Prod_0003</t>
        </is>
      </c>
      <c r="H87" t="inlineStr">
        <is>
          <t>Household</t>
        </is>
      </c>
      <c r="I87" t="n">
        <v>7</v>
      </c>
      <c r="J87" t="n">
        <v>82.03</v>
      </c>
      <c r="K87" t="n">
        <v>0.15</v>
      </c>
      <c r="L87">
        <f>I87*J87*(1-K87)</f>
        <v/>
      </c>
      <c r="M87">
        <f>VLOOKUP(F87,Products!A:D,4,FALSE)*I87</f>
        <v/>
      </c>
      <c r="N87">
        <f>L87-M87</f>
        <v/>
      </c>
    </row>
    <row r="88">
      <c r="A88" t="inlineStr">
        <is>
          <t>T1000086</t>
        </is>
      </c>
      <c r="B88" t="inlineStr">
        <is>
          <t>2025-04-24</t>
        </is>
      </c>
      <c r="C88" t="inlineStr">
        <is>
          <t>S036</t>
        </is>
      </c>
      <c r="D88" t="inlineStr">
        <is>
          <t>Store_036</t>
        </is>
      </c>
      <c r="E88" t="inlineStr">
        <is>
          <t>Central</t>
        </is>
      </c>
      <c r="F88" t="inlineStr">
        <is>
          <t>P0157</t>
        </is>
      </c>
      <c r="G88" t="inlineStr">
        <is>
          <t>Prod_0157</t>
        </is>
      </c>
      <c r="H88" t="inlineStr">
        <is>
          <t>Toys</t>
        </is>
      </c>
      <c r="I88" t="n">
        <v>9</v>
      </c>
      <c r="J88" t="n">
        <v>211.16</v>
      </c>
      <c r="K88" t="n">
        <v>0</v>
      </c>
      <c r="L88">
        <f>I88*J88*(1-K88)</f>
        <v/>
      </c>
      <c r="M88">
        <f>VLOOKUP(F88,Products!A:D,4,FALSE)*I88</f>
        <v/>
      </c>
      <c r="N88">
        <f>L88-M88</f>
        <v/>
      </c>
    </row>
    <row r="89">
      <c r="A89" t="inlineStr">
        <is>
          <t>T1000087</t>
        </is>
      </c>
      <c r="B89" t="inlineStr">
        <is>
          <t>2023-07-25</t>
        </is>
      </c>
      <c r="C89" t="inlineStr">
        <is>
          <t>S005</t>
        </is>
      </c>
      <c r="D89" t="inlineStr">
        <is>
          <t>Store_005</t>
        </is>
      </c>
      <c r="E89" t="inlineStr">
        <is>
          <t>Central</t>
        </is>
      </c>
      <c r="F89" t="inlineStr">
        <is>
          <t>P0024</t>
        </is>
      </c>
      <c r="G89" t="inlineStr">
        <is>
          <t>Prod_0024</t>
        </is>
      </c>
      <c r="H89" t="inlineStr">
        <is>
          <t>Clothing</t>
        </is>
      </c>
      <c r="I89" t="n">
        <v>9</v>
      </c>
      <c r="J89" t="n">
        <v>108.59</v>
      </c>
      <c r="K89" t="n">
        <v>0</v>
      </c>
      <c r="L89">
        <f>I89*J89*(1-K89)</f>
        <v/>
      </c>
      <c r="M89">
        <f>VLOOKUP(F89,Products!A:D,4,FALSE)*I89</f>
        <v/>
      </c>
      <c r="N89">
        <f>L89-M89</f>
        <v/>
      </c>
    </row>
    <row r="90">
      <c r="A90" t="inlineStr">
        <is>
          <t>T1000088</t>
        </is>
      </c>
      <c r="B90" t="inlineStr">
        <is>
          <t>2025-01-16</t>
        </is>
      </c>
      <c r="C90" t="inlineStr">
        <is>
          <t>S005</t>
        </is>
      </c>
      <c r="D90" t="inlineStr">
        <is>
          <t>Store_005</t>
        </is>
      </c>
      <c r="E90" t="inlineStr">
        <is>
          <t>Central</t>
        </is>
      </c>
      <c r="F90" t="inlineStr">
        <is>
          <t>P0106</t>
        </is>
      </c>
      <c r="G90" t="inlineStr">
        <is>
          <t>Prod_0106</t>
        </is>
      </c>
      <c r="H90" t="inlineStr">
        <is>
          <t>Electronics</t>
        </is>
      </c>
      <c r="I90" t="n">
        <v>2</v>
      </c>
      <c r="J90" t="n">
        <v>989.87</v>
      </c>
      <c r="K90" t="n">
        <v>0.1</v>
      </c>
      <c r="L90">
        <f>I90*J90*(1-K90)</f>
        <v/>
      </c>
      <c r="M90">
        <f>VLOOKUP(F90,Products!A:D,4,FALSE)*I90</f>
        <v/>
      </c>
      <c r="N90">
        <f>L90-M90</f>
        <v/>
      </c>
    </row>
    <row r="91">
      <c r="A91" t="inlineStr">
        <is>
          <t>T1000089</t>
        </is>
      </c>
      <c r="B91" t="inlineStr">
        <is>
          <t>2024-05-11</t>
        </is>
      </c>
      <c r="C91" t="inlineStr">
        <is>
          <t>S044</t>
        </is>
      </c>
      <c r="D91" t="inlineStr">
        <is>
          <t>Store_044</t>
        </is>
      </c>
      <c r="E91" t="inlineStr">
        <is>
          <t>North</t>
        </is>
      </c>
      <c r="F91" t="inlineStr">
        <is>
          <t>P0076</t>
        </is>
      </c>
      <c r="G91" t="inlineStr">
        <is>
          <t>Prod_0076</t>
        </is>
      </c>
      <c r="H91" t="inlineStr">
        <is>
          <t>Clothing</t>
        </is>
      </c>
      <c r="I91" t="n">
        <v>6</v>
      </c>
      <c r="J91" t="n">
        <v>316.02</v>
      </c>
      <c r="K91" t="n">
        <v>0</v>
      </c>
      <c r="L91">
        <f>I91*J91*(1-K91)</f>
        <v/>
      </c>
      <c r="M91">
        <f>VLOOKUP(F91,Products!A:D,4,FALSE)*I91</f>
        <v/>
      </c>
      <c r="N91">
        <f>L91-M91</f>
        <v/>
      </c>
    </row>
    <row r="92">
      <c r="A92" t="inlineStr">
        <is>
          <t>T1000090</t>
        </is>
      </c>
      <c r="B92" t="inlineStr">
        <is>
          <t>2024-09-03</t>
        </is>
      </c>
      <c r="C92" t="inlineStr">
        <is>
          <t>S024</t>
        </is>
      </c>
      <c r="D92" t="inlineStr">
        <is>
          <t>Store_024</t>
        </is>
      </c>
      <c r="E92" t="inlineStr">
        <is>
          <t>South</t>
        </is>
      </c>
      <c r="F92" t="inlineStr">
        <is>
          <t>P0134</t>
        </is>
      </c>
      <c r="G92" t="inlineStr">
        <is>
          <t>Prod_0134</t>
        </is>
      </c>
      <c r="H92" t="inlineStr">
        <is>
          <t>Food</t>
        </is>
      </c>
      <c r="I92" t="n">
        <v>6</v>
      </c>
      <c r="J92" t="n">
        <v>513.83</v>
      </c>
      <c r="K92" t="n">
        <v>0</v>
      </c>
      <c r="L92">
        <f>I92*J92*(1-K92)</f>
        <v/>
      </c>
      <c r="M92">
        <f>VLOOKUP(F92,Products!A:D,4,FALSE)*I92</f>
        <v/>
      </c>
      <c r="N92">
        <f>L92-M92</f>
        <v/>
      </c>
    </row>
    <row r="93">
      <c r="A93" t="inlineStr">
        <is>
          <t>T1000091</t>
        </is>
      </c>
      <c r="B93" t="inlineStr">
        <is>
          <t>2024-02-14</t>
        </is>
      </c>
      <c r="C93" t="inlineStr">
        <is>
          <t>S029</t>
        </is>
      </c>
      <c r="D93" t="inlineStr">
        <is>
          <t>Store_029</t>
        </is>
      </c>
      <c r="E93" t="inlineStr">
        <is>
          <t>South</t>
        </is>
      </c>
      <c r="F93" t="inlineStr">
        <is>
          <t>P0091</t>
        </is>
      </c>
      <c r="G93" t="inlineStr">
        <is>
          <t>Prod_0091</t>
        </is>
      </c>
      <c r="H93" t="inlineStr">
        <is>
          <t>Toys</t>
        </is>
      </c>
      <c r="I93" t="n">
        <v>9</v>
      </c>
      <c r="J93" t="n">
        <v>304.8</v>
      </c>
      <c r="K93" t="n">
        <v>0.05</v>
      </c>
      <c r="L93">
        <f>I93*J93*(1-K93)</f>
        <v/>
      </c>
      <c r="M93">
        <f>VLOOKUP(F93,Products!A:D,4,FALSE)*I93</f>
        <v/>
      </c>
      <c r="N93">
        <f>L93-M93</f>
        <v/>
      </c>
    </row>
    <row r="94">
      <c r="A94" t="inlineStr">
        <is>
          <t>T1000092</t>
        </is>
      </c>
      <c r="B94" t="inlineStr">
        <is>
          <t>2023-10-16</t>
        </is>
      </c>
      <c r="C94" t="inlineStr">
        <is>
          <t>S004</t>
        </is>
      </c>
      <c r="D94" t="inlineStr">
        <is>
          <t>Store_004</t>
        </is>
      </c>
      <c r="E94" t="inlineStr">
        <is>
          <t>Central</t>
        </is>
      </c>
      <c r="F94" t="inlineStr">
        <is>
          <t>P0119</t>
        </is>
      </c>
      <c r="G94" t="inlineStr">
        <is>
          <t>Prod_0119</t>
        </is>
      </c>
      <c r="H94" t="inlineStr">
        <is>
          <t>Electronics</t>
        </is>
      </c>
      <c r="I94" t="n">
        <v>3</v>
      </c>
      <c r="J94" t="n">
        <v>332.9</v>
      </c>
      <c r="K94" t="n">
        <v>0</v>
      </c>
      <c r="L94">
        <f>I94*J94*(1-K94)</f>
        <v/>
      </c>
      <c r="M94">
        <f>VLOOKUP(F94,Products!A:D,4,FALSE)*I94</f>
        <v/>
      </c>
      <c r="N94">
        <f>L94-M94</f>
        <v/>
      </c>
    </row>
    <row r="95">
      <c r="A95" t="inlineStr">
        <is>
          <t>T1000093</t>
        </is>
      </c>
      <c r="B95" t="inlineStr">
        <is>
          <t>2024-11-13</t>
        </is>
      </c>
      <c r="C95" t="inlineStr">
        <is>
          <t>S007</t>
        </is>
      </c>
      <c r="D95" t="inlineStr">
        <is>
          <t>Store_007</t>
        </is>
      </c>
      <c r="E95" t="inlineStr">
        <is>
          <t>East</t>
        </is>
      </c>
      <c r="F95" t="inlineStr">
        <is>
          <t>P0003</t>
        </is>
      </c>
      <c r="G95" t="inlineStr">
        <is>
          <t>Prod_0003</t>
        </is>
      </c>
      <c r="H95" t="inlineStr">
        <is>
          <t>Household</t>
        </is>
      </c>
      <c r="I95" t="n">
        <v>6</v>
      </c>
      <c r="J95" t="n">
        <v>85.92</v>
      </c>
      <c r="K95" t="n">
        <v>0</v>
      </c>
      <c r="L95">
        <f>I95*J95*(1-K95)</f>
        <v/>
      </c>
      <c r="M95">
        <f>VLOOKUP(F95,Products!A:D,4,FALSE)*I95</f>
        <v/>
      </c>
      <c r="N95">
        <f>L95-M95</f>
        <v/>
      </c>
    </row>
    <row r="96">
      <c r="A96" t="inlineStr">
        <is>
          <t>T1000094</t>
        </is>
      </c>
      <c r="B96" t="inlineStr">
        <is>
          <t>2023-08-30</t>
        </is>
      </c>
      <c r="C96" t="inlineStr">
        <is>
          <t>S041</t>
        </is>
      </c>
      <c r="D96" t="inlineStr">
        <is>
          <t>Store_041</t>
        </is>
      </c>
      <c r="E96" t="inlineStr">
        <is>
          <t>East</t>
        </is>
      </c>
      <c r="F96" t="inlineStr">
        <is>
          <t>P0065</t>
        </is>
      </c>
      <c r="G96" t="inlineStr">
        <is>
          <t>Prod_0065</t>
        </is>
      </c>
      <c r="H96" t="inlineStr">
        <is>
          <t>Beverages</t>
        </is>
      </c>
      <c r="I96" t="n">
        <v>6</v>
      </c>
      <c r="J96" t="n">
        <v>187.43</v>
      </c>
      <c r="K96" t="n">
        <v>0</v>
      </c>
      <c r="L96">
        <f>I96*J96*(1-K96)</f>
        <v/>
      </c>
      <c r="M96">
        <f>VLOOKUP(F96,Products!A:D,4,FALSE)*I96</f>
        <v/>
      </c>
      <c r="N96">
        <f>L96-M96</f>
        <v/>
      </c>
    </row>
    <row r="97">
      <c r="A97" t="inlineStr">
        <is>
          <t>T1000095</t>
        </is>
      </c>
      <c r="B97" t="inlineStr">
        <is>
          <t>2023-01-23</t>
        </is>
      </c>
      <c r="C97" t="inlineStr">
        <is>
          <t>S041</t>
        </is>
      </c>
      <c r="D97" t="inlineStr">
        <is>
          <t>Store_041</t>
        </is>
      </c>
      <c r="E97" t="inlineStr">
        <is>
          <t>East</t>
        </is>
      </c>
      <c r="F97" t="inlineStr">
        <is>
          <t>P0015</t>
        </is>
      </c>
      <c r="G97" t="inlineStr">
        <is>
          <t>Prod_0015</t>
        </is>
      </c>
      <c r="H97" t="inlineStr">
        <is>
          <t>Food</t>
        </is>
      </c>
      <c r="I97" t="n">
        <v>4</v>
      </c>
      <c r="J97" t="n">
        <v>127.35</v>
      </c>
      <c r="K97" t="n">
        <v>0.05</v>
      </c>
      <c r="L97">
        <f>I97*J97*(1-K97)</f>
        <v/>
      </c>
      <c r="M97">
        <f>VLOOKUP(F97,Products!A:D,4,FALSE)*I97</f>
        <v/>
      </c>
      <c r="N97">
        <f>L97-M97</f>
        <v/>
      </c>
    </row>
    <row r="98">
      <c r="A98" t="inlineStr">
        <is>
          <t>T1000096</t>
        </is>
      </c>
      <c r="B98" t="inlineStr">
        <is>
          <t>2023-10-06</t>
        </is>
      </c>
      <c r="C98" t="inlineStr">
        <is>
          <t>S033</t>
        </is>
      </c>
      <c r="D98" t="inlineStr">
        <is>
          <t>Store_033</t>
        </is>
      </c>
      <c r="E98" t="inlineStr">
        <is>
          <t>North</t>
        </is>
      </c>
      <c r="F98" t="inlineStr">
        <is>
          <t>P0085</t>
        </is>
      </c>
      <c r="G98" t="inlineStr">
        <is>
          <t>Prod_0085</t>
        </is>
      </c>
      <c r="H98" t="inlineStr">
        <is>
          <t>Food</t>
        </is>
      </c>
      <c r="I98" t="n">
        <v>4</v>
      </c>
      <c r="J98" t="n">
        <v>406.04</v>
      </c>
      <c r="K98" t="n">
        <v>0.05</v>
      </c>
      <c r="L98">
        <f>I98*J98*(1-K98)</f>
        <v/>
      </c>
      <c r="M98">
        <f>VLOOKUP(F98,Products!A:D,4,FALSE)*I98</f>
        <v/>
      </c>
      <c r="N98">
        <f>L98-M98</f>
        <v/>
      </c>
    </row>
    <row r="99">
      <c r="A99" t="inlineStr">
        <is>
          <t>T1000097</t>
        </is>
      </c>
      <c r="B99" t="inlineStr">
        <is>
          <t>2024-04-13</t>
        </is>
      </c>
      <c r="C99" t="inlineStr">
        <is>
          <t>S001</t>
        </is>
      </c>
      <c r="D99" t="inlineStr">
        <is>
          <t>Store_001</t>
        </is>
      </c>
      <c r="E99" t="inlineStr">
        <is>
          <t>West</t>
        </is>
      </c>
      <c r="F99" t="inlineStr">
        <is>
          <t>P0176</t>
        </is>
      </c>
      <c r="G99" t="inlineStr">
        <is>
          <t>Prod_0176</t>
        </is>
      </c>
      <c r="H99" t="inlineStr">
        <is>
          <t>Food</t>
        </is>
      </c>
      <c r="I99" t="n">
        <v>1</v>
      </c>
      <c r="J99" t="n">
        <v>831.28</v>
      </c>
      <c r="K99" t="n">
        <v>0.2</v>
      </c>
      <c r="L99">
        <f>I99*J99*(1-K99)</f>
        <v/>
      </c>
      <c r="M99">
        <f>VLOOKUP(F99,Products!A:D,4,FALSE)*I99</f>
        <v/>
      </c>
      <c r="N99">
        <f>L99-M99</f>
        <v/>
      </c>
    </row>
    <row r="100">
      <c r="A100" t="inlineStr">
        <is>
          <t>T1000098</t>
        </is>
      </c>
      <c r="B100" t="inlineStr">
        <is>
          <t>2023-11-23</t>
        </is>
      </c>
      <c r="C100" t="inlineStr">
        <is>
          <t>S014</t>
        </is>
      </c>
      <c r="D100" t="inlineStr">
        <is>
          <t>Store_014</t>
        </is>
      </c>
      <c r="E100" t="inlineStr">
        <is>
          <t>West</t>
        </is>
      </c>
      <c r="F100" t="inlineStr">
        <is>
          <t>P0082</t>
        </is>
      </c>
      <c r="G100" t="inlineStr">
        <is>
          <t>Prod_0082</t>
        </is>
      </c>
      <c r="H100" t="inlineStr">
        <is>
          <t>Food</t>
        </is>
      </c>
      <c r="I100" t="n">
        <v>2</v>
      </c>
      <c r="J100" t="n">
        <v>589.88</v>
      </c>
      <c r="K100" t="n">
        <v>0.05</v>
      </c>
      <c r="L100">
        <f>I100*J100*(1-K100)</f>
        <v/>
      </c>
      <c r="M100">
        <f>VLOOKUP(F100,Products!A:D,4,FALSE)*I100</f>
        <v/>
      </c>
      <c r="N100">
        <f>L100-M100</f>
        <v/>
      </c>
    </row>
    <row r="101">
      <c r="A101" t="inlineStr">
        <is>
          <t>T1000099</t>
        </is>
      </c>
      <c r="B101" t="inlineStr">
        <is>
          <t>2024-12-19</t>
        </is>
      </c>
      <c r="C101" t="inlineStr">
        <is>
          <t>S045</t>
        </is>
      </c>
      <c r="D101" t="inlineStr">
        <is>
          <t>Store_045</t>
        </is>
      </c>
      <c r="E101" t="inlineStr">
        <is>
          <t>East</t>
        </is>
      </c>
      <c r="F101" t="inlineStr">
        <is>
          <t>P0073</t>
        </is>
      </c>
      <c r="G101" t="inlineStr">
        <is>
          <t>Prod_0073</t>
        </is>
      </c>
      <c r="H101" t="inlineStr">
        <is>
          <t>Food</t>
        </is>
      </c>
      <c r="I101" t="n">
        <v>5</v>
      </c>
      <c r="J101" t="n">
        <v>656.36</v>
      </c>
      <c r="K101" t="n">
        <v>0</v>
      </c>
      <c r="L101">
        <f>I101*J101*(1-K101)</f>
        <v/>
      </c>
      <c r="M101">
        <f>VLOOKUP(F101,Products!A:D,4,FALSE)*I101</f>
        <v/>
      </c>
      <c r="N101">
        <f>L101-M101</f>
        <v/>
      </c>
    </row>
    <row r="102">
      <c r="A102" t="inlineStr">
        <is>
          <t>T1000100</t>
        </is>
      </c>
      <c r="B102" t="inlineStr">
        <is>
          <t>2024-07-26</t>
        </is>
      </c>
      <c r="C102" t="inlineStr">
        <is>
          <t>S023</t>
        </is>
      </c>
      <c r="D102" t="inlineStr">
        <is>
          <t>Store_023</t>
        </is>
      </c>
      <c r="E102" t="inlineStr">
        <is>
          <t>South</t>
        </is>
      </c>
      <c r="F102" t="inlineStr">
        <is>
          <t>P0040</t>
        </is>
      </c>
      <c r="G102" t="inlineStr">
        <is>
          <t>Prod_0040</t>
        </is>
      </c>
      <c r="H102" t="inlineStr">
        <is>
          <t>Toys</t>
        </is>
      </c>
      <c r="I102" t="n">
        <v>9</v>
      </c>
      <c r="J102" t="n">
        <v>73.5</v>
      </c>
      <c r="K102" t="n">
        <v>0.05</v>
      </c>
      <c r="L102">
        <f>I102*J102*(1-K102)</f>
        <v/>
      </c>
      <c r="M102">
        <f>VLOOKUP(F102,Products!A:D,4,FALSE)*I102</f>
        <v/>
      </c>
      <c r="N102">
        <f>L102-M102</f>
        <v/>
      </c>
    </row>
    <row r="103">
      <c r="A103" t="inlineStr">
        <is>
          <t>T1000101</t>
        </is>
      </c>
      <c r="B103" t="inlineStr">
        <is>
          <t>2023-11-27</t>
        </is>
      </c>
      <c r="C103" t="inlineStr">
        <is>
          <t>S041</t>
        </is>
      </c>
      <c r="D103" t="inlineStr">
        <is>
          <t>Store_041</t>
        </is>
      </c>
      <c r="E103" t="inlineStr">
        <is>
          <t>East</t>
        </is>
      </c>
      <c r="F103" t="inlineStr">
        <is>
          <t>P0006</t>
        </is>
      </c>
      <c r="G103" t="inlineStr">
        <is>
          <t>Prod_0006</t>
        </is>
      </c>
      <c r="H103" t="inlineStr">
        <is>
          <t>Food</t>
        </is>
      </c>
      <c r="I103" t="n">
        <v>2</v>
      </c>
      <c r="J103" t="n">
        <v>897.76</v>
      </c>
      <c r="K103" t="n">
        <v>0</v>
      </c>
      <c r="L103">
        <f>I103*J103*(1-K103)</f>
        <v/>
      </c>
      <c r="M103">
        <f>VLOOKUP(F103,Products!A:D,4,FALSE)*I103</f>
        <v/>
      </c>
      <c r="N103">
        <f>L103-M103</f>
        <v/>
      </c>
    </row>
    <row r="104">
      <c r="A104" t="inlineStr">
        <is>
          <t>T1000102</t>
        </is>
      </c>
      <c r="B104" t="inlineStr">
        <is>
          <t>2023-07-16</t>
        </is>
      </c>
      <c r="C104" t="inlineStr">
        <is>
          <t>S014</t>
        </is>
      </c>
      <c r="D104" t="inlineStr">
        <is>
          <t>Store_014</t>
        </is>
      </c>
      <c r="E104" t="inlineStr">
        <is>
          <t>West</t>
        </is>
      </c>
      <c r="F104" t="inlineStr">
        <is>
          <t>P0153</t>
        </is>
      </c>
      <c r="G104" t="inlineStr">
        <is>
          <t>Prod_0153</t>
        </is>
      </c>
      <c r="H104" t="inlineStr">
        <is>
          <t>Clothing</t>
        </is>
      </c>
      <c r="I104" t="n">
        <v>7</v>
      </c>
      <c r="J104" t="n">
        <v>156.39</v>
      </c>
      <c r="K104" t="n">
        <v>0</v>
      </c>
      <c r="L104">
        <f>I104*J104*(1-K104)</f>
        <v/>
      </c>
      <c r="M104">
        <f>VLOOKUP(F104,Products!A:D,4,FALSE)*I104</f>
        <v/>
      </c>
      <c r="N104">
        <f>L104-M104</f>
        <v/>
      </c>
    </row>
    <row r="105">
      <c r="A105" t="inlineStr">
        <is>
          <t>T1000103</t>
        </is>
      </c>
      <c r="B105" t="inlineStr">
        <is>
          <t>2023-04-16</t>
        </is>
      </c>
      <c r="C105" t="inlineStr">
        <is>
          <t>S025</t>
        </is>
      </c>
      <c r="D105" t="inlineStr">
        <is>
          <t>Store_025</t>
        </is>
      </c>
      <c r="E105" t="inlineStr">
        <is>
          <t>Central</t>
        </is>
      </c>
      <c r="F105" t="inlineStr">
        <is>
          <t>P0031</t>
        </is>
      </c>
      <c r="G105" t="inlineStr">
        <is>
          <t>Prod_0031</t>
        </is>
      </c>
      <c r="H105" t="inlineStr">
        <is>
          <t>Food</t>
        </is>
      </c>
      <c r="I105" t="n">
        <v>4</v>
      </c>
      <c r="J105" t="n">
        <v>207.62</v>
      </c>
      <c r="K105" t="n">
        <v>0</v>
      </c>
      <c r="L105">
        <f>I105*J105*(1-K105)</f>
        <v/>
      </c>
      <c r="M105">
        <f>VLOOKUP(F105,Products!A:D,4,FALSE)*I105</f>
        <v/>
      </c>
      <c r="N105">
        <f>L105-M105</f>
        <v/>
      </c>
    </row>
    <row r="106">
      <c r="A106" t="inlineStr">
        <is>
          <t>T1000104</t>
        </is>
      </c>
      <c r="B106" t="inlineStr">
        <is>
          <t>2025-02-28</t>
        </is>
      </c>
      <c r="C106" t="inlineStr">
        <is>
          <t>S049</t>
        </is>
      </c>
      <c r="D106" t="inlineStr">
        <is>
          <t>Store_049</t>
        </is>
      </c>
      <c r="E106" t="inlineStr">
        <is>
          <t>North</t>
        </is>
      </c>
      <c r="F106" t="inlineStr">
        <is>
          <t>P0194</t>
        </is>
      </c>
      <c r="G106" t="inlineStr">
        <is>
          <t>Prod_0194</t>
        </is>
      </c>
      <c r="H106" t="inlineStr">
        <is>
          <t>Food</t>
        </is>
      </c>
      <c r="I106" t="n">
        <v>1</v>
      </c>
      <c r="J106" t="n">
        <v>613.8099999999999</v>
      </c>
      <c r="K106" t="n">
        <v>0.05</v>
      </c>
      <c r="L106">
        <f>I106*J106*(1-K106)</f>
        <v/>
      </c>
      <c r="M106">
        <f>VLOOKUP(F106,Products!A:D,4,FALSE)*I106</f>
        <v/>
      </c>
      <c r="N106">
        <f>L106-M106</f>
        <v/>
      </c>
    </row>
    <row r="107">
      <c r="A107" t="inlineStr">
        <is>
          <t>T1000105</t>
        </is>
      </c>
      <c r="B107" t="inlineStr">
        <is>
          <t>2024-10-10</t>
        </is>
      </c>
      <c r="C107" t="inlineStr">
        <is>
          <t>S021</t>
        </is>
      </c>
      <c r="D107" t="inlineStr">
        <is>
          <t>Store_021</t>
        </is>
      </c>
      <c r="E107" t="inlineStr">
        <is>
          <t>North</t>
        </is>
      </c>
      <c r="F107" t="inlineStr">
        <is>
          <t>P0013</t>
        </is>
      </c>
      <c r="G107" t="inlineStr">
        <is>
          <t>Prod_0013</t>
        </is>
      </c>
      <c r="H107" t="inlineStr">
        <is>
          <t>Clothing</t>
        </is>
      </c>
      <c r="I107" t="n">
        <v>1</v>
      </c>
      <c r="J107" t="n">
        <v>61.83</v>
      </c>
      <c r="K107" t="n">
        <v>0.1</v>
      </c>
      <c r="L107">
        <f>I107*J107*(1-K107)</f>
        <v/>
      </c>
      <c r="M107">
        <f>VLOOKUP(F107,Products!A:D,4,FALSE)*I107</f>
        <v/>
      </c>
      <c r="N107">
        <f>L107-M107</f>
        <v/>
      </c>
    </row>
    <row r="108">
      <c r="A108" t="inlineStr">
        <is>
          <t>T1000106</t>
        </is>
      </c>
      <c r="B108" t="inlineStr">
        <is>
          <t>2023-03-22</t>
        </is>
      </c>
      <c r="C108" t="inlineStr">
        <is>
          <t>S030</t>
        </is>
      </c>
      <c r="D108" t="inlineStr">
        <is>
          <t>Store_030</t>
        </is>
      </c>
      <c r="E108" t="inlineStr">
        <is>
          <t>North</t>
        </is>
      </c>
      <c r="F108" t="inlineStr">
        <is>
          <t>P0049</t>
        </is>
      </c>
      <c r="G108" t="inlineStr">
        <is>
          <t>Prod_0049</t>
        </is>
      </c>
      <c r="H108" t="inlineStr">
        <is>
          <t>Beverages</t>
        </is>
      </c>
      <c r="I108" t="n">
        <v>8</v>
      </c>
      <c r="J108" t="n">
        <v>191.91</v>
      </c>
      <c r="K108" t="n">
        <v>0</v>
      </c>
      <c r="L108">
        <f>I108*J108*(1-K108)</f>
        <v/>
      </c>
      <c r="M108">
        <f>VLOOKUP(F108,Products!A:D,4,FALSE)*I108</f>
        <v/>
      </c>
      <c r="N108">
        <f>L108-M108</f>
        <v/>
      </c>
    </row>
    <row r="109">
      <c r="A109" t="inlineStr">
        <is>
          <t>T1000107</t>
        </is>
      </c>
      <c r="B109" t="inlineStr">
        <is>
          <t>2023-07-12</t>
        </is>
      </c>
      <c r="C109" t="inlineStr">
        <is>
          <t>S039</t>
        </is>
      </c>
      <c r="D109" t="inlineStr">
        <is>
          <t>Store_039</t>
        </is>
      </c>
      <c r="E109" t="inlineStr">
        <is>
          <t>North</t>
        </is>
      </c>
      <c r="F109" t="inlineStr">
        <is>
          <t>P0009</t>
        </is>
      </c>
      <c r="G109" t="inlineStr">
        <is>
          <t>Prod_0009</t>
        </is>
      </c>
      <c r="H109" t="inlineStr">
        <is>
          <t>Toys</t>
        </is>
      </c>
      <c r="I109" t="n">
        <v>9</v>
      </c>
      <c r="J109" t="n">
        <v>658.65</v>
      </c>
      <c r="K109" t="n">
        <v>0</v>
      </c>
      <c r="L109">
        <f>I109*J109*(1-K109)</f>
        <v/>
      </c>
      <c r="M109">
        <f>VLOOKUP(F109,Products!A:D,4,FALSE)*I109</f>
        <v/>
      </c>
      <c r="N109">
        <f>L109-M109</f>
        <v/>
      </c>
    </row>
    <row r="110">
      <c r="A110" t="inlineStr">
        <is>
          <t>T1000108</t>
        </is>
      </c>
      <c r="B110" t="inlineStr">
        <is>
          <t>2024-11-14</t>
        </is>
      </c>
      <c r="C110" t="inlineStr">
        <is>
          <t>S001</t>
        </is>
      </c>
      <c r="D110" t="inlineStr">
        <is>
          <t>Store_001</t>
        </is>
      </c>
      <c r="E110" t="inlineStr">
        <is>
          <t>West</t>
        </is>
      </c>
      <c r="F110" t="inlineStr">
        <is>
          <t>P0057</t>
        </is>
      </c>
      <c r="G110" t="inlineStr">
        <is>
          <t>Prod_0057</t>
        </is>
      </c>
      <c r="H110" t="inlineStr">
        <is>
          <t>Beverages</t>
        </is>
      </c>
      <c r="I110" t="n">
        <v>1</v>
      </c>
      <c r="J110" t="n">
        <v>78.06</v>
      </c>
      <c r="K110" t="n">
        <v>0</v>
      </c>
      <c r="L110">
        <f>I110*J110*(1-K110)</f>
        <v/>
      </c>
      <c r="M110">
        <f>VLOOKUP(F110,Products!A:D,4,FALSE)*I110</f>
        <v/>
      </c>
      <c r="N110">
        <f>L110-M110</f>
        <v/>
      </c>
    </row>
    <row r="111">
      <c r="A111" t="inlineStr">
        <is>
          <t>T1000109</t>
        </is>
      </c>
      <c r="B111" t="inlineStr">
        <is>
          <t>2024-02-27</t>
        </is>
      </c>
      <c r="C111" t="inlineStr">
        <is>
          <t>S021</t>
        </is>
      </c>
      <c r="D111" t="inlineStr">
        <is>
          <t>Store_021</t>
        </is>
      </c>
      <c r="E111" t="inlineStr">
        <is>
          <t>North</t>
        </is>
      </c>
      <c r="F111" t="inlineStr">
        <is>
          <t>P0137</t>
        </is>
      </c>
      <c r="G111" t="inlineStr">
        <is>
          <t>Prod_0137</t>
        </is>
      </c>
      <c r="H111" t="inlineStr">
        <is>
          <t>Electronics</t>
        </is>
      </c>
      <c r="I111" t="n">
        <v>5</v>
      </c>
      <c r="J111" t="n">
        <v>160.27</v>
      </c>
      <c r="K111" t="n">
        <v>0</v>
      </c>
      <c r="L111">
        <f>I111*J111*(1-K111)</f>
        <v/>
      </c>
      <c r="M111">
        <f>VLOOKUP(F111,Products!A:D,4,FALSE)*I111</f>
        <v/>
      </c>
      <c r="N111">
        <f>L111-M111</f>
        <v/>
      </c>
    </row>
    <row r="112">
      <c r="A112" t="inlineStr">
        <is>
          <t>T1000110</t>
        </is>
      </c>
      <c r="B112" t="inlineStr">
        <is>
          <t>2023-03-08</t>
        </is>
      </c>
      <c r="C112" t="inlineStr">
        <is>
          <t>S046</t>
        </is>
      </c>
      <c r="D112" t="inlineStr">
        <is>
          <t>Store_046</t>
        </is>
      </c>
      <c r="E112" t="inlineStr">
        <is>
          <t>South</t>
        </is>
      </c>
      <c r="F112" t="inlineStr">
        <is>
          <t>P0039</t>
        </is>
      </c>
      <c r="G112" t="inlineStr">
        <is>
          <t>Prod_0039</t>
        </is>
      </c>
      <c r="H112" t="inlineStr">
        <is>
          <t>Household</t>
        </is>
      </c>
      <c r="I112" t="n">
        <v>3</v>
      </c>
      <c r="J112" t="n">
        <v>370.34</v>
      </c>
      <c r="K112" t="n">
        <v>0</v>
      </c>
      <c r="L112">
        <f>I112*J112*(1-K112)</f>
        <v/>
      </c>
      <c r="M112">
        <f>VLOOKUP(F112,Products!A:D,4,FALSE)*I112</f>
        <v/>
      </c>
      <c r="N112">
        <f>L112-M112</f>
        <v/>
      </c>
    </row>
    <row r="113">
      <c r="A113" t="inlineStr">
        <is>
          <t>T1000111</t>
        </is>
      </c>
      <c r="B113" t="inlineStr">
        <is>
          <t>2024-01-09</t>
        </is>
      </c>
      <c r="C113" t="inlineStr">
        <is>
          <t>S028</t>
        </is>
      </c>
      <c r="D113" t="inlineStr">
        <is>
          <t>Store_028</t>
        </is>
      </c>
      <c r="E113" t="inlineStr">
        <is>
          <t>North</t>
        </is>
      </c>
      <c r="F113" t="inlineStr">
        <is>
          <t>P0094</t>
        </is>
      </c>
      <c r="G113" t="inlineStr">
        <is>
          <t>Prod_0094</t>
        </is>
      </c>
      <c r="H113" t="inlineStr">
        <is>
          <t>Toys</t>
        </is>
      </c>
      <c r="I113" t="n">
        <v>9</v>
      </c>
      <c r="J113" t="n">
        <v>681.89</v>
      </c>
      <c r="K113" t="n">
        <v>0</v>
      </c>
      <c r="L113">
        <f>I113*J113*(1-K113)</f>
        <v/>
      </c>
      <c r="M113">
        <f>VLOOKUP(F113,Products!A:D,4,FALSE)*I113</f>
        <v/>
      </c>
      <c r="N113">
        <f>L113-M113</f>
        <v/>
      </c>
    </row>
    <row r="114">
      <c r="A114" t="inlineStr">
        <is>
          <t>T1000112</t>
        </is>
      </c>
      <c r="B114" t="inlineStr">
        <is>
          <t>2024-10-23</t>
        </is>
      </c>
      <c r="C114" t="inlineStr">
        <is>
          <t>S027</t>
        </is>
      </c>
      <c r="D114" t="inlineStr">
        <is>
          <t>Store_027</t>
        </is>
      </c>
      <c r="E114" t="inlineStr">
        <is>
          <t>South</t>
        </is>
      </c>
      <c r="F114" t="inlineStr">
        <is>
          <t>P0012</t>
        </is>
      </c>
      <c r="G114" t="inlineStr">
        <is>
          <t>Prod_0012</t>
        </is>
      </c>
      <c r="H114" t="inlineStr">
        <is>
          <t>Food</t>
        </is>
      </c>
      <c r="I114" t="n">
        <v>4</v>
      </c>
      <c r="J114" t="n">
        <v>802.0599999999999</v>
      </c>
      <c r="K114" t="n">
        <v>0</v>
      </c>
      <c r="L114">
        <f>I114*J114*(1-K114)</f>
        <v/>
      </c>
      <c r="M114">
        <f>VLOOKUP(F114,Products!A:D,4,FALSE)*I114</f>
        <v/>
      </c>
      <c r="N114">
        <f>L114-M114</f>
        <v/>
      </c>
    </row>
    <row r="115">
      <c r="A115" t="inlineStr">
        <is>
          <t>T1000113</t>
        </is>
      </c>
      <c r="B115" t="inlineStr">
        <is>
          <t>2023-05-20</t>
        </is>
      </c>
      <c r="C115" t="inlineStr">
        <is>
          <t>S026</t>
        </is>
      </c>
      <c r="D115" t="inlineStr">
        <is>
          <t>Store_026</t>
        </is>
      </c>
      <c r="E115" t="inlineStr">
        <is>
          <t>North</t>
        </is>
      </c>
      <c r="F115" t="inlineStr">
        <is>
          <t>P0195</t>
        </is>
      </c>
      <c r="G115" t="inlineStr">
        <is>
          <t>Prod_0195</t>
        </is>
      </c>
      <c r="H115" t="inlineStr">
        <is>
          <t>Food</t>
        </is>
      </c>
      <c r="I115" t="n">
        <v>2</v>
      </c>
      <c r="J115" t="n">
        <v>397.44</v>
      </c>
      <c r="K115" t="n">
        <v>0.05</v>
      </c>
      <c r="L115">
        <f>I115*J115*(1-K115)</f>
        <v/>
      </c>
      <c r="M115">
        <f>VLOOKUP(F115,Products!A:D,4,FALSE)*I115</f>
        <v/>
      </c>
      <c r="N115">
        <f>L115-M115</f>
        <v/>
      </c>
    </row>
    <row r="116">
      <c r="A116" t="inlineStr">
        <is>
          <t>T1000114</t>
        </is>
      </c>
      <c r="B116" t="inlineStr">
        <is>
          <t>2024-10-09</t>
        </is>
      </c>
      <c r="C116" t="inlineStr">
        <is>
          <t>S030</t>
        </is>
      </c>
      <c r="D116" t="inlineStr">
        <is>
          <t>Store_030</t>
        </is>
      </c>
      <c r="E116" t="inlineStr">
        <is>
          <t>North</t>
        </is>
      </c>
      <c r="F116" t="inlineStr">
        <is>
          <t>P0089</t>
        </is>
      </c>
      <c r="G116" t="inlineStr">
        <is>
          <t>Prod_0089</t>
        </is>
      </c>
      <c r="H116" t="inlineStr">
        <is>
          <t>Stationery</t>
        </is>
      </c>
      <c r="I116" t="n">
        <v>5</v>
      </c>
      <c r="J116" t="n">
        <v>540.49</v>
      </c>
      <c r="K116" t="n">
        <v>0</v>
      </c>
      <c r="L116">
        <f>I116*J116*(1-K116)</f>
        <v/>
      </c>
      <c r="M116">
        <f>VLOOKUP(F116,Products!A:D,4,FALSE)*I116</f>
        <v/>
      </c>
      <c r="N116">
        <f>L116-M116</f>
        <v/>
      </c>
    </row>
    <row r="117">
      <c r="A117" t="inlineStr">
        <is>
          <t>T1000115</t>
        </is>
      </c>
      <c r="B117" t="inlineStr">
        <is>
          <t>2023-01-16</t>
        </is>
      </c>
      <c r="C117" t="inlineStr">
        <is>
          <t>S024</t>
        </is>
      </c>
      <c r="D117" t="inlineStr">
        <is>
          <t>Store_024</t>
        </is>
      </c>
      <c r="E117" t="inlineStr">
        <is>
          <t>South</t>
        </is>
      </c>
      <c r="F117" t="inlineStr">
        <is>
          <t>P0198</t>
        </is>
      </c>
      <c r="G117" t="inlineStr">
        <is>
          <t>Prod_0198</t>
        </is>
      </c>
      <c r="H117" t="inlineStr">
        <is>
          <t>Beverages</t>
        </is>
      </c>
      <c r="I117" t="n">
        <v>1</v>
      </c>
      <c r="J117" t="n">
        <v>1032.66</v>
      </c>
      <c r="K117" t="n">
        <v>0.05</v>
      </c>
      <c r="L117">
        <f>I117*J117*(1-K117)</f>
        <v/>
      </c>
      <c r="M117">
        <f>VLOOKUP(F117,Products!A:D,4,FALSE)*I117</f>
        <v/>
      </c>
      <c r="N117">
        <f>L117-M117</f>
        <v/>
      </c>
    </row>
    <row r="118">
      <c r="A118" t="inlineStr">
        <is>
          <t>T1000116</t>
        </is>
      </c>
      <c r="B118" t="inlineStr">
        <is>
          <t>2024-01-29</t>
        </is>
      </c>
      <c r="C118" t="inlineStr">
        <is>
          <t>S037</t>
        </is>
      </c>
      <c r="D118" t="inlineStr">
        <is>
          <t>Store_037</t>
        </is>
      </c>
      <c r="E118" t="inlineStr">
        <is>
          <t>East</t>
        </is>
      </c>
      <c r="F118" t="inlineStr">
        <is>
          <t>P0022</t>
        </is>
      </c>
      <c r="G118" t="inlineStr">
        <is>
          <t>Prod_0022</t>
        </is>
      </c>
      <c r="H118" t="inlineStr">
        <is>
          <t>Beverages</t>
        </is>
      </c>
      <c r="I118" t="n">
        <v>9</v>
      </c>
      <c r="J118" t="n">
        <v>192.89</v>
      </c>
      <c r="K118" t="n">
        <v>0</v>
      </c>
      <c r="L118">
        <f>I118*J118*(1-K118)</f>
        <v/>
      </c>
      <c r="M118">
        <f>VLOOKUP(F118,Products!A:D,4,FALSE)*I118</f>
        <v/>
      </c>
      <c r="N118">
        <f>L118-M118</f>
        <v/>
      </c>
    </row>
    <row r="119">
      <c r="A119" t="inlineStr">
        <is>
          <t>T1000117</t>
        </is>
      </c>
      <c r="B119" t="inlineStr">
        <is>
          <t>2025-01-26</t>
        </is>
      </c>
      <c r="C119" t="inlineStr">
        <is>
          <t>S028</t>
        </is>
      </c>
      <c r="D119" t="inlineStr">
        <is>
          <t>Store_028</t>
        </is>
      </c>
      <c r="E119" t="inlineStr">
        <is>
          <t>North</t>
        </is>
      </c>
      <c r="F119" t="inlineStr">
        <is>
          <t>P0039</t>
        </is>
      </c>
      <c r="G119" t="inlineStr">
        <is>
          <t>Prod_0039</t>
        </is>
      </c>
      <c r="H119" t="inlineStr">
        <is>
          <t>Household</t>
        </is>
      </c>
      <c r="I119" t="n">
        <v>4</v>
      </c>
      <c r="J119" t="n">
        <v>319.45</v>
      </c>
      <c r="K119" t="n">
        <v>0.05</v>
      </c>
      <c r="L119">
        <f>I119*J119*(1-K119)</f>
        <v/>
      </c>
      <c r="M119">
        <f>VLOOKUP(F119,Products!A:D,4,FALSE)*I119</f>
        <v/>
      </c>
      <c r="N119">
        <f>L119-M119</f>
        <v/>
      </c>
    </row>
    <row r="120">
      <c r="A120" t="inlineStr">
        <is>
          <t>T1000118</t>
        </is>
      </c>
      <c r="B120" t="inlineStr">
        <is>
          <t>2024-04-23</t>
        </is>
      </c>
      <c r="C120" t="inlineStr">
        <is>
          <t>S048</t>
        </is>
      </c>
      <c r="D120" t="inlineStr">
        <is>
          <t>Store_048</t>
        </is>
      </c>
      <c r="E120" t="inlineStr">
        <is>
          <t>South</t>
        </is>
      </c>
      <c r="F120" t="inlineStr">
        <is>
          <t>P0167</t>
        </is>
      </c>
      <c r="G120" t="inlineStr">
        <is>
          <t>Prod_0167</t>
        </is>
      </c>
      <c r="H120" t="inlineStr">
        <is>
          <t>Beverages</t>
        </is>
      </c>
      <c r="I120" t="n">
        <v>3</v>
      </c>
      <c r="J120" t="n">
        <v>424.68</v>
      </c>
      <c r="K120" t="n">
        <v>0.15</v>
      </c>
      <c r="L120">
        <f>I120*J120*(1-K120)</f>
        <v/>
      </c>
      <c r="M120">
        <f>VLOOKUP(F120,Products!A:D,4,FALSE)*I120</f>
        <v/>
      </c>
      <c r="N120">
        <f>L120-M120</f>
        <v/>
      </c>
    </row>
    <row r="121">
      <c r="A121" t="inlineStr">
        <is>
          <t>T1000119</t>
        </is>
      </c>
      <c r="B121" t="inlineStr">
        <is>
          <t>2023-04-15</t>
        </is>
      </c>
      <c r="C121" t="inlineStr">
        <is>
          <t>S024</t>
        </is>
      </c>
      <c r="D121" t="inlineStr">
        <is>
          <t>Store_024</t>
        </is>
      </c>
      <c r="E121" t="inlineStr">
        <is>
          <t>South</t>
        </is>
      </c>
      <c r="F121" t="inlineStr">
        <is>
          <t>P0052</t>
        </is>
      </c>
      <c r="G121" t="inlineStr">
        <is>
          <t>Prod_0052</t>
        </is>
      </c>
      <c r="H121" t="inlineStr">
        <is>
          <t>Clothing</t>
        </is>
      </c>
      <c r="I121" t="n">
        <v>4</v>
      </c>
      <c r="J121" t="n">
        <v>41.74</v>
      </c>
      <c r="K121" t="n">
        <v>0.1</v>
      </c>
      <c r="L121">
        <f>I121*J121*(1-K121)</f>
        <v/>
      </c>
      <c r="M121">
        <f>VLOOKUP(F121,Products!A:D,4,FALSE)*I121</f>
        <v/>
      </c>
      <c r="N121">
        <f>L121-M121</f>
        <v/>
      </c>
    </row>
    <row r="122">
      <c r="A122" t="inlineStr">
        <is>
          <t>T1000120</t>
        </is>
      </c>
      <c r="B122" t="inlineStr">
        <is>
          <t>2025-04-23</t>
        </is>
      </c>
      <c r="C122" t="inlineStr">
        <is>
          <t>S043</t>
        </is>
      </c>
      <c r="D122" t="inlineStr">
        <is>
          <t>Store_043</t>
        </is>
      </c>
      <c r="E122" t="inlineStr">
        <is>
          <t>East</t>
        </is>
      </c>
      <c r="F122" t="inlineStr">
        <is>
          <t>P0051</t>
        </is>
      </c>
      <c r="G122" t="inlineStr">
        <is>
          <t>Prod_0051</t>
        </is>
      </c>
      <c r="H122" t="inlineStr">
        <is>
          <t>Clothing</t>
        </is>
      </c>
      <c r="I122" t="n">
        <v>4</v>
      </c>
      <c r="J122" t="n">
        <v>81.51000000000001</v>
      </c>
      <c r="K122" t="n">
        <v>0</v>
      </c>
      <c r="L122">
        <f>I122*J122*(1-K122)</f>
        <v/>
      </c>
      <c r="M122">
        <f>VLOOKUP(F122,Products!A:D,4,FALSE)*I122</f>
        <v/>
      </c>
      <c r="N122">
        <f>L122-M122</f>
        <v/>
      </c>
    </row>
    <row r="123">
      <c r="A123" t="inlineStr">
        <is>
          <t>T1000121</t>
        </is>
      </c>
      <c r="B123" t="inlineStr">
        <is>
          <t>2024-05-25</t>
        </is>
      </c>
      <c r="C123" t="inlineStr">
        <is>
          <t>S021</t>
        </is>
      </c>
      <c r="D123" t="inlineStr">
        <is>
          <t>Store_021</t>
        </is>
      </c>
      <c r="E123" t="inlineStr">
        <is>
          <t>North</t>
        </is>
      </c>
      <c r="F123" t="inlineStr">
        <is>
          <t>P0149</t>
        </is>
      </c>
      <c r="G123" t="inlineStr">
        <is>
          <t>Prod_0149</t>
        </is>
      </c>
      <c r="H123" t="inlineStr">
        <is>
          <t>Toys</t>
        </is>
      </c>
      <c r="I123" t="n">
        <v>4</v>
      </c>
      <c r="J123" t="n">
        <v>68.91</v>
      </c>
      <c r="K123" t="n">
        <v>0</v>
      </c>
      <c r="L123">
        <f>I123*J123*(1-K123)</f>
        <v/>
      </c>
      <c r="M123">
        <f>VLOOKUP(F123,Products!A:D,4,FALSE)*I123</f>
        <v/>
      </c>
      <c r="N123">
        <f>L123-M123</f>
        <v/>
      </c>
    </row>
    <row r="124">
      <c r="A124" t="inlineStr">
        <is>
          <t>T1000122</t>
        </is>
      </c>
      <c r="B124" t="inlineStr">
        <is>
          <t>2023-08-21</t>
        </is>
      </c>
      <c r="C124" t="inlineStr">
        <is>
          <t>S003</t>
        </is>
      </c>
      <c r="D124" t="inlineStr">
        <is>
          <t>Store_003</t>
        </is>
      </c>
      <c r="E124" t="inlineStr">
        <is>
          <t>North</t>
        </is>
      </c>
      <c r="F124" t="inlineStr">
        <is>
          <t>P0086</t>
        </is>
      </c>
      <c r="G124" t="inlineStr">
        <is>
          <t>Prod_0086</t>
        </is>
      </c>
      <c r="H124" t="inlineStr">
        <is>
          <t>Stationery</t>
        </is>
      </c>
      <c r="I124" t="n">
        <v>3</v>
      </c>
      <c r="J124" t="n">
        <v>852.14</v>
      </c>
      <c r="K124" t="n">
        <v>0</v>
      </c>
      <c r="L124">
        <f>I124*J124*(1-K124)</f>
        <v/>
      </c>
      <c r="M124">
        <f>VLOOKUP(F124,Products!A:D,4,FALSE)*I124</f>
        <v/>
      </c>
      <c r="N124">
        <f>L124-M124</f>
        <v/>
      </c>
    </row>
    <row r="125">
      <c r="A125" t="inlineStr">
        <is>
          <t>T1000123</t>
        </is>
      </c>
      <c r="B125" t="inlineStr">
        <is>
          <t>2023-09-10</t>
        </is>
      </c>
      <c r="C125" t="inlineStr">
        <is>
          <t>S023</t>
        </is>
      </c>
      <c r="D125" t="inlineStr">
        <is>
          <t>Store_023</t>
        </is>
      </c>
      <c r="E125" t="inlineStr">
        <is>
          <t>South</t>
        </is>
      </c>
      <c r="F125" t="inlineStr">
        <is>
          <t>P0113</t>
        </is>
      </c>
      <c r="G125" t="inlineStr">
        <is>
          <t>Prod_0113</t>
        </is>
      </c>
      <c r="H125" t="inlineStr">
        <is>
          <t>Toys</t>
        </is>
      </c>
      <c r="I125" t="n">
        <v>7</v>
      </c>
      <c r="J125" t="n">
        <v>735.45</v>
      </c>
      <c r="K125" t="n">
        <v>0.1</v>
      </c>
      <c r="L125">
        <f>I125*J125*(1-K125)</f>
        <v/>
      </c>
      <c r="M125">
        <f>VLOOKUP(F125,Products!A:D,4,FALSE)*I125</f>
        <v/>
      </c>
      <c r="N125">
        <f>L125-M125</f>
        <v/>
      </c>
    </row>
    <row r="126">
      <c r="A126" t="inlineStr">
        <is>
          <t>T1000124</t>
        </is>
      </c>
      <c r="B126" t="inlineStr">
        <is>
          <t>2024-07-23</t>
        </is>
      </c>
      <c r="C126" t="inlineStr">
        <is>
          <t>S038</t>
        </is>
      </c>
      <c r="D126" t="inlineStr">
        <is>
          <t>Store_038</t>
        </is>
      </c>
      <c r="E126" t="inlineStr">
        <is>
          <t>East</t>
        </is>
      </c>
      <c r="F126" t="inlineStr">
        <is>
          <t>P0152</t>
        </is>
      </c>
      <c r="G126" t="inlineStr">
        <is>
          <t>Prod_0152</t>
        </is>
      </c>
      <c r="H126" t="inlineStr">
        <is>
          <t>Household</t>
        </is>
      </c>
      <c r="I126" t="n">
        <v>4</v>
      </c>
      <c r="J126" t="n">
        <v>781.84</v>
      </c>
      <c r="K126" t="n">
        <v>0</v>
      </c>
      <c r="L126">
        <f>I126*J126*(1-K126)</f>
        <v/>
      </c>
      <c r="M126">
        <f>VLOOKUP(F126,Products!A:D,4,FALSE)*I126</f>
        <v/>
      </c>
      <c r="N126">
        <f>L126-M126</f>
        <v/>
      </c>
    </row>
    <row r="127">
      <c r="A127" t="inlineStr">
        <is>
          <t>T1000125</t>
        </is>
      </c>
      <c r="B127" t="inlineStr">
        <is>
          <t>2023-07-27</t>
        </is>
      </c>
      <c r="C127" t="inlineStr">
        <is>
          <t>S022</t>
        </is>
      </c>
      <c r="D127" t="inlineStr">
        <is>
          <t>Store_022</t>
        </is>
      </c>
      <c r="E127" t="inlineStr">
        <is>
          <t>East</t>
        </is>
      </c>
      <c r="F127" t="inlineStr">
        <is>
          <t>P0009</t>
        </is>
      </c>
      <c r="G127" t="inlineStr">
        <is>
          <t>Prod_0009</t>
        </is>
      </c>
      <c r="H127" t="inlineStr">
        <is>
          <t>Toys</t>
        </is>
      </c>
      <c r="I127" t="n">
        <v>9</v>
      </c>
      <c r="J127" t="n">
        <v>547.83</v>
      </c>
      <c r="K127" t="n">
        <v>0</v>
      </c>
      <c r="L127">
        <f>I127*J127*(1-K127)</f>
        <v/>
      </c>
      <c r="M127">
        <f>VLOOKUP(F127,Products!A:D,4,FALSE)*I127</f>
        <v/>
      </c>
      <c r="N127">
        <f>L127-M127</f>
        <v/>
      </c>
    </row>
    <row r="128">
      <c r="A128" t="inlineStr">
        <is>
          <t>T1000126</t>
        </is>
      </c>
      <c r="B128" t="inlineStr">
        <is>
          <t>2023-06-18</t>
        </is>
      </c>
      <c r="C128" t="inlineStr">
        <is>
          <t>S044</t>
        </is>
      </c>
      <c r="D128" t="inlineStr">
        <is>
          <t>Store_044</t>
        </is>
      </c>
      <c r="E128" t="inlineStr">
        <is>
          <t>North</t>
        </is>
      </c>
      <c r="F128" t="inlineStr">
        <is>
          <t>P0127</t>
        </is>
      </c>
      <c r="G128" t="inlineStr">
        <is>
          <t>Prod_0127</t>
        </is>
      </c>
      <c r="H128" t="inlineStr">
        <is>
          <t>Toys</t>
        </is>
      </c>
      <c r="I128" t="n">
        <v>5</v>
      </c>
      <c r="J128" t="n">
        <v>682.41</v>
      </c>
      <c r="K128" t="n">
        <v>0</v>
      </c>
      <c r="L128">
        <f>I128*J128*(1-K128)</f>
        <v/>
      </c>
      <c r="M128">
        <f>VLOOKUP(F128,Products!A:D,4,FALSE)*I128</f>
        <v/>
      </c>
      <c r="N128">
        <f>L128-M128</f>
        <v/>
      </c>
    </row>
    <row r="129">
      <c r="A129" t="inlineStr">
        <is>
          <t>T1000127</t>
        </is>
      </c>
      <c r="B129" t="inlineStr">
        <is>
          <t>2024-03-24</t>
        </is>
      </c>
      <c r="C129" t="inlineStr">
        <is>
          <t>S034</t>
        </is>
      </c>
      <c r="D129" t="inlineStr">
        <is>
          <t>Store_034</t>
        </is>
      </c>
      <c r="E129" t="inlineStr">
        <is>
          <t>Central</t>
        </is>
      </c>
      <c r="F129" t="inlineStr">
        <is>
          <t>P0107</t>
        </is>
      </c>
      <c r="G129" t="inlineStr">
        <is>
          <t>Prod_0107</t>
        </is>
      </c>
      <c r="H129" t="inlineStr">
        <is>
          <t>Stationery</t>
        </is>
      </c>
      <c r="I129" t="n">
        <v>4</v>
      </c>
      <c r="J129" t="n">
        <v>593.89</v>
      </c>
      <c r="K129" t="n">
        <v>0</v>
      </c>
      <c r="L129">
        <f>I129*J129*(1-K129)</f>
        <v/>
      </c>
      <c r="M129">
        <f>VLOOKUP(F129,Products!A:D,4,FALSE)*I129</f>
        <v/>
      </c>
      <c r="N129">
        <f>L129-M129</f>
        <v/>
      </c>
    </row>
    <row r="130">
      <c r="A130" t="inlineStr">
        <is>
          <t>T1000128</t>
        </is>
      </c>
      <c r="B130" t="inlineStr">
        <is>
          <t>2024-01-24</t>
        </is>
      </c>
      <c r="C130" t="inlineStr">
        <is>
          <t>S047</t>
        </is>
      </c>
      <c r="D130" t="inlineStr">
        <is>
          <t>Store_047</t>
        </is>
      </c>
      <c r="E130" t="inlineStr">
        <is>
          <t>North</t>
        </is>
      </c>
      <c r="F130" t="inlineStr">
        <is>
          <t>P0125</t>
        </is>
      </c>
      <c r="G130" t="inlineStr">
        <is>
          <t>Prod_0125</t>
        </is>
      </c>
      <c r="H130" t="inlineStr">
        <is>
          <t>Toys</t>
        </is>
      </c>
      <c r="I130" t="n">
        <v>6</v>
      </c>
      <c r="J130" t="n">
        <v>323.6</v>
      </c>
      <c r="K130" t="n">
        <v>0</v>
      </c>
      <c r="L130">
        <f>I130*J130*(1-K130)</f>
        <v/>
      </c>
      <c r="M130">
        <f>VLOOKUP(F130,Products!A:D,4,FALSE)*I130</f>
        <v/>
      </c>
      <c r="N130">
        <f>L130-M130</f>
        <v/>
      </c>
    </row>
    <row r="131">
      <c r="A131" t="inlineStr">
        <is>
          <t>T1000129</t>
        </is>
      </c>
      <c r="B131" t="inlineStr">
        <is>
          <t>2023-07-23</t>
        </is>
      </c>
      <c r="C131" t="inlineStr">
        <is>
          <t>S004</t>
        </is>
      </c>
      <c r="D131" t="inlineStr">
        <is>
          <t>Store_004</t>
        </is>
      </c>
      <c r="E131" t="inlineStr">
        <is>
          <t>Central</t>
        </is>
      </c>
      <c r="F131" t="inlineStr">
        <is>
          <t>P0098</t>
        </is>
      </c>
      <c r="G131" t="inlineStr">
        <is>
          <t>Prod_0098</t>
        </is>
      </c>
      <c r="H131" t="inlineStr">
        <is>
          <t>Clothing</t>
        </is>
      </c>
      <c r="I131" t="n">
        <v>5</v>
      </c>
      <c r="J131" t="n">
        <v>460.87</v>
      </c>
      <c r="K131" t="n">
        <v>0</v>
      </c>
      <c r="L131">
        <f>I131*J131*(1-K131)</f>
        <v/>
      </c>
      <c r="M131">
        <f>VLOOKUP(F131,Products!A:D,4,FALSE)*I131</f>
        <v/>
      </c>
      <c r="N131">
        <f>L131-M131</f>
        <v/>
      </c>
    </row>
    <row r="132">
      <c r="A132" t="inlineStr">
        <is>
          <t>T1000130</t>
        </is>
      </c>
      <c r="B132" t="inlineStr">
        <is>
          <t>2024-01-18</t>
        </is>
      </c>
      <c r="C132" t="inlineStr">
        <is>
          <t>S024</t>
        </is>
      </c>
      <c r="D132" t="inlineStr">
        <is>
          <t>Store_024</t>
        </is>
      </c>
      <c r="E132" t="inlineStr">
        <is>
          <t>South</t>
        </is>
      </c>
      <c r="F132" t="inlineStr">
        <is>
          <t>P0003</t>
        </is>
      </c>
      <c r="G132" t="inlineStr">
        <is>
          <t>Prod_0003</t>
        </is>
      </c>
      <c r="H132" t="inlineStr">
        <is>
          <t>Household</t>
        </is>
      </c>
      <c r="I132" t="n">
        <v>9</v>
      </c>
      <c r="J132" t="n">
        <v>102.17</v>
      </c>
      <c r="K132" t="n">
        <v>0.2</v>
      </c>
      <c r="L132">
        <f>I132*J132*(1-K132)</f>
        <v/>
      </c>
      <c r="M132">
        <f>VLOOKUP(F132,Products!A:D,4,FALSE)*I132</f>
        <v/>
      </c>
      <c r="N132">
        <f>L132-M132</f>
        <v/>
      </c>
    </row>
    <row r="133">
      <c r="A133" t="inlineStr">
        <is>
          <t>T1000131</t>
        </is>
      </c>
      <c r="B133" t="inlineStr">
        <is>
          <t>2024-03-16</t>
        </is>
      </c>
      <c r="C133" t="inlineStr">
        <is>
          <t>S022</t>
        </is>
      </c>
      <c r="D133" t="inlineStr">
        <is>
          <t>Store_022</t>
        </is>
      </c>
      <c r="E133" t="inlineStr">
        <is>
          <t>East</t>
        </is>
      </c>
      <c r="F133" t="inlineStr">
        <is>
          <t>P0060</t>
        </is>
      </c>
      <c r="G133" t="inlineStr">
        <is>
          <t>Prod_0060</t>
        </is>
      </c>
      <c r="H133" t="inlineStr">
        <is>
          <t>Toys</t>
        </is>
      </c>
      <c r="I133" t="n">
        <v>3</v>
      </c>
      <c r="J133" t="n">
        <v>138.09</v>
      </c>
      <c r="K133" t="n">
        <v>0.2</v>
      </c>
      <c r="L133">
        <f>I133*J133*(1-K133)</f>
        <v/>
      </c>
      <c r="M133">
        <f>VLOOKUP(F133,Products!A:D,4,FALSE)*I133</f>
        <v/>
      </c>
      <c r="N133">
        <f>L133-M133</f>
        <v/>
      </c>
    </row>
    <row r="134">
      <c r="A134" t="inlineStr">
        <is>
          <t>T1000132</t>
        </is>
      </c>
      <c r="B134" t="inlineStr">
        <is>
          <t>2024-07-03</t>
        </is>
      </c>
      <c r="C134" t="inlineStr">
        <is>
          <t>S006</t>
        </is>
      </c>
      <c r="D134" t="inlineStr">
        <is>
          <t>Store_006</t>
        </is>
      </c>
      <c r="E134" t="inlineStr">
        <is>
          <t>East</t>
        </is>
      </c>
      <c r="F134" t="inlineStr">
        <is>
          <t>P0187</t>
        </is>
      </c>
      <c r="G134" t="inlineStr">
        <is>
          <t>Prod_0187</t>
        </is>
      </c>
      <c r="H134" t="inlineStr">
        <is>
          <t>Food</t>
        </is>
      </c>
      <c r="I134" t="n">
        <v>1</v>
      </c>
      <c r="J134" t="n">
        <v>939.76</v>
      </c>
      <c r="K134" t="n">
        <v>0</v>
      </c>
      <c r="L134">
        <f>I134*J134*(1-K134)</f>
        <v/>
      </c>
      <c r="M134">
        <f>VLOOKUP(F134,Products!A:D,4,FALSE)*I134</f>
        <v/>
      </c>
      <c r="N134">
        <f>L134-M134</f>
        <v/>
      </c>
    </row>
    <row r="135">
      <c r="A135" t="inlineStr">
        <is>
          <t>T1000133</t>
        </is>
      </c>
      <c r="B135" t="inlineStr">
        <is>
          <t>2025-01-25</t>
        </is>
      </c>
      <c r="C135" t="inlineStr">
        <is>
          <t>S004</t>
        </is>
      </c>
      <c r="D135" t="inlineStr">
        <is>
          <t>Store_004</t>
        </is>
      </c>
      <c r="E135" t="inlineStr">
        <is>
          <t>Central</t>
        </is>
      </c>
      <c r="F135" t="inlineStr">
        <is>
          <t>P0070</t>
        </is>
      </c>
      <c r="G135" t="inlineStr">
        <is>
          <t>Prod_0070</t>
        </is>
      </c>
      <c r="H135" t="inlineStr">
        <is>
          <t>Beverages</t>
        </is>
      </c>
      <c r="I135" t="n">
        <v>5</v>
      </c>
      <c r="J135" t="n">
        <v>493.67</v>
      </c>
      <c r="K135" t="n">
        <v>0.2</v>
      </c>
      <c r="L135">
        <f>I135*J135*(1-K135)</f>
        <v/>
      </c>
      <c r="M135">
        <f>VLOOKUP(F135,Products!A:D,4,FALSE)*I135</f>
        <v/>
      </c>
      <c r="N135">
        <f>L135-M135</f>
        <v/>
      </c>
    </row>
    <row r="136">
      <c r="A136" t="inlineStr">
        <is>
          <t>T1000134</t>
        </is>
      </c>
      <c r="B136" t="inlineStr">
        <is>
          <t>2025-01-10</t>
        </is>
      </c>
      <c r="C136" t="inlineStr">
        <is>
          <t>S023</t>
        </is>
      </c>
      <c r="D136" t="inlineStr">
        <is>
          <t>Store_023</t>
        </is>
      </c>
      <c r="E136" t="inlineStr">
        <is>
          <t>South</t>
        </is>
      </c>
      <c r="F136" t="inlineStr">
        <is>
          <t>P0188</t>
        </is>
      </c>
      <c r="G136" t="inlineStr">
        <is>
          <t>Prod_0188</t>
        </is>
      </c>
      <c r="H136" t="inlineStr">
        <is>
          <t>Food</t>
        </is>
      </c>
      <c r="I136" t="n">
        <v>9</v>
      </c>
      <c r="J136" t="n">
        <v>679.25</v>
      </c>
      <c r="K136" t="n">
        <v>0</v>
      </c>
      <c r="L136">
        <f>I136*J136*(1-K136)</f>
        <v/>
      </c>
      <c r="M136">
        <f>VLOOKUP(F136,Products!A:D,4,FALSE)*I136</f>
        <v/>
      </c>
      <c r="N136">
        <f>L136-M136</f>
        <v/>
      </c>
    </row>
    <row r="137">
      <c r="A137" t="inlineStr">
        <is>
          <t>T1000135</t>
        </is>
      </c>
      <c r="B137" t="inlineStr">
        <is>
          <t>2024-11-13</t>
        </is>
      </c>
      <c r="C137" t="inlineStr">
        <is>
          <t>S013</t>
        </is>
      </c>
      <c r="D137" t="inlineStr">
        <is>
          <t>Store_013</t>
        </is>
      </c>
      <c r="E137" t="inlineStr">
        <is>
          <t>North</t>
        </is>
      </c>
      <c r="F137" t="inlineStr">
        <is>
          <t>P0101</t>
        </is>
      </c>
      <c r="G137" t="inlineStr">
        <is>
          <t>Prod_0101</t>
        </is>
      </c>
      <c r="H137" t="inlineStr">
        <is>
          <t>Food</t>
        </is>
      </c>
      <c r="I137" t="n">
        <v>3</v>
      </c>
      <c r="J137" t="n">
        <v>92.40000000000001</v>
      </c>
      <c r="K137" t="n">
        <v>0.05</v>
      </c>
      <c r="L137">
        <f>I137*J137*(1-K137)</f>
        <v/>
      </c>
      <c r="M137">
        <f>VLOOKUP(F137,Products!A:D,4,FALSE)*I137</f>
        <v/>
      </c>
      <c r="N137">
        <f>L137-M137</f>
        <v/>
      </c>
    </row>
    <row r="138">
      <c r="A138" t="inlineStr">
        <is>
          <t>T1000136</t>
        </is>
      </c>
      <c r="B138" t="inlineStr">
        <is>
          <t>2023-07-08</t>
        </is>
      </c>
      <c r="C138" t="inlineStr">
        <is>
          <t>S009</t>
        </is>
      </c>
      <c r="D138" t="inlineStr">
        <is>
          <t>Store_009</t>
        </is>
      </c>
      <c r="E138" t="inlineStr">
        <is>
          <t>Central</t>
        </is>
      </c>
      <c r="F138" t="inlineStr">
        <is>
          <t>P0176</t>
        </is>
      </c>
      <c r="G138" t="inlineStr">
        <is>
          <t>Prod_0176</t>
        </is>
      </c>
      <c r="H138" t="inlineStr">
        <is>
          <t>Food</t>
        </is>
      </c>
      <c r="I138" t="n">
        <v>2</v>
      </c>
      <c r="J138" t="n">
        <v>555.66</v>
      </c>
      <c r="K138" t="n">
        <v>0</v>
      </c>
      <c r="L138">
        <f>I138*J138*(1-K138)</f>
        <v/>
      </c>
      <c r="M138">
        <f>VLOOKUP(F138,Products!A:D,4,FALSE)*I138</f>
        <v/>
      </c>
      <c r="N138">
        <f>L138-M138</f>
        <v/>
      </c>
    </row>
    <row r="139">
      <c r="A139" t="inlineStr">
        <is>
          <t>T1000137</t>
        </is>
      </c>
      <c r="B139" t="inlineStr">
        <is>
          <t>2023-01-13</t>
        </is>
      </c>
      <c r="C139" t="inlineStr">
        <is>
          <t>S030</t>
        </is>
      </c>
      <c r="D139" t="inlineStr">
        <is>
          <t>Store_030</t>
        </is>
      </c>
      <c r="E139" t="inlineStr">
        <is>
          <t>North</t>
        </is>
      </c>
      <c r="F139" t="inlineStr">
        <is>
          <t>P0119</t>
        </is>
      </c>
      <c r="G139" t="inlineStr">
        <is>
          <t>Prod_0119</t>
        </is>
      </c>
      <c r="H139" t="inlineStr">
        <is>
          <t>Electronics</t>
        </is>
      </c>
      <c r="I139" t="n">
        <v>9</v>
      </c>
      <c r="J139" t="n">
        <v>269.21</v>
      </c>
      <c r="K139" t="n">
        <v>0</v>
      </c>
      <c r="L139">
        <f>I139*J139*(1-K139)</f>
        <v/>
      </c>
      <c r="M139">
        <f>VLOOKUP(F139,Products!A:D,4,FALSE)*I139</f>
        <v/>
      </c>
      <c r="N139">
        <f>L139-M139</f>
        <v/>
      </c>
    </row>
    <row r="140">
      <c r="A140" t="inlineStr">
        <is>
          <t>T1000138</t>
        </is>
      </c>
      <c r="B140" t="inlineStr">
        <is>
          <t>2023-01-18</t>
        </is>
      </c>
      <c r="C140" t="inlineStr">
        <is>
          <t>S013</t>
        </is>
      </c>
      <c r="D140" t="inlineStr">
        <is>
          <t>Store_013</t>
        </is>
      </c>
      <c r="E140" t="inlineStr">
        <is>
          <t>North</t>
        </is>
      </c>
      <c r="F140" t="inlineStr">
        <is>
          <t>P0196</t>
        </is>
      </c>
      <c r="G140" t="inlineStr">
        <is>
          <t>Prod_0196</t>
        </is>
      </c>
      <c r="H140" t="inlineStr">
        <is>
          <t>Beverages</t>
        </is>
      </c>
      <c r="I140" t="n">
        <v>9</v>
      </c>
      <c r="J140" t="n">
        <v>910.97</v>
      </c>
      <c r="K140" t="n">
        <v>0</v>
      </c>
      <c r="L140">
        <f>I140*J140*(1-K140)</f>
        <v/>
      </c>
      <c r="M140">
        <f>VLOOKUP(F140,Products!A:D,4,FALSE)*I140</f>
        <v/>
      </c>
      <c r="N140">
        <f>L140-M140</f>
        <v/>
      </c>
    </row>
    <row r="141">
      <c r="A141" t="inlineStr">
        <is>
          <t>T1000139</t>
        </is>
      </c>
      <c r="B141" t="inlineStr">
        <is>
          <t>2023-02-24</t>
        </is>
      </c>
      <c r="C141" t="inlineStr">
        <is>
          <t>S023</t>
        </is>
      </c>
      <c r="D141" t="inlineStr">
        <is>
          <t>Store_023</t>
        </is>
      </c>
      <c r="E141" t="inlineStr">
        <is>
          <t>South</t>
        </is>
      </c>
      <c r="F141" t="inlineStr">
        <is>
          <t>P0157</t>
        </is>
      </c>
      <c r="G141" t="inlineStr">
        <is>
          <t>Prod_0157</t>
        </is>
      </c>
      <c r="H141" t="inlineStr">
        <is>
          <t>Toys</t>
        </is>
      </c>
      <c r="I141" t="n">
        <v>7</v>
      </c>
      <c r="J141" t="n">
        <v>206.59</v>
      </c>
      <c r="K141" t="n">
        <v>0</v>
      </c>
      <c r="L141">
        <f>I141*J141*(1-K141)</f>
        <v/>
      </c>
      <c r="M141">
        <f>VLOOKUP(F141,Products!A:D,4,FALSE)*I141</f>
        <v/>
      </c>
      <c r="N141">
        <f>L141-M141</f>
        <v/>
      </c>
    </row>
    <row r="142">
      <c r="A142" t="inlineStr">
        <is>
          <t>T1000140</t>
        </is>
      </c>
      <c r="B142" t="inlineStr">
        <is>
          <t>2024-11-30</t>
        </is>
      </c>
      <c r="C142" t="inlineStr">
        <is>
          <t>S024</t>
        </is>
      </c>
      <c r="D142" t="inlineStr">
        <is>
          <t>Store_024</t>
        </is>
      </c>
      <c r="E142" t="inlineStr">
        <is>
          <t>South</t>
        </is>
      </c>
      <c r="F142" t="inlineStr">
        <is>
          <t>P0119</t>
        </is>
      </c>
      <c r="G142" t="inlineStr">
        <is>
          <t>Prod_0119</t>
        </is>
      </c>
      <c r="H142" t="inlineStr">
        <is>
          <t>Electronics</t>
        </is>
      </c>
      <c r="I142" t="n">
        <v>2</v>
      </c>
      <c r="J142" t="n">
        <v>327.44</v>
      </c>
      <c r="K142" t="n">
        <v>0</v>
      </c>
      <c r="L142">
        <f>I142*J142*(1-K142)</f>
        <v/>
      </c>
      <c r="M142">
        <f>VLOOKUP(F142,Products!A:D,4,FALSE)*I142</f>
        <v/>
      </c>
      <c r="N142">
        <f>L142-M142</f>
        <v/>
      </c>
    </row>
    <row r="143">
      <c r="A143" t="inlineStr">
        <is>
          <t>T1000141</t>
        </is>
      </c>
      <c r="B143" t="inlineStr">
        <is>
          <t>2023-11-17</t>
        </is>
      </c>
      <c r="C143" t="inlineStr">
        <is>
          <t>S011</t>
        </is>
      </c>
      <c r="D143" t="inlineStr">
        <is>
          <t>Store_011</t>
        </is>
      </c>
      <c r="E143" t="inlineStr">
        <is>
          <t>South</t>
        </is>
      </c>
      <c r="F143" t="inlineStr">
        <is>
          <t>P0135</t>
        </is>
      </c>
      <c r="G143" t="inlineStr">
        <is>
          <t>Prod_0135</t>
        </is>
      </c>
      <c r="H143" t="inlineStr">
        <is>
          <t>Food</t>
        </is>
      </c>
      <c r="I143" t="n">
        <v>3</v>
      </c>
      <c r="J143" t="n">
        <v>78.7</v>
      </c>
      <c r="K143" t="n">
        <v>0.05</v>
      </c>
      <c r="L143">
        <f>I143*J143*(1-K143)</f>
        <v/>
      </c>
      <c r="M143">
        <f>VLOOKUP(F143,Products!A:D,4,FALSE)*I143</f>
        <v/>
      </c>
      <c r="N143">
        <f>L143-M143</f>
        <v/>
      </c>
    </row>
    <row r="144">
      <c r="A144" t="inlineStr">
        <is>
          <t>T1000142</t>
        </is>
      </c>
      <c r="B144" t="inlineStr">
        <is>
          <t>2024-03-20</t>
        </is>
      </c>
      <c r="C144" t="inlineStr">
        <is>
          <t>S041</t>
        </is>
      </c>
      <c r="D144" t="inlineStr">
        <is>
          <t>Store_041</t>
        </is>
      </c>
      <c r="E144" t="inlineStr">
        <is>
          <t>East</t>
        </is>
      </c>
      <c r="F144" t="inlineStr">
        <is>
          <t>P0104</t>
        </is>
      </c>
      <c r="G144" t="inlineStr">
        <is>
          <t>Prod_0104</t>
        </is>
      </c>
      <c r="H144" t="inlineStr">
        <is>
          <t>Clothing</t>
        </is>
      </c>
      <c r="I144" t="n">
        <v>3</v>
      </c>
      <c r="J144" t="n">
        <v>676.52</v>
      </c>
      <c r="K144" t="n">
        <v>0</v>
      </c>
      <c r="L144">
        <f>I144*J144*(1-K144)</f>
        <v/>
      </c>
      <c r="M144">
        <f>VLOOKUP(F144,Products!A:D,4,FALSE)*I144</f>
        <v/>
      </c>
      <c r="N144">
        <f>L144-M144</f>
        <v/>
      </c>
    </row>
    <row r="145">
      <c r="A145" t="inlineStr">
        <is>
          <t>T1000143</t>
        </is>
      </c>
      <c r="B145" t="inlineStr">
        <is>
          <t>2024-08-28</t>
        </is>
      </c>
      <c r="C145" t="inlineStr">
        <is>
          <t>S019</t>
        </is>
      </c>
      <c r="D145" t="inlineStr">
        <is>
          <t>Store_019</t>
        </is>
      </c>
      <c r="E145" t="inlineStr">
        <is>
          <t>East</t>
        </is>
      </c>
      <c r="F145" t="inlineStr">
        <is>
          <t>P0056</t>
        </is>
      </c>
      <c r="G145" t="inlineStr">
        <is>
          <t>Prod_0056</t>
        </is>
      </c>
      <c r="H145" t="inlineStr">
        <is>
          <t>Household</t>
        </is>
      </c>
      <c r="I145" t="n">
        <v>5</v>
      </c>
      <c r="J145" t="n">
        <v>309.89</v>
      </c>
      <c r="K145" t="n">
        <v>0</v>
      </c>
      <c r="L145">
        <f>I145*J145*(1-K145)</f>
        <v/>
      </c>
      <c r="M145">
        <f>VLOOKUP(F145,Products!A:D,4,FALSE)*I145</f>
        <v/>
      </c>
      <c r="N145">
        <f>L145-M145</f>
        <v/>
      </c>
    </row>
    <row r="146">
      <c r="A146" t="inlineStr">
        <is>
          <t>T1000144</t>
        </is>
      </c>
      <c r="B146" t="inlineStr">
        <is>
          <t>2025-07-09</t>
        </is>
      </c>
      <c r="C146" t="inlineStr">
        <is>
          <t>S022</t>
        </is>
      </c>
      <c r="D146" t="inlineStr">
        <is>
          <t>Store_022</t>
        </is>
      </c>
      <c r="E146" t="inlineStr">
        <is>
          <t>East</t>
        </is>
      </c>
      <c r="F146" t="inlineStr">
        <is>
          <t>P0081</t>
        </is>
      </c>
      <c r="G146" t="inlineStr">
        <is>
          <t>Prod_0081</t>
        </is>
      </c>
      <c r="H146" t="inlineStr">
        <is>
          <t>Electronics</t>
        </is>
      </c>
      <c r="I146" t="n">
        <v>9</v>
      </c>
      <c r="J146" t="n">
        <v>244.38</v>
      </c>
      <c r="K146" t="n">
        <v>0.2</v>
      </c>
      <c r="L146">
        <f>I146*J146*(1-K146)</f>
        <v/>
      </c>
      <c r="M146">
        <f>VLOOKUP(F146,Products!A:D,4,FALSE)*I146</f>
        <v/>
      </c>
      <c r="N146">
        <f>L146-M146</f>
        <v/>
      </c>
    </row>
    <row r="147">
      <c r="A147" t="inlineStr">
        <is>
          <t>T1000145</t>
        </is>
      </c>
      <c r="B147" t="inlineStr">
        <is>
          <t>2023-01-23</t>
        </is>
      </c>
      <c r="C147" t="inlineStr">
        <is>
          <t>S010</t>
        </is>
      </c>
      <c r="D147" t="inlineStr">
        <is>
          <t>Store_010</t>
        </is>
      </c>
      <c r="E147" t="inlineStr">
        <is>
          <t>North</t>
        </is>
      </c>
      <c r="F147" t="inlineStr">
        <is>
          <t>P0154</t>
        </is>
      </c>
      <c r="G147" t="inlineStr">
        <is>
          <t>Prod_0154</t>
        </is>
      </c>
      <c r="H147" t="inlineStr">
        <is>
          <t>Toys</t>
        </is>
      </c>
      <c r="I147" t="n">
        <v>8</v>
      </c>
      <c r="J147" t="n">
        <v>260.86</v>
      </c>
      <c r="K147" t="n">
        <v>0.05</v>
      </c>
      <c r="L147">
        <f>I147*J147*(1-K147)</f>
        <v/>
      </c>
      <c r="M147">
        <f>VLOOKUP(F147,Products!A:D,4,FALSE)*I147</f>
        <v/>
      </c>
      <c r="N147">
        <f>L147-M147</f>
        <v/>
      </c>
    </row>
    <row r="148">
      <c r="A148" t="inlineStr">
        <is>
          <t>T1000146</t>
        </is>
      </c>
      <c r="B148" t="inlineStr">
        <is>
          <t>2024-02-15</t>
        </is>
      </c>
      <c r="C148" t="inlineStr">
        <is>
          <t>S004</t>
        </is>
      </c>
      <c r="D148" t="inlineStr">
        <is>
          <t>Store_004</t>
        </is>
      </c>
      <c r="E148" t="inlineStr">
        <is>
          <t>Central</t>
        </is>
      </c>
      <c r="F148" t="inlineStr">
        <is>
          <t>P0200</t>
        </is>
      </c>
      <c r="G148" t="inlineStr">
        <is>
          <t>Prod_0200</t>
        </is>
      </c>
      <c r="H148" t="inlineStr">
        <is>
          <t>Electronics</t>
        </is>
      </c>
      <c r="I148" t="n">
        <v>6</v>
      </c>
      <c r="J148" t="n">
        <v>331</v>
      </c>
      <c r="K148" t="n">
        <v>0</v>
      </c>
      <c r="L148">
        <f>I148*J148*(1-K148)</f>
        <v/>
      </c>
      <c r="M148">
        <f>VLOOKUP(F148,Products!A:D,4,FALSE)*I148</f>
        <v/>
      </c>
      <c r="N148">
        <f>L148-M148</f>
        <v/>
      </c>
    </row>
    <row r="149">
      <c r="A149" t="inlineStr">
        <is>
          <t>T1000147</t>
        </is>
      </c>
      <c r="B149" t="inlineStr">
        <is>
          <t>2024-10-27</t>
        </is>
      </c>
      <c r="C149" t="inlineStr">
        <is>
          <t>S031</t>
        </is>
      </c>
      <c r="D149" t="inlineStr">
        <is>
          <t>Store_031</t>
        </is>
      </c>
      <c r="E149" t="inlineStr">
        <is>
          <t>Central</t>
        </is>
      </c>
      <c r="F149" t="inlineStr">
        <is>
          <t>P0071</t>
        </is>
      </c>
      <c r="G149" t="inlineStr">
        <is>
          <t>Prod_0071</t>
        </is>
      </c>
      <c r="H149" t="inlineStr">
        <is>
          <t>Beverages</t>
        </is>
      </c>
      <c r="I149" t="n">
        <v>9</v>
      </c>
      <c r="J149" t="n">
        <v>591.6799999999999</v>
      </c>
      <c r="K149" t="n">
        <v>0.1</v>
      </c>
      <c r="L149">
        <f>I149*J149*(1-K149)</f>
        <v/>
      </c>
      <c r="M149">
        <f>VLOOKUP(F149,Products!A:D,4,FALSE)*I149</f>
        <v/>
      </c>
      <c r="N149">
        <f>L149-M149</f>
        <v/>
      </c>
    </row>
    <row r="150">
      <c r="A150" t="inlineStr">
        <is>
          <t>T1000148</t>
        </is>
      </c>
      <c r="B150" t="inlineStr">
        <is>
          <t>2023-11-19</t>
        </is>
      </c>
      <c r="C150" t="inlineStr">
        <is>
          <t>S048</t>
        </is>
      </c>
      <c r="D150" t="inlineStr">
        <is>
          <t>Store_048</t>
        </is>
      </c>
      <c r="E150" t="inlineStr">
        <is>
          <t>South</t>
        </is>
      </c>
      <c r="F150" t="inlineStr">
        <is>
          <t>P0069</t>
        </is>
      </c>
      <c r="G150" t="inlineStr">
        <is>
          <t>Prod_0069</t>
        </is>
      </c>
      <c r="H150" t="inlineStr">
        <is>
          <t>Household</t>
        </is>
      </c>
      <c r="I150" t="n">
        <v>7</v>
      </c>
      <c r="J150" t="n">
        <v>370.71</v>
      </c>
      <c r="K150" t="n">
        <v>0</v>
      </c>
      <c r="L150">
        <f>I150*J150*(1-K150)</f>
        <v/>
      </c>
      <c r="M150">
        <f>VLOOKUP(F150,Products!A:D,4,FALSE)*I150</f>
        <v/>
      </c>
      <c r="N150">
        <f>L150-M150</f>
        <v/>
      </c>
    </row>
    <row r="151">
      <c r="A151" t="inlineStr">
        <is>
          <t>T1000149</t>
        </is>
      </c>
      <c r="B151" t="inlineStr">
        <is>
          <t>2023-08-27</t>
        </is>
      </c>
      <c r="C151" t="inlineStr">
        <is>
          <t>S046</t>
        </is>
      </c>
      <c r="D151" t="inlineStr">
        <is>
          <t>Store_046</t>
        </is>
      </c>
      <c r="E151" t="inlineStr">
        <is>
          <t>South</t>
        </is>
      </c>
      <c r="F151" t="inlineStr">
        <is>
          <t>P0079</t>
        </is>
      </c>
      <c r="G151" t="inlineStr">
        <is>
          <t>Prod_0079</t>
        </is>
      </c>
      <c r="H151" t="inlineStr">
        <is>
          <t>Food</t>
        </is>
      </c>
      <c r="I151" t="n">
        <v>6</v>
      </c>
      <c r="J151" t="n">
        <v>592.8</v>
      </c>
      <c r="K151" t="n">
        <v>0</v>
      </c>
      <c r="L151">
        <f>I151*J151*(1-K151)</f>
        <v/>
      </c>
      <c r="M151">
        <f>VLOOKUP(F151,Products!A:D,4,FALSE)*I151</f>
        <v/>
      </c>
      <c r="N151">
        <f>L151-M151</f>
        <v/>
      </c>
    </row>
    <row r="152">
      <c r="A152" t="inlineStr">
        <is>
          <t>T1000150</t>
        </is>
      </c>
      <c r="B152" t="inlineStr">
        <is>
          <t>2023-01-26</t>
        </is>
      </c>
      <c r="C152" t="inlineStr">
        <is>
          <t>S021</t>
        </is>
      </c>
      <c r="D152" t="inlineStr">
        <is>
          <t>Store_021</t>
        </is>
      </c>
      <c r="E152" t="inlineStr">
        <is>
          <t>North</t>
        </is>
      </c>
      <c r="F152" t="inlineStr">
        <is>
          <t>P0120</t>
        </is>
      </c>
      <c r="G152" t="inlineStr">
        <is>
          <t>Prod_0120</t>
        </is>
      </c>
      <c r="H152" t="inlineStr">
        <is>
          <t>Stationery</t>
        </is>
      </c>
      <c r="I152" t="n">
        <v>3</v>
      </c>
      <c r="J152" t="n">
        <v>371.1</v>
      </c>
      <c r="K152" t="n">
        <v>0</v>
      </c>
      <c r="L152">
        <f>I152*J152*(1-K152)</f>
        <v/>
      </c>
      <c r="M152">
        <f>VLOOKUP(F152,Products!A:D,4,FALSE)*I152</f>
        <v/>
      </c>
      <c r="N152">
        <f>L152-M152</f>
        <v/>
      </c>
    </row>
    <row r="153">
      <c r="A153" t="inlineStr">
        <is>
          <t>T1000151</t>
        </is>
      </c>
      <c r="B153" t="inlineStr">
        <is>
          <t>2025-04-10</t>
        </is>
      </c>
      <c r="C153" t="inlineStr">
        <is>
          <t>S044</t>
        </is>
      </c>
      <c r="D153" t="inlineStr">
        <is>
          <t>Store_044</t>
        </is>
      </c>
      <c r="E153" t="inlineStr">
        <is>
          <t>North</t>
        </is>
      </c>
      <c r="F153" t="inlineStr">
        <is>
          <t>P0005</t>
        </is>
      </c>
      <c r="G153" t="inlineStr">
        <is>
          <t>Prod_0005</t>
        </is>
      </c>
      <c r="H153" t="inlineStr">
        <is>
          <t>Beverages</t>
        </is>
      </c>
      <c r="I153" t="n">
        <v>8</v>
      </c>
      <c r="J153" t="n">
        <v>140.02</v>
      </c>
      <c r="K153" t="n">
        <v>0</v>
      </c>
      <c r="L153">
        <f>I153*J153*(1-K153)</f>
        <v/>
      </c>
      <c r="M153">
        <f>VLOOKUP(F153,Products!A:D,4,FALSE)*I153</f>
        <v/>
      </c>
      <c r="N153">
        <f>L153-M153</f>
        <v/>
      </c>
    </row>
    <row r="154">
      <c r="A154" t="inlineStr">
        <is>
          <t>T1000152</t>
        </is>
      </c>
      <c r="B154" t="inlineStr">
        <is>
          <t>2024-06-21</t>
        </is>
      </c>
      <c r="C154" t="inlineStr">
        <is>
          <t>S015</t>
        </is>
      </c>
      <c r="D154" t="inlineStr">
        <is>
          <t>Store_015</t>
        </is>
      </c>
      <c r="E154" t="inlineStr">
        <is>
          <t>North</t>
        </is>
      </c>
      <c r="F154" t="inlineStr">
        <is>
          <t>P0183</t>
        </is>
      </c>
      <c r="G154" t="inlineStr">
        <is>
          <t>Prod_0183</t>
        </is>
      </c>
      <c r="H154" t="inlineStr">
        <is>
          <t>Stationery</t>
        </is>
      </c>
      <c r="I154" t="n">
        <v>4</v>
      </c>
      <c r="J154" t="n">
        <v>750.05</v>
      </c>
      <c r="K154" t="n">
        <v>0</v>
      </c>
      <c r="L154">
        <f>I154*J154*(1-K154)</f>
        <v/>
      </c>
      <c r="M154">
        <f>VLOOKUP(F154,Products!A:D,4,FALSE)*I154</f>
        <v/>
      </c>
      <c r="N154">
        <f>L154-M154</f>
        <v/>
      </c>
    </row>
    <row r="155">
      <c r="A155" t="inlineStr">
        <is>
          <t>T1000153</t>
        </is>
      </c>
      <c r="B155" t="inlineStr">
        <is>
          <t>2024-07-21</t>
        </is>
      </c>
      <c r="C155" t="inlineStr">
        <is>
          <t>S038</t>
        </is>
      </c>
      <c r="D155" t="inlineStr">
        <is>
          <t>Store_038</t>
        </is>
      </c>
      <c r="E155" t="inlineStr">
        <is>
          <t>East</t>
        </is>
      </c>
      <c r="F155" t="inlineStr">
        <is>
          <t>P0052</t>
        </is>
      </c>
      <c r="G155" t="inlineStr">
        <is>
          <t>Prod_0052</t>
        </is>
      </c>
      <c r="H155" t="inlineStr">
        <is>
          <t>Clothing</t>
        </is>
      </c>
      <c r="I155" t="n">
        <v>6</v>
      </c>
      <c r="J155" t="n">
        <v>48.93</v>
      </c>
      <c r="K155" t="n">
        <v>0</v>
      </c>
      <c r="L155">
        <f>I155*J155*(1-K155)</f>
        <v/>
      </c>
      <c r="M155">
        <f>VLOOKUP(F155,Products!A:D,4,FALSE)*I155</f>
        <v/>
      </c>
      <c r="N155">
        <f>L155-M155</f>
        <v/>
      </c>
    </row>
    <row r="156">
      <c r="A156" t="inlineStr">
        <is>
          <t>T1000154</t>
        </is>
      </c>
      <c r="B156" t="inlineStr">
        <is>
          <t>2025-05-15</t>
        </is>
      </c>
      <c r="C156" t="inlineStr">
        <is>
          <t>S033</t>
        </is>
      </c>
      <c r="D156" t="inlineStr">
        <is>
          <t>Store_033</t>
        </is>
      </c>
      <c r="E156" t="inlineStr">
        <is>
          <t>North</t>
        </is>
      </c>
      <c r="F156" t="inlineStr">
        <is>
          <t>P0170</t>
        </is>
      </c>
      <c r="G156" t="inlineStr">
        <is>
          <t>Prod_0170</t>
        </is>
      </c>
      <c r="H156" t="inlineStr">
        <is>
          <t>Household</t>
        </is>
      </c>
      <c r="I156" t="n">
        <v>6</v>
      </c>
      <c r="J156" t="n">
        <v>610.3</v>
      </c>
      <c r="K156" t="n">
        <v>0.15</v>
      </c>
      <c r="L156">
        <f>I156*J156*(1-K156)</f>
        <v/>
      </c>
      <c r="M156">
        <f>VLOOKUP(F156,Products!A:D,4,FALSE)*I156</f>
        <v/>
      </c>
      <c r="N156">
        <f>L156-M156</f>
        <v/>
      </c>
    </row>
    <row r="157">
      <c r="A157" t="inlineStr">
        <is>
          <t>T1000155</t>
        </is>
      </c>
      <c r="B157" t="inlineStr">
        <is>
          <t>2023-12-18</t>
        </is>
      </c>
      <c r="C157" t="inlineStr">
        <is>
          <t>S016</t>
        </is>
      </c>
      <c r="D157" t="inlineStr">
        <is>
          <t>Store_016</t>
        </is>
      </c>
      <c r="E157" t="inlineStr">
        <is>
          <t>West</t>
        </is>
      </c>
      <c r="F157" t="inlineStr">
        <is>
          <t>P0095</t>
        </is>
      </c>
      <c r="G157" t="inlineStr">
        <is>
          <t>Prod_0095</t>
        </is>
      </c>
      <c r="H157" t="inlineStr">
        <is>
          <t>Food</t>
        </is>
      </c>
      <c r="I157" t="n">
        <v>9</v>
      </c>
      <c r="J157" t="n">
        <v>225.37</v>
      </c>
      <c r="K157" t="n">
        <v>0.1</v>
      </c>
      <c r="L157">
        <f>I157*J157*(1-K157)</f>
        <v/>
      </c>
      <c r="M157">
        <f>VLOOKUP(F157,Products!A:D,4,FALSE)*I157</f>
        <v/>
      </c>
      <c r="N157">
        <f>L157-M157</f>
        <v/>
      </c>
    </row>
    <row r="158">
      <c r="A158" t="inlineStr">
        <is>
          <t>T1000156</t>
        </is>
      </c>
      <c r="B158" t="inlineStr">
        <is>
          <t>2025-07-23</t>
        </is>
      </c>
      <c r="C158" t="inlineStr">
        <is>
          <t>S017</t>
        </is>
      </c>
      <c r="D158" t="inlineStr">
        <is>
          <t>Store_017</t>
        </is>
      </c>
      <c r="E158" t="inlineStr">
        <is>
          <t>South</t>
        </is>
      </c>
      <c r="F158" t="inlineStr">
        <is>
          <t>P0152</t>
        </is>
      </c>
      <c r="G158" t="inlineStr">
        <is>
          <t>Prod_0152</t>
        </is>
      </c>
      <c r="H158" t="inlineStr">
        <is>
          <t>Household</t>
        </is>
      </c>
      <c r="I158" t="n">
        <v>8</v>
      </c>
      <c r="J158" t="n">
        <v>573.0700000000001</v>
      </c>
      <c r="K158" t="n">
        <v>0.05</v>
      </c>
      <c r="L158">
        <f>I158*J158*(1-K158)</f>
        <v/>
      </c>
      <c r="M158">
        <f>VLOOKUP(F158,Products!A:D,4,FALSE)*I158</f>
        <v/>
      </c>
      <c r="N158">
        <f>L158-M158</f>
        <v/>
      </c>
    </row>
    <row r="159">
      <c r="A159" t="inlineStr">
        <is>
          <t>T1000157</t>
        </is>
      </c>
      <c r="B159" t="inlineStr">
        <is>
          <t>2025-06-20</t>
        </is>
      </c>
      <c r="C159" t="inlineStr">
        <is>
          <t>S041</t>
        </is>
      </c>
      <c r="D159" t="inlineStr">
        <is>
          <t>Store_041</t>
        </is>
      </c>
      <c r="E159" t="inlineStr">
        <is>
          <t>East</t>
        </is>
      </c>
      <c r="F159" t="inlineStr">
        <is>
          <t>P0161</t>
        </is>
      </c>
      <c r="G159" t="inlineStr">
        <is>
          <t>Prod_0161</t>
        </is>
      </c>
      <c r="H159" t="inlineStr">
        <is>
          <t>Household</t>
        </is>
      </c>
      <c r="I159" t="n">
        <v>5</v>
      </c>
      <c r="J159" t="n">
        <v>75.16</v>
      </c>
      <c r="K159" t="n">
        <v>0</v>
      </c>
      <c r="L159">
        <f>I159*J159*(1-K159)</f>
        <v/>
      </c>
      <c r="M159">
        <f>VLOOKUP(F159,Products!A:D,4,FALSE)*I159</f>
        <v/>
      </c>
      <c r="N159">
        <f>L159-M159</f>
        <v/>
      </c>
    </row>
    <row r="160">
      <c r="A160" t="inlineStr">
        <is>
          <t>T1000158</t>
        </is>
      </c>
      <c r="B160" t="inlineStr">
        <is>
          <t>2025-01-13</t>
        </is>
      </c>
      <c r="C160" t="inlineStr">
        <is>
          <t>S031</t>
        </is>
      </c>
      <c r="D160" t="inlineStr">
        <is>
          <t>Store_031</t>
        </is>
      </c>
      <c r="E160" t="inlineStr">
        <is>
          <t>Central</t>
        </is>
      </c>
      <c r="F160" t="inlineStr">
        <is>
          <t>P0131</t>
        </is>
      </c>
      <c r="G160" t="inlineStr">
        <is>
          <t>Prod_0131</t>
        </is>
      </c>
      <c r="H160" t="inlineStr">
        <is>
          <t>Beverages</t>
        </is>
      </c>
      <c r="I160" t="n">
        <v>5</v>
      </c>
      <c r="J160" t="n">
        <v>314.08</v>
      </c>
      <c r="K160" t="n">
        <v>0</v>
      </c>
      <c r="L160">
        <f>I160*J160*(1-K160)</f>
        <v/>
      </c>
      <c r="M160">
        <f>VLOOKUP(F160,Products!A:D,4,FALSE)*I160</f>
        <v/>
      </c>
      <c r="N160">
        <f>L160-M160</f>
        <v/>
      </c>
    </row>
    <row r="161">
      <c r="A161" t="inlineStr">
        <is>
          <t>T1000159</t>
        </is>
      </c>
      <c r="B161" t="inlineStr">
        <is>
          <t>2024-02-18</t>
        </is>
      </c>
      <c r="C161" t="inlineStr">
        <is>
          <t>S008</t>
        </is>
      </c>
      <c r="D161" t="inlineStr">
        <is>
          <t>Store_008</t>
        </is>
      </c>
      <c r="E161" t="inlineStr">
        <is>
          <t>East</t>
        </is>
      </c>
      <c r="F161" t="inlineStr">
        <is>
          <t>P0115</t>
        </is>
      </c>
      <c r="G161" t="inlineStr">
        <is>
          <t>Prod_0115</t>
        </is>
      </c>
      <c r="H161" t="inlineStr">
        <is>
          <t>Clothing</t>
        </is>
      </c>
      <c r="I161" t="n">
        <v>4</v>
      </c>
      <c r="J161" t="n">
        <v>916.52</v>
      </c>
      <c r="K161" t="n">
        <v>0.15</v>
      </c>
      <c r="L161">
        <f>I161*J161*(1-K161)</f>
        <v/>
      </c>
      <c r="M161">
        <f>VLOOKUP(F161,Products!A:D,4,FALSE)*I161</f>
        <v/>
      </c>
      <c r="N161">
        <f>L161-M161</f>
        <v/>
      </c>
    </row>
    <row r="162">
      <c r="A162" t="inlineStr">
        <is>
          <t>T1000160</t>
        </is>
      </c>
      <c r="B162" t="inlineStr">
        <is>
          <t>2023-08-10</t>
        </is>
      </c>
      <c r="C162" t="inlineStr">
        <is>
          <t>S032</t>
        </is>
      </c>
      <c r="D162" t="inlineStr">
        <is>
          <t>Store_032</t>
        </is>
      </c>
      <c r="E162" t="inlineStr">
        <is>
          <t>Central</t>
        </is>
      </c>
      <c r="F162" t="inlineStr">
        <is>
          <t>P0199</t>
        </is>
      </c>
      <c r="G162" t="inlineStr">
        <is>
          <t>Prod_0199</t>
        </is>
      </c>
      <c r="H162" t="inlineStr">
        <is>
          <t>Beverages</t>
        </is>
      </c>
      <c r="I162" t="n">
        <v>3</v>
      </c>
      <c r="J162" t="n">
        <v>106.3</v>
      </c>
      <c r="K162" t="n">
        <v>0</v>
      </c>
      <c r="L162">
        <f>I162*J162*(1-K162)</f>
        <v/>
      </c>
      <c r="M162">
        <f>VLOOKUP(F162,Products!A:D,4,FALSE)*I162</f>
        <v/>
      </c>
      <c r="N162">
        <f>L162-M162</f>
        <v/>
      </c>
    </row>
    <row r="163">
      <c r="A163" t="inlineStr">
        <is>
          <t>T1000161</t>
        </is>
      </c>
      <c r="B163" t="inlineStr">
        <is>
          <t>2025-02-22</t>
        </is>
      </c>
      <c r="C163" t="inlineStr">
        <is>
          <t>S020</t>
        </is>
      </c>
      <c r="D163" t="inlineStr">
        <is>
          <t>Store_020</t>
        </is>
      </c>
      <c r="E163" t="inlineStr">
        <is>
          <t>West</t>
        </is>
      </c>
      <c r="F163" t="inlineStr">
        <is>
          <t>P0173</t>
        </is>
      </c>
      <c r="G163" t="inlineStr">
        <is>
          <t>Prod_0173</t>
        </is>
      </c>
      <c r="H163" t="inlineStr">
        <is>
          <t>Toys</t>
        </is>
      </c>
      <c r="I163" t="n">
        <v>9</v>
      </c>
      <c r="J163" t="n">
        <v>745.52</v>
      </c>
      <c r="K163" t="n">
        <v>0</v>
      </c>
      <c r="L163">
        <f>I163*J163*(1-K163)</f>
        <v/>
      </c>
      <c r="M163">
        <f>VLOOKUP(F163,Products!A:D,4,FALSE)*I163</f>
        <v/>
      </c>
      <c r="N163">
        <f>L163-M163</f>
        <v/>
      </c>
    </row>
    <row r="164">
      <c r="A164" t="inlineStr">
        <is>
          <t>T1000162</t>
        </is>
      </c>
      <c r="B164" t="inlineStr">
        <is>
          <t>2024-12-18</t>
        </is>
      </c>
      <c r="C164" t="inlineStr">
        <is>
          <t>S008</t>
        </is>
      </c>
      <c r="D164" t="inlineStr">
        <is>
          <t>Store_008</t>
        </is>
      </c>
      <c r="E164" t="inlineStr">
        <is>
          <t>East</t>
        </is>
      </c>
      <c r="F164" t="inlineStr">
        <is>
          <t>P0172</t>
        </is>
      </c>
      <c r="G164" t="inlineStr">
        <is>
          <t>Prod_0172</t>
        </is>
      </c>
      <c r="H164" t="inlineStr">
        <is>
          <t>Beverages</t>
        </is>
      </c>
      <c r="I164" t="n">
        <v>3</v>
      </c>
      <c r="J164" t="n">
        <v>800.91</v>
      </c>
      <c r="K164" t="n">
        <v>0</v>
      </c>
      <c r="L164">
        <f>I164*J164*(1-K164)</f>
        <v/>
      </c>
      <c r="M164">
        <f>VLOOKUP(F164,Products!A:D,4,FALSE)*I164</f>
        <v/>
      </c>
      <c r="N164">
        <f>L164-M164</f>
        <v/>
      </c>
    </row>
    <row r="165">
      <c r="A165" t="inlineStr">
        <is>
          <t>T1000163</t>
        </is>
      </c>
      <c r="B165" t="inlineStr">
        <is>
          <t>2024-03-27</t>
        </is>
      </c>
      <c r="C165" t="inlineStr">
        <is>
          <t>S040</t>
        </is>
      </c>
      <c r="D165" t="inlineStr">
        <is>
          <t>Store_040</t>
        </is>
      </c>
      <c r="E165" t="inlineStr">
        <is>
          <t>Central</t>
        </is>
      </c>
      <c r="F165" t="inlineStr">
        <is>
          <t>P0090</t>
        </is>
      </c>
      <c r="G165" t="inlineStr">
        <is>
          <t>Prod_0090</t>
        </is>
      </c>
      <c r="H165" t="inlineStr">
        <is>
          <t>Toys</t>
        </is>
      </c>
      <c r="I165" t="n">
        <v>1</v>
      </c>
      <c r="J165" t="n">
        <v>508.69</v>
      </c>
      <c r="K165" t="n">
        <v>0</v>
      </c>
      <c r="L165">
        <f>I165*J165*(1-K165)</f>
        <v/>
      </c>
      <c r="M165">
        <f>VLOOKUP(F165,Products!A:D,4,FALSE)*I165</f>
        <v/>
      </c>
      <c r="N165">
        <f>L165-M165</f>
        <v/>
      </c>
    </row>
    <row r="166">
      <c r="A166" t="inlineStr">
        <is>
          <t>T1000164</t>
        </is>
      </c>
      <c r="B166" t="inlineStr">
        <is>
          <t>2024-08-06</t>
        </is>
      </c>
      <c r="C166" t="inlineStr">
        <is>
          <t>S025</t>
        </is>
      </c>
      <c r="D166" t="inlineStr">
        <is>
          <t>Store_025</t>
        </is>
      </c>
      <c r="E166" t="inlineStr">
        <is>
          <t>Central</t>
        </is>
      </c>
      <c r="F166" t="inlineStr">
        <is>
          <t>P0118</t>
        </is>
      </c>
      <c r="G166" t="inlineStr">
        <is>
          <t>Prod_0118</t>
        </is>
      </c>
      <c r="H166" t="inlineStr">
        <is>
          <t>Toys</t>
        </is>
      </c>
      <c r="I166" t="n">
        <v>3</v>
      </c>
      <c r="J166" t="n">
        <v>832.4400000000001</v>
      </c>
      <c r="K166" t="n">
        <v>0</v>
      </c>
      <c r="L166">
        <f>I166*J166*(1-K166)</f>
        <v/>
      </c>
      <c r="M166">
        <f>VLOOKUP(F166,Products!A:D,4,FALSE)*I166</f>
        <v/>
      </c>
      <c r="N166">
        <f>L166-M166</f>
        <v/>
      </c>
    </row>
    <row r="167">
      <c r="A167" t="inlineStr">
        <is>
          <t>T1000165</t>
        </is>
      </c>
      <c r="B167" t="inlineStr">
        <is>
          <t>2025-08-30</t>
        </is>
      </c>
      <c r="C167" t="inlineStr">
        <is>
          <t>S021</t>
        </is>
      </c>
      <c r="D167" t="inlineStr">
        <is>
          <t>Store_021</t>
        </is>
      </c>
      <c r="E167" t="inlineStr">
        <is>
          <t>North</t>
        </is>
      </c>
      <c r="F167" t="inlineStr">
        <is>
          <t>P0163</t>
        </is>
      </c>
      <c r="G167" t="inlineStr">
        <is>
          <t>Prod_0163</t>
        </is>
      </c>
      <c r="H167" t="inlineStr">
        <is>
          <t>Food</t>
        </is>
      </c>
      <c r="I167" t="n">
        <v>7</v>
      </c>
      <c r="J167" t="n">
        <v>655.4400000000001</v>
      </c>
      <c r="K167" t="n">
        <v>0.15</v>
      </c>
      <c r="L167">
        <f>I167*J167*(1-K167)</f>
        <v/>
      </c>
      <c r="M167">
        <f>VLOOKUP(F167,Products!A:D,4,FALSE)*I167</f>
        <v/>
      </c>
      <c r="N167">
        <f>L167-M167</f>
        <v/>
      </c>
    </row>
    <row r="168">
      <c r="A168" t="inlineStr">
        <is>
          <t>T1000166</t>
        </is>
      </c>
      <c r="B168" t="inlineStr">
        <is>
          <t>2025-01-17</t>
        </is>
      </c>
      <c r="C168" t="inlineStr">
        <is>
          <t>S015</t>
        </is>
      </c>
      <c r="D168" t="inlineStr">
        <is>
          <t>Store_015</t>
        </is>
      </c>
      <c r="E168" t="inlineStr">
        <is>
          <t>North</t>
        </is>
      </c>
      <c r="F168" t="inlineStr">
        <is>
          <t>P0064</t>
        </is>
      </c>
      <c r="G168" t="inlineStr">
        <is>
          <t>Prod_0064</t>
        </is>
      </c>
      <c r="H168" t="inlineStr">
        <is>
          <t>Beverages</t>
        </is>
      </c>
      <c r="I168" t="n">
        <v>7</v>
      </c>
      <c r="J168" t="n">
        <v>620.3200000000001</v>
      </c>
      <c r="K168" t="n">
        <v>0</v>
      </c>
      <c r="L168">
        <f>I168*J168*(1-K168)</f>
        <v/>
      </c>
      <c r="M168">
        <f>VLOOKUP(F168,Products!A:D,4,FALSE)*I168</f>
        <v/>
      </c>
      <c r="N168">
        <f>L168-M168</f>
        <v/>
      </c>
    </row>
    <row r="169">
      <c r="A169" t="inlineStr">
        <is>
          <t>T1000167</t>
        </is>
      </c>
      <c r="B169" t="inlineStr">
        <is>
          <t>2025-05-08</t>
        </is>
      </c>
      <c r="C169" t="inlineStr">
        <is>
          <t>S038</t>
        </is>
      </c>
      <c r="D169" t="inlineStr">
        <is>
          <t>Store_038</t>
        </is>
      </c>
      <c r="E169" t="inlineStr">
        <is>
          <t>East</t>
        </is>
      </c>
      <c r="F169" t="inlineStr">
        <is>
          <t>P0155</t>
        </is>
      </c>
      <c r="G169" t="inlineStr">
        <is>
          <t>Prod_0155</t>
        </is>
      </c>
      <c r="H169" t="inlineStr">
        <is>
          <t>Electronics</t>
        </is>
      </c>
      <c r="I169" t="n">
        <v>8</v>
      </c>
      <c r="J169" t="n">
        <v>439.71</v>
      </c>
      <c r="K169" t="n">
        <v>0</v>
      </c>
      <c r="L169">
        <f>I169*J169*(1-K169)</f>
        <v/>
      </c>
      <c r="M169">
        <f>VLOOKUP(F169,Products!A:D,4,FALSE)*I169</f>
        <v/>
      </c>
      <c r="N169">
        <f>L169-M169</f>
        <v/>
      </c>
    </row>
    <row r="170">
      <c r="A170" t="inlineStr">
        <is>
          <t>T1000168</t>
        </is>
      </c>
      <c r="B170" t="inlineStr">
        <is>
          <t>2024-10-24</t>
        </is>
      </c>
      <c r="C170" t="inlineStr">
        <is>
          <t>S035</t>
        </is>
      </c>
      <c r="D170" t="inlineStr">
        <is>
          <t>Store_035</t>
        </is>
      </c>
      <c r="E170" t="inlineStr">
        <is>
          <t>Central</t>
        </is>
      </c>
      <c r="F170" t="inlineStr">
        <is>
          <t>P0078</t>
        </is>
      </c>
      <c r="G170" t="inlineStr">
        <is>
          <t>Prod_0078</t>
        </is>
      </c>
      <c r="H170" t="inlineStr">
        <is>
          <t>Electronics</t>
        </is>
      </c>
      <c r="I170" t="n">
        <v>9</v>
      </c>
      <c r="J170" t="n">
        <v>616.15</v>
      </c>
      <c r="K170" t="n">
        <v>0.15</v>
      </c>
      <c r="L170">
        <f>I170*J170*(1-K170)</f>
        <v/>
      </c>
      <c r="M170">
        <f>VLOOKUP(F170,Products!A:D,4,FALSE)*I170</f>
        <v/>
      </c>
      <c r="N170">
        <f>L170-M170</f>
        <v/>
      </c>
    </row>
    <row r="171">
      <c r="A171" t="inlineStr">
        <is>
          <t>T1000169</t>
        </is>
      </c>
      <c r="B171" t="inlineStr">
        <is>
          <t>2024-10-24</t>
        </is>
      </c>
      <c r="C171" t="inlineStr">
        <is>
          <t>S035</t>
        </is>
      </c>
      <c r="D171" t="inlineStr">
        <is>
          <t>Store_035</t>
        </is>
      </c>
      <c r="E171" t="inlineStr">
        <is>
          <t>Central</t>
        </is>
      </c>
      <c r="F171" t="inlineStr">
        <is>
          <t>P0128</t>
        </is>
      </c>
      <c r="G171" t="inlineStr">
        <is>
          <t>Prod_0128</t>
        </is>
      </c>
      <c r="H171" t="inlineStr">
        <is>
          <t>Toys</t>
        </is>
      </c>
      <c r="I171" t="n">
        <v>2</v>
      </c>
      <c r="J171" t="n">
        <v>209.47</v>
      </c>
      <c r="K171" t="n">
        <v>0.2</v>
      </c>
      <c r="L171">
        <f>I171*J171*(1-K171)</f>
        <v/>
      </c>
      <c r="M171">
        <f>VLOOKUP(F171,Products!A:D,4,FALSE)*I171</f>
        <v/>
      </c>
      <c r="N171">
        <f>L171-M171</f>
        <v/>
      </c>
    </row>
    <row r="172">
      <c r="A172" t="inlineStr">
        <is>
          <t>T1000170</t>
        </is>
      </c>
      <c r="B172" t="inlineStr">
        <is>
          <t>2025-03-15</t>
        </is>
      </c>
      <c r="C172" t="inlineStr">
        <is>
          <t>S029</t>
        </is>
      </c>
      <c r="D172" t="inlineStr">
        <is>
          <t>Store_029</t>
        </is>
      </c>
      <c r="E172" t="inlineStr">
        <is>
          <t>South</t>
        </is>
      </c>
      <c r="F172" t="inlineStr">
        <is>
          <t>P0126</t>
        </is>
      </c>
      <c r="G172" t="inlineStr">
        <is>
          <t>Prod_0126</t>
        </is>
      </c>
      <c r="H172" t="inlineStr">
        <is>
          <t>Toys</t>
        </is>
      </c>
      <c r="I172" t="n">
        <v>6</v>
      </c>
      <c r="J172" t="n">
        <v>338.98</v>
      </c>
      <c r="K172" t="n">
        <v>0</v>
      </c>
      <c r="L172">
        <f>I172*J172*(1-K172)</f>
        <v/>
      </c>
      <c r="M172">
        <f>VLOOKUP(F172,Products!A:D,4,FALSE)*I172</f>
        <v/>
      </c>
      <c r="N172">
        <f>L172-M172</f>
        <v/>
      </c>
    </row>
    <row r="173">
      <c r="A173" t="inlineStr">
        <is>
          <t>T1000171</t>
        </is>
      </c>
      <c r="B173" t="inlineStr">
        <is>
          <t>2025-06-18</t>
        </is>
      </c>
      <c r="C173" t="inlineStr">
        <is>
          <t>S039</t>
        </is>
      </c>
      <c r="D173" t="inlineStr">
        <is>
          <t>Store_039</t>
        </is>
      </c>
      <c r="E173" t="inlineStr">
        <is>
          <t>North</t>
        </is>
      </c>
      <c r="F173" t="inlineStr">
        <is>
          <t>P0121</t>
        </is>
      </c>
      <c r="G173" t="inlineStr">
        <is>
          <t>Prod_0121</t>
        </is>
      </c>
      <c r="H173" t="inlineStr">
        <is>
          <t>Clothing</t>
        </is>
      </c>
      <c r="I173" t="n">
        <v>4</v>
      </c>
      <c r="J173" t="n">
        <v>776.98</v>
      </c>
      <c r="K173" t="n">
        <v>0</v>
      </c>
      <c r="L173">
        <f>I173*J173*(1-K173)</f>
        <v/>
      </c>
      <c r="M173">
        <f>VLOOKUP(F173,Products!A:D,4,FALSE)*I173</f>
        <v/>
      </c>
      <c r="N173">
        <f>L173-M173</f>
        <v/>
      </c>
    </row>
    <row r="174">
      <c r="A174" t="inlineStr">
        <is>
          <t>T1000172</t>
        </is>
      </c>
      <c r="B174" t="inlineStr">
        <is>
          <t>2025-06-09</t>
        </is>
      </c>
      <c r="C174" t="inlineStr">
        <is>
          <t>S019</t>
        </is>
      </c>
      <c r="D174" t="inlineStr">
        <is>
          <t>Store_019</t>
        </is>
      </c>
      <c r="E174" t="inlineStr">
        <is>
          <t>East</t>
        </is>
      </c>
      <c r="F174" t="inlineStr">
        <is>
          <t>P0200</t>
        </is>
      </c>
      <c r="G174" t="inlineStr">
        <is>
          <t>Prod_0200</t>
        </is>
      </c>
      <c r="H174" t="inlineStr">
        <is>
          <t>Electronics</t>
        </is>
      </c>
      <c r="I174" t="n">
        <v>4</v>
      </c>
      <c r="J174" t="n">
        <v>371.79</v>
      </c>
      <c r="K174" t="n">
        <v>0.05</v>
      </c>
      <c r="L174">
        <f>I174*J174*(1-K174)</f>
        <v/>
      </c>
      <c r="M174">
        <f>VLOOKUP(F174,Products!A:D,4,FALSE)*I174</f>
        <v/>
      </c>
      <c r="N174">
        <f>L174-M174</f>
        <v/>
      </c>
    </row>
    <row r="175">
      <c r="A175" t="inlineStr">
        <is>
          <t>T1000173</t>
        </is>
      </c>
      <c r="B175" t="inlineStr">
        <is>
          <t>2024-05-02</t>
        </is>
      </c>
      <c r="C175" t="inlineStr">
        <is>
          <t>S009</t>
        </is>
      </c>
      <c r="D175" t="inlineStr">
        <is>
          <t>Store_009</t>
        </is>
      </c>
      <c r="E175" t="inlineStr">
        <is>
          <t>Central</t>
        </is>
      </c>
      <c r="F175" t="inlineStr">
        <is>
          <t>P0061</t>
        </is>
      </c>
      <c r="G175" t="inlineStr">
        <is>
          <t>Prod_0061</t>
        </is>
      </c>
      <c r="H175" t="inlineStr">
        <is>
          <t>Beverages</t>
        </is>
      </c>
      <c r="I175" t="n">
        <v>8</v>
      </c>
      <c r="J175" t="n">
        <v>60.9</v>
      </c>
      <c r="K175" t="n">
        <v>0.1</v>
      </c>
      <c r="L175">
        <f>I175*J175*(1-K175)</f>
        <v/>
      </c>
      <c r="M175">
        <f>VLOOKUP(F175,Products!A:D,4,FALSE)*I175</f>
        <v/>
      </c>
      <c r="N175">
        <f>L175-M175</f>
        <v/>
      </c>
    </row>
    <row r="176">
      <c r="A176" t="inlineStr">
        <is>
          <t>T1000174</t>
        </is>
      </c>
      <c r="B176" t="inlineStr">
        <is>
          <t>2023-04-16</t>
        </is>
      </c>
      <c r="C176" t="inlineStr">
        <is>
          <t>S045</t>
        </is>
      </c>
      <c r="D176" t="inlineStr">
        <is>
          <t>Store_045</t>
        </is>
      </c>
      <c r="E176" t="inlineStr">
        <is>
          <t>East</t>
        </is>
      </c>
      <c r="F176" t="inlineStr">
        <is>
          <t>P0164</t>
        </is>
      </c>
      <c r="G176" t="inlineStr">
        <is>
          <t>Prod_0164</t>
        </is>
      </c>
      <c r="H176" t="inlineStr">
        <is>
          <t>Food</t>
        </is>
      </c>
      <c r="I176" t="n">
        <v>2</v>
      </c>
      <c r="J176" t="n">
        <v>589.36</v>
      </c>
      <c r="K176" t="n">
        <v>0.2</v>
      </c>
      <c r="L176">
        <f>I176*J176*(1-K176)</f>
        <v/>
      </c>
      <c r="M176">
        <f>VLOOKUP(F176,Products!A:D,4,FALSE)*I176</f>
        <v/>
      </c>
      <c r="N176">
        <f>L176-M176</f>
        <v/>
      </c>
    </row>
    <row r="177">
      <c r="A177" t="inlineStr">
        <is>
          <t>T1000175</t>
        </is>
      </c>
      <c r="B177" t="inlineStr">
        <is>
          <t>2024-07-27</t>
        </is>
      </c>
      <c r="C177" t="inlineStr">
        <is>
          <t>S009</t>
        </is>
      </c>
      <c r="D177" t="inlineStr">
        <is>
          <t>Store_009</t>
        </is>
      </c>
      <c r="E177" t="inlineStr">
        <is>
          <t>Central</t>
        </is>
      </c>
      <c r="F177" t="inlineStr">
        <is>
          <t>P0095</t>
        </is>
      </c>
      <c r="G177" t="inlineStr">
        <is>
          <t>Prod_0095</t>
        </is>
      </c>
      <c r="H177" t="inlineStr">
        <is>
          <t>Food</t>
        </is>
      </c>
      <c r="I177" t="n">
        <v>9</v>
      </c>
      <c r="J177" t="n">
        <v>200.35</v>
      </c>
      <c r="K177" t="n">
        <v>0.05</v>
      </c>
      <c r="L177">
        <f>I177*J177*(1-K177)</f>
        <v/>
      </c>
      <c r="M177">
        <f>VLOOKUP(F177,Products!A:D,4,FALSE)*I177</f>
        <v/>
      </c>
      <c r="N177">
        <f>L177-M177</f>
        <v/>
      </c>
    </row>
    <row r="178">
      <c r="A178" t="inlineStr">
        <is>
          <t>T1000176</t>
        </is>
      </c>
      <c r="B178" t="inlineStr">
        <is>
          <t>2023-09-15</t>
        </is>
      </c>
      <c r="C178" t="inlineStr">
        <is>
          <t>S018</t>
        </is>
      </c>
      <c r="D178" t="inlineStr">
        <is>
          <t>Store_018</t>
        </is>
      </c>
      <c r="E178" t="inlineStr">
        <is>
          <t>South</t>
        </is>
      </c>
      <c r="F178" t="inlineStr">
        <is>
          <t>P0090</t>
        </is>
      </c>
      <c r="G178" t="inlineStr">
        <is>
          <t>Prod_0090</t>
        </is>
      </c>
      <c r="H178" t="inlineStr">
        <is>
          <t>Toys</t>
        </is>
      </c>
      <c r="I178" t="n">
        <v>6</v>
      </c>
      <c r="J178" t="n">
        <v>429.72</v>
      </c>
      <c r="K178" t="n">
        <v>0</v>
      </c>
      <c r="L178">
        <f>I178*J178*(1-K178)</f>
        <v/>
      </c>
      <c r="M178">
        <f>VLOOKUP(F178,Products!A:D,4,FALSE)*I178</f>
        <v/>
      </c>
      <c r="N178">
        <f>L178-M178</f>
        <v/>
      </c>
    </row>
    <row r="179">
      <c r="A179" t="inlineStr">
        <is>
          <t>T1000177</t>
        </is>
      </c>
      <c r="B179" t="inlineStr">
        <is>
          <t>2025-06-29</t>
        </is>
      </c>
      <c r="C179" t="inlineStr">
        <is>
          <t>S033</t>
        </is>
      </c>
      <c r="D179" t="inlineStr">
        <is>
          <t>Store_033</t>
        </is>
      </c>
      <c r="E179" t="inlineStr">
        <is>
          <t>North</t>
        </is>
      </c>
      <c r="F179" t="inlineStr">
        <is>
          <t>P0097</t>
        </is>
      </c>
      <c r="G179" t="inlineStr">
        <is>
          <t>Prod_0097</t>
        </is>
      </c>
      <c r="H179" t="inlineStr">
        <is>
          <t>Clothing</t>
        </is>
      </c>
      <c r="I179" t="n">
        <v>9</v>
      </c>
      <c r="J179" t="n">
        <v>241.4</v>
      </c>
      <c r="K179" t="n">
        <v>0</v>
      </c>
      <c r="L179">
        <f>I179*J179*(1-K179)</f>
        <v/>
      </c>
      <c r="M179">
        <f>VLOOKUP(F179,Products!A:D,4,FALSE)*I179</f>
        <v/>
      </c>
      <c r="N179">
        <f>L179-M179</f>
        <v/>
      </c>
    </row>
    <row r="180">
      <c r="A180" t="inlineStr">
        <is>
          <t>T1000178</t>
        </is>
      </c>
      <c r="B180" t="inlineStr">
        <is>
          <t>2024-11-03</t>
        </is>
      </c>
      <c r="C180" t="inlineStr">
        <is>
          <t>S045</t>
        </is>
      </c>
      <c r="D180" t="inlineStr">
        <is>
          <t>Store_045</t>
        </is>
      </c>
      <c r="E180" t="inlineStr">
        <is>
          <t>East</t>
        </is>
      </c>
      <c r="F180" t="inlineStr">
        <is>
          <t>P0168</t>
        </is>
      </c>
      <c r="G180" t="inlineStr">
        <is>
          <t>Prod_0168</t>
        </is>
      </c>
      <c r="H180" t="inlineStr">
        <is>
          <t>Electronics</t>
        </is>
      </c>
      <c r="I180" t="n">
        <v>3</v>
      </c>
      <c r="J180" t="n">
        <v>72.95999999999999</v>
      </c>
      <c r="K180" t="n">
        <v>0</v>
      </c>
      <c r="L180">
        <f>I180*J180*(1-K180)</f>
        <v/>
      </c>
      <c r="M180">
        <f>VLOOKUP(F180,Products!A:D,4,FALSE)*I180</f>
        <v/>
      </c>
      <c r="N180">
        <f>L180-M180</f>
        <v/>
      </c>
    </row>
    <row r="181">
      <c r="A181" t="inlineStr">
        <is>
          <t>T1000179</t>
        </is>
      </c>
      <c r="B181" t="inlineStr">
        <is>
          <t>2024-08-08</t>
        </is>
      </c>
      <c r="C181" t="inlineStr">
        <is>
          <t>S004</t>
        </is>
      </c>
      <c r="D181" t="inlineStr">
        <is>
          <t>Store_004</t>
        </is>
      </c>
      <c r="E181" t="inlineStr">
        <is>
          <t>Central</t>
        </is>
      </c>
      <c r="F181" t="inlineStr">
        <is>
          <t>P0173</t>
        </is>
      </c>
      <c r="G181" t="inlineStr">
        <is>
          <t>Prod_0173</t>
        </is>
      </c>
      <c r="H181" t="inlineStr">
        <is>
          <t>Toys</t>
        </is>
      </c>
      <c r="I181" t="n">
        <v>8</v>
      </c>
      <c r="J181" t="n">
        <v>914.28</v>
      </c>
      <c r="K181" t="n">
        <v>0</v>
      </c>
      <c r="L181">
        <f>I181*J181*(1-K181)</f>
        <v/>
      </c>
      <c r="M181">
        <f>VLOOKUP(F181,Products!A:D,4,FALSE)*I181</f>
        <v/>
      </c>
      <c r="N181">
        <f>L181-M181</f>
        <v/>
      </c>
    </row>
    <row r="182">
      <c r="A182" t="inlineStr">
        <is>
          <t>T1000180</t>
        </is>
      </c>
      <c r="B182" t="inlineStr">
        <is>
          <t>2025-09-18</t>
        </is>
      </c>
      <c r="C182" t="inlineStr">
        <is>
          <t>S001</t>
        </is>
      </c>
      <c r="D182" t="inlineStr">
        <is>
          <t>Store_001</t>
        </is>
      </c>
      <c r="E182" t="inlineStr">
        <is>
          <t>West</t>
        </is>
      </c>
      <c r="F182" t="inlineStr">
        <is>
          <t>P0035</t>
        </is>
      </c>
      <c r="G182" t="inlineStr">
        <is>
          <t>Prod_0035</t>
        </is>
      </c>
      <c r="H182" t="inlineStr">
        <is>
          <t>Beverages</t>
        </is>
      </c>
      <c r="I182" t="n">
        <v>3</v>
      </c>
      <c r="J182" t="n">
        <v>124.26</v>
      </c>
      <c r="K182" t="n">
        <v>0.05</v>
      </c>
      <c r="L182">
        <f>I182*J182*(1-K182)</f>
        <v/>
      </c>
      <c r="M182">
        <f>VLOOKUP(F182,Products!A:D,4,FALSE)*I182</f>
        <v/>
      </c>
      <c r="N182">
        <f>L182-M182</f>
        <v/>
      </c>
    </row>
    <row r="183">
      <c r="A183" t="inlineStr">
        <is>
          <t>T1000181</t>
        </is>
      </c>
      <c r="B183" t="inlineStr">
        <is>
          <t>2023-11-09</t>
        </is>
      </c>
      <c r="C183" t="inlineStr">
        <is>
          <t>S043</t>
        </is>
      </c>
      <c r="D183" t="inlineStr">
        <is>
          <t>Store_043</t>
        </is>
      </c>
      <c r="E183" t="inlineStr">
        <is>
          <t>East</t>
        </is>
      </c>
      <c r="F183" t="inlineStr">
        <is>
          <t>P0009</t>
        </is>
      </c>
      <c r="G183" t="inlineStr">
        <is>
          <t>Prod_0009</t>
        </is>
      </c>
      <c r="H183" t="inlineStr">
        <is>
          <t>Toys</t>
        </is>
      </c>
      <c r="I183" t="n">
        <v>2</v>
      </c>
      <c r="J183" t="n">
        <v>566.37</v>
      </c>
      <c r="K183" t="n">
        <v>0.1</v>
      </c>
      <c r="L183">
        <f>I183*J183*(1-K183)</f>
        <v/>
      </c>
      <c r="M183">
        <f>VLOOKUP(F183,Products!A:D,4,FALSE)*I183</f>
        <v/>
      </c>
      <c r="N183">
        <f>L183-M183</f>
        <v/>
      </c>
    </row>
    <row r="184">
      <c r="A184" t="inlineStr">
        <is>
          <t>T1000182</t>
        </is>
      </c>
      <c r="B184" t="inlineStr">
        <is>
          <t>2023-04-06</t>
        </is>
      </c>
      <c r="C184" t="inlineStr">
        <is>
          <t>S021</t>
        </is>
      </c>
      <c r="D184" t="inlineStr">
        <is>
          <t>Store_021</t>
        </is>
      </c>
      <c r="E184" t="inlineStr">
        <is>
          <t>North</t>
        </is>
      </c>
      <c r="F184" t="inlineStr">
        <is>
          <t>P0146</t>
        </is>
      </c>
      <c r="G184" t="inlineStr">
        <is>
          <t>Prod_0146</t>
        </is>
      </c>
      <c r="H184" t="inlineStr">
        <is>
          <t>Food</t>
        </is>
      </c>
      <c r="I184" t="n">
        <v>4</v>
      </c>
      <c r="J184" t="n">
        <v>243.77</v>
      </c>
      <c r="K184" t="n">
        <v>0.1</v>
      </c>
      <c r="L184">
        <f>I184*J184*(1-K184)</f>
        <v/>
      </c>
      <c r="M184">
        <f>VLOOKUP(F184,Products!A:D,4,FALSE)*I184</f>
        <v/>
      </c>
      <c r="N184">
        <f>L184-M184</f>
        <v/>
      </c>
    </row>
    <row r="185">
      <c r="A185" t="inlineStr">
        <is>
          <t>T1000183</t>
        </is>
      </c>
      <c r="B185" t="inlineStr">
        <is>
          <t>2023-06-03</t>
        </is>
      </c>
      <c r="C185" t="inlineStr">
        <is>
          <t>S028</t>
        </is>
      </c>
      <c r="D185" t="inlineStr">
        <is>
          <t>Store_028</t>
        </is>
      </c>
      <c r="E185" t="inlineStr">
        <is>
          <t>North</t>
        </is>
      </c>
      <c r="F185" t="inlineStr">
        <is>
          <t>P0124</t>
        </is>
      </c>
      <c r="G185" t="inlineStr">
        <is>
          <t>Prod_0124</t>
        </is>
      </c>
      <c r="H185" t="inlineStr">
        <is>
          <t>Beverages</t>
        </is>
      </c>
      <c r="I185" t="n">
        <v>9</v>
      </c>
      <c r="J185" t="n">
        <v>970.6799999999999</v>
      </c>
      <c r="K185" t="n">
        <v>0.2</v>
      </c>
      <c r="L185">
        <f>I185*J185*(1-K185)</f>
        <v/>
      </c>
      <c r="M185">
        <f>VLOOKUP(F185,Products!A:D,4,FALSE)*I185</f>
        <v/>
      </c>
      <c r="N185">
        <f>L185-M185</f>
        <v/>
      </c>
    </row>
    <row r="186">
      <c r="A186" t="inlineStr">
        <is>
          <t>T1000184</t>
        </is>
      </c>
      <c r="B186" t="inlineStr">
        <is>
          <t>2025-03-07</t>
        </is>
      </c>
      <c r="C186" t="inlineStr">
        <is>
          <t>S025</t>
        </is>
      </c>
      <c r="D186" t="inlineStr">
        <is>
          <t>Store_025</t>
        </is>
      </c>
      <c r="E186" t="inlineStr">
        <is>
          <t>Central</t>
        </is>
      </c>
      <c r="F186" t="inlineStr">
        <is>
          <t>P0091</t>
        </is>
      </c>
      <c r="G186" t="inlineStr">
        <is>
          <t>Prod_0091</t>
        </is>
      </c>
      <c r="H186" t="inlineStr">
        <is>
          <t>Toys</t>
        </is>
      </c>
      <c r="I186" t="n">
        <v>4</v>
      </c>
      <c r="J186" t="n">
        <v>333.59</v>
      </c>
      <c r="K186" t="n">
        <v>0</v>
      </c>
      <c r="L186">
        <f>I186*J186*(1-K186)</f>
        <v/>
      </c>
      <c r="M186">
        <f>VLOOKUP(F186,Products!A:D,4,FALSE)*I186</f>
        <v/>
      </c>
      <c r="N186">
        <f>L186-M186</f>
        <v/>
      </c>
    </row>
    <row r="187">
      <c r="A187" t="inlineStr">
        <is>
          <t>T1000185</t>
        </is>
      </c>
      <c r="B187" t="inlineStr">
        <is>
          <t>2024-12-15</t>
        </is>
      </c>
      <c r="C187" t="inlineStr">
        <is>
          <t>S045</t>
        </is>
      </c>
      <c r="D187" t="inlineStr">
        <is>
          <t>Store_045</t>
        </is>
      </c>
      <c r="E187" t="inlineStr">
        <is>
          <t>East</t>
        </is>
      </c>
      <c r="F187" t="inlineStr">
        <is>
          <t>P0113</t>
        </is>
      </c>
      <c r="G187" t="inlineStr">
        <is>
          <t>Prod_0113</t>
        </is>
      </c>
      <c r="H187" t="inlineStr">
        <is>
          <t>Toys</t>
        </is>
      </c>
      <c r="I187" t="n">
        <v>4</v>
      </c>
      <c r="J187" t="n">
        <v>528.2</v>
      </c>
      <c r="K187" t="n">
        <v>0</v>
      </c>
      <c r="L187">
        <f>I187*J187*(1-K187)</f>
        <v/>
      </c>
      <c r="M187">
        <f>VLOOKUP(F187,Products!A:D,4,FALSE)*I187</f>
        <v/>
      </c>
      <c r="N187">
        <f>L187-M187</f>
        <v/>
      </c>
    </row>
    <row r="188">
      <c r="A188" t="inlineStr">
        <is>
          <t>T1000186</t>
        </is>
      </c>
      <c r="B188" t="inlineStr">
        <is>
          <t>2023-09-13</t>
        </is>
      </c>
      <c r="C188" t="inlineStr">
        <is>
          <t>S021</t>
        </is>
      </c>
      <c r="D188" t="inlineStr">
        <is>
          <t>Store_021</t>
        </is>
      </c>
      <c r="E188" t="inlineStr">
        <is>
          <t>North</t>
        </is>
      </c>
      <c r="F188" t="inlineStr">
        <is>
          <t>P0154</t>
        </is>
      </c>
      <c r="G188" t="inlineStr">
        <is>
          <t>Prod_0154</t>
        </is>
      </c>
      <c r="H188" t="inlineStr">
        <is>
          <t>Toys</t>
        </is>
      </c>
      <c r="I188" t="n">
        <v>2</v>
      </c>
      <c r="J188" t="n">
        <v>367.85</v>
      </c>
      <c r="K188" t="n">
        <v>0</v>
      </c>
      <c r="L188">
        <f>I188*J188*(1-K188)</f>
        <v/>
      </c>
      <c r="M188">
        <f>VLOOKUP(F188,Products!A:D,4,FALSE)*I188</f>
        <v/>
      </c>
      <c r="N188">
        <f>L188-M188</f>
        <v/>
      </c>
    </row>
    <row r="189">
      <c r="A189" t="inlineStr">
        <is>
          <t>T1000187</t>
        </is>
      </c>
      <c r="B189" t="inlineStr">
        <is>
          <t>2025-03-06</t>
        </is>
      </c>
      <c r="C189" t="inlineStr">
        <is>
          <t>S046</t>
        </is>
      </c>
      <c r="D189" t="inlineStr">
        <is>
          <t>Store_046</t>
        </is>
      </c>
      <c r="E189" t="inlineStr">
        <is>
          <t>South</t>
        </is>
      </c>
      <c r="F189" t="inlineStr">
        <is>
          <t>P0048</t>
        </is>
      </c>
      <c r="G189" t="inlineStr">
        <is>
          <t>Prod_0048</t>
        </is>
      </c>
      <c r="H189" t="inlineStr">
        <is>
          <t>Toys</t>
        </is>
      </c>
      <c r="I189" t="n">
        <v>9</v>
      </c>
      <c r="J189" t="n">
        <v>287.17</v>
      </c>
      <c r="K189" t="n">
        <v>0.1</v>
      </c>
      <c r="L189">
        <f>I189*J189*(1-K189)</f>
        <v/>
      </c>
      <c r="M189">
        <f>VLOOKUP(F189,Products!A:D,4,FALSE)*I189</f>
        <v/>
      </c>
      <c r="N189">
        <f>L189-M189</f>
        <v/>
      </c>
    </row>
    <row r="190">
      <c r="A190" t="inlineStr">
        <is>
          <t>T1000188</t>
        </is>
      </c>
      <c r="B190" t="inlineStr">
        <is>
          <t>2024-01-13</t>
        </is>
      </c>
      <c r="C190" t="inlineStr">
        <is>
          <t>S001</t>
        </is>
      </c>
      <c r="D190" t="inlineStr">
        <is>
          <t>Store_001</t>
        </is>
      </c>
      <c r="E190" t="inlineStr">
        <is>
          <t>West</t>
        </is>
      </c>
      <c r="F190" t="inlineStr">
        <is>
          <t>P0050</t>
        </is>
      </c>
      <c r="G190" t="inlineStr">
        <is>
          <t>Prod_0050</t>
        </is>
      </c>
      <c r="H190" t="inlineStr">
        <is>
          <t>Household</t>
        </is>
      </c>
      <c r="I190" t="n">
        <v>1</v>
      </c>
      <c r="J190" t="n">
        <v>665.08</v>
      </c>
      <c r="K190" t="n">
        <v>0.05</v>
      </c>
      <c r="L190">
        <f>I190*J190*(1-K190)</f>
        <v/>
      </c>
      <c r="M190">
        <f>VLOOKUP(F190,Products!A:D,4,FALSE)*I190</f>
        <v/>
      </c>
      <c r="N190">
        <f>L190-M190</f>
        <v/>
      </c>
    </row>
    <row r="191">
      <c r="A191" t="inlineStr">
        <is>
          <t>T1000189</t>
        </is>
      </c>
      <c r="B191" t="inlineStr">
        <is>
          <t>2025-07-17</t>
        </is>
      </c>
      <c r="C191" t="inlineStr">
        <is>
          <t>S032</t>
        </is>
      </c>
      <c r="D191" t="inlineStr">
        <is>
          <t>Store_032</t>
        </is>
      </c>
      <c r="E191" t="inlineStr">
        <is>
          <t>Central</t>
        </is>
      </c>
      <c r="F191" t="inlineStr">
        <is>
          <t>P0183</t>
        </is>
      </c>
      <c r="G191" t="inlineStr">
        <is>
          <t>Prod_0183</t>
        </is>
      </c>
      <c r="H191" t="inlineStr">
        <is>
          <t>Stationery</t>
        </is>
      </c>
      <c r="I191" t="n">
        <v>2</v>
      </c>
      <c r="J191" t="n">
        <v>896.29</v>
      </c>
      <c r="K191" t="n">
        <v>0</v>
      </c>
      <c r="L191">
        <f>I191*J191*(1-K191)</f>
        <v/>
      </c>
      <c r="M191">
        <f>VLOOKUP(F191,Products!A:D,4,FALSE)*I191</f>
        <v/>
      </c>
      <c r="N191">
        <f>L191-M191</f>
        <v/>
      </c>
    </row>
    <row r="192">
      <c r="A192" t="inlineStr">
        <is>
          <t>T1000190</t>
        </is>
      </c>
      <c r="B192" t="inlineStr">
        <is>
          <t>2024-06-28</t>
        </is>
      </c>
      <c r="C192" t="inlineStr">
        <is>
          <t>S013</t>
        </is>
      </c>
      <c r="D192" t="inlineStr">
        <is>
          <t>Store_013</t>
        </is>
      </c>
      <c r="E192" t="inlineStr">
        <is>
          <t>North</t>
        </is>
      </c>
      <c r="F192" t="inlineStr">
        <is>
          <t>P0157</t>
        </is>
      </c>
      <c r="G192" t="inlineStr">
        <is>
          <t>Prod_0157</t>
        </is>
      </c>
      <c r="H192" t="inlineStr">
        <is>
          <t>Toys</t>
        </is>
      </c>
      <c r="I192" t="n">
        <v>5</v>
      </c>
      <c r="J192" t="n">
        <v>209.39</v>
      </c>
      <c r="K192" t="n">
        <v>0</v>
      </c>
      <c r="L192">
        <f>I192*J192*(1-K192)</f>
        <v/>
      </c>
      <c r="M192">
        <f>VLOOKUP(F192,Products!A:D,4,FALSE)*I192</f>
        <v/>
      </c>
      <c r="N192">
        <f>L192-M192</f>
        <v/>
      </c>
    </row>
    <row r="193">
      <c r="A193" t="inlineStr">
        <is>
          <t>T1000191</t>
        </is>
      </c>
      <c r="B193" t="inlineStr">
        <is>
          <t>2023-04-12</t>
        </is>
      </c>
      <c r="C193" t="inlineStr">
        <is>
          <t>S009</t>
        </is>
      </c>
      <c r="D193" t="inlineStr">
        <is>
          <t>Store_009</t>
        </is>
      </c>
      <c r="E193" t="inlineStr">
        <is>
          <t>Central</t>
        </is>
      </c>
      <c r="F193" t="inlineStr">
        <is>
          <t>P0167</t>
        </is>
      </c>
      <c r="G193" t="inlineStr">
        <is>
          <t>Prod_0167</t>
        </is>
      </c>
      <c r="H193" t="inlineStr">
        <is>
          <t>Beverages</t>
        </is>
      </c>
      <c r="I193" t="n">
        <v>4</v>
      </c>
      <c r="J193" t="n">
        <v>523.27</v>
      </c>
      <c r="K193" t="n">
        <v>0.15</v>
      </c>
      <c r="L193">
        <f>I193*J193*(1-K193)</f>
        <v/>
      </c>
      <c r="M193">
        <f>VLOOKUP(F193,Products!A:D,4,FALSE)*I193</f>
        <v/>
      </c>
      <c r="N193">
        <f>L193-M193</f>
        <v/>
      </c>
    </row>
    <row r="194">
      <c r="A194" t="inlineStr">
        <is>
          <t>T1000192</t>
        </is>
      </c>
      <c r="B194" t="inlineStr">
        <is>
          <t>2024-12-21</t>
        </is>
      </c>
      <c r="C194" t="inlineStr">
        <is>
          <t>S005</t>
        </is>
      </c>
      <c r="D194" t="inlineStr">
        <is>
          <t>Store_005</t>
        </is>
      </c>
      <c r="E194" t="inlineStr">
        <is>
          <t>Central</t>
        </is>
      </c>
      <c r="F194" t="inlineStr">
        <is>
          <t>P0120</t>
        </is>
      </c>
      <c r="G194" t="inlineStr">
        <is>
          <t>Prod_0120</t>
        </is>
      </c>
      <c r="H194" t="inlineStr">
        <is>
          <t>Stationery</t>
        </is>
      </c>
      <c r="I194" t="n">
        <v>5</v>
      </c>
      <c r="J194" t="n">
        <v>541.8099999999999</v>
      </c>
      <c r="K194" t="n">
        <v>0</v>
      </c>
      <c r="L194">
        <f>I194*J194*(1-K194)</f>
        <v/>
      </c>
      <c r="M194">
        <f>VLOOKUP(F194,Products!A:D,4,FALSE)*I194</f>
        <v/>
      </c>
      <c r="N194">
        <f>L194-M194</f>
        <v/>
      </c>
    </row>
    <row r="195">
      <c r="A195" t="inlineStr">
        <is>
          <t>T1000193</t>
        </is>
      </c>
      <c r="B195" t="inlineStr">
        <is>
          <t>2025-07-22</t>
        </is>
      </c>
      <c r="C195" t="inlineStr">
        <is>
          <t>S034</t>
        </is>
      </c>
      <c r="D195" t="inlineStr">
        <is>
          <t>Store_034</t>
        </is>
      </c>
      <c r="E195" t="inlineStr">
        <is>
          <t>Central</t>
        </is>
      </c>
      <c r="F195" t="inlineStr">
        <is>
          <t>P0160</t>
        </is>
      </c>
      <c r="G195" t="inlineStr">
        <is>
          <t>Prod_0160</t>
        </is>
      </c>
      <c r="H195" t="inlineStr">
        <is>
          <t>Food</t>
        </is>
      </c>
      <c r="I195" t="n">
        <v>9</v>
      </c>
      <c r="J195" t="n">
        <v>774.83</v>
      </c>
      <c r="K195" t="n">
        <v>0</v>
      </c>
      <c r="L195">
        <f>I195*J195*(1-K195)</f>
        <v/>
      </c>
      <c r="M195">
        <f>VLOOKUP(F195,Products!A:D,4,FALSE)*I195</f>
        <v/>
      </c>
      <c r="N195">
        <f>L195-M195</f>
        <v/>
      </c>
    </row>
    <row r="196">
      <c r="A196" t="inlineStr">
        <is>
          <t>T1000194</t>
        </is>
      </c>
      <c r="B196" t="inlineStr">
        <is>
          <t>2024-11-16</t>
        </is>
      </c>
      <c r="C196" t="inlineStr">
        <is>
          <t>S012</t>
        </is>
      </c>
      <c r="D196" t="inlineStr">
        <is>
          <t>Store_012</t>
        </is>
      </c>
      <c r="E196" t="inlineStr">
        <is>
          <t>South</t>
        </is>
      </c>
      <c r="F196" t="inlineStr">
        <is>
          <t>P0030</t>
        </is>
      </c>
      <c r="G196" t="inlineStr">
        <is>
          <t>Prod_0030</t>
        </is>
      </c>
      <c r="H196" t="inlineStr">
        <is>
          <t>Household</t>
        </is>
      </c>
      <c r="I196" t="n">
        <v>1</v>
      </c>
      <c r="J196" t="n">
        <v>838.15</v>
      </c>
      <c r="K196" t="n">
        <v>0</v>
      </c>
      <c r="L196">
        <f>I196*J196*(1-K196)</f>
        <v/>
      </c>
      <c r="M196">
        <f>VLOOKUP(F196,Products!A:D,4,FALSE)*I196</f>
        <v/>
      </c>
      <c r="N196">
        <f>L196-M196</f>
        <v/>
      </c>
    </row>
    <row r="197">
      <c r="A197" t="inlineStr">
        <is>
          <t>T1000195</t>
        </is>
      </c>
      <c r="B197" t="inlineStr">
        <is>
          <t>2023-05-20</t>
        </is>
      </c>
      <c r="C197" t="inlineStr">
        <is>
          <t>S028</t>
        </is>
      </c>
      <c r="D197" t="inlineStr">
        <is>
          <t>Store_028</t>
        </is>
      </c>
      <c r="E197" t="inlineStr">
        <is>
          <t>North</t>
        </is>
      </c>
      <c r="F197" t="inlineStr">
        <is>
          <t>P0155</t>
        </is>
      </c>
      <c r="G197" t="inlineStr">
        <is>
          <t>Prod_0155</t>
        </is>
      </c>
      <c r="H197" t="inlineStr">
        <is>
          <t>Electronics</t>
        </is>
      </c>
      <c r="I197" t="n">
        <v>6</v>
      </c>
      <c r="J197" t="n">
        <v>415.17</v>
      </c>
      <c r="K197" t="n">
        <v>0</v>
      </c>
      <c r="L197">
        <f>I197*J197*(1-K197)</f>
        <v/>
      </c>
      <c r="M197">
        <f>VLOOKUP(F197,Products!A:D,4,FALSE)*I197</f>
        <v/>
      </c>
      <c r="N197">
        <f>L197-M197</f>
        <v/>
      </c>
    </row>
    <row r="198">
      <c r="A198" t="inlineStr">
        <is>
          <t>T1000196</t>
        </is>
      </c>
      <c r="B198" t="inlineStr">
        <is>
          <t>2024-12-16</t>
        </is>
      </c>
      <c r="C198" t="inlineStr">
        <is>
          <t>S011</t>
        </is>
      </c>
      <c r="D198" t="inlineStr">
        <is>
          <t>Store_011</t>
        </is>
      </c>
      <c r="E198" t="inlineStr">
        <is>
          <t>South</t>
        </is>
      </c>
      <c r="F198" t="inlineStr">
        <is>
          <t>P0082</t>
        </is>
      </c>
      <c r="G198" t="inlineStr">
        <is>
          <t>Prod_0082</t>
        </is>
      </c>
      <c r="H198" t="inlineStr">
        <is>
          <t>Food</t>
        </is>
      </c>
      <c r="I198" t="n">
        <v>8</v>
      </c>
      <c r="J198" t="n">
        <v>740.45</v>
      </c>
      <c r="K198" t="n">
        <v>0</v>
      </c>
      <c r="L198">
        <f>I198*J198*(1-K198)</f>
        <v/>
      </c>
      <c r="M198">
        <f>VLOOKUP(F198,Products!A:D,4,FALSE)*I198</f>
        <v/>
      </c>
      <c r="N198">
        <f>L198-M198</f>
        <v/>
      </c>
    </row>
    <row r="199">
      <c r="A199" t="inlineStr">
        <is>
          <t>T1000197</t>
        </is>
      </c>
      <c r="B199" t="inlineStr">
        <is>
          <t>2023-08-06</t>
        </is>
      </c>
      <c r="C199" t="inlineStr">
        <is>
          <t>S034</t>
        </is>
      </c>
      <c r="D199" t="inlineStr">
        <is>
          <t>Store_034</t>
        </is>
      </c>
      <c r="E199" t="inlineStr">
        <is>
          <t>Central</t>
        </is>
      </c>
      <c r="F199" t="inlineStr">
        <is>
          <t>P0113</t>
        </is>
      </c>
      <c r="G199" t="inlineStr">
        <is>
          <t>Prod_0113</t>
        </is>
      </c>
      <c r="H199" t="inlineStr">
        <is>
          <t>Toys</t>
        </is>
      </c>
      <c r="I199" t="n">
        <v>2</v>
      </c>
      <c r="J199" t="n">
        <v>695.5599999999999</v>
      </c>
      <c r="K199" t="n">
        <v>0</v>
      </c>
      <c r="L199">
        <f>I199*J199*(1-K199)</f>
        <v/>
      </c>
      <c r="M199">
        <f>VLOOKUP(F199,Products!A:D,4,FALSE)*I199</f>
        <v/>
      </c>
      <c r="N199">
        <f>L199-M199</f>
        <v/>
      </c>
    </row>
    <row r="200">
      <c r="A200" t="inlineStr">
        <is>
          <t>T1000198</t>
        </is>
      </c>
      <c r="B200" t="inlineStr">
        <is>
          <t>2023-02-03</t>
        </is>
      </c>
      <c r="C200" t="inlineStr">
        <is>
          <t>S043</t>
        </is>
      </c>
      <c r="D200" t="inlineStr">
        <is>
          <t>Store_043</t>
        </is>
      </c>
      <c r="E200" t="inlineStr">
        <is>
          <t>East</t>
        </is>
      </c>
      <c r="F200" t="inlineStr">
        <is>
          <t>P0178</t>
        </is>
      </c>
      <c r="G200" t="inlineStr">
        <is>
          <t>Prod_0178</t>
        </is>
      </c>
      <c r="H200" t="inlineStr">
        <is>
          <t>Beverages</t>
        </is>
      </c>
      <c r="I200" t="n">
        <v>6</v>
      </c>
      <c r="J200" t="n">
        <v>687.59</v>
      </c>
      <c r="K200" t="n">
        <v>0.05</v>
      </c>
      <c r="L200">
        <f>I200*J200*(1-K200)</f>
        <v/>
      </c>
      <c r="M200">
        <f>VLOOKUP(F200,Products!A:D,4,FALSE)*I200</f>
        <v/>
      </c>
      <c r="N200">
        <f>L200-M200</f>
        <v/>
      </c>
    </row>
    <row r="201">
      <c r="A201" t="inlineStr">
        <is>
          <t>T1000199</t>
        </is>
      </c>
      <c r="B201" t="inlineStr">
        <is>
          <t>2023-10-23</t>
        </is>
      </c>
      <c r="C201" t="inlineStr">
        <is>
          <t>S018</t>
        </is>
      </c>
      <c r="D201" t="inlineStr">
        <is>
          <t>Store_018</t>
        </is>
      </c>
      <c r="E201" t="inlineStr">
        <is>
          <t>South</t>
        </is>
      </c>
      <c r="F201" t="inlineStr">
        <is>
          <t>P0125</t>
        </is>
      </c>
      <c r="G201" t="inlineStr">
        <is>
          <t>Prod_0125</t>
        </is>
      </c>
      <c r="H201" t="inlineStr">
        <is>
          <t>Toys</t>
        </is>
      </c>
      <c r="I201" t="n">
        <v>7</v>
      </c>
      <c r="J201" t="n">
        <v>307.85</v>
      </c>
      <c r="K201" t="n">
        <v>0</v>
      </c>
      <c r="L201">
        <f>I201*J201*(1-K201)</f>
        <v/>
      </c>
      <c r="M201">
        <f>VLOOKUP(F201,Products!A:D,4,FALSE)*I201</f>
        <v/>
      </c>
      <c r="N201">
        <f>L201-M201</f>
        <v/>
      </c>
    </row>
    <row r="202">
      <c r="A202" t="inlineStr">
        <is>
          <t>T1000200</t>
        </is>
      </c>
      <c r="B202" t="inlineStr">
        <is>
          <t>2024-05-02</t>
        </is>
      </c>
      <c r="C202" t="inlineStr">
        <is>
          <t>S035</t>
        </is>
      </c>
      <c r="D202" t="inlineStr">
        <is>
          <t>Store_035</t>
        </is>
      </c>
      <c r="E202" t="inlineStr">
        <is>
          <t>Central</t>
        </is>
      </c>
      <c r="F202" t="inlineStr">
        <is>
          <t>P0015</t>
        </is>
      </c>
      <c r="G202" t="inlineStr">
        <is>
          <t>Prod_0015</t>
        </is>
      </c>
      <c r="H202" t="inlineStr">
        <is>
          <t>Food</t>
        </is>
      </c>
      <c r="I202" t="n">
        <v>4</v>
      </c>
      <c r="J202" t="n">
        <v>101.68</v>
      </c>
      <c r="K202" t="n">
        <v>0</v>
      </c>
      <c r="L202">
        <f>I202*J202*(1-K202)</f>
        <v/>
      </c>
      <c r="M202">
        <f>VLOOKUP(F202,Products!A:D,4,FALSE)*I202</f>
        <v/>
      </c>
      <c r="N202">
        <f>L202-M202</f>
        <v/>
      </c>
    </row>
    <row r="203">
      <c r="A203" t="inlineStr">
        <is>
          <t>T1000201</t>
        </is>
      </c>
      <c r="B203" t="inlineStr">
        <is>
          <t>2023-12-18</t>
        </is>
      </c>
      <c r="C203" t="inlineStr">
        <is>
          <t>S018</t>
        </is>
      </c>
      <c r="D203" t="inlineStr">
        <is>
          <t>Store_018</t>
        </is>
      </c>
      <c r="E203" t="inlineStr">
        <is>
          <t>South</t>
        </is>
      </c>
      <c r="F203" t="inlineStr">
        <is>
          <t>P0128</t>
        </is>
      </c>
      <c r="G203" t="inlineStr">
        <is>
          <t>Prod_0128</t>
        </is>
      </c>
      <c r="H203" t="inlineStr">
        <is>
          <t>Toys</t>
        </is>
      </c>
      <c r="I203" t="n">
        <v>3</v>
      </c>
      <c r="J203" t="n">
        <v>149.55</v>
      </c>
      <c r="K203" t="n">
        <v>0.1</v>
      </c>
      <c r="L203">
        <f>I203*J203*(1-K203)</f>
        <v/>
      </c>
      <c r="M203">
        <f>VLOOKUP(F203,Products!A:D,4,FALSE)*I203</f>
        <v/>
      </c>
      <c r="N203">
        <f>L203-M203</f>
        <v/>
      </c>
    </row>
    <row r="204">
      <c r="A204" t="inlineStr">
        <is>
          <t>T1000202</t>
        </is>
      </c>
      <c r="B204" t="inlineStr">
        <is>
          <t>2025-03-24</t>
        </is>
      </c>
      <c r="C204" t="inlineStr">
        <is>
          <t>S001</t>
        </is>
      </c>
      <c r="D204" t="inlineStr">
        <is>
          <t>Store_001</t>
        </is>
      </c>
      <c r="E204" t="inlineStr">
        <is>
          <t>West</t>
        </is>
      </c>
      <c r="F204" t="inlineStr">
        <is>
          <t>P0158</t>
        </is>
      </c>
      <c r="G204" t="inlineStr">
        <is>
          <t>Prod_0158</t>
        </is>
      </c>
      <c r="H204" t="inlineStr">
        <is>
          <t>Beverages</t>
        </is>
      </c>
      <c r="I204" t="n">
        <v>3</v>
      </c>
      <c r="J204" t="n">
        <v>223.89</v>
      </c>
      <c r="K204" t="n">
        <v>0.1</v>
      </c>
      <c r="L204">
        <f>I204*J204*(1-K204)</f>
        <v/>
      </c>
      <c r="M204">
        <f>VLOOKUP(F204,Products!A:D,4,FALSE)*I204</f>
        <v/>
      </c>
      <c r="N204">
        <f>L204-M204</f>
        <v/>
      </c>
    </row>
    <row r="205">
      <c r="A205" t="inlineStr">
        <is>
          <t>T1000203</t>
        </is>
      </c>
      <c r="B205" t="inlineStr">
        <is>
          <t>2024-02-10</t>
        </is>
      </c>
      <c r="C205" t="inlineStr">
        <is>
          <t>S004</t>
        </is>
      </c>
      <c r="D205" t="inlineStr">
        <is>
          <t>Store_004</t>
        </is>
      </c>
      <c r="E205" t="inlineStr">
        <is>
          <t>Central</t>
        </is>
      </c>
      <c r="F205" t="inlineStr">
        <is>
          <t>P0043</t>
        </is>
      </c>
      <c r="G205" t="inlineStr">
        <is>
          <t>Prod_0043</t>
        </is>
      </c>
      <c r="H205" t="inlineStr">
        <is>
          <t>Food</t>
        </is>
      </c>
      <c r="I205" t="n">
        <v>1</v>
      </c>
      <c r="J205" t="n">
        <v>209.13</v>
      </c>
      <c r="K205" t="n">
        <v>0.1</v>
      </c>
      <c r="L205">
        <f>I205*J205*(1-K205)</f>
        <v/>
      </c>
      <c r="M205">
        <f>VLOOKUP(F205,Products!A:D,4,FALSE)*I205</f>
        <v/>
      </c>
      <c r="N205">
        <f>L205-M205</f>
        <v/>
      </c>
    </row>
    <row r="206">
      <c r="A206" t="inlineStr">
        <is>
          <t>T1000204</t>
        </is>
      </c>
      <c r="B206" t="inlineStr">
        <is>
          <t>2025-05-31</t>
        </is>
      </c>
      <c r="C206" t="inlineStr">
        <is>
          <t>S017</t>
        </is>
      </c>
      <c r="D206" t="inlineStr">
        <is>
          <t>Store_017</t>
        </is>
      </c>
      <c r="E206" t="inlineStr">
        <is>
          <t>South</t>
        </is>
      </c>
      <c r="F206" t="inlineStr">
        <is>
          <t>P0192</t>
        </is>
      </c>
      <c r="G206" t="inlineStr">
        <is>
          <t>Prod_0192</t>
        </is>
      </c>
      <c r="H206" t="inlineStr">
        <is>
          <t>Beverages</t>
        </is>
      </c>
      <c r="I206" t="n">
        <v>2</v>
      </c>
      <c r="J206" t="n">
        <v>357.82</v>
      </c>
      <c r="K206" t="n">
        <v>0.05</v>
      </c>
      <c r="L206">
        <f>I206*J206*(1-K206)</f>
        <v/>
      </c>
      <c r="M206">
        <f>VLOOKUP(F206,Products!A:D,4,FALSE)*I206</f>
        <v/>
      </c>
      <c r="N206">
        <f>L206-M206</f>
        <v/>
      </c>
    </row>
    <row r="207">
      <c r="A207" t="inlineStr">
        <is>
          <t>T1000205</t>
        </is>
      </c>
      <c r="B207" t="inlineStr">
        <is>
          <t>2024-08-07</t>
        </is>
      </c>
      <c r="C207" t="inlineStr">
        <is>
          <t>S006</t>
        </is>
      </c>
      <c r="D207" t="inlineStr">
        <is>
          <t>Store_006</t>
        </is>
      </c>
      <c r="E207" t="inlineStr">
        <is>
          <t>East</t>
        </is>
      </c>
      <c r="F207" t="inlineStr">
        <is>
          <t>P0195</t>
        </is>
      </c>
      <c r="G207" t="inlineStr">
        <is>
          <t>Prod_0195</t>
        </is>
      </c>
      <c r="H207" t="inlineStr">
        <is>
          <t>Food</t>
        </is>
      </c>
      <c r="I207" t="n">
        <v>4</v>
      </c>
      <c r="J207" t="n">
        <v>520</v>
      </c>
      <c r="K207" t="n">
        <v>0</v>
      </c>
      <c r="L207">
        <f>I207*J207*(1-K207)</f>
        <v/>
      </c>
      <c r="M207">
        <f>VLOOKUP(F207,Products!A:D,4,FALSE)*I207</f>
        <v/>
      </c>
      <c r="N207">
        <f>L207-M207</f>
        <v/>
      </c>
    </row>
    <row r="208">
      <c r="A208" t="inlineStr">
        <is>
          <t>T1000206</t>
        </is>
      </c>
      <c r="B208" t="inlineStr">
        <is>
          <t>2024-09-22</t>
        </is>
      </c>
      <c r="C208" t="inlineStr">
        <is>
          <t>S010</t>
        </is>
      </c>
      <c r="D208" t="inlineStr">
        <is>
          <t>Store_010</t>
        </is>
      </c>
      <c r="E208" t="inlineStr">
        <is>
          <t>North</t>
        </is>
      </c>
      <c r="F208" t="inlineStr">
        <is>
          <t>P0020</t>
        </is>
      </c>
      <c r="G208" t="inlineStr">
        <is>
          <t>Prod_0020</t>
        </is>
      </c>
      <c r="H208" t="inlineStr">
        <is>
          <t>Beverages</t>
        </is>
      </c>
      <c r="I208" t="n">
        <v>8</v>
      </c>
      <c r="J208" t="n">
        <v>793.12</v>
      </c>
      <c r="K208" t="n">
        <v>0.2</v>
      </c>
      <c r="L208">
        <f>I208*J208*(1-K208)</f>
        <v/>
      </c>
      <c r="M208">
        <f>VLOOKUP(F208,Products!A:D,4,FALSE)*I208</f>
        <v/>
      </c>
      <c r="N208">
        <f>L208-M208</f>
        <v/>
      </c>
    </row>
    <row r="209">
      <c r="A209" t="inlineStr">
        <is>
          <t>T1000207</t>
        </is>
      </c>
      <c r="B209" t="inlineStr">
        <is>
          <t>2025-07-22</t>
        </is>
      </c>
      <c r="C209" t="inlineStr">
        <is>
          <t>S019</t>
        </is>
      </c>
      <c r="D209" t="inlineStr">
        <is>
          <t>Store_019</t>
        </is>
      </c>
      <c r="E209" t="inlineStr">
        <is>
          <t>East</t>
        </is>
      </c>
      <c r="F209" t="inlineStr">
        <is>
          <t>P0001</t>
        </is>
      </c>
      <c r="G209" t="inlineStr">
        <is>
          <t>Prod_0001</t>
        </is>
      </c>
      <c r="H209" t="inlineStr">
        <is>
          <t>Beverages</t>
        </is>
      </c>
      <c r="I209" t="n">
        <v>8</v>
      </c>
      <c r="J209" t="n">
        <v>652.59</v>
      </c>
      <c r="K209" t="n">
        <v>0</v>
      </c>
      <c r="L209">
        <f>I209*J209*(1-K209)</f>
        <v/>
      </c>
      <c r="M209">
        <f>VLOOKUP(F209,Products!A:D,4,FALSE)*I209</f>
        <v/>
      </c>
      <c r="N209">
        <f>L209-M209</f>
        <v/>
      </c>
    </row>
    <row r="210">
      <c r="A210" t="inlineStr">
        <is>
          <t>T1000208</t>
        </is>
      </c>
      <c r="B210" t="inlineStr">
        <is>
          <t>2023-01-25</t>
        </is>
      </c>
      <c r="C210" t="inlineStr">
        <is>
          <t>S040</t>
        </is>
      </c>
      <c r="D210" t="inlineStr">
        <is>
          <t>Store_040</t>
        </is>
      </c>
      <c r="E210" t="inlineStr">
        <is>
          <t>Central</t>
        </is>
      </c>
      <c r="F210" t="inlineStr">
        <is>
          <t>P0149</t>
        </is>
      </c>
      <c r="G210" t="inlineStr">
        <is>
          <t>Prod_0149</t>
        </is>
      </c>
      <c r="H210" t="inlineStr">
        <is>
          <t>Toys</t>
        </is>
      </c>
      <c r="I210" t="n">
        <v>8</v>
      </c>
      <c r="J210" t="n">
        <v>49.62</v>
      </c>
      <c r="K210" t="n">
        <v>0.2</v>
      </c>
      <c r="L210">
        <f>I210*J210*(1-K210)</f>
        <v/>
      </c>
      <c r="M210">
        <f>VLOOKUP(F210,Products!A:D,4,FALSE)*I210</f>
        <v/>
      </c>
      <c r="N210">
        <f>L210-M210</f>
        <v/>
      </c>
    </row>
    <row r="211">
      <c r="A211" t="inlineStr">
        <is>
          <t>T1000209</t>
        </is>
      </c>
      <c r="B211" t="inlineStr">
        <is>
          <t>2023-05-24</t>
        </is>
      </c>
      <c r="C211" t="inlineStr">
        <is>
          <t>S044</t>
        </is>
      </c>
      <c r="D211" t="inlineStr">
        <is>
          <t>Store_044</t>
        </is>
      </c>
      <c r="E211" t="inlineStr">
        <is>
          <t>North</t>
        </is>
      </c>
      <c r="F211" t="inlineStr">
        <is>
          <t>P0069</t>
        </is>
      </c>
      <c r="G211" t="inlineStr">
        <is>
          <t>Prod_0069</t>
        </is>
      </c>
      <c r="H211" t="inlineStr">
        <is>
          <t>Household</t>
        </is>
      </c>
      <c r="I211" t="n">
        <v>6</v>
      </c>
      <c r="J211" t="n">
        <v>304.8</v>
      </c>
      <c r="K211" t="n">
        <v>0.1</v>
      </c>
      <c r="L211">
        <f>I211*J211*(1-K211)</f>
        <v/>
      </c>
      <c r="M211">
        <f>VLOOKUP(F211,Products!A:D,4,FALSE)*I211</f>
        <v/>
      </c>
      <c r="N211">
        <f>L211-M211</f>
        <v/>
      </c>
    </row>
    <row r="212">
      <c r="A212" t="inlineStr">
        <is>
          <t>T1000210</t>
        </is>
      </c>
      <c r="B212" t="inlineStr">
        <is>
          <t>2024-06-25</t>
        </is>
      </c>
      <c r="C212" t="inlineStr">
        <is>
          <t>S004</t>
        </is>
      </c>
      <c r="D212" t="inlineStr">
        <is>
          <t>Store_004</t>
        </is>
      </c>
      <c r="E212" t="inlineStr">
        <is>
          <t>Central</t>
        </is>
      </c>
      <c r="F212" t="inlineStr">
        <is>
          <t>P0137</t>
        </is>
      </c>
      <c r="G212" t="inlineStr">
        <is>
          <t>Prod_0137</t>
        </is>
      </c>
      <c r="H212" t="inlineStr">
        <is>
          <t>Electronics</t>
        </is>
      </c>
      <c r="I212" t="n">
        <v>6</v>
      </c>
      <c r="J212" t="n">
        <v>132.47</v>
      </c>
      <c r="K212" t="n">
        <v>0.05</v>
      </c>
      <c r="L212">
        <f>I212*J212*(1-K212)</f>
        <v/>
      </c>
      <c r="M212">
        <f>VLOOKUP(F212,Products!A:D,4,FALSE)*I212</f>
        <v/>
      </c>
      <c r="N212">
        <f>L212-M212</f>
        <v/>
      </c>
    </row>
    <row r="213">
      <c r="A213" t="inlineStr">
        <is>
          <t>T1000211</t>
        </is>
      </c>
      <c r="B213" t="inlineStr">
        <is>
          <t>2023-07-05</t>
        </is>
      </c>
      <c r="C213" t="inlineStr">
        <is>
          <t>S041</t>
        </is>
      </c>
      <c r="D213" t="inlineStr">
        <is>
          <t>Store_041</t>
        </is>
      </c>
      <c r="E213" t="inlineStr">
        <is>
          <t>East</t>
        </is>
      </c>
      <c r="F213" t="inlineStr">
        <is>
          <t>P0049</t>
        </is>
      </c>
      <c r="G213" t="inlineStr">
        <is>
          <t>Prod_0049</t>
        </is>
      </c>
      <c r="H213" t="inlineStr">
        <is>
          <t>Beverages</t>
        </is>
      </c>
      <c r="I213" t="n">
        <v>2</v>
      </c>
      <c r="J213" t="n">
        <v>178.81</v>
      </c>
      <c r="K213" t="n">
        <v>0</v>
      </c>
      <c r="L213">
        <f>I213*J213*(1-K213)</f>
        <v/>
      </c>
      <c r="M213">
        <f>VLOOKUP(F213,Products!A:D,4,FALSE)*I213</f>
        <v/>
      </c>
      <c r="N213">
        <f>L213-M213</f>
        <v/>
      </c>
    </row>
    <row r="214">
      <c r="A214" t="inlineStr">
        <is>
          <t>T1000212</t>
        </is>
      </c>
      <c r="B214" t="inlineStr">
        <is>
          <t>2025-08-28</t>
        </is>
      </c>
      <c r="C214" t="inlineStr">
        <is>
          <t>S048</t>
        </is>
      </c>
      <c r="D214" t="inlineStr">
        <is>
          <t>Store_048</t>
        </is>
      </c>
      <c r="E214" t="inlineStr">
        <is>
          <t>South</t>
        </is>
      </c>
      <c r="F214" t="inlineStr">
        <is>
          <t>P0063</t>
        </is>
      </c>
      <c r="G214" t="inlineStr">
        <is>
          <t>Prod_0063</t>
        </is>
      </c>
      <c r="H214" t="inlineStr">
        <is>
          <t>Clothing</t>
        </is>
      </c>
      <c r="I214" t="n">
        <v>3</v>
      </c>
      <c r="J214" t="n">
        <v>300.25</v>
      </c>
      <c r="K214" t="n">
        <v>0.05</v>
      </c>
      <c r="L214">
        <f>I214*J214*(1-K214)</f>
        <v/>
      </c>
      <c r="M214">
        <f>VLOOKUP(F214,Products!A:D,4,FALSE)*I214</f>
        <v/>
      </c>
      <c r="N214">
        <f>L214-M214</f>
        <v/>
      </c>
    </row>
    <row r="215">
      <c r="A215" t="inlineStr">
        <is>
          <t>T1000213</t>
        </is>
      </c>
      <c r="B215" t="inlineStr">
        <is>
          <t>2023-01-20</t>
        </is>
      </c>
      <c r="C215" t="inlineStr">
        <is>
          <t>S044</t>
        </is>
      </c>
      <c r="D215" t="inlineStr">
        <is>
          <t>Store_044</t>
        </is>
      </c>
      <c r="E215" t="inlineStr">
        <is>
          <t>North</t>
        </is>
      </c>
      <c r="F215" t="inlineStr">
        <is>
          <t>P0118</t>
        </is>
      </c>
      <c r="G215" t="inlineStr">
        <is>
          <t>Prod_0118</t>
        </is>
      </c>
      <c r="H215" t="inlineStr">
        <is>
          <t>Toys</t>
        </is>
      </c>
      <c r="I215" t="n">
        <v>3</v>
      </c>
      <c r="J215" t="n">
        <v>934.8</v>
      </c>
      <c r="K215" t="n">
        <v>0.05</v>
      </c>
      <c r="L215">
        <f>I215*J215*(1-K215)</f>
        <v/>
      </c>
      <c r="M215">
        <f>VLOOKUP(F215,Products!A:D,4,FALSE)*I215</f>
        <v/>
      </c>
      <c r="N215">
        <f>L215-M215</f>
        <v/>
      </c>
    </row>
    <row r="216">
      <c r="A216" t="inlineStr">
        <is>
          <t>T1000214</t>
        </is>
      </c>
      <c r="B216" t="inlineStr">
        <is>
          <t>2025-05-30</t>
        </is>
      </c>
      <c r="C216" t="inlineStr">
        <is>
          <t>S037</t>
        </is>
      </c>
      <c r="D216" t="inlineStr">
        <is>
          <t>Store_037</t>
        </is>
      </c>
      <c r="E216" t="inlineStr">
        <is>
          <t>East</t>
        </is>
      </c>
      <c r="F216" t="inlineStr">
        <is>
          <t>P0109</t>
        </is>
      </c>
      <c r="G216" t="inlineStr">
        <is>
          <t>Prod_0109</t>
        </is>
      </c>
      <c r="H216" t="inlineStr">
        <is>
          <t>Beverages</t>
        </is>
      </c>
      <c r="I216" t="n">
        <v>5</v>
      </c>
      <c r="J216" t="n">
        <v>612.64</v>
      </c>
      <c r="K216" t="n">
        <v>0</v>
      </c>
      <c r="L216">
        <f>I216*J216*(1-K216)</f>
        <v/>
      </c>
      <c r="M216">
        <f>VLOOKUP(F216,Products!A:D,4,FALSE)*I216</f>
        <v/>
      </c>
      <c r="N216">
        <f>L216-M216</f>
        <v/>
      </c>
    </row>
    <row r="217">
      <c r="A217" t="inlineStr">
        <is>
          <t>T1000215</t>
        </is>
      </c>
      <c r="B217" t="inlineStr">
        <is>
          <t>2025-01-12</t>
        </is>
      </c>
      <c r="C217" t="inlineStr">
        <is>
          <t>S017</t>
        </is>
      </c>
      <c r="D217" t="inlineStr">
        <is>
          <t>Store_017</t>
        </is>
      </c>
      <c r="E217" t="inlineStr">
        <is>
          <t>South</t>
        </is>
      </c>
      <c r="F217" t="inlineStr">
        <is>
          <t>P0157</t>
        </is>
      </c>
      <c r="G217" t="inlineStr">
        <is>
          <t>Prod_0157</t>
        </is>
      </c>
      <c r="H217" t="inlineStr">
        <is>
          <t>Toys</t>
        </is>
      </c>
      <c r="I217" t="n">
        <v>6</v>
      </c>
      <c r="J217" t="n">
        <v>292.5</v>
      </c>
      <c r="K217" t="n">
        <v>0</v>
      </c>
      <c r="L217">
        <f>I217*J217*(1-K217)</f>
        <v/>
      </c>
      <c r="M217">
        <f>VLOOKUP(F217,Products!A:D,4,FALSE)*I217</f>
        <v/>
      </c>
      <c r="N217">
        <f>L217-M217</f>
        <v/>
      </c>
    </row>
    <row r="218">
      <c r="A218" t="inlineStr">
        <is>
          <t>T1000216</t>
        </is>
      </c>
      <c r="B218" t="inlineStr">
        <is>
          <t>2024-10-13</t>
        </is>
      </c>
      <c r="C218" t="inlineStr">
        <is>
          <t>S004</t>
        </is>
      </c>
      <c r="D218" t="inlineStr">
        <is>
          <t>Store_004</t>
        </is>
      </c>
      <c r="E218" t="inlineStr">
        <is>
          <t>Central</t>
        </is>
      </c>
      <c r="F218" t="inlineStr">
        <is>
          <t>P0023</t>
        </is>
      </c>
      <c r="G218" t="inlineStr">
        <is>
          <t>Prod_0023</t>
        </is>
      </c>
      <c r="H218" t="inlineStr">
        <is>
          <t>Stationery</t>
        </is>
      </c>
      <c r="I218" t="n">
        <v>4</v>
      </c>
      <c r="J218" t="n">
        <v>152.17</v>
      </c>
      <c r="K218" t="n">
        <v>0</v>
      </c>
      <c r="L218">
        <f>I218*J218*(1-K218)</f>
        <v/>
      </c>
      <c r="M218">
        <f>VLOOKUP(F218,Products!A:D,4,FALSE)*I218</f>
        <v/>
      </c>
      <c r="N218">
        <f>L218-M218</f>
        <v/>
      </c>
    </row>
    <row r="219">
      <c r="A219" t="inlineStr">
        <is>
          <t>T1000217</t>
        </is>
      </c>
      <c r="B219" t="inlineStr">
        <is>
          <t>2023-08-02</t>
        </is>
      </c>
      <c r="C219" t="inlineStr">
        <is>
          <t>S045</t>
        </is>
      </c>
      <c r="D219" t="inlineStr">
        <is>
          <t>Store_045</t>
        </is>
      </c>
      <c r="E219" t="inlineStr">
        <is>
          <t>East</t>
        </is>
      </c>
      <c r="F219" t="inlineStr">
        <is>
          <t>P0076</t>
        </is>
      </c>
      <c r="G219" t="inlineStr">
        <is>
          <t>Prod_0076</t>
        </is>
      </c>
      <c r="H219" t="inlineStr">
        <is>
          <t>Clothing</t>
        </is>
      </c>
      <c r="I219" t="n">
        <v>3</v>
      </c>
      <c r="J219" t="n">
        <v>404.87</v>
      </c>
      <c r="K219" t="n">
        <v>0</v>
      </c>
      <c r="L219">
        <f>I219*J219*(1-K219)</f>
        <v/>
      </c>
      <c r="M219">
        <f>VLOOKUP(F219,Products!A:D,4,FALSE)*I219</f>
        <v/>
      </c>
      <c r="N219">
        <f>L219-M219</f>
        <v/>
      </c>
    </row>
    <row r="220">
      <c r="A220" t="inlineStr">
        <is>
          <t>T1000218</t>
        </is>
      </c>
      <c r="B220" t="inlineStr">
        <is>
          <t>2024-08-14</t>
        </is>
      </c>
      <c r="C220" t="inlineStr">
        <is>
          <t>S012</t>
        </is>
      </c>
      <c r="D220" t="inlineStr">
        <is>
          <t>Store_012</t>
        </is>
      </c>
      <c r="E220" t="inlineStr">
        <is>
          <t>South</t>
        </is>
      </c>
      <c r="F220" t="inlineStr">
        <is>
          <t>P0023</t>
        </is>
      </c>
      <c r="G220" t="inlineStr">
        <is>
          <t>Prod_0023</t>
        </is>
      </c>
      <c r="H220" t="inlineStr">
        <is>
          <t>Stationery</t>
        </is>
      </c>
      <c r="I220" t="n">
        <v>4</v>
      </c>
      <c r="J220" t="n">
        <v>187.66</v>
      </c>
      <c r="K220" t="n">
        <v>0</v>
      </c>
      <c r="L220">
        <f>I220*J220*(1-K220)</f>
        <v/>
      </c>
      <c r="M220">
        <f>VLOOKUP(F220,Products!A:D,4,FALSE)*I220</f>
        <v/>
      </c>
      <c r="N220">
        <f>L220-M220</f>
        <v/>
      </c>
    </row>
    <row r="221">
      <c r="A221" t="inlineStr">
        <is>
          <t>T1000219</t>
        </is>
      </c>
      <c r="B221" t="inlineStr">
        <is>
          <t>2023-12-07</t>
        </is>
      </c>
      <c r="C221" t="inlineStr">
        <is>
          <t>S047</t>
        </is>
      </c>
      <c r="D221" t="inlineStr">
        <is>
          <t>Store_047</t>
        </is>
      </c>
      <c r="E221" t="inlineStr">
        <is>
          <t>North</t>
        </is>
      </c>
      <c r="F221" t="inlineStr">
        <is>
          <t>P0152</t>
        </is>
      </c>
      <c r="G221" t="inlineStr">
        <is>
          <t>Prod_0152</t>
        </is>
      </c>
      <c r="H221" t="inlineStr">
        <is>
          <t>Household</t>
        </is>
      </c>
      <c r="I221" t="n">
        <v>5</v>
      </c>
      <c r="J221" t="n">
        <v>528.5599999999999</v>
      </c>
      <c r="K221" t="n">
        <v>0</v>
      </c>
      <c r="L221">
        <f>I221*J221*(1-K221)</f>
        <v/>
      </c>
      <c r="M221">
        <f>VLOOKUP(F221,Products!A:D,4,FALSE)*I221</f>
        <v/>
      </c>
      <c r="N221">
        <f>L221-M221</f>
        <v/>
      </c>
    </row>
    <row r="222">
      <c r="A222" t="inlineStr">
        <is>
          <t>T1000220</t>
        </is>
      </c>
      <c r="B222" t="inlineStr">
        <is>
          <t>2025-05-11</t>
        </is>
      </c>
      <c r="C222" t="inlineStr">
        <is>
          <t>S022</t>
        </is>
      </c>
      <c r="D222" t="inlineStr">
        <is>
          <t>Store_022</t>
        </is>
      </c>
      <c r="E222" t="inlineStr">
        <is>
          <t>East</t>
        </is>
      </c>
      <c r="F222" t="inlineStr">
        <is>
          <t>P0167</t>
        </is>
      </c>
      <c r="G222" t="inlineStr">
        <is>
          <t>Prod_0167</t>
        </is>
      </c>
      <c r="H222" t="inlineStr">
        <is>
          <t>Beverages</t>
        </is>
      </c>
      <c r="I222" t="n">
        <v>9</v>
      </c>
      <c r="J222" t="n">
        <v>518.14</v>
      </c>
      <c r="K222" t="n">
        <v>0.1</v>
      </c>
      <c r="L222">
        <f>I222*J222*(1-K222)</f>
        <v/>
      </c>
      <c r="M222">
        <f>VLOOKUP(F222,Products!A:D,4,FALSE)*I222</f>
        <v/>
      </c>
      <c r="N222">
        <f>L222-M222</f>
        <v/>
      </c>
    </row>
    <row r="223">
      <c r="A223" t="inlineStr">
        <is>
          <t>T1000221</t>
        </is>
      </c>
      <c r="B223" t="inlineStr">
        <is>
          <t>2023-03-31</t>
        </is>
      </c>
      <c r="C223" t="inlineStr">
        <is>
          <t>S013</t>
        </is>
      </c>
      <c r="D223" t="inlineStr">
        <is>
          <t>Store_013</t>
        </is>
      </c>
      <c r="E223" t="inlineStr">
        <is>
          <t>North</t>
        </is>
      </c>
      <c r="F223" t="inlineStr">
        <is>
          <t>P0189</t>
        </is>
      </c>
      <c r="G223" t="inlineStr">
        <is>
          <t>Prod_0189</t>
        </is>
      </c>
      <c r="H223" t="inlineStr">
        <is>
          <t>Food</t>
        </is>
      </c>
      <c r="I223" t="n">
        <v>5</v>
      </c>
      <c r="J223" t="n">
        <v>761.6900000000001</v>
      </c>
      <c r="K223" t="n">
        <v>0</v>
      </c>
      <c r="L223">
        <f>I223*J223*(1-K223)</f>
        <v/>
      </c>
      <c r="M223">
        <f>VLOOKUP(F223,Products!A:D,4,FALSE)*I223</f>
        <v/>
      </c>
      <c r="N223">
        <f>L223-M223</f>
        <v/>
      </c>
    </row>
    <row r="224">
      <c r="A224" t="inlineStr">
        <is>
          <t>T1000222</t>
        </is>
      </c>
      <c r="B224" t="inlineStr">
        <is>
          <t>2024-04-12</t>
        </is>
      </c>
      <c r="C224" t="inlineStr">
        <is>
          <t>S049</t>
        </is>
      </c>
      <c r="D224" t="inlineStr">
        <is>
          <t>Store_049</t>
        </is>
      </c>
      <c r="E224" t="inlineStr">
        <is>
          <t>North</t>
        </is>
      </c>
      <c r="F224" t="inlineStr">
        <is>
          <t>P0153</t>
        </is>
      </c>
      <c r="G224" t="inlineStr">
        <is>
          <t>Prod_0153</t>
        </is>
      </c>
      <c r="H224" t="inlineStr">
        <is>
          <t>Clothing</t>
        </is>
      </c>
      <c r="I224" t="n">
        <v>8</v>
      </c>
      <c r="J224" t="n">
        <v>146.91</v>
      </c>
      <c r="K224" t="n">
        <v>0.1</v>
      </c>
      <c r="L224">
        <f>I224*J224*(1-K224)</f>
        <v/>
      </c>
      <c r="M224">
        <f>VLOOKUP(F224,Products!A:D,4,FALSE)*I224</f>
        <v/>
      </c>
      <c r="N224">
        <f>L224-M224</f>
        <v/>
      </c>
    </row>
    <row r="225">
      <c r="A225" t="inlineStr">
        <is>
          <t>T1000223</t>
        </is>
      </c>
      <c r="B225" t="inlineStr">
        <is>
          <t>2023-10-27</t>
        </is>
      </c>
      <c r="C225" t="inlineStr">
        <is>
          <t>S028</t>
        </is>
      </c>
      <c r="D225" t="inlineStr">
        <is>
          <t>Store_028</t>
        </is>
      </c>
      <c r="E225" t="inlineStr">
        <is>
          <t>North</t>
        </is>
      </c>
      <c r="F225" t="inlineStr">
        <is>
          <t>P0035</t>
        </is>
      </c>
      <c r="G225" t="inlineStr">
        <is>
          <t>Prod_0035</t>
        </is>
      </c>
      <c r="H225" t="inlineStr">
        <is>
          <t>Beverages</t>
        </is>
      </c>
      <c r="I225" t="n">
        <v>9</v>
      </c>
      <c r="J225" t="n">
        <v>95.48999999999999</v>
      </c>
      <c r="K225" t="n">
        <v>0</v>
      </c>
      <c r="L225">
        <f>I225*J225*(1-K225)</f>
        <v/>
      </c>
      <c r="M225">
        <f>VLOOKUP(F225,Products!A:D,4,FALSE)*I225</f>
        <v/>
      </c>
      <c r="N225">
        <f>L225-M225</f>
        <v/>
      </c>
    </row>
    <row r="226">
      <c r="A226" t="inlineStr">
        <is>
          <t>T1000224</t>
        </is>
      </c>
      <c r="B226" t="inlineStr">
        <is>
          <t>2025-02-23</t>
        </is>
      </c>
      <c r="C226" t="inlineStr">
        <is>
          <t>S038</t>
        </is>
      </c>
      <c r="D226" t="inlineStr">
        <is>
          <t>Store_038</t>
        </is>
      </c>
      <c r="E226" t="inlineStr">
        <is>
          <t>East</t>
        </is>
      </c>
      <c r="F226" t="inlineStr">
        <is>
          <t>P0184</t>
        </is>
      </c>
      <c r="G226" t="inlineStr">
        <is>
          <t>Prod_0184</t>
        </is>
      </c>
      <c r="H226" t="inlineStr">
        <is>
          <t>Beverages</t>
        </is>
      </c>
      <c r="I226" t="n">
        <v>4</v>
      </c>
      <c r="J226" t="n">
        <v>426.21</v>
      </c>
      <c r="K226" t="n">
        <v>0.05</v>
      </c>
      <c r="L226">
        <f>I226*J226*(1-K226)</f>
        <v/>
      </c>
      <c r="M226">
        <f>VLOOKUP(F226,Products!A:D,4,FALSE)*I226</f>
        <v/>
      </c>
      <c r="N226">
        <f>L226-M226</f>
        <v/>
      </c>
    </row>
    <row r="227">
      <c r="A227" t="inlineStr">
        <is>
          <t>T1000225</t>
        </is>
      </c>
      <c r="B227" t="inlineStr">
        <is>
          <t>2025-04-21</t>
        </is>
      </c>
      <c r="C227" t="inlineStr">
        <is>
          <t>S049</t>
        </is>
      </c>
      <c r="D227" t="inlineStr">
        <is>
          <t>Store_049</t>
        </is>
      </c>
      <c r="E227" t="inlineStr">
        <is>
          <t>North</t>
        </is>
      </c>
      <c r="F227" t="inlineStr">
        <is>
          <t>P0142</t>
        </is>
      </c>
      <c r="G227" t="inlineStr">
        <is>
          <t>Prod_0142</t>
        </is>
      </c>
      <c r="H227" t="inlineStr">
        <is>
          <t>Household</t>
        </is>
      </c>
      <c r="I227" t="n">
        <v>2</v>
      </c>
      <c r="J227" t="n">
        <v>173.18</v>
      </c>
      <c r="K227" t="n">
        <v>0</v>
      </c>
      <c r="L227">
        <f>I227*J227*(1-K227)</f>
        <v/>
      </c>
      <c r="M227">
        <f>VLOOKUP(F227,Products!A:D,4,FALSE)*I227</f>
        <v/>
      </c>
      <c r="N227">
        <f>L227-M227</f>
        <v/>
      </c>
    </row>
    <row r="228">
      <c r="A228" t="inlineStr">
        <is>
          <t>T1000226</t>
        </is>
      </c>
      <c r="B228" t="inlineStr">
        <is>
          <t>2024-05-17</t>
        </is>
      </c>
      <c r="C228" t="inlineStr">
        <is>
          <t>S034</t>
        </is>
      </c>
      <c r="D228" t="inlineStr">
        <is>
          <t>Store_034</t>
        </is>
      </c>
      <c r="E228" t="inlineStr">
        <is>
          <t>Central</t>
        </is>
      </c>
      <c r="F228" t="inlineStr">
        <is>
          <t>P0102</t>
        </is>
      </c>
      <c r="G228" t="inlineStr">
        <is>
          <t>Prod_0102</t>
        </is>
      </c>
      <c r="H228" t="inlineStr">
        <is>
          <t>Food</t>
        </is>
      </c>
      <c r="I228" t="n">
        <v>2</v>
      </c>
      <c r="J228" t="n">
        <v>814.33</v>
      </c>
      <c r="K228" t="n">
        <v>0.2</v>
      </c>
      <c r="L228">
        <f>I228*J228*(1-K228)</f>
        <v/>
      </c>
      <c r="M228">
        <f>VLOOKUP(F228,Products!A:D,4,FALSE)*I228</f>
        <v/>
      </c>
      <c r="N228">
        <f>L228-M228</f>
        <v/>
      </c>
    </row>
    <row r="229">
      <c r="A229" t="inlineStr">
        <is>
          <t>T1000227</t>
        </is>
      </c>
      <c r="B229" t="inlineStr">
        <is>
          <t>2023-08-30</t>
        </is>
      </c>
      <c r="C229" t="inlineStr">
        <is>
          <t>S045</t>
        </is>
      </c>
      <c r="D229" t="inlineStr">
        <is>
          <t>Store_045</t>
        </is>
      </c>
      <c r="E229" t="inlineStr">
        <is>
          <t>East</t>
        </is>
      </c>
      <c r="F229" t="inlineStr">
        <is>
          <t>P0158</t>
        </is>
      </c>
      <c r="G229" t="inlineStr">
        <is>
          <t>Prod_0158</t>
        </is>
      </c>
      <c r="H229" t="inlineStr">
        <is>
          <t>Beverages</t>
        </is>
      </c>
      <c r="I229" t="n">
        <v>8</v>
      </c>
      <c r="J229" t="n">
        <v>300.29</v>
      </c>
      <c r="K229" t="n">
        <v>0</v>
      </c>
      <c r="L229">
        <f>I229*J229*(1-K229)</f>
        <v/>
      </c>
      <c r="M229">
        <f>VLOOKUP(F229,Products!A:D,4,FALSE)*I229</f>
        <v/>
      </c>
      <c r="N229">
        <f>L229-M229</f>
        <v/>
      </c>
    </row>
    <row r="230">
      <c r="A230" t="inlineStr">
        <is>
          <t>T1000228</t>
        </is>
      </c>
      <c r="B230" t="inlineStr">
        <is>
          <t>2025-01-07</t>
        </is>
      </c>
      <c r="C230" t="inlineStr">
        <is>
          <t>S023</t>
        </is>
      </c>
      <c r="D230" t="inlineStr">
        <is>
          <t>Store_023</t>
        </is>
      </c>
      <c r="E230" t="inlineStr">
        <is>
          <t>South</t>
        </is>
      </c>
      <c r="F230" t="inlineStr">
        <is>
          <t>P0061</t>
        </is>
      </c>
      <c r="G230" t="inlineStr">
        <is>
          <t>Prod_0061</t>
        </is>
      </c>
      <c r="H230" t="inlineStr">
        <is>
          <t>Beverages</t>
        </is>
      </c>
      <c r="I230" t="n">
        <v>7</v>
      </c>
      <c r="J230" t="n">
        <v>67.27</v>
      </c>
      <c r="K230" t="n">
        <v>0</v>
      </c>
      <c r="L230">
        <f>I230*J230*(1-K230)</f>
        <v/>
      </c>
      <c r="M230">
        <f>VLOOKUP(F230,Products!A:D,4,FALSE)*I230</f>
        <v/>
      </c>
      <c r="N230">
        <f>L230-M230</f>
        <v/>
      </c>
    </row>
    <row r="231">
      <c r="A231" t="inlineStr">
        <is>
          <t>T1000229</t>
        </is>
      </c>
      <c r="B231" t="inlineStr">
        <is>
          <t>2024-07-16</t>
        </is>
      </c>
      <c r="C231" t="inlineStr">
        <is>
          <t>S006</t>
        </is>
      </c>
      <c r="D231" t="inlineStr">
        <is>
          <t>Store_006</t>
        </is>
      </c>
      <c r="E231" t="inlineStr">
        <is>
          <t>East</t>
        </is>
      </c>
      <c r="F231" t="inlineStr">
        <is>
          <t>P0191</t>
        </is>
      </c>
      <c r="G231" t="inlineStr">
        <is>
          <t>Prod_0191</t>
        </is>
      </c>
      <c r="H231" t="inlineStr">
        <is>
          <t>Food</t>
        </is>
      </c>
      <c r="I231" t="n">
        <v>7</v>
      </c>
      <c r="J231" t="n">
        <v>437.22</v>
      </c>
      <c r="K231" t="n">
        <v>0</v>
      </c>
      <c r="L231">
        <f>I231*J231*(1-K231)</f>
        <v/>
      </c>
      <c r="M231">
        <f>VLOOKUP(F231,Products!A:D,4,FALSE)*I231</f>
        <v/>
      </c>
      <c r="N231">
        <f>L231-M231</f>
        <v/>
      </c>
    </row>
    <row r="232">
      <c r="A232" t="inlineStr">
        <is>
          <t>T1000230</t>
        </is>
      </c>
      <c r="B232" t="inlineStr">
        <is>
          <t>2023-10-29</t>
        </is>
      </c>
      <c r="C232" t="inlineStr">
        <is>
          <t>S013</t>
        </is>
      </c>
      <c r="D232" t="inlineStr">
        <is>
          <t>Store_013</t>
        </is>
      </c>
      <c r="E232" t="inlineStr">
        <is>
          <t>North</t>
        </is>
      </c>
      <c r="F232" t="inlineStr">
        <is>
          <t>P0141</t>
        </is>
      </c>
      <c r="G232" t="inlineStr">
        <is>
          <t>Prod_0141</t>
        </is>
      </c>
      <c r="H232" t="inlineStr">
        <is>
          <t>Food</t>
        </is>
      </c>
      <c r="I232" t="n">
        <v>4</v>
      </c>
      <c r="J232" t="n">
        <v>813.16</v>
      </c>
      <c r="K232" t="n">
        <v>0</v>
      </c>
      <c r="L232">
        <f>I232*J232*(1-K232)</f>
        <v/>
      </c>
      <c r="M232">
        <f>VLOOKUP(F232,Products!A:D,4,FALSE)*I232</f>
        <v/>
      </c>
      <c r="N232">
        <f>L232-M232</f>
        <v/>
      </c>
    </row>
    <row r="233">
      <c r="A233" t="inlineStr">
        <is>
          <t>T1000231</t>
        </is>
      </c>
      <c r="B233" t="inlineStr">
        <is>
          <t>2023-10-11</t>
        </is>
      </c>
      <c r="C233" t="inlineStr">
        <is>
          <t>S039</t>
        </is>
      </c>
      <c r="D233" t="inlineStr">
        <is>
          <t>Store_039</t>
        </is>
      </c>
      <c r="E233" t="inlineStr">
        <is>
          <t>North</t>
        </is>
      </c>
      <c r="F233" t="inlineStr">
        <is>
          <t>P0065</t>
        </is>
      </c>
      <c r="G233" t="inlineStr">
        <is>
          <t>Prod_0065</t>
        </is>
      </c>
      <c r="H233" t="inlineStr">
        <is>
          <t>Beverages</t>
        </is>
      </c>
      <c r="I233" t="n">
        <v>6</v>
      </c>
      <c r="J233" t="n">
        <v>160.82</v>
      </c>
      <c r="K233" t="n">
        <v>0</v>
      </c>
      <c r="L233">
        <f>I233*J233*(1-K233)</f>
        <v/>
      </c>
      <c r="M233">
        <f>VLOOKUP(F233,Products!A:D,4,FALSE)*I233</f>
        <v/>
      </c>
      <c r="N233">
        <f>L233-M233</f>
        <v/>
      </c>
    </row>
    <row r="234">
      <c r="A234" t="inlineStr">
        <is>
          <t>T1000232</t>
        </is>
      </c>
      <c r="B234" t="inlineStr">
        <is>
          <t>2024-01-21</t>
        </is>
      </c>
      <c r="C234" t="inlineStr">
        <is>
          <t>S007</t>
        </is>
      </c>
      <c r="D234" t="inlineStr">
        <is>
          <t>Store_007</t>
        </is>
      </c>
      <c r="E234" t="inlineStr">
        <is>
          <t>East</t>
        </is>
      </c>
      <c r="F234" t="inlineStr">
        <is>
          <t>P0007</t>
        </is>
      </c>
      <c r="G234" t="inlineStr">
        <is>
          <t>Prod_0007</t>
        </is>
      </c>
      <c r="H234" t="inlineStr">
        <is>
          <t>Food</t>
        </is>
      </c>
      <c r="I234" t="n">
        <v>9</v>
      </c>
      <c r="J234" t="n">
        <v>141.82</v>
      </c>
      <c r="K234" t="n">
        <v>0.1</v>
      </c>
      <c r="L234">
        <f>I234*J234*(1-K234)</f>
        <v/>
      </c>
      <c r="M234">
        <f>VLOOKUP(F234,Products!A:D,4,FALSE)*I234</f>
        <v/>
      </c>
      <c r="N234">
        <f>L234-M234</f>
        <v/>
      </c>
    </row>
    <row r="235">
      <c r="A235" t="inlineStr">
        <is>
          <t>T1000233</t>
        </is>
      </c>
      <c r="B235" t="inlineStr">
        <is>
          <t>2023-02-07</t>
        </is>
      </c>
      <c r="C235" t="inlineStr">
        <is>
          <t>S012</t>
        </is>
      </c>
      <c r="D235" t="inlineStr">
        <is>
          <t>Store_012</t>
        </is>
      </c>
      <c r="E235" t="inlineStr">
        <is>
          <t>South</t>
        </is>
      </c>
      <c r="F235" t="inlineStr">
        <is>
          <t>P0082</t>
        </is>
      </c>
      <c r="G235" t="inlineStr">
        <is>
          <t>Prod_0082</t>
        </is>
      </c>
      <c r="H235" t="inlineStr">
        <is>
          <t>Food</t>
        </is>
      </c>
      <c r="I235" t="n">
        <v>2</v>
      </c>
      <c r="J235" t="n">
        <v>706.16</v>
      </c>
      <c r="K235" t="n">
        <v>0.1</v>
      </c>
      <c r="L235">
        <f>I235*J235*(1-K235)</f>
        <v/>
      </c>
      <c r="M235">
        <f>VLOOKUP(F235,Products!A:D,4,FALSE)*I235</f>
        <v/>
      </c>
      <c r="N235">
        <f>L235-M235</f>
        <v/>
      </c>
    </row>
    <row r="236">
      <c r="A236" t="inlineStr">
        <is>
          <t>T1000234</t>
        </is>
      </c>
      <c r="B236" t="inlineStr">
        <is>
          <t>2023-11-20</t>
        </is>
      </c>
      <c r="C236" t="inlineStr">
        <is>
          <t>S039</t>
        </is>
      </c>
      <c r="D236" t="inlineStr">
        <is>
          <t>Store_039</t>
        </is>
      </c>
      <c r="E236" t="inlineStr">
        <is>
          <t>North</t>
        </is>
      </c>
      <c r="F236" t="inlineStr">
        <is>
          <t>P0134</t>
        </is>
      </c>
      <c r="G236" t="inlineStr">
        <is>
          <t>Prod_0134</t>
        </is>
      </c>
      <c r="H236" t="inlineStr">
        <is>
          <t>Food</t>
        </is>
      </c>
      <c r="I236" t="n">
        <v>7</v>
      </c>
      <c r="J236" t="n">
        <v>428.34</v>
      </c>
      <c r="K236" t="n">
        <v>0</v>
      </c>
      <c r="L236">
        <f>I236*J236*(1-K236)</f>
        <v/>
      </c>
      <c r="M236">
        <f>VLOOKUP(F236,Products!A:D,4,FALSE)*I236</f>
        <v/>
      </c>
      <c r="N236">
        <f>L236-M236</f>
        <v/>
      </c>
    </row>
    <row r="237">
      <c r="A237" t="inlineStr">
        <is>
          <t>T1000235</t>
        </is>
      </c>
      <c r="B237" t="inlineStr">
        <is>
          <t>2025-08-01</t>
        </is>
      </c>
      <c r="C237" t="inlineStr">
        <is>
          <t>S041</t>
        </is>
      </c>
      <c r="D237" t="inlineStr">
        <is>
          <t>Store_041</t>
        </is>
      </c>
      <c r="E237" t="inlineStr">
        <is>
          <t>East</t>
        </is>
      </c>
      <c r="F237" t="inlineStr">
        <is>
          <t>P0200</t>
        </is>
      </c>
      <c r="G237" t="inlineStr">
        <is>
          <t>Prod_0200</t>
        </is>
      </c>
      <c r="H237" t="inlineStr">
        <is>
          <t>Electronics</t>
        </is>
      </c>
      <c r="I237" t="n">
        <v>9</v>
      </c>
      <c r="J237" t="n">
        <v>286.17</v>
      </c>
      <c r="K237" t="n">
        <v>0</v>
      </c>
      <c r="L237">
        <f>I237*J237*(1-K237)</f>
        <v/>
      </c>
      <c r="M237">
        <f>VLOOKUP(F237,Products!A:D,4,FALSE)*I237</f>
        <v/>
      </c>
      <c r="N237">
        <f>L237-M237</f>
        <v/>
      </c>
    </row>
    <row r="238">
      <c r="A238" t="inlineStr">
        <is>
          <t>T1000236</t>
        </is>
      </c>
      <c r="B238" t="inlineStr">
        <is>
          <t>2023-06-25</t>
        </is>
      </c>
      <c r="C238" t="inlineStr">
        <is>
          <t>S036</t>
        </is>
      </c>
      <c r="D238" t="inlineStr">
        <is>
          <t>Store_036</t>
        </is>
      </c>
      <c r="E238" t="inlineStr">
        <is>
          <t>Central</t>
        </is>
      </c>
      <c r="F238" t="inlineStr">
        <is>
          <t>P0096</t>
        </is>
      </c>
      <c r="G238" t="inlineStr">
        <is>
          <t>Prod_0096</t>
        </is>
      </c>
      <c r="H238" t="inlineStr">
        <is>
          <t>Beverages</t>
        </is>
      </c>
      <c r="I238" t="n">
        <v>9</v>
      </c>
      <c r="J238" t="n">
        <v>450.98</v>
      </c>
      <c r="K238" t="n">
        <v>0</v>
      </c>
      <c r="L238">
        <f>I238*J238*(1-K238)</f>
        <v/>
      </c>
      <c r="M238">
        <f>VLOOKUP(F238,Products!A:D,4,FALSE)*I238</f>
        <v/>
      </c>
      <c r="N238">
        <f>L238-M238</f>
        <v/>
      </c>
    </row>
    <row r="239">
      <c r="A239" t="inlineStr">
        <is>
          <t>T1000237</t>
        </is>
      </c>
      <c r="B239" t="inlineStr">
        <is>
          <t>2023-06-10</t>
        </is>
      </c>
      <c r="C239" t="inlineStr">
        <is>
          <t>S026</t>
        </is>
      </c>
      <c r="D239" t="inlineStr">
        <is>
          <t>Store_026</t>
        </is>
      </c>
      <c r="E239" t="inlineStr">
        <is>
          <t>North</t>
        </is>
      </c>
      <c r="F239" t="inlineStr">
        <is>
          <t>P0040</t>
        </is>
      </c>
      <c r="G239" t="inlineStr">
        <is>
          <t>Prod_0040</t>
        </is>
      </c>
      <c r="H239" t="inlineStr">
        <is>
          <t>Toys</t>
        </is>
      </c>
      <c r="I239" t="n">
        <v>7</v>
      </c>
      <c r="J239" t="n">
        <v>76.23</v>
      </c>
      <c r="K239" t="n">
        <v>0</v>
      </c>
      <c r="L239">
        <f>I239*J239*(1-K239)</f>
        <v/>
      </c>
      <c r="M239">
        <f>VLOOKUP(F239,Products!A:D,4,FALSE)*I239</f>
        <v/>
      </c>
      <c r="N239">
        <f>L239-M239</f>
        <v/>
      </c>
    </row>
    <row r="240">
      <c r="A240" t="inlineStr">
        <is>
          <t>T1000238</t>
        </is>
      </c>
      <c r="B240" t="inlineStr">
        <is>
          <t>2024-02-28</t>
        </is>
      </c>
      <c r="C240" t="inlineStr">
        <is>
          <t>S013</t>
        </is>
      </c>
      <c r="D240" t="inlineStr">
        <is>
          <t>Store_013</t>
        </is>
      </c>
      <c r="E240" t="inlineStr">
        <is>
          <t>North</t>
        </is>
      </c>
      <c r="F240" t="inlineStr">
        <is>
          <t>P0025</t>
        </is>
      </c>
      <c r="G240" t="inlineStr">
        <is>
          <t>Prod_0025</t>
        </is>
      </c>
      <c r="H240" t="inlineStr">
        <is>
          <t>Beverages</t>
        </is>
      </c>
      <c r="I240" t="n">
        <v>5</v>
      </c>
      <c r="J240" t="n">
        <v>352.48</v>
      </c>
      <c r="K240" t="n">
        <v>0</v>
      </c>
      <c r="L240">
        <f>I240*J240*(1-K240)</f>
        <v/>
      </c>
      <c r="M240">
        <f>VLOOKUP(F240,Products!A:D,4,FALSE)*I240</f>
        <v/>
      </c>
      <c r="N240">
        <f>L240-M240</f>
        <v/>
      </c>
    </row>
    <row r="241">
      <c r="A241" t="inlineStr">
        <is>
          <t>T1000239</t>
        </is>
      </c>
      <c r="B241" t="inlineStr">
        <is>
          <t>2023-03-05</t>
        </is>
      </c>
      <c r="C241" t="inlineStr">
        <is>
          <t>S002</t>
        </is>
      </c>
      <c r="D241" t="inlineStr">
        <is>
          <t>Store_002</t>
        </is>
      </c>
      <c r="E241" t="inlineStr">
        <is>
          <t>South</t>
        </is>
      </c>
      <c r="F241" t="inlineStr">
        <is>
          <t>P0034</t>
        </is>
      </c>
      <c r="G241" t="inlineStr">
        <is>
          <t>Prod_0034</t>
        </is>
      </c>
      <c r="H241" t="inlineStr">
        <is>
          <t>Toys</t>
        </is>
      </c>
      <c r="I241" t="n">
        <v>3</v>
      </c>
      <c r="J241" t="n">
        <v>440.95</v>
      </c>
      <c r="K241" t="n">
        <v>0</v>
      </c>
      <c r="L241">
        <f>I241*J241*(1-K241)</f>
        <v/>
      </c>
      <c r="M241">
        <f>VLOOKUP(F241,Products!A:D,4,FALSE)*I241</f>
        <v/>
      </c>
      <c r="N241">
        <f>L241-M241</f>
        <v/>
      </c>
    </row>
    <row r="242">
      <c r="A242" t="inlineStr">
        <is>
          <t>T1000240</t>
        </is>
      </c>
      <c r="B242" t="inlineStr">
        <is>
          <t>2025-07-11</t>
        </is>
      </c>
      <c r="C242" t="inlineStr">
        <is>
          <t>S049</t>
        </is>
      </c>
      <c r="D242" t="inlineStr">
        <is>
          <t>Store_049</t>
        </is>
      </c>
      <c r="E242" t="inlineStr">
        <is>
          <t>North</t>
        </is>
      </c>
      <c r="F242" t="inlineStr">
        <is>
          <t>P0003</t>
        </is>
      </c>
      <c r="G242" t="inlineStr">
        <is>
          <t>Prod_0003</t>
        </is>
      </c>
      <c r="H242" t="inlineStr">
        <is>
          <t>Household</t>
        </is>
      </c>
      <c r="I242" t="n">
        <v>2</v>
      </c>
      <c r="J242" t="n">
        <v>91.05</v>
      </c>
      <c r="K242" t="n">
        <v>0</v>
      </c>
      <c r="L242">
        <f>I242*J242*(1-K242)</f>
        <v/>
      </c>
      <c r="M242">
        <f>VLOOKUP(F242,Products!A:D,4,FALSE)*I242</f>
        <v/>
      </c>
      <c r="N242">
        <f>L242-M242</f>
        <v/>
      </c>
    </row>
    <row r="243">
      <c r="A243" t="inlineStr">
        <is>
          <t>T1000241</t>
        </is>
      </c>
      <c r="B243" t="inlineStr">
        <is>
          <t>2024-04-06</t>
        </is>
      </c>
      <c r="C243" t="inlineStr">
        <is>
          <t>S027</t>
        </is>
      </c>
      <c r="D243" t="inlineStr">
        <is>
          <t>Store_027</t>
        </is>
      </c>
      <c r="E243" t="inlineStr">
        <is>
          <t>South</t>
        </is>
      </c>
      <c r="F243" t="inlineStr">
        <is>
          <t>P0189</t>
        </is>
      </c>
      <c r="G243" t="inlineStr">
        <is>
          <t>Prod_0189</t>
        </is>
      </c>
      <c r="H243" t="inlineStr">
        <is>
          <t>Food</t>
        </is>
      </c>
      <c r="I243" t="n">
        <v>7</v>
      </c>
      <c r="J243" t="n">
        <v>1053.63</v>
      </c>
      <c r="K243" t="n">
        <v>0.15</v>
      </c>
      <c r="L243">
        <f>I243*J243*(1-K243)</f>
        <v/>
      </c>
      <c r="M243">
        <f>VLOOKUP(F243,Products!A:D,4,FALSE)*I243</f>
        <v/>
      </c>
      <c r="N243">
        <f>L243-M243</f>
        <v/>
      </c>
    </row>
    <row r="244">
      <c r="A244" t="inlineStr">
        <is>
          <t>T1000242</t>
        </is>
      </c>
      <c r="B244" t="inlineStr">
        <is>
          <t>2025-03-03</t>
        </is>
      </c>
      <c r="C244" t="inlineStr">
        <is>
          <t>S007</t>
        </is>
      </c>
      <c r="D244" t="inlineStr">
        <is>
          <t>Store_007</t>
        </is>
      </c>
      <c r="E244" t="inlineStr">
        <is>
          <t>East</t>
        </is>
      </c>
      <c r="F244" t="inlineStr">
        <is>
          <t>P0143</t>
        </is>
      </c>
      <c r="G244" t="inlineStr">
        <is>
          <t>Prod_0143</t>
        </is>
      </c>
      <c r="H244" t="inlineStr">
        <is>
          <t>Electronics</t>
        </is>
      </c>
      <c r="I244" t="n">
        <v>1</v>
      </c>
      <c r="J244" t="n">
        <v>259.76</v>
      </c>
      <c r="K244" t="n">
        <v>0</v>
      </c>
      <c r="L244">
        <f>I244*J244*(1-K244)</f>
        <v/>
      </c>
      <c r="M244">
        <f>VLOOKUP(F244,Products!A:D,4,FALSE)*I244</f>
        <v/>
      </c>
      <c r="N244">
        <f>L244-M244</f>
        <v/>
      </c>
    </row>
    <row r="245">
      <c r="A245" t="inlineStr">
        <is>
          <t>T1000243</t>
        </is>
      </c>
      <c r="B245" t="inlineStr">
        <is>
          <t>2025-06-19</t>
        </is>
      </c>
      <c r="C245" t="inlineStr">
        <is>
          <t>S018</t>
        </is>
      </c>
      <c r="D245" t="inlineStr">
        <is>
          <t>Store_018</t>
        </is>
      </c>
      <c r="E245" t="inlineStr">
        <is>
          <t>South</t>
        </is>
      </c>
      <c r="F245" t="inlineStr">
        <is>
          <t>P0130</t>
        </is>
      </c>
      <c r="G245" t="inlineStr">
        <is>
          <t>Prod_0130</t>
        </is>
      </c>
      <c r="H245" t="inlineStr">
        <is>
          <t>Electronics</t>
        </is>
      </c>
      <c r="I245" t="n">
        <v>5</v>
      </c>
      <c r="J245" t="n">
        <v>696.09</v>
      </c>
      <c r="K245" t="n">
        <v>0.15</v>
      </c>
      <c r="L245">
        <f>I245*J245*(1-K245)</f>
        <v/>
      </c>
      <c r="M245">
        <f>VLOOKUP(F245,Products!A:D,4,FALSE)*I245</f>
        <v/>
      </c>
      <c r="N245">
        <f>L245-M245</f>
        <v/>
      </c>
    </row>
    <row r="246">
      <c r="A246" t="inlineStr">
        <is>
          <t>T1000244</t>
        </is>
      </c>
      <c r="B246" t="inlineStr">
        <is>
          <t>2023-02-21</t>
        </is>
      </c>
      <c r="C246" t="inlineStr">
        <is>
          <t>S022</t>
        </is>
      </c>
      <c r="D246" t="inlineStr">
        <is>
          <t>Store_022</t>
        </is>
      </c>
      <c r="E246" t="inlineStr">
        <is>
          <t>East</t>
        </is>
      </c>
      <c r="F246" t="inlineStr">
        <is>
          <t>P0072</t>
        </is>
      </c>
      <c r="G246" t="inlineStr">
        <is>
          <t>Prod_0072</t>
        </is>
      </c>
      <c r="H246" t="inlineStr">
        <is>
          <t>Food</t>
        </is>
      </c>
      <c r="I246" t="n">
        <v>4</v>
      </c>
      <c r="J246" t="n">
        <v>697.22</v>
      </c>
      <c r="K246" t="n">
        <v>0.15</v>
      </c>
      <c r="L246">
        <f>I246*J246*(1-K246)</f>
        <v/>
      </c>
      <c r="M246">
        <f>VLOOKUP(F246,Products!A:D,4,FALSE)*I246</f>
        <v/>
      </c>
      <c r="N246">
        <f>L246-M246</f>
        <v/>
      </c>
    </row>
    <row r="247">
      <c r="A247" t="inlineStr">
        <is>
          <t>T1000245</t>
        </is>
      </c>
      <c r="B247" t="inlineStr">
        <is>
          <t>2023-02-01</t>
        </is>
      </c>
      <c r="C247" t="inlineStr">
        <is>
          <t>S024</t>
        </is>
      </c>
      <c r="D247" t="inlineStr">
        <is>
          <t>Store_024</t>
        </is>
      </c>
      <c r="E247" t="inlineStr">
        <is>
          <t>South</t>
        </is>
      </c>
      <c r="F247" t="inlineStr">
        <is>
          <t>P0166</t>
        </is>
      </c>
      <c r="G247" t="inlineStr">
        <is>
          <t>Prod_0166</t>
        </is>
      </c>
      <c r="H247" t="inlineStr">
        <is>
          <t>Electronics</t>
        </is>
      </c>
      <c r="I247" t="n">
        <v>5</v>
      </c>
      <c r="J247" t="n">
        <v>537.41</v>
      </c>
      <c r="K247" t="n">
        <v>0.05</v>
      </c>
      <c r="L247">
        <f>I247*J247*(1-K247)</f>
        <v/>
      </c>
      <c r="M247">
        <f>VLOOKUP(F247,Products!A:D,4,FALSE)*I247</f>
        <v/>
      </c>
      <c r="N247">
        <f>L247-M247</f>
        <v/>
      </c>
    </row>
    <row r="248">
      <c r="A248" t="inlineStr">
        <is>
          <t>T1000246</t>
        </is>
      </c>
      <c r="B248" t="inlineStr">
        <is>
          <t>2024-07-11</t>
        </is>
      </c>
      <c r="C248" t="inlineStr">
        <is>
          <t>S020</t>
        </is>
      </c>
      <c r="D248" t="inlineStr">
        <is>
          <t>Store_020</t>
        </is>
      </c>
      <c r="E248" t="inlineStr">
        <is>
          <t>West</t>
        </is>
      </c>
      <c r="F248" t="inlineStr">
        <is>
          <t>P0199</t>
        </is>
      </c>
      <c r="G248" t="inlineStr">
        <is>
          <t>Prod_0199</t>
        </is>
      </c>
      <c r="H248" t="inlineStr">
        <is>
          <t>Beverages</t>
        </is>
      </c>
      <c r="I248" t="n">
        <v>3</v>
      </c>
      <c r="J248" t="n">
        <v>83.73</v>
      </c>
      <c r="K248" t="n">
        <v>0.15</v>
      </c>
      <c r="L248">
        <f>I248*J248*(1-K248)</f>
        <v/>
      </c>
      <c r="M248">
        <f>VLOOKUP(F248,Products!A:D,4,FALSE)*I248</f>
        <v/>
      </c>
      <c r="N248">
        <f>L248-M248</f>
        <v/>
      </c>
    </row>
    <row r="249">
      <c r="A249" t="inlineStr">
        <is>
          <t>T1000247</t>
        </is>
      </c>
      <c r="B249" t="inlineStr">
        <is>
          <t>2023-01-17</t>
        </is>
      </c>
      <c r="C249" t="inlineStr">
        <is>
          <t>S049</t>
        </is>
      </c>
      <c r="D249" t="inlineStr">
        <is>
          <t>Store_049</t>
        </is>
      </c>
      <c r="E249" t="inlineStr">
        <is>
          <t>North</t>
        </is>
      </c>
      <c r="F249" t="inlineStr">
        <is>
          <t>P0173</t>
        </is>
      </c>
      <c r="G249" t="inlineStr">
        <is>
          <t>Prod_0173</t>
        </is>
      </c>
      <c r="H249" t="inlineStr">
        <is>
          <t>Toys</t>
        </is>
      </c>
      <c r="I249" t="n">
        <v>1</v>
      </c>
      <c r="J249" t="n">
        <v>1033.78</v>
      </c>
      <c r="K249" t="n">
        <v>0</v>
      </c>
      <c r="L249">
        <f>I249*J249*(1-K249)</f>
        <v/>
      </c>
      <c r="M249">
        <f>VLOOKUP(F249,Products!A:D,4,FALSE)*I249</f>
        <v/>
      </c>
      <c r="N249">
        <f>L249-M249</f>
        <v/>
      </c>
    </row>
    <row r="250">
      <c r="A250" t="inlineStr">
        <is>
          <t>T1000248</t>
        </is>
      </c>
      <c r="B250" t="inlineStr">
        <is>
          <t>2025-02-12</t>
        </is>
      </c>
      <c r="C250" t="inlineStr">
        <is>
          <t>S028</t>
        </is>
      </c>
      <c r="D250" t="inlineStr">
        <is>
          <t>Store_028</t>
        </is>
      </c>
      <c r="E250" t="inlineStr">
        <is>
          <t>North</t>
        </is>
      </c>
      <c r="F250" t="inlineStr">
        <is>
          <t>P0117</t>
        </is>
      </c>
      <c r="G250" t="inlineStr">
        <is>
          <t>Prod_0117</t>
        </is>
      </c>
      <c r="H250" t="inlineStr">
        <is>
          <t>Electronics</t>
        </is>
      </c>
      <c r="I250" t="n">
        <v>1</v>
      </c>
      <c r="J250" t="n">
        <v>554.08</v>
      </c>
      <c r="K250" t="n">
        <v>0</v>
      </c>
      <c r="L250">
        <f>I250*J250*(1-K250)</f>
        <v/>
      </c>
      <c r="M250">
        <f>VLOOKUP(F250,Products!A:D,4,FALSE)*I250</f>
        <v/>
      </c>
      <c r="N250">
        <f>L250-M250</f>
        <v/>
      </c>
    </row>
    <row r="251">
      <c r="A251" t="inlineStr">
        <is>
          <t>T1000249</t>
        </is>
      </c>
      <c r="B251" t="inlineStr">
        <is>
          <t>2024-06-28</t>
        </is>
      </c>
      <c r="C251" t="inlineStr">
        <is>
          <t>S022</t>
        </is>
      </c>
      <c r="D251" t="inlineStr">
        <is>
          <t>Store_022</t>
        </is>
      </c>
      <c r="E251" t="inlineStr">
        <is>
          <t>East</t>
        </is>
      </c>
      <c r="F251" t="inlineStr">
        <is>
          <t>P0113</t>
        </is>
      </c>
      <c r="G251" t="inlineStr">
        <is>
          <t>Prod_0113</t>
        </is>
      </c>
      <c r="H251" t="inlineStr">
        <is>
          <t>Toys</t>
        </is>
      </c>
      <c r="I251" t="n">
        <v>9</v>
      </c>
      <c r="J251" t="n">
        <v>783.46</v>
      </c>
      <c r="K251" t="n">
        <v>0.1</v>
      </c>
      <c r="L251">
        <f>I251*J251*(1-K251)</f>
        <v/>
      </c>
      <c r="M251">
        <f>VLOOKUP(F251,Products!A:D,4,FALSE)*I251</f>
        <v/>
      </c>
      <c r="N251">
        <f>L251-M251</f>
        <v/>
      </c>
    </row>
    <row r="252">
      <c r="A252" t="inlineStr">
        <is>
          <t>T1000250</t>
        </is>
      </c>
      <c r="B252" t="inlineStr">
        <is>
          <t>2023-10-18</t>
        </is>
      </c>
      <c r="C252" t="inlineStr">
        <is>
          <t>S016</t>
        </is>
      </c>
      <c r="D252" t="inlineStr">
        <is>
          <t>Store_016</t>
        </is>
      </c>
      <c r="E252" t="inlineStr">
        <is>
          <t>West</t>
        </is>
      </c>
      <c r="F252" t="inlineStr">
        <is>
          <t>P0191</t>
        </is>
      </c>
      <c r="G252" t="inlineStr">
        <is>
          <t>Prod_0191</t>
        </is>
      </c>
      <c r="H252" t="inlineStr">
        <is>
          <t>Food</t>
        </is>
      </c>
      <c r="I252" t="n">
        <v>9</v>
      </c>
      <c r="J252" t="n">
        <v>403.94</v>
      </c>
      <c r="K252" t="n">
        <v>0</v>
      </c>
      <c r="L252">
        <f>I252*J252*(1-K252)</f>
        <v/>
      </c>
      <c r="M252">
        <f>VLOOKUP(F252,Products!A:D,4,FALSE)*I252</f>
        <v/>
      </c>
      <c r="N252">
        <f>L252-M252</f>
        <v/>
      </c>
    </row>
    <row r="253">
      <c r="A253" t="inlineStr">
        <is>
          <t>T1000251</t>
        </is>
      </c>
      <c r="B253" t="inlineStr">
        <is>
          <t>2023-12-04</t>
        </is>
      </c>
      <c r="C253" t="inlineStr">
        <is>
          <t>S033</t>
        </is>
      </c>
      <c r="D253" t="inlineStr">
        <is>
          <t>Store_033</t>
        </is>
      </c>
      <c r="E253" t="inlineStr">
        <is>
          <t>North</t>
        </is>
      </c>
      <c r="F253" t="inlineStr">
        <is>
          <t>P0084</t>
        </is>
      </c>
      <c r="G253" t="inlineStr">
        <is>
          <t>Prod_0084</t>
        </is>
      </c>
      <c r="H253" t="inlineStr">
        <is>
          <t>Beverages</t>
        </is>
      </c>
      <c r="I253" t="n">
        <v>7</v>
      </c>
      <c r="J253" t="n">
        <v>821.28</v>
      </c>
      <c r="K253" t="n">
        <v>0.05</v>
      </c>
      <c r="L253">
        <f>I253*J253*(1-K253)</f>
        <v/>
      </c>
      <c r="M253">
        <f>VLOOKUP(F253,Products!A:D,4,FALSE)*I253</f>
        <v/>
      </c>
      <c r="N253">
        <f>L253-M253</f>
        <v/>
      </c>
    </row>
    <row r="254">
      <c r="A254" t="inlineStr">
        <is>
          <t>T1000252</t>
        </is>
      </c>
      <c r="B254" t="inlineStr">
        <is>
          <t>2024-08-31</t>
        </is>
      </c>
      <c r="C254" t="inlineStr">
        <is>
          <t>S042</t>
        </is>
      </c>
      <c r="D254" t="inlineStr">
        <is>
          <t>Store_042</t>
        </is>
      </c>
      <c r="E254" t="inlineStr">
        <is>
          <t>Central</t>
        </is>
      </c>
      <c r="F254" t="inlineStr">
        <is>
          <t>P0160</t>
        </is>
      </c>
      <c r="G254" t="inlineStr">
        <is>
          <t>Prod_0160</t>
        </is>
      </c>
      <c r="H254" t="inlineStr">
        <is>
          <t>Food</t>
        </is>
      </c>
      <c r="I254" t="n">
        <v>3</v>
      </c>
      <c r="J254" t="n">
        <v>650.26</v>
      </c>
      <c r="K254" t="n">
        <v>0</v>
      </c>
      <c r="L254">
        <f>I254*J254*(1-K254)</f>
        <v/>
      </c>
      <c r="M254">
        <f>VLOOKUP(F254,Products!A:D,4,FALSE)*I254</f>
        <v/>
      </c>
      <c r="N254">
        <f>L254-M254</f>
        <v/>
      </c>
    </row>
    <row r="255">
      <c r="A255" t="inlineStr">
        <is>
          <t>T1000253</t>
        </is>
      </c>
      <c r="B255" t="inlineStr">
        <is>
          <t>2023-05-15</t>
        </is>
      </c>
      <c r="C255" t="inlineStr">
        <is>
          <t>S028</t>
        </is>
      </c>
      <c r="D255" t="inlineStr">
        <is>
          <t>Store_028</t>
        </is>
      </c>
      <c r="E255" t="inlineStr">
        <is>
          <t>North</t>
        </is>
      </c>
      <c r="F255" t="inlineStr">
        <is>
          <t>P0120</t>
        </is>
      </c>
      <c r="G255" t="inlineStr">
        <is>
          <t>Prod_0120</t>
        </is>
      </c>
      <c r="H255" t="inlineStr">
        <is>
          <t>Stationery</t>
        </is>
      </c>
      <c r="I255" t="n">
        <v>5</v>
      </c>
      <c r="J255" t="n">
        <v>573.33</v>
      </c>
      <c r="K255" t="n">
        <v>0</v>
      </c>
      <c r="L255">
        <f>I255*J255*(1-K255)</f>
        <v/>
      </c>
      <c r="M255">
        <f>VLOOKUP(F255,Products!A:D,4,FALSE)*I255</f>
        <v/>
      </c>
      <c r="N255">
        <f>L255-M255</f>
        <v/>
      </c>
    </row>
    <row r="256">
      <c r="A256" t="inlineStr">
        <is>
          <t>T1000254</t>
        </is>
      </c>
      <c r="B256" t="inlineStr">
        <is>
          <t>2023-03-27</t>
        </is>
      </c>
      <c r="C256" t="inlineStr">
        <is>
          <t>S015</t>
        </is>
      </c>
      <c r="D256" t="inlineStr">
        <is>
          <t>Store_015</t>
        </is>
      </c>
      <c r="E256" t="inlineStr">
        <is>
          <t>North</t>
        </is>
      </c>
      <c r="F256" t="inlineStr">
        <is>
          <t>P0084</t>
        </is>
      </c>
      <c r="G256" t="inlineStr">
        <is>
          <t>Prod_0084</t>
        </is>
      </c>
      <c r="H256" t="inlineStr">
        <is>
          <t>Beverages</t>
        </is>
      </c>
      <c r="I256" t="n">
        <v>5</v>
      </c>
      <c r="J256" t="n">
        <v>854.87</v>
      </c>
      <c r="K256" t="n">
        <v>0</v>
      </c>
      <c r="L256">
        <f>I256*J256*(1-K256)</f>
        <v/>
      </c>
      <c r="M256">
        <f>VLOOKUP(F256,Products!A:D,4,FALSE)*I256</f>
        <v/>
      </c>
      <c r="N256">
        <f>L256-M256</f>
        <v/>
      </c>
    </row>
    <row r="257">
      <c r="A257" t="inlineStr">
        <is>
          <t>T1000255</t>
        </is>
      </c>
      <c r="B257" t="inlineStr">
        <is>
          <t>2025-01-17</t>
        </is>
      </c>
      <c r="C257" t="inlineStr">
        <is>
          <t>S049</t>
        </is>
      </c>
      <c r="D257" t="inlineStr">
        <is>
          <t>Store_049</t>
        </is>
      </c>
      <c r="E257" t="inlineStr">
        <is>
          <t>North</t>
        </is>
      </c>
      <c r="F257" t="inlineStr">
        <is>
          <t>P0188</t>
        </is>
      </c>
      <c r="G257" t="inlineStr">
        <is>
          <t>Prod_0188</t>
        </is>
      </c>
      <c r="H257" t="inlineStr">
        <is>
          <t>Food</t>
        </is>
      </c>
      <c r="I257" t="n">
        <v>9</v>
      </c>
      <c r="J257" t="n">
        <v>717.49</v>
      </c>
      <c r="K257" t="n">
        <v>0</v>
      </c>
      <c r="L257">
        <f>I257*J257*(1-K257)</f>
        <v/>
      </c>
      <c r="M257">
        <f>VLOOKUP(F257,Products!A:D,4,FALSE)*I257</f>
        <v/>
      </c>
      <c r="N257">
        <f>L257-M257</f>
        <v/>
      </c>
    </row>
    <row r="258">
      <c r="A258" t="inlineStr">
        <is>
          <t>T1000256</t>
        </is>
      </c>
      <c r="B258" t="inlineStr">
        <is>
          <t>2025-05-28</t>
        </is>
      </c>
      <c r="C258" t="inlineStr">
        <is>
          <t>S049</t>
        </is>
      </c>
      <c r="D258" t="inlineStr">
        <is>
          <t>Store_049</t>
        </is>
      </c>
      <c r="E258" t="inlineStr">
        <is>
          <t>North</t>
        </is>
      </c>
      <c r="F258" t="inlineStr">
        <is>
          <t>P0160</t>
        </is>
      </c>
      <c r="G258" t="inlineStr">
        <is>
          <t>Prod_0160</t>
        </is>
      </c>
      <c r="H258" t="inlineStr">
        <is>
          <t>Food</t>
        </is>
      </c>
      <c r="I258" t="n">
        <v>5</v>
      </c>
      <c r="J258" t="n">
        <v>758.24</v>
      </c>
      <c r="K258" t="n">
        <v>0</v>
      </c>
      <c r="L258">
        <f>I258*J258*(1-K258)</f>
        <v/>
      </c>
      <c r="M258">
        <f>VLOOKUP(F258,Products!A:D,4,FALSE)*I258</f>
        <v/>
      </c>
      <c r="N258">
        <f>L258-M258</f>
        <v/>
      </c>
    </row>
    <row r="259">
      <c r="A259" t="inlineStr">
        <is>
          <t>T1000257</t>
        </is>
      </c>
      <c r="B259" t="inlineStr">
        <is>
          <t>2025-07-17</t>
        </is>
      </c>
      <c r="C259" t="inlineStr">
        <is>
          <t>S041</t>
        </is>
      </c>
      <c r="D259" t="inlineStr">
        <is>
          <t>Store_041</t>
        </is>
      </c>
      <c r="E259" t="inlineStr">
        <is>
          <t>East</t>
        </is>
      </c>
      <c r="F259" t="inlineStr">
        <is>
          <t>P0050</t>
        </is>
      </c>
      <c r="G259" t="inlineStr">
        <is>
          <t>Prod_0050</t>
        </is>
      </c>
      <c r="H259" t="inlineStr">
        <is>
          <t>Household</t>
        </is>
      </c>
      <c r="I259" t="n">
        <v>6</v>
      </c>
      <c r="J259" t="n">
        <v>689.14</v>
      </c>
      <c r="K259" t="n">
        <v>0</v>
      </c>
      <c r="L259">
        <f>I259*J259*(1-K259)</f>
        <v/>
      </c>
      <c r="M259">
        <f>VLOOKUP(F259,Products!A:D,4,FALSE)*I259</f>
        <v/>
      </c>
      <c r="N259">
        <f>L259-M259</f>
        <v/>
      </c>
    </row>
    <row r="260">
      <c r="A260" t="inlineStr">
        <is>
          <t>T1000258</t>
        </is>
      </c>
      <c r="B260" t="inlineStr">
        <is>
          <t>2023-03-19</t>
        </is>
      </c>
      <c r="C260" t="inlineStr">
        <is>
          <t>S036</t>
        </is>
      </c>
      <c r="D260" t="inlineStr">
        <is>
          <t>Store_036</t>
        </is>
      </c>
      <c r="E260" t="inlineStr">
        <is>
          <t>Central</t>
        </is>
      </c>
      <c r="F260" t="inlineStr">
        <is>
          <t>P0034</t>
        </is>
      </c>
      <c r="G260" t="inlineStr">
        <is>
          <t>Prod_0034</t>
        </is>
      </c>
      <c r="H260" t="inlineStr">
        <is>
          <t>Toys</t>
        </is>
      </c>
      <c r="I260" t="n">
        <v>8</v>
      </c>
      <c r="J260" t="n">
        <v>592.53</v>
      </c>
      <c r="K260" t="n">
        <v>0</v>
      </c>
      <c r="L260">
        <f>I260*J260*(1-K260)</f>
        <v/>
      </c>
      <c r="M260">
        <f>VLOOKUP(F260,Products!A:D,4,FALSE)*I260</f>
        <v/>
      </c>
      <c r="N260">
        <f>L260-M260</f>
        <v/>
      </c>
    </row>
    <row r="261">
      <c r="A261" t="inlineStr">
        <is>
          <t>T1000259</t>
        </is>
      </c>
      <c r="B261" t="inlineStr">
        <is>
          <t>2024-12-27</t>
        </is>
      </c>
      <c r="C261" t="inlineStr">
        <is>
          <t>S022</t>
        </is>
      </c>
      <c r="D261" t="inlineStr">
        <is>
          <t>Store_022</t>
        </is>
      </c>
      <c r="E261" t="inlineStr">
        <is>
          <t>East</t>
        </is>
      </c>
      <c r="F261" t="inlineStr">
        <is>
          <t>P0080</t>
        </is>
      </c>
      <c r="G261" t="inlineStr">
        <is>
          <t>Prod_0080</t>
        </is>
      </c>
      <c r="H261" t="inlineStr">
        <is>
          <t>Clothing</t>
        </is>
      </c>
      <c r="I261" t="n">
        <v>9</v>
      </c>
      <c r="J261" t="n">
        <v>614.51</v>
      </c>
      <c r="K261" t="n">
        <v>0</v>
      </c>
      <c r="L261">
        <f>I261*J261*(1-K261)</f>
        <v/>
      </c>
      <c r="M261">
        <f>VLOOKUP(F261,Products!A:D,4,FALSE)*I261</f>
        <v/>
      </c>
      <c r="N261">
        <f>L261-M261</f>
        <v/>
      </c>
    </row>
    <row r="262">
      <c r="A262" t="inlineStr">
        <is>
          <t>T1000260</t>
        </is>
      </c>
      <c r="B262" t="inlineStr">
        <is>
          <t>2024-06-13</t>
        </is>
      </c>
      <c r="C262" t="inlineStr">
        <is>
          <t>S005</t>
        </is>
      </c>
      <c r="D262" t="inlineStr">
        <is>
          <t>Store_005</t>
        </is>
      </c>
      <c r="E262" t="inlineStr">
        <is>
          <t>Central</t>
        </is>
      </c>
      <c r="F262" t="inlineStr">
        <is>
          <t>P0011</t>
        </is>
      </c>
      <c r="G262" t="inlineStr">
        <is>
          <t>Prod_0011</t>
        </is>
      </c>
      <c r="H262" t="inlineStr">
        <is>
          <t>Household</t>
        </is>
      </c>
      <c r="I262" t="n">
        <v>3</v>
      </c>
      <c r="J262" t="n">
        <v>410.47</v>
      </c>
      <c r="K262" t="n">
        <v>0.05</v>
      </c>
      <c r="L262">
        <f>I262*J262*(1-K262)</f>
        <v/>
      </c>
      <c r="M262">
        <f>VLOOKUP(F262,Products!A:D,4,FALSE)*I262</f>
        <v/>
      </c>
      <c r="N262">
        <f>L262-M262</f>
        <v/>
      </c>
    </row>
    <row r="263">
      <c r="A263" t="inlineStr">
        <is>
          <t>T1000261</t>
        </is>
      </c>
      <c r="B263" t="inlineStr">
        <is>
          <t>2023-04-27</t>
        </is>
      </c>
      <c r="C263" t="inlineStr">
        <is>
          <t>S046</t>
        </is>
      </c>
      <c r="D263" t="inlineStr">
        <is>
          <t>Store_046</t>
        </is>
      </c>
      <c r="E263" t="inlineStr">
        <is>
          <t>South</t>
        </is>
      </c>
      <c r="F263" t="inlineStr">
        <is>
          <t>P0117</t>
        </is>
      </c>
      <c r="G263" t="inlineStr">
        <is>
          <t>Prod_0117</t>
        </is>
      </c>
      <c r="H263" t="inlineStr">
        <is>
          <t>Electronics</t>
        </is>
      </c>
      <c r="I263" t="n">
        <v>5</v>
      </c>
      <c r="J263" t="n">
        <v>405.68</v>
      </c>
      <c r="K263" t="n">
        <v>0</v>
      </c>
      <c r="L263">
        <f>I263*J263*(1-K263)</f>
        <v/>
      </c>
      <c r="M263">
        <f>VLOOKUP(F263,Products!A:D,4,FALSE)*I263</f>
        <v/>
      </c>
      <c r="N263">
        <f>L263-M263</f>
        <v/>
      </c>
    </row>
    <row r="264">
      <c r="A264" t="inlineStr">
        <is>
          <t>T1000262</t>
        </is>
      </c>
      <c r="B264" t="inlineStr">
        <is>
          <t>2025-02-23</t>
        </is>
      </c>
      <c r="C264" t="inlineStr">
        <is>
          <t>S032</t>
        </is>
      </c>
      <c r="D264" t="inlineStr">
        <is>
          <t>Store_032</t>
        </is>
      </c>
      <c r="E264" t="inlineStr">
        <is>
          <t>Central</t>
        </is>
      </c>
      <c r="F264" t="inlineStr">
        <is>
          <t>P0029</t>
        </is>
      </c>
      <c r="G264" t="inlineStr">
        <is>
          <t>Prod_0029</t>
        </is>
      </c>
      <c r="H264" t="inlineStr">
        <is>
          <t>Clothing</t>
        </is>
      </c>
      <c r="I264" t="n">
        <v>2</v>
      </c>
      <c r="J264" t="n">
        <v>587.1799999999999</v>
      </c>
      <c r="K264" t="n">
        <v>0.05</v>
      </c>
      <c r="L264">
        <f>I264*J264*(1-K264)</f>
        <v/>
      </c>
      <c r="M264">
        <f>VLOOKUP(F264,Products!A:D,4,FALSE)*I264</f>
        <v/>
      </c>
      <c r="N264">
        <f>L264-M264</f>
        <v/>
      </c>
    </row>
    <row r="265">
      <c r="A265" t="inlineStr">
        <is>
          <t>T1000263</t>
        </is>
      </c>
      <c r="B265" t="inlineStr">
        <is>
          <t>2024-07-25</t>
        </is>
      </c>
      <c r="C265" t="inlineStr">
        <is>
          <t>S007</t>
        </is>
      </c>
      <c r="D265" t="inlineStr">
        <is>
          <t>Store_007</t>
        </is>
      </c>
      <c r="E265" t="inlineStr">
        <is>
          <t>East</t>
        </is>
      </c>
      <c r="F265" t="inlineStr">
        <is>
          <t>P0010</t>
        </is>
      </c>
      <c r="G265" t="inlineStr">
        <is>
          <t>Prod_0010</t>
        </is>
      </c>
      <c r="H265" t="inlineStr">
        <is>
          <t>Electronics</t>
        </is>
      </c>
      <c r="I265" t="n">
        <v>2</v>
      </c>
      <c r="J265" t="n">
        <v>733.1</v>
      </c>
      <c r="K265" t="n">
        <v>0</v>
      </c>
      <c r="L265">
        <f>I265*J265*(1-K265)</f>
        <v/>
      </c>
      <c r="M265">
        <f>VLOOKUP(F265,Products!A:D,4,FALSE)*I265</f>
        <v/>
      </c>
      <c r="N265">
        <f>L265-M265</f>
        <v/>
      </c>
    </row>
    <row r="266">
      <c r="A266" t="inlineStr">
        <is>
          <t>T1000264</t>
        </is>
      </c>
      <c r="B266" t="inlineStr">
        <is>
          <t>2023-04-14</t>
        </is>
      </c>
      <c r="C266" t="inlineStr">
        <is>
          <t>S009</t>
        </is>
      </c>
      <c r="D266" t="inlineStr">
        <is>
          <t>Store_009</t>
        </is>
      </c>
      <c r="E266" t="inlineStr">
        <is>
          <t>Central</t>
        </is>
      </c>
      <c r="F266" t="inlineStr">
        <is>
          <t>P0049</t>
        </is>
      </c>
      <c r="G266" t="inlineStr">
        <is>
          <t>Prod_0049</t>
        </is>
      </c>
      <c r="H266" t="inlineStr">
        <is>
          <t>Beverages</t>
        </is>
      </c>
      <c r="I266" t="n">
        <v>9</v>
      </c>
      <c r="J266" t="n">
        <v>273.4</v>
      </c>
      <c r="K266" t="n">
        <v>0.05</v>
      </c>
      <c r="L266">
        <f>I266*J266*(1-K266)</f>
        <v/>
      </c>
      <c r="M266">
        <f>VLOOKUP(F266,Products!A:D,4,FALSE)*I266</f>
        <v/>
      </c>
      <c r="N266">
        <f>L266-M266</f>
        <v/>
      </c>
    </row>
    <row r="267">
      <c r="A267" t="inlineStr">
        <is>
          <t>T1000265</t>
        </is>
      </c>
      <c r="B267" t="inlineStr">
        <is>
          <t>2024-05-05</t>
        </is>
      </c>
      <c r="C267" t="inlineStr">
        <is>
          <t>S050</t>
        </is>
      </c>
      <c r="D267" t="inlineStr">
        <is>
          <t>Store_050</t>
        </is>
      </c>
      <c r="E267" t="inlineStr">
        <is>
          <t>South</t>
        </is>
      </c>
      <c r="F267" t="inlineStr">
        <is>
          <t>P0064</t>
        </is>
      </c>
      <c r="G267" t="inlineStr">
        <is>
          <t>Prod_0064</t>
        </is>
      </c>
      <c r="H267" t="inlineStr">
        <is>
          <t>Beverages</t>
        </is>
      </c>
      <c r="I267" t="n">
        <v>4</v>
      </c>
      <c r="J267" t="n">
        <v>938.88</v>
      </c>
      <c r="K267" t="n">
        <v>0</v>
      </c>
      <c r="L267">
        <f>I267*J267*(1-K267)</f>
        <v/>
      </c>
      <c r="M267">
        <f>VLOOKUP(F267,Products!A:D,4,FALSE)*I267</f>
        <v/>
      </c>
      <c r="N267">
        <f>L267-M267</f>
        <v/>
      </c>
    </row>
    <row r="268">
      <c r="A268" t="inlineStr">
        <is>
          <t>T1000266</t>
        </is>
      </c>
      <c r="B268" t="inlineStr">
        <is>
          <t>2024-09-09</t>
        </is>
      </c>
      <c r="C268" t="inlineStr">
        <is>
          <t>S030</t>
        </is>
      </c>
      <c r="D268" t="inlineStr">
        <is>
          <t>Store_030</t>
        </is>
      </c>
      <c r="E268" t="inlineStr">
        <is>
          <t>North</t>
        </is>
      </c>
      <c r="F268" t="inlineStr">
        <is>
          <t>P0106</t>
        </is>
      </c>
      <c r="G268" t="inlineStr">
        <is>
          <t>Prod_0106</t>
        </is>
      </c>
      <c r="H268" t="inlineStr">
        <is>
          <t>Electronics</t>
        </is>
      </c>
      <c r="I268" t="n">
        <v>9</v>
      </c>
      <c r="J268" t="n">
        <v>981.03</v>
      </c>
      <c r="K268" t="n">
        <v>0</v>
      </c>
      <c r="L268">
        <f>I268*J268*(1-K268)</f>
        <v/>
      </c>
      <c r="M268">
        <f>VLOOKUP(F268,Products!A:D,4,FALSE)*I268</f>
        <v/>
      </c>
      <c r="N268">
        <f>L268-M268</f>
        <v/>
      </c>
    </row>
    <row r="269">
      <c r="A269" t="inlineStr">
        <is>
          <t>T1000267</t>
        </is>
      </c>
      <c r="B269" t="inlineStr">
        <is>
          <t>2025-02-07</t>
        </is>
      </c>
      <c r="C269" t="inlineStr">
        <is>
          <t>S019</t>
        </is>
      </c>
      <c r="D269" t="inlineStr">
        <is>
          <t>Store_019</t>
        </is>
      </c>
      <c r="E269" t="inlineStr">
        <is>
          <t>East</t>
        </is>
      </c>
      <c r="F269" t="inlineStr">
        <is>
          <t>P0159</t>
        </is>
      </c>
      <c r="G269" t="inlineStr">
        <is>
          <t>Prod_0159</t>
        </is>
      </c>
      <c r="H269" t="inlineStr">
        <is>
          <t>Electronics</t>
        </is>
      </c>
      <c r="I269" t="n">
        <v>3</v>
      </c>
      <c r="J269" t="n">
        <v>489.81</v>
      </c>
      <c r="K269" t="n">
        <v>0</v>
      </c>
      <c r="L269">
        <f>I269*J269*(1-K269)</f>
        <v/>
      </c>
      <c r="M269">
        <f>VLOOKUP(F269,Products!A:D,4,FALSE)*I269</f>
        <v/>
      </c>
      <c r="N269">
        <f>L269-M269</f>
        <v/>
      </c>
    </row>
    <row r="270">
      <c r="A270" t="inlineStr">
        <is>
          <t>T1000268</t>
        </is>
      </c>
      <c r="B270" t="inlineStr">
        <is>
          <t>2023-12-13</t>
        </is>
      </c>
      <c r="C270" t="inlineStr">
        <is>
          <t>S037</t>
        </is>
      </c>
      <c r="D270" t="inlineStr">
        <is>
          <t>Store_037</t>
        </is>
      </c>
      <c r="E270" t="inlineStr">
        <is>
          <t>East</t>
        </is>
      </c>
      <c r="F270" t="inlineStr">
        <is>
          <t>P0024</t>
        </is>
      </c>
      <c r="G270" t="inlineStr">
        <is>
          <t>Prod_0024</t>
        </is>
      </c>
      <c r="H270" t="inlineStr">
        <is>
          <t>Clothing</t>
        </is>
      </c>
      <c r="I270" t="n">
        <v>2</v>
      </c>
      <c r="J270" t="n">
        <v>99.53</v>
      </c>
      <c r="K270" t="n">
        <v>0.2</v>
      </c>
      <c r="L270">
        <f>I270*J270*(1-K270)</f>
        <v/>
      </c>
      <c r="M270">
        <f>VLOOKUP(F270,Products!A:D,4,FALSE)*I270</f>
        <v/>
      </c>
      <c r="N270">
        <f>L270-M270</f>
        <v/>
      </c>
    </row>
    <row r="271">
      <c r="A271" t="inlineStr">
        <is>
          <t>T1000269</t>
        </is>
      </c>
      <c r="B271" t="inlineStr">
        <is>
          <t>2023-09-09</t>
        </is>
      </c>
      <c r="C271" t="inlineStr">
        <is>
          <t>S031</t>
        </is>
      </c>
      <c r="D271" t="inlineStr">
        <is>
          <t>Store_031</t>
        </is>
      </c>
      <c r="E271" t="inlineStr">
        <is>
          <t>Central</t>
        </is>
      </c>
      <c r="F271" t="inlineStr">
        <is>
          <t>P0107</t>
        </is>
      </c>
      <c r="G271" t="inlineStr">
        <is>
          <t>Prod_0107</t>
        </is>
      </c>
      <c r="H271" t="inlineStr">
        <is>
          <t>Stationery</t>
        </is>
      </c>
      <c r="I271" t="n">
        <v>5</v>
      </c>
      <c r="J271" t="n">
        <v>768.46</v>
      </c>
      <c r="K271" t="n">
        <v>0.15</v>
      </c>
      <c r="L271">
        <f>I271*J271*(1-K271)</f>
        <v/>
      </c>
      <c r="M271">
        <f>VLOOKUP(F271,Products!A:D,4,FALSE)*I271</f>
        <v/>
      </c>
      <c r="N271">
        <f>L271-M271</f>
        <v/>
      </c>
    </row>
    <row r="272">
      <c r="A272" t="inlineStr">
        <is>
          <t>T1000270</t>
        </is>
      </c>
      <c r="B272" t="inlineStr">
        <is>
          <t>2025-05-07</t>
        </is>
      </c>
      <c r="C272" t="inlineStr">
        <is>
          <t>S041</t>
        </is>
      </c>
      <c r="D272" t="inlineStr">
        <is>
          <t>Store_041</t>
        </is>
      </c>
      <c r="E272" t="inlineStr">
        <is>
          <t>East</t>
        </is>
      </c>
      <c r="F272" t="inlineStr">
        <is>
          <t>P0056</t>
        </is>
      </c>
      <c r="G272" t="inlineStr">
        <is>
          <t>Prod_0056</t>
        </is>
      </c>
      <c r="H272" t="inlineStr">
        <is>
          <t>Household</t>
        </is>
      </c>
      <c r="I272" t="n">
        <v>5</v>
      </c>
      <c r="J272" t="n">
        <v>306.22</v>
      </c>
      <c r="K272" t="n">
        <v>0</v>
      </c>
      <c r="L272">
        <f>I272*J272*(1-K272)</f>
        <v/>
      </c>
      <c r="M272">
        <f>VLOOKUP(F272,Products!A:D,4,FALSE)*I272</f>
        <v/>
      </c>
      <c r="N272">
        <f>L272-M272</f>
        <v/>
      </c>
    </row>
    <row r="273">
      <c r="A273" t="inlineStr">
        <is>
          <t>T1000271</t>
        </is>
      </c>
      <c r="B273" t="inlineStr">
        <is>
          <t>2023-02-21</t>
        </is>
      </c>
      <c r="C273" t="inlineStr">
        <is>
          <t>S008</t>
        </is>
      </c>
      <c r="D273" t="inlineStr">
        <is>
          <t>Store_008</t>
        </is>
      </c>
      <c r="E273" t="inlineStr">
        <is>
          <t>East</t>
        </is>
      </c>
      <c r="F273" t="inlineStr">
        <is>
          <t>P0188</t>
        </is>
      </c>
      <c r="G273" t="inlineStr">
        <is>
          <t>Prod_0188</t>
        </is>
      </c>
      <c r="H273" t="inlineStr">
        <is>
          <t>Food</t>
        </is>
      </c>
      <c r="I273" t="n">
        <v>6</v>
      </c>
      <c r="J273" t="n">
        <v>576.01</v>
      </c>
      <c r="K273" t="n">
        <v>0.1</v>
      </c>
      <c r="L273">
        <f>I273*J273*(1-K273)</f>
        <v/>
      </c>
      <c r="M273">
        <f>VLOOKUP(F273,Products!A:D,4,FALSE)*I273</f>
        <v/>
      </c>
      <c r="N273">
        <f>L273-M273</f>
        <v/>
      </c>
    </row>
    <row r="274">
      <c r="A274" t="inlineStr">
        <is>
          <t>T1000272</t>
        </is>
      </c>
      <c r="B274" t="inlineStr">
        <is>
          <t>2023-09-19</t>
        </is>
      </c>
      <c r="C274" t="inlineStr">
        <is>
          <t>S038</t>
        </is>
      </c>
      <c r="D274" t="inlineStr">
        <is>
          <t>Store_038</t>
        </is>
      </c>
      <c r="E274" t="inlineStr">
        <is>
          <t>East</t>
        </is>
      </c>
      <c r="F274" t="inlineStr">
        <is>
          <t>P0119</t>
        </is>
      </c>
      <c r="G274" t="inlineStr">
        <is>
          <t>Prod_0119</t>
        </is>
      </c>
      <c r="H274" t="inlineStr">
        <is>
          <t>Electronics</t>
        </is>
      </c>
      <c r="I274" t="n">
        <v>6</v>
      </c>
      <c r="J274" t="n">
        <v>224.14</v>
      </c>
      <c r="K274" t="n">
        <v>0</v>
      </c>
      <c r="L274">
        <f>I274*J274*(1-K274)</f>
        <v/>
      </c>
      <c r="M274">
        <f>VLOOKUP(F274,Products!A:D,4,FALSE)*I274</f>
        <v/>
      </c>
      <c r="N274">
        <f>L274-M274</f>
        <v/>
      </c>
    </row>
    <row r="275">
      <c r="A275" t="inlineStr">
        <is>
          <t>T1000273</t>
        </is>
      </c>
      <c r="B275" t="inlineStr">
        <is>
          <t>2024-10-04</t>
        </is>
      </c>
      <c r="C275" t="inlineStr">
        <is>
          <t>S035</t>
        </is>
      </c>
      <c r="D275" t="inlineStr">
        <is>
          <t>Store_035</t>
        </is>
      </c>
      <c r="E275" t="inlineStr">
        <is>
          <t>Central</t>
        </is>
      </c>
      <c r="F275" t="inlineStr">
        <is>
          <t>P0061</t>
        </is>
      </c>
      <c r="G275" t="inlineStr">
        <is>
          <t>Prod_0061</t>
        </is>
      </c>
      <c r="H275" t="inlineStr">
        <is>
          <t>Beverages</t>
        </is>
      </c>
      <c r="I275" t="n">
        <v>7</v>
      </c>
      <c r="J275" t="n">
        <v>64.34</v>
      </c>
      <c r="K275" t="n">
        <v>0.05</v>
      </c>
      <c r="L275">
        <f>I275*J275*(1-K275)</f>
        <v/>
      </c>
      <c r="M275">
        <f>VLOOKUP(F275,Products!A:D,4,FALSE)*I275</f>
        <v/>
      </c>
      <c r="N275">
        <f>L275-M275</f>
        <v/>
      </c>
    </row>
    <row r="276">
      <c r="A276" t="inlineStr">
        <is>
          <t>T1000274</t>
        </is>
      </c>
      <c r="B276" t="inlineStr">
        <is>
          <t>2023-07-21</t>
        </is>
      </c>
      <c r="C276" t="inlineStr">
        <is>
          <t>S034</t>
        </is>
      </c>
      <c r="D276" t="inlineStr">
        <is>
          <t>Store_034</t>
        </is>
      </c>
      <c r="E276" t="inlineStr">
        <is>
          <t>Central</t>
        </is>
      </c>
      <c r="F276" t="inlineStr">
        <is>
          <t>P0164</t>
        </is>
      </c>
      <c r="G276" t="inlineStr">
        <is>
          <t>Prod_0164</t>
        </is>
      </c>
      <c r="H276" t="inlineStr">
        <is>
          <t>Food</t>
        </is>
      </c>
      <c r="I276" t="n">
        <v>8</v>
      </c>
      <c r="J276" t="n">
        <v>604.4</v>
      </c>
      <c r="K276" t="n">
        <v>0</v>
      </c>
      <c r="L276">
        <f>I276*J276*(1-K276)</f>
        <v/>
      </c>
      <c r="M276">
        <f>VLOOKUP(F276,Products!A:D,4,FALSE)*I276</f>
        <v/>
      </c>
      <c r="N276">
        <f>L276-M276</f>
        <v/>
      </c>
    </row>
    <row r="277">
      <c r="A277" t="inlineStr">
        <is>
          <t>T1000275</t>
        </is>
      </c>
      <c r="B277" t="inlineStr">
        <is>
          <t>2025-07-04</t>
        </is>
      </c>
      <c r="C277" t="inlineStr">
        <is>
          <t>S024</t>
        </is>
      </c>
      <c r="D277" t="inlineStr">
        <is>
          <t>Store_024</t>
        </is>
      </c>
      <c r="E277" t="inlineStr">
        <is>
          <t>South</t>
        </is>
      </c>
      <c r="F277" t="inlineStr">
        <is>
          <t>P0059</t>
        </is>
      </c>
      <c r="G277" t="inlineStr">
        <is>
          <t>Prod_0059</t>
        </is>
      </c>
      <c r="H277" t="inlineStr">
        <is>
          <t>Beverages</t>
        </is>
      </c>
      <c r="I277" t="n">
        <v>2</v>
      </c>
      <c r="J277" t="n">
        <v>579.17</v>
      </c>
      <c r="K277" t="n">
        <v>0.05</v>
      </c>
      <c r="L277">
        <f>I277*J277*(1-K277)</f>
        <v/>
      </c>
      <c r="M277">
        <f>VLOOKUP(F277,Products!A:D,4,FALSE)*I277</f>
        <v/>
      </c>
      <c r="N277">
        <f>L277-M277</f>
        <v/>
      </c>
    </row>
    <row r="278">
      <c r="A278" t="inlineStr">
        <is>
          <t>T1000276</t>
        </is>
      </c>
      <c r="B278" t="inlineStr">
        <is>
          <t>2024-12-27</t>
        </is>
      </c>
      <c r="C278" t="inlineStr">
        <is>
          <t>S004</t>
        </is>
      </c>
      <c r="D278" t="inlineStr">
        <is>
          <t>Store_004</t>
        </is>
      </c>
      <c r="E278" t="inlineStr">
        <is>
          <t>Central</t>
        </is>
      </c>
      <c r="F278" t="inlineStr">
        <is>
          <t>P0144</t>
        </is>
      </c>
      <c r="G278" t="inlineStr">
        <is>
          <t>Prod_0144</t>
        </is>
      </c>
      <c r="H278" t="inlineStr">
        <is>
          <t>Stationery</t>
        </is>
      </c>
      <c r="I278" t="n">
        <v>1</v>
      </c>
      <c r="J278" t="n">
        <v>219.24</v>
      </c>
      <c r="K278" t="n">
        <v>0</v>
      </c>
      <c r="L278">
        <f>I278*J278*(1-K278)</f>
        <v/>
      </c>
      <c r="M278">
        <f>VLOOKUP(F278,Products!A:D,4,FALSE)*I278</f>
        <v/>
      </c>
      <c r="N278">
        <f>L278-M278</f>
        <v/>
      </c>
    </row>
    <row r="279">
      <c r="A279" t="inlineStr">
        <is>
          <t>T1000277</t>
        </is>
      </c>
      <c r="B279" t="inlineStr">
        <is>
          <t>2025-04-03</t>
        </is>
      </c>
      <c r="C279" t="inlineStr">
        <is>
          <t>S045</t>
        </is>
      </c>
      <c r="D279" t="inlineStr">
        <is>
          <t>Store_045</t>
        </is>
      </c>
      <c r="E279" t="inlineStr">
        <is>
          <t>East</t>
        </is>
      </c>
      <c r="F279" t="inlineStr">
        <is>
          <t>P0067</t>
        </is>
      </c>
      <c r="G279" t="inlineStr">
        <is>
          <t>Prod_0067</t>
        </is>
      </c>
      <c r="H279" t="inlineStr">
        <is>
          <t>Toys</t>
        </is>
      </c>
      <c r="I279" t="n">
        <v>9</v>
      </c>
      <c r="J279" t="n">
        <v>197.1</v>
      </c>
      <c r="K279" t="n">
        <v>0</v>
      </c>
      <c r="L279">
        <f>I279*J279*(1-K279)</f>
        <v/>
      </c>
      <c r="M279">
        <f>VLOOKUP(F279,Products!A:D,4,FALSE)*I279</f>
        <v/>
      </c>
      <c r="N279">
        <f>L279-M279</f>
        <v/>
      </c>
    </row>
    <row r="280">
      <c r="A280" t="inlineStr">
        <is>
          <t>T1000278</t>
        </is>
      </c>
      <c r="B280" t="inlineStr">
        <is>
          <t>2024-02-18</t>
        </is>
      </c>
      <c r="C280" t="inlineStr">
        <is>
          <t>S005</t>
        </is>
      </c>
      <c r="D280" t="inlineStr">
        <is>
          <t>Store_005</t>
        </is>
      </c>
      <c r="E280" t="inlineStr">
        <is>
          <t>Central</t>
        </is>
      </c>
      <c r="F280" t="inlineStr">
        <is>
          <t>P0086</t>
        </is>
      </c>
      <c r="G280" t="inlineStr">
        <is>
          <t>Prod_0086</t>
        </is>
      </c>
      <c r="H280" t="inlineStr">
        <is>
          <t>Stationery</t>
        </is>
      </c>
      <c r="I280" t="n">
        <v>6</v>
      </c>
      <c r="J280" t="n">
        <v>741.88</v>
      </c>
      <c r="K280" t="n">
        <v>0.05</v>
      </c>
      <c r="L280">
        <f>I280*J280*(1-K280)</f>
        <v/>
      </c>
      <c r="M280">
        <f>VLOOKUP(F280,Products!A:D,4,FALSE)*I280</f>
        <v/>
      </c>
      <c r="N280">
        <f>L280-M280</f>
        <v/>
      </c>
    </row>
    <row r="281">
      <c r="A281" t="inlineStr">
        <is>
          <t>T1000279</t>
        </is>
      </c>
      <c r="B281" t="inlineStr">
        <is>
          <t>2024-06-29</t>
        </is>
      </c>
      <c r="C281" t="inlineStr">
        <is>
          <t>S034</t>
        </is>
      </c>
      <c r="D281" t="inlineStr">
        <is>
          <t>Store_034</t>
        </is>
      </c>
      <c r="E281" t="inlineStr">
        <is>
          <t>Central</t>
        </is>
      </c>
      <c r="F281" t="inlineStr">
        <is>
          <t>P0186</t>
        </is>
      </c>
      <c r="G281" t="inlineStr">
        <is>
          <t>Prod_0186</t>
        </is>
      </c>
      <c r="H281" t="inlineStr">
        <is>
          <t>Household</t>
        </is>
      </c>
      <c r="I281" t="n">
        <v>4</v>
      </c>
      <c r="J281" t="n">
        <v>831.64</v>
      </c>
      <c r="K281" t="n">
        <v>0.1</v>
      </c>
      <c r="L281">
        <f>I281*J281*(1-K281)</f>
        <v/>
      </c>
      <c r="M281">
        <f>VLOOKUP(F281,Products!A:D,4,FALSE)*I281</f>
        <v/>
      </c>
      <c r="N281">
        <f>L281-M281</f>
        <v/>
      </c>
    </row>
    <row r="282">
      <c r="A282" t="inlineStr">
        <is>
          <t>T1000280</t>
        </is>
      </c>
      <c r="B282" t="inlineStr">
        <is>
          <t>2024-06-24</t>
        </is>
      </c>
      <c r="C282" t="inlineStr">
        <is>
          <t>S023</t>
        </is>
      </c>
      <c r="D282" t="inlineStr">
        <is>
          <t>Store_023</t>
        </is>
      </c>
      <c r="E282" t="inlineStr">
        <is>
          <t>South</t>
        </is>
      </c>
      <c r="F282" t="inlineStr">
        <is>
          <t>P0055</t>
        </is>
      </c>
      <c r="G282" t="inlineStr">
        <is>
          <t>Prod_0055</t>
        </is>
      </c>
      <c r="H282" t="inlineStr">
        <is>
          <t>Beverages</t>
        </is>
      </c>
      <c r="I282" t="n">
        <v>9</v>
      </c>
      <c r="J282" t="n">
        <v>176.26</v>
      </c>
      <c r="K282" t="n">
        <v>0.15</v>
      </c>
      <c r="L282">
        <f>I282*J282*(1-K282)</f>
        <v/>
      </c>
      <c r="M282">
        <f>VLOOKUP(F282,Products!A:D,4,FALSE)*I282</f>
        <v/>
      </c>
      <c r="N282">
        <f>L282-M282</f>
        <v/>
      </c>
    </row>
    <row r="283">
      <c r="A283" t="inlineStr">
        <is>
          <t>T1000281</t>
        </is>
      </c>
      <c r="B283" t="inlineStr">
        <is>
          <t>2023-04-05</t>
        </is>
      </c>
      <c r="C283" t="inlineStr">
        <is>
          <t>S016</t>
        </is>
      </c>
      <c r="D283" t="inlineStr">
        <is>
          <t>Store_016</t>
        </is>
      </c>
      <c r="E283" t="inlineStr">
        <is>
          <t>West</t>
        </is>
      </c>
      <c r="F283" t="inlineStr">
        <is>
          <t>P0054</t>
        </is>
      </c>
      <c r="G283" t="inlineStr">
        <is>
          <t>Prod_0054</t>
        </is>
      </c>
      <c r="H283" t="inlineStr">
        <is>
          <t>Food</t>
        </is>
      </c>
      <c r="I283" t="n">
        <v>6</v>
      </c>
      <c r="J283" t="n">
        <v>518.1900000000001</v>
      </c>
      <c r="K283" t="n">
        <v>0</v>
      </c>
      <c r="L283">
        <f>I283*J283*(1-K283)</f>
        <v/>
      </c>
      <c r="M283">
        <f>VLOOKUP(F283,Products!A:D,4,FALSE)*I283</f>
        <v/>
      </c>
      <c r="N283">
        <f>L283-M283</f>
        <v/>
      </c>
    </row>
    <row r="284">
      <c r="A284" t="inlineStr">
        <is>
          <t>T1000282</t>
        </is>
      </c>
      <c r="B284" t="inlineStr">
        <is>
          <t>2025-04-13</t>
        </is>
      </c>
      <c r="C284" t="inlineStr">
        <is>
          <t>S046</t>
        </is>
      </c>
      <c r="D284" t="inlineStr">
        <is>
          <t>Store_046</t>
        </is>
      </c>
      <c r="E284" t="inlineStr">
        <is>
          <t>South</t>
        </is>
      </c>
      <c r="F284" t="inlineStr">
        <is>
          <t>P0045</t>
        </is>
      </c>
      <c r="G284" t="inlineStr">
        <is>
          <t>Prod_0045</t>
        </is>
      </c>
      <c r="H284" t="inlineStr">
        <is>
          <t>Toys</t>
        </is>
      </c>
      <c r="I284" t="n">
        <v>9</v>
      </c>
      <c r="J284" t="n">
        <v>227.18</v>
      </c>
      <c r="K284" t="n">
        <v>0</v>
      </c>
      <c r="L284">
        <f>I284*J284*(1-K284)</f>
        <v/>
      </c>
      <c r="M284">
        <f>VLOOKUP(F284,Products!A:D,4,FALSE)*I284</f>
        <v/>
      </c>
      <c r="N284">
        <f>L284-M284</f>
        <v/>
      </c>
    </row>
    <row r="285">
      <c r="A285" t="inlineStr">
        <is>
          <t>T1000283</t>
        </is>
      </c>
      <c r="B285" t="inlineStr">
        <is>
          <t>2023-03-25</t>
        </is>
      </c>
      <c r="C285" t="inlineStr">
        <is>
          <t>S007</t>
        </is>
      </c>
      <c r="D285" t="inlineStr">
        <is>
          <t>Store_007</t>
        </is>
      </c>
      <c r="E285" t="inlineStr">
        <is>
          <t>East</t>
        </is>
      </c>
      <c r="F285" t="inlineStr">
        <is>
          <t>P0130</t>
        </is>
      </c>
      <c r="G285" t="inlineStr">
        <is>
          <t>Prod_0130</t>
        </is>
      </c>
      <c r="H285" t="inlineStr">
        <is>
          <t>Electronics</t>
        </is>
      </c>
      <c r="I285" t="n">
        <v>9</v>
      </c>
      <c r="J285" t="n">
        <v>653.71</v>
      </c>
      <c r="K285" t="n">
        <v>0.2</v>
      </c>
      <c r="L285">
        <f>I285*J285*(1-K285)</f>
        <v/>
      </c>
      <c r="M285">
        <f>VLOOKUP(F285,Products!A:D,4,FALSE)*I285</f>
        <v/>
      </c>
      <c r="N285">
        <f>L285-M285</f>
        <v/>
      </c>
    </row>
    <row r="286">
      <c r="A286" t="inlineStr">
        <is>
          <t>T1000284</t>
        </is>
      </c>
      <c r="B286" t="inlineStr">
        <is>
          <t>2023-10-19</t>
        </is>
      </c>
      <c r="C286" t="inlineStr">
        <is>
          <t>S046</t>
        </is>
      </c>
      <c r="D286" t="inlineStr">
        <is>
          <t>Store_046</t>
        </is>
      </c>
      <c r="E286" t="inlineStr">
        <is>
          <t>South</t>
        </is>
      </c>
      <c r="F286" t="inlineStr">
        <is>
          <t>P0111</t>
        </is>
      </c>
      <c r="G286" t="inlineStr">
        <is>
          <t>Prod_0111</t>
        </is>
      </c>
      <c r="H286" t="inlineStr">
        <is>
          <t>Clothing</t>
        </is>
      </c>
      <c r="I286" t="n">
        <v>9</v>
      </c>
      <c r="J286" t="n">
        <v>484.2</v>
      </c>
      <c r="K286" t="n">
        <v>0.05</v>
      </c>
      <c r="L286">
        <f>I286*J286*(1-K286)</f>
        <v/>
      </c>
      <c r="M286">
        <f>VLOOKUP(F286,Products!A:D,4,FALSE)*I286</f>
        <v/>
      </c>
      <c r="N286">
        <f>L286-M286</f>
        <v/>
      </c>
    </row>
    <row r="287">
      <c r="A287" t="inlineStr">
        <is>
          <t>T1000285</t>
        </is>
      </c>
      <c r="B287" t="inlineStr">
        <is>
          <t>2023-06-02</t>
        </is>
      </c>
      <c r="C287" t="inlineStr">
        <is>
          <t>S050</t>
        </is>
      </c>
      <c r="D287" t="inlineStr">
        <is>
          <t>Store_050</t>
        </is>
      </c>
      <c r="E287" t="inlineStr">
        <is>
          <t>South</t>
        </is>
      </c>
      <c r="F287" t="inlineStr">
        <is>
          <t>P0056</t>
        </is>
      </c>
      <c r="G287" t="inlineStr">
        <is>
          <t>Prod_0056</t>
        </is>
      </c>
      <c r="H287" t="inlineStr">
        <is>
          <t>Household</t>
        </is>
      </c>
      <c r="I287" t="n">
        <v>2</v>
      </c>
      <c r="J287" t="n">
        <v>323.79</v>
      </c>
      <c r="K287" t="n">
        <v>0</v>
      </c>
      <c r="L287">
        <f>I287*J287*(1-K287)</f>
        <v/>
      </c>
      <c r="M287">
        <f>VLOOKUP(F287,Products!A:D,4,FALSE)*I287</f>
        <v/>
      </c>
      <c r="N287">
        <f>L287-M287</f>
        <v/>
      </c>
    </row>
    <row r="288">
      <c r="A288" t="inlineStr">
        <is>
          <t>T1000286</t>
        </is>
      </c>
      <c r="B288" t="inlineStr">
        <is>
          <t>2025-02-23</t>
        </is>
      </c>
      <c r="C288" t="inlineStr">
        <is>
          <t>S003</t>
        </is>
      </c>
      <c r="D288" t="inlineStr">
        <is>
          <t>Store_003</t>
        </is>
      </c>
      <c r="E288" t="inlineStr">
        <is>
          <t>North</t>
        </is>
      </c>
      <c r="F288" t="inlineStr">
        <is>
          <t>P0055</t>
        </is>
      </c>
      <c r="G288" t="inlineStr">
        <is>
          <t>Prod_0055</t>
        </is>
      </c>
      <c r="H288" t="inlineStr">
        <is>
          <t>Beverages</t>
        </is>
      </c>
      <c r="I288" t="n">
        <v>5</v>
      </c>
      <c r="J288" t="n">
        <v>178.47</v>
      </c>
      <c r="K288" t="n">
        <v>0</v>
      </c>
      <c r="L288">
        <f>I288*J288*(1-K288)</f>
        <v/>
      </c>
      <c r="M288">
        <f>VLOOKUP(F288,Products!A:D,4,FALSE)*I288</f>
        <v/>
      </c>
      <c r="N288">
        <f>L288-M288</f>
        <v/>
      </c>
    </row>
    <row r="289">
      <c r="A289" t="inlineStr">
        <is>
          <t>T1000287</t>
        </is>
      </c>
      <c r="B289" t="inlineStr">
        <is>
          <t>2024-09-09</t>
        </is>
      </c>
      <c r="C289" t="inlineStr">
        <is>
          <t>S031</t>
        </is>
      </c>
      <c r="D289" t="inlineStr">
        <is>
          <t>Store_031</t>
        </is>
      </c>
      <c r="E289" t="inlineStr">
        <is>
          <t>Central</t>
        </is>
      </c>
      <c r="F289" t="inlineStr">
        <is>
          <t>P0144</t>
        </is>
      </c>
      <c r="G289" t="inlineStr">
        <is>
          <t>Prod_0144</t>
        </is>
      </c>
      <c r="H289" t="inlineStr">
        <is>
          <t>Stationery</t>
        </is>
      </c>
      <c r="I289" t="n">
        <v>7</v>
      </c>
      <c r="J289" t="n">
        <v>225.56</v>
      </c>
      <c r="K289" t="n">
        <v>0.15</v>
      </c>
      <c r="L289">
        <f>I289*J289*(1-K289)</f>
        <v/>
      </c>
      <c r="M289">
        <f>VLOOKUP(F289,Products!A:D,4,FALSE)*I289</f>
        <v/>
      </c>
      <c r="N289">
        <f>L289-M289</f>
        <v/>
      </c>
    </row>
    <row r="290">
      <c r="A290" t="inlineStr">
        <is>
          <t>T1000288</t>
        </is>
      </c>
      <c r="B290" t="inlineStr">
        <is>
          <t>2024-08-14</t>
        </is>
      </c>
      <c r="C290" t="inlineStr">
        <is>
          <t>S048</t>
        </is>
      </c>
      <c r="D290" t="inlineStr">
        <is>
          <t>Store_048</t>
        </is>
      </c>
      <c r="E290" t="inlineStr">
        <is>
          <t>South</t>
        </is>
      </c>
      <c r="F290" t="inlineStr">
        <is>
          <t>P0054</t>
        </is>
      </c>
      <c r="G290" t="inlineStr">
        <is>
          <t>Prod_0054</t>
        </is>
      </c>
      <c r="H290" t="inlineStr">
        <is>
          <t>Food</t>
        </is>
      </c>
      <c r="I290" t="n">
        <v>4</v>
      </c>
      <c r="J290" t="n">
        <v>462.84</v>
      </c>
      <c r="K290" t="n">
        <v>0.15</v>
      </c>
      <c r="L290">
        <f>I290*J290*(1-K290)</f>
        <v/>
      </c>
      <c r="M290">
        <f>VLOOKUP(F290,Products!A:D,4,FALSE)*I290</f>
        <v/>
      </c>
      <c r="N290">
        <f>L290-M290</f>
        <v/>
      </c>
    </row>
    <row r="291">
      <c r="A291" t="inlineStr">
        <is>
          <t>T1000289</t>
        </is>
      </c>
      <c r="B291" t="inlineStr">
        <is>
          <t>2024-11-22</t>
        </is>
      </c>
      <c r="C291" t="inlineStr">
        <is>
          <t>S013</t>
        </is>
      </c>
      <c r="D291" t="inlineStr">
        <is>
          <t>Store_013</t>
        </is>
      </c>
      <c r="E291" t="inlineStr">
        <is>
          <t>North</t>
        </is>
      </c>
      <c r="F291" t="inlineStr">
        <is>
          <t>P0155</t>
        </is>
      </c>
      <c r="G291" t="inlineStr">
        <is>
          <t>Prod_0155</t>
        </is>
      </c>
      <c r="H291" t="inlineStr">
        <is>
          <t>Electronics</t>
        </is>
      </c>
      <c r="I291" t="n">
        <v>2</v>
      </c>
      <c r="J291" t="n">
        <v>497.79</v>
      </c>
      <c r="K291" t="n">
        <v>0</v>
      </c>
      <c r="L291">
        <f>I291*J291*(1-K291)</f>
        <v/>
      </c>
      <c r="M291">
        <f>VLOOKUP(F291,Products!A:D,4,FALSE)*I291</f>
        <v/>
      </c>
      <c r="N291">
        <f>L291-M291</f>
        <v/>
      </c>
    </row>
    <row r="292">
      <c r="A292" t="inlineStr">
        <is>
          <t>T1000290</t>
        </is>
      </c>
      <c r="B292" t="inlineStr">
        <is>
          <t>2024-03-26</t>
        </is>
      </c>
      <c r="C292" t="inlineStr">
        <is>
          <t>S002</t>
        </is>
      </c>
      <c r="D292" t="inlineStr">
        <is>
          <t>Store_002</t>
        </is>
      </c>
      <c r="E292" t="inlineStr">
        <is>
          <t>South</t>
        </is>
      </c>
      <c r="F292" t="inlineStr">
        <is>
          <t>P0007</t>
        </is>
      </c>
      <c r="G292" t="inlineStr">
        <is>
          <t>Prod_0007</t>
        </is>
      </c>
      <c r="H292" t="inlineStr">
        <is>
          <t>Food</t>
        </is>
      </c>
      <c r="I292" t="n">
        <v>8</v>
      </c>
      <c r="J292" t="n">
        <v>125.67</v>
      </c>
      <c r="K292" t="n">
        <v>0.1</v>
      </c>
      <c r="L292">
        <f>I292*J292*(1-K292)</f>
        <v/>
      </c>
      <c r="M292">
        <f>VLOOKUP(F292,Products!A:D,4,FALSE)*I292</f>
        <v/>
      </c>
      <c r="N292">
        <f>L292-M292</f>
        <v/>
      </c>
    </row>
    <row r="293">
      <c r="A293" t="inlineStr">
        <is>
          <t>T1000291</t>
        </is>
      </c>
      <c r="B293" t="inlineStr">
        <is>
          <t>2025-08-06</t>
        </is>
      </c>
      <c r="C293" t="inlineStr">
        <is>
          <t>S050</t>
        </is>
      </c>
      <c r="D293" t="inlineStr">
        <is>
          <t>Store_050</t>
        </is>
      </c>
      <c r="E293" t="inlineStr">
        <is>
          <t>South</t>
        </is>
      </c>
      <c r="F293" t="inlineStr">
        <is>
          <t>P0022</t>
        </is>
      </c>
      <c r="G293" t="inlineStr">
        <is>
          <t>Prod_0022</t>
        </is>
      </c>
      <c r="H293" t="inlineStr">
        <is>
          <t>Beverages</t>
        </is>
      </c>
      <c r="I293" t="n">
        <v>7</v>
      </c>
      <c r="J293" t="n">
        <v>262.97</v>
      </c>
      <c r="K293" t="n">
        <v>0.2</v>
      </c>
      <c r="L293">
        <f>I293*J293*(1-K293)</f>
        <v/>
      </c>
      <c r="M293">
        <f>VLOOKUP(F293,Products!A:D,4,FALSE)*I293</f>
        <v/>
      </c>
      <c r="N293">
        <f>L293-M293</f>
        <v/>
      </c>
    </row>
    <row r="294">
      <c r="A294" t="inlineStr">
        <is>
          <t>T1000292</t>
        </is>
      </c>
      <c r="B294" t="inlineStr">
        <is>
          <t>2025-05-28</t>
        </is>
      </c>
      <c r="C294" t="inlineStr">
        <is>
          <t>S031</t>
        </is>
      </c>
      <c r="D294" t="inlineStr">
        <is>
          <t>Store_031</t>
        </is>
      </c>
      <c r="E294" t="inlineStr">
        <is>
          <t>Central</t>
        </is>
      </c>
      <c r="F294" t="inlineStr">
        <is>
          <t>P0156</t>
        </is>
      </c>
      <c r="G294" t="inlineStr">
        <is>
          <t>Prod_0156</t>
        </is>
      </c>
      <c r="H294" t="inlineStr">
        <is>
          <t>Toys</t>
        </is>
      </c>
      <c r="I294" t="n">
        <v>8</v>
      </c>
      <c r="J294" t="n">
        <v>374.14</v>
      </c>
      <c r="K294" t="n">
        <v>0</v>
      </c>
      <c r="L294">
        <f>I294*J294*(1-K294)</f>
        <v/>
      </c>
      <c r="M294">
        <f>VLOOKUP(F294,Products!A:D,4,FALSE)*I294</f>
        <v/>
      </c>
      <c r="N294">
        <f>L294-M294</f>
        <v/>
      </c>
    </row>
    <row r="295">
      <c r="A295" t="inlineStr">
        <is>
          <t>T1000293</t>
        </is>
      </c>
      <c r="B295" t="inlineStr">
        <is>
          <t>2023-10-15</t>
        </is>
      </c>
      <c r="C295" t="inlineStr">
        <is>
          <t>S018</t>
        </is>
      </c>
      <c r="D295" t="inlineStr">
        <is>
          <t>Store_018</t>
        </is>
      </c>
      <c r="E295" t="inlineStr">
        <is>
          <t>South</t>
        </is>
      </c>
      <c r="F295" t="inlineStr">
        <is>
          <t>P0063</t>
        </is>
      </c>
      <c r="G295" t="inlineStr">
        <is>
          <t>Prod_0063</t>
        </is>
      </c>
      <c r="H295" t="inlineStr">
        <is>
          <t>Clothing</t>
        </is>
      </c>
      <c r="I295" t="n">
        <v>3</v>
      </c>
      <c r="J295" t="n">
        <v>273.26</v>
      </c>
      <c r="K295" t="n">
        <v>0.05</v>
      </c>
      <c r="L295">
        <f>I295*J295*(1-K295)</f>
        <v/>
      </c>
      <c r="M295">
        <f>VLOOKUP(F295,Products!A:D,4,FALSE)*I295</f>
        <v/>
      </c>
      <c r="N295">
        <f>L295-M295</f>
        <v/>
      </c>
    </row>
    <row r="296">
      <c r="A296" t="inlineStr">
        <is>
          <t>T1000294</t>
        </is>
      </c>
      <c r="B296" t="inlineStr">
        <is>
          <t>2023-09-01</t>
        </is>
      </c>
      <c r="C296" t="inlineStr">
        <is>
          <t>S011</t>
        </is>
      </c>
      <c r="D296" t="inlineStr">
        <is>
          <t>Store_011</t>
        </is>
      </c>
      <c r="E296" t="inlineStr">
        <is>
          <t>South</t>
        </is>
      </c>
      <c r="F296" t="inlineStr">
        <is>
          <t>P0148</t>
        </is>
      </c>
      <c r="G296" t="inlineStr">
        <is>
          <t>Prod_0148</t>
        </is>
      </c>
      <c r="H296" t="inlineStr">
        <is>
          <t>Electronics</t>
        </is>
      </c>
      <c r="I296" t="n">
        <v>1</v>
      </c>
      <c r="J296" t="n">
        <v>318.02</v>
      </c>
      <c r="K296" t="n">
        <v>0</v>
      </c>
      <c r="L296">
        <f>I296*J296*(1-K296)</f>
        <v/>
      </c>
      <c r="M296">
        <f>VLOOKUP(F296,Products!A:D,4,FALSE)*I296</f>
        <v/>
      </c>
      <c r="N296">
        <f>L296-M296</f>
        <v/>
      </c>
    </row>
    <row r="297">
      <c r="A297" t="inlineStr">
        <is>
          <t>T1000295</t>
        </is>
      </c>
      <c r="B297" t="inlineStr">
        <is>
          <t>2024-11-10</t>
        </is>
      </c>
      <c r="C297" t="inlineStr">
        <is>
          <t>S031</t>
        </is>
      </c>
      <c r="D297" t="inlineStr">
        <is>
          <t>Store_031</t>
        </is>
      </c>
      <c r="E297" t="inlineStr">
        <is>
          <t>Central</t>
        </is>
      </c>
      <c r="F297" t="inlineStr">
        <is>
          <t>P0089</t>
        </is>
      </c>
      <c r="G297" t="inlineStr">
        <is>
          <t>Prod_0089</t>
        </is>
      </c>
      <c r="H297" t="inlineStr">
        <is>
          <t>Stationery</t>
        </is>
      </c>
      <c r="I297" t="n">
        <v>9</v>
      </c>
      <c r="J297" t="n">
        <v>564.35</v>
      </c>
      <c r="K297" t="n">
        <v>0</v>
      </c>
      <c r="L297">
        <f>I297*J297*(1-K297)</f>
        <v/>
      </c>
      <c r="M297">
        <f>VLOOKUP(F297,Products!A:D,4,FALSE)*I297</f>
        <v/>
      </c>
      <c r="N297">
        <f>L297-M297</f>
        <v/>
      </c>
    </row>
    <row r="298">
      <c r="A298" t="inlineStr">
        <is>
          <t>T1000296</t>
        </is>
      </c>
      <c r="B298" t="inlineStr">
        <is>
          <t>2023-02-13</t>
        </is>
      </c>
      <c r="C298" t="inlineStr">
        <is>
          <t>S036</t>
        </is>
      </c>
      <c r="D298" t="inlineStr">
        <is>
          <t>Store_036</t>
        </is>
      </c>
      <c r="E298" t="inlineStr">
        <is>
          <t>Central</t>
        </is>
      </c>
      <c r="F298" t="inlineStr">
        <is>
          <t>P0005</t>
        </is>
      </c>
      <c r="G298" t="inlineStr">
        <is>
          <t>Prod_0005</t>
        </is>
      </c>
      <c r="H298" t="inlineStr">
        <is>
          <t>Beverages</t>
        </is>
      </c>
      <c r="I298" t="n">
        <v>9</v>
      </c>
      <c r="J298" t="n">
        <v>123.71</v>
      </c>
      <c r="K298" t="n">
        <v>0.1</v>
      </c>
      <c r="L298">
        <f>I298*J298*(1-K298)</f>
        <v/>
      </c>
      <c r="M298">
        <f>VLOOKUP(F298,Products!A:D,4,FALSE)*I298</f>
        <v/>
      </c>
      <c r="N298">
        <f>L298-M298</f>
        <v/>
      </c>
    </row>
    <row r="299">
      <c r="A299" t="inlineStr">
        <is>
          <t>T1000297</t>
        </is>
      </c>
      <c r="B299" t="inlineStr">
        <is>
          <t>2025-05-04</t>
        </is>
      </c>
      <c r="C299" t="inlineStr">
        <is>
          <t>S032</t>
        </is>
      </c>
      <c r="D299" t="inlineStr">
        <is>
          <t>Store_032</t>
        </is>
      </c>
      <c r="E299" t="inlineStr">
        <is>
          <t>Central</t>
        </is>
      </c>
      <c r="F299" t="inlineStr">
        <is>
          <t>P0045</t>
        </is>
      </c>
      <c r="G299" t="inlineStr">
        <is>
          <t>Prod_0045</t>
        </is>
      </c>
      <c r="H299" t="inlineStr">
        <is>
          <t>Toys</t>
        </is>
      </c>
      <c r="I299" t="n">
        <v>4</v>
      </c>
      <c r="J299" t="n">
        <v>203.96</v>
      </c>
      <c r="K299" t="n">
        <v>0.2</v>
      </c>
      <c r="L299">
        <f>I299*J299*(1-K299)</f>
        <v/>
      </c>
      <c r="M299">
        <f>VLOOKUP(F299,Products!A:D,4,FALSE)*I299</f>
        <v/>
      </c>
      <c r="N299">
        <f>L299-M299</f>
        <v/>
      </c>
    </row>
    <row r="300">
      <c r="A300" t="inlineStr">
        <is>
          <t>T1000298</t>
        </is>
      </c>
      <c r="B300" t="inlineStr">
        <is>
          <t>2024-03-14</t>
        </is>
      </c>
      <c r="C300" t="inlineStr">
        <is>
          <t>S019</t>
        </is>
      </c>
      <c r="D300" t="inlineStr">
        <is>
          <t>Store_019</t>
        </is>
      </c>
      <c r="E300" t="inlineStr">
        <is>
          <t>East</t>
        </is>
      </c>
      <c r="F300" t="inlineStr">
        <is>
          <t>P0011</t>
        </is>
      </c>
      <c r="G300" t="inlineStr">
        <is>
          <t>Prod_0011</t>
        </is>
      </c>
      <c r="H300" t="inlineStr">
        <is>
          <t>Household</t>
        </is>
      </c>
      <c r="I300" t="n">
        <v>7</v>
      </c>
      <c r="J300" t="n">
        <v>375.22</v>
      </c>
      <c r="K300" t="n">
        <v>0</v>
      </c>
      <c r="L300">
        <f>I300*J300*(1-K300)</f>
        <v/>
      </c>
      <c r="M300">
        <f>VLOOKUP(F300,Products!A:D,4,FALSE)*I300</f>
        <v/>
      </c>
      <c r="N300">
        <f>L300-M300</f>
        <v/>
      </c>
    </row>
    <row r="301">
      <c r="A301" t="inlineStr">
        <is>
          <t>T1000299</t>
        </is>
      </c>
      <c r="B301" t="inlineStr">
        <is>
          <t>2024-01-01</t>
        </is>
      </c>
      <c r="C301" t="inlineStr">
        <is>
          <t>S023</t>
        </is>
      </c>
      <c r="D301" t="inlineStr">
        <is>
          <t>Store_023</t>
        </is>
      </c>
      <c r="E301" t="inlineStr">
        <is>
          <t>South</t>
        </is>
      </c>
      <c r="F301" t="inlineStr">
        <is>
          <t>P0133</t>
        </is>
      </c>
      <c r="G301" t="inlineStr">
        <is>
          <t>Prod_0133</t>
        </is>
      </c>
      <c r="H301" t="inlineStr">
        <is>
          <t>Stationery</t>
        </is>
      </c>
      <c r="I301" t="n">
        <v>9</v>
      </c>
      <c r="J301" t="n">
        <v>463.51</v>
      </c>
      <c r="K301" t="n">
        <v>0</v>
      </c>
      <c r="L301">
        <f>I301*J301*(1-K301)</f>
        <v/>
      </c>
      <c r="M301">
        <f>VLOOKUP(F301,Products!A:D,4,FALSE)*I301</f>
        <v/>
      </c>
      <c r="N301">
        <f>L301-M301</f>
        <v/>
      </c>
    </row>
    <row r="302">
      <c r="A302" t="inlineStr">
        <is>
          <t>T1000300</t>
        </is>
      </c>
      <c r="B302" t="inlineStr">
        <is>
          <t>2024-12-16</t>
        </is>
      </c>
      <c r="C302" t="inlineStr">
        <is>
          <t>S046</t>
        </is>
      </c>
      <c r="D302" t="inlineStr">
        <is>
          <t>Store_046</t>
        </is>
      </c>
      <c r="E302" t="inlineStr">
        <is>
          <t>South</t>
        </is>
      </c>
      <c r="F302" t="inlineStr">
        <is>
          <t>P0042</t>
        </is>
      </c>
      <c r="G302" t="inlineStr">
        <is>
          <t>Prod_0042</t>
        </is>
      </c>
      <c r="H302" t="inlineStr">
        <is>
          <t>Electronics</t>
        </is>
      </c>
      <c r="I302" t="n">
        <v>8</v>
      </c>
      <c r="J302" t="n">
        <v>723.04</v>
      </c>
      <c r="K302" t="n">
        <v>0</v>
      </c>
      <c r="L302">
        <f>I302*J302*(1-K302)</f>
        <v/>
      </c>
      <c r="M302">
        <f>VLOOKUP(F302,Products!A:D,4,FALSE)*I302</f>
        <v/>
      </c>
      <c r="N302">
        <f>L302-M302</f>
        <v/>
      </c>
    </row>
    <row r="303">
      <c r="A303" t="inlineStr">
        <is>
          <t>T1000301</t>
        </is>
      </c>
      <c r="B303" t="inlineStr">
        <is>
          <t>2025-08-31</t>
        </is>
      </c>
      <c r="C303" t="inlineStr">
        <is>
          <t>S047</t>
        </is>
      </c>
      <c r="D303" t="inlineStr">
        <is>
          <t>Store_047</t>
        </is>
      </c>
      <c r="E303" t="inlineStr">
        <is>
          <t>North</t>
        </is>
      </c>
      <c r="F303" t="inlineStr">
        <is>
          <t>P0059</t>
        </is>
      </c>
      <c r="G303" t="inlineStr">
        <is>
          <t>Prod_0059</t>
        </is>
      </c>
      <c r="H303" t="inlineStr">
        <is>
          <t>Beverages</t>
        </is>
      </c>
      <c r="I303" t="n">
        <v>7</v>
      </c>
      <c r="J303" t="n">
        <v>516.8200000000001</v>
      </c>
      <c r="K303" t="n">
        <v>0.2</v>
      </c>
      <c r="L303">
        <f>I303*J303*(1-K303)</f>
        <v/>
      </c>
      <c r="M303">
        <f>VLOOKUP(F303,Products!A:D,4,FALSE)*I303</f>
        <v/>
      </c>
      <c r="N303">
        <f>L303-M303</f>
        <v/>
      </c>
    </row>
    <row r="304">
      <c r="A304" t="inlineStr">
        <is>
          <t>T1000302</t>
        </is>
      </c>
      <c r="B304" t="inlineStr">
        <is>
          <t>2024-09-09</t>
        </is>
      </c>
      <c r="C304" t="inlineStr">
        <is>
          <t>S001</t>
        </is>
      </c>
      <c r="D304" t="inlineStr">
        <is>
          <t>Store_001</t>
        </is>
      </c>
      <c r="E304" t="inlineStr">
        <is>
          <t>West</t>
        </is>
      </c>
      <c r="F304" t="inlineStr">
        <is>
          <t>P0021</t>
        </is>
      </c>
      <c r="G304" t="inlineStr">
        <is>
          <t>Prod_0021</t>
        </is>
      </c>
      <c r="H304" t="inlineStr">
        <is>
          <t>Household</t>
        </is>
      </c>
      <c r="I304" t="n">
        <v>6</v>
      </c>
      <c r="J304" t="n">
        <v>125.73</v>
      </c>
      <c r="K304" t="n">
        <v>0</v>
      </c>
      <c r="L304">
        <f>I304*J304*(1-K304)</f>
        <v/>
      </c>
      <c r="M304">
        <f>VLOOKUP(F304,Products!A:D,4,FALSE)*I304</f>
        <v/>
      </c>
      <c r="N304">
        <f>L304-M304</f>
        <v/>
      </c>
    </row>
    <row r="305">
      <c r="A305" t="inlineStr">
        <is>
          <t>T1000303</t>
        </is>
      </c>
      <c r="B305" t="inlineStr">
        <is>
          <t>2024-11-14</t>
        </is>
      </c>
      <c r="C305" t="inlineStr">
        <is>
          <t>S010</t>
        </is>
      </c>
      <c r="D305" t="inlineStr">
        <is>
          <t>Store_010</t>
        </is>
      </c>
      <c r="E305" t="inlineStr">
        <is>
          <t>North</t>
        </is>
      </c>
      <c r="F305" t="inlineStr">
        <is>
          <t>P0083</t>
        </is>
      </c>
      <c r="G305" t="inlineStr">
        <is>
          <t>Prod_0083</t>
        </is>
      </c>
      <c r="H305" t="inlineStr">
        <is>
          <t>Clothing</t>
        </is>
      </c>
      <c r="I305" t="n">
        <v>2</v>
      </c>
      <c r="J305" t="n">
        <v>449.07</v>
      </c>
      <c r="K305" t="n">
        <v>0</v>
      </c>
      <c r="L305">
        <f>I305*J305*(1-K305)</f>
        <v/>
      </c>
      <c r="M305">
        <f>VLOOKUP(F305,Products!A:D,4,FALSE)*I305</f>
        <v/>
      </c>
      <c r="N305">
        <f>L305-M305</f>
        <v/>
      </c>
    </row>
    <row r="306">
      <c r="A306" t="inlineStr">
        <is>
          <t>T1000304</t>
        </is>
      </c>
      <c r="B306" t="inlineStr">
        <is>
          <t>2023-12-13</t>
        </is>
      </c>
      <c r="C306" t="inlineStr">
        <is>
          <t>S015</t>
        </is>
      </c>
      <c r="D306" t="inlineStr">
        <is>
          <t>Store_015</t>
        </is>
      </c>
      <c r="E306" t="inlineStr">
        <is>
          <t>North</t>
        </is>
      </c>
      <c r="F306" t="inlineStr">
        <is>
          <t>P0020</t>
        </is>
      </c>
      <c r="G306" t="inlineStr">
        <is>
          <t>Prod_0020</t>
        </is>
      </c>
      <c r="H306" t="inlineStr">
        <is>
          <t>Beverages</t>
        </is>
      </c>
      <c r="I306" t="n">
        <v>6</v>
      </c>
      <c r="J306" t="n">
        <v>748.98</v>
      </c>
      <c r="K306" t="n">
        <v>0</v>
      </c>
      <c r="L306">
        <f>I306*J306*(1-K306)</f>
        <v/>
      </c>
      <c r="M306">
        <f>VLOOKUP(F306,Products!A:D,4,FALSE)*I306</f>
        <v/>
      </c>
      <c r="N306">
        <f>L306-M306</f>
        <v/>
      </c>
    </row>
    <row r="307">
      <c r="A307" t="inlineStr">
        <is>
          <t>T1000305</t>
        </is>
      </c>
      <c r="B307" t="inlineStr">
        <is>
          <t>2025-06-11</t>
        </is>
      </c>
      <c r="C307" t="inlineStr">
        <is>
          <t>S028</t>
        </is>
      </c>
      <c r="D307" t="inlineStr">
        <is>
          <t>Store_028</t>
        </is>
      </c>
      <c r="E307" t="inlineStr">
        <is>
          <t>North</t>
        </is>
      </c>
      <c r="F307" t="inlineStr">
        <is>
          <t>P0168</t>
        </is>
      </c>
      <c r="G307" t="inlineStr">
        <is>
          <t>Prod_0168</t>
        </is>
      </c>
      <c r="H307" t="inlineStr">
        <is>
          <t>Electronics</t>
        </is>
      </c>
      <c r="I307" t="n">
        <v>8</v>
      </c>
      <c r="J307" t="n">
        <v>70.03</v>
      </c>
      <c r="K307" t="n">
        <v>0.2</v>
      </c>
      <c r="L307">
        <f>I307*J307*(1-K307)</f>
        <v/>
      </c>
      <c r="M307">
        <f>VLOOKUP(F307,Products!A:D,4,FALSE)*I307</f>
        <v/>
      </c>
      <c r="N307">
        <f>L307-M307</f>
        <v/>
      </c>
    </row>
    <row r="308">
      <c r="A308" t="inlineStr">
        <is>
          <t>T1000306</t>
        </is>
      </c>
      <c r="B308" t="inlineStr">
        <is>
          <t>2024-07-15</t>
        </is>
      </c>
      <c r="C308" t="inlineStr">
        <is>
          <t>S026</t>
        </is>
      </c>
      <c r="D308" t="inlineStr">
        <is>
          <t>Store_026</t>
        </is>
      </c>
      <c r="E308" t="inlineStr">
        <is>
          <t>North</t>
        </is>
      </c>
      <c r="F308" t="inlineStr">
        <is>
          <t>P0164</t>
        </is>
      </c>
      <c r="G308" t="inlineStr">
        <is>
          <t>Prod_0164</t>
        </is>
      </c>
      <c r="H308" t="inlineStr">
        <is>
          <t>Food</t>
        </is>
      </c>
      <c r="I308" t="n">
        <v>5</v>
      </c>
      <c r="J308" t="n">
        <v>476.99</v>
      </c>
      <c r="K308" t="n">
        <v>0</v>
      </c>
      <c r="L308">
        <f>I308*J308*(1-K308)</f>
        <v/>
      </c>
      <c r="M308">
        <f>VLOOKUP(F308,Products!A:D,4,FALSE)*I308</f>
        <v/>
      </c>
      <c r="N308">
        <f>L308-M308</f>
        <v/>
      </c>
    </row>
    <row r="309">
      <c r="A309" t="inlineStr">
        <is>
          <t>T1000307</t>
        </is>
      </c>
      <c r="B309" t="inlineStr">
        <is>
          <t>2025-08-28</t>
        </is>
      </c>
      <c r="C309" t="inlineStr">
        <is>
          <t>S023</t>
        </is>
      </c>
      <c r="D309" t="inlineStr">
        <is>
          <t>Store_023</t>
        </is>
      </c>
      <c r="E309" t="inlineStr">
        <is>
          <t>South</t>
        </is>
      </c>
      <c r="F309" t="inlineStr">
        <is>
          <t>P0156</t>
        </is>
      </c>
      <c r="G309" t="inlineStr">
        <is>
          <t>Prod_0156</t>
        </is>
      </c>
      <c r="H309" t="inlineStr">
        <is>
          <t>Toys</t>
        </is>
      </c>
      <c r="I309" t="n">
        <v>2</v>
      </c>
      <c r="J309" t="n">
        <v>484.88</v>
      </c>
      <c r="K309" t="n">
        <v>0.05</v>
      </c>
      <c r="L309">
        <f>I309*J309*(1-K309)</f>
        <v/>
      </c>
      <c r="M309">
        <f>VLOOKUP(F309,Products!A:D,4,FALSE)*I309</f>
        <v/>
      </c>
      <c r="N309">
        <f>L309-M309</f>
        <v/>
      </c>
    </row>
    <row r="310">
      <c r="A310" t="inlineStr">
        <is>
          <t>T1000308</t>
        </is>
      </c>
      <c r="B310" t="inlineStr">
        <is>
          <t>2024-12-20</t>
        </is>
      </c>
      <c r="C310" t="inlineStr">
        <is>
          <t>S029</t>
        </is>
      </c>
      <c r="D310" t="inlineStr">
        <is>
          <t>Store_029</t>
        </is>
      </c>
      <c r="E310" t="inlineStr">
        <is>
          <t>South</t>
        </is>
      </c>
      <c r="F310" t="inlineStr">
        <is>
          <t>P0049</t>
        </is>
      </c>
      <c r="G310" t="inlineStr">
        <is>
          <t>Prod_0049</t>
        </is>
      </c>
      <c r="H310" t="inlineStr">
        <is>
          <t>Beverages</t>
        </is>
      </c>
      <c r="I310" t="n">
        <v>4</v>
      </c>
      <c r="J310" t="n">
        <v>187.9</v>
      </c>
      <c r="K310" t="n">
        <v>0.1</v>
      </c>
      <c r="L310">
        <f>I310*J310*(1-K310)</f>
        <v/>
      </c>
      <c r="M310">
        <f>VLOOKUP(F310,Products!A:D,4,FALSE)*I310</f>
        <v/>
      </c>
      <c r="N310">
        <f>L310-M310</f>
        <v/>
      </c>
    </row>
    <row r="311">
      <c r="A311" t="inlineStr">
        <is>
          <t>T1000309</t>
        </is>
      </c>
      <c r="B311" t="inlineStr">
        <is>
          <t>2025-02-15</t>
        </is>
      </c>
      <c r="C311" t="inlineStr">
        <is>
          <t>S006</t>
        </is>
      </c>
      <c r="D311" t="inlineStr">
        <is>
          <t>Store_006</t>
        </is>
      </c>
      <c r="E311" t="inlineStr">
        <is>
          <t>East</t>
        </is>
      </c>
      <c r="F311" t="inlineStr">
        <is>
          <t>P0179</t>
        </is>
      </c>
      <c r="G311" t="inlineStr">
        <is>
          <t>Prod_0179</t>
        </is>
      </c>
      <c r="H311" t="inlineStr">
        <is>
          <t>Household</t>
        </is>
      </c>
      <c r="I311" t="n">
        <v>4</v>
      </c>
      <c r="J311" t="n">
        <v>256.24</v>
      </c>
      <c r="K311" t="n">
        <v>0</v>
      </c>
      <c r="L311">
        <f>I311*J311*(1-K311)</f>
        <v/>
      </c>
      <c r="M311">
        <f>VLOOKUP(F311,Products!A:D,4,FALSE)*I311</f>
        <v/>
      </c>
      <c r="N311">
        <f>L311-M311</f>
        <v/>
      </c>
    </row>
    <row r="312">
      <c r="A312" t="inlineStr">
        <is>
          <t>T1000310</t>
        </is>
      </c>
      <c r="B312" t="inlineStr">
        <is>
          <t>2023-02-17</t>
        </is>
      </c>
      <c r="C312" t="inlineStr">
        <is>
          <t>S028</t>
        </is>
      </c>
      <c r="D312" t="inlineStr">
        <is>
          <t>Store_028</t>
        </is>
      </c>
      <c r="E312" t="inlineStr">
        <is>
          <t>North</t>
        </is>
      </c>
      <c r="F312" t="inlineStr">
        <is>
          <t>P0024</t>
        </is>
      </c>
      <c r="G312" t="inlineStr">
        <is>
          <t>Prod_0024</t>
        </is>
      </c>
      <c r="H312" t="inlineStr">
        <is>
          <t>Clothing</t>
        </is>
      </c>
      <c r="I312" t="n">
        <v>5</v>
      </c>
      <c r="J312" t="n">
        <v>123.76</v>
      </c>
      <c r="K312" t="n">
        <v>0.1</v>
      </c>
      <c r="L312">
        <f>I312*J312*(1-K312)</f>
        <v/>
      </c>
      <c r="M312">
        <f>VLOOKUP(F312,Products!A:D,4,FALSE)*I312</f>
        <v/>
      </c>
      <c r="N312">
        <f>L312-M312</f>
        <v/>
      </c>
    </row>
    <row r="313">
      <c r="A313" t="inlineStr">
        <is>
          <t>T1000311</t>
        </is>
      </c>
      <c r="B313" t="inlineStr">
        <is>
          <t>2025-04-12</t>
        </is>
      </c>
      <c r="C313" t="inlineStr">
        <is>
          <t>S018</t>
        </is>
      </c>
      <c r="D313" t="inlineStr">
        <is>
          <t>Store_018</t>
        </is>
      </c>
      <c r="E313" t="inlineStr">
        <is>
          <t>South</t>
        </is>
      </c>
      <c r="F313" t="inlineStr">
        <is>
          <t>P0042</t>
        </is>
      </c>
      <c r="G313" t="inlineStr">
        <is>
          <t>Prod_0042</t>
        </is>
      </c>
      <c r="H313" t="inlineStr">
        <is>
          <t>Electronics</t>
        </is>
      </c>
      <c r="I313" t="n">
        <v>1</v>
      </c>
      <c r="J313" t="n">
        <v>707.33</v>
      </c>
      <c r="K313" t="n">
        <v>0</v>
      </c>
      <c r="L313">
        <f>I313*J313*(1-K313)</f>
        <v/>
      </c>
      <c r="M313">
        <f>VLOOKUP(F313,Products!A:D,4,FALSE)*I313</f>
        <v/>
      </c>
      <c r="N313">
        <f>L313-M313</f>
        <v/>
      </c>
    </row>
    <row r="314">
      <c r="A314" t="inlineStr">
        <is>
          <t>T1000312</t>
        </is>
      </c>
      <c r="B314" t="inlineStr">
        <is>
          <t>2023-10-18</t>
        </is>
      </c>
      <c r="C314" t="inlineStr">
        <is>
          <t>S042</t>
        </is>
      </c>
      <c r="D314" t="inlineStr">
        <is>
          <t>Store_042</t>
        </is>
      </c>
      <c r="E314" t="inlineStr">
        <is>
          <t>Central</t>
        </is>
      </c>
      <c r="F314" t="inlineStr">
        <is>
          <t>P0192</t>
        </is>
      </c>
      <c r="G314" t="inlineStr">
        <is>
          <t>Prod_0192</t>
        </is>
      </c>
      <c r="H314" t="inlineStr">
        <is>
          <t>Beverages</t>
        </is>
      </c>
      <c r="I314" t="n">
        <v>8</v>
      </c>
      <c r="J314" t="n">
        <v>414.4</v>
      </c>
      <c r="K314" t="n">
        <v>0</v>
      </c>
      <c r="L314">
        <f>I314*J314*(1-K314)</f>
        <v/>
      </c>
      <c r="M314">
        <f>VLOOKUP(F314,Products!A:D,4,FALSE)*I314</f>
        <v/>
      </c>
      <c r="N314">
        <f>L314-M314</f>
        <v/>
      </c>
    </row>
    <row r="315">
      <c r="A315" t="inlineStr">
        <is>
          <t>T1000313</t>
        </is>
      </c>
      <c r="B315" t="inlineStr">
        <is>
          <t>2023-04-10</t>
        </is>
      </c>
      <c r="C315" t="inlineStr">
        <is>
          <t>S015</t>
        </is>
      </c>
      <c r="D315" t="inlineStr">
        <is>
          <t>Store_015</t>
        </is>
      </c>
      <c r="E315" t="inlineStr">
        <is>
          <t>North</t>
        </is>
      </c>
      <c r="F315" t="inlineStr">
        <is>
          <t>P0140</t>
        </is>
      </c>
      <c r="G315" t="inlineStr">
        <is>
          <t>Prod_0140</t>
        </is>
      </c>
      <c r="H315" t="inlineStr">
        <is>
          <t>Food</t>
        </is>
      </c>
      <c r="I315" t="n">
        <v>3</v>
      </c>
      <c r="J315" t="n">
        <v>940.45</v>
      </c>
      <c r="K315" t="n">
        <v>0.05</v>
      </c>
      <c r="L315">
        <f>I315*J315*(1-K315)</f>
        <v/>
      </c>
      <c r="M315">
        <f>VLOOKUP(F315,Products!A:D,4,FALSE)*I315</f>
        <v/>
      </c>
      <c r="N315">
        <f>L315-M315</f>
        <v/>
      </c>
    </row>
    <row r="316">
      <c r="A316" t="inlineStr">
        <is>
          <t>T1000314</t>
        </is>
      </c>
      <c r="B316" t="inlineStr">
        <is>
          <t>2023-03-04</t>
        </is>
      </c>
      <c r="C316" t="inlineStr">
        <is>
          <t>S007</t>
        </is>
      </c>
      <c r="D316" t="inlineStr">
        <is>
          <t>Store_007</t>
        </is>
      </c>
      <c r="E316" t="inlineStr">
        <is>
          <t>East</t>
        </is>
      </c>
      <c r="F316" t="inlineStr">
        <is>
          <t>P0133</t>
        </is>
      </c>
      <c r="G316" t="inlineStr">
        <is>
          <t>Prod_0133</t>
        </is>
      </c>
      <c r="H316" t="inlineStr">
        <is>
          <t>Stationery</t>
        </is>
      </c>
      <c r="I316" t="n">
        <v>1</v>
      </c>
      <c r="J316" t="n">
        <v>462.72</v>
      </c>
      <c r="K316" t="n">
        <v>0.05</v>
      </c>
      <c r="L316">
        <f>I316*J316*(1-K316)</f>
        <v/>
      </c>
      <c r="M316">
        <f>VLOOKUP(F316,Products!A:D,4,FALSE)*I316</f>
        <v/>
      </c>
      <c r="N316">
        <f>L316-M316</f>
        <v/>
      </c>
    </row>
    <row r="317">
      <c r="A317" t="inlineStr">
        <is>
          <t>T1000315</t>
        </is>
      </c>
      <c r="B317" t="inlineStr">
        <is>
          <t>2025-07-12</t>
        </is>
      </c>
      <c r="C317" t="inlineStr">
        <is>
          <t>S027</t>
        </is>
      </c>
      <c r="D317" t="inlineStr">
        <is>
          <t>Store_027</t>
        </is>
      </c>
      <c r="E317" t="inlineStr">
        <is>
          <t>South</t>
        </is>
      </c>
      <c r="F317" t="inlineStr">
        <is>
          <t>P0011</t>
        </is>
      </c>
      <c r="G317" t="inlineStr">
        <is>
          <t>Prod_0011</t>
        </is>
      </c>
      <c r="H317" t="inlineStr">
        <is>
          <t>Household</t>
        </is>
      </c>
      <c r="I317" t="n">
        <v>3</v>
      </c>
      <c r="J317" t="n">
        <v>293.92</v>
      </c>
      <c r="K317" t="n">
        <v>0</v>
      </c>
      <c r="L317">
        <f>I317*J317*(1-K317)</f>
        <v/>
      </c>
      <c r="M317">
        <f>VLOOKUP(F317,Products!A:D,4,FALSE)*I317</f>
        <v/>
      </c>
      <c r="N317">
        <f>L317-M317</f>
        <v/>
      </c>
    </row>
    <row r="318">
      <c r="A318" t="inlineStr">
        <is>
          <t>T1000316</t>
        </is>
      </c>
      <c r="B318" t="inlineStr">
        <is>
          <t>2024-12-29</t>
        </is>
      </c>
      <c r="C318" t="inlineStr">
        <is>
          <t>S048</t>
        </is>
      </c>
      <c r="D318" t="inlineStr">
        <is>
          <t>Store_048</t>
        </is>
      </c>
      <c r="E318" t="inlineStr">
        <is>
          <t>South</t>
        </is>
      </c>
      <c r="F318" t="inlineStr">
        <is>
          <t>P0168</t>
        </is>
      </c>
      <c r="G318" t="inlineStr">
        <is>
          <t>Prod_0168</t>
        </is>
      </c>
      <c r="H318" t="inlineStr">
        <is>
          <t>Electronics</t>
        </is>
      </c>
      <c r="I318" t="n">
        <v>8</v>
      </c>
      <c r="J318" t="n">
        <v>74</v>
      </c>
      <c r="K318" t="n">
        <v>0.05</v>
      </c>
      <c r="L318">
        <f>I318*J318*(1-K318)</f>
        <v/>
      </c>
      <c r="M318">
        <f>VLOOKUP(F318,Products!A:D,4,FALSE)*I318</f>
        <v/>
      </c>
      <c r="N318">
        <f>L318-M318</f>
        <v/>
      </c>
    </row>
    <row r="319">
      <c r="A319" t="inlineStr">
        <is>
          <t>T1000317</t>
        </is>
      </c>
      <c r="B319" t="inlineStr">
        <is>
          <t>2025-04-24</t>
        </is>
      </c>
      <c r="C319" t="inlineStr">
        <is>
          <t>S028</t>
        </is>
      </c>
      <c r="D319" t="inlineStr">
        <is>
          <t>Store_028</t>
        </is>
      </c>
      <c r="E319" t="inlineStr">
        <is>
          <t>North</t>
        </is>
      </c>
      <c r="F319" t="inlineStr">
        <is>
          <t>P0010</t>
        </is>
      </c>
      <c r="G319" t="inlineStr">
        <is>
          <t>Prod_0010</t>
        </is>
      </c>
      <c r="H319" t="inlineStr">
        <is>
          <t>Electronics</t>
        </is>
      </c>
      <c r="I319" t="n">
        <v>9</v>
      </c>
      <c r="J319" t="n">
        <v>730.88</v>
      </c>
      <c r="K319" t="n">
        <v>0.1</v>
      </c>
      <c r="L319">
        <f>I319*J319*(1-K319)</f>
        <v/>
      </c>
      <c r="M319">
        <f>VLOOKUP(F319,Products!A:D,4,FALSE)*I319</f>
        <v/>
      </c>
      <c r="N319">
        <f>L319-M319</f>
        <v/>
      </c>
    </row>
    <row r="320">
      <c r="A320" t="inlineStr">
        <is>
          <t>T1000318</t>
        </is>
      </c>
      <c r="B320" t="inlineStr">
        <is>
          <t>2025-09-23</t>
        </is>
      </c>
      <c r="C320" t="inlineStr">
        <is>
          <t>S038</t>
        </is>
      </c>
      <c r="D320" t="inlineStr">
        <is>
          <t>Store_038</t>
        </is>
      </c>
      <c r="E320" t="inlineStr">
        <is>
          <t>East</t>
        </is>
      </c>
      <c r="F320" t="inlineStr">
        <is>
          <t>P0099</t>
        </is>
      </c>
      <c r="G320" t="inlineStr">
        <is>
          <t>Prod_0099</t>
        </is>
      </c>
      <c r="H320" t="inlineStr">
        <is>
          <t>Beverages</t>
        </is>
      </c>
      <c r="I320" t="n">
        <v>6</v>
      </c>
      <c r="J320" t="n">
        <v>133.5</v>
      </c>
      <c r="K320" t="n">
        <v>0.1</v>
      </c>
      <c r="L320">
        <f>I320*J320*(1-K320)</f>
        <v/>
      </c>
      <c r="M320">
        <f>VLOOKUP(F320,Products!A:D,4,FALSE)*I320</f>
        <v/>
      </c>
      <c r="N320">
        <f>L320-M320</f>
        <v/>
      </c>
    </row>
    <row r="321">
      <c r="A321" t="inlineStr">
        <is>
          <t>T1000319</t>
        </is>
      </c>
      <c r="B321" t="inlineStr">
        <is>
          <t>2024-10-15</t>
        </is>
      </c>
      <c r="C321" t="inlineStr">
        <is>
          <t>S047</t>
        </is>
      </c>
      <c r="D321" t="inlineStr">
        <is>
          <t>Store_047</t>
        </is>
      </c>
      <c r="E321" t="inlineStr">
        <is>
          <t>North</t>
        </is>
      </c>
      <c r="F321" t="inlineStr">
        <is>
          <t>P0027</t>
        </is>
      </c>
      <c r="G321" t="inlineStr">
        <is>
          <t>Prod_0027</t>
        </is>
      </c>
      <c r="H321" t="inlineStr">
        <is>
          <t>Electronics</t>
        </is>
      </c>
      <c r="I321" t="n">
        <v>1</v>
      </c>
      <c r="J321" t="n">
        <v>695.3200000000001</v>
      </c>
      <c r="K321" t="n">
        <v>0</v>
      </c>
      <c r="L321">
        <f>I321*J321*(1-K321)</f>
        <v/>
      </c>
      <c r="M321">
        <f>VLOOKUP(F321,Products!A:D,4,FALSE)*I321</f>
        <v/>
      </c>
      <c r="N321">
        <f>L321-M321</f>
        <v/>
      </c>
    </row>
    <row r="322">
      <c r="A322" t="inlineStr">
        <is>
          <t>T1000320</t>
        </is>
      </c>
      <c r="B322" t="inlineStr">
        <is>
          <t>2025-09-11</t>
        </is>
      </c>
      <c r="C322" t="inlineStr">
        <is>
          <t>S026</t>
        </is>
      </c>
      <c r="D322" t="inlineStr">
        <is>
          <t>Store_026</t>
        </is>
      </c>
      <c r="E322" t="inlineStr">
        <is>
          <t>North</t>
        </is>
      </c>
      <c r="F322" t="inlineStr">
        <is>
          <t>P0190</t>
        </is>
      </c>
      <c r="G322" t="inlineStr">
        <is>
          <t>Prod_0190</t>
        </is>
      </c>
      <c r="H322" t="inlineStr">
        <is>
          <t>Household</t>
        </is>
      </c>
      <c r="I322" t="n">
        <v>6</v>
      </c>
      <c r="J322" t="n">
        <v>274.71</v>
      </c>
      <c r="K322" t="n">
        <v>0</v>
      </c>
      <c r="L322">
        <f>I322*J322*(1-K322)</f>
        <v/>
      </c>
      <c r="M322">
        <f>VLOOKUP(F322,Products!A:D,4,FALSE)*I322</f>
        <v/>
      </c>
      <c r="N322">
        <f>L322-M322</f>
        <v/>
      </c>
    </row>
    <row r="323">
      <c r="A323" t="inlineStr">
        <is>
          <t>T1000321</t>
        </is>
      </c>
      <c r="B323" t="inlineStr">
        <is>
          <t>2024-08-11</t>
        </is>
      </c>
      <c r="C323" t="inlineStr">
        <is>
          <t>S004</t>
        </is>
      </c>
      <c r="D323" t="inlineStr">
        <is>
          <t>Store_004</t>
        </is>
      </c>
      <c r="E323" t="inlineStr">
        <is>
          <t>Central</t>
        </is>
      </c>
      <c r="F323" t="inlineStr">
        <is>
          <t>P0035</t>
        </is>
      </c>
      <c r="G323" t="inlineStr">
        <is>
          <t>Prod_0035</t>
        </is>
      </c>
      <c r="H323" t="inlineStr">
        <is>
          <t>Beverages</t>
        </is>
      </c>
      <c r="I323" t="n">
        <v>8</v>
      </c>
      <c r="J323" t="n">
        <v>98.92</v>
      </c>
      <c r="K323" t="n">
        <v>0.15</v>
      </c>
      <c r="L323">
        <f>I323*J323*(1-K323)</f>
        <v/>
      </c>
      <c r="M323">
        <f>VLOOKUP(F323,Products!A:D,4,FALSE)*I323</f>
        <v/>
      </c>
      <c r="N323">
        <f>L323-M323</f>
        <v/>
      </c>
    </row>
    <row r="324">
      <c r="A324" t="inlineStr">
        <is>
          <t>T1000322</t>
        </is>
      </c>
      <c r="B324" t="inlineStr">
        <is>
          <t>2023-12-04</t>
        </is>
      </c>
      <c r="C324" t="inlineStr">
        <is>
          <t>S015</t>
        </is>
      </c>
      <c r="D324" t="inlineStr">
        <is>
          <t>Store_015</t>
        </is>
      </c>
      <c r="E324" t="inlineStr">
        <is>
          <t>North</t>
        </is>
      </c>
      <c r="F324" t="inlineStr">
        <is>
          <t>P0198</t>
        </is>
      </c>
      <c r="G324" t="inlineStr">
        <is>
          <t>Prod_0198</t>
        </is>
      </c>
      <c r="H324" t="inlineStr">
        <is>
          <t>Beverages</t>
        </is>
      </c>
      <c r="I324" t="n">
        <v>1</v>
      </c>
      <c r="J324" t="n">
        <v>693.62</v>
      </c>
      <c r="K324" t="n">
        <v>0.05</v>
      </c>
      <c r="L324">
        <f>I324*J324*(1-K324)</f>
        <v/>
      </c>
      <c r="M324">
        <f>VLOOKUP(F324,Products!A:D,4,FALSE)*I324</f>
        <v/>
      </c>
      <c r="N324">
        <f>L324-M324</f>
        <v/>
      </c>
    </row>
    <row r="325">
      <c r="A325" t="inlineStr">
        <is>
          <t>T1000323</t>
        </is>
      </c>
      <c r="B325" t="inlineStr">
        <is>
          <t>2025-09-20</t>
        </is>
      </c>
      <c r="C325" t="inlineStr">
        <is>
          <t>S047</t>
        </is>
      </c>
      <c r="D325" t="inlineStr">
        <is>
          <t>Store_047</t>
        </is>
      </c>
      <c r="E325" t="inlineStr">
        <is>
          <t>North</t>
        </is>
      </c>
      <c r="F325" t="inlineStr">
        <is>
          <t>P0081</t>
        </is>
      </c>
      <c r="G325" t="inlineStr">
        <is>
          <t>Prod_0081</t>
        </is>
      </c>
      <c r="H325" t="inlineStr">
        <is>
          <t>Electronics</t>
        </is>
      </c>
      <c r="I325" t="n">
        <v>7</v>
      </c>
      <c r="J325" t="n">
        <v>313.25</v>
      </c>
      <c r="K325" t="n">
        <v>0</v>
      </c>
      <c r="L325">
        <f>I325*J325*(1-K325)</f>
        <v/>
      </c>
      <c r="M325">
        <f>VLOOKUP(F325,Products!A:D,4,FALSE)*I325</f>
        <v/>
      </c>
      <c r="N325">
        <f>L325-M325</f>
        <v/>
      </c>
    </row>
    <row r="326">
      <c r="A326" t="inlineStr">
        <is>
          <t>T1000324</t>
        </is>
      </c>
      <c r="B326" t="inlineStr">
        <is>
          <t>2023-02-12</t>
        </is>
      </c>
      <c r="C326" t="inlineStr">
        <is>
          <t>S011</t>
        </is>
      </c>
      <c r="D326" t="inlineStr">
        <is>
          <t>Store_011</t>
        </is>
      </c>
      <c r="E326" t="inlineStr">
        <is>
          <t>South</t>
        </is>
      </c>
      <c r="F326" t="inlineStr">
        <is>
          <t>P0053</t>
        </is>
      </c>
      <c r="G326" t="inlineStr">
        <is>
          <t>Prod_0053</t>
        </is>
      </c>
      <c r="H326" t="inlineStr">
        <is>
          <t>Food</t>
        </is>
      </c>
      <c r="I326" t="n">
        <v>6</v>
      </c>
      <c r="J326" t="n">
        <v>296.55</v>
      </c>
      <c r="K326" t="n">
        <v>0.1</v>
      </c>
      <c r="L326">
        <f>I326*J326*(1-K326)</f>
        <v/>
      </c>
      <c r="M326">
        <f>VLOOKUP(F326,Products!A:D,4,FALSE)*I326</f>
        <v/>
      </c>
      <c r="N326">
        <f>L326-M326</f>
        <v/>
      </c>
    </row>
    <row r="327">
      <c r="A327" t="inlineStr">
        <is>
          <t>T1000325</t>
        </is>
      </c>
      <c r="B327" t="inlineStr">
        <is>
          <t>2023-07-09</t>
        </is>
      </c>
      <c r="C327" t="inlineStr">
        <is>
          <t>S034</t>
        </is>
      </c>
      <c r="D327" t="inlineStr">
        <is>
          <t>Store_034</t>
        </is>
      </c>
      <c r="E327" t="inlineStr">
        <is>
          <t>Central</t>
        </is>
      </c>
      <c r="F327" t="inlineStr">
        <is>
          <t>P0012</t>
        </is>
      </c>
      <c r="G327" t="inlineStr">
        <is>
          <t>Prod_0012</t>
        </is>
      </c>
      <c r="H327" t="inlineStr">
        <is>
          <t>Food</t>
        </is>
      </c>
      <c r="I327" t="n">
        <v>4</v>
      </c>
      <c r="J327" t="n">
        <v>883.98</v>
      </c>
      <c r="K327" t="n">
        <v>0</v>
      </c>
      <c r="L327">
        <f>I327*J327*(1-K327)</f>
        <v/>
      </c>
      <c r="M327">
        <f>VLOOKUP(F327,Products!A:D,4,FALSE)*I327</f>
        <v/>
      </c>
      <c r="N327">
        <f>L327-M327</f>
        <v/>
      </c>
    </row>
    <row r="328">
      <c r="A328" t="inlineStr">
        <is>
          <t>T1000326</t>
        </is>
      </c>
      <c r="B328" t="inlineStr">
        <is>
          <t>2023-12-01</t>
        </is>
      </c>
      <c r="C328" t="inlineStr">
        <is>
          <t>S026</t>
        </is>
      </c>
      <c r="D328" t="inlineStr">
        <is>
          <t>Store_026</t>
        </is>
      </c>
      <c r="E328" t="inlineStr">
        <is>
          <t>North</t>
        </is>
      </c>
      <c r="F328" t="inlineStr">
        <is>
          <t>P0174</t>
        </is>
      </c>
      <c r="G328" t="inlineStr">
        <is>
          <t>Prod_0174</t>
        </is>
      </c>
      <c r="H328" t="inlineStr">
        <is>
          <t>Food</t>
        </is>
      </c>
      <c r="I328" t="n">
        <v>7</v>
      </c>
      <c r="J328" t="n">
        <v>69.23999999999999</v>
      </c>
      <c r="K328" t="n">
        <v>0</v>
      </c>
      <c r="L328">
        <f>I328*J328*(1-K328)</f>
        <v/>
      </c>
      <c r="M328">
        <f>VLOOKUP(F328,Products!A:D,4,FALSE)*I328</f>
        <v/>
      </c>
      <c r="N328">
        <f>L328-M328</f>
        <v/>
      </c>
    </row>
    <row r="329">
      <c r="A329" t="inlineStr">
        <is>
          <t>T1000327</t>
        </is>
      </c>
      <c r="B329" t="inlineStr">
        <is>
          <t>2023-12-09</t>
        </is>
      </c>
      <c r="C329" t="inlineStr">
        <is>
          <t>S019</t>
        </is>
      </c>
      <c r="D329" t="inlineStr">
        <is>
          <t>Store_019</t>
        </is>
      </c>
      <c r="E329" t="inlineStr">
        <is>
          <t>East</t>
        </is>
      </c>
      <c r="F329" t="inlineStr">
        <is>
          <t>P0014</t>
        </is>
      </c>
      <c r="G329" t="inlineStr">
        <is>
          <t>Prod_0014</t>
        </is>
      </c>
      <c r="H329" t="inlineStr">
        <is>
          <t>Clothing</t>
        </is>
      </c>
      <c r="I329" t="n">
        <v>5</v>
      </c>
      <c r="J329" t="n">
        <v>322.12</v>
      </c>
      <c r="K329" t="n">
        <v>0</v>
      </c>
      <c r="L329">
        <f>I329*J329*(1-K329)</f>
        <v/>
      </c>
      <c r="M329">
        <f>VLOOKUP(F329,Products!A:D,4,FALSE)*I329</f>
        <v/>
      </c>
      <c r="N329">
        <f>L329-M329</f>
        <v/>
      </c>
    </row>
    <row r="330">
      <c r="A330" t="inlineStr">
        <is>
          <t>T1000328</t>
        </is>
      </c>
      <c r="B330" t="inlineStr">
        <is>
          <t>2025-05-21</t>
        </is>
      </c>
      <c r="C330" t="inlineStr">
        <is>
          <t>S027</t>
        </is>
      </c>
      <c r="D330" t="inlineStr">
        <is>
          <t>Store_027</t>
        </is>
      </c>
      <c r="E330" t="inlineStr">
        <is>
          <t>South</t>
        </is>
      </c>
      <c r="F330" t="inlineStr">
        <is>
          <t>P0101</t>
        </is>
      </c>
      <c r="G330" t="inlineStr">
        <is>
          <t>Prod_0101</t>
        </is>
      </c>
      <c r="H330" t="inlineStr">
        <is>
          <t>Food</t>
        </is>
      </c>
      <c r="I330" t="n">
        <v>3</v>
      </c>
      <c r="J330" t="n">
        <v>82.34999999999999</v>
      </c>
      <c r="K330" t="n">
        <v>0.05</v>
      </c>
      <c r="L330">
        <f>I330*J330*(1-K330)</f>
        <v/>
      </c>
      <c r="M330">
        <f>VLOOKUP(F330,Products!A:D,4,FALSE)*I330</f>
        <v/>
      </c>
      <c r="N330">
        <f>L330-M330</f>
        <v/>
      </c>
    </row>
    <row r="331">
      <c r="A331" t="inlineStr">
        <is>
          <t>T1000329</t>
        </is>
      </c>
      <c r="B331" t="inlineStr">
        <is>
          <t>2023-12-19</t>
        </is>
      </c>
      <c r="C331" t="inlineStr">
        <is>
          <t>S015</t>
        </is>
      </c>
      <c r="D331" t="inlineStr">
        <is>
          <t>Store_015</t>
        </is>
      </c>
      <c r="E331" t="inlineStr">
        <is>
          <t>North</t>
        </is>
      </c>
      <c r="F331" t="inlineStr">
        <is>
          <t>P0100</t>
        </is>
      </c>
      <c r="G331" t="inlineStr">
        <is>
          <t>Prod_0100</t>
        </is>
      </c>
      <c r="H331" t="inlineStr">
        <is>
          <t>Household</t>
        </is>
      </c>
      <c r="I331" t="n">
        <v>7</v>
      </c>
      <c r="J331" t="n">
        <v>373.18</v>
      </c>
      <c r="K331" t="n">
        <v>0</v>
      </c>
      <c r="L331">
        <f>I331*J331*(1-K331)</f>
        <v/>
      </c>
      <c r="M331">
        <f>VLOOKUP(F331,Products!A:D,4,FALSE)*I331</f>
        <v/>
      </c>
      <c r="N331">
        <f>L331-M331</f>
        <v/>
      </c>
    </row>
    <row r="332">
      <c r="A332" t="inlineStr">
        <is>
          <t>T1000330</t>
        </is>
      </c>
      <c r="B332" t="inlineStr">
        <is>
          <t>2023-01-08</t>
        </is>
      </c>
      <c r="C332" t="inlineStr">
        <is>
          <t>S043</t>
        </is>
      </c>
      <c r="D332" t="inlineStr">
        <is>
          <t>Store_043</t>
        </is>
      </c>
      <c r="E332" t="inlineStr">
        <is>
          <t>East</t>
        </is>
      </c>
      <c r="F332" t="inlineStr">
        <is>
          <t>P0101</t>
        </is>
      </c>
      <c r="G332" t="inlineStr">
        <is>
          <t>Prod_0101</t>
        </is>
      </c>
      <c r="H332" t="inlineStr">
        <is>
          <t>Food</t>
        </is>
      </c>
      <c r="I332" t="n">
        <v>2</v>
      </c>
      <c r="J332" t="n">
        <v>74.52</v>
      </c>
      <c r="K332" t="n">
        <v>0</v>
      </c>
      <c r="L332">
        <f>I332*J332*(1-K332)</f>
        <v/>
      </c>
      <c r="M332">
        <f>VLOOKUP(F332,Products!A:D,4,FALSE)*I332</f>
        <v/>
      </c>
      <c r="N332">
        <f>L332-M332</f>
        <v/>
      </c>
    </row>
    <row r="333">
      <c r="A333" t="inlineStr">
        <is>
          <t>T1000331</t>
        </is>
      </c>
      <c r="B333" t="inlineStr">
        <is>
          <t>2024-06-17</t>
        </is>
      </c>
      <c r="C333" t="inlineStr">
        <is>
          <t>S046</t>
        </is>
      </c>
      <c r="D333" t="inlineStr">
        <is>
          <t>Store_046</t>
        </is>
      </c>
      <c r="E333" t="inlineStr">
        <is>
          <t>South</t>
        </is>
      </c>
      <c r="F333" t="inlineStr">
        <is>
          <t>P0175</t>
        </is>
      </c>
      <c r="G333" t="inlineStr">
        <is>
          <t>Prod_0175</t>
        </is>
      </c>
      <c r="H333" t="inlineStr">
        <is>
          <t>Food</t>
        </is>
      </c>
      <c r="I333" t="n">
        <v>6</v>
      </c>
      <c r="J333" t="n">
        <v>681.02</v>
      </c>
      <c r="K333" t="n">
        <v>0.15</v>
      </c>
      <c r="L333">
        <f>I333*J333*(1-K333)</f>
        <v/>
      </c>
      <c r="M333">
        <f>VLOOKUP(F333,Products!A:D,4,FALSE)*I333</f>
        <v/>
      </c>
      <c r="N333">
        <f>L333-M333</f>
        <v/>
      </c>
    </row>
    <row r="334">
      <c r="A334" t="inlineStr">
        <is>
          <t>T1000332</t>
        </is>
      </c>
      <c r="B334" t="inlineStr">
        <is>
          <t>2025-05-25</t>
        </is>
      </c>
      <c r="C334" t="inlineStr">
        <is>
          <t>S046</t>
        </is>
      </c>
      <c r="D334" t="inlineStr">
        <is>
          <t>Store_046</t>
        </is>
      </c>
      <c r="E334" t="inlineStr">
        <is>
          <t>South</t>
        </is>
      </c>
      <c r="F334" t="inlineStr">
        <is>
          <t>P0132</t>
        </is>
      </c>
      <c r="G334" t="inlineStr">
        <is>
          <t>Prod_0132</t>
        </is>
      </c>
      <c r="H334" t="inlineStr">
        <is>
          <t>Food</t>
        </is>
      </c>
      <c r="I334" t="n">
        <v>1</v>
      </c>
      <c r="J334" t="n">
        <v>123.03</v>
      </c>
      <c r="K334" t="n">
        <v>0</v>
      </c>
      <c r="L334">
        <f>I334*J334*(1-K334)</f>
        <v/>
      </c>
      <c r="M334">
        <f>VLOOKUP(F334,Products!A:D,4,FALSE)*I334</f>
        <v/>
      </c>
      <c r="N334">
        <f>L334-M334</f>
        <v/>
      </c>
    </row>
    <row r="335">
      <c r="A335" t="inlineStr">
        <is>
          <t>T1000333</t>
        </is>
      </c>
      <c r="B335" t="inlineStr">
        <is>
          <t>2023-09-25</t>
        </is>
      </c>
      <c r="C335" t="inlineStr">
        <is>
          <t>S007</t>
        </is>
      </c>
      <c r="D335" t="inlineStr">
        <is>
          <t>Store_007</t>
        </is>
      </c>
      <c r="E335" t="inlineStr">
        <is>
          <t>East</t>
        </is>
      </c>
      <c r="F335" t="inlineStr">
        <is>
          <t>P0173</t>
        </is>
      </c>
      <c r="G335" t="inlineStr">
        <is>
          <t>Prod_0173</t>
        </is>
      </c>
      <c r="H335" t="inlineStr">
        <is>
          <t>Toys</t>
        </is>
      </c>
      <c r="I335" t="n">
        <v>2</v>
      </c>
      <c r="J335" t="n">
        <v>948.52</v>
      </c>
      <c r="K335" t="n">
        <v>0</v>
      </c>
      <c r="L335">
        <f>I335*J335*(1-K335)</f>
        <v/>
      </c>
      <c r="M335">
        <f>VLOOKUP(F335,Products!A:D,4,FALSE)*I335</f>
        <v/>
      </c>
      <c r="N335">
        <f>L335-M335</f>
        <v/>
      </c>
    </row>
    <row r="336">
      <c r="A336" t="inlineStr">
        <is>
          <t>T1000334</t>
        </is>
      </c>
      <c r="B336" t="inlineStr">
        <is>
          <t>2025-04-13</t>
        </is>
      </c>
      <c r="C336" t="inlineStr">
        <is>
          <t>S012</t>
        </is>
      </c>
      <c r="D336" t="inlineStr">
        <is>
          <t>Store_012</t>
        </is>
      </c>
      <c r="E336" t="inlineStr">
        <is>
          <t>South</t>
        </is>
      </c>
      <c r="F336" t="inlineStr">
        <is>
          <t>P0175</t>
        </is>
      </c>
      <c r="G336" t="inlineStr">
        <is>
          <t>Prod_0175</t>
        </is>
      </c>
      <c r="H336" t="inlineStr">
        <is>
          <t>Food</t>
        </is>
      </c>
      <c r="I336" t="n">
        <v>5</v>
      </c>
      <c r="J336" t="n">
        <v>901.1900000000001</v>
      </c>
      <c r="K336" t="n">
        <v>0.05</v>
      </c>
      <c r="L336">
        <f>I336*J336*(1-K336)</f>
        <v/>
      </c>
      <c r="M336">
        <f>VLOOKUP(F336,Products!A:D,4,FALSE)*I336</f>
        <v/>
      </c>
      <c r="N336">
        <f>L336-M336</f>
        <v/>
      </c>
    </row>
    <row r="337">
      <c r="A337" t="inlineStr">
        <is>
          <t>T1000335</t>
        </is>
      </c>
      <c r="B337" t="inlineStr">
        <is>
          <t>2024-03-23</t>
        </is>
      </c>
      <c r="C337" t="inlineStr">
        <is>
          <t>S045</t>
        </is>
      </c>
      <c r="D337" t="inlineStr">
        <is>
          <t>Store_045</t>
        </is>
      </c>
      <c r="E337" t="inlineStr">
        <is>
          <t>East</t>
        </is>
      </c>
      <c r="F337" t="inlineStr">
        <is>
          <t>P0191</t>
        </is>
      </c>
      <c r="G337" t="inlineStr">
        <is>
          <t>Prod_0191</t>
        </is>
      </c>
      <c r="H337" t="inlineStr">
        <is>
          <t>Food</t>
        </is>
      </c>
      <c r="I337" t="n">
        <v>1</v>
      </c>
      <c r="J337" t="n">
        <v>497.9</v>
      </c>
      <c r="K337" t="n">
        <v>0</v>
      </c>
      <c r="L337">
        <f>I337*J337*(1-K337)</f>
        <v/>
      </c>
      <c r="M337">
        <f>VLOOKUP(F337,Products!A:D,4,FALSE)*I337</f>
        <v/>
      </c>
      <c r="N337">
        <f>L337-M337</f>
        <v/>
      </c>
    </row>
    <row r="338">
      <c r="A338" t="inlineStr">
        <is>
          <t>T1000336</t>
        </is>
      </c>
      <c r="B338" t="inlineStr">
        <is>
          <t>2024-09-11</t>
        </is>
      </c>
      <c r="C338" t="inlineStr">
        <is>
          <t>S010</t>
        </is>
      </c>
      <c r="D338" t="inlineStr">
        <is>
          <t>Store_010</t>
        </is>
      </c>
      <c r="E338" t="inlineStr">
        <is>
          <t>North</t>
        </is>
      </c>
      <c r="F338" t="inlineStr">
        <is>
          <t>P0191</t>
        </is>
      </c>
      <c r="G338" t="inlineStr">
        <is>
          <t>Prod_0191</t>
        </is>
      </c>
      <c r="H338" t="inlineStr">
        <is>
          <t>Food</t>
        </is>
      </c>
      <c r="I338" t="n">
        <v>6</v>
      </c>
      <c r="J338" t="n">
        <v>594.5</v>
      </c>
      <c r="K338" t="n">
        <v>0</v>
      </c>
      <c r="L338">
        <f>I338*J338*(1-K338)</f>
        <v/>
      </c>
      <c r="M338">
        <f>VLOOKUP(F338,Products!A:D,4,FALSE)*I338</f>
        <v/>
      </c>
      <c r="N338">
        <f>L338-M338</f>
        <v/>
      </c>
    </row>
    <row r="339">
      <c r="A339" t="inlineStr">
        <is>
          <t>T1000337</t>
        </is>
      </c>
      <c r="B339" t="inlineStr">
        <is>
          <t>2024-06-05</t>
        </is>
      </c>
      <c r="C339" t="inlineStr">
        <is>
          <t>S031</t>
        </is>
      </c>
      <c r="D339" t="inlineStr">
        <is>
          <t>Store_031</t>
        </is>
      </c>
      <c r="E339" t="inlineStr">
        <is>
          <t>Central</t>
        </is>
      </c>
      <c r="F339" t="inlineStr">
        <is>
          <t>P0109</t>
        </is>
      </c>
      <c r="G339" t="inlineStr">
        <is>
          <t>Prod_0109</t>
        </is>
      </c>
      <c r="H339" t="inlineStr">
        <is>
          <t>Beverages</t>
        </is>
      </c>
      <c r="I339" t="n">
        <v>5</v>
      </c>
      <c r="J339" t="n">
        <v>756.9400000000001</v>
      </c>
      <c r="K339" t="n">
        <v>0.05</v>
      </c>
      <c r="L339">
        <f>I339*J339*(1-K339)</f>
        <v/>
      </c>
      <c r="M339">
        <f>VLOOKUP(F339,Products!A:D,4,FALSE)*I339</f>
        <v/>
      </c>
      <c r="N339">
        <f>L339-M339</f>
        <v/>
      </c>
    </row>
    <row r="340">
      <c r="A340" t="inlineStr">
        <is>
          <t>T1000338</t>
        </is>
      </c>
      <c r="B340" t="inlineStr">
        <is>
          <t>2024-08-10</t>
        </is>
      </c>
      <c r="C340" t="inlineStr">
        <is>
          <t>S021</t>
        </is>
      </c>
      <c r="D340" t="inlineStr">
        <is>
          <t>Store_021</t>
        </is>
      </c>
      <c r="E340" t="inlineStr">
        <is>
          <t>North</t>
        </is>
      </c>
      <c r="F340" t="inlineStr">
        <is>
          <t>P0106</t>
        </is>
      </c>
      <c r="G340" t="inlineStr">
        <is>
          <t>Prod_0106</t>
        </is>
      </c>
      <c r="H340" t="inlineStr">
        <is>
          <t>Electronics</t>
        </is>
      </c>
      <c r="I340" t="n">
        <v>1</v>
      </c>
      <c r="J340" t="n">
        <v>909.13</v>
      </c>
      <c r="K340" t="n">
        <v>0</v>
      </c>
      <c r="L340">
        <f>I340*J340*(1-K340)</f>
        <v/>
      </c>
      <c r="M340">
        <f>VLOOKUP(F340,Products!A:D,4,FALSE)*I340</f>
        <v/>
      </c>
      <c r="N340">
        <f>L340-M340</f>
        <v/>
      </c>
    </row>
    <row r="341">
      <c r="A341" t="inlineStr">
        <is>
          <t>T1000339</t>
        </is>
      </c>
      <c r="B341" t="inlineStr">
        <is>
          <t>2023-09-07</t>
        </is>
      </c>
      <c r="C341" t="inlineStr">
        <is>
          <t>S038</t>
        </is>
      </c>
      <c r="D341" t="inlineStr">
        <is>
          <t>Store_038</t>
        </is>
      </c>
      <c r="E341" t="inlineStr">
        <is>
          <t>East</t>
        </is>
      </c>
      <c r="F341" t="inlineStr">
        <is>
          <t>P0101</t>
        </is>
      </c>
      <c r="G341" t="inlineStr">
        <is>
          <t>Prod_0101</t>
        </is>
      </c>
      <c r="H341" t="inlineStr">
        <is>
          <t>Food</t>
        </is>
      </c>
      <c r="I341" t="n">
        <v>9</v>
      </c>
      <c r="J341" t="n">
        <v>67.52</v>
      </c>
      <c r="K341" t="n">
        <v>0</v>
      </c>
      <c r="L341">
        <f>I341*J341*(1-K341)</f>
        <v/>
      </c>
      <c r="M341">
        <f>VLOOKUP(F341,Products!A:D,4,FALSE)*I341</f>
        <v/>
      </c>
      <c r="N341">
        <f>L341-M341</f>
        <v/>
      </c>
    </row>
    <row r="342">
      <c r="A342" t="inlineStr">
        <is>
          <t>T1000340</t>
        </is>
      </c>
      <c r="B342" t="inlineStr">
        <is>
          <t>2023-09-11</t>
        </is>
      </c>
      <c r="C342" t="inlineStr">
        <is>
          <t>S014</t>
        </is>
      </c>
      <c r="D342" t="inlineStr">
        <is>
          <t>Store_014</t>
        </is>
      </c>
      <c r="E342" t="inlineStr">
        <is>
          <t>West</t>
        </is>
      </c>
      <c r="F342" t="inlineStr">
        <is>
          <t>P0001</t>
        </is>
      </c>
      <c r="G342" t="inlineStr">
        <is>
          <t>Prod_0001</t>
        </is>
      </c>
      <c r="H342" t="inlineStr">
        <is>
          <t>Beverages</t>
        </is>
      </c>
      <c r="I342" t="n">
        <v>4</v>
      </c>
      <c r="J342" t="n">
        <v>754.62</v>
      </c>
      <c r="K342" t="n">
        <v>0.15</v>
      </c>
      <c r="L342">
        <f>I342*J342*(1-K342)</f>
        <v/>
      </c>
      <c r="M342">
        <f>VLOOKUP(F342,Products!A:D,4,FALSE)*I342</f>
        <v/>
      </c>
      <c r="N342">
        <f>L342-M342</f>
        <v/>
      </c>
    </row>
    <row r="343">
      <c r="A343" t="inlineStr">
        <is>
          <t>T1000341</t>
        </is>
      </c>
      <c r="B343" t="inlineStr">
        <is>
          <t>2024-07-27</t>
        </is>
      </c>
      <c r="C343" t="inlineStr">
        <is>
          <t>S033</t>
        </is>
      </c>
      <c r="D343" t="inlineStr">
        <is>
          <t>Store_033</t>
        </is>
      </c>
      <c r="E343" t="inlineStr">
        <is>
          <t>North</t>
        </is>
      </c>
      <c r="F343" t="inlineStr">
        <is>
          <t>P0115</t>
        </is>
      </c>
      <c r="G343" t="inlineStr">
        <is>
          <t>Prod_0115</t>
        </is>
      </c>
      <c r="H343" t="inlineStr">
        <is>
          <t>Clothing</t>
        </is>
      </c>
      <c r="I343" t="n">
        <v>2</v>
      </c>
      <c r="J343" t="n">
        <v>699.91</v>
      </c>
      <c r="K343" t="n">
        <v>0.05</v>
      </c>
      <c r="L343">
        <f>I343*J343*(1-K343)</f>
        <v/>
      </c>
      <c r="M343">
        <f>VLOOKUP(F343,Products!A:D,4,FALSE)*I343</f>
        <v/>
      </c>
      <c r="N343">
        <f>L343-M343</f>
        <v/>
      </c>
    </row>
    <row r="344">
      <c r="A344" t="inlineStr">
        <is>
          <t>T1000342</t>
        </is>
      </c>
      <c r="B344" t="inlineStr">
        <is>
          <t>2024-09-29</t>
        </is>
      </c>
      <c r="C344" t="inlineStr">
        <is>
          <t>S006</t>
        </is>
      </c>
      <c r="D344" t="inlineStr">
        <is>
          <t>Store_006</t>
        </is>
      </c>
      <c r="E344" t="inlineStr">
        <is>
          <t>East</t>
        </is>
      </c>
      <c r="F344" t="inlineStr">
        <is>
          <t>P0043</t>
        </is>
      </c>
      <c r="G344" t="inlineStr">
        <is>
          <t>Prod_0043</t>
        </is>
      </c>
      <c r="H344" t="inlineStr">
        <is>
          <t>Food</t>
        </is>
      </c>
      <c r="I344" t="n">
        <v>8</v>
      </c>
      <c r="J344" t="n">
        <v>205.9</v>
      </c>
      <c r="K344" t="n">
        <v>0</v>
      </c>
      <c r="L344">
        <f>I344*J344*(1-K344)</f>
        <v/>
      </c>
      <c r="M344">
        <f>VLOOKUP(F344,Products!A:D,4,FALSE)*I344</f>
        <v/>
      </c>
      <c r="N344">
        <f>L344-M344</f>
        <v/>
      </c>
    </row>
    <row r="345">
      <c r="A345" t="inlineStr">
        <is>
          <t>T1000343</t>
        </is>
      </c>
      <c r="B345" t="inlineStr">
        <is>
          <t>2023-10-24</t>
        </is>
      </c>
      <c r="C345" t="inlineStr">
        <is>
          <t>S005</t>
        </is>
      </c>
      <c r="D345" t="inlineStr">
        <is>
          <t>Store_005</t>
        </is>
      </c>
      <c r="E345" t="inlineStr">
        <is>
          <t>Central</t>
        </is>
      </c>
      <c r="F345" t="inlineStr">
        <is>
          <t>P0066</t>
        </is>
      </c>
      <c r="G345" t="inlineStr">
        <is>
          <t>Prod_0066</t>
        </is>
      </c>
      <c r="H345" t="inlineStr">
        <is>
          <t>Household</t>
        </is>
      </c>
      <c r="I345" t="n">
        <v>4</v>
      </c>
      <c r="J345" t="n">
        <v>371.41</v>
      </c>
      <c r="K345" t="n">
        <v>0</v>
      </c>
      <c r="L345">
        <f>I345*J345*(1-K345)</f>
        <v/>
      </c>
      <c r="M345">
        <f>VLOOKUP(F345,Products!A:D,4,FALSE)*I345</f>
        <v/>
      </c>
      <c r="N345">
        <f>L345-M345</f>
        <v/>
      </c>
    </row>
    <row r="346">
      <c r="A346" t="inlineStr">
        <is>
          <t>T1000344</t>
        </is>
      </c>
      <c r="B346" t="inlineStr">
        <is>
          <t>2025-03-21</t>
        </is>
      </c>
      <c r="C346" t="inlineStr">
        <is>
          <t>S030</t>
        </is>
      </c>
      <c r="D346" t="inlineStr">
        <is>
          <t>Store_030</t>
        </is>
      </c>
      <c r="E346" t="inlineStr">
        <is>
          <t>North</t>
        </is>
      </c>
      <c r="F346" t="inlineStr">
        <is>
          <t>P0035</t>
        </is>
      </c>
      <c r="G346" t="inlineStr">
        <is>
          <t>Prod_0035</t>
        </is>
      </c>
      <c r="H346" t="inlineStr">
        <is>
          <t>Beverages</t>
        </is>
      </c>
      <c r="I346" t="n">
        <v>6</v>
      </c>
      <c r="J346" t="n">
        <v>93.86</v>
      </c>
      <c r="K346" t="n">
        <v>0</v>
      </c>
      <c r="L346">
        <f>I346*J346*(1-K346)</f>
        <v/>
      </c>
      <c r="M346">
        <f>VLOOKUP(F346,Products!A:D,4,FALSE)*I346</f>
        <v/>
      </c>
      <c r="N346">
        <f>L346-M346</f>
        <v/>
      </c>
    </row>
    <row r="347">
      <c r="A347" t="inlineStr">
        <is>
          <t>T1000345</t>
        </is>
      </c>
      <c r="B347" t="inlineStr">
        <is>
          <t>2023-03-23</t>
        </is>
      </c>
      <c r="C347" t="inlineStr">
        <is>
          <t>S023</t>
        </is>
      </c>
      <c r="D347" t="inlineStr">
        <is>
          <t>Store_023</t>
        </is>
      </c>
      <c r="E347" t="inlineStr">
        <is>
          <t>South</t>
        </is>
      </c>
      <c r="F347" t="inlineStr">
        <is>
          <t>P0066</t>
        </is>
      </c>
      <c r="G347" t="inlineStr">
        <is>
          <t>Prod_0066</t>
        </is>
      </c>
      <c r="H347" t="inlineStr">
        <is>
          <t>Household</t>
        </is>
      </c>
      <c r="I347" t="n">
        <v>8</v>
      </c>
      <c r="J347" t="n">
        <v>385.99</v>
      </c>
      <c r="K347" t="n">
        <v>0</v>
      </c>
      <c r="L347">
        <f>I347*J347*(1-K347)</f>
        <v/>
      </c>
      <c r="M347">
        <f>VLOOKUP(F347,Products!A:D,4,FALSE)*I347</f>
        <v/>
      </c>
      <c r="N347">
        <f>L347-M347</f>
        <v/>
      </c>
    </row>
    <row r="348">
      <c r="A348" t="inlineStr">
        <is>
          <t>T1000346</t>
        </is>
      </c>
      <c r="B348" t="inlineStr">
        <is>
          <t>2025-07-10</t>
        </is>
      </c>
      <c r="C348" t="inlineStr">
        <is>
          <t>S028</t>
        </is>
      </c>
      <c r="D348" t="inlineStr">
        <is>
          <t>Store_028</t>
        </is>
      </c>
      <c r="E348" t="inlineStr">
        <is>
          <t>North</t>
        </is>
      </c>
      <c r="F348" t="inlineStr">
        <is>
          <t>P0125</t>
        </is>
      </c>
      <c r="G348" t="inlineStr">
        <is>
          <t>Prod_0125</t>
        </is>
      </c>
      <c r="H348" t="inlineStr">
        <is>
          <t>Toys</t>
        </is>
      </c>
      <c r="I348" t="n">
        <v>8</v>
      </c>
      <c r="J348" t="n">
        <v>260.19</v>
      </c>
      <c r="K348" t="n">
        <v>0</v>
      </c>
      <c r="L348">
        <f>I348*J348*(1-K348)</f>
        <v/>
      </c>
      <c r="M348">
        <f>VLOOKUP(F348,Products!A:D,4,FALSE)*I348</f>
        <v/>
      </c>
      <c r="N348">
        <f>L348-M348</f>
        <v/>
      </c>
    </row>
    <row r="349">
      <c r="A349" t="inlineStr">
        <is>
          <t>T1000347</t>
        </is>
      </c>
      <c r="B349" t="inlineStr">
        <is>
          <t>2023-10-18</t>
        </is>
      </c>
      <c r="C349" t="inlineStr">
        <is>
          <t>S004</t>
        </is>
      </c>
      <c r="D349" t="inlineStr">
        <is>
          <t>Store_004</t>
        </is>
      </c>
      <c r="E349" t="inlineStr">
        <is>
          <t>Central</t>
        </is>
      </c>
      <c r="F349" t="inlineStr">
        <is>
          <t>P0037</t>
        </is>
      </c>
      <c r="G349" t="inlineStr">
        <is>
          <t>Prod_0037</t>
        </is>
      </c>
      <c r="H349" t="inlineStr">
        <is>
          <t>Stationery</t>
        </is>
      </c>
      <c r="I349" t="n">
        <v>6</v>
      </c>
      <c r="J349" t="n">
        <v>440.75</v>
      </c>
      <c r="K349" t="n">
        <v>0</v>
      </c>
      <c r="L349">
        <f>I349*J349*(1-K349)</f>
        <v/>
      </c>
      <c r="M349">
        <f>VLOOKUP(F349,Products!A:D,4,FALSE)*I349</f>
        <v/>
      </c>
      <c r="N349">
        <f>L349-M349</f>
        <v/>
      </c>
    </row>
    <row r="350">
      <c r="A350" t="inlineStr">
        <is>
          <t>T1000348</t>
        </is>
      </c>
      <c r="B350" t="inlineStr">
        <is>
          <t>2023-02-16</t>
        </is>
      </c>
      <c r="C350" t="inlineStr">
        <is>
          <t>S005</t>
        </is>
      </c>
      <c r="D350" t="inlineStr">
        <is>
          <t>Store_005</t>
        </is>
      </c>
      <c r="E350" t="inlineStr">
        <is>
          <t>Central</t>
        </is>
      </c>
      <c r="F350" t="inlineStr">
        <is>
          <t>P0154</t>
        </is>
      </c>
      <c r="G350" t="inlineStr">
        <is>
          <t>Prod_0154</t>
        </is>
      </c>
      <c r="H350" t="inlineStr">
        <is>
          <t>Toys</t>
        </is>
      </c>
      <c r="I350" t="n">
        <v>9</v>
      </c>
      <c r="J350" t="n">
        <v>265.07</v>
      </c>
      <c r="K350" t="n">
        <v>0</v>
      </c>
      <c r="L350">
        <f>I350*J350*(1-K350)</f>
        <v/>
      </c>
      <c r="M350">
        <f>VLOOKUP(F350,Products!A:D,4,FALSE)*I350</f>
        <v/>
      </c>
      <c r="N350">
        <f>L350-M350</f>
        <v/>
      </c>
    </row>
    <row r="351">
      <c r="A351" t="inlineStr">
        <is>
          <t>T1000349</t>
        </is>
      </c>
      <c r="B351" t="inlineStr">
        <is>
          <t>2023-04-23</t>
        </is>
      </c>
      <c r="C351" t="inlineStr">
        <is>
          <t>S017</t>
        </is>
      </c>
      <c r="D351" t="inlineStr">
        <is>
          <t>Store_017</t>
        </is>
      </c>
      <c r="E351" t="inlineStr">
        <is>
          <t>South</t>
        </is>
      </c>
      <c r="F351" t="inlineStr">
        <is>
          <t>P0038</t>
        </is>
      </c>
      <c r="G351" t="inlineStr">
        <is>
          <t>Prod_0038</t>
        </is>
      </c>
      <c r="H351" t="inlineStr">
        <is>
          <t>Beverages</t>
        </is>
      </c>
      <c r="I351" t="n">
        <v>8</v>
      </c>
      <c r="J351" t="n">
        <v>805.7</v>
      </c>
      <c r="K351" t="n">
        <v>0.05</v>
      </c>
      <c r="L351">
        <f>I351*J351*(1-K351)</f>
        <v/>
      </c>
      <c r="M351">
        <f>VLOOKUP(F351,Products!A:D,4,FALSE)*I351</f>
        <v/>
      </c>
      <c r="N351">
        <f>L351-M351</f>
        <v/>
      </c>
    </row>
    <row r="352">
      <c r="A352" t="inlineStr">
        <is>
          <t>T1000350</t>
        </is>
      </c>
      <c r="B352" t="inlineStr">
        <is>
          <t>2023-09-22</t>
        </is>
      </c>
      <c r="C352" t="inlineStr">
        <is>
          <t>S033</t>
        </is>
      </c>
      <c r="D352" t="inlineStr">
        <is>
          <t>Store_033</t>
        </is>
      </c>
      <c r="E352" t="inlineStr">
        <is>
          <t>North</t>
        </is>
      </c>
      <c r="F352" t="inlineStr">
        <is>
          <t>P0127</t>
        </is>
      </c>
      <c r="G352" t="inlineStr">
        <is>
          <t>Prod_0127</t>
        </is>
      </c>
      <c r="H352" t="inlineStr">
        <is>
          <t>Toys</t>
        </is>
      </c>
      <c r="I352" t="n">
        <v>6</v>
      </c>
      <c r="J352" t="n">
        <v>751.95</v>
      </c>
      <c r="K352" t="n">
        <v>0.05</v>
      </c>
      <c r="L352">
        <f>I352*J352*(1-K352)</f>
        <v/>
      </c>
      <c r="M352">
        <f>VLOOKUP(F352,Products!A:D,4,FALSE)*I352</f>
        <v/>
      </c>
      <c r="N352">
        <f>L352-M352</f>
        <v/>
      </c>
    </row>
    <row r="353">
      <c r="A353" t="inlineStr">
        <is>
          <t>T1000351</t>
        </is>
      </c>
      <c r="B353" t="inlineStr">
        <is>
          <t>2023-09-14</t>
        </is>
      </c>
      <c r="C353" t="inlineStr">
        <is>
          <t>S010</t>
        </is>
      </c>
      <c r="D353" t="inlineStr">
        <is>
          <t>Store_010</t>
        </is>
      </c>
      <c r="E353" t="inlineStr">
        <is>
          <t>North</t>
        </is>
      </c>
      <c r="F353" t="inlineStr">
        <is>
          <t>P0153</t>
        </is>
      </c>
      <c r="G353" t="inlineStr">
        <is>
          <t>Prod_0153</t>
        </is>
      </c>
      <c r="H353" t="inlineStr">
        <is>
          <t>Clothing</t>
        </is>
      </c>
      <c r="I353" t="n">
        <v>8</v>
      </c>
      <c r="J353" t="n">
        <v>167.15</v>
      </c>
      <c r="K353" t="n">
        <v>0</v>
      </c>
      <c r="L353">
        <f>I353*J353*(1-K353)</f>
        <v/>
      </c>
      <c r="M353">
        <f>VLOOKUP(F353,Products!A:D,4,FALSE)*I353</f>
        <v/>
      </c>
      <c r="N353">
        <f>L353-M353</f>
        <v/>
      </c>
    </row>
    <row r="354">
      <c r="A354" t="inlineStr">
        <is>
          <t>T1000352</t>
        </is>
      </c>
      <c r="B354" t="inlineStr">
        <is>
          <t>2023-11-23</t>
        </is>
      </c>
      <c r="C354" t="inlineStr">
        <is>
          <t>S036</t>
        </is>
      </c>
      <c r="D354" t="inlineStr">
        <is>
          <t>Store_036</t>
        </is>
      </c>
      <c r="E354" t="inlineStr">
        <is>
          <t>Central</t>
        </is>
      </c>
      <c r="F354" t="inlineStr">
        <is>
          <t>P0088</t>
        </is>
      </c>
      <c r="G354" t="inlineStr">
        <is>
          <t>Prod_0088</t>
        </is>
      </c>
      <c r="H354" t="inlineStr">
        <is>
          <t>Toys</t>
        </is>
      </c>
      <c r="I354" t="n">
        <v>5</v>
      </c>
      <c r="J354" t="n">
        <v>529.21</v>
      </c>
      <c r="K354" t="n">
        <v>0</v>
      </c>
      <c r="L354">
        <f>I354*J354*(1-K354)</f>
        <v/>
      </c>
      <c r="M354">
        <f>VLOOKUP(F354,Products!A:D,4,FALSE)*I354</f>
        <v/>
      </c>
      <c r="N354">
        <f>L354-M354</f>
        <v/>
      </c>
    </row>
    <row r="355">
      <c r="A355" t="inlineStr">
        <is>
          <t>T1000353</t>
        </is>
      </c>
      <c r="B355" t="inlineStr">
        <is>
          <t>2024-08-10</t>
        </is>
      </c>
      <c r="C355" t="inlineStr">
        <is>
          <t>S021</t>
        </is>
      </c>
      <c r="D355" t="inlineStr">
        <is>
          <t>Store_021</t>
        </is>
      </c>
      <c r="E355" t="inlineStr">
        <is>
          <t>North</t>
        </is>
      </c>
      <c r="F355" t="inlineStr">
        <is>
          <t>P0028</t>
        </is>
      </c>
      <c r="G355" t="inlineStr">
        <is>
          <t>Prod_0028</t>
        </is>
      </c>
      <c r="H355" t="inlineStr">
        <is>
          <t>Food</t>
        </is>
      </c>
      <c r="I355" t="n">
        <v>3</v>
      </c>
      <c r="J355" t="n">
        <v>496.98</v>
      </c>
      <c r="K355" t="n">
        <v>0</v>
      </c>
      <c r="L355">
        <f>I355*J355*(1-K355)</f>
        <v/>
      </c>
      <c r="M355">
        <f>VLOOKUP(F355,Products!A:D,4,FALSE)*I355</f>
        <v/>
      </c>
      <c r="N355">
        <f>L355-M355</f>
        <v/>
      </c>
    </row>
    <row r="356">
      <c r="A356" t="inlineStr">
        <is>
          <t>T1000354</t>
        </is>
      </c>
      <c r="B356" t="inlineStr">
        <is>
          <t>2023-01-21</t>
        </is>
      </c>
      <c r="C356" t="inlineStr">
        <is>
          <t>S040</t>
        </is>
      </c>
      <c r="D356" t="inlineStr">
        <is>
          <t>Store_040</t>
        </is>
      </c>
      <c r="E356" t="inlineStr">
        <is>
          <t>Central</t>
        </is>
      </c>
      <c r="F356" t="inlineStr">
        <is>
          <t>P0160</t>
        </is>
      </c>
      <c r="G356" t="inlineStr">
        <is>
          <t>Prod_0160</t>
        </is>
      </c>
      <c r="H356" t="inlineStr">
        <is>
          <t>Food</t>
        </is>
      </c>
      <c r="I356" t="n">
        <v>8</v>
      </c>
      <c r="J356" t="n">
        <v>801.5700000000001</v>
      </c>
      <c r="K356" t="n">
        <v>0.1</v>
      </c>
      <c r="L356">
        <f>I356*J356*(1-K356)</f>
        <v/>
      </c>
      <c r="M356">
        <f>VLOOKUP(F356,Products!A:D,4,FALSE)*I356</f>
        <v/>
      </c>
      <c r="N356">
        <f>L356-M356</f>
        <v/>
      </c>
    </row>
    <row r="357">
      <c r="A357" t="inlineStr">
        <is>
          <t>T1000355</t>
        </is>
      </c>
      <c r="B357" t="inlineStr">
        <is>
          <t>2025-07-24</t>
        </is>
      </c>
      <c r="C357" t="inlineStr">
        <is>
          <t>S008</t>
        </is>
      </c>
      <c r="D357" t="inlineStr">
        <is>
          <t>Store_008</t>
        </is>
      </c>
      <c r="E357" t="inlineStr">
        <is>
          <t>East</t>
        </is>
      </c>
      <c r="F357" t="inlineStr">
        <is>
          <t>P0176</t>
        </is>
      </c>
      <c r="G357" t="inlineStr">
        <is>
          <t>Prod_0176</t>
        </is>
      </c>
      <c r="H357" t="inlineStr">
        <is>
          <t>Food</t>
        </is>
      </c>
      <c r="I357" t="n">
        <v>2</v>
      </c>
      <c r="J357" t="n">
        <v>533.4400000000001</v>
      </c>
      <c r="K357" t="n">
        <v>0.05</v>
      </c>
      <c r="L357">
        <f>I357*J357*(1-K357)</f>
        <v/>
      </c>
      <c r="M357">
        <f>VLOOKUP(F357,Products!A:D,4,FALSE)*I357</f>
        <v/>
      </c>
      <c r="N357">
        <f>L357-M357</f>
        <v/>
      </c>
    </row>
    <row r="358">
      <c r="A358" t="inlineStr">
        <is>
          <t>T1000356</t>
        </is>
      </c>
      <c r="B358" t="inlineStr">
        <is>
          <t>2025-02-03</t>
        </is>
      </c>
      <c r="C358" t="inlineStr">
        <is>
          <t>S022</t>
        </is>
      </c>
      <c r="D358" t="inlineStr">
        <is>
          <t>Store_022</t>
        </is>
      </c>
      <c r="E358" t="inlineStr">
        <is>
          <t>East</t>
        </is>
      </c>
      <c r="F358" t="inlineStr">
        <is>
          <t>P0042</t>
        </is>
      </c>
      <c r="G358" t="inlineStr">
        <is>
          <t>Prod_0042</t>
        </is>
      </c>
      <c r="H358" t="inlineStr">
        <is>
          <t>Electronics</t>
        </is>
      </c>
      <c r="I358" t="n">
        <v>9</v>
      </c>
      <c r="J358" t="n">
        <v>725.1</v>
      </c>
      <c r="K358" t="n">
        <v>0.2</v>
      </c>
      <c r="L358">
        <f>I358*J358*(1-K358)</f>
        <v/>
      </c>
      <c r="M358">
        <f>VLOOKUP(F358,Products!A:D,4,FALSE)*I358</f>
        <v/>
      </c>
      <c r="N358">
        <f>L358-M358</f>
        <v/>
      </c>
    </row>
    <row r="359">
      <c r="A359" t="inlineStr">
        <is>
          <t>T1000357</t>
        </is>
      </c>
      <c r="B359" t="inlineStr">
        <is>
          <t>2024-10-16</t>
        </is>
      </c>
      <c r="C359" t="inlineStr">
        <is>
          <t>S024</t>
        </is>
      </c>
      <c r="D359" t="inlineStr">
        <is>
          <t>Store_024</t>
        </is>
      </c>
      <c r="E359" t="inlineStr">
        <is>
          <t>South</t>
        </is>
      </c>
      <c r="F359" t="inlineStr">
        <is>
          <t>P0105</t>
        </is>
      </c>
      <c r="G359" t="inlineStr">
        <is>
          <t>Prod_0105</t>
        </is>
      </c>
      <c r="H359" t="inlineStr">
        <is>
          <t>Electronics</t>
        </is>
      </c>
      <c r="I359" t="n">
        <v>8</v>
      </c>
      <c r="J359" t="n">
        <v>551.79</v>
      </c>
      <c r="K359" t="n">
        <v>0</v>
      </c>
      <c r="L359">
        <f>I359*J359*(1-K359)</f>
        <v/>
      </c>
      <c r="M359">
        <f>VLOOKUP(F359,Products!A:D,4,FALSE)*I359</f>
        <v/>
      </c>
      <c r="N359">
        <f>L359-M359</f>
        <v/>
      </c>
    </row>
    <row r="360">
      <c r="A360" t="inlineStr">
        <is>
          <t>T1000358</t>
        </is>
      </c>
      <c r="B360" t="inlineStr">
        <is>
          <t>2024-03-03</t>
        </is>
      </c>
      <c r="C360" t="inlineStr">
        <is>
          <t>S014</t>
        </is>
      </c>
      <c r="D360" t="inlineStr">
        <is>
          <t>Store_014</t>
        </is>
      </c>
      <c r="E360" t="inlineStr">
        <is>
          <t>West</t>
        </is>
      </c>
      <c r="F360" t="inlineStr">
        <is>
          <t>P0194</t>
        </is>
      </c>
      <c r="G360" t="inlineStr">
        <is>
          <t>Prod_0194</t>
        </is>
      </c>
      <c r="H360" t="inlineStr">
        <is>
          <t>Food</t>
        </is>
      </c>
      <c r="I360" t="n">
        <v>7</v>
      </c>
      <c r="J360" t="n">
        <v>612.59</v>
      </c>
      <c r="K360" t="n">
        <v>0.2</v>
      </c>
      <c r="L360">
        <f>I360*J360*(1-K360)</f>
        <v/>
      </c>
      <c r="M360">
        <f>VLOOKUP(F360,Products!A:D,4,FALSE)*I360</f>
        <v/>
      </c>
      <c r="N360">
        <f>L360-M360</f>
        <v/>
      </c>
    </row>
    <row r="361">
      <c r="A361" t="inlineStr">
        <is>
          <t>T1000359</t>
        </is>
      </c>
      <c r="B361" t="inlineStr">
        <is>
          <t>2025-05-14</t>
        </is>
      </c>
      <c r="C361" t="inlineStr">
        <is>
          <t>S037</t>
        </is>
      </c>
      <c r="D361" t="inlineStr">
        <is>
          <t>Store_037</t>
        </is>
      </c>
      <c r="E361" t="inlineStr">
        <is>
          <t>East</t>
        </is>
      </c>
      <c r="F361" t="inlineStr">
        <is>
          <t>P0087</t>
        </is>
      </c>
      <c r="G361" t="inlineStr">
        <is>
          <t>Prod_0087</t>
        </is>
      </c>
      <c r="H361" t="inlineStr">
        <is>
          <t>Clothing</t>
        </is>
      </c>
      <c r="I361" t="n">
        <v>8</v>
      </c>
      <c r="J361" t="n">
        <v>529.33</v>
      </c>
      <c r="K361" t="n">
        <v>0.05</v>
      </c>
      <c r="L361">
        <f>I361*J361*(1-K361)</f>
        <v/>
      </c>
      <c r="M361">
        <f>VLOOKUP(F361,Products!A:D,4,FALSE)*I361</f>
        <v/>
      </c>
      <c r="N361">
        <f>L361-M361</f>
        <v/>
      </c>
    </row>
    <row r="362">
      <c r="A362" t="inlineStr">
        <is>
          <t>T1000360</t>
        </is>
      </c>
      <c r="B362" t="inlineStr">
        <is>
          <t>2025-07-23</t>
        </is>
      </c>
      <c r="C362" t="inlineStr">
        <is>
          <t>S019</t>
        </is>
      </c>
      <c r="D362" t="inlineStr">
        <is>
          <t>Store_019</t>
        </is>
      </c>
      <c r="E362" t="inlineStr">
        <is>
          <t>East</t>
        </is>
      </c>
      <c r="F362" t="inlineStr">
        <is>
          <t>P0016</t>
        </is>
      </c>
      <c r="G362" t="inlineStr">
        <is>
          <t>Prod_0016</t>
        </is>
      </c>
      <c r="H362" t="inlineStr">
        <is>
          <t>Food</t>
        </is>
      </c>
      <c r="I362" t="n">
        <v>6</v>
      </c>
      <c r="J362" t="n">
        <v>812.11</v>
      </c>
      <c r="K362" t="n">
        <v>0.15</v>
      </c>
      <c r="L362">
        <f>I362*J362*(1-K362)</f>
        <v/>
      </c>
      <c r="M362">
        <f>VLOOKUP(F362,Products!A:D,4,FALSE)*I362</f>
        <v/>
      </c>
      <c r="N362">
        <f>L362-M362</f>
        <v/>
      </c>
    </row>
    <row r="363">
      <c r="A363" t="inlineStr">
        <is>
          <t>T1000361</t>
        </is>
      </c>
      <c r="B363" t="inlineStr">
        <is>
          <t>2023-09-20</t>
        </is>
      </c>
      <c r="C363" t="inlineStr">
        <is>
          <t>S007</t>
        </is>
      </c>
      <c r="D363" t="inlineStr">
        <is>
          <t>Store_007</t>
        </is>
      </c>
      <c r="E363" t="inlineStr">
        <is>
          <t>East</t>
        </is>
      </c>
      <c r="F363" t="inlineStr">
        <is>
          <t>P0018</t>
        </is>
      </c>
      <c r="G363" t="inlineStr">
        <is>
          <t>Prod_0018</t>
        </is>
      </c>
      <c r="H363" t="inlineStr">
        <is>
          <t>Food</t>
        </is>
      </c>
      <c r="I363" t="n">
        <v>7</v>
      </c>
      <c r="J363" t="n">
        <v>881.3200000000001</v>
      </c>
      <c r="K363" t="n">
        <v>0</v>
      </c>
      <c r="L363">
        <f>I363*J363*(1-K363)</f>
        <v/>
      </c>
      <c r="M363">
        <f>VLOOKUP(F363,Products!A:D,4,FALSE)*I363</f>
        <v/>
      </c>
      <c r="N363">
        <f>L363-M363</f>
        <v/>
      </c>
    </row>
    <row r="364">
      <c r="A364" t="inlineStr">
        <is>
          <t>T1000362</t>
        </is>
      </c>
      <c r="B364" t="inlineStr">
        <is>
          <t>2023-04-14</t>
        </is>
      </c>
      <c r="C364" t="inlineStr">
        <is>
          <t>S019</t>
        </is>
      </c>
      <c r="D364" t="inlineStr">
        <is>
          <t>Store_019</t>
        </is>
      </c>
      <c r="E364" t="inlineStr">
        <is>
          <t>East</t>
        </is>
      </c>
      <c r="F364" t="inlineStr">
        <is>
          <t>P0196</t>
        </is>
      </c>
      <c r="G364" t="inlineStr">
        <is>
          <t>Prod_0196</t>
        </is>
      </c>
      <c r="H364" t="inlineStr">
        <is>
          <t>Beverages</t>
        </is>
      </c>
      <c r="I364" t="n">
        <v>1</v>
      </c>
      <c r="J364" t="n">
        <v>897.41</v>
      </c>
      <c r="K364" t="n">
        <v>0</v>
      </c>
      <c r="L364">
        <f>I364*J364*(1-K364)</f>
        <v/>
      </c>
      <c r="M364">
        <f>VLOOKUP(F364,Products!A:D,4,FALSE)*I364</f>
        <v/>
      </c>
      <c r="N364">
        <f>L364-M364</f>
        <v/>
      </c>
    </row>
    <row r="365">
      <c r="A365" t="inlineStr">
        <is>
          <t>T1000363</t>
        </is>
      </c>
      <c r="B365" t="inlineStr">
        <is>
          <t>2024-09-15</t>
        </is>
      </c>
      <c r="C365" t="inlineStr">
        <is>
          <t>S014</t>
        </is>
      </c>
      <c r="D365" t="inlineStr">
        <is>
          <t>Store_014</t>
        </is>
      </c>
      <c r="E365" t="inlineStr">
        <is>
          <t>West</t>
        </is>
      </c>
      <c r="F365" t="inlineStr">
        <is>
          <t>P0117</t>
        </is>
      </c>
      <c r="G365" t="inlineStr">
        <is>
          <t>Prod_0117</t>
        </is>
      </c>
      <c r="H365" t="inlineStr">
        <is>
          <t>Electronics</t>
        </is>
      </c>
      <c r="I365" t="n">
        <v>9</v>
      </c>
      <c r="J365" t="n">
        <v>474.3</v>
      </c>
      <c r="K365" t="n">
        <v>0</v>
      </c>
      <c r="L365">
        <f>I365*J365*(1-K365)</f>
        <v/>
      </c>
      <c r="M365">
        <f>VLOOKUP(F365,Products!A:D,4,FALSE)*I365</f>
        <v/>
      </c>
      <c r="N365">
        <f>L365-M365</f>
        <v/>
      </c>
    </row>
    <row r="366">
      <c r="A366" t="inlineStr">
        <is>
          <t>T1000364</t>
        </is>
      </c>
      <c r="B366" t="inlineStr">
        <is>
          <t>2024-01-20</t>
        </is>
      </c>
      <c r="C366" t="inlineStr">
        <is>
          <t>S047</t>
        </is>
      </c>
      <c r="D366" t="inlineStr">
        <is>
          <t>Store_047</t>
        </is>
      </c>
      <c r="E366" t="inlineStr">
        <is>
          <t>North</t>
        </is>
      </c>
      <c r="F366" t="inlineStr">
        <is>
          <t>P0057</t>
        </is>
      </c>
      <c r="G366" t="inlineStr">
        <is>
          <t>Prod_0057</t>
        </is>
      </c>
      <c r="H366" t="inlineStr">
        <is>
          <t>Beverages</t>
        </is>
      </c>
      <c r="I366" t="n">
        <v>8</v>
      </c>
      <c r="J366" t="n">
        <v>84.41</v>
      </c>
      <c r="K366" t="n">
        <v>0</v>
      </c>
      <c r="L366">
        <f>I366*J366*(1-K366)</f>
        <v/>
      </c>
      <c r="M366">
        <f>VLOOKUP(F366,Products!A:D,4,FALSE)*I366</f>
        <v/>
      </c>
      <c r="N366">
        <f>L366-M366</f>
        <v/>
      </c>
    </row>
    <row r="367">
      <c r="A367" t="inlineStr">
        <is>
          <t>T1000365</t>
        </is>
      </c>
      <c r="B367" t="inlineStr">
        <is>
          <t>2025-06-30</t>
        </is>
      </c>
      <c r="C367" t="inlineStr">
        <is>
          <t>S028</t>
        </is>
      </c>
      <c r="D367" t="inlineStr">
        <is>
          <t>Store_028</t>
        </is>
      </c>
      <c r="E367" t="inlineStr">
        <is>
          <t>North</t>
        </is>
      </c>
      <c r="F367" t="inlineStr">
        <is>
          <t>P0187</t>
        </is>
      </c>
      <c r="G367" t="inlineStr">
        <is>
          <t>Prod_0187</t>
        </is>
      </c>
      <c r="H367" t="inlineStr">
        <is>
          <t>Food</t>
        </is>
      </c>
      <c r="I367" t="n">
        <v>2</v>
      </c>
      <c r="J367" t="n">
        <v>903.73</v>
      </c>
      <c r="K367" t="n">
        <v>0.1</v>
      </c>
      <c r="L367">
        <f>I367*J367*(1-K367)</f>
        <v/>
      </c>
      <c r="M367">
        <f>VLOOKUP(F367,Products!A:D,4,FALSE)*I367</f>
        <v/>
      </c>
      <c r="N367">
        <f>L367-M367</f>
        <v/>
      </c>
    </row>
    <row r="368">
      <c r="A368" t="inlineStr">
        <is>
          <t>T1000366</t>
        </is>
      </c>
      <c r="B368" t="inlineStr">
        <is>
          <t>2024-11-30</t>
        </is>
      </c>
      <c r="C368" t="inlineStr">
        <is>
          <t>S043</t>
        </is>
      </c>
      <c r="D368" t="inlineStr">
        <is>
          <t>Store_043</t>
        </is>
      </c>
      <c r="E368" t="inlineStr">
        <is>
          <t>East</t>
        </is>
      </c>
      <c r="F368" t="inlineStr">
        <is>
          <t>P0139</t>
        </is>
      </c>
      <c r="G368" t="inlineStr">
        <is>
          <t>Prod_0139</t>
        </is>
      </c>
      <c r="H368" t="inlineStr">
        <is>
          <t>Clothing</t>
        </is>
      </c>
      <c r="I368" t="n">
        <v>4</v>
      </c>
      <c r="J368" t="n">
        <v>674.75</v>
      </c>
      <c r="K368" t="n">
        <v>0.1</v>
      </c>
      <c r="L368">
        <f>I368*J368*(1-K368)</f>
        <v/>
      </c>
      <c r="M368">
        <f>VLOOKUP(F368,Products!A:D,4,FALSE)*I368</f>
        <v/>
      </c>
      <c r="N368">
        <f>L368-M368</f>
        <v/>
      </c>
    </row>
    <row r="369">
      <c r="A369" t="inlineStr">
        <is>
          <t>T1000367</t>
        </is>
      </c>
      <c r="B369" t="inlineStr">
        <is>
          <t>2025-08-15</t>
        </is>
      </c>
      <c r="C369" t="inlineStr">
        <is>
          <t>S007</t>
        </is>
      </c>
      <c r="D369" t="inlineStr">
        <is>
          <t>Store_007</t>
        </is>
      </c>
      <c r="E369" t="inlineStr">
        <is>
          <t>East</t>
        </is>
      </c>
      <c r="F369" t="inlineStr">
        <is>
          <t>P0192</t>
        </is>
      </c>
      <c r="G369" t="inlineStr">
        <is>
          <t>Prod_0192</t>
        </is>
      </c>
      <c r="H369" t="inlineStr">
        <is>
          <t>Beverages</t>
        </is>
      </c>
      <c r="I369" t="n">
        <v>1</v>
      </c>
      <c r="J369" t="n">
        <v>474.81</v>
      </c>
      <c r="K369" t="n">
        <v>0</v>
      </c>
      <c r="L369">
        <f>I369*J369*(1-K369)</f>
        <v/>
      </c>
      <c r="M369">
        <f>VLOOKUP(F369,Products!A:D,4,FALSE)*I369</f>
        <v/>
      </c>
      <c r="N369">
        <f>L369-M369</f>
        <v/>
      </c>
    </row>
    <row r="370">
      <c r="A370" t="inlineStr">
        <is>
          <t>T1000368</t>
        </is>
      </c>
      <c r="B370" t="inlineStr">
        <is>
          <t>2023-11-24</t>
        </is>
      </c>
      <c r="C370" t="inlineStr">
        <is>
          <t>S022</t>
        </is>
      </c>
      <c r="D370" t="inlineStr">
        <is>
          <t>Store_022</t>
        </is>
      </c>
      <c r="E370" t="inlineStr">
        <is>
          <t>East</t>
        </is>
      </c>
      <c r="F370" t="inlineStr">
        <is>
          <t>P0015</t>
        </is>
      </c>
      <c r="G370" t="inlineStr">
        <is>
          <t>Prod_0015</t>
        </is>
      </c>
      <c r="H370" t="inlineStr">
        <is>
          <t>Food</t>
        </is>
      </c>
      <c r="I370" t="n">
        <v>6</v>
      </c>
      <c r="J370" t="n">
        <v>104.17</v>
      </c>
      <c r="K370" t="n">
        <v>0.2</v>
      </c>
      <c r="L370">
        <f>I370*J370*(1-K370)</f>
        <v/>
      </c>
      <c r="M370">
        <f>VLOOKUP(F370,Products!A:D,4,FALSE)*I370</f>
        <v/>
      </c>
      <c r="N370">
        <f>L370-M370</f>
        <v/>
      </c>
    </row>
    <row r="371">
      <c r="A371" t="inlineStr">
        <is>
          <t>T1000369</t>
        </is>
      </c>
      <c r="B371" t="inlineStr">
        <is>
          <t>2025-07-23</t>
        </is>
      </c>
      <c r="C371" t="inlineStr">
        <is>
          <t>S020</t>
        </is>
      </c>
      <c r="D371" t="inlineStr">
        <is>
          <t>Store_020</t>
        </is>
      </c>
      <c r="E371" t="inlineStr">
        <is>
          <t>West</t>
        </is>
      </c>
      <c r="F371" t="inlineStr">
        <is>
          <t>P0111</t>
        </is>
      </c>
      <c r="G371" t="inlineStr">
        <is>
          <t>Prod_0111</t>
        </is>
      </c>
      <c r="H371" t="inlineStr">
        <is>
          <t>Clothing</t>
        </is>
      </c>
      <c r="I371" t="n">
        <v>3</v>
      </c>
      <c r="J371" t="n">
        <v>575.26</v>
      </c>
      <c r="K371" t="n">
        <v>0</v>
      </c>
      <c r="L371">
        <f>I371*J371*(1-K371)</f>
        <v/>
      </c>
      <c r="M371">
        <f>VLOOKUP(F371,Products!A:D,4,FALSE)*I371</f>
        <v/>
      </c>
      <c r="N371">
        <f>L371-M371</f>
        <v/>
      </c>
    </row>
    <row r="372">
      <c r="A372" t="inlineStr">
        <is>
          <t>T1000370</t>
        </is>
      </c>
      <c r="B372" t="inlineStr">
        <is>
          <t>2025-02-21</t>
        </is>
      </c>
      <c r="C372" t="inlineStr">
        <is>
          <t>S011</t>
        </is>
      </c>
      <c r="D372" t="inlineStr">
        <is>
          <t>Store_011</t>
        </is>
      </c>
      <c r="E372" t="inlineStr">
        <is>
          <t>South</t>
        </is>
      </c>
      <c r="F372" t="inlineStr">
        <is>
          <t>P0146</t>
        </is>
      </c>
      <c r="G372" t="inlineStr">
        <is>
          <t>Prod_0146</t>
        </is>
      </c>
      <c r="H372" t="inlineStr">
        <is>
          <t>Food</t>
        </is>
      </c>
      <c r="I372" t="n">
        <v>3</v>
      </c>
      <c r="J372" t="n">
        <v>367.58</v>
      </c>
      <c r="K372" t="n">
        <v>0</v>
      </c>
      <c r="L372">
        <f>I372*J372*(1-K372)</f>
        <v/>
      </c>
      <c r="M372">
        <f>VLOOKUP(F372,Products!A:D,4,FALSE)*I372</f>
        <v/>
      </c>
      <c r="N372">
        <f>L372-M372</f>
        <v/>
      </c>
    </row>
    <row r="373">
      <c r="A373" t="inlineStr">
        <is>
          <t>T1000371</t>
        </is>
      </c>
      <c r="B373" t="inlineStr">
        <is>
          <t>2023-05-28</t>
        </is>
      </c>
      <c r="C373" t="inlineStr">
        <is>
          <t>S016</t>
        </is>
      </c>
      <c r="D373" t="inlineStr">
        <is>
          <t>Store_016</t>
        </is>
      </c>
      <c r="E373" t="inlineStr">
        <is>
          <t>West</t>
        </is>
      </c>
      <c r="F373" t="inlineStr">
        <is>
          <t>P0075</t>
        </is>
      </c>
      <c r="G373" t="inlineStr">
        <is>
          <t>Prod_0075</t>
        </is>
      </c>
      <c r="H373" t="inlineStr">
        <is>
          <t>Beverages</t>
        </is>
      </c>
      <c r="I373" t="n">
        <v>8</v>
      </c>
      <c r="J373" t="n">
        <v>888.01</v>
      </c>
      <c r="K373" t="n">
        <v>0.15</v>
      </c>
      <c r="L373">
        <f>I373*J373*(1-K373)</f>
        <v/>
      </c>
      <c r="M373">
        <f>VLOOKUP(F373,Products!A:D,4,FALSE)*I373</f>
        <v/>
      </c>
      <c r="N373">
        <f>L373-M373</f>
        <v/>
      </c>
    </row>
    <row r="374">
      <c r="A374" t="inlineStr">
        <is>
          <t>T1000372</t>
        </is>
      </c>
      <c r="B374" t="inlineStr">
        <is>
          <t>2023-06-06</t>
        </is>
      </c>
      <c r="C374" t="inlineStr">
        <is>
          <t>S006</t>
        </is>
      </c>
      <c r="D374" t="inlineStr">
        <is>
          <t>Store_006</t>
        </is>
      </c>
      <c r="E374" t="inlineStr">
        <is>
          <t>East</t>
        </is>
      </c>
      <c r="F374" t="inlineStr">
        <is>
          <t>P0100</t>
        </is>
      </c>
      <c r="G374" t="inlineStr">
        <is>
          <t>Prod_0100</t>
        </is>
      </c>
      <c r="H374" t="inlineStr">
        <is>
          <t>Household</t>
        </is>
      </c>
      <c r="I374" t="n">
        <v>2</v>
      </c>
      <c r="J374" t="n">
        <v>419.86</v>
      </c>
      <c r="K374" t="n">
        <v>0</v>
      </c>
      <c r="L374">
        <f>I374*J374*(1-K374)</f>
        <v/>
      </c>
      <c r="M374">
        <f>VLOOKUP(F374,Products!A:D,4,FALSE)*I374</f>
        <v/>
      </c>
      <c r="N374">
        <f>L374-M374</f>
        <v/>
      </c>
    </row>
    <row r="375">
      <c r="A375" t="inlineStr">
        <is>
          <t>T1000373</t>
        </is>
      </c>
      <c r="B375" t="inlineStr">
        <is>
          <t>2024-11-05</t>
        </is>
      </c>
      <c r="C375" t="inlineStr">
        <is>
          <t>S047</t>
        </is>
      </c>
      <c r="D375" t="inlineStr">
        <is>
          <t>Store_047</t>
        </is>
      </c>
      <c r="E375" t="inlineStr">
        <is>
          <t>North</t>
        </is>
      </c>
      <c r="F375" t="inlineStr">
        <is>
          <t>P0042</t>
        </is>
      </c>
      <c r="G375" t="inlineStr">
        <is>
          <t>Prod_0042</t>
        </is>
      </c>
      <c r="H375" t="inlineStr">
        <is>
          <t>Electronics</t>
        </is>
      </c>
      <c r="I375" t="n">
        <v>5</v>
      </c>
      <c r="J375" t="n">
        <v>893.2</v>
      </c>
      <c r="K375" t="n">
        <v>0</v>
      </c>
      <c r="L375">
        <f>I375*J375*(1-K375)</f>
        <v/>
      </c>
      <c r="M375">
        <f>VLOOKUP(F375,Products!A:D,4,FALSE)*I375</f>
        <v/>
      </c>
      <c r="N375">
        <f>L375-M375</f>
        <v/>
      </c>
    </row>
    <row r="376">
      <c r="A376" t="inlineStr">
        <is>
          <t>T1000374</t>
        </is>
      </c>
      <c r="B376" t="inlineStr">
        <is>
          <t>2025-04-05</t>
        </is>
      </c>
      <c r="C376" t="inlineStr">
        <is>
          <t>S042</t>
        </is>
      </c>
      <c r="D376" t="inlineStr">
        <is>
          <t>Store_042</t>
        </is>
      </c>
      <c r="E376" t="inlineStr">
        <is>
          <t>Central</t>
        </is>
      </c>
      <c r="F376" t="inlineStr">
        <is>
          <t>P0167</t>
        </is>
      </c>
      <c r="G376" t="inlineStr">
        <is>
          <t>Prod_0167</t>
        </is>
      </c>
      <c r="H376" t="inlineStr">
        <is>
          <t>Beverages</t>
        </is>
      </c>
      <c r="I376" t="n">
        <v>8</v>
      </c>
      <c r="J376" t="n">
        <v>428.6</v>
      </c>
      <c r="K376" t="n">
        <v>0.05</v>
      </c>
      <c r="L376">
        <f>I376*J376*(1-K376)</f>
        <v/>
      </c>
      <c r="M376">
        <f>VLOOKUP(F376,Products!A:D,4,FALSE)*I376</f>
        <v/>
      </c>
      <c r="N376">
        <f>L376-M376</f>
        <v/>
      </c>
    </row>
    <row r="377">
      <c r="A377" t="inlineStr">
        <is>
          <t>T1000375</t>
        </is>
      </c>
      <c r="B377" t="inlineStr">
        <is>
          <t>2023-01-26</t>
        </is>
      </c>
      <c r="C377" t="inlineStr">
        <is>
          <t>S013</t>
        </is>
      </c>
      <c r="D377" t="inlineStr">
        <is>
          <t>Store_013</t>
        </is>
      </c>
      <c r="E377" t="inlineStr">
        <is>
          <t>North</t>
        </is>
      </c>
      <c r="F377" t="inlineStr">
        <is>
          <t>P0038</t>
        </is>
      </c>
      <c r="G377" t="inlineStr">
        <is>
          <t>Prod_0038</t>
        </is>
      </c>
      <c r="H377" t="inlineStr">
        <is>
          <t>Beverages</t>
        </is>
      </c>
      <c r="I377" t="n">
        <v>4</v>
      </c>
      <c r="J377" t="n">
        <v>798.01</v>
      </c>
      <c r="K377" t="n">
        <v>0</v>
      </c>
      <c r="L377">
        <f>I377*J377*(1-K377)</f>
        <v/>
      </c>
      <c r="M377">
        <f>VLOOKUP(F377,Products!A:D,4,FALSE)*I377</f>
        <v/>
      </c>
      <c r="N377">
        <f>L377-M377</f>
        <v/>
      </c>
    </row>
    <row r="378">
      <c r="A378" t="inlineStr">
        <is>
          <t>T1000376</t>
        </is>
      </c>
      <c r="B378" t="inlineStr">
        <is>
          <t>2023-04-23</t>
        </is>
      </c>
      <c r="C378" t="inlineStr">
        <is>
          <t>S026</t>
        </is>
      </c>
      <c r="D378" t="inlineStr">
        <is>
          <t>Store_026</t>
        </is>
      </c>
      <c r="E378" t="inlineStr">
        <is>
          <t>North</t>
        </is>
      </c>
      <c r="F378" t="inlineStr">
        <is>
          <t>P0082</t>
        </is>
      </c>
      <c r="G378" t="inlineStr">
        <is>
          <t>Prod_0082</t>
        </is>
      </c>
      <c r="H378" t="inlineStr">
        <is>
          <t>Food</t>
        </is>
      </c>
      <c r="I378" t="n">
        <v>8</v>
      </c>
      <c r="J378" t="n">
        <v>725</v>
      </c>
      <c r="K378" t="n">
        <v>0</v>
      </c>
      <c r="L378">
        <f>I378*J378*(1-K378)</f>
        <v/>
      </c>
      <c r="M378">
        <f>VLOOKUP(F378,Products!A:D,4,FALSE)*I378</f>
        <v/>
      </c>
      <c r="N378">
        <f>L378-M378</f>
        <v/>
      </c>
    </row>
    <row r="379">
      <c r="A379" t="inlineStr">
        <is>
          <t>T1000377</t>
        </is>
      </c>
      <c r="B379" t="inlineStr">
        <is>
          <t>2025-08-27</t>
        </is>
      </c>
      <c r="C379" t="inlineStr">
        <is>
          <t>S007</t>
        </is>
      </c>
      <c r="D379" t="inlineStr">
        <is>
          <t>Store_007</t>
        </is>
      </c>
      <c r="E379" t="inlineStr">
        <is>
          <t>East</t>
        </is>
      </c>
      <c r="F379" t="inlineStr">
        <is>
          <t>P0048</t>
        </is>
      </c>
      <c r="G379" t="inlineStr">
        <is>
          <t>Prod_0048</t>
        </is>
      </c>
      <c r="H379" t="inlineStr">
        <is>
          <t>Toys</t>
        </is>
      </c>
      <c r="I379" t="n">
        <v>2</v>
      </c>
      <c r="J379" t="n">
        <v>268.3</v>
      </c>
      <c r="K379" t="n">
        <v>0</v>
      </c>
      <c r="L379">
        <f>I379*J379*(1-K379)</f>
        <v/>
      </c>
      <c r="M379">
        <f>VLOOKUP(F379,Products!A:D,4,FALSE)*I379</f>
        <v/>
      </c>
      <c r="N379">
        <f>L379-M379</f>
        <v/>
      </c>
    </row>
    <row r="380">
      <c r="A380" t="inlineStr">
        <is>
          <t>T1000378</t>
        </is>
      </c>
      <c r="B380" t="inlineStr">
        <is>
          <t>2023-02-17</t>
        </is>
      </c>
      <c r="C380" t="inlineStr">
        <is>
          <t>S003</t>
        </is>
      </c>
      <c r="D380" t="inlineStr">
        <is>
          <t>Store_003</t>
        </is>
      </c>
      <c r="E380" t="inlineStr">
        <is>
          <t>North</t>
        </is>
      </c>
      <c r="F380" t="inlineStr">
        <is>
          <t>P0198</t>
        </is>
      </c>
      <c r="G380" t="inlineStr">
        <is>
          <t>Prod_0198</t>
        </is>
      </c>
      <c r="H380" t="inlineStr">
        <is>
          <t>Beverages</t>
        </is>
      </c>
      <c r="I380" t="n">
        <v>8</v>
      </c>
      <c r="J380" t="n">
        <v>783.33</v>
      </c>
      <c r="K380" t="n">
        <v>0.1</v>
      </c>
      <c r="L380">
        <f>I380*J380*(1-K380)</f>
        <v/>
      </c>
      <c r="M380">
        <f>VLOOKUP(F380,Products!A:D,4,FALSE)*I380</f>
        <v/>
      </c>
      <c r="N380">
        <f>L380-M380</f>
        <v/>
      </c>
    </row>
    <row r="381">
      <c r="A381" t="inlineStr">
        <is>
          <t>T1000379</t>
        </is>
      </c>
      <c r="B381" t="inlineStr">
        <is>
          <t>2025-06-18</t>
        </is>
      </c>
      <c r="C381" t="inlineStr">
        <is>
          <t>S041</t>
        </is>
      </c>
      <c r="D381" t="inlineStr">
        <is>
          <t>Store_041</t>
        </is>
      </c>
      <c r="E381" t="inlineStr">
        <is>
          <t>East</t>
        </is>
      </c>
      <c r="F381" t="inlineStr">
        <is>
          <t>P0031</t>
        </is>
      </c>
      <c r="G381" t="inlineStr">
        <is>
          <t>Prod_0031</t>
        </is>
      </c>
      <c r="H381" t="inlineStr">
        <is>
          <t>Food</t>
        </is>
      </c>
      <c r="I381" t="n">
        <v>3</v>
      </c>
      <c r="J381" t="n">
        <v>264.87</v>
      </c>
      <c r="K381" t="n">
        <v>0</v>
      </c>
      <c r="L381">
        <f>I381*J381*(1-K381)</f>
        <v/>
      </c>
      <c r="M381">
        <f>VLOOKUP(F381,Products!A:D,4,FALSE)*I381</f>
        <v/>
      </c>
      <c r="N381">
        <f>L381-M381</f>
        <v/>
      </c>
    </row>
    <row r="382">
      <c r="A382" t="inlineStr">
        <is>
          <t>T1000380</t>
        </is>
      </c>
      <c r="B382" t="inlineStr">
        <is>
          <t>2025-06-20</t>
        </is>
      </c>
      <c r="C382" t="inlineStr">
        <is>
          <t>S026</t>
        </is>
      </c>
      <c r="D382" t="inlineStr">
        <is>
          <t>Store_026</t>
        </is>
      </c>
      <c r="E382" t="inlineStr">
        <is>
          <t>North</t>
        </is>
      </c>
      <c r="F382" t="inlineStr">
        <is>
          <t>P0025</t>
        </is>
      </c>
      <c r="G382" t="inlineStr">
        <is>
          <t>Prod_0025</t>
        </is>
      </c>
      <c r="H382" t="inlineStr">
        <is>
          <t>Beverages</t>
        </is>
      </c>
      <c r="I382" t="n">
        <v>2</v>
      </c>
      <c r="J382" t="n">
        <v>298.22</v>
      </c>
      <c r="K382" t="n">
        <v>0.05</v>
      </c>
      <c r="L382">
        <f>I382*J382*(1-K382)</f>
        <v/>
      </c>
      <c r="M382">
        <f>VLOOKUP(F382,Products!A:D,4,FALSE)*I382</f>
        <v/>
      </c>
      <c r="N382">
        <f>L382-M382</f>
        <v/>
      </c>
    </row>
    <row r="383">
      <c r="A383" t="inlineStr">
        <is>
          <t>T1000381</t>
        </is>
      </c>
      <c r="B383" t="inlineStr">
        <is>
          <t>2024-11-08</t>
        </is>
      </c>
      <c r="C383" t="inlineStr">
        <is>
          <t>S017</t>
        </is>
      </c>
      <c r="D383" t="inlineStr">
        <is>
          <t>Store_017</t>
        </is>
      </c>
      <c r="E383" t="inlineStr">
        <is>
          <t>South</t>
        </is>
      </c>
      <c r="F383" t="inlineStr">
        <is>
          <t>P0030</t>
        </is>
      </c>
      <c r="G383" t="inlineStr">
        <is>
          <t>Prod_0030</t>
        </is>
      </c>
      <c r="H383" t="inlineStr">
        <is>
          <t>Household</t>
        </is>
      </c>
      <c r="I383" t="n">
        <v>3</v>
      </c>
      <c r="J383" t="n">
        <v>709.8099999999999</v>
      </c>
      <c r="K383" t="n">
        <v>0.1</v>
      </c>
      <c r="L383">
        <f>I383*J383*(1-K383)</f>
        <v/>
      </c>
      <c r="M383">
        <f>VLOOKUP(F383,Products!A:D,4,FALSE)*I383</f>
        <v/>
      </c>
      <c r="N383">
        <f>L383-M383</f>
        <v/>
      </c>
    </row>
    <row r="384">
      <c r="A384" t="inlineStr">
        <is>
          <t>T1000382</t>
        </is>
      </c>
      <c r="B384" t="inlineStr">
        <is>
          <t>2024-04-02</t>
        </is>
      </c>
      <c r="C384" t="inlineStr">
        <is>
          <t>S030</t>
        </is>
      </c>
      <c r="D384" t="inlineStr">
        <is>
          <t>Store_030</t>
        </is>
      </c>
      <c r="E384" t="inlineStr">
        <is>
          <t>North</t>
        </is>
      </c>
      <c r="F384" t="inlineStr">
        <is>
          <t>P0161</t>
        </is>
      </c>
      <c r="G384" t="inlineStr">
        <is>
          <t>Prod_0161</t>
        </is>
      </c>
      <c r="H384" t="inlineStr">
        <is>
          <t>Household</t>
        </is>
      </c>
      <c r="I384" t="n">
        <v>9</v>
      </c>
      <c r="J384" t="n">
        <v>73.59</v>
      </c>
      <c r="K384" t="n">
        <v>0</v>
      </c>
      <c r="L384">
        <f>I384*J384*(1-K384)</f>
        <v/>
      </c>
      <c r="M384">
        <f>VLOOKUP(F384,Products!A:D,4,FALSE)*I384</f>
        <v/>
      </c>
      <c r="N384">
        <f>L384-M384</f>
        <v/>
      </c>
    </row>
    <row r="385">
      <c r="A385" t="inlineStr">
        <is>
          <t>T1000383</t>
        </is>
      </c>
      <c r="B385" t="inlineStr">
        <is>
          <t>2024-09-22</t>
        </is>
      </c>
      <c r="C385" t="inlineStr">
        <is>
          <t>S024</t>
        </is>
      </c>
      <c r="D385" t="inlineStr">
        <is>
          <t>Store_024</t>
        </is>
      </c>
      <c r="E385" t="inlineStr">
        <is>
          <t>South</t>
        </is>
      </c>
      <c r="F385" t="inlineStr">
        <is>
          <t>P0086</t>
        </is>
      </c>
      <c r="G385" t="inlineStr">
        <is>
          <t>Prod_0086</t>
        </is>
      </c>
      <c r="H385" t="inlineStr">
        <is>
          <t>Stationery</t>
        </is>
      </c>
      <c r="I385" t="n">
        <v>7</v>
      </c>
      <c r="J385" t="n">
        <v>697.21</v>
      </c>
      <c r="K385" t="n">
        <v>0.1</v>
      </c>
      <c r="L385">
        <f>I385*J385*(1-K385)</f>
        <v/>
      </c>
      <c r="M385">
        <f>VLOOKUP(F385,Products!A:D,4,FALSE)*I385</f>
        <v/>
      </c>
      <c r="N385">
        <f>L385-M385</f>
        <v/>
      </c>
    </row>
    <row r="386">
      <c r="A386" t="inlineStr">
        <is>
          <t>T1000384</t>
        </is>
      </c>
      <c r="B386" t="inlineStr">
        <is>
          <t>2023-05-03</t>
        </is>
      </c>
      <c r="C386" t="inlineStr">
        <is>
          <t>S008</t>
        </is>
      </c>
      <c r="D386" t="inlineStr">
        <is>
          <t>Store_008</t>
        </is>
      </c>
      <c r="E386" t="inlineStr">
        <is>
          <t>East</t>
        </is>
      </c>
      <c r="F386" t="inlineStr">
        <is>
          <t>P0135</t>
        </is>
      </c>
      <c r="G386" t="inlineStr">
        <is>
          <t>Prod_0135</t>
        </is>
      </c>
      <c r="H386" t="inlineStr">
        <is>
          <t>Food</t>
        </is>
      </c>
      <c r="I386" t="n">
        <v>3</v>
      </c>
      <c r="J386" t="n">
        <v>74.97</v>
      </c>
      <c r="K386" t="n">
        <v>0</v>
      </c>
      <c r="L386">
        <f>I386*J386*(1-K386)</f>
        <v/>
      </c>
      <c r="M386">
        <f>VLOOKUP(F386,Products!A:D,4,FALSE)*I386</f>
        <v/>
      </c>
      <c r="N386">
        <f>L386-M386</f>
        <v/>
      </c>
    </row>
    <row r="387">
      <c r="A387" t="inlineStr">
        <is>
          <t>T1000385</t>
        </is>
      </c>
      <c r="B387" t="inlineStr">
        <is>
          <t>2023-11-07</t>
        </is>
      </c>
      <c r="C387" t="inlineStr">
        <is>
          <t>S028</t>
        </is>
      </c>
      <c r="D387" t="inlineStr">
        <is>
          <t>Store_028</t>
        </is>
      </c>
      <c r="E387" t="inlineStr">
        <is>
          <t>North</t>
        </is>
      </c>
      <c r="F387" t="inlineStr">
        <is>
          <t>P0175</t>
        </is>
      </c>
      <c r="G387" t="inlineStr">
        <is>
          <t>Prod_0175</t>
        </is>
      </c>
      <c r="H387" t="inlineStr">
        <is>
          <t>Food</t>
        </is>
      </c>
      <c r="I387" t="n">
        <v>2</v>
      </c>
      <c r="J387" t="n">
        <v>682.0599999999999</v>
      </c>
      <c r="K387" t="n">
        <v>0</v>
      </c>
      <c r="L387">
        <f>I387*J387*(1-K387)</f>
        <v/>
      </c>
      <c r="M387">
        <f>VLOOKUP(F387,Products!A:D,4,FALSE)*I387</f>
        <v/>
      </c>
      <c r="N387">
        <f>L387-M387</f>
        <v/>
      </c>
    </row>
    <row r="388">
      <c r="A388" t="inlineStr">
        <is>
          <t>T1000386</t>
        </is>
      </c>
      <c r="B388" t="inlineStr">
        <is>
          <t>2025-01-25</t>
        </is>
      </c>
      <c r="C388" t="inlineStr">
        <is>
          <t>S008</t>
        </is>
      </c>
      <c r="D388" t="inlineStr">
        <is>
          <t>Store_008</t>
        </is>
      </c>
      <c r="E388" t="inlineStr">
        <is>
          <t>East</t>
        </is>
      </c>
      <c r="F388" t="inlineStr">
        <is>
          <t>P0045</t>
        </is>
      </c>
      <c r="G388" t="inlineStr">
        <is>
          <t>Prod_0045</t>
        </is>
      </c>
      <c r="H388" t="inlineStr">
        <is>
          <t>Toys</t>
        </is>
      </c>
      <c r="I388" t="n">
        <v>1</v>
      </c>
      <c r="J388" t="n">
        <v>210.81</v>
      </c>
      <c r="K388" t="n">
        <v>0</v>
      </c>
      <c r="L388">
        <f>I388*J388*(1-K388)</f>
        <v/>
      </c>
      <c r="M388">
        <f>VLOOKUP(F388,Products!A:D,4,FALSE)*I388</f>
        <v/>
      </c>
      <c r="N388">
        <f>L388-M388</f>
        <v/>
      </c>
    </row>
    <row r="389">
      <c r="A389" t="inlineStr">
        <is>
          <t>T1000387</t>
        </is>
      </c>
      <c r="B389" t="inlineStr">
        <is>
          <t>2024-04-22</t>
        </is>
      </c>
      <c r="C389" t="inlineStr">
        <is>
          <t>S006</t>
        </is>
      </c>
      <c r="D389" t="inlineStr">
        <is>
          <t>Store_006</t>
        </is>
      </c>
      <c r="E389" t="inlineStr">
        <is>
          <t>East</t>
        </is>
      </c>
      <c r="F389" t="inlineStr">
        <is>
          <t>P0114</t>
        </is>
      </c>
      <c r="G389" t="inlineStr">
        <is>
          <t>Prod_0114</t>
        </is>
      </c>
      <c r="H389" t="inlineStr">
        <is>
          <t>Beverages</t>
        </is>
      </c>
      <c r="I389" t="n">
        <v>2</v>
      </c>
      <c r="J389" t="n">
        <v>780.21</v>
      </c>
      <c r="K389" t="n">
        <v>0.2</v>
      </c>
      <c r="L389">
        <f>I389*J389*(1-K389)</f>
        <v/>
      </c>
      <c r="M389">
        <f>VLOOKUP(F389,Products!A:D,4,FALSE)*I389</f>
        <v/>
      </c>
      <c r="N389">
        <f>L389-M389</f>
        <v/>
      </c>
    </row>
    <row r="390">
      <c r="A390" t="inlineStr">
        <is>
          <t>T1000388</t>
        </is>
      </c>
      <c r="B390" t="inlineStr">
        <is>
          <t>2025-02-09</t>
        </is>
      </c>
      <c r="C390" t="inlineStr">
        <is>
          <t>S015</t>
        </is>
      </c>
      <c r="D390" t="inlineStr">
        <is>
          <t>Store_015</t>
        </is>
      </c>
      <c r="E390" t="inlineStr">
        <is>
          <t>North</t>
        </is>
      </c>
      <c r="F390" t="inlineStr">
        <is>
          <t>P0034</t>
        </is>
      </c>
      <c r="G390" t="inlineStr">
        <is>
          <t>Prod_0034</t>
        </is>
      </c>
      <c r="H390" t="inlineStr">
        <is>
          <t>Toys</t>
        </is>
      </c>
      <c r="I390" t="n">
        <v>2</v>
      </c>
      <c r="J390" t="n">
        <v>455.99</v>
      </c>
      <c r="K390" t="n">
        <v>0</v>
      </c>
      <c r="L390">
        <f>I390*J390*(1-K390)</f>
        <v/>
      </c>
      <c r="M390">
        <f>VLOOKUP(F390,Products!A:D,4,FALSE)*I390</f>
        <v/>
      </c>
      <c r="N390">
        <f>L390-M390</f>
        <v/>
      </c>
    </row>
    <row r="391">
      <c r="A391" t="inlineStr">
        <is>
          <t>T1000389</t>
        </is>
      </c>
      <c r="B391" t="inlineStr">
        <is>
          <t>2023-11-21</t>
        </is>
      </c>
      <c r="C391" t="inlineStr">
        <is>
          <t>S038</t>
        </is>
      </c>
      <c r="D391" t="inlineStr">
        <is>
          <t>Store_038</t>
        </is>
      </c>
      <c r="E391" t="inlineStr">
        <is>
          <t>East</t>
        </is>
      </c>
      <c r="F391" t="inlineStr">
        <is>
          <t>P0140</t>
        </is>
      </c>
      <c r="G391" t="inlineStr">
        <is>
          <t>Prod_0140</t>
        </is>
      </c>
      <c r="H391" t="inlineStr">
        <is>
          <t>Food</t>
        </is>
      </c>
      <c r="I391" t="n">
        <v>6</v>
      </c>
      <c r="J391" t="n">
        <v>789.59</v>
      </c>
      <c r="K391" t="n">
        <v>0</v>
      </c>
      <c r="L391">
        <f>I391*J391*(1-K391)</f>
        <v/>
      </c>
      <c r="M391">
        <f>VLOOKUP(F391,Products!A:D,4,FALSE)*I391</f>
        <v/>
      </c>
      <c r="N391">
        <f>L391-M391</f>
        <v/>
      </c>
    </row>
    <row r="392">
      <c r="A392" t="inlineStr">
        <is>
          <t>T1000390</t>
        </is>
      </c>
      <c r="B392" t="inlineStr">
        <is>
          <t>2025-04-21</t>
        </is>
      </c>
      <c r="C392" t="inlineStr">
        <is>
          <t>S011</t>
        </is>
      </c>
      <c r="D392" t="inlineStr">
        <is>
          <t>Store_011</t>
        </is>
      </c>
      <c r="E392" t="inlineStr">
        <is>
          <t>South</t>
        </is>
      </c>
      <c r="F392" t="inlineStr">
        <is>
          <t>P0183</t>
        </is>
      </c>
      <c r="G392" t="inlineStr">
        <is>
          <t>Prod_0183</t>
        </is>
      </c>
      <c r="H392" t="inlineStr">
        <is>
          <t>Stationery</t>
        </is>
      </c>
      <c r="I392" t="n">
        <v>4</v>
      </c>
      <c r="J392" t="n">
        <v>902.75</v>
      </c>
      <c r="K392" t="n">
        <v>0.05</v>
      </c>
      <c r="L392">
        <f>I392*J392*(1-K392)</f>
        <v/>
      </c>
      <c r="M392">
        <f>VLOOKUP(F392,Products!A:D,4,FALSE)*I392</f>
        <v/>
      </c>
      <c r="N392">
        <f>L392-M392</f>
        <v/>
      </c>
    </row>
    <row r="393">
      <c r="A393" t="inlineStr">
        <is>
          <t>T1000391</t>
        </is>
      </c>
      <c r="B393" t="inlineStr">
        <is>
          <t>2025-09-14</t>
        </is>
      </c>
      <c r="C393" t="inlineStr">
        <is>
          <t>S038</t>
        </is>
      </c>
      <c r="D393" t="inlineStr">
        <is>
          <t>Store_038</t>
        </is>
      </c>
      <c r="E393" t="inlineStr">
        <is>
          <t>East</t>
        </is>
      </c>
      <c r="F393" t="inlineStr">
        <is>
          <t>P0177</t>
        </is>
      </c>
      <c r="G393" t="inlineStr">
        <is>
          <t>Prod_0177</t>
        </is>
      </c>
      <c r="H393" t="inlineStr">
        <is>
          <t>Household</t>
        </is>
      </c>
      <c r="I393" t="n">
        <v>1</v>
      </c>
      <c r="J393" t="n">
        <v>211.25</v>
      </c>
      <c r="K393" t="n">
        <v>0.1</v>
      </c>
      <c r="L393">
        <f>I393*J393*(1-K393)</f>
        <v/>
      </c>
      <c r="M393">
        <f>VLOOKUP(F393,Products!A:D,4,FALSE)*I393</f>
        <v/>
      </c>
      <c r="N393">
        <f>L393-M393</f>
        <v/>
      </c>
    </row>
    <row r="394">
      <c r="A394" t="inlineStr">
        <is>
          <t>T1000392</t>
        </is>
      </c>
      <c r="B394" t="inlineStr">
        <is>
          <t>2023-12-02</t>
        </is>
      </c>
      <c r="C394" t="inlineStr">
        <is>
          <t>S010</t>
        </is>
      </c>
      <c r="D394" t="inlineStr">
        <is>
          <t>Store_010</t>
        </is>
      </c>
      <c r="E394" t="inlineStr">
        <is>
          <t>North</t>
        </is>
      </c>
      <c r="F394" t="inlineStr">
        <is>
          <t>P0033</t>
        </is>
      </c>
      <c r="G394" t="inlineStr">
        <is>
          <t>Prod_0033</t>
        </is>
      </c>
      <c r="H394" t="inlineStr">
        <is>
          <t>Food</t>
        </is>
      </c>
      <c r="I394" t="n">
        <v>3</v>
      </c>
      <c r="J394" t="n">
        <v>436.75</v>
      </c>
      <c r="K394" t="n">
        <v>0</v>
      </c>
      <c r="L394">
        <f>I394*J394*(1-K394)</f>
        <v/>
      </c>
      <c r="M394">
        <f>VLOOKUP(F394,Products!A:D,4,FALSE)*I394</f>
        <v/>
      </c>
      <c r="N394">
        <f>L394-M394</f>
        <v/>
      </c>
    </row>
    <row r="395">
      <c r="A395" t="inlineStr">
        <is>
          <t>T1000393</t>
        </is>
      </c>
      <c r="B395" t="inlineStr">
        <is>
          <t>2023-12-25</t>
        </is>
      </c>
      <c r="C395" t="inlineStr">
        <is>
          <t>S035</t>
        </is>
      </c>
      <c r="D395" t="inlineStr">
        <is>
          <t>Store_035</t>
        </is>
      </c>
      <c r="E395" t="inlineStr">
        <is>
          <t>Central</t>
        </is>
      </c>
      <c r="F395" t="inlineStr">
        <is>
          <t>P0176</t>
        </is>
      </c>
      <c r="G395" t="inlineStr">
        <is>
          <t>Prod_0176</t>
        </is>
      </c>
      <c r="H395" t="inlineStr">
        <is>
          <t>Food</t>
        </is>
      </c>
      <c r="I395" t="n">
        <v>7</v>
      </c>
      <c r="J395" t="n">
        <v>597.4400000000001</v>
      </c>
      <c r="K395" t="n">
        <v>0.2</v>
      </c>
      <c r="L395">
        <f>I395*J395*(1-K395)</f>
        <v/>
      </c>
      <c r="M395">
        <f>VLOOKUP(F395,Products!A:D,4,FALSE)*I395</f>
        <v/>
      </c>
      <c r="N395">
        <f>L395-M395</f>
        <v/>
      </c>
    </row>
    <row r="396">
      <c r="A396" t="inlineStr">
        <is>
          <t>T1000394</t>
        </is>
      </c>
      <c r="B396" t="inlineStr">
        <is>
          <t>2023-12-27</t>
        </is>
      </c>
      <c r="C396" t="inlineStr">
        <is>
          <t>S010</t>
        </is>
      </c>
      <c r="D396" t="inlineStr">
        <is>
          <t>Store_010</t>
        </is>
      </c>
      <c r="E396" t="inlineStr">
        <is>
          <t>North</t>
        </is>
      </c>
      <c r="F396" t="inlineStr">
        <is>
          <t>P0011</t>
        </is>
      </c>
      <c r="G396" t="inlineStr">
        <is>
          <t>Prod_0011</t>
        </is>
      </c>
      <c r="H396" t="inlineStr">
        <is>
          <t>Household</t>
        </is>
      </c>
      <c r="I396" t="n">
        <v>8</v>
      </c>
      <c r="J396" t="n">
        <v>291.25</v>
      </c>
      <c r="K396" t="n">
        <v>0</v>
      </c>
      <c r="L396">
        <f>I396*J396*(1-K396)</f>
        <v/>
      </c>
      <c r="M396">
        <f>VLOOKUP(F396,Products!A:D,4,FALSE)*I396</f>
        <v/>
      </c>
      <c r="N396">
        <f>L396-M396</f>
        <v/>
      </c>
    </row>
    <row r="397">
      <c r="A397" t="inlineStr">
        <is>
          <t>T1000395</t>
        </is>
      </c>
      <c r="B397" t="inlineStr">
        <is>
          <t>2025-06-09</t>
        </is>
      </c>
      <c r="C397" t="inlineStr">
        <is>
          <t>S015</t>
        </is>
      </c>
      <c r="D397" t="inlineStr">
        <is>
          <t>Store_015</t>
        </is>
      </c>
      <c r="E397" t="inlineStr">
        <is>
          <t>North</t>
        </is>
      </c>
      <c r="F397" t="inlineStr">
        <is>
          <t>P0114</t>
        </is>
      </c>
      <c r="G397" t="inlineStr">
        <is>
          <t>Prod_0114</t>
        </is>
      </c>
      <c r="H397" t="inlineStr">
        <is>
          <t>Beverages</t>
        </is>
      </c>
      <c r="I397" t="n">
        <v>2</v>
      </c>
      <c r="J397" t="n">
        <v>891.65</v>
      </c>
      <c r="K397" t="n">
        <v>0.05</v>
      </c>
      <c r="L397">
        <f>I397*J397*(1-K397)</f>
        <v/>
      </c>
      <c r="M397">
        <f>VLOOKUP(F397,Products!A:D,4,FALSE)*I397</f>
        <v/>
      </c>
      <c r="N397">
        <f>L397-M397</f>
        <v/>
      </c>
    </row>
    <row r="398">
      <c r="A398" t="inlineStr">
        <is>
          <t>T1000396</t>
        </is>
      </c>
      <c r="B398" t="inlineStr">
        <is>
          <t>2024-03-24</t>
        </is>
      </c>
      <c r="C398" t="inlineStr">
        <is>
          <t>S020</t>
        </is>
      </c>
      <c r="D398" t="inlineStr">
        <is>
          <t>Store_020</t>
        </is>
      </c>
      <c r="E398" t="inlineStr">
        <is>
          <t>West</t>
        </is>
      </c>
      <c r="F398" t="inlineStr">
        <is>
          <t>P0135</t>
        </is>
      </c>
      <c r="G398" t="inlineStr">
        <is>
          <t>Prod_0135</t>
        </is>
      </c>
      <c r="H398" t="inlineStr">
        <is>
          <t>Food</t>
        </is>
      </c>
      <c r="I398" t="n">
        <v>8</v>
      </c>
      <c r="J398" t="n">
        <v>96.12</v>
      </c>
      <c r="K398" t="n">
        <v>0.1</v>
      </c>
      <c r="L398">
        <f>I398*J398*(1-K398)</f>
        <v/>
      </c>
      <c r="M398">
        <f>VLOOKUP(F398,Products!A:D,4,FALSE)*I398</f>
        <v/>
      </c>
      <c r="N398">
        <f>L398-M398</f>
        <v/>
      </c>
    </row>
    <row r="399">
      <c r="A399" t="inlineStr">
        <is>
          <t>T1000397</t>
        </is>
      </c>
      <c r="B399" t="inlineStr">
        <is>
          <t>2025-03-05</t>
        </is>
      </c>
      <c r="C399" t="inlineStr">
        <is>
          <t>S033</t>
        </is>
      </c>
      <c r="D399" t="inlineStr">
        <is>
          <t>Store_033</t>
        </is>
      </c>
      <c r="E399" t="inlineStr">
        <is>
          <t>North</t>
        </is>
      </c>
      <c r="F399" t="inlineStr">
        <is>
          <t>P0148</t>
        </is>
      </c>
      <c r="G399" t="inlineStr">
        <is>
          <t>Prod_0148</t>
        </is>
      </c>
      <c r="H399" t="inlineStr">
        <is>
          <t>Electronics</t>
        </is>
      </c>
      <c r="I399" t="n">
        <v>9</v>
      </c>
      <c r="J399" t="n">
        <v>220.77</v>
      </c>
      <c r="K399" t="n">
        <v>0.15</v>
      </c>
      <c r="L399">
        <f>I399*J399*(1-K399)</f>
        <v/>
      </c>
      <c r="M399">
        <f>VLOOKUP(F399,Products!A:D,4,FALSE)*I399</f>
        <v/>
      </c>
      <c r="N399">
        <f>L399-M399</f>
        <v/>
      </c>
    </row>
    <row r="400">
      <c r="A400" t="inlineStr">
        <is>
          <t>T1000398</t>
        </is>
      </c>
      <c r="B400" t="inlineStr">
        <is>
          <t>2023-06-19</t>
        </is>
      </c>
      <c r="C400" t="inlineStr">
        <is>
          <t>S017</t>
        </is>
      </c>
      <c r="D400" t="inlineStr">
        <is>
          <t>Store_017</t>
        </is>
      </c>
      <c r="E400" t="inlineStr">
        <is>
          <t>South</t>
        </is>
      </c>
      <c r="F400" t="inlineStr">
        <is>
          <t>P0168</t>
        </is>
      </c>
      <c r="G400" t="inlineStr">
        <is>
          <t>Prod_0168</t>
        </is>
      </c>
      <c r="H400" t="inlineStr">
        <is>
          <t>Electronics</t>
        </is>
      </c>
      <c r="I400" t="n">
        <v>2</v>
      </c>
      <c r="J400" t="n">
        <v>76.5</v>
      </c>
      <c r="K400" t="n">
        <v>0</v>
      </c>
      <c r="L400">
        <f>I400*J400*(1-K400)</f>
        <v/>
      </c>
      <c r="M400">
        <f>VLOOKUP(F400,Products!A:D,4,FALSE)*I400</f>
        <v/>
      </c>
      <c r="N400">
        <f>L400-M400</f>
        <v/>
      </c>
    </row>
    <row r="401">
      <c r="A401" t="inlineStr">
        <is>
          <t>T1000399</t>
        </is>
      </c>
      <c r="B401" t="inlineStr">
        <is>
          <t>2023-07-04</t>
        </is>
      </c>
      <c r="C401" t="inlineStr">
        <is>
          <t>S012</t>
        </is>
      </c>
      <c r="D401" t="inlineStr">
        <is>
          <t>Store_012</t>
        </is>
      </c>
      <c r="E401" t="inlineStr">
        <is>
          <t>South</t>
        </is>
      </c>
      <c r="F401" t="inlineStr">
        <is>
          <t>P0090</t>
        </is>
      </c>
      <c r="G401" t="inlineStr">
        <is>
          <t>Prod_0090</t>
        </is>
      </c>
      <c r="H401" t="inlineStr">
        <is>
          <t>Toys</t>
        </is>
      </c>
      <c r="I401" t="n">
        <v>8</v>
      </c>
      <c r="J401" t="n">
        <v>501.31</v>
      </c>
      <c r="K401" t="n">
        <v>0</v>
      </c>
      <c r="L401">
        <f>I401*J401*(1-K401)</f>
        <v/>
      </c>
      <c r="M401">
        <f>VLOOKUP(F401,Products!A:D,4,FALSE)*I401</f>
        <v/>
      </c>
      <c r="N401">
        <f>L401-M401</f>
        <v/>
      </c>
    </row>
    <row r="402">
      <c r="A402" t="inlineStr">
        <is>
          <t>T1000400</t>
        </is>
      </c>
      <c r="B402" t="inlineStr">
        <is>
          <t>2025-02-10</t>
        </is>
      </c>
      <c r="C402" t="inlineStr">
        <is>
          <t>S014</t>
        </is>
      </c>
      <c r="D402" t="inlineStr">
        <is>
          <t>Store_014</t>
        </is>
      </c>
      <c r="E402" t="inlineStr">
        <is>
          <t>West</t>
        </is>
      </c>
      <c r="F402" t="inlineStr">
        <is>
          <t>P0048</t>
        </is>
      </c>
      <c r="G402" t="inlineStr">
        <is>
          <t>Prod_0048</t>
        </is>
      </c>
      <c r="H402" t="inlineStr">
        <is>
          <t>Toys</t>
        </is>
      </c>
      <c r="I402" t="n">
        <v>4</v>
      </c>
      <c r="J402" t="n">
        <v>222.1</v>
      </c>
      <c r="K402" t="n">
        <v>0</v>
      </c>
      <c r="L402">
        <f>I402*J402*(1-K402)</f>
        <v/>
      </c>
      <c r="M402">
        <f>VLOOKUP(F402,Products!A:D,4,FALSE)*I402</f>
        <v/>
      </c>
      <c r="N402">
        <f>L402-M402</f>
        <v/>
      </c>
    </row>
    <row r="403">
      <c r="A403" t="inlineStr">
        <is>
          <t>T1000401</t>
        </is>
      </c>
      <c r="B403" t="inlineStr">
        <is>
          <t>2023-03-08</t>
        </is>
      </c>
      <c r="C403" t="inlineStr">
        <is>
          <t>S041</t>
        </is>
      </c>
      <c r="D403" t="inlineStr">
        <is>
          <t>Store_041</t>
        </is>
      </c>
      <c r="E403" t="inlineStr">
        <is>
          <t>East</t>
        </is>
      </c>
      <c r="F403" t="inlineStr">
        <is>
          <t>P0033</t>
        </is>
      </c>
      <c r="G403" t="inlineStr">
        <is>
          <t>Prod_0033</t>
        </is>
      </c>
      <c r="H403" t="inlineStr">
        <is>
          <t>Food</t>
        </is>
      </c>
      <c r="I403" t="n">
        <v>1</v>
      </c>
      <c r="J403" t="n">
        <v>501.32</v>
      </c>
      <c r="K403" t="n">
        <v>0</v>
      </c>
      <c r="L403">
        <f>I403*J403*(1-K403)</f>
        <v/>
      </c>
      <c r="M403">
        <f>VLOOKUP(F403,Products!A:D,4,FALSE)*I403</f>
        <v/>
      </c>
      <c r="N403">
        <f>L403-M403</f>
        <v/>
      </c>
    </row>
    <row r="404">
      <c r="A404" t="inlineStr">
        <is>
          <t>T1000402</t>
        </is>
      </c>
      <c r="B404" t="inlineStr">
        <is>
          <t>2024-03-04</t>
        </is>
      </c>
      <c r="C404" t="inlineStr">
        <is>
          <t>S027</t>
        </is>
      </c>
      <c r="D404" t="inlineStr">
        <is>
          <t>Store_027</t>
        </is>
      </c>
      <c r="E404" t="inlineStr">
        <is>
          <t>South</t>
        </is>
      </c>
      <c r="F404" t="inlineStr">
        <is>
          <t>P0048</t>
        </is>
      </c>
      <c r="G404" t="inlineStr">
        <is>
          <t>Prod_0048</t>
        </is>
      </c>
      <c r="H404" t="inlineStr">
        <is>
          <t>Toys</t>
        </is>
      </c>
      <c r="I404" t="n">
        <v>1</v>
      </c>
      <c r="J404" t="n">
        <v>205.57</v>
      </c>
      <c r="K404" t="n">
        <v>0.1</v>
      </c>
      <c r="L404">
        <f>I404*J404*(1-K404)</f>
        <v/>
      </c>
      <c r="M404">
        <f>VLOOKUP(F404,Products!A:D,4,FALSE)*I404</f>
        <v/>
      </c>
      <c r="N404">
        <f>L404-M404</f>
        <v/>
      </c>
    </row>
    <row r="405">
      <c r="A405" t="inlineStr">
        <is>
          <t>T1000403</t>
        </is>
      </c>
      <c r="B405" t="inlineStr">
        <is>
          <t>2024-11-30</t>
        </is>
      </c>
      <c r="C405" t="inlineStr">
        <is>
          <t>S030</t>
        </is>
      </c>
      <c r="D405" t="inlineStr">
        <is>
          <t>Store_030</t>
        </is>
      </c>
      <c r="E405" t="inlineStr">
        <is>
          <t>North</t>
        </is>
      </c>
      <c r="F405" t="inlineStr">
        <is>
          <t>P0017</t>
        </is>
      </c>
      <c r="G405" t="inlineStr">
        <is>
          <t>Prod_0017</t>
        </is>
      </c>
      <c r="H405" t="inlineStr">
        <is>
          <t>Food</t>
        </is>
      </c>
      <c r="I405" t="n">
        <v>1</v>
      </c>
      <c r="J405" t="n">
        <v>789.08</v>
      </c>
      <c r="K405" t="n">
        <v>0.05</v>
      </c>
      <c r="L405">
        <f>I405*J405*(1-K405)</f>
        <v/>
      </c>
      <c r="M405">
        <f>VLOOKUP(F405,Products!A:D,4,FALSE)*I405</f>
        <v/>
      </c>
      <c r="N405">
        <f>L405-M405</f>
        <v/>
      </c>
    </row>
    <row r="406">
      <c r="A406" t="inlineStr">
        <is>
          <t>T1000404</t>
        </is>
      </c>
      <c r="B406" t="inlineStr">
        <is>
          <t>2024-04-22</t>
        </is>
      </c>
      <c r="C406" t="inlineStr">
        <is>
          <t>S036</t>
        </is>
      </c>
      <c r="D406" t="inlineStr">
        <is>
          <t>Store_036</t>
        </is>
      </c>
      <c r="E406" t="inlineStr">
        <is>
          <t>Central</t>
        </is>
      </c>
      <c r="F406" t="inlineStr">
        <is>
          <t>P0118</t>
        </is>
      </c>
      <c r="G406" t="inlineStr">
        <is>
          <t>Prod_0118</t>
        </is>
      </c>
      <c r="H406" t="inlineStr">
        <is>
          <t>Toys</t>
        </is>
      </c>
      <c r="I406" t="n">
        <v>6</v>
      </c>
      <c r="J406" t="n">
        <v>652.1</v>
      </c>
      <c r="K406" t="n">
        <v>0.2</v>
      </c>
      <c r="L406">
        <f>I406*J406*(1-K406)</f>
        <v/>
      </c>
      <c r="M406">
        <f>VLOOKUP(F406,Products!A:D,4,FALSE)*I406</f>
        <v/>
      </c>
      <c r="N406">
        <f>L406-M406</f>
        <v/>
      </c>
    </row>
    <row r="407">
      <c r="A407" t="inlineStr">
        <is>
          <t>T1000405</t>
        </is>
      </c>
      <c r="B407" t="inlineStr">
        <is>
          <t>2023-05-19</t>
        </is>
      </c>
      <c r="C407" t="inlineStr">
        <is>
          <t>S028</t>
        </is>
      </c>
      <c r="D407" t="inlineStr">
        <is>
          <t>Store_028</t>
        </is>
      </c>
      <c r="E407" t="inlineStr">
        <is>
          <t>North</t>
        </is>
      </c>
      <c r="F407" t="inlineStr">
        <is>
          <t>P0127</t>
        </is>
      </c>
      <c r="G407" t="inlineStr">
        <is>
          <t>Prod_0127</t>
        </is>
      </c>
      <c r="H407" t="inlineStr">
        <is>
          <t>Toys</t>
        </is>
      </c>
      <c r="I407" t="n">
        <v>3</v>
      </c>
      <c r="J407" t="n">
        <v>785.91</v>
      </c>
      <c r="K407" t="n">
        <v>0.2</v>
      </c>
      <c r="L407">
        <f>I407*J407*(1-K407)</f>
        <v/>
      </c>
      <c r="M407">
        <f>VLOOKUP(F407,Products!A:D,4,FALSE)*I407</f>
        <v/>
      </c>
      <c r="N407">
        <f>L407-M407</f>
        <v/>
      </c>
    </row>
    <row r="408">
      <c r="A408" t="inlineStr">
        <is>
          <t>T1000406</t>
        </is>
      </c>
      <c r="B408" t="inlineStr">
        <is>
          <t>2023-01-13</t>
        </is>
      </c>
      <c r="C408" t="inlineStr">
        <is>
          <t>S021</t>
        </is>
      </c>
      <c r="D408" t="inlineStr">
        <is>
          <t>Store_021</t>
        </is>
      </c>
      <c r="E408" t="inlineStr">
        <is>
          <t>North</t>
        </is>
      </c>
      <c r="F408" t="inlineStr">
        <is>
          <t>P0143</t>
        </is>
      </c>
      <c r="G408" t="inlineStr">
        <is>
          <t>Prod_0143</t>
        </is>
      </c>
      <c r="H408" t="inlineStr">
        <is>
          <t>Electronics</t>
        </is>
      </c>
      <c r="I408" t="n">
        <v>5</v>
      </c>
      <c r="J408" t="n">
        <v>311.46</v>
      </c>
      <c r="K408" t="n">
        <v>0</v>
      </c>
      <c r="L408">
        <f>I408*J408*(1-K408)</f>
        <v/>
      </c>
      <c r="M408">
        <f>VLOOKUP(F408,Products!A:D,4,FALSE)*I408</f>
        <v/>
      </c>
      <c r="N408">
        <f>L408-M408</f>
        <v/>
      </c>
    </row>
    <row r="409">
      <c r="A409" t="inlineStr">
        <is>
          <t>T1000407</t>
        </is>
      </c>
      <c r="B409" t="inlineStr">
        <is>
          <t>2024-07-27</t>
        </is>
      </c>
      <c r="C409" t="inlineStr">
        <is>
          <t>S047</t>
        </is>
      </c>
      <c r="D409" t="inlineStr">
        <is>
          <t>Store_047</t>
        </is>
      </c>
      <c r="E409" t="inlineStr">
        <is>
          <t>North</t>
        </is>
      </c>
      <c r="F409" t="inlineStr">
        <is>
          <t>P0078</t>
        </is>
      </c>
      <c r="G409" t="inlineStr">
        <is>
          <t>Prod_0078</t>
        </is>
      </c>
      <c r="H409" t="inlineStr">
        <is>
          <t>Electronics</t>
        </is>
      </c>
      <c r="I409" t="n">
        <v>2</v>
      </c>
      <c r="J409" t="n">
        <v>603.49</v>
      </c>
      <c r="K409" t="n">
        <v>0</v>
      </c>
      <c r="L409">
        <f>I409*J409*(1-K409)</f>
        <v/>
      </c>
      <c r="M409">
        <f>VLOOKUP(F409,Products!A:D,4,FALSE)*I409</f>
        <v/>
      </c>
      <c r="N409">
        <f>L409-M409</f>
        <v/>
      </c>
    </row>
    <row r="410">
      <c r="A410" t="inlineStr">
        <is>
          <t>T1000408</t>
        </is>
      </c>
      <c r="B410" t="inlineStr">
        <is>
          <t>2023-12-04</t>
        </is>
      </c>
      <c r="C410" t="inlineStr">
        <is>
          <t>S013</t>
        </is>
      </c>
      <c r="D410" t="inlineStr">
        <is>
          <t>Store_013</t>
        </is>
      </c>
      <c r="E410" t="inlineStr">
        <is>
          <t>North</t>
        </is>
      </c>
      <c r="F410" t="inlineStr">
        <is>
          <t>P0054</t>
        </is>
      </c>
      <c r="G410" t="inlineStr">
        <is>
          <t>Prod_0054</t>
        </is>
      </c>
      <c r="H410" t="inlineStr">
        <is>
          <t>Food</t>
        </is>
      </c>
      <c r="I410" t="n">
        <v>5</v>
      </c>
      <c r="J410" t="n">
        <v>415.12</v>
      </c>
      <c r="K410" t="n">
        <v>0.15</v>
      </c>
      <c r="L410">
        <f>I410*J410*(1-K410)</f>
        <v/>
      </c>
      <c r="M410">
        <f>VLOOKUP(F410,Products!A:D,4,FALSE)*I410</f>
        <v/>
      </c>
      <c r="N410">
        <f>L410-M410</f>
        <v/>
      </c>
    </row>
    <row r="411">
      <c r="A411" t="inlineStr">
        <is>
          <t>T1000409</t>
        </is>
      </c>
      <c r="B411" t="inlineStr">
        <is>
          <t>2023-06-18</t>
        </is>
      </c>
      <c r="C411" t="inlineStr">
        <is>
          <t>S013</t>
        </is>
      </c>
      <c r="D411" t="inlineStr">
        <is>
          <t>Store_013</t>
        </is>
      </c>
      <c r="E411" t="inlineStr">
        <is>
          <t>North</t>
        </is>
      </c>
      <c r="F411" t="inlineStr">
        <is>
          <t>P0122</t>
        </is>
      </c>
      <c r="G411" t="inlineStr">
        <is>
          <t>Prod_0122</t>
        </is>
      </c>
      <c r="H411" t="inlineStr">
        <is>
          <t>Beverages</t>
        </is>
      </c>
      <c r="I411" t="n">
        <v>7</v>
      </c>
      <c r="J411" t="n">
        <v>688.9400000000001</v>
      </c>
      <c r="K411" t="n">
        <v>0.2</v>
      </c>
      <c r="L411">
        <f>I411*J411*(1-K411)</f>
        <v/>
      </c>
      <c r="M411">
        <f>VLOOKUP(F411,Products!A:D,4,FALSE)*I411</f>
        <v/>
      </c>
      <c r="N411">
        <f>L411-M411</f>
        <v/>
      </c>
    </row>
    <row r="412">
      <c r="A412" t="inlineStr">
        <is>
          <t>T1000410</t>
        </is>
      </c>
      <c r="B412" t="inlineStr">
        <is>
          <t>2023-07-06</t>
        </is>
      </c>
      <c r="C412" t="inlineStr">
        <is>
          <t>S002</t>
        </is>
      </c>
      <c r="D412" t="inlineStr">
        <is>
          <t>Store_002</t>
        </is>
      </c>
      <c r="E412" t="inlineStr">
        <is>
          <t>South</t>
        </is>
      </c>
      <c r="F412" t="inlineStr">
        <is>
          <t>P0123</t>
        </is>
      </c>
      <c r="G412" t="inlineStr">
        <is>
          <t>Prod_0123</t>
        </is>
      </c>
      <c r="H412" t="inlineStr">
        <is>
          <t>Food</t>
        </is>
      </c>
      <c r="I412" t="n">
        <v>6</v>
      </c>
      <c r="J412" t="n">
        <v>700.3099999999999</v>
      </c>
      <c r="K412" t="n">
        <v>0</v>
      </c>
      <c r="L412">
        <f>I412*J412*(1-K412)</f>
        <v/>
      </c>
      <c r="M412">
        <f>VLOOKUP(F412,Products!A:D,4,FALSE)*I412</f>
        <v/>
      </c>
      <c r="N412">
        <f>L412-M412</f>
        <v/>
      </c>
    </row>
    <row r="413">
      <c r="A413" t="inlineStr">
        <is>
          <t>T1000411</t>
        </is>
      </c>
      <c r="B413" t="inlineStr">
        <is>
          <t>2024-06-22</t>
        </is>
      </c>
      <c r="C413" t="inlineStr">
        <is>
          <t>S017</t>
        </is>
      </c>
      <c r="D413" t="inlineStr">
        <is>
          <t>Store_017</t>
        </is>
      </c>
      <c r="E413" t="inlineStr">
        <is>
          <t>South</t>
        </is>
      </c>
      <c r="F413" t="inlineStr">
        <is>
          <t>P0184</t>
        </is>
      </c>
      <c r="G413" t="inlineStr">
        <is>
          <t>Prod_0184</t>
        </is>
      </c>
      <c r="H413" t="inlineStr">
        <is>
          <t>Beverages</t>
        </is>
      </c>
      <c r="I413" t="n">
        <v>3</v>
      </c>
      <c r="J413" t="n">
        <v>560.5700000000001</v>
      </c>
      <c r="K413" t="n">
        <v>0</v>
      </c>
      <c r="L413">
        <f>I413*J413*(1-K413)</f>
        <v/>
      </c>
      <c r="M413">
        <f>VLOOKUP(F413,Products!A:D,4,FALSE)*I413</f>
        <v/>
      </c>
      <c r="N413">
        <f>L413-M413</f>
        <v/>
      </c>
    </row>
    <row r="414">
      <c r="A414" t="inlineStr">
        <is>
          <t>T1000412</t>
        </is>
      </c>
      <c r="B414" t="inlineStr">
        <is>
          <t>2024-12-19</t>
        </is>
      </c>
      <c r="C414" t="inlineStr">
        <is>
          <t>S034</t>
        </is>
      </c>
      <c r="D414" t="inlineStr">
        <is>
          <t>Store_034</t>
        </is>
      </c>
      <c r="E414" t="inlineStr">
        <is>
          <t>Central</t>
        </is>
      </c>
      <c r="F414" t="inlineStr">
        <is>
          <t>P0171</t>
        </is>
      </c>
      <c r="G414" t="inlineStr">
        <is>
          <t>Prod_0171</t>
        </is>
      </c>
      <c r="H414" t="inlineStr">
        <is>
          <t>Household</t>
        </is>
      </c>
      <c r="I414" t="n">
        <v>8</v>
      </c>
      <c r="J414" t="n">
        <v>408.3</v>
      </c>
      <c r="K414" t="n">
        <v>0</v>
      </c>
      <c r="L414">
        <f>I414*J414*(1-K414)</f>
        <v/>
      </c>
      <c r="M414">
        <f>VLOOKUP(F414,Products!A:D,4,FALSE)*I414</f>
        <v/>
      </c>
      <c r="N414">
        <f>L414-M414</f>
        <v/>
      </c>
    </row>
    <row r="415">
      <c r="A415" t="inlineStr">
        <is>
          <t>T1000413</t>
        </is>
      </c>
      <c r="B415" t="inlineStr">
        <is>
          <t>2024-09-02</t>
        </is>
      </c>
      <c r="C415" t="inlineStr">
        <is>
          <t>S019</t>
        </is>
      </c>
      <c r="D415" t="inlineStr">
        <is>
          <t>Store_019</t>
        </is>
      </c>
      <c r="E415" t="inlineStr">
        <is>
          <t>East</t>
        </is>
      </c>
      <c r="F415" t="inlineStr">
        <is>
          <t>P0163</t>
        </is>
      </c>
      <c r="G415" t="inlineStr">
        <is>
          <t>Prod_0163</t>
        </is>
      </c>
      <c r="H415" t="inlineStr">
        <is>
          <t>Food</t>
        </is>
      </c>
      <c r="I415" t="n">
        <v>1</v>
      </c>
      <c r="J415" t="n">
        <v>791.47</v>
      </c>
      <c r="K415" t="n">
        <v>0</v>
      </c>
      <c r="L415">
        <f>I415*J415*(1-K415)</f>
        <v/>
      </c>
      <c r="M415">
        <f>VLOOKUP(F415,Products!A:D,4,FALSE)*I415</f>
        <v/>
      </c>
      <c r="N415">
        <f>L415-M415</f>
        <v/>
      </c>
    </row>
    <row r="416">
      <c r="A416" t="inlineStr">
        <is>
          <t>T1000414</t>
        </is>
      </c>
      <c r="B416" t="inlineStr">
        <is>
          <t>2023-01-21</t>
        </is>
      </c>
      <c r="C416" t="inlineStr">
        <is>
          <t>S024</t>
        </is>
      </c>
      <c r="D416" t="inlineStr">
        <is>
          <t>Store_024</t>
        </is>
      </c>
      <c r="E416" t="inlineStr">
        <is>
          <t>South</t>
        </is>
      </c>
      <c r="F416" t="inlineStr">
        <is>
          <t>P0005</t>
        </is>
      </c>
      <c r="G416" t="inlineStr">
        <is>
          <t>Prod_0005</t>
        </is>
      </c>
      <c r="H416" t="inlineStr">
        <is>
          <t>Beverages</t>
        </is>
      </c>
      <c r="I416" t="n">
        <v>6</v>
      </c>
      <c r="J416" t="n">
        <v>116.01</v>
      </c>
      <c r="K416" t="n">
        <v>0</v>
      </c>
      <c r="L416">
        <f>I416*J416*(1-K416)</f>
        <v/>
      </c>
      <c r="M416">
        <f>VLOOKUP(F416,Products!A:D,4,FALSE)*I416</f>
        <v/>
      </c>
      <c r="N416">
        <f>L416-M416</f>
        <v/>
      </c>
    </row>
    <row r="417">
      <c r="A417" t="inlineStr">
        <is>
          <t>T1000415</t>
        </is>
      </c>
      <c r="B417" t="inlineStr">
        <is>
          <t>2023-05-21</t>
        </is>
      </c>
      <c r="C417" t="inlineStr">
        <is>
          <t>S042</t>
        </is>
      </c>
      <c r="D417" t="inlineStr">
        <is>
          <t>Store_042</t>
        </is>
      </c>
      <c r="E417" t="inlineStr">
        <is>
          <t>Central</t>
        </is>
      </c>
      <c r="F417" t="inlineStr">
        <is>
          <t>P0004</t>
        </is>
      </c>
      <c r="G417" t="inlineStr">
        <is>
          <t>Prod_0004</t>
        </is>
      </c>
      <c r="H417" t="inlineStr">
        <is>
          <t>Household</t>
        </is>
      </c>
      <c r="I417" t="n">
        <v>1</v>
      </c>
      <c r="J417" t="n">
        <v>298.58</v>
      </c>
      <c r="K417" t="n">
        <v>0.15</v>
      </c>
      <c r="L417">
        <f>I417*J417*(1-K417)</f>
        <v/>
      </c>
      <c r="M417">
        <f>VLOOKUP(F417,Products!A:D,4,FALSE)*I417</f>
        <v/>
      </c>
      <c r="N417">
        <f>L417-M417</f>
        <v/>
      </c>
    </row>
    <row r="418">
      <c r="A418" t="inlineStr">
        <is>
          <t>T1000416</t>
        </is>
      </c>
      <c r="B418" t="inlineStr">
        <is>
          <t>2023-11-20</t>
        </is>
      </c>
      <c r="C418" t="inlineStr">
        <is>
          <t>S012</t>
        </is>
      </c>
      <c r="D418" t="inlineStr">
        <is>
          <t>Store_012</t>
        </is>
      </c>
      <c r="E418" t="inlineStr">
        <is>
          <t>South</t>
        </is>
      </c>
      <c r="F418" t="inlineStr">
        <is>
          <t>P0112</t>
        </is>
      </c>
      <c r="G418" t="inlineStr">
        <is>
          <t>Prod_0112</t>
        </is>
      </c>
      <c r="H418" t="inlineStr">
        <is>
          <t>Beverages</t>
        </is>
      </c>
      <c r="I418" t="n">
        <v>9</v>
      </c>
      <c r="J418" t="n">
        <v>598.1900000000001</v>
      </c>
      <c r="K418" t="n">
        <v>0</v>
      </c>
      <c r="L418">
        <f>I418*J418*(1-K418)</f>
        <v/>
      </c>
      <c r="M418">
        <f>VLOOKUP(F418,Products!A:D,4,FALSE)*I418</f>
        <v/>
      </c>
      <c r="N418">
        <f>L418-M418</f>
        <v/>
      </c>
    </row>
    <row r="419">
      <c r="A419" t="inlineStr">
        <is>
          <t>T1000417</t>
        </is>
      </c>
      <c r="B419" t="inlineStr">
        <is>
          <t>2025-08-10</t>
        </is>
      </c>
      <c r="C419" t="inlineStr">
        <is>
          <t>S012</t>
        </is>
      </c>
      <c r="D419" t="inlineStr">
        <is>
          <t>Store_012</t>
        </is>
      </c>
      <c r="E419" t="inlineStr">
        <is>
          <t>South</t>
        </is>
      </c>
      <c r="F419" t="inlineStr">
        <is>
          <t>P0027</t>
        </is>
      </c>
      <c r="G419" t="inlineStr">
        <is>
          <t>Prod_0027</t>
        </is>
      </c>
      <c r="H419" t="inlineStr">
        <is>
          <t>Electronics</t>
        </is>
      </c>
      <c r="I419" t="n">
        <v>9</v>
      </c>
      <c r="J419" t="n">
        <v>484.77</v>
      </c>
      <c r="K419" t="n">
        <v>0</v>
      </c>
      <c r="L419">
        <f>I419*J419*(1-K419)</f>
        <v/>
      </c>
      <c r="M419">
        <f>VLOOKUP(F419,Products!A:D,4,FALSE)*I419</f>
        <v/>
      </c>
      <c r="N419">
        <f>L419-M419</f>
        <v/>
      </c>
    </row>
    <row r="420">
      <c r="A420" t="inlineStr">
        <is>
          <t>T1000418</t>
        </is>
      </c>
      <c r="B420" t="inlineStr">
        <is>
          <t>2024-12-02</t>
        </is>
      </c>
      <c r="C420" t="inlineStr">
        <is>
          <t>S050</t>
        </is>
      </c>
      <c r="D420" t="inlineStr">
        <is>
          <t>Store_050</t>
        </is>
      </c>
      <c r="E420" t="inlineStr">
        <is>
          <t>South</t>
        </is>
      </c>
      <c r="F420" t="inlineStr">
        <is>
          <t>P0032</t>
        </is>
      </c>
      <c r="G420" t="inlineStr">
        <is>
          <t>Prod_0032</t>
        </is>
      </c>
      <c r="H420" t="inlineStr">
        <is>
          <t>Beverages</t>
        </is>
      </c>
      <c r="I420" t="n">
        <v>9</v>
      </c>
      <c r="J420" t="n">
        <v>254.65</v>
      </c>
      <c r="K420" t="n">
        <v>0.2</v>
      </c>
      <c r="L420">
        <f>I420*J420*(1-K420)</f>
        <v/>
      </c>
      <c r="M420">
        <f>VLOOKUP(F420,Products!A:D,4,FALSE)*I420</f>
        <v/>
      </c>
      <c r="N420">
        <f>L420-M420</f>
        <v/>
      </c>
    </row>
    <row r="421">
      <c r="A421" t="inlineStr">
        <is>
          <t>T1000419</t>
        </is>
      </c>
      <c r="B421" t="inlineStr">
        <is>
          <t>2025-07-21</t>
        </is>
      </c>
      <c r="C421" t="inlineStr">
        <is>
          <t>S010</t>
        </is>
      </c>
      <c r="D421" t="inlineStr">
        <is>
          <t>Store_010</t>
        </is>
      </c>
      <c r="E421" t="inlineStr">
        <is>
          <t>North</t>
        </is>
      </c>
      <c r="F421" t="inlineStr">
        <is>
          <t>P0062</t>
        </is>
      </c>
      <c r="G421" t="inlineStr">
        <is>
          <t>Prod_0062</t>
        </is>
      </c>
      <c r="H421" t="inlineStr">
        <is>
          <t>Beverages</t>
        </is>
      </c>
      <c r="I421" t="n">
        <v>4</v>
      </c>
      <c r="J421" t="n">
        <v>667.59</v>
      </c>
      <c r="K421" t="n">
        <v>0.1</v>
      </c>
      <c r="L421">
        <f>I421*J421*(1-K421)</f>
        <v/>
      </c>
      <c r="M421">
        <f>VLOOKUP(F421,Products!A:D,4,FALSE)*I421</f>
        <v/>
      </c>
      <c r="N421">
        <f>L421-M421</f>
        <v/>
      </c>
    </row>
    <row r="422">
      <c r="A422" t="inlineStr">
        <is>
          <t>T1000420</t>
        </is>
      </c>
      <c r="B422" t="inlineStr">
        <is>
          <t>2024-07-13</t>
        </is>
      </c>
      <c r="C422" t="inlineStr">
        <is>
          <t>S008</t>
        </is>
      </c>
      <c r="D422" t="inlineStr">
        <is>
          <t>Store_008</t>
        </is>
      </c>
      <c r="E422" t="inlineStr">
        <is>
          <t>East</t>
        </is>
      </c>
      <c r="F422" t="inlineStr">
        <is>
          <t>P0058</t>
        </is>
      </c>
      <c r="G422" t="inlineStr">
        <is>
          <t>Prod_0058</t>
        </is>
      </c>
      <c r="H422" t="inlineStr">
        <is>
          <t>Stationery</t>
        </is>
      </c>
      <c r="I422" t="n">
        <v>6</v>
      </c>
      <c r="J422" t="n">
        <v>442.64</v>
      </c>
      <c r="K422" t="n">
        <v>0</v>
      </c>
      <c r="L422">
        <f>I422*J422*(1-K422)</f>
        <v/>
      </c>
      <c r="M422">
        <f>VLOOKUP(F422,Products!A:D,4,FALSE)*I422</f>
        <v/>
      </c>
      <c r="N422">
        <f>L422-M422</f>
        <v/>
      </c>
    </row>
    <row r="423">
      <c r="A423" t="inlineStr">
        <is>
          <t>T1000421</t>
        </is>
      </c>
      <c r="B423" t="inlineStr">
        <is>
          <t>2024-01-17</t>
        </is>
      </c>
      <c r="C423" t="inlineStr">
        <is>
          <t>S028</t>
        </is>
      </c>
      <c r="D423" t="inlineStr">
        <is>
          <t>Store_028</t>
        </is>
      </c>
      <c r="E423" t="inlineStr">
        <is>
          <t>North</t>
        </is>
      </c>
      <c r="F423" t="inlineStr">
        <is>
          <t>P0125</t>
        </is>
      </c>
      <c r="G423" t="inlineStr">
        <is>
          <t>Prod_0125</t>
        </is>
      </c>
      <c r="H423" t="inlineStr">
        <is>
          <t>Toys</t>
        </is>
      </c>
      <c r="I423" t="n">
        <v>7</v>
      </c>
      <c r="J423" t="n">
        <v>272.22</v>
      </c>
      <c r="K423" t="n">
        <v>0</v>
      </c>
      <c r="L423">
        <f>I423*J423*(1-K423)</f>
        <v/>
      </c>
      <c r="M423">
        <f>VLOOKUP(F423,Products!A:D,4,FALSE)*I423</f>
        <v/>
      </c>
      <c r="N423">
        <f>L423-M423</f>
        <v/>
      </c>
    </row>
    <row r="424">
      <c r="A424" t="inlineStr">
        <is>
          <t>T1000422</t>
        </is>
      </c>
      <c r="B424" t="inlineStr">
        <is>
          <t>2023-05-28</t>
        </is>
      </c>
      <c r="C424" t="inlineStr">
        <is>
          <t>S008</t>
        </is>
      </c>
      <c r="D424" t="inlineStr">
        <is>
          <t>Store_008</t>
        </is>
      </c>
      <c r="E424" t="inlineStr">
        <is>
          <t>East</t>
        </is>
      </c>
      <c r="F424" t="inlineStr">
        <is>
          <t>P0195</t>
        </is>
      </c>
      <c r="G424" t="inlineStr">
        <is>
          <t>Prod_0195</t>
        </is>
      </c>
      <c r="H424" t="inlineStr">
        <is>
          <t>Food</t>
        </is>
      </c>
      <c r="I424" t="n">
        <v>8</v>
      </c>
      <c r="J424" t="n">
        <v>412.08</v>
      </c>
      <c r="K424" t="n">
        <v>0.05</v>
      </c>
      <c r="L424">
        <f>I424*J424*(1-K424)</f>
        <v/>
      </c>
      <c r="M424">
        <f>VLOOKUP(F424,Products!A:D,4,FALSE)*I424</f>
        <v/>
      </c>
      <c r="N424">
        <f>L424-M424</f>
        <v/>
      </c>
    </row>
    <row r="425">
      <c r="A425" t="inlineStr">
        <is>
          <t>T1000423</t>
        </is>
      </c>
      <c r="B425" t="inlineStr">
        <is>
          <t>2023-04-11</t>
        </is>
      </c>
      <c r="C425" t="inlineStr">
        <is>
          <t>S042</t>
        </is>
      </c>
      <c r="D425" t="inlineStr">
        <is>
          <t>Store_042</t>
        </is>
      </c>
      <c r="E425" t="inlineStr">
        <is>
          <t>Central</t>
        </is>
      </c>
      <c r="F425" t="inlineStr">
        <is>
          <t>P0179</t>
        </is>
      </c>
      <c r="G425" t="inlineStr">
        <is>
          <t>Prod_0179</t>
        </is>
      </c>
      <c r="H425" t="inlineStr">
        <is>
          <t>Household</t>
        </is>
      </c>
      <c r="I425" t="n">
        <v>5</v>
      </c>
      <c r="J425" t="n">
        <v>215.34</v>
      </c>
      <c r="K425" t="n">
        <v>0</v>
      </c>
      <c r="L425">
        <f>I425*J425*(1-K425)</f>
        <v/>
      </c>
      <c r="M425">
        <f>VLOOKUP(F425,Products!A:D,4,FALSE)*I425</f>
        <v/>
      </c>
      <c r="N425">
        <f>L425-M425</f>
        <v/>
      </c>
    </row>
    <row r="426">
      <c r="A426" t="inlineStr">
        <is>
          <t>T1000424</t>
        </is>
      </c>
      <c r="B426" t="inlineStr">
        <is>
          <t>2025-01-25</t>
        </is>
      </c>
      <c r="C426" t="inlineStr">
        <is>
          <t>S029</t>
        </is>
      </c>
      <c r="D426" t="inlineStr">
        <is>
          <t>Store_029</t>
        </is>
      </c>
      <c r="E426" t="inlineStr">
        <is>
          <t>South</t>
        </is>
      </c>
      <c r="F426" t="inlineStr">
        <is>
          <t>P0030</t>
        </is>
      </c>
      <c r="G426" t="inlineStr">
        <is>
          <t>Prod_0030</t>
        </is>
      </c>
      <c r="H426" t="inlineStr">
        <is>
          <t>Household</t>
        </is>
      </c>
      <c r="I426" t="n">
        <v>8</v>
      </c>
      <c r="J426" t="n">
        <v>752.86</v>
      </c>
      <c r="K426" t="n">
        <v>0</v>
      </c>
      <c r="L426">
        <f>I426*J426*(1-K426)</f>
        <v/>
      </c>
      <c r="M426">
        <f>VLOOKUP(F426,Products!A:D,4,FALSE)*I426</f>
        <v/>
      </c>
      <c r="N426">
        <f>L426-M426</f>
        <v/>
      </c>
    </row>
    <row r="427">
      <c r="A427" t="inlineStr">
        <is>
          <t>T1000425</t>
        </is>
      </c>
      <c r="B427" t="inlineStr">
        <is>
          <t>2024-01-03</t>
        </is>
      </c>
      <c r="C427" t="inlineStr">
        <is>
          <t>S035</t>
        </is>
      </c>
      <c r="D427" t="inlineStr">
        <is>
          <t>Store_035</t>
        </is>
      </c>
      <c r="E427" t="inlineStr">
        <is>
          <t>Central</t>
        </is>
      </c>
      <c r="F427" t="inlineStr">
        <is>
          <t>P0142</t>
        </is>
      </c>
      <c r="G427" t="inlineStr">
        <is>
          <t>Prod_0142</t>
        </is>
      </c>
      <c r="H427" t="inlineStr">
        <is>
          <t>Household</t>
        </is>
      </c>
      <c r="I427" t="n">
        <v>9</v>
      </c>
      <c r="J427" t="n">
        <v>185.46</v>
      </c>
      <c r="K427" t="n">
        <v>0</v>
      </c>
      <c r="L427">
        <f>I427*J427*(1-K427)</f>
        <v/>
      </c>
      <c r="M427">
        <f>VLOOKUP(F427,Products!A:D,4,FALSE)*I427</f>
        <v/>
      </c>
      <c r="N427">
        <f>L427-M427</f>
        <v/>
      </c>
    </row>
    <row r="428">
      <c r="A428" t="inlineStr">
        <is>
          <t>T1000426</t>
        </is>
      </c>
      <c r="B428" t="inlineStr">
        <is>
          <t>2024-10-18</t>
        </is>
      </c>
      <c r="C428" t="inlineStr">
        <is>
          <t>S039</t>
        </is>
      </c>
      <c r="D428" t="inlineStr">
        <is>
          <t>Store_039</t>
        </is>
      </c>
      <c r="E428" t="inlineStr">
        <is>
          <t>North</t>
        </is>
      </c>
      <c r="F428" t="inlineStr">
        <is>
          <t>P0112</t>
        </is>
      </c>
      <c r="G428" t="inlineStr">
        <is>
          <t>Prod_0112</t>
        </is>
      </c>
      <c r="H428" t="inlineStr">
        <is>
          <t>Beverages</t>
        </is>
      </c>
      <c r="I428" t="n">
        <v>7</v>
      </c>
      <c r="J428" t="n">
        <v>832.2</v>
      </c>
      <c r="K428" t="n">
        <v>0.05</v>
      </c>
      <c r="L428">
        <f>I428*J428*(1-K428)</f>
        <v/>
      </c>
      <c r="M428">
        <f>VLOOKUP(F428,Products!A:D,4,FALSE)*I428</f>
        <v/>
      </c>
      <c r="N428">
        <f>L428-M428</f>
        <v/>
      </c>
    </row>
    <row r="429">
      <c r="A429" t="inlineStr">
        <is>
          <t>T1000427</t>
        </is>
      </c>
      <c r="B429" t="inlineStr">
        <is>
          <t>2024-10-20</t>
        </is>
      </c>
      <c r="C429" t="inlineStr">
        <is>
          <t>S007</t>
        </is>
      </c>
      <c r="D429" t="inlineStr">
        <is>
          <t>Store_007</t>
        </is>
      </c>
      <c r="E429" t="inlineStr">
        <is>
          <t>East</t>
        </is>
      </c>
      <c r="F429" t="inlineStr">
        <is>
          <t>P0153</t>
        </is>
      </c>
      <c r="G429" t="inlineStr">
        <is>
          <t>Prod_0153</t>
        </is>
      </c>
      <c r="H429" t="inlineStr">
        <is>
          <t>Clothing</t>
        </is>
      </c>
      <c r="I429" t="n">
        <v>9</v>
      </c>
      <c r="J429" t="n">
        <v>180.36</v>
      </c>
      <c r="K429" t="n">
        <v>0</v>
      </c>
      <c r="L429">
        <f>I429*J429*(1-K429)</f>
        <v/>
      </c>
      <c r="M429">
        <f>VLOOKUP(F429,Products!A:D,4,FALSE)*I429</f>
        <v/>
      </c>
      <c r="N429">
        <f>L429-M429</f>
        <v/>
      </c>
    </row>
    <row r="430">
      <c r="A430" t="inlineStr">
        <is>
          <t>T1000428</t>
        </is>
      </c>
      <c r="B430" t="inlineStr">
        <is>
          <t>2023-04-27</t>
        </is>
      </c>
      <c r="C430" t="inlineStr">
        <is>
          <t>S023</t>
        </is>
      </c>
      <c r="D430" t="inlineStr">
        <is>
          <t>Store_023</t>
        </is>
      </c>
      <c r="E430" t="inlineStr">
        <is>
          <t>South</t>
        </is>
      </c>
      <c r="F430" t="inlineStr">
        <is>
          <t>P0028</t>
        </is>
      </c>
      <c r="G430" t="inlineStr">
        <is>
          <t>Prod_0028</t>
        </is>
      </c>
      <c r="H430" t="inlineStr">
        <is>
          <t>Food</t>
        </is>
      </c>
      <c r="I430" t="n">
        <v>4</v>
      </c>
      <c r="J430" t="n">
        <v>592.84</v>
      </c>
      <c r="K430" t="n">
        <v>0</v>
      </c>
      <c r="L430">
        <f>I430*J430*(1-K430)</f>
        <v/>
      </c>
      <c r="M430">
        <f>VLOOKUP(F430,Products!A:D,4,FALSE)*I430</f>
        <v/>
      </c>
      <c r="N430">
        <f>L430-M430</f>
        <v/>
      </c>
    </row>
    <row r="431">
      <c r="A431" t="inlineStr">
        <is>
          <t>T1000429</t>
        </is>
      </c>
      <c r="B431" t="inlineStr">
        <is>
          <t>2024-08-01</t>
        </is>
      </c>
      <c r="C431" t="inlineStr">
        <is>
          <t>S018</t>
        </is>
      </c>
      <c r="D431" t="inlineStr">
        <is>
          <t>Store_018</t>
        </is>
      </c>
      <c r="E431" t="inlineStr">
        <is>
          <t>South</t>
        </is>
      </c>
      <c r="F431" t="inlineStr">
        <is>
          <t>P0113</t>
        </is>
      </c>
      <c r="G431" t="inlineStr">
        <is>
          <t>Prod_0113</t>
        </is>
      </c>
      <c r="H431" t="inlineStr">
        <is>
          <t>Toys</t>
        </is>
      </c>
      <c r="I431" t="n">
        <v>9</v>
      </c>
      <c r="J431" t="n">
        <v>728.17</v>
      </c>
      <c r="K431" t="n">
        <v>0</v>
      </c>
      <c r="L431">
        <f>I431*J431*(1-K431)</f>
        <v/>
      </c>
      <c r="M431">
        <f>VLOOKUP(F431,Products!A:D,4,FALSE)*I431</f>
        <v/>
      </c>
      <c r="N431">
        <f>L431-M431</f>
        <v/>
      </c>
    </row>
    <row r="432">
      <c r="A432" t="inlineStr">
        <is>
          <t>T1000430</t>
        </is>
      </c>
      <c r="B432" t="inlineStr">
        <is>
          <t>2023-11-26</t>
        </is>
      </c>
      <c r="C432" t="inlineStr">
        <is>
          <t>S021</t>
        </is>
      </c>
      <c r="D432" t="inlineStr">
        <is>
          <t>Store_021</t>
        </is>
      </c>
      <c r="E432" t="inlineStr">
        <is>
          <t>North</t>
        </is>
      </c>
      <c r="F432" t="inlineStr">
        <is>
          <t>P0154</t>
        </is>
      </c>
      <c r="G432" t="inlineStr">
        <is>
          <t>Prod_0154</t>
        </is>
      </c>
      <c r="H432" t="inlineStr">
        <is>
          <t>Toys</t>
        </is>
      </c>
      <c r="I432" t="n">
        <v>1</v>
      </c>
      <c r="J432" t="n">
        <v>329.94</v>
      </c>
      <c r="K432" t="n">
        <v>0</v>
      </c>
      <c r="L432">
        <f>I432*J432*(1-K432)</f>
        <v/>
      </c>
      <c r="M432">
        <f>VLOOKUP(F432,Products!A:D,4,FALSE)*I432</f>
        <v/>
      </c>
      <c r="N432">
        <f>L432-M432</f>
        <v/>
      </c>
    </row>
    <row r="433">
      <c r="A433" t="inlineStr">
        <is>
          <t>T1000431</t>
        </is>
      </c>
      <c r="B433" t="inlineStr">
        <is>
          <t>2023-02-18</t>
        </is>
      </c>
      <c r="C433" t="inlineStr">
        <is>
          <t>S013</t>
        </is>
      </c>
      <c r="D433" t="inlineStr">
        <is>
          <t>Store_013</t>
        </is>
      </c>
      <c r="E433" t="inlineStr">
        <is>
          <t>North</t>
        </is>
      </c>
      <c r="F433" t="inlineStr">
        <is>
          <t>P0190</t>
        </is>
      </c>
      <c r="G433" t="inlineStr">
        <is>
          <t>Prod_0190</t>
        </is>
      </c>
      <c r="H433" t="inlineStr">
        <is>
          <t>Household</t>
        </is>
      </c>
      <c r="I433" t="n">
        <v>6</v>
      </c>
      <c r="J433" t="n">
        <v>232.4</v>
      </c>
      <c r="K433" t="n">
        <v>0.05</v>
      </c>
      <c r="L433">
        <f>I433*J433*(1-K433)</f>
        <v/>
      </c>
      <c r="M433">
        <f>VLOOKUP(F433,Products!A:D,4,FALSE)*I433</f>
        <v/>
      </c>
      <c r="N433">
        <f>L433-M433</f>
        <v/>
      </c>
    </row>
    <row r="434">
      <c r="A434" t="inlineStr">
        <is>
          <t>T1000432</t>
        </is>
      </c>
      <c r="B434" t="inlineStr">
        <is>
          <t>2025-04-21</t>
        </is>
      </c>
      <c r="C434" t="inlineStr">
        <is>
          <t>S033</t>
        </is>
      </c>
      <c r="D434" t="inlineStr">
        <is>
          <t>Store_033</t>
        </is>
      </c>
      <c r="E434" t="inlineStr">
        <is>
          <t>North</t>
        </is>
      </c>
      <c r="F434" t="inlineStr">
        <is>
          <t>P0137</t>
        </is>
      </c>
      <c r="G434" t="inlineStr">
        <is>
          <t>Prod_0137</t>
        </is>
      </c>
      <c r="H434" t="inlineStr">
        <is>
          <t>Electronics</t>
        </is>
      </c>
      <c r="I434" t="n">
        <v>7</v>
      </c>
      <c r="J434" t="n">
        <v>143.46</v>
      </c>
      <c r="K434" t="n">
        <v>0</v>
      </c>
      <c r="L434">
        <f>I434*J434*(1-K434)</f>
        <v/>
      </c>
      <c r="M434">
        <f>VLOOKUP(F434,Products!A:D,4,FALSE)*I434</f>
        <v/>
      </c>
      <c r="N434">
        <f>L434-M434</f>
        <v/>
      </c>
    </row>
    <row r="435">
      <c r="A435" t="inlineStr">
        <is>
          <t>T1000433</t>
        </is>
      </c>
      <c r="B435" t="inlineStr">
        <is>
          <t>2024-03-27</t>
        </is>
      </c>
      <c r="C435" t="inlineStr">
        <is>
          <t>S022</t>
        </is>
      </c>
      <c r="D435" t="inlineStr">
        <is>
          <t>Store_022</t>
        </is>
      </c>
      <c r="E435" t="inlineStr">
        <is>
          <t>East</t>
        </is>
      </c>
      <c r="F435" t="inlineStr">
        <is>
          <t>P0177</t>
        </is>
      </c>
      <c r="G435" t="inlineStr">
        <is>
          <t>Prod_0177</t>
        </is>
      </c>
      <c r="H435" t="inlineStr">
        <is>
          <t>Household</t>
        </is>
      </c>
      <c r="I435" t="n">
        <v>9</v>
      </c>
      <c r="J435" t="n">
        <v>213.85</v>
      </c>
      <c r="K435" t="n">
        <v>0.15</v>
      </c>
      <c r="L435">
        <f>I435*J435*(1-K435)</f>
        <v/>
      </c>
      <c r="M435">
        <f>VLOOKUP(F435,Products!A:D,4,FALSE)*I435</f>
        <v/>
      </c>
      <c r="N435">
        <f>L435-M435</f>
        <v/>
      </c>
    </row>
    <row r="436">
      <c r="A436" t="inlineStr">
        <is>
          <t>T1000434</t>
        </is>
      </c>
      <c r="B436" t="inlineStr">
        <is>
          <t>2023-11-08</t>
        </is>
      </c>
      <c r="C436" t="inlineStr">
        <is>
          <t>S011</t>
        </is>
      </c>
      <c r="D436" t="inlineStr">
        <is>
          <t>Store_011</t>
        </is>
      </c>
      <c r="E436" t="inlineStr">
        <is>
          <t>South</t>
        </is>
      </c>
      <c r="F436" t="inlineStr">
        <is>
          <t>P0102</t>
        </is>
      </c>
      <c r="G436" t="inlineStr">
        <is>
          <t>Prod_0102</t>
        </is>
      </c>
      <c r="H436" t="inlineStr">
        <is>
          <t>Food</t>
        </is>
      </c>
      <c r="I436" t="n">
        <v>9</v>
      </c>
      <c r="J436" t="n">
        <v>719.55</v>
      </c>
      <c r="K436" t="n">
        <v>0</v>
      </c>
      <c r="L436">
        <f>I436*J436*(1-K436)</f>
        <v/>
      </c>
      <c r="M436">
        <f>VLOOKUP(F436,Products!A:D,4,FALSE)*I436</f>
        <v/>
      </c>
      <c r="N436">
        <f>L436-M436</f>
        <v/>
      </c>
    </row>
    <row r="437">
      <c r="A437" t="inlineStr">
        <is>
          <t>T1000435</t>
        </is>
      </c>
      <c r="B437" t="inlineStr">
        <is>
          <t>2024-11-26</t>
        </is>
      </c>
      <c r="C437" t="inlineStr">
        <is>
          <t>S010</t>
        </is>
      </c>
      <c r="D437" t="inlineStr">
        <is>
          <t>Store_010</t>
        </is>
      </c>
      <c r="E437" t="inlineStr">
        <is>
          <t>North</t>
        </is>
      </c>
      <c r="F437" t="inlineStr">
        <is>
          <t>P0125</t>
        </is>
      </c>
      <c r="G437" t="inlineStr">
        <is>
          <t>Prod_0125</t>
        </is>
      </c>
      <c r="H437" t="inlineStr">
        <is>
          <t>Toys</t>
        </is>
      </c>
      <c r="I437" t="n">
        <v>3</v>
      </c>
      <c r="J437" t="n">
        <v>242.36</v>
      </c>
      <c r="K437" t="n">
        <v>0.1</v>
      </c>
      <c r="L437">
        <f>I437*J437*(1-K437)</f>
        <v/>
      </c>
      <c r="M437">
        <f>VLOOKUP(F437,Products!A:D,4,FALSE)*I437</f>
        <v/>
      </c>
      <c r="N437">
        <f>L437-M437</f>
        <v/>
      </c>
    </row>
    <row r="438">
      <c r="A438" t="inlineStr">
        <is>
          <t>T1000436</t>
        </is>
      </c>
      <c r="B438" t="inlineStr">
        <is>
          <t>2024-09-12</t>
        </is>
      </c>
      <c r="C438" t="inlineStr">
        <is>
          <t>S027</t>
        </is>
      </c>
      <c r="D438" t="inlineStr">
        <is>
          <t>Store_027</t>
        </is>
      </c>
      <c r="E438" t="inlineStr">
        <is>
          <t>South</t>
        </is>
      </c>
      <c r="F438" t="inlineStr">
        <is>
          <t>P0041</t>
        </is>
      </c>
      <c r="G438" t="inlineStr">
        <is>
          <t>Prod_0041</t>
        </is>
      </c>
      <c r="H438" t="inlineStr">
        <is>
          <t>Stationery</t>
        </is>
      </c>
      <c r="I438" t="n">
        <v>6</v>
      </c>
      <c r="J438" t="n">
        <v>266.61</v>
      </c>
      <c r="K438" t="n">
        <v>0</v>
      </c>
      <c r="L438">
        <f>I438*J438*(1-K438)</f>
        <v/>
      </c>
      <c r="M438">
        <f>VLOOKUP(F438,Products!A:D,4,FALSE)*I438</f>
        <v/>
      </c>
      <c r="N438">
        <f>L438-M438</f>
        <v/>
      </c>
    </row>
    <row r="439">
      <c r="A439" t="inlineStr">
        <is>
          <t>T1000437</t>
        </is>
      </c>
      <c r="B439" t="inlineStr">
        <is>
          <t>2025-08-25</t>
        </is>
      </c>
      <c r="C439" t="inlineStr">
        <is>
          <t>S033</t>
        </is>
      </c>
      <c r="D439" t="inlineStr">
        <is>
          <t>Store_033</t>
        </is>
      </c>
      <c r="E439" t="inlineStr">
        <is>
          <t>North</t>
        </is>
      </c>
      <c r="F439" t="inlineStr">
        <is>
          <t>P0157</t>
        </is>
      </c>
      <c r="G439" t="inlineStr">
        <is>
          <t>Prod_0157</t>
        </is>
      </c>
      <c r="H439" t="inlineStr">
        <is>
          <t>Toys</t>
        </is>
      </c>
      <c r="I439" t="n">
        <v>4</v>
      </c>
      <c r="J439" t="n">
        <v>228.99</v>
      </c>
      <c r="K439" t="n">
        <v>0.1</v>
      </c>
      <c r="L439">
        <f>I439*J439*(1-K439)</f>
        <v/>
      </c>
      <c r="M439">
        <f>VLOOKUP(F439,Products!A:D,4,FALSE)*I439</f>
        <v/>
      </c>
      <c r="N439">
        <f>L439-M439</f>
        <v/>
      </c>
    </row>
    <row r="440">
      <c r="A440" t="inlineStr">
        <is>
          <t>T1000438</t>
        </is>
      </c>
      <c r="B440" t="inlineStr">
        <is>
          <t>2023-08-21</t>
        </is>
      </c>
      <c r="C440" t="inlineStr">
        <is>
          <t>S042</t>
        </is>
      </c>
      <c r="D440" t="inlineStr">
        <is>
          <t>Store_042</t>
        </is>
      </c>
      <c r="E440" t="inlineStr">
        <is>
          <t>Central</t>
        </is>
      </c>
      <c r="F440" t="inlineStr">
        <is>
          <t>P0063</t>
        </is>
      </c>
      <c r="G440" t="inlineStr">
        <is>
          <t>Prod_0063</t>
        </is>
      </c>
      <c r="H440" t="inlineStr">
        <is>
          <t>Clothing</t>
        </is>
      </c>
      <c r="I440" t="n">
        <v>7</v>
      </c>
      <c r="J440" t="n">
        <v>294.44</v>
      </c>
      <c r="K440" t="n">
        <v>0.15</v>
      </c>
      <c r="L440">
        <f>I440*J440*(1-K440)</f>
        <v/>
      </c>
      <c r="M440">
        <f>VLOOKUP(F440,Products!A:D,4,FALSE)*I440</f>
        <v/>
      </c>
      <c r="N440">
        <f>L440-M440</f>
        <v/>
      </c>
    </row>
    <row r="441">
      <c r="A441" t="inlineStr">
        <is>
          <t>T1000439</t>
        </is>
      </c>
      <c r="B441" t="inlineStr">
        <is>
          <t>2023-05-20</t>
        </is>
      </c>
      <c r="C441" t="inlineStr">
        <is>
          <t>S013</t>
        </is>
      </c>
      <c r="D441" t="inlineStr">
        <is>
          <t>Store_013</t>
        </is>
      </c>
      <c r="E441" t="inlineStr">
        <is>
          <t>North</t>
        </is>
      </c>
      <c r="F441" t="inlineStr">
        <is>
          <t>P0153</t>
        </is>
      </c>
      <c r="G441" t="inlineStr">
        <is>
          <t>Prod_0153</t>
        </is>
      </c>
      <c r="H441" t="inlineStr">
        <is>
          <t>Clothing</t>
        </is>
      </c>
      <c r="I441" t="n">
        <v>8</v>
      </c>
      <c r="J441" t="n">
        <v>128.33</v>
      </c>
      <c r="K441" t="n">
        <v>0.1</v>
      </c>
      <c r="L441">
        <f>I441*J441*(1-K441)</f>
        <v/>
      </c>
      <c r="M441">
        <f>VLOOKUP(F441,Products!A:D,4,FALSE)*I441</f>
        <v/>
      </c>
      <c r="N441">
        <f>L441-M441</f>
        <v/>
      </c>
    </row>
    <row r="442">
      <c r="A442" t="inlineStr">
        <is>
          <t>T1000440</t>
        </is>
      </c>
      <c r="B442" t="inlineStr">
        <is>
          <t>2023-04-09</t>
        </is>
      </c>
      <c r="C442" t="inlineStr">
        <is>
          <t>S013</t>
        </is>
      </c>
      <c r="D442" t="inlineStr">
        <is>
          <t>Store_013</t>
        </is>
      </c>
      <c r="E442" t="inlineStr">
        <is>
          <t>North</t>
        </is>
      </c>
      <c r="F442" t="inlineStr">
        <is>
          <t>P0060</t>
        </is>
      </c>
      <c r="G442" t="inlineStr">
        <is>
          <t>Prod_0060</t>
        </is>
      </c>
      <c r="H442" t="inlineStr">
        <is>
          <t>Toys</t>
        </is>
      </c>
      <c r="I442" t="n">
        <v>9</v>
      </c>
      <c r="J442" t="n">
        <v>109.14</v>
      </c>
      <c r="K442" t="n">
        <v>0.05</v>
      </c>
      <c r="L442">
        <f>I442*J442*(1-K442)</f>
        <v/>
      </c>
      <c r="M442">
        <f>VLOOKUP(F442,Products!A:D,4,FALSE)*I442</f>
        <v/>
      </c>
      <c r="N442">
        <f>L442-M442</f>
        <v/>
      </c>
    </row>
    <row r="443">
      <c r="A443" t="inlineStr">
        <is>
          <t>T1000441</t>
        </is>
      </c>
      <c r="B443" t="inlineStr">
        <is>
          <t>2024-03-16</t>
        </is>
      </c>
      <c r="C443" t="inlineStr">
        <is>
          <t>S017</t>
        </is>
      </c>
      <c r="D443" t="inlineStr">
        <is>
          <t>Store_017</t>
        </is>
      </c>
      <c r="E443" t="inlineStr">
        <is>
          <t>South</t>
        </is>
      </c>
      <c r="F443" t="inlineStr">
        <is>
          <t>P0002</t>
        </is>
      </c>
      <c r="G443" t="inlineStr">
        <is>
          <t>Prod_0002</t>
        </is>
      </c>
      <c r="H443" t="inlineStr">
        <is>
          <t>Food</t>
        </is>
      </c>
      <c r="I443" t="n">
        <v>1</v>
      </c>
      <c r="J443" t="n">
        <v>240.08</v>
      </c>
      <c r="K443" t="n">
        <v>0.2</v>
      </c>
      <c r="L443">
        <f>I443*J443*(1-K443)</f>
        <v/>
      </c>
      <c r="M443">
        <f>VLOOKUP(F443,Products!A:D,4,FALSE)*I443</f>
        <v/>
      </c>
      <c r="N443">
        <f>L443-M443</f>
        <v/>
      </c>
    </row>
    <row r="444">
      <c r="A444" t="inlineStr">
        <is>
          <t>T1000442</t>
        </is>
      </c>
      <c r="B444" t="inlineStr">
        <is>
          <t>2023-03-17</t>
        </is>
      </c>
      <c r="C444" t="inlineStr">
        <is>
          <t>S036</t>
        </is>
      </c>
      <c r="D444" t="inlineStr">
        <is>
          <t>Store_036</t>
        </is>
      </c>
      <c r="E444" t="inlineStr">
        <is>
          <t>Central</t>
        </is>
      </c>
      <c r="F444" t="inlineStr">
        <is>
          <t>P0124</t>
        </is>
      </c>
      <c r="G444" t="inlineStr">
        <is>
          <t>Prod_0124</t>
        </is>
      </c>
      <c r="H444" t="inlineStr">
        <is>
          <t>Beverages</t>
        </is>
      </c>
      <c r="I444" t="n">
        <v>5</v>
      </c>
      <c r="J444" t="n">
        <v>904.7</v>
      </c>
      <c r="K444" t="n">
        <v>0</v>
      </c>
      <c r="L444">
        <f>I444*J444*(1-K444)</f>
        <v/>
      </c>
      <c r="M444">
        <f>VLOOKUP(F444,Products!A:D,4,FALSE)*I444</f>
        <v/>
      </c>
      <c r="N444">
        <f>L444-M444</f>
        <v/>
      </c>
    </row>
    <row r="445">
      <c r="A445" t="inlineStr">
        <is>
          <t>T1000443</t>
        </is>
      </c>
      <c r="B445" t="inlineStr">
        <is>
          <t>2024-07-21</t>
        </is>
      </c>
      <c r="C445" t="inlineStr">
        <is>
          <t>S003</t>
        </is>
      </c>
      <c r="D445" t="inlineStr">
        <is>
          <t>Store_003</t>
        </is>
      </c>
      <c r="E445" t="inlineStr">
        <is>
          <t>North</t>
        </is>
      </c>
      <c r="F445" t="inlineStr">
        <is>
          <t>P0123</t>
        </is>
      </c>
      <c r="G445" t="inlineStr">
        <is>
          <t>Prod_0123</t>
        </is>
      </c>
      <c r="H445" t="inlineStr">
        <is>
          <t>Food</t>
        </is>
      </c>
      <c r="I445" t="n">
        <v>9</v>
      </c>
      <c r="J445" t="n">
        <v>494.63</v>
      </c>
      <c r="K445" t="n">
        <v>0.2</v>
      </c>
      <c r="L445">
        <f>I445*J445*(1-K445)</f>
        <v/>
      </c>
      <c r="M445">
        <f>VLOOKUP(F445,Products!A:D,4,FALSE)*I445</f>
        <v/>
      </c>
      <c r="N445">
        <f>L445-M445</f>
        <v/>
      </c>
    </row>
    <row r="446">
      <c r="A446" t="inlineStr">
        <is>
          <t>T1000444</t>
        </is>
      </c>
      <c r="B446" t="inlineStr">
        <is>
          <t>2025-04-03</t>
        </is>
      </c>
      <c r="C446" t="inlineStr">
        <is>
          <t>S044</t>
        </is>
      </c>
      <c r="D446" t="inlineStr">
        <is>
          <t>Store_044</t>
        </is>
      </c>
      <c r="E446" t="inlineStr">
        <is>
          <t>North</t>
        </is>
      </c>
      <c r="F446" t="inlineStr">
        <is>
          <t>P0133</t>
        </is>
      </c>
      <c r="G446" t="inlineStr">
        <is>
          <t>Prod_0133</t>
        </is>
      </c>
      <c r="H446" t="inlineStr">
        <is>
          <t>Stationery</t>
        </is>
      </c>
      <c r="I446" t="n">
        <v>6</v>
      </c>
      <c r="J446" t="n">
        <v>370.91</v>
      </c>
      <c r="K446" t="n">
        <v>0.05</v>
      </c>
      <c r="L446">
        <f>I446*J446*(1-K446)</f>
        <v/>
      </c>
      <c r="M446">
        <f>VLOOKUP(F446,Products!A:D,4,FALSE)*I446</f>
        <v/>
      </c>
      <c r="N446">
        <f>L446-M446</f>
        <v/>
      </c>
    </row>
    <row r="447">
      <c r="A447" t="inlineStr">
        <is>
          <t>T1000445</t>
        </is>
      </c>
      <c r="B447" t="inlineStr">
        <is>
          <t>2025-06-20</t>
        </is>
      </c>
      <c r="C447" t="inlineStr">
        <is>
          <t>S029</t>
        </is>
      </c>
      <c r="D447" t="inlineStr">
        <is>
          <t>Store_029</t>
        </is>
      </c>
      <c r="E447" t="inlineStr">
        <is>
          <t>South</t>
        </is>
      </c>
      <c r="F447" t="inlineStr">
        <is>
          <t>P0147</t>
        </is>
      </c>
      <c r="G447" t="inlineStr">
        <is>
          <t>Prod_0147</t>
        </is>
      </c>
      <c r="H447" t="inlineStr">
        <is>
          <t>Stationery</t>
        </is>
      </c>
      <c r="I447" t="n">
        <v>3</v>
      </c>
      <c r="J447" t="n">
        <v>432.21</v>
      </c>
      <c r="K447" t="n">
        <v>0.15</v>
      </c>
      <c r="L447">
        <f>I447*J447*(1-K447)</f>
        <v/>
      </c>
      <c r="M447">
        <f>VLOOKUP(F447,Products!A:D,4,FALSE)*I447</f>
        <v/>
      </c>
      <c r="N447">
        <f>L447-M447</f>
        <v/>
      </c>
    </row>
    <row r="448">
      <c r="A448" t="inlineStr">
        <is>
          <t>T1000446</t>
        </is>
      </c>
      <c r="B448" t="inlineStr">
        <is>
          <t>2023-12-28</t>
        </is>
      </c>
      <c r="C448" t="inlineStr">
        <is>
          <t>S040</t>
        </is>
      </c>
      <c r="D448" t="inlineStr">
        <is>
          <t>Store_040</t>
        </is>
      </c>
      <c r="E448" t="inlineStr">
        <is>
          <t>Central</t>
        </is>
      </c>
      <c r="F448" t="inlineStr">
        <is>
          <t>P0032</t>
        </is>
      </c>
      <c r="G448" t="inlineStr">
        <is>
          <t>Prod_0032</t>
        </is>
      </c>
      <c r="H448" t="inlineStr">
        <is>
          <t>Beverages</t>
        </is>
      </c>
      <c r="I448" t="n">
        <v>4</v>
      </c>
      <c r="J448" t="n">
        <v>305.36</v>
      </c>
      <c r="K448" t="n">
        <v>0</v>
      </c>
      <c r="L448">
        <f>I448*J448*(1-K448)</f>
        <v/>
      </c>
      <c r="M448">
        <f>VLOOKUP(F448,Products!A:D,4,FALSE)*I448</f>
        <v/>
      </c>
      <c r="N448">
        <f>L448-M448</f>
        <v/>
      </c>
    </row>
    <row r="449">
      <c r="A449" t="inlineStr">
        <is>
          <t>T1000447</t>
        </is>
      </c>
      <c r="B449" t="inlineStr">
        <is>
          <t>2025-06-15</t>
        </is>
      </c>
      <c r="C449" t="inlineStr">
        <is>
          <t>S046</t>
        </is>
      </c>
      <c r="D449" t="inlineStr">
        <is>
          <t>Store_046</t>
        </is>
      </c>
      <c r="E449" t="inlineStr">
        <is>
          <t>South</t>
        </is>
      </c>
      <c r="F449" t="inlineStr">
        <is>
          <t>P0046</t>
        </is>
      </c>
      <c r="G449" t="inlineStr">
        <is>
          <t>Prod_0046</t>
        </is>
      </c>
      <c r="H449" t="inlineStr">
        <is>
          <t>Electronics</t>
        </is>
      </c>
      <c r="I449" t="n">
        <v>7</v>
      </c>
      <c r="J449" t="n">
        <v>69.88</v>
      </c>
      <c r="K449" t="n">
        <v>0</v>
      </c>
      <c r="L449">
        <f>I449*J449*(1-K449)</f>
        <v/>
      </c>
      <c r="M449">
        <f>VLOOKUP(F449,Products!A:D,4,FALSE)*I449</f>
        <v/>
      </c>
      <c r="N449">
        <f>L449-M449</f>
        <v/>
      </c>
    </row>
    <row r="450">
      <c r="A450" t="inlineStr">
        <is>
          <t>T1000448</t>
        </is>
      </c>
      <c r="B450" t="inlineStr">
        <is>
          <t>2024-01-28</t>
        </is>
      </c>
      <c r="C450" t="inlineStr">
        <is>
          <t>S012</t>
        </is>
      </c>
      <c r="D450" t="inlineStr">
        <is>
          <t>Store_012</t>
        </is>
      </c>
      <c r="E450" t="inlineStr">
        <is>
          <t>South</t>
        </is>
      </c>
      <c r="F450" t="inlineStr">
        <is>
          <t>P0042</t>
        </is>
      </c>
      <c r="G450" t="inlineStr">
        <is>
          <t>Prod_0042</t>
        </is>
      </c>
      <c r="H450" t="inlineStr">
        <is>
          <t>Electronics</t>
        </is>
      </c>
      <c r="I450" t="n">
        <v>1</v>
      </c>
      <c r="J450" t="n">
        <v>833.8099999999999</v>
      </c>
      <c r="K450" t="n">
        <v>0.1</v>
      </c>
      <c r="L450">
        <f>I450*J450*(1-K450)</f>
        <v/>
      </c>
      <c r="M450">
        <f>VLOOKUP(F450,Products!A:D,4,FALSE)*I450</f>
        <v/>
      </c>
      <c r="N450">
        <f>L450-M450</f>
        <v/>
      </c>
    </row>
    <row r="451">
      <c r="A451" t="inlineStr">
        <is>
          <t>T1000449</t>
        </is>
      </c>
      <c r="B451" t="inlineStr">
        <is>
          <t>2023-10-24</t>
        </is>
      </c>
      <c r="C451" t="inlineStr">
        <is>
          <t>S029</t>
        </is>
      </c>
      <c r="D451" t="inlineStr">
        <is>
          <t>Store_029</t>
        </is>
      </c>
      <c r="E451" t="inlineStr">
        <is>
          <t>South</t>
        </is>
      </c>
      <c r="F451" t="inlineStr">
        <is>
          <t>P0146</t>
        </is>
      </c>
      <c r="G451" t="inlineStr">
        <is>
          <t>Prod_0146</t>
        </is>
      </c>
      <c r="H451" t="inlineStr">
        <is>
          <t>Food</t>
        </is>
      </c>
      <c r="I451" t="n">
        <v>3</v>
      </c>
      <c r="J451" t="n">
        <v>302.19</v>
      </c>
      <c r="K451" t="n">
        <v>0.05</v>
      </c>
      <c r="L451">
        <f>I451*J451*(1-K451)</f>
        <v/>
      </c>
      <c r="M451">
        <f>VLOOKUP(F451,Products!A:D,4,FALSE)*I451</f>
        <v/>
      </c>
      <c r="N451">
        <f>L451-M451</f>
        <v/>
      </c>
    </row>
    <row r="452">
      <c r="A452" t="inlineStr">
        <is>
          <t>T1000450</t>
        </is>
      </c>
      <c r="B452" t="inlineStr">
        <is>
          <t>2023-11-29</t>
        </is>
      </c>
      <c r="C452" t="inlineStr">
        <is>
          <t>S038</t>
        </is>
      </c>
      <c r="D452" t="inlineStr">
        <is>
          <t>Store_038</t>
        </is>
      </c>
      <c r="E452" t="inlineStr">
        <is>
          <t>East</t>
        </is>
      </c>
      <c r="F452" t="inlineStr">
        <is>
          <t>P0119</t>
        </is>
      </c>
      <c r="G452" t="inlineStr">
        <is>
          <t>Prod_0119</t>
        </is>
      </c>
      <c r="H452" t="inlineStr">
        <is>
          <t>Electronics</t>
        </is>
      </c>
      <c r="I452" t="n">
        <v>7</v>
      </c>
      <c r="J452" t="n">
        <v>303.35</v>
      </c>
      <c r="K452" t="n">
        <v>0.05</v>
      </c>
      <c r="L452">
        <f>I452*J452*(1-K452)</f>
        <v/>
      </c>
      <c r="M452">
        <f>VLOOKUP(F452,Products!A:D,4,FALSE)*I452</f>
        <v/>
      </c>
      <c r="N452">
        <f>L452-M452</f>
        <v/>
      </c>
    </row>
    <row r="453">
      <c r="A453" t="inlineStr">
        <is>
          <t>T1000451</t>
        </is>
      </c>
      <c r="B453" t="inlineStr">
        <is>
          <t>2023-01-28</t>
        </is>
      </c>
      <c r="C453" t="inlineStr">
        <is>
          <t>S035</t>
        </is>
      </c>
      <c r="D453" t="inlineStr">
        <is>
          <t>Store_035</t>
        </is>
      </c>
      <c r="E453" t="inlineStr">
        <is>
          <t>Central</t>
        </is>
      </c>
      <c r="F453" t="inlineStr">
        <is>
          <t>P0014</t>
        </is>
      </c>
      <c r="G453" t="inlineStr">
        <is>
          <t>Prod_0014</t>
        </is>
      </c>
      <c r="H453" t="inlineStr">
        <is>
          <t>Clothing</t>
        </is>
      </c>
      <c r="I453" t="n">
        <v>8</v>
      </c>
      <c r="J453" t="n">
        <v>262.75</v>
      </c>
      <c r="K453" t="n">
        <v>0</v>
      </c>
      <c r="L453">
        <f>I453*J453*(1-K453)</f>
        <v/>
      </c>
      <c r="M453">
        <f>VLOOKUP(F453,Products!A:D,4,FALSE)*I453</f>
        <v/>
      </c>
      <c r="N453">
        <f>L453-M453</f>
        <v/>
      </c>
    </row>
    <row r="454">
      <c r="A454" t="inlineStr">
        <is>
          <t>T1000452</t>
        </is>
      </c>
      <c r="B454" t="inlineStr">
        <is>
          <t>2024-04-11</t>
        </is>
      </c>
      <c r="C454" t="inlineStr">
        <is>
          <t>S009</t>
        </is>
      </c>
      <c r="D454" t="inlineStr">
        <is>
          <t>Store_009</t>
        </is>
      </c>
      <c r="E454" t="inlineStr">
        <is>
          <t>Central</t>
        </is>
      </c>
      <c r="F454" t="inlineStr">
        <is>
          <t>P0128</t>
        </is>
      </c>
      <c r="G454" t="inlineStr">
        <is>
          <t>Prod_0128</t>
        </is>
      </c>
      <c r="H454" t="inlineStr">
        <is>
          <t>Toys</t>
        </is>
      </c>
      <c r="I454" t="n">
        <v>2</v>
      </c>
      <c r="J454" t="n">
        <v>159.54</v>
      </c>
      <c r="K454" t="n">
        <v>0</v>
      </c>
      <c r="L454">
        <f>I454*J454*(1-K454)</f>
        <v/>
      </c>
      <c r="M454">
        <f>VLOOKUP(F454,Products!A:D,4,FALSE)*I454</f>
        <v/>
      </c>
      <c r="N454">
        <f>L454-M454</f>
        <v/>
      </c>
    </row>
    <row r="455">
      <c r="A455" t="inlineStr">
        <is>
          <t>T1000453</t>
        </is>
      </c>
      <c r="B455" t="inlineStr">
        <is>
          <t>2024-12-25</t>
        </is>
      </c>
      <c r="C455" t="inlineStr">
        <is>
          <t>S050</t>
        </is>
      </c>
      <c r="D455" t="inlineStr">
        <is>
          <t>Store_050</t>
        </is>
      </c>
      <c r="E455" t="inlineStr">
        <is>
          <t>South</t>
        </is>
      </c>
      <c r="F455" t="inlineStr">
        <is>
          <t>P0176</t>
        </is>
      </c>
      <c r="G455" t="inlineStr">
        <is>
          <t>Prod_0176</t>
        </is>
      </c>
      <c r="H455" t="inlineStr">
        <is>
          <t>Food</t>
        </is>
      </c>
      <c r="I455" t="n">
        <v>3</v>
      </c>
      <c r="J455" t="n">
        <v>803.08</v>
      </c>
      <c r="K455" t="n">
        <v>0</v>
      </c>
      <c r="L455">
        <f>I455*J455*(1-K455)</f>
        <v/>
      </c>
      <c r="M455">
        <f>VLOOKUP(F455,Products!A:D,4,FALSE)*I455</f>
        <v/>
      </c>
      <c r="N455">
        <f>L455-M455</f>
        <v/>
      </c>
    </row>
    <row r="456">
      <c r="A456" t="inlineStr">
        <is>
          <t>T1000454</t>
        </is>
      </c>
      <c r="B456" t="inlineStr">
        <is>
          <t>2025-07-04</t>
        </is>
      </c>
      <c r="C456" t="inlineStr">
        <is>
          <t>S009</t>
        </is>
      </c>
      <c r="D456" t="inlineStr">
        <is>
          <t>Store_009</t>
        </is>
      </c>
      <c r="E456" t="inlineStr">
        <is>
          <t>Central</t>
        </is>
      </c>
      <c r="F456" t="inlineStr">
        <is>
          <t>P0200</t>
        </is>
      </c>
      <c r="G456" t="inlineStr">
        <is>
          <t>Prod_0200</t>
        </is>
      </c>
      <c r="H456" t="inlineStr">
        <is>
          <t>Electronics</t>
        </is>
      </c>
      <c r="I456" t="n">
        <v>9</v>
      </c>
      <c r="J456" t="n">
        <v>332.8</v>
      </c>
      <c r="K456" t="n">
        <v>0</v>
      </c>
      <c r="L456">
        <f>I456*J456*(1-K456)</f>
        <v/>
      </c>
      <c r="M456">
        <f>VLOOKUP(F456,Products!A:D,4,FALSE)*I456</f>
        <v/>
      </c>
      <c r="N456">
        <f>L456-M456</f>
        <v/>
      </c>
    </row>
    <row r="457">
      <c r="A457" t="inlineStr">
        <is>
          <t>T1000455</t>
        </is>
      </c>
      <c r="B457" t="inlineStr">
        <is>
          <t>2023-08-12</t>
        </is>
      </c>
      <c r="C457" t="inlineStr">
        <is>
          <t>S013</t>
        </is>
      </c>
      <c r="D457" t="inlineStr">
        <is>
          <t>Store_013</t>
        </is>
      </c>
      <c r="E457" t="inlineStr">
        <is>
          <t>North</t>
        </is>
      </c>
      <c r="F457" t="inlineStr">
        <is>
          <t>P0043</t>
        </is>
      </c>
      <c r="G457" t="inlineStr">
        <is>
          <t>Prod_0043</t>
        </is>
      </c>
      <c r="H457" t="inlineStr">
        <is>
          <t>Food</t>
        </is>
      </c>
      <c r="I457" t="n">
        <v>5</v>
      </c>
      <c r="J457" t="n">
        <v>268.46</v>
      </c>
      <c r="K457" t="n">
        <v>0</v>
      </c>
      <c r="L457">
        <f>I457*J457*(1-K457)</f>
        <v/>
      </c>
      <c r="M457">
        <f>VLOOKUP(F457,Products!A:D,4,FALSE)*I457</f>
        <v/>
      </c>
      <c r="N457">
        <f>L457-M457</f>
        <v/>
      </c>
    </row>
    <row r="458">
      <c r="A458" t="inlineStr">
        <is>
          <t>T1000456</t>
        </is>
      </c>
      <c r="B458" t="inlineStr">
        <is>
          <t>2024-01-08</t>
        </is>
      </c>
      <c r="C458" t="inlineStr">
        <is>
          <t>S045</t>
        </is>
      </c>
      <c r="D458" t="inlineStr">
        <is>
          <t>Store_045</t>
        </is>
      </c>
      <c r="E458" t="inlineStr">
        <is>
          <t>East</t>
        </is>
      </c>
      <c r="F458" t="inlineStr">
        <is>
          <t>P0156</t>
        </is>
      </c>
      <c r="G458" t="inlineStr">
        <is>
          <t>Prod_0156</t>
        </is>
      </c>
      <c r="H458" t="inlineStr">
        <is>
          <t>Toys</t>
        </is>
      </c>
      <c r="I458" t="n">
        <v>4</v>
      </c>
      <c r="J458" t="n">
        <v>450.96</v>
      </c>
      <c r="K458" t="n">
        <v>0</v>
      </c>
      <c r="L458">
        <f>I458*J458*(1-K458)</f>
        <v/>
      </c>
      <c r="M458">
        <f>VLOOKUP(F458,Products!A:D,4,FALSE)*I458</f>
        <v/>
      </c>
      <c r="N458">
        <f>L458-M458</f>
        <v/>
      </c>
    </row>
    <row r="459">
      <c r="A459" t="inlineStr">
        <is>
          <t>T1000457</t>
        </is>
      </c>
      <c r="B459" t="inlineStr">
        <is>
          <t>2024-11-22</t>
        </is>
      </c>
      <c r="C459" t="inlineStr">
        <is>
          <t>S030</t>
        </is>
      </c>
      <c r="D459" t="inlineStr">
        <is>
          <t>Store_030</t>
        </is>
      </c>
      <c r="E459" t="inlineStr">
        <is>
          <t>North</t>
        </is>
      </c>
      <c r="F459" t="inlineStr">
        <is>
          <t>P0006</t>
        </is>
      </c>
      <c r="G459" t="inlineStr">
        <is>
          <t>Prod_0006</t>
        </is>
      </c>
      <c r="H459" t="inlineStr">
        <is>
          <t>Food</t>
        </is>
      </c>
      <c r="I459" t="n">
        <v>4</v>
      </c>
      <c r="J459" t="n">
        <v>779.49</v>
      </c>
      <c r="K459" t="n">
        <v>0.1</v>
      </c>
      <c r="L459">
        <f>I459*J459*(1-K459)</f>
        <v/>
      </c>
      <c r="M459">
        <f>VLOOKUP(F459,Products!A:D,4,FALSE)*I459</f>
        <v/>
      </c>
      <c r="N459">
        <f>L459-M459</f>
        <v/>
      </c>
    </row>
    <row r="460">
      <c r="A460" t="inlineStr">
        <is>
          <t>T1000458</t>
        </is>
      </c>
      <c r="B460" t="inlineStr">
        <is>
          <t>2024-05-10</t>
        </is>
      </c>
      <c r="C460" t="inlineStr">
        <is>
          <t>S041</t>
        </is>
      </c>
      <c r="D460" t="inlineStr">
        <is>
          <t>Store_041</t>
        </is>
      </c>
      <c r="E460" t="inlineStr">
        <is>
          <t>East</t>
        </is>
      </c>
      <c r="F460" t="inlineStr">
        <is>
          <t>P0007</t>
        </is>
      </c>
      <c r="G460" t="inlineStr">
        <is>
          <t>Prod_0007</t>
        </is>
      </c>
      <c r="H460" t="inlineStr">
        <is>
          <t>Food</t>
        </is>
      </c>
      <c r="I460" t="n">
        <v>7</v>
      </c>
      <c r="J460" t="n">
        <v>105.44</v>
      </c>
      <c r="K460" t="n">
        <v>0.05</v>
      </c>
      <c r="L460">
        <f>I460*J460*(1-K460)</f>
        <v/>
      </c>
      <c r="M460">
        <f>VLOOKUP(F460,Products!A:D,4,FALSE)*I460</f>
        <v/>
      </c>
      <c r="N460">
        <f>L460-M460</f>
        <v/>
      </c>
    </row>
    <row r="461">
      <c r="A461" t="inlineStr">
        <is>
          <t>T1000459</t>
        </is>
      </c>
      <c r="B461" t="inlineStr">
        <is>
          <t>2024-06-28</t>
        </is>
      </c>
      <c r="C461" t="inlineStr">
        <is>
          <t>S050</t>
        </is>
      </c>
      <c r="D461" t="inlineStr">
        <is>
          <t>Store_050</t>
        </is>
      </c>
      <c r="E461" t="inlineStr">
        <is>
          <t>South</t>
        </is>
      </c>
      <c r="F461" t="inlineStr">
        <is>
          <t>P0185</t>
        </is>
      </c>
      <c r="G461" t="inlineStr">
        <is>
          <t>Prod_0185</t>
        </is>
      </c>
      <c r="H461" t="inlineStr">
        <is>
          <t>Food</t>
        </is>
      </c>
      <c r="I461" t="n">
        <v>8</v>
      </c>
      <c r="J461" t="n">
        <v>388.96</v>
      </c>
      <c r="K461" t="n">
        <v>0</v>
      </c>
      <c r="L461">
        <f>I461*J461*(1-K461)</f>
        <v/>
      </c>
      <c r="M461">
        <f>VLOOKUP(F461,Products!A:D,4,FALSE)*I461</f>
        <v/>
      </c>
      <c r="N461">
        <f>L461-M461</f>
        <v/>
      </c>
    </row>
    <row r="462">
      <c r="A462" t="inlineStr">
        <is>
          <t>T1000460</t>
        </is>
      </c>
      <c r="B462" t="inlineStr">
        <is>
          <t>2023-02-12</t>
        </is>
      </c>
      <c r="C462" t="inlineStr">
        <is>
          <t>S005</t>
        </is>
      </c>
      <c r="D462" t="inlineStr">
        <is>
          <t>Store_005</t>
        </is>
      </c>
      <c r="E462" t="inlineStr">
        <is>
          <t>Central</t>
        </is>
      </c>
      <c r="F462" t="inlineStr">
        <is>
          <t>P0042</t>
        </is>
      </c>
      <c r="G462" t="inlineStr">
        <is>
          <t>Prod_0042</t>
        </is>
      </c>
      <c r="H462" t="inlineStr">
        <is>
          <t>Electronics</t>
        </is>
      </c>
      <c r="I462" t="n">
        <v>4</v>
      </c>
      <c r="J462" t="n">
        <v>1011.86</v>
      </c>
      <c r="K462" t="n">
        <v>0.15</v>
      </c>
      <c r="L462">
        <f>I462*J462*(1-K462)</f>
        <v/>
      </c>
      <c r="M462">
        <f>VLOOKUP(F462,Products!A:D,4,FALSE)*I462</f>
        <v/>
      </c>
      <c r="N462">
        <f>L462-M462</f>
        <v/>
      </c>
    </row>
    <row r="463">
      <c r="A463" t="inlineStr">
        <is>
          <t>T1000461</t>
        </is>
      </c>
      <c r="B463" t="inlineStr">
        <is>
          <t>2024-02-02</t>
        </is>
      </c>
      <c r="C463" t="inlineStr">
        <is>
          <t>S044</t>
        </is>
      </c>
      <c r="D463" t="inlineStr">
        <is>
          <t>Store_044</t>
        </is>
      </c>
      <c r="E463" t="inlineStr">
        <is>
          <t>North</t>
        </is>
      </c>
      <c r="F463" t="inlineStr">
        <is>
          <t>P0078</t>
        </is>
      </c>
      <c r="G463" t="inlineStr">
        <is>
          <t>Prod_0078</t>
        </is>
      </c>
      <c r="H463" t="inlineStr">
        <is>
          <t>Electronics</t>
        </is>
      </c>
      <c r="I463" t="n">
        <v>9</v>
      </c>
      <c r="J463" t="n">
        <v>501.63</v>
      </c>
      <c r="K463" t="n">
        <v>0</v>
      </c>
      <c r="L463">
        <f>I463*J463*(1-K463)</f>
        <v/>
      </c>
      <c r="M463">
        <f>VLOOKUP(F463,Products!A:D,4,FALSE)*I463</f>
        <v/>
      </c>
      <c r="N463">
        <f>L463-M463</f>
        <v/>
      </c>
    </row>
    <row r="464">
      <c r="A464" t="inlineStr">
        <is>
          <t>T1000462</t>
        </is>
      </c>
      <c r="B464" t="inlineStr">
        <is>
          <t>2023-07-27</t>
        </is>
      </c>
      <c r="C464" t="inlineStr">
        <is>
          <t>S034</t>
        </is>
      </c>
      <c r="D464" t="inlineStr">
        <is>
          <t>Store_034</t>
        </is>
      </c>
      <c r="E464" t="inlineStr">
        <is>
          <t>Central</t>
        </is>
      </c>
      <c r="F464" t="inlineStr">
        <is>
          <t>P0088</t>
        </is>
      </c>
      <c r="G464" t="inlineStr">
        <is>
          <t>Prod_0088</t>
        </is>
      </c>
      <c r="H464" t="inlineStr">
        <is>
          <t>Toys</t>
        </is>
      </c>
      <c r="I464" t="n">
        <v>9</v>
      </c>
      <c r="J464" t="n">
        <v>484.72</v>
      </c>
      <c r="K464" t="n">
        <v>0</v>
      </c>
      <c r="L464">
        <f>I464*J464*(1-K464)</f>
        <v/>
      </c>
      <c r="M464">
        <f>VLOOKUP(F464,Products!A:D,4,FALSE)*I464</f>
        <v/>
      </c>
      <c r="N464">
        <f>L464-M464</f>
        <v/>
      </c>
    </row>
    <row r="465">
      <c r="A465" t="inlineStr">
        <is>
          <t>T1000463</t>
        </is>
      </c>
      <c r="B465" t="inlineStr">
        <is>
          <t>2024-07-13</t>
        </is>
      </c>
      <c r="C465" t="inlineStr">
        <is>
          <t>S038</t>
        </is>
      </c>
      <c r="D465" t="inlineStr">
        <is>
          <t>Store_038</t>
        </is>
      </c>
      <c r="E465" t="inlineStr">
        <is>
          <t>East</t>
        </is>
      </c>
      <c r="F465" t="inlineStr">
        <is>
          <t>P0058</t>
        </is>
      </c>
      <c r="G465" t="inlineStr">
        <is>
          <t>Prod_0058</t>
        </is>
      </c>
      <c r="H465" t="inlineStr">
        <is>
          <t>Stationery</t>
        </is>
      </c>
      <c r="I465" t="n">
        <v>3</v>
      </c>
      <c r="J465" t="n">
        <v>554.98</v>
      </c>
      <c r="K465" t="n">
        <v>0</v>
      </c>
      <c r="L465">
        <f>I465*J465*(1-K465)</f>
        <v/>
      </c>
      <c r="M465">
        <f>VLOOKUP(F465,Products!A:D,4,FALSE)*I465</f>
        <v/>
      </c>
      <c r="N465">
        <f>L465-M465</f>
        <v/>
      </c>
    </row>
    <row r="466">
      <c r="A466" t="inlineStr">
        <is>
          <t>T1000464</t>
        </is>
      </c>
      <c r="B466" t="inlineStr">
        <is>
          <t>2023-04-17</t>
        </is>
      </c>
      <c r="C466" t="inlineStr">
        <is>
          <t>S018</t>
        </is>
      </c>
      <c r="D466" t="inlineStr">
        <is>
          <t>Store_018</t>
        </is>
      </c>
      <c r="E466" t="inlineStr">
        <is>
          <t>South</t>
        </is>
      </c>
      <c r="F466" t="inlineStr">
        <is>
          <t>P0008</t>
        </is>
      </c>
      <c r="G466" t="inlineStr">
        <is>
          <t>Prod_0008</t>
        </is>
      </c>
      <c r="H466" t="inlineStr">
        <is>
          <t>Electronics</t>
        </is>
      </c>
      <c r="I466" t="n">
        <v>9</v>
      </c>
      <c r="J466" t="n">
        <v>335.77</v>
      </c>
      <c r="K466" t="n">
        <v>0.15</v>
      </c>
      <c r="L466">
        <f>I466*J466*(1-K466)</f>
        <v/>
      </c>
      <c r="M466">
        <f>VLOOKUP(F466,Products!A:D,4,FALSE)*I466</f>
        <v/>
      </c>
      <c r="N466">
        <f>L466-M466</f>
        <v/>
      </c>
    </row>
    <row r="467">
      <c r="A467" t="inlineStr">
        <is>
          <t>T1000465</t>
        </is>
      </c>
      <c r="B467" t="inlineStr">
        <is>
          <t>2023-03-31</t>
        </is>
      </c>
      <c r="C467" t="inlineStr">
        <is>
          <t>S009</t>
        </is>
      </c>
      <c r="D467" t="inlineStr">
        <is>
          <t>Store_009</t>
        </is>
      </c>
      <c r="E467" t="inlineStr">
        <is>
          <t>Central</t>
        </is>
      </c>
      <c r="F467" t="inlineStr">
        <is>
          <t>P0161</t>
        </is>
      </c>
      <c r="G467" t="inlineStr">
        <is>
          <t>Prod_0161</t>
        </is>
      </c>
      <c r="H467" t="inlineStr">
        <is>
          <t>Household</t>
        </is>
      </c>
      <c r="I467" t="n">
        <v>6</v>
      </c>
      <c r="J467" t="n">
        <v>110.36</v>
      </c>
      <c r="K467" t="n">
        <v>0.1</v>
      </c>
      <c r="L467">
        <f>I467*J467*(1-K467)</f>
        <v/>
      </c>
      <c r="M467">
        <f>VLOOKUP(F467,Products!A:D,4,FALSE)*I467</f>
        <v/>
      </c>
      <c r="N467">
        <f>L467-M467</f>
        <v/>
      </c>
    </row>
    <row r="468">
      <c r="A468" t="inlineStr">
        <is>
          <t>T1000466</t>
        </is>
      </c>
      <c r="B468" t="inlineStr">
        <is>
          <t>2023-05-21</t>
        </is>
      </c>
      <c r="C468" t="inlineStr">
        <is>
          <t>S039</t>
        </is>
      </c>
      <c r="D468" t="inlineStr">
        <is>
          <t>Store_039</t>
        </is>
      </c>
      <c r="E468" t="inlineStr">
        <is>
          <t>North</t>
        </is>
      </c>
      <c r="F468" t="inlineStr">
        <is>
          <t>P0030</t>
        </is>
      </c>
      <c r="G468" t="inlineStr">
        <is>
          <t>Prod_0030</t>
        </is>
      </c>
      <c r="H468" t="inlineStr">
        <is>
          <t>Household</t>
        </is>
      </c>
      <c r="I468" t="n">
        <v>4</v>
      </c>
      <c r="J468" t="n">
        <v>731.61</v>
      </c>
      <c r="K468" t="n">
        <v>0</v>
      </c>
      <c r="L468">
        <f>I468*J468*(1-K468)</f>
        <v/>
      </c>
      <c r="M468">
        <f>VLOOKUP(F468,Products!A:D,4,FALSE)*I468</f>
        <v/>
      </c>
      <c r="N468">
        <f>L468-M468</f>
        <v/>
      </c>
    </row>
    <row r="469">
      <c r="A469" t="inlineStr">
        <is>
          <t>T1000467</t>
        </is>
      </c>
      <c r="B469" t="inlineStr">
        <is>
          <t>2023-12-12</t>
        </is>
      </c>
      <c r="C469" t="inlineStr">
        <is>
          <t>S017</t>
        </is>
      </c>
      <c r="D469" t="inlineStr">
        <is>
          <t>Store_017</t>
        </is>
      </c>
      <c r="E469" t="inlineStr">
        <is>
          <t>South</t>
        </is>
      </c>
      <c r="F469" t="inlineStr">
        <is>
          <t>P0094</t>
        </is>
      </c>
      <c r="G469" t="inlineStr">
        <is>
          <t>Prod_0094</t>
        </is>
      </c>
      <c r="H469" t="inlineStr">
        <is>
          <t>Toys</t>
        </is>
      </c>
      <c r="I469" t="n">
        <v>4</v>
      </c>
      <c r="J469" t="n">
        <v>530.46</v>
      </c>
      <c r="K469" t="n">
        <v>0.05</v>
      </c>
      <c r="L469">
        <f>I469*J469*(1-K469)</f>
        <v/>
      </c>
      <c r="M469">
        <f>VLOOKUP(F469,Products!A:D,4,FALSE)*I469</f>
        <v/>
      </c>
      <c r="N469">
        <f>L469-M469</f>
        <v/>
      </c>
    </row>
    <row r="470">
      <c r="A470" t="inlineStr">
        <is>
          <t>T1000468</t>
        </is>
      </c>
      <c r="B470" t="inlineStr">
        <is>
          <t>2024-07-27</t>
        </is>
      </c>
      <c r="C470" t="inlineStr">
        <is>
          <t>S028</t>
        </is>
      </c>
      <c r="D470" t="inlineStr">
        <is>
          <t>Store_028</t>
        </is>
      </c>
      <c r="E470" t="inlineStr">
        <is>
          <t>North</t>
        </is>
      </c>
      <c r="F470" t="inlineStr">
        <is>
          <t>P0011</t>
        </is>
      </c>
      <c r="G470" t="inlineStr">
        <is>
          <t>Prod_0011</t>
        </is>
      </c>
      <c r="H470" t="inlineStr">
        <is>
          <t>Household</t>
        </is>
      </c>
      <c r="I470" t="n">
        <v>2</v>
      </c>
      <c r="J470" t="n">
        <v>348.77</v>
      </c>
      <c r="K470" t="n">
        <v>0.1</v>
      </c>
      <c r="L470">
        <f>I470*J470*(1-K470)</f>
        <v/>
      </c>
      <c r="M470">
        <f>VLOOKUP(F470,Products!A:D,4,FALSE)*I470</f>
        <v/>
      </c>
      <c r="N470">
        <f>L470-M470</f>
        <v/>
      </c>
    </row>
    <row r="471">
      <c r="A471" t="inlineStr">
        <is>
          <t>T1000469</t>
        </is>
      </c>
      <c r="B471" t="inlineStr">
        <is>
          <t>2025-08-26</t>
        </is>
      </c>
      <c r="C471" t="inlineStr">
        <is>
          <t>S013</t>
        </is>
      </c>
      <c r="D471" t="inlineStr">
        <is>
          <t>Store_013</t>
        </is>
      </c>
      <c r="E471" t="inlineStr">
        <is>
          <t>North</t>
        </is>
      </c>
      <c r="F471" t="inlineStr">
        <is>
          <t>P0067</t>
        </is>
      </c>
      <c r="G471" t="inlineStr">
        <is>
          <t>Prod_0067</t>
        </is>
      </c>
      <c r="H471" t="inlineStr">
        <is>
          <t>Toys</t>
        </is>
      </c>
      <c r="I471" t="n">
        <v>2</v>
      </c>
      <c r="J471" t="n">
        <v>195.43</v>
      </c>
      <c r="K471" t="n">
        <v>0.15</v>
      </c>
      <c r="L471">
        <f>I471*J471*(1-K471)</f>
        <v/>
      </c>
      <c r="M471">
        <f>VLOOKUP(F471,Products!A:D,4,FALSE)*I471</f>
        <v/>
      </c>
      <c r="N471">
        <f>L471-M471</f>
        <v/>
      </c>
    </row>
    <row r="472">
      <c r="A472" t="inlineStr">
        <is>
          <t>T1000470</t>
        </is>
      </c>
      <c r="B472" t="inlineStr">
        <is>
          <t>2024-10-25</t>
        </is>
      </c>
      <c r="C472" t="inlineStr">
        <is>
          <t>S001</t>
        </is>
      </c>
      <c r="D472" t="inlineStr">
        <is>
          <t>Store_001</t>
        </is>
      </c>
      <c r="E472" t="inlineStr">
        <is>
          <t>West</t>
        </is>
      </c>
      <c r="F472" t="inlineStr">
        <is>
          <t>P0131</t>
        </is>
      </c>
      <c r="G472" t="inlineStr">
        <is>
          <t>Prod_0131</t>
        </is>
      </c>
      <c r="H472" t="inlineStr">
        <is>
          <t>Beverages</t>
        </is>
      </c>
      <c r="I472" t="n">
        <v>5</v>
      </c>
      <c r="J472" t="n">
        <v>360.28</v>
      </c>
      <c r="K472" t="n">
        <v>0.05</v>
      </c>
      <c r="L472">
        <f>I472*J472*(1-K472)</f>
        <v/>
      </c>
      <c r="M472">
        <f>VLOOKUP(F472,Products!A:D,4,FALSE)*I472</f>
        <v/>
      </c>
      <c r="N472">
        <f>L472-M472</f>
        <v/>
      </c>
    </row>
    <row r="473">
      <c r="A473" t="inlineStr">
        <is>
          <t>T1000471</t>
        </is>
      </c>
      <c r="B473" t="inlineStr">
        <is>
          <t>2023-10-12</t>
        </is>
      </c>
      <c r="C473" t="inlineStr">
        <is>
          <t>S005</t>
        </is>
      </c>
      <c r="D473" t="inlineStr">
        <is>
          <t>Store_005</t>
        </is>
      </c>
      <c r="E473" t="inlineStr">
        <is>
          <t>Central</t>
        </is>
      </c>
      <c r="F473" t="inlineStr">
        <is>
          <t>P0094</t>
        </is>
      </c>
      <c r="G473" t="inlineStr">
        <is>
          <t>Prod_0094</t>
        </is>
      </c>
      <c r="H473" t="inlineStr">
        <is>
          <t>Toys</t>
        </is>
      </c>
      <c r="I473" t="n">
        <v>7</v>
      </c>
      <c r="J473" t="n">
        <v>650.83</v>
      </c>
      <c r="K473" t="n">
        <v>0.05</v>
      </c>
      <c r="L473">
        <f>I473*J473*(1-K473)</f>
        <v/>
      </c>
      <c r="M473">
        <f>VLOOKUP(F473,Products!A:D,4,FALSE)*I473</f>
        <v/>
      </c>
      <c r="N473">
        <f>L473-M473</f>
        <v/>
      </c>
    </row>
    <row r="474">
      <c r="A474" t="inlineStr">
        <is>
          <t>T1000472</t>
        </is>
      </c>
      <c r="B474" t="inlineStr">
        <is>
          <t>2023-11-02</t>
        </is>
      </c>
      <c r="C474" t="inlineStr">
        <is>
          <t>S014</t>
        </is>
      </c>
      <c r="D474" t="inlineStr">
        <is>
          <t>Store_014</t>
        </is>
      </c>
      <c r="E474" t="inlineStr">
        <is>
          <t>West</t>
        </is>
      </c>
      <c r="F474" t="inlineStr">
        <is>
          <t>P0090</t>
        </is>
      </c>
      <c r="G474" t="inlineStr">
        <is>
          <t>Prod_0090</t>
        </is>
      </c>
      <c r="H474" t="inlineStr">
        <is>
          <t>Toys</t>
        </is>
      </c>
      <c r="I474" t="n">
        <v>4</v>
      </c>
      <c r="J474" t="n">
        <v>444.75</v>
      </c>
      <c r="K474" t="n">
        <v>0</v>
      </c>
      <c r="L474">
        <f>I474*J474*(1-K474)</f>
        <v/>
      </c>
      <c r="M474">
        <f>VLOOKUP(F474,Products!A:D,4,FALSE)*I474</f>
        <v/>
      </c>
      <c r="N474">
        <f>L474-M474</f>
        <v/>
      </c>
    </row>
    <row r="475">
      <c r="A475" t="inlineStr">
        <is>
          <t>T1000473</t>
        </is>
      </c>
      <c r="B475" t="inlineStr">
        <is>
          <t>2025-05-05</t>
        </is>
      </c>
      <c r="C475" t="inlineStr">
        <is>
          <t>S042</t>
        </is>
      </c>
      <c r="D475" t="inlineStr">
        <is>
          <t>Store_042</t>
        </is>
      </c>
      <c r="E475" t="inlineStr">
        <is>
          <t>Central</t>
        </is>
      </c>
      <c r="F475" t="inlineStr">
        <is>
          <t>P0175</t>
        </is>
      </c>
      <c r="G475" t="inlineStr">
        <is>
          <t>Prod_0175</t>
        </is>
      </c>
      <c r="H475" t="inlineStr">
        <is>
          <t>Food</t>
        </is>
      </c>
      <c r="I475" t="n">
        <v>9</v>
      </c>
      <c r="J475" t="n">
        <v>977.62</v>
      </c>
      <c r="K475" t="n">
        <v>0.05</v>
      </c>
      <c r="L475">
        <f>I475*J475*(1-K475)</f>
        <v/>
      </c>
      <c r="M475">
        <f>VLOOKUP(F475,Products!A:D,4,FALSE)*I475</f>
        <v/>
      </c>
      <c r="N475">
        <f>L475-M475</f>
        <v/>
      </c>
    </row>
    <row r="476">
      <c r="A476" t="inlineStr">
        <is>
          <t>T1000474</t>
        </is>
      </c>
      <c r="B476" t="inlineStr">
        <is>
          <t>2024-09-14</t>
        </is>
      </c>
      <c r="C476" t="inlineStr">
        <is>
          <t>S041</t>
        </is>
      </c>
      <c r="D476" t="inlineStr">
        <is>
          <t>Store_041</t>
        </is>
      </c>
      <c r="E476" t="inlineStr">
        <is>
          <t>East</t>
        </is>
      </c>
      <c r="F476" t="inlineStr">
        <is>
          <t>P0111</t>
        </is>
      </c>
      <c r="G476" t="inlineStr">
        <is>
          <t>Prod_0111</t>
        </is>
      </c>
      <c r="H476" t="inlineStr">
        <is>
          <t>Clothing</t>
        </is>
      </c>
      <c r="I476" t="n">
        <v>1</v>
      </c>
      <c r="J476" t="n">
        <v>533.88</v>
      </c>
      <c r="K476" t="n">
        <v>0</v>
      </c>
      <c r="L476">
        <f>I476*J476*(1-K476)</f>
        <v/>
      </c>
      <c r="M476">
        <f>VLOOKUP(F476,Products!A:D,4,FALSE)*I476</f>
        <v/>
      </c>
      <c r="N476">
        <f>L476-M476</f>
        <v/>
      </c>
    </row>
    <row r="477">
      <c r="A477" t="inlineStr">
        <is>
          <t>T1000475</t>
        </is>
      </c>
      <c r="B477" t="inlineStr">
        <is>
          <t>2023-12-29</t>
        </is>
      </c>
      <c r="C477" t="inlineStr">
        <is>
          <t>S034</t>
        </is>
      </c>
      <c r="D477" t="inlineStr">
        <is>
          <t>Store_034</t>
        </is>
      </c>
      <c r="E477" t="inlineStr">
        <is>
          <t>Central</t>
        </is>
      </c>
      <c r="F477" t="inlineStr">
        <is>
          <t>P0047</t>
        </is>
      </c>
      <c r="G477" t="inlineStr">
        <is>
          <t>Prod_0047</t>
        </is>
      </c>
      <c r="H477" t="inlineStr">
        <is>
          <t>Beverages</t>
        </is>
      </c>
      <c r="I477" t="n">
        <v>6</v>
      </c>
      <c r="J477" t="n">
        <v>440.98</v>
      </c>
      <c r="K477" t="n">
        <v>0.15</v>
      </c>
      <c r="L477">
        <f>I477*J477*(1-K477)</f>
        <v/>
      </c>
      <c r="M477">
        <f>VLOOKUP(F477,Products!A:D,4,FALSE)*I477</f>
        <v/>
      </c>
      <c r="N477">
        <f>L477-M477</f>
        <v/>
      </c>
    </row>
    <row r="478">
      <c r="A478" t="inlineStr">
        <is>
          <t>T1000476</t>
        </is>
      </c>
      <c r="B478" t="inlineStr">
        <is>
          <t>2023-03-18</t>
        </is>
      </c>
      <c r="C478" t="inlineStr">
        <is>
          <t>S049</t>
        </is>
      </c>
      <c r="D478" t="inlineStr">
        <is>
          <t>Store_049</t>
        </is>
      </c>
      <c r="E478" t="inlineStr">
        <is>
          <t>North</t>
        </is>
      </c>
      <c r="F478" t="inlineStr">
        <is>
          <t>P0057</t>
        </is>
      </c>
      <c r="G478" t="inlineStr">
        <is>
          <t>Prod_0057</t>
        </is>
      </c>
      <c r="H478" t="inlineStr">
        <is>
          <t>Beverages</t>
        </is>
      </c>
      <c r="I478" t="n">
        <v>1</v>
      </c>
      <c r="J478" t="n">
        <v>77.06999999999999</v>
      </c>
      <c r="K478" t="n">
        <v>0</v>
      </c>
      <c r="L478">
        <f>I478*J478*(1-K478)</f>
        <v/>
      </c>
      <c r="M478">
        <f>VLOOKUP(F478,Products!A:D,4,FALSE)*I478</f>
        <v/>
      </c>
      <c r="N478">
        <f>L478-M478</f>
        <v/>
      </c>
    </row>
    <row r="479">
      <c r="A479" t="inlineStr">
        <is>
          <t>T1000477</t>
        </is>
      </c>
      <c r="B479" t="inlineStr">
        <is>
          <t>2025-04-17</t>
        </is>
      </c>
      <c r="C479" t="inlineStr">
        <is>
          <t>S050</t>
        </is>
      </c>
      <c r="D479" t="inlineStr">
        <is>
          <t>Store_050</t>
        </is>
      </c>
      <c r="E479" t="inlineStr">
        <is>
          <t>South</t>
        </is>
      </c>
      <c r="F479" t="inlineStr">
        <is>
          <t>P0144</t>
        </is>
      </c>
      <c r="G479" t="inlineStr">
        <is>
          <t>Prod_0144</t>
        </is>
      </c>
      <c r="H479" t="inlineStr">
        <is>
          <t>Stationery</t>
        </is>
      </c>
      <c r="I479" t="n">
        <v>7</v>
      </c>
      <c r="J479" t="n">
        <v>234.38</v>
      </c>
      <c r="K479" t="n">
        <v>0</v>
      </c>
      <c r="L479">
        <f>I479*J479*(1-K479)</f>
        <v/>
      </c>
      <c r="M479">
        <f>VLOOKUP(F479,Products!A:D,4,FALSE)*I479</f>
        <v/>
      </c>
      <c r="N479">
        <f>L479-M479</f>
        <v/>
      </c>
    </row>
    <row r="480">
      <c r="A480" t="inlineStr">
        <is>
          <t>T1000478</t>
        </is>
      </c>
      <c r="B480" t="inlineStr">
        <is>
          <t>2025-05-27</t>
        </is>
      </c>
      <c r="C480" t="inlineStr">
        <is>
          <t>S007</t>
        </is>
      </c>
      <c r="D480" t="inlineStr">
        <is>
          <t>Store_007</t>
        </is>
      </c>
      <c r="E480" t="inlineStr">
        <is>
          <t>East</t>
        </is>
      </c>
      <c r="F480" t="inlineStr">
        <is>
          <t>P0031</t>
        </is>
      </c>
      <c r="G480" t="inlineStr">
        <is>
          <t>Prod_0031</t>
        </is>
      </c>
      <c r="H480" t="inlineStr">
        <is>
          <t>Food</t>
        </is>
      </c>
      <c r="I480" t="n">
        <v>8</v>
      </c>
      <c r="J480" t="n">
        <v>201.87</v>
      </c>
      <c r="K480" t="n">
        <v>0</v>
      </c>
      <c r="L480">
        <f>I480*J480*(1-K480)</f>
        <v/>
      </c>
      <c r="M480">
        <f>VLOOKUP(F480,Products!A:D,4,FALSE)*I480</f>
        <v/>
      </c>
      <c r="N480">
        <f>L480-M480</f>
        <v/>
      </c>
    </row>
    <row r="481">
      <c r="A481" t="inlineStr">
        <is>
          <t>T1000479</t>
        </is>
      </c>
      <c r="B481" t="inlineStr">
        <is>
          <t>2023-12-28</t>
        </is>
      </c>
      <c r="C481" t="inlineStr">
        <is>
          <t>S017</t>
        </is>
      </c>
      <c r="D481" t="inlineStr">
        <is>
          <t>Store_017</t>
        </is>
      </c>
      <c r="E481" t="inlineStr">
        <is>
          <t>South</t>
        </is>
      </c>
      <c r="F481" t="inlineStr">
        <is>
          <t>P0010</t>
        </is>
      </c>
      <c r="G481" t="inlineStr">
        <is>
          <t>Prod_0010</t>
        </is>
      </c>
      <c r="H481" t="inlineStr">
        <is>
          <t>Electronics</t>
        </is>
      </c>
      <c r="I481" t="n">
        <v>2</v>
      </c>
      <c r="J481" t="n">
        <v>826.24</v>
      </c>
      <c r="K481" t="n">
        <v>0</v>
      </c>
      <c r="L481">
        <f>I481*J481*(1-K481)</f>
        <v/>
      </c>
      <c r="M481">
        <f>VLOOKUP(F481,Products!A:D,4,FALSE)*I481</f>
        <v/>
      </c>
      <c r="N481">
        <f>L481-M481</f>
        <v/>
      </c>
    </row>
    <row r="482">
      <c r="A482" t="inlineStr">
        <is>
          <t>T1000480</t>
        </is>
      </c>
      <c r="B482" t="inlineStr">
        <is>
          <t>2024-01-11</t>
        </is>
      </c>
      <c r="C482" t="inlineStr">
        <is>
          <t>S050</t>
        </is>
      </c>
      <c r="D482" t="inlineStr">
        <is>
          <t>Store_050</t>
        </is>
      </c>
      <c r="E482" t="inlineStr">
        <is>
          <t>South</t>
        </is>
      </c>
      <c r="F482" t="inlineStr">
        <is>
          <t>P0096</t>
        </is>
      </c>
      <c r="G482" t="inlineStr">
        <is>
          <t>Prod_0096</t>
        </is>
      </c>
      <c r="H482" t="inlineStr">
        <is>
          <t>Beverages</t>
        </is>
      </c>
      <c r="I482" t="n">
        <v>7</v>
      </c>
      <c r="J482" t="n">
        <v>452.78</v>
      </c>
      <c r="K482" t="n">
        <v>0</v>
      </c>
      <c r="L482">
        <f>I482*J482*(1-K482)</f>
        <v/>
      </c>
      <c r="M482">
        <f>VLOOKUP(F482,Products!A:D,4,FALSE)*I482</f>
        <v/>
      </c>
      <c r="N482">
        <f>L482-M482</f>
        <v/>
      </c>
    </row>
    <row r="483">
      <c r="A483" t="inlineStr">
        <is>
          <t>T1000481</t>
        </is>
      </c>
      <c r="B483" t="inlineStr">
        <is>
          <t>2023-06-24</t>
        </is>
      </c>
      <c r="C483" t="inlineStr">
        <is>
          <t>S050</t>
        </is>
      </c>
      <c r="D483" t="inlineStr">
        <is>
          <t>Store_050</t>
        </is>
      </c>
      <c r="E483" t="inlineStr">
        <is>
          <t>South</t>
        </is>
      </c>
      <c r="F483" t="inlineStr">
        <is>
          <t>P0056</t>
        </is>
      </c>
      <c r="G483" t="inlineStr">
        <is>
          <t>Prod_0056</t>
        </is>
      </c>
      <c r="H483" t="inlineStr">
        <is>
          <t>Household</t>
        </is>
      </c>
      <c r="I483" t="n">
        <v>5</v>
      </c>
      <c r="J483" t="n">
        <v>297.24</v>
      </c>
      <c r="K483" t="n">
        <v>0.05</v>
      </c>
      <c r="L483">
        <f>I483*J483*(1-K483)</f>
        <v/>
      </c>
      <c r="M483">
        <f>VLOOKUP(F483,Products!A:D,4,FALSE)*I483</f>
        <v/>
      </c>
      <c r="N483">
        <f>L483-M483</f>
        <v/>
      </c>
    </row>
    <row r="484">
      <c r="A484" t="inlineStr">
        <is>
          <t>T1000482</t>
        </is>
      </c>
      <c r="B484" t="inlineStr">
        <is>
          <t>2024-05-23</t>
        </is>
      </c>
      <c r="C484" t="inlineStr">
        <is>
          <t>S044</t>
        </is>
      </c>
      <c r="D484" t="inlineStr">
        <is>
          <t>Store_044</t>
        </is>
      </c>
      <c r="E484" t="inlineStr">
        <is>
          <t>North</t>
        </is>
      </c>
      <c r="F484" t="inlineStr">
        <is>
          <t>P0177</t>
        </is>
      </c>
      <c r="G484" t="inlineStr">
        <is>
          <t>Prod_0177</t>
        </is>
      </c>
      <c r="H484" t="inlineStr">
        <is>
          <t>Household</t>
        </is>
      </c>
      <c r="I484" t="n">
        <v>3</v>
      </c>
      <c r="J484" t="n">
        <v>231.68</v>
      </c>
      <c r="K484" t="n">
        <v>0.2</v>
      </c>
      <c r="L484">
        <f>I484*J484*(1-K484)</f>
        <v/>
      </c>
      <c r="M484">
        <f>VLOOKUP(F484,Products!A:D,4,FALSE)*I484</f>
        <v/>
      </c>
      <c r="N484">
        <f>L484-M484</f>
        <v/>
      </c>
    </row>
    <row r="485">
      <c r="A485" t="inlineStr">
        <is>
          <t>T1000483</t>
        </is>
      </c>
      <c r="B485" t="inlineStr">
        <is>
          <t>2023-01-31</t>
        </is>
      </c>
      <c r="C485" t="inlineStr">
        <is>
          <t>S049</t>
        </is>
      </c>
      <c r="D485" t="inlineStr">
        <is>
          <t>Store_049</t>
        </is>
      </c>
      <c r="E485" t="inlineStr">
        <is>
          <t>North</t>
        </is>
      </c>
      <c r="F485" t="inlineStr">
        <is>
          <t>P0005</t>
        </is>
      </c>
      <c r="G485" t="inlineStr">
        <is>
          <t>Prod_0005</t>
        </is>
      </c>
      <c r="H485" t="inlineStr">
        <is>
          <t>Beverages</t>
        </is>
      </c>
      <c r="I485" t="n">
        <v>6</v>
      </c>
      <c r="J485" t="n">
        <v>103.13</v>
      </c>
      <c r="K485" t="n">
        <v>0</v>
      </c>
      <c r="L485">
        <f>I485*J485*(1-K485)</f>
        <v/>
      </c>
      <c r="M485">
        <f>VLOOKUP(F485,Products!A:D,4,FALSE)*I485</f>
        <v/>
      </c>
      <c r="N485">
        <f>L485-M485</f>
        <v/>
      </c>
    </row>
    <row r="486">
      <c r="A486" t="inlineStr">
        <is>
          <t>T1000484</t>
        </is>
      </c>
      <c r="B486" t="inlineStr">
        <is>
          <t>2024-06-30</t>
        </is>
      </c>
      <c r="C486" t="inlineStr">
        <is>
          <t>S001</t>
        </is>
      </c>
      <c r="D486" t="inlineStr">
        <is>
          <t>Store_001</t>
        </is>
      </c>
      <c r="E486" t="inlineStr">
        <is>
          <t>West</t>
        </is>
      </c>
      <c r="F486" t="inlineStr">
        <is>
          <t>P0159</t>
        </is>
      </c>
      <c r="G486" t="inlineStr">
        <is>
          <t>Prod_0159</t>
        </is>
      </c>
      <c r="H486" t="inlineStr">
        <is>
          <t>Electronics</t>
        </is>
      </c>
      <c r="I486" t="n">
        <v>8</v>
      </c>
      <c r="J486" t="n">
        <v>455.37</v>
      </c>
      <c r="K486" t="n">
        <v>0</v>
      </c>
      <c r="L486">
        <f>I486*J486*(1-K486)</f>
        <v/>
      </c>
      <c r="M486">
        <f>VLOOKUP(F486,Products!A:D,4,FALSE)*I486</f>
        <v/>
      </c>
      <c r="N486">
        <f>L486-M486</f>
        <v/>
      </c>
    </row>
    <row r="487">
      <c r="A487" t="inlineStr">
        <is>
          <t>T1000485</t>
        </is>
      </c>
      <c r="B487" t="inlineStr">
        <is>
          <t>2023-10-24</t>
        </is>
      </c>
      <c r="C487" t="inlineStr">
        <is>
          <t>S038</t>
        </is>
      </c>
      <c r="D487" t="inlineStr">
        <is>
          <t>Store_038</t>
        </is>
      </c>
      <c r="E487" t="inlineStr">
        <is>
          <t>East</t>
        </is>
      </c>
      <c r="F487" t="inlineStr">
        <is>
          <t>P0083</t>
        </is>
      </c>
      <c r="G487" t="inlineStr">
        <is>
          <t>Prod_0083</t>
        </is>
      </c>
      <c r="H487" t="inlineStr">
        <is>
          <t>Clothing</t>
        </is>
      </c>
      <c r="I487" t="n">
        <v>4</v>
      </c>
      <c r="J487" t="n">
        <v>648.35</v>
      </c>
      <c r="K487" t="n">
        <v>0.05</v>
      </c>
      <c r="L487">
        <f>I487*J487*(1-K487)</f>
        <v/>
      </c>
      <c r="M487">
        <f>VLOOKUP(F487,Products!A:D,4,FALSE)*I487</f>
        <v/>
      </c>
      <c r="N487">
        <f>L487-M487</f>
        <v/>
      </c>
    </row>
    <row r="488">
      <c r="A488" t="inlineStr">
        <is>
          <t>T1000486</t>
        </is>
      </c>
      <c r="B488" t="inlineStr">
        <is>
          <t>2025-01-09</t>
        </is>
      </c>
      <c r="C488" t="inlineStr">
        <is>
          <t>S035</t>
        </is>
      </c>
      <c r="D488" t="inlineStr">
        <is>
          <t>Store_035</t>
        </is>
      </c>
      <c r="E488" t="inlineStr">
        <is>
          <t>Central</t>
        </is>
      </c>
      <c r="F488" t="inlineStr">
        <is>
          <t>P0032</t>
        </is>
      </c>
      <c r="G488" t="inlineStr">
        <is>
          <t>Prod_0032</t>
        </is>
      </c>
      <c r="H488" t="inlineStr">
        <is>
          <t>Beverages</t>
        </is>
      </c>
      <c r="I488" t="n">
        <v>6</v>
      </c>
      <c r="J488" t="n">
        <v>253.98</v>
      </c>
      <c r="K488" t="n">
        <v>0</v>
      </c>
      <c r="L488">
        <f>I488*J488*(1-K488)</f>
        <v/>
      </c>
      <c r="M488">
        <f>VLOOKUP(F488,Products!A:D,4,FALSE)*I488</f>
        <v/>
      </c>
      <c r="N488">
        <f>L488-M488</f>
        <v/>
      </c>
    </row>
    <row r="489">
      <c r="A489" t="inlineStr">
        <is>
          <t>T1000487</t>
        </is>
      </c>
      <c r="B489" t="inlineStr">
        <is>
          <t>2024-11-26</t>
        </is>
      </c>
      <c r="C489" t="inlineStr">
        <is>
          <t>S009</t>
        </is>
      </c>
      <c r="D489" t="inlineStr">
        <is>
          <t>Store_009</t>
        </is>
      </c>
      <c r="E489" t="inlineStr">
        <is>
          <t>Central</t>
        </is>
      </c>
      <c r="F489" t="inlineStr">
        <is>
          <t>P0046</t>
        </is>
      </c>
      <c r="G489" t="inlineStr">
        <is>
          <t>Prod_0046</t>
        </is>
      </c>
      <c r="H489" t="inlineStr">
        <is>
          <t>Electronics</t>
        </is>
      </c>
      <c r="I489" t="n">
        <v>5</v>
      </c>
      <c r="J489" t="n">
        <v>45.72</v>
      </c>
      <c r="K489" t="n">
        <v>0.05</v>
      </c>
      <c r="L489">
        <f>I489*J489*(1-K489)</f>
        <v/>
      </c>
      <c r="M489">
        <f>VLOOKUP(F489,Products!A:D,4,FALSE)*I489</f>
        <v/>
      </c>
      <c r="N489">
        <f>L489-M489</f>
        <v/>
      </c>
    </row>
    <row r="490">
      <c r="A490" t="inlineStr">
        <is>
          <t>T1000488</t>
        </is>
      </c>
      <c r="B490" t="inlineStr">
        <is>
          <t>2025-02-26</t>
        </is>
      </c>
      <c r="C490" t="inlineStr">
        <is>
          <t>S022</t>
        </is>
      </c>
      <c r="D490" t="inlineStr">
        <is>
          <t>Store_022</t>
        </is>
      </c>
      <c r="E490" t="inlineStr">
        <is>
          <t>East</t>
        </is>
      </c>
      <c r="F490" t="inlineStr">
        <is>
          <t>P0129</t>
        </is>
      </c>
      <c r="G490" t="inlineStr">
        <is>
          <t>Prod_0129</t>
        </is>
      </c>
      <c r="H490" t="inlineStr">
        <is>
          <t>Stationery</t>
        </is>
      </c>
      <c r="I490" t="n">
        <v>2</v>
      </c>
      <c r="J490" t="n">
        <v>739.4299999999999</v>
      </c>
      <c r="K490" t="n">
        <v>0.1</v>
      </c>
      <c r="L490">
        <f>I490*J490*(1-K490)</f>
        <v/>
      </c>
      <c r="M490">
        <f>VLOOKUP(F490,Products!A:D,4,FALSE)*I490</f>
        <v/>
      </c>
      <c r="N490">
        <f>L490-M490</f>
        <v/>
      </c>
    </row>
    <row r="491">
      <c r="A491" t="inlineStr">
        <is>
          <t>T1000489</t>
        </is>
      </c>
      <c r="B491" t="inlineStr">
        <is>
          <t>2024-03-13</t>
        </is>
      </c>
      <c r="C491" t="inlineStr">
        <is>
          <t>S043</t>
        </is>
      </c>
      <c r="D491" t="inlineStr">
        <is>
          <t>Store_043</t>
        </is>
      </c>
      <c r="E491" t="inlineStr">
        <is>
          <t>East</t>
        </is>
      </c>
      <c r="F491" t="inlineStr">
        <is>
          <t>P0025</t>
        </is>
      </c>
      <c r="G491" t="inlineStr">
        <is>
          <t>Prod_0025</t>
        </is>
      </c>
      <c r="H491" t="inlineStr">
        <is>
          <t>Beverages</t>
        </is>
      </c>
      <c r="I491" t="n">
        <v>9</v>
      </c>
      <c r="J491" t="n">
        <v>313.06</v>
      </c>
      <c r="K491" t="n">
        <v>0</v>
      </c>
      <c r="L491">
        <f>I491*J491*(1-K491)</f>
        <v/>
      </c>
      <c r="M491">
        <f>VLOOKUP(F491,Products!A:D,4,FALSE)*I491</f>
        <v/>
      </c>
      <c r="N491">
        <f>L491-M491</f>
        <v/>
      </c>
    </row>
    <row r="492">
      <c r="A492" t="inlineStr">
        <is>
          <t>T1000490</t>
        </is>
      </c>
      <c r="B492" t="inlineStr">
        <is>
          <t>2023-11-25</t>
        </is>
      </c>
      <c r="C492" t="inlineStr">
        <is>
          <t>S011</t>
        </is>
      </c>
      <c r="D492" t="inlineStr">
        <is>
          <t>Store_011</t>
        </is>
      </c>
      <c r="E492" t="inlineStr">
        <is>
          <t>South</t>
        </is>
      </c>
      <c r="F492" t="inlineStr">
        <is>
          <t>P0157</t>
        </is>
      </c>
      <c r="G492" t="inlineStr">
        <is>
          <t>Prod_0157</t>
        </is>
      </c>
      <c r="H492" t="inlineStr">
        <is>
          <t>Toys</t>
        </is>
      </c>
      <c r="I492" t="n">
        <v>3</v>
      </c>
      <c r="J492" t="n">
        <v>234.95</v>
      </c>
      <c r="K492" t="n">
        <v>0.1</v>
      </c>
      <c r="L492">
        <f>I492*J492*(1-K492)</f>
        <v/>
      </c>
      <c r="M492">
        <f>VLOOKUP(F492,Products!A:D,4,FALSE)*I492</f>
        <v/>
      </c>
      <c r="N492">
        <f>L492-M492</f>
        <v/>
      </c>
    </row>
    <row r="493">
      <c r="A493" t="inlineStr">
        <is>
          <t>T1000491</t>
        </is>
      </c>
      <c r="B493" t="inlineStr">
        <is>
          <t>2023-03-28</t>
        </is>
      </c>
      <c r="C493" t="inlineStr">
        <is>
          <t>S015</t>
        </is>
      </c>
      <c r="D493" t="inlineStr">
        <is>
          <t>Store_015</t>
        </is>
      </c>
      <c r="E493" t="inlineStr">
        <is>
          <t>North</t>
        </is>
      </c>
      <c r="F493" t="inlineStr">
        <is>
          <t>P0080</t>
        </is>
      </c>
      <c r="G493" t="inlineStr">
        <is>
          <t>Prod_0080</t>
        </is>
      </c>
      <c r="H493" t="inlineStr">
        <is>
          <t>Clothing</t>
        </is>
      </c>
      <c r="I493" t="n">
        <v>4</v>
      </c>
      <c r="J493" t="n">
        <v>598.4</v>
      </c>
      <c r="K493" t="n">
        <v>0.1</v>
      </c>
      <c r="L493">
        <f>I493*J493*(1-K493)</f>
        <v/>
      </c>
      <c r="M493">
        <f>VLOOKUP(F493,Products!A:D,4,FALSE)*I493</f>
        <v/>
      </c>
      <c r="N493">
        <f>L493-M493</f>
        <v/>
      </c>
    </row>
    <row r="494">
      <c r="A494" t="inlineStr">
        <is>
          <t>T1000492</t>
        </is>
      </c>
      <c r="B494" t="inlineStr">
        <is>
          <t>2025-06-28</t>
        </is>
      </c>
      <c r="C494" t="inlineStr">
        <is>
          <t>S010</t>
        </is>
      </c>
      <c r="D494" t="inlineStr">
        <is>
          <t>Store_010</t>
        </is>
      </c>
      <c r="E494" t="inlineStr">
        <is>
          <t>North</t>
        </is>
      </c>
      <c r="F494" t="inlineStr">
        <is>
          <t>P0170</t>
        </is>
      </c>
      <c r="G494" t="inlineStr">
        <is>
          <t>Prod_0170</t>
        </is>
      </c>
      <c r="H494" t="inlineStr">
        <is>
          <t>Household</t>
        </is>
      </c>
      <c r="I494" t="n">
        <v>6</v>
      </c>
      <c r="J494" t="n">
        <v>481.97</v>
      </c>
      <c r="K494" t="n">
        <v>0</v>
      </c>
      <c r="L494">
        <f>I494*J494*(1-K494)</f>
        <v/>
      </c>
      <c r="M494">
        <f>VLOOKUP(F494,Products!A:D,4,FALSE)*I494</f>
        <v/>
      </c>
      <c r="N494">
        <f>L494-M494</f>
        <v/>
      </c>
    </row>
    <row r="495">
      <c r="A495" t="inlineStr">
        <is>
          <t>T1000493</t>
        </is>
      </c>
      <c r="B495" t="inlineStr">
        <is>
          <t>2025-05-03</t>
        </is>
      </c>
      <c r="C495" t="inlineStr">
        <is>
          <t>S040</t>
        </is>
      </c>
      <c r="D495" t="inlineStr">
        <is>
          <t>Store_040</t>
        </is>
      </c>
      <c r="E495" t="inlineStr">
        <is>
          <t>Central</t>
        </is>
      </c>
      <c r="F495" t="inlineStr">
        <is>
          <t>P0194</t>
        </is>
      </c>
      <c r="G495" t="inlineStr">
        <is>
          <t>Prod_0194</t>
        </is>
      </c>
      <c r="H495" t="inlineStr">
        <is>
          <t>Food</t>
        </is>
      </c>
      <c r="I495" t="n">
        <v>1</v>
      </c>
      <c r="J495" t="n">
        <v>742.8</v>
      </c>
      <c r="K495" t="n">
        <v>0</v>
      </c>
      <c r="L495">
        <f>I495*J495*(1-K495)</f>
        <v/>
      </c>
      <c r="M495">
        <f>VLOOKUP(F495,Products!A:D,4,FALSE)*I495</f>
        <v/>
      </c>
      <c r="N495">
        <f>L495-M495</f>
        <v/>
      </c>
    </row>
    <row r="496">
      <c r="A496" t="inlineStr">
        <is>
          <t>T1000494</t>
        </is>
      </c>
      <c r="B496" t="inlineStr">
        <is>
          <t>2024-04-30</t>
        </is>
      </c>
      <c r="C496" t="inlineStr">
        <is>
          <t>S035</t>
        </is>
      </c>
      <c r="D496" t="inlineStr">
        <is>
          <t>Store_035</t>
        </is>
      </c>
      <c r="E496" t="inlineStr">
        <is>
          <t>Central</t>
        </is>
      </c>
      <c r="F496" t="inlineStr">
        <is>
          <t>P0037</t>
        </is>
      </c>
      <c r="G496" t="inlineStr">
        <is>
          <t>Prod_0037</t>
        </is>
      </c>
      <c r="H496" t="inlineStr">
        <is>
          <t>Stationery</t>
        </is>
      </c>
      <c r="I496" t="n">
        <v>4</v>
      </c>
      <c r="J496" t="n">
        <v>363.87</v>
      </c>
      <c r="K496" t="n">
        <v>0</v>
      </c>
      <c r="L496">
        <f>I496*J496*(1-K496)</f>
        <v/>
      </c>
      <c r="M496">
        <f>VLOOKUP(F496,Products!A:D,4,FALSE)*I496</f>
        <v/>
      </c>
      <c r="N496">
        <f>L496-M496</f>
        <v/>
      </c>
    </row>
    <row r="497">
      <c r="A497" t="inlineStr">
        <is>
          <t>T1000495</t>
        </is>
      </c>
      <c r="B497" t="inlineStr">
        <is>
          <t>2023-01-12</t>
        </is>
      </c>
      <c r="C497" t="inlineStr">
        <is>
          <t>S026</t>
        </is>
      </c>
      <c r="D497" t="inlineStr">
        <is>
          <t>Store_026</t>
        </is>
      </c>
      <c r="E497" t="inlineStr">
        <is>
          <t>North</t>
        </is>
      </c>
      <c r="F497" t="inlineStr">
        <is>
          <t>P0048</t>
        </is>
      </c>
      <c r="G497" t="inlineStr">
        <is>
          <t>Prod_0048</t>
        </is>
      </c>
      <c r="H497" t="inlineStr">
        <is>
          <t>Toys</t>
        </is>
      </c>
      <c r="I497" t="n">
        <v>1</v>
      </c>
      <c r="J497" t="n">
        <v>232.42</v>
      </c>
      <c r="K497" t="n">
        <v>0</v>
      </c>
      <c r="L497">
        <f>I497*J497*(1-K497)</f>
        <v/>
      </c>
      <c r="M497">
        <f>VLOOKUP(F497,Products!A:D,4,FALSE)*I497</f>
        <v/>
      </c>
      <c r="N497">
        <f>L497-M497</f>
        <v/>
      </c>
    </row>
    <row r="498">
      <c r="A498" t="inlineStr">
        <is>
          <t>T1000496</t>
        </is>
      </c>
      <c r="B498" t="inlineStr">
        <is>
          <t>2023-08-30</t>
        </is>
      </c>
      <c r="C498" t="inlineStr">
        <is>
          <t>S039</t>
        </is>
      </c>
      <c r="D498" t="inlineStr">
        <is>
          <t>Store_039</t>
        </is>
      </c>
      <c r="E498" t="inlineStr">
        <is>
          <t>North</t>
        </is>
      </c>
      <c r="F498" t="inlineStr">
        <is>
          <t>P0059</t>
        </is>
      </c>
      <c r="G498" t="inlineStr">
        <is>
          <t>Prod_0059</t>
        </is>
      </c>
      <c r="H498" t="inlineStr">
        <is>
          <t>Beverages</t>
        </is>
      </c>
      <c r="I498" t="n">
        <v>3</v>
      </c>
      <c r="J498" t="n">
        <v>575.34</v>
      </c>
      <c r="K498" t="n">
        <v>0.1</v>
      </c>
      <c r="L498">
        <f>I498*J498*(1-K498)</f>
        <v/>
      </c>
      <c r="M498">
        <f>VLOOKUP(F498,Products!A:D,4,FALSE)*I498</f>
        <v/>
      </c>
      <c r="N498">
        <f>L498-M498</f>
        <v/>
      </c>
    </row>
    <row r="499">
      <c r="A499" t="inlineStr">
        <is>
          <t>T1000497</t>
        </is>
      </c>
      <c r="B499" t="inlineStr">
        <is>
          <t>2023-03-30</t>
        </is>
      </c>
      <c r="C499" t="inlineStr">
        <is>
          <t>S046</t>
        </is>
      </c>
      <c r="D499" t="inlineStr">
        <is>
          <t>Store_046</t>
        </is>
      </c>
      <c r="E499" t="inlineStr">
        <is>
          <t>South</t>
        </is>
      </c>
      <c r="F499" t="inlineStr">
        <is>
          <t>P0004</t>
        </is>
      </c>
      <c r="G499" t="inlineStr">
        <is>
          <t>Prod_0004</t>
        </is>
      </c>
      <c r="H499" t="inlineStr">
        <is>
          <t>Household</t>
        </is>
      </c>
      <c r="I499" t="n">
        <v>1</v>
      </c>
      <c r="J499" t="n">
        <v>312.51</v>
      </c>
      <c r="K499" t="n">
        <v>0</v>
      </c>
      <c r="L499">
        <f>I499*J499*(1-K499)</f>
        <v/>
      </c>
      <c r="M499">
        <f>VLOOKUP(F499,Products!A:D,4,FALSE)*I499</f>
        <v/>
      </c>
      <c r="N499">
        <f>L499-M499</f>
        <v/>
      </c>
    </row>
    <row r="500">
      <c r="A500" t="inlineStr">
        <is>
          <t>T1000498</t>
        </is>
      </c>
      <c r="B500" t="inlineStr">
        <is>
          <t>2024-10-18</t>
        </is>
      </c>
      <c r="C500" t="inlineStr">
        <is>
          <t>S028</t>
        </is>
      </c>
      <c r="D500" t="inlineStr">
        <is>
          <t>Store_028</t>
        </is>
      </c>
      <c r="E500" t="inlineStr">
        <is>
          <t>North</t>
        </is>
      </c>
      <c r="F500" t="inlineStr">
        <is>
          <t>P0190</t>
        </is>
      </c>
      <c r="G500" t="inlineStr">
        <is>
          <t>Prod_0190</t>
        </is>
      </c>
      <c r="H500" t="inlineStr">
        <is>
          <t>Household</t>
        </is>
      </c>
      <c r="I500" t="n">
        <v>7</v>
      </c>
      <c r="J500" t="n">
        <v>246.94</v>
      </c>
      <c r="K500" t="n">
        <v>0</v>
      </c>
      <c r="L500">
        <f>I500*J500*(1-K500)</f>
        <v/>
      </c>
      <c r="M500">
        <f>VLOOKUP(F500,Products!A:D,4,FALSE)*I500</f>
        <v/>
      </c>
      <c r="N500">
        <f>L500-M500</f>
        <v/>
      </c>
    </row>
    <row r="501">
      <c r="A501" t="inlineStr">
        <is>
          <t>T1000499</t>
        </is>
      </c>
      <c r="B501" t="inlineStr">
        <is>
          <t>2025-02-11</t>
        </is>
      </c>
      <c r="C501" t="inlineStr">
        <is>
          <t>S003</t>
        </is>
      </c>
      <c r="D501" t="inlineStr">
        <is>
          <t>Store_003</t>
        </is>
      </c>
      <c r="E501" t="inlineStr">
        <is>
          <t>North</t>
        </is>
      </c>
      <c r="F501" t="inlineStr">
        <is>
          <t>P0093</t>
        </is>
      </c>
      <c r="G501" t="inlineStr">
        <is>
          <t>Prod_0093</t>
        </is>
      </c>
      <c r="H501" t="inlineStr">
        <is>
          <t>Electronics</t>
        </is>
      </c>
      <c r="I501" t="n">
        <v>9</v>
      </c>
      <c r="J501" t="n">
        <v>231.54</v>
      </c>
      <c r="K501" t="n">
        <v>0</v>
      </c>
      <c r="L501">
        <f>I501*J501*(1-K501)</f>
        <v/>
      </c>
      <c r="M501">
        <f>VLOOKUP(F501,Products!A:D,4,FALSE)*I501</f>
        <v/>
      </c>
      <c r="N501">
        <f>L501-M501</f>
        <v/>
      </c>
    </row>
    <row r="502">
      <c r="A502" t="inlineStr">
        <is>
          <t>T1000500</t>
        </is>
      </c>
      <c r="B502" t="inlineStr">
        <is>
          <t>2025-09-12</t>
        </is>
      </c>
      <c r="C502" t="inlineStr">
        <is>
          <t>S046</t>
        </is>
      </c>
      <c r="D502" t="inlineStr">
        <is>
          <t>Store_046</t>
        </is>
      </c>
      <c r="E502" t="inlineStr">
        <is>
          <t>South</t>
        </is>
      </c>
      <c r="F502" t="inlineStr">
        <is>
          <t>P0035</t>
        </is>
      </c>
      <c r="G502" t="inlineStr">
        <is>
          <t>Prod_0035</t>
        </is>
      </c>
      <c r="H502" t="inlineStr">
        <is>
          <t>Beverages</t>
        </is>
      </c>
      <c r="I502" t="n">
        <v>1</v>
      </c>
      <c r="J502" t="n">
        <v>117.83</v>
      </c>
      <c r="K502" t="n">
        <v>0.05</v>
      </c>
      <c r="L502">
        <f>I502*J502*(1-K502)</f>
        <v/>
      </c>
      <c r="M502">
        <f>VLOOKUP(F502,Products!A:D,4,FALSE)*I502</f>
        <v/>
      </c>
      <c r="N502">
        <f>L502-M502</f>
        <v/>
      </c>
    </row>
    <row r="503">
      <c r="A503" t="inlineStr">
        <is>
          <t>T1000501</t>
        </is>
      </c>
      <c r="B503" t="inlineStr">
        <is>
          <t>2024-05-31</t>
        </is>
      </c>
      <c r="C503" t="inlineStr">
        <is>
          <t>S034</t>
        </is>
      </c>
      <c r="D503" t="inlineStr">
        <is>
          <t>Store_034</t>
        </is>
      </c>
      <c r="E503" t="inlineStr">
        <is>
          <t>Central</t>
        </is>
      </c>
      <c r="F503" t="inlineStr">
        <is>
          <t>P0105</t>
        </is>
      </c>
      <c r="G503" t="inlineStr">
        <is>
          <t>Prod_0105</t>
        </is>
      </c>
      <c r="H503" t="inlineStr">
        <is>
          <t>Electronics</t>
        </is>
      </c>
      <c r="I503" t="n">
        <v>7</v>
      </c>
      <c r="J503" t="n">
        <v>526.6799999999999</v>
      </c>
      <c r="K503" t="n">
        <v>0</v>
      </c>
      <c r="L503">
        <f>I503*J503*(1-K503)</f>
        <v/>
      </c>
      <c r="M503">
        <f>VLOOKUP(F503,Products!A:D,4,FALSE)*I503</f>
        <v/>
      </c>
      <c r="N503">
        <f>L503-M503</f>
        <v/>
      </c>
    </row>
    <row r="504">
      <c r="A504" t="inlineStr">
        <is>
          <t>T1000502</t>
        </is>
      </c>
      <c r="B504" t="inlineStr">
        <is>
          <t>2023-02-27</t>
        </is>
      </c>
      <c r="C504" t="inlineStr">
        <is>
          <t>S015</t>
        </is>
      </c>
      <c r="D504" t="inlineStr">
        <is>
          <t>Store_015</t>
        </is>
      </c>
      <c r="E504" t="inlineStr">
        <is>
          <t>North</t>
        </is>
      </c>
      <c r="F504" t="inlineStr">
        <is>
          <t>P0128</t>
        </is>
      </c>
      <c r="G504" t="inlineStr">
        <is>
          <t>Prod_0128</t>
        </is>
      </c>
      <c r="H504" t="inlineStr">
        <is>
          <t>Toys</t>
        </is>
      </c>
      <c r="I504" t="n">
        <v>6</v>
      </c>
      <c r="J504" t="n">
        <v>155.93</v>
      </c>
      <c r="K504" t="n">
        <v>0</v>
      </c>
      <c r="L504">
        <f>I504*J504*(1-K504)</f>
        <v/>
      </c>
      <c r="M504">
        <f>VLOOKUP(F504,Products!A:D,4,FALSE)*I504</f>
        <v/>
      </c>
      <c r="N504">
        <f>L504-M504</f>
        <v/>
      </c>
    </row>
    <row r="505">
      <c r="A505" t="inlineStr">
        <is>
          <t>T1000503</t>
        </is>
      </c>
      <c r="B505" t="inlineStr">
        <is>
          <t>2023-01-04</t>
        </is>
      </c>
      <c r="C505" t="inlineStr">
        <is>
          <t>S031</t>
        </is>
      </c>
      <c r="D505" t="inlineStr">
        <is>
          <t>Store_031</t>
        </is>
      </c>
      <c r="E505" t="inlineStr">
        <is>
          <t>Central</t>
        </is>
      </c>
      <c r="F505" t="inlineStr">
        <is>
          <t>P0061</t>
        </is>
      </c>
      <c r="G505" t="inlineStr">
        <is>
          <t>Prod_0061</t>
        </is>
      </c>
      <c r="H505" t="inlineStr">
        <is>
          <t>Beverages</t>
        </is>
      </c>
      <c r="I505" t="n">
        <v>7</v>
      </c>
      <c r="J505" t="n">
        <v>57.32</v>
      </c>
      <c r="K505" t="n">
        <v>0</v>
      </c>
      <c r="L505">
        <f>I505*J505*(1-K505)</f>
        <v/>
      </c>
      <c r="M505">
        <f>VLOOKUP(F505,Products!A:D,4,FALSE)*I505</f>
        <v/>
      </c>
      <c r="N505">
        <f>L505-M505</f>
        <v/>
      </c>
    </row>
    <row r="506">
      <c r="A506" t="inlineStr">
        <is>
          <t>T1000504</t>
        </is>
      </c>
      <c r="B506" t="inlineStr">
        <is>
          <t>2023-05-22</t>
        </is>
      </c>
      <c r="C506" t="inlineStr">
        <is>
          <t>S012</t>
        </is>
      </c>
      <c r="D506" t="inlineStr">
        <is>
          <t>Store_012</t>
        </is>
      </c>
      <c r="E506" t="inlineStr">
        <is>
          <t>South</t>
        </is>
      </c>
      <c r="F506" t="inlineStr">
        <is>
          <t>P0041</t>
        </is>
      </c>
      <c r="G506" t="inlineStr">
        <is>
          <t>Prod_0041</t>
        </is>
      </c>
      <c r="H506" t="inlineStr">
        <is>
          <t>Stationery</t>
        </is>
      </c>
      <c r="I506" t="n">
        <v>8</v>
      </c>
      <c r="J506" t="n">
        <v>278.37</v>
      </c>
      <c r="K506" t="n">
        <v>0</v>
      </c>
      <c r="L506">
        <f>I506*J506*(1-K506)</f>
        <v/>
      </c>
      <c r="M506">
        <f>VLOOKUP(F506,Products!A:D,4,FALSE)*I506</f>
        <v/>
      </c>
      <c r="N506">
        <f>L506-M506</f>
        <v/>
      </c>
    </row>
    <row r="507">
      <c r="A507" t="inlineStr">
        <is>
          <t>T1000505</t>
        </is>
      </c>
      <c r="B507" t="inlineStr">
        <is>
          <t>2023-04-01</t>
        </is>
      </c>
      <c r="C507" t="inlineStr">
        <is>
          <t>S029</t>
        </is>
      </c>
      <c r="D507" t="inlineStr">
        <is>
          <t>Store_029</t>
        </is>
      </c>
      <c r="E507" t="inlineStr">
        <is>
          <t>South</t>
        </is>
      </c>
      <c r="F507" t="inlineStr">
        <is>
          <t>P0175</t>
        </is>
      </c>
      <c r="G507" t="inlineStr">
        <is>
          <t>Prod_0175</t>
        </is>
      </c>
      <c r="H507" t="inlineStr">
        <is>
          <t>Food</t>
        </is>
      </c>
      <c r="I507" t="n">
        <v>8</v>
      </c>
      <c r="J507" t="n">
        <v>925.48</v>
      </c>
      <c r="K507" t="n">
        <v>0</v>
      </c>
      <c r="L507">
        <f>I507*J507*(1-K507)</f>
        <v/>
      </c>
      <c r="M507">
        <f>VLOOKUP(F507,Products!A:D,4,FALSE)*I507</f>
        <v/>
      </c>
      <c r="N507">
        <f>L507-M507</f>
        <v/>
      </c>
    </row>
    <row r="508">
      <c r="A508" t="inlineStr">
        <is>
          <t>T1000506</t>
        </is>
      </c>
      <c r="B508" t="inlineStr">
        <is>
          <t>2023-08-19</t>
        </is>
      </c>
      <c r="C508" t="inlineStr">
        <is>
          <t>S032</t>
        </is>
      </c>
      <c r="D508" t="inlineStr">
        <is>
          <t>Store_032</t>
        </is>
      </c>
      <c r="E508" t="inlineStr">
        <is>
          <t>Central</t>
        </is>
      </c>
      <c r="F508" t="inlineStr">
        <is>
          <t>P0085</t>
        </is>
      </c>
      <c r="G508" t="inlineStr">
        <is>
          <t>Prod_0085</t>
        </is>
      </c>
      <c r="H508" t="inlineStr">
        <is>
          <t>Food</t>
        </is>
      </c>
      <c r="I508" t="n">
        <v>3</v>
      </c>
      <c r="J508" t="n">
        <v>471.44</v>
      </c>
      <c r="K508" t="n">
        <v>0.15</v>
      </c>
      <c r="L508">
        <f>I508*J508*(1-K508)</f>
        <v/>
      </c>
      <c r="M508">
        <f>VLOOKUP(F508,Products!A:D,4,FALSE)*I508</f>
        <v/>
      </c>
      <c r="N508">
        <f>L508-M508</f>
        <v/>
      </c>
    </row>
    <row r="509">
      <c r="A509" t="inlineStr">
        <is>
          <t>T1000507</t>
        </is>
      </c>
      <c r="B509" t="inlineStr">
        <is>
          <t>2025-02-15</t>
        </is>
      </c>
      <c r="C509" t="inlineStr">
        <is>
          <t>S005</t>
        </is>
      </c>
      <c r="D509" t="inlineStr">
        <is>
          <t>Store_005</t>
        </is>
      </c>
      <c r="E509" t="inlineStr">
        <is>
          <t>Central</t>
        </is>
      </c>
      <c r="F509" t="inlineStr">
        <is>
          <t>P0099</t>
        </is>
      </c>
      <c r="G509" t="inlineStr">
        <is>
          <t>Prod_0099</t>
        </is>
      </c>
      <c r="H509" t="inlineStr">
        <is>
          <t>Beverages</t>
        </is>
      </c>
      <c r="I509" t="n">
        <v>4</v>
      </c>
      <c r="J509" t="n">
        <v>104.27</v>
      </c>
      <c r="K509" t="n">
        <v>0</v>
      </c>
      <c r="L509">
        <f>I509*J509*(1-K509)</f>
        <v/>
      </c>
      <c r="M509">
        <f>VLOOKUP(F509,Products!A:D,4,FALSE)*I509</f>
        <v/>
      </c>
      <c r="N509">
        <f>L509-M509</f>
        <v/>
      </c>
    </row>
    <row r="510">
      <c r="A510" t="inlineStr">
        <is>
          <t>T1000508</t>
        </is>
      </c>
      <c r="B510" t="inlineStr">
        <is>
          <t>2024-03-27</t>
        </is>
      </c>
      <c r="C510" t="inlineStr">
        <is>
          <t>S002</t>
        </is>
      </c>
      <c r="D510" t="inlineStr">
        <is>
          <t>Store_002</t>
        </is>
      </c>
      <c r="E510" t="inlineStr">
        <is>
          <t>South</t>
        </is>
      </c>
      <c r="F510" t="inlineStr">
        <is>
          <t>P0085</t>
        </is>
      </c>
      <c r="G510" t="inlineStr">
        <is>
          <t>Prod_0085</t>
        </is>
      </c>
      <c r="H510" t="inlineStr">
        <is>
          <t>Food</t>
        </is>
      </c>
      <c r="I510" t="n">
        <v>7</v>
      </c>
      <c r="J510" t="n">
        <v>394.25</v>
      </c>
      <c r="K510" t="n">
        <v>0</v>
      </c>
      <c r="L510">
        <f>I510*J510*(1-K510)</f>
        <v/>
      </c>
      <c r="M510">
        <f>VLOOKUP(F510,Products!A:D,4,FALSE)*I510</f>
        <v/>
      </c>
      <c r="N510">
        <f>L510-M510</f>
        <v/>
      </c>
    </row>
    <row r="511">
      <c r="A511" t="inlineStr">
        <is>
          <t>T1000509</t>
        </is>
      </c>
      <c r="B511" t="inlineStr">
        <is>
          <t>2023-10-02</t>
        </is>
      </c>
      <c r="C511" t="inlineStr">
        <is>
          <t>S049</t>
        </is>
      </c>
      <c r="D511" t="inlineStr">
        <is>
          <t>Store_049</t>
        </is>
      </c>
      <c r="E511" t="inlineStr">
        <is>
          <t>North</t>
        </is>
      </c>
      <c r="F511" t="inlineStr">
        <is>
          <t>P0146</t>
        </is>
      </c>
      <c r="G511" t="inlineStr">
        <is>
          <t>Prod_0146</t>
        </is>
      </c>
      <c r="H511" t="inlineStr">
        <is>
          <t>Food</t>
        </is>
      </c>
      <c r="I511" t="n">
        <v>5</v>
      </c>
      <c r="J511" t="n">
        <v>257.77</v>
      </c>
      <c r="K511" t="n">
        <v>0.05</v>
      </c>
      <c r="L511">
        <f>I511*J511*(1-K511)</f>
        <v/>
      </c>
      <c r="M511">
        <f>VLOOKUP(F511,Products!A:D,4,FALSE)*I511</f>
        <v/>
      </c>
      <c r="N511">
        <f>L511-M511</f>
        <v/>
      </c>
    </row>
    <row r="512">
      <c r="A512" t="inlineStr">
        <is>
          <t>T1000510</t>
        </is>
      </c>
      <c r="B512" t="inlineStr">
        <is>
          <t>2023-10-28</t>
        </is>
      </c>
      <c r="C512" t="inlineStr">
        <is>
          <t>S037</t>
        </is>
      </c>
      <c r="D512" t="inlineStr">
        <is>
          <t>Store_037</t>
        </is>
      </c>
      <c r="E512" t="inlineStr">
        <is>
          <t>East</t>
        </is>
      </c>
      <c r="F512" t="inlineStr">
        <is>
          <t>P0105</t>
        </is>
      </c>
      <c r="G512" t="inlineStr">
        <is>
          <t>Prod_0105</t>
        </is>
      </c>
      <c r="H512" t="inlineStr">
        <is>
          <t>Electronics</t>
        </is>
      </c>
      <c r="I512" t="n">
        <v>6</v>
      </c>
      <c r="J512" t="n">
        <v>452.98</v>
      </c>
      <c r="K512" t="n">
        <v>0</v>
      </c>
      <c r="L512">
        <f>I512*J512*(1-K512)</f>
        <v/>
      </c>
      <c r="M512">
        <f>VLOOKUP(F512,Products!A:D,4,FALSE)*I512</f>
        <v/>
      </c>
      <c r="N512">
        <f>L512-M512</f>
        <v/>
      </c>
    </row>
    <row r="513">
      <c r="A513" t="inlineStr">
        <is>
          <t>T1000511</t>
        </is>
      </c>
      <c r="B513" t="inlineStr">
        <is>
          <t>2023-07-23</t>
        </is>
      </c>
      <c r="C513" t="inlineStr">
        <is>
          <t>S005</t>
        </is>
      </c>
      <c r="D513" t="inlineStr">
        <is>
          <t>Store_005</t>
        </is>
      </c>
      <c r="E513" t="inlineStr">
        <is>
          <t>Central</t>
        </is>
      </c>
      <c r="F513" t="inlineStr">
        <is>
          <t>P0138</t>
        </is>
      </c>
      <c r="G513" t="inlineStr">
        <is>
          <t>Prod_0138</t>
        </is>
      </c>
      <c r="H513" t="inlineStr">
        <is>
          <t>Household</t>
        </is>
      </c>
      <c r="I513" t="n">
        <v>2</v>
      </c>
      <c r="J513" t="n">
        <v>271.45</v>
      </c>
      <c r="K513" t="n">
        <v>0.15</v>
      </c>
      <c r="L513">
        <f>I513*J513*(1-K513)</f>
        <v/>
      </c>
      <c r="M513">
        <f>VLOOKUP(F513,Products!A:D,4,FALSE)*I513</f>
        <v/>
      </c>
      <c r="N513">
        <f>L513-M513</f>
        <v/>
      </c>
    </row>
    <row r="514">
      <c r="A514" t="inlineStr">
        <is>
          <t>T1000512</t>
        </is>
      </c>
      <c r="B514" t="inlineStr">
        <is>
          <t>2024-12-13</t>
        </is>
      </c>
      <c r="C514" t="inlineStr">
        <is>
          <t>S024</t>
        </is>
      </c>
      <c r="D514" t="inlineStr">
        <is>
          <t>Store_024</t>
        </is>
      </c>
      <c r="E514" t="inlineStr">
        <is>
          <t>South</t>
        </is>
      </c>
      <c r="F514" t="inlineStr">
        <is>
          <t>P0019</t>
        </is>
      </c>
      <c r="G514" t="inlineStr">
        <is>
          <t>Prod_0019</t>
        </is>
      </c>
      <c r="H514" t="inlineStr">
        <is>
          <t>Toys</t>
        </is>
      </c>
      <c r="I514" t="n">
        <v>6</v>
      </c>
      <c r="J514" t="n">
        <v>652.01</v>
      </c>
      <c r="K514" t="n">
        <v>0.1</v>
      </c>
      <c r="L514">
        <f>I514*J514*(1-K514)</f>
        <v/>
      </c>
      <c r="M514">
        <f>VLOOKUP(F514,Products!A:D,4,FALSE)*I514</f>
        <v/>
      </c>
      <c r="N514">
        <f>L514-M514</f>
        <v/>
      </c>
    </row>
    <row r="515">
      <c r="A515" t="inlineStr">
        <is>
          <t>T1000513</t>
        </is>
      </c>
      <c r="B515" t="inlineStr">
        <is>
          <t>2023-11-18</t>
        </is>
      </c>
      <c r="C515" t="inlineStr">
        <is>
          <t>S026</t>
        </is>
      </c>
      <c r="D515" t="inlineStr">
        <is>
          <t>Store_026</t>
        </is>
      </c>
      <c r="E515" t="inlineStr">
        <is>
          <t>North</t>
        </is>
      </c>
      <c r="F515" t="inlineStr">
        <is>
          <t>P0118</t>
        </is>
      </c>
      <c r="G515" t="inlineStr">
        <is>
          <t>Prod_0118</t>
        </is>
      </c>
      <c r="H515" t="inlineStr">
        <is>
          <t>Toys</t>
        </is>
      </c>
      <c r="I515" t="n">
        <v>8</v>
      </c>
      <c r="J515" t="n">
        <v>923.33</v>
      </c>
      <c r="K515" t="n">
        <v>0.1</v>
      </c>
      <c r="L515">
        <f>I515*J515*(1-K515)</f>
        <v/>
      </c>
      <c r="M515">
        <f>VLOOKUP(F515,Products!A:D,4,FALSE)*I515</f>
        <v/>
      </c>
      <c r="N515">
        <f>L515-M515</f>
        <v/>
      </c>
    </row>
    <row r="516">
      <c r="A516" t="inlineStr">
        <is>
          <t>T1000514</t>
        </is>
      </c>
      <c r="B516" t="inlineStr">
        <is>
          <t>2025-08-30</t>
        </is>
      </c>
      <c r="C516" t="inlineStr">
        <is>
          <t>S047</t>
        </is>
      </c>
      <c r="D516" t="inlineStr">
        <is>
          <t>Store_047</t>
        </is>
      </c>
      <c r="E516" t="inlineStr">
        <is>
          <t>North</t>
        </is>
      </c>
      <c r="F516" t="inlineStr">
        <is>
          <t>P0196</t>
        </is>
      </c>
      <c r="G516" t="inlineStr">
        <is>
          <t>Prod_0196</t>
        </is>
      </c>
      <c r="H516" t="inlineStr">
        <is>
          <t>Beverages</t>
        </is>
      </c>
      <c r="I516" t="n">
        <v>5</v>
      </c>
      <c r="J516" t="n">
        <v>870.3</v>
      </c>
      <c r="K516" t="n">
        <v>0.05</v>
      </c>
      <c r="L516">
        <f>I516*J516*(1-K516)</f>
        <v/>
      </c>
      <c r="M516">
        <f>VLOOKUP(F516,Products!A:D,4,FALSE)*I516</f>
        <v/>
      </c>
      <c r="N516">
        <f>L516-M516</f>
        <v/>
      </c>
    </row>
    <row r="517">
      <c r="A517" t="inlineStr">
        <is>
          <t>T1000515</t>
        </is>
      </c>
      <c r="B517" t="inlineStr">
        <is>
          <t>2023-10-01</t>
        </is>
      </c>
      <c r="C517" t="inlineStr">
        <is>
          <t>S025</t>
        </is>
      </c>
      <c r="D517" t="inlineStr">
        <is>
          <t>Store_025</t>
        </is>
      </c>
      <c r="E517" t="inlineStr">
        <is>
          <t>Central</t>
        </is>
      </c>
      <c r="F517" t="inlineStr">
        <is>
          <t>P0006</t>
        </is>
      </c>
      <c r="G517" t="inlineStr">
        <is>
          <t>Prod_0006</t>
        </is>
      </c>
      <c r="H517" t="inlineStr">
        <is>
          <t>Food</t>
        </is>
      </c>
      <c r="I517" t="n">
        <v>5</v>
      </c>
      <c r="J517" t="n">
        <v>1038.55</v>
      </c>
      <c r="K517" t="n">
        <v>0</v>
      </c>
      <c r="L517">
        <f>I517*J517*(1-K517)</f>
        <v/>
      </c>
      <c r="M517">
        <f>VLOOKUP(F517,Products!A:D,4,FALSE)*I517</f>
        <v/>
      </c>
      <c r="N517">
        <f>L517-M517</f>
        <v/>
      </c>
    </row>
    <row r="518">
      <c r="A518" t="inlineStr">
        <is>
          <t>T1000516</t>
        </is>
      </c>
      <c r="B518" t="inlineStr">
        <is>
          <t>2024-08-20</t>
        </is>
      </c>
      <c r="C518" t="inlineStr">
        <is>
          <t>S049</t>
        </is>
      </c>
      <c r="D518" t="inlineStr">
        <is>
          <t>Store_049</t>
        </is>
      </c>
      <c r="E518" t="inlineStr">
        <is>
          <t>North</t>
        </is>
      </c>
      <c r="F518" t="inlineStr">
        <is>
          <t>P0019</t>
        </is>
      </c>
      <c r="G518" t="inlineStr">
        <is>
          <t>Prod_0019</t>
        </is>
      </c>
      <c r="H518" t="inlineStr">
        <is>
          <t>Toys</t>
        </is>
      </c>
      <c r="I518" t="n">
        <v>1</v>
      </c>
      <c r="J518" t="n">
        <v>471.91</v>
      </c>
      <c r="K518" t="n">
        <v>0</v>
      </c>
      <c r="L518">
        <f>I518*J518*(1-K518)</f>
        <v/>
      </c>
      <c r="M518">
        <f>VLOOKUP(F518,Products!A:D,4,FALSE)*I518</f>
        <v/>
      </c>
      <c r="N518">
        <f>L518-M518</f>
        <v/>
      </c>
    </row>
    <row r="519">
      <c r="A519" t="inlineStr">
        <is>
          <t>T1000517</t>
        </is>
      </c>
      <c r="B519" t="inlineStr">
        <is>
          <t>2024-03-13</t>
        </is>
      </c>
      <c r="C519" t="inlineStr">
        <is>
          <t>S003</t>
        </is>
      </c>
      <c r="D519" t="inlineStr">
        <is>
          <t>Store_003</t>
        </is>
      </c>
      <c r="E519" t="inlineStr">
        <is>
          <t>North</t>
        </is>
      </c>
      <c r="F519" t="inlineStr">
        <is>
          <t>P0084</t>
        </is>
      </c>
      <c r="G519" t="inlineStr">
        <is>
          <t>Prod_0084</t>
        </is>
      </c>
      <c r="H519" t="inlineStr">
        <is>
          <t>Beverages</t>
        </is>
      </c>
      <c r="I519" t="n">
        <v>1</v>
      </c>
      <c r="J519" t="n">
        <v>828.75</v>
      </c>
      <c r="K519" t="n">
        <v>0</v>
      </c>
      <c r="L519">
        <f>I519*J519*(1-K519)</f>
        <v/>
      </c>
      <c r="M519">
        <f>VLOOKUP(F519,Products!A:D,4,FALSE)*I519</f>
        <v/>
      </c>
      <c r="N519">
        <f>L519-M519</f>
        <v/>
      </c>
    </row>
    <row r="520">
      <c r="A520" t="inlineStr">
        <is>
          <t>T1000518</t>
        </is>
      </c>
      <c r="B520" t="inlineStr">
        <is>
          <t>2024-06-19</t>
        </is>
      </c>
      <c r="C520" t="inlineStr">
        <is>
          <t>S027</t>
        </is>
      </c>
      <c r="D520" t="inlineStr">
        <is>
          <t>Store_027</t>
        </is>
      </c>
      <c r="E520" t="inlineStr">
        <is>
          <t>South</t>
        </is>
      </c>
      <c r="F520" t="inlineStr">
        <is>
          <t>P0181</t>
        </is>
      </c>
      <c r="G520" t="inlineStr">
        <is>
          <t>Prod_0181</t>
        </is>
      </c>
      <c r="H520" t="inlineStr">
        <is>
          <t>Electronics</t>
        </is>
      </c>
      <c r="I520" t="n">
        <v>2</v>
      </c>
      <c r="J520" t="n">
        <v>872.6</v>
      </c>
      <c r="K520" t="n">
        <v>0</v>
      </c>
      <c r="L520">
        <f>I520*J520*(1-K520)</f>
        <v/>
      </c>
      <c r="M520">
        <f>VLOOKUP(F520,Products!A:D,4,FALSE)*I520</f>
        <v/>
      </c>
      <c r="N520">
        <f>L520-M520</f>
        <v/>
      </c>
    </row>
    <row r="521">
      <c r="A521" t="inlineStr">
        <is>
          <t>T1000519</t>
        </is>
      </c>
      <c r="B521" t="inlineStr">
        <is>
          <t>2024-09-21</t>
        </is>
      </c>
      <c r="C521" t="inlineStr">
        <is>
          <t>S003</t>
        </is>
      </c>
      <c r="D521" t="inlineStr">
        <is>
          <t>Store_003</t>
        </is>
      </c>
      <c r="E521" t="inlineStr">
        <is>
          <t>North</t>
        </is>
      </c>
      <c r="F521" t="inlineStr">
        <is>
          <t>P0089</t>
        </is>
      </c>
      <c r="G521" t="inlineStr">
        <is>
          <t>Prod_0089</t>
        </is>
      </c>
      <c r="H521" t="inlineStr">
        <is>
          <t>Stationery</t>
        </is>
      </c>
      <c r="I521" t="n">
        <v>7</v>
      </c>
      <c r="J521" t="n">
        <v>591.86</v>
      </c>
      <c r="K521" t="n">
        <v>0</v>
      </c>
      <c r="L521">
        <f>I521*J521*(1-K521)</f>
        <v/>
      </c>
      <c r="M521">
        <f>VLOOKUP(F521,Products!A:D,4,FALSE)*I521</f>
        <v/>
      </c>
      <c r="N521">
        <f>L521-M521</f>
        <v/>
      </c>
    </row>
    <row r="522">
      <c r="A522" t="inlineStr">
        <is>
          <t>T1000520</t>
        </is>
      </c>
      <c r="B522" t="inlineStr">
        <is>
          <t>2024-09-18</t>
        </is>
      </c>
      <c r="C522" t="inlineStr">
        <is>
          <t>S047</t>
        </is>
      </c>
      <c r="D522" t="inlineStr">
        <is>
          <t>Store_047</t>
        </is>
      </c>
      <c r="E522" t="inlineStr">
        <is>
          <t>North</t>
        </is>
      </c>
      <c r="F522" t="inlineStr">
        <is>
          <t>P0149</t>
        </is>
      </c>
      <c r="G522" t="inlineStr">
        <is>
          <t>Prod_0149</t>
        </is>
      </c>
      <c r="H522" t="inlineStr">
        <is>
          <t>Toys</t>
        </is>
      </c>
      <c r="I522" t="n">
        <v>4</v>
      </c>
      <c r="J522" t="n">
        <v>61.22</v>
      </c>
      <c r="K522" t="n">
        <v>0</v>
      </c>
      <c r="L522">
        <f>I522*J522*(1-K522)</f>
        <v/>
      </c>
      <c r="M522">
        <f>VLOOKUP(F522,Products!A:D,4,FALSE)*I522</f>
        <v/>
      </c>
      <c r="N522">
        <f>L522-M522</f>
        <v/>
      </c>
    </row>
    <row r="523">
      <c r="A523" t="inlineStr">
        <is>
          <t>T1000521</t>
        </is>
      </c>
      <c r="B523" t="inlineStr">
        <is>
          <t>2025-02-03</t>
        </is>
      </c>
      <c r="C523" t="inlineStr">
        <is>
          <t>S030</t>
        </is>
      </c>
      <c r="D523" t="inlineStr">
        <is>
          <t>Store_030</t>
        </is>
      </c>
      <c r="E523" t="inlineStr">
        <is>
          <t>North</t>
        </is>
      </c>
      <c r="F523" t="inlineStr">
        <is>
          <t>P0156</t>
        </is>
      </c>
      <c r="G523" t="inlineStr">
        <is>
          <t>Prod_0156</t>
        </is>
      </c>
      <c r="H523" t="inlineStr">
        <is>
          <t>Toys</t>
        </is>
      </c>
      <c r="I523" t="n">
        <v>6</v>
      </c>
      <c r="J523" t="n">
        <v>411.72</v>
      </c>
      <c r="K523" t="n">
        <v>0.1</v>
      </c>
      <c r="L523">
        <f>I523*J523*(1-K523)</f>
        <v/>
      </c>
      <c r="M523">
        <f>VLOOKUP(F523,Products!A:D,4,FALSE)*I523</f>
        <v/>
      </c>
      <c r="N523">
        <f>L523-M523</f>
        <v/>
      </c>
    </row>
    <row r="524">
      <c r="A524" t="inlineStr">
        <is>
          <t>T1000522</t>
        </is>
      </c>
      <c r="B524" t="inlineStr">
        <is>
          <t>2024-01-31</t>
        </is>
      </c>
      <c r="C524" t="inlineStr">
        <is>
          <t>S021</t>
        </is>
      </c>
      <c r="D524" t="inlineStr">
        <is>
          <t>Store_021</t>
        </is>
      </c>
      <c r="E524" t="inlineStr">
        <is>
          <t>North</t>
        </is>
      </c>
      <c r="F524" t="inlineStr">
        <is>
          <t>P0082</t>
        </is>
      </c>
      <c r="G524" t="inlineStr">
        <is>
          <t>Prod_0082</t>
        </is>
      </c>
      <c r="H524" t="inlineStr">
        <is>
          <t>Food</t>
        </is>
      </c>
      <c r="I524" t="n">
        <v>5</v>
      </c>
      <c r="J524" t="n">
        <v>640.99</v>
      </c>
      <c r="K524" t="n">
        <v>0.15</v>
      </c>
      <c r="L524">
        <f>I524*J524*(1-K524)</f>
        <v/>
      </c>
      <c r="M524">
        <f>VLOOKUP(F524,Products!A:D,4,FALSE)*I524</f>
        <v/>
      </c>
      <c r="N524">
        <f>L524-M524</f>
        <v/>
      </c>
    </row>
    <row r="525">
      <c r="A525" t="inlineStr">
        <is>
          <t>T1000523</t>
        </is>
      </c>
      <c r="B525" t="inlineStr">
        <is>
          <t>2025-04-14</t>
        </is>
      </c>
      <c r="C525" t="inlineStr">
        <is>
          <t>S013</t>
        </is>
      </c>
      <c r="D525" t="inlineStr">
        <is>
          <t>Store_013</t>
        </is>
      </c>
      <c r="E525" t="inlineStr">
        <is>
          <t>North</t>
        </is>
      </c>
      <c r="F525" t="inlineStr">
        <is>
          <t>P0106</t>
        </is>
      </c>
      <c r="G525" t="inlineStr">
        <is>
          <t>Prod_0106</t>
        </is>
      </c>
      <c r="H525" t="inlineStr">
        <is>
          <t>Electronics</t>
        </is>
      </c>
      <c r="I525" t="n">
        <v>1</v>
      </c>
      <c r="J525" t="n">
        <v>889.16</v>
      </c>
      <c r="K525" t="n">
        <v>0.15</v>
      </c>
      <c r="L525">
        <f>I525*J525*(1-K525)</f>
        <v/>
      </c>
      <c r="M525">
        <f>VLOOKUP(F525,Products!A:D,4,FALSE)*I525</f>
        <v/>
      </c>
      <c r="N525">
        <f>L525-M525</f>
        <v/>
      </c>
    </row>
    <row r="526">
      <c r="A526" t="inlineStr">
        <is>
          <t>T1000524</t>
        </is>
      </c>
      <c r="B526" t="inlineStr">
        <is>
          <t>2025-02-18</t>
        </is>
      </c>
      <c r="C526" t="inlineStr">
        <is>
          <t>S031</t>
        </is>
      </c>
      <c r="D526" t="inlineStr">
        <is>
          <t>Store_031</t>
        </is>
      </c>
      <c r="E526" t="inlineStr">
        <is>
          <t>Central</t>
        </is>
      </c>
      <c r="F526" t="inlineStr">
        <is>
          <t>P0059</t>
        </is>
      </c>
      <c r="G526" t="inlineStr">
        <is>
          <t>Prod_0059</t>
        </is>
      </c>
      <c r="H526" t="inlineStr">
        <is>
          <t>Beverages</t>
        </is>
      </c>
      <c r="I526" t="n">
        <v>8</v>
      </c>
      <c r="J526" t="n">
        <v>567.23</v>
      </c>
      <c r="K526" t="n">
        <v>0.15</v>
      </c>
      <c r="L526">
        <f>I526*J526*(1-K526)</f>
        <v/>
      </c>
      <c r="M526">
        <f>VLOOKUP(F526,Products!A:D,4,FALSE)*I526</f>
        <v/>
      </c>
      <c r="N526">
        <f>L526-M526</f>
        <v/>
      </c>
    </row>
    <row r="527">
      <c r="A527" t="inlineStr">
        <is>
          <t>T1000525</t>
        </is>
      </c>
      <c r="B527" t="inlineStr">
        <is>
          <t>2024-11-30</t>
        </is>
      </c>
      <c r="C527" t="inlineStr">
        <is>
          <t>S036</t>
        </is>
      </c>
      <c r="D527" t="inlineStr">
        <is>
          <t>Store_036</t>
        </is>
      </c>
      <c r="E527" t="inlineStr">
        <is>
          <t>Central</t>
        </is>
      </c>
      <c r="F527" t="inlineStr">
        <is>
          <t>P0055</t>
        </is>
      </c>
      <c r="G527" t="inlineStr">
        <is>
          <t>Prod_0055</t>
        </is>
      </c>
      <c r="H527" t="inlineStr">
        <is>
          <t>Beverages</t>
        </is>
      </c>
      <c r="I527" t="n">
        <v>3</v>
      </c>
      <c r="J527" t="n">
        <v>165.89</v>
      </c>
      <c r="K527" t="n">
        <v>0.05</v>
      </c>
      <c r="L527">
        <f>I527*J527*(1-K527)</f>
        <v/>
      </c>
      <c r="M527">
        <f>VLOOKUP(F527,Products!A:D,4,FALSE)*I527</f>
        <v/>
      </c>
      <c r="N527">
        <f>L527-M527</f>
        <v/>
      </c>
    </row>
    <row r="528">
      <c r="A528" t="inlineStr">
        <is>
          <t>T1000526</t>
        </is>
      </c>
      <c r="B528" t="inlineStr">
        <is>
          <t>2023-09-08</t>
        </is>
      </c>
      <c r="C528" t="inlineStr">
        <is>
          <t>S044</t>
        </is>
      </c>
      <c r="D528" t="inlineStr">
        <is>
          <t>Store_044</t>
        </is>
      </c>
      <c r="E528" t="inlineStr">
        <is>
          <t>North</t>
        </is>
      </c>
      <c r="F528" t="inlineStr">
        <is>
          <t>P0117</t>
        </is>
      </c>
      <c r="G528" t="inlineStr">
        <is>
          <t>Prod_0117</t>
        </is>
      </c>
      <c r="H528" t="inlineStr">
        <is>
          <t>Electronics</t>
        </is>
      </c>
      <c r="I528" t="n">
        <v>9</v>
      </c>
      <c r="J528" t="n">
        <v>401.33</v>
      </c>
      <c r="K528" t="n">
        <v>0</v>
      </c>
      <c r="L528">
        <f>I528*J528*(1-K528)</f>
        <v/>
      </c>
      <c r="M528">
        <f>VLOOKUP(F528,Products!A:D,4,FALSE)*I528</f>
        <v/>
      </c>
      <c r="N528">
        <f>L528-M528</f>
        <v/>
      </c>
    </row>
    <row r="529">
      <c r="A529" t="inlineStr">
        <is>
          <t>T1000527</t>
        </is>
      </c>
      <c r="B529" t="inlineStr">
        <is>
          <t>2023-10-09</t>
        </is>
      </c>
      <c r="C529" t="inlineStr">
        <is>
          <t>S022</t>
        </is>
      </c>
      <c r="D529" t="inlineStr">
        <is>
          <t>Store_022</t>
        </is>
      </c>
      <c r="E529" t="inlineStr">
        <is>
          <t>East</t>
        </is>
      </c>
      <c r="F529" t="inlineStr">
        <is>
          <t>P0199</t>
        </is>
      </c>
      <c r="G529" t="inlineStr">
        <is>
          <t>Prod_0199</t>
        </is>
      </c>
      <c r="H529" t="inlineStr">
        <is>
          <t>Beverages</t>
        </is>
      </c>
      <c r="I529" t="n">
        <v>7</v>
      </c>
      <c r="J529" t="n">
        <v>119.93</v>
      </c>
      <c r="K529" t="n">
        <v>0.05</v>
      </c>
      <c r="L529">
        <f>I529*J529*(1-K529)</f>
        <v/>
      </c>
      <c r="M529">
        <f>VLOOKUP(F529,Products!A:D,4,FALSE)*I529</f>
        <v/>
      </c>
      <c r="N529">
        <f>L529-M529</f>
        <v/>
      </c>
    </row>
    <row r="530">
      <c r="A530" t="inlineStr">
        <is>
          <t>T1000528</t>
        </is>
      </c>
      <c r="B530" t="inlineStr">
        <is>
          <t>2025-02-17</t>
        </is>
      </c>
      <c r="C530" t="inlineStr">
        <is>
          <t>S019</t>
        </is>
      </c>
      <c r="D530" t="inlineStr">
        <is>
          <t>Store_019</t>
        </is>
      </c>
      <c r="E530" t="inlineStr">
        <is>
          <t>East</t>
        </is>
      </c>
      <c r="F530" t="inlineStr">
        <is>
          <t>P0118</t>
        </is>
      </c>
      <c r="G530" t="inlineStr">
        <is>
          <t>Prod_0118</t>
        </is>
      </c>
      <c r="H530" t="inlineStr">
        <is>
          <t>Toys</t>
        </is>
      </c>
      <c r="I530" t="n">
        <v>5</v>
      </c>
      <c r="J530" t="n">
        <v>675.8</v>
      </c>
      <c r="K530" t="n">
        <v>0</v>
      </c>
      <c r="L530">
        <f>I530*J530*(1-K530)</f>
        <v/>
      </c>
      <c r="M530">
        <f>VLOOKUP(F530,Products!A:D,4,FALSE)*I530</f>
        <v/>
      </c>
      <c r="N530">
        <f>L530-M530</f>
        <v/>
      </c>
    </row>
    <row r="531">
      <c r="A531" t="inlineStr">
        <is>
          <t>T1000529</t>
        </is>
      </c>
      <c r="B531" t="inlineStr">
        <is>
          <t>2025-06-26</t>
        </is>
      </c>
      <c r="C531" t="inlineStr">
        <is>
          <t>S021</t>
        </is>
      </c>
      <c r="D531" t="inlineStr">
        <is>
          <t>Store_021</t>
        </is>
      </c>
      <c r="E531" t="inlineStr">
        <is>
          <t>North</t>
        </is>
      </c>
      <c r="F531" t="inlineStr">
        <is>
          <t>P0071</t>
        </is>
      </c>
      <c r="G531" t="inlineStr">
        <is>
          <t>Prod_0071</t>
        </is>
      </c>
      <c r="H531" t="inlineStr">
        <is>
          <t>Beverages</t>
        </is>
      </c>
      <c r="I531" t="n">
        <v>4</v>
      </c>
      <c r="J531" t="n">
        <v>649.78</v>
      </c>
      <c r="K531" t="n">
        <v>0</v>
      </c>
      <c r="L531">
        <f>I531*J531*(1-K531)</f>
        <v/>
      </c>
      <c r="M531">
        <f>VLOOKUP(F531,Products!A:D,4,FALSE)*I531</f>
        <v/>
      </c>
      <c r="N531">
        <f>L531-M531</f>
        <v/>
      </c>
    </row>
    <row r="532">
      <c r="A532" t="inlineStr">
        <is>
          <t>T1000530</t>
        </is>
      </c>
      <c r="B532" t="inlineStr">
        <is>
          <t>2023-03-03</t>
        </is>
      </c>
      <c r="C532" t="inlineStr">
        <is>
          <t>S030</t>
        </is>
      </c>
      <c r="D532" t="inlineStr">
        <is>
          <t>Store_030</t>
        </is>
      </c>
      <c r="E532" t="inlineStr">
        <is>
          <t>North</t>
        </is>
      </c>
      <c r="F532" t="inlineStr">
        <is>
          <t>P0086</t>
        </is>
      </c>
      <c r="G532" t="inlineStr">
        <is>
          <t>Prod_0086</t>
        </is>
      </c>
      <c r="H532" t="inlineStr">
        <is>
          <t>Stationery</t>
        </is>
      </c>
      <c r="I532" t="n">
        <v>3</v>
      </c>
      <c r="J532" t="n">
        <v>853.9299999999999</v>
      </c>
      <c r="K532" t="n">
        <v>0.05</v>
      </c>
      <c r="L532">
        <f>I532*J532*(1-K532)</f>
        <v/>
      </c>
      <c r="M532">
        <f>VLOOKUP(F532,Products!A:D,4,FALSE)*I532</f>
        <v/>
      </c>
      <c r="N532">
        <f>L532-M532</f>
        <v/>
      </c>
    </row>
    <row r="533">
      <c r="A533" t="inlineStr">
        <is>
          <t>T1000531</t>
        </is>
      </c>
      <c r="B533" t="inlineStr">
        <is>
          <t>2025-06-15</t>
        </is>
      </c>
      <c r="C533" t="inlineStr">
        <is>
          <t>S018</t>
        </is>
      </c>
      <c r="D533" t="inlineStr">
        <is>
          <t>Store_018</t>
        </is>
      </c>
      <c r="E533" t="inlineStr">
        <is>
          <t>South</t>
        </is>
      </c>
      <c r="F533" t="inlineStr">
        <is>
          <t>P0165</t>
        </is>
      </c>
      <c r="G533" t="inlineStr">
        <is>
          <t>Prod_0165</t>
        </is>
      </c>
      <c r="H533" t="inlineStr">
        <is>
          <t>Clothing</t>
        </is>
      </c>
      <c r="I533" t="n">
        <v>7</v>
      </c>
      <c r="J533" t="n">
        <v>541.45</v>
      </c>
      <c r="K533" t="n">
        <v>0.1</v>
      </c>
      <c r="L533">
        <f>I533*J533*(1-K533)</f>
        <v/>
      </c>
      <c r="M533">
        <f>VLOOKUP(F533,Products!A:D,4,FALSE)*I533</f>
        <v/>
      </c>
      <c r="N533">
        <f>L533-M533</f>
        <v/>
      </c>
    </row>
    <row r="534">
      <c r="A534" t="inlineStr">
        <is>
          <t>T1000532</t>
        </is>
      </c>
      <c r="B534" t="inlineStr">
        <is>
          <t>2023-09-06</t>
        </is>
      </c>
      <c r="C534" t="inlineStr">
        <is>
          <t>S041</t>
        </is>
      </c>
      <c r="D534" t="inlineStr">
        <is>
          <t>Store_041</t>
        </is>
      </c>
      <c r="E534" t="inlineStr">
        <is>
          <t>East</t>
        </is>
      </c>
      <c r="F534" t="inlineStr">
        <is>
          <t>P0103</t>
        </is>
      </c>
      <c r="G534" t="inlineStr">
        <is>
          <t>Prod_0103</t>
        </is>
      </c>
      <c r="H534" t="inlineStr">
        <is>
          <t>Stationery</t>
        </is>
      </c>
      <c r="I534" t="n">
        <v>8</v>
      </c>
      <c r="J534" t="n">
        <v>828.15</v>
      </c>
      <c r="K534" t="n">
        <v>0</v>
      </c>
      <c r="L534">
        <f>I534*J534*(1-K534)</f>
        <v/>
      </c>
      <c r="M534">
        <f>VLOOKUP(F534,Products!A:D,4,FALSE)*I534</f>
        <v/>
      </c>
      <c r="N534">
        <f>L534-M534</f>
        <v/>
      </c>
    </row>
    <row r="535">
      <c r="A535" t="inlineStr">
        <is>
          <t>T1000533</t>
        </is>
      </c>
      <c r="B535" t="inlineStr">
        <is>
          <t>2024-04-10</t>
        </is>
      </c>
      <c r="C535" t="inlineStr">
        <is>
          <t>S013</t>
        </is>
      </c>
      <c r="D535" t="inlineStr">
        <is>
          <t>Store_013</t>
        </is>
      </c>
      <c r="E535" t="inlineStr">
        <is>
          <t>North</t>
        </is>
      </c>
      <c r="F535" t="inlineStr">
        <is>
          <t>P0165</t>
        </is>
      </c>
      <c r="G535" t="inlineStr">
        <is>
          <t>Prod_0165</t>
        </is>
      </c>
      <c r="H535" t="inlineStr">
        <is>
          <t>Clothing</t>
        </is>
      </c>
      <c r="I535" t="n">
        <v>6</v>
      </c>
      <c r="J535" t="n">
        <v>630.89</v>
      </c>
      <c r="K535" t="n">
        <v>0</v>
      </c>
      <c r="L535">
        <f>I535*J535*(1-K535)</f>
        <v/>
      </c>
      <c r="M535">
        <f>VLOOKUP(F535,Products!A:D,4,FALSE)*I535</f>
        <v/>
      </c>
      <c r="N535">
        <f>L535-M535</f>
        <v/>
      </c>
    </row>
    <row r="536">
      <c r="A536" t="inlineStr">
        <is>
          <t>T1000534</t>
        </is>
      </c>
      <c r="B536" t="inlineStr">
        <is>
          <t>2023-02-28</t>
        </is>
      </c>
      <c r="C536" t="inlineStr">
        <is>
          <t>S002</t>
        </is>
      </c>
      <c r="D536" t="inlineStr">
        <is>
          <t>Store_002</t>
        </is>
      </c>
      <c r="E536" t="inlineStr">
        <is>
          <t>South</t>
        </is>
      </c>
      <c r="F536" t="inlineStr">
        <is>
          <t>P0199</t>
        </is>
      </c>
      <c r="G536" t="inlineStr">
        <is>
          <t>Prod_0199</t>
        </is>
      </c>
      <c r="H536" t="inlineStr">
        <is>
          <t>Beverages</t>
        </is>
      </c>
      <c r="I536" t="n">
        <v>1</v>
      </c>
      <c r="J536" t="n">
        <v>118.5</v>
      </c>
      <c r="K536" t="n">
        <v>0</v>
      </c>
      <c r="L536">
        <f>I536*J536*(1-K536)</f>
        <v/>
      </c>
      <c r="M536">
        <f>VLOOKUP(F536,Products!A:D,4,FALSE)*I536</f>
        <v/>
      </c>
      <c r="N536">
        <f>L536-M536</f>
        <v/>
      </c>
    </row>
    <row r="537">
      <c r="A537" t="inlineStr">
        <is>
          <t>T1000535</t>
        </is>
      </c>
      <c r="B537" t="inlineStr">
        <is>
          <t>2023-11-14</t>
        </is>
      </c>
      <c r="C537" t="inlineStr">
        <is>
          <t>S004</t>
        </is>
      </c>
      <c r="D537" t="inlineStr">
        <is>
          <t>Store_004</t>
        </is>
      </c>
      <c r="E537" t="inlineStr">
        <is>
          <t>Central</t>
        </is>
      </c>
      <c r="F537" t="inlineStr">
        <is>
          <t>P0102</t>
        </is>
      </c>
      <c r="G537" t="inlineStr">
        <is>
          <t>Prod_0102</t>
        </is>
      </c>
      <c r="H537" t="inlineStr">
        <is>
          <t>Food</t>
        </is>
      </c>
      <c r="I537" t="n">
        <v>8</v>
      </c>
      <c r="J537" t="n">
        <v>737.3099999999999</v>
      </c>
      <c r="K537" t="n">
        <v>0.05</v>
      </c>
      <c r="L537">
        <f>I537*J537*(1-K537)</f>
        <v/>
      </c>
      <c r="M537">
        <f>VLOOKUP(F537,Products!A:D,4,FALSE)*I537</f>
        <v/>
      </c>
      <c r="N537">
        <f>L537-M537</f>
        <v/>
      </c>
    </row>
    <row r="538">
      <c r="A538" t="inlineStr">
        <is>
          <t>T1000536</t>
        </is>
      </c>
      <c r="B538" t="inlineStr">
        <is>
          <t>2023-10-30</t>
        </is>
      </c>
      <c r="C538" t="inlineStr">
        <is>
          <t>S025</t>
        </is>
      </c>
      <c r="D538" t="inlineStr">
        <is>
          <t>Store_025</t>
        </is>
      </c>
      <c r="E538" t="inlineStr">
        <is>
          <t>Central</t>
        </is>
      </c>
      <c r="F538" t="inlineStr">
        <is>
          <t>P0108</t>
        </is>
      </c>
      <c r="G538" t="inlineStr">
        <is>
          <t>Prod_0108</t>
        </is>
      </c>
      <c r="H538" t="inlineStr">
        <is>
          <t>Stationery</t>
        </is>
      </c>
      <c r="I538" t="n">
        <v>7</v>
      </c>
      <c r="J538" t="n">
        <v>678.33</v>
      </c>
      <c r="K538" t="n">
        <v>0</v>
      </c>
      <c r="L538">
        <f>I538*J538*(1-K538)</f>
        <v/>
      </c>
      <c r="M538">
        <f>VLOOKUP(F538,Products!A:D,4,FALSE)*I538</f>
        <v/>
      </c>
      <c r="N538">
        <f>L538-M538</f>
        <v/>
      </c>
    </row>
    <row r="539">
      <c r="A539" t="inlineStr">
        <is>
          <t>T1000537</t>
        </is>
      </c>
      <c r="B539" t="inlineStr">
        <is>
          <t>2025-02-20</t>
        </is>
      </c>
      <c r="C539" t="inlineStr">
        <is>
          <t>S004</t>
        </is>
      </c>
      <c r="D539" t="inlineStr">
        <is>
          <t>Store_004</t>
        </is>
      </c>
      <c r="E539" t="inlineStr">
        <is>
          <t>Central</t>
        </is>
      </c>
      <c r="F539" t="inlineStr">
        <is>
          <t>P0046</t>
        </is>
      </c>
      <c r="G539" t="inlineStr">
        <is>
          <t>Prod_0046</t>
        </is>
      </c>
      <c r="H539" t="inlineStr">
        <is>
          <t>Electronics</t>
        </is>
      </c>
      <c r="I539" t="n">
        <v>9</v>
      </c>
      <c r="J539" t="n">
        <v>56.79</v>
      </c>
      <c r="K539" t="n">
        <v>0</v>
      </c>
      <c r="L539">
        <f>I539*J539*(1-K539)</f>
        <v/>
      </c>
      <c r="M539">
        <f>VLOOKUP(F539,Products!A:D,4,FALSE)*I539</f>
        <v/>
      </c>
      <c r="N539">
        <f>L539-M539</f>
        <v/>
      </c>
    </row>
    <row r="540">
      <c r="A540" t="inlineStr">
        <is>
          <t>T1000538</t>
        </is>
      </c>
      <c r="B540" t="inlineStr">
        <is>
          <t>2024-01-27</t>
        </is>
      </c>
      <c r="C540" t="inlineStr">
        <is>
          <t>S007</t>
        </is>
      </c>
      <c r="D540" t="inlineStr">
        <is>
          <t>Store_007</t>
        </is>
      </c>
      <c r="E540" t="inlineStr">
        <is>
          <t>East</t>
        </is>
      </c>
      <c r="F540" t="inlineStr">
        <is>
          <t>P0173</t>
        </is>
      </c>
      <c r="G540" t="inlineStr">
        <is>
          <t>Prod_0173</t>
        </is>
      </c>
      <c r="H540" t="inlineStr">
        <is>
          <t>Toys</t>
        </is>
      </c>
      <c r="I540" t="n">
        <v>5</v>
      </c>
      <c r="J540" t="n">
        <v>1029.22</v>
      </c>
      <c r="K540" t="n">
        <v>0</v>
      </c>
      <c r="L540">
        <f>I540*J540*(1-K540)</f>
        <v/>
      </c>
      <c r="M540">
        <f>VLOOKUP(F540,Products!A:D,4,FALSE)*I540</f>
        <v/>
      </c>
      <c r="N540">
        <f>L540-M540</f>
        <v/>
      </c>
    </row>
    <row r="541">
      <c r="A541" t="inlineStr">
        <is>
          <t>T1000539</t>
        </is>
      </c>
      <c r="B541" t="inlineStr">
        <is>
          <t>2024-08-18</t>
        </is>
      </c>
      <c r="C541" t="inlineStr">
        <is>
          <t>S029</t>
        </is>
      </c>
      <c r="D541" t="inlineStr">
        <is>
          <t>Store_029</t>
        </is>
      </c>
      <c r="E541" t="inlineStr">
        <is>
          <t>South</t>
        </is>
      </c>
      <c r="F541" t="inlineStr">
        <is>
          <t>P0092</t>
        </is>
      </c>
      <c r="G541" t="inlineStr">
        <is>
          <t>Prod_0092</t>
        </is>
      </c>
      <c r="H541" t="inlineStr">
        <is>
          <t>Household</t>
        </is>
      </c>
      <c r="I541" t="n">
        <v>1</v>
      </c>
      <c r="J541" t="n">
        <v>290.19</v>
      </c>
      <c r="K541" t="n">
        <v>0</v>
      </c>
      <c r="L541">
        <f>I541*J541*(1-K541)</f>
        <v/>
      </c>
      <c r="M541">
        <f>VLOOKUP(F541,Products!A:D,4,FALSE)*I541</f>
        <v/>
      </c>
      <c r="N541">
        <f>L541-M541</f>
        <v/>
      </c>
    </row>
    <row r="542">
      <c r="A542" t="inlineStr">
        <is>
          <t>T1000540</t>
        </is>
      </c>
      <c r="B542" t="inlineStr">
        <is>
          <t>2023-07-14</t>
        </is>
      </c>
      <c r="C542" t="inlineStr">
        <is>
          <t>S011</t>
        </is>
      </c>
      <c r="D542" t="inlineStr">
        <is>
          <t>Store_011</t>
        </is>
      </c>
      <c r="E542" t="inlineStr">
        <is>
          <t>South</t>
        </is>
      </c>
      <c r="F542" t="inlineStr">
        <is>
          <t>P0156</t>
        </is>
      </c>
      <c r="G542" t="inlineStr">
        <is>
          <t>Prod_0156</t>
        </is>
      </c>
      <c r="H542" t="inlineStr">
        <is>
          <t>Toys</t>
        </is>
      </c>
      <c r="I542" t="n">
        <v>3</v>
      </c>
      <c r="J542" t="n">
        <v>438.67</v>
      </c>
      <c r="K542" t="n">
        <v>0.2</v>
      </c>
      <c r="L542">
        <f>I542*J542*(1-K542)</f>
        <v/>
      </c>
      <c r="M542">
        <f>VLOOKUP(F542,Products!A:D,4,FALSE)*I542</f>
        <v/>
      </c>
      <c r="N542">
        <f>L542-M542</f>
        <v/>
      </c>
    </row>
    <row r="543">
      <c r="A543" t="inlineStr">
        <is>
          <t>T1000541</t>
        </is>
      </c>
      <c r="B543" t="inlineStr">
        <is>
          <t>2025-01-09</t>
        </is>
      </c>
      <c r="C543" t="inlineStr">
        <is>
          <t>S027</t>
        </is>
      </c>
      <c r="D543" t="inlineStr">
        <is>
          <t>Store_027</t>
        </is>
      </c>
      <c r="E543" t="inlineStr">
        <is>
          <t>South</t>
        </is>
      </c>
      <c r="F543" t="inlineStr">
        <is>
          <t>P0151</t>
        </is>
      </c>
      <c r="G543" t="inlineStr">
        <is>
          <t>Prod_0151</t>
        </is>
      </c>
      <c r="H543" t="inlineStr">
        <is>
          <t>Food</t>
        </is>
      </c>
      <c r="I543" t="n">
        <v>4</v>
      </c>
      <c r="J543" t="n">
        <v>1019.69</v>
      </c>
      <c r="K543" t="n">
        <v>0</v>
      </c>
      <c r="L543">
        <f>I543*J543*(1-K543)</f>
        <v/>
      </c>
      <c r="M543">
        <f>VLOOKUP(F543,Products!A:D,4,FALSE)*I543</f>
        <v/>
      </c>
      <c r="N543">
        <f>L543-M543</f>
        <v/>
      </c>
    </row>
    <row r="544">
      <c r="A544" t="inlineStr">
        <is>
          <t>T1000542</t>
        </is>
      </c>
      <c r="B544" t="inlineStr">
        <is>
          <t>2023-08-22</t>
        </is>
      </c>
      <c r="C544" t="inlineStr">
        <is>
          <t>S009</t>
        </is>
      </c>
      <c r="D544" t="inlineStr">
        <is>
          <t>Store_009</t>
        </is>
      </c>
      <c r="E544" t="inlineStr">
        <is>
          <t>Central</t>
        </is>
      </c>
      <c r="F544" t="inlineStr">
        <is>
          <t>P0104</t>
        </is>
      </c>
      <c r="G544" t="inlineStr">
        <is>
          <t>Prod_0104</t>
        </is>
      </c>
      <c r="H544" t="inlineStr">
        <is>
          <t>Clothing</t>
        </is>
      </c>
      <c r="I544" t="n">
        <v>2</v>
      </c>
      <c r="J544" t="n">
        <v>613.3</v>
      </c>
      <c r="K544" t="n">
        <v>0.1</v>
      </c>
      <c r="L544">
        <f>I544*J544*(1-K544)</f>
        <v/>
      </c>
      <c r="M544">
        <f>VLOOKUP(F544,Products!A:D,4,FALSE)*I544</f>
        <v/>
      </c>
      <c r="N544">
        <f>L544-M544</f>
        <v/>
      </c>
    </row>
    <row r="545">
      <c r="A545" t="inlineStr">
        <is>
          <t>T1000543</t>
        </is>
      </c>
      <c r="B545" t="inlineStr">
        <is>
          <t>2024-10-20</t>
        </is>
      </c>
      <c r="C545" t="inlineStr">
        <is>
          <t>S030</t>
        </is>
      </c>
      <c r="D545" t="inlineStr">
        <is>
          <t>Store_030</t>
        </is>
      </c>
      <c r="E545" t="inlineStr">
        <is>
          <t>North</t>
        </is>
      </c>
      <c r="F545" t="inlineStr">
        <is>
          <t>P0062</t>
        </is>
      </c>
      <c r="G545" t="inlineStr">
        <is>
          <t>Prod_0062</t>
        </is>
      </c>
      <c r="H545" t="inlineStr">
        <is>
          <t>Beverages</t>
        </is>
      </c>
      <c r="I545" t="n">
        <v>8</v>
      </c>
      <c r="J545" t="n">
        <v>638.36</v>
      </c>
      <c r="K545" t="n">
        <v>0.1</v>
      </c>
      <c r="L545">
        <f>I545*J545*(1-K545)</f>
        <v/>
      </c>
      <c r="M545">
        <f>VLOOKUP(F545,Products!A:D,4,FALSE)*I545</f>
        <v/>
      </c>
      <c r="N545">
        <f>L545-M545</f>
        <v/>
      </c>
    </row>
    <row r="546">
      <c r="A546" t="inlineStr">
        <is>
          <t>T1000544</t>
        </is>
      </c>
      <c r="B546" t="inlineStr">
        <is>
          <t>2024-06-03</t>
        </is>
      </c>
      <c r="C546" t="inlineStr">
        <is>
          <t>S014</t>
        </is>
      </c>
      <c r="D546" t="inlineStr">
        <is>
          <t>Store_014</t>
        </is>
      </c>
      <c r="E546" t="inlineStr">
        <is>
          <t>West</t>
        </is>
      </c>
      <c r="F546" t="inlineStr">
        <is>
          <t>P0130</t>
        </is>
      </c>
      <c r="G546" t="inlineStr">
        <is>
          <t>Prod_0130</t>
        </is>
      </c>
      <c r="H546" t="inlineStr">
        <is>
          <t>Electronics</t>
        </is>
      </c>
      <c r="I546" t="n">
        <v>9</v>
      </c>
      <c r="J546" t="n">
        <v>530.48</v>
      </c>
      <c r="K546" t="n">
        <v>0.05</v>
      </c>
      <c r="L546">
        <f>I546*J546*(1-K546)</f>
        <v/>
      </c>
      <c r="M546">
        <f>VLOOKUP(F546,Products!A:D,4,FALSE)*I546</f>
        <v/>
      </c>
      <c r="N546">
        <f>L546-M546</f>
        <v/>
      </c>
    </row>
    <row r="547">
      <c r="A547" t="inlineStr">
        <is>
          <t>T1000545</t>
        </is>
      </c>
      <c r="B547" t="inlineStr">
        <is>
          <t>2023-04-11</t>
        </is>
      </c>
      <c r="C547" t="inlineStr">
        <is>
          <t>S001</t>
        </is>
      </c>
      <c r="D547" t="inlineStr">
        <is>
          <t>Store_001</t>
        </is>
      </c>
      <c r="E547" t="inlineStr">
        <is>
          <t>West</t>
        </is>
      </c>
      <c r="F547" t="inlineStr">
        <is>
          <t>P0061</t>
        </is>
      </c>
      <c r="G547" t="inlineStr">
        <is>
          <t>Prod_0061</t>
        </is>
      </c>
      <c r="H547" t="inlineStr">
        <is>
          <t>Beverages</t>
        </is>
      </c>
      <c r="I547" t="n">
        <v>7</v>
      </c>
      <c r="J547" t="n">
        <v>62.27</v>
      </c>
      <c r="K547" t="n">
        <v>0.05</v>
      </c>
      <c r="L547">
        <f>I547*J547*(1-K547)</f>
        <v/>
      </c>
      <c r="M547">
        <f>VLOOKUP(F547,Products!A:D,4,FALSE)*I547</f>
        <v/>
      </c>
      <c r="N547">
        <f>L547-M547</f>
        <v/>
      </c>
    </row>
    <row r="548">
      <c r="A548" t="inlineStr">
        <is>
          <t>T1000546</t>
        </is>
      </c>
      <c r="B548" t="inlineStr">
        <is>
          <t>2025-01-27</t>
        </is>
      </c>
      <c r="C548" t="inlineStr">
        <is>
          <t>S009</t>
        </is>
      </c>
      <c r="D548" t="inlineStr">
        <is>
          <t>Store_009</t>
        </is>
      </c>
      <c r="E548" t="inlineStr">
        <is>
          <t>Central</t>
        </is>
      </c>
      <c r="F548" t="inlineStr">
        <is>
          <t>P0079</t>
        </is>
      </c>
      <c r="G548" t="inlineStr">
        <is>
          <t>Prod_0079</t>
        </is>
      </c>
      <c r="H548" t="inlineStr">
        <is>
          <t>Food</t>
        </is>
      </c>
      <c r="I548" t="n">
        <v>6</v>
      </c>
      <c r="J548" t="n">
        <v>713.33</v>
      </c>
      <c r="K548" t="n">
        <v>0.1</v>
      </c>
      <c r="L548">
        <f>I548*J548*(1-K548)</f>
        <v/>
      </c>
      <c r="M548">
        <f>VLOOKUP(F548,Products!A:D,4,FALSE)*I548</f>
        <v/>
      </c>
      <c r="N548">
        <f>L548-M548</f>
        <v/>
      </c>
    </row>
    <row r="549">
      <c r="A549" t="inlineStr">
        <is>
          <t>T1000547</t>
        </is>
      </c>
      <c r="B549" t="inlineStr">
        <is>
          <t>2025-06-09</t>
        </is>
      </c>
      <c r="C549" t="inlineStr">
        <is>
          <t>S036</t>
        </is>
      </c>
      <c r="D549" t="inlineStr">
        <is>
          <t>Store_036</t>
        </is>
      </c>
      <c r="E549" t="inlineStr">
        <is>
          <t>Central</t>
        </is>
      </c>
      <c r="F549" t="inlineStr">
        <is>
          <t>P0076</t>
        </is>
      </c>
      <c r="G549" t="inlineStr">
        <is>
          <t>Prod_0076</t>
        </is>
      </c>
      <c r="H549" t="inlineStr">
        <is>
          <t>Clothing</t>
        </is>
      </c>
      <c r="I549" t="n">
        <v>4</v>
      </c>
      <c r="J549" t="n">
        <v>435.12</v>
      </c>
      <c r="K549" t="n">
        <v>0.05</v>
      </c>
      <c r="L549">
        <f>I549*J549*(1-K549)</f>
        <v/>
      </c>
      <c r="M549">
        <f>VLOOKUP(F549,Products!A:D,4,FALSE)*I549</f>
        <v/>
      </c>
      <c r="N549">
        <f>L549-M549</f>
        <v/>
      </c>
    </row>
    <row r="550">
      <c r="A550" t="inlineStr">
        <is>
          <t>T1000548</t>
        </is>
      </c>
      <c r="B550" t="inlineStr">
        <is>
          <t>2024-06-23</t>
        </is>
      </c>
      <c r="C550" t="inlineStr">
        <is>
          <t>S030</t>
        </is>
      </c>
      <c r="D550" t="inlineStr">
        <is>
          <t>Store_030</t>
        </is>
      </c>
      <c r="E550" t="inlineStr">
        <is>
          <t>North</t>
        </is>
      </c>
      <c r="F550" t="inlineStr">
        <is>
          <t>P0065</t>
        </is>
      </c>
      <c r="G550" t="inlineStr">
        <is>
          <t>Prod_0065</t>
        </is>
      </c>
      <c r="H550" t="inlineStr">
        <is>
          <t>Beverages</t>
        </is>
      </c>
      <c r="I550" t="n">
        <v>5</v>
      </c>
      <c r="J550" t="n">
        <v>207.93</v>
      </c>
      <c r="K550" t="n">
        <v>0</v>
      </c>
      <c r="L550">
        <f>I550*J550*(1-K550)</f>
        <v/>
      </c>
      <c r="M550">
        <f>VLOOKUP(F550,Products!A:D,4,FALSE)*I550</f>
        <v/>
      </c>
      <c r="N550">
        <f>L550-M550</f>
        <v/>
      </c>
    </row>
    <row r="551">
      <c r="A551" t="inlineStr">
        <is>
          <t>T1000549</t>
        </is>
      </c>
      <c r="B551" t="inlineStr">
        <is>
          <t>2024-06-25</t>
        </is>
      </c>
      <c r="C551" t="inlineStr">
        <is>
          <t>S016</t>
        </is>
      </c>
      <c r="D551" t="inlineStr">
        <is>
          <t>Store_016</t>
        </is>
      </c>
      <c r="E551" t="inlineStr">
        <is>
          <t>West</t>
        </is>
      </c>
      <c r="F551" t="inlineStr">
        <is>
          <t>P0006</t>
        </is>
      </c>
      <c r="G551" t="inlineStr">
        <is>
          <t>Prod_0006</t>
        </is>
      </c>
      <c r="H551" t="inlineStr">
        <is>
          <t>Food</t>
        </is>
      </c>
      <c r="I551" t="n">
        <v>4</v>
      </c>
      <c r="J551" t="n">
        <v>922.75</v>
      </c>
      <c r="K551" t="n">
        <v>0.2</v>
      </c>
      <c r="L551">
        <f>I551*J551*(1-K551)</f>
        <v/>
      </c>
      <c r="M551">
        <f>VLOOKUP(F551,Products!A:D,4,FALSE)*I551</f>
        <v/>
      </c>
      <c r="N551">
        <f>L551-M551</f>
        <v/>
      </c>
    </row>
    <row r="552">
      <c r="A552" t="inlineStr">
        <is>
          <t>T1000550</t>
        </is>
      </c>
      <c r="B552" t="inlineStr">
        <is>
          <t>2024-01-04</t>
        </is>
      </c>
      <c r="C552" t="inlineStr">
        <is>
          <t>S049</t>
        </is>
      </c>
      <c r="D552" t="inlineStr">
        <is>
          <t>Store_049</t>
        </is>
      </c>
      <c r="E552" t="inlineStr">
        <is>
          <t>North</t>
        </is>
      </c>
      <c r="F552" t="inlineStr">
        <is>
          <t>P0119</t>
        </is>
      </c>
      <c r="G552" t="inlineStr">
        <is>
          <t>Prod_0119</t>
        </is>
      </c>
      <c r="H552" t="inlineStr">
        <is>
          <t>Electronics</t>
        </is>
      </c>
      <c r="I552" t="n">
        <v>7</v>
      </c>
      <c r="J552" t="n">
        <v>289.38</v>
      </c>
      <c r="K552" t="n">
        <v>0.15</v>
      </c>
      <c r="L552">
        <f>I552*J552*(1-K552)</f>
        <v/>
      </c>
      <c r="M552">
        <f>VLOOKUP(F552,Products!A:D,4,FALSE)*I552</f>
        <v/>
      </c>
      <c r="N552">
        <f>L552-M552</f>
        <v/>
      </c>
    </row>
    <row r="553">
      <c r="A553" t="inlineStr">
        <is>
          <t>T1000551</t>
        </is>
      </c>
      <c r="B553" t="inlineStr">
        <is>
          <t>2024-10-15</t>
        </is>
      </c>
      <c r="C553" t="inlineStr">
        <is>
          <t>S003</t>
        </is>
      </c>
      <c r="D553" t="inlineStr">
        <is>
          <t>Store_003</t>
        </is>
      </c>
      <c r="E553" t="inlineStr">
        <is>
          <t>North</t>
        </is>
      </c>
      <c r="F553" t="inlineStr">
        <is>
          <t>P0032</t>
        </is>
      </c>
      <c r="G553" t="inlineStr">
        <is>
          <t>Prod_0032</t>
        </is>
      </c>
      <c r="H553" t="inlineStr">
        <is>
          <t>Beverages</t>
        </is>
      </c>
      <c r="I553" t="n">
        <v>8</v>
      </c>
      <c r="J553" t="n">
        <v>294.36</v>
      </c>
      <c r="K553" t="n">
        <v>0.1</v>
      </c>
      <c r="L553">
        <f>I553*J553*(1-K553)</f>
        <v/>
      </c>
      <c r="M553">
        <f>VLOOKUP(F553,Products!A:D,4,FALSE)*I553</f>
        <v/>
      </c>
      <c r="N553">
        <f>L553-M553</f>
        <v/>
      </c>
    </row>
    <row r="554">
      <c r="A554" t="inlineStr">
        <is>
          <t>T1000552</t>
        </is>
      </c>
      <c r="B554" t="inlineStr">
        <is>
          <t>2023-01-28</t>
        </is>
      </c>
      <c r="C554" t="inlineStr">
        <is>
          <t>S046</t>
        </is>
      </c>
      <c r="D554" t="inlineStr">
        <is>
          <t>Store_046</t>
        </is>
      </c>
      <c r="E554" t="inlineStr">
        <is>
          <t>South</t>
        </is>
      </c>
      <c r="F554" t="inlineStr">
        <is>
          <t>P0102</t>
        </is>
      </c>
      <c r="G554" t="inlineStr">
        <is>
          <t>Prod_0102</t>
        </is>
      </c>
      <c r="H554" t="inlineStr">
        <is>
          <t>Food</t>
        </is>
      </c>
      <c r="I554" t="n">
        <v>4</v>
      </c>
      <c r="J554" t="n">
        <v>536.79</v>
      </c>
      <c r="K554" t="n">
        <v>0</v>
      </c>
      <c r="L554">
        <f>I554*J554*(1-K554)</f>
        <v/>
      </c>
      <c r="M554">
        <f>VLOOKUP(F554,Products!A:D,4,FALSE)*I554</f>
        <v/>
      </c>
      <c r="N554">
        <f>L554-M554</f>
        <v/>
      </c>
    </row>
    <row r="555">
      <c r="A555" t="inlineStr">
        <is>
          <t>T1000553</t>
        </is>
      </c>
      <c r="B555" t="inlineStr">
        <is>
          <t>2025-03-11</t>
        </is>
      </c>
      <c r="C555" t="inlineStr">
        <is>
          <t>S040</t>
        </is>
      </c>
      <c r="D555" t="inlineStr">
        <is>
          <t>Store_040</t>
        </is>
      </c>
      <c r="E555" t="inlineStr">
        <is>
          <t>Central</t>
        </is>
      </c>
      <c r="F555" t="inlineStr">
        <is>
          <t>P0180</t>
        </is>
      </c>
      <c r="G555" t="inlineStr">
        <is>
          <t>Prod_0180</t>
        </is>
      </c>
      <c r="H555" t="inlineStr">
        <is>
          <t>Clothing</t>
        </is>
      </c>
      <c r="I555" t="n">
        <v>6</v>
      </c>
      <c r="J555" t="n">
        <v>644.09</v>
      </c>
      <c r="K555" t="n">
        <v>0.1</v>
      </c>
      <c r="L555">
        <f>I555*J555*(1-K555)</f>
        <v/>
      </c>
      <c r="M555">
        <f>VLOOKUP(F555,Products!A:D,4,FALSE)*I555</f>
        <v/>
      </c>
      <c r="N555">
        <f>L555-M555</f>
        <v/>
      </c>
    </row>
    <row r="556">
      <c r="A556" t="inlineStr">
        <is>
          <t>T1000554</t>
        </is>
      </c>
      <c r="B556" t="inlineStr">
        <is>
          <t>2023-10-04</t>
        </is>
      </c>
      <c r="C556" t="inlineStr">
        <is>
          <t>S041</t>
        </is>
      </c>
      <c r="D556" t="inlineStr">
        <is>
          <t>Store_041</t>
        </is>
      </c>
      <c r="E556" t="inlineStr">
        <is>
          <t>East</t>
        </is>
      </c>
      <c r="F556" t="inlineStr">
        <is>
          <t>P0193</t>
        </is>
      </c>
      <c r="G556" t="inlineStr">
        <is>
          <t>Prod_0193</t>
        </is>
      </c>
      <c r="H556" t="inlineStr">
        <is>
          <t>Food</t>
        </is>
      </c>
      <c r="I556" t="n">
        <v>1</v>
      </c>
      <c r="J556" t="n">
        <v>662.8</v>
      </c>
      <c r="K556" t="n">
        <v>0.05</v>
      </c>
      <c r="L556">
        <f>I556*J556*(1-K556)</f>
        <v/>
      </c>
      <c r="M556">
        <f>VLOOKUP(F556,Products!A:D,4,FALSE)*I556</f>
        <v/>
      </c>
      <c r="N556">
        <f>L556-M556</f>
        <v/>
      </c>
    </row>
    <row r="557">
      <c r="A557" t="inlineStr">
        <is>
          <t>T1000555</t>
        </is>
      </c>
      <c r="B557" t="inlineStr">
        <is>
          <t>2025-09-16</t>
        </is>
      </c>
      <c r="C557" t="inlineStr">
        <is>
          <t>S028</t>
        </is>
      </c>
      <c r="D557" t="inlineStr">
        <is>
          <t>Store_028</t>
        </is>
      </c>
      <c r="E557" t="inlineStr">
        <is>
          <t>North</t>
        </is>
      </c>
      <c r="F557" t="inlineStr">
        <is>
          <t>P0182</t>
        </is>
      </c>
      <c r="G557" t="inlineStr">
        <is>
          <t>Prod_0182</t>
        </is>
      </c>
      <c r="H557" t="inlineStr">
        <is>
          <t>Electronics</t>
        </is>
      </c>
      <c r="I557" t="n">
        <v>9</v>
      </c>
      <c r="J557" t="n">
        <v>754.24</v>
      </c>
      <c r="K557" t="n">
        <v>0</v>
      </c>
      <c r="L557">
        <f>I557*J557*(1-K557)</f>
        <v/>
      </c>
      <c r="M557">
        <f>VLOOKUP(F557,Products!A:D,4,FALSE)*I557</f>
        <v/>
      </c>
      <c r="N557">
        <f>L557-M557</f>
        <v/>
      </c>
    </row>
    <row r="558">
      <c r="A558" t="inlineStr">
        <is>
          <t>T1000556</t>
        </is>
      </c>
      <c r="B558" t="inlineStr">
        <is>
          <t>2025-07-21</t>
        </is>
      </c>
      <c r="C558" t="inlineStr">
        <is>
          <t>S031</t>
        </is>
      </c>
      <c r="D558" t="inlineStr">
        <is>
          <t>Store_031</t>
        </is>
      </c>
      <c r="E558" t="inlineStr">
        <is>
          <t>Central</t>
        </is>
      </c>
      <c r="F558" t="inlineStr">
        <is>
          <t>P0070</t>
        </is>
      </c>
      <c r="G558" t="inlineStr">
        <is>
          <t>Prod_0070</t>
        </is>
      </c>
      <c r="H558" t="inlineStr">
        <is>
          <t>Beverages</t>
        </is>
      </c>
      <c r="I558" t="n">
        <v>9</v>
      </c>
      <c r="J558" t="n">
        <v>652.77</v>
      </c>
      <c r="K558" t="n">
        <v>0.1</v>
      </c>
      <c r="L558">
        <f>I558*J558*(1-K558)</f>
        <v/>
      </c>
      <c r="M558">
        <f>VLOOKUP(F558,Products!A:D,4,FALSE)*I558</f>
        <v/>
      </c>
      <c r="N558">
        <f>L558-M558</f>
        <v/>
      </c>
    </row>
    <row r="559">
      <c r="A559" t="inlineStr">
        <is>
          <t>T1000557</t>
        </is>
      </c>
      <c r="B559" t="inlineStr">
        <is>
          <t>2025-03-15</t>
        </is>
      </c>
      <c r="C559" t="inlineStr">
        <is>
          <t>S013</t>
        </is>
      </c>
      <c r="D559" t="inlineStr">
        <is>
          <t>Store_013</t>
        </is>
      </c>
      <c r="E559" t="inlineStr">
        <is>
          <t>North</t>
        </is>
      </c>
      <c r="F559" t="inlineStr">
        <is>
          <t>P0119</t>
        </is>
      </c>
      <c r="G559" t="inlineStr">
        <is>
          <t>Prod_0119</t>
        </is>
      </c>
      <c r="H559" t="inlineStr">
        <is>
          <t>Electronics</t>
        </is>
      </c>
      <c r="I559" t="n">
        <v>3</v>
      </c>
      <c r="J559" t="n">
        <v>303.67</v>
      </c>
      <c r="K559" t="n">
        <v>0</v>
      </c>
      <c r="L559">
        <f>I559*J559*(1-K559)</f>
        <v/>
      </c>
      <c r="M559">
        <f>VLOOKUP(F559,Products!A:D,4,FALSE)*I559</f>
        <v/>
      </c>
      <c r="N559">
        <f>L559-M559</f>
        <v/>
      </c>
    </row>
    <row r="560">
      <c r="A560" t="inlineStr">
        <is>
          <t>T1000558</t>
        </is>
      </c>
      <c r="B560" t="inlineStr">
        <is>
          <t>2025-08-30</t>
        </is>
      </c>
      <c r="C560" t="inlineStr">
        <is>
          <t>S046</t>
        </is>
      </c>
      <c r="D560" t="inlineStr">
        <is>
          <t>Store_046</t>
        </is>
      </c>
      <c r="E560" t="inlineStr">
        <is>
          <t>South</t>
        </is>
      </c>
      <c r="F560" t="inlineStr">
        <is>
          <t>P0073</t>
        </is>
      </c>
      <c r="G560" t="inlineStr">
        <is>
          <t>Prod_0073</t>
        </is>
      </c>
      <c r="H560" t="inlineStr">
        <is>
          <t>Food</t>
        </is>
      </c>
      <c r="I560" t="n">
        <v>4</v>
      </c>
      <c r="J560" t="n">
        <v>651.73</v>
      </c>
      <c r="K560" t="n">
        <v>0</v>
      </c>
      <c r="L560">
        <f>I560*J560*(1-K560)</f>
        <v/>
      </c>
      <c r="M560">
        <f>VLOOKUP(F560,Products!A:D,4,FALSE)*I560</f>
        <v/>
      </c>
      <c r="N560">
        <f>L560-M560</f>
        <v/>
      </c>
    </row>
    <row r="561">
      <c r="A561" t="inlineStr">
        <is>
          <t>T1000559</t>
        </is>
      </c>
      <c r="B561" t="inlineStr">
        <is>
          <t>2023-12-05</t>
        </is>
      </c>
      <c r="C561" t="inlineStr">
        <is>
          <t>S041</t>
        </is>
      </c>
      <c r="D561" t="inlineStr">
        <is>
          <t>Store_041</t>
        </is>
      </c>
      <c r="E561" t="inlineStr">
        <is>
          <t>East</t>
        </is>
      </c>
      <c r="F561" t="inlineStr">
        <is>
          <t>P0013</t>
        </is>
      </c>
      <c r="G561" t="inlineStr">
        <is>
          <t>Prod_0013</t>
        </is>
      </c>
      <c r="H561" t="inlineStr">
        <is>
          <t>Clothing</t>
        </is>
      </c>
      <c r="I561" t="n">
        <v>6</v>
      </c>
      <c r="J561" t="n">
        <v>73.84999999999999</v>
      </c>
      <c r="K561" t="n">
        <v>0</v>
      </c>
      <c r="L561">
        <f>I561*J561*(1-K561)</f>
        <v/>
      </c>
      <c r="M561">
        <f>VLOOKUP(F561,Products!A:D,4,FALSE)*I561</f>
        <v/>
      </c>
      <c r="N561">
        <f>L561-M561</f>
        <v/>
      </c>
    </row>
    <row r="562">
      <c r="A562" t="inlineStr">
        <is>
          <t>T1000560</t>
        </is>
      </c>
      <c r="B562" t="inlineStr">
        <is>
          <t>2023-05-07</t>
        </is>
      </c>
      <c r="C562" t="inlineStr">
        <is>
          <t>S049</t>
        </is>
      </c>
      <c r="D562" t="inlineStr">
        <is>
          <t>Store_049</t>
        </is>
      </c>
      <c r="E562" t="inlineStr">
        <is>
          <t>North</t>
        </is>
      </c>
      <c r="F562" t="inlineStr">
        <is>
          <t>P0041</t>
        </is>
      </c>
      <c r="G562" t="inlineStr">
        <is>
          <t>Prod_0041</t>
        </is>
      </c>
      <c r="H562" t="inlineStr">
        <is>
          <t>Stationery</t>
        </is>
      </c>
      <c r="I562" t="n">
        <v>8</v>
      </c>
      <c r="J562" t="n">
        <v>408.67</v>
      </c>
      <c r="K562" t="n">
        <v>0.05</v>
      </c>
      <c r="L562">
        <f>I562*J562*(1-K562)</f>
        <v/>
      </c>
      <c r="M562">
        <f>VLOOKUP(F562,Products!A:D,4,FALSE)*I562</f>
        <v/>
      </c>
      <c r="N562">
        <f>L562-M562</f>
        <v/>
      </c>
    </row>
    <row r="563">
      <c r="A563" t="inlineStr">
        <is>
          <t>T1000561</t>
        </is>
      </c>
      <c r="B563" t="inlineStr">
        <is>
          <t>2024-04-29</t>
        </is>
      </c>
      <c r="C563" t="inlineStr">
        <is>
          <t>S038</t>
        </is>
      </c>
      <c r="D563" t="inlineStr">
        <is>
          <t>Store_038</t>
        </is>
      </c>
      <c r="E563" t="inlineStr">
        <is>
          <t>East</t>
        </is>
      </c>
      <c r="F563" t="inlineStr">
        <is>
          <t>P0007</t>
        </is>
      </c>
      <c r="G563" t="inlineStr">
        <is>
          <t>Prod_0007</t>
        </is>
      </c>
      <c r="H563" t="inlineStr">
        <is>
          <t>Food</t>
        </is>
      </c>
      <c r="I563" t="n">
        <v>3</v>
      </c>
      <c r="J563" t="n">
        <v>128.43</v>
      </c>
      <c r="K563" t="n">
        <v>0</v>
      </c>
      <c r="L563">
        <f>I563*J563*(1-K563)</f>
        <v/>
      </c>
      <c r="M563">
        <f>VLOOKUP(F563,Products!A:D,4,FALSE)*I563</f>
        <v/>
      </c>
      <c r="N563">
        <f>L563-M563</f>
        <v/>
      </c>
    </row>
    <row r="564">
      <c r="A564" t="inlineStr">
        <is>
          <t>T1000562</t>
        </is>
      </c>
      <c r="B564" t="inlineStr">
        <is>
          <t>2024-10-23</t>
        </is>
      </c>
      <c r="C564" t="inlineStr">
        <is>
          <t>S001</t>
        </is>
      </c>
      <c r="D564" t="inlineStr">
        <is>
          <t>Store_001</t>
        </is>
      </c>
      <c r="E564" t="inlineStr">
        <is>
          <t>West</t>
        </is>
      </c>
      <c r="F564" t="inlineStr">
        <is>
          <t>P0019</t>
        </is>
      </c>
      <c r="G564" t="inlineStr">
        <is>
          <t>Prod_0019</t>
        </is>
      </c>
      <c r="H564" t="inlineStr">
        <is>
          <t>Toys</t>
        </is>
      </c>
      <c r="I564" t="n">
        <v>2</v>
      </c>
      <c r="J564" t="n">
        <v>641.26</v>
      </c>
      <c r="K564" t="n">
        <v>0.1</v>
      </c>
      <c r="L564">
        <f>I564*J564*(1-K564)</f>
        <v/>
      </c>
      <c r="M564">
        <f>VLOOKUP(F564,Products!A:D,4,FALSE)*I564</f>
        <v/>
      </c>
      <c r="N564">
        <f>L564-M564</f>
        <v/>
      </c>
    </row>
    <row r="565">
      <c r="A565" t="inlineStr">
        <is>
          <t>T1000563</t>
        </is>
      </c>
      <c r="B565" t="inlineStr">
        <is>
          <t>2023-07-15</t>
        </is>
      </c>
      <c r="C565" t="inlineStr">
        <is>
          <t>S013</t>
        </is>
      </c>
      <c r="D565" t="inlineStr">
        <is>
          <t>Store_013</t>
        </is>
      </c>
      <c r="E565" t="inlineStr">
        <is>
          <t>North</t>
        </is>
      </c>
      <c r="F565" t="inlineStr">
        <is>
          <t>P0133</t>
        </is>
      </c>
      <c r="G565" t="inlineStr">
        <is>
          <t>Prod_0133</t>
        </is>
      </c>
      <c r="H565" t="inlineStr">
        <is>
          <t>Stationery</t>
        </is>
      </c>
      <c r="I565" t="n">
        <v>6</v>
      </c>
      <c r="J565" t="n">
        <v>393.21</v>
      </c>
      <c r="K565" t="n">
        <v>0</v>
      </c>
      <c r="L565">
        <f>I565*J565*(1-K565)</f>
        <v/>
      </c>
      <c r="M565">
        <f>VLOOKUP(F565,Products!A:D,4,FALSE)*I565</f>
        <v/>
      </c>
      <c r="N565">
        <f>L565-M565</f>
        <v/>
      </c>
    </row>
    <row r="566">
      <c r="A566" t="inlineStr">
        <is>
          <t>T1000564</t>
        </is>
      </c>
      <c r="B566" t="inlineStr">
        <is>
          <t>2024-02-22</t>
        </is>
      </c>
      <c r="C566" t="inlineStr">
        <is>
          <t>S036</t>
        </is>
      </c>
      <c r="D566" t="inlineStr">
        <is>
          <t>Store_036</t>
        </is>
      </c>
      <c r="E566" t="inlineStr">
        <is>
          <t>Central</t>
        </is>
      </c>
      <c r="F566" t="inlineStr">
        <is>
          <t>P0006</t>
        </is>
      </c>
      <c r="G566" t="inlineStr">
        <is>
          <t>Prod_0006</t>
        </is>
      </c>
      <c r="H566" t="inlineStr">
        <is>
          <t>Food</t>
        </is>
      </c>
      <c r="I566" t="n">
        <v>7</v>
      </c>
      <c r="J566" t="n">
        <v>839.8</v>
      </c>
      <c r="K566" t="n">
        <v>0</v>
      </c>
      <c r="L566">
        <f>I566*J566*(1-K566)</f>
        <v/>
      </c>
      <c r="M566">
        <f>VLOOKUP(F566,Products!A:D,4,FALSE)*I566</f>
        <v/>
      </c>
      <c r="N566">
        <f>L566-M566</f>
        <v/>
      </c>
    </row>
    <row r="567">
      <c r="A567" t="inlineStr">
        <is>
          <t>T1000565</t>
        </is>
      </c>
      <c r="B567" t="inlineStr">
        <is>
          <t>2025-02-09</t>
        </is>
      </c>
      <c r="C567" t="inlineStr">
        <is>
          <t>S015</t>
        </is>
      </c>
      <c r="D567" t="inlineStr">
        <is>
          <t>Store_015</t>
        </is>
      </c>
      <c r="E567" t="inlineStr">
        <is>
          <t>North</t>
        </is>
      </c>
      <c r="F567" t="inlineStr">
        <is>
          <t>P0009</t>
        </is>
      </c>
      <c r="G567" t="inlineStr">
        <is>
          <t>Prod_0009</t>
        </is>
      </c>
      <c r="H567" t="inlineStr">
        <is>
          <t>Toys</t>
        </is>
      </c>
      <c r="I567" t="n">
        <v>3</v>
      </c>
      <c r="J567" t="n">
        <v>676.84</v>
      </c>
      <c r="K567" t="n">
        <v>0</v>
      </c>
      <c r="L567">
        <f>I567*J567*(1-K567)</f>
        <v/>
      </c>
      <c r="M567">
        <f>VLOOKUP(F567,Products!A:D,4,FALSE)*I567</f>
        <v/>
      </c>
      <c r="N567">
        <f>L567-M567</f>
        <v/>
      </c>
    </row>
    <row r="568">
      <c r="A568" t="inlineStr">
        <is>
          <t>T1000566</t>
        </is>
      </c>
      <c r="B568" t="inlineStr">
        <is>
          <t>2024-07-19</t>
        </is>
      </c>
      <c r="C568" t="inlineStr">
        <is>
          <t>S049</t>
        </is>
      </c>
      <c r="D568" t="inlineStr">
        <is>
          <t>Store_049</t>
        </is>
      </c>
      <c r="E568" t="inlineStr">
        <is>
          <t>North</t>
        </is>
      </c>
      <c r="F568" t="inlineStr">
        <is>
          <t>P0057</t>
        </is>
      </c>
      <c r="G568" t="inlineStr">
        <is>
          <t>Prod_0057</t>
        </is>
      </c>
      <c r="H568" t="inlineStr">
        <is>
          <t>Beverages</t>
        </is>
      </c>
      <c r="I568" t="n">
        <v>2</v>
      </c>
      <c r="J568" t="n">
        <v>86.62</v>
      </c>
      <c r="K568" t="n">
        <v>0</v>
      </c>
      <c r="L568">
        <f>I568*J568*(1-K568)</f>
        <v/>
      </c>
      <c r="M568">
        <f>VLOOKUP(F568,Products!A:D,4,FALSE)*I568</f>
        <v/>
      </c>
      <c r="N568">
        <f>L568-M568</f>
        <v/>
      </c>
    </row>
    <row r="569">
      <c r="A569" t="inlineStr">
        <is>
          <t>T1000567</t>
        </is>
      </c>
      <c r="B569" t="inlineStr">
        <is>
          <t>2025-08-23</t>
        </is>
      </c>
      <c r="C569" t="inlineStr">
        <is>
          <t>S011</t>
        </is>
      </c>
      <c r="D569" t="inlineStr">
        <is>
          <t>Store_011</t>
        </is>
      </c>
      <c r="E569" t="inlineStr">
        <is>
          <t>South</t>
        </is>
      </c>
      <c r="F569" t="inlineStr">
        <is>
          <t>P0083</t>
        </is>
      </c>
      <c r="G569" t="inlineStr">
        <is>
          <t>Prod_0083</t>
        </is>
      </c>
      <c r="H569" t="inlineStr">
        <is>
          <t>Clothing</t>
        </is>
      </c>
      <c r="I569" t="n">
        <v>6</v>
      </c>
      <c r="J569" t="n">
        <v>649.59</v>
      </c>
      <c r="K569" t="n">
        <v>0</v>
      </c>
      <c r="L569">
        <f>I569*J569*(1-K569)</f>
        <v/>
      </c>
      <c r="M569">
        <f>VLOOKUP(F569,Products!A:D,4,FALSE)*I569</f>
        <v/>
      </c>
      <c r="N569">
        <f>L569-M569</f>
        <v/>
      </c>
    </row>
    <row r="570">
      <c r="A570" t="inlineStr">
        <is>
          <t>T1000568</t>
        </is>
      </c>
      <c r="B570" t="inlineStr">
        <is>
          <t>2023-07-27</t>
        </is>
      </c>
      <c r="C570" t="inlineStr">
        <is>
          <t>S048</t>
        </is>
      </c>
      <c r="D570" t="inlineStr">
        <is>
          <t>Store_048</t>
        </is>
      </c>
      <c r="E570" t="inlineStr">
        <is>
          <t>South</t>
        </is>
      </c>
      <c r="F570" t="inlineStr">
        <is>
          <t>P0200</t>
        </is>
      </c>
      <c r="G570" t="inlineStr">
        <is>
          <t>Prod_0200</t>
        </is>
      </c>
      <c r="H570" t="inlineStr">
        <is>
          <t>Electronics</t>
        </is>
      </c>
      <c r="I570" t="n">
        <v>1</v>
      </c>
      <c r="J570" t="n">
        <v>274.94</v>
      </c>
      <c r="K570" t="n">
        <v>0</v>
      </c>
      <c r="L570">
        <f>I570*J570*(1-K570)</f>
        <v/>
      </c>
      <c r="M570">
        <f>VLOOKUP(F570,Products!A:D,4,FALSE)*I570</f>
        <v/>
      </c>
      <c r="N570">
        <f>L570-M570</f>
        <v/>
      </c>
    </row>
    <row r="571">
      <c r="A571" t="inlineStr">
        <is>
          <t>T1000569</t>
        </is>
      </c>
      <c r="B571" t="inlineStr">
        <is>
          <t>2025-08-25</t>
        </is>
      </c>
      <c r="C571" t="inlineStr">
        <is>
          <t>S048</t>
        </is>
      </c>
      <c r="D571" t="inlineStr">
        <is>
          <t>Store_048</t>
        </is>
      </c>
      <c r="E571" t="inlineStr">
        <is>
          <t>South</t>
        </is>
      </c>
      <c r="F571" t="inlineStr">
        <is>
          <t>P0178</t>
        </is>
      </c>
      <c r="G571" t="inlineStr">
        <is>
          <t>Prod_0178</t>
        </is>
      </c>
      <c r="H571" t="inlineStr">
        <is>
          <t>Beverages</t>
        </is>
      </c>
      <c r="I571" t="n">
        <v>3</v>
      </c>
      <c r="J571" t="n">
        <v>519.04</v>
      </c>
      <c r="K571" t="n">
        <v>0</v>
      </c>
      <c r="L571">
        <f>I571*J571*(1-K571)</f>
        <v/>
      </c>
      <c r="M571">
        <f>VLOOKUP(F571,Products!A:D,4,FALSE)*I571</f>
        <v/>
      </c>
      <c r="N571">
        <f>L571-M571</f>
        <v/>
      </c>
    </row>
    <row r="572">
      <c r="A572" t="inlineStr">
        <is>
          <t>T1000570</t>
        </is>
      </c>
      <c r="B572" t="inlineStr">
        <is>
          <t>2023-07-13</t>
        </is>
      </c>
      <c r="C572" t="inlineStr">
        <is>
          <t>S039</t>
        </is>
      </c>
      <c r="D572" t="inlineStr">
        <is>
          <t>Store_039</t>
        </is>
      </c>
      <c r="E572" t="inlineStr">
        <is>
          <t>North</t>
        </is>
      </c>
      <c r="F572" t="inlineStr">
        <is>
          <t>P0110</t>
        </is>
      </c>
      <c r="G572" t="inlineStr">
        <is>
          <t>Prod_0110</t>
        </is>
      </c>
      <c r="H572" t="inlineStr">
        <is>
          <t>Stationery</t>
        </is>
      </c>
      <c r="I572" t="n">
        <v>7</v>
      </c>
      <c r="J572" t="n">
        <v>83</v>
      </c>
      <c r="K572" t="n">
        <v>0</v>
      </c>
      <c r="L572">
        <f>I572*J572*(1-K572)</f>
        <v/>
      </c>
      <c r="M572">
        <f>VLOOKUP(F572,Products!A:D,4,FALSE)*I572</f>
        <v/>
      </c>
      <c r="N572">
        <f>L572-M572</f>
        <v/>
      </c>
    </row>
    <row r="573">
      <c r="A573" t="inlineStr">
        <is>
          <t>T1000571</t>
        </is>
      </c>
      <c r="B573" t="inlineStr">
        <is>
          <t>2023-01-02</t>
        </is>
      </c>
      <c r="C573" t="inlineStr">
        <is>
          <t>S045</t>
        </is>
      </c>
      <c r="D573" t="inlineStr">
        <is>
          <t>Store_045</t>
        </is>
      </c>
      <c r="E573" t="inlineStr">
        <is>
          <t>East</t>
        </is>
      </c>
      <c r="F573" t="inlineStr">
        <is>
          <t>P0039</t>
        </is>
      </c>
      <c r="G573" t="inlineStr">
        <is>
          <t>Prod_0039</t>
        </is>
      </c>
      <c r="H573" t="inlineStr">
        <is>
          <t>Household</t>
        </is>
      </c>
      <c r="I573" t="n">
        <v>8</v>
      </c>
      <c r="J573" t="n">
        <v>275.96</v>
      </c>
      <c r="K573" t="n">
        <v>0.1</v>
      </c>
      <c r="L573">
        <f>I573*J573*(1-K573)</f>
        <v/>
      </c>
      <c r="M573">
        <f>VLOOKUP(F573,Products!A:D,4,FALSE)*I573</f>
        <v/>
      </c>
      <c r="N573">
        <f>L573-M573</f>
        <v/>
      </c>
    </row>
    <row r="574">
      <c r="A574" t="inlineStr">
        <is>
          <t>T1000572</t>
        </is>
      </c>
      <c r="B574" t="inlineStr">
        <is>
          <t>2025-02-18</t>
        </is>
      </c>
      <c r="C574" t="inlineStr">
        <is>
          <t>S035</t>
        </is>
      </c>
      <c r="D574" t="inlineStr">
        <is>
          <t>Store_035</t>
        </is>
      </c>
      <c r="E574" t="inlineStr">
        <is>
          <t>Central</t>
        </is>
      </c>
      <c r="F574" t="inlineStr">
        <is>
          <t>P0164</t>
        </is>
      </c>
      <c r="G574" t="inlineStr">
        <is>
          <t>Prod_0164</t>
        </is>
      </c>
      <c r="H574" t="inlineStr">
        <is>
          <t>Food</t>
        </is>
      </c>
      <c r="I574" t="n">
        <v>1</v>
      </c>
      <c r="J574" t="n">
        <v>507.62</v>
      </c>
      <c r="K574" t="n">
        <v>0.2</v>
      </c>
      <c r="L574">
        <f>I574*J574*(1-K574)</f>
        <v/>
      </c>
      <c r="M574">
        <f>VLOOKUP(F574,Products!A:D,4,FALSE)*I574</f>
        <v/>
      </c>
      <c r="N574">
        <f>L574-M574</f>
        <v/>
      </c>
    </row>
    <row r="575">
      <c r="A575" t="inlineStr">
        <is>
          <t>T1000573</t>
        </is>
      </c>
      <c r="B575" t="inlineStr">
        <is>
          <t>2024-06-03</t>
        </is>
      </c>
      <c r="C575" t="inlineStr">
        <is>
          <t>S020</t>
        </is>
      </c>
      <c r="D575" t="inlineStr">
        <is>
          <t>Store_020</t>
        </is>
      </c>
      <c r="E575" t="inlineStr">
        <is>
          <t>West</t>
        </is>
      </c>
      <c r="F575" t="inlineStr">
        <is>
          <t>P0173</t>
        </is>
      </c>
      <c r="G575" t="inlineStr">
        <is>
          <t>Prod_0173</t>
        </is>
      </c>
      <c r="H575" t="inlineStr">
        <is>
          <t>Toys</t>
        </is>
      </c>
      <c r="I575" t="n">
        <v>1</v>
      </c>
      <c r="J575" t="n">
        <v>843.05</v>
      </c>
      <c r="K575" t="n">
        <v>0.1</v>
      </c>
      <c r="L575">
        <f>I575*J575*(1-K575)</f>
        <v/>
      </c>
      <c r="M575">
        <f>VLOOKUP(F575,Products!A:D,4,FALSE)*I575</f>
        <v/>
      </c>
      <c r="N575">
        <f>L575-M575</f>
        <v/>
      </c>
    </row>
    <row r="576">
      <c r="A576" t="inlineStr">
        <is>
          <t>T1000574</t>
        </is>
      </c>
      <c r="B576" t="inlineStr">
        <is>
          <t>2025-03-24</t>
        </is>
      </c>
      <c r="C576" t="inlineStr">
        <is>
          <t>S013</t>
        </is>
      </c>
      <c r="D576" t="inlineStr">
        <is>
          <t>Store_013</t>
        </is>
      </c>
      <c r="E576" t="inlineStr">
        <is>
          <t>North</t>
        </is>
      </c>
      <c r="F576" t="inlineStr">
        <is>
          <t>P0091</t>
        </is>
      </c>
      <c r="G576" t="inlineStr">
        <is>
          <t>Prod_0091</t>
        </is>
      </c>
      <c r="H576" t="inlineStr">
        <is>
          <t>Toys</t>
        </is>
      </c>
      <c r="I576" t="n">
        <v>6</v>
      </c>
      <c r="J576" t="n">
        <v>235.27</v>
      </c>
      <c r="K576" t="n">
        <v>0</v>
      </c>
      <c r="L576">
        <f>I576*J576*(1-K576)</f>
        <v/>
      </c>
      <c r="M576">
        <f>VLOOKUP(F576,Products!A:D,4,FALSE)*I576</f>
        <v/>
      </c>
      <c r="N576">
        <f>L576-M576</f>
        <v/>
      </c>
    </row>
    <row r="577">
      <c r="A577" t="inlineStr">
        <is>
          <t>T1000575</t>
        </is>
      </c>
      <c r="B577" t="inlineStr">
        <is>
          <t>2024-09-17</t>
        </is>
      </c>
      <c r="C577" t="inlineStr">
        <is>
          <t>S011</t>
        </is>
      </c>
      <c r="D577" t="inlineStr">
        <is>
          <t>Store_011</t>
        </is>
      </c>
      <c r="E577" t="inlineStr">
        <is>
          <t>South</t>
        </is>
      </c>
      <c r="F577" t="inlineStr">
        <is>
          <t>P0157</t>
        </is>
      </c>
      <c r="G577" t="inlineStr">
        <is>
          <t>Prod_0157</t>
        </is>
      </c>
      <c r="H577" t="inlineStr">
        <is>
          <t>Toys</t>
        </is>
      </c>
      <c r="I577" t="n">
        <v>3</v>
      </c>
      <c r="J577" t="n">
        <v>285</v>
      </c>
      <c r="K577" t="n">
        <v>0</v>
      </c>
      <c r="L577">
        <f>I577*J577*(1-K577)</f>
        <v/>
      </c>
      <c r="M577">
        <f>VLOOKUP(F577,Products!A:D,4,FALSE)*I577</f>
        <v/>
      </c>
      <c r="N577">
        <f>L577-M577</f>
        <v/>
      </c>
    </row>
    <row r="578">
      <c r="A578" t="inlineStr">
        <is>
          <t>T1000576</t>
        </is>
      </c>
      <c r="B578" t="inlineStr">
        <is>
          <t>2023-11-09</t>
        </is>
      </c>
      <c r="C578" t="inlineStr">
        <is>
          <t>S034</t>
        </is>
      </c>
      <c r="D578" t="inlineStr">
        <is>
          <t>Store_034</t>
        </is>
      </c>
      <c r="E578" t="inlineStr">
        <is>
          <t>Central</t>
        </is>
      </c>
      <c r="F578" t="inlineStr">
        <is>
          <t>P0190</t>
        </is>
      </c>
      <c r="G578" t="inlineStr">
        <is>
          <t>Prod_0190</t>
        </is>
      </c>
      <c r="H578" t="inlineStr">
        <is>
          <t>Household</t>
        </is>
      </c>
      <c r="I578" t="n">
        <v>4</v>
      </c>
      <c r="J578" t="n">
        <v>218.57</v>
      </c>
      <c r="K578" t="n">
        <v>0.1</v>
      </c>
      <c r="L578">
        <f>I578*J578*(1-K578)</f>
        <v/>
      </c>
      <c r="M578">
        <f>VLOOKUP(F578,Products!A:D,4,FALSE)*I578</f>
        <v/>
      </c>
      <c r="N578">
        <f>L578-M578</f>
        <v/>
      </c>
    </row>
    <row r="579">
      <c r="A579" t="inlineStr">
        <is>
          <t>T1000577</t>
        </is>
      </c>
      <c r="B579" t="inlineStr">
        <is>
          <t>2025-03-22</t>
        </is>
      </c>
      <c r="C579" t="inlineStr">
        <is>
          <t>S048</t>
        </is>
      </c>
      <c r="D579" t="inlineStr">
        <is>
          <t>Store_048</t>
        </is>
      </c>
      <c r="E579" t="inlineStr">
        <is>
          <t>South</t>
        </is>
      </c>
      <c r="F579" t="inlineStr">
        <is>
          <t>P0136</t>
        </is>
      </c>
      <c r="G579" t="inlineStr">
        <is>
          <t>Prod_0136</t>
        </is>
      </c>
      <c r="H579" t="inlineStr">
        <is>
          <t>Beverages</t>
        </is>
      </c>
      <c r="I579" t="n">
        <v>4</v>
      </c>
      <c r="J579" t="n">
        <v>224.92</v>
      </c>
      <c r="K579" t="n">
        <v>0</v>
      </c>
      <c r="L579">
        <f>I579*J579*(1-K579)</f>
        <v/>
      </c>
      <c r="M579">
        <f>VLOOKUP(F579,Products!A:D,4,FALSE)*I579</f>
        <v/>
      </c>
      <c r="N579">
        <f>L579-M579</f>
        <v/>
      </c>
    </row>
    <row r="580">
      <c r="A580" t="inlineStr">
        <is>
          <t>T1000578</t>
        </is>
      </c>
      <c r="B580" t="inlineStr">
        <is>
          <t>2024-08-23</t>
        </is>
      </c>
      <c r="C580" t="inlineStr">
        <is>
          <t>S041</t>
        </is>
      </c>
      <c r="D580" t="inlineStr">
        <is>
          <t>Store_041</t>
        </is>
      </c>
      <c r="E580" t="inlineStr">
        <is>
          <t>East</t>
        </is>
      </c>
      <c r="F580" t="inlineStr">
        <is>
          <t>P0052</t>
        </is>
      </c>
      <c r="G580" t="inlineStr">
        <is>
          <t>Prod_0052</t>
        </is>
      </c>
      <c r="H580" t="inlineStr">
        <is>
          <t>Clothing</t>
        </is>
      </c>
      <c r="I580" t="n">
        <v>4</v>
      </c>
      <c r="J580" t="n">
        <v>54.59</v>
      </c>
      <c r="K580" t="n">
        <v>0.05</v>
      </c>
      <c r="L580">
        <f>I580*J580*(1-K580)</f>
        <v/>
      </c>
      <c r="M580">
        <f>VLOOKUP(F580,Products!A:D,4,FALSE)*I580</f>
        <v/>
      </c>
      <c r="N580">
        <f>L580-M580</f>
        <v/>
      </c>
    </row>
    <row r="581">
      <c r="A581" t="inlineStr">
        <is>
          <t>T1000579</t>
        </is>
      </c>
      <c r="B581" t="inlineStr">
        <is>
          <t>2024-08-31</t>
        </is>
      </c>
      <c r="C581" t="inlineStr">
        <is>
          <t>S039</t>
        </is>
      </c>
      <c r="D581" t="inlineStr">
        <is>
          <t>Store_039</t>
        </is>
      </c>
      <c r="E581" t="inlineStr">
        <is>
          <t>North</t>
        </is>
      </c>
      <c r="F581" t="inlineStr">
        <is>
          <t>P0100</t>
        </is>
      </c>
      <c r="G581" t="inlineStr">
        <is>
          <t>Prod_0100</t>
        </is>
      </c>
      <c r="H581" t="inlineStr">
        <is>
          <t>Household</t>
        </is>
      </c>
      <c r="I581" t="n">
        <v>1</v>
      </c>
      <c r="J581" t="n">
        <v>462.38</v>
      </c>
      <c r="K581" t="n">
        <v>0.15</v>
      </c>
      <c r="L581">
        <f>I581*J581*(1-K581)</f>
        <v/>
      </c>
      <c r="M581">
        <f>VLOOKUP(F581,Products!A:D,4,FALSE)*I581</f>
        <v/>
      </c>
      <c r="N581">
        <f>L581-M581</f>
        <v/>
      </c>
    </row>
    <row r="582">
      <c r="A582" t="inlineStr">
        <is>
          <t>T1000580</t>
        </is>
      </c>
      <c r="B582" t="inlineStr">
        <is>
          <t>2024-10-30</t>
        </is>
      </c>
      <c r="C582" t="inlineStr">
        <is>
          <t>S038</t>
        </is>
      </c>
      <c r="D582" t="inlineStr">
        <is>
          <t>Store_038</t>
        </is>
      </c>
      <c r="E582" t="inlineStr">
        <is>
          <t>East</t>
        </is>
      </c>
      <c r="F582" t="inlineStr">
        <is>
          <t>P0108</t>
        </is>
      </c>
      <c r="G582" t="inlineStr">
        <is>
          <t>Prod_0108</t>
        </is>
      </c>
      <c r="H582" t="inlineStr">
        <is>
          <t>Stationery</t>
        </is>
      </c>
      <c r="I582" t="n">
        <v>7</v>
      </c>
      <c r="J582" t="n">
        <v>673.1900000000001</v>
      </c>
      <c r="K582" t="n">
        <v>0</v>
      </c>
      <c r="L582">
        <f>I582*J582*(1-K582)</f>
        <v/>
      </c>
      <c r="M582">
        <f>VLOOKUP(F582,Products!A:D,4,FALSE)*I582</f>
        <v/>
      </c>
      <c r="N582">
        <f>L582-M582</f>
        <v/>
      </c>
    </row>
    <row r="583">
      <c r="A583" t="inlineStr">
        <is>
          <t>T1000581</t>
        </is>
      </c>
      <c r="B583" t="inlineStr">
        <is>
          <t>2023-12-13</t>
        </is>
      </c>
      <c r="C583" t="inlineStr">
        <is>
          <t>S021</t>
        </is>
      </c>
      <c r="D583" t="inlineStr">
        <is>
          <t>Store_021</t>
        </is>
      </c>
      <c r="E583" t="inlineStr">
        <is>
          <t>North</t>
        </is>
      </c>
      <c r="F583" t="inlineStr">
        <is>
          <t>P0077</t>
        </is>
      </c>
      <c r="G583" t="inlineStr">
        <is>
          <t>Prod_0077</t>
        </is>
      </c>
      <c r="H583" t="inlineStr">
        <is>
          <t>Beverages</t>
        </is>
      </c>
      <c r="I583" t="n">
        <v>5</v>
      </c>
      <c r="J583" t="n">
        <v>42.35</v>
      </c>
      <c r="K583" t="n">
        <v>0</v>
      </c>
      <c r="L583">
        <f>I583*J583*(1-K583)</f>
        <v/>
      </c>
      <c r="M583">
        <f>VLOOKUP(F583,Products!A:D,4,FALSE)*I583</f>
        <v/>
      </c>
      <c r="N583">
        <f>L583-M583</f>
        <v/>
      </c>
    </row>
    <row r="584">
      <c r="A584" t="inlineStr">
        <is>
          <t>T1000582</t>
        </is>
      </c>
      <c r="B584" t="inlineStr">
        <is>
          <t>2024-12-27</t>
        </is>
      </c>
      <c r="C584" t="inlineStr">
        <is>
          <t>S014</t>
        </is>
      </c>
      <c r="D584" t="inlineStr">
        <is>
          <t>Store_014</t>
        </is>
      </c>
      <c r="E584" t="inlineStr">
        <is>
          <t>West</t>
        </is>
      </c>
      <c r="F584" t="inlineStr">
        <is>
          <t>P0083</t>
        </is>
      </c>
      <c r="G584" t="inlineStr">
        <is>
          <t>Prod_0083</t>
        </is>
      </c>
      <c r="H584" t="inlineStr">
        <is>
          <t>Clothing</t>
        </is>
      </c>
      <c r="I584" t="n">
        <v>7</v>
      </c>
      <c r="J584" t="n">
        <v>476.48</v>
      </c>
      <c r="K584" t="n">
        <v>0</v>
      </c>
      <c r="L584">
        <f>I584*J584*(1-K584)</f>
        <v/>
      </c>
      <c r="M584">
        <f>VLOOKUP(F584,Products!A:D,4,FALSE)*I584</f>
        <v/>
      </c>
      <c r="N584">
        <f>L584-M584</f>
        <v/>
      </c>
    </row>
    <row r="585">
      <c r="A585" t="inlineStr">
        <is>
          <t>T1000583</t>
        </is>
      </c>
      <c r="B585" t="inlineStr">
        <is>
          <t>2023-09-24</t>
        </is>
      </c>
      <c r="C585" t="inlineStr">
        <is>
          <t>S007</t>
        </is>
      </c>
      <c r="D585" t="inlineStr">
        <is>
          <t>Store_007</t>
        </is>
      </c>
      <c r="E585" t="inlineStr">
        <is>
          <t>East</t>
        </is>
      </c>
      <c r="F585" t="inlineStr">
        <is>
          <t>P0029</t>
        </is>
      </c>
      <c r="G585" t="inlineStr">
        <is>
          <t>Prod_0029</t>
        </is>
      </c>
      <c r="H585" t="inlineStr">
        <is>
          <t>Clothing</t>
        </is>
      </c>
      <c r="I585" t="n">
        <v>2</v>
      </c>
      <c r="J585" t="n">
        <v>698.67</v>
      </c>
      <c r="K585" t="n">
        <v>0.2</v>
      </c>
      <c r="L585">
        <f>I585*J585*(1-K585)</f>
        <v/>
      </c>
      <c r="M585">
        <f>VLOOKUP(F585,Products!A:D,4,FALSE)*I585</f>
        <v/>
      </c>
      <c r="N585">
        <f>L585-M585</f>
        <v/>
      </c>
    </row>
    <row r="586">
      <c r="A586" t="inlineStr">
        <is>
          <t>T1000584</t>
        </is>
      </c>
      <c r="B586" t="inlineStr">
        <is>
          <t>2024-07-13</t>
        </is>
      </c>
      <c r="C586" t="inlineStr">
        <is>
          <t>S034</t>
        </is>
      </c>
      <c r="D586" t="inlineStr">
        <is>
          <t>Store_034</t>
        </is>
      </c>
      <c r="E586" t="inlineStr">
        <is>
          <t>Central</t>
        </is>
      </c>
      <c r="F586" t="inlineStr">
        <is>
          <t>P0156</t>
        </is>
      </c>
      <c r="G586" t="inlineStr">
        <is>
          <t>Prod_0156</t>
        </is>
      </c>
      <c r="H586" t="inlineStr">
        <is>
          <t>Toys</t>
        </is>
      </c>
      <c r="I586" t="n">
        <v>1</v>
      </c>
      <c r="J586" t="n">
        <v>364.75</v>
      </c>
      <c r="K586" t="n">
        <v>0.15</v>
      </c>
      <c r="L586">
        <f>I586*J586*(1-K586)</f>
        <v/>
      </c>
      <c r="M586">
        <f>VLOOKUP(F586,Products!A:D,4,FALSE)*I586</f>
        <v/>
      </c>
      <c r="N586">
        <f>L586-M586</f>
        <v/>
      </c>
    </row>
    <row r="587">
      <c r="A587" t="inlineStr">
        <is>
          <t>T1000585</t>
        </is>
      </c>
      <c r="B587" t="inlineStr">
        <is>
          <t>2023-01-05</t>
        </is>
      </c>
      <c r="C587" t="inlineStr">
        <is>
          <t>S006</t>
        </is>
      </c>
      <c r="D587" t="inlineStr">
        <is>
          <t>Store_006</t>
        </is>
      </c>
      <c r="E587" t="inlineStr">
        <is>
          <t>East</t>
        </is>
      </c>
      <c r="F587" t="inlineStr">
        <is>
          <t>P0136</t>
        </is>
      </c>
      <c r="G587" t="inlineStr">
        <is>
          <t>Prod_0136</t>
        </is>
      </c>
      <c r="H587" t="inlineStr">
        <is>
          <t>Beverages</t>
        </is>
      </c>
      <c r="I587" t="n">
        <v>1</v>
      </c>
      <c r="J587" t="n">
        <v>201.32</v>
      </c>
      <c r="K587" t="n">
        <v>0</v>
      </c>
      <c r="L587">
        <f>I587*J587*(1-K587)</f>
        <v/>
      </c>
      <c r="M587">
        <f>VLOOKUP(F587,Products!A:D,4,FALSE)*I587</f>
        <v/>
      </c>
      <c r="N587">
        <f>L587-M587</f>
        <v/>
      </c>
    </row>
    <row r="588">
      <c r="A588" t="inlineStr">
        <is>
          <t>T1000586</t>
        </is>
      </c>
      <c r="B588" t="inlineStr">
        <is>
          <t>2023-07-14</t>
        </is>
      </c>
      <c r="C588" t="inlineStr">
        <is>
          <t>S010</t>
        </is>
      </c>
      <c r="D588" t="inlineStr">
        <is>
          <t>Store_010</t>
        </is>
      </c>
      <c r="E588" t="inlineStr">
        <is>
          <t>North</t>
        </is>
      </c>
      <c r="F588" t="inlineStr">
        <is>
          <t>P0193</t>
        </is>
      </c>
      <c r="G588" t="inlineStr">
        <is>
          <t>Prod_0193</t>
        </is>
      </c>
      <c r="H588" t="inlineStr">
        <is>
          <t>Food</t>
        </is>
      </c>
      <c r="I588" t="n">
        <v>5</v>
      </c>
      <c r="J588" t="n">
        <v>499.19</v>
      </c>
      <c r="K588" t="n">
        <v>0</v>
      </c>
      <c r="L588">
        <f>I588*J588*(1-K588)</f>
        <v/>
      </c>
      <c r="M588">
        <f>VLOOKUP(F588,Products!A:D,4,FALSE)*I588</f>
        <v/>
      </c>
      <c r="N588">
        <f>L588-M588</f>
        <v/>
      </c>
    </row>
    <row r="589">
      <c r="A589" t="inlineStr">
        <is>
          <t>T1000587</t>
        </is>
      </c>
      <c r="B589" t="inlineStr">
        <is>
          <t>2023-08-31</t>
        </is>
      </c>
      <c r="C589" t="inlineStr">
        <is>
          <t>S019</t>
        </is>
      </c>
      <c r="D589" t="inlineStr">
        <is>
          <t>Store_019</t>
        </is>
      </c>
      <c r="E589" t="inlineStr">
        <is>
          <t>East</t>
        </is>
      </c>
      <c r="F589" t="inlineStr">
        <is>
          <t>P0073</t>
        </is>
      </c>
      <c r="G589" t="inlineStr">
        <is>
          <t>Prod_0073</t>
        </is>
      </c>
      <c r="H589" t="inlineStr">
        <is>
          <t>Food</t>
        </is>
      </c>
      <c r="I589" t="n">
        <v>3</v>
      </c>
      <c r="J589" t="n">
        <v>762.47</v>
      </c>
      <c r="K589" t="n">
        <v>0</v>
      </c>
      <c r="L589">
        <f>I589*J589*(1-K589)</f>
        <v/>
      </c>
      <c r="M589">
        <f>VLOOKUP(F589,Products!A:D,4,FALSE)*I589</f>
        <v/>
      </c>
      <c r="N589">
        <f>L589-M589</f>
        <v/>
      </c>
    </row>
    <row r="590">
      <c r="A590" t="inlineStr">
        <is>
          <t>T1000588</t>
        </is>
      </c>
      <c r="B590" t="inlineStr">
        <is>
          <t>2023-04-06</t>
        </is>
      </c>
      <c r="C590" t="inlineStr">
        <is>
          <t>S025</t>
        </is>
      </c>
      <c r="D590" t="inlineStr">
        <is>
          <t>Store_025</t>
        </is>
      </c>
      <c r="E590" t="inlineStr">
        <is>
          <t>Central</t>
        </is>
      </c>
      <c r="F590" t="inlineStr">
        <is>
          <t>P0180</t>
        </is>
      </c>
      <c r="G590" t="inlineStr">
        <is>
          <t>Prod_0180</t>
        </is>
      </c>
      <c r="H590" t="inlineStr">
        <is>
          <t>Clothing</t>
        </is>
      </c>
      <c r="I590" t="n">
        <v>5</v>
      </c>
      <c r="J590" t="n">
        <v>463.31</v>
      </c>
      <c r="K590" t="n">
        <v>0.05</v>
      </c>
      <c r="L590">
        <f>I590*J590*(1-K590)</f>
        <v/>
      </c>
      <c r="M590">
        <f>VLOOKUP(F590,Products!A:D,4,FALSE)*I590</f>
        <v/>
      </c>
      <c r="N590">
        <f>L590-M590</f>
        <v/>
      </c>
    </row>
    <row r="591">
      <c r="A591" t="inlineStr">
        <is>
          <t>T1000589</t>
        </is>
      </c>
      <c r="B591" t="inlineStr">
        <is>
          <t>2025-04-26</t>
        </is>
      </c>
      <c r="C591" t="inlineStr">
        <is>
          <t>S003</t>
        </is>
      </c>
      <c r="D591" t="inlineStr">
        <is>
          <t>Store_003</t>
        </is>
      </c>
      <c r="E591" t="inlineStr">
        <is>
          <t>North</t>
        </is>
      </c>
      <c r="F591" t="inlineStr">
        <is>
          <t>P0004</t>
        </is>
      </c>
      <c r="G591" t="inlineStr">
        <is>
          <t>Prod_0004</t>
        </is>
      </c>
      <c r="H591" t="inlineStr">
        <is>
          <t>Household</t>
        </is>
      </c>
      <c r="I591" t="n">
        <v>5</v>
      </c>
      <c r="J591" t="n">
        <v>327.97</v>
      </c>
      <c r="K591" t="n">
        <v>0.05</v>
      </c>
      <c r="L591">
        <f>I591*J591*(1-K591)</f>
        <v/>
      </c>
      <c r="M591">
        <f>VLOOKUP(F591,Products!A:D,4,FALSE)*I591</f>
        <v/>
      </c>
      <c r="N591">
        <f>L591-M591</f>
        <v/>
      </c>
    </row>
    <row r="592">
      <c r="A592" t="inlineStr">
        <is>
          <t>T1000590</t>
        </is>
      </c>
      <c r="B592" t="inlineStr">
        <is>
          <t>2023-11-08</t>
        </is>
      </c>
      <c r="C592" t="inlineStr">
        <is>
          <t>S046</t>
        </is>
      </c>
      <c r="D592" t="inlineStr">
        <is>
          <t>Store_046</t>
        </is>
      </c>
      <c r="E592" t="inlineStr">
        <is>
          <t>South</t>
        </is>
      </c>
      <c r="F592" t="inlineStr">
        <is>
          <t>P0078</t>
        </is>
      </c>
      <c r="G592" t="inlineStr">
        <is>
          <t>Prod_0078</t>
        </is>
      </c>
      <c r="H592" t="inlineStr">
        <is>
          <t>Electronics</t>
        </is>
      </c>
      <c r="I592" t="n">
        <v>5</v>
      </c>
      <c r="J592" t="n">
        <v>507.91</v>
      </c>
      <c r="K592" t="n">
        <v>0</v>
      </c>
      <c r="L592">
        <f>I592*J592*(1-K592)</f>
        <v/>
      </c>
      <c r="M592">
        <f>VLOOKUP(F592,Products!A:D,4,FALSE)*I592</f>
        <v/>
      </c>
      <c r="N592">
        <f>L592-M592</f>
        <v/>
      </c>
    </row>
    <row r="593">
      <c r="A593" t="inlineStr">
        <is>
          <t>T1000591</t>
        </is>
      </c>
      <c r="B593" t="inlineStr">
        <is>
          <t>2024-07-10</t>
        </is>
      </c>
      <c r="C593" t="inlineStr">
        <is>
          <t>S031</t>
        </is>
      </c>
      <c r="D593" t="inlineStr">
        <is>
          <t>Store_031</t>
        </is>
      </c>
      <c r="E593" t="inlineStr">
        <is>
          <t>Central</t>
        </is>
      </c>
      <c r="F593" t="inlineStr">
        <is>
          <t>P0023</t>
        </is>
      </c>
      <c r="G593" t="inlineStr">
        <is>
          <t>Prod_0023</t>
        </is>
      </c>
      <c r="H593" t="inlineStr">
        <is>
          <t>Stationery</t>
        </is>
      </c>
      <c r="I593" t="n">
        <v>2</v>
      </c>
      <c r="J593" t="n">
        <v>154.09</v>
      </c>
      <c r="K593" t="n">
        <v>0.05</v>
      </c>
      <c r="L593">
        <f>I593*J593*(1-K593)</f>
        <v/>
      </c>
      <c r="M593">
        <f>VLOOKUP(F593,Products!A:D,4,FALSE)*I593</f>
        <v/>
      </c>
      <c r="N593">
        <f>L593-M593</f>
        <v/>
      </c>
    </row>
    <row r="594">
      <c r="A594" t="inlineStr">
        <is>
          <t>T1000592</t>
        </is>
      </c>
      <c r="B594" t="inlineStr">
        <is>
          <t>2025-03-21</t>
        </is>
      </c>
      <c r="C594" t="inlineStr">
        <is>
          <t>S034</t>
        </is>
      </c>
      <c r="D594" t="inlineStr">
        <is>
          <t>Store_034</t>
        </is>
      </c>
      <c r="E594" t="inlineStr">
        <is>
          <t>Central</t>
        </is>
      </c>
      <c r="F594" t="inlineStr">
        <is>
          <t>P0116</t>
        </is>
      </c>
      <c r="G594" t="inlineStr">
        <is>
          <t>Prod_0116</t>
        </is>
      </c>
      <c r="H594" t="inlineStr">
        <is>
          <t>Clothing</t>
        </is>
      </c>
      <c r="I594" t="n">
        <v>8</v>
      </c>
      <c r="J594" t="n">
        <v>712.23</v>
      </c>
      <c r="K594" t="n">
        <v>0</v>
      </c>
      <c r="L594">
        <f>I594*J594*(1-K594)</f>
        <v/>
      </c>
      <c r="M594">
        <f>VLOOKUP(F594,Products!A:D,4,FALSE)*I594</f>
        <v/>
      </c>
      <c r="N594">
        <f>L594-M594</f>
        <v/>
      </c>
    </row>
    <row r="595">
      <c r="A595" t="inlineStr">
        <is>
          <t>T1000593</t>
        </is>
      </c>
      <c r="B595" t="inlineStr">
        <is>
          <t>2023-05-24</t>
        </is>
      </c>
      <c r="C595" t="inlineStr">
        <is>
          <t>S027</t>
        </is>
      </c>
      <c r="D595" t="inlineStr">
        <is>
          <t>Store_027</t>
        </is>
      </c>
      <c r="E595" t="inlineStr">
        <is>
          <t>South</t>
        </is>
      </c>
      <c r="F595" t="inlineStr">
        <is>
          <t>P0134</t>
        </is>
      </c>
      <c r="G595" t="inlineStr">
        <is>
          <t>Prod_0134</t>
        </is>
      </c>
      <c r="H595" t="inlineStr">
        <is>
          <t>Food</t>
        </is>
      </c>
      <c r="I595" t="n">
        <v>1</v>
      </c>
      <c r="J595" t="n">
        <v>377.84</v>
      </c>
      <c r="K595" t="n">
        <v>0.15</v>
      </c>
      <c r="L595">
        <f>I595*J595*(1-K595)</f>
        <v/>
      </c>
      <c r="M595">
        <f>VLOOKUP(F595,Products!A:D,4,FALSE)*I595</f>
        <v/>
      </c>
      <c r="N595">
        <f>L595-M595</f>
        <v/>
      </c>
    </row>
    <row r="596">
      <c r="A596" t="inlineStr">
        <is>
          <t>T1000594</t>
        </is>
      </c>
      <c r="B596" t="inlineStr">
        <is>
          <t>2025-05-23</t>
        </is>
      </c>
      <c r="C596" t="inlineStr">
        <is>
          <t>S040</t>
        </is>
      </c>
      <c r="D596" t="inlineStr">
        <is>
          <t>Store_040</t>
        </is>
      </c>
      <c r="E596" t="inlineStr">
        <is>
          <t>Central</t>
        </is>
      </c>
      <c r="F596" t="inlineStr">
        <is>
          <t>P0033</t>
        </is>
      </c>
      <c r="G596" t="inlineStr">
        <is>
          <t>Prod_0033</t>
        </is>
      </c>
      <c r="H596" t="inlineStr">
        <is>
          <t>Food</t>
        </is>
      </c>
      <c r="I596" t="n">
        <v>9</v>
      </c>
      <c r="J596" t="n">
        <v>399.22</v>
      </c>
      <c r="K596" t="n">
        <v>0</v>
      </c>
      <c r="L596">
        <f>I596*J596*(1-K596)</f>
        <v/>
      </c>
      <c r="M596">
        <f>VLOOKUP(F596,Products!A:D,4,FALSE)*I596</f>
        <v/>
      </c>
      <c r="N596">
        <f>L596-M596</f>
        <v/>
      </c>
    </row>
    <row r="597">
      <c r="A597" t="inlineStr">
        <is>
          <t>T1000595</t>
        </is>
      </c>
      <c r="B597" t="inlineStr">
        <is>
          <t>2025-07-29</t>
        </is>
      </c>
      <c r="C597" t="inlineStr">
        <is>
          <t>S022</t>
        </is>
      </c>
      <c r="D597" t="inlineStr">
        <is>
          <t>Store_022</t>
        </is>
      </c>
      <c r="E597" t="inlineStr">
        <is>
          <t>East</t>
        </is>
      </c>
      <c r="F597" t="inlineStr">
        <is>
          <t>P0031</t>
        </is>
      </c>
      <c r="G597" t="inlineStr">
        <is>
          <t>Prod_0031</t>
        </is>
      </c>
      <c r="H597" t="inlineStr">
        <is>
          <t>Food</t>
        </is>
      </c>
      <c r="I597" t="n">
        <v>3</v>
      </c>
      <c r="J597" t="n">
        <v>203.21</v>
      </c>
      <c r="K597" t="n">
        <v>0.05</v>
      </c>
      <c r="L597">
        <f>I597*J597*(1-K597)</f>
        <v/>
      </c>
      <c r="M597">
        <f>VLOOKUP(F597,Products!A:D,4,FALSE)*I597</f>
        <v/>
      </c>
      <c r="N597">
        <f>L597-M597</f>
        <v/>
      </c>
    </row>
    <row r="598">
      <c r="A598" t="inlineStr">
        <is>
          <t>T1000596</t>
        </is>
      </c>
      <c r="B598" t="inlineStr">
        <is>
          <t>2025-02-24</t>
        </is>
      </c>
      <c r="C598" t="inlineStr">
        <is>
          <t>S014</t>
        </is>
      </c>
      <c r="D598" t="inlineStr">
        <is>
          <t>Store_014</t>
        </is>
      </c>
      <c r="E598" t="inlineStr">
        <is>
          <t>West</t>
        </is>
      </c>
      <c r="F598" t="inlineStr">
        <is>
          <t>P0147</t>
        </is>
      </c>
      <c r="G598" t="inlineStr">
        <is>
          <t>Prod_0147</t>
        </is>
      </c>
      <c r="H598" t="inlineStr">
        <is>
          <t>Stationery</t>
        </is>
      </c>
      <c r="I598" t="n">
        <v>2</v>
      </c>
      <c r="J598" t="n">
        <v>504.85</v>
      </c>
      <c r="K598" t="n">
        <v>0</v>
      </c>
      <c r="L598">
        <f>I598*J598*(1-K598)</f>
        <v/>
      </c>
      <c r="M598">
        <f>VLOOKUP(F598,Products!A:D,4,FALSE)*I598</f>
        <v/>
      </c>
      <c r="N598">
        <f>L598-M598</f>
        <v/>
      </c>
    </row>
    <row r="599">
      <c r="A599" t="inlineStr">
        <is>
          <t>T1000597</t>
        </is>
      </c>
      <c r="B599" t="inlineStr">
        <is>
          <t>2025-08-11</t>
        </is>
      </c>
      <c r="C599" t="inlineStr">
        <is>
          <t>S017</t>
        </is>
      </c>
      <c r="D599" t="inlineStr">
        <is>
          <t>Store_017</t>
        </is>
      </c>
      <c r="E599" t="inlineStr">
        <is>
          <t>South</t>
        </is>
      </c>
      <c r="F599" t="inlineStr">
        <is>
          <t>P0017</t>
        </is>
      </c>
      <c r="G599" t="inlineStr">
        <is>
          <t>Prod_0017</t>
        </is>
      </c>
      <c r="H599" t="inlineStr">
        <is>
          <t>Food</t>
        </is>
      </c>
      <c r="I599" t="n">
        <v>7</v>
      </c>
      <c r="J599" t="n">
        <v>684.9400000000001</v>
      </c>
      <c r="K599" t="n">
        <v>0.15</v>
      </c>
      <c r="L599">
        <f>I599*J599*(1-K599)</f>
        <v/>
      </c>
      <c r="M599">
        <f>VLOOKUP(F599,Products!A:D,4,FALSE)*I599</f>
        <v/>
      </c>
      <c r="N599">
        <f>L599-M599</f>
        <v/>
      </c>
    </row>
    <row r="600">
      <c r="A600" t="inlineStr">
        <is>
          <t>T1000598</t>
        </is>
      </c>
      <c r="B600" t="inlineStr">
        <is>
          <t>2023-02-21</t>
        </is>
      </c>
      <c r="C600" t="inlineStr">
        <is>
          <t>S022</t>
        </is>
      </c>
      <c r="D600" t="inlineStr">
        <is>
          <t>Store_022</t>
        </is>
      </c>
      <c r="E600" t="inlineStr">
        <is>
          <t>East</t>
        </is>
      </c>
      <c r="F600" t="inlineStr">
        <is>
          <t>P0175</t>
        </is>
      </c>
      <c r="G600" t="inlineStr">
        <is>
          <t>Prod_0175</t>
        </is>
      </c>
      <c r="H600" t="inlineStr">
        <is>
          <t>Food</t>
        </is>
      </c>
      <c r="I600" t="n">
        <v>6</v>
      </c>
      <c r="J600" t="n">
        <v>688.7</v>
      </c>
      <c r="K600" t="n">
        <v>0.15</v>
      </c>
      <c r="L600">
        <f>I600*J600*(1-K600)</f>
        <v/>
      </c>
      <c r="M600">
        <f>VLOOKUP(F600,Products!A:D,4,FALSE)*I600</f>
        <v/>
      </c>
      <c r="N600">
        <f>L600-M600</f>
        <v/>
      </c>
    </row>
    <row r="601">
      <c r="A601" t="inlineStr">
        <is>
          <t>T1000599</t>
        </is>
      </c>
      <c r="B601" t="inlineStr">
        <is>
          <t>2023-01-28</t>
        </is>
      </c>
      <c r="C601" t="inlineStr">
        <is>
          <t>S021</t>
        </is>
      </c>
      <c r="D601" t="inlineStr">
        <is>
          <t>Store_021</t>
        </is>
      </c>
      <c r="E601" t="inlineStr">
        <is>
          <t>North</t>
        </is>
      </c>
      <c r="F601" t="inlineStr">
        <is>
          <t>P0110</t>
        </is>
      </c>
      <c r="G601" t="inlineStr">
        <is>
          <t>Prod_0110</t>
        </is>
      </c>
      <c r="H601" t="inlineStr">
        <is>
          <t>Stationery</t>
        </is>
      </c>
      <c r="I601" t="n">
        <v>4</v>
      </c>
      <c r="J601" t="n">
        <v>61.15</v>
      </c>
      <c r="K601" t="n">
        <v>0</v>
      </c>
      <c r="L601">
        <f>I601*J601*(1-K601)</f>
        <v/>
      </c>
      <c r="M601">
        <f>VLOOKUP(F601,Products!A:D,4,FALSE)*I601</f>
        <v/>
      </c>
      <c r="N601">
        <f>L601-M601</f>
        <v/>
      </c>
    </row>
    <row r="602">
      <c r="A602" t="inlineStr">
        <is>
          <t>T1000600</t>
        </is>
      </c>
      <c r="B602" t="inlineStr">
        <is>
          <t>2024-11-27</t>
        </is>
      </c>
      <c r="C602" t="inlineStr">
        <is>
          <t>S039</t>
        </is>
      </c>
      <c r="D602" t="inlineStr">
        <is>
          <t>Store_039</t>
        </is>
      </c>
      <c r="E602" t="inlineStr">
        <is>
          <t>North</t>
        </is>
      </c>
      <c r="F602" t="inlineStr">
        <is>
          <t>P0195</t>
        </is>
      </c>
      <c r="G602" t="inlineStr">
        <is>
          <t>Prod_0195</t>
        </is>
      </c>
      <c r="H602" t="inlineStr">
        <is>
          <t>Food</t>
        </is>
      </c>
      <c r="I602" t="n">
        <v>6</v>
      </c>
      <c r="J602" t="n">
        <v>467.59</v>
      </c>
      <c r="K602" t="n">
        <v>0</v>
      </c>
      <c r="L602">
        <f>I602*J602*(1-K602)</f>
        <v/>
      </c>
      <c r="M602">
        <f>VLOOKUP(F602,Products!A:D,4,FALSE)*I602</f>
        <v/>
      </c>
      <c r="N602">
        <f>L602-M602</f>
        <v/>
      </c>
    </row>
    <row r="603">
      <c r="A603" t="inlineStr">
        <is>
          <t>T1000601</t>
        </is>
      </c>
      <c r="B603" t="inlineStr">
        <is>
          <t>2024-02-10</t>
        </is>
      </c>
      <c r="C603" t="inlineStr">
        <is>
          <t>S027</t>
        </is>
      </c>
      <c r="D603" t="inlineStr">
        <is>
          <t>Store_027</t>
        </is>
      </c>
      <c r="E603" t="inlineStr">
        <is>
          <t>South</t>
        </is>
      </c>
      <c r="F603" t="inlineStr">
        <is>
          <t>P0014</t>
        </is>
      </c>
      <c r="G603" t="inlineStr">
        <is>
          <t>Prod_0014</t>
        </is>
      </c>
      <c r="H603" t="inlineStr">
        <is>
          <t>Clothing</t>
        </is>
      </c>
      <c r="I603" t="n">
        <v>4</v>
      </c>
      <c r="J603" t="n">
        <v>234.29</v>
      </c>
      <c r="K603" t="n">
        <v>0</v>
      </c>
      <c r="L603">
        <f>I603*J603*(1-K603)</f>
        <v/>
      </c>
      <c r="M603">
        <f>VLOOKUP(F603,Products!A:D,4,FALSE)*I603</f>
        <v/>
      </c>
      <c r="N603">
        <f>L603-M603</f>
        <v/>
      </c>
    </row>
    <row r="604">
      <c r="A604" t="inlineStr">
        <is>
          <t>T1000602</t>
        </is>
      </c>
      <c r="B604" t="inlineStr">
        <is>
          <t>2023-02-20</t>
        </is>
      </c>
      <c r="C604" t="inlineStr">
        <is>
          <t>S050</t>
        </is>
      </c>
      <c r="D604" t="inlineStr">
        <is>
          <t>Store_050</t>
        </is>
      </c>
      <c r="E604" t="inlineStr">
        <is>
          <t>South</t>
        </is>
      </c>
      <c r="F604" t="inlineStr">
        <is>
          <t>P0196</t>
        </is>
      </c>
      <c r="G604" t="inlineStr">
        <is>
          <t>Prod_0196</t>
        </is>
      </c>
      <c r="H604" t="inlineStr">
        <is>
          <t>Beverages</t>
        </is>
      </c>
      <c r="I604" t="n">
        <v>3</v>
      </c>
      <c r="J604" t="n">
        <v>869.22</v>
      </c>
      <c r="K604" t="n">
        <v>0.15</v>
      </c>
      <c r="L604">
        <f>I604*J604*(1-K604)</f>
        <v/>
      </c>
      <c r="M604">
        <f>VLOOKUP(F604,Products!A:D,4,FALSE)*I604</f>
        <v/>
      </c>
      <c r="N604">
        <f>L604-M604</f>
        <v/>
      </c>
    </row>
    <row r="605">
      <c r="A605" t="inlineStr">
        <is>
          <t>T1000603</t>
        </is>
      </c>
      <c r="B605" t="inlineStr">
        <is>
          <t>2023-03-02</t>
        </is>
      </c>
      <c r="C605" t="inlineStr">
        <is>
          <t>S041</t>
        </is>
      </c>
      <c r="D605" t="inlineStr">
        <is>
          <t>Store_041</t>
        </is>
      </c>
      <c r="E605" t="inlineStr">
        <is>
          <t>East</t>
        </is>
      </c>
      <c r="F605" t="inlineStr">
        <is>
          <t>P0151</t>
        </is>
      </c>
      <c r="G605" t="inlineStr">
        <is>
          <t>Prod_0151</t>
        </is>
      </c>
      <c r="H605" t="inlineStr">
        <is>
          <t>Food</t>
        </is>
      </c>
      <c r="I605" t="n">
        <v>2</v>
      </c>
      <c r="J605" t="n">
        <v>909.28</v>
      </c>
      <c r="K605" t="n">
        <v>0</v>
      </c>
      <c r="L605">
        <f>I605*J605*(1-K605)</f>
        <v/>
      </c>
      <c r="M605">
        <f>VLOOKUP(F605,Products!A:D,4,FALSE)*I605</f>
        <v/>
      </c>
      <c r="N605">
        <f>L605-M605</f>
        <v/>
      </c>
    </row>
    <row r="606">
      <c r="A606" t="inlineStr">
        <is>
          <t>T1000604</t>
        </is>
      </c>
      <c r="B606" t="inlineStr">
        <is>
          <t>2025-01-31</t>
        </is>
      </c>
      <c r="C606" t="inlineStr">
        <is>
          <t>S047</t>
        </is>
      </c>
      <c r="D606" t="inlineStr">
        <is>
          <t>Store_047</t>
        </is>
      </c>
      <c r="E606" t="inlineStr">
        <is>
          <t>North</t>
        </is>
      </c>
      <c r="F606" t="inlineStr">
        <is>
          <t>P0100</t>
        </is>
      </c>
      <c r="G606" t="inlineStr">
        <is>
          <t>Prod_0100</t>
        </is>
      </c>
      <c r="H606" t="inlineStr">
        <is>
          <t>Household</t>
        </is>
      </c>
      <c r="I606" t="n">
        <v>7</v>
      </c>
      <c r="J606" t="n">
        <v>383.37</v>
      </c>
      <c r="K606" t="n">
        <v>0.2</v>
      </c>
      <c r="L606">
        <f>I606*J606*(1-K606)</f>
        <v/>
      </c>
      <c r="M606">
        <f>VLOOKUP(F606,Products!A:D,4,FALSE)*I606</f>
        <v/>
      </c>
      <c r="N606">
        <f>L606-M606</f>
        <v/>
      </c>
    </row>
    <row r="607">
      <c r="A607" t="inlineStr">
        <is>
          <t>T1000605</t>
        </is>
      </c>
      <c r="B607" t="inlineStr">
        <is>
          <t>2024-01-20</t>
        </is>
      </c>
      <c r="C607" t="inlineStr">
        <is>
          <t>S022</t>
        </is>
      </c>
      <c r="D607" t="inlineStr">
        <is>
          <t>Store_022</t>
        </is>
      </c>
      <c r="E607" t="inlineStr">
        <is>
          <t>East</t>
        </is>
      </c>
      <c r="F607" t="inlineStr">
        <is>
          <t>P0088</t>
        </is>
      </c>
      <c r="G607" t="inlineStr">
        <is>
          <t>Prod_0088</t>
        </is>
      </c>
      <c r="H607" t="inlineStr">
        <is>
          <t>Toys</t>
        </is>
      </c>
      <c r="I607" t="n">
        <v>6</v>
      </c>
      <c r="J607" t="n">
        <v>421.51</v>
      </c>
      <c r="K607" t="n">
        <v>0.05</v>
      </c>
      <c r="L607">
        <f>I607*J607*(1-K607)</f>
        <v/>
      </c>
      <c r="M607">
        <f>VLOOKUP(F607,Products!A:D,4,FALSE)*I607</f>
        <v/>
      </c>
      <c r="N607">
        <f>L607-M607</f>
        <v/>
      </c>
    </row>
    <row r="608">
      <c r="A608" t="inlineStr">
        <is>
          <t>T1000606</t>
        </is>
      </c>
      <c r="B608" t="inlineStr">
        <is>
          <t>2024-01-08</t>
        </is>
      </c>
      <c r="C608" t="inlineStr">
        <is>
          <t>S022</t>
        </is>
      </c>
      <c r="D608" t="inlineStr">
        <is>
          <t>Store_022</t>
        </is>
      </c>
      <c r="E608" t="inlineStr">
        <is>
          <t>East</t>
        </is>
      </c>
      <c r="F608" t="inlineStr">
        <is>
          <t>P0080</t>
        </is>
      </c>
      <c r="G608" t="inlineStr">
        <is>
          <t>Prod_0080</t>
        </is>
      </c>
      <c r="H608" t="inlineStr">
        <is>
          <t>Clothing</t>
        </is>
      </c>
      <c r="I608" t="n">
        <v>8</v>
      </c>
      <c r="J608" t="n">
        <v>768.3</v>
      </c>
      <c r="K608" t="n">
        <v>0.1</v>
      </c>
      <c r="L608">
        <f>I608*J608*(1-K608)</f>
        <v/>
      </c>
      <c r="M608">
        <f>VLOOKUP(F608,Products!A:D,4,FALSE)*I608</f>
        <v/>
      </c>
      <c r="N608">
        <f>L608-M608</f>
        <v/>
      </c>
    </row>
    <row r="609">
      <c r="A609" t="inlineStr">
        <is>
          <t>T1000607</t>
        </is>
      </c>
      <c r="B609" t="inlineStr">
        <is>
          <t>2025-05-22</t>
        </is>
      </c>
      <c r="C609" t="inlineStr">
        <is>
          <t>S003</t>
        </is>
      </c>
      <c r="D609" t="inlineStr">
        <is>
          <t>Store_003</t>
        </is>
      </c>
      <c r="E609" t="inlineStr">
        <is>
          <t>North</t>
        </is>
      </c>
      <c r="F609" t="inlineStr">
        <is>
          <t>P0103</t>
        </is>
      </c>
      <c r="G609" t="inlineStr">
        <is>
          <t>Prod_0103</t>
        </is>
      </c>
      <c r="H609" t="inlineStr">
        <is>
          <t>Stationery</t>
        </is>
      </c>
      <c r="I609" t="n">
        <v>1</v>
      </c>
      <c r="J609" t="n">
        <v>679.04</v>
      </c>
      <c r="K609" t="n">
        <v>0.2</v>
      </c>
      <c r="L609">
        <f>I609*J609*(1-K609)</f>
        <v/>
      </c>
      <c r="M609">
        <f>VLOOKUP(F609,Products!A:D,4,FALSE)*I609</f>
        <v/>
      </c>
      <c r="N609">
        <f>L609-M609</f>
        <v/>
      </c>
    </row>
    <row r="610">
      <c r="A610" t="inlineStr">
        <is>
          <t>T1000608</t>
        </is>
      </c>
      <c r="B610" t="inlineStr">
        <is>
          <t>2024-02-28</t>
        </is>
      </c>
      <c r="C610" t="inlineStr">
        <is>
          <t>S048</t>
        </is>
      </c>
      <c r="D610" t="inlineStr">
        <is>
          <t>Store_048</t>
        </is>
      </c>
      <c r="E610" t="inlineStr">
        <is>
          <t>South</t>
        </is>
      </c>
      <c r="F610" t="inlineStr">
        <is>
          <t>P0181</t>
        </is>
      </c>
      <c r="G610" t="inlineStr">
        <is>
          <t>Prod_0181</t>
        </is>
      </c>
      <c r="H610" t="inlineStr">
        <is>
          <t>Electronics</t>
        </is>
      </c>
      <c r="I610" t="n">
        <v>7</v>
      </c>
      <c r="J610" t="n">
        <v>856.11</v>
      </c>
      <c r="K610" t="n">
        <v>0</v>
      </c>
      <c r="L610">
        <f>I610*J610*(1-K610)</f>
        <v/>
      </c>
      <c r="M610">
        <f>VLOOKUP(F610,Products!A:D,4,FALSE)*I610</f>
        <v/>
      </c>
      <c r="N610">
        <f>L610-M610</f>
        <v/>
      </c>
    </row>
    <row r="611">
      <c r="A611" t="inlineStr">
        <is>
          <t>T1000609</t>
        </is>
      </c>
      <c r="B611" t="inlineStr">
        <is>
          <t>2025-04-16</t>
        </is>
      </c>
      <c r="C611" t="inlineStr">
        <is>
          <t>S037</t>
        </is>
      </c>
      <c r="D611" t="inlineStr">
        <is>
          <t>Store_037</t>
        </is>
      </c>
      <c r="E611" t="inlineStr">
        <is>
          <t>East</t>
        </is>
      </c>
      <c r="F611" t="inlineStr">
        <is>
          <t>P0162</t>
        </is>
      </c>
      <c r="G611" t="inlineStr">
        <is>
          <t>Prod_0162</t>
        </is>
      </c>
      <c r="H611" t="inlineStr">
        <is>
          <t>Food</t>
        </is>
      </c>
      <c r="I611" t="n">
        <v>3</v>
      </c>
      <c r="J611" t="n">
        <v>603.11</v>
      </c>
      <c r="K611" t="n">
        <v>0</v>
      </c>
      <c r="L611">
        <f>I611*J611*(1-K611)</f>
        <v/>
      </c>
      <c r="M611">
        <f>VLOOKUP(F611,Products!A:D,4,FALSE)*I611</f>
        <v/>
      </c>
      <c r="N611">
        <f>L611-M611</f>
        <v/>
      </c>
    </row>
    <row r="612">
      <c r="A612" t="inlineStr">
        <is>
          <t>T1000610</t>
        </is>
      </c>
      <c r="B612" t="inlineStr">
        <is>
          <t>2023-07-01</t>
        </is>
      </c>
      <c r="C612" t="inlineStr">
        <is>
          <t>S050</t>
        </is>
      </c>
      <c r="D612" t="inlineStr">
        <is>
          <t>Store_050</t>
        </is>
      </c>
      <c r="E612" t="inlineStr">
        <is>
          <t>South</t>
        </is>
      </c>
      <c r="F612" t="inlineStr">
        <is>
          <t>P0150</t>
        </is>
      </c>
      <c r="G612" t="inlineStr">
        <is>
          <t>Prod_0150</t>
        </is>
      </c>
      <c r="H612" t="inlineStr">
        <is>
          <t>Clothing</t>
        </is>
      </c>
      <c r="I612" t="n">
        <v>8</v>
      </c>
      <c r="J612" t="n">
        <v>424.01</v>
      </c>
      <c r="K612" t="n">
        <v>0</v>
      </c>
      <c r="L612">
        <f>I612*J612*(1-K612)</f>
        <v/>
      </c>
      <c r="M612">
        <f>VLOOKUP(F612,Products!A:D,4,FALSE)*I612</f>
        <v/>
      </c>
      <c r="N612">
        <f>L612-M612</f>
        <v/>
      </c>
    </row>
    <row r="613">
      <c r="A613" t="inlineStr">
        <is>
          <t>T1000611</t>
        </is>
      </c>
      <c r="B613" t="inlineStr">
        <is>
          <t>2023-08-25</t>
        </is>
      </c>
      <c r="C613" t="inlineStr">
        <is>
          <t>S021</t>
        </is>
      </c>
      <c r="D613" t="inlineStr">
        <is>
          <t>Store_021</t>
        </is>
      </c>
      <c r="E613" t="inlineStr">
        <is>
          <t>North</t>
        </is>
      </c>
      <c r="F613" t="inlineStr">
        <is>
          <t>P0022</t>
        </is>
      </c>
      <c r="G613" t="inlineStr">
        <is>
          <t>Prod_0022</t>
        </is>
      </c>
      <c r="H613" t="inlineStr">
        <is>
          <t>Beverages</t>
        </is>
      </c>
      <c r="I613" t="n">
        <v>5</v>
      </c>
      <c r="J613" t="n">
        <v>230.57</v>
      </c>
      <c r="K613" t="n">
        <v>0.05</v>
      </c>
      <c r="L613">
        <f>I613*J613*(1-K613)</f>
        <v/>
      </c>
      <c r="M613">
        <f>VLOOKUP(F613,Products!A:D,4,FALSE)*I613</f>
        <v/>
      </c>
      <c r="N613">
        <f>L613-M613</f>
        <v/>
      </c>
    </row>
    <row r="614">
      <c r="A614" t="inlineStr">
        <is>
          <t>T1000612</t>
        </is>
      </c>
      <c r="B614" t="inlineStr">
        <is>
          <t>2024-12-31</t>
        </is>
      </c>
      <c r="C614" t="inlineStr">
        <is>
          <t>S036</t>
        </is>
      </c>
      <c r="D614" t="inlineStr">
        <is>
          <t>Store_036</t>
        </is>
      </c>
      <c r="E614" t="inlineStr">
        <is>
          <t>Central</t>
        </is>
      </c>
      <c r="F614" t="inlineStr">
        <is>
          <t>P0092</t>
        </is>
      </c>
      <c r="G614" t="inlineStr">
        <is>
          <t>Prod_0092</t>
        </is>
      </c>
      <c r="H614" t="inlineStr">
        <is>
          <t>Household</t>
        </is>
      </c>
      <c r="I614" t="n">
        <v>9</v>
      </c>
      <c r="J614" t="n">
        <v>279.05</v>
      </c>
      <c r="K614" t="n">
        <v>0</v>
      </c>
      <c r="L614">
        <f>I614*J614*(1-K614)</f>
        <v/>
      </c>
      <c r="M614">
        <f>VLOOKUP(F614,Products!A:D,4,FALSE)*I614</f>
        <v/>
      </c>
      <c r="N614">
        <f>L614-M614</f>
        <v/>
      </c>
    </row>
    <row r="615">
      <c r="A615" t="inlineStr">
        <is>
          <t>T1000613</t>
        </is>
      </c>
      <c r="B615" t="inlineStr">
        <is>
          <t>2023-05-02</t>
        </is>
      </c>
      <c r="C615" t="inlineStr">
        <is>
          <t>S014</t>
        </is>
      </c>
      <c r="D615" t="inlineStr">
        <is>
          <t>Store_014</t>
        </is>
      </c>
      <c r="E615" t="inlineStr">
        <is>
          <t>West</t>
        </is>
      </c>
      <c r="F615" t="inlineStr">
        <is>
          <t>P0137</t>
        </is>
      </c>
      <c r="G615" t="inlineStr">
        <is>
          <t>Prod_0137</t>
        </is>
      </c>
      <c r="H615" t="inlineStr">
        <is>
          <t>Electronics</t>
        </is>
      </c>
      <c r="I615" t="n">
        <v>3</v>
      </c>
      <c r="J615" t="n">
        <v>152.25</v>
      </c>
      <c r="K615" t="n">
        <v>0</v>
      </c>
      <c r="L615">
        <f>I615*J615*(1-K615)</f>
        <v/>
      </c>
      <c r="M615">
        <f>VLOOKUP(F615,Products!A:D,4,FALSE)*I615</f>
        <v/>
      </c>
      <c r="N615">
        <f>L615-M615</f>
        <v/>
      </c>
    </row>
    <row r="616">
      <c r="A616" t="inlineStr">
        <is>
          <t>T1000614</t>
        </is>
      </c>
      <c r="B616" t="inlineStr">
        <is>
          <t>2025-07-04</t>
        </is>
      </c>
      <c r="C616" t="inlineStr">
        <is>
          <t>S049</t>
        </is>
      </c>
      <c r="D616" t="inlineStr">
        <is>
          <t>Store_049</t>
        </is>
      </c>
      <c r="E616" t="inlineStr">
        <is>
          <t>North</t>
        </is>
      </c>
      <c r="F616" t="inlineStr">
        <is>
          <t>P0197</t>
        </is>
      </c>
      <c r="G616" t="inlineStr">
        <is>
          <t>Prod_0197</t>
        </is>
      </c>
      <c r="H616" t="inlineStr">
        <is>
          <t>Food</t>
        </is>
      </c>
      <c r="I616" t="n">
        <v>8</v>
      </c>
      <c r="J616" t="n">
        <v>243.66</v>
      </c>
      <c r="K616" t="n">
        <v>0</v>
      </c>
      <c r="L616">
        <f>I616*J616*(1-K616)</f>
        <v/>
      </c>
      <c r="M616">
        <f>VLOOKUP(F616,Products!A:D,4,FALSE)*I616</f>
        <v/>
      </c>
      <c r="N616">
        <f>L616-M616</f>
        <v/>
      </c>
    </row>
    <row r="617">
      <c r="A617" t="inlineStr">
        <is>
          <t>T1000615</t>
        </is>
      </c>
      <c r="B617" t="inlineStr">
        <is>
          <t>2024-01-25</t>
        </is>
      </c>
      <c r="C617" t="inlineStr">
        <is>
          <t>S033</t>
        </is>
      </c>
      <c r="D617" t="inlineStr">
        <is>
          <t>Store_033</t>
        </is>
      </c>
      <c r="E617" t="inlineStr">
        <is>
          <t>North</t>
        </is>
      </c>
      <c r="F617" t="inlineStr">
        <is>
          <t>P0014</t>
        </is>
      </c>
      <c r="G617" t="inlineStr">
        <is>
          <t>Prod_0014</t>
        </is>
      </c>
      <c r="H617" t="inlineStr">
        <is>
          <t>Clothing</t>
        </is>
      </c>
      <c r="I617" t="n">
        <v>6</v>
      </c>
      <c r="J617" t="n">
        <v>243.43</v>
      </c>
      <c r="K617" t="n">
        <v>0</v>
      </c>
      <c r="L617">
        <f>I617*J617*(1-K617)</f>
        <v/>
      </c>
      <c r="M617">
        <f>VLOOKUP(F617,Products!A:D,4,FALSE)*I617</f>
        <v/>
      </c>
      <c r="N617">
        <f>L617-M617</f>
        <v/>
      </c>
    </row>
    <row r="618">
      <c r="A618" t="inlineStr">
        <is>
          <t>T1000616</t>
        </is>
      </c>
      <c r="B618" t="inlineStr">
        <is>
          <t>2024-07-18</t>
        </is>
      </c>
      <c r="C618" t="inlineStr">
        <is>
          <t>S036</t>
        </is>
      </c>
      <c r="D618" t="inlineStr">
        <is>
          <t>Store_036</t>
        </is>
      </c>
      <c r="E618" t="inlineStr">
        <is>
          <t>Central</t>
        </is>
      </c>
      <c r="F618" t="inlineStr">
        <is>
          <t>P0151</t>
        </is>
      </c>
      <c r="G618" t="inlineStr">
        <is>
          <t>Prod_0151</t>
        </is>
      </c>
      <c r="H618" t="inlineStr">
        <is>
          <t>Food</t>
        </is>
      </c>
      <c r="I618" t="n">
        <v>7</v>
      </c>
      <c r="J618" t="n">
        <v>695.78</v>
      </c>
      <c r="K618" t="n">
        <v>0</v>
      </c>
      <c r="L618">
        <f>I618*J618*(1-K618)</f>
        <v/>
      </c>
      <c r="M618">
        <f>VLOOKUP(F618,Products!A:D,4,FALSE)*I618</f>
        <v/>
      </c>
      <c r="N618">
        <f>L618-M618</f>
        <v/>
      </c>
    </row>
    <row r="619">
      <c r="A619" t="inlineStr">
        <is>
          <t>T1000617</t>
        </is>
      </c>
      <c r="B619" t="inlineStr">
        <is>
          <t>2023-11-29</t>
        </is>
      </c>
      <c r="C619" t="inlineStr">
        <is>
          <t>S039</t>
        </is>
      </c>
      <c r="D619" t="inlineStr">
        <is>
          <t>Store_039</t>
        </is>
      </c>
      <c r="E619" t="inlineStr">
        <is>
          <t>North</t>
        </is>
      </c>
      <c r="F619" t="inlineStr">
        <is>
          <t>P0191</t>
        </is>
      </c>
      <c r="G619" t="inlineStr">
        <is>
          <t>Prod_0191</t>
        </is>
      </c>
      <c r="H619" t="inlineStr">
        <is>
          <t>Food</t>
        </is>
      </c>
      <c r="I619" t="n">
        <v>5</v>
      </c>
      <c r="J619" t="n">
        <v>404.59</v>
      </c>
      <c r="K619" t="n">
        <v>0</v>
      </c>
      <c r="L619">
        <f>I619*J619*(1-K619)</f>
        <v/>
      </c>
      <c r="M619">
        <f>VLOOKUP(F619,Products!A:D,4,FALSE)*I619</f>
        <v/>
      </c>
      <c r="N619">
        <f>L619-M619</f>
        <v/>
      </c>
    </row>
    <row r="620">
      <c r="A620" t="inlineStr">
        <is>
          <t>T1000618</t>
        </is>
      </c>
      <c r="B620" t="inlineStr">
        <is>
          <t>2023-03-03</t>
        </is>
      </c>
      <c r="C620" t="inlineStr">
        <is>
          <t>S026</t>
        </is>
      </c>
      <c r="D620" t="inlineStr">
        <is>
          <t>Store_026</t>
        </is>
      </c>
      <c r="E620" t="inlineStr">
        <is>
          <t>North</t>
        </is>
      </c>
      <c r="F620" t="inlineStr">
        <is>
          <t>P0114</t>
        </is>
      </c>
      <c r="G620" t="inlineStr">
        <is>
          <t>Prod_0114</t>
        </is>
      </c>
      <c r="H620" t="inlineStr">
        <is>
          <t>Beverages</t>
        </is>
      </c>
      <c r="I620" t="n">
        <v>6</v>
      </c>
      <c r="J620" t="n">
        <v>925.5</v>
      </c>
      <c r="K620" t="n">
        <v>0</v>
      </c>
      <c r="L620">
        <f>I620*J620*(1-K620)</f>
        <v/>
      </c>
      <c r="M620">
        <f>VLOOKUP(F620,Products!A:D,4,FALSE)*I620</f>
        <v/>
      </c>
      <c r="N620">
        <f>L620-M620</f>
        <v/>
      </c>
    </row>
    <row r="621">
      <c r="A621" t="inlineStr">
        <is>
          <t>T1000619</t>
        </is>
      </c>
      <c r="B621" t="inlineStr">
        <is>
          <t>2024-08-22</t>
        </is>
      </c>
      <c r="C621" t="inlineStr">
        <is>
          <t>S019</t>
        </is>
      </c>
      <c r="D621" t="inlineStr">
        <is>
          <t>Store_019</t>
        </is>
      </c>
      <c r="E621" t="inlineStr">
        <is>
          <t>East</t>
        </is>
      </c>
      <c r="F621" t="inlineStr">
        <is>
          <t>P0063</t>
        </is>
      </c>
      <c r="G621" t="inlineStr">
        <is>
          <t>Prod_0063</t>
        </is>
      </c>
      <c r="H621" t="inlineStr">
        <is>
          <t>Clothing</t>
        </is>
      </c>
      <c r="I621" t="n">
        <v>8</v>
      </c>
      <c r="J621" t="n">
        <v>230.68</v>
      </c>
      <c r="K621" t="n">
        <v>0</v>
      </c>
      <c r="L621">
        <f>I621*J621*(1-K621)</f>
        <v/>
      </c>
      <c r="M621">
        <f>VLOOKUP(F621,Products!A:D,4,FALSE)*I621</f>
        <v/>
      </c>
      <c r="N621">
        <f>L621-M621</f>
        <v/>
      </c>
    </row>
    <row r="622">
      <c r="A622" t="inlineStr">
        <is>
          <t>T1000620</t>
        </is>
      </c>
      <c r="B622" t="inlineStr">
        <is>
          <t>2024-05-01</t>
        </is>
      </c>
      <c r="C622" t="inlineStr">
        <is>
          <t>S012</t>
        </is>
      </c>
      <c r="D622" t="inlineStr">
        <is>
          <t>Store_012</t>
        </is>
      </c>
      <c r="E622" t="inlineStr">
        <is>
          <t>South</t>
        </is>
      </c>
      <c r="F622" t="inlineStr">
        <is>
          <t>P0040</t>
        </is>
      </c>
      <c r="G622" t="inlineStr">
        <is>
          <t>Prod_0040</t>
        </is>
      </c>
      <c r="H622" t="inlineStr">
        <is>
          <t>Toys</t>
        </is>
      </c>
      <c r="I622" t="n">
        <v>8</v>
      </c>
      <c r="J622" t="n">
        <v>71.86</v>
      </c>
      <c r="K622" t="n">
        <v>0.05</v>
      </c>
      <c r="L622">
        <f>I622*J622*(1-K622)</f>
        <v/>
      </c>
      <c r="M622">
        <f>VLOOKUP(F622,Products!A:D,4,FALSE)*I622</f>
        <v/>
      </c>
      <c r="N622">
        <f>L622-M622</f>
        <v/>
      </c>
    </row>
    <row r="623">
      <c r="A623" t="inlineStr">
        <is>
          <t>T1000621</t>
        </is>
      </c>
      <c r="B623" t="inlineStr">
        <is>
          <t>2024-05-19</t>
        </is>
      </c>
      <c r="C623" t="inlineStr">
        <is>
          <t>S029</t>
        </is>
      </c>
      <c r="D623" t="inlineStr">
        <is>
          <t>Store_029</t>
        </is>
      </c>
      <c r="E623" t="inlineStr">
        <is>
          <t>South</t>
        </is>
      </c>
      <c r="F623" t="inlineStr">
        <is>
          <t>P0194</t>
        </is>
      </c>
      <c r="G623" t="inlineStr">
        <is>
          <t>Prod_0194</t>
        </is>
      </c>
      <c r="H623" t="inlineStr">
        <is>
          <t>Food</t>
        </is>
      </c>
      <c r="I623" t="n">
        <v>5</v>
      </c>
      <c r="J623" t="n">
        <v>539.25</v>
      </c>
      <c r="K623" t="n">
        <v>0</v>
      </c>
      <c r="L623">
        <f>I623*J623*(1-K623)</f>
        <v/>
      </c>
      <c r="M623">
        <f>VLOOKUP(F623,Products!A:D,4,FALSE)*I623</f>
        <v/>
      </c>
      <c r="N623">
        <f>L623-M623</f>
        <v/>
      </c>
    </row>
    <row r="624">
      <c r="A624" t="inlineStr">
        <is>
          <t>T1000622</t>
        </is>
      </c>
      <c r="B624" t="inlineStr">
        <is>
          <t>2023-07-10</t>
        </is>
      </c>
      <c r="C624" t="inlineStr">
        <is>
          <t>S043</t>
        </is>
      </c>
      <c r="D624" t="inlineStr">
        <is>
          <t>Store_043</t>
        </is>
      </c>
      <c r="E624" t="inlineStr">
        <is>
          <t>East</t>
        </is>
      </c>
      <c r="F624" t="inlineStr">
        <is>
          <t>P0002</t>
        </is>
      </c>
      <c r="G624" t="inlineStr">
        <is>
          <t>Prod_0002</t>
        </is>
      </c>
      <c r="H624" t="inlineStr">
        <is>
          <t>Food</t>
        </is>
      </c>
      <c r="I624" t="n">
        <v>5</v>
      </c>
      <c r="J624" t="n">
        <v>274.3</v>
      </c>
      <c r="K624" t="n">
        <v>0.05</v>
      </c>
      <c r="L624">
        <f>I624*J624*(1-K624)</f>
        <v/>
      </c>
      <c r="M624">
        <f>VLOOKUP(F624,Products!A:D,4,FALSE)*I624</f>
        <v/>
      </c>
      <c r="N624">
        <f>L624-M624</f>
        <v/>
      </c>
    </row>
    <row r="625">
      <c r="A625" t="inlineStr">
        <is>
          <t>T1000623</t>
        </is>
      </c>
      <c r="B625" t="inlineStr">
        <is>
          <t>2023-12-22</t>
        </is>
      </c>
      <c r="C625" t="inlineStr">
        <is>
          <t>S010</t>
        </is>
      </c>
      <c r="D625" t="inlineStr">
        <is>
          <t>Store_010</t>
        </is>
      </c>
      <c r="E625" t="inlineStr">
        <is>
          <t>North</t>
        </is>
      </c>
      <c r="F625" t="inlineStr">
        <is>
          <t>P0010</t>
        </is>
      </c>
      <c r="G625" t="inlineStr">
        <is>
          <t>Prod_0010</t>
        </is>
      </c>
      <c r="H625" t="inlineStr">
        <is>
          <t>Electronics</t>
        </is>
      </c>
      <c r="I625" t="n">
        <v>3</v>
      </c>
      <c r="J625" t="n">
        <v>759.65</v>
      </c>
      <c r="K625" t="n">
        <v>0</v>
      </c>
      <c r="L625">
        <f>I625*J625*(1-K625)</f>
        <v/>
      </c>
      <c r="M625">
        <f>VLOOKUP(F625,Products!A:D,4,FALSE)*I625</f>
        <v/>
      </c>
      <c r="N625">
        <f>L625-M625</f>
        <v/>
      </c>
    </row>
    <row r="626">
      <c r="A626" t="inlineStr">
        <is>
          <t>T1000624</t>
        </is>
      </c>
      <c r="B626" t="inlineStr">
        <is>
          <t>2024-01-30</t>
        </is>
      </c>
      <c r="C626" t="inlineStr">
        <is>
          <t>S040</t>
        </is>
      </c>
      <c r="D626" t="inlineStr">
        <is>
          <t>Store_040</t>
        </is>
      </c>
      <c r="E626" t="inlineStr">
        <is>
          <t>Central</t>
        </is>
      </c>
      <c r="F626" t="inlineStr">
        <is>
          <t>P0187</t>
        </is>
      </c>
      <c r="G626" t="inlineStr">
        <is>
          <t>Prod_0187</t>
        </is>
      </c>
      <c r="H626" t="inlineStr">
        <is>
          <t>Food</t>
        </is>
      </c>
      <c r="I626" t="n">
        <v>3</v>
      </c>
      <c r="J626" t="n">
        <v>1008.77</v>
      </c>
      <c r="K626" t="n">
        <v>0.1</v>
      </c>
      <c r="L626">
        <f>I626*J626*(1-K626)</f>
        <v/>
      </c>
      <c r="M626">
        <f>VLOOKUP(F626,Products!A:D,4,FALSE)*I626</f>
        <v/>
      </c>
      <c r="N626">
        <f>L626-M626</f>
        <v/>
      </c>
    </row>
    <row r="627">
      <c r="A627" t="inlineStr">
        <is>
          <t>T1000625</t>
        </is>
      </c>
      <c r="B627" t="inlineStr">
        <is>
          <t>2024-02-25</t>
        </is>
      </c>
      <c r="C627" t="inlineStr">
        <is>
          <t>S002</t>
        </is>
      </c>
      <c r="D627" t="inlineStr">
        <is>
          <t>Store_002</t>
        </is>
      </c>
      <c r="E627" t="inlineStr">
        <is>
          <t>South</t>
        </is>
      </c>
      <c r="F627" t="inlineStr">
        <is>
          <t>P0090</t>
        </is>
      </c>
      <c r="G627" t="inlineStr">
        <is>
          <t>Prod_0090</t>
        </is>
      </c>
      <c r="H627" t="inlineStr">
        <is>
          <t>Toys</t>
        </is>
      </c>
      <c r="I627" t="n">
        <v>9</v>
      </c>
      <c r="J627" t="n">
        <v>386.13</v>
      </c>
      <c r="K627" t="n">
        <v>0</v>
      </c>
      <c r="L627">
        <f>I627*J627*(1-K627)</f>
        <v/>
      </c>
      <c r="M627">
        <f>VLOOKUP(F627,Products!A:D,4,FALSE)*I627</f>
        <v/>
      </c>
      <c r="N627">
        <f>L627-M627</f>
        <v/>
      </c>
    </row>
    <row r="628">
      <c r="A628" t="inlineStr">
        <is>
          <t>T1000626</t>
        </is>
      </c>
      <c r="B628" t="inlineStr">
        <is>
          <t>2023-08-13</t>
        </is>
      </c>
      <c r="C628" t="inlineStr">
        <is>
          <t>S030</t>
        </is>
      </c>
      <c r="D628" t="inlineStr">
        <is>
          <t>Store_030</t>
        </is>
      </c>
      <c r="E628" t="inlineStr">
        <is>
          <t>North</t>
        </is>
      </c>
      <c r="F628" t="inlineStr">
        <is>
          <t>P0014</t>
        </is>
      </c>
      <c r="G628" t="inlineStr">
        <is>
          <t>Prod_0014</t>
        </is>
      </c>
      <c r="H628" t="inlineStr">
        <is>
          <t>Clothing</t>
        </is>
      </c>
      <c r="I628" t="n">
        <v>4</v>
      </c>
      <c r="J628" t="n">
        <v>308.88</v>
      </c>
      <c r="K628" t="n">
        <v>0</v>
      </c>
      <c r="L628">
        <f>I628*J628*(1-K628)</f>
        <v/>
      </c>
      <c r="M628">
        <f>VLOOKUP(F628,Products!A:D,4,FALSE)*I628</f>
        <v/>
      </c>
      <c r="N628">
        <f>L628-M628</f>
        <v/>
      </c>
    </row>
    <row r="629">
      <c r="A629" t="inlineStr">
        <is>
          <t>T1000627</t>
        </is>
      </c>
      <c r="B629" t="inlineStr">
        <is>
          <t>2025-02-26</t>
        </is>
      </c>
      <c r="C629" t="inlineStr">
        <is>
          <t>S044</t>
        </is>
      </c>
      <c r="D629" t="inlineStr">
        <is>
          <t>Store_044</t>
        </is>
      </c>
      <c r="E629" t="inlineStr">
        <is>
          <t>North</t>
        </is>
      </c>
      <c r="F629" t="inlineStr">
        <is>
          <t>P0070</t>
        </is>
      </c>
      <c r="G629" t="inlineStr">
        <is>
          <t>Prod_0070</t>
        </is>
      </c>
      <c r="H629" t="inlineStr">
        <is>
          <t>Beverages</t>
        </is>
      </c>
      <c r="I629" t="n">
        <v>8</v>
      </c>
      <c r="J629" t="n">
        <v>641.83</v>
      </c>
      <c r="K629" t="n">
        <v>0</v>
      </c>
      <c r="L629">
        <f>I629*J629*(1-K629)</f>
        <v/>
      </c>
      <c r="M629">
        <f>VLOOKUP(F629,Products!A:D,4,FALSE)*I629</f>
        <v/>
      </c>
      <c r="N629">
        <f>L629-M629</f>
        <v/>
      </c>
    </row>
    <row r="630">
      <c r="A630" t="inlineStr">
        <is>
          <t>T1000628</t>
        </is>
      </c>
      <c r="B630" t="inlineStr">
        <is>
          <t>2024-08-17</t>
        </is>
      </c>
      <c r="C630" t="inlineStr">
        <is>
          <t>S010</t>
        </is>
      </c>
      <c r="D630" t="inlineStr">
        <is>
          <t>Store_010</t>
        </is>
      </c>
      <c r="E630" t="inlineStr">
        <is>
          <t>North</t>
        </is>
      </c>
      <c r="F630" t="inlineStr">
        <is>
          <t>P0014</t>
        </is>
      </c>
      <c r="G630" t="inlineStr">
        <is>
          <t>Prod_0014</t>
        </is>
      </c>
      <c r="H630" t="inlineStr">
        <is>
          <t>Clothing</t>
        </is>
      </c>
      <c r="I630" t="n">
        <v>1</v>
      </c>
      <c r="J630" t="n">
        <v>288.31</v>
      </c>
      <c r="K630" t="n">
        <v>0</v>
      </c>
      <c r="L630">
        <f>I630*J630*(1-K630)</f>
        <v/>
      </c>
      <c r="M630">
        <f>VLOOKUP(F630,Products!A:D,4,FALSE)*I630</f>
        <v/>
      </c>
      <c r="N630">
        <f>L630-M630</f>
        <v/>
      </c>
    </row>
    <row r="631">
      <c r="A631" t="inlineStr">
        <is>
          <t>T1000629</t>
        </is>
      </c>
      <c r="B631" t="inlineStr">
        <is>
          <t>2025-02-19</t>
        </is>
      </c>
      <c r="C631" t="inlineStr">
        <is>
          <t>S030</t>
        </is>
      </c>
      <c r="D631" t="inlineStr">
        <is>
          <t>Store_030</t>
        </is>
      </c>
      <c r="E631" t="inlineStr">
        <is>
          <t>North</t>
        </is>
      </c>
      <c r="F631" t="inlineStr">
        <is>
          <t>P0157</t>
        </is>
      </c>
      <c r="G631" t="inlineStr">
        <is>
          <t>Prod_0157</t>
        </is>
      </c>
      <c r="H631" t="inlineStr">
        <is>
          <t>Toys</t>
        </is>
      </c>
      <c r="I631" t="n">
        <v>6</v>
      </c>
      <c r="J631" t="n">
        <v>248.36</v>
      </c>
      <c r="K631" t="n">
        <v>0.05</v>
      </c>
      <c r="L631">
        <f>I631*J631*(1-K631)</f>
        <v/>
      </c>
      <c r="M631">
        <f>VLOOKUP(F631,Products!A:D,4,FALSE)*I631</f>
        <v/>
      </c>
      <c r="N631">
        <f>L631-M631</f>
        <v/>
      </c>
    </row>
    <row r="632">
      <c r="A632" t="inlineStr">
        <is>
          <t>T1000630</t>
        </is>
      </c>
      <c r="B632" t="inlineStr">
        <is>
          <t>2024-06-22</t>
        </is>
      </c>
      <c r="C632" t="inlineStr">
        <is>
          <t>S024</t>
        </is>
      </c>
      <c r="D632" t="inlineStr">
        <is>
          <t>Store_024</t>
        </is>
      </c>
      <c r="E632" t="inlineStr">
        <is>
          <t>South</t>
        </is>
      </c>
      <c r="F632" t="inlineStr">
        <is>
          <t>P0196</t>
        </is>
      </c>
      <c r="G632" t="inlineStr">
        <is>
          <t>Prod_0196</t>
        </is>
      </c>
      <c r="H632" t="inlineStr">
        <is>
          <t>Beverages</t>
        </is>
      </c>
      <c r="I632" t="n">
        <v>9</v>
      </c>
      <c r="J632" t="n">
        <v>868.34</v>
      </c>
      <c r="K632" t="n">
        <v>0</v>
      </c>
      <c r="L632">
        <f>I632*J632*(1-K632)</f>
        <v/>
      </c>
      <c r="M632">
        <f>VLOOKUP(F632,Products!A:D,4,FALSE)*I632</f>
        <v/>
      </c>
      <c r="N632">
        <f>L632-M632</f>
        <v/>
      </c>
    </row>
    <row r="633">
      <c r="A633" t="inlineStr">
        <is>
          <t>T1000631</t>
        </is>
      </c>
      <c r="B633" t="inlineStr">
        <is>
          <t>2023-04-13</t>
        </is>
      </c>
      <c r="C633" t="inlineStr">
        <is>
          <t>S040</t>
        </is>
      </c>
      <c r="D633" t="inlineStr">
        <is>
          <t>Store_040</t>
        </is>
      </c>
      <c r="E633" t="inlineStr">
        <is>
          <t>Central</t>
        </is>
      </c>
      <c r="F633" t="inlineStr">
        <is>
          <t>P0164</t>
        </is>
      </c>
      <c r="G633" t="inlineStr">
        <is>
          <t>Prod_0164</t>
        </is>
      </c>
      <c r="H633" t="inlineStr">
        <is>
          <t>Food</t>
        </is>
      </c>
      <c r="I633" t="n">
        <v>6</v>
      </c>
      <c r="J633" t="n">
        <v>503.65</v>
      </c>
      <c r="K633" t="n">
        <v>0</v>
      </c>
      <c r="L633">
        <f>I633*J633*(1-K633)</f>
        <v/>
      </c>
      <c r="M633">
        <f>VLOOKUP(F633,Products!A:D,4,FALSE)*I633</f>
        <v/>
      </c>
      <c r="N633">
        <f>L633-M633</f>
        <v/>
      </c>
    </row>
    <row r="634">
      <c r="A634" t="inlineStr">
        <is>
          <t>T1000632</t>
        </is>
      </c>
      <c r="B634" t="inlineStr">
        <is>
          <t>2023-01-18</t>
        </is>
      </c>
      <c r="C634" t="inlineStr">
        <is>
          <t>S018</t>
        </is>
      </c>
      <c r="D634" t="inlineStr">
        <is>
          <t>Store_018</t>
        </is>
      </c>
      <c r="E634" t="inlineStr">
        <is>
          <t>South</t>
        </is>
      </c>
      <c r="F634" t="inlineStr">
        <is>
          <t>P0088</t>
        </is>
      </c>
      <c r="G634" t="inlineStr">
        <is>
          <t>Prod_0088</t>
        </is>
      </c>
      <c r="H634" t="inlineStr">
        <is>
          <t>Toys</t>
        </is>
      </c>
      <c r="I634" t="n">
        <v>5</v>
      </c>
      <c r="J634" t="n">
        <v>555.0599999999999</v>
      </c>
      <c r="K634" t="n">
        <v>0</v>
      </c>
      <c r="L634">
        <f>I634*J634*(1-K634)</f>
        <v/>
      </c>
      <c r="M634">
        <f>VLOOKUP(F634,Products!A:D,4,FALSE)*I634</f>
        <v/>
      </c>
      <c r="N634">
        <f>L634-M634</f>
        <v/>
      </c>
    </row>
    <row r="635">
      <c r="A635" t="inlineStr">
        <is>
          <t>T1000633</t>
        </is>
      </c>
      <c r="B635" t="inlineStr">
        <is>
          <t>2023-03-02</t>
        </is>
      </c>
      <c r="C635" t="inlineStr">
        <is>
          <t>S020</t>
        </is>
      </c>
      <c r="D635" t="inlineStr">
        <is>
          <t>Store_020</t>
        </is>
      </c>
      <c r="E635" t="inlineStr">
        <is>
          <t>West</t>
        </is>
      </c>
      <c r="F635" t="inlineStr">
        <is>
          <t>P0200</t>
        </is>
      </c>
      <c r="G635" t="inlineStr">
        <is>
          <t>Prod_0200</t>
        </is>
      </c>
      <c r="H635" t="inlineStr">
        <is>
          <t>Electronics</t>
        </is>
      </c>
      <c r="I635" t="n">
        <v>4</v>
      </c>
      <c r="J635" t="n">
        <v>411.21</v>
      </c>
      <c r="K635" t="n">
        <v>0</v>
      </c>
      <c r="L635">
        <f>I635*J635*(1-K635)</f>
        <v/>
      </c>
      <c r="M635">
        <f>VLOOKUP(F635,Products!A:D,4,FALSE)*I635</f>
        <v/>
      </c>
      <c r="N635">
        <f>L635-M635</f>
        <v/>
      </c>
    </row>
    <row r="636">
      <c r="A636" t="inlineStr">
        <is>
          <t>T1000634</t>
        </is>
      </c>
      <c r="B636" t="inlineStr">
        <is>
          <t>2024-05-16</t>
        </is>
      </c>
      <c r="C636" t="inlineStr">
        <is>
          <t>S011</t>
        </is>
      </c>
      <c r="D636" t="inlineStr">
        <is>
          <t>Store_011</t>
        </is>
      </c>
      <c r="E636" t="inlineStr">
        <is>
          <t>South</t>
        </is>
      </c>
      <c r="F636" t="inlineStr">
        <is>
          <t>P0004</t>
        </is>
      </c>
      <c r="G636" t="inlineStr">
        <is>
          <t>Prod_0004</t>
        </is>
      </c>
      <c r="H636" t="inlineStr">
        <is>
          <t>Household</t>
        </is>
      </c>
      <c r="I636" t="n">
        <v>8</v>
      </c>
      <c r="J636" t="n">
        <v>460.54</v>
      </c>
      <c r="K636" t="n">
        <v>0</v>
      </c>
      <c r="L636">
        <f>I636*J636*(1-K636)</f>
        <v/>
      </c>
      <c r="M636">
        <f>VLOOKUP(F636,Products!A:D,4,FALSE)*I636</f>
        <v/>
      </c>
      <c r="N636">
        <f>L636-M636</f>
        <v/>
      </c>
    </row>
    <row r="637">
      <c r="A637" t="inlineStr">
        <is>
          <t>T1000635</t>
        </is>
      </c>
      <c r="B637" t="inlineStr">
        <is>
          <t>2023-05-24</t>
        </is>
      </c>
      <c r="C637" t="inlineStr">
        <is>
          <t>S004</t>
        </is>
      </c>
      <c r="D637" t="inlineStr">
        <is>
          <t>Store_004</t>
        </is>
      </c>
      <c r="E637" t="inlineStr">
        <is>
          <t>Central</t>
        </is>
      </c>
      <c r="F637" t="inlineStr">
        <is>
          <t>P0058</t>
        </is>
      </c>
      <c r="G637" t="inlineStr">
        <is>
          <t>Prod_0058</t>
        </is>
      </c>
      <c r="H637" t="inlineStr">
        <is>
          <t>Stationery</t>
        </is>
      </c>
      <c r="I637" t="n">
        <v>1</v>
      </c>
      <c r="J637" t="n">
        <v>573.92</v>
      </c>
      <c r="K637" t="n">
        <v>0.2</v>
      </c>
      <c r="L637">
        <f>I637*J637*(1-K637)</f>
        <v/>
      </c>
      <c r="M637">
        <f>VLOOKUP(F637,Products!A:D,4,FALSE)*I637</f>
        <v/>
      </c>
      <c r="N637">
        <f>L637-M637</f>
        <v/>
      </c>
    </row>
    <row r="638">
      <c r="A638" t="inlineStr">
        <is>
          <t>T1000636</t>
        </is>
      </c>
      <c r="B638" t="inlineStr">
        <is>
          <t>2025-05-10</t>
        </is>
      </c>
      <c r="C638" t="inlineStr">
        <is>
          <t>S038</t>
        </is>
      </c>
      <c r="D638" t="inlineStr">
        <is>
          <t>Store_038</t>
        </is>
      </c>
      <c r="E638" t="inlineStr">
        <is>
          <t>East</t>
        </is>
      </c>
      <c r="F638" t="inlineStr">
        <is>
          <t>P0137</t>
        </is>
      </c>
      <c r="G638" t="inlineStr">
        <is>
          <t>Prod_0137</t>
        </is>
      </c>
      <c r="H638" t="inlineStr">
        <is>
          <t>Electronics</t>
        </is>
      </c>
      <c r="I638" t="n">
        <v>6</v>
      </c>
      <c r="J638" t="n">
        <v>139.18</v>
      </c>
      <c r="K638" t="n">
        <v>0</v>
      </c>
      <c r="L638">
        <f>I638*J638*(1-K638)</f>
        <v/>
      </c>
      <c r="M638">
        <f>VLOOKUP(F638,Products!A:D,4,FALSE)*I638</f>
        <v/>
      </c>
      <c r="N638">
        <f>L638-M638</f>
        <v/>
      </c>
    </row>
    <row r="639">
      <c r="A639" t="inlineStr">
        <is>
          <t>T1000637</t>
        </is>
      </c>
      <c r="B639" t="inlineStr">
        <is>
          <t>2023-10-22</t>
        </is>
      </c>
      <c r="C639" t="inlineStr">
        <is>
          <t>S001</t>
        </is>
      </c>
      <c r="D639" t="inlineStr">
        <is>
          <t>Store_001</t>
        </is>
      </c>
      <c r="E639" t="inlineStr">
        <is>
          <t>West</t>
        </is>
      </c>
      <c r="F639" t="inlineStr">
        <is>
          <t>P0020</t>
        </is>
      </c>
      <c r="G639" t="inlineStr">
        <is>
          <t>Prod_0020</t>
        </is>
      </c>
      <c r="H639" t="inlineStr">
        <is>
          <t>Beverages</t>
        </is>
      </c>
      <c r="I639" t="n">
        <v>6</v>
      </c>
      <c r="J639" t="n">
        <v>766.75</v>
      </c>
      <c r="K639" t="n">
        <v>0</v>
      </c>
      <c r="L639">
        <f>I639*J639*(1-K639)</f>
        <v/>
      </c>
      <c r="M639">
        <f>VLOOKUP(F639,Products!A:D,4,FALSE)*I639</f>
        <v/>
      </c>
      <c r="N639">
        <f>L639-M639</f>
        <v/>
      </c>
    </row>
    <row r="640">
      <c r="A640" t="inlineStr">
        <is>
          <t>T1000638</t>
        </is>
      </c>
      <c r="B640" t="inlineStr">
        <is>
          <t>2024-07-01</t>
        </is>
      </c>
      <c r="C640" t="inlineStr">
        <is>
          <t>S035</t>
        </is>
      </c>
      <c r="D640" t="inlineStr">
        <is>
          <t>Store_035</t>
        </is>
      </c>
      <c r="E640" t="inlineStr">
        <is>
          <t>Central</t>
        </is>
      </c>
      <c r="F640" t="inlineStr">
        <is>
          <t>P0158</t>
        </is>
      </c>
      <c r="G640" t="inlineStr">
        <is>
          <t>Prod_0158</t>
        </is>
      </c>
      <c r="H640" t="inlineStr">
        <is>
          <t>Beverages</t>
        </is>
      </c>
      <c r="I640" t="n">
        <v>3</v>
      </c>
      <c r="J640" t="n">
        <v>238.56</v>
      </c>
      <c r="K640" t="n">
        <v>0.1</v>
      </c>
      <c r="L640">
        <f>I640*J640*(1-K640)</f>
        <v/>
      </c>
      <c r="M640">
        <f>VLOOKUP(F640,Products!A:D,4,FALSE)*I640</f>
        <v/>
      </c>
      <c r="N640">
        <f>L640-M640</f>
        <v/>
      </c>
    </row>
    <row r="641">
      <c r="A641" t="inlineStr">
        <is>
          <t>T1000639</t>
        </is>
      </c>
      <c r="B641" t="inlineStr">
        <is>
          <t>2024-01-24</t>
        </is>
      </c>
      <c r="C641" t="inlineStr">
        <is>
          <t>S036</t>
        </is>
      </c>
      <c r="D641" t="inlineStr">
        <is>
          <t>Store_036</t>
        </is>
      </c>
      <c r="E641" t="inlineStr">
        <is>
          <t>Central</t>
        </is>
      </c>
      <c r="F641" t="inlineStr">
        <is>
          <t>P0052</t>
        </is>
      </c>
      <c r="G641" t="inlineStr">
        <is>
          <t>Prod_0052</t>
        </is>
      </c>
      <c r="H641" t="inlineStr">
        <is>
          <t>Clothing</t>
        </is>
      </c>
      <c r="I641" t="n">
        <v>6</v>
      </c>
      <c r="J641" t="n">
        <v>53.38</v>
      </c>
      <c r="K641" t="n">
        <v>0</v>
      </c>
      <c r="L641">
        <f>I641*J641*(1-K641)</f>
        <v/>
      </c>
      <c r="M641">
        <f>VLOOKUP(F641,Products!A:D,4,FALSE)*I641</f>
        <v/>
      </c>
      <c r="N641">
        <f>L641-M641</f>
        <v/>
      </c>
    </row>
    <row r="642">
      <c r="A642" t="inlineStr">
        <is>
          <t>T1000640</t>
        </is>
      </c>
      <c r="B642" t="inlineStr">
        <is>
          <t>2024-12-16</t>
        </is>
      </c>
      <c r="C642" t="inlineStr">
        <is>
          <t>S041</t>
        </is>
      </c>
      <c r="D642" t="inlineStr">
        <is>
          <t>Store_041</t>
        </is>
      </c>
      <c r="E642" t="inlineStr">
        <is>
          <t>East</t>
        </is>
      </c>
      <c r="F642" t="inlineStr">
        <is>
          <t>P0111</t>
        </is>
      </c>
      <c r="G642" t="inlineStr">
        <is>
          <t>Prod_0111</t>
        </is>
      </c>
      <c r="H642" t="inlineStr">
        <is>
          <t>Clothing</t>
        </is>
      </c>
      <c r="I642" t="n">
        <v>4</v>
      </c>
      <c r="J642" t="n">
        <v>535.64</v>
      </c>
      <c r="K642" t="n">
        <v>0.05</v>
      </c>
      <c r="L642">
        <f>I642*J642*(1-K642)</f>
        <v/>
      </c>
      <c r="M642">
        <f>VLOOKUP(F642,Products!A:D,4,FALSE)*I642</f>
        <v/>
      </c>
      <c r="N642">
        <f>L642-M642</f>
        <v/>
      </c>
    </row>
    <row r="643">
      <c r="A643" t="inlineStr">
        <is>
          <t>T1000641</t>
        </is>
      </c>
      <c r="B643" t="inlineStr">
        <is>
          <t>2023-09-29</t>
        </is>
      </c>
      <c r="C643" t="inlineStr">
        <is>
          <t>S027</t>
        </is>
      </c>
      <c r="D643" t="inlineStr">
        <is>
          <t>Store_027</t>
        </is>
      </c>
      <c r="E643" t="inlineStr">
        <is>
          <t>South</t>
        </is>
      </c>
      <c r="F643" t="inlineStr">
        <is>
          <t>P0093</t>
        </is>
      </c>
      <c r="G643" t="inlineStr">
        <is>
          <t>Prod_0093</t>
        </is>
      </c>
      <c r="H643" t="inlineStr">
        <is>
          <t>Electronics</t>
        </is>
      </c>
      <c r="I643" t="n">
        <v>1</v>
      </c>
      <c r="J643" t="n">
        <v>235.33</v>
      </c>
      <c r="K643" t="n">
        <v>0</v>
      </c>
      <c r="L643">
        <f>I643*J643*(1-K643)</f>
        <v/>
      </c>
      <c r="M643">
        <f>VLOOKUP(F643,Products!A:D,4,FALSE)*I643</f>
        <v/>
      </c>
      <c r="N643">
        <f>L643-M643</f>
        <v/>
      </c>
    </row>
    <row r="644">
      <c r="A644" t="inlineStr">
        <is>
          <t>T1000642</t>
        </is>
      </c>
      <c r="B644" t="inlineStr">
        <is>
          <t>2024-02-27</t>
        </is>
      </c>
      <c r="C644" t="inlineStr">
        <is>
          <t>S025</t>
        </is>
      </c>
      <c r="D644" t="inlineStr">
        <is>
          <t>Store_025</t>
        </is>
      </c>
      <c r="E644" t="inlineStr">
        <is>
          <t>Central</t>
        </is>
      </c>
      <c r="F644" t="inlineStr">
        <is>
          <t>P0182</t>
        </is>
      </c>
      <c r="G644" t="inlineStr">
        <is>
          <t>Prod_0182</t>
        </is>
      </c>
      <c r="H644" t="inlineStr">
        <is>
          <t>Electronics</t>
        </is>
      </c>
      <c r="I644" t="n">
        <v>6</v>
      </c>
      <c r="J644" t="n">
        <v>687.42</v>
      </c>
      <c r="K644" t="n">
        <v>0</v>
      </c>
      <c r="L644">
        <f>I644*J644*(1-K644)</f>
        <v/>
      </c>
      <c r="M644">
        <f>VLOOKUP(F644,Products!A:D,4,FALSE)*I644</f>
        <v/>
      </c>
      <c r="N644">
        <f>L644-M644</f>
        <v/>
      </c>
    </row>
    <row r="645">
      <c r="A645" t="inlineStr">
        <is>
          <t>T1000643</t>
        </is>
      </c>
      <c r="B645" t="inlineStr">
        <is>
          <t>2024-10-12</t>
        </is>
      </c>
      <c r="C645" t="inlineStr">
        <is>
          <t>S015</t>
        </is>
      </c>
      <c r="D645" t="inlineStr">
        <is>
          <t>Store_015</t>
        </is>
      </c>
      <c r="E645" t="inlineStr">
        <is>
          <t>North</t>
        </is>
      </c>
      <c r="F645" t="inlineStr">
        <is>
          <t>P0180</t>
        </is>
      </c>
      <c r="G645" t="inlineStr">
        <is>
          <t>Prod_0180</t>
        </is>
      </c>
      <c r="H645" t="inlineStr">
        <is>
          <t>Clothing</t>
        </is>
      </c>
      <c r="I645" t="n">
        <v>6</v>
      </c>
      <c r="J645" t="n">
        <v>430.37</v>
      </c>
      <c r="K645" t="n">
        <v>0</v>
      </c>
      <c r="L645">
        <f>I645*J645*(1-K645)</f>
        <v/>
      </c>
      <c r="M645">
        <f>VLOOKUP(F645,Products!A:D,4,FALSE)*I645</f>
        <v/>
      </c>
      <c r="N645">
        <f>L645-M645</f>
        <v/>
      </c>
    </row>
    <row r="646">
      <c r="A646" t="inlineStr">
        <is>
          <t>T1000644</t>
        </is>
      </c>
      <c r="B646" t="inlineStr">
        <is>
          <t>2023-02-07</t>
        </is>
      </c>
      <c r="C646" t="inlineStr">
        <is>
          <t>S014</t>
        </is>
      </c>
      <c r="D646" t="inlineStr">
        <is>
          <t>Store_014</t>
        </is>
      </c>
      <c r="E646" t="inlineStr">
        <is>
          <t>West</t>
        </is>
      </c>
      <c r="F646" t="inlineStr">
        <is>
          <t>P0008</t>
        </is>
      </c>
      <c r="G646" t="inlineStr">
        <is>
          <t>Prod_0008</t>
        </is>
      </c>
      <c r="H646" t="inlineStr">
        <is>
          <t>Electronics</t>
        </is>
      </c>
      <c r="I646" t="n">
        <v>7</v>
      </c>
      <c r="J646" t="n">
        <v>393.1</v>
      </c>
      <c r="K646" t="n">
        <v>0.05</v>
      </c>
      <c r="L646">
        <f>I646*J646*(1-K646)</f>
        <v/>
      </c>
      <c r="M646">
        <f>VLOOKUP(F646,Products!A:D,4,FALSE)*I646</f>
        <v/>
      </c>
      <c r="N646">
        <f>L646-M646</f>
        <v/>
      </c>
    </row>
    <row r="647">
      <c r="A647" t="inlineStr">
        <is>
          <t>T1000645</t>
        </is>
      </c>
      <c r="B647" t="inlineStr">
        <is>
          <t>2023-08-30</t>
        </is>
      </c>
      <c r="C647" t="inlineStr">
        <is>
          <t>S045</t>
        </is>
      </c>
      <c r="D647" t="inlineStr">
        <is>
          <t>Store_045</t>
        </is>
      </c>
      <c r="E647" t="inlineStr">
        <is>
          <t>East</t>
        </is>
      </c>
      <c r="F647" t="inlineStr">
        <is>
          <t>P0053</t>
        </is>
      </c>
      <c r="G647" t="inlineStr">
        <is>
          <t>Prod_0053</t>
        </is>
      </c>
      <c r="H647" t="inlineStr">
        <is>
          <t>Food</t>
        </is>
      </c>
      <c r="I647" t="n">
        <v>8</v>
      </c>
      <c r="J647" t="n">
        <v>384.3</v>
      </c>
      <c r="K647" t="n">
        <v>0</v>
      </c>
      <c r="L647">
        <f>I647*J647*(1-K647)</f>
        <v/>
      </c>
      <c r="M647">
        <f>VLOOKUP(F647,Products!A:D,4,FALSE)*I647</f>
        <v/>
      </c>
      <c r="N647">
        <f>L647-M647</f>
        <v/>
      </c>
    </row>
    <row r="648">
      <c r="A648" t="inlineStr">
        <is>
          <t>T1000646</t>
        </is>
      </c>
      <c r="B648" t="inlineStr">
        <is>
          <t>2023-07-23</t>
        </is>
      </c>
      <c r="C648" t="inlineStr">
        <is>
          <t>S038</t>
        </is>
      </c>
      <c r="D648" t="inlineStr">
        <is>
          <t>Store_038</t>
        </is>
      </c>
      <c r="E648" t="inlineStr">
        <is>
          <t>East</t>
        </is>
      </c>
      <c r="F648" t="inlineStr">
        <is>
          <t>P0163</t>
        </is>
      </c>
      <c r="G648" t="inlineStr">
        <is>
          <t>Prod_0163</t>
        </is>
      </c>
      <c r="H648" t="inlineStr">
        <is>
          <t>Food</t>
        </is>
      </c>
      <c r="I648" t="n">
        <v>7</v>
      </c>
      <c r="J648" t="n">
        <v>597.3200000000001</v>
      </c>
      <c r="K648" t="n">
        <v>0.1</v>
      </c>
      <c r="L648">
        <f>I648*J648*(1-K648)</f>
        <v/>
      </c>
      <c r="M648">
        <f>VLOOKUP(F648,Products!A:D,4,FALSE)*I648</f>
        <v/>
      </c>
      <c r="N648">
        <f>L648-M648</f>
        <v/>
      </c>
    </row>
    <row r="649">
      <c r="A649" t="inlineStr">
        <is>
          <t>T1000647</t>
        </is>
      </c>
      <c r="B649" t="inlineStr">
        <is>
          <t>2023-04-21</t>
        </is>
      </c>
      <c r="C649" t="inlineStr">
        <is>
          <t>S035</t>
        </is>
      </c>
      <c r="D649" t="inlineStr">
        <is>
          <t>Store_035</t>
        </is>
      </c>
      <c r="E649" t="inlineStr">
        <is>
          <t>Central</t>
        </is>
      </c>
      <c r="F649" t="inlineStr">
        <is>
          <t>P0071</t>
        </is>
      </c>
      <c r="G649" t="inlineStr">
        <is>
          <t>Prod_0071</t>
        </is>
      </c>
      <c r="H649" t="inlineStr">
        <is>
          <t>Beverages</t>
        </is>
      </c>
      <c r="I649" t="n">
        <v>6</v>
      </c>
      <c r="J649" t="n">
        <v>640.16</v>
      </c>
      <c r="K649" t="n">
        <v>0.15</v>
      </c>
      <c r="L649">
        <f>I649*J649*(1-K649)</f>
        <v/>
      </c>
      <c r="M649">
        <f>VLOOKUP(F649,Products!A:D,4,FALSE)*I649</f>
        <v/>
      </c>
      <c r="N649">
        <f>L649-M649</f>
        <v/>
      </c>
    </row>
    <row r="650">
      <c r="A650" t="inlineStr">
        <is>
          <t>T1000648</t>
        </is>
      </c>
      <c r="B650" t="inlineStr">
        <is>
          <t>2024-02-13</t>
        </is>
      </c>
      <c r="C650" t="inlineStr">
        <is>
          <t>S018</t>
        </is>
      </c>
      <c r="D650" t="inlineStr">
        <is>
          <t>Store_018</t>
        </is>
      </c>
      <c r="E650" t="inlineStr">
        <is>
          <t>South</t>
        </is>
      </c>
      <c r="F650" t="inlineStr">
        <is>
          <t>P0045</t>
        </is>
      </c>
      <c r="G650" t="inlineStr">
        <is>
          <t>Prod_0045</t>
        </is>
      </c>
      <c r="H650" t="inlineStr">
        <is>
          <t>Toys</t>
        </is>
      </c>
      <c r="I650" t="n">
        <v>5</v>
      </c>
      <c r="J650" t="n">
        <v>252.36</v>
      </c>
      <c r="K650" t="n">
        <v>0</v>
      </c>
      <c r="L650">
        <f>I650*J650*(1-K650)</f>
        <v/>
      </c>
      <c r="M650">
        <f>VLOOKUP(F650,Products!A:D,4,FALSE)*I650</f>
        <v/>
      </c>
      <c r="N650">
        <f>L650-M650</f>
        <v/>
      </c>
    </row>
    <row r="651">
      <c r="A651" t="inlineStr">
        <is>
          <t>T1000649</t>
        </is>
      </c>
      <c r="B651" t="inlineStr">
        <is>
          <t>2023-12-07</t>
        </is>
      </c>
      <c r="C651" t="inlineStr">
        <is>
          <t>S047</t>
        </is>
      </c>
      <c r="D651" t="inlineStr">
        <is>
          <t>Store_047</t>
        </is>
      </c>
      <c r="E651" t="inlineStr">
        <is>
          <t>North</t>
        </is>
      </c>
      <c r="F651" t="inlineStr">
        <is>
          <t>P0051</t>
        </is>
      </c>
      <c r="G651" t="inlineStr">
        <is>
          <t>Prod_0051</t>
        </is>
      </c>
      <c r="H651" t="inlineStr">
        <is>
          <t>Clothing</t>
        </is>
      </c>
      <c r="I651" t="n">
        <v>7</v>
      </c>
      <c r="J651" t="n">
        <v>67.73999999999999</v>
      </c>
      <c r="K651" t="n">
        <v>0.05</v>
      </c>
      <c r="L651">
        <f>I651*J651*(1-K651)</f>
        <v/>
      </c>
      <c r="M651">
        <f>VLOOKUP(F651,Products!A:D,4,FALSE)*I651</f>
        <v/>
      </c>
      <c r="N651">
        <f>L651-M651</f>
        <v/>
      </c>
    </row>
    <row r="652">
      <c r="A652" t="inlineStr">
        <is>
          <t>T1000650</t>
        </is>
      </c>
      <c r="B652" t="inlineStr">
        <is>
          <t>2025-09-11</t>
        </is>
      </c>
      <c r="C652" t="inlineStr">
        <is>
          <t>S044</t>
        </is>
      </c>
      <c r="D652" t="inlineStr">
        <is>
          <t>Store_044</t>
        </is>
      </c>
      <c r="E652" t="inlineStr">
        <is>
          <t>North</t>
        </is>
      </c>
      <c r="F652" t="inlineStr">
        <is>
          <t>P0117</t>
        </is>
      </c>
      <c r="G652" t="inlineStr">
        <is>
          <t>Prod_0117</t>
        </is>
      </c>
      <c r="H652" t="inlineStr">
        <is>
          <t>Electronics</t>
        </is>
      </c>
      <c r="I652" t="n">
        <v>6</v>
      </c>
      <c r="J652" t="n">
        <v>467.33</v>
      </c>
      <c r="K652" t="n">
        <v>0</v>
      </c>
      <c r="L652">
        <f>I652*J652*(1-K652)</f>
        <v/>
      </c>
      <c r="M652">
        <f>VLOOKUP(F652,Products!A:D,4,FALSE)*I652</f>
        <v/>
      </c>
      <c r="N652">
        <f>L652-M652</f>
        <v/>
      </c>
    </row>
    <row r="653">
      <c r="A653" t="inlineStr">
        <is>
          <t>T1000651</t>
        </is>
      </c>
      <c r="B653" t="inlineStr">
        <is>
          <t>2024-08-28</t>
        </is>
      </c>
      <c r="C653" t="inlineStr">
        <is>
          <t>S049</t>
        </is>
      </c>
      <c r="D653" t="inlineStr">
        <is>
          <t>Store_049</t>
        </is>
      </c>
      <c r="E653" t="inlineStr">
        <is>
          <t>North</t>
        </is>
      </c>
      <c r="F653" t="inlineStr">
        <is>
          <t>P0170</t>
        </is>
      </c>
      <c r="G653" t="inlineStr">
        <is>
          <t>Prod_0170</t>
        </is>
      </c>
      <c r="H653" t="inlineStr">
        <is>
          <t>Household</t>
        </is>
      </c>
      <c r="I653" t="n">
        <v>8</v>
      </c>
      <c r="J653" t="n">
        <v>569.98</v>
      </c>
      <c r="K653" t="n">
        <v>0.1</v>
      </c>
      <c r="L653">
        <f>I653*J653*(1-K653)</f>
        <v/>
      </c>
      <c r="M653">
        <f>VLOOKUP(F653,Products!A:D,4,FALSE)*I653</f>
        <v/>
      </c>
      <c r="N653">
        <f>L653-M653</f>
        <v/>
      </c>
    </row>
    <row r="654">
      <c r="A654" t="inlineStr">
        <is>
          <t>T1000652</t>
        </is>
      </c>
      <c r="B654" t="inlineStr">
        <is>
          <t>2024-01-12</t>
        </is>
      </c>
      <c r="C654" t="inlineStr">
        <is>
          <t>S038</t>
        </is>
      </c>
      <c r="D654" t="inlineStr">
        <is>
          <t>Store_038</t>
        </is>
      </c>
      <c r="E654" t="inlineStr">
        <is>
          <t>East</t>
        </is>
      </c>
      <c r="F654" t="inlineStr">
        <is>
          <t>P0141</t>
        </is>
      </c>
      <c r="G654" t="inlineStr">
        <is>
          <t>Prod_0141</t>
        </is>
      </c>
      <c r="H654" t="inlineStr">
        <is>
          <t>Food</t>
        </is>
      </c>
      <c r="I654" t="n">
        <v>3</v>
      </c>
      <c r="J654" t="n">
        <v>810.72</v>
      </c>
      <c r="K654" t="n">
        <v>0</v>
      </c>
      <c r="L654">
        <f>I654*J654*(1-K654)</f>
        <v/>
      </c>
      <c r="M654">
        <f>VLOOKUP(F654,Products!A:D,4,FALSE)*I654</f>
        <v/>
      </c>
      <c r="N654">
        <f>L654-M654</f>
        <v/>
      </c>
    </row>
    <row r="655">
      <c r="A655" t="inlineStr">
        <is>
          <t>T1000653</t>
        </is>
      </c>
      <c r="B655" t="inlineStr">
        <is>
          <t>2024-07-01</t>
        </is>
      </c>
      <c r="C655" t="inlineStr">
        <is>
          <t>S046</t>
        </is>
      </c>
      <c r="D655" t="inlineStr">
        <is>
          <t>Store_046</t>
        </is>
      </c>
      <c r="E655" t="inlineStr">
        <is>
          <t>South</t>
        </is>
      </c>
      <c r="F655" t="inlineStr">
        <is>
          <t>P0048</t>
        </is>
      </c>
      <c r="G655" t="inlineStr">
        <is>
          <t>Prod_0048</t>
        </is>
      </c>
      <c r="H655" t="inlineStr">
        <is>
          <t>Toys</t>
        </is>
      </c>
      <c r="I655" t="n">
        <v>1</v>
      </c>
      <c r="J655" t="n">
        <v>298.49</v>
      </c>
      <c r="K655" t="n">
        <v>0</v>
      </c>
      <c r="L655">
        <f>I655*J655*(1-K655)</f>
        <v/>
      </c>
      <c r="M655">
        <f>VLOOKUP(F655,Products!A:D,4,FALSE)*I655</f>
        <v/>
      </c>
      <c r="N655">
        <f>L655-M655</f>
        <v/>
      </c>
    </row>
    <row r="656">
      <c r="A656" t="inlineStr">
        <is>
          <t>T1000654</t>
        </is>
      </c>
      <c r="B656" t="inlineStr">
        <is>
          <t>2023-04-08</t>
        </is>
      </c>
      <c r="C656" t="inlineStr">
        <is>
          <t>S034</t>
        </is>
      </c>
      <c r="D656" t="inlineStr">
        <is>
          <t>Store_034</t>
        </is>
      </c>
      <c r="E656" t="inlineStr">
        <is>
          <t>Central</t>
        </is>
      </c>
      <c r="F656" t="inlineStr">
        <is>
          <t>P0146</t>
        </is>
      </c>
      <c r="G656" t="inlineStr">
        <is>
          <t>Prod_0146</t>
        </is>
      </c>
      <c r="H656" t="inlineStr">
        <is>
          <t>Food</t>
        </is>
      </c>
      <c r="I656" t="n">
        <v>4</v>
      </c>
      <c r="J656" t="n">
        <v>253.77</v>
      </c>
      <c r="K656" t="n">
        <v>0</v>
      </c>
      <c r="L656">
        <f>I656*J656*(1-K656)</f>
        <v/>
      </c>
      <c r="M656">
        <f>VLOOKUP(F656,Products!A:D,4,FALSE)*I656</f>
        <v/>
      </c>
      <c r="N656">
        <f>L656-M656</f>
        <v/>
      </c>
    </row>
    <row r="657">
      <c r="A657" t="inlineStr">
        <is>
          <t>T1000655</t>
        </is>
      </c>
      <c r="B657" t="inlineStr">
        <is>
          <t>2025-01-14</t>
        </is>
      </c>
      <c r="C657" t="inlineStr">
        <is>
          <t>S034</t>
        </is>
      </c>
      <c r="D657" t="inlineStr">
        <is>
          <t>Store_034</t>
        </is>
      </c>
      <c r="E657" t="inlineStr">
        <is>
          <t>Central</t>
        </is>
      </c>
      <c r="F657" t="inlineStr">
        <is>
          <t>P0039</t>
        </is>
      </c>
      <c r="G657" t="inlineStr">
        <is>
          <t>Prod_0039</t>
        </is>
      </c>
      <c r="H657" t="inlineStr">
        <is>
          <t>Household</t>
        </is>
      </c>
      <c r="I657" t="n">
        <v>4</v>
      </c>
      <c r="J657" t="n">
        <v>373.9</v>
      </c>
      <c r="K657" t="n">
        <v>0.05</v>
      </c>
      <c r="L657">
        <f>I657*J657*(1-K657)</f>
        <v/>
      </c>
      <c r="M657">
        <f>VLOOKUP(F657,Products!A:D,4,FALSE)*I657</f>
        <v/>
      </c>
      <c r="N657">
        <f>L657-M657</f>
        <v/>
      </c>
    </row>
    <row r="658">
      <c r="A658" t="inlineStr">
        <is>
          <t>T1000656</t>
        </is>
      </c>
      <c r="B658" t="inlineStr">
        <is>
          <t>2025-06-30</t>
        </is>
      </c>
      <c r="C658" t="inlineStr">
        <is>
          <t>S017</t>
        </is>
      </c>
      <c r="D658" t="inlineStr">
        <is>
          <t>Store_017</t>
        </is>
      </c>
      <c r="E658" t="inlineStr">
        <is>
          <t>South</t>
        </is>
      </c>
      <c r="F658" t="inlineStr">
        <is>
          <t>P0171</t>
        </is>
      </c>
      <c r="G658" t="inlineStr">
        <is>
          <t>Prod_0171</t>
        </is>
      </c>
      <c r="H658" t="inlineStr">
        <is>
          <t>Household</t>
        </is>
      </c>
      <c r="I658" t="n">
        <v>2</v>
      </c>
      <c r="J658" t="n">
        <v>342.35</v>
      </c>
      <c r="K658" t="n">
        <v>0</v>
      </c>
      <c r="L658">
        <f>I658*J658*(1-K658)</f>
        <v/>
      </c>
      <c r="M658">
        <f>VLOOKUP(F658,Products!A:D,4,FALSE)*I658</f>
        <v/>
      </c>
      <c r="N658">
        <f>L658-M658</f>
        <v/>
      </c>
    </row>
    <row r="659">
      <c r="A659" t="inlineStr">
        <is>
          <t>T1000657</t>
        </is>
      </c>
      <c r="B659" t="inlineStr">
        <is>
          <t>2025-01-29</t>
        </is>
      </c>
      <c r="C659" t="inlineStr">
        <is>
          <t>S028</t>
        </is>
      </c>
      <c r="D659" t="inlineStr">
        <is>
          <t>Store_028</t>
        </is>
      </c>
      <c r="E659" t="inlineStr">
        <is>
          <t>North</t>
        </is>
      </c>
      <c r="F659" t="inlineStr">
        <is>
          <t>P0085</t>
        </is>
      </c>
      <c r="G659" t="inlineStr">
        <is>
          <t>Prod_0085</t>
        </is>
      </c>
      <c r="H659" t="inlineStr">
        <is>
          <t>Food</t>
        </is>
      </c>
      <c r="I659" t="n">
        <v>4</v>
      </c>
      <c r="J659" t="n">
        <v>474.7</v>
      </c>
      <c r="K659" t="n">
        <v>0.1</v>
      </c>
      <c r="L659">
        <f>I659*J659*(1-K659)</f>
        <v/>
      </c>
      <c r="M659">
        <f>VLOOKUP(F659,Products!A:D,4,FALSE)*I659</f>
        <v/>
      </c>
      <c r="N659">
        <f>L659-M659</f>
        <v/>
      </c>
    </row>
    <row r="660">
      <c r="A660" t="inlineStr">
        <is>
          <t>T1000658</t>
        </is>
      </c>
      <c r="B660" t="inlineStr">
        <is>
          <t>2023-01-05</t>
        </is>
      </c>
      <c r="C660" t="inlineStr">
        <is>
          <t>S017</t>
        </is>
      </c>
      <c r="D660" t="inlineStr">
        <is>
          <t>Store_017</t>
        </is>
      </c>
      <c r="E660" t="inlineStr">
        <is>
          <t>South</t>
        </is>
      </c>
      <c r="F660" t="inlineStr">
        <is>
          <t>P0142</t>
        </is>
      </c>
      <c r="G660" t="inlineStr">
        <is>
          <t>Prod_0142</t>
        </is>
      </c>
      <c r="H660" t="inlineStr">
        <is>
          <t>Household</t>
        </is>
      </c>
      <c r="I660" t="n">
        <v>9</v>
      </c>
      <c r="J660" t="n">
        <v>201.83</v>
      </c>
      <c r="K660" t="n">
        <v>0</v>
      </c>
      <c r="L660">
        <f>I660*J660*(1-K660)</f>
        <v/>
      </c>
      <c r="M660">
        <f>VLOOKUP(F660,Products!A:D,4,FALSE)*I660</f>
        <v/>
      </c>
      <c r="N660">
        <f>L660-M660</f>
        <v/>
      </c>
    </row>
    <row r="661">
      <c r="A661" t="inlineStr">
        <is>
          <t>T1000659</t>
        </is>
      </c>
      <c r="B661" t="inlineStr">
        <is>
          <t>2024-01-26</t>
        </is>
      </c>
      <c r="C661" t="inlineStr">
        <is>
          <t>S037</t>
        </is>
      </c>
      <c r="D661" t="inlineStr">
        <is>
          <t>Store_037</t>
        </is>
      </c>
      <c r="E661" t="inlineStr">
        <is>
          <t>East</t>
        </is>
      </c>
      <c r="F661" t="inlineStr">
        <is>
          <t>P0081</t>
        </is>
      </c>
      <c r="G661" t="inlineStr">
        <is>
          <t>Prod_0081</t>
        </is>
      </c>
      <c r="H661" t="inlineStr">
        <is>
          <t>Electronics</t>
        </is>
      </c>
      <c r="I661" t="n">
        <v>2</v>
      </c>
      <c r="J661" t="n">
        <v>263.02</v>
      </c>
      <c r="K661" t="n">
        <v>0</v>
      </c>
      <c r="L661">
        <f>I661*J661*(1-K661)</f>
        <v/>
      </c>
      <c r="M661">
        <f>VLOOKUP(F661,Products!A:D,4,FALSE)*I661</f>
        <v/>
      </c>
      <c r="N661">
        <f>L661-M661</f>
        <v/>
      </c>
    </row>
    <row r="662">
      <c r="A662" t="inlineStr">
        <is>
          <t>T1000660</t>
        </is>
      </c>
      <c r="B662" t="inlineStr">
        <is>
          <t>2024-09-28</t>
        </is>
      </c>
      <c r="C662" t="inlineStr">
        <is>
          <t>S030</t>
        </is>
      </c>
      <c r="D662" t="inlineStr">
        <is>
          <t>Store_030</t>
        </is>
      </c>
      <c r="E662" t="inlineStr">
        <is>
          <t>North</t>
        </is>
      </c>
      <c r="F662" t="inlineStr">
        <is>
          <t>P0024</t>
        </is>
      </c>
      <c r="G662" t="inlineStr">
        <is>
          <t>Prod_0024</t>
        </is>
      </c>
      <c r="H662" t="inlineStr">
        <is>
          <t>Clothing</t>
        </is>
      </c>
      <c r="I662" t="n">
        <v>3</v>
      </c>
      <c r="J662" t="n">
        <v>110.15</v>
      </c>
      <c r="K662" t="n">
        <v>0</v>
      </c>
      <c r="L662">
        <f>I662*J662*(1-K662)</f>
        <v/>
      </c>
      <c r="M662">
        <f>VLOOKUP(F662,Products!A:D,4,FALSE)*I662</f>
        <v/>
      </c>
      <c r="N662">
        <f>L662-M662</f>
        <v/>
      </c>
    </row>
    <row r="663">
      <c r="A663" t="inlineStr">
        <is>
          <t>T1000661</t>
        </is>
      </c>
      <c r="B663" t="inlineStr">
        <is>
          <t>2024-07-28</t>
        </is>
      </c>
      <c r="C663" t="inlineStr">
        <is>
          <t>S040</t>
        </is>
      </c>
      <c r="D663" t="inlineStr">
        <is>
          <t>Store_040</t>
        </is>
      </c>
      <c r="E663" t="inlineStr">
        <is>
          <t>Central</t>
        </is>
      </c>
      <c r="F663" t="inlineStr">
        <is>
          <t>P0196</t>
        </is>
      </c>
      <c r="G663" t="inlineStr">
        <is>
          <t>Prod_0196</t>
        </is>
      </c>
      <c r="H663" t="inlineStr">
        <is>
          <t>Beverages</t>
        </is>
      </c>
      <c r="I663" t="n">
        <v>6</v>
      </c>
      <c r="J663" t="n">
        <v>682.05</v>
      </c>
      <c r="K663" t="n">
        <v>0</v>
      </c>
      <c r="L663">
        <f>I663*J663*(1-K663)</f>
        <v/>
      </c>
      <c r="M663">
        <f>VLOOKUP(F663,Products!A:D,4,FALSE)*I663</f>
        <v/>
      </c>
      <c r="N663">
        <f>L663-M663</f>
        <v/>
      </c>
    </row>
    <row r="664">
      <c r="A664" t="inlineStr">
        <is>
          <t>T1000662</t>
        </is>
      </c>
      <c r="B664" t="inlineStr">
        <is>
          <t>2024-10-25</t>
        </is>
      </c>
      <c r="C664" t="inlineStr">
        <is>
          <t>S044</t>
        </is>
      </c>
      <c r="D664" t="inlineStr">
        <is>
          <t>Store_044</t>
        </is>
      </c>
      <c r="E664" t="inlineStr">
        <is>
          <t>North</t>
        </is>
      </c>
      <c r="F664" t="inlineStr">
        <is>
          <t>P0197</t>
        </is>
      </c>
      <c r="G664" t="inlineStr">
        <is>
          <t>Prod_0197</t>
        </is>
      </c>
      <c r="H664" t="inlineStr">
        <is>
          <t>Food</t>
        </is>
      </c>
      <c r="I664" t="n">
        <v>6</v>
      </c>
      <c r="J664" t="n">
        <v>172.19</v>
      </c>
      <c r="K664" t="n">
        <v>0.2</v>
      </c>
      <c r="L664">
        <f>I664*J664*(1-K664)</f>
        <v/>
      </c>
      <c r="M664">
        <f>VLOOKUP(F664,Products!A:D,4,FALSE)*I664</f>
        <v/>
      </c>
      <c r="N664">
        <f>L664-M664</f>
        <v/>
      </c>
    </row>
    <row r="665">
      <c r="A665" t="inlineStr">
        <is>
          <t>T1000663</t>
        </is>
      </c>
      <c r="B665" t="inlineStr">
        <is>
          <t>2024-09-27</t>
        </is>
      </c>
      <c r="C665" t="inlineStr">
        <is>
          <t>S043</t>
        </is>
      </c>
      <c r="D665" t="inlineStr">
        <is>
          <t>Store_043</t>
        </is>
      </c>
      <c r="E665" t="inlineStr">
        <is>
          <t>East</t>
        </is>
      </c>
      <c r="F665" t="inlineStr">
        <is>
          <t>P0114</t>
        </is>
      </c>
      <c r="G665" t="inlineStr">
        <is>
          <t>Prod_0114</t>
        </is>
      </c>
      <c r="H665" t="inlineStr">
        <is>
          <t>Beverages</t>
        </is>
      </c>
      <c r="I665" t="n">
        <v>1</v>
      </c>
      <c r="J665" t="n">
        <v>781.28</v>
      </c>
      <c r="K665" t="n">
        <v>0.05</v>
      </c>
      <c r="L665">
        <f>I665*J665*(1-K665)</f>
        <v/>
      </c>
      <c r="M665">
        <f>VLOOKUP(F665,Products!A:D,4,FALSE)*I665</f>
        <v/>
      </c>
      <c r="N665">
        <f>L665-M665</f>
        <v/>
      </c>
    </row>
    <row r="666">
      <c r="A666" t="inlineStr">
        <is>
          <t>T1000664</t>
        </is>
      </c>
      <c r="B666" t="inlineStr">
        <is>
          <t>2023-06-12</t>
        </is>
      </c>
      <c r="C666" t="inlineStr">
        <is>
          <t>S029</t>
        </is>
      </c>
      <c r="D666" t="inlineStr">
        <is>
          <t>Store_029</t>
        </is>
      </c>
      <c r="E666" t="inlineStr">
        <is>
          <t>South</t>
        </is>
      </c>
      <c r="F666" t="inlineStr">
        <is>
          <t>P0173</t>
        </is>
      </c>
      <c r="G666" t="inlineStr">
        <is>
          <t>Prod_0173</t>
        </is>
      </c>
      <c r="H666" t="inlineStr">
        <is>
          <t>Toys</t>
        </is>
      </c>
      <c r="I666" t="n">
        <v>1</v>
      </c>
      <c r="J666" t="n">
        <v>968.95</v>
      </c>
      <c r="K666" t="n">
        <v>0.1</v>
      </c>
      <c r="L666">
        <f>I666*J666*(1-K666)</f>
        <v/>
      </c>
      <c r="M666">
        <f>VLOOKUP(F666,Products!A:D,4,FALSE)*I666</f>
        <v/>
      </c>
      <c r="N666">
        <f>L666-M666</f>
        <v/>
      </c>
    </row>
    <row r="667">
      <c r="A667" t="inlineStr">
        <is>
          <t>T1000665</t>
        </is>
      </c>
      <c r="B667" t="inlineStr">
        <is>
          <t>2023-02-04</t>
        </is>
      </c>
      <c r="C667" t="inlineStr">
        <is>
          <t>S031</t>
        </is>
      </c>
      <c r="D667" t="inlineStr">
        <is>
          <t>Store_031</t>
        </is>
      </c>
      <c r="E667" t="inlineStr">
        <is>
          <t>Central</t>
        </is>
      </c>
      <c r="F667" t="inlineStr">
        <is>
          <t>P0176</t>
        </is>
      </c>
      <c r="G667" t="inlineStr">
        <is>
          <t>Prod_0176</t>
        </is>
      </c>
      <c r="H667" t="inlineStr">
        <is>
          <t>Food</t>
        </is>
      </c>
      <c r="I667" t="n">
        <v>9</v>
      </c>
      <c r="J667" t="n">
        <v>591.41</v>
      </c>
      <c r="K667" t="n">
        <v>0.1</v>
      </c>
      <c r="L667">
        <f>I667*J667*(1-K667)</f>
        <v/>
      </c>
      <c r="M667">
        <f>VLOOKUP(F667,Products!A:D,4,FALSE)*I667</f>
        <v/>
      </c>
      <c r="N667">
        <f>L667-M667</f>
        <v/>
      </c>
    </row>
    <row r="668">
      <c r="A668" t="inlineStr">
        <is>
          <t>T1000666</t>
        </is>
      </c>
      <c r="B668" t="inlineStr">
        <is>
          <t>2024-05-02</t>
        </is>
      </c>
      <c r="C668" t="inlineStr">
        <is>
          <t>S017</t>
        </is>
      </c>
      <c r="D668" t="inlineStr">
        <is>
          <t>Store_017</t>
        </is>
      </c>
      <c r="E668" t="inlineStr">
        <is>
          <t>South</t>
        </is>
      </c>
      <c r="F668" t="inlineStr">
        <is>
          <t>P0186</t>
        </is>
      </c>
      <c r="G668" t="inlineStr">
        <is>
          <t>Prod_0186</t>
        </is>
      </c>
      <c r="H668" t="inlineStr">
        <is>
          <t>Household</t>
        </is>
      </c>
      <c r="I668" t="n">
        <v>7</v>
      </c>
      <c r="J668" t="n">
        <v>800.33</v>
      </c>
      <c r="K668" t="n">
        <v>0.15</v>
      </c>
      <c r="L668">
        <f>I668*J668*(1-K668)</f>
        <v/>
      </c>
      <c r="M668">
        <f>VLOOKUP(F668,Products!A:D,4,FALSE)*I668</f>
        <v/>
      </c>
      <c r="N668">
        <f>L668-M668</f>
        <v/>
      </c>
    </row>
    <row r="669">
      <c r="A669" t="inlineStr">
        <is>
          <t>T1000667</t>
        </is>
      </c>
      <c r="B669" t="inlineStr">
        <is>
          <t>2025-06-13</t>
        </is>
      </c>
      <c r="C669" t="inlineStr">
        <is>
          <t>S027</t>
        </is>
      </c>
      <c r="D669" t="inlineStr">
        <is>
          <t>Store_027</t>
        </is>
      </c>
      <c r="E669" t="inlineStr">
        <is>
          <t>South</t>
        </is>
      </c>
      <c r="F669" t="inlineStr">
        <is>
          <t>P0183</t>
        </is>
      </c>
      <c r="G669" t="inlineStr">
        <is>
          <t>Prod_0183</t>
        </is>
      </c>
      <c r="H669" t="inlineStr">
        <is>
          <t>Stationery</t>
        </is>
      </c>
      <c r="I669" t="n">
        <v>2</v>
      </c>
      <c r="J669" t="n">
        <v>1005.08</v>
      </c>
      <c r="K669" t="n">
        <v>0.2</v>
      </c>
      <c r="L669">
        <f>I669*J669*(1-K669)</f>
        <v/>
      </c>
      <c r="M669">
        <f>VLOOKUP(F669,Products!A:D,4,FALSE)*I669</f>
        <v/>
      </c>
      <c r="N669">
        <f>L669-M669</f>
        <v/>
      </c>
    </row>
    <row r="670">
      <c r="A670" t="inlineStr">
        <is>
          <t>T1000668</t>
        </is>
      </c>
      <c r="B670" t="inlineStr">
        <is>
          <t>2023-04-03</t>
        </is>
      </c>
      <c r="C670" t="inlineStr">
        <is>
          <t>S005</t>
        </is>
      </c>
      <c r="D670" t="inlineStr">
        <is>
          <t>Store_005</t>
        </is>
      </c>
      <c r="E670" t="inlineStr">
        <is>
          <t>Central</t>
        </is>
      </c>
      <c r="F670" t="inlineStr">
        <is>
          <t>P0096</t>
        </is>
      </c>
      <c r="G670" t="inlineStr">
        <is>
          <t>Prod_0096</t>
        </is>
      </c>
      <c r="H670" t="inlineStr">
        <is>
          <t>Beverages</t>
        </is>
      </c>
      <c r="I670" t="n">
        <v>9</v>
      </c>
      <c r="J670" t="n">
        <v>547.97</v>
      </c>
      <c r="K670" t="n">
        <v>0.1</v>
      </c>
      <c r="L670">
        <f>I670*J670*(1-K670)</f>
        <v/>
      </c>
      <c r="M670">
        <f>VLOOKUP(F670,Products!A:D,4,FALSE)*I670</f>
        <v/>
      </c>
      <c r="N670">
        <f>L670-M670</f>
        <v/>
      </c>
    </row>
    <row r="671">
      <c r="A671" t="inlineStr">
        <is>
          <t>T1000669</t>
        </is>
      </c>
      <c r="B671" t="inlineStr">
        <is>
          <t>2023-05-23</t>
        </is>
      </c>
      <c r="C671" t="inlineStr">
        <is>
          <t>S023</t>
        </is>
      </c>
      <c r="D671" t="inlineStr">
        <is>
          <t>Store_023</t>
        </is>
      </c>
      <c r="E671" t="inlineStr">
        <is>
          <t>South</t>
        </is>
      </c>
      <c r="F671" t="inlineStr">
        <is>
          <t>P0182</t>
        </is>
      </c>
      <c r="G671" t="inlineStr">
        <is>
          <t>Prod_0182</t>
        </is>
      </c>
      <c r="H671" t="inlineStr">
        <is>
          <t>Electronics</t>
        </is>
      </c>
      <c r="I671" t="n">
        <v>7</v>
      </c>
      <c r="J671" t="n">
        <v>713.26</v>
      </c>
      <c r="K671" t="n">
        <v>0</v>
      </c>
      <c r="L671">
        <f>I671*J671*(1-K671)</f>
        <v/>
      </c>
      <c r="M671">
        <f>VLOOKUP(F671,Products!A:D,4,FALSE)*I671</f>
        <v/>
      </c>
      <c r="N671">
        <f>L671-M671</f>
        <v/>
      </c>
    </row>
    <row r="672">
      <c r="A672" t="inlineStr">
        <is>
          <t>T1000670</t>
        </is>
      </c>
      <c r="B672" t="inlineStr">
        <is>
          <t>2023-04-07</t>
        </is>
      </c>
      <c r="C672" t="inlineStr">
        <is>
          <t>S034</t>
        </is>
      </c>
      <c r="D672" t="inlineStr">
        <is>
          <t>Store_034</t>
        </is>
      </c>
      <c r="E672" t="inlineStr">
        <is>
          <t>Central</t>
        </is>
      </c>
      <c r="F672" t="inlineStr">
        <is>
          <t>P0125</t>
        </is>
      </c>
      <c r="G672" t="inlineStr">
        <is>
          <t>Prod_0125</t>
        </is>
      </c>
      <c r="H672" t="inlineStr">
        <is>
          <t>Toys</t>
        </is>
      </c>
      <c r="I672" t="n">
        <v>9</v>
      </c>
      <c r="J672" t="n">
        <v>268</v>
      </c>
      <c r="K672" t="n">
        <v>0</v>
      </c>
      <c r="L672">
        <f>I672*J672*(1-K672)</f>
        <v/>
      </c>
      <c r="M672">
        <f>VLOOKUP(F672,Products!A:D,4,FALSE)*I672</f>
        <v/>
      </c>
      <c r="N672">
        <f>L672-M672</f>
        <v/>
      </c>
    </row>
    <row r="673">
      <c r="A673" t="inlineStr">
        <is>
          <t>T1000671</t>
        </is>
      </c>
      <c r="B673" t="inlineStr">
        <is>
          <t>2024-09-04</t>
        </is>
      </c>
      <c r="C673" t="inlineStr">
        <is>
          <t>S010</t>
        </is>
      </c>
      <c r="D673" t="inlineStr">
        <is>
          <t>Store_010</t>
        </is>
      </c>
      <c r="E673" t="inlineStr">
        <is>
          <t>North</t>
        </is>
      </c>
      <c r="F673" t="inlineStr">
        <is>
          <t>P0018</t>
        </is>
      </c>
      <c r="G673" t="inlineStr">
        <is>
          <t>Prod_0018</t>
        </is>
      </c>
      <c r="H673" t="inlineStr">
        <is>
          <t>Food</t>
        </is>
      </c>
      <c r="I673" t="n">
        <v>9</v>
      </c>
      <c r="J673" t="n">
        <v>826.13</v>
      </c>
      <c r="K673" t="n">
        <v>0</v>
      </c>
      <c r="L673">
        <f>I673*J673*(1-K673)</f>
        <v/>
      </c>
      <c r="M673">
        <f>VLOOKUP(F673,Products!A:D,4,FALSE)*I673</f>
        <v/>
      </c>
      <c r="N673">
        <f>L673-M673</f>
        <v/>
      </c>
    </row>
    <row r="674">
      <c r="A674" t="inlineStr">
        <is>
          <t>T1000672</t>
        </is>
      </c>
      <c r="B674" t="inlineStr">
        <is>
          <t>2023-09-15</t>
        </is>
      </c>
      <c r="C674" t="inlineStr">
        <is>
          <t>S021</t>
        </is>
      </c>
      <c r="D674" t="inlineStr">
        <is>
          <t>Store_021</t>
        </is>
      </c>
      <c r="E674" t="inlineStr">
        <is>
          <t>North</t>
        </is>
      </c>
      <c r="F674" t="inlineStr">
        <is>
          <t>P0097</t>
        </is>
      </c>
      <c r="G674" t="inlineStr">
        <is>
          <t>Prod_0097</t>
        </is>
      </c>
      <c r="H674" t="inlineStr">
        <is>
          <t>Clothing</t>
        </is>
      </c>
      <c r="I674" t="n">
        <v>4</v>
      </c>
      <c r="J674" t="n">
        <v>252.31</v>
      </c>
      <c r="K674" t="n">
        <v>0.05</v>
      </c>
      <c r="L674">
        <f>I674*J674*(1-K674)</f>
        <v/>
      </c>
      <c r="M674">
        <f>VLOOKUP(F674,Products!A:D,4,FALSE)*I674</f>
        <v/>
      </c>
      <c r="N674">
        <f>L674-M674</f>
        <v/>
      </c>
    </row>
    <row r="675">
      <c r="A675" t="inlineStr">
        <is>
          <t>T1000673</t>
        </is>
      </c>
      <c r="B675" t="inlineStr">
        <is>
          <t>2025-06-22</t>
        </is>
      </c>
      <c r="C675" t="inlineStr">
        <is>
          <t>S006</t>
        </is>
      </c>
      <c r="D675" t="inlineStr">
        <is>
          <t>Store_006</t>
        </is>
      </c>
      <c r="E675" t="inlineStr">
        <is>
          <t>East</t>
        </is>
      </c>
      <c r="F675" t="inlineStr">
        <is>
          <t>P0008</t>
        </is>
      </c>
      <c r="G675" t="inlineStr">
        <is>
          <t>Prod_0008</t>
        </is>
      </c>
      <c r="H675" t="inlineStr">
        <is>
          <t>Electronics</t>
        </is>
      </c>
      <c r="I675" t="n">
        <v>7</v>
      </c>
      <c r="J675" t="n">
        <v>389.35</v>
      </c>
      <c r="K675" t="n">
        <v>0.05</v>
      </c>
      <c r="L675">
        <f>I675*J675*(1-K675)</f>
        <v/>
      </c>
      <c r="M675">
        <f>VLOOKUP(F675,Products!A:D,4,FALSE)*I675</f>
        <v/>
      </c>
      <c r="N675">
        <f>L675-M675</f>
        <v/>
      </c>
    </row>
    <row r="676">
      <c r="A676" t="inlineStr">
        <is>
          <t>T1000674</t>
        </is>
      </c>
      <c r="B676" t="inlineStr">
        <is>
          <t>2024-06-26</t>
        </is>
      </c>
      <c r="C676" t="inlineStr">
        <is>
          <t>S006</t>
        </is>
      </c>
      <c r="D676" t="inlineStr">
        <is>
          <t>Store_006</t>
        </is>
      </c>
      <c r="E676" t="inlineStr">
        <is>
          <t>East</t>
        </is>
      </c>
      <c r="F676" t="inlineStr">
        <is>
          <t>P0115</t>
        </is>
      </c>
      <c r="G676" t="inlineStr">
        <is>
          <t>Prod_0115</t>
        </is>
      </c>
      <c r="H676" t="inlineStr">
        <is>
          <t>Clothing</t>
        </is>
      </c>
      <c r="I676" t="n">
        <v>9</v>
      </c>
      <c r="J676" t="n">
        <v>692.9</v>
      </c>
      <c r="K676" t="n">
        <v>0.2</v>
      </c>
      <c r="L676">
        <f>I676*J676*(1-K676)</f>
        <v/>
      </c>
      <c r="M676">
        <f>VLOOKUP(F676,Products!A:D,4,FALSE)*I676</f>
        <v/>
      </c>
      <c r="N676">
        <f>L676-M676</f>
        <v/>
      </c>
    </row>
    <row r="677">
      <c r="A677" t="inlineStr">
        <is>
          <t>T1000675</t>
        </is>
      </c>
      <c r="B677" t="inlineStr">
        <is>
          <t>2024-05-29</t>
        </is>
      </c>
      <c r="C677" t="inlineStr">
        <is>
          <t>S047</t>
        </is>
      </c>
      <c r="D677" t="inlineStr">
        <is>
          <t>Store_047</t>
        </is>
      </c>
      <c r="E677" t="inlineStr">
        <is>
          <t>North</t>
        </is>
      </c>
      <c r="F677" t="inlineStr">
        <is>
          <t>P0113</t>
        </is>
      </c>
      <c r="G677" t="inlineStr">
        <is>
          <t>Prod_0113</t>
        </is>
      </c>
      <c r="H677" t="inlineStr">
        <is>
          <t>Toys</t>
        </is>
      </c>
      <c r="I677" t="n">
        <v>3</v>
      </c>
      <c r="J677" t="n">
        <v>613.3</v>
      </c>
      <c r="K677" t="n">
        <v>0</v>
      </c>
      <c r="L677">
        <f>I677*J677*(1-K677)</f>
        <v/>
      </c>
      <c r="M677">
        <f>VLOOKUP(F677,Products!A:D,4,FALSE)*I677</f>
        <v/>
      </c>
      <c r="N677">
        <f>L677-M677</f>
        <v/>
      </c>
    </row>
    <row r="678">
      <c r="A678" t="inlineStr">
        <is>
          <t>T1000676</t>
        </is>
      </c>
      <c r="B678" t="inlineStr">
        <is>
          <t>2024-05-08</t>
        </is>
      </c>
      <c r="C678" t="inlineStr">
        <is>
          <t>S039</t>
        </is>
      </c>
      <c r="D678" t="inlineStr">
        <is>
          <t>Store_039</t>
        </is>
      </c>
      <c r="E678" t="inlineStr">
        <is>
          <t>North</t>
        </is>
      </c>
      <c r="F678" t="inlineStr">
        <is>
          <t>P0160</t>
        </is>
      </c>
      <c r="G678" t="inlineStr">
        <is>
          <t>Prod_0160</t>
        </is>
      </c>
      <c r="H678" t="inlineStr">
        <is>
          <t>Food</t>
        </is>
      </c>
      <c r="I678" t="n">
        <v>3</v>
      </c>
      <c r="J678" t="n">
        <v>844.54</v>
      </c>
      <c r="K678" t="n">
        <v>0</v>
      </c>
      <c r="L678">
        <f>I678*J678*(1-K678)</f>
        <v/>
      </c>
      <c r="M678">
        <f>VLOOKUP(F678,Products!A:D,4,FALSE)*I678</f>
        <v/>
      </c>
      <c r="N678">
        <f>L678-M678</f>
        <v/>
      </c>
    </row>
    <row r="679">
      <c r="A679" t="inlineStr">
        <is>
          <t>T1000677</t>
        </is>
      </c>
      <c r="B679" t="inlineStr">
        <is>
          <t>2025-06-17</t>
        </is>
      </c>
      <c r="C679" t="inlineStr">
        <is>
          <t>S010</t>
        </is>
      </c>
      <c r="D679" t="inlineStr">
        <is>
          <t>Store_010</t>
        </is>
      </c>
      <c r="E679" t="inlineStr">
        <is>
          <t>North</t>
        </is>
      </c>
      <c r="F679" t="inlineStr">
        <is>
          <t>P0032</t>
        </is>
      </c>
      <c r="G679" t="inlineStr">
        <is>
          <t>Prod_0032</t>
        </is>
      </c>
      <c r="H679" t="inlineStr">
        <is>
          <t>Beverages</t>
        </is>
      </c>
      <c r="I679" t="n">
        <v>1</v>
      </c>
      <c r="J679" t="n">
        <v>328.52</v>
      </c>
      <c r="K679" t="n">
        <v>0</v>
      </c>
      <c r="L679">
        <f>I679*J679*(1-K679)</f>
        <v/>
      </c>
      <c r="M679">
        <f>VLOOKUP(F679,Products!A:D,4,FALSE)*I679</f>
        <v/>
      </c>
      <c r="N679">
        <f>L679-M679</f>
        <v/>
      </c>
    </row>
    <row r="680">
      <c r="A680" t="inlineStr">
        <is>
          <t>T1000678</t>
        </is>
      </c>
      <c r="B680" t="inlineStr">
        <is>
          <t>2025-04-15</t>
        </is>
      </c>
      <c r="C680" t="inlineStr">
        <is>
          <t>S012</t>
        </is>
      </c>
      <c r="D680" t="inlineStr">
        <is>
          <t>Store_012</t>
        </is>
      </c>
      <c r="E680" t="inlineStr">
        <is>
          <t>South</t>
        </is>
      </c>
      <c r="F680" t="inlineStr">
        <is>
          <t>P0068</t>
        </is>
      </c>
      <c r="G680" t="inlineStr">
        <is>
          <t>Prod_0068</t>
        </is>
      </c>
      <c r="H680" t="inlineStr">
        <is>
          <t>Household</t>
        </is>
      </c>
      <c r="I680" t="n">
        <v>4</v>
      </c>
      <c r="J680" t="n">
        <v>262.78</v>
      </c>
      <c r="K680" t="n">
        <v>0</v>
      </c>
      <c r="L680">
        <f>I680*J680*(1-K680)</f>
        <v/>
      </c>
      <c r="M680">
        <f>VLOOKUP(F680,Products!A:D,4,FALSE)*I680</f>
        <v/>
      </c>
      <c r="N680">
        <f>L680-M680</f>
        <v/>
      </c>
    </row>
    <row r="681">
      <c r="A681" t="inlineStr">
        <is>
          <t>T1000679</t>
        </is>
      </c>
      <c r="B681" t="inlineStr">
        <is>
          <t>2025-03-28</t>
        </is>
      </c>
      <c r="C681" t="inlineStr">
        <is>
          <t>S033</t>
        </is>
      </c>
      <c r="D681" t="inlineStr">
        <is>
          <t>Store_033</t>
        </is>
      </c>
      <c r="E681" t="inlineStr">
        <is>
          <t>North</t>
        </is>
      </c>
      <c r="F681" t="inlineStr">
        <is>
          <t>P0011</t>
        </is>
      </c>
      <c r="G681" t="inlineStr">
        <is>
          <t>Prod_0011</t>
        </is>
      </c>
      <c r="H681" t="inlineStr">
        <is>
          <t>Household</t>
        </is>
      </c>
      <c r="I681" t="n">
        <v>7</v>
      </c>
      <c r="J681" t="n">
        <v>382.01</v>
      </c>
      <c r="K681" t="n">
        <v>0</v>
      </c>
      <c r="L681">
        <f>I681*J681*(1-K681)</f>
        <v/>
      </c>
      <c r="M681">
        <f>VLOOKUP(F681,Products!A:D,4,FALSE)*I681</f>
        <v/>
      </c>
      <c r="N681">
        <f>L681-M681</f>
        <v/>
      </c>
    </row>
    <row r="682">
      <c r="A682" t="inlineStr">
        <is>
          <t>T1000680</t>
        </is>
      </c>
      <c r="B682" t="inlineStr">
        <is>
          <t>2023-05-29</t>
        </is>
      </c>
      <c r="C682" t="inlineStr">
        <is>
          <t>S028</t>
        </is>
      </c>
      <c r="D682" t="inlineStr">
        <is>
          <t>Store_028</t>
        </is>
      </c>
      <c r="E682" t="inlineStr">
        <is>
          <t>North</t>
        </is>
      </c>
      <c r="F682" t="inlineStr">
        <is>
          <t>P0033</t>
        </is>
      </c>
      <c r="G682" t="inlineStr">
        <is>
          <t>Prod_0033</t>
        </is>
      </c>
      <c r="H682" t="inlineStr">
        <is>
          <t>Food</t>
        </is>
      </c>
      <c r="I682" t="n">
        <v>5</v>
      </c>
      <c r="J682" t="n">
        <v>497.4</v>
      </c>
      <c r="K682" t="n">
        <v>0.1</v>
      </c>
      <c r="L682">
        <f>I682*J682*(1-K682)</f>
        <v/>
      </c>
      <c r="M682">
        <f>VLOOKUP(F682,Products!A:D,4,FALSE)*I682</f>
        <v/>
      </c>
      <c r="N682">
        <f>L682-M682</f>
        <v/>
      </c>
    </row>
    <row r="683">
      <c r="A683" t="inlineStr">
        <is>
          <t>T1000681</t>
        </is>
      </c>
      <c r="B683" t="inlineStr">
        <is>
          <t>2023-02-17</t>
        </is>
      </c>
      <c r="C683" t="inlineStr">
        <is>
          <t>S025</t>
        </is>
      </c>
      <c r="D683" t="inlineStr">
        <is>
          <t>Store_025</t>
        </is>
      </c>
      <c r="E683" t="inlineStr">
        <is>
          <t>Central</t>
        </is>
      </c>
      <c r="F683" t="inlineStr">
        <is>
          <t>P0097</t>
        </is>
      </c>
      <c r="G683" t="inlineStr">
        <is>
          <t>Prod_0097</t>
        </is>
      </c>
      <c r="H683" t="inlineStr">
        <is>
          <t>Clothing</t>
        </is>
      </c>
      <c r="I683" t="n">
        <v>5</v>
      </c>
      <c r="J683" t="n">
        <v>276.88</v>
      </c>
      <c r="K683" t="n">
        <v>0</v>
      </c>
      <c r="L683">
        <f>I683*J683*(1-K683)</f>
        <v/>
      </c>
      <c r="M683">
        <f>VLOOKUP(F683,Products!A:D,4,FALSE)*I683</f>
        <v/>
      </c>
      <c r="N683">
        <f>L683-M683</f>
        <v/>
      </c>
    </row>
    <row r="684">
      <c r="A684" t="inlineStr">
        <is>
          <t>T1000682</t>
        </is>
      </c>
      <c r="B684" t="inlineStr">
        <is>
          <t>2024-02-16</t>
        </is>
      </c>
      <c r="C684" t="inlineStr">
        <is>
          <t>S001</t>
        </is>
      </c>
      <c r="D684" t="inlineStr">
        <is>
          <t>Store_001</t>
        </is>
      </c>
      <c r="E684" t="inlineStr">
        <is>
          <t>West</t>
        </is>
      </c>
      <c r="F684" t="inlineStr">
        <is>
          <t>P0024</t>
        </is>
      </c>
      <c r="G684" t="inlineStr">
        <is>
          <t>Prod_0024</t>
        </is>
      </c>
      <c r="H684" t="inlineStr">
        <is>
          <t>Clothing</t>
        </is>
      </c>
      <c r="I684" t="n">
        <v>7</v>
      </c>
      <c r="J684" t="n">
        <v>115.8</v>
      </c>
      <c r="K684" t="n">
        <v>0.05</v>
      </c>
      <c r="L684">
        <f>I684*J684*(1-K684)</f>
        <v/>
      </c>
      <c r="M684">
        <f>VLOOKUP(F684,Products!A:D,4,FALSE)*I684</f>
        <v/>
      </c>
      <c r="N684">
        <f>L684-M684</f>
        <v/>
      </c>
    </row>
    <row r="685">
      <c r="A685" t="inlineStr">
        <is>
          <t>T1000683</t>
        </is>
      </c>
      <c r="B685" t="inlineStr">
        <is>
          <t>2024-04-29</t>
        </is>
      </c>
      <c r="C685" t="inlineStr">
        <is>
          <t>S038</t>
        </is>
      </c>
      <c r="D685" t="inlineStr">
        <is>
          <t>Store_038</t>
        </is>
      </c>
      <c r="E685" t="inlineStr">
        <is>
          <t>East</t>
        </is>
      </c>
      <c r="F685" t="inlineStr">
        <is>
          <t>P0118</t>
        </is>
      </c>
      <c r="G685" t="inlineStr">
        <is>
          <t>Prod_0118</t>
        </is>
      </c>
      <c r="H685" t="inlineStr">
        <is>
          <t>Toys</t>
        </is>
      </c>
      <c r="I685" t="n">
        <v>5</v>
      </c>
      <c r="J685" t="n">
        <v>674.3200000000001</v>
      </c>
      <c r="K685" t="n">
        <v>0.05</v>
      </c>
      <c r="L685">
        <f>I685*J685*(1-K685)</f>
        <v/>
      </c>
      <c r="M685">
        <f>VLOOKUP(F685,Products!A:D,4,FALSE)*I685</f>
        <v/>
      </c>
      <c r="N685">
        <f>L685-M685</f>
        <v/>
      </c>
    </row>
    <row r="686">
      <c r="A686" t="inlineStr">
        <is>
          <t>T1000684</t>
        </is>
      </c>
      <c r="B686" t="inlineStr">
        <is>
          <t>2023-08-16</t>
        </is>
      </c>
      <c r="C686" t="inlineStr">
        <is>
          <t>S023</t>
        </is>
      </c>
      <c r="D686" t="inlineStr">
        <is>
          <t>Store_023</t>
        </is>
      </c>
      <c r="E686" t="inlineStr">
        <is>
          <t>South</t>
        </is>
      </c>
      <c r="F686" t="inlineStr">
        <is>
          <t>P0192</t>
        </is>
      </c>
      <c r="G686" t="inlineStr">
        <is>
          <t>Prod_0192</t>
        </is>
      </c>
      <c r="H686" t="inlineStr">
        <is>
          <t>Beverages</t>
        </is>
      </c>
      <c r="I686" t="n">
        <v>4</v>
      </c>
      <c r="J686" t="n">
        <v>379.42</v>
      </c>
      <c r="K686" t="n">
        <v>0</v>
      </c>
      <c r="L686">
        <f>I686*J686*(1-K686)</f>
        <v/>
      </c>
      <c r="M686">
        <f>VLOOKUP(F686,Products!A:D,4,FALSE)*I686</f>
        <v/>
      </c>
      <c r="N686">
        <f>L686-M686</f>
        <v/>
      </c>
    </row>
    <row r="687">
      <c r="A687" t="inlineStr">
        <is>
          <t>T1000685</t>
        </is>
      </c>
      <c r="B687" t="inlineStr">
        <is>
          <t>2025-06-26</t>
        </is>
      </c>
      <c r="C687" t="inlineStr">
        <is>
          <t>S018</t>
        </is>
      </c>
      <c r="D687" t="inlineStr">
        <is>
          <t>Store_018</t>
        </is>
      </c>
      <c r="E687" t="inlineStr">
        <is>
          <t>South</t>
        </is>
      </c>
      <c r="F687" t="inlineStr">
        <is>
          <t>P0039</t>
        </is>
      </c>
      <c r="G687" t="inlineStr">
        <is>
          <t>Prod_0039</t>
        </is>
      </c>
      <c r="H687" t="inlineStr">
        <is>
          <t>Household</t>
        </is>
      </c>
      <c r="I687" t="n">
        <v>8</v>
      </c>
      <c r="J687" t="n">
        <v>347.81</v>
      </c>
      <c r="K687" t="n">
        <v>0</v>
      </c>
      <c r="L687">
        <f>I687*J687*(1-K687)</f>
        <v/>
      </c>
      <c r="M687">
        <f>VLOOKUP(F687,Products!A:D,4,FALSE)*I687</f>
        <v/>
      </c>
      <c r="N687">
        <f>L687-M687</f>
        <v/>
      </c>
    </row>
    <row r="688">
      <c r="A688" t="inlineStr">
        <is>
          <t>T1000686</t>
        </is>
      </c>
      <c r="B688" t="inlineStr">
        <is>
          <t>2024-11-28</t>
        </is>
      </c>
      <c r="C688" t="inlineStr">
        <is>
          <t>S026</t>
        </is>
      </c>
      <c r="D688" t="inlineStr">
        <is>
          <t>Store_026</t>
        </is>
      </c>
      <c r="E688" t="inlineStr">
        <is>
          <t>North</t>
        </is>
      </c>
      <c r="F688" t="inlineStr">
        <is>
          <t>P0091</t>
        </is>
      </c>
      <c r="G688" t="inlineStr">
        <is>
          <t>Prod_0091</t>
        </is>
      </c>
      <c r="H688" t="inlineStr">
        <is>
          <t>Toys</t>
        </is>
      </c>
      <c r="I688" t="n">
        <v>2</v>
      </c>
      <c r="J688" t="n">
        <v>310.52</v>
      </c>
      <c r="K688" t="n">
        <v>0.2</v>
      </c>
      <c r="L688">
        <f>I688*J688*(1-K688)</f>
        <v/>
      </c>
      <c r="M688">
        <f>VLOOKUP(F688,Products!A:D,4,FALSE)*I688</f>
        <v/>
      </c>
      <c r="N688">
        <f>L688-M688</f>
        <v/>
      </c>
    </row>
    <row r="689">
      <c r="A689" t="inlineStr">
        <is>
          <t>T1000687</t>
        </is>
      </c>
      <c r="B689" t="inlineStr">
        <is>
          <t>2023-10-11</t>
        </is>
      </c>
      <c r="C689" t="inlineStr">
        <is>
          <t>S012</t>
        </is>
      </c>
      <c r="D689" t="inlineStr">
        <is>
          <t>Store_012</t>
        </is>
      </c>
      <c r="E689" t="inlineStr">
        <is>
          <t>South</t>
        </is>
      </c>
      <c r="F689" t="inlineStr">
        <is>
          <t>P0019</t>
        </is>
      </c>
      <c r="G689" t="inlineStr">
        <is>
          <t>Prod_0019</t>
        </is>
      </c>
      <c r="H689" t="inlineStr">
        <is>
          <t>Toys</t>
        </is>
      </c>
      <c r="I689" t="n">
        <v>4</v>
      </c>
      <c r="J689" t="n">
        <v>572.13</v>
      </c>
      <c r="K689" t="n">
        <v>0.2</v>
      </c>
      <c r="L689">
        <f>I689*J689*(1-K689)</f>
        <v/>
      </c>
      <c r="M689">
        <f>VLOOKUP(F689,Products!A:D,4,FALSE)*I689</f>
        <v/>
      </c>
      <c r="N689">
        <f>L689-M689</f>
        <v/>
      </c>
    </row>
    <row r="690">
      <c r="A690" t="inlineStr">
        <is>
          <t>T1000688</t>
        </is>
      </c>
      <c r="B690" t="inlineStr">
        <is>
          <t>2025-01-11</t>
        </is>
      </c>
      <c r="C690" t="inlineStr">
        <is>
          <t>S036</t>
        </is>
      </c>
      <c r="D690" t="inlineStr">
        <is>
          <t>Store_036</t>
        </is>
      </c>
      <c r="E690" t="inlineStr">
        <is>
          <t>Central</t>
        </is>
      </c>
      <c r="F690" t="inlineStr">
        <is>
          <t>P0150</t>
        </is>
      </c>
      <c r="G690" t="inlineStr">
        <is>
          <t>Prod_0150</t>
        </is>
      </c>
      <c r="H690" t="inlineStr">
        <is>
          <t>Clothing</t>
        </is>
      </c>
      <c r="I690" t="n">
        <v>8</v>
      </c>
      <c r="J690" t="n">
        <v>301.09</v>
      </c>
      <c r="K690" t="n">
        <v>0</v>
      </c>
      <c r="L690">
        <f>I690*J690*(1-K690)</f>
        <v/>
      </c>
      <c r="M690">
        <f>VLOOKUP(F690,Products!A:D,4,FALSE)*I690</f>
        <v/>
      </c>
      <c r="N690">
        <f>L690-M690</f>
        <v/>
      </c>
    </row>
    <row r="691">
      <c r="A691" t="inlineStr">
        <is>
          <t>T1000689</t>
        </is>
      </c>
      <c r="B691" t="inlineStr">
        <is>
          <t>2025-01-29</t>
        </is>
      </c>
      <c r="C691" t="inlineStr">
        <is>
          <t>S015</t>
        </is>
      </c>
      <c r="D691" t="inlineStr">
        <is>
          <t>Store_015</t>
        </is>
      </c>
      <c r="E691" t="inlineStr">
        <is>
          <t>North</t>
        </is>
      </c>
      <c r="F691" t="inlineStr">
        <is>
          <t>P0019</t>
        </is>
      </c>
      <c r="G691" t="inlineStr">
        <is>
          <t>Prod_0019</t>
        </is>
      </c>
      <c r="H691" t="inlineStr">
        <is>
          <t>Toys</t>
        </is>
      </c>
      <c r="I691" t="n">
        <v>2</v>
      </c>
      <c r="J691" t="n">
        <v>502.59</v>
      </c>
      <c r="K691" t="n">
        <v>0.05</v>
      </c>
      <c r="L691">
        <f>I691*J691*(1-K691)</f>
        <v/>
      </c>
      <c r="M691">
        <f>VLOOKUP(F691,Products!A:D,4,FALSE)*I691</f>
        <v/>
      </c>
      <c r="N691">
        <f>L691-M691</f>
        <v/>
      </c>
    </row>
    <row r="692">
      <c r="A692" t="inlineStr">
        <is>
          <t>T1000690</t>
        </is>
      </c>
      <c r="B692" t="inlineStr">
        <is>
          <t>2024-05-08</t>
        </is>
      </c>
      <c r="C692" t="inlineStr">
        <is>
          <t>S018</t>
        </is>
      </c>
      <c r="D692" t="inlineStr">
        <is>
          <t>Store_018</t>
        </is>
      </c>
      <c r="E692" t="inlineStr">
        <is>
          <t>South</t>
        </is>
      </c>
      <c r="F692" t="inlineStr">
        <is>
          <t>P0190</t>
        </is>
      </c>
      <c r="G692" t="inlineStr">
        <is>
          <t>Prod_0190</t>
        </is>
      </c>
      <c r="H692" t="inlineStr">
        <is>
          <t>Household</t>
        </is>
      </c>
      <c r="I692" t="n">
        <v>5</v>
      </c>
      <c r="J692" t="n">
        <v>229.59</v>
      </c>
      <c r="K692" t="n">
        <v>0.2</v>
      </c>
      <c r="L692">
        <f>I692*J692*(1-K692)</f>
        <v/>
      </c>
      <c r="M692">
        <f>VLOOKUP(F692,Products!A:D,4,FALSE)*I692</f>
        <v/>
      </c>
      <c r="N692">
        <f>L692-M692</f>
        <v/>
      </c>
    </row>
    <row r="693">
      <c r="A693" t="inlineStr">
        <is>
          <t>T1000691</t>
        </is>
      </c>
      <c r="B693" t="inlineStr">
        <is>
          <t>2024-08-24</t>
        </is>
      </c>
      <c r="C693" t="inlineStr">
        <is>
          <t>S049</t>
        </is>
      </c>
      <c r="D693" t="inlineStr">
        <is>
          <t>Store_049</t>
        </is>
      </c>
      <c r="E693" t="inlineStr">
        <is>
          <t>North</t>
        </is>
      </c>
      <c r="F693" t="inlineStr">
        <is>
          <t>P0118</t>
        </is>
      </c>
      <c r="G693" t="inlineStr">
        <is>
          <t>Prod_0118</t>
        </is>
      </c>
      <c r="H693" t="inlineStr">
        <is>
          <t>Toys</t>
        </is>
      </c>
      <c r="I693" t="n">
        <v>8</v>
      </c>
      <c r="J693" t="n">
        <v>914.29</v>
      </c>
      <c r="K693" t="n">
        <v>0</v>
      </c>
      <c r="L693">
        <f>I693*J693*(1-K693)</f>
        <v/>
      </c>
      <c r="M693">
        <f>VLOOKUP(F693,Products!A:D,4,FALSE)*I693</f>
        <v/>
      </c>
      <c r="N693">
        <f>L693-M693</f>
        <v/>
      </c>
    </row>
    <row r="694">
      <c r="A694" t="inlineStr">
        <is>
          <t>T1000692</t>
        </is>
      </c>
      <c r="B694" t="inlineStr">
        <is>
          <t>2023-06-09</t>
        </is>
      </c>
      <c r="C694" t="inlineStr">
        <is>
          <t>S030</t>
        </is>
      </c>
      <c r="D694" t="inlineStr">
        <is>
          <t>Store_030</t>
        </is>
      </c>
      <c r="E694" t="inlineStr">
        <is>
          <t>North</t>
        </is>
      </c>
      <c r="F694" t="inlineStr">
        <is>
          <t>P0145</t>
        </is>
      </c>
      <c r="G694" t="inlineStr">
        <is>
          <t>Prod_0145</t>
        </is>
      </c>
      <c r="H694" t="inlineStr">
        <is>
          <t>Electronics</t>
        </is>
      </c>
      <c r="I694" t="n">
        <v>3</v>
      </c>
      <c r="J694" t="n">
        <v>691.99</v>
      </c>
      <c r="K694" t="n">
        <v>0</v>
      </c>
      <c r="L694">
        <f>I694*J694*(1-K694)</f>
        <v/>
      </c>
      <c r="M694">
        <f>VLOOKUP(F694,Products!A:D,4,FALSE)*I694</f>
        <v/>
      </c>
      <c r="N694">
        <f>L694-M694</f>
        <v/>
      </c>
    </row>
    <row r="695">
      <c r="A695" t="inlineStr">
        <is>
          <t>T1000693</t>
        </is>
      </c>
      <c r="B695" t="inlineStr">
        <is>
          <t>2024-07-13</t>
        </is>
      </c>
      <c r="C695" t="inlineStr">
        <is>
          <t>S050</t>
        </is>
      </c>
      <c r="D695" t="inlineStr">
        <is>
          <t>Store_050</t>
        </is>
      </c>
      <c r="E695" t="inlineStr">
        <is>
          <t>South</t>
        </is>
      </c>
      <c r="F695" t="inlineStr">
        <is>
          <t>P0078</t>
        </is>
      </c>
      <c r="G695" t="inlineStr">
        <is>
          <t>Prod_0078</t>
        </is>
      </c>
      <c r="H695" t="inlineStr">
        <is>
          <t>Electronics</t>
        </is>
      </c>
      <c r="I695" t="n">
        <v>2</v>
      </c>
      <c r="J695" t="n">
        <v>612.91</v>
      </c>
      <c r="K695" t="n">
        <v>0</v>
      </c>
      <c r="L695">
        <f>I695*J695*(1-K695)</f>
        <v/>
      </c>
      <c r="M695">
        <f>VLOOKUP(F695,Products!A:D,4,FALSE)*I695</f>
        <v/>
      </c>
      <c r="N695">
        <f>L695-M695</f>
        <v/>
      </c>
    </row>
    <row r="696">
      <c r="A696" t="inlineStr">
        <is>
          <t>T1000694</t>
        </is>
      </c>
      <c r="B696" t="inlineStr">
        <is>
          <t>2023-02-15</t>
        </is>
      </c>
      <c r="C696" t="inlineStr">
        <is>
          <t>S046</t>
        </is>
      </c>
      <c r="D696" t="inlineStr">
        <is>
          <t>Store_046</t>
        </is>
      </c>
      <c r="E696" t="inlineStr">
        <is>
          <t>South</t>
        </is>
      </c>
      <c r="F696" t="inlineStr">
        <is>
          <t>P0069</t>
        </is>
      </c>
      <c r="G696" t="inlineStr">
        <is>
          <t>Prod_0069</t>
        </is>
      </c>
      <c r="H696" t="inlineStr">
        <is>
          <t>Household</t>
        </is>
      </c>
      <c r="I696" t="n">
        <v>7</v>
      </c>
      <c r="J696" t="n">
        <v>355.83</v>
      </c>
      <c r="K696" t="n">
        <v>0.05</v>
      </c>
      <c r="L696">
        <f>I696*J696*(1-K696)</f>
        <v/>
      </c>
      <c r="M696">
        <f>VLOOKUP(F696,Products!A:D,4,FALSE)*I696</f>
        <v/>
      </c>
      <c r="N696">
        <f>L696-M696</f>
        <v/>
      </c>
    </row>
    <row r="697">
      <c r="A697" t="inlineStr">
        <is>
          <t>T1000695</t>
        </is>
      </c>
      <c r="B697" t="inlineStr">
        <is>
          <t>2025-08-03</t>
        </is>
      </c>
      <c r="C697" t="inlineStr">
        <is>
          <t>S017</t>
        </is>
      </c>
      <c r="D697" t="inlineStr">
        <is>
          <t>Store_017</t>
        </is>
      </c>
      <c r="E697" t="inlineStr">
        <is>
          <t>South</t>
        </is>
      </c>
      <c r="F697" t="inlineStr">
        <is>
          <t>P0157</t>
        </is>
      </c>
      <c r="G697" t="inlineStr">
        <is>
          <t>Prod_0157</t>
        </is>
      </c>
      <c r="H697" t="inlineStr">
        <is>
          <t>Toys</t>
        </is>
      </c>
      <c r="I697" t="n">
        <v>5</v>
      </c>
      <c r="J697" t="n">
        <v>275.43</v>
      </c>
      <c r="K697" t="n">
        <v>0</v>
      </c>
      <c r="L697">
        <f>I697*J697*(1-K697)</f>
        <v/>
      </c>
      <c r="M697">
        <f>VLOOKUP(F697,Products!A:D,4,FALSE)*I697</f>
        <v/>
      </c>
      <c r="N697">
        <f>L697-M697</f>
        <v/>
      </c>
    </row>
    <row r="698">
      <c r="A698" t="inlineStr">
        <is>
          <t>T1000696</t>
        </is>
      </c>
      <c r="B698" t="inlineStr">
        <is>
          <t>2023-06-06</t>
        </is>
      </c>
      <c r="C698" t="inlineStr">
        <is>
          <t>S036</t>
        </is>
      </c>
      <c r="D698" t="inlineStr">
        <is>
          <t>Store_036</t>
        </is>
      </c>
      <c r="E698" t="inlineStr">
        <is>
          <t>Central</t>
        </is>
      </c>
      <c r="F698" t="inlineStr">
        <is>
          <t>P0142</t>
        </is>
      </c>
      <c r="G698" t="inlineStr">
        <is>
          <t>Prod_0142</t>
        </is>
      </c>
      <c r="H698" t="inlineStr">
        <is>
          <t>Household</t>
        </is>
      </c>
      <c r="I698" t="n">
        <v>8</v>
      </c>
      <c r="J698" t="n">
        <v>172.26</v>
      </c>
      <c r="K698" t="n">
        <v>0.2</v>
      </c>
      <c r="L698">
        <f>I698*J698*(1-K698)</f>
        <v/>
      </c>
      <c r="M698">
        <f>VLOOKUP(F698,Products!A:D,4,FALSE)*I698</f>
        <v/>
      </c>
      <c r="N698">
        <f>L698-M698</f>
        <v/>
      </c>
    </row>
    <row r="699">
      <c r="A699" t="inlineStr">
        <is>
          <t>T1000697</t>
        </is>
      </c>
      <c r="B699" t="inlineStr">
        <is>
          <t>2025-01-09</t>
        </is>
      </c>
      <c r="C699" t="inlineStr">
        <is>
          <t>S008</t>
        </is>
      </c>
      <c r="D699" t="inlineStr">
        <is>
          <t>Store_008</t>
        </is>
      </c>
      <c r="E699" t="inlineStr">
        <is>
          <t>East</t>
        </is>
      </c>
      <c r="F699" t="inlineStr">
        <is>
          <t>P0006</t>
        </is>
      </c>
      <c r="G699" t="inlineStr">
        <is>
          <t>Prod_0006</t>
        </is>
      </c>
      <c r="H699" t="inlineStr">
        <is>
          <t>Food</t>
        </is>
      </c>
      <c r="I699" t="n">
        <v>7</v>
      </c>
      <c r="J699" t="n">
        <v>1035.76</v>
      </c>
      <c r="K699" t="n">
        <v>0.05</v>
      </c>
      <c r="L699">
        <f>I699*J699*(1-K699)</f>
        <v/>
      </c>
      <c r="M699">
        <f>VLOOKUP(F699,Products!A:D,4,FALSE)*I699</f>
        <v/>
      </c>
      <c r="N699">
        <f>L699-M699</f>
        <v/>
      </c>
    </row>
    <row r="700">
      <c r="A700" t="inlineStr">
        <is>
          <t>T1000698</t>
        </is>
      </c>
      <c r="B700" t="inlineStr">
        <is>
          <t>2024-01-11</t>
        </is>
      </c>
      <c r="C700" t="inlineStr">
        <is>
          <t>S038</t>
        </is>
      </c>
      <c r="D700" t="inlineStr">
        <is>
          <t>Store_038</t>
        </is>
      </c>
      <c r="E700" t="inlineStr">
        <is>
          <t>East</t>
        </is>
      </c>
      <c r="F700" t="inlineStr">
        <is>
          <t>P0179</t>
        </is>
      </c>
      <c r="G700" t="inlineStr">
        <is>
          <t>Prod_0179</t>
        </is>
      </c>
      <c r="H700" t="inlineStr">
        <is>
          <t>Household</t>
        </is>
      </c>
      <c r="I700" t="n">
        <v>5</v>
      </c>
      <c r="J700" t="n">
        <v>186.41</v>
      </c>
      <c r="K700" t="n">
        <v>0</v>
      </c>
      <c r="L700">
        <f>I700*J700*(1-K700)</f>
        <v/>
      </c>
      <c r="M700">
        <f>VLOOKUP(F700,Products!A:D,4,FALSE)*I700</f>
        <v/>
      </c>
      <c r="N700">
        <f>L700-M700</f>
        <v/>
      </c>
    </row>
    <row r="701">
      <c r="A701" t="inlineStr">
        <is>
          <t>T1000699</t>
        </is>
      </c>
      <c r="B701" t="inlineStr">
        <is>
          <t>2023-04-02</t>
        </is>
      </c>
      <c r="C701" t="inlineStr">
        <is>
          <t>S029</t>
        </is>
      </c>
      <c r="D701" t="inlineStr">
        <is>
          <t>Store_029</t>
        </is>
      </c>
      <c r="E701" t="inlineStr">
        <is>
          <t>South</t>
        </is>
      </c>
      <c r="F701" t="inlineStr">
        <is>
          <t>P0075</t>
        </is>
      </c>
      <c r="G701" t="inlineStr">
        <is>
          <t>Prod_0075</t>
        </is>
      </c>
      <c r="H701" t="inlineStr">
        <is>
          <t>Beverages</t>
        </is>
      </c>
      <c r="I701" t="n">
        <v>8</v>
      </c>
      <c r="J701" t="n">
        <v>704.22</v>
      </c>
      <c r="K701" t="n">
        <v>0</v>
      </c>
      <c r="L701">
        <f>I701*J701*(1-K701)</f>
        <v/>
      </c>
      <c r="M701">
        <f>VLOOKUP(F701,Products!A:D,4,FALSE)*I701</f>
        <v/>
      </c>
      <c r="N701">
        <f>L701-M701</f>
        <v/>
      </c>
    </row>
    <row r="702">
      <c r="A702" t="inlineStr">
        <is>
          <t>T1000700</t>
        </is>
      </c>
      <c r="B702" t="inlineStr">
        <is>
          <t>2024-06-23</t>
        </is>
      </c>
      <c r="C702" t="inlineStr">
        <is>
          <t>S037</t>
        </is>
      </c>
      <c r="D702" t="inlineStr">
        <is>
          <t>Store_037</t>
        </is>
      </c>
      <c r="E702" t="inlineStr">
        <is>
          <t>East</t>
        </is>
      </c>
      <c r="F702" t="inlineStr">
        <is>
          <t>P0142</t>
        </is>
      </c>
      <c r="G702" t="inlineStr">
        <is>
          <t>Prod_0142</t>
        </is>
      </c>
      <c r="H702" t="inlineStr">
        <is>
          <t>Household</t>
        </is>
      </c>
      <c r="I702" t="n">
        <v>4</v>
      </c>
      <c r="J702" t="n">
        <v>148.43</v>
      </c>
      <c r="K702" t="n">
        <v>0.05</v>
      </c>
      <c r="L702">
        <f>I702*J702*(1-K702)</f>
        <v/>
      </c>
      <c r="M702">
        <f>VLOOKUP(F702,Products!A:D,4,FALSE)*I702</f>
        <v/>
      </c>
      <c r="N702">
        <f>L702-M702</f>
        <v/>
      </c>
    </row>
    <row r="703">
      <c r="A703" t="inlineStr">
        <is>
          <t>T1000701</t>
        </is>
      </c>
      <c r="B703" t="inlineStr">
        <is>
          <t>2023-06-25</t>
        </is>
      </c>
      <c r="C703" t="inlineStr">
        <is>
          <t>S025</t>
        </is>
      </c>
      <c r="D703" t="inlineStr">
        <is>
          <t>Store_025</t>
        </is>
      </c>
      <c r="E703" t="inlineStr">
        <is>
          <t>Central</t>
        </is>
      </c>
      <c r="F703" t="inlineStr">
        <is>
          <t>P0112</t>
        </is>
      </c>
      <c r="G703" t="inlineStr">
        <is>
          <t>Prod_0112</t>
        </is>
      </c>
      <c r="H703" t="inlineStr">
        <is>
          <t>Beverages</t>
        </is>
      </c>
      <c r="I703" t="n">
        <v>7</v>
      </c>
      <c r="J703" t="n">
        <v>623.47</v>
      </c>
      <c r="K703" t="n">
        <v>0</v>
      </c>
      <c r="L703">
        <f>I703*J703*(1-K703)</f>
        <v/>
      </c>
      <c r="M703">
        <f>VLOOKUP(F703,Products!A:D,4,FALSE)*I703</f>
        <v/>
      </c>
      <c r="N703">
        <f>L703-M703</f>
        <v/>
      </c>
    </row>
    <row r="704">
      <c r="A704" t="inlineStr">
        <is>
          <t>T1000702</t>
        </is>
      </c>
      <c r="B704" t="inlineStr">
        <is>
          <t>2025-08-05</t>
        </is>
      </c>
      <c r="C704" t="inlineStr">
        <is>
          <t>S040</t>
        </is>
      </c>
      <c r="D704" t="inlineStr">
        <is>
          <t>Store_040</t>
        </is>
      </c>
      <c r="E704" t="inlineStr">
        <is>
          <t>Central</t>
        </is>
      </c>
      <c r="F704" t="inlineStr">
        <is>
          <t>P0116</t>
        </is>
      </c>
      <c r="G704" t="inlineStr">
        <is>
          <t>Prod_0116</t>
        </is>
      </c>
      <c r="H704" t="inlineStr">
        <is>
          <t>Clothing</t>
        </is>
      </c>
      <c r="I704" t="n">
        <v>9</v>
      </c>
      <c r="J704" t="n">
        <v>1023.3</v>
      </c>
      <c r="K704" t="n">
        <v>0.05</v>
      </c>
      <c r="L704">
        <f>I704*J704*(1-K704)</f>
        <v/>
      </c>
      <c r="M704">
        <f>VLOOKUP(F704,Products!A:D,4,FALSE)*I704</f>
        <v/>
      </c>
      <c r="N704">
        <f>L704-M704</f>
        <v/>
      </c>
    </row>
    <row r="705">
      <c r="A705" t="inlineStr">
        <is>
          <t>T1000703</t>
        </is>
      </c>
      <c r="B705" t="inlineStr">
        <is>
          <t>2023-08-26</t>
        </is>
      </c>
      <c r="C705" t="inlineStr">
        <is>
          <t>S046</t>
        </is>
      </c>
      <c r="D705" t="inlineStr">
        <is>
          <t>Store_046</t>
        </is>
      </c>
      <c r="E705" t="inlineStr">
        <is>
          <t>South</t>
        </is>
      </c>
      <c r="F705" t="inlineStr">
        <is>
          <t>P0066</t>
        </is>
      </c>
      <c r="G705" t="inlineStr">
        <is>
          <t>Prod_0066</t>
        </is>
      </c>
      <c r="H705" t="inlineStr">
        <is>
          <t>Household</t>
        </is>
      </c>
      <c r="I705" t="n">
        <v>7</v>
      </c>
      <c r="J705" t="n">
        <v>389.58</v>
      </c>
      <c r="K705" t="n">
        <v>0</v>
      </c>
      <c r="L705">
        <f>I705*J705*(1-K705)</f>
        <v/>
      </c>
      <c r="M705">
        <f>VLOOKUP(F705,Products!A:D,4,FALSE)*I705</f>
        <v/>
      </c>
      <c r="N705">
        <f>L705-M705</f>
        <v/>
      </c>
    </row>
    <row r="706">
      <c r="A706" t="inlineStr">
        <is>
          <t>T1000704</t>
        </is>
      </c>
      <c r="B706" t="inlineStr">
        <is>
          <t>2024-09-18</t>
        </is>
      </c>
      <c r="C706" t="inlineStr">
        <is>
          <t>S026</t>
        </is>
      </c>
      <c r="D706" t="inlineStr">
        <is>
          <t>Store_026</t>
        </is>
      </c>
      <c r="E706" t="inlineStr">
        <is>
          <t>North</t>
        </is>
      </c>
      <c r="F706" t="inlineStr">
        <is>
          <t>P0136</t>
        </is>
      </c>
      <c r="G706" t="inlineStr">
        <is>
          <t>Prod_0136</t>
        </is>
      </c>
      <c r="H706" t="inlineStr">
        <is>
          <t>Beverages</t>
        </is>
      </c>
      <c r="I706" t="n">
        <v>1</v>
      </c>
      <c r="J706" t="n">
        <v>205.34</v>
      </c>
      <c r="K706" t="n">
        <v>0</v>
      </c>
      <c r="L706">
        <f>I706*J706*(1-K706)</f>
        <v/>
      </c>
      <c r="M706">
        <f>VLOOKUP(F706,Products!A:D,4,FALSE)*I706</f>
        <v/>
      </c>
      <c r="N706">
        <f>L706-M706</f>
        <v/>
      </c>
    </row>
    <row r="707">
      <c r="A707" t="inlineStr">
        <is>
          <t>T1000705</t>
        </is>
      </c>
      <c r="B707" t="inlineStr">
        <is>
          <t>2025-07-17</t>
        </is>
      </c>
      <c r="C707" t="inlineStr">
        <is>
          <t>S026</t>
        </is>
      </c>
      <c r="D707" t="inlineStr">
        <is>
          <t>Store_026</t>
        </is>
      </c>
      <c r="E707" t="inlineStr">
        <is>
          <t>North</t>
        </is>
      </c>
      <c r="F707" t="inlineStr">
        <is>
          <t>P0188</t>
        </is>
      </c>
      <c r="G707" t="inlineStr">
        <is>
          <t>Prod_0188</t>
        </is>
      </c>
      <c r="H707" t="inlineStr">
        <is>
          <t>Food</t>
        </is>
      </c>
      <c r="I707" t="n">
        <v>2</v>
      </c>
      <c r="J707" t="n">
        <v>530.66</v>
      </c>
      <c r="K707" t="n">
        <v>0.1</v>
      </c>
      <c r="L707">
        <f>I707*J707*(1-K707)</f>
        <v/>
      </c>
      <c r="M707">
        <f>VLOOKUP(F707,Products!A:D,4,FALSE)*I707</f>
        <v/>
      </c>
      <c r="N707">
        <f>L707-M707</f>
        <v/>
      </c>
    </row>
    <row r="708">
      <c r="A708" t="inlineStr">
        <is>
          <t>T1000706</t>
        </is>
      </c>
      <c r="B708" t="inlineStr">
        <is>
          <t>2024-04-08</t>
        </is>
      </c>
      <c r="C708" t="inlineStr">
        <is>
          <t>S023</t>
        </is>
      </c>
      <c r="D708" t="inlineStr">
        <is>
          <t>Store_023</t>
        </is>
      </c>
      <c r="E708" t="inlineStr">
        <is>
          <t>South</t>
        </is>
      </c>
      <c r="F708" t="inlineStr">
        <is>
          <t>P0004</t>
        </is>
      </c>
      <c r="G708" t="inlineStr">
        <is>
          <t>Prod_0004</t>
        </is>
      </c>
      <c r="H708" t="inlineStr">
        <is>
          <t>Household</t>
        </is>
      </c>
      <c r="I708" t="n">
        <v>3</v>
      </c>
      <c r="J708" t="n">
        <v>429.23</v>
      </c>
      <c r="K708" t="n">
        <v>0</v>
      </c>
      <c r="L708">
        <f>I708*J708*(1-K708)</f>
        <v/>
      </c>
      <c r="M708">
        <f>VLOOKUP(F708,Products!A:D,4,FALSE)*I708</f>
        <v/>
      </c>
      <c r="N708">
        <f>L708-M708</f>
        <v/>
      </c>
    </row>
    <row r="709">
      <c r="A709" t="inlineStr">
        <is>
          <t>T1000707</t>
        </is>
      </c>
      <c r="B709" t="inlineStr">
        <is>
          <t>2025-01-10</t>
        </is>
      </c>
      <c r="C709" t="inlineStr">
        <is>
          <t>S018</t>
        </is>
      </c>
      <c r="D709" t="inlineStr">
        <is>
          <t>Store_018</t>
        </is>
      </c>
      <c r="E709" t="inlineStr">
        <is>
          <t>South</t>
        </is>
      </c>
      <c r="F709" t="inlineStr">
        <is>
          <t>P0056</t>
        </is>
      </c>
      <c r="G709" t="inlineStr">
        <is>
          <t>Prod_0056</t>
        </is>
      </c>
      <c r="H709" t="inlineStr">
        <is>
          <t>Household</t>
        </is>
      </c>
      <c r="I709" t="n">
        <v>3</v>
      </c>
      <c r="J709" t="n">
        <v>217.36</v>
      </c>
      <c r="K709" t="n">
        <v>0.1</v>
      </c>
      <c r="L709">
        <f>I709*J709*(1-K709)</f>
        <v/>
      </c>
      <c r="M709">
        <f>VLOOKUP(F709,Products!A:D,4,FALSE)*I709</f>
        <v/>
      </c>
      <c r="N709">
        <f>L709-M709</f>
        <v/>
      </c>
    </row>
    <row r="710">
      <c r="A710" t="inlineStr">
        <is>
          <t>T1000708</t>
        </is>
      </c>
      <c r="B710" t="inlineStr">
        <is>
          <t>2023-01-18</t>
        </is>
      </c>
      <c r="C710" t="inlineStr">
        <is>
          <t>S035</t>
        </is>
      </c>
      <c r="D710" t="inlineStr">
        <is>
          <t>Store_035</t>
        </is>
      </c>
      <c r="E710" t="inlineStr">
        <is>
          <t>Central</t>
        </is>
      </c>
      <c r="F710" t="inlineStr">
        <is>
          <t>P0157</t>
        </is>
      </c>
      <c r="G710" t="inlineStr">
        <is>
          <t>Prod_0157</t>
        </is>
      </c>
      <c r="H710" t="inlineStr">
        <is>
          <t>Toys</t>
        </is>
      </c>
      <c r="I710" t="n">
        <v>9</v>
      </c>
      <c r="J710" t="n">
        <v>223.92</v>
      </c>
      <c r="K710" t="n">
        <v>0</v>
      </c>
      <c r="L710">
        <f>I710*J710*(1-K710)</f>
        <v/>
      </c>
      <c r="M710">
        <f>VLOOKUP(F710,Products!A:D,4,FALSE)*I710</f>
        <v/>
      </c>
      <c r="N710">
        <f>L710-M710</f>
        <v/>
      </c>
    </row>
    <row r="711">
      <c r="A711" t="inlineStr">
        <is>
          <t>T1000709</t>
        </is>
      </c>
      <c r="B711" t="inlineStr">
        <is>
          <t>2024-11-10</t>
        </is>
      </c>
      <c r="C711" t="inlineStr">
        <is>
          <t>S047</t>
        </is>
      </c>
      <c r="D711" t="inlineStr">
        <is>
          <t>Store_047</t>
        </is>
      </c>
      <c r="E711" t="inlineStr">
        <is>
          <t>North</t>
        </is>
      </c>
      <c r="F711" t="inlineStr">
        <is>
          <t>P0133</t>
        </is>
      </c>
      <c r="G711" t="inlineStr">
        <is>
          <t>Prod_0133</t>
        </is>
      </c>
      <c r="H711" t="inlineStr">
        <is>
          <t>Stationery</t>
        </is>
      </c>
      <c r="I711" t="n">
        <v>9</v>
      </c>
      <c r="J711" t="n">
        <v>413.73</v>
      </c>
      <c r="K711" t="n">
        <v>0.1</v>
      </c>
      <c r="L711">
        <f>I711*J711*(1-K711)</f>
        <v/>
      </c>
      <c r="M711">
        <f>VLOOKUP(F711,Products!A:D,4,FALSE)*I711</f>
        <v/>
      </c>
      <c r="N711">
        <f>L711-M711</f>
        <v/>
      </c>
    </row>
    <row r="712">
      <c r="A712" t="inlineStr">
        <is>
          <t>T1000710</t>
        </is>
      </c>
      <c r="B712" t="inlineStr">
        <is>
          <t>2023-05-26</t>
        </is>
      </c>
      <c r="C712" t="inlineStr">
        <is>
          <t>S037</t>
        </is>
      </c>
      <c r="D712" t="inlineStr">
        <is>
          <t>Store_037</t>
        </is>
      </c>
      <c r="E712" t="inlineStr">
        <is>
          <t>East</t>
        </is>
      </c>
      <c r="F712" t="inlineStr">
        <is>
          <t>P0012</t>
        </is>
      </c>
      <c r="G712" t="inlineStr">
        <is>
          <t>Prod_0012</t>
        </is>
      </c>
      <c r="H712" t="inlineStr">
        <is>
          <t>Food</t>
        </is>
      </c>
      <c r="I712" t="n">
        <v>4</v>
      </c>
      <c r="J712" t="n">
        <v>883.92</v>
      </c>
      <c r="K712" t="n">
        <v>0</v>
      </c>
      <c r="L712">
        <f>I712*J712*(1-K712)</f>
        <v/>
      </c>
      <c r="M712">
        <f>VLOOKUP(F712,Products!A:D,4,FALSE)*I712</f>
        <v/>
      </c>
      <c r="N712">
        <f>L712-M712</f>
        <v/>
      </c>
    </row>
    <row r="713">
      <c r="A713" t="inlineStr">
        <is>
          <t>T1000711</t>
        </is>
      </c>
      <c r="B713" t="inlineStr">
        <is>
          <t>2024-10-03</t>
        </is>
      </c>
      <c r="C713" t="inlineStr">
        <is>
          <t>S046</t>
        </is>
      </c>
      <c r="D713" t="inlineStr">
        <is>
          <t>Store_046</t>
        </is>
      </c>
      <c r="E713" t="inlineStr">
        <is>
          <t>South</t>
        </is>
      </c>
      <c r="F713" t="inlineStr">
        <is>
          <t>P0028</t>
        </is>
      </c>
      <c r="G713" t="inlineStr">
        <is>
          <t>Prod_0028</t>
        </is>
      </c>
      <c r="H713" t="inlineStr">
        <is>
          <t>Food</t>
        </is>
      </c>
      <c r="I713" t="n">
        <v>1</v>
      </c>
      <c r="J713" t="n">
        <v>526.03</v>
      </c>
      <c r="K713" t="n">
        <v>0</v>
      </c>
      <c r="L713">
        <f>I713*J713*(1-K713)</f>
        <v/>
      </c>
      <c r="M713">
        <f>VLOOKUP(F713,Products!A:D,4,FALSE)*I713</f>
        <v/>
      </c>
      <c r="N713">
        <f>L713-M713</f>
        <v/>
      </c>
    </row>
    <row r="714">
      <c r="A714" t="inlineStr">
        <is>
          <t>T1000712</t>
        </is>
      </c>
      <c r="B714" t="inlineStr">
        <is>
          <t>2024-11-14</t>
        </is>
      </c>
      <c r="C714" t="inlineStr">
        <is>
          <t>S040</t>
        </is>
      </c>
      <c r="D714" t="inlineStr">
        <is>
          <t>Store_040</t>
        </is>
      </c>
      <c r="E714" t="inlineStr">
        <is>
          <t>Central</t>
        </is>
      </c>
      <c r="F714" t="inlineStr">
        <is>
          <t>P0023</t>
        </is>
      </c>
      <c r="G714" t="inlineStr">
        <is>
          <t>Prod_0023</t>
        </is>
      </c>
      <c r="H714" t="inlineStr">
        <is>
          <t>Stationery</t>
        </is>
      </c>
      <c r="I714" t="n">
        <v>4</v>
      </c>
      <c r="J714" t="n">
        <v>123.24</v>
      </c>
      <c r="K714" t="n">
        <v>0</v>
      </c>
      <c r="L714">
        <f>I714*J714*(1-K714)</f>
        <v/>
      </c>
      <c r="M714">
        <f>VLOOKUP(F714,Products!A:D,4,FALSE)*I714</f>
        <v/>
      </c>
      <c r="N714">
        <f>L714-M714</f>
        <v/>
      </c>
    </row>
    <row r="715">
      <c r="A715" t="inlineStr">
        <is>
          <t>T1000713</t>
        </is>
      </c>
      <c r="B715" t="inlineStr">
        <is>
          <t>2023-11-07</t>
        </is>
      </c>
      <c r="C715" t="inlineStr">
        <is>
          <t>S050</t>
        </is>
      </c>
      <c r="D715" t="inlineStr">
        <is>
          <t>Store_050</t>
        </is>
      </c>
      <c r="E715" t="inlineStr">
        <is>
          <t>South</t>
        </is>
      </c>
      <c r="F715" t="inlineStr">
        <is>
          <t>P0015</t>
        </is>
      </c>
      <c r="G715" t="inlineStr">
        <is>
          <t>Prod_0015</t>
        </is>
      </c>
      <c r="H715" t="inlineStr">
        <is>
          <t>Food</t>
        </is>
      </c>
      <c r="I715" t="n">
        <v>1</v>
      </c>
      <c r="J715" t="n">
        <v>87.84999999999999</v>
      </c>
      <c r="K715" t="n">
        <v>0</v>
      </c>
      <c r="L715">
        <f>I715*J715*(1-K715)</f>
        <v/>
      </c>
      <c r="M715">
        <f>VLOOKUP(F715,Products!A:D,4,FALSE)*I715</f>
        <v/>
      </c>
      <c r="N715">
        <f>L715-M715</f>
        <v/>
      </c>
    </row>
    <row r="716">
      <c r="A716" t="inlineStr">
        <is>
          <t>T1000714</t>
        </is>
      </c>
      <c r="B716" t="inlineStr">
        <is>
          <t>2024-03-13</t>
        </is>
      </c>
      <c r="C716" t="inlineStr">
        <is>
          <t>S014</t>
        </is>
      </c>
      <c r="D716" t="inlineStr">
        <is>
          <t>Store_014</t>
        </is>
      </c>
      <c r="E716" t="inlineStr">
        <is>
          <t>West</t>
        </is>
      </c>
      <c r="F716" t="inlineStr">
        <is>
          <t>P0157</t>
        </is>
      </c>
      <c r="G716" t="inlineStr">
        <is>
          <t>Prod_0157</t>
        </is>
      </c>
      <c r="H716" t="inlineStr">
        <is>
          <t>Toys</t>
        </is>
      </c>
      <c r="I716" t="n">
        <v>5</v>
      </c>
      <c r="J716" t="n">
        <v>274.35</v>
      </c>
      <c r="K716" t="n">
        <v>0</v>
      </c>
      <c r="L716">
        <f>I716*J716*(1-K716)</f>
        <v/>
      </c>
      <c r="M716">
        <f>VLOOKUP(F716,Products!A:D,4,FALSE)*I716</f>
        <v/>
      </c>
      <c r="N716">
        <f>L716-M716</f>
        <v/>
      </c>
    </row>
    <row r="717">
      <c r="A717" t="inlineStr">
        <is>
          <t>T1000715</t>
        </is>
      </c>
      <c r="B717" t="inlineStr">
        <is>
          <t>2024-03-02</t>
        </is>
      </c>
      <c r="C717" t="inlineStr">
        <is>
          <t>S035</t>
        </is>
      </c>
      <c r="D717" t="inlineStr">
        <is>
          <t>Store_035</t>
        </is>
      </c>
      <c r="E717" t="inlineStr">
        <is>
          <t>Central</t>
        </is>
      </c>
      <c r="F717" t="inlineStr">
        <is>
          <t>P0142</t>
        </is>
      </c>
      <c r="G717" t="inlineStr">
        <is>
          <t>Prod_0142</t>
        </is>
      </c>
      <c r="H717" t="inlineStr">
        <is>
          <t>Household</t>
        </is>
      </c>
      <c r="I717" t="n">
        <v>8</v>
      </c>
      <c r="J717" t="n">
        <v>153.95</v>
      </c>
      <c r="K717" t="n">
        <v>0</v>
      </c>
      <c r="L717">
        <f>I717*J717*(1-K717)</f>
        <v/>
      </c>
      <c r="M717">
        <f>VLOOKUP(F717,Products!A:D,4,FALSE)*I717</f>
        <v/>
      </c>
      <c r="N717">
        <f>L717-M717</f>
        <v/>
      </c>
    </row>
    <row r="718">
      <c r="A718" t="inlineStr">
        <is>
          <t>T1000716</t>
        </is>
      </c>
      <c r="B718" t="inlineStr">
        <is>
          <t>2025-01-21</t>
        </is>
      </c>
      <c r="C718" t="inlineStr">
        <is>
          <t>S018</t>
        </is>
      </c>
      <c r="D718" t="inlineStr">
        <is>
          <t>Store_018</t>
        </is>
      </c>
      <c r="E718" t="inlineStr">
        <is>
          <t>South</t>
        </is>
      </c>
      <c r="F718" t="inlineStr">
        <is>
          <t>P0160</t>
        </is>
      </c>
      <c r="G718" t="inlineStr">
        <is>
          <t>Prod_0160</t>
        </is>
      </c>
      <c r="H718" t="inlineStr">
        <is>
          <t>Food</t>
        </is>
      </c>
      <c r="I718" t="n">
        <v>3</v>
      </c>
      <c r="J718" t="n">
        <v>762.49</v>
      </c>
      <c r="K718" t="n">
        <v>0</v>
      </c>
      <c r="L718">
        <f>I718*J718*(1-K718)</f>
        <v/>
      </c>
      <c r="M718">
        <f>VLOOKUP(F718,Products!A:D,4,FALSE)*I718</f>
        <v/>
      </c>
      <c r="N718">
        <f>L718-M718</f>
        <v/>
      </c>
    </row>
    <row r="719">
      <c r="A719" t="inlineStr">
        <is>
          <t>T1000717</t>
        </is>
      </c>
      <c r="B719" t="inlineStr">
        <is>
          <t>2023-10-05</t>
        </is>
      </c>
      <c r="C719" t="inlineStr">
        <is>
          <t>S001</t>
        </is>
      </c>
      <c r="D719" t="inlineStr">
        <is>
          <t>Store_001</t>
        </is>
      </c>
      <c r="E719" t="inlineStr">
        <is>
          <t>West</t>
        </is>
      </c>
      <c r="F719" t="inlineStr">
        <is>
          <t>P0086</t>
        </is>
      </c>
      <c r="G719" t="inlineStr">
        <is>
          <t>Prod_0086</t>
        </is>
      </c>
      <c r="H719" t="inlineStr">
        <is>
          <t>Stationery</t>
        </is>
      </c>
      <c r="I719" t="n">
        <v>2</v>
      </c>
      <c r="J719" t="n">
        <v>1047.92</v>
      </c>
      <c r="K719" t="n">
        <v>0</v>
      </c>
      <c r="L719">
        <f>I719*J719*(1-K719)</f>
        <v/>
      </c>
      <c r="M719">
        <f>VLOOKUP(F719,Products!A:D,4,FALSE)*I719</f>
        <v/>
      </c>
      <c r="N719">
        <f>L719-M719</f>
        <v/>
      </c>
    </row>
    <row r="720">
      <c r="A720" t="inlineStr">
        <is>
          <t>T1000718</t>
        </is>
      </c>
      <c r="B720" t="inlineStr">
        <is>
          <t>2025-04-05</t>
        </is>
      </c>
      <c r="C720" t="inlineStr">
        <is>
          <t>S028</t>
        </is>
      </c>
      <c r="D720" t="inlineStr">
        <is>
          <t>Store_028</t>
        </is>
      </c>
      <c r="E720" t="inlineStr">
        <is>
          <t>North</t>
        </is>
      </c>
      <c r="F720" t="inlineStr">
        <is>
          <t>P0199</t>
        </is>
      </c>
      <c r="G720" t="inlineStr">
        <is>
          <t>Prod_0199</t>
        </is>
      </c>
      <c r="H720" t="inlineStr">
        <is>
          <t>Beverages</t>
        </is>
      </c>
      <c r="I720" t="n">
        <v>9</v>
      </c>
      <c r="J720" t="n">
        <v>97.5</v>
      </c>
      <c r="K720" t="n">
        <v>0.15</v>
      </c>
      <c r="L720">
        <f>I720*J720*(1-K720)</f>
        <v/>
      </c>
      <c r="M720">
        <f>VLOOKUP(F720,Products!A:D,4,FALSE)*I720</f>
        <v/>
      </c>
      <c r="N720">
        <f>L720-M720</f>
        <v/>
      </c>
    </row>
    <row r="721">
      <c r="A721" t="inlineStr">
        <is>
          <t>T1000719</t>
        </is>
      </c>
      <c r="B721" t="inlineStr">
        <is>
          <t>2023-05-29</t>
        </is>
      </c>
      <c r="C721" t="inlineStr">
        <is>
          <t>S014</t>
        </is>
      </c>
      <c r="D721" t="inlineStr">
        <is>
          <t>Store_014</t>
        </is>
      </c>
      <c r="E721" t="inlineStr">
        <is>
          <t>West</t>
        </is>
      </c>
      <c r="F721" t="inlineStr">
        <is>
          <t>P0047</t>
        </is>
      </c>
      <c r="G721" t="inlineStr">
        <is>
          <t>Prod_0047</t>
        </is>
      </c>
      <c r="H721" t="inlineStr">
        <is>
          <t>Beverages</t>
        </is>
      </c>
      <c r="I721" t="n">
        <v>1</v>
      </c>
      <c r="J721" t="n">
        <v>478.72</v>
      </c>
      <c r="K721" t="n">
        <v>0</v>
      </c>
      <c r="L721">
        <f>I721*J721*(1-K721)</f>
        <v/>
      </c>
      <c r="M721">
        <f>VLOOKUP(F721,Products!A:D,4,FALSE)*I721</f>
        <v/>
      </c>
      <c r="N721">
        <f>L721-M721</f>
        <v/>
      </c>
    </row>
    <row r="722">
      <c r="A722" t="inlineStr">
        <is>
          <t>T1000720</t>
        </is>
      </c>
      <c r="B722" t="inlineStr">
        <is>
          <t>2024-07-07</t>
        </is>
      </c>
      <c r="C722" t="inlineStr">
        <is>
          <t>S018</t>
        </is>
      </c>
      <c r="D722" t="inlineStr">
        <is>
          <t>Store_018</t>
        </is>
      </c>
      <c r="E722" t="inlineStr">
        <is>
          <t>South</t>
        </is>
      </c>
      <c r="F722" t="inlineStr">
        <is>
          <t>P0026</t>
        </is>
      </c>
      <c r="G722" t="inlineStr">
        <is>
          <t>Prod_0026</t>
        </is>
      </c>
      <c r="H722" t="inlineStr">
        <is>
          <t>Beverages</t>
        </is>
      </c>
      <c r="I722" t="n">
        <v>1</v>
      </c>
      <c r="J722" t="n">
        <v>844.6799999999999</v>
      </c>
      <c r="K722" t="n">
        <v>0</v>
      </c>
      <c r="L722">
        <f>I722*J722*(1-K722)</f>
        <v/>
      </c>
      <c r="M722">
        <f>VLOOKUP(F722,Products!A:D,4,FALSE)*I722</f>
        <v/>
      </c>
      <c r="N722">
        <f>L722-M722</f>
        <v/>
      </c>
    </row>
    <row r="723">
      <c r="A723" t="inlineStr">
        <is>
          <t>T1000721</t>
        </is>
      </c>
      <c r="B723" t="inlineStr">
        <is>
          <t>2024-07-04</t>
        </is>
      </c>
      <c r="C723" t="inlineStr">
        <is>
          <t>S049</t>
        </is>
      </c>
      <c r="D723" t="inlineStr">
        <is>
          <t>Store_049</t>
        </is>
      </c>
      <c r="E723" t="inlineStr">
        <is>
          <t>North</t>
        </is>
      </c>
      <c r="F723" t="inlineStr">
        <is>
          <t>P0079</t>
        </is>
      </c>
      <c r="G723" t="inlineStr">
        <is>
          <t>Prod_0079</t>
        </is>
      </c>
      <c r="H723" t="inlineStr">
        <is>
          <t>Food</t>
        </is>
      </c>
      <c r="I723" t="n">
        <v>7</v>
      </c>
      <c r="J723" t="n">
        <v>651.63</v>
      </c>
      <c r="K723" t="n">
        <v>0.05</v>
      </c>
      <c r="L723">
        <f>I723*J723*(1-K723)</f>
        <v/>
      </c>
      <c r="M723">
        <f>VLOOKUP(F723,Products!A:D,4,FALSE)*I723</f>
        <v/>
      </c>
      <c r="N723">
        <f>L723-M723</f>
        <v/>
      </c>
    </row>
    <row r="724">
      <c r="A724" t="inlineStr">
        <is>
          <t>T1000722</t>
        </is>
      </c>
      <c r="B724" t="inlineStr">
        <is>
          <t>2025-05-25</t>
        </is>
      </c>
      <c r="C724" t="inlineStr">
        <is>
          <t>S016</t>
        </is>
      </c>
      <c r="D724" t="inlineStr">
        <is>
          <t>Store_016</t>
        </is>
      </c>
      <c r="E724" t="inlineStr">
        <is>
          <t>West</t>
        </is>
      </c>
      <c r="F724" t="inlineStr">
        <is>
          <t>P0125</t>
        </is>
      </c>
      <c r="G724" t="inlineStr">
        <is>
          <t>Prod_0125</t>
        </is>
      </c>
      <c r="H724" t="inlineStr">
        <is>
          <t>Toys</t>
        </is>
      </c>
      <c r="I724" t="n">
        <v>7</v>
      </c>
      <c r="J724" t="n">
        <v>297.12</v>
      </c>
      <c r="K724" t="n">
        <v>0.05</v>
      </c>
      <c r="L724">
        <f>I724*J724*(1-K724)</f>
        <v/>
      </c>
      <c r="M724">
        <f>VLOOKUP(F724,Products!A:D,4,FALSE)*I724</f>
        <v/>
      </c>
      <c r="N724">
        <f>L724-M724</f>
        <v/>
      </c>
    </row>
    <row r="725">
      <c r="A725" t="inlineStr">
        <is>
          <t>T1000723</t>
        </is>
      </c>
      <c r="B725" t="inlineStr">
        <is>
          <t>2024-06-25</t>
        </is>
      </c>
      <c r="C725" t="inlineStr">
        <is>
          <t>S016</t>
        </is>
      </c>
      <c r="D725" t="inlineStr">
        <is>
          <t>Store_016</t>
        </is>
      </c>
      <c r="E725" t="inlineStr">
        <is>
          <t>West</t>
        </is>
      </c>
      <c r="F725" t="inlineStr">
        <is>
          <t>P0106</t>
        </is>
      </c>
      <c r="G725" t="inlineStr">
        <is>
          <t>Prod_0106</t>
        </is>
      </c>
      <c r="H725" t="inlineStr">
        <is>
          <t>Electronics</t>
        </is>
      </c>
      <c r="I725" t="n">
        <v>7</v>
      </c>
      <c r="J725" t="n">
        <v>809.67</v>
      </c>
      <c r="K725" t="n">
        <v>0</v>
      </c>
      <c r="L725">
        <f>I725*J725*(1-K725)</f>
        <v/>
      </c>
      <c r="M725">
        <f>VLOOKUP(F725,Products!A:D,4,FALSE)*I725</f>
        <v/>
      </c>
      <c r="N725">
        <f>L725-M725</f>
        <v/>
      </c>
    </row>
    <row r="726">
      <c r="A726" t="inlineStr">
        <is>
          <t>T1000724</t>
        </is>
      </c>
      <c r="B726" t="inlineStr">
        <is>
          <t>2024-09-27</t>
        </is>
      </c>
      <c r="C726" t="inlineStr">
        <is>
          <t>S050</t>
        </is>
      </c>
      <c r="D726" t="inlineStr">
        <is>
          <t>Store_050</t>
        </is>
      </c>
      <c r="E726" t="inlineStr">
        <is>
          <t>South</t>
        </is>
      </c>
      <c r="F726" t="inlineStr">
        <is>
          <t>P0173</t>
        </is>
      </c>
      <c r="G726" t="inlineStr">
        <is>
          <t>Prod_0173</t>
        </is>
      </c>
      <c r="H726" t="inlineStr">
        <is>
          <t>Toys</t>
        </is>
      </c>
      <c r="I726" t="n">
        <v>9</v>
      </c>
      <c r="J726" t="n">
        <v>997.16</v>
      </c>
      <c r="K726" t="n">
        <v>0.05</v>
      </c>
      <c r="L726">
        <f>I726*J726*(1-K726)</f>
        <v/>
      </c>
      <c r="M726">
        <f>VLOOKUP(F726,Products!A:D,4,FALSE)*I726</f>
        <v/>
      </c>
      <c r="N726">
        <f>L726-M726</f>
        <v/>
      </c>
    </row>
    <row r="727">
      <c r="A727" t="inlineStr">
        <is>
          <t>T1000725</t>
        </is>
      </c>
      <c r="B727" t="inlineStr">
        <is>
          <t>2023-08-10</t>
        </is>
      </c>
      <c r="C727" t="inlineStr">
        <is>
          <t>S003</t>
        </is>
      </c>
      <c r="D727" t="inlineStr">
        <is>
          <t>Store_003</t>
        </is>
      </c>
      <c r="E727" t="inlineStr">
        <is>
          <t>North</t>
        </is>
      </c>
      <c r="F727" t="inlineStr">
        <is>
          <t>P0011</t>
        </is>
      </c>
      <c r="G727" t="inlineStr">
        <is>
          <t>Prod_0011</t>
        </is>
      </c>
      <c r="H727" t="inlineStr">
        <is>
          <t>Household</t>
        </is>
      </c>
      <c r="I727" t="n">
        <v>5</v>
      </c>
      <c r="J727" t="n">
        <v>338.18</v>
      </c>
      <c r="K727" t="n">
        <v>0</v>
      </c>
      <c r="L727">
        <f>I727*J727*(1-K727)</f>
        <v/>
      </c>
      <c r="M727">
        <f>VLOOKUP(F727,Products!A:D,4,FALSE)*I727</f>
        <v/>
      </c>
      <c r="N727">
        <f>L727-M727</f>
        <v/>
      </c>
    </row>
    <row r="728">
      <c r="A728" t="inlineStr">
        <is>
          <t>T1000726</t>
        </is>
      </c>
      <c r="B728" t="inlineStr">
        <is>
          <t>2024-10-20</t>
        </is>
      </c>
      <c r="C728" t="inlineStr">
        <is>
          <t>S007</t>
        </is>
      </c>
      <c r="D728" t="inlineStr">
        <is>
          <t>Store_007</t>
        </is>
      </c>
      <c r="E728" t="inlineStr">
        <is>
          <t>East</t>
        </is>
      </c>
      <c r="F728" t="inlineStr">
        <is>
          <t>P0024</t>
        </is>
      </c>
      <c r="G728" t="inlineStr">
        <is>
          <t>Prod_0024</t>
        </is>
      </c>
      <c r="H728" t="inlineStr">
        <is>
          <t>Clothing</t>
        </is>
      </c>
      <c r="I728" t="n">
        <v>4</v>
      </c>
      <c r="J728" t="n">
        <v>86.23</v>
      </c>
      <c r="K728" t="n">
        <v>0.05</v>
      </c>
      <c r="L728">
        <f>I728*J728*(1-K728)</f>
        <v/>
      </c>
      <c r="M728">
        <f>VLOOKUP(F728,Products!A:D,4,FALSE)*I728</f>
        <v/>
      </c>
      <c r="N728">
        <f>L728-M728</f>
        <v/>
      </c>
    </row>
    <row r="729">
      <c r="A729" t="inlineStr">
        <is>
          <t>T1000727</t>
        </is>
      </c>
      <c r="B729" t="inlineStr">
        <is>
          <t>2023-05-07</t>
        </is>
      </c>
      <c r="C729" t="inlineStr">
        <is>
          <t>S042</t>
        </is>
      </c>
      <c r="D729" t="inlineStr">
        <is>
          <t>Store_042</t>
        </is>
      </c>
      <c r="E729" t="inlineStr">
        <is>
          <t>Central</t>
        </is>
      </c>
      <c r="F729" t="inlineStr">
        <is>
          <t>P0128</t>
        </is>
      </c>
      <c r="G729" t="inlineStr">
        <is>
          <t>Prod_0128</t>
        </is>
      </c>
      <c r="H729" t="inlineStr">
        <is>
          <t>Toys</t>
        </is>
      </c>
      <c r="I729" t="n">
        <v>7</v>
      </c>
      <c r="J729" t="n">
        <v>198.87</v>
      </c>
      <c r="K729" t="n">
        <v>0</v>
      </c>
      <c r="L729">
        <f>I729*J729*(1-K729)</f>
        <v/>
      </c>
      <c r="M729">
        <f>VLOOKUP(F729,Products!A:D,4,FALSE)*I729</f>
        <v/>
      </c>
      <c r="N729">
        <f>L729-M729</f>
        <v/>
      </c>
    </row>
    <row r="730">
      <c r="A730" t="inlineStr">
        <is>
          <t>T1000728</t>
        </is>
      </c>
      <c r="B730" t="inlineStr">
        <is>
          <t>2025-02-20</t>
        </is>
      </c>
      <c r="C730" t="inlineStr">
        <is>
          <t>S013</t>
        </is>
      </c>
      <c r="D730" t="inlineStr">
        <is>
          <t>Store_013</t>
        </is>
      </c>
      <c r="E730" t="inlineStr">
        <is>
          <t>North</t>
        </is>
      </c>
      <c r="F730" t="inlineStr">
        <is>
          <t>P0083</t>
        </is>
      </c>
      <c r="G730" t="inlineStr">
        <is>
          <t>Prod_0083</t>
        </is>
      </c>
      <c r="H730" t="inlineStr">
        <is>
          <t>Clothing</t>
        </is>
      </c>
      <c r="I730" t="n">
        <v>7</v>
      </c>
      <c r="J730" t="n">
        <v>626.78</v>
      </c>
      <c r="K730" t="n">
        <v>0</v>
      </c>
      <c r="L730">
        <f>I730*J730*(1-K730)</f>
        <v/>
      </c>
      <c r="M730">
        <f>VLOOKUP(F730,Products!A:D,4,FALSE)*I730</f>
        <v/>
      </c>
      <c r="N730">
        <f>L730-M730</f>
        <v/>
      </c>
    </row>
    <row r="731">
      <c r="A731" t="inlineStr">
        <is>
          <t>T1000729</t>
        </is>
      </c>
      <c r="B731" t="inlineStr">
        <is>
          <t>2025-09-19</t>
        </is>
      </c>
      <c r="C731" t="inlineStr">
        <is>
          <t>S023</t>
        </is>
      </c>
      <c r="D731" t="inlineStr">
        <is>
          <t>Store_023</t>
        </is>
      </c>
      <c r="E731" t="inlineStr">
        <is>
          <t>South</t>
        </is>
      </c>
      <c r="F731" t="inlineStr">
        <is>
          <t>P0129</t>
        </is>
      </c>
      <c r="G731" t="inlineStr">
        <is>
          <t>Prod_0129</t>
        </is>
      </c>
      <c r="H731" t="inlineStr">
        <is>
          <t>Stationery</t>
        </is>
      </c>
      <c r="I731" t="n">
        <v>2</v>
      </c>
      <c r="J731" t="n">
        <v>750.37</v>
      </c>
      <c r="K731" t="n">
        <v>0</v>
      </c>
      <c r="L731">
        <f>I731*J731*(1-K731)</f>
        <v/>
      </c>
      <c r="M731">
        <f>VLOOKUP(F731,Products!A:D,4,FALSE)*I731</f>
        <v/>
      </c>
      <c r="N731">
        <f>L731-M731</f>
        <v/>
      </c>
    </row>
    <row r="732">
      <c r="A732" t="inlineStr">
        <is>
          <t>T1000730</t>
        </is>
      </c>
      <c r="B732" t="inlineStr">
        <is>
          <t>2025-04-21</t>
        </is>
      </c>
      <c r="C732" t="inlineStr">
        <is>
          <t>S037</t>
        </is>
      </c>
      <c r="D732" t="inlineStr">
        <is>
          <t>Store_037</t>
        </is>
      </c>
      <c r="E732" t="inlineStr">
        <is>
          <t>East</t>
        </is>
      </c>
      <c r="F732" t="inlineStr">
        <is>
          <t>P0138</t>
        </is>
      </c>
      <c r="G732" t="inlineStr">
        <is>
          <t>Prod_0138</t>
        </is>
      </c>
      <c r="H732" t="inlineStr">
        <is>
          <t>Household</t>
        </is>
      </c>
      <c r="I732" t="n">
        <v>5</v>
      </c>
      <c r="J732" t="n">
        <v>353.23</v>
      </c>
      <c r="K732" t="n">
        <v>0</v>
      </c>
      <c r="L732">
        <f>I732*J732*(1-K732)</f>
        <v/>
      </c>
      <c r="M732">
        <f>VLOOKUP(F732,Products!A:D,4,FALSE)*I732</f>
        <v/>
      </c>
      <c r="N732">
        <f>L732-M732</f>
        <v/>
      </c>
    </row>
    <row r="733">
      <c r="A733" t="inlineStr">
        <is>
          <t>T1000731</t>
        </is>
      </c>
      <c r="B733" t="inlineStr">
        <is>
          <t>2025-01-14</t>
        </is>
      </c>
      <c r="C733" t="inlineStr">
        <is>
          <t>S027</t>
        </is>
      </c>
      <c r="D733" t="inlineStr">
        <is>
          <t>Store_027</t>
        </is>
      </c>
      <c r="E733" t="inlineStr">
        <is>
          <t>South</t>
        </is>
      </c>
      <c r="F733" t="inlineStr">
        <is>
          <t>P0102</t>
        </is>
      </c>
      <c r="G733" t="inlineStr">
        <is>
          <t>Prod_0102</t>
        </is>
      </c>
      <c r="H733" t="inlineStr">
        <is>
          <t>Food</t>
        </is>
      </c>
      <c r="I733" t="n">
        <v>3</v>
      </c>
      <c r="J733" t="n">
        <v>571.35</v>
      </c>
      <c r="K733" t="n">
        <v>0.15</v>
      </c>
      <c r="L733">
        <f>I733*J733*(1-K733)</f>
        <v/>
      </c>
      <c r="M733">
        <f>VLOOKUP(F733,Products!A:D,4,FALSE)*I733</f>
        <v/>
      </c>
      <c r="N733">
        <f>L733-M733</f>
        <v/>
      </c>
    </row>
    <row r="734">
      <c r="A734" t="inlineStr">
        <is>
          <t>T1000732</t>
        </is>
      </c>
      <c r="B734" t="inlineStr">
        <is>
          <t>2025-01-13</t>
        </is>
      </c>
      <c r="C734" t="inlineStr">
        <is>
          <t>S021</t>
        </is>
      </c>
      <c r="D734" t="inlineStr">
        <is>
          <t>Store_021</t>
        </is>
      </c>
      <c r="E734" t="inlineStr">
        <is>
          <t>North</t>
        </is>
      </c>
      <c r="F734" t="inlineStr">
        <is>
          <t>P0103</t>
        </is>
      </c>
      <c r="G734" t="inlineStr">
        <is>
          <t>Prod_0103</t>
        </is>
      </c>
      <c r="H734" t="inlineStr">
        <is>
          <t>Stationery</t>
        </is>
      </c>
      <c r="I734" t="n">
        <v>6</v>
      </c>
      <c r="J734" t="n">
        <v>743.0599999999999</v>
      </c>
      <c r="K734" t="n">
        <v>0</v>
      </c>
      <c r="L734">
        <f>I734*J734*(1-K734)</f>
        <v/>
      </c>
      <c r="M734">
        <f>VLOOKUP(F734,Products!A:D,4,FALSE)*I734</f>
        <v/>
      </c>
      <c r="N734">
        <f>L734-M734</f>
        <v/>
      </c>
    </row>
    <row r="735">
      <c r="A735" t="inlineStr">
        <is>
          <t>T1000733</t>
        </is>
      </c>
      <c r="B735" t="inlineStr">
        <is>
          <t>2025-05-20</t>
        </is>
      </c>
      <c r="C735" t="inlineStr">
        <is>
          <t>S044</t>
        </is>
      </c>
      <c r="D735" t="inlineStr">
        <is>
          <t>Store_044</t>
        </is>
      </c>
      <c r="E735" t="inlineStr">
        <is>
          <t>North</t>
        </is>
      </c>
      <c r="F735" t="inlineStr">
        <is>
          <t>P0061</t>
        </is>
      </c>
      <c r="G735" t="inlineStr">
        <is>
          <t>Prod_0061</t>
        </is>
      </c>
      <c r="H735" t="inlineStr">
        <is>
          <t>Beverages</t>
        </is>
      </c>
      <c r="I735" t="n">
        <v>8</v>
      </c>
      <c r="J735" t="n">
        <v>60.84</v>
      </c>
      <c r="K735" t="n">
        <v>0.05</v>
      </c>
      <c r="L735">
        <f>I735*J735*(1-K735)</f>
        <v/>
      </c>
      <c r="M735">
        <f>VLOOKUP(F735,Products!A:D,4,FALSE)*I735</f>
        <v/>
      </c>
      <c r="N735">
        <f>L735-M735</f>
        <v/>
      </c>
    </row>
    <row r="736">
      <c r="A736" t="inlineStr">
        <is>
          <t>T1000734</t>
        </is>
      </c>
      <c r="B736" t="inlineStr">
        <is>
          <t>2023-02-04</t>
        </is>
      </c>
      <c r="C736" t="inlineStr">
        <is>
          <t>S047</t>
        </is>
      </c>
      <c r="D736" t="inlineStr">
        <is>
          <t>Store_047</t>
        </is>
      </c>
      <c r="E736" t="inlineStr">
        <is>
          <t>North</t>
        </is>
      </c>
      <c r="F736" t="inlineStr">
        <is>
          <t>P0039</t>
        </is>
      </c>
      <c r="G736" t="inlineStr">
        <is>
          <t>Prod_0039</t>
        </is>
      </c>
      <c r="H736" t="inlineStr">
        <is>
          <t>Household</t>
        </is>
      </c>
      <c r="I736" t="n">
        <v>8</v>
      </c>
      <c r="J736" t="n">
        <v>311.45</v>
      </c>
      <c r="K736" t="n">
        <v>0</v>
      </c>
      <c r="L736">
        <f>I736*J736*(1-K736)</f>
        <v/>
      </c>
      <c r="M736">
        <f>VLOOKUP(F736,Products!A:D,4,FALSE)*I736</f>
        <v/>
      </c>
      <c r="N736">
        <f>L736-M736</f>
        <v/>
      </c>
    </row>
    <row r="737">
      <c r="A737" t="inlineStr">
        <is>
          <t>T1000735</t>
        </is>
      </c>
      <c r="B737" t="inlineStr">
        <is>
          <t>2024-08-12</t>
        </is>
      </c>
      <c r="C737" t="inlineStr">
        <is>
          <t>S036</t>
        </is>
      </c>
      <c r="D737" t="inlineStr">
        <is>
          <t>Store_036</t>
        </is>
      </c>
      <c r="E737" t="inlineStr">
        <is>
          <t>Central</t>
        </is>
      </c>
      <c r="F737" t="inlineStr">
        <is>
          <t>P0044</t>
        </is>
      </c>
      <c r="G737" t="inlineStr">
        <is>
          <t>Prod_0044</t>
        </is>
      </c>
      <c r="H737" t="inlineStr">
        <is>
          <t>Food</t>
        </is>
      </c>
      <c r="I737" t="n">
        <v>3</v>
      </c>
      <c r="J737" t="n">
        <v>262.77</v>
      </c>
      <c r="K737" t="n">
        <v>0</v>
      </c>
      <c r="L737">
        <f>I737*J737*(1-K737)</f>
        <v/>
      </c>
      <c r="M737">
        <f>VLOOKUP(F737,Products!A:D,4,FALSE)*I737</f>
        <v/>
      </c>
      <c r="N737">
        <f>L737-M737</f>
        <v/>
      </c>
    </row>
    <row r="738">
      <c r="A738" t="inlineStr">
        <is>
          <t>T1000736</t>
        </is>
      </c>
      <c r="B738" t="inlineStr">
        <is>
          <t>2024-10-30</t>
        </is>
      </c>
      <c r="C738" t="inlineStr">
        <is>
          <t>S010</t>
        </is>
      </c>
      <c r="D738" t="inlineStr">
        <is>
          <t>Store_010</t>
        </is>
      </c>
      <c r="E738" t="inlineStr">
        <is>
          <t>North</t>
        </is>
      </c>
      <c r="F738" t="inlineStr">
        <is>
          <t>P0089</t>
        </is>
      </c>
      <c r="G738" t="inlineStr">
        <is>
          <t>Prod_0089</t>
        </is>
      </c>
      <c r="H738" t="inlineStr">
        <is>
          <t>Stationery</t>
        </is>
      </c>
      <c r="I738" t="n">
        <v>5</v>
      </c>
      <c r="J738" t="n">
        <v>809.16</v>
      </c>
      <c r="K738" t="n">
        <v>0.1</v>
      </c>
      <c r="L738">
        <f>I738*J738*(1-K738)</f>
        <v/>
      </c>
      <c r="M738">
        <f>VLOOKUP(F738,Products!A:D,4,FALSE)*I738</f>
        <v/>
      </c>
      <c r="N738">
        <f>L738-M738</f>
        <v/>
      </c>
    </row>
    <row r="739">
      <c r="A739" t="inlineStr">
        <is>
          <t>T1000737</t>
        </is>
      </c>
      <c r="B739" t="inlineStr">
        <is>
          <t>2023-11-17</t>
        </is>
      </c>
      <c r="C739" t="inlineStr">
        <is>
          <t>S050</t>
        </is>
      </c>
      <c r="D739" t="inlineStr">
        <is>
          <t>Store_050</t>
        </is>
      </c>
      <c r="E739" t="inlineStr">
        <is>
          <t>South</t>
        </is>
      </c>
      <c r="F739" t="inlineStr">
        <is>
          <t>P0069</t>
        </is>
      </c>
      <c r="G739" t="inlineStr">
        <is>
          <t>Prod_0069</t>
        </is>
      </c>
      <c r="H739" t="inlineStr">
        <is>
          <t>Household</t>
        </is>
      </c>
      <c r="I739" t="n">
        <v>3</v>
      </c>
      <c r="J739" t="n">
        <v>400.44</v>
      </c>
      <c r="K739" t="n">
        <v>0</v>
      </c>
      <c r="L739">
        <f>I739*J739*(1-K739)</f>
        <v/>
      </c>
      <c r="M739">
        <f>VLOOKUP(F739,Products!A:D,4,FALSE)*I739</f>
        <v/>
      </c>
      <c r="N739">
        <f>L739-M739</f>
        <v/>
      </c>
    </row>
    <row r="740">
      <c r="A740" t="inlineStr">
        <is>
          <t>T1000738</t>
        </is>
      </c>
      <c r="B740" t="inlineStr">
        <is>
          <t>2024-01-24</t>
        </is>
      </c>
      <c r="C740" t="inlineStr">
        <is>
          <t>S046</t>
        </is>
      </c>
      <c r="D740" t="inlineStr">
        <is>
          <t>Store_046</t>
        </is>
      </c>
      <c r="E740" t="inlineStr">
        <is>
          <t>South</t>
        </is>
      </c>
      <c r="F740" t="inlineStr">
        <is>
          <t>P0164</t>
        </is>
      </c>
      <c r="G740" t="inlineStr">
        <is>
          <t>Prod_0164</t>
        </is>
      </c>
      <c r="H740" t="inlineStr">
        <is>
          <t>Food</t>
        </is>
      </c>
      <c r="I740" t="n">
        <v>5</v>
      </c>
      <c r="J740" t="n">
        <v>619.35</v>
      </c>
      <c r="K740" t="n">
        <v>0</v>
      </c>
      <c r="L740">
        <f>I740*J740*(1-K740)</f>
        <v/>
      </c>
      <c r="M740">
        <f>VLOOKUP(F740,Products!A:D,4,FALSE)*I740</f>
        <v/>
      </c>
      <c r="N740">
        <f>L740-M740</f>
        <v/>
      </c>
    </row>
    <row r="741">
      <c r="A741" t="inlineStr">
        <is>
          <t>T1000739</t>
        </is>
      </c>
      <c r="B741" t="inlineStr">
        <is>
          <t>2023-03-29</t>
        </is>
      </c>
      <c r="C741" t="inlineStr">
        <is>
          <t>S021</t>
        </is>
      </c>
      <c r="D741" t="inlineStr">
        <is>
          <t>Store_021</t>
        </is>
      </c>
      <c r="E741" t="inlineStr">
        <is>
          <t>North</t>
        </is>
      </c>
      <c r="F741" t="inlineStr">
        <is>
          <t>P0063</t>
        </is>
      </c>
      <c r="G741" t="inlineStr">
        <is>
          <t>Prod_0063</t>
        </is>
      </c>
      <c r="H741" t="inlineStr">
        <is>
          <t>Clothing</t>
        </is>
      </c>
      <c r="I741" t="n">
        <v>6</v>
      </c>
      <c r="J741" t="n">
        <v>280.48</v>
      </c>
      <c r="K741" t="n">
        <v>0</v>
      </c>
      <c r="L741">
        <f>I741*J741*(1-K741)</f>
        <v/>
      </c>
      <c r="M741">
        <f>VLOOKUP(F741,Products!A:D,4,FALSE)*I741</f>
        <v/>
      </c>
      <c r="N741">
        <f>L741-M741</f>
        <v/>
      </c>
    </row>
    <row r="742">
      <c r="A742" t="inlineStr">
        <is>
          <t>T1000740</t>
        </is>
      </c>
      <c r="B742" t="inlineStr">
        <is>
          <t>2023-11-22</t>
        </is>
      </c>
      <c r="C742" t="inlineStr">
        <is>
          <t>S045</t>
        </is>
      </c>
      <c r="D742" t="inlineStr">
        <is>
          <t>Store_045</t>
        </is>
      </c>
      <c r="E742" t="inlineStr">
        <is>
          <t>East</t>
        </is>
      </c>
      <c r="F742" t="inlineStr">
        <is>
          <t>P0042</t>
        </is>
      </c>
      <c r="G742" t="inlineStr">
        <is>
          <t>Prod_0042</t>
        </is>
      </c>
      <c r="H742" t="inlineStr">
        <is>
          <t>Electronics</t>
        </is>
      </c>
      <c r="I742" t="n">
        <v>2</v>
      </c>
      <c r="J742" t="n">
        <v>947.17</v>
      </c>
      <c r="K742" t="n">
        <v>0</v>
      </c>
      <c r="L742">
        <f>I742*J742*(1-K742)</f>
        <v/>
      </c>
      <c r="M742">
        <f>VLOOKUP(F742,Products!A:D,4,FALSE)*I742</f>
        <v/>
      </c>
      <c r="N742">
        <f>L742-M742</f>
        <v/>
      </c>
    </row>
    <row r="743">
      <c r="A743" t="inlineStr">
        <is>
          <t>T1000741</t>
        </is>
      </c>
      <c r="B743" t="inlineStr">
        <is>
          <t>2023-06-03</t>
        </is>
      </c>
      <c r="C743" t="inlineStr">
        <is>
          <t>S034</t>
        </is>
      </c>
      <c r="D743" t="inlineStr">
        <is>
          <t>Store_034</t>
        </is>
      </c>
      <c r="E743" t="inlineStr">
        <is>
          <t>Central</t>
        </is>
      </c>
      <c r="F743" t="inlineStr">
        <is>
          <t>P0107</t>
        </is>
      </c>
      <c r="G743" t="inlineStr">
        <is>
          <t>Prod_0107</t>
        </is>
      </c>
      <c r="H743" t="inlineStr">
        <is>
          <t>Stationery</t>
        </is>
      </c>
      <c r="I743" t="n">
        <v>6</v>
      </c>
      <c r="J743" t="n">
        <v>762.04</v>
      </c>
      <c r="K743" t="n">
        <v>0</v>
      </c>
      <c r="L743">
        <f>I743*J743*(1-K743)</f>
        <v/>
      </c>
      <c r="M743">
        <f>VLOOKUP(F743,Products!A:D,4,FALSE)*I743</f>
        <v/>
      </c>
      <c r="N743">
        <f>L743-M743</f>
        <v/>
      </c>
    </row>
    <row r="744">
      <c r="A744" t="inlineStr">
        <is>
          <t>T1000742</t>
        </is>
      </c>
      <c r="B744" t="inlineStr">
        <is>
          <t>2025-01-21</t>
        </is>
      </c>
      <c r="C744" t="inlineStr">
        <is>
          <t>S029</t>
        </is>
      </c>
      <c r="D744" t="inlineStr">
        <is>
          <t>Store_029</t>
        </is>
      </c>
      <c r="E744" t="inlineStr">
        <is>
          <t>South</t>
        </is>
      </c>
      <c r="F744" t="inlineStr">
        <is>
          <t>P0190</t>
        </is>
      </c>
      <c r="G744" t="inlineStr">
        <is>
          <t>Prod_0190</t>
        </is>
      </c>
      <c r="H744" t="inlineStr">
        <is>
          <t>Household</t>
        </is>
      </c>
      <c r="I744" t="n">
        <v>8</v>
      </c>
      <c r="J744" t="n">
        <v>280.53</v>
      </c>
      <c r="K744" t="n">
        <v>0</v>
      </c>
      <c r="L744">
        <f>I744*J744*(1-K744)</f>
        <v/>
      </c>
      <c r="M744">
        <f>VLOOKUP(F744,Products!A:D,4,FALSE)*I744</f>
        <v/>
      </c>
      <c r="N744">
        <f>L744-M744</f>
        <v/>
      </c>
    </row>
    <row r="745">
      <c r="A745" t="inlineStr">
        <is>
          <t>T1000743</t>
        </is>
      </c>
      <c r="B745" t="inlineStr">
        <is>
          <t>2024-07-15</t>
        </is>
      </c>
      <c r="C745" t="inlineStr">
        <is>
          <t>S025</t>
        </is>
      </c>
      <c r="D745" t="inlineStr">
        <is>
          <t>Store_025</t>
        </is>
      </c>
      <c r="E745" t="inlineStr">
        <is>
          <t>Central</t>
        </is>
      </c>
      <c r="F745" t="inlineStr">
        <is>
          <t>P0062</t>
        </is>
      </c>
      <c r="G745" t="inlineStr">
        <is>
          <t>Prod_0062</t>
        </is>
      </c>
      <c r="H745" t="inlineStr">
        <is>
          <t>Beverages</t>
        </is>
      </c>
      <c r="I745" t="n">
        <v>7</v>
      </c>
      <c r="J745" t="n">
        <v>477.41</v>
      </c>
      <c r="K745" t="n">
        <v>0</v>
      </c>
      <c r="L745">
        <f>I745*J745*(1-K745)</f>
        <v/>
      </c>
      <c r="M745">
        <f>VLOOKUP(F745,Products!A:D,4,FALSE)*I745</f>
        <v/>
      </c>
      <c r="N745">
        <f>L745-M745</f>
        <v/>
      </c>
    </row>
    <row r="746">
      <c r="A746" t="inlineStr">
        <is>
          <t>T1000744</t>
        </is>
      </c>
      <c r="B746" t="inlineStr">
        <is>
          <t>2023-05-02</t>
        </is>
      </c>
      <c r="C746" t="inlineStr">
        <is>
          <t>S029</t>
        </is>
      </c>
      <c r="D746" t="inlineStr">
        <is>
          <t>Store_029</t>
        </is>
      </c>
      <c r="E746" t="inlineStr">
        <is>
          <t>South</t>
        </is>
      </c>
      <c r="F746" t="inlineStr">
        <is>
          <t>P0019</t>
        </is>
      </c>
      <c r="G746" t="inlineStr">
        <is>
          <t>Prod_0019</t>
        </is>
      </c>
      <c r="H746" t="inlineStr">
        <is>
          <t>Toys</t>
        </is>
      </c>
      <c r="I746" t="n">
        <v>1</v>
      </c>
      <c r="J746" t="n">
        <v>636.23</v>
      </c>
      <c r="K746" t="n">
        <v>0</v>
      </c>
      <c r="L746">
        <f>I746*J746*(1-K746)</f>
        <v/>
      </c>
      <c r="M746">
        <f>VLOOKUP(F746,Products!A:D,4,FALSE)*I746</f>
        <v/>
      </c>
      <c r="N746">
        <f>L746-M746</f>
        <v/>
      </c>
    </row>
    <row r="747">
      <c r="A747" t="inlineStr">
        <is>
          <t>T1000745</t>
        </is>
      </c>
      <c r="B747" t="inlineStr">
        <is>
          <t>2024-12-05</t>
        </is>
      </c>
      <c r="C747" t="inlineStr">
        <is>
          <t>S037</t>
        </is>
      </c>
      <c r="D747" t="inlineStr">
        <is>
          <t>Store_037</t>
        </is>
      </c>
      <c r="E747" t="inlineStr">
        <is>
          <t>East</t>
        </is>
      </c>
      <c r="F747" t="inlineStr">
        <is>
          <t>P0181</t>
        </is>
      </c>
      <c r="G747" t="inlineStr">
        <is>
          <t>Prod_0181</t>
        </is>
      </c>
      <c r="H747" t="inlineStr">
        <is>
          <t>Electronics</t>
        </is>
      </c>
      <c r="I747" t="n">
        <v>9</v>
      </c>
      <c r="J747" t="n">
        <v>663.7</v>
      </c>
      <c r="K747" t="n">
        <v>0.1</v>
      </c>
      <c r="L747">
        <f>I747*J747*(1-K747)</f>
        <v/>
      </c>
      <c r="M747">
        <f>VLOOKUP(F747,Products!A:D,4,FALSE)*I747</f>
        <v/>
      </c>
      <c r="N747">
        <f>L747-M747</f>
        <v/>
      </c>
    </row>
    <row r="748">
      <c r="A748" t="inlineStr">
        <is>
          <t>T1000746</t>
        </is>
      </c>
      <c r="B748" t="inlineStr">
        <is>
          <t>2025-05-16</t>
        </is>
      </c>
      <c r="C748" t="inlineStr">
        <is>
          <t>S032</t>
        </is>
      </c>
      <c r="D748" t="inlineStr">
        <is>
          <t>Store_032</t>
        </is>
      </c>
      <c r="E748" t="inlineStr">
        <is>
          <t>Central</t>
        </is>
      </c>
      <c r="F748" t="inlineStr">
        <is>
          <t>P0129</t>
        </is>
      </c>
      <c r="G748" t="inlineStr">
        <is>
          <t>Prod_0129</t>
        </is>
      </c>
      <c r="H748" t="inlineStr">
        <is>
          <t>Stationery</t>
        </is>
      </c>
      <c r="I748" t="n">
        <v>7</v>
      </c>
      <c r="J748" t="n">
        <v>726.22</v>
      </c>
      <c r="K748" t="n">
        <v>0</v>
      </c>
      <c r="L748">
        <f>I748*J748*(1-K748)</f>
        <v/>
      </c>
      <c r="M748">
        <f>VLOOKUP(F748,Products!A:D,4,FALSE)*I748</f>
        <v/>
      </c>
      <c r="N748">
        <f>L748-M748</f>
        <v/>
      </c>
    </row>
    <row r="749">
      <c r="A749" t="inlineStr">
        <is>
          <t>T1000747</t>
        </is>
      </c>
      <c r="B749" t="inlineStr">
        <is>
          <t>2024-12-09</t>
        </is>
      </c>
      <c r="C749" t="inlineStr">
        <is>
          <t>S047</t>
        </is>
      </c>
      <c r="D749" t="inlineStr">
        <is>
          <t>Store_047</t>
        </is>
      </c>
      <c r="E749" t="inlineStr">
        <is>
          <t>North</t>
        </is>
      </c>
      <c r="F749" t="inlineStr">
        <is>
          <t>P0152</t>
        </is>
      </c>
      <c r="G749" t="inlineStr">
        <is>
          <t>Prod_0152</t>
        </is>
      </c>
      <c r="H749" t="inlineStr">
        <is>
          <t>Household</t>
        </is>
      </c>
      <c r="I749" t="n">
        <v>6</v>
      </c>
      <c r="J749" t="n">
        <v>744.37</v>
      </c>
      <c r="K749" t="n">
        <v>0.2</v>
      </c>
      <c r="L749">
        <f>I749*J749*(1-K749)</f>
        <v/>
      </c>
      <c r="M749">
        <f>VLOOKUP(F749,Products!A:D,4,FALSE)*I749</f>
        <v/>
      </c>
      <c r="N749">
        <f>L749-M749</f>
        <v/>
      </c>
    </row>
    <row r="750">
      <c r="A750" t="inlineStr">
        <is>
          <t>T1000748</t>
        </is>
      </c>
      <c r="B750" t="inlineStr">
        <is>
          <t>2023-02-17</t>
        </is>
      </c>
      <c r="C750" t="inlineStr">
        <is>
          <t>S046</t>
        </is>
      </c>
      <c r="D750" t="inlineStr">
        <is>
          <t>Store_046</t>
        </is>
      </c>
      <c r="E750" t="inlineStr">
        <is>
          <t>South</t>
        </is>
      </c>
      <c r="F750" t="inlineStr">
        <is>
          <t>P0082</t>
        </is>
      </c>
      <c r="G750" t="inlineStr">
        <is>
          <t>Prod_0082</t>
        </is>
      </c>
      <c r="H750" t="inlineStr">
        <is>
          <t>Food</t>
        </is>
      </c>
      <c r="I750" t="n">
        <v>4</v>
      </c>
      <c r="J750" t="n">
        <v>617.83</v>
      </c>
      <c r="K750" t="n">
        <v>0.05</v>
      </c>
      <c r="L750">
        <f>I750*J750*(1-K750)</f>
        <v/>
      </c>
      <c r="M750">
        <f>VLOOKUP(F750,Products!A:D,4,FALSE)*I750</f>
        <v/>
      </c>
      <c r="N750">
        <f>L750-M750</f>
        <v/>
      </c>
    </row>
    <row r="751">
      <c r="A751" t="inlineStr">
        <is>
          <t>T1000749</t>
        </is>
      </c>
      <c r="B751" t="inlineStr">
        <is>
          <t>2023-02-16</t>
        </is>
      </c>
      <c r="C751" t="inlineStr">
        <is>
          <t>S001</t>
        </is>
      </c>
      <c r="D751" t="inlineStr">
        <is>
          <t>Store_001</t>
        </is>
      </c>
      <c r="E751" t="inlineStr">
        <is>
          <t>West</t>
        </is>
      </c>
      <c r="F751" t="inlineStr">
        <is>
          <t>P0154</t>
        </is>
      </c>
      <c r="G751" t="inlineStr">
        <is>
          <t>Prod_0154</t>
        </is>
      </c>
      <c r="H751" t="inlineStr">
        <is>
          <t>Toys</t>
        </is>
      </c>
      <c r="I751" t="n">
        <v>5</v>
      </c>
      <c r="J751" t="n">
        <v>265.08</v>
      </c>
      <c r="K751" t="n">
        <v>0.15</v>
      </c>
      <c r="L751">
        <f>I751*J751*(1-K751)</f>
        <v/>
      </c>
      <c r="M751">
        <f>VLOOKUP(F751,Products!A:D,4,FALSE)*I751</f>
        <v/>
      </c>
      <c r="N751">
        <f>L751-M751</f>
        <v/>
      </c>
    </row>
    <row r="752">
      <c r="A752" t="inlineStr">
        <is>
          <t>T1000750</t>
        </is>
      </c>
      <c r="B752" t="inlineStr">
        <is>
          <t>2024-07-20</t>
        </is>
      </c>
      <c r="C752" t="inlineStr">
        <is>
          <t>S029</t>
        </is>
      </c>
      <c r="D752" t="inlineStr">
        <is>
          <t>Store_029</t>
        </is>
      </c>
      <c r="E752" t="inlineStr">
        <is>
          <t>South</t>
        </is>
      </c>
      <c r="F752" t="inlineStr">
        <is>
          <t>P0149</t>
        </is>
      </c>
      <c r="G752" t="inlineStr">
        <is>
          <t>Prod_0149</t>
        </is>
      </c>
      <c r="H752" t="inlineStr">
        <is>
          <t>Toys</t>
        </is>
      </c>
      <c r="I752" t="n">
        <v>1</v>
      </c>
      <c r="J752" t="n">
        <v>73.45999999999999</v>
      </c>
      <c r="K752" t="n">
        <v>0</v>
      </c>
      <c r="L752">
        <f>I752*J752*(1-K752)</f>
        <v/>
      </c>
      <c r="M752">
        <f>VLOOKUP(F752,Products!A:D,4,FALSE)*I752</f>
        <v/>
      </c>
      <c r="N752">
        <f>L752-M752</f>
        <v/>
      </c>
    </row>
    <row r="753">
      <c r="A753" t="inlineStr">
        <is>
          <t>T1000751</t>
        </is>
      </c>
      <c r="B753" t="inlineStr">
        <is>
          <t>2024-01-20</t>
        </is>
      </c>
      <c r="C753" t="inlineStr">
        <is>
          <t>S019</t>
        </is>
      </c>
      <c r="D753" t="inlineStr">
        <is>
          <t>Store_019</t>
        </is>
      </c>
      <c r="E753" t="inlineStr">
        <is>
          <t>East</t>
        </is>
      </c>
      <c r="F753" t="inlineStr">
        <is>
          <t>P0165</t>
        </is>
      </c>
      <c r="G753" t="inlineStr">
        <is>
          <t>Prod_0165</t>
        </is>
      </c>
      <c r="H753" t="inlineStr">
        <is>
          <t>Clothing</t>
        </is>
      </c>
      <c r="I753" t="n">
        <v>1</v>
      </c>
      <c r="J753" t="n">
        <v>750.8200000000001</v>
      </c>
      <c r="K753" t="n">
        <v>0</v>
      </c>
      <c r="L753">
        <f>I753*J753*(1-K753)</f>
        <v/>
      </c>
      <c r="M753">
        <f>VLOOKUP(F753,Products!A:D,4,FALSE)*I753</f>
        <v/>
      </c>
      <c r="N753">
        <f>L753-M753</f>
        <v/>
      </c>
    </row>
    <row r="754">
      <c r="A754" t="inlineStr">
        <is>
          <t>T1000752</t>
        </is>
      </c>
      <c r="B754" t="inlineStr">
        <is>
          <t>2024-03-24</t>
        </is>
      </c>
      <c r="C754" t="inlineStr">
        <is>
          <t>S046</t>
        </is>
      </c>
      <c r="D754" t="inlineStr">
        <is>
          <t>Store_046</t>
        </is>
      </c>
      <c r="E754" t="inlineStr">
        <is>
          <t>South</t>
        </is>
      </c>
      <c r="F754" t="inlineStr">
        <is>
          <t>P0196</t>
        </is>
      </c>
      <c r="G754" t="inlineStr">
        <is>
          <t>Prod_0196</t>
        </is>
      </c>
      <c r="H754" t="inlineStr">
        <is>
          <t>Beverages</t>
        </is>
      </c>
      <c r="I754" t="n">
        <v>4</v>
      </c>
      <c r="J754" t="n">
        <v>852.88</v>
      </c>
      <c r="K754" t="n">
        <v>0</v>
      </c>
      <c r="L754">
        <f>I754*J754*(1-K754)</f>
        <v/>
      </c>
      <c r="M754">
        <f>VLOOKUP(F754,Products!A:D,4,FALSE)*I754</f>
        <v/>
      </c>
      <c r="N754">
        <f>L754-M754</f>
        <v/>
      </c>
    </row>
    <row r="755">
      <c r="A755" t="inlineStr">
        <is>
          <t>T1000753</t>
        </is>
      </c>
      <c r="B755" t="inlineStr">
        <is>
          <t>2025-04-09</t>
        </is>
      </c>
      <c r="C755" t="inlineStr">
        <is>
          <t>S035</t>
        </is>
      </c>
      <c r="D755" t="inlineStr">
        <is>
          <t>Store_035</t>
        </is>
      </c>
      <c r="E755" t="inlineStr">
        <is>
          <t>Central</t>
        </is>
      </c>
      <c r="F755" t="inlineStr">
        <is>
          <t>P0147</t>
        </is>
      </c>
      <c r="G755" t="inlineStr">
        <is>
          <t>Prod_0147</t>
        </is>
      </c>
      <c r="H755" t="inlineStr">
        <is>
          <t>Stationery</t>
        </is>
      </c>
      <c r="I755" t="n">
        <v>1</v>
      </c>
      <c r="J755" t="n">
        <v>385.9</v>
      </c>
      <c r="K755" t="n">
        <v>0</v>
      </c>
      <c r="L755">
        <f>I755*J755*(1-K755)</f>
        <v/>
      </c>
      <c r="M755">
        <f>VLOOKUP(F755,Products!A:D,4,FALSE)*I755</f>
        <v/>
      </c>
      <c r="N755">
        <f>L755-M755</f>
        <v/>
      </c>
    </row>
    <row r="756">
      <c r="A756" t="inlineStr">
        <is>
          <t>T1000754</t>
        </is>
      </c>
      <c r="B756" t="inlineStr">
        <is>
          <t>2023-07-29</t>
        </is>
      </c>
      <c r="C756" t="inlineStr">
        <is>
          <t>S017</t>
        </is>
      </c>
      <c r="D756" t="inlineStr">
        <is>
          <t>Store_017</t>
        </is>
      </c>
      <c r="E756" t="inlineStr">
        <is>
          <t>South</t>
        </is>
      </c>
      <c r="F756" t="inlineStr">
        <is>
          <t>P0017</t>
        </is>
      </c>
      <c r="G756" t="inlineStr">
        <is>
          <t>Prod_0017</t>
        </is>
      </c>
      <c r="H756" t="inlineStr">
        <is>
          <t>Food</t>
        </is>
      </c>
      <c r="I756" t="n">
        <v>3</v>
      </c>
      <c r="J756" t="n">
        <v>810.8099999999999</v>
      </c>
      <c r="K756" t="n">
        <v>0.2</v>
      </c>
      <c r="L756">
        <f>I756*J756*(1-K756)</f>
        <v/>
      </c>
      <c r="M756">
        <f>VLOOKUP(F756,Products!A:D,4,FALSE)*I756</f>
        <v/>
      </c>
      <c r="N756">
        <f>L756-M756</f>
        <v/>
      </c>
    </row>
    <row r="757">
      <c r="A757" t="inlineStr">
        <is>
          <t>T1000755</t>
        </is>
      </c>
      <c r="B757" t="inlineStr">
        <is>
          <t>2025-01-25</t>
        </is>
      </c>
      <c r="C757" t="inlineStr">
        <is>
          <t>S029</t>
        </is>
      </c>
      <c r="D757" t="inlineStr">
        <is>
          <t>Store_029</t>
        </is>
      </c>
      <c r="E757" t="inlineStr">
        <is>
          <t>South</t>
        </is>
      </c>
      <c r="F757" t="inlineStr">
        <is>
          <t>P0117</t>
        </is>
      </c>
      <c r="G757" t="inlineStr">
        <is>
          <t>Prod_0117</t>
        </is>
      </c>
      <c r="H757" t="inlineStr">
        <is>
          <t>Electronics</t>
        </is>
      </c>
      <c r="I757" t="n">
        <v>3</v>
      </c>
      <c r="J757" t="n">
        <v>565.75</v>
      </c>
      <c r="K757" t="n">
        <v>0.05</v>
      </c>
      <c r="L757">
        <f>I757*J757*(1-K757)</f>
        <v/>
      </c>
      <c r="M757">
        <f>VLOOKUP(F757,Products!A:D,4,FALSE)*I757</f>
        <v/>
      </c>
      <c r="N757">
        <f>L757-M757</f>
        <v/>
      </c>
    </row>
    <row r="758">
      <c r="A758" t="inlineStr">
        <is>
          <t>T1000756</t>
        </is>
      </c>
      <c r="B758" t="inlineStr">
        <is>
          <t>2024-12-20</t>
        </is>
      </c>
      <c r="C758" t="inlineStr">
        <is>
          <t>S043</t>
        </is>
      </c>
      <c r="D758" t="inlineStr">
        <is>
          <t>Store_043</t>
        </is>
      </c>
      <c r="E758" t="inlineStr">
        <is>
          <t>East</t>
        </is>
      </c>
      <c r="F758" t="inlineStr">
        <is>
          <t>P0172</t>
        </is>
      </c>
      <c r="G758" t="inlineStr">
        <is>
          <t>Prod_0172</t>
        </is>
      </c>
      <c r="H758" t="inlineStr">
        <is>
          <t>Beverages</t>
        </is>
      </c>
      <c r="I758" t="n">
        <v>3</v>
      </c>
      <c r="J758" t="n">
        <v>657.36</v>
      </c>
      <c r="K758" t="n">
        <v>0</v>
      </c>
      <c r="L758">
        <f>I758*J758*(1-K758)</f>
        <v/>
      </c>
      <c r="M758">
        <f>VLOOKUP(F758,Products!A:D,4,FALSE)*I758</f>
        <v/>
      </c>
      <c r="N758">
        <f>L758-M758</f>
        <v/>
      </c>
    </row>
    <row r="759">
      <c r="A759" t="inlineStr">
        <is>
          <t>T1000757</t>
        </is>
      </c>
      <c r="B759" t="inlineStr">
        <is>
          <t>2023-10-31</t>
        </is>
      </c>
      <c r="C759" t="inlineStr">
        <is>
          <t>S018</t>
        </is>
      </c>
      <c r="D759" t="inlineStr">
        <is>
          <t>Store_018</t>
        </is>
      </c>
      <c r="E759" t="inlineStr">
        <is>
          <t>South</t>
        </is>
      </c>
      <c r="F759" t="inlineStr">
        <is>
          <t>P0003</t>
        </is>
      </c>
      <c r="G759" t="inlineStr">
        <is>
          <t>Prod_0003</t>
        </is>
      </c>
      <c r="H759" t="inlineStr">
        <is>
          <t>Household</t>
        </is>
      </c>
      <c r="I759" t="n">
        <v>8</v>
      </c>
      <c r="J759" t="n">
        <v>99.16</v>
      </c>
      <c r="K759" t="n">
        <v>0.15</v>
      </c>
      <c r="L759">
        <f>I759*J759*(1-K759)</f>
        <v/>
      </c>
      <c r="M759">
        <f>VLOOKUP(F759,Products!A:D,4,FALSE)*I759</f>
        <v/>
      </c>
      <c r="N759">
        <f>L759-M759</f>
        <v/>
      </c>
    </row>
    <row r="760">
      <c r="A760" t="inlineStr">
        <is>
          <t>T1000758</t>
        </is>
      </c>
      <c r="B760" t="inlineStr">
        <is>
          <t>2023-02-21</t>
        </is>
      </c>
      <c r="C760" t="inlineStr">
        <is>
          <t>S004</t>
        </is>
      </c>
      <c r="D760" t="inlineStr">
        <is>
          <t>Store_004</t>
        </is>
      </c>
      <c r="E760" t="inlineStr">
        <is>
          <t>Central</t>
        </is>
      </c>
      <c r="F760" t="inlineStr">
        <is>
          <t>P0142</t>
        </is>
      </c>
      <c r="G760" t="inlineStr">
        <is>
          <t>Prod_0142</t>
        </is>
      </c>
      <c r="H760" t="inlineStr">
        <is>
          <t>Household</t>
        </is>
      </c>
      <c r="I760" t="n">
        <v>7</v>
      </c>
      <c r="J760" t="n">
        <v>227.39</v>
      </c>
      <c r="K760" t="n">
        <v>0.1</v>
      </c>
      <c r="L760">
        <f>I760*J760*(1-K760)</f>
        <v/>
      </c>
      <c r="M760">
        <f>VLOOKUP(F760,Products!A:D,4,FALSE)*I760</f>
        <v/>
      </c>
      <c r="N760">
        <f>L760-M760</f>
        <v/>
      </c>
    </row>
    <row r="761">
      <c r="A761" t="inlineStr">
        <is>
          <t>T1000759</t>
        </is>
      </c>
      <c r="B761" t="inlineStr">
        <is>
          <t>2023-12-24</t>
        </is>
      </c>
      <c r="C761" t="inlineStr">
        <is>
          <t>S023</t>
        </is>
      </c>
      <c r="D761" t="inlineStr">
        <is>
          <t>Store_023</t>
        </is>
      </c>
      <c r="E761" t="inlineStr">
        <is>
          <t>South</t>
        </is>
      </c>
      <c r="F761" t="inlineStr">
        <is>
          <t>P0142</t>
        </is>
      </c>
      <c r="G761" t="inlineStr">
        <is>
          <t>Prod_0142</t>
        </is>
      </c>
      <c r="H761" t="inlineStr">
        <is>
          <t>Household</t>
        </is>
      </c>
      <c r="I761" t="n">
        <v>3</v>
      </c>
      <c r="J761" t="n">
        <v>165.75</v>
      </c>
      <c r="K761" t="n">
        <v>0</v>
      </c>
      <c r="L761">
        <f>I761*J761*(1-K761)</f>
        <v/>
      </c>
      <c r="M761">
        <f>VLOOKUP(F761,Products!A:D,4,FALSE)*I761</f>
        <v/>
      </c>
      <c r="N761">
        <f>L761-M761</f>
        <v/>
      </c>
    </row>
    <row r="762">
      <c r="A762" t="inlineStr">
        <is>
          <t>T1000760</t>
        </is>
      </c>
      <c r="B762" t="inlineStr">
        <is>
          <t>2025-02-12</t>
        </is>
      </c>
      <c r="C762" t="inlineStr">
        <is>
          <t>S048</t>
        </is>
      </c>
      <c r="D762" t="inlineStr">
        <is>
          <t>Store_048</t>
        </is>
      </c>
      <c r="E762" t="inlineStr">
        <is>
          <t>South</t>
        </is>
      </c>
      <c r="F762" t="inlineStr">
        <is>
          <t>P0014</t>
        </is>
      </c>
      <c r="G762" t="inlineStr">
        <is>
          <t>Prod_0014</t>
        </is>
      </c>
      <c r="H762" t="inlineStr">
        <is>
          <t>Clothing</t>
        </is>
      </c>
      <c r="I762" t="n">
        <v>3</v>
      </c>
      <c r="J762" t="n">
        <v>349.81</v>
      </c>
      <c r="K762" t="n">
        <v>0</v>
      </c>
      <c r="L762">
        <f>I762*J762*(1-K762)</f>
        <v/>
      </c>
      <c r="M762">
        <f>VLOOKUP(F762,Products!A:D,4,FALSE)*I762</f>
        <v/>
      </c>
      <c r="N762">
        <f>L762-M762</f>
        <v/>
      </c>
    </row>
    <row r="763">
      <c r="A763" t="inlineStr">
        <is>
          <t>T1000761</t>
        </is>
      </c>
      <c r="B763" t="inlineStr">
        <is>
          <t>2023-05-11</t>
        </is>
      </c>
      <c r="C763" t="inlineStr">
        <is>
          <t>S034</t>
        </is>
      </c>
      <c r="D763" t="inlineStr">
        <is>
          <t>Store_034</t>
        </is>
      </c>
      <c r="E763" t="inlineStr">
        <is>
          <t>Central</t>
        </is>
      </c>
      <c r="F763" t="inlineStr">
        <is>
          <t>P0166</t>
        </is>
      </c>
      <c r="G763" t="inlineStr">
        <is>
          <t>Prod_0166</t>
        </is>
      </c>
      <c r="H763" t="inlineStr">
        <is>
          <t>Electronics</t>
        </is>
      </c>
      <c r="I763" t="n">
        <v>5</v>
      </c>
      <c r="J763" t="n">
        <v>517.37</v>
      </c>
      <c r="K763" t="n">
        <v>0.1</v>
      </c>
      <c r="L763">
        <f>I763*J763*(1-K763)</f>
        <v/>
      </c>
      <c r="M763">
        <f>VLOOKUP(F763,Products!A:D,4,FALSE)*I763</f>
        <v/>
      </c>
      <c r="N763">
        <f>L763-M763</f>
        <v/>
      </c>
    </row>
    <row r="764">
      <c r="A764" t="inlineStr">
        <is>
          <t>T1000762</t>
        </is>
      </c>
      <c r="B764" t="inlineStr">
        <is>
          <t>2023-08-19</t>
        </is>
      </c>
      <c r="C764" t="inlineStr">
        <is>
          <t>S036</t>
        </is>
      </c>
      <c r="D764" t="inlineStr">
        <is>
          <t>Store_036</t>
        </is>
      </c>
      <c r="E764" t="inlineStr">
        <is>
          <t>Central</t>
        </is>
      </c>
      <c r="F764" t="inlineStr">
        <is>
          <t>P0084</t>
        </is>
      </c>
      <c r="G764" t="inlineStr">
        <is>
          <t>Prod_0084</t>
        </is>
      </c>
      <c r="H764" t="inlineStr">
        <is>
          <t>Beverages</t>
        </is>
      </c>
      <c r="I764" t="n">
        <v>5</v>
      </c>
      <c r="J764" t="n">
        <v>819.4299999999999</v>
      </c>
      <c r="K764" t="n">
        <v>0</v>
      </c>
      <c r="L764">
        <f>I764*J764*(1-K764)</f>
        <v/>
      </c>
      <c r="M764">
        <f>VLOOKUP(F764,Products!A:D,4,FALSE)*I764</f>
        <v/>
      </c>
      <c r="N764">
        <f>L764-M764</f>
        <v/>
      </c>
    </row>
    <row r="765">
      <c r="A765" t="inlineStr">
        <is>
          <t>T1000763</t>
        </is>
      </c>
      <c r="B765" t="inlineStr">
        <is>
          <t>2024-10-22</t>
        </is>
      </c>
      <c r="C765" t="inlineStr">
        <is>
          <t>S018</t>
        </is>
      </c>
      <c r="D765" t="inlineStr">
        <is>
          <t>Store_018</t>
        </is>
      </c>
      <c r="E765" t="inlineStr">
        <is>
          <t>South</t>
        </is>
      </c>
      <c r="F765" t="inlineStr">
        <is>
          <t>P0027</t>
        </is>
      </c>
      <c r="G765" t="inlineStr">
        <is>
          <t>Prod_0027</t>
        </is>
      </c>
      <c r="H765" t="inlineStr">
        <is>
          <t>Electronics</t>
        </is>
      </c>
      <c r="I765" t="n">
        <v>7</v>
      </c>
      <c r="J765" t="n">
        <v>629.84</v>
      </c>
      <c r="K765" t="n">
        <v>0</v>
      </c>
      <c r="L765">
        <f>I765*J765*(1-K765)</f>
        <v/>
      </c>
      <c r="M765">
        <f>VLOOKUP(F765,Products!A:D,4,FALSE)*I765</f>
        <v/>
      </c>
      <c r="N765">
        <f>L765-M765</f>
        <v/>
      </c>
    </row>
    <row r="766">
      <c r="A766" t="inlineStr">
        <is>
          <t>T1000764</t>
        </is>
      </c>
      <c r="B766" t="inlineStr">
        <is>
          <t>2025-07-14</t>
        </is>
      </c>
      <c r="C766" t="inlineStr">
        <is>
          <t>S013</t>
        </is>
      </c>
      <c r="D766" t="inlineStr">
        <is>
          <t>Store_013</t>
        </is>
      </c>
      <c r="E766" t="inlineStr">
        <is>
          <t>North</t>
        </is>
      </c>
      <c r="F766" t="inlineStr">
        <is>
          <t>P0052</t>
        </is>
      </c>
      <c r="G766" t="inlineStr">
        <is>
          <t>Prod_0052</t>
        </is>
      </c>
      <c r="H766" t="inlineStr">
        <is>
          <t>Clothing</t>
        </is>
      </c>
      <c r="I766" t="n">
        <v>1</v>
      </c>
      <c r="J766" t="n">
        <v>49.1</v>
      </c>
      <c r="K766" t="n">
        <v>0</v>
      </c>
      <c r="L766">
        <f>I766*J766*(1-K766)</f>
        <v/>
      </c>
      <c r="M766">
        <f>VLOOKUP(F766,Products!A:D,4,FALSE)*I766</f>
        <v/>
      </c>
      <c r="N766">
        <f>L766-M766</f>
        <v/>
      </c>
    </row>
    <row r="767">
      <c r="A767" t="inlineStr">
        <is>
          <t>T1000765</t>
        </is>
      </c>
      <c r="B767" t="inlineStr">
        <is>
          <t>2024-08-11</t>
        </is>
      </c>
      <c r="C767" t="inlineStr">
        <is>
          <t>S011</t>
        </is>
      </c>
      <c r="D767" t="inlineStr">
        <is>
          <t>Store_011</t>
        </is>
      </c>
      <c r="E767" t="inlineStr">
        <is>
          <t>South</t>
        </is>
      </c>
      <c r="F767" t="inlineStr">
        <is>
          <t>P0061</t>
        </is>
      </c>
      <c r="G767" t="inlineStr">
        <is>
          <t>Prod_0061</t>
        </is>
      </c>
      <c r="H767" t="inlineStr">
        <is>
          <t>Beverages</t>
        </is>
      </c>
      <c r="I767" t="n">
        <v>8</v>
      </c>
      <c r="J767" t="n">
        <v>57.14</v>
      </c>
      <c r="K767" t="n">
        <v>0</v>
      </c>
      <c r="L767">
        <f>I767*J767*(1-K767)</f>
        <v/>
      </c>
      <c r="M767">
        <f>VLOOKUP(F767,Products!A:D,4,FALSE)*I767</f>
        <v/>
      </c>
      <c r="N767">
        <f>L767-M767</f>
        <v/>
      </c>
    </row>
    <row r="768">
      <c r="A768" t="inlineStr">
        <is>
          <t>T1000766</t>
        </is>
      </c>
      <c r="B768" t="inlineStr">
        <is>
          <t>2025-04-14</t>
        </is>
      </c>
      <c r="C768" t="inlineStr">
        <is>
          <t>S050</t>
        </is>
      </c>
      <c r="D768" t="inlineStr">
        <is>
          <t>Store_050</t>
        </is>
      </c>
      <c r="E768" t="inlineStr">
        <is>
          <t>South</t>
        </is>
      </c>
      <c r="F768" t="inlineStr">
        <is>
          <t>P0179</t>
        </is>
      </c>
      <c r="G768" t="inlineStr">
        <is>
          <t>Prod_0179</t>
        </is>
      </c>
      <c r="H768" t="inlineStr">
        <is>
          <t>Household</t>
        </is>
      </c>
      <c r="I768" t="n">
        <v>7</v>
      </c>
      <c r="J768" t="n">
        <v>260.12</v>
      </c>
      <c r="K768" t="n">
        <v>0</v>
      </c>
      <c r="L768">
        <f>I768*J768*(1-K768)</f>
        <v/>
      </c>
      <c r="M768">
        <f>VLOOKUP(F768,Products!A:D,4,FALSE)*I768</f>
        <v/>
      </c>
      <c r="N768">
        <f>L768-M768</f>
        <v/>
      </c>
    </row>
    <row r="769">
      <c r="A769" t="inlineStr">
        <is>
          <t>T1000767</t>
        </is>
      </c>
      <c r="B769" t="inlineStr">
        <is>
          <t>2024-06-18</t>
        </is>
      </c>
      <c r="C769" t="inlineStr">
        <is>
          <t>S033</t>
        </is>
      </c>
      <c r="D769" t="inlineStr">
        <is>
          <t>Store_033</t>
        </is>
      </c>
      <c r="E769" t="inlineStr">
        <is>
          <t>North</t>
        </is>
      </c>
      <c r="F769" t="inlineStr">
        <is>
          <t>P0157</t>
        </is>
      </c>
      <c r="G769" t="inlineStr">
        <is>
          <t>Prod_0157</t>
        </is>
      </c>
      <c r="H769" t="inlineStr">
        <is>
          <t>Toys</t>
        </is>
      </c>
      <c r="I769" t="n">
        <v>1</v>
      </c>
      <c r="J769" t="n">
        <v>288.74</v>
      </c>
      <c r="K769" t="n">
        <v>0</v>
      </c>
      <c r="L769">
        <f>I769*J769*(1-K769)</f>
        <v/>
      </c>
      <c r="M769">
        <f>VLOOKUP(F769,Products!A:D,4,FALSE)*I769</f>
        <v/>
      </c>
      <c r="N769">
        <f>L769-M769</f>
        <v/>
      </c>
    </row>
    <row r="770">
      <c r="A770" t="inlineStr">
        <is>
          <t>T1000768</t>
        </is>
      </c>
      <c r="B770" t="inlineStr">
        <is>
          <t>2024-10-30</t>
        </is>
      </c>
      <c r="C770" t="inlineStr">
        <is>
          <t>S045</t>
        </is>
      </c>
      <c r="D770" t="inlineStr">
        <is>
          <t>Store_045</t>
        </is>
      </c>
      <c r="E770" t="inlineStr">
        <is>
          <t>East</t>
        </is>
      </c>
      <c r="F770" t="inlineStr">
        <is>
          <t>P0008</t>
        </is>
      </c>
      <c r="G770" t="inlineStr">
        <is>
          <t>Prod_0008</t>
        </is>
      </c>
      <c r="H770" t="inlineStr">
        <is>
          <t>Electronics</t>
        </is>
      </c>
      <c r="I770" t="n">
        <v>2</v>
      </c>
      <c r="J770" t="n">
        <v>371.07</v>
      </c>
      <c r="K770" t="n">
        <v>0.05</v>
      </c>
      <c r="L770">
        <f>I770*J770*(1-K770)</f>
        <v/>
      </c>
      <c r="M770">
        <f>VLOOKUP(F770,Products!A:D,4,FALSE)*I770</f>
        <v/>
      </c>
      <c r="N770">
        <f>L770-M770</f>
        <v/>
      </c>
    </row>
    <row r="771">
      <c r="A771" t="inlineStr">
        <is>
          <t>T1000769</t>
        </is>
      </c>
      <c r="B771" t="inlineStr">
        <is>
          <t>2024-01-13</t>
        </is>
      </c>
      <c r="C771" t="inlineStr">
        <is>
          <t>S021</t>
        </is>
      </c>
      <c r="D771" t="inlineStr">
        <is>
          <t>Store_021</t>
        </is>
      </c>
      <c r="E771" t="inlineStr">
        <is>
          <t>North</t>
        </is>
      </c>
      <c r="F771" t="inlineStr">
        <is>
          <t>P0090</t>
        </is>
      </c>
      <c r="G771" t="inlineStr">
        <is>
          <t>Prod_0090</t>
        </is>
      </c>
      <c r="H771" t="inlineStr">
        <is>
          <t>Toys</t>
        </is>
      </c>
      <c r="I771" t="n">
        <v>8</v>
      </c>
      <c r="J771" t="n">
        <v>488.72</v>
      </c>
      <c r="K771" t="n">
        <v>0.1</v>
      </c>
      <c r="L771">
        <f>I771*J771*(1-K771)</f>
        <v/>
      </c>
      <c r="M771">
        <f>VLOOKUP(F771,Products!A:D,4,FALSE)*I771</f>
        <v/>
      </c>
      <c r="N771">
        <f>L771-M771</f>
        <v/>
      </c>
    </row>
    <row r="772">
      <c r="A772" t="inlineStr">
        <is>
          <t>T1000770</t>
        </is>
      </c>
      <c r="B772" t="inlineStr">
        <is>
          <t>2023-04-07</t>
        </is>
      </c>
      <c r="C772" t="inlineStr">
        <is>
          <t>S046</t>
        </is>
      </c>
      <c r="D772" t="inlineStr">
        <is>
          <t>Store_046</t>
        </is>
      </c>
      <c r="E772" t="inlineStr">
        <is>
          <t>South</t>
        </is>
      </c>
      <c r="F772" t="inlineStr">
        <is>
          <t>P0048</t>
        </is>
      </c>
      <c r="G772" t="inlineStr">
        <is>
          <t>Prod_0048</t>
        </is>
      </c>
      <c r="H772" t="inlineStr">
        <is>
          <t>Toys</t>
        </is>
      </c>
      <c r="I772" t="n">
        <v>1</v>
      </c>
      <c r="J772" t="n">
        <v>235.78</v>
      </c>
      <c r="K772" t="n">
        <v>0.15</v>
      </c>
      <c r="L772">
        <f>I772*J772*(1-K772)</f>
        <v/>
      </c>
      <c r="M772">
        <f>VLOOKUP(F772,Products!A:D,4,FALSE)*I772</f>
        <v/>
      </c>
      <c r="N772">
        <f>L772-M772</f>
        <v/>
      </c>
    </row>
    <row r="773">
      <c r="A773" t="inlineStr">
        <is>
          <t>T1000771</t>
        </is>
      </c>
      <c r="B773" t="inlineStr">
        <is>
          <t>2025-01-07</t>
        </is>
      </c>
      <c r="C773" t="inlineStr">
        <is>
          <t>S013</t>
        </is>
      </c>
      <c r="D773" t="inlineStr">
        <is>
          <t>Store_013</t>
        </is>
      </c>
      <c r="E773" t="inlineStr">
        <is>
          <t>North</t>
        </is>
      </c>
      <c r="F773" t="inlineStr">
        <is>
          <t>P0078</t>
        </is>
      </c>
      <c r="G773" t="inlineStr">
        <is>
          <t>Prod_0078</t>
        </is>
      </c>
      <c r="H773" t="inlineStr">
        <is>
          <t>Electronics</t>
        </is>
      </c>
      <c r="I773" t="n">
        <v>1</v>
      </c>
      <c r="J773" t="n">
        <v>475.84</v>
      </c>
      <c r="K773" t="n">
        <v>0.2</v>
      </c>
      <c r="L773">
        <f>I773*J773*(1-K773)</f>
        <v/>
      </c>
      <c r="M773">
        <f>VLOOKUP(F773,Products!A:D,4,FALSE)*I773</f>
        <v/>
      </c>
      <c r="N773">
        <f>L773-M773</f>
        <v/>
      </c>
    </row>
    <row r="774">
      <c r="A774" t="inlineStr">
        <is>
          <t>T1000772</t>
        </is>
      </c>
      <c r="B774" t="inlineStr">
        <is>
          <t>2023-05-04</t>
        </is>
      </c>
      <c r="C774" t="inlineStr">
        <is>
          <t>S020</t>
        </is>
      </c>
      <c r="D774" t="inlineStr">
        <is>
          <t>Store_020</t>
        </is>
      </c>
      <c r="E774" t="inlineStr">
        <is>
          <t>West</t>
        </is>
      </c>
      <c r="F774" t="inlineStr">
        <is>
          <t>P0035</t>
        </is>
      </c>
      <c r="G774" t="inlineStr">
        <is>
          <t>Prod_0035</t>
        </is>
      </c>
      <c r="H774" t="inlineStr">
        <is>
          <t>Beverages</t>
        </is>
      </c>
      <c r="I774" t="n">
        <v>2</v>
      </c>
      <c r="J774" t="n">
        <v>117.02</v>
      </c>
      <c r="K774" t="n">
        <v>0</v>
      </c>
      <c r="L774">
        <f>I774*J774*(1-K774)</f>
        <v/>
      </c>
      <c r="M774">
        <f>VLOOKUP(F774,Products!A:D,4,FALSE)*I774</f>
        <v/>
      </c>
      <c r="N774">
        <f>L774-M774</f>
        <v/>
      </c>
    </row>
    <row r="775">
      <c r="A775" t="inlineStr">
        <is>
          <t>T1000773</t>
        </is>
      </c>
      <c r="B775" t="inlineStr">
        <is>
          <t>2024-12-04</t>
        </is>
      </c>
      <c r="C775" t="inlineStr">
        <is>
          <t>S039</t>
        </is>
      </c>
      <c r="D775" t="inlineStr">
        <is>
          <t>Store_039</t>
        </is>
      </c>
      <c r="E775" t="inlineStr">
        <is>
          <t>North</t>
        </is>
      </c>
      <c r="F775" t="inlineStr">
        <is>
          <t>P0184</t>
        </is>
      </c>
      <c r="G775" t="inlineStr">
        <is>
          <t>Prod_0184</t>
        </is>
      </c>
      <c r="H775" t="inlineStr">
        <is>
          <t>Beverages</t>
        </is>
      </c>
      <c r="I775" t="n">
        <v>5</v>
      </c>
      <c r="J775" t="n">
        <v>534.58</v>
      </c>
      <c r="K775" t="n">
        <v>0</v>
      </c>
      <c r="L775">
        <f>I775*J775*(1-K775)</f>
        <v/>
      </c>
      <c r="M775">
        <f>VLOOKUP(F775,Products!A:D,4,FALSE)*I775</f>
        <v/>
      </c>
      <c r="N775">
        <f>L775-M775</f>
        <v/>
      </c>
    </row>
    <row r="776">
      <c r="A776" t="inlineStr">
        <is>
          <t>T1000774</t>
        </is>
      </c>
      <c r="B776" t="inlineStr">
        <is>
          <t>2023-10-26</t>
        </is>
      </c>
      <c r="C776" t="inlineStr">
        <is>
          <t>S025</t>
        </is>
      </c>
      <c r="D776" t="inlineStr">
        <is>
          <t>Store_025</t>
        </is>
      </c>
      <c r="E776" t="inlineStr">
        <is>
          <t>Central</t>
        </is>
      </c>
      <c r="F776" t="inlineStr">
        <is>
          <t>P0038</t>
        </is>
      </c>
      <c r="G776" t="inlineStr">
        <is>
          <t>Prod_0038</t>
        </is>
      </c>
      <c r="H776" t="inlineStr">
        <is>
          <t>Beverages</t>
        </is>
      </c>
      <c r="I776" t="n">
        <v>9</v>
      </c>
      <c r="J776" t="n">
        <v>673.5599999999999</v>
      </c>
      <c r="K776" t="n">
        <v>0.05</v>
      </c>
      <c r="L776">
        <f>I776*J776*(1-K776)</f>
        <v/>
      </c>
      <c r="M776">
        <f>VLOOKUP(F776,Products!A:D,4,FALSE)*I776</f>
        <v/>
      </c>
      <c r="N776">
        <f>L776-M776</f>
        <v/>
      </c>
    </row>
    <row r="777">
      <c r="A777" t="inlineStr">
        <is>
          <t>T1000775</t>
        </is>
      </c>
      <c r="B777" t="inlineStr">
        <is>
          <t>2023-03-10</t>
        </is>
      </c>
      <c r="C777" t="inlineStr">
        <is>
          <t>S028</t>
        </is>
      </c>
      <c r="D777" t="inlineStr">
        <is>
          <t>Store_028</t>
        </is>
      </c>
      <c r="E777" t="inlineStr">
        <is>
          <t>North</t>
        </is>
      </c>
      <c r="F777" t="inlineStr">
        <is>
          <t>P0045</t>
        </is>
      </c>
      <c r="G777" t="inlineStr">
        <is>
          <t>Prod_0045</t>
        </is>
      </c>
      <c r="H777" t="inlineStr">
        <is>
          <t>Toys</t>
        </is>
      </c>
      <c r="I777" t="n">
        <v>8</v>
      </c>
      <c r="J777" t="n">
        <v>240.31</v>
      </c>
      <c r="K777" t="n">
        <v>0</v>
      </c>
      <c r="L777">
        <f>I777*J777*(1-K777)</f>
        <v/>
      </c>
      <c r="M777">
        <f>VLOOKUP(F777,Products!A:D,4,FALSE)*I777</f>
        <v/>
      </c>
      <c r="N777">
        <f>L777-M777</f>
        <v/>
      </c>
    </row>
    <row r="778">
      <c r="A778" t="inlineStr">
        <is>
          <t>T1000776</t>
        </is>
      </c>
      <c r="B778" t="inlineStr">
        <is>
          <t>2025-07-31</t>
        </is>
      </c>
      <c r="C778" t="inlineStr">
        <is>
          <t>S021</t>
        </is>
      </c>
      <c r="D778" t="inlineStr">
        <is>
          <t>Store_021</t>
        </is>
      </c>
      <c r="E778" t="inlineStr">
        <is>
          <t>North</t>
        </is>
      </c>
      <c r="F778" t="inlineStr">
        <is>
          <t>P0063</t>
        </is>
      </c>
      <c r="G778" t="inlineStr">
        <is>
          <t>Prod_0063</t>
        </is>
      </c>
      <c r="H778" t="inlineStr">
        <is>
          <t>Clothing</t>
        </is>
      </c>
      <c r="I778" t="n">
        <v>1</v>
      </c>
      <c r="J778" t="n">
        <v>220.15</v>
      </c>
      <c r="K778" t="n">
        <v>0</v>
      </c>
      <c r="L778">
        <f>I778*J778*(1-K778)</f>
        <v/>
      </c>
      <c r="M778">
        <f>VLOOKUP(F778,Products!A:D,4,FALSE)*I778</f>
        <v/>
      </c>
      <c r="N778">
        <f>L778-M778</f>
        <v/>
      </c>
    </row>
    <row r="779">
      <c r="A779" t="inlineStr">
        <is>
          <t>T1000777</t>
        </is>
      </c>
      <c r="B779" t="inlineStr">
        <is>
          <t>2023-07-10</t>
        </is>
      </c>
      <c r="C779" t="inlineStr">
        <is>
          <t>S009</t>
        </is>
      </c>
      <c r="D779" t="inlineStr">
        <is>
          <t>Store_009</t>
        </is>
      </c>
      <c r="E779" t="inlineStr">
        <is>
          <t>Central</t>
        </is>
      </c>
      <c r="F779" t="inlineStr">
        <is>
          <t>P0004</t>
        </is>
      </c>
      <c r="G779" t="inlineStr">
        <is>
          <t>Prod_0004</t>
        </is>
      </c>
      <c r="H779" t="inlineStr">
        <is>
          <t>Household</t>
        </is>
      </c>
      <c r="I779" t="n">
        <v>3</v>
      </c>
      <c r="J779" t="n">
        <v>366.47</v>
      </c>
      <c r="K779" t="n">
        <v>0</v>
      </c>
      <c r="L779">
        <f>I779*J779*(1-K779)</f>
        <v/>
      </c>
      <c r="M779">
        <f>VLOOKUP(F779,Products!A:D,4,FALSE)*I779</f>
        <v/>
      </c>
      <c r="N779">
        <f>L779-M779</f>
        <v/>
      </c>
    </row>
    <row r="780">
      <c r="A780" t="inlineStr">
        <is>
          <t>T1000778</t>
        </is>
      </c>
      <c r="B780" t="inlineStr">
        <is>
          <t>2025-04-23</t>
        </is>
      </c>
      <c r="C780" t="inlineStr">
        <is>
          <t>S012</t>
        </is>
      </c>
      <c r="D780" t="inlineStr">
        <is>
          <t>Store_012</t>
        </is>
      </c>
      <c r="E780" t="inlineStr">
        <is>
          <t>South</t>
        </is>
      </c>
      <c r="F780" t="inlineStr">
        <is>
          <t>P0018</t>
        </is>
      </c>
      <c r="G780" t="inlineStr">
        <is>
          <t>Prod_0018</t>
        </is>
      </c>
      <c r="H780" t="inlineStr">
        <is>
          <t>Food</t>
        </is>
      </c>
      <c r="I780" t="n">
        <v>5</v>
      </c>
      <c r="J780" t="n">
        <v>692.88</v>
      </c>
      <c r="K780" t="n">
        <v>0</v>
      </c>
      <c r="L780">
        <f>I780*J780*(1-K780)</f>
        <v/>
      </c>
      <c r="M780">
        <f>VLOOKUP(F780,Products!A:D,4,FALSE)*I780</f>
        <v/>
      </c>
      <c r="N780">
        <f>L780-M780</f>
        <v/>
      </c>
    </row>
    <row r="781">
      <c r="A781" t="inlineStr">
        <is>
          <t>T1000779</t>
        </is>
      </c>
      <c r="B781" t="inlineStr">
        <is>
          <t>2024-10-19</t>
        </is>
      </c>
      <c r="C781" t="inlineStr">
        <is>
          <t>S032</t>
        </is>
      </c>
      <c r="D781" t="inlineStr">
        <is>
          <t>Store_032</t>
        </is>
      </c>
      <c r="E781" t="inlineStr">
        <is>
          <t>Central</t>
        </is>
      </c>
      <c r="F781" t="inlineStr">
        <is>
          <t>P0152</t>
        </is>
      </c>
      <c r="G781" t="inlineStr">
        <is>
          <t>Prod_0152</t>
        </is>
      </c>
      <c r="H781" t="inlineStr">
        <is>
          <t>Household</t>
        </is>
      </c>
      <c r="I781" t="n">
        <v>9</v>
      </c>
      <c r="J781" t="n">
        <v>765.49</v>
      </c>
      <c r="K781" t="n">
        <v>0</v>
      </c>
      <c r="L781">
        <f>I781*J781*(1-K781)</f>
        <v/>
      </c>
      <c r="M781">
        <f>VLOOKUP(F781,Products!A:D,4,FALSE)*I781</f>
        <v/>
      </c>
      <c r="N781">
        <f>L781-M781</f>
        <v/>
      </c>
    </row>
    <row r="782">
      <c r="A782" t="inlineStr">
        <is>
          <t>T1000780</t>
        </is>
      </c>
      <c r="B782" t="inlineStr">
        <is>
          <t>2024-09-02</t>
        </is>
      </c>
      <c r="C782" t="inlineStr">
        <is>
          <t>S048</t>
        </is>
      </c>
      <c r="D782" t="inlineStr">
        <is>
          <t>Store_048</t>
        </is>
      </c>
      <c r="E782" t="inlineStr">
        <is>
          <t>South</t>
        </is>
      </c>
      <c r="F782" t="inlineStr">
        <is>
          <t>P0044</t>
        </is>
      </c>
      <c r="G782" t="inlineStr">
        <is>
          <t>Prod_0044</t>
        </is>
      </c>
      <c r="H782" t="inlineStr">
        <is>
          <t>Food</t>
        </is>
      </c>
      <c r="I782" t="n">
        <v>9</v>
      </c>
      <c r="J782" t="n">
        <v>293.86</v>
      </c>
      <c r="K782" t="n">
        <v>0</v>
      </c>
      <c r="L782">
        <f>I782*J782*(1-K782)</f>
        <v/>
      </c>
      <c r="M782">
        <f>VLOOKUP(F782,Products!A:D,4,FALSE)*I782</f>
        <v/>
      </c>
      <c r="N782">
        <f>L782-M782</f>
        <v/>
      </c>
    </row>
    <row r="783">
      <c r="A783" t="inlineStr">
        <is>
          <t>T1000781</t>
        </is>
      </c>
      <c r="B783" t="inlineStr">
        <is>
          <t>2023-11-26</t>
        </is>
      </c>
      <c r="C783" t="inlineStr">
        <is>
          <t>S047</t>
        </is>
      </c>
      <c r="D783" t="inlineStr">
        <is>
          <t>Store_047</t>
        </is>
      </c>
      <c r="E783" t="inlineStr">
        <is>
          <t>North</t>
        </is>
      </c>
      <c r="F783" t="inlineStr">
        <is>
          <t>P0044</t>
        </is>
      </c>
      <c r="G783" t="inlineStr">
        <is>
          <t>Prod_0044</t>
        </is>
      </c>
      <c r="H783" t="inlineStr">
        <is>
          <t>Food</t>
        </is>
      </c>
      <c r="I783" t="n">
        <v>3</v>
      </c>
      <c r="J783" t="n">
        <v>279.09</v>
      </c>
      <c r="K783" t="n">
        <v>0</v>
      </c>
      <c r="L783">
        <f>I783*J783*(1-K783)</f>
        <v/>
      </c>
      <c r="M783">
        <f>VLOOKUP(F783,Products!A:D,4,FALSE)*I783</f>
        <v/>
      </c>
      <c r="N783">
        <f>L783-M783</f>
        <v/>
      </c>
    </row>
    <row r="784">
      <c r="A784" t="inlineStr">
        <is>
          <t>T1000782</t>
        </is>
      </c>
      <c r="B784" t="inlineStr">
        <is>
          <t>2023-10-30</t>
        </is>
      </c>
      <c r="C784" t="inlineStr">
        <is>
          <t>S037</t>
        </is>
      </c>
      <c r="D784" t="inlineStr">
        <is>
          <t>Store_037</t>
        </is>
      </c>
      <c r="E784" t="inlineStr">
        <is>
          <t>East</t>
        </is>
      </c>
      <c r="F784" t="inlineStr">
        <is>
          <t>P0147</t>
        </is>
      </c>
      <c r="G784" t="inlineStr">
        <is>
          <t>Prod_0147</t>
        </is>
      </c>
      <c r="H784" t="inlineStr">
        <is>
          <t>Stationery</t>
        </is>
      </c>
      <c r="I784" t="n">
        <v>8</v>
      </c>
      <c r="J784" t="n">
        <v>426.44</v>
      </c>
      <c r="K784" t="n">
        <v>0</v>
      </c>
      <c r="L784">
        <f>I784*J784*(1-K784)</f>
        <v/>
      </c>
      <c r="M784">
        <f>VLOOKUP(F784,Products!A:D,4,FALSE)*I784</f>
        <v/>
      </c>
      <c r="N784">
        <f>L784-M784</f>
        <v/>
      </c>
    </row>
    <row r="785">
      <c r="A785" t="inlineStr">
        <is>
          <t>T1000783</t>
        </is>
      </c>
      <c r="B785" t="inlineStr">
        <is>
          <t>2024-03-31</t>
        </is>
      </c>
      <c r="C785" t="inlineStr">
        <is>
          <t>S040</t>
        </is>
      </c>
      <c r="D785" t="inlineStr">
        <is>
          <t>Store_040</t>
        </is>
      </c>
      <c r="E785" t="inlineStr">
        <is>
          <t>Central</t>
        </is>
      </c>
      <c r="F785" t="inlineStr">
        <is>
          <t>P0173</t>
        </is>
      </c>
      <c r="G785" t="inlineStr">
        <is>
          <t>Prod_0173</t>
        </is>
      </c>
      <c r="H785" t="inlineStr">
        <is>
          <t>Toys</t>
        </is>
      </c>
      <c r="I785" t="n">
        <v>6</v>
      </c>
      <c r="J785" t="n">
        <v>751.52</v>
      </c>
      <c r="K785" t="n">
        <v>0</v>
      </c>
      <c r="L785">
        <f>I785*J785*(1-K785)</f>
        <v/>
      </c>
      <c r="M785">
        <f>VLOOKUP(F785,Products!A:D,4,FALSE)*I785</f>
        <v/>
      </c>
      <c r="N785">
        <f>L785-M785</f>
        <v/>
      </c>
    </row>
    <row r="786">
      <c r="A786" t="inlineStr">
        <is>
          <t>T1000784</t>
        </is>
      </c>
      <c r="B786" t="inlineStr">
        <is>
          <t>2025-03-30</t>
        </is>
      </c>
      <c r="C786" t="inlineStr">
        <is>
          <t>S009</t>
        </is>
      </c>
      <c r="D786" t="inlineStr">
        <is>
          <t>Store_009</t>
        </is>
      </c>
      <c r="E786" t="inlineStr">
        <is>
          <t>Central</t>
        </is>
      </c>
      <c r="F786" t="inlineStr">
        <is>
          <t>P0107</t>
        </is>
      </c>
      <c r="G786" t="inlineStr">
        <is>
          <t>Prod_0107</t>
        </is>
      </c>
      <c r="H786" t="inlineStr">
        <is>
          <t>Stationery</t>
        </is>
      </c>
      <c r="I786" t="n">
        <v>2</v>
      </c>
      <c r="J786" t="n">
        <v>703.04</v>
      </c>
      <c r="K786" t="n">
        <v>0</v>
      </c>
      <c r="L786">
        <f>I786*J786*(1-K786)</f>
        <v/>
      </c>
      <c r="M786">
        <f>VLOOKUP(F786,Products!A:D,4,FALSE)*I786</f>
        <v/>
      </c>
      <c r="N786">
        <f>L786-M786</f>
        <v/>
      </c>
    </row>
    <row r="787">
      <c r="A787" t="inlineStr">
        <is>
          <t>T1000785</t>
        </is>
      </c>
      <c r="B787" t="inlineStr">
        <is>
          <t>2023-01-22</t>
        </is>
      </c>
      <c r="C787" t="inlineStr">
        <is>
          <t>S007</t>
        </is>
      </c>
      <c r="D787" t="inlineStr">
        <is>
          <t>Store_007</t>
        </is>
      </c>
      <c r="E787" t="inlineStr">
        <is>
          <t>East</t>
        </is>
      </c>
      <c r="F787" t="inlineStr">
        <is>
          <t>P0148</t>
        </is>
      </c>
      <c r="G787" t="inlineStr">
        <is>
          <t>Prod_0148</t>
        </is>
      </c>
      <c r="H787" t="inlineStr">
        <is>
          <t>Electronics</t>
        </is>
      </c>
      <c r="I787" t="n">
        <v>7</v>
      </c>
      <c r="J787" t="n">
        <v>219.48</v>
      </c>
      <c r="K787" t="n">
        <v>0.05</v>
      </c>
      <c r="L787">
        <f>I787*J787*(1-K787)</f>
        <v/>
      </c>
      <c r="M787">
        <f>VLOOKUP(F787,Products!A:D,4,FALSE)*I787</f>
        <v/>
      </c>
      <c r="N787">
        <f>L787-M787</f>
        <v/>
      </c>
    </row>
    <row r="788">
      <c r="A788" t="inlineStr">
        <is>
          <t>T1000786</t>
        </is>
      </c>
      <c r="B788" t="inlineStr">
        <is>
          <t>2024-11-28</t>
        </is>
      </c>
      <c r="C788" t="inlineStr">
        <is>
          <t>S028</t>
        </is>
      </c>
      <c r="D788" t="inlineStr">
        <is>
          <t>Store_028</t>
        </is>
      </c>
      <c r="E788" t="inlineStr">
        <is>
          <t>North</t>
        </is>
      </c>
      <c r="F788" t="inlineStr">
        <is>
          <t>P0090</t>
        </is>
      </c>
      <c r="G788" t="inlineStr">
        <is>
          <t>Prod_0090</t>
        </is>
      </c>
      <c r="H788" t="inlineStr">
        <is>
          <t>Toys</t>
        </is>
      </c>
      <c r="I788" t="n">
        <v>6</v>
      </c>
      <c r="J788" t="n">
        <v>388.47</v>
      </c>
      <c r="K788" t="n">
        <v>0</v>
      </c>
      <c r="L788">
        <f>I788*J788*(1-K788)</f>
        <v/>
      </c>
      <c r="M788">
        <f>VLOOKUP(F788,Products!A:D,4,FALSE)*I788</f>
        <v/>
      </c>
      <c r="N788">
        <f>L788-M788</f>
        <v/>
      </c>
    </row>
    <row r="789">
      <c r="A789" t="inlineStr">
        <is>
          <t>T1000787</t>
        </is>
      </c>
      <c r="B789" t="inlineStr">
        <is>
          <t>2024-06-24</t>
        </is>
      </c>
      <c r="C789" t="inlineStr">
        <is>
          <t>S050</t>
        </is>
      </c>
      <c r="D789" t="inlineStr">
        <is>
          <t>Store_050</t>
        </is>
      </c>
      <c r="E789" t="inlineStr">
        <is>
          <t>South</t>
        </is>
      </c>
      <c r="F789" t="inlineStr">
        <is>
          <t>P0187</t>
        </is>
      </c>
      <c r="G789" t="inlineStr">
        <is>
          <t>Prod_0187</t>
        </is>
      </c>
      <c r="H789" t="inlineStr">
        <is>
          <t>Food</t>
        </is>
      </c>
      <c r="I789" t="n">
        <v>1</v>
      </c>
      <c r="J789" t="n">
        <v>960.39</v>
      </c>
      <c r="K789" t="n">
        <v>0</v>
      </c>
      <c r="L789">
        <f>I789*J789*(1-K789)</f>
        <v/>
      </c>
      <c r="M789">
        <f>VLOOKUP(F789,Products!A:D,4,FALSE)*I789</f>
        <v/>
      </c>
      <c r="N789">
        <f>L789-M789</f>
        <v/>
      </c>
    </row>
    <row r="790">
      <c r="A790" t="inlineStr">
        <is>
          <t>T1000788</t>
        </is>
      </c>
      <c r="B790" t="inlineStr">
        <is>
          <t>2024-12-29</t>
        </is>
      </c>
      <c r="C790" t="inlineStr">
        <is>
          <t>S007</t>
        </is>
      </c>
      <c r="D790" t="inlineStr">
        <is>
          <t>Store_007</t>
        </is>
      </c>
      <c r="E790" t="inlineStr">
        <is>
          <t>East</t>
        </is>
      </c>
      <c r="F790" t="inlineStr">
        <is>
          <t>P0084</t>
        </is>
      </c>
      <c r="G790" t="inlineStr">
        <is>
          <t>Prod_0084</t>
        </is>
      </c>
      <c r="H790" t="inlineStr">
        <is>
          <t>Beverages</t>
        </is>
      </c>
      <c r="I790" t="n">
        <v>7</v>
      </c>
      <c r="J790" t="n">
        <v>837.59</v>
      </c>
      <c r="K790" t="n">
        <v>0</v>
      </c>
      <c r="L790">
        <f>I790*J790*(1-K790)</f>
        <v/>
      </c>
      <c r="M790">
        <f>VLOOKUP(F790,Products!A:D,4,FALSE)*I790</f>
        <v/>
      </c>
      <c r="N790">
        <f>L790-M790</f>
        <v/>
      </c>
    </row>
    <row r="791">
      <c r="A791" t="inlineStr">
        <is>
          <t>T1000789</t>
        </is>
      </c>
      <c r="B791" t="inlineStr">
        <is>
          <t>2024-01-25</t>
        </is>
      </c>
      <c r="C791" t="inlineStr">
        <is>
          <t>S011</t>
        </is>
      </c>
      <c r="D791" t="inlineStr">
        <is>
          <t>Store_011</t>
        </is>
      </c>
      <c r="E791" t="inlineStr">
        <is>
          <t>South</t>
        </is>
      </c>
      <c r="F791" t="inlineStr">
        <is>
          <t>P0005</t>
        </is>
      </c>
      <c r="G791" t="inlineStr">
        <is>
          <t>Prod_0005</t>
        </is>
      </c>
      <c r="H791" t="inlineStr">
        <is>
          <t>Beverages</t>
        </is>
      </c>
      <c r="I791" t="n">
        <v>4</v>
      </c>
      <c r="J791" t="n">
        <v>161.05</v>
      </c>
      <c r="K791" t="n">
        <v>0</v>
      </c>
      <c r="L791">
        <f>I791*J791*(1-K791)</f>
        <v/>
      </c>
      <c r="M791">
        <f>VLOOKUP(F791,Products!A:D,4,FALSE)*I791</f>
        <v/>
      </c>
      <c r="N791">
        <f>L791-M791</f>
        <v/>
      </c>
    </row>
    <row r="792">
      <c r="A792" t="inlineStr">
        <is>
          <t>T1000790</t>
        </is>
      </c>
      <c r="B792" t="inlineStr">
        <is>
          <t>2024-12-29</t>
        </is>
      </c>
      <c r="C792" t="inlineStr">
        <is>
          <t>S049</t>
        </is>
      </c>
      <c r="D792" t="inlineStr">
        <is>
          <t>Store_049</t>
        </is>
      </c>
      <c r="E792" t="inlineStr">
        <is>
          <t>North</t>
        </is>
      </c>
      <c r="F792" t="inlineStr">
        <is>
          <t>P0046</t>
        </is>
      </c>
      <c r="G792" t="inlineStr">
        <is>
          <t>Prod_0046</t>
        </is>
      </c>
      <c r="H792" t="inlineStr">
        <is>
          <t>Electronics</t>
        </is>
      </c>
      <c r="I792" t="n">
        <v>7</v>
      </c>
      <c r="J792" t="n">
        <v>54.45</v>
      </c>
      <c r="K792" t="n">
        <v>0</v>
      </c>
      <c r="L792">
        <f>I792*J792*(1-K792)</f>
        <v/>
      </c>
      <c r="M792">
        <f>VLOOKUP(F792,Products!A:D,4,FALSE)*I792</f>
        <v/>
      </c>
      <c r="N792">
        <f>L792-M792</f>
        <v/>
      </c>
    </row>
    <row r="793">
      <c r="A793" t="inlineStr">
        <is>
          <t>T1000791</t>
        </is>
      </c>
      <c r="B793" t="inlineStr">
        <is>
          <t>2023-01-26</t>
        </is>
      </c>
      <c r="C793" t="inlineStr">
        <is>
          <t>S022</t>
        </is>
      </c>
      <c r="D793" t="inlineStr">
        <is>
          <t>Store_022</t>
        </is>
      </c>
      <c r="E793" t="inlineStr">
        <is>
          <t>East</t>
        </is>
      </c>
      <c r="F793" t="inlineStr">
        <is>
          <t>P0131</t>
        </is>
      </c>
      <c r="G793" t="inlineStr">
        <is>
          <t>Prod_0131</t>
        </is>
      </c>
      <c r="H793" t="inlineStr">
        <is>
          <t>Beverages</t>
        </is>
      </c>
      <c r="I793" t="n">
        <v>2</v>
      </c>
      <c r="J793" t="n">
        <v>377.34</v>
      </c>
      <c r="K793" t="n">
        <v>0</v>
      </c>
      <c r="L793">
        <f>I793*J793*(1-K793)</f>
        <v/>
      </c>
      <c r="M793">
        <f>VLOOKUP(F793,Products!A:D,4,FALSE)*I793</f>
        <v/>
      </c>
      <c r="N793">
        <f>L793-M793</f>
        <v/>
      </c>
    </row>
    <row r="794">
      <c r="A794" t="inlineStr">
        <is>
          <t>T1000792</t>
        </is>
      </c>
      <c r="B794" t="inlineStr">
        <is>
          <t>2025-09-10</t>
        </is>
      </c>
      <c r="C794" t="inlineStr">
        <is>
          <t>S021</t>
        </is>
      </c>
      <c r="D794" t="inlineStr">
        <is>
          <t>Store_021</t>
        </is>
      </c>
      <c r="E794" t="inlineStr">
        <is>
          <t>North</t>
        </is>
      </c>
      <c r="F794" t="inlineStr">
        <is>
          <t>P0075</t>
        </is>
      </c>
      <c r="G794" t="inlineStr">
        <is>
          <t>Prod_0075</t>
        </is>
      </c>
      <c r="H794" t="inlineStr">
        <is>
          <t>Beverages</t>
        </is>
      </c>
      <c r="I794" t="n">
        <v>1</v>
      </c>
      <c r="J794" t="n">
        <v>694.4299999999999</v>
      </c>
      <c r="K794" t="n">
        <v>0</v>
      </c>
      <c r="L794">
        <f>I794*J794*(1-K794)</f>
        <v/>
      </c>
      <c r="M794">
        <f>VLOOKUP(F794,Products!A:D,4,FALSE)*I794</f>
        <v/>
      </c>
      <c r="N794">
        <f>L794-M794</f>
        <v/>
      </c>
    </row>
    <row r="795">
      <c r="A795" t="inlineStr">
        <is>
          <t>T1000793</t>
        </is>
      </c>
      <c r="B795" t="inlineStr">
        <is>
          <t>2025-08-21</t>
        </is>
      </c>
      <c r="C795" t="inlineStr">
        <is>
          <t>S010</t>
        </is>
      </c>
      <c r="D795" t="inlineStr">
        <is>
          <t>Store_010</t>
        </is>
      </c>
      <c r="E795" t="inlineStr">
        <is>
          <t>North</t>
        </is>
      </c>
      <c r="F795" t="inlineStr">
        <is>
          <t>P0029</t>
        </is>
      </c>
      <c r="G795" t="inlineStr">
        <is>
          <t>Prod_0029</t>
        </is>
      </c>
      <c r="H795" t="inlineStr">
        <is>
          <t>Clothing</t>
        </is>
      </c>
      <c r="I795" t="n">
        <v>9</v>
      </c>
      <c r="J795" t="n">
        <v>578.86</v>
      </c>
      <c r="K795" t="n">
        <v>0</v>
      </c>
      <c r="L795">
        <f>I795*J795*(1-K795)</f>
        <v/>
      </c>
      <c r="M795">
        <f>VLOOKUP(F795,Products!A:D,4,FALSE)*I795</f>
        <v/>
      </c>
      <c r="N795">
        <f>L795-M795</f>
        <v/>
      </c>
    </row>
    <row r="796">
      <c r="A796" t="inlineStr">
        <is>
          <t>T1000794</t>
        </is>
      </c>
      <c r="B796" t="inlineStr">
        <is>
          <t>2023-04-14</t>
        </is>
      </c>
      <c r="C796" t="inlineStr">
        <is>
          <t>S033</t>
        </is>
      </c>
      <c r="D796" t="inlineStr">
        <is>
          <t>Store_033</t>
        </is>
      </c>
      <c r="E796" t="inlineStr">
        <is>
          <t>North</t>
        </is>
      </c>
      <c r="F796" t="inlineStr">
        <is>
          <t>P0023</t>
        </is>
      </c>
      <c r="G796" t="inlineStr">
        <is>
          <t>Prod_0023</t>
        </is>
      </c>
      <c r="H796" t="inlineStr">
        <is>
          <t>Stationery</t>
        </is>
      </c>
      <c r="I796" t="n">
        <v>8</v>
      </c>
      <c r="J796" t="n">
        <v>163.07</v>
      </c>
      <c r="K796" t="n">
        <v>0.1</v>
      </c>
      <c r="L796">
        <f>I796*J796*(1-K796)</f>
        <v/>
      </c>
      <c r="M796">
        <f>VLOOKUP(F796,Products!A:D,4,FALSE)*I796</f>
        <v/>
      </c>
      <c r="N796">
        <f>L796-M796</f>
        <v/>
      </c>
    </row>
    <row r="797">
      <c r="A797" t="inlineStr">
        <is>
          <t>T1000795</t>
        </is>
      </c>
      <c r="B797" t="inlineStr">
        <is>
          <t>2024-07-30</t>
        </is>
      </c>
      <c r="C797" t="inlineStr">
        <is>
          <t>S033</t>
        </is>
      </c>
      <c r="D797" t="inlineStr">
        <is>
          <t>Store_033</t>
        </is>
      </c>
      <c r="E797" t="inlineStr">
        <is>
          <t>North</t>
        </is>
      </c>
      <c r="F797" t="inlineStr">
        <is>
          <t>P0158</t>
        </is>
      </c>
      <c r="G797" t="inlineStr">
        <is>
          <t>Prod_0158</t>
        </is>
      </c>
      <c r="H797" t="inlineStr">
        <is>
          <t>Beverages</t>
        </is>
      </c>
      <c r="I797" t="n">
        <v>5</v>
      </c>
      <c r="J797" t="n">
        <v>303.84</v>
      </c>
      <c r="K797" t="n">
        <v>0</v>
      </c>
      <c r="L797">
        <f>I797*J797*(1-K797)</f>
        <v/>
      </c>
      <c r="M797">
        <f>VLOOKUP(F797,Products!A:D,4,FALSE)*I797</f>
        <v/>
      </c>
      <c r="N797">
        <f>L797-M797</f>
        <v/>
      </c>
    </row>
    <row r="798">
      <c r="A798" t="inlineStr">
        <is>
          <t>T1000796</t>
        </is>
      </c>
      <c r="B798" t="inlineStr">
        <is>
          <t>2024-01-01</t>
        </is>
      </c>
      <c r="C798" t="inlineStr">
        <is>
          <t>S046</t>
        </is>
      </c>
      <c r="D798" t="inlineStr">
        <is>
          <t>Store_046</t>
        </is>
      </c>
      <c r="E798" t="inlineStr">
        <is>
          <t>South</t>
        </is>
      </c>
      <c r="F798" t="inlineStr">
        <is>
          <t>P0144</t>
        </is>
      </c>
      <c r="G798" t="inlineStr">
        <is>
          <t>Prod_0144</t>
        </is>
      </c>
      <c r="H798" t="inlineStr">
        <is>
          <t>Stationery</t>
        </is>
      </c>
      <c r="I798" t="n">
        <v>3</v>
      </c>
      <c r="J798" t="n">
        <v>251.51</v>
      </c>
      <c r="K798" t="n">
        <v>0.05</v>
      </c>
      <c r="L798">
        <f>I798*J798*(1-K798)</f>
        <v/>
      </c>
      <c r="M798">
        <f>VLOOKUP(F798,Products!A:D,4,FALSE)*I798</f>
        <v/>
      </c>
      <c r="N798">
        <f>L798-M798</f>
        <v/>
      </c>
    </row>
    <row r="799">
      <c r="A799" t="inlineStr">
        <is>
          <t>T1000797</t>
        </is>
      </c>
      <c r="B799" t="inlineStr">
        <is>
          <t>2025-01-01</t>
        </is>
      </c>
      <c r="C799" t="inlineStr">
        <is>
          <t>S019</t>
        </is>
      </c>
      <c r="D799" t="inlineStr">
        <is>
          <t>Store_019</t>
        </is>
      </c>
      <c r="E799" t="inlineStr">
        <is>
          <t>East</t>
        </is>
      </c>
      <c r="F799" t="inlineStr">
        <is>
          <t>P0188</t>
        </is>
      </c>
      <c r="G799" t="inlineStr">
        <is>
          <t>Prod_0188</t>
        </is>
      </c>
      <c r="H799" t="inlineStr">
        <is>
          <t>Food</t>
        </is>
      </c>
      <c r="I799" t="n">
        <v>4</v>
      </c>
      <c r="J799" t="n">
        <v>609.84</v>
      </c>
      <c r="K799" t="n">
        <v>0</v>
      </c>
      <c r="L799">
        <f>I799*J799*(1-K799)</f>
        <v/>
      </c>
      <c r="M799">
        <f>VLOOKUP(F799,Products!A:D,4,FALSE)*I799</f>
        <v/>
      </c>
      <c r="N799">
        <f>L799-M799</f>
        <v/>
      </c>
    </row>
    <row r="800">
      <c r="A800" t="inlineStr">
        <is>
          <t>T1000798</t>
        </is>
      </c>
      <c r="B800" t="inlineStr">
        <is>
          <t>2025-09-06</t>
        </is>
      </c>
      <c r="C800" t="inlineStr">
        <is>
          <t>S020</t>
        </is>
      </c>
      <c r="D800" t="inlineStr">
        <is>
          <t>Store_020</t>
        </is>
      </c>
      <c r="E800" t="inlineStr">
        <is>
          <t>West</t>
        </is>
      </c>
      <c r="F800" t="inlineStr">
        <is>
          <t>P0193</t>
        </is>
      </c>
      <c r="G800" t="inlineStr">
        <is>
          <t>Prod_0193</t>
        </is>
      </c>
      <c r="H800" t="inlineStr">
        <is>
          <t>Food</t>
        </is>
      </c>
      <c r="I800" t="n">
        <v>9</v>
      </c>
      <c r="J800" t="n">
        <v>630.87</v>
      </c>
      <c r="K800" t="n">
        <v>0</v>
      </c>
      <c r="L800">
        <f>I800*J800*(1-K800)</f>
        <v/>
      </c>
      <c r="M800">
        <f>VLOOKUP(F800,Products!A:D,4,FALSE)*I800</f>
        <v/>
      </c>
      <c r="N800">
        <f>L800-M800</f>
        <v/>
      </c>
    </row>
    <row r="801">
      <c r="A801" t="inlineStr">
        <is>
          <t>T1000799</t>
        </is>
      </c>
      <c r="B801" t="inlineStr">
        <is>
          <t>2023-08-12</t>
        </is>
      </c>
      <c r="C801" t="inlineStr">
        <is>
          <t>S023</t>
        </is>
      </c>
      <c r="D801" t="inlineStr">
        <is>
          <t>Store_023</t>
        </is>
      </c>
      <c r="E801" t="inlineStr">
        <is>
          <t>South</t>
        </is>
      </c>
      <c r="F801" t="inlineStr">
        <is>
          <t>P0176</t>
        </is>
      </c>
      <c r="G801" t="inlineStr">
        <is>
          <t>Prod_0176</t>
        </is>
      </c>
      <c r="H801" t="inlineStr">
        <is>
          <t>Food</t>
        </is>
      </c>
      <c r="I801" t="n">
        <v>9</v>
      </c>
      <c r="J801" t="n">
        <v>726.4299999999999</v>
      </c>
      <c r="K801" t="n">
        <v>0.05</v>
      </c>
      <c r="L801">
        <f>I801*J801*(1-K801)</f>
        <v/>
      </c>
      <c r="M801">
        <f>VLOOKUP(F801,Products!A:D,4,FALSE)*I801</f>
        <v/>
      </c>
      <c r="N801">
        <f>L801-M801</f>
        <v/>
      </c>
    </row>
    <row r="802">
      <c r="A802" t="inlineStr">
        <is>
          <t>T1000800</t>
        </is>
      </c>
      <c r="B802" t="inlineStr">
        <is>
          <t>2024-02-25</t>
        </is>
      </c>
      <c r="C802" t="inlineStr">
        <is>
          <t>S030</t>
        </is>
      </c>
      <c r="D802" t="inlineStr">
        <is>
          <t>Store_030</t>
        </is>
      </c>
      <c r="E802" t="inlineStr">
        <is>
          <t>North</t>
        </is>
      </c>
      <c r="F802" t="inlineStr">
        <is>
          <t>P0006</t>
        </is>
      </c>
      <c r="G802" t="inlineStr">
        <is>
          <t>Prod_0006</t>
        </is>
      </c>
      <c r="H802" t="inlineStr">
        <is>
          <t>Food</t>
        </is>
      </c>
      <c r="I802" t="n">
        <v>8</v>
      </c>
      <c r="J802" t="n">
        <v>758.35</v>
      </c>
      <c r="K802" t="n">
        <v>0</v>
      </c>
      <c r="L802">
        <f>I802*J802*(1-K802)</f>
        <v/>
      </c>
      <c r="M802">
        <f>VLOOKUP(F802,Products!A:D,4,FALSE)*I802</f>
        <v/>
      </c>
      <c r="N802">
        <f>L802-M802</f>
        <v/>
      </c>
    </row>
    <row r="803">
      <c r="A803" t="inlineStr">
        <is>
          <t>T1000801</t>
        </is>
      </c>
      <c r="B803" t="inlineStr">
        <is>
          <t>2024-12-21</t>
        </is>
      </c>
      <c r="C803" t="inlineStr">
        <is>
          <t>S005</t>
        </is>
      </c>
      <c r="D803" t="inlineStr">
        <is>
          <t>Store_005</t>
        </is>
      </c>
      <c r="E803" t="inlineStr">
        <is>
          <t>Central</t>
        </is>
      </c>
      <c r="F803" t="inlineStr">
        <is>
          <t>P0025</t>
        </is>
      </c>
      <c r="G803" t="inlineStr">
        <is>
          <t>Prod_0025</t>
        </is>
      </c>
      <c r="H803" t="inlineStr">
        <is>
          <t>Beverages</t>
        </is>
      </c>
      <c r="I803" t="n">
        <v>6</v>
      </c>
      <c r="J803" t="n">
        <v>355.06</v>
      </c>
      <c r="K803" t="n">
        <v>0.15</v>
      </c>
      <c r="L803">
        <f>I803*J803*(1-K803)</f>
        <v/>
      </c>
      <c r="M803">
        <f>VLOOKUP(F803,Products!A:D,4,FALSE)*I803</f>
        <v/>
      </c>
      <c r="N803">
        <f>L803-M803</f>
        <v/>
      </c>
    </row>
    <row r="804">
      <c r="A804" t="inlineStr">
        <is>
          <t>T1000802</t>
        </is>
      </c>
      <c r="B804" t="inlineStr">
        <is>
          <t>2024-10-14</t>
        </is>
      </c>
      <c r="C804" t="inlineStr">
        <is>
          <t>S042</t>
        </is>
      </c>
      <c r="D804" t="inlineStr">
        <is>
          <t>Store_042</t>
        </is>
      </c>
      <c r="E804" t="inlineStr">
        <is>
          <t>Central</t>
        </is>
      </c>
      <c r="F804" t="inlineStr">
        <is>
          <t>P0150</t>
        </is>
      </c>
      <c r="G804" t="inlineStr">
        <is>
          <t>Prod_0150</t>
        </is>
      </c>
      <c r="H804" t="inlineStr">
        <is>
          <t>Clothing</t>
        </is>
      </c>
      <c r="I804" t="n">
        <v>8</v>
      </c>
      <c r="J804" t="n">
        <v>272.63</v>
      </c>
      <c r="K804" t="n">
        <v>0.05</v>
      </c>
      <c r="L804">
        <f>I804*J804*(1-K804)</f>
        <v/>
      </c>
      <c r="M804">
        <f>VLOOKUP(F804,Products!A:D,4,FALSE)*I804</f>
        <v/>
      </c>
      <c r="N804">
        <f>L804-M804</f>
        <v/>
      </c>
    </row>
    <row r="805">
      <c r="A805" t="inlineStr">
        <is>
          <t>T1000803</t>
        </is>
      </c>
      <c r="B805" t="inlineStr">
        <is>
          <t>2023-04-14</t>
        </is>
      </c>
      <c r="C805" t="inlineStr">
        <is>
          <t>S024</t>
        </is>
      </c>
      <c r="D805" t="inlineStr">
        <is>
          <t>Store_024</t>
        </is>
      </c>
      <c r="E805" t="inlineStr">
        <is>
          <t>South</t>
        </is>
      </c>
      <c r="F805" t="inlineStr">
        <is>
          <t>P0168</t>
        </is>
      </c>
      <c r="G805" t="inlineStr">
        <is>
          <t>Prod_0168</t>
        </is>
      </c>
      <c r="H805" t="inlineStr">
        <is>
          <t>Electronics</t>
        </is>
      </c>
      <c r="I805" t="n">
        <v>2</v>
      </c>
      <c r="J805" t="n">
        <v>76.06</v>
      </c>
      <c r="K805" t="n">
        <v>0.05</v>
      </c>
      <c r="L805">
        <f>I805*J805*(1-K805)</f>
        <v/>
      </c>
      <c r="M805">
        <f>VLOOKUP(F805,Products!A:D,4,FALSE)*I805</f>
        <v/>
      </c>
      <c r="N805">
        <f>L805-M805</f>
        <v/>
      </c>
    </row>
    <row r="806">
      <c r="A806" t="inlineStr">
        <is>
          <t>T1000804</t>
        </is>
      </c>
      <c r="B806" t="inlineStr">
        <is>
          <t>2025-01-12</t>
        </is>
      </c>
      <c r="C806" t="inlineStr">
        <is>
          <t>S005</t>
        </is>
      </c>
      <c r="D806" t="inlineStr">
        <is>
          <t>Store_005</t>
        </is>
      </c>
      <c r="E806" t="inlineStr">
        <is>
          <t>Central</t>
        </is>
      </c>
      <c r="F806" t="inlineStr">
        <is>
          <t>P0186</t>
        </is>
      </c>
      <c r="G806" t="inlineStr">
        <is>
          <t>Prod_0186</t>
        </is>
      </c>
      <c r="H806" t="inlineStr">
        <is>
          <t>Household</t>
        </is>
      </c>
      <c r="I806" t="n">
        <v>6</v>
      </c>
      <c r="J806" t="n">
        <v>707.42</v>
      </c>
      <c r="K806" t="n">
        <v>0</v>
      </c>
      <c r="L806">
        <f>I806*J806*(1-K806)</f>
        <v/>
      </c>
      <c r="M806">
        <f>VLOOKUP(F806,Products!A:D,4,FALSE)*I806</f>
        <v/>
      </c>
      <c r="N806">
        <f>L806-M806</f>
        <v/>
      </c>
    </row>
    <row r="807">
      <c r="A807" t="inlineStr">
        <is>
          <t>T1000805</t>
        </is>
      </c>
      <c r="B807" t="inlineStr">
        <is>
          <t>2024-10-01</t>
        </is>
      </c>
      <c r="C807" t="inlineStr">
        <is>
          <t>S046</t>
        </is>
      </c>
      <c r="D807" t="inlineStr">
        <is>
          <t>Store_046</t>
        </is>
      </c>
      <c r="E807" t="inlineStr">
        <is>
          <t>South</t>
        </is>
      </c>
      <c r="F807" t="inlineStr">
        <is>
          <t>P0013</t>
        </is>
      </c>
      <c r="G807" t="inlineStr">
        <is>
          <t>Prod_0013</t>
        </is>
      </c>
      <c r="H807" t="inlineStr">
        <is>
          <t>Clothing</t>
        </is>
      </c>
      <c r="I807" t="n">
        <v>5</v>
      </c>
      <c r="J807" t="n">
        <v>69.12</v>
      </c>
      <c r="K807" t="n">
        <v>0.05</v>
      </c>
      <c r="L807">
        <f>I807*J807*(1-K807)</f>
        <v/>
      </c>
      <c r="M807">
        <f>VLOOKUP(F807,Products!A:D,4,FALSE)*I807</f>
        <v/>
      </c>
      <c r="N807">
        <f>L807-M807</f>
        <v/>
      </c>
    </row>
    <row r="808">
      <c r="A808" t="inlineStr">
        <is>
          <t>T1000806</t>
        </is>
      </c>
      <c r="B808" t="inlineStr">
        <is>
          <t>2023-07-31</t>
        </is>
      </c>
      <c r="C808" t="inlineStr">
        <is>
          <t>S004</t>
        </is>
      </c>
      <c r="D808" t="inlineStr">
        <is>
          <t>Store_004</t>
        </is>
      </c>
      <c r="E808" t="inlineStr">
        <is>
          <t>Central</t>
        </is>
      </c>
      <c r="F808" t="inlineStr">
        <is>
          <t>P0068</t>
        </is>
      </c>
      <c r="G808" t="inlineStr">
        <is>
          <t>Prod_0068</t>
        </is>
      </c>
      <c r="H808" t="inlineStr">
        <is>
          <t>Household</t>
        </is>
      </c>
      <c r="I808" t="n">
        <v>6</v>
      </c>
      <c r="J808" t="n">
        <v>218.44</v>
      </c>
      <c r="K808" t="n">
        <v>0</v>
      </c>
      <c r="L808">
        <f>I808*J808*(1-K808)</f>
        <v/>
      </c>
      <c r="M808">
        <f>VLOOKUP(F808,Products!A:D,4,FALSE)*I808</f>
        <v/>
      </c>
      <c r="N808">
        <f>L808-M808</f>
        <v/>
      </c>
    </row>
    <row r="809">
      <c r="A809" t="inlineStr">
        <is>
          <t>T1000807</t>
        </is>
      </c>
      <c r="B809" t="inlineStr">
        <is>
          <t>2025-08-27</t>
        </is>
      </c>
      <c r="C809" t="inlineStr">
        <is>
          <t>S050</t>
        </is>
      </c>
      <c r="D809" t="inlineStr">
        <is>
          <t>Store_050</t>
        </is>
      </c>
      <c r="E809" t="inlineStr">
        <is>
          <t>South</t>
        </is>
      </c>
      <c r="F809" t="inlineStr">
        <is>
          <t>P0049</t>
        </is>
      </c>
      <c r="G809" t="inlineStr">
        <is>
          <t>Prod_0049</t>
        </is>
      </c>
      <c r="H809" t="inlineStr">
        <is>
          <t>Beverages</t>
        </is>
      </c>
      <c r="I809" t="n">
        <v>1</v>
      </c>
      <c r="J809" t="n">
        <v>201.4</v>
      </c>
      <c r="K809" t="n">
        <v>0</v>
      </c>
      <c r="L809">
        <f>I809*J809*(1-K809)</f>
        <v/>
      </c>
      <c r="M809">
        <f>VLOOKUP(F809,Products!A:D,4,FALSE)*I809</f>
        <v/>
      </c>
      <c r="N809">
        <f>L809-M809</f>
        <v/>
      </c>
    </row>
    <row r="810">
      <c r="A810" t="inlineStr">
        <is>
          <t>T1000808</t>
        </is>
      </c>
      <c r="B810" t="inlineStr">
        <is>
          <t>2025-08-12</t>
        </is>
      </c>
      <c r="C810" t="inlineStr">
        <is>
          <t>S014</t>
        </is>
      </c>
      <c r="D810" t="inlineStr">
        <is>
          <t>Store_014</t>
        </is>
      </c>
      <c r="E810" t="inlineStr">
        <is>
          <t>West</t>
        </is>
      </c>
      <c r="F810" t="inlineStr">
        <is>
          <t>P0176</t>
        </is>
      </c>
      <c r="G810" t="inlineStr">
        <is>
          <t>Prod_0176</t>
        </is>
      </c>
      <c r="H810" t="inlineStr">
        <is>
          <t>Food</t>
        </is>
      </c>
      <c r="I810" t="n">
        <v>6</v>
      </c>
      <c r="J810" t="n">
        <v>652.34</v>
      </c>
      <c r="K810" t="n">
        <v>0</v>
      </c>
      <c r="L810">
        <f>I810*J810*(1-K810)</f>
        <v/>
      </c>
      <c r="M810">
        <f>VLOOKUP(F810,Products!A:D,4,FALSE)*I810</f>
        <v/>
      </c>
      <c r="N810">
        <f>L810-M810</f>
        <v/>
      </c>
    </row>
    <row r="811">
      <c r="A811" t="inlineStr">
        <is>
          <t>T1000809</t>
        </is>
      </c>
      <c r="B811" t="inlineStr">
        <is>
          <t>2024-01-18</t>
        </is>
      </c>
      <c r="C811" t="inlineStr">
        <is>
          <t>S043</t>
        </is>
      </c>
      <c r="D811" t="inlineStr">
        <is>
          <t>Store_043</t>
        </is>
      </c>
      <c r="E811" t="inlineStr">
        <is>
          <t>East</t>
        </is>
      </c>
      <c r="F811" t="inlineStr">
        <is>
          <t>P0128</t>
        </is>
      </c>
      <c r="G811" t="inlineStr">
        <is>
          <t>Prod_0128</t>
        </is>
      </c>
      <c r="H811" t="inlineStr">
        <is>
          <t>Toys</t>
        </is>
      </c>
      <c r="I811" t="n">
        <v>1</v>
      </c>
      <c r="J811" t="n">
        <v>175.18</v>
      </c>
      <c r="K811" t="n">
        <v>0.1</v>
      </c>
      <c r="L811">
        <f>I811*J811*(1-K811)</f>
        <v/>
      </c>
      <c r="M811">
        <f>VLOOKUP(F811,Products!A:D,4,FALSE)*I811</f>
        <v/>
      </c>
      <c r="N811">
        <f>L811-M811</f>
        <v/>
      </c>
    </row>
    <row r="812">
      <c r="A812" t="inlineStr">
        <is>
          <t>T1000810</t>
        </is>
      </c>
      <c r="B812" t="inlineStr">
        <is>
          <t>2024-12-17</t>
        </is>
      </c>
      <c r="C812" t="inlineStr">
        <is>
          <t>S047</t>
        </is>
      </c>
      <c r="D812" t="inlineStr">
        <is>
          <t>Store_047</t>
        </is>
      </c>
      <c r="E812" t="inlineStr">
        <is>
          <t>North</t>
        </is>
      </c>
      <c r="F812" t="inlineStr">
        <is>
          <t>P0103</t>
        </is>
      </c>
      <c r="G812" t="inlineStr">
        <is>
          <t>Prod_0103</t>
        </is>
      </c>
      <c r="H812" t="inlineStr">
        <is>
          <t>Stationery</t>
        </is>
      </c>
      <c r="I812" t="n">
        <v>6</v>
      </c>
      <c r="J812" t="n">
        <v>597.78</v>
      </c>
      <c r="K812" t="n">
        <v>0</v>
      </c>
      <c r="L812">
        <f>I812*J812*(1-K812)</f>
        <v/>
      </c>
      <c r="M812">
        <f>VLOOKUP(F812,Products!A:D,4,FALSE)*I812</f>
        <v/>
      </c>
      <c r="N812">
        <f>L812-M812</f>
        <v/>
      </c>
    </row>
    <row r="813">
      <c r="A813" t="inlineStr">
        <is>
          <t>T1000811</t>
        </is>
      </c>
      <c r="B813" t="inlineStr">
        <is>
          <t>2025-08-07</t>
        </is>
      </c>
      <c r="C813" t="inlineStr">
        <is>
          <t>S042</t>
        </is>
      </c>
      <c r="D813" t="inlineStr">
        <is>
          <t>Store_042</t>
        </is>
      </c>
      <c r="E813" t="inlineStr">
        <is>
          <t>Central</t>
        </is>
      </c>
      <c r="F813" t="inlineStr">
        <is>
          <t>P0042</t>
        </is>
      </c>
      <c r="G813" t="inlineStr">
        <is>
          <t>Prod_0042</t>
        </is>
      </c>
      <c r="H813" t="inlineStr">
        <is>
          <t>Electronics</t>
        </is>
      </c>
      <c r="I813" t="n">
        <v>7</v>
      </c>
      <c r="J813" t="n">
        <v>736.48</v>
      </c>
      <c r="K813" t="n">
        <v>0</v>
      </c>
      <c r="L813">
        <f>I813*J813*(1-K813)</f>
        <v/>
      </c>
      <c r="M813">
        <f>VLOOKUP(F813,Products!A:D,4,FALSE)*I813</f>
        <v/>
      </c>
      <c r="N813">
        <f>L813-M813</f>
        <v/>
      </c>
    </row>
    <row r="814">
      <c r="A814" t="inlineStr">
        <is>
          <t>T1000812</t>
        </is>
      </c>
      <c r="B814" t="inlineStr">
        <is>
          <t>2023-09-04</t>
        </is>
      </c>
      <c r="C814" t="inlineStr">
        <is>
          <t>S050</t>
        </is>
      </c>
      <c r="D814" t="inlineStr">
        <is>
          <t>Store_050</t>
        </is>
      </c>
      <c r="E814" t="inlineStr">
        <is>
          <t>South</t>
        </is>
      </c>
      <c r="F814" t="inlineStr">
        <is>
          <t>P0018</t>
        </is>
      </c>
      <c r="G814" t="inlineStr">
        <is>
          <t>Prod_0018</t>
        </is>
      </c>
      <c r="H814" t="inlineStr">
        <is>
          <t>Food</t>
        </is>
      </c>
      <c r="I814" t="n">
        <v>9</v>
      </c>
      <c r="J814" t="n">
        <v>1030.94</v>
      </c>
      <c r="K814" t="n">
        <v>0</v>
      </c>
      <c r="L814">
        <f>I814*J814*(1-K814)</f>
        <v/>
      </c>
      <c r="M814">
        <f>VLOOKUP(F814,Products!A:D,4,FALSE)*I814</f>
        <v/>
      </c>
      <c r="N814">
        <f>L814-M814</f>
        <v/>
      </c>
    </row>
    <row r="815">
      <c r="A815" t="inlineStr">
        <is>
          <t>T1000813</t>
        </is>
      </c>
      <c r="B815" t="inlineStr">
        <is>
          <t>2023-01-15</t>
        </is>
      </c>
      <c r="C815" t="inlineStr">
        <is>
          <t>S039</t>
        </is>
      </c>
      <c r="D815" t="inlineStr">
        <is>
          <t>Store_039</t>
        </is>
      </c>
      <c r="E815" t="inlineStr">
        <is>
          <t>North</t>
        </is>
      </c>
      <c r="F815" t="inlineStr">
        <is>
          <t>P0186</t>
        </is>
      </c>
      <c r="G815" t="inlineStr">
        <is>
          <t>Prod_0186</t>
        </is>
      </c>
      <c r="H815" t="inlineStr">
        <is>
          <t>Household</t>
        </is>
      </c>
      <c r="I815" t="n">
        <v>3</v>
      </c>
      <c r="J815" t="n">
        <v>758.14</v>
      </c>
      <c r="K815" t="n">
        <v>0</v>
      </c>
      <c r="L815">
        <f>I815*J815*(1-K815)</f>
        <v/>
      </c>
      <c r="M815">
        <f>VLOOKUP(F815,Products!A:D,4,FALSE)*I815</f>
        <v/>
      </c>
      <c r="N815">
        <f>L815-M815</f>
        <v/>
      </c>
    </row>
    <row r="816">
      <c r="A816" t="inlineStr">
        <is>
          <t>T1000814</t>
        </is>
      </c>
      <c r="B816" t="inlineStr">
        <is>
          <t>2024-11-12</t>
        </is>
      </c>
      <c r="C816" t="inlineStr">
        <is>
          <t>S010</t>
        </is>
      </c>
      <c r="D816" t="inlineStr">
        <is>
          <t>Store_010</t>
        </is>
      </c>
      <c r="E816" t="inlineStr">
        <is>
          <t>North</t>
        </is>
      </c>
      <c r="F816" t="inlineStr">
        <is>
          <t>P0169</t>
        </is>
      </c>
      <c r="G816" t="inlineStr">
        <is>
          <t>Prod_0169</t>
        </is>
      </c>
      <c r="H816" t="inlineStr">
        <is>
          <t>Beverages</t>
        </is>
      </c>
      <c r="I816" t="n">
        <v>8</v>
      </c>
      <c r="J816" t="n">
        <v>551.54</v>
      </c>
      <c r="K816" t="n">
        <v>0.05</v>
      </c>
      <c r="L816">
        <f>I816*J816*(1-K816)</f>
        <v/>
      </c>
      <c r="M816">
        <f>VLOOKUP(F816,Products!A:D,4,FALSE)*I816</f>
        <v/>
      </c>
      <c r="N816">
        <f>L816-M816</f>
        <v/>
      </c>
    </row>
    <row r="817">
      <c r="A817" t="inlineStr">
        <is>
          <t>T1000815</t>
        </is>
      </c>
      <c r="B817" t="inlineStr">
        <is>
          <t>2024-01-28</t>
        </is>
      </c>
      <c r="C817" t="inlineStr">
        <is>
          <t>S036</t>
        </is>
      </c>
      <c r="D817" t="inlineStr">
        <is>
          <t>Store_036</t>
        </is>
      </c>
      <c r="E817" t="inlineStr">
        <is>
          <t>Central</t>
        </is>
      </c>
      <c r="F817" t="inlineStr">
        <is>
          <t>P0018</t>
        </is>
      </c>
      <c r="G817" t="inlineStr">
        <is>
          <t>Prod_0018</t>
        </is>
      </c>
      <c r="H817" t="inlineStr">
        <is>
          <t>Food</t>
        </is>
      </c>
      <c r="I817" t="n">
        <v>5</v>
      </c>
      <c r="J817" t="n">
        <v>690.29</v>
      </c>
      <c r="K817" t="n">
        <v>0</v>
      </c>
      <c r="L817">
        <f>I817*J817*(1-K817)</f>
        <v/>
      </c>
      <c r="M817">
        <f>VLOOKUP(F817,Products!A:D,4,FALSE)*I817</f>
        <v/>
      </c>
      <c r="N817">
        <f>L817-M817</f>
        <v/>
      </c>
    </row>
    <row r="818">
      <c r="A818" t="inlineStr">
        <is>
          <t>T1000816</t>
        </is>
      </c>
      <c r="B818" t="inlineStr">
        <is>
          <t>2024-10-10</t>
        </is>
      </c>
      <c r="C818" t="inlineStr">
        <is>
          <t>S010</t>
        </is>
      </c>
      <c r="D818" t="inlineStr">
        <is>
          <t>Store_010</t>
        </is>
      </c>
      <c r="E818" t="inlineStr">
        <is>
          <t>North</t>
        </is>
      </c>
      <c r="F818" t="inlineStr">
        <is>
          <t>P0051</t>
        </is>
      </c>
      <c r="G818" t="inlineStr">
        <is>
          <t>Prod_0051</t>
        </is>
      </c>
      <c r="H818" t="inlineStr">
        <is>
          <t>Clothing</t>
        </is>
      </c>
      <c r="I818" t="n">
        <v>8</v>
      </c>
      <c r="J818" t="n">
        <v>69.31</v>
      </c>
      <c r="K818" t="n">
        <v>0</v>
      </c>
      <c r="L818">
        <f>I818*J818*(1-K818)</f>
        <v/>
      </c>
      <c r="M818">
        <f>VLOOKUP(F818,Products!A:D,4,FALSE)*I818</f>
        <v/>
      </c>
      <c r="N818">
        <f>L818-M818</f>
        <v/>
      </c>
    </row>
    <row r="819">
      <c r="A819" t="inlineStr">
        <is>
          <t>T1000817</t>
        </is>
      </c>
      <c r="B819" t="inlineStr">
        <is>
          <t>2024-01-14</t>
        </is>
      </c>
      <c r="C819" t="inlineStr">
        <is>
          <t>S011</t>
        </is>
      </c>
      <c r="D819" t="inlineStr">
        <is>
          <t>Store_011</t>
        </is>
      </c>
      <c r="E819" t="inlineStr">
        <is>
          <t>South</t>
        </is>
      </c>
      <c r="F819" t="inlineStr">
        <is>
          <t>P0188</t>
        </is>
      </c>
      <c r="G819" t="inlineStr">
        <is>
          <t>Prod_0188</t>
        </is>
      </c>
      <c r="H819" t="inlineStr">
        <is>
          <t>Food</t>
        </is>
      </c>
      <c r="I819" t="n">
        <v>2</v>
      </c>
      <c r="J819" t="n">
        <v>688.29</v>
      </c>
      <c r="K819" t="n">
        <v>0.1</v>
      </c>
      <c r="L819">
        <f>I819*J819*(1-K819)</f>
        <v/>
      </c>
      <c r="M819">
        <f>VLOOKUP(F819,Products!A:D,4,FALSE)*I819</f>
        <v/>
      </c>
      <c r="N819">
        <f>L819-M819</f>
        <v/>
      </c>
    </row>
    <row r="820">
      <c r="A820" t="inlineStr">
        <is>
          <t>T1000818</t>
        </is>
      </c>
      <c r="B820" t="inlineStr">
        <is>
          <t>2025-06-20</t>
        </is>
      </c>
      <c r="C820" t="inlineStr">
        <is>
          <t>S041</t>
        </is>
      </c>
      <c r="D820" t="inlineStr">
        <is>
          <t>Store_041</t>
        </is>
      </c>
      <c r="E820" t="inlineStr">
        <is>
          <t>East</t>
        </is>
      </c>
      <c r="F820" t="inlineStr">
        <is>
          <t>P0062</t>
        </is>
      </c>
      <c r="G820" t="inlineStr">
        <is>
          <t>Prod_0062</t>
        </is>
      </c>
      <c r="H820" t="inlineStr">
        <is>
          <t>Beverages</t>
        </is>
      </c>
      <c r="I820" t="n">
        <v>2</v>
      </c>
      <c r="J820" t="n">
        <v>564.59</v>
      </c>
      <c r="K820" t="n">
        <v>0.05</v>
      </c>
      <c r="L820">
        <f>I820*J820*(1-K820)</f>
        <v/>
      </c>
      <c r="M820">
        <f>VLOOKUP(F820,Products!A:D,4,FALSE)*I820</f>
        <v/>
      </c>
      <c r="N820">
        <f>L820-M820</f>
        <v/>
      </c>
    </row>
    <row r="821">
      <c r="A821" t="inlineStr">
        <is>
          <t>T1000819</t>
        </is>
      </c>
      <c r="B821" t="inlineStr">
        <is>
          <t>2024-04-07</t>
        </is>
      </c>
      <c r="C821" t="inlineStr">
        <is>
          <t>S017</t>
        </is>
      </c>
      <c r="D821" t="inlineStr">
        <is>
          <t>Store_017</t>
        </is>
      </c>
      <c r="E821" t="inlineStr">
        <is>
          <t>South</t>
        </is>
      </c>
      <c r="F821" t="inlineStr">
        <is>
          <t>P0154</t>
        </is>
      </c>
      <c r="G821" t="inlineStr">
        <is>
          <t>Prod_0154</t>
        </is>
      </c>
      <c r="H821" t="inlineStr">
        <is>
          <t>Toys</t>
        </is>
      </c>
      <c r="I821" t="n">
        <v>4</v>
      </c>
      <c r="J821" t="n">
        <v>395.49</v>
      </c>
      <c r="K821" t="n">
        <v>0</v>
      </c>
      <c r="L821">
        <f>I821*J821*(1-K821)</f>
        <v/>
      </c>
      <c r="M821">
        <f>VLOOKUP(F821,Products!A:D,4,FALSE)*I821</f>
        <v/>
      </c>
      <c r="N821">
        <f>L821-M821</f>
        <v/>
      </c>
    </row>
    <row r="822">
      <c r="A822" t="inlineStr">
        <is>
          <t>T1000820</t>
        </is>
      </c>
      <c r="B822" t="inlineStr">
        <is>
          <t>2025-03-24</t>
        </is>
      </c>
      <c r="C822" t="inlineStr">
        <is>
          <t>S018</t>
        </is>
      </c>
      <c r="D822" t="inlineStr">
        <is>
          <t>Store_018</t>
        </is>
      </c>
      <c r="E822" t="inlineStr">
        <is>
          <t>South</t>
        </is>
      </c>
      <c r="F822" t="inlineStr">
        <is>
          <t>P0130</t>
        </is>
      </c>
      <c r="G822" t="inlineStr">
        <is>
          <t>Prod_0130</t>
        </is>
      </c>
      <c r="H822" t="inlineStr">
        <is>
          <t>Electronics</t>
        </is>
      </c>
      <c r="I822" t="n">
        <v>6</v>
      </c>
      <c r="J822" t="n">
        <v>528.5599999999999</v>
      </c>
      <c r="K822" t="n">
        <v>0</v>
      </c>
      <c r="L822">
        <f>I822*J822*(1-K822)</f>
        <v/>
      </c>
      <c r="M822">
        <f>VLOOKUP(F822,Products!A:D,4,FALSE)*I822</f>
        <v/>
      </c>
      <c r="N822">
        <f>L822-M822</f>
        <v/>
      </c>
    </row>
    <row r="823">
      <c r="A823" t="inlineStr">
        <is>
          <t>T1000821</t>
        </is>
      </c>
      <c r="B823" t="inlineStr">
        <is>
          <t>2023-12-02</t>
        </is>
      </c>
      <c r="C823" t="inlineStr">
        <is>
          <t>S008</t>
        </is>
      </c>
      <c r="D823" t="inlineStr">
        <is>
          <t>Store_008</t>
        </is>
      </c>
      <c r="E823" t="inlineStr">
        <is>
          <t>East</t>
        </is>
      </c>
      <c r="F823" t="inlineStr">
        <is>
          <t>P0141</t>
        </is>
      </c>
      <c r="G823" t="inlineStr">
        <is>
          <t>Prod_0141</t>
        </is>
      </c>
      <c r="H823" t="inlineStr">
        <is>
          <t>Food</t>
        </is>
      </c>
      <c r="I823" t="n">
        <v>8</v>
      </c>
      <c r="J823" t="n">
        <v>705.73</v>
      </c>
      <c r="K823" t="n">
        <v>0.15</v>
      </c>
      <c r="L823">
        <f>I823*J823*(1-K823)</f>
        <v/>
      </c>
      <c r="M823">
        <f>VLOOKUP(F823,Products!A:D,4,FALSE)*I823</f>
        <v/>
      </c>
      <c r="N823">
        <f>L823-M823</f>
        <v/>
      </c>
    </row>
    <row r="824">
      <c r="A824" t="inlineStr">
        <is>
          <t>T1000822</t>
        </is>
      </c>
      <c r="B824" t="inlineStr">
        <is>
          <t>2024-04-15</t>
        </is>
      </c>
      <c r="C824" t="inlineStr">
        <is>
          <t>S034</t>
        </is>
      </c>
      <c r="D824" t="inlineStr">
        <is>
          <t>Store_034</t>
        </is>
      </c>
      <c r="E824" t="inlineStr">
        <is>
          <t>Central</t>
        </is>
      </c>
      <c r="F824" t="inlineStr">
        <is>
          <t>P0189</t>
        </is>
      </c>
      <c r="G824" t="inlineStr">
        <is>
          <t>Prod_0189</t>
        </is>
      </c>
      <c r="H824" t="inlineStr">
        <is>
          <t>Food</t>
        </is>
      </c>
      <c r="I824" t="n">
        <v>6</v>
      </c>
      <c r="J824" t="n">
        <v>778.1</v>
      </c>
      <c r="K824" t="n">
        <v>0.2</v>
      </c>
      <c r="L824">
        <f>I824*J824*(1-K824)</f>
        <v/>
      </c>
      <c r="M824">
        <f>VLOOKUP(F824,Products!A:D,4,FALSE)*I824</f>
        <v/>
      </c>
      <c r="N824">
        <f>L824-M824</f>
        <v/>
      </c>
    </row>
    <row r="825">
      <c r="A825" t="inlineStr">
        <is>
          <t>T1000823</t>
        </is>
      </c>
      <c r="B825" t="inlineStr">
        <is>
          <t>2025-06-08</t>
        </is>
      </c>
      <c r="C825" t="inlineStr">
        <is>
          <t>S012</t>
        </is>
      </c>
      <c r="D825" t="inlineStr">
        <is>
          <t>Store_012</t>
        </is>
      </c>
      <c r="E825" t="inlineStr">
        <is>
          <t>South</t>
        </is>
      </c>
      <c r="F825" t="inlineStr">
        <is>
          <t>P0029</t>
        </is>
      </c>
      <c r="G825" t="inlineStr">
        <is>
          <t>Prod_0029</t>
        </is>
      </c>
      <c r="H825" t="inlineStr">
        <is>
          <t>Clothing</t>
        </is>
      </c>
      <c r="I825" t="n">
        <v>7</v>
      </c>
      <c r="J825" t="n">
        <v>677.9</v>
      </c>
      <c r="K825" t="n">
        <v>0</v>
      </c>
      <c r="L825">
        <f>I825*J825*(1-K825)</f>
        <v/>
      </c>
      <c r="M825">
        <f>VLOOKUP(F825,Products!A:D,4,FALSE)*I825</f>
        <v/>
      </c>
      <c r="N825">
        <f>L825-M825</f>
        <v/>
      </c>
    </row>
    <row r="826">
      <c r="A826" t="inlineStr">
        <is>
          <t>T1000824</t>
        </is>
      </c>
      <c r="B826" t="inlineStr">
        <is>
          <t>2023-02-10</t>
        </is>
      </c>
      <c r="C826" t="inlineStr">
        <is>
          <t>S049</t>
        </is>
      </c>
      <c r="D826" t="inlineStr">
        <is>
          <t>Store_049</t>
        </is>
      </c>
      <c r="E826" t="inlineStr">
        <is>
          <t>North</t>
        </is>
      </c>
      <c r="F826" t="inlineStr">
        <is>
          <t>P0140</t>
        </is>
      </c>
      <c r="G826" t="inlineStr">
        <is>
          <t>Prod_0140</t>
        </is>
      </c>
      <c r="H826" t="inlineStr">
        <is>
          <t>Food</t>
        </is>
      </c>
      <c r="I826" t="n">
        <v>8</v>
      </c>
      <c r="J826" t="n">
        <v>704.58</v>
      </c>
      <c r="K826" t="n">
        <v>0</v>
      </c>
      <c r="L826">
        <f>I826*J826*(1-K826)</f>
        <v/>
      </c>
      <c r="M826">
        <f>VLOOKUP(F826,Products!A:D,4,FALSE)*I826</f>
        <v/>
      </c>
      <c r="N826">
        <f>L826-M826</f>
        <v/>
      </c>
    </row>
    <row r="827">
      <c r="A827" t="inlineStr">
        <is>
          <t>T1000825</t>
        </is>
      </c>
      <c r="B827" t="inlineStr">
        <is>
          <t>2023-12-24</t>
        </is>
      </c>
      <c r="C827" t="inlineStr">
        <is>
          <t>S007</t>
        </is>
      </c>
      <c r="D827" t="inlineStr">
        <is>
          <t>Store_007</t>
        </is>
      </c>
      <c r="E827" t="inlineStr">
        <is>
          <t>East</t>
        </is>
      </c>
      <c r="F827" t="inlineStr">
        <is>
          <t>P0064</t>
        </is>
      </c>
      <c r="G827" t="inlineStr">
        <is>
          <t>Prod_0064</t>
        </is>
      </c>
      <c r="H827" t="inlineStr">
        <is>
          <t>Beverages</t>
        </is>
      </c>
      <c r="I827" t="n">
        <v>1</v>
      </c>
      <c r="J827" t="n">
        <v>803.67</v>
      </c>
      <c r="K827" t="n">
        <v>0.15</v>
      </c>
      <c r="L827">
        <f>I827*J827*(1-K827)</f>
        <v/>
      </c>
      <c r="M827">
        <f>VLOOKUP(F827,Products!A:D,4,FALSE)*I827</f>
        <v/>
      </c>
      <c r="N827">
        <f>L827-M827</f>
        <v/>
      </c>
    </row>
    <row r="828">
      <c r="A828" t="inlineStr">
        <is>
          <t>T1000826</t>
        </is>
      </c>
      <c r="B828" t="inlineStr">
        <is>
          <t>2025-03-21</t>
        </is>
      </c>
      <c r="C828" t="inlineStr">
        <is>
          <t>S050</t>
        </is>
      </c>
      <c r="D828" t="inlineStr">
        <is>
          <t>Store_050</t>
        </is>
      </c>
      <c r="E828" t="inlineStr">
        <is>
          <t>South</t>
        </is>
      </c>
      <c r="F828" t="inlineStr">
        <is>
          <t>P0081</t>
        </is>
      </c>
      <c r="G828" t="inlineStr">
        <is>
          <t>Prod_0081</t>
        </is>
      </c>
      <c r="H828" t="inlineStr">
        <is>
          <t>Electronics</t>
        </is>
      </c>
      <c r="I828" t="n">
        <v>2</v>
      </c>
      <c r="J828" t="n">
        <v>244.29</v>
      </c>
      <c r="K828" t="n">
        <v>0</v>
      </c>
      <c r="L828">
        <f>I828*J828*(1-K828)</f>
        <v/>
      </c>
      <c r="M828">
        <f>VLOOKUP(F828,Products!A:D,4,FALSE)*I828</f>
        <v/>
      </c>
      <c r="N828">
        <f>L828-M828</f>
        <v/>
      </c>
    </row>
    <row r="829">
      <c r="A829" t="inlineStr">
        <is>
          <t>T1000827</t>
        </is>
      </c>
      <c r="B829" t="inlineStr">
        <is>
          <t>2024-01-28</t>
        </is>
      </c>
      <c r="C829" t="inlineStr">
        <is>
          <t>S007</t>
        </is>
      </c>
      <c r="D829" t="inlineStr">
        <is>
          <t>Store_007</t>
        </is>
      </c>
      <c r="E829" t="inlineStr">
        <is>
          <t>East</t>
        </is>
      </c>
      <c r="F829" t="inlineStr">
        <is>
          <t>P0005</t>
        </is>
      </c>
      <c r="G829" t="inlineStr">
        <is>
          <t>Prod_0005</t>
        </is>
      </c>
      <c r="H829" t="inlineStr">
        <is>
          <t>Beverages</t>
        </is>
      </c>
      <c r="I829" t="n">
        <v>2</v>
      </c>
      <c r="J829" t="n">
        <v>145.57</v>
      </c>
      <c r="K829" t="n">
        <v>0.2</v>
      </c>
      <c r="L829">
        <f>I829*J829*(1-K829)</f>
        <v/>
      </c>
      <c r="M829">
        <f>VLOOKUP(F829,Products!A:D,4,FALSE)*I829</f>
        <v/>
      </c>
      <c r="N829">
        <f>L829-M829</f>
        <v/>
      </c>
    </row>
    <row r="830">
      <c r="A830" t="inlineStr">
        <is>
          <t>T1000828</t>
        </is>
      </c>
      <c r="B830" t="inlineStr">
        <is>
          <t>2025-04-04</t>
        </is>
      </c>
      <c r="C830" t="inlineStr">
        <is>
          <t>S029</t>
        </is>
      </c>
      <c r="D830" t="inlineStr">
        <is>
          <t>Store_029</t>
        </is>
      </c>
      <c r="E830" t="inlineStr">
        <is>
          <t>South</t>
        </is>
      </c>
      <c r="F830" t="inlineStr">
        <is>
          <t>P0046</t>
        </is>
      </c>
      <c r="G830" t="inlineStr">
        <is>
          <t>Prod_0046</t>
        </is>
      </c>
      <c r="H830" t="inlineStr">
        <is>
          <t>Electronics</t>
        </is>
      </c>
      <c r="I830" t="n">
        <v>3</v>
      </c>
      <c r="J830" t="n">
        <v>59.18</v>
      </c>
      <c r="K830" t="n">
        <v>0.05</v>
      </c>
      <c r="L830">
        <f>I830*J830*(1-K830)</f>
        <v/>
      </c>
      <c r="M830">
        <f>VLOOKUP(F830,Products!A:D,4,FALSE)*I830</f>
        <v/>
      </c>
      <c r="N830">
        <f>L830-M830</f>
        <v/>
      </c>
    </row>
    <row r="831">
      <c r="A831" t="inlineStr">
        <is>
          <t>T1000829</t>
        </is>
      </c>
      <c r="B831" t="inlineStr">
        <is>
          <t>2023-01-12</t>
        </is>
      </c>
      <c r="C831" t="inlineStr">
        <is>
          <t>S024</t>
        </is>
      </c>
      <c r="D831" t="inlineStr">
        <is>
          <t>Store_024</t>
        </is>
      </c>
      <c r="E831" t="inlineStr">
        <is>
          <t>South</t>
        </is>
      </c>
      <c r="F831" t="inlineStr">
        <is>
          <t>P0088</t>
        </is>
      </c>
      <c r="G831" t="inlineStr">
        <is>
          <t>Prod_0088</t>
        </is>
      </c>
      <c r="H831" t="inlineStr">
        <is>
          <t>Toys</t>
        </is>
      </c>
      <c r="I831" t="n">
        <v>1</v>
      </c>
      <c r="J831" t="n">
        <v>548.75</v>
      </c>
      <c r="K831" t="n">
        <v>0.05</v>
      </c>
      <c r="L831">
        <f>I831*J831*(1-K831)</f>
        <v/>
      </c>
      <c r="M831">
        <f>VLOOKUP(F831,Products!A:D,4,FALSE)*I831</f>
        <v/>
      </c>
      <c r="N831">
        <f>L831-M831</f>
        <v/>
      </c>
    </row>
    <row r="832">
      <c r="A832" t="inlineStr">
        <is>
          <t>T1000830</t>
        </is>
      </c>
      <c r="B832" t="inlineStr">
        <is>
          <t>2024-04-23</t>
        </is>
      </c>
      <c r="C832" t="inlineStr">
        <is>
          <t>S020</t>
        </is>
      </c>
      <c r="D832" t="inlineStr">
        <is>
          <t>Store_020</t>
        </is>
      </c>
      <c r="E832" t="inlineStr">
        <is>
          <t>West</t>
        </is>
      </c>
      <c r="F832" t="inlineStr">
        <is>
          <t>P0148</t>
        </is>
      </c>
      <c r="G832" t="inlineStr">
        <is>
          <t>Prod_0148</t>
        </is>
      </c>
      <c r="H832" t="inlineStr">
        <is>
          <t>Electronics</t>
        </is>
      </c>
      <c r="I832" t="n">
        <v>5</v>
      </c>
      <c r="J832" t="n">
        <v>290.94</v>
      </c>
      <c r="K832" t="n">
        <v>0</v>
      </c>
      <c r="L832">
        <f>I832*J832*(1-K832)</f>
        <v/>
      </c>
      <c r="M832">
        <f>VLOOKUP(F832,Products!A:D,4,FALSE)*I832</f>
        <v/>
      </c>
      <c r="N832">
        <f>L832-M832</f>
        <v/>
      </c>
    </row>
    <row r="833">
      <c r="A833" t="inlineStr">
        <is>
          <t>T1000831</t>
        </is>
      </c>
      <c r="B833" t="inlineStr">
        <is>
          <t>2023-03-04</t>
        </is>
      </c>
      <c r="C833" t="inlineStr">
        <is>
          <t>S027</t>
        </is>
      </c>
      <c r="D833" t="inlineStr">
        <is>
          <t>Store_027</t>
        </is>
      </c>
      <c r="E833" t="inlineStr">
        <is>
          <t>South</t>
        </is>
      </c>
      <c r="F833" t="inlineStr">
        <is>
          <t>P0027</t>
        </is>
      </c>
      <c r="G833" t="inlineStr">
        <is>
          <t>Prod_0027</t>
        </is>
      </c>
      <c r="H833" t="inlineStr">
        <is>
          <t>Electronics</t>
        </is>
      </c>
      <c r="I833" t="n">
        <v>1</v>
      </c>
      <c r="J833" t="n">
        <v>566.99</v>
      </c>
      <c r="K833" t="n">
        <v>0</v>
      </c>
      <c r="L833">
        <f>I833*J833*(1-K833)</f>
        <v/>
      </c>
      <c r="M833">
        <f>VLOOKUP(F833,Products!A:D,4,FALSE)*I833</f>
        <v/>
      </c>
      <c r="N833">
        <f>L833-M833</f>
        <v/>
      </c>
    </row>
    <row r="834">
      <c r="A834" t="inlineStr">
        <is>
          <t>T1000832</t>
        </is>
      </c>
      <c r="B834" t="inlineStr">
        <is>
          <t>2024-11-27</t>
        </is>
      </c>
      <c r="C834" t="inlineStr">
        <is>
          <t>S002</t>
        </is>
      </c>
      <c r="D834" t="inlineStr">
        <is>
          <t>Store_002</t>
        </is>
      </c>
      <c r="E834" t="inlineStr">
        <is>
          <t>South</t>
        </is>
      </c>
      <c r="F834" t="inlineStr">
        <is>
          <t>P0060</t>
        </is>
      </c>
      <c r="G834" t="inlineStr">
        <is>
          <t>Prod_0060</t>
        </is>
      </c>
      <c r="H834" t="inlineStr">
        <is>
          <t>Toys</t>
        </is>
      </c>
      <c r="I834" t="n">
        <v>5</v>
      </c>
      <c r="J834" t="n">
        <v>131.79</v>
      </c>
      <c r="K834" t="n">
        <v>0</v>
      </c>
      <c r="L834">
        <f>I834*J834*(1-K834)</f>
        <v/>
      </c>
      <c r="M834">
        <f>VLOOKUP(F834,Products!A:D,4,FALSE)*I834</f>
        <v/>
      </c>
      <c r="N834">
        <f>L834-M834</f>
        <v/>
      </c>
    </row>
    <row r="835">
      <c r="A835" t="inlineStr">
        <is>
          <t>T1000833</t>
        </is>
      </c>
      <c r="B835" t="inlineStr">
        <is>
          <t>2024-05-30</t>
        </is>
      </c>
      <c r="C835" t="inlineStr">
        <is>
          <t>S021</t>
        </is>
      </c>
      <c r="D835" t="inlineStr">
        <is>
          <t>Store_021</t>
        </is>
      </c>
      <c r="E835" t="inlineStr">
        <is>
          <t>North</t>
        </is>
      </c>
      <c r="F835" t="inlineStr">
        <is>
          <t>P0080</t>
        </is>
      </c>
      <c r="G835" t="inlineStr">
        <is>
          <t>Prod_0080</t>
        </is>
      </c>
      <c r="H835" t="inlineStr">
        <is>
          <t>Clothing</t>
        </is>
      </c>
      <c r="I835" t="n">
        <v>4</v>
      </c>
      <c r="J835" t="n">
        <v>506.08</v>
      </c>
      <c r="K835" t="n">
        <v>0.15</v>
      </c>
      <c r="L835">
        <f>I835*J835*(1-K835)</f>
        <v/>
      </c>
      <c r="M835">
        <f>VLOOKUP(F835,Products!A:D,4,FALSE)*I835</f>
        <v/>
      </c>
      <c r="N835">
        <f>L835-M835</f>
        <v/>
      </c>
    </row>
    <row r="836">
      <c r="A836" t="inlineStr">
        <is>
          <t>T1000834</t>
        </is>
      </c>
      <c r="B836" t="inlineStr">
        <is>
          <t>2023-06-15</t>
        </is>
      </c>
      <c r="C836" t="inlineStr">
        <is>
          <t>S038</t>
        </is>
      </c>
      <c r="D836" t="inlineStr">
        <is>
          <t>Store_038</t>
        </is>
      </c>
      <c r="E836" t="inlineStr">
        <is>
          <t>East</t>
        </is>
      </c>
      <c r="F836" t="inlineStr">
        <is>
          <t>P0041</t>
        </is>
      </c>
      <c r="G836" t="inlineStr">
        <is>
          <t>Prod_0041</t>
        </is>
      </c>
      <c r="H836" t="inlineStr">
        <is>
          <t>Stationery</t>
        </is>
      </c>
      <c r="I836" t="n">
        <v>5</v>
      </c>
      <c r="J836" t="n">
        <v>312.73</v>
      </c>
      <c r="K836" t="n">
        <v>0</v>
      </c>
      <c r="L836">
        <f>I836*J836*(1-K836)</f>
        <v/>
      </c>
      <c r="M836">
        <f>VLOOKUP(F836,Products!A:D,4,FALSE)*I836</f>
        <v/>
      </c>
      <c r="N836">
        <f>L836-M836</f>
        <v/>
      </c>
    </row>
    <row r="837">
      <c r="A837" t="inlineStr">
        <is>
          <t>T1000835</t>
        </is>
      </c>
      <c r="B837" t="inlineStr">
        <is>
          <t>2024-10-14</t>
        </is>
      </c>
      <c r="C837" t="inlineStr">
        <is>
          <t>S003</t>
        </is>
      </c>
      <c r="D837" t="inlineStr">
        <is>
          <t>Store_003</t>
        </is>
      </c>
      <c r="E837" t="inlineStr">
        <is>
          <t>North</t>
        </is>
      </c>
      <c r="F837" t="inlineStr">
        <is>
          <t>P0056</t>
        </is>
      </c>
      <c r="G837" t="inlineStr">
        <is>
          <t>Prod_0056</t>
        </is>
      </c>
      <c r="H837" t="inlineStr">
        <is>
          <t>Household</t>
        </is>
      </c>
      <c r="I837" t="n">
        <v>9</v>
      </c>
      <c r="J837" t="n">
        <v>261.06</v>
      </c>
      <c r="K837" t="n">
        <v>0.05</v>
      </c>
      <c r="L837">
        <f>I837*J837*(1-K837)</f>
        <v/>
      </c>
      <c r="M837">
        <f>VLOOKUP(F837,Products!A:D,4,FALSE)*I837</f>
        <v/>
      </c>
      <c r="N837">
        <f>L837-M837</f>
        <v/>
      </c>
    </row>
    <row r="838">
      <c r="A838" t="inlineStr">
        <is>
          <t>T1000836</t>
        </is>
      </c>
      <c r="B838" t="inlineStr">
        <is>
          <t>2024-04-07</t>
        </is>
      </c>
      <c r="C838" t="inlineStr">
        <is>
          <t>S025</t>
        </is>
      </c>
      <c r="D838" t="inlineStr">
        <is>
          <t>Store_025</t>
        </is>
      </c>
      <c r="E838" t="inlineStr">
        <is>
          <t>Central</t>
        </is>
      </c>
      <c r="F838" t="inlineStr">
        <is>
          <t>P0053</t>
        </is>
      </c>
      <c r="G838" t="inlineStr">
        <is>
          <t>Prod_0053</t>
        </is>
      </c>
      <c r="H838" t="inlineStr">
        <is>
          <t>Food</t>
        </is>
      </c>
      <c r="I838" t="n">
        <v>8</v>
      </c>
      <c r="J838" t="n">
        <v>324.86</v>
      </c>
      <c r="K838" t="n">
        <v>0.1</v>
      </c>
      <c r="L838">
        <f>I838*J838*(1-K838)</f>
        <v/>
      </c>
      <c r="M838">
        <f>VLOOKUP(F838,Products!A:D,4,FALSE)*I838</f>
        <v/>
      </c>
      <c r="N838">
        <f>L838-M838</f>
        <v/>
      </c>
    </row>
    <row r="839">
      <c r="A839" t="inlineStr">
        <is>
          <t>T1000837</t>
        </is>
      </c>
      <c r="B839" t="inlineStr">
        <is>
          <t>2023-03-20</t>
        </is>
      </c>
      <c r="C839" t="inlineStr">
        <is>
          <t>S017</t>
        </is>
      </c>
      <c r="D839" t="inlineStr">
        <is>
          <t>Store_017</t>
        </is>
      </c>
      <c r="E839" t="inlineStr">
        <is>
          <t>South</t>
        </is>
      </c>
      <c r="F839" t="inlineStr">
        <is>
          <t>P0029</t>
        </is>
      </c>
      <c r="G839" t="inlineStr">
        <is>
          <t>Prod_0029</t>
        </is>
      </c>
      <c r="H839" t="inlineStr">
        <is>
          <t>Clothing</t>
        </is>
      </c>
      <c r="I839" t="n">
        <v>1</v>
      </c>
      <c r="J839" t="n">
        <v>772.15</v>
      </c>
      <c r="K839" t="n">
        <v>0.1</v>
      </c>
      <c r="L839">
        <f>I839*J839*(1-K839)</f>
        <v/>
      </c>
      <c r="M839">
        <f>VLOOKUP(F839,Products!A:D,4,FALSE)*I839</f>
        <v/>
      </c>
      <c r="N839">
        <f>L839-M839</f>
        <v/>
      </c>
    </row>
    <row r="840">
      <c r="A840" t="inlineStr">
        <is>
          <t>T1000838</t>
        </is>
      </c>
      <c r="B840" t="inlineStr">
        <is>
          <t>2023-01-23</t>
        </is>
      </c>
      <c r="C840" t="inlineStr">
        <is>
          <t>S022</t>
        </is>
      </c>
      <c r="D840" t="inlineStr">
        <is>
          <t>Store_022</t>
        </is>
      </c>
      <c r="E840" t="inlineStr">
        <is>
          <t>East</t>
        </is>
      </c>
      <c r="F840" t="inlineStr">
        <is>
          <t>P0159</t>
        </is>
      </c>
      <c r="G840" t="inlineStr">
        <is>
          <t>Prod_0159</t>
        </is>
      </c>
      <c r="H840" t="inlineStr">
        <is>
          <t>Electronics</t>
        </is>
      </c>
      <c r="I840" t="n">
        <v>3</v>
      </c>
      <c r="J840" t="n">
        <v>523.11</v>
      </c>
      <c r="K840" t="n">
        <v>0</v>
      </c>
      <c r="L840">
        <f>I840*J840*(1-K840)</f>
        <v/>
      </c>
      <c r="M840">
        <f>VLOOKUP(F840,Products!A:D,4,FALSE)*I840</f>
        <v/>
      </c>
      <c r="N840">
        <f>L840-M840</f>
        <v/>
      </c>
    </row>
    <row r="841">
      <c r="A841" t="inlineStr">
        <is>
          <t>T1000839</t>
        </is>
      </c>
      <c r="B841" t="inlineStr">
        <is>
          <t>2025-05-03</t>
        </is>
      </c>
      <c r="C841" t="inlineStr">
        <is>
          <t>S001</t>
        </is>
      </c>
      <c r="D841" t="inlineStr">
        <is>
          <t>Store_001</t>
        </is>
      </c>
      <c r="E841" t="inlineStr">
        <is>
          <t>West</t>
        </is>
      </c>
      <c r="F841" t="inlineStr">
        <is>
          <t>P0161</t>
        </is>
      </c>
      <c r="G841" t="inlineStr">
        <is>
          <t>Prod_0161</t>
        </is>
      </c>
      <c r="H841" t="inlineStr">
        <is>
          <t>Household</t>
        </is>
      </c>
      <c r="I841" t="n">
        <v>7</v>
      </c>
      <c r="J841" t="n">
        <v>106.46</v>
      </c>
      <c r="K841" t="n">
        <v>0.05</v>
      </c>
      <c r="L841">
        <f>I841*J841*(1-K841)</f>
        <v/>
      </c>
      <c r="M841">
        <f>VLOOKUP(F841,Products!A:D,4,FALSE)*I841</f>
        <v/>
      </c>
      <c r="N841">
        <f>L841-M841</f>
        <v/>
      </c>
    </row>
    <row r="842">
      <c r="A842" t="inlineStr">
        <is>
          <t>T1000840</t>
        </is>
      </c>
      <c r="B842" t="inlineStr">
        <is>
          <t>2023-04-04</t>
        </is>
      </c>
      <c r="C842" t="inlineStr">
        <is>
          <t>S009</t>
        </is>
      </c>
      <c r="D842" t="inlineStr">
        <is>
          <t>Store_009</t>
        </is>
      </c>
      <c r="E842" t="inlineStr">
        <is>
          <t>Central</t>
        </is>
      </c>
      <c r="F842" t="inlineStr">
        <is>
          <t>P0142</t>
        </is>
      </c>
      <c r="G842" t="inlineStr">
        <is>
          <t>Prod_0142</t>
        </is>
      </c>
      <c r="H842" t="inlineStr">
        <is>
          <t>Household</t>
        </is>
      </c>
      <c r="I842" t="n">
        <v>7</v>
      </c>
      <c r="J842" t="n">
        <v>183.3</v>
      </c>
      <c r="K842" t="n">
        <v>0</v>
      </c>
      <c r="L842">
        <f>I842*J842*(1-K842)</f>
        <v/>
      </c>
      <c r="M842">
        <f>VLOOKUP(F842,Products!A:D,4,FALSE)*I842</f>
        <v/>
      </c>
      <c r="N842">
        <f>L842-M842</f>
        <v/>
      </c>
    </row>
    <row r="843">
      <c r="A843" t="inlineStr">
        <is>
          <t>T1000841</t>
        </is>
      </c>
      <c r="B843" t="inlineStr">
        <is>
          <t>2024-03-17</t>
        </is>
      </c>
      <c r="C843" t="inlineStr">
        <is>
          <t>S045</t>
        </is>
      </c>
      <c r="D843" t="inlineStr">
        <is>
          <t>Store_045</t>
        </is>
      </c>
      <c r="E843" t="inlineStr">
        <is>
          <t>East</t>
        </is>
      </c>
      <c r="F843" t="inlineStr">
        <is>
          <t>P0198</t>
        </is>
      </c>
      <c r="G843" t="inlineStr">
        <is>
          <t>Prod_0198</t>
        </is>
      </c>
      <c r="H843" t="inlineStr">
        <is>
          <t>Beverages</t>
        </is>
      </c>
      <c r="I843" t="n">
        <v>5</v>
      </c>
      <c r="J843" t="n">
        <v>926.47</v>
      </c>
      <c r="K843" t="n">
        <v>0</v>
      </c>
      <c r="L843">
        <f>I843*J843*(1-K843)</f>
        <v/>
      </c>
      <c r="M843">
        <f>VLOOKUP(F843,Products!A:D,4,FALSE)*I843</f>
        <v/>
      </c>
      <c r="N843">
        <f>L843-M843</f>
        <v/>
      </c>
    </row>
    <row r="844">
      <c r="A844" t="inlineStr">
        <is>
          <t>T1000842</t>
        </is>
      </c>
      <c r="B844" t="inlineStr">
        <is>
          <t>2024-09-15</t>
        </is>
      </c>
      <c r="C844" t="inlineStr">
        <is>
          <t>S026</t>
        </is>
      </c>
      <c r="D844" t="inlineStr">
        <is>
          <t>Store_026</t>
        </is>
      </c>
      <c r="E844" t="inlineStr">
        <is>
          <t>North</t>
        </is>
      </c>
      <c r="F844" t="inlineStr">
        <is>
          <t>P0016</t>
        </is>
      </c>
      <c r="G844" t="inlineStr">
        <is>
          <t>Prod_0016</t>
        </is>
      </c>
      <c r="H844" t="inlineStr">
        <is>
          <t>Food</t>
        </is>
      </c>
      <c r="I844" t="n">
        <v>2</v>
      </c>
      <c r="J844" t="n">
        <v>938.03</v>
      </c>
      <c r="K844" t="n">
        <v>0</v>
      </c>
      <c r="L844">
        <f>I844*J844*(1-K844)</f>
        <v/>
      </c>
      <c r="M844">
        <f>VLOOKUP(F844,Products!A:D,4,FALSE)*I844</f>
        <v/>
      </c>
      <c r="N844">
        <f>L844-M844</f>
        <v/>
      </c>
    </row>
    <row r="845">
      <c r="A845" t="inlineStr">
        <is>
          <t>T1000843</t>
        </is>
      </c>
      <c r="B845" t="inlineStr">
        <is>
          <t>2024-02-15</t>
        </is>
      </c>
      <c r="C845" t="inlineStr">
        <is>
          <t>S016</t>
        </is>
      </c>
      <c r="D845" t="inlineStr">
        <is>
          <t>Store_016</t>
        </is>
      </c>
      <c r="E845" t="inlineStr">
        <is>
          <t>West</t>
        </is>
      </c>
      <c r="F845" t="inlineStr">
        <is>
          <t>P0058</t>
        </is>
      </c>
      <c r="G845" t="inlineStr">
        <is>
          <t>Prod_0058</t>
        </is>
      </c>
      <c r="H845" t="inlineStr">
        <is>
          <t>Stationery</t>
        </is>
      </c>
      <c r="I845" t="n">
        <v>6</v>
      </c>
      <c r="J845" t="n">
        <v>507.3</v>
      </c>
      <c r="K845" t="n">
        <v>0.05</v>
      </c>
      <c r="L845">
        <f>I845*J845*(1-K845)</f>
        <v/>
      </c>
      <c r="M845">
        <f>VLOOKUP(F845,Products!A:D,4,FALSE)*I845</f>
        <v/>
      </c>
      <c r="N845">
        <f>L845-M845</f>
        <v/>
      </c>
    </row>
    <row r="846">
      <c r="A846" t="inlineStr">
        <is>
          <t>T1000844</t>
        </is>
      </c>
      <c r="B846" t="inlineStr">
        <is>
          <t>2025-02-10</t>
        </is>
      </c>
      <c r="C846" t="inlineStr">
        <is>
          <t>S050</t>
        </is>
      </c>
      <c r="D846" t="inlineStr">
        <is>
          <t>Store_050</t>
        </is>
      </c>
      <c r="E846" t="inlineStr">
        <is>
          <t>South</t>
        </is>
      </c>
      <c r="F846" t="inlineStr">
        <is>
          <t>P0110</t>
        </is>
      </c>
      <c r="G846" t="inlineStr">
        <is>
          <t>Prod_0110</t>
        </is>
      </c>
      <c r="H846" t="inlineStr">
        <is>
          <t>Stationery</t>
        </is>
      </c>
      <c r="I846" t="n">
        <v>5</v>
      </c>
      <c r="J846" t="n">
        <v>88.62</v>
      </c>
      <c r="K846" t="n">
        <v>0</v>
      </c>
      <c r="L846">
        <f>I846*J846*(1-K846)</f>
        <v/>
      </c>
      <c r="M846">
        <f>VLOOKUP(F846,Products!A:D,4,FALSE)*I846</f>
        <v/>
      </c>
      <c r="N846">
        <f>L846-M846</f>
        <v/>
      </c>
    </row>
    <row r="847">
      <c r="A847" t="inlineStr">
        <is>
          <t>T1000845</t>
        </is>
      </c>
      <c r="B847" t="inlineStr">
        <is>
          <t>2023-09-06</t>
        </is>
      </c>
      <c r="C847" t="inlineStr">
        <is>
          <t>S024</t>
        </is>
      </c>
      <c r="D847" t="inlineStr">
        <is>
          <t>Store_024</t>
        </is>
      </c>
      <c r="E847" t="inlineStr">
        <is>
          <t>South</t>
        </is>
      </c>
      <c r="F847" t="inlineStr">
        <is>
          <t>P0179</t>
        </is>
      </c>
      <c r="G847" t="inlineStr">
        <is>
          <t>Prod_0179</t>
        </is>
      </c>
      <c r="H847" t="inlineStr">
        <is>
          <t>Household</t>
        </is>
      </c>
      <c r="I847" t="n">
        <v>5</v>
      </c>
      <c r="J847" t="n">
        <v>191.08</v>
      </c>
      <c r="K847" t="n">
        <v>0</v>
      </c>
      <c r="L847">
        <f>I847*J847*(1-K847)</f>
        <v/>
      </c>
      <c r="M847">
        <f>VLOOKUP(F847,Products!A:D,4,FALSE)*I847</f>
        <v/>
      </c>
      <c r="N847">
        <f>L847-M847</f>
        <v/>
      </c>
    </row>
    <row r="848">
      <c r="A848" t="inlineStr">
        <is>
          <t>T1000846</t>
        </is>
      </c>
      <c r="B848" t="inlineStr">
        <is>
          <t>2023-06-25</t>
        </is>
      </c>
      <c r="C848" t="inlineStr">
        <is>
          <t>S024</t>
        </is>
      </c>
      <c r="D848" t="inlineStr">
        <is>
          <t>Store_024</t>
        </is>
      </c>
      <c r="E848" t="inlineStr">
        <is>
          <t>South</t>
        </is>
      </c>
      <c r="F848" t="inlineStr">
        <is>
          <t>P0116</t>
        </is>
      </c>
      <c r="G848" t="inlineStr">
        <is>
          <t>Prod_0116</t>
        </is>
      </c>
      <c r="H848" t="inlineStr">
        <is>
          <t>Clothing</t>
        </is>
      </c>
      <c r="I848" t="n">
        <v>1</v>
      </c>
      <c r="J848" t="n">
        <v>990.38</v>
      </c>
      <c r="K848" t="n">
        <v>0.15</v>
      </c>
      <c r="L848">
        <f>I848*J848*(1-K848)</f>
        <v/>
      </c>
      <c r="M848">
        <f>VLOOKUP(F848,Products!A:D,4,FALSE)*I848</f>
        <v/>
      </c>
      <c r="N848">
        <f>L848-M848</f>
        <v/>
      </c>
    </row>
    <row r="849">
      <c r="A849" t="inlineStr">
        <is>
          <t>T1000847</t>
        </is>
      </c>
      <c r="B849" t="inlineStr">
        <is>
          <t>2023-10-22</t>
        </is>
      </c>
      <c r="C849" t="inlineStr">
        <is>
          <t>S031</t>
        </is>
      </c>
      <c r="D849" t="inlineStr">
        <is>
          <t>Store_031</t>
        </is>
      </c>
      <c r="E849" t="inlineStr">
        <is>
          <t>Central</t>
        </is>
      </c>
      <c r="F849" t="inlineStr">
        <is>
          <t>P0170</t>
        </is>
      </c>
      <c r="G849" t="inlineStr">
        <is>
          <t>Prod_0170</t>
        </is>
      </c>
      <c r="H849" t="inlineStr">
        <is>
          <t>Household</t>
        </is>
      </c>
      <c r="I849" t="n">
        <v>4</v>
      </c>
      <c r="J849" t="n">
        <v>540.16</v>
      </c>
      <c r="K849" t="n">
        <v>0</v>
      </c>
      <c r="L849">
        <f>I849*J849*(1-K849)</f>
        <v/>
      </c>
      <c r="M849">
        <f>VLOOKUP(F849,Products!A:D,4,FALSE)*I849</f>
        <v/>
      </c>
      <c r="N849">
        <f>L849-M849</f>
        <v/>
      </c>
    </row>
    <row r="850">
      <c r="A850" t="inlineStr">
        <is>
          <t>T1000848</t>
        </is>
      </c>
      <c r="B850" t="inlineStr">
        <is>
          <t>2025-03-14</t>
        </is>
      </c>
      <c r="C850" t="inlineStr">
        <is>
          <t>S020</t>
        </is>
      </c>
      <c r="D850" t="inlineStr">
        <is>
          <t>Store_020</t>
        </is>
      </c>
      <c r="E850" t="inlineStr">
        <is>
          <t>West</t>
        </is>
      </c>
      <c r="F850" t="inlineStr">
        <is>
          <t>P0197</t>
        </is>
      </c>
      <c r="G850" t="inlineStr">
        <is>
          <t>Prod_0197</t>
        </is>
      </c>
      <c r="H850" t="inlineStr">
        <is>
          <t>Food</t>
        </is>
      </c>
      <c r="I850" t="n">
        <v>3</v>
      </c>
      <c r="J850" t="n">
        <v>212.94</v>
      </c>
      <c r="K850" t="n">
        <v>0</v>
      </c>
      <c r="L850">
        <f>I850*J850*(1-K850)</f>
        <v/>
      </c>
      <c r="M850">
        <f>VLOOKUP(F850,Products!A:D,4,FALSE)*I850</f>
        <v/>
      </c>
      <c r="N850">
        <f>L850-M850</f>
        <v/>
      </c>
    </row>
    <row r="851">
      <c r="A851" t="inlineStr">
        <is>
          <t>T1000849</t>
        </is>
      </c>
      <c r="B851" t="inlineStr">
        <is>
          <t>2023-07-14</t>
        </is>
      </c>
      <c r="C851" t="inlineStr">
        <is>
          <t>S036</t>
        </is>
      </c>
      <c r="D851" t="inlineStr">
        <is>
          <t>Store_036</t>
        </is>
      </c>
      <c r="E851" t="inlineStr">
        <is>
          <t>Central</t>
        </is>
      </c>
      <c r="F851" t="inlineStr">
        <is>
          <t>P0158</t>
        </is>
      </c>
      <c r="G851" t="inlineStr">
        <is>
          <t>Prod_0158</t>
        </is>
      </c>
      <c r="H851" t="inlineStr">
        <is>
          <t>Beverages</t>
        </is>
      </c>
      <c r="I851" t="n">
        <v>2</v>
      </c>
      <c r="J851" t="n">
        <v>289.95</v>
      </c>
      <c r="K851" t="n">
        <v>0.15</v>
      </c>
      <c r="L851">
        <f>I851*J851*(1-K851)</f>
        <v/>
      </c>
      <c r="M851">
        <f>VLOOKUP(F851,Products!A:D,4,FALSE)*I851</f>
        <v/>
      </c>
      <c r="N851">
        <f>L851-M851</f>
        <v/>
      </c>
    </row>
    <row r="852">
      <c r="A852" t="inlineStr">
        <is>
          <t>T1000850</t>
        </is>
      </c>
      <c r="B852" t="inlineStr">
        <is>
          <t>2023-09-25</t>
        </is>
      </c>
      <c r="C852" t="inlineStr">
        <is>
          <t>S016</t>
        </is>
      </c>
      <c r="D852" t="inlineStr">
        <is>
          <t>Store_016</t>
        </is>
      </c>
      <c r="E852" t="inlineStr">
        <is>
          <t>West</t>
        </is>
      </c>
      <c r="F852" t="inlineStr">
        <is>
          <t>P0176</t>
        </is>
      </c>
      <c r="G852" t="inlineStr">
        <is>
          <t>Prod_0176</t>
        </is>
      </c>
      <c r="H852" t="inlineStr">
        <is>
          <t>Food</t>
        </is>
      </c>
      <c r="I852" t="n">
        <v>6</v>
      </c>
      <c r="J852" t="n">
        <v>704.95</v>
      </c>
      <c r="K852" t="n">
        <v>0</v>
      </c>
      <c r="L852">
        <f>I852*J852*(1-K852)</f>
        <v/>
      </c>
      <c r="M852">
        <f>VLOOKUP(F852,Products!A:D,4,FALSE)*I852</f>
        <v/>
      </c>
      <c r="N852">
        <f>L852-M852</f>
        <v/>
      </c>
    </row>
    <row r="853">
      <c r="A853" t="inlineStr">
        <is>
          <t>T1000851</t>
        </is>
      </c>
      <c r="B853" t="inlineStr">
        <is>
          <t>2023-06-07</t>
        </is>
      </c>
      <c r="C853" t="inlineStr">
        <is>
          <t>S037</t>
        </is>
      </c>
      <c r="D853" t="inlineStr">
        <is>
          <t>Store_037</t>
        </is>
      </c>
      <c r="E853" t="inlineStr">
        <is>
          <t>East</t>
        </is>
      </c>
      <c r="F853" t="inlineStr">
        <is>
          <t>P0189</t>
        </is>
      </c>
      <c r="G853" t="inlineStr">
        <is>
          <t>Prod_0189</t>
        </is>
      </c>
      <c r="H853" t="inlineStr">
        <is>
          <t>Food</t>
        </is>
      </c>
      <c r="I853" t="n">
        <v>4</v>
      </c>
      <c r="J853" t="n">
        <v>921.79</v>
      </c>
      <c r="K853" t="n">
        <v>0</v>
      </c>
      <c r="L853">
        <f>I853*J853*(1-K853)</f>
        <v/>
      </c>
      <c r="M853">
        <f>VLOOKUP(F853,Products!A:D,4,FALSE)*I853</f>
        <v/>
      </c>
      <c r="N853">
        <f>L853-M853</f>
        <v/>
      </c>
    </row>
    <row r="854">
      <c r="A854" t="inlineStr">
        <is>
          <t>T1000852</t>
        </is>
      </c>
      <c r="B854" t="inlineStr">
        <is>
          <t>2023-07-14</t>
        </is>
      </c>
      <c r="C854" t="inlineStr">
        <is>
          <t>S043</t>
        </is>
      </c>
      <c r="D854" t="inlineStr">
        <is>
          <t>Store_043</t>
        </is>
      </c>
      <c r="E854" t="inlineStr">
        <is>
          <t>East</t>
        </is>
      </c>
      <c r="F854" t="inlineStr">
        <is>
          <t>P0036</t>
        </is>
      </c>
      <c r="G854" t="inlineStr">
        <is>
          <t>Prod_0036</t>
        </is>
      </c>
      <c r="H854" t="inlineStr">
        <is>
          <t>Clothing</t>
        </is>
      </c>
      <c r="I854" t="n">
        <v>9</v>
      </c>
      <c r="J854" t="n">
        <v>357.28</v>
      </c>
      <c r="K854" t="n">
        <v>0</v>
      </c>
      <c r="L854">
        <f>I854*J854*(1-K854)</f>
        <v/>
      </c>
      <c r="M854">
        <f>VLOOKUP(F854,Products!A:D,4,FALSE)*I854</f>
        <v/>
      </c>
      <c r="N854">
        <f>L854-M854</f>
        <v/>
      </c>
    </row>
    <row r="855">
      <c r="A855" t="inlineStr">
        <is>
          <t>T1000853</t>
        </is>
      </c>
      <c r="B855" t="inlineStr">
        <is>
          <t>2023-12-04</t>
        </is>
      </c>
      <c r="C855" t="inlineStr">
        <is>
          <t>S019</t>
        </is>
      </c>
      <c r="D855" t="inlineStr">
        <is>
          <t>Store_019</t>
        </is>
      </c>
      <c r="E855" t="inlineStr">
        <is>
          <t>East</t>
        </is>
      </c>
      <c r="F855" t="inlineStr">
        <is>
          <t>P0070</t>
        </is>
      </c>
      <c r="G855" t="inlineStr">
        <is>
          <t>Prod_0070</t>
        </is>
      </c>
      <c r="H855" t="inlineStr">
        <is>
          <t>Beverages</t>
        </is>
      </c>
      <c r="I855" t="n">
        <v>7</v>
      </c>
      <c r="J855" t="n">
        <v>712.72</v>
      </c>
      <c r="K855" t="n">
        <v>0</v>
      </c>
      <c r="L855">
        <f>I855*J855*(1-K855)</f>
        <v/>
      </c>
      <c r="M855">
        <f>VLOOKUP(F855,Products!A:D,4,FALSE)*I855</f>
        <v/>
      </c>
      <c r="N855">
        <f>L855-M855</f>
        <v/>
      </c>
    </row>
    <row r="856">
      <c r="A856" t="inlineStr">
        <is>
          <t>T1000854</t>
        </is>
      </c>
      <c r="B856" t="inlineStr">
        <is>
          <t>2025-07-09</t>
        </is>
      </c>
      <c r="C856" t="inlineStr">
        <is>
          <t>S050</t>
        </is>
      </c>
      <c r="D856" t="inlineStr">
        <is>
          <t>Store_050</t>
        </is>
      </c>
      <c r="E856" t="inlineStr">
        <is>
          <t>South</t>
        </is>
      </c>
      <c r="F856" t="inlineStr">
        <is>
          <t>P0122</t>
        </is>
      </c>
      <c r="G856" t="inlineStr">
        <is>
          <t>Prod_0122</t>
        </is>
      </c>
      <c r="H856" t="inlineStr">
        <is>
          <t>Beverages</t>
        </is>
      </c>
      <c r="I856" t="n">
        <v>2</v>
      </c>
      <c r="J856" t="n">
        <v>703.75</v>
      </c>
      <c r="K856" t="n">
        <v>0.2</v>
      </c>
      <c r="L856">
        <f>I856*J856*(1-K856)</f>
        <v/>
      </c>
      <c r="M856">
        <f>VLOOKUP(F856,Products!A:D,4,FALSE)*I856</f>
        <v/>
      </c>
      <c r="N856">
        <f>L856-M856</f>
        <v/>
      </c>
    </row>
    <row r="857">
      <c r="A857" t="inlineStr">
        <is>
          <t>T1000855</t>
        </is>
      </c>
      <c r="B857" t="inlineStr">
        <is>
          <t>2024-06-06</t>
        </is>
      </c>
      <c r="C857" t="inlineStr">
        <is>
          <t>S017</t>
        </is>
      </c>
      <c r="D857" t="inlineStr">
        <is>
          <t>Store_017</t>
        </is>
      </c>
      <c r="E857" t="inlineStr">
        <is>
          <t>South</t>
        </is>
      </c>
      <c r="F857" t="inlineStr">
        <is>
          <t>P0125</t>
        </is>
      </c>
      <c r="G857" t="inlineStr">
        <is>
          <t>Prod_0125</t>
        </is>
      </c>
      <c r="H857" t="inlineStr">
        <is>
          <t>Toys</t>
        </is>
      </c>
      <c r="I857" t="n">
        <v>4</v>
      </c>
      <c r="J857" t="n">
        <v>322.1</v>
      </c>
      <c r="K857" t="n">
        <v>0.05</v>
      </c>
      <c r="L857">
        <f>I857*J857*(1-K857)</f>
        <v/>
      </c>
      <c r="M857">
        <f>VLOOKUP(F857,Products!A:D,4,FALSE)*I857</f>
        <v/>
      </c>
      <c r="N857">
        <f>L857-M857</f>
        <v/>
      </c>
    </row>
    <row r="858">
      <c r="A858" t="inlineStr">
        <is>
          <t>T1000856</t>
        </is>
      </c>
      <c r="B858" t="inlineStr">
        <is>
          <t>2023-10-23</t>
        </is>
      </c>
      <c r="C858" t="inlineStr">
        <is>
          <t>S021</t>
        </is>
      </c>
      <c r="D858" t="inlineStr">
        <is>
          <t>Store_021</t>
        </is>
      </c>
      <c r="E858" t="inlineStr">
        <is>
          <t>North</t>
        </is>
      </c>
      <c r="F858" t="inlineStr">
        <is>
          <t>P0184</t>
        </is>
      </c>
      <c r="G858" t="inlineStr">
        <is>
          <t>Prod_0184</t>
        </is>
      </c>
      <c r="H858" t="inlineStr">
        <is>
          <t>Beverages</t>
        </is>
      </c>
      <c r="I858" t="n">
        <v>3</v>
      </c>
      <c r="J858" t="n">
        <v>491.22</v>
      </c>
      <c r="K858" t="n">
        <v>0</v>
      </c>
      <c r="L858">
        <f>I858*J858*(1-K858)</f>
        <v/>
      </c>
      <c r="M858">
        <f>VLOOKUP(F858,Products!A:D,4,FALSE)*I858</f>
        <v/>
      </c>
      <c r="N858">
        <f>L858-M858</f>
        <v/>
      </c>
    </row>
    <row r="859">
      <c r="A859" t="inlineStr">
        <is>
          <t>T1000857</t>
        </is>
      </c>
      <c r="B859" t="inlineStr">
        <is>
          <t>2025-07-30</t>
        </is>
      </c>
      <c r="C859" t="inlineStr">
        <is>
          <t>S020</t>
        </is>
      </c>
      <c r="D859" t="inlineStr">
        <is>
          <t>Store_020</t>
        </is>
      </c>
      <c r="E859" t="inlineStr">
        <is>
          <t>West</t>
        </is>
      </c>
      <c r="F859" t="inlineStr">
        <is>
          <t>P0136</t>
        </is>
      </c>
      <c r="G859" t="inlineStr">
        <is>
          <t>Prod_0136</t>
        </is>
      </c>
      <c r="H859" t="inlineStr">
        <is>
          <t>Beverages</t>
        </is>
      </c>
      <c r="I859" t="n">
        <v>3</v>
      </c>
      <c r="J859" t="n">
        <v>215.6</v>
      </c>
      <c r="K859" t="n">
        <v>0</v>
      </c>
      <c r="L859">
        <f>I859*J859*(1-K859)</f>
        <v/>
      </c>
      <c r="M859">
        <f>VLOOKUP(F859,Products!A:D,4,FALSE)*I859</f>
        <v/>
      </c>
      <c r="N859">
        <f>L859-M859</f>
        <v/>
      </c>
    </row>
    <row r="860">
      <c r="A860" t="inlineStr">
        <is>
          <t>T1000858</t>
        </is>
      </c>
      <c r="B860" t="inlineStr">
        <is>
          <t>2023-01-15</t>
        </is>
      </c>
      <c r="C860" t="inlineStr">
        <is>
          <t>S007</t>
        </is>
      </c>
      <c r="D860" t="inlineStr">
        <is>
          <t>Store_007</t>
        </is>
      </c>
      <c r="E860" t="inlineStr">
        <is>
          <t>East</t>
        </is>
      </c>
      <c r="F860" t="inlineStr">
        <is>
          <t>P0061</t>
        </is>
      </c>
      <c r="G860" t="inlineStr">
        <is>
          <t>Prod_0061</t>
        </is>
      </c>
      <c r="H860" t="inlineStr">
        <is>
          <t>Beverages</t>
        </is>
      </c>
      <c r="I860" t="n">
        <v>2</v>
      </c>
      <c r="J860" t="n">
        <v>67.16</v>
      </c>
      <c r="K860" t="n">
        <v>0</v>
      </c>
      <c r="L860">
        <f>I860*J860*(1-K860)</f>
        <v/>
      </c>
      <c r="M860">
        <f>VLOOKUP(F860,Products!A:D,4,FALSE)*I860</f>
        <v/>
      </c>
      <c r="N860">
        <f>L860-M860</f>
        <v/>
      </c>
    </row>
    <row r="861">
      <c r="A861" t="inlineStr">
        <is>
          <t>T1000859</t>
        </is>
      </c>
      <c r="B861" t="inlineStr">
        <is>
          <t>2024-11-05</t>
        </is>
      </c>
      <c r="C861" t="inlineStr">
        <is>
          <t>S012</t>
        </is>
      </c>
      <c r="D861" t="inlineStr">
        <is>
          <t>Store_012</t>
        </is>
      </c>
      <c r="E861" t="inlineStr">
        <is>
          <t>South</t>
        </is>
      </c>
      <c r="F861" t="inlineStr">
        <is>
          <t>P0031</t>
        </is>
      </c>
      <c r="G861" t="inlineStr">
        <is>
          <t>Prod_0031</t>
        </is>
      </c>
      <c r="H861" t="inlineStr">
        <is>
          <t>Food</t>
        </is>
      </c>
      <c r="I861" t="n">
        <v>8</v>
      </c>
      <c r="J861" t="n">
        <v>260.39</v>
      </c>
      <c r="K861" t="n">
        <v>0.1</v>
      </c>
      <c r="L861">
        <f>I861*J861*(1-K861)</f>
        <v/>
      </c>
      <c r="M861">
        <f>VLOOKUP(F861,Products!A:D,4,FALSE)*I861</f>
        <v/>
      </c>
      <c r="N861">
        <f>L861-M861</f>
        <v/>
      </c>
    </row>
    <row r="862">
      <c r="A862" t="inlineStr">
        <is>
          <t>T1000860</t>
        </is>
      </c>
      <c r="B862" t="inlineStr">
        <is>
          <t>2024-08-26</t>
        </is>
      </c>
      <c r="C862" t="inlineStr">
        <is>
          <t>S042</t>
        </is>
      </c>
      <c r="D862" t="inlineStr">
        <is>
          <t>Store_042</t>
        </is>
      </c>
      <c r="E862" t="inlineStr">
        <is>
          <t>Central</t>
        </is>
      </c>
      <c r="F862" t="inlineStr">
        <is>
          <t>P0165</t>
        </is>
      </c>
      <c r="G862" t="inlineStr">
        <is>
          <t>Prod_0165</t>
        </is>
      </c>
      <c r="H862" t="inlineStr">
        <is>
          <t>Clothing</t>
        </is>
      </c>
      <c r="I862" t="n">
        <v>4</v>
      </c>
      <c r="J862" t="n">
        <v>629.59</v>
      </c>
      <c r="K862" t="n">
        <v>0</v>
      </c>
      <c r="L862">
        <f>I862*J862*(1-K862)</f>
        <v/>
      </c>
      <c r="M862">
        <f>VLOOKUP(F862,Products!A:D,4,FALSE)*I862</f>
        <v/>
      </c>
      <c r="N862">
        <f>L862-M862</f>
        <v/>
      </c>
    </row>
    <row r="863">
      <c r="A863" t="inlineStr">
        <is>
          <t>T1000861</t>
        </is>
      </c>
      <c r="B863" t="inlineStr">
        <is>
          <t>2024-01-10</t>
        </is>
      </c>
      <c r="C863" t="inlineStr">
        <is>
          <t>S027</t>
        </is>
      </c>
      <c r="D863" t="inlineStr">
        <is>
          <t>Store_027</t>
        </is>
      </c>
      <c r="E863" t="inlineStr">
        <is>
          <t>South</t>
        </is>
      </c>
      <c r="F863" t="inlineStr">
        <is>
          <t>P0093</t>
        </is>
      </c>
      <c r="G863" t="inlineStr">
        <is>
          <t>Prod_0093</t>
        </is>
      </c>
      <c r="H863" t="inlineStr">
        <is>
          <t>Electronics</t>
        </is>
      </c>
      <c r="I863" t="n">
        <v>9</v>
      </c>
      <c r="J863" t="n">
        <v>178.89</v>
      </c>
      <c r="K863" t="n">
        <v>0.1</v>
      </c>
      <c r="L863">
        <f>I863*J863*(1-K863)</f>
        <v/>
      </c>
      <c r="M863">
        <f>VLOOKUP(F863,Products!A:D,4,FALSE)*I863</f>
        <v/>
      </c>
      <c r="N863">
        <f>L863-M863</f>
        <v/>
      </c>
    </row>
    <row r="864">
      <c r="A864" t="inlineStr">
        <is>
          <t>T1000862</t>
        </is>
      </c>
      <c r="B864" t="inlineStr">
        <is>
          <t>2023-04-18</t>
        </is>
      </c>
      <c r="C864" t="inlineStr">
        <is>
          <t>S003</t>
        </is>
      </c>
      <c r="D864" t="inlineStr">
        <is>
          <t>Store_003</t>
        </is>
      </c>
      <c r="E864" t="inlineStr">
        <is>
          <t>North</t>
        </is>
      </c>
      <c r="F864" t="inlineStr">
        <is>
          <t>P0129</t>
        </is>
      </c>
      <c r="G864" t="inlineStr">
        <is>
          <t>Prod_0129</t>
        </is>
      </c>
      <c r="H864" t="inlineStr">
        <is>
          <t>Stationery</t>
        </is>
      </c>
      <c r="I864" t="n">
        <v>1</v>
      </c>
      <c r="J864" t="n">
        <v>669.15</v>
      </c>
      <c r="K864" t="n">
        <v>0.1</v>
      </c>
      <c r="L864">
        <f>I864*J864*(1-K864)</f>
        <v/>
      </c>
      <c r="M864">
        <f>VLOOKUP(F864,Products!A:D,4,FALSE)*I864</f>
        <v/>
      </c>
      <c r="N864">
        <f>L864-M864</f>
        <v/>
      </c>
    </row>
    <row r="865">
      <c r="A865" t="inlineStr">
        <is>
          <t>T1000863</t>
        </is>
      </c>
      <c r="B865" t="inlineStr">
        <is>
          <t>2023-11-19</t>
        </is>
      </c>
      <c r="C865" t="inlineStr">
        <is>
          <t>S027</t>
        </is>
      </c>
      <c r="D865" t="inlineStr">
        <is>
          <t>Store_027</t>
        </is>
      </c>
      <c r="E865" t="inlineStr">
        <is>
          <t>South</t>
        </is>
      </c>
      <c r="F865" t="inlineStr">
        <is>
          <t>P0142</t>
        </is>
      </c>
      <c r="G865" t="inlineStr">
        <is>
          <t>Prod_0142</t>
        </is>
      </c>
      <c r="H865" t="inlineStr">
        <is>
          <t>Household</t>
        </is>
      </c>
      <c r="I865" t="n">
        <v>6</v>
      </c>
      <c r="J865" t="n">
        <v>202.65</v>
      </c>
      <c r="K865" t="n">
        <v>0.1</v>
      </c>
      <c r="L865">
        <f>I865*J865*(1-K865)</f>
        <v/>
      </c>
      <c r="M865">
        <f>VLOOKUP(F865,Products!A:D,4,FALSE)*I865</f>
        <v/>
      </c>
      <c r="N865">
        <f>L865-M865</f>
        <v/>
      </c>
    </row>
    <row r="866">
      <c r="A866" t="inlineStr">
        <is>
          <t>T1000864</t>
        </is>
      </c>
      <c r="B866" t="inlineStr">
        <is>
          <t>2023-05-31</t>
        </is>
      </c>
      <c r="C866" t="inlineStr">
        <is>
          <t>S019</t>
        </is>
      </c>
      <c r="D866" t="inlineStr">
        <is>
          <t>Store_019</t>
        </is>
      </c>
      <c r="E866" t="inlineStr">
        <is>
          <t>East</t>
        </is>
      </c>
      <c r="F866" t="inlineStr">
        <is>
          <t>P0008</t>
        </is>
      </c>
      <c r="G866" t="inlineStr">
        <is>
          <t>Prod_0008</t>
        </is>
      </c>
      <c r="H866" t="inlineStr">
        <is>
          <t>Electronics</t>
        </is>
      </c>
      <c r="I866" t="n">
        <v>6</v>
      </c>
      <c r="J866" t="n">
        <v>351.63</v>
      </c>
      <c r="K866" t="n">
        <v>0</v>
      </c>
      <c r="L866">
        <f>I866*J866*(1-K866)</f>
        <v/>
      </c>
      <c r="M866">
        <f>VLOOKUP(F866,Products!A:D,4,FALSE)*I866</f>
        <v/>
      </c>
      <c r="N866">
        <f>L866-M866</f>
        <v/>
      </c>
    </row>
    <row r="867">
      <c r="A867" t="inlineStr">
        <is>
          <t>T1000865</t>
        </is>
      </c>
      <c r="B867" t="inlineStr">
        <is>
          <t>2023-11-29</t>
        </is>
      </c>
      <c r="C867" t="inlineStr">
        <is>
          <t>S018</t>
        </is>
      </c>
      <c r="D867" t="inlineStr">
        <is>
          <t>Store_018</t>
        </is>
      </c>
      <c r="E867" t="inlineStr">
        <is>
          <t>South</t>
        </is>
      </c>
      <c r="F867" t="inlineStr">
        <is>
          <t>P0069</t>
        </is>
      </c>
      <c r="G867" t="inlineStr">
        <is>
          <t>Prod_0069</t>
        </is>
      </c>
      <c r="H867" t="inlineStr">
        <is>
          <t>Household</t>
        </is>
      </c>
      <c r="I867" t="n">
        <v>5</v>
      </c>
      <c r="J867" t="n">
        <v>268.68</v>
      </c>
      <c r="K867" t="n">
        <v>0</v>
      </c>
      <c r="L867">
        <f>I867*J867*(1-K867)</f>
        <v/>
      </c>
      <c r="M867">
        <f>VLOOKUP(F867,Products!A:D,4,FALSE)*I867</f>
        <v/>
      </c>
      <c r="N867">
        <f>L867-M867</f>
        <v/>
      </c>
    </row>
    <row r="868">
      <c r="A868" t="inlineStr">
        <is>
          <t>T1000866</t>
        </is>
      </c>
      <c r="B868" t="inlineStr">
        <is>
          <t>2025-04-22</t>
        </is>
      </c>
      <c r="C868" t="inlineStr">
        <is>
          <t>S020</t>
        </is>
      </c>
      <c r="D868" t="inlineStr">
        <is>
          <t>Store_020</t>
        </is>
      </c>
      <c r="E868" t="inlineStr">
        <is>
          <t>West</t>
        </is>
      </c>
      <c r="F868" t="inlineStr">
        <is>
          <t>P0184</t>
        </is>
      </c>
      <c r="G868" t="inlineStr">
        <is>
          <t>Prod_0184</t>
        </is>
      </c>
      <c r="H868" t="inlineStr">
        <is>
          <t>Beverages</t>
        </is>
      </c>
      <c r="I868" t="n">
        <v>3</v>
      </c>
      <c r="J868" t="n">
        <v>446.42</v>
      </c>
      <c r="K868" t="n">
        <v>0</v>
      </c>
      <c r="L868">
        <f>I868*J868*(1-K868)</f>
        <v/>
      </c>
      <c r="M868">
        <f>VLOOKUP(F868,Products!A:D,4,FALSE)*I868</f>
        <v/>
      </c>
      <c r="N868">
        <f>L868-M868</f>
        <v/>
      </c>
    </row>
    <row r="869">
      <c r="A869" t="inlineStr">
        <is>
          <t>T1000867</t>
        </is>
      </c>
      <c r="B869" t="inlineStr">
        <is>
          <t>2023-12-12</t>
        </is>
      </c>
      <c r="C869" t="inlineStr">
        <is>
          <t>S011</t>
        </is>
      </c>
      <c r="D869" t="inlineStr">
        <is>
          <t>Store_011</t>
        </is>
      </c>
      <c r="E869" t="inlineStr">
        <is>
          <t>South</t>
        </is>
      </c>
      <c r="F869" t="inlineStr">
        <is>
          <t>P0092</t>
        </is>
      </c>
      <c r="G869" t="inlineStr">
        <is>
          <t>Prod_0092</t>
        </is>
      </c>
      <c r="H869" t="inlineStr">
        <is>
          <t>Household</t>
        </is>
      </c>
      <c r="I869" t="n">
        <v>8</v>
      </c>
      <c r="J869" t="n">
        <v>238.37</v>
      </c>
      <c r="K869" t="n">
        <v>0</v>
      </c>
      <c r="L869">
        <f>I869*J869*(1-K869)</f>
        <v/>
      </c>
      <c r="M869">
        <f>VLOOKUP(F869,Products!A:D,4,FALSE)*I869</f>
        <v/>
      </c>
      <c r="N869">
        <f>L869-M869</f>
        <v/>
      </c>
    </row>
    <row r="870">
      <c r="A870" t="inlineStr">
        <is>
          <t>T1000868</t>
        </is>
      </c>
      <c r="B870" t="inlineStr">
        <is>
          <t>2023-04-09</t>
        </is>
      </c>
      <c r="C870" t="inlineStr">
        <is>
          <t>S023</t>
        </is>
      </c>
      <c r="D870" t="inlineStr">
        <is>
          <t>Store_023</t>
        </is>
      </c>
      <c r="E870" t="inlineStr">
        <is>
          <t>South</t>
        </is>
      </c>
      <c r="F870" t="inlineStr">
        <is>
          <t>P0049</t>
        </is>
      </c>
      <c r="G870" t="inlineStr">
        <is>
          <t>Prod_0049</t>
        </is>
      </c>
      <c r="H870" t="inlineStr">
        <is>
          <t>Beverages</t>
        </is>
      </c>
      <c r="I870" t="n">
        <v>6</v>
      </c>
      <c r="J870" t="n">
        <v>271.1</v>
      </c>
      <c r="K870" t="n">
        <v>0.05</v>
      </c>
      <c r="L870">
        <f>I870*J870*(1-K870)</f>
        <v/>
      </c>
      <c r="M870">
        <f>VLOOKUP(F870,Products!A:D,4,FALSE)*I870</f>
        <v/>
      </c>
      <c r="N870">
        <f>L870-M870</f>
        <v/>
      </c>
    </row>
    <row r="871">
      <c r="A871" t="inlineStr">
        <is>
          <t>T1000869</t>
        </is>
      </c>
      <c r="B871" t="inlineStr">
        <is>
          <t>2024-11-05</t>
        </is>
      </c>
      <c r="C871" t="inlineStr">
        <is>
          <t>S029</t>
        </is>
      </c>
      <c r="D871" t="inlineStr">
        <is>
          <t>Store_029</t>
        </is>
      </c>
      <c r="E871" t="inlineStr">
        <is>
          <t>South</t>
        </is>
      </c>
      <c r="F871" t="inlineStr">
        <is>
          <t>P0037</t>
        </is>
      </c>
      <c r="G871" t="inlineStr">
        <is>
          <t>Prod_0037</t>
        </is>
      </c>
      <c r="H871" t="inlineStr">
        <is>
          <t>Stationery</t>
        </is>
      </c>
      <c r="I871" t="n">
        <v>3</v>
      </c>
      <c r="J871" t="n">
        <v>412.71</v>
      </c>
      <c r="K871" t="n">
        <v>0</v>
      </c>
      <c r="L871">
        <f>I871*J871*(1-K871)</f>
        <v/>
      </c>
      <c r="M871">
        <f>VLOOKUP(F871,Products!A:D,4,FALSE)*I871</f>
        <v/>
      </c>
      <c r="N871">
        <f>L871-M871</f>
        <v/>
      </c>
    </row>
    <row r="872">
      <c r="A872" t="inlineStr">
        <is>
          <t>T1000870</t>
        </is>
      </c>
      <c r="B872" t="inlineStr">
        <is>
          <t>2023-01-10</t>
        </is>
      </c>
      <c r="C872" t="inlineStr">
        <is>
          <t>S014</t>
        </is>
      </c>
      <c r="D872" t="inlineStr">
        <is>
          <t>Store_014</t>
        </is>
      </c>
      <c r="E872" t="inlineStr">
        <is>
          <t>West</t>
        </is>
      </c>
      <c r="F872" t="inlineStr">
        <is>
          <t>P0093</t>
        </is>
      </c>
      <c r="G872" t="inlineStr">
        <is>
          <t>Prod_0093</t>
        </is>
      </c>
      <c r="H872" t="inlineStr">
        <is>
          <t>Electronics</t>
        </is>
      </c>
      <c r="I872" t="n">
        <v>3</v>
      </c>
      <c r="J872" t="n">
        <v>195.87</v>
      </c>
      <c r="K872" t="n">
        <v>0</v>
      </c>
      <c r="L872">
        <f>I872*J872*(1-K872)</f>
        <v/>
      </c>
      <c r="M872">
        <f>VLOOKUP(F872,Products!A:D,4,FALSE)*I872</f>
        <v/>
      </c>
      <c r="N872">
        <f>L872-M872</f>
        <v/>
      </c>
    </row>
    <row r="873">
      <c r="A873" t="inlineStr">
        <is>
          <t>T1000871</t>
        </is>
      </c>
      <c r="B873" t="inlineStr">
        <is>
          <t>2023-07-21</t>
        </is>
      </c>
      <c r="C873" t="inlineStr">
        <is>
          <t>S022</t>
        </is>
      </c>
      <c r="D873" t="inlineStr">
        <is>
          <t>Store_022</t>
        </is>
      </c>
      <c r="E873" t="inlineStr">
        <is>
          <t>East</t>
        </is>
      </c>
      <c r="F873" t="inlineStr">
        <is>
          <t>P0146</t>
        </is>
      </c>
      <c r="G873" t="inlineStr">
        <is>
          <t>Prod_0146</t>
        </is>
      </c>
      <c r="H873" t="inlineStr">
        <is>
          <t>Food</t>
        </is>
      </c>
      <c r="I873" t="n">
        <v>5</v>
      </c>
      <c r="J873" t="n">
        <v>296.44</v>
      </c>
      <c r="K873" t="n">
        <v>0.15</v>
      </c>
      <c r="L873">
        <f>I873*J873*(1-K873)</f>
        <v/>
      </c>
      <c r="M873">
        <f>VLOOKUP(F873,Products!A:D,4,FALSE)*I873</f>
        <v/>
      </c>
      <c r="N873">
        <f>L873-M873</f>
        <v/>
      </c>
    </row>
    <row r="874">
      <c r="A874" t="inlineStr">
        <is>
          <t>T1000872</t>
        </is>
      </c>
      <c r="B874" t="inlineStr">
        <is>
          <t>2023-02-11</t>
        </is>
      </c>
      <c r="C874" t="inlineStr">
        <is>
          <t>S049</t>
        </is>
      </c>
      <c r="D874" t="inlineStr">
        <is>
          <t>Store_049</t>
        </is>
      </c>
      <c r="E874" t="inlineStr">
        <is>
          <t>North</t>
        </is>
      </c>
      <c r="F874" t="inlineStr">
        <is>
          <t>P0147</t>
        </is>
      </c>
      <c r="G874" t="inlineStr">
        <is>
          <t>Prod_0147</t>
        </is>
      </c>
      <c r="H874" t="inlineStr">
        <is>
          <t>Stationery</t>
        </is>
      </c>
      <c r="I874" t="n">
        <v>5</v>
      </c>
      <c r="J874" t="n">
        <v>349.61</v>
      </c>
      <c r="K874" t="n">
        <v>0.05</v>
      </c>
      <c r="L874">
        <f>I874*J874*(1-K874)</f>
        <v/>
      </c>
      <c r="M874">
        <f>VLOOKUP(F874,Products!A:D,4,FALSE)*I874</f>
        <v/>
      </c>
      <c r="N874">
        <f>L874-M874</f>
        <v/>
      </c>
    </row>
    <row r="875">
      <c r="A875" t="inlineStr">
        <is>
          <t>T1000873</t>
        </is>
      </c>
      <c r="B875" t="inlineStr">
        <is>
          <t>2023-02-28</t>
        </is>
      </c>
      <c r="C875" t="inlineStr">
        <is>
          <t>S019</t>
        </is>
      </c>
      <c r="D875" t="inlineStr">
        <is>
          <t>Store_019</t>
        </is>
      </c>
      <c r="E875" t="inlineStr">
        <is>
          <t>East</t>
        </is>
      </c>
      <c r="F875" t="inlineStr">
        <is>
          <t>P0066</t>
        </is>
      </c>
      <c r="G875" t="inlineStr">
        <is>
          <t>Prod_0066</t>
        </is>
      </c>
      <c r="H875" t="inlineStr">
        <is>
          <t>Household</t>
        </is>
      </c>
      <c r="I875" t="n">
        <v>7</v>
      </c>
      <c r="J875" t="n">
        <v>444.52</v>
      </c>
      <c r="K875" t="n">
        <v>0</v>
      </c>
      <c r="L875">
        <f>I875*J875*(1-K875)</f>
        <v/>
      </c>
      <c r="M875">
        <f>VLOOKUP(F875,Products!A:D,4,FALSE)*I875</f>
        <v/>
      </c>
      <c r="N875">
        <f>L875-M875</f>
        <v/>
      </c>
    </row>
    <row r="876">
      <c r="A876" t="inlineStr">
        <is>
          <t>T1000874</t>
        </is>
      </c>
      <c r="B876" t="inlineStr">
        <is>
          <t>2024-09-22</t>
        </is>
      </c>
      <c r="C876" t="inlineStr">
        <is>
          <t>S010</t>
        </is>
      </c>
      <c r="D876" t="inlineStr">
        <is>
          <t>Store_010</t>
        </is>
      </c>
      <c r="E876" t="inlineStr">
        <is>
          <t>North</t>
        </is>
      </c>
      <c r="F876" t="inlineStr">
        <is>
          <t>P0028</t>
        </is>
      </c>
      <c r="G876" t="inlineStr">
        <is>
          <t>Prod_0028</t>
        </is>
      </c>
      <c r="H876" t="inlineStr">
        <is>
          <t>Food</t>
        </is>
      </c>
      <c r="I876" t="n">
        <v>6</v>
      </c>
      <c r="J876" t="n">
        <v>533.23</v>
      </c>
      <c r="K876" t="n">
        <v>0</v>
      </c>
      <c r="L876">
        <f>I876*J876*(1-K876)</f>
        <v/>
      </c>
      <c r="M876">
        <f>VLOOKUP(F876,Products!A:D,4,FALSE)*I876</f>
        <v/>
      </c>
      <c r="N876">
        <f>L876-M876</f>
        <v/>
      </c>
    </row>
    <row r="877">
      <c r="A877" t="inlineStr">
        <is>
          <t>T1000875</t>
        </is>
      </c>
      <c r="B877" t="inlineStr">
        <is>
          <t>2025-05-18</t>
        </is>
      </c>
      <c r="C877" t="inlineStr">
        <is>
          <t>S050</t>
        </is>
      </c>
      <c r="D877" t="inlineStr">
        <is>
          <t>Store_050</t>
        </is>
      </c>
      <c r="E877" t="inlineStr">
        <is>
          <t>South</t>
        </is>
      </c>
      <c r="F877" t="inlineStr">
        <is>
          <t>P0005</t>
        </is>
      </c>
      <c r="G877" t="inlineStr">
        <is>
          <t>Prod_0005</t>
        </is>
      </c>
      <c r="H877" t="inlineStr">
        <is>
          <t>Beverages</t>
        </is>
      </c>
      <c r="I877" t="n">
        <v>1</v>
      </c>
      <c r="J877" t="n">
        <v>132.68</v>
      </c>
      <c r="K877" t="n">
        <v>0.1</v>
      </c>
      <c r="L877">
        <f>I877*J877*(1-K877)</f>
        <v/>
      </c>
      <c r="M877">
        <f>VLOOKUP(F877,Products!A:D,4,FALSE)*I877</f>
        <v/>
      </c>
      <c r="N877">
        <f>L877-M877</f>
        <v/>
      </c>
    </row>
    <row r="878">
      <c r="A878" t="inlineStr">
        <is>
          <t>T1000876</t>
        </is>
      </c>
      <c r="B878" t="inlineStr">
        <is>
          <t>2023-08-29</t>
        </is>
      </c>
      <c r="C878" t="inlineStr">
        <is>
          <t>S047</t>
        </is>
      </c>
      <c r="D878" t="inlineStr">
        <is>
          <t>Store_047</t>
        </is>
      </c>
      <c r="E878" t="inlineStr">
        <is>
          <t>North</t>
        </is>
      </c>
      <c r="F878" t="inlineStr">
        <is>
          <t>P0130</t>
        </is>
      </c>
      <c r="G878" t="inlineStr">
        <is>
          <t>Prod_0130</t>
        </is>
      </c>
      <c r="H878" t="inlineStr">
        <is>
          <t>Electronics</t>
        </is>
      </c>
      <c r="I878" t="n">
        <v>4</v>
      </c>
      <c r="J878" t="n">
        <v>541.66</v>
      </c>
      <c r="K878" t="n">
        <v>0</v>
      </c>
      <c r="L878">
        <f>I878*J878*(1-K878)</f>
        <v/>
      </c>
      <c r="M878">
        <f>VLOOKUP(F878,Products!A:D,4,FALSE)*I878</f>
        <v/>
      </c>
      <c r="N878">
        <f>L878-M878</f>
        <v/>
      </c>
    </row>
    <row r="879">
      <c r="A879" t="inlineStr">
        <is>
          <t>T1000877</t>
        </is>
      </c>
      <c r="B879" t="inlineStr">
        <is>
          <t>2024-06-17</t>
        </is>
      </c>
      <c r="C879" t="inlineStr">
        <is>
          <t>S007</t>
        </is>
      </c>
      <c r="D879" t="inlineStr">
        <is>
          <t>Store_007</t>
        </is>
      </c>
      <c r="E879" t="inlineStr">
        <is>
          <t>East</t>
        </is>
      </c>
      <c r="F879" t="inlineStr">
        <is>
          <t>P0037</t>
        </is>
      </c>
      <c r="G879" t="inlineStr">
        <is>
          <t>Prod_0037</t>
        </is>
      </c>
      <c r="H879" t="inlineStr">
        <is>
          <t>Stationery</t>
        </is>
      </c>
      <c r="I879" t="n">
        <v>1</v>
      </c>
      <c r="J879" t="n">
        <v>439.86</v>
      </c>
      <c r="K879" t="n">
        <v>0</v>
      </c>
      <c r="L879">
        <f>I879*J879*(1-K879)</f>
        <v/>
      </c>
      <c r="M879">
        <f>VLOOKUP(F879,Products!A:D,4,FALSE)*I879</f>
        <v/>
      </c>
      <c r="N879">
        <f>L879-M879</f>
        <v/>
      </c>
    </row>
    <row r="880">
      <c r="A880" t="inlineStr">
        <is>
          <t>T1000878</t>
        </is>
      </c>
      <c r="B880" t="inlineStr">
        <is>
          <t>2024-03-06</t>
        </is>
      </c>
      <c r="C880" t="inlineStr">
        <is>
          <t>S019</t>
        </is>
      </c>
      <c r="D880" t="inlineStr">
        <is>
          <t>Store_019</t>
        </is>
      </c>
      <c r="E880" t="inlineStr">
        <is>
          <t>East</t>
        </is>
      </c>
      <c r="F880" t="inlineStr">
        <is>
          <t>P0113</t>
        </is>
      </c>
      <c r="G880" t="inlineStr">
        <is>
          <t>Prod_0113</t>
        </is>
      </c>
      <c r="H880" t="inlineStr">
        <is>
          <t>Toys</t>
        </is>
      </c>
      <c r="I880" t="n">
        <v>8</v>
      </c>
      <c r="J880" t="n">
        <v>793.77</v>
      </c>
      <c r="K880" t="n">
        <v>0</v>
      </c>
      <c r="L880">
        <f>I880*J880*(1-K880)</f>
        <v/>
      </c>
      <c r="M880">
        <f>VLOOKUP(F880,Products!A:D,4,FALSE)*I880</f>
        <v/>
      </c>
      <c r="N880">
        <f>L880-M880</f>
        <v/>
      </c>
    </row>
    <row r="881">
      <c r="A881" t="inlineStr">
        <is>
          <t>T1000879</t>
        </is>
      </c>
      <c r="B881" t="inlineStr">
        <is>
          <t>2024-09-12</t>
        </is>
      </c>
      <c r="C881" t="inlineStr">
        <is>
          <t>S048</t>
        </is>
      </c>
      <c r="D881" t="inlineStr">
        <is>
          <t>Store_048</t>
        </is>
      </c>
      <c r="E881" t="inlineStr">
        <is>
          <t>South</t>
        </is>
      </c>
      <c r="F881" t="inlineStr">
        <is>
          <t>P0141</t>
        </is>
      </c>
      <c r="G881" t="inlineStr">
        <is>
          <t>Prod_0141</t>
        </is>
      </c>
      <c r="H881" t="inlineStr">
        <is>
          <t>Food</t>
        </is>
      </c>
      <c r="I881" t="n">
        <v>1</v>
      </c>
      <c r="J881" t="n">
        <v>750.67</v>
      </c>
      <c r="K881" t="n">
        <v>0</v>
      </c>
      <c r="L881">
        <f>I881*J881*(1-K881)</f>
        <v/>
      </c>
      <c r="M881">
        <f>VLOOKUP(F881,Products!A:D,4,FALSE)*I881</f>
        <v/>
      </c>
      <c r="N881">
        <f>L881-M881</f>
        <v/>
      </c>
    </row>
    <row r="882">
      <c r="A882" t="inlineStr">
        <is>
          <t>T1000880</t>
        </is>
      </c>
      <c r="B882" t="inlineStr">
        <is>
          <t>2024-04-27</t>
        </is>
      </c>
      <c r="C882" t="inlineStr">
        <is>
          <t>S026</t>
        </is>
      </c>
      <c r="D882" t="inlineStr">
        <is>
          <t>Store_026</t>
        </is>
      </c>
      <c r="E882" t="inlineStr">
        <is>
          <t>North</t>
        </is>
      </c>
      <c r="F882" t="inlineStr">
        <is>
          <t>P0073</t>
        </is>
      </c>
      <c r="G882" t="inlineStr">
        <is>
          <t>Prod_0073</t>
        </is>
      </c>
      <c r="H882" t="inlineStr">
        <is>
          <t>Food</t>
        </is>
      </c>
      <c r="I882" t="n">
        <v>7</v>
      </c>
      <c r="J882" t="n">
        <v>728.9299999999999</v>
      </c>
      <c r="K882" t="n">
        <v>0.15</v>
      </c>
      <c r="L882">
        <f>I882*J882*(1-K882)</f>
        <v/>
      </c>
      <c r="M882">
        <f>VLOOKUP(F882,Products!A:D,4,FALSE)*I882</f>
        <v/>
      </c>
      <c r="N882">
        <f>L882-M882</f>
        <v/>
      </c>
    </row>
    <row r="883">
      <c r="A883" t="inlineStr">
        <is>
          <t>T1000881</t>
        </is>
      </c>
      <c r="B883" t="inlineStr">
        <is>
          <t>2025-02-06</t>
        </is>
      </c>
      <c r="C883" t="inlineStr">
        <is>
          <t>S016</t>
        </is>
      </c>
      <c r="D883" t="inlineStr">
        <is>
          <t>Store_016</t>
        </is>
      </c>
      <c r="E883" t="inlineStr">
        <is>
          <t>West</t>
        </is>
      </c>
      <c r="F883" t="inlineStr">
        <is>
          <t>P0070</t>
        </is>
      </c>
      <c r="G883" t="inlineStr">
        <is>
          <t>Prod_0070</t>
        </is>
      </c>
      <c r="H883" t="inlineStr">
        <is>
          <t>Beverages</t>
        </is>
      </c>
      <c r="I883" t="n">
        <v>4</v>
      </c>
      <c r="J883" t="n">
        <v>748.49</v>
      </c>
      <c r="K883" t="n">
        <v>0</v>
      </c>
      <c r="L883">
        <f>I883*J883*(1-K883)</f>
        <v/>
      </c>
      <c r="M883">
        <f>VLOOKUP(F883,Products!A:D,4,FALSE)*I883</f>
        <v/>
      </c>
      <c r="N883">
        <f>L883-M883</f>
        <v/>
      </c>
    </row>
    <row r="884">
      <c r="A884" t="inlineStr">
        <is>
          <t>T1000882</t>
        </is>
      </c>
      <c r="B884" t="inlineStr">
        <is>
          <t>2024-02-10</t>
        </is>
      </c>
      <c r="C884" t="inlineStr">
        <is>
          <t>S028</t>
        </is>
      </c>
      <c r="D884" t="inlineStr">
        <is>
          <t>Store_028</t>
        </is>
      </c>
      <c r="E884" t="inlineStr">
        <is>
          <t>North</t>
        </is>
      </c>
      <c r="F884" t="inlineStr">
        <is>
          <t>P0046</t>
        </is>
      </c>
      <c r="G884" t="inlineStr">
        <is>
          <t>Prod_0046</t>
        </is>
      </c>
      <c r="H884" t="inlineStr">
        <is>
          <t>Electronics</t>
        </is>
      </c>
      <c r="I884" t="n">
        <v>9</v>
      </c>
      <c r="J884" t="n">
        <v>50.51</v>
      </c>
      <c r="K884" t="n">
        <v>0</v>
      </c>
      <c r="L884">
        <f>I884*J884*(1-K884)</f>
        <v/>
      </c>
      <c r="M884">
        <f>VLOOKUP(F884,Products!A:D,4,FALSE)*I884</f>
        <v/>
      </c>
      <c r="N884">
        <f>L884-M884</f>
        <v/>
      </c>
    </row>
    <row r="885">
      <c r="A885" t="inlineStr">
        <is>
          <t>T1000883</t>
        </is>
      </c>
      <c r="B885" t="inlineStr">
        <is>
          <t>2024-02-23</t>
        </is>
      </c>
      <c r="C885" t="inlineStr">
        <is>
          <t>S032</t>
        </is>
      </c>
      <c r="D885" t="inlineStr">
        <is>
          <t>Store_032</t>
        </is>
      </c>
      <c r="E885" t="inlineStr">
        <is>
          <t>Central</t>
        </is>
      </c>
      <c r="F885" t="inlineStr">
        <is>
          <t>P0119</t>
        </is>
      </c>
      <c r="G885" t="inlineStr">
        <is>
          <t>Prod_0119</t>
        </is>
      </c>
      <c r="H885" t="inlineStr">
        <is>
          <t>Electronics</t>
        </is>
      </c>
      <c r="I885" t="n">
        <v>6</v>
      </c>
      <c r="J885" t="n">
        <v>303</v>
      </c>
      <c r="K885" t="n">
        <v>0</v>
      </c>
      <c r="L885">
        <f>I885*J885*(1-K885)</f>
        <v/>
      </c>
      <c r="M885">
        <f>VLOOKUP(F885,Products!A:D,4,FALSE)*I885</f>
        <v/>
      </c>
      <c r="N885">
        <f>L885-M885</f>
        <v/>
      </c>
    </row>
    <row r="886">
      <c r="A886" t="inlineStr">
        <is>
          <t>T1000884</t>
        </is>
      </c>
      <c r="B886" t="inlineStr">
        <is>
          <t>2023-02-26</t>
        </is>
      </c>
      <c r="C886" t="inlineStr">
        <is>
          <t>S004</t>
        </is>
      </c>
      <c r="D886" t="inlineStr">
        <is>
          <t>Store_004</t>
        </is>
      </c>
      <c r="E886" t="inlineStr">
        <is>
          <t>Central</t>
        </is>
      </c>
      <c r="F886" t="inlineStr">
        <is>
          <t>P0186</t>
        </is>
      </c>
      <c r="G886" t="inlineStr">
        <is>
          <t>Prod_0186</t>
        </is>
      </c>
      <c r="H886" t="inlineStr">
        <is>
          <t>Household</t>
        </is>
      </c>
      <c r="I886" t="n">
        <v>9</v>
      </c>
      <c r="J886" t="n">
        <v>671.22</v>
      </c>
      <c r="K886" t="n">
        <v>0</v>
      </c>
      <c r="L886">
        <f>I886*J886*(1-K886)</f>
        <v/>
      </c>
      <c r="M886">
        <f>VLOOKUP(F886,Products!A:D,4,FALSE)*I886</f>
        <v/>
      </c>
      <c r="N886">
        <f>L886-M886</f>
        <v/>
      </c>
    </row>
    <row r="887">
      <c r="A887" t="inlineStr">
        <is>
          <t>T1000885</t>
        </is>
      </c>
      <c r="B887" t="inlineStr">
        <is>
          <t>2025-03-23</t>
        </is>
      </c>
      <c r="C887" t="inlineStr">
        <is>
          <t>S023</t>
        </is>
      </c>
      <c r="D887" t="inlineStr">
        <is>
          <t>Store_023</t>
        </is>
      </c>
      <c r="E887" t="inlineStr">
        <is>
          <t>South</t>
        </is>
      </c>
      <c r="F887" t="inlineStr">
        <is>
          <t>P0016</t>
        </is>
      </c>
      <c r="G887" t="inlineStr">
        <is>
          <t>Prod_0016</t>
        </is>
      </c>
      <c r="H887" t="inlineStr">
        <is>
          <t>Food</t>
        </is>
      </c>
      <c r="I887" t="n">
        <v>2</v>
      </c>
      <c r="J887" t="n">
        <v>912.8099999999999</v>
      </c>
      <c r="K887" t="n">
        <v>0</v>
      </c>
      <c r="L887">
        <f>I887*J887*(1-K887)</f>
        <v/>
      </c>
      <c r="M887">
        <f>VLOOKUP(F887,Products!A:D,4,FALSE)*I887</f>
        <v/>
      </c>
      <c r="N887">
        <f>L887-M887</f>
        <v/>
      </c>
    </row>
    <row r="888">
      <c r="A888" t="inlineStr">
        <is>
          <t>T1000886</t>
        </is>
      </c>
      <c r="B888" t="inlineStr">
        <is>
          <t>2024-06-25</t>
        </is>
      </c>
      <c r="C888" t="inlineStr">
        <is>
          <t>S048</t>
        </is>
      </c>
      <c r="D888" t="inlineStr">
        <is>
          <t>Store_048</t>
        </is>
      </c>
      <c r="E888" t="inlineStr">
        <is>
          <t>South</t>
        </is>
      </c>
      <c r="F888" t="inlineStr">
        <is>
          <t>P0148</t>
        </is>
      </c>
      <c r="G888" t="inlineStr">
        <is>
          <t>Prod_0148</t>
        </is>
      </c>
      <c r="H888" t="inlineStr">
        <is>
          <t>Electronics</t>
        </is>
      </c>
      <c r="I888" t="n">
        <v>4</v>
      </c>
      <c r="J888" t="n">
        <v>268.44</v>
      </c>
      <c r="K888" t="n">
        <v>0</v>
      </c>
      <c r="L888">
        <f>I888*J888*(1-K888)</f>
        <v/>
      </c>
      <c r="M888">
        <f>VLOOKUP(F888,Products!A:D,4,FALSE)*I888</f>
        <v/>
      </c>
      <c r="N888">
        <f>L888-M888</f>
        <v/>
      </c>
    </row>
    <row r="889">
      <c r="A889" t="inlineStr">
        <is>
          <t>T1000887</t>
        </is>
      </c>
      <c r="B889" t="inlineStr">
        <is>
          <t>2023-11-24</t>
        </is>
      </c>
      <c r="C889" t="inlineStr">
        <is>
          <t>S038</t>
        </is>
      </c>
      <c r="D889" t="inlineStr">
        <is>
          <t>Store_038</t>
        </is>
      </c>
      <c r="E889" t="inlineStr">
        <is>
          <t>East</t>
        </is>
      </c>
      <c r="F889" t="inlineStr">
        <is>
          <t>P0056</t>
        </is>
      </c>
      <c r="G889" t="inlineStr">
        <is>
          <t>Prod_0056</t>
        </is>
      </c>
      <c r="H889" t="inlineStr">
        <is>
          <t>Household</t>
        </is>
      </c>
      <c r="I889" t="n">
        <v>8</v>
      </c>
      <c r="J889" t="n">
        <v>250.9</v>
      </c>
      <c r="K889" t="n">
        <v>0</v>
      </c>
      <c r="L889">
        <f>I889*J889*(1-K889)</f>
        <v/>
      </c>
      <c r="M889">
        <f>VLOOKUP(F889,Products!A:D,4,FALSE)*I889</f>
        <v/>
      </c>
      <c r="N889">
        <f>L889-M889</f>
        <v/>
      </c>
    </row>
    <row r="890">
      <c r="A890" t="inlineStr">
        <is>
          <t>T1000888</t>
        </is>
      </c>
      <c r="B890" t="inlineStr">
        <is>
          <t>2023-06-13</t>
        </is>
      </c>
      <c r="C890" t="inlineStr">
        <is>
          <t>S004</t>
        </is>
      </c>
      <c r="D890" t="inlineStr">
        <is>
          <t>Store_004</t>
        </is>
      </c>
      <c r="E890" t="inlineStr">
        <is>
          <t>Central</t>
        </is>
      </c>
      <c r="F890" t="inlineStr">
        <is>
          <t>P0136</t>
        </is>
      </c>
      <c r="G890" t="inlineStr">
        <is>
          <t>Prod_0136</t>
        </is>
      </c>
      <c r="H890" t="inlineStr">
        <is>
          <t>Beverages</t>
        </is>
      </c>
      <c r="I890" t="n">
        <v>4</v>
      </c>
      <c r="J890" t="n">
        <v>232.74</v>
      </c>
      <c r="K890" t="n">
        <v>0</v>
      </c>
      <c r="L890">
        <f>I890*J890*(1-K890)</f>
        <v/>
      </c>
      <c r="M890">
        <f>VLOOKUP(F890,Products!A:D,4,FALSE)*I890</f>
        <v/>
      </c>
      <c r="N890">
        <f>L890-M890</f>
        <v/>
      </c>
    </row>
    <row r="891">
      <c r="A891" t="inlineStr">
        <is>
          <t>T1000889</t>
        </is>
      </c>
      <c r="B891" t="inlineStr">
        <is>
          <t>2025-02-12</t>
        </is>
      </c>
      <c r="C891" t="inlineStr">
        <is>
          <t>S019</t>
        </is>
      </c>
      <c r="D891" t="inlineStr">
        <is>
          <t>Store_019</t>
        </is>
      </c>
      <c r="E891" t="inlineStr">
        <is>
          <t>East</t>
        </is>
      </c>
      <c r="F891" t="inlineStr">
        <is>
          <t>P0104</t>
        </is>
      </c>
      <c r="G891" t="inlineStr">
        <is>
          <t>Prod_0104</t>
        </is>
      </c>
      <c r="H891" t="inlineStr">
        <is>
          <t>Clothing</t>
        </is>
      </c>
      <c r="I891" t="n">
        <v>4</v>
      </c>
      <c r="J891" t="n">
        <v>754.9400000000001</v>
      </c>
      <c r="K891" t="n">
        <v>0</v>
      </c>
      <c r="L891">
        <f>I891*J891*(1-K891)</f>
        <v/>
      </c>
      <c r="M891">
        <f>VLOOKUP(F891,Products!A:D,4,FALSE)*I891</f>
        <v/>
      </c>
      <c r="N891">
        <f>L891-M891</f>
        <v/>
      </c>
    </row>
    <row r="892">
      <c r="A892" t="inlineStr">
        <is>
          <t>T1000890</t>
        </is>
      </c>
      <c r="B892" t="inlineStr">
        <is>
          <t>2023-06-30</t>
        </is>
      </c>
      <c r="C892" t="inlineStr">
        <is>
          <t>S012</t>
        </is>
      </c>
      <c r="D892" t="inlineStr">
        <is>
          <t>Store_012</t>
        </is>
      </c>
      <c r="E892" t="inlineStr">
        <is>
          <t>South</t>
        </is>
      </c>
      <c r="F892" t="inlineStr">
        <is>
          <t>P0186</t>
        </is>
      </c>
      <c r="G892" t="inlineStr">
        <is>
          <t>Prod_0186</t>
        </is>
      </c>
      <c r="H892" t="inlineStr">
        <is>
          <t>Household</t>
        </is>
      </c>
      <c r="I892" t="n">
        <v>5</v>
      </c>
      <c r="J892" t="n">
        <v>857.29</v>
      </c>
      <c r="K892" t="n">
        <v>0</v>
      </c>
      <c r="L892">
        <f>I892*J892*(1-K892)</f>
        <v/>
      </c>
      <c r="M892">
        <f>VLOOKUP(F892,Products!A:D,4,FALSE)*I892</f>
        <v/>
      </c>
      <c r="N892">
        <f>L892-M892</f>
        <v/>
      </c>
    </row>
    <row r="893">
      <c r="A893" t="inlineStr">
        <is>
          <t>T1000891</t>
        </is>
      </c>
      <c r="B893" t="inlineStr">
        <is>
          <t>2023-12-25</t>
        </is>
      </c>
      <c r="C893" t="inlineStr">
        <is>
          <t>S046</t>
        </is>
      </c>
      <c r="D893" t="inlineStr">
        <is>
          <t>Store_046</t>
        </is>
      </c>
      <c r="E893" t="inlineStr">
        <is>
          <t>South</t>
        </is>
      </c>
      <c r="F893" t="inlineStr">
        <is>
          <t>P0010</t>
        </is>
      </c>
      <c r="G893" t="inlineStr">
        <is>
          <t>Prod_0010</t>
        </is>
      </c>
      <c r="H893" t="inlineStr">
        <is>
          <t>Electronics</t>
        </is>
      </c>
      <c r="I893" t="n">
        <v>1</v>
      </c>
      <c r="J893" t="n">
        <v>755.84</v>
      </c>
      <c r="K893" t="n">
        <v>0</v>
      </c>
      <c r="L893">
        <f>I893*J893*(1-K893)</f>
        <v/>
      </c>
      <c r="M893">
        <f>VLOOKUP(F893,Products!A:D,4,FALSE)*I893</f>
        <v/>
      </c>
      <c r="N893">
        <f>L893-M893</f>
        <v/>
      </c>
    </row>
    <row r="894">
      <c r="A894" t="inlineStr">
        <is>
          <t>T1000892</t>
        </is>
      </c>
      <c r="B894" t="inlineStr">
        <is>
          <t>2024-09-12</t>
        </is>
      </c>
      <c r="C894" t="inlineStr">
        <is>
          <t>S031</t>
        </is>
      </c>
      <c r="D894" t="inlineStr">
        <is>
          <t>Store_031</t>
        </is>
      </c>
      <c r="E894" t="inlineStr">
        <is>
          <t>Central</t>
        </is>
      </c>
      <c r="F894" t="inlineStr">
        <is>
          <t>P0112</t>
        </is>
      </c>
      <c r="G894" t="inlineStr">
        <is>
          <t>Prod_0112</t>
        </is>
      </c>
      <c r="H894" t="inlineStr">
        <is>
          <t>Beverages</t>
        </is>
      </c>
      <c r="I894" t="n">
        <v>2</v>
      </c>
      <c r="J894" t="n">
        <v>803.1799999999999</v>
      </c>
      <c r="K894" t="n">
        <v>0.05</v>
      </c>
      <c r="L894">
        <f>I894*J894*(1-K894)</f>
        <v/>
      </c>
      <c r="M894">
        <f>VLOOKUP(F894,Products!A:D,4,FALSE)*I894</f>
        <v/>
      </c>
      <c r="N894">
        <f>L894-M894</f>
        <v/>
      </c>
    </row>
    <row r="895">
      <c r="A895" t="inlineStr">
        <is>
          <t>T1000893</t>
        </is>
      </c>
      <c r="B895" t="inlineStr">
        <is>
          <t>2024-03-10</t>
        </is>
      </c>
      <c r="C895" t="inlineStr">
        <is>
          <t>S039</t>
        </is>
      </c>
      <c r="D895" t="inlineStr">
        <is>
          <t>Store_039</t>
        </is>
      </c>
      <c r="E895" t="inlineStr">
        <is>
          <t>North</t>
        </is>
      </c>
      <c r="F895" t="inlineStr">
        <is>
          <t>P0200</t>
        </is>
      </c>
      <c r="G895" t="inlineStr">
        <is>
          <t>Prod_0200</t>
        </is>
      </c>
      <c r="H895" t="inlineStr">
        <is>
          <t>Electronics</t>
        </is>
      </c>
      <c r="I895" t="n">
        <v>4</v>
      </c>
      <c r="J895" t="n">
        <v>373.8</v>
      </c>
      <c r="K895" t="n">
        <v>0</v>
      </c>
      <c r="L895">
        <f>I895*J895*(1-K895)</f>
        <v/>
      </c>
      <c r="M895">
        <f>VLOOKUP(F895,Products!A:D,4,FALSE)*I895</f>
        <v/>
      </c>
      <c r="N895">
        <f>L895-M895</f>
        <v/>
      </c>
    </row>
    <row r="896">
      <c r="A896" t="inlineStr">
        <is>
          <t>T1000894</t>
        </is>
      </c>
      <c r="B896" t="inlineStr">
        <is>
          <t>2024-04-05</t>
        </is>
      </c>
      <c r="C896" t="inlineStr">
        <is>
          <t>S009</t>
        </is>
      </c>
      <c r="D896" t="inlineStr">
        <is>
          <t>Store_009</t>
        </is>
      </c>
      <c r="E896" t="inlineStr">
        <is>
          <t>Central</t>
        </is>
      </c>
      <c r="F896" t="inlineStr">
        <is>
          <t>P0178</t>
        </is>
      </c>
      <c r="G896" t="inlineStr">
        <is>
          <t>Prod_0178</t>
        </is>
      </c>
      <c r="H896" t="inlineStr">
        <is>
          <t>Beverages</t>
        </is>
      </c>
      <c r="I896" t="n">
        <v>4</v>
      </c>
      <c r="J896" t="n">
        <v>731.08</v>
      </c>
      <c r="K896" t="n">
        <v>0</v>
      </c>
      <c r="L896">
        <f>I896*J896*(1-K896)</f>
        <v/>
      </c>
      <c r="M896">
        <f>VLOOKUP(F896,Products!A:D,4,FALSE)*I896</f>
        <v/>
      </c>
      <c r="N896">
        <f>L896-M896</f>
        <v/>
      </c>
    </row>
    <row r="897">
      <c r="A897" t="inlineStr">
        <is>
          <t>T1000895</t>
        </is>
      </c>
      <c r="B897" t="inlineStr">
        <is>
          <t>2024-08-22</t>
        </is>
      </c>
      <c r="C897" t="inlineStr">
        <is>
          <t>S014</t>
        </is>
      </c>
      <c r="D897" t="inlineStr">
        <is>
          <t>Store_014</t>
        </is>
      </c>
      <c r="E897" t="inlineStr">
        <is>
          <t>West</t>
        </is>
      </c>
      <c r="F897" t="inlineStr">
        <is>
          <t>P0051</t>
        </is>
      </c>
      <c r="G897" t="inlineStr">
        <is>
          <t>Prod_0051</t>
        </is>
      </c>
      <c r="H897" t="inlineStr">
        <is>
          <t>Clothing</t>
        </is>
      </c>
      <c r="I897" t="n">
        <v>9</v>
      </c>
      <c r="J897" t="n">
        <v>86.11</v>
      </c>
      <c r="K897" t="n">
        <v>0.15</v>
      </c>
      <c r="L897">
        <f>I897*J897*(1-K897)</f>
        <v/>
      </c>
      <c r="M897">
        <f>VLOOKUP(F897,Products!A:D,4,FALSE)*I897</f>
        <v/>
      </c>
      <c r="N897">
        <f>L897-M897</f>
        <v/>
      </c>
    </row>
    <row r="898">
      <c r="A898" t="inlineStr">
        <is>
          <t>T1000896</t>
        </is>
      </c>
      <c r="B898" t="inlineStr">
        <is>
          <t>2024-04-15</t>
        </is>
      </c>
      <c r="C898" t="inlineStr">
        <is>
          <t>S042</t>
        </is>
      </c>
      <c r="D898" t="inlineStr">
        <is>
          <t>Store_042</t>
        </is>
      </c>
      <c r="E898" t="inlineStr">
        <is>
          <t>Central</t>
        </is>
      </c>
      <c r="F898" t="inlineStr">
        <is>
          <t>P0053</t>
        </is>
      </c>
      <c r="G898" t="inlineStr">
        <is>
          <t>Prod_0053</t>
        </is>
      </c>
      <c r="H898" t="inlineStr">
        <is>
          <t>Food</t>
        </is>
      </c>
      <c r="I898" t="n">
        <v>4</v>
      </c>
      <c r="J898" t="n">
        <v>414.63</v>
      </c>
      <c r="K898" t="n">
        <v>0</v>
      </c>
      <c r="L898">
        <f>I898*J898*(1-K898)</f>
        <v/>
      </c>
      <c r="M898">
        <f>VLOOKUP(F898,Products!A:D,4,FALSE)*I898</f>
        <v/>
      </c>
      <c r="N898">
        <f>L898-M898</f>
        <v/>
      </c>
    </row>
    <row r="899">
      <c r="A899" t="inlineStr">
        <is>
          <t>T1000897</t>
        </is>
      </c>
      <c r="B899" t="inlineStr">
        <is>
          <t>2023-01-09</t>
        </is>
      </c>
      <c r="C899" t="inlineStr">
        <is>
          <t>S039</t>
        </is>
      </c>
      <c r="D899" t="inlineStr">
        <is>
          <t>Store_039</t>
        </is>
      </c>
      <c r="E899" t="inlineStr">
        <is>
          <t>North</t>
        </is>
      </c>
      <c r="F899" t="inlineStr">
        <is>
          <t>P0016</t>
        </is>
      </c>
      <c r="G899" t="inlineStr">
        <is>
          <t>Prod_0016</t>
        </is>
      </c>
      <c r="H899" t="inlineStr">
        <is>
          <t>Food</t>
        </is>
      </c>
      <c r="I899" t="n">
        <v>7</v>
      </c>
      <c r="J899" t="n">
        <v>882.04</v>
      </c>
      <c r="K899" t="n">
        <v>0</v>
      </c>
      <c r="L899">
        <f>I899*J899*(1-K899)</f>
        <v/>
      </c>
      <c r="M899">
        <f>VLOOKUP(F899,Products!A:D,4,FALSE)*I899</f>
        <v/>
      </c>
      <c r="N899">
        <f>L899-M899</f>
        <v/>
      </c>
    </row>
    <row r="900">
      <c r="A900" t="inlineStr">
        <is>
          <t>T1000898</t>
        </is>
      </c>
      <c r="B900" t="inlineStr">
        <is>
          <t>2023-05-08</t>
        </is>
      </c>
      <c r="C900" t="inlineStr">
        <is>
          <t>S048</t>
        </is>
      </c>
      <c r="D900" t="inlineStr">
        <is>
          <t>Store_048</t>
        </is>
      </c>
      <c r="E900" t="inlineStr">
        <is>
          <t>South</t>
        </is>
      </c>
      <c r="F900" t="inlineStr">
        <is>
          <t>P0036</t>
        </is>
      </c>
      <c r="G900" t="inlineStr">
        <is>
          <t>Prod_0036</t>
        </is>
      </c>
      <c r="H900" t="inlineStr">
        <is>
          <t>Clothing</t>
        </is>
      </c>
      <c r="I900" t="n">
        <v>8</v>
      </c>
      <c r="J900" t="n">
        <v>478.07</v>
      </c>
      <c r="K900" t="n">
        <v>0</v>
      </c>
      <c r="L900">
        <f>I900*J900*(1-K900)</f>
        <v/>
      </c>
      <c r="M900">
        <f>VLOOKUP(F900,Products!A:D,4,FALSE)*I900</f>
        <v/>
      </c>
      <c r="N900">
        <f>L900-M900</f>
        <v/>
      </c>
    </row>
    <row r="901">
      <c r="A901" t="inlineStr">
        <is>
          <t>T1000899</t>
        </is>
      </c>
      <c r="B901" t="inlineStr">
        <is>
          <t>2025-03-05</t>
        </is>
      </c>
      <c r="C901" t="inlineStr">
        <is>
          <t>S026</t>
        </is>
      </c>
      <c r="D901" t="inlineStr">
        <is>
          <t>Store_026</t>
        </is>
      </c>
      <c r="E901" t="inlineStr">
        <is>
          <t>North</t>
        </is>
      </c>
      <c r="F901" t="inlineStr">
        <is>
          <t>P0190</t>
        </is>
      </c>
      <c r="G901" t="inlineStr">
        <is>
          <t>Prod_0190</t>
        </is>
      </c>
      <c r="H901" t="inlineStr">
        <is>
          <t>Household</t>
        </is>
      </c>
      <c r="I901" t="n">
        <v>7</v>
      </c>
      <c r="J901" t="n">
        <v>316.91</v>
      </c>
      <c r="K901" t="n">
        <v>0.05</v>
      </c>
      <c r="L901">
        <f>I901*J901*(1-K901)</f>
        <v/>
      </c>
      <c r="M901">
        <f>VLOOKUP(F901,Products!A:D,4,FALSE)*I901</f>
        <v/>
      </c>
      <c r="N901">
        <f>L901-M901</f>
        <v/>
      </c>
    </row>
    <row r="902">
      <c r="A902" t="inlineStr">
        <is>
          <t>T1000900</t>
        </is>
      </c>
      <c r="B902" t="inlineStr">
        <is>
          <t>2024-04-02</t>
        </is>
      </c>
      <c r="C902" t="inlineStr">
        <is>
          <t>S029</t>
        </is>
      </c>
      <c r="D902" t="inlineStr">
        <is>
          <t>Store_029</t>
        </is>
      </c>
      <c r="E902" t="inlineStr">
        <is>
          <t>South</t>
        </is>
      </c>
      <c r="F902" t="inlineStr">
        <is>
          <t>P0180</t>
        </is>
      </c>
      <c r="G902" t="inlineStr">
        <is>
          <t>Prod_0180</t>
        </is>
      </c>
      <c r="H902" t="inlineStr">
        <is>
          <t>Clothing</t>
        </is>
      </c>
      <c r="I902" t="n">
        <v>9</v>
      </c>
      <c r="J902" t="n">
        <v>635.08</v>
      </c>
      <c r="K902" t="n">
        <v>0</v>
      </c>
      <c r="L902">
        <f>I902*J902*(1-K902)</f>
        <v/>
      </c>
      <c r="M902">
        <f>VLOOKUP(F902,Products!A:D,4,FALSE)*I902</f>
        <v/>
      </c>
      <c r="N902">
        <f>L902-M902</f>
        <v/>
      </c>
    </row>
    <row r="903">
      <c r="A903" t="inlineStr">
        <is>
          <t>T1000901</t>
        </is>
      </c>
      <c r="B903" t="inlineStr">
        <is>
          <t>2023-07-04</t>
        </is>
      </c>
      <c r="C903" t="inlineStr">
        <is>
          <t>S041</t>
        </is>
      </c>
      <c r="D903" t="inlineStr">
        <is>
          <t>Store_041</t>
        </is>
      </c>
      <c r="E903" t="inlineStr">
        <is>
          <t>East</t>
        </is>
      </c>
      <c r="F903" t="inlineStr">
        <is>
          <t>P0007</t>
        </is>
      </c>
      <c r="G903" t="inlineStr">
        <is>
          <t>Prod_0007</t>
        </is>
      </c>
      <c r="H903" t="inlineStr">
        <is>
          <t>Food</t>
        </is>
      </c>
      <c r="I903" t="n">
        <v>1</v>
      </c>
      <c r="J903" t="n">
        <v>101.23</v>
      </c>
      <c r="K903" t="n">
        <v>0.1</v>
      </c>
      <c r="L903">
        <f>I903*J903*(1-K903)</f>
        <v/>
      </c>
      <c r="M903">
        <f>VLOOKUP(F903,Products!A:D,4,FALSE)*I903</f>
        <v/>
      </c>
      <c r="N903">
        <f>L903-M903</f>
        <v/>
      </c>
    </row>
    <row r="904">
      <c r="A904" t="inlineStr">
        <is>
          <t>T1000902</t>
        </is>
      </c>
      <c r="B904" t="inlineStr">
        <is>
          <t>2024-03-06</t>
        </is>
      </c>
      <c r="C904" t="inlineStr">
        <is>
          <t>S026</t>
        </is>
      </c>
      <c r="D904" t="inlineStr">
        <is>
          <t>Store_026</t>
        </is>
      </c>
      <c r="E904" t="inlineStr">
        <is>
          <t>North</t>
        </is>
      </c>
      <c r="F904" t="inlineStr">
        <is>
          <t>P0144</t>
        </is>
      </c>
      <c r="G904" t="inlineStr">
        <is>
          <t>Prod_0144</t>
        </is>
      </c>
      <c r="H904" t="inlineStr">
        <is>
          <t>Stationery</t>
        </is>
      </c>
      <c r="I904" t="n">
        <v>1</v>
      </c>
      <c r="J904" t="n">
        <v>242.65</v>
      </c>
      <c r="K904" t="n">
        <v>0</v>
      </c>
      <c r="L904">
        <f>I904*J904*(1-K904)</f>
        <v/>
      </c>
      <c r="M904">
        <f>VLOOKUP(F904,Products!A:D,4,FALSE)*I904</f>
        <v/>
      </c>
      <c r="N904">
        <f>L904-M904</f>
        <v/>
      </c>
    </row>
    <row r="905">
      <c r="A905" t="inlineStr">
        <is>
          <t>T1000903</t>
        </is>
      </c>
      <c r="B905" t="inlineStr">
        <is>
          <t>2024-03-18</t>
        </is>
      </c>
      <c r="C905" t="inlineStr">
        <is>
          <t>S020</t>
        </is>
      </c>
      <c r="D905" t="inlineStr">
        <is>
          <t>Store_020</t>
        </is>
      </c>
      <c r="E905" t="inlineStr">
        <is>
          <t>West</t>
        </is>
      </c>
      <c r="F905" t="inlineStr">
        <is>
          <t>P0044</t>
        </is>
      </c>
      <c r="G905" t="inlineStr">
        <is>
          <t>Prod_0044</t>
        </is>
      </c>
      <c r="H905" t="inlineStr">
        <is>
          <t>Food</t>
        </is>
      </c>
      <c r="I905" t="n">
        <v>1</v>
      </c>
      <c r="J905" t="n">
        <v>236.31</v>
      </c>
      <c r="K905" t="n">
        <v>0</v>
      </c>
      <c r="L905">
        <f>I905*J905*(1-K905)</f>
        <v/>
      </c>
      <c r="M905">
        <f>VLOOKUP(F905,Products!A:D,4,FALSE)*I905</f>
        <v/>
      </c>
      <c r="N905">
        <f>L905-M905</f>
        <v/>
      </c>
    </row>
    <row r="906">
      <c r="A906" t="inlineStr">
        <is>
          <t>T1000904</t>
        </is>
      </c>
      <c r="B906" t="inlineStr">
        <is>
          <t>2025-04-30</t>
        </is>
      </c>
      <c r="C906" t="inlineStr">
        <is>
          <t>S024</t>
        </is>
      </c>
      <c r="D906" t="inlineStr">
        <is>
          <t>Store_024</t>
        </is>
      </c>
      <c r="E906" t="inlineStr">
        <is>
          <t>South</t>
        </is>
      </c>
      <c r="F906" t="inlineStr">
        <is>
          <t>P0144</t>
        </is>
      </c>
      <c r="G906" t="inlineStr">
        <is>
          <t>Prod_0144</t>
        </is>
      </c>
      <c r="H906" t="inlineStr">
        <is>
          <t>Stationery</t>
        </is>
      </c>
      <c r="I906" t="n">
        <v>7</v>
      </c>
      <c r="J906" t="n">
        <v>206.92</v>
      </c>
      <c r="K906" t="n">
        <v>0.05</v>
      </c>
      <c r="L906">
        <f>I906*J906*(1-K906)</f>
        <v/>
      </c>
      <c r="M906">
        <f>VLOOKUP(F906,Products!A:D,4,FALSE)*I906</f>
        <v/>
      </c>
      <c r="N906">
        <f>L906-M906</f>
        <v/>
      </c>
    </row>
    <row r="907">
      <c r="A907" t="inlineStr">
        <is>
          <t>T1000905</t>
        </is>
      </c>
      <c r="B907" t="inlineStr">
        <is>
          <t>2023-10-11</t>
        </is>
      </c>
      <c r="C907" t="inlineStr">
        <is>
          <t>S013</t>
        </is>
      </c>
      <c r="D907" t="inlineStr">
        <is>
          <t>Store_013</t>
        </is>
      </c>
      <c r="E907" t="inlineStr">
        <is>
          <t>North</t>
        </is>
      </c>
      <c r="F907" t="inlineStr">
        <is>
          <t>P0198</t>
        </is>
      </c>
      <c r="G907" t="inlineStr">
        <is>
          <t>Prod_0198</t>
        </is>
      </c>
      <c r="H907" t="inlineStr">
        <is>
          <t>Beverages</t>
        </is>
      </c>
      <c r="I907" t="n">
        <v>4</v>
      </c>
      <c r="J907" t="n">
        <v>755.83</v>
      </c>
      <c r="K907" t="n">
        <v>0</v>
      </c>
      <c r="L907">
        <f>I907*J907*(1-K907)</f>
        <v/>
      </c>
      <c r="M907">
        <f>VLOOKUP(F907,Products!A:D,4,FALSE)*I907</f>
        <v/>
      </c>
      <c r="N907">
        <f>L907-M907</f>
        <v/>
      </c>
    </row>
    <row r="908">
      <c r="A908" t="inlineStr">
        <is>
          <t>T1000906</t>
        </is>
      </c>
      <c r="B908" t="inlineStr">
        <is>
          <t>2024-11-03</t>
        </is>
      </c>
      <c r="C908" t="inlineStr">
        <is>
          <t>S025</t>
        </is>
      </c>
      <c r="D908" t="inlineStr">
        <is>
          <t>Store_025</t>
        </is>
      </c>
      <c r="E908" t="inlineStr">
        <is>
          <t>Central</t>
        </is>
      </c>
      <c r="F908" t="inlineStr">
        <is>
          <t>P0152</t>
        </is>
      </c>
      <c r="G908" t="inlineStr">
        <is>
          <t>Prod_0152</t>
        </is>
      </c>
      <c r="H908" t="inlineStr">
        <is>
          <t>Household</t>
        </is>
      </c>
      <c r="I908" t="n">
        <v>4</v>
      </c>
      <c r="J908" t="n">
        <v>703.12</v>
      </c>
      <c r="K908" t="n">
        <v>0.1</v>
      </c>
      <c r="L908">
        <f>I908*J908*(1-K908)</f>
        <v/>
      </c>
      <c r="M908">
        <f>VLOOKUP(F908,Products!A:D,4,FALSE)*I908</f>
        <v/>
      </c>
      <c r="N908">
        <f>L908-M908</f>
        <v/>
      </c>
    </row>
    <row r="909">
      <c r="A909" t="inlineStr">
        <is>
          <t>T1000907</t>
        </is>
      </c>
      <c r="B909" t="inlineStr">
        <is>
          <t>2025-06-09</t>
        </is>
      </c>
      <c r="C909" t="inlineStr">
        <is>
          <t>S005</t>
        </is>
      </c>
      <c r="D909" t="inlineStr">
        <is>
          <t>Store_005</t>
        </is>
      </c>
      <c r="E909" t="inlineStr">
        <is>
          <t>Central</t>
        </is>
      </c>
      <c r="F909" t="inlineStr">
        <is>
          <t>P0171</t>
        </is>
      </c>
      <c r="G909" t="inlineStr">
        <is>
          <t>Prod_0171</t>
        </is>
      </c>
      <c r="H909" t="inlineStr">
        <is>
          <t>Household</t>
        </is>
      </c>
      <c r="I909" t="n">
        <v>2</v>
      </c>
      <c r="J909" t="n">
        <v>318.24</v>
      </c>
      <c r="K909" t="n">
        <v>0</v>
      </c>
      <c r="L909">
        <f>I909*J909*(1-K909)</f>
        <v/>
      </c>
      <c r="M909">
        <f>VLOOKUP(F909,Products!A:D,4,FALSE)*I909</f>
        <v/>
      </c>
      <c r="N909">
        <f>L909-M909</f>
        <v/>
      </c>
    </row>
    <row r="910">
      <c r="A910" t="inlineStr">
        <is>
          <t>T1000908</t>
        </is>
      </c>
      <c r="B910" t="inlineStr">
        <is>
          <t>2023-08-03</t>
        </is>
      </c>
      <c r="C910" t="inlineStr">
        <is>
          <t>S027</t>
        </is>
      </c>
      <c r="D910" t="inlineStr">
        <is>
          <t>Store_027</t>
        </is>
      </c>
      <c r="E910" t="inlineStr">
        <is>
          <t>South</t>
        </is>
      </c>
      <c r="F910" t="inlineStr">
        <is>
          <t>P0076</t>
        </is>
      </c>
      <c r="G910" t="inlineStr">
        <is>
          <t>Prod_0076</t>
        </is>
      </c>
      <c r="H910" t="inlineStr">
        <is>
          <t>Clothing</t>
        </is>
      </c>
      <c r="I910" t="n">
        <v>3</v>
      </c>
      <c r="J910" t="n">
        <v>307.5</v>
      </c>
      <c r="K910" t="n">
        <v>0.1</v>
      </c>
      <c r="L910">
        <f>I910*J910*(1-K910)</f>
        <v/>
      </c>
      <c r="M910">
        <f>VLOOKUP(F910,Products!A:D,4,FALSE)*I910</f>
        <v/>
      </c>
      <c r="N910">
        <f>L910-M910</f>
        <v/>
      </c>
    </row>
    <row r="911">
      <c r="A911" t="inlineStr">
        <is>
          <t>T1000909</t>
        </is>
      </c>
      <c r="B911" t="inlineStr">
        <is>
          <t>2024-11-24</t>
        </is>
      </c>
      <c r="C911" t="inlineStr">
        <is>
          <t>S030</t>
        </is>
      </c>
      <c r="D911" t="inlineStr">
        <is>
          <t>Store_030</t>
        </is>
      </c>
      <c r="E911" t="inlineStr">
        <is>
          <t>North</t>
        </is>
      </c>
      <c r="F911" t="inlineStr">
        <is>
          <t>P0135</t>
        </is>
      </c>
      <c r="G911" t="inlineStr">
        <is>
          <t>Prod_0135</t>
        </is>
      </c>
      <c r="H911" t="inlineStr">
        <is>
          <t>Food</t>
        </is>
      </c>
      <c r="I911" t="n">
        <v>8</v>
      </c>
      <c r="J911" t="n">
        <v>104.97</v>
      </c>
      <c r="K911" t="n">
        <v>0</v>
      </c>
      <c r="L911">
        <f>I911*J911*(1-K911)</f>
        <v/>
      </c>
      <c r="M911">
        <f>VLOOKUP(F911,Products!A:D,4,FALSE)*I911</f>
        <v/>
      </c>
      <c r="N911">
        <f>L911-M911</f>
        <v/>
      </c>
    </row>
    <row r="912">
      <c r="A912" t="inlineStr">
        <is>
          <t>T1000910</t>
        </is>
      </c>
      <c r="B912" t="inlineStr">
        <is>
          <t>2025-06-01</t>
        </is>
      </c>
      <c r="C912" t="inlineStr">
        <is>
          <t>S021</t>
        </is>
      </c>
      <c r="D912" t="inlineStr">
        <is>
          <t>Store_021</t>
        </is>
      </c>
      <c r="E912" t="inlineStr">
        <is>
          <t>North</t>
        </is>
      </c>
      <c r="F912" t="inlineStr">
        <is>
          <t>P0029</t>
        </is>
      </c>
      <c r="G912" t="inlineStr">
        <is>
          <t>Prod_0029</t>
        </is>
      </c>
      <c r="H912" t="inlineStr">
        <is>
          <t>Clothing</t>
        </is>
      </c>
      <c r="I912" t="n">
        <v>7</v>
      </c>
      <c r="J912" t="n">
        <v>582.87</v>
      </c>
      <c r="K912" t="n">
        <v>0.05</v>
      </c>
      <c r="L912">
        <f>I912*J912*(1-K912)</f>
        <v/>
      </c>
      <c r="M912">
        <f>VLOOKUP(F912,Products!A:D,4,FALSE)*I912</f>
        <v/>
      </c>
      <c r="N912">
        <f>L912-M912</f>
        <v/>
      </c>
    </row>
    <row r="913">
      <c r="A913" t="inlineStr">
        <is>
          <t>T1000911</t>
        </is>
      </c>
      <c r="B913" t="inlineStr">
        <is>
          <t>2024-11-04</t>
        </is>
      </c>
      <c r="C913" t="inlineStr">
        <is>
          <t>S030</t>
        </is>
      </c>
      <c r="D913" t="inlineStr">
        <is>
          <t>Store_030</t>
        </is>
      </c>
      <c r="E913" t="inlineStr">
        <is>
          <t>North</t>
        </is>
      </c>
      <c r="F913" t="inlineStr">
        <is>
          <t>P0167</t>
        </is>
      </c>
      <c r="G913" t="inlineStr">
        <is>
          <t>Prod_0167</t>
        </is>
      </c>
      <c r="H913" t="inlineStr">
        <is>
          <t>Beverages</t>
        </is>
      </c>
      <c r="I913" t="n">
        <v>3</v>
      </c>
      <c r="J913" t="n">
        <v>549.9299999999999</v>
      </c>
      <c r="K913" t="n">
        <v>0.15</v>
      </c>
      <c r="L913">
        <f>I913*J913*(1-K913)</f>
        <v/>
      </c>
      <c r="M913">
        <f>VLOOKUP(F913,Products!A:D,4,FALSE)*I913</f>
        <v/>
      </c>
      <c r="N913">
        <f>L913-M913</f>
        <v/>
      </c>
    </row>
    <row r="914">
      <c r="A914" t="inlineStr">
        <is>
          <t>T1000912</t>
        </is>
      </c>
      <c r="B914" t="inlineStr">
        <is>
          <t>2023-08-21</t>
        </is>
      </c>
      <c r="C914" t="inlineStr">
        <is>
          <t>S049</t>
        </is>
      </c>
      <c r="D914" t="inlineStr">
        <is>
          <t>Store_049</t>
        </is>
      </c>
      <c r="E914" t="inlineStr">
        <is>
          <t>North</t>
        </is>
      </c>
      <c r="F914" t="inlineStr">
        <is>
          <t>P0113</t>
        </is>
      </c>
      <c r="G914" t="inlineStr">
        <is>
          <t>Prod_0113</t>
        </is>
      </c>
      <c r="H914" t="inlineStr">
        <is>
          <t>Toys</t>
        </is>
      </c>
      <c r="I914" t="n">
        <v>6</v>
      </c>
      <c r="J914" t="n">
        <v>765.75</v>
      </c>
      <c r="K914" t="n">
        <v>0</v>
      </c>
      <c r="L914">
        <f>I914*J914*(1-K914)</f>
        <v/>
      </c>
      <c r="M914">
        <f>VLOOKUP(F914,Products!A:D,4,FALSE)*I914</f>
        <v/>
      </c>
      <c r="N914">
        <f>L914-M914</f>
        <v/>
      </c>
    </row>
    <row r="915">
      <c r="A915" t="inlineStr">
        <is>
          <t>T1000913</t>
        </is>
      </c>
      <c r="B915" t="inlineStr">
        <is>
          <t>2025-03-17</t>
        </is>
      </c>
      <c r="C915" t="inlineStr">
        <is>
          <t>S026</t>
        </is>
      </c>
      <c r="D915" t="inlineStr">
        <is>
          <t>Store_026</t>
        </is>
      </c>
      <c r="E915" t="inlineStr">
        <is>
          <t>North</t>
        </is>
      </c>
      <c r="F915" t="inlineStr">
        <is>
          <t>P0081</t>
        </is>
      </c>
      <c r="G915" t="inlineStr">
        <is>
          <t>Prod_0081</t>
        </is>
      </c>
      <c r="H915" t="inlineStr">
        <is>
          <t>Electronics</t>
        </is>
      </c>
      <c r="I915" t="n">
        <v>2</v>
      </c>
      <c r="J915" t="n">
        <v>307.64</v>
      </c>
      <c r="K915" t="n">
        <v>0.05</v>
      </c>
      <c r="L915">
        <f>I915*J915*(1-K915)</f>
        <v/>
      </c>
      <c r="M915">
        <f>VLOOKUP(F915,Products!A:D,4,FALSE)*I915</f>
        <v/>
      </c>
      <c r="N915">
        <f>L915-M915</f>
        <v/>
      </c>
    </row>
    <row r="916">
      <c r="A916" t="inlineStr">
        <is>
          <t>T1000914</t>
        </is>
      </c>
      <c r="B916" t="inlineStr">
        <is>
          <t>2024-10-09</t>
        </is>
      </c>
      <c r="C916" t="inlineStr">
        <is>
          <t>S010</t>
        </is>
      </c>
      <c r="D916" t="inlineStr">
        <is>
          <t>Store_010</t>
        </is>
      </c>
      <c r="E916" t="inlineStr">
        <is>
          <t>North</t>
        </is>
      </c>
      <c r="F916" t="inlineStr">
        <is>
          <t>P0146</t>
        </is>
      </c>
      <c r="G916" t="inlineStr">
        <is>
          <t>Prod_0146</t>
        </is>
      </c>
      <c r="H916" t="inlineStr">
        <is>
          <t>Food</t>
        </is>
      </c>
      <c r="I916" t="n">
        <v>9</v>
      </c>
      <c r="J916" t="n">
        <v>357.45</v>
      </c>
      <c r="K916" t="n">
        <v>0.1</v>
      </c>
      <c r="L916">
        <f>I916*J916*(1-K916)</f>
        <v/>
      </c>
      <c r="M916">
        <f>VLOOKUP(F916,Products!A:D,4,FALSE)*I916</f>
        <v/>
      </c>
      <c r="N916">
        <f>L916-M916</f>
        <v/>
      </c>
    </row>
    <row r="917">
      <c r="A917" t="inlineStr">
        <is>
          <t>T1000915</t>
        </is>
      </c>
      <c r="B917" t="inlineStr">
        <is>
          <t>2023-11-18</t>
        </is>
      </c>
      <c r="C917" t="inlineStr">
        <is>
          <t>S018</t>
        </is>
      </c>
      <c r="D917" t="inlineStr">
        <is>
          <t>Store_018</t>
        </is>
      </c>
      <c r="E917" t="inlineStr">
        <is>
          <t>South</t>
        </is>
      </c>
      <c r="F917" t="inlineStr">
        <is>
          <t>P0046</t>
        </is>
      </c>
      <c r="G917" t="inlineStr">
        <is>
          <t>Prod_0046</t>
        </is>
      </c>
      <c r="H917" t="inlineStr">
        <is>
          <t>Electronics</t>
        </is>
      </c>
      <c r="I917" t="n">
        <v>8</v>
      </c>
      <c r="J917" t="n">
        <v>54.97</v>
      </c>
      <c r="K917" t="n">
        <v>0.15</v>
      </c>
      <c r="L917">
        <f>I917*J917*(1-K917)</f>
        <v/>
      </c>
      <c r="M917">
        <f>VLOOKUP(F917,Products!A:D,4,FALSE)*I917</f>
        <v/>
      </c>
      <c r="N917">
        <f>L917-M917</f>
        <v/>
      </c>
    </row>
    <row r="918">
      <c r="A918" t="inlineStr">
        <is>
          <t>T1000916</t>
        </is>
      </c>
      <c r="B918" t="inlineStr">
        <is>
          <t>2023-06-10</t>
        </is>
      </c>
      <c r="C918" t="inlineStr">
        <is>
          <t>S031</t>
        </is>
      </c>
      <c r="D918" t="inlineStr">
        <is>
          <t>Store_031</t>
        </is>
      </c>
      <c r="E918" t="inlineStr">
        <is>
          <t>Central</t>
        </is>
      </c>
      <c r="F918" t="inlineStr">
        <is>
          <t>P0014</t>
        </is>
      </c>
      <c r="G918" t="inlineStr">
        <is>
          <t>Prod_0014</t>
        </is>
      </c>
      <c r="H918" t="inlineStr">
        <is>
          <t>Clothing</t>
        </is>
      </c>
      <c r="I918" t="n">
        <v>9</v>
      </c>
      <c r="J918" t="n">
        <v>284.8</v>
      </c>
      <c r="K918" t="n">
        <v>0</v>
      </c>
      <c r="L918">
        <f>I918*J918*(1-K918)</f>
        <v/>
      </c>
      <c r="M918">
        <f>VLOOKUP(F918,Products!A:D,4,FALSE)*I918</f>
        <v/>
      </c>
      <c r="N918">
        <f>L918-M918</f>
        <v/>
      </c>
    </row>
    <row r="919">
      <c r="A919" t="inlineStr">
        <is>
          <t>T1000917</t>
        </is>
      </c>
      <c r="B919" t="inlineStr">
        <is>
          <t>2025-06-20</t>
        </is>
      </c>
      <c r="C919" t="inlineStr">
        <is>
          <t>S029</t>
        </is>
      </c>
      <c r="D919" t="inlineStr">
        <is>
          <t>Store_029</t>
        </is>
      </c>
      <c r="E919" t="inlineStr">
        <is>
          <t>South</t>
        </is>
      </c>
      <c r="F919" t="inlineStr">
        <is>
          <t>P0064</t>
        </is>
      </c>
      <c r="G919" t="inlineStr">
        <is>
          <t>Prod_0064</t>
        </is>
      </c>
      <c r="H919" t="inlineStr">
        <is>
          <t>Beverages</t>
        </is>
      </c>
      <c r="I919" t="n">
        <v>2</v>
      </c>
      <c r="J919" t="n">
        <v>793.27</v>
      </c>
      <c r="K919" t="n">
        <v>0.1</v>
      </c>
      <c r="L919">
        <f>I919*J919*(1-K919)</f>
        <v/>
      </c>
      <c r="M919">
        <f>VLOOKUP(F919,Products!A:D,4,FALSE)*I919</f>
        <v/>
      </c>
      <c r="N919">
        <f>L919-M919</f>
        <v/>
      </c>
    </row>
    <row r="920">
      <c r="A920" t="inlineStr">
        <is>
          <t>T1000918</t>
        </is>
      </c>
      <c r="B920" t="inlineStr">
        <is>
          <t>2024-03-13</t>
        </is>
      </c>
      <c r="C920" t="inlineStr">
        <is>
          <t>S034</t>
        </is>
      </c>
      <c r="D920" t="inlineStr">
        <is>
          <t>Store_034</t>
        </is>
      </c>
      <c r="E920" t="inlineStr">
        <is>
          <t>Central</t>
        </is>
      </c>
      <c r="F920" t="inlineStr">
        <is>
          <t>P0171</t>
        </is>
      </c>
      <c r="G920" t="inlineStr">
        <is>
          <t>Prod_0171</t>
        </is>
      </c>
      <c r="H920" t="inlineStr">
        <is>
          <t>Household</t>
        </is>
      </c>
      <c r="I920" t="n">
        <v>9</v>
      </c>
      <c r="J920" t="n">
        <v>329.43</v>
      </c>
      <c r="K920" t="n">
        <v>0.1</v>
      </c>
      <c r="L920">
        <f>I920*J920*(1-K920)</f>
        <v/>
      </c>
      <c r="M920">
        <f>VLOOKUP(F920,Products!A:D,4,FALSE)*I920</f>
        <v/>
      </c>
      <c r="N920">
        <f>L920-M920</f>
        <v/>
      </c>
    </row>
    <row r="921">
      <c r="A921" t="inlineStr">
        <is>
          <t>T1000919</t>
        </is>
      </c>
      <c r="B921" t="inlineStr">
        <is>
          <t>2025-03-05</t>
        </is>
      </c>
      <c r="C921" t="inlineStr">
        <is>
          <t>S001</t>
        </is>
      </c>
      <c r="D921" t="inlineStr">
        <is>
          <t>Store_001</t>
        </is>
      </c>
      <c r="E921" t="inlineStr">
        <is>
          <t>West</t>
        </is>
      </c>
      <c r="F921" t="inlineStr">
        <is>
          <t>P0083</t>
        </is>
      </c>
      <c r="G921" t="inlineStr">
        <is>
          <t>Prod_0083</t>
        </is>
      </c>
      <c r="H921" t="inlineStr">
        <is>
          <t>Clothing</t>
        </is>
      </c>
      <c r="I921" t="n">
        <v>4</v>
      </c>
      <c r="J921" t="n">
        <v>472.42</v>
      </c>
      <c r="K921" t="n">
        <v>0</v>
      </c>
      <c r="L921">
        <f>I921*J921*(1-K921)</f>
        <v/>
      </c>
      <c r="M921">
        <f>VLOOKUP(F921,Products!A:D,4,FALSE)*I921</f>
        <v/>
      </c>
      <c r="N921">
        <f>L921-M921</f>
        <v/>
      </c>
    </row>
    <row r="922">
      <c r="A922" t="inlineStr">
        <is>
          <t>T1000920</t>
        </is>
      </c>
      <c r="B922" t="inlineStr">
        <is>
          <t>2024-10-20</t>
        </is>
      </c>
      <c r="C922" t="inlineStr">
        <is>
          <t>S006</t>
        </is>
      </c>
      <c r="D922" t="inlineStr">
        <is>
          <t>Store_006</t>
        </is>
      </c>
      <c r="E922" t="inlineStr">
        <is>
          <t>East</t>
        </is>
      </c>
      <c r="F922" t="inlineStr">
        <is>
          <t>P0154</t>
        </is>
      </c>
      <c r="G922" t="inlineStr">
        <is>
          <t>Prod_0154</t>
        </is>
      </c>
      <c r="H922" t="inlineStr">
        <is>
          <t>Toys</t>
        </is>
      </c>
      <c r="I922" t="n">
        <v>7</v>
      </c>
      <c r="J922" t="n">
        <v>281.23</v>
      </c>
      <c r="K922" t="n">
        <v>0.2</v>
      </c>
      <c r="L922">
        <f>I922*J922*(1-K922)</f>
        <v/>
      </c>
      <c r="M922">
        <f>VLOOKUP(F922,Products!A:D,4,FALSE)*I922</f>
        <v/>
      </c>
      <c r="N922">
        <f>L922-M922</f>
        <v/>
      </c>
    </row>
    <row r="923">
      <c r="A923" t="inlineStr">
        <is>
          <t>T1000921</t>
        </is>
      </c>
      <c r="B923" t="inlineStr">
        <is>
          <t>2023-08-06</t>
        </is>
      </c>
      <c r="C923" t="inlineStr">
        <is>
          <t>S033</t>
        </is>
      </c>
      <c r="D923" t="inlineStr">
        <is>
          <t>Store_033</t>
        </is>
      </c>
      <c r="E923" t="inlineStr">
        <is>
          <t>North</t>
        </is>
      </c>
      <c r="F923" t="inlineStr">
        <is>
          <t>P0197</t>
        </is>
      </c>
      <c r="G923" t="inlineStr">
        <is>
          <t>Prod_0197</t>
        </is>
      </c>
      <c r="H923" t="inlineStr">
        <is>
          <t>Food</t>
        </is>
      </c>
      <c r="I923" t="n">
        <v>8</v>
      </c>
      <c r="J923" t="n">
        <v>264.64</v>
      </c>
      <c r="K923" t="n">
        <v>0.05</v>
      </c>
      <c r="L923">
        <f>I923*J923*(1-K923)</f>
        <v/>
      </c>
      <c r="M923">
        <f>VLOOKUP(F923,Products!A:D,4,FALSE)*I923</f>
        <v/>
      </c>
      <c r="N923">
        <f>L923-M923</f>
        <v/>
      </c>
    </row>
    <row r="924">
      <c r="A924" t="inlineStr">
        <is>
          <t>T1000922</t>
        </is>
      </c>
      <c r="B924" t="inlineStr">
        <is>
          <t>2024-03-21</t>
        </is>
      </c>
      <c r="C924" t="inlineStr">
        <is>
          <t>S028</t>
        </is>
      </c>
      <c r="D924" t="inlineStr">
        <is>
          <t>Store_028</t>
        </is>
      </c>
      <c r="E924" t="inlineStr">
        <is>
          <t>North</t>
        </is>
      </c>
      <c r="F924" t="inlineStr">
        <is>
          <t>P0006</t>
        </is>
      </c>
      <c r="G924" t="inlineStr">
        <is>
          <t>Prod_0006</t>
        </is>
      </c>
      <c r="H924" t="inlineStr">
        <is>
          <t>Food</t>
        </is>
      </c>
      <c r="I924" t="n">
        <v>3</v>
      </c>
      <c r="J924" t="n">
        <v>967.38</v>
      </c>
      <c r="K924" t="n">
        <v>0</v>
      </c>
      <c r="L924">
        <f>I924*J924*(1-K924)</f>
        <v/>
      </c>
      <c r="M924">
        <f>VLOOKUP(F924,Products!A:D,4,FALSE)*I924</f>
        <v/>
      </c>
      <c r="N924">
        <f>L924-M924</f>
        <v/>
      </c>
    </row>
    <row r="925">
      <c r="A925" t="inlineStr">
        <is>
          <t>T1000923</t>
        </is>
      </c>
      <c r="B925" t="inlineStr">
        <is>
          <t>2024-04-01</t>
        </is>
      </c>
      <c r="C925" t="inlineStr">
        <is>
          <t>S044</t>
        </is>
      </c>
      <c r="D925" t="inlineStr">
        <is>
          <t>Store_044</t>
        </is>
      </c>
      <c r="E925" t="inlineStr">
        <is>
          <t>North</t>
        </is>
      </c>
      <c r="F925" t="inlineStr">
        <is>
          <t>P0033</t>
        </is>
      </c>
      <c r="G925" t="inlineStr">
        <is>
          <t>Prod_0033</t>
        </is>
      </c>
      <c r="H925" t="inlineStr">
        <is>
          <t>Food</t>
        </is>
      </c>
      <c r="I925" t="n">
        <v>8</v>
      </c>
      <c r="J925" t="n">
        <v>505.63</v>
      </c>
      <c r="K925" t="n">
        <v>0</v>
      </c>
      <c r="L925">
        <f>I925*J925*(1-K925)</f>
        <v/>
      </c>
      <c r="M925">
        <f>VLOOKUP(F925,Products!A:D,4,FALSE)*I925</f>
        <v/>
      </c>
      <c r="N925">
        <f>L925-M925</f>
        <v/>
      </c>
    </row>
    <row r="926">
      <c r="A926" t="inlineStr">
        <is>
          <t>T1000924</t>
        </is>
      </c>
      <c r="B926" t="inlineStr">
        <is>
          <t>2023-03-11</t>
        </is>
      </c>
      <c r="C926" t="inlineStr">
        <is>
          <t>S035</t>
        </is>
      </c>
      <c r="D926" t="inlineStr">
        <is>
          <t>Store_035</t>
        </is>
      </c>
      <c r="E926" t="inlineStr">
        <is>
          <t>Central</t>
        </is>
      </c>
      <c r="F926" t="inlineStr">
        <is>
          <t>P0043</t>
        </is>
      </c>
      <c r="G926" t="inlineStr">
        <is>
          <t>Prod_0043</t>
        </is>
      </c>
      <c r="H926" t="inlineStr">
        <is>
          <t>Food</t>
        </is>
      </c>
      <c r="I926" t="n">
        <v>3</v>
      </c>
      <c r="J926" t="n">
        <v>233.07</v>
      </c>
      <c r="K926" t="n">
        <v>0</v>
      </c>
      <c r="L926">
        <f>I926*J926*(1-K926)</f>
        <v/>
      </c>
      <c r="M926">
        <f>VLOOKUP(F926,Products!A:D,4,FALSE)*I926</f>
        <v/>
      </c>
      <c r="N926">
        <f>L926-M926</f>
        <v/>
      </c>
    </row>
    <row r="927">
      <c r="A927" t="inlineStr">
        <is>
          <t>T1000925</t>
        </is>
      </c>
      <c r="B927" t="inlineStr">
        <is>
          <t>2023-02-09</t>
        </is>
      </c>
      <c r="C927" t="inlineStr">
        <is>
          <t>S015</t>
        </is>
      </c>
      <c r="D927" t="inlineStr">
        <is>
          <t>Store_015</t>
        </is>
      </c>
      <c r="E927" t="inlineStr">
        <is>
          <t>North</t>
        </is>
      </c>
      <c r="F927" t="inlineStr">
        <is>
          <t>P0079</t>
        </is>
      </c>
      <c r="G927" t="inlineStr">
        <is>
          <t>Prod_0079</t>
        </is>
      </c>
      <c r="H927" t="inlineStr">
        <is>
          <t>Food</t>
        </is>
      </c>
      <c r="I927" t="n">
        <v>4</v>
      </c>
      <c r="J927" t="n">
        <v>556.85</v>
      </c>
      <c r="K927" t="n">
        <v>0</v>
      </c>
      <c r="L927">
        <f>I927*J927*(1-K927)</f>
        <v/>
      </c>
      <c r="M927">
        <f>VLOOKUP(F927,Products!A:D,4,FALSE)*I927</f>
        <v/>
      </c>
      <c r="N927">
        <f>L927-M927</f>
        <v/>
      </c>
    </row>
    <row r="928">
      <c r="A928" t="inlineStr">
        <is>
          <t>T1000926</t>
        </is>
      </c>
      <c r="B928" t="inlineStr">
        <is>
          <t>2023-12-29</t>
        </is>
      </c>
      <c r="C928" t="inlineStr">
        <is>
          <t>S047</t>
        </is>
      </c>
      <c r="D928" t="inlineStr">
        <is>
          <t>Store_047</t>
        </is>
      </c>
      <c r="E928" t="inlineStr">
        <is>
          <t>North</t>
        </is>
      </c>
      <c r="F928" t="inlineStr">
        <is>
          <t>P0140</t>
        </is>
      </c>
      <c r="G928" t="inlineStr">
        <is>
          <t>Prod_0140</t>
        </is>
      </c>
      <c r="H928" t="inlineStr">
        <is>
          <t>Food</t>
        </is>
      </c>
      <c r="I928" t="n">
        <v>7</v>
      </c>
      <c r="J928" t="n">
        <v>896.58</v>
      </c>
      <c r="K928" t="n">
        <v>0.15</v>
      </c>
      <c r="L928">
        <f>I928*J928*(1-K928)</f>
        <v/>
      </c>
      <c r="M928">
        <f>VLOOKUP(F928,Products!A:D,4,FALSE)*I928</f>
        <v/>
      </c>
      <c r="N928">
        <f>L928-M928</f>
        <v/>
      </c>
    </row>
    <row r="929">
      <c r="A929" t="inlineStr">
        <is>
          <t>T1000927</t>
        </is>
      </c>
      <c r="B929" t="inlineStr">
        <is>
          <t>2023-11-28</t>
        </is>
      </c>
      <c r="C929" t="inlineStr">
        <is>
          <t>S004</t>
        </is>
      </c>
      <c r="D929" t="inlineStr">
        <is>
          <t>Store_004</t>
        </is>
      </c>
      <c r="E929" t="inlineStr">
        <is>
          <t>Central</t>
        </is>
      </c>
      <c r="F929" t="inlineStr">
        <is>
          <t>P0035</t>
        </is>
      </c>
      <c r="G929" t="inlineStr">
        <is>
          <t>Prod_0035</t>
        </is>
      </c>
      <c r="H929" t="inlineStr">
        <is>
          <t>Beverages</t>
        </is>
      </c>
      <c r="I929" t="n">
        <v>7</v>
      </c>
      <c r="J929" t="n">
        <v>103.52</v>
      </c>
      <c r="K929" t="n">
        <v>0</v>
      </c>
      <c r="L929">
        <f>I929*J929*(1-K929)</f>
        <v/>
      </c>
      <c r="M929">
        <f>VLOOKUP(F929,Products!A:D,4,FALSE)*I929</f>
        <v/>
      </c>
      <c r="N929">
        <f>L929-M929</f>
        <v/>
      </c>
    </row>
    <row r="930">
      <c r="A930" t="inlineStr">
        <is>
          <t>T1000928</t>
        </is>
      </c>
      <c r="B930" t="inlineStr">
        <is>
          <t>2023-02-27</t>
        </is>
      </c>
      <c r="C930" t="inlineStr">
        <is>
          <t>S017</t>
        </is>
      </c>
      <c r="D930" t="inlineStr">
        <is>
          <t>Store_017</t>
        </is>
      </c>
      <c r="E930" t="inlineStr">
        <is>
          <t>South</t>
        </is>
      </c>
      <c r="F930" t="inlineStr">
        <is>
          <t>P0117</t>
        </is>
      </c>
      <c r="G930" t="inlineStr">
        <is>
          <t>Prod_0117</t>
        </is>
      </c>
      <c r="H930" t="inlineStr">
        <is>
          <t>Electronics</t>
        </is>
      </c>
      <c r="I930" t="n">
        <v>1</v>
      </c>
      <c r="J930" t="n">
        <v>554.45</v>
      </c>
      <c r="K930" t="n">
        <v>0.15</v>
      </c>
      <c r="L930">
        <f>I930*J930*(1-K930)</f>
        <v/>
      </c>
      <c r="M930">
        <f>VLOOKUP(F930,Products!A:D,4,FALSE)*I930</f>
        <v/>
      </c>
      <c r="N930">
        <f>L930-M930</f>
        <v/>
      </c>
    </row>
    <row r="931">
      <c r="A931" t="inlineStr">
        <is>
          <t>T1000929</t>
        </is>
      </c>
      <c r="B931" t="inlineStr">
        <is>
          <t>2023-03-11</t>
        </is>
      </c>
      <c r="C931" t="inlineStr">
        <is>
          <t>S031</t>
        </is>
      </c>
      <c r="D931" t="inlineStr">
        <is>
          <t>Store_031</t>
        </is>
      </c>
      <c r="E931" t="inlineStr">
        <is>
          <t>Central</t>
        </is>
      </c>
      <c r="F931" t="inlineStr">
        <is>
          <t>P0097</t>
        </is>
      </c>
      <c r="G931" t="inlineStr">
        <is>
          <t>Prod_0097</t>
        </is>
      </c>
      <c r="H931" t="inlineStr">
        <is>
          <t>Clothing</t>
        </is>
      </c>
      <c r="I931" t="n">
        <v>2</v>
      </c>
      <c r="J931" t="n">
        <v>217.51</v>
      </c>
      <c r="K931" t="n">
        <v>0</v>
      </c>
      <c r="L931">
        <f>I931*J931*(1-K931)</f>
        <v/>
      </c>
      <c r="M931">
        <f>VLOOKUP(F931,Products!A:D,4,FALSE)*I931</f>
        <v/>
      </c>
      <c r="N931">
        <f>L931-M931</f>
        <v/>
      </c>
    </row>
    <row r="932">
      <c r="A932" t="inlineStr">
        <is>
          <t>T1000930</t>
        </is>
      </c>
      <c r="B932" t="inlineStr">
        <is>
          <t>2023-10-23</t>
        </is>
      </c>
      <c r="C932" t="inlineStr">
        <is>
          <t>S016</t>
        </is>
      </c>
      <c r="D932" t="inlineStr">
        <is>
          <t>Store_016</t>
        </is>
      </c>
      <c r="E932" t="inlineStr">
        <is>
          <t>West</t>
        </is>
      </c>
      <c r="F932" t="inlineStr">
        <is>
          <t>P0185</t>
        </is>
      </c>
      <c r="G932" t="inlineStr">
        <is>
          <t>Prod_0185</t>
        </is>
      </c>
      <c r="H932" t="inlineStr">
        <is>
          <t>Food</t>
        </is>
      </c>
      <c r="I932" t="n">
        <v>1</v>
      </c>
      <c r="J932" t="n">
        <v>483</v>
      </c>
      <c r="K932" t="n">
        <v>0</v>
      </c>
      <c r="L932">
        <f>I932*J932*(1-K932)</f>
        <v/>
      </c>
      <c r="M932">
        <f>VLOOKUP(F932,Products!A:D,4,FALSE)*I932</f>
        <v/>
      </c>
      <c r="N932">
        <f>L932-M932</f>
        <v/>
      </c>
    </row>
    <row r="933">
      <c r="A933" t="inlineStr">
        <is>
          <t>T1000931</t>
        </is>
      </c>
      <c r="B933" t="inlineStr">
        <is>
          <t>2023-12-13</t>
        </is>
      </c>
      <c r="C933" t="inlineStr">
        <is>
          <t>S045</t>
        </is>
      </c>
      <c r="D933" t="inlineStr">
        <is>
          <t>Store_045</t>
        </is>
      </c>
      <c r="E933" t="inlineStr">
        <is>
          <t>East</t>
        </is>
      </c>
      <c r="F933" t="inlineStr">
        <is>
          <t>P0005</t>
        </is>
      </c>
      <c r="G933" t="inlineStr">
        <is>
          <t>Prod_0005</t>
        </is>
      </c>
      <c r="H933" t="inlineStr">
        <is>
          <t>Beverages</t>
        </is>
      </c>
      <c r="I933" t="n">
        <v>3</v>
      </c>
      <c r="J933" t="n">
        <v>136.51</v>
      </c>
      <c r="K933" t="n">
        <v>0</v>
      </c>
      <c r="L933">
        <f>I933*J933*(1-K933)</f>
        <v/>
      </c>
      <c r="M933">
        <f>VLOOKUP(F933,Products!A:D,4,FALSE)*I933</f>
        <v/>
      </c>
      <c r="N933">
        <f>L933-M933</f>
        <v/>
      </c>
    </row>
    <row r="934">
      <c r="A934" t="inlineStr">
        <is>
          <t>T1000932</t>
        </is>
      </c>
      <c r="B934" t="inlineStr">
        <is>
          <t>2025-06-21</t>
        </is>
      </c>
      <c r="C934" t="inlineStr">
        <is>
          <t>S005</t>
        </is>
      </c>
      <c r="D934" t="inlineStr">
        <is>
          <t>Store_005</t>
        </is>
      </c>
      <c r="E934" t="inlineStr">
        <is>
          <t>Central</t>
        </is>
      </c>
      <c r="F934" t="inlineStr">
        <is>
          <t>P0197</t>
        </is>
      </c>
      <c r="G934" t="inlineStr">
        <is>
          <t>Prod_0197</t>
        </is>
      </c>
      <c r="H934" t="inlineStr">
        <is>
          <t>Food</t>
        </is>
      </c>
      <c r="I934" t="n">
        <v>1</v>
      </c>
      <c r="J934" t="n">
        <v>243.93</v>
      </c>
      <c r="K934" t="n">
        <v>0</v>
      </c>
      <c r="L934">
        <f>I934*J934*(1-K934)</f>
        <v/>
      </c>
      <c r="M934">
        <f>VLOOKUP(F934,Products!A:D,4,FALSE)*I934</f>
        <v/>
      </c>
      <c r="N934">
        <f>L934-M934</f>
        <v/>
      </c>
    </row>
    <row r="935">
      <c r="A935" t="inlineStr">
        <is>
          <t>T1000933</t>
        </is>
      </c>
      <c r="B935" t="inlineStr">
        <is>
          <t>2023-07-24</t>
        </is>
      </c>
      <c r="C935" t="inlineStr">
        <is>
          <t>S010</t>
        </is>
      </c>
      <c r="D935" t="inlineStr">
        <is>
          <t>Store_010</t>
        </is>
      </c>
      <c r="E935" t="inlineStr">
        <is>
          <t>North</t>
        </is>
      </c>
      <c r="F935" t="inlineStr">
        <is>
          <t>P0143</t>
        </is>
      </c>
      <c r="G935" t="inlineStr">
        <is>
          <t>Prod_0143</t>
        </is>
      </c>
      <c r="H935" t="inlineStr">
        <is>
          <t>Electronics</t>
        </is>
      </c>
      <c r="I935" t="n">
        <v>1</v>
      </c>
      <c r="J935" t="n">
        <v>328.88</v>
      </c>
      <c r="K935" t="n">
        <v>0.05</v>
      </c>
      <c r="L935">
        <f>I935*J935*(1-K935)</f>
        <v/>
      </c>
      <c r="M935">
        <f>VLOOKUP(F935,Products!A:D,4,FALSE)*I935</f>
        <v/>
      </c>
      <c r="N935">
        <f>L935-M935</f>
        <v/>
      </c>
    </row>
    <row r="936">
      <c r="A936" t="inlineStr">
        <is>
          <t>T1000934</t>
        </is>
      </c>
      <c r="B936" t="inlineStr">
        <is>
          <t>2025-02-21</t>
        </is>
      </c>
      <c r="C936" t="inlineStr">
        <is>
          <t>S036</t>
        </is>
      </c>
      <c r="D936" t="inlineStr">
        <is>
          <t>Store_036</t>
        </is>
      </c>
      <c r="E936" t="inlineStr">
        <is>
          <t>Central</t>
        </is>
      </c>
      <c r="F936" t="inlineStr">
        <is>
          <t>P0144</t>
        </is>
      </c>
      <c r="G936" t="inlineStr">
        <is>
          <t>Prod_0144</t>
        </is>
      </c>
      <c r="H936" t="inlineStr">
        <is>
          <t>Stationery</t>
        </is>
      </c>
      <c r="I936" t="n">
        <v>4</v>
      </c>
      <c r="J936" t="n">
        <v>177.92</v>
      </c>
      <c r="K936" t="n">
        <v>0.15</v>
      </c>
      <c r="L936">
        <f>I936*J936*(1-K936)</f>
        <v/>
      </c>
      <c r="M936">
        <f>VLOOKUP(F936,Products!A:D,4,FALSE)*I936</f>
        <v/>
      </c>
      <c r="N936">
        <f>L936-M936</f>
        <v/>
      </c>
    </row>
    <row r="937">
      <c r="A937" t="inlineStr">
        <is>
          <t>T1000935</t>
        </is>
      </c>
      <c r="B937" t="inlineStr">
        <is>
          <t>2025-02-11</t>
        </is>
      </c>
      <c r="C937" t="inlineStr">
        <is>
          <t>S026</t>
        </is>
      </c>
      <c r="D937" t="inlineStr">
        <is>
          <t>Store_026</t>
        </is>
      </c>
      <c r="E937" t="inlineStr">
        <is>
          <t>North</t>
        </is>
      </c>
      <c r="F937" t="inlineStr">
        <is>
          <t>P0174</t>
        </is>
      </c>
      <c r="G937" t="inlineStr">
        <is>
          <t>Prod_0174</t>
        </is>
      </c>
      <c r="H937" t="inlineStr">
        <is>
          <t>Food</t>
        </is>
      </c>
      <c r="I937" t="n">
        <v>8</v>
      </c>
      <c r="J937" t="n">
        <v>76.73</v>
      </c>
      <c r="K937" t="n">
        <v>0.1</v>
      </c>
      <c r="L937">
        <f>I937*J937*(1-K937)</f>
        <v/>
      </c>
      <c r="M937">
        <f>VLOOKUP(F937,Products!A:D,4,FALSE)*I937</f>
        <v/>
      </c>
      <c r="N937">
        <f>L937-M937</f>
        <v/>
      </c>
    </row>
    <row r="938">
      <c r="A938" t="inlineStr">
        <is>
          <t>T1000936</t>
        </is>
      </c>
      <c r="B938" t="inlineStr">
        <is>
          <t>2023-12-20</t>
        </is>
      </c>
      <c r="C938" t="inlineStr">
        <is>
          <t>S021</t>
        </is>
      </c>
      <c r="D938" t="inlineStr">
        <is>
          <t>Store_021</t>
        </is>
      </c>
      <c r="E938" t="inlineStr">
        <is>
          <t>North</t>
        </is>
      </c>
      <c r="F938" t="inlineStr">
        <is>
          <t>P0079</t>
        </is>
      </c>
      <c r="G938" t="inlineStr">
        <is>
          <t>Prod_0079</t>
        </is>
      </c>
      <c r="H938" t="inlineStr">
        <is>
          <t>Food</t>
        </is>
      </c>
      <c r="I938" t="n">
        <v>8</v>
      </c>
      <c r="J938" t="n">
        <v>693.28</v>
      </c>
      <c r="K938" t="n">
        <v>0.2</v>
      </c>
      <c r="L938">
        <f>I938*J938*(1-K938)</f>
        <v/>
      </c>
      <c r="M938">
        <f>VLOOKUP(F938,Products!A:D,4,FALSE)*I938</f>
        <v/>
      </c>
      <c r="N938">
        <f>L938-M938</f>
        <v/>
      </c>
    </row>
    <row r="939">
      <c r="A939" t="inlineStr">
        <is>
          <t>T1000937</t>
        </is>
      </c>
      <c r="B939" t="inlineStr">
        <is>
          <t>2023-08-27</t>
        </is>
      </c>
      <c r="C939" t="inlineStr">
        <is>
          <t>S009</t>
        </is>
      </c>
      <c r="D939" t="inlineStr">
        <is>
          <t>Store_009</t>
        </is>
      </c>
      <c r="E939" t="inlineStr">
        <is>
          <t>Central</t>
        </is>
      </c>
      <c r="F939" t="inlineStr">
        <is>
          <t>P0112</t>
        </is>
      </c>
      <c r="G939" t="inlineStr">
        <is>
          <t>Prod_0112</t>
        </is>
      </c>
      <c r="H939" t="inlineStr">
        <is>
          <t>Beverages</t>
        </is>
      </c>
      <c r="I939" t="n">
        <v>1</v>
      </c>
      <c r="J939" t="n">
        <v>756.9</v>
      </c>
      <c r="K939" t="n">
        <v>0.05</v>
      </c>
      <c r="L939">
        <f>I939*J939*(1-K939)</f>
        <v/>
      </c>
      <c r="M939">
        <f>VLOOKUP(F939,Products!A:D,4,FALSE)*I939</f>
        <v/>
      </c>
      <c r="N939">
        <f>L939-M939</f>
        <v/>
      </c>
    </row>
    <row r="940">
      <c r="A940" t="inlineStr">
        <is>
          <t>T1000938</t>
        </is>
      </c>
      <c r="B940" t="inlineStr">
        <is>
          <t>2025-05-08</t>
        </is>
      </c>
      <c r="C940" t="inlineStr">
        <is>
          <t>S019</t>
        </is>
      </c>
      <c r="D940" t="inlineStr">
        <is>
          <t>Store_019</t>
        </is>
      </c>
      <c r="E940" t="inlineStr">
        <is>
          <t>East</t>
        </is>
      </c>
      <c r="F940" t="inlineStr">
        <is>
          <t>P0069</t>
        </is>
      </c>
      <c r="G940" t="inlineStr">
        <is>
          <t>Prod_0069</t>
        </is>
      </c>
      <c r="H940" t="inlineStr">
        <is>
          <t>Household</t>
        </is>
      </c>
      <c r="I940" t="n">
        <v>7</v>
      </c>
      <c r="J940" t="n">
        <v>309.1</v>
      </c>
      <c r="K940" t="n">
        <v>0</v>
      </c>
      <c r="L940">
        <f>I940*J940*(1-K940)</f>
        <v/>
      </c>
      <c r="M940">
        <f>VLOOKUP(F940,Products!A:D,4,FALSE)*I940</f>
        <v/>
      </c>
      <c r="N940">
        <f>L940-M940</f>
        <v/>
      </c>
    </row>
    <row r="941">
      <c r="A941" t="inlineStr">
        <is>
          <t>T1000939</t>
        </is>
      </c>
      <c r="B941" t="inlineStr">
        <is>
          <t>2025-08-23</t>
        </is>
      </c>
      <c r="C941" t="inlineStr">
        <is>
          <t>S037</t>
        </is>
      </c>
      <c r="D941" t="inlineStr">
        <is>
          <t>Store_037</t>
        </is>
      </c>
      <c r="E941" t="inlineStr">
        <is>
          <t>East</t>
        </is>
      </c>
      <c r="F941" t="inlineStr">
        <is>
          <t>P0124</t>
        </is>
      </c>
      <c r="G941" t="inlineStr">
        <is>
          <t>Prod_0124</t>
        </is>
      </c>
      <c r="H941" t="inlineStr">
        <is>
          <t>Beverages</t>
        </is>
      </c>
      <c r="I941" t="n">
        <v>5</v>
      </c>
      <c r="J941" t="n">
        <v>804.7</v>
      </c>
      <c r="K941" t="n">
        <v>0</v>
      </c>
      <c r="L941">
        <f>I941*J941*(1-K941)</f>
        <v/>
      </c>
      <c r="M941">
        <f>VLOOKUP(F941,Products!A:D,4,FALSE)*I941</f>
        <v/>
      </c>
      <c r="N941">
        <f>L941-M941</f>
        <v/>
      </c>
    </row>
    <row r="942">
      <c r="A942" t="inlineStr">
        <is>
          <t>T1000940</t>
        </is>
      </c>
      <c r="B942" t="inlineStr">
        <is>
          <t>2024-08-25</t>
        </is>
      </c>
      <c r="C942" t="inlineStr">
        <is>
          <t>S007</t>
        </is>
      </c>
      <c r="D942" t="inlineStr">
        <is>
          <t>Store_007</t>
        </is>
      </c>
      <c r="E942" t="inlineStr">
        <is>
          <t>East</t>
        </is>
      </c>
      <c r="F942" t="inlineStr">
        <is>
          <t>P0008</t>
        </is>
      </c>
      <c r="G942" t="inlineStr">
        <is>
          <t>Prod_0008</t>
        </is>
      </c>
      <c r="H942" t="inlineStr">
        <is>
          <t>Electronics</t>
        </is>
      </c>
      <c r="I942" t="n">
        <v>9</v>
      </c>
      <c r="J942" t="n">
        <v>421.15</v>
      </c>
      <c r="K942" t="n">
        <v>0</v>
      </c>
      <c r="L942">
        <f>I942*J942*(1-K942)</f>
        <v/>
      </c>
      <c r="M942">
        <f>VLOOKUP(F942,Products!A:D,4,FALSE)*I942</f>
        <v/>
      </c>
      <c r="N942">
        <f>L942-M942</f>
        <v/>
      </c>
    </row>
    <row r="943">
      <c r="A943" t="inlineStr">
        <is>
          <t>T1000941</t>
        </is>
      </c>
      <c r="B943" t="inlineStr">
        <is>
          <t>2024-03-13</t>
        </is>
      </c>
      <c r="C943" t="inlineStr">
        <is>
          <t>S018</t>
        </is>
      </c>
      <c r="D943" t="inlineStr">
        <is>
          <t>Store_018</t>
        </is>
      </c>
      <c r="E943" t="inlineStr">
        <is>
          <t>South</t>
        </is>
      </c>
      <c r="F943" t="inlineStr">
        <is>
          <t>P0056</t>
        </is>
      </c>
      <c r="G943" t="inlineStr">
        <is>
          <t>Prod_0056</t>
        </is>
      </c>
      <c r="H943" t="inlineStr">
        <is>
          <t>Household</t>
        </is>
      </c>
      <c r="I943" t="n">
        <v>2</v>
      </c>
      <c r="J943" t="n">
        <v>317.83</v>
      </c>
      <c r="K943" t="n">
        <v>0</v>
      </c>
      <c r="L943">
        <f>I943*J943*(1-K943)</f>
        <v/>
      </c>
      <c r="M943">
        <f>VLOOKUP(F943,Products!A:D,4,FALSE)*I943</f>
        <v/>
      </c>
      <c r="N943">
        <f>L943-M943</f>
        <v/>
      </c>
    </row>
    <row r="944">
      <c r="A944" t="inlineStr">
        <is>
          <t>T1000942</t>
        </is>
      </c>
      <c r="B944" t="inlineStr">
        <is>
          <t>2024-03-16</t>
        </is>
      </c>
      <c r="C944" t="inlineStr">
        <is>
          <t>S004</t>
        </is>
      </c>
      <c r="D944" t="inlineStr">
        <is>
          <t>Store_004</t>
        </is>
      </c>
      <c r="E944" t="inlineStr">
        <is>
          <t>Central</t>
        </is>
      </c>
      <c r="F944" t="inlineStr">
        <is>
          <t>P0022</t>
        </is>
      </c>
      <c r="G944" t="inlineStr">
        <is>
          <t>Prod_0022</t>
        </is>
      </c>
      <c r="H944" t="inlineStr">
        <is>
          <t>Beverages</t>
        </is>
      </c>
      <c r="I944" t="n">
        <v>9</v>
      </c>
      <c r="J944" t="n">
        <v>192.29</v>
      </c>
      <c r="K944" t="n">
        <v>0</v>
      </c>
      <c r="L944">
        <f>I944*J944*(1-K944)</f>
        <v/>
      </c>
      <c r="M944">
        <f>VLOOKUP(F944,Products!A:D,4,FALSE)*I944</f>
        <v/>
      </c>
      <c r="N944">
        <f>L944-M944</f>
        <v/>
      </c>
    </row>
    <row r="945">
      <c r="A945" t="inlineStr">
        <is>
          <t>T1000943</t>
        </is>
      </c>
      <c r="B945" t="inlineStr">
        <is>
          <t>2023-05-20</t>
        </is>
      </c>
      <c r="C945" t="inlineStr">
        <is>
          <t>S020</t>
        </is>
      </c>
      <c r="D945" t="inlineStr">
        <is>
          <t>Store_020</t>
        </is>
      </c>
      <c r="E945" t="inlineStr">
        <is>
          <t>West</t>
        </is>
      </c>
      <c r="F945" t="inlineStr">
        <is>
          <t>P0125</t>
        </is>
      </c>
      <c r="G945" t="inlineStr">
        <is>
          <t>Prod_0125</t>
        </is>
      </c>
      <c r="H945" t="inlineStr">
        <is>
          <t>Toys</t>
        </is>
      </c>
      <c r="I945" t="n">
        <v>2</v>
      </c>
      <c r="J945" t="n">
        <v>215.97</v>
      </c>
      <c r="K945" t="n">
        <v>0</v>
      </c>
      <c r="L945">
        <f>I945*J945*(1-K945)</f>
        <v/>
      </c>
      <c r="M945">
        <f>VLOOKUP(F945,Products!A:D,4,FALSE)*I945</f>
        <v/>
      </c>
      <c r="N945">
        <f>L945-M945</f>
        <v/>
      </c>
    </row>
    <row r="946">
      <c r="A946" t="inlineStr">
        <is>
          <t>T1000944</t>
        </is>
      </c>
      <c r="B946" t="inlineStr">
        <is>
          <t>2024-04-25</t>
        </is>
      </c>
      <c r="C946" t="inlineStr">
        <is>
          <t>S031</t>
        </is>
      </c>
      <c r="D946" t="inlineStr">
        <is>
          <t>Store_031</t>
        </is>
      </c>
      <c r="E946" t="inlineStr">
        <is>
          <t>Central</t>
        </is>
      </c>
      <c r="F946" t="inlineStr">
        <is>
          <t>P0072</t>
        </is>
      </c>
      <c r="G946" t="inlineStr">
        <is>
          <t>Prod_0072</t>
        </is>
      </c>
      <c r="H946" t="inlineStr">
        <is>
          <t>Food</t>
        </is>
      </c>
      <c r="I946" t="n">
        <v>8</v>
      </c>
      <c r="J946" t="n">
        <v>784.05</v>
      </c>
      <c r="K946" t="n">
        <v>0</v>
      </c>
      <c r="L946">
        <f>I946*J946*(1-K946)</f>
        <v/>
      </c>
      <c r="M946">
        <f>VLOOKUP(F946,Products!A:D,4,FALSE)*I946</f>
        <v/>
      </c>
      <c r="N946">
        <f>L946-M946</f>
        <v/>
      </c>
    </row>
    <row r="947">
      <c r="A947" t="inlineStr">
        <is>
          <t>T1000945</t>
        </is>
      </c>
      <c r="B947" t="inlineStr">
        <is>
          <t>2025-05-01</t>
        </is>
      </c>
      <c r="C947" t="inlineStr">
        <is>
          <t>S009</t>
        </is>
      </c>
      <c r="D947" t="inlineStr">
        <is>
          <t>Store_009</t>
        </is>
      </c>
      <c r="E947" t="inlineStr">
        <is>
          <t>Central</t>
        </is>
      </c>
      <c r="F947" t="inlineStr">
        <is>
          <t>P0160</t>
        </is>
      </c>
      <c r="G947" t="inlineStr">
        <is>
          <t>Prod_0160</t>
        </is>
      </c>
      <c r="H947" t="inlineStr">
        <is>
          <t>Food</t>
        </is>
      </c>
      <c r="I947" t="n">
        <v>4</v>
      </c>
      <c r="J947" t="n">
        <v>606.42</v>
      </c>
      <c r="K947" t="n">
        <v>0.15</v>
      </c>
      <c r="L947">
        <f>I947*J947*(1-K947)</f>
        <v/>
      </c>
      <c r="M947">
        <f>VLOOKUP(F947,Products!A:D,4,FALSE)*I947</f>
        <v/>
      </c>
      <c r="N947">
        <f>L947-M947</f>
        <v/>
      </c>
    </row>
    <row r="948">
      <c r="A948" t="inlineStr">
        <is>
          <t>T1000946</t>
        </is>
      </c>
      <c r="B948" t="inlineStr">
        <is>
          <t>2023-08-22</t>
        </is>
      </c>
      <c r="C948" t="inlineStr">
        <is>
          <t>S035</t>
        </is>
      </c>
      <c r="D948" t="inlineStr">
        <is>
          <t>Store_035</t>
        </is>
      </c>
      <c r="E948" t="inlineStr">
        <is>
          <t>Central</t>
        </is>
      </c>
      <c r="F948" t="inlineStr">
        <is>
          <t>P0116</t>
        </is>
      </c>
      <c r="G948" t="inlineStr">
        <is>
          <t>Prod_0116</t>
        </is>
      </c>
      <c r="H948" t="inlineStr">
        <is>
          <t>Clothing</t>
        </is>
      </c>
      <c r="I948" t="n">
        <v>7</v>
      </c>
      <c r="J948" t="n">
        <v>972.64</v>
      </c>
      <c r="K948" t="n">
        <v>0</v>
      </c>
      <c r="L948">
        <f>I948*J948*(1-K948)</f>
        <v/>
      </c>
      <c r="M948">
        <f>VLOOKUP(F948,Products!A:D,4,FALSE)*I948</f>
        <v/>
      </c>
      <c r="N948">
        <f>L948-M948</f>
        <v/>
      </c>
    </row>
    <row r="949">
      <c r="A949" t="inlineStr">
        <is>
          <t>T1000947</t>
        </is>
      </c>
      <c r="B949" t="inlineStr">
        <is>
          <t>2024-12-01</t>
        </is>
      </c>
      <c r="C949" t="inlineStr">
        <is>
          <t>S038</t>
        </is>
      </c>
      <c r="D949" t="inlineStr">
        <is>
          <t>Store_038</t>
        </is>
      </c>
      <c r="E949" t="inlineStr">
        <is>
          <t>East</t>
        </is>
      </c>
      <c r="F949" t="inlineStr">
        <is>
          <t>P0043</t>
        </is>
      </c>
      <c r="G949" t="inlineStr">
        <is>
          <t>Prod_0043</t>
        </is>
      </c>
      <c r="H949" t="inlineStr">
        <is>
          <t>Food</t>
        </is>
      </c>
      <c r="I949" t="n">
        <v>7</v>
      </c>
      <c r="J949" t="n">
        <v>228.98</v>
      </c>
      <c r="K949" t="n">
        <v>0</v>
      </c>
      <c r="L949">
        <f>I949*J949*(1-K949)</f>
        <v/>
      </c>
      <c r="M949">
        <f>VLOOKUP(F949,Products!A:D,4,FALSE)*I949</f>
        <v/>
      </c>
      <c r="N949">
        <f>L949-M949</f>
        <v/>
      </c>
    </row>
    <row r="950">
      <c r="A950" t="inlineStr">
        <is>
          <t>T1000948</t>
        </is>
      </c>
      <c r="B950" t="inlineStr">
        <is>
          <t>2023-05-19</t>
        </is>
      </c>
      <c r="C950" t="inlineStr">
        <is>
          <t>S011</t>
        </is>
      </c>
      <c r="D950" t="inlineStr">
        <is>
          <t>Store_011</t>
        </is>
      </c>
      <c r="E950" t="inlineStr">
        <is>
          <t>South</t>
        </is>
      </c>
      <c r="F950" t="inlineStr">
        <is>
          <t>P0119</t>
        </is>
      </c>
      <c r="G950" t="inlineStr">
        <is>
          <t>Prod_0119</t>
        </is>
      </c>
      <c r="H950" t="inlineStr">
        <is>
          <t>Electronics</t>
        </is>
      </c>
      <c r="I950" t="n">
        <v>6</v>
      </c>
      <c r="J950" t="n">
        <v>316.07</v>
      </c>
      <c r="K950" t="n">
        <v>0</v>
      </c>
      <c r="L950">
        <f>I950*J950*(1-K950)</f>
        <v/>
      </c>
      <c r="M950">
        <f>VLOOKUP(F950,Products!A:D,4,FALSE)*I950</f>
        <v/>
      </c>
      <c r="N950">
        <f>L950-M950</f>
        <v/>
      </c>
    </row>
    <row r="951">
      <c r="A951" t="inlineStr">
        <is>
          <t>T1000949</t>
        </is>
      </c>
      <c r="B951" t="inlineStr">
        <is>
          <t>2024-10-22</t>
        </is>
      </c>
      <c r="C951" t="inlineStr">
        <is>
          <t>S022</t>
        </is>
      </c>
      <c r="D951" t="inlineStr">
        <is>
          <t>Store_022</t>
        </is>
      </c>
      <c r="E951" t="inlineStr">
        <is>
          <t>East</t>
        </is>
      </c>
      <c r="F951" t="inlineStr">
        <is>
          <t>P0016</t>
        </is>
      </c>
      <c r="G951" t="inlineStr">
        <is>
          <t>Prod_0016</t>
        </is>
      </c>
      <c r="H951" t="inlineStr">
        <is>
          <t>Food</t>
        </is>
      </c>
      <c r="I951" t="n">
        <v>4</v>
      </c>
      <c r="J951" t="n">
        <v>842.61</v>
      </c>
      <c r="K951" t="n">
        <v>0.1</v>
      </c>
      <c r="L951">
        <f>I951*J951*(1-K951)</f>
        <v/>
      </c>
      <c r="M951">
        <f>VLOOKUP(F951,Products!A:D,4,FALSE)*I951</f>
        <v/>
      </c>
      <c r="N951">
        <f>L951-M951</f>
        <v/>
      </c>
    </row>
    <row r="952">
      <c r="A952" t="inlineStr">
        <is>
          <t>T1000950</t>
        </is>
      </c>
      <c r="B952" t="inlineStr">
        <is>
          <t>2024-07-12</t>
        </is>
      </c>
      <c r="C952" t="inlineStr">
        <is>
          <t>S030</t>
        </is>
      </c>
      <c r="D952" t="inlineStr">
        <is>
          <t>Store_030</t>
        </is>
      </c>
      <c r="E952" t="inlineStr">
        <is>
          <t>North</t>
        </is>
      </c>
      <c r="F952" t="inlineStr">
        <is>
          <t>P0129</t>
        </is>
      </c>
      <c r="G952" t="inlineStr">
        <is>
          <t>Prod_0129</t>
        </is>
      </c>
      <c r="H952" t="inlineStr">
        <is>
          <t>Stationery</t>
        </is>
      </c>
      <c r="I952" t="n">
        <v>7</v>
      </c>
      <c r="J952" t="n">
        <v>745.59</v>
      </c>
      <c r="K952" t="n">
        <v>0</v>
      </c>
      <c r="L952">
        <f>I952*J952*(1-K952)</f>
        <v/>
      </c>
      <c r="M952">
        <f>VLOOKUP(F952,Products!A:D,4,FALSE)*I952</f>
        <v/>
      </c>
      <c r="N952">
        <f>L952-M952</f>
        <v/>
      </c>
    </row>
    <row r="953">
      <c r="A953" t="inlineStr">
        <is>
          <t>T1000951</t>
        </is>
      </c>
      <c r="B953" t="inlineStr">
        <is>
          <t>2024-05-10</t>
        </is>
      </c>
      <c r="C953" t="inlineStr">
        <is>
          <t>S020</t>
        </is>
      </c>
      <c r="D953" t="inlineStr">
        <is>
          <t>Store_020</t>
        </is>
      </c>
      <c r="E953" t="inlineStr">
        <is>
          <t>West</t>
        </is>
      </c>
      <c r="F953" t="inlineStr">
        <is>
          <t>P0023</t>
        </is>
      </c>
      <c r="G953" t="inlineStr">
        <is>
          <t>Prod_0023</t>
        </is>
      </c>
      <c r="H953" t="inlineStr">
        <is>
          <t>Stationery</t>
        </is>
      </c>
      <c r="I953" t="n">
        <v>9</v>
      </c>
      <c r="J953" t="n">
        <v>164.28</v>
      </c>
      <c r="K953" t="n">
        <v>0.2</v>
      </c>
      <c r="L953">
        <f>I953*J953*(1-K953)</f>
        <v/>
      </c>
      <c r="M953">
        <f>VLOOKUP(F953,Products!A:D,4,FALSE)*I953</f>
        <v/>
      </c>
      <c r="N953">
        <f>L953-M953</f>
        <v/>
      </c>
    </row>
    <row r="954">
      <c r="A954" t="inlineStr">
        <is>
          <t>T1000952</t>
        </is>
      </c>
      <c r="B954" t="inlineStr">
        <is>
          <t>2023-01-15</t>
        </is>
      </c>
      <c r="C954" t="inlineStr">
        <is>
          <t>S050</t>
        </is>
      </c>
      <c r="D954" t="inlineStr">
        <is>
          <t>Store_050</t>
        </is>
      </c>
      <c r="E954" t="inlineStr">
        <is>
          <t>South</t>
        </is>
      </c>
      <c r="F954" t="inlineStr">
        <is>
          <t>P0189</t>
        </is>
      </c>
      <c r="G954" t="inlineStr">
        <is>
          <t>Prod_0189</t>
        </is>
      </c>
      <c r="H954" t="inlineStr">
        <is>
          <t>Food</t>
        </is>
      </c>
      <c r="I954" t="n">
        <v>2</v>
      </c>
      <c r="J954" t="n">
        <v>707.08</v>
      </c>
      <c r="K954" t="n">
        <v>0</v>
      </c>
      <c r="L954">
        <f>I954*J954*(1-K954)</f>
        <v/>
      </c>
      <c r="M954">
        <f>VLOOKUP(F954,Products!A:D,4,FALSE)*I954</f>
        <v/>
      </c>
      <c r="N954">
        <f>L954-M954</f>
        <v/>
      </c>
    </row>
    <row r="955">
      <c r="A955" t="inlineStr">
        <is>
          <t>T1000953</t>
        </is>
      </c>
      <c r="B955" t="inlineStr">
        <is>
          <t>2023-10-27</t>
        </is>
      </c>
      <c r="C955" t="inlineStr">
        <is>
          <t>S043</t>
        </is>
      </c>
      <c r="D955" t="inlineStr">
        <is>
          <t>Store_043</t>
        </is>
      </c>
      <c r="E955" t="inlineStr">
        <is>
          <t>East</t>
        </is>
      </c>
      <c r="F955" t="inlineStr">
        <is>
          <t>P0101</t>
        </is>
      </c>
      <c r="G955" t="inlineStr">
        <is>
          <t>Prod_0101</t>
        </is>
      </c>
      <c r="H955" t="inlineStr">
        <is>
          <t>Food</t>
        </is>
      </c>
      <c r="I955" t="n">
        <v>5</v>
      </c>
      <c r="J955" t="n">
        <v>71.29000000000001</v>
      </c>
      <c r="K955" t="n">
        <v>0.1</v>
      </c>
      <c r="L955">
        <f>I955*J955*(1-K955)</f>
        <v/>
      </c>
      <c r="M955">
        <f>VLOOKUP(F955,Products!A:D,4,FALSE)*I955</f>
        <v/>
      </c>
      <c r="N955">
        <f>L955-M955</f>
        <v/>
      </c>
    </row>
    <row r="956">
      <c r="A956" t="inlineStr">
        <is>
          <t>T1000954</t>
        </is>
      </c>
      <c r="B956" t="inlineStr">
        <is>
          <t>2024-07-05</t>
        </is>
      </c>
      <c r="C956" t="inlineStr">
        <is>
          <t>S038</t>
        </is>
      </c>
      <c r="D956" t="inlineStr">
        <is>
          <t>Store_038</t>
        </is>
      </c>
      <c r="E956" t="inlineStr">
        <is>
          <t>East</t>
        </is>
      </c>
      <c r="F956" t="inlineStr">
        <is>
          <t>P0095</t>
        </is>
      </c>
      <c r="G956" t="inlineStr">
        <is>
          <t>Prod_0095</t>
        </is>
      </c>
      <c r="H956" t="inlineStr">
        <is>
          <t>Food</t>
        </is>
      </c>
      <c r="I956" t="n">
        <v>4</v>
      </c>
      <c r="J956" t="n">
        <v>230.34</v>
      </c>
      <c r="K956" t="n">
        <v>0</v>
      </c>
      <c r="L956">
        <f>I956*J956*(1-K956)</f>
        <v/>
      </c>
      <c r="M956">
        <f>VLOOKUP(F956,Products!A:D,4,FALSE)*I956</f>
        <v/>
      </c>
      <c r="N956">
        <f>L956-M956</f>
        <v/>
      </c>
    </row>
    <row r="957">
      <c r="A957" t="inlineStr">
        <is>
          <t>T1000955</t>
        </is>
      </c>
      <c r="B957" t="inlineStr">
        <is>
          <t>2025-01-15</t>
        </is>
      </c>
      <c r="C957" t="inlineStr">
        <is>
          <t>S031</t>
        </is>
      </c>
      <c r="D957" t="inlineStr">
        <is>
          <t>Store_031</t>
        </is>
      </c>
      <c r="E957" t="inlineStr">
        <is>
          <t>Central</t>
        </is>
      </c>
      <c r="F957" t="inlineStr">
        <is>
          <t>P0011</t>
        </is>
      </c>
      <c r="G957" t="inlineStr">
        <is>
          <t>Prod_0011</t>
        </is>
      </c>
      <c r="H957" t="inlineStr">
        <is>
          <t>Household</t>
        </is>
      </c>
      <c r="I957" t="n">
        <v>7</v>
      </c>
      <c r="J957" t="n">
        <v>410.31</v>
      </c>
      <c r="K957" t="n">
        <v>0.05</v>
      </c>
      <c r="L957">
        <f>I957*J957*(1-K957)</f>
        <v/>
      </c>
      <c r="M957">
        <f>VLOOKUP(F957,Products!A:D,4,FALSE)*I957</f>
        <v/>
      </c>
      <c r="N957">
        <f>L957-M957</f>
        <v/>
      </c>
    </row>
    <row r="958">
      <c r="A958" t="inlineStr">
        <is>
          <t>T1000956</t>
        </is>
      </c>
      <c r="B958" t="inlineStr">
        <is>
          <t>2024-07-02</t>
        </is>
      </c>
      <c r="C958" t="inlineStr">
        <is>
          <t>S011</t>
        </is>
      </c>
      <c r="D958" t="inlineStr">
        <is>
          <t>Store_011</t>
        </is>
      </c>
      <c r="E958" t="inlineStr">
        <is>
          <t>South</t>
        </is>
      </c>
      <c r="F958" t="inlineStr">
        <is>
          <t>P0124</t>
        </is>
      </c>
      <c r="G958" t="inlineStr">
        <is>
          <t>Prod_0124</t>
        </is>
      </c>
      <c r="H958" t="inlineStr">
        <is>
          <t>Beverages</t>
        </is>
      </c>
      <c r="I958" t="n">
        <v>2</v>
      </c>
      <c r="J958" t="n">
        <v>939.3099999999999</v>
      </c>
      <c r="K958" t="n">
        <v>0.1</v>
      </c>
      <c r="L958">
        <f>I958*J958*(1-K958)</f>
        <v/>
      </c>
      <c r="M958">
        <f>VLOOKUP(F958,Products!A:D,4,FALSE)*I958</f>
        <v/>
      </c>
      <c r="N958">
        <f>L958-M958</f>
        <v/>
      </c>
    </row>
    <row r="959">
      <c r="A959" t="inlineStr">
        <is>
          <t>T1000957</t>
        </is>
      </c>
      <c r="B959" t="inlineStr">
        <is>
          <t>2024-09-20</t>
        </is>
      </c>
      <c r="C959" t="inlineStr">
        <is>
          <t>S008</t>
        </is>
      </c>
      <c r="D959" t="inlineStr">
        <is>
          <t>Store_008</t>
        </is>
      </c>
      <c r="E959" t="inlineStr">
        <is>
          <t>East</t>
        </is>
      </c>
      <c r="F959" t="inlineStr">
        <is>
          <t>P0147</t>
        </is>
      </c>
      <c r="G959" t="inlineStr">
        <is>
          <t>Prod_0147</t>
        </is>
      </c>
      <c r="H959" t="inlineStr">
        <is>
          <t>Stationery</t>
        </is>
      </c>
      <c r="I959" t="n">
        <v>5</v>
      </c>
      <c r="J959" t="n">
        <v>469.36</v>
      </c>
      <c r="K959" t="n">
        <v>0.05</v>
      </c>
      <c r="L959">
        <f>I959*J959*(1-K959)</f>
        <v/>
      </c>
      <c r="M959">
        <f>VLOOKUP(F959,Products!A:D,4,FALSE)*I959</f>
        <v/>
      </c>
      <c r="N959">
        <f>L959-M959</f>
        <v/>
      </c>
    </row>
    <row r="960">
      <c r="A960" t="inlineStr">
        <is>
          <t>T1000958</t>
        </is>
      </c>
      <c r="B960" t="inlineStr">
        <is>
          <t>2024-09-15</t>
        </is>
      </c>
      <c r="C960" t="inlineStr">
        <is>
          <t>S005</t>
        </is>
      </c>
      <c r="D960" t="inlineStr">
        <is>
          <t>Store_005</t>
        </is>
      </c>
      <c r="E960" t="inlineStr">
        <is>
          <t>Central</t>
        </is>
      </c>
      <c r="F960" t="inlineStr">
        <is>
          <t>P0163</t>
        </is>
      </c>
      <c r="G960" t="inlineStr">
        <is>
          <t>Prod_0163</t>
        </is>
      </c>
      <c r="H960" t="inlineStr">
        <is>
          <t>Food</t>
        </is>
      </c>
      <c r="I960" t="n">
        <v>8</v>
      </c>
      <c r="J960" t="n">
        <v>653.7</v>
      </c>
      <c r="K960" t="n">
        <v>0</v>
      </c>
      <c r="L960">
        <f>I960*J960*(1-K960)</f>
        <v/>
      </c>
      <c r="M960">
        <f>VLOOKUP(F960,Products!A:D,4,FALSE)*I960</f>
        <v/>
      </c>
      <c r="N960">
        <f>L960-M960</f>
        <v/>
      </c>
    </row>
    <row r="961">
      <c r="A961" t="inlineStr">
        <is>
          <t>T1000959</t>
        </is>
      </c>
      <c r="B961" t="inlineStr">
        <is>
          <t>2023-01-24</t>
        </is>
      </c>
      <c r="C961" t="inlineStr">
        <is>
          <t>S022</t>
        </is>
      </c>
      <c r="D961" t="inlineStr">
        <is>
          <t>Store_022</t>
        </is>
      </c>
      <c r="E961" t="inlineStr">
        <is>
          <t>East</t>
        </is>
      </c>
      <c r="F961" t="inlineStr">
        <is>
          <t>P0030</t>
        </is>
      </c>
      <c r="G961" t="inlineStr">
        <is>
          <t>Prod_0030</t>
        </is>
      </c>
      <c r="H961" t="inlineStr">
        <is>
          <t>Household</t>
        </is>
      </c>
      <c r="I961" t="n">
        <v>7</v>
      </c>
      <c r="J961" t="n">
        <v>708.01</v>
      </c>
      <c r="K961" t="n">
        <v>0.05</v>
      </c>
      <c r="L961">
        <f>I961*J961*(1-K961)</f>
        <v/>
      </c>
      <c r="M961">
        <f>VLOOKUP(F961,Products!A:D,4,FALSE)*I961</f>
        <v/>
      </c>
      <c r="N961">
        <f>L961-M961</f>
        <v/>
      </c>
    </row>
    <row r="962">
      <c r="A962" t="inlineStr">
        <is>
          <t>T1000960</t>
        </is>
      </c>
      <c r="B962" t="inlineStr">
        <is>
          <t>2023-05-03</t>
        </is>
      </c>
      <c r="C962" t="inlineStr">
        <is>
          <t>S008</t>
        </is>
      </c>
      <c r="D962" t="inlineStr">
        <is>
          <t>Store_008</t>
        </is>
      </c>
      <c r="E962" t="inlineStr">
        <is>
          <t>East</t>
        </is>
      </c>
      <c r="F962" t="inlineStr">
        <is>
          <t>P0102</t>
        </is>
      </c>
      <c r="G962" t="inlineStr">
        <is>
          <t>Prod_0102</t>
        </is>
      </c>
      <c r="H962" t="inlineStr">
        <is>
          <t>Food</t>
        </is>
      </c>
      <c r="I962" t="n">
        <v>6</v>
      </c>
      <c r="J962" t="n">
        <v>631.89</v>
      </c>
      <c r="K962" t="n">
        <v>0.1</v>
      </c>
      <c r="L962">
        <f>I962*J962*(1-K962)</f>
        <v/>
      </c>
      <c r="M962">
        <f>VLOOKUP(F962,Products!A:D,4,FALSE)*I962</f>
        <v/>
      </c>
      <c r="N962">
        <f>L962-M962</f>
        <v/>
      </c>
    </row>
    <row r="963">
      <c r="A963" t="inlineStr">
        <is>
          <t>T1000961</t>
        </is>
      </c>
      <c r="B963" t="inlineStr">
        <is>
          <t>2025-04-21</t>
        </is>
      </c>
      <c r="C963" t="inlineStr">
        <is>
          <t>S040</t>
        </is>
      </c>
      <c r="D963" t="inlineStr">
        <is>
          <t>Store_040</t>
        </is>
      </c>
      <c r="E963" t="inlineStr">
        <is>
          <t>Central</t>
        </is>
      </c>
      <c r="F963" t="inlineStr">
        <is>
          <t>P0167</t>
        </is>
      </c>
      <c r="G963" t="inlineStr">
        <is>
          <t>Prod_0167</t>
        </is>
      </c>
      <c r="H963" t="inlineStr">
        <is>
          <t>Beverages</t>
        </is>
      </c>
      <c r="I963" t="n">
        <v>4</v>
      </c>
      <c r="J963" t="n">
        <v>507.83</v>
      </c>
      <c r="K963" t="n">
        <v>0.1</v>
      </c>
      <c r="L963">
        <f>I963*J963*(1-K963)</f>
        <v/>
      </c>
      <c r="M963">
        <f>VLOOKUP(F963,Products!A:D,4,FALSE)*I963</f>
        <v/>
      </c>
      <c r="N963">
        <f>L963-M963</f>
        <v/>
      </c>
    </row>
    <row r="964">
      <c r="A964" t="inlineStr">
        <is>
          <t>T1000962</t>
        </is>
      </c>
      <c r="B964" t="inlineStr">
        <is>
          <t>2023-03-20</t>
        </is>
      </c>
      <c r="C964" t="inlineStr">
        <is>
          <t>S040</t>
        </is>
      </c>
      <c r="D964" t="inlineStr">
        <is>
          <t>Store_040</t>
        </is>
      </c>
      <c r="E964" t="inlineStr">
        <is>
          <t>Central</t>
        </is>
      </c>
      <c r="F964" t="inlineStr">
        <is>
          <t>P0098</t>
        </is>
      </c>
      <c r="G964" t="inlineStr">
        <is>
          <t>Prod_0098</t>
        </is>
      </c>
      <c r="H964" t="inlineStr">
        <is>
          <t>Clothing</t>
        </is>
      </c>
      <c r="I964" t="n">
        <v>9</v>
      </c>
      <c r="J964" t="n">
        <v>573.0700000000001</v>
      </c>
      <c r="K964" t="n">
        <v>0</v>
      </c>
      <c r="L964">
        <f>I964*J964*(1-K964)</f>
        <v/>
      </c>
      <c r="M964">
        <f>VLOOKUP(F964,Products!A:D,4,FALSE)*I964</f>
        <v/>
      </c>
      <c r="N964">
        <f>L964-M964</f>
        <v/>
      </c>
    </row>
    <row r="965">
      <c r="A965" t="inlineStr">
        <is>
          <t>T1000963</t>
        </is>
      </c>
      <c r="B965" t="inlineStr">
        <is>
          <t>2024-06-06</t>
        </is>
      </c>
      <c r="C965" t="inlineStr">
        <is>
          <t>S009</t>
        </is>
      </c>
      <c r="D965" t="inlineStr">
        <is>
          <t>Store_009</t>
        </is>
      </c>
      <c r="E965" t="inlineStr">
        <is>
          <t>Central</t>
        </is>
      </c>
      <c r="F965" t="inlineStr">
        <is>
          <t>P0175</t>
        </is>
      </c>
      <c r="G965" t="inlineStr">
        <is>
          <t>Prod_0175</t>
        </is>
      </c>
      <c r="H965" t="inlineStr">
        <is>
          <t>Food</t>
        </is>
      </c>
      <c r="I965" t="n">
        <v>3</v>
      </c>
      <c r="J965" t="n">
        <v>933.85</v>
      </c>
      <c r="K965" t="n">
        <v>0</v>
      </c>
      <c r="L965">
        <f>I965*J965*(1-K965)</f>
        <v/>
      </c>
      <c r="M965">
        <f>VLOOKUP(F965,Products!A:D,4,FALSE)*I965</f>
        <v/>
      </c>
      <c r="N965">
        <f>L965-M965</f>
        <v/>
      </c>
    </row>
    <row r="966">
      <c r="A966" t="inlineStr">
        <is>
          <t>T1000964</t>
        </is>
      </c>
      <c r="B966" t="inlineStr">
        <is>
          <t>2024-11-30</t>
        </is>
      </c>
      <c r="C966" t="inlineStr">
        <is>
          <t>S031</t>
        </is>
      </c>
      <c r="D966" t="inlineStr">
        <is>
          <t>Store_031</t>
        </is>
      </c>
      <c r="E966" t="inlineStr">
        <is>
          <t>Central</t>
        </is>
      </c>
      <c r="F966" t="inlineStr">
        <is>
          <t>P0061</t>
        </is>
      </c>
      <c r="G966" t="inlineStr">
        <is>
          <t>Prod_0061</t>
        </is>
      </c>
      <c r="H966" t="inlineStr">
        <is>
          <t>Beverages</t>
        </is>
      </c>
      <c r="I966" t="n">
        <v>3</v>
      </c>
      <c r="J966" t="n">
        <v>65.86</v>
      </c>
      <c r="K966" t="n">
        <v>0.05</v>
      </c>
      <c r="L966">
        <f>I966*J966*(1-K966)</f>
        <v/>
      </c>
      <c r="M966">
        <f>VLOOKUP(F966,Products!A:D,4,FALSE)*I966</f>
        <v/>
      </c>
      <c r="N966">
        <f>L966-M966</f>
        <v/>
      </c>
    </row>
    <row r="967">
      <c r="A967" t="inlineStr">
        <is>
          <t>T1000965</t>
        </is>
      </c>
      <c r="B967" t="inlineStr">
        <is>
          <t>2024-07-07</t>
        </is>
      </c>
      <c r="C967" t="inlineStr">
        <is>
          <t>S027</t>
        </is>
      </c>
      <c r="D967" t="inlineStr">
        <is>
          <t>Store_027</t>
        </is>
      </c>
      <c r="E967" t="inlineStr">
        <is>
          <t>South</t>
        </is>
      </c>
      <c r="F967" t="inlineStr">
        <is>
          <t>P0161</t>
        </is>
      </c>
      <c r="G967" t="inlineStr">
        <is>
          <t>Prod_0161</t>
        </is>
      </c>
      <c r="H967" t="inlineStr">
        <is>
          <t>Household</t>
        </is>
      </c>
      <c r="I967" t="n">
        <v>1</v>
      </c>
      <c r="J967" t="n">
        <v>103.39</v>
      </c>
      <c r="K967" t="n">
        <v>0.15</v>
      </c>
      <c r="L967">
        <f>I967*J967*(1-K967)</f>
        <v/>
      </c>
      <c r="M967">
        <f>VLOOKUP(F967,Products!A:D,4,FALSE)*I967</f>
        <v/>
      </c>
      <c r="N967">
        <f>L967-M967</f>
        <v/>
      </c>
    </row>
    <row r="968">
      <c r="A968" t="inlineStr">
        <is>
          <t>T1000966</t>
        </is>
      </c>
      <c r="B968" t="inlineStr">
        <is>
          <t>2025-03-06</t>
        </is>
      </c>
      <c r="C968" t="inlineStr">
        <is>
          <t>S044</t>
        </is>
      </c>
      <c r="D968" t="inlineStr">
        <is>
          <t>Store_044</t>
        </is>
      </c>
      <c r="E968" t="inlineStr">
        <is>
          <t>North</t>
        </is>
      </c>
      <c r="F968" t="inlineStr">
        <is>
          <t>P0084</t>
        </is>
      </c>
      <c r="G968" t="inlineStr">
        <is>
          <t>Prod_0084</t>
        </is>
      </c>
      <c r="H968" t="inlineStr">
        <is>
          <t>Beverages</t>
        </is>
      </c>
      <c r="I968" t="n">
        <v>4</v>
      </c>
      <c r="J968" t="n">
        <v>918.92</v>
      </c>
      <c r="K968" t="n">
        <v>0</v>
      </c>
      <c r="L968">
        <f>I968*J968*(1-K968)</f>
        <v/>
      </c>
      <c r="M968">
        <f>VLOOKUP(F968,Products!A:D,4,FALSE)*I968</f>
        <v/>
      </c>
      <c r="N968">
        <f>L968-M968</f>
        <v/>
      </c>
    </row>
    <row r="969">
      <c r="A969" t="inlineStr">
        <is>
          <t>T1000967</t>
        </is>
      </c>
      <c r="B969" t="inlineStr">
        <is>
          <t>2024-01-13</t>
        </is>
      </c>
      <c r="C969" t="inlineStr">
        <is>
          <t>S042</t>
        </is>
      </c>
      <c r="D969" t="inlineStr">
        <is>
          <t>Store_042</t>
        </is>
      </c>
      <c r="E969" t="inlineStr">
        <is>
          <t>Central</t>
        </is>
      </c>
      <c r="F969" t="inlineStr">
        <is>
          <t>P0171</t>
        </is>
      </c>
      <c r="G969" t="inlineStr">
        <is>
          <t>Prod_0171</t>
        </is>
      </c>
      <c r="H969" t="inlineStr">
        <is>
          <t>Household</t>
        </is>
      </c>
      <c r="I969" t="n">
        <v>8</v>
      </c>
      <c r="J969" t="n">
        <v>296.9</v>
      </c>
      <c r="K969" t="n">
        <v>0.05</v>
      </c>
      <c r="L969">
        <f>I969*J969*(1-K969)</f>
        <v/>
      </c>
      <c r="M969">
        <f>VLOOKUP(F969,Products!A:D,4,FALSE)*I969</f>
        <v/>
      </c>
      <c r="N969">
        <f>L969-M969</f>
        <v/>
      </c>
    </row>
    <row r="970">
      <c r="A970" t="inlineStr">
        <is>
          <t>T1000968</t>
        </is>
      </c>
      <c r="B970" t="inlineStr">
        <is>
          <t>2023-01-01</t>
        </is>
      </c>
      <c r="C970" t="inlineStr">
        <is>
          <t>S044</t>
        </is>
      </c>
      <c r="D970" t="inlineStr">
        <is>
          <t>Store_044</t>
        </is>
      </c>
      <c r="E970" t="inlineStr">
        <is>
          <t>North</t>
        </is>
      </c>
      <c r="F970" t="inlineStr">
        <is>
          <t>P0199</t>
        </is>
      </c>
      <c r="G970" t="inlineStr">
        <is>
          <t>Prod_0199</t>
        </is>
      </c>
      <c r="H970" t="inlineStr">
        <is>
          <t>Beverages</t>
        </is>
      </c>
      <c r="I970" t="n">
        <v>7</v>
      </c>
      <c r="J970" t="n">
        <v>99.88</v>
      </c>
      <c r="K970" t="n">
        <v>0.15</v>
      </c>
      <c r="L970">
        <f>I970*J970*(1-K970)</f>
        <v/>
      </c>
      <c r="M970">
        <f>VLOOKUP(F970,Products!A:D,4,FALSE)*I970</f>
        <v/>
      </c>
      <c r="N970">
        <f>L970-M970</f>
        <v/>
      </c>
    </row>
    <row r="971">
      <c r="A971" t="inlineStr">
        <is>
          <t>T1000969</t>
        </is>
      </c>
      <c r="B971" t="inlineStr">
        <is>
          <t>2023-03-18</t>
        </is>
      </c>
      <c r="C971" t="inlineStr">
        <is>
          <t>S009</t>
        </is>
      </c>
      <c r="D971" t="inlineStr">
        <is>
          <t>Store_009</t>
        </is>
      </c>
      <c r="E971" t="inlineStr">
        <is>
          <t>Central</t>
        </is>
      </c>
      <c r="F971" t="inlineStr">
        <is>
          <t>P0137</t>
        </is>
      </c>
      <c r="G971" t="inlineStr">
        <is>
          <t>Prod_0137</t>
        </is>
      </c>
      <c r="H971" t="inlineStr">
        <is>
          <t>Electronics</t>
        </is>
      </c>
      <c r="I971" t="n">
        <v>3</v>
      </c>
      <c r="J971" t="n">
        <v>159.41</v>
      </c>
      <c r="K971" t="n">
        <v>0.05</v>
      </c>
      <c r="L971">
        <f>I971*J971*(1-K971)</f>
        <v/>
      </c>
      <c r="M971">
        <f>VLOOKUP(F971,Products!A:D,4,FALSE)*I971</f>
        <v/>
      </c>
      <c r="N971">
        <f>L971-M971</f>
        <v/>
      </c>
    </row>
    <row r="972">
      <c r="A972" t="inlineStr">
        <is>
          <t>T1000970</t>
        </is>
      </c>
      <c r="B972" t="inlineStr">
        <is>
          <t>2023-11-20</t>
        </is>
      </c>
      <c r="C972" t="inlineStr">
        <is>
          <t>S034</t>
        </is>
      </c>
      <c r="D972" t="inlineStr">
        <is>
          <t>Store_034</t>
        </is>
      </c>
      <c r="E972" t="inlineStr">
        <is>
          <t>Central</t>
        </is>
      </c>
      <c r="F972" t="inlineStr">
        <is>
          <t>P0143</t>
        </is>
      </c>
      <c r="G972" t="inlineStr">
        <is>
          <t>Prod_0143</t>
        </is>
      </c>
      <c r="H972" t="inlineStr">
        <is>
          <t>Electronics</t>
        </is>
      </c>
      <c r="I972" t="n">
        <v>2</v>
      </c>
      <c r="J972" t="n">
        <v>282.59</v>
      </c>
      <c r="K972" t="n">
        <v>0</v>
      </c>
      <c r="L972">
        <f>I972*J972*(1-K972)</f>
        <v/>
      </c>
      <c r="M972">
        <f>VLOOKUP(F972,Products!A:D,4,FALSE)*I972</f>
        <v/>
      </c>
      <c r="N972">
        <f>L972-M972</f>
        <v/>
      </c>
    </row>
    <row r="973">
      <c r="A973" t="inlineStr">
        <is>
          <t>T1000971</t>
        </is>
      </c>
      <c r="B973" t="inlineStr">
        <is>
          <t>2023-07-27</t>
        </is>
      </c>
      <c r="C973" t="inlineStr">
        <is>
          <t>S043</t>
        </is>
      </c>
      <c r="D973" t="inlineStr">
        <is>
          <t>Store_043</t>
        </is>
      </c>
      <c r="E973" t="inlineStr">
        <is>
          <t>East</t>
        </is>
      </c>
      <c r="F973" t="inlineStr">
        <is>
          <t>P0137</t>
        </is>
      </c>
      <c r="G973" t="inlineStr">
        <is>
          <t>Prod_0137</t>
        </is>
      </c>
      <c r="H973" t="inlineStr">
        <is>
          <t>Electronics</t>
        </is>
      </c>
      <c r="I973" t="n">
        <v>9</v>
      </c>
      <c r="J973" t="n">
        <v>115.14</v>
      </c>
      <c r="K973" t="n">
        <v>0</v>
      </c>
      <c r="L973">
        <f>I973*J973*(1-K973)</f>
        <v/>
      </c>
      <c r="M973">
        <f>VLOOKUP(F973,Products!A:D,4,FALSE)*I973</f>
        <v/>
      </c>
      <c r="N973">
        <f>L973-M973</f>
        <v/>
      </c>
    </row>
    <row r="974">
      <c r="A974" t="inlineStr">
        <is>
          <t>T1000972</t>
        </is>
      </c>
      <c r="B974" t="inlineStr">
        <is>
          <t>2023-11-28</t>
        </is>
      </c>
      <c r="C974" t="inlineStr">
        <is>
          <t>S027</t>
        </is>
      </c>
      <c r="D974" t="inlineStr">
        <is>
          <t>Store_027</t>
        </is>
      </c>
      <c r="E974" t="inlineStr">
        <is>
          <t>South</t>
        </is>
      </c>
      <c r="F974" t="inlineStr">
        <is>
          <t>P0066</t>
        </is>
      </c>
      <c r="G974" t="inlineStr">
        <is>
          <t>Prod_0066</t>
        </is>
      </c>
      <c r="H974" t="inlineStr">
        <is>
          <t>Household</t>
        </is>
      </c>
      <c r="I974" t="n">
        <v>9</v>
      </c>
      <c r="J974" t="n">
        <v>392.98</v>
      </c>
      <c r="K974" t="n">
        <v>0</v>
      </c>
      <c r="L974">
        <f>I974*J974*(1-K974)</f>
        <v/>
      </c>
      <c r="M974">
        <f>VLOOKUP(F974,Products!A:D,4,FALSE)*I974</f>
        <v/>
      </c>
      <c r="N974">
        <f>L974-M974</f>
        <v/>
      </c>
    </row>
    <row r="975">
      <c r="A975" t="inlineStr">
        <is>
          <t>T1000973</t>
        </is>
      </c>
      <c r="B975" t="inlineStr">
        <is>
          <t>2023-05-22</t>
        </is>
      </c>
      <c r="C975" t="inlineStr">
        <is>
          <t>S015</t>
        </is>
      </c>
      <c r="D975" t="inlineStr">
        <is>
          <t>Store_015</t>
        </is>
      </c>
      <c r="E975" t="inlineStr">
        <is>
          <t>North</t>
        </is>
      </c>
      <c r="F975" t="inlineStr">
        <is>
          <t>P0017</t>
        </is>
      </c>
      <c r="G975" t="inlineStr">
        <is>
          <t>Prod_0017</t>
        </is>
      </c>
      <c r="H975" t="inlineStr">
        <is>
          <t>Food</t>
        </is>
      </c>
      <c r="I975" t="n">
        <v>8</v>
      </c>
      <c r="J975" t="n">
        <v>579.1</v>
      </c>
      <c r="K975" t="n">
        <v>0</v>
      </c>
      <c r="L975">
        <f>I975*J975*(1-K975)</f>
        <v/>
      </c>
      <c r="M975">
        <f>VLOOKUP(F975,Products!A:D,4,FALSE)*I975</f>
        <v/>
      </c>
      <c r="N975">
        <f>L975-M975</f>
        <v/>
      </c>
    </row>
    <row r="976">
      <c r="A976" t="inlineStr">
        <is>
          <t>T1000974</t>
        </is>
      </c>
      <c r="B976" t="inlineStr">
        <is>
          <t>2024-02-17</t>
        </is>
      </c>
      <c r="C976" t="inlineStr">
        <is>
          <t>S008</t>
        </is>
      </c>
      <c r="D976" t="inlineStr">
        <is>
          <t>Store_008</t>
        </is>
      </c>
      <c r="E976" t="inlineStr">
        <is>
          <t>East</t>
        </is>
      </c>
      <c r="F976" t="inlineStr">
        <is>
          <t>P0075</t>
        </is>
      </c>
      <c r="G976" t="inlineStr">
        <is>
          <t>Prod_0075</t>
        </is>
      </c>
      <c r="H976" t="inlineStr">
        <is>
          <t>Beverages</t>
        </is>
      </c>
      <c r="I976" t="n">
        <v>4</v>
      </c>
      <c r="J976" t="n">
        <v>773.8</v>
      </c>
      <c r="K976" t="n">
        <v>0</v>
      </c>
      <c r="L976">
        <f>I976*J976*(1-K976)</f>
        <v/>
      </c>
      <c r="M976">
        <f>VLOOKUP(F976,Products!A:D,4,FALSE)*I976</f>
        <v/>
      </c>
      <c r="N976">
        <f>L976-M976</f>
        <v/>
      </c>
    </row>
    <row r="977">
      <c r="A977" t="inlineStr">
        <is>
          <t>T1000975</t>
        </is>
      </c>
      <c r="B977" t="inlineStr">
        <is>
          <t>2023-10-07</t>
        </is>
      </c>
      <c r="C977" t="inlineStr">
        <is>
          <t>S028</t>
        </is>
      </c>
      <c r="D977" t="inlineStr">
        <is>
          <t>Store_028</t>
        </is>
      </c>
      <c r="E977" t="inlineStr">
        <is>
          <t>North</t>
        </is>
      </c>
      <c r="F977" t="inlineStr">
        <is>
          <t>P0026</t>
        </is>
      </c>
      <c r="G977" t="inlineStr">
        <is>
          <t>Prod_0026</t>
        </is>
      </c>
      <c r="H977" t="inlineStr">
        <is>
          <t>Beverages</t>
        </is>
      </c>
      <c r="I977" t="n">
        <v>4</v>
      </c>
      <c r="J977" t="n">
        <v>931.15</v>
      </c>
      <c r="K977" t="n">
        <v>0</v>
      </c>
      <c r="L977">
        <f>I977*J977*(1-K977)</f>
        <v/>
      </c>
      <c r="M977">
        <f>VLOOKUP(F977,Products!A:D,4,FALSE)*I977</f>
        <v/>
      </c>
      <c r="N977">
        <f>L977-M977</f>
        <v/>
      </c>
    </row>
    <row r="978">
      <c r="A978" t="inlineStr">
        <is>
          <t>T1000976</t>
        </is>
      </c>
      <c r="B978" t="inlineStr">
        <is>
          <t>2024-07-11</t>
        </is>
      </c>
      <c r="C978" t="inlineStr">
        <is>
          <t>S037</t>
        </is>
      </c>
      <c r="D978" t="inlineStr">
        <is>
          <t>Store_037</t>
        </is>
      </c>
      <c r="E978" t="inlineStr">
        <is>
          <t>East</t>
        </is>
      </c>
      <c r="F978" t="inlineStr">
        <is>
          <t>P0023</t>
        </is>
      </c>
      <c r="G978" t="inlineStr">
        <is>
          <t>Prod_0023</t>
        </is>
      </c>
      <c r="H978" t="inlineStr">
        <is>
          <t>Stationery</t>
        </is>
      </c>
      <c r="I978" t="n">
        <v>1</v>
      </c>
      <c r="J978" t="n">
        <v>132.54</v>
      </c>
      <c r="K978" t="n">
        <v>0</v>
      </c>
      <c r="L978">
        <f>I978*J978*(1-K978)</f>
        <v/>
      </c>
      <c r="M978">
        <f>VLOOKUP(F978,Products!A:D,4,FALSE)*I978</f>
        <v/>
      </c>
      <c r="N978">
        <f>L978-M978</f>
        <v/>
      </c>
    </row>
    <row r="979">
      <c r="A979" t="inlineStr">
        <is>
          <t>T1000977</t>
        </is>
      </c>
      <c r="B979" t="inlineStr">
        <is>
          <t>2025-07-13</t>
        </is>
      </c>
      <c r="C979" t="inlineStr">
        <is>
          <t>S021</t>
        </is>
      </c>
      <c r="D979" t="inlineStr">
        <is>
          <t>Store_021</t>
        </is>
      </c>
      <c r="E979" t="inlineStr">
        <is>
          <t>North</t>
        </is>
      </c>
      <c r="F979" t="inlineStr">
        <is>
          <t>P0047</t>
        </is>
      </c>
      <c r="G979" t="inlineStr">
        <is>
          <t>Prod_0047</t>
        </is>
      </c>
      <c r="H979" t="inlineStr">
        <is>
          <t>Beverages</t>
        </is>
      </c>
      <c r="I979" t="n">
        <v>2</v>
      </c>
      <c r="J979" t="n">
        <v>477.82</v>
      </c>
      <c r="K979" t="n">
        <v>0.05</v>
      </c>
      <c r="L979">
        <f>I979*J979*(1-K979)</f>
        <v/>
      </c>
      <c r="M979">
        <f>VLOOKUP(F979,Products!A:D,4,FALSE)*I979</f>
        <v/>
      </c>
      <c r="N979">
        <f>L979-M979</f>
        <v/>
      </c>
    </row>
    <row r="980">
      <c r="A980" t="inlineStr">
        <is>
          <t>T1000978</t>
        </is>
      </c>
      <c r="B980" t="inlineStr">
        <is>
          <t>2023-04-14</t>
        </is>
      </c>
      <c r="C980" t="inlineStr">
        <is>
          <t>S042</t>
        </is>
      </c>
      <c r="D980" t="inlineStr">
        <is>
          <t>Store_042</t>
        </is>
      </c>
      <c r="E980" t="inlineStr">
        <is>
          <t>Central</t>
        </is>
      </c>
      <c r="F980" t="inlineStr">
        <is>
          <t>P0041</t>
        </is>
      </c>
      <c r="G980" t="inlineStr">
        <is>
          <t>Prod_0041</t>
        </is>
      </c>
      <c r="H980" t="inlineStr">
        <is>
          <t>Stationery</t>
        </is>
      </c>
      <c r="I980" t="n">
        <v>1</v>
      </c>
      <c r="J980" t="n">
        <v>327.33</v>
      </c>
      <c r="K980" t="n">
        <v>0.1</v>
      </c>
      <c r="L980">
        <f>I980*J980*(1-K980)</f>
        <v/>
      </c>
      <c r="M980">
        <f>VLOOKUP(F980,Products!A:D,4,FALSE)*I980</f>
        <v/>
      </c>
      <c r="N980">
        <f>L980-M980</f>
        <v/>
      </c>
    </row>
    <row r="981">
      <c r="A981" t="inlineStr">
        <is>
          <t>T1000979</t>
        </is>
      </c>
      <c r="B981" t="inlineStr">
        <is>
          <t>2024-10-11</t>
        </is>
      </c>
      <c r="C981" t="inlineStr">
        <is>
          <t>S021</t>
        </is>
      </c>
      <c r="D981" t="inlineStr">
        <is>
          <t>Store_021</t>
        </is>
      </c>
      <c r="E981" t="inlineStr">
        <is>
          <t>North</t>
        </is>
      </c>
      <c r="F981" t="inlineStr">
        <is>
          <t>P0191</t>
        </is>
      </c>
      <c r="G981" t="inlineStr">
        <is>
          <t>Prod_0191</t>
        </is>
      </c>
      <c r="H981" t="inlineStr">
        <is>
          <t>Food</t>
        </is>
      </c>
      <c r="I981" t="n">
        <v>7</v>
      </c>
      <c r="J981" t="n">
        <v>598.79</v>
      </c>
      <c r="K981" t="n">
        <v>0</v>
      </c>
      <c r="L981">
        <f>I981*J981*(1-K981)</f>
        <v/>
      </c>
      <c r="M981">
        <f>VLOOKUP(F981,Products!A:D,4,FALSE)*I981</f>
        <v/>
      </c>
      <c r="N981">
        <f>L981-M981</f>
        <v/>
      </c>
    </row>
    <row r="982">
      <c r="A982" t="inlineStr">
        <is>
          <t>T1000980</t>
        </is>
      </c>
      <c r="B982" t="inlineStr">
        <is>
          <t>2023-01-24</t>
        </is>
      </c>
      <c r="C982" t="inlineStr">
        <is>
          <t>S045</t>
        </is>
      </c>
      <c r="D982" t="inlineStr">
        <is>
          <t>Store_045</t>
        </is>
      </c>
      <c r="E982" t="inlineStr">
        <is>
          <t>East</t>
        </is>
      </c>
      <c r="F982" t="inlineStr">
        <is>
          <t>P0015</t>
        </is>
      </c>
      <c r="G982" t="inlineStr">
        <is>
          <t>Prod_0015</t>
        </is>
      </c>
      <c r="H982" t="inlineStr">
        <is>
          <t>Food</t>
        </is>
      </c>
      <c r="I982" t="n">
        <v>8</v>
      </c>
      <c r="J982" t="n">
        <v>130.31</v>
      </c>
      <c r="K982" t="n">
        <v>0</v>
      </c>
      <c r="L982">
        <f>I982*J982*(1-K982)</f>
        <v/>
      </c>
      <c r="M982">
        <f>VLOOKUP(F982,Products!A:D,4,FALSE)*I982</f>
        <v/>
      </c>
      <c r="N982">
        <f>L982-M982</f>
        <v/>
      </c>
    </row>
    <row r="983">
      <c r="A983" t="inlineStr">
        <is>
          <t>T1000981</t>
        </is>
      </c>
      <c r="B983" t="inlineStr">
        <is>
          <t>2023-08-15</t>
        </is>
      </c>
      <c r="C983" t="inlineStr">
        <is>
          <t>S001</t>
        </is>
      </c>
      <c r="D983" t="inlineStr">
        <is>
          <t>Store_001</t>
        </is>
      </c>
      <c r="E983" t="inlineStr">
        <is>
          <t>West</t>
        </is>
      </c>
      <c r="F983" t="inlineStr">
        <is>
          <t>P0098</t>
        </is>
      </c>
      <c r="G983" t="inlineStr">
        <is>
          <t>Prod_0098</t>
        </is>
      </c>
      <c r="H983" t="inlineStr">
        <is>
          <t>Clothing</t>
        </is>
      </c>
      <c r="I983" t="n">
        <v>3</v>
      </c>
      <c r="J983" t="n">
        <v>496.89</v>
      </c>
      <c r="K983" t="n">
        <v>0</v>
      </c>
      <c r="L983">
        <f>I983*J983*(1-K983)</f>
        <v/>
      </c>
      <c r="M983">
        <f>VLOOKUP(F983,Products!A:D,4,FALSE)*I983</f>
        <v/>
      </c>
      <c r="N983">
        <f>L983-M983</f>
        <v/>
      </c>
    </row>
    <row r="984">
      <c r="A984" t="inlineStr">
        <is>
          <t>T1000982</t>
        </is>
      </c>
      <c r="B984" t="inlineStr">
        <is>
          <t>2024-09-30</t>
        </is>
      </c>
      <c r="C984" t="inlineStr">
        <is>
          <t>S048</t>
        </is>
      </c>
      <c r="D984" t="inlineStr">
        <is>
          <t>Store_048</t>
        </is>
      </c>
      <c r="E984" t="inlineStr">
        <is>
          <t>South</t>
        </is>
      </c>
      <c r="F984" t="inlineStr">
        <is>
          <t>P0047</t>
        </is>
      </c>
      <c r="G984" t="inlineStr">
        <is>
          <t>Prod_0047</t>
        </is>
      </c>
      <c r="H984" t="inlineStr">
        <is>
          <t>Beverages</t>
        </is>
      </c>
      <c r="I984" t="n">
        <v>3</v>
      </c>
      <c r="J984" t="n">
        <v>554.05</v>
      </c>
      <c r="K984" t="n">
        <v>0</v>
      </c>
      <c r="L984">
        <f>I984*J984*(1-K984)</f>
        <v/>
      </c>
      <c r="M984">
        <f>VLOOKUP(F984,Products!A:D,4,FALSE)*I984</f>
        <v/>
      </c>
      <c r="N984">
        <f>L984-M984</f>
        <v/>
      </c>
    </row>
    <row r="985">
      <c r="A985" t="inlineStr">
        <is>
          <t>T1000983</t>
        </is>
      </c>
      <c r="B985" t="inlineStr">
        <is>
          <t>2025-08-18</t>
        </is>
      </c>
      <c r="C985" t="inlineStr">
        <is>
          <t>S045</t>
        </is>
      </c>
      <c r="D985" t="inlineStr">
        <is>
          <t>Store_045</t>
        </is>
      </c>
      <c r="E985" t="inlineStr">
        <is>
          <t>East</t>
        </is>
      </c>
      <c r="F985" t="inlineStr">
        <is>
          <t>P0030</t>
        </is>
      </c>
      <c r="G985" t="inlineStr">
        <is>
          <t>Prod_0030</t>
        </is>
      </c>
      <c r="H985" t="inlineStr">
        <is>
          <t>Household</t>
        </is>
      </c>
      <c r="I985" t="n">
        <v>6</v>
      </c>
      <c r="J985" t="n">
        <v>545.9299999999999</v>
      </c>
      <c r="K985" t="n">
        <v>0.05</v>
      </c>
      <c r="L985">
        <f>I985*J985*(1-K985)</f>
        <v/>
      </c>
      <c r="M985">
        <f>VLOOKUP(F985,Products!A:D,4,FALSE)*I985</f>
        <v/>
      </c>
      <c r="N985">
        <f>L985-M985</f>
        <v/>
      </c>
    </row>
    <row r="986">
      <c r="A986" t="inlineStr">
        <is>
          <t>T1000984</t>
        </is>
      </c>
      <c r="B986" t="inlineStr">
        <is>
          <t>2025-06-18</t>
        </is>
      </c>
      <c r="C986" t="inlineStr">
        <is>
          <t>S031</t>
        </is>
      </c>
      <c r="D986" t="inlineStr">
        <is>
          <t>Store_031</t>
        </is>
      </c>
      <c r="E986" t="inlineStr">
        <is>
          <t>Central</t>
        </is>
      </c>
      <c r="F986" t="inlineStr">
        <is>
          <t>P0155</t>
        </is>
      </c>
      <c r="G986" t="inlineStr">
        <is>
          <t>Prod_0155</t>
        </is>
      </c>
      <c r="H986" t="inlineStr">
        <is>
          <t>Electronics</t>
        </is>
      </c>
      <c r="I986" t="n">
        <v>1</v>
      </c>
      <c r="J986" t="n">
        <v>414.95</v>
      </c>
      <c r="K986" t="n">
        <v>0</v>
      </c>
      <c r="L986">
        <f>I986*J986*(1-K986)</f>
        <v/>
      </c>
      <c r="M986">
        <f>VLOOKUP(F986,Products!A:D,4,FALSE)*I986</f>
        <v/>
      </c>
      <c r="N986">
        <f>L986-M986</f>
        <v/>
      </c>
    </row>
    <row r="987">
      <c r="A987" t="inlineStr">
        <is>
          <t>T1000985</t>
        </is>
      </c>
      <c r="B987" t="inlineStr">
        <is>
          <t>2023-02-09</t>
        </is>
      </c>
      <c r="C987" t="inlineStr">
        <is>
          <t>S031</t>
        </is>
      </c>
      <c r="D987" t="inlineStr">
        <is>
          <t>Store_031</t>
        </is>
      </c>
      <c r="E987" t="inlineStr">
        <is>
          <t>Central</t>
        </is>
      </c>
      <c r="F987" t="inlineStr">
        <is>
          <t>P0075</t>
        </is>
      </c>
      <c r="G987" t="inlineStr">
        <is>
          <t>Prod_0075</t>
        </is>
      </c>
      <c r="H987" t="inlineStr">
        <is>
          <t>Beverages</t>
        </is>
      </c>
      <c r="I987" t="n">
        <v>6</v>
      </c>
      <c r="J987" t="n">
        <v>762.1900000000001</v>
      </c>
      <c r="K987" t="n">
        <v>0.1</v>
      </c>
      <c r="L987">
        <f>I987*J987*(1-K987)</f>
        <v/>
      </c>
      <c r="M987">
        <f>VLOOKUP(F987,Products!A:D,4,FALSE)*I987</f>
        <v/>
      </c>
      <c r="N987">
        <f>L987-M987</f>
        <v/>
      </c>
    </row>
    <row r="988">
      <c r="A988" t="inlineStr">
        <is>
          <t>T1000986</t>
        </is>
      </c>
      <c r="B988" t="inlineStr">
        <is>
          <t>2024-03-23</t>
        </is>
      </c>
      <c r="C988" t="inlineStr">
        <is>
          <t>S045</t>
        </is>
      </c>
      <c r="D988" t="inlineStr">
        <is>
          <t>Store_045</t>
        </is>
      </c>
      <c r="E988" t="inlineStr">
        <is>
          <t>East</t>
        </is>
      </c>
      <c r="F988" t="inlineStr">
        <is>
          <t>P0194</t>
        </is>
      </c>
      <c r="G988" t="inlineStr">
        <is>
          <t>Prod_0194</t>
        </is>
      </c>
      <c r="H988" t="inlineStr">
        <is>
          <t>Food</t>
        </is>
      </c>
      <c r="I988" t="n">
        <v>6</v>
      </c>
      <c r="J988" t="n">
        <v>573.2</v>
      </c>
      <c r="K988" t="n">
        <v>0.05</v>
      </c>
      <c r="L988">
        <f>I988*J988*(1-K988)</f>
        <v/>
      </c>
      <c r="M988">
        <f>VLOOKUP(F988,Products!A:D,4,FALSE)*I988</f>
        <v/>
      </c>
      <c r="N988">
        <f>L988-M988</f>
        <v/>
      </c>
    </row>
    <row r="989">
      <c r="A989" t="inlineStr">
        <is>
          <t>T1000987</t>
        </is>
      </c>
      <c r="B989" t="inlineStr">
        <is>
          <t>2025-05-12</t>
        </is>
      </c>
      <c r="C989" t="inlineStr">
        <is>
          <t>S005</t>
        </is>
      </c>
      <c r="D989" t="inlineStr">
        <is>
          <t>Store_005</t>
        </is>
      </c>
      <c r="E989" t="inlineStr">
        <is>
          <t>Central</t>
        </is>
      </c>
      <c r="F989" t="inlineStr">
        <is>
          <t>P0119</t>
        </is>
      </c>
      <c r="G989" t="inlineStr">
        <is>
          <t>Prod_0119</t>
        </is>
      </c>
      <c r="H989" t="inlineStr">
        <is>
          <t>Electronics</t>
        </is>
      </c>
      <c r="I989" t="n">
        <v>1</v>
      </c>
      <c r="J989" t="n">
        <v>255.85</v>
      </c>
      <c r="K989" t="n">
        <v>0</v>
      </c>
      <c r="L989">
        <f>I989*J989*(1-K989)</f>
        <v/>
      </c>
      <c r="M989">
        <f>VLOOKUP(F989,Products!A:D,4,FALSE)*I989</f>
        <v/>
      </c>
      <c r="N989">
        <f>L989-M989</f>
        <v/>
      </c>
    </row>
    <row r="990">
      <c r="A990" t="inlineStr">
        <is>
          <t>T1000988</t>
        </is>
      </c>
      <c r="B990" t="inlineStr">
        <is>
          <t>2023-05-25</t>
        </is>
      </c>
      <c r="C990" t="inlineStr">
        <is>
          <t>S017</t>
        </is>
      </c>
      <c r="D990" t="inlineStr">
        <is>
          <t>Store_017</t>
        </is>
      </c>
      <c r="E990" t="inlineStr">
        <is>
          <t>South</t>
        </is>
      </c>
      <c r="F990" t="inlineStr">
        <is>
          <t>P0030</t>
        </is>
      </c>
      <c r="G990" t="inlineStr">
        <is>
          <t>Prod_0030</t>
        </is>
      </c>
      <c r="H990" t="inlineStr">
        <is>
          <t>Household</t>
        </is>
      </c>
      <c r="I990" t="n">
        <v>8</v>
      </c>
      <c r="J990" t="n">
        <v>737.71</v>
      </c>
      <c r="K990" t="n">
        <v>0</v>
      </c>
      <c r="L990">
        <f>I990*J990*(1-K990)</f>
        <v/>
      </c>
      <c r="M990">
        <f>VLOOKUP(F990,Products!A:D,4,FALSE)*I990</f>
        <v/>
      </c>
      <c r="N990">
        <f>L990-M990</f>
        <v/>
      </c>
    </row>
    <row r="991">
      <c r="A991" t="inlineStr">
        <is>
          <t>T1000989</t>
        </is>
      </c>
      <c r="B991" t="inlineStr">
        <is>
          <t>2023-07-02</t>
        </is>
      </c>
      <c r="C991" t="inlineStr">
        <is>
          <t>S046</t>
        </is>
      </c>
      <c r="D991" t="inlineStr">
        <is>
          <t>Store_046</t>
        </is>
      </c>
      <c r="E991" t="inlineStr">
        <is>
          <t>South</t>
        </is>
      </c>
      <c r="F991" t="inlineStr">
        <is>
          <t>P0146</t>
        </is>
      </c>
      <c r="G991" t="inlineStr">
        <is>
          <t>Prod_0146</t>
        </is>
      </c>
      <c r="H991" t="inlineStr">
        <is>
          <t>Food</t>
        </is>
      </c>
      <c r="I991" t="n">
        <v>9</v>
      </c>
      <c r="J991" t="n">
        <v>257.26</v>
      </c>
      <c r="K991" t="n">
        <v>0</v>
      </c>
      <c r="L991">
        <f>I991*J991*(1-K991)</f>
        <v/>
      </c>
      <c r="M991">
        <f>VLOOKUP(F991,Products!A:D,4,FALSE)*I991</f>
        <v/>
      </c>
      <c r="N991">
        <f>L991-M991</f>
        <v/>
      </c>
    </row>
    <row r="992">
      <c r="A992" t="inlineStr">
        <is>
          <t>T1000990</t>
        </is>
      </c>
      <c r="B992" t="inlineStr">
        <is>
          <t>2025-04-12</t>
        </is>
      </c>
      <c r="C992" t="inlineStr">
        <is>
          <t>S028</t>
        </is>
      </c>
      <c r="D992" t="inlineStr">
        <is>
          <t>Store_028</t>
        </is>
      </c>
      <c r="E992" t="inlineStr">
        <is>
          <t>North</t>
        </is>
      </c>
      <c r="F992" t="inlineStr">
        <is>
          <t>P0146</t>
        </is>
      </c>
      <c r="G992" t="inlineStr">
        <is>
          <t>Prod_0146</t>
        </is>
      </c>
      <c r="H992" t="inlineStr">
        <is>
          <t>Food</t>
        </is>
      </c>
      <c r="I992" t="n">
        <v>2</v>
      </c>
      <c r="J992" t="n">
        <v>243.41</v>
      </c>
      <c r="K992" t="n">
        <v>0</v>
      </c>
      <c r="L992">
        <f>I992*J992*(1-K992)</f>
        <v/>
      </c>
      <c r="M992">
        <f>VLOOKUP(F992,Products!A:D,4,FALSE)*I992</f>
        <v/>
      </c>
      <c r="N992">
        <f>L992-M992</f>
        <v/>
      </c>
    </row>
    <row r="993">
      <c r="A993" t="inlineStr">
        <is>
          <t>T1000991</t>
        </is>
      </c>
      <c r="B993" t="inlineStr">
        <is>
          <t>2024-03-06</t>
        </is>
      </c>
      <c r="C993" t="inlineStr">
        <is>
          <t>S009</t>
        </is>
      </c>
      <c r="D993" t="inlineStr">
        <is>
          <t>Store_009</t>
        </is>
      </c>
      <c r="E993" t="inlineStr">
        <is>
          <t>Central</t>
        </is>
      </c>
      <c r="F993" t="inlineStr">
        <is>
          <t>P0074</t>
        </is>
      </c>
      <c r="G993" t="inlineStr">
        <is>
          <t>Prod_0074</t>
        </is>
      </c>
      <c r="H993" t="inlineStr">
        <is>
          <t>Food</t>
        </is>
      </c>
      <c r="I993" t="n">
        <v>3</v>
      </c>
      <c r="J993" t="n">
        <v>719.45</v>
      </c>
      <c r="K993" t="n">
        <v>0.15</v>
      </c>
      <c r="L993">
        <f>I993*J993*(1-K993)</f>
        <v/>
      </c>
      <c r="M993">
        <f>VLOOKUP(F993,Products!A:D,4,FALSE)*I993</f>
        <v/>
      </c>
      <c r="N993">
        <f>L993-M993</f>
        <v/>
      </c>
    </row>
    <row r="994">
      <c r="A994" t="inlineStr">
        <is>
          <t>T1000992</t>
        </is>
      </c>
      <c r="B994" t="inlineStr">
        <is>
          <t>2024-08-06</t>
        </is>
      </c>
      <c r="C994" t="inlineStr">
        <is>
          <t>S019</t>
        </is>
      </c>
      <c r="D994" t="inlineStr">
        <is>
          <t>Store_019</t>
        </is>
      </c>
      <c r="E994" t="inlineStr">
        <is>
          <t>East</t>
        </is>
      </c>
      <c r="F994" t="inlineStr">
        <is>
          <t>P0086</t>
        </is>
      </c>
      <c r="G994" t="inlineStr">
        <is>
          <t>Prod_0086</t>
        </is>
      </c>
      <c r="H994" t="inlineStr">
        <is>
          <t>Stationery</t>
        </is>
      </c>
      <c r="I994" t="n">
        <v>5</v>
      </c>
      <c r="J994" t="n">
        <v>760.13</v>
      </c>
      <c r="K994" t="n">
        <v>0.05</v>
      </c>
      <c r="L994">
        <f>I994*J994*(1-K994)</f>
        <v/>
      </c>
      <c r="M994">
        <f>VLOOKUP(F994,Products!A:D,4,FALSE)*I994</f>
        <v/>
      </c>
      <c r="N994">
        <f>L994-M994</f>
        <v/>
      </c>
    </row>
    <row r="995">
      <c r="A995" t="inlineStr">
        <is>
          <t>T1000993</t>
        </is>
      </c>
      <c r="B995" t="inlineStr">
        <is>
          <t>2024-12-12</t>
        </is>
      </c>
      <c r="C995" t="inlineStr">
        <is>
          <t>S019</t>
        </is>
      </c>
      <c r="D995" t="inlineStr">
        <is>
          <t>Store_019</t>
        </is>
      </c>
      <c r="E995" t="inlineStr">
        <is>
          <t>East</t>
        </is>
      </c>
      <c r="F995" t="inlineStr">
        <is>
          <t>P0181</t>
        </is>
      </c>
      <c r="G995" t="inlineStr">
        <is>
          <t>Prod_0181</t>
        </is>
      </c>
      <c r="H995" t="inlineStr">
        <is>
          <t>Electronics</t>
        </is>
      </c>
      <c r="I995" t="n">
        <v>1</v>
      </c>
      <c r="J995" t="n">
        <v>919.0599999999999</v>
      </c>
      <c r="K995" t="n">
        <v>0.05</v>
      </c>
      <c r="L995">
        <f>I995*J995*(1-K995)</f>
        <v/>
      </c>
      <c r="M995">
        <f>VLOOKUP(F995,Products!A:D,4,FALSE)*I995</f>
        <v/>
      </c>
      <c r="N995">
        <f>L995-M995</f>
        <v/>
      </c>
    </row>
    <row r="996">
      <c r="A996" t="inlineStr">
        <is>
          <t>T1000994</t>
        </is>
      </c>
      <c r="B996" t="inlineStr">
        <is>
          <t>2025-03-14</t>
        </is>
      </c>
      <c r="C996" t="inlineStr">
        <is>
          <t>S046</t>
        </is>
      </c>
      <c r="D996" t="inlineStr">
        <is>
          <t>Store_046</t>
        </is>
      </c>
      <c r="E996" t="inlineStr">
        <is>
          <t>South</t>
        </is>
      </c>
      <c r="F996" t="inlineStr">
        <is>
          <t>P0141</t>
        </is>
      </c>
      <c r="G996" t="inlineStr">
        <is>
          <t>Prod_0141</t>
        </is>
      </c>
      <c r="H996" t="inlineStr">
        <is>
          <t>Food</t>
        </is>
      </c>
      <c r="I996" t="n">
        <v>9</v>
      </c>
      <c r="J996" t="n">
        <v>997.03</v>
      </c>
      <c r="K996" t="n">
        <v>0</v>
      </c>
      <c r="L996">
        <f>I996*J996*(1-K996)</f>
        <v/>
      </c>
      <c r="M996">
        <f>VLOOKUP(F996,Products!A:D,4,FALSE)*I996</f>
        <v/>
      </c>
      <c r="N996">
        <f>L996-M996</f>
        <v/>
      </c>
    </row>
    <row r="997">
      <c r="A997" t="inlineStr">
        <is>
          <t>T1000995</t>
        </is>
      </c>
      <c r="B997" t="inlineStr">
        <is>
          <t>2023-12-27</t>
        </is>
      </c>
      <c r="C997" t="inlineStr">
        <is>
          <t>S037</t>
        </is>
      </c>
      <c r="D997" t="inlineStr">
        <is>
          <t>Store_037</t>
        </is>
      </c>
      <c r="E997" t="inlineStr">
        <is>
          <t>East</t>
        </is>
      </c>
      <c r="F997" t="inlineStr">
        <is>
          <t>P0018</t>
        </is>
      </c>
      <c r="G997" t="inlineStr">
        <is>
          <t>Prod_0018</t>
        </is>
      </c>
      <c r="H997" t="inlineStr">
        <is>
          <t>Food</t>
        </is>
      </c>
      <c r="I997" t="n">
        <v>7</v>
      </c>
      <c r="J997" t="n">
        <v>1027.21</v>
      </c>
      <c r="K997" t="n">
        <v>0</v>
      </c>
      <c r="L997">
        <f>I997*J997*(1-K997)</f>
        <v/>
      </c>
      <c r="M997">
        <f>VLOOKUP(F997,Products!A:D,4,FALSE)*I997</f>
        <v/>
      </c>
      <c r="N997">
        <f>L997-M997</f>
        <v/>
      </c>
    </row>
    <row r="998">
      <c r="A998" t="inlineStr">
        <is>
          <t>T1000996</t>
        </is>
      </c>
      <c r="B998" t="inlineStr">
        <is>
          <t>2023-11-22</t>
        </is>
      </c>
      <c r="C998" t="inlineStr">
        <is>
          <t>S006</t>
        </is>
      </c>
      <c r="D998" t="inlineStr">
        <is>
          <t>Store_006</t>
        </is>
      </c>
      <c r="E998" t="inlineStr">
        <is>
          <t>East</t>
        </is>
      </c>
      <c r="F998" t="inlineStr">
        <is>
          <t>P0132</t>
        </is>
      </c>
      <c r="G998" t="inlineStr">
        <is>
          <t>Prod_0132</t>
        </is>
      </c>
      <c r="H998" t="inlineStr">
        <is>
          <t>Food</t>
        </is>
      </c>
      <c r="I998" t="n">
        <v>1</v>
      </c>
      <c r="J998" t="n">
        <v>132.11</v>
      </c>
      <c r="K998" t="n">
        <v>0</v>
      </c>
      <c r="L998">
        <f>I998*J998*(1-K998)</f>
        <v/>
      </c>
      <c r="M998">
        <f>VLOOKUP(F998,Products!A:D,4,FALSE)*I998</f>
        <v/>
      </c>
      <c r="N998">
        <f>L998-M998</f>
        <v/>
      </c>
    </row>
    <row r="999">
      <c r="A999" t="inlineStr">
        <is>
          <t>T1000997</t>
        </is>
      </c>
      <c r="B999" t="inlineStr">
        <is>
          <t>2023-01-13</t>
        </is>
      </c>
      <c r="C999" t="inlineStr">
        <is>
          <t>S042</t>
        </is>
      </c>
      <c r="D999" t="inlineStr">
        <is>
          <t>Store_042</t>
        </is>
      </c>
      <c r="E999" t="inlineStr">
        <is>
          <t>Central</t>
        </is>
      </c>
      <c r="F999" t="inlineStr">
        <is>
          <t>P0200</t>
        </is>
      </c>
      <c r="G999" t="inlineStr">
        <is>
          <t>Prod_0200</t>
        </is>
      </c>
      <c r="H999" t="inlineStr">
        <is>
          <t>Electronics</t>
        </is>
      </c>
      <c r="I999" t="n">
        <v>6</v>
      </c>
      <c r="J999" t="n">
        <v>406.32</v>
      </c>
      <c r="K999" t="n">
        <v>0.1</v>
      </c>
      <c r="L999">
        <f>I999*J999*(1-K999)</f>
        <v/>
      </c>
      <c r="M999">
        <f>VLOOKUP(F999,Products!A:D,4,FALSE)*I999</f>
        <v/>
      </c>
      <c r="N999">
        <f>L999-M999</f>
        <v/>
      </c>
    </row>
    <row r="1000">
      <c r="A1000" t="inlineStr">
        <is>
          <t>T1000998</t>
        </is>
      </c>
      <c r="B1000" t="inlineStr">
        <is>
          <t>2023-05-23</t>
        </is>
      </c>
      <c r="C1000" t="inlineStr">
        <is>
          <t>S038</t>
        </is>
      </c>
      <c r="D1000" t="inlineStr">
        <is>
          <t>Store_038</t>
        </is>
      </c>
      <c r="E1000" t="inlineStr">
        <is>
          <t>East</t>
        </is>
      </c>
      <c r="F1000" t="inlineStr">
        <is>
          <t>P0122</t>
        </is>
      </c>
      <c r="G1000" t="inlineStr">
        <is>
          <t>Prod_0122</t>
        </is>
      </c>
      <c r="H1000" t="inlineStr">
        <is>
          <t>Beverages</t>
        </is>
      </c>
      <c r="I1000" t="n">
        <v>9</v>
      </c>
      <c r="J1000" t="n">
        <v>686.73</v>
      </c>
      <c r="K1000" t="n">
        <v>0.05</v>
      </c>
      <c r="L1000">
        <f>I1000*J1000*(1-K1000)</f>
        <v/>
      </c>
      <c r="M1000">
        <f>VLOOKUP(F1000,Products!A:D,4,FALSE)*I1000</f>
        <v/>
      </c>
      <c r="N1000">
        <f>L1000-M1000</f>
        <v/>
      </c>
    </row>
    <row r="1001">
      <c r="A1001" t="inlineStr">
        <is>
          <t>T1000999</t>
        </is>
      </c>
      <c r="B1001" t="inlineStr">
        <is>
          <t>2024-11-10</t>
        </is>
      </c>
      <c r="C1001" t="inlineStr">
        <is>
          <t>S008</t>
        </is>
      </c>
      <c r="D1001" t="inlineStr">
        <is>
          <t>Store_008</t>
        </is>
      </c>
      <c r="E1001" t="inlineStr">
        <is>
          <t>East</t>
        </is>
      </c>
      <c r="F1001" t="inlineStr">
        <is>
          <t>P0159</t>
        </is>
      </c>
      <c r="G1001" t="inlineStr">
        <is>
          <t>Prod_0159</t>
        </is>
      </c>
      <c r="H1001" t="inlineStr">
        <is>
          <t>Electronics</t>
        </is>
      </c>
      <c r="I1001" t="n">
        <v>8</v>
      </c>
      <c r="J1001" t="n">
        <v>496.71</v>
      </c>
      <c r="K1001" t="n">
        <v>0.1</v>
      </c>
      <c r="L1001">
        <f>I1001*J1001*(1-K1001)</f>
        <v/>
      </c>
      <c r="M1001">
        <f>VLOOKUP(F1001,Products!A:D,4,FALSE)*I1001</f>
        <v/>
      </c>
      <c r="N1001">
        <f>L1001-M1001</f>
        <v/>
      </c>
    </row>
    <row r="1002">
      <c r="A1002" t="inlineStr">
        <is>
          <t>T1001000</t>
        </is>
      </c>
      <c r="B1002" t="inlineStr">
        <is>
          <t>2025-04-19</t>
        </is>
      </c>
      <c r="C1002" t="inlineStr">
        <is>
          <t>S049</t>
        </is>
      </c>
      <c r="D1002" t="inlineStr">
        <is>
          <t>Store_049</t>
        </is>
      </c>
      <c r="E1002" t="inlineStr">
        <is>
          <t>North</t>
        </is>
      </c>
      <c r="F1002" t="inlineStr">
        <is>
          <t>P0191</t>
        </is>
      </c>
      <c r="G1002" t="inlineStr">
        <is>
          <t>Prod_0191</t>
        </is>
      </c>
      <c r="H1002" t="inlineStr">
        <is>
          <t>Food</t>
        </is>
      </c>
      <c r="I1002" t="n">
        <v>2</v>
      </c>
      <c r="J1002" t="n">
        <v>575.03</v>
      </c>
      <c r="K1002" t="n">
        <v>0</v>
      </c>
      <c r="L1002">
        <f>I1002*J1002*(1-K1002)</f>
        <v/>
      </c>
      <c r="M1002">
        <f>VLOOKUP(F1002,Products!A:D,4,FALSE)*I1002</f>
        <v/>
      </c>
      <c r="N1002">
        <f>L1002-M1002</f>
        <v/>
      </c>
    </row>
    <row r="1003">
      <c r="A1003" t="inlineStr">
        <is>
          <t>T1001001</t>
        </is>
      </c>
      <c r="B1003" t="inlineStr">
        <is>
          <t>2024-01-25</t>
        </is>
      </c>
      <c r="C1003" t="inlineStr">
        <is>
          <t>S024</t>
        </is>
      </c>
      <c r="D1003" t="inlineStr">
        <is>
          <t>Store_024</t>
        </is>
      </c>
      <c r="E1003" t="inlineStr">
        <is>
          <t>South</t>
        </is>
      </c>
      <c r="F1003" t="inlineStr">
        <is>
          <t>P0004</t>
        </is>
      </c>
      <c r="G1003" t="inlineStr">
        <is>
          <t>Prod_0004</t>
        </is>
      </c>
      <c r="H1003" t="inlineStr">
        <is>
          <t>Household</t>
        </is>
      </c>
      <c r="I1003" t="n">
        <v>4</v>
      </c>
      <c r="J1003" t="n">
        <v>442.59</v>
      </c>
      <c r="K1003" t="n">
        <v>0.1</v>
      </c>
      <c r="L1003">
        <f>I1003*J1003*(1-K1003)</f>
        <v/>
      </c>
      <c r="M1003">
        <f>VLOOKUP(F1003,Products!A:D,4,FALSE)*I1003</f>
        <v/>
      </c>
      <c r="N1003">
        <f>L1003-M1003</f>
        <v/>
      </c>
    </row>
    <row r="1004">
      <c r="A1004" t="inlineStr">
        <is>
          <t>T1001002</t>
        </is>
      </c>
      <c r="B1004" t="inlineStr">
        <is>
          <t>2024-03-25</t>
        </is>
      </c>
      <c r="C1004" t="inlineStr">
        <is>
          <t>S019</t>
        </is>
      </c>
      <c r="D1004" t="inlineStr">
        <is>
          <t>Store_019</t>
        </is>
      </c>
      <c r="E1004" t="inlineStr">
        <is>
          <t>East</t>
        </is>
      </c>
      <c r="F1004" t="inlineStr">
        <is>
          <t>P0033</t>
        </is>
      </c>
      <c r="G1004" t="inlineStr">
        <is>
          <t>Prod_0033</t>
        </is>
      </c>
      <c r="H1004" t="inlineStr">
        <is>
          <t>Food</t>
        </is>
      </c>
      <c r="I1004" t="n">
        <v>8</v>
      </c>
      <c r="J1004" t="n">
        <v>441.59</v>
      </c>
      <c r="K1004" t="n">
        <v>0</v>
      </c>
      <c r="L1004">
        <f>I1004*J1004*(1-K1004)</f>
        <v/>
      </c>
      <c r="M1004">
        <f>VLOOKUP(F1004,Products!A:D,4,FALSE)*I1004</f>
        <v/>
      </c>
      <c r="N1004">
        <f>L1004-M1004</f>
        <v/>
      </c>
    </row>
    <row r="1005">
      <c r="A1005" t="inlineStr">
        <is>
          <t>T1001003</t>
        </is>
      </c>
      <c r="B1005" t="inlineStr">
        <is>
          <t>2025-09-08</t>
        </is>
      </c>
      <c r="C1005" t="inlineStr">
        <is>
          <t>S006</t>
        </is>
      </c>
      <c r="D1005" t="inlineStr">
        <is>
          <t>Store_006</t>
        </is>
      </c>
      <c r="E1005" t="inlineStr">
        <is>
          <t>East</t>
        </is>
      </c>
      <c r="F1005" t="inlineStr">
        <is>
          <t>P0048</t>
        </is>
      </c>
      <c r="G1005" t="inlineStr">
        <is>
          <t>Prod_0048</t>
        </is>
      </c>
      <c r="H1005" t="inlineStr">
        <is>
          <t>Toys</t>
        </is>
      </c>
      <c r="I1005" t="n">
        <v>6</v>
      </c>
      <c r="J1005" t="n">
        <v>214.77</v>
      </c>
      <c r="K1005" t="n">
        <v>0.1</v>
      </c>
      <c r="L1005">
        <f>I1005*J1005*(1-K1005)</f>
        <v/>
      </c>
      <c r="M1005">
        <f>VLOOKUP(F1005,Products!A:D,4,FALSE)*I1005</f>
        <v/>
      </c>
      <c r="N1005">
        <f>L1005-M1005</f>
        <v/>
      </c>
    </row>
    <row r="1006">
      <c r="A1006" t="inlineStr">
        <is>
          <t>T1001004</t>
        </is>
      </c>
      <c r="B1006" t="inlineStr">
        <is>
          <t>2024-05-13</t>
        </is>
      </c>
      <c r="C1006" t="inlineStr">
        <is>
          <t>S035</t>
        </is>
      </c>
      <c r="D1006" t="inlineStr">
        <is>
          <t>Store_035</t>
        </is>
      </c>
      <c r="E1006" t="inlineStr">
        <is>
          <t>Central</t>
        </is>
      </c>
      <c r="F1006" t="inlineStr">
        <is>
          <t>P0108</t>
        </is>
      </c>
      <c r="G1006" t="inlineStr">
        <is>
          <t>Prod_0108</t>
        </is>
      </c>
      <c r="H1006" t="inlineStr">
        <is>
          <t>Stationery</t>
        </is>
      </c>
      <c r="I1006" t="n">
        <v>8</v>
      </c>
      <c r="J1006" t="n">
        <v>619.5</v>
      </c>
      <c r="K1006" t="n">
        <v>0</v>
      </c>
      <c r="L1006">
        <f>I1006*J1006*(1-K1006)</f>
        <v/>
      </c>
      <c r="M1006">
        <f>VLOOKUP(F1006,Products!A:D,4,FALSE)*I1006</f>
        <v/>
      </c>
      <c r="N1006">
        <f>L1006-M1006</f>
        <v/>
      </c>
    </row>
    <row r="1007">
      <c r="A1007" t="inlineStr">
        <is>
          <t>T1001005</t>
        </is>
      </c>
      <c r="B1007" t="inlineStr">
        <is>
          <t>2023-08-14</t>
        </is>
      </c>
      <c r="C1007" t="inlineStr">
        <is>
          <t>S049</t>
        </is>
      </c>
      <c r="D1007" t="inlineStr">
        <is>
          <t>Store_049</t>
        </is>
      </c>
      <c r="E1007" t="inlineStr">
        <is>
          <t>North</t>
        </is>
      </c>
      <c r="F1007" t="inlineStr">
        <is>
          <t>P0078</t>
        </is>
      </c>
      <c r="G1007" t="inlineStr">
        <is>
          <t>Prod_0078</t>
        </is>
      </c>
      <c r="H1007" t="inlineStr">
        <is>
          <t>Electronics</t>
        </is>
      </c>
      <c r="I1007" t="n">
        <v>9</v>
      </c>
      <c r="J1007" t="n">
        <v>506.46</v>
      </c>
      <c r="K1007" t="n">
        <v>0.15</v>
      </c>
      <c r="L1007">
        <f>I1007*J1007*(1-K1007)</f>
        <v/>
      </c>
      <c r="M1007">
        <f>VLOOKUP(F1007,Products!A:D,4,FALSE)*I1007</f>
        <v/>
      </c>
      <c r="N1007">
        <f>L1007-M1007</f>
        <v/>
      </c>
    </row>
    <row r="1008">
      <c r="A1008" t="inlineStr">
        <is>
          <t>T1001006</t>
        </is>
      </c>
      <c r="B1008" t="inlineStr">
        <is>
          <t>2024-10-13</t>
        </is>
      </c>
      <c r="C1008" t="inlineStr">
        <is>
          <t>S025</t>
        </is>
      </c>
      <c r="D1008" t="inlineStr">
        <is>
          <t>Store_025</t>
        </is>
      </c>
      <c r="E1008" t="inlineStr">
        <is>
          <t>Central</t>
        </is>
      </c>
      <c r="F1008" t="inlineStr">
        <is>
          <t>P0099</t>
        </is>
      </c>
      <c r="G1008" t="inlineStr">
        <is>
          <t>Prod_0099</t>
        </is>
      </c>
      <c r="H1008" t="inlineStr">
        <is>
          <t>Beverages</t>
        </is>
      </c>
      <c r="I1008" t="n">
        <v>7</v>
      </c>
      <c r="J1008" t="n">
        <v>116.44</v>
      </c>
      <c r="K1008" t="n">
        <v>0.05</v>
      </c>
      <c r="L1008">
        <f>I1008*J1008*(1-K1008)</f>
        <v/>
      </c>
      <c r="M1008">
        <f>VLOOKUP(F1008,Products!A:D,4,FALSE)*I1008</f>
        <v/>
      </c>
      <c r="N1008">
        <f>L1008-M1008</f>
        <v/>
      </c>
    </row>
    <row r="1009">
      <c r="A1009" t="inlineStr">
        <is>
          <t>T1001007</t>
        </is>
      </c>
      <c r="B1009" t="inlineStr">
        <is>
          <t>2023-01-12</t>
        </is>
      </c>
      <c r="C1009" t="inlineStr">
        <is>
          <t>S039</t>
        </is>
      </c>
      <c r="D1009" t="inlineStr">
        <is>
          <t>Store_039</t>
        </is>
      </c>
      <c r="E1009" t="inlineStr">
        <is>
          <t>North</t>
        </is>
      </c>
      <c r="F1009" t="inlineStr">
        <is>
          <t>P0179</t>
        </is>
      </c>
      <c r="G1009" t="inlineStr">
        <is>
          <t>Prod_0179</t>
        </is>
      </c>
      <c r="H1009" t="inlineStr">
        <is>
          <t>Household</t>
        </is>
      </c>
      <c r="I1009" t="n">
        <v>6</v>
      </c>
      <c r="J1009" t="n">
        <v>187.09</v>
      </c>
      <c r="K1009" t="n">
        <v>0</v>
      </c>
      <c r="L1009">
        <f>I1009*J1009*(1-K1009)</f>
        <v/>
      </c>
      <c r="M1009">
        <f>VLOOKUP(F1009,Products!A:D,4,FALSE)*I1009</f>
        <v/>
      </c>
      <c r="N1009">
        <f>L1009-M1009</f>
        <v/>
      </c>
    </row>
    <row r="1010">
      <c r="A1010" t="inlineStr">
        <is>
          <t>T1001008</t>
        </is>
      </c>
      <c r="B1010" t="inlineStr">
        <is>
          <t>2023-10-30</t>
        </is>
      </c>
      <c r="C1010" t="inlineStr">
        <is>
          <t>S002</t>
        </is>
      </c>
      <c r="D1010" t="inlineStr">
        <is>
          <t>Store_002</t>
        </is>
      </c>
      <c r="E1010" t="inlineStr">
        <is>
          <t>South</t>
        </is>
      </c>
      <c r="F1010" t="inlineStr">
        <is>
          <t>P0183</t>
        </is>
      </c>
      <c r="G1010" t="inlineStr">
        <is>
          <t>Prod_0183</t>
        </is>
      </c>
      <c r="H1010" t="inlineStr">
        <is>
          <t>Stationery</t>
        </is>
      </c>
      <c r="I1010" t="n">
        <v>1</v>
      </c>
      <c r="J1010" t="n">
        <v>660.99</v>
      </c>
      <c r="K1010" t="n">
        <v>0</v>
      </c>
      <c r="L1010">
        <f>I1010*J1010*(1-K1010)</f>
        <v/>
      </c>
      <c r="M1010">
        <f>VLOOKUP(F1010,Products!A:D,4,FALSE)*I1010</f>
        <v/>
      </c>
      <c r="N1010">
        <f>L1010-M1010</f>
        <v/>
      </c>
    </row>
    <row r="1011">
      <c r="A1011" t="inlineStr">
        <is>
          <t>T1001009</t>
        </is>
      </c>
      <c r="B1011" t="inlineStr">
        <is>
          <t>2024-11-18</t>
        </is>
      </c>
      <c r="C1011" t="inlineStr">
        <is>
          <t>S021</t>
        </is>
      </c>
      <c r="D1011" t="inlineStr">
        <is>
          <t>Store_021</t>
        </is>
      </c>
      <c r="E1011" t="inlineStr">
        <is>
          <t>North</t>
        </is>
      </c>
      <c r="F1011" t="inlineStr">
        <is>
          <t>P0082</t>
        </is>
      </c>
      <c r="G1011" t="inlineStr">
        <is>
          <t>Prod_0082</t>
        </is>
      </c>
      <c r="H1011" t="inlineStr">
        <is>
          <t>Food</t>
        </is>
      </c>
      <c r="I1011" t="n">
        <v>4</v>
      </c>
      <c r="J1011" t="n">
        <v>671.38</v>
      </c>
      <c r="K1011" t="n">
        <v>0</v>
      </c>
      <c r="L1011">
        <f>I1011*J1011*(1-K1011)</f>
        <v/>
      </c>
      <c r="M1011">
        <f>VLOOKUP(F1011,Products!A:D,4,FALSE)*I1011</f>
        <v/>
      </c>
      <c r="N1011">
        <f>L1011-M1011</f>
        <v/>
      </c>
    </row>
    <row r="1012">
      <c r="A1012" t="inlineStr">
        <is>
          <t>T1001010</t>
        </is>
      </c>
      <c r="B1012" t="inlineStr">
        <is>
          <t>2024-11-04</t>
        </is>
      </c>
      <c r="C1012" t="inlineStr">
        <is>
          <t>S030</t>
        </is>
      </c>
      <c r="D1012" t="inlineStr">
        <is>
          <t>Store_030</t>
        </is>
      </c>
      <c r="E1012" t="inlineStr">
        <is>
          <t>North</t>
        </is>
      </c>
      <c r="F1012" t="inlineStr">
        <is>
          <t>P0072</t>
        </is>
      </c>
      <c r="G1012" t="inlineStr">
        <is>
          <t>Prod_0072</t>
        </is>
      </c>
      <c r="H1012" t="inlineStr">
        <is>
          <t>Food</t>
        </is>
      </c>
      <c r="I1012" t="n">
        <v>3</v>
      </c>
      <c r="J1012" t="n">
        <v>879.6</v>
      </c>
      <c r="K1012" t="n">
        <v>0.1</v>
      </c>
      <c r="L1012">
        <f>I1012*J1012*(1-K1012)</f>
        <v/>
      </c>
      <c r="M1012">
        <f>VLOOKUP(F1012,Products!A:D,4,FALSE)*I1012</f>
        <v/>
      </c>
      <c r="N1012">
        <f>L1012-M1012</f>
        <v/>
      </c>
    </row>
    <row r="1013">
      <c r="A1013" t="inlineStr">
        <is>
          <t>T1001011</t>
        </is>
      </c>
      <c r="B1013" t="inlineStr">
        <is>
          <t>2025-09-07</t>
        </is>
      </c>
      <c r="C1013" t="inlineStr">
        <is>
          <t>S006</t>
        </is>
      </c>
      <c r="D1013" t="inlineStr">
        <is>
          <t>Store_006</t>
        </is>
      </c>
      <c r="E1013" t="inlineStr">
        <is>
          <t>East</t>
        </is>
      </c>
      <c r="F1013" t="inlineStr">
        <is>
          <t>P0122</t>
        </is>
      </c>
      <c r="G1013" t="inlineStr">
        <is>
          <t>Prod_0122</t>
        </is>
      </c>
      <c r="H1013" t="inlineStr">
        <is>
          <t>Beverages</t>
        </is>
      </c>
      <c r="I1013" t="n">
        <v>9</v>
      </c>
      <c r="J1013" t="n">
        <v>921.83</v>
      </c>
      <c r="K1013" t="n">
        <v>0.2</v>
      </c>
      <c r="L1013">
        <f>I1013*J1013*(1-K1013)</f>
        <v/>
      </c>
      <c r="M1013">
        <f>VLOOKUP(F1013,Products!A:D,4,FALSE)*I1013</f>
        <v/>
      </c>
      <c r="N1013">
        <f>L1013-M1013</f>
        <v/>
      </c>
    </row>
    <row r="1014">
      <c r="A1014" t="inlineStr">
        <is>
          <t>T1001012</t>
        </is>
      </c>
      <c r="B1014" t="inlineStr">
        <is>
          <t>2025-06-25</t>
        </is>
      </c>
      <c r="C1014" t="inlineStr">
        <is>
          <t>S026</t>
        </is>
      </c>
      <c r="D1014" t="inlineStr">
        <is>
          <t>Store_026</t>
        </is>
      </c>
      <c r="E1014" t="inlineStr">
        <is>
          <t>North</t>
        </is>
      </c>
      <c r="F1014" t="inlineStr">
        <is>
          <t>P0027</t>
        </is>
      </c>
      <c r="G1014" t="inlineStr">
        <is>
          <t>Prod_0027</t>
        </is>
      </c>
      <c r="H1014" t="inlineStr">
        <is>
          <t>Electronics</t>
        </is>
      </c>
      <c r="I1014" t="n">
        <v>6</v>
      </c>
      <c r="J1014" t="n">
        <v>506.51</v>
      </c>
      <c r="K1014" t="n">
        <v>0</v>
      </c>
      <c r="L1014">
        <f>I1014*J1014*(1-K1014)</f>
        <v/>
      </c>
      <c r="M1014">
        <f>VLOOKUP(F1014,Products!A:D,4,FALSE)*I1014</f>
        <v/>
      </c>
      <c r="N1014">
        <f>L1014-M1014</f>
        <v/>
      </c>
    </row>
    <row r="1015">
      <c r="A1015" t="inlineStr">
        <is>
          <t>T1001013</t>
        </is>
      </c>
      <c r="B1015" t="inlineStr">
        <is>
          <t>2023-11-30</t>
        </is>
      </c>
      <c r="C1015" t="inlineStr">
        <is>
          <t>S049</t>
        </is>
      </c>
      <c r="D1015" t="inlineStr">
        <is>
          <t>Store_049</t>
        </is>
      </c>
      <c r="E1015" t="inlineStr">
        <is>
          <t>North</t>
        </is>
      </c>
      <c r="F1015" t="inlineStr">
        <is>
          <t>P0118</t>
        </is>
      </c>
      <c r="G1015" t="inlineStr">
        <is>
          <t>Prod_0118</t>
        </is>
      </c>
      <c r="H1015" t="inlineStr">
        <is>
          <t>Toys</t>
        </is>
      </c>
      <c r="I1015" t="n">
        <v>8</v>
      </c>
      <c r="J1015" t="n">
        <v>630.09</v>
      </c>
      <c r="K1015" t="n">
        <v>0.05</v>
      </c>
      <c r="L1015">
        <f>I1015*J1015*(1-K1015)</f>
        <v/>
      </c>
      <c r="M1015">
        <f>VLOOKUP(F1015,Products!A:D,4,FALSE)*I1015</f>
        <v/>
      </c>
      <c r="N1015">
        <f>L1015-M1015</f>
        <v/>
      </c>
    </row>
    <row r="1016">
      <c r="A1016" t="inlineStr">
        <is>
          <t>T1001014</t>
        </is>
      </c>
      <c r="B1016" t="inlineStr">
        <is>
          <t>2024-02-25</t>
        </is>
      </c>
      <c r="C1016" t="inlineStr">
        <is>
          <t>S011</t>
        </is>
      </c>
      <c r="D1016" t="inlineStr">
        <is>
          <t>Store_011</t>
        </is>
      </c>
      <c r="E1016" t="inlineStr">
        <is>
          <t>South</t>
        </is>
      </c>
      <c r="F1016" t="inlineStr">
        <is>
          <t>P0163</t>
        </is>
      </c>
      <c r="G1016" t="inlineStr">
        <is>
          <t>Prod_0163</t>
        </is>
      </c>
      <c r="H1016" t="inlineStr">
        <is>
          <t>Food</t>
        </is>
      </c>
      <c r="I1016" t="n">
        <v>6</v>
      </c>
      <c r="J1016" t="n">
        <v>575.58</v>
      </c>
      <c r="K1016" t="n">
        <v>0.05</v>
      </c>
      <c r="L1016">
        <f>I1016*J1016*(1-K1016)</f>
        <v/>
      </c>
      <c r="M1016">
        <f>VLOOKUP(F1016,Products!A:D,4,FALSE)*I1016</f>
        <v/>
      </c>
      <c r="N1016">
        <f>L1016-M1016</f>
        <v/>
      </c>
    </row>
    <row r="1017">
      <c r="A1017" t="inlineStr">
        <is>
          <t>T1001015</t>
        </is>
      </c>
      <c r="B1017" t="inlineStr">
        <is>
          <t>2024-01-28</t>
        </is>
      </c>
      <c r="C1017" t="inlineStr">
        <is>
          <t>S028</t>
        </is>
      </c>
      <c r="D1017" t="inlineStr">
        <is>
          <t>Store_028</t>
        </is>
      </c>
      <c r="E1017" t="inlineStr">
        <is>
          <t>North</t>
        </is>
      </c>
      <c r="F1017" t="inlineStr">
        <is>
          <t>P0068</t>
        </is>
      </c>
      <c r="G1017" t="inlineStr">
        <is>
          <t>Prod_0068</t>
        </is>
      </c>
      <c r="H1017" t="inlineStr">
        <is>
          <t>Household</t>
        </is>
      </c>
      <c r="I1017" t="n">
        <v>2</v>
      </c>
      <c r="J1017" t="n">
        <v>255.37</v>
      </c>
      <c r="K1017" t="n">
        <v>0.05</v>
      </c>
      <c r="L1017">
        <f>I1017*J1017*(1-K1017)</f>
        <v/>
      </c>
      <c r="M1017">
        <f>VLOOKUP(F1017,Products!A:D,4,FALSE)*I1017</f>
        <v/>
      </c>
      <c r="N1017">
        <f>L1017-M1017</f>
        <v/>
      </c>
    </row>
    <row r="1018">
      <c r="A1018" t="inlineStr">
        <is>
          <t>T1001016</t>
        </is>
      </c>
      <c r="B1018" t="inlineStr">
        <is>
          <t>2025-01-05</t>
        </is>
      </c>
      <c r="C1018" t="inlineStr">
        <is>
          <t>S025</t>
        </is>
      </c>
      <c r="D1018" t="inlineStr">
        <is>
          <t>Store_025</t>
        </is>
      </c>
      <c r="E1018" t="inlineStr">
        <is>
          <t>Central</t>
        </is>
      </c>
      <c r="F1018" t="inlineStr">
        <is>
          <t>P0107</t>
        </is>
      </c>
      <c r="G1018" t="inlineStr">
        <is>
          <t>Prod_0107</t>
        </is>
      </c>
      <c r="H1018" t="inlineStr">
        <is>
          <t>Stationery</t>
        </is>
      </c>
      <c r="I1018" t="n">
        <v>3</v>
      </c>
      <c r="J1018" t="n">
        <v>811.61</v>
      </c>
      <c r="K1018" t="n">
        <v>0.05</v>
      </c>
      <c r="L1018">
        <f>I1018*J1018*(1-K1018)</f>
        <v/>
      </c>
      <c r="M1018">
        <f>VLOOKUP(F1018,Products!A:D,4,FALSE)*I1018</f>
        <v/>
      </c>
      <c r="N1018">
        <f>L1018-M1018</f>
        <v/>
      </c>
    </row>
    <row r="1019">
      <c r="A1019" t="inlineStr">
        <is>
          <t>T1001017</t>
        </is>
      </c>
      <c r="B1019" t="inlineStr">
        <is>
          <t>2023-11-30</t>
        </is>
      </c>
      <c r="C1019" t="inlineStr">
        <is>
          <t>S025</t>
        </is>
      </c>
      <c r="D1019" t="inlineStr">
        <is>
          <t>Store_025</t>
        </is>
      </c>
      <c r="E1019" t="inlineStr">
        <is>
          <t>Central</t>
        </is>
      </c>
      <c r="F1019" t="inlineStr">
        <is>
          <t>P0029</t>
        </is>
      </c>
      <c r="G1019" t="inlineStr">
        <is>
          <t>Prod_0029</t>
        </is>
      </c>
      <c r="H1019" t="inlineStr">
        <is>
          <t>Clothing</t>
        </is>
      </c>
      <c r="I1019" t="n">
        <v>7</v>
      </c>
      <c r="J1019" t="n">
        <v>534.15</v>
      </c>
      <c r="K1019" t="n">
        <v>0</v>
      </c>
      <c r="L1019">
        <f>I1019*J1019*(1-K1019)</f>
        <v/>
      </c>
      <c r="M1019">
        <f>VLOOKUP(F1019,Products!A:D,4,FALSE)*I1019</f>
        <v/>
      </c>
      <c r="N1019">
        <f>L1019-M1019</f>
        <v/>
      </c>
    </row>
    <row r="1020">
      <c r="A1020" t="inlineStr">
        <is>
          <t>T1001018</t>
        </is>
      </c>
      <c r="B1020" t="inlineStr">
        <is>
          <t>2023-07-13</t>
        </is>
      </c>
      <c r="C1020" t="inlineStr">
        <is>
          <t>S022</t>
        </is>
      </c>
      <c r="D1020" t="inlineStr">
        <is>
          <t>Store_022</t>
        </is>
      </c>
      <c r="E1020" t="inlineStr">
        <is>
          <t>East</t>
        </is>
      </c>
      <c r="F1020" t="inlineStr">
        <is>
          <t>P0175</t>
        </is>
      </c>
      <c r="G1020" t="inlineStr">
        <is>
          <t>Prod_0175</t>
        </is>
      </c>
      <c r="H1020" t="inlineStr">
        <is>
          <t>Food</t>
        </is>
      </c>
      <c r="I1020" t="n">
        <v>2</v>
      </c>
      <c r="J1020" t="n">
        <v>960.16</v>
      </c>
      <c r="K1020" t="n">
        <v>0.1</v>
      </c>
      <c r="L1020">
        <f>I1020*J1020*(1-K1020)</f>
        <v/>
      </c>
      <c r="M1020">
        <f>VLOOKUP(F1020,Products!A:D,4,FALSE)*I1020</f>
        <v/>
      </c>
      <c r="N1020">
        <f>L1020-M1020</f>
        <v/>
      </c>
    </row>
    <row r="1021">
      <c r="A1021" t="inlineStr">
        <is>
          <t>T1001019</t>
        </is>
      </c>
      <c r="B1021" t="inlineStr">
        <is>
          <t>2024-05-12</t>
        </is>
      </c>
      <c r="C1021" t="inlineStr">
        <is>
          <t>S032</t>
        </is>
      </c>
      <c r="D1021" t="inlineStr">
        <is>
          <t>Store_032</t>
        </is>
      </c>
      <c r="E1021" t="inlineStr">
        <is>
          <t>Central</t>
        </is>
      </c>
      <c r="F1021" t="inlineStr">
        <is>
          <t>P0113</t>
        </is>
      </c>
      <c r="G1021" t="inlineStr">
        <is>
          <t>Prod_0113</t>
        </is>
      </c>
      <c r="H1021" t="inlineStr">
        <is>
          <t>Toys</t>
        </is>
      </c>
      <c r="I1021" t="n">
        <v>1</v>
      </c>
      <c r="J1021" t="n">
        <v>622.85</v>
      </c>
      <c r="K1021" t="n">
        <v>0.1</v>
      </c>
      <c r="L1021">
        <f>I1021*J1021*(1-K1021)</f>
        <v/>
      </c>
      <c r="M1021">
        <f>VLOOKUP(F1021,Products!A:D,4,FALSE)*I1021</f>
        <v/>
      </c>
      <c r="N1021">
        <f>L1021-M1021</f>
        <v/>
      </c>
    </row>
    <row r="1022">
      <c r="A1022" t="inlineStr">
        <is>
          <t>T1001020</t>
        </is>
      </c>
      <c r="B1022" t="inlineStr">
        <is>
          <t>2024-07-30</t>
        </is>
      </c>
      <c r="C1022" t="inlineStr">
        <is>
          <t>S031</t>
        </is>
      </c>
      <c r="D1022" t="inlineStr">
        <is>
          <t>Store_031</t>
        </is>
      </c>
      <c r="E1022" t="inlineStr">
        <is>
          <t>Central</t>
        </is>
      </c>
      <c r="F1022" t="inlineStr">
        <is>
          <t>P0129</t>
        </is>
      </c>
      <c r="G1022" t="inlineStr">
        <is>
          <t>Prod_0129</t>
        </is>
      </c>
      <c r="H1022" t="inlineStr">
        <is>
          <t>Stationery</t>
        </is>
      </c>
      <c r="I1022" t="n">
        <v>7</v>
      </c>
      <c r="J1022" t="n">
        <v>855.34</v>
      </c>
      <c r="K1022" t="n">
        <v>0</v>
      </c>
      <c r="L1022">
        <f>I1022*J1022*(1-K1022)</f>
        <v/>
      </c>
      <c r="M1022">
        <f>VLOOKUP(F1022,Products!A:D,4,FALSE)*I1022</f>
        <v/>
      </c>
      <c r="N1022">
        <f>L1022-M1022</f>
        <v/>
      </c>
    </row>
    <row r="1023">
      <c r="A1023" t="inlineStr">
        <is>
          <t>T1001021</t>
        </is>
      </c>
      <c r="B1023" t="inlineStr">
        <is>
          <t>2025-05-21</t>
        </is>
      </c>
      <c r="C1023" t="inlineStr">
        <is>
          <t>S036</t>
        </is>
      </c>
      <c r="D1023" t="inlineStr">
        <is>
          <t>Store_036</t>
        </is>
      </c>
      <c r="E1023" t="inlineStr">
        <is>
          <t>Central</t>
        </is>
      </c>
      <c r="F1023" t="inlineStr">
        <is>
          <t>P0040</t>
        </is>
      </c>
      <c r="G1023" t="inlineStr">
        <is>
          <t>Prod_0040</t>
        </is>
      </c>
      <c r="H1023" t="inlineStr">
        <is>
          <t>Toys</t>
        </is>
      </c>
      <c r="I1023" t="n">
        <v>7</v>
      </c>
      <c r="J1023" t="n">
        <v>64.38</v>
      </c>
      <c r="K1023" t="n">
        <v>0</v>
      </c>
      <c r="L1023">
        <f>I1023*J1023*(1-K1023)</f>
        <v/>
      </c>
      <c r="M1023">
        <f>VLOOKUP(F1023,Products!A:D,4,FALSE)*I1023</f>
        <v/>
      </c>
      <c r="N1023">
        <f>L1023-M1023</f>
        <v/>
      </c>
    </row>
    <row r="1024">
      <c r="A1024" t="inlineStr">
        <is>
          <t>T1001022</t>
        </is>
      </c>
      <c r="B1024" t="inlineStr">
        <is>
          <t>2025-04-07</t>
        </is>
      </c>
      <c r="C1024" t="inlineStr">
        <is>
          <t>S012</t>
        </is>
      </c>
      <c r="D1024" t="inlineStr">
        <is>
          <t>Store_012</t>
        </is>
      </c>
      <c r="E1024" t="inlineStr">
        <is>
          <t>South</t>
        </is>
      </c>
      <c r="F1024" t="inlineStr">
        <is>
          <t>P0196</t>
        </is>
      </c>
      <c r="G1024" t="inlineStr">
        <is>
          <t>Prod_0196</t>
        </is>
      </c>
      <c r="H1024" t="inlineStr">
        <is>
          <t>Beverages</t>
        </is>
      </c>
      <c r="I1024" t="n">
        <v>1</v>
      </c>
      <c r="J1024" t="n">
        <v>739.9</v>
      </c>
      <c r="K1024" t="n">
        <v>0</v>
      </c>
      <c r="L1024">
        <f>I1024*J1024*(1-K1024)</f>
        <v/>
      </c>
      <c r="M1024">
        <f>VLOOKUP(F1024,Products!A:D,4,FALSE)*I1024</f>
        <v/>
      </c>
      <c r="N1024">
        <f>L1024-M1024</f>
        <v/>
      </c>
    </row>
    <row r="1025">
      <c r="A1025" t="inlineStr">
        <is>
          <t>T1001023</t>
        </is>
      </c>
      <c r="B1025" t="inlineStr">
        <is>
          <t>2024-10-07</t>
        </is>
      </c>
      <c r="C1025" t="inlineStr">
        <is>
          <t>S017</t>
        </is>
      </c>
      <c r="D1025" t="inlineStr">
        <is>
          <t>Store_017</t>
        </is>
      </c>
      <c r="E1025" t="inlineStr">
        <is>
          <t>South</t>
        </is>
      </c>
      <c r="F1025" t="inlineStr">
        <is>
          <t>P0153</t>
        </is>
      </c>
      <c r="G1025" t="inlineStr">
        <is>
          <t>Prod_0153</t>
        </is>
      </c>
      <c r="H1025" t="inlineStr">
        <is>
          <t>Clothing</t>
        </is>
      </c>
      <c r="I1025" t="n">
        <v>7</v>
      </c>
      <c r="J1025" t="n">
        <v>158.4</v>
      </c>
      <c r="K1025" t="n">
        <v>0.05</v>
      </c>
      <c r="L1025">
        <f>I1025*J1025*(1-K1025)</f>
        <v/>
      </c>
      <c r="M1025">
        <f>VLOOKUP(F1025,Products!A:D,4,FALSE)*I1025</f>
        <v/>
      </c>
      <c r="N1025">
        <f>L1025-M1025</f>
        <v/>
      </c>
    </row>
    <row r="1026">
      <c r="A1026" t="inlineStr">
        <is>
          <t>T1001024</t>
        </is>
      </c>
      <c r="B1026" t="inlineStr">
        <is>
          <t>2024-01-27</t>
        </is>
      </c>
      <c r="C1026" t="inlineStr">
        <is>
          <t>S034</t>
        </is>
      </c>
      <c r="D1026" t="inlineStr">
        <is>
          <t>Store_034</t>
        </is>
      </c>
      <c r="E1026" t="inlineStr">
        <is>
          <t>Central</t>
        </is>
      </c>
      <c r="F1026" t="inlineStr">
        <is>
          <t>P0099</t>
        </is>
      </c>
      <c r="G1026" t="inlineStr">
        <is>
          <t>Prod_0099</t>
        </is>
      </c>
      <c r="H1026" t="inlineStr">
        <is>
          <t>Beverages</t>
        </is>
      </c>
      <c r="I1026" t="n">
        <v>9</v>
      </c>
      <c r="J1026" t="n">
        <v>91.04000000000001</v>
      </c>
      <c r="K1026" t="n">
        <v>0.1</v>
      </c>
      <c r="L1026">
        <f>I1026*J1026*(1-K1026)</f>
        <v/>
      </c>
      <c r="M1026">
        <f>VLOOKUP(F1026,Products!A:D,4,FALSE)*I1026</f>
        <v/>
      </c>
      <c r="N1026">
        <f>L1026-M1026</f>
        <v/>
      </c>
    </row>
    <row r="1027">
      <c r="A1027" t="inlineStr">
        <is>
          <t>T1001025</t>
        </is>
      </c>
      <c r="B1027" t="inlineStr">
        <is>
          <t>2025-01-20</t>
        </is>
      </c>
      <c r="C1027" t="inlineStr">
        <is>
          <t>S039</t>
        </is>
      </c>
      <c r="D1027" t="inlineStr">
        <is>
          <t>Store_039</t>
        </is>
      </c>
      <c r="E1027" t="inlineStr">
        <is>
          <t>North</t>
        </is>
      </c>
      <c r="F1027" t="inlineStr">
        <is>
          <t>P0045</t>
        </is>
      </c>
      <c r="G1027" t="inlineStr">
        <is>
          <t>Prod_0045</t>
        </is>
      </c>
      <c r="H1027" t="inlineStr">
        <is>
          <t>Toys</t>
        </is>
      </c>
      <c r="I1027" t="n">
        <v>8</v>
      </c>
      <c r="J1027" t="n">
        <v>221.87</v>
      </c>
      <c r="K1027" t="n">
        <v>0</v>
      </c>
      <c r="L1027">
        <f>I1027*J1027*(1-K1027)</f>
        <v/>
      </c>
      <c r="M1027">
        <f>VLOOKUP(F1027,Products!A:D,4,FALSE)*I1027</f>
        <v/>
      </c>
      <c r="N1027">
        <f>L1027-M1027</f>
        <v/>
      </c>
    </row>
    <row r="1028">
      <c r="A1028" t="inlineStr">
        <is>
          <t>T1001026</t>
        </is>
      </c>
      <c r="B1028" t="inlineStr">
        <is>
          <t>2023-03-31</t>
        </is>
      </c>
      <c r="C1028" t="inlineStr">
        <is>
          <t>S009</t>
        </is>
      </c>
      <c r="D1028" t="inlineStr">
        <is>
          <t>Store_009</t>
        </is>
      </c>
      <c r="E1028" t="inlineStr">
        <is>
          <t>Central</t>
        </is>
      </c>
      <c r="F1028" t="inlineStr">
        <is>
          <t>P0067</t>
        </is>
      </c>
      <c r="G1028" t="inlineStr">
        <is>
          <t>Prod_0067</t>
        </is>
      </c>
      <c r="H1028" t="inlineStr">
        <is>
          <t>Toys</t>
        </is>
      </c>
      <c r="I1028" t="n">
        <v>4</v>
      </c>
      <c r="J1028" t="n">
        <v>167.92</v>
      </c>
      <c r="K1028" t="n">
        <v>0</v>
      </c>
      <c r="L1028">
        <f>I1028*J1028*(1-K1028)</f>
        <v/>
      </c>
      <c r="M1028">
        <f>VLOOKUP(F1028,Products!A:D,4,FALSE)*I1028</f>
        <v/>
      </c>
      <c r="N1028">
        <f>L1028-M1028</f>
        <v/>
      </c>
    </row>
    <row r="1029">
      <c r="A1029" t="inlineStr">
        <is>
          <t>T1001027</t>
        </is>
      </c>
      <c r="B1029" t="inlineStr">
        <is>
          <t>2023-05-21</t>
        </is>
      </c>
      <c r="C1029" t="inlineStr">
        <is>
          <t>S002</t>
        </is>
      </c>
      <c r="D1029" t="inlineStr">
        <is>
          <t>Store_002</t>
        </is>
      </c>
      <c r="E1029" t="inlineStr">
        <is>
          <t>South</t>
        </is>
      </c>
      <c r="F1029" t="inlineStr">
        <is>
          <t>P0004</t>
        </is>
      </c>
      <c r="G1029" t="inlineStr">
        <is>
          <t>Prod_0004</t>
        </is>
      </c>
      <c r="H1029" t="inlineStr">
        <is>
          <t>Household</t>
        </is>
      </c>
      <c r="I1029" t="n">
        <v>6</v>
      </c>
      <c r="J1029" t="n">
        <v>373.61</v>
      </c>
      <c r="K1029" t="n">
        <v>0.05</v>
      </c>
      <c r="L1029">
        <f>I1029*J1029*(1-K1029)</f>
        <v/>
      </c>
      <c r="M1029">
        <f>VLOOKUP(F1029,Products!A:D,4,FALSE)*I1029</f>
        <v/>
      </c>
      <c r="N1029">
        <f>L1029-M1029</f>
        <v/>
      </c>
    </row>
    <row r="1030">
      <c r="A1030" t="inlineStr">
        <is>
          <t>T1001028</t>
        </is>
      </c>
      <c r="B1030" t="inlineStr">
        <is>
          <t>2024-12-16</t>
        </is>
      </c>
      <c r="C1030" t="inlineStr">
        <is>
          <t>S009</t>
        </is>
      </c>
      <c r="D1030" t="inlineStr">
        <is>
          <t>Store_009</t>
        </is>
      </c>
      <c r="E1030" t="inlineStr">
        <is>
          <t>Central</t>
        </is>
      </c>
      <c r="F1030" t="inlineStr">
        <is>
          <t>P0146</t>
        </is>
      </c>
      <c r="G1030" t="inlineStr">
        <is>
          <t>Prod_0146</t>
        </is>
      </c>
      <c r="H1030" t="inlineStr">
        <is>
          <t>Food</t>
        </is>
      </c>
      <c r="I1030" t="n">
        <v>1</v>
      </c>
      <c r="J1030" t="n">
        <v>365.64</v>
      </c>
      <c r="K1030" t="n">
        <v>0</v>
      </c>
      <c r="L1030">
        <f>I1030*J1030*(1-K1030)</f>
        <v/>
      </c>
      <c r="M1030">
        <f>VLOOKUP(F1030,Products!A:D,4,FALSE)*I1030</f>
        <v/>
      </c>
      <c r="N1030">
        <f>L1030-M1030</f>
        <v/>
      </c>
    </row>
    <row r="1031">
      <c r="A1031" t="inlineStr">
        <is>
          <t>T1001029</t>
        </is>
      </c>
      <c r="B1031" t="inlineStr">
        <is>
          <t>2024-03-22</t>
        </is>
      </c>
      <c r="C1031" t="inlineStr">
        <is>
          <t>S007</t>
        </is>
      </c>
      <c r="D1031" t="inlineStr">
        <is>
          <t>Store_007</t>
        </is>
      </c>
      <c r="E1031" t="inlineStr">
        <is>
          <t>East</t>
        </is>
      </c>
      <c r="F1031" t="inlineStr">
        <is>
          <t>P0103</t>
        </is>
      </c>
      <c r="G1031" t="inlineStr">
        <is>
          <t>Prod_0103</t>
        </is>
      </c>
      <c r="H1031" t="inlineStr">
        <is>
          <t>Stationery</t>
        </is>
      </c>
      <c r="I1031" t="n">
        <v>6</v>
      </c>
      <c r="J1031" t="n">
        <v>717.75</v>
      </c>
      <c r="K1031" t="n">
        <v>0</v>
      </c>
      <c r="L1031">
        <f>I1031*J1031*(1-K1031)</f>
        <v/>
      </c>
      <c r="M1031">
        <f>VLOOKUP(F1031,Products!A:D,4,FALSE)*I1031</f>
        <v/>
      </c>
      <c r="N1031">
        <f>L1031-M1031</f>
        <v/>
      </c>
    </row>
    <row r="1032">
      <c r="A1032" t="inlineStr">
        <is>
          <t>T1001030</t>
        </is>
      </c>
      <c r="B1032" t="inlineStr">
        <is>
          <t>2025-04-25</t>
        </is>
      </c>
      <c r="C1032" t="inlineStr">
        <is>
          <t>S031</t>
        </is>
      </c>
      <c r="D1032" t="inlineStr">
        <is>
          <t>Store_031</t>
        </is>
      </c>
      <c r="E1032" t="inlineStr">
        <is>
          <t>Central</t>
        </is>
      </c>
      <c r="F1032" t="inlineStr">
        <is>
          <t>P0172</t>
        </is>
      </c>
      <c r="G1032" t="inlineStr">
        <is>
          <t>Prod_0172</t>
        </is>
      </c>
      <c r="H1032" t="inlineStr">
        <is>
          <t>Beverages</t>
        </is>
      </c>
      <c r="I1032" t="n">
        <v>2</v>
      </c>
      <c r="J1032" t="n">
        <v>693.53</v>
      </c>
      <c r="K1032" t="n">
        <v>0.15</v>
      </c>
      <c r="L1032">
        <f>I1032*J1032*(1-K1032)</f>
        <v/>
      </c>
      <c r="M1032">
        <f>VLOOKUP(F1032,Products!A:D,4,FALSE)*I1032</f>
        <v/>
      </c>
      <c r="N1032">
        <f>L1032-M1032</f>
        <v/>
      </c>
    </row>
    <row r="1033">
      <c r="A1033" t="inlineStr">
        <is>
          <t>T1001031</t>
        </is>
      </c>
      <c r="B1033" t="inlineStr">
        <is>
          <t>2024-12-30</t>
        </is>
      </c>
      <c r="C1033" t="inlineStr">
        <is>
          <t>S039</t>
        </is>
      </c>
      <c r="D1033" t="inlineStr">
        <is>
          <t>Store_039</t>
        </is>
      </c>
      <c r="E1033" t="inlineStr">
        <is>
          <t>North</t>
        </is>
      </c>
      <c r="F1033" t="inlineStr">
        <is>
          <t>P0078</t>
        </is>
      </c>
      <c r="G1033" t="inlineStr">
        <is>
          <t>Prod_0078</t>
        </is>
      </c>
      <c r="H1033" t="inlineStr">
        <is>
          <t>Electronics</t>
        </is>
      </c>
      <c r="I1033" t="n">
        <v>9</v>
      </c>
      <c r="J1033" t="n">
        <v>509.77</v>
      </c>
      <c r="K1033" t="n">
        <v>0.1</v>
      </c>
      <c r="L1033">
        <f>I1033*J1033*(1-K1033)</f>
        <v/>
      </c>
      <c r="M1033">
        <f>VLOOKUP(F1033,Products!A:D,4,FALSE)*I1033</f>
        <v/>
      </c>
      <c r="N1033">
        <f>L1033-M1033</f>
        <v/>
      </c>
    </row>
    <row r="1034">
      <c r="A1034" t="inlineStr">
        <is>
          <t>T1001032</t>
        </is>
      </c>
      <c r="B1034" t="inlineStr">
        <is>
          <t>2024-04-04</t>
        </is>
      </c>
      <c r="C1034" t="inlineStr">
        <is>
          <t>S027</t>
        </is>
      </c>
      <c r="D1034" t="inlineStr">
        <is>
          <t>Store_027</t>
        </is>
      </c>
      <c r="E1034" t="inlineStr">
        <is>
          <t>South</t>
        </is>
      </c>
      <c r="F1034" t="inlineStr">
        <is>
          <t>P0134</t>
        </is>
      </c>
      <c r="G1034" t="inlineStr">
        <is>
          <t>Prod_0134</t>
        </is>
      </c>
      <c r="H1034" t="inlineStr">
        <is>
          <t>Food</t>
        </is>
      </c>
      <c r="I1034" t="n">
        <v>7</v>
      </c>
      <c r="J1034" t="n">
        <v>465.49</v>
      </c>
      <c r="K1034" t="n">
        <v>0</v>
      </c>
      <c r="L1034">
        <f>I1034*J1034*(1-K1034)</f>
        <v/>
      </c>
      <c r="M1034">
        <f>VLOOKUP(F1034,Products!A:D,4,FALSE)*I1034</f>
        <v/>
      </c>
      <c r="N1034">
        <f>L1034-M1034</f>
        <v/>
      </c>
    </row>
    <row r="1035">
      <c r="A1035" t="inlineStr">
        <is>
          <t>T1001033</t>
        </is>
      </c>
      <c r="B1035" t="inlineStr">
        <is>
          <t>2024-02-06</t>
        </is>
      </c>
      <c r="C1035" t="inlineStr">
        <is>
          <t>S016</t>
        </is>
      </c>
      <c r="D1035" t="inlineStr">
        <is>
          <t>Store_016</t>
        </is>
      </c>
      <c r="E1035" t="inlineStr">
        <is>
          <t>West</t>
        </is>
      </c>
      <c r="F1035" t="inlineStr">
        <is>
          <t>P0134</t>
        </is>
      </c>
      <c r="G1035" t="inlineStr">
        <is>
          <t>Prod_0134</t>
        </is>
      </c>
      <c r="H1035" t="inlineStr">
        <is>
          <t>Food</t>
        </is>
      </c>
      <c r="I1035" t="n">
        <v>5</v>
      </c>
      <c r="J1035" t="n">
        <v>540.62</v>
      </c>
      <c r="K1035" t="n">
        <v>0</v>
      </c>
      <c r="L1035">
        <f>I1035*J1035*(1-K1035)</f>
        <v/>
      </c>
      <c r="M1035">
        <f>VLOOKUP(F1035,Products!A:D,4,FALSE)*I1035</f>
        <v/>
      </c>
      <c r="N1035">
        <f>L1035-M1035</f>
        <v/>
      </c>
    </row>
    <row r="1036">
      <c r="A1036" t="inlineStr">
        <is>
          <t>T1001034</t>
        </is>
      </c>
      <c r="B1036" t="inlineStr">
        <is>
          <t>2023-01-05</t>
        </is>
      </c>
      <c r="C1036" t="inlineStr">
        <is>
          <t>S035</t>
        </is>
      </c>
      <c r="D1036" t="inlineStr">
        <is>
          <t>Store_035</t>
        </is>
      </c>
      <c r="E1036" t="inlineStr">
        <is>
          <t>Central</t>
        </is>
      </c>
      <c r="F1036" t="inlineStr">
        <is>
          <t>P0108</t>
        </is>
      </c>
      <c r="G1036" t="inlineStr">
        <is>
          <t>Prod_0108</t>
        </is>
      </c>
      <c r="H1036" t="inlineStr">
        <is>
          <t>Stationery</t>
        </is>
      </c>
      <c r="I1036" t="n">
        <v>6</v>
      </c>
      <c r="J1036" t="n">
        <v>690.3</v>
      </c>
      <c r="K1036" t="n">
        <v>0.1</v>
      </c>
      <c r="L1036">
        <f>I1036*J1036*(1-K1036)</f>
        <v/>
      </c>
      <c r="M1036">
        <f>VLOOKUP(F1036,Products!A:D,4,FALSE)*I1036</f>
        <v/>
      </c>
      <c r="N1036">
        <f>L1036-M1036</f>
        <v/>
      </c>
    </row>
    <row r="1037">
      <c r="A1037" t="inlineStr">
        <is>
          <t>T1001035</t>
        </is>
      </c>
      <c r="B1037" t="inlineStr">
        <is>
          <t>2023-07-19</t>
        </is>
      </c>
      <c r="C1037" t="inlineStr">
        <is>
          <t>S050</t>
        </is>
      </c>
      <c r="D1037" t="inlineStr">
        <is>
          <t>Store_050</t>
        </is>
      </c>
      <c r="E1037" t="inlineStr">
        <is>
          <t>South</t>
        </is>
      </c>
      <c r="F1037" t="inlineStr">
        <is>
          <t>P0193</t>
        </is>
      </c>
      <c r="G1037" t="inlineStr">
        <is>
          <t>Prod_0193</t>
        </is>
      </c>
      <c r="H1037" t="inlineStr">
        <is>
          <t>Food</t>
        </is>
      </c>
      <c r="I1037" t="n">
        <v>2</v>
      </c>
      <c r="J1037" t="n">
        <v>615.8</v>
      </c>
      <c r="K1037" t="n">
        <v>0.15</v>
      </c>
      <c r="L1037">
        <f>I1037*J1037*(1-K1037)</f>
        <v/>
      </c>
      <c r="M1037">
        <f>VLOOKUP(F1037,Products!A:D,4,FALSE)*I1037</f>
        <v/>
      </c>
      <c r="N1037">
        <f>L1037-M1037</f>
        <v/>
      </c>
    </row>
    <row r="1038">
      <c r="A1038" t="inlineStr">
        <is>
          <t>T1001036</t>
        </is>
      </c>
      <c r="B1038" t="inlineStr">
        <is>
          <t>2023-01-07</t>
        </is>
      </c>
      <c r="C1038" t="inlineStr">
        <is>
          <t>S009</t>
        </is>
      </c>
      <c r="D1038" t="inlineStr">
        <is>
          <t>Store_009</t>
        </is>
      </c>
      <c r="E1038" t="inlineStr">
        <is>
          <t>Central</t>
        </is>
      </c>
      <c r="F1038" t="inlineStr">
        <is>
          <t>P0076</t>
        </is>
      </c>
      <c r="G1038" t="inlineStr">
        <is>
          <t>Prod_0076</t>
        </is>
      </c>
      <c r="H1038" t="inlineStr">
        <is>
          <t>Clothing</t>
        </is>
      </c>
      <c r="I1038" t="n">
        <v>5</v>
      </c>
      <c r="J1038" t="n">
        <v>406.39</v>
      </c>
      <c r="K1038" t="n">
        <v>0</v>
      </c>
      <c r="L1038">
        <f>I1038*J1038*(1-K1038)</f>
        <v/>
      </c>
      <c r="M1038">
        <f>VLOOKUP(F1038,Products!A:D,4,FALSE)*I1038</f>
        <v/>
      </c>
      <c r="N1038">
        <f>L1038-M1038</f>
        <v/>
      </c>
    </row>
    <row r="1039">
      <c r="A1039" t="inlineStr">
        <is>
          <t>T1001037</t>
        </is>
      </c>
      <c r="B1039" t="inlineStr">
        <is>
          <t>2025-04-07</t>
        </is>
      </c>
      <c r="C1039" t="inlineStr">
        <is>
          <t>S038</t>
        </is>
      </c>
      <c r="D1039" t="inlineStr">
        <is>
          <t>Store_038</t>
        </is>
      </c>
      <c r="E1039" t="inlineStr">
        <is>
          <t>East</t>
        </is>
      </c>
      <c r="F1039" t="inlineStr">
        <is>
          <t>P0115</t>
        </is>
      </c>
      <c r="G1039" t="inlineStr">
        <is>
          <t>Prod_0115</t>
        </is>
      </c>
      <c r="H1039" t="inlineStr">
        <is>
          <t>Clothing</t>
        </is>
      </c>
      <c r="I1039" t="n">
        <v>7</v>
      </c>
      <c r="J1039" t="n">
        <v>926.12</v>
      </c>
      <c r="K1039" t="n">
        <v>0</v>
      </c>
      <c r="L1039">
        <f>I1039*J1039*(1-K1039)</f>
        <v/>
      </c>
      <c r="M1039">
        <f>VLOOKUP(F1039,Products!A:D,4,FALSE)*I1039</f>
        <v/>
      </c>
      <c r="N1039">
        <f>L1039-M1039</f>
        <v/>
      </c>
    </row>
    <row r="1040">
      <c r="A1040" t="inlineStr">
        <is>
          <t>T1001038</t>
        </is>
      </c>
      <c r="B1040" t="inlineStr">
        <is>
          <t>2023-02-15</t>
        </is>
      </c>
      <c r="C1040" t="inlineStr">
        <is>
          <t>S025</t>
        </is>
      </c>
      <c r="D1040" t="inlineStr">
        <is>
          <t>Store_025</t>
        </is>
      </c>
      <c r="E1040" t="inlineStr">
        <is>
          <t>Central</t>
        </is>
      </c>
      <c r="F1040" t="inlineStr">
        <is>
          <t>P0117</t>
        </is>
      </c>
      <c r="G1040" t="inlineStr">
        <is>
          <t>Prod_0117</t>
        </is>
      </c>
      <c r="H1040" t="inlineStr">
        <is>
          <t>Electronics</t>
        </is>
      </c>
      <c r="I1040" t="n">
        <v>8</v>
      </c>
      <c r="J1040" t="n">
        <v>510.04</v>
      </c>
      <c r="K1040" t="n">
        <v>0</v>
      </c>
      <c r="L1040">
        <f>I1040*J1040*(1-K1040)</f>
        <v/>
      </c>
      <c r="M1040">
        <f>VLOOKUP(F1040,Products!A:D,4,FALSE)*I1040</f>
        <v/>
      </c>
      <c r="N1040">
        <f>L1040-M1040</f>
        <v/>
      </c>
    </row>
    <row r="1041">
      <c r="A1041" t="inlineStr">
        <is>
          <t>T1001039</t>
        </is>
      </c>
      <c r="B1041" t="inlineStr">
        <is>
          <t>2024-08-16</t>
        </is>
      </c>
      <c r="C1041" t="inlineStr">
        <is>
          <t>S025</t>
        </is>
      </c>
      <c r="D1041" t="inlineStr">
        <is>
          <t>Store_025</t>
        </is>
      </c>
      <c r="E1041" t="inlineStr">
        <is>
          <t>Central</t>
        </is>
      </c>
      <c r="F1041" t="inlineStr">
        <is>
          <t>P0116</t>
        </is>
      </c>
      <c r="G1041" t="inlineStr">
        <is>
          <t>Prod_0116</t>
        </is>
      </c>
      <c r="H1041" t="inlineStr">
        <is>
          <t>Clothing</t>
        </is>
      </c>
      <c r="I1041" t="n">
        <v>5</v>
      </c>
      <c r="J1041" t="n">
        <v>790.9299999999999</v>
      </c>
      <c r="K1041" t="n">
        <v>0</v>
      </c>
      <c r="L1041">
        <f>I1041*J1041*(1-K1041)</f>
        <v/>
      </c>
      <c r="M1041">
        <f>VLOOKUP(F1041,Products!A:D,4,FALSE)*I1041</f>
        <v/>
      </c>
      <c r="N1041">
        <f>L1041-M1041</f>
        <v/>
      </c>
    </row>
    <row r="1042">
      <c r="A1042" t="inlineStr">
        <is>
          <t>T1001040</t>
        </is>
      </c>
      <c r="B1042" t="inlineStr">
        <is>
          <t>2025-08-22</t>
        </is>
      </c>
      <c r="C1042" t="inlineStr">
        <is>
          <t>S029</t>
        </is>
      </c>
      <c r="D1042" t="inlineStr">
        <is>
          <t>Store_029</t>
        </is>
      </c>
      <c r="E1042" t="inlineStr">
        <is>
          <t>South</t>
        </is>
      </c>
      <c r="F1042" t="inlineStr">
        <is>
          <t>P0140</t>
        </is>
      </c>
      <c r="G1042" t="inlineStr">
        <is>
          <t>Prod_0140</t>
        </is>
      </c>
      <c r="H1042" t="inlineStr">
        <is>
          <t>Food</t>
        </is>
      </c>
      <c r="I1042" t="n">
        <v>9</v>
      </c>
      <c r="J1042" t="n">
        <v>774.55</v>
      </c>
      <c r="K1042" t="n">
        <v>0.05</v>
      </c>
      <c r="L1042">
        <f>I1042*J1042*(1-K1042)</f>
        <v/>
      </c>
      <c r="M1042">
        <f>VLOOKUP(F1042,Products!A:D,4,FALSE)*I1042</f>
        <v/>
      </c>
      <c r="N1042">
        <f>L1042-M1042</f>
        <v/>
      </c>
    </row>
    <row r="1043">
      <c r="A1043" t="inlineStr">
        <is>
          <t>T1001041</t>
        </is>
      </c>
      <c r="B1043" t="inlineStr">
        <is>
          <t>2023-03-01</t>
        </is>
      </c>
      <c r="C1043" t="inlineStr">
        <is>
          <t>S002</t>
        </is>
      </c>
      <c r="D1043" t="inlineStr">
        <is>
          <t>Store_002</t>
        </is>
      </c>
      <c r="E1043" t="inlineStr">
        <is>
          <t>South</t>
        </is>
      </c>
      <c r="F1043" t="inlineStr">
        <is>
          <t>P0200</t>
        </is>
      </c>
      <c r="G1043" t="inlineStr">
        <is>
          <t>Prod_0200</t>
        </is>
      </c>
      <c r="H1043" t="inlineStr">
        <is>
          <t>Electronics</t>
        </is>
      </c>
      <c r="I1043" t="n">
        <v>3</v>
      </c>
      <c r="J1043" t="n">
        <v>356.36</v>
      </c>
      <c r="K1043" t="n">
        <v>0</v>
      </c>
      <c r="L1043">
        <f>I1043*J1043*(1-K1043)</f>
        <v/>
      </c>
      <c r="M1043">
        <f>VLOOKUP(F1043,Products!A:D,4,FALSE)*I1043</f>
        <v/>
      </c>
      <c r="N1043">
        <f>L1043-M1043</f>
        <v/>
      </c>
    </row>
    <row r="1044">
      <c r="A1044" t="inlineStr">
        <is>
          <t>T1001042</t>
        </is>
      </c>
      <c r="B1044" t="inlineStr">
        <is>
          <t>2024-11-05</t>
        </is>
      </c>
      <c r="C1044" t="inlineStr">
        <is>
          <t>S005</t>
        </is>
      </c>
      <c r="D1044" t="inlineStr">
        <is>
          <t>Store_005</t>
        </is>
      </c>
      <c r="E1044" t="inlineStr">
        <is>
          <t>Central</t>
        </is>
      </c>
      <c r="F1044" t="inlineStr">
        <is>
          <t>P0134</t>
        </is>
      </c>
      <c r="G1044" t="inlineStr">
        <is>
          <t>Prod_0134</t>
        </is>
      </c>
      <c r="H1044" t="inlineStr">
        <is>
          <t>Food</t>
        </is>
      </c>
      <c r="I1044" t="n">
        <v>7</v>
      </c>
      <c r="J1044" t="n">
        <v>502.9</v>
      </c>
      <c r="K1044" t="n">
        <v>0.15</v>
      </c>
      <c r="L1044">
        <f>I1044*J1044*(1-K1044)</f>
        <v/>
      </c>
      <c r="M1044">
        <f>VLOOKUP(F1044,Products!A:D,4,FALSE)*I1044</f>
        <v/>
      </c>
      <c r="N1044">
        <f>L1044-M1044</f>
        <v/>
      </c>
    </row>
    <row r="1045">
      <c r="A1045" t="inlineStr">
        <is>
          <t>T1001043</t>
        </is>
      </c>
      <c r="B1045" t="inlineStr">
        <is>
          <t>2023-06-14</t>
        </is>
      </c>
      <c r="C1045" t="inlineStr">
        <is>
          <t>S027</t>
        </is>
      </c>
      <c r="D1045" t="inlineStr">
        <is>
          <t>Store_027</t>
        </is>
      </c>
      <c r="E1045" t="inlineStr">
        <is>
          <t>South</t>
        </is>
      </c>
      <c r="F1045" t="inlineStr">
        <is>
          <t>P0161</t>
        </is>
      </c>
      <c r="G1045" t="inlineStr">
        <is>
          <t>Prod_0161</t>
        </is>
      </c>
      <c r="H1045" t="inlineStr">
        <is>
          <t>Household</t>
        </is>
      </c>
      <c r="I1045" t="n">
        <v>1</v>
      </c>
      <c r="J1045" t="n">
        <v>108.86</v>
      </c>
      <c r="K1045" t="n">
        <v>0</v>
      </c>
      <c r="L1045">
        <f>I1045*J1045*(1-K1045)</f>
        <v/>
      </c>
      <c r="M1045">
        <f>VLOOKUP(F1045,Products!A:D,4,FALSE)*I1045</f>
        <v/>
      </c>
      <c r="N1045">
        <f>L1045-M1045</f>
        <v/>
      </c>
    </row>
    <row r="1046">
      <c r="A1046" t="inlineStr">
        <is>
          <t>T1001044</t>
        </is>
      </c>
      <c r="B1046" t="inlineStr">
        <is>
          <t>2023-07-17</t>
        </is>
      </c>
      <c r="C1046" t="inlineStr">
        <is>
          <t>S021</t>
        </is>
      </c>
      <c r="D1046" t="inlineStr">
        <is>
          <t>Store_021</t>
        </is>
      </c>
      <c r="E1046" t="inlineStr">
        <is>
          <t>North</t>
        </is>
      </c>
      <c r="F1046" t="inlineStr">
        <is>
          <t>P0031</t>
        </is>
      </c>
      <c r="G1046" t="inlineStr">
        <is>
          <t>Prod_0031</t>
        </is>
      </c>
      <c r="H1046" t="inlineStr">
        <is>
          <t>Food</t>
        </is>
      </c>
      <c r="I1046" t="n">
        <v>4</v>
      </c>
      <c r="J1046" t="n">
        <v>221.24</v>
      </c>
      <c r="K1046" t="n">
        <v>0</v>
      </c>
      <c r="L1046">
        <f>I1046*J1046*(1-K1046)</f>
        <v/>
      </c>
      <c r="M1046">
        <f>VLOOKUP(F1046,Products!A:D,4,FALSE)*I1046</f>
        <v/>
      </c>
      <c r="N1046">
        <f>L1046-M1046</f>
        <v/>
      </c>
    </row>
    <row r="1047">
      <c r="A1047" t="inlineStr">
        <is>
          <t>T1001045</t>
        </is>
      </c>
      <c r="B1047" t="inlineStr">
        <is>
          <t>2025-03-15</t>
        </is>
      </c>
      <c r="C1047" t="inlineStr">
        <is>
          <t>S020</t>
        </is>
      </c>
      <c r="D1047" t="inlineStr">
        <is>
          <t>Store_020</t>
        </is>
      </c>
      <c r="E1047" t="inlineStr">
        <is>
          <t>West</t>
        </is>
      </c>
      <c r="F1047" t="inlineStr">
        <is>
          <t>P0044</t>
        </is>
      </c>
      <c r="G1047" t="inlineStr">
        <is>
          <t>Prod_0044</t>
        </is>
      </c>
      <c r="H1047" t="inlineStr">
        <is>
          <t>Food</t>
        </is>
      </c>
      <c r="I1047" t="n">
        <v>6</v>
      </c>
      <c r="J1047" t="n">
        <v>272.63</v>
      </c>
      <c r="K1047" t="n">
        <v>0</v>
      </c>
      <c r="L1047">
        <f>I1047*J1047*(1-K1047)</f>
        <v/>
      </c>
      <c r="M1047">
        <f>VLOOKUP(F1047,Products!A:D,4,FALSE)*I1047</f>
        <v/>
      </c>
      <c r="N1047">
        <f>L1047-M1047</f>
        <v/>
      </c>
    </row>
    <row r="1048">
      <c r="A1048" t="inlineStr">
        <is>
          <t>T1001046</t>
        </is>
      </c>
      <c r="B1048" t="inlineStr">
        <is>
          <t>2025-02-18</t>
        </is>
      </c>
      <c r="C1048" t="inlineStr">
        <is>
          <t>S015</t>
        </is>
      </c>
      <c r="D1048" t="inlineStr">
        <is>
          <t>Store_015</t>
        </is>
      </c>
      <c r="E1048" t="inlineStr">
        <is>
          <t>North</t>
        </is>
      </c>
      <c r="F1048" t="inlineStr">
        <is>
          <t>P0151</t>
        </is>
      </c>
      <c r="G1048" t="inlineStr">
        <is>
          <t>Prod_0151</t>
        </is>
      </c>
      <c r="H1048" t="inlineStr">
        <is>
          <t>Food</t>
        </is>
      </c>
      <c r="I1048" t="n">
        <v>2</v>
      </c>
      <c r="J1048" t="n">
        <v>750.73</v>
      </c>
      <c r="K1048" t="n">
        <v>0</v>
      </c>
      <c r="L1048">
        <f>I1048*J1048*(1-K1048)</f>
        <v/>
      </c>
      <c r="M1048">
        <f>VLOOKUP(F1048,Products!A:D,4,FALSE)*I1048</f>
        <v/>
      </c>
      <c r="N1048">
        <f>L1048-M1048</f>
        <v/>
      </c>
    </row>
    <row r="1049">
      <c r="A1049" t="inlineStr">
        <is>
          <t>T1001047</t>
        </is>
      </c>
      <c r="B1049" t="inlineStr">
        <is>
          <t>2023-07-31</t>
        </is>
      </c>
      <c r="C1049" t="inlineStr">
        <is>
          <t>S001</t>
        </is>
      </c>
      <c r="D1049" t="inlineStr">
        <is>
          <t>Store_001</t>
        </is>
      </c>
      <c r="E1049" t="inlineStr">
        <is>
          <t>West</t>
        </is>
      </c>
      <c r="F1049" t="inlineStr">
        <is>
          <t>P0009</t>
        </is>
      </c>
      <c r="G1049" t="inlineStr">
        <is>
          <t>Prod_0009</t>
        </is>
      </c>
      <c r="H1049" t="inlineStr">
        <is>
          <t>Toys</t>
        </is>
      </c>
      <c r="I1049" t="n">
        <v>9</v>
      </c>
      <c r="J1049" t="n">
        <v>702.62</v>
      </c>
      <c r="K1049" t="n">
        <v>0</v>
      </c>
      <c r="L1049">
        <f>I1049*J1049*(1-K1049)</f>
        <v/>
      </c>
      <c r="M1049">
        <f>VLOOKUP(F1049,Products!A:D,4,FALSE)*I1049</f>
        <v/>
      </c>
      <c r="N1049">
        <f>L1049-M1049</f>
        <v/>
      </c>
    </row>
    <row r="1050">
      <c r="A1050" t="inlineStr">
        <is>
          <t>T1001048</t>
        </is>
      </c>
      <c r="B1050" t="inlineStr">
        <is>
          <t>2023-07-09</t>
        </is>
      </c>
      <c r="C1050" t="inlineStr">
        <is>
          <t>S010</t>
        </is>
      </c>
      <c r="D1050" t="inlineStr">
        <is>
          <t>Store_010</t>
        </is>
      </c>
      <c r="E1050" t="inlineStr">
        <is>
          <t>North</t>
        </is>
      </c>
      <c r="F1050" t="inlineStr">
        <is>
          <t>P0188</t>
        </is>
      </c>
      <c r="G1050" t="inlineStr">
        <is>
          <t>Prod_0188</t>
        </is>
      </c>
      <c r="H1050" t="inlineStr">
        <is>
          <t>Food</t>
        </is>
      </c>
      <c r="I1050" t="n">
        <v>3</v>
      </c>
      <c r="J1050" t="n">
        <v>727.74</v>
      </c>
      <c r="K1050" t="n">
        <v>0</v>
      </c>
      <c r="L1050">
        <f>I1050*J1050*(1-K1050)</f>
        <v/>
      </c>
      <c r="M1050">
        <f>VLOOKUP(F1050,Products!A:D,4,FALSE)*I1050</f>
        <v/>
      </c>
      <c r="N1050">
        <f>L1050-M1050</f>
        <v/>
      </c>
    </row>
    <row r="1051">
      <c r="A1051" t="inlineStr">
        <is>
          <t>T1001049</t>
        </is>
      </c>
      <c r="B1051" t="inlineStr">
        <is>
          <t>2024-11-29</t>
        </is>
      </c>
      <c r="C1051" t="inlineStr">
        <is>
          <t>S044</t>
        </is>
      </c>
      <c r="D1051" t="inlineStr">
        <is>
          <t>Store_044</t>
        </is>
      </c>
      <c r="E1051" t="inlineStr">
        <is>
          <t>North</t>
        </is>
      </c>
      <c r="F1051" t="inlineStr">
        <is>
          <t>P0023</t>
        </is>
      </c>
      <c r="G1051" t="inlineStr">
        <is>
          <t>Prod_0023</t>
        </is>
      </c>
      <c r="H1051" t="inlineStr">
        <is>
          <t>Stationery</t>
        </is>
      </c>
      <c r="I1051" t="n">
        <v>2</v>
      </c>
      <c r="J1051" t="n">
        <v>146.95</v>
      </c>
      <c r="K1051" t="n">
        <v>0.05</v>
      </c>
      <c r="L1051">
        <f>I1051*J1051*(1-K1051)</f>
        <v/>
      </c>
      <c r="M1051">
        <f>VLOOKUP(F1051,Products!A:D,4,FALSE)*I1051</f>
        <v/>
      </c>
      <c r="N1051">
        <f>L1051-M1051</f>
        <v/>
      </c>
    </row>
    <row r="1052">
      <c r="A1052" t="inlineStr">
        <is>
          <t>T1001050</t>
        </is>
      </c>
      <c r="B1052" t="inlineStr">
        <is>
          <t>2023-03-20</t>
        </is>
      </c>
      <c r="C1052" t="inlineStr">
        <is>
          <t>S030</t>
        </is>
      </c>
      <c r="D1052" t="inlineStr">
        <is>
          <t>Store_030</t>
        </is>
      </c>
      <c r="E1052" t="inlineStr">
        <is>
          <t>North</t>
        </is>
      </c>
      <c r="F1052" t="inlineStr">
        <is>
          <t>P0049</t>
        </is>
      </c>
      <c r="G1052" t="inlineStr">
        <is>
          <t>Prod_0049</t>
        </is>
      </c>
      <c r="H1052" t="inlineStr">
        <is>
          <t>Beverages</t>
        </is>
      </c>
      <c r="I1052" t="n">
        <v>1</v>
      </c>
      <c r="J1052" t="n">
        <v>209.25</v>
      </c>
      <c r="K1052" t="n">
        <v>0</v>
      </c>
      <c r="L1052">
        <f>I1052*J1052*(1-K1052)</f>
        <v/>
      </c>
      <c r="M1052">
        <f>VLOOKUP(F1052,Products!A:D,4,FALSE)*I1052</f>
        <v/>
      </c>
      <c r="N1052">
        <f>L1052-M1052</f>
        <v/>
      </c>
    </row>
    <row r="1053">
      <c r="A1053" t="inlineStr">
        <is>
          <t>T1001051</t>
        </is>
      </c>
      <c r="B1053" t="inlineStr">
        <is>
          <t>2024-11-18</t>
        </is>
      </c>
      <c r="C1053" t="inlineStr">
        <is>
          <t>S037</t>
        </is>
      </c>
      <c r="D1053" t="inlineStr">
        <is>
          <t>Store_037</t>
        </is>
      </c>
      <c r="E1053" t="inlineStr">
        <is>
          <t>East</t>
        </is>
      </c>
      <c r="F1053" t="inlineStr">
        <is>
          <t>P0030</t>
        </is>
      </c>
      <c r="G1053" t="inlineStr">
        <is>
          <t>Prod_0030</t>
        </is>
      </c>
      <c r="H1053" t="inlineStr">
        <is>
          <t>Household</t>
        </is>
      </c>
      <c r="I1053" t="n">
        <v>1</v>
      </c>
      <c r="J1053" t="n">
        <v>675.52</v>
      </c>
      <c r="K1053" t="n">
        <v>0.05</v>
      </c>
      <c r="L1053">
        <f>I1053*J1053*(1-K1053)</f>
        <v/>
      </c>
      <c r="M1053">
        <f>VLOOKUP(F1053,Products!A:D,4,FALSE)*I1053</f>
        <v/>
      </c>
      <c r="N1053">
        <f>L1053-M1053</f>
        <v/>
      </c>
    </row>
    <row r="1054">
      <c r="A1054" t="inlineStr">
        <is>
          <t>T1001052</t>
        </is>
      </c>
      <c r="B1054" t="inlineStr">
        <is>
          <t>2025-01-24</t>
        </is>
      </c>
      <c r="C1054" t="inlineStr">
        <is>
          <t>S012</t>
        </is>
      </c>
      <c r="D1054" t="inlineStr">
        <is>
          <t>Store_012</t>
        </is>
      </c>
      <c r="E1054" t="inlineStr">
        <is>
          <t>South</t>
        </is>
      </c>
      <c r="F1054" t="inlineStr">
        <is>
          <t>P0175</t>
        </is>
      </c>
      <c r="G1054" t="inlineStr">
        <is>
          <t>Prod_0175</t>
        </is>
      </c>
      <c r="H1054" t="inlineStr">
        <is>
          <t>Food</t>
        </is>
      </c>
      <c r="I1054" t="n">
        <v>6</v>
      </c>
      <c r="J1054" t="n">
        <v>1014.51</v>
      </c>
      <c r="K1054" t="n">
        <v>0.05</v>
      </c>
      <c r="L1054">
        <f>I1054*J1054*(1-K1054)</f>
        <v/>
      </c>
      <c r="M1054">
        <f>VLOOKUP(F1054,Products!A:D,4,FALSE)*I1054</f>
        <v/>
      </c>
      <c r="N1054">
        <f>L1054-M1054</f>
        <v/>
      </c>
    </row>
    <row r="1055">
      <c r="A1055" t="inlineStr">
        <is>
          <t>T1001053</t>
        </is>
      </c>
      <c r="B1055" t="inlineStr">
        <is>
          <t>2025-09-14</t>
        </is>
      </c>
      <c r="C1055" t="inlineStr">
        <is>
          <t>S044</t>
        </is>
      </c>
      <c r="D1055" t="inlineStr">
        <is>
          <t>Store_044</t>
        </is>
      </c>
      <c r="E1055" t="inlineStr">
        <is>
          <t>North</t>
        </is>
      </c>
      <c r="F1055" t="inlineStr">
        <is>
          <t>P0196</t>
        </is>
      </c>
      <c r="G1055" t="inlineStr">
        <is>
          <t>Prod_0196</t>
        </is>
      </c>
      <c r="H1055" t="inlineStr">
        <is>
          <t>Beverages</t>
        </is>
      </c>
      <c r="I1055" t="n">
        <v>1</v>
      </c>
      <c r="J1055" t="n">
        <v>927.1</v>
      </c>
      <c r="K1055" t="n">
        <v>0</v>
      </c>
      <c r="L1055">
        <f>I1055*J1055*(1-K1055)</f>
        <v/>
      </c>
      <c r="M1055">
        <f>VLOOKUP(F1055,Products!A:D,4,FALSE)*I1055</f>
        <v/>
      </c>
      <c r="N1055">
        <f>L1055-M1055</f>
        <v/>
      </c>
    </row>
    <row r="1056">
      <c r="A1056" t="inlineStr">
        <is>
          <t>T1001054</t>
        </is>
      </c>
      <c r="B1056" t="inlineStr">
        <is>
          <t>2024-05-15</t>
        </is>
      </c>
      <c r="C1056" t="inlineStr">
        <is>
          <t>S042</t>
        </is>
      </c>
      <c r="D1056" t="inlineStr">
        <is>
          <t>Store_042</t>
        </is>
      </c>
      <c r="E1056" t="inlineStr">
        <is>
          <t>Central</t>
        </is>
      </c>
      <c r="F1056" t="inlineStr">
        <is>
          <t>P0012</t>
        </is>
      </c>
      <c r="G1056" t="inlineStr">
        <is>
          <t>Prod_0012</t>
        </is>
      </c>
      <c r="H1056" t="inlineStr">
        <is>
          <t>Food</t>
        </is>
      </c>
      <c r="I1056" t="n">
        <v>6</v>
      </c>
      <c r="J1056" t="n">
        <v>978.3</v>
      </c>
      <c r="K1056" t="n">
        <v>0.1</v>
      </c>
      <c r="L1056">
        <f>I1056*J1056*(1-K1056)</f>
        <v/>
      </c>
      <c r="M1056">
        <f>VLOOKUP(F1056,Products!A:D,4,FALSE)*I1056</f>
        <v/>
      </c>
      <c r="N1056">
        <f>L1056-M1056</f>
        <v/>
      </c>
    </row>
    <row r="1057">
      <c r="A1057" t="inlineStr">
        <is>
          <t>T1001055</t>
        </is>
      </c>
      <c r="B1057" t="inlineStr">
        <is>
          <t>2024-10-22</t>
        </is>
      </c>
      <c r="C1057" t="inlineStr">
        <is>
          <t>S009</t>
        </is>
      </c>
      <c r="D1057" t="inlineStr">
        <is>
          <t>Store_009</t>
        </is>
      </c>
      <c r="E1057" t="inlineStr">
        <is>
          <t>Central</t>
        </is>
      </c>
      <c r="F1057" t="inlineStr">
        <is>
          <t>P0139</t>
        </is>
      </c>
      <c r="G1057" t="inlineStr">
        <is>
          <t>Prod_0139</t>
        </is>
      </c>
      <c r="H1057" t="inlineStr">
        <is>
          <t>Clothing</t>
        </is>
      </c>
      <c r="I1057" t="n">
        <v>4</v>
      </c>
      <c r="J1057" t="n">
        <v>563.63</v>
      </c>
      <c r="K1057" t="n">
        <v>0</v>
      </c>
      <c r="L1057">
        <f>I1057*J1057*(1-K1057)</f>
        <v/>
      </c>
      <c r="M1057">
        <f>VLOOKUP(F1057,Products!A:D,4,FALSE)*I1057</f>
        <v/>
      </c>
      <c r="N1057">
        <f>L1057-M1057</f>
        <v/>
      </c>
    </row>
    <row r="1058">
      <c r="A1058" t="inlineStr">
        <is>
          <t>T1001056</t>
        </is>
      </c>
      <c r="B1058" t="inlineStr">
        <is>
          <t>2024-03-09</t>
        </is>
      </c>
      <c r="C1058" t="inlineStr">
        <is>
          <t>S043</t>
        </is>
      </c>
      <c r="D1058" t="inlineStr">
        <is>
          <t>Store_043</t>
        </is>
      </c>
      <c r="E1058" t="inlineStr">
        <is>
          <t>East</t>
        </is>
      </c>
      <c r="F1058" t="inlineStr">
        <is>
          <t>P0094</t>
        </is>
      </c>
      <c r="G1058" t="inlineStr">
        <is>
          <t>Prod_0094</t>
        </is>
      </c>
      <c r="H1058" t="inlineStr">
        <is>
          <t>Toys</t>
        </is>
      </c>
      <c r="I1058" t="n">
        <v>8</v>
      </c>
      <c r="J1058" t="n">
        <v>733.91</v>
      </c>
      <c r="K1058" t="n">
        <v>0</v>
      </c>
      <c r="L1058">
        <f>I1058*J1058*(1-K1058)</f>
        <v/>
      </c>
      <c r="M1058">
        <f>VLOOKUP(F1058,Products!A:D,4,FALSE)*I1058</f>
        <v/>
      </c>
      <c r="N1058">
        <f>L1058-M1058</f>
        <v/>
      </c>
    </row>
    <row r="1059">
      <c r="A1059" t="inlineStr">
        <is>
          <t>T1001057</t>
        </is>
      </c>
      <c r="B1059" t="inlineStr">
        <is>
          <t>2024-05-04</t>
        </is>
      </c>
      <c r="C1059" t="inlineStr">
        <is>
          <t>S018</t>
        </is>
      </c>
      <c r="D1059" t="inlineStr">
        <is>
          <t>Store_018</t>
        </is>
      </c>
      <c r="E1059" t="inlineStr">
        <is>
          <t>South</t>
        </is>
      </c>
      <c r="F1059" t="inlineStr">
        <is>
          <t>P0109</t>
        </is>
      </c>
      <c r="G1059" t="inlineStr">
        <is>
          <t>Prod_0109</t>
        </is>
      </c>
      <c r="H1059" t="inlineStr">
        <is>
          <t>Beverages</t>
        </is>
      </c>
      <c r="I1059" t="n">
        <v>7</v>
      </c>
      <c r="J1059" t="n">
        <v>601.9</v>
      </c>
      <c r="K1059" t="n">
        <v>0</v>
      </c>
      <c r="L1059">
        <f>I1059*J1059*(1-K1059)</f>
        <v/>
      </c>
      <c r="M1059">
        <f>VLOOKUP(F1059,Products!A:D,4,FALSE)*I1059</f>
        <v/>
      </c>
      <c r="N1059">
        <f>L1059-M1059</f>
        <v/>
      </c>
    </row>
    <row r="1060">
      <c r="A1060" t="inlineStr">
        <is>
          <t>T1001058</t>
        </is>
      </c>
      <c r="B1060" t="inlineStr">
        <is>
          <t>2024-02-18</t>
        </is>
      </c>
      <c r="C1060" t="inlineStr">
        <is>
          <t>S009</t>
        </is>
      </c>
      <c r="D1060" t="inlineStr">
        <is>
          <t>Store_009</t>
        </is>
      </c>
      <c r="E1060" t="inlineStr">
        <is>
          <t>Central</t>
        </is>
      </c>
      <c r="F1060" t="inlineStr">
        <is>
          <t>P0163</t>
        </is>
      </c>
      <c r="G1060" t="inlineStr">
        <is>
          <t>Prod_0163</t>
        </is>
      </c>
      <c r="H1060" t="inlineStr">
        <is>
          <t>Food</t>
        </is>
      </c>
      <c r="I1060" t="n">
        <v>7</v>
      </c>
      <c r="J1060" t="n">
        <v>642.36</v>
      </c>
      <c r="K1060" t="n">
        <v>0</v>
      </c>
      <c r="L1060">
        <f>I1060*J1060*(1-K1060)</f>
        <v/>
      </c>
      <c r="M1060">
        <f>VLOOKUP(F1060,Products!A:D,4,FALSE)*I1060</f>
        <v/>
      </c>
      <c r="N1060">
        <f>L1060-M1060</f>
        <v/>
      </c>
    </row>
    <row r="1061">
      <c r="A1061" t="inlineStr">
        <is>
          <t>T1001059</t>
        </is>
      </c>
      <c r="B1061" t="inlineStr">
        <is>
          <t>2025-08-07</t>
        </is>
      </c>
      <c r="C1061" t="inlineStr">
        <is>
          <t>S009</t>
        </is>
      </c>
      <c r="D1061" t="inlineStr">
        <is>
          <t>Store_009</t>
        </is>
      </c>
      <c r="E1061" t="inlineStr">
        <is>
          <t>Central</t>
        </is>
      </c>
      <c r="F1061" t="inlineStr">
        <is>
          <t>P0044</t>
        </is>
      </c>
      <c r="G1061" t="inlineStr">
        <is>
          <t>Prod_0044</t>
        </is>
      </c>
      <c r="H1061" t="inlineStr">
        <is>
          <t>Food</t>
        </is>
      </c>
      <c r="I1061" t="n">
        <v>5</v>
      </c>
      <c r="J1061" t="n">
        <v>277.7</v>
      </c>
      <c r="K1061" t="n">
        <v>0</v>
      </c>
      <c r="L1061">
        <f>I1061*J1061*(1-K1061)</f>
        <v/>
      </c>
      <c r="M1061">
        <f>VLOOKUP(F1061,Products!A:D,4,FALSE)*I1061</f>
        <v/>
      </c>
      <c r="N1061">
        <f>L1061-M1061</f>
        <v/>
      </c>
    </row>
    <row r="1062">
      <c r="A1062" t="inlineStr">
        <is>
          <t>T1001060</t>
        </is>
      </c>
      <c r="B1062" t="inlineStr">
        <is>
          <t>2025-02-22</t>
        </is>
      </c>
      <c r="C1062" t="inlineStr">
        <is>
          <t>S008</t>
        </is>
      </c>
      <c r="D1062" t="inlineStr">
        <is>
          <t>Store_008</t>
        </is>
      </c>
      <c r="E1062" t="inlineStr">
        <is>
          <t>East</t>
        </is>
      </c>
      <c r="F1062" t="inlineStr">
        <is>
          <t>P0177</t>
        </is>
      </c>
      <c r="G1062" t="inlineStr">
        <is>
          <t>Prod_0177</t>
        </is>
      </c>
      <c r="H1062" t="inlineStr">
        <is>
          <t>Household</t>
        </is>
      </c>
      <c r="I1062" t="n">
        <v>5</v>
      </c>
      <c r="J1062" t="n">
        <v>174.64</v>
      </c>
      <c r="K1062" t="n">
        <v>0.05</v>
      </c>
      <c r="L1062">
        <f>I1062*J1062*(1-K1062)</f>
        <v/>
      </c>
      <c r="M1062">
        <f>VLOOKUP(F1062,Products!A:D,4,FALSE)*I1062</f>
        <v/>
      </c>
      <c r="N1062">
        <f>L1062-M1062</f>
        <v/>
      </c>
    </row>
    <row r="1063">
      <c r="A1063" t="inlineStr">
        <is>
          <t>T1001061</t>
        </is>
      </c>
      <c r="B1063" t="inlineStr">
        <is>
          <t>2023-08-03</t>
        </is>
      </c>
      <c r="C1063" t="inlineStr">
        <is>
          <t>S046</t>
        </is>
      </c>
      <c r="D1063" t="inlineStr">
        <is>
          <t>Store_046</t>
        </is>
      </c>
      <c r="E1063" t="inlineStr">
        <is>
          <t>South</t>
        </is>
      </c>
      <c r="F1063" t="inlineStr">
        <is>
          <t>P0059</t>
        </is>
      </c>
      <c r="G1063" t="inlineStr">
        <is>
          <t>Prod_0059</t>
        </is>
      </c>
      <c r="H1063" t="inlineStr">
        <is>
          <t>Beverages</t>
        </is>
      </c>
      <c r="I1063" t="n">
        <v>3</v>
      </c>
      <c r="J1063" t="n">
        <v>559.4400000000001</v>
      </c>
      <c r="K1063" t="n">
        <v>0</v>
      </c>
      <c r="L1063">
        <f>I1063*J1063*(1-K1063)</f>
        <v/>
      </c>
      <c r="M1063">
        <f>VLOOKUP(F1063,Products!A:D,4,FALSE)*I1063</f>
        <v/>
      </c>
      <c r="N1063">
        <f>L1063-M1063</f>
        <v/>
      </c>
    </row>
    <row r="1064">
      <c r="A1064" t="inlineStr">
        <is>
          <t>T1001062</t>
        </is>
      </c>
      <c r="B1064" t="inlineStr">
        <is>
          <t>2023-12-16</t>
        </is>
      </c>
      <c r="C1064" t="inlineStr">
        <is>
          <t>S012</t>
        </is>
      </c>
      <c r="D1064" t="inlineStr">
        <is>
          <t>Store_012</t>
        </is>
      </c>
      <c r="E1064" t="inlineStr">
        <is>
          <t>South</t>
        </is>
      </c>
      <c r="F1064" t="inlineStr">
        <is>
          <t>P0120</t>
        </is>
      </c>
      <c r="G1064" t="inlineStr">
        <is>
          <t>Prod_0120</t>
        </is>
      </c>
      <c r="H1064" t="inlineStr">
        <is>
          <t>Stationery</t>
        </is>
      </c>
      <c r="I1064" t="n">
        <v>8</v>
      </c>
      <c r="J1064" t="n">
        <v>538.67</v>
      </c>
      <c r="K1064" t="n">
        <v>0</v>
      </c>
      <c r="L1064">
        <f>I1064*J1064*(1-K1064)</f>
        <v/>
      </c>
      <c r="M1064">
        <f>VLOOKUP(F1064,Products!A:D,4,FALSE)*I1064</f>
        <v/>
      </c>
      <c r="N1064">
        <f>L1064-M1064</f>
        <v/>
      </c>
    </row>
    <row r="1065">
      <c r="A1065" t="inlineStr">
        <is>
          <t>T1001063</t>
        </is>
      </c>
      <c r="B1065" t="inlineStr">
        <is>
          <t>2023-02-20</t>
        </is>
      </c>
      <c r="C1065" t="inlineStr">
        <is>
          <t>S037</t>
        </is>
      </c>
      <c r="D1065" t="inlineStr">
        <is>
          <t>Store_037</t>
        </is>
      </c>
      <c r="E1065" t="inlineStr">
        <is>
          <t>East</t>
        </is>
      </c>
      <c r="F1065" t="inlineStr">
        <is>
          <t>P0116</t>
        </is>
      </c>
      <c r="G1065" t="inlineStr">
        <is>
          <t>Prod_0116</t>
        </is>
      </c>
      <c r="H1065" t="inlineStr">
        <is>
          <t>Clothing</t>
        </is>
      </c>
      <c r="I1065" t="n">
        <v>5</v>
      </c>
      <c r="J1065" t="n">
        <v>911.27</v>
      </c>
      <c r="K1065" t="n">
        <v>0.1</v>
      </c>
      <c r="L1065">
        <f>I1065*J1065*(1-K1065)</f>
        <v/>
      </c>
      <c r="M1065">
        <f>VLOOKUP(F1065,Products!A:D,4,FALSE)*I1065</f>
        <v/>
      </c>
      <c r="N1065">
        <f>L1065-M1065</f>
        <v/>
      </c>
    </row>
    <row r="1066">
      <c r="A1066" t="inlineStr">
        <is>
          <t>T1001064</t>
        </is>
      </c>
      <c r="B1066" t="inlineStr">
        <is>
          <t>2024-05-21</t>
        </is>
      </c>
      <c r="C1066" t="inlineStr">
        <is>
          <t>S011</t>
        </is>
      </c>
      <c r="D1066" t="inlineStr">
        <is>
          <t>Store_011</t>
        </is>
      </c>
      <c r="E1066" t="inlineStr">
        <is>
          <t>South</t>
        </is>
      </c>
      <c r="F1066" t="inlineStr">
        <is>
          <t>P0025</t>
        </is>
      </c>
      <c r="G1066" t="inlineStr">
        <is>
          <t>Prod_0025</t>
        </is>
      </c>
      <c r="H1066" t="inlineStr">
        <is>
          <t>Beverages</t>
        </is>
      </c>
      <c r="I1066" t="n">
        <v>4</v>
      </c>
      <c r="J1066" t="n">
        <v>326.4</v>
      </c>
      <c r="K1066" t="n">
        <v>0</v>
      </c>
      <c r="L1066">
        <f>I1066*J1066*(1-K1066)</f>
        <v/>
      </c>
      <c r="M1066">
        <f>VLOOKUP(F1066,Products!A:D,4,FALSE)*I1066</f>
        <v/>
      </c>
      <c r="N1066">
        <f>L1066-M1066</f>
        <v/>
      </c>
    </row>
    <row r="1067">
      <c r="A1067" t="inlineStr">
        <is>
          <t>T1001065</t>
        </is>
      </c>
      <c r="B1067" t="inlineStr">
        <is>
          <t>2025-04-14</t>
        </is>
      </c>
      <c r="C1067" t="inlineStr">
        <is>
          <t>S026</t>
        </is>
      </c>
      <c r="D1067" t="inlineStr">
        <is>
          <t>Store_026</t>
        </is>
      </c>
      <c r="E1067" t="inlineStr">
        <is>
          <t>North</t>
        </is>
      </c>
      <c r="F1067" t="inlineStr">
        <is>
          <t>P0148</t>
        </is>
      </c>
      <c r="G1067" t="inlineStr">
        <is>
          <t>Prod_0148</t>
        </is>
      </c>
      <c r="H1067" t="inlineStr">
        <is>
          <t>Electronics</t>
        </is>
      </c>
      <c r="I1067" t="n">
        <v>9</v>
      </c>
      <c r="J1067" t="n">
        <v>247.07</v>
      </c>
      <c r="K1067" t="n">
        <v>0</v>
      </c>
      <c r="L1067">
        <f>I1067*J1067*(1-K1067)</f>
        <v/>
      </c>
      <c r="M1067">
        <f>VLOOKUP(F1067,Products!A:D,4,FALSE)*I1067</f>
        <v/>
      </c>
      <c r="N1067">
        <f>L1067-M1067</f>
        <v/>
      </c>
    </row>
    <row r="1068">
      <c r="A1068" t="inlineStr">
        <is>
          <t>T1001066</t>
        </is>
      </c>
      <c r="B1068" t="inlineStr">
        <is>
          <t>2024-01-14</t>
        </is>
      </c>
      <c r="C1068" t="inlineStr">
        <is>
          <t>S026</t>
        </is>
      </c>
      <c r="D1068" t="inlineStr">
        <is>
          <t>Store_026</t>
        </is>
      </c>
      <c r="E1068" t="inlineStr">
        <is>
          <t>North</t>
        </is>
      </c>
      <c r="F1068" t="inlineStr">
        <is>
          <t>P0166</t>
        </is>
      </c>
      <c r="G1068" t="inlineStr">
        <is>
          <t>Prod_0166</t>
        </is>
      </c>
      <c r="H1068" t="inlineStr">
        <is>
          <t>Electronics</t>
        </is>
      </c>
      <c r="I1068" t="n">
        <v>1</v>
      </c>
      <c r="J1068" t="n">
        <v>529.7</v>
      </c>
      <c r="K1068" t="n">
        <v>0</v>
      </c>
      <c r="L1068">
        <f>I1068*J1068*(1-K1068)</f>
        <v/>
      </c>
      <c r="M1068">
        <f>VLOOKUP(F1068,Products!A:D,4,FALSE)*I1068</f>
        <v/>
      </c>
      <c r="N1068">
        <f>L1068-M1068</f>
        <v/>
      </c>
    </row>
    <row r="1069">
      <c r="A1069" t="inlineStr">
        <is>
          <t>T1001067</t>
        </is>
      </c>
      <c r="B1069" t="inlineStr">
        <is>
          <t>2024-10-26</t>
        </is>
      </c>
      <c r="C1069" t="inlineStr">
        <is>
          <t>S037</t>
        </is>
      </c>
      <c r="D1069" t="inlineStr">
        <is>
          <t>Store_037</t>
        </is>
      </c>
      <c r="E1069" t="inlineStr">
        <is>
          <t>East</t>
        </is>
      </c>
      <c r="F1069" t="inlineStr">
        <is>
          <t>P0062</t>
        </is>
      </c>
      <c r="G1069" t="inlineStr">
        <is>
          <t>Prod_0062</t>
        </is>
      </c>
      <c r="H1069" t="inlineStr">
        <is>
          <t>Beverages</t>
        </is>
      </c>
      <c r="I1069" t="n">
        <v>8</v>
      </c>
      <c r="J1069" t="n">
        <v>537.09</v>
      </c>
      <c r="K1069" t="n">
        <v>0.05</v>
      </c>
      <c r="L1069">
        <f>I1069*J1069*(1-K1069)</f>
        <v/>
      </c>
      <c r="M1069">
        <f>VLOOKUP(F1069,Products!A:D,4,FALSE)*I1069</f>
        <v/>
      </c>
      <c r="N1069">
        <f>L1069-M1069</f>
        <v/>
      </c>
    </row>
    <row r="1070">
      <c r="A1070" t="inlineStr">
        <is>
          <t>T1001068</t>
        </is>
      </c>
      <c r="B1070" t="inlineStr">
        <is>
          <t>2025-02-25</t>
        </is>
      </c>
      <c r="C1070" t="inlineStr">
        <is>
          <t>S014</t>
        </is>
      </c>
      <c r="D1070" t="inlineStr">
        <is>
          <t>Store_014</t>
        </is>
      </c>
      <c r="E1070" t="inlineStr">
        <is>
          <t>West</t>
        </is>
      </c>
      <c r="F1070" t="inlineStr">
        <is>
          <t>P0057</t>
        </is>
      </c>
      <c r="G1070" t="inlineStr">
        <is>
          <t>Prod_0057</t>
        </is>
      </c>
      <c r="H1070" t="inlineStr">
        <is>
          <t>Beverages</t>
        </is>
      </c>
      <c r="I1070" t="n">
        <v>1</v>
      </c>
      <c r="J1070" t="n">
        <v>79.19</v>
      </c>
      <c r="K1070" t="n">
        <v>0</v>
      </c>
      <c r="L1070">
        <f>I1070*J1070*(1-K1070)</f>
        <v/>
      </c>
      <c r="M1070">
        <f>VLOOKUP(F1070,Products!A:D,4,FALSE)*I1070</f>
        <v/>
      </c>
      <c r="N1070">
        <f>L1070-M1070</f>
        <v/>
      </c>
    </row>
    <row r="1071">
      <c r="A1071" t="inlineStr">
        <is>
          <t>T1001069</t>
        </is>
      </c>
      <c r="B1071" t="inlineStr">
        <is>
          <t>2023-05-11</t>
        </is>
      </c>
      <c r="C1071" t="inlineStr">
        <is>
          <t>S003</t>
        </is>
      </c>
      <c r="D1071" t="inlineStr">
        <is>
          <t>Store_003</t>
        </is>
      </c>
      <c r="E1071" t="inlineStr">
        <is>
          <t>North</t>
        </is>
      </c>
      <c r="F1071" t="inlineStr">
        <is>
          <t>P0061</t>
        </is>
      </c>
      <c r="G1071" t="inlineStr">
        <is>
          <t>Prod_0061</t>
        </is>
      </c>
      <c r="H1071" t="inlineStr">
        <is>
          <t>Beverages</t>
        </is>
      </c>
      <c r="I1071" t="n">
        <v>1</v>
      </c>
      <c r="J1071" t="n">
        <v>71.77</v>
      </c>
      <c r="K1071" t="n">
        <v>0</v>
      </c>
      <c r="L1071">
        <f>I1071*J1071*(1-K1071)</f>
        <v/>
      </c>
      <c r="M1071">
        <f>VLOOKUP(F1071,Products!A:D,4,FALSE)*I1071</f>
        <v/>
      </c>
      <c r="N1071">
        <f>L1071-M1071</f>
        <v/>
      </c>
    </row>
    <row r="1072">
      <c r="A1072" t="inlineStr">
        <is>
          <t>T1001070</t>
        </is>
      </c>
      <c r="B1072" t="inlineStr">
        <is>
          <t>2024-11-12</t>
        </is>
      </c>
      <c r="C1072" t="inlineStr">
        <is>
          <t>S005</t>
        </is>
      </c>
      <c r="D1072" t="inlineStr">
        <is>
          <t>Store_005</t>
        </is>
      </c>
      <c r="E1072" t="inlineStr">
        <is>
          <t>Central</t>
        </is>
      </c>
      <c r="F1072" t="inlineStr">
        <is>
          <t>P0059</t>
        </is>
      </c>
      <c r="G1072" t="inlineStr">
        <is>
          <t>Prod_0059</t>
        </is>
      </c>
      <c r="H1072" t="inlineStr">
        <is>
          <t>Beverages</t>
        </is>
      </c>
      <c r="I1072" t="n">
        <v>5</v>
      </c>
      <c r="J1072" t="n">
        <v>493.38</v>
      </c>
      <c r="K1072" t="n">
        <v>0</v>
      </c>
      <c r="L1072">
        <f>I1072*J1072*(1-K1072)</f>
        <v/>
      </c>
      <c r="M1072">
        <f>VLOOKUP(F1072,Products!A:D,4,FALSE)*I1072</f>
        <v/>
      </c>
      <c r="N1072">
        <f>L1072-M1072</f>
        <v/>
      </c>
    </row>
    <row r="1073">
      <c r="A1073" t="inlineStr">
        <is>
          <t>T1001071</t>
        </is>
      </c>
      <c r="B1073" t="inlineStr">
        <is>
          <t>2024-01-19</t>
        </is>
      </c>
      <c r="C1073" t="inlineStr">
        <is>
          <t>S009</t>
        </is>
      </c>
      <c r="D1073" t="inlineStr">
        <is>
          <t>Store_009</t>
        </is>
      </c>
      <c r="E1073" t="inlineStr">
        <is>
          <t>Central</t>
        </is>
      </c>
      <c r="F1073" t="inlineStr">
        <is>
          <t>P0139</t>
        </is>
      </c>
      <c r="G1073" t="inlineStr">
        <is>
          <t>Prod_0139</t>
        </is>
      </c>
      <c r="H1073" t="inlineStr">
        <is>
          <t>Clothing</t>
        </is>
      </c>
      <c r="I1073" t="n">
        <v>6</v>
      </c>
      <c r="J1073" t="n">
        <v>639.59</v>
      </c>
      <c r="K1073" t="n">
        <v>0.1</v>
      </c>
      <c r="L1073">
        <f>I1073*J1073*(1-K1073)</f>
        <v/>
      </c>
      <c r="M1073">
        <f>VLOOKUP(F1073,Products!A:D,4,FALSE)*I1073</f>
        <v/>
      </c>
      <c r="N1073">
        <f>L1073-M1073</f>
        <v/>
      </c>
    </row>
    <row r="1074">
      <c r="A1074" t="inlineStr">
        <is>
          <t>T1001072</t>
        </is>
      </c>
      <c r="B1074" t="inlineStr">
        <is>
          <t>2024-09-27</t>
        </is>
      </c>
      <c r="C1074" t="inlineStr">
        <is>
          <t>S030</t>
        </is>
      </c>
      <c r="D1074" t="inlineStr">
        <is>
          <t>Store_030</t>
        </is>
      </c>
      <c r="E1074" t="inlineStr">
        <is>
          <t>North</t>
        </is>
      </c>
      <c r="F1074" t="inlineStr">
        <is>
          <t>P0090</t>
        </is>
      </c>
      <c r="G1074" t="inlineStr">
        <is>
          <t>Prod_0090</t>
        </is>
      </c>
      <c r="H1074" t="inlineStr">
        <is>
          <t>Toys</t>
        </is>
      </c>
      <c r="I1074" t="n">
        <v>9</v>
      </c>
      <c r="J1074" t="n">
        <v>526.6</v>
      </c>
      <c r="K1074" t="n">
        <v>0.1</v>
      </c>
      <c r="L1074">
        <f>I1074*J1074*(1-K1074)</f>
        <v/>
      </c>
      <c r="M1074">
        <f>VLOOKUP(F1074,Products!A:D,4,FALSE)*I1074</f>
        <v/>
      </c>
      <c r="N1074">
        <f>L1074-M1074</f>
        <v/>
      </c>
    </row>
    <row r="1075">
      <c r="A1075" t="inlineStr">
        <is>
          <t>T1001073</t>
        </is>
      </c>
      <c r="B1075" t="inlineStr">
        <is>
          <t>2023-05-05</t>
        </is>
      </c>
      <c r="C1075" t="inlineStr">
        <is>
          <t>S030</t>
        </is>
      </c>
      <c r="D1075" t="inlineStr">
        <is>
          <t>Store_030</t>
        </is>
      </c>
      <c r="E1075" t="inlineStr">
        <is>
          <t>North</t>
        </is>
      </c>
      <c r="F1075" t="inlineStr">
        <is>
          <t>P0029</t>
        </is>
      </c>
      <c r="G1075" t="inlineStr">
        <is>
          <t>Prod_0029</t>
        </is>
      </c>
      <c r="H1075" t="inlineStr">
        <is>
          <t>Clothing</t>
        </is>
      </c>
      <c r="I1075" t="n">
        <v>7</v>
      </c>
      <c r="J1075" t="n">
        <v>512.74</v>
      </c>
      <c r="K1075" t="n">
        <v>0.15</v>
      </c>
      <c r="L1075">
        <f>I1075*J1075*(1-K1075)</f>
        <v/>
      </c>
      <c r="M1075">
        <f>VLOOKUP(F1075,Products!A:D,4,FALSE)*I1075</f>
        <v/>
      </c>
      <c r="N1075">
        <f>L1075-M1075</f>
        <v/>
      </c>
    </row>
    <row r="1076">
      <c r="A1076" t="inlineStr">
        <is>
          <t>T1001074</t>
        </is>
      </c>
      <c r="B1076" t="inlineStr">
        <is>
          <t>2023-11-07</t>
        </is>
      </c>
      <c r="C1076" t="inlineStr">
        <is>
          <t>S010</t>
        </is>
      </c>
      <c r="D1076" t="inlineStr">
        <is>
          <t>Store_010</t>
        </is>
      </c>
      <c r="E1076" t="inlineStr">
        <is>
          <t>North</t>
        </is>
      </c>
      <c r="F1076" t="inlineStr">
        <is>
          <t>P0037</t>
        </is>
      </c>
      <c r="G1076" t="inlineStr">
        <is>
          <t>Prod_0037</t>
        </is>
      </c>
      <c r="H1076" t="inlineStr">
        <is>
          <t>Stationery</t>
        </is>
      </c>
      <c r="I1076" t="n">
        <v>2</v>
      </c>
      <c r="J1076" t="n">
        <v>462.94</v>
      </c>
      <c r="K1076" t="n">
        <v>0.05</v>
      </c>
      <c r="L1076">
        <f>I1076*J1076*(1-K1076)</f>
        <v/>
      </c>
      <c r="M1076">
        <f>VLOOKUP(F1076,Products!A:D,4,FALSE)*I1076</f>
        <v/>
      </c>
      <c r="N1076">
        <f>L1076-M1076</f>
        <v/>
      </c>
    </row>
    <row r="1077">
      <c r="A1077" t="inlineStr">
        <is>
          <t>T1001075</t>
        </is>
      </c>
      <c r="B1077" t="inlineStr">
        <is>
          <t>2023-06-20</t>
        </is>
      </c>
      <c r="C1077" t="inlineStr">
        <is>
          <t>S050</t>
        </is>
      </c>
      <c r="D1077" t="inlineStr">
        <is>
          <t>Store_050</t>
        </is>
      </c>
      <c r="E1077" t="inlineStr">
        <is>
          <t>South</t>
        </is>
      </c>
      <c r="F1077" t="inlineStr">
        <is>
          <t>P0165</t>
        </is>
      </c>
      <c r="G1077" t="inlineStr">
        <is>
          <t>Prod_0165</t>
        </is>
      </c>
      <c r="H1077" t="inlineStr">
        <is>
          <t>Clothing</t>
        </is>
      </c>
      <c r="I1077" t="n">
        <v>6</v>
      </c>
      <c r="J1077" t="n">
        <v>571.23</v>
      </c>
      <c r="K1077" t="n">
        <v>0.2</v>
      </c>
      <c r="L1077">
        <f>I1077*J1077*(1-K1077)</f>
        <v/>
      </c>
      <c r="M1077">
        <f>VLOOKUP(F1077,Products!A:D,4,FALSE)*I1077</f>
        <v/>
      </c>
      <c r="N1077">
        <f>L1077-M1077</f>
        <v/>
      </c>
    </row>
    <row r="1078">
      <c r="A1078" t="inlineStr">
        <is>
          <t>T1001076</t>
        </is>
      </c>
      <c r="B1078" t="inlineStr">
        <is>
          <t>2024-10-11</t>
        </is>
      </c>
      <c r="C1078" t="inlineStr">
        <is>
          <t>S037</t>
        </is>
      </c>
      <c r="D1078" t="inlineStr">
        <is>
          <t>Store_037</t>
        </is>
      </c>
      <c r="E1078" t="inlineStr">
        <is>
          <t>East</t>
        </is>
      </c>
      <c r="F1078" t="inlineStr">
        <is>
          <t>P0149</t>
        </is>
      </c>
      <c r="G1078" t="inlineStr">
        <is>
          <t>Prod_0149</t>
        </is>
      </c>
      <c r="H1078" t="inlineStr">
        <is>
          <t>Toys</t>
        </is>
      </c>
      <c r="I1078" t="n">
        <v>3</v>
      </c>
      <c r="J1078" t="n">
        <v>65.25</v>
      </c>
      <c r="K1078" t="n">
        <v>0.05</v>
      </c>
      <c r="L1078">
        <f>I1078*J1078*(1-K1078)</f>
        <v/>
      </c>
      <c r="M1078">
        <f>VLOOKUP(F1078,Products!A:D,4,FALSE)*I1078</f>
        <v/>
      </c>
      <c r="N1078">
        <f>L1078-M1078</f>
        <v/>
      </c>
    </row>
    <row r="1079">
      <c r="A1079" t="inlineStr">
        <is>
          <t>T1001077</t>
        </is>
      </c>
      <c r="B1079" t="inlineStr">
        <is>
          <t>2023-07-22</t>
        </is>
      </c>
      <c r="C1079" t="inlineStr">
        <is>
          <t>S043</t>
        </is>
      </c>
      <c r="D1079" t="inlineStr">
        <is>
          <t>Store_043</t>
        </is>
      </c>
      <c r="E1079" t="inlineStr">
        <is>
          <t>East</t>
        </is>
      </c>
      <c r="F1079" t="inlineStr">
        <is>
          <t>P0167</t>
        </is>
      </c>
      <c r="G1079" t="inlineStr">
        <is>
          <t>Prod_0167</t>
        </is>
      </c>
      <c r="H1079" t="inlineStr">
        <is>
          <t>Beverages</t>
        </is>
      </c>
      <c r="I1079" t="n">
        <v>3</v>
      </c>
      <c r="J1079" t="n">
        <v>368.4</v>
      </c>
      <c r="K1079" t="n">
        <v>0</v>
      </c>
      <c r="L1079">
        <f>I1079*J1079*(1-K1079)</f>
        <v/>
      </c>
      <c r="M1079">
        <f>VLOOKUP(F1079,Products!A:D,4,FALSE)*I1079</f>
        <v/>
      </c>
      <c r="N1079">
        <f>L1079-M1079</f>
        <v/>
      </c>
    </row>
    <row r="1080">
      <c r="A1080" t="inlineStr">
        <is>
          <t>T1001078</t>
        </is>
      </c>
      <c r="B1080" t="inlineStr">
        <is>
          <t>2024-01-03</t>
        </is>
      </c>
      <c r="C1080" t="inlineStr">
        <is>
          <t>S029</t>
        </is>
      </c>
      <c r="D1080" t="inlineStr">
        <is>
          <t>Store_029</t>
        </is>
      </c>
      <c r="E1080" t="inlineStr">
        <is>
          <t>South</t>
        </is>
      </c>
      <c r="F1080" t="inlineStr">
        <is>
          <t>P0062</t>
        </is>
      </c>
      <c r="G1080" t="inlineStr">
        <is>
          <t>Prod_0062</t>
        </is>
      </c>
      <c r="H1080" t="inlineStr">
        <is>
          <t>Beverages</t>
        </is>
      </c>
      <c r="I1080" t="n">
        <v>6</v>
      </c>
      <c r="J1080" t="n">
        <v>584.38</v>
      </c>
      <c r="K1080" t="n">
        <v>0</v>
      </c>
      <c r="L1080">
        <f>I1080*J1080*(1-K1080)</f>
        <v/>
      </c>
      <c r="M1080">
        <f>VLOOKUP(F1080,Products!A:D,4,FALSE)*I1080</f>
        <v/>
      </c>
      <c r="N1080">
        <f>L1080-M1080</f>
        <v/>
      </c>
    </row>
    <row r="1081">
      <c r="A1081" t="inlineStr">
        <is>
          <t>T1001079</t>
        </is>
      </c>
      <c r="B1081" t="inlineStr">
        <is>
          <t>2025-02-16</t>
        </is>
      </c>
      <c r="C1081" t="inlineStr">
        <is>
          <t>S042</t>
        </is>
      </c>
      <c r="D1081" t="inlineStr">
        <is>
          <t>Store_042</t>
        </is>
      </c>
      <c r="E1081" t="inlineStr">
        <is>
          <t>Central</t>
        </is>
      </c>
      <c r="F1081" t="inlineStr">
        <is>
          <t>P0055</t>
        </is>
      </c>
      <c r="G1081" t="inlineStr">
        <is>
          <t>Prod_0055</t>
        </is>
      </c>
      <c r="H1081" t="inlineStr">
        <is>
          <t>Beverages</t>
        </is>
      </c>
      <c r="I1081" t="n">
        <v>2</v>
      </c>
      <c r="J1081" t="n">
        <v>170.49</v>
      </c>
      <c r="K1081" t="n">
        <v>0.1</v>
      </c>
      <c r="L1081">
        <f>I1081*J1081*(1-K1081)</f>
        <v/>
      </c>
      <c r="M1081">
        <f>VLOOKUP(F1081,Products!A:D,4,FALSE)*I1081</f>
        <v/>
      </c>
      <c r="N1081">
        <f>L1081-M1081</f>
        <v/>
      </c>
    </row>
    <row r="1082">
      <c r="A1082" t="inlineStr">
        <is>
          <t>T1001080</t>
        </is>
      </c>
      <c r="B1082" t="inlineStr">
        <is>
          <t>2023-06-30</t>
        </is>
      </c>
      <c r="C1082" t="inlineStr">
        <is>
          <t>S018</t>
        </is>
      </c>
      <c r="D1082" t="inlineStr">
        <is>
          <t>Store_018</t>
        </is>
      </c>
      <c r="E1082" t="inlineStr">
        <is>
          <t>South</t>
        </is>
      </c>
      <c r="F1082" t="inlineStr">
        <is>
          <t>P0133</t>
        </is>
      </c>
      <c r="G1082" t="inlineStr">
        <is>
          <t>Prod_0133</t>
        </is>
      </c>
      <c r="H1082" t="inlineStr">
        <is>
          <t>Stationery</t>
        </is>
      </c>
      <c r="I1082" t="n">
        <v>5</v>
      </c>
      <c r="J1082" t="n">
        <v>352.57</v>
      </c>
      <c r="K1082" t="n">
        <v>0.2</v>
      </c>
      <c r="L1082">
        <f>I1082*J1082*(1-K1082)</f>
        <v/>
      </c>
      <c r="M1082">
        <f>VLOOKUP(F1082,Products!A:D,4,FALSE)*I1082</f>
        <v/>
      </c>
      <c r="N1082">
        <f>L1082-M1082</f>
        <v/>
      </c>
    </row>
    <row r="1083">
      <c r="A1083" t="inlineStr">
        <is>
          <t>T1001081</t>
        </is>
      </c>
      <c r="B1083" t="inlineStr">
        <is>
          <t>2023-04-19</t>
        </is>
      </c>
      <c r="C1083" t="inlineStr">
        <is>
          <t>S025</t>
        </is>
      </c>
      <c r="D1083" t="inlineStr">
        <is>
          <t>Store_025</t>
        </is>
      </c>
      <c r="E1083" t="inlineStr">
        <is>
          <t>Central</t>
        </is>
      </c>
      <c r="F1083" t="inlineStr">
        <is>
          <t>P0048</t>
        </is>
      </c>
      <c r="G1083" t="inlineStr">
        <is>
          <t>Prod_0048</t>
        </is>
      </c>
      <c r="H1083" t="inlineStr">
        <is>
          <t>Toys</t>
        </is>
      </c>
      <c r="I1083" t="n">
        <v>3</v>
      </c>
      <c r="J1083" t="n">
        <v>268.26</v>
      </c>
      <c r="K1083" t="n">
        <v>0</v>
      </c>
      <c r="L1083">
        <f>I1083*J1083*(1-K1083)</f>
        <v/>
      </c>
      <c r="M1083">
        <f>VLOOKUP(F1083,Products!A:D,4,FALSE)*I1083</f>
        <v/>
      </c>
      <c r="N1083">
        <f>L1083-M1083</f>
        <v/>
      </c>
    </row>
    <row r="1084">
      <c r="A1084" t="inlineStr">
        <is>
          <t>T1001082</t>
        </is>
      </c>
      <c r="B1084" t="inlineStr">
        <is>
          <t>2023-04-08</t>
        </is>
      </c>
      <c r="C1084" t="inlineStr">
        <is>
          <t>S032</t>
        </is>
      </c>
      <c r="D1084" t="inlineStr">
        <is>
          <t>Store_032</t>
        </is>
      </c>
      <c r="E1084" t="inlineStr">
        <is>
          <t>Central</t>
        </is>
      </c>
      <c r="F1084" t="inlineStr">
        <is>
          <t>P0184</t>
        </is>
      </c>
      <c r="G1084" t="inlineStr">
        <is>
          <t>Prod_0184</t>
        </is>
      </c>
      <c r="H1084" t="inlineStr">
        <is>
          <t>Beverages</t>
        </is>
      </c>
      <c r="I1084" t="n">
        <v>6</v>
      </c>
      <c r="J1084" t="n">
        <v>607.83</v>
      </c>
      <c r="K1084" t="n">
        <v>0</v>
      </c>
      <c r="L1084">
        <f>I1084*J1084*(1-K1084)</f>
        <v/>
      </c>
      <c r="M1084">
        <f>VLOOKUP(F1084,Products!A:D,4,FALSE)*I1084</f>
        <v/>
      </c>
      <c r="N1084">
        <f>L1084-M1084</f>
        <v/>
      </c>
    </row>
    <row r="1085">
      <c r="A1085" t="inlineStr">
        <is>
          <t>T1001083</t>
        </is>
      </c>
      <c r="B1085" t="inlineStr">
        <is>
          <t>2023-04-30</t>
        </is>
      </c>
      <c r="C1085" t="inlineStr">
        <is>
          <t>S047</t>
        </is>
      </c>
      <c r="D1085" t="inlineStr">
        <is>
          <t>Store_047</t>
        </is>
      </c>
      <c r="E1085" t="inlineStr">
        <is>
          <t>North</t>
        </is>
      </c>
      <c r="F1085" t="inlineStr">
        <is>
          <t>P0111</t>
        </is>
      </c>
      <c r="G1085" t="inlineStr">
        <is>
          <t>Prod_0111</t>
        </is>
      </c>
      <c r="H1085" t="inlineStr">
        <is>
          <t>Clothing</t>
        </is>
      </c>
      <c r="I1085" t="n">
        <v>7</v>
      </c>
      <c r="J1085" t="n">
        <v>439.91</v>
      </c>
      <c r="K1085" t="n">
        <v>0</v>
      </c>
      <c r="L1085">
        <f>I1085*J1085*(1-K1085)</f>
        <v/>
      </c>
      <c r="M1085">
        <f>VLOOKUP(F1085,Products!A:D,4,FALSE)*I1085</f>
        <v/>
      </c>
      <c r="N1085">
        <f>L1085-M1085</f>
        <v/>
      </c>
    </row>
    <row r="1086">
      <c r="A1086" t="inlineStr">
        <is>
          <t>T1001084</t>
        </is>
      </c>
      <c r="B1086" t="inlineStr">
        <is>
          <t>2023-01-02</t>
        </is>
      </c>
      <c r="C1086" t="inlineStr">
        <is>
          <t>S015</t>
        </is>
      </c>
      <c r="D1086" t="inlineStr">
        <is>
          <t>Store_015</t>
        </is>
      </c>
      <c r="E1086" t="inlineStr">
        <is>
          <t>North</t>
        </is>
      </c>
      <c r="F1086" t="inlineStr">
        <is>
          <t>P0140</t>
        </is>
      </c>
      <c r="G1086" t="inlineStr">
        <is>
          <t>Prod_0140</t>
        </is>
      </c>
      <c r="H1086" t="inlineStr">
        <is>
          <t>Food</t>
        </is>
      </c>
      <c r="I1086" t="n">
        <v>5</v>
      </c>
      <c r="J1086" t="n">
        <v>822.8</v>
      </c>
      <c r="K1086" t="n">
        <v>0</v>
      </c>
      <c r="L1086">
        <f>I1086*J1086*(1-K1086)</f>
        <v/>
      </c>
      <c r="M1086">
        <f>VLOOKUP(F1086,Products!A:D,4,FALSE)*I1086</f>
        <v/>
      </c>
      <c r="N1086">
        <f>L1086-M1086</f>
        <v/>
      </c>
    </row>
    <row r="1087">
      <c r="A1087" t="inlineStr">
        <is>
          <t>T1001085</t>
        </is>
      </c>
      <c r="B1087" t="inlineStr">
        <is>
          <t>2025-07-19</t>
        </is>
      </c>
      <c r="C1087" t="inlineStr">
        <is>
          <t>S028</t>
        </is>
      </c>
      <c r="D1087" t="inlineStr">
        <is>
          <t>Store_028</t>
        </is>
      </c>
      <c r="E1087" t="inlineStr">
        <is>
          <t>North</t>
        </is>
      </c>
      <c r="F1087" t="inlineStr">
        <is>
          <t>P0199</t>
        </is>
      </c>
      <c r="G1087" t="inlineStr">
        <is>
          <t>Prod_0199</t>
        </is>
      </c>
      <c r="H1087" t="inlineStr">
        <is>
          <t>Beverages</t>
        </is>
      </c>
      <c r="I1087" t="n">
        <v>4</v>
      </c>
      <c r="J1087" t="n">
        <v>93.02</v>
      </c>
      <c r="K1087" t="n">
        <v>0.05</v>
      </c>
      <c r="L1087">
        <f>I1087*J1087*(1-K1087)</f>
        <v/>
      </c>
      <c r="M1087">
        <f>VLOOKUP(F1087,Products!A:D,4,FALSE)*I1087</f>
        <v/>
      </c>
      <c r="N1087">
        <f>L1087-M1087</f>
        <v/>
      </c>
    </row>
    <row r="1088">
      <c r="A1088" t="inlineStr">
        <is>
          <t>T1001086</t>
        </is>
      </c>
      <c r="B1088" t="inlineStr">
        <is>
          <t>2023-06-28</t>
        </is>
      </c>
      <c r="C1088" t="inlineStr">
        <is>
          <t>S017</t>
        </is>
      </c>
      <c r="D1088" t="inlineStr">
        <is>
          <t>Store_017</t>
        </is>
      </c>
      <c r="E1088" t="inlineStr">
        <is>
          <t>South</t>
        </is>
      </c>
      <c r="F1088" t="inlineStr">
        <is>
          <t>P0102</t>
        </is>
      </c>
      <c r="G1088" t="inlineStr">
        <is>
          <t>Prod_0102</t>
        </is>
      </c>
      <c r="H1088" t="inlineStr">
        <is>
          <t>Food</t>
        </is>
      </c>
      <c r="I1088" t="n">
        <v>4</v>
      </c>
      <c r="J1088" t="n">
        <v>636.22</v>
      </c>
      <c r="K1088" t="n">
        <v>0.05</v>
      </c>
      <c r="L1088">
        <f>I1088*J1088*(1-K1088)</f>
        <v/>
      </c>
      <c r="M1088">
        <f>VLOOKUP(F1088,Products!A:D,4,FALSE)*I1088</f>
        <v/>
      </c>
      <c r="N1088">
        <f>L1088-M1088</f>
        <v/>
      </c>
    </row>
    <row r="1089">
      <c r="A1089" t="inlineStr">
        <is>
          <t>T1001087</t>
        </is>
      </c>
      <c r="B1089" t="inlineStr">
        <is>
          <t>2023-03-27</t>
        </is>
      </c>
      <c r="C1089" t="inlineStr">
        <is>
          <t>S008</t>
        </is>
      </c>
      <c r="D1089" t="inlineStr">
        <is>
          <t>Store_008</t>
        </is>
      </c>
      <c r="E1089" t="inlineStr">
        <is>
          <t>East</t>
        </is>
      </c>
      <c r="F1089" t="inlineStr">
        <is>
          <t>P0035</t>
        </is>
      </c>
      <c r="G1089" t="inlineStr">
        <is>
          <t>Prod_0035</t>
        </is>
      </c>
      <c r="H1089" t="inlineStr">
        <is>
          <t>Beverages</t>
        </is>
      </c>
      <c r="I1089" t="n">
        <v>5</v>
      </c>
      <c r="J1089" t="n">
        <v>92.95999999999999</v>
      </c>
      <c r="K1089" t="n">
        <v>0</v>
      </c>
      <c r="L1089">
        <f>I1089*J1089*(1-K1089)</f>
        <v/>
      </c>
      <c r="M1089">
        <f>VLOOKUP(F1089,Products!A:D,4,FALSE)*I1089</f>
        <v/>
      </c>
      <c r="N1089">
        <f>L1089-M1089</f>
        <v/>
      </c>
    </row>
    <row r="1090">
      <c r="A1090" t="inlineStr">
        <is>
          <t>T1001088</t>
        </is>
      </c>
      <c r="B1090" t="inlineStr">
        <is>
          <t>2023-04-18</t>
        </is>
      </c>
      <c r="C1090" t="inlineStr">
        <is>
          <t>S045</t>
        </is>
      </c>
      <c r="D1090" t="inlineStr">
        <is>
          <t>Store_045</t>
        </is>
      </c>
      <c r="E1090" t="inlineStr">
        <is>
          <t>East</t>
        </is>
      </c>
      <c r="F1090" t="inlineStr">
        <is>
          <t>P0019</t>
        </is>
      </c>
      <c r="G1090" t="inlineStr">
        <is>
          <t>Prod_0019</t>
        </is>
      </c>
      <c r="H1090" t="inlineStr">
        <is>
          <t>Toys</t>
        </is>
      </c>
      <c r="I1090" t="n">
        <v>9</v>
      </c>
      <c r="J1090" t="n">
        <v>540.39</v>
      </c>
      <c r="K1090" t="n">
        <v>0</v>
      </c>
      <c r="L1090">
        <f>I1090*J1090*(1-K1090)</f>
        <v/>
      </c>
      <c r="M1090">
        <f>VLOOKUP(F1090,Products!A:D,4,FALSE)*I1090</f>
        <v/>
      </c>
      <c r="N1090">
        <f>L1090-M1090</f>
        <v/>
      </c>
    </row>
    <row r="1091">
      <c r="A1091" t="inlineStr">
        <is>
          <t>T1001089</t>
        </is>
      </c>
      <c r="B1091" t="inlineStr">
        <is>
          <t>2023-03-15</t>
        </is>
      </c>
      <c r="C1091" t="inlineStr">
        <is>
          <t>S019</t>
        </is>
      </c>
      <c r="D1091" t="inlineStr">
        <is>
          <t>Store_019</t>
        </is>
      </c>
      <c r="E1091" t="inlineStr">
        <is>
          <t>East</t>
        </is>
      </c>
      <c r="F1091" t="inlineStr">
        <is>
          <t>P0013</t>
        </is>
      </c>
      <c r="G1091" t="inlineStr">
        <is>
          <t>Prod_0013</t>
        </is>
      </c>
      <c r="H1091" t="inlineStr">
        <is>
          <t>Clothing</t>
        </is>
      </c>
      <c r="I1091" t="n">
        <v>9</v>
      </c>
      <c r="J1091" t="n">
        <v>80.25</v>
      </c>
      <c r="K1091" t="n">
        <v>0</v>
      </c>
      <c r="L1091">
        <f>I1091*J1091*(1-K1091)</f>
        <v/>
      </c>
      <c r="M1091">
        <f>VLOOKUP(F1091,Products!A:D,4,FALSE)*I1091</f>
        <v/>
      </c>
      <c r="N1091">
        <f>L1091-M1091</f>
        <v/>
      </c>
    </row>
    <row r="1092">
      <c r="A1092" t="inlineStr">
        <is>
          <t>T1001090</t>
        </is>
      </c>
      <c r="B1092" t="inlineStr">
        <is>
          <t>2024-12-31</t>
        </is>
      </c>
      <c r="C1092" t="inlineStr">
        <is>
          <t>S008</t>
        </is>
      </c>
      <c r="D1092" t="inlineStr">
        <is>
          <t>Store_008</t>
        </is>
      </c>
      <c r="E1092" t="inlineStr">
        <is>
          <t>East</t>
        </is>
      </c>
      <c r="F1092" t="inlineStr">
        <is>
          <t>P0015</t>
        </is>
      </c>
      <c r="G1092" t="inlineStr">
        <is>
          <t>Prod_0015</t>
        </is>
      </c>
      <c r="H1092" t="inlineStr">
        <is>
          <t>Food</t>
        </is>
      </c>
      <c r="I1092" t="n">
        <v>9</v>
      </c>
      <c r="J1092" t="n">
        <v>123.23</v>
      </c>
      <c r="K1092" t="n">
        <v>0.05</v>
      </c>
      <c r="L1092">
        <f>I1092*J1092*(1-K1092)</f>
        <v/>
      </c>
      <c r="M1092">
        <f>VLOOKUP(F1092,Products!A:D,4,FALSE)*I1092</f>
        <v/>
      </c>
      <c r="N1092">
        <f>L1092-M1092</f>
        <v/>
      </c>
    </row>
    <row r="1093">
      <c r="A1093" t="inlineStr">
        <is>
          <t>T1001091</t>
        </is>
      </c>
      <c r="B1093" t="inlineStr">
        <is>
          <t>2023-08-06</t>
        </is>
      </c>
      <c r="C1093" t="inlineStr">
        <is>
          <t>S038</t>
        </is>
      </c>
      <c r="D1093" t="inlineStr">
        <is>
          <t>Store_038</t>
        </is>
      </c>
      <c r="E1093" t="inlineStr">
        <is>
          <t>East</t>
        </is>
      </c>
      <c r="F1093" t="inlineStr">
        <is>
          <t>P0096</t>
        </is>
      </c>
      <c r="G1093" t="inlineStr">
        <is>
          <t>Prod_0096</t>
        </is>
      </c>
      <c r="H1093" t="inlineStr">
        <is>
          <t>Beverages</t>
        </is>
      </c>
      <c r="I1093" t="n">
        <v>1</v>
      </c>
      <c r="J1093" t="n">
        <v>527.78</v>
      </c>
      <c r="K1093" t="n">
        <v>0.2</v>
      </c>
      <c r="L1093">
        <f>I1093*J1093*(1-K1093)</f>
        <v/>
      </c>
      <c r="M1093">
        <f>VLOOKUP(F1093,Products!A:D,4,FALSE)*I1093</f>
        <v/>
      </c>
      <c r="N1093">
        <f>L1093-M1093</f>
        <v/>
      </c>
    </row>
    <row r="1094">
      <c r="A1094" t="inlineStr">
        <is>
          <t>T1001092</t>
        </is>
      </c>
      <c r="B1094" t="inlineStr">
        <is>
          <t>2025-06-19</t>
        </is>
      </c>
      <c r="C1094" t="inlineStr">
        <is>
          <t>S024</t>
        </is>
      </c>
      <c r="D1094" t="inlineStr">
        <is>
          <t>Store_024</t>
        </is>
      </c>
      <c r="E1094" t="inlineStr">
        <is>
          <t>South</t>
        </is>
      </c>
      <c r="F1094" t="inlineStr">
        <is>
          <t>P0079</t>
        </is>
      </c>
      <c r="G1094" t="inlineStr">
        <is>
          <t>Prod_0079</t>
        </is>
      </c>
      <c r="H1094" t="inlineStr">
        <is>
          <t>Food</t>
        </is>
      </c>
      <c r="I1094" t="n">
        <v>3</v>
      </c>
      <c r="J1094" t="n">
        <v>741.52</v>
      </c>
      <c r="K1094" t="n">
        <v>0.2</v>
      </c>
      <c r="L1094">
        <f>I1094*J1094*(1-K1094)</f>
        <v/>
      </c>
      <c r="M1094">
        <f>VLOOKUP(F1094,Products!A:D,4,FALSE)*I1094</f>
        <v/>
      </c>
      <c r="N1094">
        <f>L1094-M1094</f>
        <v/>
      </c>
    </row>
    <row r="1095">
      <c r="A1095" t="inlineStr">
        <is>
          <t>T1001093</t>
        </is>
      </c>
      <c r="B1095" t="inlineStr">
        <is>
          <t>2023-05-25</t>
        </is>
      </c>
      <c r="C1095" t="inlineStr">
        <is>
          <t>S050</t>
        </is>
      </c>
      <c r="D1095" t="inlineStr">
        <is>
          <t>Store_050</t>
        </is>
      </c>
      <c r="E1095" t="inlineStr">
        <is>
          <t>South</t>
        </is>
      </c>
      <c r="F1095" t="inlineStr">
        <is>
          <t>P0091</t>
        </is>
      </c>
      <c r="G1095" t="inlineStr">
        <is>
          <t>Prod_0091</t>
        </is>
      </c>
      <c r="H1095" t="inlineStr">
        <is>
          <t>Toys</t>
        </is>
      </c>
      <c r="I1095" t="n">
        <v>1</v>
      </c>
      <c r="J1095" t="n">
        <v>336.6</v>
      </c>
      <c r="K1095" t="n">
        <v>0</v>
      </c>
      <c r="L1095">
        <f>I1095*J1095*(1-K1095)</f>
        <v/>
      </c>
      <c r="M1095">
        <f>VLOOKUP(F1095,Products!A:D,4,FALSE)*I1095</f>
        <v/>
      </c>
      <c r="N1095">
        <f>L1095-M1095</f>
        <v/>
      </c>
    </row>
    <row r="1096">
      <c r="A1096" t="inlineStr">
        <is>
          <t>T1001094</t>
        </is>
      </c>
      <c r="B1096" t="inlineStr">
        <is>
          <t>2023-05-28</t>
        </is>
      </c>
      <c r="C1096" t="inlineStr">
        <is>
          <t>S032</t>
        </is>
      </c>
      <c r="D1096" t="inlineStr">
        <is>
          <t>Store_032</t>
        </is>
      </c>
      <c r="E1096" t="inlineStr">
        <is>
          <t>Central</t>
        </is>
      </c>
      <c r="F1096" t="inlineStr">
        <is>
          <t>P0106</t>
        </is>
      </c>
      <c r="G1096" t="inlineStr">
        <is>
          <t>Prod_0106</t>
        </is>
      </c>
      <c r="H1096" t="inlineStr">
        <is>
          <t>Electronics</t>
        </is>
      </c>
      <c r="I1096" t="n">
        <v>9</v>
      </c>
      <c r="J1096" t="n">
        <v>965.51</v>
      </c>
      <c r="K1096" t="n">
        <v>0.05</v>
      </c>
      <c r="L1096">
        <f>I1096*J1096*(1-K1096)</f>
        <v/>
      </c>
      <c r="M1096">
        <f>VLOOKUP(F1096,Products!A:D,4,FALSE)*I1096</f>
        <v/>
      </c>
      <c r="N1096">
        <f>L1096-M1096</f>
        <v/>
      </c>
    </row>
    <row r="1097">
      <c r="A1097" t="inlineStr">
        <is>
          <t>T1001095</t>
        </is>
      </c>
      <c r="B1097" t="inlineStr">
        <is>
          <t>2024-08-21</t>
        </is>
      </c>
      <c r="C1097" t="inlineStr">
        <is>
          <t>S005</t>
        </is>
      </c>
      <c r="D1097" t="inlineStr">
        <is>
          <t>Store_005</t>
        </is>
      </c>
      <c r="E1097" t="inlineStr">
        <is>
          <t>Central</t>
        </is>
      </c>
      <c r="F1097" t="inlineStr">
        <is>
          <t>P0143</t>
        </is>
      </c>
      <c r="G1097" t="inlineStr">
        <is>
          <t>Prod_0143</t>
        </is>
      </c>
      <c r="H1097" t="inlineStr">
        <is>
          <t>Electronics</t>
        </is>
      </c>
      <c r="I1097" t="n">
        <v>8</v>
      </c>
      <c r="J1097" t="n">
        <v>366.08</v>
      </c>
      <c r="K1097" t="n">
        <v>0</v>
      </c>
      <c r="L1097">
        <f>I1097*J1097*(1-K1097)</f>
        <v/>
      </c>
      <c r="M1097">
        <f>VLOOKUP(F1097,Products!A:D,4,FALSE)*I1097</f>
        <v/>
      </c>
      <c r="N1097">
        <f>L1097-M1097</f>
        <v/>
      </c>
    </row>
    <row r="1098">
      <c r="A1098" t="inlineStr">
        <is>
          <t>T1001096</t>
        </is>
      </c>
      <c r="B1098" t="inlineStr">
        <is>
          <t>2023-03-08</t>
        </is>
      </c>
      <c r="C1098" t="inlineStr">
        <is>
          <t>S022</t>
        </is>
      </c>
      <c r="D1098" t="inlineStr">
        <is>
          <t>Store_022</t>
        </is>
      </c>
      <c r="E1098" t="inlineStr">
        <is>
          <t>East</t>
        </is>
      </c>
      <c r="F1098" t="inlineStr">
        <is>
          <t>P0042</t>
        </is>
      </c>
      <c r="G1098" t="inlineStr">
        <is>
          <t>Prod_0042</t>
        </is>
      </c>
      <c r="H1098" t="inlineStr">
        <is>
          <t>Electronics</t>
        </is>
      </c>
      <c r="I1098" t="n">
        <v>7</v>
      </c>
      <c r="J1098" t="n">
        <v>999.11</v>
      </c>
      <c r="K1098" t="n">
        <v>0.1</v>
      </c>
      <c r="L1098">
        <f>I1098*J1098*(1-K1098)</f>
        <v/>
      </c>
      <c r="M1098">
        <f>VLOOKUP(F1098,Products!A:D,4,FALSE)*I1098</f>
        <v/>
      </c>
      <c r="N1098">
        <f>L1098-M1098</f>
        <v/>
      </c>
    </row>
    <row r="1099">
      <c r="A1099" t="inlineStr">
        <is>
          <t>T1001097</t>
        </is>
      </c>
      <c r="B1099" t="inlineStr">
        <is>
          <t>2025-02-26</t>
        </is>
      </c>
      <c r="C1099" t="inlineStr">
        <is>
          <t>S003</t>
        </is>
      </c>
      <c r="D1099" t="inlineStr">
        <is>
          <t>Store_003</t>
        </is>
      </c>
      <c r="E1099" t="inlineStr">
        <is>
          <t>North</t>
        </is>
      </c>
      <c r="F1099" t="inlineStr">
        <is>
          <t>P0088</t>
        </is>
      </c>
      <c r="G1099" t="inlineStr">
        <is>
          <t>Prod_0088</t>
        </is>
      </c>
      <c r="H1099" t="inlineStr">
        <is>
          <t>Toys</t>
        </is>
      </c>
      <c r="I1099" t="n">
        <v>9</v>
      </c>
      <c r="J1099" t="n">
        <v>474.13</v>
      </c>
      <c r="K1099" t="n">
        <v>0.1</v>
      </c>
      <c r="L1099">
        <f>I1099*J1099*(1-K1099)</f>
        <v/>
      </c>
      <c r="M1099">
        <f>VLOOKUP(F1099,Products!A:D,4,FALSE)*I1099</f>
        <v/>
      </c>
      <c r="N1099">
        <f>L1099-M1099</f>
        <v/>
      </c>
    </row>
    <row r="1100">
      <c r="A1100" t="inlineStr">
        <is>
          <t>T1001098</t>
        </is>
      </c>
      <c r="B1100" t="inlineStr">
        <is>
          <t>2023-01-03</t>
        </is>
      </c>
      <c r="C1100" t="inlineStr">
        <is>
          <t>S024</t>
        </is>
      </c>
      <c r="D1100" t="inlineStr">
        <is>
          <t>Store_024</t>
        </is>
      </c>
      <c r="E1100" t="inlineStr">
        <is>
          <t>South</t>
        </is>
      </c>
      <c r="F1100" t="inlineStr">
        <is>
          <t>P0185</t>
        </is>
      </c>
      <c r="G1100" t="inlineStr">
        <is>
          <t>Prod_0185</t>
        </is>
      </c>
      <c r="H1100" t="inlineStr">
        <is>
          <t>Food</t>
        </is>
      </c>
      <c r="I1100" t="n">
        <v>3</v>
      </c>
      <c r="J1100" t="n">
        <v>412.54</v>
      </c>
      <c r="K1100" t="n">
        <v>0</v>
      </c>
      <c r="L1100">
        <f>I1100*J1100*(1-K1100)</f>
        <v/>
      </c>
      <c r="M1100">
        <f>VLOOKUP(F1100,Products!A:D,4,FALSE)*I1100</f>
        <v/>
      </c>
      <c r="N1100">
        <f>L1100-M1100</f>
        <v/>
      </c>
    </row>
    <row r="1101">
      <c r="A1101" t="inlineStr">
        <is>
          <t>T1001099</t>
        </is>
      </c>
      <c r="B1101" t="inlineStr">
        <is>
          <t>2024-07-13</t>
        </is>
      </c>
      <c r="C1101" t="inlineStr">
        <is>
          <t>S045</t>
        </is>
      </c>
      <c r="D1101" t="inlineStr">
        <is>
          <t>Store_045</t>
        </is>
      </c>
      <c r="E1101" t="inlineStr">
        <is>
          <t>East</t>
        </is>
      </c>
      <c r="F1101" t="inlineStr">
        <is>
          <t>P0158</t>
        </is>
      </c>
      <c r="G1101" t="inlineStr">
        <is>
          <t>Prod_0158</t>
        </is>
      </c>
      <c r="H1101" t="inlineStr">
        <is>
          <t>Beverages</t>
        </is>
      </c>
      <c r="I1101" t="n">
        <v>5</v>
      </c>
      <c r="J1101" t="n">
        <v>314.18</v>
      </c>
      <c r="K1101" t="n">
        <v>0.2</v>
      </c>
      <c r="L1101">
        <f>I1101*J1101*(1-K1101)</f>
        <v/>
      </c>
      <c r="M1101">
        <f>VLOOKUP(F1101,Products!A:D,4,FALSE)*I1101</f>
        <v/>
      </c>
      <c r="N1101">
        <f>L1101-M1101</f>
        <v/>
      </c>
    </row>
    <row r="1102">
      <c r="A1102" t="inlineStr">
        <is>
          <t>T1001100</t>
        </is>
      </c>
      <c r="B1102" t="inlineStr">
        <is>
          <t>2024-10-14</t>
        </is>
      </c>
      <c r="C1102" t="inlineStr">
        <is>
          <t>S007</t>
        </is>
      </c>
      <c r="D1102" t="inlineStr">
        <is>
          <t>Store_007</t>
        </is>
      </c>
      <c r="E1102" t="inlineStr">
        <is>
          <t>East</t>
        </is>
      </c>
      <c r="F1102" t="inlineStr">
        <is>
          <t>P0020</t>
        </is>
      </c>
      <c r="G1102" t="inlineStr">
        <is>
          <t>Prod_0020</t>
        </is>
      </c>
      <c r="H1102" t="inlineStr">
        <is>
          <t>Beverages</t>
        </is>
      </c>
      <c r="I1102" t="n">
        <v>1</v>
      </c>
      <c r="J1102" t="n">
        <v>696.49</v>
      </c>
      <c r="K1102" t="n">
        <v>0.1</v>
      </c>
      <c r="L1102">
        <f>I1102*J1102*(1-K1102)</f>
        <v/>
      </c>
      <c r="M1102">
        <f>VLOOKUP(F1102,Products!A:D,4,FALSE)*I1102</f>
        <v/>
      </c>
      <c r="N1102">
        <f>L1102-M1102</f>
        <v/>
      </c>
    </row>
    <row r="1103">
      <c r="A1103" t="inlineStr">
        <is>
          <t>T1001101</t>
        </is>
      </c>
      <c r="B1103" t="inlineStr">
        <is>
          <t>2024-01-01</t>
        </is>
      </c>
      <c r="C1103" t="inlineStr">
        <is>
          <t>S018</t>
        </is>
      </c>
      <c r="D1103" t="inlineStr">
        <is>
          <t>Store_018</t>
        </is>
      </c>
      <c r="E1103" t="inlineStr">
        <is>
          <t>South</t>
        </is>
      </c>
      <c r="F1103" t="inlineStr">
        <is>
          <t>P0081</t>
        </is>
      </c>
      <c r="G1103" t="inlineStr">
        <is>
          <t>Prod_0081</t>
        </is>
      </c>
      <c r="H1103" t="inlineStr">
        <is>
          <t>Electronics</t>
        </is>
      </c>
      <c r="I1103" t="n">
        <v>5</v>
      </c>
      <c r="J1103" t="n">
        <v>336.38</v>
      </c>
      <c r="K1103" t="n">
        <v>0</v>
      </c>
      <c r="L1103">
        <f>I1103*J1103*(1-K1103)</f>
        <v/>
      </c>
      <c r="M1103">
        <f>VLOOKUP(F1103,Products!A:D,4,FALSE)*I1103</f>
        <v/>
      </c>
      <c r="N1103">
        <f>L1103-M1103</f>
        <v/>
      </c>
    </row>
    <row r="1104">
      <c r="A1104" t="inlineStr">
        <is>
          <t>T1001102</t>
        </is>
      </c>
      <c r="B1104" t="inlineStr">
        <is>
          <t>2024-10-25</t>
        </is>
      </c>
      <c r="C1104" t="inlineStr">
        <is>
          <t>S003</t>
        </is>
      </c>
      <c r="D1104" t="inlineStr">
        <is>
          <t>Store_003</t>
        </is>
      </c>
      <c r="E1104" t="inlineStr">
        <is>
          <t>North</t>
        </is>
      </c>
      <c r="F1104" t="inlineStr">
        <is>
          <t>P0129</t>
        </is>
      </c>
      <c r="G1104" t="inlineStr">
        <is>
          <t>Prod_0129</t>
        </is>
      </c>
      <c r="H1104" t="inlineStr">
        <is>
          <t>Stationery</t>
        </is>
      </c>
      <c r="I1104" t="n">
        <v>8</v>
      </c>
      <c r="J1104" t="n">
        <v>903.92</v>
      </c>
      <c r="K1104" t="n">
        <v>0</v>
      </c>
      <c r="L1104">
        <f>I1104*J1104*(1-K1104)</f>
        <v/>
      </c>
      <c r="M1104">
        <f>VLOOKUP(F1104,Products!A:D,4,FALSE)*I1104</f>
        <v/>
      </c>
      <c r="N1104">
        <f>L1104-M1104</f>
        <v/>
      </c>
    </row>
    <row r="1105">
      <c r="A1105" t="inlineStr">
        <is>
          <t>T1001103</t>
        </is>
      </c>
      <c r="B1105" t="inlineStr">
        <is>
          <t>2024-12-08</t>
        </is>
      </c>
      <c r="C1105" t="inlineStr">
        <is>
          <t>S003</t>
        </is>
      </c>
      <c r="D1105" t="inlineStr">
        <is>
          <t>Store_003</t>
        </is>
      </c>
      <c r="E1105" t="inlineStr">
        <is>
          <t>North</t>
        </is>
      </c>
      <c r="F1105" t="inlineStr">
        <is>
          <t>P0023</t>
        </is>
      </c>
      <c r="G1105" t="inlineStr">
        <is>
          <t>Prod_0023</t>
        </is>
      </c>
      <c r="H1105" t="inlineStr">
        <is>
          <t>Stationery</t>
        </is>
      </c>
      <c r="I1105" t="n">
        <v>7</v>
      </c>
      <c r="J1105" t="n">
        <v>126.68</v>
      </c>
      <c r="K1105" t="n">
        <v>0</v>
      </c>
      <c r="L1105">
        <f>I1105*J1105*(1-K1105)</f>
        <v/>
      </c>
      <c r="M1105">
        <f>VLOOKUP(F1105,Products!A:D,4,FALSE)*I1105</f>
        <v/>
      </c>
      <c r="N1105">
        <f>L1105-M1105</f>
        <v/>
      </c>
    </row>
    <row r="1106">
      <c r="A1106" t="inlineStr">
        <is>
          <t>T1001104</t>
        </is>
      </c>
      <c r="B1106" t="inlineStr">
        <is>
          <t>2023-04-06</t>
        </is>
      </c>
      <c r="C1106" t="inlineStr">
        <is>
          <t>S032</t>
        </is>
      </c>
      <c r="D1106" t="inlineStr">
        <is>
          <t>Store_032</t>
        </is>
      </c>
      <c r="E1106" t="inlineStr">
        <is>
          <t>Central</t>
        </is>
      </c>
      <c r="F1106" t="inlineStr">
        <is>
          <t>P0081</t>
        </is>
      </c>
      <c r="G1106" t="inlineStr">
        <is>
          <t>Prod_0081</t>
        </is>
      </c>
      <c r="H1106" t="inlineStr">
        <is>
          <t>Electronics</t>
        </is>
      </c>
      <c r="I1106" t="n">
        <v>8</v>
      </c>
      <c r="J1106" t="n">
        <v>324.75</v>
      </c>
      <c r="K1106" t="n">
        <v>0</v>
      </c>
      <c r="L1106">
        <f>I1106*J1106*(1-K1106)</f>
        <v/>
      </c>
      <c r="M1106">
        <f>VLOOKUP(F1106,Products!A:D,4,FALSE)*I1106</f>
        <v/>
      </c>
      <c r="N1106">
        <f>L1106-M1106</f>
        <v/>
      </c>
    </row>
    <row r="1107">
      <c r="A1107" t="inlineStr">
        <is>
          <t>T1001105</t>
        </is>
      </c>
      <c r="B1107" t="inlineStr">
        <is>
          <t>2025-08-24</t>
        </is>
      </c>
      <c r="C1107" t="inlineStr">
        <is>
          <t>S031</t>
        </is>
      </c>
      <c r="D1107" t="inlineStr">
        <is>
          <t>Store_031</t>
        </is>
      </c>
      <c r="E1107" t="inlineStr">
        <is>
          <t>Central</t>
        </is>
      </c>
      <c r="F1107" t="inlineStr">
        <is>
          <t>P0033</t>
        </is>
      </c>
      <c r="G1107" t="inlineStr">
        <is>
          <t>Prod_0033</t>
        </is>
      </c>
      <c r="H1107" t="inlineStr">
        <is>
          <t>Food</t>
        </is>
      </c>
      <c r="I1107" t="n">
        <v>6</v>
      </c>
      <c r="J1107" t="n">
        <v>360.96</v>
      </c>
      <c r="K1107" t="n">
        <v>0.1</v>
      </c>
      <c r="L1107">
        <f>I1107*J1107*(1-K1107)</f>
        <v/>
      </c>
      <c r="M1107">
        <f>VLOOKUP(F1107,Products!A:D,4,FALSE)*I1107</f>
        <v/>
      </c>
      <c r="N1107">
        <f>L1107-M1107</f>
        <v/>
      </c>
    </row>
    <row r="1108">
      <c r="A1108" t="inlineStr">
        <is>
          <t>T1001106</t>
        </is>
      </c>
      <c r="B1108" t="inlineStr">
        <is>
          <t>2025-01-20</t>
        </is>
      </c>
      <c r="C1108" t="inlineStr">
        <is>
          <t>S045</t>
        </is>
      </c>
      <c r="D1108" t="inlineStr">
        <is>
          <t>Store_045</t>
        </is>
      </c>
      <c r="E1108" t="inlineStr">
        <is>
          <t>East</t>
        </is>
      </c>
      <c r="F1108" t="inlineStr">
        <is>
          <t>P0171</t>
        </is>
      </c>
      <c r="G1108" t="inlineStr">
        <is>
          <t>Prod_0171</t>
        </is>
      </c>
      <c r="H1108" t="inlineStr">
        <is>
          <t>Household</t>
        </is>
      </c>
      <c r="I1108" t="n">
        <v>2</v>
      </c>
      <c r="J1108" t="n">
        <v>385.21</v>
      </c>
      <c r="K1108" t="n">
        <v>0.1</v>
      </c>
      <c r="L1108">
        <f>I1108*J1108*(1-K1108)</f>
        <v/>
      </c>
      <c r="M1108">
        <f>VLOOKUP(F1108,Products!A:D,4,FALSE)*I1108</f>
        <v/>
      </c>
      <c r="N1108">
        <f>L1108-M1108</f>
        <v/>
      </c>
    </row>
    <row r="1109">
      <c r="A1109" t="inlineStr">
        <is>
          <t>T1001107</t>
        </is>
      </c>
      <c r="B1109" t="inlineStr">
        <is>
          <t>2024-08-12</t>
        </is>
      </c>
      <c r="C1109" t="inlineStr">
        <is>
          <t>S021</t>
        </is>
      </c>
      <c r="D1109" t="inlineStr">
        <is>
          <t>Store_021</t>
        </is>
      </c>
      <c r="E1109" t="inlineStr">
        <is>
          <t>North</t>
        </is>
      </c>
      <c r="F1109" t="inlineStr">
        <is>
          <t>P0171</t>
        </is>
      </c>
      <c r="G1109" t="inlineStr">
        <is>
          <t>Prod_0171</t>
        </is>
      </c>
      <c r="H1109" t="inlineStr">
        <is>
          <t>Household</t>
        </is>
      </c>
      <c r="I1109" t="n">
        <v>6</v>
      </c>
      <c r="J1109" t="n">
        <v>343.44</v>
      </c>
      <c r="K1109" t="n">
        <v>0</v>
      </c>
      <c r="L1109">
        <f>I1109*J1109*(1-K1109)</f>
        <v/>
      </c>
      <c r="M1109">
        <f>VLOOKUP(F1109,Products!A:D,4,FALSE)*I1109</f>
        <v/>
      </c>
      <c r="N1109">
        <f>L1109-M1109</f>
        <v/>
      </c>
    </row>
    <row r="1110">
      <c r="A1110" t="inlineStr">
        <is>
          <t>T1001108</t>
        </is>
      </c>
      <c r="B1110" t="inlineStr">
        <is>
          <t>2024-11-28</t>
        </is>
      </c>
      <c r="C1110" t="inlineStr">
        <is>
          <t>S025</t>
        </is>
      </c>
      <c r="D1110" t="inlineStr">
        <is>
          <t>Store_025</t>
        </is>
      </c>
      <c r="E1110" t="inlineStr">
        <is>
          <t>Central</t>
        </is>
      </c>
      <c r="F1110" t="inlineStr">
        <is>
          <t>P0104</t>
        </is>
      </c>
      <c r="G1110" t="inlineStr">
        <is>
          <t>Prod_0104</t>
        </is>
      </c>
      <c r="H1110" t="inlineStr">
        <is>
          <t>Clothing</t>
        </is>
      </c>
      <c r="I1110" t="n">
        <v>2</v>
      </c>
      <c r="J1110" t="n">
        <v>631.5599999999999</v>
      </c>
      <c r="K1110" t="n">
        <v>0.1</v>
      </c>
      <c r="L1110">
        <f>I1110*J1110*(1-K1110)</f>
        <v/>
      </c>
      <c r="M1110">
        <f>VLOOKUP(F1110,Products!A:D,4,FALSE)*I1110</f>
        <v/>
      </c>
      <c r="N1110">
        <f>L1110-M1110</f>
        <v/>
      </c>
    </row>
    <row r="1111">
      <c r="A1111" t="inlineStr">
        <is>
          <t>T1001109</t>
        </is>
      </c>
      <c r="B1111" t="inlineStr">
        <is>
          <t>2025-04-25</t>
        </is>
      </c>
      <c r="C1111" t="inlineStr">
        <is>
          <t>S003</t>
        </is>
      </c>
      <c r="D1111" t="inlineStr">
        <is>
          <t>Store_003</t>
        </is>
      </c>
      <c r="E1111" t="inlineStr">
        <is>
          <t>North</t>
        </is>
      </c>
      <c r="F1111" t="inlineStr">
        <is>
          <t>P0102</t>
        </is>
      </c>
      <c r="G1111" t="inlineStr">
        <is>
          <t>Prod_0102</t>
        </is>
      </c>
      <c r="H1111" t="inlineStr">
        <is>
          <t>Food</t>
        </is>
      </c>
      <c r="I1111" t="n">
        <v>2</v>
      </c>
      <c r="J1111" t="n">
        <v>545.13</v>
      </c>
      <c r="K1111" t="n">
        <v>0</v>
      </c>
      <c r="L1111">
        <f>I1111*J1111*(1-K1111)</f>
        <v/>
      </c>
      <c r="M1111">
        <f>VLOOKUP(F1111,Products!A:D,4,FALSE)*I1111</f>
        <v/>
      </c>
      <c r="N1111">
        <f>L1111-M1111</f>
        <v/>
      </c>
    </row>
    <row r="1112">
      <c r="A1112" t="inlineStr">
        <is>
          <t>T1001110</t>
        </is>
      </c>
      <c r="B1112" t="inlineStr">
        <is>
          <t>2025-06-07</t>
        </is>
      </c>
      <c r="C1112" t="inlineStr">
        <is>
          <t>S046</t>
        </is>
      </c>
      <c r="D1112" t="inlineStr">
        <is>
          <t>Store_046</t>
        </is>
      </c>
      <c r="E1112" t="inlineStr">
        <is>
          <t>South</t>
        </is>
      </c>
      <c r="F1112" t="inlineStr">
        <is>
          <t>P0085</t>
        </is>
      </c>
      <c r="G1112" t="inlineStr">
        <is>
          <t>Prod_0085</t>
        </is>
      </c>
      <c r="H1112" t="inlineStr">
        <is>
          <t>Food</t>
        </is>
      </c>
      <c r="I1112" t="n">
        <v>3</v>
      </c>
      <c r="J1112" t="n">
        <v>405.56</v>
      </c>
      <c r="K1112" t="n">
        <v>0</v>
      </c>
      <c r="L1112">
        <f>I1112*J1112*(1-K1112)</f>
        <v/>
      </c>
      <c r="M1112">
        <f>VLOOKUP(F1112,Products!A:D,4,FALSE)*I1112</f>
        <v/>
      </c>
      <c r="N1112">
        <f>L1112-M1112</f>
        <v/>
      </c>
    </row>
    <row r="1113">
      <c r="A1113" t="inlineStr">
        <is>
          <t>T1001111</t>
        </is>
      </c>
      <c r="B1113" t="inlineStr">
        <is>
          <t>2023-07-10</t>
        </is>
      </c>
      <c r="C1113" t="inlineStr">
        <is>
          <t>S044</t>
        </is>
      </c>
      <c r="D1113" t="inlineStr">
        <is>
          <t>Store_044</t>
        </is>
      </c>
      <c r="E1113" t="inlineStr">
        <is>
          <t>North</t>
        </is>
      </c>
      <c r="F1113" t="inlineStr">
        <is>
          <t>P0176</t>
        </is>
      </c>
      <c r="G1113" t="inlineStr">
        <is>
          <t>Prod_0176</t>
        </is>
      </c>
      <c r="H1113" t="inlineStr">
        <is>
          <t>Food</t>
        </is>
      </c>
      <c r="I1113" t="n">
        <v>8</v>
      </c>
      <c r="J1113" t="n">
        <v>715.24</v>
      </c>
      <c r="K1113" t="n">
        <v>0</v>
      </c>
      <c r="L1113">
        <f>I1113*J1113*(1-K1113)</f>
        <v/>
      </c>
      <c r="M1113">
        <f>VLOOKUP(F1113,Products!A:D,4,FALSE)*I1113</f>
        <v/>
      </c>
      <c r="N1113">
        <f>L1113-M1113</f>
        <v/>
      </c>
    </row>
    <row r="1114">
      <c r="A1114" t="inlineStr">
        <is>
          <t>T1001112</t>
        </is>
      </c>
      <c r="B1114" t="inlineStr">
        <is>
          <t>2024-05-21</t>
        </is>
      </c>
      <c r="C1114" t="inlineStr">
        <is>
          <t>S018</t>
        </is>
      </c>
      <c r="D1114" t="inlineStr">
        <is>
          <t>Store_018</t>
        </is>
      </c>
      <c r="E1114" t="inlineStr">
        <is>
          <t>South</t>
        </is>
      </c>
      <c r="F1114" t="inlineStr">
        <is>
          <t>P0192</t>
        </is>
      </c>
      <c r="G1114" t="inlineStr">
        <is>
          <t>Prod_0192</t>
        </is>
      </c>
      <c r="H1114" t="inlineStr">
        <is>
          <t>Beverages</t>
        </is>
      </c>
      <c r="I1114" t="n">
        <v>4</v>
      </c>
      <c r="J1114" t="n">
        <v>451.66</v>
      </c>
      <c r="K1114" t="n">
        <v>0</v>
      </c>
      <c r="L1114">
        <f>I1114*J1114*(1-K1114)</f>
        <v/>
      </c>
      <c r="M1114">
        <f>VLOOKUP(F1114,Products!A:D,4,FALSE)*I1114</f>
        <v/>
      </c>
      <c r="N1114">
        <f>L1114-M1114</f>
        <v/>
      </c>
    </row>
    <row r="1115">
      <c r="A1115" t="inlineStr">
        <is>
          <t>T1001113</t>
        </is>
      </c>
      <c r="B1115" t="inlineStr">
        <is>
          <t>2024-04-09</t>
        </is>
      </c>
      <c r="C1115" t="inlineStr">
        <is>
          <t>S001</t>
        </is>
      </c>
      <c r="D1115" t="inlineStr">
        <is>
          <t>Store_001</t>
        </is>
      </c>
      <c r="E1115" t="inlineStr">
        <is>
          <t>West</t>
        </is>
      </c>
      <c r="F1115" t="inlineStr">
        <is>
          <t>P0059</t>
        </is>
      </c>
      <c r="G1115" t="inlineStr">
        <is>
          <t>Prod_0059</t>
        </is>
      </c>
      <c r="H1115" t="inlineStr">
        <is>
          <t>Beverages</t>
        </is>
      </c>
      <c r="I1115" t="n">
        <v>3</v>
      </c>
      <c r="J1115" t="n">
        <v>568.08</v>
      </c>
      <c r="K1115" t="n">
        <v>0</v>
      </c>
      <c r="L1115">
        <f>I1115*J1115*(1-K1115)</f>
        <v/>
      </c>
      <c r="M1115">
        <f>VLOOKUP(F1115,Products!A:D,4,FALSE)*I1115</f>
        <v/>
      </c>
      <c r="N1115">
        <f>L1115-M1115</f>
        <v/>
      </c>
    </row>
    <row r="1116">
      <c r="A1116" t="inlineStr">
        <is>
          <t>T1001114</t>
        </is>
      </c>
      <c r="B1116" t="inlineStr">
        <is>
          <t>2024-06-18</t>
        </is>
      </c>
      <c r="C1116" t="inlineStr">
        <is>
          <t>S016</t>
        </is>
      </c>
      <c r="D1116" t="inlineStr">
        <is>
          <t>Store_016</t>
        </is>
      </c>
      <c r="E1116" t="inlineStr">
        <is>
          <t>West</t>
        </is>
      </c>
      <c r="F1116" t="inlineStr">
        <is>
          <t>P0114</t>
        </is>
      </c>
      <c r="G1116" t="inlineStr">
        <is>
          <t>Prod_0114</t>
        </is>
      </c>
      <c r="H1116" t="inlineStr">
        <is>
          <t>Beverages</t>
        </is>
      </c>
      <c r="I1116" t="n">
        <v>7</v>
      </c>
      <c r="J1116" t="n">
        <v>601.78</v>
      </c>
      <c r="K1116" t="n">
        <v>0.1</v>
      </c>
      <c r="L1116">
        <f>I1116*J1116*(1-K1116)</f>
        <v/>
      </c>
      <c r="M1116">
        <f>VLOOKUP(F1116,Products!A:D,4,FALSE)*I1116</f>
        <v/>
      </c>
      <c r="N1116">
        <f>L1116-M1116</f>
        <v/>
      </c>
    </row>
    <row r="1117">
      <c r="A1117" t="inlineStr">
        <is>
          <t>T1001115</t>
        </is>
      </c>
      <c r="B1117" t="inlineStr">
        <is>
          <t>2024-11-24</t>
        </is>
      </c>
      <c r="C1117" t="inlineStr">
        <is>
          <t>S004</t>
        </is>
      </c>
      <c r="D1117" t="inlineStr">
        <is>
          <t>Store_004</t>
        </is>
      </c>
      <c r="E1117" t="inlineStr">
        <is>
          <t>Central</t>
        </is>
      </c>
      <c r="F1117" t="inlineStr">
        <is>
          <t>P0009</t>
        </is>
      </c>
      <c r="G1117" t="inlineStr">
        <is>
          <t>Prod_0009</t>
        </is>
      </c>
      <c r="H1117" t="inlineStr">
        <is>
          <t>Toys</t>
        </is>
      </c>
      <c r="I1117" t="n">
        <v>6</v>
      </c>
      <c r="J1117" t="n">
        <v>695</v>
      </c>
      <c r="K1117" t="n">
        <v>0.1</v>
      </c>
      <c r="L1117">
        <f>I1117*J1117*(1-K1117)</f>
        <v/>
      </c>
      <c r="M1117">
        <f>VLOOKUP(F1117,Products!A:D,4,FALSE)*I1117</f>
        <v/>
      </c>
      <c r="N1117">
        <f>L1117-M1117</f>
        <v/>
      </c>
    </row>
    <row r="1118">
      <c r="A1118" t="inlineStr">
        <is>
          <t>T1001116</t>
        </is>
      </c>
      <c r="B1118" t="inlineStr">
        <is>
          <t>2025-08-02</t>
        </is>
      </c>
      <c r="C1118" t="inlineStr">
        <is>
          <t>S031</t>
        </is>
      </c>
      <c r="D1118" t="inlineStr">
        <is>
          <t>Store_031</t>
        </is>
      </c>
      <c r="E1118" t="inlineStr">
        <is>
          <t>Central</t>
        </is>
      </c>
      <c r="F1118" t="inlineStr">
        <is>
          <t>P0030</t>
        </is>
      </c>
      <c r="G1118" t="inlineStr">
        <is>
          <t>Prod_0030</t>
        </is>
      </c>
      <c r="H1118" t="inlineStr">
        <is>
          <t>Household</t>
        </is>
      </c>
      <c r="I1118" t="n">
        <v>2</v>
      </c>
      <c r="J1118" t="n">
        <v>634.02</v>
      </c>
      <c r="K1118" t="n">
        <v>0</v>
      </c>
      <c r="L1118">
        <f>I1118*J1118*(1-K1118)</f>
        <v/>
      </c>
      <c r="M1118">
        <f>VLOOKUP(F1118,Products!A:D,4,FALSE)*I1118</f>
        <v/>
      </c>
      <c r="N1118">
        <f>L1118-M1118</f>
        <v/>
      </c>
    </row>
    <row r="1119">
      <c r="A1119" t="inlineStr">
        <is>
          <t>T1001117</t>
        </is>
      </c>
      <c r="B1119" t="inlineStr">
        <is>
          <t>2024-09-13</t>
        </is>
      </c>
      <c r="C1119" t="inlineStr">
        <is>
          <t>S036</t>
        </is>
      </c>
      <c r="D1119" t="inlineStr">
        <is>
          <t>Store_036</t>
        </is>
      </c>
      <c r="E1119" t="inlineStr">
        <is>
          <t>Central</t>
        </is>
      </c>
      <c r="F1119" t="inlineStr">
        <is>
          <t>P0071</t>
        </is>
      </c>
      <c r="G1119" t="inlineStr">
        <is>
          <t>Prod_0071</t>
        </is>
      </c>
      <c r="H1119" t="inlineStr">
        <is>
          <t>Beverages</t>
        </is>
      </c>
      <c r="I1119" t="n">
        <v>8</v>
      </c>
      <c r="J1119" t="n">
        <v>581.14</v>
      </c>
      <c r="K1119" t="n">
        <v>0</v>
      </c>
      <c r="L1119">
        <f>I1119*J1119*(1-K1119)</f>
        <v/>
      </c>
      <c r="M1119">
        <f>VLOOKUP(F1119,Products!A:D,4,FALSE)*I1119</f>
        <v/>
      </c>
      <c r="N1119">
        <f>L1119-M1119</f>
        <v/>
      </c>
    </row>
    <row r="1120">
      <c r="A1120" t="inlineStr">
        <is>
          <t>T1001118</t>
        </is>
      </c>
      <c r="B1120" t="inlineStr">
        <is>
          <t>2024-05-01</t>
        </is>
      </c>
      <c r="C1120" t="inlineStr">
        <is>
          <t>S025</t>
        </is>
      </c>
      <c r="D1120" t="inlineStr">
        <is>
          <t>Store_025</t>
        </is>
      </c>
      <c r="E1120" t="inlineStr">
        <is>
          <t>Central</t>
        </is>
      </c>
      <c r="F1120" t="inlineStr">
        <is>
          <t>P0025</t>
        </is>
      </c>
      <c r="G1120" t="inlineStr">
        <is>
          <t>Prod_0025</t>
        </is>
      </c>
      <c r="H1120" t="inlineStr">
        <is>
          <t>Beverages</t>
        </is>
      </c>
      <c r="I1120" t="n">
        <v>9</v>
      </c>
      <c r="J1120" t="n">
        <v>296.14</v>
      </c>
      <c r="K1120" t="n">
        <v>0</v>
      </c>
      <c r="L1120">
        <f>I1120*J1120*(1-K1120)</f>
        <v/>
      </c>
      <c r="M1120">
        <f>VLOOKUP(F1120,Products!A:D,4,FALSE)*I1120</f>
        <v/>
      </c>
      <c r="N1120">
        <f>L1120-M1120</f>
        <v/>
      </c>
    </row>
    <row r="1121">
      <c r="A1121" t="inlineStr">
        <is>
          <t>T1001119</t>
        </is>
      </c>
      <c r="B1121" t="inlineStr">
        <is>
          <t>2023-05-06</t>
        </is>
      </c>
      <c r="C1121" t="inlineStr">
        <is>
          <t>S007</t>
        </is>
      </c>
      <c r="D1121" t="inlineStr">
        <is>
          <t>Store_007</t>
        </is>
      </c>
      <c r="E1121" t="inlineStr">
        <is>
          <t>East</t>
        </is>
      </c>
      <c r="F1121" t="inlineStr">
        <is>
          <t>P0063</t>
        </is>
      </c>
      <c r="G1121" t="inlineStr">
        <is>
          <t>Prod_0063</t>
        </is>
      </c>
      <c r="H1121" t="inlineStr">
        <is>
          <t>Clothing</t>
        </is>
      </c>
      <c r="I1121" t="n">
        <v>6</v>
      </c>
      <c r="J1121" t="n">
        <v>206.68</v>
      </c>
      <c r="K1121" t="n">
        <v>0</v>
      </c>
      <c r="L1121">
        <f>I1121*J1121*(1-K1121)</f>
        <v/>
      </c>
      <c r="M1121">
        <f>VLOOKUP(F1121,Products!A:D,4,FALSE)*I1121</f>
        <v/>
      </c>
      <c r="N1121">
        <f>L1121-M1121</f>
        <v/>
      </c>
    </row>
    <row r="1122">
      <c r="A1122" t="inlineStr">
        <is>
          <t>T1001120</t>
        </is>
      </c>
      <c r="B1122" t="inlineStr">
        <is>
          <t>2023-02-25</t>
        </is>
      </c>
      <c r="C1122" t="inlineStr">
        <is>
          <t>S025</t>
        </is>
      </c>
      <c r="D1122" t="inlineStr">
        <is>
          <t>Store_025</t>
        </is>
      </c>
      <c r="E1122" t="inlineStr">
        <is>
          <t>Central</t>
        </is>
      </c>
      <c r="F1122" t="inlineStr">
        <is>
          <t>P0064</t>
        </is>
      </c>
      <c r="G1122" t="inlineStr">
        <is>
          <t>Prod_0064</t>
        </is>
      </c>
      <c r="H1122" t="inlineStr">
        <is>
          <t>Beverages</t>
        </is>
      </c>
      <c r="I1122" t="n">
        <v>8</v>
      </c>
      <c r="J1122" t="n">
        <v>687.8</v>
      </c>
      <c r="K1122" t="n">
        <v>0</v>
      </c>
      <c r="L1122">
        <f>I1122*J1122*(1-K1122)</f>
        <v/>
      </c>
      <c r="M1122">
        <f>VLOOKUP(F1122,Products!A:D,4,FALSE)*I1122</f>
        <v/>
      </c>
      <c r="N1122">
        <f>L1122-M1122</f>
        <v/>
      </c>
    </row>
    <row r="1123">
      <c r="A1123" t="inlineStr">
        <is>
          <t>T1001121</t>
        </is>
      </c>
      <c r="B1123" t="inlineStr">
        <is>
          <t>2023-12-03</t>
        </is>
      </c>
      <c r="C1123" t="inlineStr">
        <is>
          <t>S046</t>
        </is>
      </c>
      <c r="D1123" t="inlineStr">
        <is>
          <t>Store_046</t>
        </is>
      </c>
      <c r="E1123" t="inlineStr">
        <is>
          <t>South</t>
        </is>
      </c>
      <c r="F1123" t="inlineStr">
        <is>
          <t>P0042</t>
        </is>
      </c>
      <c r="G1123" t="inlineStr">
        <is>
          <t>Prod_0042</t>
        </is>
      </c>
      <c r="H1123" t="inlineStr">
        <is>
          <t>Electronics</t>
        </is>
      </c>
      <c r="I1123" t="n">
        <v>7</v>
      </c>
      <c r="J1123" t="n">
        <v>878.9400000000001</v>
      </c>
      <c r="K1123" t="n">
        <v>0.1</v>
      </c>
      <c r="L1123">
        <f>I1123*J1123*(1-K1123)</f>
        <v/>
      </c>
      <c r="M1123">
        <f>VLOOKUP(F1123,Products!A:D,4,FALSE)*I1123</f>
        <v/>
      </c>
      <c r="N1123">
        <f>L1123-M1123</f>
        <v/>
      </c>
    </row>
    <row r="1124">
      <c r="A1124" t="inlineStr">
        <is>
          <t>T1001122</t>
        </is>
      </c>
      <c r="B1124" t="inlineStr">
        <is>
          <t>2023-12-01</t>
        </is>
      </c>
      <c r="C1124" t="inlineStr">
        <is>
          <t>S012</t>
        </is>
      </c>
      <c r="D1124" t="inlineStr">
        <is>
          <t>Store_012</t>
        </is>
      </c>
      <c r="E1124" t="inlineStr">
        <is>
          <t>South</t>
        </is>
      </c>
      <c r="F1124" t="inlineStr">
        <is>
          <t>P0087</t>
        </is>
      </c>
      <c r="G1124" t="inlineStr">
        <is>
          <t>Prod_0087</t>
        </is>
      </c>
      <c r="H1124" t="inlineStr">
        <is>
          <t>Clothing</t>
        </is>
      </c>
      <c r="I1124" t="n">
        <v>4</v>
      </c>
      <c r="J1124" t="n">
        <v>442.23</v>
      </c>
      <c r="K1124" t="n">
        <v>0</v>
      </c>
      <c r="L1124">
        <f>I1124*J1124*(1-K1124)</f>
        <v/>
      </c>
      <c r="M1124">
        <f>VLOOKUP(F1124,Products!A:D,4,FALSE)*I1124</f>
        <v/>
      </c>
      <c r="N1124">
        <f>L1124-M1124</f>
        <v/>
      </c>
    </row>
    <row r="1125">
      <c r="A1125" t="inlineStr">
        <is>
          <t>T1001123</t>
        </is>
      </c>
      <c r="B1125" t="inlineStr">
        <is>
          <t>2025-06-21</t>
        </is>
      </c>
      <c r="C1125" t="inlineStr">
        <is>
          <t>S008</t>
        </is>
      </c>
      <c r="D1125" t="inlineStr">
        <is>
          <t>Store_008</t>
        </is>
      </c>
      <c r="E1125" t="inlineStr">
        <is>
          <t>East</t>
        </is>
      </c>
      <c r="F1125" t="inlineStr">
        <is>
          <t>P0004</t>
        </is>
      </c>
      <c r="G1125" t="inlineStr">
        <is>
          <t>Prod_0004</t>
        </is>
      </c>
      <c r="H1125" t="inlineStr">
        <is>
          <t>Household</t>
        </is>
      </c>
      <c r="I1125" t="n">
        <v>6</v>
      </c>
      <c r="J1125" t="n">
        <v>389.8</v>
      </c>
      <c r="K1125" t="n">
        <v>0</v>
      </c>
      <c r="L1125">
        <f>I1125*J1125*(1-K1125)</f>
        <v/>
      </c>
      <c r="M1125">
        <f>VLOOKUP(F1125,Products!A:D,4,FALSE)*I1125</f>
        <v/>
      </c>
      <c r="N1125">
        <f>L1125-M1125</f>
        <v/>
      </c>
    </row>
    <row r="1126">
      <c r="A1126" t="inlineStr">
        <is>
          <t>T1001124</t>
        </is>
      </c>
      <c r="B1126" t="inlineStr">
        <is>
          <t>2023-08-08</t>
        </is>
      </c>
      <c r="C1126" t="inlineStr">
        <is>
          <t>S029</t>
        </is>
      </c>
      <c r="D1126" t="inlineStr">
        <is>
          <t>Store_029</t>
        </is>
      </c>
      <c r="E1126" t="inlineStr">
        <is>
          <t>South</t>
        </is>
      </c>
      <c r="F1126" t="inlineStr">
        <is>
          <t>P0165</t>
        </is>
      </c>
      <c r="G1126" t="inlineStr">
        <is>
          <t>Prod_0165</t>
        </is>
      </c>
      <c r="H1126" t="inlineStr">
        <is>
          <t>Clothing</t>
        </is>
      </c>
      <c r="I1126" t="n">
        <v>2</v>
      </c>
      <c r="J1126" t="n">
        <v>692.98</v>
      </c>
      <c r="K1126" t="n">
        <v>0.05</v>
      </c>
      <c r="L1126">
        <f>I1126*J1126*(1-K1126)</f>
        <v/>
      </c>
      <c r="M1126">
        <f>VLOOKUP(F1126,Products!A:D,4,FALSE)*I1126</f>
        <v/>
      </c>
      <c r="N1126">
        <f>L1126-M1126</f>
        <v/>
      </c>
    </row>
    <row r="1127">
      <c r="A1127" t="inlineStr">
        <is>
          <t>T1001125</t>
        </is>
      </c>
      <c r="B1127" t="inlineStr">
        <is>
          <t>2025-08-16</t>
        </is>
      </c>
      <c r="C1127" t="inlineStr">
        <is>
          <t>S011</t>
        </is>
      </c>
      <c r="D1127" t="inlineStr">
        <is>
          <t>Store_011</t>
        </is>
      </c>
      <c r="E1127" t="inlineStr">
        <is>
          <t>South</t>
        </is>
      </c>
      <c r="F1127" t="inlineStr">
        <is>
          <t>P0055</t>
        </is>
      </c>
      <c r="G1127" t="inlineStr">
        <is>
          <t>Prod_0055</t>
        </is>
      </c>
      <c r="H1127" t="inlineStr">
        <is>
          <t>Beverages</t>
        </is>
      </c>
      <c r="I1127" t="n">
        <v>2</v>
      </c>
      <c r="J1127" t="n">
        <v>228.75</v>
      </c>
      <c r="K1127" t="n">
        <v>0.05</v>
      </c>
      <c r="L1127">
        <f>I1127*J1127*(1-K1127)</f>
        <v/>
      </c>
      <c r="M1127">
        <f>VLOOKUP(F1127,Products!A:D,4,FALSE)*I1127</f>
        <v/>
      </c>
      <c r="N1127">
        <f>L1127-M1127</f>
        <v/>
      </c>
    </row>
    <row r="1128">
      <c r="A1128" t="inlineStr">
        <is>
          <t>T1001126</t>
        </is>
      </c>
      <c r="B1128" t="inlineStr">
        <is>
          <t>2024-05-14</t>
        </is>
      </c>
      <c r="C1128" t="inlineStr">
        <is>
          <t>S011</t>
        </is>
      </c>
      <c r="D1128" t="inlineStr">
        <is>
          <t>Store_011</t>
        </is>
      </c>
      <c r="E1128" t="inlineStr">
        <is>
          <t>South</t>
        </is>
      </c>
      <c r="F1128" t="inlineStr">
        <is>
          <t>P0016</t>
        </is>
      </c>
      <c r="G1128" t="inlineStr">
        <is>
          <t>Prod_0016</t>
        </is>
      </c>
      <c r="H1128" t="inlineStr">
        <is>
          <t>Food</t>
        </is>
      </c>
      <c r="I1128" t="n">
        <v>9</v>
      </c>
      <c r="J1128" t="n">
        <v>1010.52</v>
      </c>
      <c r="K1128" t="n">
        <v>0</v>
      </c>
      <c r="L1128">
        <f>I1128*J1128*(1-K1128)</f>
        <v/>
      </c>
      <c r="M1128">
        <f>VLOOKUP(F1128,Products!A:D,4,FALSE)*I1128</f>
        <v/>
      </c>
      <c r="N1128">
        <f>L1128-M1128</f>
        <v/>
      </c>
    </row>
    <row r="1129">
      <c r="A1129" t="inlineStr">
        <is>
          <t>T1001127</t>
        </is>
      </c>
      <c r="B1129" t="inlineStr">
        <is>
          <t>2024-06-05</t>
        </is>
      </c>
      <c r="C1129" t="inlineStr">
        <is>
          <t>S028</t>
        </is>
      </c>
      <c r="D1129" t="inlineStr">
        <is>
          <t>Store_028</t>
        </is>
      </c>
      <c r="E1129" t="inlineStr">
        <is>
          <t>North</t>
        </is>
      </c>
      <c r="F1129" t="inlineStr">
        <is>
          <t>P0153</t>
        </is>
      </c>
      <c r="G1129" t="inlineStr">
        <is>
          <t>Prod_0153</t>
        </is>
      </c>
      <c r="H1129" t="inlineStr">
        <is>
          <t>Clothing</t>
        </is>
      </c>
      <c r="I1129" t="n">
        <v>8</v>
      </c>
      <c r="J1129" t="n">
        <v>125.27</v>
      </c>
      <c r="K1129" t="n">
        <v>0</v>
      </c>
      <c r="L1129">
        <f>I1129*J1129*(1-K1129)</f>
        <v/>
      </c>
      <c r="M1129">
        <f>VLOOKUP(F1129,Products!A:D,4,FALSE)*I1129</f>
        <v/>
      </c>
      <c r="N1129">
        <f>L1129-M1129</f>
        <v/>
      </c>
    </row>
    <row r="1130">
      <c r="A1130" t="inlineStr">
        <is>
          <t>T1001128</t>
        </is>
      </c>
      <c r="B1130" t="inlineStr">
        <is>
          <t>2023-10-01</t>
        </is>
      </c>
      <c r="C1130" t="inlineStr">
        <is>
          <t>S024</t>
        </is>
      </c>
      <c r="D1130" t="inlineStr">
        <is>
          <t>Store_024</t>
        </is>
      </c>
      <c r="E1130" t="inlineStr">
        <is>
          <t>South</t>
        </is>
      </c>
      <c r="F1130" t="inlineStr">
        <is>
          <t>P0036</t>
        </is>
      </c>
      <c r="G1130" t="inlineStr">
        <is>
          <t>Prod_0036</t>
        </is>
      </c>
      <c r="H1130" t="inlineStr">
        <is>
          <t>Clothing</t>
        </is>
      </c>
      <c r="I1130" t="n">
        <v>4</v>
      </c>
      <c r="J1130" t="n">
        <v>431.8</v>
      </c>
      <c r="K1130" t="n">
        <v>0</v>
      </c>
      <c r="L1130">
        <f>I1130*J1130*(1-K1130)</f>
        <v/>
      </c>
      <c r="M1130">
        <f>VLOOKUP(F1130,Products!A:D,4,FALSE)*I1130</f>
        <v/>
      </c>
      <c r="N1130">
        <f>L1130-M1130</f>
        <v/>
      </c>
    </row>
    <row r="1131">
      <c r="A1131" t="inlineStr">
        <is>
          <t>T1001129</t>
        </is>
      </c>
      <c r="B1131" t="inlineStr">
        <is>
          <t>2024-09-29</t>
        </is>
      </c>
      <c r="C1131" t="inlineStr">
        <is>
          <t>S047</t>
        </is>
      </c>
      <c r="D1131" t="inlineStr">
        <is>
          <t>Store_047</t>
        </is>
      </c>
      <c r="E1131" t="inlineStr">
        <is>
          <t>North</t>
        </is>
      </c>
      <c r="F1131" t="inlineStr">
        <is>
          <t>P0099</t>
        </is>
      </c>
      <c r="G1131" t="inlineStr">
        <is>
          <t>Prod_0099</t>
        </is>
      </c>
      <c r="H1131" t="inlineStr">
        <is>
          <t>Beverages</t>
        </is>
      </c>
      <c r="I1131" t="n">
        <v>3</v>
      </c>
      <c r="J1131" t="n">
        <v>115.98</v>
      </c>
      <c r="K1131" t="n">
        <v>0</v>
      </c>
      <c r="L1131">
        <f>I1131*J1131*(1-K1131)</f>
        <v/>
      </c>
      <c r="M1131">
        <f>VLOOKUP(F1131,Products!A:D,4,FALSE)*I1131</f>
        <v/>
      </c>
      <c r="N1131">
        <f>L1131-M1131</f>
        <v/>
      </c>
    </row>
    <row r="1132">
      <c r="A1132" t="inlineStr">
        <is>
          <t>T1001130</t>
        </is>
      </c>
      <c r="B1132" t="inlineStr">
        <is>
          <t>2023-01-05</t>
        </is>
      </c>
      <c r="C1132" t="inlineStr">
        <is>
          <t>S007</t>
        </is>
      </c>
      <c r="D1132" t="inlineStr">
        <is>
          <t>Store_007</t>
        </is>
      </c>
      <c r="E1132" t="inlineStr">
        <is>
          <t>East</t>
        </is>
      </c>
      <c r="F1132" t="inlineStr">
        <is>
          <t>P0200</t>
        </is>
      </c>
      <c r="G1132" t="inlineStr">
        <is>
          <t>Prod_0200</t>
        </is>
      </c>
      <c r="H1132" t="inlineStr">
        <is>
          <t>Electronics</t>
        </is>
      </c>
      <c r="I1132" t="n">
        <v>3</v>
      </c>
      <c r="J1132" t="n">
        <v>268.35</v>
      </c>
      <c r="K1132" t="n">
        <v>0</v>
      </c>
      <c r="L1132">
        <f>I1132*J1132*(1-K1132)</f>
        <v/>
      </c>
      <c r="M1132">
        <f>VLOOKUP(F1132,Products!A:D,4,FALSE)*I1132</f>
        <v/>
      </c>
      <c r="N1132">
        <f>L1132-M1132</f>
        <v/>
      </c>
    </row>
    <row r="1133">
      <c r="A1133" t="inlineStr">
        <is>
          <t>T1001131</t>
        </is>
      </c>
      <c r="B1133" t="inlineStr">
        <is>
          <t>2023-10-31</t>
        </is>
      </c>
      <c r="C1133" t="inlineStr">
        <is>
          <t>S029</t>
        </is>
      </c>
      <c r="D1133" t="inlineStr">
        <is>
          <t>Store_029</t>
        </is>
      </c>
      <c r="E1133" t="inlineStr">
        <is>
          <t>South</t>
        </is>
      </c>
      <c r="F1133" t="inlineStr">
        <is>
          <t>P0191</t>
        </is>
      </c>
      <c r="G1133" t="inlineStr">
        <is>
          <t>Prod_0191</t>
        </is>
      </c>
      <c r="H1133" t="inlineStr">
        <is>
          <t>Food</t>
        </is>
      </c>
      <c r="I1133" t="n">
        <v>8</v>
      </c>
      <c r="J1133" t="n">
        <v>489.61</v>
      </c>
      <c r="K1133" t="n">
        <v>0.1</v>
      </c>
      <c r="L1133">
        <f>I1133*J1133*(1-K1133)</f>
        <v/>
      </c>
      <c r="M1133">
        <f>VLOOKUP(F1133,Products!A:D,4,FALSE)*I1133</f>
        <v/>
      </c>
      <c r="N1133">
        <f>L1133-M1133</f>
        <v/>
      </c>
    </row>
    <row r="1134">
      <c r="A1134" t="inlineStr">
        <is>
          <t>T1001132</t>
        </is>
      </c>
      <c r="B1134" t="inlineStr">
        <is>
          <t>2023-05-28</t>
        </is>
      </c>
      <c r="C1134" t="inlineStr">
        <is>
          <t>S018</t>
        </is>
      </c>
      <c r="D1134" t="inlineStr">
        <is>
          <t>Store_018</t>
        </is>
      </c>
      <c r="E1134" t="inlineStr">
        <is>
          <t>South</t>
        </is>
      </c>
      <c r="F1134" t="inlineStr">
        <is>
          <t>P0157</t>
        </is>
      </c>
      <c r="G1134" t="inlineStr">
        <is>
          <t>Prod_0157</t>
        </is>
      </c>
      <c r="H1134" t="inlineStr">
        <is>
          <t>Toys</t>
        </is>
      </c>
      <c r="I1134" t="n">
        <v>8</v>
      </c>
      <c r="J1134" t="n">
        <v>265.75</v>
      </c>
      <c r="K1134" t="n">
        <v>0</v>
      </c>
      <c r="L1134">
        <f>I1134*J1134*(1-K1134)</f>
        <v/>
      </c>
      <c r="M1134">
        <f>VLOOKUP(F1134,Products!A:D,4,FALSE)*I1134</f>
        <v/>
      </c>
      <c r="N1134">
        <f>L1134-M1134</f>
        <v/>
      </c>
    </row>
    <row r="1135">
      <c r="A1135" t="inlineStr">
        <is>
          <t>T1001133</t>
        </is>
      </c>
      <c r="B1135" t="inlineStr">
        <is>
          <t>2023-05-07</t>
        </is>
      </c>
      <c r="C1135" t="inlineStr">
        <is>
          <t>S043</t>
        </is>
      </c>
      <c r="D1135" t="inlineStr">
        <is>
          <t>Store_043</t>
        </is>
      </c>
      <c r="E1135" t="inlineStr">
        <is>
          <t>East</t>
        </is>
      </c>
      <c r="F1135" t="inlineStr">
        <is>
          <t>P0100</t>
        </is>
      </c>
      <c r="G1135" t="inlineStr">
        <is>
          <t>Prod_0100</t>
        </is>
      </c>
      <c r="H1135" t="inlineStr">
        <is>
          <t>Household</t>
        </is>
      </c>
      <c r="I1135" t="n">
        <v>4</v>
      </c>
      <c r="J1135" t="n">
        <v>344.56</v>
      </c>
      <c r="K1135" t="n">
        <v>0</v>
      </c>
      <c r="L1135">
        <f>I1135*J1135*(1-K1135)</f>
        <v/>
      </c>
      <c r="M1135">
        <f>VLOOKUP(F1135,Products!A:D,4,FALSE)*I1135</f>
        <v/>
      </c>
      <c r="N1135">
        <f>L1135-M1135</f>
        <v/>
      </c>
    </row>
    <row r="1136">
      <c r="A1136" t="inlineStr">
        <is>
          <t>T1001134</t>
        </is>
      </c>
      <c r="B1136" t="inlineStr">
        <is>
          <t>2024-07-08</t>
        </is>
      </c>
      <c r="C1136" t="inlineStr">
        <is>
          <t>S047</t>
        </is>
      </c>
      <c r="D1136" t="inlineStr">
        <is>
          <t>Store_047</t>
        </is>
      </c>
      <c r="E1136" t="inlineStr">
        <is>
          <t>North</t>
        </is>
      </c>
      <c r="F1136" t="inlineStr">
        <is>
          <t>P0113</t>
        </is>
      </c>
      <c r="G1136" t="inlineStr">
        <is>
          <t>Prod_0113</t>
        </is>
      </c>
      <c r="H1136" t="inlineStr">
        <is>
          <t>Toys</t>
        </is>
      </c>
      <c r="I1136" t="n">
        <v>8</v>
      </c>
      <c r="J1136" t="n">
        <v>753.03</v>
      </c>
      <c r="K1136" t="n">
        <v>0.05</v>
      </c>
      <c r="L1136">
        <f>I1136*J1136*(1-K1136)</f>
        <v/>
      </c>
      <c r="M1136">
        <f>VLOOKUP(F1136,Products!A:D,4,FALSE)*I1136</f>
        <v/>
      </c>
      <c r="N1136">
        <f>L1136-M1136</f>
        <v/>
      </c>
    </row>
    <row r="1137">
      <c r="A1137" t="inlineStr">
        <is>
          <t>T1001135</t>
        </is>
      </c>
      <c r="B1137" t="inlineStr">
        <is>
          <t>2024-01-18</t>
        </is>
      </c>
      <c r="C1137" t="inlineStr">
        <is>
          <t>S017</t>
        </is>
      </c>
      <c r="D1137" t="inlineStr">
        <is>
          <t>Store_017</t>
        </is>
      </c>
      <c r="E1137" t="inlineStr">
        <is>
          <t>South</t>
        </is>
      </c>
      <c r="F1137" t="inlineStr">
        <is>
          <t>P0038</t>
        </is>
      </c>
      <c r="G1137" t="inlineStr">
        <is>
          <t>Prod_0038</t>
        </is>
      </c>
      <c r="H1137" t="inlineStr">
        <is>
          <t>Beverages</t>
        </is>
      </c>
      <c r="I1137" t="n">
        <v>7</v>
      </c>
      <c r="J1137" t="n">
        <v>978.99</v>
      </c>
      <c r="K1137" t="n">
        <v>0.1</v>
      </c>
      <c r="L1137">
        <f>I1137*J1137*(1-K1137)</f>
        <v/>
      </c>
      <c r="M1137">
        <f>VLOOKUP(F1137,Products!A:D,4,FALSE)*I1137</f>
        <v/>
      </c>
      <c r="N1137">
        <f>L1137-M1137</f>
        <v/>
      </c>
    </row>
    <row r="1138">
      <c r="A1138" t="inlineStr">
        <is>
          <t>T1001136</t>
        </is>
      </c>
      <c r="B1138" t="inlineStr">
        <is>
          <t>2023-06-02</t>
        </is>
      </c>
      <c r="C1138" t="inlineStr">
        <is>
          <t>S012</t>
        </is>
      </c>
      <c r="D1138" t="inlineStr">
        <is>
          <t>Store_012</t>
        </is>
      </c>
      <c r="E1138" t="inlineStr">
        <is>
          <t>South</t>
        </is>
      </c>
      <c r="F1138" t="inlineStr">
        <is>
          <t>P0165</t>
        </is>
      </c>
      <c r="G1138" t="inlineStr">
        <is>
          <t>Prod_0165</t>
        </is>
      </c>
      <c r="H1138" t="inlineStr">
        <is>
          <t>Clothing</t>
        </is>
      </c>
      <c r="I1138" t="n">
        <v>7</v>
      </c>
      <c r="J1138" t="n">
        <v>591.95</v>
      </c>
      <c r="K1138" t="n">
        <v>0.2</v>
      </c>
      <c r="L1138">
        <f>I1138*J1138*(1-K1138)</f>
        <v/>
      </c>
      <c r="M1138">
        <f>VLOOKUP(F1138,Products!A:D,4,FALSE)*I1138</f>
        <v/>
      </c>
      <c r="N1138">
        <f>L1138-M1138</f>
        <v/>
      </c>
    </row>
    <row r="1139">
      <c r="A1139" t="inlineStr">
        <is>
          <t>T1001137</t>
        </is>
      </c>
      <c r="B1139" t="inlineStr">
        <is>
          <t>2025-07-09</t>
        </is>
      </c>
      <c r="C1139" t="inlineStr">
        <is>
          <t>S044</t>
        </is>
      </c>
      <c r="D1139" t="inlineStr">
        <is>
          <t>Store_044</t>
        </is>
      </c>
      <c r="E1139" t="inlineStr">
        <is>
          <t>North</t>
        </is>
      </c>
      <c r="F1139" t="inlineStr">
        <is>
          <t>P0091</t>
        </is>
      </c>
      <c r="G1139" t="inlineStr">
        <is>
          <t>Prod_0091</t>
        </is>
      </c>
      <c r="H1139" t="inlineStr">
        <is>
          <t>Toys</t>
        </is>
      </c>
      <c r="I1139" t="n">
        <v>1</v>
      </c>
      <c r="J1139" t="n">
        <v>281.32</v>
      </c>
      <c r="K1139" t="n">
        <v>0</v>
      </c>
      <c r="L1139">
        <f>I1139*J1139*(1-K1139)</f>
        <v/>
      </c>
      <c r="M1139">
        <f>VLOOKUP(F1139,Products!A:D,4,FALSE)*I1139</f>
        <v/>
      </c>
      <c r="N1139">
        <f>L1139-M1139</f>
        <v/>
      </c>
    </row>
    <row r="1140">
      <c r="A1140" t="inlineStr">
        <is>
          <t>T1001138</t>
        </is>
      </c>
      <c r="B1140" t="inlineStr">
        <is>
          <t>2023-12-16</t>
        </is>
      </c>
      <c r="C1140" t="inlineStr">
        <is>
          <t>S005</t>
        </is>
      </c>
      <c r="D1140" t="inlineStr">
        <is>
          <t>Store_005</t>
        </is>
      </c>
      <c r="E1140" t="inlineStr">
        <is>
          <t>Central</t>
        </is>
      </c>
      <c r="F1140" t="inlineStr">
        <is>
          <t>P0160</t>
        </is>
      </c>
      <c r="G1140" t="inlineStr">
        <is>
          <t>Prod_0160</t>
        </is>
      </c>
      <c r="H1140" t="inlineStr">
        <is>
          <t>Food</t>
        </is>
      </c>
      <c r="I1140" t="n">
        <v>5</v>
      </c>
      <c r="J1140" t="n">
        <v>651.92</v>
      </c>
      <c r="K1140" t="n">
        <v>0.2</v>
      </c>
      <c r="L1140">
        <f>I1140*J1140*(1-K1140)</f>
        <v/>
      </c>
      <c r="M1140">
        <f>VLOOKUP(F1140,Products!A:D,4,FALSE)*I1140</f>
        <v/>
      </c>
      <c r="N1140">
        <f>L1140-M1140</f>
        <v/>
      </c>
    </row>
    <row r="1141">
      <c r="A1141" t="inlineStr">
        <is>
          <t>T1001139</t>
        </is>
      </c>
      <c r="B1141" t="inlineStr">
        <is>
          <t>2024-12-12</t>
        </is>
      </c>
      <c r="C1141" t="inlineStr">
        <is>
          <t>S040</t>
        </is>
      </c>
      <c r="D1141" t="inlineStr">
        <is>
          <t>Store_040</t>
        </is>
      </c>
      <c r="E1141" t="inlineStr">
        <is>
          <t>Central</t>
        </is>
      </c>
      <c r="F1141" t="inlineStr">
        <is>
          <t>P0100</t>
        </is>
      </c>
      <c r="G1141" t="inlineStr">
        <is>
          <t>Prod_0100</t>
        </is>
      </c>
      <c r="H1141" t="inlineStr">
        <is>
          <t>Household</t>
        </is>
      </c>
      <c r="I1141" t="n">
        <v>8</v>
      </c>
      <c r="J1141" t="n">
        <v>377.25</v>
      </c>
      <c r="K1141" t="n">
        <v>0</v>
      </c>
      <c r="L1141">
        <f>I1141*J1141*(1-K1141)</f>
        <v/>
      </c>
      <c r="M1141">
        <f>VLOOKUP(F1141,Products!A:D,4,FALSE)*I1141</f>
        <v/>
      </c>
      <c r="N1141">
        <f>L1141-M1141</f>
        <v/>
      </c>
    </row>
    <row r="1142">
      <c r="A1142" t="inlineStr">
        <is>
          <t>T1001140</t>
        </is>
      </c>
      <c r="B1142" t="inlineStr">
        <is>
          <t>2024-01-25</t>
        </is>
      </c>
      <c r="C1142" t="inlineStr">
        <is>
          <t>S038</t>
        </is>
      </c>
      <c r="D1142" t="inlineStr">
        <is>
          <t>Store_038</t>
        </is>
      </c>
      <c r="E1142" t="inlineStr">
        <is>
          <t>East</t>
        </is>
      </c>
      <c r="F1142" t="inlineStr">
        <is>
          <t>P0031</t>
        </is>
      </c>
      <c r="G1142" t="inlineStr">
        <is>
          <t>Prod_0031</t>
        </is>
      </c>
      <c r="H1142" t="inlineStr">
        <is>
          <t>Food</t>
        </is>
      </c>
      <c r="I1142" t="n">
        <v>1</v>
      </c>
      <c r="J1142" t="n">
        <v>235.96</v>
      </c>
      <c r="K1142" t="n">
        <v>0.1</v>
      </c>
      <c r="L1142">
        <f>I1142*J1142*(1-K1142)</f>
        <v/>
      </c>
      <c r="M1142">
        <f>VLOOKUP(F1142,Products!A:D,4,FALSE)*I1142</f>
        <v/>
      </c>
      <c r="N1142">
        <f>L1142-M1142</f>
        <v/>
      </c>
    </row>
    <row r="1143">
      <c r="A1143" t="inlineStr">
        <is>
          <t>T1001141</t>
        </is>
      </c>
      <c r="B1143" t="inlineStr">
        <is>
          <t>2025-09-12</t>
        </is>
      </c>
      <c r="C1143" t="inlineStr">
        <is>
          <t>S018</t>
        </is>
      </c>
      <c r="D1143" t="inlineStr">
        <is>
          <t>Store_018</t>
        </is>
      </c>
      <c r="E1143" t="inlineStr">
        <is>
          <t>South</t>
        </is>
      </c>
      <c r="F1143" t="inlineStr">
        <is>
          <t>P0127</t>
        </is>
      </c>
      <c r="G1143" t="inlineStr">
        <is>
          <t>Prod_0127</t>
        </is>
      </c>
      <c r="H1143" t="inlineStr">
        <is>
          <t>Toys</t>
        </is>
      </c>
      <c r="I1143" t="n">
        <v>6</v>
      </c>
      <c r="J1143" t="n">
        <v>597.28</v>
      </c>
      <c r="K1143" t="n">
        <v>0.15</v>
      </c>
      <c r="L1143">
        <f>I1143*J1143*(1-K1143)</f>
        <v/>
      </c>
      <c r="M1143">
        <f>VLOOKUP(F1143,Products!A:D,4,FALSE)*I1143</f>
        <v/>
      </c>
      <c r="N1143">
        <f>L1143-M1143</f>
        <v/>
      </c>
    </row>
    <row r="1144">
      <c r="A1144" t="inlineStr">
        <is>
          <t>T1001142</t>
        </is>
      </c>
      <c r="B1144" t="inlineStr">
        <is>
          <t>2024-03-12</t>
        </is>
      </c>
      <c r="C1144" t="inlineStr">
        <is>
          <t>S002</t>
        </is>
      </c>
      <c r="D1144" t="inlineStr">
        <is>
          <t>Store_002</t>
        </is>
      </c>
      <c r="E1144" t="inlineStr">
        <is>
          <t>South</t>
        </is>
      </c>
      <c r="F1144" t="inlineStr">
        <is>
          <t>P0017</t>
        </is>
      </c>
      <c r="G1144" t="inlineStr">
        <is>
          <t>Prod_0017</t>
        </is>
      </c>
      <c r="H1144" t="inlineStr">
        <is>
          <t>Food</t>
        </is>
      </c>
      <c r="I1144" t="n">
        <v>3</v>
      </c>
      <c r="J1144" t="n">
        <v>805.95</v>
      </c>
      <c r="K1144" t="n">
        <v>0</v>
      </c>
      <c r="L1144">
        <f>I1144*J1144*(1-K1144)</f>
        <v/>
      </c>
      <c r="M1144">
        <f>VLOOKUP(F1144,Products!A:D,4,FALSE)*I1144</f>
        <v/>
      </c>
      <c r="N1144">
        <f>L1144-M1144</f>
        <v/>
      </c>
    </row>
    <row r="1145">
      <c r="A1145" t="inlineStr">
        <is>
          <t>T1001143</t>
        </is>
      </c>
      <c r="B1145" t="inlineStr">
        <is>
          <t>2023-10-15</t>
        </is>
      </c>
      <c r="C1145" t="inlineStr">
        <is>
          <t>S050</t>
        </is>
      </c>
      <c r="D1145" t="inlineStr">
        <is>
          <t>Store_050</t>
        </is>
      </c>
      <c r="E1145" t="inlineStr">
        <is>
          <t>South</t>
        </is>
      </c>
      <c r="F1145" t="inlineStr">
        <is>
          <t>P0108</t>
        </is>
      </c>
      <c r="G1145" t="inlineStr">
        <is>
          <t>Prod_0108</t>
        </is>
      </c>
      <c r="H1145" t="inlineStr">
        <is>
          <t>Stationery</t>
        </is>
      </c>
      <c r="I1145" t="n">
        <v>6</v>
      </c>
      <c r="J1145" t="n">
        <v>612.97</v>
      </c>
      <c r="K1145" t="n">
        <v>0.1</v>
      </c>
      <c r="L1145">
        <f>I1145*J1145*(1-K1145)</f>
        <v/>
      </c>
      <c r="M1145">
        <f>VLOOKUP(F1145,Products!A:D,4,FALSE)*I1145</f>
        <v/>
      </c>
      <c r="N1145">
        <f>L1145-M1145</f>
        <v/>
      </c>
    </row>
    <row r="1146">
      <c r="A1146" t="inlineStr">
        <is>
          <t>T1001144</t>
        </is>
      </c>
      <c r="B1146" t="inlineStr">
        <is>
          <t>2025-02-10</t>
        </is>
      </c>
      <c r="C1146" t="inlineStr">
        <is>
          <t>S030</t>
        </is>
      </c>
      <c r="D1146" t="inlineStr">
        <is>
          <t>Store_030</t>
        </is>
      </c>
      <c r="E1146" t="inlineStr">
        <is>
          <t>North</t>
        </is>
      </c>
      <c r="F1146" t="inlineStr">
        <is>
          <t>P0162</t>
        </is>
      </c>
      <c r="G1146" t="inlineStr">
        <is>
          <t>Prod_0162</t>
        </is>
      </c>
      <c r="H1146" t="inlineStr">
        <is>
          <t>Food</t>
        </is>
      </c>
      <c r="I1146" t="n">
        <v>3</v>
      </c>
      <c r="J1146" t="n">
        <v>438.8</v>
      </c>
      <c r="K1146" t="n">
        <v>0.15</v>
      </c>
      <c r="L1146">
        <f>I1146*J1146*(1-K1146)</f>
        <v/>
      </c>
      <c r="M1146">
        <f>VLOOKUP(F1146,Products!A:D,4,FALSE)*I1146</f>
        <v/>
      </c>
      <c r="N1146">
        <f>L1146-M1146</f>
        <v/>
      </c>
    </row>
    <row r="1147">
      <c r="A1147" t="inlineStr">
        <is>
          <t>T1001145</t>
        </is>
      </c>
      <c r="B1147" t="inlineStr">
        <is>
          <t>2023-06-26</t>
        </is>
      </c>
      <c r="C1147" t="inlineStr">
        <is>
          <t>S037</t>
        </is>
      </c>
      <c r="D1147" t="inlineStr">
        <is>
          <t>Store_037</t>
        </is>
      </c>
      <c r="E1147" t="inlineStr">
        <is>
          <t>East</t>
        </is>
      </c>
      <c r="F1147" t="inlineStr">
        <is>
          <t>P0022</t>
        </is>
      </c>
      <c r="G1147" t="inlineStr">
        <is>
          <t>Prod_0022</t>
        </is>
      </c>
      <c r="H1147" t="inlineStr">
        <is>
          <t>Beverages</t>
        </is>
      </c>
      <c r="I1147" t="n">
        <v>3</v>
      </c>
      <c r="J1147" t="n">
        <v>205.05</v>
      </c>
      <c r="K1147" t="n">
        <v>0</v>
      </c>
      <c r="L1147">
        <f>I1147*J1147*(1-K1147)</f>
        <v/>
      </c>
      <c r="M1147">
        <f>VLOOKUP(F1147,Products!A:D,4,FALSE)*I1147</f>
        <v/>
      </c>
      <c r="N1147">
        <f>L1147-M1147</f>
        <v/>
      </c>
    </row>
    <row r="1148">
      <c r="A1148" t="inlineStr">
        <is>
          <t>T1001146</t>
        </is>
      </c>
      <c r="B1148" t="inlineStr">
        <is>
          <t>2023-10-17</t>
        </is>
      </c>
      <c r="C1148" t="inlineStr">
        <is>
          <t>S047</t>
        </is>
      </c>
      <c r="D1148" t="inlineStr">
        <is>
          <t>Store_047</t>
        </is>
      </c>
      <c r="E1148" t="inlineStr">
        <is>
          <t>North</t>
        </is>
      </c>
      <c r="F1148" t="inlineStr">
        <is>
          <t>P0058</t>
        </is>
      </c>
      <c r="G1148" t="inlineStr">
        <is>
          <t>Prod_0058</t>
        </is>
      </c>
      <c r="H1148" t="inlineStr">
        <is>
          <t>Stationery</t>
        </is>
      </c>
      <c r="I1148" t="n">
        <v>2</v>
      </c>
      <c r="J1148" t="n">
        <v>548.12</v>
      </c>
      <c r="K1148" t="n">
        <v>0.05</v>
      </c>
      <c r="L1148">
        <f>I1148*J1148*(1-K1148)</f>
        <v/>
      </c>
      <c r="M1148">
        <f>VLOOKUP(F1148,Products!A:D,4,FALSE)*I1148</f>
        <v/>
      </c>
      <c r="N1148">
        <f>L1148-M1148</f>
        <v/>
      </c>
    </row>
    <row r="1149">
      <c r="A1149" t="inlineStr">
        <is>
          <t>T1001147</t>
        </is>
      </c>
      <c r="B1149" t="inlineStr">
        <is>
          <t>2024-06-08</t>
        </is>
      </c>
      <c r="C1149" t="inlineStr">
        <is>
          <t>S014</t>
        </is>
      </c>
      <c r="D1149" t="inlineStr">
        <is>
          <t>Store_014</t>
        </is>
      </c>
      <c r="E1149" t="inlineStr">
        <is>
          <t>West</t>
        </is>
      </c>
      <c r="F1149" t="inlineStr">
        <is>
          <t>P0149</t>
        </is>
      </c>
      <c r="G1149" t="inlineStr">
        <is>
          <t>Prod_0149</t>
        </is>
      </c>
      <c r="H1149" t="inlineStr">
        <is>
          <t>Toys</t>
        </is>
      </c>
      <c r="I1149" t="n">
        <v>4</v>
      </c>
      <c r="J1149" t="n">
        <v>48.81</v>
      </c>
      <c r="K1149" t="n">
        <v>0.05</v>
      </c>
      <c r="L1149">
        <f>I1149*J1149*(1-K1149)</f>
        <v/>
      </c>
      <c r="M1149">
        <f>VLOOKUP(F1149,Products!A:D,4,FALSE)*I1149</f>
        <v/>
      </c>
      <c r="N1149">
        <f>L1149-M1149</f>
        <v/>
      </c>
    </row>
    <row r="1150">
      <c r="A1150" t="inlineStr">
        <is>
          <t>T1001148</t>
        </is>
      </c>
      <c r="B1150" t="inlineStr">
        <is>
          <t>2023-05-04</t>
        </is>
      </c>
      <c r="C1150" t="inlineStr">
        <is>
          <t>S045</t>
        </is>
      </c>
      <c r="D1150" t="inlineStr">
        <is>
          <t>Store_045</t>
        </is>
      </c>
      <c r="E1150" t="inlineStr">
        <is>
          <t>East</t>
        </is>
      </c>
      <c r="F1150" t="inlineStr">
        <is>
          <t>P0172</t>
        </is>
      </c>
      <c r="G1150" t="inlineStr">
        <is>
          <t>Prod_0172</t>
        </is>
      </c>
      <c r="H1150" t="inlineStr">
        <is>
          <t>Beverages</t>
        </is>
      </c>
      <c r="I1150" t="n">
        <v>3</v>
      </c>
      <c r="J1150" t="n">
        <v>759.61</v>
      </c>
      <c r="K1150" t="n">
        <v>0</v>
      </c>
      <c r="L1150">
        <f>I1150*J1150*(1-K1150)</f>
        <v/>
      </c>
      <c r="M1150">
        <f>VLOOKUP(F1150,Products!A:D,4,FALSE)*I1150</f>
        <v/>
      </c>
      <c r="N1150">
        <f>L1150-M1150</f>
        <v/>
      </c>
    </row>
    <row r="1151">
      <c r="A1151" t="inlineStr">
        <is>
          <t>T1001149</t>
        </is>
      </c>
      <c r="B1151" t="inlineStr">
        <is>
          <t>2024-02-24</t>
        </is>
      </c>
      <c r="C1151" t="inlineStr">
        <is>
          <t>S008</t>
        </is>
      </c>
      <c r="D1151" t="inlineStr">
        <is>
          <t>Store_008</t>
        </is>
      </c>
      <c r="E1151" t="inlineStr">
        <is>
          <t>East</t>
        </is>
      </c>
      <c r="F1151" t="inlineStr">
        <is>
          <t>P0139</t>
        </is>
      </c>
      <c r="G1151" t="inlineStr">
        <is>
          <t>Prod_0139</t>
        </is>
      </c>
      <c r="H1151" t="inlineStr">
        <is>
          <t>Clothing</t>
        </is>
      </c>
      <c r="I1151" t="n">
        <v>1</v>
      </c>
      <c r="J1151" t="n">
        <v>558.33</v>
      </c>
      <c r="K1151" t="n">
        <v>0.05</v>
      </c>
      <c r="L1151">
        <f>I1151*J1151*(1-K1151)</f>
        <v/>
      </c>
      <c r="M1151">
        <f>VLOOKUP(F1151,Products!A:D,4,FALSE)*I1151</f>
        <v/>
      </c>
      <c r="N1151">
        <f>L1151-M1151</f>
        <v/>
      </c>
    </row>
    <row r="1152">
      <c r="A1152" t="inlineStr">
        <is>
          <t>T1001150</t>
        </is>
      </c>
      <c r="B1152" t="inlineStr">
        <is>
          <t>2025-04-08</t>
        </is>
      </c>
      <c r="C1152" t="inlineStr">
        <is>
          <t>S003</t>
        </is>
      </c>
      <c r="D1152" t="inlineStr">
        <is>
          <t>Store_003</t>
        </is>
      </c>
      <c r="E1152" t="inlineStr">
        <is>
          <t>North</t>
        </is>
      </c>
      <c r="F1152" t="inlineStr">
        <is>
          <t>P0132</t>
        </is>
      </c>
      <c r="G1152" t="inlineStr">
        <is>
          <t>Prod_0132</t>
        </is>
      </c>
      <c r="H1152" t="inlineStr">
        <is>
          <t>Food</t>
        </is>
      </c>
      <c r="I1152" t="n">
        <v>9</v>
      </c>
      <c r="J1152" t="n">
        <v>117.96</v>
      </c>
      <c r="K1152" t="n">
        <v>0</v>
      </c>
      <c r="L1152">
        <f>I1152*J1152*(1-K1152)</f>
        <v/>
      </c>
      <c r="M1152">
        <f>VLOOKUP(F1152,Products!A:D,4,FALSE)*I1152</f>
        <v/>
      </c>
      <c r="N1152">
        <f>L1152-M1152</f>
        <v/>
      </c>
    </row>
    <row r="1153">
      <c r="A1153" t="inlineStr">
        <is>
          <t>T1001151</t>
        </is>
      </c>
      <c r="B1153" t="inlineStr">
        <is>
          <t>2024-04-17</t>
        </is>
      </c>
      <c r="C1153" t="inlineStr">
        <is>
          <t>S030</t>
        </is>
      </c>
      <c r="D1153" t="inlineStr">
        <is>
          <t>Store_030</t>
        </is>
      </c>
      <c r="E1153" t="inlineStr">
        <is>
          <t>North</t>
        </is>
      </c>
      <c r="F1153" t="inlineStr">
        <is>
          <t>P0036</t>
        </is>
      </c>
      <c r="G1153" t="inlineStr">
        <is>
          <t>Prod_0036</t>
        </is>
      </c>
      <c r="H1153" t="inlineStr">
        <is>
          <t>Clothing</t>
        </is>
      </c>
      <c r="I1153" t="n">
        <v>9</v>
      </c>
      <c r="J1153" t="n">
        <v>506.24</v>
      </c>
      <c r="K1153" t="n">
        <v>0</v>
      </c>
      <c r="L1153">
        <f>I1153*J1153*(1-K1153)</f>
        <v/>
      </c>
      <c r="M1153">
        <f>VLOOKUP(F1153,Products!A:D,4,FALSE)*I1153</f>
        <v/>
      </c>
      <c r="N1153">
        <f>L1153-M1153</f>
        <v/>
      </c>
    </row>
    <row r="1154">
      <c r="A1154" t="inlineStr">
        <is>
          <t>T1001152</t>
        </is>
      </c>
      <c r="B1154" t="inlineStr">
        <is>
          <t>2024-04-25</t>
        </is>
      </c>
      <c r="C1154" t="inlineStr">
        <is>
          <t>S044</t>
        </is>
      </c>
      <c r="D1154" t="inlineStr">
        <is>
          <t>Store_044</t>
        </is>
      </c>
      <c r="E1154" t="inlineStr">
        <is>
          <t>North</t>
        </is>
      </c>
      <c r="F1154" t="inlineStr">
        <is>
          <t>P0077</t>
        </is>
      </c>
      <c r="G1154" t="inlineStr">
        <is>
          <t>Prod_0077</t>
        </is>
      </c>
      <c r="H1154" t="inlineStr">
        <is>
          <t>Beverages</t>
        </is>
      </c>
      <c r="I1154" t="n">
        <v>3</v>
      </c>
      <c r="J1154" t="n">
        <v>38.84</v>
      </c>
      <c r="K1154" t="n">
        <v>0.15</v>
      </c>
      <c r="L1154">
        <f>I1154*J1154*(1-K1154)</f>
        <v/>
      </c>
      <c r="M1154">
        <f>VLOOKUP(F1154,Products!A:D,4,FALSE)*I1154</f>
        <v/>
      </c>
      <c r="N1154">
        <f>L1154-M1154</f>
        <v/>
      </c>
    </row>
    <row r="1155">
      <c r="A1155" t="inlineStr">
        <is>
          <t>T1001153</t>
        </is>
      </c>
      <c r="B1155" t="inlineStr">
        <is>
          <t>2025-02-01</t>
        </is>
      </c>
      <c r="C1155" t="inlineStr">
        <is>
          <t>S037</t>
        </is>
      </c>
      <c r="D1155" t="inlineStr">
        <is>
          <t>Store_037</t>
        </is>
      </c>
      <c r="E1155" t="inlineStr">
        <is>
          <t>East</t>
        </is>
      </c>
      <c r="F1155" t="inlineStr">
        <is>
          <t>P0182</t>
        </is>
      </c>
      <c r="G1155" t="inlineStr">
        <is>
          <t>Prod_0182</t>
        </is>
      </c>
      <c r="H1155" t="inlineStr">
        <is>
          <t>Electronics</t>
        </is>
      </c>
      <c r="I1155" t="n">
        <v>2</v>
      </c>
      <c r="J1155" t="n">
        <v>651.36</v>
      </c>
      <c r="K1155" t="n">
        <v>0</v>
      </c>
      <c r="L1155">
        <f>I1155*J1155*(1-K1155)</f>
        <v/>
      </c>
      <c r="M1155">
        <f>VLOOKUP(F1155,Products!A:D,4,FALSE)*I1155</f>
        <v/>
      </c>
      <c r="N1155">
        <f>L1155-M1155</f>
        <v/>
      </c>
    </row>
    <row r="1156">
      <c r="A1156" t="inlineStr">
        <is>
          <t>T1001154</t>
        </is>
      </c>
      <c r="B1156" t="inlineStr">
        <is>
          <t>2023-01-24</t>
        </is>
      </c>
      <c r="C1156" t="inlineStr">
        <is>
          <t>S028</t>
        </is>
      </c>
      <c r="D1156" t="inlineStr">
        <is>
          <t>Store_028</t>
        </is>
      </c>
      <c r="E1156" t="inlineStr">
        <is>
          <t>North</t>
        </is>
      </c>
      <c r="F1156" t="inlineStr">
        <is>
          <t>P0151</t>
        </is>
      </c>
      <c r="G1156" t="inlineStr">
        <is>
          <t>Prod_0151</t>
        </is>
      </c>
      <c r="H1156" t="inlineStr">
        <is>
          <t>Food</t>
        </is>
      </c>
      <c r="I1156" t="n">
        <v>1</v>
      </c>
      <c r="J1156" t="n">
        <v>681.26</v>
      </c>
      <c r="K1156" t="n">
        <v>0</v>
      </c>
      <c r="L1156">
        <f>I1156*J1156*(1-K1156)</f>
        <v/>
      </c>
      <c r="M1156">
        <f>VLOOKUP(F1156,Products!A:D,4,FALSE)*I1156</f>
        <v/>
      </c>
      <c r="N1156">
        <f>L1156-M1156</f>
        <v/>
      </c>
    </row>
    <row r="1157">
      <c r="A1157" t="inlineStr">
        <is>
          <t>T1001155</t>
        </is>
      </c>
      <c r="B1157" t="inlineStr">
        <is>
          <t>2024-03-24</t>
        </is>
      </c>
      <c r="C1157" t="inlineStr">
        <is>
          <t>S046</t>
        </is>
      </c>
      <c r="D1157" t="inlineStr">
        <is>
          <t>Store_046</t>
        </is>
      </c>
      <c r="E1157" t="inlineStr">
        <is>
          <t>South</t>
        </is>
      </c>
      <c r="F1157" t="inlineStr">
        <is>
          <t>P0139</t>
        </is>
      </c>
      <c r="G1157" t="inlineStr">
        <is>
          <t>Prod_0139</t>
        </is>
      </c>
      <c r="H1157" t="inlineStr">
        <is>
          <t>Clothing</t>
        </is>
      </c>
      <c r="I1157" t="n">
        <v>4</v>
      </c>
      <c r="J1157" t="n">
        <v>618.1</v>
      </c>
      <c r="K1157" t="n">
        <v>0</v>
      </c>
      <c r="L1157">
        <f>I1157*J1157*(1-K1157)</f>
        <v/>
      </c>
      <c r="M1157">
        <f>VLOOKUP(F1157,Products!A:D,4,FALSE)*I1157</f>
        <v/>
      </c>
      <c r="N1157">
        <f>L1157-M1157</f>
        <v/>
      </c>
    </row>
    <row r="1158">
      <c r="A1158" t="inlineStr">
        <is>
          <t>T1001156</t>
        </is>
      </c>
      <c r="B1158" t="inlineStr">
        <is>
          <t>2024-10-14</t>
        </is>
      </c>
      <c r="C1158" t="inlineStr">
        <is>
          <t>S019</t>
        </is>
      </c>
      <c r="D1158" t="inlineStr">
        <is>
          <t>Store_019</t>
        </is>
      </c>
      <c r="E1158" t="inlineStr">
        <is>
          <t>East</t>
        </is>
      </c>
      <c r="F1158" t="inlineStr">
        <is>
          <t>P0043</t>
        </is>
      </c>
      <c r="G1158" t="inlineStr">
        <is>
          <t>Prod_0043</t>
        </is>
      </c>
      <c r="H1158" t="inlineStr">
        <is>
          <t>Food</t>
        </is>
      </c>
      <c r="I1158" t="n">
        <v>7</v>
      </c>
      <c r="J1158" t="n">
        <v>210.7</v>
      </c>
      <c r="K1158" t="n">
        <v>0.1</v>
      </c>
      <c r="L1158">
        <f>I1158*J1158*(1-K1158)</f>
        <v/>
      </c>
      <c r="M1158">
        <f>VLOOKUP(F1158,Products!A:D,4,FALSE)*I1158</f>
        <v/>
      </c>
      <c r="N1158">
        <f>L1158-M1158</f>
        <v/>
      </c>
    </row>
    <row r="1159">
      <c r="A1159" t="inlineStr">
        <is>
          <t>T1001157</t>
        </is>
      </c>
      <c r="B1159" t="inlineStr">
        <is>
          <t>2025-02-24</t>
        </is>
      </c>
      <c r="C1159" t="inlineStr">
        <is>
          <t>S048</t>
        </is>
      </c>
      <c r="D1159" t="inlineStr">
        <is>
          <t>Store_048</t>
        </is>
      </c>
      <c r="E1159" t="inlineStr">
        <is>
          <t>South</t>
        </is>
      </c>
      <c r="F1159" t="inlineStr">
        <is>
          <t>P0152</t>
        </is>
      </c>
      <c r="G1159" t="inlineStr">
        <is>
          <t>Prod_0152</t>
        </is>
      </c>
      <c r="H1159" t="inlineStr">
        <is>
          <t>Household</t>
        </is>
      </c>
      <c r="I1159" t="n">
        <v>8</v>
      </c>
      <c r="J1159" t="n">
        <v>640.13</v>
      </c>
      <c r="K1159" t="n">
        <v>0</v>
      </c>
      <c r="L1159">
        <f>I1159*J1159*(1-K1159)</f>
        <v/>
      </c>
      <c r="M1159">
        <f>VLOOKUP(F1159,Products!A:D,4,FALSE)*I1159</f>
        <v/>
      </c>
      <c r="N1159">
        <f>L1159-M1159</f>
        <v/>
      </c>
    </row>
    <row r="1160">
      <c r="A1160" t="inlineStr">
        <is>
          <t>T1001158</t>
        </is>
      </c>
      <c r="B1160" t="inlineStr">
        <is>
          <t>2025-04-11</t>
        </is>
      </c>
      <c r="C1160" t="inlineStr">
        <is>
          <t>S043</t>
        </is>
      </c>
      <c r="D1160" t="inlineStr">
        <is>
          <t>Store_043</t>
        </is>
      </c>
      <c r="E1160" t="inlineStr">
        <is>
          <t>East</t>
        </is>
      </c>
      <c r="F1160" t="inlineStr">
        <is>
          <t>P0017</t>
        </is>
      </c>
      <c r="G1160" t="inlineStr">
        <is>
          <t>Prod_0017</t>
        </is>
      </c>
      <c r="H1160" t="inlineStr">
        <is>
          <t>Food</t>
        </is>
      </c>
      <c r="I1160" t="n">
        <v>1</v>
      </c>
      <c r="J1160" t="n">
        <v>718.1900000000001</v>
      </c>
      <c r="K1160" t="n">
        <v>0.05</v>
      </c>
      <c r="L1160">
        <f>I1160*J1160*(1-K1160)</f>
        <v/>
      </c>
      <c r="M1160">
        <f>VLOOKUP(F1160,Products!A:D,4,FALSE)*I1160</f>
        <v/>
      </c>
      <c r="N1160">
        <f>L1160-M1160</f>
        <v/>
      </c>
    </row>
    <row r="1161">
      <c r="A1161" t="inlineStr">
        <is>
          <t>T1001159</t>
        </is>
      </c>
      <c r="B1161" t="inlineStr">
        <is>
          <t>2024-04-18</t>
        </is>
      </c>
      <c r="C1161" t="inlineStr">
        <is>
          <t>S016</t>
        </is>
      </c>
      <c r="D1161" t="inlineStr">
        <is>
          <t>Store_016</t>
        </is>
      </c>
      <c r="E1161" t="inlineStr">
        <is>
          <t>West</t>
        </is>
      </c>
      <c r="F1161" t="inlineStr">
        <is>
          <t>P0147</t>
        </is>
      </c>
      <c r="G1161" t="inlineStr">
        <is>
          <t>Prod_0147</t>
        </is>
      </c>
      <c r="H1161" t="inlineStr">
        <is>
          <t>Stationery</t>
        </is>
      </c>
      <c r="I1161" t="n">
        <v>9</v>
      </c>
      <c r="J1161" t="n">
        <v>390.52</v>
      </c>
      <c r="K1161" t="n">
        <v>0</v>
      </c>
      <c r="L1161">
        <f>I1161*J1161*(1-K1161)</f>
        <v/>
      </c>
      <c r="M1161">
        <f>VLOOKUP(F1161,Products!A:D,4,FALSE)*I1161</f>
        <v/>
      </c>
      <c r="N1161">
        <f>L1161-M1161</f>
        <v/>
      </c>
    </row>
    <row r="1162">
      <c r="A1162" t="inlineStr">
        <is>
          <t>T1001160</t>
        </is>
      </c>
      <c r="B1162" t="inlineStr">
        <is>
          <t>2024-10-17</t>
        </is>
      </c>
      <c r="C1162" t="inlineStr">
        <is>
          <t>S011</t>
        </is>
      </c>
      <c r="D1162" t="inlineStr">
        <is>
          <t>Store_011</t>
        </is>
      </c>
      <c r="E1162" t="inlineStr">
        <is>
          <t>South</t>
        </is>
      </c>
      <c r="F1162" t="inlineStr">
        <is>
          <t>P0086</t>
        </is>
      </c>
      <c r="G1162" t="inlineStr">
        <is>
          <t>Prod_0086</t>
        </is>
      </c>
      <c r="H1162" t="inlineStr">
        <is>
          <t>Stationery</t>
        </is>
      </c>
      <c r="I1162" t="n">
        <v>2</v>
      </c>
      <c r="J1162" t="n">
        <v>937.64</v>
      </c>
      <c r="K1162" t="n">
        <v>0</v>
      </c>
      <c r="L1162">
        <f>I1162*J1162*(1-K1162)</f>
        <v/>
      </c>
      <c r="M1162">
        <f>VLOOKUP(F1162,Products!A:D,4,FALSE)*I1162</f>
        <v/>
      </c>
      <c r="N1162">
        <f>L1162-M1162</f>
        <v/>
      </c>
    </row>
    <row r="1163">
      <c r="A1163" t="inlineStr">
        <is>
          <t>T1001161</t>
        </is>
      </c>
      <c r="B1163" t="inlineStr">
        <is>
          <t>2024-03-08</t>
        </is>
      </c>
      <c r="C1163" t="inlineStr">
        <is>
          <t>S047</t>
        </is>
      </c>
      <c r="D1163" t="inlineStr">
        <is>
          <t>Store_047</t>
        </is>
      </c>
      <c r="E1163" t="inlineStr">
        <is>
          <t>North</t>
        </is>
      </c>
      <c r="F1163" t="inlineStr">
        <is>
          <t>P0137</t>
        </is>
      </c>
      <c r="G1163" t="inlineStr">
        <is>
          <t>Prod_0137</t>
        </is>
      </c>
      <c r="H1163" t="inlineStr">
        <is>
          <t>Electronics</t>
        </is>
      </c>
      <c r="I1163" t="n">
        <v>5</v>
      </c>
      <c r="J1163" t="n">
        <v>130.66</v>
      </c>
      <c r="K1163" t="n">
        <v>0</v>
      </c>
      <c r="L1163">
        <f>I1163*J1163*(1-K1163)</f>
        <v/>
      </c>
      <c r="M1163">
        <f>VLOOKUP(F1163,Products!A:D,4,FALSE)*I1163</f>
        <v/>
      </c>
      <c r="N1163">
        <f>L1163-M1163</f>
        <v/>
      </c>
    </row>
    <row r="1164">
      <c r="A1164" t="inlineStr">
        <is>
          <t>T1001162</t>
        </is>
      </c>
      <c r="B1164" t="inlineStr">
        <is>
          <t>2025-02-15</t>
        </is>
      </c>
      <c r="C1164" t="inlineStr">
        <is>
          <t>S036</t>
        </is>
      </c>
      <c r="D1164" t="inlineStr">
        <is>
          <t>Store_036</t>
        </is>
      </c>
      <c r="E1164" t="inlineStr">
        <is>
          <t>Central</t>
        </is>
      </c>
      <c r="F1164" t="inlineStr">
        <is>
          <t>P0108</t>
        </is>
      </c>
      <c r="G1164" t="inlineStr">
        <is>
          <t>Prod_0108</t>
        </is>
      </c>
      <c r="H1164" t="inlineStr">
        <is>
          <t>Stationery</t>
        </is>
      </c>
      <c r="I1164" t="n">
        <v>7</v>
      </c>
      <c r="J1164" t="n">
        <v>712.14</v>
      </c>
      <c r="K1164" t="n">
        <v>0</v>
      </c>
      <c r="L1164">
        <f>I1164*J1164*(1-K1164)</f>
        <v/>
      </c>
      <c r="M1164">
        <f>VLOOKUP(F1164,Products!A:D,4,FALSE)*I1164</f>
        <v/>
      </c>
      <c r="N1164">
        <f>L1164-M1164</f>
        <v/>
      </c>
    </row>
    <row r="1165">
      <c r="A1165" t="inlineStr">
        <is>
          <t>T1001163</t>
        </is>
      </c>
      <c r="B1165" t="inlineStr">
        <is>
          <t>2024-07-17</t>
        </is>
      </c>
      <c r="C1165" t="inlineStr">
        <is>
          <t>S020</t>
        </is>
      </c>
      <c r="D1165" t="inlineStr">
        <is>
          <t>Store_020</t>
        </is>
      </c>
      <c r="E1165" t="inlineStr">
        <is>
          <t>West</t>
        </is>
      </c>
      <c r="F1165" t="inlineStr">
        <is>
          <t>P0011</t>
        </is>
      </c>
      <c r="G1165" t="inlineStr">
        <is>
          <t>Prod_0011</t>
        </is>
      </c>
      <c r="H1165" t="inlineStr">
        <is>
          <t>Household</t>
        </is>
      </c>
      <c r="I1165" t="n">
        <v>1</v>
      </c>
      <c r="J1165" t="n">
        <v>316.78</v>
      </c>
      <c r="K1165" t="n">
        <v>0</v>
      </c>
      <c r="L1165">
        <f>I1165*J1165*(1-K1165)</f>
        <v/>
      </c>
      <c r="M1165">
        <f>VLOOKUP(F1165,Products!A:D,4,FALSE)*I1165</f>
        <v/>
      </c>
      <c r="N1165">
        <f>L1165-M1165</f>
        <v/>
      </c>
    </row>
    <row r="1166">
      <c r="A1166" t="inlineStr">
        <is>
          <t>T1001164</t>
        </is>
      </c>
      <c r="B1166" t="inlineStr">
        <is>
          <t>2023-09-04</t>
        </is>
      </c>
      <c r="C1166" t="inlineStr">
        <is>
          <t>S009</t>
        </is>
      </c>
      <c r="D1166" t="inlineStr">
        <is>
          <t>Store_009</t>
        </is>
      </c>
      <c r="E1166" t="inlineStr">
        <is>
          <t>Central</t>
        </is>
      </c>
      <c r="F1166" t="inlineStr">
        <is>
          <t>P0172</t>
        </is>
      </c>
      <c r="G1166" t="inlineStr">
        <is>
          <t>Prod_0172</t>
        </is>
      </c>
      <c r="H1166" t="inlineStr">
        <is>
          <t>Beverages</t>
        </is>
      </c>
      <c r="I1166" t="n">
        <v>4</v>
      </c>
      <c r="J1166" t="n">
        <v>801.14</v>
      </c>
      <c r="K1166" t="n">
        <v>0.05</v>
      </c>
      <c r="L1166">
        <f>I1166*J1166*(1-K1166)</f>
        <v/>
      </c>
      <c r="M1166">
        <f>VLOOKUP(F1166,Products!A:D,4,FALSE)*I1166</f>
        <v/>
      </c>
      <c r="N1166">
        <f>L1166-M1166</f>
        <v/>
      </c>
    </row>
    <row r="1167">
      <c r="A1167" t="inlineStr">
        <is>
          <t>T1001165</t>
        </is>
      </c>
      <c r="B1167" t="inlineStr">
        <is>
          <t>2024-02-17</t>
        </is>
      </c>
      <c r="C1167" t="inlineStr">
        <is>
          <t>S005</t>
        </is>
      </c>
      <c r="D1167" t="inlineStr">
        <is>
          <t>Store_005</t>
        </is>
      </c>
      <c r="E1167" t="inlineStr">
        <is>
          <t>Central</t>
        </is>
      </c>
      <c r="F1167" t="inlineStr">
        <is>
          <t>P0073</t>
        </is>
      </c>
      <c r="G1167" t="inlineStr">
        <is>
          <t>Prod_0073</t>
        </is>
      </c>
      <c r="H1167" t="inlineStr">
        <is>
          <t>Food</t>
        </is>
      </c>
      <c r="I1167" t="n">
        <v>8</v>
      </c>
      <c r="J1167" t="n">
        <v>692.02</v>
      </c>
      <c r="K1167" t="n">
        <v>0.05</v>
      </c>
      <c r="L1167">
        <f>I1167*J1167*(1-K1167)</f>
        <v/>
      </c>
      <c r="M1167">
        <f>VLOOKUP(F1167,Products!A:D,4,FALSE)*I1167</f>
        <v/>
      </c>
      <c r="N1167">
        <f>L1167-M1167</f>
        <v/>
      </c>
    </row>
    <row r="1168">
      <c r="A1168" t="inlineStr">
        <is>
          <t>T1001166</t>
        </is>
      </c>
      <c r="B1168" t="inlineStr">
        <is>
          <t>2025-09-11</t>
        </is>
      </c>
      <c r="C1168" t="inlineStr">
        <is>
          <t>S017</t>
        </is>
      </c>
      <c r="D1168" t="inlineStr">
        <is>
          <t>Store_017</t>
        </is>
      </c>
      <c r="E1168" t="inlineStr">
        <is>
          <t>South</t>
        </is>
      </c>
      <c r="F1168" t="inlineStr">
        <is>
          <t>P0187</t>
        </is>
      </c>
      <c r="G1168" t="inlineStr">
        <is>
          <t>Prod_0187</t>
        </is>
      </c>
      <c r="H1168" t="inlineStr">
        <is>
          <t>Food</t>
        </is>
      </c>
      <c r="I1168" t="n">
        <v>2</v>
      </c>
      <c r="J1168" t="n">
        <v>835.49</v>
      </c>
      <c r="K1168" t="n">
        <v>0.1</v>
      </c>
      <c r="L1168">
        <f>I1168*J1168*(1-K1168)</f>
        <v/>
      </c>
      <c r="M1168">
        <f>VLOOKUP(F1168,Products!A:D,4,FALSE)*I1168</f>
        <v/>
      </c>
      <c r="N1168">
        <f>L1168-M1168</f>
        <v/>
      </c>
    </row>
    <row r="1169">
      <c r="A1169" t="inlineStr">
        <is>
          <t>T1001167</t>
        </is>
      </c>
      <c r="B1169" t="inlineStr">
        <is>
          <t>2024-10-14</t>
        </is>
      </c>
      <c r="C1169" t="inlineStr">
        <is>
          <t>S047</t>
        </is>
      </c>
      <c r="D1169" t="inlineStr">
        <is>
          <t>Store_047</t>
        </is>
      </c>
      <c r="E1169" t="inlineStr">
        <is>
          <t>North</t>
        </is>
      </c>
      <c r="F1169" t="inlineStr">
        <is>
          <t>P0183</t>
        </is>
      </c>
      <c r="G1169" t="inlineStr">
        <is>
          <t>Prod_0183</t>
        </is>
      </c>
      <c r="H1169" t="inlineStr">
        <is>
          <t>Stationery</t>
        </is>
      </c>
      <c r="I1169" t="n">
        <v>3</v>
      </c>
      <c r="J1169" t="n">
        <v>772.58</v>
      </c>
      <c r="K1169" t="n">
        <v>0</v>
      </c>
      <c r="L1169">
        <f>I1169*J1169*(1-K1169)</f>
        <v/>
      </c>
      <c r="M1169">
        <f>VLOOKUP(F1169,Products!A:D,4,FALSE)*I1169</f>
        <v/>
      </c>
      <c r="N1169">
        <f>L1169-M1169</f>
        <v/>
      </c>
    </row>
    <row r="1170">
      <c r="A1170" t="inlineStr">
        <is>
          <t>T1001168</t>
        </is>
      </c>
      <c r="B1170" t="inlineStr">
        <is>
          <t>2025-05-01</t>
        </is>
      </c>
      <c r="C1170" t="inlineStr">
        <is>
          <t>S035</t>
        </is>
      </c>
      <c r="D1170" t="inlineStr">
        <is>
          <t>Store_035</t>
        </is>
      </c>
      <c r="E1170" t="inlineStr">
        <is>
          <t>Central</t>
        </is>
      </c>
      <c r="F1170" t="inlineStr">
        <is>
          <t>P0190</t>
        </is>
      </c>
      <c r="G1170" t="inlineStr">
        <is>
          <t>Prod_0190</t>
        </is>
      </c>
      <c r="H1170" t="inlineStr">
        <is>
          <t>Household</t>
        </is>
      </c>
      <c r="I1170" t="n">
        <v>1</v>
      </c>
      <c r="J1170" t="n">
        <v>222.37</v>
      </c>
      <c r="K1170" t="n">
        <v>0</v>
      </c>
      <c r="L1170">
        <f>I1170*J1170*(1-K1170)</f>
        <v/>
      </c>
      <c r="M1170">
        <f>VLOOKUP(F1170,Products!A:D,4,FALSE)*I1170</f>
        <v/>
      </c>
      <c r="N1170">
        <f>L1170-M1170</f>
        <v/>
      </c>
    </row>
    <row r="1171">
      <c r="A1171" t="inlineStr">
        <is>
          <t>T1001169</t>
        </is>
      </c>
      <c r="B1171" t="inlineStr">
        <is>
          <t>2024-12-02</t>
        </is>
      </c>
      <c r="C1171" t="inlineStr">
        <is>
          <t>S026</t>
        </is>
      </c>
      <c r="D1171" t="inlineStr">
        <is>
          <t>Store_026</t>
        </is>
      </c>
      <c r="E1171" t="inlineStr">
        <is>
          <t>North</t>
        </is>
      </c>
      <c r="F1171" t="inlineStr">
        <is>
          <t>P0164</t>
        </is>
      </c>
      <c r="G1171" t="inlineStr">
        <is>
          <t>Prod_0164</t>
        </is>
      </c>
      <c r="H1171" t="inlineStr">
        <is>
          <t>Food</t>
        </is>
      </c>
      <c r="I1171" t="n">
        <v>9</v>
      </c>
      <c r="J1171" t="n">
        <v>653.73</v>
      </c>
      <c r="K1171" t="n">
        <v>0.15</v>
      </c>
      <c r="L1171">
        <f>I1171*J1171*(1-K1171)</f>
        <v/>
      </c>
      <c r="M1171">
        <f>VLOOKUP(F1171,Products!A:D,4,FALSE)*I1171</f>
        <v/>
      </c>
      <c r="N1171">
        <f>L1171-M1171</f>
        <v/>
      </c>
    </row>
    <row r="1172">
      <c r="A1172" t="inlineStr">
        <is>
          <t>T1001170</t>
        </is>
      </c>
      <c r="B1172" t="inlineStr">
        <is>
          <t>2023-03-08</t>
        </is>
      </c>
      <c r="C1172" t="inlineStr">
        <is>
          <t>S035</t>
        </is>
      </c>
      <c r="D1172" t="inlineStr">
        <is>
          <t>Store_035</t>
        </is>
      </c>
      <c r="E1172" t="inlineStr">
        <is>
          <t>Central</t>
        </is>
      </c>
      <c r="F1172" t="inlineStr">
        <is>
          <t>P0055</t>
        </is>
      </c>
      <c r="G1172" t="inlineStr">
        <is>
          <t>Prod_0055</t>
        </is>
      </c>
      <c r="H1172" t="inlineStr">
        <is>
          <t>Beverages</t>
        </is>
      </c>
      <c r="I1172" t="n">
        <v>3</v>
      </c>
      <c r="J1172" t="n">
        <v>225.76</v>
      </c>
      <c r="K1172" t="n">
        <v>0.1</v>
      </c>
      <c r="L1172">
        <f>I1172*J1172*(1-K1172)</f>
        <v/>
      </c>
      <c r="M1172">
        <f>VLOOKUP(F1172,Products!A:D,4,FALSE)*I1172</f>
        <v/>
      </c>
      <c r="N1172">
        <f>L1172-M1172</f>
        <v/>
      </c>
    </row>
    <row r="1173">
      <c r="A1173" t="inlineStr">
        <is>
          <t>T1001171</t>
        </is>
      </c>
      <c r="B1173" t="inlineStr">
        <is>
          <t>2024-11-28</t>
        </is>
      </c>
      <c r="C1173" t="inlineStr">
        <is>
          <t>S009</t>
        </is>
      </c>
      <c r="D1173" t="inlineStr">
        <is>
          <t>Store_009</t>
        </is>
      </c>
      <c r="E1173" t="inlineStr">
        <is>
          <t>Central</t>
        </is>
      </c>
      <c r="F1173" t="inlineStr">
        <is>
          <t>P0115</t>
        </is>
      </c>
      <c r="G1173" t="inlineStr">
        <is>
          <t>Prod_0115</t>
        </is>
      </c>
      <c r="H1173" t="inlineStr">
        <is>
          <t>Clothing</t>
        </is>
      </c>
      <c r="I1173" t="n">
        <v>8</v>
      </c>
      <c r="J1173" t="n">
        <v>945.34</v>
      </c>
      <c r="K1173" t="n">
        <v>0.15</v>
      </c>
      <c r="L1173">
        <f>I1173*J1173*(1-K1173)</f>
        <v/>
      </c>
      <c r="M1173">
        <f>VLOOKUP(F1173,Products!A:D,4,FALSE)*I1173</f>
        <v/>
      </c>
      <c r="N1173">
        <f>L1173-M1173</f>
        <v/>
      </c>
    </row>
    <row r="1174">
      <c r="A1174" t="inlineStr">
        <is>
          <t>T1001172</t>
        </is>
      </c>
      <c r="B1174" t="inlineStr">
        <is>
          <t>2024-06-07</t>
        </is>
      </c>
      <c r="C1174" t="inlineStr">
        <is>
          <t>S045</t>
        </is>
      </c>
      <c r="D1174" t="inlineStr">
        <is>
          <t>Store_045</t>
        </is>
      </c>
      <c r="E1174" t="inlineStr">
        <is>
          <t>East</t>
        </is>
      </c>
      <c r="F1174" t="inlineStr">
        <is>
          <t>P0017</t>
        </is>
      </c>
      <c r="G1174" t="inlineStr">
        <is>
          <t>Prod_0017</t>
        </is>
      </c>
      <c r="H1174" t="inlineStr">
        <is>
          <t>Food</t>
        </is>
      </c>
      <c r="I1174" t="n">
        <v>8</v>
      </c>
      <c r="J1174" t="n">
        <v>785.84</v>
      </c>
      <c r="K1174" t="n">
        <v>0</v>
      </c>
      <c r="L1174">
        <f>I1174*J1174*(1-K1174)</f>
        <v/>
      </c>
      <c r="M1174">
        <f>VLOOKUP(F1174,Products!A:D,4,FALSE)*I1174</f>
        <v/>
      </c>
      <c r="N1174">
        <f>L1174-M1174</f>
        <v/>
      </c>
    </row>
    <row r="1175">
      <c r="A1175" t="inlineStr">
        <is>
          <t>T1001173</t>
        </is>
      </c>
      <c r="B1175" t="inlineStr">
        <is>
          <t>2025-03-03</t>
        </is>
      </c>
      <c r="C1175" t="inlineStr">
        <is>
          <t>S033</t>
        </is>
      </c>
      <c r="D1175" t="inlineStr">
        <is>
          <t>Store_033</t>
        </is>
      </c>
      <c r="E1175" t="inlineStr">
        <is>
          <t>North</t>
        </is>
      </c>
      <c r="F1175" t="inlineStr">
        <is>
          <t>P0084</t>
        </is>
      </c>
      <c r="G1175" t="inlineStr">
        <is>
          <t>Prod_0084</t>
        </is>
      </c>
      <c r="H1175" t="inlineStr">
        <is>
          <t>Beverages</t>
        </is>
      </c>
      <c r="I1175" t="n">
        <v>7</v>
      </c>
      <c r="J1175" t="n">
        <v>911.61</v>
      </c>
      <c r="K1175" t="n">
        <v>0</v>
      </c>
      <c r="L1175">
        <f>I1175*J1175*(1-K1175)</f>
        <v/>
      </c>
      <c r="M1175">
        <f>VLOOKUP(F1175,Products!A:D,4,FALSE)*I1175</f>
        <v/>
      </c>
      <c r="N1175">
        <f>L1175-M1175</f>
        <v/>
      </c>
    </row>
    <row r="1176">
      <c r="A1176" t="inlineStr">
        <is>
          <t>T1001174</t>
        </is>
      </c>
      <c r="B1176" t="inlineStr">
        <is>
          <t>2023-09-08</t>
        </is>
      </c>
      <c r="C1176" t="inlineStr">
        <is>
          <t>S023</t>
        </is>
      </c>
      <c r="D1176" t="inlineStr">
        <is>
          <t>Store_023</t>
        </is>
      </c>
      <c r="E1176" t="inlineStr">
        <is>
          <t>South</t>
        </is>
      </c>
      <c r="F1176" t="inlineStr">
        <is>
          <t>P0031</t>
        </is>
      </c>
      <c r="G1176" t="inlineStr">
        <is>
          <t>Prod_0031</t>
        </is>
      </c>
      <c r="H1176" t="inlineStr">
        <is>
          <t>Food</t>
        </is>
      </c>
      <c r="I1176" t="n">
        <v>3</v>
      </c>
      <c r="J1176" t="n">
        <v>216.08</v>
      </c>
      <c r="K1176" t="n">
        <v>0.15</v>
      </c>
      <c r="L1176">
        <f>I1176*J1176*(1-K1176)</f>
        <v/>
      </c>
      <c r="M1176">
        <f>VLOOKUP(F1176,Products!A:D,4,FALSE)*I1176</f>
        <v/>
      </c>
      <c r="N1176">
        <f>L1176-M1176</f>
        <v/>
      </c>
    </row>
    <row r="1177">
      <c r="A1177" t="inlineStr">
        <is>
          <t>T1001175</t>
        </is>
      </c>
      <c r="B1177" t="inlineStr">
        <is>
          <t>2023-09-23</t>
        </is>
      </c>
      <c r="C1177" t="inlineStr">
        <is>
          <t>S011</t>
        </is>
      </c>
      <c r="D1177" t="inlineStr">
        <is>
          <t>Store_011</t>
        </is>
      </c>
      <c r="E1177" t="inlineStr">
        <is>
          <t>South</t>
        </is>
      </c>
      <c r="F1177" t="inlineStr">
        <is>
          <t>P0063</t>
        </is>
      </c>
      <c r="G1177" t="inlineStr">
        <is>
          <t>Prod_0063</t>
        </is>
      </c>
      <c r="H1177" t="inlineStr">
        <is>
          <t>Clothing</t>
        </is>
      </c>
      <c r="I1177" t="n">
        <v>8</v>
      </c>
      <c r="J1177" t="n">
        <v>246.29</v>
      </c>
      <c r="K1177" t="n">
        <v>0.15</v>
      </c>
      <c r="L1177">
        <f>I1177*J1177*(1-K1177)</f>
        <v/>
      </c>
      <c r="M1177">
        <f>VLOOKUP(F1177,Products!A:D,4,FALSE)*I1177</f>
        <v/>
      </c>
      <c r="N1177">
        <f>L1177-M1177</f>
        <v/>
      </c>
    </row>
    <row r="1178">
      <c r="A1178" t="inlineStr">
        <is>
          <t>T1001176</t>
        </is>
      </c>
      <c r="B1178" t="inlineStr">
        <is>
          <t>2025-02-01</t>
        </is>
      </c>
      <c r="C1178" t="inlineStr">
        <is>
          <t>S013</t>
        </is>
      </c>
      <c r="D1178" t="inlineStr">
        <is>
          <t>Store_013</t>
        </is>
      </c>
      <c r="E1178" t="inlineStr">
        <is>
          <t>North</t>
        </is>
      </c>
      <c r="F1178" t="inlineStr">
        <is>
          <t>P0175</t>
        </is>
      </c>
      <c r="G1178" t="inlineStr">
        <is>
          <t>Prod_0175</t>
        </is>
      </c>
      <c r="H1178" t="inlineStr">
        <is>
          <t>Food</t>
        </is>
      </c>
      <c r="I1178" t="n">
        <v>4</v>
      </c>
      <c r="J1178" t="n">
        <v>734.4400000000001</v>
      </c>
      <c r="K1178" t="n">
        <v>0</v>
      </c>
      <c r="L1178">
        <f>I1178*J1178*(1-K1178)</f>
        <v/>
      </c>
      <c r="M1178">
        <f>VLOOKUP(F1178,Products!A:D,4,FALSE)*I1178</f>
        <v/>
      </c>
      <c r="N1178">
        <f>L1178-M1178</f>
        <v/>
      </c>
    </row>
    <row r="1179">
      <c r="A1179" t="inlineStr">
        <is>
          <t>T1001177</t>
        </is>
      </c>
      <c r="B1179" t="inlineStr">
        <is>
          <t>2025-03-11</t>
        </is>
      </c>
      <c r="C1179" t="inlineStr">
        <is>
          <t>S020</t>
        </is>
      </c>
      <c r="D1179" t="inlineStr">
        <is>
          <t>Store_020</t>
        </is>
      </c>
      <c r="E1179" t="inlineStr">
        <is>
          <t>West</t>
        </is>
      </c>
      <c r="F1179" t="inlineStr">
        <is>
          <t>P0030</t>
        </is>
      </c>
      <c r="G1179" t="inlineStr">
        <is>
          <t>Prod_0030</t>
        </is>
      </c>
      <c r="H1179" t="inlineStr">
        <is>
          <t>Household</t>
        </is>
      </c>
      <c r="I1179" t="n">
        <v>8</v>
      </c>
      <c r="J1179" t="n">
        <v>629.03</v>
      </c>
      <c r="K1179" t="n">
        <v>0</v>
      </c>
      <c r="L1179">
        <f>I1179*J1179*(1-K1179)</f>
        <v/>
      </c>
      <c r="M1179">
        <f>VLOOKUP(F1179,Products!A:D,4,FALSE)*I1179</f>
        <v/>
      </c>
      <c r="N1179">
        <f>L1179-M1179</f>
        <v/>
      </c>
    </row>
    <row r="1180">
      <c r="A1180" t="inlineStr">
        <is>
          <t>T1001178</t>
        </is>
      </c>
      <c r="B1180" t="inlineStr">
        <is>
          <t>2024-03-14</t>
        </is>
      </c>
      <c r="C1180" t="inlineStr">
        <is>
          <t>S018</t>
        </is>
      </c>
      <c r="D1180" t="inlineStr">
        <is>
          <t>Store_018</t>
        </is>
      </c>
      <c r="E1180" t="inlineStr">
        <is>
          <t>South</t>
        </is>
      </c>
      <c r="F1180" t="inlineStr">
        <is>
          <t>P0037</t>
        </is>
      </c>
      <c r="G1180" t="inlineStr">
        <is>
          <t>Prod_0037</t>
        </is>
      </c>
      <c r="H1180" t="inlineStr">
        <is>
          <t>Stationery</t>
        </is>
      </c>
      <c r="I1180" t="n">
        <v>2</v>
      </c>
      <c r="J1180" t="n">
        <v>468.46</v>
      </c>
      <c r="K1180" t="n">
        <v>0</v>
      </c>
      <c r="L1180">
        <f>I1180*J1180*(1-K1180)</f>
        <v/>
      </c>
      <c r="M1180">
        <f>VLOOKUP(F1180,Products!A:D,4,FALSE)*I1180</f>
        <v/>
      </c>
      <c r="N1180">
        <f>L1180-M1180</f>
        <v/>
      </c>
    </row>
    <row r="1181">
      <c r="A1181" t="inlineStr">
        <is>
          <t>T1001179</t>
        </is>
      </c>
      <c r="B1181" t="inlineStr">
        <is>
          <t>2023-04-25</t>
        </is>
      </c>
      <c r="C1181" t="inlineStr">
        <is>
          <t>S022</t>
        </is>
      </c>
      <c r="D1181" t="inlineStr">
        <is>
          <t>Store_022</t>
        </is>
      </c>
      <c r="E1181" t="inlineStr">
        <is>
          <t>East</t>
        </is>
      </c>
      <c r="F1181" t="inlineStr">
        <is>
          <t>P0053</t>
        </is>
      </c>
      <c r="G1181" t="inlineStr">
        <is>
          <t>Prod_0053</t>
        </is>
      </c>
      <c r="H1181" t="inlineStr">
        <is>
          <t>Food</t>
        </is>
      </c>
      <c r="I1181" t="n">
        <v>1</v>
      </c>
      <c r="J1181" t="n">
        <v>363.53</v>
      </c>
      <c r="K1181" t="n">
        <v>0.05</v>
      </c>
      <c r="L1181">
        <f>I1181*J1181*(1-K1181)</f>
        <v/>
      </c>
      <c r="M1181">
        <f>VLOOKUP(F1181,Products!A:D,4,FALSE)*I1181</f>
        <v/>
      </c>
      <c r="N1181">
        <f>L1181-M1181</f>
        <v/>
      </c>
    </row>
    <row r="1182">
      <c r="A1182" t="inlineStr">
        <is>
          <t>T1001180</t>
        </is>
      </c>
      <c r="B1182" t="inlineStr">
        <is>
          <t>2024-10-11</t>
        </is>
      </c>
      <c r="C1182" t="inlineStr">
        <is>
          <t>S034</t>
        </is>
      </c>
      <c r="D1182" t="inlineStr">
        <is>
          <t>Store_034</t>
        </is>
      </c>
      <c r="E1182" t="inlineStr">
        <is>
          <t>Central</t>
        </is>
      </c>
      <c r="F1182" t="inlineStr">
        <is>
          <t>P0106</t>
        </is>
      </c>
      <c r="G1182" t="inlineStr">
        <is>
          <t>Prod_0106</t>
        </is>
      </c>
      <c r="H1182" t="inlineStr">
        <is>
          <t>Electronics</t>
        </is>
      </c>
      <c r="I1182" t="n">
        <v>7</v>
      </c>
      <c r="J1182" t="n">
        <v>824.73</v>
      </c>
      <c r="K1182" t="n">
        <v>0.05</v>
      </c>
      <c r="L1182">
        <f>I1182*J1182*(1-K1182)</f>
        <v/>
      </c>
      <c r="M1182">
        <f>VLOOKUP(F1182,Products!A:D,4,FALSE)*I1182</f>
        <v/>
      </c>
      <c r="N1182">
        <f>L1182-M1182</f>
        <v/>
      </c>
    </row>
    <row r="1183">
      <c r="A1183" t="inlineStr">
        <is>
          <t>T1001181</t>
        </is>
      </c>
      <c r="B1183" t="inlineStr">
        <is>
          <t>2023-03-01</t>
        </is>
      </c>
      <c r="C1183" t="inlineStr">
        <is>
          <t>S021</t>
        </is>
      </c>
      <c r="D1183" t="inlineStr">
        <is>
          <t>Store_021</t>
        </is>
      </c>
      <c r="E1183" t="inlineStr">
        <is>
          <t>North</t>
        </is>
      </c>
      <c r="F1183" t="inlineStr">
        <is>
          <t>P0172</t>
        </is>
      </c>
      <c r="G1183" t="inlineStr">
        <is>
          <t>Prod_0172</t>
        </is>
      </c>
      <c r="H1183" t="inlineStr">
        <is>
          <t>Beverages</t>
        </is>
      </c>
      <c r="I1183" t="n">
        <v>7</v>
      </c>
      <c r="J1183" t="n">
        <v>775.3200000000001</v>
      </c>
      <c r="K1183" t="n">
        <v>0</v>
      </c>
      <c r="L1183">
        <f>I1183*J1183*(1-K1183)</f>
        <v/>
      </c>
      <c r="M1183">
        <f>VLOOKUP(F1183,Products!A:D,4,FALSE)*I1183</f>
        <v/>
      </c>
      <c r="N1183">
        <f>L1183-M1183</f>
        <v/>
      </c>
    </row>
    <row r="1184">
      <c r="A1184" t="inlineStr">
        <is>
          <t>T1001182</t>
        </is>
      </c>
      <c r="B1184" t="inlineStr">
        <is>
          <t>2024-07-27</t>
        </is>
      </c>
      <c r="C1184" t="inlineStr">
        <is>
          <t>S003</t>
        </is>
      </c>
      <c r="D1184" t="inlineStr">
        <is>
          <t>Store_003</t>
        </is>
      </c>
      <c r="E1184" t="inlineStr">
        <is>
          <t>North</t>
        </is>
      </c>
      <c r="F1184" t="inlineStr">
        <is>
          <t>P0067</t>
        </is>
      </c>
      <c r="G1184" t="inlineStr">
        <is>
          <t>Prod_0067</t>
        </is>
      </c>
      <c r="H1184" t="inlineStr">
        <is>
          <t>Toys</t>
        </is>
      </c>
      <c r="I1184" t="n">
        <v>9</v>
      </c>
      <c r="J1184" t="n">
        <v>144.25</v>
      </c>
      <c r="K1184" t="n">
        <v>0.05</v>
      </c>
      <c r="L1184">
        <f>I1184*J1184*(1-K1184)</f>
        <v/>
      </c>
      <c r="M1184">
        <f>VLOOKUP(F1184,Products!A:D,4,FALSE)*I1184</f>
        <v/>
      </c>
      <c r="N1184">
        <f>L1184-M1184</f>
        <v/>
      </c>
    </row>
    <row r="1185">
      <c r="A1185" t="inlineStr">
        <is>
          <t>T1001183</t>
        </is>
      </c>
      <c r="B1185" t="inlineStr">
        <is>
          <t>2024-04-02</t>
        </is>
      </c>
      <c r="C1185" t="inlineStr">
        <is>
          <t>S011</t>
        </is>
      </c>
      <c r="D1185" t="inlineStr">
        <is>
          <t>Store_011</t>
        </is>
      </c>
      <c r="E1185" t="inlineStr">
        <is>
          <t>South</t>
        </is>
      </c>
      <c r="F1185" t="inlineStr">
        <is>
          <t>P0114</t>
        </is>
      </c>
      <c r="G1185" t="inlineStr">
        <is>
          <t>Prod_0114</t>
        </is>
      </c>
      <c r="H1185" t="inlineStr">
        <is>
          <t>Beverages</t>
        </is>
      </c>
      <c r="I1185" t="n">
        <v>4</v>
      </c>
      <c r="J1185" t="n">
        <v>650.6799999999999</v>
      </c>
      <c r="K1185" t="n">
        <v>0.1</v>
      </c>
      <c r="L1185">
        <f>I1185*J1185*(1-K1185)</f>
        <v/>
      </c>
      <c r="M1185">
        <f>VLOOKUP(F1185,Products!A:D,4,FALSE)*I1185</f>
        <v/>
      </c>
      <c r="N1185">
        <f>L1185-M1185</f>
        <v/>
      </c>
    </row>
    <row r="1186">
      <c r="A1186" t="inlineStr">
        <is>
          <t>T1001184</t>
        </is>
      </c>
      <c r="B1186" t="inlineStr">
        <is>
          <t>2024-01-15</t>
        </is>
      </c>
      <c r="C1186" t="inlineStr">
        <is>
          <t>S024</t>
        </is>
      </c>
      <c r="D1186" t="inlineStr">
        <is>
          <t>Store_024</t>
        </is>
      </c>
      <c r="E1186" t="inlineStr">
        <is>
          <t>South</t>
        </is>
      </c>
      <c r="F1186" t="inlineStr">
        <is>
          <t>P0029</t>
        </is>
      </c>
      <c r="G1186" t="inlineStr">
        <is>
          <t>Prod_0029</t>
        </is>
      </c>
      <c r="H1186" t="inlineStr">
        <is>
          <t>Clothing</t>
        </is>
      </c>
      <c r="I1186" t="n">
        <v>8</v>
      </c>
      <c r="J1186" t="n">
        <v>677.38</v>
      </c>
      <c r="K1186" t="n">
        <v>0.1</v>
      </c>
      <c r="L1186">
        <f>I1186*J1186*(1-K1186)</f>
        <v/>
      </c>
      <c r="M1186">
        <f>VLOOKUP(F1186,Products!A:D,4,FALSE)*I1186</f>
        <v/>
      </c>
      <c r="N1186">
        <f>L1186-M1186</f>
        <v/>
      </c>
    </row>
    <row r="1187">
      <c r="A1187" t="inlineStr">
        <is>
          <t>T1001185</t>
        </is>
      </c>
      <c r="B1187" t="inlineStr">
        <is>
          <t>2023-11-20</t>
        </is>
      </c>
      <c r="C1187" t="inlineStr">
        <is>
          <t>S013</t>
        </is>
      </c>
      <c r="D1187" t="inlineStr">
        <is>
          <t>Store_013</t>
        </is>
      </c>
      <c r="E1187" t="inlineStr">
        <is>
          <t>North</t>
        </is>
      </c>
      <c r="F1187" t="inlineStr">
        <is>
          <t>P0058</t>
        </is>
      </c>
      <c r="G1187" t="inlineStr">
        <is>
          <t>Prod_0058</t>
        </is>
      </c>
      <c r="H1187" t="inlineStr">
        <is>
          <t>Stationery</t>
        </is>
      </c>
      <c r="I1187" t="n">
        <v>3</v>
      </c>
      <c r="J1187" t="n">
        <v>444.51</v>
      </c>
      <c r="K1187" t="n">
        <v>0.05</v>
      </c>
      <c r="L1187">
        <f>I1187*J1187*(1-K1187)</f>
        <v/>
      </c>
      <c r="M1187">
        <f>VLOOKUP(F1187,Products!A:D,4,FALSE)*I1187</f>
        <v/>
      </c>
      <c r="N1187">
        <f>L1187-M1187</f>
        <v/>
      </c>
    </row>
    <row r="1188">
      <c r="A1188" t="inlineStr">
        <is>
          <t>T1001186</t>
        </is>
      </c>
      <c r="B1188" t="inlineStr">
        <is>
          <t>2023-12-29</t>
        </is>
      </c>
      <c r="C1188" t="inlineStr">
        <is>
          <t>S016</t>
        </is>
      </c>
      <c r="D1188" t="inlineStr">
        <is>
          <t>Store_016</t>
        </is>
      </c>
      <c r="E1188" t="inlineStr">
        <is>
          <t>West</t>
        </is>
      </c>
      <c r="F1188" t="inlineStr">
        <is>
          <t>P0175</t>
        </is>
      </c>
      <c r="G1188" t="inlineStr">
        <is>
          <t>Prod_0175</t>
        </is>
      </c>
      <c r="H1188" t="inlineStr">
        <is>
          <t>Food</t>
        </is>
      </c>
      <c r="I1188" t="n">
        <v>2</v>
      </c>
      <c r="J1188" t="n">
        <v>805.66</v>
      </c>
      <c r="K1188" t="n">
        <v>0</v>
      </c>
      <c r="L1188">
        <f>I1188*J1188*(1-K1188)</f>
        <v/>
      </c>
      <c r="M1188">
        <f>VLOOKUP(F1188,Products!A:D,4,FALSE)*I1188</f>
        <v/>
      </c>
      <c r="N1188">
        <f>L1188-M1188</f>
        <v/>
      </c>
    </row>
    <row r="1189">
      <c r="A1189" t="inlineStr">
        <is>
          <t>T1001187</t>
        </is>
      </c>
      <c r="B1189" t="inlineStr">
        <is>
          <t>2025-03-11</t>
        </is>
      </c>
      <c r="C1189" t="inlineStr">
        <is>
          <t>S047</t>
        </is>
      </c>
      <c r="D1189" t="inlineStr">
        <is>
          <t>Store_047</t>
        </is>
      </c>
      <c r="E1189" t="inlineStr">
        <is>
          <t>North</t>
        </is>
      </c>
      <c r="F1189" t="inlineStr">
        <is>
          <t>P0127</t>
        </is>
      </c>
      <c r="G1189" t="inlineStr">
        <is>
          <t>Prod_0127</t>
        </is>
      </c>
      <c r="H1189" t="inlineStr">
        <is>
          <t>Toys</t>
        </is>
      </c>
      <c r="I1189" t="n">
        <v>4</v>
      </c>
      <c r="J1189" t="n">
        <v>736.72</v>
      </c>
      <c r="K1189" t="n">
        <v>0</v>
      </c>
      <c r="L1189">
        <f>I1189*J1189*(1-K1189)</f>
        <v/>
      </c>
      <c r="M1189">
        <f>VLOOKUP(F1189,Products!A:D,4,FALSE)*I1189</f>
        <v/>
      </c>
      <c r="N1189">
        <f>L1189-M1189</f>
        <v/>
      </c>
    </row>
    <row r="1190">
      <c r="A1190" t="inlineStr">
        <is>
          <t>T1001188</t>
        </is>
      </c>
      <c r="B1190" t="inlineStr">
        <is>
          <t>2024-12-24</t>
        </is>
      </c>
      <c r="C1190" t="inlineStr">
        <is>
          <t>S037</t>
        </is>
      </c>
      <c r="D1190" t="inlineStr">
        <is>
          <t>Store_037</t>
        </is>
      </c>
      <c r="E1190" t="inlineStr">
        <is>
          <t>East</t>
        </is>
      </c>
      <c r="F1190" t="inlineStr">
        <is>
          <t>P0146</t>
        </is>
      </c>
      <c r="G1190" t="inlineStr">
        <is>
          <t>Prod_0146</t>
        </is>
      </c>
      <c r="H1190" t="inlineStr">
        <is>
          <t>Food</t>
        </is>
      </c>
      <c r="I1190" t="n">
        <v>7</v>
      </c>
      <c r="J1190" t="n">
        <v>348.58</v>
      </c>
      <c r="K1190" t="n">
        <v>0.1</v>
      </c>
      <c r="L1190">
        <f>I1190*J1190*(1-K1190)</f>
        <v/>
      </c>
      <c r="M1190">
        <f>VLOOKUP(F1190,Products!A:D,4,FALSE)*I1190</f>
        <v/>
      </c>
      <c r="N1190">
        <f>L1190-M1190</f>
        <v/>
      </c>
    </row>
    <row r="1191">
      <c r="A1191" t="inlineStr">
        <is>
          <t>T1001189</t>
        </is>
      </c>
      <c r="B1191" t="inlineStr">
        <is>
          <t>2023-03-08</t>
        </is>
      </c>
      <c r="C1191" t="inlineStr">
        <is>
          <t>S032</t>
        </is>
      </c>
      <c r="D1191" t="inlineStr">
        <is>
          <t>Store_032</t>
        </is>
      </c>
      <c r="E1191" t="inlineStr">
        <is>
          <t>Central</t>
        </is>
      </c>
      <c r="F1191" t="inlineStr">
        <is>
          <t>P0118</t>
        </is>
      </c>
      <c r="G1191" t="inlineStr">
        <is>
          <t>Prod_0118</t>
        </is>
      </c>
      <c r="H1191" t="inlineStr">
        <is>
          <t>Toys</t>
        </is>
      </c>
      <c r="I1191" t="n">
        <v>2</v>
      </c>
      <c r="J1191" t="n">
        <v>912.5599999999999</v>
      </c>
      <c r="K1191" t="n">
        <v>0</v>
      </c>
      <c r="L1191">
        <f>I1191*J1191*(1-K1191)</f>
        <v/>
      </c>
      <c r="M1191">
        <f>VLOOKUP(F1191,Products!A:D,4,FALSE)*I1191</f>
        <v/>
      </c>
      <c r="N1191">
        <f>L1191-M1191</f>
        <v/>
      </c>
    </row>
    <row r="1192">
      <c r="A1192" t="inlineStr">
        <is>
          <t>T1001190</t>
        </is>
      </c>
      <c r="B1192" t="inlineStr">
        <is>
          <t>2024-05-26</t>
        </is>
      </c>
      <c r="C1192" t="inlineStr">
        <is>
          <t>S001</t>
        </is>
      </c>
      <c r="D1192" t="inlineStr">
        <is>
          <t>Store_001</t>
        </is>
      </c>
      <c r="E1192" t="inlineStr">
        <is>
          <t>West</t>
        </is>
      </c>
      <c r="F1192" t="inlineStr">
        <is>
          <t>P0128</t>
        </is>
      </c>
      <c r="G1192" t="inlineStr">
        <is>
          <t>Prod_0128</t>
        </is>
      </c>
      <c r="H1192" t="inlineStr">
        <is>
          <t>Toys</t>
        </is>
      </c>
      <c r="I1192" t="n">
        <v>2</v>
      </c>
      <c r="J1192" t="n">
        <v>207.04</v>
      </c>
      <c r="K1192" t="n">
        <v>0</v>
      </c>
      <c r="L1192">
        <f>I1192*J1192*(1-K1192)</f>
        <v/>
      </c>
      <c r="M1192">
        <f>VLOOKUP(F1192,Products!A:D,4,FALSE)*I1192</f>
        <v/>
      </c>
      <c r="N1192">
        <f>L1192-M1192</f>
        <v/>
      </c>
    </row>
    <row r="1193">
      <c r="A1193" t="inlineStr">
        <is>
          <t>T1001191</t>
        </is>
      </c>
      <c r="B1193" t="inlineStr">
        <is>
          <t>2025-07-28</t>
        </is>
      </c>
      <c r="C1193" t="inlineStr">
        <is>
          <t>S030</t>
        </is>
      </c>
      <c r="D1193" t="inlineStr">
        <is>
          <t>Store_030</t>
        </is>
      </c>
      <c r="E1193" t="inlineStr">
        <is>
          <t>North</t>
        </is>
      </c>
      <c r="F1193" t="inlineStr">
        <is>
          <t>P0190</t>
        </is>
      </c>
      <c r="G1193" t="inlineStr">
        <is>
          <t>Prod_0190</t>
        </is>
      </c>
      <c r="H1193" t="inlineStr">
        <is>
          <t>Household</t>
        </is>
      </c>
      <c r="I1193" t="n">
        <v>2</v>
      </c>
      <c r="J1193" t="n">
        <v>221.76</v>
      </c>
      <c r="K1193" t="n">
        <v>0</v>
      </c>
      <c r="L1193">
        <f>I1193*J1193*(1-K1193)</f>
        <v/>
      </c>
      <c r="M1193">
        <f>VLOOKUP(F1193,Products!A:D,4,FALSE)*I1193</f>
        <v/>
      </c>
      <c r="N1193">
        <f>L1193-M1193</f>
        <v/>
      </c>
    </row>
    <row r="1194">
      <c r="A1194" t="inlineStr">
        <is>
          <t>T1001192</t>
        </is>
      </c>
      <c r="B1194" t="inlineStr">
        <is>
          <t>2025-01-16</t>
        </is>
      </c>
      <c r="C1194" t="inlineStr">
        <is>
          <t>S024</t>
        </is>
      </c>
      <c r="D1194" t="inlineStr">
        <is>
          <t>Store_024</t>
        </is>
      </c>
      <c r="E1194" t="inlineStr">
        <is>
          <t>South</t>
        </is>
      </c>
      <c r="F1194" t="inlineStr">
        <is>
          <t>P0172</t>
        </is>
      </c>
      <c r="G1194" t="inlineStr">
        <is>
          <t>Prod_0172</t>
        </is>
      </c>
      <c r="H1194" t="inlineStr">
        <is>
          <t>Beverages</t>
        </is>
      </c>
      <c r="I1194" t="n">
        <v>7</v>
      </c>
      <c r="J1194" t="n">
        <v>677.02</v>
      </c>
      <c r="K1194" t="n">
        <v>0.05</v>
      </c>
      <c r="L1194">
        <f>I1194*J1194*(1-K1194)</f>
        <v/>
      </c>
      <c r="M1194">
        <f>VLOOKUP(F1194,Products!A:D,4,FALSE)*I1194</f>
        <v/>
      </c>
      <c r="N1194">
        <f>L1194-M1194</f>
        <v/>
      </c>
    </row>
    <row r="1195">
      <c r="A1195" t="inlineStr">
        <is>
          <t>T1001193</t>
        </is>
      </c>
      <c r="B1195" t="inlineStr">
        <is>
          <t>2024-01-06</t>
        </is>
      </c>
      <c r="C1195" t="inlineStr">
        <is>
          <t>S015</t>
        </is>
      </c>
      <c r="D1195" t="inlineStr">
        <is>
          <t>Store_015</t>
        </is>
      </c>
      <c r="E1195" t="inlineStr">
        <is>
          <t>North</t>
        </is>
      </c>
      <c r="F1195" t="inlineStr">
        <is>
          <t>P0165</t>
        </is>
      </c>
      <c r="G1195" t="inlineStr">
        <is>
          <t>Prod_0165</t>
        </is>
      </c>
      <c r="H1195" t="inlineStr">
        <is>
          <t>Clothing</t>
        </is>
      </c>
      <c r="I1195" t="n">
        <v>4</v>
      </c>
      <c r="J1195" t="n">
        <v>749.15</v>
      </c>
      <c r="K1195" t="n">
        <v>0</v>
      </c>
      <c r="L1195">
        <f>I1195*J1195*(1-K1195)</f>
        <v/>
      </c>
      <c r="M1195">
        <f>VLOOKUP(F1195,Products!A:D,4,FALSE)*I1195</f>
        <v/>
      </c>
      <c r="N1195">
        <f>L1195-M1195</f>
        <v/>
      </c>
    </row>
    <row r="1196">
      <c r="A1196" t="inlineStr">
        <is>
          <t>T1001194</t>
        </is>
      </c>
      <c r="B1196" t="inlineStr">
        <is>
          <t>2023-05-23</t>
        </is>
      </c>
      <c r="C1196" t="inlineStr">
        <is>
          <t>S013</t>
        </is>
      </c>
      <c r="D1196" t="inlineStr">
        <is>
          <t>Store_013</t>
        </is>
      </c>
      <c r="E1196" t="inlineStr">
        <is>
          <t>North</t>
        </is>
      </c>
      <c r="F1196" t="inlineStr">
        <is>
          <t>P0056</t>
        </is>
      </c>
      <c r="G1196" t="inlineStr">
        <is>
          <t>Prod_0056</t>
        </is>
      </c>
      <c r="H1196" t="inlineStr">
        <is>
          <t>Household</t>
        </is>
      </c>
      <c r="I1196" t="n">
        <v>4</v>
      </c>
      <c r="J1196" t="n">
        <v>270.52</v>
      </c>
      <c r="K1196" t="n">
        <v>0.1</v>
      </c>
      <c r="L1196">
        <f>I1196*J1196*(1-K1196)</f>
        <v/>
      </c>
      <c r="M1196">
        <f>VLOOKUP(F1196,Products!A:D,4,FALSE)*I1196</f>
        <v/>
      </c>
      <c r="N1196">
        <f>L1196-M1196</f>
        <v/>
      </c>
    </row>
    <row r="1197">
      <c r="A1197" t="inlineStr">
        <is>
          <t>T1001195</t>
        </is>
      </c>
      <c r="B1197" t="inlineStr">
        <is>
          <t>2023-03-30</t>
        </is>
      </c>
      <c r="C1197" t="inlineStr">
        <is>
          <t>S017</t>
        </is>
      </c>
      <c r="D1197" t="inlineStr">
        <is>
          <t>Store_017</t>
        </is>
      </c>
      <c r="E1197" t="inlineStr">
        <is>
          <t>South</t>
        </is>
      </c>
      <c r="F1197" t="inlineStr">
        <is>
          <t>P0182</t>
        </is>
      </c>
      <c r="G1197" t="inlineStr">
        <is>
          <t>Prod_0182</t>
        </is>
      </c>
      <c r="H1197" t="inlineStr">
        <is>
          <t>Electronics</t>
        </is>
      </c>
      <c r="I1197" t="n">
        <v>7</v>
      </c>
      <c r="J1197" t="n">
        <v>759.46</v>
      </c>
      <c r="K1197" t="n">
        <v>0.15</v>
      </c>
      <c r="L1197">
        <f>I1197*J1197*(1-K1197)</f>
        <v/>
      </c>
      <c r="M1197">
        <f>VLOOKUP(F1197,Products!A:D,4,FALSE)*I1197</f>
        <v/>
      </c>
      <c r="N1197">
        <f>L1197-M1197</f>
        <v/>
      </c>
    </row>
    <row r="1198">
      <c r="A1198" t="inlineStr">
        <is>
          <t>T1001196</t>
        </is>
      </c>
      <c r="B1198" t="inlineStr">
        <is>
          <t>2025-09-24</t>
        </is>
      </c>
      <c r="C1198" t="inlineStr">
        <is>
          <t>S005</t>
        </is>
      </c>
      <c r="D1198" t="inlineStr">
        <is>
          <t>Store_005</t>
        </is>
      </c>
      <c r="E1198" t="inlineStr">
        <is>
          <t>Central</t>
        </is>
      </c>
      <c r="F1198" t="inlineStr">
        <is>
          <t>P0090</t>
        </is>
      </c>
      <c r="G1198" t="inlineStr">
        <is>
          <t>Prod_0090</t>
        </is>
      </c>
      <c r="H1198" t="inlineStr">
        <is>
          <t>Toys</t>
        </is>
      </c>
      <c r="I1198" t="n">
        <v>8</v>
      </c>
      <c r="J1198" t="n">
        <v>399.72</v>
      </c>
      <c r="K1198" t="n">
        <v>0</v>
      </c>
      <c r="L1198">
        <f>I1198*J1198*(1-K1198)</f>
        <v/>
      </c>
      <c r="M1198">
        <f>VLOOKUP(F1198,Products!A:D,4,FALSE)*I1198</f>
        <v/>
      </c>
      <c r="N1198">
        <f>L1198-M1198</f>
        <v/>
      </c>
    </row>
    <row r="1199">
      <c r="A1199" t="inlineStr">
        <is>
          <t>T1001197</t>
        </is>
      </c>
      <c r="B1199" t="inlineStr">
        <is>
          <t>2024-12-21</t>
        </is>
      </c>
      <c r="C1199" t="inlineStr">
        <is>
          <t>S039</t>
        </is>
      </c>
      <c r="D1199" t="inlineStr">
        <is>
          <t>Store_039</t>
        </is>
      </c>
      <c r="E1199" t="inlineStr">
        <is>
          <t>North</t>
        </is>
      </c>
      <c r="F1199" t="inlineStr">
        <is>
          <t>P0192</t>
        </is>
      </c>
      <c r="G1199" t="inlineStr">
        <is>
          <t>Prod_0192</t>
        </is>
      </c>
      <c r="H1199" t="inlineStr">
        <is>
          <t>Beverages</t>
        </is>
      </c>
      <c r="I1199" t="n">
        <v>1</v>
      </c>
      <c r="J1199" t="n">
        <v>347.02</v>
      </c>
      <c r="K1199" t="n">
        <v>0</v>
      </c>
      <c r="L1199">
        <f>I1199*J1199*(1-K1199)</f>
        <v/>
      </c>
      <c r="M1199">
        <f>VLOOKUP(F1199,Products!A:D,4,FALSE)*I1199</f>
        <v/>
      </c>
      <c r="N1199">
        <f>L1199-M1199</f>
        <v/>
      </c>
    </row>
    <row r="1200">
      <c r="A1200" t="inlineStr">
        <is>
          <t>T1001198</t>
        </is>
      </c>
      <c r="B1200" t="inlineStr">
        <is>
          <t>2023-10-02</t>
        </is>
      </c>
      <c r="C1200" t="inlineStr">
        <is>
          <t>S041</t>
        </is>
      </c>
      <c r="D1200" t="inlineStr">
        <is>
          <t>Store_041</t>
        </is>
      </c>
      <c r="E1200" t="inlineStr">
        <is>
          <t>East</t>
        </is>
      </c>
      <c r="F1200" t="inlineStr">
        <is>
          <t>P0054</t>
        </is>
      </c>
      <c r="G1200" t="inlineStr">
        <is>
          <t>Prod_0054</t>
        </is>
      </c>
      <c r="H1200" t="inlineStr">
        <is>
          <t>Food</t>
        </is>
      </c>
      <c r="I1200" t="n">
        <v>6</v>
      </c>
      <c r="J1200" t="n">
        <v>428.6</v>
      </c>
      <c r="K1200" t="n">
        <v>0.05</v>
      </c>
      <c r="L1200">
        <f>I1200*J1200*(1-K1200)</f>
        <v/>
      </c>
      <c r="M1200">
        <f>VLOOKUP(F1200,Products!A:D,4,FALSE)*I1200</f>
        <v/>
      </c>
      <c r="N1200">
        <f>L1200-M1200</f>
        <v/>
      </c>
    </row>
    <row r="1201">
      <c r="A1201" t="inlineStr">
        <is>
          <t>T1001199</t>
        </is>
      </c>
      <c r="B1201" t="inlineStr">
        <is>
          <t>2025-08-02</t>
        </is>
      </c>
      <c r="C1201" t="inlineStr">
        <is>
          <t>S035</t>
        </is>
      </c>
      <c r="D1201" t="inlineStr">
        <is>
          <t>Store_035</t>
        </is>
      </c>
      <c r="E1201" t="inlineStr">
        <is>
          <t>Central</t>
        </is>
      </c>
      <c r="F1201" t="inlineStr">
        <is>
          <t>P0085</t>
        </is>
      </c>
      <c r="G1201" t="inlineStr">
        <is>
          <t>Prod_0085</t>
        </is>
      </c>
      <c r="H1201" t="inlineStr">
        <is>
          <t>Food</t>
        </is>
      </c>
      <c r="I1201" t="n">
        <v>9</v>
      </c>
      <c r="J1201" t="n">
        <v>388.77</v>
      </c>
      <c r="K1201" t="n">
        <v>0</v>
      </c>
      <c r="L1201">
        <f>I1201*J1201*(1-K1201)</f>
        <v/>
      </c>
      <c r="M1201">
        <f>VLOOKUP(F1201,Products!A:D,4,FALSE)*I1201</f>
        <v/>
      </c>
      <c r="N1201">
        <f>L1201-M1201</f>
        <v/>
      </c>
    </row>
    <row r="1202">
      <c r="A1202" t="inlineStr">
        <is>
          <t>T1001200</t>
        </is>
      </c>
      <c r="B1202" t="inlineStr">
        <is>
          <t>2024-03-19</t>
        </is>
      </c>
      <c r="C1202" t="inlineStr">
        <is>
          <t>S014</t>
        </is>
      </c>
      <c r="D1202" t="inlineStr">
        <is>
          <t>Store_014</t>
        </is>
      </c>
      <c r="E1202" t="inlineStr">
        <is>
          <t>West</t>
        </is>
      </c>
      <c r="F1202" t="inlineStr">
        <is>
          <t>P0064</t>
        </is>
      </c>
      <c r="G1202" t="inlineStr">
        <is>
          <t>Prod_0064</t>
        </is>
      </c>
      <c r="H1202" t="inlineStr">
        <is>
          <t>Beverages</t>
        </is>
      </c>
      <c r="I1202" t="n">
        <v>9</v>
      </c>
      <c r="J1202" t="n">
        <v>899.66</v>
      </c>
      <c r="K1202" t="n">
        <v>0</v>
      </c>
      <c r="L1202">
        <f>I1202*J1202*(1-K1202)</f>
        <v/>
      </c>
      <c r="M1202">
        <f>VLOOKUP(F1202,Products!A:D,4,FALSE)*I1202</f>
        <v/>
      </c>
      <c r="N1202">
        <f>L1202-M1202</f>
        <v/>
      </c>
    </row>
    <row r="1203">
      <c r="A1203" t="inlineStr">
        <is>
          <t>T1001201</t>
        </is>
      </c>
      <c r="B1203" t="inlineStr">
        <is>
          <t>2023-12-02</t>
        </is>
      </c>
      <c r="C1203" t="inlineStr">
        <is>
          <t>S009</t>
        </is>
      </c>
      <c r="D1203" t="inlineStr">
        <is>
          <t>Store_009</t>
        </is>
      </c>
      <c r="E1203" t="inlineStr">
        <is>
          <t>Central</t>
        </is>
      </c>
      <c r="F1203" t="inlineStr">
        <is>
          <t>P0090</t>
        </is>
      </c>
      <c r="G1203" t="inlineStr">
        <is>
          <t>Prod_0090</t>
        </is>
      </c>
      <c r="H1203" t="inlineStr">
        <is>
          <t>Toys</t>
        </is>
      </c>
      <c r="I1203" t="n">
        <v>8</v>
      </c>
      <c r="J1203" t="n">
        <v>544.12</v>
      </c>
      <c r="K1203" t="n">
        <v>0.1</v>
      </c>
      <c r="L1203">
        <f>I1203*J1203*(1-K1203)</f>
        <v/>
      </c>
      <c r="M1203">
        <f>VLOOKUP(F1203,Products!A:D,4,FALSE)*I1203</f>
        <v/>
      </c>
      <c r="N1203">
        <f>L1203-M1203</f>
        <v/>
      </c>
    </row>
    <row r="1204">
      <c r="A1204" t="inlineStr">
        <is>
          <t>T1001202</t>
        </is>
      </c>
      <c r="B1204" t="inlineStr">
        <is>
          <t>2024-12-29</t>
        </is>
      </c>
      <c r="C1204" t="inlineStr">
        <is>
          <t>S044</t>
        </is>
      </c>
      <c r="D1204" t="inlineStr">
        <is>
          <t>Store_044</t>
        </is>
      </c>
      <c r="E1204" t="inlineStr">
        <is>
          <t>North</t>
        </is>
      </c>
      <c r="F1204" t="inlineStr">
        <is>
          <t>P0178</t>
        </is>
      </c>
      <c r="G1204" t="inlineStr">
        <is>
          <t>Prod_0178</t>
        </is>
      </c>
      <c r="H1204" t="inlineStr">
        <is>
          <t>Beverages</t>
        </is>
      </c>
      <c r="I1204" t="n">
        <v>6</v>
      </c>
      <c r="J1204" t="n">
        <v>682.8</v>
      </c>
      <c r="K1204" t="n">
        <v>0.2</v>
      </c>
      <c r="L1204">
        <f>I1204*J1204*(1-K1204)</f>
        <v/>
      </c>
      <c r="M1204">
        <f>VLOOKUP(F1204,Products!A:D,4,FALSE)*I1204</f>
        <v/>
      </c>
      <c r="N1204">
        <f>L1204-M1204</f>
        <v/>
      </c>
    </row>
    <row r="1205">
      <c r="A1205" t="inlineStr">
        <is>
          <t>T1001203</t>
        </is>
      </c>
      <c r="B1205" t="inlineStr">
        <is>
          <t>2023-06-01</t>
        </is>
      </c>
      <c r="C1205" t="inlineStr">
        <is>
          <t>S049</t>
        </is>
      </c>
      <c r="D1205" t="inlineStr">
        <is>
          <t>Store_049</t>
        </is>
      </c>
      <c r="E1205" t="inlineStr">
        <is>
          <t>North</t>
        </is>
      </c>
      <c r="F1205" t="inlineStr">
        <is>
          <t>P0081</t>
        </is>
      </c>
      <c r="G1205" t="inlineStr">
        <is>
          <t>Prod_0081</t>
        </is>
      </c>
      <c r="H1205" t="inlineStr">
        <is>
          <t>Electronics</t>
        </is>
      </c>
      <c r="I1205" t="n">
        <v>2</v>
      </c>
      <c r="J1205" t="n">
        <v>243.05</v>
      </c>
      <c r="K1205" t="n">
        <v>0</v>
      </c>
      <c r="L1205">
        <f>I1205*J1205*(1-K1205)</f>
        <v/>
      </c>
      <c r="M1205">
        <f>VLOOKUP(F1205,Products!A:D,4,FALSE)*I1205</f>
        <v/>
      </c>
      <c r="N1205">
        <f>L1205-M1205</f>
        <v/>
      </c>
    </row>
    <row r="1206">
      <c r="A1206" t="inlineStr">
        <is>
          <t>T1001204</t>
        </is>
      </c>
      <c r="B1206" t="inlineStr">
        <is>
          <t>2025-09-14</t>
        </is>
      </c>
      <c r="C1206" t="inlineStr">
        <is>
          <t>S049</t>
        </is>
      </c>
      <c r="D1206" t="inlineStr">
        <is>
          <t>Store_049</t>
        </is>
      </c>
      <c r="E1206" t="inlineStr">
        <is>
          <t>North</t>
        </is>
      </c>
      <c r="F1206" t="inlineStr">
        <is>
          <t>P0186</t>
        </is>
      </c>
      <c r="G1206" t="inlineStr">
        <is>
          <t>Prod_0186</t>
        </is>
      </c>
      <c r="H1206" t="inlineStr">
        <is>
          <t>Household</t>
        </is>
      </c>
      <c r="I1206" t="n">
        <v>4</v>
      </c>
      <c r="J1206" t="n">
        <v>785.5599999999999</v>
      </c>
      <c r="K1206" t="n">
        <v>0.1</v>
      </c>
      <c r="L1206">
        <f>I1206*J1206*(1-K1206)</f>
        <v/>
      </c>
      <c r="M1206">
        <f>VLOOKUP(F1206,Products!A:D,4,FALSE)*I1206</f>
        <v/>
      </c>
      <c r="N1206">
        <f>L1206-M1206</f>
        <v/>
      </c>
    </row>
    <row r="1207">
      <c r="A1207" t="inlineStr">
        <is>
          <t>T1001205</t>
        </is>
      </c>
      <c r="B1207" t="inlineStr">
        <is>
          <t>2024-10-12</t>
        </is>
      </c>
      <c r="C1207" t="inlineStr">
        <is>
          <t>S021</t>
        </is>
      </c>
      <c r="D1207" t="inlineStr">
        <is>
          <t>Store_021</t>
        </is>
      </c>
      <c r="E1207" t="inlineStr">
        <is>
          <t>North</t>
        </is>
      </c>
      <c r="F1207" t="inlineStr">
        <is>
          <t>P0056</t>
        </is>
      </c>
      <c r="G1207" t="inlineStr">
        <is>
          <t>Prod_0056</t>
        </is>
      </c>
      <c r="H1207" t="inlineStr">
        <is>
          <t>Household</t>
        </is>
      </c>
      <c r="I1207" t="n">
        <v>4</v>
      </c>
      <c r="J1207" t="n">
        <v>245.25</v>
      </c>
      <c r="K1207" t="n">
        <v>0</v>
      </c>
      <c r="L1207">
        <f>I1207*J1207*(1-K1207)</f>
        <v/>
      </c>
      <c r="M1207">
        <f>VLOOKUP(F1207,Products!A:D,4,FALSE)*I1207</f>
        <v/>
      </c>
      <c r="N1207">
        <f>L1207-M1207</f>
        <v/>
      </c>
    </row>
    <row r="1208">
      <c r="A1208" t="inlineStr">
        <is>
          <t>T1001206</t>
        </is>
      </c>
      <c r="B1208" t="inlineStr">
        <is>
          <t>2024-06-10</t>
        </is>
      </c>
      <c r="C1208" t="inlineStr">
        <is>
          <t>S014</t>
        </is>
      </c>
      <c r="D1208" t="inlineStr">
        <is>
          <t>Store_014</t>
        </is>
      </c>
      <c r="E1208" t="inlineStr">
        <is>
          <t>West</t>
        </is>
      </c>
      <c r="F1208" t="inlineStr">
        <is>
          <t>P0126</t>
        </is>
      </c>
      <c r="G1208" t="inlineStr">
        <is>
          <t>Prod_0126</t>
        </is>
      </c>
      <c r="H1208" t="inlineStr">
        <is>
          <t>Toys</t>
        </is>
      </c>
      <c r="I1208" t="n">
        <v>5</v>
      </c>
      <c r="J1208" t="n">
        <v>388.2</v>
      </c>
      <c r="K1208" t="n">
        <v>0</v>
      </c>
      <c r="L1208">
        <f>I1208*J1208*(1-K1208)</f>
        <v/>
      </c>
      <c r="M1208">
        <f>VLOOKUP(F1208,Products!A:D,4,FALSE)*I1208</f>
        <v/>
      </c>
      <c r="N1208">
        <f>L1208-M1208</f>
        <v/>
      </c>
    </row>
    <row r="1209">
      <c r="A1209" t="inlineStr">
        <is>
          <t>T1001207</t>
        </is>
      </c>
      <c r="B1209" t="inlineStr">
        <is>
          <t>2024-09-13</t>
        </is>
      </c>
      <c r="C1209" t="inlineStr">
        <is>
          <t>S028</t>
        </is>
      </c>
      <c r="D1209" t="inlineStr">
        <is>
          <t>Store_028</t>
        </is>
      </c>
      <c r="E1209" t="inlineStr">
        <is>
          <t>North</t>
        </is>
      </c>
      <c r="F1209" t="inlineStr">
        <is>
          <t>P0199</t>
        </is>
      </c>
      <c r="G1209" t="inlineStr">
        <is>
          <t>Prod_0199</t>
        </is>
      </c>
      <c r="H1209" t="inlineStr">
        <is>
          <t>Beverages</t>
        </is>
      </c>
      <c r="I1209" t="n">
        <v>7</v>
      </c>
      <c r="J1209" t="n">
        <v>94.63</v>
      </c>
      <c r="K1209" t="n">
        <v>0.05</v>
      </c>
      <c r="L1209">
        <f>I1209*J1209*(1-K1209)</f>
        <v/>
      </c>
      <c r="M1209">
        <f>VLOOKUP(F1209,Products!A:D,4,FALSE)*I1209</f>
        <v/>
      </c>
      <c r="N1209">
        <f>L1209-M1209</f>
        <v/>
      </c>
    </row>
    <row r="1210">
      <c r="A1210" t="inlineStr">
        <is>
          <t>T1001208</t>
        </is>
      </c>
      <c r="B1210" t="inlineStr">
        <is>
          <t>2023-06-10</t>
        </is>
      </c>
      <c r="C1210" t="inlineStr">
        <is>
          <t>S001</t>
        </is>
      </c>
      <c r="D1210" t="inlineStr">
        <is>
          <t>Store_001</t>
        </is>
      </c>
      <c r="E1210" t="inlineStr">
        <is>
          <t>West</t>
        </is>
      </c>
      <c r="F1210" t="inlineStr">
        <is>
          <t>P0192</t>
        </is>
      </c>
      <c r="G1210" t="inlineStr">
        <is>
          <t>Prod_0192</t>
        </is>
      </c>
      <c r="H1210" t="inlineStr">
        <is>
          <t>Beverages</t>
        </is>
      </c>
      <c r="I1210" t="n">
        <v>3</v>
      </c>
      <c r="J1210" t="n">
        <v>346.61</v>
      </c>
      <c r="K1210" t="n">
        <v>0.05</v>
      </c>
      <c r="L1210">
        <f>I1210*J1210*(1-K1210)</f>
        <v/>
      </c>
      <c r="M1210">
        <f>VLOOKUP(F1210,Products!A:D,4,FALSE)*I1210</f>
        <v/>
      </c>
      <c r="N1210">
        <f>L1210-M1210</f>
        <v/>
      </c>
    </row>
    <row r="1211">
      <c r="A1211" t="inlineStr">
        <is>
          <t>T1001209</t>
        </is>
      </c>
      <c r="B1211" t="inlineStr">
        <is>
          <t>2024-01-24</t>
        </is>
      </c>
      <c r="C1211" t="inlineStr">
        <is>
          <t>S043</t>
        </is>
      </c>
      <c r="D1211" t="inlineStr">
        <is>
          <t>Store_043</t>
        </is>
      </c>
      <c r="E1211" t="inlineStr">
        <is>
          <t>East</t>
        </is>
      </c>
      <c r="F1211" t="inlineStr">
        <is>
          <t>P0116</t>
        </is>
      </c>
      <c r="G1211" t="inlineStr">
        <is>
          <t>Prod_0116</t>
        </is>
      </c>
      <c r="H1211" t="inlineStr">
        <is>
          <t>Clothing</t>
        </is>
      </c>
      <c r="I1211" t="n">
        <v>3</v>
      </c>
      <c r="J1211" t="n">
        <v>1047.8</v>
      </c>
      <c r="K1211" t="n">
        <v>0</v>
      </c>
      <c r="L1211">
        <f>I1211*J1211*(1-K1211)</f>
        <v/>
      </c>
      <c r="M1211">
        <f>VLOOKUP(F1211,Products!A:D,4,FALSE)*I1211</f>
        <v/>
      </c>
      <c r="N1211">
        <f>L1211-M1211</f>
        <v/>
      </c>
    </row>
    <row r="1212">
      <c r="A1212" t="inlineStr">
        <is>
          <t>T1001210</t>
        </is>
      </c>
      <c r="B1212" t="inlineStr">
        <is>
          <t>2025-05-30</t>
        </is>
      </c>
      <c r="C1212" t="inlineStr">
        <is>
          <t>S014</t>
        </is>
      </c>
      <c r="D1212" t="inlineStr">
        <is>
          <t>Store_014</t>
        </is>
      </c>
      <c r="E1212" t="inlineStr">
        <is>
          <t>West</t>
        </is>
      </c>
      <c r="F1212" t="inlineStr">
        <is>
          <t>P0153</t>
        </is>
      </c>
      <c r="G1212" t="inlineStr">
        <is>
          <t>Prod_0153</t>
        </is>
      </c>
      <c r="H1212" t="inlineStr">
        <is>
          <t>Clothing</t>
        </is>
      </c>
      <c r="I1212" t="n">
        <v>4</v>
      </c>
      <c r="J1212" t="n">
        <v>164.03</v>
      </c>
      <c r="K1212" t="n">
        <v>0</v>
      </c>
      <c r="L1212">
        <f>I1212*J1212*(1-K1212)</f>
        <v/>
      </c>
      <c r="M1212">
        <f>VLOOKUP(F1212,Products!A:D,4,FALSE)*I1212</f>
        <v/>
      </c>
      <c r="N1212">
        <f>L1212-M1212</f>
        <v/>
      </c>
    </row>
    <row r="1213">
      <c r="A1213" t="inlineStr">
        <is>
          <t>T1001211</t>
        </is>
      </c>
      <c r="B1213" t="inlineStr">
        <is>
          <t>2023-10-19</t>
        </is>
      </c>
      <c r="C1213" t="inlineStr">
        <is>
          <t>S046</t>
        </is>
      </c>
      <c r="D1213" t="inlineStr">
        <is>
          <t>Store_046</t>
        </is>
      </c>
      <c r="E1213" t="inlineStr">
        <is>
          <t>South</t>
        </is>
      </c>
      <c r="F1213" t="inlineStr">
        <is>
          <t>P0198</t>
        </is>
      </c>
      <c r="G1213" t="inlineStr">
        <is>
          <t>Prod_0198</t>
        </is>
      </c>
      <c r="H1213" t="inlineStr">
        <is>
          <t>Beverages</t>
        </is>
      </c>
      <c r="I1213" t="n">
        <v>2</v>
      </c>
      <c r="J1213" t="n">
        <v>921.02</v>
      </c>
      <c r="K1213" t="n">
        <v>0</v>
      </c>
      <c r="L1213">
        <f>I1213*J1213*(1-K1213)</f>
        <v/>
      </c>
      <c r="M1213">
        <f>VLOOKUP(F1213,Products!A:D,4,FALSE)*I1213</f>
        <v/>
      </c>
      <c r="N1213">
        <f>L1213-M1213</f>
        <v/>
      </c>
    </row>
    <row r="1214">
      <c r="A1214" t="inlineStr">
        <is>
          <t>T1001212</t>
        </is>
      </c>
      <c r="B1214" t="inlineStr">
        <is>
          <t>2023-06-17</t>
        </is>
      </c>
      <c r="C1214" t="inlineStr">
        <is>
          <t>S034</t>
        </is>
      </c>
      <c r="D1214" t="inlineStr">
        <is>
          <t>Store_034</t>
        </is>
      </c>
      <c r="E1214" t="inlineStr">
        <is>
          <t>Central</t>
        </is>
      </c>
      <c r="F1214" t="inlineStr">
        <is>
          <t>P0079</t>
        </is>
      </c>
      <c r="G1214" t="inlineStr">
        <is>
          <t>Prod_0079</t>
        </is>
      </c>
      <c r="H1214" t="inlineStr">
        <is>
          <t>Food</t>
        </is>
      </c>
      <c r="I1214" t="n">
        <v>1</v>
      </c>
      <c r="J1214" t="n">
        <v>732</v>
      </c>
      <c r="K1214" t="n">
        <v>0</v>
      </c>
      <c r="L1214">
        <f>I1214*J1214*(1-K1214)</f>
        <v/>
      </c>
      <c r="M1214">
        <f>VLOOKUP(F1214,Products!A:D,4,FALSE)*I1214</f>
        <v/>
      </c>
      <c r="N1214">
        <f>L1214-M1214</f>
        <v/>
      </c>
    </row>
    <row r="1215">
      <c r="A1215" t="inlineStr">
        <is>
          <t>T1001213</t>
        </is>
      </c>
      <c r="B1215" t="inlineStr">
        <is>
          <t>2024-07-15</t>
        </is>
      </c>
      <c r="C1215" t="inlineStr">
        <is>
          <t>S021</t>
        </is>
      </c>
      <c r="D1215" t="inlineStr">
        <is>
          <t>Store_021</t>
        </is>
      </c>
      <c r="E1215" t="inlineStr">
        <is>
          <t>North</t>
        </is>
      </c>
      <c r="F1215" t="inlineStr">
        <is>
          <t>P0035</t>
        </is>
      </c>
      <c r="G1215" t="inlineStr">
        <is>
          <t>Prod_0035</t>
        </is>
      </c>
      <c r="H1215" t="inlineStr">
        <is>
          <t>Beverages</t>
        </is>
      </c>
      <c r="I1215" t="n">
        <v>6</v>
      </c>
      <c r="J1215" t="n">
        <v>121.27</v>
      </c>
      <c r="K1215" t="n">
        <v>0</v>
      </c>
      <c r="L1215">
        <f>I1215*J1215*(1-K1215)</f>
        <v/>
      </c>
      <c r="M1215">
        <f>VLOOKUP(F1215,Products!A:D,4,FALSE)*I1215</f>
        <v/>
      </c>
      <c r="N1215">
        <f>L1215-M1215</f>
        <v/>
      </c>
    </row>
    <row r="1216">
      <c r="A1216" t="inlineStr">
        <is>
          <t>T1001214</t>
        </is>
      </c>
      <c r="B1216" t="inlineStr">
        <is>
          <t>2024-03-26</t>
        </is>
      </c>
      <c r="C1216" t="inlineStr">
        <is>
          <t>S010</t>
        </is>
      </c>
      <c r="D1216" t="inlineStr">
        <is>
          <t>Store_010</t>
        </is>
      </c>
      <c r="E1216" t="inlineStr">
        <is>
          <t>North</t>
        </is>
      </c>
      <c r="F1216" t="inlineStr">
        <is>
          <t>P0191</t>
        </is>
      </c>
      <c r="G1216" t="inlineStr">
        <is>
          <t>Prod_0191</t>
        </is>
      </c>
      <c r="H1216" t="inlineStr">
        <is>
          <t>Food</t>
        </is>
      </c>
      <c r="I1216" t="n">
        <v>3</v>
      </c>
      <c r="J1216" t="n">
        <v>513.86</v>
      </c>
      <c r="K1216" t="n">
        <v>0</v>
      </c>
      <c r="L1216">
        <f>I1216*J1216*(1-K1216)</f>
        <v/>
      </c>
      <c r="M1216">
        <f>VLOOKUP(F1216,Products!A:D,4,FALSE)*I1216</f>
        <v/>
      </c>
      <c r="N1216">
        <f>L1216-M1216</f>
        <v/>
      </c>
    </row>
    <row r="1217">
      <c r="A1217" t="inlineStr">
        <is>
          <t>T1001215</t>
        </is>
      </c>
      <c r="B1217" t="inlineStr">
        <is>
          <t>2024-08-09</t>
        </is>
      </c>
      <c r="C1217" t="inlineStr">
        <is>
          <t>S031</t>
        </is>
      </c>
      <c r="D1217" t="inlineStr">
        <is>
          <t>Store_031</t>
        </is>
      </c>
      <c r="E1217" t="inlineStr">
        <is>
          <t>Central</t>
        </is>
      </c>
      <c r="F1217" t="inlineStr">
        <is>
          <t>P0026</t>
        </is>
      </c>
      <c r="G1217" t="inlineStr">
        <is>
          <t>Prod_0026</t>
        </is>
      </c>
      <c r="H1217" t="inlineStr">
        <is>
          <t>Beverages</t>
        </is>
      </c>
      <c r="I1217" t="n">
        <v>1</v>
      </c>
      <c r="J1217" t="n">
        <v>887.4400000000001</v>
      </c>
      <c r="K1217" t="n">
        <v>0</v>
      </c>
      <c r="L1217">
        <f>I1217*J1217*(1-K1217)</f>
        <v/>
      </c>
      <c r="M1217">
        <f>VLOOKUP(F1217,Products!A:D,4,FALSE)*I1217</f>
        <v/>
      </c>
      <c r="N1217">
        <f>L1217-M1217</f>
        <v/>
      </c>
    </row>
    <row r="1218">
      <c r="A1218" t="inlineStr">
        <is>
          <t>T1001216</t>
        </is>
      </c>
      <c r="B1218" t="inlineStr">
        <is>
          <t>2025-08-17</t>
        </is>
      </c>
      <c r="C1218" t="inlineStr">
        <is>
          <t>S002</t>
        </is>
      </c>
      <c r="D1218" t="inlineStr">
        <is>
          <t>Store_002</t>
        </is>
      </c>
      <c r="E1218" t="inlineStr">
        <is>
          <t>South</t>
        </is>
      </c>
      <c r="F1218" t="inlineStr">
        <is>
          <t>P0005</t>
        </is>
      </c>
      <c r="G1218" t="inlineStr">
        <is>
          <t>Prod_0005</t>
        </is>
      </c>
      <c r="H1218" t="inlineStr">
        <is>
          <t>Beverages</t>
        </is>
      </c>
      <c r="I1218" t="n">
        <v>9</v>
      </c>
      <c r="J1218" t="n">
        <v>113.79</v>
      </c>
      <c r="K1218" t="n">
        <v>0</v>
      </c>
      <c r="L1218">
        <f>I1218*J1218*(1-K1218)</f>
        <v/>
      </c>
      <c r="M1218">
        <f>VLOOKUP(F1218,Products!A:D,4,FALSE)*I1218</f>
        <v/>
      </c>
      <c r="N1218">
        <f>L1218-M1218</f>
        <v/>
      </c>
    </row>
    <row r="1219">
      <c r="A1219" t="inlineStr">
        <is>
          <t>T1001217</t>
        </is>
      </c>
      <c r="B1219" t="inlineStr">
        <is>
          <t>2024-05-15</t>
        </is>
      </c>
      <c r="C1219" t="inlineStr">
        <is>
          <t>S050</t>
        </is>
      </c>
      <c r="D1219" t="inlineStr">
        <is>
          <t>Store_050</t>
        </is>
      </c>
      <c r="E1219" t="inlineStr">
        <is>
          <t>South</t>
        </is>
      </c>
      <c r="F1219" t="inlineStr">
        <is>
          <t>P0069</t>
        </is>
      </c>
      <c r="G1219" t="inlineStr">
        <is>
          <t>Prod_0069</t>
        </is>
      </c>
      <c r="H1219" t="inlineStr">
        <is>
          <t>Household</t>
        </is>
      </c>
      <c r="I1219" t="n">
        <v>9</v>
      </c>
      <c r="J1219" t="n">
        <v>358.52</v>
      </c>
      <c r="K1219" t="n">
        <v>0.2</v>
      </c>
      <c r="L1219">
        <f>I1219*J1219*(1-K1219)</f>
        <v/>
      </c>
      <c r="M1219">
        <f>VLOOKUP(F1219,Products!A:D,4,FALSE)*I1219</f>
        <v/>
      </c>
      <c r="N1219">
        <f>L1219-M1219</f>
        <v/>
      </c>
    </row>
    <row r="1220">
      <c r="A1220" t="inlineStr">
        <is>
          <t>T1001218</t>
        </is>
      </c>
      <c r="B1220" t="inlineStr">
        <is>
          <t>2025-01-14</t>
        </is>
      </c>
      <c r="C1220" t="inlineStr">
        <is>
          <t>S037</t>
        </is>
      </c>
      <c r="D1220" t="inlineStr">
        <is>
          <t>Store_037</t>
        </is>
      </c>
      <c r="E1220" t="inlineStr">
        <is>
          <t>East</t>
        </is>
      </c>
      <c r="F1220" t="inlineStr">
        <is>
          <t>P0155</t>
        </is>
      </c>
      <c r="G1220" t="inlineStr">
        <is>
          <t>Prod_0155</t>
        </is>
      </c>
      <c r="H1220" t="inlineStr">
        <is>
          <t>Electronics</t>
        </is>
      </c>
      <c r="I1220" t="n">
        <v>8</v>
      </c>
      <c r="J1220" t="n">
        <v>343.13</v>
      </c>
      <c r="K1220" t="n">
        <v>0.15</v>
      </c>
      <c r="L1220">
        <f>I1220*J1220*(1-K1220)</f>
        <v/>
      </c>
      <c r="M1220">
        <f>VLOOKUP(F1220,Products!A:D,4,FALSE)*I1220</f>
        <v/>
      </c>
      <c r="N1220">
        <f>L1220-M1220</f>
        <v/>
      </c>
    </row>
    <row r="1221">
      <c r="A1221" t="inlineStr">
        <is>
          <t>T1001219</t>
        </is>
      </c>
      <c r="B1221" t="inlineStr">
        <is>
          <t>2023-08-12</t>
        </is>
      </c>
      <c r="C1221" t="inlineStr">
        <is>
          <t>S033</t>
        </is>
      </c>
      <c r="D1221" t="inlineStr">
        <is>
          <t>Store_033</t>
        </is>
      </c>
      <c r="E1221" t="inlineStr">
        <is>
          <t>North</t>
        </is>
      </c>
      <c r="F1221" t="inlineStr">
        <is>
          <t>P0121</t>
        </is>
      </c>
      <c r="G1221" t="inlineStr">
        <is>
          <t>Prod_0121</t>
        </is>
      </c>
      <c r="H1221" t="inlineStr">
        <is>
          <t>Clothing</t>
        </is>
      </c>
      <c r="I1221" t="n">
        <v>2</v>
      </c>
      <c r="J1221" t="n">
        <v>797.28</v>
      </c>
      <c r="K1221" t="n">
        <v>0.15</v>
      </c>
      <c r="L1221">
        <f>I1221*J1221*(1-K1221)</f>
        <v/>
      </c>
      <c r="M1221">
        <f>VLOOKUP(F1221,Products!A:D,4,FALSE)*I1221</f>
        <v/>
      </c>
      <c r="N1221">
        <f>L1221-M1221</f>
        <v/>
      </c>
    </row>
    <row r="1222">
      <c r="A1222" t="inlineStr">
        <is>
          <t>T1001220</t>
        </is>
      </c>
      <c r="B1222" t="inlineStr">
        <is>
          <t>2024-08-10</t>
        </is>
      </c>
      <c r="C1222" t="inlineStr">
        <is>
          <t>S013</t>
        </is>
      </c>
      <c r="D1222" t="inlineStr">
        <is>
          <t>Store_013</t>
        </is>
      </c>
      <c r="E1222" t="inlineStr">
        <is>
          <t>North</t>
        </is>
      </c>
      <c r="F1222" t="inlineStr">
        <is>
          <t>P0061</t>
        </is>
      </c>
      <c r="G1222" t="inlineStr">
        <is>
          <t>Prod_0061</t>
        </is>
      </c>
      <c r="H1222" t="inlineStr">
        <is>
          <t>Beverages</t>
        </is>
      </c>
      <c r="I1222" t="n">
        <v>4</v>
      </c>
      <c r="J1222" t="n">
        <v>54.38</v>
      </c>
      <c r="K1222" t="n">
        <v>0</v>
      </c>
      <c r="L1222">
        <f>I1222*J1222*(1-K1222)</f>
        <v/>
      </c>
      <c r="M1222">
        <f>VLOOKUP(F1222,Products!A:D,4,FALSE)*I1222</f>
        <v/>
      </c>
      <c r="N1222">
        <f>L1222-M1222</f>
        <v/>
      </c>
    </row>
    <row r="1223">
      <c r="A1223" t="inlineStr">
        <is>
          <t>T1001221</t>
        </is>
      </c>
      <c r="B1223" t="inlineStr">
        <is>
          <t>2023-02-04</t>
        </is>
      </c>
      <c r="C1223" t="inlineStr">
        <is>
          <t>S008</t>
        </is>
      </c>
      <c r="D1223" t="inlineStr">
        <is>
          <t>Store_008</t>
        </is>
      </c>
      <c r="E1223" t="inlineStr">
        <is>
          <t>East</t>
        </is>
      </c>
      <c r="F1223" t="inlineStr">
        <is>
          <t>P0011</t>
        </is>
      </c>
      <c r="G1223" t="inlineStr">
        <is>
          <t>Prod_0011</t>
        </is>
      </c>
      <c r="H1223" t="inlineStr">
        <is>
          <t>Household</t>
        </is>
      </c>
      <c r="I1223" t="n">
        <v>5</v>
      </c>
      <c r="J1223" t="n">
        <v>341.1</v>
      </c>
      <c r="K1223" t="n">
        <v>0.2</v>
      </c>
      <c r="L1223">
        <f>I1223*J1223*(1-K1223)</f>
        <v/>
      </c>
      <c r="M1223">
        <f>VLOOKUP(F1223,Products!A:D,4,FALSE)*I1223</f>
        <v/>
      </c>
      <c r="N1223">
        <f>L1223-M1223</f>
        <v/>
      </c>
    </row>
    <row r="1224">
      <c r="A1224" t="inlineStr">
        <is>
          <t>T1001222</t>
        </is>
      </c>
      <c r="B1224" t="inlineStr">
        <is>
          <t>2023-01-05</t>
        </is>
      </c>
      <c r="C1224" t="inlineStr">
        <is>
          <t>S030</t>
        </is>
      </c>
      <c r="D1224" t="inlineStr">
        <is>
          <t>Store_030</t>
        </is>
      </c>
      <c r="E1224" t="inlineStr">
        <is>
          <t>North</t>
        </is>
      </c>
      <c r="F1224" t="inlineStr">
        <is>
          <t>P0199</t>
        </is>
      </c>
      <c r="G1224" t="inlineStr">
        <is>
          <t>Prod_0199</t>
        </is>
      </c>
      <c r="H1224" t="inlineStr">
        <is>
          <t>Beverages</t>
        </is>
      </c>
      <c r="I1224" t="n">
        <v>4</v>
      </c>
      <c r="J1224" t="n">
        <v>127.73</v>
      </c>
      <c r="K1224" t="n">
        <v>0</v>
      </c>
      <c r="L1224">
        <f>I1224*J1224*(1-K1224)</f>
        <v/>
      </c>
      <c r="M1224">
        <f>VLOOKUP(F1224,Products!A:D,4,FALSE)*I1224</f>
        <v/>
      </c>
      <c r="N1224">
        <f>L1224-M1224</f>
        <v/>
      </c>
    </row>
    <row r="1225">
      <c r="A1225" t="inlineStr">
        <is>
          <t>T1001223</t>
        </is>
      </c>
      <c r="B1225" t="inlineStr">
        <is>
          <t>2023-08-01</t>
        </is>
      </c>
      <c r="C1225" t="inlineStr">
        <is>
          <t>S003</t>
        </is>
      </c>
      <c r="D1225" t="inlineStr">
        <is>
          <t>Store_003</t>
        </is>
      </c>
      <c r="E1225" t="inlineStr">
        <is>
          <t>North</t>
        </is>
      </c>
      <c r="F1225" t="inlineStr">
        <is>
          <t>P0047</t>
        </is>
      </c>
      <c r="G1225" t="inlineStr">
        <is>
          <t>Prod_0047</t>
        </is>
      </c>
      <c r="H1225" t="inlineStr">
        <is>
          <t>Beverages</t>
        </is>
      </c>
      <c r="I1225" t="n">
        <v>9</v>
      </c>
      <c r="J1225" t="n">
        <v>458.59</v>
      </c>
      <c r="K1225" t="n">
        <v>0.05</v>
      </c>
      <c r="L1225">
        <f>I1225*J1225*(1-K1225)</f>
        <v/>
      </c>
      <c r="M1225">
        <f>VLOOKUP(F1225,Products!A:D,4,FALSE)*I1225</f>
        <v/>
      </c>
      <c r="N1225">
        <f>L1225-M1225</f>
        <v/>
      </c>
    </row>
    <row r="1226">
      <c r="A1226" t="inlineStr">
        <is>
          <t>T1001224</t>
        </is>
      </c>
      <c r="B1226" t="inlineStr">
        <is>
          <t>2024-04-01</t>
        </is>
      </c>
      <c r="C1226" t="inlineStr">
        <is>
          <t>S045</t>
        </is>
      </c>
      <c r="D1226" t="inlineStr">
        <is>
          <t>Store_045</t>
        </is>
      </c>
      <c r="E1226" t="inlineStr">
        <is>
          <t>East</t>
        </is>
      </c>
      <c r="F1226" t="inlineStr">
        <is>
          <t>P0126</t>
        </is>
      </c>
      <c r="G1226" t="inlineStr">
        <is>
          <t>Prod_0126</t>
        </is>
      </c>
      <c r="H1226" t="inlineStr">
        <is>
          <t>Toys</t>
        </is>
      </c>
      <c r="I1226" t="n">
        <v>9</v>
      </c>
      <c r="J1226" t="n">
        <v>287.25</v>
      </c>
      <c r="K1226" t="n">
        <v>0.05</v>
      </c>
      <c r="L1226">
        <f>I1226*J1226*(1-K1226)</f>
        <v/>
      </c>
      <c r="M1226">
        <f>VLOOKUP(F1226,Products!A:D,4,FALSE)*I1226</f>
        <v/>
      </c>
      <c r="N1226">
        <f>L1226-M1226</f>
        <v/>
      </c>
    </row>
    <row r="1227">
      <c r="A1227" t="inlineStr">
        <is>
          <t>T1001225</t>
        </is>
      </c>
      <c r="B1227" t="inlineStr">
        <is>
          <t>2024-07-12</t>
        </is>
      </c>
      <c r="C1227" t="inlineStr">
        <is>
          <t>S009</t>
        </is>
      </c>
      <c r="D1227" t="inlineStr">
        <is>
          <t>Store_009</t>
        </is>
      </c>
      <c r="E1227" t="inlineStr">
        <is>
          <t>Central</t>
        </is>
      </c>
      <c r="F1227" t="inlineStr">
        <is>
          <t>P0111</t>
        </is>
      </c>
      <c r="G1227" t="inlineStr">
        <is>
          <t>Prod_0111</t>
        </is>
      </c>
      <c r="H1227" t="inlineStr">
        <is>
          <t>Clothing</t>
        </is>
      </c>
      <c r="I1227" t="n">
        <v>2</v>
      </c>
      <c r="J1227" t="n">
        <v>643.3099999999999</v>
      </c>
      <c r="K1227" t="n">
        <v>0.1</v>
      </c>
      <c r="L1227">
        <f>I1227*J1227*(1-K1227)</f>
        <v/>
      </c>
      <c r="M1227">
        <f>VLOOKUP(F1227,Products!A:D,4,FALSE)*I1227</f>
        <v/>
      </c>
      <c r="N1227">
        <f>L1227-M1227</f>
        <v/>
      </c>
    </row>
    <row r="1228">
      <c r="A1228" t="inlineStr">
        <is>
          <t>T1001226</t>
        </is>
      </c>
      <c r="B1228" t="inlineStr">
        <is>
          <t>2025-05-04</t>
        </is>
      </c>
      <c r="C1228" t="inlineStr">
        <is>
          <t>S039</t>
        </is>
      </c>
      <c r="D1228" t="inlineStr">
        <is>
          <t>Store_039</t>
        </is>
      </c>
      <c r="E1228" t="inlineStr">
        <is>
          <t>North</t>
        </is>
      </c>
      <c r="F1228" t="inlineStr">
        <is>
          <t>P0071</t>
        </is>
      </c>
      <c r="G1228" t="inlineStr">
        <is>
          <t>Prod_0071</t>
        </is>
      </c>
      <c r="H1228" t="inlineStr">
        <is>
          <t>Beverages</t>
        </is>
      </c>
      <c r="I1228" t="n">
        <v>6</v>
      </c>
      <c r="J1228" t="n">
        <v>561.65</v>
      </c>
      <c r="K1228" t="n">
        <v>0</v>
      </c>
      <c r="L1228">
        <f>I1228*J1228*(1-K1228)</f>
        <v/>
      </c>
      <c r="M1228">
        <f>VLOOKUP(F1228,Products!A:D,4,FALSE)*I1228</f>
        <v/>
      </c>
      <c r="N1228">
        <f>L1228-M1228</f>
        <v/>
      </c>
    </row>
    <row r="1229">
      <c r="A1229" t="inlineStr">
        <is>
          <t>T1001227</t>
        </is>
      </c>
      <c r="B1229" t="inlineStr">
        <is>
          <t>2024-07-25</t>
        </is>
      </c>
      <c r="C1229" t="inlineStr">
        <is>
          <t>S048</t>
        </is>
      </c>
      <c r="D1229" t="inlineStr">
        <is>
          <t>Store_048</t>
        </is>
      </c>
      <c r="E1229" t="inlineStr">
        <is>
          <t>South</t>
        </is>
      </c>
      <c r="F1229" t="inlineStr">
        <is>
          <t>P0129</t>
        </is>
      </c>
      <c r="G1229" t="inlineStr">
        <is>
          <t>Prod_0129</t>
        </is>
      </c>
      <c r="H1229" t="inlineStr">
        <is>
          <t>Stationery</t>
        </is>
      </c>
      <c r="I1229" t="n">
        <v>6</v>
      </c>
      <c r="J1229" t="n">
        <v>928.86</v>
      </c>
      <c r="K1229" t="n">
        <v>0.05</v>
      </c>
      <c r="L1229">
        <f>I1229*J1229*(1-K1229)</f>
        <v/>
      </c>
      <c r="M1229">
        <f>VLOOKUP(F1229,Products!A:D,4,FALSE)*I1229</f>
        <v/>
      </c>
      <c r="N1229">
        <f>L1229-M1229</f>
        <v/>
      </c>
    </row>
    <row r="1230">
      <c r="A1230" t="inlineStr">
        <is>
          <t>T1001228</t>
        </is>
      </c>
      <c r="B1230" t="inlineStr">
        <is>
          <t>2024-01-10</t>
        </is>
      </c>
      <c r="C1230" t="inlineStr">
        <is>
          <t>S005</t>
        </is>
      </c>
      <c r="D1230" t="inlineStr">
        <is>
          <t>Store_005</t>
        </is>
      </c>
      <c r="E1230" t="inlineStr">
        <is>
          <t>Central</t>
        </is>
      </c>
      <c r="F1230" t="inlineStr">
        <is>
          <t>P0088</t>
        </is>
      </c>
      <c r="G1230" t="inlineStr">
        <is>
          <t>Prod_0088</t>
        </is>
      </c>
      <c r="H1230" t="inlineStr">
        <is>
          <t>Toys</t>
        </is>
      </c>
      <c r="I1230" t="n">
        <v>7</v>
      </c>
      <c r="J1230" t="n">
        <v>512.02</v>
      </c>
      <c r="K1230" t="n">
        <v>0.1</v>
      </c>
      <c r="L1230">
        <f>I1230*J1230*(1-K1230)</f>
        <v/>
      </c>
      <c r="M1230">
        <f>VLOOKUP(F1230,Products!A:D,4,FALSE)*I1230</f>
        <v/>
      </c>
      <c r="N1230">
        <f>L1230-M1230</f>
        <v/>
      </c>
    </row>
    <row r="1231">
      <c r="A1231" t="inlineStr">
        <is>
          <t>T1001229</t>
        </is>
      </c>
      <c r="B1231" t="inlineStr">
        <is>
          <t>2023-04-12</t>
        </is>
      </c>
      <c r="C1231" t="inlineStr">
        <is>
          <t>S038</t>
        </is>
      </c>
      <c r="D1231" t="inlineStr">
        <is>
          <t>Store_038</t>
        </is>
      </c>
      <c r="E1231" t="inlineStr">
        <is>
          <t>East</t>
        </is>
      </c>
      <c r="F1231" t="inlineStr">
        <is>
          <t>P0023</t>
        </is>
      </c>
      <c r="G1231" t="inlineStr">
        <is>
          <t>Prod_0023</t>
        </is>
      </c>
      <c r="H1231" t="inlineStr">
        <is>
          <t>Stationery</t>
        </is>
      </c>
      <c r="I1231" t="n">
        <v>2</v>
      </c>
      <c r="J1231" t="n">
        <v>179.34</v>
      </c>
      <c r="K1231" t="n">
        <v>0</v>
      </c>
      <c r="L1231">
        <f>I1231*J1231*(1-K1231)</f>
        <v/>
      </c>
      <c r="M1231">
        <f>VLOOKUP(F1231,Products!A:D,4,FALSE)*I1231</f>
        <v/>
      </c>
      <c r="N1231">
        <f>L1231-M1231</f>
        <v/>
      </c>
    </row>
    <row r="1232">
      <c r="A1232" t="inlineStr">
        <is>
          <t>T1001230</t>
        </is>
      </c>
      <c r="B1232" t="inlineStr">
        <is>
          <t>2023-09-06</t>
        </is>
      </c>
      <c r="C1232" t="inlineStr">
        <is>
          <t>S041</t>
        </is>
      </c>
      <c r="D1232" t="inlineStr">
        <is>
          <t>Store_041</t>
        </is>
      </c>
      <c r="E1232" t="inlineStr">
        <is>
          <t>East</t>
        </is>
      </c>
      <c r="F1232" t="inlineStr">
        <is>
          <t>P0057</t>
        </is>
      </c>
      <c r="G1232" t="inlineStr">
        <is>
          <t>Prod_0057</t>
        </is>
      </c>
      <c r="H1232" t="inlineStr">
        <is>
          <t>Beverages</t>
        </is>
      </c>
      <c r="I1232" t="n">
        <v>6</v>
      </c>
      <c r="J1232" t="n">
        <v>59.44</v>
      </c>
      <c r="K1232" t="n">
        <v>0</v>
      </c>
      <c r="L1232">
        <f>I1232*J1232*(1-K1232)</f>
        <v/>
      </c>
      <c r="M1232">
        <f>VLOOKUP(F1232,Products!A:D,4,FALSE)*I1232</f>
        <v/>
      </c>
      <c r="N1232">
        <f>L1232-M1232</f>
        <v/>
      </c>
    </row>
    <row r="1233">
      <c r="A1233" t="inlineStr">
        <is>
          <t>T1001231</t>
        </is>
      </c>
      <c r="B1233" t="inlineStr">
        <is>
          <t>2024-05-14</t>
        </is>
      </c>
      <c r="C1233" t="inlineStr">
        <is>
          <t>S017</t>
        </is>
      </c>
      <c r="D1233" t="inlineStr">
        <is>
          <t>Store_017</t>
        </is>
      </c>
      <c r="E1233" t="inlineStr">
        <is>
          <t>South</t>
        </is>
      </c>
      <c r="F1233" t="inlineStr">
        <is>
          <t>P0145</t>
        </is>
      </c>
      <c r="G1233" t="inlineStr">
        <is>
          <t>Prod_0145</t>
        </is>
      </c>
      <c r="H1233" t="inlineStr">
        <is>
          <t>Electronics</t>
        </is>
      </c>
      <c r="I1233" t="n">
        <v>3</v>
      </c>
      <c r="J1233" t="n">
        <v>675.46</v>
      </c>
      <c r="K1233" t="n">
        <v>0.15</v>
      </c>
      <c r="L1233">
        <f>I1233*J1233*(1-K1233)</f>
        <v/>
      </c>
      <c r="M1233">
        <f>VLOOKUP(F1233,Products!A:D,4,FALSE)*I1233</f>
        <v/>
      </c>
      <c r="N1233">
        <f>L1233-M1233</f>
        <v/>
      </c>
    </row>
    <row r="1234">
      <c r="A1234" t="inlineStr">
        <is>
          <t>T1001232</t>
        </is>
      </c>
      <c r="B1234" t="inlineStr">
        <is>
          <t>2023-12-16</t>
        </is>
      </c>
      <c r="C1234" t="inlineStr">
        <is>
          <t>S025</t>
        </is>
      </c>
      <c r="D1234" t="inlineStr">
        <is>
          <t>Store_025</t>
        </is>
      </c>
      <c r="E1234" t="inlineStr">
        <is>
          <t>Central</t>
        </is>
      </c>
      <c r="F1234" t="inlineStr">
        <is>
          <t>P0196</t>
        </is>
      </c>
      <c r="G1234" t="inlineStr">
        <is>
          <t>Prod_0196</t>
        </is>
      </c>
      <c r="H1234" t="inlineStr">
        <is>
          <t>Beverages</t>
        </is>
      </c>
      <c r="I1234" t="n">
        <v>7</v>
      </c>
      <c r="J1234" t="n">
        <v>941.09</v>
      </c>
      <c r="K1234" t="n">
        <v>0.15</v>
      </c>
      <c r="L1234">
        <f>I1234*J1234*(1-K1234)</f>
        <v/>
      </c>
      <c r="M1234">
        <f>VLOOKUP(F1234,Products!A:D,4,FALSE)*I1234</f>
        <v/>
      </c>
      <c r="N1234">
        <f>L1234-M1234</f>
        <v/>
      </c>
    </row>
    <row r="1235">
      <c r="A1235" t="inlineStr">
        <is>
          <t>T1001233</t>
        </is>
      </c>
      <c r="B1235" t="inlineStr">
        <is>
          <t>2025-01-27</t>
        </is>
      </c>
      <c r="C1235" t="inlineStr">
        <is>
          <t>S035</t>
        </is>
      </c>
      <c r="D1235" t="inlineStr">
        <is>
          <t>Store_035</t>
        </is>
      </c>
      <c r="E1235" t="inlineStr">
        <is>
          <t>Central</t>
        </is>
      </c>
      <c r="F1235" t="inlineStr">
        <is>
          <t>P0142</t>
        </is>
      </c>
      <c r="G1235" t="inlineStr">
        <is>
          <t>Prod_0142</t>
        </is>
      </c>
      <c r="H1235" t="inlineStr">
        <is>
          <t>Household</t>
        </is>
      </c>
      <c r="I1235" t="n">
        <v>1</v>
      </c>
      <c r="J1235" t="n">
        <v>178.63</v>
      </c>
      <c r="K1235" t="n">
        <v>0</v>
      </c>
      <c r="L1235">
        <f>I1235*J1235*(1-K1235)</f>
        <v/>
      </c>
      <c r="M1235">
        <f>VLOOKUP(F1235,Products!A:D,4,FALSE)*I1235</f>
        <v/>
      </c>
      <c r="N1235">
        <f>L1235-M1235</f>
        <v/>
      </c>
    </row>
    <row r="1236">
      <c r="A1236" t="inlineStr">
        <is>
          <t>T1001234</t>
        </is>
      </c>
      <c r="B1236" t="inlineStr">
        <is>
          <t>2023-08-11</t>
        </is>
      </c>
      <c r="C1236" t="inlineStr">
        <is>
          <t>S036</t>
        </is>
      </c>
      <c r="D1236" t="inlineStr">
        <is>
          <t>Store_036</t>
        </is>
      </c>
      <c r="E1236" t="inlineStr">
        <is>
          <t>Central</t>
        </is>
      </c>
      <c r="F1236" t="inlineStr">
        <is>
          <t>P0099</t>
        </is>
      </c>
      <c r="G1236" t="inlineStr">
        <is>
          <t>Prod_0099</t>
        </is>
      </c>
      <c r="H1236" t="inlineStr">
        <is>
          <t>Beverages</t>
        </is>
      </c>
      <c r="I1236" t="n">
        <v>1</v>
      </c>
      <c r="J1236" t="n">
        <v>124.23</v>
      </c>
      <c r="K1236" t="n">
        <v>0</v>
      </c>
      <c r="L1236">
        <f>I1236*J1236*(1-K1236)</f>
        <v/>
      </c>
      <c r="M1236">
        <f>VLOOKUP(F1236,Products!A:D,4,FALSE)*I1236</f>
        <v/>
      </c>
      <c r="N1236">
        <f>L1236-M1236</f>
        <v/>
      </c>
    </row>
    <row r="1237">
      <c r="A1237" t="inlineStr">
        <is>
          <t>T1001235</t>
        </is>
      </c>
      <c r="B1237" t="inlineStr">
        <is>
          <t>2025-05-11</t>
        </is>
      </c>
      <c r="C1237" t="inlineStr">
        <is>
          <t>S049</t>
        </is>
      </c>
      <c r="D1237" t="inlineStr">
        <is>
          <t>Store_049</t>
        </is>
      </c>
      <c r="E1237" t="inlineStr">
        <is>
          <t>North</t>
        </is>
      </c>
      <c r="F1237" t="inlineStr">
        <is>
          <t>P0175</t>
        </is>
      </c>
      <c r="G1237" t="inlineStr">
        <is>
          <t>Prod_0175</t>
        </is>
      </c>
      <c r="H1237" t="inlineStr">
        <is>
          <t>Food</t>
        </is>
      </c>
      <c r="I1237" t="n">
        <v>3</v>
      </c>
      <c r="J1237" t="n">
        <v>941.91</v>
      </c>
      <c r="K1237" t="n">
        <v>0.15</v>
      </c>
      <c r="L1237">
        <f>I1237*J1237*(1-K1237)</f>
        <v/>
      </c>
      <c r="M1237">
        <f>VLOOKUP(F1237,Products!A:D,4,FALSE)*I1237</f>
        <v/>
      </c>
      <c r="N1237">
        <f>L1237-M1237</f>
        <v/>
      </c>
    </row>
    <row r="1238">
      <c r="A1238" t="inlineStr">
        <is>
          <t>T1001236</t>
        </is>
      </c>
      <c r="B1238" t="inlineStr">
        <is>
          <t>2023-08-14</t>
        </is>
      </c>
      <c r="C1238" t="inlineStr">
        <is>
          <t>S046</t>
        </is>
      </c>
      <c r="D1238" t="inlineStr">
        <is>
          <t>Store_046</t>
        </is>
      </c>
      <c r="E1238" t="inlineStr">
        <is>
          <t>South</t>
        </is>
      </c>
      <c r="F1238" t="inlineStr">
        <is>
          <t>P0138</t>
        </is>
      </c>
      <c r="G1238" t="inlineStr">
        <is>
          <t>Prod_0138</t>
        </is>
      </c>
      <c r="H1238" t="inlineStr">
        <is>
          <t>Household</t>
        </is>
      </c>
      <c r="I1238" t="n">
        <v>4</v>
      </c>
      <c r="J1238" t="n">
        <v>252.79</v>
      </c>
      <c r="K1238" t="n">
        <v>0.05</v>
      </c>
      <c r="L1238">
        <f>I1238*J1238*(1-K1238)</f>
        <v/>
      </c>
      <c r="M1238">
        <f>VLOOKUP(F1238,Products!A:D,4,FALSE)*I1238</f>
        <v/>
      </c>
      <c r="N1238">
        <f>L1238-M1238</f>
        <v/>
      </c>
    </row>
    <row r="1239">
      <c r="A1239" t="inlineStr">
        <is>
          <t>T1001237</t>
        </is>
      </c>
      <c r="B1239" t="inlineStr">
        <is>
          <t>2023-12-02</t>
        </is>
      </c>
      <c r="C1239" t="inlineStr">
        <is>
          <t>S004</t>
        </is>
      </c>
      <c r="D1239" t="inlineStr">
        <is>
          <t>Store_004</t>
        </is>
      </c>
      <c r="E1239" t="inlineStr">
        <is>
          <t>Central</t>
        </is>
      </c>
      <c r="F1239" t="inlineStr">
        <is>
          <t>P0200</t>
        </is>
      </c>
      <c r="G1239" t="inlineStr">
        <is>
          <t>Prod_0200</t>
        </is>
      </c>
      <c r="H1239" t="inlineStr">
        <is>
          <t>Electronics</t>
        </is>
      </c>
      <c r="I1239" t="n">
        <v>2</v>
      </c>
      <c r="J1239" t="n">
        <v>405.2</v>
      </c>
      <c r="K1239" t="n">
        <v>0</v>
      </c>
      <c r="L1239">
        <f>I1239*J1239*(1-K1239)</f>
        <v/>
      </c>
      <c r="M1239">
        <f>VLOOKUP(F1239,Products!A:D,4,FALSE)*I1239</f>
        <v/>
      </c>
      <c r="N1239">
        <f>L1239-M1239</f>
        <v/>
      </c>
    </row>
    <row r="1240">
      <c r="A1240" t="inlineStr">
        <is>
          <t>T1001238</t>
        </is>
      </c>
      <c r="B1240" t="inlineStr">
        <is>
          <t>2023-06-07</t>
        </is>
      </c>
      <c r="C1240" t="inlineStr">
        <is>
          <t>S041</t>
        </is>
      </c>
      <c r="D1240" t="inlineStr">
        <is>
          <t>Store_041</t>
        </is>
      </c>
      <c r="E1240" t="inlineStr">
        <is>
          <t>East</t>
        </is>
      </c>
      <c r="F1240" t="inlineStr">
        <is>
          <t>P0096</t>
        </is>
      </c>
      <c r="G1240" t="inlineStr">
        <is>
          <t>Prod_0096</t>
        </is>
      </c>
      <c r="H1240" t="inlineStr">
        <is>
          <t>Beverages</t>
        </is>
      </c>
      <c r="I1240" t="n">
        <v>5</v>
      </c>
      <c r="J1240" t="n">
        <v>477.07</v>
      </c>
      <c r="K1240" t="n">
        <v>0</v>
      </c>
      <c r="L1240">
        <f>I1240*J1240*(1-K1240)</f>
        <v/>
      </c>
      <c r="M1240">
        <f>VLOOKUP(F1240,Products!A:D,4,FALSE)*I1240</f>
        <v/>
      </c>
      <c r="N1240">
        <f>L1240-M1240</f>
        <v/>
      </c>
    </row>
    <row r="1241">
      <c r="A1241" t="inlineStr">
        <is>
          <t>T1001239</t>
        </is>
      </c>
      <c r="B1241" t="inlineStr">
        <is>
          <t>2023-07-04</t>
        </is>
      </c>
      <c r="C1241" t="inlineStr">
        <is>
          <t>S032</t>
        </is>
      </c>
      <c r="D1241" t="inlineStr">
        <is>
          <t>Store_032</t>
        </is>
      </c>
      <c r="E1241" t="inlineStr">
        <is>
          <t>Central</t>
        </is>
      </c>
      <c r="F1241" t="inlineStr">
        <is>
          <t>P0081</t>
        </is>
      </c>
      <c r="G1241" t="inlineStr">
        <is>
          <t>Prod_0081</t>
        </is>
      </c>
      <c r="H1241" t="inlineStr">
        <is>
          <t>Electronics</t>
        </is>
      </c>
      <c r="I1241" t="n">
        <v>1</v>
      </c>
      <c r="J1241" t="n">
        <v>296.07</v>
      </c>
      <c r="K1241" t="n">
        <v>0</v>
      </c>
      <c r="L1241">
        <f>I1241*J1241*(1-K1241)</f>
        <v/>
      </c>
      <c r="M1241">
        <f>VLOOKUP(F1241,Products!A:D,4,FALSE)*I1241</f>
        <v/>
      </c>
      <c r="N1241">
        <f>L1241-M1241</f>
        <v/>
      </c>
    </row>
    <row r="1242">
      <c r="A1242" t="inlineStr">
        <is>
          <t>T1001240</t>
        </is>
      </c>
      <c r="B1242" t="inlineStr">
        <is>
          <t>2025-06-03</t>
        </is>
      </c>
      <c r="C1242" t="inlineStr">
        <is>
          <t>S027</t>
        </is>
      </c>
      <c r="D1242" t="inlineStr">
        <is>
          <t>Store_027</t>
        </is>
      </c>
      <c r="E1242" t="inlineStr">
        <is>
          <t>South</t>
        </is>
      </c>
      <c r="F1242" t="inlineStr">
        <is>
          <t>P0101</t>
        </is>
      </c>
      <c r="G1242" t="inlineStr">
        <is>
          <t>Prod_0101</t>
        </is>
      </c>
      <c r="H1242" t="inlineStr">
        <is>
          <t>Food</t>
        </is>
      </c>
      <c r="I1242" t="n">
        <v>3</v>
      </c>
      <c r="J1242" t="n">
        <v>89.18000000000001</v>
      </c>
      <c r="K1242" t="n">
        <v>0</v>
      </c>
      <c r="L1242">
        <f>I1242*J1242*(1-K1242)</f>
        <v/>
      </c>
      <c r="M1242">
        <f>VLOOKUP(F1242,Products!A:D,4,FALSE)*I1242</f>
        <v/>
      </c>
      <c r="N1242">
        <f>L1242-M1242</f>
        <v/>
      </c>
    </row>
    <row r="1243">
      <c r="A1243" t="inlineStr">
        <is>
          <t>T1001241</t>
        </is>
      </c>
      <c r="B1243" t="inlineStr">
        <is>
          <t>2023-01-09</t>
        </is>
      </c>
      <c r="C1243" t="inlineStr">
        <is>
          <t>S013</t>
        </is>
      </c>
      <c r="D1243" t="inlineStr">
        <is>
          <t>Store_013</t>
        </is>
      </c>
      <c r="E1243" t="inlineStr">
        <is>
          <t>North</t>
        </is>
      </c>
      <c r="F1243" t="inlineStr">
        <is>
          <t>P0071</t>
        </is>
      </c>
      <c r="G1243" t="inlineStr">
        <is>
          <t>Prod_0071</t>
        </is>
      </c>
      <c r="H1243" t="inlineStr">
        <is>
          <t>Beverages</t>
        </is>
      </c>
      <c r="I1243" t="n">
        <v>9</v>
      </c>
      <c r="J1243" t="n">
        <v>678.75</v>
      </c>
      <c r="K1243" t="n">
        <v>0</v>
      </c>
      <c r="L1243">
        <f>I1243*J1243*(1-K1243)</f>
        <v/>
      </c>
      <c r="M1243">
        <f>VLOOKUP(F1243,Products!A:D,4,FALSE)*I1243</f>
        <v/>
      </c>
      <c r="N1243">
        <f>L1243-M1243</f>
        <v/>
      </c>
    </row>
    <row r="1244">
      <c r="A1244" t="inlineStr">
        <is>
          <t>T1001242</t>
        </is>
      </c>
      <c r="B1244" t="inlineStr">
        <is>
          <t>2023-05-06</t>
        </is>
      </c>
      <c r="C1244" t="inlineStr">
        <is>
          <t>S034</t>
        </is>
      </c>
      <c r="D1244" t="inlineStr">
        <is>
          <t>Store_034</t>
        </is>
      </c>
      <c r="E1244" t="inlineStr">
        <is>
          <t>Central</t>
        </is>
      </c>
      <c r="F1244" t="inlineStr">
        <is>
          <t>P0026</t>
        </is>
      </c>
      <c r="G1244" t="inlineStr">
        <is>
          <t>Prod_0026</t>
        </is>
      </c>
      <c r="H1244" t="inlineStr">
        <is>
          <t>Beverages</t>
        </is>
      </c>
      <c r="I1244" t="n">
        <v>2</v>
      </c>
      <c r="J1244" t="n">
        <v>873.03</v>
      </c>
      <c r="K1244" t="n">
        <v>0.15</v>
      </c>
      <c r="L1244">
        <f>I1244*J1244*(1-K1244)</f>
        <v/>
      </c>
      <c r="M1244">
        <f>VLOOKUP(F1244,Products!A:D,4,FALSE)*I1244</f>
        <v/>
      </c>
      <c r="N1244">
        <f>L1244-M1244</f>
        <v/>
      </c>
    </row>
    <row r="1245">
      <c r="A1245" t="inlineStr">
        <is>
          <t>T1001243</t>
        </is>
      </c>
      <c r="B1245" t="inlineStr">
        <is>
          <t>2025-01-14</t>
        </is>
      </c>
      <c r="C1245" t="inlineStr">
        <is>
          <t>S029</t>
        </is>
      </c>
      <c r="D1245" t="inlineStr">
        <is>
          <t>Store_029</t>
        </is>
      </c>
      <c r="E1245" t="inlineStr">
        <is>
          <t>South</t>
        </is>
      </c>
      <c r="F1245" t="inlineStr">
        <is>
          <t>P0144</t>
        </is>
      </c>
      <c r="G1245" t="inlineStr">
        <is>
          <t>Prod_0144</t>
        </is>
      </c>
      <c r="H1245" t="inlineStr">
        <is>
          <t>Stationery</t>
        </is>
      </c>
      <c r="I1245" t="n">
        <v>4</v>
      </c>
      <c r="J1245" t="n">
        <v>210.57</v>
      </c>
      <c r="K1245" t="n">
        <v>0.05</v>
      </c>
      <c r="L1245">
        <f>I1245*J1245*(1-K1245)</f>
        <v/>
      </c>
      <c r="M1245">
        <f>VLOOKUP(F1245,Products!A:D,4,FALSE)*I1245</f>
        <v/>
      </c>
      <c r="N1245">
        <f>L1245-M1245</f>
        <v/>
      </c>
    </row>
    <row r="1246">
      <c r="A1246" t="inlineStr">
        <is>
          <t>T1001244</t>
        </is>
      </c>
      <c r="B1246" t="inlineStr">
        <is>
          <t>2024-07-05</t>
        </is>
      </c>
      <c r="C1246" t="inlineStr">
        <is>
          <t>S048</t>
        </is>
      </c>
      <c r="D1246" t="inlineStr">
        <is>
          <t>Store_048</t>
        </is>
      </c>
      <c r="E1246" t="inlineStr">
        <is>
          <t>South</t>
        </is>
      </c>
      <c r="F1246" t="inlineStr">
        <is>
          <t>P0162</t>
        </is>
      </c>
      <c r="G1246" t="inlineStr">
        <is>
          <t>Prod_0162</t>
        </is>
      </c>
      <c r="H1246" t="inlineStr">
        <is>
          <t>Food</t>
        </is>
      </c>
      <c r="I1246" t="n">
        <v>6</v>
      </c>
      <c r="J1246" t="n">
        <v>543.03</v>
      </c>
      <c r="K1246" t="n">
        <v>0</v>
      </c>
      <c r="L1246">
        <f>I1246*J1246*(1-K1246)</f>
        <v/>
      </c>
      <c r="M1246">
        <f>VLOOKUP(F1246,Products!A:D,4,FALSE)*I1246</f>
        <v/>
      </c>
      <c r="N1246">
        <f>L1246-M1246</f>
        <v/>
      </c>
    </row>
    <row r="1247">
      <c r="A1247" t="inlineStr">
        <is>
          <t>T1001245</t>
        </is>
      </c>
      <c r="B1247" t="inlineStr">
        <is>
          <t>2025-05-23</t>
        </is>
      </c>
      <c r="C1247" t="inlineStr">
        <is>
          <t>S007</t>
        </is>
      </c>
      <c r="D1247" t="inlineStr">
        <is>
          <t>Store_007</t>
        </is>
      </c>
      <c r="E1247" t="inlineStr">
        <is>
          <t>East</t>
        </is>
      </c>
      <c r="F1247" t="inlineStr">
        <is>
          <t>P0065</t>
        </is>
      </c>
      <c r="G1247" t="inlineStr">
        <is>
          <t>Prod_0065</t>
        </is>
      </c>
      <c r="H1247" t="inlineStr">
        <is>
          <t>Beverages</t>
        </is>
      </c>
      <c r="I1247" t="n">
        <v>9</v>
      </c>
      <c r="J1247" t="n">
        <v>202.35</v>
      </c>
      <c r="K1247" t="n">
        <v>0.15</v>
      </c>
      <c r="L1247">
        <f>I1247*J1247*(1-K1247)</f>
        <v/>
      </c>
      <c r="M1247">
        <f>VLOOKUP(F1247,Products!A:D,4,FALSE)*I1247</f>
        <v/>
      </c>
      <c r="N1247">
        <f>L1247-M1247</f>
        <v/>
      </c>
    </row>
    <row r="1248">
      <c r="A1248" t="inlineStr">
        <is>
          <t>T1001246</t>
        </is>
      </c>
      <c r="B1248" t="inlineStr">
        <is>
          <t>2025-06-22</t>
        </is>
      </c>
      <c r="C1248" t="inlineStr">
        <is>
          <t>S030</t>
        </is>
      </c>
      <c r="D1248" t="inlineStr">
        <is>
          <t>Store_030</t>
        </is>
      </c>
      <c r="E1248" t="inlineStr">
        <is>
          <t>North</t>
        </is>
      </c>
      <c r="F1248" t="inlineStr">
        <is>
          <t>P0195</t>
        </is>
      </c>
      <c r="G1248" t="inlineStr">
        <is>
          <t>Prod_0195</t>
        </is>
      </c>
      <c r="H1248" t="inlineStr">
        <is>
          <t>Food</t>
        </is>
      </c>
      <c r="I1248" t="n">
        <v>4</v>
      </c>
      <c r="J1248" t="n">
        <v>598.89</v>
      </c>
      <c r="K1248" t="n">
        <v>0.1</v>
      </c>
      <c r="L1248">
        <f>I1248*J1248*(1-K1248)</f>
        <v/>
      </c>
      <c r="M1248">
        <f>VLOOKUP(F1248,Products!A:D,4,FALSE)*I1248</f>
        <v/>
      </c>
      <c r="N1248">
        <f>L1248-M1248</f>
        <v/>
      </c>
    </row>
    <row r="1249">
      <c r="A1249" t="inlineStr">
        <is>
          <t>T1001247</t>
        </is>
      </c>
      <c r="B1249" t="inlineStr">
        <is>
          <t>2024-07-09</t>
        </is>
      </c>
      <c r="C1249" t="inlineStr">
        <is>
          <t>S003</t>
        </is>
      </c>
      <c r="D1249" t="inlineStr">
        <is>
          <t>Store_003</t>
        </is>
      </c>
      <c r="E1249" t="inlineStr">
        <is>
          <t>North</t>
        </is>
      </c>
      <c r="F1249" t="inlineStr">
        <is>
          <t>P0007</t>
        </is>
      </c>
      <c r="G1249" t="inlineStr">
        <is>
          <t>Prod_0007</t>
        </is>
      </c>
      <c r="H1249" t="inlineStr">
        <is>
          <t>Food</t>
        </is>
      </c>
      <c r="I1249" t="n">
        <v>7</v>
      </c>
      <c r="J1249" t="n">
        <v>134.04</v>
      </c>
      <c r="K1249" t="n">
        <v>0</v>
      </c>
      <c r="L1249">
        <f>I1249*J1249*(1-K1249)</f>
        <v/>
      </c>
      <c r="M1249">
        <f>VLOOKUP(F1249,Products!A:D,4,FALSE)*I1249</f>
        <v/>
      </c>
      <c r="N1249">
        <f>L1249-M1249</f>
        <v/>
      </c>
    </row>
    <row r="1250">
      <c r="A1250" t="inlineStr">
        <is>
          <t>T1001248</t>
        </is>
      </c>
      <c r="B1250" t="inlineStr">
        <is>
          <t>2024-07-23</t>
        </is>
      </c>
      <c r="C1250" t="inlineStr">
        <is>
          <t>S016</t>
        </is>
      </c>
      <c r="D1250" t="inlineStr">
        <is>
          <t>Store_016</t>
        </is>
      </c>
      <c r="E1250" t="inlineStr">
        <is>
          <t>West</t>
        </is>
      </c>
      <c r="F1250" t="inlineStr">
        <is>
          <t>P0095</t>
        </is>
      </c>
      <c r="G1250" t="inlineStr">
        <is>
          <t>Prod_0095</t>
        </is>
      </c>
      <c r="H1250" t="inlineStr">
        <is>
          <t>Food</t>
        </is>
      </c>
      <c r="I1250" t="n">
        <v>7</v>
      </c>
      <c r="J1250" t="n">
        <v>228.36</v>
      </c>
      <c r="K1250" t="n">
        <v>0.05</v>
      </c>
      <c r="L1250">
        <f>I1250*J1250*(1-K1250)</f>
        <v/>
      </c>
      <c r="M1250">
        <f>VLOOKUP(F1250,Products!A:D,4,FALSE)*I1250</f>
        <v/>
      </c>
      <c r="N1250">
        <f>L1250-M1250</f>
        <v/>
      </c>
    </row>
    <row r="1251">
      <c r="A1251" t="inlineStr">
        <is>
          <t>T1001249</t>
        </is>
      </c>
      <c r="B1251" t="inlineStr">
        <is>
          <t>2023-11-05</t>
        </is>
      </c>
      <c r="C1251" t="inlineStr">
        <is>
          <t>S004</t>
        </is>
      </c>
      <c r="D1251" t="inlineStr">
        <is>
          <t>Store_004</t>
        </is>
      </c>
      <c r="E1251" t="inlineStr">
        <is>
          <t>Central</t>
        </is>
      </c>
      <c r="F1251" t="inlineStr">
        <is>
          <t>P0177</t>
        </is>
      </c>
      <c r="G1251" t="inlineStr">
        <is>
          <t>Prod_0177</t>
        </is>
      </c>
      <c r="H1251" t="inlineStr">
        <is>
          <t>Household</t>
        </is>
      </c>
      <c r="I1251" t="n">
        <v>6</v>
      </c>
      <c r="J1251" t="n">
        <v>215.66</v>
      </c>
      <c r="K1251" t="n">
        <v>0.05</v>
      </c>
      <c r="L1251">
        <f>I1251*J1251*(1-K1251)</f>
        <v/>
      </c>
      <c r="M1251">
        <f>VLOOKUP(F1251,Products!A:D,4,FALSE)*I1251</f>
        <v/>
      </c>
      <c r="N1251">
        <f>L1251-M1251</f>
        <v/>
      </c>
    </row>
    <row r="1252">
      <c r="A1252" t="inlineStr">
        <is>
          <t>T1001250</t>
        </is>
      </c>
      <c r="B1252" t="inlineStr">
        <is>
          <t>2025-04-23</t>
        </is>
      </c>
      <c r="C1252" t="inlineStr">
        <is>
          <t>S046</t>
        </is>
      </c>
      <c r="D1252" t="inlineStr">
        <is>
          <t>Store_046</t>
        </is>
      </c>
      <c r="E1252" t="inlineStr">
        <is>
          <t>South</t>
        </is>
      </c>
      <c r="F1252" t="inlineStr">
        <is>
          <t>P0013</t>
        </is>
      </c>
      <c r="G1252" t="inlineStr">
        <is>
          <t>Prod_0013</t>
        </is>
      </c>
      <c r="H1252" t="inlineStr">
        <is>
          <t>Clothing</t>
        </is>
      </c>
      <c r="I1252" t="n">
        <v>8</v>
      </c>
      <c r="J1252" t="n">
        <v>61.32</v>
      </c>
      <c r="K1252" t="n">
        <v>0.05</v>
      </c>
      <c r="L1252">
        <f>I1252*J1252*(1-K1252)</f>
        <v/>
      </c>
      <c r="M1252">
        <f>VLOOKUP(F1252,Products!A:D,4,FALSE)*I1252</f>
        <v/>
      </c>
      <c r="N1252">
        <f>L1252-M1252</f>
        <v/>
      </c>
    </row>
    <row r="1253">
      <c r="A1253" t="inlineStr">
        <is>
          <t>T1001251</t>
        </is>
      </c>
      <c r="B1253" t="inlineStr">
        <is>
          <t>2024-02-09</t>
        </is>
      </c>
      <c r="C1253" t="inlineStr">
        <is>
          <t>S003</t>
        </is>
      </c>
      <c r="D1253" t="inlineStr">
        <is>
          <t>Store_003</t>
        </is>
      </c>
      <c r="E1253" t="inlineStr">
        <is>
          <t>North</t>
        </is>
      </c>
      <c r="F1253" t="inlineStr">
        <is>
          <t>P0099</t>
        </is>
      </c>
      <c r="G1253" t="inlineStr">
        <is>
          <t>Prod_0099</t>
        </is>
      </c>
      <c r="H1253" t="inlineStr">
        <is>
          <t>Beverages</t>
        </is>
      </c>
      <c r="I1253" t="n">
        <v>1</v>
      </c>
      <c r="J1253" t="n">
        <v>103.65</v>
      </c>
      <c r="K1253" t="n">
        <v>0</v>
      </c>
      <c r="L1253">
        <f>I1253*J1253*(1-K1253)</f>
        <v/>
      </c>
      <c r="M1253">
        <f>VLOOKUP(F1253,Products!A:D,4,FALSE)*I1253</f>
        <v/>
      </c>
      <c r="N1253">
        <f>L1253-M1253</f>
        <v/>
      </c>
    </row>
    <row r="1254">
      <c r="A1254" t="inlineStr">
        <is>
          <t>T1001252</t>
        </is>
      </c>
      <c r="B1254" t="inlineStr">
        <is>
          <t>2024-06-07</t>
        </is>
      </c>
      <c r="C1254" t="inlineStr">
        <is>
          <t>S007</t>
        </is>
      </c>
      <c r="D1254" t="inlineStr">
        <is>
          <t>Store_007</t>
        </is>
      </c>
      <c r="E1254" t="inlineStr">
        <is>
          <t>East</t>
        </is>
      </c>
      <c r="F1254" t="inlineStr">
        <is>
          <t>P0032</t>
        </is>
      </c>
      <c r="G1254" t="inlineStr">
        <is>
          <t>Prod_0032</t>
        </is>
      </c>
      <c r="H1254" t="inlineStr">
        <is>
          <t>Beverages</t>
        </is>
      </c>
      <c r="I1254" t="n">
        <v>3</v>
      </c>
      <c r="J1254" t="n">
        <v>338</v>
      </c>
      <c r="K1254" t="n">
        <v>0.2</v>
      </c>
      <c r="L1254">
        <f>I1254*J1254*(1-K1254)</f>
        <v/>
      </c>
      <c r="M1254">
        <f>VLOOKUP(F1254,Products!A:D,4,FALSE)*I1254</f>
        <v/>
      </c>
      <c r="N1254">
        <f>L1254-M1254</f>
        <v/>
      </c>
    </row>
    <row r="1255">
      <c r="A1255" t="inlineStr">
        <is>
          <t>T1001253</t>
        </is>
      </c>
      <c r="B1255" t="inlineStr">
        <is>
          <t>2025-04-18</t>
        </is>
      </c>
      <c r="C1255" t="inlineStr">
        <is>
          <t>S017</t>
        </is>
      </c>
      <c r="D1255" t="inlineStr">
        <is>
          <t>Store_017</t>
        </is>
      </c>
      <c r="E1255" t="inlineStr">
        <is>
          <t>South</t>
        </is>
      </c>
      <c r="F1255" t="inlineStr">
        <is>
          <t>P0116</t>
        </is>
      </c>
      <c r="G1255" t="inlineStr">
        <is>
          <t>Prod_0116</t>
        </is>
      </c>
      <c r="H1255" t="inlineStr">
        <is>
          <t>Clothing</t>
        </is>
      </c>
      <c r="I1255" t="n">
        <v>7</v>
      </c>
      <c r="J1255" t="n">
        <v>1004.72</v>
      </c>
      <c r="K1255" t="n">
        <v>0</v>
      </c>
      <c r="L1255">
        <f>I1255*J1255*(1-K1255)</f>
        <v/>
      </c>
      <c r="M1255">
        <f>VLOOKUP(F1255,Products!A:D,4,FALSE)*I1255</f>
        <v/>
      </c>
      <c r="N1255">
        <f>L1255-M1255</f>
        <v/>
      </c>
    </row>
    <row r="1256">
      <c r="A1256" t="inlineStr">
        <is>
          <t>T1001254</t>
        </is>
      </c>
      <c r="B1256" t="inlineStr">
        <is>
          <t>2024-05-29</t>
        </is>
      </c>
      <c r="C1256" t="inlineStr">
        <is>
          <t>S039</t>
        </is>
      </c>
      <c r="D1256" t="inlineStr">
        <is>
          <t>Store_039</t>
        </is>
      </c>
      <c r="E1256" t="inlineStr">
        <is>
          <t>North</t>
        </is>
      </c>
      <c r="F1256" t="inlineStr">
        <is>
          <t>P0040</t>
        </is>
      </c>
      <c r="G1256" t="inlineStr">
        <is>
          <t>Prod_0040</t>
        </is>
      </c>
      <c r="H1256" t="inlineStr">
        <is>
          <t>Toys</t>
        </is>
      </c>
      <c r="I1256" t="n">
        <v>5</v>
      </c>
      <c r="J1256" t="n">
        <v>67.40000000000001</v>
      </c>
      <c r="K1256" t="n">
        <v>0</v>
      </c>
      <c r="L1256">
        <f>I1256*J1256*(1-K1256)</f>
        <v/>
      </c>
      <c r="M1256">
        <f>VLOOKUP(F1256,Products!A:D,4,FALSE)*I1256</f>
        <v/>
      </c>
      <c r="N1256">
        <f>L1256-M1256</f>
        <v/>
      </c>
    </row>
    <row r="1257">
      <c r="A1257" t="inlineStr">
        <is>
          <t>T1001255</t>
        </is>
      </c>
      <c r="B1257" t="inlineStr">
        <is>
          <t>2023-01-07</t>
        </is>
      </c>
      <c r="C1257" t="inlineStr">
        <is>
          <t>S002</t>
        </is>
      </c>
      <c r="D1257" t="inlineStr">
        <is>
          <t>Store_002</t>
        </is>
      </c>
      <c r="E1257" t="inlineStr">
        <is>
          <t>South</t>
        </is>
      </c>
      <c r="F1257" t="inlineStr">
        <is>
          <t>P0070</t>
        </is>
      </c>
      <c r="G1257" t="inlineStr">
        <is>
          <t>Prod_0070</t>
        </is>
      </c>
      <c r="H1257" t="inlineStr">
        <is>
          <t>Beverages</t>
        </is>
      </c>
      <c r="I1257" t="n">
        <v>3</v>
      </c>
      <c r="J1257" t="n">
        <v>638.46</v>
      </c>
      <c r="K1257" t="n">
        <v>0.05</v>
      </c>
      <c r="L1257">
        <f>I1257*J1257*(1-K1257)</f>
        <v/>
      </c>
      <c r="M1257">
        <f>VLOOKUP(F1257,Products!A:D,4,FALSE)*I1257</f>
        <v/>
      </c>
      <c r="N1257">
        <f>L1257-M1257</f>
        <v/>
      </c>
    </row>
    <row r="1258">
      <c r="A1258" t="inlineStr">
        <is>
          <t>T1001256</t>
        </is>
      </c>
      <c r="B1258" t="inlineStr">
        <is>
          <t>2023-03-29</t>
        </is>
      </c>
      <c r="C1258" t="inlineStr">
        <is>
          <t>S028</t>
        </is>
      </c>
      <c r="D1258" t="inlineStr">
        <is>
          <t>Store_028</t>
        </is>
      </c>
      <c r="E1258" t="inlineStr">
        <is>
          <t>North</t>
        </is>
      </c>
      <c r="F1258" t="inlineStr">
        <is>
          <t>P0011</t>
        </is>
      </c>
      <c r="G1258" t="inlineStr">
        <is>
          <t>Prod_0011</t>
        </is>
      </c>
      <c r="H1258" t="inlineStr">
        <is>
          <t>Household</t>
        </is>
      </c>
      <c r="I1258" t="n">
        <v>1</v>
      </c>
      <c r="J1258" t="n">
        <v>295.69</v>
      </c>
      <c r="K1258" t="n">
        <v>0</v>
      </c>
      <c r="L1258">
        <f>I1258*J1258*(1-K1258)</f>
        <v/>
      </c>
      <c r="M1258">
        <f>VLOOKUP(F1258,Products!A:D,4,FALSE)*I1258</f>
        <v/>
      </c>
      <c r="N1258">
        <f>L1258-M1258</f>
        <v/>
      </c>
    </row>
    <row r="1259">
      <c r="A1259" t="inlineStr">
        <is>
          <t>T1001257</t>
        </is>
      </c>
      <c r="B1259" t="inlineStr">
        <is>
          <t>2025-01-29</t>
        </is>
      </c>
      <c r="C1259" t="inlineStr">
        <is>
          <t>S027</t>
        </is>
      </c>
      <c r="D1259" t="inlineStr">
        <is>
          <t>Store_027</t>
        </is>
      </c>
      <c r="E1259" t="inlineStr">
        <is>
          <t>South</t>
        </is>
      </c>
      <c r="F1259" t="inlineStr">
        <is>
          <t>P0104</t>
        </is>
      </c>
      <c r="G1259" t="inlineStr">
        <is>
          <t>Prod_0104</t>
        </is>
      </c>
      <c r="H1259" t="inlineStr">
        <is>
          <t>Clothing</t>
        </is>
      </c>
      <c r="I1259" t="n">
        <v>8</v>
      </c>
      <c r="J1259" t="n">
        <v>719.8099999999999</v>
      </c>
      <c r="K1259" t="n">
        <v>0</v>
      </c>
      <c r="L1259">
        <f>I1259*J1259*(1-K1259)</f>
        <v/>
      </c>
      <c r="M1259">
        <f>VLOOKUP(F1259,Products!A:D,4,FALSE)*I1259</f>
        <v/>
      </c>
      <c r="N1259">
        <f>L1259-M1259</f>
        <v/>
      </c>
    </row>
    <row r="1260">
      <c r="A1260" t="inlineStr">
        <is>
          <t>T1001258</t>
        </is>
      </c>
      <c r="B1260" t="inlineStr">
        <is>
          <t>2023-11-14</t>
        </is>
      </c>
      <c r="C1260" t="inlineStr">
        <is>
          <t>S025</t>
        </is>
      </c>
      <c r="D1260" t="inlineStr">
        <is>
          <t>Store_025</t>
        </is>
      </c>
      <c r="E1260" t="inlineStr">
        <is>
          <t>Central</t>
        </is>
      </c>
      <c r="F1260" t="inlineStr">
        <is>
          <t>P0161</t>
        </is>
      </c>
      <c r="G1260" t="inlineStr">
        <is>
          <t>Prod_0161</t>
        </is>
      </c>
      <c r="H1260" t="inlineStr">
        <is>
          <t>Household</t>
        </is>
      </c>
      <c r="I1260" t="n">
        <v>2</v>
      </c>
      <c r="J1260" t="n">
        <v>106.9</v>
      </c>
      <c r="K1260" t="n">
        <v>0</v>
      </c>
      <c r="L1260">
        <f>I1260*J1260*(1-K1260)</f>
        <v/>
      </c>
      <c r="M1260">
        <f>VLOOKUP(F1260,Products!A:D,4,FALSE)*I1260</f>
        <v/>
      </c>
      <c r="N1260">
        <f>L1260-M1260</f>
        <v/>
      </c>
    </row>
    <row r="1261">
      <c r="A1261" t="inlineStr">
        <is>
          <t>T1001259</t>
        </is>
      </c>
      <c r="B1261" t="inlineStr">
        <is>
          <t>2023-08-02</t>
        </is>
      </c>
      <c r="C1261" t="inlineStr">
        <is>
          <t>S047</t>
        </is>
      </c>
      <c r="D1261" t="inlineStr">
        <is>
          <t>Store_047</t>
        </is>
      </c>
      <c r="E1261" t="inlineStr">
        <is>
          <t>North</t>
        </is>
      </c>
      <c r="F1261" t="inlineStr">
        <is>
          <t>P0020</t>
        </is>
      </c>
      <c r="G1261" t="inlineStr">
        <is>
          <t>Prod_0020</t>
        </is>
      </c>
      <c r="H1261" t="inlineStr">
        <is>
          <t>Beverages</t>
        </is>
      </c>
      <c r="I1261" t="n">
        <v>8</v>
      </c>
      <c r="J1261" t="n">
        <v>848.37</v>
      </c>
      <c r="K1261" t="n">
        <v>0</v>
      </c>
      <c r="L1261">
        <f>I1261*J1261*(1-K1261)</f>
        <v/>
      </c>
      <c r="M1261">
        <f>VLOOKUP(F1261,Products!A:D,4,FALSE)*I1261</f>
        <v/>
      </c>
      <c r="N1261">
        <f>L1261-M1261</f>
        <v/>
      </c>
    </row>
    <row r="1262">
      <c r="A1262" t="inlineStr">
        <is>
          <t>T1001260</t>
        </is>
      </c>
      <c r="B1262" t="inlineStr">
        <is>
          <t>2025-06-12</t>
        </is>
      </c>
      <c r="C1262" t="inlineStr">
        <is>
          <t>S046</t>
        </is>
      </c>
      <c r="D1262" t="inlineStr">
        <is>
          <t>Store_046</t>
        </is>
      </c>
      <c r="E1262" t="inlineStr">
        <is>
          <t>South</t>
        </is>
      </c>
      <c r="F1262" t="inlineStr">
        <is>
          <t>P0005</t>
        </is>
      </c>
      <c r="G1262" t="inlineStr">
        <is>
          <t>Prod_0005</t>
        </is>
      </c>
      <c r="H1262" t="inlineStr">
        <is>
          <t>Beverages</t>
        </is>
      </c>
      <c r="I1262" t="n">
        <v>3</v>
      </c>
      <c r="J1262" t="n">
        <v>137.98</v>
      </c>
      <c r="K1262" t="n">
        <v>0.1</v>
      </c>
      <c r="L1262">
        <f>I1262*J1262*(1-K1262)</f>
        <v/>
      </c>
      <c r="M1262">
        <f>VLOOKUP(F1262,Products!A:D,4,FALSE)*I1262</f>
        <v/>
      </c>
      <c r="N1262">
        <f>L1262-M1262</f>
        <v/>
      </c>
    </row>
    <row r="1263">
      <c r="A1263" t="inlineStr">
        <is>
          <t>T1001261</t>
        </is>
      </c>
      <c r="B1263" t="inlineStr">
        <is>
          <t>2024-07-12</t>
        </is>
      </c>
      <c r="C1263" t="inlineStr">
        <is>
          <t>S029</t>
        </is>
      </c>
      <c r="D1263" t="inlineStr">
        <is>
          <t>Store_029</t>
        </is>
      </c>
      <c r="E1263" t="inlineStr">
        <is>
          <t>South</t>
        </is>
      </c>
      <c r="F1263" t="inlineStr">
        <is>
          <t>P0182</t>
        </is>
      </c>
      <c r="G1263" t="inlineStr">
        <is>
          <t>Prod_0182</t>
        </is>
      </c>
      <c r="H1263" t="inlineStr">
        <is>
          <t>Electronics</t>
        </is>
      </c>
      <c r="I1263" t="n">
        <v>9</v>
      </c>
      <c r="J1263" t="n">
        <v>610.64</v>
      </c>
      <c r="K1263" t="n">
        <v>0</v>
      </c>
      <c r="L1263">
        <f>I1263*J1263*(1-K1263)</f>
        <v/>
      </c>
      <c r="M1263">
        <f>VLOOKUP(F1263,Products!A:D,4,FALSE)*I1263</f>
        <v/>
      </c>
      <c r="N1263">
        <f>L1263-M1263</f>
        <v/>
      </c>
    </row>
    <row r="1264">
      <c r="A1264" t="inlineStr">
        <is>
          <t>T1001262</t>
        </is>
      </c>
      <c r="B1264" t="inlineStr">
        <is>
          <t>2025-01-29</t>
        </is>
      </c>
      <c r="C1264" t="inlineStr">
        <is>
          <t>S039</t>
        </is>
      </c>
      <c r="D1264" t="inlineStr">
        <is>
          <t>Store_039</t>
        </is>
      </c>
      <c r="E1264" t="inlineStr">
        <is>
          <t>North</t>
        </is>
      </c>
      <c r="F1264" t="inlineStr">
        <is>
          <t>P0151</t>
        </is>
      </c>
      <c r="G1264" t="inlineStr">
        <is>
          <t>Prod_0151</t>
        </is>
      </c>
      <c r="H1264" t="inlineStr">
        <is>
          <t>Food</t>
        </is>
      </c>
      <c r="I1264" t="n">
        <v>5</v>
      </c>
      <c r="J1264" t="n">
        <v>802.8</v>
      </c>
      <c r="K1264" t="n">
        <v>0</v>
      </c>
      <c r="L1264">
        <f>I1264*J1264*(1-K1264)</f>
        <v/>
      </c>
      <c r="M1264">
        <f>VLOOKUP(F1264,Products!A:D,4,FALSE)*I1264</f>
        <v/>
      </c>
      <c r="N1264">
        <f>L1264-M1264</f>
        <v/>
      </c>
    </row>
    <row r="1265">
      <c r="A1265" t="inlineStr">
        <is>
          <t>T1001263</t>
        </is>
      </c>
      <c r="B1265" t="inlineStr">
        <is>
          <t>2025-01-19</t>
        </is>
      </c>
      <c r="C1265" t="inlineStr">
        <is>
          <t>S012</t>
        </is>
      </c>
      <c r="D1265" t="inlineStr">
        <is>
          <t>Store_012</t>
        </is>
      </c>
      <c r="E1265" t="inlineStr">
        <is>
          <t>South</t>
        </is>
      </c>
      <c r="F1265" t="inlineStr">
        <is>
          <t>P0117</t>
        </is>
      </c>
      <c r="G1265" t="inlineStr">
        <is>
          <t>Prod_0117</t>
        </is>
      </c>
      <c r="H1265" t="inlineStr">
        <is>
          <t>Electronics</t>
        </is>
      </c>
      <c r="I1265" t="n">
        <v>9</v>
      </c>
      <c r="J1265" t="n">
        <v>416.54</v>
      </c>
      <c r="K1265" t="n">
        <v>0</v>
      </c>
      <c r="L1265">
        <f>I1265*J1265*(1-K1265)</f>
        <v/>
      </c>
      <c r="M1265">
        <f>VLOOKUP(F1265,Products!A:D,4,FALSE)*I1265</f>
        <v/>
      </c>
      <c r="N1265">
        <f>L1265-M1265</f>
        <v/>
      </c>
    </row>
    <row r="1266">
      <c r="A1266" t="inlineStr">
        <is>
          <t>T1001264</t>
        </is>
      </c>
      <c r="B1266" t="inlineStr">
        <is>
          <t>2023-07-09</t>
        </is>
      </c>
      <c r="C1266" t="inlineStr">
        <is>
          <t>S023</t>
        </is>
      </c>
      <c r="D1266" t="inlineStr">
        <is>
          <t>Store_023</t>
        </is>
      </c>
      <c r="E1266" t="inlineStr">
        <is>
          <t>South</t>
        </is>
      </c>
      <c r="F1266" t="inlineStr">
        <is>
          <t>P0175</t>
        </is>
      </c>
      <c r="G1266" t="inlineStr">
        <is>
          <t>Prod_0175</t>
        </is>
      </c>
      <c r="H1266" t="inlineStr">
        <is>
          <t>Food</t>
        </is>
      </c>
      <c r="I1266" t="n">
        <v>5</v>
      </c>
      <c r="J1266" t="n">
        <v>808.73</v>
      </c>
      <c r="K1266" t="n">
        <v>0</v>
      </c>
      <c r="L1266">
        <f>I1266*J1266*(1-K1266)</f>
        <v/>
      </c>
      <c r="M1266">
        <f>VLOOKUP(F1266,Products!A:D,4,FALSE)*I1266</f>
        <v/>
      </c>
      <c r="N1266">
        <f>L1266-M1266</f>
        <v/>
      </c>
    </row>
    <row r="1267">
      <c r="A1267" t="inlineStr">
        <is>
          <t>T1001265</t>
        </is>
      </c>
      <c r="B1267" t="inlineStr">
        <is>
          <t>2024-06-07</t>
        </is>
      </c>
      <c r="C1267" t="inlineStr">
        <is>
          <t>S003</t>
        </is>
      </c>
      <c r="D1267" t="inlineStr">
        <is>
          <t>Store_003</t>
        </is>
      </c>
      <c r="E1267" t="inlineStr">
        <is>
          <t>North</t>
        </is>
      </c>
      <c r="F1267" t="inlineStr">
        <is>
          <t>P0063</t>
        </is>
      </c>
      <c r="G1267" t="inlineStr">
        <is>
          <t>Prod_0063</t>
        </is>
      </c>
      <c r="H1267" t="inlineStr">
        <is>
          <t>Clothing</t>
        </is>
      </c>
      <c r="I1267" t="n">
        <v>5</v>
      </c>
      <c r="J1267" t="n">
        <v>240.16</v>
      </c>
      <c r="K1267" t="n">
        <v>0</v>
      </c>
      <c r="L1267">
        <f>I1267*J1267*(1-K1267)</f>
        <v/>
      </c>
      <c r="M1267">
        <f>VLOOKUP(F1267,Products!A:D,4,FALSE)*I1267</f>
        <v/>
      </c>
      <c r="N1267">
        <f>L1267-M1267</f>
        <v/>
      </c>
    </row>
    <row r="1268">
      <c r="A1268" t="inlineStr">
        <is>
          <t>T1001266</t>
        </is>
      </c>
      <c r="B1268" t="inlineStr">
        <is>
          <t>2024-11-22</t>
        </is>
      </c>
      <c r="C1268" t="inlineStr">
        <is>
          <t>S005</t>
        </is>
      </c>
      <c r="D1268" t="inlineStr">
        <is>
          <t>Store_005</t>
        </is>
      </c>
      <c r="E1268" t="inlineStr">
        <is>
          <t>Central</t>
        </is>
      </c>
      <c r="F1268" t="inlineStr">
        <is>
          <t>P0154</t>
        </is>
      </c>
      <c r="G1268" t="inlineStr">
        <is>
          <t>Prod_0154</t>
        </is>
      </c>
      <c r="H1268" t="inlineStr">
        <is>
          <t>Toys</t>
        </is>
      </c>
      <c r="I1268" t="n">
        <v>3</v>
      </c>
      <c r="J1268" t="n">
        <v>399.4</v>
      </c>
      <c r="K1268" t="n">
        <v>0</v>
      </c>
      <c r="L1268">
        <f>I1268*J1268*(1-K1268)</f>
        <v/>
      </c>
      <c r="M1268">
        <f>VLOOKUP(F1268,Products!A:D,4,FALSE)*I1268</f>
        <v/>
      </c>
      <c r="N1268">
        <f>L1268-M1268</f>
        <v/>
      </c>
    </row>
    <row r="1269">
      <c r="A1269" t="inlineStr">
        <is>
          <t>T1001267</t>
        </is>
      </c>
      <c r="B1269" t="inlineStr">
        <is>
          <t>2025-05-16</t>
        </is>
      </c>
      <c r="C1269" t="inlineStr">
        <is>
          <t>S032</t>
        </is>
      </c>
      <c r="D1269" t="inlineStr">
        <is>
          <t>Store_032</t>
        </is>
      </c>
      <c r="E1269" t="inlineStr">
        <is>
          <t>Central</t>
        </is>
      </c>
      <c r="F1269" t="inlineStr">
        <is>
          <t>P0005</t>
        </is>
      </c>
      <c r="G1269" t="inlineStr">
        <is>
          <t>Prod_0005</t>
        </is>
      </c>
      <c r="H1269" t="inlineStr">
        <is>
          <t>Beverages</t>
        </is>
      </c>
      <c r="I1269" t="n">
        <v>2</v>
      </c>
      <c r="J1269" t="n">
        <v>146.18</v>
      </c>
      <c r="K1269" t="n">
        <v>0</v>
      </c>
      <c r="L1269">
        <f>I1269*J1269*(1-K1269)</f>
        <v/>
      </c>
      <c r="M1269">
        <f>VLOOKUP(F1269,Products!A:D,4,FALSE)*I1269</f>
        <v/>
      </c>
      <c r="N1269">
        <f>L1269-M1269</f>
        <v/>
      </c>
    </row>
    <row r="1270">
      <c r="A1270" t="inlineStr">
        <is>
          <t>T1001268</t>
        </is>
      </c>
      <c r="B1270" t="inlineStr">
        <is>
          <t>2023-04-27</t>
        </is>
      </c>
      <c r="C1270" t="inlineStr">
        <is>
          <t>S003</t>
        </is>
      </c>
      <c r="D1270" t="inlineStr">
        <is>
          <t>Store_003</t>
        </is>
      </c>
      <c r="E1270" t="inlineStr">
        <is>
          <t>North</t>
        </is>
      </c>
      <c r="F1270" t="inlineStr">
        <is>
          <t>P0178</t>
        </is>
      </c>
      <c r="G1270" t="inlineStr">
        <is>
          <t>Prod_0178</t>
        </is>
      </c>
      <c r="H1270" t="inlineStr">
        <is>
          <t>Beverages</t>
        </is>
      </c>
      <c r="I1270" t="n">
        <v>2</v>
      </c>
      <c r="J1270" t="n">
        <v>521.2</v>
      </c>
      <c r="K1270" t="n">
        <v>0.05</v>
      </c>
      <c r="L1270">
        <f>I1270*J1270*(1-K1270)</f>
        <v/>
      </c>
      <c r="M1270">
        <f>VLOOKUP(F1270,Products!A:D,4,FALSE)*I1270</f>
        <v/>
      </c>
      <c r="N1270">
        <f>L1270-M1270</f>
        <v/>
      </c>
    </row>
    <row r="1271">
      <c r="A1271" t="inlineStr">
        <is>
          <t>T1001269</t>
        </is>
      </c>
      <c r="B1271" t="inlineStr">
        <is>
          <t>2024-08-27</t>
        </is>
      </c>
      <c r="C1271" t="inlineStr">
        <is>
          <t>S036</t>
        </is>
      </c>
      <c r="D1271" t="inlineStr">
        <is>
          <t>Store_036</t>
        </is>
      </c>
      <c r="E1271" t="inlineStr">
        <is>
          <t>Central</t>
        </is>
      </c>
      <c r="F1271" t="inlineStr">
        <is>
          <t>P0053</t>
        </is>
      </c>
      <c r="G1271" t="inlineStr">
        <is>
          <t>Prod_0053</t>
        </is>
      </c>
      <c r="H1271" t="inlineStr">
        <is>
          <t>Food</t>
        </is>
      </c>
      <c r="I1271" t="n">
        <v>3</v>
      </c>
      <c r="J1271" t="n">
        <v>294.59</v>
      </c>
      <c r="K1271" t="n">
        <v>0</v>
      </c>
      <c r="L1271">
        <f>I1271*J1271*(1-K1271)</f>
        <v/>
      </c>
      <c r="M1271">
        <f>VLOOKUP(F1271,Products!A:D,4,FALSE)*I1271</f>
        <v/>
      </c>
      <c r="N1271">
        <f>L1271-M1271</f>
        <v/>
      </c>
    </row>
    <row r="1272">
      <c r="A1272" t="inlineStr">
        <is>
          <t>T1001270</t>
        </is>
      </c>
      <c r="B1272" t="inlineStr">
        <is>
          <t>2025-07-27</t>
        </is>
      </c>
      <c r="C1272" t="inlineStr">
        <is>
          <t>S011</t>
        </is>
      </c>
      <c r="D1272" t="inlineStr">
        <is>
          <t>Store_011</t>
        </is>
      </c>
      <c r="E1272" t="inlineStr">
        <is>
          <t>South</t>
        </is>
      </c>
      <c r="F1272" t="inlineStr">
        <is>
          <t>P0082</t>
        </is>
      </c>
      <c r="G1272" t="inlineStr">
        <is>
          <t>Prod_0082</t>
        </is>
      </c>
      <c r="H1272" t="inlineStr">
        <is>
          <t>Food</t>
        </is>
      </c>
      <c r="I1272" t="n">
        <v>3</v>
      </c>
      <c r="J1272" t="n">
        <v>536.42</v>
      </c>
      <c r="K1272" t="n">
        <v>0.1</v>
      </c>
      <c r="L1272">
        <f>I1272*J1272*(1-K1272)</f>
        <v/>
      </c>
      <c r="M1272">
        <f>VLOOKUP(F1272,Products!A:D,4,FALSE)*I1272</f>
        <v/>
      </c>
      <c r="N1272">
        <f>L1272-M1272</f>
        <v/>
      </c>
    </row>
    <row r="1273">
      <c r="A1273" t="inlineStr">
        <is>
          <t>T1001271</t>
        </is>
      </c>
      <c r="B1273" t="inlineStr">
        <is>
          <t>2024-06-29</t>
        </is>
      </c>
      <c r="C1273" t="inlineStr">
        <is>
          <t>S042</t>
        </is>
      </c>
      <c r="D1273" t="inlineStr">
        <is>
          <t>Store_042</t>
        </is>
      </c>
      <c r="E1273" t="inlineStr">
        <is>
          <t>Central</t>
        </is>
      </c>
      <c r="F1273" t="inlineStr">
        <is>
          <t>P0068</t>
        </is>
      </c>
      <c r="G1273" t="inlineStr">
        <is>
          <t>Prod_0068</t>
        </is>
      </c>
      <c r="H1273" t="inlineStr">
        <is>
          <t>Household</t>
        </is>
      </c>
      <c r="I1273" t="n">
        <v>9</v>
      </c>
      <c r="J1273" t="n">
        <v>281.53</v>
      </c>
      <c r="K1273" t="n">
        <v>0</v>
      </c>
      <c r="L1273">
        <f>I1273*J1273*(1-K1273)</f>
        <v/>
      </c>
      <c r="M1273">
        <f>VLOOKUP(F1273,Products!A:D,4,FALSE)*I1273</f>
        <v/>
      </c>
      <c r="N1273">
        <f>L1273-M1273</f>
        <v/>
      </c>
    </row>
    <row r="1274">
      <c r="A1274" t="inlineStr">
        <is>
          <t>T1001272</t>
        </is>
      </c>
      <c r="B1274" t="inlineStr">
        <is>
          <t>2023-12-16</t>
        </is>
      </c>
      <c r="C1274" t="inlineStr">
        <is>
          <t>S015</t>
        </is>
      </c>
      <c r="D1274" t="inlineStr">
        <is>
          <t>Store_015</t>
        </is>
      </c>
      <c r="E1274" t="inlineStr">
        <is>
          <t>North</t>
        </is>
      </c>
      <c r="F1274" t="inlineStr">
        <is>
          <t>P0017</t>
        </is>
      </c>
      <c r="G1274" t="inlineStr">
        <is>
          <t>Prod_0017</t>
        </is>
      </c>
      <c r="H1274" t="inlineStr">
        <is>
          <t>Food</t>
        </is>
      </c>
      <c r="I1274" t="n">
        <v>6</v>
      </c>
      <c r="J1274" t="n">
        <v>677.6</v>
      </c>
      <c r="K1274" t="n">
        <v>0.1</v>
      </c>
      <c r="L1274">
        <f>I1274*J1274*(1-K1274)</f>
        <v/>
      </c>
      <c r="M1274">
        <f>VLOOKUP(F1274,Products!A:D,4,FALSE)*I1274</f>
        <v/>
      </c>
      <c r="N1274">
        <f>L1274-M1274</f>
        <v/>
      </c>
    </row>
    <row r="1275">
      <c r="A1275" t="inlineStr">
        <is>
          <t>T1001273</t>
        </is>
      </c>
      <c r="B1275" t="inlineStr">
        <is>
          <t>2023-09-20</t>
        </is>
      </c>
      <c r="C1275" t="inlineStr">
        <is>
          <t>S001</t>
        </is>
      </c>
      <c r="D1275" t="inlineStr">
        <is>
          <t>Store_001</t>
        </is>
      </c>
      <c r="E1275" t="inlineStr">
        <is>
          <t>West</t>
        </is>
      </c>
      <c r="F1275" t="inlineStr">
        <is>
          <t>P0007</t>
        </is>
      </c>
      <c r="G1275" t="inlineStr">
        <is>
          <t>Prod_0007</t>
        </is>
      </c>
      <c r="H1275" t="inlineStr">
        <is>
          <t>Food</t>
        </is>
      </c>
      <c r="I1275" t="n">
        <v>6</v>
      </c>
      <c r="J1275" t="n">
        <v>127.99</v>
      </c>
      <c r="K1275" t="n">
        <v>0</v>
      </c>
      <c r="L1275">
        <f>I1275*J1275*(1-K1275)</f>
        <v/>
      </c>
      <c r="M1275">
        <f>VLOOKUP(F1275,Products!A:D,4,FALSE)*I1275</f>
        <v/>
      </c>
      <c r="N1275">
        <f>L1275-M1275</f>
        <v/>
      </c>
    </row>
    <row r="1276">
      <c r="A1276" t="inlineStr">
        <is>
          <t>T1001274</t>
        </is>
      </c>
      <c r="B1276" t="inlineStr">
        <is>
          <t>2023-06-27</t>
        </is>
      </c>
      <c r="C1276" t="inlineStr">
        <is>
          <t>S020</t>
        </is>
      </c>
      <c r="D1276" t="inlineStr">
        <is>
          <t>Store_020</t>
        </is>
      </c>
      <c r="E1276" t="inlineStr">
        <is>
          <t>West</t>
        </is>
      </c>
      <c r="F1276" t="inlineStr">
        <is>
          <t>P0036</t>
        </is>
      </c>
      <c r="G1276" t="inlineStr">
        <is>
          <t>Prod_0036</t>
        </is>
      </c>
      <c r="H1276" t="inlineStr">
        <is>
          <t>Clothing</t>
        </is>
      </c>
      <c r="I1276" t="n">
        <v>7</v>
      </c>
      <c r="J1276" t="n">
        <v>459.71</v>
      </c>
      <c r="K1276" t="n">
        <v>0.1</v>
      </c>
      <c r="L1276">
        <f>I1276*J1276*(1-K1276)</f>
        <v/>
      </c>
      <c r="M1276">
        <f>VLOOKUP(F1276,Products!A:D,4,FALSE)*I1276</f>
        <v/>
      </c>
      <c r="N1276">
        <f>L1276-M1276</f>
        <v/>
      </c>
    </row>
    <row r="1277">
      <c r="A1277" t="inlineStr">
        <is>
          <t>T1001275</t>
        </is>
      </c>
      <c r="B1277" t="inlineStr">
        <is>
          <t>2025-06-08</t>
        </is>
      </c>
      <c r="C1277" t="inlineStr">
        <is>
          <t>S001</t>
        </is>
      </c>
      <c r="D1277" t="inlineStr">
        <is>
          <t>Store_001</t>
        </is>
      </c>
      <c r="E1277" t="inlineStr">
        <is>
          <t>West</t>
        </is>
      </c>
      <c r="F1277" t="inlineStr">
        <is>
          <t>P0036</t>
        </is>
      </c>
      <c r="G1277" t="inlineStr">
        <is>
          <t>Prod_0036</t>
        </is>
      </c>
      <c r="H1277" t="inlineStr">
        <is>
          <t>Clothing</t>
        </is>
      </c>
      <c r="I1277" t="n">
        <v>8</v>
      </c>
      <c r="J1277" t="n">
        <v>356.19</v>
      </c>
      <c r="K1277" t="n">
        <v>0</v>
      </c>
      <c r="L1277">
        <f>I1277*J1277*(1-K1277)</f>
        <v/>
      </c>
      <c r="M1277">
        <f>VLOOKUP(F1277,Products!A:D,4,FALSE)*I1277</f>
        <v/>
      </c>
      <c r="N1277">
        <f>L1277-M1277</f>
        <v/>
      </c>
    </row>
    <row r="1278">
      <c r="A1278" t="inlineStr">
        <is>
          <t>T1001276</t>
        </is>
      </c>
      <c r="B1278" t="inlineStr">
        <is>
          <t>2024-02-19</t>
        </is>
      </c>
      <c r="C1278" t="inlineStr">
        <is>
          <t>S024</t>
        </is>
      </c>
      <c r="D1278" t="inlineStr">
        <is>
          <t>Store_024</t>
        </is>
      </c>
      <c r="E1278" t="inlineStr">
        <is>
          <t>South</t>
        </is>
      </c>
      <c r="F1278" t="inlineStr">
        <is>
          <t>P0060</t>
        </is>
      </c>
      <c r="G1278" t="inlineStr">
        <is>
          <t>Prod_0060</t>
        </is>
      </c>
      <c r="H1278" t="inlineStr">
        <is>
          <t>Toys</t>
        </is>
      </c>
      <c r="I1278" t="n">
        <v>3</v>
      </c>
      <c r="J1278" t="n">
        <v>109.58</v>
      </c>
      <c r="K1278" t="n">
        <v>0.2</v>
      </c>
      <c r="L1278">
        <f>I1278*J1278*(1-K1278)</f>
        <v/>
      </c>
      <c r="M1278">
        <f>VLOOKUP(F1278,Products!A:D,4,FALSE)*I1278</f>
        <v/>
      </c>
      <c r="N1278">
        <f>L1278-M1278</f>
        <v/>
      </c>
    </row>
    <row r="1279">
      <c r="A1279" t="inlineStr">
        <is>
          <t>T1001277</t>
        </is>
      </c>
      <c r="B1279" t="inlineStr">
        <is>
          <t>2023-02-02</t>
        </is>
      </c>
      <c r="C1279" t="inlineStr">
        <is>
          <t>S021</t>
        </is>
      </c>
      <c r="D1279" t="inlineStr">
        <is>
          <t>Store_021</t>
        </is>
      </c>
      <c r="E1279" t="inlineStr">
        <is>
          <t>North</t>
        </is>
      </c>
      <c r="F1279" t="inlineStr">
        <is>
          <t>P0026</t>
        </is>
      </c>
      <c r="G1279" t="inlineStr">
        <is>
          <t>Prod_0026</t>
        </is>
      </c>
      <c r="H1279" t="inlineStr">
        <is>
          <t>Beverages</t>
        </is>
      </c>
      <c r="I1279" t="n">
        <v>2</v>
      </c>
      <c r="J1279" t="n">
        <v>988.96</v>
      </c>
      <c r="K1279" t="n">
        <v>0</v>
      </c>
      <c r="L1279">
        <f>I1279*J1279*(1-K1279)</f>
        <v/>
      </c>
      <c r="M1279">
        <f>VLOOKUP(F1279,Products!A:D,4,FALSE)*I1279</f>
        <v/>
      </c>
      <c r="N1279">
        <f>L1279-M1279</f>
        <v/>
      </c>
    </row>
    <row r="1280">
      <c r="A1280" t="inlineStr">
        <is>
          <t>T1001278</t>
        </is>
      </c>
      <c r="B1280" t="inlineStr">
        <is>
          <t>2023-11-24</t>
        </is>
      </c>
      <c r="C1280" t="inlineStr">
        <is>
          <t>S033</t>
        </is>
      </c>
      <c r="D1280" t="inlineStr">
        <is>
          <t>Store_033</t>
        </is>
      </c>
      <c r="E1280" t="inlineStr">
        <is>
          <t>North</t>
        </is>
      </c>
      <c r="F1280" t="inlineStr">
        <is>
          <t>P0161</t>
        </is>
      </c>
      <c r="G1280" t="inlineStr">
        <is>
          <t>Prod_0161</t>
        </is>
      </c>
      <c r="H1280" t="inlineStr">
        <is>
          <t>Household</t>
        </is>
      </c>
      <c r="I1280" t="n">
        <v>3</v>
      </c>
      <c r="J1280" t="n">
        <v>81.3</v>
      </c>
      <c r="K1280" t="n">
        <v>0</v>
      </c>
      <c r="L1280">
        <f>I1280*J1280*(1-K1280)</f>
        <v/>
      </c>
      <c r="M1280">
        <f>VLOOKUP(F1280,Products!A:D,4,FALSE)*I1280</f>
        <v/>
      </c>
      <c r="N1280">
        <f>L1280-M1280</f>
        <v/>
      </c>
    </row>
    <row r="1281">
      <c r="A1281" t="inlineStr">
        <is>
          <t>T1001279</t>
        </is>
      </c>
      <c r="B1281" t="inlineStr">
        <is>
          <t>2023-05-30</t>
        </is>
      </c>
      <c r="C1281" t="inlineStr">
        <is>
          <t>S009</t>
        </is>
      </c>
      <c r="D1281" t="inlineStr">
        <is>
          <t>Store_009</t>
        </is>
      </c>
      <c r="E1281" t="inlineStr">
        <is>
          <t>Central</t>
        </is>
      </c>
      <c r="F1281" t="inlineStr">
        <is>
          <t>P0062</t>
        </is>
      </c>
      <c r="G1281" t="inlineStr">
        <is>
          <t>Prod_0062</t>
        </is>
      </c>
      <c r="H1281" t="inlineStr">
        <is>
          <t>Beverages</t>
        </is>
      </c>
      <c r="I1281" t="n">
        <v>7</v>
      </c>
      <c r="J1281" t="n">
        <v>571.8</v>
      </c>
      <c r="K1281" t="n">
        <v>0</v>
      </c>
      <c r="L1281">
        <f>I1281*J1281*(1-K1281)</f>
        <v/>
      </c>
      <c r="M1281">
        <f>VLOOKUP(F1281,Products!A:D,4,FALSE)*I1281</f>
        <v/>
      </c>
      <c r="N1281">
        <f>L1281-M1281</f>
        <v/>
      </c>
    </row>
    <row r="1282">
      <c r="A1282" t="inlineStr">
        <is>
          <t>T1001280</t>
        </is>
      </c>
      <c r="B1282" t="inlineStr">
        <is>
          <t>2023-12-27</t>
        </is>
      </c>
      <c r="C1282" t="inlineStr">
        <is>
          <t>S015</t>
        </is>
      </c>
      <c r="D1282" t="inlineStr">
        <is>
          <t>Store_015</t>
        </is>
      </c>
      <c r="E1282" t="inlineStr">
        <is>
          <t>North</t>
        </is>
      </c>
      <c r="F1282" t="inlineStr">
        <is>
          <t>P0089</t>
        </is>
      </c>
      <c r="G1282" t="inlineStr">
        <is>
          <t>Prod_0089</t>
        </is>
      </c>
      <c r="H1282" t="inlineStr">
        <is>
          <t>Stationery</t>
        </is>
      </c>
      <c r="I1282" t="n">
        <v>9</v>
      </c>
      <c r="J1282" t="n">
        <v>567.34</v>
      </c>
      <c r="K1282" t="n">
        <v>0</v>
      </c>
      <c r="L1282">
        <f>I1282*J1282*(1-K1282)</f>
        <v/>
      </c>
      <c r="M1282">
        <f>VLOOKUP(F1282,Products!A:D,4,FALSE)*I1282</f>
        <v/>
      </c>
      <c r="N1282">
        <f>L1282-M1282</f>
        <v/>
      </c>
    </row>
    <row r="1283">
      <c r="A1283" t="inlineStr">
        <is>
          <t>T1001281</t>
        </is>
      </c>
      <c r="B1283" t="inlineStr">
        <is>
          <t>2025-06-25</t>
        </is>
      </c>
      <c r="C1283" t="inlineStr">
        <is>
          <t>S041</t>
        </is>
      </c>
      <c r="D1283" t="inlineStr">
        <is>
          <t>Store_041</t>
        </is>
      </c>
      <c r="E1283" t="inlineStr">
        <is>
          <t>East</t>
        </is>
      </c>
      <c r="F1283" t="inlineStr">
        <is>
          <t>P0128</t>
        </is>
      </c>
      <c r="G1283" t="inlineStr">
        <is>
          <t>Prod_0128</t>
        </is>
      </c>
      <c r="H1283" t="inlineStr">
        <is>
          <t>Toys</t>
        </is>
      </c>
      <c r="I1283" t="n">
        <v>2</v>
      </c>
      <c r="J1283" t="n">
        <v>165.78</v>
      </c>
      <c r="K1283" t="n">
        <v>0</v>
      </c>
      <c r="L1283">
        <f>I1283*J1283*(1-K1283)</f>
        <v/>
      </c>
      <c r="M1283">
        <f>VLOOKUP(F1283,Products!A:D,4,FALSE)*I1283</f>
        <v/>
      </c>
      <c r="N1283">
        <f>L1283-M1283</f>
        <v/>
      </c>
    </row>
    <row r="1284">
      <c r="A1284" t="inlineStr">
        <is>
          <t>T1001282</t>
        </is>
      </c>
      <c r="B1284" t="inlineStr">
        <is>
          <t>2023-09-25</t>
        </is>
      </c>
      <c r="C1284" t="inlineStr">
        <is>
          <t>S042</t>
        </is>
      </c>
      <c r="D1284" t="inlineStr">
        <is>
          <t>Store_042</t>
        </is>
      </c>
      <c r="E1284" t="inlineStr">
        <is>
          <t>Central</t>
        </is>
      </c>
      <c r="F1284" t="inlineStr">
        <is>
          <t>P0097</t>
        </is>
      </c>
      <c r="G1284" t="inlineStr">
        <is>
          <t>Prod_0097</t>
        </is>
      </c>
      <c r="H1284" t="inlineStr">
        <is>
          <t>Clothing</t>
        </is>
      </c>
      <c r="I1284" t="n">
        <v>8</v>
      </c>
      <c r="J1284" t="n">
        <v>221.21</v>
      </c>
      <c r="K1284" t="n">
        <v>0</v>
      </c>
      <c r="L1284">
        <f>I1284*J1284*(1-K1284)</f>
        <v/>
      </c>
      <c r="M1284">
        <f>VLOOKUP(F1284,Products!A:D,4,FALSE)*I1284</f>
        <v/>
      </c>
      <c r="N1284">
        <f>L1284-M1284</f>
        <v/>
      </c>
    </row>
    <row r="1285">
      <c r="A1285" t="inlineStr">
        <is>
          <t>T1001283</t>
        </is>
      </c>
      <c r="B1285" t="inlineStr">
        <is>
          <t>2025-08-02</t>
        </is>
      </c>
      <c r="C1285" t="inlineStr">
        <is>
          <t>S034</t>
        </is>
      </c>
      <c r="D1285" t="inlineStr">
        <is>
          <t>Store_034</t>
        </is>
      </c>
      <c r="E1285" t="inlineStr">
        <is>
          <t>Central</t>
        </is>
      </c>
      <c r="F1285" t="inlineStr">
        <is>
          <t>P0145</t>
        </is>
      </c>
      <c r="G1285" t="inlineStr">
        <is>
          <t>Prod_0145</t>
        </is>
      </c>
      <c r="H1285" t="inlineStr">
        <is>
          <t>Electronics</t>
        </is>
      </c>
      <c r="I1285" t="n">
        <v>8</v>
      </c>
      <c r="J1285" t="n">
        <v>694.65</v>
      </c>
      <c r="K1285" t="n">
        <v>0.05</v>
      </c>
      <c r="L1285">
        <f>I1285*J1285*(1-K1285)</f>
        <v/>
      </c>
      <c r="M1285">
        <f>VLOOKUP(F1285,Products!A:D,4,FALSE)*I1285</f>
        <v/>
      </c>
      <c r="N1285">
        <f>L1285-M1285</f>
        <v/>
      </c>
    </row>
    <row r="1286">
      <c r="A1286" t="inlineStr">
        <is>
          <t>T1001284</t>
        </is>
      </c>
      <c r="B1286" t="inlineStr">
        <is>
          <t>2024-07-20</t>
        </is>
      </c>
      <c r="C1286" t="inlineStr">
        <is>
          <t>S047</t>
        </is>
      </c>
      <c r="D1286" t="inlineStr">
        <is>
          <t>Store_047</t>
        </is>
      </c>
      <c r="E1286" t="inlineStr">
        <is>
          <t>North</t>
        </is>
      </c>
      <c r="F1286" t="inlineStr">
        <is>
          <t>P0041</t>
        </is>
      </c>
      <c r="G1286" t="inlineStr">
        <is>
          <t>Prod_0041</t>
        </is>
      </c>
      <c r="H1286" t="inlineStr">
        <is>
          <t>Stationery</t>
        </is>
      </c>
      <c r="I1286" t="n">
        <v>4</v>
      </c>
      <c r="J1286" t="n">
        <v>350.8</v>
      </c>
      <c r="K1286" t="n">
        <v>0.1</v>
      </c>
      <c r="L1286">
        <f>I1286*J1286*(1-K1286)</f>
        <v/>
      </c>
      <c r="M1286">
        <f>VLOOKUP(F1286,Products!A:D,4,FALSE)*I1286</f>
        <v/>
      </c>
      <c r="N1286">
        <f>L1286-M1286</f>
        <v/>
      </c>
    </row>
    <row r="1287">
      <c r="A1287" t="inlineStr">
        <is>
          <t>T1001285</t>
        </is>
      </c>
      <c r="B1287" t="inlineStr">
        <is>
          <t>2023-08-14</t>
        </is>
      </c>
      <c r="C1287" t="inlineStr">
        <is>
          <t>S010</t>
        </is>
      </c>
      <c r="D1287" t="inlineStr">
        <is>
          <t>Store_010</t>
        </is>
      </c>
      <c r="E1287" t="inlineStr">
        <is>
          <t>North</t>
        </is>
      </c>
      <c r="F1287" t="inlineStr">
        <is>
          <t>P0068</t>
        </is>
      </c>
      <c r="G1287" t="inlineStr">
        <is>
          <t>Prod_0068</t>
        </is>
      </c>
      <c r="H1287" t="inlineStr">
        <is>
          <t>Household</t>
        </is>
      </c>
      <c r="I1287" t="n">
        <v>3</v>
      </c>
      <c r="J1287" t="n">
        <v>227.8</v>
      </c>
      <c r="K1287" t="n">
        <v>0.05</v>
      </c>
      <c r="L1287">
        <f>I1287*J1287*(1-K1287)</f>
        <v/>
      </c>
      <c r="M1287">
        <f>VLOOKUP(F1287,Products!A:D,4,FALSE)*I1287</f>
        <v/>
      </c>
      <c r="N1287">
        <f>L1287-M1287</f>
        <v/>
      </c>
    </row>
    <row r="1288">
      <c r="A1288" t="inlineStr">
        <is>
          <t>T1001286</t>
        </is>
      </c>
      <c r="B1288" t="inlineStr">
        <is>
          <t>2023-09-14</t>
        </is>
      </c>
      <c r="C1288" t="inlineStr">
        <is>
          <t>S031</t>
        </is>
      </c>
      <c r="D1288" t="inlineStr">
        <is>
          <t>Store_031</t>
        </is>
      </c>
      <c r="E1288" t="inlineStr">
        <is>
          <t>Central</t>
        </is>
      </c>
      <c r="F1288" t="inlineStr">
        <is>
          <t>P0091</t>
        </is>
      </c>
      <c r="G1288" t="inlineStr">
        <is>
          <t>Prod_0091</t>
        </is>
      </c>
      <c r="H1288" t="inlineStr">
        <is>
          <t>Toys</t>
        </is>
      </c>
      <c r="I1288" t="n">
        <v>1</v>
      </c>
      <c r="J1288" t="n">
        <v>330.09</v>
      </c>
      <c r="K1288" t="n">
        <v>0</v>
      </c>
      <c r="L1288">
        <f>I1288*J1288*(1-K1288)</f>
        <v/>
      </c>
      <c r="M1288">
        <f>VLOOKUP(F1288,Products!A:D,4,FALSE)*I1288</f>
        <v/>
      </c>
      <c r="N1288">
        <f>L1288-M1288</f>
        <v/>
      </c>
    </row>
    <row r="1289">
      <c r="A1289" t="inlineStr">
        <is>
          <t>T1001287</t>
        </is>
      </c>
      <c r="B1289" t="inlineStr">
        <is>
          <t>2025-02-16</t>
        </is>
      </c>
      <c r="C1289" t="inlineStr">
        <is>
          <t>S038</t>
        </is>
      </c>
      <c r="D1289" t="inlineStr">
        <is>
          <t>Store_038</t>
        </is>
      </c>
      <c r="E1289" t="inlineStr">
        <is>
          <t>East</t>
        </is>
      </c>
      <c r="F1289" t="inlineStr">
        <is>
          <t>P0188</t>
        </is>
      </c>
      <c r="G1289" t="inlineStr">
        <is>
          <t>Prod_0188</t>
        </is>
      </c>
      <c r="H1289" t="inlineStr">
        <is>
          <t>Food</t>
        </is>
      </c>
      <c r="I1289" t="n">
        <v>1</v>
      </c>
      <c r="J1289" t="n">
        <v>493.48</v>
      </c>
      <c r="K1289" t="n">
        <v>0</v>
      </c>
      <c r="L1289">
        <f>I1289*J1289*(1-K1289)</f>
        <v/>
      </c>
      <c r="M1289">
        <f>VLOOKUP(F1289,Products!A:D,4,FALSE)*I1289</f>
        <v/>
      </c>
      <c r="N1289">
        <f>L1289-M1289</f>
        <v/>
      </c>
    </row>
    <row r="1290">
      <c r="A1290" t="inlineStr">
        <is>
          <t>T1001288</t>
        </is>
      </c>
      <c r="B1290" t="inlineStr">
        <is>
          <t>2025-07-08</t>
        </is>
      </c>
      <c r="C1290" t="inlineStr">
        <is>
          <t>S041</t>
        </is>
      </c>
      <c r="D1290" t="inlineStr">
        <is>
          <t>Store_041</t>
        </is>
      </c>
      <c r="E1290" t="inlineStr">
        <is>
          <t>East</t>
        </is>
      </c>
      <c r="F1290" t="inlineStr">
        <is>
          <t>P0007</t>
        </is>
      </c>
      <c r="G1290" t="inlineStr">
        <is>
          <t>Prod_0007</t>
        </is>
      </c>
      <c r="H1290" t="inlineStr">
        <is>
          <t>Food</t>
        </is>
      </c>
      <c r="I1290" t="n">
        <v>8</v>
      </c>
      <c r="J1290" t="n">
        <v>144.08</v>
      </c>
      <c r="K1290" t="n">
        <v>0</v>
      </c>
      <c r="L1290">
        <f>I1290*J1290*(1-K1290)</f>
        <v/>
      </c>
      <c r="M1290">
        <f>VLOOKUP(F1290,Products!A:D,4,FALSE)*I1290</f>
        <v/>
      </c>
      <c r="N1290">
        <f>L1290-M1290</f>
        <v/>
      </c>
    </row>
    <row r="1291">
      <c r="A1291" t="inlineStr">
        <is>
          <t>T1001289</t>
        </is>
      </c>
      <c r="B1291" t="inlineStr">
        <is>
          <t>2025-02-27</t>
        </is>
      </c>
      <c r="C1291" t="inlineStr">
        <is>
          <t>S045</t>
        </is>
      </c>
      <c r="D1291" t="inlineStr">
        <is>
          <t>Store_045</t>
        </is>
      </c>
      <c r="E1291" t="inlineStr">
        <is>
          <t>East</t>
        </is>
      </c>
      <c r="F1291" t="inlineStr">
        <is>
          <t>P0149</t>
        </is>
      </c>
      <c r="G1291" t="inlineStr">
        <is>
          <t>Prod_0149</t>
        </is>
      </c>
      <c r="H1291" t="inlineStr">
        <is>
          <t>Toys</t>
        </is>
      </c>
      <c r="I1291" t="n">
        <v>7</v>
      </c>
      <c r="J1291" t="n">
        <v>47.03</v>
      </c>
      <c r="K1291" t="n">
        <v>0</v>
      </c>
      <c r="L1291">
        <f>I1291*J1291*(1-K1291)</f>
        <v/>
      </c>
      <c r="M1291">
        <f>VLOOKUP(F1291,Products!A:D,4,FALSE)*I1291</f>
        <v/>
      </c>
      <c r="N1291">
        <f>L1291-M1291</f>
        <v/>
      </c>
    </row>
    <row r="1292">
      <c r="A1292" t="inlineStr">
        <is>
          <t>T1001290</t>
        </is>
      </c>
      <c r="B1292" t="inlineStr">
        <is>
          <t>2025-04-03</t>
        </is>
      </c>
      <c r="C1292" t="inlineStr">
        <is>
          <t>S042</t>
        </is>
      </c>
      <c r="D1292" t="inlineStr">
        <is>
          <t>Store_042</t>
        </is>
      </c>
      <c r="E1292" t="inlineStr">
        <is>
          <t>Central</t>
        </is>
      </c>
      <c r="F1292" t="inlineStr">
        <is>
          <t>P0138</t>
        </is>
      </c>
      <c r="G1292" t="inlineStr">
        <is>
          <t>Prod_0138</t>
        </is>
      </c>
      <c r="H1292" t="inlineStr">
        <is>
          <t>Household</t>
        </is>
      </c>
      <c r="I1292" t="n">
        <v>4</v>
      </c>
      <c r="J1292" t="n">
        <v>294.75</v>
      </c>
      <c r="K1292" t="n">
        <v>0.15</v>
      </c>
      <c r="L1292">
        <f>I1292*J1292*(1-K1292)</f>
        <v/>
      </c>
      <c r="M1292">
        <f>VLOOKUP(F1292,Products!A:D,4,FALSE)*I1292</f>
        <v/>
      </c>
      <c r="N1292">
        <f>L1292-M1292</f>
        <v/>
      </c>
    </row>
    <row r="1293">
      <c r="A1293" t="inlineStr">
        <is>
          <t>T1001291</t>
        </is>
      </c>
      <c r="B1293" t="inlineStr">
        <is>
          <t>2024-03-31</t>
        </is>
      </c>
      <c r="C1293" t="inlineStr">
        <is>
          <t>S004</t>
        </is>
      </c>
      <c r="D1293" t="inlineStr">
        <is>
          <t>Store_004</t>
        </is>
      </c>
      <c r="E1293" t="inlineStr">
        <is>
          <t>Central</t>
        </is>
      </c>
      <c r="F1293" t="inlineStr">
        <is>
          <t>P0123</t>
        </is>
      </c>
      <c r="G1293" t="inlineStr">
        <is>
          <t>Prod_0123</t>
        </is>
      </c>
      <c r="H1293" t="inlineStr">
        <is>
          <t>Food</t>
        </is>
      </c>
      <c r="I1293" t="n">
        <v>9</v>
      </c>
      <c r="J1293" t="n">
        <v>575.05</v>
      </c>
      <c r="K1293" t="n">
        <v>0</v>
      </c>
      <c r="L1293">
        <f>I1293*J1293*(1-K1293)</f>
        <v/>
      </c>
      <c r="M1293">
        <f>VLOOKUP(F1293,Products!A:D,4,FALSE)*I1293</f>
        <v/>
      </c>
      <c r="N1293">
        <f>L1293-M1293</f>
        <v/>
      </c>
    </row>
    <row r="1294">
      <c r="A1294" t="inlineStr">
        <is>
          <t>T1001292</t>
        </is>
      </c>
      <c r="B1294" t="inlineStr">
        <is>
          <t>2024-10-29</t>
        </is>
      </c>
      <c r="C1294" t="inlineStr">
        <is>
          <t>S035</t>
        </is>
      </c>
      <c r="D1294" t="inlineStr">
        <is>
          <t>Store_035</t>
        </is>
      </c>
      <c r="E1294" t="inlineStr">
        <is>
          <t>Central</t>
        </is>
      </c>
      <c r="F1294" t="inlineStr">
        <is>
          <t>P0030</t>
        </is>
      </c>
      <c r="G1294" t="inlineStr">
        <is>
          <t>Prod_0030</t>
        </is>
      </c>
      <c r="H1294" t="inlineStr">
        <is>
          <t>Household</t>
        </is>
      </c>
      <c r="I1294" t="n">
        <v>2</v>
      </c>
      <c r="J1294" t="n">
        <v>581.09</v>
      </c>
      <c r="K1294" t="n">
        <v>0</v>
      </c>
      <c r="L1294">
        <f>I1294*J1294*(1-K1294)</f>
        <v/>
      </c>
      <c r="M1294">
        <f>VLOOKUP(F1294,Products!A:D,4,FALSE)*I1294</f>
        <v/>
      </c>
      <c r="N1294">
        <f>L1294-M1294</f>
        <v/>
      </c>
    </row>
    <row r="1295">
      <c r="A1295" t="inlineStr">
        <is>
          <t>T1001293</t>
        </is>
      </c>
      <c r="B1295" t="inlineStr">
        <is>
          <t>2024-06-14</t>
        </is>
      </c>
      <c r="C1295" t="inlineStr">
        <is>
          <t>S039</t>
        </is>
      </c>
      <c r="D1295" t="inlineStr">
        <is>
          <t>Store_039</t>
        </is>
      </c>
      <c r="E1295" t="inlineStr">
        <is>
          <t>North</t>
        </is>
      </c>
      <c r="F1295" t="inlineStr">
        <is>
          <t>P0024</t>
        </is>
      </c>
      <c r="G1295" t="inlineStr">
        <is>
          <t>Prod_0024</t>
        </is>
      </c>
      <c r="H1295" t="inlineStr">
        <is>
          <t>Clothing</t>
        </is>
      </c>
      <c r="I1295" t="n">
        <v>5</v>
      </c>
      <c r="J1295" t="n">
        <v>95.81999999999999</v>
      </c>
      <c r="K1295" t="n">
        <v>0</v>
      </c>
      <c r="L1295">
        <f>I1295*J1295*(1-K1295)</f>
        <v/>
      </c>
      <c r="M1295">
        <f>VLOOKUP(F1295,Products!A:D,4,FALSE)*I1295</f>
        <v/>
      </c>
      <c r="N1295">
        <f>L1295-M1295</f>
        <v/>
      </c>
    </row>
    <row r="1296">
      <c r="A1296" t="inlineStr">
        <is>
          <t>T1001294</t>
        </is>
      </c>
      <c r="B1296" t="inlineStr">
        <is>
          <t>2024-07-18</t>
        </is>
      </c>
      <c r="C1296" t="inlineStr">
        <is>
          <t>S023</t>
        </is>
      </c>
      <c r="D1296" t="inlineStr">
        <is>
          <t>Store_023</t>
        </is>
      </c>
      <c r="E1296" t="inlineStr">
        <is>
          <t>South</t>
        </is>
      </c>
      <c r="F1296" t="inlineStr">
        <is>
          <t>P0025</t>
        </is>
      </c>
      <c r="G1296" t="inlineStr">
        <is>
          <t>Prod_0025</t>
        </is>
      </c>
      <c r="H1296" t="inlineStr">
        <is>
          <t>Beverages</t>
        </is>
      </c>
      <c r="I1296" t="n">
        <v>5</v>
      </c>
      <c r="J1296" t="n">
        <v>345.72</v>
      </c>
      <c r="K1296" t="n">
        <v>0.1</v>
      </c>
      <c r="L1296">
        <f>I1296*J1296*(1-K1296)</f>
        <v/>
      </c>
      <c r="M1296">
        <f>VLOOKUP(F1296,Products!A:D,4,FALSE)*I1296</f>
        <v/>
      </c>
      <c r="N1296">
        <f>L1296-M1296</f>
        <v/>
      </c>
    </row>
    <row r="1297">
      <c r="A1297" t="inlineStr">
        <is>
          <t>T1001295</t>
        </is>
      </c>
      <c r="B1297" t="inlineStr">
        <is>
          <t>2023-11-15</t>
        </is>
      </c>
      <c r="C1297" t="inlineStr">
        <is>
          <t>S004</t>
        </is>
      </c>
      <c r="D1297" t="inlineStr">
        <is>
          <t>Store_004</t>
        </is>
      </c>
      <c r="E1297" t="inlineStr">
        <is>
          <t>Central</t>
        </is>
      </c>
      <c r="F1297" t="inlineStr">
        <is>
          <t>P0148</t>
        </is>
      </c>
      <c r="G1297" t="inlineStr">
        <is>
          <t>Prod_0148</t>
        </is>
      </c>
      <c r="H1297" t="inlineStr">
        <is>
          <t>Electronics</t>
        </is>
      </c>
      <c r="I1297" t="n">
        <v>5</v>
      </c>
      <c r="J1297" t="n">
        <v>296.52</v>
      </c>
      <c r="K1297" t="n">
        <v>0.2</v>
      </c>
      <c r="L1297">
        <f>I1297*J1297*(1-K1297)</f>
        <v/>
      </c>
      <c r="M1297">
        <f>VLOOKUP(F1297,Products!A:D,4,FALSE)*I1297</f>
        <v/>
      </c>
      <c r="N1297">
        <f>L1297-M1297</f>
        <v/>
      </c>
    </row>
    <row r="1298">
      <c r="A1298" t="inlineStr">
        <is>
          <t>T1001296</t>
        </is>
      </c>
      <c r="B1298" t="inlineStr">
        <is>
          <t>2024-01-28</t>
        </is>
      </c>
      <c r="C1298" t="inlineStr">
        <is>
          <t>S018</t>
        </is>
      </c>
      <c r="D1298" t="inlineStr">
        <is>
          <t>Store_018</t>
        </is>
      </c>
      <c r="E1298" t="inlineStr">
        <is>
          <t>South</t>
        </is>
      </c>
      <c r="F1298" t="inlineStr">
        <is>
          <t>P0003</t>
        </is>
      </c>
      <c r="G1298" t="inlineStr">
        <is>
          <t>Prod_0003</t>
        </is>
      </c>
      <c r="H1298" t="inlineStr">
        <is>
          <t>Household</t>
        </is>
      </c>
      <c r="I1298" t="n">
        <v>3</v>
      </c>
      <c r="J1298" t="n">
        <v>75.34999999999999</v>
      </c>
      <c r="K1298" t="n">
        <v>0.1</v>
      </c>
      <c r="L1298">
        <f>I1298*J1298*(1-K1298)</f>
        <v/>
      </c>
      <c r="M1298">
        <f>VLOOKUP(F1298,Products!A:D,4,FALSE)*I1298</f>
        <v/>
      </c>
      <c r="N1298">
        <f>L1298-M1298</f>
        <v/>
      </c>
    </row>
    <row r="1299">
      <c r="A1299" t="inlineStr">
        <is>
          <t>T1001297</t>
        </is>
      </c>
      <c r="B1299" t="inlineStr">
        <is>
          <t>2025-09-03</t>
        </is>
      </c>
      <c r="C1299" t="inlineStr">
        <is>
          <t>S042</t>
        </is>
      </c>
      <c r="D1299" t="inlineStr">
        <is>
          <t>Store_042</t>
        </is>
      </c>
      <c r="E1299" t="inlineStr">
        <is>
          <t>Central</t>
        </is>
      </c>
      <c r="F1299" t="inlineStr">
        <is>
          <t>P0045</t>
        </is>
      </c>
      <c r="G1299" t="inlineStr">
        <is>
          <t>Prod_0045</t>
        </is>
      </c>
      <c r="H1299" t="inlineStr">
        <is>
          <t>Toys</t>
        </is>
      </c>
      <c r="I1299" t="n">
        <v>1</v>
      </c>
      <c r="J1299" t="n">
        <v>205.63</v>
      </c>
      <c r="K1299" t="n">
        <v>0.05</v>
      </c>
      <c r="L1299">
        <f>I1299*J1299*(1-K1299)</f>
        <v/>
      </c>
      <c r="M1299">
        <f>VLOOKUP(F1299,Products!A:D,4,FALSE)*I1299</f>
        <v/>
      </c>
      <c r="N1299">
        <f>L1299-M1299</f>
        <v/>
      </c>
    </row>
    <row r="1300">
      <c r="A1300" t="inlineStr">
        <is>
          <t>T1001298</t>
        </is>
      </c>
      <c r="B1300" t="inlineStr">
        <is>
          <t>2025-01-22</t>
        </is>
      </c>
      <c r="C1300" t="inlineStr">
        <is>
          <t>S036</t>
        </is>
      </c>
      <c r="D1300" t="inlineStr">
        <is>
          <t>Store_036</t>
        </is>
      </c>
      <c r="E1300" t="inlineStr">
        <is>
          <t>Central</t>
        </is>
      </c>
      <c r="F1300" t="inlineStr">
        <is>
          <t>P0100</t>
        </is>
      </c>
      <c r="G1300" t="inlineStr">
        <is>
          <t>Prod_0100</t>
        </is>
      </c>
      <c r="H1300" t="inlineStr">
        <is>
          <t>Household</t>
        </is>
      </c>
      <c r="I1300" t="n">
        <v>9</v>
      </c>
      <c r="J1300" t="n">
        <v>525</v>
      </c>
      <c r="K1300" t="n">
        <v>0</v>
      </c>
      <c r="L1300">
        <f>I1300*J1300*(1-K1300)</f>
        <v/>
      </c>
      <c r="M1300">
        <f>VLOOKUP(F1300,Products!A:D,4,FALSE)*I1300</f>
        <v/>
      </c>
      <c r="N1300">
        <f>L1300-M1300</f>
        <v/>
      </c>
    </row>
    <row r="1301">
      <c r="A1301" t="inlineStr">
        <is>
          <t>T1001299</t>
        </is>
      </c>
      <c r="B1301" t="inlineStr">
        <is>
          <t>2024-02-27</t>
        </is>
      </c>
      <c r="C1301" t="inlineStr">
        <is>
          <t>S010</t>
        </is>
      </c>
      <c r="D1301" t="inlineStr">
        <is>
          <t>Store_010</t>
        </is>
      </c>
      <c r="E1301" t="inlineStr">
        <is>
          <t>North</t>
        </is>
      </c>
      <c r="F1301" t="inlineStr">
        <is>
          <t>P0139</t>
        </is>
      </c>
      <c r="G1301" t="inlineStr">
        <is>
          <t>Prod_0139</t>
        </is>
      </c>
      <c r="H1301" t="inlineStr">
        <is>
          <t>Clothing</t>
        </is>
      </c>
      <c r="I1301" t="n">
        <v>9</v>
      </c>
      <c r="J1301" t="n">
        <v>778.63</v>
      </c>
      <c r="K1301" t="n">
        <v>0.2</v>
      </c>
      <c r="L1301">
        <f>I1301*J1301*(1-K1301)</f>
        <v/>
      </c>
      <c r="M1301">
        <f>VLOOKUP(F1301,Products!A:D,4,FALSE)*I1301</f>
        <v/>
      </c>
      <c r="N1301">
        <f>L1301-M1301</f>
        <v/>
      </c>
    </row>
    <row r="1302">
      <c r="A1302" t="inlineStr">
        <is>
          <t>T1001300</t>
        </is>
      </c>
      <c r="B1302" t="inlineStr">
        <is>
          <t>2024-01-19</t>
        </is>
      </c>
      <c r="C1302" t="inlineStr">
        <is>
          <t>S044</t>
        </is>
      </c>
      <c r="D1302" t="inlineStr">
        <is>
          <t>Store_044</t>
        </is>
      </c>
      <c r="E1302" t="inlineStr">
        <is>
          <t>North</t>
        </is>
      </c>
      <c r="F1302" t="inlineStr">
        <is>
          <t>P0027</t>
        </is>
      </c>
      <c r="G1302" t="inlineStr">
        <is>
          <t>Prod_0027</t>
        </is>
      </c>
      <c r="H1302" t="inlineStr">
        <is>
          <t>Electronics</t>
        </is>
      </c>
      <c r="I1302" t="n">
        <v>8</v>
      </c>
      <c r="J1302" t="n">
        <v>661.1</v>
      </c>
      <c r="K1302" t="n">
        <v>0.1</v>
      </c>
      <c r="L1302">
        <f>I1302*J1302*(1-K1302)</f>
        <v/>
      </c>
      <c r="M1302">
        <f>VLOOKUP(F1302,Products!A:D,4,FALSE)*I1302</f>
        <v/>
      </c>
      <c r="N1302">
        <f>L1302-M1302</f>
        <v/>
      </c>
    </row>
    <row r="1303">
      <c r="A1303" t="inlineStr">
        <is>
          <t>T1001301</t>
        </is>
      </c>
      <c r="B1303" t="inlineStr">
        <is>
          <t>2023-05-04</t>
        </is>
      </c>
      <c r="C1303" t="inlineStr">
        <is>
          <t>S032</t>
        </is>
      </c>
      <c r="D1303" t="inlineStr">
        <is>
          <t>Store_032</t>
        </is>
      </c>
      <c r="E1303" t="inlineStr">
        <is>
          <t>Central</t>
        </is>
      </c>
      <c r="F1303" t="inlineStr">
        <is>
          <t>P0104</t>
        </is>
      </c>
      <c r="G1303" t="inlineStr">
        <is>
          <t>Prod_0104</t>
        </is>
      </c>
      <c r="H1303" t="inlineStr">
        <is>
          <t>Clothing</t>
        </is>
      </c>
      <c r="I1303" t="n">
        <v>3</v>
      </c>
      <c r="J1303" t="n">
        <v>822.63</v>
      </c>
      <c r="K1303" t="n">
        <v>0.15</v>
      </c>
      <c r="L1303">
        <f>I1303*J1303*(1-K1303)</f>
        <v/>
      </c>
      <c r="M1303">
        <f>VLOOKUP(F1303,Products!A:D,4,FALSE)*I1303</f>
        <v/>
      </c>
      <c r="N1303">
        <f>L1303-M1303</f>
        <v/>
      </c>
    </row>
    <row r="1304">
      <c r="A1304" t="inlineStr">
        <is>
          <t>T1001302</t>
        </is>
      </c>
      <c r="B1304" t="inlineStr">
        <is>
          <t>2025-05-12</t>
        </is>
      </c>
      <c r="C1304" t="inlineStr">
        <is>
          <t>S020</t>
        </is>
      </c>
      <c r="D1304" t="inlineStr">
        <is>
          <t>Store_020</t>
        </is>
      </c>
      <c r="E1304" t="inlineStr">
        <is>
          <t>West</t>
        </is>
      </c>
      <c r="F1304" t="inlineStr">
        <is>
          <t>P0160</t>
        </is>
      </c>
      <c r="G1304" t="inlineStr">
        <is>
          <t>Prod_0160</t>
        </is>
      </c>
      <c r="H1304" t="inlineStr">
        <is>
          <t>Food</t>
        </is>
      </c>
      <c r="I1304" t="n">
        <v>9</v>
      </c>
      <c r="J1304" t="n">
        <v>648.22</v>
      </c>
      <c r="K1304" t="n">
        <v>0.05</v>
      </c>
      <c r="L1304">
        <f>I1304*J1304*(1-K1304)</f>
        <v/>
      </c>
      <c r="M1304">
        <f>VLOOKUP(F1304,Products!A:D,4,FALSE)*I1304</f>
        <v/>
      </c>
      <c r="N1304">
        <f>L1304-M1304</f>
        <v/>
      </c>
    </row>
    <row r="1305">
      <c r="A1305" t="inlineStr">
        <is>
          <t>T1001303</t>
        </is>
      </c>
      <c r="B1305" t="inlineStr">
        <is>
          <t>2024-01-16</t>
        </is>
      </c>
      <c r="C1305" t="inlineStr">
        <is>
          <t>S041</t>
        </is>
      </c>
      <c r="D1305" t="inlineStr">
        <is>
          <t>Store_041</t>
        </is>
      </c>
      <c r="E1305" t="inlineStr">
        <is>
          <t>East</t>
        </is>
      </c>
      <c r="F1305" t="inlineStr">
        <is>
          <t>P0094</t>
        </is>
      </c>
      <c r="G1305" t="inlineStr">
        <is>
          <t>Prod_0094</t>
        </is>
      </c>
      <c r="H1305" t="inlineStr">
        <is>
          <t>Toys</t>
        </is>
      </c>
      <c r="I1305" t="n">
        <v>1</v>
      </c>
      <c r="J1305" t="n">
        <v>740.52</v>
      </c>
      <c r="K1305" t="n">
        <v>0.05</v>
      </c>
      <c r="L1305">
        <f>I1305*J1305*(1-K1305)</f>
        <v/>
      </c>
      <c r="M1305">
        <f>VLOOKUP(F1305,Products!A:D,4,FALSE)*I1305</f>
        <v/>
      </c>
      <c r="N1305">
        <f>L1305-M1305</f>
        <v/>
      </c>
    </row>
    <row r="1306">
      <c r="A1306" t="inlineStr">
        <is>
          <t>T1001304</t>
        </is>
      </c>
      <c r="B1306" t="inlineStr">
        <is>
          <t>2023-06-23</t>
        </is>
      </c>
      <c r="C1306" t="inlineStr">
        <is>
          <t>S001</t>
        </is>
      </c>
      <c r="D1306" t="inlineStr">
        <is>
          <t>Store_001</t>
        </is>
      </c>
      <c r="E1306" t="inlineStr">
        <is>
          <t>West</t>
        </is>
      </c>
      <c r="F1306" t="inlineStr">
        <is>
          <t>P0138</t>
        </is>
      </c>
      <c r="G1306" t="inlineStr">
        <is>
          <t>Prod_0138</t>
        </is>
      </c>
      <c r="H1306" t="inlineStr">
        <is>
          <t>Household</t>
        </is>
      </c>
      <c r="I1306" t="n">
        <v>2</v>
      </c>
      <c r="J1306" t="n">
        <v>272.85</v>
      </c>
      <c r="K1306" t="n">
        <v>0</v>
      </c>
      <c r="L1306">
        <f>I1306*J1306*(1-K1306)</f>
        <v/>
      </c>
      <c r="M1306">
        <f>VLOOKUP(F1306,Products!A:D,4,FALSE)*I1306</f>
        <v/>
      </c>
      <c r="N1306">
        <f>L1306-M1306</f>
        <v/>
      </c>
    </row>
    <row r="1307">
      <c r="A1307" t="inlineStr">
        <is>
          <t>T1001305</t>
        </is>
      </c>
      <c r="B1307" t="inlineStr">
        <is>
          <t>2024-08-16</t>
        </is>
      </c>
      <c r="C1307" t="inlineStr">
        <is>
          <t>S003</t>
        </is>
      </c>
      <c r="D1307" t="inlineStr">
        <is>
          <t>Store_003</t>
        </is>
      </c>
      <c r="E1307" t="inlineStr">
        <is>
          <t>North</t>
        </is>
      </c>
      <c r="F1307" t="inlineStr">
        <is>
          <t>P0136</t>
        </is>
      </c>
      <c r="G1307" t="inlineStr">
        <is>
          <t>Prod_0136</t>
        </is>
      </c>
      <c r="H1307" t="inlineStr">
        <is>
          <t>Beverages</t>
        </is>
      </c>
      <c r="I1307" t="n">
        <v>1</v>
      </c>
      <c r="J1307" t="n">
        <v>233.84</v>
      </c>
      <c r="K1307" t="n">
        <v>0</v>
      </c>
      <c r="L1307">
        <f>I1307*J1307*(1-K1307)</f>
        <v/>
      </c>
      <c r="M1307">
        <f>VLOOKUP(F1307,Products!A:D,4,FALSE)*I1307</f>
        <v/>
      </c>
      <c r="N1307">
        <f>L1307-M1307</f>
        <v/>
      </c>
    </row>
    <row r="1308">
      <c r="A1308" t="inlineStr">
        <is>
          <t>T1001306</t>
        </is>
      </c>
      <c r="B1308" t="inlineStr">
        <is>
          <t>2025-06-16</t>
        </is>
      </c>
      <c r="C1308" t="inlineStr">
        <is>
          <t>S041</t>
        </is>
      </c>
      <c r="D1308" t="inlineStr">
        <is>
          <t>Store_041</t>
        </is>
      </c>
      <c r="E1308" t="inlineStr">
        <is>
          <t>East</t>
        </is>
      </c>
      <c r="F1308" t="inlineStr">
        <is>
          <t>P0198</t>
        </is>
      </c>
      <c r="G1308" t="inlineStr">
        <is>
          <t>Prod_0198</t>
        </is>
      </c>
      <c r="H1308" t="inlineStr">
        <is>
          <t>Beverages</t>
        </is>
      </c>
      <c r="I1308" t="n">
        <v>4</v>
      </c>
      <c r="J1308" t="n">
        <v>841.02</v>
      </c>
      <c r="K1308" t="n">
        <v>0</v>
      </c>
      <c r="L1308">
        <f>I1308*J1308*(1-K1308)</f>
        <v/>
      </c>
      <c r="M1308">
        <f>VLOOKUP(F1308,Products!A:D,4,FALSE)*I1308</f>
        <v/>
      </c>
      <c r="N1308">
        <f>L1308-M1308</f>
        <v/>
      </c>
    </row>
    <row r="1309">
      <c r="A1309" t="inlineStr">
        <is>
          <t>T1001307</t>
        </is>
      </c>
      <c r="B1309" t="inlineStr">
        <is>
          <t>2024-11-17</t>
        </is>
      </c>
      <c r="C1309" t="inlineStr">
        <is>
          <t>S013</t>
        </is>
      </c>
      <c r="D1309" t="inlineStr">
        <is>
          <t>Store_013</t>
        </is>
      </c>
      <c r="E1309" t="inlineStr">
        <is>
          <t>North</t>
        </is>
      </c>
      <c r="F1309" t="inlineStr">
        <is>
          <t>P0089</t>
        </is>
      </c>
      <c r="G1309" t="inlineStr">
        <is>
          <t>Prod_0089</t>
        </is>
      </c>
      <c r="H1309" t="inlineStr">
        <is>
          <t>Stationery</t>
        </is>
      </c>
      <c r="I1309" t="n">
        <v>5</v>
      </c>
      <c r="J1309" t="n">
        <v>704.84</v>
      </c>
      <c r="K1309" t="n">
        <v>0</v>
      </c>
      <c r="L1309">
        <f>I1309*J1309*(1-K1309)</f>
        <v/>
      </c>
      <c r="M1309">
        <f>VLOOKUP(F1309,Products!A:D,4,FALSE)*I1309</f>
        <v/>
      </c>
      <c r="N1309">
        <f>L1309-M1309</f>
        <v/>
      </c>
    </row>
    <row r="1310">
      <c r="A1310" t="inlineStr">
        <is>
          <t>T1001308</t>
        </is>
      </c>
      <c r="B1310" t="inlineStr">
        <is>
          <t>2024-05-27</t>
        </is>
      </c>
      <c r="C1310" t="inlineStr">
        <is>
          <t>S027</t>
        </is>
      </c>
      <c r="D1310" t="inlineStr">
        <is>
          <t>Store_027</t>
        </is>
      </c>
      <c r="E1310" t="inlineStr">
        <is>
          <t>South</t>
        </is>
      </c>
      <c r="F1310" t="inlineStr">
        <is>
          <t>P0038</t>
        </is>
      </c>
      <c r="G1310" t="inlineStr">
        <is>
          <t>Prod_0038</t>
        </is>
      </c>
      <c r="H1310" t="inlineStr">
        <is>
          <t>Beverages</t>
        </is>
      </c>
      <c r="I1310" t="n">
        <v>8</v>
      </c>
      <c r="J1310" t="n">
        <v>879.47</v>
      </c>
      <c r="K1310" t="n">
        <v>0.05</v>
      </c>
      <c r="L1310">
        <f>I1310*J1310*(1-K1310)</f>
        <v/>
      </c>
      <c r="M1310">
        <f>VLOOKUP(F1310,Products!A:D,4,FALSE)*I1310</f>
        <v/>
      </c>
      <c r="N1310">
        <f>L1310-M1310</f>
        <v/>
      </c>
    </row>
    <row r="1311">
      <c r="A1311" t="inlineStr">
        <is>
          <t>T1001309</t>
        </is>
      </c>
      <c r="B1311" t="inlineStr">
        <is>
          <t>2025-08-02</t>
        </is>
      </c>
      <c r="C1311" t="inlineStr">
        <is>
          <t>S038</t>
        </is>
      </c>
      <c r="D1311" t="inlineStr">
        <is>
          <t>Store_038</t>
        </is>
      </c>
      <c r="E1311" t="inlineStr">
        <is>
          <t>East</t>
        </is>
      </c>
      <c r="F1311" t="inlineStr">
        <is>
          <t>P0087</t>
        </is>
      </c>
      <c r="G1311" t="inlineStr">
        <is>
          <t>Prod_0087</t>
        </is>
      </c>
      <c r="H1311" t="inlineStr">
        <is>
          <t>Clothing</t>
        </is>
      </c>
      <c r="I1311" t="n">
        <v>5</v>
      </c>
      <c r="J1311" t="n">
        <v>351.35</v>
      </c>
      <c r="K1311" t="n">
        <v>0</v>
      </c>
      <c r="L1311">
        <f>I1311*J1311*(1-K1311)</f>
        <v/>
      </c>
      <c r="M1311">
        <f>VLOOKUP(F1311,Products!A:D,4,FALSE)*I1311</f>
        <v/>
      </c>
      <c r="N1311">
        <f>L1311-M1311</f>
        <v/>
      </c>
    </row>
    <row r="1312">
      <c r="A1312" t="inlineStr">
        <is>
          <t>T1001310</t>
        </is>
      </c>
      <c r="B1312" t="inlineStr">
        <is>
          <t>2025-01-15</t>
        </is>
      </c>
      <c r="C1312" t="inlineStr">
        <is>
          <t>S043</t>
        </is>
      </c>
      <c r="D1312" t="inlineStr">
        <is>
          <t>Store_043</t>
        </is>
      </c>
      <c r="E1312" t="inlineStr">
        <is>
          <t>East</t>
        </is>
      </c>
      <c r="F1312" t="inlineStr">
        <is>
          <t>P0073</t>
        </is>
      </c>
      <c r="G1312" t="inlineStr">
        <is>
          <t>Prod_0073</t>
        </is>
      </c>
      <c r="H1312" t="inlineStr">
        <is>
          <t>Food</t>
        </is>
      </c>
      <c r="I1312" t="n">
        <v>6</v>
      </c>
      <c r="J1312" t="n">
        <v>686.4299999999999</v>
      </c>
      <c r="K1312" t="n">
        <v>0</v>
      </c>
      <c r="L1312">
        <f>I1312*J1312*(1-K1312)</f>
        <v/>
      </c>
      <c r="M1312">
        <f>VLOOKUP(F1312,Products!A:D,4,FALSE)*I1312</f>
        <v/>
      </c>
      <c r="N1312">
        <f>L1312-M1312</f>
        <v/>
      </c>
    </row>
    <row r="1313">
      <c r="A1313" t="inlineStr">
        <is>
          <t>T1001311</t>
        </is>
      </c>
      <c r="B1313" t="inlineStr">
        <is>
          <t>2024-08-11</t>
        </is>
      </c>
      <c r="C1313" t="inlineStr">
        <is>
          <t>S011</t>
        </is>
      </c>
      <c r="D1313" t="inlineStr">
        <is>
          <t>Store_011</t>
        </is>
      </c>
      <c r="E1313" t="inlineStr">
        <is>
          <t>South</t>
        </is>
      </c>
      <c r="F1313" t="inlineStr">
        <is>
          <t>P0188</t>
        </is>
      </c>
      <c r="G1313" t="inlineStr">
        <is>
          <t>Prod_0188</t>
        </is>
      </c>
      <c r="H1313" t="inlineStr">
        <is>
          <t>Food</t>
        </is>
      </c>
      <c r="I1313" t="n">
        <v>6</v>
      </c>
      <c r="J1313" t="n">
        <v>531.09</v>
      </c>
      <c r="K1313" t="n">
        <v>0.05</v>
      </c>
      <c r="L1313">
        <f>I1313*J1313*(1-K1313)</f>
        <v/>
      </c>
      <c r="M1313">
        <f>VLOOKUP(F1313,Products!A:D,4,FALSE)*I1313</f>
        <v/>
      </c>
      <c r="N1313">
        <f>L1313-M1313</f>
        <v/>
      </c>
    </row>
    <row r="1314">
      <c r="A1314" t="inlineStr">
        <is>
          <t>T1001312</t>
        </is>
      </c>
      <c r="B1314" t="inlineStr">
        <is>
          <t>2023-11-20</t>
        </is>
      </c>
      <c r="C1314" t="inlineStr">
        <is>
          <t>S031</t>
        </is>
      </c>
      <c r="D1314" t="inlineStr">
        <is>
          <t>Store_031</t>
        </is>
      </c>
      <c r="E1314" t="inlineStr">
        <is>
          <t>Central</t>
        </is>
      </c>
      <c r="F1314" t="inlineStr">
        <is>
          <t>P0044</t>
        </is>
      </c>
      <c r="G1314" t="inlineStr">
        <is>
          <t>Prod_0044</t>
        </is>
      </c>
      <c r="H1314" t="inlineStr">
        <is>
          <t>Food</t>
        </is>
      </c>
      <c r="I1314" t="n">
        <v>4</v>
      </c>
      <c r="J1314" t="n">
        <v>195.05</v>
      </c>
      <c r="K1314" t="n">
        <v>0</v>
      </c>
      <c r="L1314">
        <f>I1314*J1314*(1-K1314)</f>
        <v/>
      </c>
      <c r="M1314">
        <f>VLOOKUP(F1314,Products!A:D,4,FALSE)*I1314</f>
        <v/>
      </c>
      <c r="N1314">
        <f>L1314-M1314</f>
        <v/>
      </c>
    </row>
    <row r="1315">
      <c r="A1315" t="inlineStr">
        <is>
          <t>T1001313</t>
        </is>
      </c>
      <c r="B1315" t="inlineStr">
        <is>
          <t>2024-10-04</t>
        </is>
      </c>
      <c r="C1315" t="inlineStr">
        <is>
          <t>S047</t>
        </is>
      </c>
      <c r="D1315" t="inlineStr">
        <is>
          <t>Store_047</t>
        </is>
      </c>
      <c r="E1315" t="inlineStr">
        <is>
          <t>North</t>
        </is>
      </c>
      <c r="F1315" t="inlineStr">
        <is>
          <t>P0074</t>
        </is>
      </c>
      <c r="G1315" t="inlineStr">
        <is>
          <t>Prod_0074</t>
        </is>
      </c>
      <c r="H1315" t="inlineStr">
        <is>
          <t>Food</t>
        </is>
      </c>
      <c r="I1315" t="n">
        <v>6</v>
      </c>
      <c r="J1315" t="n">
        <v>756.71</v>
      </c>
      <c r="K1315" t="n">
        <v>0</v>
      </c>
      <c r="L1315">
        <f>I1315*J1315*(1-K1315)</f>
        <v/>
      </c>
      <c r="M1315">
        <f>VLOOKUP(F1315,Products!A:D,4,FALSE)*I1315</f>
        <v/>
      </c>
      <c r="N1315">
        <f>L1315-M1315</f>
        <v/>
      </c>
    </row>
    <row r="1316">
      <c r="A1316" t="inlineStr">
        <is>
          <t>T1001314</t>
        </is>
      </c>
      <c r="B1316" t="inlineStr">
        <is>
          <t>2025-02-28</t>
        </is>
      </c>
      <c r="C1316" t="inlineStr">
        <is>
          <t>S022</t>
        </is>
      </c>
      <c r="D1316" t="inlineStr">
        <is>
          <t>Store_022</t>
        </is>
      </c>
      <c r="E1316" t="inlineStr">
        <is>
          <t>East</t>
        </is>
      </c>
      <c r="F1316" t="inlineStr">
        <is>
          <t>P0036</t>
        </is>
      </c>
      <c r="G1316" t="inlineStr">
        <is>
          <t>Prod_0036</t>
        </is>
      </c>
      <c r="H1316" t="inlineStr">
        <is>
          <t>Clothing</t>
        </is>
      </c>
      <c r="I1316" t="n">
        <v>3</v>
      </c>
      <c r="J1316" t="n">
        <v>533.1</v>
      </c>
      <c r="K1316" t="n">
        <v>0</v>
      </c>
      <c r="L1316">
        <f>I1316*J1316*(1-K1316)</f>
        <v/>
      </c>
      <c r="M1316">
        <f>VLOOKUP(F1316,Products!A:D,4,FALSE)*I1316</f>
        <v/>
      </c>
      <c r="N1316">
        <f>L1316-M1316</f>
        <v/>
      </c>
    </row>
    <row r="1317">
      <c r="A1317" t="inlineStr">
        <is>
          <t>T1001315</t>
        </is>
      </c>
      <c r="B1317" t="inlineStr">
        <is>
          <t>2025-02-19</t>
        </is>
      </c>
      <c r="C1317" t="inlineStr">
        <is>
          <t>S038</t>
        </is>
      </c>
      <c r="D1317" t="inlineStr">
        <is>
          <t>Store_038</t>
        </is>
      </c>
      <c r="E1317" t="inlineStr">
        <is>
          <t>East</t>
        </is>
      </c>
      <c r="F1317" t="inlineStr">
        <is>
          <t>P0159</t>
        </is>
      </c>
      <c r="G1317" t="inlineStr">
        <is>
          <t>Prod_0159</t>
        </is>
      </c>
      <c r="H1317" t="inlineStr">
        <is>
          <t>Electronics</t>
        </is>
      </c>
      <c r="I1317" t="n">
        <v>6</v>
      </c>
      <c r="J1317" t="n">
        <v>449.28</v>
      </c>
      <c r="K1317" t="n">
        <v>0.1</v>
      </c>
      <c r="L1317">
        <f>I1317*J1317*(1-K1317)</f>
        <v/>
      </c>
      <c r="M1317">
        <f>VLOOKUP(F1317,Products!A:D,4,FALSE)*I1317</f>
        <v/>
      </c>
      <c r="N1317">
        <f>L1317-M1317</f>
        <v/>
      </c>
    </row>
    <row r="1318">
      <c r="A1318" t="inlineStr">
        <is>
          <t>T1001316</t>
        </is>
      </c>
      <c r="B1318" t="inlineStr">
        <is>
          <t>2024-08-04</t>
        </is>
      </c>
      <c r="C1318" t="inlineStr">
        <is>
          <t>S040</t>
        </is>
      </c>
      <c r="D1318" t="inlineStr">
        <is>
          <t>Store_040</t>
        </is>
      </c>
      <c r="E1318" t="inlineStr">
        <is>
          <t>Central</t>
        </is>
      </c>
      <c r="F1318" t="inlineStr">
        <is>
          <t>P0176</t>
        </is>
      </c>
      <c r="G1318" t="inlineStr">
        <is>
          <t>Prod_0176</t>
        </is>
      </c>
      <c r="H1318" t="inlineStr">
        <is>
          <t>Food</t>
        </is>
      </c>
      <c r="I1318" t="n">
        <v>6</v>
      </c>
      <c r="J1318" t="n">
        <v>549.49</v>
      </c>
      <c r="K1318" t="n">
        <v>0.2</v>
      </c>
      <c r="L1318">
        <f>I1318*J1318*(1-K1318)</f>
        <v/>
      </c>
      <c r="M1318">
        <f>VLOOKUP(F1318,Products!A:D,4,FALSE)*I1318</f>
        <v/>
      </c>
      <c r="N1318">
        <f>L1318-M1318</f>
        <v/>
      </c>
    </row>
    <row r="1319">
      <c r="A1319" t="inlineStr">
        <is>
          <t>T1001317</t>
        </is>
      </c>
      <c r="B1319" t="inlineStr">
        <is>
          <t>2023-03-03</t>
        </is>
      </c>
      <c r="C1319" t="inlineStr">
        <is>
          <t>S043</t>
        </is>
      </c>
      <c r="D1319" t="inlineStr">
        <is>
          <t>Store_043</t>
        </is>
      </c>
      <c r="E1319" t="inlineStr">
        <is>
          <t>East</t>
        </is>
      </c>
      <c r="F1319" t="inlineStr">
        <is>
          <t>P0125</t>
        </is>
      </c>
      <c r="G1319" t="inlineStr">
        <is>
          <t>Prod_0125</t>
        </is>
      </c>
      <c r="H1319" t="inlineStr">
        <is>
          <t>Toys</t>
        </is>
      </c>
      <c r="I1319" t="n">
        <v>6</v>
      </c>
      <c r="J1319" t="n">
        <v>264.15</v>
      </c>
      <c r="K1319" t="n">
        <v>0</v>
      </c>
      <c r="L1319">
        <f>I1319*J1319*(1-K1319)</f>
        <v/>
      </c>
      <c r="M1319">
        <f>VLOOKUP(F1319,Products!A:D,4,FALSE)*I1319</f>
        <v/>
      </c>
      <c r="N1319">
        <f>L1319-M1319</f>
        <v/>
      </c>
    </row>
    <row r="1320">
      <c r="A1320" t="inlineStr">
        <is>
          <t>T1001318</t>
        </is>
      </c>
      <c r="B1320" t="inlineStr">
        <is>
          <t>2024-07-20</t>
        </is>
      </c>
      <c r="C1320" t="inlineStr">
        <is>
          <t>S044</t>
        </is>
      </c>
      <c r="D1320" t="inlineStr">
        <is>
          <t>Store_044</t>
        </is>
      </c>
      <c r="E1320" t="inlineStr">
        <is>
          <t>North</t>
        </is>
      </c>
      <c r="F1320" t="inlineStr">
        <is>
          <t>P0199</t>
        </is>
      </c>
      <c r="G1320" t="inlineStr">
        <is>
          <t>Prod_0199</t>
        </is>
      </c>
      <c r="H1320" t="inlineStr">
        <is>
          <t>Beverages</t>
        </is>
      </c>
      <c r="I1320" t="n">
        <v>4</v>
      </c>
      <c r="J1320" t="n">
        <v>109.13</v>
      </c>
      <c r="K1320" t="n">
        <v>0</v>
      </c>
      <c r="L1320">
        <f>I1320*J1320*(1-K1320)</f>
        <v/>
      </c>
      <c r="M1320">
        <f>VLOOKUP(F1320,Products!A:D,4,FALSE)*I1320</f>
        <v/>
      </c>
      <c r="N1320">
        <f>L1320-M1320</f>
        <v/>
      </c>
    </row>
    <row r="1321">
      <c r="A1321" t="inlineStr">
        <is>
          <t>T1001319</t>
        </is>
      </c>
      <c r="B1321" t="inlineStr">
        <is>
          <t>2023-08-29</t>
        </is>
      </c>
      <c r="C1321" t="inlineStr">
        <is>
          <t>S049</t>
        </is>
      </c>
      <c r="D1321" t="inlineStr">
        <is>
          <t>Store_049</t>
        </is>
      </c>
      <c r="E1321" t="inlineStr">
        <is>
          <t>North</t>
        </is>
      </c>
      <c r="F1321" t="inlineStr">
        <is>
          <t>P0124</t>
        </is>
      </c>
      <c r="G1321" t="inlineStr">
        <is>
          <t>Prod_0124</t>
        </is>
      </c>
      <c r="H1321" t="inlineStr">
        <is>
          <t>Beverages</t>
        </is>
      </c>
      <c r="I1321" t="n">
        <v>2</v>
      </c>
      <c r="J1321" t="n">
        <v>779.97</v>
      </c>
      <c r="K1321" t="n">
        <v>0</v>
      </c>
      <c r="L1321">
        <f>I1321*J1321*(1-K1321)</f>
        <v/>
      </c>
      <c r="M1321">
        <f>VLOOKUP(F1321,Products!A:D,4,FALSE)*I1321</f>
        <v/>
      </c>
      <c r="N1321">
        <f>L1321-M1321</f>
        <v/>
      </c>
    </row>
    <row r="1322">
      <c r="A1322" t="inlineStr">
        <is>
          <t>T1001320</t>
        </is>
      </c>
      <c r="B1322" t="inlineStr">
        <is>
          <t>2025-05-09</t>
        </is>
      </c>
      <c r="C1322" t="inlineStr">
        <is>
          <t>S005</t>
        </is>
      </c>
      <c r="D1322" t="inlineStr">
        <is>
          <t>Store_005</t>
        </is>
      </c>
      <c r="E1322" t="inlineStr">
        <is>
          <t>Central</t>
        </is>
      </c>
      <c r="F1322" t="inlineStr">
        <is>
          <t>P0078</t>
        </is>
      </c>
      <c r="G1322" t="inlineStr">
        <is>
          <t>Prod_0078</t>
        </is>
      </c>
      <c r="H1322" t="inlineStr">
        <is>
          <t>Electronics</t>
        </is>
      </c>
      <c r="I1322" t="n">
        <v>9</v>
      </c>
      <c r="J1322" t="n">
        <v>542.39</v>
      </c>
      <c r="K1322" t="n">
        <v>0.05</v>
      </c>
      <c r="L1322">
        <f>I1322*J1322*(1-K1322)</f>
        <v/>
      </c>
      <c r="M1322">
        <f>VLOOKUP(F1322,Products!A:D,4,FALSE)*I1322</f>
        <v/>
      </c>
      <c r="N1322">
        <f>L1322-M1322</f>
        <v/>
      </c>
    </row>
    <row r="1323">
      <c r="A1323" t="inlineStr">
        <is>
          <t>T1001321</t>
        </is>
      </c>
      <c r="B1323" t="inlineStr">
        <is>
          <t>2023-10-21</t>
        </is>
      </c>
      <c r="C1323" t="inlineStr">
        <is>
          <t>S025</t>
        </is>
      </c>
      <c r="D1323" t="inlineStr">
        <is>
          <t>Store_025</t>
        </is>
      </c>
      <c r="E1323" t="inlineStr">
        <is>
          <t>Central</t>
        </is>
      </c>
      <c r="F1323" t="inlineStr">
        <is>
          <t>P0046</t>
        </is>
      </c>
      <c r="G1323" t="inlineStr">
        <is>
          <t>Prod_0046</t>
        </is>
      </c>
      <c r="H1323" t="inlineStr">
        <is>
          <t>Electronics</t>
        </is>
      </c>
      <c r="I1323" t="n">
        <v>4</v>
      </c>
      <c r="J1323" t="n">
        <v>65.89</v>
      </c>
      <c r="K1323" t="n">
        <v>0</v>
      </c>
      <c r="L1323">
        <f>I1323*J1323*(1-K1323)</f>
        <v/>
      </c>
      <c r="M1323">
        <f>VLOOKUP(F1323,Products!A:D,4,FALSE)*I1323</f>
        <v/>
      </c>
      <c r="N1323">
        <f>L1323-M1323</f>
        <v/>
      </c>
    </row>
    <row r="1324">
      <c r="A1324" t="inlineStr">
        <is>
          <t>T1001322</t>
        </is>
      </c>
      <c r="B1324" t="inlineStr">
        <is>
          <t>2024-07-14</t>
        </is>
      </c>
      <c r="C1324" t="inlineStr">
        <is>
          <t>S046</t>
        </is>
      </c>
      <c r="D1324" t="inlineStr">
        <is>
          <t>Store_046</t>
        </is>
      </c>
      <c r="E1324" t="inlineStr">
        <is>
          <t>South</t>
        </is>
      </c>
      <c r="F1324" t="inlineStr">
        <is>
          <t>P0146</t>
        </is>
      </c>
      <c r="G1324" t="inlineStr">
        <is>
          <t>Prod_0146</t>
        </is>
      </c>
      <c r="H1324" t="inlineStr">
        <is>
          <t>Food</t>
        </is>
      </c>
      <c r="I1324" t="n">
        <v>6</v>
      </c>
      <c r="J1324" t="n">
        <v>256.76</v>
      </c>
      <c r="K1324" t="n">
        <v>0.15</v>
      </c>
      <c r="L1324">
        <f>I1324*J1324*(1-K1324)</f>
        <v/>
      </c>
      <c r="M1324">
        <f>VLOOKUP(F1324,Products!A:D,4,FALSE)*I1324</f>
        <v/>
      </c>
      <c r="N1324">
        <f>L1324-M1324</f>
        <v/>
      </c>
    </row>
    <row r="1325">
      <c r="A1325" t="inlineStr">
        <is>
          <t>T1001323</t>
        </is>
      </c>
      <c r="B1325" t="inlineStr">
        <is>
          <t>2024-10-25</t>
        </is>
      </c>
      <c r="C1325" t="inlineStr">
        <is>
          <t>S037</t>
        </is>
      </c>
      <c r="D1325" t="inlineStr">
        <is>
          <t>Store_037</t>
        </is>
      </c>
      <c r="E1325" t="inlineStr">
        <is>
          <t>East</t>
        </is>
      </c>
      <c r="F1325" t="inlineStr">
        <is>
          <t>P0058</t>
        </is>
      </c>
      <c r="G1325" t="inlineStr">
        <is>
          <t>Prod_0058</t>
        </is>
      </c>
      <c r="H1325" t="inlineStr">
        <is>
          <t>Stationery</t>
        </is>
      </c>
      <c r="I1325" t="n">
        <v>7</v>
      </c>
      <c r="J1325" t="n">
        <v>408.36</v>
      </c>
      <c r="K1325" t="n">
        <v>0.05</v>
      </c>
      <c r="L1325">
        <f>I1325*J1325*(1-K1325)</f>
        <v/>
      </c>
      <c r="M1325">
        <f>VLOOKUP(F1325,Products!A:D,4,FALSE)*I1325</f>
        <v/>
      </c>
      <c r="N1325">
        <f>L1325-M1325</f>
        <v/>
      </c>
    </row>
    <row r="1326">
      <c r="A1326" t="inlineStr">
        <is>
          <t>T1001324</t>
        </is>
      </c>
      <c r="B1326" t="inlineStr">
        <is>
          <t>2024-04-14</t>
        </is>
      </c>
      <c r="C1326" t="inlineStr">
        <is>
          <t>S025</t>
        </is>
      </c>
      <c r="D1326" t="inlineStr">
        <is>
          <t>Store_025</t>
        </is>
      </c>
      <c r="E1326" t="inlineStr">
        <is>
          <t>Central</t>
        </is>
      </c>
      <c r="F1326" t="inlineStr">
        <is>
          <t>P0056</t>
        </is>
      </c>
      <c r="G1326" t="inlineStr">
        <is>
          <t>Prod_0056</t>
        </is>
      </c>
      <c r="H1326" t="inlineStr">
        <is>
          <t>Household</t>
        </is>
      </c>
      <c r="I1326" t="n">
        <v>1</v>
      </c>
      <c r="J1326" t="n">
        <v>318.27</v>
      </c>
      <c r="K1326" t="n">
        <v>0</v>
      </c>
      <c r="L1326">
        <f>I1326*J1326*(1-K1326)</f>
        <v/>
      </c>
      <c r="M1326">
        <f>VLOOKUP(F1326,Products!A:D,4,FALSE)*I1326</f>
        <v/>
      </c>
      <c r="N1326">
        <f>L1326-M1326</f>
        <v/>
      </c>
    </row>
    <row r="1327">
      <c r="A1327" t="inlineStr">
        <is>
          <t>T1001325</t>
        </is>
      </c>
      <c r="B1327" t="inlineStr">
        <is>
          <t>2023-07-25</t>
        </is>
      </c>
      <c r="C1327" t="inlineStr">
        <is>
          <t>S022</t>
        </is>
      </c>
      <c r="D1327" t="inlineStr">
        <is>
          <t>Store_022</t>
        </is>
      </c>
      <c r="E1327" t="inlineStr">
        <is>
          <t>East</t>
        </is>
      </c>
      <c r="F1327" t="inlineStr">
        <is>
          <t>P0095</t>
        </is>
      </c>
      <c r="G1327" t="inlineStr">
        <is>
          <t>Prod_0095</t>
        </is>
      </c>
      <c r="H1327" t="inlineStr">
        <is>
          <t>Food</t>
        </is>
      </c>
      <c r="I1327" t="n">
        <v>1</v>
      </c>
      <c r="J1327" t="n">
        <v>183.49</v>
      </c>
      <c r="K1327" t="n">
        <v>0</v>
      </c>
      <c r="L1327">
        <f>I1327*J1327*(1-K1327)</f>
        <v/>
      </c>
      <c r="M1327">
        <f>VLOOKUP(F1327,Products!A:D,4,FALSE)*I1327</f>
        <v/>
      </c>
      <c r="N1327">
        <f>L1327-M1327</f>
        <v/>
      </c>
    </row>
    <row r="1328">
      <c r="A1328" t="inlineStr">
        <is>
          <t>T1001326</t>
        </is>
      </c>
      <c r="B1328" t="inlineStr">
        <is>
          <t>2024-06-25</t>
        </is>
      </c>
      <c r="C1328" t="inlineStr">
        <is>
          <t>S015</t>
        </is>
      </c>
      <c r="D1328" t="inlineStr">
        <is>
          <t>Store_015</t>
        </is>
      </c>
      <c r="E1328" t="inlineStr">
        <is>
          <t>North</t>
        </is>
      </c>
      <c r="F1328" t="inlineStr">
        <is>
          <t>P0038</t>
        </is>
      </c>
      <c r="G1328" t="inlineStr">
        <is>
          <t>Prod_0038</t>
        </is>
      </c>
      <c r="H1328" t="inlineStr">
        <is>
          <t>Beverages</t>
        </is>
      </c>
      <c r="I1328" t="n">
        <v>8</v>
      </c>
      <c r="J1328" t="n">
        <v>697.3099999999999</v>
      </c>
      <c r="K1328" t="n">
        <v>0</v>
      </c>
      <c r="L1328">
        <f>I1328*J1328*(1-K1328)</f>
        <v/>
      </c>
      <c r="M1328">
        <f>VLOOKUP(F1328,Products!A:D,4,FALSE)*I1328</f>
        <v/>
      </c>
      <c r="N1328">
        <f>L1328-M1328</f>
        <v/>
      </c>
    </row>
    <row r="1329">
      <c r="A1329" t="inlineStr">
        <is>
          <t>T1001327</t>
        </is>
      </c>
      <c r="B1329" t="inlineStr">
        <is>
          <t>2023-02-10</t>
        </is>
      </c>
      <c r="C1329" t="inlineStr">
        <is>
          <t>S015</t>
        </is>
      </c>
      <c r="D1329" t="inlineStr">
        <is>
          <t>Store_015</t>
        </is>
      </c>
      <c r="E1329" t="inlineStr">
        <is>
          <t>North</t>
        </is>
      </c>
      <c r="F1329" t="inlineStr">
        <is>
          <t>P0174</t>
        </is>
      </c>
      <c r="G1329" t="inlineStr">
        <is>
          <t>Prod_0174</t>
        </is>
      </c>
      <c r="H1329" t="inlineStr">
        <is>
          <t>Food</t>
        </is>
      </c>
      <c r="I1329" t="n">
        <v>6</v>
      </c>
      <c r="J1329" t="n">
        <v>100.52</v>
      </c>
      <c r="K1329" t="n">
        <v>0</v>
      </c>
      <c r="L1329">
        <f>I1329*J1329*(1-K1329)</f>
        <v/>
      </c>
      <c r="M1329">
        <f>VLOOKUP(F1329,Products!A:D,4,FALSE)*I1329</f>
        <v/>
      </c>
      <c r="N1329">
        <f>L1329-M1329</f>
        <v/>
      </c>
    </row>
    <row r="1330">
      <c r="A1330" t="inlineStr">
        <is>
          <t>T1001328</t>
        </is>
      </c>
      <c r="B1330" t="inlineStr">
        <is>
          <t>2025-01-31</t>
        </is>
      </c>
      <c r="C1330" t="inlineStr">
        <is>
          <t>S021</t>
        </is>
      </c>
      <c r="D1330" t="inlineStr">
        <is>
          <t>Store_021</t>
        </is>
      </c>
      <c r="E1330" t="inlineStr">
        <is>
          <t>North</t>
        </is>
      </c>
      <c r="F1330" t="inlineStr">
        <is>
          <t>P0188</t>
        </is>
      </c>
      <c r="G1330" t="inlineStr">
        <is>
          <t>Prod_0188</t>
        </is>
      </c>
      <c r="H1330" t="inlineStr">
        <is>
          <t>Food</t>
        </is>
      </c>
      <c r="I1330" t="n">
        <v>5</v>
      </c>
      <c r="J1330" t="n">
        <v>567.08</v>
      </c>
      <c r="K1330" t="n">
        <v>0</v>
      </c>
      <c r="L1330">
        <f>I1330*J1330*(1-K1330)</f>
        <v/>
      </c>
      <c r="M1330">
        <f>VLOOKUP(F1330,Products!A:D,4,FALSE)*I1330</f>
        <v/>
      </c>
      <c r="N1330">
        <f>L1330-M1330</f>
        <v/>
      </c>
    </row>
    <row r="1331">
      <c r="A1331" t="inlineStr">
        <is>
          <t>T1001329</t>
        </is>
      </c>
      <c r="B1331" t="inlineStr">
        <is>
          <t>2023-12-29</t>
        </is>
      </c>
      <c r="C1331" t="inlineStr">
        <is>
          <t>S031</t>
        </is>
      </c>
      <c r="D1331" t="inlineStr">
        <is>
          <t>Store_031</t>
        </is>
      </c>
      <c r="E1331" t="inlineStr">
        <is>
          <t>Central</t>
        </is>
      </c>
      <c r="F1331" t="inlineStr">
        <is>
          <t>P0064</t>
        </is>
      </c>
      <c r="G1331" t="inlineStr">
        <is>
          <t>Prod_0064</t>
        </is>
      </c>
      <c r="H1331" t="inlineStr">
        <is>
          <t>Beverages</t>
        </is>
      </c>
      <c r="I1331" t="n">
        <v>1</v>
      </c>
      <c r="J1331" t="n">
        <v>697.92</v>
      </c>
      <c r="K1331" t="n">
        <v>0</v>
      </c>
      <c r="L1331">
        <f>I1331*J1331*(1-K1331)</f>
        <v/>
      </c>
      <c r="M1331">
        <f>VLOOKUP(F1331,Products!A:D,4,FALSE)*I1331</f>
        <v/>
      </c>
      <c r="N1331">
        <f>L1331-M1331</f>
        <v/>
      </c>
    </row>
    <row r="1332">
      <c r="A1332" t="inlineStr">
        <is>
          <t>T1001330</t>
        </is>
      </c>
      <c r="B1332" t="inlineStr">
        <is>
          <t>2024-01-02</t>
        </is>
      </c>
      <c r="C1332" t="inlineStr">
        <is>
          <t>S039</t>
        </is>
      </c>
      <c r="D1332" t="inlineStr">
        <is>
          <t>Store_039</t>
        </is>
      </c>
      <c r="E1332" t="inlineStr">
        <is>
          <t>North</t>
        </is>
      </c>
      <c r="F1332" t="inlineStr">
        <is>
          <t>P0116</t>
        </is>
      </c>
      <c r="G1332" t="inlineStr">
        <is>
          <t>Prod_0116</t>
        </is>
      </c>
      <c r="H1332" t="inlineStr">
        <is>
          <t>Clothing</t>
        </is>
      </c>
      <c r="I1332" t="n">
        <v>5</v>
      </c>
      <c r="J1332" t="n">
        <v>878.1799999999999</v>
      </c>
      <c r="K1332" t="n">
        <v>0.15</v>
      </c>
      <c r="L1332">
        <f>I1332*J1332*(1-K1332)</f>
        <v/>
      </c>
      <c r="M1332">
        <f>VLOOKUP(F1332,Products!A:D,4,FALSE)*I1332</f>
        <v/>
      </c>
      <c r="N1332">
        <f>L1332-M1332</f>
        <v/>
      </c>
    </row>
    <row r="1333">
      <c r="A1333" t="inlineStr">
        <is>
          <t>T1001331</t>
        </is>
      </c>
      <c r="B1333" t="inlineStr">
        <is>
          <t>2023-07-04</t>
        </is>
      </c>
      <c r="C1333" t="inlineStr">
        <is>
          <t>S016</t>
        </is>
      </c>
      <c r="D1333" t="inlineStr">
        <is>
          <t>Store_016</t>
        </is>
      </c>
      <c r="E1333" t="inlineStr">
        <is>
          <t>West</t>
        </is>
      </c>
      <c r="F1333" t="inlineStr">
        <is>
          <t>P0200</t>
        </is>
      </c>
      <c r="G1333" t="inlineStr">
        <is>
          <t>Prod_0200</t>
        </is>
      </c>
      <c r="H1333" t="inlineStr">
        <is>
          <t>Electronics</t>
        </is>
      </c>
      <c r="I1333" t="n">
        <v>7</v>
      </c>
      <c r="J1333" t="n">
        <v>317.83</v>
      </c>
      <c r="K1333" t="n">
        <v>0.05</v>
      </c>
      <c r="L1333">
        <f>I1333*J1333*(1-K1333)</f>
        <v/>
      </c>
      <c r="M1333">
        <f>VLOOKUP(F1333,Products!A:D,4,FALSE)*I1333</f>
        <v/>
      </c>
      <c r="N1333">
        <f>L1333-M1333</f>
        <v/>
      </c>
    </row>
    <row r="1334">
      <c r="A1334" t="inlineStr">
        <is>
          <t>T1001332</t>
        </is>
      </c>
      <c r="B1334" t="inlineStr">
        <is>
          <t>2025-05-24</t>
        </is>
      </c>
      <c r="C1334" t="inlineStr">
        <is>
          <t>S016</t>
        </is>
      </c>
      <c r="D1334" t="inlineStr">
        <is>
          <t>Store_016</t>
        </is>
      </c>
      <c r="E1334" t="inlineStr">
        <is>
          <t>West</t>
        </is>
      </c>
      <c r="F1334" t="inlineStr">
        <is>
          <t>P0198</t>
        </is>
      </c>
      <c r="G1334" t="inlineStr">
        <is>
          <t>Prod_0198</t>
        </is>
      </c>
      <c r="H1334" t="inlineStr">
        <is>
          <t>Beverages</t>
        </is>
      </c>
      <c r="I1334" t="n">
        <v>3</v>
      </c>
      <c r="J1334" t="n">
        <v>695.71</v>
      </c>
      <c r="K1334" t="n">
        <v>0.15</v>
      </c>
      <c r="L1334">
        <f>I1334*J1334*(1-K1334)</f>
        <v/>
      </c>
      <c r="M1334">
        <f>VLOOKUP(F1334,Products!A:D,4,FALSE)*I1334</f>
        <v/>
      </c>
      <c r="N1334">
        <f>L1334-M1334</f>
        <v/>
      </c>
    </row>
    <row r="1335">
      <c r="A1335" t="inlineStr">
        <is>
          <t>T1001333</t>
        </is>
      </c>
      <c r="B1335" t="inlineStr">
        <is>
          <t>2024-07-18</t>
        </is>
      </c>
      <c r="C1335" t="inlineStr">
        <is>
          <t>S011</t>
        </is>
      </c>
      <c r="D1335" t="inlineStr">
        <is>
          <t>Store_011</t>
        </is>
      </c>
      <c r="E1335" t="inlineStr">
        <is>
          <t>South</t>
        </is>
      </c>
      <c r="F1335" t="inlineStr">
        <is>
          <t>P0198</t>
        </is>
      </c>
      <c r="G1335" t="inlineStr">
        <is>
          <t>Prod_0198</t>
        </is>
      </c>
      <c r="H1335" t="inlineStr">
        <is>
          <t>Beverages</t>
        </is>
      </c>
      <c r="I1335" t="n">
        <v>4</v>
      </c>
      <c r="J1335" t="n">
        <v>917.6900000000001</v>
      </c>
      <c r="K1335" t="n">
        <v>0.2</v>
      </c>
      <c r="L1335">
        <f>I1335*J1335*(1-K1335)</f>
        <v/>
      </c>
      <c r="M1335">
        <f>VLOOKUP(F1335,Products!A:D,4,FALSE)*I1335</f>
        <v/>
      </c>
      <c r="N1335">
        <f>L1335-M1335</f>
        <v/>
      </c>
    </row>
    <row r="1336">
      <c r="A1336" t="inlineStr">
        <is>
          <t>T1001334</t>
        </is>
      </c>
      <c r="B1336" t="inlineStr">
        <is>
          <t>2023-08-04</t>
        </is>
      </c>
      <c r="C1336" t="inlineStr">
        <is>
          <t>S018</t>
        </is>
      </c>
      <c r="D1336" t="inlineStr">
        <is>
          <t>Store_018</t>
        </is>
      </c>
      <c r="E1336" t="inlineStr">
        <is>
          <t>South</t>
        </is>
      </c>
      <c r="F1336" t="inlineStr">
        <is>
          <t>P0066</t>
        </is>
      </c>
      <c r="G1336" t="inlineStr">
        <is>
          <t>Prod_0066</t>
        </is>
      </c>
      <c r="H1336" t="inlineStr">
        <is>
          <t>Household</t>
        </is>
      </c>
      <c r="I1336" t="n">
        <v>7</v>
      </c>
      <c r="J1336" t="n">
        <v>500.92</v>
      </c>
      <c r="K1336" t="n">
        <v>0</v>
      </c>
      <c r="L1336">
        <f>I1336*J1336*(1-K1336)</f>
        <v/>
      </c>
      <c r="M1336">
        <f>VLOOKUP(F1336,Products!A:D,4,FALSE)*I1336</f>
        <v/>
      </c>
      <c r="N1336">
        <f>L1336-M1336</f>
        <v/>
      </c>
    </row>
    <row r="1337">
      <c r="A1337" t="inlineStr">
        <is>
          <t>T1001335</t>
        </is>
      </c>
      <c r="B1337" t="inlineStr">
        <is>
          <t>2024-02-02</t>
        </is>
      </c>
      <c r="C1337" t="inlineStr">
        <is>
          <t>S001</t>
        </is>
      </c>
      <c r="D1337" t="inlineStr">
        <is>
          <t>Store_001</t>
        </is>
      </c>
      <c r="E1337" t="inlineStr">
        <is>
          <t>West</t>
        </is>
      </c>
      <c r="F1337" t="inlineStr">
        <is>
          <t>P0037</t>
        </is>
      </c>
      <c r="G1337" t="inlineStr">
        <is>
          <t>Prod_0037</t>
        </is>
      </c>
      <c r="H1337" t="inlineStr">
        <is>
          <t>Stationery</t>
        </is>
      </c>
      <c r="I1337" t="n">
        <v>3</v>
      </c>
      <c r="J1337" t="n">
        <v>522</v>
      </c>
      <c r="K1337" t="n">
        <v>0.15</v>
      </c>
      <c r="L1337">
        <f>I1337*J1337*(1-K1337)</f>
        <v/>
      </c>
      <c r="M1337">
        <f>VLOOKUP(F1337,Products!A:D,4,FALSE)*I1337</f>
        <v/>
      </c>
      <c r="N1337">
        <f>L1337-M1337</f>
        <v/>
      </c>
    </row>
    <row r="1338">
      <c r="A1338" t="inlineStr">
        <is>
          <t>T1001336</t>
        </is>
      </c>
      <c r="B1338" t="inlineStr">
        <is>
          <t>2025-01-18</t>
        </is>
      </c>
      <c r="C1338" t="inlineStr">
        <is>
          <t>S017</t>
        </is>
      </c>
      <c r="D1338" t="inlineStr">
        <is>
          <t>Store_017</t>
        </is>
      </c>
      <c r="E1338" t="inlineStr">
        <is>
          <t>South</t>
        </is>
      </c>
      <c r="F1338" t="inlineStr">
        <is>
          <t>P0081</t>
        </is>
      </c>
      <c r="G1338" t="inlineStr">
        <is>
          <t>Prod_0081</t>
        </is>
      </c>
      <c r="H1338" t="inlineStr">
        <is>
          <t>Electronics</t>
        </is>
      </c>
      <c r="I1338" t="n">
        <v>2</v>
      </c>
      <c r="J1338" t="n">
        <v>246.93</v>
      </c>
      <c r="K1338" t="n">
        <v>0</v>
      </c>
      <c r="L1338">
        <f>I1338*J1338*(1-K1338)</f>
        <v/>
      </c>
      <c r="M1338">
        <f>VLOOKUP(F1338,Products!A:D,4,FALSE)*I1338</f>
        <v/>
      </c>
      <c r="N1338">
        <f>L1338-M1338</f>
        <v/>
      </c>
    </row>
    <row r="1339">
      <c r="A1339" t="inlineStr">
        <is>
          <t>T1001337</t>
        </is>
      </c>
      <c r="B1339" t="inlineStr">
        <is>
          <t>2023-06-21</t>
        </is>
      </c>
      <c r="C1339" t="inlineStr">
        <is>
          <t>S037</t>
        </is>
      </c>
      <c r="D1339" t="inlineStr">
        <is>
          <t>Store_037</t>
        </is>
      </c>
      <c r="E1339" t="inlineStr">
        <is>
          <t>East</t>
        </is>
      </c>
      <c r="F1339" t="inlineStr">
        <is>
          <t>P0074</t>
        </is>
      </c>
      <c r="G1339" t="inlineStr">
        <is>
          <t>Prod_0074</t>
        </is>
      </c>
      <c r="H1339" t="inlineStr">
        <is>
          <t>Food</t>
        </is>
      </c>
      <c r="I1339" t="n">
        <v>1</v>
      </c>
      <c r="J1339" t="n">
        <v>810.4400000000001</v>
      </c>
      <c r="K1339" t="n">
        <v>0.1</v>
      </c>
      <c r="L1339">
        <f>I1339*J1339*(1-K1339)</f>
        <v/>
      </c>
      <c r="M1339">
        <f>VLOOKUP(F1339,Products!A:D,4,FALSE)*I1339</f>
        <v/>
      </c>
      <c r="N1339">
        <f>L1339-M1339</f>
        <v/>
      </c>
    </row>
    <row r="1340">
      <c r="A1340" t="inlineStr">
        <is>
          <t>T1001338</t>
        </is>
      </c>
      <c r="B1340" t="inlineStr">
        <is>
          <t>2025-08-18</t>
        </is>
      </c>
      <c r="C1340" t="inlineStr">
        <is>
          <t>S027</t>
        </is>
      </c>
      <c r="D1340" t="inlineStr">
        <is>
          <t>Store_027</t>
        </is>
      </c>
      <c r="E1340" t="inlineStr">
        <is>
          <t>South</t>
        </is>
      </c>
      <c r="F1340" t="inlineStr">
        <is>
          <t>P0009</t>
        </is>
      </c>
      <c r="G1340" t="inlineStr">
        <is>
          <t>Prod_0009</t>
        </is>
      </c>
      <c r="H1340" t="inlineStr">
        <is>
          <t>Toys</t>
        </is>
      </c>
      <c r="I1340" t="n">
        <v>8</v>
      </c>
      <c r="J1340" t="n">
        <v>743.92</v>
      </c>
      <c r="K1340" t="n">
        <v>0.2</v>
      </c>
      <c r="L1340">
        <f>I1340*J1340*(1-K1340)</f>
        <v/>
      </c>
      <c r="M1340">
        <f>VLOOKUP(F1340,Products!A:D,4,FALSE)*I1340</f>
        <v/>
      </c>
      <c r="N1340">
        <f>L1340-M1340</f>
        <v/>
      </c>
    </row>
    <row r="1341">
      <c r="A1341" t="inlineStr">
        <is>
          <t>T1001339</t>
        </is>
      </c>
      <c r="B1341" t="inlineStr">
        <is>
          <t>2025-02-10</t>
        </is>
      </c>
      <c r="C1341" t="inlineStr">
        <is>
          <t>S014</t>
        </is>
      </c>
      <c r="D1341" t="inlineStr">
        <is>
          <t>Store_014</t>
        </is>
      </c>
      <c r="E1341" t="inlineStr">
        <is>
          <t>West</t>
        </is>
      </c>
      <c r="F1341" t="inlineStr">
        <is>
          <t>P0131</t>
        </is>
      </c>
      <c r="G1341" t="inlineStr">
        <is>
          <t>Prod_0131</t>
        </is>
      </c>
      <c r="H1341" t="inlineStr">
        <is>
          <t>Beverages</t>
        </is>
      </c>
      <c r="I1341" t="n">
        <v>4</v>
      </c>
      <c r="J1341" t="n">
        <v>417.95</v>
      </c>
      <c r="K1341" t="n">
        <v>0</v>
      </c>
      <c r="L1341">
        <f>I1341*J1341*(1-K1341)</f>
        <v/>
      </c>
      <c r="M1341">
        <f>VLOOKUP(F1341,Products!A:D,4,FALSE)*I1341</f>
        <v/>
      </c>
      <c r="N1341">
        <f>L1341-M1341</f>
        <v/>
      </c>
    </row>
    <row r="1342">
      <c r="A1342" t="inlineStr">
        <is>
          <t>T1001340</t>
        </is>
      </c>
      <c r="B1342" t="inlineStr">
        <is>
          <t>2023-01-08</t>
        </is>
      </c>
      <c r="C1342" t="inlineStr">
        <is>
          <t>S033</t>
        </is>
      </c>
      <c r="D1342" t="inlineStr">
        <is>
          <t>Store_033</t>
        </is>
      </c>
      <c r="E1342" t="inlineStr">
        <is>
          <t>North</t>
        </is>
      </c>
      <c r="F1342" t="inlineStr">
        <is>
          <t>P0072</t>
        </is>
      </c>
      <c r="G1342" t="inlineStr">
        <is>
          <t>Prod_0072</t>
        </is>
      </c>
      <c r="H1342" t="inlineStr">
        <is>
          <t>Food</t>
        </is>
      </c>
      <c r="I1342" t="n">
        <v>4</v>
      </c>
      <c r="J1342" t="n">
        <v>595.74</v>
      </c>
      <c r="K1342" t="n">
        <v>0</v>
      </c>
      <c r="L1342">
        <f>I1342*J1342*(1-K1342)</f>
        <v/>
      </c>
      <c r="M1342">
        <f>VLOOKUP(F1342,Products!A:D,4,FALSE)*I1342</f>
        <v/>
      </c>
      <c r="N1342">
        <f>L1342-M1342</f>
        <v/>
      </c>
    </row>
    <row r="1343">
      <c r="A1343" t="inlineStr">
        <is>
          <t>T1001341</t>
        </is>
      </c>
      <c r="B1343" t="inlineStr">
        <is>
          <t>2025-07-16</t>
        </is>
      </c>
      <c r="C1343" t="inlineStr">
        <is>
          <t>S038</t>
        </is>
      </c>
      <c r="D1343" t="inlineStr">
        <is>
          <t>Store_038</t>
        </is>
      </c>
      <c r="E1343" t="inlineStr">
        <is>
          <t>East</t>
        </is>
      </c>
      <c r="F1343" t="inlineStr">
        <is>
          <t>P0162</t>
        </is>
      </c>
      <c r="G1343" t="inlineStr">
        <is>
          <t>Prod_0162</t>
        </is>
      </c>
      <c r="H1343" t="inlineStr">
        <is>
          <t>Food</t>
        </is>
      </c>
      <c r="I1343" t="n">
        <v>5</v>
      </c>
      <c r="J1343" t="n">
        <v>506.59</v>
      </c>
      <c r="K1343" t="n">
        <v>0</v>
      </c>
      <c r="L1343">
        <f>I1343*J1343*(1-K1343)</f>
        <v/>
      </c>
      <c r="M1343">
        <f>VLOOKUP(F1343,Products!A:D,4,FALSE)*I1343</f>
        <v/>
      </c>
      <c r="N1343">
        <f>L1343-M1343</f>
        <v/>
      </c>
    </row>
    <row r="1344">
      <c r="A1344" t="inlineStr">
        <is>
          <t>T1001342</t>
        </is>
      </c>
      <c r="B1344" t="inlineStr">
        <is>
          <t>2024-02-22</t>
        </is>
      </c>
      <c r="C1344" t="inlineStr">
        <is>
          <t>S021</t>
        </is>
      </c>
      <c r="D1344" t="inlineStr">
        <is>
          <t>Store_021</t>
        </is>
      </c>
      <c r="E1344" t="inlineStr">
        <is>
          <t>North</t>
        </is>
      </c>
      <c r="F1344" t="inlineStr">
        <is>
          <t>P0095</t>
        </is>
      </c>
      <c r="G1344" t="inlineStr">
        <is>
          <t>Prod_0095</t>
        </is>
      </c>
      <c r="H1344" t="inlineStr">
        <is>
          <t>Food</t>
        </is>
      </c>
      <c r="I1344" t="n">
        <v>2</v>
      </c>
      <c r="J1344" t="n">
        <v>170.78</v>
      </c>
      <c r="K1344" t="n">
        <v>0.15</v>
      </c>
      <c r="L1344">
        <f>I1344*J1344*(1-K1344)</f>
        <v/>
      </c>
      <c r="M1344">
        <f>VLOOKUP(F1344,Products!A:D,4,FALSE)*I1344</f>
        <v/>
      </c>
      <c r="N1344">
        <f>L1344-M1344</f>
        <v/>
      </c>
    </row>
    <row r="1345">
      <c r="A1345" t="inlineStr">
        <is>
          <t>T1001343</t>
        </is>
      </c>
      <c r="B1345" t="inlineStr">
        <is>
          <t>2025-06-30</t>
        </is>
      </c>
      <c r="C1345" t="inlineStr">
        <is>
          <t>S034</t>
        </is>
      </c>
      <c r="D1345" t="inlineStr">
        <is>
          <t>Store_034</t>
        </is>
      </c>
      <c r="E1345" t="inlineStr">
        <is>
          <t>Central</t>
        </is>
      </c>
      <c r="F1345" t="inlineStr">
        <is>
          <t>P0159</t>
        </is>
      </c>
      <c r="G1345" t="inlineStr">
        <is>
          <t>Prod_0159</t>
        </is>
      </c>
      <c r="H1345" t="inlineStr">
        <is>
          <t>Electronics</t>
        </is>
      </c>
      <c r="I1345" t="n">
        <v>6</v>
      </c>
      <c r="J1345" t="n">
        <v>591.3099999999999</v>
      </c>
      <c r="K1345" t="n">
        <v>0</v>
      </c>
      <c r="L1345">
        <f>I1345*J1345*(1-K1345)</f>
        <v/>
      </c>
      <c r="M1345">
        <f>VLOOKUP(F1345,Products!A:D,4,FALSE)*I1345</f>
        <v/>
      </c>
      <c r="N1345">
        <f>L1345-M1345</f>
        <v/>
      </c>
    </row>
    <row r="1346">
      <c r="A1346" t="inlineStr">
        <is>
          <t>T1001344</t>
        </is>
      </c>
      <c r="B1346" t="inlineStr">
        <is>
          <t>2024-06-26</t>
        </is>
      </c>
      <c r="C1346" t="inlineStr">
        <is>
          <t>S043</t>
        </is>
      </c>
      <c r="D1346" t="inlineStr">
        <is>
          <t>Store_043</t>
        </is>
      </c>
      <c r="E1346" t="inlineStr">
        <is>
          <t>East</t>
        </is>
      </c>
      <c r="F1346" t="inlineStr">
        <is>
          <t>P0157</t>
        </is>
      </c>
      <c r="G1346" t="inlineStr">
        <is>
          <t>Prod_0157</t>
        </is>
      </c>
      <c r="H1346" t="inlineStr">
        <is>
          <t>Toys</t>
        </is>
      </c>
      <c r="I1346" t="n">
        <v>3</v>
      </c>
      <c r="J1346" t="n">
        <v>296.1</v>
      </c>
      <c r="K1346" t="n">
        <v>0</v>
      </c>
      <c r="L1346">
        <f>I1346*J1346*(1-K1346)</f>
        <v/>
      </c>
      <c r="M1346">
        <f>VLOOKUP(F1346,Products!A:D,4,FALSE)*I1346</f>
        <v/>
      </c>
      <c r="N1346">
        <f>L1346-M1346</f>
        <v/>
      </c>
    </row>
    <row r="1347">
      <c r="A1347" t="inlineStr">
        <is>
          <t>T1001345</t>
        </is>
      </c>
      <c r="B1347" t="inlineStr">
        <is>
          <t>2023-02-14</t>
        </is>
      </c>
      <c r="C1347" t="inlineStr">
        <is>
          <t>S015</t>
        </is>
      </c>
      <c r="D1347" t="inlineStr">
        <is>
          <t>Store_015</t>
        </is>
      </c>
      <c r="E1347" t="inlineStr">
        <is>
          <t>North</t>
        </is>
      </c>
      <c r="F1347" t="inlineStr">
        <is>
          <t>P0166</t>
        </is>
      </c>
      <c r="G1347" t="inlineStr">
        <is>
          <t>Prod_0166</t>
        </is>
      </c>
      <c r="H1347" t="inlineStr">
        <is>
          <t>Electronics</t>
        </is>
      </c>
      <c r="I1347" t="n">
        <v>2</v>
      </c>
      <c r="J1347" t="n">
        <v>584.01</v>
      </c>
      <c r="K1347" t="n">
        <v>0</v>
      </c>
      <c r="L1347">
        <f>I1347*J1347*(1-K1347)</f>
        <v/>
      </c>
      <c r="M1347">
        <f>VLOOKUP(F1347,Products!A:D,4,FALSE)*I1347</f>
        <v/>
      </c>
      <c r="N1347">
        <f>L1347-M1347</f>
        <v/>
      </c>
    </row>
    <row r="1348">
      <c r="A1348" t="inlineStr">
        <is>
          <t>T1001346</t>
        </is>
      </c>
      <c r="B1348" t="inlineStr">
        <is>
          <t>2025-09-05</t>
        </is>
      </c>
      <c r="C1348" t="inlineStr">
        <is>
          <t>S038</t>
        </is>
      </c>
      <c r="D1348" t="inlineStr">
        <is>
          <t>Store_038</t>
        </is>
      </c>
      <c r="E1348" t="inlineStr">
        <is>
          <t>East</t>
        </is>
      </c>
      <c r="F1348" t="inlineStr">
        <is>
          <t>P0191</t>
        </is>
      </c>
      <c r="G1348" t="inlineStr">
        <is>
          <t>Prod_0191</t>
        </is>
      </c>
      <c r="H1348" t="inlineStr">
        <is>
          <t>Food</t>
        </is>
      </c>
      <c r="I1348" t="n">
        <v>5</v>
      </c>
      <c r="J1348" t="n">
        <v>405.91</v>
      </c>
      <c r="K1348" t="n">
        <v>0.2</v>
      </c>
      <c r="L1348">
        <f>I1348*J1348*(1-K1348)</f>
        <v/>
      </c>
      <c r="M1348">
        <f>VLOOKUP(F1348,Products!A:D,4,FALSE)*I1348</f>
        <v/>
      </c>
      <c r="N1348">
        <f>L1348-M1348</f>
        <v/>
      </c>
    </row>
    <row r="1349">
      <c r="A1349" t="inlineStr">
        <is>
          <t>T1001347</t>
        </is>
      </c>
      <c r="B1349" t="inlineStr">
        <is>
          <t>2024-06-28</t>
        </is>
      </c>
      <c r="C1349" t="inlineStr">
        <is>
          <t>S017</t>
        </is>
      </c>
      <c r="D1349" t="inlineStr">
        <is>
          <t>Store_017</t>
        </is>
      </c>
      <c r="E1349" t="inlineStr">
        <is>
          <t>South</t>
        </is>
      </c>
      <c r="F1349" t="inlineStr">
        <is>
          <t>P0125</t>
        </is>
      </c>
      <c r="G1349" t="inlineStr">
        <is>
          <t>Prod_0125</t>
        </is>
      </c>
      <c r="H1349" t="inlineStr">
        <is>
          <t>Toys</t>
        </is>
      </c>
      <c r="I1349" t="n">
        <v>7</v>
      </c>
      <c r="J1349" t="n">
        <v>269.58</v>
      </c>
      <c r="K1349" t="n">
        <v>0</v>
      </c>
      <c r="L1349">
        <f>I1349*J1349*(1-K1349)</f>
        <v/>
      </c>
      <c r="M1349">
        <f>VLOOKUP(F1349,Products!A:D,4,FALSE)*I1349</f>
        <v/>
      </c>
      <c r="N1349">
        <f>L1349-M1349</f>
        <v/>
      </c>
    </row>
    <row r="1350">
      <c r="A1350" t="inlineStr">
        <is>
          <t>T1001348</t>
        </is>
      </c>
      <c r="B1350" t="inlineStr">
        <is>
          <t>2025-04-18</t>
        </is>
      </c>
      <c r="C1350" t="inlineStr">
        <is>
          <t>S031</t>
        </is>
      </c>
      <c r="D1350" t="inlineStr">
        <is>
          <t>Store_031</t>
        </is>
      </c>
      <c r="E1350" t="inlineStr">
        <is>
          <t>Central</t>
        </is>
      </c>
      <c r="F1350" t="inlineStr">
        <is>
          <t>P0178</t>
        </is>
      </c>
      <c r="G1350" t="inlineStr">
        <is>
          <t>Prod_0178</t>
        </is>
      </c>
      <c r="H1350" t="inlineStr">
        <is>
          <t>Beverages</t>
        </is>
      </c>
      <c r="I1350" t="n">
        <v>8</v>
      </c>
      <c r="J1350" t="n">
        <v>781.8099999999999</v>
      </c>
      <c r="K1350" t="n">
        <v>0</v>
      </c>
      <c r="L1350">
        <f>I1350*J1350*(1-K1350)</f>
        <v/>
      </c>
      <c r="M1350">
        <f>VLOOKUP(F1350,Products!A:D,4,FALSE)*I1350</f>
        <v/>
      </c>
      <c r="N1350">
        <f>L1350-M1350</f>
        <v/>
      </c>
    </row>
    <row r="1351">
      <c r="A1351" t="inlineStr">
        <is>
          <t>T1001349</t>
        </is>
      </c>
      <c r="B1351" t="inlineStr">
        <is>
          <t>2025-08-03</t>
        </is>
      </c>
      <c r="C1351" t="inlineStr">
        <is>
          <t>S002</t>
        </is>
      </c>
      <c r="D1351" t="inlineStr">
        <is>
          <t>Store_002</t>
        </is>
      </c>
      <c r="E1351" t="inlineStr">
        <is>
          <t>South</t>
        </is>
      </c>
      <c r="F1351" t="inlineStr">
        <is>
          <t>P0048</t>
        </is>
      </c>
      <c r="G1351" t="inlineStr">
        <is>
          <t>Prod_0048</t>
        </is>
      </c>
      <c r="H1351" t="inlineStr">
        <is>
          <t>Toys</t>
        </is>
      </c>
      <c r="I1351" t="n">
        <v>3</v>
      </c>
      <c r="J1351" t="n">
        <v>214.94</v>
      </c>
      <c r="K1351" t="n">
        <v>0</v>
      </c>
      <c r="L1351">
        <f>I1351*J1351*(1-K1351)</f>
        <v/>
      </c>
      <c r="M1351">
        <f>VLOOKUP(F1351,Products!A:D,4,FALSE)*I1351</f>
        <v/>
      </c>
      <c r="N1351">
        <f>L1351-M1351</f>
        <v/>
      </c>
    </row>
    <row r="1352">
      <c r="A1352" t="inlineStr">
        <is>
          <t>T1001350</t>
        </is>
      </c>
      <c r="B1352" t="inlineStr">
        <is>
          <t>2023-12-10</t>
        </is>
      </c>
      <c r="C1352" t="inlineStr">
        <is>
          <t>S024</t>
        </is>
      </c>
      <c r="D1352" t="inlineStr">
        <is>
          <t>Store_024</t>
        </is>
      </c>
      <c r="E1352" t="inlineStr">
        <is>
          <t>South</t>
        </is>
      </c>
      <c r="F1352" t="inlineStr">
        <is>
          <t>P0113</t>
        </is>
      </c>
      <c r="G1352" t="inlineStr">
        <is>
          <t>Prod_0113</t>
        </is>
      </c>
      <c r="H1352" t="inlineStr">
        <is>
          <t>Toys</t>
        </is>
      </c>
      <c r="I1352" t="n">
        <v>5</v>
      </c>
      <c r="J1352" t="n">
        <v>723.49</v>
      </c>
      <c r="K1352" t="n">
        <v>0</v>
      </c>
      <c r="L1352">
        <f>I1352*J1352*(1-K1352)</f>
        <v/>
      </c>
      <c r="M1352">
        <f>VLOOKUP(F1352,Products!A:D,4,FALSE)*I1352</f>
        <v/>
      </c>
      <c r="N1352">
        <f>L1352-M1352</f>
        <v/>
      </c>
    </row>
    <row r="1353">
      <c r="A1353" t="inlineStr">
        <is>
          <t>T1001351</t>
        </is>
      </c>
      <c r="B1353" t="inlineStr">
        <is>
          <t>2024-12-19</t>
        </is>
      </c>
      <c r="C1353" t="inlineStr">
        <is>
          <t>S010</t>
        </is>
      </c>
      <c r="D1353" t="inlineStr">
        <is>
          <t>Store_010</t>
        </is>
      </c>
      <c r="E1353" t="inlineStr">
        <is>
          <t>North</t>
        </is>
      </c>
      <c r="F1353" t="inlineStr">
        <is>
          <t>P0047</t>
        </is>
      </c>
      <c r="G1353" t="inlineStr">
        <is>
          <t>Prod_0047</t>
        </is>
      </c>
      <c r="H1353" t="inlineStr">
        <is>
          <t>Beverages</t>
        </is>
      </c>
      <c r="I1353" t="n">
        <v>4</v>
      </c>
      <c r="J1353" t="n">
        <v>496.33</v>
      </c>
      <c r="K1353" t="n">
        <v>0.05</v>
      </c>
      <c r="L1353">
        <f>I1353*J1353*(1-K1353)</f>
        <v/>
      </c>
      <c r="M1353">
        <f>VLOOKUP(F1353,Products!A:D,4,FALSE)*I1353</f>
        <v/>
      </c>
      <c r="N1353">
        <f>L1353-M1353</f>
        <v/>
      </c>
    </row>
    <row r="1354">
      <c r="A1354" t="inlineStr">
        <is>
          <t>T1001352</t>
        </is>
      </c>
      <c r="B1354" t="inlineStr">
        <is>
          <t>2025-05-05</t>
        </is>
      </c>
      <c r="C1354" t="inlineStr">
        <is>
          <t>S043</t>
        </is>
      </c>
      <c r="D1354" t="inlineStr">
        <is>
          <t>Store_043</t>
        </is>
      </c>
      <c r="E1354" t="inlineStr">
        <is>
          <t>East</t>
        </is>
      </c>
      <c r="F1354" t="inlineStr">
        <is>
          <t>P0188</t>
        </is>
      </c>
      <c r="G1354" t="inlineStr">
        <is>
          <t>Prod_0188</t>
        </is>
      </c>
      <c r="H1354" t="inlineStr">
        <is>
          <t>Food</t>
        </is>
      </c>
      <c r="I1354" t="n">
        <v>5</v>
      </c>
      <c r="J1354" t="n">
        <v>569.48</v>
      </c>
      <c r="K1354" t="n">
        <v>0.1</v>
      </c>
      <c r="L1354">
        <f>I1354*J1354*(1-K1354)</f>
        <v/>
      </c>
      <c r="M1354">
        <f>VLOOKUP(F1354,Products!A:D,4,FALSE)*I1354</f>
        <v/>
      </c>
      <c r="N1354">
        <f>L1354-M1354</f>
        <v/>
      </c>
    </row>
    <row r="1355">
      <c r="A1355" t="inlineStr">
        <is>
          <t>T1001353</t>
        </is>
      </c>
      <c r="B1355" t="inlineStr">
        <is>
          <t>2023-07-22</t>
        </is>
      </c>
      <c r="C1355" t="inlineStr">
        <is>
          <t>S028</t>
        </is>
      </c>
      <c r="D1355" t="inlineStr">
        <is>
          <t>Store_028</t>
        </is>
      </c>
      <c r="E1355" t="inlineStr">
        <is>
          <t>North</t>
        </is>
      </c>
      <c r="F1355" t="inlineStr">
        <is>
          <t>P0190</t>
        </is>
      </c>
      <c r="G1355" t="inlineStr">
        <is>
          <t>Prod_0190</t>
        </is>
      </c>
      <c r="H1355" t="inlineStr">
        <is>
          <t>Household</t>
        </is>
      </c>
      <c r="I1355" t="n">
        <v>5</v>
      </c>
      <c r="J1355" t="n">
        <v>304.03</v>
      </c>
      <c r="K1355" t="n">
        <v>0</v>
      </c>
      <c r="L1355">
        <f>I1355*J1355*(1-K1355)</f>
        <v/>
      </c>
      <c r="M1355">
        <f>VLOOKUP(F1355,Products!A:D,4,FALSE)*I1355</f>
        <v/>
      </c>
      <c r="N1355">
        <f>L1355-M1355</f>
        <v/>
      </c>
    </row>
    <row r="1356">
      <c r="A1356" t="inlineStr">
        <is>
          <t>T1001354</t>
        </is>
      </c>
      <c r="B1356" t="inlineStr">
        <is>
          <t>2024-06-17</t>
        </is>
      </c>
      <c r="C1356" t="inlineStr">
        <is>
          <t>S046</t>
        </is>
      </c>
      <c r="D1356" t="inlineStr">
        <is>
          <t>Store_046</t>
        </is>
      </c>
      <c r="E1356" t="inlineStr">
        <is>
          <t>South</t>
        </is>
      </c>
      <c r="F1356" t="inlineStr">
        <is>
          <t>P0080</t>
        </is>
      </c>
      <c r="G1356" t="inlineStr">
        <is>
          <t>Prod_0080</t>
        </is>
      </c>
      <c r="H1356" t="inlineStr">
        <is>
          <t>Clothing</t>
        </is>
      </c>
      <c r="I1356" t="n">
        <v>3</v>
      </c>
      <c r="J1356" t="n">
        <v>705.51</v>
      </c>
      <c r="K1356" t="n">
        <v>0</v>
      </c>
      <c r="L1356">
        <f>I1356*J1356*(1-K1356)</f>
        <v/>
      </c>
      <c r="M1356">
        <f>VLOOKUP(F1356,Products!A:D,4,FALSE)*I1356</f>
        <v/>
      </c>
      <c r="N1356">
        <f>L1356-M1356</f>
        <v/>
      </c>
    </row>
    <row r="1357">
      <c r="A1357" t="inlineStr">
        <is>
          <t>T1001355</t>
        </is>
      </c>
      <c r="B1357" t="inlineStr">
        <is>
          <t>2023-04-14</t>
        </is>
      </c>
      <c r="C1357" t="inlineStr">
        <is>
          <t>S025</t>
        </is>
      </c>
      <c r="D1357" t="inlineStr">
        <is>
          <t>Store_025</t>
        </is>
      </c>
      <c r="E1357" t="inlineStr">
        <is>
          <t>Central</t>
        </is>
      </c>
      <c r="F1357" t="inlineStr">
        <is>
          <t>P0119</t>
        </is>
      </c>
      <c r="G1357" t="inlineStr">
        <is>
          <t>Prod_0119</t>
        </is>
      </c>
      <c r="H1357" t="inlineStr">
        <is>
          <t>Electronics</t>
        </is>
      </c>
      <c r="I1357" t="n">
        <v>7</v>
      </c>
      <c r="J1357" t="n">
        <v>272.49</v>
      </c>
      <c r="K1357" t="n">
        <v>0.2</v>
      </c>
      <c r="L1357">
        <f>I1357*J1357*(1-K1357)</f>
        <v/>
      </c>
      <c r="M1357">
        <f>VLOOKUP(F1357,Products!A:D,4,FALSE)*I1357</f>
        <v/>
      </c>
      <c r="N1357">
        <f>L1357-M1357</f>
        <v/>
      </c>
    </row>
    <row r="1358">
      <c r="A1358" t="inlineStr">
        <is>
          <t>T1001356</t>
        </is>
      </c>
      <c r="B1358" t="inlineStr">
        <is>
          <t>2023-01-01</t>
        </is>
      </c>
      <c r="C1358" t="inlineStr">
        <is>
          <t>S010</t>
        </is>
      </c>
      <c r="D1358" t="inlineStr">
        <is>
          <t>Store_010</t>
        </is>
      </c>
      <c r="E1358" t="inlineStr">
        <is>
          <t>North</t>
        </is>
      </c>
      <c r="F1358" t="inlineStr">
        <is>
          <t>P0114</t>
        </is>
      </c>
      <c r="G1358" t="inlineStr">
        <is>
          <t>Prod_0114</t>
        </is>
      </c>
      <c r="H1358" t="inlineStr">
        <is>
          <t>Beverages</t>
        </is>
      </c>
      <c r="I1358" t="n">
        <v>6</v>
      </c>
      <c r="J1358" t="n">
        <v>832.04</v>
      </c>
      <c r="K1358" t="n">
        <v>0</v>
      </c>
      <c r="L1358">
        <f>I1358*J1358*(1-K1358)</f>
        <v/>
      </c>
      <c r="M1358">
        <f>VLOOKUP(F1358,Products!A:D,4,FALSE)*I1358</f>
        <v/>
      </c>
      <c r="N1358">
        <f>L1358-M1358</f>
        <v/>
      </c>
    </row>
    <row r="1359">
      <c r="A1359" t="inlineStr">
        <is>
          <t>T1001357</t>
        </is>
      </c>
      <c r="B1359" t="inlineStr">
        <is>
          <t>2025-07-20</t>
        </is>
      </c>
      <c r="C1359" t="inlineStr">
        <is>
          <t>S033</t>
        </is>
      </c>
      <c r="D1359" t="inlineStr">
        <is>
          <t>Store_033</t>
        </is>
      </c>
      <c r="E1359" t="inlineStr">
        <is>
          <t>North</t>
        </is>
      </c>
      <c r="F1359" t="inlineStr">
        <is>
          <t>P0058</t>
        </is>
      </c>
      <c r="G1359" t="inlineStr">
        <is>
          <t>Prod_0058</t>
        </is>
      </c>
      <c r="H1359" t="inlineStr">
        <is>
          <t>Stationery</t>
        </is>
      </c>
      <c r="I1359" t="n">
        <v>7</v>
      </c>
      <c r="J1359" t="n">
        <v>445.84</v>
      </c>
      <c r="K1359" t="n">
        <v>0</v>
      </c>
      <c r="L1359">
        <f>I1359*J1359*(1-K1359)</f>
        <v/>
      </c>
      <c r="M1359">
        <f>VLOOKUP(F1359,Products!A:D,4,FALSE)*I1359</f>
        <v/>
      </c>
      <c r="N1359">
        <f>L1359-M1359</f>
        <v/>
      </c>
    </row>
    <row r="1360">
      <c r="A1360" t="inlineStr">
        <is>
          <t>T1001358</t>
        </is>
      </c>
      <c r="B1360" t="inlineStr">
        <is>
          <t>2023-10-01</t>
        </is>
      </c>
      <c r="C1360" t="inlineStr">
        <is>
          <t>S046</t>
        </is>
      </c>
      <c r="D1360" t="inlineStr">
        <is>
          <t>Store_046</t>
        </is>
      </c>
      <c r="E1360" t="inlineStr">
        <is>
          <t>South</t>
        </is>
      </c>
      <c r="F1360" t="inlineStr">
        <is>
          <t>P0197</t>
        </is>
      </c>
      <c r="G1360" t="inlineStr">
        <is>
          <t>Prod_0197</t>
        </is>
      </c>
      <c r="H1360" t="inlineStr">
        <is>
          <t>Food</t>
        </is>
      </c>
      <c r="I1360" t="n">
        <v>3</v>
      </c>
      <c r="J1360" t="n">
        <v>207.31</v>
      </c>
      <c r="K1360" t="n">
        <v>0.15</v>
      </c>
      <c r="L1360">
        <f>I1360*J1360*(1-K1360)</f>
        <v/>
      </c>
      <c r="M1360">
        <f>VLOOKUP(F1360,Products!A:D,4,FALSE)*I1360</f>
        <v/>
      </c>
      <c r="N1360">
        <f>L1360-M1360</f>
        <v/>
      </c>
    </row>
    <row r="1361">
      <c r="A1361" t="inlineStr">
        <is>
          <t>T1001359</t>
        </is>
      </c>
      <c r="B1361" t="inlineStr">
        <is>
          <t>2024-06-19</t>
        </is>
      </c>
      <c r="C1361" t="inlineStr">
        <is>
          <t>S048</t>
        </is>
      </c>
      <c r="D1361" t="inlineStr">
        <is>
          <t>Store_048</t>
        </is>
      </c>
      <c r="E1361" t="inlineStr">
        <is>
          <t>South</t>
        </is>
      </c>
      <c r="F1361" t="inlineStr">
        <is>
          <t>P0052</t>
        </is>
      </c>
      <c r="G1361" t="inlineStr">
        <is>
          <t>Prod_0052</t>
        </is>
      </c>
      <c r="H1361" t="inlineStr">
        <is>
          <t>Clothing</t>
        </is>
      </c>
      <c r="I1361" t="n">
        <v>5</v>
      </c>
      <c r="J1361" t="n">
        <v>50.84</v>
      </c>
      <c r="K1361" t="n">
        <v>0</v>
      </c>
      <c r="L1361">
        <f>I1361*J1361*(1-K1361)</f>
        <v/>
      </c>
      <c r="M1361">
        <f>VLOOKUP(F1361,Products!A:D,4,FALSE)*I1361</f>
        <v/>
      </c>
      <c r="N1361">
        <f>L1361-M1361</f>
        <v/>
      </c>
    </row>
    <row r="1362">
      <c r="A1362" t="inlineStr">
        <is>
          <t>T1001360</t>
        </is>
      </c>
      <c r="B1362" t="inlineStr">
        <is>
          <t>2025-08-10</t>
        </is>
      </c>
      <c r="C1362" t="inlineStr">
        <is>
          <t>S033</t>
        </is>
      </c>
      <c r="D1362" t="inlineStr">
        <is>
          <t>Store_033</t>
        </is>
      </c>
      <c r="E1362" t="inlineStr">
        <is>
          <t>North</t>
        </is>
      </c>
      <c r="F1362" t="inlineStr">
        <is>
          <t>P0132</t>
        </is>
      </c>
      <c r="G1362" t="inlineStr">
        <is>
          <t>Prod_0132</t>
        </is>
      </c>
      <c r="H1362" t="inlineStr">
        <is>
          <t>Food</t>
        </is>
      </c>
      <c r="I1362" t="n">
        <v>4</v>
      </c>
      <c r="J1362" t="n">
        <v>150.8</v>
      </c>
      <c r="K1362" t="n">
        <v>0</v>
      </c>
      <c r="L1362">
        <f>I1362*J1362*(1-K1362)</f>
        <v/>
      </c>
      <c r="M1362">
        <f>VLOOKUP(F1362,Products!A:D,4,FALSE)*I1362</f>
        <v/>
      </c>
      <c r="N1362">
        <f>L1362-M1362</f>
        <v/>
      </c>
    </row>
    <row r="1363">
      <c r="A1363" t="inlineStr">
        <is>
          <t>T1001361</t>
        </is>
      </c>
      <c r="B1363" t="inlineStr">
        <is>
          <t>2024-10-30</t>
        </is>
      </c>
      <c r="C1363" t="inlineStr">
        <is>
          <t>S007</t>
        </is>
      </c>
      <c r="D1363" t="inlineStr">
        <is>
          <t>Store_007</t>
        </is>
      </c>
      <c r="E1363" t="inlineStr">
        <is>
          <t>East</t>
        </is>
      </c>
      <c r="F1363" t="inlineStr">
        <is>
          <t>P0191</t>
        </is>
      </c>
      <c r="G1363" t="inlineStr">
        <is>
          <t>Prod_0191</t>
        </is>
      </c>
      <c r="H1363" t="inlineStr">
        <is>
          <t>Food</t>
        </is>
      </c>
      <c r="I1363" t="n">
        <v>7</v>
      </c>
      <c r="J1363" t="n">
        <v>465.95</v>
      </c>
      <c r="K1363" t="n">
        <v>0.1</v>
      </c>
      <c r="L1363">
        <f>I1363*J1363*(1-K1363)</f>
        <v/>
      </c>
      <c r="M1363">
        <f>VLOOKUP(F1363,Products!A:D,4,FALSE)*I1363</f>
        <v/>
      </c>
      <c r="N1363">
        <f>L1363-M1363</f>
        <v/>
      </c>
    </row>
    <row r="1364">
      <c r="A1364" t="inlineStr">
        <is>
          <t>T1001362</t>
        </is>
      </c>
      <c r="B1364" t="inlineStr">
        <is>
          <t>2023-02-12</t>
        </is>
      </c>
      <c r="C1364" t="inlineStr">
        <is>
          <t>S018</t>
        </is>
      </c>
      <c r="D1364" t="inlineStr">
        <is>
          <t>Store_018</t>
        </is>
      </c>
      <c r="E1364" t="inlineStr">
        <is>
          <t>South</t>
        </is>
      </c>
      <c r="F1364" t="inlineStr">
        <is>
          <t>P0099</t>
        </is>
      </c>
      <c r="G1364" t="inlineStr">
        <is>
          <t>Prod_0099</t>
        </is>
      </c>
      <c r="H1364" t="inlineStr">
        <is>
          <t>Beverages</t>
        </is>
      </c>
      <c r="I1364" t="n">
        <v>3</v>
      </c>
      <c r="J1364" t="n">
        <v>109.67</v>
      </c>
      <c r="K1364" t="n">
        <v>0</v>
      </c>
      <c r="L1364">
        <f>I1364*J1364*(1-K1364)</f>
        <v/>
      </c>
      <c r="M1364">
        <f>VLOOKUP(F1364,Products!A:D,4,FALSE)*I1364</f>
        <v/>
      </c>
      <c r="N1364">
        <f>L1364-M1364</f>
        <v/>
      </c>
    </row>
    <row r="1365">
      <c r="A1365" t="inlineStr">
        <is>
          <t>T1001363</t>
        </is>
      </c>
      <c r="B1365" t="inlineStr">
        <is>
          <t>2024-08-11</t>
        </is>
      </c>
      <c r="C1365" t="inlineStr">
        <is>
          <t>S036</t>
        </is>
      </c>
      <c r="D1365" t="inlineStr">
        <is>
          <t>Store_036</t>
        </is>
      </c>
      <c r="E1365" t="inlineStr">
        <is>
          <t>Central</t>
        </is>
      </c>
      <c r="F1365" t="inlineStr">
        <is>
          <t>P0010</t>
        </is>
      </c>
      <c r="G1365" t="inlineStr">
        <is>
          <t>Prod_0010</t>
        </is>
      </c>
      <c r="H1365" t="inlineStr">
        <is>
          <t>Electronics</t>
        </is>
      </c>
      <c r="I1365" t="n">
        <v>2</v>
      </c>
      <c r="J1365" t="n">
        <v>642.39</v>
      </c>
      <c r="K1365" t="n">
        <v>0</v>
      </c>
      <c r="L1365">
        <f>I1365*J1365*(1-K1365)</f>
        <v/>
      </c>
      <c r="M1365">
        <f>VLOOKUP(F1365,Products!A:D,4,FALSE)*I1365</f>
        <v/>
      </c>
      <c r="N1365">
        <f>L1365-M1365</f>
        <v/>
      </c>
    </row>
    <row r="1366">
      <c r="A1366" t="inlineStr">
        <is>
          <t>T1001364</t>
        </is>
      </c>
      <c r="B1366" t="inlineStr">
        <is>
          <t>2024-03-22</t>
        </is>
      </c>
      <c r="C1366" t="inlineStr">
        <is>
          <t>S028</t>
        </is>
      </c>
      <c r="D1366" t="inlineStr">
        <is>
          <t>Store_028</t>
        </is>
      </c>
      <c r="E1366" t="inlineStr">
        <is>
          <t>North</t>
        </is>
      </c>
      <c r="F1366" t="inlineStr">
        <is>
          <t>P0117</t>
        </is>
      </c>
      <c r="G1366" t="inlineStr">
        <is>
          <t>Prod_0117</t>
        </is>
      </c>
      <c r="H1366" t="inlineStr">
        <is>
          <t>Electronics</t>
        </is>
      </c>
      <c r="I1366" t="n">
        <v>9</v>
      </c>
      <c r="J1366" t="n">
        <v>465.44</v>
      </c>
      <c r="K1366" t="n">
        <v>0</v>
      </c>
      <c r="L1366">
        <f>I1366*J1366*(1-K1366)</f>
        <v/>
      </c>
      <c r="M1366">
        <f>VLOOKUP(F1366,Products!A:D,4,FALSE)*I1366</f>
        <v/>
      </c>
      <c r="N1366">
        <f>L1366-M1366</f>
        <v/>
      </c>
    </row>
    <row r="1367">
      <c r="A1367" t="inlineStr">
        <is>
          <t>T1001365</t>
        </is>
      </c>
      <c r="B1367" t="inlineStr">
        <is>
          <t>2024-07-24</t>
        </is>
      </c>
      <c r="C1367" t="inlineStr">
        <is>
          <t>S035</t>
        </is>
      </c>
      <c r="D1367" t="inlineStr">
        <is>
          <t>Store_035</t>
        </is>
      </c>
      <c r="E1367" t="inlineStr">
        <is>
          <t>Central</t>
        </is>
      </c>
      <c r="F1367" t="inlineStr">
        <is>
          <t>P0145</t>
        </is>
      </c>
      <c r="G1367" t="inlineStr">
        <is>
          <t>Prod_0145</t>
        </is>
      </c>
      <c r="H1367" t="inlineStr">
        <is>
          <t>Electronics</t>
        </is>
      </c>
      <c r="I1367" t="n">
        <v>7</v>
      </c>
      <c r="J1367" t="n">
        <v>592.29</v>
      </c>
      <c r="K1367" t="n">
        <v>0.1</v>
      </c>
      <c r="L1367">
        <f>I1367*J1367*(1-K1367)</f>
        <v/>
      </c>
      <c r="M1367">
        <f>VLOOKUP(F1367,Products!A:D,4,FALSE)*I1367</f>
        <v/>
      </c>
      <c r="N1367">
        <f>L1367-M1367</f>
        <v/>
      </c>
    </row>
    <row r="1368">
      <c r="A1368" t="inlineStr">
        <is>
          <t>T1001366</t>
        </is>
      </c>
      <c r="B1368" t="inlineStr">
        <is>
          <t>2023-02-17</t>
        </is>
      </c>
      <c r="C1368" t="inlineStr">
        <is>
          <t>S045</t>
        </is>
      </c>
      <c r="D1368" t="inlineStr">
        <is>
          <t>Store_045</t>
        </is>
      </c>
      <c r="E1368" t="inlineStr">
        <is>
          <t>East</t>
        </is>
      </c>
      <c r="F1368" t="inlineStr">
        <is>
          <t>P0156</t>
        </is>
      </c>
      <c r="G1368" t="inlineStr">
        <is>
          <t>Prod_0156</t>
        </is>
      </c>
      <c r="H1368" t="inlineStr">
        <is>
          <t>Toys</t>
        </is>
      </c>
      <c r="I1368" t="n">
        <v>5</v>
      </c>
      <c r="J1368" t="n">
        <v>417.24</v>
      </c>
      <c r="K1368" t="n">
        <v>0.05</v>
      </c>
      <c r="L1368">
        <f>I1368*J1368*(1-K1368)</f>
        <v/>
      </c>
      <c r="M1368">
        <f>VLOOKUP(F1368,Products!A:D,4,FALSE)*I1368</f>
        <v/>
      </c>
      <c r="N1368">
        <f>L1368-M1368</f>
        <v/>
      </c>
    </row>
    <row r="1369">
      <c r="A1369" t="inlineStr">
        <is>
          <t>T1001367</t>
        </is>
      </c>
      <c r="B1369" t="inlineStr">
        <is>
          <t>2025-03-19</t>
        </is>
      </c>
      <c r="C1369" t="inlineStr">
        <is>
          <t>S018</t>
        </is>
      </c>
      <c r="D1369" t="inlineStr">
        <is>
          <t>Store_018</t>
        </is>
      </c>
      <c r="E1369" t="inlineStr">
        <is>
          <t>South</t>
        </is>
      </c>
      <c r="F1369" t="inlineStr">
        <is>
          <t>P0046</t>
        </is>
      </c>
      <c r="G1369" t="inlineStr">
        <is>
          <t>Prod_0046</t>
        </is>
      </c>
      <c r="H1369" t="inlineStr">
        <is>
          <t>Electronics</t>
        </is>
      </c>
      <c r="I1369" t="n">
        <v>2</v>
      </c>
      <c r="J1369" t="n">
        <v>46.44</v>
      </c>
      <c r="K1369" t="n">
        <v>0.15</v>
      </c>
      <c r="L1369">
        <f>I1369*J1369*(1-K1369)</f>
        <v/>
      </c>
      <c r="M1369">
        <f>VLOOKUP(F1369,Products!A:D,4,FALSE)*I1369</f>
        <v/>
      </c>
      <c r="N1369">
        <f>L1369-M1369</f>
        <v/>
      </c>
    </row>
    <row r="1370">
      <c r="A1370" t="inlineStr">
        <is>
          <t>T1001368</t>
        </is>
      </c>
      <c r="B1370" t="inlineStr">
        <is>
          <t>2024-02-15</t>
        </is>
      </c>
      <c r="C1370" t="inlineStr">
        <is>
          <t>S039</t>
        </is>
      </c>
      <c r="D1370" t="inlineStr">
        <is>
          <t>Store_039</t>
        </is>
      </c>
      <c r="E1370" t="inlineStr">
        <is>
          <t>North</t>
        </is>
      </c>
      <c r="F1370" t="inlineStr">
        <is>
          <t>P0061</t>
        </is>
      </c>
      <c r="G1370" t="inlineStr">
        <is>
          <t>Prod_0061</t>
        </is>
      </c>
      <c r="H1370" t="inlineStr">
        <is>
          <t>Beverages</t>
        </is>
      </c>
      <c r="I1370" t="n">
        <v>2</v>
      </c>
      <c r="J1370" t="n">
        <v>49.64</v>
      </c>
      <c r="K1370" t="n">
        <v>0</v>
      </c>
      <c r="L1370">
        <f>I1370*J1370*(1-K1370)</f>
        <v/>
      </c>
      <c r="M1370">
        <f>VLOOKUP(F1370,Products!A:D,4,FALSE)*I1370</f>
        <v/>
      </c>
      <c r="N1370">
        <f>L1370-M1370</f>
        <v/>
      </c>
    </row>
    <row r="1371">
      <c r="A1371" t="inlineStr">
        <is>
          <t>T1001369</t>
        </is>
      </c>
      <c r="B1371" t="inlineStr">
        <is>
          <t>2024-01-24</t>
        </is>
      </c>
      <c r="C1371" t="inlineStr">
        <is>
          <t>S040</t>
        </is>
      </c>
      <c r="D1371" t="inlineStr">
        <is>
          <t>Store_040</t>
        </is>
      </c>
      <c r="E1371" t="inlineStr">
        <is>
          <t>Central</t>
        </is>
      </c>
      <c r="F1371" t="inlineStr">
        <is>
          <t>P0166</t>
        </is>
      </c>
      <c r="G1371" t="inlineStr">
        <is>
          <t>Prod_0166</t>
        </is>
      </c>
      <c r="H1371" t="inlineStr">
        <is>
          <t>Electronics</t>
        </is>
      </c>
      <c r="I1371" t="n">
        <v>7</v>
      </c>
      <c r="J1371" t="n">
        <v>494.87</v>
      </c>
      <c r="K1371" t="n">
        <v>0</v>
      </c>
      <c r="L1371">
        <f>I1371*J1371*(1-K1371)</f>
        <v/>
      </c>
      <c r="M1371">
        <f>VLOOKUP(F1371,Products!A:D,4,FALSE)*I1371</f>
        <v/>
      </c>
      <c r="N1371">
        <f>L1371-M1371</f>
        <v/>
      </c>
    </row>
    <row r="1372">
      <c r="A1372" t="inlineStr">
        <is>
          <t>T1001370</t>
        </is>
      </c>
      <c r="B1372" t="inlineStr">
        <is>
          <t>2024-02-08</t>
        </is>
      </c>
      <c r="C1372" t="inlineStr">
        <is>
          <t>S042</t>
        </is>
      </c>
      <c r="D1372" t="inlineStr">
        <is>
          <t>Store_042</t>
        </is>
      </c>
      <c r="E1372" t="inlineStr">
        <is>
          <t>Central</t>
        </is>
      </c>
      <c r="F1372" t="inlineStr">
        <is>
          <t>P0199</t>
        </is>
      </c>
      <c r="G1372" t="inlineStr">
        <is>
          <t>Prod_0199</t>
        </is>
      </c>
      <c r="H1372" t="inlineStr">
        <is>
          <t>Beverages</t>
        </is>
      </c>
      <c r="I1372" t="n">
        <v>6</v>
      </c>
      <c r="J1372" t="n">
        <v>125.71</v>
      </c>
      <c r="K1372" t="n">
        <v>0</v>
      </c>
      <c r="L1372">
        <f>I1372*J1372*(1-K1372)</f>
        <v/>
      </c>
      <c r="M1372">
        <f>VLOOKUP(F1372,Products!A:D,4,FALSE)*I1372</f>
        <v/>
      </c>
      <c r="N1372">
        <f>L1372-M1372</f>
        <v/>
      </c>
    </row>
    <row r="1373">
      <c r="A1373" t="inlineStr">
        <is>
          <t>T1001371</t>
        </is>
      </c>
      <c r="B1373" t="inlineStr">
        <is>
          <t>2025-01-05</t>
        </is>
      </c>
      <c r="C1373" t="inlineStr">
        <is>
          <t>S041</t>
        </is>
      </c>
      <c r="D1373" t="inlineStr">
        <is>
          <t>Store_041</t>
        </is>
      </c>
      <c r="E1373" t="inlineStr">
        <is>
          <t>East</t>
        </is>
      </c>
      <c r="F1373" t="inlineStr">
        <is>
          <t>P0049</t>
        </is>
      </c>
      <c r="G1373" t="inlineStr">
        <is>
          <t>Prod_0049</t>
        </is>
      </c>
      <c r="H1373" t="inlineStr">
        <is>
          <t>Beverages</t>
        </is>
      </c>
      <c r="I1373" t="n">
        <v>6</v>
      </c>
      <c r="J1373" t="n">
        <v>268.74</v>
      </c>
      <c r="K1373" t="n">
        <v>0</v>
      </c>
      <c r="L1373">
        <f>I1373*J1373*(1-K1373)</f>
        <v/>
      </c>
      <c r="M1373">
        <f>VLOOKUP(F1373,Products!A:D,4,FALSE)*I1373</f>
        <v/>
      </c>
      <c r="N1373">
        <f>L1373-M1373</f>
        <v/>
      </c>
    </row>
    <row r="1374">
      <c r="A1374" t="inlineStr">
        <is>
          <t>T1001372</t>
        </is>
      </c>
      <c r="B1374" t="inlineStr">
        <is>
          <t>2024-11-30</t>
        </is>
      </c>
      <c r="C1374" t="inlineStr">
        <is>
          <t>S035</t>
        </is>
      </c>
      <c r="D1374" t="inlineStr">
        <is>
          <t>Store_035</t>
        </is>
      </c>
      <c r="E1374" t="inlineStr">
        <is>
          <t>Central</t>
        </is>
      </c>
      <c r="F1374" t="inlineStr">
        <is>
          <t>P0160</t>
        </is>
      </c>
      <c r="G1374" t="inlineStr">
        <is>
          <t>Prod_0160</t>
        </is>
      </c>
      <c r="H1374" t="inlineStr">
        <is>
          <t>Food</t>
        </is>
      </c>
      <c r="I1374" t="n">
        <v>4</v>
      </c>
      <c r="J1374" t="n">
        <v>717.51</v>
      </c>
      <c r="K1374" t="n">
        <v>0.2</v>
      </c>
      <c r="L1374">
        <f>I1374*J1374*(1-K1374)</f>
        <v/>
      </c>
      <c r="M1374">
        <f>VLOOKUP(F1374,Products!A:D,4,FALSE)*I1374</f>
        <v/>
      </c>
      <c r="N1374">
        <f>L1374-M1374</f>
        <v/>
      </c>
    </row>
    <row r="1375">
      <c r="A1375" t="inlineStr">
        <is>
          <t>T1001373</t>
        </is>
      </c>
      <c r="B1375" t="inlineStr">
        <is>
          <t>2024-09-04</t>
        </is>
      </c>
      <c r="C1375" t="inlineStr">
        <is>
          <t>S040</t>
        </is>
      </c>
      <c r="D1375" t="inlineStr">
        <is>
          <t>Store_040</t>
        </is>
      </c>
      <c r="E1375" t="inlineStr">
        <is>
          <t>Central</t>
        </is>
      </c>
      <c r="F1375" t="inlineStr">
        <is>
          <t>P0189</t>
        </is>
      </c>
      <c r="G1375" t="inlineStr">
        <is>
          <t>Prod_0189</t>
        </is>
      </c>
      <c r="H1375" t="inlineStr">
        <is>
          <t>Food</t>
        </is>
      </c>
      <c r="I1375" t="n">
        <v>7</v>
      </c>
      <c r="J1375" t="n">
        <v>737.0700000000001</v>
      </c>
      <c r="K1375" t="n">
        <v>0</v>
      </c>
      <c r="L1375">
        <f>I1375*J1375*(1-K1375)</f>
        <v/>
      </c>
      <c r="M1375">
        <f>VLOOKUP(F1375,Products!A:D,4,FALSE)*I1375</f>
        <v/>
      </c>
      <c r="N1375">
        <f>L1375-M1375</f>
        <v/>
      </c>
    </row>
    <row r="1376">
      <c r="A1376" t="inlineStr">
        <is>
          <t>T1001374</t>
        </is>
      </c>
      <c r="B1376" t="inlineStr">
        <is>
          <t>2025-08-16</t>
        </is>
      </c>
      <c r="C1376" t="inlineStr">
        <is>
          <t>S013</t>
        </is>
      </c>
      <c r="D1376" t="inlineStr">
        <is>
          <t>Store_013</t>
        </is>
      </c>
      <c r="E1376" t="inlineStr">
        <is>
          <t>North</t>
        </is>
      </c>
      <c r="F1376" t="inlineStr">
        <is>
          <t>P0178</t>
        </is>
      </c>
      <c r="G1376" t="inlineStr">
        <is>
          <t>Prod_0178</t>
        </is>
      </c>
      <c r="H1376" t="inlineStr">
        <is>
          <t>Beverages</t>
        </is>
      </c>
      <c r="I1376" t="n">
        <v>7</v>
      </c>
      <c r="J1376" t="n">
        <v>658.3099999999999</v>
      </c>
      <c r="K1376" t="n">
        <v>0.05</v>
      </c>
      <c r="L1376">
        <f>I1376*J1376*(1-K1376)</f>
        <v/>
      </c>
      <c r="M1376">
        <f>VLOOKUP(F1376,Products!A:D,4,FALSE)*I1376</f>
        <v/>
      </c>
      <c r="N1376">
        <f>L1376-M1376</f>
        <v/>
      </c>
    </row>
    <row r="1377">
      <c r="A1377" t="inlineStr">
        <is>
          <t>T1001375</t>
        </is>
      </c>
      <c r="B1377" t="inlineStr">
        <is>
          <t>2023-12-11</t>
        </is>
      </c>
      <c r="C1377" t="inlineStr">
        <is>
          <t>S010</t>
        </is>
      </c>
      <c r="D1377" t="inlineStr">
        <is>
          <t>Store_010</t>
        </is>
      </c>
      <c r="E1377" t="inlineStr">
        <is>
          <t>North</t>
        </is>
      </c>
      <c r="F1377" t="inlineStr">
        <is>
          <t>P0110</t>
        </is>
      </c>
      <c r="G1377" t="inlineStr">
        <is>
          <t>Prod_0110</t>
        </is>
      </c>
      <c r="H1377" t="inlineStr">
        <is>
          <t>Stationery</t>
        </is>
      </c>
      <c r="I1377" t="n">
        <v>6</v>
      </c>
      <c r="J1377" t="n">
        <v>86.97</v>
      </c>
      <c r="K1377" t="n">
        <v>0.05</v>
      </c>
      <c r="L1377">
        <f>I1377*J1377*(1-K1377)</f>
        <v/>
      </c>
      <c r="M1377">
        <f>VLOOKUP(F1377,Products!A:D,4,FALSE)*I1377</f>
        <v/>
      </c>
      <c r="N1377">
        <f>L1377-M1377</f>
        <v/>
      </c>
    </row>
    <row r="1378">
      <c r="A1378" t="inlineStr">
        <is>
          <t>T1001376</t>
        </is>
      </c>
      <c r="B1378" t="inlineStr">
        <is>
          <t>2024-07-21</t>
        </is>
      </c>
      <c r="C1378" t="inlineStr">
        <is>
          <t>S019</t>
        </is>
      </c>
      <c r="D1378" t="inlineStr">
        <is>
          <t>Store_019</t>
        </is>
      </c>
      <c r="E1378" t="inlineStr">
        <is>
          <t>East</t>
        </is>
      </c>
      <c r="F1378" t="inlineStr">
        <is>
          <t>P0068</t>
        </is>
      </c>
      <c r="G1378" t="inlineStr">
        <is>
          <t>Prod_0068</t>
        </is>
      </c>
      <c r="H1378" t="inlineStr">
        <is>
          <t>Household</t>
        </is>
      </c>
      <c r="I1378" t="n">
        <v>8</v>
      </c>
      <c r="J1378" t="n">
        <v>214.57</v>
      </c>
      <c r="K1378" t="n">
        <v>0.05</v>
      </c>
      <c r="L1378">
        <f>I1378*J1378*(1-K1378)</f>
        <v/>
      </c>
      <c r="M1378">
        <f>VLOOKUP(F1378,Products!A:D,4,FALSE)*I1378</f>
        <v/>
      </c>
      <c r="N1378">
        <f>L1378-M1378</f>
        <v/>
      </c>
    </row>
    <row r="1379">
      <c r="A1379" t="inlineStr">
        <is>
          <t>T1001377</t>
        </is>
      </c>
      <c r="B1379" t="inlineStr">
        <is>
          <t>2023-11-24</t>
        </is>
      </c>
      <c r="C1379" t="inlineStr">
        <is>
          <t>S042</t>
        </is>
      </c>
      <c r="D1379" t="inlineStr">
        <is>
          <t>Store_042</t>
        </is>
      </c>
      <c r="E1379" t="inlineStr">
        <is>
          <t>Central</t>
        </is>
      </c>
      <c r="F1379" t="inlineStr">
        <is>
          <t>P0127</t>
        </is>
      </c>
      <c r="G1379" t="inlineStr">
        <is>
          <t>Prod_0127</t>
        </is>
      </c>
      <c r="H1379" t="inlineStr">
        <is>
          <t>Toys</t>
        </is>
      </c>
      <c r="I1379" t="n">
        <v>6</v>
      </c>
      <c r="J1379" t="n">
        <v>871.28</v>
      </c>
      <c r="K1379" t="n">
        <v>0.2</v>
      </c>
      <c r="L1379">
        <f>I1379*J1379*(1-K1379)</f>
        <v/>
      </c>
      <c r="M1379">
        <f>VLOOKUP(F1379,Products!A:D,4,FALSE)*I1379</f>
        <v/>
      </c>
      <c r="N1379">
        <f>L1379-M1379</f>
        <v/>
      </c>
    </row>
    <row r="1380">
      <c r="A1380" t="inlineStr">
        <is>
          <t>T1001378</t>
        </is>
      </c>
      <c r="B1380" t="inlineStr">
        <is>
          <t>2025-07-29</t>
        </is>
      </c>
      <c r="C1380" t="inlineStr">
        <is>
          <t>S010</t>
        </is>
      </c>
      <c r="D1380" t="inlineStr">
        <is>
          <t>Store_010</t>
        </is>
      </c>
      <c r="E1380" t="inlineStr">
        <is>
          <t>North</t>
        </is>
      </c>
      <c r="F1380" t="inlineStr">
        <is>
          <t>P0174</t>
        </is>
      </c>
      <c r="G1380" t="inlineStr">
        <is>
          <t>Prod_0174</t>
        </is>
      </c>
      <c r="H1380" t="inlineStr">
        <is>
          <t>Food</t>
        </is>
      </c>
      <c r="I1380" t="n">
        <v>2</v>
      </c>
      <c r="J1380" t="n">
        <v>75.40000000000001</v>
      </c>
      <c r="K1380" t="n">
        <v>0.05</v>
      </c>
      <c r="L1380">
        <f>I1380*J1380*(1-K1380)</f>
        <v/>
      </c>
      <c r="M1380">
        <f>VLOOKUP(F1380,Products!A:D,4,FALSE)*I1380</f>
        <v/>
      </c>
      <c r="N1380">
        <f>L1380-M1380</f>
        <v/>
      </c>
    </row>
    <row r="1381">
      <c r="A1381" t="inlineStr">
        <is>
          <t>T1001379</t>
        </is>
      </c>
      <c r="B1381" t="inlineStr">
        <is>
          <t>2024-02-27</t>
        </is>
      </c>
      <c r="C1381" t="inlineStr">
        <is>
          <t>S013</t>
        </is>
      </c>
      <c r="D1381" t="inlineStr">
        <is>
          <t>Store_013</t>
        </is>
      </c>
      <c r="E1381" t="inlineStr">
        <is>
          <t>North</t>
        </is>
      </c>
      <c r="F1381" t="inlineStr">
        <is>
          <t>P0157</t>
        </is>
      </c>
      <c r="G1381" t="inlineStr">
        <is>
          <t>Prod_0157</t>
        </is>
      </c>
      <c r="H1381" t="inlineStr">
        <is>
          <t>Toys</t>
        </is>
      </c>
      <c r="I1381" t="n">
        <v>1</v>
      </c>
      <c r="J1381" t="n">
        <v>232.57</v>
      </c>
      <c r="K1381" t="n">
        <v>0.05</v>
      </c>
      <c r="L1381">
        <f>I1381*J1381*(1-K1381)</f>
        <v/>
      </c>
      <c r="M1381">
        <f>VLOOKUP(F1381,Products!A:D,4,FALSE)*I1381</f>
        <v/>
      </c>
      <c r="N1381">
        <f>L1381-M1381</f>
        <v/>
      </c>
    </row>
    <row r="1382">
      <c r="A1382" t="inlineStr">
        <is>
          <t>T1001380</t>
        </is>
      </c>
      <c r="B1382" t="inlineStr">
        <is>
          <t>2024-06-17</t>
        </is>
      </c>
      <c r="C1382" t="inlineStr">
        <is>
          <t>S005</t>
        </is>
      </c>
      <c r="D1382" t="inlineStr">
        <is>
          <t>Store_005</t>
        </is>
      </c>
      <c r="E1382" t="inlineStr">
        <is>
          <t>Central</t>
        </is>
      </c>
      <c r="F1382" t="inlineStr">
        <is>
          <t>P0158</t>
        </is>
      </c>
      <c r="G1382" t="inlineStr">
        <is>
          <t>Prod_0158</t>
        </is>
      </c>
      <c r="H1382" t="inlineStr">
        <is>
          <t>Beverages</t>
        </is>
      </c>
      <c r="I1382" t="n">
        <v>6</v>
      </c>
      <c r="J1382" t="n">
        <v>252.24</v>
      </c>
      <c r="K1382" t="n">
        <v>0.15</v>
      </c>
      <c r="L1382">
        <f>I1382*J1382*(1-K1382)</f>
        <v/>
      </c>
      <c r="M1382">
        <f>VLOOKUP(F1382,Products!A:D,4,FALSE)*I1382</f>
        <v/>
      </c>
      <c r="N1382">
        <f>L1382-M1382</f>
        <v/>
      </c>
    </row>
    <row r="1383">
      <c r="A1383" t="inlineStr">
        <is>
          <t>T1001381</t>
        </is>
      </c>
      <c r="B1383" t="inlineStr">
        <is>
          <t>2023-06-07</t>
        </is>
      </c>
      <c r="C1383" t="inlineStr">
        <is>
          <t>S046</t>
        </is>
      </c>
      <c r="D1383" t="inlineStr">
        <is>
          <t>Store_046</t>
        </is>
      </c>
      <c r="E1383" t="inlineStr">
        <is>
          <t>South</t>
        </is>
      </c>
      <c r="F1383" t="inlineStr">
        <is>
          <t>P0200</t>
        </is>
      </c>
      <c r="G1383" t="inlineStr">
        <is>
          <t>Prod_0200</t>
        </is>
      </c>
      <c r="H1383" t="inlineStr">
        <is>
          <t>Electronics</t>
        </is>
      </c>
      <c r="I1383" t="n">
        <v>6</v>
      </c>
      <c r="J1383" t="n">
        <v>304.59</v>
      </c>
      <c r="K1383" t="n">
        <v>0.05</v>
      </c>
      <c r="L1383">
        <f>I1383*J1383*(1-K1383)</f>
        <v/>
      </c>
      <c r="M1383">
        <f>VLOOKUP(F1383,Products!A:D,4,FALSE)*I1383</f>
        <v/>
      </c>
      <c r="N1383">
        <f>L1383-M1383</f>
        <v/>
      </c>
    </row>
    <row r="1384">
      <c r="A1384" t="inlineStr">
        <is>
          <t>T1001382</t>
        </is>
      </c>
      <c r="B1384" t="inlineStr">
        <is>
          <t>2024-12-05</t>
        </is>
      </c>
      <c r="C1384" t="inlineStr">
        <is>
          <t>S048</t>
        </is>
      </c>
      <c r="D1384" t="inlineStr">
        <is>
          <t>Store_048</t>
        </is>
      </c>
      <c r="E1384" t="inlineStr">
        <is>
          <t>South</t>
        </is>
      </c>
      <c r="F1384" t="inlineStr">
        <is>
          <t>P0035</t>
        </is>
      </c>
      <c r="G1384" t="inlineStr">
        <is>
          <t>Prod_0035</t>
        </is>
      </c>
      <c r="H1384" t="inlineStr">
        <is>
          <t>Beverages</t>
        </is>
      </c>
      <c r="I1384" t="n">
        <v>4</v>
      </c>
      <c r="J1384" t="n">
        <v>101.04</v>
      </c>
      <c r="K1384" t="n">
        <v>0.05</v>
      </c>
      <c r="L1384">
        <f>I1384*J1384*(1-K1384)</f>
        <v/>
      </c>
      <c r="M1384">
        <f>VLOOKUP(F1384,Products!A:D,4,FALSE)*I1384</f>
        <v/>
      </c>
      <c r="N1384">
        <f>L1384-M1384</f>
        <v/>
      </c>
    </row>
    <row r="1385">
      <c r="A1385" t="inlineStr">
        <is>
          <t>T1001383</t>
        </is>
      </c>
      <c r="B1385" t="inlineStr">
        <is>
          <t>2025-01-26</t>
        </is>
      </c>
      <c r="C1385" t="inlineStr">
        <is>
          <t>S043</t>
        </is>
      </c>
      <c r="D1385" t="inlineStr">
        <is>
          <t>Store_043</t>
        </is>
      </c>
      <c r="E1385" t="inlineStr">
        <is>
          <t>East</t>
        </is>
      </c>
      <c r="F1385" t="inlineStr">
        <is>
          <t>P0176</t>
        </is>
      </c>
      <c r="G1385" t="inlineStr">
        <is>
          <t>Prod_0176</t>
        </is>
      </c>
      <c r="H1385" t="inlineStr">
        <is>
          <t>Food</t>
        </is>
      </c>
      <c r="I1385" t="n">
        <v>3</v>
      </c>
      <c r="J1385" t="n">
        <v>659.37</v>
      </c>
      <c r="K1385" t="n">
        <v>0.1</v>
      </c>
      <c r="L1385">
        <f>I1385*J1385*(1-K1385)</f>
        <v/>
      </c>
      <c r="M1385">
        <f>VLOOKUP(F1385,Products!A:D,4,FALSE)*I1385</f>
        <v/>
      </c>
      <c r="N1385">
        <f>L1385-M1385</f>
        <v/>
      </c>
    </row>
    <row r="1386">
      <c r="A1386" t="inlineStr">
        <is>
          <t>T1001384</t>
        </is>
      </c>
      <c r="B1386" t="inlineStr">
        <is>
          <t>2024-05-06</t>
        </is>
      </c>
      <c r="C1386" t="inlineStr">
        <is>
          <t>S005</t>
        </is>
      </c>
      <c r="D1386" t="inlineStr">
        <is>
          <t>Store_005</t>
        </is>
      </c>
      <c r="E1386" t="inlineStr">
        <is>
          <t>Central</t>
        </is>
      </c>
      <c r="F1386" t="inlineStr">
        <is>
          <t>P0116</t>
        </is>
      </c>
      <c r="G1386" t="inlineStr">
        <is>
          <t>Prod_0116</t>
        </is>
      </c>
      <c r="H1386" t="inlineStr">
        <is>
          <t>Clothing</t>
        </is>
      </c>
      <c r="I1386" t="n">
        <v>8</v>
      </c>
      <c r="J1386" t="n">
        <v>976.74</v>
      </c>
      <c r="K1386" t="n">
        <v>0</v>
      </c>
      <c r="L1386">
        <f>I1386*J1386*(1-K1386)</f>
        <v/>
      </c>
      <c r="M1386">
        <f>VLOOKUP(F1386,Products!A:D,4,FALSE)*I1386</f>
        <v/>
      </c>
      <c r="N1386">
        <f>L1386-M1386</f>
        <v/>
      </c>
    </row>
    <row r="1387">
      <c r="A1387" t="inlineStr">
        <is>
          <t>T1001385</t>
        </is>
      </c>
      <c r="B1387" t="inlineStr">
        <is>
          <t>2024-05-23</t>
        </is>
      </c>
      <c r="C1387" t="inlineStr">
        <is>
          <t>S031</t>
        </is>
      </c>
      <c r="D1387" t="inlineStr">
        <is>
          <t>Store_031</t>
        </is>
      </c>
      <c r="E1387" t="inlineStr">
        <is>
          <t>Central</t>
        </is>
      </c>
      <c r="F1387" t="inlineStr">
        <is>
          <t>P0165</t>
        </is>
      </c>
      <c r="G1387" t="inlineStr">
        <is>
          <t>Prod_0165</t>
        </is>
      </c>
      <c r="H1387" t="inlineStr">
        <is>
          <t>Clothing</t>
        </is>
      </c>
      <c r="I1387" t="n">
        <v>3</v>
      </c>
      <c r="J1387" t="n">
        <v>664.03</v>
      </c>
      <c r="K1387" t="n">
        <v>0</v>
      </c>
      <c r="L1387">
        <f>I1387*J1387*(1-K1387)</f>
        <v/>
      </c>
      <c r="M1387">
        <f>VLOOKUP(F1387,Products!A:D,4,FALSE)*I1387</f>
        <v/>
      </c>
      <c r="N1387">
        <f>L1387-M1387</f>
        <v/>
      </c>
    </row>
    <row r="1388">
      <c r="A1388" t="inlineStr">
        <is>
          <t>T1001386</t>
        </is>
      </c>
      <c r="B1388" t="inlineStr">
        <is>
          <t>2023-01-11</t>
        </is>
      </c>
      <c r="C1388" t="inlineStr">
        <is>
          <t>S039</t>
        </is>
      </c>
      <c r="D1388" t="inlineStr">
        <is>
          <t>Store_039</t>
        </is>
      </c>
      <c r="E1388" t="inlineStr">
        <is>
          <t>North</t>
        </is>
      </c>
      <c r="F1388" t="inlineStr">
        <is>
          <t>P0125</t>
        </is>
      </c>
      <c r="G1388" t="inlineStr">
        <is>
          <t>Prod_0125</t>
        </is>
      </c>
      <c r="H1388" t="inlineStr">
        <is>
          <t>Toys</t>
        </is>
      </c>
      <c r="I1388" t="n">
        <v>9</v>
      </c>
      <c r="J1388" t="n">
        <v>263.02</v>
      </c>
      <c r="K1388" t="n">
        <v>0</v>
      </c>
      <c r="L1388">
        <f>I1388*J1388*(1-K1388)</f>
        <v/>
      </c>
      <c r="M1388">
        <f>VLOOKUP(F1388,Products!A:D,4,FALSE)*I1388</f>
        <v/>
      </c>
      <c r="N1388">
        <f>L1388-M1388</f>
        <v/>
      </c>
    </row>
    <row r="1389">
      <c r="A1389" t="inlineStr">
        <is>
          <t>T1001387</t>
        </is>
      </c>
      <c r="B1389" t="inlineStr">
        <is>
          <t>2025-03-20</t>
        </is>
      </c>
      <c r="C1389" t="inlineStr">
        <is>
          <t>S020</t>
        </is>
      </c>
      <c r="D1389" t="inlineStr">
        <is>
          <t>Store_020</t>
        </is>
      </c>
      <c r="E1389" t="inlineStr">
        <is>
          <t>West</t>
        </is>
      </c>
      <c r="F1389" t="inlineStr">
        <is>
          <t>P0156</t>
        </is>
      </c>
      <c r="G1389" t="inlineStr">
        <is>
          <t>Prod_0156</t>
        </is>
      </c>
      <c r="H1389" t="inlineStr">
        <is>
          <t>Toys</t>
        </is>
      </c>
      <c r="I1389" t="n">
        <v>4</v>
      </c>
      <c r="J1389" t="n">
        <v>423.49</v>
      </c>
      <c r="K1389" t="n">
        <v>0</v>
      </c>
      <c r="L1389">
        <f>I1389*J1389*(1-K1389)</f>
        <v/>
      </c>
      <c r="M1389">
        <f>VLOOKUP(F1389,Products!A:D,4,FALSE)*I1389</f>
        <v/>
      </c>
      <c r="N1389">
        <f>L1389-M1389</f>
        <v/>
      </c>
    </row>
    <row r="1390">
      <c r="A1390" t="inlineStr">
        <is>
          <t>T1001388</t>
        </is>
      </c>
      <c r="B1390" t="inlineStr">
        <is>
          <t>2023-10-18</t>
        </is>
      </c>
      <c r="C1390" t="inlineStr">
        <is>
          <t>S019</t>
        </is>
      </c>
      <c r="D1390" t="inlineStr">
        <is>
          <t>Store_019</t>
        </is>
      </c>
      <c r="E1390" t="inlineStr">
        <is>
          <t>East</t>
        </is>
      </c>
      <c r="F1390" t="inlineStr">
        <is>
          <t>P0121</t>
        </is>
      </c>
      <c r="G1390" t="inlineStr">
        <is>
          <t>Prod_0121</t>
        </is>
      </c>
      <c r="H1390" t="inlineStr">
        <is>
          <t>Clothing</t>
        </is>
      </c>
      <c r="I1390" t="n">
        <v>9</v>
      </c>
      <c r="J1390" t="n">
        <v>748.83</v>
      </c>
      <c r="K1390" t="n">
        <v>0</v>
      </c>
      <c r="L1390">
        <f>I1390*J1390*(1-K1390)</f>
        <v/>
      </c>
      <c r="M1390">
        <f>VLOOKUP(F1390,Products!A:D,4,FALSE)*I1390</f>
        <v/>
      </c>
      <c r="N1390">
        <f>L1390-M1390</f>
        <v/>
      </c>
    </row>
    <row r="1391">
      <c r="A1391" t="inlineStr">
        <is>
          <t>T1001389</t>
        </is>
      </c>
      <c r="B1391" t="inlineStr">
        <is>
          <t>2024-06-16</t>
        </is>
      </c>
      <c r="C1391" t="inlineStr">
        <is>
          <t>S030</t>
        </is>
      </c>
      <c r="D1391" t="inlineStr">
        <is>
          <t>Store_030</t>
        </is>
      </c>
      <c r="E1391" t="inlineStr">
        <is>
          <t>North</t>
        </is>
      </c>
      <c r="F1391" t="inlineStr">
        <is>
          <t>P0061</t>
        </is>
      </c>
      <c r="G1391" t="inlineStr">
        <is>
          <t>Prod_0061</t>
        </is>
      </c>
      <c r="H1391" t="inlineStr">
        <is>
          <t>Beverages</t>
        </is>
      </c>
      <c r="I1391" t="n">
        <v>5</v>
      </c>
      <c r="J1391" t="n">
        <v>62.13</v>
      </c>
      <c r="K1391" t="n">
        <v>0.2</v>
      </c>
      <c r="L1391">
        <f>I1391*J1391*(1-K1391)</f>
        <v/>
      </c>
      <c r="M1391">
        <f>VLOOKUP(F1391,Products!A:D,4,FALSE)*I1391</f>
        <v/>
      </c>
      <c r="N1391">
        <f>L1391-M1391</f>
        <v/>
      </c>
    </row>
    <row r="1392">
      <c r="A1392" t="inlineStr">
        <is>
          <t>T1001390</t>
        </is>
      </c>
      <c r="B1392" t="inlineStr">
        <is>
          <t>2024-06-06</t>
        </is>
      </c>
      <c r="C1392" t="inlineStr">
        <is>
          <t>S043</t>
        </is>
      </c>
      <c r="D1392" t="inlineStr">
        <is>
          <t>Store_043</t>
        </is>
      </c>
      <c r="E1392" t="inlineStr">
        <is>
          <t>East</t>
        </is>
      </c>
      <c r="F1392" t="inlineStr">
        <is>
          <t>P0016</t>
        </is>
      </c>
      <c r="G1392" t="inlineStr">
        <is>
          <t>Prod_0016</t>
        </is>
      </c>
      <c r="H1392" t="inlineStr">
        <is>
          <t>Food</t>
        </is>
      </c>
      <c r="I1392" t="n">
        <v>1</v>
      </c>
      <c r="J1392" t="n">
        <v>1032.53</v>
      </c>
      <c r="K1392" t="n">
        <v>0</v>
      </c>
      <c r="L1392">
        <f>I1392*J1392*(1-K1392)</f>
        <v/>
      </c>
      <c r="M1392">
        <f>VLOOKUP(F1392,Products!A:D,4,FALSE)*I1392</f>
        <v/>
      </c>
      <c r="N1392">
        <f>L1392-M1392</f>
        <v/>
      </c>
    </row>
    <row r="1393">
      <c r="A1393" t="inlineStr">
        <is>
          <t>T1001391</t>
        </is>
      </c>
      <c r="B1393" t="inlineStr">
        <is>
          <t>2025-03-23</t>
        </is>
      </c>
      <c r="C1393" t="inlineStr">
        <is>
          <t>S023</t>
        </is>
      </c>
      <c r="D1393" t="inlineStr">
        <is>
          <t>Store_023</t>
        </is>
      </c>
      <c r="E1393" t="inlineStr">
        <is>
          <t>South</t>
        </is>
      </c>
      <c r="F1393" t="inlineStr">
        <is>
          <t>P0193</t>
        </is>
      </c>
      <c r="G1393" t="inlineStr">
        <is>
          <t>Prod_0193</t>
        </is>
      </c>
      <c r="H1393" t="inlineStr">
        <is>
          <t>Food</t>
        </is>
      </c>
      <c r="I1393" t="n">
        <v>8</v>
      </c>
      <c r="J1393" t="n">
        <v>605.2</v>
      </c>
      <c r="K1393" t="n">
        <v>0.05</v>
      </c>
      <c r="L1393">
        <f>I1393*J1393*(1-K1393)</f>
        <v/>
      </c>
      <c r="M1393">
        <f>VLOOKUP(F1393,Products!A:D,4,FALSE)*I1393</f>
        <v/>
      </c>
      <c r="N1393">
        <f>L1393-M1393</f>
        <v/>
      </c>
    </row>
    <row r="1394">
      <c r="A1394" t="inlineStr">
        <is>
          <t>T1001392</t>
        </is>
      </c>
      <c r="B1394" t="inlineStr">
        <is>
          <t>2024-09-06</t>
        </is>
      </c>
      <c r="C1394" t="inlineStr">
        <is>
          <t>S018</t>
        </is>
      </c>
      <c r="D1394" t="inlineStr">
        <is>
          <t>Store_018</t>
        </is>
      </c>
      <c r="E1394" t="inlineStr">
        <is>
          <t>South</t>
        </is>
      </c>
      <c r="F1394" t="inlineStr">
        <is>
          <t>P0168</t>
        </is>
      </c>
      <c r="G1394" t="inlineStr">
        <is>
          <t>Prod_0168</t>
        </is>
      </c>
      <c r="H1394" t="inlineStr">
        <is>
          <t>Electronics</t>
        </is>
      </c>
      <c r="I1394" t="n">
        <v>4</v>
      </c>
      <c r="J1394" t="n">
        <v>75.36</v>
      </c>
      <c r="K1394" t="n">
        <v>0</v>
      </c>
      <c r="L1394">
        <f>I1394*J1394*(1-K1394)</f>
        <v/>
      </c>
      <c r="M1394">
        <f>VLOOKUP(F1394,Products!A:D,4,FALSE)*I1394</f>
        <v/>
      </c>
      <c r="N1394">
        <f>L1394-M1394</f>
        <v/>
      </c>
    </row>
    <row r="1395">
      <c r="A1395" t="inlineStr">
        <is>
          <t>T1001393</t>
        </is>
      </c>
      <c r="B1395" t="inlineStr">
        <is>
          <t>2025-08-28</t>
        </is>
      </c>
      <c r="C1395" t="inlineStr">
        <is>
          <t>S028</t>
        </is>
      </c>
      <c r="D1395" t="inlineStr">
        <is>
          <t>Store_028</t>
        </is>
      </c>
      <c r="E1395" t="inlineStr">
        <is>
          <t>North</t>
        </is>
      </c>
      <c r="F1395" t="inlineStr">
        <is>
          <t>P0163</t>
        </is>
      </c>
      <c r="G1395" t="inlineStr">
        <is>
          <t>Prod_0163</t>
        </is>
      </c>
      <c r="H1395" t="inlineStr">
        <is>
          <t>Food</t>
        </is>
      </c>
      <c r="I1395" t="n">
        <v>1</v>
      </c>
      <c r="J1395" t="n">
        <v>647.38</v>
      </c>
      <c r="K1395" t="n">
        <v>0</v>
      </c>
      <c r="L1395">
        <f>I1395*J1395*(1-K1395)</f>
        <v/>
      </c>
      <c r="M1395">
        <f>VLOOKUP(F1395,Products!A:D,4,FALSE)*I1395</f>
        <v/>
      </c>
      <c r="N1395">
        <f>L1395-M1395</f>
        <v/>
      </c>
    </row>
    <row r="1396">
      <c r="A1396" t="inlineStr">
        <is>
          <t>T1001394</t>
        </is>
      </c>
      <c r="B1396" t="inlineStr">
        <is>
          <t>2023-04-04</t>
        </is>
      </c>
      <c r="C1396" t="inlineStr">
        <is>
          <t>S027</t>
        </is>
      </c>
      <c r="D1396" t="inlineStr">
        <is>
          <t>Store_027</t>
        </is>
      </c>
      <c r="E1396" t="inlineStr">
        <is>
          <t>South</t>
        </is>
      </c>
      <c r="F1396" t="inlineStr">
        <is>
          <t>P0052</t>
        </is>
      </c>
      <c r="G1396" t="inlineStr">
        <is>
          <t>Prod_0052</t>
        </is>
      </c>
      <c r="H1396" t="inlineStr">
        <is>
          <t>Clothing</t>
        </is>
      </c>
      <c r="I1396" t="n">
        <v>7</v>
      </c>
      <c r="J1396" t="n">
        <v>54.53</v>
      </c>
      <c r="K1396" t="n">
        <v>0</v>
      </c>
      <c r="L1396">
        <f>I1396*J1396*(1-K1396)</f>
        <v/>
      </c>
      <c r="M1396">
        <f>VLOOKUP(F1396,Products!A:D,4,FALSE)*I1396</f>
        <v/>
      </c>
      <c r="N1396">
        <f>L1396-M1396</f>
        <v/>
      </c>
    </row>
    <row r="1397">
      <c r="A1397" t="inlineStr">
        <is>
          <t>T1001395</t>
        </is>
      </c>
      <c r="B1397" t="inlineStr">
        <is>
          <t>2024-11-25</t>
        </is>
      </c>
      <c r="C1397" t="inlineStr">
        <is>
          <t>S037</t>
        </is>
      </c>
      <c r="D1397" t="inlineStr">
        <is>
          <t>Store_037</t>
        </is>
      </c>
      <c r="E1397" t="inlineStr">
        <is>
          <t>East</t>
        </is>
      </c>
      <c r="F1397" t="inlineStr">
        <is>
          <t>P0028</t>
        </is>
      </c>
      <c r="G1397" t="inlineStr">
        <is>
          <t>Prod_0028</t>
        </is>
      </c>
      <c r="H1397" t="inlineStr">
        <is>
          <t>Food</t>
        </is>
      </c>
      <c r="I1397" t="n">
        <v>6</v>
      </c>
      <c r="J1397" t="n">
        <v>552.61</v>
      </c>
      <c r="K1397" t="n">
        <v>0</v>
      </c>
      <c r="L1397">
        <f>I1397*J1397*(1-K1397)</f>
        <v/>
      </c>
      <c r="M1397">
        <f>VLOOKUP(F1397,Products!A:D,4,FALSE)*I1397</f>
        <v/>
      </c>
      <c r="N1397">
        <f>L1397-M1397</f>
        <v/>
      </c>
    </row>
    <row r="1398">
      <c r="A1398" t="inlineStr">
        <is>
          <t>T1001396</t>
        </is>
      </c>
      <c r="B1398" t="inlineStr">
        <is>
          <t>2025-04-07</t>
        </is>
      </c>
      <c r="C1398" t="inlineStr">
        <is>
          <t>S050</t>
        </is>
      </c>
      <c r="D1398" t="inlineStr">
        <is>
          <t>Store_050</t>
        </is>
      </c>
      <c r="E1398" t="inlineStr">
        <is>
          <t>South</t>
        </is>
      </c>
      <c r="F1398" t="inlineStr">
        <is>
          <t>P0068</t>
        </is>
      </c>
      <c r="G1398" t="inlineStr">
        <is>
          <t>Prod_0068</t>
        </is>
      </c>
      <c r="H1398" t="inlineStr">
        <is>
          <t>Household</t>
        </is>
      </c>
      <c r="I1398" t="n">
        <v>3</v>
      </c>
      <c r="J1398" t="n">
        <v>275.52</v>
      </c>
      <c r="K1398" t="n">
        <v>0</v>
      </c>
      <c r="L1398">
        <f>I1398*J1398*(1-K1398)</f>
        <v/>
      </c>
      <c r="M1398">
        <f>VLOOKUP(F1398,Products!A:D,4,FALSE)*I1398</f>
        <v/>
      </c>
      <c r="N1398">
        <f>L1398-M1398</f>
        <v/>
      </c>
    </row>
    <row r="1399">
      <c r="A1399" t="inlineStr">
        <is>
          <t>T1001397</t>
        </is>
      </c>
      <c r="B1399" t="inlineStr">
        <is>
          <t>2024-07-10</t>
        </is>
      </c>
      <c r="C1399" t="inlineStr">
        <is>
          <t>S035</t>
        </is>
      </c>
      <c r="D1399" t="inlineStr">
        <is>
          <t>Store_035</t>
        </is>
      </c>
      <c r="E1399" t="inlineStr">
        <is>
          <t>Central</t>
        </is>
      </c>
      <c r="F1399" t="inlineStr">
        <is>
          <t>P0065</t>
        </is>
      </c>
      <c r="G1399" t="inlineStr">
        <is>
          <t>Prod_0065</t>
        </is>
      </c>
      <c r="H1399" t="inlineStr">
        <is>
          <t>Beverages</t>
        </is>
      </c>
      <c r="I1399" t="n">
        <v>2</v>
      </c>
      <c r="J1399" t="n">
        <v>233.44</v>
      </c>
      <c r="K1399" t="n">
        <v>0</v>
      </c>
      <c r="L1399">
        <f>I1399*J1399*(1-K1399)</f>
        <v/>
      </c>
      <c r="M1399">
        <f>VLOOKUP(F1399,Products!A:D,4,FALSE)*I1399</f>
        <v/>
      </c>
      <c r="N1399">
        <f>L1399-M1399</f>
        <v/>
      </c>
    </row>
    <row r="1400">
      <c r="A1400" t="inlineStr">
        <is>
          <t>T1001398</t>
        </is>
      </c>
      <c r="B1400" t="inlineStr">
        <is>
          <t>2025-08-20</t>
        </is>
      </c>
      <c r="C1400" t="inlineStr">
        <is>
          <t>S007</t>
        </is>
      </c>
      <c r="D1400" t="inlineStr">
        <is>
          <t>Store_007</t>
        </is>
      </c>
      <c r="E1400" t="inlineStr">
        <is>
          <t>East</t>
        </is>
      </c>
      <c r="F1400" t="inlineStr">
        <is>
          <t>P0073</t>
        </is>
      </c>
      <c r="G1400" t="inlineStr">
        <is>
          <t>Prod_0073</t>
        </is>
      </c>
      <c r="H1400" t="inlineStr">
        <is>
          <t>Food</t>
        </is>
      </c>
      <c r="I1400" t="n">
        <v>3</v>
      </c>
      <c r="J1400" t="n">
        <v>710.2</v>
      </c>
      <c r="K1400" t="n">
        <v>0</v>
      </c>
      <c r="L1400">
        <f>I1400*J1400*(1-K1400)</f>
        <v/>
      </c>
      <c r="M1400">
        <f>VLOOKUP(F1400,Products!A:D,4,FALSE)*I1400</f>
        <v/>
      </c>
      <c r="N1400">
        <f>L1400-M1400</f>
        <v/>
      </c>
    </row>
    <row r="1401">
      <c r="A1401" t="inlineStr">
        <is>
          <t>T1001399</t>
        </is>
      </c>
      <c r="B1401" t="inlineStr">
        <is>
          <t>2024-08-24</t>
        </is>
      </c>
      <c r="C1401" t="inlineStr">
        <is>
          <t>S041</t>
        </is>
      </c>
      <c r="D1401" t="inlineStr">
        <is>
          <t>Store_041</t>
        </is>
      </c>
      <c r="E1401" t="inlineStr">
        <is>
          <t>East</t>
        </is>
      </c>
      <c r="F1401" t="inlineStr">
        <is>
          <t>P0017</t>
        </is>
      </c>
      <c r="G1401" t="inlineStr">
        <is>
          <t>Prod_0017</t>
        </is>
      </c>
      <c r="H1401" t="inlineStr">
        <is>
          <t>Food</t>
        </is>
      </c>
      <c r="I1401" t="n">
        <v>3</v>
      </c>
      <c r="J1401" t="n">
        <v>548</v>
      </c>
      <c r="K1401" t="n">
        <v>0</v>
      </c>
      <c r="L1401">
        <f>I1401*J1401*(1-K1401)</f>
        <v/>
      </c>
      <c r="M1401">
        <f>VLOOKUP(F1401,Products!A:D,4,FALSE)*I1401</f>
        <v/>
      </c>
      <c r="N1401">
        <f>L1401-M1401</f>
        <v/>
      </c>
    </row>
    <row r="1402">
      <c r="A1402" t="inlineStr">
        <is>
          <t>T1001400</t>
        </is>
      </c>
      <c r="B1402" t="inlineStr">
        <is>
          <t>2023-02-08</t>
        </is>
      </c>
      <c r="C1402" t="inlineStr">
        <is>
          <t>S035</t>
        </is>
      </c>
      <c r="D1402" t="inlineStr">
        <is>
          <t>Store_035</t>
        </is>
      </c>
      <c r="E1402" t="inlineStr">
        <is>
          <t>Central</t>
        </is>
      </c>
      <c r="F1402" t="inlineStr">
        <is>
          <t>P0188</t>
        </is>
      </c>
      <c r="G1402" t="inlineStr">
        <is>
          <t>Prod_0188</t>
        </is>
      </c>
      <c r="H1402" t="inlineStr">
        <is>
          <t>Food</t>
        </is>
      </c>
      <c r="I1402" t="n">
        <v>5</v>
      </c>
      <c r="J1402" t="n">
        <v>682.1</v>
      </c>
      <c r="K1402" t="n">
        <v>0.15</v>
      </c>
      <c r="L1402">
        <f>I1402*J1402*(1-K1402)</f>
        <v/>
      </c>
      <c r="M1402">
        <f>VLOOKUP(F1402,Products!A:D,4,FALSE)*I1402</f>
        <v/>
      </c>
      <c r="N1402">
        <f>L1402-M1402</f>
        <v/>
      </c>
    </row>
    <row r="1403">
      <c r="A1403" t="inlineStr">
        <is>
          <t>T1001401</t>
        </is>
      </c>
      <c r="B1403" t="inlineStr">
        <is>
          <t>2023-01-06</t>
        </is>
      </c>
      <c r="C1403" t="inlineStr">
        <is>
          <t>S036</t>
        </is>
      </c>
      <c r="D1403" t="inlineStr">
        <is>
          <t>Store_036</t>
        </is>
      </c>
      <c r="E1403" t="inlineStr">
        <is>
          <t>Central</t>
        </is>
      </c>
      <c r="F1403" t="inlineStr">
        <is>
          <t>P0179</t>
        </is>
      </c>
      <c r="G1403" t="inlineStr">
        <is>
          <t>Prod_0179</t>
        </is>
      </c>
      <c r="H1403" t="inlineStr">
        <is>
          <t>Household</t>
        </is>
      </c>
      <c r="I1403" t="n">
        <v>5</v>
      </c>
      <c r="J1403" t="n">
        <v>229.95</v>
      </c>
      <c r="K1403" t="n">
        <v>0</v>
      </c>
      <c r="L1403">
        <f>I1403*J1403*(1-K1403)</f>
        <v/>
      </c>
      <c r="M1403">
        <f>VLOOKUP(F1403,Products!A:D,4,FALSE)*I1403</f>
        <v/>
      </c>
      <c r="N1403">
        <f>L1403-M1403</f>
        <v/>
      </c>
    </row>
    <row r="1404">
      <c r="A1404" t="inlineStr">
        <is>
          <t>T1001402</t>
        </is>
      </c>
      <c r="B1404" t="inlineStr">
        <is>
          <t>2024-10-16</t>
        </is>
      </c>
      <c r="C1404" t="inlineStr">
        <is>
          <t>S026</t>
        </is>
      </c>
      <c r="D1404" t="inlineStr">
        <is>
          <t>Store_026</t>
        </is>
      </c>
      <c r="E1404" t="inlineStr">
        <is>
          <t>North</t>
        </is>
      </c>
      <c r="F1404" t="inlineStr">
        <is>
          <t>P0079</t>
        </is>
      </c>
      <c r="G1404" t="inlineStr">
        <is>
          <t>Prod_0079</t>
        </is>
      </c>
      <c r="H1404" t="inlineStr">
        <is>
          <t>Food</t>
        </is>
      </c>
      <c r="I1404" t="n">
        <v>9</v>
      </c>
      <c r="J1404" t="n">
        <v>576.3200000000001</v>
      </c>
      <c r="K1404" t="n">
        <v>0</v>
      </c>
      <c r="L1404">
        <f>I1404*J1404*(1-K1404)</f>
        <v/>
      </c>
      <c r="M1404">
        <f>VLOOKUP(F1404,Products!A:D,4,FALSE)*I1404</f>
        <v/>
      </c>
      <c r="N1404">
        <f>L1404-M1404</f>
        <v/>
      </c>
    </row>
    <row r="1405">
      <c r="A1405" t="inlineStr">
        <is>
          <t>T1001403</t>
        </is>
      </c>
      <c r="B1405" t="inlineStr">
        <is>
          <t>2024-06-12</t>
        </is>
      </c>
      <c r="C1405" t="inlineStr">
        <is>
          <t>S017</t>
        </is>
      </c>
      <c r="D1405" t="inlineStr">
        <is>
          <t>Store_017</t>
        </is>
      </c>
      <c r="E1405" t="inlineStr">
        <is>
          <t>South</t>
        </is>
      </c>
      <c r="F1405" t="inlineStr">
        <is>
          <t>P0022</t>
        </is>
      </c>
      <c r="G1405" t="inlineStr">
        <is>
          <t>Prod_0022</t>
        </is>
      </c>
      <c r="H1405" t="inlineStr">
        <is>
          <t>Beverages</t>
        </is>
      </c>
      <c r="I1405" t="n">
        <v>6</v>
      </c>
      <c r="J1405" t="n">
        <v>271.98</v>
      </c>
      <c r="K1405" t="n">
        <v>0</v>
      </c>
      <c r="L1405">
        <f>I1405*J1405*(1-K1405)</f>
        <v/>
      </c>
      <c r="M1405">
        <f>VLOOKUP(F1405,Products!A:D,4,FALSE)*I1405</f>
        <v/>
      </c>
      <c r="N1405">
        <f>L1405-M1405</f>
        <v/>
      </c>
    </row>
    <row r="1406">
      <c r="A1406" t="inlineStr">
        <is>
          <t>T1001404</t>
        </is>
      </c>
      <c r="B1406" t="inlineStr">
        <is>
          <t>2024-06-08</t>
        </is>
      </c>
      <c r="C1406" t="inlineStr">
        <is>
          <t>S025</t>
        </is>
      </c>
      <c r="D1406" t="inlineStr">
        <is>
          <t>Store_025</t>
        </is>
      </c>
      <c r="E1406" t="inlineStr">
        <is>
          <t>Central</t>
        </is>
      </c>
      <c r="F1406" t="inlineStr">
        <is>
          <t>P0088</t>
        </is>
      </c>
      <c r="G1406" t="inlineStr">
        <is>
          <t>Prod_0088</t>
        </is>
      </c>
      <c r="H1406" t="inlineStr">
        <is>
          <t>Toys</t>
        </is>
      </c>
      <c r="I1406" t="n">
        <v>7</v>
      </c>
      <c r="J1406" t="n">
        <v>638.34</v>
      </c>
      <c r="K1406" t="n">
        <v>0</v>
      </c>
      <c r="L1406">
        <f>I1406*J1406*(1-K1406)</f>
        <v/>
      </c>
      <c r="M1406">
        <f>VLOOKUP(F1406,Products!A:D,4,FALSE)*I1406</f>
        <v/>
      </c>
      <c r="N1406">
        <f>L1406-M1406</f>
        <v/>
      </c>
    </row>
    <row r="1407">
      <c r="A1407" t="inlineStr">
        <is>
          <t>T1001405</t>
        </is>
      </c>
      <c r="B1407" t="inlineStr">
        <is>
          <t>2023-12-10</t>
        </is>
      </c>
      <c r="C1407" t="inlineStr">
        <is>
          <t>S045</t>
        </is>
      </c>
      <c r="D1407" t="inlineStr">
        <is>
          <t>Store_045</t>
        </is>
      </c>
      <c r="E1407" t="inlineStr">
        <is>
          <t>East</t>
        </is>
      </c>
      <c r="F1407" t="inlineStr">
        <is>
          <t>P0151</t>
        </is>
      </c>
      <c r="G1407" t="inlineStr">
        <is>
          <t>Prod_0151</t>
        </is>
      </c>
      <c r="H1407" t="inlineStr">
        <is>
          <t>Food</t>
        </is>
      </c>
      <c r="I1407" t="n">
        <v>8</v>
      </c>
      <c r="J1407" t="n">
        <v>918.45</v>
      </c>
      <c r="K1407" t="n">
        <v>0</v>
      </c>
      <c r="L1407">
        <f>I1407*J1407*(1-K1407)</f>
        <v/>
      </c>
      <c r="M1407">
        <f>VLOOKUP(F1407,Products!A:D,4,FALSE)*I1407</f>
        <v/>
      </c>
      <c r="N1407">
        <f>L1407-M1407</f>
        <v/>
      </c>
    </row>
    <row r="1408">
      <c r="A1408" t="inlineStr">
        <is>
          <t>T1001406</t>
        </is>
      </c>
      <c r="B1408" t="inlineStr">
        <is>
          <t>2024-01-14</t>
        </is>
      </c>
      <c r="C1408" t="inlineStr">
        <is>
          <t>S008</t>
        </is>
      </c>
      <c r="D1408" t="inlineStr">
        <is>
          <t>Store_008</t>
        </is>
      </c>
      <c r="E1408" t="inlineStr">
        <is>
          <t>East</t>
        </is>
      </c>
      <c r="F1408" t="inlineStr">
        <is>
          <t>P0011</t>
        </is>
      </c>
      <c r="G1408" t="inlineStr">
        <is>
          <t>Prod_0011</t>
        </is>
      </c>
      <c r="H1408" t="inlineStr">
        <is>
          <t>Household</t>
        </is>
      </c>
      <c r="I1408" t="n">
        <v>5</v>
      </c>
      <c r="J1408" t="n">
        <v>370.82</v>
      </c>
      <c r="K1408" t="n">
        <v>0</v>
      </c>
      <c r="L1408">
        <f>I1408*J1408*(1-K1408)</f>
        <v/>
      </c>
      <c r="M1408">
        <f>VLOOKUP(F1408,Products!A:D,4,FALSE)*I1408</f>
        <v/>
      </c>
      <c r="N1408">
        <f>L1408-M1408</f>
        <v/>
      </c>
    </row>
    <row r="1409">
      <c r="A1409" t="inlineStr">
        <is>
          <t>T1001407</t>
        </is>
      </c>
      <c r="B1409" t="inlineStr">
        <is>
          <t>2024-11-18</t>
        </is>
      </c>
      <c r="C1409" t="inlineStr">
        <is>
          <t>S010</t>
        </is>
      </c>
      <c r="D1409" t="inlineStr">
        <is>
          <t>Store_010</t>
        </is>
      </c>
      <c r="E1409" t="inlineStr">
        <is>
          <t>North</t>
        </is>
      </c>
      <c r="F1409" t="inlineStr">
        <is>
          <t>P0109</t>
        </is>
      </c>
      <c r="G1409" t="inlineStr">
        <is>
          <t>Prod_0109</t>
        </is>
      </c>
      <c r="H1409" t="inlineStr">
        <is>
          <t>Beverages</t>
        </is>
      </c>
      <c r="I1409" t="n">
        <v>2</v>
      </c>
      <c r="J1409" t="n">
        <v>761.89</v>
      </c>
      <c r="K1409" t="n">
        <v>0</v>
      </c>
      <c r="L1409">
        <f>I1409*J1409*(1-K1409)</f>
        <v/>
      </c>
      <c r="M1409">
        <f>VLOOKUP(F1409,Products!A:D,4,FALSE)*I1409</f>
        <v/>
      </c>
      <c r="N1409">
        <f>L1409-M1409</f>
        <v/>
      </c>
    </row>
    <row r="1410">
      <c r="A1410" t="inlineStr">
        <is>
          <t>T1001408</t>
        </is>
      </c>
      <c r="B1410" t="inlineStr">
        <is>
          <t>2024-03-04</t>
        </is>
      </c>
      <c r="C1410" t="inlineStr">
        <is>
          <t>S008</t>
        </is>
      </c>
      <c r="D1410" t="inlineStr">
        <is>
          <t>Store_008</t>
        </is>
      </c>
      <c r="E1410" t="inlineStr">
        <is>
          <t>East</t>
        </is>
      </c>
      <c r="F1410" t="inlineStr">
        <is>
          <t>P0065</t>
        </is>
      </c>
      <c r="G1410" t="inlineStr">
        <is>
          <t>Prod_0065</t>
        </is>
      </c>
      <c r="H1410" t="inlineStr">
        <is>
          <t>Beverages</t>
        </is>
      </c>
      <c r="I1410" t="n">
        <v>3</v>
      </c>
      <c r="J1410" t="n">
        <v>172.42</v>
      </c>
      <c r="K1410" t="n">
        <v>0.15</v>
      </c>
      <c r="L1410">
        <f>I1410*J1410*(1-K1410)</f>
        <v/>
      </c>
      <c r="M1410">
        <f>VLOOKUP(F1410,Products!A:D,4,FALSE)*I1410</f>
        <v/>
      </c>
      <c r="N1410">
        <f>L1410-M1410</f>
        <v/>
      </c>
    </row>
    <row r="1411">
      <c r="A1411" t="inlineStr">
        <is>
          <t>T1001409</t>
        </is>
      </c>
      <c r="B1411" t="inlineStr">
        <is>
          <t>2024-08-09</t>
        </is>
      </c>
      <c r="C1411" t="inlineStr">
        <is>
          <t>S030</t>
        </is>
      </c>
      <c r="D1411" t="inlineStr">
        <is>
          <t>Store_030</t>
        </is>
      </c>
      <c r="E1411" t="inlineStr">
        <is>
          <t>North</t>
        </is>
      </c>
      <c r="F1411" t="inlineStr">
        <is>
          <t>P0012</t>
        </is>
      </c>
      <c r="G1411" t="inlineStr">
        <is>
          <t>Prod_0012</t>
        </is>
      </c>
      <c r="H1411" t="inlineStr">
        <is>
          <t>Food</t>
        </is>
      </c>
      <c r="I1411" t="n">
        <v>4</v>
      </c>
      <c r="J1411" t="n">
        <v>945.61</v>
      </c>
      <c r="K1411" t="n">
        <v>0</v>
      </c>
      <c r="L1411">
        <f>I1411*J1411*(1-K1411)</f>
        <v/>
      </c>
      <c r="M1411">
        <f>VLOOKUP(F1411,Products!A:D,4,FALSE)*I1411</f>
        <v/>
      </c>
      <c r="N1411">
        <f>L1411-M1411</f>
        <v/>
      </c>
    </row>
    <row r="1412">
      <c r="A1412" t="inlineStr">
        <is>
          <t>T1001410</t>
        </is>
      </c>
      <c r="B1412" t="inlineStr">
        <is>
          <t>2023-04-02</t>
        </is>
      </c>
      <c r="C1412" t="inlineStr">
        <is>
          <t>S050</t>
        </is>
      </c>
      <c r="D1412" t="inlineStr">
        <is>
          <t>Store_050</t>
        </is>
      </c>
      <c r="E1412" t="inlineStr">
        <is>
          <t>South</t>
        </is>
      </c>
      <c r="F1412" t="inlineStr">
        <is>
          <t>P0179</t>
        </is>
      </c>
      <c r="G1412" t="inlineStr">
        <is>
          <t>Prod_0179</t>
        </is>
      </c>
      <c r="H1412" t="inlineStr">
        <is>
          <t>Household</t>
        </is>
      </c>
      <c r="I1412" t="n">
        <v>1</v>
      </c>
      <c r="J1412" t="n">
        <v>255.76</v>
      </c>
      <c r="K1412" t="n">
        <v>0.1</v>
      </c>
      <c r="L1412">
        <f>I1412*J1412*(1-K1412)</f>
        <v/>
      </c>
      <c r="M1412">
        <f>VLOOKUP(F1412,Products!A:D,4,FALSE)*I1412</f>
        <v/>
      </c>
      <c r="N1412">
        <f>L1412-M1412</f>
        <v/>
      </c>
    </row>
    <row r="1413">
      <c r="A1413" t="inlineStr">
        <is>
          <t>T1001411</t>
        </is>
      </c>
      <c r="B1413" t="inlineStr">
        <is>
          <t>2023-01-02</t>
        </is>
      </c>
      <c r="C1413" t="inlineStr">
        <is>
          <t>S044</t>
        </is>
      </c>
      <c r="D1413" t="inlineStr">
        <is>
          <t>Store_044</t>
        </is>
      </c>
      <c r="E1413" t="inlineStr">
        <is>
          <t>North</t>
        </is>
      </c>
      <c r="F1413" t="inlineStr">
        <is>
          <t>P0151</t>
        </is>
      </c>
      <c r="G1413" t="inlineStr">
        <is>
          <t>Prod_0151</t>
        </is>
      </c>
      <c r="H1413" t="inlineStr">
        <is>
          <t>Food</t>
        </is>
      </c>
      <c r="I1413" t="n">
        <v>9</v>
      </c>
      <c r="J1413" t="n">
        <v>995.9299999999999</v>
      </c>
      <c r="K1413" t="n">
        <v>0</v>
      </c>
      <c r="L1413">
        <f>I1413*J1413*(1-K1413)</f>
        <v/>
      </c>
      <c r="M1413">
        <f>VLOOKUP(F1413,Products!A:D,4,FALSE)*I1413</f>
        <v/>
      </c>
      <c r="N1413">
        <f>L1413-M1413</f>
        <v/>
      </c>
    </row>
    <row r="1414">
      <c r="A1414" t="inlineStr">
        <is>
          <t>T1001412</t>
        </is>
      </c>
      <c r="B1414" t="inlineStr">
        <is>
          <t>2025-08-23</t>
        </is>
      </c>
      <c r="C1414" t="inlineStr">
        <is>
          <t>S016</t>
        </is>
      </c>
      <c r="D1414" t="inlineStr">
        <is>
          <t>Store_016</t>
        </is>
      </c>
      <c r="E1414" t="inlineStr">
        <is>
          <t>West</t>
        </is>
      </c>
      <c r="F1414" t="inlineStr">
        <is>
          <t>P0048</t>
        </is>
      </c>
      <c r="G1414" t="inlineStr">
        <is>
          <t>Prod_0048</t>
        </is>
      </c>
      <c r="H1414" t="inlineStr">
        <is>
          <t>Toys</t>
        </is>
      </c>
      <c r="I1414" t="n">
        <v>1</v>
      </c>
      <c r="J1414" t="n">
        <v>217.77</v>
      </c>
      <c r="K1414" t="n">
        <v>0</v>
      </c>
      <c r="L1414">
        <f>I1414*J1414*(1-K1414)</f>
        <v/>
      </c>
      <c r="M1414">
        <f>VLOOKUP(F1414,Products!A:D,4,FALSE)*I1414</f>
        <v/>
      </c>
      <c r="N1414">
        <f>L1414-M1414</f>
        <v/>
      </c>
    </row>
    <row r="1415">
      <c r="A1415" t="inlineStr">
        <is>
          <t>T1001413</t>
        </is>
      </c>
      <c r="B1415" t="inlineStr">
        <is>
          <t>2023-05-29</t>
        </is>
      </c>
      <c r="C1415" t="inlineStr">
        <is>
          <t>S027</t>
        </is>
      </c>
      <c r="D1415" t="inlineStr">
        <is>
          <t>Store_027</t>
        </is>
      </c>
      <c r="E1415" t="inlineStr">
        <is>
          <t>South</t>
        </is>
      </c>
      <c r="F1415" t="inlineStr">
        <is>
          <t>P0003</t>
        </is>
      </c>
      <c r="G1415" t="inlineStr">
        <is>
          <t>Prod_0003</t>
        </is>
      </c>
      <c r="H1415" t="inlineStr">
        <is>
          <t>Household</t>
        </is>
      </c>
      <c r="I1415" t="n">
        <v>6</v>
      </c>
      <c r="J1415" t="n">
        <v>80.92</v>
      </c>
      <c r="K1415" t="n">
        <v>0</v>
      </c>
      <c r="L1415">
        <f>I1415*J1415*(1-K1415)</f>
        <v/>
      </c>
      <c r="M1415">
        <f>VLOOKUP(F1415,Products!A:D,4,FALSE)*I1415</f>
        <v/>
      </c>
      <c r="N1415">
        <f>L1415-M1415</f>
        <v/>
      </c>
    </row>
    <row r="1416">
      <c r="A1416" t="inlineStr">
        <is>
          <t>T1001414</t>
        </is>
      </c>
      <c r="B1416" t="inlineStr">
        <is>
          <t>2023-07-19</t>
        </is>
      </c>
      <c r="C1416" t="inlineStr">
        <is>
          <t>S043</t>
        </is>
      </c>
      <c r="D1416" t="inlineStr">
        <is>
          <t>Store_043</t>
        </is>
      </c>
      <c r="E1416" t="inlineStr">
        <is>
          <t>East</t>
        </is>
      </c>
      <c r="F1416" t="inlineStr">
        <is>
          <t>P0066</t>
        </is>
      </c>
      <c r="G1416" t="inlineStr">
        <is>
          <t>Prod_0066</t>
        </is>
      </c>
      <c r="H1416" t="inlineStr">
        <is>
          <t>Household</t>
        </is>
      </c>
      <c r="I1416" t="n">
        <v>1</v>
      </c>
      <c r="J1416" t="n">
        <v>543.16</v>
      </c>
      <c r="K1416" t="n">
        <v>0</v>
      </c>
      <c r="L1416">
        <f>I1416*J1416*(1-K1416)</f>
        <v/>
      </c>
      <c r="M1416">
        <f>VLOOKUP(F1416,Products!A:D,4,FALSE)*I1416</f>
        <v/>
      </c>
      <c r="N1416">
        <f>L1416-M1416</f>
        <v/>
      </c>
    </row>
    <row r="1417">
      <c r="A1417" t="inlineStr">
        <is>
          <t>T1001415</t>
        </is>
      </c>
      <c r="B1417" t="inlineStr">
        <is>
          <t>2024-08-23</t>
        </is>
      </c>
      <c r="C1417" t="inlineStr">
        <is>
          <t>S027</t>
        </is>
      </c>
      <c r="D1417" t="inlineStr">
        <is>
          <t>Store_027</t>
        </is>
      </c>
      <c r="E1417" t="inlineStr">
        <is>
          <t>South</t>
        </is>
      </c>
      <c r="F1417" t="inlineStr">
        <is>
          <t>P0142</t>
        </is>
      </c>
      <c r="G1417" t="inlineStr">
        <is>
          <t>Prod_0142</t>
        </is>
      </c>
      <c r="H1417" t="inlineStr">
        <is>
          <t>Household</t>
        </is>
      </c>
      <c r="I1417" t="n">
        <v>4</v>
      </c>
      <c r="J1417" t="n">
        <v>185.33</v>
      </c>
      <c r="K1417" t="n">
        <v>0</v>
      </c>
      <c r="L1417">
        <f>I1417*J1417*(1-K1417)</f>
        <v/>
      </c>
      <c r="M1417">
        <f>VLOOKUP(F1417,Products!A:D,4,FALSE)*I1417</f>
        <v/>
      </c>
      <c r="N1417">
        <f>L1417-M1417</f>
        <v/>
      </c>
    </row>
    <row r="1418">
      <c r="A1418" t="inlineStr">
        <is>
          <t>T1001416</t>
        </is>
      </c>
      <c r="B1418" t="inlineStr">
        <is>
          <t>2024-11-27</t>
        </is>
      </c>
      <c r="C1418" t="inlineStr">
        <is>
          <t>S035</t>
        </is>
      </c>
      <c r="D1418" t="inlineStr">
        <is>
          <t>Store_035</t>
        </is>
      </c>
      <c r="E1418" t="inlineStr">
        <is>
          <t>Central</t>
        </is>
      </c>
      <c r="F1418" t="inlineStr">
        <is>
          <t>P0109</t>
        </is>
      </c>
      <c r="G1418" t="inlineStr">
        <is>
          <t>Prod_0109</t>
        </is>
      </c>
      <c r="H1418" t="inlineStr">
        <is>
          <t>Beverages</t>
        </is>
      </c>
      <c r="I1418" t="n">
        <v>7</v>
      </c>
      <c r="J1418" t="n">
        <v>793.14</v>
      </c>
      <c r="K1418" t="n">
        <v>0</v>
      </c>
      <c r="L1418">
        <f>I1418*J1418*(1-K1418)</f>
        <v/>
      </c>
      <c r="M1418">
        <f>VLOOKUP(F1418,Products!A:D,4,FALSE)*I1418</f>
        <v/>
      </c>
      <c r="N1418">
        <f>L1418-M1418</f>
        <v/>
      </c>
    </row>
    <row r="1419">
      <c r="A1419" t="inlineStr">
        <is>
          <t>T1001417</t>
        </is>
      </c>
      <c r="B1419" t="inlineStr">
        <is>
          <t>2023-06-28</t>
        </is>
      </c>
      <c r="C1419" t="inlineStr">
        <is>
          <t>S040</t>
        </is>
      </c>
      <c r="D1419" t="inlineStr">
        <is>
          <t>Store_040</t>
        </is>
      </c>
      <c r="E1419" t="inlineStr">
        <is>
          <t>Central</t>
        </is>
      </c>
      <c r="F1419" t="inlineStr">
        <is>
          <t>P0133</t>
        </is>
      </c>
      <c r="G1419" t="inlineStr">
        <is>
          <t>Prod_0133</t>
        </is>
      </c>
      <c r="H1419" t="inlineStr">
        <is>
          <t>Stationery</t>
        </is>
      </c>
      <c r="I1419" t="n">
        <v>4</v>
      </c>
      <c r="J1419" t="n">
        <v>424.12</v>
      </c>
      <c r="K1419" t="n">
        <v>0.05</v>
      </c>
      <c r="L1419">
        <f>I1419*J1419*(1-K1419)</f>
        <v/>
      </c>
      <c r="M1419">
        <f>VLOOKUP(F1419,Products!A:D,4,FALSE)*I1419</f>
        <v/>
      </c>
      <c r="N1419">
        <f>L1419-M1419</f>
        <v/>
      </c>
    </row>
    <row r="1420">
      <c r="A1420" t="inlineStr">
        <is>
          <t>T1001418</t>
        </is>
      </c>
      <c r="B1420" t="inlineStr">
        <is>
          <t>2024-03-20</t>
        </is>
      </c>
      <c r="C1420" t="inlineStr">
        <is>
          <t>S004</t>
        </is>
      </c>
      <c r="D1420" t="inlineStr">
        <is>
          <t>Store_004</t>
        </is>
      </c>
      <c r="E1420" t="inlineStr">
        <is>
          <t>Central</t>
        </is>
      </c>
      <c r="F1420" t="inlineStr">
        <is>
          <t>P0165</t>
        </is>
      </c>
      <c r="G1420" t="inlineStr">
        <is>
          <t>Prod_0165</t>
        </is>
      </c>
      <c r="H1420" t="inlineStr">
        <is>
          <t>Clothing</t>
        </is>
      </c>
      <c r="I1420" t="n">
        <v>4</v>
      </c>
      <c r="J1420" t="n">
        <v>588.12</v>
      </c>
      <c r="K1420" t="n">
        <v>0</v>
      </c>
      <c r="L1420">
        <f>I1420*J1420*(1-K1420)</f>
        <v/>
      </c>
      <c r="M1420">
        <f>VLOOKUP(F1420,Products!A:D,4,FALSE)*I1420</f>
        <v/>
      </c>
      <c r="N1420">
        <f>L1420-M1420</f>
        <v/>
      </c>
    </row>
    <row r="1421">
      <c r="A1421" t="inlineStr">
        <is>
          <t>T1001419</t>
        </is>
      </c>
      <c r="B1421" t="inlineStr">
        <is>
          <t>2025-04-27</t>
        </is>
      </c>
      <c r="C1421" t="inlineStr">
        <is>
          <t>S030</t>
        </is>
      </c>
      <c r="D1421" t="inlineStr">
        <is>
          <t>Store_030</t>
        </is>
      </c>
      <c r="E1421" t="inlineStr">
        <is>
          <t>North</t>
        </is>
      </c>
      <c r="F1421" t="inlineStr">
        <is>
          <t>P0119</t>
        </is>
      </c>
      <c r="G1421" t="inlineStr">
        <is>
          <t>Prod_0119</t>
        </is>
      </c>
      <c r="H1421" t="inlineStr">
        <is>
          <t>Electronics</t>
        </is>
      </c>
      <c r="I1421" t="n">
        <v>4</v>
      </c>
      <c r="J1421" t="n">
        <v>242.47</v>
      </c>
      <c r="K1421" t="n">
        <v>0</v>
      </c>
      <c r="L1421">
        <f>I1421*J1421*(1-K1421)</f>
        <v/>
      </c>
      <c r="M1421">
        <f>VLOOKUP(F1421,Products!A:D,4,FALSE)*I1421</f>
        <v/>
      </c>
      <c r="N1421">
        <f>L1421-M1421</f>
        <v/>
      </c>
    </row>
    <row r="1422">
      <c r="A1422" t="inlineStr">
        <is>
          <t>T1001420</t>
        </is>
      </c>
      <c r="B1422" t="inlineStr">
        <is>
          <t>2024-10-02</t>
        </is>
      </c>
      <c r="C1422" t="inlineStr">
        <is>
          <t>S003</t>
        </is>
      </c>
      <c r="D1422" t="inlineStr">
        <is>
          <t>Store_003</t>
        </is>
      </c>
      <c r="E1422" t="inlineStr">
        <is>
          <t>North</t>
        </is>
      </c>
      <c r="F1422" t="inlineStr">
        <is>
          <t>P0142</t>
        </is>
      </c>
      <c r="G1422" t="inlineStr">
        <is>
          <t>Prod_0142</t>
        </is>
      </c>
      <c r="H1422" t="inlineStr">
        <is>
          <t>Household</t>
        </is>
      </c>
      <c r="I1422" t="n">
        <v>6</v>
      </c>
      <c r="J1422" t="n">
        <v>187.36</v>
      </c>
      <c r="K1422" t="n">
        <v>0.1</v>
      </c>
      <c r="L1422">
        <f>I1422*J1422*(1-K1422)</f>
        <v/>
      </c>
      <c r="M1422">
        <f>VLOOKUP(F1422,Products!A:D,4,FALSE)*I1422</f>
        <v/>
      </c>
      <c r="N1422">
        <f>L1422-M1422</f>
        <v/>
      </c>
    </row>
    <row r="1423">
      <c r="A1423" t="inlineStr">
        <is>
          <t>T1001421</t>
        </is>
      </c>
      <c r="B1423" t="inlineStr">
        <is>
          <t>2025-02-24</t>
        </is>
      </c>
      <c r="C1423" t="inlineStr">
        <is>
          <t>S006</t>
        </is>
      </c>
      <c r="D1423" t="inlineStr">
        <is>
          <t>Store_006</t>
        </is>
      </c>
      <c r="E1423" t="inlineStr">
        <is>
          <t>East</t>
        </is>
      </c>
      <c r="F1423" t="inlineStr">
        <is>
          <t>P0067</t>
        </is>
      </c>
      <c r="G1423" t="inlineStr">
        <is>
          <t>Prod_0067</t>
        </is>
      </c>
      <c r="H1423" t="inlineStr">
        <is>
          <t>Toys</t>
        </is>
      </c>
      <c r="I1423" t="n">
        <v>1</v>
      </c>
      <c r="J1423" t="n">
        <v>159.89</v>
      </c>
      <c r="K1423" t="n">
        <v>0</v>
      </c>
      <c r="L1423">
        <f>I1423*J1423*(1-K1423)</f>
        <v/>
      </c>
      <c r="M1423">
        <f>VLOOKUP(F1423,Products!A:D,4,FALSE)*I1423</f>
        <v/>
      </c>
      <c r="N1423">
        <f>L1423-M1423</f>
        <v/>
      </c>
    </row>
    <row r="1424">
      <c r="A1424" t="inlineStr">
        <is>
          <t>T1001422</t>
        </is>
      </c>
      <c r="B1424" t="inlineStr">
        <is>
          <t>2025-09-03</t>
        </is>
      </c>
      <c r="C1424" t="inlineStr">
        <is>
          <t>S012</t>
        </is>
      </c>
      <c r="D1424" t="inlineStr">
        <is>
          <t>Store_012</t>
        </is>
      </c>
      <c r="E1424" t="inlineStr">
        <is>
          <t>South</t>
        </is>
      </c>
      <c r="F1424" t="inlineStr">
        <is>
          <t>P0078</t>
        </is>
      </c>
      <c r="G1424" t="inlineStr">
        <is>
          <t>Prod_0078</t>
        </is>
      </c>
      <c r="H1424" t="inlineStr">
        <is>
          <t>Electronics</t>
        </is>
      </c>
      <c r="I1424" t="n">
        <v>3</v>
      </c>
      <c r="J1424" t="n">
        <v>551.3</v>
      </c>
      <c r="K1424" t="n">
        <v>0</v>
      </c>
      <c r="L1424">
        <f>I1424*J1424*(1-K1424)</f>
        <v/>
      </c>
      <c r="M1424">
        <f>VLOOKUP(F1424,Products!A:D,4,FALSE)*I1424</f>
        <v/>
      </c>
      <c r="N1424">
        <f>L1424-M1424</f>
        <v/>
      </c>
    </row>
    <row r="1425">
      <c r="A1425" t="inlineStr">
        <is>
          <t>T1001423</t>
        </is>
      </c>
      <c r="B1425" t="inlineStr">
        <is>
          <t>2025-01-04</t>
        </is>
      </c>
      <c r="C1425" t="inlineStr">
        <is>
          <t>S046</t>
        </is>
      </c>
      <c r="D1425" t="inlineStr">
        <is>
          <t>Store_046</t>
        </is>
      </c>
      <c r="E1425" t="inlineStr">
        <is>
          <t>South</t>
        </is>
      </c>
      <c r="F1425" t="inlineStr">
        <is>
          <t>P0045</t>
        </is>
      </c>
      <c r="G1425" t="inlineStr">
        <is>
          <t>Prod_0045</t>
        </is>
      </c>
      <c r="H1425" t="inlineStr">
        <is>
          <t>Toys</t>
        </is>
      </c>
      <c r="I1425" t="n">
        <v>2</v>
      </c>
      <c r="J1425" t="n">
        <v>186.58</v>
      </c>
      <c r="K1425" t="n">
        <v>0.1</v>
      </c>
      <c r="L1425">
        <f>I1425*J1425*(1-K1425)</f>
        <v/>
      </c>
      <c r="M1425">
        <f>VLOOKUP(F1425,Products!A:D,4,FALSE)*I1425</f>
        <v/>
      </c>
      <c r="N1425">
        <f>L1425-M1425</f>
        <v/>
      </c>
    </row>
    <row r="1426">
      <c r="A1426" t="inlineStr">
        <is>
          <t>T1001424</t>
        </is>
      </c>
      <c r="B1426" t="inlineStr">
        <is>
          <t>2024-01-01</t>
        </is>
      </c>
      <c r="C1426" t="inlineStr">
        <is>
          <t>S038</t>
        </is>
      </c>
      <c r="D1426" t="inlineStr">
        <is>
          <t>Store_038</t>
        </is>
      </c>
      <c r="E1426" t="inlineStr">
        <is>
          <t>East</t>
        </is>
      </c>
      <c r="F1426" t="inlineStr">
        <is>
          <t>P0155</t>
        </is>
      </c>
      <c r="G1426" t="inlineStr">
        <is>
          <t>Prod_0155</t>
        </is>
      </c>
      <c r="H1426" t="inlineStr">
        <is>
          <t>Electronics</t>
        </is>
      </c>
      <c r="I1426" t="n">
        <v>4</v>
      </c>
      <c r="J1426" t="n">
        <v>529.67</v>
      </c>
      <c r="K1426" t="n">
        <v>0</v>
      </c>
      <c r="L1426">
        <f>I1426*J1426*(1-K1426)</f>
        <v/>
      </c>
      <c r="M1426">
        <f>VLOOKUP(F1426,Products!A:D,4,FALSE)*I1426</f>
        <v/>
      </c>
      <c r="N1426">
        <f>L1426-M1426</f>
        <v/>
      </c>
    </row>
    <row r="1427">
      <c r="A1427" t="inlineStr">
        <is>
          <t>T1001425</t>
        </is>
      </c>
      <c r="B1427" t="inlineStr">
        <is>
          <t>2024-12-28</t>
        </is>
      </c>
      <c r="C1427" t="inlineStr">
        <is>
          <t>S016</t>
        </is>
      </c>
      <c r="D1427" t="inlineStr">
        <is>
          <t>Store_016</t>
        </is>
      </c>
      <c r="E1427" t="inlineStr">
        <is>
          <t>West</t>
        </is>
      </c>
      <c r="F1427" t="inlineStr">
        <is>
          <t>P0153</t>
        </is>
      </c>
      <c r="G1427" t="inlineStr">
        <is>
          <t>Prod_0153</t>
        </is>
      </c>
      <c r="H1427" t="inlineStr">
        <is>
          <t>Clothing</t>
        </is>
      </c>
      <c r="I1427" t="n">
        <v>3</v>
      </c>
      <c r="J1427" t="n">
        <v>188.29</v>
      </c>
      <c r="K1427" t="n">
        <v>0.05</v>
      </c>
      <c r="L1427">
        <f>I1427*J1427*(1-K1427)</f>
        <v/>
      </c>
      <c r="M1427">
        <f>VLOOKUP(F1427,Products!A:D,4,FALSE)*I1427</f>
        <v/>
      </c>
      <c r="N1427">
        <f>L1427-M1427</f>
        <v/>
      </c>
    </row>
    <row r="1428">
      <c r="A1428" t="inlineStr">
        <is>
          <t>T1001426</t>
        </is>
      </c>
      <c r="B1428" t="inlineStr">
        <is>
          <t>2023-09-22</t>
        </is>
      </c>
      <c r="C1428" t="inlineStr">
        <is>
          <t>S002</t>
        </is>
      </c>
      <c r="D1428" t="inlineStr">
        <is>
          <t>Store_002</t>
        </is>
      </c>
      <c r="E1428" t="inlineStr">
        <is>
          <t>South</t>
        </is>
      </c>
      <c r="F1428" t="inlineStr">
        <is>
          <t>P0112</t>
        </is>
      </c>
      <c r="G1428" t="inlineStr">
        <is>
          <t>Prod_0112</t>
        </is>
      </c>
      <c r="H1428" t="inlineStr">
        <is>
          <t>Beverages</t>
        </is>
      </c>
      <c r="I1428" t="n">
        <v>1</v>
      </c>
      <c r="J1428" t="n">
        <v>644.65</v>
      </c>
      <c r="K1428" t="n">
        <v>0</v>
      </c>
      <c r="L1428">
        <f>I1428*J1428*(1-K1428)</f>
        <v/>
      </c>
      <c r="M1428">
        <f>VLOOKUP(F1428,Products!A:D,4,FALSE)*I1428</f>
        <v/>
      </c>
      <c r="N1428">
        <f>L1428-M1428</f>
        <v/>
      </c>
    </row>
    <row r="1429">
      <c r="A1429" t="inlineStr">
        <is>
          <t>T1001427</t>
        </is>
      </c>
      <c r="B1429" t="inlineStr">
        <is>
          <t>2023-09-18</t>
        </is>
      </c>
      <c r="C1429" t="inlineStr">
        <is>
          <t>S034</t>
        </is>
      </c>
      <c r="D1429" t="inlineStr">
        <is>
          <t>Store_034</t>
        </is>
      </c>
      <c r="E1429" t="inlineStr">
        <is>
          <t>Central</t>
        </is>
      </c>
      <c r="F1429" t="inlineStr">
        <is>
          <t>P0110</t>
        </is>
      </c>
      <c r="G1429" t="inlineStr">
        <is>
          <t>Prod_0110</t>
        </is>
      </c>
      <c r="H1429" t="inlineStr">
        <is>
          <t>Stationery</t>
        </is>
      </c>
      <c r="I1429" t="n">
        <v>6</v>
      </c>
      <c r="J1429" t="n">
        <v>72.56</v>
      </c>
      <c r="K1429" t="n">
        <v>0.1</v>
      </c>
      <c r="L1429">
        <f>I1429*J1429*(1-K1429)</f>
        <v/>
      </c>
      <c r="M1429">
        <f>VLOOKUP(F1429,Products!A:D,4,FALSE)*I1429</f>
        <v/>
      </c>
      <c r="N1429">
        <f>L1429-M1429</f>
        <v/>
      </c>
    </row>
    <row r="1430">
      <c r="A1430" t="inlineStr">
        <is>
          <t>T1001428</t>
        </is>
      </c>
      <c r="B1430" t="inlineStr">
        <is>
          <t>2024-01-23</t>
        </is>
      </c>
      <c r="C1430" t="inlineStr">
        <is>
          <t>S002</t>
        </is>
      </c>
      <c r="D1430" t="inlineStr">
        <is>
          <t>Store_002</t>
        </is>
      </c>
      <c r="E1430" t="inlineStr">
        <is>
          <t>South</t>
        </is>
      </c>
      <c r="F1430" t="inlineStr">
        <is>
          <t>P0193</t>
        </is>
      </c>
      <c r="G1430" t="inlineStr">
        <is>
          <t>Prod_0193</t>
        </is>
      </c>
      <c r="H1430" t="inlineStr">
        <is>
          <t>Food</t>
        </is>
      </c>
      <c r="I1430" t="n">
        <v>5</v>
      </c>
      <c r="J1430" t="n">
        <v>534.91</v>
      </c>
      <c r="K1430" t="n">
        <v>0</v>
      </c>
      <c r="L1430">
        <f>I1430*J1430*(1-K1430)</f>
        <v/>
      </c>
      <c r="M1430">
        <f>VLOOKUP(F1430,Products!A:D,4,FALSE)*I1430</f>
        <v/>
      </c>
      <c r="N1430">
        <f>L1430-M1430</f>
        <v/>
      </c>
    </row>
    <row r="1431">
      <c r="A1431" t="inlineStr">
        <is>
          <t>T1001429</t>
        </is>
      </c>
      <c r="B1431" t="inlineStr">
        <is>
          <t>2024-08-10</t>
        </is>
      </c>
      <c r="C1431" t="inlineStr">
        <is>
          <t>S044</t>
        </is>
      </c>
      <c r="D1431" t="inlineStr">
        <is>
          <t>Store_044</t>
        </is>
      </c>
      <c r="E1431" t="inlineStr">
        <is>
          <t>North</t>
        </is>
      </c>
      <c r="F1431" t="inlineStr">
        <is>
          <t>P0151</t>
        </is>
      </c>
      <c r="G1431" t="inlineStr">
        <is>
          <t>Prod_0151</t>
        </is>
      </c>
      <c r="H1431" t="inlineStr">
        <is>
          <t>Food</t>
        </is>
      </c>
      <c r="I1431" t="n">
        <v>4</v>
      </c>
      <c r="J1431" t="n">
        <v>957.27</v>
      </c>
      <c r="K1431" t="n">
        <v>0</v>
      </c>
      <c r="L1431">
        <f>I1431*J1431*(1-K1431)</f>
        <v/>
      </c>
      <c r="M1431">
        <f>VLOOKUP(F1431,Products!A:D,4,FALSE)*I1431</f>
        <v/>
      </c>
      <c r="N1431">
        <f>L1431-M1431</f>
        <v/>
      </c>
    </row>
    <row r="1432">
      <c r="A1432" t="inlineStr">
        <is>
          <t>T1001430</t>
        </is>
      </c>
      <c r="B1432" t="inlineStr">
        <is>
          <t>2024-05-03</t>
        </is>
      </c>
      <c r="C1432" t="inlineStr">
        <is>
          <t>S044</t>
        </is>
      </c>
      <c r="D1432" t="inlineStr">
        <is>
          <t>Store_044</t>
        </is>
      </c>
      <c r="E1432" t="inlineStr">
        <is>
          <t>North</t>
        </is>
      </c>
      <c r="F1432" t="inlineStr">
        <is>
          <t>P0048</t>
        </is>
      </c>
      <c r="G1432" t="inlineStr">
        <is>
          <t>Prod_0048</t>
        </is>
      </c>
      <c r="H1432" t="inlineStr">
        <is>
          <t>Toys</t>
        </is>
      </c>
      <c r="I1432" t="n">
        <v>7</v>
      </c>
      <c r="J1432" t="n">
        <v>287.68</v>
      </c>
      <c r="K1432" t="n">
        <v>0.05</v>
      </c>
      <c r="L1432">
        <f>I1432*J1432*(1-K1432)</f>
        <v/>
      </c>
      <c r="M1432">
        <f>VLOOKUP(F1432,Products!A:D,4,FALSE)*I1432</f>
        <v/>
      </c>
      <c r="N1432">
        <f>L1432-M1432</f>
        <v/>
      </c>
    </row>
    <row r="1433">
      <c r="A1433" t="inlineStr">
        <is>
          <t>T1001431</t>
        </is>
      </c>
      <c r="B1433" t="inlineStr">
        <is>
          <t>2023-05-18</t>
        </is>
      </c>
      <c r="C1433" t="inlineStr">
        <is>
          <t>S016</t>
        </is>
      </c>
      <c r="D1433" t="inlineStr">
        <is>
          <t>Store_016</t>
        </is>
      </c>
      <c r="E1433" t="inlineStr">
        <is>
          <t>West</t>
        </is>
      </c>
      <c r="F1433" t="inlineStr">
        <is>
          <t>P0196</t>
        </is>
      </c>
      <c r="G1433" t="inlineStr">
        <is>
          <t>Prod_0196</t>
        </is>
      </c>
      <c r="H1433" t="inlineStr">
        <is>
          <t>Beverages</t>
        </is>
      </c>
      <c r="I1433" t="n">
        <v>1</v>
      </c>
      <c r="J1433" t="n">
        <v>709.25</v>
      </c>
      <c r="K1433" t="n">
        <v>0.05</v>
      </c>
      <c r="L1433">
        <f>I1433*J1433*(1-K1433)</f>
        <v/>
      </c>
      <c r="M1433">
        <f>VLOOKUP(F1433,Products!A:D,4,FALSE)*I1433</f>
        <v/>
      </c>
      <c r="N1433">
        <f>L1433-M1433</f>
        <v/>
      </c>
    </row>
    <row r="1434">
      <c r="A1434" t="inlineStr">
        <is>
          <t>T1001432</t>
        </is>
      </c>
      <c r="B1434" t="inlineStr">
        <is>
          <t>2024-04-24</t>
        </is>
      </c>
      <c r="C1434" t="inlineStr">
        <is>
          <t>S001</t>
        </is>
      </c>
      <c r="D1434" t="inlineStr">
        <is>
          <t>Store_001</t>
        </is>
      </c>
      <c r="E1434" t="inlineStr">
        <is>
          <t>West</t>
        </is>
      </c>
      <c r="F1434" t="inlineStr">
        <is>
          <t>P0103</t>
        </is>
      </c>
      <c r="G1434" t="inlineStr">
        <is>
          <t>Prod_0103</t>
        </is>
      </c>
      <c r="H1434" t="inlineStr">
        <is>
          <t>Stationery</t>
        </is>
      </c>
      <c r="I1434" t="n">
        <v>3</v>
      </c>
      <c r="J1434" t="n">
        <v>707.1900000000001</v>
      </c>
      <c r="K1434" t="n">
        <v>0.05</v>
      </c>
      <c r="L1434">
        <f>I1434*J1434*(1-K1434)</f>
        <v/>
      </c>
      <c r="M1434">
        <f>VLOOKUP(F1434,Products!A:D,4,FALSE)*I1434</f>
        <v/>
      </c>
      <c r="N1434">
        <f>L1434-M1434</f>
        <v/>
      </c>
    </row>
    <row r="1435">
      <c r="A1435" t="inlineStr">
        <is>
          <t>T1001433</t>
        </is>
      </c>
      <c r="B1435" t="inlineStr">
        <is>
          <t>2023-08-07</t>
        </is>
      </c>
      <c r="C1435" t="inlineStr">
        <is>
          <t>S018</t>
        </is>
      </c>
      <c r="D1435" t="inlineStr">
        <is>
          <t>Store_018</t>
        </is>
      </c>
      <c r="E1435" t="inlineStr">
        <is>
          <t>South</t>
        </is>
      </c>
      <c r="F1435" t="inlineStr">
        <is>
          <t>P0170</t>
        </is>
      </c>
      <c r="G1435" t="inlineStr">
        <is>
          <t>Prod_0170</t>
        </is>
      </c>
      <c r="H1435" t="inlineStr">
        <is>
          <t>Household</t>
        </is>
      </c>
      <c r="I1435" t="n">
        <v>3</v>
      </c>
      <c r="J1435" t="n">
        <v>604.2</v>
      </c>
      <c r="K1435" t="n">
        <v>0</v>
      </c>
      <c r="L1435">
        <f>I1435*J1435*(1-K1435)</f>
        <v/>
      </c>
      <c r="M1435">
        <f>VLOOKUP(F1435,Products!A:D,4,FALSE)*I1435</f>
        <v/>
      </c>
      <c r="N1435">
        <f>L1435-M1435</f>
        <v/>
      </c>
    </row>
    <row r="1436">
      <c r="A1436" t="inlineStr">
        <is>
          <t>T1001434</t>
        </is>
      </c>
      <c r="B1436" t="inlineStr">
        <is>
          <t>2025-02-28</t>
        </is>
      </c>
      <c r="C1436" t="inlineStr">
        <is>
          <t>S050</t>
        </is>
      </c>
      <c r="D1436" t="inlineStr">
        <is>
          <t>Store_050</t>
        </is>
      </c>
      <c r="E1436" t="inlineStr">
        <is>
          <t>South</t>
        </is>
      </c>
      <c r="F1436" t="inlineStr">
        <is>
          <t>P0158</t>
        </is>
      </c>
      <c r="G1436" t="inlineStr">
        <is>
          <t>Prod_0158</t>
        </is>
      </c>
      <c r="H1436" t="inlineStr">
        <is>
          <t>Beverages</t>
        </is>
      </c>
      <c r="I1436" t="n">
        <v>9</v>
      </c>
      <c r="J1436" t="n">
        <v>232.11</v>
      </c>
      <c r="K1436" t="n">
        <v>0.2</v>
      </c>
      <c r="L1436">
        <f>I1436*J1436*(1-K1436)</f>
        <v/>
      </c>
      <c r="M1436">
        <f>VLOOKUP(F1436,Products!A:D,4,FALSE)*I1436</f>
        <v/>
      </c>
      <c r="N1436">
        <f>L1436-M1436</f>
        <v/>
      </c>
    </row>
    <row r="1437">
      <c r="A1437" t="inlineStr">
        <is>
          <t>T1001435</t>
        </is>
      </c>
      <c r="B1437" t="inlineStr">
        <is>
          <t>2024-10-22</t>
        </is>
      </c>
      <c r="C1437" t="inlineStr">
        <is>
          <t>S036</t>
        </is>
      </c>
      <c r="D1437" t="inlineStr">
        <is>
          <t>Store_036</t>
        </is>
      </c>
      <c r="E1437" t="inlineStr">
        <is>
          <t>Central</t>
        </is>
      </c>
      <c r="F1437" t="inlineStr">
        <is>
          <t>P0078</t>
        </is>
      </c>
      <c r="G1437" t="inlineStr">
        <is>
          <t>Prod_0078</t>
        </is>
      </c>
      <c r="H1437" t="inlineStr">
        <is>
          <t>Electronics</t>
        </is>
      </c>
      <c r="I1437" t="n">
        <v>8</v>
      </c>
      <c r="J1437" t="n">
        <v>505.77</v>
      </c>
      <c r="K1437" t="n">
        <v>0</v>
      </c>
      <c r="L1437">
        <f>I1437*J1437*(1-K1437)</f>
        <v/>
      </c>
      <c r="M1437">
        <f>VLOOKUP(F1437,Products!A:D,4,FALSE)*I1437</f>
        <v/>
      </c>
      <c r="N1437">
        <f>L1437-M1437</f>
        <v/>
      </c>
    </row>
    <row r="1438">
      <c r="A1438" t="inlineStr">
        <is>
          <t>T1001436</t>
        </is>
      </c>
      <c r="B1438" t="inlineStr">
        <is>
          <t>2023-12-29</t>
        </is>
      </c>
      <c r="C1438" t="inlineStr">
        <is>
          <t>S036</t>
        </is>
      </c>
      <c r="D1438" t="inlineStr">
        <is>
          <t>Store_036</t>
        </is>
      </c>
      <c r="E1438" t="inlineStr">
        <is>
          <t>Central</t>
        </is>
      </c>
      <c r="F1438" t="inlineStr">
        <is>
          <t>P0009</t>
        </is>
      </c>
      <c r="G1438" t="inlineStr">
        <is>
          <t>Prod_0009</t>
        </is>
      </c>
      <c r="H1438" t="inlineStr">
        <is>
          <t>Toys</t>
        </is>
      </c>
      <c r="I1438" t="n">
        <v>7</v>
      </c>
      <c r="J1438" t="n">
        <v>643.55</v>
      </c>
      <c r="K1438" t="n">
        <v>0</v>
      </c>
      <c r="L1438">
        <f>I1438*J1438*(1-K1438)</f>
        <v/>
      </c>
      <c r="M1438">
        <f>VLOOKUP(F1438,Products!A:D,4,FALSE)*I1438</f>
        <v/>
      </c>
      <c r="N1438">
        <f>L1438-M1438</f>
        <v/>
      </c>
    </row>
    <row r="1439">
      <c r="A1439" t="inlineStr">
        <is>
          <t>T1001437</t>
        </is>
      </c>
      <c r="B1439" t="inlineStr">
        <is>
          <t>2025-05-06</t>
        </is>
      </c>
      <c r="C1439" t="inlineStr">
        <is>
          <t>S012</t>
        </is>
      </c>
      <c r="D1439" t="inlineStr">
        <is>
          <t>Store_012</t>
        </is>
      </c>
      <c r="E1439" t="inlineStr">
        <is>
          <t>South</t>
        </is>
      </c>
      <c r="F1439" t="inlineStr">
        <is>
          <t>P0182</t>
        </is>
      </c>
      <c r="G1439" t="inlineStr">
        <is>
          <t>Prod_0182</t>
        </is>
      </c>
      <c r="H1439" t="inlineStr">
        <is>
          <t>Electronics</t>
        </is>
      </c>
      <c r="I1439" t="n">
        <v>6</v>
      </c>
      <c r="J1439" t="n">
        <v>801.41</v>
      </c>
      <c r="K1439" t="n">
        <v>0</v>
      </c>
      <c r="L1439">
        <f>I1439*J1439*(1-K1439)</f>
        <v/>
      </c>
      <c r="M1439">
        <f>VLOOKUP(F1439,Products!A:D,4,FALSE)*I1439</f>
        <v/>
      </c>
      <c r="N1439">
        <f>L1439-M1439</f>
        <v/>
      </c>
    </row>
    <row r="1440">
      <c r="A1440" t="inlineStr">
        <is>
          <t>T1001438</t>
        </is>
      </c>
      <c r="B1440" t="inlineStr">
        <is>
          <t>2024-06-12</t>
        </is>
      </c>
      <c r="C1440" t="inlineStr">
        <is>
          <t>S016</t>
        </is>
      </c>
      <c r="D1440" t="inlineStr">
        <is>
          <t>Store_016</t>
        </is>
      </c>
      <c r="E1440" t="inlineStr">
        <is>
          <t>West</t>
        </is>
      </c>
      <c r="F1440" t="inlineStr">
        <is>
          <t>P0004</t>
        </is>
      </c>
      <c r="G1440" t="inlineStr">
        <is>
          <t>Prod_0004</t>
        </is>
      </c>
      <c r="H1440" t="inlineStr">
        <is>
          <t>Household</t>
        </is>
      </c>
      <c r="I1440" t="n">
        <v>6</v>
      </c>
      <c r="J1440" t="n">
        <v>338.43</v>
      </c>
      <c r="K1440" t="n">
        <v>0</v>
      </c>
      <c r="L1440">
        <f>I1440*J1440*(1-K1440)</f>
        <v/>
      </c>
      <c r="M1440">
        <f>VLOOKUP(F1440,Products!A:D,4,FALSE)*I1440</f>
        <v/>
      </c>
      <c r="N1440">
        <f>L1440-M1440</f>
        <v/>
      </c>
    </row>
    <row r="1441">
      <c r="A1441" t="inlineStr">
        <is>
          <t>T1001439</t>
        </is>
      </c>
      <c r="B1441" t="inlineStr">
        <is>
          <t>2024-06-09</t>
        </is>
      </c>
      <c r="C1441" t="inlineStr">
        <is>
          <t>S026</t>
        </is>
      </c>
      <c r="D1441" t="inlineStr">
        <is>
          <t>Store_026</t>
        </is>
      </c>
      <c r="E1441" t="inlineStr">
        <is>
          <t>North</t>
        </is>
      </c>
      <c r="F1441" t="inlineStr">
        <is>
          <t>P0063</t>
        </is>
      </c>
      <c r="G1441" t="inlineStr">
        <is>
          <t>Prod_0063</t>
        </is>
      </c>
      <c r="H1441" t="inlineStr">
        <is>
          <t>Clothing</t>
        </is>
      </c>
      <c r="I1441" t="n">
        <v>3</v>
      </c>
      <c r="J1441" t="n">
        <v>285.1</v>
      </c>
      <c r="K1441" t="n">
        <v>0</v>
      </c>
      <c r="L1441">
        <f>I1441*J1441*(1-K1441)</f>
        <v/>
      </c>
      <c r="M1441">
        <f>VLOOKUP(F1441,Products!A:D,4,FALSE)*I1441</f>
        <v/>
      </c>
      <c r="N1441">
        <f>L1441-M1441</f>
        <v/>
      </c>
    </row>
    <row r="1442">
      <c r="A1442" t="inlineStr">
        <is>
          <t>T1001440</t>
        </is>
      </c>
      <c r="B1442" t="inlineStr">
        <is>
          <t>2024-09-29</t>
        </is>
      </c>
      <c r="C1442" t="inlineStr">
        <is>
          <t>S006</t>
        </is>
      </c>
      <c r="D1442" t="inlineStr">
        <is>
          <t>Store_006</t>
        </is>
      </c>
      <c r="E1442" t="inlineStr">
        <is>
          <t>East</t>
        </is>
      </c>
      <c r="F1442" t="inlineStr">
        <is>
          <t>P0089</t>
        </is>
      </c>
      <c r="G1442" t="inlineStr">
        <is>
          <t>Prod_0089</t>
        </is>
      </c>
      <c r="H1442" t="inlineStr">
        <is>
          <t>Stationery</t>
        </is>
      </c>
      <c r="I1442" t="n">
        <v>1</v>
      </c>
      <c r="J1442" t="n">
        <v>687.26</v>
      </c>
      <c r="K1442" t="n">
        <v>0.1</v>
      </c>
      <c r="L1442">
        <f>I1442*J1442*(1-K1442)</f>
        <v/>
      </c>
      <c r="M1442">
        <f>VLOOKUP(F1442,Products!A:D,4,FALSE)*I1442</f>
        <v/>
      </c>
      <c r="N1442">
        <f>L1442-M1442</f>
        <v/>
      </c>
    </row>
    <row r="1443">
      <c r="A1443" t="inlineStr">
        <is>
          <t>T1001441</t>
        </is>
      </c>
      <c r="B1443" t="inlineStr">
        <is>
          <t>2025-07-02</t>
        </is>
      </c>
      <c r="C1443" t="inlineStr">
        <is>
          <t>S038</t>
        </is>
      </c>
      <c r="D1443" t="inlineStr">
        <is>
          <t>Store_038</t>
        </is>
      </c>
      <c r="E1443" t="inlineStr">
        <is>
          <t>East</t>
        </is>
      </c>
      <c r="F1443" t="inlineStr">
        <is>
          <t>P0182</t>
        </is>
      </c>
      <c r="G1443" t="inlineStr">
        <is>
          <t>Prod_0182</t>
        </is>
      </c>
      <c r="H1443" t="inlineStr">
        <is>
          <t>Electronics</t>
        </is>
      </c>
      <c r="I1443" t="n">
        <v>7</v>
      </c>
      <c r="J1443" t="n">
        <v>764.84</v>
      </c>
      <c r="K1443" t="n">
        <v>0</v>
      </c>
      <c r="L1443">
        <f>I1443*J1443*(1-K1443)</f>
        <v/>
      </c>
      <c r="M1443">
        <f>VLOOKUP(F1443,Products!A:D,4,FALSE)*I1443</f>
        <v/>
      </c>
      <c r="N1443">
        <f>L1443-M1443</f>
        <v/>
      </c>
    </row>
    <row r="1444">
      <c r="A1444" t="inlineStr">
        <is>
          <t>T1001442</t>
        </is>
      </c>
      <c r="B1444" t="inlineStr">
        <is>
          <t>2024-09-15</t>
        </is>
      </c>
      <c r="C1444" t="inlineStr">
        <is>
          <t>S025</t>
        </is>
      </c>
      <c r="D1444" t="inlineStr">
        <is>
          <t>Store_025</t>
        </is>
      </c>
      <c r="E1444" t="inlineStr">
        <is>
          <t>Central</t>
        </is>
      </c>
      <c r="F1444" t="inlineStr">
        <is>
          <t>P0163</t>
        </is>
      </c>
      <c r="G1444" t="inlineStr">
        <is>
          <t>Prod_0163</t>
        </is>
      </c>
      <c r="H1444" t="inlineStr">
        <is>
          <t>Food</t>
        </is>
      </c>
      <c r="I1444" t="n">
        <v>8</v>
      </c>
      <c r="J1444" t="n">
        <v>774.5700000000001</v>
      </c>
      <c r="K1444" t="n">
        <v>0</v>
      </c>
      <c r="L1444">
        <f>I1444*J1444*(1-K1444)</f>
        <v/>
      </c>
      <c r="M1444">
        <f>VLOOKUP(F1444,Products!A:D,4,FALSE)*I1444</f>
        <v/>
      </c>
      <c r="N1444">
        <f>L1444-M1444</f>
        <v/>
      </c>
    </row>
    <row r="1445">
      <c r="A1445" t="inlineStr">
        <is>
          <t>T1001443</t>
        </is>
      </c>
      <c r="B1445" t="inlineStr">
        <is>
          <t>2025-09-01</t>
        </is>
      </c>
      <c r="C1445" t="inlineStr">
        <is>
          <t>S018</t>
        </is>
      </c>
      <c r="D1445" t="inlineStr">
        <is>
          <t>Store_018</t>
        </is>
      </c>
      <c r="E1445" t="inlineStr">
        <is>
          <t>South</t>
        </is>
      </c>
      <c r="F1445" t="inlineStr">
        <is>
          <t>P0149</t>
        </is>
      </c>
      <c r="G1445" t="inlineStr">
        <is>
          <t>Prod_0149</t>
        </is>
      </c>
      <c r="H1445" t="inlineStr">
        <is>
          <t>Toys</t>
        </is>
      </c>
      <c r="I1445" t="n">
        <v>9</v>
      </c>
      <c r="J1445" t="n">
        <v>58.71</v>
      </c>
      <c r="K1445" t="n">
        <v>0</v>
      </c>
      <c r="L1445">
        <f>I1445*J1445*(1-K1445)</f>
        <v/>
      </c>
      <c r="M1445">
        <f>VLOOKUP(F1445,Products!A:D,4,FALSE)*I1445</f>
        <v/>
      </c>
      <c r="N1445">
        <f>L1445-M1445</f>
        <v/>
      </c>
    </row>
    <row r="1446">
      <c r="A1446" t="inlineStr">
        <is>
          <t>T1001444</t>
        </is>
      </c>
      <c r="B1446" t="inlineStr">
        <is>
          <t>2024-10-24</t>
        </is>
      </c>
      <c r="C1446" t="inlineStr">
        <is>
          <t>S043</t>
        </is>
      </c>
      <c r="D1446" t="inlineStr">
        <is>
          <t>Store_043</t>
        </is>
      </c>
      <c r="E1446" t="inlineStr">
        <is>
          <t>East</t>
        </is>
      </c>
      <c r="F1446" t="inlineStr">
        <is>
          <t>P0027</t>
        </is>
      </c>
      <c r="G1446" t="inlineStr">
        <is>
          <t>Prod_0027</t>
        </is>
      </c>
      <c r="H1446" t="inlineStr">
        <is>
          <t>Electronics</t>
        </is>
      </c>
      <c r="I1446" t="n">
        <v>4</v>
      </c>
      <c r="J1446" t="n">
        <v>619.33</v>
      </c>
      <c r="K1446" t="n">
        <v>0</v>
      </c>
      <c r="L1446">
        <f>I1446*J1446*(1-K1446)</f>
        <v/>
      </c>
      <c r="M1446">
        <f>VLOOKUP(F1446,Products!A:D,4,FALSE)*I1446</f>
        <v/>
      </c>
      <c r="N1446">
        <f>L1446-M1446</f>
        <v/>
      </c>
    </row>
    <row r="1447">
      <c r="A1447" t="inlineStr">
        <is>
          <t>T1001445</t>
        </is>
      </c>
      <c r="B1447" t="inlineStr">
        <is>
          <t>2025-07-07</t>
        </is>
      </c>
      <c r="C1447" t="inlineStr">
        <is>
          <t>S027</t>
        </is>
      </c>
      <c r="D1447" t="inlineStr">
        <is>
          <t>Store_027</t>
        </is>
      </c>
      <c r="E1447" t="inlineStr">
        <is>
          <t>South</t>
        </is>
      </c>
      <c r="F1447" t="inlineStr">
        <is>
          <t>P0092</t>
        </is>
      </c>
      <c r="G1447" t="inlineStr">
        <is>
          <t>Prod_0092</t>
        </is>
      </c>
      <c r="H1447" t="inlineStr">
        <is>
          <t>Household</t>
        </is>
      </c>
      <c r="I1447" t="n">
        <v>3</v>
      </c>
      <c r="J1447" t="n">
        <v>264.04</v>
      </c>
      <c r="K1447" t="n">
        <v>0.05</v>
      </c>
      <c r="L1447">
        <f>I1447*J1447*(1-K1447)</f>
        <v/>
      </c>
      <c r="M1447">
        <f>VLOOKUP(F1447,Products!A:D,4,FALSE)*I1447</f>
        <v/>
      </c>
      <c r="N1447">
        <f>L1447-M1447</f>
        <v/>
      </c>
    </row>
    <row r="1448">
      <c r="A1448" t="inlineStr">
        <is>
          <t>T1001446</t>
        </is>
      </c>
      <c r="B1448" t="inlineStr">
        <is>
          <t>2025-02-16</t>
        </is>
      </c>
      <c r="C1448" t="inlineStr">
        <is>
          <t>S021</t>
        </is>
      </c>
      <c r="D1448" t="inlineStr">
        <is>
          <t>Store_021</t>
        </is>
      </c>
      <c r="E1448" t="inlineStr">
        <is>
          <t>North</t>
        </is>
      </c>
      <c r="F1448" t="inlineStr">
        <is>
          <t>P0085</t>
        </is>
      </c>
      <c r="G1448" t="inlineStr">
        <is>
          <t>Prod_0085</t>
        </is>
      </c>
      <c r="H1448" t="inlineStr">
        <is>
          <t>Food</t>
        </is>
      </c>
      <c r="I1448" t="n">
        <v>7</v>
      </c>
      <c r="J1448" t="n">
        <v>350.75</v>
      </c>
      <c r="K1448" t="n">
        <v>0.1</v>
      </c>
      <c r="L1448">
        <f>I1448*J1448*(1-K1448)</f>
        <v/>
      </c>
      <c r="M1448">
        <f>VLOOKUP(F1448,Products!A:D,4,FALSE)*I1448</f>
        <v/>
      </c>
      <c r="N1448">
        <f>L1448-M1448</f>
        <v/>
      </c>
    </row>
    <row r="1449">
      <c r="A1449" t="inlineStr">
        <is>
          <t>T1001447</t>
        </is>
      </c>
      <c r="B1449" t="inlineStr">
        <is>
          <t>2023-04-26</t>
        </is>
      </c>
      <c r="C1449" t="inlineStr">
        <is>
          <t>S005</t>
        </is>
      </c>
      <c r="D1449" t="inlineStr">
        <is>
          <t>Store_005</t>
        </is>
      </c>
      <c r="E1449" t="inlineStr">
        <is>
          <t>Central</t>
        </is>
      </c>
      <c r="F1449" t="inlineStr">
        <is>
          <t>P0128</t>
        </is>
      </c>
      <c r="G1449" t="inlineStr">
        <is>
          <t>Prod_0128</t>
        </is>
      </c>
      <c r="H1449" t="inlineStr">
        <is>
          <t>Toys</t>
        </is>
      </c>
      <c r="I1449" t="n">
        <v>5</v>
      </c>
      <c r="J1449" t="n">
        <v>155.54</v>
      </c>
      <c r="K1449" t="n">
        <v>0.15</v>
      </c>
      <c r="L1449">
        <f>I1449*J1449*(1-K1449)</f>
        <v/>
      </c>
      <c r="M1449">
        <f>VLOOKUP(F1449,Products!A:D,4,FALSE)*I1449</f>
        <v/>
      </c>
      <c r="N1449">
        <f>L1449-M1449</f>
        <v/>
      </c>
    </row>
    <row r="1450">
      <c r="A1450" t="inlineStr">
        <is>
          <t>T1001448</t>
        </is>
      </c>
      <c r="B1450" t="inlineStr">
        <is>
          <t>2025-06-02</t>
        </is>
      </c>
      <c r="C1450" t="inlineStr">
        <is>
          <t>S034</t>
        </is>
      </c>
      <c r="D1450" t="inlineStr">
        <is>
          <t>Store_034</t>
        </is>
      </c>
      <c r="E1450" t="inlineStr">
        <is>
          <t>Central</t>
        </is>
      </c>
      <c r="F1450" t="inlineStr">
        <is>
          <t>P0070</t>
        </is>
      </c>
      <c r="G1450" t="inlineStr">
        <is>
          <t>Prod_0070</t>
        </is>
      </c>
      <c r="H1450" t="inlineStr">
        <is>
          <t>Beverages</t>
        </is>
      </c>
      <c r="I1450" t="n">
        <v>6</v>
      </c>
      <c r="J1450" t="n">
        <v>628.1</v>
      </c>
      <c r="K1450" t="n">
        <v>0</v>
      </c>
      <c r="L1450">
        <f>I1450*J1450*(1-K1450)</f>
        <v/>
      </c>
      <c r="M1450">
        <f>VLOOKUP(F1450,Products!A:D,4,FALSE)*I1450</f>
        <v/>
      </c>
      <c r="N1450">
        <f>L1450-M1450</f>
        <v/>
      </c>
    </row>
    <row r="1451">
      <c r="A1451" t="inlineStr">
        <is>
          <t>T1001449</t>
        </is>
      </c>
      <c r="B1451" t="inlineStr">
        <is>
          <t>2024-05-21</t>
        </is>
      </c>
      <c r="C1451" t="inlineStr">
        <is>
          <t>S023</t>
        </is>
      </c>
      <c r="D1451" t="inlineStr">
        <is>
          <t>Store_023</t>
        </is>
      </c>
      <c r="E1451" t="inlineStr">
        <is>
          <t>South</t>
        </is>
      </c>
      <c r="F1451" t="inlineStr">
        <is>
          <t>P0199</t>
        </is>
      </c>
      <c r="G1451" t="inlineStr">
        <is>
          <t>Prod_0199</t>
        </is>
      </c>
      <c r="H1451" t="inlineStr">
        <is>
          <t>Beverages</t>
        </is>
      </c>
      <c r="I1451" t="n">
        <v>6</v>
      </c>
      <c r="J1451" t="n">
        <v>82.56999999999999</v>
      </c>
      <c r="K1451" t="n">
        <v>0</v>
      </c>
      <c r="L1451">
        <f>I1451*J1451*(1-K1451)</f>
        <v/>
      </c>
      <c r="M1451">
        <f>VLOOKUP(F1451,Products!A:D,4,FALSE)*I1451</f>
        <v/>
      </c>
      <c r="N1451">
        <f>L1451-M1451</f>
        <v/>
      </c>
    </row>
    <row r="1452">
      <c r="A1452" t="inlineStr">
        <is>
          <t>T1001450</t>
        </is>
      </c>
      <c r="B1452" t="inlineStr">
        <is>
          <t>2025-08-17</t>
        </is>
      </c>
      <c r="C1452" t="inlineStr">
        <is>
          <t>S024</t>
        </is>
      </c>
      <c r="D1452" t="inlineStr">
        <is>
          <t>Store_024</t>
        </is>
      </c>
      <c r="E1452" t="inlineStr">
        <is>
          <t>South</t>
        </is>
      </c>
      <c r="F1452" t="inlineStr">
        <is>
          <t>P0057</t>
        </is>
      </c>
      <c r="G1452" t="inlineStr">
        <is>
          <t>Prod_0057</t>
        </is>
      </c>
      <c r="H1452" t="inlineStr">
        <is>
          <t>Beverages</t>
        </is>
      </c>
      <c r="I1452" t="n">
        <v>8</v>
      </c>
      <c r="J1452" t="n">
        <v>70.59</v>
      </c>
      <c r="K1452" t="n">
        <v>0.2</v>
      </c>
      <c r="L1452">
        <f>I1452*J1452*(1-K1452)</f>
        <v/>
      </c>
      <c r="M1452">
        <f>VLOOKUP(F1452,Products!A:D,4,FALSE)*I1452</f>
        <v/>
      </c>
      <c r="N1452">
        <f>L1452-M1452</f>
        <v/>
      </c>
    </row>
    <row r="1453">
      <c r="A1453" t="inlineStr">
        <is>
          <t>T1001451</t>
        </is>
      </c>
      <c r="B1453" t="inlineStr">
        <is>
          <t>2024-03-13</t>
        </is>
      </c>
      <c r="C1453" t="inlineStr">
        <is>
          <t>S021</t>
        </is>
      </c>
      <c r="D1453" t="inlineStr">
        <is>
          <t>Store_021</t>
        </is>
      </c>
      <c r="E1453" t="inlineStr">
        <is>
          <t>North</t>
        </is>
      </c>
      <c r="F1453" t="inlineStr">
        <is>
          <t>P0104</t>
        </is>
      </c>
      <c r="G1453" t="inlineStr">
        <is>
          <t>Prod_0104</t>
        </is>
      </c>
      <c r="H1453" t="inlineStr">
        <is>
          <t>Clothing</t>
        </is>
      </c>
      <c r="I1453" t="n">
        <v>4</v>
      </c>
      <c r="J1453" t="n">
        <v>746.73</v>
      </c>
      <c r="K1453" t="n">
        <v>0</v>
      </c>
      <c r="L1453">
        <f>I1453*J1453*(1-K1453)</f>
        <v/>
      </c>
      <c r="M1453">
        <f>VLOOKUP(F1453,Products!A:D,4,FALSE)*I1453</f>
        <v/>
      </c>
      <c r="N1453">
        <f>L1453-M1453</f>
        <v/>
      </c>
    </row>
    <row r="1454">
      <c r="A1454" t="inlineStr">
        <is>
          <t>T1001452</t>
        </is>
      </c>
      <c r="B1454" t="inlineStr">
        <is>
          <t>2024-05-05</t>
        </is>
      </c>
      <c r="C1454" t="inlineStr">
        <is>
          <t>S015</t>
        </is>
      </c>
      <c r="D1454" t="inlineStr">
        <is>
          <t>Store_015</t>
        </is>
      </c>
      <c r="E1454" t="inlineStr">
        <is>
          <t>North</t>
        </is>
      </c>
      <c r="F1454" t="inlineStr">
        <is>
          <t>P0063</t>
        </is>
      </c>
      <c r="G1454" t="inlineStr">
        <is>
          <t>Prod_0063</t>
        </is>
      </c>
      <c r="H1454" t="inlineStr">
        <is>
          <t>Clothing</t>
        </is>
      </c>
      <c r="I1454" t="n">
        <v>9</v>
      </c>
      <c r="J1454" t="n">
        <v>249.77</v>
      </c>
      <c r="K1454" t="n">
        <v>0.15</v>
      </c>
      <c r="L1454">
        <f>I1454*J1454*(1-K1454)</f>
        <v/>
      </c>
      <c r="M1454">
        <f>VLOOKUP(F1454,Products!A:D,4,FALSE)*I1454</f>
        <v/>
      </c>
      <c r="N1454">
        <f>L1454-M1454</f>
        <v/>
      </c>
    </row>
    <row r="1455">
      <c r="A1455" t="inlineStr">
        <is>
          <t>T1001453</t>
        </is>
      </c>
      <c r="B1455" t="inlineStr">
        <is>
          <t>2025-08-29</t>
        </is>
      </c>
      <c r="C1455" t="inlineStr">
        <is>
          <t>S047</t>
        </is>
      </c>
      <c r="D1455" t="inlineStr">
        <is>
          <t>Store_047</t>
        </is>
      </c>
      <c r="E1455" t="inlineStr">
        <is>
          <t>North</t>
        </is>
      </c>
      <c r="F1455" t="inlineStr">
        <is>
          <t>P0186</t>
        </is>
      </c>
      <c r="G1455" t="inlineStr">
        <is>
          <t>Prod_0186</t>
        </is>
      </c>
      <c r="H1455" t="inlineStr">
        <is>
          <t>Household</t>
        </is>
      </c>
      <c r="I1455" t="n">
        <v>7</v>
      </c>
      <c r="J1455" t="n">
        <v>857.4299999999999</v>
      </c>
      <c r="K1455" t="n">
        <v>0</v>
      </c>
      <c r="L1455">
        <f>I1455*J1455*(1-K1455)</f>
        <v/>
      </c>
      <c r="M1455">
        <f>VLOOKUP(F1455,Products!A:D,4,FALSE)*I1455</f>
        <v/>
      </c>
      <c r="N1455">
        <f>L1455-M1455</f>
        <v/>
      </c>
    </row>
    <row r="1456">
      <c r="A1456" t="inlineStr">
        <is>
          <t>T1001454</t>
        </is>
      </c>
      <c r="B1456" t="inlineStr">
        <is>
          <t>2024-05-07</t>
        </is>
      </c>
      <c r="C1456" t="inlineStr">
        <is>
          <t>S031</t>
        </is>
      </c>
      <c r="D1456" t="inlineStr">
        <is>
          <t>Store_031</t>
        </is>
      </c>
      <c r="E1456" t="inlineStr">
        <is>
          <t>Central</t>
        </is>
      </c>
      <c r="F1456" t="inlineStr">
        <is>
          <t>P0152</t>
        </is>
      </c>
      <c r="G1456" t="inlineStr">
        <is>
          <t>Prod_0152</t>
        </is>
      </c>
      <c r="H1456" t="inlineStr">
        <is>
          <t>Household</t>
        </is>
      </c>
      <c r="I1456" t="n">
        <v>2</v>
      </c>
      <c r="J1456" t="n">
        <v>559.23</v>
      </c>
      <c r="K1456" t="n">
        <v>0</v>
      </c>
      <c r="L1456">
        <f>I1456*J1456*(1-K1456)</f>
        <v/>
      </c>
      <c r="M1456">
        <f>VLOOKUP(F1456,Products!A:D,4,FALSE)*I1456</f>
        <v/>
      </c>
      <c r="N1456">
        <f>L1456-M1456</f>
        <v/>
      </c>
    </row>
    <row r="1457">
      <c r="A1457" t="inlineStr">
        <is>
          <t>T1001455</t>
        </is>
      </c>
      <c r="B1457" t="inlineStr">
        <is>
          <t>2024-06-08</t>
        </is>
      </c>
      <c r="C1457" t="inlineStr">
        <is>
          <t>S009</t>
        </is>
      </c>
      <c r="D1457" t="inlineStr">
        <is>
          <t>Store_009</t>
        </is>
      </c>
      <c r="E1457" t="inlineStr">
        <is>
          <t>Central</t>
        </is>
      </c>
      <c r="F1457" t="inlineStr">
        <is>
          <t>P0054</t>
        </is>
      </c>
      <c r="G1457" t="inlineStr">
        <is>
          <t>Prod_0054</t>
        </is>
      </c>
      <c r="H1457" t="inlineStr">
        <is>
          <t>Food</t>
        </is>
      </c>
      <c r="I1457" t="n">
        <v>7</v>
      </c>
      <c r="J1457" t="n">
        <v>582.13</v>
      </c>
      <c r="K1457" t="n">
        <v>0</v>
      </c>
      <c r="L1457">
        <f>I1457*J1457*(1-K1457)</f>
        <v/>
      </c>
      <c r="M1457">
        <f>VLOOKUP(F1457,Products!A:D,4,FALSE)*I1457</f>
        <v/>
      </c>
      <c r="N1457">
        <f>L1457-M1457</f>
        <v/>
      </c>
    </row>
    <row r="1458">
      <c r="A1458" t="inlineStr">
        <is>
          <t>T1001456</t>
        </is>
      </c>
      <c r="B1458" t="inlineStr">
        <is>
          <t>2025-07-06</t>
        </is>
      </c>
      <c r="C1458" t="inlineStr">
        <is>
          <t>S003</t>
        </is>
      </c>
      <c r="D1458" t="inlineStr">
        <is>
          <t>Store_003</t>
        </is>
      </c>
      <c r="E1458" t="inlineStr">
        <is>
          <t>North</t>
        </is>
      </c>
      <c r="F1458" t="inlineStr">
        <is>
          <t>P0128</t>
        </is>
      </c>
      <c r="G1458" t="inlineStr">
        <is>
          <t>Prod_0128</t>
        </is>
      </c>
      <c r="H1458" t="inlineStr">
        <is>
          <t>Toys</t>
        </is>
      </c>
      <c r="I1458" t="n">
        <v>7</v>
      </c>
      <c r="J1458" t="n">
        <v>186.4</v>
      </c>
      <c r="K1458" t="n">
        <v>0</v>
      </c>
      <c r="L1458">
        <f>I1458*J1458*(1-K1458)</f>
        <v/>
      </c>
      <c r="M1458">
        <f>VLOOKUP(F1458,Products!A:D,4,FALSE)*I1458</f>
        <v/>
      </c>
      <c r="N1458">
        <f>L1458-M1458</f>
        <v/>
      </c>
    </row>
    <row r="1459">
      <c r="A1459" t="inlineStr">
        <is>
          <t>T1001457</t>
        </is>
      </c>
      <c r="B1459" t="inlineStr">
        <is>
          <t>2023-02-17</t>
        </is>
      </c>
      <c r="C1459" t="inlineStr">
        <is>
          <t>S009</t>
        </is>
      </c>
      <c r="D1459" t="inlineStr">
        <is>
          <t>Store_009</t>
        </is>
      </c>
      <c r="E1459" t="inlineStr">
        <is>
          <t>Central</t>
        </is>
      </c>
      <c r="F1459" t="inlineStr">
        <is>
          <t>P0055</t>
        </is>
      </c>
      <c r="G1459" t="inlineStr">
        <is>
          <t>Prod_0055</t>
        </is>
      </c>
      <c r="H1459" t="inlineStr">
        <is>
          <t>Beverages</t>
        </is>
      </c>
      <c r="I1459" t="n">
        <v>5</v>
      </c>
      <c r="J1459" t="n">
        <v>169.28</v>
      </c>
      <c r="K1459" t="n">
        <v>0.2</v>
      </c>
      <c r="L1459">
        <f>I1459*J1459*(1-K1459)</f>
        <v/>
      </c>
      <c r="M1459">
        <f>VLOOKUP(F1459,Products!A:D,4,FALSE)*I1459</f>
        <v/>
      </c>
      <c r="N1459">
        <f>L1459-M1459</f>
        <v/>
      </c>
    </row>
    <row r="1460">
      <c r="A1460" t="inlineStr">
        <is>
          <t>T1001458</t>
        </is>
      </c>
      <c r="B1460" t="inlineStr">
        <is>
          <t>2024-05-26</t>
        </is>
      </c>
      <c r="C1460" t="inlineStr">
        <is>
          <t>S006</t>
        </is>
      </c>
      <c r="D1460" t="inlineStr">
        <is>
          <t>Store_006</t>
        </is>
      </c>
      <c r="E1460" t="inlineStr">
        <is>
          <t>East</t>
        </is>
      </c>
      <c r="F1460" t="inlineStr">
        <is>
          <t>P0029</t>
        </is>
      </c>
      <c r="G1460" t="inlineStr">
        <is>
          <t>Prod_0029</t>
        </is>
      </c>
      <c r="H1460" t="inlineStr">
        <is>
          <t>Clothing</t>
        </is>
      </c>
      <c r="I1460" t="n">
        <v>5</v>
      </c>
      <c r="J1460" t="n">
        <v>738.22</v>
      </c>
      <c r="K1460" t="n">
        <v>0</v>
      </c>
      <c r="L1460">
        <f>I1460*J1460*(1-K1460)</f>
        <v/>
      </c>
      <c r="M1460">
        <f>VLOOKUP(F1460,Products!A:D,4,FALSE)*I1460</f>
        <v/>
      </c>
      <c r="N1460">
        <f>L1460-M1460</f>
        <v/>
      </c>
    </row>
    <row r="1461">
      <c r="A1461" t="inlineStr">
        <is>
          <t>T1001459</t>
        </is>
      </c>
      <c r="B1461" t="inlineStr">
        <is>
          <t>2025-03-10</t>
        </is>
      </c>
      <c r="C1461" t="inlineStr">
        <is>
          <t>S036</t>
        </is>
      </c>
      <c r="D1461" t="inlineStr">
        <is>
          <t>Store_036</t>
        </is>
      </c>
      <c r="E1461" t="inlineStr">
        <is>
          <t>Central</t>
        </is>
      </c>
      <c r="F1461" t="inlineStr">
        <is>
          <t>P0128</t>
        </is>
      </c>
      <c r="G1461" t="inlineStr">
        <is>
          <t>Prod_0128</t>
        </is>
      </c>
      <c r="H1461" t="inlineStr">
        <is>
          <t>Toys</t>
        </is>
      </c>
      <c r="I1461" t="n">
        <v>7</v>
      </c>
      <c r="J1461" t="n">
        <v>161.8</v>
      </c>
      <c r="K1461" t="n">
        <v>0</v>
      </c>
      <c r="L1461">
        <f>I1461*J1461*(1-K1461)</f>
        <v/>
      </c>
      <c r="M1461">
        <f>VLOOKUP(F1461,Products!A:D,4,FALSE)*I1461</f>
        <v/>
      </c>
      <c r="N1461">
        <f>L1461-M1461</f>
        <v/>
      </c>
    </row>
    <row r="1462">
      <c r="A1462" t="inlineStr">
        <is>
          <t>T1001460</t>
        </is>
      </c>
      <c r="B1462" t="inlineStr">
        <is>
          <t>2023-02-22</t>
        </is>
      </c>
      <c r="C1462" t="inlineStr">
        <is>
          <t>S036</t>
        </is>
      </c>
      <c r="D1462" t="inlineStr">
        <is>
          <t>Store_036</t>
        </is>
      </c>
      <c r="E1462" t="inlineStr">
        <is>
          <t>Central</t>
        </is>
      </c>
      <c r="F1462" t="inlineStr">
        <is>
          <t>P0169</t>
        </is>
      </c>
      <c r="G1462" t="inlineStr">
        <is>
          <t>Prod_0169</t>
        </is>
      </c>
      <c r="H1462" t="inlineStr">
        <is>
          <t>Beverages</t>
        </is>
      </c>
      <c r="I1462" t="n">
        <v>3</v>
      </c>
      <c r="J1462" t="n">
        <v>735.28</v>
      </c>
      <c r="K1462" t="n">
        <v>0.05</v>
      </c>
      <c r="L1462">
        <f>I1462*J1462*(1-K1462)</f>
        <v/>
      </c>
      <c r="M1462">
        <f>VLOOKUP(F1462,Products!A:D,4,FALSE)*I1462</f>
        <v/>
      </c>
      <c r="N1462">
        <f>L1462-M1462</f>
        <v/>
      </c>
    </row>
    <row r="1463">
      <c r="A1463" t="inlineStr">
        <is>
          <t>T1001461</t>
        </is>
      </c>
      <c r="B1463" t="inlineStr">
        <is>
          <t>2024-08-01</t>
        </is>
      </c>
      <c r="C1463" t="inlineStr">
        <is>
          <t>S049</t>
        </is>
      </c>
      <c r="D1463" t="inlineStr">
        <is>
          <t>Store_049</t>
        </is>
      </c>
      <c r="E1463" t="inlineStr">
        <is>
          <t>North</t>
        </is>
      </c>
      <c r="F1463" t="inlineStr">
        <is>
          <t>P0105</t>
        </is>
      </c>
      <c r="G1463" t="inlineStr">
        <is>
          <t>Prod_0105</t>
        </is>
      </c>
      <c r="H1463" t="inlineStr">
        <is>
          <t>Electronics</t>
        </is>
      </c>
      <c r="I1463" t="n">
        <v>4</v>
      </c>
      <c r="J1463" t="n">
        <v>464.47</v>
      </c>
      <c r="K1463" t="n">
        <v>0.1</v>
      </c>
      <c r="L1463">
        <f>I1463*J1463*(1-K1463)</f>
        <v/>
      </c>
      <c r="M1463">
        <f>VLOOKUP(F1463,Products!A:D,4,FALSE)*I1463</f>
        <v/>
      </c>
      <c r="N1463">
        <f>L1463-M1463</f>
        <v/>
      </c>
    </row>
    <row r="1464">
      <c r="A1464" t="inlineStr">
        <is>
          <t>T1001462</t>
        </is>
      </c>
      <c r="B1464" t="inlineStr">
        <is>
          <t>2024-08-31</t>
        </is>
      </c>
      <c r="C1464" t="inlineStr">
        <is>
          <t>S017</t>
        </is>
      </c>
      <c r="D1464" t="inlineStr">
        <is>
          <t>Store_017</t>
        </is>
      </c>
      <c r="E1464" t="inlineStr">
        <is>
          <t>South</t>
        </is>
      </c>
      <c r="F1464" t="inlineStr">
        <is>
          <t>P0176</t>
        </is>
      </c>
      <c r="G1464" t="inlineStr">
        <is>
          <t>Prod_0176</t>
        </is>
      </c>
      <c r="H1464" t="inlineStr">
        <is>
          <t>Food</t>
        </is>
      </c>
      <c r="I1464" t="n">
        <v>1</v>
      </c>
      <c r="J1464" t="n">
        <v>820.4</v>
      </c>
      <c r="K1464" t="n">
        <v>0</v>
      </c>
      <c r="L1464">
        <f>I1464*J1464*(1-K1464)</f>
        <v/>
      </c>
      <c r="M1464">
        <f>VLOOKUP(F1464,Products!A:D,4,FALSE)*I1464</f>
        <v/>
      </c>
      <c r="N1464">
        <f>L1464-M1464</f>
        <v/>
      </c>
    </row>
    <row r="1465">
      <c r="A1465" t="inlineStr">
        <is>
          <t>T1001463</t>
        </is>
      </c>
      <c r="B1465" t="inlineStr">
        <is>
          <t>2024-08-02</t>
        </is>
      </c>
      <c r="C1465" t="inlineStr">
        <is>
          <t>S004</t>
        </is>
      </c>
      <c r="D1465" t="inlineStr">
        <is>
          <t>Store_004</t>
        </is>
      </c>
      <c r="E1465" t="inlineStr">
        <is>
          <t>Central</t>
        </is>
      </c>
      <c r="F1465" t="inlineStr">
        <is>
          <t>P0061</t>
        </is>
      </c>
      <c r="G1465" t="inlineStr">
        <is>
          <t>Prod_0061</t>
        </is>
      </c>
      <c r="H1465" t="inlineStr">
        <is>
          <t>Beverages</t>
        </is>
      </c>
      <c r="I1465" t="n">
        <v>2</v>
      </c>
      <c r="J1465" t="n">
        <v>57.58</v>
      </c>
      <c r="K1465" t="n">
        <v>0</v>
      </c>
      <c r="L1465">
        <f>I1465*J1465*(1-K1465)</f>
        <v/>
      </c>
      <c r="M1465">
        <f>VLOOKUP(F1465,Products!A:D,4,FALSE)*I1465</f>
        <v/>
      </c>
      <c r="N1465">
        <f>L1465-M1465</f>
        <v/>
      </c>
    </row>
    <row r="1466">
      <c r="A1466" t="inlineStr">
        <is>
          <t>T1001464</t>
        </is>
      </c>
      <c r="B1466" t="inlineStr">
        <is>
          <t>2025-02-17</t>
        </is>
      </c>
      <c r="C1466" t="inlineStr">
        <is>
          <t>S026</t>
        </is>
      </c>
      <c r="D1466" t="inlineStr">
        <is>
          <t>Store_026</t>
        </is>
      </c>
      <c r="E1466" t="inlineStr">
        <is>
          <t>North</t>
        </is>
      </c>
      <c r="F1466" t="inlineStr">
        <is>
          <t>P0014</t>
        </is>
      </c>
      <c r="G1466" t="inlineStr">
        <is>
          <t>Prod_0014</t>
        </is>
      </c>
      <c r="H1466" t="inlineStr">
        <is>
          <t>Clothing</t>
        </is>
      </c>
      <c r="I1466" t="n">
        <v>6</v>
      </c>
      <c r="J1466" t="n">
        <v>311.6</v>
      </c>
      <c r="K1466" t="n">
        <v>0</v>
      </c>
      <c r="L1466">
        <f>I1466*J1466*(1-K1466)</f>
        <v/>
      </c>
      <c r="M1466">
        <f>VLOOKUP(F1466,Products!A:D,4,FALSE)*I1466</f>
        <v/>
      </c>
      <c r="N1466">
        <f>L1466-M1466</f>
        <v/>
      </c>
    </row>
    <row r="1467">
      <c r="A1467" t="inlineStr">
        <is>
          <t>T1001465</t>
        </is>
      </c>
      <c r="B1467" t="inlineStr">
        <is>
          <t>2025-05-24</t>
        </is>
      </c>
      <c r="C1467" t="inlineStr">
        <is>
          <t>S015</t>
        </is>
      </c>
      <c r="D1467" t="inlineStr">
        <is>
          <t>Store_015</t>
        </is>
      </c>
      <c r="E1467" t="inlineStr">
        <is>
          <t>North</t>
        </is>
      </c>
      <c r="F1467" t="inlineStr">
        <is>
          <t>P0104</t>
        </is>
      </c>
      <c r="G1467" t="inlineStr">
        <is>
          <t>Prod_0104</t>
        </is>
      </c>
      <c r="H1467" t="inlineStr">
        <is>
          <t>Clothing</t>
        </is>
      </c>
      <c r="I1467" t="n">
        <v>5</v>
      </c>
      <c r="J1467" t="n">
        <v>670.23</v>
      </c>
      <c r="K1467" t="n">
        <v>0</v>
      </c>
      <c r="L1467">
        <f>I1467*J1467*(1-K1467)</f>
        <v/>
      </c>
      <c r="M1467">
        <f>VLOOKUP(F1467,Products!A:D,4,FALSE)*I1467</f>
        <v/>
      </c>
      <c r="N1467">
        <f>L1467-M1467</f>
        <v/>
      </c>
    </row>
    <row r="1468">
      <c r="A1468" t="inlineStr">
        <is>
          <t>T1001466</t>
        </is>
      </c>
      <c r="B1468" t="inlineStr">
        <is>
          <t>2024-04-02</t>
        </is>
      </c>
      <c r="C1468" t="inlineStr">
        <is>
          <t>S035</t>
        </is>
      </c>
      <c r="D1468" t="inlineStr">
        <is>
          <t>Store_035</t>
        </is>
      </c>
      <c r="E1468" t="inlineStr">
        <is>
          <t>Central</t>
        </is>
      </c>
      <c r="F1468" t="inlineStr">
        <is>
          <t>P0060</t>
        </is>
      </c>
      <c r="G1468" t="inlineStr">
        <is>
          <t>Prod_0060</t>
        </is>
      </c>
      <c r="H1468" t="inlineStr">
        <is>
          <t>Toys</t>
        </is>
      </c>
      <c r="I1468" t="n">
        <v>2</v>
      </c>
      <c r="J1468" t="n">
        <v>107.95</v>
      </c>
      <c r="K1468" t="n">
        <v>0.1</v>
      </c>
      <c r="L1468">
        <f>I1468*J1468*(1-K1468)</f>
        <v/>
      </c>
      <c r="M1468">
        <f>VLOOKUP(F1468,Products!A:D,4,FALSE)*I1468</f>
        <v/>
      </c>
      <c r="N1468">
        <f>L1468-M1468</f>
        <v/>
      </c>
    </row>
    <row r="1469">
      <c r="A1469" t="inlineStr">
        <is>
          <t>T1001467</t>
        </is>
      </c>
      <c r="B1469" t="inlineStr">
        <is>
          <t>2023-06-13</t>
        </is>
      </c>
      <c r="C1469" t="inlineStr">
        <is>
          <t>S040</t>
        </is>
      </c>
      <c r="D1469" t="inlineStr">
        <is>
          <t>Store_040</t>
        </is>
      </c>
      <c r="E1469" t="inlineStr">
        <is>
          <t>Central</t>
        </is>
      </c>
      <c r="F1469" t="inlineStr">
        <is>
          <t>P0166</t>
        </is>
      </c>
      <c r="G1469" t="inlineStr">
        <is>
          <t>Prod_0166</t>
        </is>
      </c>
      <c r="H1469" t="inlineStr">
        <is>
          <t>Electronics</t>
        </is>
      </c>
      <c r="I1469" t="n">
        <v>7</v>
      </c>
      <c r="J1469" t="n">
        <v>514.86</v>
      </c>
      <c r="K1469" t="n">
        <v>0.05</v>
      </c>
      <c r="L1469">
        <f>I1469*J1469*(1-K1469)</f>
        <v/>
      </c>
      <c r="M1469">
        <f>VLOOKUP(F1469,Products!A:D,4,FALSE)*I1469</f>
        <v/>
      </c>
      <c r="N1469">
        <f>L1469-M1469</f>
        <v/>
      </c>
    </row>
    <row r="1470">
      <c r="A1470" t="inlineStr">
        <is>
          <t>T1001468</t>
        </is>
      </c>
      <c r="B1470" t="inlineStr">
        <is>
          <t>2023-10-31</t>
        </is>
      </c>
      <c r="C1470" t="inlineStr">
        <is>
          <t>S029</t>
        </is>
      </c>
      <c r="D1470" t="inlineStr">
        <is>
          <t>Store_029</t>
        </is>
      </c>
      <c r="E1470" t="inlineStr">
        <is>
          <t>South</t>
        </is>
      </c>
      <c r="F1470" t="inlineStr">
        <is>
          <t>P0044</t>
        </is>
      </c>
      <c r="G1470" t="inlineStr">
        <is>
          <t>Prod_0044</t>
        </is>
      </c>
      <c r="H1470" t="inlineStr">
        <is>
          <t>Food</t>
        </is>
      </c>
      <c r="I1470" t="n">
        <v>5</v>
      </c>
      <c r="J1470" t="n">
        <v>264.88</v>
      </c>
      <c r="K1470" t="n">
        <v>0.1</v>
      </c>
      <c r="L1470">
        <f>I1470*J1470*(1-K1470)</f>
        <v/>
      </c>
      <c r="M1470">
        <f>VLOOKUP(F1470,Products!A:D,4,FALSE)*I1470</f>
        <v/>
      </c>
      <c r="N1470">
        <f>L1470-M1470</f>
        <v/>
      </c>
    </row>
    <row r="1471">
      <c r="A1471" t="inlineStr">
        <is>
          <t>T1001469</t>
        </is>
      </c>
      <c r="B1471" t="inlineStr">
        <is>
          <t>2023-10-02</t>
        </is>
      </c>
      <c r="C1471" t="inlineStr">
        <is>
          <t>S046</t>
        </is>
      </c>
      <c r="D1471" t="inlineStr">
        <is>
          <t>Store_046</t>
        </is>
      </c>
      <c r="E1471" t="inlineStr">
        <is>
          <t>South</t>
        </is>
      </c>
      <c r="F1471" t="inlineStr">
        <is>
          <t>P0117</t>
        </is>
      </c>
      <c r="G1471" t="inlineStr">
        <is>
          <t>Prod_0117</t>
        </is>
      </c>
      <c r="H1471" t="inlineStr">
        <is>
          <t>Electronics</t>
        </is>
      </c>
      <c r="I1471" t="n">
        <v>4</v>
      </c>
      <c r="J1471" t="n">
        <v>412.75</v>
      </c>
      <c r="K1471" t="n">
        <v>0.2</v>
      </c>
      <c r="L1471">
        <f>I1471*J1471*(1-K1471)</f>
        <v/>
      </c>
      <c r="M1471">
        <f>VLOOKUP(F1471,Products!A:D,4,FALSE)*I1471</f>
        <v/>
      </c>
      <c r="N1471">
        <f>L1471-M1471</f>
        <v/>
      </c>
    </row>
    <row r="1472">
      <c r="A1472" t="inlineStr">
        <is>
          <t>T1001470</t>
        </is>
      </c>
      <c r="B1472" t="inlineStr">
        <is>
          <t>2023-05-11</t>
        </is>
      </c>
      <c r="C1472" t="inlineStr">
        <is>
          <t>S012</t>
        </is>
      </c>
      <c r="D1472" t="inlineStr">
        <is>
          <t>Store_012</t>
        </is>
      </c>
      <c r="E1472" t="inlineStr">
        <is>
          <t>South</t>
        </is>
      </c>
      <c r="F1472" t="inlineStr">
        <is>
          <t>P0125</t>
        </is>
      </c>
      <c r="G1472" t="inlineStr">
        <is>
          <t>Prod_0125</t>
        </is>
      </c>
      <c r="H1472" t="inlineStr">
        <is>
          <t>Toys</t>
        </is>
      </c>
      <c r="I1472" t="n">
        <v>4</v>
      </c>
      <c r="J1472" t="n">
        <v>269.66</v>
      </c>
      <c r="K1472" t="n">
        <v>0</v>
      </c>
      <c r="L1472">
        <f>I1472*J1472*(1-K1472)</f>
        <v/>
      </c>
      <c r="M1472">
        <f>VLOOKUP(F1472,Products!A:D,4,FALSE)*I1472</f>
        <v/>
      </c>
      <c r="N1472">
        <f>L1472-M1472</f>
        <v/>
      </c>
    </row>
    <row r="1473">
      <c r="A1473" t="inlineStr">
        <is>
          <t>T1001471</t>
        </is>
      </c>
      <c r="B1473" t="inlineStr">
        <is>
          <t>2025-06-15</t>
        </is>
      </c>
      <c r="C1473" t="inlineStr">
        <is>
          <t>S023</t>
        </is>
      </c>
      <c r="D1473" t="inlineStr">
        <is>
          <t>Store_023</t>
        </is>
      </c>
      <c r="E1473" t="inlineStr">
        <is>
          <t>South</t>
        </is>
      </c>
      <c r="F1473" t="inlineStr">
        <is>
          <t>P0117</t>
        </is>
      </c>
      <c r="G1473" t="inlineStr">
        <is>
          <t>Prod_0117</t>
        </is>
      </c>
      <c r="H1473" t="inlineStr">
        <is>
          <t>Electronics</t>
        </is>
      </c>
      <c r="I1473" t="n">
        <v>9</v>
      </c>
      <c r="J1473" t="n">
        <v>409.94</v>
      </c>
      <c r="K1473" t="n">
        <v>0.15</v>
      </c>
      <c r="L1473">
        <f>I1473*J1473*(1-K1473)</f>
        <v/>
      </c>
      <c r="M1473">
        <f>VLOOKUP(F1473,Products!A:D,4,FALSE)*I1473</f>
        <v/>
      </c>
      <c r="N1473">
        <f>L1473-M1473</f>
        <v/>
      </c>
    </row>
    <row r="1474">
      <c r="A1474" t="inlineStr">
        <is>
          <t>T1001472</t>
        </is>
      </c>
      <c r="B1474" t="inlineStr">
        <is>
          <t>2023-12-15</t>
        </is>
      </c>
      <c r="C1474" t="inlineStr">
        <is>
          <t>S030</t>
        </is>
      </c>
      <c r="D1474" t="inlineStr">
        <is>
          <t>Store_030</t>
        </is>
      </c>
      <c r="E1474" t="inlineStr">
        <is>
          <t>North</t>
        </is>
      </c>
      <c r="F1474" t="inlineStr">
        <is>
          <t>P0140</t>
        </is>
      </c>
      <c r="G1474" t="inlineStr">
        <is>
          <t>Prod_0140</t>
        </is>
      </c>
      <c r="H1474" t="inlineStr">
        <is>
          <t>Food</t>
        </is>
      </c>
      <c r="I1474" t="n">
        <v>2</v>
      </c>
      <c r="J1474" t="n">
        <v>846.72</v>
      </c>
      <c r="K1474" t="n">
        <v>0.05</v>
      </c>
      <c r="L1474">
        <f>I1474*J1474*(1-K1474)</f>
        <v/>
      </c>
      <c r="M1474">
        <f>VLOOKUP(F1474,Products!A:D,4,FALSE)*I1474</f>
        <v/>
      </c>
      <c r="N1474">
        <f>L1474-M1474</f>
        <v/>
      </c>
    </row>
    <row r="1475">
      <c r="A1475" t="inlineStr">
        <is>
          <t>T1001473</t>
        </is>
      </c>
      <c r="B1475" t="inlineStr">
        <is>
          <t>2024-04-30</t>
        </is>
      </c>
      <c r="C1475" t="inlineStr">
        <is>
          <t>S048</t>
        </is>
      </c>
      <c r="D1475" t="inlineStr">
        <is>
          <t>Store_048</t>
        </is>
      </c>
      <c r="E1475" t="inlineStr">
        <is>
          <t>South</t>
        </is>
      </c>
      <c r="F1475" t="inlineStr">
        <is>
          <t>P0043</t>
        </is>
      </c>
      <c r="G1475" t="inlineStr">
        <is>
          <t>Prod_0043</t>
        </is>
      </c>
      <c r="H1475" t="inlineStr">
        <is>
          <t>Food</t>
        </is>
      </c>
      <c r="I1475" t="n">
        <v>2</v>
      </c>
      <c r="J1475" t="n">
        <v>246.03</v>
      </c>
      <c r="K1475" t="n">
        <v>0</v>
      </c>
      <c r="L1475">
        <f>I1475*J1475*(1-K1475)</f>
        <v/>
      </c>
      <c r="M1475">
        <f>VLOOKUP(F1475,Products!A:D,4,FALSE)*I1475</f>
        <v/>
      </c>
      <c r="N1475">
        <f>L1475-M1475</f>
        <v/>
      </c>
    </row>
    <row r="1476">
      <c r="A1476" t="inlineStr">
        <is>
          <t>T1001474</t>
        </is>
      </c>
      <c r="B1476" t="inlineStr">
        <is>
          <t>2024-07-31</t>
        </is>
      </c>
      <c r="C1476" t="inlineStr">
        <is>
          <t>S040</t>
        </is>
      </c>
      <c r="D1476" t="inlineStr">
        <is>
          <t>Store_040</t>
        </is>
      </c>
      <c r="E1476" t="inlineStr">
        <is>
          <t>Central</t>
        </is>
      </c>
      <c r="F1476" t="inlineStr">
        <is>
          <t>P0003</t>
        </is>
      </c>
      <c r="G1476" t="inlineStr">
        <is>
          <t>Prod_0003</t>
        </is>
      </c>
      <c r="H1476" t="inlineStr">
        <is>
          <t>Household</t>
        </is>
      </c>
      <c r="I1476" t="n">
        <v>1</v>
      </c>
      <c r="J1476" t="n">
        <v>71.87</v>
      </c>
      <c r="K1476" t="n">
        <v>0.1</v>
      </c>
      <c r="L1476">
        <f>I1476*J1476*(1-K1476)</f>
        <v/>
      </c>
      <c r="M1476">
        <f>VLOOKUP(F1476,Products!A:D,4,FALSE)*I1476</f>
        <v/>
      </c>
      <c r="N1476">
        <f>L1476-M1476</f>
        <v/>
      </c>
    </row>
    <row r="1477">
      <c r="A1477" t="inlineStr">
        <is>
          <t>T1001475</t>
        </is>
      </c>
      <c r="B1477" t="inlineStr">
        <is>
          <t>2024-08-31</t>
        </is>
      </c>
      <c r="C1477" t="inlineStr">
        <is>
          <t>S010</t>
        </is>
      </c>
      <c r="D1477" t="inlineStr">
        <is>
          <t>Store_010</t>
        </is>
      </c>
      <c r="E1477" t="inlineStr">
        <is>
          <t>North</t>
        </is>
      </c>
      <c r="F1477" t="inlineStr">
        <is>
          <t>P0051</t>
        </is>
      </c>
      <c r="G1477" t="inlineStr">
        <is>
          <t>Prod_0051</t>
        </is>
      </c>
      <c r="H1477" t="inlineStr">
        <is>
          <t>Clothing</t>
        </is>
      </c>
      <c r="I1477" t="n">
        <v>3</v>
      </c>
      <c r="J1477" t="n">
        <v>70.34</v>
      </c>
      <c r="K1477" t="n">
        <v>0</v>
      </c>
      <c r="L1477">
        <f>I1477*J1477*(1-K1477)</f>
        <v/>
      </c>
      <c r="M1477">
        <f>VLOOKUP(F1477,Products!A:D,4,FALSE)*I1477</f>
        <v/>
      </c>
      <c r="N1477">
        <f>L1477-M1477</f>
        <v/>
      </c>
    </row>
    <row r="1478">
      <c r="A1478" t="inlineStr">
        <is>
          <t>T1001476</t>
        </is>
      </c>
      <c r="B1478" t="inlineStr">
        <is>
          <t>2025-07-29</t>
        </is>
      </c>
      <c r="C1478" t="inlineStr">
        <is>
          <t>S017</t>
        </is>
      </c>
      <c r="D1478" t="inlineStr">
        <is>
          <t>Store_017</t>
        </is>
      </c>
      <c r="E1478" t="inlineStr">
        <is>
          <t>South</t>
        </is>
      </c>
      <c r="F1478" t="inlineStr">
        <is>
          <t>P0111</t>
        </is>
      </c>
      <c r="G1478" t="inlineStr">
        <is>
          <t>Prod_0111</t>
        </is>
      </c>
      <c r="H1478" t="inlineStr">
        <is>
          <t>Clothing</t>
        </is>
      </c>
      <c r="I1478" t="n">
        <v>7</v>
      </c>
      <c r="J1478" t="n">
        <v>531.1</v>
      </c>
      <c r="K1478" t="n">
        <v>0</v>
      </c>
      <c r="L1478">
        <f>I1478*J1478*(1-K1478)</f>
        <v/>
      </c>
      <c r="M1478">
        <f>VLOOKUP(F1478,Products!A:D,4,FALSE)*I1478</f>
        <v/>
      </c>
      <c r="N1478">
        <f>L1478-M1478</f>
        <v/>
      </c>
    </row>
    <row r="1479">
      <c r="A1479" t="inlineStr">
        <is>
          <t>T1001477</t>
        </is>
      </c>
      <c r="B1479" t="inlineStr">
        <is>
          <t>2023-05-11</t>
        </is>
      </c>
      <c r="C1479" t="inlineStr">
        <is>
          <t>S012</t>
        </is>
      </c>
      <c r="D1479" t="inlineStr">
        <is>
          <t>Store_012</t>
        </is>
      </c>
      <c r="E1479" t="inlineStr">
        <is>
          <t>South</t>
        </is>
      </c>
      <c r="F1479" t="inlineStr">
        <is>
          <t>P0026</t>
        </is>
      </c>
      <c r="G1479" t="inlineStr">
        <is>
          <t>Prod_0026</t>
        </is>
      </c>
      <c r="H1479" t="inlineStr">
        <is>
          <t>Beverages</t>
        </is>
      </c>
      <c r="I1479" t="n">
        <v>9</v>
      </c>
      <c r="J1479" t="n">
        <v>1025.93</v>
      </c>
      <c r="K1479" t="n">
        <v>0</v>
      </c>
      <c r="L1479">
        <f>I1479*J1479*(1-K1479)</f>
        <v/>
      </c>
      <c r="M1479">
        <f>VLOOKUP(F1479,Products!A:D,4,FALSE)*I1479</f>
        <v/>
      </c>
      <c r="N1479">
        <f>L1479-M1479</f>
        <v/>
      </c>
    </row>
    <row r="1480">
      <c r="A1480" t="inlineStr">
        <is>
          <t>T1001478</t>
        </is>
      </c>
      <c r="B1480" t="inlineStr">
        <is>
          <t>2025-03-18</t>
        </is>
      </c>
      <c r="C1480" t="inlineStr">
        <is>
          <t>S007</t>
        </is>
      </c>
      <c r="D1480" t="inlineStr">
        <is>
          <t>Store_007</t>
        </is>
      </c>
      <c r="E1480" t="inlineStr">
        <is>
          <t>East</t>
        </is>
      </c>
      <c r="F1480" t="inlineStr">
        <is>
          <t>P0167</t>
        </is>
      </c>
      <c r="G1480" t="inlineStr">
        <is>
          <t>Prod_0167</t>
        </is>
      </c>
      <c r="H1480" t="inlineStr">
        <is>
          <t>Beverages</t>
        </is>
      </c>
      <c r="I1480" t="n">
        <v>5</v>
      </c>
      <c r="J1480" t="n">
        <v>541.6900000000001</v>
      </c>
      <c r="K1480" t="n">
        <v>0.15</v>
      </c>
      <c r="L1480">
        <f>I1480*J1480*(1-K1480)</f>
        <v/>
      </c>
      <c r="M1480">
        <f>VLOOKUP(F1480,Products!A:D,4,FALSE)*I1480</f>
        <v/>
      </c>
      <c r="N1480">
        <f>L1480-M1480</f>
        <v/>
      </c>
    </row>
    <row r="1481">
      <c r="A1481" t="inlineStr">
        <is>
          <t>T1001479</t>
        </is>
      </c>
      <c r="B1481" t="inlineStr">
        <is>
          <t>2025-02-13</t>
        </is>
      </c>
      <c r="C1481" t="inlineStr">
        <is>
          <t>S033</t>
        </is>
      </c>
      <c r="D1481" t="inlineStr">
        <is>
          <t>Store_033</t>
        </is>
      </c>
      <c r="E1481" t="inlineStr">
        <is>
          <t>North</t>
        </is>
      </c>
      <c r="F1481" t="inlineStr">
        <is>
          <t>P0066</t>
        </is>
      </c>
      <c r="G1481" t="inlineStr">
        <is>
          <t>Prod_0066</t>
        </is>
      </c>
      <c r="H1481" t="inlineStr">
        <is>
          <t>Household</t>
        </is>
      </c>
      <c r="I1481" t="n">
        <v>7</v>
      </c>
      <c r="J1481" t="n">
        <v>430.41</v>
      </c>
      <c r="K1481" t="n">
        <v>0</v>
      </c>
      <c r="L1481">
        <f>I1481*J1481*(1-K1481)</f>
        <v/>
      </c>
      <c r="M1481">
        <f>VLOOKUP(F1481,Products!A:D,4,FALSE)*I1481</f>
        <v/>
      </c>
      <c r="N1481">
        <f>L1481-M1481</f>
        <v/>
      </c>
    </row>
    <row r="1482">
      <c r="A1482" t="inlineStr">
        <is>
          <t>T1001480</t>
        </is>
      </c>
      <c r="B1482" t="inlineStr">
        <is>
          <t>2025-03-28</t>
        </is>
      </c>
      <c r="C1482" t="inlineStr">
        <is>
          <t>S003</t>
        </is>
      </c>
      <c r="D1482" t="inlineStr">
        <is>
          <t>Store_003</t>
        </is>
      </c>
      <c r="E1482" t="inlineStr">
        <is>
          <t>North</t>
        </is>
      </c>
      <c r="F1482" t="inlineStr">
        <is>
          <t>P0041</t>
        </is>
      </c>
      <c r="G1482" t="inlineStr">
        <is>
          <t>Prod_0041</t>
        </is>
      </c>
      <c r="H1482" t="inlineStr">
        <is>
          <t>Stationery</t>
        </is>
      </c>
      <c r="I1482" t="n">
        <v>2</v>
      </c>
      <c r="J1482" t="n">
        <v>287.33</v>
      </c>
      <c r="K1482" t="n">
        <v>0</v>
      </c>
      <c r="L1482">
        <f>I1482*J1482*(1-K1482)</f>
        <v/>
      </c>
      <c r="M1482">
        <f>VLOOKUP(F1482,Products!A:D,4,FALSE)*I1482</f>
        <v/>
      </c>
      <c r="N1482">
        <f>L1482-M1482</f>
        <v/>
      </c>
    </row>
    <row r="1483">
      <c r="A1483" t="inlineStr">
        <is>
          <t>T1001481</t>
        </is>
      </c>
      <c r="B1483" t="inlineStr">
        <is>
          <t>2023-03-08</t>
        </is>
      </c>
      <c r="C1483" t="inlineStr">
        <is>
          <t>S012</t>
        </is>
      </c>
      <c r="D1483" t="inlineStr">
        <is>
          <t>Store_012</t>
        </is>
      </c>
      <c r="E1483" t="inlineStr">
        <is>
          <t>South</t>
        </is>
      </c>
      <c r="F1483" t="inlineStr">
        <is>
          <t>P0072</t>
        </is>
      </c>
      <c r="G1483" t="inlineStr">
        <is>
          <t>Prod_0072</t>
        </is>
      </c>
      <c r="H1483" t="inlineStr">
        <is>
          <t>Food</t>
        </is>
      </c>
      <c r="I1483" t="n">
        <v>1</v>
      </c>
      <c r="J1483" t="n">
        <v>722.91</v>
      </c>
      <c r="K1483" t="n">
        <v>0</v>
      </c>
      <c r="L1483">
        <f>I1483*J1483*(1-K1483)</f>
        <v/>
      </c>
      <c r="M1483">
        <f>VLOOKUP(F1483,Products!A:D,4,FALSE)*I1483</f>
        <v/>
      </c>
      <c r="N1483">
        <f>L1483-M1483</f>
        <v/>
      </c>
    </row>
    <row r="1484">
      <c r="A1484" t="inlineStr">
        <is>
          <t>T1001482</t>
        </is>
      </c>
      <c r="B1484" t="inlineStr">
        <is>
          <t>2025-01-24</t>
        </is>
      </c>
      <c r="C1484" t="inlineStr">
        <is>
          <t>S039</t>
        </is>
      </c>
      <c r="D1484" t="inlineStr">
        <is>
          <t>Store_039</t>
        </is>
      </c>
      <c r="E1484" t="inlineStr">
        <is>
          <t>North</t>
        </is>
      </c>
      <c r="F1484" t="inlineStr">
        <is>
          <t>P0193</t>
        </is>
      </c>
      <c r="G1484" t="inlineStr">
        <is>
          <t>Prod_0193</t>
        </is>
      </c>
      <c r="H1484" t="inlineStr">
        <is>
          <t>Food</t>
        </is>
      </c>
      <c r="I1484" t="n">
        <v>6</v>
      </c>
      <c r="J1484" t="n">
        <v>667.14</v>
      </c>
      <c r="K1484" t="n">
        <v>0</v>
      </c>
      <c r="L1484">
        <f>I1484*J1484*(1-K1484)</f>
        <v/>
      </c>
      <c r="M1484">
        <f>VLOOKUP(F1484,Products!A:D,4,FALSE)*I1484</f>
        <v/>
      </c>
      <c r="N1484">
        <f>L1484-M1484</f>
        <v/>
      </c>
    </row>
    <row r="1485">
      <c r="A1485" t="inlineStr">
        <is>
          <t>T1001483</t>
        </is>
      </c>
      <c r="B1485" t="inlineStr">
        <is>
          <t>2025-02-07</t>
        </is>
      </c>
      <c r="C1485" t="inlineStr">
        <is>
          <t>S003</t>
        </is>
      </c>
      <c r="D1485" t="inlineStr">
        <is>
          <t>Store_003</t>
        </is>
      </c>
      <c r="E1485" t="inlineStr">
        <is>
          <t>North</t>
        </is>
      </c>
      <c r="F1485" t="inlineStr">
        <is>
          <t>P0135</t>
        </is>
      </c>
      <c r="G1485" t="inlineStr">
        <is>
          <t>Prod_0135</t>
        </is>
      </c>
      <c r="H1485" t="inlineStr">
        <is>
          <t>Food</t>
        </is>
      </c>
      <c r="I1485" t="n">
        <v>7</v>
      </c>
      <c r="J1485" t="n">
        <v>83.53</v>
      </c>
      <c r="K1485" t="n">
        <v>0.1</v>
      </c>
      <c r="L1485">
        <f>I1485*J1485*(1-K1485)</f>
        <v/>
      </c>
      <c r="M1485">
        <f>VLOOKUP(F1485,Products!A:D,4,FALSE)*I1485</f>
        <v/>
      </c>
      <c r="N1485">
        <f>L1485-M1485</f>
        <v/>
      </c>
    </row>
    <row r="1486">
      <c r="A1486" t="inlineStr">
        <is>
          <t>T1001484</t>
        </is>
      </c>
      <c r="B1486" t="inlineStr">
        <is>
          <t>2025-02-10</t>
        </is>
      </c>
      <c r="C1486" t="inlineStr">
        <is>
          <t>S036</t>
        </is>
      </c>
      <c r="D1486" t="inlineStr">
        <is>
          <t>Store_036</t>
        </is>
      </c>
      <c r="E1486" t="inlineStr">
        <is>
          <t>Central</t>
        </is>
      </c>
      <c r="F1486" t="inlineStr">
        <is>
          <t>P0119</t>
        </is>
      </c>
      <c r="G1486" t="inlineStr">
        <is>
          <t>Prod_0119</t>
        </is>
      </c>
      <c r="H1486" t="inlineStr">
        <is>
          <t>Electronics</t>
        </is>
      </c>
      <c r="I1486" t="n">
        <v>8</v>
      </c>
      <c r="J1486" t="n">
        <v>290.87</v>
      </c>
      <c r="K1486" t="n">
        <v>0</v>
      </c>
      <c r="L1486">
        <f>I1486*J1486*(1-K1486)</f>
        <v/>
      </c>
      <c r="M1486">
        <f>VLOOKUP(F1486,Products!A:D,4,FALSE)*I1486</f>
        <v/>
      </c>
      <c r="N1486">
        <f>L1486-M1486</f>
        <v/>
      </c>
    </row>
    <row r="1487">
      <c r="A1487" t="inlineStr">
        <is>
          <t>T1001485</t>
        </is>
      </c>
      <c r="B1487" t="inlineStr">
        <is>
          <t>2023-06-22</t>
        </is>
      </c>
      <c r="C1487" t="inlineStr">
        <is>
          <t>S025</t>
        </is>
      </c>
      <c r="D1487" t="inlineStr">
        <is>
          <t>Store_025</t>
        </is>
      </c>
      <c r="E1487" t="inlineStr">
        <is>
          <t>Central</t>
        </is>
      </c>
      <c r="F1487" t="inlineStr">
        <is>
          <t>P0177</t>
        </is>
      </c>
      <c r="G1487" t="inlineStr">
        <is>
          <t>Prod_0177</t>
        </is>
      </c>
      <c r="H1487" t="inlineStr">
        <is>
          <t>Household</t>
        </is>
      </c>
      <c r="I1487" t="n">
        <v>6</v>
      </c>
      <c r="J1487" t="n">
        <v>229.29</v>
      </c>
      <c r="K1487" t="n">
        <v>0</v>
      </c>
      <c r="L1487">
        <f>I1487*J1487*(1-K1487)</f>
        <v/>
      </c>
      <c r="M1487">
        <f>VLOOKUP(F1487,Products!A:D,4,FALSE)*I1487</f>
        <v/>
      </c>
      <c r="N1487">
        <f>L1487-M1487</f>
        <v/>
      </c>
    </row>
    <row r="1488">
      <c r="A1488" t="inlineStr">
        <is>
          <t>T1001486</t>
        </is>
      </c>
      <c r="B1488" t="inlineStr">
        <is>
          <t>2023-12-30</t>
        </is>
      </c>
      <c r="C1488" t="inlineStr">
        <is>
          <t>S044</t>
        </is>
      </c>
      <c r="D1488" t="inlineStr">
        <is>
          <t>Store_044</t>
        </is>
      </c>
      <c r="E1488" t="inlineStr">
        <is>
          <t>North</t>
        </is>
      </c>
      <c r="F1488" t="inlineStr">
        <is>
          <t>P0069</t>
        </is>
      </c>
      <c r="G1488" t="inlineStr">
        <is>
          <t>Prod_0069</t>
        </is>
      </c>
      <c r="H1488" t="inlineStr">
        <is>
          <t>Household</t>
        </is>
      </c>
      <c r="I1488" t="n">
        <v>2</v>
      </c>
      <c r="J1488" t="n">
        <v>313.46</v>
      </c>
      <c r="K1488" t="n">
        <v>0</v>
      </c>
      <c r="L1488">
        <f>I1488*J1488*(1-K1488)</f>
        <v/>
      </c>
      <c r="M1488">
        <f>VLOOKUP(F1488,Products!A:D,4,FALSE)*I1488</f>
        <v/>
      </c>
      <c r="N1488">
        <f>L1488-M1488</f>
        <v/>
      </c>
    </row>
    <row r="1489">
      <c r="A1489" t="inlineStr">
        <is>
          <t>T1001487</t>
        </is>
      </c>
      <c r="B1489" t="inlineStr">
        <is>
          <t>2024-03-16</t>
        </is>
      </c>
      <c r="C1489" t="inlineStr">
        <is>
          <t>S021</t>
        </is>
      </c>
      <c r="D1489" t="inlineStr">
        <is>
          <t>Store_021</t>
        </is>
      </c>
      <c r="E1489" t="inlineStr">
        <is>
          <t>North</t>
        </is>
      </c>
      <c r="F1489" t="inlineStr">
        <is>
          <t>P0173</t>
        </is>
      </c>
      <c r="G1489" t="inlineStr">
        <is>
          <t>Prod_0173</t>
        </is>
      </c>
      <c r="H1489" t="inlineStr">
        <is>
          <t>Toys</t>
        </is>
      </c>
      <c r="I1489" t="n">
        <v>5</v>
      </c>
      <c r="J1489" t="n">
        <v>961.91</v>
      </c>
      <c r="K1489" t="n">
        <v>0</v>
      </c>
      <c r="L1489">
        <f>I1489*J1489*(1-K1489)</f>
        <v/>
      </c>
      <c r="M1489">
        <f>VLOOKUP(F1489,Products!A:D,4,FALSE)*I1489</f>
        <v/>
      </c>
      <c r="N1489">
        <f>L1489-M1489</f>
        <v/>
      </c>
    </row>
    <row r="1490">
      <c r="A1490" t="inlineStr">
        <is>
          <t>T1001488</t>
        </is>
      </c>
      <c r="B1490" t="inlineStr">
        <is>
          <t>2024-04-16</t>
        </is>
      </c>
      <c r="C1490" t="inlineStr">
        <is>
          <t>S003</t>
        </is>
      </c>
      <c r="D1490" t="inlineStr">
        <is>
          <t>Store_003</t>
        </is>
      </c>
      <c r="E1490" t="inlineStr">
        <is>
          <t>North</t>
        </is>
      </c>
      <c r="F1490" t="inlineStr">
        <is>
          <t>P0011</t>
        </is>
      </c>
      <c r="G1490" t="inlineStr">
        <is>
          <t>Prod_0011</t>
        </is>
      </c>
      <c r="H1490" t="inlineStr">
        <is>
          <t>Household</t>
        </is>
      </c>
      <c r="I1490" t="n">
        <v>2</v>
      </c>
      <c r="J1490" t="n">
        <v>405.01</v>
      </c>
      <c r="K1490" t="n">
        <v>0</v>
      </c>
      <c r="L1490">
        <f>I1490*J1490*(1-K1490)</f>
        <v/>
      </c>
      <c r="M1490">
        <f>VLOOKUP(F1490,Products!A:D,4,FALSE)*I1490</f>
        <v/>
      </c>
      <c r="N1490">
        <f>L1490-M1490</f>
        <v/>
      </c>
    </row>
    <row r="1491">
      <c r="A1491" t="inlineStr">
        <is>
          <t>T1001489</t>
        </is>
      </c>
      <c r="B1491" t="inlineStr">
        <is>
          <t>2023-02-15</t>
        </is>
      </c>
      <c r="C1491" t="inlineStr">
        <is>
          <t>S050</t>
        </is>
      </c>
      <c r="D1491" t="inlineStr">
        <is>
          <t>Store_050</t>
        </is>
      </c>
      <c r="E1491" t="inlineStr">
        <is>
          <t>South</t>
        </is>
      </c>
      <c r="F1491" t="inlineStr">
        <is>
          <t>P0087</t>
        </is>
      </c>
      <c r="G1491" t="inlineStr">
        <is>
          <t>Prod_0087</t>
        </is>
      </c>
      <c r="H1491" t="inlineStr">
        <is>
          <t>Clothing</t>
        </is>
      </c>
      <c r="I1491" t="n">
        <v>9</v>
      </c>
      <c r="J1491" t="n">
        <v>483.21</v>
      </c>
      <c r="K1491" t="n">
        <v>0</v>
      </c>
      <c r="L1491">
        <f>I1491*J1491*(1-K1491)</f>
        <v/>
      </c>
      <c r="M1491">
        <f>VLOOKUP(F1491,Products!A:D,4,FALSE)*I1491</f>
        <v/>
      </c>
      <c r="N1491">
        <f>L1491-M1491</f>
        <v/>
      </c>
    </row>
    <row r="1492">
      <c r="A1492" t="inlineStr">
        <is>
          <t>T1001490</t>
        </is>
      </c>
      <c r="B1492" t="inlineStr">
        <is>
          <t>2023-01-26</t>
        </is>
      </c>
      <c r="C1492" t="inlineStr">
        <is>
          <t>S004</t>
        </is>
      </c>
      <c r="D1492" t="inlineStr">
        <is>
          <t>Store_004</t>
        </is>
      </c>
      <c r="E1492" t="inlineStr">
        <is>
          <t>Central</t>
        </is>
      </c>
      <c r="F1492" t="inlineStr">
        <is>
          <t>P0157</t>
        </is>
      </c>
      <c r="G1492" t="inlineStr">
        <is>
          <t>Prod_0157</t>
        </is>
      </c>
      <c r="H1492" t="inlineStr">
        <is>
          <t>Toys</t>
        </is>
      </c>
      <c r="I1492" t="n">
        <v>6</v>
      </c>
      <c r="J1492" t="n">
        <v>259.82</v>
      </c>
      <c r="K1492" t="n">
        <v>0.05</v>
      </c>
      <c r="L1492">
        <f>I1492*J1492*(1-K1492)</f>
        <v/>
      </c>
      <c r="M1492">
        <f>VLOOKUP(F1492,Products!A:D,4,FALSE)*I1492</f>
        <v/>
      </c>
      <c r="N1492">
        <f>L1492-M1492</f>
        <v/>
      </c>
    </row>
    <row r="1493">
      <c r="A1493" t="inlineStr">
        <is>
          <t>T1001491</t>
        </is>
      </c>
      <c r="B1493" t="inlineStr">
        <is>
          <t>2023-06-29</t>
        </is>
      </c>
      <c r="C1493" t="inlineStr">
        <is>
          <t>S008</t>
        </is>
      </c>
      <c r="D1493" t="inlineStr">
        <is>
          <t>Store_008</t>
        </is>
      </c>
      <c r="E1493" t="inlineStr">
        <is>
          <t>East</t>
        </is>
      </c>
      <c r="F1493" t="inlineStr">
        <is>
          <t>P0060</t>
        </is>
      </c>
      <c r="G1493" t="inlineStr">
        <is>
          <t>Prod_0060</t>
        </is>
      </c>
      <c r="H1493" t="inlineStr">
        <is>
          <t>Toys</t>
        </is>
      </c>
      <c r="I1493" t="n">
        <v>7</v>
      </c>
      <c r="J1493" t="n">
        <v>103.11</v>
      </c>
      <c r="K1493" t="n">
        <v>0</v>
      </c>
      <c r="L1493">
        <f>I1493*J1493*(1-K1493)</f>
        <v/>
      </c>
      <c r="M1493">
        <f>VLOOKUP(F1493,Products!A:D,4,FALSE)*I1493</f>
        <v/>
      </c>
      <c r="N1493">
        <f>L1493-M1493</f>
        <v/>
      </c>
    </row>
    <row r="1494">
      <c r="A1494" t="inlineStr">
        <is>
          <t>T1001492</t>
        </is>
      </c>
      <c r="B1494" t="inlineStr">
        <is>
          <t>2025-01-02</t>
        </is>
      </c>
      <c r="C1494" t="inlineStr">
        <is>
          <t>S021</t>
        </is>
      </c>
      <c r="D1494" t="inlineStr">
        <is>
          <t>Store_021</t>
        </is>
      </c>
      <c r="E1494" t="inlineStr">
        <is>
          <t>North</t>
        </is>
      </c>
      <c r="F1494" t="inlineStr">
        <is>
          <t>P0036</t>
        </is>
      </c>
      <c r="G1494" t="inlineStr">
        <is>
          <t>Prod_0036</t>
        </is>
      </c>
      <c r="H1494" t="inlineStr">
        <is>
          <t>Clothing</t>
        </is>
      </c>
      <c r="I1494" t="n">
        <v>5</v>
      </c>
      <c r="J1494" t="n">
        <v>490.65</v>
      </c>
      <c r="K1494" t="n">
        <v>0.05</v>
      </c>
      <c r="L1494">
        <f>I1494*J1494*(1-K1494)</f>
        <v/>
      </c>
      <c r="M1494">
        <f>VLOOKUP(F1494,Products!A:D,4,FALSE)*I1494</f>
        <v/>
      </c>
      <c r="N1494">
        <f>L1494-M1494</f>
        <v/>
      </c>
    </row>
    <row r="1495">
      <c r="A1495" t="inlineStr">
        <is>
          <t>T1001493</t>
        </is>
      </c>
      <c r="B1495" t="inlineStr">
        <is>
          <t>2025-05-07</t>
        </is>
      </c>
      <c r="C1495" t="inlineStr">
        <is>
          <t>S011</t>
        </is>
      </c>
      <c r="D1495" t="inlineStr">
        <is>
          <t>Store_011</t>
        </is>
      </c>
      <c r="E1495" t="inlineStr">
        <is>
          <t>South</t>
        </is>
      </c>
      <c r="F1495" t="inlineStr">
        <is>
          <t>P0105</t>
        </is>
      </c>
      <c r="G1495" t="inlineStr">
        <is>
          <t>Prod_0105</t>
        </is>
      </c>
      <c r="H1495" t="inlineStr">
        <is>
          <t>Electronics</t>
        </is>
      </c>
      <c r="I1495" t="n">
        <v>6</v>
      </c>
      <c r="J1495" t="n">
        <v>577.5599999999999</v>
      </c>
      <c r="K1495" t="n">
        <v>0.15</v>
      </c>
      <c r="L1495">
        <f>I1495*J1495*(1-K1495)</f>
        <v/>
      </c>
      <c r="M1495">
        <f>VLOOKUP(F1495,Products!A:D,4,FALSE)*I1495</f>
        <v/>
      </c>
      <c r="N1495">
        <f>L1495-M1495</f>
        <v/>
      </c>
    </row>
    <row r="1496">
      <c r="A1496" t="inlineStr">
        <is>
          <t>T1001494</t>
        </is>
      </c>
      <c r="B1496" t="inlineStr">
        <is>
          <t>2024-07-26</t>
        </is>
      </c>
      <c r="C1496" t="inlineStr">
        <is>
          <t>S032</t>
        </is>
      </c>
      <c r="D1496" t="inlineStr">
        <is>
          <t>Store_032</t>
        </is>
      </c>
      <c r="E1496" t="inlineStr">
        <is>
          <t>Central</t>
        </is>
      </c>
      <c r="F1496" t="inlineStr">
        <is>
          <t>P0072</t>
        </is>
      </c>
      <c r="G1496" t="inlineStr">
        <is>
          <t>Prod_0072</t>
        </is>
      </c>
      <c r="H1496" t="inlineStr">
        <is>
          <t>Food</t>
        </is>
      </c>
      <c r="I1496" t="n">
        <v>3</v>
      </c>
      <c r="J1496" t="n">
        <v>710.34</v>
      </c>
      <c r="K1496" t="n">
        <v>0</v>
      </c>
      <c r="L1496">
        <f>I1496*J1496*(1-K1496)</f>
        <v/>
      </c>
      <c r="M1496">
        <f>VLOOKUP(F1496,Products!A:D,4,FALSE)*I1496</f>
        <v/>
      </c>
      <c r="N1496">
        <f>L1496-M1496</f>
        <v/>
      </c>
    </row>
    <row r="1497">
      <c r="A1497" t="inlineStr">
        <is>
          <t>T1001495</t>
        </is>
      </c>
      <c r="B1497" t="inlineStr">
        <is>
          <t>2024-05-26</t>
        </is>
      </c>
      <c r="C1497" t="inlineStr">
        <is>
          <t>S013</t>
        </is>
      </c>
      <c r="D1497" t="inlineStr">
        <is>
          <t>Store_013</t>
        </is>
      </c>
      <c r="E1497" t="inlineStr">
        <is>
          <t>North</t>
        </is>
      </c>
      <c r="F1497" t="inlineStr">
        <is>
          <t>P0179</t>
        </is>
      </c>
      <c r="G1497" t="inlineStr">
        <is>
          <t>Prod_0179</t>
        </is>
      </c>
      <c r="H1497" t="inlineStr">
        <is>
          <t>Household</t>
        </is>
      </c>
      <c r="I1497" t="n">
        <v>9</v>
      </c>
      <c r="J1497" t="n">
        <v>247.48</v>
      </c>
      <c r="K1497" t="n">
        <v>0</v>
      </c>
      <c r="L1497">
        <f>I1497*J1497*(1-K1497)</f>
        <v/>
      </c>
      <c r="M1497">
        <f>VLOOKUP(F1497,Products!A:D,4,FALSE)*I1497</f>
        <v/>
      </c>
      <c r="N1497">
        <f>L1497-M1497</f>
        <v/>
      </c>
    </row>
    <row r="1498">
      <c r="A1498" t="inlineStr">
        <is>
          <t>T1001496</t>
        </is>
      </c>
      <c r="B1498" t="inlineStr">
        <is>
          <t>2024-12-06</t>
        </is>
      </c>
      <c r="C1498" t="inlineStr">
        <is>
          <t>S023</t>
        </is>
      </c>
      <c r="D1498" t="inlineStr">
        <is>
          <t>Store_023</t>
        </is>
      </c>
      <c r="E1498" t="inlineStr">
        <is>
          <t>South</t>
        </is>
      </c>
      <c r="F1498" t="inlineStr">
        <is>
          <t>P0083</t>
        </is>
      </c>
      <c r="G1498" t="inlineStr">
        <is>
          <t>Prod_0083</t>
        </is>
      </c>
      <c r="H1498" t="inlineStr">
        <is>
          <t>Clothing</t>
        </is>
      </c>
      <c r="I1498" t="n">
        <v>5</v>
      </c>
      <c r="J1498" t="n">
        <v>645.78</v>
      </c>
      <c r="K1498" t="n">
        <v>0.15</v>
      </c>
      <c r="L1498">
        <f>I1498*J1498*(1-K1498)</f>
        <v/>
      </c>
      <c r="M1498">
        <f>VLOOKUP(F1498,Products!A:D,4,FALSE)*I1498</f>
        <v/>
      </c>
      <c r="N1498">
        <f>L1498-M1498</f>
        <v/>
      </c>
    </row>
    <row r="1499">
      <c r="A1499" t="inlineStr">
        <is>
          <t>T1001497</t>
        </is>
      </c>
      <c r="B1499" t="inlineStr">
        <is>
          <t>2023-09-04</t>
        </is>
      </c>
      <c r="C1499" t="inlineStr">
        <is>
          <t>S050</t>
        </is>
      </c>
      <c r="D1499" t="inlineStr">
        <is>
          <t>Store_050</t>
        </is>
      </c>
      <c r="E1499" t="inlineStr">
        <is>
          <t>South</t>
        </is>
      </c>
      <c r="F1499" t="inlineStr">
        <is>
          <t>P0103</t>
        </is>
      </c>
      <c r="G1499" t="inlineStr">
        <is>
          <t>Prod_0103</t>
        </is>
      </c>
      <c r="H1499" t="inlineStr">
        <is>
          <t>Stationery</t>
        </is>
      </c>
      <c r="I1499" t="n">
        <v>8</v>
      </c>
      <c r="J1499" t="n">
        <v>677.95</v>
      </c>
      <c r="K1499" t="n">
        <v>0</v>
      </c>
      <c r="L1499">
        <f>I1499*J1499*(1-K1499)</f>
        <v/>
      </c>
      <c r="M1499">
        <f>VLOOKUP(F1499,Products!A:D,4,FALSE)*I1499</f>
        <v/>
      </c>
      <c r="N1499">
        <f>L1499-M1499</f>
        <v/>
      </c>
    </row>
    <row r="1500">
      <c r="A1500" t="inlineStr">
        <is>
          <t>T1001498</t>
        </is>
      </c>
      <c r="B1500" t="inlineStr">
        <is>
          <t>2023-06-01</t>
        </is>
      </c>
      <c r="C1500" t="inlineStr">
        <is>
          <t>S047</t>
        </is>
      </c>
      <c r="D1500" t="inlineStr">
        <is>
          <t>Store_047</t>
        </is>
      </c>
      <c r="E1500" t="inlineStr">
        <is>
          <t>North</t>
        </is>
      </c>
      <c r="F1500" t="inlineStr">
        <is>
          <t>P0090</t>
        </is>
      </c>
      <c r="G1500" t="inlineStr">
        <is>
          <t>Prod_0090</t>
        </is>
      </c>
      <c r="H1500" t="inlineStr">
        <is>
          <t>Toys</t>
        </is>
      </c>
      <c r="I1500" t="n">
        <v>7</v>
      </c>
      <c r="J1500" t="n">
        <v>399.53</v>
      </c>
      <c r="K1500" t="n">
        <v>0.05</v>
      </c>
      <c r="L1500">
        <f>I1500*J1500*(1-K1500)</f>
        <v/>
      </c>
      <c r="M1500">
        <f>VLOOKUP(F1500,Products!A:D,4,FALSE)*I1500</f>
        <v/>
      </c>
      <c r="N1500">
        <f>L1500-M1500</f>
        <v/>
      </c>
    </row>
    <row r="1501">
      <c r="A1501" t="inlineStr">
        <is>
          <t>T1001499</t>
        </is>
      </c>
      <c r="B1501" t="inlineStr">
        <is>
          <t>2023-09-18</t>
        </is>
      </c>
      <c r="C1501" t="inlineStr">
        <is>
          <t>S042</t>
        </is>
      </c>
      <c r="D1501" t="inlineStr">
        <is>
          <t>Store_042</t>
        </is>
      </c>
      <c r="E1501" t="inlineStr">
        <is>
          <t>Central</t>
        </is>
      </c>
      <c r="F1501" t="inlineStr">
        <is>
          <t>P0052</t>
        </is>
      </c>
      <c r="G1501" t="inlineStr">
        <is>
          <t>Prod_0052</t>
        </is>
      </c>
      <c r="H1501" t="inlineStr">
        <is>
          <t>Clothing</t>
        </is>
      </c>
      <c r="I1501" t="n">
        <v>3</v>
      </c>
      <c r="J1501" t="n">
        <v>46.6</v>
      </c>
      <c r="K1501" t="n">
        <v>0</v>
      </c>
      <c r="L1501">
        <f>I1501*J1501*(1-K1501)</f>
        <v/>
      </c>
      <c r="M1501">
        <f>VLOOKUP(F1501,Products!A:D,4,FALSE)*I1501</f>
        <v/>
      </c>
      <c r="N1501">
        <f>L1501-M1501</f>
        <v/>
      </c>
    </row>
    <row r="1502">
      <c r="A1502" t="inlineStr">
        <is>
          <t>T1001500</t>
        </is>
      </c>
      <c r="B1502" t="inlineStr">
        <is>
          <t>2024-08-13</t>
        </is>
      </c>
      <c r="C1502" t="inlineStr">
        <is>
          <t>S029</t>
        </is>
      </c>
      <c r="D1502" t="inlineStr">
        <is>
          <t>Store_029</t>
        </is>
      </c>
      <c r="E1502" t="inlineStr">
        <is>
          <t>South</t>
        </is>
      </c>
      <c r="F1502" t="inlineStr">
        <is>
          <t>P0151</t>
        </is>
      </c>
      <c r="G1502" t="inlineStr">
        <is>
          <t>Prod_0151</t>
        </is>
      </c>
      <c r="H1502" t="inlineStr">
        <is>
          <t>Food</t>
        </is>
      </c>
      <c r="I1502" t="n">
        <v>5</v>
      </c>
      <c r="J1502" t="n">
        <v>986.4299999999999</v>
      </c>
      <c r="K1502" t="n">
        <v>0</v>
      </c>
      <c r="L1502">
        <f>I1502*J1502*(1-K1502)</f>
        <v/>
      </c>
      <c r="M1502">
        <f>VLOOKUP(F1502,Products!A:D,4,FALSE)*I1502</f>
        <v/>
      </c>
      <c r="N1502">
        <f>L1502-M1502</f>
        <v/>
      </c>
    </row>
    <row r="1503">
      <c r="A1503" t="inlineStr">
        <is>
          <t>T1001501</t>
        </is>
      </c>
      <c r="B1503" t="inlineStr">
        <is>
          <t>2023-04-23</t>
        </is>
      </c>
      <c r="C1503" t="inlineStr">
        <is>
          <t>S042</t>
        </is>
      </c>
      <c r="D1503" t="inlineStr">
        <is>
          <t>Store_042</t>
        </is>
      </c>
      <c r="E1503" t="inlineStr">
        <is>
          <t>Central</t>
        </is>
      </c>
      <c r="F1503" t="inlineStr">
        <is>
          <t>P0186</t>
        </is>
      </c>
      <c r="G1503" t="inlineStr">
        <is>
          <t>Prod_0186</t>
        </is>
      </c>
      <c r="H1503" t="inlineStr">
        <is>
          <t>Household</t>
        </is>
      </c>
      <c r="I1503" t="n">
        <v>1</v>
      </c>
      <c r="J1503" t="n">
        <v>738.14</v>
      </c>
      <c r="K1503" t="n">
        <v>0.05</v>
      </c>
      <c r="L1503">
        <f>I1503*J1503*(1-K1503)</f>
        <v/>
      </c>
      <c r="M1503">
        <f>VLOOKUP(F1503,Products!A:D,4,FALSE)*I1503</f>
        <v/>
      </c>
      <c r="N1503">
        <f>L1503-M1503</f>
        <v/>
      </c>
    </row>
    <row r="1504">
      <c r="A1504" t="inlineStr">
        <is>
          <t>T1001502</t>
        </is>
      </c>
      <c r="B1504" t="inlineStr">
        <is>
          <t>2024-10-05</t>
        </is>
      </c>
      <c r="C1504" t="inlineStr">
        <is>
          <t>S031</t>
        </is>
      </c>
      <c r="D1504" t="inlineStr">
        <is>
          <t>Store_031</t>
        </is>
      </c>
      <c r="E1504" t="inlineStr">
        <is>
          <t>Central</t>
        </is>
      </c>
      <c r="F1504" t="inlineStr">
        <is>
          <t>P0117</t>
        </is>
      </c>
      <c r="G1504" t="inlineStr">
        <is>
          <t>Prod_0117</t>
        </is>
      </c>
      <c r="H1504" t="inlineStr">
        <is>
          <t>Electronics</t>
        </is>
      </c>
      <c r="I1504" t="n">
        <v>1</v>
      </c>
      <c r="J1504" t="n">
        <v>363.12</v>
      </c>
      <c r="K1504" t="n">
        <v>0</v>
      </c>
      <c r="L1504">
        <f>I1504*J1504*(1-K1504)</f>
        <v/>
      </c>
      <c r="M1504">
        <f>VLOOKUP(F1504,Products!A:D,4,FALSE)*I1504</f>
        <v/>
      </c>
      <c r="N1504">
        <f>L1504-M1504</f>
        <v/>
      </c>
    </row>
    <row r="1505">
      <c r="A1505" t="inlineStr">
        <is>
          <t>T1001503</t>
        </is>
      </c>
      <c r="B1505" t="inlineStr">
        <is>
          <t>2023-09-26</t>
        </is>
      </c>
      <c r="C1505" t="inlineStr">
        <is>
          <t>S022</t>
        </is>
      </c>
      <c r="D1505" t="inlineStr">
        <is>
          <t>Store_022</t>
        </is>
      </c>
      <c r="E1505" t="inlineStr">
        <is>
          <t>East</t>
        </is>
      </c>
      <c r="F1505" t="inlineStr">
        <is>
          <t>P0033</t>
        </is>
      </c>
      <c r="G1505" t="inlineStr">
        <is>
          <t>Prod_0033</t>
        </is>
      </c>
      <c r="H1505" t="inlineStr">
        <is>
          <t>Food</t>
        </is>
      </c>
      <c r="I1505" t="n">
        <v>5</v>
      </c>
      <c r="J1505" t="n">
        <v>385.25</v>
      </c>
      <c r="K1505" t="n">
        <v>0.1</v>
      </c>
      <c r="L1505">
        <f>I1505*J1505*(1-K1505)</f>
        <v/>
      </c>
      <c r="M1505">
        <f>VLOOKUP(F1505,Products!A:D,4,FALSE)*I1505</f>
        <v/>
      </c>
      <c r="N1505">
        <f>L1505-M1505</f>
        <v/>
      </c>
    </row>
    <row r="1506">
      <c r="A1506" t="inlineStr">
        <is>
          <t>T1001504</t>
        </is>
      </c>
      <c r="B1506" t="inlineStr">
        <is>
          <t>2023-08-10</t>
        </is>
      </c>
      <c r="C1506" t="inlineStr">
        <is>
          <t>S014</t>
        </is>
      </c>
      <c r="D1506" t="inlineStr">
        <is>
          <t>Store_014</t>
        </is>
      </c>
      <c r="E1506" t="inlineStr">
        <is>
          <t>West</t>
        </is>
      </c>
      <c r="F1506" t="inlineStr">
        <is>
          <t>P0152</t>
        </is>
      </c>
      <c r="G1506" t="inlineStr">
        <is>
          <t>Prod_0152</t>
        </is>
      </c>
      <c r="H1506" t="inlineStr">
        <is>
          <t>Household</t>
        </is>
      </c>
      <c r="I1506" t="n">
        <v>8</v>
      </c>
      <c r="J1506" t="n">
        <v>774.9</v>
      </c>
      <c r="K1506" t="n">
        <v>0.05</v>
      </c>
      <c r="L1506">
        <f>I1506*J1506*(1-K1506)</f>
        <v/>
      </c>
      <c r="M1506">
        <f>VLOOKUP(F1506,Products!A:D,4,FALSE)*I1506</f>
        <v/>
      </c>
      <c r="N1506">
        <f>L1506-M1506</f>
        <v/>
      </c>
    </row>
    <row r="1507">
      <c r="A1507" t="inlineStr">
        <is>
          <t>T1001505</t>
        </is>
      </c>
      <c r="B1507" t="inlineStr">
        <is>
          <t>2024-01-08</t>
        </is>
      </c>
      <c r="C1507" t="inlineStr">
        <is>
          <t>S019</t>
        </is>
      </c>
      <c r="D1507" t="inlineStr">
        <is>
          <t>Store_019</t>
        </is>
      </c>
      <c r="E1507" t="inlineStr">
        <is>
          <t>East</t>
        </is>
      </c>
      <c r="F1507" t="inlineStr">
        <is>
          <t>P0018</t>
        </is>
      </c>
      <c r="G1507" t="inlineStr">
        <is>
          <t>Prod_0018</t>
        </is>
      </c>
      <c r="H1507" t="inlineStr">
        <is>
          <t>Food</t>
        </is>
      </c>
      <c r="I1507" t="n">
        <v>4</v>
      </c>
      <c r="J1507" t="n">
        <v>1041.98</v>
      </c>
      <c r="K1507" t="n">
        <v>0</v>
      </c>
      <c r="L1507">
        <f>I1507*J1507*(1-K1507)</f>
        <v/>
      </c>
      <c r="M1507">
        <f>VLOOKUP(F1507,Products!A:D,4,FALSE)*I1507</f>
        <v/>
      </c>
      <c r="N1507">
        <f>L1507-M1507</f>
        <v/>
      </c>
    </row>
    <row r="1508">
      <c r="A1508" t="inlineStr">
        <is>
          <t>T1001506</t>
        </is>
      </c>
      <c r="B1508" t="inlineStr">
        <is>
          <t>2024-04-18</t>
        </is>
      </c>
      <c r="C1508" t="inlineStr">
        <is>
          <t>S006</t>
        </is>
      </c>
      <c r="D1508" t="inlineStr">
        <is>
          <t>Store_006</t>
        </is>
      </c>
      <c r="E1508" t="inlineStr">
        <is>
          <t>East</t>
        </is>
      </c>
      <c r="F1508" t="inlineStr">
        <is>
          <t>P0015</t>
        </is>
      </c>
      <c r="G1508" t="inlineStr">
        <is>
          <t>Prod_0015</t>
        </is>
      </c>
      <c r="H1508" t="inlineStr">
        <is>
          <t>Food</t>
        </is>
      </c>
      <c r="I1508" t="n">
        <v>5</v>
      </c>
      <c r="J1508" t="n">
        <v>112.77</v>
      </c>
      <c r="K1508" t="n">
        <v>0.05</v>
      </c>
      <c r="L1508">
        <f>I1508*J1508*(1-K1508)</f>
        <v/>
      </c>
      <c r="M1508">
        <f>VLOOKUP(F1508,Products!A:D,4,FALSE)*I1508</f>
        <v/>
      </c>
      <c r="N1508">
        <f>L1508-M1508</f>
        <v/>
      </c>
    </row>
    <row r="1509">
      <c r="A1509" t="inlineStr">
        <is>
          <t>T1001507</t>
        </is>
      </c>
      <c r="B1509" t="inlineStr">
        <is>
          <t>2023-08-13</t>
        </is>
      </c>
      <c r="C1509" t="inlineStr">
        <is>
          <t>S024</t>
        </is>
      </c>
      <c r="D1509" t="inlineStr">
        <is>
          <t>Store_024</t>
        </is>
      </c>
      <c r="E1509" t="inlineStr">
        <is>
          <t>South</t>
        </is>
      </c>
      <c r="F1509" t="inlineStr">
        <is>
          <t>P0152</t>
        </is>
      </c>
      <c r="G1509" t="inlineStr">
        <is>
          <t>Prod_0152</t>
        </is>
      </c>
      <c r="H1509" t="inlineStr">
        <is>
          <t>Household</t>
        </is>
      </c>
      <c r="I1509" t="n">
        <v>4</v>
      </c>
      <c r="J1509" t="n">
        <v>558.42</v>
      </c>
      <c r="K1509" t="n">
        <v>0</v>
      </c>
      <c r="L1509">
        <f>I1509*J1509*(1-K1509)</f>
        <v/>
      </c>
      <c r="M1509">
        <f>VLOOKUP(F1509,Products!A:D,4,FALSE)*I1509</f>
        <v/>
      </c>
      <c r="N1509">
        <f>L1509-M1509</f>
        <v/>
      </c>
    </row>
    <row r="1510">
      <c r="A1510" t="inlineStr">
        <is>
          <t>T1001508</t>
        </is>
      </c>
      <c r="B1510" t="inlineStr">
        <is>
          <t>2024-07-25</t>
        </is>
      </c>
      <c r="C1510" t="inlineStr">
        <is>
          <t>S047</t>
        </is>
      </c>
      <c r="D1510" t="inlineStr">
        <is>
          <t>Store_047</t>
        </is>
      </c>
      <c r="E1510" t="inlineStr">
        <is>
          <t>North</t>
        </is>
      </c>
      <c r="F1510" t="inlineStr">
        <is>
          <t>P0008</t>
        </is>
      </c>
      <c r="G1510" t="inlineStr">
        <is>
          <t>Prod_0008</t>
        </is>
      </c>
      <c r="H1510" t="inlineStr">
        <is>
          <t>Electronics</t>
        </is>
      </c>
      <c r="I1510" t="n">
        <v>7</v>
      </c>
      <c r="J1510" t="n">
        <v>292.83</v>
      </c>
      <c r="K1510" t="n">
        <v>0</v>
      </c>
      <c r="L1510">
        <f>I1510*J1510*(1-K1510)</f>
        <v/>
      </c>
      <c r="M1510">
        <f>VLOOKUP(F1510,Products!A:D,4,FALSE)*I1510</f>
        <v/>
      </c>
      <c r="N1510">
        <f>L1510-M1510</f>
        <v/>
      </c>
    </row>
    <row r="1511">
      <c r="A1511" t="inlineStr">
        <is>
          <t>T1001509</t>
        </is>
      </c>
      <c r="B1511" t="inlineStr">
        <is>
          <t>2025-08-04</t>
        </is>
      </c>
      <c r="C1511" t="inlineStr">
        <is>
          <t>S035</t>
        </is>
      </c>
      <c r="D1511" t="inlineStr">
        <is>
          <t>Store_035</t>
        </is>
      </c>
      <c r="E1511" t="inlineStr">
        <is>
          <t>Central</t>
        </is>
      </c>
      <c r="F1511" t="inlineStr">
        <is>
          <t>P0126</t>
        </is>
      </c>
      <c r="G1511" t="inlineStr">
        <is>
          <t>Prod_0126</t>
        </is>
      </c>
      <c r="H1511" t="inlineStr">
        <is>
          <t>Toys</t>
        </is>
      </c>
      <c r="I1511" t="n">
        <v>9</v>
      </c>
      <c r="J1511" t="n">
        <v>369.69</v>
      </c>
      <c r="K1511" t="n">
        <v>0.05</v>
      </c>
      <c r="L1511">
        <f>I1511*J1511*(1-K1511)</f>
        <v/>
      </c>
      <c r="M1511">
        <f>VLOOKUP(F1511,Products!A:D,4,FALSE)*I1511</f>
        <v/>
      </c>
      <c r="N1511">
        <f>L1511-M1511</f>
        <v/>
      </c>
    </row>
    <row r="1512">
      <c r="A1512" t="inlineStr">
        <is>
          <t>T1001510</t>
        </is>
      </c>
      <c r="B1512" t="inlineStr">
        <is>
          <t>2023-04-02</t>
        </is>
      </c>
      <c r="C1512" t="inlineStr">
        <is>
          <t>S002</t>
        </is>
      </c>
      <c r="D1512" t="inlineStr">
        <is>
          <t>Store_002</t>
        </is>
      </c>
      <c r="E1512" t="inlineStr">
        <is>
          <t>South</t>
        </is>
      </c>
      <c r="F1512" t="inlineStr">
        <is>
          <t>P0074</t>
        </is>
      </c>
      <c r="G1512" t="inlineStr">
        <is>
          <t>Prod_0074</t>
        </is>
      </c>
      <c r="H1512" t="inlineStr">
        <is>
          <t>Food</t>
        </is>
      </c>
      <c r="I1512" t="n">
        <v>1</v>
      </c>
      <c r="J1512" t="n">
        <v>1029.98</v>
      </c>
      <c r="K1512" t="n">
        <v>0.1</v>
      </c>
      <c r="L1512">
        <f>I1512*J1512*(1-K1512)</f>
        <v/>
      </c>
      <c r="M1512">
        <f>VLOOKUP(F1512,Products!A:D,4,FALSE)*I1512</f>
        <v/>
      </c>
      <c r="N1512">
        <f>L1512-M1512</f>
        <v/>
      </c>
    </row>
    <row r="1513">
      <c r="A1513" t="inlineStr">
        <is>
          <t>T1001511</t>
        </is>
      </c>
      <c r="B1513" t="inlineStr">
        <is>
          <t>2025-02-26</t>
        </is>
      </c>
      <c r="C1513" t="inlineStr">
        <is>
          <t>S014</t>
        </is>
      </c>
      <c r="D1513" t="inlineStr">
        <is>
          <t>Store_014</t>
        </is>
      </c>
      <c r="E1513" t="inlineStr">
        <is>
          <t>West</t>
        </is>
      </c>
      <c r="F1513" t="inlineStr">
        <is>
          <t>P0142</t>
        </is>
      </c>
      <c r="G1513" t="inlineStr">
        <is>
          <t>Prod_0142</t>
        </is>
      </c>
      <c r="H1513" t="inlineStr">
        <is>
          <t>Household</t>
        </is>
      </c>
      <c r="I1513" t="n">
        <v>4</v>
      </c>
      <c r="J1513" t="n">
        <v>185.67</v>
      </c>
      <c r="K1513" t="n">
        <v>0</v>
      </c>
      <c r="L1513">
        <f>I1513*J1513*(1-K1513)</f>
        <v/>
      </c>
      <c r="M1513">
        <f>VLOOKUP(F1513,Products!A:D,4,FALSE)*I1513</f>
        <v/>
      </c>
      <c r="N1513">
        <f>L1513-M1513</f>
        <v/>
      </c>
    </row>
    <row r="1514">
      <c r="A1514" t="inlineStr">
        <is>
          <t>T1001512</t>
        </is>
      </c>
      <c r="B1514" t="inlineStr">
        <is>
          <t>2025-06-07</t>
        </is>
      </c>
      <c r="C1514" t="inlineStr">
        <is>
          <t>S014</t>
        </is>
      </c>
      <c r="D1514" t="inlineStr">
        <is>
          <t>Store_014</t>
        </is>
      </c>
      <c r="E1514" t="inlineStr">
        <is>
          <t>West</t>
        </is>
      </c>
      <c r="F1514" t="inlineStr">
        <is>
          <t>P0179</t>
        </is>
      </c>
      <c r="G1514" t="inlineStr">
        <is>
          <t>Prod_0179</t>
        </is>
      </c>
      <c r="H1514" t="inlineStr">
        <is>
          <t>Household</t>
        </is>
      </c>
      <c r="I1514" t="n">
        <v>8</v>
      </c>
      <c r="J1514" t="n">
        <v>255.46</v>
      </c>
      <c r="K1514" t="n">
        <v>0.1</v>
      </c>
      <c r="L1514">
        <f>I1514*J1514*(1-K1514)</f>
        <v/>
      </c>
      <c r="M1514">
        <f>VLOOKUP(F1514,Products!A:D,4,FALSE)*I1514</f>
        <v/>
      </c>
      <c r="N1514">
        <f>L1514-M1514</f>
        <v/>
      </c>
    </row>
    <row r="1515">
      <c r="A1515" t="inlineStr">
        <is>
          <t>T1001513</t>
        </is>
      </c>
      <c r="B1515" t="inlineStr">
        <is>
          <t>2023-03-08</t>
        </is>
      </c>
      <c r="C1515" t="inlineStr">
        <is>
          <t>S039</t>
        </is>
      </c>
      <c r="D1515" t="inlineStr">
        <is>
          <t>Store_039</t>
        </is>
      </c>
      <c r="E1515" t="inlineStr">
        <is>
          <t>North</t>
        </is>
      </c>
      <c r="F1515" t="inlineStr">
        <is>
          <t>P0119</t>
        </is>
      </c>
      <c r="G1515" t="inlineStr">
        <is>
          <t>Prod_0119</t>
        </is>
      </c>
      <c r="H1515" t="inlineStr">
        <is>
          <t>Electronics</t>
        </is>
      </c>
      <c r="I1515" t="n">
        <v>4</v>
      </c>
      <c r="J1515" t="n">
        <v>230.38</v>
      </c>
      <c r="K1515" t="n">
        <v>0</v>
      </c>
      <c r="L1515">
        <f>I1515*J1515*(1-K1515)</f>
        <v/>
      </c>
      <c r="M1515">
        <f>VLOOKUP(F1515,Products!A:D,4,FALSE)*I1515</f>
        <v/>
      </c>
      <c r="N1515">
        <f>L1515-M1515</f>
        <v/>
      </c>
    </row>
    <row r="1516">
      <c r="A1516" t="inlineStr">
        <is>
          <t>T1001514</t>
        </is>
      </c>
      <c r="B1516" t="inlineStr">
        <is>
          <t>2025-09-10</t>
        </is>
      </c>
      <c r="C1516" t="inlineStr">
        <is>
          <t>S017</t>
        </is>
      </c>
      <c r="D1516" t="inlineStr">
        <is>
          <t>Store_017</t>
        </is>
      </c>
      <c r="E1516" t="inlineStr">
        <is>
          <t>South</t>
        </is>
      </c>
      <c r="F1516" t="inlineStr">
        <is>
          <t>P0017</t>
        </is>
      </c>
      <c r="G1516" t="inlineStr">
        <is>
          <t>Prod_0017</t>
        </is>
      </c>
      <c r="H1516" t="inlineStr">
        <is>
          <t>Food</t>
        </is>
      </c>
      <c r="I1516" t="n">
        <v>1</v>
      </c>
      <c r="J1516" t="n">
        <v>682.14</v>
      </c>
      <c r="K1516" t="n">
        <v>0.15</v>
      </c>
      <c r="L1516">
        <f>I1516*J1516*(1-K1516)</f>
        <v/>
      </c>
      <c r="M1516">
        <f>VLOOKUP(F1516,Products!A:D,4,FALSE)*I1516</f>
        <v/>
      </c>
      <c r="N1516">
        <f>L1516-M1516</f>
        <v/>
      </c>
    </row>
    <row r="1517">
      <c r="A1517" t="inlineStr">
        <is>
          <t>T1001515</t>
        </is>
      </c>
      <c r="B1517" t="inlineStr">
        <is>
          <t>2024-10-24</t>
        </is>
      </c>
      <c r="C1517" t="inlineStr">
        <is>
          <t>S037</t>
        </is>
      </c>
      <c r="D1517" t="inlineStr">
        <is>
          <t>Store_037</t>
        </is>
      </c>
      <c r="E1517" t="inlineStr">
        <is>
          <t>East</t>
        </is>
      </c>
      <c r="F1517" t="inlineStr">
        <is>
          <t>P0167</t>
        </is>
      </c>
      <c r="G1517" t="inlineStr">
        <is>
          <t>Prod_0167</t>
        </is>
      </c>
      <c r="H1517" t="inlineStr">
        <is>
          <t>Beverages</t>
        </is>
      </c>
      <c r="I1517" t="n">
        <v>7</v>
      </c>
      <c r="J1517" t="n">
        <v>432.82</v>
      </c>
      <c r="K1517" t="n">
        <v>0.05</v>
      </c>
      <c r="L1517">
        <f>I1517*J1517*(1-K1517)</f>
        <v/>
      </c>
      <c r="M1517">
        <f>VLOOKUP(F1517,Products!A:D,4,FALSE)*I1517</f>
        <v/>
      </c>
      <c r="N1517">
        <f>L1517-M1517</f>
        <v/>
      </c>
    </row>
    <row r="1518">
      <c r="A1518" t="inlineStr">
        <is>
          <t>T1001516</t>
        </is>
      </c>
      <c r="B1518" t="inlineStr">
        <is>
          <t>2024-05-26</t>
        </is>
      </c>
      <c r="C1518" t="inlineStr">
        <is>
          <t>S045</t>
        </is>
      </c>
      <c r="D1518" t="inlineStr">
        <is>
          <t>Store_045</t>
        </is>
      </c>
      <c r="E1518" t="inlineStr">
        <is>
          <t>East</t>
        </is>
      </c>
      <c r="F1518" t="inlineStr">
        <is>
          <t>P0068</t>
        </is>
      </c>
      <c r="G1518" t="inlineStr">
        <is>
          <t>Prod_0068</t>
        </is>
      </c>
      <c r="H1518" t="inlineStr">
        <is>
          <t>Household</t>
        </is>
      </c>
      <c r="I1518" t="n">
        <v>3</v>
      </c>
      <c r="J1518" t="n">
        <v>203.07</v>
      </c>
      <c r="K1518" t="n">
        <v>0.05</v>
      </c>
      <c r="L1518">
        <f>I1518*J1518*(1-K1518)</f>
        <v/>
      </c>
      <c r="M1518">
        <f>VLOOKUP(F1518,Products!A:D,4,FALSE)*I1518</f>
        <v/>
      </c>
      <c r="N1518">
        <f>L1518-M1518</f>
        <v/>
      </c>
    </row>
    <row r="1519">
      <c r="A1519" t="inlineStr">
        <is>
          <t>T1001517</t>
        </is>
      </c>
      <c r="B1519" t="inlineStr">
        <is>
          <t>2025-08-18</t>
        </is>
      </c>
      <c r="C1519" t="inlineStr">
        <is>
          <t>S043</t>
        </is>
      </c>
      <c r="D1519" t="inlineStr">
        <is>
          <t>Store_043</t>
        </is>
      </c>
      <c r="E1519" t="inlineStr">
        <is>
          <t>East</t>
        </is>
      </c>
      <c r="F1519" t="inlineStr">
        <is>
          <t>P0041</t>
        </is>
      </c>
      <c r="G1519" t="inlineStr">
        <is>
          <t>Prod_0041</t>
        </is>
      </c>
      <c r="H1519" t="inlineStr">
        <is>
          <t>Stationery</t>
        </is>
      </c>
      <c r="I1519" t="n">
        <v>2</v>
      </c>
      <c r="J1519" t="n">
        <v>331.34</v>
      </c>
      <c r="K1519" t="n">
        <v>0</v>
      </c>
      <c r="L1519">
        <f>I1519*J1519*(1-K1519)</f>
        <v/>
      </c>
      <c r="M1519">
        <f>VLOOKUP(F1519,Products!A:D,4,FALSE)*I1519</f>
        <v/>
      </c>
      <c r="N1519">
        <f>L1519-M1519</f>
        <v/>
      </c>
    </row>
    <row r="1520">
      <c r="A1520" t="inlineStr">
        <is>
          <t>T1001518</t>
        </is>
      </c>
      <c r="B1520" t="inlineStr">
        <is>
          <t>2023-10-10</t>
        </is>
      </c>
      <c r="C1520" t="inlineStr">
        <is>
          <t>S019</t>
        </is>
      </c>
      <c r="D1520" t="inlineStr">
        <is>
          <t>Store_019</t>
        </is>
      </c>
      <c r="E1520" t="inlineStr">
        <is>
          <t>East</t>
        </is>
      </c>
      <c r="F1520" t="inlineStr">
        <is>
          <t>P0183</t>
        </is>
      </c>
      <c r="G1520" t="inlineStr">
        <is>
          <t>Prod_0183</t>
        </is>
      </c>
      <c r="H1520" t="inlineStr">
        <is>
          <t>Stationery</t>
        </is>
      </c>
      <c r="I1520" t="n">
        <v>2</v>
      </c>
      <c r="J1520" t="n">
        <v>687.73</v>
      </c>
      <c r="K1520" t="n">
        <v>0.05</v>
      </c>
      <c r="L1520">
        <f>I1520*J1520*(1-K1520)</f>
        <v/>
      </c>
      <c r="M1520">
        <f>VLOOKUP(F1520,Products!A:D,4,FALSE)*I1520</f>
        <v/>
      </c>
      <c r="N1520">
        <f>L1520-M1520</f>
        <v/>
      </c>
    </row>
    <row r="1521">
      <c r="A1521" t="inlineStr">
        <is>
          <t>T1001519</t>
        </is>
      </c>
      <c r="B1521" t="inlineStr">
        <is>
          <t>2023-12-14</t>
        </is>
      </c>
      <c r="C1521" t="inlineStr">
        <is>
          <t>S046</t>
        </is>
      </c>
      <c r="D1521" t="inlineStr">
        <is>
          <t>Store_046</t>
        </is>
      </c>
      <c r="E1521" t="inlineStr">
        <is>
          <t>South</t>
        </is>
      </c>
      <c r="F1521" t="inlineStr">
        <is>
          <t>P0188</t>
        </is>
      </c>
      <c r="G1521" t="inlineStr">
        <is>
          <t>Prod_0188</t>
        </is>
      </c>
      <c r="H1521" t="inlineStr">
        <is>
          <t>Food</t>
        </is>
      </c>
      <c r="I1521" t="n">
        <v>3</v>
      </c>
      <c r="J1521" t="n">
        <v>686.03</v>
      </c>
      <c r="K1521" t="n">
        <v>0</v>
      </c>
      <c r="L1521">
        <f>I1521*J1521*(1-K1521)</f>
        <v/>
      </c>
      <c r="M1521">
        <f>VLOOKUP(F1521,Products!A:D,4,FALSE)*I1521</f>
        <v/>
      </c>
      <c r="N1521">
        <f>L1521-M1521</f>
        <v/>
      </c>
    </row>
    <row r="1522">
      <c r="A1522" t="inlineStr">
        <is>
          <t>T1001520</t>
        </is>
      </c>
      <c r="B1522" t="inlineStr">
        <is>
          <t>2023-05-08</t>
        </is>
      </c>
      <c r="C1522" t="inlineStr">
        <is>
          <t>S044</t>
        </is>
      </c>
      <c r="D1522" t="inlineStr">
        <is>
          <t>Store_044</t>
        </is>
      </c>
      <c r="E1522" t="inlineStr">
        <is>
          <t>North</t>
        </is>
      </c>
      <c r="F1522" t="inlineStr">
        <is>
          <t>P0151</t>
        </is>
      </c>
      <c r="G1522" t="inlineStr">
        <is>
          <t>Prod_0151</t>
        </is>
      </c>
      <c r="H1522" t="inlineStr">
        <is>
          <t>Food</t>
        </is>
      </c>
      <c r="I1522" t="n">
        <v>8</v>
      </c>
      <c r="J1522" t="n">
        <v>714.67</v>
      </c>
      <c r="K1522" t="n">
        <v>0</v>
      </c>
      <c r="L1522">
        <f>I1522*J1522*(1-K1522)</f>
        <v/>
      </c>
      <c r="M1522">
        <f>VLOOKUP(F1522,Products!A:D,4,FALSE)*I1522</f>
        <v/>
      </c>
      <c r="N1522">
        <f>L1522-M1522</f>
        <v/>
      </c>
    </row>
    <row r="1523">
      <c r="A1523" t="inlineStr">
        <is>
          <t>T1001521</t>
        </is>
      </c>
      <c r="B1523" t="inlineStr">
        <is>
          <t>2023-06-15</t>
        </is>
      </c>
      <c r="C1523" t="inlineStr">
        <is>
          <t>S004</t>
        </is>
      </c>
      <c r="D1523" t="inlineStr">
        <is>
          <t>Store_004</t>
        </is>
      </c>
      <c r="E1523" t="inlineStr">
        <is>
          <t>Central</t>
        </is>
      </c>
      <c r="F1523" t="inlineStr">
        <is>
          <t>P0176</t>
        </is>
      </c>
      <c r="G1523" t="inlineStr">
        <is>
          <t>Prod_0176</t>
        </is>
      </c>
      <c r="H1523" t="inlineStr">
        <is>
          <t>Food</t>
        </is>
      </c>
      <c r="I1523" t="n">
        <v>3</v>
      </c>
      <c r="J1523" t="n">
        <v>599.88</v>
      </c>
      <c r="K1523" t="n">
        <v>0.2</v>
      </c>
      <c r="L1523">
        <f>I1523*J1523*(1-K1523)</f>
        <v/>
      </c>
      <c r="M1523">
        <f>VLOOKUP(F1523,Products!A:D,4,FALSE)*I1523</f>
        <v/>
      </c>
      <c r="N1523">
        <f>L1523-M1523</f>
        <v/>
      </c>
    </row>
    <row r="1524">
      <c r="A1524" t="inlineStr">
        <is>
          <t>T1001522</t>
        </is>
      </c>
      <c r="B1524" t="inlineStr">
        <is>
          <t>2023-05-31</t>
        </is>
      </c>
      <c r="C1524" t="inlineStr">
        <is>
          <t>S030</t>
        </is>
      </c>
      <c r="D1524" t="inlineStr">
        <is>
          <t>Store_030</t>
        </is>
      </c>
      <c r="E1524" t="inlineStr">
        <is>
          <t>North</t>
        </is>
      </c>
      <c r="F1524" t="inlineStr">
        <is>
          <t>P0166</t>
        </is>
      </c>
      <c r="G1524" t="inlineStr">
        <is>
          <t>Prod_0166</t>
        </is>
      </c>
      <c r="H1524" t="inlineStr">
        <is>
          <t>Electronics</t>
        </is>
      </c>
      <c r="I1524" t="n">
        <v>3</v>
      </c>
      <c r="J1524" t="n">
        <v>557.39</v>
      </c>
      <c r="K1524" t="n">
        <v>0</v>
      </c>
      <c r="L1524">
        <f>I1524*J1524*(1-K1524)</f>
        <v/>
      </c>
      <c r="M1524">
        <f>VLOOKUP(F1524,Products!A:D,4,FALSE)*I1524</f>
        <v/>
      </c>
      <c r="N1524">
        <f>L1524-M1524</f>
        <v/>
      </c>
    </row>
    <row r="1525">
      <c r="A1525" t="inlineStr">
        <is>
          <t>T1001523</t>
        </is>
      </c>
      <c r="B1525" t="inlineStr">
        <is>
          <t>2023-08-28</t>
        </is>
      </c>
      <c r="C1525" t="inlineStr">
        <is>
          <t>S019</t>
        </is>
      </c>
      <c r="D1525" t="inlineStr">
        <is>
          <t>Store_019</t>
        </is>
      </c>
      <c r="E1525" t="inlineStr">
        <is>
          <t>East</t>
        </is>
      </c>
      <c r="F1525" t="inlineStr">
        <is>
          <t>P0008</t>
        </is>
      </c>
      <c r="G1525" t="inlineStr">
        <is>
          <t>Prod_0008</t>
        </is>
      </c>
      <c r="H1525" t="inlineStr">
        <is>
          <t>Electronics</t>
        </is>
      </c>
      <c r="I1525" t="n">
        <v>7</v>
      </c>
      <c r="J1525" t="n">
        <v>281.18</v>
      </c>
      <c r="K1525" t="n">
        <v>0.05</v>
      </c>
      <c r="L1525">
        <f>I1525*J1525*(1-K1525)</f>
        <v/>
      </c>
      <c r="M1525">
        <f>VLOOKUP(F1525,Products!A:D,4,FALSE)*I1525</f>
        <v/>
      </c>
      <c r="N1525">
        <f>L1525-M1525</f>
        <v/>
      </c>
    </row>
    <row r="1526">
      <c r="A1526" t="inlineStr">
        <is>
          <t>T1001524</t>
        </is>
      </c>
      <c r="B1526" t="inlineStr">
        <is>
          <t>2024-04-16</t>
        </is>
      </c>
      <c r="C1526" t="inlineStr">
        <is>
          <t>S004</t>
        </is>
      </c>
      <c r="D1526" t="inlineStr">
        <is>
          <t>Store_004</t>
        </is>
      </c>
      <c r="E1526" t="inlineStr">
        <is>
          <t>Central</t>
        </is>
      </c>
      <c r="F1526" t="inlineStr">
        <is>
          <t>P0098</t>
        </is>
      </c>
      <c r="G1526" t="inlineStr">
        <is>
          <t>Prod_0098</t>
        </is>
      </c>
      <c r="H1526" t="inlineStr">
        <is>
          <t>Clothing</t>
        </is>
      </c>
      <c r="I1526" t="n">
        <v>7</v>
      </c>
      <c r="J1526" t="n">
        <v>510.49</v>
      </c>
      <c r="K1526" t="n">
        <v>0</v>
      </c>
      <c r="L1526">
        <f>I1526*J1526*(1-K1526)</f>
        <v/>
      </c>
      <c r="M1526">
        <f>VLOOKUP(F1526,Products!A:D,4,FALSE)*I1526</f>
        <v/>
      </c>
      <c r="N1526">
        <f>L1526-M1526</f>
        <v/>
      </c>
    </row>
    <row r="1527">
      <c r="A1527" t="inlineStr">
        <is>
          <t>T1001525</t>
        </is>
      </c>
      <c r="B1527" t="inlineStr">
        <is>
          <t>2024-10-20</t>
        </is>
      </c>
      <c r="C1527" t="inlineStr">
        <is>
          <t>S024</t>
        </is>
      </c>
      <c r="D1527" t="inlineStr">
        <is>
          <t>Store_024</t>
        </is>
      </c>
      <c r="E1527" t="inlineStr">
        <is>
          <t>South</t>
        </is>
      </c>
      <c r="F1527" t="inlineStr">
        <is>
          <t>P0165</t>
        </is>
      </c>
      <c r="G1527" t="inlineStr">
        <is>
          <t>Prod_0165</t>
        </is>
      </c>
      <c r="H1527" t="inlineStr">
        <is>
          <t>Clothing</t>
        </is>
      </c>
      <c r="I1527" t="n">
        <v>1</v>
      </c>
      <c r="J1527" t="n">
        <v>542.29</v>
      </c>
      <c r="K1527" t="n">
        <v>0</v>
      </c>
      <c r="L1527">
        <f>I1527*J1527*(1-K1527)</f>
        <v/>
      </c>
      <c r="M1527">
        <f>VLOOKUP(F1527,Products!A:D,4,FALSE)*I1527</f>
        <v/>
      </c>
      <c r="N1527">
        <f>L1527-M1527</f>
        <v/>
      </c>
    </row>
    <row r="1528">
      <c r="A1528" t="inlineStr">
        <is>
          <t>T1001526</t>
        </is>
      </c>
      <c r="B1528" t="inlineStr">
        <is>
          <t>2023-12-15</t>
        </is>
      </c>
      <c r="C1528" t="inlineStr">
        <is>
          <t>S013</t>
        </is>
      </c>
      <c r="D1528" t="inlineStr">
        <is>
          <t>Store_013</t>
        </is>
      </c>
      <c r="E1528" t="inlineStr">
        <is>
          <t>North</t>
        </is>
      </c>
      <c r="F1528" t="inlineStr">
        <is>
          <t>P0006</t>
        </is>
      </c>
      <c r="G1528" t="inlineStr">
        <is>
          <t>Prod_0006</t>
        </is>
      </c>
      <c r="H1528" t="inlineStr">
        <is>
          <t>Food</t>
        </is>
      </c>
      <c r="I1528" t="n">
        <v>7</v>
      </c>
      <c r="J1528" t="n">
        <v>1041.42</v>
      </c>
      <c r="K1528" t="n">
        <v>0</v>
      </c>
      <c r="L1528">
        <f>I1528*J1528*(1-K1528)</f>
        <v/>
      </c>
      <c r="M1528">
        <f>VLOOKUP(F1528,Products!A:D,4,FALSE)*I1528</f>
        <v/>
      </c>
      <c r="N1528">
        <f>L1528-M1528</f>
        <v/>
      </c>
    </row>
    <row r="1529">
      <c r="A1529" t="inlineStr">
        <is>
          <t>T1001527</t>
        </is>
      </c>
      <c r="B1529" t="inlineStr">
        <is>
          <t>2023-06-24</t>
        </is>
      </c>
      <c r="C1529" t="inlineStr">
        <is>
          <t>S004</t>
        </is>
      </c>
      <c r="D1529" t="inlineStr">
        <is>
          <t>Store_004</t>
        </is>
      </c>
      <c r="E1529" t="inlineStr">
        <is>
          <t>Central</t>
        </is>
      </c>
      <c r="F1529" t="inlineStr">
        <is>
          <t>P0070</t>
        </is>
      </c>
      <c r="G1529" t="inlineStr">
        <is>
          <t>Prod_0070</t>
        </is>
      </c>
      <c r="H1529" t="inlineStr">
        <is>
          <t>Beverages</t>
        </is>
      </c>
      <c r="I1529" t="n">
        <v>9</v>
      </c>
      <c r="J1529" t="n">
        <v>728.6900000000001</v>
      </c>
      <c r="K1529" t="n">
        <v>0</v>
      </c>
      <c r="L1529">
        <f>I1529*J1529*(1-K1529)</f>
        <v/>
      </c>
      <c r="M1529">
        <f>VLOOKUP(F1529,Products!A:D,4,FALSE)*I1529</f>
        <v/>
      </c>
      <c r="N1529">
        <f>L1529-M1529</f>
        <v/>
      </c>
    </row>
    <row r="1530">
      <c r="A1530" t="inlineStr">
        <is>
          <t>T1001528</t>
        </is>
      </c>
      <c r="B1530" t="inlineStr">
        <is>
          <t>2023-08-07</t>
        </is>
      </c>
      <c r="C1530" t="inlineStr">
        <is>
          <t>S019</t>
        </is>
      </c>
      <c r="D1530" t="inlineStr">
        <is>
          <t>Store_019</t>
        </is>
      </c>
      <c r="E1530" t="inlineStr">
        <is>
          <t>East</t>
        </is>
      </c>
      <c r="F1530" t="inlineStr">
        <is>
          <t>P0039</t>
        </is>
      </c>
      <c r="G1530" t="inlineStr">
        <is>
          <t>Prod_0039</t>
        </is>
      </c>
      <c r="H1530" t="inlineStr">
        <is>
          <t>Household</t>
        </is>
      </c>
      <c r="I1530" t="n">
        <v>8</v>
      </c>
      <c r="J1530" t="n">
        <v>362.32</v>
      </c>
      <c r="K1530" t="n">
        <v>0.1</v>
      </c>
      <c r="L1530">
        <f>I1530*J1530*(1-K1530)</f>
        <v/>
      </c>
      <c r="M1530">
        <f>VLOOKUP(F1530,Products!A:D,4,FALSE)*I1530</f>
        <v/>
      </c>
      <c r="N1530">
        <f>L1530-M1530</f>
        <v/>
      </c>
    </row>
    <row r="1531">
      <c r="A1531" t="inlineStr">
        <is>
          <t>T1001529</t>
        </is>
      </c>
      <c r="B1531" t="inlineStr">
        <is>
          <t>2024-01-16</t>
        </is>
      </c>
      <c r="C1531" t="inlineStr">
        <is>
          <t>S022</t>
        </is>
      </c>
      <c r="D1531" t="inlineStr">
        <is>
          <t>Store_022</t>
        </is>
      </c>
      <c r="E1531" t="inlineStr">
        <is>
          <t>East</t>
        </is>
      </c>
      <c r="F1531" t="inlineStr">
        <is>
          <t>P0091</t>
        </is>
      </c>
      <c r="G1531" t="inlineStr">
        <is>
          <t>Prod_0091</t>
        </is>
      </c>
      <c r="H1531" t="inlineStr">
        <is>
          <t>Toys</t>
        </is>
      </c>
      <c r="I1531" t="n">
        <v>3</v>
      </c>
      <c r="J1531" t="n">
        <v>268.39</v>
      </c>
      <c r="K1531" t="n">
        <v>0</v>
      </c>
      <c r="L1531">
        <f>I1531*J1531*(1-K1531)</f>
        <v/>
      </c>
      <c r="M1531">
        <f>VLOOKUP(F1531,Products!A:D,4,FALSE)*I1531</f>
        <v/>
      </c>
      <c r="N1531">
        <f>L1531-M1531</f>
        <v/>
      </c>
    </row>
    <row r="1532">
      <c r="A1532" t="inlineStr">
        <is>
          <t>T1001530</t>
        </is>
      </c>
      <c r="B1532" t="inlineStr">
        <is>
          <t>2025-03-27</t>
        </is>
      </c>
      <c r="C1532" t="inlineStr">
        <is>
          <t>S020</t>
        </is>
      </c>
      <c r="D1532" t="inlineStr">
        <is>
          <t>Store_020</t>
        </is>
      </c>
      <c r="E1532" t="inlineStr">
        <is>
          <t>West</t>
        </is>
      </c>
      <c r="F1532" t="inlineStr">
        <is>
          <t>P0154</t>
        </is>
      </c>
      <c r="G1532" t="inlineStr">
        <is>
          <t>Prod_0154</t>
        </is>
      </c>
      <c r="H1532" t="inlineStr">
        <is>
          <t>Toys</t>
        </is>
      </c>
      <c r="I1532" t="n">
        <v>6</v>
      </c>
      <c r="J1532" t="n">
        <v>334.27</v>
      </c>
      <c r="K1532" t="n">
        <v>0.15</v>
      </c>
      <c r="L1532">
        <f>I1532*J1532*(1-K1532)</f>
        <v/>
      </c>
      <c r="M1532">
        <f>VLOOKUP(F1532,Products!A:D,4,FALSE)*I1532</f>
        <v/>
      </c>
      <c r="N1532">
        <f>L1532-M1532</f>
        <v/>
      </c>
    </row>
    <row r="1533">
      <c r="A1533" t="inlineStr">
        <is>
          <t>T1001531</t>
        </is>
      </c>
      <c r="B1533" t="inlineStr">
        <is>
          <t>2023-08-11</t>
        </is>
      </c>
      <c r="C1533" t="inlineStr">
        <is>
          <t>S050</t>
        </is>
      </c>
      <c r="D1533" t="inlineStr">
        <is>
          <t>Store_050</t>
        </is>
      </c>
      <c r="E1533" t="inlineStr">
        <is>
          <t>South</t>
        </is>
      </c>
      <c r="F1533" t="inlineStr">
        <is>
          <t>P0196</t>
        </is>
      </c>
      <c r="G1533" t="inlineStr">
        <is>
          <t>Prod_0196</t>
        </is>
      </c>
      <c r="H1533" t="inlineStr">
        <is>
          <t>Beverages</t>
        </is>
      </c>
      <c r="I1533" t="n">
        <v>9</v>
      </c>
      <c r="J1533" t="n">
        <v>832.67</v>
      </c>
      <c r="K1533" t="n">
        <v>0.15</v>
      </c>
      <c r="L1533">
        <f>I1533*J1533*(1-K1533)</f>
        <v/>
      </c>
      <c r="M1533">
        <f>VLOOKUP(F1533,Products!A:D,4,FALSE)*I1533</f>
        <v/>
      </c>
      <c r="N1533">
        <f>L1533-M1533</f>
        <v/>
      </c>
    </row>
    <row r="1534">
      <c r="A1534" t="inlineStr">
        <is>
          <t>T1001532</t>
        </is>
      </c>
      <c r="B1534" t="inlineStr">
        <is>
          <t>2024-02-13</t>
        </is>
      </c>
      <c r="C1534" t="inlineStr">
        <is>
          <t>S006</t>
        </is>
      </c>
      <c r="D1534" t="inlineStr">
        <is>
          <t>Store_006</t>
        </is>
      </c>
      <c r="E1534" t="inlineStr">
        <is>
          <t>East</t>
        </is>
      </c>
      <c r="F1534" t="inlineStr">
        <is>
          <t>P0084</t>
        </is>
      </c>
      <c r="G1534" t="inlineStr">
        <is>
          <t>Prod_0084</t>
        </is>
      </c>
      <c r="H1534" t="inlineStr">
        <is>
          <t>Beverages</t>
        </is>
      </c>
      <c r="I1534" t="n">
        <v>9</v>
      </c>
      <c r="J1534" t="n">
        <v>744.96</v>
      </c>
      <c r="K1534" t="n">
        <v>0</v>
      </c>
      <c r="L1534">
        <f>I1534*J1534*(1-K1534)</f>
        <v/>
      </c>
      <c r="M1534">
        <f>VLOOKUP(F1534,Products!A:D,4,FALSE)*I1534</f>
        <v/>
      </c>
      <c r="N1534">
        <f>L1534-M1534</f>
        <v/>
      </c>
    </row>
    <row r="1535">
      <c r="A1535" t="inlineStr">
        <is>
          <t>T1001533</t>
        </is>
      </c>
      <c r="B1535" t="inlineStr">
        <is>
          <t>2024-08-22</t>
        </is>
      </c>
      <c r="C1535" t="inlineStr">
        <is>
          <t>S034</t>
        </is>
      </c>
      <c r="D1535" t="inlineStr">
        <is>
          <t>Store_034</t>
        </is>
      </c>
      <c r="E1535" t="inlineStr">
        <is>
          <t>Central</t>
        </is>
      </c>
      <c r="F1535" t="inlineStr">
        <is>
          <t>P0089</t>
        </is>
      </c>
      <c r="G1535" t="inlineStr">
        <is>
          <t>Prod_0089</t>
        </is>
      </c>
      <c r="H1535" t="inlineStr">
        <is>
          <t>Stationery</t>
        </is>
      </c>
      <c r="I1535" t="n">
        <v>4</v>
      </c>
      <c r="J1535" t="n">
        <v>530.05</v>
      </c>
      <c r="K1535" t="n">
        <v>0</v>
      </c>
      <c r="L1535">
        <f>I1535*J1535*(1-K1535)</f>
        <v/>
      </c>
      <c r="M1535">
        <f>VLOOKUP(F1535,Products!A:D,4,FALSE)*I1535</f>
        <v/>
      </c>
      <c r="N1535">
        <f>L1535-M1535</f>
        <v/>
      </c>
    </row>
    <row r="1536">
      <c r="A1536" t="inlineStr">
        <is>
          <t>T1001534</t>
        </is>
      </c>
      <c r="B1536" t="inlineStr">
        <is>
          <t>2024-06-24</t>
        </is>
      </c>
      <c r="C1536" t="inlineStr">
        <is>
          <t>S003</t>
        </is>
      </c>
      <c r="D1536" t="inlineStr">
        <is>
          <t>Store_003</t>
        </is>
      </c>
      <c r="E1536" t="inlineStr">
        <is>
          <t>North</t>
        </is>
      </c>
      <c r="F1536" t="inlineStr">
        <is>
          <t>P0088</t>
        </is>
      </c>
      <c r="G1536" t="inlineStr">
        <is>
          <t>Prod_0088</t>
        </is>
      </c>
      <c r="H1536" t="inlineStr">
        <is>
          <t>Toys</t>
        </is>
      </c>
      <c r="I1536" t="n">
        <v>2</v>
      </c>
      <c r="J1536" t="n">
        <v>574.51</v>
      </c>
      <c r="K1536" t="n">
        <v>0.15</v>
      </c>
      <c r="L1536">
        <f>I1536*J1536*(1-K1536)</f>
        <v/>
      </c>
      <c r="M1536">
        <f>VLOOKUP(F1536,Products!A:D,4,FALSE)*I1536</f>
        <v/>
      </c>
      <c r="N1536">
        <f>L1536-M1536</f>
        <v/>
      </c>
    </row>
    <row r="1537">
      <c r="A1537" t="inlineStr">
        <is>
          <t>T1001535</t>
        </is>
      </c>
      <c r="B1537" t="inlineStr">
        <is>
          <t>2024-11-19</t>
        </is>
      </c>
      <c r="C1537" t="inlineStr">
        <is>
          <t>S049</t>
        </is>
      </c>
      <c r="D1537" t="inlineStr">
        <is>
          <t>Store_049</t>
        </is>
      </c>
      <c r="E1537" t="inlineStr">
        <is>
          <t>North</t>
        </is>
      </c>
      <c r="F1537" t="inlineStr">
        <is>
          <t>P0160</t>
        </is>
      </c>
      <c r="G1537" t="inlineStr">
        <is>
          <t>Prod_0160</t>
        </is>
      </c>
      <c r="H1537" t="inlineStr">
        <is>
          <t>Food</t>
        </is>
      </c>
      <c r="I1537" t="n">
        <v>3</v>
      </c>
      <c r="J1537" t="n">
        <v>736.6799999999999</v>
      </c>
      <c r="K1537" t="n">
        <v>0.05</v>
      </c>
      <c r="L1537">
        <f>I1537*J1537*(1-K1537)</f>
        <v/>
      </c>
      <c r="M1537">
        <f>VLOOKUP(F1537,Products!A:D,4,FALSE)*I1537</f>
        <v/>
      </c>
      <c r="N1537">
        <f>L1537-M1537</f>
        <v/>
      </c>
    </row>
    <row r="1538">
      <c r="A1538" t="inlineStr">
        <is>
          <t>T1001536</t>
        </is>
      </c>
      <c r="B1538" t="inlineStr">
        <is>
          <t>2025-02-16</t>
        </is>
      </c>
      <c r="C1538" t="inlineStr">
        <is>
          <t>S009</t>
        </is>
      </c>
      <c r="D1538" t="inlineStr">
        <is>
          <t>Store_009</t>
        </is>
      </c>
      <c r="E1538" t="inlineStr">
        <is>
          <t>Central</t>
        </is>
      </c>
      <c r="F1538" t="inlineStr">
        <is>
          <t>P0073</t>
        </is>
      </c>
      <c r="G1538" t="inlineStr">
        <is>
          <t>Prod_0073</t>
        </is>
      </c>
      <c r="H1538" t="inlineStr">
        <is>
          <t>Food</t>
        </is>
      </c>
      <c r="I1538" t="n">
        <v>7</v>
      </c>
      <c r="J1538" t="n">
        <v>644.6900000000001</v>
      </c>
      <c r="K1538" t="n">
        <v>0.15</v>
      </c>
      <c r="L1538">
        <f>I1538*J1538*(1-K1538)</f>
        <v/>
      </c>
      <c r="M1538">
        <f>VLOOKUP(F1538,Products!A:D,4,FALSE)*I1538</f>
        <v/>
      </c>
      <c r="N1538">
        <f>L1538-M1538</f>
        <v/>
      </c>
    </row>
    <row r="1539">
      <c r="A1539" t="inlineStr">
        <is>
          <t>T1001537</t>
        </is>
      </c>
      <c r="B1539" t="inlineStr">
        <is>
          <t>2024-06-03</t>
        </is>
      </c>
      <c r="C1539" t="inlineStr">
        <is>
          <t>S009</t>
        </is>
      </c>
      <c r="D1539" t="inlineStr">
        <is>
          <t>Store_009</t>
        </is>
      </c>
      <c r="E1539" t="inlineStr">
        <is>
          <t>Central</t>
        </is>
      </c>
      <c r="F1539" t="inlineStr">
        <is>
          <t>P0196</t>
        </is>
      </c>
      <c r="G1539" t="inlineStr">
        <is>
          <t>Prod_0196</t>
        </is>
      </c>
      <c r="H1539" t="inlineStr">
        <is>
          <t>Beverages</t>
        </is>
      </c>
      <c r="I1539" t="n">
        <v>8</v>
      </c>
      <c r="J1539" t="n">
        <v>917.65</v>
      </c>
      <c r="K1539" t="n">
        <v>0</v>
      </c>
      <c r="L1539">
        <f>I1539*J1539*(1-K1539)</f>
        <v/>
      </c>
      <c r="M1539">
        <f>VLOOKUP(F1539,Products!A:D,4,FALSE)*I1539</f>
        <v/>
      </c>
      <c r="N1539">
        <f>L1539-M1539</f>
        <v/>
      </c>
    </row>
    <row r="1540">
      <c r="A1540" t="inlineStr">
        <is>
          <t>T1001538</t>
        </is>
      </c>
      <c r="B1540" t="inlineStr">
        <is>
          <t>2025-08-03</t>
        </is>
      </c>
      <c r="C1540" t="inlineStr">
        <is>
          <t>S009</t>
        </is>
      </c>
      <c r="D1540" t="inlineStr">
        <is>
          <t>Store_009</t>
        </is>
      </c>
      <c r="E1540" t="inlineStr">
        <is>
          <t>Central</t>
        </is>
      </c>
      <c r="F1540" t="inlineStr">
        <is>
          <t>P0109</t>
        </is>
      </c>
      <c r="G1540" t="inlineStr">
        <is>
          <t>Prod_0109</t>
        </is>
      </c>
      <c r="H1540" t="inlineStr">
        <is>
          <t>Beverages</t>
        </is>
      </c>
      <c r="I1540" t="n">
        <v>8</v>
      </c>
      <c r="J1540" t="n">
        <v>709.88</v>
      </c>
      <c r="K1540" t="n">
        <v>0</v>
      </c>
      <c r="L1540">
        <f>I1540*J1540*(1-K1540)</f>
        <v/>
      </c>
      <c r="M1540">
        <f>VLOOKUP(F1540,Products!A:D,4,FALSE)*I1540</f>
        <v/>
      </c>
      <c r="N1540">
        <f>L1540-M1540</f>
        <v/>
      </c>
    </row>
    <row r="1541">
      <c r="A1541" t="inlineStr">
        <is>
          <t>T1001539</t>
        </is>
      </c>
      <c r="B1541" t="inlineStr">
        <is>
          <t>2025-08-28</t>
        </is>
      </c>
      <c r="C1541" t="inlineStr">
        <is>
          <t>S046</t>
        </is>
      </c>
      <c r="D1541" t="inlineStr">
        <is>
          <t>Store_046</t>
        </is>
      </c>
      <c r="E1541" t="inlineStr">
        <is>
          <t>South</t>
        </is>
      </c>
      <c r="F1541" t="inlineStr">
        <is>
          <t>P0037</t>
        </is>
      </c>
      <c r="G1541" t="inlineStr">
        <is>
          <t>Prod_0037</t>
        </is>
      </c>
      <c r="H1541" t="inlineStr">
        <is>
          <t>Stationery</t>
        </is>
      </c>
      <c r="I1541" t="n">
        <v>6</v>
      </c>
      <c r="J1541" t="n">
        <v>385.3</v>
      </c>
      <c r="K1541" t="n">
        <v>0</v>
      </c>
      <c r="L1541">
        <f>I1541*J1541*(1-K1541)</f>
        <v/>
      </c>
      <c r="M1541">
        <f>VLOOKUP(F1541,Products!A:D,4,FALSE)*I1541</f>
        <v/>
      </c>
      <c r="N1541">
        <f>L1541-M1541</f>
        <v/>
      </c>
    </row>
    <row r="1542">
      <c r="A1542" t="inlineStr">
        <is>
          <t>T1001540</t>
        </is>
      </c>
      <c r="B1542" t="inlineStr">
        <is>
          <t>2023-03-03</t>
        </is>
      </c>
      <c r="C1542" t="inlineStr">
        <is>
          <t>S033</t>
        </is>
      </c>
      <c r="D1542" t="inlineStr">
        <is>
          <t>Store_033</t>
        </is>
      </c>
      <c r="E1542" t="inlineStr">
        <is>
          <t>North</t>
        </is>
      </c>
      <c r="F1542" t="inlineStr">
        <is>
          <t>P0067</t>
        </is>
      </c>
      <c r="G1542" t="inlineStr">
        <is>
          <t>Prod_0067</t>
        </is>
      </c>
      <c r="H1542" t="inlineStr">
        <is>
          <t>Toys</t>
        </is>
      </c>
      <c r="I1542" t="n">
        <v>3</v>
      </c>
      <c r="J1542" t="n">
        <v>196</v>
      </c>
      <c r="K1542" t="n">
        <v>0.05</v>
      </c>
      <c r="L1542">
        <f>I1542*J1542*(1-K1542)</f>
        <v/>
      </c>
      <c r="M1542">
        <f>VLOOKUP(F1542,Products!A:D,4,FALSE)*I1542</f>
        <v/>
      </c>
      <c r="N1542">
        <f>L1542-M1542</f>
        <v/>
      </c>
    </row>
    <row r="1543">
      <c r="A1543" t="inlineStr">
        <is>
          <t>T1001541</t>
        </is>
      </c>
      <c r="B1543" t="inlineStr">
        <is>
          <t>2024-10-26</t>
        </is>
      </c>
      <c r="C1543" t="inlineStr">
        <is>
          <t>S015</t>
        </is>
      </c>
      <c r="D1543" t="inlineStr">
        <is>
          <t>Store_015</t>
        </is>
      </c>
      <c r="E1543" t="inlineStr">
        <is>
          <t>North</t>
        </is>
      </c>
      <c r="F1543" t="inlineStr">
        <is>
          <t>P0088</t>
        </is>
      </c>
      <c r="G1543" t="inlineStr">
        <is>
          <t>Prod_0088</t>
        </is>
      </c>
      <c r="H1543" t="inlineStr">
        <is>
          <t>Toys</t>
        </is>
      </c>
      <c r="I1543" t="n">
        <v>9</v>
      </c>
      <c r="J1543" t="n">
        <v>499.29</v>
      </c>
      <c r="K1543" t="n">
        <v>0</v>
      </c>
      <c r="L1543">
        <f>I1543*J1543*(1-K1543)</f>
        <v/>
      </c>
      <c r="M1543">
        <f>VLOOKUP(F1543,Products!A:D,4,FALSE)*I1543</f>
        <v/>
      </c>
      <c r="N1543">
        <f>L1543-M1543</f>
        <v/>
      </c>
    </row>
    <row r="1544">
      <c r="A1544" t="inlineStr">
        <is>
          <t>T1001542</t>
        </is>
      </c>
      <c r="B1544" t="inlineStr">
        <is>
          <t>2025-05-19</t>
        </is>
      </c>
      <c r="C1544" t="inlineStr">
        <is>
          <t>S004</t>
        </is>
      </c>
      <c r="D1544" t="inlineStr">
        <is>
          <t>Store_004</t>
        </is>
      </c>
      <c r="E1544" t="inlineStr">
        <is>
          <t>Central</t>
        </is>
      </c>
      <c r="F1544" t="inlineStr">
        <is>
          <t>P0045</t>
        </is>
      </c>
      <c r="G1544" t="inlineStr">
        <is>
          <t>Prod_0045</t>
        </is>
      </c>
      <c r="H1544" t="inlineStr">
        <is>
          <t>Toys</t>
        </is>
      </c>
      <c r="I1544" t="n">
        <v>3</v>
      </c>
      <c r="J1544" t="n">
        <v>233.9</v>
      </c>
      <c r="K1544" t="n">
        <v>0</v>
      </c>
      <c r="L1544">
        <f>I1544*J1544*(1-K1544)</f>
        <v/>
      </c>
      <c r="M1544">
        <f>VLOOKUP(F1544,Products!A:D,4,FALSE)*I1544</f>
        <v/>
      </c>
      <c r="N1544">
        <f>L1544-M1544</f>
        <v/>
      </c>
    </row>
    <row r="1545">
      <c r="A1545" t="inlineStr">
        <is>
          <t>T1001543</t>
        </is>
      </c>
      <c r="B1545" t="inlineStr">
        <is>
          <t>2025-06-13</t>
        </is>
      </c>
      <c r="C1545" t="inlineStr">
        <is>
          <t>S005</t>
        </is>
      </c>
      <c r="D1545" t="inlineStr">
        <is>
          <t>Store_005</t>
        </is>
      </c>
      <c r="E1545" t="inlineStr">
        <is>
          <t>Central</t>
        </is>
      </c>
      <c r="F1545" t="inlineStr">
        <is>
          <t>P0171</t>
        </is>
      </c>
      <c r="G1545" t="inlineStr">
        <is>
          <t>Prod_0171</t>
        </is>
      </c>
      <c r="H1545" t="inlineStr">
        <is>
          <t>Household</t>
        </is>
      </c>
      <c r="I1545" t="n">
        <v>6</v>
      </c>
      <c r="J1545" t="n">
        <v>313.41</v>
      </c>
      <c r="K1545" t="n">
        <v>0.1</v>
      </c>
      <c r="L1545">
        <f>I1545*J1545*(1-K1545)</f>
        <v/>
      </c>
      <c r="M1545">
        <f>VLOOKUP(F1545,Products!A:D,4,FALSE)*I1545</f>
        <v/>
      </c>
      <c r="N1545">
        <f>L1545-M1545</f>
        <v/>
      </c>
    </row>
    <row r="1546">
      <c r="A1546" t="inlineStr">
        <is>
          <t>T1001544</t>
        </is>
      </c>
      <c r="B1546" t="inlineStr">
        <is>
          <t>2025-06-06</t>
        </is>
      </c>
      <c r="C1546" t="inlineStr">
        <is>
          <t>S014</t>
        </is>
      </c>
      <c r="D1546" t="inlineStr">
        <is>
          <t>Store_014</t>
        </is>
      </c>
      <c r="E1546" t="inlineStr">
        <is>
          <t>West</t>
        </is>
      </c>
      <c r="F1546" t="inlineStr">
        <is>
          <t>P0133</t>
        </is>
      </c>
      <c r="G1546" t="inlineStr">
        <is>
          <t>Prod_0133</t>
        </is>
      </c>
      <c r="H1546" t="inlineStr">
        <is>
          <t>Stationery</t>
        </is>
      </c>
      <c r="I1546" t="n">
        <v>9</v>
      </c>
      <c r="J1546" t="n">
        <v>352.49</v>
      </c>
      <c r="K1546" t="n">
        <v>0</v>
      </c>
      <c r="L1546">
        <f>I1546*J1546*(1-K1546)</f>
        <v/>
      </c>
      <c r="M1546">
        <f>VLOOKUP(F1546,Products!A:D,4,FALSE)*I1546</f>
        <v/>
      </c>
      <c r="N1546">
        <f>L1546-M1546</f>
        <v/>
      </c>
    </row>
    <row r="1547">
      <c r="A1547" t="inlineStr">
        <is>
          <t>T1001545</t>
        </is>
      </c>
      <c r="B1547" t="inlineStr">
        <is>
          <t>2024-01-04</t>
        </is>
      </c>
      <c r="C1547" t="inlineStr">
        <is>
          <t>S023</t>
        </is>
      </c>
      <c r="D1547" t="inlineStr">
        <is>
          <t>Store_023</t>
        </is>
      </c>
      <c r="E1547" t="inlineStr">
        <is>
          <t>South</t>
        </is>
      </c>
      <c r="F1547" t="inlineStr">
        <is>
          <t>P0035</t>
        </is>
      </c>
      <c r="G1547" t="inlineStr">
        <is>
          <t>Prod_0035</t>
        </is>
      </c>
      <c r="H1547" t="inlineStr">
        <is>
          <t>Beverages</t>
        </is>
      </c>
      <c r="I1547" t="n">
        <v>7</v>
      </c>
      <c r="J1547" t="n">
        <v>113.91</v>
      </c>
      <c r="K1547" t="n">
        <v>0</v>
      </c>
      <c r="L1547">
        <f>I1547*J1547*(1-K1547)</f>
        <v/>
      </c>
      <c r="M1547">
        <f>VLOOKUP(F1547,Products!A:D,4,FALSE)*I1547</f>
        <v/>
      </c>
      <c r="N1547">
        <f>L1547-M1547</f>
        <v/>
      </c>
    </row>
    <row r="1548">
      <c r="A1548" t="inlineStr">
        <is>
          <t>T1001546</t>
        </is>
      </c>
      <c r="B1548" t="inlineStr">
        <is>
          <t>2025-05-26</t>
        </is>
      </c>
      <c r="C1548" t="inlineStr">
        <is>
          <t>S042</t>
        </is>
      </c>
      <c r="D1548" t="inlineStr">
        <is>
          <t>Store_042</t>
        </is>
      </c>
      <c r="E1548" t="inlineStr">
        <is>
          <t>Central</t>
        </is>
      </c>
      <c r="F1548" t="inlineStr">
        <is>
          <t>P0076</t>
        </is>
      </c>
      <c r="G1548" t="inlineStr">
        <is>
          <t>Prod_0076</t>
        </is>
      </c>
      <c r="H1548" t="inlineStr">
        <is>
          <t>Clothing</t>
        </is>
      </c>
      <c r="I1548" t="n">
        <v>5</v>
      </c>
      <c r="J1548" t="n">
        <v>319.71</v>
      </c>
      <c r="K1548" t="n">
        <v>0.15</v>
      </c>
      <c r="L1548">
        <f>I1548*J1548*(1-K1548)</f>
        <v/>
      </c>
      <c r="M1548">
        <f>VLOOKUP(F1548,Products!A:D,4,FALSE)*I1548</f>
        <v/>
      </c>
      <c r="N1548">
        <f>L1548-M1548</f>
        <v/>
      </c>
    </row>
    <row r="1549">
      <c r="A1549" t="inlineStr">
        <is>
          <t>T1001547</t>
        </is>
      </c>
      <c r="B1549" t="inlineStr">
        <is>
          <t>2024-07-29</t>
        </is>
      </c>
      <c r="C1549" t="inlineStr">
        <is>
          <t>S015</t>
        </is>
      </c>
      <c r="D1549" t="inlineStr">
        <is>
          <t>Store_015</t>
        </is>
      </c>
      <c r="E1549" t="inlineStr">
        <is>
          <t>North</t>
        </is>
      </c>
      <c r="F1549" t="inlineStr">
        <is>
          <t>P0112</t>
        </is>
      </c>
      <c r="G1549" t="inlineStr">
        <is>
          <t>Prod_0112</t>
        </is>
      </c>
      <c r="H1549" t="inlineStr">
        <is>
          <t>Beverages</t>
        </is>
      </c>
      <c r="I1549" t="n">
        <v>1</v>
      </c>
      <c r="J1549" t="n">
        <v>774.3</v>
      </c>
      <c r="K1549" t="n">
        <v>0.05</v>
      </c>
      <c r="L1549">
        <f>I1549*J1549*(1-K1549)</f>
        <v/>
      </c>
      <c r="M1549">
        <f>VLOOKUP(F1549,Products!A:D,4,FALSE)*I1549</f>
        <v/>
      </c>
      <c r="N1549">
        <f>L1549-M1549</f>
        <v/>
      </c>
    </row>
    <row r="1550">
      <c r="A1550" t="inlineStr">
        <is>
          <t>T1001548</t>
        </is>
      </c>
      <c r="B1550" t="inlineStr">
        <is>
          <t>2024-12-05</t>
        </is>
      </c>
      <c r="C1550" t="inlineStr">
        <is>
          <t>S044</t>
        </is>
      </c>
      <c r="D1550" t="inlineStr">
        <is>
          <t>Store_044</t>
        </is>
      </c>
      <c r="E1550" t="inlineStr">
        <is>
          <t>North</t>
        </is>
      </c>
      <c r="F1550" t="inlineStr">
        <is>
          <t>P0144</t>
        </is>
      </c>
      <c r="G1550" t="inlineStr">
        <is>
          <t>Prod_0144</t>
        </is>
      </c>
      <c r="H1550" t="inlineStr">
        <is>
          <t>Stationery</t>
        </is>
      </c>
      <c r="I1550" t="n">
        <v>6</v>
      </c>
      <c r="J1550" t="n">
        <v>224.1</v>
      </c>
      <c r="K1550" t="n">
        <v>0</v>
      </c>
      <c r="L1550">
        <f>I1550*J1550*(1-K1550)</f>
        <v/>
      </c>
      <c r="M1550">
        <f>VLOOKUP(F1550,Products!A:D,4,FALSE)*I1550</f>
        <v/>
      </c>
      <c r="N1550">
        <f>L1550-M1550</f>
        <v/>
      </c>
    </row>
    <row r="1551">
      <c r="A1551" t="inlineStr">
        <is>
          <t>T1001549</t>
        </is>
      </c>
      <c r="B1551" t="inlineStr">
        <is>
          <t>2024-04-18</t>
        </is>
      </c>
      <c r="C1551" t="inlineStr">
        <is>
          <t>S033</t>
        </is>
      </c>
      <c r="D1551" t="inlineStr">
        <is>
          <t>Store_033</t>
        </is>
      </c>
      <c r="E1551" t="inlineStr">
        <is>
          <t>North</t>
        </is>
      </c>
      <c r="F1551" t="inlineStr">
        <is>
          <t>P0077</t>
        </is>
      </c>
      <c r="G1551" t="inlineStr">
        <is>
          <t>Prod_0077</t>
        </is>
      </c>
      <c r="H1551" t="inlineStr">
        <is>
          <t>Beverages</t>
        </is>
      </c>
      <c r="I1551" t="n">
        <v>6</v>
      </c>
      <c r="J1551" t="n">
        <v>45.93</v>
      </c>
      <c r="K1551" t="n">
        <v>0</v>
      </c>
      <c r="L1551">
        <f>I1551*J1551*(1-K1551)</f>
        <v/>
      </c>
      <c r="M1551">
        <f>VLOOKUP(F1551,Products!A:D,4,FALSE)*I1551</f>
        <v/>
      </c>
      <c r="N1551">
        <f>L1551-M1551</f>
        <v/>
      </c>
    </row>
    <row r="1552">
      <c r="A1552" t="inlineStr">
        <is>
          <t>T1001550</t>
        </is>
      </c>
      <c r="B1552" t="inlineStr">
        <is>
          <t>2024-07-22</t>
        </is>
      </c>
      <c r="C1552" t="inlineStr">
        <is>
          <t>S009</t>
        </is>
      </c>
      <c r="D1552" t="inlineStr">
        <is>
          <t>Store_009</t>
        </is>
      </c>
      <c r="E1552" t="inlineStr">
        <is>
          <t>Central</t>
        </is>
      </c>
      <c r="F1552" t="inlineStr">
        <is>
          <t>P0071</t>
        </is>
      </c>
      <c r="G1552" t="inlineStr">
        <is>
          <t>Prod_0071</t>
        </is>
      </c>
      <c r="H1552" t="inlineStr">
        <is>
          <t>Beverages</t>
        </is>
      </c>
      <c r="I1552" t="n">
        <v>3</v>
      </c>
      <c r="J1552" t="n">
        <v>606.6900000000001</v>
      </c>
      <c r="K1552" t="n">
        <v>0.15</v>
      </c>
      <c r="L1552">
        <f>I1552*J1552*(1-K1552)</f>
        <v/>
      </c>
      <c r="M1552">
        <f>VLOOKUP(F1552,Products!A:D,4,FALSE)*I1552</f>
        <v/>
      </c>
      <c r="N1552">
        <f>L1552-M1552</f>
        <v/>
      </c>
    </row>
    <row r="1553">
      <c r="A1553" t="inlineStr">
        <is>
          <t>T1001551</t>
        </is>
      </c>
      <c r="B1553" t="inlineStr">
        <is>
          <t>2024-03-14</t>
        </is>
      </c>
      <c r="C1553" t="inlineStr">
        <is>
          <t>S037</t>
        </is>
      </c>
      <c r="D1553" t="inlineStr">
        <is>
          <t>Store_037</t>
        </is>
      </c>
      <c r="E1553" t="inlineStr">
        <is>
          <t>East</t>
        </is>
      </c>
      <c r="F1553" t="inlineStr">
        <is>
          <t>P0110</t>
        </is>
      </c>
      <c r="G1553" t="inlineStr">
        <is>
          <t>Prod_0110</t>
        </is>
      </c>
      <c r="H1553" t="inlineStr">
        <is>
          <t>Stationery</t>
        </is>
      </c>
      <c r="I1553" t="n">
        <v>3</v>
      </c>
      <c r="J1553" t="n">
        <v>86.69</v>
      </c>
      <c r="K1553" t="n">
        <v>0.05</v>
      </c>
      <c r="L1553">
        <f>I1553*J1553*(1-K1553)</f>
        <v/>
      </c>
      <c r="M1553">
        <f>VLOOKUP(F1553,Products!A:D,4,FALSE)*I1553</f>
        <v/>
      </c>
      <c r="N1553">
        <f>L1553-M1553</f>
        <v/>
      </c>
    </row>
    <row r="1554">
      <c r="A1554" t="inlineStr">
        <is>
          <t>T1001552</t>
        </is>
      </c>
      <c r="B1554" t="inlineStr">
        <is>
          <t>2024-07-08</t>
        </is>
      </c>
      <c r="C1554" t="inlineStr">
        <is>
          <t>S007</t>
        </is>
      </c>
      <c r="D1554" t="inlineStr">
        <is>
          <t>Store_007</t>
        </is>
      </c>
      <c r="E1554" t="inlineStr">
        <is>
          <t>East</t>
        </is>
      </c>
      <c r="F1554" t="inlineStr">
        <is>
          <t>P0111</t>
        </is>
      </c>
      <c r="G1554" t="inlineStr">
        <is>
          <t>Prod_0111</t>
        </is>
      </c>
      <c r="H1554" t="inlineStr">
        <is>
          <t>Clothing</t>
        </is>
      </c>
      <c r="I1554" t="n">
        <v>4</v>
      </c>
      <c r="J1554" t="n">
        <v>486.86</v>
      </c>
      <c r="K1554" t="n">
        <v>0</v>
      </c>
      <c r="L1554">
        <f>I1554*J1554*(1-K1554)</f>
        <v/>
      </c>
      <c r="M1554">
        <f>VLOOKUP(F1554,Products!A:D,4,FALSE)*I1554</f>
        <v/>
      </c>
      <c r="N1554">
        <f>L1554-M1554</f>
        <v/>
      </c>
    </row>
    <row r="1555">
      <c r="A1555" t="inlineStr">
        <is>
          <t>T1001553</t>
        </is>
      </c>
      <c r="B1555" t="inlineStr">
        <is>
          <t>2024-02-18</t>
        </is>
      </c>
      <c r="C1555" t="inlineStr">
        <is>
          <t>S041</t>
        </is>
      </c>
      <c r="D1555" t="inlineStr">
        <is>
          <t>Store_041</t>
        </is>
      </c>
      <c r="E1555" t="inlineStr">
        <is>
          <t>East</t>
        </is>
      </c>
      <c r="F1555" t="inlineStr">
        <is>
          <t>P0096</t>
        </is>
      </c>
      <c r="G1555" t="inlineStr">
        <is>
          <t>Prod_0096</t>
        </is>
      </c>
      <c r="H1555" t="inlineStr">
        <is>
          <t>Beverages</t>
        </is>
      </c>
      <c r="I1555" t="n">
        <v>1</v>
      </c>
      <c r="J1555" t="n">
        <v>470.32</v>
      </c>
      <c r="K1555" t="n">
        <v>0</v>
      </c>
      <c r="L1555">
        <f>I1555*J1555*(1-K1555)</f>
        <v/>
      </c>
      <c r="M1555">
        <f>VLOOKUP(F1555,Products!A:D,4,FALSE)*I1555</f>
        <v/>
      </c>
      <c r="N1555">
        <f>L1555-M1555</f>
        <v/>
      </c>
    </row>
    <row r="1556">
      <c r="A1556" t="inlineStr">
        <is>
          <t>T1001554</t>
        </is>
      </c>
      <c r="B1556" t="inlineStr">
        <is>
          <t>2023-01-05</t>
        </is>
      </c>
      <c r="C1556" t="inlineStr">
        <is>
          <t>S005</t>
        </is>
      </c>
      <c r="D1556" t="inlineStr">
        <is>
          <t>Store_005</t>
        </is>
      </c>
      <c r="E1556" t="inlineStr">
        <is>
          <t>Central</t>
        </is>
      </c>
      <c r="F1556" t="inlineStr">
        <is>
          <t>P0022</t>
        </is>
      </c>
      <c r="G1556" t="inlineStr">
        <is>
          <t>Prod_0022</t>
        </is>
      </c>
      <c r="H1556" t="inlineStr">
        <is>
          <t>Beverages</t>
        </is>
      </c>
      <c r="I1556" t="n">
        <v>5</v>
      </c>
      <c r="J1556" t="n">
        <v>192.91</v>
      </c>
      <c r="K1556" t="n">
        <v>0</v>
      </c>
      <c r="L1556">
        <f>I1556*J1556*(1-K1556)</f>
        <v/>
      </c>
      <c r="M1556">
        <f>VLOOKUP(F1556,Products!A:D,4,FALSE)*I1556</f>
        <v/>
      </c>
      <c r="N1556">
        <f>L1556-M1556</f>
        <v/>
      </c>
    </row>
    <row r="1557">
      <c r="A1557" t="inlineStr">
        <is>
          <t>T1001555</t>
        </is>
      </c>
      <c r="B1557" t="inlineStr">
        <is>
          <t>2024-02-20</t>
        </is>
      </c>
      <c r="C1557" t="inlineStr">
        <is>
          <t>S045</t>
        </is>
      </c>
      <c r="D1557" t="inlineStr">
        <is>
          <t>Store_045</t>
        </is>
      </c>
      <c r="E1557" t="inlineStr">
        <is>
          <t>East</t>
        </is>
      </c>
      <c r="F1557" t="inlineStr">
        <is>
          <t>P0088</t>
        </is>
      </c>
      <c r="G1557" t="inlineStr">
        <is>
          <t>Prod_0088</t>
        </is>
      </c>
      <c r="H1557" t="inlineStr">
        <is>
          <t>Toys</t>
        </is>
      </c>
      <c r="I1557" t="n">
        <v>5</v>
      </c>
      <c r="J1557" t="n">
        <v>466.82</v>
      </c>
      <c r="K1557" t="n">
        <v>0</v>
      </c>
      <c r="L1557">
        <f>I1557*J1557*(1-K1557)</f>
        <v/>
      </c>
      <c r="M1557">
        <f>VLOOKUP(F1557,Products!A:D,4,FALSE)*I1557</f>
        <v/>
      </c>
      <c r="N1557">
        <f>L1557-M1557</f>
        <v/>
      </c>
    </row>
    <row r="1558">
      <c r="A1558" t="inlineStr">
        <is>
          <t>T1001556</t>
        </is>
      </c>
      <c r="B1558" t="inlineStr">
        <is>
          <t>2025-04-11</t>
        </is>
      </c>
      <c r="C1558" t="inlineStr">
        <is>
          <t>S016</t>
        </is>
      </c>
      <c r="D1558" t="inlineStr">
        <is>
          <t>Store_016</t>
        </is>
      </c>
      <c r="E1558" t="inlineStr">
        <is>
          <t>West</t>
        </is>
      </c>
      <c r="F1558" t="inlineStr">
        <is>
          <t>P0200</t>
        </is>
      </c>
      <c r="G1558" t="inlineStr">
        <is>
          <t>Prod_0200</t>
        </is>
      </c>
      <c r="H1558" t="inlineStr">
        <is>
          <t>Electronics</t>
        </is>
      </c>
      <c r="I1558" t="n">
        <v>1</v>
      </c>
      <c r="J1558" t="n">
        <v>298.08</v>
      </c>
      <c r="K1558" t="n">
        <v>0.05</v>
      </c>
      <c r="L1558">
        <f>I1558*J1558*(1-K1558)</f>
        <v/>
      </c>
      <c r="M1558">
        <f>VLOOKUP(F1558,Products!A:D,4,FALSE)*I1558</f>
        <v/>
      </c>
      <c r="N1558">
        <f>L1558-M1558</f>
        <v/>
      </c>
    </row>
    <row r="1559">
      <c r="A1559" t="inlineStr">
        <is>
          <t>T1001557</t>
        </is>
      </c>
      <c r="B1559" t="inlineStr">
        <is>
          <t>2024-04-13</t>
        </is>
      </c>
      <c r="C1559" t="inlineStr">
        <is>
          <t>S016</t>
        </is>
      </c>
      <c r="D1559" t="inlineStr">
        <is>
          <t>Store_016</t>
        </is>
      </c>
      <c r="E1559" t="inlineStr">
        <is>
          <t>West</t>
        </is>
      </c>
      <c r="F1559" t="inlineStr">
        <is>
          <t>P0151</t>
        </is>
      </c>
      <c r="G1559" t="inlineStr">
        <is>
          <t>Prod_0151</t>
        </is>
      </c>
      <c r="H1559" t="inlineStr">
        <is>
          <t>Food</t>
        </is>
      </c>
      <c r="I1559" t="n">
        <v>5</v>
      </c>
      <c r="J1559" t="n">
        <v>797.86</v>
      </c>
      <c r="K1559" t="n">
        <v>0</v>
      </c>
      <c r="L1559">
        <f>I1559*J1559*(1-K1559)</f>
        <v/>
      </c>
      <c r="M1559">
        <f>VLOOKUP(F1559,Products!A:D,4,FALSE)*I1559</f>
        <v/>
      </c>
      <c r="N1559">
        <f>L1559-M1559</f>
        <v/>
      </c>
    </row>
    <row r="1560">
      <c r="A1560" t="inlineStr">
        <is>
          <t>T1001558</t>
        </is>
      </c>
      <c r="B1560" t="inlineStr">
        <is>
          <t>2024-02-04</t>
        </is>
      </c>
      <c r="C1560" t="inlineStr">
        <is>
          <t>S037</t>
        </is>
      </c>
      <c r="D1560" t="inlineStr">
        <is>
          <t>Store_037</t>
        </is>
      </c>
      <c r="E1560" t="inlineStr">
        <is>
          <t>East</t>
        </is>
      </c>
      <c r="F1560" t="inlineStr">
        <is>
          <t>P0057</t>
        </is>
      </c>
      <c r="G1560" t="inlineStr">
        <is>
          <t>Prod_0057</t>
        </is>
      </c>
      <c r="H1560" t="inlineStr">
        <is>
          <t>Beverages</t>
        </is>
      </c>
      <c r="I1560" t="n">
        <v>9</v>
      </c>
      <c r="J1560" t="n">
        <v>62.47</v>
      </c>
      <c r="K1560" t="n">
        <v>0</v>
      </c>
      <c r="L1560">
        <f>I1560*J1560*(1-K1560)</f>
        <v/>
      </c>
      <c r="M1560">
        <f>VLOOKUP(F1560,Products!A:D,4,FALSE)*I1560</f>
        <v/>
      </c>
      <c r="N1560">
        <f>L1560-M1560</f>
        <v/>
      </c>
    </row>
    <row r="1561">
      <c r="A1561" t="inlineStr">
        <is>
          <t>T1001559</t>
        </is>
      </c>
      <c r="B1561" t="inlineStr">
        <is>
          <t>2024-06-12</t>
        </is>
      </c>
      <c r="C1561" t="inlineStr">
        <is>
          <t>S050</t>
        </is>
      </c>
      <c r="D1561" t="inlineStr">
        <is>
          <t>Store_050</t>
        </is>
      </c>
      <c r="E1561" t="inlineStr">
        <is>
          <t>South</t>
        </is>
      </c>
      <c r="F1561" t="inlineStr">
        <is>
          <t>P0073</t>
        </is>
      </c>
      <c r="G1561" t="inlineStr">
        <is>
          <t>Prod_0073</t>
        </is>
      </c>
      <c r="H1561" t="inlineStr">
        <is>
          <t>Food</t>
        </is>
      </c>
      <c r="I1561" t="n">
        <v>9</v>
      </c>
      <c r="J1561" t="n">
        <v>757.77</v>
      </c>
      <c r="K1561" t="n">
        <v>0</v>
      </c>
      <c r="L1561">
        <f>I1561*J1561*(1-K1561)</f>
        <v/>
      </c>
      <c r="M1561">
        <f>VLOOKUP(F1561,Products!A:D,4,FALSE)*I1561</f>
        <v/>
      </c>
      <c r="N1561">
        <f>L1561-M1561</f>
        <v/>
      </c>
    </row>
    <row r="1562">
      <c r="A1562" t="inlineStr">
        <is>
          <t>T1001560</t>
        </is>
      </c>
      <c r="B1562" t="inlineStr">
        <is>
          <t>2025-09-18</t>
        </is>
      </c>
      <c r="C1562" t="inlineStr">
        <is>
          <t>S026</t>
        </is>
      </c>
      <c r="D1562" t="inlineStr">
        <is>
          <t>Store_026</t>
        </is>
      </c>
      <c r="E1562" t="inlineStr">
        <is>
          <t>North</t>
        </is>
      </c>
      <c r="F1562" t="inlineStr">
        <is>
          <t>P0119</t>
        </is>
      </c>
      <c r="G1562" t="inlineStr">
        <is>
          <t>Prod_0119</t>
        </is>
      </c>
      <c r="H1562" t="inlineStr">
        <is>
          <t>Electronics</t>
        </is>
      </c>
      <c r="I1562" t="n">
        <v>9</v>
      </c>
      <c r="J1562" t="n">
        <v>319.87</v>
      </c>
      <c r="K1562" t="n">
        <v>0</v>
      </c>
      <c r="L1562">
        <f>I1562*J1562*(1-K1562)</f>
        <v/>
      </c>
      <c r="M1562">
        <f>VLOOKUP(F1562,Products!A:D,4,FALSE)*I1562</f>
        <v/>
      </c>
      <c r="N1562">
        <f>L1562-M1562</f>
        <v/>
      </c>
    </row>
    <row r="1563">
      <c r="A1563" t="inlineStr">
        <is>
          <t>T1001561</t>
        </is>
      </c>
      <c r="B1563" t="inlineStr">
        <is>
          <t>2023-12-19</t>
        </is>
      </c>
      <c r="C1563" t="inlineStr">
        <is>
          <t>S007</t>
        </is>
      </c>
      <c r="D1563" t="inlineStr">
        <is>
          <t>Store_007</t>
        </is>
      </c>
      <c r="E1563" t="inlineStr">
        <is>
          <t>East</t>
        </is>
      </c>
      <c r="F1563" t="inlineStr">
        <is>
          <t>P0163</t>
        </is>
      </c>
      <c r="G1563" t="inlineStr">
        <is>
          <t>Prod_0163</t>
        </is>
      </c>
      <c r="H1563" t="inlineStr">
        <is>
          <t>Food</t>
        </is>
      </c>
      <c r="I1563" t="n">
        <v>3</v>
      </c>
      <c r="J1563" t="n">
        <v>762.1799999999999</v>
      </c>
      <c r="K1563" t="n">
        <v>0.05</v>
      </c>
      <c r="L1563">
        <f>I1563*J1563*(1-K1563)</f>
        <v/>
      </c>
      <c r="M1563">
        <f>VLOOKUP(F1563,Products!A:D,4,FALSE)*I1563</f>
        <v/>
      </c>
      <c r="N1563">
        <f>L1563-M1563</f>
        <v/>
      </c>
    </row>
    <row r="1564">
      <c r="A1564" t="inlineStr">
        <is>
          <t>T1001562</t>
        </is>
      </c>
      <c r="B1564" t="inlineStr">
        <is>
          <t>2023-05-11</t>
        </is>
      </c>
      <c r="C1564" t="inlineStr">
        <is>
          <t>S049</t>
        </is>
      </c>
      <c r="D1564" t="inlineStr">
        <is>
          <t>Store_049</t>
        </is>
      </c>
      <c r="E1564" t="inlineStr">
        <is>
          <t>North</t>
        </is>
      </c>
      <c r="F1564" t="inlineStr">
        <is>
          <t>P0098</t>
        </is>
      </c>
      <c r="G1564" t="inlineStr">
        <is>
          <t>Prod_0098</t>
        </is>
      </c>
      <c r="H1564" t="inlineStr">
        <is>
          <t>Clothing</t>
        </is>
      </c>
      <c r="I1564" t="n">
        <v>3</v>
      </c>
      <c r="J1564" t="n">
        <v>642.08</v>
      </c>
      <c r="K1564" t="n">
        <v>0.2</v>
      </c>
      <c r="L1564">
        <f>I1564*J1564*(1-K1564)</f>
        <v/>
      </c>
      <c r="M1564">
        <f>VLOOKUP(F1564,Products!A:D,4,FALSE)*I1564</f>
        <v/>
      </c>
      <c r="N1564">
        <f>L1564-M1564</f>
        <v/>
      </c>
    </row>
    <row r="1565">
      <c r="A1565" t="inlineStr">
        <is>
          <t>T1001563</t>
        </is>
      </c>
      <c r="B1565" t="inlineStr">
        <is>
          <t>2025-08-23</t>
        </is>
      </c>
      <c r="C1565" t="inlineStr">
        <is>
          <t>S017</t>
        </is>
      </c>
      <c r="D1565" t="inlineStr">
        <is>
          <t>Store_017</t>
        </is>
      </c>
      <c r="E1565" t="inlineStr">
        <is>
          <t>South</t>
        </is>
      </c>
      <c r="F1565" t="inlineStr">
        <is>
          <t>P0163</t>
        </is>
      </c>
      <c r="G1565" t="inlineStr">
        <is>
          <t>Prod_0163</t>
        </is>
      </c>
      <c r="H1565" t="inlineStr">
        <is>
          <t>Food</t>
        </is>
      </c>
      <c r="I1565" t="n">
        <v>6</v>
      </c>
      <c r="J1565" t="n">
        <v>792.55</v>
      </c>
      <c r="K1565" t="n">
        <v>0</v>
      </c>
      <c r="L1565">
        <f>I1565*J1565*(1-K1565)</f>
        <v/>
      </c>
      <c r="M1565">
        <f>VLOOKUP(F1565,Products!A:D,4,FALSE)*I1565</f>
        <v/>
      </c>
      <c r="N1565">
        <f>L1565-M1565</f>
        <v/>
      </c>
    </row>
    <row r="1566">
      <c r="A1566" t="inlineStr">
        <is>
          <t>T1001564</t>
        </is>
      </c>
      <c r="B1566" t="inlineStr">
        <is>
          <t>2024-08-15</t>
        </is>
      </c>
      <c r="C1566" t="inlineStr">
        <is>
          <t>S044</t>
        </is>
      </c>
      <c r="D1566" t="inlineStr">
        <is>
          <t>Store_044</t>
        </is>
      </c>
      <c r="E1566" t="inlineStr">
        <is>
          <t>North</t>
        </is>
      </c>
      <c r="F1566" t="inlineStr">
        <is>
          <t>P0008</t>
        </is>
      </c>
      <c r="G1566" t="inlineStr">
        <is>
          <t>Prod_0008</t>
        </is>
      </c>
      <c r="H1566" t="inlineStr">
        <is>
          <t>Electronics</t>
        </is>
      </c>
      <c r="I1566" t="n">
        <v>1</v>
      </c>
      <c r="J1566" t="n">
        <v>356.95</v>
      </c>
      <c r="K1566" t="n">
        <v>0.15</v>
      </c>
      <c r="L1566">
        <f>I1566*J1566*(1-K1566)</f>
        <v/>
      </c>
      <c r="M1566">
        <f>VLOOKUP(F1566,Products!A:D,4,FALSE)*I1566</f>
        <v/>
      </c>
      <c r="N1566">
        <f>L1566-M1566</f>
        <v/>
      </c>
    </row>
    <row r="1567">
      <c r="A1567" t="inlineStr">
        <is>
          <t>T1001565</t>
        </is>
      </c>
      <c r="B1567" t="inlineStr">
        <is>
          <t>2025-03-01</t>
        </is>
      </c>
      <c r="C1567" t="inlineStr">
        <is>
          <t>S004</t>
        </is>
      </c>
      <c r="D1567" t="inlineStr">
        <is>
          <t>Store_004</t>
        </is>
      </c>
      <c r="E1567" t="inlineStr">
        <is>
          <t>Central</t>
        </is>
      </c>
      <c r="F1567" t="inlineStr">
        <is>
          <t>P0051</t>
        </is>
      </c>
      <c r="G1567" t="inlineStr">
        <is>
          <t>Prod_0051</t>
        </is>
      </c>
      <c r="H1567" t="inlineStr">
        <is>
          <t>Clothing</t>
        </is>
      </c>
      <c r="I1567" t="n">
        <v>8</v>
      </c>
      <c r="J1567" t="n">
        <v>83.98999999999999</v>
      </c>
      <c r="K1567" t="n">
        <v>0</v>
      </c>
      <c r="L1567">
        <f>I1567*J1567*(1-K1567)</f>
        <v/>
      </c>
      <c r="M1567">
        <f>VLOOKUP(F1567,Products!A:D,4,FALSE)*I1567</f>
        <v/>
      </c>
      <c r="N1567">
        <f>L1567-M1567</f>
        <v/>
      </c>
    </row>
    <row r="1568">
      <c r="A1568" t="inlineStr">
        <is>
          <t>T1001566</t>
        </is>
      </c>
      <c r="B1568" t="inlineStr">
        <is>
          <t>2025-02-24</t>
        </is>
      </c>
      <c r="C1568" t="inlineStr">
        <is>
          <t>S041</t>
        </is>
      </c>
      <c r="D1568" t="inlineStr">
        <is>
          <t>Store_041</t>
        </is>
      </c>
      <c r="E1568" t="inlineStr">
        <is>
          <t>East</t>
        </is>
      </c>
      <c r="F1568" t="inlineStr">
        <is>
          <t>P0026</t>
        </is>
      </c>
      <c r="G1568" t="inlineStr">
        <is>
          <t>Prod_0026</t>
        </is>
      </c>
      <c r="H1568" t="inlineStr">
        <is>
          <t>Beverages</t>
        </is>
      </c>
      <c r="I1568" t="n">
        <v>1</v>
      </c>
      <c r="J1568" t="n">
        <v>942.45</v>
      </c>
      <c r="K1568" t="n">
        <v>0</v>
      </c>
      <c r="L1568">
        <f>I1568*J1568*(1-K1568)</f>
        <v/>
      </c>
      <c r="M1568">
        <f>VLOOKUP(F1568,Products!A:D,4,FALSE)*I1568</f>
        <v/>
      </c>
      <c r="N1568">
        <f>L1568-M1568</f>
        <v/>
      </c>
    </row>
    <row r="1569">
      <c r="A1569" t="inlineStr">
        <is>
          <t>T1001567</t>
        </is>
      </c>
      <c r="B1569" t="inlineStr">
        <is>
          <t>2023-08-19</t>
        </is>
      </c>
      <c r="C1569" t="inlineStr">
        <is>
          <t>S048</t>
        </is>
      </c>
      <c r="D1569" t="inlineStr">
        <is>
          <t>Store_048</t>
        </is>
      </c>
      <c r="E1569" t="inlineStr">
        <is>
          <t>South</t>
        </is>
      </c>
      <c r="F1569" t="inlineStr">
        <is>
          <t>P0157</t>
        </is>
      </c>
      <c r="G1569" t="inlineStr">
        <is>
          <t>Prod_0157</t>
        </is>
      </c>
      <c r="H1569" t="inlineStr">
        <is>
          <t>Toys</t>
        </is>
      </c>
      <c r="I1569" t="n">
        <v>9</v>
      </c>
      <c r="J1569" t="n">
        <v>218.45</v>
      </c>
      <c r="K1569" t="n">
        <v>0.2</v>
      </c>
      <c r="L1569">
        <f>I1569*J1569*(1-K1569)</f>
        <v/>
      </c>
      <c r="M1569">
        <f>VLOOKUP(F1569,Products!A:D,4,FALSE)*I1569</f>
        <v/>
      </c>
      <c r="N1569">
        <f>L1569-M1569</f>
        <v/>
      </c>
    </row>
    <row r="1570">
      <c r="A1570" t="inlineStr">
        <is>
          <t>T1001568</t>
        </is>
      </c>
      <c r="B1570" t="inlineStr">
        <is>
          <t>2025-01-13</t>
        </is>
      </c>
      <c r="C1570" t="inlineStr">
        <is>
          <t>S039</t>
        </is>
      </c>
      <c r="D1570" t="inlineStr">
        <is>
          <t>Store_039</t>
        </is>
      </c>
      <c r="E1570" t="inlineStr">
        <is>
          <t>North</t>
        </is>
      </c>
      <c r="F1570" t="inlineStr">
        <is>
          <t>P0091</t>
        </is>
      </c>
      <c r="G1570" t="inlineStr">
        <is>
          <t>Prod_0091</t>
        </is>
      </c>
      <c r="H1570" t="inlineStr">
        <is>
          <t>Toys</t>
        </is>
      </c>
      <c r="I1570" t="n">
        <v>5</v>
      </c>
      <c r="J1570" t="n">
        <v>220.02</v>
      </c>
      <c r="K1570" t="n">
        <v>0</v>
      </c>
      <c r="L1570">
        <f>I1570*J1570*(1-K1570)</f>
        <v/>
      </c>
      <c r="M1570">
        <f>VLOOKUP(F1570,Products!A:D,4,FALSE)*I1570</f>
        <v/>
      </c>
      <c r="N1570">
        <f>L1570-M1570</f>
        <v/>
      </c>
    </row>
    <row r="1571">
      <c r="A1571" t="inlineStr">
        <is>
          <t>T1001569</t>
        </is>
      </c>
      <c r="B1571" t="inlineStr">
        <is>
          <t>2023-10-22</t>
        </is>
      </c>
      <c r="C1571" t="inlineStr">
        <is>
          <t>S046</t>
        </is>
      </c>
      <c r="D1571" t="inlineStr">
        <is>
          <t>Store_046</t>
        </is>
      </c>
      <c r="E1571" t="inlineStr">
        <is>
          <t>South</t>
        </is>
      </c>
      <c r="F1571" t="inlineStr">
        <is>
          <t>P0175</t>
        </is>
      </c>
      <c r="G1571" t="inlineStr">
        <is>
          <t>Prod_0175</t>
        </is>
      </c>
      <c r="H1571" t="inlineStr">
        <is>
          <t>Food</t>
        </is>
      </c>
      <c r="I1571" t="n">
        <v>7</v>
      </c>
      <c r="J1571" t="n">
        <v>942.96</v>
      </c>
      <c r="K1571" t="n">
        <v>0</v>
      </c>
      <c r="L1571">
        <f>I1571*J1571*(1-K1571)</f>
        <v/>
      </c>
      <c r="M1571">
        <f>VLOOKUP(F1571,Products!A:D,4,FALSE)*I1571</f>
        <v/>
      </c>
      <c r="N1571">
        <f>L1571-M1571</f>
        <v/>
      </c>
    </row>
    <row r="1572">
      <c r="A1572" t="inlineStr">
        <is>
          <t>T1001570</t>
        </is>
      </c>
      <c r="B1572" t="inlineStr">
        <is>
          <t>2025-05-31</t>
        </is>
      </c>
      <c r="C1572" t="inlineStr">
        <is>
          <t>S005</t>
        </is>
      </c>
      <c r="D1572" t="inlineStr">
        <is>
          <t>Store_005</t>
        </is>
      </c>
      <c r="E1572" t="inlineStr">
        <is>
          <t>Central</t>
        </is>
      </c>
      <c r="F1572" t="inlineStr">
        <is>
          <t>P0088</t>
        </is>
      </c>
      <c r="G1572" t="inlineStr">
        <is>
          <t>Prod_0088</t>
        </is>
      </c>
      <c r="H1572" t="inlineStr">
        <is>
          <t>Toys</t>
        </is>
      </c>
      <c r="I1572" t="n">
        <v>1</v>
      </c>
      <c r="J1572" t="n">
        <v>576.35</v>
      </c>
      <c r="K1572" t="n">
        <v>0</v>
      </c>
      <c r="L1572">
        <f>I1572*J1572*(1-K1572)</f>
        <v/>
      </c>
      <c r="M1572">
        <f>VLOOKUP(F1572,Products!A:D,4,FALSE)*I1572</f>
        <v/>
      </c>
      <c r="N1572">
        <f>L1572-M1572</f>
        <v/>
      </c>
    </row>
    <row r="1573">
      <c r="A1573" t="inlineStr">
        <is>
          <t>T1001571</t>
        </is>
      </c>
      <c r="B1573" t="inlineStr">
        <is>
          <t>2023-11-08</t>
        </is>
      </c>
      <c r="C1573" t="inlineStr">
        <is>
          <t>S002</t>
        </is>
      </c>
      <c r="D1573" t="inlineStr">
        <is>
          <t>Store_002</t>
        </is>
      </c>
      <c r="E1573" t="inlineStr">
        <is>
          <t>South</t>
        </is>
      </c>
      <c r="F1573" t="inlineStr">
        <is>
          <t>P0034</t>
        </is>
      </c>
      <c r="G1573" t="inlineStr">
        <is>
          <t>Prod_0034</t>
        </is>
      </c>
      <c r="H1573" t="inlineStr">
        <is>
          <t>Toys</t>
        </is>
      </c>
      <c r="I1573" t="n">
        <v>7</v>
      </c>
      <c r="J1573" t="n">
        <v>618.51</v>
      </c>
      <c r="K1573" t="n">
        <v>0.15</v>
      </c>
      <c r="L1573">
        <f>I1573*J1573*(1-K1573)</f>
        <v/>
      </c>
      <c r="M1573">
        <f>VLOOKUP(F1573,Products!A:D,4,FALSE)*I1573</f>
        <v/>
      </c>
      <c r="N1573">
        <f>L1573-M1573</f>
        <v/>
      </c>
    </row>
    <row r="1574">
      <c r="A1574" t="inlineStr">
        <is>
          <t>T1001572</t>
        </is>
      </c>
      <c r="B1574" t="inlineStr">
        <is>
          <t>2025-09-11</t>
        </is>
      </c>
      <c r="C1574" t="inlineStr">
        <is>
          <t>S007</t>
        </is>
      </c>
      <c r="D1574" t="inlineStr">
        <is>
          <t>Store_007</t>
        </is>
      </c>
      <c r="E1574" t="inlineStr">
        <is>
          <t>East</t>
        </is>
      </c>
      <c r="F1574" t="inlineStr">
        <is>
          <t>P0191</t>
        </is>
      </c>
      <c r="G1574" t="inlineStr">
        <is>
          <t>Prod_0191</t>
        </is>
      </c>
      <c r="H1574" t="inlineStr">
        <is>
          <t>Food</t>
        </is>
      </c>
      <c r="I1574" t="n">
        <v>4</v>
      </c>
      <c r="J1574" t="n">
        <v>466.26</v>
      </c>
      <c r="K1574" t="n">
        <v>0</v>
      </c>
      <c r="L1574">
        <f>I1574*J1574*(1-K1574)</f>
        <v/>
      </c>
      <c r="M1574">
        <f>VLOOKUP(F1574,Products!A:D,4,FALSE)*I1574</f>
        <v/>
      </c>
      <c r="N1574">
        <f>L1574-M1574</f>
        <v/>
      </c>
    </row>
    <row r="1575">
      <c r="A1575" t="inlineStr">
        <is>
          <t>T1001573</t>
        </is>
      </c>
      <c r="B1575" t="inlineStr">
        <is>
          <t>2025-07-10</t>
        </is>
      </c>
      <c r="C1575" t="inlineStr">
        <is>
          <t>S045</t>
        </is>
      </c>
      <c r="D1575" t="inlineStr">
        <is>
          <t>Store_045</t>
        </is>
      </c>
      <c r="E1575" t="inlineStr">
        <is>
          <t>East</t>
        </is>
      </c>
      <c r="F1575" t="inlineStr">
        <is>
          <t>P0061</t>
        </is>
      </c>
      <c r="G1575" t="inlineStr">
        <is>
          <t>Prod_0061</t>
        </is>
      </c>
      <c r="H1575" t="inlineStr">
        <is>
          <t>Beverages</t>
        </is>
      </c>
      <c r="I1575" t="n">
        <v>4</v>
      </c>
      <c r="J1575" t="n">
        <v>48.33</v>
      </c>
      <c r="K1575" t="n">
        <v>0</v>
      </c>
      <c r="L1575">
        <f>I1575*J1575*(1-K1575)</f>
        <v/>
      </c>
      <c r="M1575">
        <f>VLOOKUP(F1575,Products!A:D,4,FALSE)*I1575</f>
        <v/>
      </c>
      <c r="N1575">
        <f>L1575-M1575</f>
        <v/>
      </c>
    </row>
    <row r="1576">
      <c r="A1576" t="inlineStr">
        <is>
          <t>T1001574</t>
        </is>
      </c>
      <c r="B1576" t="inlineStr">
        <is>
          <t>2025-05-13</t>
        </is>
      </c>
      <c r="C1576" t="inlineStr">
        <is>
          <t>S018</t>
        </is>
      </c>
      <c r="D1576" t="inlineStr">
        <is>
          <t>Store_018</t>
        </is>
      </c>
      <c r="E1576" t="inlineStr">
        <is>
          <t>South</t>
        </is>
      </c>
      <c r="F1576" t="inlineStr">
        <is>
          <t>P0187</t>
        </is>
      </c>
      <c r="G1576" t="inlineStr">
        <is>
          <t>Prod_0187</t>
        </is>
      </c>
      <c r="H1576" t="inlineStr">
        <is>
          <t>Food</t>
        </is>
      </c>
      <c r="I1576" t="n">
        <v>4</v>
      </c>
      <c r="J1576" t="n">
        <v>813.02</v>
      </c>
      <c r="K1576" t="n">
        <v>0.1</v>
      </c>
      <c r="L1576">
        <f>I1576*J1576*(1-K1576)</f>
        <v/>
      </c>
      <c r="M1576">
        <f>VLOOKUP(F1576,Products!A:D,4,FALSE)*I1576</f>
        <v/>
      </c>
      <c r="N1576">
        <f>L1576-M1576</f>
        <v/>
      </c>
    </row>
    <row r="1577">
      <c r="A1577" t="inlineStr">
        <is>
          <t>T1001575</t>
        </is>
      </c>
      <c r="B1577" t="inlineStr">
        <is>
          <t>2023-04-05</t>
        </is>
      </c>
      <c r="C1577" t="inlineStr">
        <is>
          <t>S046</t>
        </is>
      </c>
      <c r="D1577" t="inlineStr">
        <is>
          <t>Store_046</t>
        </is>
      </c>
      <c r="E1577" t="inlineStr">
        <is>
          <t>South</t>
        </is>
      </c>
      <c r="F1577" t="inlineStr">
        <is>
          <t>P0036</t>
        </is>
      </c>
      <c r="G1577" t="inlineStr">
        <is>
          <t>Prod_0036</t>
        </is>
      </c>
      <c r="H1577" t="inlineStr">
        <is>
          <t>Clothing</t>
        </is>
      </c>
      <c r="I1577" t="n">
        <v>3</v>
      </c>
      <c r="J1577" t="n">
        <v>378.18</v>
      </c>
      <c r="K1577" t="n">
        <v>0.05</v>
      </c>
      <c r="L1577">
        <f>I1577*J1577*(1-K1577)</f>
        <v/>
      </c>
      <c r="M1577">
        <f>VLOOKUP(F1577,Products!A:D,4,FALSE)*I1577</f>
        <v/>
      </c>
      <c r="N1577">
        <f>L1577-M1577</f>
        <v/>
      </c>
    </row>
    <row r="1578">
      <c r="A1578" t="inlineStr">
        <is>
          <t>T1001576</t>
        </is>
      </c>
      <c r="B1578" t="inlineStr">
        <is>
          <t>2025-08-09</t>
        </is>
      </c>
      <c r="C1578" t="inlineStr">
        <is>
          <t>S029</t>
        </is>
      </c>
      <c r="D1578" t="inlineStr">
        <is>
          <t>Store_029</t>
        </is>
      </c>
      <c r="E1578" t="inlineStr">
        <is>
          <t>South</t>
        </is>
      </c>
      <c r="F1578" t="inlineStr">
        <is>
          <t>P0050</t>
        </is>
      </c>
      <c r="G1578" t="inlineStr">
        <is>
          <t>Prod_0050</t>
        </is>
      </c>
      <c r="H1578" t="inlineStr">
        <is>
          <t>Household</t>
        </is>
      </c>
      <c r="I1578" t="n">
        <v>9</v>
      </c>
      <c r="J1578" t="n">
        <v>512.3099999999999</v>
      </c>
      <c r="K1578" t="n">
        <v>0.1</v>
      </c>
      <c r="L1578">
        <f>I1578*J1578*(1-K1578)</f>
        <v/>
      </c>
      <c r="M1578">
        <f>VLOOKUP(F1578,Products!A:D,4,FALSE)*I1578</f>
        <v/>
      </c>
      <c r="N1578">
        <f>L1578-M1578</f>
        <v/>
      </c>
    </row>
    <row r="1579">
      <c r="A1579" t="inlineStr">
        <is>
          <t>T1001577</t>
        </is>
      </c>
      <c r="B1579" t="inlineStr">
        <is>
          <t>2025-09-02</t>
        </is>
      </c>
      <c r="C1579" t="inlineStr">
        <is>
          <t>S004</t>
        </is>
      </c>
      <c r="D1579" t="inlineStr">
        <is>
          <t>Store_004</t>
        </is>
      </c>
      <c r="E1579" t="inlineStr">
        <is>
          <t>Central</t>
        </is>
      </c>
      <c r="F1579" t="inlineStr">
        <is>
          <t>P0064</t>
        </is>
      </c>
      <c r="G1579" t="inlineStr">
        <is>
          <t>Prod_0064</t>
        </is>
      </c>
      <c r="H1579" t="inlineStr">
        <is>
          <t>Beverages</t>
        </is>
      </c>
      <c r="I1579" t="n">
        <v>5</v>
      </c>
      <c r="J1579" t="n">
        <v>917.66</v>
      </c>
      <c r="K1579" t="n">
        <v>0</v>
      </c>
      <c r="L1579">
        <f>I1579*J1579*(1-K1579)</f>
        <v/>
      </c>
      <c r="M1579">
        <f>VLOOKUP(F1579,Products!A:D,4,FALSE)*I1579</f>
        <v/>
      </c>
      <c r="N1579">
        <f>L1579-M1579</f>
        <v/>
      </c>
    </row>
    <row r="1580">
      <c r="A1580" t="inlineStr">
        <is>
          <t>T1001578</t>
        </is>
      </c>
      <c r="B1580" t="inlineStr">
        <is>
          <t>2024-02-04</t>
        </is>
      </c>
      <c r="C1580" t="inlineStr">
        <is>
          <t>S034</t>
        </is>
      </c>
      <c r="D1580" t="inlineStr">
        <is>
          <t>Store_034</t>
        </is>
      </c>
      <c r="E1580" t="inlineStr">
        <is>
          <t>Central</t>
        </is>
      </c>
      <c r="F1580" t="inlineStr">
        <is>
          <t>P0170</t>
        </is>
      </c>
      <c r="G1580" t="inlineStr">
        <is>
          <t>Prod_0170</t>
        </is>
      </c>
      <c r="H1580" t="inlineStr">
        <is>
          <t>Household</t>
        </is>
      </c>
      <c r="I1580" t="n">
        <v>1</v>
      </c>
      <c r="J1580" t="n">
        <v>551.04</v>
      </c>
      <c r="K1580" t="n">
        <v>0.05</v>
      </c>
      <c r="L1580">
        <f>I1580*J1580*(1-K1580)</f>
        <v/>
      </c>
      <c r="M1580">
        <f>VLOOKUP(F1580,Products!A:D,4,FALSE)*I1580</f>
        <v/>
      </c>
      <c r="N1580">
        <f>L1580-M1580</f>
        <v/>
      </c>
    </row>
    <row r="1581">
      <c r="A1581" t="inlineStr">
        <is>
          <t>T1001579</t>
        </is>
      </c>
      <c r="B1581" t="inlineStr">
        <is>
          <t>2023-02-19</t>
        </is>
      </c>
      <c r="C1581" t="inlineStr">
        <is>
          <t>S012</t>
        </is>
      </c>
      <c r="D1581" t="inlineStr">
        <is>
          <t>Store_012</t>
        </is>
      </c>
      <c r="E1581" t="inlineStr">
        <is>
          <t>South</t>
        </is>
      </c>
      <c r="F1581" t="inlineStr">
        <is>
          <t>P0112</t>
        </is>
      </c>
      <c r="G1581" t="inlineStr">
        <is>
          <t>Prod_0112</t>
        </is>
      </c>
      <c r="H1581" t="inlineStr">
        <is>
          <t>Beverages</t>
        </is>
      </c>
      <c r="I1581" t="n">
        <v>9</v>
      </c>
      <c r="J1581" t="n">
        <v>612.33</v>
      </c>
      <c r="K1581" t="n">
        <v>0.1</v>
      </c>
      <c r="L1581">
        <f>I1581*J1581*(1-K1581)</f>
        <v/>
      </c>
      <c r="M1581">
        <f>VLOOKUP(F1581,Products!A:D,4,FALSE)*I1581</f>
        <v/>
      </c>
      <c r="N1581">
        <f>L1581-M1581</f>
        <v/>
      </c>
    </row>
    <row r="1582">
      <c r="A1582" t="inlineStr">
        <is>
          <t>T1001580</t>
        </is>
      </c>
      <c r="B1582" t="inlineStr">
        <is>
          <t>2024-05-16</t>
        </is>
      </c>
      <c r="C1582" t="inlineStr">
        <is>
          <t>S037</t>
        </is>
      </c>
      <c r="D1582" t="inlineStr">
        <is>
          <t>Store_037</t>
        </is>
      </c>
      <c r="E1582" t="inlineStr">
        <is>
          <t>East</t>
        </is>
      </c>
      <c r="F1582" t="inlineStr">
        <is>
          <t>P0175</t>
        </is>
      </c>
      <c r="G1582" t="inlineStr">
        <is>
          <t>Prod_0175</t>
        </is>
      </c>
      <c r="H1582" t="inlineStr">
        <is>
          <t>Food</t>
        </is>
      </c>
      <c r="I1582" t="n">
        <v>2</v>
      </c>
      <c r="J1582" t="n">
        <v>781.49</v>
      </c>
      <c r="K1582" t="n">
        <v>0.05</v>
      </c>
      <c r="L1582">
        <f>I1582*J1582*(1-K1582)</f>
        <v/>
      </c>
      <c r="M1582">
        <f>VLOOKUP(F1582,Products!A:D,4,FALSE)*I1582</f>
        <v/>
      </c>
      <c r="N1582">
        <f>L1582-M1582</f>
        <v/>
      </c>
    </row>
    <row r="1583">
      <c r="A1583" t="inlineStr">
        <is>
          <t>T1001581</t>
        </is>
      </c>
      <c r="B1583" t="inlineStr">
        <is>
          <t>2024-06-10</t>
        </is>
      </c>
      <c r="C1583" t="inlineStr">
        <is>
          <t>S044</t>
        </is>
      </c>
      <c r="D1583" t="inlineStr">
        <is>
          <t>Store_044</t>
        </is>
      </c>
      <c r="E1583" t="inlineStr">
        <is>
          <t>North</t>
        </is>
      </c>
      <c r="F1583" t="inlineStr">
        <is>
          <t>P0040</t>
        </is>
      </c>
      <c r="G1583" t="inlineStr">
        <is>
          <t>Prod_0040</t>
        </is>
      </c>
      <c r="H1583" t="inlineStr">
        <is>
          <t>Toys</t>
        </is>
      </c>
      <c r="I1583" t="n">
        <v>1</v>
      </c>
      <c r="J1583" t="n">
        <v>53.65</v>
      </c>
      <c r="K1583" t="n">
        <v>0.05</v>
      </c>
      <c r="L1583">
        <f>I1583*J1583*(1-K1583)</f>
        <v/>
      </c>
      <c r="M1583">
        <f>VLOOKUP(F1583,Products!A:D,4,FALSE)*I1583</f>
        <v/>
      </c>
      <c r="N1583">
        <f>L1583-M1583</f>
        <v/>
      </c>
    </row>
    <row r="1584">
      <c r="A1584" t="inlineStr">
        <is>
          <t>T1001582</t>
        </is>
      </c>
      <c r="B1584" t="inlineStr">
        <is>
          <t>2023-02-19</t>
        </is>
      </c>
      <c r="C1584" t="inlineStr">
        <is>
          <t>S007</t>
        </is>
      </c>
      <c r="D1584" t="inlineStr">
        <is>
          <t>Store_007</t>
        </is>
      </c>
      <c r="E1584" t="inlineStr">
        <is>
          <t>East</t>
        </is>
      </c>
      <c r="F1584" t="inlineStr">
        <is>
          <t>P0145</t>
        </is>
      </c>
      <c r="G1584" t="inlineStr">
        <is>
          <t>Prod_0145</t>
        </is>
      </c>
      <c r="H1584" t="inlineStr">
        <is>
          <t>Electronics</t>
        </is>
      </c>
      <c r="I1584" t="n">
        <v>9</v>
      </c>
      <c r="J1584" t="n">
        <v>650.11</v>
      </c>
      <c r="K1584" t="n">
        <v>0.05</v>
      </c>
      <c r="L1584">
        <f>I1584*J1584*(1-K1584)</f>
        <v/>
      </c>
      <c r="M1584">
        <f>VLOOKUP(F1584,Products!A:D,4,FALSE)*I1584</f>
        <v/>
      </c>
      <c r="N1584">
        <f>L1584-M1584</f>
        <v/>
      </c>
    </row>
    <row r="1585">
      <c r="A1585" t="inlineStr">
        <is>
          <t>T1001583</t>
        </is>
      </c>
      <c r="B1585" t="inlineStr">
        <is>
          <t>2023-04-08</t>
        </is>
      </c>
      <c r="C1585" t="inlineStr">
        <is>
          <t>S035</t>
        </is>
      </c>
      <c r="D1585" t="inlineStr">
        <is>
          <t>Store_035</t>
        </is>
      </c>
      <c r="E1585" t="inlineStr">
        <is>
          <t>Central</t>
        </is>
      </c>
      <c r="F1585" t="inlineStr">
        <is>
          <t>P0005</t>
        </is>
      </c>
      <c r="G1585" t="inlineStr">
        <is>
          <t>Prod_0005</t>
        </is>
      </c>
      <c r="H1585" t="inlineStr">
        <is>
          <t>Beverages</t>
        </is>
      </c>
      <c r="I1585" t="n">
        <v>1</v>
      </c>
      <c r="J1585" t="n">
        <v>130.13</v>
      </c>
      <c r="K1585" t="n">
        <v>0</v>
      </c>
      <c r="L1585">
        <f>I1585*J1585*(1-K1585)</f>
        <v/>
      </c>
      <c r="M1585">
        <f>VLOOKUP(F1585,Products!A:D,4,FALSE)*I1585</f>
        <v/>
      </c>
      <c r="N1585">
        <f>L1585-M1585</f>
        <v/>
      </c>
    </row>
    <row r="1586">
      <c r="A1586" t="inlineStr">
        <is>
          <t>T1001584</t>
        </is>
      </c>
      <c r="B1586" t="inlineStr">
        <is>
          <t>2024-03-29</t>
        </is>
      </c>
      <c r="C1586" t="inlineStr">
        <is>
          <t>S021</t>
        </is>
      </c>
      <c r="D1586" t="inlineStr">
        <is>
          <t>Store_021</t>
        </is>
      </c>
      <c r="E1586" t="inlineStr">
        <is>
          <t>North</t>
        </is>
      </c>
      <c r="F1586" t="inlineStr">
        <is>
          <t>P0064</t>
        </is>
      </c>
      <c r="G1586" t="inlineStr">
        <is>
          <t>Prod_0064</t>
        </is>
      </c>
      <c r="H1586" t="inlineStr">
        <is>
          <t>Beverages</t>
        </is>
      </c>
      <c r="I1586" t="n">
        <v>5</v>
      </c>
      <c r="J1586" t="n">
        <v>751.97</v>
      </c>
      <c r="K1586" t="n">
        <v>0</v>
      </c>
      <c r="L1586">
        <f>I1586*J1586*(1-K1586)</f>
        <v/>
      </c>
      <c r="M1586">
        <f>VLOOKUP(F1586,Products!A:D,4,FALSE)*I1586</f>
        <v/>
      </c>
      <c r="N1586">
        <f>L1586-M1586</f>
        <v/>
      </c>
    </row>
    <row r="1587">
      <c r="A1587" t="inlineStr">
        <is>
          <t>T1001585</t>
        </is>
      </c>
      <c r="B1587" t="inlineStr">
        <is>
          <t>2024-02-17</t>
        </is>
      </c>
      <c r="C1587" t="inlineStr">
        <is>
          <t>S028</t>
        </is>
      </c>
      <c r="D1587" t="inlineStr">
        <is>
          <t>Store_028</t>
        </is>
      </c>
      <c r="E1587" t="inlineStr">
        <is>
          <t>North</t>
        </is>
      </c>
      <c r="F1587" t="inlineStr">
        <is>
          <t>P0190</t>
        </is>
      </c>
      <c r="G1587" t="inlineStr">
        <is>
          <t>Prod_0190</t>
        </is>
      </c>
      <c r="H1587" t="inlineStr">
        <is>
          <t>Household</t>
        </is>
      </c>
      <c r="I1587" t="n">
        <v>7</v>
      </c>
      <c r="J1587" t="n">
        <v>269.34</v>
      </c>
      <c r="K1587" t="n">
        <v>0.1</v>
      </c>
      <c r="L1587">
        <f>I1587*J1587*(1-K1587)</f>
        <v/>
      </c>
      <c r="M1587">
        <f>VLOOKUP(F1587,Products!A:D,4,FALSE)*I1587</f>
        <v/>
      </c>
      <c r="N1587">
        <f>L1587-M1587</f>
        <v/>
      </c>
    </row>
    <row r="1588">
      <c r="A1588" t="inlineStr">
        <is>
          <t>T1001586</t>
        </is>
      </c>
      <c r="B1588" t="inlineStr">
        <is>
          <t>2024-11-02</t>
        </is>
      </c>
      <c r="C1588" t="inlineStr">
        <is>
          <t>S034</t>
        </is>
      </c>
      <c r="D1588" t="inlineStr">
        <is>
          <t>Store_034</t>
        </is>
      </c>
      <c r="E1588" t="inlineStr">
        <is>
          <t>Central</t>
        </is>
      </c>
      <c r="F1588" t="inlineStr">
        <is>
          <t>P0005</t>
        </is>
      </c>
      <c r="G1588" t="inlineStr">
        <is>
          <t>Prod_0005</t>
        </is>
      </c>
      <c r="H1588" t="inlineStr">
        <is>
          <t>Beverages</t>
        </is>
      </c>
      <c r="I1588" t="n">
        <v>6</v>
      </c>
      <c r="J1588" t="n">
        <v>156.53</v>
      </c>
      <c r="K1588" t="n">
        <v>0.05</v>
      </c>
      <c r="L1588">
        <f>I1588*J1588*(1-K1588)</f>
        <v/>
      </c>
      <c r="M1588">
        <f>VLOOKUP(F1588,Products!A:D,4,FALSE)*I1588</f>
        <v/>
      </c>
      <c r="N1588">
        <f>L1588-M1588</f>
        <v/>
      </c>
    </row>
    <row r="1589">
      <c r="A1589" t="inlineStr">
        <is>
          <t>T1001587</t>
        </is>
      </c>
      <c r="B1589" t="inlineStr">
        <is>
          <t>2023-08-29</t>
        </is>
      </c>
      <c r="C1589" t="inlineStr">
        <is>
          <t>S041</t>
        </is>
      </c>
      <c r="D1589" t="inlineStr">
        <is>
          <t>Store_041</t>
        </is>
      </c>
      <c r="E1589" t="inlineStr">
        <is>
          <t>East</t>
        </is>
      </c>
      <c r="F1589" t="inlineStr">
        <is>
          <t>P0065</t>
        </is>
      </c>
      <c r="G1589" t="inlineStr">
        <is>
          <t>Prod_0065</t>
        </is>
      </c>
      <c r="H1589" t="inlineStr">
        <is>
          <t>Beverages</t>
        </is>
      </c>
      <c r="I1589" t="n">
        <v>3</v>
      </c>
      <c r="J1589" t="n">
        <v>219.88</v>
      </c>
      <c r="K1589" t="n">
        <v>0</v>
      </c>
      <c r="L1589">
        <f>I1589*J1589*(1-K1589)</f>
        <v/>
      </c>
      <c r="M1589">
        <f>VLOOKUP(F1589,Products!A:D,4,FALSE)*I1589</f>
        <v/>
      </c>
      <c r="N1589">
        <f>L1589-M1589</f>
        <v/>
      </c>
    </row>
    <row r="1590">
      <c r="A1590" t="inlineStr">
        <is>
          <t>T1001588</t>
        </is>
      </c>
      <c r="B1590" t="inlineStr">
        <is>
          <t>2024-07-24</t>
        </is>
      </c>
      <c r="C1590" t="inlineStr">
        <is>
          <t>S004</t>
        </is>
      </c>
      <c r="D1590" t="inlineStr">
        <is>
          <t>Store_004</t>
        </is>
      </c>
      <c r="E1590" t="inlineStr">
        <is>
          <t>Central</t>
        </is>
      </c>
      <c r="F1590" t="inlineStr">
        <is>
          <t>P0134</t>
        </is>
      </c>
      <c r="G1590" t="inlineStr">
        <is>
          <t>Prod_0134</t>
        </is>
      </c>
      <c r="H1590" t="inlineStr">
        <is>
          <t>Food</t>
        </is>
      </c>
      <c r="I1590" t="n">
        <v>2</v>
      </c>
      <c r="J1590" t="n">
        <v>448.96</v>
      </c>
      <c r="K1590" t="n">
        <v>0.15</v>
      </c>
      <c r="L1590">
        <f>I1590*J1590*(1-K1590)</f>
        <v/>
      </c>
      <c r="M1590">
        <f>VLOOKUP(F1590,Products!A:D,4,FALSE)*I1590</f>
        <v/>
      </c>
      <c r="N1590">
        <f>L1590-M1590</f>
        <v/>
      </c>
    </row>
    <row r="1591">
      <c r="A1591" t="inlineStr">
        <is>
          <t>T1001589</t>
        </is>
      </c>
      <c r="B1591" t="inlineStr">
        <is>
          <t>2023-12-25</t>
        </is>
      </c>
      <c r="C1591" t="inlineStr">
        <is>
          <t>S044</t>
        </is>
      </c>
      <c r="D1591" t="inlineStr">
        <is>
          <t>Store_044</t>
        </is>
      </c>
      <c r="E1591" t="inlineStr">
        <is>
          <t>North</t>
        </is>
      </c>
      <c r="F1591" t="inlineStr">
        <is>
          <t>P0068</t>
        </is>
      </c>
      <c r="G1591" t="inlineStr">
        <is>
          <t>Prod_0068</t>
        </is>
      </c>
      <c r="H1591" t="inlineStr">
        <is>
          <t>Household</t>
        </is>
      </c>
      <c r="I1591" t="n">
        <v>1</v>
      </c>
      <c r="J1591" t="n">
        <v>180.56</v>
      </c>
      <c r="K1591" t="n">
        <v>0</v>
      </c>
      <c r="L1591">
        <f>I1591*J1591*(1-K1591)</f>
        <v/>
      </c>
      <c r="M1591">
        <f>VLOOKUP(F1591,Products!A:D,4,FALSE)*I1591</f>
        <v/>
      </c>
      <c r="N1591">
        <f>L1591-M1591</f>
        <v/>
      </c>
    </row>
    <row r="1592">
      <c r="A1592" t="inlineStr">
        <is>
          <t>T1001590</t>
        </is>
      </c>
      <c r="B1592" t="inlineStr">
        <is>
          <t>2024-12-10</t>
        </is>
      </c>
      <c r="C1592" t="inlineStr">
        <is>
          <t>S005</t>
        </is>
      </c>
      <c r="D1592" t="inlineStr">
        <is>
          <t>Store_005</t>
        </is>
      </c>
      <c r="E1592" t="inlineStr">
        <is>
          <t>Central</t>
        </is>
      </c>
      <c r="F1592" t="inlineStr">
        <is>
          <t>P0044</t>
        </is>
      </c>
      <c r="G1592" t="inlineStr">
        <is>
          <t>Prod_0044</t>
        </is>
      </c>
      <c r="H1592" t="inlineStr">
        <is>
          <t>Food</t>
        </is>
      </c>
      <c r="I1592" t="n">
        <v>6</v>
      </c>
      <c r="J1592" t="n">
        <v>277.54</v>
      </c>
      <c r="K1592" t="n">
        <v>0</v>
      </c>
      <c r="L1592">
        <f>I1592*J1592*(1-K1592)</f>
        <v/>
      </c>
      <c r="M1592">
        <f>VLOOKUP(F1592,Products!A:D,4,FALSE)*I1592</f>
        <v/>
      </c>
      <c r="N1592">
        <f>L1592-M1592</f>
        <v/>
      </c>
    </row>
    <row r="1593">
      <c r="A1593" t="inlineStr">
        <is>
          <t>T1001591</t>
        </is>
      </c>
      <c r="B1593" t="inlineStr">
        <is>
          <t>2024-04-22</t>
        </is>
      </c>
      <c r="C1593" t="inlineStr">
        <is>
          <t>S022</t>
        </is>
      </c>
      <c r="D1593" t="inlineStr">
        <is>
          <t>Store_022</t>
        </is>
      </c>
      <c r="E1593" t="inlineStr">
        <is>
          <t>East</t>
        </is>
      </c>
      <c r="F1593" t="inlineStr">
        <is>
          <t>P0063</t>
        </is>
      </c>
      <c r="G1593" t="inlineStr">
        <is>
          <t>Prod_0063</t>
        </is>
      </c>
      <c r="H1593" t="inlineStr">
        <is>
          <t>Clothing</t>
        </is>
      </c>
      <c r="I1593" t="n">
        <v>3</v>
      </c>
      <c r="J1593" t="n">
        <v>263.5</v>
      </c>
      <c r="K1593" t="n">
        <v>0.1</v>
      </c>
      <c r="L1593">
        <f>I1593*J1593*(1-K1593)</f>
        <v/>
      </c>
      <c r="M1593">
        <f>VLOOKUP(F1593,Products!A:D,4,FALSE)*I1593</f>
        <v/>
      </c>
      <c r="N1593">
        <f>L1593-M1593</f>
        <v/>
      </c>
    </row>
    <row r="1594">
      <c r="A1594" t="inlineStr">
        <is>
          <t>T1001592</t>
        </is>
      </c>
      <c r="B1594" t="inlineStr">
        <is>
          <t>2025-03-18</t>
        </is>
      </c>
      <c r="C1594" t="inlineStr">
        <is>
          <t>S025</t>
        </is>
      </c>
      <c r="D1594" t="inlineStr">
        <is>
          <t>Store_025</t>
        </is>
      </c>
      <c r="E1594" t="inlineStr">
        <is>
          <t>Central</t>
        </is>
      </c>
      <c r="F1594" t="inlineStr">
        <is>
          <t>P0171</t>
        </is>
      </c>
      <c r="G1594" t="inlineStr">
        <is>
          <t>Prod_0171</t>
        </is>
      </c>
      <c r="H1594" t="inlineStr">
        <is>
          <t>Household</t>
        </is>
      </c>
      <c r="I1594" t="n">
        <v>4</v>
      </c>
      <c r="J1594" t="n">
        <v>360.34</v>
      </c>
      <c r="K1594" t="n">
        <v>0</v>
      </c>
      <c r="L1594">
        <f>I1594*J1594*(1-K1594)</f>
        <v/>
      </c>
      <c r="M1594">
        <f>VLOOKUP(F1594,Products!A:D,4,FALSE)*I1594</f>
        <v/>
      </c>
      <c r="N1594">
        <f>L1594-M1594</f>
        <v/>
      </c>
    </row>
    <row r="1595">
      <c r="A1595" t="inlineStr">
        <is>
          <t>T1001593</t>
        </is>
      </c>
      <c r="B1595" t="inlineStr">
        <is>
          <t>2025-02-02</t>
        </is>
      </c>
      <c r="C1595" t="inlineStr">
        <is>
          <t>S047</t>
        </is>
      </c>
      <c r="D1595" t="inlineStr">
        <is>
          <t>Store_047</t>
        </is>
      </c>
      <c r="E1595" t="inlineStr">
        <is>
          <t>North</t>
        </is>
      </c>
      <c r="F1595" t="inlineStr">
        <is>
          <t>P0196</t>
        </is>
      </c>
      <c r="G1595" t="inlineStr">
        <is>
          <t>Prod_0196</t>
        </is>
      </c>
      <c r="H1595" t="inlineStr">
        <is>
          <t>Beverages</t>
        </is>
      </c>
      <c r="I1595" t="n">
        <v>5</v>
      </c>
      <c r="J1595" t="n">
        <v>725.8</v>
      </c>
      <c r="K1595" t="n">
        <v>0</v>
      </c>
      <c r="L1595">
        <f>I1595*J1595*(1-K1595)</f>
        <v/>
      </c>
      <c r="M1595">
        <f>VLOOKUP(F1595,Products!A:D,4,FALSE)*I1595</f>
        <v/>
      </c>
      <c r="N1595">
        <f>L1595-M1595</f>
        <v/>
      </c>
    </row>
    <row r="1596">
      <c r="A1596" t="inlineStr">
        <is>
          <t>T1001594</t>
        </is>
      </c>
      <c r="B1596" t="inlineStr">
        <is>
          <t>2023-08-29</t>
        </is>
      </c>
      <c r="C1596" t="inlineStr">
        <is>
          <t>S037</t>
        </is>
      </c>
      <c r="D1596" t="inlineStr">
        <is>
          <t>Store_037</t>
        </is>
      </c>
      <c r="E1596" t="inlineStr">
        <is>
          <t>East</t>
        </is>
      </c>
      <c r="F1596" t="inlineStr">
        <is>
          <t>P0072</t>
        </is>
      </c>
      <c r="G1596" t="inlineStr">
        <is>
          <t>Prod_0072</t>
        </is>
      </c>
      <c r="H1596" t="inlineStr">
        <is>
          <t>Food</t>
        </is>
      </c>
      <c r="I1596" t="n">
        <v>6</v>
      </c>
      <c r="J1596" t="n">
        <v>623.08</v>
      </c>
      <c r="K1596" t="n">
        <v>0</v>
      </c>
      <c r="L1596">
        <f>I1596*J1596*(1-K1596)</f>
        <v/>
      </c>
      <c r="M1596">
        <f>VLOOKUP(F1596,Products!A:D,4,FALSE)*I1596</f>
        <v/>
      </c>
      <c r="N1596">
        <f>L1596-M1596</f>
        <v/>
      </c>
    </row>
    <row r="1597">
      <c r="A1597" t="inlineStr">
        <is>
          <t>T1001595</t>
        </is>
      </c>
      <c r="B1597" t="inlineStr">
        <is>
          <t>2024-05-24</t>
        </is>
      </c>
      <c r="C1597" t="inlineStr">
        <is>
          <t>S028</t>
        </is>
      </c>
      <c r="D1597" t="inlineStr">
        <is>
          <t>Store_028</t>
        </is>
      </c>
      <c r="E1597" t="inlineStr">
        <is>
          <t>North</t>
        </is>
      </c>
      <c r="F1597" t="inlineStr">
        <is>
          <t>P0195</t>
        </is>
      </c>
      <c r="G1597" t="inlineStr">
        <is>
          <t>Prod_0195</t>
        </is>
      </c>
      <c r="H1597" t="inlineStr">
        <is>
          <t>Food</t>
        </is>
      </c>
      <c r="I1597" t="n">
        <v>9</v>
      </c>
      <c r="J1597" t="n">
        <v>452.05</v>
      </c>
      <c r="K1597" t="n">
        <v>0.1</v>
      </c>
      <c r="L1597">
        <f>I1597*J1597*(1-K1597)</f>
        <v/>
      </c>
      <c r="M1597">
        <f>VLOOKUP(F1597,Products!A:D,4,FALSE)*I1597</f>
        <v/>
      </c>
      <c r="N1597">
        <f>L1597-M1597</f>
        <v/>
      </c>
    </row>
    <row r="1598">
      <c r="A1598" t="inlineStr">
        <is>
          <t>T1001596</t>
        </is>
      </c>
      <c r="B1598" t="inlineStr">
        <is>
          <t>2024-08-27</t>
        </is>
      </c>
      <c r="C1598" t="inlineStr">
        <is>
          <t>S043</t>
        </is>
      </c>
      <c r="D1598" t="inlineStr">
        <is>
          <t>Store_043</t>
        </is>
      </c>
      <c r="E1598" t="inlineStr">
        <is>
          <t>East</t>
        </is>
      </c>
      <c r="F1598" t="inlineStr">
        <is>
          <t>P0048</t>
        </is>
      </c>
      <c r="G1598" t="inlineStr">
        <is>
          <t>Prod_0048</t>
        </is>
      </c>
      <c r="H1598" t="inlineStr">
        <is>
          <t>Toys</t>
        </is>
      </c>
      <c r="I1598" t="n">
        <v>5</v>
      </c>
      <c r="J1598" t="n">
        <v>311.29</v>
      </c>
      <c r="K1598" t="n">
        <v>0.1</v>
      </c>
      <c r="L1598">
        <f>I1598*J1598*(1-K1598)</f>
        <v/>
      </c>
      <c r="M1598">
        <f>VLOOKUP(F1598,Products!A:D,4,FALSE)*I1598</f>
        <v/>
      </c>
      <c r="N1598">
        <f>L1598-M1598</f>
        <v/>
      </c>
    </row>
    <row r="1599">
      <c r="A1599" t="inlineStr">
        <is>
          <t>T1001597</t>
        </is>
      </c>
      <c r="B1599" t="inlineStr">
        <is>
          <t>2023-12-02</t>
        </is>
      </c>
      <c r="C1599" t="inlineStr">
        <is>
          <t>S034</t>
        </is>
      </c>
      <c r="D1599" t="inlineStr">
        <is>
          <t>Store_034</t>
        </is>
      </c>
      <c r="E1599" t="inlineStr">
        <is>
          <t>Central</t>
        </is>
      </c>
      <c r="F1599" t="inlineStr">
        <is>
          <t>P0184</t>
        </is>
      </c>
      <c r="G1599" t="inlineStr">
        <is>
          <t>Prod_0184</t>
        </is>
      </c>
      <c r="H1599" t="inlineStr">
        <is>
          <t>Beverages</t>
        </is>
      </c>
      <c r="I1599" t="n">
        <v>4</v>
      </c>
      <c r="J1599" t="n">
        <v>607.1</v>
      </c>
      <c r="K1599" t="n">
        <v>0</v>
      </c>
      <c r="L1599">
        <f>I1599*J1599*(1-K1599)</f>
        <v/>
      </c>
      <c r="M1599">
        <f>VLOOKUP(F1599,Products!A:D,4,FALSE)*I1599</f>
        <v/>
      </c>
      <c r="N1599">
        <f>L1599-M1599</f>
        <v/>
      </c>
    </row>
    <row r="1600">
      <c r="A1600" t="inlineStr">
        <is>
          <t>T1001598</t>
        </is>
      </c>
      <c r="B1600" t="inlineStr">
        <is>
          <t>2024-11-29</t>
        </is>
      </c>
      <c r="C1600" t="inlineStr">
        <is>
          <t>S018</t>
        </is>
      </c>
      <c r="D1600" t="inlineStr">
        <is>
          <t>Store_018</t>
        </is>
      </c>
      <c r="E1600" t="inlineStr">
        <is>
          <t>South</t>
        </is>
      </c>
      <c r="F1600" t="inlineStr">
        <is>
          <t>P0146</t>
        </is>
      </c>
      <c r="G1600" t="inlineStr">
        <is>
          <t>Prod_0146</t>
        </is>
      </c>
      <c r="H1600" t="inlineStr">
        <is>
          <t>Food</t>
        </is>
      </c>
      <c r="I1600" t="n">
        <v>5</v>
      </c>
      <c r="J1600" t="n">
        <v>248.58</v>
      </c>
      <c r="K1600" t="n">
        <v>0.15</v>
      </c>
      <c r="L1600">
        <f>I1600*J1600*(1-K1600)</f>
        <v/>
      </c>
      <c r="M1600">
        <f>VLOOKUP(F1600,Products!A:D,4,FALSE)*I1600</f>
        <v/>
      </c>
      <c r="N1600">
        <f>L1600-M1600</f>
        <v/>
      </c>
    </row>
    <row r="1601">
      <c r="A1601" t="inlineStr">
        <is>
          <t>T1001599</t>
        </is>
      </c>
      <c r="B1601" t="inlineStr">
        <is>
          <t>2025-02-13</t>
        </is>
      </c>
      <c r="C1601" t="inlineStr">
        <is>
          <t>S015</t>
        </is>
      </c>
      <c r="D1601" t="inlineStr">
        <is>
          <t>Store_015</t>
        </is>
      </c>
      <c r="E1601" t="inlineStr">
        <is>
          <t>North</t>
        </is>
      </c>
      <c r="F1601" t="inlineStr">
        <is>
          <t>P0075</t>
        </is>
      </c>
      <c r="G1601" t="inlineStr">
        <is>
          <t>Prod_0075</t>
        </is>
      </c>
      <c r="H1601" t="inlineStr">
        <is>
          <t>Beverages</t>
        </is>
      </c>
      <c r="I1601" t="n">
        <v>5</v>
      </c>
      <c r="J1601" t="n">
        <v>783.36</v>
      </c>
      <c r="K1601" t="n">
        <v>0.1</v>
      </c>
      <c r="L1601">
        <f>I1601*J1601*(1-K1601)</f>
        <v/>
      </c>
      <c r="M1601">
        <f>VLOOKUP(F1601,Products!A:D,4,FALSE)*I1601</f>
        <v/>
      </c>
      <c r="N1601">
        <f>L1601-M1601</f>
        <v/>
      </c>
    </row>
    <row r="1602">
      <c r="A1602" t="inlineStr">
        <is>
          <t>T1001600</t>
        </is>
      </c>
      <c r="B1602" t="inlineStr">
        <is>
          <t>2023-03-09</t>
        </is>
      </c>
      <c r="C1602" t="inlineStr">
        <is>
          <t>S011</t>
        </is>
      </c>
      <c r="D1602" t="inlineStr">
        <is>
          <t>Store_011</t>
        </is>
      </c>
      <c r="E1602" t="inlineStr">
        <is>
          <t>South</t>
        </is>
      </c>
      <c r="F1602" t="inlineStr">
        <is>
          <t>P0090</t>
        </is>
      </c>
      <c r="G1602" t="inlineStr">
        <is>
          <t>Prod_0090</t>
        </is>
      </c>
      <c r="H1602" t="inlineStr">
        <is>
          <t>Toys</t>
        </is>
      </c>
      <c r="I1602" t="n">
        <v>9</v>
      </c>
      <c r="J1602" t="n">
        <v>464.35</v>
      </c>
      <c r="K1602" t="n">
        <v>0</v>
      </c>
      <c r="L1602">
        <f>I1602*J1602*(1-K1602)</f>
        <v/>
      </c>
      <c r="M1602">
        <f>VLOOKUP(F1602,Products!A:D,4,FALSE)*I1602</f>
        <v/>
      </c>
      <c r="N1602">
        <f>L1602-M1602</f>
        <v/>
      </c>
    </row>
    <row r="1603">
      <c r="A1603" t="inlineStr">
        <is>
          <t>T1001601</t>
        </is>
      </c>
      <c r="B1603" t="inlineStr">
        <is>
          <t>2025-07-16</t>
        </is>
      </c>
      <c r="C1603" t="inlineStr">
        <is>
          <t>S026</t>
        </is>
      </c>
      <c r="D1603" t="inlineStr">
        <is>
          <t>Store_026</t>
        </is>
      </c>
      <c r="E1603" t="inlineStr">
        <is>
          <t>North</t>
        </is>
      </c>
      <c r="F1603" t="inlineStr">
        <is>
          <t>P0151</t>
        </is>
      </c>
      <c r="G1603" t="inlineStr">
        <is>
          <t>Prod_0151</t>
        </is>
      </c>
      <c r="H1603" t="inlineStr">
        <is>
          <t>Food</t>
        </is>
      </c>
      <c r="I1603" t="n">
        <v>6</v>
      </c>
      <c r="J1603" t="n">
        <v>799.14</v>
      </c>
      <c r="K1603" t="n">
        <v>0</v>
      </c>
      <c r="L1603">
        <f>I1603*J1603*(1-K1603)</f>
        <v/>
      </c>
      <c r="M1603">
        <f>VLOOKUP(F1603,Products!A:D,4,FALSE)*I1603</f>
        <v/>
      </c>
      <c r="N1603">
        <f>L1603-M1603</f>
        <v/>
      </c>
    </row>
    <row r="1604">
      <c r="A1604" t="inlineStr">
        <is>
          <t>T1001602</t>
        </is>
      </c>
      <c r="B1604" t="inlineStr">
        <is>
          <t>2023-12-17</t>
        </is>
      </c>
      <c r="C1604" t="inlineStr">
        <is>
          <t>S009</t>
        </is>
      </c>
      <c r="D1604" t="inlineStr">
        <is>
          <t>Store_009</t>
        </is>
      </c>
      <c r="E1604" t="inlineStr">
        <is>
          <t>Central</t>
        </is>
      </c>
      <c r="F1604" t="inlineStr">
        <is>
          <t>P0181</t>
        </is>
      </c>
      <c r="G1604" t="inlineStr">
        <is>
          <t>Prod_0181</t>
        </is>
      </c>
      <c r="H1604" t="inlineStr">
        <is>
          <t>Electronics</t>
        </is>
      </c>
      <c r="I1604" t="n">
        <v>7</v>
      </c>
      <c r="J1604" t="n">
        <v>688.71</v>
      </c>
      <c r="K1604" t="n">
        <v>0.1</v>
      </c>
      <c r="L1604">
        <f>I1604*J1604*(1-K1604)</f>
        <v/>
      </c>
      <c r="M1604">
        <f>VLOOKUP(F1604,Products!A:D,4,FALSE)*I1604</f>
        <v/>
      </c>
      <c r="N1604">
        <f>L1604-M1604</f>
        <v/>
      </c>
    </row>
    <row r="1605">
      <c r="A1605" t="inlineStr">
        <is>
          <t>T1001603</t>
        </is>
      </c>
      <c r="B1605" t="inlineStr">
        <is>
          <t>2023-07-30</t>
        </is>
      </c>
      <c r="C1605" t="inlineStr">
        <is>
          <t>S012</t>
        </is>
      </c>
      <c r="D1605" t="inlineStr">
        <is>
          <t>Store_012</t>
        </is>
      </c>
      <c r="E1605" t="inlineStr">
        <is>
          <t>South</t>
        </is>
      </c>
      <c r="F1605" t="inlineStr">
        <is>
          <t>P0124</t>
        </is>
      </c>
      <c r="G1605" t="inlineStr">
        <is>
          <t>Prod_0124</t>
        </is>
      </c>
      <c r="H1605" t="inlineStr">
        <is>
          <t>Beverages</t>
        </is>
      </c>
      <c r="I1605" t="n">
        <v>5</v>
      </c>
      <c r="J1605" t="n">
        <v>942.59</v>
      </c>
      <c r="K1605" t="n">
        <v>0.1</v>
      </c>
      <c r="L1605">
        <f>I1605*J1605*(1-K1605)</f>
        <v/>
      </c>
      <c r="M1605">
        <f>VLOOKUP(F1605,Products!A:D,4,FALSE)*I1605</f>
        <v/>
      </c>
      <c r="N1605">
        <f>L1605-M1605</f>
        <v/>
      </c>
    </row>
    <row r="1606">
      <c r="A1606" t="inlineStr">
        <is>
          <t>T1001604</t>
        </is>
      </c>
      <c r="B1606" t="inlineStr">
        <is>
          <t>2024-01-14</t>
        </is>
      </c>
      <c r="C1606" t="inlineStr">
        <is>
          <t>S047</t>
        </is>
      </c>
      <c r="D1606" t="inlineStr">
        <is>
          <t>Store_047</t>
        </is>
      </c>
      <c r="E1606" t="inlineStr">
        <is>
          <t>North</t>
        </is>
      </c>
      <c r="F1606" t="inlineStr">
        <is>
          <t>P0117</t>
        </is>
      </c>
      <c r="G1606" t="inlineStr">
        <is>
          <t>Prod_0117</t>
        </is>
      </c>
      <c r="H1606" t="inlineStr">
        <is>
          <t>Electronics</t>
        </is>
      </c>
      <c r="I1606" t="n">
        <v>9</v>
      </c>
      <c r="J1606" t="n">
        <v>492.44</v>
      </c>
      <c r="K1606" t="n">
        <v>0.1</v>
      </c>
      <c r="L1606">
        <f>I1606*J1606*(1-K1606)</f>
        <v/>
      </c>
      <c r="M1606">
        <f>VLOOKUP(F1606,Products!A:D,4,FALSE)*I1606</f>
        <v/>
      </c>
      <c r="N1606">
        <f>L1606-M1606</f>
        <v/>
      </c>
    </row>
    <row r="1607">
      <c r="A1607" t="inlineStr">
        <is>
          <t>T1001605</t>
        </is>
      </c>
      <c r="B1607" t="inlineStr">
        <is>
          <t>2025-08-25</t>
        </is>
      </c>
      <c r="C1607" t="inlineStr">
        <is>
          <t>S028</t>
        </is>
      </c>
      <c r="D1607" t="inlineStr">
        <is>
          <t>Store_028</t>
        </is>
      </c>
      <c r="E1607" t="inlineStr">
        <is>
          <t>North</t>
        </is>
      </c>
      <c r="F1607" t="inlineStr">
        <is>
          <t>P0121</t>
        </is>
      </c>
      <c r="G1607" t="inlineStr">
        <is>
          <t>Prod_0121</t>
        </is>
      </c>
      <c r="H1607" t="inlineStr">
        <is>
          <t>Clothing</t>
        </is>
      </c>
      <c r="I1607" t="n">
        <v>4</v>
      </c>
      <c r="J1607" t="n">
        <v>871.21</v>
      </c>
      <c r="K1607" t="n">
        <v>0</v>
      </c>
      <c r="L1607">
        <f>I1607*J1607*(1-K1607)</f>
        <v/>
      </c>
      <c r="M1607">
        <f>VLOOKUP(F1607,Products!A:D,4,FALSE)*I1607</f>
        <v/>
      </c>
      <c r="N1607">
        <f>L1607-M1607</f>
        <v/>
      </c>
    </row>
    <row r="1608">
      <c r="A1608" t="inlineStr">
        <is>
          <t>T1001606</t>
        </is>
      </c>
      <c r="B1608" t="inlineStr">
        <is>
          <t>2023-09-24</t>
        </is>
      </c>
      <c r="C1608" t="inlineStr">
        <is>
          <t>S013</t>
        </is>
      </c>
      <c r="D1608" t="inlineStr">
        <is>
          <t>Store_013</t>
        </is>
      </c>
      <c r="E1608" t="inlineStr">
        <is>
          <t>North</t>
        </is>
      </c>
      <c r="F1608" t="inlineStr">
        <is>
          <t>P0120</t>
        </is>
      </c>
      <c r="G1608" t="inlineStr">
        <is>
          <t>Prod_0120</t>
        </is>
      </c>
      <c r="H1608" t="inlineStr">
        <is>
          <t>Stationery</t>
        </is>
      </c>
      <c r="I1608" t="n">
        <v>3</v>
      </c>
      <c r="J1608" t="n">
        <v>476.1</v>
      </c>
      <c r="K1608" t="n">
        <v>0</v>
      </c>
      <c r="L1608">
        <f>I1608*J1608*(1-K1608)</f>
        <v/>
      </c>
      <c r="M1608">
        <f>VLOOKUP(F1608,Products!A:D,4,FALSE)*I1608</f>
        <v/>
      </c>
      <c r="N1608">
        <f>L1608-M1608</f>
        <v/>
      </c>
    </row>
    <row r="1609">
      <c r="A1609" t="inlineStr">
        <is>
          <t>T1001607</t>
        </is>
      </c>
      <c r="B1609" t="inlineStr">
        <is>
          <t>2023-01-31</t>
        </is>
      </c>
      <c r="C1609" t="inlineStr">
        <is>
          <t>S026</t>
        </is>
      </c>
      <c r="D1609" t="inlineStr">
        <is>
          <t>Store_026</t>
        </is>
      </c>
      <c r="E1609" t="inlineStr">
        <is>
          <t>North</t>
        </is>
      </c>
      <c r="F1609" t="inlineStr">
        <is>
          <t>P0037</t>
        </is>
      </c>
      <c r="G1609" t="inlineStr">
        <is>
          <t>Prod_0037</t>
        </is>
      </c>
      <c r="H1609" t="inlineStr">
        <is>
          <t>Stationery</t>
        </is>
      </c>
      <c r="I1609" t="n">
        <v>1</v>
      </c>
      <c r="J1609" t="n">
        <v>454.21</v>
      </c>
      <c r="K1609" t="n">
        <v>0</v>
      </c>
      <c r="L1609">
        <f>I1609*J1609*(1-K1609)</f>
        <v/>
      </c>
      <c r="M1609">
        <f>VLOOKUP(F1609,Products!A:D,4,FALSE)*I1609</f>
        <v/>
      </c>
      <c r="N1609">
        <f>L1609-M1609</f>
        <v/>
      </c>
    </row>
    <row r="1610">
      <c r="A1610" t="inlineStr">
        <is>
          <t>T1001608</t>
        </is>
      </c>
      <c r="B1610" t="inlineStr">
        <is>
          <t>2024-01-23</t>
        </is>
      </c>
      <c r="C1610" t="inlineStr">
        <is>
          <t>S044</t>
        </is>
      </c>
      <c r="D1610" t="inlineStr">
        <is>
          <t>Store_044</t>
        </is>
      </c>
      <c r="E1610" t="inlineStr">
        <is>
          <t>North</t>
        </is>
      </c>
      <c r="F1610" t="inlineStr">
        <is>
          <t>P0068</t>
        </is>
      </c>
      <c r="G1610" t="inlineStr">
        <is>
          <t>Prod_0068</t>
        </is>
      </c>
      <c r="H1610" t="inlineStr">
        <is>
          <t>Household</t>
        </is>
      </c>
      <c r="I1610" t="n">
        <v>4</v>
      </c>
      <c r="J1610" t="n">
        <v>235.88</v>
      </c>
      <c r="K1610" t="n">
        <v>0</v>
      </c>
      <c r="L1610">
        <f>I1610*J1610*(1-K1610)</f>
        <v/>
      </c>
      <c r="M1610">
        <f>VLOOKUP(F1610,Products!A:D,4,FALSE)*I1610</f>
        <v/>
      </c>
      <c r="N1610">
        <f>L1610-M1610</f>
        <v/>
      </c>
    </row>
    <row r="1611">
      <c r="A1611" t="inlineStr">
        <is>
          <t>T1001609</t>
        </is>
      </c>
      <c r="B1611" t="inlineStr">
        <is>
          <t>2024-06-20</t>
        </is>
      </c>
      <c r="C1611" t="inlineStr">
        <is>
          <t>S038</t>
        </is>
      </c>
      <c r="D1611" t="inlineStr">
        <is>
          <t>Store_038</t>
        </is>
      </c>
      <c r="E1611" t="inlineStr">
        <is>
          <t>East</t>
        </is>
      </c>
      <c r="F1611" t="inlineStr">
        <is>
          <t>P0164</t>
        </is>
      </c>
      <c r="G1611" t="inlineStr">
        <is>
          <t>Prod_0164</t>
        </is>
      </c>
      <c r="H1611" t="inlineStr">
        <is>
          <t>Food</t>
        </is>
      </c>
      <c r="I1611" t="n">
        <v>2</v>
      </c>
      <c r="J1611" t="n">
        <v>586.92</v>
      </c>
      <c r="K1611" t="n">
        <v>0</v>
      </c>
      <c r="L1611">
        <f>I1611*J1611*(1-K1611)</f>
        <v/>
      </c>
      <c r="M1611">
        <f>VLOOKUP(F1611,Products!A:D,4,FALSE)*I1611</f>
        <v/>
      </c>
      <c r="N1611">
        <f>L1611-M1611</f>
        <v/>
      </c>
    </row>
    <row r="1612">
      <c r="A1612" t="inlineStr">
        <is>
          <t>T1001610</t>
        </is>
      </c>
      <c r="B1612" t="inlineStr">
        <is>
          <t>2023-08-05</t>
        </is>
      </c>
      <c r="C1612" t="inlineStr">
        <is>
          <t>S027</t>
        </is>
      </c>
      <c r="D1612" t="inlineStr">
        <is>
          <t>Store_027</t>
        </is>
      </c>
      <c r="E1612" t="inlineStr">
        <is>
          <t>South</t>
        </is>
      </c>
      <c r="F1612" t="inlineStr">
        <is>
          <t>P0017</t>
        </is>
      </c>
      <c r="G1612" t="inlineStr">
        <is>
          <t>Prod_0017</t>
        </is>
      </c>
      <c r="H1612" t="inlineStr">
        <is>
          <t>Food</t>
        </is>
      </c>
      <c r="I1612" t="n">
        <v>1</v>
      </c>
      <c r="J1612" t="n">
        <v>666.09</v>
      </c>
      <c r="K1612" t="n">
        <v>0</v>
      </c>
      <c r="L1612">
        <f>I1612*J1612*(1-K1612)</f>
        <v/>
      </c>
      <c r="M1612">
        <f>VLOOKUP(F1612,Products!A:D,4,FALSE)*I1612</f>
        <v/>
      </c>
      <c r="N1612">
        <f>L1612-M1612</f>
        <v/>
      </c>
    </row>
    <row r="1613">
      <c r="A1613" t="inlineStr">
        <is>
          <t>T1001611</t>
        </is>
      </c>
      <c r="B1613" t="inlineStr">
        <is>
          <t>2023-04-07</t>
        </is>
      </c>
      <c r="C1613" t="inlineStr">
        <is>
          <t>S043</t>
        </is>
      </c>
      <c r="D1613" t="inlineStr">
        <is>
          <t>Store_043</t>
        </is>
      </c>
      <c r="E1613" t="inlineStr">
        <is>
          <t>East</t>
        </is>
      </c>
      <c r="F1613" t="inlineStr">
        <is>
          <t>P0089</t>
        </is>
      </c>
      <c r="G1613" t="inlineStr">
        <is>
          <t>Prod_0089</t>
        </is>
      </c>
      <c r="H1613" t="inlineStr">
        <is>
          <t>Stationery</t>
        </is>
      </c>
      <c r="I1613" t="n">
        <v>7</v>
      </c>
      <c r="J1613" t="n">
        <v>603.78</v>
      </c>
      <c r="K1613" t="n">
        <v>0.15</v>
      </c>
      <c r="L1613">
        <f>I1613*J1613*(1-K1613)</f>
        <v/>
      </c>
      <c r="M1613">
        <f>VLOOKUP(F1613,Products!A:D,4,FALSE)*I1613</f>
        <v/>
      </c>
      <c r="N1613">
        <f>L1613-M1613</f>
        <v/>
      </c>
    </row>
    <row r="1614">
      <c r="A1614" t="inlineStr">
        <is>
          <t>T1001612</t>
        </is>
      </c>
      <c r="B1614" t="inlineStr">
        <is>
          <t>2023-06-21</t>
        </is>
      </c>
      <c r="C1614" t="inlineStr">
        <is>
          <t>S042</t>
        </is>
      </c>
      <c r="D1614" t="inlineStr">
        <is>
          <t>Store_042</t>
        </is>
      </c>
      <c r="E1614" t="inlineStr">
        <is>
          <t>Central</t>
        </is>
      </c>
      <c r="F1614" t="inlineStr">
        <is>
          <t>P0040</t>
        </is>
      </c>
      <c r="G1614" t="inlineStr">
        <is>
          <t>Prod_0040</t>
        </is>
      </c>
      <c r="H1614" t="inlineStr">
        <is>
          <t>Toys</t>
        </is>
      </c>
      <c r="I1614" t="n">
        <v>3</v>
      </c>
      <c r="J1614" t="n">
        <v>58.92</v>
      </c>
      <c r="K1614" t="n">
        <v>0.05</v>
      </c>
      <c r="L1614">
        <f>I1614*J1614*(1-K1614)</f>
        <v/>
      </c>
      <c r="M1614">
        <f>VLOOKUP(F1614,Products!A:D,4,FALSE)*I1614</f>
        <v/>
      </c>
      <c r="N1614">
        <f>L1614-M1614</f>
        <v/>
      </c>
    </row>
    <row r="1615">
      <c r="A1615" t="inlineStr">
        <is>
          <t>T1001613</t>
        </is>
      </c>
      <c r="B1615" t="inlineStr">
        <is>
          <t>2023-09-29</t>
        </is>
      </c>
      <c r="C1615" t="inlineStr">
        <is>
          <t>S016</t>
        </is>
      </c>
      <c r="D1615" t="inlineStr">
        <is>
          <t>Store_016</t>
        </is>
      </c>
      <c r="E1615" t="inlineStr">
        <is>
          <t>West</t>
        </is>
      </c>
      <c r="F1615" t="inlineStr">
        <is>
          <t>P0071</t>
        </is>
      </c>
      <c r="G1615" t="inlineStr">
        <is>
          <t>Prod_0071</t>
        </is>
      </c>
      <c r="H1615" t="inlineStr">
        <is>
          <t>Beverages</t>
        </is>
      </c>
      <c r="I1615" t="n">
        <v>7</v>
      </c>
      <c r="J1615" t="n">
        <v>582.41</v>
      </c>
      <c r="K1615" t="n">
        <v>0</v>
      </c>
      <c r="L1615">
        <f>I1615*J1615*(1-K1615)</f>
        <v/>
      </c>
      <c r="M1615">
        <f>VLOOKUP(F1615,Products!A:D,4,FALSE)*I1615</f>
        <v/>
      </c>
      <c r="N1615">
        <f>L1615-M1615</f>
        <v/>
      </c>
    </row>
    <row r="1616">
      <c r="A1616" t="inlineStr">
        <is>
          <t>T1001614</t>
        </is>
      </c>
      <c r="B1616" t="inlineStr">
        <is>
          <t>2023-10-21</t>
        </is>
      </c>
      <c r="C1616" t="inlineStr">
        <is>
          <t>S017</t>
        </is>
      </c>
      <c r="D1616" t="inlineStr">
        <is>
          <t>Store_017</t>
        </is>
      </c>
      <c r="E1616" t="inlineStr">
        <is>
          <t>South</t>
        </is>
      </c>
      <c r="F1616" t="inlineStr">
        <is>
          <t>P0142</t>
        </is>
      </c>
      <c r="G1616" t="inlineStr">
        <is>
          <t>Prod_0142</t>
        </is>
      </c>
      <c r="H1616" t="inlineStr">
        <is>
          <t>Household</t>
        </is>
      </c>
      <c r="I1616" t="n">
        <v>2</v>
      </c>
      <c r="J1616" t="n">
        <v>185.03</v>
      </c>
      <c r="K1616" t="n">
        <v>0.05</v>
      </c>
      <c r="L1616">
        <f>I1616*J1616*(1-K1616)</f>
        <v/>
      </c>
      <c r="M1616">
        <f>VLOOKUP(F1616,Products!A:D,4,FALSE)*I1616</f>
        <v/>
      </c>
      <c r="N1616">
        <f>L1616-M1616</f>
        <v/>
      </c>
    </row>
    <row r="1617">
      <c r="A1617" t="inlineStr">
        <is>
          <t>T1001615</t>
        </is>
      </c>
      <c r="B1617" t="inlineStr">
        <is>
          <t>2023-02-14</t>
        </is>
      </c>
      <c r="C1617" t="inlineStr">
        <is>
          <t>S018</t>
        </is>
      </c>
      <c r="D1617" t="inlineStr">
        <is>
          <t>Store_018</t>
        </is>
      </c>
      <c r="E1617" t="inlineStr">
        <is>
          <t>South</t>
        </is>
      </c>
      <c r="F1617" t="inlineStr">
        <is>
          <t>P0188</t>
        </is>
      </c>
      <c r="G1617" t="inlineStr">
        <is>
          <t>Prod_0188</t>
        </is>
      </c>
      <c r="H1617" t="inlineStr">
        <is>
          <t>Food</t>
        </is>
      </c>
      <c r="I1617" t="n">
        <v>2</v>
      </c>
      <c r="J1617" t="n">
        <v>712.96</v>
      </c>
      <c r="K1617" t="n">
        <v>0</v>
      </c>
      <c r="L1617">
        <f>I1617*J1617*(1-K1617)</f>
        <v/>
      </c>
      <c r="M1617">
        <f>VLOOKUP(F1617,Products!A:D,4,FALSE)*I1617</f>
        <v/>
      </c>
      <c r="N1617">
        <f>L1617-M1617</f>
        <v/>
      </c>
    </row>
    <row r="1618">
      <c r="A1618" t="inlineStr">
        <is>
          <t>T1001616</t>
        </is>
      </c>
      <c r="B1618" t="inlineStr">
        <is>
          <t>2024-10-18</t>
        </is>
      </c>
      <c r="C1618" t="inlineStr">
        <is>
          <t>S039</t>
        </is>
      </c>
      <c r="D1618" t="inlineStr">
        <is>
          <t>Store_039</t>
        </is>
      </c>
      <c r="E1618" t="inlineStr">
        <is>
          <t>North</t>
        </is>
      </c>
      <c r="F1618" t="inlineStr">
        <is>
          <t>P0043</t>
        </is>
      </c>
      <c r="G1618" t="inlineStr">
        <is>
          <t>Prod_0043</t>
        </is>
      </c>
      <c r="H1618" t="inlineStr">
        <is>
          <t>Food</t>
        </is>
      </c>
      <c r="I1618" t="n">
        <v>6</v>
      </c>
      <c r="J1618" t="n">
        <v>215.58</v>
      </c>
      <c r="K1618" t="n">
        <v>0</v>
      </c>
      <c r="L1618">
        <f>I1618*J1618*(1-K1618)</f>
        <v/>
      </c>
      <c r="M1618">
        <f>VLOOKUP(F1618,Products!A:D,4,FALSE)*I1618</f>
        <v/>
      </c>
      <c r="N1618">
        <f>L1618-M1618</f>
        <v/>
      </c>
    </row>
    <row r="1619">
      <c r="A1619" t="inlineStr">
        <is>
          <t>T1001617</t>
        </is>
      </c>
      <c r="B1619" t="inlineStr">
        <is>
          <t>2024-03-11</t>
        </is>
      </c>
      <c r="C1619" t="inlineStr">
        <is>
          <t>S039</t>
        </is>
      </c>
      <c r="D1619" t="inlineStr">
        <is>
          <t>Store_039</t>
        </is>
      </c>
      <c r="E1619" t="inlineStr">
        <is>
          <t>North</t>
        </is>
      </c>
      <c r="F1619" t="inlineStr">
        <is>
          <t>P0104</t>
        </is>
      </c>
      <c r="G1619" t="inlineStr">
        <is>
          <t>Prod_0104</t>
        </is>
      </c>
      <c r="H1619" t="inlineStr">
        <is>
          <t>Clothing</t>
        </is>
      </c>
      <c r="I1619" t="n">
        <v>7</v>
      </c>
      <c r="J1619" t="n">
        <v>814.4299999999999</v>
      </c>
      <c r="K1619" t="n">
        <v>0</v>
      </c>
      <c r="L1619">
        <f>I1619*J1619*(1-K1619)</f>
        <v/>
      </c>
      <c r="M1619">
        <f>VLOOKUP(F1619,Products!A:D,4,FALSE)*I1619</f>
        <v/>
      </c>
      <c r="N1619">
        <f>L1619-M1619</f>
        <v/>
      </c>
    </row>
    <row r="1620">
      <c r="A1620" t="inlineStr">
        <is>
          <t>T1001618</t>
        </is>
      </c>
      <c r="B1620" t="inlineStr">
        <is>
          <t>2024-01-31</t>
        </is>
      </c>
      <c r="C1620" t="inlineStr">
        <is>
          <t>S022</t>
        </is>
      </c>
      <c r="D1620" t="inlineStr">
        <is>
          <t>Store_022</t>
        </is>
      </c>
      <c r="E1620" t="inlineStr">
        <is>
          <t>East</t>
        </is>
      </c>
      <c r="F1620" t="inlineStr">
        <is>
          <t>P0167</t>
        </is>
      </c>
      <c r="G1620" t="inlineStr">
        <is>
          <t>Prod_0167</t>
        </is>
      </c>
      <c r="H1620" t="inlineStr">
        <is>
          <t>Beverages</t>
        </is>
      </c>
      <c r="I1620" t="n">
        <v>9</v>
      </c>
      <c r="J1620" t="n">
        <v>415.09</v>
      </c>
      <c r="K1620" t="n">
        <v>0</v>
      </c>
      <c r="L1620">
        <f>I1620*J1620*(1-K1620)</f>
        <v/>
      </c>
      <c r="M1620">
        <f>VLOOKUP(F1620,Products!A:D,4,FALSE)*I1620</f>
        <v/>
      </c>
      <c r="N1620">
        <f>L1620-M1620</f>
        <v/>
      </c>
    </row>
    <row r="1621">
      <c r="A1621" t="inlineStr">
        <is>
          <t>T1001619</t>
        </is>
      </c>
      <c r="B1621" t="inlineStr">
        <is>
          <t>2025-05-24</t>
        </is>
      </c>
      <c r="C1621" t="inlineStr">
        <is>
          <t>S028</t>
        </is>
      </c>
      <c r="D1621" t="inlineStr">
        <is>
          <t>Store_028</t>
        </is>
      </c>
      <c r="E1621" t="inlineStr">
        <is>
          <t>North</t>
        </is>
      </c>
      <c r="F1621" t="inlineStr">
        <is>
          <t>P0194</t>
        </is>
      </c>
      <c r="G1621" t="inlineStr">
        <is>
          <t>Prod_0194</t>
        </is>
      </c>
      <c r="H1621" t="inlineStr">
        <is>
          <t>Food</t>
        </is>
      </c>
      <c r="I1621" t="n">
        <v>8</v>
      </c>
      <c r="J1621" t="n">
        <v>606.35</v>
      </c>
      <c r="K1621" t="n">
        <v>0.1</v>
      </c>
      <c r="L1621">
        <f>I1621*J1621*(1-K1621)</f>
        <v/>
      </c>
      <c r="M1621">
        <f>VLOOKUP(F1621,Products!A:D,4,FALSE)*I1621</f>
        <v/>
      </c>
      <c r="N1621">
        <f>L1621-M1621</f>
        <v/>
      </c>
    </row>
    <row r="1622">
      <c r="A1622" t="inlineStr">
        <is>
          <t>T1001620</t>
        </is>
      </c>
      <c r="B1622" t="inlineStr">
        <is>
          <t>2023-03-30</t>
        </is>
      </c>
      <c r="C1622" t="inlineStr">
        <is>
          <t>S013</t>
        </is>
      </c>
      <c r="D1622" t="inlineStr">
        <is>
          <t>Store_013</t>
        </is>
      </c>
      <c r="E1622" t="inlineStr">
        <is>
          <t>North</t>
        </is>
      </c>
      <c r="F1622" t="inlineStr">
        <is>
          <t>P0075</t>
        </is>
      </c>
      <c r="G1622" t="inlineStr">
        <is>
          <t>Prod_0075</t>
        </is>
      </c>
      <c r="H1622" t="inlineStr">
        <is>
          <t>Beverages</t>
        </is>
      </c>
      <c r="I1622" t="n">
        <v>7</v>
      </c>
      <c r="J1622" t="n">
        <v>658.5700000000001</v>
      </c>
      <c r="K1622" t="n">
        <v>0</v>
      </c>
      <c r="L1622">
        <f>I1622*J1622*(1-K1622)</f>
        <v/>
      </c>
      <c r="M1622">
        <f>VLOOKUP(F1622,Products!A:D,4,FALSE)*I1622</f>
        <v/>
      </c>
      <c r="N1622">
        <f>L1622-M1622</f>
        <v/>
      </c>
    </row>
    <row r="1623">
      <c r="A1623" t="inlineStr">
        <is>
          <t>T1001621</t>
        </is>
      </c>
      <c r="B1623" t="inlineStr">
        <is>
          <t>2024-03-20</t>
        </is>
      </c>
      <c r="C1623" t="inlineStr">
        <is>
          <t>S001</t>
        </is>
      </c>
      <c r="D1623" t="inlineStr">
        <is>
          <t>Store_001</t>
        </is>
      </c>
      <c r="E1623" t="inlineStr">
        <is>
          <t>West</t>
        </is>
      </c>
      <c r="F1623" t="inlineStr">
        <is>
          <t>P0168</t>
        </is>
      </c>
      <c r="G1623" t="inlineStr">
        <is>
          <t>Prod_0168</t>
        </is>
      </c>
      <c r="H1623" t="inlineStr">
        <is>
          <t>Electronics</t>
        </is>
      </c>
      <c r="I1623" t="n">
        <v>9</v>
      </c>
      <c r="J1623" t="n">
        <v>56.12</v>
      </c>
      <c r="K1623" t="n">
        <v>0.15</v>
      </c>
      <c r="L1623">
        <f>I1623*J1623*(1-K1623)</f>
        <v/>
      </c>
      <c r="M1623">
        <f>VLOOKUP(F1623,Products!A:D,4,FALSE)*I1623</f>
        <v/>
      </c>
      <c r="N1623">
        <f>L1623-M1623</f>
        <v/>
      </c>
    </row>
    <row r="1624">
      <c r="A1624" t="inlineStr">
        <is>
          <t>T1001622</t>
        </is>
      </c>
      <c r="B1624" t="inlineStr">
        <is>
          <t>2023-11-25</t>
        </is>
      </c>
      <c r="C1624" t="inlineStr">
        <is>
          <t>S023</t>
        </is>
      </c>
      <c r="D1624" t="inlineStr">
        <is>
          <t>Store_023</t>
        </is>
      </c>
      <c r="E1624" t="inlineStr">
        <is>
          <t>South</t>
        </is>
      </c>
      <c r="F1624" t="inlineStr">
        <is>
          <t>P0100</t>
        </is>
      </c>
      <c r="G1624" t="inlineStr">
        <is>
          <t>Prod_0100</t>
        </is>
      </c>
      <c r="H1624" t="inlineStr">
        <is>
          <t>Household</t>
        </is>
      </c>
      <c r="I1624" t="n">
        <v>3</v>
      </c>
      <c r="J1624" t="n">
        <v>511.2</v>
      </c>
      <c r="K1624" t="n">
        <v>0</v>
      </c>
      <c r="L1624">
        <f>I1624*J1624*(1-K1624)</f>
        <v/>
      </c>
      <c r="M1624">
        <f>VLOOKUP(F1624,Products!A:D,4,FALSE)*I1624</f>
        <v/>
      </c>
      <c r="N1624">
        <f>L1624-M1624</f>
        <v/>
      </c>
    </row>
    <row r="1625">
      <c r="A1625" t="inlineStr">
        <is>
          <t>T1001623</t>
        </is>
      </c>
      <c r="B1625" t="inlineStr">
        <is>
          <t>2025-07-18</t>
        </is>
      </c>
      <c r="C1625" t="inlineStr">
        <is>
          <t>S008</t>
        </is>
      </c>
      <c r="D1625" t="inlineStr">
        <is>
          <t>Store_008</t>
        </is>
      </c>
      <c r="E1625" t="inlineStr">
        <is>
          <t>East</t>
        </is>
      </c>
      <c r="F1625" t="inlineStr">
        <is>
          <t>P0174</t>
        </is>
      </c>
      <c r="G1625" t="inlineStr">
        <is>
          <t>Prod_0174</t>
        </is>
      </c>
      <c r="H1625" t="inlineStr">
        <is>
          <t>Food</t>
        </is>
      </c>
      <c r="I1625" t="n">
        <v>1</v>
      </c>
      <c r="J1625" t="n">
        <v>67.56999999999999</v>
      </c>
      <c r="K1625" t="n">
        <v>0</v>
      </c>
      <c r="L1625">
        <f>I1625*J1625*(1-K1625)</f>
        <v/>
      </c>
      <c r="M1625">
        <f>VLOOKUP(F1625,Products!A:D,4,FALSE)*I1625</f>
        <v/>
      </c>
      <c r="N1625">
        <f>L1625-M1625</f>
        <v/>
      </c>
    </row>
    <row r="1626">
      <c r="A1626" t="inlineStr">
        <is>
          <t>T1001624</t>
        </is>
      </c>
      <c r="B1626" t="inlineStr">
        <is>
          <t>2024-03-14</t>
        </is>
      </c>
      <c r="C1626" t="inlineStr">
        <is>
          <t>S035</t>
        </is>
      </c>
      <c r="D1626" t="inlineStr">
        <is>
          <t>Store_035</t>
        </is>
      </c>
      <c r="E1626" t="inlineStr">
        <is>
          <t>Central</t>
        </is>
      </c>
      <c r="F1626" t="inlineStr">
        <is>
          <t>P0137</t>
        </is>
      </c>
      <c r="G1626" t="inlineStr">
        <is>
          <t>Prod_0137</t>
        </is>
      </c>
      <c r="H1626" t="inlineStr">
        <is>
          <t>Electronics</t>
        </is>
      </c>
      <c r="I1626" t="n">
        <v>4</v>
      </c>
      <c r="J1626" t="n">
        <v>111.78</v>
      </c>
      <c r="K1626" t="n">
        <v>0</v>
      </c>
      <c r="L1626">
        <f>I1626*J1626*(1-K1626)</f>
        <v/>
      </c>
      <c r="M1626">
        <f>VLOOKUP(F1626,Products!A:D,4,FALSE)*I1626</f>
        <v/>
      </c>
      <c r="N1626">
        <f>L1626-M1626</f>
        <v/>
      </c>
    </row>
    <row r="1627">
      <c r="A1627" t="inlineStr">
        <is>
          <t>T1001625</t>
        </is>
      </c>
      <c r="B1627" t="inlineStr">
        <is>
          <t>2025-05-21</t>
        </is>
      </c>
      <c r="C1627" t="inlineStr">
        <is>
          <t>S049</t>
        </is>
      </c>
      <c r="D1627" t="inlineStr">
        <is>
          <t>Store_049</t>
        </is>
      </c>
      <c r="E1627" t="inlineStr">
        <is>
          <t>North</t>
        </is>
      </c>
      <c r="F1627" t="inlineStr">
        <is>
          <t>P0106</t>
        </is>
      </c>
      <c r="G1627" t="inlineStr">
        <is>
          <t>Prod_0106</t>
        </is>
      </c>
      <c r="H1627" t="inlineStr">
        <is>
          <t>Electronics</t>
        </is>
      </c>
      <c r="I1627" t="n">
        <v>4</v>
      </c>
      <c r="J1627" t="n">
        <v>714.4</v>
      </c>
      <c r="K1627" t="n">
        <v>0</v>
      </c>
      <c r="L1627">
        <f>I1627*J1627*(1-K1627)</f>
        <v/>
      </c>
      <c r="M1627">
        <f>VLOOKUP(F1627,Products!A:D,4,FALSE)*I1627</f>
        <v/>
      </c>
      <c r="N1627">
        <f>L1627-M1627</f>
        <v/>
      </c>
    </row>
    <row r="1628">
      <c r="A1628" t="inlineStr">
        <is>
          <t>T1001626</t>
        </is>
      </c>
      <c r="B1628" t="inlineStr">
        <is>
          <t>2024-05-11</t>
        </is>
      </c>
      <c r="C1628" t="inlineStr">
        <is>
          <t>S046</t>
        </is>
      </c>
      <c r="D1628" t="inlineStr">
        <is>
          <t>Store_046</t>
        </is>
      </c>
      <c r="E1628" t="inlineStr">
        <is>
          <t>South</t>
        </is>
      </c>
      <c r="F1628" t="inlineStr">
        <is>
          <t>P0006</t>
        </is>
      </c>
      <c r="G1628" t="inlineStr">
        <is>
          <t>Prod_0006</t>
        </is>
      </c>
      <c r="H1628" t="inlineStr">
        <is>
          <t>Food</t>
        </is>
      </c>
      <c r="I1628" t="n">
        <v>5</v>
      </c>
      <c r="J1628" t="n">
        <v>1046.81</v>
      </c>
      <c r="K1628" t="n">
        <v>0.05</v>
      </c>
      <c r="L1628">
        <f>I1628*J1628*(1-K1628)</f>
        <v/>
      </c>
      <c r="M1628">
        <f>VLOOKUP(F1628,Products!A:D,4,FALSE)*I1628</f>
        <v/>
      </c>
      <c r="N1628">
        <f>L1628-M1628</f>
        <v/>
      </c>
    </row>
    <row r="1629">
      <c r="A1629" t="inlineStr">
        <is>
          <t>T1001627</t>
        </is>
      </c>
      <c r="B1629" t="inlineStr">
        <is>
          <t>2024-11-24</t>
        </is>
      </c>
      <c r="C1629" t="inlineStr">
        <is>
          <t>S030</t>
        </is>
      </c>
      <c r="D1629" t="inlineStr">
        <is>
          <t>Store_030</t>
        </is>
      </c>
      <c r="E1629" t="inlineStr">
        <is>
          <t>North</t>
        </is>
      </c>
      <c r="F1629" t="inlineStr">
        <is>
          <t>P0070</t>
        </is>
      </c>
      <c r="G1629" t="inlineStr">
        <is>
          <t>Prod_0070</t>
        </is>
      </c>
      <c r="H1629" t="inlineStr">
        <is>
          <t>Beverages</t>
        </is>
      </c>
      <c r="I1629" t="n">
        <v>8</v>
      </c>
      <c r="J1629" t="n">
        <v>502.84</v>
      </c>
      <c r="K1629" t="n">
        <v>0</v>
      </c>
      <c r="L1629">
        <f>I1629*J1629*(1-K1629)</f>
        <v/>
      </c>
      <c r="M1629">
        <f>VLOOKUP(F1629,Products!A:D,4,FALSE)*I1629</f>
        <v/>
      </c>
      <c r="N1629">
        <f>L1629-M1629</f>
        <v/>
      </c>
    </row>
    <row r="1630">
      <c r="A1630" t="inlineStr">
        <is>
          <t>T1001628</t>
        </is>
      </c>
      <c r="B1630" t="inlineStr">
        <is>
          <t>2025-03-18</t>
        </is>
      </c>
      <c r="C1630" t="inlineStr">
        <is>
          <t>S047</t>
        </is>
      </c>
      <c r="D1630" t="inlineStr">
        <is>
          <t>Store_047</t>
        </is>
      </c>
      <c r="E1630" t="inlineStr">
        <is>
          <t>North</t>
        </is>
      </c>
      <c r="F1630" t="inlineStr">
        <is>
          <t>P0072</t>
        </is>
      </c>
      <c r="G1630" t="inlineStr">
        <is>
          <t>Prod_0072</t>
        </is>
      </c>
      <c r="H1630" t="inlineStr">
        <is>
          <t>Food</t>
        </is>
      </c>
      <c r="I1630" t="n">
        <v>4</v>
      </c>
      <c r="J1630" t="n">
        <v>719.12</v>
      </c>
      <c r="K1630" t="n">
        <v>0</v>
      </c>
      <c r="L1630">
        <f>I1630*J1630*(1-K1630)</f>
        <v/>
      </c>
      <c r="M1630">
        <f>VLOOKUP(F1630,Products!A:D,4,FALSE)*I1630</f>
        <v/>
      </c>
      <c r="N1630">
        <f>L1630-M1630</f>
        <v/>
      </c>
    </row>
    <row r="1631">
      <c r="A1631" t="inlineStr">
        <is>
          <t>T1001629</t>
        </is>
      </c>
      <c r="B1631" t="inlineStr">
        <is>
          <t>2024-05-05</t>
        </is>
      </c>
      <c r="C1631" t="inlineStr">
        <is>
          <t>S035</t>
        </is>
      </c>
      <c r="D1631" t="inlineStr">
        <is>
          <t>Store_035</t>
        </is>
      </c>
      <c r="E1631" t="inlineStr">
        <is>
          <t>Central</t>
        </is>
      </c>
      <c r="F1631" t="inlineStr">
        <is>
          <t>P0154</t>
        </is>
      </c>
      <c r="G1631" t="inlineStr">
        <is>
          <t>Prod_0154</t>
        </is>
      </c>
      <c r="H1631" t="inlineStr">
        <is>
          <t>Toys</t>
        </is>
      </c>
      <c r="I1631" t="n">
        <v>5</v>
      </c>
      <c r="J1631" t="n">
        <v>330.88</v>
      </c>
      <c r="K1631" t="n">
        <v>0</v>
      </c>
      <c r="L1631">
        <f>I1631*J1631*(1-K1631)</f>
        <v/>
      </c>
      <c r="M1631">
        <f>VLOOKUP(F1631,Products!A:D,4,FALSE)*I1631</f>
        <v/>
      </c>
      <c r="N1631">
        <f>L1631-M1631</f>
        <v/>
      </c>
    </row>
    <row r="1632">
      <c r="A1632" t="inlineStr">
        <is>
          <t>T1001630</t>
        </is>
      </c>
      <c r="B1632" t="inlineStr">
        <is>
          <t>2025-03-03</t>
        </is>
      </c>
      <c r="C1632" t="inlineStr">
        <is>
          <t>S009</t>
        </is>
      </c>
      <c r="D1632" t="inlineStr">
        <is>
          <t>Store_009</t>
        </is>
      </c>
      <c r="E1632" t="inlineStr">
        <is>
          <t>Central</t>
        </is>
      </c>
      <c r="F1632" t="inlineStr">
        <is>
          <t>P0025</t>
        </is>
      </c>
      <c r="G1632" t="inlineStr">
        <is>
          <t>Prod_0025</t>
        </is>
      </c>
      <c r="H1632" t="inlineStr">
        <is>
          <t>Beverages</t>
        </is>
      </c>
      <c r="I1632" t="n">
        <v>5</v>
      </c>
      <c r="J1632" t="n">
        <v>341.7</v>
      </c>
      <c r="K1632" t="n">
        <v>0</v>
      </c>
      <c r="L1632">
        <f>I1632*J1632*(1-K1632)</f>
        <v/>
      </c>
      <c r="M1632">
        <f>VLOOKUP(F1632,Products!A:D,4,FALSE)*I1632</f>
        <v/>
      </c>
      <c r="N1632">
        <f>L1632-M1632</f>
        <v/>
      </c>
    </row>
    <row r="1633">
      <c r="A1633" t="inlineStr">
        <is>
          <t>T1001631</t>
        </is>
      </c>
      <c r="B1633" t="inlineStr">
        <is>
          <t>2024-12-26</t>
        </is>
      </c>
      <c r="C1633" t="inlineStr">
        <is>
          <t>S041</t>
        </is>
      </c>
      <c r="D1633" t="inlineStr">
        <is>
          <t>Store_041</t>
        </is>
      </c>
      <c r="E1633" t="inlineStr">
        <is>
          <t>East</t>
        </is>
      </c>
      <c r="F1633" t="inlineStr">
        <is>
          <t>P0048</t>
        </is>
      </c>
      <c r="G1633" t="inlineStr">
        <is>
          <t>Prod_0048</t>
        </is>
      </c>
      <c r="H1633" t="inlineStr">
        <is>
          <t>Toys</t>
        </is>
      </c>
      <c r="I1633" t="n">
        <v>9</v>
      </c>
      <c r="J1633" t="n">
        <v>293.06</v>
      </c>
      <c r="K1633" t="n">
        <v>0</v>
      </c>
      <c r="L1633">
        <f>I1633*J1633*(1-K1633)</f>
        <v/>
      </c>
      <c r="M1633">
        <f>VLOOKUP(F1633,Products!A:D,4,FALSE)*I1633</f>
        <v/>
      </c>
      <c r="N1633">
        <f>L1633-M1633</f>
        <v/>
      </c>
    </row>
    <row r="1634">
      <c r="A1634" t="inlineStr">
        <is>
          <t>T1001632</t>
        </is>
      </c>
      <c r="B1634" t="inlineStr">
        <is>
          <t>2024-02-28</t>
        </is>
      </c>
      <c r="C1634" t="inlineStr">
        <is>
          <t>S036</t>
        </is>
      </c>
      <c r="D1634" t="inlineStr">
        <is>
          <t>Store_036</t>
        </is>
      </c>
      <c r="E1634" t="inlineStr">
        <is>
          <t>Central</t>
        </is>
      </c>
      <c r="F1634" t="inlineStr">
        <is>
          <t>P0136</t>
        </is>
      </c>
      <c r="G1634" t="inlineStr">
        <is>
          <t>Prod_0136</t>
        </is>
      </c>
      <c r="H1634" t="inlineStr">
        <is>
          <t>Beverages</t>
        </is>
      </c>
      <c r="I1634" t="n">
        <v>1</v>
      </c>
      <c r="J1634" t="n">
        <v>160.43</v>
      </c>
      <c r="K1634" t="n">
        <v>0</v>
      </c>
      <c r="L1634">
        <f>I1634*J1634*(1-K1634)</f>
        <v/>
      </c>
      <c r="M1634">
        <f>VLOOKUP(F1634,Products!A:D,4,FALSE)*I1634</f>
        <v/>
      </c>
      <c r="N1634">
        <f>L1634-M1634</f>
        <v/>
      </c>
    </row>
    <row r="1635">
      <c r="A1635" t="inlineStr">
        <is>
          <t>T1001633</t>
        </is>
      </c>
      <c r="B1635" t="inlineStr">
        <is>
          <t>2023-01-12</t>
        </is>
      </c>
      <c r="C1635" t="inlineStr">
        <is>
          <t>S036</t>
        </is>
      </c>
      <c r="D1635" t="inlineStr">
        <is>
          <t>Store_036</t>
        </is>
      </c>
      <c r="E1635" t="inlineStr">
        <is>
          <t>Central</t>
        </is>
      </c>
      <c r="F1635" t="inlineStr">
        <is>
          <t>P0044</t>
        </is>
      </c>
      <c r="G1635" t="inlineStr">
        <is>
          <t>Prod_0044</t>
        </is>
      </c>
      <c r="H1635" t="inlineStr">
        <is>
          <t>Food</t>
        </is>
      </c>
      <c r="I1635" t="n">
        <v>8</v>
      </c>
      <c r="J1635" t="n">
        <v>213.58</v>
      </c>
      <c r="K1635" t="n">
        <v>0</v>
      </c>
      <c r="L1635">
        <f>I1635*J1635*(1-K1635)</f>
        <v/>
      </c>
      <c r="M1635">
        <f>VLOOKUP(F1635,Products!A:D,4,FALSE)*I1635</f>
        <v/>
      </c>
      <c r="N1635">
        <f>L1635-M1635</f>
        <v/>
      </c>
    </row>
    <row r="1636">
      <c r="A1636" t="inlineStr">
        <is>
          <t>T1001634</t>
        </is>
      </c>
      <c r="B1636" t="inlineStr">
        <is>
          <t>2024-02-15</t>
        </is>
      </c>
      <c r="C1636" t="inlineStr">
        <is>
          <t>S031</t>
        </is>
      </c>
      <c r="D1636" t="inlineStr">
        <is>
          <t>Store_031</t>
        </is>
      </c>
      <c r="E1636" t="inlineStr">
        <is>
          <t>Central</t>
        </is>
      </c>
      <c r="F1636" t="inlineStr">
        <is>
          <t>P0052</t>
        </is>
      </c>
      <c r="G1636" t="inlineStr">
        <is>
          <t>Prod_0052</t>
        </is>
      </c>
      <c r="H1636" t="inlineStr">
        <is>
          <t>Clothing</t>
        </is>
      </c>
      <c r="I1636" t="n">
        <v>3</v>
      </c>
      <c r="J1636" t="n">
        <v>42.54</v>
      </c>
      <c r="K1636" t="n">
        <v>0</v>
      </c>
      <c r="L1636">
        <f>I1636*J1636*(1-K1636)</f>
        <v/>
      </c>
      <c r="M1636">
        <f>VLOOKUP(F1636,Products!A:D,4,FALSE)*I1636</f>
        <v/>
      </c>
      <c r="N1636">
        <f>L1636-M1636</f>
        <v/>
      </c>
    </row>
    <row r="1637">
      <c r="A1637" t="inlineStr">
        <is>
          <t>T1001635</t>
        </is>
      </c>
      <c r="B1637" t="inlineStr">
        <is>
          <t>2023-07-18</t>
        </is>
      </c>
      <c r="C1637" t="inlineStr">
        <is>
          <t>S018</t>
        </is>
      </c>
      <c r="D1637" t="inlineStr">
        <is>
          <t>Store_018</t>
        </is>
      </c>
      <c r="E1637" t="inlineStr">
        <is>
          <t>South</t>
        </is>
      </c>
      <c r="F1637" t="inlineStr">
        <is>
          <t>P0063</t>
        </is>
      </c>
      <c r="G1637" t="inlineStr">
        <is>
          <t>Prod_0063</t>
        </is>
      </c>
      <c r="H1637" t="inlineStr">
        <is>
          <t>Clothing</t>
        </is>
      </c>
      <c r="I1637" t="n">
        <v>7</v>
      </c>
      <c r="J1637" t="n">
        <v>256.77</v>
      </c>
      <c r="K1637" t="n">
        <v>0</v>
      </c>
      <c r="L1637">
        <f>I1637*J1637*(1-K1637)</f>
        <v/>
      </c>
      <c r="M1637">
        <f>VLOOKUP(F1637,Products!A:D,4,FALSE)*I1637</f>
        <v/>
      </c>
      <c r="N1637">
        <f>L1637-M1637</f>
        <v/>
      </c>
    </row>
    <row r="1638">
      <c r="A1638" t="inlineStr">
        <is>
          <t>T1001636</t>
        </is>
      </c>
      <c r="B1638" t="inlineStr">
        <is>
          <t>2023-01-29</t>
        </is>
      </c>
      <c r="C1638" t="inlineStr">
        <is>
          <t>S031</t>
        </is>
      </c>
      <c r="D1638" t="inlineStr">
        <is>
          <t>Store_031</t>
        </is>
      </c>
      <c r="E1638" t="inlineStr">
        <is>
          <t>Central</t>
        </is>
      </c>
      <c r="F1638" t="inlineStr">
        <is>
          <t>P0155</t>
        </is>
      </c>
      <c r="G1638" t="inlineStr">
        <is>
          <t>Prod_0155</t>
        </is>
      </c>
      <c r="H1638" t="inlineStr">
        <is>
          <t>Electronics</t>
        </is>
      </c>
      <c r="I1638" t="n">
        <v>4</v>
      </c>
      <c r="J1638" t="n">
        <v>404.01</v>
      </c>
      <c r="K1638" t="n">
        <v>0</v>
      </c>
      <c r="L1638">
        <f>I1638*J1638*(1-K1638)</f>
        <v/>
      </c>
      <c r="M1638">
        <f>VLOOKUP(F1638,Products!A:D,4,FALSE)*I1638</f>
        <v/>
      </c>
      <c r="N1638">
        <f>L1638-M1638</f>
        <v/>
      </c>
    </row>
    <row r="1639">
      <c r="A1639" t="inlineStr">
        <is>
          <t>T1001637</t>
        </is>
      </c>
      <c r="B1639" t="inlineStr">
        <is>
          <t>2025-09-04</t>
        </is>
      </c>
      <c r="C1639" t="inlineStr">
        <is>
          <t>S045</t>
        </is>
      </c>
      <c r="D1639" t="inlineStr">
        <is>
          <t>Store_045</t>
        </is>
      </c>
      <c r="E1639" t="inlineStr">
        <is>
          <t>East</t>
        </is>
      </c>
      <c r="F1639" t="inlineStr">
        <is>
          <t>P0168</t>
        </is>
      </c>
      <c r="G1639" t="inlineStr">
        <is>
          <t>Prod_0168</t>
        </is>
      </c>
      <c r="H1639" t="inlineStr">
        <is>
          <t>Electronics</t>
        </is>
      </c>
      <c r="I1639" t="n">
        <v>3</v>
      </c>
      <c r="J1639" t="n">
        <v>66.93000000000001</v>
      </c>
      <c r="K1639" t="n">
        <v>0.15</v>
      </c>
      <c r="L1639">
        <f>I1639*J1639*(1-K1639)</f>
        <v/>
      </c>
      <c r="M1639">
        <f>VLOOKUP(F1639,Products!A:D,4,FALSE)*I1639</f>
        <v/>
      </c>
      <c r="N1639">
        <f>L1639-M1639</f>
        <v/>
      </c>
    </row>
    <row r="1640">
      <c r="A1640" t="inlineStr">
        <is>
          <t>T1001638</t>
        </is>
      </c>
      <c r="B1640" t="inlineStr">
        <is>
          <t>2024-07-21</t>
        </is>
      </c>
      <c r="C1640" t="inlineStr">
        <is>
          <t>S013</t>
        </is>
      </c>
      <c r="D1640" t="inlineStr">
        <is>
          <t>Store_013</t>
        </is>
      </c>
      <c r="E1640" t="inlineStr">
        <is>
          <t>North</t>
        </is>
      </c>
      <c r="F1640" t="inlineStr">
        <is>
          <t>P0099</t>
        </is>
      </c>
      <c r="G1640" t="inlineStr">
        <is>
          <t>Prod_0099</t>
        </is>
      </c>
      <c r="H1640" t="inlineStr">
        <is>
          <t>Beverages</t>
        </is>
      </c>
      <c r="I1640" t="n">
        <v>3</v>
      </c>
      <c r="J1640" t="n">
        <v>122.22</v>
      </c>
      <c r="K1640" t="n">
        <v>0</v>
      </c>
      <c r="L1640">
        <f>I1640*J1640*(1-K1640)</f>
        <v/>
      </c>
      <c r="M1640">
        <f>VLOOKUP(F1640,Products!A:D,4,FALSE)*I1640</f>
        <v/>
      </c>
      <c r="N1640">
        <f>L1640-M1640</f>
        <v/>
      </c>
    </row>
    <row r="1641">
      <c r="A1641" t="inlineStr">
        <is>
          <t>T1001639</t>
        </is>
      </c>
      <c r="B1641" t="inlineStr">
        <is>
          <t>2023-02-23</t>
        </is>
      </c>
      <c r="C1641" t="inlineStr">
        <is>
          <t>S041</t>
        </is>
      </c>
      <c r="D1641" t="inlineStr">
        <is>
          <t>Store_041</t>
        </is>
      </c>
      <c r="E1641" t="inlineStr">
        <is>
          <t>East</t>
        </is>
      </c>
      <c r="F1641" t="inlineStr">
        <is>
          <t>P0181</t>
        </is>
      </c>
      <c r="G1641" t="inlineStr">
        <is>
          <t>Prod_0181</t>
        </is>
      </c>
      <c r="H1641" t="inlineStr">
        <is>
          <t>Electronics</t>
        </is>
      </c>
      <c r="I1641" t="n">
        <v>5</v>
      </c>
      <c r="J1641" t="n">
        <v>664.76</v>
      </c>
      <c r="K1641" t="n">
        <v>0.15</v>
      </c>
      <c r="L1641">
        <f>I1641*J1641*(1-K1641)</f>
        <v/>
      </c>
      <c r="M1641">
        <f>VLOOKUP(F1641,Products!A:D,4,FALSE)*I1641</f>
        <v/>
      </c>
      <c r="N1641">
        <f>L1641-M1641</f>
        <v/>
      </c>
    </row>
    <row r="1642">
      <c r="A1642" t="inlineStr">
        <is>
          <t>T1001640</t>
        </is>
      </c>
      <c r="B1642" t="inlineStr">
        <is>
          <t>2023-05-17</t>
        </is>
      </c>
      <c r="C1642" t="inlineStr">
        <is>
          <t>S023</t>
        </is>
      </c>
      <c r="D1642" t="inlineStr">
        <is>
          <t>Store_023</t>
        </is>
      </c>
      <c r="E1642" t="inlineStr">
        <is>
          <t>South</t>
        </is>
      </c>
      <c r="F1642" t="inlineStr">
        <is>
          <t>P0171</t>
        </is>
      </c>
      <c r="G1642" t="inlineStr">
        <is>
          <t>Prod_0171</t>
        </is>
      </c>
      <c r="H1642" t="inlineStr">
        <is>
          <t>Household</t>
        </is>
      </c>
      <c r="I1642" t="n">
        <v>3</v>
      </c>
      <c r="J1642" t="n">
        <v>284.47</v>
      </c>
      <c r="K1642" t="n">
        <v>0.15</v>
      </c>
      <c r="L1642">
        <f>I1642*J1642*(1-K1642)</f>
        <v/>
      </c>
      <c r="M1642">
        <f>VLOOKUP(F1642,Products!A:D,4,FALSE)*I1642</f>
        <v/>
      </c>
      <c r="N1642">
        <f>L1642-M1642</f>
        <v/>
      </c>
    </row>
    <row r="1643">
      <c r="A1643" t="inlineStr">
        <is>
          <t>T1001641</t>
        </is>
      </c>
      <c r="B1643" t="inlineStr">
        <is>
          <t>2025-05-05</t>
        </is>
      </c>
      <c r="C1643" t="inlineStr">
        <is>
          <t>S036</t>
        </is>
      </c>
      <c r="D1643" t="inlineStr">
        <is>
          <t>Store_036</t>
        </is>
      </c>
      <c r="E1643" t="inlineStr">
        <is>
          <t>Central</t>
        </is>
      </c>
      <c r="F1643" t="inlineStr">
        <is>
          <t>P0182</t>
        </is>
      </c>
      <c r="G1643" t="inlineStr">
        <is>
          <t>Prod_0182</t>
        </is>
      </c>
      <c r="H1643" t="inlineStr">
        <is>
          <t>Electronics</t>
        </is>
      </c>
      <c r="I1643" t="n">
        <v>7</v>
      </c>
      <c r="J1643" t="n">
        <v>679.26</v>
      </c>
      <c r="K1643" t="n">
        <v>0.1</v>
      </c>
      <c r="L1643">
        <f>I1643*J1643*(1-K1643)</f>
        <v/>
      </c>
      <c r="M1643">
        <f>VLOOKUP(F1643,Products!A:D,4,FALSE)*I1643</f>
        <v/>
      </c>
      <c r="N1643">
        <f>L1643-M1643</f>
        <v/>
      </c>
    </row>
    <row r="1644">
      <c r="A1644" t="inlineStr">
        <is>
          <t>T1001642</t>
        </is>
      </c>
      <c r="B1644" t="inlineStr">
        <is>
          <t>2023-03-14</t>
        </is>
      </c>
      <c r="C1644" t="inlineStr">
        <is>
          <t>S045</t>
        </is>
      </c>
      <c r="D1644" t="inlineStr">
        <is>
          <t>Store_045</t>
        </is>
      </c>
      <c r="E1644" t="inlineStr">
        <is>
          <t>East</t>
        </is>
      </c>
      <c r="F1644" t="inlineStr">
        <is>
          <t>P0132</t>
        </is>
      </c>
      <c r="G1644" t="inlineStr">
        <is>
          <t>Prod_0132</t>
        </is>
      </c>
      <c r="H1644" t="inlineStr">
        <is>
          <t>Food</t>
        </is>
      </c>
      <c r="I1644" t="n">
        <v>7</v>
      </c>
      <c r="J1644" t="n">
        <v>110.1</v>
      </c>
      <c r="K1644" t="n">
        <v>0</v>
      </c>
      <c r="L1644">
        <f>I1644*J1644*(1-K1644)</f>
        <v/>
      </c>
      <c r="M1644">
        <f>VLOOKUP(F1644,Products!A:D,4,FALSE)*I1644</f>
        <v/>
      </c>
      <c r="N1644">
        <f>L1644-M1644</f>
        <v/>
      </c>
    </row>
    <row r="1645">
      <c r="A1645" t="inlineStr">
        <is>
          <t>T1001643</t>
        </is>
      </c>
      <c r="B1645" t="inlineStr">
        <is>
          <t>2023-11-22</t>
        </is>
      </c>
      <c r="C1645" t="inlineStr">
        <is>
          <t>S027</t>
        </is>
      </c>
      <c r="D1645" t="inlineStr">
        <is>
          <t>Store_027</t>
        </is>
      </c>
      <c r="E1645" t="inlineStr">
        <is>
          <t>South</t>
        </is>
      </c>
      <c r="F1645" t="inlineStr">
        <is>
          <t>P0090</t>
        </is>
      </c>
      <c r="G1645" t="inlineStr">
        <is>
          <t>Prod_0090</t>
        </is>
      </c>
      <c r="H1645" t="inlineStr">
        <is>
          <t>Toys</t>
        </is>
      </c>
      <c r="I1645" t="n">
        <v>6</v>
      </c>
      <c r="J1645" t="n">
        <v>541.8</v>
      </c>
      <c r="K1645" t="n">
        <v>0.2</v>
      </c>
      <c r="L1645">
        <f>I1645*J1645*(1-K1645)</f>
        <v/>
      </c>
      <c r="M1645">
        <f>VLOOKUP(F1645,Products!A:D,4,FALSE)*I1645</f>
        <v/>
      </c>
      <c r="N1645">
        <f>L1645-M1645</f>
        <v/>
      </c>
    </row>
    <row r="1646">
      <c r="A1646" t="inlineStr">
        <is>
          <t>T1001644</t>
        </is>
      </c>
      <c r="B1646" t="inlineStr">
        <is>
          <t>2024-01-27</t>
        </is>
      </c>
      <c r="C1646" t="inlineStr">
        <is>
          <t>S004</t>
        </is>
      </c>
      <c r="D1646" t="inlineStr">
        <is>
          <t>Store_004</t>
        </is>
      </c>
      <c r="E1646" t="inlineStr">
        <is>
          <t>Central</t>
        </is>
      </c>
      <c r="F1646" t="inlineStr">
        <is>
          <t>P0078</t>
        </is>
      </c>
      <c r="G1646" t="inlineStr">
        <is>
          <t>Prod_0078</t>
        </is>
      </c>
      <c r="H1646" t="inlineStr">
        <is>
          <t>Electronics</t>
        </is>
      </c>
      <c r="I1646" t="n">
        <v>2</v>
      </c>
      <c r="J1646" t="n">
        <v>454.89</v>
      </c>
      <c r="K1646" t="n">
        <v>0</v>
      </c>
      <c r="L1646">
        <f>I1646*J1646*(1-K1646)</f>
        <v/>
      </c>
      <c r="M1646">
        <f>VLOOKUP(F1646,Products!A:D,4,FALSE)*I1646</f>
        <v/>
      </c>
      <c r="N1646">
        <f>L1646-M1646</f>
        <v/>
      </c>
    </row>
    <row r="1647">
      <c r="A1647" t="inlineStr">
        <is>
          <t>T1001645</t>
        </is>
      </c>
      <c r="B1647" t="inlineStr">
        <is>
          <t>2024-05-01</t>
        </is>
      </c>
      <c r="C1647" t="inlineStr">
        <is>
          <t>S030</t>
        </is>
      </c>
      <c r="D1647" t="inlineStr">
        <is>
          <t>Store_030</t>
        </is>
      </c>
      <c r="E1647" t="inlineStr">
        <is>
          <t>North</t>
        </is>
      </c>
      <c r="F1647" t="inlineStr">
        <is>
          <t>P0071</t>
        </is>
      </c>
      <c r="G1647" t="inlineStr">
        <is>
          <t>Prod_0071</t>
        </is>
      </c>
      <c r="H1647" t="inlineStr">
        <is>
          <t>Beverages</t>
        </is>
      </c>
      <c r="I1647" t="n">
        <v>5</v>
      </c>
      <c r="J1647" t="n">
        <v>624.71</v>
      </c>
      <c r="K1647" t="n">
        <v>0.05</v>
      </c>
      <c r="L1647">
        <f>I1647*J1647*(1-K1647)</f>
        <v/>
      </c>
      <c r="M1647">
        <f>VLOOKUP(F1647,Products!A:D,4,FALSE)*I1647</f>
        <v/>
      </c>
      <c r="N1647">
        <f>L1647-M1647</f>
        <v/>
      </c>
    </row>
    <row r="1648">
      <c r="A1648" t="inlineStr">
        <is>
          <t>T1001646</t>
        </is>
      </c>
      <c r="B1648" t="inlineStr">
        <is>
          <t>2023-01-02</t>
        </is>
      </c>
      <c r="C1648" t="inlineStr">
        <is>
          <t>S005</t>
        </is>
      </c>
      <c r="D1648" t="inlineStr">
        <is>
          <t>Store_005</t>
        </is>
      </c>
      <c r="E1648" t="inlineStr">
        <is>
          <t>Central</t>
        </is>
      </c>
      <c r="F1648" t="inlineStr">
        <is>
          <t>P0127</t>
        </is>
      </c>
      <c r="G1648" t="inlineStr">
        <is>
          <t>Prod_0127</t>
        </is>
      </c>
      <c r="H1648" t="inlineStr">
        <is>
          <t>Toys</t>
        </is>
      </c>
      <c r="I1648" t="n">
        <v>5</v>
      </c>
      <c r="J1648" t="n">
        <v>700.85</v>
      </c>
      <c r="K1648" t="n">
        <v>0.1</v>
      </c>
      <c r="L1648">
        <f>I1648*J1648*(1-K1648)</f>
        <v/>
      </c>
      <c r="M1648">
        <f>VLOOKUP(F1648,Products!A:D,4,FALSE)*I1648</f>
        <v/>
      </c>
      <c r="N1648">
        <f>L1648-M1648</f>
        <v/>
      </c>
    </row>
    <row r="1649">
      <c r="A1649" t="inlineStr">
        <is>
          <t>T1001647</t>
        </is>
      </c>
      <c r="B1649" t="inlineStr">
        <is>
          <t>2024-10-22</t>
        </is>
      </c>
      <c r="C1649" t="inlineStr">
        <is>
          <t>S008</t>
        </is>
      </c>
      <c r="D1649" t="inlineStr">
        <is>
          <t>Store_008</t>
        </is>
      </c>
      <c r="E1649" t="inlineStr">
        <is>
          <t>East</t>
        </is>
      </c>
      <c r="F1649" t="inlineStr">
        <is>
          <t>P0005</t>
        </is>
      </c>
      <c r="G1649" t="inlineStr">
        <is>
          <t>Prod_0005</t>
        </is>
      </c>
      <c r="H1649" t="inlineStr">
        <is>
          <t>Beverages</t>
        </is>
      </c>
      <c r="I1649" t="n">
        <v>7</v>
      </c>
      <c r="J1649" t="n">
        <v>142.34</v>
      </c>
      <c r="K1649" t="n">
        <v>0</v>
      </c>
      <c r="L1649">
        <f>I1649*J1649*(1-K1649)</f>
        <v/>
      </c>
      <c r="M1649">
        <f>VLOOKUP(F1649,Products!A:D,4,FALSE)*I1649</f>
        <v/>
      </c>
      <c r="N1649">
        <f>L1649-M1649</f>
        <v/>
      </c>
    </row>
    <row r="1650">
      <c r="A1650" t="inlineStr">
        <is>
          <t>T1001648</t>
        </is>
      </c>
      <c r="B1650" t="inlineStr">
        <is>
          <t>2024-03-04</t>
        </is>
      </c>
      <c r="C1650" t="inlineStr">
        <is>
          <t>S037</t>
        </is>
      </c>
      <c r="D1650" t="inlineStr">
        <is>
          <t>Store_037</t>
        </is>
      </c>
      <c r="E1650" t="inlineStr">
        <is>
          <t>East</t>
        </is>
      </c>
      <c r="F1650" t="inlineStr">
        <is>
          <t>P0018</t>
        </is>
      </c>
      <c r="G1650" t="inlineStr">
        <is>
          <t>Prod_0018</t>
        </is>
      </c>
      <c r="H1650" t="inlineStr">
        <is>
          <t>Food</t>
        </is>
      </c>
      <c r="I1650" t="n">
        <v>9</v>
      </c>
      <c r="J1650" t="n">
        <v>690.35</v>
      </c>
      <c r="K1650" t="n">
        <v>0.05</v>
      </c>
      <c r="L1650">
        <f>I1650*J1650*(1-K1650)</f>
        <v/>
      </c>
      <c r="M1650">
        <f>VLOOKUP(F1650,Products!A:D,4,FALSE)*I1650</f>
        <v/>
      </c>
      <c r="N1650">
        <f>L1650-M1650</f>
        <v/>
      </c>
    </row>
    <row r="1651">
      <c r="A1651" t="inlineStr">
        <is>
          <t>T1001649</t>
        </is>
      </c>
      <c r="B1651" t="inlineStr">
        <is>
          <t>2024-12-05</t>
        </is>
      </c>
      <c r="C1651" t="inlineStr">
        <is>
          <t>S029</t>
        </is>
      </c>
      <c r="D1651" t="inlineStr">
        <is>
          <t>Store_029</t>
        </is>
      </c>
      <c r="E1651" t="inlineStr">
        <is>
          <t>South</t>
        </is>
      </c>
      <c r="F1651" t="inlineStr">
        <is>
          <t>P0048</t>
        </is>
      </c>
      <c r="G1651" t="inlineStr">
        <is>
          <t>Prod_0048</t>
        </is>
      </c>
      <c r="H1651" t="inlineStr">
        <is>
          <t>Toys</t>
        </is>
      </c>
      <c r="I1651" t="n">
        <v>6</v>
      </c>
      <c r="J1651" t="n">
        <v>258.99</v>
      </c>
      <c r="K1651" t="n">
        <v>0.15</v>
      </c>
      <c r="L1651">
        <f>I1651*J1651*(1-K1651)</f>
        <v/>
      </c>
      <c r="M1651">
        <f>VLOOKUP(F1651,Products!A:D,4,FALSE)*I1651</f>
        <v/>
      </c>
      <c r="N1651">
        <f>L1651-M1651</f>
        <v/>
      </c>
    </row>
    <row r="1652">
      <c r="A1652" t="inlineStr">
        <is>
          <t>T1001650</t>
        </is>
      </c>
      <c r="B1652" t="inlineStr">
        <is>
          <t>2023-05-01</t>
        </is>
      </c>
      <c r="C1652" t="inlineStr">
        <is>
          <t>S005</t>
        </is>
      </c>
      <c r="D1652" t="inlineStr">
        <is>
          <t>Store_005</t>
        </is>
      </c>
      <c r="E1652" t="inlineStr">
        <is>
          <t>Central</t>
        </is>
      </c>
      <c r="F1652" t="inlineStr">
        <is>
          <t>P0133</t>
        </is>
      </c>
      <c r="G1652" t="inlineStr">
        <is>
          <t>Prod_0133</t>
        </is>
      </c>
      <c r="H1652" t="inlineStr">
        <is>
          <t>Stationery</t>
        </is>
      </c>
      <c r="I1652" t="n">
        <v>1</v>
      </c>
      <c r="J1652" t="n">
        <v>371.69</v>
      </c>
      <c r="K1652" t="n">
        <v>0</v>
      </c>
      <c r="L1652">
        <f>I1652*J1652*(1-K1652)</f>
        <v/>
      </c>
      <c r="M1652">
        <f>VLOOKUP(F1652,Products!A:D,4,FALSE)*I1652</f>
        <v/>
      </c>
      <c r="N1652">
        <f>L1652-M1652</f>
        <v/>
      </c>
    </row>
    <row r="1653">
      <c r="A1653" t="inlineStr">
        <is>
          <t>T1001651</t>
        </is>
      </c>
      <c r="B1653" t="inlineStr">
        <is>
          <t>2023-03-20</t>
        </is>
      </c>
      <c r="C1653" t="inlineStr">
        <is>
          <t>S037</t>
        </is>
      </c>
      <c r="D1653" t="inlineStr">
        <is>
          <t>Store_037</t>
        </is>
      </c>
      <c r="E1653" t="inlineStr">
        <is>
          <t>East</t>
        </is>
      </c>
      <c r="F1653" t="inlineStr">
        <is>
          <t>P0084</t>
        </is>
      </c>
      <c r="G1653" t="inlineStr">
        <is>
          <t>Prod_0084</t>
        </is>
      </c>
      <c r="H1653" t="inlineStr">
        <is>
          <t>Beverages</t>
        </is>
      </c>
      <c r="I1653" t="n">
        <v>8</v>
      </c>
      <c r="J1653" t="n">
        <v>1005.4</v>
      </c>
      <c r="K1653" t="n">
        <v>0.1</v>
      </c>
      <c r="L1653">
        <f>I1653*J1653*(1-K1653)</f>
        <v/>
      </c>
      <c r="M1653">
        <f>VLOOKUP(F1653,Products!A:D,4,FALSE)*I1653</f>
        <v/>
      </c>
      <c r="N1653">
        <f>L1653-M1653</f>
        <v/>
      </c>
    </row>
    <row r="1654">
      <c r="A1654" t="inlineStr">
        <is>
          <t>T1001652</t>
        </is>
      </c>
      <c r="B1654" t="inlineStr">
        <is>
          <t>2024-02-18</t>
        </is>
      </c>
      <c r="C1654" t="inlineStr">
        <is>
          <t>S049</t>
        </is>
      </c>
      <c r="D1654" t="inlineStr">
        <is>
          <t>Store_049</t>
        </is>
      </c>
      <c r="E1654" t="inlineStr">
        <is>
          <t>North</t>
        </is>
      </c>
      <c r="F1654" t="inlineStr">
        <is>
          <t>P0066</t>
        </is>
      </c>
      <c r="G1654" t="inlineStr">
        <is>
          <t>Prod_0066</t>
        </is>
      </c>
      <c r="H1654" t="inlineStr">
        <is>
          <t>Household</t>
        </is>
      </c>
      <c r="I1654" t="n">
        <v>6</v>
      </c>
      <c r="J1654" t="n">
        <v>468.71</v>
      </c>
      <c r="K1654" t="n">
        <v>0.05</v>
      </c>
      <c r="L1654">
        <f>I1654*J1654*(1-K1654)</f>
        <v/>
      </c>
      <c r="M1654">
        <f>VLOOKUP(F1654,Products!A:D,4,FALSE)*I1654</f>
        <v/>
      </c>
      <c r="N1654">
        <f>L1654-M1654</f>
        <v/>
      </c>
    </row>
    <row r="1655">
      <c r="A1655" t="inlineStr">
        <is>
          <t>T1001653</t>
        </is>
      </c>
      <c r="B1655" t="inlineStr">
        <is>
          <t>2024-03-14</t>
        </is>
      </c>
      <c r="C1655" t="inlineStr">
        <is>
          <t>S021</t>
        </is>
      </c>
      <c r="D1655" t="inlineStr">
        <is>
          <t>Store_021</t>
        </is>
      </c>
      <c r="E1655" t="inlineStr">
        <is>
          <t>North</t>
        </is>
      </c>
      <c r="F1655" t="inlineStr">
        <is>
          <t>P0086</t>
        </is>
      </c>
      <c r="G1655" t="inlineStr">
        <is>
          <t>Prod_0086</t>
        </is>
      </c>
      <c r="H1655" t="inlineStr">
        <is>
          <t>Stationery</t>
        </is>
      </c>
      <c r="I1655" t="n">
        <v>1</v>
      </c>
      <c r="J1655" t="n">
        <v>1040.95</v>
      </c>
      <c r="K1655" t="n">
        <v>0</v>
      </c>
      <c r="L1655">
        <f>I1655*J1655*(1-K1655)</f>
        <v/>
      </c>
      <c r="M1655">
        <f>VLOOKUP(F1655,Products!A:D,4,FALSE)*I1655</f>
        <v/>
      </c>
      <c r="N1655">
        <f>L1655-M1655</f>
        <v/>
      </c>
    </row>
    <row r="1656">
      <c r="A1656" t="inlineStr">
        <is>
          <t>T1001654</t>
        </is>
      </c>
      <c r="B1656" t="inlineStr">
        <is>
          <t>2025-03-31</t>
        </is>
      </c>
      <c r="C1656" t="inlineStr">
        <is>
          <t>S034</t>
        </is>
      </c>
      <c r="D1656" t="inlineStr">
        <is>
          <t>Store_034</t>
        </is>
      </c>
      <c r="E1656" t="inlineStr">
        <is>
          <t>Central</t>
        </is>
      </c>
      <c r="F1656" t="inlineStr">
        <is>
          <t>P0146</t>
        </is>
      </c>
      <c r="G1656" t="inlineStr">
        <is>
          <t>Prod_0146</t>
        </is>
      </c>
      <c r="H1656" t="inlineStr">
        <is>
          <t>Food</t>
        </is>
      </c>
      <c r="I1656" t="n">
        <v>5</v>
      </c>
      <c r="J1656" t="n">
        <v>262.97</v>
      </c>
      <c r="K1656" t="n">
        <v>0.15</v>
      </c>
      <c r="L1656">
        <f>I1656*J1656*(1-K1656)</f>
        <v/>
      </c>
      <c r="M1656">
        <f>VLOOKUP(F1656,Products!A:D,4,FALSE)*I1656</f>
        <v/>
      </c>
      <c r="N1656">
        <f>L1656-M1656</f>
        <v/>
      </c>
    </row>
    <row r="1657">
      <c r="A1657" t="inlineStr">
        <is>
          <t>T1001655</t>
        </is>
      </c>
      <c r="B1657" t="inlineStr">
        <is>
          <t>2023-01-03</t>
        </is>
      </c>
      <c r="C1657" t="inlineStr">
        <is>
          <t>S024</t>
        </is>
      </c>
      <c r="D1657" t="inlineStr">
        <is>
          <t>Store_024</t>
        </is>
      </c>
      <c r="E1657" t="inlineStr">
        <is>
          <t>South</t>
        </is>
      </c>
      <c r="F1657" t="inlineStr">
        <is>
          <t>P0046</t>
        </is>
      </c>
      <c r="G1657" t="inlineStr">
        <is>
          <t>Prod_0046</t>
        </is>
      </c>
      <c r="H1657" t="inlineStr">
        <is>
          <t>Electronics</t>
        </is>
      </c>
      <c r="I1657" t="n">
        <v>3</v>
      </c>
      <c r="J1657" t="n">
        <v>53.41</v>
      </c>
      <c r="K1657" t="n">
        <v>0.15</v>
      </c>
      <c r="L1657">
        <f>I1657*J1657*(1-K1657)</f>
        <v/>
      </c>
      <c r="M1657">
        <f>VLOOKUP(F1657,Products!A:D,4,FALSE)*I1657</f>
        <v/>
      </c>
      <c r="N1657">
        <f>L1657-M1657</f>
        <v/>
      </c>
    </row>
    <row r="1658">
      <c r="A1658" t="inlineStr">
        <is>
          <t>T1001656</t>
        </is>
      </c>
      <c r="B1658" t="inlineStr">
        <is>
          <t>2023-06-24</t>
        </is>
      </c>
      <c r="C1658" t="inlineStr">
        <is>
          <t>S047</t>
        </is>
      </c>
      <c r="D1658" t="inlineStr">
        <is>
          <t>Store_047</t>
        </is>
      </c>
      <c r="E1658" t="inlineStr">
        <is>
          <t>North</t>
        </is>
      </c>
      <c r="F1658" t="inlineStr">
        <is>
          <t>P0073</t>
        </is>
      </c>
      <c r="G1658" t="inlineStr">
        <is>
          <t>Prod_0073</t>
        </is>
      </c>
      <c r="H1658" t="inlineStr">
        <is>
          <t>Food</t>
        </is>
      </c>
      <c r="I1658" t="n">
        <v>6</v>
      </c>
      <c r="J1658" t="n">
        <v>550.0599999999999</v>
      </c>
      <c r="K1658" t="n">
        <v>0</v>
      </c>
      <c r="L1658">
        <f>I1658*J1658*(1-K1658)</f>
        <v/>
      </c>
      <c r="M1658">
        <f>VLOOKUP(F1658,Products!A:D,4,FALSE)*I1658</f>
        <v/>
      </c>
      <c r="N1658">
        <f>L1658-M1658</f>
        <v/>
      </c>
    </row>
    <row r="1659">
      <c r="A1659" t="inlineStr">
        <is>
          <t>T1001657</t>
        </is>
      </c>
      <c r="B1659" t="inlineStr">
        <is>
          <t>2025-01-18</t>
        </is>
      </c>
      <c r="C1659" t="inlineStr">
        <is>
          <t>S032</t>
        </is>
      </c>
      <c r="D1659" t="inlineStr">
        <is>
          <t>Store_032</t>
        </is>
      </c>
      <c r="E1659" t="inlineStr">
        <is>
          <t>Central</t>
        </is>
      </c>
      <c r="F1659" t="inlineStr">
        <is>
          <t>P0042</t>
        </is>
      </c>
      <c r="G1659" t="inlineStr">
        <is>
          <t>Prod_0042</t>
        </is>
      </c>
      <c r="H1659" t="inlineStr">
        <is>
          <t>Electronics</t>
        </is>
      </c>
      <c r="I1659" t="n">
        <v>3</v>
      </c>
      <c r="J1659" t="n">
        <v>1035.11</v>
      </c>
      <c r="K1659" t="n">
        <v>0.1</v>
      </c>
      <c r="L1659">
        <f>I1659*J1659*(1-K1659)</f>
        <v/>
      </c>
      <c r="M1659">
        <f>VLOOKUP(F1659,Products!A:D,4,FALSE)*I1659</f>
        <v/>
      </c>
      <c r="N1659">
        <f>L1659-M1659</f>
        <v/>
      </c>
    </row>
    <row r="1660">
      <c r="A1660" t="inlineStr">
        <is>
          <t>T1001658</t>
        </is>
      </c>
      <c r="B1660" t="inlineStr">
        <is>
          <t>2025-03-03</t>
        </is>
      </c>
      <c r="C1660" t="inlineStr">
        <is>
          <t>S038</t>
        </is>
      </c>
      <c r="D1660" t="inlineStr">
        <is>
          <t>Store_038</t>
        </is>
      </c>
      <c r="E1660" t="inlineStr">
        <is>
          <t>East</t>
        </is>
      </c>
      <c r="F1660" t="inlineStr">
        <is>
          <t>P0124</t>
        </is>
      </c>
      <c r="G1660" t="inlineStr">
        <is>
          <t>Prod_0124</t>
        </is>
      </c>
      <c r="H1660" t="inlineStr">
        <is>
          <t>Beverages</t>
        </is>
      </c>
      <c r="I1660" t="n">
        <v>2</v>
      </c>
      <c r="J1660" t="n">
        <v>822.47</v>
      </c>
      <c r="K1660" t="n">
        <v>0.05</v>
      </c>
      <c r="L1660">
        <f>I1660*J1660*(1-K1660)</f>
        <v/>
      </c>
      <c r="M1660">
        <f>VLOOKUP(F1660,Products!A:D,4,FALSE)*I1660</f>
        <v/>
      </c>
      <c r="N1660">
        <f>L1660-M1660</f>
        <v/>
      </c>
    </row>
    <row r="1661">
      <c r="A1661" t="inlineStr">
        <is>
          <t>T1001659</t>
        </is>
      </c>
      <c r="B1661" t="inlineStr">
        <is>
          <t>2025-09-03</t>
        </is>
      </c>
      <c r="C1661" t="inlineStr">
        <is>
          <t>S022</t>
        </is>
      </c>
      <c r="D1661" t="inlineStr">
        <is>
          <t>Store_022</t>
        </is>
      </c>
      <c r="E1661" t="inlineStr">
        <is>
          <t>East</t>
        </is>
      </c>
      <c r="F1661" t="inlineStr">
        <is>
          <t>P0182</t>
        </is>
      </c>
      <c r="G1661" t="inlineStr">
        <is>
          <t>Prod_0182</t>
        </is>
      </c>
      <c r="H1661" t="inlineStr">
        <is>
          <t>Electronics</t>
        </is>
      </c>
      <c r="I1661" t="n">
        <v>3</v>
      </c>
      <c r="J1661" t="n">
        <v>818.35</v>
      </c>
      <c r="K1661" t="n">
        <v>0.1</v>
      </c>
      <c r="L1661">
        <f>I1661*J1661*(1-K1661)</f>
        <v/>
      </c>
      <c r="M1661">
        <f>VLOOKUP(F1661,Products!A:D,4,FALSE)*I1661</f>
        <v/>
      </c>
      <c r="N1661">
        <f>L1661-M1661</f>
        <v/>
      </c>
    </row>
    <row r="1662">
      <c r="A1662" t="inlineStr">
        <is>
          <t>T1001660</t>
        </is>
      </c>
      <c r="B1662" t="inlineStr">
        <is>
          <t>2024-04-21</t>
        </is>
      </c>
      <c r="C1662" t="inlineStr">
        <is>
          <t>S021</t>
        </is>
      </c>
      <c r="D1662" t="inlineStr">
        <is>
          <t>Store_021</t>
        </is>
      </c>
      <c r="E1662" t="inlineStr">
        <is>
          <t>North</t>
        </is>
      </c>
      <c r="F1662" t="inlineStr">
        <is>
          <t>P0123</t>
        </is>
      </c>
      <c r="G1662" t="inlineStr">
        <is>
          <t>Prod_0123</t>
        </is>
      </c>
      <c r="H1662" t="inlineStr">
        <is>
          <t>Food</t>
        </is>
      </c>
      <c r="I1662" t="n">
        <v>1</v>
      </c>
      <c r="J1662" t="n">
        <v>548.7</v>
      </c>
      <c r="K1662" t="n">
        <v>0</v>
      </c>
      <c r="L1662">
        <f>I1662*J1662*(1-K1662)</f>
        <v/>
      </c>
      <c r="M1662">
        <f>VLOOKUP(F1662,Products!A:D,4,FALSE)*I1662</f>
        <v/>
      </c>
      <c r="N1662">
        <f>L1662-M1662</f>
        <v/>
      </c>
    </row>
    <row r="1663">
      <c r="A1663" t="inlineStr">
        <is>
          <t>T1001661</t>
        </is>
      </c>
      <c r="B1663" t="inlineStr">
        <is>
          <t>2024-06-01</t>
        </is>
      </c>
      <c r="C1663" t="inlineStr">
        <is>
          <t>S007</t>
        </is>
      </c>
      <c r="D1663" t="inlineStr">
        <is>
          <t>Store_007</t>
        </is>
      </c>
      <c r="E1663" t="inlineStr">
        <is>
          <t>East</t>
        </is>
      </c>
      <c r="F1663" t="inlineStr">
        <is>
          <t>P0185</t>
        </is>
      </c>
      <c r="G1663" t="inlineStr">
        <is>
          <t>Prod_0185</t>
        </is>
      </c>
      <c r="H1663" t="inlineStr">
        <is>
          <t>Food</t>
        </is>
      </c>
      <c r="I1663" t="n">
        <v>7</v>
      </c>
      <c r="J1663" t="n">
        <v>469.47</v>
      </c>
      <c r="K1663" t="n">
        <v>0.2</v>
      </c>
      <c r="L1663">
        <f>I1663*J1663*(1-K1663)</f>
        <v/>
      </c>
      <c r="M1663">
        <f>VLOOKUP(F1663,Products!A:D,4,FALSE)*I1663</f>
        <v/>
      </c>
      <c r="N1663">
        <f>L1663-M1663</f>
        <v/>
      </c>
    </row>
    <row r="1664">
      <c r="A1664" t="inlineStr">
        <is>
          <t>T1001662</t>
        </is>
      </c>
      <c r="B1664" t="inlineStr">
        <is>
          <t>2024-11-03</t>
        </is>
      </c>
      <c r="C1664" t="inlineStr">
        <is>
          <t>S024</t>
        </is>
      </c>
      <c r="D1664" t="inlineStr">
        <is>
          <t>Store_024</t>
        </is>
      </c>
      <c r="E1664" t="inlineStr">
        <is>
          <t>South</t>
        </is>
      </c>
      <c r="F1664" t="inlineStr">
        <is>
          <t>P0066</t>
        </is>
      </c>
      <c r="G1664" t="inlineStr">
        <is>
          <t>Prod_0066</t>
        </is>
      </c>
      <c r="H1664" t="inlineStr">
        <is>
          <t>Household</t>
        </is>
      </c>
      <c r="I1664" t="n">
        <v>3</v>
      </c>
      <c r="J1664" t="n">
        <v>439.73</v>
      </c>
      <c r="K1664" t="n">
        <v>0</v>
      </c>
      <c r="L1664">
        <f>I1664*J1664*(1-K1664)</f>
        <v/>
      </c>
      <c r="M1664">
        <f>VLOOKUP(F1664,Products!A:D,4,FALSE)*I1664</f>
        <v/>
      </c>
      <c r="N1664">
        <f>L1664-M1664</f>
        <v/>
      </c>
    </row>
    <row r="1665">
      <c r="A1665" t="inlineStr">
        <is>
          <t>T1001663</t>
        </is>
      </c>
      <c r="B1665" t="inlineStr">
        <is>
          <t>2023-11-29</t>
        </is>
      </c>
      <c r="C1665" t="inlineStr">
        <is>
          <t>S011</t>
        </is>
      </c>
      <c r="D1665" t="inlineStr">
        <is>
          <t>Store_011</t>
        </is>
      </c>
      <c r="E1665" t="inlineStr">
        <is>
          <t>South</t>
        </is>
      </c>
      <c r="F1665" t="inlineStr">
        <is>
          <t>P0189</t>
        </is>
      </c>
      <c r="G1665" t="inlineStr">
        <is>
          <t>Prod_0189</t>
        </is>
      </c>
      <c r="H1665" t="inlineStr">
        <is>
          <t>Food</t>
        </is>
      </c>
      <c r="I1665" t="n">
        <v>1</v>
      </c>
      <c r="J1665" t="n">
        <v>1019.02</v>
      </c>
      <c r="K1665" t="n">
        <v>0.1</v>
      </c>
      <c r="L1665">
        <f>I1665*J1665*(1-K1665)</f>
        <v/>
      </c>
      <c r="M1665">
        <f>VLOOKUP(F1665,Products!A:D,4,FALSE)*I1665</f>
        <v/>
      </c>
      <c r="N1665">
        <f>L1665-M1665</f>
        <v/>
      </c>
    </row>
    <row r="1666">
      <c r="A1666" t="inlineStr">
        <is>
          <t>T1001664</t>
        </is>
      </c>
      <c r="B1666" t="inlineStr">
        <is>
          <t>2025-09-04</t>
        </is>
      </c>
      <c r="C1666" t="inlineStr">
        <is>
          <t>S030</t>
        </is>
      </c>
      <c r="D1666" t="inlineStr">
        <is>
          <t>Store_030</t>
        </is>
      </c>
      <c r="E1666" t="inlineStr">
        <is>
          <t>North</t>
        </is>
      </c>
      <c r="F1666" t="inlineStr">
        <is>
          <t>P0097</t>
        </is>
      </c>
      <c r="G1666" t="inlineStr">
        <is>
          <t>Prod_0097</t>
        </is>
      </c>
      <c r="H1666" t="inlineStr">
        <is>
          <t>Clothing</t>
        </is>
      </c>
      <c r="I1666" t="n">
        <v>3</v>
      </c>
      <c r="J1666" t="n">
        <v>191.69</v>
      </c>
      <c r="K1666" t="n">
        <v>0</v>
      </c>
      <c r="L1666">
        <f>I1666*J1666*(1-K1666)</f>
        <v/>
      </c>
      <c r="M1666">
        <f>VLOOKUP(F1666,Products!A:D,4,FALSE)*I1666</f>
        <v/>
      </c>
      <c r="N1666">
        <f>L1666-M1666</f>
        <v/>
      </c>
    </row>
    <row r="1667">
      <c r="A1667" t="inlineStr">
        <is>
          <t>T1001665</t>
        </is>
      </c>
      <c r="B1667" t="inlineStr">
        <is>
          <t>2024-02-14</t>
        </is>
      </c>
      <c r="C1667" t="inlineStr">
        <is>
          <t>S021</t>
        </is>
      </c>
      <c r="D1667" t="inlineStr">
        <is>
          <t>Store_021</t>
        </is>
      </c>
      <c r="E1667" t="inlineStr">
        <is>
          <t>North</t>
        </is>
      </c>
      <c r="F1667" t="inlineStr">
        <is>
          <t>P0120</t>
        </is>
      </c>
      <c r="G1667" t="inlineStr">
        <is>
          <t>Prod_0120</t>
        </is>
      </c>
      <c r="H1667" t="inlineStr">
        <is>
          <t>Stationery</t>
        </is>
      </c>
      <c r="I1667" t="n">
        <v>2</v>
      </c>
      <c r="J1667" t="n">
        <v>571.39</v>
      </c>
      <c r="K1667" t="n">
        <v>0.1</v>
      </c>
      <c r="L1667">
        <f>I1667*J1667*(1-K1667)</f>
        <v/>
      </c>
      <c r="M1667">
        <f>VLOOKUP(F1667,Products!A:D,4,FALSE)*I1667</f>
        <v/>
      </c>
      <c r="N1667">
        <f>L1667-M1667</f>
        <v/>
      </c>
    </row>
    <row r="1668">
      <c r="A1668" t="inlineStr">
        <is>
          <t>T1001666</t>
        </is>
      </c>
      <c r="B1668" t="inlineStr">
        <is>
          <t>2023-11-08</t>
        </is>
      </c>
      <c r="C1668" t="inlineStr">
        <is>
          <t>S007</t>
        </is>
      </c>
      <c r="D1668" t="inlineStr">
        <is>
          <t>Store_007</t>
        </is>
      </c>
      <c r="E1668" t="inlineStr">
        <is>
          <t>East</t>
        </is>
      </c>
      <c r="F1668" t="inlineStr">
        <is>
          <t>P0053</t>
        </is>
      </c>
      <c r="G1668" t="inlineStr">
        <is>
          <t>Prod_0053</t>
        </is>
      </c>
      <c r="H1668" t="inlineStr">
        <is>
          <t>Food</t>
        </is>
      </c>
      <c r="I1668" t="n">
        <v>3</v>
      </c>
      <c r="J1668" t="n">
        <v>423.15</v>
      </c>
      <c r="K1668" t="n">
        <v>0</v>
      </c>
      <c r="L1668">
        <f>I1668*J1668*(1-K1668)</f>
        <v/>
      </c>
      <c r="M1668">
        <f>VLOOKUP(F1668,Products!A:D,4,FALSE)*I1668</f>
        <v/>
      </c>
      <c r="N1668">
        <f>L1668-M1668</f>
        <v/>
      </c>
    </row>
    <row r="1669">
      <c r="A1669" t="inlineStr">
        <is>
          <t>T1001667</t>
        </is>
      </c>
      <c r="B1669" t="inlineStr">
        <is>
          <t>2025-07-18</t>
        </is>
      </c>
      <c r="C1669" t="inlineStr">
        <is>
          <t>S021</t>
        </is>
      </c>
      <c r="D1669" t="inlineStr">
        <is>
          <t>Store_021</t>
        </is>
      </c>
      <c r="E1669" t="inlineStr">
        <is>
          <t>North</t>
        </is>
      </c>
      <c r="F1669" t="inlineStr">
        <is>
          <t>P0129</t>
        </is>
      </c>
      <c r="G1669" t="inlineStr">
        <is>
          <t>Prod_0129</t>
        </is>
      </c>
      <c r="H1669" t="inlineStr">
        <is>
          <t>Stationery</t>
        </is>
      </c>
      <c r="I1669" t="n">
        <v>3</v>
      </c>
      <c r="J1669" t="n">
        <v>758.92</v>
      </c>
      <c r="K1669" t="n">
        <v>0.05</v>
      </c>
      <c r="L1669">
        <f>I1669*J1669*(1-K1669)</f>
        <v/>
      </c>
      <c r="M1669">
        <f>VLOOKUP(F1669,Products!A:D,4,FALSE)*I1669</f>
        <v/>
      </c>
      <c r="N1669">
        <f>L1669-M1669</f>
        <v/>
      </c>
    </row>
    <row r="1670">
      <c r="A1670" t="inlineStr">
        <is>
          <t>T1001668</t>
        </is>
      </c>
      <c r="B1670" t="inlineStr">
        <is>
          <t>2025-03-23</t>
        </is>
      </c>
      <c r="C1670" t="inlineStr">
        <is>
          <t>S002</t>
        </is>
      </c>
      <c r="D1670" t="inlineStr">
        <is>
          <t>Store_002</t>
        </is>
      </c>
      <c r="E1670" t="inlineStr">
        <is>
          <t>South</t>
        </is>
      </c>
      <c r="F1670" t="inlineStr">
        <is>
          <t>P0011</t>
        </is>
      </c>
      <c r="G1670" t="inlineStr">
        <is>
          <t>Prod_0011</t>
        </is>
      </c>
      <c r="H1670" t="inlineStr">
        <is>
          <t>Household</t>
        </is>
      </c>
      <c r="I1670" t="n">
        <v>7</v>
      </c>
      <c r="J1670" t="n">
        <v>284.97</v>
      </c>
      <c r="K1670" t="n">
        <v>0.05</v>
      </c>
      <c r="L1670">
        <f>I1670*J1670*(1-K1670)</f>
        <v/>
      </c>
      <c r="M1670">
        <f>VLOOKUP(F1670,Products!A:D,4,FALSE)*I1670</f>
        <v/>
      </c>
      <c r="N1670">
        <f>L1670-M1670</f>
        <v/>
      </c>
    </row>
    <row r="1671">
      <c r="A1671" t="inlineStr">
        <is>
          <t>T1001669</t>
        </is>
      </c>
      <c r="B1671" t="inlineStr">
        <is>
          <t>2024-07-21</t>
        </is>
      </c>
      <c r="C1671" t="inlineStr">
        <is>
          <t>S023</t>
        </is>
      </c>
      <c r="D1671" t="inlineStr">
        <is>
          <t>Store_023</t>
        </is>
      </c>
      <c r="E1671" t="inlineStr">
        <is>
          <t>South</t>
        </is>
      </c>
      <c r="F1671" t="inlineStr">
        <is>
          <t>P0154</t>
        </is>
      </c>
      <c r="G1671" t="inlineStr">
        <is>
          <t>Prod_0154</t>
        </is>
      </c>
      <c r="H1671" t="inlineStr">
        <is>
          <t>Toys</t>
        </is>
      </c>
      <c r="I1671" t="n">
        <v>1</v>
      </c>
      <c r="J1671" t="n">
        <v>397.41</v>
      </c>
      <c r="K1671" t="n">
        <v>0.05</v>
      </c>
      <c r="L1671">
        <f>I1671*J1671*(1-K1671)</f>
        <v/>
      </c>
      <c r="M1671">
        <f>VLOOKUP(F1671,Products!A:D,4,FALSE)*I1671</f>
        <v/>
      </c>
      <c r="N1671">
        <f>L1671-M1671</f>
        <v/>
      </c>
    </row>
    <row r="1672">
      <c r="A1672" t="inlineStr">
        <is>
          <t>T1001670</t>
        </is>
      </c>
      <c r="B1672" t="inlineStr">
        <is>
          <t>2024-12-15</t>
        </is>
      </c>
      <c r="C1672" t="inlineStr">
        <is>
          <t>S047</t>
        </is>
      </c>
      <c r="D1672" t="inlineStr">
        <is>
          <t>Store_047</t>
        </is>
      </c>
      <c r="E1672" t="inlineStr">
        <is>
          <t>North</t>
        </is>
      </c>
      <c r="F1672" t="inlineStr">
        <is>
          <t>P0153</t>
        </is>
      </c>
      <c r="G1672" t="inlineStr">
        <is>
          <t>Prod_0153</t>
        </is>
      </c>
      <c r="H1672" t="inlineStr">
        <is>
          <t>Clothing</t>
        </is>
      </c>
      <c r="I1672" t="n">
        <v>2</v>
      </c>
      <c r="J1672" t="n">
        <v>149.54</v>
      </c>
      <c r="K1672" t="n">
        <v>0</v>
      </c>
      <c r="L1672">
        <f>I1672*J1672*(1-K1672)</f>
        <v/>
      </c>
      <c r="M1672">
        <f>VLOOKUP(F1672,Products!A:D,4,FALSE)*I1672</f>
        <v/>
      </c>
      <c r="N1672">
        <f>L1672-M1672</f>
        <v/>
      </c>
    </row>
    <row r="1673">
      <c r="A1673" t="inlineStr">
        <is>
          <t>T1001671</t>
        </is>
      </c>
      <c r="B1673" t="inlineStr">
        <is>
          <t>2024-05-26</t>
        </is>
      </c>
      <c r="C1673" t="inlineStr">
        <is>
          <t>S048</t>
        </is>
      </c>
      <c r="D1673" t="inlineStr">
        <is>
          <t>Store_048</t>
        </is>
      </c>
      <c r="E1673" t="inlineStr">
        <is>
          <t>South</t>
        </is>
      </c>
      <c r="F1673" t="inlineStr">
        <is>
          <t>P0173</t>
        </is>
      </c>
      <c r="G1673" t="inlineStr">
        <is>
          <t>Prod_0173</t>
        </is>
      </c>
      <c r="H1673" t="inlineStr">
        <is>
          <t>Toys</t>
        </is>
      </c>
      <c r="I1673" t="n">
        <v>6</v>
      </c>
      <c r="J1673" t="n">
        <v>839.4299999999999</v>
      </c>
      <c r="K1673" t="n">
        <v>0</v>
      </c>
      <c r="L1673">
        <f>I1673*J1673*(1-K1673)</f>
        <v/>
      </c>
      <c r="M1673">
        <f>VLOOKUP(F1673,Products!A:D,4,FALSE)*I1673</f>
        <v/>
      </c>
      <c r="N1673">
        <f>L1673-M1673</f>
        <v/>
      </c>
    </row>
    <row r="1674">
      <c r="A1674" t="inlineStr">
        <is>
          <t>T1001672</t>
        </is>
      </c>
      <c r="B1674" t="inlineStr">
        <is>
          <t>2024-04-10</t>
        </is>
      </c>
      <c r="C1674" t="inlineStr">
        <is>
          <t>S050</t>
        </is>
      </c>
      <c r="D1674" t="inlineStr">
        <is>
          <t>Store_050</t>
        </is>
      </c>
      <c r="E1674" t="inlineStr">
        <is>
          <t>South</t>
        </is>
      </c>
      <c r="F1674" t="inlineStr">
        <is>
          <t>P0100</t>
        </is>
      </c>
      <c r="G1674" t="inlineStr">
        <is>
          <t>Prod_0100</t>
        </is>
      </c>
      <c r="H1674" t="inlineStr">
        <is>
          <t>Household</t>
        </is>
      </c>
      <c r="I1674" t="n">
        <v>6</v>
      </c>
      <c r="J1674" t="n">
        <v>421.69</v>
      </c>
      <c r="K1674" t="n">
        <v>0</v>
      </c>
      <c r="L1674">
        <f>I1674*J1674*(1-K1674)</f>
        <v/>
      </c>
      <c r="M1674">
        <f>VLOOKUP(F1674,Products!A:D,4,FALSE)*I1674</f>
        <v/>
      </c>
      <c r="N1674">
        <f>L1674-M1674</f>
        <v/>
      </c>
    </row>
    <row r="1675">
      <c r="A1675" t="inlineStr">
        <is>
          <t>T1001673</t>
        </is>
      </c>
      <c r="B1675" t="inlineStr">
        <is>
          <t>2024-12-05</t>
        </is>
      </c>
      <c r="C1675" t="inlineStr">
        <is>
          <t>S036</t>
        </is>
      </c>
      <c r="D1675" t="inlineStr">
        <is>
          <t>Store_036</t>
        </is>
      </c>
      <c r="E1675" t="inlineStr">
        <is>
          <t>Central</t>
        </is>
      </c>
      <c r="F1675" t="inlineStr">
        <is>
          <t>P0034</t>
        </is>
      </c>
      <c r="G1675" t="inlineStr">
        <is>
          <t>Prod_0034</t>
        </is>
      </c>
      <c r="H1675" t="inlineStr">
        <is>
          <t>Toys</t>
        </is>
      </c>
      <c r="I1675" t="n">
        <v>5</v>
      </c>
      <c r="J1675" t="n">
        <v>660.87</v>
      </c>
      <c r="K1675" t="n">
        <v>0</v>
      </c>
      <c r="L1675">
        <f>I1675*J1675*(1-K1675)</f>
        <v/>
      </c>
      <c r="M1675">
        <f>VLOOKUP(F1675,Products!A:D,4,FALSE)*I1675</f>
        <v/>
      </c>
      <c r="N1675">
        <f>L1675-M1675</f>
        <v/>
      </c>
    </row>
    <row r="1676">
      <c r="A1676" t="inlineStr">
        <is>
          <t>T1001674</t>
        </is>
      </c>
      <c r="B1676" t="inlineStr">
        <is>
          <t>2025-05-31</t>
        </is>
      </c>
      <c r="C1676" t="inlineStr">
        <is>
          <t>S021</t>
        </is>
      </c>
      <c r="D1676" t="inlineStr">
        <is>
          <t>Store_021</t>
        </is>
      </c>
      <c r="E1676" t="inlineStr">
        <is>
          <t>North</t>
        </is>
      </c>
      <c r="F1676" t="inlineStr">
        <is>
          <t>P0198</t>
        </is>
      </c>
      <c r="G1676" t="inlineStr">
        <is>
          <t>Prod_0198</t>
        </is>
      </c>
      <c r="H1676" t="inlineStr">
        <is>
          <t>Beverages</t>
        </is>
      </c>
      <c r="I1676" t="n">
        <v>8</v>
      </c>
      <c r="J1676" t="n">
        <v>854.12</v>
      </c>
      <c r="K1676" t="n">
        <v>0.15</v>
      </c>
      <c r="L1676">
        <f>I1676*J1676*(1-K1676)</f>
        <v/>
      </c>
      <c r="M1676">
        <f>VLOOKUP(F1676,Products!A:D,4,FALSE)*I1676</f>
        <v/>
      </c>
      <c r="N1676">
        <f>L1676-M1676</f>
        <v/>
      </c>
    </row>
    <row r="1677">
      <c r="A1677" t="inlineStr">
        <is>
          <t>T1001675</t>
        </is>
      </c>
      <c r="B1677" t="inlineStr">
        <is>
          <t>2024-05-03</t>
        </is>
      </c>
      <c r="C1677" t="inlineStr">
        <is>
          <t>S021</t>
        </is>
      </c>
      <c r="D1677" t="inlineStr">
        <is>
          <t>Store_021</t>
        </is>
      </c>
      <c r="E1677" t="inlineStr">
        <is>
          <t>North</t>
        </is>
      </c>
      <c r="F1677" t="inlineStr">
        <is>
          <t>P0175</t>
        </is>
      </c>
      <c r="G1677" t="inlineStr">
        <is>
          <t>Prod_0175</t>
        </is>
      </c>
      <c r="H1677" t="inlineStr">
        <is>
          <t>Food</t>
        </is>
      </c>
      <c r="I1677" t="n">
        <v>3</v>
      </c>
      <c r="J1677" t="n">
        <v>722.09</v>
      </c>
      <c r="K1677" t="n">
        <v>0.05</v>
      </c>
      <c r="L1677">
        <f>I1677*J1677*(1-K1677)</f>
        <v/>
      </c>
      <c r="M1677">
        <f>VLOOKUP(F1677,Products!A:D,4,FALSE)*I1677</f>
        <v/>
      </c>
      <c r="N1677">
        <f>L1677-M1677</f>
        <v/>
      </c>
    </row>
    <row r="1678">
      <c r="A1678" t="inlineStr">
        <is>
          <t>T1001676</t>
        </is>
      </c>
      <c r="B1678" t="inlineStr">
        <is>
          <t>2025-04-07</t>
        </is>
      </c>
      <c r="C1678" t="inlineStr">
        <is>
          <t>S021</t>
        </is>
      </c>
      <c r="D1678" t="inlineStr">
        <is>
          <t>Store_021</t>
        </is>
      </c>
      <c r="E1678" t="inlineStr">
        <is>
          <t>North</t>
        </is>
      </c>
      <c r="F1678" t="inlineStr">
        <is>
          <t>P0138</t>
        </is>
      </c>
      <c r="G1678" t="inlineStr">
        <is>
          <t>Prod_0138</t>
        </is>
      </c>
      <c r="H1678" t="inlineStr">
        <is>
          <t>Household</t>
        </is>
      </c>
      <c r="I1678" t="n">
        <v>1</v>
      </c>
      <c r="J1678" t="n">
        <v>315.75</v>
      </c>
      <c r="K1678" t="n">
        <v>0</v>
      </c>
      <c r="L1678">
        <f>I1678*J1678*(1-K1678)</f>
        <v/>
      </c>
      <c r="M1678">
        <f>VLOOKUP(F1678,Products!A:D,4,FALSE)*I1678</f>
        <v/>
      </c>
      <c r="N1678">
        <f>L1678-M1678</f>
        <v/>
      </c>
    </row>
    <row r="1679">
      <c r="A1679" t="inlineStr">
        <is>
          <t>T1001677</t>
        </is>
      </c>
      <c r="B1679" t="inlineStr">
        <is>
          <t>2025-07-21</t>
        </is>
      </c>
      <c r="C1679" t="inlineStr">
        <is>
          <t>S036</t>
        </is>
      </c>
      <c r="D1679" t="inlineStr">
        <is>
          <t>Store_036</t>
        </is>
      </c>
      <c r="E1679" t="inlineStr">
        <is>
          <t>Central</t>
        </is>
      </c>
      <c r="F1679" t="inlineStr">
        <is>
          <t>P0193</t>
        </is>
      </c>
      <c r="G1679" t="inlineStr">
        <is>
          <t>Prod_0193</t>
        </is>
      </c>
      <c r="H1679" t="inlineStr">
        <is>
          <t>Food</t>
        </is>
      </c>
      <c r="I1679" t="n">
        <v>5</v>
      </c>
      <c r="J1679" t="n">
        <v>460.29</v>
      </c>
      <c r="K1679" t="n">
        <v>0</v>
      </c>
      <c r="L1679">
        <f>I1679*J1679*(1-K1679)</f>
        <v/>
      </c>
      <c r="M1679">
        <f>VLOOKUP(F1679,Products!A:D,4,FALSE)*I1679</f>
        <v/>
      </c>
      <c r="N1679">
        <f>L1679-M1679</f>
        <v/>
      </c>
    </row>
    <row r="1680">
      <c r="A1680" t="inlineStr">
        <is>
          <t>T1001678</t>
        </is>
      </c>
      <c r="B1680" t="inlineStr">
        <is>
          <t>2024-06-01</t>
        </is>
      </c>
      <c r="C1680" t="inlineStr">
        <is>
          <t>S048</t>
        </is>
      </c>
      <c r="D1680" t="inlineStr">
        <is>
          <t>Store_048</t>
        </is>
      </c>
      <c r="E1680" t="inlineStr">
        <is>
          <t>South</t>
        </is>
      </c>
      <c r="F1680" t="inlineStr">
        <is>
          <t>P0151</t>
        </is>
      </c>
      <c r="G1680" t="inlineStr">
        <is>
          <t>Prod_0151</t>
        </is>
      </c>
      <c r="H1680" t="inlineStr">
        <is>
          <t>Food</t>
        </is>
      </c>
      <c r="I1680" t="n">
        <v>3</v>
      </c>
      <c r="J1680" t="n">
        <v>656.23</v>
      </c>
      <c r="K1680" t="n">
        <v>0</v>
      </c>
      <c r="L1680">
        <f>I1680*J1680*(1-K1680)</f>
        <v/>
      </c>
      <c r="M1680">
        <f>VLOOKUP(F1680,Products!A:D,4,FALSE)*I1680</f>
        <v/>
      </c>
      <c r="N1680">
        <f>L1680-M1680</f>
        <v/>
      </c>
    </row>
    <row r="1681">
      <c r="A1681" t="inlineStr">
        <is>
          <t>T1001679</t>
        </is>
      </c>
      <c r="B1681" t="inlineStr">
        <is>
          <t>2023-08-17</t>
        </is>
      </c>
      <c r="C1681" t="inlineStr">
        <is>
          <t>S014</t>
        </is>
      </c>
      <c r="D1681" t="inlineStr">
        <is>
          <t>Store_014</t>
        </is>
      </c>
      <c r="E1681" t="inlineStr">
        <is>
          <t>West</t>
        </is>
      </c>
      <c r="F1681" t="inlineStr">
        <is>
          <t>P0122</t>
        </is>
      </c>
      <c r="G1681" t="inlineStr">
        <is>
          <t>Prod_0122</t>
        </is>
      </c>
      <c r="H1681" t="inlineStr">
        <is>
          <t>Beverages</t>
        </is>
      </c>
      <c r="I1681" t="n">
        <v>4</v>
      </c>
      <c r="J1681" t="n">
        <v>830.59</v>
      </c>
      <c r="K1681" t="n">
        <v>0</v>
      </c>
      <c r="L1681">
        <f>I1681*J1681*(1-K1681)</f>
        <v/>
      </c>
      <c r="M1681">
        <f>VLOOKUP(F1681,Products!A:D,4,FALSE)*I1681</f>
        <v/>
      </c>
      <c r="N1681">
        <f>L1681-M1681</f>
        <v/>
      </c>
    </row>
    <row r="1682">
      <c r="A1682" t="inlineStr">
        <is>
          <t>T1001680</t>
        </is>
      </c>
      <c r="B1682" t="inlineStr">
        <is>
          <t>2025-07-19</t>
        </is>
      </c>
      <c r="C1682" t="inlineStr">
        <is>
          <t>S024</t>
        </is>
      </c>
      <c r="D1682" t="inlineStr">
        <is>
          <t>Store_024</t>
        </is>
      </c>
      <c r="E1682" t="inlineStr">
        <is>
          <t>South</t>
        </is>
      </c>
      <c r="F1682" t="inlineStr">
        <is>
          <t>P0136</t>
        </is>
      </c>
      <c r="G1682" t="inlineStr">
        <is>
          <t>Prod_0136</t>
        </is>
      </c>
      <c r="H1682" t="inlineStr">
        <is>
          <t>Beverages</t>
        </is>
      </c>
      <c r="I1682" t="n">
        <v>4</v>
      </c>
      <c r="J1682" t="n">
        <v>189.69</v>
      </c>
      <c r="K1682" t="n">
        <v>0</v>
      </c>
      <c r="L1682">
        <f>I1682*J1682*(1-K1682)</f>
        <v/>
      </c>
      <c r="M1682">
        <f>VLOOKUP(F1682,Products!A:D,4,FALSE)*I1682</f>
        <v/>
      </c>
      <c r="N1682">
        <f>L1682-M1682</f>
        <v/>
      </c>
    </row>
    <row r="1683">
      <c r="A1683" t="inlineStr">
        <is>
          <t>T1001681</t>
        </is>
      </c>
      <c r="B1683" t="inlineStr">
        <is>
          <t>2023-02-15</t>
        </is>
      </c>
      <c r="C1683" t="inlineStr">
        <is>
          <t>S046</t>
        </is>
      </c>
      <c r="D1683" t="inlineStr">
        <is>
          <t>Store_046</t>
        </is>
      </c>
      <c r="E1683" t="inlineStr">
        <is>
          <t>South</t>
        </is>
      </c>
      <c r="F1683" t="inlineStr">
        <is>
          <t>P0016</t>
        </is>
      </c>
      <c r="G1683" t="inlineStr">
        <is>
          <t>Prod_0016</t>
        </is>
      </c>
      <c r="H1683" t="inlineStr">
        <is>
          <t>Food</t>
        </is>
      </c>
      <c r="I1683" t="n">
        <v>8</v>
      </c>
      <c r="J1683" t="n">
        <v>721.03</v>
      </c>
      <c r="K1683" t="n">
        <v>0</v>
      </c>
      <c r="L1683">
        <f>I1683*J1683*(1-K1683)</f>
        <v/>
      </c>
      <c r="M1683">
        <f>VLOOKUP(F1683,Products!A:D,4,FALSE)*I1683</f>
        <v/>
      </c>
      <c r="N1683">
        <f>L1683-M1683</f>
        <v/>
      </c>
    </row>
    <row r="1684">
      <c r="A1684" t="inlineStr">
        <is>
          <t>T1001682</t>
        </is>
      </c>
      <c r="B1684" t="inlineStr">
        <is>
          <t>2024-01-23</t>
        </is>
      </c>
      <c r="C1684" t="inlineStr">
        <is>
          <t>S042</t>
        </is>
      </c>
      <c r="D1684" t="inlineStr">
        <is>
          <t>Store_042</t>
        </is>
      </c>
      <c r="E1684" t="inlineStr">
        <is>
          <t>Central</t>
        </is>
      </c>
      <c r="F1684" t="inlineStr">
        <is>
          <t>P0172</t>
        </is>
      </c>
      <c r="G1684" t="inlineStr">
        <is>
          <t>Prod_0172</t>
        </is>
      </c>
      <c r="H1684" t="inlineStr">
        <is>
          <t>Beverages</t>
        </is>
      </c>
      <c r="I1684" t="n">
        <v>8</v>
      </c>
      <c r="J1684" t="n">
        <v>710.41</v>
      </c>
      <c r="K1684" t="n">
        <v>0.2</v>
      </c>
      <c r="L1684">
        <f>I1684*J1684*(1-K1684)</f>
        <v/>
      </c>
      <c r="M1684">
        <f>VLOOKUP(F1684,Products!A:D,4,FALSE)*I1684</f>
        <v/>
      </c>
      <c r="N1684">
        <f>L1684-M1684</f>
        <v/>
      </c>
    </row>
    <row r="1685">
      <c r="A1685" t="inlineStr">
        <is>
          <t>T1001683</t>
        </is>
      </c>
      <c r="B1685" t="inlineStr">
        <is>
          <t>2025-08-28</t>
        </is>
      </c>
      <c r="C1685" t="inlineStr">
        <is>
          <t>S025</t>
        </is>
      </c>
      <c r="D1685" t="inlineStr">
        <is>
          <t>Store_025</t>
        </is>
      </c>
      <c r="E1685" t="inlineStr">
        <is>
          <t>Central</t>
        </is>
      </c>
      <c r="F1685" t="inlineStr">
        <is>
          <t>P0070</t>
        </is>
      </c>
      <c r="G1685" t="inlineStr">
        <is>
          <t>Prod_0070</t>
        </is>
      </c>
      <c r="H1685" t="inlineStr">
        <is>
          <t>Beverages</t>
        </is>
      </c>
      <c r="I1685" t="n">
        <v>1</v>
      </c>
      <c r="J1685" t="n">
        <v>708.22</v>
      </c>
      <c r="K1685" t="n">
        <v>0</v>
      </c>
      <c r="L1685">
        <f>I1685*J1685*(1-K1685)</f>
        <v/>
      </c>
      <c r="M1685">
        <f>VLOOKUP(F1685,Products!A:D,4,FALSE)*I1685</f>
        <v/>
      </c>
      <c r="N1685">
        <f>L1685-M1685</f>
        <v/>
      </c>
    </row>
    <row r="1686">
      <c r="A1686" t="inlineStr">
        <is>
          <t>T1001684</t>
        </is>
      </c>
      <c r="B1686" t="inlineStr">
        <is>
          <t>2024-10-29</t>
        </is>
      </c>
      <c r="C1686" t="inlineStr">
        <is>
          <t>S043</t>
        </is>
      </c>
      <c r="D1686" t="inlineStr">
        <is>
          <t>Store_043</t>
        </is>
      </c>
      <c r="E1686" t="inlineStr">
        <is>
          <t>East</t>
        </is>
      </c>
      <c r="F1686" t="inlineStr">
        <is>
          <t>P0152</t>
        </is>
      </c>
      <c r="G1686" t="inlineStr">
        <is>
          <t>Prod_0152</t>
        </is>
      </c>
      <c r="H1686" t="inlineStr">
        <is>
          <t>Household</t>
        </is>
      </c>
      <c r="I1686" t="n">
        <v>4</v>
      </c>
      <c r="J1686" t="n">
        <v>674.0700000000001</v>
      </c>
      <c r="K1686" t="n">
        <v>0</v>
      </c>
      <c r="L1686">
        <f>I1686*J1686*(1-K1686)</f>
        <v/>
      </c>
      <c r="M1686">
        <f>VLOOKUP(F1686,Products!A:D,4,FALSE)*I1686</f>
        <v/>
      </c>
      <c r="N1686">
        <f>L1686-M1686</f>
        <v/>
      </c>
    </row>
    <row r="1687">
      <c r="A1687" t="inlineStr">
        <is>
          <t>T1001685</t>
        </is>
      </c>
      <c r="B1687" t="inlineStr">
        <is>
          <t>2023-03-04</t>
        </is>
      </c>
      <c r="C1687" t="inlineStr">
        <is>
          <t>S039</t>
        </is>
      </c>
      <c r="D1687" t="inlineStr">
        <is>
          <t>Store_039</t>
        </is>
      </c>
      <c r="E1687" t="inlineStr">
        <is>
          <t>North</t>
        </is>
      </c>
      <c r="F1687" t="inlineStr">
        <is>
          <t>P0092</t>
        </is>
      </c>
      <c r="G1687" t="inlineStr">
        <is>
          <t>Prod_0092</t>
        </is>
      </c>
      <c r="H1687" t="inlineStr">
        <is>
          <t>Household</t>
        </is>
      </c>
      <c r="I1687" t="n">
        <v>7</v>
      </c>
      <c r="J1687" t="n">
        <v>274.3</v>
      </c>
      <c r="K1687" t="n">
        <v>0</v>
      </c>
      <c r="L1687">
        <f>I1687*J1687*(1-K1687)</f>
        <v/>
      </c>
      <c r="M1687">
        <f>VLOOKUP(F1687,Products!A:D,4,FALSE)*I1687</f>
        <v/>
      </c>
      <c r="N1687">
        <f>L1687-M1687</f>
        <v/>
      </c>
    </row>
    <row r="1688">
      <c r="A1688" t="inlineStr">
        <is>
          <t>T1001686</t>
        </is>
      </c>
      <c r="B1688" t="inlineStr">
        <is>
          <t>2023-03-26</t>
        </is>
      </c>
      <c r="C1688" t="inlineStr">
        <is>
          <t>S021</t>
        </is>
      </c>
      <c r="D1688" t="inlineStr">
        <is>
          <t>Store_021</t>
        </is>
      </c>
      <c r="E1688" t="inlineStr">
        <is>
          <t>North</t>
        </is>
      </c>
      <c r="F1688" t="inlineStr">
        <is>
          <t>P0144</t>
        </is>
      </c>
      <c r="G1688" t="inlineStr">
        <is>
          <t>Prod_0144</t>
        </is>
      </c>
      <c r="H1688" t="inlineStr">
        <is>
          <t>Stationery</t>
        </is>
      </c>
      <c r="I1688" t="n">
        <v>2</v>
      </c>
      <c r="J1688" t="n">
        <v>235.87</v>
      </c>
      <c r="K1688" t="n">
        <v>0.2</v>
      </c>
      <c r="L1688">
        <f>I1688*J1688*(1-K1688)</f>
        <v/>
      </c>
      <c r="M1688">
        <f>VLOOKUP(F1688,Products!A:D,4,FALSE)*I1688</f>
        <v/>
      </c>
      <c r="N1688">
        <f>L1688-M1688</f>
        <v/>
      </c>
    </row>
    <row r="1689">
      <c r="A1689" t="inlineStr">
        <is>
          <t>T1001687</t>
        </is>
      </c>
      <c r="B1689" t="inlineStr">
        <is>
          <t>2025-02-04</t>
        </is>
      </c>
      <c r="C1689" t="inlineStr">
        <is>
          <t>S043</t>
        </is>
      </c>
      <c r="D1689" t="inlineStr">
        <is>
          <t>Store_043</t>
        </is>
      </c>
      <c r="E1689" t="inlineStr">
        <is>
          <t>East</t>
        </is>
      </c>
      <c r="F1689" t="inlineStr">
        <is>
          <t>P0069</t>
        </is>
      </c>
      <c r="G1689" t="inlineStr">
        <is>
          <t>Prod_0069</t>
        </is>
      </c>
      <c r="H1689" t="inlineStr">
        <is>
          <t>Household</t>
        </is>
      </c>
      <c r="I1689" t="n">
        <v>3</v>
      </c>
      <c r="J1689" t="n">
        <v>345.41</v>
      </c>
      <c r="K1689" t="n">
        <v>0.1</v>
      </c>
      <c r="L1689">
        <f>I1689*J1689*(1-K1689)</f>
        <v/>
      </c>
      <c r="M1689">
        <f>VLOOKUP(F1689,Products!A:D,4,FALSE)*I1689</f>
        <v/>
      </c>
      <c r="N1689">
        <f>L1689-M1689</f>
        <v/>
      </c>
    </row>
    <row r="1690">
      <c r="A1690" t="inlineStr">
        <is>
          <t>T1001688</t>
        </is>
      </c>
      <c r="B1690" t="inlineStr">
        <is>
          <t>2023-11-08</t>
        </is>
      </c>
      <c r="C1690" t="inlineStr">
        <is>
          <t>S031</t>
        </is>
      </c>
      <c r="D1690" t="inlineStr">
        <is>
          <t>Store_031</t>
        </is>
      </c>
      <c r="E1690" t="inlineStr">
        <is>
          <t>Central</t>
        </is>
      </c>
      <c r="F1690" t="inlineStr">
        <is>
          <t>P0130</t>
        </is>
      </c>
      <c r="G1690" t="inlineStr">
        <is>
          <t>Prod_0130</t>
        </is>
      </c>
      <c r="H1690" t="inlineStr">
        <is>
          <t>Electronics</t>
        </is>
      </c>
      <c r="I1690" t="n">
        <v>2</v>
      </c>
      <c r="J1690" t="n">
        <v>550.8200000000001</v>
      </c>
      <c r="K1690" t="n">
        <v>0</v>
      </c>
      <c r="L1690">
        <f>I1690*J1690*(1-K1690)</f>
        <v/>
      </c>
      <c r="M1690">
        <f>VLOOKUP(F1690,Products!A:D,4,FALSE)*I1690</f>
        <v/>
      </c>
      <c r="N1690">
        <f>L1690-M1690</f>
        <v/>
      </c>
    </row>
    <row r="1691">
      <c r="A1691" t="inlineStr">
        <is>
          <t>T1001689</t>
        </is>
      </c>
      <c r="B1691" t="inlineStr">
        <is>
          <t>2023-07-19</t>
        </is>
      </c>
      <c r="C1691" t="inlineStr">
        <is>
          <t>S045</t>
        </is>
      </c>
      <c r="D1691" t="inlineStr">
        <is>
          <t>Store_045</t>
        </is>
      </c>
      <c r="E1691" t="inlineStr">
        <is>
          <t>East</t>
        </is>
      </c>
      <c r="F1691" t="inlineStr">
        <is>
          <t>P0033</t>
        </is>
      </c>
      <c r="G1691" t="inlineStr">
        <is>
          <t>Prod_0033</t>
        </is>
      </c>
      <c r="H1691" t="inlineStr">
        <is>
          <t>Food</t>
        </is>
      </c>
      <c r="I1691" t="n">
        <v>3</v>
      </c>
      <c r="J1691" t="n">
        <v>479.19</v>
      </c>
      <c r="K1691" t="n">
        <v>0</v>
      </c>
      <c r="L1691">
        <f>I1691*J1691*(1-K1691)</f>
        <v/>
      </c>
      <c r="M1691">
        <f>VLOOKUP(F1691,Products!A:D,4,FALSE)*I1691</f>
        <v/>
      </c>
      <c r="N1691">
        <f>L1691-M1691</f>
        <v/>
      </c>
    </row>
    <row r="1692">
      <c r="A1692" t="inlineStr">
        <is>
          <t>T1001690</t>
        </is>
      </c>
      <c r="B1692" t="inlineStr">
        <is>
          <t>2024-04-05</t>
        </is>
      </c>
      <c r="C1692" t="inlineStr">
        <is>
          <t>S039</t>
        </is>
      </c>
      <c r="D1692" t="inlineStr">
        <is>
          <t>Store_039</t>
        </is>
      </c>
      <c r="E1692" t="inlineStr">
        <is>
          <t>North</t>
        </is>
      </c>
      <c r="F1692" t="inlineStr">
        <is>
          <t>P0002</t>
        </is>
      </c>
      <c r="G1692" t="inlineStr">
        <is>
          <t>Prod_0002</t>
        </is>
      </c>
      <c r="H1692" t="inlineStr">
        <is>
          <t>Food</t>
        </is>
      </c>
      <c r="I1692" t="n">
        <v>9</v>
      </c>
      <c r="J1692" t="n">
        <v>237.85</v>
      </c>
      <c r="K1692" t="n">
        <v>0.15</v>
      </c>
      <c r="L1692">
        <f>I1692*J1692*(1-K1692)</f>
        <v/>
      </c>
      <c r="M1692">
        <f>VLOOKUP(F1692,Products!A:D,4,FALSE)*I1692</f>
        <v/>
      </c>
      <c r="N1692">
        <f>L1692-M1692</f>
        <v/>
      </c>
    </row>
    <row r="1693">
      <c r="A1693" t="inlineStr">
        <is>
          <t>T1001691</t>
        </is>
      </c>
      <c r="B1693" t="inlineStr">
        <is>
          <t>2025-06-27</t>
        </is>
      </c>
      <c r="C1693" t="inlineStr">
        <is>
          <t>S047</t>
        </is>
      </c>
      <c r="D1693" t="inlineStr">
        <is>
          <t>Store_047</t>
        </is>
      </c>
      <c r="E1693" t="inlineStr">
        <is>
          <t>North</t>
        </is>
      </c>
      <c r="F1693" t="inlineStr">
        <is>
          <t>P0038</t>
        </is>
      </c>
      <c r="G1693" t="inlineStr">
        <is>
          <t>Prod_0038</t>
        </is>
      </c>
      <c r="H1693" t="inlineStr">
        <is>
          <t>Beverages</t>
        </is>
      </c>
      <c r="I1693" t="n">
        <v>5</v>
      </c>
      <c r="J1693" t="n">
        <v>784.3200000000001</v>
      </c>
      <c r="K1693" t="n">
        <v>0</v>
      </c>
      <c r="L1693">
        <f>I1693*J1693*(1-K1693)</f>
        <v/>
      </c>
      <c r="M1693">
        <f>VLOOKUP(F1693,Products!A:D,4,FALSE)*I1693</f>
        <v/>
      </c>
      <c r="N1693">
        <f>L1693-M1693</f>
        <v/>
      </c>
    </row>
    <row r="1694">
      <c r="A1694" t="inlineStr">
        <is>
          <t>T1001692</t>
        </is>
      </c>
      <c r="B1694" t="inlineStr">
        <is>
          <t>2024-10-16</t>
        </is>
      </c>
      <c r="C1694" t="inlineStr">
        <is>
          <t>S046</t>
        </is>
      </c>
      <c r="D1694" t="inlineStr">
        <is>
          <t>Store_046</t>
        </is>
      </c>
      <c r="E1694" t="inlineStr">
        <is>
          <t>South</t>
        </is>
      </c>
      <c r="F1694" t="inlineStr">
        <is>
          <t>P0116</t>
        </is>
      </c>
      <c r="G1694" t="inlineStr">
        <is>
          <t>Prod_0116</t>
        </is>
      </c>
      <c r="H1694" t="inlineStr">
        <is>
          <t>Clothing</t>
        </is>
      </c>
      <c r="I1694" t="n">
        <v>5</v>
      </c>
      <c r="J1694" t="n">
        <v>951.26</v>
      </c>
      <c r="K1694" t="n">
        <v>0</v>
      </c>
      <c r="L1694">
        <f>I1694*J1694*(1-K1694)</f>
        <v/>
      </c>
      <c r="M1694">
        <f>VLOOKUP(F1694,Products!A:D,4,FALSE)*I1694</f>
        <v/>
      </c>
      <c r="N1694">
        <f>L1694-M1694</f>
        <v/>
      </c>
    </row>
    <row r="1695">
      <c r="A1695" t="inlineStr">
        <is>
          <t>T1001693</t>
        </is>
      </c>
      <c r="B1695" t="inlineStr">
        <is>
          <t>2024-09-14</t>
        </is>
      </c>
      <c r="C1695" t="inlineStr">
        <is>
          <t>S041</t>
        </is>
      </c>
      <c r="D1695" t="inlineStr">
        <is>
          <t>Store_041</t>
        </is>
      </c>
      <c r="E1695" t="inlineStr">
        <is>
          <t>East</t>
        </is>
      </c>
      <c r="F1695" t="inlineStr">
        <is>
          <t>P0036</t>
        </is>
      </c>
      <c r="G1695" t="inlineStr">
        <is>
          <t>Prod_0036</t>
        </is>
      </c>
      <c r="H1695" t="inlineStr">
        <is>
          <t>Clothing</t>
        </is>
      </c>
      <c r="I1695" t="n">
        <v>1</v>
      </c>
      <c r="J1695" t="n">
        <v>361.91</v>
      </c>
      <c r="K1695" t="n">
        <v>0</v>
      </c>
      <c r="L1695">
        <f>I1695*J1695*(1-K1695)</f>
        <v/>
      </c>
      <c r="M1695">
        <f>VLOOKUP(F1695,Products!A:D,4,FALSE)*I1695</f>
        <v/>
      </c>
      <c r="N1695">
        <f>L1695-M1695</f>
        <v/>
      </c>
    </row>
    <row r="1696">
      <c r="A1696" t="inlineStr">
        <is>
          <t>T1001694</t>
        </is>
      </c>
      <c r="B1696" t="inlineStr">
        <is>
          <t>2025-04-18</t>
        </is>
      </c>
      <c r="C1696" t="inlineStr">
        <is>
          <t>S006</t>
        </is>
      </c>
      <c r="D1696" t="inlineStr">
        <is>
          <t>Store_006</t>
        </is>
      </c>
      <c r="E1696" t="inlineStr">
        <is>
          <t>East</t>
        </is>
      </c>
      <c r="F1696" t="inlineStr">
        <is>
          <t>P0199</t>
        </is>
      </c>
      <c r="G1696" t="inlineStr">
        <is>
          <t>Prod_0199</t>
        </is>
      </c>
      <c r="H1696" t="inlineStr">
        <is>
          <t>Beverages</t>
        </is>
      </c>
      <c r="I1696" t="n">
        <v>8</v>
      </c>
      <c r="J1696" t="n">
        <v>105.02</v>
      </c>
      <c r="K1696" t="n">
        <v>0.05</v>
      </c>
      <c r="L1696">
        <f>I1696*J1696*(1-K1696)</f>
        <v/>
      </c>
      <c r="M1696">
        <f>VLOOKUP(F1696,Products!A:D,4,FALSE)*I1696</f>
        <v/>
      </c>
      <c r="N1696">
        <f>L1696-M1696</f>
        <v/>
      </c>
    </row>
    <row r="1697">
      <c r="A1697" t="inlineStr">
        <is>
          <t>T1001695</t>
        </is>
      </c>
      <c r="B1697" t="inlineStr">
        <is>
          <t>2025-04-05</t>
        </is>
      </c>
      <c r="C1697" t="inlineStr">
        <is>
          <t>S033</t>
        </is>
      </c>
      <c r="D1697" t="inlineStr">
        <is>
          <t>Store_033</t>
        </is>
      </c>
      <c r="E1697" t="inlineStr">
        <is>
          <t>North</t>
        </is>
      </c>
      <c r="F1697" t="inlineStr">
        <is>
          <t>P0136</t>
        </is>
      </c>
      <c r="G1697" t="inlineStr">
        <is>
          <t>Prod_0136</t>
        </is>
      </c>
      <c r="H1697" t="inlineStr">
        <is>
          <t>Beverages</t>
        </is>
      </c>
      <c r="I1697" t="n">
        <v>5</v>
      </c>
      <c r="J1697" t="n">
        <v>199.16</v>
      </c>
      <c r="K1697" t="n">
        <v>0</v>
      </c>
      <c r="L1697">
        <f>I1697*J1697*(1-K1697)</f>
        <v/>
      </c>
      <c r="M1697">
        <f>VLOOKUP(F1697,Products!A:D,4,FALSE)*I1697</f>
        <v/>
      </c>
      <c r="N1697">
        <f>L1697-M1697</f>
        <v/>
      </c>
    </row>
    <row r="1698">
      <c r="A1698" t="inlineStr">
        <is>
          <t>T1001696</t>
        </is>
      </c>
      <c r="B1698" t="inlineStr">
        <is>
          <t>2024-04-20</t>
        </is>
      </c>
      <c r="C1698" t="inlineStr">
        <is>
          <t>S034</t>
        </is>
      </c>
      <c r="D1698" t="inlineStr">
        <is>
          <t>Store_034</t>
        </is>
      </c>
      <c r="E1698" t="inlineStr">
        <is>
          <t>Central</t>
        </is>
      </c>
      <c r="F1698" t="inlineStr">
        <is>
          <t>P0042</t>
        </is>
      </c>
      <c r="G1698" t="inlineStr">
        <is>
          <t>Prod_0042</t>
        </is>
      </c>
      <c r="H1698" t="inlineStr">
        <is>
          <t>Electronics</t>
        </is>
      </c>
      <c r="I1698" t="n">
        <v>9</v>
      </c>
      <c r="J1698" t="n">
        <v>881.8</v>
      </c>
      <c r="K1698" t="n">
        <v>0</v>
      </c>
      <c r="L1698">
        <f>I1698*J1698*(1-K1698)</f>
        <v/>
      </c>
      <c r="M1698">
        <f>VLOOKUP(F1698,Products!A:D,4,FALSE)*I1698</f>
        <v/>
      </c>
      <c r="N1698">
        <f>L1698-M1698</f>
        <v/>
      </c>
    </row>
    <row r="1699">
      <c r="A1699" t="inlineStr">
        <is>
          <t>T1001697</t>
        </is>
      </c>
      <c r="B1699" t="inlineStr">
        <is>
          <t>2023-12-22</t>
        </is>
      </c>
      <c r="C1699" t="inlineStr">
        <is>
          <t>S021</t>
        </is>
      </c>
      <c r="D1699" t="inlineStr">
        <is>
          <t>Store_021</t>
        </is>
      </c>
      <c r="E1699" t="inlineStr">
        <is>
          <t>North</t>
        </is>
      </c>
      <c r="F1699" t="inlineStr">
        <is>
          <t>P0001</t>
        </is>
      </c>
      <c r="G1699" t="inlineStr">
        <is>
          <t>Prod_0001</t>
        </is>
      </c>
      <c r="H1699" t="inlineStr">
        <is>
          <t>Beverages</t>
        </is>
      </c>
      <c r="I1699" t="n">
        <v>2</v>
      </c>
      <c r="J1699" t="n">
        <v>558.54</v>
      </c>
      <c r="K1699" t="n">
        <v>0</v>
      </c>
      <c r="L1699">
        <f>I1699*J1699*(1-K1699)</f>
        <v/>
      </c>
      <c r="M1699">
        <f>VLOOKUP(F1699,Products!A:D,4,FALSE)*I1699</f>
        <v/>
      </c>
      <c r="N1699">
        <f>L1699-M1699</f>
        <v/>
      </c>
    </row>
    <row r="1700">
      <c r="A1700" t="inlineStr">
        <is>
          <t>T1001698</t>
        </is>
      </c>
      <c r="B1700" t="inlineStr">
        <is>
          <t>2025-08-05</t>
        </is>
      </c>
      <c r="C1700" t="inlineStr">
        <is>
          <t>S048</t>
        </is>
      </c>
      <c r="D1700" t="inlineStr">
        <is>
          <t>Store_048</t>
        </is>
      </c>
      <c r="E1700" t="inlineStr">
        <is>
          <t>South</t>
        </is>
      </c>
      <c r="F1700" t="inlineStr">
        <is>
          <t>P0167</t>
        </is>
      </c>
      <c r="G1700" t="inlineStr">
        <is>
          <t>Prod_0167</t>
        </is>
      </c>
      <c r="H1700" t="inlineStr">
        <is>
          <t>Beverages</t>
        </is>
      </c>
      <c r="I1700" t="n">
        <v>4</v>
      </c>
      <c r="J1700" t="n">
        <v>398.18</v>
      </c>
      <c r="K1700" t="n">
        <v>0.05</v>
      </c>
      <c r="L1700">
        <f>I1700*J1700*(1-K1700)</f>
        <v/>
      </c>
      <c r="M1700">
        <f>VLOOKUP(F1700,Products!A:D,4,FALSE)*I1700</f>
        <v/>
      </c>
      <c r="N1700">
        <f>L1700-M1700</f>
        <v/>
      </c>
    </row>
    <row r="1701">
      <c r="A1701" t="inlineStr">
        <is>
          <t>T1001699</t>
        </is>
      </c>
      <c r="B1701" t="inlineStr">
        <is>
          <t>2024-07-11</t>
        </is>
      </c>
      <c r="C1701" t="inlineStr">
        <is>
          <t>S023</t>
        </is>
      </c>
      <c r="D1701" t="inlineStr">
        <is>
          <t>Store_023</t>
        </is>
      </c>
      <c r="E1701" t="inlineStr">
        <is>
          <t>South</t>
        </is>
      </c>
      <c r="F1701" t="inlineStr">
        <is>
          <t>P0173</t>
        </is>
      </c>
      <c r="G1701" t="inlineStr">
        <is>
          <t>Prod_0173</t>
        </is>
      </c>
      <c r="H1701" t="inlineStr">
        <is>
          <t>Toys</t>
        </is>
      </c>
      <c r="I1701" t="n">
        <v>7</v>
      </c>
      <c r="J1701" t="n">
        <v>940.08</v>
      </c>
      <c r="K1701" t="n">
        <v>0.2</v>
      </c>
      <c r="L1701">
        <f>I1701*J1701*(1-K1701)</f>
        <v/>
      </c>
      <c r="M1701">
        <f>VLOOKUP(F1701,Products!A:D,4,FALSE)*I1701</f>
        <v/>
      </c>
      <c r="N1701">
        <f>L1701-M1701</f>
        <v/>
      </c>
    </row>
    <row r="1702">
      <c r="A1702" t="inlineStr">
        <is>
          <t>T1001700</t>
        </is>
      </c>
      <c r="B1702" t="inlineStr">
        <is>
          <t>2023-04-04</t>
        </is>
      </c>
      <c r="C1702" t="inlineStr">
        <is>
          <t>S021</t>
        </is>
      </c>
      <c r="D1702" t="inlineStr">
        <is>
          <t>Store_021</t>
        </is>
      </c>
      <c r="E1702" t="inlineStr">
        <is>
          <t>North</t>
        </is>
      </c>
      <c r="F1702" t="inlineStr">
        <is>
          <t>P0015</t>
        </is>
      </c>
      <c r="G1702" t="inlineStr">
        <is>
          <t>Prod_0015</t>
        </is>
      </c>
      <c r="H1702" t="inlineStr">
        <is>
          <t>Food</t>
        </is>
      </c>
      <c r="I1702" t="n">
        <v>7</v>
      </c>
      <c r="J1702" t="n">
        <v>131.02</v>
      </c>
      <c r="K1702" t="n">
        <v>0</v>
      </c>
      <c r="L1702">
        <f>I1702*J1702*(1-K1702)</f>
        <v/>
      </c>
      <c r="M1702">
        <f>VLOOKUP(F1702,Products!A:D,4,FALSE)*I1702</f>
        <v/>
      </c>
      <c r="N1702">
        <f>L1702-M1702</f>
        <v/>
      </c>
    </row>
    <row r="1703">
      <c r="A1703" t="inlineStr">
        <is>
          <t>T1001701</t>
        </is>
      </c>
      <c r="B1703" t="inlineStr">
        <is>
          <t>2024-04-24</t>
        </is>
      </c>
      <c r="C1703" t="inlineStr">
        <is>
          <t>S002</t>
        </is>
      </c>
      <c r="D1703" t="inlineStr">
        <is>
          <t>Store_002</t>
        </is>
      </c>
      <c r="E1703" t="inlineStr">
        <is>
          <t>South</t>
        </is>
      </c>
      <c r="F1703" t="inlineStr">
        <is>
          <t>P0080</t>
        </is>
      </c>
      <c r="G1703" t="inlineStr">
        <is>
          <t>Prod_0080</t>
        </is>
      </c>
      <c r="H1703" t="inlineStr">
        <is>
          <t>Clothing</t>
        </is>
      </c>
      <c r="I1703" t="n">
        <v>1</v>
      </c>
      <c r="J1703" t="n">
        <v>672.01</v>
      </c>
      <c r="K1703" t="n">
        <v>0</v>
      </c>
      <c r="L1703">
        <f>I1703*J1703*(1-K1703)</f>
        <v/>
      </c>
      <c r="M1703">
        <f>VLOOKUP(F1703,Products!A:D,4,FALSE)*I1703</f>
        <v/>
      </c>
      <c r="N1703">
        <f>L1703-M1703</f>
        <v/>
      </c>
    </row>
    <row r="1704">
      <c r="A1704" t="inlineStr">
        <is>
          <t>T1001702</t>
        </is>
      </c>
      <c r="B1704" t="inlineStr">
        <is>
          <t>2023-04-28</t>
        </is>
      </c>
      <c r="C1704" t="inlineStr">
        <is>
          <t>S024</t>
        </is>
      </c>
      <c r="D1704" t="inlineStr">
        <is>
          <t>Store_024</t>
        </is>
      </c>
      <c r="E1704" t="inlineStr">
        <is>
          <t>South</t>
        </is>
      </c>
      <c r="F1704" t="inlineStr">
        <is>
          <t>P0106</t>
        </is>
      </c>
      <c r="G1704" t="inlineStr">
        <is>
          <t>Prod_0106</t>
        </is>
      </c>
      <c r="H1704" t="inlineStr">
        <is>
          <t>Electronics</t>
        </is>
      </c>
      <c r="I1704" t="n">
        <v>5</v>
      </c>
      <c r="J1704" t="n">
        <v>833.85</v>
      </c>
      <c r="K1704" t="n">
        <v>0.05</v>
      </c>
      <c r="L1704">
        <f>I1704*J1704*(1-K1704)</f>
        <v/>
      </c>
      <c r="M1704">
        <f>VLOOKUP(F1704,Products!A:D,4,FALSE)*I1704</f>
        <v/>
      </c>
      <c r="N1704">
        <f>L1704-M1704</f>
        <v/>
      </c>
    </row>
    <row r="1705">
      <c r="A1705" t="inlineStr">
        <is>
          <t>T1001703</t>
        </is>
      </c>
      <c r="B1705" t="inlineStr">
        <is>
          <t>2025-09-11</t>
        </is>
      </c>
      <c r="C1705" t="inlineStr">
        <is>
          <t>S031</t>
        </is>
      </c>
      <c r="D1705" t="inlineStr">
        <is>
          <t>Store_031</t>
        </is>
      </c>
      <c r="E1705" t="inlineStr">
        <is>
          <t>Central</t>
        </is>
      </c>
      <c r="F1705" t="inlineStr">
        <is>
          <t>P0093</t>
        </is>
      </c>
      <c r="G1705" t="inlineStr">
        <is>
          <t>Prod_0093</t>
        </is>
      </c>
      <c r="H1705" t="inlineStr">
        <is>
          <t>Electronics</t>
        </is>
      </c>
      <c r="I1705" t="n">
        <v>3</v>
      </c>
      <c r="J1705" t="n">
        <v>194.72</v>
      </c>
      <c r="K1705" t="n">
        <v>0.15</v>
      </c>
      <c r="L1705">
        <f>I1705*J1705*(1-K1705)</f>
        <v/>
      </c>
      <c r="M1705">
        <f>VLOOKUP(F1705,Products!A:D,4,FALSE)*I1705</f>
        <v/>
      </c>
      <c r="N1705">
        <f>L1705-M1705</f>
        <v/>
      </c>
    </row>
    <row r="1706">
      <c r="A1706" t="inlineStr">
        <is>
          <t>T1001704</t>
        </is>
      </c>
      <c r="B1706" t="inlineStr">
        <is>
          <t>2023-07-13</t>
        </is>
      </c>
      <c r="C1706" t="inlineStr">
        <is>
          <t>S039</t>
        </is>
      </c>
      <c r="D1706" t="inlineStr">
        <is>
          <t>Store_039</t>
        </is>
      </c>
      <c r="E1706" t="inlineStr">
        <is>
          <t>North</t>
        </is>
      </c>
      <c r="F1706" t="inlineStr">
        <is>
          <t>P0036</t>
        </is>
      </c>
      <c r="G1706" t="inlineStr">
        <is>
          <t>Prod_0036</t>
        </is>
      </c>
      <c r="H1706" t="inlineStr">
        <is>
          <t>Clothing</t>
        </is>
      </c>
      <c r="I1706" t="n">
        <v>9</v>
      </c>
      <c r="J1706" t="n">
        <v>528.85</v>
      </c>
      <c r="K1706" t="n">
        <v>0</v>
      </c>
      <c r="L1706">
        <f>I1706*J1706*(1-K1706)</f>
        <v/>
      </c>
      <c r="M1706">
        <f>VLOOKUP(F1706,Products!A:D,4,FALSE)*I1706</f>
        <v/>
      </c>
      <c r="N1706">
        <f>L1706-M1706</f>
        <v/>
      </c>
    </row>
    <row r="1707">
      <c r="A1707" t="inlineStr">
        <is>
          <t>T1001705</t>
        </is>
      </c>
      <c r="B1707" t="inlineStr">
        <is>
          <t>2025-08-05</t>
        </is>
      </c>
      <c r="C1707" t="inlineStr">
        <is>
          <t>S007</t>
        </is>
      </c>
      <c r="D1707" t="inlineStr">
        <is>
          <t>Store_007</t>
        </is>
      </c>
      <c r="E1707" t="inlineStr">
        <is>
          <t>East</t>
        </is>
      </c>
      <c r="F1707" t="inlineStr">
        <is>
          <t>P0014</t>
        </is>
      </c>
      <c r="G1707" t="inlineStr">
        <is>
          <t>Prod_0014</t>
        </is>
      </c>
      <c r="H1707" t="inlineStr">
        <is>
          <t>Clothing</t>
        </is>
      </c>
      <c r="I1707" t="n">
        <v>2</v>
      </c>
      <c r="J1707" t="n">
        <v>233.57</v>
      </c>
      <c r="K1707" t="n">
        <v>0.05</v>
      </c>
      <c r="L1707">
        <f>I1707*J1707*(1-K1707)</f>
        <v/>
      </c>
      <c r="M1707">
        <f>VLOOKUP(F1707,Products!A:D,4,FALSE)*I1707</f>
        <v/>
      </c>
      <c r="N1707">
        <f>L1707-M1707</f>
        <v/>
      </c>
    </row>
    <row r="1708">
      <c r="A1708" t="inlineStr">
        <is>
          <t>T1001706</t>
        </is>
      </c>
      <c r="B1708" t="inlineStr">
        <is>
          <t>2023-10-21</t>
        </is>
      </c>
      <c r="C1708" t="inlineStr">
        <is>
          <t>S001</t>
        </is>
      </c>
      <c r="D1708" t="inlineStr">
        <is>
          <t>Store_001</t>
        </is>
      </c>
      <c r="E1708" t="inlineStr">
        <is>
          <t>West</t>
        </is>
      </c>
      <c r="F1708" t="inlineStr">
        <is>
          <t>P0182</t>
        </is>
      </c>
      <c r="G1708" t="inlineStr">
        <is>
          <t>Prod_0182</t>
        </is>
      </c>
      <c r="H1708" t="inlineStr">
        <is>
          <t>Electronics</t>
        </is>
      </c>
      <c r="I1708" t="n">
        <v>5</v>
      </c>
      <c r="J1708" t="n">
        <v>720.64</v>
      </c>
      <c r="K1708" t="n">
        <v>0.05</v>
      </c>
      <c r="L1708">
        <f>I1708*J1708*(1-K1708)</f>
        <v/>
      </c>
      <c r="M1708">
        <f>VLOOKUP(F1708,Products!A:D,4,FALSE)*I1708</f>
        <v/>
      </c>
      <c r="N1708">
        <f>L1708-M1708</f>
        <v/>
      </c>
    </row>
    <row r="1709">
      <c r="A1709" t="inlineStr">
        <is>
          <t>T1001707</t>
        </is>
      </c>
      <c r="B1709" t="inlineStr">
        <is>
          <t>2023-06-17</t>
        </is>
      </c>
      <c r="C1709" t="inlineStr">
        <is>
          <t>S001</t>
        </is>
      </c>
      <c r="D1709" t="inlineStr">
        <is>
          <t>Store_001</t>
        </is>
      </c>
      <c r="E1709" t="inlineStr">
        <is>
          <t>West</t>
        </is>
      </c>
      <c r="F1709" t="inlineStr">
        <is>
          <t>P0061</t>
        </is>
      </c>
      <c r="G1709" t="inlineStr">
        <is>
          <t>Prod_0061</t>
        </is>
      </c>
      <c r="H1709" t="inlineStr">
        <is>
          <t>Beverages</t>
        </is>
      </c>
      <c r="I1709" t="n">
        <v>9</v>
      </c>
      <c r="J1709" t="n">
        <v>70.64</v>
      </c>
      <c r="K1709" t="n">
        <v>0</v>
      </c>
      <c r="L1709">
        <f>I1709*J1709*(1-K1709)</f>
        <v/>
      </c>
      <c r="M1709">
        <f>VLOOKUP(F1709,Products!A:D,4,FALSE)*I1709</f>
        <v/>
      </c>
      <c r="N1709">
        <f>L1709-M1709</f>
        <v/>
      </c>
    </row>
    <row r="1710">
      <c r="A1710" t="inlineStr">
        <is>
          <t>T1001708</t>
        </is>
      </c>
      <c r="B1710" t="inlineStr">
        <is>
          <t>2023-10-07</t>
        </is>
      </c>
      <c r="C1710" t="inlineStr">
        <is>
          <t>S034</t>
        </is>
      </c>
      <c r="D1710" t="inlineStr">
        <is>
          <t>Store_034</t>
        </is>
      </c>
      <c r="E1710" t="inlineStr">
        <is>
          <t>Central</t>
        </is>
      </c>
      <c r="F1710" t="inlineStr">
        <is>
          <t>P0176</t>
        </is>
      </c>
      <c r="G1710" t="inlineStr">
        <is>
          <t>Prod_0176</t>
        </is>
      </c>
      <c r="H1710" t="inlineStr">
        <is>
          <t>Food</t>
        </is>
      </c>
      <c r="I1710" t="n">
        <v>3</v>
      </c>
      <c r="J1710" t="n">
        <v>642.72</v>
      </c>
      <c r="K1710" t="n">
        <v>0</v>
      </c>
      <c r="L1710">
        <f>I1710*J1710*(1-K1710)</f>
        <v/>
      </c>
      <c r="M1710">
        <f>VLOOKUP(F1710,Products!A:D,4,FALSE)*I1710</f>
        <v/>
      </c>
      <c r="N1710">
        <f>L1710-M1710</f>
        <v/>
      </c>
    </row>
    <row r="1711">
      <c r="A1711" t="inlineStr">
        <is>
          <t>T1001709</t>
        </is>
      </c>
      <c r="B1711" t="inlineStr">
        <is>
          <t>2024-10-26</t>
        </is>
      </c>
      <c r="C1711" t="inlineStr">
        <is>
          <t>S043</t>
        </is>
      </c>
      <c r="D1711" t="inlineStr">
        <is>
          <t>Store_043</t>
        </is>
      </c>
      <c r="E1711" t="inlineStr">
        <is>
          <t>East</t>
        </is>
      </c>
      <c r="F1711" t="inlineStr">
        <is>
          <t>P0003</t>
        </is>
      </c>
      <c r="G1711" t="inlineStr">
        <is>
          <t>Prod_0003</t>
        </is>
      </c>
      <c r="H1711" t="inlineStr">
        <is>
          <t>Household</t>
        </is>
      </c>
      <c r="I1711" t="n">
        <v>9</v>
      </c>
      <c r="J1711" t="n">
        <v>102.76</v>
      </c>
      <c r="K1711" t="n">
        <v>0</v>
      </c>
      <c r="L1711">
        <f>I1711*J1711*(1-K1711)</f>
        <v/>
      </c>
      <c r="M1711">
        <f>VLOOKUP(F1711,Products!A:D,4,FALSE)*I1711</f>
        <v/>
      </c>
      <c r="N1711">
        <f>L1711-M1711</f>
        <v/>
      </c>
    </row>
    <row r="1712">
      <c r="A1712" t="inlineStr">
        <is>
          <t>T1001710</t>
        </is>
      </c>
      <c r="B1712" t="inlineStr">
        <is>
          <t>2023-02-01</t>
        </is>
      </c>
      <c r="C1712" t="inlineStr">
        <is>
          <t>S035</t>
        </is>
      </c>
      <c r="D1712" t="inlineStr">
        <is>
          <t>Store_035</t>
        </is>
      </c>
      <c r="E1712" t="inlineStr">
        <is>
          <t>Central</t>
        </is>
      </c>
      <c r="F1712" t="inlineStr">
        <is>
          <t>P0191</t>
        </is>
      </c>
      <c r="G1712" t="inlineStr">
        <is>
          <t>Prod_0191</t>
        </is>
      </c>
      <c r="H1712" t="inlineStr">
        <is>
          <t>Food</t>
        </is>
      </c>
      <c r="I1712" t="n">
        <v>6</v>
      </c>
      <c r="J1712" t="n">
        <v>413.25</v>
      </c>
      <c r="K1712" t="n">
        <v>0</v>
      </c>
      <c r="L1712">
        <f>I1712*J1712*(1-K1712)</f>
        <v/>
      </c>
      <c r="M1712">
        <f>VLOOKUP(F1712,Products!A:D,4,FALSE)*I1712</f>
        <v/>
      </c>
      <c r="N1712">
        <f>L1712-M1712</f>
        <v/>
      </c>
    </row>
    <row r="1713">
      <c r="A1713" t="inlineStr">
        <is>
          <t>T1001711</t>
        </is>
      </c>
      <c r="B1713" t="inlineStr">
        <is>
          <t>2025-05-01</t>
        </is>
      </c>
      <c r="C1713" t="inlineStr">
        <is>
          <t>S007</t>
        </is>
      </c>
      <c r="D1713" t="inlineStr">
        <is>
          <t>Store_007</t>
        </is>
      </c>
      <c r="E1713" t="inlineStr">
        <is>
          <t>East</t>
        </is>
      </c>
      <c r="F1713" t="inlineStr">
        <is>
          <t>P0166</t>
        </is>
      </c>
      <c r="G1713" t="inlineStr">
        <is>
          <t>Prod_0166</t>
        </is>
      </c>
      <c r="H1713" t="inlineStr">
        <is>
          <t>Electronics</t>
        </is>
      </c>
      <c r="I1713" t="n">
        <v>5</v>
      </c>
      <c r="J1713" t="n">
        <v>540.42</v>
      </c>
      <c r="K1713" t="n">
        <v>0</v>
      </c>
      <c r="L1713">
        <f>I1713*J1713*(1-K1713)</f>
        <v/>
      </c>
      <c r="M1713">
        <f>VLOOKUP(F1713,Products!A:D,4,FALSE)*I1713</f>
        <v/>
      </c>
      <c r="N1713">
        <f>L1713-M1713</f>
        <v/>
      </c>
    </row>
    <row r="1714">
      <c r="A1714" t="inlineStr">
        <is>
          <t>T1001712</t>
        </is>
      </c>
      <c r="B1714" t="inlineStr">
        <is>
          <t>2024-03-25</t>
        </is>
      </c>
      <c r="C1714" t="inlineStr">
        <is>
          <t>S009</t>
        </is>
      </c>
      <c r="D1714" t="inlineStr">
        <is>
          <t>Store_009</t>
        </is>
      </c>
      <c r="E1714" t="inlineStr">
        <is>
          <t>Central</t>
        </is>
      </c>
      <c r="F1714" t="inlineStr">
        <is>
          <t>P0170</t>
        </is>
      </c>
      <c r="G1714" t="inlineStr">
        <is>
          <t>Prod_0170</t>
        </is>
      </c>
      <c r="H1714" t="inlineStr">
        <is>
          <t>Household</t>
        </is>
      </c>
      <c r="I1714" t="n">
        <v>8</v>
      </c>
      <c r="J1714" t="n">
        <v>422.97</v>
      </c>
      <c r="K1714" t="n">
        <v>0</v>
      </c>
      <c r="L1714">
        <f>I1714*J1714*(1-K1714)</f>
        <v/>
      </c>
      <c r="M1714">
        <f>VLOOKUP(F1714,Products!A:D,4,FALSE)*I1714</f>
        <v/>
      </c>
      <c r="N1714">
        <f>L1714-M1714</f>
        <v/>
      </c>
    </row>
    <row r="1715">
      <c r="A1715" t="inlineStr">
        <is>
          <t>T1001713</t>
        </is>
      </c>
      <c r="B1715" t="inlineStr">
        <is>
          <t>2023-03-21</t>
        </is>
      </c>
      <c r="C1715" t="inlineStr">
        <is>
          <t>S009</t>
        </is>
      </c>
      <c r="D1715" t="inlineStr">
        <is>
          <t>Store_009</t>
        </is>
      </c>
      <c r="E1715" t="inlineStr">
        <is>
          <t>Central</t>
        </is>
      </c>
      <c r="F1715" t="inlineStr">
        <is>
          <t>P0139</t>
        </is>
      </c>
      <c r="G1715" t="inlineStr">
        <is>
          <t>Prod_0139</t>
        </is>
      </c>
      <c r="H1715" t="inlineStr">
        <is>
          <t>Clothing</t>
        </is>
      </c>
      <c r="I1715" t="n">
        <v>9</v>
      </c>
      <c r="J1715" t="n">
        <v>691.65</v>
      </c>
      <c r="K1715" t="n">
        <v>0.05</v>
      </c>
      <c r="L1715">
        <f>I1715*J1715*(1-K1715)</f>
        <v/>
      </c>
      <c r="M1715">
        <f>VLOOKUP(F1715,Products!A:D,4,FALSE)*I1715</f>
        <v/>
      </c>
      <c r="N1715">
        <f>L1715-M1715</f>
        <v/>
      </c>
    </row>
    <row r="1716">
      <c r="A1716" t="inlineStr">
        <is>
          <t>T1001714</t>
        </is>
      </c>
      <c r="B1716" t="inlineStr">
        <is>
          <t>2025-04-10</t>
        </is>
      </c>
      <c r="C1716" t="inlineStr">
        <is>
          <t>S037</t>
        </is>
      </c>
      <c r="D1716" t="inlineStr">
        <is>
          <t>Store_037</t>
        </is>
      </c>
      <c r="E1716" t="inlineStr">
        <is>
          <t>East</t>
        </is>
      </c>
      <c r="F1716" t="inlineStr">
        <is>
          <t>P0077</t>
        </is>
      </c>
      <c r="G1716" t="inlineStr">
        <is>
          <t>Prod_0077</t>
        </is>
      </c>
      <c r="H1716" t="inlineStr">
        <is>
          <t>Beverages</t>
        </is>
      </c>
      <c r="I1716" t="n">
        <v>5</v>
      </c>
      <c r="J1716" t="n">
        <v>45.07</v>
      </c>
      <c r="K1716" t="n">
        <v>0</v>
      </c>
      <c r="L1716">
        <f>I1716*J1716*(1-K1716)</f>
        <v/>
      </c>
      <c r="M1716">
        <f>VLOOKUP(F1716,Products!A:D,4,FALSE)*I1716</f>
        <v/>
      </c>
      <c r="N1716">
        <f>L1716-M1716</f>
        <v/>
      </c>
    </row>
    <row r="1717">
      <c r="A1717" t="inlineStr">
        <is>
          <t>T1001715</t>
        </is>
      </c>
      <c r="B1717" t="inlineStr">
        <is>
          <t>2025-02-27</t>
        </is>
      </c>
      <c r="C1717" t="inlineStr">
        <is>
          <t>S007</t>
        </is>
      </c>
      <c r="D1717" t="inlineStr">
        <is>
          <t>Store_007</t>
        </is>
      </c>
      <c r="E1717" t="inlineStr">
        <is>
          <t>East</t>
        </is>
      </c>
      <c r="F1717" t="inlineStr">
        <is>
          <t>P0026</t>
        </is>
      </c>
      <c r="G1717" t="inlineStr">
        <is>
          <t>Prod_0026</t>
        </is>
      </c>
      <c r="H1717" t="inlineStr">
        <is>
          <t>Beverages</t>
        </is>
      </c>
      <c r="I1717" t="n">
        <v>6</v>
      </c>
      <c r="J1717" t="n">
        <v>837.25</v>
      </c>
      <c r="K1717" t="n">
        <v>0</v>
      </c>
      <c r="L1717">
        <f>I1717*J1717*(1-K1717)</f>
        <v/>
      </c>
      <c r="M1717">
        <f>VLOOKUP(F1717,Products!A:D,4,FALSE)*I1717</f>
        <v/>
      </c>
      <c r="N1717">
        <f>L1717-M1717</f>
        <v/>
      </c>
    </row>
    <row r="1718">
      <c r="A1718" t="inlineStr">
        <is>
          <t>T1001716</t>
        </is>
      </c>
      <c r="B1718" t="inlineStr">
        <is>
          <t>2025-01-29</t>
        </is>
      </c>
      <c r="C1718" t="inlineStr">
        <is>
          <t>S015</t>
        </is>
      </c>
      <c r="D1718" t="inlineStr">
        <is>
          <t>Store_015</t>
        </is>
      </c>
      <c r="E1718" t="inlineStr">
        <is>
          <t>North</t>
        </is>
      </c>
      <c r="F1718" t="inlineStr">
        <is>
          <t>P0175</t>
        </is>
      </c>
      <c r="G1718" t="inlineStr">
        <is>
          <t>Prod_0175</t>
        </is>
      </c>
      <c r="H1718" t="inlineStr">
        <is>
          <t>Food</t>
        </is>
      </c>
      <c r="I1718" t="n">
        <v>3</v>
      </c>
      <c r="J1718" t="n">
        <v>763.51</v>
      </c>
      <c r="K1718" t="n">
        <v>0.1</v>
      </c>
      <c r="L1718">
        <f>I1718*J1718*(1-K1718)</f>
        <v/>
      </c>
      <c r="M1718">
        <f>VLOOKUP(F1718,Products!A:D,4,FALSE)*I1718</f>
        <v/>
      </c>
      <c r="N1718">
        <f>L1718-M1718</f>
        <v/>
      </c>
    </row>
    <row r="1719">
      <c r="A1719" t="inlineStr">
        <is>
          <t>T1001717</t>
        </is>
      </c>
      <c r="B1719" t="inlineStr">
        <is>
          <t>2024-09-06</t>
        </is>
      </c>
      <c r="C1719" t="inlineStr">
        <is>
          <t>S010</t>
        </is>
      </c>
      <c r="D1719" t="inlineStr">
        <is>
          <t>Store_010</t>
        </is>
      </c>
      <c r="E1719" t="inlineStr">
        <is>
          <t>North</t>
        </is>
      </c>
      <c r="F1719" t="inlineStr">
        <is>
          <t>P0061</t>
        </is>
      </c>
      <c r="G1719" t="inlineStr">
        <is>
          <t>Prod_0061</t>
        </is>
      </c>
      <c r="H1719" t="inlineStr">
        <is>
          <t>Beverages</t>
        </is>
      </c>
      <c r="I1719" t="n">
        <v>7</v>
      </c>
      <c r="J1719" t="n">
        <v>72.61</v>
      </c>
      <c r="K1719" t="n">
        <v>0</v>
      </c>
      <c r="L1719">
        <f>I1719*J1719*(1-K1719)</f>
        <v/>
      </c>
      <c r="M1719">
        <f>VLOOKUP(F1719,Products!A:D,4,FALSE)*I1719</f>
        <v/>
      </c>
      <c r="N1719">
        <f>L1719-M1719</f>
        <v/>
      </c>
    </row>
    <row r="1720">
      <c r="A1720" t="inlineStr">
        <is>
          <t>T1001718</t>
        </is>
      </c>
      <c r="B1720" t="inlineStr">
        <is>
          <t>2024-10-21</t>
        </is>
      </c>
      <c r="C1720" t="inlineStr">
        <is>
          <t>S007</t>
        </is>
      </c>
      <c r="D1720" t="inlineStr">
        <is>
          <t>Store_007</t>
        </is>
      </c>
      <c r="E1720" t="inlineStr">
        <is>
          <t>East</t>
        </is>
      </c>
      <c r="F1720" t="inlineStr">
        <is>
          <t>P0076</t>
        </is>
      </c>
      <c r="G1720" t="inlineStr">
        <is>
          <t>Prod_0076</t>
        </is>
      </c>
      <c r="H1720" t="inlineStr">
        <is>
          <t>Clothing</t>
        </is>
      </c>
      <c r="I1720" t="n">
        <v>5</v>
      </c>
      <c r="J1720" t="n">
        <v>312.72</v>
      </c>
      <c r="K1720" t="n">
        <v>0</v>
      </c>
      <c r="L1720">
        <f>I1720*J1720*(1-K1720)</f>
        <v/>
      </c>
      <c r="M1720">
        <f>VLOOKUP(F1720,Products!A:D,4,FALSE)*I1720</f>
        <v/>
      </c>
      <c r="N1720">
        <f>L1720-M1720</f>
        <v/>
      </c>
    </row>
    <row r="1721">
      <c r="A1721" t="inlineStr">
        <is>
          <t>T1001719</t>
        </is>
      </c>
      <c r="B1721" t="inlineStr">
        <is>
          <t>2025-07-11</t>
        </is>
      </c>
      <c r="C1721" t="inlineStr">
        <is>
          <t>S027</t>
        </is>
      </c>
      <c r="D1721" t="inlineStr">
        <is>
          <t>Store_027</t>
        </is>
      </c>
      <c r="E1721" t="inlineStr">
        <is>
          <t>South</t>
        </is>
      </c>
      <c r="F1721" t="inlineStr">
        <is>
          <t>P0050</t>
        </is>
      </c>
      <c r="G1721" t="inlineStr">
        <is>
          <t>Prod_0050</t>
        </is>
      </c>
      <c r="H1721" t="inlineStr">
        <is>
          <t>Household</t>
        </is>
      </c>
      <c r="I1721" t="n">
        <v>6</v>
      </c>
      <c r="J1721" t="n">
        <v>644.46</v>
      </c>
      <c r="K1721" t="n">
        <v>0</v>
      </c>
      <c r="L1721">
        <f>I1721*J1721*(1-K1721)</f>
        <v/>
      </c>
      <c r="M1721">
        <f>VLOOKUP(F1721,Products!A:D,4,FALSE)*I1721</f>
        <v/>
      </c>
      <c r="N1721">
        <f>L1721-M1721</f>
        <v/>
      </c>
    </row>
    <row r="1722">
      <c r="A1722" t="inlineStr">
        <is>
          <t>T1001720</t>
        </is>
      </c>
      <c r="B1722" t="inlineStr">
        <is>
          <t>2023-03-28</t>
        </is>
      </c>
      <c r="C1722" t="inlineStr">
        <is>
          <t>S038</t>
        </is>
      </c>
      <c r="D1722" t="inlineStr">
        <is>
          <t>Store_038</t>
        </is>
      </c>
      <c r="E1722" t="inlineStr">
        <is>
          <t>East</t>
        </is>
      </c>
      <c r="F1722" t="inlineStr">
        <is>
          <t>P0129</t>
        </is>
      </c>
      <c r="G1722" t="inlineStr">
        <is>
          <t>Prod_0129</t>
        </is>
      </c>
      <c r="H1722" t="inlineStr">
        <is>
          <t>Stationery</t>
        </is>
      </c>
      <c r="I1722" t="n">
        <v>5</v>
      </c>
      <c r="J1722" t="n">
        <v>704.83</v>
      </c>
      <c r="K1722" t="n">
        <v>0.15</v>
      </c>
      <c r="L1722">
        <f>I1722*J1722*(1-K1722)</f>
        <v/>
      </c>
      <c r="M1722">
        <f>VLOOKUP(F1722,Products!A:D,4,FALSE)*I1722</f>
        <v/>
      </c>
      <c r="N1722">
        <f>L1722-M1722</f>
        <v/>
      </c>
    </row>
    <row r="1723">
      <c r="A1723" t="inlineStr">
        <is>
          <t>T1001721</t>
        </is>
      </c>
      <c r="B1723" t="inlineStr">
        <is>
          <t>2024-02-07</t>
        </is>
      </c>
      <c r="C1723" t="inlineStr">
        <is>
          <t>S050</t>
        </is>
      </c>
      <c r="D1723" t="inlineStr">
        <is>
          <t>Store_050</t>
        </is>
      </c>
      <c r="E1723" t="inlineStr">
        <is>
          <t>South</t>
        </is>
      </c>
      <c r="F1723" t="inlineStr">
        <is>
          <t>P0150</t>
        </is>
      </c>
      <c r="G1723" t="inlineStr">
        <is>
          <t>Prod_0150</t>
        </is>
      </c>
      <c r="H1723" t="inlineStr">
        <is>
          <t>Clothing</t>
        </is>
      </c>
      <c r="I1723" t="n">
        <v>6</v>
      </c>
      <c r="J1723" t="n">
        <v>356.34</v>
      </c>
      <c r="K1723" t="n">
        <v>0.05</v>
      </c>
      <c r="L1723">
        <f>I1723*J1723*(1-K1723)</f>
        <v/>
      </c>
      <c r="M1723">
        <f>VLOOKUP(F1723,Products!A:D,4,FALSE)*I1723</f>
        <v/>
      </c>
      <c r="N1723">
        <f>L1723-M1723</f>
        <v/>
      </c>
    </row>
    <row r="1724">
      <c r="A1724" t="inlineStr">
        <is>
          <t>T1001722</t>
        </is>
      </c>
      <c r="B1724" t="inlineStr">
        <is>
          <t>2024-02-23</t>
        </is>
      </c>
      <c r="C1724" t="inlineStr">
        <is>
          <t>S023</t>
        </is>
      </c>
      <c r="D1724" t="inlineStr">
        <is>
          <t>Store_023</t>
        </is>
      </c>
      <c r="E1724" t="inlineStr">
        <is>
          <t>South</t>
        </is>
      </c>
      <c r="F1724" t="inlineStr">
        <is>
          <t>P0043</t>
        </is>
      </c>
      <c r="G1724" t="inlineStr">
        <is>
          <t>Prod_0043</t>
        </is>
      </c>
      <c r="H1724" t="inlineStr">
        <is>
          <t>Food</t>
        </is>
      </c>
      <c r="I1724" t="n">
        <v>6</v>
      </c>
      <c r="J1724" t="n">
        <v>181.27</v>
      </c>
      <c r="K1724" t="n">
        <v>0</v>
      </c>
      <c r="L1724">
        <f>I1724*J1724*(1-K1724)</f>
        <v/>
      </c>
      <c r="M1724">
        <f>VLOOKUP(F1724,Products!A:D,4,FALSE)*I1724</f>
        <v/>
      </c>
      <c r="N1724">
        <f>L1724-M1724</f>
        <v/>
      </c>
    </row>
    <row r="1725">
      <c r="A1725" t="inlineStr">
        <is>
          <t>T1001723</t>
        </is>
      </c>
      <c r="B1725" t="inlineStr">
        <is>
          <t>2024-11-16</t>
        </is>
      </c>
      <c r="C1725" t="inlineStr">
        <is>
          <t>S001</t>
        </is>
      </c>
      <c r="D1725" t="inlineStr">
        <is>
          <t>Store_001</t>
        </is>
      </c>
      <c r="E1725" t="inlineStr">
        <is>
          <t>West</t>
        </is>
      </c>
      <c r="F1725" t="inlineStr">
        <is>
          <t>P0008</t>
        </is>
      </c>
      <c r="G1725" t="inlineStr">
        <is>
          <t>Prod_0008</t>
        </is>
      </c>
      <c r="H1725" t="inlineStr">
        <is>
          <t>Electronics</t>
        </is>
      </c>
      <c r="I1725" t="n">
        <v>7</v>
      </c>
      <c r="J1725" t="n">
        <v>367.21</v>
      </c>
      <c r="K1725" t="n">
        <v>0</v>
      </c>
      <c r="L1725">
        <f>I1725*J1725*(1-K1725)</f>
        <v/>
      </c>
      <c r="M1725">
        <f>VLOOKUP(F1725,Products!A:D,4,FALSE)*I1725</f>
        <v/>
      </c>
      <c r="N1725">
        <f>L1725-M1725</f>
        <v/>
      </c>
    </row>
    <row r="1726">
      <c r="A1726" t="inlineStr">
        <is>
          <t>T1001724</t>
        </is>
      </c>
      <c r="B1726" t="inlineStr">
        <is>
          <t>2023-12-26</t>
        </is>
      </c>
      <c r="C1726" t="inlineStr">
        <is>
          <t>S047</t>
        </is>
      </c>
      <c r="D1726" t="inlineStr">
        <is>
          <t>Store_047</t>
        </is>
      </c>
      <c r="E1726" t="inlineStr">
        <is>
          <t>North</t>
        </is>
      </c>
      <c r="F1726" t="inlineStr">
        <is>
          <t>P0117</t>
        </is>
      </c>
      <c r="G1726" t="inlineStr">
        <is>
          <t>Prod_0117</t>
        </is>
      </c>
      <c r="H1726" t="inlineStr">
        <is>
          <t>Electronics</t>
        </is>
      </c>
      <c r="I1726" t="n">
        <v>2</v>
      </c>
      <c r="J1726" t="n">
        <v>461.38</v>
      </c>
      <c r="K1726" t="n">
        <v>0</v>
      </c>
      <c r="L1726">
        <f>I1726*J1726*(1-K1726)</f>
        <v/>
      </c>
      <c r="M1726">
        <f>VLOOKUP(F1726,Products!A:D,4,FALSE)*I1726</f>
        <v/>
      </c>
      <c r="N1726">
        <f>L1726-M1726</f>
        <v/>
      </c>
    </row>
    <row r="1727">
      <c r="A1727" t="inlineStr">
        <is>
          <t>T1001725</t>
        </is>
      </c>
      <c r="B1727" t="inlineStr">
        <is>
          <t>2023-12-14</t>
        </is>
      </c>
      <c r="C1727" t="inlineStr">
        <is>
          <t>S033</t>
        </is>
      </c>
      <c r="D1727" t="inlineStr">
        <is>
          <t>Store_033</t>
        </is>
      </c>
      <c r="E1727" t="inlineStr">
        <is>
          <t>North</t>
        </is>
      </c>
      <c r="F1727" t="inlineStr">
        <is>
          <t>P0162</t>
        </is>
      </c>
      <c r="G1727" t="inlineStr">
        <is>
          <t>Prod_0162</t>
        </is>
      </c>
      <c r="H1727" t="inlineStr">
        <is>
          <t>Food</t>
        </is>
      </c>
      <c r="I1727" t="n">
        <v>2</v>
      </c>
      <c r="J1727" t="n">
        <v>499.17</v>
      </c>
      <c r="K1727" t="n">
        <v>0</v>
      </c>
      <c r="L1727">
        <f>I1727*J1727*(1-K1727)</f>
        <v/>
      </c>
      <c r="M1727">
        <f>VLOOKUP(F1727,Products!A:D,4,FALSE)*I1727</f>
        <v/>
      </c>
      <c r="N1727">
        <f>L1727-M1727</f>
        <v/>
      </c>
    </row>
    <row r="1728">
      <c r="A1728" t="inlineStr">
        <is>
          <t>T1001726</t>
        </is>
      </c>
      <c r="B1728" t="inlineStr">
        <is>
          <t>2024-01-20</t>
        </is>
      </c>
      <c r="C1728" t="inlineStr">
        <is>
          <t>S021</t>
        </is>
      </c>
      <c r="D1728" t="inlineStr">
        <is>
          <t>Store_021</t>
        </is>
      </c>
      <c r="E1728" t="inlineStr">
        <is>
          <t>North</t>
        </is>
      </c>
      <c r="F1728" t="inlineStr">
        <is>
          <t>P0015</t>
        </is>
      </c>
      <c r="G1728" t="inlineStr">
        <is>
          <t>Prod_0015</t>
        </is>
      </c>
      <c r="H1728" t="inlineStr">
        <is>
          <t>Food</t>
        </is>
      </c>
      <c r="I1728" t="n">
        <v>8</v>
      </c>
      <c r="J1728" t="n">
        <v>107.16</v>
      </c>
      <c r="K1728" t="n">
        <v>0</v>
      </c>
      <c r="L1728">
        <f>I1728*J1728*(1-K1728)</f>
        <v/>
      </c>
      <c r="M1728">
        <f>VLOOKUP(F1728,Products!A:D,4,FALSE)*I1728</f>
        <v/>
      </c>
      <c r="N1728">
        <f>L1728-M1728</f>
        <v/>
      </c>
    </row>
    <row r="1729">
      <c r="A1729" t="inlineStr">
        <is>
          <t>T1001727</t>
        </is>
      </c>
      <c r="B1729" t="inlineStr">
        <is>
          <t>2025-03-30</t>
        </is>
      </c>
      <c r="C1729" t="inlineStr">
        <is>
          <t>S020</t>
        </is>
      </c>
      <c r="D1729" t="inlineStr">
        <is>
          <t>Store_020</t>
        </is>
      </c>
      <c r="E1729" t="inlineStr">
        <is>
          <t>West</t>
        </is>
      </c>
      <c r="F1729" t="inlineStr">
        <is>
          <t>P0183</t>
        </is>
      </c>
      <c r="G1729" t="inlineStr">
        <is>
          <t>Prod_0183</t>
        </is>
      </c>
      <c r="H1729" t="inlineStr">
        <is>
          <t>Stationery</t>
        </is>
      </c>
      <c r="I1729" t="n">
        <v>8</v>
      </c>
      <c r="J1729" t="n">
        <v>959.41</v>
      </c>
      <c r="K1729" t="n">
        <v>0</v>
      </c>
      <c r="L1729">
        <f>I1729*J1729*(1-K1729)</f>
        <v/>
      </c>
      <c r="M1729">
        <f>VLOOKUP(F1729,Products!A:D,4,FALSE)*I1729</f>
        <v/>
      </c>
      <c r="N1729">
        <f>L1729-M1729</f>
        <v/>
      </c>
    </row>
    <row r="1730">
      <c r="A1730" t="inlineStr">
        <is>
          <t>T1001728</t>
        </is>
      </c>
      <c r="B1730" t="inlineStr">
        <is>
          <t>2023-10-21</t>
        </is>
      </c>
      <c r="C1730" t="inlineStr">
        <is>
          <t>S003</t>
        </is>
      </c>
      <c r="D1730" t="inlineStr">
        <is>
          <t>Store_003</t>
        </is>
      </c>
      <c r="E1730" t="inlineStr">
        <is>
          <t>North</t>
        </is>
      </c>
      <c r="F1730" t="inlineStr">
        <is>
          <t>P0109</t>
        </is>
      </c>
      <c r="G1730" t="inlineStr">
        <is>
          <t>Prod_0109</t>
        </is>
      </c>
      <c r="H1730" t="inlineStr">
        <is>
          <t>Beverages</t>
        </is>
      </c>
      <c r="I1730" t="n">
        <v>7</v>
      </c>
      <c r="J1730" t="n">
        <v>803.23</v>
      </c>
      <c r="K1730" t="n">
        <v>0.1</v>
      </c>
      <c r="L1730">
        <f>I1730*J1730*(1-K1730)</f>
        <v/>
      </c>
      <c r="M1730">
        <f>VLOOKUP(F1730,Products!A:D,4,FALSE)*I1730</f>
        <v/>
      </c>
      <c r="N1730">
        <f>L1730-M1730</f>
        <v/>
      </c>
    </row>
    <row r="1731">
      <c r="A1731" t="inlineStr">
        <is>
          <t>T1001729</t>
        </is>
      </c>
      <c r="B1731" t="inlineStr">
        <is>
          <t>2024-09-02</t>
        </is>
      </c>
      <c r="C1731" t="inlineStr">
        <is>
          <t>S034</t>
        </is>
      </c>
      <c r="D1731" t="inlineStr">
        <is>
          <t>Store_034</t>
        </is>
      </c>
      <c r="E1731" t="inlineStr">
        <is>
          <t>Central</t>
        </is>
      </c>
      <c r="F1731" t="inlineStr">
        <is>
          <t>P0063</t>
        </is>
      </c>
      <c r="G1731" t="inlineStr">
        <is>
          <t>Prod_0063</t>
        </is>
      </c>
      <c r="H1731" t="inlineStr">
        <is>
          <t>Clothing</t>
        </is>
      </c>
      <c r="I1731" t="n">
        <v>8</v>
      </c>
      <c r="J1731" t="n">
        <v>214.21</v>
      </c>
      <c r="K1731" t="n">
        <v>0.1</v>
      </c>
      <c r="L1731">
        <f>I1731*J1731*(1-K1731)</f>
        <v/>
      </c>
      <c r="M1731">
        <f>VLOOKUP(F1731,Products!A:D,4,FALSE)*I1731</f>
        <v/>
      </c>
      <c r="N1731">
        <f>L1731-M1731</f>
        <v/>
      </c>
    </row>
    <row r="1732">
      <c r="A1732" t="inlineStr">
        <is>
          <t>T1001730</t>
        </is>
      </c>
      <c r="B1732" t="inlineStr">
        <is>
          <t>2024-03-22</t>
        </is>
      </c>
      <c r="C1732" t="inlineStr">
        <is>
          <t>S041</t>
        </is>
      </c>
      <c r="D1732" t="inlineStr">
        <is>
          <t>Store_041</t>
        </is>
      </c>
      <c r="E1732" t="inlineStr">
        <is>
          <t>East</t>
        </is>
      </c>
      <c r="F1732" t="inlineStr">
        <is>
          <t>P0083</t>
        </is>
      </c>
      <c r="G1732" t="inlineStr">
        <is>
          <t>Prod_0083</t>
        </is>
      </c>
      <c r="H1732" t="inlineStr">
        <is>
          <t>Clothing</t>
        </is>
      </c>
      <c r="I1732" t="n">
        <v>8</v>
      </c>
      <c r="J1732" t="n">
        <v>646.6</v>
      </c>
      <c r="K1732" t="n">
        <v>0</v>
      </c>
      <c r="L1732">
        <f>I1732*J1732*(1-K1732)</f>
        <v/>
      </c>
      <c r="M1732">
        <f>VLOOKUP(F1732,Products!A:D,4,FALSE)*I1732</f>
        <v/>
      </c>
      <c r="N1732">
        <f>L1732-M1732</f>
        <v/>
      </c>
    </row>
    <row r="1733">
      <c r="A1733" t="inlineStr">
        <is>
          <t>T1001731</t>
        </is>
      </c>
      <c r="B1733" t="inlineStr">
        <is>
          <t>2025-04-15</t>
        </is>
      </c>
      <c r="C1733" t="inlineStr">
        <is>
          <t>S047</t>
        </is>
      </c>
      <c r="D1733" t="inlineStr">
        <is>
          <t>Store_047</t>
        </is>
      </c>
      <c r="E1733" t="inlineStr">
        <is>
          <t>North</t>
        </is>
      </c>
      <c r="F1733" t="inlineStr">
        <is>
          <t>P0013</t>
        </is>
      </c>
      <c r="G1733" t="inlineStr">
        <is>
          <t>Prod_0013</t>
        </is>
      </c>
      <c r="H1733" t="inlineStr">
        <is>
          <t>Clothing</t>
        </is>
      </c>
      <c r="I1733" t="n">
        <v>7</v>
      </c>
      <c r="J1733" t="n">
        <v>70.44</v>
      </c>
      <c r="K1733" t="n">
        <v>0</v>
      </c>
      <c r="L1733">
        <f>I1733*J1733*(1-K1733)</f>
        <v/>
      </c>
      <c r="M1733">
        <f>VLOOKUP(F1733,Products!A:D,4,FALSE)*I1733</f>
        <v/>
      </c>
      <c r="N1733">
        <f>L1733-M1733</f>
        <v/>
      </c>
    </row>
    <row r="1734">
      <c r="A1734" t="inlineStr">
        <is>
          <t>T1001732</t>
        </is>
      </c>
      <c r="B1734" t="inlineStr">
        <is>
          <t>2024-01-21</t>
        </is>
      </c>
      <c r="C1734" t="inlineStr">
        <is>
          <t>S035</t>
        </is>
      </c>
      <c r="D1734" t="inlineStr">
        <is>
          <t>Store_035</t>
        </is>
      </c>
      <c r="E1734" t="inlineStr">
        <is>
          <t>Central</t>
        </is>
      </c>
      <c r="F1734" t="inlineStr">
        <is>
          <t>P0095</t>
        </is>
      </c>
      <c r="G1734" t="inlineStr">
        <is>
          <t>Prod_0095</t>
        </is>
      </c>
      <c r="H1734" t="inlineStr">
        <is>
          <t>Food</t>
        </is>
      </c>
      <c r="I1734" t="n">
        <v>3</v>
      </c>
      <c r="J1734" t="n">
        <v>257.05</v>
      </c>
      <c r="K1734" t="n">
        <v>0</v>
      </c>
      <c r="L1734">
        <f>I1734*J1734*(1-K1734)</f>
        <v/>
      </c>
      <c r="M1734">
        <f>VLOOKUP(F1734,Products!A:D,4,FALSE)*I1734</f>
        <v/>
      </c>
      <c r="N1734">
        <f>L1734-M1734</f>
        <v/>
      </c>
    </row>
    <row r="1735">
      <c r="A1735" t="inlineStr">
        <is>
          <t>T1001733</t>
        </is>
      </c>
      <c r="B1735" t="inlineStr">
        <is>
          <t>2025-02-09</t>
        </is>
      </c>
      <c r="C1735" t="inlineStr">
        <is>
          <t>S030</t>
        </is>
      </c>
      <c r="D1735" t="inlineStr">
        <is>
          <t>Store_030</t>
        </is>
      </c>
      <c r="E1735" t="inlineStr">
        <is>
          <t>North</t>
        </is>
      </c>
      <c r="F1735" t="inlineStr">
        <is>
          <t>P0168</t>
        </is>
      </c>
      <c r="G1735" t="inlineStr">
        <is>
          <t>Prod_0168</t>
        </is>
      </c>
      <c r="H1735" t="inlineStr">
        <is>
          <t>Electronics</t>
        </is>
      </c>
      <c r="I1735" t="n">
        <v>6</v>
      </c>
      <c r="J1735" t="n">
        <v>83.23</v>
      </c>
      <c r="K1735" t="n">
        <v>0</v>
      </c>
      <c r="L1735">
        <f>I1735*J1735*(1-K1735)</f>
        <v/>
      </c>
      <c r="M1735">
        <f>VLOOKUP(F1735,Products!A:D,4,FALSE)*I1735</f>
        <v/>
      </c>
      <c r="N1735">
        <f>L1735-M1735</f>
        <v/>
      </c>
    </row>
    <row r="1736">
      <c r="A1736" t="inlineStr">
        <is>
          <t>T1001734</t>
        </is>
      </c>
      <c r="B1736" t="inlineStr">
        <is>
          <t>2023-03-09</t>
        </is>
      </c>
      <c r="C1736" t="inlineStr">
        <is>
          <t>S030</t>
        </is>
      </c>
      <c r="D1736" t="inlineStr">
        <is>
          <t>Store_030</t>
        </is>
      </c>
      <c r="E1736" t="inlineStr">
        <is>
          <t>North</t>
        </is>
      </c>
      <c r="F1736" t="inlineStr">
        <is>
          <t>P0110</t>
        </is>
      </c>
      <c r="G1736" t="inlineStr">
        <is>
          <t>Prod_0110</t>
        </is>
      </c>
      <c r="H1736" t="inlineStr">
        <is>
          <t>Stationery</t>
        </is>
      </c>
      <c r="I1736" t="n">
        <v>2</v>
      </c>
      <c r="J1736" t="n">
        <v>92.12</v>
      </c>
      <c r="K1736" t="n">
        <v>0.05</v>
      </c>
      <c r="L1736">
        <f>I1736*J1736*(1-K1736)</f>
        <v/>
      </c>
      <c r="M1736">
        <f>VLOOKUP(F1736,Products!A:D,4,FALSE)*I1736</f>
        <v/>
      </c>
      <c r="N1736">
        <f>L1736-M1736</f>
        <v/>
      </c>
    </row>
    <row r="1737">
      <c r="A1737" t="inlineStr">
        <is>
          <t>T1001735</t>
        </is>
      </c>
      <c r="B1737" t="inlineStr">
        <is>
          <t>2023-02-07</t>
        </is>
      </c>
      <c r="C1737" t="inlineStr">
        <is>
          <t>S038</t>
        </is>
      </c>
      <c r="D1737" t="inlineStr">
        <is>
          <t>Store_038</t>
        </is>
      </c>
      <c r="E1737" t="inlineStr">
        <is>
          <t>East</t>
        </is>
      </c>
      <c r="F1737" t="inlineStr">
        <is>
          <t>P0192</t>
        </is>
      </c>
      <c r="G1737" t="inlineStr">
        <is>
          <t>Prod_0192</t>
        </is>
      </c>
      <c r="H1737" t="inlineStr">
        <is>
          <t>Beverages</t>
        </is>
      </c>
      <c r="I1737" t="n">
        <v>7</v>
      </c>
      <c r="J1737" t="n">
        <v>410.04</v>
      </c>
      <c r="K1737" t="n">
        <v>0.05</v>
      </c>
      <c r="L1737">
        <f>I1737*J1737*(1-K1737)</f>
        <v/>
      </c>
      <c r="M1737">
        <f>VLOOKUP(F1737,Products!A:D,4,FALSE)*I1737</f>
        <v/>
      </c>
      <c r="N1737">
        <f>L1737-M1737</f>
        <v/>
      </c>
    </row>
    <row r="1738">
      <c r="A1738" t="inlineStr">
        <is>
          <t>T1001736</t>
        </is>
      </c>
      <c r="B1738" t="inlineStr">
        <is>
          <t>2025-03-06</t>
        </is>
      </c>
      <c r="C1738" t="inlineStr">
        <is>
          <t>S038</t>
        </is>
      </c>
      <c r="D1738" t="inlineStr">
        <is>
          <t>Store_038</t>
        </is>
      </c>
      <c r="E1738" t="inlineStr">
        <is>
          <t>East</t>
        </is>
      </c>
      <c r="F1738" t="inlineStr">
        <is>
          <t>P0080</t>
        </is>
      </c>
      <c r="G1738" t="inlineStr">
        <is>
          <t>Prod_0080</t>
        </is>
      </c>
      <c r="H1738" t="inlineStr">
        <is>
          <t>Clothing</t>
        </is>
      </c>
      <c r="I1738" t="n">
        <v>3</v>
      </c>
      <c r="J1738" t="n">
        <v>708.12</v>
      </c>
      <c r="K1738" t="n">
        <v>0</v>
      </c>
      <c r="L1738">
        <f>I1738*J1738*(1-K1738)</f>
        <v/>
      </c>
      <c r="M1738">
        <f>VLOOKUP(F1738,Products!A:D,4,FALSE)*I1738</f>
        <v/>
      </c>
      <c r="N1738">
        <f>L1738-M1738</f>
        <v/>
      </c>
    </row>
    <row r="1739">
      <c r="A1739" t="inlineStr">
        <is>
          <t>T1001737</t>
        </is>
      </c>
      <c r="B1739" t="inlineStr">
        <is>
          <t>2025-01-10</t>
        </is>
      </c>
      <c r="C1739" t="inlineStr">
        <is>
          <t>S031</t>
        </is>
      </c>
      <c r="D1739" t="inlineStr">
        <is>
          <t>Store_031</t>
        </is>
      </c>
      <c r="E1739" t="inlineStr">
        <is>
          <t>Central</t>
        </is>
      </c>
      <c r="F1739" t="inlineStr">
        <is>
          <t>P0173</t>
        </is>
      </c>
      <c r="G1739" t="inlineStr">
        <is>
          <t>Prod_0173</t>
        </is>
      </c>
      <c r="H1739" t="inlineStr">
        <is>
          <t>Toys</t>
        </is>
      </c>
      <c r="I1739" t="n">
        <v>5</v>
      </c>
      <c r="J1739" t="n">
        <v>1011.5</v>
      </c>
      <c r="K1739" t="n">
        <v>0</v>
      </c>
      <c r="L1739">
        <f>I1739*J1739*(1-K1739)</f>
        <v/>
      </c>
      <c r="M1739">
        <f>VLOOKUP(F1739,Products!A:D,4,FALSE)*I1739</f>
        <v/>
      </c>
      <c r="N1739">
        <f>L1739-M1739</f>
        <v/>
      </c>
    </row>
    <row r="1740">
      <c r="A1740" t="inlineStr">
        <is>
          <t>T1001738</t>
        </is>
      </c>
      <c r="B1740" t="inlineStr">
        <is>
          <t>2024-09-18</t>
        </is>
      </c>
      <c r="C1740" t="inlineStr">
        <is>
          <t>S017</t>
        </is>
      </c>
      <c r="D1740" t="inlineStr">
        <is>
          <t>Store_017</t>
        </is>
      </c>
      <c r="E1740" t="inlineStr">
        <is>
          <t>South</t>
        </is>
      </c>
      <c r="F1740" t="inlineStr">
        <is>
          <t>P0196</t>
        </is>
      </c>
      <c r="G1740" t="inlineStr">
        <is>
          <t>Prod_0196</t>
        </is>
      </c>
      <c r="H1740" t="inlineStr">
        <is>
          <t>Beverages</t>
        </is>
      </c>
      <c r="I1740" t="n">
        <v>5</v>
      </c>
      <c r="J1740" t="n">
        <v>660.4299999999999</v>
      </c>
      <c r="K1740" t="n">
        <v>0.1</v>
      </c>
      <c r="L1740">
        <f>I1740*J1740*(1-K1740)</f>
        <v/>
      </c>
      <c r="M1740">
        <f>VLOOKUP(F1740,Products!A:D,4,FALSE)*I1740</f>
        <v/>
      </c>
      <c r="N1740">
        <f>L1740-M1740</f>
        <v/>
      </c>
    </row>
    <row r="1741">
      <c r="A1741" t="inlineStr">
        <is>
          <t>T1001739</t>
        </is>
      </c>
      <c r="B1741" t="inlineStr">
        <is>
          <t>2025-05-29</t>
        </is>
      </c>
      <c r="C1741" t="inlineStr">
        <is>
          <t>S018</t>
        </is>
      </c>
      <c r="D1741" t="inlineStr">
        <is>
          <t>Store_018</t>
        </is>
      </c>
      <c r="E1741" t="inlineStr">
        <is>
          <t>South</t>
        </is>
      </c>
      <c r="F1741" t="inlineStr">
        <is>
          <t>P0195</t>
        </is>
      </c>
      <c r="G1741" t="inlineStr">
        <is>
          <t>Prod_0195</t>
        </is>
      </c>
      <c r="H1741" t="inlineStr">
        <is>
          <t>Food</t>
        </is>
      </c>
      <c r="I1741" t="n">
        <v>7</v>
      </c>
      <c r="J1741" t="n">
        <v>424.88</v>
      </c>
      <c r="K1741" t="n">
        <v>0</v>
      </c>
      <c r="L1741">
        <f>I1741*J1741*(1-K1741)</f>
        <v/>
      </c>
      <c r="M1741">
        <f>VLOOKUP(F1741,Products!A:D,4,FALSE)*I1741</f>
        <v/>
      </c>
      <c r="N1741">
        <f>L1741-M1741</f>
        <v/>
      </c>
    </row>
    <row r="1742">
      <c r="A1742" t="inlineStr">
        <is>
          <t>T1001740</t>
        </is>
      </c>
      <c r="B1742" t="inlineStr">
        <is>
          <t>2025-08-16</t>
        </is>
      </c>
      <c r="C1742" t="inlineStr">
        <is>
          <t>S035</t>
        </is>
      </c>
      <c r="D1742" t="inlineStr">
        <is>
          <t>Store_035</t>
        </is>
      </c>
      <c r="E1742" t="inlineStr">
        <is>
          <t>Central</t>
        </is>
      </c>
      <c r="F1742" t="inlineStr">
        <is>
          <t>P0116</t>
        </is>
      </c>
      <c r="G1742" t="inlineStr">
        <is>
          <t>Prod_0116</t>
        </is>
      </c>
      <c r="H1742" t="inlineStr">
        <is>
          <t>Clothing</t>
        </is>
      </c>
      <c r="I1742" t="n">
        <v>1</v>
      </c>
      <c r="J1742" t="n">
        <v>704.9400000000001</v>
      </c>
      <c r="K1742" t="n">
        <v>0.05</v>
      </c>
      <c r="L1742">
        <f>I1742*J1742*(1-K1742)</f>
        <v/>
      </c>
      <c r="M1742">
        <f>VLOOKUP(F1742,Products!A:D,4,FALSE)*I1742</f>
        <v/>
      </c>
      <c r="N1742">
        <f>L1742-M1742</f>
        <v/>
      </c>
    </row>
    <row r="1743">
      <c r="A1743" t="inlineStr">
        <is>
          <t>T1001741</t>
        </is>
      </c>
      <c r="B1743" t="inlineStr">
        <is>
          <t>2023-05-16</t>
        </is>
      </c>
      <c r="C1743" t="inlineStr">
        <is>
          <t>S029</t>
        </is>
      </c>
      <c r="D1743" t="inlineStr">
        <is>
          <t>Store_029</t>
        </is>
      </c>
      <c r="E1743" t="inlineStr">
        <is>
          <t>South</t>
        </is>
      </c>
      <c r="F1743" t="inlineStr">
        <is>
          <t>P0116</t>
        </is>
      </c>
      <c r="G1743" t="inlineStr">
        <is>
          <t>Prod_0116</t>
        </is>
      </c>
      <c r="H1743" t="inlineStr">
        <is>
          <t>Clothing</t>
        </is>
      </c>
      <c r="I1743" t="n">
        <v>3</v>
      </c>
      <c r="J1743" t="n">
        <v>879.75</v>
      </c>
      <c r="K1743" t="n">
        <v>0.05</v>
      </c>
      <c r="L1743">
        <f>I1743*J1743*(1-K1743)</f>
        <v/>
      </c>
      <c r="M1743">
        <f>VLOOKUP(F1743,Products!A:D,4,FALSE)*I1743</f>
        <v/>
      </c>
      <c r="N1743">
        <f>L1743-M1743</f>
        <v/>
      </c>
    </row>
    <row r="1744">
      <c r="A1744" t="inlineStr">
        <is>
          <t>T1001742</t>
        </is>
      </c>
      <c r="B1744" t="inlineStr">
        <is>
          <t>2025-01-16</t>
        </is>
      </c>
      <c r="C1744" t="inlineStr">
        <is>
          <t>S039</t>
        </is>
      </c>
      <c r="D1744" t="inlineStr">
        <is>
          <t>Store_039</t>
        </is>
      </c>
      <c r="E1744" t="inlineStr">
        <is>
          <t>North</t>
        </is>
      </c>
      <c r="F1744" t="inlineStr">
        <is>
          <t>P0159</t>
        </is>
      </c>
      <c r="G1744" t="inlineStr">
        <is>
          <t>Prod_0159</t>
        </is>
      </c>
      <c r="H1744" t="inlineStr">
        <is>
          <t>Electronics</t>
        </is>
      </c>
      <c r="I1744" t="n">
        <v>3</v>
      </c>
      <c r="J1744" t="n">
        <v>397.79</v>
      </c>
      <c r="K1744" t="n">
        <v>0.05</v>
      </c>
      <c r="L1744">
        <f>I1744*J1744*(1-K1744)</f>
        <v/>
      </c>
      <c r="M1744">
        <f>VLOOKUP(F1744,Products!A:D,4,FALSE)*I1744</f>
        <v/>
      </c>
      <c r="N1744">
        <f>L1744-M1744</f>
        <v/>
      </c>
    </row>
    <row r="1745">
      <c r="A1745" t="inlineStr">
        <is>
          <t>T1001743</t>
        </is>
      </c>
      <c r="B1745" t="inlineStr">
        <is>
          <t>2024-09-23</t>
        </is>
      </c>
      <c r="C1745" t="inlineStr">
        <is>
          <t>S013</t>
        </is>
      </c>
      <c r="D1745" t="inlineStr">
        <is>
          <t>Store_013</t>
        </is>
      </c>
      <c r="E1745" t="inlineStr">
        <is>
          <t>North</t>
        </is>
      </c>
      <c r="F1745" t="inlineStr">
        <is>
          <t>P0199</t>
        </is>
      </c>
      <c r="G1745" t="inlineStr">
        <is>
          <t>Prod_0199</t>
        </is>
      </c>
      <c r="H1745" t="inlineStr">
        <is>
          <t>Beverages</t>
        </is>
      </c>
      <c r="I1745" t="n">
        <v>7</v>
      </c>
      <c r="J1745" t="n">
        <v>127.05</v>
      </c>
      <c r="K1745" t="n">
        <v>0</v>
      </c>
      <c r="L1745">
        <f>I1745*J1745*(1-K1745)</f>
        <v/>
      </c>
      <c r="M1745">
        <f>VLOOKUP(F1745,Products!A:D,4,FALSE)*I1745</f>
        <v/>
      </c>
      <c r="N1745">
        <f>L1745-M1745</f>
        <v/>
      </c>
    </row>
    <row r="1746">
      <c r="A1746" t="inlineStr">
        <is>
          <t>T1001744</t>
        </is>
      </c>
      <c r="B1746" t="inlineStr">
        <is>
          <t>2023-05-29</t>
        </is>
      </c>
      <c r="C1746" t="inlineStr">
        <is>
          <t>S022</t>
        </is>
      </c>
      <c r="D1746" t="inlineStr">
        <is>
          <t>Store_022</t>
        </is>
      </c>
      <c r="E1746" t="inlineStr">
        <is>
          <t>East</t>
        </is>
      </c>
      <c r="F1746" t="inlineStr">
        <is>
          <t>P0167</t>
        </is>
      </c>
      <c r="G1746" t="inlineStr">
        <is>
          <t>Prod_0167</t>
        </is>
      </c>
      <c r="H1746" t="inlineStr">
        <is>
          <t>Beverages</t>
        </is>
      </c>
      <c r="I1746" t="n">
        <v>6</v>
      </c>
      <c r="J1746" t="n">
        <v>545.9299999999999</v>
      </c>
      <c r="K1746" t="n">
        <v>0</v>
      </c>
      <c r="L1746">
        <f>I1746*J1746*(1-K1746)</f>
        <v/>
      </c>
      <c r="M1746">
        <f>VLOOKUP(F1746,Products!A:D,4,FALSE)*I1746</f>
        <v/>
      </c>
      <c r="N1746">
        <f>L1746-M1746</f>
        <v/>
      </c>
    </row>
    <row r="1747">
      <c r="A1747" t="inlineStr">
        <is>
          <t>T1001745</t>
        </is>
      </c>
      <c r="B1747" t="inlineStr">
        <is>
          <t>2024-05-27</t>
        </is>
      </c>
      <c r="C1747" t="inlineStr">
        <is>
          <t>S007</t>
        </is>
      </c>
      <c r="D1747" t="inlineStr">
        <is>
          <t>Store_007</t>
        </is>
      </c>
      <c r="E1747" t="inlineStr">
        <is>
          <t>East</t>
        </is>
      </c>
      <c r="F1747" t="inlineStr">
        <is>
          <t>P0148</t>
        </is>
      </c>
      <c r="G1747" t="inlineStr">
        <is>
          <t>Prod_0148</t>
        </is>
      </c>
      <c r="H1747" t="inlineStr">
        <is>
          <t>Electronics</t>
        </is>
      </c>
      <c r="I1747" t="n">
        <v>6</v>
      </c>
      <c r="J1747" t="n">
        <v>271.17</v>
      </c>
      <c r="K1747" t="n">
        <v>0</v>
      </c>
      <c r="L1747">
        <f>I1747*J1747*(1-K1747)</f>
        <v/>
      </c>
      <c r="M1747">
        <f>VLOOKUP(F1747,Products!A:D,4,FALSE)*I1747</f>
        <v/>
      </c>
      <c r="N1747">
        <f>L1747-M1747</f>
        <v/>
      </c>
    </row>
    <row r="1748">
      <c r="A1748" t="inlineStr">
        <is>
          <t>T1001746</t>
        </is>
      </c>
      <c r="B1748" t="inlineStr">
        <is>
          <t>2024-12-19</t>
        </is>
      </c>
      <c r="C1748" t="inlineStr">
        <is>
          <t>S021</t>
        </is>
      </c>
      <c r="D1748" t="inlineStr">
        <is>
          <t>Store_021</t>
        </is>
      </c>
      <c r="E1748" t="inlineStr">
        <is>
          <t>North</t>
        </is>
      </c>
      <c r="F1748" t="inlineStr">
        <is>
          <t>P0176</t>
        </is>
      </c>
      <c r="G1748" t="inlineStr">
        <is>
          <t>Prod_0176</t>
        </is>
      </c>
      <c r="H1748" t="inlineStr">
        <is>
          <t>Food</t>
        </is>
      </c>
      <c r="I1748" t="n">
        <v>3</v>
      </c>
      <c r="J1748" t="n">
        <v>596.9400000000001</v>
      </c>
      <c r="K1748" t="n">
        <v>0</v>
      </c>
      <c r="L1748">
        <f>I1748*J1748*(1-K1748)</f>
        <v/>
      </c>
      <c r="M1748">
        <f>VLOOKUP(F1748,Products!A:D,4,FALSE)*I1748</f>
        <v/>
      </c>
      <c r="N1748">
        <f>L1748-M1748</f>
        <v/>
      </c>
    </row>
    <row r="1749">
      <c r="A1749" t="inlineStr">
        <is>
          <t>T1001747</t>
        </is>
      </c>
      <c r="B1749" t="inlineStr">
        <is>
          <t>2023-04-18</t>
        </is>
      </c>
      <c r="C1749" t="inlineStr">
        <is>
          <t>S048</t>
        </is>
      </c>
      <c r="D1749" t="inlineStr">
        <is>
          <t>Store_048</t>
        </is>
      </c>
      <c r="E1749" t="inlineStr">
        <is>
          <t>South</t>
        </is>
      </c>
      <c r="F1749" t="inlineStr">
        <is>
          <t>P0179</t>
        </is>
      </c>
      <c r="G1749" t="inlineStr">
        <is>
          <t>Prod_0179</t>
        </is>
      </c>
      <c r="H1749" t="inlineStr">
        <is>
          <t>Household</t>
        </is>
      </c>
      <c r="I1749" t="n">
        <v>4</v>
      </c>
      <c r="J1749" t="n">
        <v>210.2</v>
      </c>
      <c r="K1749" t="n">
        <v>0</v>
      </c>
      <c r="L1749">
        <f>I1749*J1749*(1-K1749)</f>
        <v/>
      </c>
      <c r="M1749">
        <f>VLOOKUP(F1749,Products!A:D,4,FALSE)*I1749</f>
        <v/>
      </c>
      <c r="N1749">
        <f>L1749-M1749</f>
        <v/>
      </c>
    </row>
    <row r="1750">
      <c r="A1750" t="inlineStr">
        <is>
          <t>T1001748</t>
        </is>
      </c>
      <c r="B1750" t="inlineStr">
        <is>
          <t>2024-03-20</t>
        </is>
      </c>
      <c r="C1750" t="inlineStr">
        <is>
          <t>S001</t>
        </is>
      </c>
      <c r="D1750" t="inlineStr">
        <is>
          <t>Store_001</t>
        </is>
      </c>
      <c r="E1750" t="inlineStr">
        <is>
          <t>West</t>
        </is>
      </c>
      <c r="F1750" t="inlineStr">
        <is>
          <t>P0069</t>
        </is>
      </c>
      <c r="G1750" t="inlineStr">
        <is>
          <t>Prod_0069</t>
        </is>
      </c>
      <c r="H1750" t="inlineStr">
        <is>
          <t>Household</t>
        </is>
      </c>
      <c r="I1750" t="n">
        <v>9</v>
      </c>
      <c r="J1750" t="n">
        <v>258.51</v>
      </c>
      <c r="K1750" t="n">
        <v>0.2</v>
      </c>
      <c r="L1750">
        <f>I1750*J1750*(1-K1750)</f>
        <v/>
      </c>
      <c r="M1750">
        <f>VLOOKUP(F1750,Products!A:D,4,FALSE)*I1750</f>
        <v/>
      </c>
      <c r="N1750">
        <f>L1750-M1750</f>
        <v/>
      </c>
    </row>
    <row r="1751">
      <c r="A1751" t="inlineStr">
        <is>
          <t>T1001749</t>
        </is>
      </c>
      <c r="B1751" t="inlineStr">
        <is>
          <t>2023-06-29</t>
        </is>
      </c>
      <c r="C1751" t="inlineStr">
        <is>
          <t>S004</t>
        </is>
      </c>
      <c r="D1751" t="inlineStr">
        <is>
          <t>Store_004</t>
        </is>
      </c>
      <c r="E1751" t="inlineStr">
        <is>
          <t>Central</t>
        </is>
      </c>
      <c r="F1751" t="inlineStr">
        <is>
          <t>P0185</t>
        </is>
      </c>
      <c r="G1751" t="inlineStr">
        <is>
          <t>Prod_0185</t>
        </is>
      </c>
      <c r="H1751" t="inlineStr">
        <is>
          <t>Food</t>
        </is>
      </c>
      <c r="I1751" t="n">
        <v>7</v>
      </c>
      <c r="J1751" t="n">
        <v>498.65</v>
      </c>
      <c r="K1751" t="n">
        <v>0.2</v>
      </c>
      <c r="L1751">
        <f>I1751*J1751*(1-K1751)</f>
        <v/>
      </c>
      <c r="M1751">
        <f>VLOOKUP(F1751,Products!A:D,4,FALSE)*I1751</f>
        <v/>
      </c>
      <c r="N1751">
        <f>L1751-M1751</f>
        <v/>
      </c>
    </row>
    <row r="1752">
      <c r="A1752" t="inlineStr">
        <is>
          <t>T1001750</t>
        </is>
      </c>
      <c r="B1752" t="inlineStr">
        <is>
          <t>2023-03-09</t>
        </is>
      </c>
      <c r="C1752" t="inlineStr">
        <is>
          <t>S023</t>
        </is>
      </c>
      <c r="D1752" t="inlineStr">
        <is>
          <t>Store_023</t>
        </is>
      </c>
      <c r="E1752" t="inlineStr">
        <is>
          <t>South</t>
        </is>
      </c>
      <c r="F1752" t="inlineStr">
        <is>
          <t>P0009</t>
        </is>
      </c>
      <c r="G1752" t="inlineStr">
        <is>
          <t>Prod_0009</t>
        </is>
      </c>
      <c r="H1752" t="inlineStr">
        <is>
          <t>Toys</t>
        </is>
      </c>
      <c r="I1752" t="n">
        <v>4</v>
      </c>
      <c r="J1752" t="n">
        <v>673.5</v>
      </c>
      <c r="K1752" t="n">
        <v>0</v>
      </c>
      <c r="L1752">
        <f>I1752*J1752*(1-K1752)</f>
        <v/>
      </c>
      <c r="M1752">
        <f>VLOOKUP(F1752,Products!A:D,4,FALSE)*I1752</f>
        <v/>
      </c>
      <c r="N1752">
        <f>L1752-M1752</f>
        <v/>
      </c>
    </row>
    <row r="1753">
      <c r="A1753" t="inlineStr">
        <is>
          <t>T1001751</t>
        </is>
      </c>
      <c r="B1753" t="inlineStr">
        <is>
          <t>2023-06-02</t>
        </is>
      </c>
      <c r="C1753" t="inlineStr">
        <is>
          <t>S036</t>
        </is>
      </c>
      <c r="D1753" t="inlineStr">
        <is>
          <t>Store_036</t>
        </is>
      </c>
      <c r="E1753" t="inlineStr">
        <is>
          <t>Central</t>
        </is>
      </c>
      <c r="F1753" t="inlineStr">
        <is>
          <t>P0134</t>
        </is>
      </c>
      <c r="G1753" t="inlineStr">
        <is>
          <t>Prod_0134</t>
        </is>
      </c>
      <c r="H1753" t="inlineStr">
        <is>
          <t>Food</t>
        </is>
      </c>
      <c r="I1753" t="n">
        <v>2</v>
      </c>
      <c r="J1753" t="n">
        <v>517.36</v>
      </c>
      <c r="K1753" t="n">
        <v>0.05</v>
      </c>
      <c r="L1753">
        <f>I1753*J1753*(1-K1753)</f>
        <v/>
      </c>
      <c r="M1753">
        <f>VLOOKUP(F1753,Products!A:D,4,FALSE)*I1753</f>
        <v/>
      </c>
      <c r="N1753">
        <f>L1753-M1753</f>
        <v/>
      </c>
    </row>
    <row r="1754">
      <c r="A1754" t="inlineStr">
        <is>
          <t>T1001752</t>
        </is>
      </c>
      <c r="B1754" t="inlineStr">
        <is>
          <t>2024-02-29</t>
        </is>
      </c>
      <c r="C1754" t="inlineStr">
        <is>
          <t>S005</t>
        </is>
      </c>
      <c r="D1754" t="inlineStr">
        <is>
          <t>Store_005</t>
        </is>
      </c>
      <c r="E1754" t="inlineStr">
        <is>
          <t>Central</t>
        </is>
      </c>
      <c r="F1754" t="inlineStr">
        <is>
          <t>P0002</t>
        </is>
      </c>
      <c r="G1754" t="inlineStr">
        <is>
          <t>Prod_0002</t>
        </is>
      </c>
      <c r="H1754" t="inlineStr">
        <is>
          <t>Food</t>
        </is>
      </c>
      <c r="I1754" t="n">
        <v>8</v>
      </c>
      <c r="J1754" t="n">
        <v>219.14</v>
      </c>
      <c r="K1754" t="n">
        <v>0</v>
      </c>
      <c r="L1754">
        <f>I1754*J1754*(1-K1754)</f>
        <v/>
      </c>
      <c r="M1754">
        <f>VLOOKUP(F1754,Products!A:D,4,FALSE)*I1754</f>
        <v/>
      </c>
      <c r="N1754">
        <f>L1754-M1754</f>
        <v/>
      </c>
    </row>
    <row r="1755">
      <c r="A1755" t="inlineStr">
        <is>
          <t>T1001753</t>
        </is>
      </c>
      <c r="B1755" t="inlineStr">
        <is>
          <t>2025-04-18</t>
        </is>
      </c>
      <c r="C1755" t="inlineStr">
        <is>
          <t>S029</t>
        </is>
      </c>
      <c r="D1755" t="inlineStr">
        <is>
          <t>Store_029</t>
        </is>
      </c>
      <c r="E1755" t="inlineStr">
        <is>
          <t>South</t>
        </is>
      </c>
      <c r="F1755" t="inlineStr">
        <is>
          <t>P0170</t>
        </is>
      </c>
      <c r="G1755" t="inlineStr">
        <is>
          <t>Prod_0170</t>
        </is>
      </c>
      <c r="H1755" t="inlineStr">
        <is>
          <t>Household</t>
        </is>
      </c>
      <c r="I1755" t="n">
        <v>9</v>
      </c>
      <c r="J1755" t="n">
        <v>448.29</v>
      </c>
      <c r="K1755" t="n">
        <v>0.1</v>
      </c>
      <c r="L1755">
        <f>I1755*J1755*(1-K1755)</f>
        <v/>
      </c>
      <c r="M1755">
        <f>VLOOKUP(F1755,Products!A:D,4,FALSE)*I1755</f>
        <v/>
      </c>
      <c r="N1755">
        <f>L1755-M1755</f>
        <v/>
      </c>
    </row>
    <row r="1756">
      <c r="A1756" t="inlineStr">
        <is>
          <t>T1001754</t>
        </is>
      </c>
      <c r="B1756" t="inlineStr">
        <is>
          <t>2025-03-04</t>
        </is>
      </c>
      <c r="C1756" t="inlineStr">
        <is>
          <t>S019</t>
        </is>
      </c>
      <c r="D1756" t="inlineStr">
        <is>
          <t>Store_019</t>
        </is>
      </c>
      <c r="E1756" t="inlineStr">
        <is>
          <t>East</t>
        </is>
      </c>
      <c r="F1756" t="inlineStr">
        <is>
          <t>P0191</t>
        </is>
      </c>
      <c r="G1756" t="inlineStr">
        <is>
          <t>Prod_0191</t>
        </is>
      </c>
      <c r="H1756" t="inlineStr">
        <is>
          <t>Food</t>
        </is>
      </c>
      <c r="I1756" t="n">
        <v>3</v>
      </c>
      <c r="J1756" t="n">
        <v>423.18</v>
      </c>
      <c r="K1756" t="n">
        <v>0.05</v>
      </c>
      <c r="L1756">
        <f>I1756*J1756*(1-K1756)</f>
        <v/>
      </c>
      <c r="M1756">
        <f>VLOOKUP(F1756,Products!A:D,4,FALSE)*I1756</f>
        <v/>
      </c>
      <c r="N1756">
        <f>L1756-M1756</f>
        <v/>
      </c>
    </row>
    <row r="1757">
      <c r="A1757" t="inlineStr">
        <is>
          <t>T1001755</t>
        </is>
      </c>
      <c r="B1757" t="inlineStr">
        <is>
          <t>2023-11-30</t>
        </is>
      </c>
      <c r="C1757" t="inlineStr">
        <is>
          <t>S023</t>
        </is>
      </c>
      <c r="D1757" t="inlineStr">
        <is>
          <t>Store_023</t>
        </is>
      </c>
      <c r="E1757" t="inlineStr">
        <is>
          <t>South</t>
        </is>
      </c>
      <c r="F1757" t="inlineStr">
        <is>
          <t>P0005</t>
        </is>
      </c>
      <c r="G1757" t="inlineStr">
        <is>
          <t>Prod_0005</t>
        </is>
      </c>
      <c r="H1757" t="inlineStr">
        <is>
          <t>Beverages</t>
        </is>
      </c>
      <c r="I1757" t="n">
        <v>6</v>
      </c>
      <c r="J1757" t="n">
        <v>107.53</v>
      </c>
      <c r="K1757" t="n">
        <v>0</v>
      </c>
      <c r="L1757">
        <f>I1757*J1757*(1-K1757)</f>
        <v/>
      </c>
      <c r="M1757">
        <f>VLOOKUP(F1757,Products!A:D,4,FALSE)*I1757</f>
        <v/>
      </c>
      <c r="N1757">
        <f>L1757-M1757</f>
        <v/>
      </c>
    </row>
    <row r="1758">
      <c r="A1758" t="inlineStr">
        <is>
          <t>T1001756</t>
        </is>
      </c>
      <c r="B1758" t="inlineStr">
        <is>
          <t>2024-04-04</t>
        </is>
      </c>
      <c r="C1758" t="inlineStr">
        <is>
          <t>S011</t>
        </is>
      </c>
      <c r="D1758" t="inlineStr">
        <is>
          <t>Store_011</t>
        </is>
      </c>
      <c r="E1758" t="inlineStr">
        <is>
          <t>South</t>
        </is>
      </c>
      <c r="F1758" t="inlineStr">
        <is>
          <t>P0092</t>
        </is>
      </c>
      <c r="G1758" t="inlineStr">
        <is>
          <t>Prod_0092</t>
        </is>
      </c>
      <c r="H1758" t="inlineStr">
        <is>
          <t>Household</t>
        </is>
      </c>
      <c r="I1758" t="n">
        <v>3</v>
      </c>
      <c r="J1758" t="n">
        <v>220.42</v>
      </c>
      <c r="K1758" t="n">
        <v>0</v>
      </c>
      <c r="L1758">
        <f>I1758*J1758*(1-K1758)</f>
        <v/>
      </c>
      <c r="M1758">
        <f>VLOOKUP(F1758,Products!A:D,4,FALSE)*I1758</f>
        <v/>
      </c>
      <c r="N1758">
        <f>L1758-M1758</f>
        <v/>
      </c>
    </row>
    <row r="1759">
      <c r="A1759" t="inlineStr">
        <is>
          <t>T1001757</t>
        </is>
      </c>
      <c r="B1759" t="inlineStr">
        <is>
          <t>2024-01-21</t>
        </is>
      </c>
      <c r="C1759" t="inlineStr">
        <is>
          <t>S012</t>
        </is>
      </c>
      <c r="D1759" t="inlineStr">
        <is>
          <t>Store_012</t>
        </is>
      </c>
      <c r="E1759" t="inlineStr">
        <is>
          <t>South</t>
        </is>
      </c>
      <c r="F1759" t="inlineStr">
        <is>
          <t>P0151</t>
        </is>
      </c>
      <c r="G1759" t="inlineStr">
        <is>
          <t>Prod_0151</t>
        </is>
      </c>
      <c r="H1759" t="inlineStr">
        <is>
          <t>Food</t>
        </is>
      </c>
      <c r="I1759" t="n">
        <v>3</v>
      </c>
      <c r="J1759" t="n">
        <v>764.54</v>
      </c>
      <c r="K1759" t="n">
        <v>0.2</v>
      </c>
      <c r="L1759">
        <f>I1759*J1759*(1-K1759)</f>
        <v/>
      </c>
      <c r="M1759">
        <f>VLOOKUP(F1759,Products!A:D,4,FALSE)*I1759</f>
        <v/>
      </c>
      <c r="N1759">
        <f>L1759-M1759</f>
        <v/>
      </c>
    </row>
    <row r="1760">
      <c r="A1760" t="inlineStr">
        <is>
          <t>T1001758</t>
        </is>
      </c>
      <c r="B1760" t="inlineStr">
        <is>
          <t>2024-03-21</t>
        </is>
      </c>
      <c r="C1760" t="inlineStr">
        <is>
          <t>S009</t>
        </is>
      </c>
      <c r="D1760" t="inlineStr">
        <is>
          <t>Store_009</t>
        </is>
      </c>
      <c r="E1760" t="inlineStr">
        <is>
          <t>Central</t>
        </is>
      </c>
      <c r="F1760" t="inlineStr">
        <is>
          <t>P0183</t>
        </is>
      </c>
      <c r="G1760" t="inlineStr">
        <is>
          <t>Prod_0183</t>
        </is>
      </c>
      <c r="H1760" t="inlineStr">
        <is>
          <t>Stationery</t>
        </is>
      </c>
      <c r="I1760" t="n">
        <v>9</v>
      </c>
      <c r="J1760" t="n">
        <v>903.4299999999999</v>
      </c>
      <c r="K1760" t="n">
        <v>0.15</v>
      </c>
      <c r="L1760">
        <f>I1760*J1760*(1-K1760)</f>
        <v/>
      </c>
      <c r="M1760">
        <f>VLOOKUP(F1760,Products!A:D,4,FALSE)*I1760</f>
        <v/>
      </c>
      <c r="N1760">
        <f>L1760-M1760</f>
        <v/>
      </c>
    </row>
    <row r="1761">
      <c r="A1761" t="inlineStr">
        <is>
          <t>T1001759</t>
        </is>
      </c>
      <c r="B1761" t="inlineStr">
        <is>
          <t>2023-06-09</t>
        </is>
      </c>
      <c r="C1761" t="inlineStr">
        <is>
          <t>S009</t>
        </is>
      </c>
      <c r="D1761" t="inlineStr">
        <is>
          <t>Store_009</t>
        </is>
      </c>
      <c r="E1761" t="inlineStr">
        <is>
          <t>Central</t>
        </is>
      </c>
      <c r="F1761" t="inlineStr">
        <is>
          <t>P0151</t>
        </is>
      </c>
      <c r="G1761" t="inlineStr">
        <is>
          <t>Prod_0151</t>
        </is>
      </c>
      <c r="H1761" t="inlineStr">
        <is>
          <t>Food</t>
        </is>
      </c>
      <c r="I1761" t="n">
        <v>4</v>
      </c>
      <c r="J1761" t="n">
        <v>728.24</v>
      </c>
      <c r="K1761" t="n">
        <v>0</v>
      </c>
      <c r="L1761">
        <f>I1761*J1761*(1-K1761)</f>
        <v/>
      </c>
      <c r="M1761">
        <f>VLOOKUP(F1761,Products!A:D,4,FALSE)*I1761</f>
        <v/>
      </c>
      <c r="N1761">
        <f>L1761-M1761</f>
        <v/>
      </c>
    </row>
    <row r="1762">
      <c r="A1762" t="inlineStr">
        <is>
          <t>T1001760</t>
        </is>
      </c>
      <c r="B1762" t="inlineStr">
        <is>
          <t>2024-03-02</t>
        </is>
      </c>
      <c r="C1762" t="inlineStr">
        <is>
          <t>S017</t>
        </is>
      </c>
      <c r="D1762" t="inlineStr">
        <is>
          <t>Store_017</t>
        </is>
      </c>
      <c r="E1762" t="inlineStr">
        <is>
          <t>South</t>
        </is>
      </c>
      <c r="F1762" t="inlineStr">
        <is>
          <t>P0135</t>
        </is>
      </c>
      <c r="G1762" t="inlineStr">
        <is>
          <t>Prod_0135</t>
        </is>
      </c>
      <c r="H1762" t="inlineStr">
        <is>
          <t>Food</t>
        </is>
      </c>
      <c r="I1762" t="n">
        <v>3</v>
      </c>
      <c r="J1762" t="n">
        <v>108.78</v>
      </c>
      <c r="K1762" t="n">
        <v>0</v>
      </c>
      <c r="L1762">
        <f>I1762*J1762*(1-K1762)</f>
        <v/>
      </c>
      <c r="M1762">
        <f>VLOOKUP(F1762,Products!A:D,4,FALSE)*I1762</f>
        <v/>
      </c>
      <c r="N1762">
        <f>L1762-M1762</f>
        <v/>
      </c>
    </row>
    <row r="1763">
      <c r="A1763" t="inlineStr">
        <is>
          <t>T1001761</t>
        </is>
      </c>
      <c r="B1763" t="inlineStr">
        <is>
          <t>2024-09-05</t>
        </is>
      </c>
      <c r="C1763" t="inlineStr">
        <is>
          <t>S032</t>
        </is>
      </c>
      <c r="D1763" t="inlineStr">
        <is>
          <t>Store_032</t>
        </is>
      </c>
      <c r="E1763" t="inlineStr">
        <is>
          <t>Central</t>
        </is>
      </c>
      <c r="F1763" t="inlineStr">
        <is>
          <t>P0163</t>
        </is>
      </c>
      <c r="G1763" t="inlineStr">
        <is>
          <t>Prod_0163</t>
        </is>
      </c>
      <c r="H1763" t="inlineStr">
        <is>
          <t>Food</t>
        </is>
      </c>
      <c r="I1763" t="n">
        <v>8</v>
      </c>
      <c r="J1763" t="n">
        <v>704.83</v>
      </c>
      <c r="K1763" t="n">
        <v>0.05</v>
      </c>
      <c r="L1763">
        <f>I1763*J1763*(1-K1763)</f>
        <v/>
      </c>
      <c r="M1763">
        <f>VLOOKUP(F1763,Products!A:D,4,FALSE)*I1763</f>
        <v/>
      </c>
      <c r="N1763">
        <f>L1763-M1763</f>
        <v/>
      </c>
    </row>
    <row r="1764">
      <c r="A1764" t="inlineStr">
        <is>
          <t>T1001762</t>
        </is>
      </c>
      <c r="B1764" t="inlineStr">
        <is>
          <t>2023-09-04</t>
        </is>
      </c>
      <c r="C1764" t="inlineStr">
        <is>
          <t>S009</t>
        </is>
      </c>
      <c r="D1764" t="inlineStr">
        <is>
          <t>Store_009</t>
        </is>
      </c>
      <c r="E1764" t="inlineStr">
        <is>
          <t>Central</t>
        </is>
      </c>
      <c r="F1764" t="inlineStr">
        <is>
          <t>P0120</t>
        </is>
      </c>
      <c r="G1764" t="inlineStr">
        <is>
          <t>Prod_0120</t>
        </is>
      </c>
      <c r="H1764" t="inlineStr">
        <is>
          <t>Stationery</t>
        </is>
      </c>
      <c r="I1764" t="n">
        <v>2</v>
      </c>
      <c r="J1764" t="n">
        <v>484.19</v>
      </c>
      <c r="K1764" t="n">
        <v>0</v>
      </c>
      <c r="L1764">
        <f>I1764*J1764*(1-K1764)</f>
        <v/>
      </c>
      <c r="M1764">
        <f>VLOOKUP(F1764,Products!A:D,4,FALSE)*I1764</f>
        <v/>
      </c>
      <c r="N1764">
        <f>L1764-M1764</f>
        <v/>
      </c>
    </row>
    <row r="1765">
      <c r="A1765" t="inlineStr">
        <is>
          <t>T1001763</t>
        </is>
      </c>
      <c r="B1765" t="inlineStr">
        <is>
          <t>2023-12-22</t>
        </is>
      </c>
      <c r="C1765" t="inlineStr">
        <is>
          <t>S024</t>
        </is>
      </c>
      <c r="D1765" t="inlineStr">
        <is>
          <t>Store_024</t>
        </is>
      </c>
      <c r="E1765" t="inlineStr">
        <is>
          <t>South</t>
        </is>
      </c>
      <c r="F1765" t="inlineStr">
        <is>
          <t>P0011</t>
        </is>
      </c>
      <c r="G1765" t="inlineStr">
        <is>
          <t>Prod_0011</t>
        </is>
      </c>
      <c r="H1765" t="inlineStr">
        <is>
          <t>Household</t>
        </is>
      </c>
      <c r="I1765" t="n">
        <v>1</v>
      </c>
      <c r="J1765" t="n">
        <v>418.65</v>
      </c>
      <c r="K1765" t="n">
        <v>0</v>
      </c>
      <c r="L1765">
        <f>I1765*J1765*(1-K1765)</f>
        <v/>
      </c>
      <c r="M1765">
        <f>VLOOKUP(F1765,Products!A:D,4,FALSE)*I1765</f>
        <v/>
      </c>
      <c r="N1765">
        <f>L1765-M1765</f>
        <v/>
      </c>
    </row>
    <row r="1766">
      <c r="A1766" t="inlineStr">
        <is>
          <t>T1001764</t>
        </is>
      </c>
      <c r="B1766" t="inlineStr">
        <is>
          <t>2025-06-24</t>
        </is>
      </c>
      <c r="C1766" t="inlineStr">
        <is>
          <t>S010</t>
        </is>
      </c>
      <c r="D1766" t="inlineStr">
        <is>
          <t>Store_010</t>
        </is>
      </c>
      <c r="E1766" t="inlineStr">
        <is>
          <t>North</t>
        </is>
      </c>
      <c r="F1766" t="inlineStr">
        <is>
          <t>P0157</t>
        </is>
      </c>
      <c r="G1766" t="inlineStr">
        <is>
          <t>Prod_0157</t>
        </is>
      </c>
      <c r="H1766" t="inlineStr">
        <is>
          <t>Toys</t>
        </is>
      </c>
      <c r="I1766" t="n">
        <v>3</v>
      </c>
      <c r="J1766" t="n">
        <v>276.43</v>
      </c>
      <c r="K1766" t="n">
        <v>0</v>
      </c>
      <c r="L1766">
        <f>I1766*J1766*(1-K1766)</f>
        <v/>
      </c>
      <c r="M1766">
        <f>VLOOKUP(F1766,Products!A:D,4,FALSE)*I1766</f>
        <v/>
      </c>
      <c r="N1766">
        <f>L1766-M1766</f>
        <v/>
      </c>
    </row>
    <row r="1767">
      <c r="A1767" t="inlineStr">
        <is>
          <t>T1001765</t>
        </is>
      </c>
      <c r="B1767" t="inlineStr">
        <is>
          <t>2025-04-04</t>
        </is>
      </c>
      <c r="C1767" t="inlineStr">
        <is>
          <t>S002</t>
        </is>
      </c>
      <c r="D1767" t="inlineStr">
        <is>
          <t>Store_002</t>
        </is>
      </c>
      <c r="E1767" t="inlineStr">
        <is>
          <t>South</t>
        </is>
      </c>
      <c r="F1767" t="inlineStr">
        <is>
          <t>P0006</t>
        </is>
      </c>
      <c r="G1767" t="inlineStr">
        <is>
          <t>Prod_0006</t>
        </is>
      </c>
      <c r="H1767" t="inlineStr">
        <is>
          <t>Food</t>
        </is>
      </c>
      <c r="I1767" t="n">
        <v>9</v>
      </c>
      <c r="J1767" t="n">
        <v>852.1900000000001</v>
      </c>
      <c r="K1767" t="n">
        <v>0</v>
      </c>
      <c r="L1767">
        <f>I1767*J1767*(1-K1767)</f>
        <v/>
      </c>
      <c r="M1767">
        <f>VLOOKUP(F1767,Products!A:D,4,FALSE)*I1767</f>
        <v/>
      </c>
      <c r="N1767">
        <f>L1767-M1767</f>
        <v/>
      </c>
    </row>
    <row r="1768">
      <c r="A1768" t="inlineStr">
        <is>
          <t>T1001766</t>
        </is>
      </c>
      <c r="B1768" t="inlineStr">
        <is>
          <t>2023-03-15</t>
        </is>
      </c>
      <c r="C1768" t="inlineStr">
        <is>
          <t>S023</t>
        </is>
      </c>
      <c r="D1768" t="inlineStr">
        <is>
          <t>Store_023</t>
        </is>
      </c>
      <c r="E1768" t="inlineStr">
        <is>
          <t>South</t>
        </is>
      </c>
      <c r="F1768" t="inlineStr">
        <is>
          <t>P0162</t>
        </is>
      </c>
      <c r="G1768" t="inlineStr">
        <is>
          <t>Prod_0162</t>
        </is>
      </c>
      <c r="H1768" t="inlineStr">
        <is>
          <t>Food</t>
        </is>
      </c>
      <c r="I1768" t="n">
        <v>1</v>
      </c>
      <c r="J1768" t="n">
        <v>540.59</v>
      </c>
      <c r="K1768" t="n">
        <v>0.05</v>
      </c>
      <c r="L1768">
        <f>I1768*J1768*(1-K1768)</f>
        <v/>
      </c>
      <c r="M1768">
        <f>VLOOKUP(F1768,Products!A:D,4,FALSE)*I1768</f>
        <v/>
      </c>
      <c r="N1768">
        <f>L1768-M1768</f>
        <v/>
      </c>
    </row>
    <row r="1769">
      <c r="A1769" t="inlineStr">
        <is>
          <t>T1001767</t>
        </is>
      </c>
      <c r="B1769" t="inlineStr">
        <is>
          <t>2024-07-16</t>
        </is>
      </c>
      <c r="C1769" t="inlineStr">
        <is>
          <t>S015</t>
        </is>
      </c>
      <c r="D1769" t="inlineStr">
        <is>
          <t>Store_015</t>
        </is>
      </c>
      <c r="E1769" t="inlineStr">
        <is>
          <t>North</t>
        </is>
      </c>
      <c r="F1769" t="inlineStr">
        <is>
          <t>P0121</t>
        </is>
      </c>
      <c r="G1769" t="inlineStr">
        <is>
          <t>Prod_0121</t>
        </is>
      </c>
      <c r="H1769" t="inlineStr">
        <is>
          <t>Clothing</t>
        </is>
      </c>
      <c r="I1769" t="n">
        <v>3</v>
      </c>
      <c r="J1769" t="n">
        <v>795.01</v>
      </c>
      <c r="K1769" t="n">
        <v>0.05</v>
      </c>
      <c r="L1769">
        <f>I1769*J1769*(1-K1769)</f>
        <v/>
      </c>
      <c r="M1769">
        <f>VLOOKUP(F1769,Products!A:D,4,FALSE)*I1769</f>
        <v/>
      </c>
      <c r="N1769">
        <f>L1769-M1769</f>
        <v/>
      </c>
    </row>
    <row r="1770">
      <c r="A1770" t="inlineStr">
        <is>
          <t>T1001768</t>
        </is>
      </c>
      <c r="B1770" t="inlineStr">
        <is>
          <t>2025-07-09</t>
        </is>
      </c>
      <c r="C1770" t="inlineStr">
        <is>
          <t>S049</t>
        </is>
      </c>
      <c r="D1770" t="inlineStr">
        <is>
          <t>Store_049</t>
        </is>
      </c>
      <c r="E1770" t="inlineStr">
        <is>
          <t>North</t>
        </is>
      </c>
      <c r="F1770" t="inlineStr">
        <is>
          <t>P0015</t>
        </is>
      </c>
      <c r="G1770" t="inlineStr">
        <is>
          <t>Prod_0015</t>
        </is>
      </c>
      <c r="H1770" t="inlineStr">
        <is>
          <t>Food</t>
        </is>
      </c>
      <c r="I1770" t="n">
        <v>3</v>
      </c>
      <c r="J1770" t="n">
        <v>119.31</v>
      </c>
      <c r="K1770" t="n">
        <v>0</v>
      </c>
      <c r="L1770">
        <f>I1770*J1770*(1-K1770)</f>
        <v/>
      </c>
      <c r="M1770">
        <f>VLOOKUP(F1770,Products!A:D,4,FALSE)*I1770</f>
        <v/>
      </c>
      <c r="N1770">
        <f>L1770-M1770</f>
        <v/>
      </c>
    </row>
    <row r="1771">
      <c r="A1771" t="inlineStr">
        <is>
          <t>T1001769</t>
        </is>
      </c>
      <c r="B1771" t="inlineStr">
        <is>
          <t>2025-05-31</t>
        </is>
      </c>
      <c r="C1771" t="inlineStr">
        <is>
          <t>S017</t>
        </is>
      </c>
      <c r="D1771" t="inlineStr">
        <is>
          <t>Store_017</t>
        </is>
      </c>
      <c r="E1771" t="inlineStr">
        <is>
          <t>South</t>
        </is>
      </c>
      <c r="F1771" t="inlineStr">
        <is>
          <t>P0023</t>
        </is>
      </c>
      <c r="G1771" t="inlineStr">
        <is>
          <t>Prod_0023</t>
        </is>
      </c>
      <c r="H1771" t="inlineStr">
        <is>
          <t>Stationery</t>
        </is>
      </c>
      <c r="I1771" t="n">
        <v>4</v>
      </c>
      <c r="J1771" t="n">
        <v>183.06</v>
      </c>
      <c r="K1771" t="n">
        <v>0</v>
      </c>
      <c r="L1771">
        <f>I1771*J1771*(1-K1771)</f>
        <v/>
      </c>
      <c r="M1771">
        <f>VLOOKUP(F1771,Products!A:D,4,FALSE)*I1771</f>
        <v/>
      </c>
      <c r="N1771">
        <f>L1771-M1771</f>
        <v/>
      </c>
    </row>
    <row r="1772">
      <c r="A1772" t="inlineStr">
        <is>
          <t>T1001770</t>
        </is>
      </c>
      <c r="B1772" t="inlineStr">
        <is>
          <t>2024-10-09</t>
        </is>
      </c>
      <c r="C1772" t="inlineStr">
        <is>
          <t>S021</t>
        </is>
      </c>
      <c r="D1772" t="inlineStr">
        <is>
          <t>Store_021</t>
        </is>
      </c>
      <c r="E1772" t="inlineStr">
        <is>
          <t>North</t>
        </is>
      </c>
      <c r="F1772" t="inlineStr">
        <is>
          <t>P0119</t>
        </is>
      </c>
      <c r="G1772" t="inlineStr">
        <is>
          <t>Prod_0119</t>
        </is>
      </c>
      <c r="H1772" t="inlineStr">
        <is>
          <t>Electronics</t>
        </is>
      </c>
      <c r="I1772" t="n">
        <v>9</v>
      </c>
      <c r="J1772" t="n">
        <v>321.67</v>
      </c>
      <c r="K1772" t="n">
        <v>0.05</v>
      </c>
      <c r="L1772">
        <f>I1772*J1772*(1-K1772)</f>
        <v/>
      </c>
      <c r="M1772">
        <f>VLOOKUP(F1772,Products!A:D,4,FALSE)*I1772</f>
        <v/>
      </c>
      <c r="N1772">
        <f>L1772-M1772</f>
        <v/>
      </c>
    </row>
    <row r="1773">
      <c r="A1773" t="inlineStr">
        <is>
          <t>T1001771</t>
        </is>
      </c>
      <c r="B1773" t="inlineStr">
        <is>
          <t>2025-08-15</t>
        </is>
      </c>
      <c r="C1773" t="inlineStr">
        <is>
          <t>S002</t>
        </is>
      </c>
      <c r="D1773" t="inlineStr">
        <is>
          <t>Store_002</t>
        </is>
      </c>
      <c r="E1773" t="inlineStr">
        <is>
          <t>South</t>
        </is>
      </c>
      <c r="F1773" t="inlineStr">
        <is>
          <t>P0080</t>
        </is>
      </c>
      <c r="G1773" t="inlineStr">
        <is>
          <t>Prod_0080</t>
        </is>
      </c>
      <c r="H1773" t="inlineStr">
        <is>
          <t>Clothing</t>
        </is>
      </c>
      <c r="I1773" t="n">
        <v>7</v>
      </c>
      <c r="J1773" t="n">
        <v>758.42</v>
      </c>
      <c r="K1773" t="n">
        <v>0.05</v>
      </c>
      <c r="L1773">
        <f>I1773*J1773*(1-K1773)</f>
        <v/>
      </c>
      <c r="M1773">
        <f>VLOOKUP(F1773,Products!A:D,4,FALSE)*I1773</f>
        <v/>
      </c>
      <c r="N1773">
        <f>L1773-M1773</f>
        <v/>
      </c>
    </row>
    <row r="1774">
      <c r="A1774" t="inlineStr">
        <is>
          <t>T1001772</t>
        </is>
      </c>
      <c r="B1774" t="inlineStr">
        <is>
          <t>2024-06-20</t>
        </is>
      </c>
      <c r="C1774" t="inlineStr">
        <is>
          <t>S016</t>
        </is>
      </c>
      <c r="D1774" t="inlineStr">
        <is>
          <t>Store_016</t>
        </is>
      </c>
      <c r="E1774" t="inlineStr">
        <is>
          <t>West</t>
        </is>
      </c>
      <c r="F1774" t="inlineStr">
        <is>
          <t>P0191</t>
        </is>
      </c>
      <c r="G1774" t="inlineStr">
        <is>
          <t>Prod_0191</t>
        </is>
      </c>
      <c r="H1774" t="inlineStr">
        <is>
          <t>Food</t>
        </is>
      </c>
      <c r="I1774" t="n">
        <v>7</v>
      </c>
      <c r="J1774" t="n">
        <v>421.29</v>
      </c>
      <c r="K1774" t="n">
        <v>0</v>
      </c>
      <c r="L1774">
        <f>I1774*J1774*(1-K1774)</f>
        <v/>
      </c>
      <c r="M1774">
        <f>VLOOKUP(F1774,Products!A:D,4,FALSE)*I1774</f>
        <v/>
      </c>
      <c r="N1774">
        <f>L1774-M1774</f>
        <v/>
      </c>
    </row>
    <row r="1775">
      <c r="A1775" t="inlineStr">
        <is>
          <t>T1001773</t>
        </is>
      </c>
      <c r="B1775" t="inlineStr">
        <is>
          <t>2025-06-12</t>
        </is>
      </c>
      <c r="C1775" t="inlineStr">
        <is>
          <t>S013</t>
        </is>
      </c>
      <c r="D1775" t="inlineStr">
        <is>
          <t>Store_013</t>
        </is>
      </c>
      <c r="E1775" t="inlineStr">
        <is>
          <t>North</t>
        </is>
      </c>
      <c r="F1775" t="inlineStr">
        <is>
          <t>P0158</t>
        </is>
      </c>
      <c r="G1775" t="inlineStr">
        <is>
          <t>Prod_0158</t>
        </is>
      </c>
      <c r="H1775" t="inlineStr">
        <is>
          <t>Beverages</t>
        </is>
      </c>
      <c r="I1775" t="n">
        <v>9</v>
      </c>
      <c r="J1775" t="n">
        <v>237.56</v>
      </c>
      <c r="K1775" t="n">
        <v>0.05</v>
      </c>
      <c r="L1775">
        <f>I1775*J1775*(1-K1775)</f>
        <v/>
      </c>
      <c r="M1775">
        <f>VLOOKUP(F1775,Products!A:D,4,FALSE)*I1775</f>
        <v/>
      </c>
      <c r="N1775">
        <f>L1775-M1775</f>
        <v/>
      </c>
    </row>
    <row r="1776">
      <c r="A1776" t="inlineStr">
        <is>
          <t>T1001774</t>
        </is>
      </c>
      <c r="B1776" t="inlineStr">
        <is>
          <t>2025-02-21</t>
        </is>
      </c>
      <c r="C1776" t="inlineStr">
        <is>
          <t>S003</t>
        </is>
      </c>
      <c r="D1776" t="inlineStr">
        <is>
          <t>Store_003</t>
        </is>
      </c>
      <c r="E1776" t="inlineStr">
        <is>
          <t>North</t>
        </is>
      </c>
      <c r="F1776" t="inlineStr">
        <is>
          <t>P0086</t>
        </is>
      </c>
      <c r="G1776" t="inlineStr">
        <is>
          <t>Prod_0086</t>
        </is>
      </c>
      <c r="H1776" t="inlineStr">
        <is>
          <t>Stationery</t>
        </is>
      </c>
      <c r="I1776" t="n">
        <v>8</v>
      </c>
      <c r="J1776" t="n">
        <v>1081.54</v>
      </c>
      <c r="K1776" t="n">
        <v>0</v>
      </c>
      <c r="L1776">
        <f>I1776*J1776*(1-K1776)</f>
        <v/>
      </c>
      <c r="M1776">
        <f>VLOOKUP(F1776,Products!A:D,4,FALSE)*I1776</f>
        <v/>
      </c>
      <c r="N1776">
        <f>L1776-M1776</f>
        <v/>
      </c>
    </row>
    <row r="1777">
      <c r="A1777" t="inlineStr">
        <is>
          <t>T1001775</t>
        </is>
      </c>
      <c r="B1777" t="inlineStr">
        <is>
          <t>2024-04-16</t>
        </is>
      </c>
      <c r="C1777" t="inlineStr">
        <is>
          <t>S023</t>
        </is>
      </c>
      <c r="D1777" t="inlineStr">
        <is>
          <t>Store_023</t>
        </is>
      </c>
      <c r="E1777" t="inlineStr">
        <is>
          <t>South</t>
        </is>
      </c>
      <c r="F1777" t="inlineStr">
        <is>
          <t>P0032</t>
        </is>
      </c>
      <c r="G1777" t="inlineStr">
        <is>
          <t>Prod_0032</t>
        </is>
      </c>
      <c r="H1777" t="inlineStr">
        <is>
          <t>Beverages</t>
        </is>
      </c>
      <c r="I1777" t="n">
        <v>9</v>
      </c>
      <c r="J1777" t="n">
        <v>341.88</v>
      </c>
      <c r="K1777" t="n">
        <v>0.1</v>
      </c>
      <c r="L1777">
        <f>I1777*J1777*(1-K1777)</f>
        <v/>
      </c>
      <c r="M1777">
        <f>VLOOKUP(F1777,Products!A:D,4,FALSE)*I1777</f>
        <v/>
      </c>
      <c r="N1777">
        <f>L1777-M1777</f>
        <v/>
      </c>
    </row>
    <row r="1778">
      <c r="A1778" t="inlineStr">
        <is>
          <t>T1001776</t>
        </is>
      </c>
      <c r="B1778" t="inlineStr">
        <is>
          <t>2024-07-13</t>
        </is>
      </c>
      <c r="C1778" t="inlineStr">
        <is>
          <t>S003</t>
        </is>
      </c>
      <c r="D1778" t="inlineStr">
        <is>
          <t>Store_003</t>
        </is>
      </c>
      <c r="E1778" t="inlineStr">
        <is>
          <t>North</t>
        </is>
      </c>
      <c r="F1778" t="inlineStr">
        <is>
          <t>P0091</t>
        </is>
      </c>
      <c r="G1778" t="inlineStr">
        <is>
          <t>Prod_0091</t>
        </is>
      </c>
      <c r="H1778" t="inlineStr">
        <is>
          <t>Toys</t>
        </is>
      </c>
      <c r="I1778" t="n">
        <v>4</v>
      </c>
      <c r="J1778" t="n">
        <v>235.51</v>
      </c>
      <c r="K1778" t="n">
        <v>0</v>
      </c>
      <c r="L1778">
        <f>I1778*J1778*(1-K1778)</f>
        <v/>
      </c>
      <c r="M1778">
        <f>VLOOKUP(F1778,Products!A:D,4,FALSE)*I1778</f>
        <v/>
      </c>
      <c r="N1778">
        <f>L1778-M1778</f>
        <v/>
      </c>
    </row>
    <row r="1779">
      <c r="A1779" t="inlineStr">
        <is>
          <t>T1001777</t>
        </is>
      </c>
      <c r="B1779" t="inlineStr">
        <is>
          <t>2024-03-29</t>
        </is>
      </c>
      <c r="C1779" t="inlineStr">
        <is>
          <t>S030</t>
        </is>
      </c>
      <c r="D1779" t="inlineStr">
        <is>
          <t>Store_030</t>
        </is>
      </c>
      <c r="E1779" t="inlineStr">
        <is>
          <t>North</t>
        </is>
      </c>
      <c r="F1779" t="inlineStr">
        <is>
          <t>P0062</t>
        </is>
      </c>
      <c r="G1779" t="inlineStr">
        <is>
          <t>Prod_0062</t>
        </is>
      </c>
      <c r="H1779" t="inlineStr">
        <is>
          <t>Beverages</t>
        </is>
      </c>
      <c r="I1779" t="n">
        <v>1</v>
      </c>
      <c r="J1779" t="n">
        <v>634.4400000000001</v>
      </c>
      <c r="K1779" t="n">
        <v>0</v>
      </c>
      <c r="L1779">
        <f>I1779*J1779*(1-K1779)</f>
        <v/>
      </c>
      <c r="M1779">
        <f>VLOOKUP(F1779,Products!A:D,4,FALSE)*I1779</f>
        <v/>
      </c>
      <c r="N1779">
        <f>L1779-M1779</f>
        <v/>
      </c>
    </row>
    <row r="1780">
      <c r="A1780" t="inlineStr">
        <is>
          <t>T1001778</t>
        </is>
      </c>
      <c r="B1780" t="inlineStr">
        <is>
          <t>2023-09-18</t>
        </is>
      </c>
      <c r="C1780" t="inlineStr">
        <is>
          <t>S041</t>
        </is>
      </c>
      <c r="D1780" t="inlineStr">
        <is>
          <t>Store_041</t>
        </is>
      </c>
      <c r="E1780" t="inlineStr">
        <is>
          <t>East</t>
        </is>
      </c>
      <c r="F1780" t="inlineStr">
        <is>
          <t>P0047</t>
        </is>
      </c>
      <c r="G1780" t="inlineStr">
        <is>
          <t>Prod_0047</t>
        </is>
      </c>
      <c r="H1780" t="inlineStr">
        <is>
          <t>Beverages</t>
        </is>
      </c>
      <c r="I1780" t="n">
        <v>5</v>
      </c>
      <c r="J1780" t="n">
        <v>488.31</v>
      </c>
      <c r="K1780" t="n">
        <v>0</v>
      </c>
      <c r="L1780">
        <f>I1780*J1780*(1-K1780)</f>
        <v/>
      </c>
      <c r="M1780">
        <f>VLOOKUP(F1780,Products!A:D,4,FALSE)*I1780</f>
        <v/>
      </c>
      <c r="N1780">
        <f>L1780-M1780</f>
        <v/>
      </c>
    </row>
    <row r="1781">
      <c r="A1781" t="inlineStr">
        <is>
          <t>T1001779</t>
        </is>
      </c>
      <c r="B1781" t="inlineStr">
        <is>
          <t>2023-05-02</t>
        </is>
      </c>
      <c r="C1781" t="inlineStr">
        <is>
          <t>S022</t>
        </is>
      </c>
      <c r="D1781" t="inlineStr">
        <is>
          <t>Store_022</t>
        </is>
      </c>
      <c r="E1781" t="inlineStr">
        <is>
          <t>East</t>
        </is>
      </c>
      <c r="F1781" t="inlineStr">
        <is>
          <t>P0183</t>
        </is>
      </c>
      <c r="G1781" t="inlineStr">
        <is>
          <t>Prod_0183</t>
        </is>
      </c>
      <c r="H1781" t="inlineStr">
        <is>
          <t>Stationery</t>
        </is>
      </c>
      <c r="I1781" t="n">
        <v>9</v>
      </c>
      <c r="J1781" t="n">
        <v>1013.64</v>
      </c>
      <c r="K1781" t="n">
        <v>0.1</v>
      </c>
      <c r="L1781">
        <f>I1781*J1781*(1-K1781)</f>
        <v/>
      </c>
      <c r="M1781">
        <f>VLOOKUP(F1781,Products!A:D,4,FALSE)*I1781</f>
        <v/>
      </c>
      <c r="N1781">
        <f>L1781-M1781</f>
        <v/>
      </c>
    </row>
    <row r="1782">
      <c r="A1782" t="inlineStr">
        <is>
          <t>T1001780</t>
        </is>
      </c>
      <c r="B1782" t="inlineStr">
        <is>
          <t>2025-07-22</t>
        </is>
      </c>
      <c r="C1782" t="inlineStr">
        <is>
          <t>S005</t>
        </is>
      </c>
      <c r="D1782" t="inlineStr">
        <is>
          <t>Store_005</t>
        </is>
      </c>
      <c r="E1782" t="inlineStr">
        <is>
          <t>Central</t>
        </is>
      </c>
      <c r="F1782" t="inlineStr">
        <is>
          <t>P0038</t>
        </is>
      </c>
      <c r="G1782" t="inlineStr">
        <is>
          <t>Prod_0038</t>
        </is>
      </c>
      <c r="H1782" t="inlineStr">
        <is>
          <t>Beverages</t>
        </is>
      </c>
      <c r="I1782" t="n">
        <v>5</v>
      </c>
      <c r="J1782" t="n">
        <v>974</v>
      </c>
      <c r="K1782" t="n">
        <v>0.05</v>
      </c>
      <c r="L1782">
        <f>I1782*J1782*(1-K1782)</f>
        <v/>
      </c>
      <c r="M1782">
        <f>VLOOKUP(F1782,Products!A:D,4,FALSE)*I1782</f>
        <v/>
      </c>
      <c r="N1782">
        <f>L1782-M1782</f>
        <v/>
      </c>
    </row>
    <row r="1783">
      <c r="A1783" t="inlineStr">
        <is>
          <t>T1001781</t>
        </is>
      </c>
      <c r="B1783" t="inlineStr">
        <is>
          <t>2024-08-28</t>
        </is>
      </c>
      <c r="C1783" t="inlineStr">
        <is>
          <t>S027</t>
        </is>
      </c>
      <c r="D1783" t="inlineStr">
        <is>
          <t>Store_027</t>
        </is>
      </c>
      <c r="E1783" t="inlineStr">
        <is>
          <t>South</t>
        </is>
      </c>
      <c r="F1783" t="inlineStr">
        <is>
          <t>P0083</t>
        </is>
      </c>
      <c r="G1783" t="inlineStr">
        <is>
          <t>Prod_0083</t>
        </is>
      </c>
      <c r="H1783" t="inlineStr">
        <is>
          <t>Clothing</t>
        </is>
      </c>
      <c r="I1783" t="n">
        <v>5</v>
      </c>
      <c r="J1783" t="n">
        <v>444.22</v>
      </c>
      <c r="K1783" t="n">
        <v>0</v>
      </c>
      <c r="L1783">
        <f>I1783*J1783*(1-K1783)</f>
        <v/>
      </c>
      <c r="M1783">
        <f>VLOOKUP(F1783,Products!A:D,4,FALSE)*I1783</f>
        <v/>
      </c>
      <c r="N1783">
        <f>L1783-M1783</f>
        <v/>
      </c>
    </row>
    <row r="1784">
      <c r="A1784" t="inlineStr">
        <is>
          <t>T1001782</t>
        </is>
      </c>
      <c r="B1784" t="inlineStr">
        <is>
          <t>2024-04-09</t>
        </is>
      </c>
      <c r="C1784" t="inlineStr">
        <is>
          <t>S042</t>
        </is>
      </c>
      <c r="D1784" t="inlineStr">
        <is>
          <t>Store_042</t>
        </is>
      </c>
      <c r="E1784" t="inlineStr">
        <is>
          <t>Central</t>
        </is>
      </c>
      <c r="F1784" t="inlineStr">
        <is>
          <t>P0076</t>
        </is>
      </c>
      <c r="G1784" t="inlineStr">
        <is>
          <t>Prod_0076</t>
        </is>
      </c>
      <c r="H1784" t="inlineStr">
        <is>
          <t>Clothing</t>
        </is>
      </c>
      <c r="I1784" t="n">
        <v>3</v>
      </c>
      <c r="J1784" t="n">
        <v>445.68</v>
      </c>
      <c r="K1784" t="n">
        <v>0</v>
      </c>
      <c r="L1784">
        <f>I1784*J1784*(1-K1784)</f>
        <v/>
      </c>
      <c r="M1784">
        <f>VLOOKUP(F1784,Products!A:D,4,FALSE)*I1784</f>
        <v/>
      </c>
      <c r="N1784">
        <f>L1784-M1784</f>
        <v/>
      </c>
    </row>
    <row r="1785">
      <c r="A1785" t="inlineStr">
        <is>
          <t>T1001783</t>
        </is>
      </c>
      <c r="B1785" t="inlineStr">
        <is>
          <t>2024-01-28</t>
        </is>
      </c>
      <c r="C1785" t="inlineStr">
        <is>
          <t>S004</t>
        </is>
      </c>
      <c r="D1785" t="inlineStr">
        <is>
          <t>Store_004</t>
        </is>
      </c>
      <c r="E1785" t="inlineStr">
        <is>
          <t>Central</t>
        </is>
      </c>
      <c r="F1785" t="inlineStr">
        <is>
          <t>P0138</t>
        </is>
      </c>
      <c r="G1785" t="inlineStr">
        <is>
          <t>Prod_0138</t>
        </is>
      </c>
      <c r="H1785" t="inlineStr">
        <is>
          <t>Household</t>
        </is>
      </c>
      <c r="I1785" t="n">
        <v>7</v>
      </c>
      <c r="J1785" t="n">
        <v>262.33</v>
      </c>
      <c r="K1785" t="n">
        <v>0.15</v>
      </c>
      <c r="L1785">
        <f>I1785*J1785*(1-K1785)</f>
        <v/>
      </c>
      <c r="M1785">
        <f>VLOOKUP(F1785,Products!A:D,4,FALSE)*I1785</f>
        <v/>
      </c>
      <c r="N1785">
        <f>L1785-M1785</f>
        <v/>
      </c>
    </row>
    <row r="1786">
      <c r="A1786" t="inlineStr">
        <is>
          <t>T1001784</t>
        </is>
      </c>
      <c r="B1786" t="inlineStr">
        <is>
          <t>2023-03-21</t>
        </is>
      </c>
      <c r="C1786" t="inlineStr">
        <is>
          <t>S027</t>
        </is>
      </c>
      <c r="D1786" t="inlineStr">
        <is>
          <t>Store_027</t>
        </is>
      </c>
      <c r="E1786" t="inlineStr">
        <is>
          <t>South</t>
        </is>
      </c>
      <c r="F1786" t="inlineStr">
        <is>
          <t>P0134</t>
        </is>
      </c>
      <c r="G1786" t="inlineStr">
        <is>
          <t>Prod_0134</t>
        </is>
      </c>
      <c r="H1786" t="inlineStr">
        <is>
          <t>Food</t>
        </is>
      </c>
      <c r="I1786" t="n">
        <v>3</v>
      </c>
      <c r="J1786" t="n">
        <v>394.93</v>
      </c>
      <c r="K1786" t="n">
        <v>0.15</v>
      </c>
      <c r="L1786">
        <f>I1786*J1786*(1-K1786)</f>
        <v/>
      </c>
      <c r="M1786">
        <f>VLOOKUP(F1786,Products!A:D,4,FALSE)*I1786</f>
        <v/>
      </c>
      <c r="N1786">
        <f>L1786-M1786</f>
        <v/>
      </c>
    </row>
    <row r="1787">
      <c r="A1787" t="inlineStr">
        <is>
          <t>T1001785</t>
        </is>
      </c>
      <c r="B1787" t="inlineStr">
        <is>
          <t>2024-06-03</t>
        </is>
      </c>
      <c r="C1787" t="inlineStr">
        <is>
          <t>S036</t>
        </is>
      </c>
      <c r="D1787" t="inlineStr">
        <is>
          <t>Store_036</t>
        </is>
      </c>
      <c r="E1787" t="inlineStr">
        <is>
          <t>Central</t>
        </is>
      </c>
      <c r="F1787" t="inlineStr">
        <is>
          <t>P0010</t>
        </is>
      </c>
      <c r="G1787" t="inlineStr">
        <is>
          <t>Prod_0010</t>
        </is>
      </c>
      <c r="H1787" t="inlineStr">
        <is>
          <t>Electronics</t>
        </is>
      </c>
      <c r="I1787" t="n">
        <v>4</v>
      </c>
      <c r="J1787" t="n">
        <v>646.83</v>
      </c>
      <c r="K1787" t="n">
        <v>0</v>
      </c>
      <c r="L1787">
        <f>I1787*J1787*(1-K1787)</f>
        <v/>
      </c>
      <c r="M1787">
        <f>VLOOKUP(F1787,Products!A:D,4,FALSE)*I1787</f>
        <v/>
      </c>
      <c r="N1787">
        <f>L1787-M1787</f>
        <v/>
      </c>
    </row>
    <row r="1788">
      <c r="A1788" t="inlineStr">
        <is>
          <t>T1001786</t>
        </is>
      </c>
      <c r="B1788" t="inlineStr">
        <is>
          <t>2024-04-17</t>
        </is>
      </c>
      <c r="C1788" t="inlineStr">
        <is>
          <t>S018</t>
        </is>
      </c>
      <c r="D1788" t="inlineStr">
        <is>
          <t>Store_018</t>
        </is>
      </c>
      <c r="E1788" t="inlineStr">
        <is>
          <t>South</t>
        </is>
      </c>
      <c r="F1788" t="inlineStr">
        <is>
          <t>P0076</t>
        </is>
      </c>
      <c r="G1788" t="inlineStr">
        <is>
          <t>Prod_0076</t>
        </is>
      </c>
      <c r="H1788" t="inlineStr">
        <is>
          <t>Clothing</t>
        </is>
      </c>
      <c r="I1788" t="n">
        <v>2</v>
      </c>
      <c r="J1788" t="n">
        <v>408.26</v>
      </c>
      <c r="K1788" t="n">
        <v>0.1</v>
      </c>
      <c r="L1788">
        <f>I1788*J1788*(1-K1788)</f>
        <v/>
      </c>
      <c r="M1788">
        <f>VLOOKUP(F1788,Products!A:D,4,FALSE)*I1788</f>
        <v/>
      </c>
      <c r="N1788">
        <f>L1788-M1788</f>
        <v/>
      </c>
    </row>
    <row r="1789">
      <c r="A1789" t="inlineStr">
        <is>
          <t>T1001787</t>
        </is>
      </c>
      <c r="B1789" t="inlineStr">
        <is>
          <t>2025-07-04</t>
        </is>
      </c>
      <c r="C1789" t="inlineStr">
        <is>
          <t>S021</t>
        </is>
      </c>
      <c r="D1789" t="inlineStr">
        <is>
          <t>Store_021</t>
        </is>
      </c>
      <c r="E1789" t="inlineStr">
        <is>
          <t>North</t>
        </is>
      </c>
      <c r="F1789" t="inlineStr">
        <is>
          <t>P0117</t>
        </is>
      </c>
      <c r="G1789" t="inlineStr">
        <is>
          <t>Prod_0117</t>
        </is>
      </c>
      <c r="H1789" t="inlineStr">
        <is>
          <t>Electronics</t>
        </is>
      </c>
      <c r="I1789" t="n">
        <v>4</v>
      </c>
      <c r="J1789" t="n">
        <v>400.49</v>
      </c>
      <c r="K1789" t="n">
        <v>0</v>
      </c>
      <c r="L1789">
        <f>I1789*J1789*(1-K1789)</f>
        <v/>
      </c>
      <c r="M1789">
        <f>VLOOKUP(F1789,Products!A:D,4,FALSE)*I1789</f>
        <v/>
      </c>
      <c r="N1789">
        <f>L1789-M1789</f>
        <v/>
      </c>
    </row>
    <row r="1790">
      <c r="A1790" t="inlineStr">
        <is>
          <t>T1001788</t>
        </is>
      </c>
      <c r="B1790" t="inlineStr">
        <is>
          <t>2023-07-02</t>
        </is>
      </c>
      <c r="C1790" t="inlineStr">
        <is>
          <t>S040</t>
        </is>
      </c>
      <c r="D1790" t="inlineStr">
        <is>
          <t>Store_040</t>
        </is>
      </c>
      <c r="E1790" t="inlineStr">
        <is>
          <t>Central</t>
        </is>
      </c>
      <c r="F1790" t="inlineStr">
        <is>
          <t>P0145</t>
        </is>
      </c>
      <c r="G1790" t="inlineStr">
        <is>
          <t>Prod_0145</t>
        </is>
      </c>
      <c r="H1790" t="inlineStr">
        <is>
          <t>Electronics</t>
        </is>
      </c>
      <c r="I1790" t="n">
        <v>6</v>
      </c>
      <c r="J1790" t="n">
        <v>528.6</v>
      </c>
      <c r="K1790" t="n">
        <v>0</v>
      </c>
      <c r="L1790">
        <f>I1790*J1790*(1-K1790)</f>
        <v/>
      </c>
      <c r="M1790">
        <f>VLOOKUP(F1790,Products!A:D,4,FALSE)*I1790</f>
        <v/>
      </c>
      <c r="N1790">
        <f>L1790-M1790</f>
        <v/>
      </c>
    </row>
    <row r="1791">
      <c r="A1791" t="inlineStr">
        <is>
          <t>T1001789</t>
        </is>
      </c>
      <c r="B1791" t="inlineStr">
        <is>
          <t>2023-06-19</t>
        </is>
      </c>
      <c r="C1791" t="inlineStr">
        <is>
          <t>S012</t>
        </is>
      </c>
      <c r="D1791" t="inlineStr">
        <is>
          <t>Store_012</t>
        </is>
      </c>
      <c r="E1791" t="inlineStr">
        <is>
          <t>South</t>
        </is>
      </c>
      <c r="F1791" t="inlineStr">
        <is>
          <t>P0072</t>
        </is>
      </c>
      <c r="G1791" t="inlineStr">
        <is>
          <t>Prod_0072</t>
        </is>
      </c>
      <c r="H1791" t="inlineStr">
        <is>
          <t>Food</t>
        </is>
      </c>
      <c r="I1791" t="n">
        <v>6</v>
      </c>
      <c r="J1791" t="n">
        <v>722.13</v>
      </c>
      <c r="K1791" t="n">
        <v>0</v>
      </c>
      <c r="L1791">
        <f>I1791*J1791*(1-K1791)</f>
        <v/>
      </c>
      <c r="M1791">
        <f>VLOOKUP(F1791,Products!A:D,4,FALSE)*I1791</f>
        <v/>
      </c>
      <c r="N1791">
        <f>L1791-M1791</f>
        <v/>
      </c>
    </row>
    <row r="1792">
      <c r="A1792" t="inlineStr">
        <is>
          <t>T1001790</t>
        </is>
      </c>
      <c r="B1792" t="inlineStr">
        <is>
          <t>2025-04-02</t>
        </is>
      </c>
      <c r="C1792" t="inlineStr">
        <is>
          <t>S023</t>
        </is>
      </c>
      <c r="D1792" t="inlineStr">
        <is>
          <t>Store_023</t>
        </is>
      </c>
      <c r="E1792" t="inlineStr">
        <is>
          <t>South</t>
        </is>
      </c>
      <c r="F1792" t="inlineStr">
        <is>
          <t>P0115</t>
        </is>
      </c>
      <c r="G1792" t="inlineStr">
        <is>
          <t>Prod_0115</t>
        </is>
      </c>
      <c r="H1792" t="inlineStr">
        <is>
          <t>Clothing</t>
        </is>
      </c>
      <c r="I1792" t="n">
        <v>5</v>
      </c>
      <c r="J1792" t="n">
        <v>874.96</v>
      </c>
      <c r="K1792" t="n">
        <v>0.1</v>
      </c>
      <c r="L1792">
        <f>I1792*J1792*(1-K1792)</f>
        <v/>
      </c>
      <c r="M1792">
        <f>VLOOKUP(F1792,Products!A:D,4,FALSE)*I1792</f>
        <v/>
      </c>
      <c r="N1792">
        <f>L1792-M1792</f>
        <v/>
      </c>
    </row>
    <row r="1793">
      <c r="A1793" t="inlineStr">
        <is>
          <t>T1001791</t>
        </is>
      </c>
      <c r="B1793" t="inlineStr">
        <is>
          <t>2024-03-12</t>
        </is>
      </c>
      <c r="C1793" t="inlineStr">
        <is>
          <t>S014</t>
        </is>
      </c>
      <c r="D1793" t="inlineStr">
        <is>
          <t>Store_014</t>
        </is>
      </c>
      <c r="E1793" t="inlineStr">
        <is>
          <t>West</t>
        </is>
      </c>
      <c r="F1793" t="inlineStr">
        <is>
          <t>P0187</t>
        </is>
      </c>
      <c r="G1793" t="inlineStr">
        <is>
          <t>Prod_0187</t>
        </is>
      </c>
      <c r="H1793" t="inlineStr">
        <is>
          <t>Food</t>
        </is>
      </c>
      <c r="I1793" t="n">
        <v>2</v>
      </c>
      <c r="J1793" t="n">
        <v>776.2</v>
      </c>
      <c r="K1793" t="n">
        <v>0</v>
      </c>
      <c r="L1793">
        <f>I1793*J1793*(1-K1793)</f>
        <v/>
      </c>
      <c r="M1793">
        <f>VLOOKUP(F1793,Products!A:D,4,FALSE)*I1793</f>
        <v/>
      </c>
      <c r="N1793">
        <f>L1793-M1793</f>
        <v/>
      </c>
    </row>
    <row r="1794">
      <c r="A1794" t="inlineStr">
        <is>
          <t>T1001792</t>
        </is>
      </c>
      <c r="B1794" t="inlineStr">
        <is>
          <t>2024-09-06</t>
        </is>
      </c>
      <c r="C1794" t="inlineStr">
        <is>
          <t>S029</t>
        </is>
      </c>
      <c r="D1794" t="inlineStr">
        <is>
          <t>Store_029</t>
        </is>
      </c>
      <c r="E1794" t="inlineStr">
        <is>
          <t>South</t>
        </is>
      </c>
      <c r="F1794" t="inlineStr">
        <is>
          <t>P0040</t>
        </is>
      </c>
      <c r="G1794" t="inlineStr">
        <is>
          <t>Prod_0040</t>
        </is>
      </c>
      <c r="H1794" t="inlineStr">
        <is>
          <t>Toys</t>
        </is>
      </c>
      <c r="I1794" t="n">
        <v>3</v>
      </c>
      <c r="J1794" t="n">
        <v>62.77</v>
      </c>
      <c r="K1794" t="n">
        <v>0.05</v>
      </c>
      <c r="L1794">
        <f>I1794*J1794*(1-K1794)</f>
        <v/>
      </c>
      <c r="M1794">
        <f>VLOOKUP(F1794,Products!A:D,4,FALSE)*I1794</f>
        <v/>
      </c>
      <c r="N1794">
        <f>L1794-M1794</f>
        <v/>
      </c>
    </row>
    <row r="1795">
      <c r="A1795" t="inlineStr">
        <is>
          <t>T1001793</t>
        </is>
      </c>
      <c r="B1795" t="inlineStr">
        <is>
          <t>2024-12-10</t>
        </is>
      </c>
      <c r="C1795" t="inlineStr">
        <is>
          <t>S023</t>
        </is>
      </c>
      <c r="D1795" t="inlineStr">
        <is>
          <t>Store_023</t>
        </is>
      </c>
      <c r="E1795" t="inlineStr">
        <is>
          <t>South</t>
        </is>
      </c>
      <c r="F1795" t="inlineStr">
        <is>
          <t>P0009</t>
        </is>
      </c>
      <c r="G1795" t="inlineStr">
        <is>
          <t>Prod_0009</t>
        </is>
      </c>
      <c r="H1795" t="inlineStr">
        <is>
          <t>Toys</t>
        </is>
      </c>
      <c r="I1795" t="n">
        <v>4</v>
      </c>
      <c r="J1795" t="n">
        <v>615.87</v>
      </c>
      <c r="K1795" t="n">
        <v>0</v>
      </c>
      <c r="L1795">
        <f>I1795*J1795*(1-K1795)</f>
        <v/>
      </c>
      <c r="M1795">
        <f>VLOOKUP(F1795,Products!A:D,4,FALSE)*I1795</f>
        <v/>
      </c>
      <c r="N1795">
        <f>L1795-M1795</f>
        <v/>
      </c>
    </row>
    <row r="1796">
      <c r="A1796" t="inlineStr">
        <is>
          <t>T1001794</t>
        </is>
      </c>
      <c r="B1796" t="inlineStr">
        <is>
          <t>2023-06-30</t>
        </is>
      </c>
      <c r="C1796" t="inlineStr">
        <is>
          <t>S015</t>
        </is>
      </c>
      <c r="D1796" t="inlineStr">
        <is>
          <t>Store_015</t>
        </is>
      </c>
      <c r="E1796" t="inlineStr">
        <is>
          <t>North</t>
        </is>
      </c>
      <c r="F1796" t="inlineStr">
        <is>
          <t>P0031</t>
        </is>
      </c>
      <c r="G1796" t="inlineStr">
        <is>
          <t>Prod_0031</t>
        </is>
      </c>
      <c r="H1796" t="inlineStr">
        <is>
          <t>Food</t>
        </is>
      </c>
      <c r="I1796" t="n">
        <v>5</v>
      </c>
      <c r="J1796" t="n">
        <v>193.76</v>
      </c>
      <c r="K1796" t="n">
        <v>0</v>
      </c>
      <c r="L1796">
        <f>I1796*J1796*(1-K1796)</f>
        <v/>
      </c>
      <c r="M1796">
        <f>VLOOKUP(F1796,Products!A:D,4,FALSE)*I1796</f>
        <v/>
      </c>
      <c r="N1796">
        <f>L1796-M1796</f>
        <v/>
      </c>
    </row>
    <row r="1797">
      <c r="A1797" t="inlineStr">
        <is>
          <t>T1001795</t>
        </is>
      </c>
      <c r="B1797" t="inlineStr">
        <is>
          <t>2024-08-11</t>
        </is>
      </c>
      <c r="C1797" t="inlineStr">
        <is>
          <t>S027</t>
        </is>
      </c>
      <c r="D1797" t="inlineStr">
        <is>
          <t>Store_027</t>
        </is>
      </c>
      <c r="E1797" t="inlineStr">
        <is>
          <t>South</t>
        </is>
      </c>
      <c r="F1797" t="inlineStr">
        <is>
          <t>P0112</t>
        </is>
      </c>
      <c r="G1797" t="inlineStr">
        <is>
          <t>Prod_0112</t>
        </is>
      </c>
      <c r="H1797" t="inlineStr">
        <is>
          <t>Beverages</t>
        </is>
      </c>
      <c r="I1797" t="n">
        <v>9</v>
      </c>
      <c r="J1797" t="n">
        <v>557.24</v>
      </c>
      <c r="K1797" t="n">
        <v>0</v>
      </c>
      <c r="L1797">
        <f>I1797*J1797*(1-K1797)</f>
        <v/>
      </c>
      <c r="M1797">
        <f>VLOOKUP(F1797,Products!A:D,4,FALSE)*I1797</f>
        <v/>
      </c>
      <c r="N1797">
        <f>L1797-M1797</f>
        <v/>
      </c>
    </row>
    <row r="1798">
      <c r="A1798" t="inlineStr">
        <is>
          <t>T1001796</t>
        </is>
      </c>
      <c r="B1798" t="inlineStr">
        <is>
          <t>2024-07-23</t>
        </is>
      </c>
      <c r="C1798" t="inlineStr">
        <is>
          <t>S044</t>
        </is>
      </c>
      <c r="D1798" t="inlineStr">
        <is>
          <t>Store_044</t>
        </is>
      </c>
      <c r="E1798" t="inlineStr">
        <is>
          <t>North</t>
        </is>
      </c>
      <c r="F1798" t="inlineStr">
        <is>
          <t>P0164</t>
        </is>
      </c>
      <c r="G1798" t="inlineStr">
        <is>
          <t>Prod_0164</t>
        </is>
      </c>
      <c r="H1798" t="inlineStr">
        <is>
          <t>Food</t>
        </is>
      </c>
      <c r="I1798" t="n">
        <v>1</v>
      </c>
      <c r="J1798" t="n">
        <v>515.42</v>
      </c>
      <c r="K1798" t="n">
        <v>0</v>
      </c>
      <c r="L1798">
        <f>I1798*J1798*(1-K1798)</f>
        <v/>
      </c>
      <c r="M1798">
        <f>VLOOKUP(F1798,Products!A:D,4,FALSE)*I1798</f>
        <v/>
      </c>
      <c r="N1798">
        <f>L1798-M1798</f>
        <v/>
      </c>
    </row>
    <row r="1799">
      <c r="A1799" t="inlineStr">
        <is>
          <t>T1001797</t>
        </is>
      </c>
      <c r="B1799" t="inlineStr">
        <is>
          <t>2023-07-03</t>
        </is>
      </c>
      <c r="C1799" t="inlineStr">
        <is>
          <t>S033</t>
        </is>
      </c>
      <c r="D1799" t="inlineStr">
        <is>
          <t>Store_033</t>
        </is>
      </c>
      <c r="E1799" t="inlineStr">
        <is>
          <t>North</t>
        </is>
      </c>
      <c r="F1799" t="inlineStr">
        <is>
          <t>P0023</t>
        </is>
      </c>
      <c r="G1799" t="inlineStr">
        <is>
          <t>Prod_0023</t>
        </is>
      </c>
      <c r="H1799" t="inlineStr">
        <is>
          <t>Stationery</t>
        </is>
      </c>
      <c r="I1799" t="n">
        <v>1</v>
      </c>
      <c r="J1799" t="n">
        <v>187.75</v>
      </c>
      <c r="K1799" t="n">
        <v>0</v>
      </c>
      <c r="L1799">
        <f>I1799*J1799*(1-K1799)</f>
        <v/>
      </c>
      <c r="M1799">
        <f>VLOOKUP(F1799,Products!A:D,4,FALSE)*I1799</f>
        <v/>
      </c>
      <c r="N1799">
        <f>L1799-M1799</f>
        <v/>
      </c>
    </row>
    <row r="1800">
      <c r="A1800" t="inlineStr">
        <is>
          <t>T1001798</t>
        </is>
      </c>
      <c r="B1800" t="inlineStr">
        <is>
          <t>2024-05-15</t>
        </is>
      </c>
      <c r="C1800" t="inlineStr">
        <is>
          <t>S039</t>
        </is>
      </c>
      <c r="D1800" t="inlineStr">
        <is>
          <t>Store_039</t>
        </is>
      </c>
      <c r="E1800" t="inlineStr">
        <is>
          <t>North</t>
        </is>
      </c>
      <c r="F1800" t="inlineStr">
        <is>
          <t>P0192</t>
        </is>
      </c>
      <c r="G1800" t="inlineStr">
        <is>
          <t>Prod_0192</t>
        </is>
      </c>
      <c r="H1800" t="inlineStr">
        <is>
          <t>Beverages</t>
        </is>
      </c>
      <c r="I1800" t="n">
        <v>7</v>
      </c>
      <c r="J1800" t="n">
        <v>438.95</v>
      </c>
      <c r="K1800" t="n">
        <v>0</v>
      </c>
      <c r="L1800">
        <f>I1800*J1800*(1-K1800)</f>
        <v/>
      </c>
      <c r="M1800">
        <f>VLOOKUP(F1800,Products!A:D,4,FALSE)*I1800</f>
        <v/>
      </c>
      <c r="N1800">
        <f>L1800-M1800</f>
        <v/>
      </c>
    </row>
    <row r="1801">
      <c r="A1801" t="inlineStr">
        <is>
          <t>T1001799</t>
        </is>
      </c>
      <c r="B1801" t="inlineStr">
        <is>
          <t>2023-06-19</t>
        </is>
      </c>
      <c r="C1801" t="inlineStr">
        <is>
          <t>S023</t>
        </is>
      </c>
      <c r="D1801" t="inlineStr">
        <is>
          <t>Store_023</t>
        </is>
      </c>
      <c r="E1801" t="inlineStr">
        <is>
          <t>South</t>
        </is>
      </c>
      <c r="F1801" t="inlineStr">
        <is>
          <t>P0190</t>
        </is>
      </c>
      <c r="G1801" t="inlineStr">
        <is>
          <t>Prod_0190</t>
        </is>
      </c>
      <c r="H1801" t="inlineStr">
        <is>
          <t>Household</t>
        </is>
      </c>
      <c r="I1801" t="n">
        <v>3</v>
      </c>
      <c r="J1801" t="n">
        <v>270.62</v>
      </c>
      <c r="K1801" t="n">
        <v>0.1</v>
      </c>
      <c r="L1801">
        <f>I1801*J1801*(1-K1801)</f>
        <v/>
      </c>
      <c r="M1801">
        <f>VLOOKUP(F1801,Products!A:D,4,FALSE)*I1801</f>
        <v/>
      </c>
      <c r="N1801">
        <f>L1801-M1801</f>
        <v/>
      </c>
    </row>
    <row r="1802">
      <c r="A1802" t="inlineStr">
        <is>
          <t>T1001800</t>
        </is>
      </c>
      <c r="B1802" t="inlineStr">
        <is>
          <t>2025-01-06</t>
        </is>
      </c>
      <c r="C1802" t="inlineStr">
        <is>
          <t>S035</t>
        </is>
      </c>
      <c r="D1802" t="inlineStr">
        <is>
          <t>Store_035</t>
        </is>
      </c>
      <c r="E1802" t="inlineStr">
        <is>
          <t>Central</t>
        </is>
      </c>
      <c r="F1802" t="inlineStr">
        <is>
          <t>P0169</t>
        </is>
      </c>
      <c r="G1802" t="inlineStr">
        <is>
          <t>Prod_0169</t>
        </is>
      </c>
      <c r="H1802" t="inlineStr">
        <is>
          <t>Beverages</t>
        </is>
      </c>
      <c r="I1802" t="n">
        <v>6</v>
      </c>
      <c r="J1802" t="n">
        <v>834.25</v>
      </c>
      <c r="K1802" t="n">
        <v>0.1</v>
      </c>
      <c r="L1802">
        <f>I1802*J1802*(1-K1802)</f>
        <v/>
      </c>
      <c r="M1802">
        <f>VLOOKUP(F1802,Products!A:D,4,FALSE)*I1802</f>
        <v/>
      </c>
      <c r="N1802">
        <f>L1802-M1802</f>
        <v/>
      </c>
    </row>
    <row r="1803">
      <c r="A1803" t="inlineStr">
        <is>
          <t>T1001801</t>
        </is>
      </c>
      <c r="B1803" t="inlineStr">
        <is>
          <t>2025-03-31</t>
        </is>
      </c>
      <c r="C1803" t="inlineStr">
        <is>
          <t>S003</t>
        </is>
      </c>
      <c r="D1803" t="inlineStr">
        <is>
          <t>Store_003</t>
        </is>
      </c>
      <c r="E1803" t="inlineStr">
        <is>
          <t>North</t>
        </is>
      </c>
      <c r="F1803" t="inlineStr">
        <is>
          <t>P0034</t>
        </is>
      </c>
      <c r="G1803" t="inlineStr">
        <is>
          <t>Prod_0034</t>
        </is>
      </c>
      <c r="H1803" t="inlineStr">
        <is>
          <t>Toys</t>
        </is>
      </c>
      <c r="I1803" t="n">
        <v>1</v>
      </c>
      <c r="J1803" t="n">
        <v>672.5</v>
      </c>
      <c r="K1803" t="n">
        <v>0.1</v>
      </c>
      <c r="L1803">
        <f>I1803*J1803*(1-K1803)</f>
        <v/>
      </c>
      <c r="M1803">
        <f>VLOOKUP(F1803,Products!A:D,4,FALSE)*I1803</f>
        <v/>
      </c>
      <c r="N1803">
        <f>L1803-M1803</f>
        <v/>
      </c>
    </row>
    <row r="1804">
      <c r="A1804" t="inlineStr">
        <is>
          <t>T1001802</t>
        </is>
      </c>
      <c r="B1804" t="inlineStr">
        <is>
          <t>2023-05-26</t>
        </is>
      </c>
      <c r="C1804" t="inlineStr">
        <is>
          <t>S016</t>
        </is>
      </c>
      <c r="D1804" t="inlineStr">
        <is>
          <t>Store_016</t>
        </is>
      </c>
      <c r="E1804" t="inlineStr">
        <is>
          <t>West</t>
        </is>
      </c>
      <c r="F1804" t="inlineStr">
        <is>
          <t>P0135</t>
        </is>
      </c>
      <c r="G1804" t="inlineStr">
        <is>
          <t>Prod_0135</t>
        </is>
      </c>
      <c r="H1804" t="inlineStr">
        <is>
          <t>Food</t>
        </is>
      </c>
      <c r="I1804" t="n">
        <v>7</v>
      </c>
      <c r="J1804" t="n">
        <v>80.65000000000001</v>
      </c>
      <c r="K1804" t="n">
        <v>0</v>
      </c>
      <c r="L1804">
        <f>I1804*J1804*(1-K1804)</f>
        <v/>
      </c>
      <c r="M1804">
        <f>VLOOKUP(F1804,Products!A:D,4,FALSE)*I1804</f>
        <v/>
      </c>
      <c r="N1804">
        <f>L1804-M1804</f>
        <v/>
      </c>
    </row>
    <row r="1805">
      <c r="A1805" t="inlineStr">
        <is>
          <t>T1001803</t>
        </is>
      </c>
      <c r="B1805" t="inlineStr">
        <is>
          <t>2024-07-09</t>
        </is>
      </c>
      <c r="C1805" t="inlineStr">
        <is>
          <t>S001</t>
        </is>
      </c>
      <c r="D1805" t="inlineStr">
        <is>
          <t>Store_001</t>
        </is>
      </c>
      <c r="E1805" t="inlineStr">
        <is>
          <t>West</t>
        </is>
      </c>
      <c r="F1805" t="inlineStr">
        <is>
          <t>P0172</t>
        </is>
      </c>
      <c r="G1805" t="inlineStr">
        <is>
          <t>Prod_0172</t>
        </is>
      </c>
      <c r="H1805" t="inlineStr">
        <is>
          <t>Beverages</t>
        </is>
      </c>
      <c r="I1805" t="n">
        <v>1</v>
      </c>
      <c r="J1805" t="n">
        <v>905.51</v>
      </c>
      <c r="K1805" t="n">
        <v>0</v>
      </c>
      <c r="L1805">
        <f>I1805*J1805*(1-K1805)</f>
        <v/>
      </c>
      <c r="M1805">
        <f>VLOOKUP(F1805,Products!A:D,4,FALSE)*I1805</f>
        <v/>
      </c>
      <c r="N1805">
        <f>L1805-M1805</f>
        <v/>
      </c>
    </row>
    <row r="1806">
      <c r="A1806" t="inlineStr">
        <is>
          <t>T1001804</t>
        </is>
      </c>
      <c r="B1806" t="inlineStr">
        <is>
          <t>2024-01-31</t>
        </is>
      </c>
      <c r="C1806" t="inlineStr">
        <is>
          <t>S045</t>
        </is>
      </c>
      <c r="D1806" t="inlineStr">
        <is>
          <t>Store_045</t>
        </is>
      </c>
      <c r="E1806" t="inlineStr">
        <is>
          <t>East</t>
        </is>
      </c>
      <c r="F1806" t="inlineStr">
        <is>
          <t>P0177</t>
        </is>
      </c>
      <c r="G1806" t="inlineStr">
        <is>
          <t>Prod_0177</t>
        </is>
      </c>
      <c r="H1806" t="inlineStr">
        <is>
          <t>Household</t>
        </is>
      </c>
      <c r="I1806" t="n">
        <v>3</v>
      </c>
      <c r="J1806" t="n">
        <v>186.9</v>
      </c>
      <c r="K1806" t="n">
        <v>0.1</v>
      </c>
      <c r="L1806">
        <f>I1806*J1806*(1-K1806)</f>
        <v/>
      </c>
      <c r="M1806">
        <f>VLOOKUP(F1806,Products!A:D,4,FALSE)*I1806</f>
        <v/>
      </c>
      <c r="N1806">
        <f>L1806-M1806</f>
        <v/>
      </c>
    </row>
    <row r="1807">
      <c r="A1807" t="inlineStr">
        <is>
          <t>T1001805</t>
        </is>
      </c>
      <c r="B1807" t="inlineStr">
        <is>
          <t>2023-02-23</t>
        </is>
      </c>
      <c r="C1807" t="inlineStr">
        <is>
          <t>S044</t>
        </is>
      </c>
      <c r="D1807" t="inlineStr">
        <is>
          <t>Store_044</t>
        </is>
      </c>
      <c r="E1807" t="inlineStr">
        <is>
          <t>North</t>
        </is>
      </c>
      <c r="F1807" t="inlineStr">
        <is>
          <t>P0190</t>
        </is>
      </c>
      <c r="G1807" t="inlineStr">
        <is>
          <t>Prod_0190</t>
        </is>
      </c>
      <c r="H1807" t="inlineStr">
        <is>
          <t>Household</t>
        </is>
      </c>
      <c r="I1807" t="n">
        <v>5</v>
      </c>
      <c r="J1807" t="n">
        <v>307.6</v>
      </c>
      <c r="K1807" t="n">
        <v>0</v>
      </c>
      <c r="L1807">
        <f>I1807*J1807*(1-K1807)</f>
        <v/>
      </c>
      <c r="M1807">
        <f>VLOOKUP(F1807,Products!A:D,4,FALSE)*I1807</f>
        <v/>
      </c>
      <c r="N1807">
        <f>L1807-M1807</f>
        <v/>
      </c>
    </row>
    <row r="1808">
      <c r="A1808" t="inlineStr">
        <is>
          <t>T1001806</t>
        </is>
      </c>
      <c r="B1808" t="inlineStr">
        <is>
          <t>2023-02-19</t>
        </is>
      </c>
      <c r="C1808" t="inlineStr">
        <is>
          <t>S031</t>
        </is>
      </c>
      <c r="D1808" t="inlineStr">
        <is>
          <t>Store_031</t>
        </is>
      </c>
      <c r="E1808" t="inlineStr">
        <is>
          <t>Central</t>
        </is>
      </c>
      <c r="F1808" t="inlineStr">
        <is>
          <t>P0060</t>
        </is>
      </c>
      <c r="G1808" t="inlineStr">
        <is>
          <t>Prod_0060</t>
        </is>
      </c>
      <c r="H1808" t="inlineStr">
        <is>
          <t>Toys</t>
        </is>
      </c>
      <c r="I1808" t="n">
        <v>2</v>
      </c>
      <c r="J1808" t="n">
        <v>94.53</v>
      </c>
      <c r="K1808" t="n">
        <v>0</v>
      </c>
      <c r="L1808">
        <f>I1808*J1808*(1-K1808)</f>
        <v/>
      </c>
      <c r="M1808">
        <f>VLOOKUP(F1808,Products!A:D,4,FALSE)*I1808</f>
        <v/>
      </c>
      <c r="N1808">
        <f>L1808-M1808</f>
        <v/>
      </c>
    </row>
    <row r="1809">
      <c r="A1809" t="inlineStr">
        <is>
          <t>T1001807</t>
        </is>
      </c>
      <c r="B1809" t="inlineStr">
        <is>
          <t>2023-06-13</t>
        </is>
      </c>
      <c r="C1809" t="inlineStr">
        <is>
          <t>S043</t>
        </is>
      </c>
      <c r="D1809" t="inlineStr">
        <is>
          <t>Store_043</t>
        </is>
      </c>
      <c r="E1809" t="inlineStr">
        <is>
          <t>East</t>
        </is>
      </c>
      <c r="F1809" t="inlineStr">
        <is>
          <t>P0148</t>
        </is>
      </c>
      <c r="G1809" t="inlineStr">
        <is>
          <t>Prod_0148</t>
        </is>
      </c>
      <c r="H1809" t="inlineStr">
        <is>
          <t>Electronics</t>
        </is>
      </c>
      <c r="I1809" t="n">
        <v>9</v>
      </c>
      <c r="J1809" t="n">
        <v>217.33</v>
      </c>
      <c r="K1809" t="n">
        <v>0</v>
      </c>
      <c r="L1809">
        <f>I1809*J1809*(1-K1809)</f>
        <v/>
      </c>
      <c r="M1809">
        <f>VLOOKUP(F1809,Products!A:D,4,FALSE)*I1809</f>
        <v/>
      </c>
      <c r="N1809">
        <f>L1809-M1809</f>
        <v/>
      </c>
    </row>
    <row r="1810">
      <c r="A1810" t="inlineStr">
        <is>
          <t>T1001808</t>
        </is>
      </c>
      <c r="B1810" t="inlineStr">
        <is>
          <t>2024-12-25</t>
        </is>
      </c>
      <c r="C1810" t="inlineStr">
        <is>
          <t>S030</t>
        </is>
      </c>
      <c r="D1810" t="inlineStr">
        <is>
          <t>Store_030</t>
        </is>
      </c>
      <c r="E1810" t="inlineStr">
        <is>
          <t>North</t>
        </is>
      </c>
      <c r="F1810" t="inlineStr">
        <is>
          <t>P0179</t>
        </is>
      </c>
      <c r="G1810" t="inlineStr">
        <is>
          <t>Prod_0179</t>
        </is>
      </c>
      <c r="H1810" t="inlineStr">
        <is>
          <t>Household</t>
        </is>
      </c>
      <c r="I1810" t="n">
        <v>6</v>
      </c>
      <c r="J1810" t="n">
        <v>227.72</v>
      </c>
      <c r="K1810" t="n">
        <v>0.1</v>
      </c>
      <c r="L1810">
        <f>I1810*J1810*(1-K1810)</f>
        <v/>
      </c>
      <c r="M1810">
        <f>VLOOKUP(F1810,Products!A:D,4,FALSE)*I1810</f>
        <v/>
      </c>
      <c r="N1810">
        <f>L1810-M1810</f>
        <v/>
      </c>
    </row>
    <row r="1811">
      <c r="A1811" t="inlineStr">
        <is>
          <t>T1001809</t>
        </is>
      </c>
      <c r="B1811" t="inlineStr">
        <is>
          <t>2025-09-05</t>
        </is>
      </c>
      <c r="C1811" t="inlineStr">
        <is>
          <t>S027</t>
        </is>
      </c>
      <c r="D1811" t="inlineStr">
        <is>
          <t>Store_027</t>
        </is>
      </c>
      <c r="E1811" t="inlineStr">
        <is>
          <t>South</t>
        </is>
      </c>
      <c r="F1811" t="inlineStr">
        <is>
          <t>P0147</t>
        </is>
      </c>
      <c r="G1811" t="inlineStr">
        <is>
          <t>Prod_0147</t>
        </is>
      </c>
      <c r="H1811" t="inlineStr">
        <is>
          <t>Stationery</t>
        </is>
      </c>
      <c r="I1811" t="n">
        <v>9</v>
      </c>
      <c r="J1811" t="n">
        <v>413.94</v>
      </c>
      <c r="K1811" t="n">
        <v>0</v>
      </c>
      <c r="L1811">
        <f>I1811*J1811*(1-K1811)</f>
        <v/>
      </c>
      <c r="M1811">
        <f>VLOOKUP(F1811,Products!A:D,4,FALSE)*I1811</f>
        <v/>
      </c>
      <c r="N1811">
        <f>L1811-M1811</f>
        <v/>
      </c>
    </row>
    <row r="1812">
      <c r="A1812" t="inlineStr">
        <is>
          <t>T1001810</t>
        </is>
      </c>
      <c r="B1812" t="inlineStr">
        <is>
          <t>2025-02-27</t>
        </is>
      </c>
      <c r="C1812" t="inlineStr">
        <is>
          <t>S044</t>
        </is>
      </c>
      <c r="D1812" t="inlineStr">
        <is>
          <t>Store_044</t>
        </is>
      </c>
      <c r="E1812" t="inlineStr">
        <is>
          <t>North</t>
        </is>
      </c>
      <c r="F1812" t="inlineStr">
        <is>
          <t>P0051</t>
        </is>
      </c>
      <c r="G1812" t="inlineStr">
        <is>
          <t>Prod_0051</t>
        </is>
      </c>
      <c r="H1812" t="inlineStr">
        <is>
          <t>Clothing</t>
        </is>
      </c>
      <c r="I1812" t="n">
        <v>4</v>
      </c>
      <c r="J1812" t="n">
        <v>89.56</v>
      </c>
      <c r="K1812" t="n">
        <v>0.05</v>
      </c>
      <c r="L1812">
        <f>I1812*J1812*(1-K1812)</f>
        <v/>
      </c>
      <c r="M1812">
        <f>VLOOKUP(F1812,Products!A:D,4,FALSE)*I1812</f>
        <v/>
      </c>
      <c r="N1812">
        <f>L1812-M1812</f>
        <v/>
      </c>
    </row>
    <row r="1813">
      <c r="A1813" t="inlineStr">
        <is>
          <t>T1001811</t>
        </is>
      </c>
      <c r="B1813" t="inlineStr">
        <is>
          <t>2024-10-31</t>
        </is>
      </c>
      <c r="C1813" t="inlineStr">
        <is>
          <t>S014</t>
        </is>
      </c>
      <c r="D1813" t="inlineStr">
        <is>
          <t>Store_014</t>
        </is>
      </c>
      <c r="E1813" t="inlineStr">
        <is>
          <t>West</t>
        </is>
      </c>
      <c r="F1813" t="inlineStr">
        <is>
          <t>P0154</t>
        </is>
      </c>
      <c r="G1813" t="inlineStr">
        <is>
          <t>Prod_0154</t>
        </is>
      </c>
      <c r="H1813" t="inlineStr">
        <is>
          <t>Toys</t>
        </is>
      </c>
      <c r="I1813" t="n">
        <v>4</v>
      </c>
      <c r="J1813" t="n">
        <v>369.24</v>
      </c>
      <c r="K1813" t="n">
        <v>0</v>
      </c>
      <c r="L1813">
        <f>I1813*J1813*(1-K1813)</f>
        <v/>
      </c>
      <c r="M1813">
        <f>VLOOKUP(F1813,Products!A:D,4,FALSE)*I1813</f>
        <v/>
      </c>
      <c r="N1813">
        <f>L1813-M1813</f>
        <v/>
      </c>
    </row>
    <row r="1814">
      <c r="A1814" t="inlineStr">
        <is>
          <t>T1001812</t>
        </is>
      </c>
      <c r="B1814" t="inlineStr">
        <is>
          <t>2025-07-07</t>
        </is>
      </c>
      <c r="C1814" t="inlineStr">
        <is>
          <t>S043</t>
        </is>
      </c>
      <c r="D1814" t="inlineStr">
        <is>
          <t>Store_043</t>
        </is>
      </c>
      <c r="E1814" t="inlineStr">
        <is>
          <t>East</t>
        </is>
      </c>
      <c r="F1814" t="inlineStr">
        <is>
          <t>P0111</t>
        </is>
      </c>
      <c r="G1814" t="inlineStr">
        <is>
          <t>Prod_0111</t>
        </is>
      </c>
      <c r="H1814" t="inlineStr">
        <is>
          <t>Clothing</t>
        </is>
      </c>
      <c r="I1814" t="n">
        <v>8</v>
      </c>
      <c r="J1814" t="n">
        <v>492.97</v>
      </c>
      <c r="K1814" t="n">
        <v>0.1</v>
      </c>
      <c r="L1814">
        <f>I1814*J1814*(1-K1814)</f>
        <v/>
      </c>
      <c r="M1814">
        <f>VLOOKUP(F1814,Products!A:D,4,FALSE)*I1814</f>
        <v/>
      </c>
      <c r="N1814">
        <f>L1814-M1814</f>
        <v/>
      </c>
    </row>
    <row r="1815">
      <c r="A1815" t="inlineStr">
        <is>
          <t>T1001813</t>
        </is>
      </c>
      <c r="B1815" t="inlineStr">
        <is>
          <t>2025-08-12</t>
        </is>
      </c>
      <c r="C1815" t="inlineStr">
        <is>
          <t>S021</t>
        </is>
      </c>
      <c r="D1815" t="inlineStr">
        <is>
          <t>Store_021</t>
        </is>
      </c>
      <c r="E1815" t="inlineStr">
        <is>
          <t>North</t>
        </is>
      </c>
      <c r="F1815" t="inlineStr">
        <is>
          <t>P0013</t>
        </is>
      </c>
      <c r="G1815" t="inlineStr">
        <is>
          <t>Prod_0013</t>
        </is>
      </c>
      <c r="H1815" t="inlineStr">
        <is>
          <t>Clothing</t>
        </is>
      </c>
      <c r="I1815" t="n">
        <v>1</v>
      </c>
      <c r="J1815" t="n">
        <v>83.87</v>
      </c>
      <c r="K1815" t="n">
        <v>0</v>
      </c>
      <c r="L1815">
        <f>I1815*J1815*(1-K1815)</f>
        <v/>
      </c>
      <c r="M1815">
        <f>VLOOKUP(F1815,Products!A:D,4,FALSE)*I1815</f>
        <v/>
      </c>
      <c r="N1815">
        <f>L1815-M1815</f>
        <v/>
      </c>
    </row>
    <row r="1816">
      <c r="A1816" t="inlineStr">
        <is>
          <t>T1001814</t>
        </is>
      </c>
      <c r="B1816" t="inlineStr">
        <is>
          <t>2024-12-29</t>
        </is>
      </c>
      <c r="C1816" t="inlineStr">
        <is>
          <t>S012</t>
        </is>
      </c>
      <c r="D1816" t="inlineStr">
        <is>
          <t>Store_012</t>
        </is>
      </c>
      <c r="E1816" t="inlineStr">
        <is>
          <t>South</t>
        </is>
      </c>
      <c r="F1816" t="inlineStr">
        <is>
          <t>P0181</t>
        </is>
      </c>
      <c r="G1816" t="inlineStr">
        <is>
          <t>Prod_0181</t>
        </is>
      </c>
      <c r="H1816" t="inlineStr">
        <is>
          <t>Electronics</t>
        </is>
      </c>
      <c r="I1816" t="n">
        <v>7</v>
      </c>
      <c r="J1816" t="n">
        <v>914.29</v>
      </c>
      <c r="K1816" t="n">
        <v>0</v>
      </c>
      <c r="L1816">
        <f>I1816*J1816*(1-K1816)</f>
        <v/>
      </c>
      <c r="M1816">
        <f>VLOOKUP(F1816,Products!A:D,4,FALSE)*I1816</f>
        <v/>
      </c>
      <c r="N1816">
        <f>L1816-M1816</f>
        <v/>
      </c>
    </row>
    <row r="1817">
      <c r="A1817" t="inlineStr">
        <is>
          <t>T1001815</t>
        </is>
      </c>
      <c r="B1817" t="inlineStr">
        <is>
          <t>2023-07-23</t>
        </is>
      </c>
      <c r="C1817" t="inlineStr">
        <is>
          <t>S012</t>
        </is>
      </c>
      <c r="D1817" t="inlineStr">
        <is>
          <t>Store_012</t>
        </is>
      </c>
      <c r="E1817" t="inlineStr">
        <is>
          <t>South</t>
        </is>
      </c>
      <c r="F1817" t="inlineStr">
        <is>
          <t>P0125</t>
        </is>
      </c>
      <c r="G1817" t="inlineStr">
        <is>
          <t>Prod_0125</t>
        </is>
      </c>
      <c r="H1817" t="inlineStr">
        <is>
          <t>Toys</t>
        </is>
      </c>
      <c r="I1817" t="n">
        <v>8</v>
      </c>
      <c r="J1817" t="n">
        <v>306.91</v>
      </c>
      <c r="K1817" t="n">
        <v>0</v>
      </c>
      <c r="L1817">
        <f>I1817*J1817*(1-K1817)</f>
        <v/>
      </c>
      <c r="M1817">
        <f>VLOOKUP(F1817,Products!A:D,4,FALSE)*I1817</f>
        <v/>
      </c>
      <c r="N1817">
        <f>L1817-M1817</f>
        <v/>
      </c>
    </row>
    <row r="1818">
      <c r="A1818" t="inlineStr">
        <is>
          <t>T1001816</t>
        </is>
      </c>
      <c r="B1818" t="inlineStr">
        <is>
          <t>2025-04-14</t>
        </is>
      </c>
      <c r="C1818" t="inlineStr">
        <is>
          <t>S047</t>
        </is>
      </c>
      <c r="D1818" t="inlineStr">
        <is>
          <t>Store_047</t>
        </is>
      </c>
      <c r="E1818" t="inlineStr">
        <is>
          <t>North</t>
        </is>
      </c>
      <c r="F1818" t="inlineStr">
        <is>
          <t>P0071</t>
        </is>
      </c>
      <c r="G1818" t="inlineStr">
        <is>
          <t>Prod_0071</t>
        </is>
      </c>
      <c r="H1818" t="inlineStr">
        <is>
          <t>Beverages</t>
        </is>
      </c>
      <c r="I1818" t="n">
        <v>7</v>
      </c>
      <c r="J1818" t="n">
        <v>497.66</v>
      </c>
      <c r="K1818" t="n">
        <v>0</v>
      </c>
      <c r="L1818">
        <f>I1818*J1818*(1-K1818)</f>
        <v/>
      </c>
      <c r="M1818">
        <f>VLOOKUP(F1818,Products!A:D,4,FALSE)*I1818</f>
        <v/>
      </c>
      <c r="N1818">
        <f>L1818-M1818</f>
        <v/>
      </c>
    </row>
    <row r="1819">
      <c r="A1819" t="inlineStr">
        <is>
          <t>T1001817</t>
        </is>
      </c>
      <c r="B1819" t="inlineStr">
        <is>
          <t>2025-02-26</t>
        </is>
      </c>
      <c r="C1819" t="inlineStr">
        <is>
          <t>S016</t>
        </is>
      </c>
      <c r="D1819" t="inlineStr">
        <is>
          <t>Store_016</t>
        </is>
      </c>
      <c r="E1819" t="inlineStr">
        <is>
          <t>West</t>
        </is>
      </c>
      <c r="F1819" t="inlineStr">
        <is>
          <t>P0121</t>
        </is>
      </c>
      <c r="G1819" t="inlineStr">
        <is>
          <t>Prod_0121</t>
        </is>
      </c>
      <c r="H1819" t="inlineStr">
        <is>
          <t>Clothing</t>
        </is>
      </c>
      <c r="I1819" t="n">
        <v>6</v>
      </c>
      <c r="J1819" t="n">
        <v>866.76</v>
      </c>
      <c r="K1819" t="n">
        <v>0</v>
      </c>
      <c r="L1819">
        <f>I1819*J1819*(1-K1819)</f>
        <v/>
      </c>
      <c r="M1819">
        <f>VLOOKUP(F1819,Products!A:D,4,FALSE)*I1819</f>
        <v/>
      </c>
      <c r="N1819">
        <f>L1819-M1819</f>
        <v/>
      </c>
    </row>
    <row r="1820">
      <c r="A1820" t="inlineStr">
        <is>
          <t>T1001818</t>
        </is>
      </c>
      <c r="B1820" t="inlineStr">
        <is>
          <t>2024-09-19</t>
        </is>
      </c>
      <c r="C1820" t="inlineStr">
        <is>
          <t>S040</t>
        </is>
      </c>
      <c r="D1820" t="inlineStr">
        <is>
          <t>Store_040</t>
        </is>
      </c>
      <c r="E1820" t="inlineStr">
        <is>
          <t>Central</t>
        </is>
      </c>
      <c r="F1820" t="inlineStr">
        <is>
          <t>P0083</t>
        </is>
      </c>
      <c r="G1820" t="inlineStr">
        <is>
          <t>Prod_0083</t>
        </is>
      </c>
      <c r="H1820" t="inlineStr">
        <is>
          <t>Clothing</t>
        </is>
      </c>
      <c r="I1820" t="n">
        <v>4</v>
      </c>
      <c r="J1820" t="n">
        <v>552.1900000000001</v>
      </c>
      <c r="K1820" t="n">
        <v>0.1</v>
      </c>
      <c r="L1820">
        <f>I1820*J1820*(1-K1820)</f>
        <v/>
      </c>
      <c r="M1820">
        <f>VLOOKUP(F1820,Products!A:D,4,FALSE)*I1820</f>
        <v/>
      </c>
      <c r="N1820">
        <f>L1820-M1820</f>
        <v/>
      </c>
    </row>
    <row r="1821">
      <c r="A1821" t="inlineStr">
        <is>
          <t>T1001819</t>
        </is>
      </c>
      <c r="B1821" t="inlineStr">
        <is>
          <t>2023-03-24</t>
        </is>
      </c>
      <c r="C1821" t="inlineStr">
        <is>
          <t>S036</t>
        </is>
      </c>
      <c r="D1821" t="inlineStr">
        <is>
          <t>Store_036</t>
        </is>
      </c>
      <c r="E1821" t="inlineStr">
        <is>
          <t>Central</t>
        </is>
      </c>
      <c r="F1821" t="inlineStr">
        <is>
          <t>P0166</t>
        </is>
      </c>
      <c r="G1821" t="inlineStr">
        <is>
          <t>Prod_0166</t>
        </is>
      </c>
      <c r="H1821" t="inlineStr">
        <is>
          <t>Electronics</t>
        </is>
      </c>
      <c r="I1821" t="n">
        <v>4</v>
      </c>
      <c r="J1821" t="n">
        <v>444.22</v>
      </c>
      <c r="K1821" t="n">
        <v>0</v>
      </c>
      <c r="L1821">
        <f>I1821*J1821*(1-K1821)</f>
        <v/>
      </c>
      <c r="M1821">
        <f>VLOOKUP(F1821,Products!A:D,4,FALSE)*I1821</f>
        <v/>
      </c>
      <c r="N1821">
        <f>L1821-M1821</f>
        <v/>
      </c>
    </row>
    <row r="1822">
      <c r="A1822" t="inlineStr">
        <is>
          <t>T1001820</t>
        </is>
      </c>
      <c r="B1822" t="inlineStr">
        <is>
          <t>2023-09-19</t>
        </is>
      </c>
      <c r="C1822" t="inlineStr">
        <is>
          <t>S024</t>
        </is>
      </c>
      <c r="D1822" t="inlineStr">
        <is>
          <t>Store_024</t>
        </is>
      </c>
      <c r="E1822" t="inlineStr">
        <is>
          <t>South</t>
        </is>
      </c>
      <c r="F1822" t="inlineStr">
        <is>
          <t>P0141</t>
        </is>
      </c>
      <c r="G1822" t="inlineStr">
        <is>
          <t>Prod_0141</t>
        </is>
      </c>
      <c r="H1822" t="inlineStr">
        <is>
          <t>Food</t>
        </is>
      </c>
      <c r="I1822" t="n">
        <v>6</v>
      </c>
      <c r="J1822" t="n">
        <v>988.97</v>
      </c>
      <c r="K1822" t="n">
        <v>0</v>
      </c>
      <c r="L1822">
        <f>I1822*J1822*(1-K1822)</f>
        <v/>
      </c>
      <c r="M1822">
        <f>VLOOKUP(F1822,Products!A:D,4,FALSE)*I1822</f>
        <v/>
      </c>
      <c r="N1822">
        <f>L1822-M1822</f>
        <v/>
      </c>
    </row>
    <row r="1823">
      <c r="A1823" t="inlineStr">
        <is>
          <t>T1001821</t>
        </is>
      </c>
      <c r="B1823" t="inlineStr">
        <is>
          <t>2025-01-21</t>
        </is>
      </c>
      <c r="C1823" t="inlineStr">
        <is>
          <t>S033</t>
        </is>
      </c>
      <c r="D1823" t="inlineStr">
        <is>
          <t>Store_033</t>
        </is>
      </c>
      <c r="E1823" t="inlineStr">
        <is>
          <t>North</t>
        </is>
      </c>
      <c r="F1823" t="inlineStr">
        <is>
          <t>P0129</t>
        </is>
      </c>
      <c r="G1823" t="inlineStr">
        <is>
          <t>Prod_0129</t>
        </is>
      </c>
      <c r="H1823" t="inlineStr">
        <is>
          <t>Stationery</t>
        </is>
      </c>
      <c r="I1823" t="n">
        <v>9</v>
      </c>
      <c r="J1823" t="n">
        <v>871.75</v>
      </c>
      <c r="K1823" t="n">
        <v>0</v>
      </c>
      <c r="L1823">
        <f>I1823*J1823*(1-K1823)</f>
        <v/>
      </c>
      <c r="M1823">
        <f>VLOOKUP(F1823,Products!A:D,4,FALSE)*I1823</f>
        <v/>
      </c>
      <c r="N1823">
        <f>L1823-M1823</f>
        <v/>
      </c>
    </row>
    <row r="1824">
      <c r="A1824" t="inlineStr">
        <is>
          <t>T1001822</t>
        </is>
      </c>
      <c r="B1824" t="inlineStr">
        <is>
          <t>2025-02-25</t>
        </is>
      </c>
      <c r="C1824" t="inlineStr">
        <is>
          <t>S002</t>
        </is>
      </c>
      <c r="D1824" t="inlineStr">
        <is>
          <t>Store_002</t>
        </is>
      </c>
      <c r="E1824" t="inlineStr">
        <is>
          <t>South</t>
        </is>
      </c>
      <c r="F1824" t="inlineStr">
        <is>
          <t>P0111</t>
        </is>
      </c>
      <c r="G1824" t="inlineStr">
        <is>
          <t>Prod_0111</t>
        </is>
      </c>
      <c r="H1824" t="inlineStr">
        <is>
          <t>Clothing</t>
        </is>
      </c>
      <c r="I1824" t="n">
        <v>5</v>
      </c>
      <c r="J1824" t="n">
        <v>600.52</v>
      </c>
      <c r="K1824" t="n">
        <v>0</v>
      </c>
      <c r="L1824">
        <f>I1824*J1824*(1-K1824)</f>
        <v/>
      </c>
      <c r="M1824">
        <f>VLOOKUP(F1824,Products!A:D,4,FALSE)*I1824</f>
        <v/>
      </c>
      <c r="N1824">
        <f>L1824-M1824</f>
        <v/>
      </c>
    </row>
    <row r="1825">
      <c r="A1825" t="inlineStr">
        <is>
          <t>T1001823</t>
        </is>
      </c>
      <c r="B1825" t="inlineStr">
        <is>
          <t>2025-07-14</t>
        </is>
      </c>
      <c r="C1825" t="inlineStr">
        <is>
          <t>S027</t>
        </is>
      </c>
      <c r="D1825" t="inlineStr">
        <is>
          <t>Store_027</t>
        </is>
      </c>
      <c r="E1825" t="inlineStr">
        <is>
          <t>South</t>
        </is>
      </c>
      <c r="F1825" t="inlineStr">
        <is>
          <t>P0131</t>
        </is>
      </c>
      <c r="G1825" t="inlineStr">
        <is>
          <t>Prod_0131</t>
        </is>
      </c>
      <c r="H1825" t="inlineStr">
        <is>
          <t>Beverages</t>
        </is>
      </c>
      <c r="I1825" t="n">
        <v>6</v>
      </c>
      <c r="J1825" t="n">
        <v>402.36</v>
      </c>
      <c r="K1825" t="n">
        <v>0</v>
      </c>
      <c r="L1825">
        <f>I1825*J1825*(1-K1825)</f>
        <v/>
      </c>
      <c r="M1825">
        <f>VLOOKUP(F1825,Products!A:D,4,FALSE)*I1825</f>
        <v/>
      </c>
      <c r="N1825">
        <f>L1825-M1825</f>
        <v/>
      </c>
    </row>
    <row r="1826">
      <c r="A1826" t="inlineStr">
        <is>
          <t>T1001824</t>
        </is>
      </c>
      <c r="B1826" t="inlineStr">
        <is>
          <t>2025-03-18</t>
        </is>
      </c>
      <c r="C1826" t="inlineStr">
        <is>
          <t>S023</t>
        </is>
      </c>
      <c r="D1826" t="inlineStr">
        <is>
          <t>Store_023</t>
        </is>
      </c>
      <c r="E1826" t="inlineStr">
        <is>
          <t>South</t>
        </is>
      </c>
      <c r="F1826" t="inlineStr">
        <is>
          <t>P0120</t>
        </is>
      </c>
      <c r="G1826" t="inlineStr">
        <is>
          <t>Prod_0120</t>
        </is>
      </c>
      <c r="H1826" t="inlineStr">
        <is>
          <t>Stationery</t>
        </is>
      </c>
      <c r="I1826" t="n">
        <v>7</v>
      </c>
      <c r="J1826" t="n">
        <v>573.74</v>
      </c>
      <c r="K1826" t="n">
        <v>0</v>
      </c>
      <c r="L1826">
        <f>I1826*J1826*(1-K1826)</f>
        <v/>
      </c>
      <c r="M1826">
        <f>VLOOKUP(F1826,Products!A:D,4,FALSE)*I1826</f>
        <v/>
      </c>
      <c r="N1826">
        <f>L1826-M1826</f>
        <v/>
      </c>
    </row>
    <row r="1827">
      <c r="A1827" t="inlineStr">
        <is>
          <t>T1001825</t>
        </is>
      </c>
      <c r="B1827" t="inlineStr">
        <is>
          <t>2024-07-10</t>
        </is>
      </c>
      <c r="C1827" t="inlineStr">
        <is>
          <t>S012</t>
        </is>
      </c>
      <c r="D1827" t="inlineStr">
        <is>
          <t>Store_012</t>
        </is>
      </c>
      <c r="E1827" t="inlineStr">
        <is>
          <t>South</t>
        </is>
      </c>
      <c r="F1827" t="inlineStr">
        <is>
          <t>P0055</t>
        </is>
      </c>
      <c r="G1827" t="inlineStr">
        <is>
          <t>Prod_0055</t>
        </is>
      </c>
      <c r="H1827" t="inlineStr">
        <is>
          <t>Beverages</t>
        </is>
      </c>
      <c r="I1827" t="n">
        <v>9</v>
      </c>
      <c r="J1827" t="n">
        <v>158.42</v>
      </c>
      <c r="K1827" t="n">
        <v>0</v>
      </c>
      <c r="L1827">
        <f>I1827*J1827*(1-K1827)</f>
        <v/>
      </c>
      <c r="M1827">
        <f>VLOOKUP(F1827,Products!A:D,4,FALSE)*I1827</f>
        <v/>
      </c>
      <c r="N1827">
        <f>L1827-M1827</f>
        <v/>
      </c>
    </row>
    <row r="1828">
      <c r="A1828" t="inlineStr">
        <is>
          <t>T1001826</t>
        </is>
      </c>
      <c r="B1828" t="inlineStr">
        <is>
          <t>2023-12-03</t>
        </is>
      </c>
      <c r="C1828" t="inlineStr">
        <is>
          <t>S046</t>
        </is>
      </c>
      <c r="D1828" t="inlineStr">
        <is>
          <t>Store_046</t>
        </is>
      </c>
      <c r="E1828" t="inlineStr">
        <is>
          <t>South</t>
        </is>
      </c>
      <c r="F1828" t="inlineStr">
        <is>
          <t>P0009</t>
        </is>
      </c>
      <c r="G1828" t="inlineStr">
        <is>
          <t>Prod_0009</t>
        </is>
      </c>
      <c r="H1828" t="inlineStr">
        <is>
          <t>Toys</t>
        </is>
      </c>
      <c r="I1828" t="n">
        <v>7</v>
      </c>
      <c r="J1828" t="n">
        <v>742.42</v>
      </c>
      <c r="K1828" t="n">
        <v>0</v>
      </c>
      <c r="L1828">
        <f>I1828*J1828*(1-K1828)</f>
        <v/>
      </c>
      <c r="M1828">
        <f>VLOOKUP(F1828,Products!A:D,4,FALSE)*I1828</f>
        <v/>
      </c>
      <c r="N1828">
        <f>L1828-M1828</f>
        <v/>
      </c>
    </row>
    <row r="1829">
      <c r="A1829" t="inlineStr">
        <is>
          <t>T1001827</t>
        </is>
      </c>
      <c r="B1829" t="inlineStr">
        <is>
          <t>2024-10-28</t>
        </is>
      </c>
      <c r="C1829" t="inlineStr">
        <is>
          <t>S048</t>
        </is>
      </c>
      <c r="D1829" t="inlineStr">
        <is>
          <t>Store_048</t>
        </is>
      </c>
      <c r="E1829" t="inlineStr">
        <is>
          <t>South</t>
        </is>
      </c>
      <c r="F1829" t="inlineStr">
        <is>
          <t>P0066</t>
        </is>
      </c>
      <c r="G1829" t="inlineStr">
        <is>
          <t>Prod_0066</t>
        </is>
      </c>
      <c r="H1829" t="inlineStr">
        <is>
          <t>Household</t>
        </is>
      </c>
      <c r="I1829" t="n">
        <v>8</v>
      </c>
      <c r="J1829" t="n">
        <v>353.34</v>
      </c>
      <c r="K1829" t="n">
        <v>0</v>
      </c>
      <c r="L1829">
        <f>I1829*J1829*(1-K1829)</f>
        <v/>
      </c>
      <c r="M1829">
        <f>VLOOKUP(F1829,Products!A:D,4,FALSE)*I1829</f>
        <v/>
      </c>
      <c r="N1829">
        <f>L1829-M1829</f>
        <v/>
      </c>
    </row>
    <row r="1830">
      <c r="A1830" t="inlineStr">
        <is>
          <t>T1001828</t>
        </is>
      </c>
      <c r="B1830" t="inlineStr">
        <is>
          <t>2023-03-15</t>
        </is>
      </c>
      <c r="C1830" t="inlineStr">
        <is>
          <t>S047</t>
        </is>
      </c>
      <c r="D1830" t="inlineStr">
        <is>
          <t>Store_047</t>
        </is>
      </c>
      <c r="E1830" t="inlineStr">
        <is>
          <t>North</t>
        </is>
      </c>
      <c r="F1830" t="inlineStr">
        <is>
          <t>P0009</t>
        </is>
      </c>
      <c r="G1830" t="inlineStr">
        <is>
          <t>Prod_0009</t>
        </is>
      </c>
      <c r="H1830" t="inlineStr">
        <is>
          <t>Toys</t>
        </is>
      </c>
      <c r="I1830" t="n">
        <v>9</v>
      </c>
      <c r="J1830" t="n">
        <v>671.55</v>
      </c>
      <c r="K1830" t="n">
        <v>0</v>
      </c>
      <c r="L1830">
        <f>I1830*J1830*(1-K1830)</f>
        <v/>
      </c>
      <c r="M1830">
        <f>VLOOKUP(F1830,Products!A:D,4,FALSE)*I1830</f>
        <v/>
      </c>
      <c r="N1830">
        <f>L1830-M1830</f>
        <v/>
      </c>
    </row>
    <row r="1831">
      <c r="A1831" t="inlineStr">
        <is>
          <t>T1001829</t>
        </is>
      </c>
      <c r="B1831" t="inlineStr">
        <is>
          <t>2024-01-12</t>
        </is>
      </c>
      <c r="C1831" t="inlineStr">
        <is>
          <t>S045</t>
        </is>
      </c>
      <c r="D1831" t="inlineStr">
        <is>
          <t>Store_045</t>
        </is>
      </c>
      <c r="E1831" t="inlineStr">
        <is>
          <t>East</t>
        </is>
      </c>
      <c r="F1831" t="inlineStr">
        <is>
          <t>P0090</t>
        </is>
      </c>
      <c r="G1831" t="inlineStr">
        <is>
          <t>Prod_0090</t>
        </is>
      </c>
      <c r="H1831" t="inlineStr">
        <is>
          <t>Toys</t>
        </is>
      </c>
      <c r="I1831" t="n">
        <v>4</v>
      </c>
      <c r="J1831" t="n">
        <v>395.53</v>
      </c>
      <c r="K1831" t="n">
        <v>0.2</v>
      </c>
      <c r="L1831">
        <f>I1831*J1831*(1-K1831)</f>
        <v/>
      </c>
      <c r="M1831">
        <f>VLOOKUP(F1831,Products!A:D,4,FALSE)*I1831</f>
        <v/>
      </c>
      <c r="N1831">
        <f>L1831-M1831</f>
        <v/>
      </c>
    </row>
    <row r="1832">
      <c r="A1832" t="inlineStr">
        <is>
          <t>T1001830</t>
        </is>
      </c>
      <c r="B1832" t="inlineStr">
        <is>
          <t>2024-06-02</t>
        </is>
      </c>
      <c r="C1832" t="inlineStr">
        <is>
          <t>S015</t>
        </is>
      </c>
      <c r="D1832" t="inlineStr">
        <is>
          <t>Store_015</t>
        </is>
      </c>
      <c r="E1832" t="inlineStr">
        <is>
          <t>North</t>
        </is>
      </c>
      <c r="F1832" t="inlineStr">
        <is>
          <t>P0102</t>
        </is>
      </c>
      <c r="G1832" t="inlineStr">
        <is>
          <t>Prod_0102</t>
        </is>
      </c>
      <c r="H1832" t="inlineStr">
        <is>
          <t>Food</t>
        </is>
      </c>
      <c r="I1832" t="n">
        <v>1</v>
      </c>
      <c r="J1832" t="n">
        <v>789.02</v>
      </c>
      <c r="K1832" t="n">
        <v>0.2</v>
      </c>
      <c r="L1832">
        <f>I1832*J1832*(1-K1832)</f>
        <v/>
      </c>
      <c r="M1832">
        <f>VLOOKUP(F1832,Products!A:D,4,FALSE)*I1832</f>
        <v/>
      </c>
      <c r="N1832">
        <f>L1832-M1832</f>
        <v/>
      </c>
    </row>
    <row r="1833">
      <c r="A1833" t="inlineStr">
        <is>
          <t>T1001831</t>
        </is>
      </c>
      <c r="B1833" t="inlineStr">
        <is>
          <t>2023-07-10</t>
        </is>
      </c>
      <c r="C1833" t="inlineStr">
        <is>
          <t>S024</t>
        </is>
      </c>
      <c r="D1833" t="inlineStr">
        <is>
          <t>Store_024</t>
        </is>
      </c>
      <c r="E1833" t="inlineStr">
        <is>
          <t>South</t>
        </is>
      </c>
      <c r="F1833" t="inlineStr">
        <is>
          <t>P0077</t>
        </is>
      </c>
      <c r="G1833" t="inlineStr">
        <is>
          <t>Prod_0077</t>
        </is>
      </c>
      <c r="H1833" t="inlineStr">
        <is>
          <t>Beverages</t>
        </is>
      </c>
      <c r="I1833" t="n">
        <v>4</v>
      </c>
      <c r="J1833" t="n">
        <v>43.41</v>
      </c>
      <c r="K1833" t="n">
        <v>0</v>
      </c>
      <c r="L1833">
        <f>I1833*J1833*(1-K1833)</f>
        <v/>
      </c>
      <c r="M1833">
        <f>VLOOKUP(F1833,Products!A:D,4,FALSE)*I1833</f>
        <v/>
      </c>
      <c r="N1833">
        <f>L1833-M1833</f>
        <v/>
      </c>
    </row>
    <row r="1834">
      <c r="A1834" t="inlineStr">
        <is>
          <t>T1001832</t>
        </is>
      </c>
      <c r="B1834" t="inlineStr">
        <is>
          <t>2025-06-03</t>
        </is>
      </c>
      <c r="C1834" t="inlineStr">
        <is>
          <t>S044</t>
        </is>
      </c>
      <c r="D1834" t="inlineStr">
        <is>
          <t>Store_044</t>
        </is>
      </c>
      <c r="E1834" t="inlineStr">
        <is>
          <t>North</t>
        </is>
      </c>
      <c r="F1834" t="inlineStr">
        <is>
          <t>P0013</t>
        </is>
      </c>
      <c r="G1834" t="inlineStr">
        <is>
          <t>Prod_0013</t>
        </is>
      </c>
      <c r="H1834" t="inlineStr">
        <is>
          <t>Clothing</t>
        </is>
      </c>
      <c r="I1834" t="n">
        <v>6</v>
      </c>
      <c r="J1834" t="n">
        <v>77.61</v>
      </c>
      <c r="K1834" t="n">
        <v>0.1</v>
      </c>
      <c r="L1834">
        <f>I1834*J1834*(1-K1834)</f>
        <v/>
      </c>
      <c r="M1834">
        <f>VLOOKUP(F1834,Products!A:D,4,FALSE)*I1834</f>
        <v/>
      </c>
      <c r="N1834">
        <f>L1834-M1834</f>
        <v/>
      </c>
    </row>
    <row r="1835">
      <c r="A1835" t="inlineStr">
        <is>
          <t>T1001833</t>
        </is>
      </c>
      <c r="B1835" t="inlineStr">
        <is>
          <t>2023-04-17</t>
        </is>
      </c>
      <c r="C1835" t="inlineStr">
        <is>
          <t>S010</t>
        </is>
      </c>
      <c r="D1835" t="inlineStr">
        <is>
          <t>Store_010</t>
        </is>
      </c>
      <c r="E1835" t="inlineStr">
        <is>
          <t>North</t>
        </is>
      </c>
      <c r="F1835" t="inlineStr">
        <is>
          <t>P0143</t>
        </is>
      </c>
      <c r="G1835" t="inlineStr">
        <is>
          <t>Prod_0143</t>
        </is>
      </c>
      <c r="H1835" t="inlineStr">
        <is>
          <t>Electronics</t>
        </is>
      </c>
      <c r="I1835" t="n">
        <v>4</v>
      </c>
      <c r="J1835" t="n">
        <v>264.81</v>
      </c>
      <c r="K1835" t="n">
        <v>0</v>
      </c>
      <c r="L1835">
        <f>I1835*J1835*(1-K1835)</f>
        <v/>
      </c>
      <c r="M1835">
        <f>VLOOKUP(F1835,Products!A:D,4,FALSE)*I1835</f>
        <v/>
      </c>
      <c r="N1835">
        <f>L1835-M1835</f>
        <v/>
      </c>
    </row>
    <row r="1836">
      <c r="A1836" t="inlineStr">
        <is>
          <t>T1001834</t>
        </is>
      </c>
      <c r="B1836" t="inlineStr">
        <is>
          <t>2023-06-26</t>
        </is>
      </c>
      <c r="C1836" t="inlineStr">
        <is>
          <t>S034</t>
        </is>
      </c>
      <c r="D1836" t="inlineStr">
        <is>
          <t>Store_034</t>
        </is>
      </c>
      <c r="E1836" t="inlineStr">
        <is>
          <t>Central</t>
        </is>
      </c>
      <c r="F1836" t="inlineStr">
        <is>
          <t>P0033</t>
        </is>
      </c>
      <c r="G1836" t="inlineStr">
        <is>
          <t>Prod_0033</t>
        </is>
      </c>
      <c r="H1836" t="inlineStr">
        <is>
          <t>Food</t>
        </is>
      </c>
      <c r="I1836" t="n">
        <v>8</v>
      </c>
      <c r="J1836" t="n">
        <v>349.41</v>
      </c>
      <c r="K1836" t="n">
        <v>0</v>
      </c>
      <c r="L1836">
        <f>I1836*J1836*(1-K1836)</f>
        <v/>
      </c>
      <c r="M1836">
        <f>VLOOKUP(F1836,Products!A:D,4,FALSE)*I1836</f>
        <v/>
      </c>
      <c r="N1836">
        <f>L1836-M1836</f>
        <v/>
      </c>
    </row>
    <row r="1837">
      <c r="A1837" t="inlineStr">
        <is>
          <t>T1001835</t>
        </is>
      </c>
      <c r="B1837" t="inlineStr">
        <is>
          <t>2024-04-01</t>
        </is>
      </c>
      <c r="C1837" t="inlineStr">
        <is>
          <t>S024</t>
        </is>
      </c>
      <c r="D1837" t="inlineStr">
        <is>
          <t>Store_024</t>
        </is>
      </c>
      <c r="E1837" t="inlineStr">
        <is>
          <t>South</t>
        </is>
      </c>
      <c r="F1837" t="inlineStr">
        <is>
          <t>P0198</t>
        </is>
      </c>
      <c r="G1837" t="inlineStr">
        <is>
          <t>Prod_0198</t>
        </is>
      </c>
      <c r="H1837" t="inlineStr">
        <is>
          <t>Beverages</t>
        </is>
      </c>
      <c r="I1837" t="n">
        <v>6</v>
      </c>
      <c r="J1837" t="n">
        <v>1032.77</v>
      </c>
      <c r="K1837" t="n">
        <v>0</v>
      </c>
      <c r="L1837">
        <f>I1837*J1837*(1-K1837)</f>
        <v/>
      </c>
      <c r="M1837">
        <f>VLOOKUP(F1837,Products!A:D,4,FALSE)*I1837</f>
        <v/>
      </c>
      <c r="N1837">
        <f>L1837-M1837</f>
        <v/>
      </c>
    </row>
    <row r="1838">
      <c r="A1838" t="inlineStr">
        <is>
          <t>T1001836</t>
        </is>
      </c>
      <c r="B1838" t="inlineStr">
        <is>
          <t>2023-01-13</t>
        </is>
      </c>
      <c r="C1838" t="inlineStr">
        <is>
          <t>S036</t>
        </is>
      </c>
      <c r="D1838" t="inlineStr">
        <is>
          <t>Store_036</t>
        </is>
      </c>
      <c r="E1838" t="inlineStr">
        <is>
          <t>Central</t>
        </is>
      </c>
      <c r="F1838" t="inlineStr">
        <is>
          <t>P0084</t>
        </is>
      </c>
      <c r="G1838" t="inlineStr">
        <is>
          <t>Prod_0084</t>
        </is>
      </c>
      <c r="H1838" t="inlineStr">
        <is>
          <t>Beverages</t>
        </is>
      </c>
      <c r="I1838" t="n">
        <v>5</v>
      </c>
      <c r="J1838" t="n">
        <v>683.16</v>
      </c>
      <c r="K1838" t="n">
        <v>0</v>
      </c>
      <c r="L1838">
        <f>I1838*J1838*(1-K1838)</f>
        <v/>
      </c>
      <c r="M1838">
        <f>VLOOKUP(F1838,Products!A:D,4,FALSE)*I1838</f>
        <v/>
      </c>
      <c r="N1838">
        <f>L1838-M1838</f>
        <v/>
      </c>
    </row>
    <row r="1839">
      <c r="A1839" t="inlineStr">
        <is>
          <t>T1001837</t>
        </is>
      </c>
      <c r="B1839" t="inlineStr">
        <is>
          <t>2025-08-18</t>
        </is>
      </c>
      <c r="C1839" t="inlineStr">
        <is>
          <t>S049</t>
        </is>
      </c>
      <c r="D1839" t="inlineStr">
        <is>
          <t>Store_049</t>
        </is>
      </c>
      <c r="E1839" t="inlineStr">
        <is>
          <t>North</t>
        </is>
      </c>
      <c r="F1839" t="inlineStr">
        <is>
          <t>P0008</t>
        </is>
      </c>
      <c r="G1839" t="inlineStr">
        <is>
          <t>Prod_0008</t>
        </is>
      </c>
      <c r="H1839" t="inlineStr">
        <is>
          <t>Electronics</t>
        </is>
      </c>
      <c r="I1839" t="n">
        <v>4</v>
      </c>
      <c r="J1839" t="n">
        <v>314.02</v>
      </c>
      <c r="K1839" t="n">
        <v>0</v>
      </c>
      <c r="L1839">
        <f>I1839*J1839*(1-K1839)</f>
        <v/>
      </c>
      <c r="M1839">
        <f>VLOOKUP(F1839,Products!A:D,4,FALSE)*I1839</f>
        <v/>
      </c>
      <c r="N1839">
        <f>L1839-M1839</f>
        <v/>
      </c>
    </row>
    <row r="1840">
      <c r="A1840" t="inlineStr">
        <is>
          <t>T1001838</t>
        </is>
      </c>
      <c r="B1840" t="inlineStr">
        <is>
          <t>2023-04-11</t>
        </is>
      </c>
      <c r="C1840" t="inlineStr">
        <is>
          <t>S010</t>
        </is>
      </c>
      <c r="D1840" t="inlineStr">
        <is>
          <t>Store_010</t>
        </is>
      </c>
      <c r="E1840" t="inlineStr">
        <is>
          <t>North</t>
        </is>
      </c>
      <c r="F1840" t="inlineStr">
        <is>
          <t>P0127</t>
        </is>
      </c>
      <c r="G1840" t="inlineStr">
        <is>
          <t>Prod_0127</t>
        </is>
      </c>
      <c r="H1840" t="inlineStr">
        <is>
          <t>Toys</t>
        </is>
      </c>
      <c r="I1840" t="n">
        <v>5</v>
      </c>
      <c r="J1840" t="n">
        <v>705.1</v>
      </c>
      <c r="K1840" t="n">
        <v>0</v>
      </c>
      <c r="L1840">
        <f>I1840*J1840*(1-K1840)</f>
        <v/>
      </c>
      <c r="M1840">
        <f>VLOOKUP(F1840,Products!A:D,4,FALSE)*I1840</f>
        <v/>
      </c>
      <c r="N1840">
        <f>L1840-M1840</f>
        <v/>
      </c>
    </row>
    <row r="1841">
      <c r="A1841" t="inlineStr">
        <is>
          <t>T1001839</t>
        </is>
      </c>
      <c r="B1841" t="inlineStr">
        <is>
          <t>2025-06-21</t>
        </is>
      </c>
      <c r="C1841" t="inlineStr">
        <is>
          <t>S020</t>
        </is>
      </c>
      <c r="D1841" t="inlineStr">
        <is>
          <t>Store_020</t>
        </is>
      </c>
      <c r="E1841" t="inlineStr">
        <is>
          <t>West</t>
        </is>
      </c>
      <c r="F1841" t="inlineStr">
        <is>
          <t>P0192</t>
        </is>
      </c>
      <c r="G1841" t="inlineStr">
        <is>
          <t>Prod_0192</t>
        </is>
      </c>
      <c r="H1841" t="inlineStr">
        <is>
          <t>Beverages</t>
        </is>
      </c>
      <c r="I1841" t="n">
        <v>1</v>
      </c>
      <c r="J1841" t="n">
        <v>330.93</v>
      </c>
      <c r="K1841" t="n">
        <v>0</v>
      </c>
      <c r="L1841">
        <f>I1841*J1841*(1-K1841)</f>
        <v/>
      </c>
      <c r="M1841">
        <f>VLOOKUP(F1841,Products!A:D,4,FALSE)*I1841</f>
        <v/>
      </c>
      <c r="N1841">
        <f>L1841-M1841</f>
        <v/>
      </c>
    </row>
    <row r="1842">
      <c r="A1842" t="inlineStr">
        <is>
          <t>T1001840</t>
        </is>
      </c>
      <c r="B1842" t="inlineStr">
        <is>
          <t>2024-07-15</t>
        </is>
      </c>
      <c r="C1842" t="inlineStr">
        <is>
          <t>S041</t>
        </is>
      </c>
      <c r="D1842" t="inlineStr">
        <is>
          <t>Store_041</t>
        </is>
      </c>
      <c r="E1842" t="inlineStr">
        <is>
          <t>East</t>
        </is>
      </c>
      <c r="F1842" t="inlineStr">
        <is>
          <t>P0120</t>
        </is>
      </c>
      <c r="G1842" t="inlineStr">
        <is>
          <t>Prod_0120</t>
        </is>
      </c>
      <c r="H1842" t="inlineStr">
        <is>
          <t>Stationery</t>
        </is>
      </c>
      <c r="I1842" t="n">
        <v>8</v>
      </c>
      <c r="J1842" t="n">
        <v>396.04</v>
      </c>
      <c r="K1842" t="n">
        <v>0.1</v>
      </c>
      <c r="L1842">
        <f>I1842*J1842*(1-K1842)</f>
        <v/>
      </c>
      <c r="M1842">
        <f>VLOOKUP(F1842,Products!A:D,4,FALSE)*I1842</f>
        <v/>
      </c>
      <c r="N1842">
        <f>L1842-M1842</f>
        <v/>
      </c>
    </row>
    <row r="1843">
      <c r="A1843" t="inlineStr">
        <is>
          <t>T1001841</t>
        </is>
      </c>
      <c r="B1843" t="inlineStr">
        <is>
          <t>2025-02-25</t>
        </is>
      </c>
      <c r="C1843" t="inlineStr">
        <is>
          <t>S010</t>
        </is>
      </c>
      <c r="D1843" t="inlineStr">
        <is>
          <t>Store_010</t>
        </is>
      </c>
      <c r="E1843" t="inlineStr">
        <is>
          <t>North</t>
        </is>
      </c>
      <c r="F1843" t="inlineStr">
        <is>
          <t>P0079</t>
        </is>
      </c>
      <c r="G1843" t="inlineStr">
        <is>
          <t>Prod_0079</t>
        </is>
      </c>
      <c r="H1843" t="inlineStr">
        <is>
          <t>Food</t>
        </is>
      </c>
      <c r="I1843" t="n">
        <v>6</v>
      </c>
      <c r="J1843" t="n">
        <v>616.5599999999999</v>
      </c>
      <c r="K1843" t="n">
        <v>0.05</v>
      </c>
      <c r="L1843">
        <f>I1843*J1843*(1-K1843)</f>
        <v/>
      </c>
      <c r="M1843">
        <f>VLOOKUP(F1843,Products!A:D,4,FALSE)*I1843</f>
        <v/>
      </c>
      <c r="N1843">
        <f>L1843-M1843</f>
        <v/>
      </c>
    </row>
    <row r="1844">
      <c r="A1844" t="inlineStr">
        <is>
          <t>T1001842</t>
        </is>
      </c>
      <c r="B1844" t="inlineStr">
        <is>
          <t>2024-12-22</t>
        </is>
      </c>
      <c r="C1844" t="inlineStr">
        <is>
          <t>S018</t>
        </is>
      </c>
      <c r="D1844" t="inlineStr">
        <is>
          <t>Store_018</t>
        </is>
      </c>
      <c r="E1844" t="inlineStr">
        <is>
          <t>South</t>
        </is>
      </c>
      <c r="F1844" t="inlineStr">
        <is>
          <t>P0103</t>
        </is>
      </c>
      <c r="G1844" t="inlineStr">
        <is>
          <t>Prod_0103</t>
        </is>
      </c>
      <c r="H1844" t="inlineStr">
        <is>
          <t>Stationery</t>
        </is>
      </c>
      <c r="I1844" t="n">
        <v>6</v>
      </c>
      <c r="J1844" t="n">
        <v>824.5700000000001</v>
      </c>
      <c r="K1844" t="n">
        <v>0</v>
      </c>
      <c r="L1844">
        <f>I1844*J1844*(1-K1844)</f>
        <v/>
      </c>
      <c r="M1844">
        <f>VLOOKUP(F1844,Products!A:D,4,FALSE)*I1844</f>
        <v/>
      </c>
      <c r="N1844">
        <f>L1844-M1844</f>
        <v/>
      </c>
    </row>
    <row r="1845">
      <c r="A1845" t="inlineStr">
        <is>
          <t>T1001843</t>
        </is>
      </c>
      <c r="B1845" t="inlineStr">
        <is>
          <t>2023-06-05</t>
        </is>
      </c>
      <c r="C1845" t="inlineStr">
        <is>
          <t>S044</t>
        </is>
      </c>
      <c r="D1845" t="inlineStr">
        <is>
          <t>Store_044</t>
        </is>
      </c>
      <c r="E1845" t="inlineStr">
        <is>
          <t>North</t>
        </is>
      </c>
      <c r="F1845" t="inlineStr">
        <is>
          <t>P0171</t>
        </is>
      </c>
      <c r="G1845" t="inlineStr">
        <is>
          <t>Prod_0171</t>
        </is>
      </c>
      <c r="H1845" t="inlineStr">
        <is>
          <t>Household</t>
        </is>
      </c>
      <c r="I1845" t="n">
        <v>1</v>
      </c>
      <c r="J1845" t="n">
        <v>342.58</v>
      </c>
      <c r="K1845" t="n">
        <v>0</v>
      </c>
      <c r="L1845">
        <f>I1845*J1845*(1-K1845)</f>
        <v/>
      </c>
      <c r="M1845">
        <f>VLOOKUP(F1845,Products!A:D,4,FALSE)*I1845</f>
        <v/>
      </c>
      <c r="N1845">
        <f>L1845-M1845</f>
        <v/>
      </c>
    </row>
    <row r="1846">
      <c r="A1846" t="inlineStr">
        <is>
          <t>T1001844</t>
        </is>
      </c>
      <c r="B1846" t="inlineStr">
        <is>
          <t>2023-01-22</t>
        </is>
      </c>
      <c r="C1846" t="inlineStr">
        <is>
          <t>S031</t>
        </is>
      </c>
      <c r="D1846" t="inlineStr">
        <is>
          <t>Store_031</t>
        </is>
      </c>
      <c r="E1846" t="inlineStr">
        <is>
          <t>Central</t>
        </is>
      </c>
      <c r="F1846" t="inlineStr">
        <is>
          <t>P0038</t>
        </is>
      </c>
      <c r="G1846" t="inlineStr">
        <is>
          <t>Prod_0038</t>
        </is>
      </c>
      <c r="H1846" t="inlineStr">
        <is>
          <t>Beverages</t>
        </is>
      </c>
      <c r="I1846" t="n">
        <v>1</v>
      </c>
      <c r="J1846" t="n">
        <v>695.2</v>
      </c>
      <c r="K1846" t="n">
        <v>0</v>
      </c>
      <c r="L1846">
        <f>I1846*J1846*(1-K1846)</f>
        <v/>
      </c>
      <c r="M1846">
        <f>VLOOKUP(F1846,Products!A:D,4,FALSE)*I1846</f>
        <v/>
      </c>
      <c r="N1846">
        <f>L1846-M1846</f>
        <v/>
      </c>
    </row>
    <row r="1847">
      <c r="A1847" t="inlineStr">
        <is>
          <t>T1001845</t>
        </is>
      </c>
      <c r="B1847" t="inlineStr">
        <is>
          <t>2024-01-27</t>
        </is>
      </c>
      <c r="C1847" t="inlineStr">
        <is>
          <t>S034</t>
        </is>
      </c>
      <c r="D1847" t="inlineStr">
        <is>
          <t>Store_034</t>
        </is>
      </c>
      <c r="E1847" t="inlineStr">
        <is>
          <t>Central</t>
        </is>
      </c>
      <c r="F1847" t="inlineStr">
        <is>
          <t>P0184</t>
        </is>
      </c>
      <c r="G1847" t="inlineStr">
        <is>
          <t>Prod_0184</t>
        </is>
      </c>
      <c r="H1847" t="inlineStr">
        <is>
          <t>Beverages</t>
        </is>
      </c>
      <c r="I1847" t="n">
        <v>3</v>
      </c>
      <c r="J1847" t="n">
        <v>529.08</v>
      </c>
      <c r="K1847" t="n">
        <v>0.2</v>
      </c>
      <c r="L1847">
        <f>I1847*J1847*(1-K1847)</f>
        <v/>
      </c>
      <c r="M1847">
        <f>VLOOKUP(F1847,Products!A:D,4,FALSE)*I1847</f>
        <v/>
      </c>
      <c r="N1847">
        <f>L1847-M1847</f>
        <v/>
      </c>
    </row>
    <row r="1848">
      <c r="A1848" t="inlineStr">
        <is>
          <t>T1001846</t>
        </is>
      </c>
      <c r="B1848" t="inlineStr">
        <is>
          <t>2023-09-05</t>
        </is>
      </c>
      <c r="C1848" t="inlineStr">
        <is>
          <t>S002</t>
        </is>
      </c>
      <c r="D1848" t="inlineStr">
        <is>
          <t>Store_002</t>
        </is>
      </c>
      <c r="E1848" t="inlineStr">
        <is>
          <t>South</t>
        </is>
      </c>
      <c r="F1848" t="inlineStr">
        <is>
          <t>P0150</t>
        </is>
      </c>
      <c r="G1848" t="inlineStr">
        <is>
          <t>Prod_0150</t>
        </is>
      </c>
      <c r="H1848" t="inlineStr">
        <is>
          <t>Clothing</t>
        </is>
      </c>
      <c r="I1848" t="n">
        <v>7</v>
      </c>
      <c r="J1848" t="n">
        <v>393.65</v>
      </c>
      <c r="K1848" t="n">
        <v>0.05</v>
      </c>
      <c r="L1848">
        <f>I1848*J1848*(1-K1848)</f>
        <v/>
      </c>
      <c r="M1848">
        <f>VLOOKUP(F1848,Products!A:D,4,FALSE)*I1848</f>
        <v/>
      </c>
      <c r="N1848">
        <f>L1848-M1848</f>
        <v/>
      </c>
    </row>
    <row r="1849">
      <c r="A1849" t="inlineStr">
        <is>
          <t>T1001847</t>
        </is>
      </c>
      <c r="B1849" t="inlineStr">
        <is>
          <t>2024-06-23</t>
        </is>
      </c>
      <c r="C1849" t="inlineStr">
        <is>
          <t>S021</t>
        </is>
      </c>
      <c r="D1849" t="inlineStr">
        <is>
          <t>Store_021</t>
        </is>
      </c>
      <c r="E1849" t="inlineStr">
        <is>
          <t>North</t>
        </is>
      </c>
      <c r="F1849" t="inlineStr">
        <is>
          <t>P0094</t>
        </is>
      </c>
      <c r="G1849" t="inlineStr">
        <is>
          <t>Prod_0094</t>
        </is>
      </c>
      <c r="H1849" t="inlineStr">
        <is>
          <t>Toys</t>
        </is>
      </c>
      <c r="I1849" t="n">
        <v>6</v>
      </c>
      <c r="J1849" t="n">
        <v>785.6</v>
      </c>
      <c r="K1849" t="n">
        <v>0.1</v>
      </c>
      <c r="L1849">
        <f>I1849*J1849*(1-K1849)</f>
        <v/>
      </c>
      <c r="M1849">
        <f>VLOOKUP(F1849,Products!A:D,4,FALSE)*I1849</f>
        <v/>
      </c>
      <c r="N1849">
        <f>L1849-M1849</f>
        <v/>
      </c>
    </row>
    <row r="1850">
      <c r="A1850" t="inlineStr">
        <is>
          <t>T1001848</t>
        </is>
      </c>
      <c r="B1850" t="inlineStr">
        <is>
          <t>2024-06-04</t>
        </is>
      </c>
      <c r="C1850" t="inlineStr">
        <is>
          <t>S026</t>
        </is>
      </c>
      <c r="D1850" t="inlineStr">
        <is>
          <t>Store_026</t>
        </is>
      </c>
      <c r="E1850" t="inlineStr">
        <is>
          <t>North</t>
        </is>
      </c>
      <c r="F1850" t="inlineStr">
        <is>
          <t>P0136</t>
        </is>
      </c>
      <c r="G1850" t="inlineStr">
        <is>
          <t>Prod_0136</t>
        </is>
      </c>
      <c r="H1850" t="inlineStr">
        <is>
          <t>Beverages</t>
        </is>
      </c>
      <c r="I1850" t="n">
        <v>5</v>
      </c>
      <c r="J1850" t="n">
        <v>220.4</v>
      </c>
      <c r="K1850" t="n">
        <v>0.2</v>
      </c>
      <c r="L1850">
        <f>I1850*J1850*(1-K1850)</f>
        <v/>
      </c>
      <c r="M1850">
        <f>VLOOKUP(F1850,Products!A:D,4,FALSE)*I1850</f>
        <v/>
      </c>
      <c r="N1850">
        <f>L1850-M1850</f>
        <v/>
      </c>
    </row>
    <row r="1851">
      <c r="A1851" t="inlineStr">
        <is>
          <t>T1001849</t>
        </is>
      </c>
      <c r="B1851" t="inlineStr">
        <is>
          <t>2023-04-05</t>
        </is>
      </c>
      <c r="C1851" t="inlineStr">
        <is>
          <t>S023</t>
        </is>
      </c>
      <c r="D1851" t="inlineStr">
        <is>
          <t>Store_023</t>
        </is>
      </c>
      <c r="E1851" t="inlineStr">
        <is>
          <t>South</t>
        </is>
      </c>
      <c r="F1851" t="inlineStr">
        <is>
          <t>P0192</t>
        </is>
      </c>
      <c r="G1851" t="inlineStr">
        <is>
          <t>Prod_0192</t>
        </is>
      </c>
      <c r="H1851" t="inlineStr">
        <is>
          <t>Beverages</t>
        </is>
      </c>
      <c r="I1851" t="n">
        <v>8</v>
      </c>
      <c r="J1851" t="n">
        <v>441.48</v>
      </c>
      <c r="K1851" t="n">
        <v>0.15</v>
      </c>
      <c r="L1851">
        <f>I1851*J1851*(1-K1851)</f>
        <v/>
      </c>
      <c r="M1851">
        <f>VLOOKUP(F1851,Products!A:D,4,FALSE)*I1851</f>
        <v/>
      </c>
      <c r="N1851">
        <f>L1851-M1851</f>
        <v/>
      </c>
    </row>
    <row r="1852">
      <c r="A1852" t="inlineStr">
        <is>
          <t>T1001850</t>
        </is>
      </c>
      <c r="B1852" t="inlineStr">
        <is>
          <t>2023-11-28</t>
        </is>
      </c>
      <c r="C1852" t="inlineStr">
        <is>
          <t>S041</t>
        </is>
      </c>
      <c r="D1852" t="inlineStr">
        <is>
          <t>Store_041</t>
        </is>
      </c>
      <c r="E1852" t="inlineStr">
        <is>
          <t>East</t>
        </is>
      </c>
      <c r="F1852" t="inlineStr">
        <is>
          <t>P0114</t>
        </is>
      </c>
      <c r="G1852" t="inlineStr">
        <is>
          <t>Prod_0114</t>
        </is>
      </c>
      <c r="H1852" t="inlineStr">
        <is>
          <t>Beverages</t>
        </is>
      </c>
      <c r="I1852" t="n">
        <v>5</v>
      </c>
      <c r="J1852" t="n">
        <v>659.67</v>
      </c>
      <c r="K1852" t="n">
        <v>0.05</v>
      </c>
      <c r="L1852">
        <f>I1852*J1852*(1-K1852)</f>
        <v/>
      </c>
      <c r="M1852">
        <f>VLOOKUP(F1852,Products!A:D,4,FALSE)*I1852</f>
        <v/>
      </c>
      <c r="N1852">
        <f>L1852-M1852</f>
        <v/>
      </c>
    </row>
    <row r="1853">
      <c r="A1853" t="inlineStr">
        <is>
          <t>T1001851</t>
        </is>
      </c>
      <c r="B1853" t="inlineStr">
        <is>
          <t>2024-01-13</t>
        </is>
      </c>
      <c r="C1853" t="inlineStr">
        <is>
          <t>S023</t>
        </is>
      </c>
      <c r="D1853" t="inlineStr">
        <is>
          <t>Store_023</t>
        </is>
      </c>
      <c r="E1853" t="inlineStr">
        <is>
          <t>South</t>
        </is>
      </c>
      <c r="F1853" t="inlineStr">
        <is>
          <t>P0122</t>
        </is>
      </c>
      <c r="G1853" t="inlineStr">
        <is>
          <t>Prod_0122</t>
        </is>
      </c>
      <c r="H1853" t="inlineStr">
        <is>
          <t>Beverages</t>
        </is>
      </c>
      <c r="I1853" t="n">
        <v>4</v>
      </c>
      <c r="J1853" t="n">
        <v>920.39</v>
      </c>
      <c r="K1853" t="n">
        <v>0</v>
      </c>
      <c r="L1853">
        <f>I1853*J1853*(1-K1853)</f>
        <v/>
      </c>
      <c r="M1853">
        <f>VLOOKUP(F1853,Products!A:D,4,FALSE)*I1853</f>
        <v/>
      </c>
      <c r="N1853">
        <f>L1853-M1853</f>
        <v/>
      </c>
    </row>
    <row r="1854">
      <c r="A1854" t="inlineStr">
        <is>
          <t>T1001852</t>
        </is>
      </c>
      <c r="B1854" t="inlineStr">
        <is>
          <t>2024-11-02</t>
        </is>
      </c>
      <c r="C1854" t="inlineStr">
        <is>
          <t>S026</t>
        </is>
      </c>
      <c r="D1854" t="inlineStr">
        <is>
          <t>Store_026</t>
        </is>
      </c>
      <c r="E1854" t="inlineStr">
        <is>
          <t>North</t>
        </is>
      </c>
      <c r="F1854" t="inlineStr">
        <is>
          <t>P0159</t>
        </is>
      </c>
      <c r="G1854" t="inlineStr">
        <is>
          <t>Prod_0159</t>
        </is>
      </c>
      <c r="H1854" t="inlineStr">
        <is>
          <t>Electronics</t>
        </is>
      </c>
      <c r="I1854" t="n">
        <v>6</v>
      </c>
      <c r="J1854" t="n">
        <v>507.88</v>
      </c>
      <c r="K1854" t="n">
        <v>0</v>
      </c>
      <c r="L1854">
        <f>I1854*J1854*(1-K1854)</f>
        <v/>
      </c>
      <c r="M1854">
        <f>VLOOKUP(F1854,Products!A:D,4,FALSE)*I1854</f>
        <v/>
      </c>
      <c r="N1854">
        <f>L1854-M1854</f>
        <v/>
      </c>
    </row>
    <row r="1855">
      <c r="A1855" t="inlineStr">
        <is>
          <t>T1001853</t>
        </is>
      </c>
      <c r="B1855" t="inlineStr">
        <is>
          <t>2024-12-21</t>
        </is>
      </c>
      <c r="C1855" t="inlineStr">
        <is>
          <t>S001</t>
        </is>
      </c>
      <c r="D1855" t="inlineStr">
        <is>
          <t>Store_001</t>
        </is>
      </c>
      <c r="E1855" t="inlineStr">
        <is>
          <t>West</t>
        </is>
      </c>
      <c r="F1855" t="inlineStr">
        <is>
          <t>P0061</t>
        </is>
      </c>
      <c r="G1855" t="inlineStr">
        <is>
          <t>Prod_0061</t>
        </is>
      </c>
      <c r="H1855" t="inlineStr">
        <is>
          <t>Beverages</t>
        </is>
      </c>
      <c r="I1855" t="n">
        <v>8</v>
      </c>
      <c r="J1855" t="n">
        <v>54.91</v>
      </c>
      <c r="K1855" t="n">
        <v>0</v>
      </c>
      <c r="L1855">
        <f>I1855*J1855*(1-K1855)</f>
        <v/>
      </c>
      <c r="M1855">
        <f>VLOOKUP(F1855,Products!A:D,4,FALSE)*I1855</f>
        <v/>
      </c>
      <c r="N1855">
        <f>L1855-M1855</f>
        <v/>
      </c>
    </row>
    <row r="1856">
      <c r="A1856" t="inlineStr">
        <is>
          <t>T1001854</t>
        </is>
      </c>
      <c r="B1856" t="inlineStr">
        <is>
          <t>2024-08-20</t>
        </is>
      </c>
      <c r="C1856" t="inlineStr">
        <is>
          <t>S008</t>
        </is>
      </c>
      <c r="D1856" t="inlineStr">
        <is>
          <t>Store_008</t>
        </is>
      </c>
      <c r="E1856" t="inlineStr">
        <is>
          <t>East</t>
        </is>
      </c>
      <c r="F1856" t="inlineStr">
        <is>
          <t>P0194</t>
        </is>
      </c>
      <c r="G1856" t="inlineStr">
        <is>
          <t>Prod_0194</t>
        </is>
      </c>
      <c r="H1856" t="inlineStr">
        <is>
          <t>Food</t>
        </is>
      </c>
      <c r="I1856" t="n">
        <v>3</v>
      </c>
      <c r="J1856" t="n">
        <v>573.85</v>
      </c>
      <c r="K1856" t="n">
        <v>0</v>
      </c>
      <c r="L1856">
        <f>I1856*J1856*(1-K1856)</f>
        <v/>
      </c>
      <c r="M1856">
        <f>VLOOKUP(F1856,Products!A:D,4,FALSE)*I1856</f>
        <v/>
      </c>
      <c r="N1856">
        <f>L1856-M1856</f>
        <v/>
      </c>
    </row>
    <row r="1857">
      <c r="A1857" t="inlineStr">
        <is>
          <t>T1001855</t>
        </is>
      </c>
      <c r="B1857" t="inlineStr">
        <is>
          <t>2023-03-15</t>
        </is>
      </c>
      <c r="C1857" t="inlineStr">
        <is>
          <t>S024</t>
        </is>
      </c>
      <c r="D1857" t="inlineStr">
        <is>
          <t>Store_024</t>
        </is>
      </c>
      <c r="E1857" t="inlineStr">
        <is>
          <t>South</t>
        </is>
      </c>
      <c r="F1857" t="inlineStr">
        <is>
          <t>P0085</t>
        </is>
      </c>
      <c r="G1857" t="inlineStr">
        <is>
          <t>Prod_0085</t>
        </is>
      </c>
      <c r="H1857" t="inlineStr">
        <is>
          <t>Food</t>
        </is>
      </c>
      <c r="I1857" t="n">
        <v>7</v>
      </c>
      <c r="J1857" t="n">
        <v>408.56</v>
      </c>
      <c r="K1857" t="n">
        <v>0.05</v>
      </c>
      <c r="L1857">
        <f>I1857*J1857*(1-K1857)</f>
        <v/>
      </c>
      <c r="M1857">
        <f>VLOOKUP(F1857,Products!A:D,4,FALSE)*I1857</f>
        <v/>
      </c>
      <c r="N1857">
        <f>L1857-M1857</f>
        <v/>
      </c>
    </row>
    <row r="1858">
      <c r="A1858" t="inlineStr">
        <is>
          <t>T1001856</t>
        </is>
      </c>
      <c r="B1858" t="inlineStr">
        <is>
          <t>2023-08-16</t>
        </is>
      </c>
      <c r="C1858" t="inlineStr">
        <is>
          <t>S003</t>
        </is>
      </c>
      <c r="D1858" t="inlineStr">
        <is>
          <t>Store_003</t>
        </is>
      </c>
      <c r="E1858" t="inlineStr">
        <is>
          <t>North</t>
        </is>
      </c>
      <c r="F1858" t="inlineStr">
        <is>
          <t>P0026</t>
        </is>
      </c>
      <c r="G1858" t="inlineStr">
        <is>
          <t>Prod_0026</t>
        </is>
      </c>
      <c r="H1858" t="inlineStr">
        <is>
          <t>Beverages</t>
        </is>
      </c>
      <c r="I1858" t="n">
        <v>7</v>
      </c>
      <c r="J1858" t="n">
        <v>773.9400000000001</v>
      </c>
      <c r="K1858" t="n">
        <v>0</v>
      </c>
      <c r="L1858">
        <f>I1858*J1858*(1-K1858)</f>
        <v/>
      </c>
      <c r="M1858">
        <f>VLOOKUP(F1858,Products!A:D,4,FALSE)*I1858</f>
        <v/>
      </c>
      <c r="N1858">
        <f>L1858-M1858</f>
        <v/>
      </c>
    </row>
    <row r="1859">
      <c r="A1859" t="inlineStr">
        <is>
          <t>T1001857</t>
        </is>
      </c>
      <c r="B1859" t="inlineStr">
        <is>
          <t>2025-03-10</t>
        </is>
      </c>
      <c r="C1859" t="inlineStr">
        <is>
          <t>S019</t>
        </is>
      </c>
      <c r="D1859" t="inlineStr">
        <is>
          <t>Store_019</t>
        </is>
      </c>
      <c r="E1859" t="inlineStr">
        <is>
          <t>East</t>
        </is>
      </c>
      <c r="F1859" t="inlineStr">
        <is>
          <t>P0191</t>
        </is>
      </c>
      <c r="G1859" t="inlineStr">
        <is>
          <t>Prod_0191</t>
        </is>
      </c>
      <c r="H1859" t="inlineStr">
        <is>
          <t>Food</t>
        </is>
      </c>
      <c r="I1859" t="n">
        <v>3</v>
      </c>
      <c r="J1859" t="n">
        <v>421.45</v>
      </c>
      <c r="K1859" t="n">
        <v>0</v>
      </c>
      <c r="L1859">
        <f>I1859*J1859*(1-K1859)</f>
        <v/>
      </c>
      <c r="M1859">
        <f>VLOOKUP(F1859,Products!A:D,4,FALSE)*I1859</f>
        <v/>
      </c>
      <c r="N1859">
        <f>L1859-M1859</f>
        <v/>
      </c>
    </row>
    <row r="1860">
      <c r="A1860" t="inlineStr">
        <is>
          <t>T1001858</t>
        </is>
      </c>
      <c r="B1860" t="inlineStr">
        <is>
          <t>2025-01-17</t>
        </is>
      </c>
      <c r="C1860" t="inlineStr">
        <is>
          <t>S026</t>
        </is>
      </c>
      <c r="D1860" t="inlineStr">
        <is>
          <t>Store_026</t>
        </is>
      </c>
      <c r="E1860" t="inlineStr">
        <is>
          <t>North</t>
        </is>
      </c>
      <c r="F1860" t="inlineStr">
        <is>
          <t>P0157</t>
        </is>
      </c>
      <c r="G1860" t="inlineStr">
        <is>
          <t>Prod_0157</t>
        </is>
      </c>
      <c r="H1860" t="inlineStr">
        <is>
          <t>Toys</t>
        </is>
      </c>
      <c r="I1860" t="n">
        <v>1</v>
      </c>
      <c r="J1860" t="n">
        <v>309.56</v>
      </c>
      <c r="K1860" t="n">
        <v>0.15</v>
      </c>
      <c r="L1860">
        <f>I1860*J1860*(1-K1860)</f>
        <v/>
      </c>
      <c r="M1860">
        <f>VLOOKUP(F1860,Products!A:D,4,FALSE)*I1860</f>
        <v/>
      </c>
      <c r="N1860">
        <f>L1860-M1860</f>
        <v/>
      </c>
    </row>
    <row r="1861">
      <c r="A1861" t="inlineStr">
        <is>
          <t>T1001859</t>
        </is>
      </c>
      <c r="B1861" t="inlineStr">
        <is>
          <t>2025-05-14</t>
        </is>
      </c>
      <c r="C1861" t="inlineStr">
        <is>
          <t>S029</t>
        </is>
      </c>
      <c r="D1861" t="inlineStr">
        <is>
          <t>Store_029</t>
        </is>
      </c>
      <c r="E1861" t="inlineStr">
        <is>
          <t>South</t>
        </is>
      </c>
      <c r="F1861" t="inlineStr">
        <is>
          <t>P0064</t>
        </is>
      </c>
      <c r="G1861" t="inlineStr">
        <is>
          <t>Prod_0064</t>
        </is>
      </c>
      <c r="H1861" t="inlineStr">
        <is>
          <t>Beverages</t>
        </is>
      </c>
      <c r="I1861" t="n">
        <v>2</v>
      </c>
      <c r="J1861" t="n">
        <v>864.3</v>
      </c>
      <c r="K1861" t="n">
        <v>0.05</v>
      </c>
      <c r="L1861">
        <f>I1861*J1861*(1-K1861)</f>
        <v/>
      </c>
      <c r="M1861">
        <f>VLOOKUP(F1861,Products!A:D,4,FALSE)*I1861</f>
        <v/>
      </c>
      <c r="N1861">
        <f>L1861-M1861</f>
        <v/>
      </c>
    </row>
    <row r="1862">
      <c r="A1862" t="inlineStr">
        <is>
          <t>T1001860</t>
        </is>
      </c>
      <c r="B1862" t="inlineStr">
        <is>
          <t>2025-07-20</t>
        </is>
      </c>
      <c r="C1862" t="inlineStr">
        <is>
          <t>S043</t>
        </is>
      </c>
      <c r="D1862" t="inlineStr">
        <is>
          <t>Store_043</t>
        </is>
      </c>
      <c r="E1862" t="inlineStr">
        <is>
          <t>East</t>
        </is>
      </c>
      <c r="F1862" t="inlineStr">
        <is>
          <t>P0103</t>
        </is>
      </c>
      <c r="G1862" t="inlineStr">
        <is>
          <t>Prod_0103</t>
        </is>
      </c>
      <c r="H1862" t="inlineStr">
        <is>
          <t>Stationery</t>
        </is>
      </c>
      <c r="I1862" t="n">
        <v>1</v>
      </c>
      <c r="J1862" t="n">
        <v>879.9299999999999</v>
      </c>
      <c r="K1862" t="n">
        <v>0</v>
      </c>
      <c r="L1862">
        <f>I1862*J1862*(1-K1862)</f>
        <v/>
      </c>
      <c r="M1862">
        <f>VLOOKUP(F1862,Products!A:D,4,FALSE)*I1862</f>
        <v/>
      </c>
      <c r="N1862">
        <f>L1862-M1862</f>
        <v/>
      </c>
    </row>
    <row r="1863">
      <c r="A1863" t="inlineStr">
        <is>
          <t>T1001861</t>
        </is>
      </c>
      <c r="B1863" t="inlineStr">
        <is>
          <t>2023-01-12</t>
        </is>
      </c>
      <c r="C1863" t="inlineStr">
        <is>
          <t>S009</t>
        </is>
      </c>
      <c r="D1863" t="inlineStr">
        <is>
          <t>Store_009</t>
        </is>
      </c>
      <c r="E1863" t="inlineStr">
        <is>
          <t>Central</t>
        </is>
      </c>
      <c r="F1863" t="inlineStr">
        <is>
          <t>P0103</t>
        </is>
      </c>
      <c r="G1863" t="inlineStr">
        <is>
          <t>Prod_0103</t>
        </is>
      </c>
      <c r="H1863" t="inlineStr">
        <is>
          <t>Stationery</t>
        </is>
      </c>
      <c r="I1863" t="n">
        <v>7</v>
      </c>
      <c r="J1863" t="n">
        <v>597.47</v>
      </c>
      <c r="K1863" t="n">
        <v>0</v>
      </c>
      <c r="L1863">
        <f>I1863*J1863*(1-K1863)</f>
        <v/>
      </c>
      <c r="M1863">
        <f>VLOOKUP(F1863,Products!A:D,4,FALSE)*I1863</f>
        <v/>
      </c>
      <c r="N1863">
        <f>L1863-M1863</f>
        <v/>
      </c>
    </row>
    <row r="1864">
      <c r="A1864" t="inlineStr">
        <is>
          <t>T1001862</t>
        </is>
      </c>
      <c r="B1864" t="inlineStr">
        <is>
          <t>2024-01-26</t>
        </is>
      </c>
      <c r="C1864" t="inlineStr">
        <is>
          <t>S003</t>
        </is>
      </c>
      <c r="D1864" t="inlineStr">
        <is>
          <t>Store_003</t>
        </is>
      </c>
      <c r="E1864" t="inlineStr">
        <is>
          <t>North</t>
        </is>
      </c>
      <c r="F1864" t="inlineStr">
        <is>
          <t>P0021</t>
        </is>
      </c>
      <c r="G1864" t="inlineStr">
        <is>
          <t>Prod_0021</t>
        </is>
      </c>
      <c r="H1864" t="inlineStr">
        <is>
          <t>Household</t>
        </is>
      </c>
      <c r="I1864" t="n">
        <v>2</v>
      </c>
      <c r="J1864" t="n">
        <v>113.79</v>
      </c>
      <c r="K1864" t="n">
        <v>0.05</v>
      </c>
      <c r="L1864">
        <f>I1864*J1864*(1-K1864)</f>
        <v/>
      </c>
      <c r="M1864">
        <f>VLOOKUP(F1864,Products!A:D,4,FALSE)*I1864</f>
        <v/>
      </c>
      <c r="N1864">
        <f>L1864-M1864</f>
        <v/>
      </c>
    </row>
    <row r="1865">
      <c r="A1865" t="inlineStr">
        <is>
          <t>T1001863</t>
        </is>
      </c>
      <c r="B1865" t="inlineStr">
        <is>
          <t>2023-04-27</t>
        </is>
      </c>
      <c r="C1865" t="inlineStr">
        <is>
          <t>S030</t>
        </is>
      </c>
      <c r="D1865" t="inlineStr">
        <is>
          <t>Store_030</t>
        </is>
      </c>
      <c r="E1865" t="inlineStr">
        <is>
          <t>North</t>
        </is>
      </c>
      <c r="F1865" t="inlineStr">
        <is>
          <t>P0072</t>
        </is>
      </c>
      <c r="G1865" t="inlineStr">
        <is>
          <t>Prod_0072</t>
        </is>
      </c>
      <c r="H1865" t="inlineStr">
        <is>
          <t>Food</t>
        </is>
      </c>
      <c r="I1865" t="n">
        <v>5</v>
      </c>
      <c r="J1865" t="n">
        <v>878.02</v>
      </c>
      <c r="K1865" t="n">
        <v>0.1</v>
      </c>
      <c r="L1865">
        <f>I1865*J1865*(1-K1865)</f>
        <v/>
      </c>
      <c r="M1865">
        <f>VLOOKUP(F1865,Products!A:D,4,FALSE)*I1865</f>
        <v/>
      </c>
      <c r="N1865">
        <f>L1865-M1865</f>
        <v/>
      </c>
    </row>
    <row r="1866">
      <c r="A1866" t="inlineStr">
        <is>
          <t>T1001864</t>
        </is>
      </c>
      <c r="B1866" t="inlineStr">
        <is>
          <t>2024-07-07</t>
        </is>
      </c>
      <c r="C1866" t="inlineStr">
        <is>
          <t>S042</t>
        </is>
      </c>
      <c r="D1866" t="inlineStr">
        <is>
          <t>Store_042</t>
        </is>
      </c>
      <c r="E1866" t="inlineStr">
        <is>
          <t>Central</t>
        </is>
      </c>
      <c r="F1866" t="inlineStr">
        <is>
          <t>P0149</t>
        </is>
      </c>
      <c r="G1866" t="inlineStr">
        <is>
          <t>Prod_0149</t>
        </is>
      </c>
      <c r="H1866" t="inlineStr">
        <is>
          <t>Toys</t>
        </is>
      </c>
      <c r="I1866" t="n">
        <v>6</v>
      </c>
      <c r="J1866" t="n">
        <v>64.84</v>
      </c>
      <c r="K1866" t="n">
        <v>0.15</v>
      </c>
      <c r="L1866">
        <f>I1866*J1866*(1-K1866)</f>
        <v/>
      </c>
      <c r="M1866">
        <f>VLOOKUP(F1866,Products!A:D,4,FALSE)*I1866</f>
        <v/>
      </c>
      <c r="N1866">
        <f>L1866-M1866</f>
        <v/>
      </c>
    </row>
    <row r="1867">
      <c r="A1867" t="inlineStr">
        <is>
          <t>T1001865</t>
        </is>
      </c>
      <c r="B1867" t="inlineStr">
        <is>
          <t>2024-07-27</t>
        </is>
      </c>
      <c r="C1867" t="inlineStr">
        <is>
          <t>S002</t>
        </is>
      </c>
      <c r="D1867" t="inlineStr">
        <is>
          <t>Store_002</t>
        </is>
      </c>
      <c r="E1867" t="inlineStr">
        <is>
          <t>South</t>
        </is>
      </c>
      <c r="F1867" t="inlineStr">
        <is>
          <t>P0019</t>
        </is>
      </c>
      <c r="G1867" t="inlineStr">
        <is>
          <t>Prod_0019</t>
        </is>
      </c>
      <c r="H1867" t="inlineStr">
        <is>
          <t>Toys</t>
        </is>
      </c>
      <c r="I1867" t="n">
        <v>4</v>
      </c>
      <c r="J1867" t="n">
        <v>724.41</v>
      </c>
      <c r="K1867" t="n">
        <v>0.15</v>
      </c>
      <c r="L1867">
        <f>I1867*J1867*(1-K1867)</f>
        <v/>
      </c>
      <c r="M1867">
        <f>VLOOKUP(F1867,Products!A:D,4,FALSE)*I1867</f>
        <v/>
      </c>
      <c r="N1867">
        <f>L1867-M1867</f>
        <v/>
      </c>
    </row>
    <row r="1868">
      <c r="A1868" t="inlineStr">
        <is>
          <t>T1001866</t>
        </is>
      </c>
      <c r="B1868" t="inlineStr">
        <is>
          <t>2024-10-06</t>
        </is>
      </c>
      <c r="C1868" t="inlineStr">
        <is>
          <t>S017</t>
        </is>
      </c>
      <c r="D1868" t="inlineStr">
        <is>
          <t>Store_017</t>
        </is>
      </c>
      <c r="E1868" t="inlineStr">
        <is>
          <t>South</t>
        </is>
      </c>
      <c r="F1868" t="inlineStr">
        <is>
          <t>P0157</t>
        </is>
      </c>
      <c r="G1868" t="inlineStr">
        <is>
          <t>Prod_0157</t>
        </is>
      </c>
      <c r="H1868" t="inlineStr">
        <is>
          <t>Toys</t>
        </is>
      </c>
      <c r="I1868" t="n">
        <v>1</v>
      </c>
      <c r="J1868" t="n">
        <v>273.84</v>
      </c>
      <c r="K1868" t="n">
        <v>0.1</v>
      </c>
      <c r="L1868">
        <f>I1868*J1868*(1-K1868)</f>
        <v/>
      </c>
      <c r="M1868">
        <f>VLOOKUP(F1868,Products!A:D,4,FALSE)*I1868</f>
        <v/>
      </c>
      <c r="N1868">
        <f>L1868-M1868</f>
        <v/>
      </c>
    </row>
    <row r="1869">
      <c r="A1869" t="inlineStr">
        <is>
          <t>T1001867</t>
        </is>
      </c>
      <c r="B1869" t="inlineStr">
        <is>
          <t>2024-07-14</t>
        </is>
      </c>
      <c r="C1869" t="inlineStr">
        <is>
          <t>S041</t>
        </is>
      </c>
      <c r="D1869" t="inlineStr">
        <is>
          <t>Store_041</t>
        </is>
      </c>
      <c r="E1869" t="inlineStr">
        <is>
          <t>East</t>
        </is>
      </c>
      <c r="F1869" t="inlineStr">
        <is>
          <t>P0099</t>
        </is>
      </c>
      <c r="G1869" t="inlineStr">
        <is>
          <t>Prod_0099</t>
        </is>
      </c>
      <c r="H1869" t="inlineStr">
        <is>
          <t>Beverages</t>
        </is>
      </c>
      <c r="I1869" t="n">
        <v>1</v>
      </c>
      <c r="J1869" t="n">
        <v>105.97</v>
      </c>
      <c r="K1869" t="n">
        <v>0</v>
      </c>
      <c r="L1869">
        <f>I1869*J1869*(1-K1869)</f>
        <v/>
      </c>
      <c r="M1869">
        <f>VLOOKUP(F1869,Products!A:D,4,FALSE)*I1869</f>
        <v/>
      </c>
      <c r="N1869">
        <f>L1869-M1869</f>
        <v/>
      </c>
    </row>
    <row r="1870">
      <c r="A1870" t="inlineStr">
        <is>
          <t>T1001868</t>
        </is>
      </c>
      <c r="B1870" t="inlineStr">
        <is>
          <t>2023-10-10</t>
        </is>
      </c>
      <c r="C1870" t="inlineStr">
        <is>
          <t>S050</t>
        </is>
      </c>
      <c r="D1870" t="inlineStr">
        <is>
          <t>Store_050</t>
        </is>
      </c>
      <c r="E1870" t="inlineStr">
        <is>
          <t>South</t>
        </is>
      </c>
      <c r="F1870" t="inlineStr">
        <is>
          <t>P0016</t>
        </is>
      </c>
      <c r="G1870" t="inlineStr">
        <is>
          <t>Prod_0016</t>
        </is>
      </c>
      <c r="H1870" t="inlineStr">
        <is>
          <t>Food</t>
        </is>
      </c>
      <c r="I1870" t="n">
        <v>1</v>
      </c>
      <c r="J1870" t="n">
        <v>758.71</v>
      </c>
      <c r="K1870" t="n">
        <v>0.1</v>
      </c>
      <c r="L1870">
        <f>I1870*J1870*(1-K1870)</f>
        <v/>
      </c>
      <c r="M1870">
        <f>VLOOKUP(F1870,Products!A:D,4,FALSE)*I1870</f>
        <v/>
      </c>
      <c r="N1870">
        <f>L1870-M1870</f>
        <v/>
      </c>
    </row>
    <row r="1871">
      <c r="A1871" t="inlineStr">
        <is>
          <t>T1001869</t>
        </is>
      </c>
      <c r="B1871" t="inlineStr">
        <is>
          <t>2024-03-12</t>
        </is>
      </c>
      <c r="C1871" t="inlineStr">
        <is>
          <t>S010</t>
        </is>
      </c>
      <c r="D1871" t="inlineStr">
        <is>
          <t>Store_010</t>
        </is>
      </c>
      <c r="E1871" t="inlineStr">
        <is>
          <t>North</t>
        </is>
      </c>
      <c r="F1871" t="inlineStr">
        <is>
          <t>P0154</t>
        </is>
      </c>
      <c r="G1871" t="inlineStr">
        <is>
          <t>Prod_0154</t>
        </is>
      </c>
      <c r="H1871" t="inlineStr">
        <is>
          <t>Toys</t>
        </is>
      </c>
      <c r="I1871" t="n">
        <v>6</v>
      </c>
      <c r="J1871" t="n">
        <v>379.71</v>
      </c>
      <c r="K1871" t="n">
        <v>0.2</v>
      </c>
      <c r="L1871">
        <f>I1871*J1871*(1-K1871)</f>
        <v/>
      </c>
      <c r="M1871">
        <f>VLOOKUP(F1871,Products!A:D,4,FALSE)*I1871</f>
        <v/>
      </c>
      <c r="N1871">
        <f>L1871-M1871</f>
        <v/>
      </c>
    </row>
    <row r="1872">
      <c r="A1872" t="inlineStr">
        <is>
          <t>T1001870</t>
        </is>
      </c>
      <c r="B1872" t="inlineStr">
        <is>
          <t>2023-08-19</t>
        </is>
      </c>
      <c r="C1872" t="inlineStr">
        <is>
          <t>S015</t>
        </is>
      </c>
      <c r="D1872" t="inlineStr">
        <is>
          <t>Store_015</t>
        </is>
      </c>
      <c r="E1872" t="inlineStr">
        <is>
          <t>North</t>
        </is>
      </c>
      <c r="F1872" t="inlineStr">
        <is>
          <t>P0102</t>
        </is>
      </c>
      <c r="G1872" t="inlineStr">
        <is>
          <t>Prod_0102</t>
        </is>
      </c>
      <c r="H1872" t="inlineStr">
        <is>
          <t>Food</t>
        </is>
      </c>
      <c r="I1872" t="n">
        <v>3</v>
      </c>
      <c r="J1872" t="n">
        <v>721.89</v>
      </c>
      <c r="K1872" t="n">
        <v>0.05</v>
      </c>
      <c r="L1872">
        <f>I1872*J1872*(1-K1872)</f>
        <v/>
      </c>
      <c r="M1872">
        <f>VLOOKUP(F1872,Products!A:D,4,FALSE)*I1872</f>
        <v/>
      </c>
      <c r="N1872">
        <f>L1872-M1872</f>
        <v/>
      </c>
    </row>
    <row r="1873">
      <c r="A1873" t="inlineStr">
        <is>
          <t>T1001871</t>
        </is>
      </c>
      <c r="B1873" t="inlineStr">
        <is>
          <t>2024-12-01</t>
        </is>
      </c>
      <c r="C1873" t="inlineStr">
        <is>
          <t>S004</t>
        </is>
      </c>
      <c r="D1873" t="inlineStr">
        <is>
          <t>Store_004</t>
        </is>
      </c>
      <c r="E1873" t="inlineStr">
        <is>
          <t>Central</t>
        </is>
      </c>
      <c r="F1873" t="inlineStr">
        <is>
          <t>P0110</t>
        </is>
      </c>
      <c r="G1873" t="inlineStr">
        <is>
          <t>Prod_0110</t>
        </is>
      </c>
      <c r="H1873" t="inlineStr">
        <is>
          <t>Stationery</t>
        </is>
      </c>
      <c r="I1873" t="n">
        <v>4</v>
      </c>
      <c r="J1873" t="n">
        <v>65.51000000000001</v>
      </c>
      <c r="K1873" t="n">
        <v>0</v>
      </c>
      <c r="L1873">
        <f>I1873*J1873*(1-K1873)</f>
        <v/>
      </c>
      <c r="M1873">
        <f>VLOOKUP(F1873,Products!A:D,4,FALSE)*I1873</f>
        <v/>
      </c>
      <c r="N1873">
        <f>L1873-M1873</f>
        <v/>
      </c>
    </row>
    <row r="1874">
      <c r="A1874" t="inlineStr">
        <is>
          <t>T1001872</t>
        </is>
      </c>
      <c r="B1874" t="inlineStr">
        <is>
          <t>2023-08-03</t>
        </is>
      </c>
      <c r="C1874" t="inlineStr">
        <is>
          <t>S019</t>
        </is>
      </c>
      <c r="D1874" t="inlineStr">
        <is>
          <t>Store_019</t>
        </is>
      </c>
      <c r="E1874" t="inlineStr">
        <is>
          <t>East</t>
        </is>
      </c>
      <c r="F1874" t="inlineStr">
        <is>
          <t>P0181</t>
        </is>
      </c>
      <c r="G1874" t="inlineStr">
        <is>
          <t>Prod_0181</t>
        </is>
      </c>
      <c r="H1874" t="inlineStr">
        <is>
          <t>Electronics</t>
        </is>
      </c>
      <c r="I1874" t="n">
        <v>4</v>
      </c>
      <c r="J1874" t="n">
        <v>738.23</v>
      </c>
      <c r="K1874" t="n">
        <v>0.05</v>
      </c>
      <c r="L1874">
        <f>I1874*J1874*(1-K1874)</f>
        <v/>
      </c>
      <c r="M1874">
        <f>VLOOKUP(F1874,Products!A:D,4,FALSE)*I1874</f>
        <v/>
      </c>
      <c r="N1874">
        <f>L1874-M1874</f>
        <v/>
      </c>
    </row>
    <row r="1875">
      <c r="A1875" t="inlineStr">
        <is>
          <t>T1001873</t>
        </is>
      </c>
      <c r="B1875" t="inlineStr">
        <is>
          <t>2025-09-20</t>
        </is>
      </c>
      <c r="C1875" t="inlineStr">
        <is>
          <t>S020</t>
        </is>
      </c>
      <c r="D1875" t="inlineStr">
        <is>
          <t>Store_020</t>
        </is>
      </c>
      <c r="E1875" t="inlineStr">
        <is>
          <t>West</t>
        </is>
      </c>
      <c r="F1875" t="inlineStr">
        <is>
          <t>P0143</t>
        </is>
      </c>
      <c r="G1875" t="inlineStr">
        <is>
          <t>Prod_0143</t>
        </is>
      </c>
      <c r="H1875" t="inlineStr">
        <is>
          <t>Electronics</t>
        </is>
      </c>
      <c r="I1875" t="n">
        <v>4</v>
      </c>
      <c r="J1875" t="n">
        <v>280</v>
      </c>
      <c r="K1875" t="n">
        <v>0</v>
      </c>
      <c r="L1875">
        <f>I1875*J1875*(1-K1875)</f>
        <v/>
      </c>
      <c r="M1875">
        <f>VLOOKUP(F1875,Products!A:D,4,FALSE)*I1875</f>
        <v/>
      </c>
      <c r="N1875">
        <f>L1875-M1875</f>
        <v/>
      </c>
    </row>
    <row r="1876">
      <c r="A1876" t="inlineStr">
        <is>
          <t>T1001874</t>
        </is>
      </c>
      <c r="B1876" t="inlineStr">
        <is>
          <t>2024-04-14</t>
        </is>
      </c>
      <c r="C1876" t="inlineStr">
        <is>
          <t>S031</t>
        </is>
      </c>
      <c r="D1876" t="inlineStr">
        <is>
          <t>Store_031</t>
        </is>
      </c>
      <c r="E1876" t="inlineStr">
        <is>
          <t>Central</t>
        </is>
      </c>
      <c r="F1876" t="inlineStr">
        <is>
          <t>P0014</t>
        </is>
      </c>
      <c r="G1876" t="inlineStr">
        <is>
          <t>Prod_0014</t>
        </is>
      </c>
      <c r="H1876" t="inlineStr">
        <is>
          <t>Clothing</t>
        </is>
      </c>
      <c r="I1876" t="n">
        <v>1</v>
      </c>
      <c r="J1876" t="n">
        <v>269.7</v>
      </c>
      <c r="K1876" t="n">
        <v>0</v>
      </c>
      <c r="L1876">
        <f>I1876*J1876*(1-K1876)</f>
        <v/>
      </c>
      <c r="M1876">
        <f>VLOOKUP(F1876,Products!A:D,4,FALSE)*I1876</f>
        <v/>
      </c>
      <c r="N1876">
        <f>L1876-M1876</f>
        <v/>
      </c>
    </row>
    <row r="1877">
      <c r="A1877" t="inlineStr">
        <is>
          <t>T1001875</t>
        </is>
      </c>
      <c r="B1877" t="inlineStr">
        <is>
          <t>2023-01-04</t>
        </is>
      </c>
      <c r="C1877" t="inlineStr">
        <is>
          <t>S020</t>
        </is>
      </c>
      <c r="D1877" t="inlineStr">
        <is>
          <t>Store_020</t>
        </is>
      </c>
      <c r="E1877" t="inlineStr">
        <is>
          <t>West</t>
        </is>
      </c>
      <c r="F1877" t="inlineStr">
        <is>
          <t>P0126</t>
        </is>
      </c>
      <c r="G1877" t="inlineStr">
        <is>
          <t>Prod_0126</t>
        </is>
      </c>
      <c r="H1877" t="inlineStr">
        <is>
          <t>Toys</t>
        </is>
      </c>
      <c r="I1877" t="n">
        <v>5</v>
      </c>
      <c r="J1877" t="n">
        <v>289.06</v>
      </c>
      <c r="K1877" t="n">
        <v>0</v>
      </c>
      <c r="L1877">
        <f>I1877*J1877*(1-K1877)</f>
        <v/>
      </c>
      <c r="M1877">
        <f>VLOOKUP(F1877,Products!A:D,4,FALSE)*I1877</f>
        <v/>
      </c>
      <c r="N1877">
        <f>L1877-M1877</f>
        <v/>
      </c>
    </row>
    <row r="1878">
      <c r="A1878" t="inlineStr">
        <is>
          <t>T1001876</t>
        </is>
      </c>
      <c r="B1878" t="inlineStr">
        <is>
          <t>2025-01-24</t>
        </is>
      </c>
      <c r="C1878" t="inlineStr">
        <is>
          <t>S029</t>
        </is>
      </c>
      <c r="D1878" t="inlineStr">
        <is>
          <t>Store_029</t>
        </is>
      </c>
      <c r="E1878" t="inlineStr">
        <is>
          <t>South</t>
        </is>
      </c>
      <c r="F1878" t="inlineStr">
        <is>
          <t>P0175</t>
        </is>
      </c>
      <c r="G1878" t="inlineStr">
        <is>
          <t>Prod_0175</t>
        </is>
      </c>
      <c r="H1878" t="inlineStr">
        <is>
          <t>Food</t>
        </is>
      </c>
      <c r="I1878" t="n">
        <v>5</v>
      </c>
      <c r="J1878" t="n">
        <v>723.87</v>
      </c>
      <c r="K1878" t="n">
        <v>0.05</v>
      </c>
      <c r="L1878">
        <f>I1878*J1878*(1-K1878)</f>
        <v/>
      </c>
      <c r="M1878">
        <f>VLOOKUP(F1878,Products!A:D,4,FALSE)*I1878</f>
        <v/>
      </c>
      <c r="N1878">
        <f>L1878-M1878</f>
        <v/>
      </c>
    </row>
    <row r="1879">
      <c r="A1879" t="inlineStr">
        <is>
          <t>T1001877</t>
        </is>
      </c>
      <c r="B1879" t="inlineStr">
        <is>
          <t>2024-09-16</t>
        </is>
      </c>
      <c r="C1879" t="inlineStr">
        <is>
          <t>S040</t>
        </is>
      </c>
      <c r="D1879" t="inlineStr">
        <is>
          <t>Store_040</t>
        </is>
      </c>
      <c r="E1879" t="inlineStr">
        <is>
          <t>Central</t>
        </is>
      </c>
      <c r="F1879" t="inlineStr">
        <is>
          <t>P0185</t>
        </is>
      </c>
      <c r="G1879" t="inlineStr">
        <is>
          <t>Prod_0185</t>
        </is>
      </c>
      <c r="H1879" t="inlineStr">
        <is>
          <t>Food</t>
        </is>
      </c>
      <c r="I1879" t="n">
        <v>9</v>
      </c>
      <c r="J1879" t="n">
        <v>487.76</v>
      </c>
      <c r="K1879" t="n">
        <v>0</v>
      </c>
      <c r="L1879">
        <f>I1879*J1879*(1-K1879)</f>
        <v/>
      </c>
      <c r="M1879">
        <f>VLOOKUP(F1879,Products!A:D,4,FALSE)*I1879</f>
        <v/>
      </c>
      <c r="N1879">
        <f>L1879-M1879</f>
        <v/>
      </c>
    </row>
    <row r="1880">
      <c r="A1880" t="inlineStr">
        <is>
          <t>T1001878</t>
        </is>
      </c>
      <c r="B1880" t="inlineStr">
        <is>
          <t>2025-05-30</t>
        </is>
      </c>
      <c r="C1880" t="inlineStr">
        <is>
          <t>S013</t>
        </is>
      </c>
      <c r="D1880" t="inlineStr">
        <is>
          <t>Store_013</t>
        </is>
      </c>
      <c r="E1880" t="inlineStr">
        <is>
          <t>North</t>
        </is>
      </c>
      <c r="F1880" t="inlineStr">
        <is>
          <t>P0114</t>
        </is>
      </c>
      <c r="G1880" t="inlineStr">
        <is>
          <t>Prod_0114</t>
        </is>
      </c>
      <c r="H1880" t="inlineStr">
        <is>
          <t>Beverages</t>
        </is>
      </c>
      <c r="I1880" t="n">
        <v>2</v>
      </c>
      <c r="J1880" t="n">
        <v>798.78</v>
      </c>
      <c r="K1880" t="n">
        <v>0</v>
      </c>
      <c r="L1880">
        <f>I1880*J1880*(1-K1880)</f>
        <v/>
      </c>
      <c r="M1880">
        <f>VLOOKUP(F1880,Products!A:D,4,FALSE)*I1880</f>
        <v/>
      </c>
      <c r="N1880">
        <f>L1880-M1880</f>
        <v/>
      </c>
    </row>
    <row r="1881">
      <c r="A1881" t="inlineStr">
        <is>
          <t>T1001879</t>
        </is>
      </c>
      <c r="B1881" t="inlineStr">
        <is>
          <t>2025-08-11</t>
        </is>
      </c>
      <c r="C1881" t="inlineStr">
        <is>
          <t>S049</t>
        </is>
      </c>
      <c r="D1881" t="inlineStr">
        <is>
          <t>Store_049</t>
        </is>
      </c>
      <c r="E1881" t="inlineStr">
        <is>
          <t>North</t>
        </is>
      </c>
      <c r="F1881" t="inlineStr">
        <is>
          <t>P0092</t>
        </is>
      </c>
      <c r="G1881" t="inlineStr">
        <is>
          <t>Prod_0092</t>
        </is>
      </c>
      <c r="H1881" t="inlineStr">
        <is>
          <t>Household</t>
        </is>
      </c>
      <c r="I1881" t="n">
        <v>5</v>
      </c>
      <c r="J1881" t="n">
        <v>253.17</v>
      </c>
      <c r="K1881" t="n">
        <v>0.05</v>
      </c>
      <c r="L1881">
        <f>I1881*J1881*(1-K1881)</f>
        <v/>
      </c>
      <c r="M1881">
        <f>VLOOKUP(F1881,Products!A:D,4,FALSE)*I1881</f>
        <v/>
      </c>
      <c r="N1881">
        <f>L1881-M1881</f>
        <v/>
      </c>
    </row>
    <row r="1882">
      <c r="A1882" t="inlineStr">
        <is>
          <t>T1001880</t>
        </is>
      </c>
      <c r="B1882" t="inlineStr">
        <is>
          <t>2023-02-07</t>
        </is>
      </c>
      <c r="C1882" t="inlineStr">
        <is>
          <t>S034</t>
        </is>
      </c>
      <c r="D1882" t="inlineStr">
        <is>
          <t>Store_034</t>
        </is>
      </c>
      <c r="E1882" t="inlineStr">
        <is>
          <t>Central</t>
        </is>
      </c>
      <c r="F1882" t="inlineStr">
        <is>
          <t>P0160</t>
        </is>
      </c>
      <c r="G1882" t="inlineStr">
        <is>
          <t>Prod_0160</t>
        </is>
      </c>
      <c r="H1882" t="inlineStr">
        <is>
          <t>Food</t>
        </is>
      </c>
      <c r="I1882" t="n">
        <v>3</v>
      </c>
      <c r="J1882" t="n">
        <v>698.27</v>
      </c>
      <c r="K1882" t="n">
        <v>0</v>
      </c>
      <c r="L1882">
        <f>I1882*J1882*(1-K1882)</f>
        <v/>
      </c>
      <c r="M1882">
        <f>VLOOKUP(F1882,Products!A:D,4,FALSE)*I1882</f>
        <v/>
      </c>
      <c r="N1882">
        <f>L1882-M1882</f>
        <v/>
      </c>
    </row>
    <row r="1883">
      <c r="A1883" t="inlineStr">
        <is>
          <t>T1001881</t>
        </is>
      </c>
      <c r="B1883" t="inlineStr">
        <is>
          <t>2023-05-05</t>
        </is>
      </c>
      <c r="C1883" t="inlineStr">
        <is>
          <t>S036</t>
        </is>
      </c>
      <c r="D1883" t="inlineStr">
        <is>
          <t>Store_036</t>
        </is>
      </c>
      <c r="E1883" t="inlineStr">
        <is>
          <t>Central</t>
        </is>
      </c>
      <c r="F1883" t="inlineStr">
        <is>
          <t>P0146</t>
        </is>
      </c>
      <c r="G1883" t="inlineStr">
        <is>
          <t>Prod_0146</t>
        </is>
      </c>
      <c r="H1883" t="inlineStr">
        <is>
          <t>Food</t>
        </is>
      </c>
      <c r="I1883" t="n">
        <v>6</v>
      </c>
      <c r="J1883" t="n">
        <v>249.73</v>
      </c>
      <c r="K1883" t="n">
        <v>0</v>
      </c>
      <c r="L1883">
        <f>I1883*J1883*(1-K1883)</f>
        <v/>
      </c>
      <c r="M1883">
        <f>VLOOKUP(F1883,Products!A:D,4,FALSE)*I1883</f>
        <v/>
      </c>
      <c r="N1883">
        <f>L1883-M1883</f>
        <v/>
      </c>
    </row>
    <row r="1884">
      <c r="A1884" t="inlineStr">
        <is>
          <t>T1001882</t>
        </is>
      </c>
      <c r="B1884" t="inlineStr">
        <is>
          <t>2023-07-20</t>
        </is>
      </c>
      <c r="C1884" t="inlineStr">
        <is>
          <t>S049</t>
        </is>
      </c>
      <c r="D1884" t="inlineStr">
        <is>
          <t>Store_049</t>
        </is>
      </c>
      <c r="E1884" t="inlineStr">
        <is>
          <t>North</t>
        </is>
      </c>
      <c r="F1884" t="inlineStr">
        <is>
          <t>P0002</t>
        </is>
      </c>
      <c r="G1884" t="inlineStr">
        <is>
          <t>Prod_0002</t>
        </is>
      </c>
      <c r="H1884" t="inlineStr">
        <is>
          <t>Food</t>
        </is>
      </c>
      <c r="I1884" t="n">
        <v>5</v>
      </c>
      <c r="J1884" t="n">
        <v>266.9</v>
      </c>
      <c r="K1884" t="n">
        <v>0</v>
      </c>
      <c r="L1884">
        <f>I1884*J1884*(1-K1884)</f>
        <v/>
      </c>
      <c r="M1884">
        <f>VLOOKUP(F1884,Products!A:D,4,FALSE)*I1884</f>
        <v/>
      </c>
      <c r="N1884">
        <f>L1884-M1884</f>
        <v/>
      </c>
    </row>
    <row r="1885">
      <c r="A1885" t="inlineStr">
        <is>
          <t>T1001883</t>
        </is>
      </c>
      <c r="B1885" t="inlineStr">
        <is>
          <t>2024-06-17</t>
        </is>
      </c>
      <c r="C1885" t="inlineStr">
        <is>
          <t>S009</t>
        </is>
      </c>
      <c r="D1885" t="inlineStr">
        <is>
          <t>Store_009</t>
        </is>
      </c>
      <c r="E1885" t="inlineStr">
        <is>
          <t>Central</t>
        </is>
      </c>
      <c r="F1885" t="inlineStr">
        <is>
          <t>P0065</t>
        </is>
      </c>
      <c r="G1885" t="inlineStr">
        <is>
          <t>Prod_0065</t>
        </is>
      </c>
      <c r="H1885" t="inlineStr">
        <is>
          <t>Beverages</t>
        </is>
      </c>
      <c r="I1885" t="n">
        <v>6</v>
      </c>
      <c r="J1885" t="n">
        <v>221.05</v>
      </c>
      <c r="K1885" t="n">
        <v>0</v>
      </c>
      <c r="L1885">
        <f>I1885*J1885*(1-K1885)</f>
        <v/>
      </c>
      <c r="M1885">
        <f>VLOOKUP(F1885,Products!A:D,4,FALSE)*I1885</f>
        <v/>
      </c>
      <c r="N1885">
        <f>L1885-M1885</f>
        <v/>
      </c>
    </row>
    <row r="1886">
      <c r="A1886" t="inlineStr">
        <is>
          <t>T1001884</t>
        </is>
      </c>
      <c r="B1886" t="inlineStr">
        <is>
          <t>2025-02-21</t>
        </is>
      </c>
      <c r="C1886" t="inlineStr">
        <is>
          <t>S014</t>
        </is>
      </c>
      <c r="D1886" t="inlineStr">
        <is>
          <t>Store_014</t>
        </is>
      </c>
      <c r="E1886" t="inlineStr">
        <is>
          <t>West</t>
        </is>
      </c>
      <c r="F1886" t="inlineStr">
        <is>
          <t>P0140</t>
        </is>
      </c>
      <c r="G1886" t="inlineStr">
        <is>
          <t>Prod_0140</t>
        </is>
      </c>
      <c r="H1886" t="inlineStr">
        <is>
          <t>Food</t>
        </is>
      </c>
      <c r="I1886" t="n">
        <v>4</v>
      </c>
      <c r="J1886" t="n">
        <v>732.09</v>
      </c>
      <c r="K1886" t="n">
        <v>0</v>
      </c>
      <c r="L1886">
        <f>I1886*J1886*(1-K1886)</f>
        <v/>
      </c>
      <c r="M1886">
        <f>VLOOKUP(F1886,Products!A:D,4,FALSE)*I1886</f>
        <v/>
      </c>
      <c r="N1886">
        <f>L1886-M1886</f>
        <v/>
      </c>
    </row>
    <row r="1887">
      <c r="A1887" t="inlineStr">
        <is>
          <t>T1001885</t>
        </is>
      </c>
      <c r="B1887" t="inlineStr">
        <is>
          <t>2023-02-20</t>
        </is>
      </c>
      <c r="C1887" t="inlineStr">
        <is>
          <t>S011</t>
        </is>
      </c>
      <c r="D1887" t="inlineStr">
        <is>
          <t>Store_011</t>
        </is>
      </c>
      <c r="E1887" t="inlineStr">
        <is>
          <t>South</t>
        </is>
      </c>
      <c r="F1887" t="inlineStr">
        <is>
          <t>P0008</t>
        </is>
      </c>
      <c r="G1887" t="inlineStr">
        <is>
          <t>Prod_0008</t>
        </is>
      </c>
      <c r="H1887" t="inlineStr">
        <is>
          <t>Electronics</t>
        </is>
      </c>
      <c r="I1887" t="n">
        <v>9</v>
      </c>
      <c r="J1887" t="n">
        <v>409.06</v>
      </c>
      <c r="K1887" t="n">
        <v>0</v>
      </c>
      <c r="L1887">
        <f>I1887*J1887*(1-K1887)</f>
        <v/>
      </c>
      <c r="M1887">
        <f>VLOOKUP(F1887,Products!A:D,4,FALSE)*I1887</f>
        <v/>
      </c>
      <c r="N1887">
        <f>L1887-M1887</f>
        <v/>
      </c>
    </row>
    <row r="1888">
      <c r="A1888" t="inlineStr">
        <is>
          <t>T1001886</t>
        </is>
      </c>
      <c r="B1888" t="inlineStr">
        <is>
          <t>2023-12-07</t>
        </is>
      </c>
      <c r="C1888" t="inlineStr">
        <is>
          <t>S028</t>
        </is>
      </c>
      <c r="D1888" t="inlineStr">
        <is>
          <t>Store_028</t>
        </is>
      </c>
      <c r="E1888" t="inlineStr">
        <is>
          <t>North</t>
        </is>
      </c>
      <c r="F1888" t="inlineStr">
        <is>
          <t>P0072</t>
        </is>
      </c>
      <c r="G1888" t="inlineStr">
        <is>
          <t>Prod_0072</t>
        </is>
      </c>
      <c r="H1888" t="inlineStr">
        <is>
          <t>Food</t>
        </is>
      </c>
      <c r="I1888" t="n">
        <v>1</v>
      </c>
      <c r="J1888" t="n">
        <v>862.49</v>
      </c>
      <c r="K1888" t="n">
        <v>0.1</v>
      </c>
      <c r="L1888">
        <f>I1888*J1888*(1-K1888)</f>
        <v/>
      </c>
      <c r="M1888">
        <f>VLOOKUP(F1888,Products!A:D,4,FALSE)*I1888</f>
        <v/>
      </c>
      <c r="N1888">
        <f>L1888-M1888</f>
        <v/>
      </c>
    </row>
    <row r="1889">
      <c r="A1889" t="inlineStr">
        <is>
          <t>T1001887</t>
        </is>
      </c>
      <c r="B1889" t="inlineStr">
        <is>
          <t>2024-11-23</t>
        </is>
      </c>
      <c r="C1889" t="inlineStr">
        <is>
          <t>S031</t>
        </is>
      </c>
      <c r="D1889" t="inlineStr">
        <is>
          <t>Store_031</t>
        </is>
      </c>
      <c r="E1889" t="inlineStr">
        <is>
          <t>Central</t>
        </is>
      </c>
      <c r="F1889" t="inlineStr">
        <is>
          <t>P0037</t>
        </is>
      </c>
      <c r="G1889" t="inlineStr">
        <is>
          <t>Prod_0037</t>
        </is>
      </c>
      <c r="H1889" t="inlineStr">
        <is>
          <t>Stationery</t>
        </is>
      </c>
      <c r="I1889" t="n">
        <v>1</v>
      </c>
      <c r="J1889" t="n">
        <v>354.9</v>
      </c>
      <c r="K1889" t="n">
        <v>0.05</v>
      </c>
      <c r="L1889">
        <f>I1889*J1889*(1-K1889)</f>
        <v/>
      </c>
      <c r="M1889">
        <f>VLOOKUP(F1889,Products!A:D,4,FALSE)*I1889</f>
        <v/>
      </c>
      <c r="N1889">
        <f>L1889-M1889</f>
        <v/>
      </c>
    </row>
    <row r="1890">
      <c r="A1890" t="inlineStr">
        <is>
          <t>T1001888</t>
        </is>
      </c>
      <c r="B1890" t="inlineStr">
        <is>
          <t>2023-01-10</t>
        </is>
      </c>
      <c r="C1890" t="inlineStr">
        <is>
          <t>S010</t>
        </is>
      </c>
      <c r="D1890" t="inlineStr">
        <is>
          <t>Store_010</t>
        </is>
      </c>
      <c r="E1890" t="inlineStr">
        <is>
          <t>North</t>
        </is>
      </c>
      <c r="F1890" t="inlineStr">
        <is>
          <t>P0183</t>
        </is>
      </c>
      <c r="G1890" t="inlineStr">
        <is>
          <t>Prod_0183</t>
        </is>
      </c>
      <c r="H1890" t="inlineStr">
        <is>
          <t>Stationery</t>
        </is>
      </c>
      <c r="I1890" t="n">
        <v>9</v>
      </c>
      <c r="J1890" t="n">
        <v>765.51</v>
      </c>
      <c r="K1890" t="n">
        <v>0</v>
      </c>
      <c r="L1890">
        <f>I1890*J1890*(1-K1890)</f>
        <v/>
      </c>
      <c r="M1890">
        <f>VLOOKUP(F1890,Products!A:D,4,FALSE)*I1890</f>
        <v/>
      </c>
      <c r="N1890">
        <f>L1890-M1890</f>
        <v/>
      </c>
    </row>
    <row r="1891">
      <c r="A1891" t="inlineStr">
        <is>
          <t>T1001889</t>
        </is>
      </c>
      <c r="B1891" t="inlineStr">
        <is>
          <t>2023-06-07</t>
        </is>
      </c>
      <c r="C1891" t="inlineStr">
        <is>
          <t>S022</t>
        </is>
      </c>
      <c r="D1891" t="inlineStr">
        <is>
          <t>Store_022</t>
        </is>
      </c>
      <c r="E1891" t="inlineStr">
        <is>
          <t>East</t>
        </is>
      </c>
      <c r="F1891" t="inlineStr">
        <is>
          <t>P0135</t>
        </is>
      </c>
      <c r="G1891" t="inlineStr">
        <is>
          <t>Prod_0135</t>
        </is>
      </c>
      <c r="H1891" t="inlineStr">
        <is>
          <t>Food</t>
        </is>
      </c>
      <c r="I1891" t="n">
        <v>6</v>
      </c>
      <c r="J1891" t="n">
        <v>106.41</v>
      </c>
      <c r="K1891" t="n">
        <v>0</v>
      </c>
      <c r="L1891">
        <f>I1891*J1891*(1-K1891)</f>
        <v/>
      </c>
      <c r="M1891">
        <f>VLOOKUP(F1891,Products!A:D,4,FALSE)*I1891</f>
        <v/>
      </c>
      <c r="N1891">
        <f>L1891-M1891</f>
        <v/>
      </c>
    </row>
    <row r="1892">
      <c r="A1892" t="inlineStr">
        <is>
          <t>T1001890</t>
        </is>
      </c>
      <c r="B1892" t="inlineStr">
        <is>
          <t>2025-08-16</t>
        </is>
      </c>
      <c r="C1892" t="inlineStr">
        <is>
          <t>S011</t>
        </is>
      </c>
      <c r="D1892" t="inlineStr">
        <is>
          <t>Store_011</t>
        </is>
      </c>
      <c r="E1892" t="inlineStr">
        <is>
          <t>South</t>
        </is>
      </c>
      <c r="F1892" t="inlineStr">
        <is>
          <t>P0004</t>
        </is>
      </c>
      <c r="G1892" t="inlineStr">
        <is>
          <t>Prod_0004</t>
        </is>
      </c>
      <c r="H1892" t="inlineStr">
        <is>
          <t>Household</t>
        </is>
      </c>
      <c r="I1892" t="n">
        <v>4</v>
      </c>
      <c r="J1892" t="n">
        <v>337.41</v>
      </c>
      <c r="K1892" t="n">
        <v>0.05</v>
      </c>
      <c r="L1892">
        <f>I1892*J1892*(1-K1892)</f>
        <v/>
      </c>
      <c r="M1892">
        <f>VLOOKUP(F1892,Products!A:D,4,FALSE)*I1892</f>
        <v/>
      </c>
      <c r="N1892">
        <f>L1892-M1892</f>
        <v/>
      </c>
    </row>
    <row r="1893">
      <c r="A1893" t="inlineStr">
        <is>
          <t>T1001891</t>
        </is>
      </c>
      <c r="B1893" t="inlineStr">
        <is>
          <t>2024-06-10</t>
        </is>
      </c>
      <c r="C1893" t="inlineStr">
        <is>
          <t>S017</t>
        </is>
      </c>
      <c r="D1893" t="inlineStr">
        <is>
          <t>Store_017</t>
        </is>
      </c>
      <c r="E1893" t="inlineStr">
        <is>
          <t>South</t>
        </is>
      </c>
      <c r="F1893" t="inlineStr">
        <is>
          <t>P0118</t>
        </is>
      </c>
      <c r="G1893" t="inlineStr">
        <is>
          <t>Prod_0118</t>
        </is>
      </c>
      <c r="H1893" t="inlineStr">
        <is>
          <t>Toys</t>
        </is>
      </c>
      <c r="I1893" t="n">
        <v>7</v>
      </c>
      <c r="J1893" t="n">
        <v>872.9400000000001</v>
      </c>
      <c r="K1893" t="n">
        <v>0.05</v>
      </c>
      <c r="L1893">
        <f>I1893*J1893*(1-K1893)</f>
        <v/>
      </c>
      <c r="M1893">
        <f>VLOOKUP(F1893,Products!A:D,4,FALSE)*I1893</f>
        <v/>
      </c>
      <c r="N1893">
        <f>L1893-M1893</f>
        <v/>
      </c>
    </row>
    <row r="1894">
      <c r="A1894" t="inlineStr">
        <is>
          <t>T1001892</t>
        </is>
      </c>
      <c r="B1894" t="inlineStr">
        <is>
          <t>2023-07-07</t>
        </is>
      </c>
      <c r="C1894" t="inlineStr">
        <is>
          <t>S021</t>
        </is>
      </c>
      <c r="D1894" t="inlineStr">
        <is>
          <t>Store_021</t>
        </is>
      </c>
      <c r="E1894" t="inlineStr">
        <is>
          <t>North</t>
        </is>
      </c>
      <c r="F1894" t="inlineStr">
        <is>
          <t>P0104</t>
        </is>
      </c>
      <c r="G1894" t="inlineStr">
        <is>
          <t>Prod_0104</t>
        </is>
      </c>
      <c r="H1894" t="inlineStr">
        <is>
          <t>Clothing</t>
        </is>
      </c>
      <c r="I1894" t="n">
        <v>6</v>
      </c>
      <c r="J1894" t="n">
        <v>686.28</v>
      </c>
      <c r="K1894" t="n">
        <v>0.1</v>
      </c>
      <c r="L1894">
        <f>I1894*J1894*(1-K1894)</f>
        <v/>
      </c>
      <c r="M1894">
        <f>VLOOKUP(F1894,Products!A:D,4,FALSE)*I1894</f>
        <v/>
      </c>
      <c r="N1894">
        <f>L1894-M1894</f>
        <v/>
      </c>
    </row>
    <row r="1895">
      <c r="A1895" t="inlineStr">
        <is>
          <t>T1001893</t>
        </is>
      </c>
      <c r="B1895" t="inlineStr">
        <is>
          <t>2025-08-16</t>
        </is>
      </c>
      <c r="C1895" t="inlineStr">
        <is>
          <t>S010</t>
        </is>
      </c>
      <c r="D1895" t="inlineStr">
        <is>
          <t>Store_010</t>
        </is>
      </c>
      <c r="E1895" t="inlineStr">
        <is>
          <t>North</t>
        </is>
      </c>
      <c r="F1895" t="inlineStr">
        <is>
          <t>P0182</t>
        </is>
      </c>
      <c r="G1895" t="inlineStr">
        <is>
          <t>Prod_0182</t>
        </is>
      </c>
      <c r="H1895" t="inlineStr">
        <is>
          <t>Electronics</t>
        </is>
      </c>
      <c r="I1895" t="n">
        <v>4</v>
      </c>
      <c r="J1895" t="n">
        <v>722.74</v>
      </c>
      <c r="K1895" t="n">
        <v>0.05</v>
      </c>
      <c r="L1895">
        <f>I1895*J1895*(1-K1895)</f>
        <v/>
      </c>
      <c r="M1895">
        <f>VLOOKUP(F1895,Products!A:D,4,FALSE)*I1895</f>
        <v/>
      </c>
      <c r="N1895">
        <f>L1895-M1895</f>
        <v/>
      </c>
    </row>
    <row r="1896">
      <c r="A1896" t="inlineStr">
        <is>
          <t>T1001894</t>
        </is>
      </c>
      <c r="B1896" t="inlineStr">
        <is>
          <t>2024-09-04</t>
        </is>
      </c>
      <c r="C1896" t="inlineStr">
        <is>
          <t>S009</t>
        </is>
      </c>
      <c r="D1896" t="inlineStr">
        <is>
          <t>Store_009</t>
        </is>
      </c>
      <c r="E1896" t="inlineStr">
        <is>
          <t>Central</t>
        </is>
      </c>
      <c r="F1896" t="inlineStr">
        <is>
          <t>P0105</t>
        </is>
      </c>
      <c r="G1896" t="inlineStr">
        <is>
          <t>Prod_0105</t>
        </is>
      </c>
      <c r="H1896" t="inlineStr">
        <is>
          <t>Electronics</t>
        </is>
      </c>
      <c r="I1896" t="n">
        <v>4</v>
      </c>
      <c r="J1896" t="n">
        <v>513.95</v>
      </c>
      <c r="K1896" t="n">
        <v>0.05</v>
      </c>
      <c r="L1896">
        <f>I1896*J1896*(1-K1896)</f>
        <v/>
      </c>
      <c r="M1896">
        <f>VLOOKUP(F1896,Products!A:D,4,FALSE)*I1896</f>
        <v/>
      </c>
      <c r="N1896">
        <f>L1896-M1896</f>
        <v/>
      </c>
    </row>
    <row r="1897">
      <c r="A1897" t="inlineStr">
        <is>
          <t>T1001895</t>
        </is>
      </c>
      <c r="B1897" t="inlineStr">
        <is>
          <t>2025-04-11</t>
        </is>
      </c>
      <c r="C1897" t="inlineStr">
        <is>
          <t>S042</t>
        </is>
      </c>
      <c r="D1897" t="inlineStr">
        <is>
          <t>Store_042</t>
        </is>
      </c>
      <c r="E1897" t="inlineStr">
        <is>
          <t>Central</t>
        </is>
      </c>
      <c r="F1897" t="inlineStr">
        <is>
          <t>P0144</t>
        </is>
      </c>
      <c r="G1897" t="inlineStr">
        <is>
          <t>Prod_0144</t>
        </is>
      </c>
      <c r="H1897" t="inlineStr">
        <is>
          <t>Stationery</t>
        </is>
      </c>
      <c r="I1897" t="n">
        <v>8</v>
      </c>
      <c r="J1897" t="n">
        <v>207.19</v>
      </c>
      <c r="K1897" t="n">
        <v>0</v>
      </c>
      <c r="L1897">
        <f>I1897*J1897*(1-K1897)</f>
        <v/>
      </c>
      <c r="M1897">
        <f>VLOOKUP(F1897,Products!A:D,4,FALSE)*I1897</f>
        <v/>
      </c>
      <c r="N1897">
        <f>L1897-M1897</f>
        <v/>
      </c>
    </row>
    <row r="1898">
      <c r="A1898" t="inlineStr">
        <is>
          <t>T1001896</t>
        </is>
      </c>
      <c r="B1898" t="inlineStr">
        <is>
          <t>2025-08-23</t>
        </is>
      </c>
      <c r="C1898" t="inlineStr">
        <is>
          <t>S013</t>
        </is>
      </c>
      <c r="D1898" t="inlineStr">
        <is>
          <t>Store_013</t>
        </is>
      </c>
      <c r="E1898" t="inlineStr">
        <is>
          <t>North</t>
        </is>
      </c>
      <c r="F1898" t="inlineStr">
        <is>
          <t>P0052</t>
        </is>
      </c>
      <c r="G1898" t="inlineStr">
        <is>
          <t>Prod_0052</t>
        </is>
      </c>
      <c r="H1898" t="inlineStr">
        <is>
          <t>Clothing</t>
        </is>
      </c>
      <c r="I1898" t="n">
        <v>8</v>
      </c>
      <c r="J1898" t="n">
        <v>44.03</v>
      </c>
      <c r="K1898" t="n">
        <v>0</v>
      </c>
      <c r="L1898">
        <f>I1898*J1898*(1-K1898)</f>
        <v/>
      </c>
      <c r="M1898">
        <f>VLOOKUP(F1898,Products!A:D,4,FALSE)*I1898</f>
        <v/>
      </c>
      <c r="N1898">
        <f>L1898-M1898</f>
        <v/>
      </c>
    </row>
    <row r="1899">
      <c r="A1899" t="inlineStr">
        <is>
          <t>T1001897</t>
        </is>
      </c>
      <c r="B1899" t="inlineStr">
        <is>
          <t>2024-02-10</t>
        </is>
      </c>
      <c r="C1899" t="inlineStr">
        <is>
          <t>S043</t>
        </is>
      </c>
      <c r="D1899" t="inlineStr">
        <is>
          <t>Store_043</t>
        </is>
      </c>
      <c r="E1899" t="inlineStr">
        <is>
          <t>East</t>
        </is>
      </c>
      <c r="F1899" t="inlineStr">
        <is>
          <t>P0168</t>
        </is>
      </c>
      <c r="G1899" t="inlineStr">
        <is>
          <t>Prod_0168</t>
        </is>
      </c>
      <c r="H1899" t="inlineStr">
        <is>
          <t>Electronics</t>
        </is>
      </c>
      <c r="I1899" t="n">
        <v>2</v>
      </c>
      <c r="J1899" t="n">
        <v>73.3</v>
      </c>
      <c r="K1899" t="n">
        <v>0</v>
      </c>
      <c r="L1899">
        <f>I1899*J1899*(1-K1899)</f>
        <v/>
      </c>
      <c r="M1899">
        <f>VLOOKUP(F1899,Products!A:D,4,FALSE)*I1899</f>
        <v/>
      </c>
      <c r="N1899">
        <f>L1899-M1899</f>
        <v/>
      </c>
    </row>
    <row r="1900">
      <c r="A1900" t="inlineStr">
        <is>
          <t>T1001898</t>
        </is>
      </c>
      <c r="B1900" t="inlineStr">
        <is>
          <t>2024-07-08</t>
        </is>
      </c>
      <c r="C1900" t="inlineStr">
        <is>
          <t>S046</t>
        </is>
      </c>
      <c r="D1900" t="inlineStr">
        <is>
          <t>Store_046</t>
        </is>
      </c>
      <c r="E1900" t="inlineStr">
        <is>
          <t>South</t>
        </is>
      </c>
      <c r="F1900" t="inlineStr">
        <is>
          <t>P0144</t>
        </is>
      </c>
      <c r="G1900" t="inlineStr">
        <is>
          <t>Prod_0144</t>
        </is>
      </c>
      <c r="H1900" t="inlineStr">
        <is>
          <t>Stationery</t>
        </is>
      </c>
      <c r="I1900" t="n">
        <v>5</v>
      </c>
      <c r="J1900" t="n">
        <v>243.63</v>
      </c>
      <c r="K1900" t="n">
        <v>0.1</v>
      </c>
      <c r="L1900">
        <f>I1900*J1900*(1-K1900)</f>
        <v/>
      </c>
      <c r="M1900">
        <f>VLOOKUP(F1900,Products!A:D,4,FALSE)*I1900</f>
        <v/>
      </c>
      <c r="N1900">
        <f>L1900-M1900</f>
        <v/>
      </c>
    </row>
    <row r="1901">
      <c r="A1901" t="inlineStr">
        <is>
          <t>T1001899</t>
        </is>
      </c>
      <c r="B1901" t="inlineStr">
        <is>
          <t>2024-03-11</t>
        </is>
      </c>
      <c r="C1901" t="inlineStr">
        <is>
          <t>S009</t>
        </is>
      </c>
      <c r="D1901" t="inlineStr">
        <is>
          <t>Store_009</t>
        </is>
      </c>
      <c r="E1901" t="inlineStr">
        <is>
          <t>Central</t>
        </is>
      </c>
      <c r="F1901" t="inlineStr">
        <is>
          <t>P0027</t>
        </is>
      </c>
      <c r="G1901" t="inlineStr">
        <is>
          <t>Prod_0027</t>
        </is>
      </c>
      <c r="H1901" t="inlineStr">
        <is>
          <t>Electronics</t>
        </is>
      </c>
      <c r="I1901" t="n">
        <v>3</v>
      </c>
      <c r="J1901" t="n">
        <v>517.75</v>
      </c>
      <c r="K1901" t="n">
        <v>0</v>
      </c>
      <c r="L1901">
        <f>I1901*J1901*(1-K1901)</f>
        <v/>
      </c>
      <c r="M1901">
        <f>VLOOKUP(F1901,Products!A:D,4,FALSE)*I1901</f>
        <v/>
      </c>
      <c r="N1901">
        <f>L1901-M1901</f>
        <v/>
      </c>
    </row>
    <row r="1902">
      <c r="A1902" t="inlineStr">
        <is>
          <t>T1001900</t>
        </is>
      </c>
      <c r="B1902" t="inlineStr">
        <is>
          <t>2023-06-01</t>
        </is>
      </c>
      <c r="C1902" t="inlineStr">
        <is>
          <t>S040</t>
        </is>
      </c>
      <c r="D1902" t="inlineStr">
        <is>
          <t>Store_040</t>
        </is>
      </c>
      <c r="E1902" t="inlineStr">
        <is>
          <t>Central</t>
        </is>
      </c>
      <c r="F1902" t="inlineStr">
        <is>
          <t>P0082</t>
        </is>
      </c>
      <c r="G1902" t="inlineStr">
        <is>
          <t>Prod_0082</t>
        </is>
      </c>
      <c r="H1902" t="inlineStr">
        <is>
          <t>Food</t>
        </is>
      </c>
      <c r="I1902" t="n">
        <v>6</v>
      </c>
      <c r="J1902" t="n">
        <v>615.9400000000001</v>
      </c>
      <c r="K1902" t="n">
        <v>0</v>
      </c>
      <c r="L1902">
        <f>I1902*J1902*(1-K1902)</f>
        <v/>
      </c>
      <c r="M1902">
        <f>VLOOKUP(F1902,Products!A:D,4,FALSE)*I1902</f>
        <v/>
      </c>
      <c r="N1902">
        <f>L1902-M1902</f>
        <v/>
      </c>
    </row>
    <row r="1903">
      <c r="A1903" t="inlineStr">
        <is>
          <t>T1001901</t>
        </is>
      </c>
      <c r="B1903" t="inlineStr">
        <is>
          <t>2023-04-18</t>
        </is>
      </c>
      <c r="C1903" t="inlineStr">
        <is>
          <t>S033</t>
        </is>
      </c>
      <c r="D1903" t="inlineStr">
        <is>
          <t>Store_033</t>
        </is>
      </c>
      <c r="E1903" t="inlineStr">
        <is>
          <t>North</t>
        </is>
      </c>
      <c r="F1903" t="inlineStr">
        <is>
          <t>P0196</t>
        </is>
      </c>
      <c r="G1903" t="inlineStr">
        <is>
          <t>Prod_0196</t>
        </is>
      </c>
      <c r="H1903" t="inlineStr">
        <is>
          <t>Beverages</t>
        </is>
      </c>
      <c r="I1903" t="n">
        <v>6</v>
      </c>
      <c r="J1903" t="n">
        <v>740.22</v>
      </c>
      <c r="K1903" t="n">
        <v>0</v>
      </c>
      <c r="L1903">
        <f>I1903*J1903*(1-K1903)</f>
        <v/>
      </c>
      <c r="M1903">
        <f>VLOOKUP(F1903,Products!A:D,4,FALSE)*I1903</f>
        <v/>
      </c>
      <c r="N1903">
        <f>L1903-M1903</f>
        <v/>
      </c>
    </row>
    <row r="1904">
      <c r="A1904" t="inlineStr">
        <is>
          <t>T1001902</t>
        </is>
      </c>
      <c r="B1904" t="inlineStr">
        <is>
          <t>2023-07-04</t>
        </is>
      </c>
      <c r="C1904" t="inlineStr">
        <is>
          <t>S049</t>
        </is>
      </c>
      <c r="D1904" t="inlineStr">
        <is>
          <t>Store_049</t>
        </is>
      </c>
      <c r="E1904" t="inlineStr">
        <is>
          <t>North</t>
        </is>
      </c>
      <c r="F1904" t="inlineStr">
        <is>
          <t>P0112</t>
        </is>
      </c>
      <c r="G1904" t="inlineStr">
        <is>
          <t>Prod_0112</t>
        </is>
      </c>
      <c r="H1904" t="inlineStr">
        <is>
          <t>Beverages</t>
        </is>
      </c>
      <c r="I1904" t="n">
        <v>7</v>
      </c>
      <c r="J1904" t="n">
        <v>784.89</v>
      </c>
      <c r="K1904" t="n">
        <v>0.2</v>
      </c>
      <c r="L1904">
        <f>I1904*J1904*(1-K1904)</f>
        <v/>
      </c>
      <c r="M1904">
        <f>VLOOKUP(F1904,Products!A:D,4,FALSE)*I1904</f>
        <v/>
      </c>
      <c r="N1904">
        <f>L1904-M1904</f>
        <v/>
      </c>
    </row>
    <row r="1905">
      <c r="A1905" t="inlineStr">
        <is>
          <t>T1001903</t>
        </is>
      </c>
      <c r="B1905" t="inlineStr">
        <is>
          <t>2023-02-24</t>
        </is>
      </c>
      <c r="C1905" t="inlineStr">
        <is>
          <t>S033</t>
        </is>
      </c>
      <c r="D1905" t="inlineStr">
        <is>
          <t>Store_033</t>
        </is>
      </c>
      <c r="E1905" t="inlineStr">
        <is>
          <t>North</t>
        </is>
      </c>
      <c r="F1905" t="inlineStr">
        <is>
          <t>P0111</t>
        </is>
      </c>
      <c r="G1905" t="inlineStr">
        <is>
          <t>Prod_0111</t>
        </is>
      </c>
      <c r="H1905" t="inlineStr">
        <is>
          <t>Clothing</t>
        </is>
      </c>
      <c r="I1905" t="n">
        <v>4</v>
      </c>
      <c r="J1905" t="n">
        <v>515.58</v>
      </c>
      <c r="K1905" t="n">
        <v>0</v>
      </c>
      <c r="L1905">
        <f>I1905*J1905*(1-K1905)</f>
        <v/>
      </c>
      <c r="M1905">
        <f>VLOOKUP(F1905,Products!A:D,4,FALSE)*I1905</f>
        <v/>
      </c>
      <c r="N1905">
        <f>L1905-M1905</f>
        <v/>
      </c>
    </row>
    <row r="1906">
      <c r="A1906" t="inlineStr">
        <is>
          <t>T1001904</t>
        </is>
      </c>
      <c r="B1906" t="inlineStr">
        <is>
          <t>2025-06-14</t>
        </is>
      </c>
      <c r="C1906" t="inlineStr">
        <is>
          <t>S006</t>
        </is>
      </c>
      <c r="D1906" t="inlineStr">
        <is>
          <t>Store_006</t>
        </is>
      </c>
      <c r="E1906" t="inlineStr">
        <is>
          <t>East</t>
        </is>
      </c>
      <c r="F1906" t="inlineStr">
        <is>
          <t>P0184</t>
        </is>
      </c>
      <c r="G1906" t="inlineStr">
        <is>
          <t>Prod_0184</t>
        </is>
      </c>
      <c r="H1906" t="inlineStr">
        <is>
          <t>Beverages</t>
        </is>
      </c>
      <c r="I1906" t="n">
        <v>8</v>
      </c>
      <c r="J1906" t="n">
        <v>500.41</v>
      </c>
      <c r="K1906" t="n">
        <v>0.1</v>
      </c>
      <c r="L1906">
        <f>I1906*J1906*(1-K1906)</f>
        <v/>
      </c>
      <c r="M1906">
        <f>VLOOKUP(F1906,Products!A:D,4,FALSE)*I1906</f>
        <v/>
      </c>
      <c r="N1906">
        <f>L1906-M1906</f>
        <v/>
      </c>
    </row>
    <row r="1907">
      <c r="A1907" t="inlineStr">
        <is>
          <t>T1001905</t>
        </is>
      </c>
      <c r="B1907" t="inlineStr">
        <is>
          <t>2024-06-18</t>
        </is>
      </c>
      <c r="C1907" t="inlineStr">
        <is>
          <t>S024</t>
        </is>
      </c>
      <c r="D1907" t="inlineStr">
        <is>
          <t>Store_024</t>
        </is>
      </c>
      <c r="E1907" t="inlineStr">
        <is>
          <t>South</t>
        </is>
      </c>
      <c r="F1907" t="inlineStr">
        <is>
          <t>P0026</t>
        </is>
      </c>
      <c r="G1907" t="inlineStr">
        <is>
          <t>Prod_0026</t>
        </is>
      </c>
      <c r="H1907" t="inlineStr">
        <is>
          <t>Beverages</t>
        </is>
      </c>
      <c r="I1907" t="n">
        <v>8</v>
      </c>
      <c r="J1907" t="n">
        <v>688.74</v>
      </c>
      <c r="K1907" t="n">
        <v>0</v>
      </c>
      <c r="L1907">
        <f>I1907*J1907*(1-K1907)</f>
        <v/>
      </c>
      <c r="M1907">
        <f>VLOOKUP(F1907,Products!A:D,4,FALSE)*I1907</f>
        <v/>
      </c>
      <c r="N1907">
        <f>L1907-M1907</f>
        <v/>
      </c>
    </row>
    <row r="1908">
      <c r="A1908" t="inlineStr">
        <is>
          <t>T1001906</t>
        </is>
      </c>
      <c r="B1908" t="inlineStr">
        <is>
          <t>2024-04-19</t>
        </is>
      </c>
      <c r="C1908" t="inlineStr">
        <is>
          <t>S033</t>
        </is>
      </c>
      <c r="D1908" t="inlineStr">
        <is>
          <t>Store_033</t>
        </is>
      </c>
      <c r="E1908" t="inlineStr">
        <is>
          <t>North</t>
        </is>
      </c>
      <c r="F1908" t="inlineStr">
        <is>
          <t>P0129</t>
        </is>
      </c>
      <c r="G1908" t="inlineStr">
        <is>
          <t>Prod_0129</t>
        </is>
      </c>
      <c r="H1908" t="inlineStr">
        <is>
          <t>Stationery</t>
        </is>
      </c>
      <c r="I1908" t="n">
        <v>3</v>
      </c>
      <c r="J1908" t="n">
        <v>770.12</v>
      </c>
      <c r="K1908" t="n">
        <v>0</v>
      </c>
      <c r="L1908">
        <f>I1908*J1908*(1-K1908)</f>
        <v/>
      </c>
      <c r="M1908">
        <f>VLOOKUP(F1908,Products!A:D,4,FALSE)*I1908</f>
        <v/>
      </c>
      <c r="N1908">
        <f>L1908-M1908</f>
        <v/>
      </c>
    </row>
    <row r="1909">
      <c r="A1909" t="inlineStr">
        <is>
          <t>T1001907</t>
        </is>
      </c>
      <c r="B1909" t="inlineStr">
        <is>
          <t>2025-02-02</t>
        </is>
      </c>
      <c r="C1909" t="inlineStr">
        <is>
          <t>S040</t>
        </is>
      </c>
      <c r="D1909" t="inlineStr">
        <is>
          <t>Store_040</t>
        </is>
      </c>
      <c r="E1909" t="inlineStr">
        <is>
          <t>Central</t>
        </is>
      </c>
      <c r="F1909" t="inlineStr">
        <is>
          <t>P0131</t>
        </is>
      </c>
      <c r="G1909" t="inlineStr">
        <is>
          <t>Prod_0131</t>
        </is>
      </c>
      <c r="H1909" t="inlineStr">
        <is>
          <t>Beverages</t>
        </is>
      </c>
      <c r="I1909" t="n">
        <v>7</v>
      </c>
      <c r="J1909" t="n">
        <v>385.29</v>
      </c>
      <c r="K1909" t="n">
        <v>0.1</v>
      </c>
      <c r="L1909">
        <f>I1909*J1909*(1-K1909)</f>
        <v/>
      </c>
      <c r="M1909">
        <f>VLOOKUP(F1909,Products!A:D,4,FALSE)*I1909</f>
        <v/>
      </c>
      <c r="N1909">
        <f>L1909-M1909</f>
        <v/>
      </c>
    </row>
    <row r="1910">
      <c r="A1910" t="inlineStr">
        <is>
          <t>T1001908</t>
        </is>
      </c>
      <c r="B1910" t="inlineStr">
        <is>
          <t>2024-07-04</t>
        </is>
      </c>
      <c r="C1910" t="inlineStr">
        <is>
          <t>S012</t>
        </is>
      </c>
      <c r="D1910" t="inlineStr">
        <is>
          <t>Store_012</t>
        </is>
      </c>
      <c r="E1910" t="inlineStr">
        <is>
          <t>South</t>
        </is>
      </c>
      <c r="F1910" t="inlineStr">
        <is>
          <t>P0015</t>
        </is>
      </c>
      <c r="G1910" t="inlineStr">
        <is>
          <t>Prod_0015</t>
        </is>
      </c>
      <c r="H1910" t="inlineStr">
        <is>
          <t>Food</t>
        </is>
      </c>
      <c r="I1910" t="n">
        <v>7</v>
      </c>
      <c r="J1910" t="n">
        <v>105.08</v>
      </c>
      <c r="K1910" t="n">
        <v>0</v>
      </c>
      <c r="L1910">
        <f>I1910*J1910*(1-K1910)</f>
        <v/>
      </c>
      <c r="M1910">
        <f>VLOOKUP(F1910,Products!A:D,4,FALSE)*I1910</f>
        <v/>
      </c>
      <c r="N1910">
        <f>L1910-M1910</f>
        <v/>
      </c>
    </row>
    <row r="1911">
      <c r="A1911" t="inlineStr">
        <is>
          <t>T1001909</t>
        </is>
      </c>
      <c r="B1911" t="inlineStr">
        <is>
          <t>2024-03-14</t>
        </is>
      </c>
      <c r="C1911" t="inlineStr">
        <is>
          <t>S030</t>
        </is>
      </c>
      <c r="D1911" t="inlineStr">
        <is>
          <t>Store_030</t>
        </is>
      </c>
      <c r="E1911" t="inlineStr">
        <is>
          <t>North</t>
        </is>
      </c>
      <c r="F1911" t="inlineStr">
        <is>
          <t>P0163</t>
        </is>
      </c>
      <c r="G1911" t="inlineStr">
        <is>
          <t>Prod_0163</t>
        </is>
      </c>
      <c r="H1911" t="inlineStr">
        <is>
          <t>Food</t>
        </is>
      </c>
      <c r="I1911" t="n">
        <v>5</v>
      </c>
      <c r="J1911" t="n">
        <v>577.34</v>
      </c>
      <c r="K1911" t="n">
        <v>0</v>
      </c>
      <c r="L1911">
        <f>I1911*J1911*(1-K1911)</f>
        <v/>
      </c>
      <c r="M1911">
        <f>VLOOKUP(F1911,Products!A:D,4,FALSE)*I1911</f>
        <v/>
      </c>
      <c r="N1911">
        <f>L1911-M1911</f>
        <v/>
      </c>
    </row>
    <row r="1912">
      <c r="A1912" t="inlineStr">
        <is>
          <t>T1001910</t>
        </is>
      </c>
      <c r="B1912" t="inlineStr">
        <is>
          <t>2023-09-24</t>
        </is>
      </c>
      <c r="C1912" t="inlineStr">
        <is>
          <t>S022</t>
        </is>
      </c>
      <c r="D1912" t="inlineStr">
        <is>
          <t>Store_022</t>
        </is>
      </c>
      <c r="E1912" t="inlineStr">
        <is>
          <t>East</t>
        </is>
      </c>
      <c r="F1912" t="inlineStr">
        <is>
          <t>P0146</t>
        </is>
      </c>
      <c r="G1912" t="inlineStr">
        <is>
          <t>Prod_0146</t>
        </is>
      </c>
      <c r="H1912" t="inlineStr">
        <is>
          <t>Food</t>
        </is>
      </c>
      <c r="I1912" t="n">
        <v>9</v>
      </c>
      <c r="J1912" t="n">
        <v>256.55</v>
      </c>
      <c r="K1912" t="n">
        <v>0.1</v>
      </c>
      <c r="L1912">
        <f>I1912*J1912*(1-K1912)</f>
        <v/>
      </c>
      <c r="M1912">
        <f>VLOOKUP(F1912,Products!A:D,4,FALSE)*I1912</f>
        <v/>
      </c>
      <c r="N1912">
        <f>L1912-M1912</f>
        <v/>
      </c>
    </row>
    <row r="1913">
      <c r="A1913" t="inlineStr">
        <is>
          <t>T1001911</t>
        </is>
      </c>
      <c r="B1913" t="inlineStr">
        <is>
          <t>2023-03-17</t>
        </is>
      </c>
      <c r="C1913" t="inlineStr">
        <is>
          <t>S018</t>
        </is>
      </c>
      <c r="D1913" t="inlineStr">
        <is>
          <t>Store_018</t>
        </is>
      </c>
      <c r="E1913" t="inlineStr">
        <is>
          <t>South</t>
        </is>
      </c>
      <c r="F1913" t="inlineStr">
        <is>
          <t>P0070</t>
        </is>
      </c>
      <c r="G1913" t="inlineStr">
        <is>
          <t>Prod_0070</t>
        </is>
      </c>
      <c r="H1913" t="inlineStr">
        <is>
          <t>Beverages</t>
        </is>
      </c>
      <c r="I1913" t="n">
        <v>3</v>
      </c>
      <c r="J1913" t="n">
        <v>562.4400000000001</v>
      </c>
      <c r="K1913" t="n">
        <v>0.15</v>
      </c>
      <c r="L1913">
        <f>I1913*J1913*(1-K1913)</f>
        <v/>
      </c>
      <c r="M1913">
        <f>VLOOKUP(F1913,Products!A:D,4,FALSE)*I1913</f>
        <v/>
      </c>
      <c r="N1913">
        <f>L1913-M1913</f>
        <v/>
      </c>
    </row>
    <row r="1914">
      <c r="A1914" t="inlineStr">
        <is>
          <t>T1001912</t>
        </is>
      </c>
      <c r="B1914" t="inlineStr">
        <is>
          <t>2024-06-10</t>
        </is>
      </c>
      <c r="C1914" t="inlineStr">
        <is>
          <t>S040</t>
        </is>
      </c>
      <c r="D1914" t="inlineStr">
        <is>
          <t>Store_040</t>
        </is>
      </c>
      <c r="E1914" t="inlineStr">
        <is>
          <t>Central</t>
        </is>
      </c>
      <c r="F1914" t="inlineStr">
        <is>
          <t>P0175</t>
        </is>
      </c>
      <c r="G1914" t="inlineStr">
        <is>
          <t>Prod_0175</t>
        </is>
      </c>
      <c r="H1914" t="inlineStr">
        <is>
          <t>Food</t>
        </is>
      </c>
      <c r="I1914" t="n">
        <v>2</v>
      </c>
      <c r="J1914" t="n">
        <v>683.89</v>
      </c>
      <c r="K1914" t="n">
        <v>0.05</v>
      </c>
      <c r="L1914">
        <f>I1914*J1914*(1-K1914)</f>
        <v/>
      </c>
      <c r="M1914">
        <f>VLOOKUP(F1914,Products!A:D,4,FALSE)*I1914</f>
        <v/>
      </c>
      <c r="N1914">
        <f>L1914-M1914</f>
        <v/>
      </c>
    </row>
    <row r="1915">
      <c r="A1915" t="inlineStr">
        <is>
          <t>T1001913</t>
        </is>
      </c>
      <c r="B1915" t="inlineStr">
        <is>
          <t>2024-02-20</t>
        </is>
      </c>
      <c r="C1915" t="inlineStr">
        <is>
          <t>S015</t>
        </is>
      </c>
      <c r="D1915" t="inlineStr">
        <is>
          <t>Store_015</t>
        </is>
      </c>
      <c r="E1915" t="inlineStr">
        <is>
          <t>North</t>
        </is>
      </c>
      <c r="F1915" t="inlineStr">
        <is>
          <t>P0146</t>
        </is>
      </c>
      <c r="G1915" t="inlineStr">
        <is>
          <t>Prod_0146</t>
        </is>
      </c>
      <c r="H1915" t="inlineStr">
        <is>
          <t>Food</t>
        </is>
      </c>
      <c r="I1915" t="n">
        <v>6</v>
      </c>
      <c r="J1915" t="n">
        <v>371.51</v>
      </c>
      <c r="K1915" t="n">
        <v>0</v>
      </c>
      <c r="L1915">
        <f>I1915*J1915*(1-K1915)</f>
        <v/>
      </c>
      <c r="M1915">
        <f>VLOOKUP(F1915,Products!A:D,4,FALSE)*I1915</f>
        <v/>
      </c>
      <c r="N1915">
        <f>L1915-M1915</f>
        <v/>
      </c>
    </row>
    <row r="1916">
      <c r="A1916" t="inlineStr">
        <is>
          <t>T1001914</t>
        </is>
      </c>
      <c r="B1916" t="inlineStr">
        <is>
          <t>2023-08-20</t>
        </is>
      </c>
      <c r="C1916" t="inlineStr">
        <is>
          <t>S002</t>
        </is>
      </c>
      <c r="D1916" t="inlineStr">
        <is>
          <t>Store_002</t>
        </is>
      </c>
      <c r="E1916" t="inlineStr">
        <is>
          <t>South</t>
        </is>
      </c>
      <c r="F1916" t="inlineStr">
        <is>
          <t>P0056</t>
        </is>
      </c>
      <c r="G1916" t="inlineStr">
        <is>
          <t>Prod_0056</t>
        </is>
      </c>
      <c r="H1916" t="inlineStr">
        <is>
          <t>Household</t>
        </is>
      </c>
      <c r="I1916" t="n">
        <v>4</v>
      </c>
      <c r="J1916" t="n">
        <v>222.32</v>
      </c>
      <c r="K1916" t="n">
        <v>0</v>
      </c>
      <c r="L1916">
        <f>I1916*J1916*(1-K1916)</f>
        <v/>
      </c>
      <c r="M1916">
        <f>VLOOKUP(F1916,Products!A:D,4,FALSE)*I1916</f>
        <v/>
      </c>
      <c r="N1916">
        <f>L1916-M1916</f>
        <v/>
      </c>
    </row>
    <row r="1917">
      <c r="A1917" t="inlineStr">
        <is>
          <t>T1001915</t>
        </is>
      </c>
      <c r="B1917" t="inlineStr">
        <is>
          <t>2023-06-21</t>
        </is>
      </c>
      <c r="C1917" t="inlineStr">
        <is>
          <t>S045</t>
        </is>
      </c>
      <c r="D1917" t="inlineStr">
        <is>
          <t>Store_045</t>
        </is>
      </c>
      <c r="E1917" t="inlineStr">
        <is>
          <t>East</t>
        </is>
      </c>
      <c r="F1917" t="inlineStr">
        <is>
          <t>P0130</t>
        </is>
      </c>
      <c r="G1917" t="inlineStr">
        <is>
          <t>Prod_0130</t>
        </is>
      </c>
      <c r="H1917" t="inlineStr">
        <is>
          <t>Electronics</t>
        </is>
      </c>
      <c r="I1917" t="n">
        <v>2</v>
      </c>
      <c r="J1917" t="n">
        <v>680.05</v>
      </c>
      <c r="K1917" t="n">
        <v>0.05</v>
      </c>
      <c r="L1917">
        <f>I1917*J1917*(1-K1917)</f>
        <v/>
      </c>
      <c r="M1917">
        <f>VLOOKUP(F1917,Products!A:D,4,FALSE)*I1917</f>
        <v/>
      </c>
      <c r="N1917">
        <f>L1917-M1917</f>
        <v/>
      </c>
    </row>
    <row r="1918">
      <c r="A1918" t="inlineStr">
        <is>
          <t>T1001916</t>
        </is>
      </c>
      <c r="B1918" t="inlineStr">
        <is>
          <t>2023-02-22</t>
        </is>
      </c>
      <c r="C1918" t="inlineStr">
        <is>
          <t>S034</t>
        </is>
      </c>
      <c r="D1918" t="inlineStr">
        <is>
          <t>Store_034</t>
        </is>
      </c>
      <c r="E1918" t="inlineStr">
        <is>
          <t>Central</t>
        </is>
      </c>
      <c r="F1918" t="inlineStr">
        <is>
          <t>P0176</t>
        </is>
      </c>
      <c r="G1918" t="inlineStr">
        <is>
          <t>Prod_0176</t>
        </is>
      </c>
      <c r="H1918" t="inlineStr">
        <is>
          <t>Food</t>
        </is>
      </c>
      <c r="I1918" t="n">
        <v>9</v>
      </c>
      <c r="J1918" t="n">
        <v>589.26</v>
      </c>
      <c r="K1918" t="n">
        <v>0.2</v>
      </c>
      <c r="L1918">
        <f>I1918*J1918*(1-K1918)</f>
        <v/>
      </c>
      <c r="M1918">
        <f>VLOOKUP(F1918,Products!A:D,4,FALSE)*I1918</f>
        <v/>
      </c>
      <c r="N1918">
        <f>L1918-M1918</f>
        <v/>
      </c>
    </row>
    <row r="1919">
      <c r="A1919" t="inlineStr">
        <is>
          <t>T1001917</t>
        </is>
      </c>
      <c r="B1919" t="inlineStr">
        <is>
          <t>2024-11-09</t>
        </is>
      </c>
      <c r="C1919" t="inlineStr">
        <is>
          <t>S047</t>
        </is>
      </c>
      <c r="D1919" t="inlineStr">
        <is>
          <t>Store_047</t>
        </is>
      </c>
      <c r="E1919" t="inlineStr">
        <is>
          <t>North</t>
        </is>
      </c>
      <c r="F1919" t="inlineStr">
        <is>
          <t>P0113</t>
        </is>
      </c>
      <c r="G1919" t="inlineStr">
        <is>
          <t>Prod_0113</t>
        </is>
      </c>
      <c r="H1919" t="inlineStr">
        <is>
          <t>Toys</t>
        </is>
      </c>
      <c r="I1919" t="n">
        <v>8</v>
      </c>
      <c r="J1919" t="n">
        <v>739.3200000000001</v>
      </c>
      <c r="K1919" t="n">
        <v>0.1</v>
      </c>
      <c r="L1919">
        <f>I1919*J1919*(1-K1919)</f>
        <v/>
      </c>
      <c r="M1919">
        <f>VLOOKUP(F1919,Products!A:D,4,FALSE)*I1919</f>
        <v/>
      </c>
      <c r="N1919">
        <f>L1919-M1919</f>
        <v/>
      </c>
    </row>
    <row r="1920">
      <c r="A1920" t="inlineStr">
        <is>
          <t>T1001918</t>
        </is>
      </c>
      <c r="B1920" t="inlineStr">
        <is>
          <t>2023-11-22</t>
        </is>
      </c>
      <c r="C1920" t="inlineStr">
        <is>
          <t>S016</t>
        </is>
      </c>
      <c r="D1920" t="inlineStr">
        <is>
          <t>Store_016</t>
        </is>
      </c>
      <c r="E1920" t="inlineStr">
        <is>
          <t>West</t>
        </is>
      </c>
      <c r="F1920" t="inlineStr">
        <is>
          <t>P0003</t>
        </is>
      </c>
      <c r="G1920" t="inlineStr">
        <is>
          <t>Prod_0003</t>
        </is>
      </c>
      <c r="H1920" t="inlineStr">
        <is>
          <t>Household</t>
        </is>
      </c>
      <c r="I1920" t="n">
        <v>4</v>
      </c>
      <c r="J1920" t="n">
        <v>90.34999999999999</v>
      </c>
      <c r="K1920" t="n">
        <v>0.05</v>
      </c>
      <c r="L1920">
        <f>I1920*J1920*(1-K1920)</f>
        <v/>
      </c>
      <c r="M1920">
        <f>VLOOKUP(F1920,Products!A:D,4,FALSE)*I1920</f>
        <v/>
      </c>
      <c r="N1920">
        <f>L1920-M1920</f>
        <v/>
      </c>
    </row>
    <row r="1921">
      <c r="A1921" t="inlineStr">
        <is>
          <t>T1001919</t>
        </is>
      </c>
      <c r="B1921" t="inlineStr">
        <is>
          <t>2023-03-28</t>
        </is>
      </c>
      <c r="C1921" t="inlineStr">
        <is>
          <t>S020</t>
        </is>
      </c>
      <c r="D1921" t="inlineStr">
        <is>
          <t>Store_020</t>
        </is>
      </c>
      <c r="E1921" t="inlineStr">
        <is>
          <t>West</t>
        </is>
      </c>
      <c r="F1921" t="inlineStr">
        <is>
          <t>P0014</t>
        </is>
      </c>
      <c r="G1921" t="inlineStr">
        <is>
          <t>Prod_0014</t>
        </is>
      </c>
      <c r="H1921" t="inlineStr">
        <is>
          <t>Clothing</t>
        </is>
      </c>
      <c r="I1921" t="n">
        <v>2</v>
      </c>
      <c r="J1921" t="n">
        <v>289.24</v>
      </c>
      <c r="K1921" t="n">
        <v>0</v>
      </c>
      <c r="L1921">
        <f>I1921*J1921*(1-K1921)</f>
        <v/>
      </c>
      <c r="M1921">
        <f>VLOOKUP(F1921,Products!A:D,4,FALSE)*I1921</f>
        <v/>
      </c>
      <c r="N1921">
        <f>L1921-M1921</f>
        <v/>
      </c>
    </row>
    <row r="1922">
      <c r="A1922" t="inlineStr">
        <is>
          <t>T1001920</t>
        </is>
      </c>
      <c r="B1922" t="inlineStr">
        <is>
          <t>2023-03-11</t>
        </is>
      </c>
      <c r="C1922" t="inlineStr">
        <is>
          <t>S029</t>
        </is>
      </c>
      <c r="D1922" t="inlineStr">
        <is>
          <t>Store_029</t>
        </is>
      </c>
      <c r="E1922" t="inlineStr">
        <is>
          <t>South</t>
        </is>
      </c>
      <c r="F1922" t="inlineStr">
        <is>
          <t>P0080</t>
        </is>
      </c>
      <c r="G1922" t="inlineStr">
        <is>
          <t>Prod_0080</t>
        </is>
      </c>
      <c r="H1922" t="inlineStr">
        <is>
          <t>Clothing</t>
        </is>
      </c>
      <c r="I1922" t="n">
        <v>2</v>
      </c>
      <c r="J1922" t="n">
        <v>724.25</v>
      </c>
      <c r="K1922" t="n">
        <v>0.05</v>
      </c>
      <c r="L1922">
        <f>I1922*J1922*(1-K1922)</f>
        <v/>
      </c>
      <c r="M1922">
        <f>VLOOKUP(F1922,Products!A:D,4,FALSE)*I1922</f>
        <v/>
      </c>
      <c r="N1922">
        <f>L1922-M1922</f>
        <v/>
      </c>
    </row>
    <row r="1923">
      <c r="A1923" t="inlineStr">
        <is>
          <t>T1001921</t>
        </is>
      </c>
      <c r="B1923" t="inlineStr">
        <is>
          <t>2024-05-18</t>
        </is>
      </c>
      <c r="C1923" t="inlineStr">
        <is>
          <t>S028</t>
        </is>
      </c>
      <c r="D1923" t="inlineStr">
        <is>
          <t>Store_028</t>
        </is>
      </c>
      <c r="E1923" t="inlineStr">
        <is>
          <t>North</t>
        </is>
      </c>
      <c r="F1923" t="inlineStr">
        <is>
          <t>P0062</t>
        </is>
      </c>
      <c r="G1923" t="inlineStr">
        <is>
          <t>Prod_0062</t>
        </is>
      </c>
      <c r="H1923" t="inlineStr">
        <is>
          <t>Beverages</t>
        </is>
      </c>
      <c r="I1923" t="n">
        <v>8</v>
      </c>
      <c r="J1923" t="n">
        <v>635.9299999999999</v>
      </c>
      <c r="K1923" t="n">
        <v>0</v>
      </c>
      <c r="L1923">
        <f>I1923*J1923*(1-K1923)</f>
        <v/>
      </c>
      <c r="M1923">
        <f>VLOOKUP(F1923,Products!A:D,4,FALSE)*I1923</f>
        <v/>
      </c>
      <c r="N1923">
        <f>L1923-M1923</f>
        <v/>
      </c>
    </row>
    <row r="1924">
      <c r="A1924" t="inlineStr">
        <is>
          <t>T1001922</t>
        </is>
      </c>
      <c r="B1924" t="inlineStr">
        <is>
          <t>2024-05-12</t>
        </is>
      </c>
      <c r="C1924" t="inlineStr">
        <is>
          <t>S003</t>
        </is>
      </c>
      <c r="D1924" t="inlineStr">
        <is>
          <t>Store_003</t>
        </is>
      </c>
      <c r="E1924" t="inlineStr">
        <is>
          <t>North</t>
        </is>
      </c>
      <c r="F1924" t="inlineStr">
        <is>
          <t>P0037</t>
        </is>
      </c>
      <c r="G1924" t="inlineStr">
        <is>
          <t>Prod_0037</t>
        </is>
      </c>
      <c r="H1924" t="inlineStr">
        <is>
          <t>Stationery</t>
        </is>
      </c>
      <c r="I1924" t="n">
        <v>3</v>
      </c>
      <c r="J1924" t="n">
        <v>386.39</v>
      </c>
      <c r="K1924" t="n">
        <v>0</v>
      </c>
      <c r="L1924">
        <f>I1924*J1924*(1-K1924)</f>
        <v/>
      </c>
      <c r="M1924">
        <f>VLOOKUP(F1924,Products!A:D,4,FALSE)*I1924</f>
        <v/>
      </c>
      <c r="N1924">
        <f>L1924-M1924</f>
        <v/>
      </c>
    </row>
    <row r="1925">
      <c r="A1925" t="inlineStr">
        <is>
          <t>T1001923</t>
        </is>
      </c>
      <c r="B1925" t="inlineStr">
        <is>
          <t>2024-12-25</t>
        </is>
      </c>
      <c r="C1925" t="inlineStr">
        <is>
          <t>S014</t>
        </is>
      </c>
      <c r="D1925" t="inlineStr">
        <is>
          <t>Store_014</t>
        </is>
      </c>
      <c r="E1925" t="inlineStr">
        <is>
          <t>West</t>
        </is>
      </c>
      <c r="F1925" t="inlineStr">
        <is>
          <t>P0159</t>
        </is>
      </c>
      <c r="G1925" t="inlineStr">
        <is>
          <t>Prod_0159</t>
        </is>
      </c>
      <c r="H1925" t="inlineStr">
        <is>
          <t>Electronics</t>
        </is>
      </c>
      <c r="I1925" t="n">
        <v>1</v>
      </c>
      <c r="J1925" t="n">
        <v>486.18</v>
      </c>
      <c r="K1925" t="n">
        <v>0.1</v>
      </c>
      <c r="L1925">
        <f>I1925*J1925*(1-K1925)</f>
        <v/>
      </c>
      <c r="M1925">
        <f>VLOOKUP(F1925,Products!A:D,4,FALSE)*I1925</f>
        <v/>
      </c>
      <c r="N1925">
        <f>L1925-M1925</f>
        <v/>
      </c>
    </row>
    <row r="1926">
      <c r="A1926" t="inlineStr">
        <is>
          <t>T1001924</t>
        </is>
      </c>
      <c r="B1926" t="inlineStr">
        <is>
          <t>2024-08-13</t>
        </is>
      </c>
      <c r="C1926" t="inlineStr">
        <is>
          <t>S001</t>
        </is>
      </c>
      <c r="D1926" t="inlineStr">
        <is>
          <t>Store_001</t>
        </is>
      </c>
      <c r="E1926" t="inlineStr">
        <is>
          <t>West</t>
        </is>
      </c>
      <c r="F1926" t="inlineStr">
        <is>
          <t>P0060</t>
        </is>
      </c>
      <c r="G1926" t="inlineStr">
        <is>
          <t>Prod_0060</t>
        </is>
      </c>
      <c r="H1926" t="inlineStr">
        <is>
          <t>Toys</t>
        </is>
      </c>
      <c r="I1926" t="n">
        <v>9</v>
      </c>
      <c r="J1926" t="n">
        <v>123.27</v>
      </c>
      <c r="K1926" t="n">
        <v>0</v>
      </c>
      <c r="L1926">
        <f>I1926*J1926*(1-K1926)</f>
        <v/>
      </c>
      <c r="M1926">
        <f>VLOOKUP(F1926,Products!A:D,4,FALSE)*I1926</f>
        <v/>
      </c>
      <c r="N1926">
        <f>L1926-M1926</f>
        <v/>
      </c>
    </row>
    <row r="1927">
      <c r="A1927" t="inlineStr">
        <is>
          <t>T1001925</t>
        </is>
      </c>
      <c r="B1927" t="inlineStr">
        <is>
          <t>2023-03-16</t>
        </is>
      </c>
      <c r="C1927" t="inlineStr">
        <is>
          <t>S050</t>
        </is>
      </c>
      <c r="D1927" t="inlineStr">
        <is>
          <t>Store_050</t>
        </is>
      </c>
      <c r="E1927" t="inlineStr">
        <is>
          <t>South</t>
        </is>
      </c>
      <c r="F1927" t="inlineStr">
        <is>
          <t>P0106</t>
        </is>
      </c>
      <c r="G1927" t="inlineStr">
        <is>
          <t>Prod_0106</t>
        </is>
      </c>
      <c r="H1927" t="inlineStr">
        <is>
          <t>Electronics</t>
        </is>
      </c>
      <c r="I1927" t="n">
        <v>2</v>
      </c>
      <c r="J1927" t="n">
        <v>969.73</v>
      </c>
      <c r="K1927" t="n">
        <v>0.05</v>
      </c>
      <c r="L1927">
        <f>I1927*J1927*(1-K1927)</f>
        <v/>
      </c>
      <c r="M1927">
        <f>VLOOKUP(F1927,Products!A:D,4,FALSE)*I1927</f>
        <v/>
      </c>
      <c r="N1927">
        <f>L1927-M1927</f>
        <v/>
      </c>
    </row>
    <row r="1928">
      <c r="A1928" t="inlineStr">
        <is>
          <t>T1001926</t>
        </is>
      </c>
      <c r="B1928" t="inlineStr">
        <is>
          <t>2024-05-17</t>
        </is>
      </c>
      <c r="C1928" t="inlineStr">
        <is>
          <t>S020</t>
        </is>
      </c>
      <c r="D1928" t="inlineStr">
        <is>
          <t>Store_020</t>
        </is>
      </c>
      <c r="E1928" t="inlineStr">
        <is>
          <t>West</t>
        </is>
      </c>
      <c r="F1928" t="inlineStr">
        <is>
          <t>P0041</t>
        </is>
      </c>
      <c r="G1928" t="inlineStr">
        <is>
          <t>Prod_0041</t>
        </is>
      </c>
      <c r="H1928" t="inlineStr">
        <is>
          <t>Stationery</t>
        </is>
      </c>
      <c r="I1928" t="n">
        <v>4</v>
      </c>
      <c r="J1928" t="n">
        <v>304.61</v>
      </c>
      <c r="K1928" t="n">
        <v>0</v>
      </c>
      <c r="L1928">
        <f>I1928*J1928*(1-K1928)</f>
        <v/>
      </c>
      <c r="M1928">
        <f>VLOOKUP(F1928,Products!A:D,4,FALSE)*I1928</f>
        <v/>
      </c>
      <c r="N1928">
        <f>L1928-M1928</f>
        <v/>
      </c>
    </row>
    <row r="1929">
      <c r="A1929" t="inlineStr">
        <is>
          <t>T1001927</t>
        </is>
      </c>
      <c r="B1929" t="inlineStr">
        <is>
          <t>2025-09-09</t>
        </is>
      </c>
      <c r="C1929" t="inlineStr">
        <is>
          <t>S033</t>
        </is>
      </c>
      <c r="D1929" t="inlineStr">
        <is>
          <t>Store_033</t>
        </is>
      </c>
      <c r="E1929" t="inlineStr">
        <is>
          <t>North</t>
        </is>
      </c>
      <c r="F1929" t="inlineStr">
        <is>
          <t>P0178</t>
        </is>
      </c>
      <c r="G1929" t="inlineStr">
        <is>
          <t>Prod_0178</t>
        </is>
      </c>
      <c r="H1929" t="inlineStr">
        <is>
          <t>Beverages</t>
        </is>
      </c>
      <c r="I1929" t="n">
        <v>2</v>
      </c>
      <c r="J1929" t="n">
        <v>668.9</v>
      </c>
      <c r="K1929" t="n">
        <v>0.05</v>
      </c>
      <c r="L1929">
        <f>I1929*J1929*(1-K1929)</f>
        <v/>
      </c>
      <c r="M1929">
        <f>VLOOKUP(F1929,Products!A:D,4,FALSE)*I1929</f>
        <v/>
      </c>
      <c r="N1929">
        <f>L1929-M1929</f>
        <v/>
      </c>
    </row>
    <row r="1930">
      <c r="A1930" t="inlineStr">
        <is>
          <t>T1001928</t>
        </is>
      </c>
      <c r="B1930" t="inlineStr">
        <is>
          <t>2023-10-06</t>
        </is>
      </c>
      <c r="C1930" t="inlineStr">
        <is>
          <t>S002</t>
        </is>
      </c>
      <c r="D1930" t="inlineStr">
        <is>
          <t>Store_002</t>
        </is>
      </c>
      <c r="E1930" t="inlineStr">
        <is>
          <t>South</t>
        </is>
      </c>
      <c r="F1930" t="inlineStr">
        <is>
          <t>P0046</t>
        </is>
      </c>
      <c r="G1930" t="inlineStr">
        <is>
          <t>Prod_0046</t>
        </is>
      </c>
      <c r="H1930" t="inlineStr">
        <is>
          <t>Electronics</t>
        </is>
      </c>
      <c r="I1930" t="n">
        <v>4</v>
      </c>
      <c r="J1930" t="n">
        <v>54.07</v>
      </c>
      <c r="K1930" t="n">
        <v>0</v>
      </c>
      <c r="L1930">
        <f>I1930*J1930*(1-K1930)</f>
        <v/>
      </c>
      <c r="M1930">
        <f>VLOOKUP(F1930,Products!A:D,4,FALSE)*I1930</f>
        <v/>
      </c>
      <c r="N1930">
        <f>L1930-M1930</f>
        <v/>
      </c>
    </row>
    <row r="1931">
      <c r="A1931" t="inlineStr">
        <is>
          <t>T1001929</t>
        </is>
      </c>
      <c r="B1931" t="inlineStr">
        <is>
          <t>2023-07-15</t>
        </is>
      </c>
      <c r="C1931" t="inlineStr">
        <is>
          <t>S022</t>
        </is>
      </c>
      <c r="D1931" t="inlineStr">
        <is>
          <t>Store_022</t>
        </is>
      </c>
      <c r="E1931" t="inlineStr">
        <is>
          <t>East</t>
        </is>
      </c>
      <c r="F1931" t="inlineStr">
        <is>
          <t>P0002</t>
        </is>
      </c>
      <c r="G1931" t="inlineStr">
        <is>
          <t>Prod_0002</t>
        </is>
      </c>
      <c r="H1931" t="inlineStr">
        <is>
          <t>Food</t>
        </is>
      </c>
      <c r="I1931" t="n">
        <v>2</v>
      </c>
      <c r="J1931" t="n">
        <v>295.68</v>
      </c>
      <c r="K1931" t="n">
        <v>0</v>
      </c>
      <c r="L1931">
        <f>I1931*J1931*(1-K1931)</f>
        <v/>
      </c>
      <c r="M1931">
        <f>VLOOKUP(F1931,Products!A:D,4,FALSE)*I1931</f>
        <v/>
      </c>
      <c r="N1931">
        <f>L1931-M1931</f>
        <v/>
      </c>
    </row>
    <row r="1932">
      <c r="A1932" t="inlineStr">
        <is>
          <t>T1001930</t>
        </is>
      </c>
      <c r="B1932" t="inlineStr">
        <is>
          <t>2023-07-06</t>
        </is>
      </c>
      <c r="C1932" t="inlineStr">
        <is>
          <t>S024</t>
        </is>
      </c>
      <c r="D1932" t="inlineStr">
        <is>
          <t>Store_024</t>
        </is>
      </c>
      <c r="E1932" t="inlineStr">
        <is>
          <t>South</t>
        </is>
      </c>
      <c r="F1932" t="inlineStr">
        <is>
          <t>P0063</t>
        </is>
      </c>
      <c r="G1932" t="inlineStr">
        <is>
          <t>Prod_0063</t>
        </is>
      </c>
      <c r="H1932" t="inlineStr">
        <is>
          <t>Clothing</t>
        </is>
      </c>
      <c r="I1932" t="n">
        <v>1</v>
      </c>
      <c r="J1932" t="n">
        <v>205.02</v>
      </c>
      <c r="K1932" t="n">
        <v>0</v>
      </c>
      <c r="L1932">
        <f>I1932*J1932*(1-K1932)</f>
        <v/>
      </c>
      <c r="M1932">
        <f>VLOOKUP(F1932,Products!A:D,4,FALSE)*I1932</f>
        <v/>
      </c>
      <c r="N1932">
        <f>L1932-M1932</f>
        <v/>
      </c>
    </row>
    <row r="1933">
      <c r="A1933" t="inlineStr">
        <is>
          <t>T1001931</t>
        </is>
      </c>
      <c r="B1933" t="inlineStr">
        <is>
          <t>2025-08-04</t>
        </is>
      </c>
      <c r="C1933" t="inlineStr">
        <is>
          <t>S043</t>
        </is>
      </c>
      <c r="D1933" t="inlineStr">
        <is>
          <t>Store_043</t>
        </is>
      </c>
      <c r="E1933" t="inlineStr">
        <is>
          <t>East</t>
        </is>
      </c>
      <c r="F1933" t="inlineStr">
        <is>
          <t>P0198</t>
        </is>
      </c>
      <c r="G1933" t="inlineStr">
        <is>
          <t>Prod_0198</t>
        </is>
      </c>
      <c r="H1933" t="inlineStr">
        <is>
          <t>Beverages</t>
        </is>
      </c>
      <c r="I1933" t="n">
        <v>2</v>
      </c>
      <c r="J1933" t="n">
        <v>838.4400000000001</v>
      </c>
      <c r="K1933" t="n">
        <v>0</v>
      </c>
      <c r="L1933">
        <f>I1933*J1933*(1-K1933)</f>
        <v/>
      </c>
      <c r="M1933">
        <f>VLOOKUP(F1933,Products!A:D,4,FALSE)*I1933</f>
        <v/>
      </c>
      <c r="N1933">
        <f>L1933-M1933</f>
        <v/>
      </c>
    </row>
    <row r="1934">
      <c r="A1934" t="inlineStr">
        <is>
          <t>T1001932</t>
        </is>
      </c>
      <c r="B1934" t="inlineStr">
        <is>
          <t>2025-01-18</t>
        </is>
      </c>
      <c r="C1934" t="inlineStr">
        <is>
          <t>S002</t>
        </is>
      </c>
      <c r="D1934" t="inlineStr">
        <is>
          <t>Store_002</t>
        </is>
      </c>
      <c r="E1934" t="inlineStr">
        <is>
          <t>South</t>
        </is>
      </c>
      <c r="F1934" t="inlineStr">
        <is>
          <t>P0195</t>
        </is>
      </c>
      <c r="G1934" t="inlineStr">
        <is>
          <t>Prod_0195</t>
        </is>
      </c>
      <c r="H1934" t="inlineStr">
        <is>
          <t>Food</t>
        </is>
      </c>
      <c r="I1934" t="n">
        <v>5</v>
      </c>
      <c r="J1934" t="n">
        <v>564.46</v>
      </c>
      <c r="K1934" t="n">
        <v>0</v>
      </c>
      <c r="L1934">
        <f>I1934*J1934*(1-K1934)</f>
        <v/>
      </c>
      <c r="M1934">
        <f>VLOOKUP(F1934,Products!A:D,4,FALSE)*I1934</f>
        <v/>
      </c>
      <c r="N1934">
        <f>L1934-M1934</f>
        <v/>
      </c>
    </row>
    <row r="1935">
      <c r="A1935" t="inlineStr">
        <is>
          <t>T1001933</t>
        </is>
      </c>
      <c r="B1935" t="inlineStr">
        <is>
          <t>2023-06-21</t>
        </is>
      </c>
      <c r="C1935" t="inlineStr">
        <is>
          <t>S003</t>
        </is>
      </c>
      <c r="D1935" t="inlineStr">
        <is>
          <t>Store_003</t>
        </is>
      </c>
      <c r="E1935" t="inlineStr">
        <is>
          <t>North</t>
        </is>
      </c>
      <c r="F1935" t="inlineStr">
        <is>
          <t>P0178</t>
        </is>
      </c>
      <c r="G1935" t="inlineStr">
        <is>
          <t>Prod_0178</t>
        </is>
      </c>
      <c r="H1935" t="inlineStr">
        <is>
          <t>Beverages</t>
        </is>
      </c>
      <c r="I1935" t="n">
        <v>7</v>
      </c>
      <c r="J1935" t="n">
        <v>750.42</v>
      </c>
      <c r="K1935" t="n">
        <v>0</v>
      </c>
      <c r="L1935">
        <f>I1935*J1935*(1-K1935)</f>
        <v/>
      </c>
      <c r="M1935">
        <f>VLOOKUP(F1935,Products!A:D,4,FALSE)*I1935</f>
        <v/>
      </c>
      <c r="N1935">
        <f>L1935-M1935</f>
        <v/>
      </c>
    </row>
    <row r="1936">
      <c r="A1936" t="inlineStr">
        <is>
          <t>T1001934</t>
        </is>
      </c>
      <c r="B1936" t="inlineStr">
        <is>
          <t>2023-11-26</t>
        </is>
      </c>
      <c r="C1936" t="inlineStr">
        <is>
          <t>S040</t>
        </is>
      </c>
      <c r="D1936" t="inlineStr">
        <is>
          <t>Store_040</t>
        </is>
      </c>
      <c r="E1936" t="inlineStr">
        <is>
          <t>Central</t>
        </is>
      </c>
      <c r="F1936" t="inlineStr">
        <is>
          <t>P0082</t>
        </is>
      </c>
      <c r="G1936" t="inlineStr">
        <is>
          <t>Prod_0082</t>
        </is>
      </c>
      <c r="H1936" t="inlineStr">
        <is>
          <t>Food</t>
        </is>
      </c>
      <c r="I1936" t="n">
        <v>4</v>
      </c>
      <c r="J1936" t="n">
        <v>530.24</v>
      </c>
      <c r="K1936" t="n">
        <v>0</v>
      </c>
      <c r="L1936">
        <f>I1936*J1936*(1-K1936)</f>
        <v/>
      </c>
      <c r="M1936">
        <f>VLOOKUP(F1936,Products!A:D,4,FALSE)*I1936</f>
        <v/>
      </c>
      <c r="N1936">
        <f>L1936-M1936</f>
        <v/>
      </c>
    </row>
    <row r="1937">
      <c r="A1937" t="inlineStr">
        <is>
          <t>T1001935</t>
        </is>
      </c>
      <c r="B1937" t="inlineStr">
        <is>
          <t>2024-04-26</t>
        </is>
      </c>
      <c r="C1937" t="inlineStr">
        <is>
          <t>S013</t>
        </is>
      </c>
      <c r="D1937" t="inlineStr">
        <is>
          <t>Store_013</t>
        </is>
      </c>
      <c r="E1937" t="inlineStr">
        <is>
          <t>North</t>
        </is>
      </c>
      <c r="F1937" t="inlineStr">
        <is>
          <t>P0090</t>
        </is>
      </c>
      <c r="G1937" t="inlineStr">
        <is>
          <t>Prod_0090</t>
        </is>
      </c>
      <c r="H1937" t="inlineStr">
        <is>
          <t>Toys</t>
        </is>
      </c>
      <c r="I1937" t="n">
        <v>7</v>
      </c>
      <c r="J1937" t="n">
        <v>438.51</v>
      </c>
      <c r="K1937" t="n">
        <v>0</v>
      </c>
      <c r="L1937">
        <f>I1937*J1937*(1-K1937)</f>
        <v/>
      </c>
      <c r="M1937">
        <f>VLOOKUP(F1937,Products!A:D,4,FALSE)*I1937</f>
        <v/>
      </c>
      <c r="N1937">
        <f>L1937-M1937</f>
        <v/>
      </c>
    </row>
    <row r="1938">
      <c r="A1938" t="inlineStr">
        <is>
          <t>T1001936</t>
        </is>
      </c>
      <c r="B1938" t="inlineStr">
        <is>
          <t>2023-09-11</t>
        </is>
      </c>
      <c r="C1938" t="inlineStr">
        <is>
          <t>S021</t>
        </is>
      </c>
      <c r="D1938" t="inlineStr">
        <is>
          <t>Store_021</t>
        </is>
      </c>
      <c r="E1938" t="inlineStr">
        <is>
          <t>North</t>
        </is>
      </c>
      <c r="F1938" t="inlineStr">
        <is>
          <t>P0174</t>
        </is>
      </c>
      <c r="G1938" t="inlineStr">
        <is>
          <t>Prod_0174</t>
        </is>
      </c>
      <c r="H1938" t="inlineStr">
        <is>
          <t>Food</t>
        </is>
      </c>
      <c r="I1938" t="n">
        <v>5</v>
      </c>
      <c r="J1938" t="n">
        <v>70.22</v>
      </c>
      <c r="K1938" t="n">
        <v>0</v>
      </c>
      <c r="L1938">
        <f>I1938*J1938*(1-K1938)</f>
        <v/>
      </c>
      <c r="M1938">
        <f>VLOOKUP(F1938,Products!A:D,4,FALSE)*I1938</f>
        <v/>
      </c>
      <c r="N1938">
        <f>L1938-M1938</f>
        <v/>
      </c>
    </row>
    <row r="1939">
      <c r="A1939" t="inlineStr">
        <is>
          <t>T1001937</t>
        </is>
      </c>
      <c r="B1939" t="inlineStr">
        <is>
          <t>2025-02-04</t>
        </is>
      </c>
      <c r="C1939" t="inlineStr">
        <is>
          <t>S022</t>
        </is>
      </c>
      <c r="D1939" t="inlineStr">
        <is>
          <t>Store_022</t>
        </is>
      </c>
      <c r="E1939" t="inlineStr">
        <is>
          <t>East</t>
        </is>
      </c>
      <c r="F1939" t="inlineStr">
        <is>
          <t>P0124</t>
        </is>
      </c>
      <c r="G1939" t="inlineStr">
        <is>
          <t>Prod_0124</t>
        </is>
      </c>
      <c r="H1939" t="inlineStr">
        <is>
          <t>Beverages</t>
        </is>
      </c>
      <c r="I1939" t="n">
        <v>4</v>
      </c>
      <c r="J1939" t="n">
        <v>693.1900000000001</v>
      </c>
      <c r="K1939" t="n">
        <v>0</v>
      </c>
      <c r="L1939">
        <f>I1939*J1939*(1-K1939)</f>
        <v/>
      </c>
      <c r="M1939">
        <f>VLOOKUP(F1939,Products!A:D,4,FALSE)*I1939</f>
        <v/>
      </c>
      <c r="N1939">
        <f>L1939-M1939</f>
        <v/>
      </c>
    </row>
    <row r="1940">
      <c r="A1940" t="inlineStr">
        <is>
          <t>T1001938</t>
        </is>
      </c>
      <c r="B1940" t="inlineStr">
        <is>
          <t>2023-05-16</t>
        </is>
      </c>
      <c r="C1940" t="inlineStr">
        <is>
          <t>S020</t>
        </is>
      </c>
      <c r="D1940" t="inlineStr">
        <is>
          <t>Store_020</t>
        </is>
      </c>
      <c r="E1940" t="inlineStr">
        <is>
          <t>West</t>
        </is>
      </c>
      <c r="F1940" t="inlineStr">
        <is>
          <t>P0007</t>
        </is>
      </c>
      <c r="G1940" t="inlineStr">
        <is>
          <t>Prod_0007</t>
        </is>
      </c>
      <c r="H1940" t="inlineStr">
        <is>
          <t>Food</t>
        </is>
      </c>
      <c r="I1940" t="n">
        <v>1</v>
      </c>
      <c r="J1940" t="n">
        <v>114.8</v>
      </c>
      <c r="K1940" t="n">
        <v>0</v>
      </c>
      <c r="L1940">
        <f>I1940*J1940*(1-K1940)</f>
        <v/>
      </c>
      <c r="M1940">
        <f>VLOOKUP(F1940,Products!A:D,4,FALSE)*I1940</f>
        <v/>
      </c>
      <c r="N1940">
        <f>L1940-M1940</f>
        <v/>
      </c>
    </row>
    <row r="1941">
      <c r="A1941" t="inlineStr">
        <is>
          <t>T1001939</t>
        </is>
      </c>
      <c r="B1941" t="inlineStr">
        <is>
          <t>2023-06-02</t>
        </is>
      </c>
      <c r="C1941" t="inlineStr">
        <is>
          <t>S028</t>
        </is>
      </c>
      <c r="D1941" t="inlineStr">
        <is>
          <t>Store_028</t>
        </is>
      </c>
      <c r="E1941" t="inlineStr">
        <is>
          <t>North</t>
        </is>
      </c>
      <c r="F1941" t="inlineStr">
        <is>
          <t>P0200</t>
        </is>
      </c>
      <c r="G1941" t="inlineStr">
        <is>
          <t>Prod_0200</t>
        </is>
      </c>
      <c r="H1941" t="inlineStr">
        <is>
          <t>Electronics</t>
        </is>
      </c>
      <c r="I1941" t="n">
        <v>3</v>
      </c>
      <c r="J1941" t="n">
        <v>321.9</v>
      </c>
      <c r="K1941" t="n">
        <v>0.2</v>
      </c>
      <c r="L1941">
        <f>I1941*J1941*(1-K1941)</f>
        <v/>
      </c>
      <c r="M1941">
        <f>VLOOKUP(F1941,Products!A:D,4,FALSE)*I1941</f>
        <v/>
      </c>
      <c r="N1941">
        <f>L1941-M1941</f>
        <v/>
      </c>
    </row>
    <row r="1942">
      <c r="A1942" t="inlineStr">
        <is>
          <t>T1001940</t>
        </is>
      </c>
      <c r="B1942" t="inlineStr">
        <is>
          <t>2024-06-15</t>
        </is>
      </c>
      <c r="C1942" t="inlineStr">
        <is>
          <t>S012</t>
        </is>
      </c>
      <c r="D1942" t="inlineStr">
        <is>
          <t>Store_012</t>
        </is>
      </c>
      <c r="E1942" t="inlineStr">
        <is>
          <t>South</t>
        </is>
      </c>
      <c r="F1942" t="inlineStr">
        <is>
          <t>P0165</t>
        </is>
      </c>
      <c r="G1942" t="inlineStr">
        <is>
          <t>Prod_0165</t>
        </is>
      </c>
      <c r="H1942" t="inlineStr">
        <is>
          <t>Clothing</t>
        </is>
      </c>
      <c r="I1942" t="n">
        <v>2</v>
      </c>
      <c r="J1942" t="n">
        <v>709.3</v>
      </c>
      <c r="K1942" t="n">
        <v>0.05</v>
      </c>
      <c r="L1942">
        <f>I1942*J1942*(1-K1942)</f>
        <v/>
      </c>
      <c r="M1942">
        <f>VLOOKUP(F1942,Products!A:D,4,FALSE)*I1942</f>
        <v/>
      </c>
      <c r="N1942">
        <f>L1942-M1942</f>
        <v/>
      </c>
    </row>
    <row r="1943">
      <c r="A1943" t="inlineStr">
        <is>
          <t>T1001941</t>
        </is>
      </c>
      <c r="B1943" t="inlineStr">
        <is>
          <t>2023-05-11</t>
        </is>
      </c>
      <c r="C1943" t="inlineStr">
        <is>
          <t>S017</t>
        </is>
      </c>
      <c r="D1943" t="inlineStr">
        <is>
          <t>Store_017</t>
        </is>
      </c>
      <c r="E1943" t="inlineStr">
        <is>
          <t>South</t>
        </is>
      </c>
      <c r="F1943" t="inlineStr">
        <is>
          <t>P0037</t>
        </is>
      </c>
      <c r="G1943" t="inlineStr">
        <is>
          <t>Prod_0037</t>
        </is>
      </c>
      <c r="H1943" t="inlineStr">
        <is>
          <t>Stationery</t>
        </is>
      </c>
      <c r="I1943" t="n">
        <v>8</v>
      </c>
      <c r="J1943" t="n">
        <v>407.6</v>
      </c>
      <c r="K1943" t="n">
        <v>0.05</v>
      </c>
      <c r="L1943">
        <f>I1943*J1943*(1-K1943)</f>
        <v/>
      </c>
      <c r="M1943">
        <f>VLOOKUP(F1943,Products!A:D,4,FALSE)*I1943</f>
        <v/>
      </c>
      <c r="N1943">
        <f>L1943-M1943</f>
        <v/>
      </c>
    </row>
    <row r="1944">
      <c r="A1944" t="inlineStr">
        <is>
          <t>T1001942</t>
        </is>
      </c>
      <c r="B1944" t="inlineStr">
        <is>
          <t>2025-08-28</t>
        </is>
      </c>
      <c r="C1944" t="inlineStr">
        <is>
          <t>S019</t>
        </is>
      </c>
      <c r="D1944" t="inlineStr">
        <is>
          <t>Store_019</t>
        </is>
      </c>
      <c r="E1944" t="inlineStr">
        <is>
          <t>East</t>
        </is>
      </c>
      <c r="F1944" t="inlineStr">
        <is>
          <t>P0146</t>
        </is>
      </c>
      <c r="G1944" t="inlineStr">
        <is>
          <t>Prod_0146</t>
        </is>
      </c>
      <c r="H1944" t="inlineStr">
        <is>
          <t>Food</t>
        </is>
      </c>
      <c r="I1944" t="n">
        <v>6</v>
      </c>
      <c r="J1944" t="n">
        <v>381.19</v>
      </c>
      <c r="K1944" t="n">
        <v>0.05</v>
      </c>
      <c r="L1944">
        <f>I1944*J1944*(1-K1944)</f>
        <v/>
      </c>
      <c r="M1944">
        <f>VLOOKUP(F1944,Products!A:D,4,FALSE)*I1944</f>
        <v/>
      </c>
      <c r="N1944">
        <f>L1944-M1944</f>
        <v/>
      </c>
    </row>
    <row r="1945">
      <c r="A1945" t="inlineStr">
        <is>
          <t>T1001943</t>
        </is>
      </c>
      <c r="B1945" t="inlineStr">
        <is>
          <t>2023-01-03</t>
        </is>
      </c>
      <c r="C1945" t="inlineStr">
        <is>
          <t>S025</t>
        </is>
      </c>
      <c r="D1945" t="inlineStr">
        <is>
          <t>Store_025</t>
        </is>
      </c>
      <c r="E1945" t="inlineStr">
        <is>
          <t>Central</t>
        </is>
      </c>
      <c r="F1945" t="inlineStr">
        <is>
          <t>P0147</t>
        </is>
      </c>
      <c r="G1945" t="inlineStr">
        <is>
          <t>Prod_0147</t>
        </is>
      </c>
      <c r="H1945" t="inlineStr">
        <is>
          <t>Stationery</t>
        </is>
      </c>
      <c r="I1945" t="n">
        <v>1</v>
      </c>
      <c r="J1945" t="n">
        <v>404.22</v>
      </c>
      <c r="K1945" t="n">
        <v>0.05</v>
      </c>
      <c r="L1945">
        <f>I1945*J1945*(1-K1945)</f>
        <v/>
      </c>
      <c r="M1945">
        <f>VLOOKUP(F1945,Products!A:D,4,FALSE)*I1945</f>
        <v/>
      </c>
      <c r="N1945">
        <f>L1945-M1945</f>
        <v/>
      </c>
    </row>
    <row r="1946">
      <c r="A1946" t="inlineStr">
        <is>
          <t>T1001944</t>
        </is>
      </c>
      <c r="B1946" t="inlineStr">
        <is>
          <t>2025-07-29</t>
        </is>
      </c>
      <c r="C1946" t="inlineStr">
        <is>
          <t>S024</t>
        </is>
      </c>
      <c r="D1946" t="inlineStr">
        <is>
          <t>Store_024</t>
        </is>
      </c>
      <c r="E1946" t="inlineStr">
        <is>
          <t>South</t>
        </is>
      </c>
      <c r="F1946" t="inlineStr">
        <is>
          <t>P0039</t>
        </is>
      </c>
      <c r="G1946" t="inlineStr">
        <is>
          <t>Prod_0039</t>
        </is>
      </c>
      <c r="H1946" t="inlineStr">
        <is>
          <t>Household</t>
        </is>
      </c>
      <c r="I1946" t="n">
        <v>2</v>
      </c>
      <c r="J1946" t="n">
        <v>285.6</v>
      </c>
      <c r="K1946" t="n">
        <v>0</v>
      </c>
      <c r="L1946">
        <f>I1946*J1946*(1-K1946)</f>
        <v/>
      </c>
      <c r="M1946">
        <f>VLOOKUP(F1946,Products!A:D,4,FALSE)*I1946</f>
        <v/>
      </c>
      <c r="N1946">
        <f>L1946-M1946</f>
        <v/>
      </c>
    </row>
    <row r="1947">
      <c r="A1947" t="inlineStr">
        <is>
          <t>T1001945</t>
        </is>
      </c>
      <c r="B1947" t="inlineStr">
        <is>
          <t>2023-02-05</t>
        </is>
      </c>
      <c r="C1947" t="inlineStr">
        <is>
          <t>S030</t>
        </is>
      </c>
      <c r="D1947" t="inlineStr">
        <is>
          <t>Store_030</t>
        </is>
      </c>
      <c r="E1947" t="inlineStr">
        <is>
          <t>North</t>
        </is>
      </c>
      <c r="F1947" t="inlineStr">
        <is>
          <t>P0120</t>
        </is>
      </c>
      <c r="G1947" t="inlineStr">
        <is>
          <t>Prod_0120</t>
        </is>
      </c>
      <c r="H1947" t="inlineStr">
        <is>
          <t>Stationery</t>
        </is>
      </c>
      <c r="I1947" t="n">
        <v>8</v>
      </c>
      <c r="J1947" t="n">
        <v>442.7</v>
      </c>
      <c r="K1947" t="n">
        <v>0</v>
      </c>
      <c r="L1947">
        <f>I1947*J1947*(1-K1947)</f>
        <v/>
      </c>
      <c r="M1947">
        <f>VLOOKUP(F1947,Products!A:D,4,FALSE)*I1947</f>
        <v/>
      </c>
      <c r="N1947">
        <f>L1947-M1947</f>
        <v/>
      </c>
    </row>
    <row r="1948">
      <c r="A1948" t="inlineStr">
        <is>
          <t>T1001946</t>
        </is>
      </c>
      <c r="B1948" t="inlineStr">
        <is>
          <t>2024-04-17</t>
        </is>
      </c>
      <c r="C1948" t="inlineStr">
        <is>
          <t>S026</t>
        </is>
      </c>
      <c r="D1948" t="inlineStr">
        <is>
          <t>Store_026</t>
        </is>
      </c>
      <c r="E1948" t="inlineStr">
        <is>
          <t>North</t>
        </is>
      </c>
      <c r="F1948" t="inlineStr">
        <is>
          <t>P0120</t>
        </is>
      </c>
      <c r="G1948" t="inlineStr">
        <is>
          <t>Prod_0120</t>
        </is>
      </c>
      <c r="H1948" t="inlineStr">
        <is>
          <t>Stationery</t>
        </is>
      </c>
      <c r="I1948" t="n">
        <v>4</v>
      </c>
      <c r="J1948" t="n">
        <v>407.42</v>
      </c>
      <c r="K1948" t="n">
        <v>0</v>
      </c>
      <c r="L1948">
        <f>I1948*J1948*(1-K1948)</f>
        <v/>
      </c>
      <c r="M1948">
        <f>VLOOKUP(F1948,Products!A:D,4,FALSE)*I1948</f>
        <v/>
      </c>
      <c r="N1948">
        <f>L1948-M1948</f>
        <v/>
      </c>
    </row>
    <row r="1949">
      <c r="A1949" t="inlineStr">
        <is>
          <t>T1001947</t>
        </is>
      </c>
      <c r="B1949" t="inlineStr">
        <is>
          <t>2024-01-08</t>
        </is>
      </c>
      <c r="C1949" t="inlineStr">
        <is>
          <t>S043</t>
        </is>
      </c>
      <c r="D1949" t="inlineStr">
        <is>
          <t>Store_043</t>
        </is>
      </c>
      <c r="E1949" t="inlineStr">
        <is>
          <t>East</t>
        </is>
      </c>
      <c r="F1949" t="inlineStr">
        <is>
          <t>P0167</t>
        </is>
      </c>
      <c r="G1949" t="inlineStr">
        <is>
          <t>Prod_0167</t>
        </is>
      </c>
      <c r="H1949" t="inlineStr">
        <is>
          <t>Beverages</t>
        </is>
      </c>
      <c r="I1949" t="n">
        <v>6</v>
      </c>
      <c r="J1949" t="n">
        <v>450.19</v>
      </c>
      <c r="K1949" t="n">
        <v>0.15</v>
      </c>
      <c r="L1949">
        <f>I1949*J1949*(1-K1949)</f>
        <v/>
      </c>
      <c r="M1949">
        <f>VLOOKUP(F1949,Products!A:D,4,FALSE)*I1949</f>
        <v/>
      </c>
      <c r="N1949">
        <f>L1949-M1949</f>
        <v/>
      </c>
    </row>
    <row r="1950">
      <c r="A1950" t="inlineStr">
        <is>
          <t>T1001948</t>
        </is>
      </c>
      <c r="B1950" t="inlineStr">
        <is>
          <t>2023-06-05</t>
        </is>
      </c>
      <c r="C1950" t="inlineStr">
        <is>
          <t>S046</t>
        </is>
      </c>
      <c r="D1950" t="inlineStr">
        <is>
          <t>Store_046</t>
        </is>
      </c>
      <c r="E1950" t="inlineStr">
        <is>
          <t>South</t>
        </is>
      </c>
      <c r="F1950" t="inlineStr">
        <is>
          <t>P0005</t>
        </is>
      </c>
      <c r="G1950" t="inlineStr">
        <is>
          <t>Prod_0005</t>
        </is>
      </c>
      <c r="H1950" t="inlineStr">
        <is>
          <t>Beverages</t>
        </is>
      </c>
      <c r="I1950" t="n">
        <v>6</v>
      </c>
      <c r="J1950" t="n">
        <v>105.61</v>
      </c>
      <c r="K1950" t="n">
        <v>0.15</v>
      </c>
      <c r="L1950">
        <f>I1950*J1950*(1-K1950)</f>
        <v/>
      </c>
      <c r="M1950">
        <f>VLOOKUP(F1950,Products!A:D,4,FALSE)*I1950</f>
        <v/>
      </c>
      <c r="N1950">
        <f>L1950-M1950</f>
        <v/>
      </c>
    </row>
    <row r="1951">
      <c r="A1951" t="inlineStr">
        <is>
          <t>T1001949</t>
        </is>
      </c>
      <c r="B1951" t="inlineStr">
        <is>
          <t>2024-01-03</t>
        </is>
      </c>
      <c r="C1951" t="inlineStr">
        <is>
          <t>S047</t>
        </is>
      </c>
      <c r="D1951" t="inlineStr">
        <is>
          <t>Store_047</t>
        </is>
      </c>
      <c r="E1951" t="inlineStr">
        <is>
          <t>North</t>
        </is>
      </c>
      <c r="F1951" t="inlineStr">
        <is>
          <t>P0184</t>
        </is>
      </c>
      <c r="G1951" t="inlineStr">
        <is>
          <t>Prod_0184</t>
        </is>
      </c>
      <c r="H1951" t="inlineStr">
        <is>
          <t>Beverages</t>
        </is>
      </c>
      <c r="I1951" t="n">
        <v>8</v>
      </c>
      <c r="J1951" t="n">
        <v>597.4400000000001</v>
      </c>
      <c r="K1951" t="n">
        <v>0.1</v>
      </c>
      <c r="L1951">
        <f>I1951*J1951*(1-K1951)</f>
        <v/>
      </c>
      <c r="M1951">
        <f>VLOOKUP(F1951,Products!A:D,4,FALSE)*I1951</f>
        <v/>
      </c>
      <c r="N1951">
        <f>L1951-M1951</f>
        <v/>
      </c>
    </row>
    <row r="1952">
      <c r="A1952" t="inlineStr">
        <is>
          <t>T1001950</t>
        </is>
      </c>
      <c r="B1952" t="inlineStr">
        <is>
          <t>2024-11-19</t>
        </is>
      </c>
      <c r="C1952" t="inlineStr">
        <is>
          <t>S002</t>
        </is>
      </c>
      <c r="D1952" t="inlineStr">
        <is>
          <t>Store_002</t>
        </is>
      </c>
      <c r="E1952" t="inlineStr">
        <is>
          <t>South</t>
        </is>
      </c>
      <c r="F1952" t="inlineStr">
        <is>
          <t>P0082</t>
        </is>
      </c>
      <c r="G1952" t="inlineStr">
        <is>
          <t>Prod_0082</t>
        </is>
      </c>
      <c r="H1952" t="inlineStr">
        <is>
          <t>Food</t>
        </is>
      </c>
      <c r="I1952" t="n">
        <v>6</v>
      </c>
      <c r="J1952" t="n">
        <v>753.6</v>
      </c>
      <c r="K1952" t="n">
        <v>0.15</v>
      </c>
      <c r="L1952">
        <f>I1952*J1952*(1-K1952)</f>
        <v/>
      </c>
      <c r="M1952">
        <f>VLOOKUP(F1952,Products!A:D,4,FALSE)*I1952</f>
        <v/>
      </c>
      <c r="N1952">
        <f>L1952-M1952</f>
        <v/>
      </c>
    </row>
    <row r="1953">
      <c r="A1953" t="inlineStr">
        <is>
          <t>T1001951</t>
        </is>
      </c>
      <c r="B1953" t="inlineStr">
        <is>
          <t>2024-05-22</t>
        </is>
      </c>
      <c r="C1953" t="inlineStr">
        <is>
          <t>S014</t>
        </is>
      </c>
      <c r="D1953" t="inlineStr">
        <is>
          <t>Store_014</t>
        </is>
      </c>
      <c r="E1953" t="inlineStr">
        <is>
          <t>West</t>
        </is>
      </c>
      <c r="F1953" t="inlineStr">
        <is>
          <t>P0151</t>
        </is>
      </c>
      <c r="G1953" t="inlineStr">
        <is>
          <t>Prod_0151</t>
        </is>
      </c>
      <c r="H1953" t="inlineStr">
        <is>
          <t>Food</t>
        </is>
      </c>
      <c r="I1953" t="n">
        <v>4</v>
      </c>
      <c r="J1953" t="n">
        <v>761.85</v>
      </c>
      <c r="K1953" t="n">
        <v>0.05</v>
      </c>
      <c r="L1953">
        <f>I1953*J1953*(1-K1953)</f>
        <v/>
      </c>
      <c r="M1953">
        <f>VLOOKUP(F1953,Products!A:D,4,FALSE)*I1953</f>
        <v/>
      </c>
      <c r="N1953">
        <f>L1953-M1953</f>
        <v/>
      </c>
    </row>
    <row r="1954">
      <c r="A1954" t="inlineStr">
        <is>
          <t>T1001952</t>
        </is>
      </c>
      <c r="B1954" t="inlineStr">
        <is>
          <t>2025-08-03</t>
        </is>
      </c>
      <c r="C1954" t="inlineStr">
        <is>
          <t>S009</t>
        </is>
      </c>
      <c r="D1954" t="inlineStr">
        <is>
          <t>Store_009</t>
        </is>
      </c>
      <c r="E1954" t="inlineStr">
        <is>
          <t>Central</t>
        </is>
      </c>
      <c r="F1954" t="inlineStr">
        <is>
          <t>P0190</t>
        </is>
      </c>
      <c r="G1954" t="inlineStr">
        <is>
          <t>Prod_0190</t>
        </is>
      </c>
      <c r="H1954" t="inlineStr">
        <is>
          <t>Household</t>
        </is>
      </c>
      <c r="I1954" t="n">
        <v>4</v>
      </c>
      <c r="J1954" t="n">
        <v>240.96</v>
      </c>
      <c r="K1954" t="n">
        <v>0</v>
      </c>
      <c r="L1954">
        <f>I1954*J1954*(1-K1954)</f>
        <v/>
      </c>
      <c r="M1954">
        <f>VLOOKUP(F1954,Products!A:D,4,FALSE)*I1954</f>
        <v/>
      </c>
      <c r="N1954">
        <f>L1954-M1954</f>
        <v/>
      </c>
    </row>
    <row r="1955">
      <c r="A1955" t="inlineStr">
        <is>
          <t>T1001953</t>
        </is>
      </c>
      <c r="B1955" t="inlineStr">
        <is>
          <t>2024-11-13</t>
        </is>
      </c>
      <c r="C1955" t="inlineStr">
        <is>
          <t>S021</t>
        </is>
      </c>
      <c r="D1955" t="inlineStr">
        <is>
          <t>Store_021</t>
        </is>
      </c>
      <c r="E1955" t="inlineStr">
        <is>
          <t>North</t>
        </is>
      </c>
      <c r="F1955" t="inlineStr">
        <is>
          <t>P0199</t>
        </is>
      </c>
      <c r="G1955" t="inlineStr">
        <is>
          <t>Prod_0199</t>
        </is>
      </c>
      <c r="H1955" t="inlineStr">
        <is>
          <t>Beverages</t>
        </is>
      </c>
      <c r="I1955" t="n">
        <v>5</v>
      </c>
      <c r="J1955" t="n">
        <v>102.59</v>
      </c>
      <c r="K1955" t="n">
        <v>0.05</v>
      </c>
      <c r="L1955">
        <f>I1955*J1955*(1-K1955)</f>
        <v/>
      </c>
      <c r="M1955">
        <f>VLOOKUP(F1955,Products!A:D,4,FALSE)*I1955</f>
        <v/>
      </c>
      <c r="N1955">
        <f>L1955-M1955</f>
        <v/>
      </c>
    </row>
    <row r="1956">
      <c r="A1956" t="inlineStr">
        <is>
          <t>T1001954</t>
        </is>
      </c>
      <c r="B1956" t="inlineStr">
        <is>
          <t>2024-10-02</t>
        </is>
      </c>
      <c r="C1956" t="inlineStr">
        <is>
          <t>S019</t>
        </is>
      </c>
      <c r="D1956" t="inlineStr">
        <is>
          <t>Store_019</t>
        </is>
      </c>
      <c r="E1956" t="inlineStr">
        <is>
          <t>East</t>
        </is>
      </c>
      <c r="F1956" t="inlineStr">
        <is>
          <t>P0060</t>
        </is>
      </c>
      <c r="G1956" t="inlineStr">
        <is>
          <t>Prod_0060</t>
        </is>
      </c>
      <c r="H1956" t="inlineStr">
        <is>
          <t>Toys</t>
        </is>
      </c>
      <c r="I1956" t="n">
        <v>7</v>
      </c>
      <c r="J1956" t="n">
        <v>119.73</v>
      </c>
      <c r="K1956" t="n">
        <v>0.05</v>
      </c>
      <c r="L1956">
        <f>I1956*J1956*(1-K1956)</f>
        <v/>
      </c>
      <c r="M1956">
        <f>VLOOKUP(F1956,Products!A:D,4,FALSE)*I1956</f>
        <v/>
      </c>
      <c r="N1956">
        <f>L1956-M1956</f>
        <v/>
      </c>
    </row>
    <row r="1957">
      <c r="A1957" t="inlineStr">
        <is>
          <t>T1001955</t>
        </is>
      </c>
      <c r="B1957" t="inlineStr">
        <is>
          <t>2025-08-05</t>
        </is>
      </c>
      <c r="C1957" t="inlineStr">
        <is>
          <t>S005</t>
        </is>
      </c>
      <c r="D1957" t="inlineStr">
        <is>
          <t>Store_005</t>
        </is>
      </c>
      <c r="E1957" t="inlineStr">
        <is>
          <t>Central</t>
        </is>
      </c>
      <c r="F1957" t="inlineStr">
        <is>
          <t>P0028</t>
        </is>
      </c>
      <c r="G1957" t="inlineStr">
        <is>
          <t>Prod_0028</t>
        </is>
      </c>
      <c r="H1957" t="inlineStr">
        <is>
          <t>Food</t>
        </is>
      </c>
      <c r="I1957" t="n">
        <v>4</v>
      </c>
      <c r="J1957" t="n">
        <v>437.12</v>
      </c>
      <c r="K1957" t="n">
        <v>0</v>
      </c>
      <c r="L1957">
        <f>I1957*J1957*(1-K1957)</f>
        <v/>
      </c>
      <c r="M1957">
        <f>VLOOKUP(F1957,Products!A:D,4,FALSE)*I1957</f>
        <v/>
      </c>
      <c r="N1957">
        <f>L1957-M1957</f>
        <v/>
      </c>
    </row>
    <row r="1958">
      <c r="A1958" t="inlineStr">
        <is>
          <t>T1001956</t>
        </is>
      </c>
      <c r="B1958" t="inlineStr">
        <is>
          <t>2024-04-23</t>
        </is>
      </c>
      <c r="C1958" t="inlineStr">
        <is>
          <t>S025</t>
        </is>
      </c>
      <c r="D1958" t="inlineStr">
        <is>
          <t>Store_025</t>
        </is>
      </c>
      <c r="E1958" t="inlineStr">
        <is>
          <t>Central</t>
        </is>
      </c>
      <c r="F1958" t="inlineStr">
        <is>
          <t>P0026</t>
        </is>
      </c>
      <c r="G1958" t="inlineStr">
        <is>
          <t>Prod_0026</t>
        </is>
      </c>
      <c r="H1958" t="inlineStr">
        <is>
          <t>Beverages</t>
        </is>
      </c>
      <c r="I1958" t="n">
        <v>7</v>
      </c>
      <c r="J1958" t="n">
        <v>948.98</v>
      </c>
      <c r="K1958" t="n">
        <v>0</v>
      </c>
      <c r="L1958">
        <f>I1958*J1958*(1-K1958)</f>
        <v/>
      </c>
      <c r="M1958">
        <f>VLOOKUP(F1958,Products!A:D,4,FALSE)*I1958</f>
        <v/>
      </c>
      <c r="N1958">
        <f>L1958-M1958</f>
        <v/>
      </c>
    </row>
    <row r="1959">
      <c r="A1959" t="inlineStr">
        <is>
          <t>T1001957</t>
        </is>
      </c>
      <c r="B1959" t="inlineStr">
        <is>
          <t>2023-05-03</t>
        </is>
      </c>
      <c r="C1959" t="inlineStr">
        <is>
          <t>S021</t>
        </is>
      </c>
      <c r="D1959" t="inlineStr">
        <is>
          <t>Store_021</t>
        </is>
      </c>
      <c r="E1959" t="inlineStr">
        <is>
          <t>North</t>
        </is>
      </c>
      <c r="F1959" t="inlineStr">
        <is>
          <t>P0038</t>
        </is>
      </c>
      <c r="G1959" t="inlineStr">
        <is>
          <t>Prod_0038</t>
        </is>
      </c>
      <c r="H1959" t="inlineStr">
        <is>
          <t>Beverages</t>
        </is>
      </c>
      <c r="I1959" t="n">
        <v>7</v>
      </c>
      <c r="J1959" t="n">
        <v>728.49</v>
      </c>
      <c r="K1959" t="n">
        <v>0</v>
      </c>
      <c r="L1959">
        <f>I1959*J1959*(1-K1959)</f>
        <v/>
      </c>
      <c r="M1959">
        <f>VLOOKUP(F1959,Products!A:D,4,FALSE)*I1959</f>
        <v/>
      </c>
      <c r="N1959">
        <f>L1959-M1959</f>
        <v/>
      </c>
    </row>
    <row r="1960">
      <c r="A1960" t="inlineStr">
        <is>
          <t>T1001958</t>
        </is>
      </c>
      <c r="B1960" t="inlineStr">
        <is>
          <t>2025-05-22</t>
        </is>
      </c>
      <c r="C1960" t="inlineStr">
        <is>
          <t>S015</t>
        </is>
      </c>
      <c r="D1960" t="inlineStr">
        <is>
          <t>Store_015</t>
        </is>
      </c>
      <c r="E1960" t="inlineStr">
        <is>
          <t>North</t>
        </is>
      </c>
      <c r="F1960" t="inlineStr">
        <is>
          <t>P0184</t>
        </is>
      </c>
      <c r="G1960" t="inlineStr">
        <is>
          <t>Prod_0184</t>
        </is>
      </c>
      <c r="H1960" t="inlineStr">
        <is>
          <t>Beverages</t>
        </is>
      </c>
      <c r="I1960" t="n">
        <v>8</v>
      </c>
      <c r="J1960" t="n">
        <v>589.36</v>
      </c>
      <c r="K1960" t="n">
        <v>0.15</v>
      </c>
      <c r="L1960">
        <f>I1960*J1960*(1-K1960)</f>
        <v/>
      </c>
      <c r="M1960">
        <f>VLOOKUP(F1960,Products!A:D,4,FALSE)*I1960</f>
        <v/>
      </c>
      <c r="N1960">
        <f>L1960-M1960</f>
        <v/>
      </c>
    </row>
    <row r="1961">
      <c r="A1961" t="inlineStr">
        <is>
          <t>T1001959</t>
        </is>
      </c>
      <c r="B1961" t="inlineStr">
        <is>
          <t>2023-05-10</t>
        </is>
      </c>
      <c r="C1961" t="inlineStr">
        <is>
          <t>S011</t>
        </is>
      </c>
      <c r="D1961" t="inlineStr">
        <is>
          <t>Store_011</t>
        </is>
      </c>
      <c r="E1961" t="inlineStr">
        <is>
          <t>South</t>
        </is>
      </c>
      <c r="F1961" t="inlineStr">
        <is>
          <t>P0084</t>
        </is>
      </c>
      <c r="G1961" t="inlineStr">
        <is>
          <t>Prod_0084</t>
        </is>
      </c>
      <c r="H1961" t="inlineStr">
        <is>
          <t>Beverages</t>
        </is>
      </c>
      <c r="I1961" t="n">
        <v>9</v>
      </c>
      <c r="J1961" t="n">
        <v>1049.93</v>
      </c>
      <c r="K1961" t="n">
        <v>0</v>
      </c>
      <c r="L1961">
        <f>I1961*J1961*(1-K1961)</f>
        <v/>
      </c>
      <c r="M1961">
        <f>VLOOKUP(F1961,Products!A:D,4,FALSE)*I1961</f>
        <v/>
      </c>
      <c r="N1961">
        <f>L1961-M1961</f>
        <v/>
      </c>
    </row>
    <row r="1962">
      <c r="A1962" t="inlineStr">
        <is>
          <t>T1001960</t>
        </is>
      </c>
      <c r="B1962" t="inlineStr">
        <is>
          <t>2023-07-23</t>
        </is>
      </c>
      <c r="C1962" t="inlineStr">
        <is>
          <t>S001</t>
        </is>
      </c>
      <c r="D1962" t="inlineStr">
        <is>
          <t>Store_001</t>
        </is>
      </c>
      <c r="E1962" t="inlineStr">
        <is>
          <t>West</t>
        </is>
      </c>
      <c r="F1962" t="inlineStr">
        <is>
          <t>P0148</t>
        </is>
      </c>
      <c r="G1962" t="inlineStr">
        <is>
          <t>Prod_0148</t>
        </is>
      </c>
      <c r="H1962" t="inlineStr">
        <is>
          <t>Electronics</t>
        </is>
      </c>
      <c r="I1962" t="n">
        <v>4</v>
      </c>
      <c r="J1962" t="n">
        <v>231.62</v>
      </c>
      <c r="K1962" t="n">
        <v>0</v>
      </c>
      <c r="L1962">
        <f>I1962*J1962*(1-K1962)</f>
        <v/>
      </c>
      <c r="M1962">
        <f>VLOOKUP(F1962,Products!A:D,4,FALSE)*I1962</f>
        <v/>
      </c>
      <c r="N1962">
        <f>L1962-M1962</f>
        <v/>
      </c>
    </row>
    <row r="1963">
      <c r="A1963" t="inlineStr">
        <is>
          <t>T1001961</t>
        </is>
      </c>
      <c r="B1963" t="inlineStr">
        <is>
          <t>2023-02-05</t>
        </is>
      </c>
      <c r="C1963" t="inlineStr">
        <is>
          <t>S014</t>
        </is>
      </c>
      <c r="D1963" t="inlineStr">
        <is>
          <t>Store_014</t>
        </is>
      </c>
      <c r="E1963" t="inlineStr">
        <is>
          <t>West</t>
        </is>
      </c>
      <c r="F1963" t="inlineStr">
        <is>
          <t>P0178</t>
        </is>
      </c>
      <c r="G1963" t="inlineStr">
        <is>
          <t>Prod_0178</t>
        </is>
      </c>
      <c r="H1963" t="inlineStr">
        <is>
          <t>Beverages</t>
        </is>
      </c>
      <c r="I1963" t="n">
        <v>4</v>
      </c>
      <c r="J1963" t="n">
        <v>649.77</v>
      </c>
      <c r="K1963" t="n">
        <v>0</v>
      </c>
      <c r="L1963">
        <f>I1963*J1963*(1-K1963)</f>
        <v/>
      </c>
      <c r="M1963">
        <f>VLOOKUP(F1963,Products!A:D,4,FALSE)*I1963</f>
        <v/>
      </c>
      <c r="N1963">
        <f>L1963-M1963</f>
        <v/>
      </c>
    </row>
    <row r="1964">
      <c r="A1964" t="inlineStr">
        <is>
          <t>T1001962</t>
        </is>
      </c>
      <c r="B1964" t="inlineStr">
        <is>
          <t>2023-12-19</t>
        </is>
      </c>
      <c r="C1964" t="inlineStr">
        <is>
          <t>S008</t>
        </is>
      </c>
      <c r="D1964" t="inlineStr">
        <is>
          <t>Store_008</t>
        </is>
      </c>
      <c r="E1964" t="inlineStr">
        <is>
          <t>East</t>
        </is>
      </c>
      <c r="F1964" t="inlineStr">
        <is>
          <t>P0116</t>
        </is>
      </c>
      <c r="G1964" t="inlineStr">
        <is>
          <t>Prod_0116</t>
        </is>
      </c>
      <c r="H1964" t="inlineStr">
        <is>
          <t>Clothing</t>
        </is>
      </c>
      <c r="I1964" t="n">
        <v>1</v>
      </c>
      <c r="J1964" t="n">
        <v>893.54</v>
      </c>
      <c r="K1964" t="n">
        <v>0</v>
      </c>
      <c r="L1964">
        <f>I1964*J1964*(1-K1964)</f>
        <v/>
      </c>
      <c r="M1964">
        <f>VLOOKUP(F1964,Products!A:D,4,FALSE)*I1964</f>
        <v/>
      </c>
      <c r="N1964">
        <f>L1964-M1964</f>
        <v/>
      </c>
    </row>
    <row r="1965">
      <c r="A1965" t="inlineStr">
        <is>
          <t>T1001963</t>
        </is>
      </c>
      <c r="B1965" t="inlineStr">
        <is>
          <t>2023-07-25</t>
        </is>
      </c>
      <c r="C1965" t="inlineStr">
        <is>
          <t>S011</t>
        </is>
      </c>
      <c r="D1965" t="inlineStr">
        <is>
          <t>Store_011</t>
        </is>
      </c>
      <c r="E1965" t="inlineStr">
        <is>
          <t>South</t>
        </is>
      </c>
      <c r="F1965" t="inlineStr">
        <is>
          <t>P0165</t>
        </is>
      </c>
      <c r="G1965" t="inlineStr">
        <is>
          <t>Prod_0165</t>
        </is>
      </c>
      <c r="H1965" t="inlineStr">
        <is>
          <t>Clothing</t>
        </is>
      </c>
      <c r="I1965" t="n">
        <v>6</v>
      </c>
      <c r="J1965" t="n">
        <v>655.97</v>
      </c>
      <c r="K1965" t="n">
        <v>0</v>
      </c>
      <c r="L1965">
        <f>I1965*J1965*(1-K1965)</f>
        <v/>
      </c>
      <c r="M1965">
        <f>VLOOKUP(F1965,Products!A:D,4,FALSE)*I1965</f>
        <v/>
      </c>
      <c r="N1965">
        <f>L1965-M1965</f>
        <v/>
      </c>
    </row>
    <row r="1966">
      <c r="A1966" t="inlineStr">
        <is>
          <t>T1001964</t>
        </is>
      </c>
      <c r="B1966" t="inlineStr">
        <is>
          <t>2023-06-15</t>
        </is>
      </c>
      <c r="C1966" t="inlineStr">
        <is>
          <t>S036</t>
        </is>
      </c>
      <c r="D1966" t="inlineStr">
        <is>
          <t>Store_036</t>
        </is>
      </c>
      <c r="E1966" t="inlineStr">
        <is>
          <t>Central</t>
        </is>
      </c>
      <c r="F1966" t="inlineStr">
        <is>
          <t>P0123</t>
        </is>
      </c>
      <c r="G1966" t="inlineStr">
        <is>
          <t>Prod_0123</t>
        </is>
      </c>
      <c r="H1966" t="inlineStr">
        <is>
          <t>Food</t>
        </is>
      </c>
      <c r="I1966" t="n">
        <v>8</v>
      </c>
      <c r="J1966" t="n">
        <v>708.72</v>
      </c>
      <c r="K1966" t="n">
        <v>0</v>
      </c>
      <c r="L1966">
        <f>I1966*J1966*(1-K1966)</f>
        <v/>
      </c>
      <c r="M1966">
        <f>VLOOKUP(F1966,Products!A:D,4,FALSE)*I1966</f>
        <v/>
      </c>
      <c r="N1966">
        <f>L1966-M1966</f>
        <v/>
      </c>
    </row>
    <row r="1967">
      <c r="A1967" t="inlineStr">
        <is>
          <t>T1001965</t>
        </is>
      </c>
      <c r="B1967" t="inlineStr">
        <is>
          <t>2023-09-06</t>
        </is>
      </c>
      <c r="C1967" t="inlineStr">
        <is>
          <t>S014</t>
        </is>
      </c>
      <c r="D1967" t="inlineStr">
        <is>
          <t>Store_014</t>
        </is>
      </c>
      <c r="E1967" t="inlineStr">
        <is>
          <t>West</t>
        </is>
      </c>
      <c r="F1967" t="inlineStr">
        <is>
          <t>P0104</t>
        </is>
      </c>
      <c r="G1967" t="inlineStr">
        <is>
          <t>Prod_0104</t>
        </is>
      </c>
      <c r="H1967" t="inlineStr">
        <is>
          <t>Clothing</t>
        </is>
      </c>
      <c r="I1967" t="n">
        <v>5</v>
      </c>
      <c r="J1967" t="n">
        <v>557.59</v>
      </c>
      <c r="K1967" t="n">
        <v>0</v>
      </c>
      <c r="L1967">
        <f>I1967*J1967*(1-K1967)</f>
        <v/>
      </c>
      <c r="M1967">
        <f>VLOOKUP(F1967,Products!A:D,4,FALSE)*I1967</f>
        <v/>
      </c>
      <c r="N1967">
        <f>L1967-M1967</f>
        <v/>
      </c>
    </row>
    <row r="1968">
      <c r="A1968" t="inlineStr">
        <is>
          <t>T1001966</t>
        </is>
      </c>
      <c r="B1968" t="inlineStr">
        <is>
          <t>2023-12-12</t>
        </is>
      </c>
      <c r="C1968" t="inlineStr">
        <is>
          <t>S035</t>
        </is>
      </c>
      <c r="D1968" t="inlineStr">
        <is>
          <t>Store_035</t>
        </is>
      </c>
      <c r="E1968" t="inlineStr">
        <is>
          <t>Central</t>
        </is>
      </c>
      <c r="F1968" t="inlineStr">
        <is>
          <t>P0004</t>
        </is>
      </c>
      <c r="G1968" t="inlineStr">
        <is>
          <t>Prod_0004</t>
        </is>
      </c>
      <c r="H1968" t="inlineStr">
        <is>
          <t>Household</t>
        </is>
      </c>
      <c r="I1968" t="n">
        <v>9</v>
      </c>
      <c r="J1968" t="n">
        <v>434.59</v>
      </c>
      <c r="K1968" t="n">
        <v>0.05</v>
      </c>
      <c r="L1968">
        <f>I1968*J1968*(1-K1968)</f>
        <v/>
      </c>
      <c r="M1968">
        <f>VLOOKUP(F1968,Products!A:D,4,FALSE)*I1968</f>
        <v/>
      </c>
      <c r="N1968">
        <f>L1968-M1968</f>
        <v/>
      </c>
    </row>
    <row r="1969">
      <c r="A1969" t="inlineStr">
        <is>
          <t>T1001967</t>
        </is>
      </c>
      <c r="B1969" t="inlineStr">
        <is>
          <t>2024-11-23</t>
        </is>
      </c>
      <c r="C1969" t="inlineStr">
        <is>
          <t>S018</t>
        </is>
      </c>
      <c r="D1969" t="inlineStr">
        <is>
          <t>Store_018</t>
        </is>
      </c>
      <c r="E1969" t="inlineStr">
        <is>
          <t>South</t>
        </is>
      </c>
      <c r="F1969" t="inlineStr">
        <is>
          <t>P0020</t>
        </is>
      </c>
      <c r="G1969" t="inlineStr">
        <is>
          <t>Prod_0020</t>
        </is>
      </c>
      <c r="H1969" t="inlineStr">
        <is>
          <t>Beverages</t>
        </is>
      </c>
      <c r="I1969" t="n">
        <v>2</v>
      </c>
      <c r="J1969" t="n">
        <v>730.0599999999999</v>
      </c>
      <c r="K1969" t="n">
        <v>0</v>
      </c>
      <c r="L1969">
        <f>I1969*J1969*(1-K1969)</f>
        <v/>
      </c>
      <c r="M1969">
        <f>VLOOKUP(F1969,Products!A:D,4,FALSE)*I1969</f>
        <v/>
      </c>
      <c r="N1969">
        <f>L1969-M1969</f>
        <v/>
      </c>
    </row>
    <row r="1970">
      <c r="A1970" t="inlineStr">
        <is>
          <t>T1001968</t>
        </is>
      </c>
      <c r="B1970" t="inlineStr">
        <is>
          <t>2024-01-07</t>
        </is>
      </c>
      <c r="C1970" t="inlineStr">
        <is>
          <t>S001</t>
        </is>
      </c>
      <c r="D1970" t="inlineStr">
        <is>
          <t>Store_001</t>
        </is>
      </c>
      <c r="E1970" t="inlineStr">
        <is>
          <t>West</t>
        </is>
      </c>
      <c r="F1970" t="inlineStr">
        <is>
          <t>P0169</t>
        </is>
      </c>
      <c r="G1970" t="inlineStr">
        <is>
          <t>Prod_0169</t>
        </is>
      </c>
      <c r="H1970" t="inlineStr">
        <is>
          <t>Beverages</t>
        </is>
      </c>
      <c r="I1970" t="n">
        <v>6</v>
      </c>
      <c r="J1970" t="n">
        <v>610.3</v>
      </c>
      <c r="K1970" t="n">
        <v>0.05</v>
      </c>
      <c r="L1970">
        <f>I1970*J1970*(1-K1970)</f>
        <v/>
      </c>
      <c r="M1970">
        <f>VLOOKUP(F1970,Products!A:D,4,FALSE)*I1970</f>
        <v/>
      </c>
      <c r="N1970">
        <f>L1970-M1970</f>
        <v/>
      </c>
    </row>
    <row r="1971">
      <c r="A1971" t="inlineStr">
        <is>
          <t>T1001969</t>
        </is>
      </c>
      <c r="B1971" t="inlineStr">
        <is>
          <t>2025-08-07</t>
        </is>
      </c>
      <c r="C1971" t="inlineStr">
        <is>
          <t>S003</t>
        </is>
      </c>
      <c r="D1971" t="inlineStr">
        <is>
          <t>Store_003</t>
        </is>
      </c>
      <c r="E1971" t="inlineStr">
        <is>
          <t>North</t>
        </is>
      </c>
      <c r="F1971" t="inlineStr">
        <is>
          <t>P0011</t>
        </is>
      </c>
      <c r="G1971" t="inlineStr">
        <is>
          <t>Prod_0011</t>
        </is>
      </c>
      <c r="H1971" t="inlineStr">
        <is>
          <t>Household</t>
        </is>
      </c>
      <c r="I1971" t="n">
        <v>7</v>
      </c>
      <c r="J1971" t="n">
        <v>383.72</v>
      </c>
      <c r="K1971" t="n">
        <v>0.1</v>
      </c>
      <c r="L1971">
        <f>I1971*J1971*(1-K1971)</f>
        <v/>
      </c>
      <c r="M1971">
        <f>VLOOKUP(F1971,Products!A:D,4,FALSE)*I1971</f>
        <v/>
      </c>
      <c r="N1971">
        <f>L1971-M1971</f>
        <v/>
      </c>
    </row>
    <row r="1972">
      <c r="A1972" t="inlineStr">
        <is>
          <t>T1001970</t>
        </is>
      </c>
      <c r="B1972" t="inlineStr">
        <is>
          <t>2023-07-05</t>
        </is>
      </c>
      <c r="C1972" t="inlineStr">
        <is>
          <t>S038</t>
        </is>
      </c>
      <c r="D1972" t="inlineStr">
        <is>
          <t>Store_038</t>
        </is>
      </c>
      <c r="E1972" t="inlineStr">
        <is>
          <t>East</t>
        </is>
      </c>
      <c r="F1972" t="inlineStr">
        <is>
          <t>P0031</t>
        </is>
      </c>
      <c r="G1972" t="inlineStr">
        <is>
          <t>Prod_0031</t>
        </is>
      </c>
      <c r="H1972" t="inlineStr">
        <is>
          <t>Food</t>
        </is>
      </c>
      <c r="I1972" t="n">
        <v>5</v>
      </c>
      <c r="J1972" t="n">
        <v>251.23</v>
      </c>
      <c r="K1972" t="n">
        <v>0.05</v>
      </c>
      <c r="L1972">
        <f>I1972*J1972*(1-K1972)</f>
        <v/>
      </c>
      <c r="M1972">
        <f>VLOOKUP(F1972,Products!A:D,4,FALSE)*I1972</f>
        <v/>
      </c>
      <c r="N1972">
        <f>L1972-M1972</f>
        <v/>
      </c>
    </row>
    <row r="1973">
      <c r="A1973" t="inlineStr">
        <is>
          <t>T1001971</t>
        </is>
      </c>
      <c r="B1973" t="inlineStr">
        <is>
          <t>2024-04-14</t>
        </is>
      </c>
      <c r="C1973" t="inlineStr">
        <is>
          <t>S017</t>
        </is>
      </c>
      <c r="D1973" t="inlineStr">
        <is>
          <t>Store_017</t>
        </is>
      </c>
      <c r="E1973" t="inlineStr">
        <is>
          <t>South</t>
        </is>
      </c>
      <c r="F1973" t="inlineStr">
        <is>
          <t>P0093</t>
        </is>
      </c>
      <c r="G1973" t="inlineStr">
        <is>
          <t>Prod_0093</t>
        </is>
      </c>
      <c r="H1973" t="inlineStr">
        <is>
          <t>Electronics</t>
        </is>
      </c>
      <c r="I1973" t="n">
        <v>5</v>
      </c>
      <c r="J1973" t="n">
        <v>199.98</v>
      </c>
      <c r="K1973" t="n">
        <v>0</v>
      </c>
      <c r="L1973">
        <f>I1973*J1973*(1-K1973)</f>
        <v/>
      </c>
      <c r="M1973">
        <f>VLOOKUP(F1973,Products!A:D,4,FALSE)*I1973</f>
        <v/>
      </c>
      <c r="N1973">
        <f>L1973-M1973</f>
        <v/>
      </c>
    </row>
    <row r="1974">
      <c r="A1974" t="inlineStr">
        <is>
          <t>T1001972</t>
        </is>
      </c>
      <c r="B1974" t="inlineStr">
        <is>
          <t>2023-06-15</t>
        </is>
      </c>
      <c r="C1974" t="inlineStr">
        <is>
          <t>S042</t>
        </is>
      </c>
      <c r="D1974" t="inlineStr">
        <is>
          <t>Store_042</t>
        </is>
      </c>
      <c r="E1974" t="inlineStr">
        <is>
          <t>Central</t>
        </is>
      </c>
      <c r="F1974" t="inlineStr">
        <is>
          <t>P0012</t>
        </is>
      </c>
      <c r="G1974" t="inlineStr">
        <is>
          <t>Prod_0012</t>
        </is>
      </c>
      <c r="H1974" t="inlineStr">
        <is>
          <t>Food</t>
        </is>
      </c>
      <c r="I1974" t="n">
        <v>3</v>
      </c>
      <c r="J1974" t="n">
        <v>981.6</v>
      </c>
      <c r="K1974" t="n">
        <v>0</v>
      </c>
      <c r="L1974">
        <f>I1974*J1974*(1-K1974)</f>
        <v/>
      </c>
      <c r="M1974">
        <f>VLOOKUP(F1974,Products!A:D,4,FALSE)*I1974</f>
        <v/>
      </c>
      <c r="N1974">
        <f>L1974-M1974</f>
        <v/>
      </c>
    </row>
    <row r="1975">
      <c r="A1975" t="inlineStr">
        <is>
          <t>T1001973</t>
        </is>
      </c>
      <c r="B1975" t="inlineStr">
        <is>
          <t>2024-07-03</t>
        </is>
      </c>
      <c r="C1975" t="inlineStr">
        <is>
          <t>S006</t>
        </is>
      </c>
      <c r="D1975" t="inlineStr">
        <is>
          <t>Store_006</t>
        </is>
      </c>
      <c r="E1975" t="inlineStr">
        <is>
          <t>East</t>
        </is>
      </c>
      <c r="F1975" t="inlineStr">
        <is>
          <t>P0121</t>
        </is>
      </c>
      <c r="G1975" t="inlineStr">
        <is>
          <t>Prod_0121</t>
        </is>
      </c>
      <c r="H1975" t="inlineStr">
        <is>
          <t>Clothing</t>
        </is>
      </c>
      <c r="I1975" t="n">
        <v>8</v>
      </c>
      <c r="J1975" t="n">
        <v>686.67</v>
      </c>
      <c r="K1975" t="n">
        <v>0.2</v>
      </c>
      <c r="L1975">
        <f>I1975*J1975*(1-K1975)</f>
        <v/>
      </c>
      <c r="M1975">
        <f>VLOOKUP(F1975,Products!A:D,4,FALSE)*I1975</f>
        <v/>
      </c>
      <c r="N1975">
        <f>L1975-M1975</f>
        <v/>
      </c>
    </row>
    <row r="1976">
      <c r="A1976" t="inlineStr">
        <is>
          <t>T1001974</t>
        </is>
      </c>
      <c r="B1976" t="inlineStr">
        <is>
          <t>2025-08-20</t>
        </is>
      </c>
      <c r="C1976" t="inlineStr">
        <is>
          <t>S003</t>
        </is>
      </c>
      <c r="D1976" t="inlineStr">
        <is>
          <t>Store_003</t>
        </is>
      </c>
      <c r="E1976" t="inlineStr">
        <is>
          <t>North</t>
        </is>
      </c>
      <c r="F1976" t="inlineStr">
        <is>
          <t>P0157</t>
        </is>
      </c>
      <c r="G1976" t="inlineStr">
        <is>
          <t>Prod_0157</t>
        </is>
      </c>
      <c r="H1976" t="inlineStr">
        <is>
          <t>Toys</t>
        </is>
      </c>
      <c r="I1976" t="n">
        <v>6</v>
      </c>
      <c r="J1976" t="n">
        <v>310.45</v>
      </c>
      <c r="K1976" t="n">
        <v>0.05</v>
      </c>
      <c r="L1976">
        <f>I1976*J1976*(1-K1976)</f>
        <v/>
      </c>
      <c r="M1976">
        <f>VLOOKUP(F1976,Products!A:D,4,FALSE)*I1976</f>
        <v/>
      </c>
      <c r="N1976">
        <f>L1976-M1976</f>
        <v/>
      </c>
    </row>
    <row r="1977">
      <c r="A1977" t="inlineStr">
        <is>
          <t>T1001975</t>
        </is>
      </c>
      <c r="B1977" t="inlineStr">
        <is>
          <t>2024-07-17</t>
        </is>
      </c>
      <c r="C1977" t="inlineStr">
        <is>
          <t>S003</t>
        </is>
      </c>
      <c r="D1977" t="inlineStr">
        <is>
          <t>Store_003</t>
        </is>
      </c>
      <c r="E1977" t="inlineStr">
        <is>
          <t>North</t>
        </is>
      </c>
      <c r="F1977" t="inlineStr">
        <is>
          <t>P0102</t>
        </is>
      </c>
      <c r="G1977" t="inlineStr">
        <is>
          <t>Prod_0102</t>
        </is>
      </c>
      <c r="H1977" t="inlineStr">
        <is>
          <t>Food</t>
        </is>
      </c>
      <c r="I1977" t="n">
        <v>7</v>
      </c>
      <c r="J1977" t="n">
        <v>775.23</v>
      </c>
      <c r="K1977" t="n">
        <v>0</v>
      </c>
      <c r="L1977">
        <f>I1977*J1977*(1-K1977)</f>
        <v/>
      </c>
      <c r="M1977">
        <f>VLOOKUP(F1977,Products!A:D,4,FALSE)*I1977</f>
        <v/>
      </c>
      <c r="N1977">
        <f>L1977-M1977</f>
        <v/>
      </c>
    </row>
    <row r="1978">
      <c r="A1978" t="inlineStr">
        <is>
          <t>T1001976</t>
        </is>
      </c>
      <c r="B1978" t="inlineStr">
        <is>
          <t>2023-03-11</t>
        </is>
      </c>
      <c r="C1978" t="inlineStr">
        <is>
          <t>S020</t>
        </is>
      </c>
      <c r="D1978" t="inlineStr">
        <is>
          <t>Store_020</t>
        </is>
      </c>
      <c r="E1978" t="inlineStr">
        <is>
          <t>West</t>
        </is>
      </c>
      <c r="F1978" t="inlineStr">
        <is>
          <t>P0156</t>
        </is>
      </c>
      <c r="G1978" t="inlineStr">
        <is>
          <t>Prod_0156</t>
        </is>
      </c>
      <c r="H1978" t="inlineStr">
        <is>
          <t>Toys</t>
        </is>
      </c>
      <c r="I1978" t="n">
        <v>8</v>
      </c>
      <c r="J1978" t="n">
        <v>413.73</v>
      </c>
      <c r="K1978" t="n">
        <v>0.05</v>
      </c>
      <c r="L1978">
        <f>I1978*J1978*(1-K1978)</f>
        <v/>
      </c>
      <c r="M1978">
        <f>VLOOKUP(F1978,Products!A:D,4,FALSE)*I1978</f>
        <v/>
      </c>
      <c r="N1978">
        <f>L1978-M1978</f>
        <v/>
      </c>
    </row>
    <row r="1979">
      <c r="A1979" t="inlineStr">
        <is>
          <t>T1001977</t>
        </is>
      </c>
      <c r="B1979" t="inlineStr">
        <is>
          <t>2023-06-03</t>
        </is>
      </c>
      <c r="C1979" t="inlineStr">
        <is>
          <t>S022</t>
        </is>
      </c>
      <c r="D1979" t="inlineStr">
        <is>
          <t>Store_022</t>
        </is>
      </c>
      <c r="E1979" t="inlineStr">
        <is>
          <t>East</t>
        </is>
      </c>
      <c r="F1979" t="inlineStr">
        <is>
          <t>P0019</t>
        </is>
      </c>
      <c r="G1979" t="inlineStr">
        <is>
          <t>Prod_0019</t>
        </is>
      </c>
      <c r="H1979" t="inlineStr">
        <is>
          <t>Toys</t>
        </is>
      </c>
      <c r="I1979" t="n">
        <v>7</v>
      </c>
      <c r="J1979" t="n">
        <v>658.63</v>
      </c>
      <c r="K1979" t="n">
        <v>0.1</v>
      </c>
      <c r="L1979">
        <f>I1979*J1979*(1-K1979)</f>
        <v/>
      </c>
      <c r="M1979">
        <f>VLOOKUP(F1979,Products!A:D,4,FALSE)*I1979</f>
        <v/>
      </c>
      <c r="N1979">
        <f>L1979-M1979</f>
        <v/>
      </c>
    </row>
    <row r="1980">
      <c r="A1980" t="inlineStr">
        <is>
          <t>T1001978</t>
        </is>
      </c>
      <c r="B1980" t="inlineStr">
        <is>
          <t>2024-05-08</t>
        </is>
      </c>
      <c r="C1980" t="inlineStr">
        <is>
          <t>S017</t>
        </is>
      </c>
      <c r="D1980" t="inlineStr">
        <is>
          <t>Store_017</t>
        </is>
      </c>
      <c r="E1980" t="inlineStr">
        <is>
          <t>South</t>
        </is>
      </c>
      <c r="F1980" t="inlineStr">
        <is>
          <t>P0009</t>
        </is>
      </c>
      <c r="G1980" t="inlineStr">
        <is>
          <t>Prod_0009</t>
        </is>
      </c>
      <c r="H1980" t="inlineStr">
        <is>
          <t>Toys</t>
        </is>
      </c>
      <c r="I1980" t="n">
        <v>2</v>
      </c>
      <c r="J1980" t="n">
        <v>787.2</v>
      </c>
      <c r="K1980" t="n">
        <v>0.1</v>
      </c>
      <c r="L1980">
        <f>I1980*J1980*(1-K1980)</f>
        <v/>
      </c>
      <c r="M1980">
        <f>VLOOKUP(F1980,Products!A:D,4,FALSE)*I1980</f>
        <v/>
      </c>
      <c r="N1980">
        <f>L1980-M1980</f>
        <v/>
      </c>
    </row>
    <row r="1981">
      <c r="A1981" t="inlineStr">
        <is>
          <t>T1001979</t>
        </is>
      </c>
      <c r="B1981" t="inlineStr">
        <is>
          <t>2023-09-29</t>
        </is>
      </c>
      <c r="C1981" t="inlineStr">
        <is>
          <t>S019</t>
        </is>
      </c>
      <c r="D1981" t="inlineStr">
        <is>
          <t>Store_019</t>
        </is>
      </c>
      <c r="E1981" t="inlineStr">
        <is>
          <t>East</t>
        </is>
      </c>
      <c r="F1981" t="inlineStr">
        <is>
          <t>P0057</t>
        </is>
      </c>
      <c r="G1981" t="inlineStr">
        <is>
          <t>Prod_0057</t>
        </is>
      </c>
      <c r="H1981" t="inlineStr">
        <is>
          <t>Beverages</t>
        </is>
      </c>
      <c r="I1981" t="n">
        <v>7</v>
      </c>
      <c r="J1981" t="n">
        <v>63.53</v>
      </c>
      <c r="K1981" t="n">
        <v>0.15</v>
      </c>
      <c r="L1981">
        <f>I1981*J1981*(1-K1981)</f>
        <v/>
      </c>
      <c r="M1981">
        <f>VLOOKUP(F1981,Products!A:D,4,FALSE)*I1981</f>
        <v/>
      </c>
      <c r="N1981">
        <f>L1981-M1981</f>
        <v/>
      </c>
    </row>
    <row r="1982">
      <c r="A1982" t="inlineStr">
        <is>
          <t>T1001980</t>
        </is>
      </c>
      <c r="B1982" t="inlineStr">
        <is>
          <t>2024-08-26</t>
        </is>
      </c>
      <c r="C1982" t="inlineStr">
        <is>
          <t>S017</t>
        </is>
      </c>
      <c r="D1982" t="inlineStr">
        <is>
          <t>Store_017</t>
        </is>
      </c>
      <c r="E1982" t="inlineStr">
        <is>
          <t>South</t>
        </is>
      </c>
      <c r="F1982" t="inlineStr">
        <is>
          <t>P0050</t>
        </is>
      </c>
      <c r="G1982" t="inlineStr">
        <is>
          <t>Prod_0050</t>
        </is>
      </c>
      <c r="H1982" t="inlineStr">
        <is>
          <t>Household</t>
        </is>
      </c>
      <c r="I1982" t="n">
        <v>5</v>
      </c>
      <c r="J1982" t="n">
        <v>544.76</v>
      </c>
      <c r="K1982" t="n">
        <v>0</v>
      </c>
      <c r="L1982">
        <f>I1982*J1982*(1-K1982)</f>
        <v/>
      </c>
      <c r="M1982">
        <f>VLOOKUP(F1982,Products!A:D,4,FALSE)*I1982</f>
        <v/>
      </c>
      <c r="N1982">
        <f>L1982-M1982</f>
        <v/>
      </c>
    </row>
    <row r="1983">
      <c r="A1983" t="inlineStr">
        <is>
          <t>T1001981</t>
        </is>
      </c>
      <c r="B1983" t="inlineStr">
        <is>
          <t>2024-04-01</t>
        </is>
      </c>
      <c r="C1983" t="inlineStr">
        <is>
          <t>S031</t>
        </is>
      </c>
      <c r="D1983" t="inlineStr">
        <is>
          <t>Store_031</t>
        </is>
      </c>
      <c r="E1983" t="inlineStr">
        <is>
          <t>Central</t>
        </is>
      </c>
      <c r="F1983" t="inlineStr">
        <is>
          <t>P0173</t>
        </is>
      </c>
      <c r="G1983" t="inlineStr">
        <is>
          <t>Prod_0173</t>
        </is>
      </c>
      <c r="H1983" t="inlineStr">
        <is>
          <t>Toys</t>
        </is>
      </c>
      <c r="I1983" t="n">
        <v>9</v>
      </c>
      <c r="J1983" t="n">
        <v>719.1900000000001</v>
      </c>
      <c r="K1983" t="n">
        <v>0.2</v>
      </c>
      <c r="L1983">
        <f>I1983*J1983*(1-K1983)</f>
        <v/>
      </c>
      <c r="M1983">
        <f>VLOOKUP(F1983,Products!A:D,4,FALSE)*I1983</f>
        <v/>
      </c>
      <c r="N1983">
        <f>L1983-M1983</f>
        <v/>
      </c>
    </row>
    <row r="1984">
      <c r="A1984" t="inlineStr">
        <is>
          <t>T1001982</t>
        </is>
      </c>
      <c r="B1984" t="inlineStr">
        <is>
          <t>2025-06-28</t>
        </is>
      </c>
      <c r="C1984" t="inlineStr">
        <is>
          <t>S032</t>
        </is>
      </c>
      <c r="D1984" t="inlineStr">
        <is>
          <t>Store_032</t>
        </is>
      </c>
      <c r="E1984" t="inlineStr">
        <is>
          <t>Central</t>
        </is>
      </c>
      <c r="F1984" t="inlineStr">
        <is>
          <t>P0049</t>
        </is>
      </c>
      <c r="G1984" t="inlineStr">
        <is>
          <t>Prod_0049</t>
        </is>
      </c>
      <c r="H1984" t="inlineStr">
        <is>
          <t>Beverages</t>
        </is>
      </c>
      <c r="I1984" t="n">
        <v>6</v>
      </c>
      <c r="J1984" t="n">
        <v>177.11</v>
      </c>
      <c r="K1984" t="n">
        <v>0</v>
      </c>
      <c r="L1984">
        <f>I1984*J1984*(1-K1984)</f>
        <v/>
      </c>
      <c r="M1984">
        <f>VLOOKUP(F1984,Products!A:D,4,FALSE)*I1984</f>
        <v/>
      </c>
      <c r="N1984">
        <f>L1984-M1984</f>
        <v/>
      </c>
    </row>
    <row r="1985">
      <c r="A1985" t="inlineStr">
        <is>
          <t>T1001983</t>
        </is>
      </c>
      <c r="B1985" t="inlineStr">
        <is>
          <t>2024-11-22</t>
        </is>
      </c>
      <c r="C1985" t="inlineStr">
        <is>
          <t>S039</t>
        </is>
      </c>
      <c r="D1985" t="inlineStr">
        <is>
          <t>Store_039</t>
        </is>
      </c>
      <c r="E1985" t="inlineStr">
        <is>
          <t>North</t>
        </is>
      </c>
      <c r="F1985" t="inlineStr">
        <is>
          <t>P0016</t>
        </is>
      </c>
      <c r="G1985" t="inlineStr">
        <is>
          <t>Prod_0016</t>
        </is>
      </c>
      <c r="H1985" t="inlineStr">
        <is>
          <t>Food</t>
        </is>
      </c>
      <c r="I1985" t="n">
        <v>6</v>
      </c>
      <c r="J1985" t="n">
        <v>756.28</v>
      </c>
      <c r="K1985" t="n">
        <v>0</v>
      </c>
      <c r="L1985">
        <f>I1985*J1985*(1-K1985)</f>
        <v/>
      </c>
      <c r="M1985">
        <f>VLOOKUP(F1985,Products!A:D,4,FALSE)*I1985</f>
        <v/>
      </c>
      <c r="N1985">
        <f>L1985-M1985</f>
        <v/>
      </c>
    </row>
    <row r="1986">
      <c r="A1986" t="inlineStr">
        <is>
          <t>T1001984</t>
        </is>
      </c>
      <c r="B1986" t="inlineStr">
        <is>
          <t>2023-09-10</t>
        </is>
      </c>
      <c r="C1986" t="inlineStr">
        <is>
          <t>S006</t>
        </is>
      </c>
      <c r="D1986" t="inlineStr">
        <is>
          <t>Store_006</t>
        </is>
      </c>
      <c r="E1986" t="inlineStr">
        <is>
          <t>East</t>
        </is>
      </c>
      <c r="F1986" t="inlineStr">
        <is>
          <t>P0080</t>
        </is>
      </c>
      <c r="G1986" t="inlineStr">
        <is>
          <t>Prod_0080</t>
        </is>
      </c>
      <c r="H1986" t="inlineStr">
        <is>
          <t>Clothing</t>
        </is>
      </c>
      <c r="I1986" t="n">
        <v>2</v>
      </c>
      <c r="J1986" t="n">
        <v>748.3099999999999</v>
      </c>
      <c r="K1986" t="n">
        <v>0</v>
      </c>
      <c r="L1986">
        <f>I1986*J1986*(1-K1986)</f>
        <v/>
      </c>
      <c r="M1986">
        <f>VLOOKUP(F1986,Products!A:D,4,FALSE)*I1986</f>
        <v/>
      </c>
      <c r="N1986">
        <f>L1986-M1986</f>
        <v/>
      </c>
    </row>
    <row r="1987">
      <c r="A1987" t="inlineStr">
        <is>
          <t>T1001985</t>
        </is>
      </c>
      <c r="B1987" t="inlineStr">
        <is>
          <t>2023-09-01</t>
        </is>
      </c>
      <c r="C1987" t="inlineStr">
        <is>
          <t>S050</t>
        </is>
      </c>
      <c r="D1987" t="inlineStr">
        <is>
          <t>Store_050</t>
        </is>
      </c>
      <c r="E1987" t="inlineStr">
        <is>
          <t>South</t>
        </is>
      </c>
      <c r="F1987" t="inlineStr">
        <is>
          <t>P0012</t>
        </is>
      </c>
      <c r="G1987" t="inlineStr">
        <is>
          <t>Prod_0012</t>
        </is>
      </c>
      <c r="H1987" t="inlineStr">
        <is>
          <t>Food</t>
        </is>
      </c>
      <c r="I1987" t="n">
        <v>9</v>
      </c>
      <c r="J1987" t="n">
        <v>973.25</v>
      </c>
      <c r="K1987" t="n">
        <v>0</v>
      </c>
      <c r="L1987">
        <f>I1987*J1987*(1-K1987)</f>
        <v/>
      </c>
      <c r="M1987">
        <f>VLOOKUP(F1987,Products!A:D,4,FALSE)*I1987</f>
        <v/>
      </c>
      <c r="N1987">
        <f>L1987-M1987</f>
        <v/>
      </c>
    </row>
    <row r="1988">
      <c r="A1988" t="inlineStr">
        <is>
          <t>T1001986</t>
        </is>
      </c>
      <c r="B1988" t="inlineStr">
        <is>
          <t>2025-04-07</t>
        </is>
      </c>
      <c r="C1988" t="inlineStr">
        <is>
          <t>S038</t>
        </is>
      </c>
      <c r="D1988" t="inlineStr">
        <is>
          <t>Store_038</t>
        </is>
      </c>
      <c r="E1988" t="inlineStr">
        <is>
          <t>East</t>
        </is>
      </c>
      <c r="F1988" t="inlineStr">
        <is>
          <t>P0160</t>
        </is>
      </c>
      <c r="G1988" t="inlineStr">
        <is>
          <t>Prod_0160</t>
        </is>
      </c>
      <c r="H1988" t="inlineStr">
        <is>
          <t>Food</t>
        </is>
      </c>
      <c r="I1988" t="n">
        <v>3</v>
      </c>
      <c r="J1988" t="n">
        <v>830.09</v>
      </c>
      <c r="K1988" t="n">
        <v>0</v>
      </c>
      <c r="L1988">
        <f>I1988*J1988*(1-K1988)</f>
        <v/>
      </c>
      <c r="M1988">
        <f>VLOOKUP(F1988,Products!A:D,4,FALSE)*I1988</f>
        <v/>
      </c>
      <c r="N1988">
        <f>L1988-M1988</f>
        <v/>
      </c>
    </row>
    <row r="1989">
      <c r="A1989" t="inlineStr">
        <is>
          <t>T1001987</t>
        </is>
      </c>
      <c r="B1989" t="inlineStr">
        <is>
          <t>2023-02-18</t>
        </is>
      </c>
      <c r="C1989" t="inlineStr">
        <is>
          <t>S029</t>
        </is>
      </c>
      <c r="D1989" t="inlineStr">
        <is>
          <t>Store_029</t>
        </is>
      </c>
      <c r="E1989" t="inlineStr">
        <is>
          <t>South</t>
        </is>
      </c>
      <c r="F1989" t="inlineStr">
        <is>
          <t>P0064</t>
        </is>
      </c>
      <c r="G1989" t="inlineStr">
        <is>
          <t>Prod_0064</t>
        </is>
      </c>
      <c r="H1989" t="inlineStr">
        <is>
          <t>Beverages</t>
        </is>
      </c>
      <c r="I1989" t="n">
        <v>4</v>
      </c>
      <c r="J1989" t="n">
        <v>732.61</v>
      </c>
      <c r="K1989" t="n">
        <v>0</v>
      </c>
      <c r="L1989">
        <f>I1989*J1989*(1-K1989)</f>
        <v/>
      </c>
      <c r="M1989">
        <f>VLOOKUP(F1989,Products!A:D,4,FALSE)*I1989</f>
        <v/>
      </c>
      <c r="N1989">
        <f>L1989-M1989</f>
        <v/>
      </c>
    </row>
    <row r="1990">
      <c r="A1990" t="inlineStr">
        <is>
          <t>T1001988</t>
        </is>
      </c>
      <c r="B1990" t="inlineStr">
        <is>
          <t>2025-08-24</t>
        </is>
      </c>
      <c r="C1990" t="inlineStr">
        <is>
          <t>S014</t>
        </is>
      </c>
      <c r="D1990" t="inlineStr">
        <is>
          <t>Store_014</t>
        </is>
      </c>
      <c r="E1990" t="inlineStr">
        <is>
          <t>West</t>
        </is>
      </c>
      <c r="F1990" t="inlineStr">
        <is>
          <t>P0017</t>
        </is>
      </c>
      <c r="G1990" t="inlineStr">
        <is>
          <t>Prod_0017</t>
        </is>
      </c>
      <c r="H1990" t="inlineStr">
        <is>
          <t>Food</t>
        </is>
      </c>
      <c r="I1990" t="n">
        <v>7</v>
      </c>
      <c r="J1990" t="n">
        <v>786.96</v>
      </c>
      <c r="K1990" t="n">
        <v>0</v>
      </c>
      <c r="L1990">
        <f>I1990*J1990*(1-K1990)</f>
        <v/>
      </c>
      <c r="M1990">
        <f>VLOOKUP(F1990,Products!A:D,4,FALSE)*I1990</f>
        <v/>
      </c>
      <c r="N1990">
        <f>L1990-M1990</f>
        <v/>
      </c>
    </row>
    <row r="1991">
      <c r="A1991" t="inlineStr">
        <is>
          <t>T1001989</t>
        </is>
      </c>
      <c r="B1991" t="inlineStr">
        <is>
          <t>2024-07-04</t>
        </is>
      </c>
      <c r="C1991" t="inlineStr">
        <is>
          <t>S033</t>
        </is>
      </c>
      <c r="D1991" t="inlineStr">
        <is>
          <t>Store_033</t>
        </is>
      </c>
      <c r="E1991" t="inlineStr">
        <is>
          <t>North</t>
        </is>
      </c>
      <c r="F1991" t="inlineStr">
        <is>
          <t>P0195</t>
        </is>
      </c>
      <c r="G1991" t="inlineStr">
        <is>
          <t>Prod_0195</t>
        </is>
      </c>
      <c r="H1991" t="inlineStr">
        <is>
          <t>Food</t>
        </is>
      </c>
      <c r="I1991" t="n">
        <v>8</v>
      </c>
      <c r="J1991" t="n">
        <v>578.37</v>
      </c>
      <c r="K1991" t="n">
        <v>0</v>
      </c>
      <c r="L1991">
        <f>I1991*J1991*(1-K1991)</f>
        <v/>
      </c>
      <c r="M1991">
        <f>VLOOKUP(F1991,Products!A:D,4,FALSE)*I1991</f>
        <v/>
      </c>
      <c r="N1991">
        <f>L1991-M1991</f>
        <v/>
      </c>
    </row>
    <row r="1992">
      <c r="A1992" t="inlineStr">
        <is>
          <t>T1001990</t>
        </is>
      </c>
      <c r="B1992" t="inlineStr">
        <is>
          <t>2025-02-12</t>
        </is>
      </c>
      <c r="C1992" t="inlineStr">
        <is>
          <t>S012</t>
        </is>
      </c>
      <c r="D1992" t="inlineStr">
        <is>
          <t>Store_012</t>
        </is>
      </c>
      <c r="E1992" t="inlineStr">
        <is>
          <t>South</t>
        </is>
      </c>
      <c r="F1992" t="inlineStr">
        <is>
          <t>P0180</t>
        </is>
      </c>
      <c r="G1992" t="inlineStr">
        <is>
          <t>Prod_0180</t>
        </is>
      </c>
      <c r="H1992" t="inlineStr">
        <is>
          <t>Clothing</t>
        </is>
      </c>
      <c r="I1992" t="n">
        <v>3</v>
      </c>
      <c r="J1992" t="n">
        <v>439.32</v>
      </c>
      <c r="K1992" t="n">
        <v>0</v>
      </c>
      <c r="L1992">
        <f>I1992*J1992*(1-K1992)</f>
        <v/>
      </c>
      <c r="M1992">
        <f>VLOOKUP(F1992,Products!A:D,4,FALSE)*I1992</f>
        <v/>
      </c>
      <c r="N1992">
        <f>L1992-M1992</f>
        <v/>
      </c>
    </row>
    <row r="1993">
      <c r="A1993" t="inlineStr">
        <is>
          <t>T1001991</t>
        </is>
      </c>
      <c r="B1993" t="inlineStr">
        <is>
          <t>2025-03-19</t>
        </is>
      </c>
      <c r="C1993" t="inlineStr">
        <is>
          <t>S003</t>
        </is>
      </c>
      <c r="D1993" t="inlineStr">
        <is>
          <t>Store_003</t>
        </is>
      </c>
      <c r="E1993" t="inlineStr">
        <is>
          <t>North</t>
        </is>
      </c>
      <c r="F1993" t="inlineStr">
        <is>
          <t>P0187</t>
        </is>
      </c>
      <c r="G1993" t="inlineStr">
        <is>
          <t>Prod_0187</t>
        </is>
      </c>
      <c r="H1993" t="inlineStr">
        <is>
          <t>Food</t>
        </is>
      </c>
      <c r="I1993" t="n">
        <v>5</v>
      </c>
      <c r="J1993" t="n">
        <v>937.28</v>
      </c>
      <c r="K1993" t="n">
        <v>0</v>
      </c>
      <c r="L1993">
        <f>I1993*J1993*(1-K1993)</f>
        <v/>
      </c>
      <c r="M1993">
        <f>VLOOKUP(F1993,Products!A:D,4,FALSE)*I1993</f>
        <v/>
      </c>
      <c r="N1993">
        <f>L1993-M1993</f>
        <v/>
      </c>
    </row>
    <row r="1994">
      <c r="A1994" t="inlineStr">
        <is>
          <t>T1001992</t>
        </is>
      </c>
      <c r="B1994" t="inlineStr">
        <is>
          <t>2023-02-18</t>
        </is>
      </c>
      <c r="C1994" t="inlineStr">
        <is>
          <t>S031</t>
        </is>
      </c>
      <c r="D1994" t="inlineStr">
        <is>
          <t>Store_031</t>
        </is>
      </c>
      <c r="E1994" t="inlineStr">
        <is>
          <t>Central</t>
        </is>
      </c>
      <c r="F1994" t="inlineStr">
        <is>
          <t>P0050</t>
        </is>
      </c>
      <c r="G1994" t="inlineStr">
        <is>
          <t>Prod_0050</t>
        </is>
      </c>
      <c r="H1994" t="inlineStr">
        <is>
          <t>Household</t>
        </is>
      </c>
      <c r="I1994" t="n">
        <v>8</v>
      </c>
      <c r="J1994" t="n">
        <v>528.4</v>
      </c>
      <c r="K1994" t="n">
        <v>0.1</v>
      </c>
      <c r="L1994">
        <f>I1994*J1994*(1-K1994)</f>
        <v/>
      </c>
      <c r="M1994">
        <f>VLOOKUP(F1994,Products!A:D,4,FALSE)*I1994</f>
        <v/>
      </c>
      <c r="N1994">
        <f>L1994-M1994</f>
        <v/>
      </c>
    </row>
    <row r="1995">
      <c r="A1995" t="inlineStr">
        <is>
          <t>T1001993</t>
        </is>
      </c>
      <c r="B1995" t="inlineStr">
        <is>
          <t>2025-02-13</t>
        </is>
      </c>
      <c r="C1995" t="inlineStr">
        <is>
          <t>S046</t>
        </is>
      </c>
      <c r="D1995" t="inlineStr">
        <is>
          <t>Store_046</t>
        </is>
      </c>
      <c r="E1995" t="inlineStr">
        <is>
          <t>South</t>
        </is>
      </c>
      <c r="F1995" t="inlineStr">
        <is>
          <t>P0019</t>
        </is>
      </c>
      <c r="G1995" t="inlineStr">
        <is>
          <t>Prod_0019</t>
        </is>
      </c>
      <c r="H1995" t="inlineStr">
        <is>
          <t>Toys</t>
        </is>
      </c>
      <c r="I1995" t="n">
        <v>9</v>
      </c>
      <c r="J1995" t="n">
        <v>592.84</v>
      </c>
      <c r="K1995" t="n">
        <v>0.15</v>
      </c>
      <c r="L1995">
        <f>I1995*J1995*(1-K1995)</f>
        <v/>
      </c>
      <c r="M1995">
        <f>VLOOKUP(F1995,Products!A:D,4,FALSE)*I1995</f>
        <v/>
      </c>
      <c r="N1995">
        <f>L1995-M1995</f>
        <v/>
      </c>
    </row>
    <row r="1996">
      <c r="A1996" t="inlineStr">
        <is>
          <t>T1001994</t>
        </is>
      </c>
      <c r="B1996" t="inlineStr">
        <is>
          <t>2025-03-19</t>
        </is>
      </c>
      <c r="C1996" t="inlineStr">
        <is>
          <t>S043</t>
        </is>
      </c>
      <c r="D1996" t="inlineStr">
        <is>
          <t>Store_043</t>
        </is>
      </c>
      <c r="E1996" t="inlineStr">
        <is>
          <t>East</t>
        </is>
      </c>
      <c r="F1996" t="inlineStr">
        <is>
          <t>P0129</t>
        </is>
      </c>
      <c r="G1996" t="inlineStr">
        <is>
          <t>Prod_0129</t>
        </is>
      </c>
      <c r="H1996" t="inlineStr">
        <is>
          <t>Stationery</t>
        </is>
      </c>
      <c r="I1996" t="n">
        <v>6</v>
      </c>
      <c r="J1996" t="n">
        <v>698.95</v>
      </c>
      <c r="K1996" t="n">
        <v>0</v>
      </c>
      <c r="L1996">
        <f>I1996*J1996*(1-K1996)</f>
        <v/>
      </c>
      <c r="M1996">
        <f>VLOOKUP(F1996,Products!A:D,4,FALSE)*I1996</f>
        <v/>
      </c>
      <c r="N1996">
        <f>L1996-M1996</f>
        <v/>
      </c>
    </row>
    <row r="1997">
      <c r="A1997" t="inlineStr">
        <is>
          <t>T1001995</t>
        </is>
      </c>
      <c r="B1997" t="inlineStr">
        <is>
          <t>2024-11-14</t>
        </is>
      </c>
      <c r="C1997" t="inlineStr">
        <is>
          <t>S031</t>
        </is>
      </c>
      <c r="D1997" t="inlineStr">
        <is>
          <t>Store_031</t>
        </is>
      </c>
      <c r="E1997" t="inlineStr">
        <is>
          <t>Central</t>
        </is>
      </c>
      <c r="F1997" t="inlineStr">
        <is>
          <t>P0184</t>
        </is>
      </c>
      <c r="G1997" t="inlineStr">
        <is>
          <t>Prod_0184</t>
        </is>
      </c>
      <c r="H1997" t="inlineStr">
        <is>
          <t>Beverages</t>
        </is>
      </c>
      <c r="I1997" t="n">
        <v>2</v>
      </c>
      <c r="J1997" t="n">
        <v>470.16</v>
      </c>
      <c r="K1997" t="n">
        <v>0</v>
      </c>
      <c r="L1997">
        <f>I1997*J1997*(1-K1997)</f>
        <v/>
      </c>
      <c r="M1997">
        <f>VLOOKUP(F1997,Products!A:D,4,FALSE)*I1997</f>
        <v/>
      </c>
      <c r="N1997">
        <f>L1997-M1997</f>
        <v/>
      </c>
    </row>
    <row r="1998">
      <c r="A1998" t="inlineStr">
        <is>
          <t>T1001996</t>
        </is>
      </c>
      <c r="B1998" t="inlineStr">
        <is>
          <t>2025-04-16</t>
        </is>
      </c>
      <c r="C1998" t="inlineStr">
        <is>
          <t>S004</t>
        </is>
      </c>
      <c r="D1998" t="inlineStr">
        <is>
          <t>Store_004</t>
        </is>
      </c>
      <c r="E1998" t="inlineStr">
        <is>
          <t>Central</t>
        </is>
      </c>
      <c r="F1998" t="inlineStr">
        <is>
          <t>P0162</t>
        </is>
      </c>
      <c r="G1998" t="inlineStr">
        <is>
          <t>Prod_0162</t>
        </is>
      </c>
      <c r="H1998" t="inlineStr">
        <is>
          <t>Food</t>
        </is>
      </c>
      <c r="I1998" t="n">
        <v>3</v>
      </c>
      <c r="J1998" t="n">
        <v>595.03</v>
      </c>
      <c r="K1998" t="n">
        <v>0</v>
      </c>
      <c r="L1998">
        <f>I1998*J1998*(1-K1998)</f>
        <v/>
      </c>
      <c r="M1998">
        <f>VLOOKUP(F1998,Products!A:D,4,FALSE)*I1998</f>
        <v/>
      </c>
      <c r="N1998">
        <f>L1998-M1998</f>
        <v/>
      </c>
    </row>
    <row r="1999">
      <c r="A1999" t="inlineStr">
        <is>
          <t>T1001997</t>
        </is>
      </c>
      <c r="B1999" t="inlineStr">
        <is>
          <t>2024-07-22</t>
        </is>
      </c>
      <c r="C1999" t="inlineStr">
        <is>
          <t>S047</t>
        </is>
      </c>
      <c r="D1999" t="inlineStr">
        <is>
          <t>Store_047</t>
        </is>
      </c>
      <c r="E1999" t="inlineStr">
        <is>
          <t>North</t>
        </is>
      </c>
      <c r="F1999" t="inlineStr">
        <is>
          <t>P0191</t>
        </is>
      </c>
      <c r="G1999" t="inlineStr">
        <is>
          <t>Prod_0191</t>
        </is>
      </c>
      <c r="H1999" t="inlineStr">
        <is>
          <t>Food</t>
        </is>
      </c>
      <c r="I1999" t="n">
        <v>7</v>
      </c>
      <c r="J1999" t="n">
        <v>602.38</v>
      </c>
      <c r="K1999" t="n">
        <v>0.05</v>
      </c>
      <c r="L1999">
        <f>I1999*J1999*(1-K1999)</f>
        <v/>
      </c>
      <c r="M1999">
        <f>VLOOKUP(F1999,Products!A:D,4,FALSE)*I1999</f>
        <v/>
      </c>
      <c r="N1999">
        <f>L1999-M1999</f>
        <v/>
      </c>
    </row>
    <row r="2000">
      <c r="A2000" t="inlineStr">
        <is>
          <t>T1001998</t>
        </is>
      </c>
      <c r="B2000" t="inlineStr">
        <is>
          <t>2023-09-13</t>
        </is>
      </c>
      <c r="C2000" t="inlineStr">
        <is>
          <t>S005</t>
        </is>
      </c>
      <c r="D2000" t="inlineStr">
        <is>
          <t>Store_005</t>
        </is>
      </c>
      <c r="E2000" t="inlineStr">
        <is>
          <t>Central</t>
        </is>
      </c>
      <c r="F2000" t="inlineStr">
        <is>
          <t>P0093</t>
        </is>
      </c>
      <c r="G2000" t="inlineStr">
        <is>
          <t>Prod_0093</t>
        </is>
      </c>
      <c r="H2000" t="inlineStr">
        <is>
          <t>Electronics</t>
        </is>
      </c>
      <c r="I2000" t="n">
        <v>5</v>
      </c>
      <c r="J2000" t="n">
        <v>237.39</v>
      </c>
      <c r="K2000" t="n">
        <v>0</v>
      </c>
      <c r="L2000">
        <f>I2000*J2000*(1-K2000)</f>
        <v/>
      </c>
      <c r="M2000">
        <f>VLOOKUP(F2000,Products!A:D,4,FALSE)*I2000</f>
        <v/>
      </c>
      <c r="N2000">
        <f>L2000-M2000</f>
        <v/>
      </c>
    </row>
    <row r="2001">
      <c r="A2001" t="inlineStr">
        <is>
          <t>T1001999</t>
        </is>
      </c>
      <c r="B2001" t="inlineStr">
        <is>
          <t>2025-04-09</t>
        </is>
      </c>
      <c r="C2001" t="inlineStr">
        <is>
          <t>S027</t>
        </is>
      </c>
      <c r="D2001" t="inlineStr">
        <is>
          <t>Store_027</t>
        </is>
      </c>
      <c r="E2001" t="inlineStr">
        <is>
          <t>South</t>
        </is>
      </c>
      <c r="F2001" t="inlineStr">
        <is>
          <t>P0164</t>
        </is>
      </c>
      <c r="G2001" t="inlineStr">
        <is>
          <t>Prod_0164</t>
        </is>
      </c>
      <c r="H2001" t="inlineStr">
        <is>
          <t>Food</t>
        </is>
      </c>
      <c r="I2001" t="n">
        <v>5</v>
      </c>
      <c r="J2001" t="n">
        <v>503.26</v>
      </c>
      <c r="K2001" t="n">
        <v>0</v>
      </c>
      <c r="L2001">
        <f>I2001*J2001*(1-K2001)</f>
        <v/>
      </c>
      <c r="M2001">
        <f>VLOOKUP(F2001,Products!A:D,4,FALSE)*I2001</f>
        <v/>
      </c>
      <c r="N2001">
        <f>L2001-M2001</f>
        <v/>
      </c>
    </row>
    <row r="2002">
      <c r="A2002" t="inlineStr">
        <is>
          <t>T1002000</t>
        </is>
      </c>
      <c r="B2002" t="inlineStr">
        <is>
          <t>2024-01-21</t>
        </is>
      </c>
      <c r="C2002" t="inlineStr">
        <is>
          <t>S043</t>
        </is>
      </c>
      <c r="D2002" t="inlineStr">
        <is>
          <t>Store_043</t>
        </is>
      </c>
      <c r="E2002" t="inlineStr">
        <is>
          <t>East</t>
        </is>
      </c>
      <c r="F2002" t="inlineStr">
        <is>
          <t>P0008</t>
        </is>
      </c>
      <c r="G2002" t="inlineStr">
        <is>
          <t>Prod_0008</t>
        </is>
      </c>
      <c r="H2002" t="inlineStr">
        <is>
          <t>Electronics</t>
        </is>
      </c>
      <c r="I2002" t="n">
        <v>8</v>
      </c>
      <c r="J2002" t="n">
        <v>344.52</v>
      </c>
      <c r="K2002" t="n">
        <v>0.15</v>
      </c>
      <c r="L2002">
        <f>I2002*J2002*(1-K2002)</f>
        <v/>
      </c>
      <c r="M2002">
        <f>VLOOKUP(F2002,Products!A:D,4,FALSE)*I2002</f>
        <v/>
      </c>
      <c r="N2002">
        <f>L2002-M2002</f>
        <v/>
      </c>
    </row>
    <row r="2003">
      <c r="A2003" t="inlineStr">
        <is>
          <t>T1002001</t>
        </is>
      </c>
      <c r="B2003" t="inlineStr">
        <is>
          <t>2024-02-21</t>
        </is>
      </c>
      <c r="C2003" t="inlineStr">
        <is>
          <t>S010</t>
        </is>
      </c>
      <c r="D2003" t="inlineStr">
        <is>
          <t>Store_010</t>
        </is>
      </c>
      <c r="E2003" t="inlineStr">
        <is>
          <t>North</t>
        </is>
      </c>
      <c r="F2003" t="inlineStr">
        <is>
          <t>P0152</t>
        </is>
      </c>
      <c r="G2003" t="inlineStr">
        <is>
          <t>Prod_0152</t>
        </is>
      </c>
      <c r="H2003" t="inlineStr">
        <is>
          <t>Household</t>
        </is>
      </c>
      <c r="I2003" t="n">
        <v>5</v>
      </c>
      <c r="J2003" t="n">
        <v>545.4299999999999</v>
      </c>
      <c r="K2003" t="n">
        <v>0</v>
      </c>
      <c r="L2003">
        <f>I2003*J2003*(1-K2003)</f>
        <v/>
      </c>
      <c r="M2003">
        <f>VLOOKUP(F2003,Products!A:D,4,FALSE)*I2003</f>
        <v/>
      </c>
      <c r="N2003">
        <f>L2003-M2003</f>
        <v/>
      </c>
    </row>
    <row r="2004">
      <c r="A2004" t="inlineStr">
        <is>
          <t>T1002002</t>
        </is>
      </c>
      <c r="B2004" t="inlineStr">
        <is>
          <t>2023-07-21</t>
        </is>
      </c>
      <c r="C2004" t="inlineStr">
        <is>
          <t>S020</t>
        </is>
      </c>
      <c r="D2004" t="inlineStr">
        <is>
          <t>Store_020</t>
        </is>
      </c>
      <c r="E2004" t="inlineStr">
        <is>
          <t>West</t>
        </is>
      </c>
      <c r="F2004" t="inlineStr">
        <is>
          <t>P0113</t>
        </is>
      </c>
      <c r="G2004" t="inlineStr">
        <is>
          <t>Prod_0113</t>
        </is>
      </c>
      <c r="H2004" t="inlineStr">
        <is>
          <t>Toys</t>
        </is>
      </c>
      <c r="I2004" t="n">
        <v>3</v>
      </c>
      <c r="J2004" t="n">
        <v>620.3099999999999</v>
      </c>
      <c r="K2004" t="n">
        <v>0</v>
      </c>
      <c r="L2004">
        <f>I2004*J2004*(1-K2004)</f>
        <v/>
      </c>
      <c r="M2004">
        <f>VLOOKUP(F2004,Products!A:D,4,FALSE)*I2004</f>
        <v/>
      </c>
      <c r="N2004">
        <f>L2004-M2004</f>
        <v/>
      </c>
    </row>
    <row r="2005">
      <c r="A2005" t="inlineStr">
        <is>
          <t>T1002003</t>
        </is>
      </c>
      <c r="B2005" t="inlineStr">
        <is>
          <t>2024-08-13</t>
        </is>
      </c>
      <c r="C2005" t="inlineStr">
        <is>
          <t>S021</t>
        </is>
      </c>
      <c r="D2005" t="inlineStr">
        <is>
          <t>Store_021</t>
        </is>
      </c>
      <c r="E2005" t="inlineStr">
        <is>
          <t>North</t>
        </is>
      </c>
      <c r="F2005" t="inlineStr">
        <is>
          <t>P0188</t>
        </is>
      </c>
      <c r="G2005" t="inlineStr">
        <is>
          <t>Prod_0188</t>
        </is>
      </c>
      <c r="H2005" t="inlineStr">
        <is>
          <t>Food</t>
        </is>
      </c>
      <c r="I2005" t="n">
        <v>2</v>
      </c>
      <c r="J2005" t="n">
        <v>617.6799999999999</v>
      </c>
      <c r="K2005" t="n">
        <v>0.1</v>
      </c>
      <c r="L2005">
        <f>I2005*J2005*(1-K2005)</f>
        <v/>
      </c>
      <c r="M2005">
        <f>VLOOKUP(F2005,Products!A:D,4,FALSE)*I2005</f>
        <v/>
      </c>
      <c r="N2005">
        <f>L2005-M2005</f>
        <v/>
      </c>
    </row>
    <row r="2006">
      <c r="A2006" t="inlineStr">
        <is>
          <t>T1002004</t>
        </is>
      </c>
      <c r="B2006" t="inlineStr">
        <is>
          <t>2024-01-24</t>
        </is>
      </c>
      <c r="C2006" t="inlineStr">
        <is>
          <t>S050</t>
        </is>
      </c>
      <c r="D2006" t="inlineStr">
        <is>
          <t>Store_050</t>
        </is>
      </c>
      <c r="E2006" t="inlineStr">
        <is>
          <t>South</t>
        </is>
      </c>
      <c r="F2006" t="inlineStr">
        <is>
          <t>P0180</t>
        </is>
      </c>
      <c r="G2006" t="inlineStr">
        <is>
          <t>Prod_0180</t>
        </is>
      </c>
      <c r="H2006" t="inlineStr">
        <is>
          <t>Clothing</t>
        </is>
      </c>
      <c r="I2006" t="n">
        <v>9</v>
      </c>
      <c r="J2006" t="n">
        <v>616.9400000000001</v>
      </c>
      <c r="K2006" t="n">
        <v>0.2</v>
      </c>
      <c r="L2006">
        <f>I2006*J2006*(1-K2006)</f>
        <v/>
      </c>
      <c r="M2006">
        <f>VLOOKUP(F2006,Products!A:D,4,FALSE)*I2006</f>
        <v/>
      </c>
      <c r="N2006">
        <f>L2006-M2006</f>
        <v/>
      </c>
    </row>
    <row r="2007">
      <c r="A2007" t="inlineStr">
        <is>
          <t>T1002005</t>
        </is>
      </c>
      <c r="B2007" t="inlineStr">
        <is>
          <t>2024-04-03</t>
        </is>
      </c>
      <c r="C2007" t="inlineStr">
        <is>
          <t>S004</t>
        </is>
      </c>
      <c r="D2007" t="inlineStr">
        <is>
          <t>Store_004</t>
        </is>
      </c>
      <c r="E2007" t="inlineStr">
        <is>
          <t>Central</t>
        </is>
      </c>
      <c r="F2007" t="inlineStr">
        <is>
          <t>P0104</t>
        </is>
      </c>
      <c r="G2007" t="inlineStr">
        <is>
          <t>Prod_0104</t>
        </is>
      </c>
      <c r="H2007" t="inlineStr">
        <is>
          <t>Clothing</t>
        </is>
      </c>
      <c r="I2007" t="n">
        <v>2</v>
      </c>
      <c r="J2007" t="n">
        <v>558.42</v>
      </c>
      <c r="K2007" t="n">
        <v>0</v>
      </c>
      <c r="L2007">
        <f>I2007*J2007*(1-K2007)</f>
        <v/>
      </c>
      <c r="M2007">
        <f>VLOOKUP(F2007,Products!A:D,4,FALSE)*I2007</f>
        <v/>
      </c>
      <c r="N2007">
        <f>L2007-M2007</f>
        <v/>
      </c>
    </row>
    <row r="2008">
      <c r="A2008" t="inlineStr">
        <is>
          <t>T1002006</t>
        </is>
      </c>
      <c r="B2008" t="inlineStr">
        <is>
          <t>2024-10-01</t>
        </is>
      </c>
      <c r="C2008" t="inlineStr">
        <is>
          <t>S030</t>
        </is>
      </c>
      <c r="D2008" t="inlineStr">
        <is>
          <t>Store_030</t>
        </is>
      </c>
      <c r="E2008" t="inlineStr">
        <is>
          <t>North</t>
        </is>
      </c>
      <c r="F2008" t="inlineStr">
        <is>
          <t>P0058</t>
        </is>
      </c>
      <c r="G2008" t="inlineStr">
        <is>
          <t>Prod_0058</t>
        </is>
      </c>
      <c r="H2008" t="inlineStr">
        <is>
          <t>Stationery</t>
        </is>
      </c>
      <c r="I2008" t="n">
        <v>4</v>
      </c>
      <c r="J2008" t="n">
        <v>576.99</v>
      </c>
      <c r="K2008" t="n">
        <v>0</v>
      </c>
      <c r="L2008">
        <f>I2008*J2008*(1-K2008)</f>
        <v/>
      </c>
      <c r="M2008">
        <f>VLOOKUP(F2008,Products!A:D,4,FALSE)*I2008</f>
        <v/>
      </c>
      <c r="N2008">
        <f>L2008-M2008</f>
        <v/>
      </c>
    </row>
    <row r="2009">
      <c r="A2009" t="inlineStr">
        <is>
          <t>T1002007</t>
        </is>
      </c>
      <c r="B2009" t="inlineStr">
        <is>
          <t>2024-01-22</t>
        </is>
      </c>
      <c r="C2009" t="inlineStr">
        <is>
          <t>S042</t>
        </is>
      </c>
      <c r="D2009" t="inlineStr">
        <is>
          <t>Store_042</t>
        </is>
      </c>
      <c r="E2009" t="inlineStr">
        <is>
          <t>Central</t>
        </is>
      </c>
      <c r="F2009" t="inlineStr">
        <is>
          <t>P0151</t>
        </is>
      </c>
      <c r="G2009" t="inlineStr">
        <is>
          <t>Prod_0151</t>
        </is>
      </c>
      <c r="H2009" t="inlineStr">
        <is>
          <t>Food</t>
        </is>
      </c>
      <c r="I2009" t="n">
        <v>3</v>
      </c>
      <c r="J2009" t="n">
        <v>993.98</v>
      </c>
      <c r="K2009" t="n">
        <v>0.05</v>
      </c>
      <c r="L2009">
        <f>I2009*J2009*(1-K2009)</f>
        <v/>
      </c>
      <c r="M2009">
        <f>VLOOKUP(F2009,Products!A:D,4,FALSE)*I2009</f>
        <v/>
      </c>
      <c r="N2009">
        <f>L2009-M2009</f>
        <v/>
      </c>
    </row>
    <row r="2010">
      <c r="A2010" t="inlineStr">
        <is>
          <t>T1002008</t>
        </is>
      </c>
      <c r="B2010" t="inlineStr">
        <is>
          <t>2023-02-06</t>
        </is>
      </c>
      <c r="C2010" t="inlineStr">
        <is>
          <t>S035</t>
        </is>
      </c>
      <c r="D2010" t="inlineStr">
        <is>
          <t>Store_035</t>
        </is>
      </c>
      <c r="E2010" t="inlineStr">
        <is>
          <t>Central</t>
        </is>
      </c>
      <c r="F2010" t="inlineStr">
        <is>
          <t>P0082</t>
        </is>
      </c>
      <c r="G2010" t="inlineStr">
        <is>
          <t>Prod_0082</t>
        </is>
      </c>
      <c r="H2010" t="inlineStr">
        <is>
          <t>Food</t>
        </is>
      </c>
      <c r="I2010" t="n">
        <v>2</v>
      </c>
      <c r="J2010" t="n">
        <v>500.75</v>
      </c>
      <c r="K2010" t="n">
        <v>0</v>
      </c>
      <c r="L2010">
        <f>I2010*J2010*(1-K2010)</f>
        <v/>
      </c>
      <c r="M2010">
        <f>VLOOKUP(F2010,Products!A:D,4,FALSE)*I2010</f>
        <v/>
      </c>
      <c r="N2010">
        <f>L2010-M2010</f>
        <v/>
      </c>
    </row>
    <row r="2011">
      <c r="A2011" t="inlineStr">
        <is>
          <t>T1002009</t>
        </is>
      </c>
      <c r="B2011" t="inlineStr">
        <is>
          <t>2025-06-29</t>
        </is>
      </c>
      <c r="C2011" t="inlineStr">
        <is>
          <t>S009</t>
        </is>
      </c>
      <c r="D2011" t="inlineStr">
        <is>
          <t>Store_009</t>
        </is>
      </c>
      <c r="E2011" t="inlineStr">
        <is>
          <t>Central</t>
        </is>
      </c>
      <c r="F2011" t="inlineStr">
        <is>
          <t>P0118</t>
        </is>
      </c>
      <c r="G2011" t="inlineStr">
        <is>
          <t>Prod_0118</t>
        </is>
      </c>
      <c r="H2011" t="inlineStr">
        <is>
          <t>Toys</t>
        </is>
      </c>
      <c r="I2011" t="n">
        <v>6</v>
      </c>
      <c r="J2011" t="n">
        <v>911.16</v>
      </c>
      <c r="K2011" t="n">
        <v>0.15</v>
      </c>
      <c r="L2011">
        <f>I2011*J2011*(1-K2011)</f>
        <v/>
      </c>
      <c r="M2011">
        <f>VLOOKUP(F2011,Products!A:D,4,FALSE)*I2011</f>
        <v/>
      </c>
      <c r="N2011">
        <f>L2011-M2011</f>
        <v/>
      </c>
    </row>
    <row r="2012">
      <c r="A2012" t="inlineStr">
        <is>
          <t>T1002010</t>
        </is>
      </c>
      <c r="B2012" t="inlineStr">
        <is>
          <t>2024-02-02</t>
        </is>
      </c>
      <c r="C2012" t="inlineStr">
        <is>
          <t>S045</t>
        </is>
      </c>
      <c r="D2012" t="inlineStr">
        <is>
          <t>Store_045</t>
        </is>
      </c>
      <c r="E2012" t="inlineStr">
        <is>
          <t>East</t>
        </is>
      </c>
      <c r="F2012" t="inlineStr">
        <is>
          <t>P0114</t>
        </is>
      </c>
      <c r="G2012" t="inlineStr">
        <is>
          <t>Prod_0114</t>
        </is>
      </c>
      <c r="H2012" t="inlineStr">
        <is>
          <t>Beverages</t>
        </is>
      </c>
      <c r="I2012" t="n">
        <v>8</v>
      </c>
      <c r="J2012" t="n">
        <v>898.99</v>
      </c>
      <c r="K2012" t="n">
        <v>0</v>
      </c>
      <c r="L2012">
        <f>I2012*J2012*(1-K2012)</f>
        <v/>
      </c>
      <c r="M2012">
        <f>VLOOKUP(F2012,Products!A:D,4,FALSE)*I2012</f>
        <v/>
      </c>
      <c r="N2012">
        <f>L2012-M2012</f>
        <v/>
      </c>
    </row>
    <row r="2013">
      <c r="A2013" t="inlineStr">
        <is>
          <t>T1002011</t>
        </is>
      </c>
      <c r="B2013" t="inlineStr">
        <is>
          <t>2025-05-18</t>
        </is>
      </c>
      <c r="C2013" t="inlineStr">
        <is>
          <t>S038</t>
        </is>
      </c>
      <c r="D2013" t="inlineStr">
        <is>
          <t>Store_038</t>
        </is>
      </c>
      <c r="E2013" t="inlineStr">
        <is>
          <t>East</t>
        </is>
      </c>
      <c r="F2013" t="inlineStr">
        <is>
          <t>P0002</t>
        </is>
      </c>
      <c r="G2013" t="inlineStr">
        <is>
          <t>Prod_0002</t>
        </is>
      </c>
      <c r="H2013" t="inlineStr">
        <is>
          <t>Food</t>
        </is>
      </c>
      <c r="I2013" t="n">
        <v>2</v>
      </c>
      <c r="J2013" t="n">
        <v>241.9</v>
      </c>
      <c r="K2013" t="n">
        <v>0.05</v>
      </c>
      <c r="L2013">
        <f>I2013*J2013*(1-K2013)</f>
        <v/>
      </c>
      <c r="M2013">
        <f>VLOOKUP(F2013,Products!A:D,4,FALSE)*I2013</f>
        <v/>
      </c>
      <c r="N2013">
        <f>L2013-M2013</f>
        <v/>
      </c>
    </row>
    <row r="2014">
      <c r="A2014" t="inlineStr">
        <is>
          <t>T1002012</t>
        </is>
      </c>
      <c r="B2014" t="inlineStr">
        <is>
          <t>2025-04-18</t>
        </is>
      </c>
      <c r="C2014" t="inlineStr">
        <is>
          <t>S044</t>
        </is>
      </c>
      <c r="D2014" t="inlineStr">
        <is>
          <t>Store_044</t>
        </is>
      </c>
      <c r="E2014" t="inlineStr">
        <is>
          <t>North</t>
        </is>
      </c>
      <c r="F2014" t="inlineStr">
        <is>
          <t>P0138</t>
        </is>
      </c>
      <c r="G2014" t="inlineStr">
        <is>
          <t>Prod_0138</t>
        </is>
      </c>
      <c r="H2014" t="inlineStr">
        <is>
          <t>Household</t>
        </is>
      </c>
      <c r="I2014" t="n">
        <v>7</v>
      </c>
      <c r="J2014" t="n">
        <v>358.5</v>
      </c>
      <c r="K2014" t="n">
        <v>0.05</v>
      </c>
      <c r="L2014">
        <f>I2014*J2014*(1-K2014)</f>
        <v/>
      </c>
      <c r="M2014">
        <f>VLOOKUP(F2014,Products!A:D,4,FALSE)*I2014</f>
        <v/>
      </c>
      <c r="N2014">
        <f>L2014-M2014</f>
        <v/>
      </c>
    </row>
    <row r="2015">
      <c r="A2015" t="inlineStr">
        <is>
          <t>T1002013</t>
        </is>
      </c>
      <c r="B2015" t="inlineStr">
        <is>
          <t>2024-10-30</t>
        </is>
      </c>
      <c r="C2015" t="inlineStr">
        <is>
          <t>S049</t>
        </is>
      </c>
      <c r="D2015" t="inlineStr">
        <is>
          <t>Store_049</t>
        </is>
      </c>
      <c r="E2015" t="inlineStr">
        <is>
          <t>North</t>
        </is>
      </c>
      <c r="F2015" t="inlineStr">
        <is>
          <t>P0093</t>
        </is>
      </c>
      <c r="G2015" t="inlineStr">
        <is>
          <t>Prod_0093</t>
        </is>
      </c>
      <c r="H2015" t="inlineStr">
        <is>
          <t>Electronics</t>
        </is>
      </c>
      <c r="I2015" t="n">
        <v>1</v>
      </c>
      <c r="J2015" t="n">
        <v>234.05</v>
      </c>
      <c r="K2015" t="n">
        <v>0</v>
      </c>
      <c r="L2015">
        <f>I2015*J2015*(1-K2015)</f>
        <v/>
      </c>
      <c r="M2015">
        <f>VLOOKUP(F2015,Products!A:D,4,FALSE)*I2015</f>
        <v/>
      </c>
      <c r="N2015">
        <f>L2015-M2015</f>
        <v/>
      </c>
    </row>
    <row r="2016">
      <c r="A2016" t="inlineStr">
        <is>
          <t>T1002014</t>
        </is>
      </c>
      <c r="B2016" t="inlineStr">
        <is>
          <t>2024-03-11</t>
        </is>
      </c>
      <c r="C2016" t="inlineStr">
        <is>
          <t>S013</t>
        </is>
      </c>
      <c r="D2016" t="inlineStr">
        <is>
          <t>Store_013</t>
        </is>
      </c>
      <c r="E2016" t="inlineStr">
        <is>
          <t>North</t>
        </is>
      </c>
      <c r="F2016" t="inlineStr">
        <is>
          <t>P0158</t>
        </is>
      </c>
      <c r="G2016" t="inlineStr">
        <is>
          <t>Prod_0158</t>
        </is>
      </c>
      <c r="H2016" t="inlineStr">
        <is>
          <t>Beverages</t>
        </is>
      </c>
      <c r="I2016" t="n">
        <v>1</v>
      </c>
      <c r="J2016" t="n">
        <v>266.45</v>
      </c>
      <c r="K2016" t="n">
        <v>0</v>
      </c>
      <c r="L2016">
        <f>I2016*J2016*(1-K2016)</f>
        <v/>
      </c>
      <c r="M2016">
        <f>VLOOKUP(F2016,Products!A:D,4,FALSE)*I2016</f>
        <v/>
      </c>
      <c r="N2016">
        <f>L2016-M2016</f>
        <v/>
      </c>
    </row>
    <row r="2017">
      <c r="A2017" t="inlineStr">
        <is>
          <t>T1002015</t>
        </is>
      </c>
      <c r="B2017" t="inlineStr">
        <is>
          <t>2024-02-02</t>
        </is>
      </c>
      <c r="C2017" t="inlineStr">
        <is>
          <t>S016</t>
        </is>
      </c>
      <c r="D2017" t="inlineStr">
        <is>
          <t>Store_016</t>
        </is>
      </c>
      <c r="E2017" t="inlineStr">
        <is>
          <t>West</t>
        </is>
      </c>
      <c r="F2017" t="inlineStr">
        <is>
          <t>P0194</t>
        </is>
      </c>
      <c r="G2017" t="inlineStr">
        <is>
          <t>Prod_0194</t>
        </is>
      </c>
      <c r="H2017" t="inlineStr">
        <is>
          <t>Food</t>
        </is>
      </c>
      <c r="I2017" t="n">
        <v>3</v>
      </c>
      <c r="J2017" t="n">
        <v>758.4299999999999</v>
      </c>
      <c r="K2017" t="n">
        <v>0</v>
      </c>
      <c r="L2017">
        <f>I2017*J2017*(1-K2017)</f>
        <v/>
      </c>
      <c r="M2017">
        <f>VLOOKUP(F2017,Products!A:D,4,FALSE)*I2017</f>
        <v/>
      </c>
      <c r="N2017">
        <f>L2017-M2017</f>
        <v/>
      </c>
    </row>
    <row r="2018">
      <c r="A2018" t="inlineStr">
        <is>
          <t>T1002016</t>
        </is>
      </c>
      <c r="B2018" t="inlineStr">
        <is>
          <t>2023-07-24</t>
        </is>
      </c>
      <c r="C2018" t="inlineStr">
        <is>
          <t>S028</t>
        </is>
      </c>
      <c r="D2018" t="inlineStr">
        <is>
          <t>Store_028</t>
        </is>
      </c>
      <c r="E2018" t="inlineStr">
        <is>
          <t>North</t>
        </is>
      </c>
      <c r="F2018" t="inlineStr">
        <is>
          <t>P0129</t>
        </is>
      </c>
      <c r="G2018" t="inlineStr">
        <is>
          <t>Prod_0129</t>
        </is>
      </c>
      <c r="H2018" t="inlineStr">
        <is>
          <t>Stationery</t>
        </is>
      </c>
      <c r="I2018" t="n">
        <v>2</v>
      </c>
      <c r="J2018" t="n">
        <v>807.14</v>
      </c>
      <c r="K2018" t="n">
        <v>0.05</v>
      </c>
      <c r="L2018">
        <f>I2018*J2018*(1-K2018)</f>
        <v/>
      </c>
      <c r="M2018">
        <f>VLOOKUP(F2018,Products!A:D,4,FALSE)*I2018</f>
        <v/>
      </c>
      <c r="N2018">
        <f>L2018-M2018</f>
        <v/>
      </c>
    </row>
    <row r="2019">
      <c r="A2019" t="inlineStr">
        <is>
          <t>T1002017</t>
        </is>
      </c>
      <c r="B2019" t="inlineStr">
        <is>
          <t>2023-07-16</t>
        </is>
      </c>
      <c r="C2019" t="inlineStr">
        <is>
          <t>S003</t>
        </is>
      </c>
      <c r="D2019" t="inlineStr">
        <is>
          <t>Store_003</t>
        </is>
      </c>
      <c r="E2019" t="inlineStr">
        <is>
          <t>North</t>
        </is>
      </c>
      <c r="F2019" t="inlineStr">
        <is>
          <t>P0067</t>
        </is>
      </c>
      <c r="G2019" t="inlineStr">
        <is>
          <t>Prod_0067</t>
        </is>
      </c>
      <c r="H2019" t="inlineStr">
        <is>
          <t>Toys</t>
        </is>
      </c>
      <c r="I2019" t="n">
        <v>4</v>
      </c>
      <c r="J2019" t="n">
        <v>136.92</v>
      </c>
      <c r="K2019" t="n">
        <v>0.05</v>
      </c>
      <c r="L2019">
        <f>I2019*J2019*(1-K2019)</f>
        <v/>
      </c>
      <c r="M2019">
        <f>VLOOKUP(F2019,Products!A:D,4,FALSE)*I2019</f>
        <v/>
      </c>
      <c r="N2019">
        <f>L2019-M2019</f>
        <v/>
      </c>
    </row>
    <row r="2020">
      <c r="A2020" t="inlineStr">
        <is>
          <t>T1002018</t>
        </is>
      </c>
      <c r="B2020" t="inlineStr">
        <is>
          <t>2023-04-23</t>
        </is>
      </c>
      <c r="C2020" t="inlineStr">
        <is>
          <t>S013</t>
        </is>
      </c>
      <c r="D2020" t="inlineStr">
        <is>
          <t>Store_013</t>
        </is>
      </c>
      <c r="E2020" t="inlineStr">
        <is>
          <t>North</t>
        </is>
      </c>
      <c r="F2020" t="inlineStr">
        <is>
          <t>P0082</t>
        </is>
      </c>
      <c r="G2020" t="inlineStr">
        <is>
          <t>Prod_0082</t>
        </is>
      </c>
      <c r="H2020" t="inlineStr">
        <is>
          <t>Food</t>
        </is>
      </c>
      <c r="I2020" t="n">
        <v>5</v>
      </c>
      <c r="J2020" t="n">
        <v>711.66</v>
      </c>
      <c r="K2020" t="n">
        <v>0.15</v>
      </c>
      <c r="L2020">
        <f>I2020*J2020*(1-K2020)</f>
        <v/>
      </c>
      <c r="M2020">
        <f>VLOOKUP(F2020,Products!A:D,4,FALSE)*I2020</f>
        <v/>
      </c>
      <c r="N2020">
        <f>L2020-M2020</f>
        <v/>
      </c>
    </row>
    <row r="2021">
      <c r="A2021" t="inlineStr">
        <is>
          <t>T1002019</t>
        </is>
      </c>
      <c r="B2021" t="inlineStr">
        <is>
          <t>2025-08-23</t>
        </is>
      </c>
      <c r="C2021" t="inlineStr">
        <is>
          <t>S018</t>
        </is>
      </c>
      <c r="D2021" t="inlineStr">
        <is>
          <t>Store_018</t>
        </is>
      </c>
      <c r="E2021" t="inlineStr">
        <is>
          <t>South</t>
        </is>
      </c>
      <c r="F2021" t="inlineStr">
        <is>
          <t>P0080</t>
        </is>
      </c>
      <c r="G2021" t="inlineStr">
        <is>
          <t>Prod_0080</t>
        </is>
      </c>
      <c r="H2021" t="inlineStr">
        <is>
          <t>Clothing</t>
        </is>
      </c>
      <c r="I2021" t="n">
        <v>5</v>
      </c>
      <c r="J2021" t="n">
        <v>572.22</v>
      </c>
      <c r="K2021" t="n">
        <v>0.15</v>
      </c>
      <c r="L2021">
        <f>I2021*J2021*(1-K2021)</f>
        <v/>
      </c>
      <c r="M2021">
        <f>VLOOKUP(F2021,Products!A:D,4,FALSE)*I2021</f>
        <v/>
      </c>
      <c r="N2021">
        <f>L2021-M2021</f>
        <v/>
      </c>
    </row>
    <row r="2022">
      <c r="A2022" t="inlineStr">
        <is>
          <t>T1002020</t>
        </is>
      </c>
      <c r="B2022" t="inlineStr">
        <is>
          <t>2025-06-18</t>
        </is>
      </c>
      <c r="C2022" t="inlineStr">
        <is>
          <t>S015</t>
        </is>
      </c>
      <c r="D2022" t="inlineStr">
        <is>
          <t>Store_015</t>
        </is>
      </c>
      <c r="E2022" t="inlineStr">
        <is>
          <t>North</t>
        </is>
      </c>
      <c r="F2022" t="inlineStr">
        <is>
          <t>P0059</t>
        </is>
      </c>
      <c r="G2022" t="inlineStr">
        <is>
          <t>Prod_0059</t>
        </is>
      </c>
      <c r="H2022" t="inlineStr">
        <is>
          <t>Beverages</t>
        </is>
      </c>
      <c r="I2022" t="n">
        <v>2</v>
      </c>
      <c r="J2022" t="n">
        <v>606.0700000000001</v>
      </c>
      <c r="K2022" t="n">
        <v>0</v>
      </c>
      <c r="L2022">
        <f>I2022*J2022*(1-K2022)</f>
        <v/>
      </c>
      <c r="M2022">
        <f>VLOOKUP(F2022,Products!A:D,4,FALSE)*I2022</f>
        <v/>
      </c>
      <c r="N2022">
        <f>L2022-M2022</f>
        <v/>
      </c>
    </row>
    <row r="2023">
      <c r="A2023" t="inlineStr">
        <is>
          <t>T1002021</t>
        </is>
      </c>
      <c r="B2023" t="inlineStr">
        <is>
          <t>2023-12-27</t>
        </is>
      </c>
      <c r="C2023" t="inlineStr">
        <is>
          <t>S029</t>
        </is>
      </c>
      <c r="D2023" t="inlineStr">
        <is>
          <t>Store_029</t>
        </is>
      </c>
      <c r="E2023" t="inlineStr">
        <is>
          <t>South</t>
        </is>
      </c>
      <c r="F2023" t="inlineStr">
        <is>
          <t>P0151</t>
        </is>
      </c>
      <c r="G2023" t="inlineStr">
        <is>
          <t>Prod_0151</t>
        </is>
      </c>
      <c r="H2023" t="inlineStr">
        <is>
          <t>Food</t>
        </is>
      </c>
      <c r="I2023" t="n">
        <v>7</v>
      </c>
      <c r="J2023" t="n">
        <v>1019.52</v>
      </c>
      <c r="K2023" t="n">
        <v>0</v>
      </c>
      <c r="L2023">
        <f>I2023*J2023*(1-K2023)</f>
        <v/>
      </c>
      <c r="M2023">
        <f>VLOOKUP(F2023,Products!A:D,4,FALSE)*I2023</f>
        <v/>
      </c>
      <c r="N2023">
        <f>L2023-M2023</f>
        <v/>
      </c>
    </row>
    <row r="2024">
      <c r="A2024" t="inlineStr">
        <is>
          <t>T1002022</t>
        </is>
      </c>
      <c r="B2024" t="inlineStr">
        <is>
          <t>2025-03-11</t>
        </is>
      </c>
      <c r="C2024" t="inlineStr">
        <is>
          <t>S019</t>
        </is>
      </c>
      <c r="D2024" t="inlineStr">
        <is>
          <t>Store_019</t>
        </is>
      </c>
      <c r="E2024" t="inlineStr">
        <is>
          <t>East</t>
        </is>
      </c>
      <c r="F2024" t="inlineStr">
        <is>
          <t>P0109</t>
        </is>
      </c>
      <c r="G2024" t="inlineStr">
        <is>
          <t>Prod_0109</t>
        </is>
      </c>
      <c r="H2024" t="inlineStr">
        <is>
          <t>Beverages</t>
        </is>
      </c>
      <c r="I2024" t="n">
        <v>3</v>
      </c>
      <c r="J2024" t="n">
        <v>811.42</v>
      </c>
      <c r="K2024" t="n">
        <v>0</v>
      </c>
      <c r="L2024">
        <f>I2024*J2024*(1-K2024)</f>
        <v/>
      </c>
      <c r="M2024">
        <f>VLOOKUP(F2024,Products!A:D,4,FALSE)*I2024</f>
        <v/>
      </c>
      <c r="N2024">
        <f>L2024-M2024</f>
        <v/>
      </c>
    </row>
    <row r="2025">
      <c r="A2025" t="inlineStr">
        <is>
          <t>T1002023</t>
        </is>
      </c>
      <c r="B2025" t="inlineStr">
        <is>
          <t>2025-07-05</t>
        </is>
      </c>
      <c r="C2025" t="inlineStr">
        <is>
          <t>S050</t>
        </is>
      </c>
      <c r="D2025" t="inlineStr">
        <is>
          <t>Store_050</t>
        </is>
      </c>
      <c r="E2025" t="inlineStr">
        <is>
          <t>South</t>
        </is>
      </c>
      <c r="F2025" t="inlineStr">
        <is>
          <t>P0184</t>
        </is>
      </c>
      <c r="G2025" t="inlineStr">
        <is>
          <t>Prod_0184</t>
        </is>
      </c>
      <c r="H2025" t="inlineStr">
        <is>
          <t>Beverages</t>
        </is>
      </c>
      <c r="I2025" t="n">
        <v>5</v>
      </c>
      <c r="J2025" t="n">
        <v>594.85</v>
      </c>
      <c r="K2025" t="n">
        <v>0</v>
      </c>
      <c r="L2025">
        <f>I2025*J2025*(1-K2025)</f>
        <v/>
      </c>
      <c r="M2025">
        <f>VLOOKUP(F2025,Products!A:D,4,FALSE)*I2025</f>
        <v/>
      </c>
      <c r="N2025">
        <f>L2025-M2025</f>
        <v/>
      </c>
    </row>
    <row r="2026">
      <c r="A2026" t="inlineStr">
        <is>
          <t>T1002024</t>
        </is>
      </c>
      <c r="B2026" t="inlineStr">
        <is>
          <t>2025-04-18</t>
        </is>
      </c>
      <c r="C2026" t="inlineStr">
        <is>
          <t>S020</t>
        </is>
      </c>
      <c r="D2026" t="inlineStr">
        <is>
          <t>Store_020</t>
        </is>
      </c>
      <c r="E2026" t="inlineStr">
        <is>
          <t>West</t>
        </is>
      </c>
      <c r="F2026" t="inlineStr">
        <is>
          <t>P0135</t>
        </is>
      </c>
      <c r="G2026" t="inlineStr">
        <is>
          <t>Prod_0135</t>
        </is>
      </c>
      <c r="H2026" t="inlineStr">
        <is>
          <t>Food</t>
        </is>
      </c>
      <c r="I2026" t="n">
        <v>8</v>
      </c>
      <c r="J2026" t="n">
        <v>78.23</v>
      </c>
      <c r="K2026" t="n">
        <v>0</v>
      </c>
      <c r="L2026">
        <f>I2026*J2026*(1-K2026)</f>
        <v/>
      </c>
      <c r="M2026">
        <f>VLOOKUP(F2026,Products!A:D,4,FALSE)*I2026</f>
        <v/>
      </c>
      <c r="N2026">
        <f>L2026-M2026</f>
        <v/>
      </c>
    </row>
    <row r="2027">
      <c r="A2027" t="inlineStr">
        <is>
          <t>T1002025</t>
        </is>
      </c>
      <c r="B2027" t="inlineStr">
        <is>
          <t>2024-02-11</t>
        </is>
      </c>
      <c r="C2027" t="inlineStr">
        <is>
          <t>S038</t>
        </is>
      </c>
      <c r="D2027" t="inlineStr">
        <is>
          <t>Store_038</t>
        </is>
      </c>
      <c r="E2027" t="inlineStr">
        <is>
          <t>East</t>
        </is>
      </c>
      <c r="F2027" t="inlineStr">
        <is>
          <t>P0080</t>
        </is>
      </c>
      <c r="G2027" t="inlineStr">
        <is>
          <t>Prod_0080</t>
        </is>
      </c>
      <c r="H2027" t="inlineStr">
        <is>
          <t>Clothing</t>
        </is>
      </c>
      <c r="I2027" t="n">
        <v>8</v>
      </c>
      <c r="J2027" t="n">
        <v>573.25</v>
      </c>
      <c r="K2027" t="n">
        <v>0</v>
      </c>
      <c r="L2027">
        <f>I2027*J2027*(1-K2027)</f>
        <v/>
      </c>
      <c r="M2027">
        <f>VLOOKUP(F2027,Products!A:D,4,FALSE)*I2027</f>
        <v/>
      </c>
      <c r="N2027">
        <f>L2027-M2027</f>
        <v/>
      </c>
    </row>
    <row r="2028">
      <c r="A2028" t="inlineStr">
        <is>
          <t>T1002026</t>
        </is>
      </c>
      <c r="B2028" t="inlineStr">
        <is>
          <t>2023-12-20</t>
        </is>
      </c>
      <c r="C2028" t="inlineStr">
        <is>
          <t>S027</t>
        </is>
      </c>
      <c r="D2028" t="inlineStr">
        <is>
          <t>Store_027</t>
        </is>
      </c>
      <c r="E2028" t="inlineStr">
        <is>
          <t>South</t>
        </is>
      </c>
      <c r="F2028" t="inlineStr">
        <is>
          <t>P0163</t>
        </is>
      </c>
      <c r="G2028" t="inlineStr">
        <is>
          <t>Prod_0163</t>
        </is>
      </c>
      <c r="H2028" t="inlineStr">
        <is>
          <t>Food</t>
        </is>
      </c>
      <c r="I2028" t="n">
        <v>5</v>
      </c>
      <c r="J2028" t="n">
        <v>606.9</v>
      </c>
      <c r="K2028" t="n">
        <v>0.1</v>
      </c>
      <c r="L2028">
        <f>I2028*J2028*(1-K2028)</f>
        <v/>
      </c>
      <c r="M2028">
        <f>VLOOKUP(F2028,Products!A:D,4,FALSE)*I2028</f>
        <v/>
      </c>
      <c r="N2028">
        <f>L2028-M2028</f>
        <v/>
      </c>
    </row>
    <row r="2029">
      <c r="A2029" t="inlineStr">
        <is>
          <t>T1002027</t>
        </is>
      </c>
      <c r="B2029" t="inlineStr">
        <is>
          <t>2023-05-04</t>
        </is>
      </c>
      <c r="C2029" t="inlineStr">
        <is>
          <t>S031</t>
        </is>
      </c>
      <c r="D2029" t="inlineStr">
        <is>
          <t>Store_031</t>
        </is>
      </c>
      <c r="E2029" t="inlineStr">
        <is>
          <t>Central</t>
        </is>
      </c>
      <c r="F2029" t="inlineStr">
        <is>
          <t>P0147</t>
        </is>
      </c>
      <c r="G2029" t="inlineStr">
        <is>
          <t>Prod_0147</t>
        </is>
      </c>
      <c r="H2029" t="inlineStr">
        <is>
          <t>Stationery</t>
        </is>
      </c>
      <c r="I2029" t="n">
        <v>3</v>
      </c>
      <c r="J2029" t="n">
        <v>349.83</v>
      </c>
      <c r="K2029" t="n">
        <v>0</v>
      </c>
      <c r="L2029">
        <f>I2029*J2029*(1-K2029)</f>
        <v/>
      </c>
      <c r="M2029">
        <f>VLOOKUP(F2029,Products!A:D,4,FALSE)*I2029</f>
        <v/>
      </c>
      <c r="N2029">
        <f>L2029-M2029</f>
        <v/>
      </c>
    </row>
    <row r="2030">
      <c r="A2030" t="inlineStr">
        <is>
          <t>T1002028</t>
        </is>
      </c>
      <c r="B2030" t="inlineStr">
        <is>
          <t>2023-09-12</t>
        </is>
      </c>
      <c r="C2030" t="inlineStr">
        <is>
          <t>S037</t>
        </is>
      </c>
      <c r="D2030" t="inlineStr">
        <is>
          <t>Store_037</t>
        </is>
      </c>
      <c r="E2030" t="inlineStr">
        <is>
          <t>East</t>
        </is>
      </c>
      <c r="F2030" t="inlineStr">
        <is>
          <t>P0128</t>
        </is>
      </c>
      <c r="G2030" t="inlineStr">
        <is>
          <t>Prod_0128</t>
        </is>
      </c>
      <c r="H2030" t="inlineStr">
        <is>
          <t>Toys</t>
        </is>
      </c>
      <c r="I2030" t="n">
        <v>3</v>
      </c>
      <c r="J2030" t="n">
        <v>185.7</v>
      </c>
      <c r="K2030" t="n">
        <v>0</v>
      </c>
      <c r="L2030">
        <f>I2030*J2030*(1-K2030)</f>
        <v/>
      </c>
      <c r="M2030">
        <f>VLOOKUP(F2030,Products!A:D,4,FALSE)*I2030</f>
        <v/>
      </c>
      <c r="N2030">
        <f>L2030-M2030</f>
        <v/>
      </c>
    </row>
    <row r="2031">
      <c r="A2031" t="inlineStr">
        <is>
          <t>T1002029</t>
        </is>
      </c>
      <c r="B2031" t="inlineStr">
        <is>
          <t>2023-04-29</t>
        </is>
      </c>
      <c r="C2031" t="inlineStr">
        <is>
          <t>S012</t>
        </is>
      </c>
      <c r="D2031" t="inlineStr">
        <is>
          <t>Store_012</t>
        </is>
      </c>
      <c r="E2031" t="inlineStr">
        <is>
          <t>South</t>
        </is>
      </c>
      <c r="F2031" t="inlineStr">
        <is>
          <t>P0177</t>
        </is>
      </c>
      <c r="G2031" t="inlineStr">
        <is>
          <t>Prod_0177</t>
        </is>
      </c>
      <c r="H2031" t="inlineStr">
        <is>
          <t>Household</t>
        </is>
      </c>
      <c r="I2031" t="n">
        <v>6</v>
      </c>
      <c r="J2031" t="n">
        <v>202</v>
      </c>
      <c r="K2031" t="n">
        <v>0</v>
      </c>
      <c r="L2031">
        <f>I2031*J2031*(1-K2031)</f>
        <v/>
      </c>
      <c r="M2031">
        <f>VLOOKUP(F2031,Products!A:D,4,FALSE)*I2031</f>
        <v/>
      </c>
      <c r="N2031">
        <f>L2031-M2031</f>
        <v/>
      </c>
    </row>
    <row r="2032">
      <c r="A2032" t="inlineStr">
        <is>
          <t>T1002030</t>
        </is>
      </c>
      <c r="B2032" t="inlineStr">
        <is>
          <t>2025-01-17</t>
        </is>
      </c>
      <c r="C2032" t="inlineStr">
        <is>
          <t>S050</t>
        </is>
      </c>
      <c r="D2032" t="inlineStr">
        <is>
          <t>Store_050</t>
        </is>
      </c>
      <c r="E2032" t="inlineStr">
        <is>
          <t>South</t>
        </is>
      </c>
      <c r="F2032" t="inlineStr">
        <is>
          <t>P0122</t>
        </is>
      </c>
      <c r="G2032" t="inlineStr">
        <is>
          <t>Prod_0122</t>
        </is>
      </c>
      <c r="H2032" t="inlineStr">
        <is>
          <t>Beverages</t>
        </is>
      </c>
      <c r="I2032" t="n">
        <v>2</v>
      </c>
      <c r="J2032" t="n">
        <v>691.75</v>
      </c>
      <c r="K2032" t="n">
        <v>0</v>
      </c>
      <c r="L2032">
        <f>I2032*J2032*(1-K2032)</f>
        <v/>
      </c>
      <c r="M2032">
        <f>VLOOKUP(F2032,Products!A:D,4,FALSE)*I2032</f>
        <v/>
      </c>
      <c r="N2032">
        <f>L2032-M2032</f>
        <v/>
      </c>
    </row>
    <row r="2033">
      <c r="A2033" t="inlineStr">
        <is>
          <t>T1002031</t>
        </is>
      </c>
      <c r="B2033" t="inlineStr">
        <is>
          <t>2024-06-15</t>
        </is>
      </c>
      <c r="C2033" t="inlineStr">
        <is>
          <t>S044</t>
        </is>
      </c>
      <c r="D2033" t="inlineStr">
        <is>
          <t>Store_044</t>
        </is>
      </c>
      <c r="E2033" t="inlineStr">
        <is>
          <t>North</t>
        </is>
      </c>
      <c r="F2033" t="inlineStr">
        <is>
          <t>P0062</t>
        </is>
      </c>
      <c r="G2033" t="inlineStr">
        <is>
          <t>Prod_0062</t>
        </is>
      </c>
      <c r="H2033" t="inlineStr">
        <is>
          <t>Beverages</t>
        </is>
      </c>
      <c r="I2033" t="n">
        <v>4</v>
      </c>
      <c r="J2033" t="n">
        <v>676.91</v>
      </c>
      <c r="K2033" t="n">
        <v>0</v>
      </c>
      <c r="L2033">
        <f>I2033*J2033*(1-K2033)</f>
        <v/>
      </c>
      <c r="M2033">
        <f>VLOOKUP(F2033,Products!A:D,4,FALSE)*I2033</f>
        <v/>
      </c>
      <c r="N2033">
        <f>L2033-M2033</f>
        <v/>
      </c>
    </row>
    <row r="2034">
      <c r="A2034" t="inlineStr">
        <is>
          <t>T1002032</t>
        </is>
      </c>
      <c r="B2034" t="inlineStr">
        <is>
          <t>2023-07-26</t>
        </is>
      </c>
      <c r="C2034" t="inlineStr">
        <is>
          <t>S007</t>
        </is>
      </c>
      <c r="D2034" t="inlineStr">
        <is>
          <t>Store_007</t>
        </is>
      </c>
      <c r="E2034" t="inlineStr">
        <is>
          <t>East</t>
        </is>
      </c>
      <c r="F2034" t="inlineStr">
        <is>
          <t>P0071</t>
        </is>
      </c>
      <c r="G2034" t="inlineStr">
        <is>
          <t>Prod_0071</t>
        </is>
      </c>
      <c r="H2034" t="inlineStr">
        <is>
          <t>Beverages</t>
        </is>
      </c>
      <c r="I2034" t="n">
        <v>5</v>
      </c>
      <c r="J2034" t="n">
        <v>660.4299999999999</v>
      </c>
      <c r="K2034" t="n">
        <v>0</v>
      </c>
      <c r="L2034">
        <f>I2034*J2034*(1-K2034)</f>
        <v/>
      </c>
      <c r="M2034">
        <f>VLOOKUP(F2034,Products!A:D,4,FALSE)*I2034</f>
        <v/>
      </c>
      <c r="N2034">
        <f>L2034-M2034</f>
        <v/>
      </c>
    </row>
    <row r="2035">
      <c r="A2035" t="inlineStr">
        <is>
          <t>T1002033</t>
        </is>
      </c>
      <c r="B2035" t="inlineStr">
        <is>
          <t>2023-11-06</t>
        </is>
      </c>
      <c r="C2035" t="inlineStr">
        <is>
          <t>S041</t>
        </is>
      </c>
      <c r="D2035" t="inlineStr">
        <is>
          <t>Store_041</t>
        </is>
      </c>
      <c r="E2035" t="inlineStr">
        <is>
          <t>East</t>
        </is>
      </c>
      <c r="F2035" t="inlineStr">
        <is>
          <t>P0192</t>
        </is>
      </c>
      <c r="G2035" t="inlineStr">
        <is>
          <t>Prod_0192</t>
        </is>
      </c>
      <c r="H2035" t="inlineStr">
        <is>
          <t>Beverages</t>
        </is>
      </c>
      <c r="I2035" t="n">
        <v>9</v>
      </c>
      <c r="J2035" t="n">
        <v>367.68</v>
      </c>
      <c r="K2035" t="n">
        <v>0</v>
      </c>
      <c r="L2035">
        <f>I2035*J2035*(1-K2035)</f>
        <v/>
      </c>
      <c r="M2035">
        <f>VLOOKUP(F2035,Products!A:D,4,FALSE)*I2035</f>
        <v/>
      </c>
      <c r="N2035">
        <f>L2035-M2035</f>
        <v/>
      </c>
    </row>
    <row r="2036">
      <c r="A2036" t="inlineStr">
        <is>
          <t>T1002034</t>
        </is>
      </c>
      <c r="B2036" t="inlineStr">
        <is>
          <t>2023-02-22</t>
        </is>
      </c>
      <c r="C2036" t="inlineStr">
        <is>
          <t>S037</t>
        </is>
      </c>
      <c r="D2036" t="inlineStr">
        <is>
          <t>Store_037</t>
        </is>
      </c>
      <c r="E2036" t="inlineStr">
        <is>
          <t>East</t>
        </is>
      </c>
      <c r="F2036" t="inlineStr">
        <is>
          <t>P0029</t>
        </is>
      </c>
      <c r="G2036" t="inlineStr">
        <is>
          <t>Prod_0029</t>
        </is>
      </c>
      <c r="H2036" t="inlineStr">
        <is>
          <t>Clothing</t>
        </is>
      </c>
      <c r="I2036" t="n">
        <v>6</v>
      </c>
      <c r="J2036" t="n">
        <v>635.55</v>
      </c>
      <c r="K2036" t="n">
        <v>0</v>
      </c>
      <c r="L2036">
        <f>I2036*J2036*(1-K2036)</f>
        <v/>
      </c>
      <c r="M2036">
        <f>VLOOKUP(F2036,Products!A:D,4,FALSE)*I2036</f>
        <v/>
      </c>
      <c r="N2036">
        <f>L2036-M2036</f>
        <v/>
      </c>
    </row>
    <row r="2037">
      <c r="A2037" t="inlineStr">
        <is>
          <t>T1002035</t>
        </is>
      </c>
      <c r="B2037" t="inlineStr">
        <is>
          <t>2024-03-30</t>
        </is>
      </c>
      <c r="C2037" t="inlineStr">
        <is>
          <t>S033</t>
        </is>
      </c>
      <c r="D2037" t="inlineStr">
        <is>
          <t>Store_033</t>
        </is>
      </c>
      <c r="E2037" t="inlineStr">
        <is>
          <t>North</t>
        </is>
      </c>
      <c r="F2037" t="inlineStr">
        <is>
          <t>P0030</t>
        </is>
      </c>
      <c r="G2037" t="inlineStr">
        <is>
          <t>Prod_0030</t>
        </is>
      </c>
      <c r="H2037" t="inlineStr">
        <is>
          <t>Household</t>
        </is>
      </c>
      <c r="I2037" t="n">
        <v>3</v>
      </c>
      <c r="J2037" t="n">
        <v>822.9</v>
      </c>
      <c r="K2037" t="n">
        <v>0.05</v>
      </c>
      <c r="L2037">
        <f>I2037*J2037*(1-K2037)</f>
        <v/>
      </c>
      <c r="M2037">
        <f>VLOOKUP(F2037,Products!A:D,4,FALSE)*I2037</f>
        <v/>
      </c>
      <c r="N2037">
        <f>L2037-M2037</f>
        <v/>
      </c>
    </row>
    <row r="2038">
      <c r="A2038" t="inlineStr">
        <is>
          <t>T1002036</t>
        </is>
      </c>
      <c r="B2038" t="inlineStr">
        <is>
          <t>2024-09-05</t>
        </is>
      </c>
      <c r="C2038" t="inlineStr">
        <is>
          <t>S040</t>
        </is>
      </c>
      <c r="D2038" t="inlineStr">
        <is>
          <t>Store_040</t>
        </is>
      </c>
      <c r="E2038" t="inlineStr">
        <is>
          <t>Central</t>
        </is>
      </c>
      <c r="F2038" t="inlineStr">
        <is>
          <t>P0130</t>
        </is>
      </c>
      <c r="G2038" t="inlineStr">
        <is>
          <t>Prod_0130</t>
        </is>
      </c>
      <c r="H2038" t="inlineStr">
        <is>
          <t>Electronics</t>
        </is>
      </c>
      <c r="I2038" t="n">
        <v>2</v>
      </c>
      <c r="J2038" t="n">
        <v>681.71</v>
      </c>
      <c r="K2038" t="n">
        <v>0</v>
      </c>
      <c r="L2038">
        <f>I2038*J2038*(1-K2038)</f>
        <v/>
      </c>
      <c r="M2038">
        <f>VLOOKUP(F2038,Products!A:D,4,FALSE)*I2038</f>
        <v/>
      </c>
      <c r="N2038">
        <f>L2038-M2038</f>
        <v/>
      </c>
    </row>
    <row r="2039">
      <c r="A2039" t="inlineStr">
        <is>
          <t>T1002037</t>
        </is>
      </c>
      <c r="B2039" t="inlineStr">
        <is>
          <t>2024-04-03</t>
        </is>
      </c>
      <c r="C2039" t="inlineStr">
        <is>
          <t>S035</t>
        </is>
      </c>
      <c r="D2039" t="inlineStr">
        <is>
          <t>Store_035</t>
        </is>
      </c>
      <c r="E2039" t="inlineStr">
        <is>
          <t>Central</t>
        </is>
      </c>
      <c r="F2039" t="inlineStr">
        <is>
          <t>P0018</t>
        </is>
      </c>
      <c r="G2039" t="inlineStr">
        <is>
          <t>Prod_0018</t>
        </is>
      </c>
      <c r="H2039" t="inlineStr">
        <is>
          <t>Food</t>
        </is>
      </c>
      <c r="I2039" t="n">
        <v>5</v>
      </c>
      <c r="J2039" t="n">
        <v>1075.32</v>
      </c>
      <c r="K2039" t="n">
        <v>0.2</v>
      </c>
      <c r="L2039">
        <f>I2039*J2039*(1-K2039)</f>
        <v/>
      </c>
      <c r="M2039">
        <f>VLOOKUP(F2039,Products!A:D,4,FALSE)*I2039</f>
        <v/>
      </c>
      <c r="N2039">
        <f>L2039-M2039</f>
        <v/>
      </c>
    </row>
    <row r="2040">
      <c r="A2040" t="inlineStr">
        <is>
          <t>T1002038</t>
        </is>
      </c>
      <c r="B2040" t="inlineStr">
        <is>
          <t>2023-01-10</t>
        </is>
      </c>
      <c r="C2040" t="inlineStr">
        <is>
          <t>S007</t>
        </is>
      </c>
      <c r="D2040" t="inlineStr">
        <is>
          <t>Store_007</t>
        </is>
      </c>
      <c r="E2040" t="inlineStr">
        <is>
          <t>East</t>
        </is>
      </c>
      <c r="F2040" t="inlineStr">
        <is>
          <t>P0017</t>
        </is>
      </c>
      <c r="G2040" t="inlineStr">
        <is>
          <t>Prod_0017</t>
        </is>
      </c>
      <c r="H2040" t="inlineStr">
        <is>
          <t>Food</t>
        </is>
      </c>
      <c r="I2040" t="n">
        <v>7</v>
      </c>
      <c r="J2040" t="n">
        <v>605.51</v>
      </c>
      <c r="K2040" t="n">
        <v>0.1</v>
      </c>
      <c r="L2040">
        <f>I2040*J2040*(1-K2040)</f>
        <v/>
      </c>
      <c r="M2040">
        <f>VLOOKUP(F2040,Products!A:D,4,FALSE)*I2040</f>
        <v/>
      </c>
      <c r="N2040">
        <f>L2040-M2040</f>
        <v/>
      </c>
    </row>
    <row r="2041">
      <c r="A2041" t="inlineStr">
        <is>
          <t>T1002039</t>
        </is>
      </c>
      <c r="B2041" t="inlineStr">
        <is>
          <t>2025-03-31</t>
        </is>
      </c>
      <c r="C2041" t="inlineStr">
        <is>
          <t>S032</t>
        </is>
      </c>
      <c r="D2041" t="inlineStr">
        <is>
          <t>Store_032</t>
        </is>
      </c>
      <c r="E2041" t="inlineStr">
        <is>
          <t>Central</t>
        </is>
      </c>
      <c r="F2041" t="inlineStr">
        <is>
          <t>P0077</t>
        </is>
      </c>
      <c r="G2041" t="inlineStr">
        <is>
          <t>Prod_0077</t>
        </is>
      </c>
      <c r="H2041" t="inlineStr">
        <is>
          <t>Beverages</t>
        </is>
      </c>
      <c r="I2041" t="n">
        <v>4</v>
      </c>
      <c r="J2041" t="n">
        <v>36.18</v>
      </c>
      <c r="K2041" t="n">
        <v>0</v>
      </c>
      <c r="L2041">
        <f>I2041*J2041*(1-K2041)</f>
        <v/>
      </c>
      <c r="M2041">
        <f>VLOOKUP(F2041,Products!A:D,4,FALSE)*I2041</f>
        <v/>
      </c>
      <c r="N2041">
        <f>L2041-M2041</f>
        <v/>
      </c>
    </row>
    <row r="2042">
      <c r="A2042" t="inlineStr">
        <is>
          <t>T1002040</t>
        </is>
      </c>
      <c r="B2042" t="inlineStr">
        <is>
          <t>2024-10-21</t>
        </is>
      </c>
      <c r="C2042" t="inlineStr">
        <is>
          <t>S014</t>
        </is>
      </c>
      <c r="D2042" t="inlineStr">
        <is>
          <t>Store_014</t>
        </is>
      </c>
      <c r="E2042" t="inlineStr">
        <is>
          <t>West</t>
        </is>
      </c>
      <c r="F2042" t="inlineStr">
        <is>
          <t>P0133</t>
        </is>
      </c>
      <c r="G2042" t="inlineStr">
        <is>
          <t>Prod_0133</t>
        </is>
      </c>
      <c r="H2042" t="inlineStr">
        <is>
          <t>Stationery</t>
        </is>
      </c>
      <c r="I2042" t="n">
        <v>6</v>
      </c>
      <c r="J2042" t="n">
        <v>421.55</v>
      </c>
      <c r="K2042" t="n">
        <v>0.05</v>
      </c>
      <c r="L2042">
        <f>I2042*J2042*(1-K2042)</f>
        <v/>
      </c>
      <c r="M2042">
        <f>VLOOKUP(F2042,Products!A:D,4,FALSE)*I2042</f>
        <v/>
      </c>
      <c r="N2042">
        <f>L2042-M2042</f>
        <v/>
      </c>
    </row>
    <row r="2043">
      <c r="A2043" t="inlineStr">
        <is>
          <t>T1002041</t>
        </is>
      </c>
      <c r="B2043" t="inlineStr">
        <is>
          <t>2024-10-25</t>
        </is>
      </c>
      <c r="C2043" t="inlineStr">
        <is>
          <t>S029</t>
        </is>
      </c>
      <c r="D2043" t="inlineStr">
        <is>
          <t>Store_029</t>
        </is>
      </c>
      <c r="E2043" t="inlineStr">
        <is>
          <t>South</t>
        </is>
      </c>
      <c r="F2043" t="inlineStr">
        <is>
          <t>P0027</t>
        </is>
      </c>
      <c r="G2043" t="inlineStr">
        <is>
          <t>Prod_0027</t>
        </is>
      </c>
      <c r="H2043" t="inlineStr">
        <is>
          <t>Electronics</t>
        </is>
      </c>
      <c r="I2043" t="n">
        <v>2</v>
      </c>
      <c r="J2043" t="n">
        <v>685.9299999999999</v>
      </c>
      <c r="K2043" t="n">
        <v>0</v>
      </c>
      <c r="L2043">
        <f>I2043*J2043*(1-K2043)</f>
        <v/>
      </c>
      <c r="M2043">
        <f>VLOOKUP(F2043,Products!A:D,4,FALSE)*I2043</f>
        <v/>
      </c>
      <c r="N2043">
        <f>L2043-M2043</f>
        <v/>
      </c>
    </row>
    <row r="2044">
      <c r="A2044" t="inlineStr">
        <is>
          <t>T1002042</t>
        </is>
      </c>
      <c r="B2044" t="inlineStr">
        <is>
          <t>2025-03-29</t>
        </is>
      </c>
      <c r="C2044" t="inlineStr">
        <is>
          <t>S011</t>
        </is>
      </c>
      <c r="D2044" t="inlineStr">
        <is>
          <t>Store_011</t>
        </is>
      </c>
      <c r="E2044" t="inlineStr">
        <is>
          <t>South</t>
        </is>
      </c>
      <c r="F2044" t="inlineStr">
        <is>
          <t>P0193</t>
        </is>
      </c>
      <c r="G2044" t="inlineStr">
        <is>
          <t>Prod_0193</t>
        </is>
      </c>
      <c r="H2044" t="inlineStr">
        <is>
          <t>Food</t>
        </is>
      </c>
      <c r="I2044" t="n">
        <v>8</v>
      </c>
      <c r="J2044" t="n">
        <v>528.34</v>
      </c>
      <c r="K2044" t="n">
        <v>0</v>
      </c>
      <c r="L2044">
        <f>I2044*J2044*(1-K2044)</f>
        <v/>
      </c>
      <c r="M2044">
        <f>VLOOKUP(F2044,Products!A:D,4,FALSE)*I2044</f>
        <v/>
      </c>
      <c r="N2044">
        <f>L2044-M2044</f>
        <v/>
      </c>
    </row>
    <row r="2045">
      <c r="A2045" t="inlineStr">
        <is>
          <t>T1002043</t>
        </is>
      </c>
      <c r="B2045" t="inlineStr">
        <is>
          <t>2024-03-02</t>
        </is>
      </c>
      <c r="C2045" t="inlineStr">
        <is>
          <t>S025</t>
        </is>
      </c>
      <c r="D2045" t="inlineStr">
        <is>
          <t>Store_025</t>
        </is>
      </c>
      <c r="E2045" t="inlineStr">
        <is>
          <t>Central</t>
        </is>
      </c>
      <c r="F2045" t="inlineStr">
        <is>
          <t>P0121</t>
        </is>
      </c>
      <c r="G2045" t="inlineStr">
        <is>
          <t>Prod_0121</t>
        </is>
      </c>
      <c r="H2045" t="inlineStr">
        <is>
          <t>Clothing</t>
        </is>
      </c>
      <c r="I2045" t="n">
        <v>5</v>
      </c>
      <c r="J2045" t="n">
        <v>794.73</v>
      </c>
      <c r="K2045" t="n">
        <v>0</v>
      </c>
      <c r="L2045">
        <f>I2045*J2045*(1-K2045)</f>
        <v/>
      </c>
      <c r="M2045">
        <f>VLOOKUP(F2045,Products!A:D,4,FALSE)*I2045</f>
        <v/>
      </c>
      <c r="N2045">
        <f>L2045-M2045</f>
        <v/>
      </c>
    </row>
    <row r="2046">
      <c r="A2046" t="inlineStr">
        <is>
          <t>T1002044</t>
        </is>
      </c>
      <c r="B2046" t="inlineStr">
        <is>
          <t>2025-03-10</t>
        </is>
      </c>
      <c r="C2046" t="inlineStr">
        <is>
          <t>S041</t>
        </is>
      </c>
      <c r="D2046" t="inlineStr">
        <is>
          <t>Store_041</t>
        </is>
      </c>
      <c r="E2046" t="inlineStr">
        <is>
          <t>East</t>
        </is>
      </c>
      <c r="F2046" t="inlineStr">
        <is>
          <t>P0107</t>
        </is>
      </c>
      <c r="G2046" t="inlineStr">
        <is>
          <t>Prod_0107</t>
        </is>
      </c>
      <c r="H2046" t="inlineStr">
        <is>
          <t>Stationery</t>
        </is>
      </c>
      <c r="I2046" t="n">
        <v>7</v>
      </c>
      <c r="J2046" t="n">
        <v>827.22</v>
      </c>
      <c r="K2046" t="n">
        <v>0</v>
      </c>
      <c r="L2046">
        <f>I2046*J2046*(1-K2046)</f>
        <v/>
      </c>
      <c r="M2046">
        <f>VLOOKUP(F2046,Products!A:D,4,FALSE)*I2046</f>
        <v/>
      </c>
      <c r="N2046">
        <f>L2046-M2046</f>
        <v/>
      </c>
    </row>
    <row r="2047">
      <c r="A2047" t="inlineStr">
        <is>
          <t>T1002045</t>
        </is>
      </c>
      <c r="B2047" t="inlineStr">
        <is>
          <t>2024-04-08</t>
        </is>
      </c>
      <c r="C2047" t="inlineStr">
        <is>
          <t>S026</t>
        </is>
      </c>
      <c r="D2047" t="inlineStr">
        <is>
          <t>Store_026</t>
        </is>
      </c>
      <c r="E2047" t="inlineStr">
        <is>
          <t>North</t>
        </is>
      </c>
      <c r="F2047" t="inlineStr">
        <is>
          <t>P0103</t>
        </is>
      </c>
      <c r="G2047" t="inlineStr">
        <is>
          <t>Prod_0103</t>
        </is>
      </c>
      <c r="H2047" t="inlineStr">
        <is>
          <t>Stationery</t>
        </is>
      </c>
      <c r="I2047" t="n">
        <v>3</v>
      </c>
      <c r="J2047" t="n">
        <v>598.05</v>
      </c>
      <c r="K2047" t="n">
        <v>0</v>
      </c>
      <c r="L2047">
        <f>I2047*J2047*(1-K2047)</f>
        <v/>
      </c>
      <c r="M2047">
        <f>VLOOKUP(F2047,Products!A:D,4,FALSE)*I2047</f>
        <v/>
      </c>
      <c r="N2047">
        <f>L2047-M2047</f>
        <v/>
      </c>
    </row>
    <row r="2048">
      <c r="A2048" t="inlineStr">
        <is>
          <t>T1002046</t>
        </is>
      </c>
      <c r="B2048" t="inlineStr">
        <is>
          <t>2024-07-01</t>
        </is>
      </c>
      <c r="C2048" t="inlineStr">
        <is>
          <t>S034</t>
        </is>
      </c>
      <c r="D2048" t="inlineStr">
        <is>
          <t>Store_034</t>
        </is>
      </c>
      <c r="E2048" t="inlineStr">
        <is>
          <t>Central</t>
        </is>
      </c>
      <c r="F2048" t="inlineStr">
        <is>
          <t>P0046</t>
        </is>
      </c>
      <c r="G2048" t="inlineStr">
        <is>
          <t>Prod_0046</t>
        </is>
      </c>
      <c r="H2048" t="inlineStr">
        <is>
          <t>Electronics</t>
        </is>
      </c>
      <c r="I2048" t="n">
        <v>1</v>
      </c>
      <c r="J2048" t="n">
        <v>65.23999999999999</v>
      </c>
      <c r="K2048" t="n">
        <v>0</v>
      </c>
      <c r="L2048">
        <f>I2048*J2048*(1-K2048)</f>
        <v/>
      </c>
      <c r="M2048">
        <f>VLOOKUP(F2048,Products!A:D,4,FALSE)*I2048</f>
        <v/>
      </c>
      <c r="N2048">
        <f>L2048-M2048</f>
        <v/>
      </c>
    </row>
    <row r="2049">
      <c r="A2049" t="inlineStr">
        <is>
          <t>T1002047</t>
        </is>
      </c>
      <c r="B2049" t="inlineStr">
        <is>
          <t>2024-02-14</t>
        </is>
      </c>
      <c r="C2049" t="inlineStr">
        <is>
          <t>S034</t>
        </is>
      </c>
      <c r="D2049" t="inlineStr">
        <is>
          <t>Store_034</t>
        </is>
      </c>
      <c r="E2049" t="inlineStr">
        <is>
          <t>Central</t>
        </is>
      </c>
      <c r="F2049" t="inlineStr">
        <is>
          <t>P0076</t>
        </is>
      </c>
      <c r="G2049" t="inlineStr">
        <is>
          <t>Prod_0076</t>
        </is>
      </c>
      <c r="H2049" t="inlineStr">
        <is>
          <t>Clothing</t>
        </is>
      </c>
      <c r="I2049" t="n">
        <v>2</v>
      </c>
      <c r="J2049" t="n">
        <v>399.79</v>
      </c>
      <c r="K2049" t="n">
        <v>0.1</v>
      </c>
      <c r="L2049">
        <f>I2049*J2049*(1-K2049)</f>
        <v/>
      </c>
      <c r="M2049">
        <f>VLOOKUP(F2049,Products!A:D,4,FALSE)*I2049</f>
        <v/>
      </c>
      <c r="N2049">
        <f>L2049-M2049</f>
        <v/>
      </c>
    </row>
    <row r="2050">
      <c r="A2050" t="inlineStr">
        <is>
          <t>T1002048</t>
        </is>
      </c>
      <c r="B2050" t="inlineStr">
        <is>
          <t>2024-05-16</t>
        </is>
      </c>
      <c r="C2050" t="inlineStr">
        <is>
          <t>S049</t>
        </is>
      </c>
      <c r="D2050" t="inlineStr">
        <is>
          <t>Store_049</t>
        </is>
      </c>
      <c r="E2050" t="inlineStr">
        <is>
          <t>North</t>
        </is>
      </c>
      <c r="F2050" t="inlineStr">
        <is>
          <t>P0151</t>
        </is>
      </c>
      <c r="G2050" t="inlineStr">
        <is>
          <t>Prod_0151</t>
        </is>
      </c>
      <c r="H2050" t="inlineStr">
        <is>
          <t>Food</t>
        </is>
      </c>
      <c r="I2050" t="n">
        <v>8</v>
      </c>
      <c r="J2050" t="n">
        <v>888.42</v>
      </c>
      <c r="K2050" t="n">
        <v>0.15</v>
      </c>
      <c r="L2050">
        <f>I2050*J2050*(1-K2050)</f>
        <v/>
      </c>
      <c r="M2050">
        <f>VLOOKUP(F2050,Products!A:D,4,FALSE)*I2050</f>
        <v/>
      </c>
      <c r="N2050">
        <f>L2050-M2050</f>
        <v/>
      </c>
    </row>
    <row r="2051">
      <c r="A2051" t="inlineStr">
        <is>
          <t>T1002049</t>
        </is>
      </c>
      <c r="B2051" t="inlineStr">
        <is>
          <t>2024-08-06</t>
        </is>
      </c>
      <c r="C2051" t="inlineStr">
        <is>
          <t>S009</t>
        </is>
      </c>
      <c r="D2051" t="inlineStr">
        <is>
          <t>Store_009</t>
        </is>
      </c>
      <c r="E2051" t="inlineStr">
        <is>
          <t>Central</t>
        </is>
      </c>
      <c r="F2051" t="inlineStr">
        <is>
          <t>P0143</t>
        </is>
      </c>
      <c r="G2051" t="inlineStr">
        <is>
          <t>Prod_0143</t>
        </is>
      </c>
      <c r="H2051" t="inlineStr">
        <is>
          <t>Electronics</t>
        </is>
      </c>
      <c r="I2051" t="n">
        <v>3</v>
      </c>
      <c r="J2051" t="n">
        <v>323.43</v>
      </c>
      <c r="K2051" t="n">
        <v>0.1</v>
      </c>
      <c r="L2051">
        <f>I2051*J2051*(1-K2051)</f>
        <v/>
      </c>
      <c r="M2051">
        <f>VLOOKUP(F2051,Products!A:D,4,FALSE)*I2051</f>
        <v/>
      </c>
      <c r="N2051">
        <f>L2051-M2051</f>
        <v/>
      </c>
    </row>
    <row r="2052">
      <c r="A2052" t="inlineStr">
        <is>
          <t>T1002050</t>
        </is>
      </c>
      <c r="B2052" t="inlineStr">
        <is>
          <t>2023-07-29</t>
        </is>
      </c>
      <c r="C2052" t="inlineStr">
        <is>
          <t>S033</t>
        </is>
      </c>
      <c r="D2052" t="inlineStr">
        <is>
          <t>Store_033</t>
        </is>
      </c>
      <c r="E2052" t="inlineStr">
        <is>
          <t>North</t>
        </is>
      </c>
      <c r="F2052" t="inlineStr">
        <is>
          <t>P0148</t>
        </is>
      </c>
      <c r="G2052" t="inlineStr">
        <is>
          <t>Prod_0148</t>
        </is>
      </c>
      <c r="H2052" t="inlineStr">
        <is>
          <t>Electronics</t>
        </is>
      </c>
      <c r="I2052" t="n">
        <v>7</v>
      </c>
      <c r="J2052" t="n">
        <v>259.79</v>
      </c>
      <c r="K2052" t="n">
        <v>0</v>
      </c>
      <c r="L2052">
        <f>I2052*J2052*(1-K2052)</f>
        <v/>
      </c>
      <c r="M2052">
        <f>VLOOKUP(F2052,Products!A:D,4,FALSE)*I2052</f>
        <v/>
      </c>
      <c r="N2052">
        <f>L2052-M2052</f>
        <v/>
      </c>
    </row>
    <row r="2053">
      <c r="A2053" t="inlineStr">
        <is>
          <t>T1002051</t>
        </is>
      </c>
      <c r="B2053" t="inlineStr">
        <is>
          <t>2023-12-03</t>
        </is>
      </c>
      <c r="C2053" t="inlineStr">
        <is>
          <t>S032</t>
        </is>
      </c>
      <c r="D2053" t="inlineStr">
        <is>
          <t>Store_032</t>
        </is>
      </c>
      <c r="E2053" t="inlineStr">
        <is>
          <t>Central</t>
        </is>
      </c>
      <c r="F2053" t="inlineStr">
        <is>
          <t>P0196</t>
        </is>
      </c>
      <c r="G2053" t="inlineStr">
        <is>
          <t>Prod_0196</t>
        </is>
      </c>
      <c r="H2053" t="inlineStr">
        <is>
          <t>Beverages</t>
        </is>
      </c>
      <c r="I2053" t="n">
        <v>9</v>
      </c>
      <c r="J2053" t="n">
        <v>854.05</v>
      </c>
      <c r="K2053" t="n">
        <v>0.05</v>
      </c>
      <c r="L2053">
        <f>I2053*J2053*(1-K2053)</f>
        <v/>
      </c>
      <c r="M2053">
        <f>VLOOKUP(F2053,Products!A:D,4,FALSE)*I2053</f>
        <v/>
      </c>
      <c r="N2053">
        <f>L2053-M2053</f>
        <v/>
      </c>
    </row>
    <row r="2054">
      <c r="A2054" t="inlineStr">
        <is>
          <t>T1002052</t>
        </is>
      </c>
      <c r="B2054" t="inlineStr">
        <is>
          <t>2024-12-13</t>
        </is>
      </c>
      <c r="C2054" t="inlineStr">
        <is>
          <t>S005</t>
        </is>
      </c>
      <c r="D2054" t="inlineStr">
        <is>
          <t>Store_005</t>
        </is>
      </c>
      <c r="E2054" t="inlineStr">
        <is>
          <t>Central</t>
        </is>
      </c>
      <c r="F2054" t="inlineStr">
        <is>
          <t>P0165</t>
        </is>
      </c>
      <c r="G2054" t="inlineStr">
        <is>
          <t>Prod_0165</t>
        </is>
      </c>
      <c r="H2054" t="inlineStr">
        <is>
          <t>Clothing</t>
        </is>
      </c>
      <c r="I2054" t="n">
        <v>8</v>
      </c>
      <c r="J2054" t="n">
        <v>552.1</v>
      </c>
      <c r="K2054" t="n">
        <v>0</v>
      </c>
      <c r="L2054">
        <f>I2054*J2054*(1-K2054)</f>
        <v/>
      </c>
      <c r="M2054">
        <f>VLOOKUP(F2054,Products!A:D,4,FALSE)*I2054</f>
        <v/>
      </c>
      <c r="N2054">
        <f>L2054-M2054</f>
        <v/>
      </c>
    </row>
    <row r="2055">
      <c r="A2055" t="inlineStr">
        <is>
          <t>T1002053</t>
        </is>
      </c>
      <c r="B2055" t="inlineStr">
        <is>
          <t>2023-08-12</t>
        </is>
      </c>
      <c r="C2055" t="inlineStr">
        <is>
          <t>S050</t>
        </is>
      </c>
      <c r="D2055" t="inlineStr">
        <is>
          <t>Store_050</t>
        </is>
      </c>
      <c r="E2055" t="inlineStr">
        <is>
          <t>South</t>
        </is>
      </c>
      <c r="F2055" t="inlineStr">
        <is>
          <t>P0126</t>
        </is>
      </c>
      <c r="G2055" t="inlineStr">
        <is>
          <t>Prod_0126</t>
        </is>
      </c>
      <c r="H2055" t="inlineStr">
        <is>
          <t>Toys</t>
        </is>
      </c>
      <c r="I2055" t="n">
        <v>4</v>
      </c>
      <c r="J2055" t="n">
        <v>281.59</v>
      </c>
      <c r="K2055" t="n">
        <v>0.15</v>
      </c>
      <c r="L2055">
        <f>I2055*J2055*(1-K2055)</f>
        <v/>
      </c>
      <c r="M2055">
        <f>VLOOKUP(F2055,Products!A:D,4,FALSE)*I2055</f>
        <v/>
      </c>
      <c r="N2055">
        <f>L2055-M2055</f>
        <v/>
      </c>
    </row>
    <row r="2056">
      <c r="A2056" t="inlineStr">
        <is>
          <t>T1002054</t>
        </is>
      </c>
      <c r="B2056" t="inlineStr">
        <is>
          <t>2025-06-12</t>
        </is>
      </c>
      <c r="C2056" t="inlineStr">
        <is>
          <t>S046</t>
        </is>
      </c>
      <c r="D2056" t="inlineStr">
        <is>
          <t>Store_046</t>
        </is>
      </c>
      <c r="E2056" t="inlineStr">
        <is>
          <t>South</t>
        </is>
      </c>
      <c r="F2056" t="inlineStr">
        <is>
          <t>P0149</t>
        </is>
      </c>
      <c r="G2056" t="inlineStr">
        <is>
          <t>Prod_0149</t>
        </is>
      </c>
      <c r="H2056" t="inlineStr">
        <is>
          <t>Toys</t>
        </is>
      </c>
      <c r="I2056" t="n">
        <v>9</v>
      </c>
      <c r="J2056" t="n">
        <v>69</v>
      </c>
      <c r="K2056" t="n">
        <v>0.15</v>
      </c>
      <c r="L2056">
        <f>I2056*J2056*(1-K2056)</f>
        <v/>
      </c>
      <c r="M2056">
        <f>VLOOKUP(F2056,Products!A:D,4,FALSE)*I2056</f>
        <v/>
      </c>
      <c r="N2056">
        <f>L2056-M2056</f>
        <v/>
      </c>
    </row>
    <row r="2057">
      <c r="A2057" t="inlineStr">
        <is>
          <t>T1002055</t>
        </is>
      </c>
      <c r="B2057" t="inlineStr">
        <is>
          <t>2023-05-21</t>
        </is>
      </c>
      <c r="C2057" t="inlineStr">
        <is>
          <t>S039</t>
        </is>
      </c>
      <c r="D2057" t="inlineStr">
        <is>
          <t>Store_039</t>
        </is>
      </c>
      <c r="E2057" t="inlineStr">
        <is>
          <t>North</t>
        </is>
      </c>
      <c r="F2057" t="inlineStr">
        <is>
          <t>P0090</t>
        </is>
      </c>
      <c r="G2057" t="inlineStr">
        <is>
          <t>Prod_0090</t>
        </is>
      </c>
      <c r="H2057" t="inlineStr">
        <is>
          <t>Toys</t>
        </is>
      </c>
      <c r="I2057" t="n">
        <v>5</v>
      </c>
      <c r="J2057" t="n">
        <v>464.01</v>
      </c>
      <c r="K2057" t="n">
        <v>0.15</v>
      </c>
      <c r="L2057">
        <f>I2057*J2057*(1-K2057)</f>
        <v/>
      </c>
      <c r="M2057">
        <f>VLOOKUP(F2057,Products!A:D,4,FALSE)*I2057</f>
        <v/>
      </c>
      <c r="N2057">
        <f>L2057-M2057</f>
        <v/>
      </c>
    </row>
    <row r="2058">
      <c r="A2058" t="inlineStr">
        <is>
          <t>T1002056</t>
        </is>
      </c>
      <c r="B2058" t="inlineStr">
        <is>
          <t>2023-11-25</t>
        </is>
      </c>
      <c r="C2058" t="inlineStr">
        <is>
          <t>S012</t>
        </is>
      </c>
      <c r="D2058" t="inlineStr">
        <is>
          <t>Store_012</t>
        </is>
      </c>
      <c r="E2058" t="inlineStr">
        <is>
          <t>South</t>
        </is>
      </c>
      <c r="F2058" t="inlineStr">
        <is>
          <t>P0036</t>
        </is>
      </c>
      <c r="G2058" t="inlineStr">
        <is>
          <t>Prod_0036</t>
        </is>
      </c>
      <c r="H2058" t="inlineStr">
        <is>
          <t>Clothing</t>
        </is>
      </c>
      <c r="I2058" t="n">
        <v>5</v>
      </c>
      <c r="J2058" t="n">
        <v>523.17</v>
      </c>
      <c r="K2058" t="n">
        <v>0.05</v>
      </c>
      <c r="L2058">
        <f>I2058*J2058*(1-K2058)</f>
        <v/>
      </c>
      <c r="M2058">
        <f>VLOOKUP(F2058,Products!A:D,4,FALSE)*I2058</f>
        <v/>
      </c>
      <c r="N2058">
        <f>L2058-M2058</f>
        <v/>
      </c>
    </row>
    <row r="2059">
      <c r="A2059" t="inlineStr">
        <is>
          <t>T1002057</t>
        </is>
      </c>
      <c r="B2059" t="inlineStr">
        <is>
          <t>2024-03-25</t>
        </is>
      </c>
      <c r="C2059" t="inlineStr">
        <is>
          <t>S038</t>
        </is>
      </c>
      <c r="D2059" t="inlineStr">
        <is>
          <t>Store_038</t>
        </is>
      </c>
      <c r="E2059" t="inlineStr">
        <is>
          <t>East</t>
        </is>
      </c>
      <c r="F2059" t="inlineStr">
        <is>
          <t>P0059</t>
        </is>
      </c>
      <c r="G2059" t="inlineStr">
        <is>
          <t>Prod_0059</t>
        </is>
      </c>
      <c r="H2059" t="inlineStr">
        <is>
          <t>Beverages</t>
        </is>
      </c>
      <c r="I2059" t="n">
        <v>2</v>
      </c>
      <c r="J2059" t="n">
        <v>456.86</v>
      </c>
      <c r="K2059" t="n">
        <v>0.1</v>
      </c>
      <c r="L2059">
        <f>I2059*J2059*(1-K2059)</f>
        <v/>
      </c>
      <c r="M2059">
        <f>VLOOKUP(F2059,Products!A:D,4,FALSE)*I2059</f>
        <v/>
      </c>
      <c r="N2059">
        <f>L2059-M2059</f>
        <v/>
      </c>
    </row>
    <row r="2060">
      <c r="A2060" t="inlineStr">
        <is>
          <t>T1002058</t>
        </is>
      </c>
      <c r="B2060" t="inlineStr">
        <is>
          <t>2023-07-27</t>
        </is>
      </c>
      <c r="C2060" t="inlineStr">
        <is>
          <t>S042</t>
        </is>
      </c>
      <c r="D2060" t="inlineStr">
        <is>
          <t>Store_042</t>
        </is>
      </c>
      <c r="E2060" t="inlineStr">
        <is>
          <t>Central</t>
        </is>
      </c>
      <c r="F2060" t="inlineStr">
        <is>
          <t>P0021</t>
        </is>
      </c>
      <c r="G2060" t="inlineStr">
        <is>
          <t>Prod_0021</t>
        </is>
      </c>
      <c r="H2060" t="inlineStr">
        <is>
          <t>Household</t>
        </is>
      </c>
      <c r="I2060" t="n">
        <v>4</v>
      </c>
      <c r="J2060" t="n">
        <v>140.07</v>
      </c>
      <c r="K2060" t="n">
        <v>0</v>
      </c>
      <c r="L2060">
        <f>I2060*J2060*(1-K2060)</f>
        <v/>
      </c>
      <c r="M2060">
        <f>VLOOKUP(F2060,Products!A:D,4,FALSE)*I2060</f>
        <v/>
      </c>
      <c r="N2060">
        <f>L2060-M2060</f>
        <v/>
      </c>
    </row>
    <row r="2061">
      <c r="A2061" t="inlineStr">
        <is>
          <t>T1002059</t>
        </is>
      </c>
      <c r="B2061" t="inlineStr">
        <is>
          <t>2023-09-11</t>
        </is>
      </c>
      <c r="C2061" t="inlineStr">
        <is>
          <t>S038</t>
        </is>
      </c>
      <c r="D2061" t="inlineStr">
        <is>
          <t>Store_038</t>
        </is>
      </c>
      <c r="E2061" t="inlineStr">
        <is>
          <t>East</t>
        </is>
      </c>
      <c r="F2061" t="inlineStr">
        <is>
          <t>P0081</t>
        </is>
      </c>
      <c r="G2061" t="inlineStr">
        <is>
          <t>Prod_0081</t>
        </is>
      </c>
      <c r="H2061" t="inlineStr">
        <is>
          <t>Electronics</t>
        </is>
      </c>
      <c r="I2061" t="n">
        <v>5</v>
      </c>
      <c r="J2061" t="n">
        <v>313.43</v>
      </c>
      <c r="K2061" t="n">
        <v>0</v>
      </c>
      <c r="L2061">
        <f>I2061*J2061*(1-K2061)</f>
        <v/>
      </c>
      <c r="M2061">
        <f>VLOOKUP(F2061,Products!A:D,4,FALSE)*I2061</f>
        <v/>
      </c>
      <c r="N2061">
        <f>L2061-M2061</f>
        <v/>
      </c>
    </row>
    <row r="2062">
      <c r="A2062" t="inlineStr">
        <is>
          <t>T1002060</t>
        </is>
      </c>
      <c r="B2062" t="inlineStr">
        <is>
          <t>2024-10-23</t>
        </is>
      </c>
      <c r="C2062" t="inlineStr">
        <is>
          <t>S037</t>
        </is>
      </c>
      <c r="D2062" t="inlineStr">
        <is>
          <t>Store_037</t>
        </is>
      </c>
      <c r="E2062" t="inlineStr">
        <is>
          <t>East</t>
        </is>
      </c>
      <c r="F2062" t="inlineStr">
        <is>
          <t>P0129</t>
        </is>
      </c>
      <c r="G2062" t="inlineStr">
        <is>
          <t>Prod_0129</t>
        </is>
      </c>
      <c r="H2062" t="inlineStr">
        <is>
          <t>Stationery</t>
        </is>
      </c>
      <c r="I2062" t="n">
        <v>7</v>
      </c>
      <c r="J2062" t="n">
        <v>774.53</v>
      </c>
      <c r="K2062" t="n">
        <v>0</v>
      </c>
      <c r="L2062">
        <f>I2062*J2062*(1-K2062)</f>
        <v/>
      </c>
      <c r="M2062">
        <f>VLOOKUP(F2062,Products!A:D,4,FALSE)*I2062</f>
        <v/>
      </c>
      <c r="N2062">
        <f>L2062-M2062</f>
        <v/>
      </c>
    </row>
    <row r="2063">
      <c r="A2063" t="inlineStr">
        <is>
          <t>T1002061</t>
        </is>
      </c>
      <c r="B2063" t="inlineStr">
        <is>
          <t>2025-01-04</t>
        </is>
      </c>
      <c r="C2063" t="inlineStr">
        <is>
          <t>S015</t>
        </is>
      </c>
      <c r="D2063" t="inlineStr">
        <is>
          <t>Store_015</t>
        </is>
      </c>
      <c r="E2063" t="inlineStr">
        <is>
          <t>North</t>
        </is>
      </c>
      <c r="F2063" t="inlineStr">
        <is>
          <t>P0074</t>
        </is>
      </c>
      <c r="G2063" t="inlineStr">
        <is>
          <t>Prod_0074</t>
        </is>
      </c>
      <c r="H2063" t="inlineStr">
        <is>
          <t>Food</t>
        </is>
      </c>
      <c r="I2063" t="n">
        <v>4</v>
      </c>
      <c r="J2063" t="n">
        <v>736.79</v>
      </c>
      <c r="K2063" t="n">
        <v>0</v>
      </c>
      <c r="L2063">
        <f>I2063*J2063*(1-K2063)</f>
        <v/>
      </c>
      <c r="M2063">
        <f>VLOOKUP(F2063,Products!A:D,4,FALSE)*I2063</f>
        <v/>
      </c>
      <c r="N2063">
        <f>L2063-M2063</f>
        <v/>
      </c>
    </row>
    <row r="2064">
      <c r="A2064" t="inlineStr">
        <is>
          <t>T1002062</t>
        </is>
      </c>
      <c r="B2064" t="inlineStr">
        <is>
          <t>2025-02-25</t>
        </is>
      </c>
      <c r="C2064" t="inlineStr">
        <is>
          <t>S025</t>
        </is>
      </c>
      <c r="D2064" t="inlineStr">
        <is>
          <t>Store_025</t>
        </is>
      </c>
      <c r="E2064" t="inlineStr">
        <is>
          <t>Central</t>
        </is>
      </c>
      <c r="F2064" t="inlineStr">
        <is>
          <t>P0178</t>
        </is>
      </c>
      <c r="G2064" t="inlineStr">
        <is>
          <t>Prod_0178</t>
        </is>
      </c>
      <c r="H2064" t="inlineStr">
        <is>
          <t>Beverages</t>
        </is>
      </c>
      <c r="I2064" t="n">
        <v>8</v>
      </c>
      <c r="J2064" t="n">
        <v>758.4400000000001</v>
      </c>
      <c r="K2064" t="n">
        <v>0</v>
      </c>
      <c r="L2064">
        <f>I2064*J2064*(1-K2064)</f>
        <v/>
      </c>
      <c r="M2064">
        <f>VLOOKUP(F2064,Products!A:D,4,FALSE)*I2064</f>
        <v/>
      </c>
      <c r="N2064">
        <f>L2064-M2064</f>
        <v/>
      </c>
    </row>
    <row r="2065">
      <c r="A2065" t="inlineStr">
        <is>
          <t>T1002063</t>
        </is>
      </c>
      <c r="B2065" t="inlineStr">
        <is>
          <t>2023-06-12</t>
        </is>
      </c>
      <c r="C2065" t="inlineStr">
        <is>
          <t>S016</t>
        </is>
      </c>
      <c r="D2065" t="inlineStr">
        <is>
          <t>Store_016</t>
        </is>
      </c>
      <c r="E2065" t="inlineStr">
        <is>
          <t>West</t>
        </is>
      </c>
      <c r="F2065" t="inlineStr">
        <is>
          <t>P0107</t>
        </is>
      </c>
      <c r="G2065" t="inlineStr">
        <is>
          <t>Prod_0107</t>
        </is>
      </c>
      <c r="H2065" t="inlineStr">
        <is>
          <t>Stationery</t>
        </is>
      </c>
      <c r="I2065" t="n">
        <v>6</v>
      </c>
      <c r="J2065" t="n">
        <v>819.22</v>
      </c>
      <c r="K2065" t="n">
        <v>0</v>
      </c>
      <c r="L2065">
        <f>I2065*J2065*(1-K2065)</f>
        <v/>
      </c>
      <c r="M2065">
        <f>VLOOKUP(F2065,Products!A:D,4,FALSE)*I2065</f>
        <v/>
      </c>
      <c r="N2065">
        <f>L2065-M2065</f>
        <v/>
      </c>
    </row>
    <row r="2066">
      <c r="A2066" t="inlineStr">
        <is>
          <t>T1002064</t>
        </is>
      </c>
      <c r="B2066" t="inlineStr">
        <is>
          <t>2023-09-11</t>
        </is>
      </c>
      <c r="C2066" t="inlineStr">
        <is>
          <t>S007</t>
        </is>
      </c>
      <c r="D2066" t="inlineStr">
        <is>
          <t>Store_007</t>
        </is>
      </c>
      <c r="E2066" t="inlineStr">
        <is>
          <t>East</t>
        </is>
      </c>
      <c r="F2066" t="inlineStr">
        <is>
          <t>P0179</t>
        </is>
      </c>
      <c r="G2066" t="inlineStr">
        <is>
          <t>Prod_0179</t>
        </is>
      </c>
      <c r="H2066" t="inlineStr">
        <is>
          <t>Household</t>
        </is>
      </c>
      <c r="I2066" t="n">
        <v>4</v>
      </c>
      <c r="J2066" t="n">
        <v>235.11</v>
      </c>
      <c r="K2066" t="n">
        <v>0</v>
      </c>
      <c r="L2066">
        <f>I2066*J2066*(1-K2066)</f>
        <v/>
      </c>
      <c r="M2066">
        <f>VLOOKUP(F2066,Products!A:D,4,FALSE)*I2066</f>
        <v/>
      </c>
      <c r="N2066">
        <f>L2066-M2066</f>
        <v/>
      </c>
    </row>
    <row r="2067">
      <c r="A2067" t="inlineStr">
        <is>
          <t>T1002065</t>
        </is>
      </c>
      <c r="B2067" t="inlineStr">
        <is>
          <t>2024-10-26</t>
        </is>
      </c>
      <c r="C2067" t="inlineStr">
        <is>
          <t>S012</t>
        </is>
      </c>
      <c r="D2067" t="inlineStr">
        <is>
          <t>Store_012</t>
        </is>
      </c>
      <c r="E2067" t="inlineStr">
        <is>
          <t>South</t>
        </is>
      </c>
      <c r="F2067" t="inlineStr">
        <is>
          <t>P0112</t>
        </is>
      </c>
      <c r="G2067" t="inlineStr">
        <is>
          <t>Prod_0112</t>
        </is>
      </c>
      <c r="H2067" t="inlineStr">
        <is>
          <t>Beverages</t>
        </is>
      </c>
      <c r="I2067" t="n">
        <v>1</v>
      </c>
      <c r="J2067" t="n">
        <v>704.8200000000001</v>
      </c>
      <c r="K2067" t="n">
        <v>0.05</v>
      </c>
      <c r="L2067">
        <f>I2067*J2067*(1-K2067)</f>
        <v/>
      </c>
      <c r="M2067">
        <f>VLOOKUP(F2067,Products!A:D,4,FALSE)*I2067</f>
        <v/>
      </c>
      <c r="N2067">
        <f>L2067-M2067</f>
        <v/>
      </c>
    </row>
    <row r="2068">
      <c r="A2068" t="inlineStr">
        <is>
          <t>T1002066</t>
        </is>
      </c>
      <c r="B2068" t="inlineStr">
        <is>
          <t>2024-04-29</t>
        </is>
      </c>
      <c r="C2068" t="inlineStr">
        <is>
          <t>S001</t>
        </is>
      </c>
      <c r="D2068" t="inlineStr">
        <is>
          <t>Store_001</t>
        </is>
      </c>
      <c r="E2068" t="inlineStr">
        <is>
          <t>West</t>
        </is>
      </c>
      <c r="F2068" t="inlineStr">
        <is>
          <t>P0001</t>
        </is>
      </c>
      <c r="G2068" t="inlineStr">
        <is>
          <t>Prod_0001</t>
        </is>
      </c>
      <c r="H2068" t="inlineStr">
        <is>
          <t>Beverages</t>
        </is>
      </c>
      <c r="I2068" t="n">
        <v>3</v>
      </c>
      <c r="J2068" t="n">
        <v>699.01</v>
      </c>
      <c r="K2068" t="n">
        <v>0.2</v>
      </c>
      <c r="L2068">
        <f>I2068*J2068*(1-K2068)</f>
        <v/>
      </c>
      <c r="M2068">
        <f>VLOOKUP(F2068,Products!A:D,4,FALSE)*I2068</f>
        <v/>
      </c>
      <c r="N2068">
        <f>L2068-M2068</f>
        <v/>
      </c>
    </row>
    <row r="2069">
      <c r="A2069" t="inlineStr">
        <is>
          <t>T1002067</t>
        </is>
      </c>
      <c r="B2069" t="inlineStr">
        <is>
          <t>2024-06-26</t>
        </is>
      </c>
      <c r="C2069" t="inlineStr">
        <is>
          <t>S031</t>
        </is>
      </c>
      <c r="D2069" t="inlineStr">
        <is>
          <t>Store_031</t>
        </is>
      </c>
      <c r="E2069" t="inlineStr">
        <is>
          <t>Central</t>
        </is>
      </c>
      <c r="F2069" t="inlineStr">
        <is>
          <t>P0012</t>
        </is>
      </c>
      <c r="G2069" t="inlineStr">
        <is>
          <t>Prod_0012</t>
        </is>
      </c>
      <c r="H2069" t="inlineStr">
        <is>
          <t>Food</t>
        </is>
      </c>
      <c r="I2069" t="n">
        <v>5</v>
      </c>
      <c r="J2069" t="n">
        <v>800.1</v>
      </c>
      <c r="K2069" t="n">
        <v>0</v>
      </c>
      <c r="L2069">
        <f>I2069*J2069*(1-K2069)</f>
        <v/>
      </c>
      <c r="M2069">
        <f>VLOOKUP(F2069,Products!A:D,4,FALSE)*I2069</f>
        <v/>
      </c>
      <c r="N2069">
        <f>L2069-M2069</f>
        <v/>
      </c>
    </row>
    <row r="2070">
      <c r="A2070" t="inlineStr">
        <is>
          <t>T1002068</t>
        </is>
      </c>
      <c r="B2070" t="inlineStr">
        <is>
          <t>2023-05-13</t>
        </is>
      </c>
      <c r="C2070" t="inlineStr">
        <is>
          <t>S029</t>
        </is>
      </c>
      <c r="D2070" t="inlineStr">
        <is>
          <t>Store_029</t>
        </is>
      </c>
      <c r="E2070" t="inlineStr">
        <is>
          <t>South</t>
        </is>
      </c>
      <c r="F2070" t="inlineStr">
        <is>
          <t>P0120</t>
        </is>
      </c>
      <c r="G2070" t="inlineStr">
        <is>
          <t>Prod_0120</t>
        </is>
      </c>
      <c r="H2070" t="inlineStr">
        <is>
          <t>Stationery</t>
        </is>
      </c>
      <c r="I2070" t="n">
        <v>3</v>
      </c>
      <c r="J2070" t="n">
        <v>527.0599999999999</v>
      </c>
      <c r="K2070" t="n">
        <v>0</v>
      </c>
      <c r="L2070">
        <f>I2070*J2070*(1-K2070)</f>
        <v/>
      </c>
      <c r="M2070">
        <f>VLOOKUP(F2070,Products!A:D,4,FALSE)*I2070</f>
        <v/>
      </c>
      <c r="N2070">
        <f>L2070-M2070</f>
        <v/>
      </c>
    </row>
    <row r="2071">
      <c r="A2071" t="inlineStr">
        <is>
          <t>T1002069</t>
        </is>
      </c>
      <c r="B2071" t="inlineStr">
        <is>
          <t>2024-05-06</t>
        </is>
      </c>
      <c r="C2071" t="inlineStr">
        <is>
          <t>S017</t>
        </is>
      </c>
      <c r="D2071" t="inlineStr">
        <is>
          <t>Store_017</t>
        </is>
      </c>
      <c r="E2071" t="inlineStr">
        <is>
          <t>South</t>
        </is>
      </c>
      <c r="F2071" t="inlineStr">
        <is>
          <t>P0200</t>
        </is>
      </c>
      <c r="G2071" t="inlineStr">
        <is>
          <t>Prod_0200</t>
        </is>
      </c>
      <c r="H2071" t="inlineStr">
        <is>
          <t>Electronics</t>
        </is>
      </c>
      <c r="I2071" t="n">
        <v>6</v>
      </c>
      <c r="J2071" t="n">
        <v>396.82</v>
      </c>
      <c r="K2071" t="n">
        <v>0.05</v>
      </c>
      <c r="L2071">
        <f>I2071*J2071*(1-K2071)</f>
        <v/>
      </c>
      <c r="M2071">
        <f>VLOOKUP(F2071,Products!A:D,4,FALSE)*I2071</f>
        <v/>
      </c>
      <c r="N2071">
        <f>L2071-M2071</f>
        <v/>
      </c>
    </row>
    <row r="2072">
      <c r="A2072" t="inlineStr">
        <is>
          <t>T1002070</t>
        </is>
      </c>
      <c r="B2072" t="inlineStr">
        <is>
          <t>2023-03-25</t>
        </is>
      </c>
      <c r="C2072" t="inlineStr">
        <is>
          <t>S043</t>
        </is>
      </c>
      <c r="D2072" t="inlineStr">
        <is>
          <t>Store_043</t>
        </is>
      </c>
      <c r="E2072" t="inlineStr">
        <is>
          <t>East</t>
        </is>
      </c>
      <c r="F2072" t="inlineStr">
        <is>
          <t>P0080</t>
        </is>
      </c>
      <c r="G2072" t="inlineStr">
        <is>
          <t>Prod_0080</t>
        </is>
      </c>
      <c r="H2072" t="inlineStr">
        <is>
          <t>Clothing</t>
        </is>
      </c>
      <c r="I2072" t="n">
        <v>9</v>
      </c>
      <c r="J2072" t="n">
        <v>585.3099999999999</v>
      </c>
      <c r="K2072" t="n">
        <v>0.05</v>
      </c>
      <c r="L2072">
        <f>I2072*J2072*(1-K2072)</f>
        <v/>
      </c>
      <c r="M2072">
        <f>VLOOKUP(F2072,Products!A:D,4,FALSE)*I2072</f>
        <v/>
      </c>
      <c r="N2072">
        <f>L2072-M2072</f>
        <v/>
      </c>
    </row>
    <row r="2073">
      <c r="A2073" t="inlineStr">
        <is>
          <t>T1002071</t>
        </is>
      </c>
      <c r="B2073" t="inlineStr">
        <is>
          <t>2025-05-13</t>
        </is>
      </c>
      <c r="C2073" t="inlineStr">
        <is>
          <t>S028</t>
        </is>
      </c>
      <c r="D2073" t="inlineStr">
        <is>
          <t>Store_028</t>
        </is>
      </c>
      <c r="E2073" t="inlineStr">
        <is>
          <t>North</t>
        </is>
      </c>
      <c r="F2073" t="inlineStr">
        <is>
          <t>P0138</t>
        </is>
      </c>
      <c r="G2073" t="inlineStr">
        <is>
          <t>Prod_0138</t>
        </is>
      </c>
      <c r="H2073" t="inlineStr">
        <is>
          <t>Household</t>
        </is>
      </c>
      <c r="I2073" t="n">
        <v>6</v>
      </c>
      <c r="J2073" t="n">
        <v>277.01</v>
      </c>
      <c r="K2073" t="n">
        <v>0.05</v>
      </c>
      <c r="L2073">
        <f>I2073*J2073*(1-K2073)</f>
        <v/>
      </c>
      <c r="M2073">
        <f>VLOOKUP(F2073,Products!A:D,4,FALSE)*I2073</f>
        <v/>
      </c>
      <c r="N2073">
        <f>L2073-M2073</f>
        <v/>
      </c>
    </row>
    <row r="2074">
      <c r="A2074" t="inlineStr">
        <is>
          <t>T1002072</t>
        </is>
      </c>
      <c r="B2074" t="inlineStr">
        <is>
          <t>2024-07-02</t>
        </is>
      </c>
      <c r="C2074" t="inlineStr">
        <is>
          <t>S003</t>
        </is>
      </c>
      <c r="D2074" t="inlineStr">
        <is>
          <t>Store_003</t>
        </is>
      </c>
      <c r="E2074" t="inlineStr">
        <is>
          <t>North</t>
        </is>
      </c>
      <c r="F2074" t="inlineStr">
        <is>
          <t>P0076</t>
        </is>
      </c>
      <c r="G2074" t="inlineStr">
        <is>
          <t>Prod_0076</t>
        </is>
      </c>
      <c r="H2074" t="inlineStr">
        <is>
          <t>Clothing</t>
        </is>
      </c>
      <c r="I2074" t="n">
        <v>7</v>
      </c>
      <c r="J2074" t="n">
        <v>346.43</v>
      </c>
      <c r="K2074" t="n">
        <v>0</v>
      </c>
      <c r="L2074">
        <f>I2074*J2074*(1-K2074)</f>
        <v/>
      </c>
      <c r="M2074">
        <f>VLOOKUP(F2074,Products!A:D,4,FALSE)*I2074</f>
        <v/>
      </c>
      <c r="N2074">
        <f>L2074-M2074</f>
        <v/>
      </c>
    </row>
    <row r="2075">
      <c r="A2075" t="inlineStr">
        <is>
          <t>T1002073</t>
        </is>
      </c>
      <c r="B2075" t="inlineStr">
        <is>
          <t>2024-05-31</t>
        </is>
      </c>
      <c r="C2075" t="inlineStr">
        <is>
          <t>S001</t>
        </is>
      </c>
      <c r="D2075" t="inlineStr">
        <is>
          <t>Store_001</t>
        </is>
      </c>
      <c r="E2075" t="inlineStr">
        <is>
          <t>West</t>
        </is>
      </c>
      <c r="F2075" t="inlineStr">
        <is>
          <t>P0059</t>
        </is>
      </c>
      <c r="G2075" t="inlineStr">
        <is>
          <t>Prod_0059</t>
        </is>
      </c>
      <c r="H2075" t="inlineStr">
        <is>
          <t>Beverages</t>
        </is>
      </c>
      <c r="I2075" t="n">
        <v>3</v>
      </c>
      <c r="J2075" t="n">
        <v>575.1900000000001</v>
      </c>
      <c r="K2075" t="n">
        <v>0.1</v>
      </c>
      <c r="L2075">
        <f>I2075*J2075*(1-K2075)</f>
        <v/>
      </c>
      <c r="M2075">
        <f>VLOOKUP(F2075,Products!A:D,4,FALSE)*I2075</f>
        <v/>
      </c>
      <c r="N2075">
        <f>L2075-M2075</f>
        <v/>
      </c>
    </row>
    <row r="2076">
      <c r="A2076" t="inlineStr">
        <is>
          <t>T1002074</t>
        </is>
      </c>
      <c r="B2076" t="inlineStr">
        <is>
          <t>2024-08-26</t>
        </is>
      </c>
      <c r="C2076" t="inlineStr">
        <is>
          <t>S001</t>
        </is>
      </c>
      <c r="D2076" t="inlineStr">
        <is>
          <t>Store_001</t>
        </is>
      </c>
      <c r="E2076" t="inlineStr">
        <is>
          <t>West</t>
        </is>
      </c>
      <c r="F2076" t="inlineStr">
        <is>
          <t>P0098</t>
        </is>
      </c>
      <c r="G2076" t="inlineStr">
        <is>
          <t>Prod_0098</t>
        </is>
      </c>
      <c r="H2076" t="inlineStr">
        <is>
          <t>Clothing</t>
        </is>
      </c>
      <c r="I2076" t="n">
        <v>6</v>
      </c>
      <c r="J2076" t="n">
        <v>575.2</v>
      </c>
      <c r="K2076" t="n">
        <v>0</v>
      </c>
      <c r="L2076">
        <f>I2076*J2076*(1-K2076)</f>
        <v/>
      </c>
      <c r="M2076">
        <f>VLOOKUP(F2076,Products!A:D,4,FALSE)*I2076</f>
        <v/>
      </c>
      <c r="N2076">
        <f>L2076-M2076</f>
        <v/>
      </c>
    </row>
    <row r="2077">
      <c r="A2077" t="inlineStr">
        <is>
          <t>T1002075</t>
        </is>
      </c>
      <c r="B2077" t="inlineStr">
        <is>
          <t>2023-06-21</t>
        </is>
      </c>
      <c r="C2077" t="inlineStr">
        <is>
          <t>S021</t>
        </is>
      </c>
      <c r="D2077" t="inlineStr">
        <is>
          <t>Store_021</t>
        </is>
      </c>
      <c r="E2077" t="inlineStr">
        <is>
          <t>North</t>
        </is>
      </c>
      <c r="F2077" t="inlineStr">
        <is>
          <t>P0012</t>
        </is>
      </c>
      <c r="G2077" t="inlineStr">
        <is>
          <t>Prod_0012</t>
        </is>
      </c>
      <c r="H2077" t="inlineStr">
        <is>
          <t>Food</t>
        </is>
      </c>
      <c r="I2077" t="n">
        <v>5</v>
      </c>
      <c r="J2077" t="n">
        <v>713.39</v>
      </c>
      <c r="K2077" t="n">
        <v>0.15</v>
      </c>
      <c r="L2077">
        <f>I2077*J2077*(1-K2077)</f>
        <v/>
      </c>
      <c r="M2077">
        <f>VLOOKUP(F2077,Products!A:D,4,FALSE)*I2077</f>
        <v/>
      </c>
      <c r="N2077">
        <f>L2077-M2077</f>
        <v/>
      </c>
    </row>
    <row r="2078">
      <c r="A2078" t="inlineStr">
        <is>
          <t>T1002076</t>
        </is>
      </c>
      <c r="B2078" t="inlineStr">
        <is>
          <t>2023-07-10</t>
        </is>
      </c>
      <c r="C2078" t="inlineStr">
        <is>
          <t>S020</t>
        </is>
      </c>
      <c r="D2078" t="inlineStr">
        <is>
          <t>Store_020</t>
        </is>
      </c>
      <c r="E2078" t="inlineStr">
        <is>
          <t>West</t>
        </is>
      </c>
      <c r="F2078" t="inlineStr">
        <is>
          <t>P0029</t>
        </is>
      </c>
      <c r="G2078" t="inlineStr">
        <is>
          <t>Prod_0029</t>
        </is>
      </c>
      <c r="H2078" t="inlineStr">
        <is>
          <t>Clothing</t>
        </is>
      </c>
      <c r="I2078" t="n">
        <v>7</v>
      </c>
      <c r="J2078" t="n">
        <v>769.88</v>
      </c>
      <c r="K2078" t="n">
        <v>0.2</v>
      </c>
      <c r="L2078">
        <f>I2078*J2078*(1-K2078)</f>
        <v/>
      </c>
      <c r="M2078">
        <f>VLOOKUP(F2078,Products!A:D,4,FALSE)*I2078</f>
        <v/>
      </c>
      <c r="N2078">
        <f>L2078-M2078</f>
        <v/>
      </c>
    </row>
    <row r="2079">
      <c r="A2079" t="inlineStr">
        <is>
          <t>T1002077</t>
        </is>
      </c>
      <c r="B2079" t="inlineStr">
        <is>
          <t>2025-02-04</t>
        </is>
      </c>
      <c r="C2079" t="inlineStr">
        <is>
          <t>S009</t>
        </is>
      </c>
      <c r="D2079" t="inlineStr">
        <is>
          <t>Store_009</t>
        </is>
      </c>
      <c r="E2079" t="inlineStr">
        <is>
          <t>Central</t>
        </is>
      </c>
      <c r="F2079" t="inlineStr">
        <is>
          <t>P0172</t>
        </is>
      </c>
      <c r="G2079" t="inlineStr">
        <is>
          <t>Prod_0172</t>
        </is>
      </c>
      <c r="H2079" t="inlineStr">
        <is>
          <t>Beverages</t>
        </is>
      </c>
      <c r="I2079" t="n">
        <v>8</v>
      </c>
      <c r="J2079" t="n">
        <v>865.36</v>
      </c>
      <c r="K2079" t="n">
        <v>0.05</v>
      </c>
      <c r="L2079">
        <f>I2079*J2079*(1-K2079)</f>
        <v/>
      </c>
      <c r="M2079">
        <f>VLOOKUP(F2079,Products!A:D,4,FALSE)*I2079</f>
        <v/>
      </c>
      <c r="N2079">
        <f>L2079-M2079</f>
        <v/>
      </c>
    </row>
    <row r="2080">
      <c r="A2080" t="inlineStr">
        <is>
          <t>T1002078</t>
        </is>
      </c>
      <c r="B2080" t="inlineStr">
        <is>
          <t>2023-04-16</t>
        </is>
      </c>
      <c r="C2080" t="inlineStr">
        <is>
          <t>S019</t>
        </is>
      </c>
      <c r="D2080" t="inlineStr">
        <is>
          <t>Store_019</t>
        </is>
      </c>
      <c r="E2080" t="inlineStr">
        <is>
          <t>East</t>
        </is>
      </c>
      <c r="F2080" t="inlineStr">
        <is>
          <t>P0083</t>
        </is>
      </c>
      <c r="G2080" t="inlineStr">
        <is>
          <t>Prod_0083</t>
        </is>
      </c>
      <c r="H2080" t="inlineStr">
        <is>
          <t>Clothing</t>
        </is>
      </c>
      <c r="I2080" t="n">
        <v>3</v>
      </c>
      <c r="J2080" t="n">
        <v>554.7</v>
      </c>
      <c r="K2080" t="n">
        <v>0.05</v>
      </c>
      <c r="L2080">
        <f>I2080*J2080*(1-K2080)</f>
        <v/>
      </c>
      <c r="M2080">
        <f>VLOOKUP(F2080,Products!A:D,4,FALSE)*I2080</f>
        <v/>
      </c>
      <c r="N2080">
        <f>L2080-M2080</f>
        <v/>
      </c>
    </row>
    <row r="2081">
      <c r="A2081" t="inlineStr">
        <is>
          <t>T1002079</t>
        </is>
      </c>
      <c r="B2081" t="inlineStr">
        <is>
          <t>2024-08-30</t>
        </is>
      </c>
      <c r="C2081" t="inlineStr">
        <is>
          <t>S038</t>
        </is>
      </c>
      <c r="D2081" t="inlineStr">
        <is>
          <t>Store_038</t>
        </is>
      </c>
      <c r="E2081" t="inlineStr">
        <is>
          <t>East</t>
        </is>
      </c>
      <c r="F2081" t="inlineStr">
        <is>
          <t>P0157</t>
        </is>
      </c>
      <c r="G2081" t="inlineStr">
        <is>
          <t>Prod_0157</t>
        </is>
      </c>
      <c r="H2081" t="inlineStr">
        <is>
          <t>Toys</t>
        </is>
      </c>
      <c r="I2081" t="n">
        <v>8</v>
      </c>
      <c r="J2081" t="n">
        <v>242.87</v>
      </c>
      <c r="K2081" t="n">
        <v>0</v>
      </c>
      <c r="L2081">
        <f>I2081*J2081*(1-K2081)</f>
        <v/>
      </c>
      <c r="M2081">
        <f>VLOOKUP(F2081,Products!A:D,4,FALSE)*I2081</f>
        <v/>
      </c>
      <c r="N2081">
        <f>L2081-M2081</f>
        <v/>
      </c>
    </row>
    <row r="2082">
      <c r="A2082" t="inlineStr">
        <is>
          <t>T1002080</t>
        </is>
      </c>
      <c r="B2082" t="inlineStr">
        <is>
          <t>2025-06-12</t>
        </is>
      </c>
      <c r="C2082" t="inlineStr">
        <is>
          <t>S002</t>
        </is>
      </c>
      <c r="D2082" t="inlineStr">
        <is>
          <t>Store_002</t>
        </is>
      </c>
      <c r="E2082" t="inlineStr">
        <is>
          <t>South</t>
        </is>
      </c>
      <c r="F2082" t="inlineStr">
        <is>
          <t>P0039</t>
        </is>
      </c>
      <c r="G2082" t="inlineStr">
        <is>
          <t>Prod_0039</t>
        </is>
      </c>
      <c r="H2082" t="inlineStr">
        <is>
          <t>Household</t>
        </is>
      </c>
      <c r="I2082" t="n">
        <v>2</v>
      </c>
      <c r="J2082" t="n">
        <v>361.09</v>
      </c>
      <c r="K2082" t="n">
        <v>0</v>
      </c>
      <c r="L2082">
        <f>I2082*J2082*(1-K2082)</f>
        <v/>
      </c>
      <c r="M2082">
        <f>VLOOKUP(F2082,Products!A:D,4,FALSE)*I2082</f>
        <v/>
      </c>
      <c r="N2082">
        <f>L2082-M2082</f>
        <v/>
      </c>
    </row>
    <row r="2083">
      <c r="A2083" t="inlineStr">
        <is>
          <t>T1002081</t>
        </is>
      </c>
      <c r="B2083" t="inlineStr">
        <is>
          <t>2025-01-25</t>
        </is>
      </c>
      <c r="C2083" t="inlineStr">
        <is>
          <t>S026</t>
        </is>
      </c>
      <c r="D2083" t="inlineStr">
        <is>
          <t>Store_026</t>
        </is>
      </c>
      <c r="E2083" t="inlineStr">
        <is>
          <t>North</t>
        </is>
      </c>
      <c r="F2083" t="inlineStr">
        <is>
          <t>P0094</t>
        </is>
      </c>
      <c r="G2083" t="inlineStr">
        <is>
          <t>Prod_0094</t>
        </is>
      </c>
      <c r="H2083" t="inlineStr">
        <is>
          <t>Toys</t>
        </is>
      </c>
      <c r="I2083" t="n">
        <v>8</v>
      </c>
      <c r="J2083" t="n">
        <v>550.88</v>
      </c>
      <c r="K2083" t="n">
        <v>0</v>
      </c>
      <c r="L2083">
        <f>I2083*J2083*(1-K2083)</f>
        <v/>
      </c>
      <c r="M2083">
        <f>VLOOKUP(F2083,Products!A:D,4,FALSE)*I2083</f>
        <v/>
      </c>
      <c r="N2083">
        <f>L2083-M2083</f>
        <v/>
      </c>
    </row>
    <row r="2084">
      <c r="A2084" t="inlineStr">
        <is>
          <t>T1002082</t>
        </is>
      </c>
      <c r="B2084" t="inlineStr">
        <is>
          <t>2023-10-07</t>
        </is>
      </c>
      <c r="C2084" t="inlineStr">
        <is>
          <t>S032</t>
        </is>
      </c>
      <c r="D2084" t="inlineStr">
        <is>
          <t>Store_032</t>
        </is>
      </c>
      <c r="E2084" t="inlineStr">
        <is>
          <t>Central</t>
        </is>
      </c>
      <c r="F2084" t="inlineStr">
        <is>
          <t>P0120</t>
        </is>
      </c>
      <c r="G2084" t="inlineStr">
        <is>
          <t>Prod_0120</t>
        </is>
      </c>
      <c r="H2084" t="inlineStr">
        <is>
          <t>Stationery</t>
        </is>
      </c>
      <c r="I2084" t="n">
        <v>5</v>
      </c>
      <c r="J2084" t="n">
        <v>462.32</v>
      </c>
      <c r="K2084" t="n">
        <v>0.2</v>
      </c>
      <c r="L2084">
        <f>I2084*J2084*(1-K2084)</f>
        <v/>
      </c>
      <c r="M2084">
        <f>VLOOKUP(F2084,Products!A:D,4,FALSE)*I2084</f>
        <v/>
      </c>
      <c r="N2084">
        <f>L2084-M2084</f>
        <v/>
      </c>
    </row>
    <row r="2085">
      <c r="A2085" t="inlineStr">
        <is>
          <t>T1002083</t>
        </is>
      </c>
      <c r="B2085" t="inlineStr">
        <is>
          <t>2023-09-08</t>
        </is>
      </c>
      <c r="C2085" t="inlineStr">
        <is>
          <t>S018</t>
        </is>
      </c>
      <c r="D2085" t="inlineStr">
        <is>
          <t>Store_018</t>
        </is>
      </c>
      <c r="E2085" t="inlineStr">
        <is>
          <t>South</t>
        </is>
      </c>
      <c r="F2085" t="inlineStr">
        <is>
          <t>P0056</t>
        </is>
      </c>
      <c r="G2085" t="inlineStr">
        <is>
          <t>Prod_0056</t>
        </is>
      </c>
      <c r="H2085" t="inlineStr">
        <is>
          <t>Household</t>
        </is>
      </c>
      <c r="I2085" t="n">
        <v>9</v>
      </c>
      <c r="J2085" t="n">
        <v>294.7</v>
      </c>
      <c r="K2085" t="n">
        <v>0</v>
      </c>
      <c r="L2085">
        <f>I2085*J2085*(1-K2085)</f>
        <v/>
      </c>
      <c r="M2085">
        <f>VLOOKUP(F2085,Products!A:D,4,FALSE)*I2085</f>
        <v/>
      </c>
      <c r="N2085">
        <f>L2085-M2085</f>
        <v/>
      </c>
    </row>
    <row r="2086">
      <c r="A2086" t="inlineStr">
        <is>
          <t>T1002084</t>
        </is>
      </c>
      <c r="B2086" t="inlineStr">
        <is>
          <t>2024-02-09</t>
        </is>
      </c>
      <c r="C2086" t="inlineStr">
        <is>
          <t>S013</t>
        </is>
      </c>
      <c r="D2086" t="inlineStr">
        <is>
          <t>Store_013</t>
        </is>
      </c>
      <c r="E2086" t="inlineStr">
        <is>
          <t>North</t>
        </is>
      </c>
      <c r="F2086" t="inlineStr">
        <is>
          <t>P0109</t>
        </is>
      </c>
      <c r="G2086" t="inlineStr">
        <is>
          <t>Prod_0109</t>
        </is>
      </c>
      <c r="H2086" t="inlineStr">
        <is>
          <t>Beverages</t>
        </is>
      </c>
      <c r="I2086" t="n">
        <v>6</v>
      </c>
      <c r="J2086" t="n">
        <v>562.4400000000001</v>
      </c>
      <c r="K2086" t="n">
        <v>0.05</v>
      </c>
      <c r="L2086">
        <f>I2086*J2086*(1-K2086)</f>
        <v/>
      </c>
      <c r="M2086">
        <f>VLOOKUP(F2086,Products!A:D,4,FALSE)*I2086</f>
        <v/>
      </c>
      <c r="N2086">
        <f>L2086-M2086</f>
        <v/>
      </c>
    </row>
    <row r="2087">
      <c r="A2087" t="inlineStr">
        <is>
          <t>T1002085</t>
        </is>
      </c>
      <c r="B2087" t="inlineStr">
        <is>
          <t>2025-07-21</t>
        </is>
      </c>
      <c r="C2087" t="inlineStr">
        <is>
          <t>S048</t>
        </is>
      </c>
      <c r="D2087" t="inlineStr">
        <is>
          <t>Store_048</t>
        </is>
      </c>
      <c r="E2087" t="inlineStr">
        <is>
          <t>South</t>
        </is>
      </c>
      <c r="F2087" t="inlineStr">
        <is>
          <t>P0135</t>
        </is>
      </c>
      <c r="G2087" t="inlineStr">
        <is>
          <t>Prod_0135</t>
        </is>
      </c>
      <c r="H2087" t="inlineStr">
        <is>
          <t>Food</t>
        </is>
      </c>
      <c r="I2087" t="n">
        <v>9</v>
      </c>
      <c r="J2087" t="n">
        <v>93.84</v>
      </c>
      <c r="K2087" t="n">
        <v>0</v>
      </c>
      <c r="L2087">
        <f>I2087*J2087*(1-K2087)</f>
        <v/>
      </c>
      <c r="M2087">
        <f>VLOOKUP(F2087,Products!A:D,4,FALSE)*I2087</f>
        <v/>
      </c>
      <c r="N2087">
        <f>L2087-M2087</f>
        <v/>
      </c>
    </row>
    <row r="2088">
      <c r="A2088" t="inlineStr">
        <is>
          <t>T1002086</t>
        </is>
      </c>
      <c r="B2088" t="inlineStr">
        <is>
          <t>2024-04-24</t>
        </is>
      </c>
      <c r="C2088" t="inlineStr">
        <is>
          <t>S045</t>
        </is>
      </c>
      <c r="D2088" t="inlineStr">
        <is>
          <t>Store_045</t>
        </is>
      </c>
      <c r="E2088" t="inlineStr">
        <is>
          <t>East</t>
        </is>
      </c>
      <c r="F2088" t="inlineStr">
        <is>
          <t>P0141</t>
        </is>
      </c>
      <c r="G2088" t="inlineStr">
        <is>
          <t>Prod_0141</t>
        </is>
      </c>
      <c r="H2088" t="inlineStr">
        <is>
          <t>Food</t>
        </is>
      </c>
      <c r="I2088" t="n">
        <v>8</v>
      </c>
      <c r="J2088" t="n">
        <v>792.76</v>
      </c>
      <c r="K2088" t="n">
        <v>0</v>
      </c>
      <c r="L2088">
        <f>I2088*J2088*(1-K2088)</f>
        <v/>
      </c>
      <c r="M2088">
        <f>VLOOKUP(F2088,Products!A:D,4,FALSE)*I2088</f>
        <v/>
      </c>
      <c r="N2088">
        <f>L2088-M2088</f>
        <v/>
      </c>
    </row>
    <row r="2089">
      <c r="A2089" t="inlineStr">
        <is>
          <t>T1002087</t>
        </is>
      </c>
      <c r="B2089" t="inlineStr">
        <is>
          <t>2023-03-21</t>
        </is>
      </c>
      <c r="C2089" t="inlineStr">
        <is>
          <t>S049</t>
        </is>
      </c>
      <c r="D2089" t="inlineStr">
        <is>
          <t>Store_049</t>
        </is>
      </c>
      <c r="E2089" t="inlineStr">
        <is>
          <t>North</t>
        </is>
      </c>
      <c r="F2089" t="inlineStr">
        <is>
          <t>P0180</t>
        </is>
      </c>
      <c r="G2089" t="inlineStr">
        <is>
          <t>Prod_0180</t>
        </is>
      </c>
      <c r="H2089" t="inlineStr">
        <is>
          <t>Clothing</t>
        </is>
      </c>
      <c r="I2089" t="n">
        <v>1</v>
      </c>
      <c r="J2089" t="n">
        <v>477.05</v>
      </c>
      <c r="K2089" t="n">
        <v>0</v>
      </c>
      <c r="L2089">
        <f>I2089*J2089*(1-K2089)</f>
        <v/>
      </c>
      <c r="M2089">
        <f>VLOOKUP(F2089,Products!A:D,4,FALSE)*I2089</f>
        <v/>
      </c>
      <c r="N2089">
        <f>L2089-M2089</f>
        <v/>
      </c>
    </row>
    <row r="2090">
      <c r="A2090" t="inlineStr">
        <is>
          <t>T1002088</t>
        </is>
      </c>
      <c r="B2090" t="inlineStr">
        <is>
          <t>2023-01-11</t>
        </is>
      </c>
      <c r="C2090" t="inlineStr">
        <is>
          <t>S035</t>
        </is>
      </c>
      <c r="D2090" t="inlineStr">
        <is>
          <t>Store_035</t>
        </is>
      </c>
      <c r="E2090" t="inlineStr">
        <is>
          <t>Central</t>
        </is>
      </c>
      <c r="F2090" t="inlineStr">
        <is>
          <t>P0114</t>
        </is>
      </c>
      <c r="G2090" t="inlineStr">
        <is>
          <t>Prod_0114</t>
        </is>
      </c>
      <c r="H2090" t="inlineStr">
        <is>
          <t>Beverages</t>
        </is>
      </c>
      <c r="I2090" t="n">
        <v>8</v>
      </c>
      <c r="J2090" t="n">
        <v>845.22</v>
      </c>
      <c r="K2090" t="n">
        <v>0</v>
      </c>
      <c r="L2090">
        <f>I2090*J2090*(1-K2090)</f>
        <v/>
      </c>
      <c r="M2090">
        <f>VLOOKUP(F2090,Products!A:D,4,FALSE)*I2090</f>
        <v/>
      </c>
      <c r="N2090">
        <f>L2090-M2090</f>
        <v/>
      </c>
    </row>
    <row r="2091">
      <c r="A2091" t="inlineStr">
        <is>
          <t>T1002089</t>
        </is>
      </c>
      <c r="B2091" t="inlineStr">
        <is>
          <t>2025-04-08</t>
        </is>
      </c>
      <c r="C2091" t="inlineStr">
        <is>
          <t>S042</t>
        </is>
      </c>
      <c r="D2091" t="inlineStr">
        <is>
          <t>Store_042</t>
        </is>
      </c>
      <c r="E2091" t="inlineStr">
        <is>
          <t>Central</t>
        </is>
      </c>
      <c r="F2091" t="inlineStr">
        <is>
          <t>P0029</t>
        </is>
      </c>
      <c r="G2091" t="inlineStr">
        <is>
          <t>Prod_0029</t>
        </is>
      </c>
      <c r="H2091" t="inlineStr">
        <is>
          <t>Clothing</t>
        </is>
      </c>
      <c r="I2091" t="n">
        <v>8</v>
      </c>
      <c r="J2091" t="n">
        <v>516.02</v>
      </c>
      <c r="K2091" t="n">
        <v>0</v>
      </c>
      <c r="L2091">
        <f>I2091*J2091*(1-K2091)</f>
        <v/>
      </c>
      <c r="M2091">
        <f>VLOOKUP(F2091,Products!A:D,4,FALSE)*I2091</f>
        <v/>
      </c>
      <c r="N2091">
        <f>L2091-M2091</f>
        <v/>
      </c>
    </row>
    <row r="2092">
      <c r="A2092" t="inlineStr">
        <is>
          <t>T1002090</t>
        </is>
      </c>
      <c r="B2092" t="inlineStr">
        <is>
          <t>2023-06-28</t>
        </is>
      </c>
      <c r="C2092" t="inlineStr">
        <is>
          <t>S012</t>
        </is>
      </c>
      <c r="D2092" t="inlineStr">
        <is>
          <t>Store_012</t>
        </is>
      </c>
      <c r="E2092" t="inlineStr">
        <is>
          <t>South</t>
        </is>
      </c>
      <c r="F2092" t="inlineStr">
        <is>
          <t>P0131</t>
        </is>
      </c>
      <c r="G2092" t="inlineStr">
        <is>
          <t>Prod_0131</t>
        </is>
      </c>
      <c r="H2092" t="inlineStr">
        <is>
          <t>Beverages</t>
        </is>
      </c>
      <c r="I2092" t="n">
        <v>6</v>
      </c>
      <c r="J2092" t="n">
        <v>407.99</v>
      </c>
      <c r="K2092" t="n">
        <v>0.05</v>
      </c>
      <c r="L2092">
        <f>I2092*J2092*(1-K2092)</f>
        <v/>
      </c>
      <c r="M2092">
        <f>VLOOKUP(F2092,Products!A:D,4,FALSE)*I2092</f>
        <v/>
      </c>
      <c r="N2092">
        <f>L2092-M2092</f>
        <v/>
      </c>
    </row>
    <row r="2093">
      <c r="A2093" t="inlineStr">
        <is>
          <t>T1002091</t>
        </is>
      </c>
      <c r="B2093" t="inlineStr">
        <is>
          <t>2023-06-03</t>
        </is>
      </c>
      <c r="C2093" t="inlineStr">
        <is>
          <t>S028</t>
        </is>
      </c>
      <c r="D2093" t="inlineStr">
        <is>
          <t>Store_028</t>
        </is>
      </c>
      <c r="E2093" t="inlineStr">
        <is>
          <t>North</t>
        </is>
      </c>
      <c r="F2093" t="inlineStr">
        <is>
          <t>P0002</t>
        </is>
      </c>
      <c r="G2093" t="inlineStr">
        <is>
          <t>Prod_0002</t>
        </is>
      </c>
      <c r="H2093" t="inlineStr">
        <is>
          <t>Food</t>
        </is>
      </c>
      <c r="I2093" t="n">
        <v>8</v>
      </c>
      <c r="J2093" t="n">
        <v>252.24</v>
      </c>
      <c r="K2093" t="n">
        <v>0.05</v>
      </c>
      <c r="L2093">
        <f>I2093*J2093*(1-K2093)</f>
        <v/>
      </c>
      <c r="M2093">
        <f>VLOOKUP(F2093,Products!A:D,4,FALSE)*I2093</f>
        <v/>
      </c>
      <c r="N2093">
        <f>L2093-M2093</f>
        <v/>
      </c>
    </row>
    <row r="2094">
      <c r="A2094" t="inlineStr">
        <is>
          <t>T1002092</t>
        </is>
      </c>
      <c r="B2094" t="inlineStr">
        <is>
          <t>2025-01-03</t>
        </is>
      </c>
      <c r="C2094" t="inlineStr">
        <is>
          <t>S013</t>
        </is>
      </c>
      <c r="D2094" t="inlineStr">
        <is>
          <t>Store_013</t>
        </is>
      </c>
      <c r="E2094" t="inlineStr">
        <is>
          <t>North</t>
        </is>
      </c>
      <c r="F2094" t="inlineStr">
        <is>
          <t>P0049</t>
        </is>
      </c>
      <c r="G2094" t="inlineStr">
        <is>
          <t>Prod_0049</t>
        </is>
      </c>
      <c r="H2094" t="inlineStr">
        <is>
          <t>Beverages</t>
        </is>
      </c>
      <c r="I2094" t="n">
        <v>7</v>
      </c>
      <c r="J2094" t="n">
        <v>233.19</v>
      </c>
      <c r="K2094" t="n">
        <v>0.1</v>
      </c>
      <c r="L2094">
        <f>I2094*J2094*(1-K2094)</f>
        <v/>
      </c>
      <c r="M2094">
        <f>VLOOKUP(F2094,Products!A:D,4,FALSE)*I2094</f>
        <v/>
      </c>
      <c r="N2094">
        <f>L2094-M2094</f>
        <v/>
      </c>
    </row>
    <row r="2095">
      <c r="A2095" t="inlineStr">
        <is>
          <t>T1002093</t>
        </is>
      </c>
      <c r="B2095" t="inlineStr">
        <is>
          <t>2024-01-30</t>
        </is>
      </c>
      <c r="C2095" t="inlineStr">
        <is>
          <t>S027</t>
        </is>
      </c>
      <c r="D2095" t="inlineStr">
        <is>
          <t>Store_027</t>
        </is>
      </c>
      <c r="E2095" t="inlineStr">
        <is>
          <t>South</t>
        </is>
      </c>
      <c r="F2095" t="inlineStr">
        <is>
          <t>P0073</t>
        </is>
      </c>
      <c r="G2095" t="inlineStr">
        <is>
          <t>Prod_0073</t>
        </is>
      </c>
      <c r="H2095" t="inlineStr">
        <is>
          <t>Food</t>
        </is>
      </c>
      <c r="I2095" t="n">
        <v>6</v>
      </c>
      <c r="J2095" t="n">
        <v>592.13</v>
      </c>
      <c r="K2095" t="n">
        <v>0</v>
      </c>
      <c r="L2095">
        <f>I2095*J2095*(1-K2095)</f>
        <v/>
      </c>
      <c r="M2095">
        <f>VLOOKUP(F2095,Products!A:D,4,FALSE)*I2095</f>
        <v/>
      </c>
      <c r="N2095">
        <f>L2095-M2095</f>
        <v/>
      </c>
    </row>
    <row r="2096">
      <c r="A2096" t="inlineStr">
        <is>
          <t>T1002094</t>
        </is>
      </c>
      <c r="B2096" t="inlineStr">
        <is>
          <t>2025-05-28</t>
        </is>
      </c>
      <c r="C2096" t="inlineStr">
        <is>
          <t>S008</t>
        </is>
      </c>
      <c r="D2096" t="inlineStr">
        <is>
          <t>Store_008</t>
        </is>
      </c>
      <c r="E2096" t="inlineStr">
        <is>
          <t>East</t>
        </is>
      </c>
      <c r="F2096" t="inlineStr">
        <is>
          <t>P0011</t>
        </is>
      </c>
      <c r="G2096" t="inlineStr">
        <is>
          <t>Prod_0011</t>
        </is>
      </c>
      <c r="H2096" t="inlineStr">
        <is>
          <t>Household</t>
        </is>
      </c>
      <c r="I2096" t="n">
        <v>1</v>
      </c>
      <c r="J2096" t="n">
        <v>381.75</v>
      </c>
      <c r="K2096" t="n">
        <v>0</v>
      </c>
      <c r="L2096">
        <f>I2096*J2096*(1-K2096)</f>
        <v/>
      </c>
      <c r="M2096">
        <f>VLOOKUP(F2096,Products!A:D,4,FALSE)*I2096</f>
        <v/>
      </c>
      <c r="N2096">
        <f>L2096-M2096</f>
        <v/>
      </c>
    </row>
    <row r="2097">
      <c r="A2097" t="inlineStr">
        <is>
          <t>T1002095</t>
        </is>
      </c>
      <c r="B2097" t="inlineStr">
        <is>
          <t>2025-05-18</t>
        </is>
      </c>
      <c r="C2097" t="inlineStr">
        <is>
          <t>S040</t>
        </is>
      </c>
      <c r="D2097" t="inlineStr">
        <is>
          <t>Store_040</t>
        </is>
      </c>
      <c r="E2097" t="inlineStr">
        <is>
          <t>Central</t>
        </is>
      </c>
      <c r="F2097" t="inlineStr">
        <is>
          <t>P0097</t>
        </is>
      </c>
      <c r="G2097" t="inlineStr">
        <is>
          <t>Prod_0097</t>
        </is>
      </c>
      <c r="H2097" t="inlineStr">
        <is>
          <t>Clothing</t>
        </is>
      </c>
      <c r="I2097" t="n">
        <v>7</v>
      </c>
      <c r="J2097" t="n">
        <v>224.29</v>
      </c>
      <c r="K2097" t="n">
        <v>0</v>
      </c>
      <c r="L2097">
        <f>I2097*J2097*(1-K2097)</f>
        <v/>
      </c>
      <c r="M2097">
        <f>VLOOKUP(F2097,Products!A:D,4,FALSE)*I2097</f>
        <v/>
      </c>
      <c r="N2097">
        <f>L2097-M2097</f>
        <v/>
      </c>
    </row>
    <row r="2098">
      <c r="A2098" t="inlineStr">
        <is>
          <t>T1002096</t>
        </is>
      </c>
      <c r="B2098" t="inlineStr">
        <is>
          <t>2023-04-04</t>
        </is>
      </c>
      <c r="C2098" t="inlineStr">
        <is>
          <t>S032</t>
        </is>
      </c>
      <c r="D2098" t="inlineStr">
        <is>
          <t>Store_032</t>
        </is>
      </c>
      <c r="E2098" t="inlineStr">
        <is>
          <t>Central</t>
        </is>
      </c>
      <c r="F2098" t="inlineStr">
        <is>
          <t>P0049</t>
        </is>
      </c>
      <c r="G2098" t="inlineStr">
        <is>
          <t>Prod_0049</t>
        </is>
      </c>
      <c r="H2098" t="inlineStr">
        <is>
          <t>Beverages</t>
        </is>
      </c>
      <c r="I2098" t="n">
        <v>6</v>
      </c>
      <c r="J2098" t="n">
        <v>254.23</v>
      </c>
      <c r="K2098" t="n">
        <v>0</v>
      </c>
      <c r="L2098">
        <f>I2098*J2098*(1-K2098)</f>
        <v/>
      </c>
      <c r="M2098">
        <f>VLOOKUP(F2098,Products!A:D,4,FALSE)*I2098</f>
        <v/>
      </c>
      <c r="N2098">
        <f>L2098-M2098</f>
        <v/>
      </c>
    </row>
    <row r="2099">
      <c r="A2099" t="inlineStr">
        <is>
          <t>T1002097</t>
        </is>
      </c>
      <c r="B2099" t="inlineStr">
        <is>
          <t>2025-06-30</t>
        </is>
      </c>
      <c r="C2099" t="inlineStr">
        <is>
          <t>S005</t>
        </is>
      </c>
      <c r="D2099" t="inlineStr">
        <is>
          <t>Store_005</t>
        </is>
      </c>
      <c r="E2099" t="inlineStr">
        <is>
          <t>Central</t>
        </is>
      </c>
      <c r="F2099" t="inlineStr">
        <is>
          <t>P0178</t>
        </is>
      </c>
      <c r="G2099" t="inlineStr">
        <is>
          <t>Prod_0178</t>
        </is>
      </c>
      <c r="H2099" t="inlineStr">
        <is>
          <t>Beverages</t>
        </is>
      </c>
      <c r="I2099" t="n">
        <v>8</v>
      </c>
      <c r="J2099" t="n">
        <v>616.71</v>
      </c>
      <c r="K2099" t="n">
        <v>0.15</v>
      </c>
      <c r="L2099">
        <f>I2099*J2099*(1-K2099)</f>
        <v/>
      </c>
      <c r="M2099">
        <f>VLOOKUP(F2099,Products!A:D,4,FALSE)*I2099</f>
        <v/>
      </c>
      <c r="N2099">
        <f>L2099-M2099</f>
        <v/>
      </c>
    </row>
    <row r="2100">
      <c r="A2100" t="inlineStr">
        <is>
          <t>T1002098</t>
        </is>
      </c>
      <c r="B2100" t="inlineStr">
        <is>
          <t>2023-11-04</t>
        </is>
      </c>
      <c r="C2100" t="inlineStr">
        <is>
          <t>S005</t>
        </is>
      </c>
      <c r="D2100" t="inlineStr">
        <is>
          <t>Store_005</t>
        </is>
      </c>
      <c r="E2100" t="inlineStr">
        <is>
          <t>Central</t>
        </is>
      </c>
      <c r="F2100" t="inlineStr">
        <is>
          <t>P0147</t>
        </is>
      </c>
      <c r="G2100" t="inlineStr">
        <is>
          <t>Prod_0147</t>
        </is>
      </c>
      <c r="H2100" t="inlineStr">
        <is>
          <t>Stationery</t>
        </is>
      </c>
      <c r="I2100" t="n">
        <v>1</v>
      </c>
      <c r="J2100" t="n">
        <v>434.74</v>
      </c>
      <c r="K2100" t="n">
        <v>0</v>
      </c>
      <c r="L2100">
        <f>I2100*J2100*(1-K2100)</f>
        <v/>
      </c>
      <c r="M2100">
        <f>VLOOKUP(F2100,Products!A:D,4,FALSE)*I2100</f>
        <v/>
      </c>
      <c r="N2100">
        <f>L2100-M2100</f>
        <v/>
      </c>
    </row>
    <row r="2101">
      <c r="A2101" t="inlineStr">
        <is>
          <t>T1002099</t>
        </is>
      </c>
      <c r="B2101" t="inlineStr">
        <is>
          <t>2023-10-17</t>
        </is>
      </c>
      <c r="C2101" t="inlineStr">
        <is>
          <t>S039</t>
        </is>
      </c>
      <c r="D2101" t="inlineStr">
        <is>
          <t>Store_039</t>
        </is>
      </c>
      <c r="E2101" t="inlineStr">
        <is>
          <t>North</t>
        </is>
      </c>
      <c r="F2101" t="inlineStr">
        <is>
          <t>P0096</t>
        </is>
      </c>
      <c r="G2101" t="inlineStr">
        <is>
          <t>Prod_0096</t>
        </is>
      </c>
      <c r="H2101" t="inlineStr">
        <is>
          <t>Beverages</t>
        </is>
      </c>
      <c r="I2101" t="n">
        <v>6</v>
      </c>
      <c r="J2101" t="n">
        <v>416.85</v>
      </c>
      <c r="K2101" t="n">
        <v>0</v>
      </c>
      <c r="L2101">
        <f>I2101*J2101*(1-K2101)</f>
        <v/>
      </c>
      <c r="M2101">
        <f>VLOOKUP(F2101,Products!A:D,4,FALSE)*I2101</f>
        <v/>
      </c>
      <c r="N2101">
        <f>L2101-M2101</f>
        <v/>
      </c>
    </row>
    <row r="2102">
      <c r="A2102" t="inlineStr">
        <is>
          <t>T1002100</t>
        </is>
      </c>
      <c r="B2102" t="inlineStr">
        <is>
          <t>2023-10-16</t>
        </is>
      </c>
      <c r="C2102" t="inlineStr">
        <is>
          <t>S002</t>
        </is>
      </c>
      <c r="D2102" t="inlineStr">
        <is>
          <t>Store_002</t>
        </is>
      </c>
      <c r="E2102" t="inlineStr">
        <is>
          <t>South</t>
        </is>
      </c>
      <c r="F2102" t="inlineStr">
        <is>
          <t>P0171</t>
        </is>
      </c>
      <c r="G2102" t="inlineStr">
        <is>
          <t>Prod_0171</t>
        </is>
      </c>
      <c r="H2102" t="inlineStr">
        <is>
          <t>Household</t>
        </is>
      </c>
      <c r="I2102" t="n">
        <v>9</v>
      </c>
      <c r="J2102" t="n">
        <v>347.06</v>
      </c>
      <c r="K2102" t="n">
        <v>0.1</v>
      </c>
      <c r="L2102">
        <f>I2102*J2102*(1-K2102)</f>
        <v/>
      </c>
      <c r="M2102">
        <f>VLOOKUP(F2102,Products!A:D,4,FALSE)*I2102</f>
        <v/>
      </c>
      <c r="N2102">
        <f>L2102-M2102</f>
        <v/>
      </c>
    </row>
    <row r="2103">
      <c r="A2103" t="inlineStr">
        <is>
          <t>T1002101</t>
        </is>
      </c>
      <c r="B2103" t="inlineStr">
        <is>
          <t>2023-09-06</t>
        </is>
      </c>
      <c r="C2103" t="inlineStr">
        <is>
          <t>S033</t>
        </is>
      </c>
      <c r="D2103" t="inlineStr">
        <is>
          <t>Store_033</t>
        </is>
      </c>
      <c r="E2103" t="inlineStr">
        <is>
          <t>North</t>
        </is>
      </c>
      <c r="F2103" t="inlineStr">
        <is>
          <t>P0150</t>
        </is>
      </c>
      <c r="G2103" t="inlineStr">
        <is>
          <t>Prod_0150</t>
        </is>
      </c>
      <c r="H2103" t="inlineStr">
        <is>
          <t>Clothing</t>
        </is>
      </c>
      <c r="I2103" t="n">
        <v>6</v>
      </c>
      <c r="J2103" t="n">
        <v>311.45</v>
      </c>
      <c r="K2103" t="n">
        <v>0.1</v>
      </c>
      <c r="L2103">
        <f>I2103*J2103*(1-K2103)</f>
        <v/>
      </c>
      <c r="M2103">
        <f>VLOOKUP(F2103,Products!A:D,4,FALSE)*I2103</f>
        <v/>
      </c>
      <c r="N2103">
        <f>L2103-M2103</f>
        <v/>
      </c>
    </row>
    <row r="2104">
      <c r="A2104" t="inlineStr">
        <is>
          <t>T1002102</t>
        </is>
      </c>
      <c r="B2104" t="inlineStr">
        <is>
          <t>2023-09-30</t>
        </is>
      </c>
      <c r="C2104" t="inlineStr">
        <is>
          <t>S038</t>
        </is>
      </c>
      <c r="D2104" t="inlineStr">
        <is>
          <t>Store_038</t>
        </is>
      </c>
      <c r="E2104" t="inlineStr">
        <is>
          <t>East</t>
        </is>
      </c>
      <c r="F2104" t="inlineStr">
        <is>
          <t>P0071</t>
        </is>
      </c>
      <c r="G2104" t="inlineStr">
        <is>
          <t>Prod_0071</t>
        </is>
      </c>
      <c r="H2104" t="inlineStr">
        <is>
          <t>Beverages</t>
        </is>
      </c>
      <c r="I2104" t="n">
        <v>4</v>
      </c>
      <c r="J2104" t="n">
        <v>510.73</v>
      </c>
      <c r="K2104" t="n">
        <v>0.05</v>
      </c>
      <c r="L2104">
        <f>I2104*J2104*(1-K2104)</f>
        <v/>
      </c>
      <c r="M2104">
        <f>VLOOKUP(F2104,Products!A:D,4,FALSE)*I2104</f>
        <v/>
      </c>
      <c r="N2104">
        <f>L2104-M2104</f>
        <v/>
      </c>
    </row>
    <row r="2105">
      <c r="A2105" t="inlineStr">
        <is>
          <t>T1002103</t>
        </is>
      </c>
      <c r="B2105" t="inlineStr">
        <is>
          <t>2025-07-25</t>
        </is>
      </c>
      <c r="C2105" t="inlineStr">
        <is>
          <t>S050</t>
        </is>
      </c>
      <c r="D2105" t="inlineStr">
        <is>
          <t>Store_050</t>
        </is>
      </c>
      <c r="E2105" t="inlineStr">
        <is>
          <t>South</t>
        </is>
      </c>
      <c r="F2105" t="inlineStr">
        <is>
          <t>P0055</t>
        </is>
      </c>
      <c r="G2105" t="inlineStr">
        <is>
          <t>Prod_0055</t>
        </is>
      </c>
      <c r="H2105" t="inlineStr">
        <is>
          <t>Beverages</t>
        </is>
      </c>
      <c r="I2105" t="n">
        <v>1</v>
      </c>
      <c r="J2105" t="n">
        <v>178.16</v>
      </c>
      <c r="K2105" t="n">
        <v>0</v>
      </c>
      <c r="L2105">
        <f>I2105*J2105*(1-K2105)</f>
        <v/>
      </c>
      <c r="M2105">
        <f>VLOOKUP(F2105,Products!A:D,4,FALSE)*I2105</f>
        <v/>
      </c>
      <c r="N2105">
        <f>L2105-M2105</f>
        <v/>
      </c>
    </row>
    <row r="2106">
      <c r="A2106" t="inlineStr">
        <is>
          <t>T1002104</t>
        </is>
      </c>
      <c r="B2106" t="inlineStr">
        <is>
          <t>2025-03-12</t>
        </is>
      </c>
      <c r="C2106" t="inlineStr">
        <is>
          <t>S034</t>
        </is>
      </c>
      <c r="D2106" t="inlineStr">
        <is>
          <t>Store_034</t>
        </is>
      </c>
      <c r="E2106" t="inlineStr">
        <is>
          <t>Central</t>
        </is>
      </c>
      <c r="F2106" t="inlineStr">
        <is>
          <t>P0141</t>
        </is>
      </c>
      <c r="G2106" t="inlineStr">
        <is>
          <t>Prod_0141</t>
        </is>
      </c>
      <c r="H2106" t="inlineStr">
        <is>
          <t>Food</t>
        </is>
      </c>
      <c r="I2106" t="n">
        <v>6</v>
      </c>
      <c r="J2106" t="n">
        <v>900.79</v>
      </c>
      <c r="K2106" t="n">
        <v>0</v>
      </c>
      <c r="L2106">
        <f>I2106*J2106*(1-K2106)</f>
        <v/>
      </c>
      <c r="M2106">
        <f>VLOOKUP(F2106,Products!A:D,4,FALSE)*I2106</f>
        <v/>
      </c>
      <c r="N2106">
        <f>L2106-M2106</f>
        <v/>
      </c>
    </row>
    <row r="2107">
      <c r="A2107" t="inlineStr">
        <is>
          <t>T1002105</t>
        </is>
      </c>
      <c r="B2107" t="inlineStr">
        <is>
          <t>2023-07-12</t>
        </is>
      </c>
      <c r="C2107" t="inlineStr">
        <is>
          <t>S032</t>
        </is>
      </c>
      <c r="D2107" t="inlineStr">
        <is>
          <t>Store_032</t>
        </is>
      </c>
      <c r="E2107" t="inlineStr">
        <is>
          <t>Central</t>
        </is>
      </c>
      <c r="F2107" t="inlineStr">
        <is>
          <t>P0123</t>
        </is>
      </c>
      <c r="G2107" t="inlineStr">
        <is>
          <t>Prod_0123</t>
        </is>
      </c>
      <c r="H2107" t="inlineStr">
        <is>
          <t>Food</t>
        </is>
      </c>
      <c r="I2107" t="n">
        <v>8</v>
      </c>
      <c r="J2107" t="n">
        <v>541.86</v>
      </c>
      <c r="K2107" t="n">
        <v>0.05</v>
      </c>
      <c r="L2107">
        <f>I2107*J2107*(1-K2107)</f>
        <v/>
      </c>
      <c r="M2107">
        <f>VLOOKUP(F2107,Products!A:D,4,FALSE)*I2107</f>
        <v/>
      </c>
      <c r="N2107">
        <f>L2107-M2107</f>
        <v/>
      </c>
    </row>
    <row r="2108">
      <c r="A2108" t="inlineStr">
        <is>
          <t>T1002106</t>
        </is>
      </c>
      <c r="B2108" t="inlineStr">
        <is>
          <t>2024-12-26</t>
        </is>
      </c>
      <c r="C2108" t="inlineStr">
        <is>
          <t>S027</t>
        </is>
      </c>
      <c r="D2108" t="inlineStr">
        <is>
          <t>Store_027</t>
        </is>
      </c>
      <c r="E2108" t="inlineStr">
        <is>
          <t>South</t>
        </is>
      </c>
      <c r="F2108" t="inlineStr">
        <is>
          <t>P0173</t>
        </is>
      </c>
      <c r="G2108" t="inlineStr">
        <is>
          <t>Prod_0173</t>
        </is>
      </c>
      <c r="H2108" t="inlineStr">
        <is>
          <t>Toys</t>
        </is>
      </c>
      <c r="I2108" t="n">
        <v>4</v>
      </c>
      <c r="J2108" t="n">
        <v>724.29</v>
      </c>
      <c r="K2108" t="n">
        <v>0.05</v>
      </c>
      <c r="L2108">
        <f>I2108*J2108*(1-K2108)</f>
        <v/>
      </c>
      <c r="M2108">
        <f>VLOOKUP(F2108,Products!A:D,4,FALSE)*I2108</f>
        <v/>
      </c>
      <c r="N2108">
        <f>L2108-M2108</f>
        <v/>
      </c>
    </row>
    <row r="2109">
      <c r="A2109" t="inlineStr">
        <is>
          <t>T1002107</t>
        </is>
      </c>
      <c r="B2109" t="inlineStr">
        <is>
          <t>2024-06-10</t>
        </is>
      </c>
      <c r="C2109" t="inlineStr">
        <is>
          <t>S037</t>
        </is>
      </c>
      <c r="D2109" t="inlineStr">
        <is>
          <t>Store_037</t>
        </is>
      </c>
      <c r="E2109" t="inlineStr">
        <is>
          <t>East</t>
        </is>
      </c>
      <c r="F2109" t="inlineStr">
        <is>
          <t>P0139</t>
        </is>
      </c>
      <c r="G2109" t="inlineStr">
        <is>
          <t>Prod_0139</t>
        </is>
      </c>
      <c r="H2109" t="inlineStr">
        <is>
          <t>Clothing</t>
        </is>
      </c>
      <c r="I2109" t="n">
        <v>9</v>
      </c>
      <c r="J2109" t="n">
        <v>737.26</v>
      </c>
      <c r="K2109" t="n">
        <v>0</v>
      </c>
      <c r="L2109">
        <f>I2109*J2109*(1-K2109)</f>
        <v/>
      </c>
      <c r="M2109">
        <f>VLOOKUP(F2109,Products!A:D,4,FALSE)*I2109</f>
        <v/>
      </c>
      <c r="N2109">
        <f>L2109-M2109</f>
        <v/>
      </c>
    </row>
    <row r="2110">
      <c r="A2110" t="inlineStr">
        <is>
          <t>T1002108</t>
        </is>
      </c>
      <c r="B2110" t="inlineStr">
        <is>
          <t>2025-08-16</t>
        </is>
      </c>
      <c r="C2110" t="inlineStr">
        <is>
          <t>S019</t>
        </is>
      </c>
      <c r="D2110" t="inlineStr">
        <is>
          <t>Store_019</t>
        </is>
      </c>
      <c r="E2110" t="inlineStr">
        <is>
          <t>East</t>
        </is>
      </c>
      <c r="F2110" t="inlineStr">
        <is>
          <t>P0017</t>
        </is>
      </c>
      <c r="G2110" t="inlineStr">
        <is>
          <t>Prod_0017</t>
        </is>
      </c>
      <c r="H2110" t="inlineStr">
        <is>
          <t>Food</t>
        </is>
      </c>
      <c r="I2110" t="n">
        <v>1</v>
      </c>
      <c r="J2110" t="n">
        <v>579.73</v>
      </c>
      <c r="K2110" t="n">
        <v>0</v>
      </c>
      <c r="L2110">
        <f>I2110*J2110*(1-K2110)</f>
        <v/>
      </c>
      <c r="M2110">
        <f>VLOOKUP(F2110,Products!A:D,4,FALSE)*I2110</f>
        <v/>
      </c>
      <c r="N2110">
        <f>L2110-M2110</f>
        <v/>
      </c>
    </row>
    <row r="2111">
      <c r="A2111" t="inlineStr">
        <is>
          <t>T1002109</t>
        </is>
      </c>
      <c r="B2111" t="inlineStr">
        <is>
          <t>2023-08-06</t>
        </is>
      </c>
      <c r="C2111" t="inlineStr">
        <is>
          <t>S043</t>
        </is>
      </c>
      <c r="D2111" t="inlineStr">
        <is>
          <t>Store_043</t>
        </is>
      </c>
      <c r="E2111" t="inlineStr">
        <is>
          <t>East</t>
        </is>
      </c>
      <c r="F2111" t="inlineStr">
        <is>
          <t>P0008</t>
        </is>
      </c>
      <c r="G2111" t="inlineStr">
        <is>
          <t>Prod_0008</t>
        </is>
      </c>
      <c r="H2111" t="inlineStr">
        <is>
          <t>Electronics</t>
        </is>
      </c>
      <c r="I2111" t="n">
        <v>3</v>
      </c>
      <c r="J2111" t="n">
        <v>319.82</v>
      </c>
      <c r="K2111" t="n">
        <v>0</v>
      </c>
      <c r="L2111">
        <f>I2111*J2111*(1-K2111)</f>
        <v/>
      </c>
      <c r="M2111">
        <f>VLOOKUP(F2111,Products!A:D,4,FALSE)*I2111</f>
        <v/>
      </c>
      <c r="N2111">
        <f>L2111-M2111</f>
        <v/>
      </c>
    </row>
    <row r="2112">
      <c r="A2112" t="inlineStr">
        <is>
          <t>T1002110</t>
        </is>
      </c>
      <c r="B2112" t="inlineStr">
        <is>
          <t>2024-03-13</t>
        </is>
      </c>
      <c r="C2112" t="inlineStr">
        <is>
          <t>S044</t>
        </is>
      </c>
      <c r="D2112" t="inlineStr">
        <is>
          <t>Store_044</t>
        </is>
      </c>
      <c r="E2112" t="inlineStr">
        <is>
          <t>North</t>
        </is>
      </c>
      <c r="F2112" t="inlineStr">
        <is>
          <t>P0141</t>
        </is>
      </c>
      <c r="G2112" t="inlineStr">
        <is>
          <t>Prod_0141</t>
        </is>
      </c>
      <c r="H2112" t="inlineStr">
        <is>
          <t>Food</t>
        </is>
      </c>
      <c r="I2112" t="n">
        <v>7</v>
      </c>
      <c r="J2112" t="n">
        <v>1045.92</v>
      </c>
      <c r="K2112" t="n">
        <v>0.05</v>
      </c>
      <c r="L2112">
        <f>I2112*J2112*(1-K2112)</f>
        <v/>
      </c>
      <c r="M2112">
        <f>VLOOKUP(F2112,Products!A:D,4,FALSE)*I2112</f>
        <v/>
      </c>
      <c r="N2112">
        <f>L2112-M2112</f>
        <v/>
      </c>
    </row>
    <row r="2113">
      <c r="A2113" t="inlineStr">
        <is>
          <t>T1002111</t>
        </is>
      </c>
      <c r="B2113" t="inlineStr">
        <is>
          <t>2023-04-24</t>
        </is>
      </c>
      <c r="C2113" t="inlineStr">
        <is>
          <t>S019</t>
        </is>
      </c>
      <c r="D2113" t="inlineStr">
        <is>
          <t>Store_019</t>
        </is>
      </c>
      <c r="E2113" t="inlineStr">
        <is>
          <t>East</t>
        </is>
      </c>
      <c r="F2113" t="inlineStr">
        <is>
          <t>P0012</t>
        </is>
      </c>
      <c r="G2113" t="inlineStr">
        <is>
          <t>Prod_0012</t>
        </is>
      </c>
      <c r="H2113" t="inlineStr">
        <is>
          <t>Food</t>
        </is>
      </c>
      <c r="I2113" t="n">
        <v>2</v>
      </c>
      <c r="J2113" t="n">
        <v>664.85</v>
      </c>
      <c r="K2113" t="n">
        <v>0.05</v>
      </c>
      <c r="L2113">
        <f>I2113*J2113*(1-K2113)</f>
        <v/>
      </c>
      <c r="M2113">
        <f>VLOOKUP(F2113,Products!A:D,4,FALSE)*I2113</f>
        <v/>
      </c>
      <c r="N2113">
        <f>L2113-M2113</f>
        <v/>
      </c>
    </row>
    <row r="2114">
      <c r="A2114" t="inlineStr">
        <is>
          <t>T1002112</t>
        </is>
      </c>
      <c r="B2114" t="inlineStr">
        <is>
          <t>2025-06-12</t>
        </is>
      </c>
      <c r="C2114" t="inlineStr">
        <is>
          <t>S029</t>
        </is>
      </c>
      <c r="D2114" t="inlineStr">
        <is>
          <t>Store_029</t>
        </is>
      </c>
      <c r="E2114" t="inlineStr">
        <is>
          <t>South</t>
        </is>
      </c>
      <c r="F2114" t="inlineStr">
        <is>
          <t>P0161</t>
        </is>
      </c>
      <c r="G2114" t="inlineStr">
        <is>
          <t>Prod_0161</t>
        </is>
      </c>
      <c r="H2114" t="inlineStr">
        <is>
          <t>Household</t>
        </is>
      </c>
      <c r="I2114" t="n">
        <v>5</v>
      </c>
      <c r="J2114" t="n">
        <v>106.26</v>
      </c>
      <c r="K2114" t="n">
        <v>0.1</v>
      </c>
      <c r="L2114">
        <f>I2114*J2114*(1-K2114)</f>
        <v/>
      </c>
      <c r="M2114">
        <f>VLOOKUP(F2114,Products!A:D,4,FALSE)*I2114</f>
        <v/>
      </c>
      <c r="N2114">
        <f>L2114-M2114</f>
        <v/>
      </c>
    </row>
    <row r="2115">
      <c r="A2115" t="inlineStr">
        <is>
          <t>T1002113</t>
        </is>
      </c>
      <c r="B2115" t="inlineStr">
        <is>
          <t>2023-07-22</t>
        </is>
      </c>
      <c r="C2115" t="inlineStr">
        <is>
          <t>S030</t>
        </is>
      </c>
      <c r="D2115" t="inlineStr">
        <is>
          <t>Store_030</t>
        </is>
      </c>
      <c r="E2115" t="inlineStr">
        <is>
          <t>North</t>
        </is>
      </c>
      <c r="F2115" t="inlineStr">
        <is>
          <t>P0177</t>
        </is>
      </c>
      <c r="G2115" t="inlineStr">
        <is>
          <t>Prod_0177</t>
        </is>
      </c>
      <c r="H2115" t="inlineStr">
        <is>
          <t>Household</t>
        </is>
      </c>
      <c r="I2115" t="n">
        <v>9</v>
      </c>
      <c r="J2115" t="n">
        <v>232.46</v>
      </c>
      <c r="K2115" t="n">
        <v>0.05</v>
      </c>
      <c r="L2115">
        <f>I2115*J2115*(1-K2115)</f>
        <v/>
      </c>
      <c r="M2115">
        <f>VLOOKUP(F2115,Products!A:D,4,FALSE)*I2115</f>
        <v/>
      </c>
      <c r="N2115">
        <f>L2115-M2115</f>
        <v/>
      </c>
    </row>
    <row r="2116">
      <c r="A2116" t="inlineStr">
        <is>
          <t>T1002114</t>
        </is>
      </c>
      <c r="B2116" t="inlineStr">
        <is>
          <t>2025-04-22</t>
        </is>
      </c>
      <c r="C2116" t="inlineStr">
        <is>
          <t>S039</t>
        </is>
      </c>
      <c r="D2116" t="inlineStr">
        <is>
          <t>Store_039</t>
        </is>
      </c>
      <c r="E2116" t="inlineStr">
        <is>
          <t>North</t>
        </is>
      </c>
      <c r="F2116" t="inlineStr">
        <is>
          <t>P0075</t>
        </is>
      </c>
      <c r="G2116" t="inlineStr">
        <is>
          <t>Prod_0075</t>
        </is>
      </c>
      <c r="H2116" t="inlineStr">
        <is>
          <t>Beverages</t>
        </is>
      </c>
      <c r="I2116" t="n">
        <v>6</v>
      </c>
      <c r="J2116" t="n">
        <v>987.8099999999999</v>
      </c>
      <c r="K2116" t="n">
        <v>0</v>
      </c>
      <c r="L2116">
        <f>I2116*J2116*(1-K2116)</f>
        <v/>
      </c>
      <c r="M2116">
        <f>VLOOKUP(F2116,Products!A:D,4,FALSE)*I2116</f>
        <v/>
      </c>
      <c r="N2116">
        <f>L2116-M2116</f>
        <v/>
      </c>
    </row>
    <row r="2117">
      <c r="A2117" t="inlineStr">
        <is>
          <t>T1002115</t>
        </is>
      </c>
      <c r="B2117" t="inlineStr">
        <is>
          <t>2024-08-04</t>
        </is>
      </c>
      <c r="C2117" t="inlineStr">
        <is>
          <t>S023</t>
        </is>
      </c>
      <c r="D2117" t="inlineStr">
        <is>
          <t>Store_023</t>
        </is>
      </c>
      <c r="E2117" t="inlineStr">
        <is>
          <t>South</t>
        </is>
      </c>
      <c r="F2117" t="inlineStr">
        <is>
          <t>P0035</t>
        </is>
      </c>
      <c r="G2117" t="inlineStr">
        <is>
          <t>Prod_0035</t>
        </is>
      </c>
      <c r="H2117" t="inlineStr">
        <is>
          <t>Beverages</t>
        </is>
      </c>
      <c r="I2117" t="n">
        <v>6</v>
      </c>
      <c r="J2117" t="n">
        <v>119.04</v>
      </c>
      <c r="K2117" t="n">
        <v>0</v>
      </c>
      <c r="L2117">
        <f>I2117*J2117*(1-K2117)</f>
        <v/>
      </c>
      <c r="M2117">
        <f>VLOOKUP(F2117,Products!A:D,4,FALSE)*I2117</f>
        <v/>
      </c>
      <c r="N2117">
        <f>L2117-M2117</f>
        <v/>
      </c>
    </row>
    <row r="2118">
      <c r="A2118" t="inlineStr">
        <is>
          <t>T1002116</t>
        </is>
      </c>
      <c r="B2118" t="inlineStr">
        <is>
          <t>2023-05-27</t>
        </is>
      </c>
      <c r="C2118" t="inlineStr">
        <is>
          <t>S011</t>
        </is>
      </c>
      <c r="D2118" t="inlineStr">
        <is>
          <t>Store_011</t>
        </is>
      </c>
      <c r="E2118" t="inlineStr">
        <is>
          <t>South</t>
        </is>
      </c>
      <c r="F2118" t="inlineStr">
        <is>
          <t>P0190</t>
        </is>
      </c>
      <c r="G2118" t="inlineStr">
        <is>
          <t>Prod_0190</t>
        </is>
      </c>
      <c r="H2118" t="inlineStr">
        <is>
          <t>Household</t>
        </is>
      </c>
      <c r="I2118" t="n">
        <v>4</v>
      </c>
      <c r="J2118" t="n">
        <v>277.5</v>
      </c>
      <c r="K2118" t="n">
        <v>0</v>
      </c>
      <c r="L2118">
        <f>I2118*J2118*(1-K2118)</f>
        <v/>
      </c>
      <c r="M2118">
        <f>VLOOKUP(F2118,Products!A:D,4,FALSE)*I2118</f>
        <v/>
      </c>
      <c r="N2118">
        <f>L2118-M2118</f>
        <v/>
      </c>
    </row>
    <row r="2119">
      <c r="A2119" t="inlineStr">
        <is>
          <t>T1002117</t>
        </is>
      </c>
      <c r="B2119" t="inlineStr">
        <is>
          <t>2025-02-01</t>
        </is>
      </c>
      <c r="C2119" t="inlineStr">
        <is>
          <t>S031</t>
        </is>
      </c>
      <c r="D2119" t="inlineStr">
        <is>
          <t>Store_031</t>
        </is>
      </c>
      <c r="E2119" t="inlineStr">
        <is>
          <t>Central</t>
        </is>
      </c>
      <c r="F2119" t="inlineStr">
        <is>
          <t>P0010</t>
        </is>
      </c>
      <c r="G2119" t="inlineStr">
        <is>
          <t>Prod_0010</t>
        </is>
      </c>
      <c r="H2119" t="inlineStr">
        <is>
          <t>Electronics</t>
        </is>
      </c>
      <c r="I2119" t="n">
        <v>4</v>
      </c>
      <c r="J2119" t="n">
        <v>611.05</v>
      </c>
      <c r="K2119" t="n">
        <v>0</v>
      </c>
      <c r="L2119">
        <f>I2119*J2119*(1-K2119)</f>
        <v/>
      </c>
      <c r="M2119">
        <f>VLOOKUP(F2119,Products!A:D,4,FALSE)*I2119</f>
        <v/>
      </c>
      <c r="N2119">
        <f>L2119-M2119</f>
        <v/>
      </c>
    </row>
    <row r="2120">
      <c r="A2120" t="inlineStr">
        <is>
          <t>T1002118</t>
        </is>
      </c>
      <c r="B2120" t="inlineStr">
        <is>
          <t>2025-08-02</t>
        </is>
      </c>
      <c r="C2120" t="inlineStr">
        <is>
          <t>S037</t>
        </is>
      </c>
      <c r="D2120" t="inlineStr">
        <is>
          <t>Store_037</t>
        </is>
      </c>
      <c r="E2120" t="inlineStr">
        <is>
          <t>East</t>
        </is>
      </c>
      <c r="F2120" t="inlineStr">
        <is>
          <t>P0145</t>
        </is>
      </c>
      <c r="G2120" t="inlineStr">
        <is>
          <t>Prod_0145</t>
        </is>
      </c>
      <c r="H2120" t="inlineStr">
        <is>
          <t>Electronics</t>
        </is>
      </c>
      <c r="I2120" t="n">
        <v>5</v>
      </c>
      <c r="J2120" t="n">
        <v>587.37</v>
      </c>
      <c r="K2120" t="n">
        <v>0.15</v>
      </c>
      <c r="L2120">
        <f>I2120*J2120*(1-K2120)</f>
        <v/>
      </c>
      <c r="M2120">
        <f>VLOOKUP(F2120,Products!A:D,4,FALSE)*I2120</f>
        <v/>
      </c>
      <c r="N2120">
        <f>L2120-M2120</f>
        <v/>
      </c>
    </row>
    <row r="2121">
      <c r="A2121" t="inlineStr">
        <is>
          <t>T1002119</t>
        </is>
      </c>
      <c r="B2121" t="inlineStr">
        <is>
          <t>2024-08-21</t>
        </is>
      </c>
      <c r="C2121" t="inlineStr">
        <is>
          <t>S049</t>
        </is>
      </c>
      <c r="D2121" t="inlineStr">
        <is>
          <t>Store_049</t>
        </is>
      </c>
      <c r="E2121" t="inlineStr">
        <is>
          <t>North</t>
        </is>
      </c>
      <c r="F2121" t="inlineStr">
        <is>
          <t>P0031</t>
        </is>
      </c>
      <c r="G2121" t="inlineStr">
        <is>
          <t>Prod_0031</t>
        </is>
      </c>
      <c r="H2121" t="inlineStr">
        <is>
          <t>Food</t>
        </is>
      </c>
      <c r="I2121" t="n">
        <v>3</v>
      </c>
      <c r="J2121" t="n">
        <v>191.75</v>
      </c>
      <c r="K2121" t="n">
        <v>0.05</v>
      </c>
      <c r="L2121">
        <f>I2121*J2121*(1-K2121)</f>
        <v/>
      </c>
      <c r="M2121">
        <f>VLOOKUP(F2121,Products!A:D,4,FALSE)*I2121</f>
        <v/>
      </c>
      <c r="N2121">
        <f>L2121-M2121</f>
        <v/>
      </c>
    </row>
    <row r="2122">
      <c r="A2122" t="inlineStr">
        <is>
          <t>T1002120</t>
        </is>
      </c>
      <c r="B2122" t="inlineStr">
        <is>
          <t>2023-01-09</t>
        </is>
      </c>
      <c r="C2122" t="inlineStr">
        <is>
          <t>S020</t>
        </is>
      </c>
      <c r="D2122" t="inlineStr">
        <is>
          <t>Store_020</t>
        </is>
      </c>
      <c r="E2122" t="inlineStr">
        <is>
          <t>West</t>
        </is>
      </c>
      <c r="F2122" t="inlineStr">
        <is>
          <t>P0191</t>
        </is>
      </c>
      <c r="G2122" t="inlineStr">
        <is>
          <t>Prod_0191</t>
        </is>
      </c>
      <c r="H2122" t="inlineStr">
        <is>
          <t>Food</t>
        </is>
      </c>
      <c r="I2122" t="n">
        <v>1</v>
      </c>
      <c r="J2122" t="n">
        <v>491.06</v>
      </c>
      <c r="K2122" t="n">
        <v>0.2</v>
      </c>
      <c r="L2122">
        <f>I2122*J2122*(1-K2122)</f>
        <v/>
      </c>
      <c r="M2122">
        <f>VLOOKUP(F2122,Products!A:D,4,FALSE)*I2122</f>
        <v/>
      </c>
      <c r="N2122">
        <f>L2122-M2122</f>
        <v/>
      </c>
    </row>
    <row r="2123">
      <c r="A2123" t="inlineStr">
        <is>
          <t>T1002121</t>
        </is>
      </c>
      <c r="B2123" t="inlineStr">
        <is>
          <t>2024-01-06</t>
        </is>
      </c>
      <c r="C2123" t="inlineStr">
        <is>
          <t>S018</t>
        </is>
      </c>
      <c r="D2123" t="inlineStr">
        <is>
          <t>Store_018</t>
        </is>
      </c>
      <c r="E2123" t="inlineStr">
        <is>
          <t>South</t>
        </is>
      </c>
      <c r="F2123" t="inlineStr">
        <is>
          <t>P0067</t>
        </is>
      </c>
      <c r="G2123" t="inlineStr">
        <is>
          <t>Prod_0067</t>
        </is>
      </c>
      <c r="H2123" t="inlineStr">
        <is>
          <t>Toys</t>
        </is>
      </c>
      <c r="I2123" t="n">
        <v>5</v>
      </c>
      <c r="J2123" t="n">
        <v>142.94</v>
      </c>
      <c r="K2123" t="n">
        <v>0</v>
      </c>
      <c r="L2123">
        <f>I2123*J2123*(1-K2123)</f>
        <v/>
      </c>
      <c r="M2123">
        <f>VLOOKUP(F2123,Products!A:D,4,FALSE)*I2123</f>
        <v/>
      </c>
      <c r="N2123">
        <f>L2123-M2123</f>
        <v/>
      </c>
    </row>
    <row r="2124">
      <c r="A2124" t="inlineStr">
        <is>
          <t>T1002122</t>
        </is>
      </c>
      <c r="B2124" t="inlineStr">
        <is>
          <t>2023-03-10</t>
        </is>
      </c>
      <c r="C2124" t="inlineStr">
        <is>
          <t>S030</t>
        </is>
      </c>
      <c r="D2124" t="inlineStr">
        <is>
          <t>Store_030</t>
        </is>
      </c>
      <c r="E2124" t="inlineStr">
        <is>
          <t>North</t>
        </is>
      </c>
      <c r="F2124" t="inlineStr">
        <is>
          <t>P0193</t>
        </is>
      </c>
      <c r="G2124" t="inlineStr">
        <is>
          <t>Prod_0193</t>
        </is>
      </c>
      <c r="H2124" t="inlineStr">
        <is>
          <t>Food</t>
        </is>
      </c>
      <c r="I2124" t="n">
        <v>2</v>
      </c>
      <c r="J2124" t="n">
        <v>465.49</v>
      </c>
      <c r="K2124" t="n">
        <v>0</v>
      </c>
      <c r="L2124">
        <f>I2124*J2124*(1-K2124)</f>
        <v/>
      </c>
      <c r="M2124">
        <f>VLOOKUP(F2124,Products!A:D,4,FALSE)*I2124</f>
        <v/>
      </c>
      <c r="N2124">
        <f>L2124-M2124</f>
        <v/>
      </c>
    </row>
    <row r="2125">
      <c r="A2125" t="inlineStr">
        <is>
          <t>T1002123</t>
        </is>
      </c>
      <c r="B2125" t="inlineStr">
        <is>
          <t>2023-02-05</t>
        </is>
      </c>
      <c r="C2125" t="inlineStr">
        <is>
          <t>S035</t>
        </is>
      </c>
      <c r="D2125" t="inlineStr">
        <is>
          <t>Store_035</t>
        </is>
      </c>
      <c r="E2125" t="inlineStr">
        <is>
          <t>Central</t>
        </is>
      </c>
      <c r="F2125" t="inlineStr">
        <is>
          <t>P0102</t>
        </is>
      </c>
      <c r="G2125" t="inlineStr">
        <is>
          <t>Prod_0102</t>
        </is>
      </c>
      <c r="H2125" t="inlineStr">
        <is>
          <t>Food</t>
        </is>
      </c>
      <c r="I2125" t="n">
        <v>2</v>
      </c>
      <c r="J2125" t="n">
        <v>559.6799999999999</v>
      </c>
      <c r="K2125" t="n">
        <v>0.1</v>
      </c>
      <c r="L2125">
        <f>I2125*J2125*(1-K2125)</f>
        <v/>
      </c>
      <c r="M2125">
        <f>VLOOKUP(F2125,Products!A:D,4,FALSE)*I2125</f>
        <v/>
      </c>
      <c r="N2125">
        <f>L2125-M2125</f>
        <v/>
      </c>
    </row>
    <row r="2126">
      <c r="A2126" t="inlineStr">
        <is>
          <t>T1002124</t>
        </is>
      </c>
      <c r="B2126" t="inlineStr">
        <is>
          <t>2024-09-14</t>
        </is>
      </c>
      <c r="C2126" t="inlineStr">
        <is>
          <t>S037</t>
        </is>
      </c>
      <c r="D2126" t="inlineStr">
        <is>
          <t>Store_037</t>
        </is>
      </c>
      <c r="E2126" t="inlineStr">
        <is>
          <t>East</t>
        </is>
      </c>
      <c r="F2126" t="inlineStr">
        <is>
          <t>P0165</t>
        </is>
      </c>
      <c r="G2126" t="inlineStr">
        <is>
          <t>Prod_0165</t>
        </is>
      </c>
      <c r="H2126" t="inlineStr">
        <is>
          <t>Clothing</t>
        </is>
      </c>
      <c r="I2126" t="n">
        <v>7</v>
      </c>
      <c r="J2126" t="n">
        <v>764.3200000000001</v>
      </c>
      <c r="K2126" t="n">
        <v>0</v>
      </c>
      <c r="L2126">
        <f>I2126*J2126*(1-K2126)</f>
        <v/>
      </c>
      <c r="M2126">
        <f>VLOOKUP(F2126,Products!A:D,4,FALSE)*I2126</f>
        <v/>
      </c>
      <c r="N2126">
        <f>L2126-M2126</f>
        <v/>
      </c>
    </row>
    <row r="2127">
      <c r="A2127" t="inlineStr">
        <is>
          <t>T1002125</t>
        </is>
      </c>
      <c r="B2127" t="inlineStr">
        <is>
          <t>2024-12-24</t>
        </is>
      </c>
      <c r="C2127" t="inlineStr">
        <is>
          <t>S043</t>
        </is>
      </c>
      <c r="D2127" t="inlineStr">
        <is>
          <t>Store_043</t>
        </is>
      </c>
      <c r="E2127" t="inlineStr">
        <is>
          <t>East</t>
        </is>
      </c>
      <c r="F2127" t="inlineStr">
        <is>
          <t>P0003</t>
        </is>
      </c>
      <c r="G2127" t="inlineStr">
        <is>
          <t>Prod_0003</t>
        </is>
      </c>
      <c r="H2127" t="inlineStr">
        <is>
          <t>Household</t>
        </is>
      </c>
      <c r="I2127" t="n">
        <v>9</v>
      </c>
      <c r="J2127" t="n">
        <v>82.29000000000001</v>
      </c>
      <c r="K2127" t="n">
        <v>0.1</v>
      </c>
      <c r="L2127">
        <f>I2127*J2127*(1-K2127)</f>
        <v/>
      </c>
      <c r="M2127">
        <f>VLOOKUP(F2127,Products!A:D,4,FALSE)*I2127</f>
        <v/>
      </c>
      <c r="N2127">
        <f>L2127-M2127</f>
        <v/>
      </c>
    </row>
    <row r="2128">
      <c r="A2128" t="inlineStr">
        <is>
          <t>T1002126</t>
        </is>
      </c>
      <c r="B2128" t="inlineStr">
        <is>
          <t>2023-10-25</t>
        </is>
      </c>
      <c r="C2128" t="inlineStr">
        <is>
          <t>S035</t>
        </is>
      </c>
      <c r="D2128" t="inlineStr">
        <is>
          <t>Store_035</t>
        </is>
      </c>
      <c r="E2128" t="inlineStr">
        <is>
          <t>Central</t>
        </is>
      </c>
      <c r="F2128" t="inlineStr">
        <is>
          <t>P0170</t>
        </is>
      </c>
      <c r="G2128" t="inlineStr">
        <is>
          <t>Prod_0170</t>
        </is>
      </c>
      <c r="H2128" t="inlineStr">
        <is>
          <t>Household</t>
        </is>
      </c>
      <c r="I2128" t="n">
        <v>9</v>
      </c>
      <c r="J2128" t="n">
        <v>484.03</v>
      </c>
      <c r="K2128" t="n">
        <v>0</v>
      </c>
      <c r="L2128">
        <f>I2128*J2128*(1-K2128)</f>
        <v/>
      </c>
      <c r="M2128">
        <f>VLOOKUP(F2128,Products!A:D,4,FALSE)*I2128</f>
        <v/>
      </c>
      <c r="N2128">
        <f>L2128-M2128</f>
        <v/>
      </c>
    </row>
    <row r="2129">
      <c r="A2129" t="inlineStr">
        <is>
          <t>T1002127</t>
        </is>
      </c>
      <c r="B2129" t="inlineStr">
        <is>
          <t>2024-04-13</t>
        </is>
      </c>
      <c r="C2129" t="inlineStr">
        <is>
          <t>S018</t>
        </is>
      </c>
      <c r="D2129" t="inlineStr">
        <is>
          <t>Store_018</t>
        </is>
      </c>
      <c r="E2129" t="inlineStr">
        <is>
          <t>South</t>
        </is>
      </c>
      <c r="F2129" t="inlineStr">
        <is>
          <t>P0111</t>
        </is>
      </c>
      <c r="G2129" t="inlineStr">
        <is>
          <t>Prod_0111</t>
        </is>
      </c>
      <c r="H2129" t="inlineStr">
        <is>
          <t>Clothing</t>
        </is>
      </c>
      <c r="I2129" t="n">
        <v>1</v>
      </c>
      <c r="J2129" t="n">
        <v>669.74</v>
      </c>
      <c r="K2129" t="n">
        <v>0</v>
      </c>
      <c r="L2129">
        <f>I2129*J2129*(1-K2129)</f>
        <v/>
      </c>
      <c r="M2129">
        <f>VLOOKUP(F2129,Products!A:D,4,FALSE)*I2129</f>
        <v/>
      </c>
      <c r="N2129">
        <f>L2129-M2129</f>
        <v/>
      </c>
    </row>
    <row r="2130">
      <c r="A2130" t="inlineStr">
        <is>
          <t>T1002128</t>
        </is>
      </c>
      <c r="B2130" t="inlineStr">
        <is>
          <t>2023-10-19</t>
        </is>
      </c>
      <c r="C2130" t="inlineStr">
        <is>
          <t>S033</t>
        </is>
      </c>
      <c r="D2130" t="inlineStr">
        <is>
          <t>Store_033</t>
        </is>
      </c>
      <c r="E2130" t="inlineStr">
        <is>
          <t>North</t>
        </is>
      </c>
      <c r="F2130" t="inlineStr">
        <is>
          <t>P0119</t>
        </is>
      </c>
      <c r="G2130" t="inlineStr">
        <is>
          <t>Prod_0119</t>
        </is>
      </c>
      <c r="H2130" t="inlineStr">
        <is>
          <t>Electronics</t>
        </is>
      </c>
      <c r="I2130" t="n">
        <v>3</v>
      </c>
      <c r="J2130" t="n">
        <v>277.53</v>
      </c>
      <c r="K2130" t="n">
        <v>0</v>
      </c>
      <c r="L2130">
        <f>I2130*J2130*(1-K2130)</f>
        <v/>
      </c>
      <c r="M2130">
        <f>VLOOKUP(F2130,Products!A:D,4,FALSE)*I2130</f>
        <v/>
      </c>
      <c r="N2130">
        <f>L2130-M2130</f>
        <v/>
      </c>
    </row>
    <row r="2131">
      <c r="A2131" t="inlineStr">
        <is>
          <t>T1002129</t>
        </is>
      </c>
      <c r="B2131" t="inlineStr">
        <is>
          <t>2023-04-30</t>
        </is>
      </c>
      <c r="C2131" t="inlineStr">
        <is>
          <t>S039</t>
        </is>
      </c>
      <c r="D2131" t="inlineStr">
        <is>
          <t>Store_039</t>
        </is>
      </c>
      <c r="E2131" t="inlineStr">
        <is>
          <t>North</t>
        </is>
      </c>
      <c r="F2131" t="inlineStr">
        <is>
          <t>P0079</t>
        </is>
      </c>
      <c r="G2131" t="inlineStr">
        <is>
          <t>Prod_0079</t>
        </is>
      </c>
      <c r="H2131" t="inlineStr">
        <is>
          <t>Food</t>
        </is>
      </c>
      <c r="I2131" t="n">
        <v>8</v>
      </c>
      <c r="J2131" t="n">
        <v>748</v>
      </c>
      <c r="K2131" t="n">
        <v>0</v>
      </c>
      <c r="L2131">
        <f>I2131*J2131*(1-K2131)</f>
        <v/>
      </c>
      <c r="M2131">
        <f>VLOOKUP(F2131,Products!A:D,4,FALSE)*I2131</f>
        <v/>
      </c>
      <c r="N2131">
        <f>L2131-M2131</f>
        <v/>
      </c>
    </row>
    <row r="2132">
      <c r="A2132" t="inlineStr">
        <is>
          <t>T1002130</t>
        </is>
      </c>
      <c r="B2132" t="inlineStr">
        <is>
          <t>2025-08-05</t>
        </is>
      </c>
      <c r="C2132" t="inlineStr">
        <is>
          <t>S037</t>
        </is>
      </c>
      <c r="D2132" t="inlineStr">
        <is>
          <t>Store_037</t>
        </is>
      </c>
      <c r="E2132" t="inlineStr">
        <is>
          <t>East</t>
        </is>
      </c>
      <c r="F2132" t="inlineStr">
        <is>
          <t>P0011</t>
        </is>
      </c>
      <c r="G2132" t="inlineStr">
        <is>
          <t>Prod_0011</t>
        </is>
      </c>
      <c r="H2132" t="inlineStr">
        <is>
          <t>Household</t>
        </is>
      </c>
      <c r="I2132" t="n">
        <v>9</v>
      </c>
      <c r="J2132" t="n">
        <v>384.72</v>
      </c>
      <c r="K2132" t="n">
        <v>0</v>
      </c>
      <c r="L2132">
        <f>I2132*J2132*(1-K2132)</f>
        <v/>
      </c>
      <c r="M2132">
        <f>VLOOKUP(F2132,Products!A:D,4,FALSE)*I2132</f>
        <v/>
      </c>
      <c r="N2132">
        <f>L2132-M2132</f>
        <v/>
      </c>
    </row>
    <row r="2133">
      <c r="A2133" t="inlineStr">
        <is>
          <t>T1002131</t>
        </is>
      </c>
      <c r="B2133" t="inlineStr">
        <is>
          <t>2023-11-17</t>
        </is>
      </c>
      <c r="C2133" t="inlineStr">
        <is>
          <t>S046</t>
        </is>
      </c>
      <c r="D2133" t="inlineStr">
        <is>
          <t>Store_046</t>
        </is>
      </c>
      <c r="E2133" t="inlineStr">
        <is>
          <t>South</t>
        </is>
      </c>
      <c r="F2133" t="inlineStr">
        <is>
          <t>P0118</t>
        </is>
      </c>
      <c r="G2133" t="inlineStr">
        <is>
          <t>Prod_0118</t>
        </is>
      </c>
      <c r="H2133" t="inlineStr">
        <is>
          <t>Toys</t>
        </is>
      </c>
      <c r="I2133" t="n">
        <v>7</v>
      </c>
      <c r="J2133" t="n">
        <v>853.46</v>
      </c>
      <c r="K2133" t="n">
        <v>0</v>
      </c>
      <c r="L2133">
        <f>I2133*J2133*(1-K2133)</f>
        <v/>
      </c>
      <c r="M2133">
        <f>VLOOKUP(F2133,Products!A:D,4,FALSE)*I2133</f>
        <v/>
      </c>
      <c r="N2133">
        <f>L2133-M2133</f>
        <v/>
      </c>
    </row>
    <row r="2134">
      <c r="A2134" t="inlineStr">
        <is>
          <t>T1002132</t>
        </is>
      </c>
      <c r="B2134" t="inlineStr">
        <is>
          <t>2025-08-21</t>
        </is>
      </c>
      <c r="C2134" t="inlineStr">
        <is>
          <t>S012</t>
        </is>
      </c>
      <c r="D2134" t="inlineStr">
        <is>
          <t>Store_012</t>
        </is>
      </c>
      <c r="E2134" t="inlineStr">
        <is>
          <t>South</t>
        </is>
      </c>
      <c r="F2134" t="inlineStr">
        <is>
          <t>P0176</t>
        </is>
      </c>
      <c r="G2134" t="inlineStr">
        <is>
          <t>Prod_0176</t>
        </is>
      </c>
      <c r="H2134" t="inlineStr">
        <is>
          <t>Food</t>
        </is>
      </c>
      <c r="I2134" t="n">
        <v>9</v>
      </c>
      <c r="J2134" t="n">
        <v>738.54</v>
      </c>
      <c r="K2134" t="n">
        <v>0.1</v>
      </c>
      <c r="L2134">
        <f>I2134*J2134*(1-K2134)</f>
        <v/>
      </c>
      <c r="M2134">
        <f>VLOOKUP(F2134,Products!A:D,4,FALSE)*I2134</f>
        <v/>
      </c>
      <c r="N2134">
        <f>L2134-M2134</f>
        <v/>
      </c>
    </row>
    <row r="2135">
      <c r="A2135" t="inlineStr">
        <is>
          <t>T1002133</t>
        </is>
      </c>
      <c r="B2135" t="inlineStr">
        <is>
          <t>2024-10-30</t>
        </is>
      </c>
      <c r="C2135" t="inlineStr">
        <is>
          <t>S011</t>
        </is>
      </c>
      <c r="D2135" t="inlineStr">
        <is>
          <t>Store_011</t>
        </is>
      </c>
      <c r="E2135" t="inlineStr">
        <is>
          <t>South</t>
        </is>
      </c>
      <c r="F2135" t="inlineStr">
        <is>
          <t>P0144</t>
        </is>
      </c>
      <c r="G2135" t="inlineStr">
        <is>
          <t>Prod_0144</t>
        </is>
      </c>
      <c r="H2135" t="inlineStr">
        <is>
          <t>Stationery</t>
        </is>
      </c>
      <c r="I2135" t="n">
        <v>2</v>
      </c>
      <c r="J2135" t="n">
        <v>210.12</v>
      </c>
      <c r="K2135" t="n">
        <v>0.1</v>
      </c>
      <c r="L2135">
        <f>I2135*J2135*(1-K2135)</f>
        <v/>
      </c>
      <c r="M2135">
        <f>VLOOKUP(F2135,Products!A:D,4,FALSE)*I2135</f>
        <v/>
      </c>
      <c r="N2135">
        <f>L2135-M2135</f>
        <v/>
      </c>
    </row>
    <row r="2136">
      <c r="A2136" t="inlineStr">
        <is>
          <t>T1002134</t>
        </is>
      </c>
      <c r="B2136" t="inlineStr">
        <is>
          <t>2024-10-01</t>
        </is>
      </c>
      <c r="C2136" t="inlineStr">
        <is>
          <t>S048</t>
        </is>
      </c>
      <c r="D2136" t="inlineStr">
        <is>
          <t>Store_048</t>
        </is>
      </c>
      <c r="E2136" t="inlineStr">
        <is>
          <t>South</t>
        </is>
      </c>
      <c r="F2136" t="inlineStr">
        <is>
          <t>P0034</t>
        </is>
      </c>
      <c r="G2136" t="inlineStr">
        <is>
          <t>Prod_0034</t>
        </is>
      </c>
      <c r="H2136" t="inlineStr">
        <is>
          <t>Toys</t>
        </is>
      </c>
      <c r="I2136" t="n">
        <v>4</v>
      </c>
      <c r="J2136" t="n">
        <v>491.78</v>
      </c>
      <c r="K2136" t="n">
        <v>0.1</v>
      </c>
      <c r="L2136">
        <f>I2136*J2136*(1-K2136)</f>
        <v/>
      </c>
      <c r="M2136">
        <f>VLOOKUP(F2136,Products!A:D,4,FALSE)*I2136</f>
        <v/>
      </c>
      <c r="N2136">
        <f>L2136-M2136</f>
        <v/>
      </c>
    </row>
    <row r="2137">
      <c r="A2137" t="inlineStr">
        <is>
          <t>T1002135</t>
        </is>
      </c>
      <c r="B2137" t="inlineStr">
        <is>
          <t>2024-08-29</t>
        </is>
      </c>
      <c r="C2137" t="inlineStr">
        <is>
          <t>S019</t>
        </is>
      </c>
      <c r="D2137" t="inlineStr">
        <is>
          <t>Store_019</t>
        </is>
      </c>
      <c r="E2137" t="inlineStr">
        <is>
          <t>East</t>
        </is>
      </c>
      <c r="F2137" t="inlineStr">
        <is>
          <t>P0059</t>
        </is>
      </c>
      <c r="G2137" t="inlineStr">
        <is>
          <t>Prod_0059</t>
        </is>
      </c>
      <c r="H2137" t="inlineStr">
        <is>
          <t>Beverages</t>
        </is>
      </c>
      <c r="I2137" t="n">
        <v>1</v>
      </c>
      <c r="J2137" t="n">
        <v>578.48</v>
      </c>
      <c r="K2137" t="n">
        <v>0.05</v>
      </c>
      <c r="L2137">
        <f>I2137*J2137*(1-K2137)</f>
        <v/>
      </c>
      <c r="M2137">
        <f>VLOOKUP(F2137,Products!A:D,4,FALSE)*I2137</f>
        <v/>
      </c>
      <c r="N2137">
        <f>L2137-M2137</f>
        <v/>
      </c>
    </row>
    <row r="2138">
      <c r="A2138" t="inlineStr">
        <is>
          <t>T1002136</t>
        </is>
      </c>
      <c r="B2138" t="inlineStr">
        <is>
          <t>2024-08-06</t>
        </is>
      </c>
      <c r="C2138" t="inlineStr">
        <is>
          <t>S045</t>
        </is>
      </c>
      <c r="D2138" t="inlineStr">
        <is>
          <t>Store_045</t>
        </is>
      </c>
      <c r="E2138" t="inlineStr">
        <is>
          <t>East</t>
        </is>
      </c>
      <c r="F2138" t="inlineStr">
        <is>
          <t>P0158</t>
        </is>
      </c>
      <c r="G2138" t="inlineStr">
        <is>
          <t>Prod_0158</t>
        </is>
      </c>
      <c r="H2138" t="inlineStr">
        <is>
          <t>Beverages</t>
        </is>
      </c>
      <c r="I2138" t="n">
        <v>3</v>
      </c>
      <c r="J2138" t="n">
        <v>240.2</v>
      </c>
      <c r="K2138" t="n">
        <v>0</v>
      </c>
      <c r="L2138">
        <f>I2138*J2138*(1-K2138)</f>
        <v/>
      </c>
      <c r="M2138">
        <f>VLOOKUP(F2138,Products!A:D,4,FALSE)*I2138</f>
        <v/>
      </c>
      <c r="N2138">
        <f>L2138-M2138</f>
        <v/>
      </c>
    </row>
    <row r="2139">
      <c r="A2139" t="inlineStr">
        <is>
          <t>T1002137</t>
        </is>
      </c>
      <c r="B2139" t="inlineStr">
        <is>
          <t>2025-05-06</t>
        </is>
      </c>
      <c r="C2139" t="inlineStr">
        <is>
          <t>S035</t>
        </is>
      </c>
      <c r="D2139" t="inlineStr">
        <is>
          <t>Store_035</t>
        </is>
      </c>
      <c r="E2139" t="inlineStr">
        <is>
          <t>Central</t>
        </is>
      </c>
      <c r="F2139" t="inlineStr">
        <is>
          <t>P0140</t>
        </is>
      </c>
      <c r="G2139" t="inlineStr">
        <is>
          <t>Prod_0140</t>
        </is>
      </c>
      <c r="H2139" t="inlineStr">
        <is>
          <t>Food</t>
        </is>
      </c>
      <c r="I2139" t="n">
        <v>2</v>
      </c>
      <c r="J2139" t="n">
        <v>888.48</v>
      </c>
      <c r="K2139" t="n">
        <v>0.1</v>
      </c>
      <c r="L2139">
        <f>I2139*J2139*(1-K2139)</f>
        <v/>
      </c>
      <c r="M2139">
        <f>VLOOKUP(F2139,Products!A:D,4,FALSE)*I2139</f>
        <v/>
      </c>
      <c r="N2139">
        <f>L2139-M2139</f>
        <v/>
      </c>
    </row>
    <row r="2140">
      <c r="A2140" t="inlineStr">
        <is>
          <t>T1002138</t>
        </is>
      </c>
      <c r="B2140" t="inlineStr">
        <is>
          <t>2023-03-01</t>
        </is>
      </c>
      <c r="C2140" t="inlineStr">
        <is>
          <t>S050</t>
        </is>
      </c>
      <c r="D2140" t="inlineStr">
        <is>
          <t>Store_050</t>
        </is>
      </c>
      <c r="E2140" t="inlineStr">
        <is>
          <t>South</t>
        </is>
      </c>
      <c r="F2140" t="inlineStr">
        <is>
          <t>P0114</t>
        </is>
      </c>
      <c r="G2140" t="inlineStr">
        <is>
          <t>Prod_0114</t>
        </is>
      </c>
      <c r="H2140" t="inlineStr">
        <is>
          <t>Beverages</t>
        </is>
      </c>
      <c r="I2140" t="n">
        <v>3</v>
      </c>
      <c r="J2140" t="n">
        <v>793.53</v>
      </c>
      <c r="K2140" t="n">
        <v>0.05</v>
      </c>
      <c r="L2140">
        <f>I2140*J2140*(1-K2140)</f>
        <v/>
      </c>
      <c r="M2140">
        <f>VLOOKUP(F2140,Products!A:D,4,FALSE)*I2140</f>
        <v/>
      </c>
      <c r="N2140">
        <f>L2140-M2140</f>
        <v/>
      </c>
    </row>
    <row r="2141">
      <c r="A2141" t="inlineStr">
        <is>
          <t>T1002139</t>
        </is>
      </c>
      <c r="B2141" t="inlineStr">
        <is>
          <t>2023-05-30</t>
        </is>
      </c>
      <c r="C2141" t="inlineStr">
        <is>
          <t>S030</t>
        </is>
      </c>
      <c r="D2141" t="inlineStr">
        <is>
          <t>Store_030</t>
        </is>
      </c>
      <c r="E2141" t="inlineStr">
        <is>
          <t>North</t>
        </is>
      </c>
      <c r="F2141" t="inlineStr">
        <is>
          <t>P0055</t>
        </is>
      </c>
      <c r="G2141" t="inlineStr">
        <is>
          <t>Prod_0055</t>
        </is>
      </c>
      <c r="H2141" t="inlineStr">
        <is>
          <t>Beverages</t>
        </is>
      </c>
      <c r="I2141" t="n">
        <v>5</v>
      </c>
      <c r="J2141" t="n">
        <v>226.18</v>
      </c>
      <c r="K2141" t="n">
        <v>0</v>
      </c>
      <c r="L2141">
        <f>I2141*J2141*(1-K2141)</f>
        <v/>
      </c>
      <c r="M2141">
        <f>VLOOKUP(F2141,Products!A:D,4,FALSE)*I2141</f>
        <v/>
      </c>
      <c r="N2141">
        <f>L2141-M2141</f>
        <v/>
      </c>
    </row>
    <row r="2142">
      <c r="A2142" t="inlineStr">
        <is>
          <t>T1002140</t>
        </is>
      </c>
      <c r="B2142" t="inlineStr">
        <is>
          <t>2024-01-28</t>
        </is>
      </c>
      <c r="C2142" t="inlineStr">
        <is>
          <t>S009</t>
        </is>
      </c>
      <c r="D2142" t="inlineStr">
        <is>
          <t>Store_009</t>
        </is>
      </c>
      <c r="E2142" t="inlineStr">
        <is>
          <t>Central</t>
        </is>
      </c>
      <c r="F2142" t="inlineStr">
        <is>
          <t>P0126</t>
        </is>
      </c>
      <c r="G2142" t="inlineStr">
        <is>
          <t>Prod_0126</t>
        </is>
      </c>
      <c r="H2142" t="inlineStr">
        <is>
          <t>Toys</t>
        </is>
      </c>
      <c r="I2142" t="n">
        <v>1</v>
      </c>
      <c r="J2142" t="n">
        <v>345.52</v>
      </c>
      <c r="K2142" t="n">
        <v>0.1</v>
      </c>
      <c r="L2142">
        <f>I2142*J2142*(1-K2142)</f>
        <v/>
      </c>
      <c r="M2142">
        <f>VLOOKUP(F2142,Products!A:D,4,FALSE)*I2142</f>
        <v/>
      </c>
      <c r="N2142">
        <f>L2142-M2142</f>
        <v/>
      </c>
    </row>
    <row r="2143">
      <c r="A2143" t="inlineStr">
        <is>
          <t>T1002141</t>
        </is>
      </c>
      <c r="B2143" t="inlineStr">
        <is>
          <t>2025-01-16</t>
        </is>
      </c>
      <c r="C2143" t="inlineStr">
        <is>
          <t>S028</t>
        </is>
      </c>
      <c r="D2143" t="inlineStr">
        <is>
          <t>Store_028</t>
        </is>
      </c>
      <c r="E2143" t="inlineStr">
        <is>
          <t>North</t>
        </is>
      </c>
      <c r="F2143" t="inlineStr">
        <is>
          <t>P0018</t>
        </is>
      </c>
      <c r="G2143" t="inlineStr">
        <is>
          <t>Prod_0018</t>
        </is>
      </c>
      <c r="H2143" t="inlineStr">
        <is>
          <t>Food</t>
        </is>
      </c>
      <c r="I2143" t="n">
        <v>8</v>
      </c>
      <c r="J2143" t="n">
        <v>825.36</v>
      </c>
      <c r="K2143" t="n">
        <v>0</v>
      </c>
      <c r="L2143">
        <f>I2143*J2143*(1-K2143)</f>
        <v/>
      </c>
      <c r="M2143">
        <f>VLOOKUP(F2143,Products!A:D,4,FALSE)*I2143</f>
        <v/>
      </c>
      <c r="N2143">
        <f>L2143-M2143</f>
        <v/>
      </c>
    </row>
    <row r="2144">
      <c r="A2144" t="inlineStr">
        <is>
          <t>T1002142</t>
        </is>
      </c>
      <c r="B2144" t="inlineStr">
        <is>
          <t>2024-04-14</t>
        </is>
      </c>
      <c r="C2144" t="inlineStr">
        <is>
          <t>S009</t>
        </is>
      </c>
      <c r="D2144" t="inlineStr">
        <is>
          <t>Store_009</t>
        </is>
      </c>
      <c r="E2144" t="inlineStr">
        <is>
          <t>Central</t>
        </is>
      </c>
      <c r="F2144" t="inlineStr">
        <is>
          <t>P0011</t>
        </is>
      </c>
      <c r="G2144" t="inlineStr">
        <is>
          <t>Prod_0011</t>
        </is>
      </c>
      <c r="H2144" t="inlineStr">
        <is>
          <t>Household</t>
        </is>
      </c>
      <c r="I2144" t="n">
        <v>2</v>
      </c>
      <c r="J2144" t="n">
        <v>321.9</v>
      </c>
      <c r="K2144" t="n">
        <v>0.1</v>
      </c>
      <c r="L2144">
        <f>I2144*J2144*(1-K2144)</f>
        <v/>
      </c>
      <c r="M2144">
        <f>VLOOKUP(F2144,Products!A:D,4,FALSE)*I2144</f>
        <v/>
      </c>
      <c r="N2144">
        <f>L2144-M2144</f>
        <v/>
      </c>
    </row>
    <row r="2145">
      <c r="A2145" t="inlineStr">
        <is>
          <t>T1002143</t>
        </is>
      </c>
      <c r="B2145" t="inlineStr">
        <is>
          <t>2025-07-19</t>
        </is>
      </c>
      <c r="C2145" t="inlineStr">
        <is>
          <t>S029</t>
        </is>
      </c>
      <c r="D2145" t="inlineStr">
        <is>
          <t>Store_029</t>
        </is>
      </c>
      <c r="E2145" t="inlineStr">
        <is>
          <t>South</t>
        </is>
      </c>
      <c r="F2145" t="inlineStr">
        <is>
          <t>P0189</t>
        </is>
      </c>
      <c r="G2145" t="inlineStr">
        <is>
          <t>Prod_0189</t>
        </is>
      </c>
      <c r="H2145" t="inlineStr">
        <is>
          <t>Food</t>
        </is>
      </c>
      <c r="I2145" t="n">
        <v>5</v>
      </c>
      <c r="J2145" t="n">
        <v>874.23</v>
      </c>
      <c r="K2145" t="n">
        <v>0.2</v>
      </c>
      <c r="L2145">
        <f>I2145*J2145*(1-K2145)</f>
        <v/>
      </c>
      <c r="M2145">
        <f>VLOOKUP(F2145,Products!A:D,4,FALSE)*I2145</f>
        <v/>
      </c>
      <c r="N2145">
        <f>L2145-M2145</f>
        <v/>
      </c>
    </row>
    <row r="2146">
      <c r="A2146" t="inlineStr">
        <is>
          <t>T1002144</t>
        </is>
      </c>
      <c r="B2146" t="inlineStr">
        <is>
          <t>2024-01-25</t>
        </is>
      </c>
      <c r="C2146" t="inlineStr">
        <is>
          <t>S040</t>
        </is>
      </c>
      <c r="D2146" t="inlineStr">
        <is>
          <t>Store_040</t>
        </is>
      </c>
      <c r="E2146" t="inlineStr">
        <is>
          <t>Central</t>
        </is>
      </c>
      <c r="F2146" t="inlineStr">
        <is>
          <t>P0039</t>
        </is>
      </c>
      <c r="G2146" t="inlineStr">
        <is>
          <t>Prod_0039</t>
        </is>
      </c>
      <c r="H2146" t="inlineStr">
        <is>
          <t>Household</t>
        </is>
      </c>
      <c r="I2146" t="n">
        <v>2</v>
      </c>
      <c r="J2146" t="n">
        <v>275.32</v>
      </c>
      <c r="K2146" t="n">
        <v>0</v>
      </c>
      <c r="L2146">
        <f>I2146*J2146*(1-K2146)</f>
        <v/>
      </c>
      <c r="M2146">
        <f>VLOOKUP(F2146,Products!A:D,4,FALSE)*I2146</f>
        <v/>
      </c>
      <c r="N2146">
        <f>L2146-M2146</f>
        <v/>
      </c>
    </row>
    <row r="2147">
      <c r="A2147" t="inlineStr">
        <is>
          <t>T1002145</t>
        </is>
      </c>
      <c r="B2147" t="inlineStr">
        <is>
          <t>2024-06-17</t>
        </is>
      </c>
      <c r="C2147" t="inlineStr">
        <is>
          <t>S012</t>
        </is>
      </c>
      <c r="D2147" t="inlineStr">
        <is>
          <t>Store_012</t>
        </is>
      </c>
      <c r="E2147" t="inlineStr">
        <is>
          <t>South</t>
        </is>
      </c>
      <c r="F2147" t="inlineStr">
        <is>
          <t>P0135</t>
        </is>
      </c>
      <c r="G2147" t="inlineStr">
        <is>
          <t>Prod_0135</t>
        </is>
      </c>
      <c r="H2147" t="inlineStr">
        <is>
          <t>Food</t>
        </is>
      </c>
      <c r="I2147" t="n">
        <v>3</v>
      </c>
      <c r="J2147" t="n">
        <v>97.22</v>
      </c>
      <c r="K2147" t="n">
        <v>0.15</v>
      </c>
      <c r="L2147">
        <f>I2147*J2147*(1-K2147)</f>
        <v/>
      </c>
      <c r="M2147">
        <f>VLOOKUP(F2147,Products!A:D,4,FALSE)*I2147</f>
        <v/>
      </c>
      <c r="N2147">
        <f>L2147-M2147</f>
        <v/>
      </c>
    </row>
    <row r="2148">
      <c r="A2148" t="inlineStr">
        <is>
          <t>T1002146</t>
        </is>
      </c>
      <c r="B2148" t="inlineStr">
        <is>
          <t>2023-04-25</t>
        </is>
      </c>
      <c r="C2148" t="inlineStr">
        <is>
          <t>S010</t>
        </is>
      </c>
      <c r="D2148" t="inlineStr">
        <is>
          <t>Store_010</t>
        </is>
      </c>
      <c r="E2148" t="inlineStr">
        <is>
          <t>North</t>
        </is>
      </c>
      <c r="F2148" t="inlineStr">
        <is>
          <t>P0193</t>
        </is>
      </c>
      <c r="G2148" t="inlineStr">
        <is>
          <t>Prod_0193</t>
        </is>
      </c>
      <c r="H2148" t="inlineStr">
        <is>
          <t>Food</t>
        </is>
      </c>
      <c r="I2148" t="n">
        <v>9</v>
      </c>
      <c r="J2148" t="n">
        <v>660.91</v>
      </c>
      <c r="K2148" t="n">
        <v>0</v>
      </c>
      <c r="L2148">
        <f>I2148*J2148*(1-K2148)</f>
        <v/>
      </c>
      <c r="M2148">
        <f>VLOOKUP(F2148,Products!A:D,4,FALSE)*I2148</f>
        <v/>
      </c>
      <c r="N2148">
        <f>L2148-M2148</f>
        <v/>
      </c>
    </row>
    <row r="2149">
      <c r="A2149" t="inlineStr">
        <is>
          <t>T1002147</t>
        </is>
      </c>
      <c r="B2149" t="inlineStr">
        <is>
          <t>2023-11-21</t>
        </is>
      </c>
      <c r="C2149" t="inlineStr">
        <is>
          <t>S029</t>
        </is>
      </c>
      <c r="D2149" t="inlineStr">
        <is>
          <t>Store_029</t>
        </is>
      </c>
      <c r="E2149" t="inlineStr">
        <is>
          <t>South</t>
        </is>
      </c>
      <c r="F2149" t="inlineStr">
        <is>
          <t>P0030</t>
        </is>
      </c>
      <c r="G2149" t="inlineStr">
        <is>
          <t>Prod_0030</t>
        </is>
      </c>
      <c r="H2149" t="inlineStr">
        <is>
          <t>Household</t>
        </is>
      </c>
      <c r="I2149" t="n">
        <v>1</v>
      </c>
      <c r="J2149" t="n">
        <v>597.39</v>
      </c>
      <c r="K2149" t="n">
        <v>0</v>
      </c>
      <c r="L2149">
        <f>I2149*J2149*(1-K2149)</f>
        <v/>
      </c>
      <c r="M2149">
        <f>VLOOKUP(F2149,Products!A:D,4,FALSE)*I2149</f>
        <v/>
      </c>
      <c r="N2149">
        <f>L2149-M2149</f>
        <v/>
      </c>
    </row>
    <row r="2150">
      <c r="A2150" t="inlineStr">
        <is>
          <t>T1002148</t>
        </is>
      </c>
      <c r="B2150" t="inlineStr">
        <is>
          <t>2023-11-07</t>
        </is>
      </c>
      <c r="C2150" t="inlineStr">
        <is>
          <t>S046</t>
        </is>
      </c>
      <c r="D2150" t="inlineStr">
        <is>
          <t>Store_046</t>
        </is>
      </c>
      <c r="E2150" t="inlineStr">
        <is>
          <t>South</t>
        </is>
      </c>
      <c r="F2150" t="inlineStr">
        <is>
          <t>P0164</t>
        </is>
      </c>
      <c r="G2150" t="inlineStr">
        <is>
          <t>Prod_0164</t>
        </is>
      </c>
      <c r="H2150" t="inlineStr">
        <is>
          <t>Food</t>
        </is>
      </c>
      <c r="I2150" t="n">
        <v>6</v>
      </c>
      <c r="J2150" t="n">
        <v>492.28</v>
      </c>
      <c r="K2150" t="n">
        <v>0.15</v>
      </c>
      <c r="L2150">
        <f>I2150*J2150*(1-K2150)</f>
        <v/>
      </c>
      <c r="M2150">
        <f>VLOOKUP(F2150,Products!A:D,4,FALSE)*I2150</f>
        <v/>
      </c>
      <c r="N2150">
        <f>L2150-M2150</f>
        <v/>
      </c>
    </row>
    <row r="2151">
      <c r="A2151" t="inlineStr">
        <is>
          <t>T1002149</t>
        </is>
      </c>
      <c r="B2151" t="inlineStr">
        <is>
          <t>2023-02-11</t>
        </is>
      </c>
      <c r="C2151" t="inlineStr">
        <is>
          <t>S016</t>
        </is>
      </c>
      <c r="D2151" t="inlineStr">
        <is>
          <t>Store_016</t>
        </is>
      </c>
      <c r="E2151" t="inlineStr">
        <is>
          <t>West</t>
        </is>
      </c>
      <c r="F2151" t="inlineStr">
        <is>
          <t>P0180</t>
        </is>
      </c>
      <c r="G2151" t="inlineStr">
        <is>
          <t>Prod_0180</t>
        </is>
      </c>
      <c r="H2151" t="inlineStr">
        <is>
          <t>Clothing</t>
        </is>
      </c>
      <c r="I2151" t="n">
        <v>7</v>
      </c>
      <c r="J2151" t="n">
        <v>487.8</v>
      </c>
      <c r="K2151" t="n">
        <v>0</v>
      </c>
      <c r="L2151">
        <f>I2151*J2151*(1-K2151)</f>
        <v/>
      </c>
      <c r="M2151">
        <f>VLOOKUP(F2151,Products!A:D,4,FALSE)*I2151</f>
        <v/>
      </c>
      <c r="N2151">
        <f>L2151-M2151</f>
        <v/>
      </c>
    </row>
    <row r="2152">
      <c r="A2152" t="inlineStr">
        <is>
          <t>T1002150</t>
        </is>
      </c>
      <c r="B2152" t="inlineStr">
        <is>
          <t>2023-06-30</t>
        </is>
      </c>
      <c r="C2152" t="inlineStr">
        <is>
          <t>S048</t>
        </is>
      </c>
      <c r="D2152" t="inlineStr">
        <is>
          <t>Store_048</t>
        </is>
      </c>
      <c r="E2152" t="inlineStr">
        <is>
          <t>South</t>
        </is>
      </c>
      <c r="F2152" t="inlineStr">
        <is>
          <t>P0103</t>
        </is>
      </c>
      <c r="G2152" t="inlineStr">
        <is>
          <t>Prod_0103</t>
        </is>
      </c>
      <c r="H2152" t="inlineStr">
        <is>
          <t>Stationery</t>
        </is>
      </c>
      <c r="I2152" t="n">
        <v>6</v>
      </c>
      <c r="J2152" t="n">
        <v>647.97</v>
      </c>
      <c r="K2152" t="n">
        <v>0</v>
      </c>
      <c r="L2152">
        <f>I2152*J2152*(1-K2152)</f>
        <v/>
      </c>
      <c r="M2152">
        <f>VLOOKUP(F2152,Products!A:D,4,FALSE)*I2152</f>
        <v/>
      </c>
      <c r="N2152">
        <f>L2152-M2152</f>
        <v/>
      </c>
    </row>
    <row r="2153">
      <c r="A2153" t="inlineStr">
        <is>
          <t>T1002151</t>
        </is>
      </c>
      <c r="B2153" t="inlineStr">
        <is>
          <t>2025-07-01</t>
        </is>
      </c>
      <c r="C2153" t="inlineStr">
        <is>
          <t>S016</t>
        </is>
      </c>
      <c r="D2153" t="inlineStr">
        <is>
          <t>Store_016</t>
        </is>
      </c>
      <c r="E2153" t="inlineStr">
        <is>
          <t>West</t>
        </is>
      </c>
      <c r="F2153" t="inlineStr">
        <is>
          <t>P0056</t>
        </is>
      </c>
      <c r="G2153" t="inlineStr">
        <is>
          <t>Prod_0056</t>
        </is>
      </c>
      <c r="H2153" t="inlineStr">
        <is>
          <t>Household</t>
        </is>
      </c>
      <c r="I2153" t="n">
        <v>9</v>
      </c>
      <c r="J2153" t="n">
        <v>306.72</v>
      </c>
      <c r="K2153" t="n">
        <v>0</v>
      </c>
      <c r="L2153">
        <f>I2153*J2153*(1-K2153)</f>
        <v/>
      </c>
      <c r="M2153">
        <f>VLOOKUP(F2153,Products!A:D,4,FALSE)*I2153</f>
        <v/>
      </c>
      <c r="N2153">
        <f>L2153-M2153</f>
        <v/>
      </c>
    </row>
    <row r="2154">
      <c r="A2154" t="inlineStr">
        <is>
          <t>T1002152</t>
        </is>
      </c>
      <c r="B2154" t="inlineStr">
        <is>
          <t>2023-07-18</t>
        </is>
      </c>
      <c r="C2154" t="inlineStr">
        <is>
          <t>S037</t>
        </is>
      </c>
      <c r="D2154" t="inlineStr">
        <is>
          <t>Store_037</t>
        </is>
      </c>
      <c r="E2154" t="inlineStr">
        <is>
          <t>East</t>
        </is>
      </c>
      <c r="F2154" t="inlineStr">
        <is>
          <t>P0114</t>
        </is>
      </c>
      <c r="G2154" t="inlineStr">
        <is>
          <t>Prod_0114</t>
        </is>
      </c>
      <c r="H2154" t="inlineStr">
        <is>
          <t>Beverages</t>
        </is>
      </c>
      <c r="I2154" t="n">
        <v>3</v>
      </c>
      <c r="J2154" t="n">
        <v>790.3</v>
      </c>
      <c r="K2154" t="n">
        <v>0</v>
      </c>
      <c r="L2154">
        <f>I2154*J2154*(1-K2154)</f>
        <v/>
      </c>
      <c r="M2154">
        <f>VLOOKUP(F2154,Products!A:D,4,FALSE)*I2154</f>
        <v/>
      </c>
      <c r="N2154">
        <f>L2154-M2154</f>
        <v/>
      </c>
    </row>
    <row r="2155">
      <c r="A2155" t="inlineStr">
        <is>
          <t>T1002153</t>
        </is>
      </c>
      <c r="B2155" t="inlineStr">
        <is>
          <t>2023-06-30</t>
        </is>
      </c>
      <c r="C2155" t="inlineStr">
        <is>
          <t>S016</t>
        </is>
      </c>
      <c r="D2155" t="inlineStr">
        <is>
          <t>Store_016</t>
        </is>
      </c>
      <c r="E2155" t="inlineStr">
        <is>
          <t>West</t>
        </is>
      </c>
      <c r="F2155" t="inlineStr">
        <is>
          <t>P0072</t>
        </is>
      </c>
      <c r="G2155" t="inlineStr">
        <is>
          <t>Prod_0072</t>
        </is>
      </c>
      <c r="H2155" t="inlineStr">
        <is>
          <t>Food</t>
        </is>
      </c>
      <c r="I2155" t="n">
        <v>4</v>
      </c>
      <c r="J2155" t="n">
        <v>573.38</v>
      </c>
      <c r="K2155" t="n">
        <v>0</v>
      </c>
      <c r="L2155">
        <f>I2155*J2155*(1-K2155)</f>
        <v/>
      </c>
      <c r="M2155">
        <f>VLOOKUP(F2155,Products!A:D,4,FALSE)*I2155</f>
        <v/>
      </c>
      <c r="N2155">
        <f>L2155-M2155</f>
        <v/>
      </c>
    </row>
    <row r="2156">
      <c r="A2156" t="inlineStr">
        <is>
          <t>T1002154</t>
        </is>
      </c>
      <c r="B2156" t="inlineStr">
        <is>
          <t>2024-09-06</t>
        </is>
      </c>
      <c r="C2156" t="inlineStr">
        <is>
          <t>S028</t>
        </is>
      </c>
      <c r="D2156" t="inlineStr">
        <is>
          <t>Store_028</t>
        </is>
      </c>
      <c r="E2156" t="inlineStr">
        <is>
          <t>North</t>
        </is>
      </c>
      <c r="F2156" t="inlineStr">
        <is>
          <t>P0159</t>
        </is>
      </c>
      <c r="G2156" t="inlineStr">
        <is>
          <t>Prod_0159</t>
        </is>
      </c>
      <c r="H2156" t="inlineStr">
        <is>
          <t>Electronics</t>
        </is>
      </c>
      <c r="I2156" t="n">
        <v>2</v>
      </c>
      <c r="J2156" t="n">
        <v>507.86</v>
      </c>
      <c r="K2156" t="n">
        <v>0</v>
      </c>
      <c r="L2156">
        <f>I2156*J2156*(1-K2156)</f>
        <v/>
      </c>
      <c r="M2156">
        <f>VLOOKUP(F2156,Products!A:D,4,FALSE)*I2156</f>
        <v/>
      </c>
      <c r="N2156">
        <f>L2156-M2156</f>
        <v/>
      </c>
    </row>
    <row r="2157">
      <c r="A2157" t="inlineStr">
        <is>
          <t>T1002155</t>
        </is>
      </c>
      <c r="B2157" t="inlineStr">
        <is>
          <t>2023-05-23</t>
        </is>
      </c>
      <c r="C2157" t="inlineStr">
        <is>
          <t>S027</t>
        </is>
      </c>
      <c r="D2157" t="inlineStr">
        <is>
          <t>Store_027</t>
        </is>
      </c>
      <c r="E2157" t="inlineStr">
        <is>
          <t>South</t>
        </is>
      </c>
      <c r="F2157" t="inlineStr">
        <is>
          <t>P0188</t>
        </is>
      </c>
      <c r="G2157" t="inlineStr">
        <is>
          <t>Prod_0188</t>
        </is>
      </c>
      <c r="H2157" t="inlineStr">
        <is>
          <t>Food</t>
        </is>
      </c>
      <c r="I2157" t="n">
        <v>3</v>
      </c>
      <c r="J2157" t="n">
        <v>584.23</v>
      </c>
      <c r="K2157" t="n">
        <v>0.2</v>
      </c>
      <c r="L2157">
        <f>I2157*J2157*(1-K2157)</f>
        <v/>
      </c>
      <c r="M2157">
        <f>VLOOKUP(F2157,Products!A:D,4,FALSE)*I2157</f>
        <v/>
      </c>
      <c r="N2157">
        <f>L2157-M2157</f>
        <v/>
      </c>
    </row>
    <row r="2158">
      <c r="A2158" t="inlineStr">
        <is>
          <t>T1002156</t>
        </is>
      </c>
      <c r="B2158" t="inlineStr">
        <is>
          <t>2025-02-07</t>
        </is>
      </c>
      <c r="C2158" t="inlineStr">
        <is>
          <t>S023</t>
        </is>
      </c>
      <c r="D2158" t="inlineStr">
        <is>
          <t>Store_023</t>
        </is>
      </c>
      <c r="E2158" t="inlineStr">
        <is>
          <t>South</t>
        </is>
      </c>
      <c r="F2158" t="inlineStr">
        <is>
          <t>P0101</t>
        </is>
      </c>
      <c r="G2158" t="inlineStr">
        <is>
          <t>Prod_0101</t>
        </is>
      </c>
      <c r="H2158" t="inlineStr">
        <is>
          <t>Food</t>
        </is>
      </c>
      <c r="I2158" t="n">
        <v>6</v>
      </c>
      <c r="J2158" t="n">
        <v>90.76000000000001</v>
      </c>
      <c r="K2158" t="n">
        <v>0</v>
      </c>
      <c r="L2158">
        <f>I2158*J2158*(1-K2158)</f>
        <v/>
      </c>
      <c r="M2158">
        <f>VLOOKUP(F2158,Products!A:D,4,FALSE)*I2158</f>
        <v/>
      </c>
      <c r="N2158">
        <f>L2158-M2158</f>
        <v/>
      </c>
    </row>
    <row r="2159">
      <c r="A2159" t="inlineStr">
        <is>
          <t>T1002157</t>
        </is>
      </c>
      <c r="B2159" t="inlineStr">
        <is>
          <t>2023-09-22</t>
        </is>
      </c>
      <c r="C2159" t="inlineStr">
        <is>
          <t>S046</t>
        </is>
      </c>
      <c r="D2159" t="inlineStr">
        <is>
          <t>Store_046</t>
        </is>
      </c>
      <c r="E2159" t="inlineStr">
        <is>
          <t>South</t>
        </is>
      </c>
      <c r="F2159" t="inlineStr">
        <is>
          <t>P0060</t>
        </is>
      </c>
      <c r="G2159" t="inlineStr">
        <is>
          <t>Prod_0060</t>
        </is>
      </c>
      <c r="H2159" t="inlineStr">
        <is>
          <t>Toys</t>
        </is>
      </c>
      <c r="I2159" t="n">
        <v>3</v>
      </c>
      <c r="J2159" t="n">
        <v>137.65</v>
      </c>
      <c r="K2159" t="n">
        <v>0.2</v>
      </c>
      <c r="L2159">
        <f>I2159*J2159*(1-K2159)</f>
        <v/>
      </c>
      <c r="M2159">
        <f>VLOOKUP(F2159,Products!A:D,4,FALSE)*I2159</f>
        <v/>
      </c>
      <c r="N2159">
        <f>L2159-M2159</f>
        <v/>
      </c>
    </row>
    <row r="2160">
      <c r="A2160" t="inlineStr">
        <is>
          <t>T1002158</t>
        </is>
      </c>
      <c r="B2160" t="inlineStr">
        <is>
          <t>2024-04-18</t>
        </is>
      </c>
      <c r="C2160" t="inlineStr">
        <is>
          <t>S037</t>
        </is>
      </c>
      <c r="D2160" t="inlineStr">
        <is>
          <t>Store_037</t>
        </is>
      </c>
      <c r="E2160" t="inlineStr">
        <is>
          <t>East</t>
        </is>
      </c>
      <c r="F2160" t="inlineStr">
        <is>
          <t>P0033</t>
        </is>
      </c>
      <c r="G2160" t="inlineStr">
        <is>
          <t>Prod_0033</t>
        </is>
      </c>
      <c r="H2160" t="inlineStr">
        <is>
          <t>Food</t>
        </is>
      </c>
      <c r="I2160" t="n">
        <v>6</v>
      </c>
      <c r="J2160" t="n">
        <v>420.49</v>
      </c>
      <c r="K2160" t="n">
        <v>0.05</v>
      </c>
      <c r="L2160">
        <f>I2160*J2160*(1-K2160)</f>
        <v/>
      </c>
      <c r="M2160">
        <f>VLOOKUP(F2160,Products!A:D,4,FALSE)*I2160</f>
        <v/>
      </c>
      <c r="N2160">
        <f>L2160-M2160</f>
        <v/>
      </c>
    </row>
    <row r="2161">
      <c r="A2161" t="inlineStr">
        <is>
          <t>T1002159</t>
        </is>
      </c>
      <c r="B2161" t="inlineStr">
        <is>
          <t>2024-08-02</t>
        </is>
      </c>
      <c r="C2161" t="inlineStr">
        <is>
          <t>S002</t>
        </is>
      </c>
      <c r="D2161" t="inlineStr">
        <is>
          <t>Store_002</t>
        </is>
      </c>
      <c r="E2161" t="inlineStr">
        <is>
          <t>South</t>
        </is>
      </c>
      <c r="F2161" t="inlineStr">
        <is>
          <t>P0184</t>
        </is>
      </c>
      <c r="G2161" t="inlineStr">
        <is>
          <t>Prod_0184</t>
        </is>
      </c>
      <c r="H2161" t="inlineStr">
        <is>
          <t>Beverages</t>
        </is>
      </c>
      <c r="I2161" t="n">
        <v>9</v>
      </c>
      <c r="J2161" t="n">
        <v>468.61</v>
      </c>
      <c r="K2161" t="n">
        <v>0.1</v>
      </c>
      <c r="L2161">
        <f>I2161*J2161*(1-K2161)</f>
        <v/>
      </c>
      <c r="M2161">
        <f>VLOOKUP(F2161,Products!A:D,4,FALSE)*I2161</f>
        <v/>
      </c>
      <c r="N2161">
        <f>L2161-M2161</f>
        <v/>
      </c>
    </row>
    <row r="2162">
      <c r="A2162" t="inlineStr">
        <is>
          <t>T1002160</t>
        </is>
      </c>
      <c r="B2162" t="inlineStr">
        <is>
          <t>2023-01-19</t>
        </is>
      </c>
      <c r="C2162" t="inlineStr">
        <is>
          <t>S042</t>
        </is>
      </c>
      <c r="D2162" t="inlineStr">
        <is>
          <t>Store_042</t>
        </is>
      </c>
      <c r="E2162" t="inlineStr">
        <is>
          <t>Central</t>
        </is>
      </c>
      <c r="F2162" t="inlineStr">
        <is>
          <t>P0098</t>
        </is>
      </c>
      <c r="G2162" t="inlineStr">
        <is>
          <t>Prod_0098</t>
        </is>
      </c>
      <c r="H2162" t="inlineStr">
        <is>
          <t>Clothing</t>
        </is>
      </c>
      <c r="I2162" t="n">
        <v>2</v>
      </c>
      <c r="J2162" t="n">
        <v>410.95</v>
      </c>
      <c r="K2162" t="n">
        <v>0</v>
      </c>
      <c r="L2162">
        <f>I2162*J2162*(1-K2162)</f>
        <v/>
      </c>
      <c r="M2162">
        <f>VLOOKUP(F2162,Products!A:D,4,FALSE)*I2162</f>
        <v/>
      </c>
      <c r="N2162">
        <f>L2162-M2162</f>
        <v/>
      </c>
    </row>
    <row r="2163">
      <c r="A2163" t="inlineStr">
        <is>
          <t>T1002161</t>
        </is>
      </c>
      <c r="B2163" t="inlineStr">
        <is>
          <t>2025-02-19</t>
        </is>
      </c>
      <c r="C2163" t="inlineStr">
        <is>
          <t>S032</t>
        </is>
      </c>
      <c r="D2163" t="inlineStr">
        <is>
          <t>Store_032</t>
        </is>
      </c>
      <c r="E2163" t="inlineStr">
        <is>
          <t>Central</t>
        </is>
      </c>
      <c r="F2163" t="inlineStr">
        <is>
          <t>P0025</t>
        </is>
      </c>
      <c r="G2163" t="inlineStr">
        <is>
          <t>Prod_0025</t>
        </is>
      </c>
      <c r="H2163" t="inlineStr">
        <is>
          <t>Beverages</t>
        </is>
      </c>
      <c r="I2163" t="n">
        <v>4</v>
      </c>
      <c r="J2163" t="n">
        <v>350.6</v>
      </c>
      <c r="K2163" t="n">
        <v>0.1</v>
      </c>
      <c r="L2163">
        <f>I2163*J2163*(1-K2163)</f>
        <v/>
      </c>
      <c r="M2163">
        <f>VLOOKUP(F2163,Products!A:D,4,FALSE)*I2163</f>
        <v/>
      </c>
      <c r="N2163">
        <f>L2163-M2163</f>
        <v/>
      </c>
    </row>
    <row r="2164">
      <c r="A2164" t="inlineStr">
        <is>
          <t>T1002162</t>
        </is>
      </c>
      <c r="B2164" t="inlineStr">
        <is>
          <t>2023-06-14</t>
        </is>
      </c>
      <c r="C2164" t="inlineStr">
        <is>
          <t>S018</t>
        </is>
      </c>
      <c r="D2164" t="inlineStr">
        <is>
          <t>Store_018</t>
        </is>
      </c>
      <c r="E2164" t="inlineStr">
        <is>
          <t>South</t>
        </is>
      </c>
      <c r="F2164" t="inlineStr">
        <is>
          <t>P0153</t>
        </is>
      </c>
      <c r="G2164" t="inlineStr">
        <is>
          <t>Prod_0153</t>
        </is>
      </c>
      <c r="H2164" t="inlineStr">
        <is>
          <t>Clothing</t>
        </is>
      </c>
      <c r="I2164" t="n">
        <v>3</v>
      </c>
      <c r="J2164" t="n">
        <v>160.48</v>
      </c>
      <c r="K2164" t="n">
        <v>0.05</v>
      </c>
      <c r="L2164">
        <f>I2164*J2164*(1-K2164)</f>
        <v/>
      </c>
      <c r="M2164">
        <f>VLOOKUP(F2164,Products!A:D,4,FALSE)*I2164</f>
        <v/>
      </c>
      <c r="N2164">
        <f>L2164-M2164</f>
        <v/>
      </c>
    </row>
    <row r="2165">
      <c r="A2165" t="inlineStr">
        <is>
          <t>T1002163</t>
        </is>
      </c>
      <c r="B2165" t="inlineStr">
        <is>
          <t>2023-09-02</t>
        </is>
      </c>
      <c r="C2165" t="inlineStr">
        <is>
          <t>S009</t>
        </is>
      </c>
      <c r="D2165" t="inlineStr">
        <is>
          <t>Store_009</t>
        </is>
      </c>
      <c r="E2165" t="inlineStr">
        <is>
          <t>Central</t>
        </is>
      </c>
      <c r="F2165" t="inlineStr">
        <is>
          <t>P0162</t>
        </is>
      </c>
      <c r="G2165" t="inlineStr">
        <is>
          <t>Prod_0162</t>
        </is>
      </c>
      <c r="H2165" t="inlineStr">
        <is>
          <t>Food</t>
        </is>
      </c>
      <c r="I2165" t="n">
        <v>1</v>
      </c>
      <c r="J2165" t="n">
        <v>506.17</v>
      </c>
      <c r="K2165" t="n">
        <v>0</v>
      </c>
      <c r="L2165">
        <f>I2165*J2165*(1-K2165)</f>
        <v/>
      </c>
      <c r="M2165">
        <f>VLOOKUP(F2165,Products!A:D,4,FALSE)*I2165</f>
        <v/>
      </c>
      <c r="N2165">
        <f>L2165-M2165</f>
        <v/>
      </c>
    </row>
    <row r="2166">
      <c r="A2166" t="inlineStr">
        <is>
          <t>T1002164</t>
        </is>
      </c>
      <c r="B2166" t="inlineStr">
        <is>
          <t>2023-05-13</t>
        </is>
      </c>
      <c r="C2166" t="inlineStr">
        <is>
          <t>S019</t>
        </is>
      </c>
      <c r="D2166" t="inlineStr">
        <is>
          <t>Store_019</t>
        </is>
      </c>
      <c r="E2166" t="inlineStr">
        <is>
          <t>East</t>
        </is>
      </c>
      <c r="F2166" t="inlineStr">
        <is>
          <t>P0150</t>
        </is>
      </c>
      <c r="G2166" t="inlineStr">
        <is>
          <t>Prod_0150</t>
        </is>
      </c>
      <c r="H2166" t="inlineStr">
        <is>
          <t>Clothing</t>
        </is>
      </c>
      <c r="I2166" t="n">
        <v>3</v>
      </c>
      <c r="J2166" t="n">
        <v>359.27</v>
      </c>
      <c r="K2166" t="n">
        <v>0.2</v>
      </c>
      <c r="L2166">
        <f>I2166*J2166*(1-K2166)</f>
        <v/>
      </c>
      <c r="M2166">
        <f>VLOOKUP(F2166,Products!A:D,4,FALSE)*I2166</f>
        <v/>
      </c>
      <c r="N2166">
        <f>L2166-M2166</f>
        <v/>
      </c>
    </row>
    <row r="2167">
      <c r="A2167" t="inlineStr">
        <is>
          <t>T1002165</t>
        </is>
      </c>
      <c r="B2167" t="inlineStr">
        <is>
          <t>2024-08-23</t>
        </is>
      </c>
      <c r="C2167" t="inlineStr">
        <is>
          <t>S048</t>
        </is>
      </c>
      <c r="D2167" t="inlineStr">
        <is>
          <t>Store_048</t>
        </is>
      </c>
      <c r="E2167" t="inlineStr">
        <is>
          <t>South</t>
        </is>
      </c>
      <c r="F2167" t="inlineStr">
        <is>
          <t>P0102</t>
        </is>
      </c>
      <c r="G2167" t="inlineStr">
        <is>
          <t>Prod_0102</t>
        </is>
      </c>
      <c r="H2167" t="inlineStr">
        <is>
          <t>Food</t>
        </is>
      </c>
      <c r="I2167" t="n">
        <v>3</v>
      </c>
      <c r="J2167" t="n">
        <v>548.27</v>
      </c>
      <c r="K2167" t="n">
        <v>0</v>
      </c>
      <c r="L2167">
        <f>I2167*J2167*(1-K2167)</f>
        <v/>
      </c>
      <c r="M2167">
        <f>VLOOKUP(F2167,Products!A:D,4,FALSE)*I2167</f>
        <v/>
      </c>
      <c r="N2167">
        <f>L2167-M2167</f>
        <v/>
      </c>
    </row>
    <row r="2168">
      <c r="A2168" t="inlineStr">
        <is>
          <t>T1002166</t>
        </is>
      </c>
      <c r="B2168" t="inlineStr">
        <is>
          <t>2024-05-09</t>
        </is>
      </c>
      <c r="C2168" t="inlineStr">
        <is>
          <t>S037</t>
        </is>
      </c>
      <c r="D2168" t="inlineStr">
        <is>
          <t>Store_037</t>
        </is>
      </c>
      <c r="E2168" t="inlineStr">
        <is>
          <t>East</t>
        </is>
      </c>
      <c r="F2168" t="inlineStr">
        <is>
          <t>P0152</t>
        </is>
      </c>
      <c r="G2168" t="inlineStr">
        <is>
          <t>Prod_0152</t>
        </is>
      </c>
      <c r="H2168" t="inlineStr">
        <is>
          <t>Household</t>
        </is>
      </c>
      <c r="I2168" t="n">
        <v>9</v>
      </c>
      <c r="J2168" t="n">
        <v>630.98</v>
      </c>
      <c r="K2168" t="n">
        <v>0</v>
      </c>
      <c r="L2168">
        <f>I2168*J2168*(1-K2168)</f>
        <v/>
      </c>
      <c r="M2168">
        <f>VLOOKUP(F2168,Products!A:D,4,FALSE)*I2168</f>
        <v/>
      </c>
      <c r="N2168">
        <f>L2168-M2168</f>
        <v/>
      </c>
    </row>
    <row r="2169">
      <c r="A2169" t="inlineStr">
        <is>
          <t>T1002167</t>
        </is>
      </c>
      <c r="B2169" t="inlineStr">
        <is>
          <t>2023-09-03</t>
        </is>
      </c>
      <c r="C2169" t="inlineStr">
        <is>
          <t>S025</t>
        </is>
      </c>
      <c r="D2169" t="inlineStr">
        <is>
          <t>Store_025</t>
        </is>
      </c>
      <c r="E2169" t="inlineStr">
        <is>
          <t>Central</t>
        </is>
      </c>
      <c r="F2169" t="inlineStr">
        <is>
          <t>P0161</t>
        </is>
      </c>
      <c r="G2169" t="inlineStr">
        <is>
          <t>Prod_0161</t>
        </is>
      </c>
      <c r="H2169" t="inlineStr">
        <is>
          <t>Household</t>
        </is>
      </c>
      <c r="I2169" t="n">
        <v>3</v>
      </c>
      <c r="J2169" t="n">
        <v>81.03</v>
      </c>
      <c r="K2169" t="n">
        <v>0.05</v>
      </c>
      <c r="L2169">
        <f>I2169*J2169*(1-K2169)</f>
        <v/>
      </c>
      <c r="M2169">
        <f>VLOOKUP(F2169,Products!A:D,4,FALSE)*I2169</f>
        <v/>
      </c>
      <c r="N2169">
        <f>L2169-M2169</f>
        <v/>
      </c>
    </row>
    <row r="2170">
      <c r="A2170" t="inlineStr">
        <is>
          <t>T1002168</t>
        </is>
      </c>
      <c r="B2170" t="inlineStr">
        <is>
          <t>2024-06-12</t>
        </is>
      </c>
      <c r="C2170" t="inlineStr">
        <is>
          <t>S025</t>
        </is>
      </c>
      <c r="D2170" t="inlineStr">
        <is>
          <t>Store_025</t>
        </is>
      </c>
      <c r="E2170" t="inlineStr">
        <is>
          <t>Central</t>
        </is>
      </c>
      <c r="F2170" t="inlineStr">
        <is>
          <t>P0044</t>
        </is>
      </c>
      <c r="G2170" t="inlineStr">
        <is>
          <t>Prod_0044</t>
        </is>
      </c>
      <c r="H2170" t="inlineStr">
        <is>
          <t>Food</t>
        </is>
      </c>
      <c r="I2170" t="n">
        <v>3</v>
      </c>
      <c r="J2170" t="n">
        <v>270.8</v>
      </c>
      <c r="K2170" t="n">
        <v>0.1</v>
      </c>
      <c r="L2170">
        <f>I2170*J2170*(1-K2170)</f>
        <v/>
      </c>
      <c r="M2170">
        <f>VLOOKUP(F2170,Products!A:D,4,FALSE)*I2170</f>
        <v/>
      </c>
      <c r="N2170">
        <f>L2170-M2170</f>
        <v/>
      </c>
    </row>
    <row r="2171">
      <c r="A2171" t="inlineStr">
        <is>
          <t>T1002169</t>
        </is>
      </c>
      <c r="B2171" t="inlineStr">
        <is>
          <t>2024-01-14</t>
        </is>
      </c>
      <c r="C2171" t="inlineStr">
        <is>
          <t>S009</t>
        </is>
      </c>
      <c r="D2171" t="inlineStr">
        <is>
          <t>Store_009</t>
        </is>
      </c>
      <c r="E2171" t="inlineStr">
        <is>
          <t>Central</t>
        </is>
      </c>
      <c r="F2171" t="inlineStr">
        <is>
          <t>P0120</t>
        </is>
      </c>
      <c r="G2171" t="inlineStr">
        <is>
          <t>Prod_0120</t>
        </is>
      </c>
      <c r="H2171" t="inlineStr">
        <is>
          <t>Stationery</t>
        </is>
      </c>
      <c r="I2171" t="n">
        <v>5</v>
      </c>
      <c r="J2171" t="n">
        <v>502.76</v>
      </c>
      <c r="K2171" t="n">
        <v>0</v>
      </c>
      <c r="L2171">
        <f>I2171*J2171*(1-K2171)</f>
        <v/>
      </c>
      <c r="M2171">
        <f>VLOOKUP(F2171,Products!A:D,4,FALSE)*I2171</f>
        <v/>
      </c>
      <c r="N2171">
        <f>L2171-M2171</f>
        <v/>
      </c>
    </row>
    <row r="2172">
      <c r="A2172" t="inlineStr">
        <is>
          <t>T1002170</t>
        </is>
      </c>
      <c r="B2172" t="inlineStr">
        <is>
          <t>2025-04-26</t>
        </is>
      </c>
      <c r="C2172" t="inlineStr">
        <is>
          <t>S049</t>
        </is>
      </c>
      <c r="D2172" t="inlineStr">
        <is>
          <t>Store_049</t>
        </is>
      </c>
      <c r="E2172" t="inlineStr">
        <is>
          <t>North</t>
        </is>
      </c>
      <c r="F2172" t="inlineStr">
        <is>
          <t>P0094</t>
        </is>
      </c>
      <c r="G2172" t="inlineStr">
        <is>
          <t>Prod_0094</t>
        </is>
      </c>
      <c r="H2172" t="inlineStr">
        <is>
          <t>Toys</t>
        </is>
      </c>
      <c r="I2172" t="n">
        <v>9</v>
      </c>
      <c r="J2172" t="n">
        <v>749.92</v>
      </c>
      <c r="K2172" t="n">
        <v>0.2</v>
      </c>
      <c r="L2172">
        <f>I2172*J2172*(1-K2172)</f>
        <v/>
      </c>
      <c r="M2172">
        <f>VLOOKUP(F2172,Products!A:D,4,FALSE)*I2172</f>
        <v/>
      </c>
      <c r="N2172">
        <f>L2172-M2172</f>
        <v/>
      </c>
    </row>
    <row r="2173">
      <c r="A2173" t="inlineStr">
        <is>
          <t>T1002171</t>
        </is>
      </c>
      <c r="B2173" t="inlineStr">
        <is>
          <t>2023-07-28</t>
        </is>
      </c>
      <c r="C2173" t="inlineStr">
        <is>
          <t>S013</t>
        </is>
      </c>
      <c r="D2173" t="inlineStr">
        <is>
          <t>Store_013</t>
        </is>
      </c>
      <c r="E2173" t="inlineStr">
        <is>
          <t>North</t>
        </is>
      </c>
      <c r="F2173" t="inlineStr">
        <is>
          <t>P0035</t>
        </is>
      </c>
      <c r="G2173" t="inlineStr">
        <is>
          <t>Prod_0035</t>
        </is>
      </c>
      <c r="H2173" t="inlineStr">
        <is>
          <t>Beverages</t>
        </is>
      </c>
      <c r="I2173" t="n">
        <v>9</v>
      </c>
      <c r="J2173" t="n">
        <v>101.12</v>
      </c>
      <c r="K2173" t="n">
        <v>0.1</v>
      </c>
      <c r="L2173">
        <f>I2173*J2173*(1-K2173)</f>
        <v/>
      </c>
      <c r="M2173">
        <f>VLOOKUP(F2173,Products!A:D,4,FALSE)*I2173</f>
        <v/>
      </c>
      <c r="N2173">
        <f>L2173-M2173</f>
        <v/>
      </c>
    </row>
    <row r="2174">
      <c r="A2174" t="inlineStr">
        <is>
          <t>T1002172</t>
        </is>
      </c>
      <c r="B2174" t="inlineStr">
        <is>
          <t>2023-07-30</t>
        </is>
      </c>
      <c r="C2174" t="inlineStr">
        <is>
          <t>S024</t>
        </is>
      </c>
      <c r="D2174" t="inlineStr">
        <is>
          <t>Store_024</t>
        </is>
      </c>
      <c r="E2174" t="inlineStr">
        <is>
          <t>South</t>
        </is>
      </c>
      <c r="F2174" t="inlineStr">
        <is>
          <t>P0119</t>
        </is>
      </c>
      <c r="G2174" t="inlineStr">
        <is>
          <t>Prod_0119</t>
        </is>
      </c>
      <c r="H2174" t="inlineStr">
        <is>
          <t>Electronics</t>
        </is>
      </c>
      <c r="I2174" t="n">
        <v>4</v>
      </c>
      <c r="J2174" t="n">
        <v>261.93</v>
      </c>
      <c r="K2174" t="n">
        <v>0</v>
      </c>
      <c r="L2174">
        <f>I2174*J2174*(1-K2174)</f>
        <v/>
      </c>
      <c r="M2174">
        <f>VLOOKUP(F2174,Products!A:D,4,FALSE)*I2174</f>
        <v/>
      </c>
      <c r="N2174">
        <f>L2174-M2174</f>
        <v/>
      </c>
    </row>
    <row r="2175">
      <c r="A2175" t="inlineStr">
        <is>
          <t>T1002173</t>
        </is>
      </c>
      <c r="B2175" t="inlineStr">
        <is>
          <t>2024-01-07</t>
        </is>
      </c>
      <c r="C2175" t="inlineStr">
        <is>
          <t>S050</t>
        </is>
      </c>
      <c r="D2175" t="inlineStr">
        <is>
          <t>Store_050</t>
        </is>
      </c>
      <c r="E2175" t="inlineStr">
        <is>
          <t>South</t>
        </is>
      </c>
      <c r="F2175" t="inlineStr">
        <is>
          <t>P0019</t>
        </is>
      </c>
      <c r="G2175" t="inlineStr">
        <is>
          <t>Prod_0019</t>
        </is>
      </c>
      <c r="H2175" t="inlineStr">
        <is>
          <t>Toys</t>
        </is>
      </c>
      <c r="I2175" t="n">
        <v>8</v>
      </c>
      <c r="J2175" t="n">
        <v>589.5</v>
      </c>
      <c r="K2175" t="n">
        <v>0.15</v>
      </c>
      <c r="L2175">
        <f>I2175*J2175*(1-K2175)</f>
        <v/>
      </c>
      <c r="M2175">
        <f>VLOOKUP(F2175,Products!A:D,4,FALSE)*I2175</f>
        <v/>
      </c>
      <c r="N2175">
        <f>L2175-M2175</f>
        <v/>
      </c>
    </row>
    <row r="2176">
      <c r="A2176" t="inlineStr">
        <is>
          <t>T1002174</t>
        </is>
      </c>
      <c r="B2176" t="inlineStr">
        <is>
          <t>2023-06-07</t>
        </is>
      </c>
      <c r="C2176" t="inlineStr">
        <is>
          <t>S047</t>
        </is>
      </c>
      <c r="D2176" t="inlineStr">
        <is>
          <t>Store_047</t>
        </is>
      </c>
      <c r="E2176" t="inlineStr">
        <is>
          <t>North</t>
        </is>
      </c>
      <c r="F2176" t="inlineStr">
        <is>
          <t>P0093</t>
        </is>
      </c>
      <c r="G2176" t="inlineStr">
        <is>
          <t>Prod_0093</t>
        </is>
      </c>
      <c r="H2176" t="inlineStr">
        <is>
          <t>Electronics</t>
        </is>
      </c>
      <c r="I2176" t="n">
        <v>4</v>
      </c>
      <c r="J2176" t="n">
        <v>171.29</v>
      </c>
      <c r="K2176" t="n">
        <v>0.1</v>
      </c>
      <c r="L2176">
        <f>I2176*J2176*(1-K2176)</f>
        <v/>
      </c>
      <c r="M2176">
        <f>VLOOKUP(F2176,Products!A:D,4,FALSE)*I2176</f>
        <v/>
      </c>
      <c r="N2176">
        <f>L2176-M2176</f>
        <v/>
      </c>
    </row>
    <row r="2177">
      <c r="A2177" t="inlineStr">
        <is>
          <t>T1002175</t>
        </is>
      </c>
      <c r="B2177" t="inlineStr">
        <is>
          <t>2025-06-16</t>
        </is>
      </c>
      <c r="C2177" t="inlineStr">
        <is>
          <t>S026</t>
        </is>
      </c>
      <c r="D2177" t="inlineStr">
        <is>
          <t>Store_026</t>
        </is>
      </c>
      <c r="E2177" t="inlineStr">
        <is>
          <t>North</t>
        </is>
      </c>
      <c r="F2177" t="inlineStr">
        <is>
          <t>P0060</t>
        </is>
      </c>
      <c r="G2177" t="inlineStr">
        <is>
          <t>Prod_0060</t>
        </is>
      </c>
      <c r="H2177" t="inlineStr">
        <is>
          <t>Toys</t>
        </is>
      </c>
      <c r="I2177" t="n">
        <v>8</v>
      </c>
      <c r="J2177" t="n">
        <v>102.6</v>
      </c>
      <c r="K2177" t="n">
        <v>0.05</v>
      </c>
      <c r="L2177">
        <f>I2177*J2177*(1-K2177)</f>
        <v/>
      </c>
      <c r="M2177">
        <f>VLOOKUP(F2177,Products!A:D,4,FALSE)*I2177</f>
        <v/>
      </c>
      <c r="N2177">
        <f>L2177-M2177</f>
        <v/>
      </c>
    </row>
    <row r="2178">
      <c r="A2178" t="inlineStr">
        <is>
          <t>T1002176</t>
        </is>
      </c>
      <c r="B2178" t="inlineStr">
        <is>
          <t>2024-07-02</t>
        </is>
      </c>
      <c r="C2178" t="inlineStr">
        <is>
          <t>S023</t>
        </is>
      </c>
      <c r="D2178" t="inlineStr">
        <is>
          <t>Store_023</t>
        </is>
      </c>
      <c r="E2178" t="inlineStr">
        <is>
          <t>South</t>
        </is>
      </c>
      <c r="F2178" t="inlineStr">
        <is>
          <t>P0027</t>
        </is>
      </c>
      <c r="G2178" t="inlineStr">
        <is>
          <t>Prod_0027</t>
        </is>
      </c>
      <c r="H2178" t="inlineStr">
        <is>
          <t>Electronics</t>
        </is>
      </c>
      <c r="I2178" t="n">
        <v>4</v>
      </c>
      <c r="J2178" t="n">
        <v>630.67</v>
      </c>
      <c r="K2178" t="n">
        <v>0</v>
      </c>
      <c r="L2178">
        <f>I2178*J2178*(1-K2178)</f>
        <v/>
      </c>
      <c r="M2178">
        <f>VLOOKUP(F2178,Products!A:D,4,FALSE)*I2178</f>
        <v/>
      </c>
      <c r="N2178">
        <f>L2178-M2178</f>
        <v/>
      </c>
    </row>
    <row r="2179">
      <c r="A2179" t="inlineStr">
        <is>
          <t>T1002177</t>
        </is>
      </c>
      <c r="B2179" t="inlineStr">
        <is>
          <t>2024-02-17</t>
        </is>
      </c>
      <c r="C2179" t="inlineStr">
        <is>
          <t>S041</t>
        </is>
      </c>
      <c r="D2179" t="inlineStr">
        <is>
          <t>Store_041</t>
        </is>
      </c>
      <c r="E2179" t="inlineStr">
        <is>
          <t>East</t>
        </is>
      </c>
      <c r="F2179" t="inlineStr">
        <is>
          <t>P0147</t>
        </is>
      </c>
      <c r="G2179" t="inlineStr">
        <is>
          <t>Prod_0147</t>
        </is>
      </c>
      <c r="H2179" t="inlineStr">
        <is>
          <t>Stationery</t>
        </is>
      </c>
      <c r="I2179" t="n">
        <v>9</v>
      </c>
      <c r="J2179" t="n">
        <v>522.84</v>
      </c>
      <c r="K2179" t="n">
        <v>0.1</v>
      </c>
      <c r="L2179">
        <f>I2179*J2179*(1-K2179)</f>
        <v/>
      </c>
      <c r="M2179">
        <f>VLOOKUP(F2179,Products!A:D,4,FALSE)*I2179</f>
        <v/>
      </c>
      <c r="N2179">
        <f>L2179-M2179</f>
        <v/>
      </c>
    </row>
    <row r="2180">
      <c r="A2180" t="inlineStr">
        <is>
          <t>T1002178</t>
        </is>
      </c>
      <c r="B2180" t="inlineStr">
        <is>
          <t>2024-12-25</t>
        </is>
      </c>
      <c r="C2180" t="inlineStr">
        <is>
          <t>S024</t>
        </is>
      </c>
      <c r="D2180" t="inlineStr">
        <is>
          <t>Store_024</t>
        </is>
      </c>
      <c r="E2180" t="inlineStr">
        <is>
          <t>South</t>
        </is>
      </c>
      <c r="F2180" t="inlineStr">
        <is>
          <t>P0195</t>
        </is>
      </c>
      <c r="G2180" t="inlineStr">
        <is>
          <t>Prod_0195</t>
        </is>
      </c>
      <c r="H2180" t="inlineStr">
        <is>
          <t>Food</t>
        </is>
      </c>
      <c r="I2180" t="n">
        <v>6</v>
      </c>
      <c r="J2180" t="n">
        <v>471.25</v>
      </c>
      <c r="K2180" t="n">
        <v>0</v>
      </c>
      <c r="L2180">
        <f>I2180*J2180*(1-K2180)</f>
        <v/>
      </c>
      <c r="M2180">
        <f>VLOOKUP(F2180,Products!A:D,4,FALSE)*I2180</f>
        <v/>
      </c>
      <c r="N2180">
        <f>L2180-M2180</f>
        <v/>
      </c>
    </row>
    <row r="2181">
      <c r="A2181" t="inlineStr">
        <is>
          <t>T1002179</t>
        </is>
      </c>
      <c r="B2181" t="inlineStr">
        <is>
          <t>2024-07-01</t>
        </is>
      </c>
      <c r="C2181" t="inlineStr">
        <is>
          <t>S005</t>
        </is>
      </c>
      <c r="D2181" t="inlineStr">
        <is>
          <t>Store_005</t>
        </is>
      </c>
      <c r="E2181" t="inlineStr">
        <is>
          <t>Central</t>
        </is>
      </c>
      <c r="F2181" t="inlineStr">
        <is>
          <t>P0100</t>
        </is>
      </c>
      <c r="G2181" t="inlineStr">
        <is>
          <t>Prod_0100</t>
        </is>
      </c>
      <c r="H2181" t="inlineStr">
        <is>
          <t>Household</t>
        </is>
      </c>
      <c r="I2181" t="n">
        <v>3</v>
      </c>
      <c r="J2181" t="n">
        <v>529.1</v>
      </c>
      <c r="K2181" t="n">
        <v>0</v>
      </c>
      <c r="L2181">
        <f>I2181*J2181*(1-K2181)</f>
        <v/>
      </c>
      <c r="M2181">
        <f>VLOOKUP(F2181,Products!A:D,4,FALSE)*I2181</f>
        <v/>
      </c>
      <c r="N2181">
        <f>L2181-M2181</f>
        <v/>
      </c>
    </row>
    <row r="2182">
      <c r="A2182" t="inlineStr">
        <is>
          <t>T1002180</t>
        </is>
      </c>
      <c r="B2182" t="inlineStr">
        <is>
          <t>2025-02-03</t>
        </is>
      </c>
      <c r="C2182" t="inlineStr">
        <is>
          <t>S005</t>
        </is>
      </c>
      <c r="D2182" t="inlineStr">
        <is>
          <t>Store_005</t>
        </is>
      </c>
      <c r="E2182" t="inlineStr">
        <is>
          <t>Central</t>
        </is>
      </c>
      <c r="F2182" t="inlineStr">
        <is>
          <t>P0142</t>
        </is>
      </c>
      <c r="G2182" t="inlineStr">
        <is>
          <t>Prod_0142</t>
        </is>
      </c>
      <c r="H2182" t="inlineStr">
        <is>
          <t>Household</t>
        </is>
      </c>
      <c r="I2182" t="n">
        <v>5</v>
      </c>
      <c r="J2182" t="n">
        <v>220.12</v>
      </c>
      <c r="K2182" t="n">
        <v>0</v>
      </c>
      <c r="L2182">
        <f>I2182*J2182*(1-K2182)</f>
        <v/>
      </c>
      <c r="M2182">
        <f>VLOOKUP(F2182,Products!A:D,4,FALSE)*I2182</f>
        <v/>
      </c>
      <c r="N2182">
        <f>L2182-M2182</f>
        <v/>
      </c>
    </row>
    <row r="2183">
      <c r="A2183" t="inlineStr">
        <is>
          <t>T1002181</t>
        </is>
      </c>
      <c r="B2183" t="inlineStr">
        <is>
          <t>2023-09-04</t>
        </is>
      </c>
      <c r="C2183" t="inlineStr">
        <is>
          <t>S043</t>
        </is>
      </c>
      <c r="D2183" t="inlineStr">
        <is>
          <t>Store_043</t>
        </is>
      </c>
      <c r="E2183" t="inlineStr">
        <is>
          <t>East</t>
        </is>
      </c>
      <c r="F2183" t="inlineStr">
        <is>
          <t>P0146</t>
        </is>
      </c>
      <c r="G2183" t="inlineStr">
        <is>
          <t>Prod_0146</t>
        </is>
      </c>
      <c r="H2183" t="inlineStr">
        <is>
          <t>Food</t>
        </is>
      </c>
      <c r="I2183" t="n">
        <v>8</v>
      </c>
      <c r="J2183" t="n">
        <v>337.47</v>
      </c>
      <c r="K2183" t="n">
        <v>0</v>
      </c>
      <c r="L2183">
        <f>I2183*J2183*(1-K2183)</f>
        <v/>
      </c>
      <c r="M2183">
        <f>VLOOKUP(F2183,Products!A:D,4,FALSE)*I2183</f>
        <v/>
      </c>
      <c r="N2183">
        <f>L2183-M2183</f>
        <v/>
      </c>
    </row>
    <row r="2184">
      <c r="A2184" t="inlineStr">
        <is>
          <t>T1002182</t>
        </is>
      </c>
      <c r="B2184" t="inlineStr">
        <is>
          <t>2025-03-19</t>
        </is>
      </c>
      <c r="C2184" t="inlineStr">
        <is>
          <t>S038</t>
        </is>
      </c>
      <c r="D2184" t="inlineStr">
        <is>
          <t>Store_038</t>
        </is>
      </c>
      <c r="E2184" t="inlineStr">
        <is>
          <t>East</t>
        </is>
      </c>
      <c r="F2184" t="inlineStr">
        <is>
          <t>P0169</t>
        </is>
      </c>
      <c r="G2184" t="inlineStr">
        <is>
          <t>Prod_0169</t>
        </is>
      </c>
      <c r="H2184" t="inlineStr">
        <is>
          <t>Beverages</t>
        </is>
      </c>
      <c r="I2184" t="n">
        <v>3</v>
      </c>
      <c r="J2184" t="n">
        <v>737.58</v>
      </c>
      <c r="K2184" t="n">
        <v>0</v>
      </c>
      <c r="L2184">
        <f>I2184*J2184*(1-K2184)</f>
        <v/>
      </c>
      <c r="M2184">
        <f>VLOOKUP(F2184,Products!A:D,4,FALSE)*I2184</f>
        <v/>
      </c>
      <c r="N2184">
        <f>L2184-M2184</f>
        <v/>
      </c>
    </row>
    <row r="2185">
      <c r="A2185" t="inlineStr">
        <is>
          <t>T1002183</t>
        </is>
      </c>
      <c r="B2185" t="inlineStr">
        <is>
          <t>2025-06-25</t>
        </is>
      </c>
      <c r="C2185" t="inlineStr">
        <is>
          <t>S004</t>
        </is>
      </c>
      <c r="D2185" t="inlineStr">
        <is>
          <t>Store_004</t>
        </is>
      </c>
      <c r="E2185" t="inlineStr">
        <is>
          <t>Central</t>
        </is>
      </c>
      <c r="F2185" t="inlineStr">
        <is>
          <t>P0100</t>
        </is>
      </c>
      <c r="G2185" t="inlineStr">
        <is>
          <t>Prod_0100</t>
        </is>
      </c>
      <c r="H2185" t="inlineStr">
        <is>
          <t>Household</t>
        </is>
      </c>
      <c r="I2185" t="n">
        <v>1</v>
      </c>
      <c r="J2185" t="n">
        <v>397.23</v>
      </c>
      <c r="K2185" t="n">
        <v>0.1</v>
      </c>
      <c r="L2185">
        <f>I2185*J2185*(1-K2185)</f>
        <v/>
      </c>
      <c r="M2185">
        <f>VLOOKUP(F2185,Products!A:D,4,FALSE)*I2185</f>
        <v/>
      </c>
      <c r="N2185">
        <f>L2185-M2185</f>
        <v/>
      </c>
    </row>
    <row r="2186">
      <c r="A2186" t="inlineStr">
        <is>
          <t>T1002184</t>
        </is>
      </c>
      <c r="B2186" t="inlineStr">
        <is>
          <t>2023-02-16</t>
        </is>
      </c>
      <c r="C2186" t="inlineStr">
        <is>
          <t>S016</t>
        </is>
      </c>
      <c r="D2186" t="inlineStr">
        <is>
          <t>Store_016</t>
        </is>
      </c>
      <c r="E2186" t="inlineStr">
        <is>
          <t>West</t>
        </is>
      </c>
      <c r="F2186" t="inlineStr">
        <is>
          <t>P0097</t>
        </is>
      </c>
      <c r="G2186" t="inlineStr">
        <is>
          <t>Prod_0097</t>
        </is>
      </c>
      <c r="H2186" t="inlineStr">
        <is>
          <t>Clothing</t>
        </is>
      </c>
      <c r="I2186" t="n">
        <v>2</v>
      </c>
      <c r="J2186" t="n">
        <v>236.04</v>
      </c>
      <c r="K2186" t="n">
        <v>0</v>
      </c>
      <c r="L2186">
        <f>I2186*J2186*(1-K2186)</f>
        <v/>
      </c>
      <c r="M2186">
        <f>VLOOKUP(F2186,Products!A:D,4,FALSE)*I2186</f>
        <v/>
      </c>
      <c r="N2186">
        <f>L2186-M2186</f>
        <v/>
      </c>
    </row>
    <row r="2187">
      <c r="A2187" t="inlineStr">
        <is>
          <t>T1002185</t>
        </is>
      </c>
      <c r="B2187" t="inlineStr">
        <is>
          <t>2023-09-13</t>
        </is>
      </c>
      <c r="C2187" t="inlineStr">
        <is>
          <t>S033</t>
        </is>
      </c>
      <c r="D2187" t="inlineStr">
        <is>
          <t>Store_033</t>
        </is>
      </c>
      <c r="E2187" t="inlineStr">
        <is>
          <t>North</t>
        </is>
      </c>
      <c r="F2187" t="inlineStr">
        <is>
          <t>P0027</t>
        </is>
      </c>
      <c r="G2187" t="inlineStr">
        <is>
          <t>Prod_0027</t>
        </is>
      </c>
      <c r="H2187" t="inlineStr">
        <is>
          <t>Electronics</t>
        </is>
      </c>
      <c r="I2187" t="n">
        <v>2</v>
      </c>
      <c r="J2187" t="n">
        <v>689.04</v>
      </c>
      <c r="K2187" t="n">
        <v>0</v>
      </c>
      <c r="L2187">
        <f>I2187*J2187*(1-K2187)</f>
        <v/>
      </c>
      <c r="M2187">
        <f>VLOOKUP(F2187,Products!A:D,4,FALSE)*I2187</f>
        <v/>
      </c>
      <c r="N2187">
        <f>L2187-M2187</f>
        <v/>
      </c>
    </row>
    <row r="2188">
      <c r="A2188" t="inlineStr">
        <is>
          <t>T1002186</t>
        </is>
      </c>
      <c r="B2188" t="inlineStr">
        <is>
          <t>2023-12-22</t>
        </is>
      </c>
      <c r="C2188" t="inlineStr">
        <is>
          <t>S023</t>
        </is>
      </c>
      <c r="D2188" t="inlineStr">
        <is>
          <t>Store_023</t>
        </is>
      </c>
      <c r="E2188" t="inlineStr">
        <is>
          <t>South</t>
        </is>
      </c>
      <c r="F2188" t="inlineStr">
        <is>
          <t>P0113</t>
        </is>
      </c>
      <c r="G2188" t="inlineStr">
        <is>
          <t>Prod_0113</t>
        </is>
      </c>
      <c r="H2188" t="inlineStr">
        <is>
          <t>Toys</t>
        </is>
      </c>
      <c r="I2188" t="n">
        <v>1</v>
      </c>
      <c r="J2188" t="n">
        <v>545.76</v>
      </c>
      <c r="K2188" t="n">
        <v>0.15</v>
      </c>
      <c r="L2188">
        <f>I2188*J2188*(1-K2188)</f>
        <v/>
      </c>
      <c r="M2188">
        <f>VLOOKUP(F2188,Products!A:D,4,FALSE)*I2188</f>
        <v/>
      </c>
      <c r="N2188">
        <f>L2188-M2188</f>
        <v/>
      </c>
    </row>
    <row r="2189">
      <c r="A2189" t="inlineStr">
        <is>
          <t>T1002187</t>
        </is>
      </c>
      <c r="B2189" t="inlineStr">
        <is>
          <t>2025-08-01</t>
        </is>
      </c>
      <c r="C2189" t="inlineStr">
        <is>
          <t>S009</t>
        </is>
      </c>
      <c r="D2189" t="inlineStr">
        <is>
          <t>Store_009</t>
        </is>
      </c>
      <c r="E2189" t="inlineStr">
        <is>
          <t>Central</t>
        </is>
      </c>
      <c r="F2189" t="inlineStr">
        <is>
          <t>P0181</t>
        </is>
      </c>
      <c r="G2189" t="inlineStr">
        <is>
          <t>Prod_0181</t>
        </is>
      </c>
      <c r="H2189" t="inlineStr">
        <is>
          <t>Electronics</t>
        </is>
      </c>
      <c r="I2189" t="n">
        <v>7</v>
      </c>
      <c r="J2189" t="n">
        <v>813.8</v>
      </c>
      <c r="K2189" t="n">
        <v>0.2</v>
      </c>
      <c r="L2189">
        <f>I2189*J2189*(1-K2189)</f>
        <v/>
      </c>
      <c r="M2189">
        <f>VLOOKUP(F2189,Products!A:D,4,FALSE)*I2189</f>
        <v/>
      </c>
      <c r="N2189">
        <f>L2189-M2189</f>
        <v/>
      </c>
    </row>
    <row r="2190">
      <c r="A2190" t="inlineStr">
        <is>
          <t>T1002188</t>
        </is>
      </c>
      <c r="B2190" t="inlineStr">
        <is>
          <t>2024-11-19</t>
        </is>
      </c>
      <c r="C2190" t="inlineStr">
        <is>
          <t>S017</t>
        </is>
      </c>
      <c r="D2190" t="inlineStr">
        <is>
          <t>Store_017</t>
        </is>
      </c>
      <c r="E2190" t="inlineStr">
        <is>
          <t>South</t>
        </is>
      </c>
      <c r="F2190" t="inlineStr">
        <is>
          <t>P0171</t>
        </is>
      </c>
      <c r="G2190" t="inlineStr">
        <is>
          <t>Prod_0171</t>
        </is>
      </c>
      <c r="H2190" t="inlineStr">
        <is>
          <t>Household</t>
        </is>
      </c>
      <c r="I2190" t="n">
        <v>7</v>
      </c>
      <c r="J2190" t="n">
        <v>326.65</v>
      </c>
      <c r="K2190" t="n">
        <v>0</v>
      </c>
      <c r="L2190">
        <f>I2190*J2190*(1-K2190)</f>
        <v/>
      </c>
      <c r="M2190">
        <f>VLOOKUP(F2190,Products!A:D,4,FALSE)*I2190</f>
        <v/>
      </c>
      <c r="N2190">
        <f>L2190-M2190</f>
        <v/>
      </c>
    </row>
    <row r="2191">
      <c r="A2191" t="inlineStr">
        <is>
          <t>T1002189</t>
        </is>
      </c>
      <c r="B2191" t="inlineStr">
        <is>
          <t>2024-11-09</t>
        </is>
      </c>
      <c r="C2191" t="inlineStr">
        <is>
          <t>S009</t>
        </is>
      </c>
      <c r="D2191" t="inlineStr">
        <is>
          <t>Store_009</t>
        </is>
      </c>
      <c r="E2191" t="inlineStr">
        <is>
          <t>Central</t>
        </is>
      </c>
      <c r="F2191" t="inlineStr">
        <is>
          <t>P0159</t>
        </is>
      </c>
      <c r="G2191" t="inlineStr">
        <is>
          <t>Prod_0159</t>
        </is>
      </c>
      <c r="H2191" t="inlineStr">
        <is>
          <t>Electronics</t>
        </is>
      </c>
      <c r="I2191" t="n">
        <v>5</v>
      </c>
      <c r="J2191" t="n">
        <v>481.73</v>
      </c>
      <c r="K2191" t="n">
        <v>0</v>
      </c>
      <c r="L2191">
        <f>I2191*J2191*(1-K2191)</f>
        <v/>
      </c>
      <c r="M2191">
        <f>VLOOKUP(F2191,Products!A:D,4,FALSE)*I2191</f>
        <v/>
      </c>
      <c r="N2191">
        <f>L2191-M2191</f>
        <v/>
      </c>
    </row>
    <row r="2192">
      <c r="A2192" t="inlineStr">
        <is>
          <t>T1002190</t>
        </is>
      </c>
      <c r="B2192" t="inlineStr">
        <is>
          <t>2025-01-22</t>
        </is>
      </c>
      <c r="C2192" t="inlineStr">
        <is>
          <t>S022</t>
        </is>
      </c>
      <c r="D2192" t="inlineStr">
        <is>
          <t>Store_022</t>
        </is>
      </c>
      <c r="E2192" t="inlineStr">
        <is>
          <t>East</t>
        </is>
      </c>
      <c r="F2192" t="inlineStr">
        <is>
          <t>P0157</t>
        </is>
      </c>
      <c r="G2192" t="inlineStr">
        <is>
          <t>Prod_0157</t>
        </is>
      </c>
      <c r="H2192" t="inlineStr">
        <is>
          <t>Toys</t>
        </is>
      </c>
      <c r="I2192" t="n">
        <v>5</v>
      </c>
      <c r="J2192" t="n">
        <v>248.83</v>
      </c>
      <c r="K2192" t="n">
        <v>0.2</v>
      </c>
      <c r="L2192">
        <f>I2192*J2192*(1-K2192)</f>
        <v/>
      </c>
      <c r="M2192">
        <f>VLOOKUP(F2192,Products!A:D,4,FALSE)*I2192</f>
        <v/>
      </c>
      <c r="N2192">
        <f>L2192-M2192</f>
        <v/>
      </c>
    </row>
    <row r="2193">
      <c r="A2193" t="inlineStr">
        <is>
          <t>T1002191</t>
        </is>
      </c>
      <c r="B2193" t="inlineStr">
        <is>
          <t>2024-06-26</t>
        </is>
      </c>
      <c r="C2193" t="inlineStr">
        <is>
          <t>S047</t>
        </is>
      </c>
      <c r="D2193" t="inlineStr">
        <is>
          <t>Store_047</t>
        </is>
      </c>
      <c r="E2193" t="inlineStr">
        <is>
          <t>North</t>
        </is>
      </c>
      <c r="F2193" t="inlineStr">
        <is>
          <t>P0185</t>
        </is>
      </c>
      <c r="G2193" t="inlineStr">
        <is>
          <t>Prod_0185</t>
        </is>
      </c>
      <c r="H2193" t="inlineStr">
        <is>
          <t>Food</t>
        </is>
      </c>
      <c r="I2193" t="n">
        <v>4</v>
      </c>
      <c r="J2193" t="n">
        <v>362.37</v>
      </c>
      <c r="K2193" t="n">
        <v>0</v>
      </c>
      <c r="L2193">
        <f>I2193*J2193*(1-K2193)</f>
        <v/>
      </c>
      <c r="M2193">
        <f>VLOOKUP(F2193,Products!A:D,4,FALSE)*I2193</f>
        <v/>
      </c>
      <c r="N2193">
        <f>L2193-M2193</f>
        <v/>
      </c>
    </row>
    <row r="2194">
      <c r="A2194" t="inlineStr">
        <is>
          <t>T1002192</t>
        </is>
      </c>
      <c r="B2194" t="inlineStr">
        <is>
          <t>2023-07-15</t>
        </is>
      </c>
      <c r="C2194" t="inlineStr">
        <is>
          <t>S002</t>
        </is>
      </c>
      <c r="D2194" t="inlineStr">
        <is>
          <t>Store_002</t>
        </is>
      </c>
      <c r="E2194" t="inlineStr">
        <is>
          <t>South</t>
        </is>
      </c>
      <c r="F2194" t="inlineStr">
        <is>
          <t>P0169</t>
        </is>
      </c>
      <c r="G2194" t="inlineStr">
        <is>
          <t>Prod_0169</t>
        </is>
      </c>
      <c r="H2194" t="inlineStr">
        <is>
          <t>Beverages</t>
        </is>
      </c>
      <c r="I2194" t="n">
        <v>5</v>
      </c>
      <c r="J2194" t="n">
        <v>811.52</v>
      </c>
      <c r="K2194" t="n">
        <v>0</v>
      </c>
      <c r="L2194">
        <f>I2194*J2194*(1-K2194)</f>
        <v/>
      </c>
      <c r="M2194">
        <f>VLOOKUP(F2194,Products!A:D,4,FALSE)*I2194</f>
        <v/>
      </c>
      <c r="N2194">
        <f>L2194-M2194</f>
        <v/>
      </c>
    </row>
    <row r="2195">
      <c r="A2195" t="inlineStr">
        <is>
          <t>T1002193</t>
        </is>
      </c>
      <c r="B2195" t="inlineStr">
        <is>
          <t>2023-09-02</t>
        </is>
      </c>
      <c r="C2195" t="inlineStr">
        <is>
          <t>S045</t>
        </is>
      </c>
      <c r="D2195" t="inlineStr">
        <is>
          <t>Store_045</t>
        </is>
      </c>
      <c r="E2195" t="inlineStr">
        <is>
          <t>East</t>
        </is>
      </c>
      <c r="F2195" t="inlineStr">
        <is>
          <t>P0041</t>
        </is>
      </c>
      <c r="G2195" t="inlineStr">
        <is>
          <t>Prod_0041</t>
        </is>
      </c>
      <c r="H2195" t="inlineStr">
        <is>
          <t>Stationery</t>
        </is>
      </c>
      <c r="I2195" t="n">
        <v>4</v>
      </c>
      <c r="J2195" t="n">
        <v>282.13</v>
      </c>
      <c r="K2195" t="n">
        <v>0</v>
      </c>
      <c r="L2195">
        <f>I2195*J2195*(1-K2195)</f>
        <v/>
      </c>
      <c r="M2195">
        <f>VLOOKUP(F2195,Products!A:D,4,FALSE)*I2195</f>
        <v/>
      </c>
      <c r="N2195">
        <f>L2195-M2195</f>
        <v/>
      </c>
    </row>
    <row r="2196">
      <c r="A2196" t="inlineStr">
        <is>
          <t>T1002194</t>
        </is>
      </c>
      <c r="B2196" t="inlineStr">
        <is>
          <t>2023-03-02</t>
        </is>
      </c>
      <c r="C2196" t="inlineStr">
        <is>
          <t>S002</t>
        </is>
      </c>
      <c r="D2196" t="inlineStr">
        <is>
          <t>Store_002</t>
        </is>
      </c>
      <c r="E2196" t="inlineStr">
        <is>
          <t>South</t>
        </is>
      </c>
      <c r="F2196" t="inlineStr">
        <is>
          <t>P0101</t>
        </is>
      </c>
      <c r="G2196" t="inlineStr">
        <is>
          <t>Prod_0101</t>
        </is>
      </c>
      <c r="H2196" t="inlineStr">
        <is>
          <t>Food</t>
        </is>
      </c>
      <c r="I2196" t="n">
        <v>6</v>
      </c>
      <c r="J2196" t="n">
        <v>96.51000000000001</v>
      </c>
      <c r="K2196" t="n">
        <v>0.2</v>
      </c>
      <c r="L2196">
        <f>I2196*J2196*(1-K2196)</f>
        <v/>
      </c>
      <c r="M2196">
        <f>VLOOKUP(F2196,Products!A:D,4,FALSE)*I2196</f>
        <v/>
      </c>
      <c r="N2196">
        <f>L2196-M2196</f>
        <v/>
      </c>
    </row>
    <row r="2197">
      <c r="A2197" t="inlineStr">
        <is>
          <t>T1002195</t>
        </is>
      </c>
      <c r="B2197" t="inlineStr">
        <is>
          <t>2023-01-30</t>
        </is>
      </c>
      <c r="C2197" t="inlineStr">
        <is>
          <t>S034</t>
        </is>
      </c>
      <c r="D2197" t="inlineStr">
        <is>
          <t>Store_034</t>
        </is>
      </c>
      <c r="E2197" t="inlineStr">
        <is>
          <t>Central</t>
        </is>
      </c>
      <c r="F2197" t="inlineStr">
        <is>
          <t>P0097</t>
        </is>
      </c>
      <c r="G2197" t="inlineStr">
        <is>
          <t>Prod_0097</t>
        </is>
      </c>
      <c r="H2197" t="inlineStr">
        <is>
          <t>Clothing</t>
        </is>
      </c>
      <c r="I2197" t="n">
        <v>4</v>
      </c>
      <c r="J2197" t="n">
        <v>253.24</v>
      </c>
      <c r="K2197" t="n">
        <v>0.15</v>
      </c>
      <c r="L2197">
        <f>I2197*J2197*(1-K2197)</f>
        <v/>
      </c>
      <c r="M2197">
        <f>VLOOKUP(F2197,Products!A:D,4,FALSE)*I2197</f>
        <v/>
      </c>
      <c r="N2197">
        <f>L2197-M2197</f>
        <v/>
      </c>
    </row>
    <row r="2198">
      <c r="A2198" t="inlineStr">
        <is>
          <t>T1002196</t>
        </is>
      </c>
      <c r="B2198" t="inlineStr">
        <is>
          <t>2025-08-30</t>
        </is>
      </c>
      <c r="C2198" t="inlineStr">
        <is>
          <t>S011</t>
        </is>
      </c>
      <c r="D2198" t="inlineStr">
        <is>
          <t>Store_011</t>
        </is>
      </c>
      <c r="E2198" t="inlineStr">
        <is>
          <t>South</t>
        </is>
      </c>
      <c r="F2198" t="inlineStr">
        <is>
          <t>P0194</t>
        </is>
      </c>
      <c r="G2198" t="inlineStr">
        <is>
          <t>Prod_0194</t>
        </is>
      </c>
      <c r="H2198" t="inlineStr">
        <is>
          <t>Food</t>
        </is>
      </c>
      <c r="I2198" t="n">
        <v>2</v>
      </c>
      <c r="J2198" t="n">
        <v>520.3099999999999</v>
      </c>
      <c r="K2198" t="n">
        <v>0.05</v>
      </c>
      <c r="L2198">
        <f>I2198*J2198*(1-K2198)</f>
        <v/>
      </c>
      <c r="M2198">
        <f>VLOOKUP(F2198,Products!A:D,4,FALSE)*I2198</f>
        <v/>
      </c>
      <c r="N2198">
        <f>L2198-M2198</f>
        <v/>
      </c>
    </row>
    <row r="2199">
      <c r="A2199" t="inlineStr">
        <is>
          <t>T1002197</t>
        </is>
      </c>
      <c r="B2199" t="inlineStr">
        <is>
          <t>2023-09-21</t>
        </is>
      </c>
      <c r="C2199" t="inlineStr">
        <is>
          <t>S045</t>
        </is>
      </c>
      <c r="D2199" t="inlineStr">
        <is>
          <t>Store_045</t>
        </is>
      </c>
      <c r="E2199" t="inlineStr">
        <is>
          <t>East</t>
        </is>
      </c>
      <c r="F2199" t="inlineStr">
        <is>
          <t>P0101</t>
        </is>
      </c>
      <c r="G2199" t="inlineStr">
        <is>
          <t>Prod_0101</t>
        </is>
      </c>
      <c r="H2199" t="inlineStr">
        <is>
          <t>Food</t>
        </is>
      </c>
      <c r="I2199" t="n">
        <v>8</v>
      </c>
      <c r="J2199" t="n">
        <v>86.81</v>
      </c>
      <c r="K2199" t="n">
        <v>0.05</v>
      </c>
      <c r="L2199">
        <f>I2199*J2199*(1-K2199)</f>
        <v/>
      </c>
      <c r="M2199">
        <f>VLOOKUP(F2199,Products!A:D,4,FALSE)*I2199</f>
        <v/>
      </c>
      <c r="N2199">
        <f>L2199-M2199</f>
        <v/>
      </c>
    </row>
    <row r="2200">
      <c r="A2200" t="inlineStr">
        <is>
          <t>T1002198</t>
        </is>
      </c>
      <c r="B2200" t="inlineStr">
        <is>
          <t>2025-04-09</t>
        </is>
      </c>
      <c r="C2200" t="inlineStr">
        <is>
          <t>S046</t>
        </is>
      </c>
      <c r="D2200" t="inlineStr">
        <is>
          <t>Store_046</t>
        </is>
      </c>
      <c r="E2200" t="inlineStr">
        <is>
          <t>South</t>
        </is>
      </c>
      <c r="F2200" t="inlineStr">
        <is>
          <t>P0131</t>
        </is>
      </c>
      <c r="G2200" t="inlineStr">
        <is>
          <t>Prod_0131</t>
        </is>
      </c>
      <c r="H2200" t="inlineStr">
        <is>
          <t>Beverages</t>
        </is>
      </c>
      <c r="I2200" t="n">
        <v>3</v>
      </c>
      <c r="J2200" t="n">
        <v>297.38</v>
      </c>
      <c r="K2200" t="n">
        <v>0</v>
      </c>
      <c r="L2200">
        <f>I2200*J2200*(1-K2200)</f>
        <v/>
      </c>
      <c r="M2200">
        <f>VLOOKUP(F2200,Products!A:D,4,FALSE)*I2200</f>
        <v/>
      </c>
      <c r="N2200">
        <f>L2200-M2200</f>
        <v/>
      </c>
    </row>
    <row r="2201">
      <c r="A2201" t="inlineStr">
        <is>
          <t>T1002199</t>
        </is>
      </c>
      <c r="B2201" t="inlineStr">
        <is>
          <t>2024-09-20</t>
        </is>
      </c>
      <c r="C2201" t="inlineStr">
        <is>
          <t>S037</t>
        </is>
      </c>
      <c r="D2201" t="inlineStr">
        <is>
          <t>Store_037</t>
        </is>
      </c>
      <c r="E2201" t="inlineStr">
        <is>
          <t>East</t>
        </is>
      </c>
      <c r="F2201" t="inlineStr">
        <is>
          <t>P0078</t>
        </is>
      </c>
      <c r="G2201" t="inlineStr">
        <is>
          <t>Prod_0078</t>
        </is>
      </c>
      <c r="H2201" t="inlineStr">
        <is>
          <t>Electronics</t>
        </is>
      </c>
      <c r="I2201" t="n">
        <v>1</v>
      </c>
      <c r="J2201" t="n">
        <v>704.02</v>
      </c>
      <c r="K2201" t="n">
        <v>0</v>
      </c>
      <c r="L2201">
        <f>I2201*J2201*(1-K2201)</f>
        <v/>
      </c>
      <c r="M2201">
        <f>VLOOKUP(F2201,Products!A:D,4,FALSE)*I2201</f>
        <v/>
      </c>
      <c r="N2201">
        <f>L2201-M2201</f>
        <v/>
      </c>
    </row>
    <row r="2202">
      <c r="A2202" t="inlineStr">
        <is>
          <t>T1002200</t>
        </is>
      </c>
      <c r="B2202" t="inlineStr">
        <is>
          <t>2024-09-16</t>
        </is>
      </c>
      <c r="C2202" t="inlineStr">
        <is>
          <t>S009</t>
        </is>
      </c>
      <c r="D2202" t="inlineStr">
        <is>
          <t>Store_009</t>
        </is>
      </c>
      <c r="E2202" t="inlineStr">
        <is>
          <t>Central</t>
        </is>
      </c>
      <c r="F2202" t="inlineStr">
        <is>
          <t>P0194</t>
        </is>
      </c>
      <c r="G2202" t="inlineStr">
        <is>
          <t>Prod_0194</t>
        </is>
      </c>
      <c r="H2202" t="inlineStr">
        <is>
          <t>Food</t>
        </is>
      </c>
      <c r="I2202" t="n">
        <v>5</v>
      </c>
      <c r="J2202" t="n">
        <v>535.83</v>
      </c>
      <c r="K2202" t="n">
        <v>0</v>
      </c>
      <c r="L2202">
        <f>I2202*J2202*(1-K2202)</f>
        <v/>
      </c>
      <c r="M2202">
        <f>VLOOKUP(F2202,Products!A:D,4,FALSE)*I2202</f>
        <v/>
      </c>
      <c r="N2202">
        <f>L2202-M2202</f>
        <v/>
      </c>
    </row>
    <row r="2203">
      <c r="A2203" t="inlineStr">
        <is>
          <t>T1002201</t>
        </is>
      </c>
      <c r="B2203" t="inlineStr">
        <is>
          <t>2023-07-28</t>
        </is>
      </c>
      <c r="C2203" t="inlineStr">
        <is>
          <t>S018</t>
        </is>
      </c>
      <c r="D2203" t="inlineStr">
        <is>
          <t>Store_018</t>
        </is>
      </c>
      <c r="E2203" t="inlineStr">
        <is>
          <t>South</t>
        </is>
      </c>
      <c r="F2203" t="inlineStr">
        <is>
          <t>P0010</t>
        </is>
      </c>
      <c r="G2203" t="inlineStr">
        <is>
          <t>Prod_0010</t>
        </is>
      </c>
      <c r="H2203" t="inlineStr">
        <is>
          <t>Electronics</t>
        </is>
      </c>
      <c r="I2203" t="n">
        <v>2</v>
      </c>
      <c r="J2203" t="n">
        <v>756.62</v>
      </c>
      <c r="K2203" t="n">
        <v>0</v>
      </c>
      <c r="L2203">
        <f>I2203*J2203*(1-K2203)</f>
        <v/>
      </c>
      <c r="M2203">
        <f>VLOOKUP(F2203,Products!A:D,4,FALSE)*I2203</f>
        <v/>
      </c>
      <c r="N2203">
        <f>L2203-M2203</f>
        <v/>
      </c>
    </row>
    <row r="2204">
      <c r="A2204" t="inlineStr">
        <is>
          <t>T1002202</t>
        </is>
      </c>
      <c r="B2204" t="inlineStr">
        <is>
          <t>2023-04-23</t>
        </is>
      </c>
      <c r="C2204" t="inlineStr">
        <is>
          <t>S038</t>
        </is>
      </c>
      <c r="D2204" t="inlineStr">
        <is>
          <t>Store_038</t>
        </is>
      </c>
      <c r="E2204" t="inlineStr">
        <is>
          <t>East</t>
        </is>
      </c>
      <c r="F2204" t="inlineStr">
        <is>
          <t>P0117</t>
        </is>
      </c>
      <c r="G2204" t="inlineStr">
        <is>
          <t>Prod_0117</t>
        </is>
      </c>
      <c r="H2204" t="inlineStr">
        <is>
          <t>Electronics</t>
        </is>
      </c>
      <c r="I2204" t="n">
        <v>6</v>
      </c>
      <c r="J2204" t="n">
        <v>478.9</v>
      </c>
      <c r="K2204" t="n">
        <v>0.1</v>
      </c>
      <c r="L2204">
        <f>I2204*J2204*(1-K2204)</f>
        <v/>
      </c>
      <c r="M2204">
        <f>VLOOKUP(F2204,Products!A:D,4,FALSE)*I2204</f>
        <v/>
      </c>
      <c r="N2204">
        <f>L2204-M2204</f>
        <v/>
      </c>
    </row>
    <row r="2205">
      <c r="A2205" t="inlineStr">
        <is>
          <t>T1002203</t>
        </is>
      </c>
      <c r="B2205" t="inlineStr">
        <is>
          <t>2024-02-25</t>
        </is>
      </c>
      <c r="C2205" t="inlineStr">
        <is>
          <t>S027</t>
        </is>
      </c>
      <c r="D2205" t="inlineStr">
        <is>
          <t>Store_027</t>
        </is>
      </c>
      <c r="E2205" t="inlineStr">
        <is>
          <t>South</t>
        </is>
      </c>
      <c r="F2205" t="inlineStr">
        <is>
          <t>P0076</t>
        </is>
      </c>
      <c r="G2205" t="inlineStr">
        <is>
          <t>Prod_0076</t>
        </is>
      </c>
      <c r="H2205" t="inlineStr">
        <is>
          <t>Clothing</t>
        </is>
      </c>
      <c r="I2205" t="n">
        <v>2</v>
      </c>
      <c r="J2205" t="n">
        <v>405.68</v>
      </c>
      <c r="K2205" t="n">
        <v>0.05</v>
      </c>
      <c r="L2205">
        <f>I2205*J2205*(1-K2205)</f>
        <v/>
      </c>
      <c r="M2205">
        <f>VLOOKUP(F2205,Products!A:D,4,FALSE)*I2205</f>
        <v/>
      </c>
      <c r="N2205">
        <f>L2205-M2205</f>
        <v/>
      </c>
    </row>
    <row r="2206">
      <c r="A2206" t="inlineStr">
        <is>
          <t>T1002204</t>
        </is>
      </c>
      <c r="B2206" t="inlineStr">
        <is>
          <t>2023-03-12</t>
        </is>
      </c>
      <c r="C2206" t="inlineStr">
        <is>
          <t>S013</t>
        </is>
      </c>
      <c r="D2206" t="inlineStr">
        <is>
          <t>Store_013</t>
        </is>
      </c>
      <c r="E2206" t="inlineStr">
        <is>
          <t>North</t>
        </is>
      </c>
      <c r="F2206" t="inlineStr">
        <is>
          <t>P0039</t>
        </is>
      </c>
      <c r="G2206" t="inlineStr">
        <is>
          <t>Prod_0039</t>
        </is>
      </c>
      <c r="H2206" t="inlineStr">
        <is>
          <t>Household</t>
        </is>
      </c>
      <c r="I2206" t="n">
        <v>1</v>
      </c>
      <c r="J2206" t="n">
        <v>306.18</v>
      </c>
      <c r="K2206" t="n">
        <v>0</v>
      </c>
      <c r="L2206">
        <f>I2206*J2206*(1-K2206)</f>
        <v/>
      </c>
      <c r="M2206">
        <f>VLOOKUP(F2206,Products!A:D,4,FALSE)*I2206</f>
        <v/>
      </c>
      <c r="N2206">
        <f>L2206-M2206</f>
        <v/>
      </c>
    </row>
    <row r="2207">
      <c r="A2207" t="inlineStr">
        <is>
          <t>T1002205</t>
        </is>
      </c>
      <c r="B2207" t="inlineStr">
        <is>
          <t>2023-05-12</t>
        </is>
      </c>
      <c r="C2207" t="inlineStr">
        <is>
          <t>S041</t>
        </is>
      </c>
      <c r="D2207" t="inlineStr">
        <is>
          <t>Store_041</t>
        </is>
      </c>
      <c r="E2207" t="inlineStr">
        <is>
          <t>East</t>
        </is>
      </c>
      <c r="F2207" t="inlineStr">
        <is>
          <t>P0064</t>
        </is>
      </c>
      <c r="G2207" t="inlineStr">
        <is>
          <t>Prod_0064</t>
        </is>
      </c>
      <c r="H2207" t="inlineStr">
        <is>
          <t>Beverages</t>
        </is>
      </c>
      <c r="I2207" t="n">
        <v>3</v>
      </c>
      <c r="J2207" t="n">
        <v>948.52</v>
      </c>
      <c r="K2207" t="n">
        <v>0</v>
      </c>
      <c r="L2207">
        <f>I2207*J2207*(1-K2207)</f>
        <v/>
      </c>
      <c r="M2207">
        <f>VLOOKUP(F2207,Products!A:D,4,FALSE)*I2207</f>
        <v/>
      </c>
      <c r="N2207">
        <f>L2207-M2207</f>
        <v/>
      </c>
    </row>
    <row r="2208">
      <c r="A2208" t="inlineStr">
        <is>
          <t>T1002206</t>
        </is>
      </c>
      <c r="B2208" t="inlineStr">
        <is>
          <t>2023-10-02</t>
        </is>
      </c>
      <c r="C2208" t="inlineStr">
        <is>
          <t>S046</t>
        </is>
      </c>
      <c r="D2208" t="inlineStr">
        <is>
          <t>Store_046</t>
        </is>
      </c>
      <c r="E2208" t="inlineStr">
        <is>
          <t>South</t>
        </is>
      </c>
      <c r="F2208" t="inlineStr">
        <is>
          <t>P0120</t>
        </is>
      </c>
      <c r="G2208" t="inlineStr">
        <is>
          <t>Prod_0120</t>
        </is>
      </c>
      <c r="H2208" t="inlineStr">
        <is>
          <t>Stationery</t>
        </is>
      </c>
      <c r="I2208" t="n">
        <v>2</v>
      </c>
      <c r="J2208" t="n">
        <v>408.8</v>
      </c>
      <c r="K2208" t="n">
        <v>0.2</v>
      </c>
      <c r="L2208">
        <f>I2208*J2208*(1-K2208)</f>
        <v/>
      </c>
      <c r="M2208">
        <f>VLOOKUP(F2208,Products!A:D,4,FALSE)*I2208</f>
        <v/>
      </c>
      <c r="N2208">
        <f>L2208-M2208</f>
        <v/>
      </c>
    </row>
    <row r="2209">
      <c r="A2209" t="inlineStr">
        <is>
          <t>T1002207</t>
        </is>
      </c>
      <c r="B2209" t="inlineStr">
        <is>
          <t>2024-06-11</t>
        </is>
      </c>
      <c r="C2209" t="inlineStr">
        <is>
          <t>S020</t>
        </is>
      </c>
      <c r="D2209" t="inlineStr">
        <is>
          <t>Store_020</t>
        </is>
      </c>
      <c r="E2209" t="inlineStr">
        <is>
          <t>West</t>
        </is>
      </c>
      <c r="F2209" t="inlineStr">
        <is>
          <t>P0043</t>
        </is>
      </c>
      <c r="G2209" t="inlineStr">
        <is>
          <t>Prod_0043</t>
        </is>
      </c>
      <c r="H2209" t="inlineStr">
        <is>
          <t>Food</t>
        </is>
      </c>
      <c r="I2209" t="n">
        <v>1</v>
      </c>
      <c r="J2209" t="n">
        <v>197.86</v>
      </c>
      <c r="K2209" t="n">
        <v>0</v>
      </c>
      <c r="L2209">
        <f>I2209*J2209*(1-K2209)</f>
        <v/>
      </c>
      <c r="M2209">
        <f>VLOOKUP(F2209,Products!A:D,4,FALSE)*I2209</f>
        <v/>
      </c>
      <c r="N2209">
        <f>L2209-M2209</f>
        <v/>
      </c>
    </row>
    <row r="2210">
      <c r="A2210" t="inlineStr">
        <is>
          <t>T1002208</t>
        </is>
      </c>
      <c r="B2210" t="inlineStr">
        <is>
          <t>2023-02-12</t>
        </is>
      </c>
      <c r="C2210" t="inlineStr">
        <is>
          <t>S008</t>
        </is>
      </c>
      <c r="D2210" t="inlineStr">
        <is>
          <t>Store_008</t>
        </is>
      </c>
      <c r="E2210" t="inlineStr">
        <is>
          <t>East</t>
        </is>
      </c>
      <c r="F2210" t="inlineStr">
        <is>
          <t>P0112</t>
        </is>
      </c>
      <c r="G2210" t="inlineStr">
        <is>
          <t>Prod_0112</t>
        </is>
      </c>
      <c r="H2210" t="inlineStr">
        <is>
          <t>Beverages</t>
        </is>
      </c>
      <c r="I2210" t="n">
        <v>6</v>
      </c>
      <c r="J2210" t="n">
        <v>601.13</v>
      </c>
      <c r="K2210" t="n">
        <v>0.05</v>
      </c>
      <c r="L2210">
        <f>I2210*J2210*(1-K2210)</f>
        <v/>
      </c>
      <c r="M2210">
        <f>VLOOKUP(F2210,Products!A:D,4,FALSE)*I2210</f>
        <v/>
      </c>
      <c r="N2210">
        <f>L2210-M2210</f>
        <v/>
      </c>
    </row>
    <row r="2211">
      <c r="A2211" t="inlineStr">
        <is>
          <t>T1002209</t>
        </is>
      </c>
      <c r="B2211" t="inlineStr">
        <is>
          <t>2025-08-03</t>
        </is>
      </c>
      <c r="C2211" t="inlineStr">
        <is>
          <t>S035</t>
        </is>
      </c>
      <c r="D2211" t="inlineStr">
        <is>
          <t>Store_035</t>
        </is>
      </c>
      <c r="E2211" t="inlineStr">
        <is>
          <t>Central</t>
        </is>
      </c>
      <c r="F2211" t="inlineStr">
        <is>
          <t>P0056</t>
        </is>
      </c>
      <c r="G2211" t="inlineStr">
        <is>
          <t>Prod_0056</t>
        </is>
      </c>
      <c r="H2211" t="inlineStr">
        <is>
          <t>Household</t>
        </is>
      </c>
      <c r="I2211" t="n">
        <v>9</v>
      </c>
      <c r="J2211" t="n">
        <v>219.14</v>
      </c>
      <c r="K2211" t="n">
        <v>0.1</v>
      </c>
      <c r="L2211">
        <f>I2211*J2211*(1-K2211)</f>
        <v/>
      </c>
      <c r="M2211">
        <f>VLOOKUP(F2211,Products!A:D,4,FALSE)*I2211</f>
        <v/>
      </c>
      <c r="N2211">
        <f>L2211-M2211</f>
        <v/>
      </c>
    </row>
    <row r="2212">
      <c r="A2212" t="inlineStr">
        <is>
          <t>T1002210</t>
        </is>
      </c>
      <c r="B2212" t="inlineStr">
        <is>
          <t>2025-08-17</t>
        </is>
      </c>
      <c r="C2212" t="inlineStr">
        <is>
          <t>S008</t>
        </is>
      </c>
      <c r="D2212" t="inlineStr">
        <is>
          <t>Store_008</t>
        </is>
      </c>
      <c r="E2212" t="inlineStr">
        <is>
          <t>East</t>
        </is>
      </c>
      <c r="F2212" t="inlineStr">
        <is>
          <t>P0009</t>
        </is>
      </c>
      <c r="G2212" t="inlineStr">
        <is>
          <t>Prod_0009</t>
        </is>
      </c>
      <c r="H2212" t="inlineStr">
        <is>
          <t>Toys</t>
        </is>
      </c>
      <c r="I2212" t="n">
        <v>4</v>
      </c>
      <c r="J2212" t="n">
        <v>645.8</v>
      </c>
      <c r="K2212" t="n">
        <v>0.05</v>
      </c>
      <c r="L2212">
        <f>I2212*J2212*(1-K2212)</f>
        <v/>
      </c>
      <c r="M2212">
        <f>VLOOKUP(F2212,Products!A:D,4,FALSE)*I2212</f>
        <v/>
      </c>
      <c r="N2212">
        <f>L2212-M2212</f>
        <v/>
      </c>
    </row>
    <row r="2213">
      <c r="A2213" t="inlineStr">
        <is>
          <t>T1002211</t>
        </is>
      </c>
      <c r="B2213" t="inlineStr">
        <is>
          <t>2023-12-26</t>
        </is>
      </c>
      <c r="C2213" t="inlineStr">
        <is>
          <t>S022</t>
        </is>
      </c>
      <c r="D2213" t="inlineStr">
        <is>
          <t>Store_022</t>
        </is>
      </c>
      <c r="E2213" t="inlineStr">
        <is>
          <t>East</t>
        </is>
      </c>
      <c r="F2213" t="inlineStr">
        <is>
          <t>P0166</t>
        </is>
      </c>
      <c r="G2213" t="inlineStr">
        <is>
          <t>Prod_0166</t>
        </is>
      </c>
      <c r="H2213" t="inlineStr">
        <is>
          <t>Electronics</t>
        </is>
      </c>
      <c r="I2213" t="n">
        <v>2</v>
      </c>
      <c r="J2213" t="n">
        <v>448</v>
      </c>
      <c r="K2213" t="n">
        <v>0.05</v>
      </c>
      <c r="L2213">
        <f>I2213*J2213*(1-K2213)</f>
        <v/>
      </c>
      <c r="M2213">
        <f>VLOOKUP(F2213,Products!A:D,4,FALSE)*I2213</f>
        <v/>
      </c>
      <c r="N2213">
        <f>L2213-M2213</f>
        <v/>
      </c>
    </row>
    <row r="2214">
      <c r="A2214" t="inlineStr">
        <is>
          <t>T1002212</t>
        </is>
      </c>
      <c r="B2214" t="inlineStr">
        <is>
          <t>2023-09-25</t>
        </is>
      </c>
      <c r="C2214" t="inlineStr">
        <is>
          <t>S012</t>
        </is>
      </c>
      <c r="D2214" t="inlineStr">
        <is>
          <t>Store_012</t>
        </is>
      </c>
      <c r="E2214" t="inlineStr">
        <is>
          <t>South</t>
        </is>
      </c>
      <c r="F2214" t="inlineStr">
        <is>
          <t>P0149</t>
        </is>
      </c>
      <c r="G2214" t="inlineStr">
        <is>
          <t>Prod_0149</t>
        </is>
      </c>
      <c r="H2214" t="inlineStr">
        <is>
          <t>Toys</t>
        </is>
      </c>
      <c r="I2214" t="n">
        <v>2</v>
      </c>
      <c r="J2214" t="n">
        <v>48.77</v>
      </c>
      <c r="K2214" t="n">
        <v>0.1</v>
      </c>
      <c r="L2214">
        <f>I2214*J2214*(1-K2214)</f>
        <v/>
      </c>
      <c r="M2214">
        <f>VLOOKUP(F2214,Products!A:D,4,FALSE)*I2214</f>
        <v/>
      </c>
      <c r="N2214">
        <f>L2214-M2214</f>
        <v/>
      </c>
    </row>
    <row r="2215">
      <c r="A2215" t="inlineStr">
        <is>
          <t>T1002213</t>
        </is>
      </c>
      <c r="B2215" t="inlineStr">
        <is>
          <t>2023-09-16</t>
        </is>
      </c>
      <c r="C2215" t="inlineStr">
        <is>
          <t>S027</t>
        </is>
      </c>
      <c r="D2215" t="inlineStr">
        <is>
          <t>Store_027</t>
        </is>
      </c>
      <c r="E2215" t="inlineStr">
        <is>
          <t>South</t>
        </is>
      </c>
      <c r="F2215" t="inlineStr">
        <is>
          <t>P0017</t>
        </is>
      </c>
      <c r="G2215" t="inlineStr">
        <is>
          <t>Prod_0017</t>
        </is>
      </c>
      <c r="H2215" t="inlineStr">
        <is>
          <t>Food</t>
        </is>
      </c>
      <c r="I2215" t="n">
        <v>5</v>
      </c>
      <c r="J2215" t="n">
        <v>715.77</v>
      </c>
      <c r="K2215" t="n">
        <v>0</v>
      </c>
      <c r="L2215">
        <f>I2215*J2215*(1-K2215)</f>
        <v/>
      </c>
      <c r="M2215">
        <f>VLOOKUP(F2215,Products!A:D,4,FALSE)*I2215</f>
        <v/>
      </c>
      <c r="N2215">
        <f>L2215-M2215</f>
        <v/>
      </c>
    </row>
    <row r="2216">
      <c r="A2216" t="inlineStr">
        <is>
          <t>T1002214</t>
        </is>
      </c>
      <c r="B2216" t="inlineStr">
        <is>
          <t>2024-06-06</t>
        </is>
      </c>
      <c r="C2216" t="inlineStr">
        <is>
          <t>S040</t>
        </is>
      </c>
      <c r="D2216" t="inlineStr">
        <is>
          <t>Store_040</t>
        </is>
      </c>
      <c r="E2216" t="inlineStr">
        <is>
          <t>Central</t>
        </is>
      </c>
      <c r="F2216" t="inlineStr">
        <is>
          <t>P0161</t>
        </is>
      </c>
      <c r="G2216" t="inlineStr">
        <is>
          <t>Prod_0161</t>
        </is>
      </c>
      <c r="H2216" t="inlineStr">
        <is>
          <t>Household</t>
        </is>
      </c>
      <c r="I2216" t="n">
        <v>8</v>
      </c>
      <c r="J2216" t="n">
        <v>112.17</v>
      </c>
      <c r="K2216" t="n">
        <v>0</v>
      </c>
      <c r="L2216">
        <f>I2216*J2216*(1-K2216)</f>
        <v/>
      </c>
      <c r="M2216">
        <f>VLOOKUP(F2216,Products!A:D,4,FALSE)*I2216</f>
        <v/>
      </c>
      <c r="N2216">
        <f>L2216-M2216</f>
        <v/>
      </c>
    </row>
    <row r="2217">
      <c r="A2217" t="inlineStr">
        <is>
          <t>T1002215</t>
        </is>
      </c>
      <c r="B2217" t="inlineStr">
        <is>
          <t>2025-09-09</t>
        </is>
      </c>
      <c r="C2217" t="inlineStr">
        <is>
          <t>S038</t>
        </is>
      </c>
      <c r="D2217" t="inlineStr">
        <is>
          <t>Store_038</t>
        </is>
      </c>
      <c r="E2217" t="inlineStr">
        <is>
          <t>East</t>
        </is>
      </c>
      <c r="F2217" t="inlineStr">
        <is>
          <t>P0027</t>
        </is>
      </c>
      <c r="G2217" t="inlineStr">
        <is>
          <t>Prod_0027</t>
        </is>
      </c>
      <c r="H2217" t="inlineStr">
        <is>
          <t>Electronics</t>
        </is>
      </c>
      <c r="I2217" t="n">
        <v>7</v>
      </c>
      <c r="J2217" t="n">
        <v>676.42</v>
      </c>
      <c r="K2217" t="n">
        <v>0.15</v>
      </c>
      <c r="L2217">
        <f>I2217*J2217*(1-K2217)</f>
        <v/>
      </c>
      <c r="M2217">
        <f>VLOOKUP(F2217,Products!A:D,4,FALSE)*I2217</f>
        <v/>
      </c>
      <c r="N2217">
        <f>L2217-M2217</f>
        <v/>
      </c>
    </row>
    <row r="2218">
      <c r="A2218" t="inlineStr">
        <is>
          <t>T1002216</t>
        </is>
      </c>
      <c r="B2218" t="inlineStr">
        <is>
          <t>2024-08-29</t>
        </is>
      </c>
      <c r="C2218" t="inlineStr">
        <is>
          <t>S047</t>
        </is>
      </c>
      <c r="D2218" t="inlineStr">
        <is>
          <t>Store_047</t>
        </is>
      </c>
      <c r="E2218" t="inlineStr">
        <is>
          <t>North</t>
        </is>
      </c>
      <c r="F2218" t="inlineStr">
        <is>
          <t>P0188</t>
        </is>
      </c>
      <c r="G2218" t="inlineStr">
        <is>
          <t>Prod_0188</t>
        </is>
      </c>
      <c r="H2218" t="inlineStr">
        <is>
          <t>Food</t>
        </is>
      </c>
      <c r="I2218" t="n">
        <v>7</v>
      </c>
      <c r="J2218" t="n">
        <v>607.36</v>
      </c>
      <c r="K2218" t="n">
        <v>0</v>
      </c>
      <c r="L2218">
        <f>I2218*J2218*(1-K2218)</f>
        <v/>
      </c>
      <c r="M2218">
        <f>VLOOKUP(F2218,Products!A:D,4,FALSE)*I2218</f>
        <v/>
      </c>
      <c r="N2218">
        <f>L2218-M2218</f>
        <v/>
      </c>
    </row>
    <row r="2219">
      <c r="A2219" t="inlineStr">
        <is>
          <t>T1002217</t>
        </is>
      </c>
      <c r="B2219" t="inlineStr">
        <is>
          <t>2025-05-03</t>
        </is>
      </c>
      <c r="C2219" t="inlineStr">
        <is>
          <t>S011</t>
        </is>
      </c>
      <c r="D2219" t="inlineStr">
        <is>
          <t>Store_011</t>
        </is>
      </c>
      <c r="E2219" t="inlineStr">
        <is>
          <t>South</t>
        </is>
      </c>
      <c r="F2219" t="inlineStr">
        <is>
          <t>P0133</t>
        </is>
      </c>
      <c r="G2219" t="inlineStr">
        <is>
          <t>Prod_0133</t>
        </is>
      </c>
      <c r="H2219" t="inlineStr">
        <is>
          <t>Stationery</t>
        </is>
      </c>
      <c r="I2219" t="n">
        <v>9</v>
      </c>
      <c r="J2219" t="n">
        <v>333.61</v>
      </c>
      <c r="K2219" t="n">
        <v>0</v>
      </c>
      <c r="L2219">
        <f>I2219*J2219*(1-K2219)</f>
        <v/>
      </c>
      <c r="M2219">
        <f>VLOOKUP(F2219,Products!A:D,4,FALSE)*I2219</f>
        <v/>
      </c>
      <c r="N2219">
        <f>L2219-M2219</f>
        <v/>
      </c>
    </row>
    <row r="2220">
      <c r="A2220" t="inlineStr">
        <is>
          <t>T1002218</t>
        </is>
      </c>
      <c r="B2220" t="inlineStr">
        <is>
          <t>2023-05-18</t>
        </is>
      </c>
      <c r="C2220" t="inlineStr">
        <is>
          <t>S030</t>
        </is>
      </c>
      <c r="D2220" t="inlineStr">
        <is>
          <t>Store_030</t>
        </is>
      </c>
      <c r="E2220" t="inlineStr">
        <is>
          <t>North</t>
        </is>
      </c>
      <c r="F2220" t="inlineStr">
        <is>
          <t>P0038</t>
        </is>
      </c>
      <c r="G2220" t="inlineStr">
        <is>
          <t>Prod_0038</t>
        </is>
      </c>
      <c r="H2220" t="inlineStr">
        <is>
          <t>Beverages</t>
        </is>
      </c>
      <c r="I2220" t="n">
        <v>3</v>
      </c>
      <c r="J2220" t="n">
        <v>717.9299999999999</v>
      </c>
      <c r="K2220" t="n">
        <v>0.1</v>
      </c>
      <c r="L2220">
        <f>I2220*J2220*(1-K2220)</f>
        <v/>
      </c>
      <c r="M2220">
        <f>VLOOKUP(F2220,Products!A:D,4,FALSE)*I2220</f>
        <v/>
      </c>
      <c r="N2220">
        <f>L2220-M2220</f>
        <v/>
      </c>
    </row>
    <row r="2221">
      <c r="A2221" t="inlineStr">
        <is>
          <t>T1002219</t>
        </is>
      </c>
      <c r="B2221" t="inlineStr">
        <is>
          <t>2023-10-13</t>
        </is>
      </c>
      <c r="C2221" t="inlineStr">
        <is>
          <t>S011</t>
        </is>
      </c>
      <c r="D2221" t="inlineStr">
        <is>
          <t>Store_011</t>
        </is>
      </c>
      <c r="E2221" t="inlineStr">
        <is>
          <t>South</t>
        </is>
      </c>
      <c r="F2221" t="inlineStr">
        <is>
          <t>P0055</t>
        </is>
      </c>
      <c r="G2221" t="inlineStr">
        <is>
          <t>Prod_0055</t>
        </is>
      </c>
      <c r="H2221" t="inlineStr">
        <is>
          <t>Beverages</t>
        </is>
      </c>
      <c r="I2221" t="n">
        <v>5</v>
      </c>
      <c r="J2221" t="n">
        <v>207.64</v>
      </c>
      <c r="K2221" t="n">
        <v>0.15</v>
      </c>
      <c r="L2221">
        <f>I2221*J2221*(1-K2221)</f>
        <v/>
      </c>
      <c r="M2221">
        <f>VLOOKUP(F2221,Products!A:D,4,FALSE)*I2221</f>
        <v/>
      </c>
      <c r="N2221">
        <f>L2221-M2221</f>
        <v/>
      </c>
    </row>
    <row r="2222">
      <c r="A2222" t="inlineStr">
        <is>
          <t>T1002220</t>
        </is>
      </c>
      <c r="B2222" t="inlineStr">
        <is>
          <t>2024-09-06</t>
        </is>
      </c>
      <c r="C2222" t="inlineStr">
        <is>
          <t>S039</t>
        </is>
      </c>
      <c r="D2222" t="inlineStr">
        <is>
          <t>Store_039</t>
        </is>
      </c>
      <c r="E2222" t="inlineStr">
        <is>
          <t>North</t>
        </is>
      </c>
      <c r="F2222" t="inlineStr">
        <is>
          <t>P0097</t>
        </is>
      </c>
      <c r="G2222" t="inlineStr">
        <is>
          <t>Prod_0097</t>
        </is>
      </c>
      <c r="H2222" t="inlineStr">
        <is>
          <t>Clothing</t>
        </is>
      </c>
      <c r="I2222" t="n">
        <v>9</v>
      </c>
      <c r="J2222" t="n">
        <v>271.89</v>
      </c>
      <c r="K2222" t="n">
        <v>0</v>
      </c>
      <c r="L2222">
        <f>I2222*J2222*(1-K2222)</f>
        <v/>
      </c>
      <c r="M2222">
        <f>VLOOKUP(F2222,Products!A:D,4,FALSE)*I2222</f>
        <v/>
      </c>
      <c r="N2222">
        <f>L2222-M2222</f>
        <v/>
      </c>
    </row>
    <row r="2223">
      <c r="A2223" t="inlineStr">
        <is>
          <t>T1002221</t>
        </is>
      </c>
      <c r="B2223" t="inlineStr">
        <is>
          <t>2025-01-20</t>
        </is>
      </c>
      <c r="C2223" t="inlineStr">
        <is>
          <t>S023</t>
        </is>
      </c>
      <c r="D2223" t="inlineStr">
        <is>
          <t>Store_023</t>
        </is>
      </c>
      <c r="E2223" t="inlineStr">
        <is>
          <t>South</t>
        </is>
      </c>
      <c r="F2223" t="inlineStr">
        <is>
          <t>P0077</t>
        </is>
      </c>
      <c r="G2223" t="inlineStr">
        <is>
          <t>Prod_0077</t>
        </is>
      </c>
      <c r="H2223" t="inlineStr">
        <is>
          <t>Beverages</t>
        </is>
      </c>
      <c r="I2223" t="n">
        <v>2</v>
      </c>
      <c r="J2223" t="n">
        <v>53.28</v>
      </c>
      <c r="K2223" t="n">
        <v>0.15</v>
      </c>
      <c r="L2223">
        <f>I2223*J2223*(1-K2223)</f>
        <v/>
      </c>
      <c r="M2223">
        <f>VLOOKUP(F2223,Products!A:D,4,FALSE)*I2223</f>
        <v/>
      </c>
      <c r="N2223">
        <f>L2223-M2223</f>
        <v/>
      </c>
    </row>
    <row r="2224">
      <c r="A2224" t="inlineStr">
        <is>
          <t>T1002222</t>
        </is>
      </c>
      <c r="B2224" t="inlineStr">
        <is>
          <t>2024-11-16</t>
        </is>
      </c>
      <c r="C2224" t="inlineStr">
        <is>
          <t>S020</t>
        </is>
      </c>
      <c r="D2224" t="inlineStr">
        <is>
          <t>Store_020</t>
        </is>
      </c>
      <c r="E2224" t="inlineStr">
        <is>
          <t>West</t>
        </is>
      </c>
      <c r="F2224" t="inlineStr">
        <is>
          <t>P0133</t>
        </is>
      </c>
      <c r="G2224" t="inlineStr">
        <is>
          <t>Prod_0133</t>
        </is>
      </c>
      <c r="H2224" t="inlineStr">
        <is>
          <t>Stationery</t>
        </is>
      </c>
      <c r="I2224" t="n">
        <v>8</v>
      </c>
      <c r="J2224" t="n">
        <v>408.42</v>
      </c>
      <c r="K2224" t="n">
        <v>0</v>
      </c>
      <c r="L2224">
        <f>I2224*J2224*(1-K2224)</f>
        <v/>
      </c>
      <c r="M2224">
        <f>VLOOKUP(F2224,Products!A:D,4,FALSE)*I2224</f>
        <v/>
      </c>
      <c r="N2224">
        <f>L2224-M2224</f>
        <v/>
      </c>
    </row>
    <row r="2225">
      <c r="A2225" t="inlineStr">
        <is>
          <t>T1002223</t>
        </is>
      </c>
      <c r="B2225" t="inlineStr">
        <is>
          <t>2024-11-28</t>
        </is>
      </c>
      <c r="C2225" t="inlineStr">
        <is>
          <t>S030</t>
        </is>
      </c>
      <c r="D2225" t="inlineStr">
        <is>
          <t>Store_030</t>
        </is>
      </c>
      <c r="E2225" t="inlineStr">
        <is>
          <t>North</t>
        </is>
      </c>
      <c r="F2225" t="inlineStr">
        <is>
          <t>P0143</t>
        </is>
      </c>
      <c r="G2225" t="inlineStr">
        <is>
          <t>Prod_0143</t>
        </is>
      </c>
      <c r="H2225" t="inlineStr">
        <is>
          <t>Electronics</t>
        </is>
      </c>
      <c r="I2225" t="n">
        <v>6</v>
      </c>
      <c r="J2225" t="n">
        <v>333.48</v>
      </c>
      <c r="K2225" t="n">
        <v>0</v>
      </c>
      <c r="L2225">
        <f>I2225*J2225*(1-K2225)</f>
        <v/>
      </c>
      <c r="M2225">
        <f>VLOOKUP(F2225,Products!A:D,4,FALSE)*I2225</f>
        <v/>
      </c>
      <c r="N2225">
        <f>L2225-M2225</f>
        <v/>
      </c>
    </row>
    <row r="2226">
      <c r="A2226" t="inlineStr">
        <is>
          <t>T1002224</t>
        </is>
      </c>
      <c r="B2226" t="inlineStr">
        <is>
          <t>2024-01-27</t>
        </is>
      </c>
      <c r="C2226" t="inlineStr">
        <is>
          <t>S046</t>
        </is>
      </c>
      <c r="D2226" t="inlineStr">
        <is>
          <t>Store_046</t>
        </is>
      </c>
      <c r="E2226" t="inlineStr">
        <is>
          <t>South</t>
        </is>
      </c>
      <c r="F2226" t="inlineStr">
        <is>
          <t>P0044</t>
        </is>
      </c>
      <c r="G2226" t="inlineStr">
        <is>
          <t>Prod_0044</t>
        </is>
      </c>
      <c r="H2226" t="inlineStr">
        <is>
          <t>Food</t>
        </is>
      </c>
      <c r="I2226" t="n">
        <v>1</v>
      </c>
      <c r="J2226" t="n">
        <v>193.46</v>
      </c>
      <c r="K2226" t="n">
        <v>0</v>
      </c>
      <c r="L2226">
        <f>I2226*J2226*(1-K2226)</f>
        <v/>
      </c>
      <c r="M2226">
        <f>VLOOKUP(F2226,Products!A:D,4,FALSE)*I2226</f>
        <v/>
      </c>
      <c r="N2226">
        <f>L2226-M2226</f>
        <v/>
      </c>
    </row>
    <row r="2227">
      <c r="A2227" t="inlineStr">
        <is>
          <t>T1002225</t>
        </is>
      </c>
      <c r="B2227" t="inlineStr">
        <is>
          <t>2023-05-09</t>
        </is>
      </c>
      <c r="C2227" t="inlineStr">
        <is>
          <t>S048</t>
        </is>
      </c>
      <c r="D2227" t="inlineStr">
        <is>
          <t>Store_048</t>
        </is>
      </c>
      <c r="E2227" t="inlineStr">
        <is>
          <t>South</t>
        </is>
      </c>
      <c r="F2227" t="inlineStr">
        <is>
          <t>P0128</t>
        </is>
      </c>
      <c r="G2227" t="inlineStr">
        <is>
          <t>Prod_0128</t>
        </is>
      </c>
      <c r="H2227" t="inlineStr">
        <is>
          <t>Toys</t>
        </is>
      </c>
      <c r="I2227" t="n">
        <v>9</v>
      </c>
      <c r="J2227" t="n">
        <v>195.93</v>
      </c>
      <c r="K2227" t="n">
        <v>0.05</v>
      </c>
      <c r="L2227">
        <f>I2227*J2227*(1-K2227)</f>
        <v/>
      </c>
      <c r="M2227">
        <f>VLOOKUP(F2227,Products!A:D,4,FALSE)*I2227</f>
        <v/>
      </c>
      <c r="N2227">
        <f>L2227-M2227</f>
        <v/>
      </c>
    </row>
    <row r="2228">
      <c r="A2228" t="inlineStr">
        <is>
          <t>T1002226</t>
        </is>
      </c>
      <c r="B2228" t="inlineStr">
        <is>
          <t>2024-03-31</t>
        </is>
      </c>
      <c r="C2228" t="inlineStr">
        <is>
          <t>S042</t>
        </is>
      </c>
      <c r="D2228" t="inlineStr">
        <is>
          <t>Store_042</t>
        </is>
      </c>
      <c r="E2228" t="inlineStr">
        <is>
          <t>Central</t>
        </is>
      </c>
      <c r="F2228" t="inlineStr">
        <is>
          <t>P0061</t>
        </is>
      </c>
      <c r="G2228" t="inlineStr">
        <is>
          <t>Prod_0061</t>
        </is>
      </c>
      <c r="H2228" t="inlineStr">
        <is>
          <t>Beverages</t>
        </is>
      </c>
      <c r="I2228" t="n">
        <v>4</v>
      </c>
      <c r="J2228" t="n">
        <v>51.74</v>
      </c>
      <c r="K2228" t="n">
        <v>0</v>
      </c>
      <c r="L2228">
        <f>I2228*J2228*(1-K2228)</f>
        <v/>
      </c>
      <c r="M2228">
        <f>VLOOKUP(F2228,Products!A:D,4,FALSE)*I2228</f>
        <v/>
      </c>
      <c r="N2228">
        <f>L2228-M2228</f>
        <v/>
      </c>
    </row>
    <row r="2229">
      <c r="A2229" t="inlineStr">
        <is>
          <t>T1002227</t>
        </is>
      </c>
      <c r="B2229" t="inlineStr">
        <is>
          <t>2023-01-15</t>
        </is>
      </c>
      <c r="C2229" t="inlineStr">
        <is>
          <t>S022</t>
        </is>
      </c>
      <c r="D2229" t="inlineStr">
        <is>
          <t>Store_022</t>
        </is>
      </c>
      <c r="E2229" t="inlineStr">
        <is>
          <t>East</t>
        </is>
      </c>
      <c r="F2229" t="inlineStr">
        <is>
          <t>P0110</t>
        </is>
      </c>
      <c r="G2229" t="inlineStr">
        <is>
          <t>Prod_0110</t>
        </is>
      </c>
      <c r="H2229" t="inlineStr">
        <is>
          <t>Stationery</t>
        </is>
      </c>
      <c r="I2229" t="n">
        <v>6</v>
      </c>
      <c r="J2229" t="n">
        <v>82.61</v>
      </c>
      <c r="K2229" t="n">
        <v>0.1</v>
      </c>
      <c r="L2229">
        <f>I2229*J2229*(1-K2229)</f>
        <v/>
      </c>
      <c r="M2229">
        <f>VLOOKUP(F2229,Products!A:D,4,FALSE)*I2229</f>
        <v/>
      </c>
      <c r="N2229">
        <f>L2229-M2229</f>
        <v/>
      </c>
    </row>
    <row r="2230">
      <c r="A2230" t="inlineStr">
        <is>
          <t>T1002228</t>
        </is>
      </c>
      <c r="B2230" t="inlineStr">
        <is>
          <t>2025-01-12</t>
        </is>
      </c>
      <c r="C2230" t="inlineStr">
        <is>
          <t>S038</t>
        </is>
      </c>
      <c r="D2230" t="inlineStr">
        <is>
          <t>Store_038</t>
        </is>
      </c>
      <c r="E2230" t="inlineStr">
        <is>
          <t>East</t>
        </is>
      </c>
      <c r="F2230" t="inlineStr">
        <is>
          <t>P0166</t>
        </is>
      </c>
      <c r="G2230" t="inlineStr">
        <is>
          <t>Prod_0166</t>
        </is>
      </c>
      <c r="H2230" t="inlineStr">
        <is>
          <t>Electronics</t>
        </is>
      </c>
      <c r="I2230" t="n">
        <v>5</v>
      </c>
      <c r="J2230" t="n">
        <v>428.71</v>
      </c>
      <c r="K2230" t="n">
        <v>0</v>
      </c>
      <c r="L2230">
        <f>I2230*J2230*(1-K2230)</f>
        <v/>
      </c>
      <c r="M2230">
        <f>VLOOKUP(F2230,Products!A:D,4,FALSE)*I2230</f>
        <v/>
      </c>
      <c r="N2230">
        <f>L2230-M2230</f>
        <v/>
      </c>
    </row>
    <row r="2231">
      <c r="A2231" t="inlineStr">
        <is>
          <t>T1002229</t>
        </is>
      </c>
      <c r="B2231" t="inlineStr">
        <is>
          <t>2023-12-04</t>
        </is>
      </c>
      <c r="C2231" t="inlineStr">
        <is>
          <t>S004</t>
        </is>
      </c>
      <c r="D2231" t="inlineStr">
        <is>
          <t>Store_004</t>
        </is>
      </c>
      <c r="E2231" t="inlineStr">
        <is>
          <t>Central</t>
        </is>
      </c>
      <c r="F2231" t="inlineStr">
        <is>
          <t>P0021</t>
        </is>
      </c>
      <c r="G2231" t="inlineStr">
        <is>
          <t>Prod_0021</t>
        </is>
      </c>
      <c r="H2231" t="inlineStr">
        <is>
          <t>Household</t>
        </is>
      </c>
      <c r="I2231" t="n">
        <v>5</v>
      </c>
      <c r="J2231" t="n">
        <v>114.54</v>
      </c>
      <c r="K2231" t="n">
        <v>0</v>
      </c>
      <c r="L2231">
        <f>I2231*J2231*(1-K2231)</f>
        <v/>
      </c>
      <c r="M2231">
        <f>VLOOKUP(F2231,Products!A:D,4,FALSE)*I2231</f>
        <v/>
      </c>
      <c r="N2231">
        <f>L2231-M2231</f>
        <v/>
      </c>
    </row>
    <row r="2232">
      <c r="A2232" t="inlineStr">
        <is>
          <t>T1002230</t>
        </is>
      </c>
      <c r="B2232" t="inlineStr">
        <is>
          <t>2023-04-29</t>
        </is>
      </c>
      <c r="C2232" t="inlineStr">
        <is>
          <t>S001</t>
        </is>
      </c>
      <c r="D2232" t="inlineStr">
        <is>
          <t>Store_001</t>
        </is>
      </c>
      <c r="E2232" t="inlineStr">
        <is>
          <t>West</t>
        </is>
      </c>
      <c r="F2232" t="inlineStr">
        <is>
          <t>P0172</t>
        </is>
      </c>
      <c r="G2232" t="inlineStr">
        <is>
          <t>Prod_0172</t>
        </is>
      </c>
      <c r="H2232" t="inlineStr">
        <is>
          <t>Beverages</t>
        </is>
      </c>
      <c r="I2232" t="n">
        <v>9</v>
      </c>
      <c r="J2232" t="n">
        <v>997.51</v>
      </c>
      <c r="K2232" t="n">
        <v>0.05</v>
      </c>
      <c r="L2232">
        <f>I2232*J2232*(1-K2232)</f>
        <v/>
      </c>
      <c r="M2232">
        <f>VLOOKUP(F2232,Products!A:D,4,FALSE)*I2232</f>
        <v/>
      </c>
      <c r="N2232">
        <f>L2232-M2232</f>
        <v/>
      </c>
    </row>
    <row r="2233">
      <c r="A2233" t="inlineStr">
        <is>
          <t>T1002231</t>
        </is>
      </c>
      <c r="B2233" t="inlineStr">
        <is>
          <t>2023-01-29</t>
        </is>
      </c>
      <c r="C2233" t="inlineStr">
        <is>
          <t>S039</t>
        </is>
      </c>
      <c r="D2233" t="inlineStr">
        <is>
          <t>Store_039</t>
        </is>
      </c>
      <c r="E2233" t="inlineStr">
        <is>
          <t>North</t>
        </is>
      </c>
      <c r="F2233" t="inlineStr">
        <is>
          <t>P0146</t>
        </is>
      </c>
      <c r="G2233" t="inlineStr">
        <is>
          <t>Prod_0146</t>
        </is>
      </c>
      <c r="H2233" t="inlineStr">
        <is>
          <t>Food</t>
        </is>
      </c>
      <c r="I2233" t="n">
        <v>1</v>
      </c>
      <c r="J2233" t="n">
        <v>319.39</v>
      </c>
      <c r="K2233" t="n">
        <v>0</v>
      </c>
      <c r="L2233">
        <f>I2233*J2233*(1-K2233)</f>
        <v/>
      </c>
      <c r="M2233">
        <f>VLOOKUP(F2233,Products!A:D,4,FALSE)*I2233</f>
        <v/>
      </c>
      <c r="N2233">
        <f>L2233-M2233</f>
        <v/>
      </c>
    </row>
    <row r="2234">
      <c r="A2234" t="inlineStr">
        <is>
          <t>T1002232</t>
        </is>
      </c>
      <c r="B2234" t="inlineStr">
        <is>
          <t>2024-03-19</t>
        </is>
      </c>
      <c r="C2234" t="inlineStr">
        <is>
          <t>S007</t>
        </is>
      </c>
      <c r="D2234" t="inlineStr">
        <is>
          <t>Store_007</t>
        </is>
      </c>
      <c r="E2234" t="inlineStr">
        <is>
          <t>East</t>
        </is>
      </c>
      <c r="F2234" t="inlineStr">
        <is>
          <t>P0143</t>
        </is>
      </c>
      <c r="G2234" t="inlineStr">
        <is>
          <t>Prod_0143</t>
        </is>
      </c>
      <c r="H2234" t="inlineStr">
        <is>
          <t>Electronics</t>
        </is>
      </c>
      <c r="I2234" t="n">
        <v>5</v>
      </c>
      <c r="J2234" t="n">
        <v>344.13</v>
      </c>
      <c r="K2234" t="n">
        <v>0</v>
      </c>
      <c r="L2234">
        <f>I2234*J2234*(1-K2234)</f>
        <v/>
      </c>
      <c r="M2234">
        <f>VLOOKUP(F2234,Products!A:D,4,FALSE)*I2234</f>
        <v/>
      </c>
      <c r="N2234">
        <f>L2234-M2234</f>
        <v/>
      </c>
    </row>
    <row r="2235">
      <c r="A2235" t="inlineStr">
        <is>
          <t>T1002233</t>
        </is>
      </c>
      <c r="B2235" t="inlineStr">
        <is>
          <t>2023-03-28</t>
        </is>
      </c>
      <c r="C2235" t="inlineStr">
        <is>
          <t>S038</t>
        </is>
      </c>
      <c r="D2235" t="inlineStr">
        <is>
          <t>Store_038</t>
        </is>
      </c>
      <c r="E2235" t="inlineStr">
        <is>
          <t>East</t>
        </is>
      </c>
      <c r="F2235" t="inlineStr">
        <is>
          <t>P0093</t>
        </is>
      </c>
      <c r="G2235" t="inlineStr">
        <is>
          <t>Prod_0093</t>
        </is>
      </c>
      <c r="H2235" t="inlineStr">
        <is>
          <t>Electronics</t>
        </is>
      </c>
      <c r="I2235" t="n">
        <v>5</v>
      </c>
      <c r="J2235" t="n">
        <v>234.45</v>
      </c>
      <c r="K2235" t="n">
        <v>0</v>
      </c>
      <c r="L2235">
        <f>I2235*J2235*(1-K2235)</f>
        <v/>
      </c>
      <c r="M2235">
        <f>VLOOKUP(F2235,Products!A:D,4,FALSE)*I2235</f>
        <v/>
      </c>
      <c r="N2235">
        <f>L2235-M2235</f>
        <v/>
      </c>
    </row>
    <row r="2236">
      <c r="A2236" t="inlineStr">
        <is>
          <t>T1002234</t>
        </is>
      </c>
      <c r="B2236" t="inlineStr">
        <is>
          <t>2025-05-10</t>
        </is>
      </c>
      <c r="C2236" t="inlineStr">
        <is>
          <t>S001</t>
        </is>
      </c>
      <c r="D2236" t="inlineStr">
        <is>
          <t>Store_001</t>
        </is>
      </c>
      <c r="E2236" t="inlineStr">
        <is>
          <t>West</t>
        </is>
      </c>
      <c r="F2236" t="inlineStr">
        <is>
          <t>P0138</t>
        </is>
      </c>
      <c r="G2236" t="inlineStr">
        <is>
          <t>Prod_0138</t>
        </is>
      </c>
      <c r="H2236" t="inlineStr">
        <is>
          <t>Household</t>
        </is>
      </c>
      <c r="I2236" t="n">
        <v>2</v>
      </c>
      <c r="J2236" t="n">
        <v>346.52</v>
      </c>
      <c r="K2236" t="n">
        <v>0.2</v>
      </c>
      <c r="L2236">
        <f>I2236*J2236*(1-K2236)</f>
        <v/>
      </c>
      <c r="M2236">
        <f>VLOOKUP(F2236,Products!A:D,4,FALSE)*I2236</f>
        <v/>
      </c>
      <c r="N2236">
        <f>L2236-M2236</f>
        <v/>
      </c>
    </row>
    <row r="2237">
      <c r="A2237" t="inlineStr">
        <is>
          <t>T1002235</t>
        </is>
      </c>
      <c r="B2237" t="inlineStr">
        <is>
          <t>2023-04-26</t>
        </is>
      </c>
      <c r="C2237" t="inlineStr">
        <is>
          <t>S027</t>
        </is>
      </c>
      <c r="D2237" t="inlineStr">
        <is>
          <t>Store_027</t>
        </is>
      </c>
      <c r="E2237" t="inlineStr">
        <is>
          <t>South</t>
        </is>
      </c>
      <c r="F2237" t="inlineStr">
        <is>
          <t>P0192</t>
        </is>
      </c>
      <c r="G2237" t="inlineStr">
        <is>
          <t>Prod_0192</t>
        </is>
      </c>
      <c r="H2237" t="inlineStr">
        <is>
          <t>Beverages</t>
        </is>
      </c>
      <c r="I2237" t="n">
        <v>8</v>
      </c>
      <c r="J2237" t="n">
        <v>472.71</v>
      </c>
      <c r="K2237" t="n">
        <v>0.1</v>
      </c>
      <c r="L2237">
        <f>I2237*J2237*(1-K2237)</f>
        <v/>
      </c>
      <c r="M2237">
        <f>VLOOKUP(F2237,Products!A:D,4,FALSE)*I2237</f>
        <v/>
      </c>
      <c r="N2237">
        <f>L2237-M2237</f>
        <v/>
      </c>
    </row>
    <row r="2238">
      <c r="A2238" t="inlineStr">
        <is>
          <t>T1002236</t>
        </is>
      </c>
      <c r="B2238" t="inlineStr">
        <is>
          <t>2024-06-29</t>
        </is>
      </c>
      <c r="C2238" t="inlineStr">
        <is>
          <t>S023</t>
        </is>
      </c>
      <c r="D2238" t="inlineStr">
        <is>
          <t>Store_023</t>
        </is>
      </c>
      <c r="E2238" t="inlineStr">
        <is>
          <t>South</t>
        </is>
      </c>
      <c r="F2238" t="inlineStr">
        <is>
          <t>P0035</t>
        </is>
      </c>
      <c r="G2238" t="inlineStr">
        <is>
          <t>Prod_0035</t>
        </is>
      </c>
      <c r="H2238" t="inlineStr">
        <is>
          <t>Beverages</t>
        </is>
      </c>
      <c r="I2238" t="n">
        <v>9</v>
      </c>
      <c r="J2238" t="n">
        <v>88.31</v>
      </c>
      <c r="K2238" t="n">
        <v>0</v>
      </c>
      <c r="L2238">
        <f>I2238*J2238*(1-K2238)</f>
        <v/>
      </c>
      <c r="M2238">
        <f>VLOOKUP(F2238,Products!A:D,4,FALSE)*I2238</f>
        <v/>
      </c>
      <c r="N2238">
        <f>L2238-M2238</f>
        <v/>
      </c>
    </row>
    <row r="2239">
      <c r="A2239" t="inlineStr">
        <is>
          <t>T1002237</t>
        </is>
      </c>
      <c r="B2239" t="inlineStr">
        <is>
          <t>2023-08-28</t>
        </is>
      </c>
      <c r="C2239" t="inlineStr">
        <is>
          <t>S018</t>
        </is>
      </c>
      <c r="D2239" t="inlineStr">
        <is>
          <t>Store_018</t>
        </is>
      </c>
      <c r="E2239" t="inlineStr">
        <is>
          <t>South</t>
        </is>
      </c>
      <c r="F2239" t="inlineStr">
        <is>
          <t>P0008</t>
        </is>
      </c>
      <c r="G2239" t="inlineStr">
        <is>
          <t>Prod_0008</t>
        </is>
      </c>
      <c r="H2239" t="inlineStr">
        <is>
          <t>Electronics</t>
        </is>
      </c>
      <c r="I2239" t="n">
        <v>9</v>
      </c>
      <c r="J2239" t="n">
        <v>424.06</v>
      </c>
      <c r="K2239" t="n">
        <v>0</v>
      </c>
      <c r="L2239">
        <f>I2239*J2239*(1-K2239)</f>
        <v/>
      </c>
      <c r="M2239">
        <f>VLOOKUP(F2239,Products!A:D,4,FALSE)*I2239</f>
        <v/>
      </c>
      <c r="N2239">
        <f>L2239-M2239</f>
        <v/>
      </c>
    </row>
    <row r="2240">
      <c r="A2240" t="inlineStr">
        <is>
          <t>T1002238</t>
        </is>
      </c>
      <c r="B2240" t="inlineStr">
        <is>
          <t>2025-09-09</t>
        </is>
      </c>
      <c r="C2240" t="inlineStr">
        <is>
          <t>S046</t>
        </is>
      </c>
      <c r="D2240" t="inlineStr">
        <is>
          <t>Store_046</t>
        </is>
      </c>
      <c r="E2240" t="inlineStr">
        <is>
          <t>South</t>
        </is>
      </c>
      <c r="F2240" t="inlineStr">
        <is>
          <t>P0194</t>
        </is>
      </c>
      <c r="G2240" t="inlineStr">
        <is>
          <t>Prod_0194</t>
        </is>
      </c>
      <c r="H2240" t="inlineStr">
        <is>
          <t>Food</t>
        </is>
      </c>
      <c r="I2240" t="n">
        <v>6</v>
      </c>
      <c r="J2240" t="n">
        <v>591.71</v>
      </c>
      <c r="K2240" t="n">
        <v>0</v>
      </c>
      <c r="L2240">
        <f>I2240*J2240*(1-K2240)</f>
        <v/>
      </c>
      <c r="M2240">
        <f>VLOOKUP(F2240,Products!A:D,4,FALSE)*I2240</f>
        <v/>
      </c>
      <c r="N2240">
        <f>L2240-M2240</f>
        <v/>
      </c>
    </row>
    <row r="2241">
      <c r="A2241" t="inlineStr">
        <is>
          <t>T1002239</t>
        </is>
      </c>
      <c r="B2241" t="inlineStr">
        <is>
          <t>2024-07-14</t>
        </is>
      </c>
      <c r="C2241" t="inlineStr">
        <is>
          <t>S014</t>
        </is>
      </c>
      <c r="D2241" t="inlineStr">
        <is>
          <t>Store_014</t>
        </is>
      </c>
      <c r="E2241" t="inlineStr">
        <is>
          <t>West</t>
        </is>
      </c>
      <c r="F2241" t="inlineStr">
        <is>
          <t>P0124</t>
        </is>
      </c>
      <c r="G2241" t="inlineStr">
        <is>
          <t>Prod_0124</t>
        </is>
      </c>
      <c r="H2241" t="inlineStr">
        <is>
          <t>Beverages</t>
        </is>
      </c>
      <c r="I2241" t="n">
        <v>8</v>
      </c>
      <c r="J2241" t="n">
        <v>648.29</v>
      </c>
      <c r="K2241" t="n">
        <v>0</v>
      </c>
      <c r="L2241">
        <f>I2241*J2241*(1-K2241)</f>
        <v/>
      </c>
      <c r="M2241">
        <f>VLOOKUP(F2241,Products!A:D,4,FALSE)*I2241</f>
        <v/>
      </c>
      <c r="N2241">
        <f>L2241-M2241</f>
        <v/>
      </c>
    </row>
    <row r="2242">
      <c r="A2242" t="inlineStr">
        <is>
          <t>T1002240</t>
        </is>
      </c>
      <c r="B2242" t="inlineStr">
        <is>
          <t>2025-07-26</t>
        </is>
      </c>
      <c r="C2242" t="inlineStr">
        <is>
          <t>S043</t>
        </is>
      </c>
      <c r="D2242" t="inlineStr">
        <is>
          <t>Store_043</t>
        </is>
      </c>
      <c r="E2242" t="inlineStr">
        <is>
          <t>East</t>
        </is>
      </c>
      <c r="F2242" t="inlineStr">
        <is>
          <t>P0085</t>
        </is>
      </c>
      <c r="G2242" t="inlineStr">
        <is>
          <t>Prod_0085</t>
        </is>
      </c>
      <c r="H2242" t="inlineStr">
        <is>
          <t>Food</t>
        </is>
      </c>
      <c r="I2242" t="n">
        <v>2</v>
      </c>
      <c r="J2242" t="n">
        <v>411.25</v>
      </c>
      <c r="K2242" t="n">
        <v>0</v>
      </c>
      <c r="L2242">
        <f>I2242*J2242*(1-K2242)</f>
        <v/>
      </c>
      <c r="M2242">
        <f>VLOOKUP(F2242,Products!A:D,4,FALSE)*I2242</f>
        <v/>
      </c>
      <c r="N2242">
        <f>L2242-M2242</f>
        <v/>
      </c>
    </row>
    <row r="2243">
      <c r="A2243" t="inlineStr">
        <is>
          <t>T1002241</t>
        </is>
      </c>
      <c r="B2243" t="inlineStr">
        <is>
          <t>2024-08-06</t>
        </is>
      </c>
      <c r="C2243" t="inlineStr">
        <is>
          <t>S007</t>
        </is>
      </c>
      <c r="D2243" t="inlineStr">
        <is>
          <t>Store_007</t>
        </is>
      </c>
      <c r="E2243" t="inlineStr">
        <is>
          <t>East</t>
        </is>
      </c>
      <c r="F2243" t="inlineStr">
        <is>
          <t>P0154</t>
        </is>
      </c>
      <c r="G2243" t="inlineStr">
        <is>
          <t>Prod_0154</t>
        </is>
      </c>
      <c r="H2243" t="inlineStr">
        <is>
          <t>Toys</t>
        </is>
      </c>
      <c r="I2243" t="n">
        <v>4</v>
      </c>
      <c r="J2243" t="n">
        <v>367.64</v>
      </c>
      <c r="K2243" t="n">
        <v>0</v>
      </c>
      <c r="L2243">
        <f>I2243*J2243*(1-K2243)</f>
        <v/>
      </c>
      <c r="M2243">
        <f>VLOOKUP(F2243,Products!A:D,4,FALSE)*I2243</f>
        <v/>
      </c>
      <c r="N2243">
        <f>L2243-M2243</f>
        <v/>
      </c>
    </row>
    <row r="2244">
      <c r="A2244" t="inlineStr">
        <is>
          <t>T1002242</t>
        </is>
      </c>
      <c r="B2244" t="inlineStr">
        <is>
          <t>2025-01-26</t>
        </is>
      </c>
      <c r="C2244" t="inlineStr">
        <is>
          <t>S024</t>
        </is>
      </c>
      <c r="D2244" t="inlineStr">
        <is>
          <t>Store_024</t>
        </is>
      </c>
      <c r="E2244" t="inlineStr">
        <is>
          <t>South</t>
        </is>
      </c>
      <c r="F2244" t="inlineStr">
        <is>
          <t>P0028</t>
        </is>
      </c>
      <c r="G2244" t="inlineStr">
        <is>
          <t>Prod_0028</t>
        </is>
      </c>
      <c r="H2244" t="inlineStr">
        <is>
          <t>Food</t>
        </is>
      </c>
      <c r="I2244" t="n">
        <v>4</v>
      </c>
      <c r="J2244" t="n">
        <v>600.97</v>
      </c>
      <c r="K2244" t="n">
        <v>0</v>
      </c>
      <c r="L2244">
        <f>I2244*J2244*(1-K2244)</f>
        <v/>
      </c>
      <c r="M2244">
        <f>VLOOKUP(F2244,Products!A:D,4,FALSE)*I2244</f>
        <v/>
      </c>
      <c r="N2244">
        <f>L2244-M2244</f>
        <v/>
      </c>
    </row>
    <row r="2245">
      <c r="A2245" t="inlineStr">
        <is>
          <t>T1002243</t>
        </is>
      </c>
      <c r="B2245" t="inlineStr">
        <is>
          <t>2024-01-16</t>
        </is>
      </c>
      <c r="C2245" t="inlineStr">
        <is>
          <t>S008</t>
        </is>
      </c>
      <c r="D2245" t="inlineStr">
        <is>
          <t>Store_008</t>
        </is>
      </c>
      <c r="E2245" t="inlineStr">
        <is>
          <t>East</t>
        </is>
      </c>
      <c r="F2245" t="inlineStr">
        <is>
          <t>P0058</t>
        </is>
      </c>
      <c r="G2245" t="inlineStr">
        <is>
          <t>Prod_0058</t>
        </is>
      </c>
      <c r="H2245" t="inlineStr">
        <is>
          <t>Stationery</t>
        </is>
      </c>
      <c r="I2245" t="n">
        <v>4</v>
      </c>
      <c r="J2245" t="n">
        <v>482.11</v>
      </c>
      <c r="K2245" t="n">
        <v>0.05</v>
      </c>
      <c r="L2245">
        <f>I2245*J2245*(1-K2245)</f>
        <v/>
      </c>
      <c r="M2245">
        <f>VLOOKUP(F2245,Products!A:D,4,FALSE)*I2245</f>
        <v/>
      </c>
      <c r="N2245">
        <f>L2245-M2245</f>
        <v/>
      </c>
    </row>
    <row r="2246">
      <c r="A2246" t="inlineStr">
        <is>
          <t>T1002244</t>
        </is>
      </c>
      <c r="B2246" t="inlineStr">
        <is>
          <t>2024-11-13</t>
        </is>
      </c>
      <c r="C2246" t="inlineStr">
        <is>
          <t>S026</t>
        </is>
      </c>
      <c r="D2246" t="inlineStr">
        <is>
          <t>Store_026</t>
        </is>
      </c>
      <c r="E2246" t="inlineStr">
        <is>
          <t>North</t>
        </is>
      </c>
      <c r="F2246" t="inlineStr">
        <is>
          <t>P0123</t>
        </is>
      </c>
      <c r="G2246" t="inlineStr">
        <is>
          <t>Prod_0123</t>
        </is>
      </c>
      <c r="H2246" t="inlineStr">
        <is>
          <t>Food</t>
        </is>
      </c>
      <c r="I2246" t="n">
        <v>3</v>
      </c>
      <c r="J2246" t="n">
        <v>700.36</v>
      </c>
      <c r="K2246" t="n">
        <v>0.05</v>
      </c>
      <c r="L2246">
        <f>I2246*J2246*(1-K2246)</f>
        <v/>
      </c>
      <c r="M2246">
        <f>VLOOKUP(F2246,Products!A:D,4,FALSE)*I2246</f>
        <v/>
      </c>
      <c r="N2246">
        <f>L2246-M2246</f>
        <v/>
      </c>
    </row>
    <row r="2247">
      <c r="A2247" t="inlineStr">
        <is>
          <t>T1002245</t>
        </is>
      </c>
      <c r="B2247" t="inlineStr">
        <is>
          <t>2025-04-12</t>
        </is>
      </c>
      <c r="C2247" t="inlineStr">
        <is>
          <t>S016</t>
        </is>
      </c>
      <c r="D2247" t="inlineStr">
        <is>
          <t>Store_016</t>
        </is>
      </c>
      <c r="E2247" t="inlineStr">
        <is>
          <t>West</t>
        </is>
      </c>
      <c r="F2247" t="inlineStr">
        <is>
          <t>P0095</t>
        </is>
      </c>
      <c r="G2247" t="inlineStr">
        <is>
          <t>Prod_0095</t>
        </is>
      </c>
      <c r="H2247" t="inlineStr">
        <is>
          <t>Food</t>
        </is>
      </c>
      <c r="I2247" t="n">
        <v>7</v>
      </c>
      <c r="J2247" t="n">
        <v>237.99</v>
      </c>
      <c r="K2247" t="n">
        <v>0.15</v>
      </c>
      <c r="L2247">
        <f>I2247*J2247*(1-K2247)</f>
        <v/>
      </c>
      <c r="M2247">
        <f>VLOOKUP(F2247,Products!A:D,4,FALSE)*I2247</f>
        <v/>
      </c>
      <c r="N2247">
        <f>L2247-M2247</f>
        <v/>
      </c>
    </row>
    <row r="2248">
      <c r="A2248" t="inlineStr">
        <is>
          <t>T1002246</t>
        </is>
      </c>
      <c r="B2248" t="inlineStr">
        <is>
          <t>2025-07-02</t>
        </is>
      </c>
      <c r="C2248" t="inlineStr">
        <is>
          <t>S022</t>
        </is>
      </c>
      <c r="D2248" t="inlineStr">
        <is>
          <t>Store_022</t>
        </is>
      </c>
      <c r="E2248" t="inlineStr">
        <is>
          <t>East</t>
        </is>
      </c>
      <c r="F2248" t="inlineStr">
        <is>
          <t>P0088</t>
        </is>
      </c>
      <c r="G2248" t="inlineStr">
        <is>
          <t>Prod_0088</t>
        </is>
      </c>
      <c r="H2248" t="inlineStr">
        <is>
          <t>Toys</t>
        </is>
      </c>
      <c r="I2248" t="n">
        <v>8</v>
      </c>
      <c r="J2248" t="n">
        <v>646.17</v>
      </c>
      <c r="K2248" t="n">
        <v>0</v>
      </c>
      <c r="L2248">
        <f>I2248*J2248*(1-K2248)</f>
        <v/>
      </c>
      <c r="M2248">
        <f>VLOOKUP(F2248,Products!A:D,4,FALSE)*I2248</f>
        <v/>
      </c>
      <c r="N2248">
        <f>L2248-M2248</f>
        <v/>
      </c>
    </row>
    <row r="2249">
      <c r="A2249" t="inlineStr">
        <is>
          <t>T1002247</t>
        </is>
      </c>
      <c r="B2249" t="inlineStr">
        <is>
          <t>2023-12-13</t>
        </is>
      </c>
      <c r="C2249" t="inlineStr">
        <is>
          <t>S010</t>
        </is>
      </c>
      <c r="D2249" t="inlineStr">
        <is>
          <t>Store_010</t>
        </is>
      </c>
      <c r="E2249" t="inlineStr">
        <is>
          <t>North</t>
        </is>
      </c>
      <c r="F2249" t="inlineStr">
        <is>
          <t>P0109</t>
        </is>
      </c>
      <c r="G2249" t="inlineStr">
        <is>
          <t>Prod_0109</t>
        </is>
      </c>
      <c r="H2249" t="inlineStr">
        <is>
          <t>Beverages</t>
        </is>
      </c>
      <c r="I2249" t="n">
        <v>3</v>
      </c>
      <c r="J2249" t="n">
        <v>737.42</v>
      </c>
      <c r="K2249" t="n">
        <v>0</v>
      </c>
      <c r="L2249">
        <f>I2249*J2249*(1-K2249)</f>
        <v/>
      </c>
      <c r="M2249">
        <f>VLOOKUP(F2249,Products!A:D,4,FALSE)*I2249</f>
        <v/>
      </c>
      <c r="N2249">
        <f>L2249-M2249</f>
        <v/>
      </c>
    </row>
    <row r="2250">
      <c r="A2250" t="inlineStr">
        <is>
          <t>T1002248</t>
        </is>
      </c>
      <c r="B2250" t="inlineStr">
        <is>
          <t>2023-08-30</t>
        </is>
      </c>
      <c r="C2250" t="inlineStr">
        <is>
          <t>S010</t>
        </is>
      </c>
      <c r="D2250" t="inlineStr">
        <is>
          <t>Store_010</t>
        </is>
      </c>
      <c r="E2250" t="inlineStr">
        <is>
          <t>North</t>
        </is>
      </c>
      <c r="F2250" t="inlineStr">
        <is>
          <t>P0107</t>
        </is>
      </c>
      <c r="G2250" t="inlineStr">
        <is>
          <t>Prod_0107</t>
        </is>
      </c>
      <c r="H2250" t="inlineStr">
        <is>
          <t>Stationery</t>
        </is>
      </c>
      <c r="I2250" t="n">
        <v>8</v>
      </c>
      <c r="J2250" t="n">
        <v>781.9</v>
      </c>
      <c r="K2250" t="n">
        <v>0.05</v>
      </c>
      <c r="L2250">
        <f>I2250*J2250*(1-K2250)</f>
        <v/>
      </c>
      <c r="M2250">
        <f>VLOOKUP(F2250,Products!A:D,4,FALSE)*I2250</f>
        <v/>
      </c>
      <c r="N2250">
        <f>L2250-M2250</f>
        <v/>
      </c>
    </row>
    <row r="2251">
      <c r="A2251" t="inlineStr">
        <is>
          <t>T1002249</t>
        </is>
      </c>
      <c r="B2251" t="inlineStr">
        <is>
          <t>2023-10-31</t>
        </is>
      </c>
      <c r="C2251" t="inlineStr">
        <is>
          <t>S002</t>
        </is>
      </c>
      <c r="D2251" t="inlineStr">
        <is>
          <t>Store_002</t>
        </is>
      </c>
      <c r="E2251" t="inlineStr">
        <is>
          <t>South</t>
        </is>
      </c>
      <c r="F2251" t="inlineStr">
        <is>
          <t>P0108</t>
        </is>
      </c>
      <c r="G2251" t="inlineStr">
        <is>
          <t>Prod_0108</t>
        </is>
      </c>
      <c r="H2251" t="inlineStr">
        <is>
          <t>Stationery</t>
        </is>
      </c>
      <c r="I2251" t="n">
        <v>2</v>
      </c>
      <c r="J2251" t="n">
        <v>624.54</v>
      </c>
      <c r="K2251" t="n">
        <v>0</v>
      </c>
      <c r="L2251">
        <f>I2251*J2251*(1-K2251)</f>
        <v/>
      </c>
      <c r="M2251">
        <f>VLOOKUP(F2251,Products!A:D,4,FALSE)*I2251</f>
        <v/>
      </c>
      <c r="N2251">
        <f>L2251-M2251</f>
        <v/>
      </c>
    </row>
    <row r="2252">
      <c r="A2252" t="inlineStr">
        <is>
          <t>T1002250</t>
        </is>
      </c>
      <c r="B2252" t="inlineStr">
        <is>
          <t>2025-05-22</t>
        </is>
      </c>
      <c r="C2252" t="inlineStr">
        <is>
          <t>S050</t>
        </is>
      </c>
      <c r="D2252" t="inlineStr">
        <is>
          <t>Store_050</t>
        </is>
      </c>
      <c r="E2252" t="inlineStr">
        <is>
          <t>South</t>
        </is>
      </c>
      <c r="F2252" t="inlineStr">
        <is>
          <t>P0103</t>
        </is>
      </c>
      <c r="G2252" t="inlineStr">
        <is>
          <t>Prod_0103</t>
        </is>
      </c>
      <c r="H2252" t="inlineStr">
        <is>
          <t>Stationery</t>
        </is>
      </c>
      <c r="I2252" t="n">
        <v>4</v>
      </c>
      <c r="J2252" t="n">
        <v>731.37</v>
      </c>
      <c r="K2252" t="n">
        <v>0</v>
      </c>
      <c r="L2252">
        <f>I2252*J2252*(1-K2252)</f>
        <v/>
      </c>
      <c r="M2252">
        <f>VLOOKUP(F2252,Products!A:D,4,FALSE)*I2252</f>
        <v/>
      </c>
      <c r="N2252">
        <f>L2252-M2252</f>
        <v/>
      </c>
    </row>
    <row r="2253">
      <c r="A2253" t="inlineStr">
        <is>
          <t>T1002251</t>
        </is>
      </c>
      <c r="B2253" t="inlineStr">
        <is>
          <t>2023-05-07</t>
        </is>
      </c>
      <c r="C2253" t="inlineStr">
        <is>
          <t>S030</t>
        </is>
      </c>
      <c r="D2253" t="inlineStr">
        <is>
          <t>Store_030</t>
        </is>
      </c>
      <c r="E2253" t="inlineStr">
        <is>
          <t>North</t>
        </is>
      </c>
      <c r="F2253" t="inlineStr">
        <is>
          <t>P0061</t>
        </is>
      </c>
      <c r="G2253" t="inlineStr">
        <is>
          <t>Prod_0061</t>
        </is>
      </c>
      <c r="H2253" t="inlineStr">
        <is>
          <t>Beverages</t>
        </is>
      </c>
      <c r="I2253" t="n">
        <v>3</v>
      </c>
      <c r="J2253" t="n">
        <v>71.67</v>
      </c>
      <c r="K2253" t="n">
        <v>0.05</v>
      </c>
      <c r="L2253">
        <f>I2253*J2253*(1-K2253)</f>
        <v/>
      </c>
      <c r="M2253">
        <f>VLOOKUP(F2253,Products!A:D,4,FALSE)*I2253</f>
        <v/>
      </c>
      <c r="N2253">
        <f>L2253-M2253</f>
        <v/>
      </c>
    </row>
    <row r="2254">
      <c r="A2254" t="inlineStr">
        <is>
          <t>T1002252</t>
        </is>
      </c>
      <c r="B2254" t="inlineStr">
        <is>
          <t>2024-02-28</t>
        </is>
      </c>
      <c r="C2254" t="inlineStr">
        <is>
          <t>S036</t>
        </is>
      </c>
      <c r="D2254" t="inlineStr">
        <is>
          <t>Store_036</t>
        </is>
      </c>
      <c r="E2254" t="inlineStr">
        <is>
          <t>Central</t>
        </is>
      </c>
      <c r="F2254" t="inlineStr">
        <is>
          <t>P0139</t>
        </is>
      </c>
      <c r="G2254" t="inlineStr">
        <is>
          <t>Prod_0139</t>
        </is>
      </c>
      <c r="H2254" t="inlineStr">
        <is>
          <t>Clothing</t>
        </is>
      </c>
      <c r="I2254" t="n">
        <v>7</v>
      </c>
      <c r="J2254" t="n">
        <v>628.42</v>
      </c>
      <c r="K2254" t="n">
        <v>0</v>
      </c>
      <c r="L2254">
        <f>I2254*J2254*(1-K2254)</f>
        <v/>
      </c>
      <c r="M2254">
        <f>VLOOKUP(F2254,Products!A:D,4,FALSE)*I2254</f>
        <v/>
      </c>
      <c r="N2254">
        <f>L2254-M2254</f>
        <v/>
      </c>
    </row>
    <row r="2255">
      <c r="A2255" t="inlineStr">
        <is>
          <t>T1002253</t>
        </is>
      </c>
      <c r="B2255" t="inlineStr">
        <is>
          <t>2024-04-04</t>
        </is>
      </c>
      <c r="C2255" t="inlineStr">
        <is>
          <t>S042</t>
        </is>
      </c>
      <c r="D2255" t="inlineStr">
        <is>
          <t>Store_042</t>
        </is>
      </c>
      <c r="E2255" t="inlineStr">
        <is>
          <t>Central</t>
        </is>
      </c>
      <c r="F2255" t="inlineStr">
        <is>
          <t>P0032</t>
        </is>
      </c>
      <c r="G2255" t="inlineStr">
        <is>
          <t>Prod_0032</t>
        </is>
      </c>
      <c r="H2255" t="inlineStr">
        <is>
          <t>Beverages</t>
        </is>
      </c>
      <c r="I2255" t="n">
        <v>1</v>
      </c>
      <c r="J2255" t="n">
        <v>333.44</v>
      </c>
      <c r="K2255" t="n">
        <v>0</v>
      </c>
      <c r="L2255">
        <f>I2255*J2255*(1-K2255)</f>
        <v/>
      </c>
      <c r="M2255">
        <f>VLOOKUP(F2255,Products!A:D,4,FALSE)*I2255</f>
        <v/>
      </c>
      <c r="N2255">
        <f>L2255-M2255</f>
        <v/>
      </c>
    </row>
    <row r="2256">
      <c r="A2256" t="inlineStr">
        <is>
          <t>T1002254</t>
        </is>
      </c>
      <c r="B2256" t="inlineStr">
        <is>
          <t>2023-02-16</t>
        </is>
      </c>
      <c r="C2256" t="inlineStr">
        <is>
          <t>S029</t>
        </is>
      </c>
      <c r="D2256" t="inlineStr">
        <is>
          <t>Store_029</t>
        </is>
      </c>
      <c r="E2256" t="inlineStr">
        <is>
          <t>South</t>
        </is>
      </c>
      <c r="F2256" t="inlineStr">
        <is>
          <t>P0081</t>
        </is>
      </c>
      <c r="G2256" t="inlineStr">
        <is>
          <t>Prod_0081</t>
        </is>
      </c>
      <c r="H2256" t="inlineStr">
        <is>
          <t>Electronics</t>
        </is>
      </c>
      <c r="I2256" t="n">
        <v>2</v>
      </c>
      <c r="J2256" t="n">
        <v>247.24</v>
      </c>
      <c r="K2256" t="n">
        <v>0.15</v>
      </c>
      <c r="L2256">
        <f>I2256*J2256*(1-K2256)</f>
        <v/>
      </c>
      <c r="M2256">
        <f>VLOOKUP(F2256,Products!A:D,4,FALSE)*I2256</f>
        <v/>
      </c>
      <c r="N2256">
        <f>L2256-M2256</f>
        <v/>
      </c>
    </row>
    <row r="2257">
      <c r="A2257" t="inlineStr">
        <is>
          <t>T1002255</t>
        </is>
      </c>
      <c r="B2257" t="inlineStr">
        <is>
          <t>2023-07-28</t>
        </is>
      </c>
      <c r="C2257" t="inlineStr">
        <is>
          <t>S010</t>
        </is>
      </c>
      <c r="D2257" t="inlineStr">
        <is>
          <t>Store_010</t>
        </is>
      </c>
      <c r="E2257" t="inlineStr">
        <is>
          <t>North</t>
        </is>
      </c>
      <c r="F2257" t="inlineStr">
        <is>
          <t>P0162</t>
        </is>
      </c>
      <c r="G2257" t="inlineStr">
        <is>
          <t>Prod_0162</t>
        </is>
      </c>
      <c r="H2257" t="inlineStr">
        <is>
          <t>Food</t>
        </is>
      </c>
      <c r="I2257" t="n">
        <v>3</v>
      </c>
      <c r="J2257" t="n">
        <v>593.48</v>
      </c>
      <c r="K2257" t="n">
        <v>0.2</v>
      </c>
      <c r="L2257">
        <f>I2257*J2257*(1-K2257)</f>
        <v/>
      </c>
      <c r="M2257">
        <f>VLOOKUP(F2257,Products!A:D,4,FALSE)*I2257</f>
        <v/>
      </c>
      <c r="N2257">
        <f>L2257-M2257</f>
        <v/>
      </c>
    </row>
    <row r="2258">
      <c r="A2258" t="inlineStr">
        <is>
          <t>T1002256</t>
        </is>
      </c>
      <c r="B2258" t="inlineStr">
        <is>
          <t>2023-04-06</t>
        </is>
      </c>
      <c r="C2258" t="inlineStr">
        <is>
          <t>S029</t>
        </is>
      </c>
      <c r="D2258" t="inlineStr">
        <is>
          <t>Store_029</t>
        </is>
      </c>
      <c r="E2258" t="inlineStr">
        <is>
          <t>South</t>
        </is>
      </c>
      <c r="F2258" t="inlineStr">
        <is>
          <t>P0088</t>
        </is>
      </c>
      <c r="G2258" t="inlineStr">
        <is>
          <t>Prod_0088</t>
        </is>
      </c>
      <c r="H2258" t="inlineStr">
        <is>
          <t>Toys</t>
        </is>
      </c>
      <c r="I2258" t="n">
        <v>9</v>
      </c>
      <c r="J2258" t="n">
        <v>506.92</v>
      </c>
      <c r="K2258" t="n">
        <v>0.1</v>
      </c>
      <c r="L2258">
        <f>I2258*J2258*(1-K2258)</f>
        <v/>
      </c>
      <c r="M2258">
        <f>VLOOKUP(F2258,Products!A:D,4,FALSE)*I2258</f>
        <v/>
      </c>
      <c r="N2258">
        <f>L2258-M2258</f>
        <v/>
      </c>
    </row>
    <row r="2259">
      <c r="A2259" t="inlineStr">
        <is>
          <t>T1002257</t>
        </is>
      </c>
      <c r="B2259" t="inlineStr">
        <is>
          <t>2023-01-17</t>
        </is>
      </c>
      <c r="C2259" t="inlineStr">
        <is>
          <t>S033</t>
        </is>
      </c>
      <c r="D2259" t="inlineStr">
        <is>
          <t>Store_033</t>
        </is>
      </c>
      <c r="E2259" t="inlineStr">
        <is>
          <t>North</t>
        </is>
      </c>
      <c r="F2259" t="inlineStr">
        <is>
          <t>P0034</t>
        </is>
      </c>
      <c r="G2259" t="inlineStr">
        <is>
          <t>Prod_0034</t>
        </is>
      </c>
      <c r="H2259" t="inlineStr">
        <is>
          <t>Toys</t>
        </is>
      </c>
      <c r="I2259" t="n">
        <v>3</v>
      </c>
      <c r="J2259" t="n">
        <v>580.98</v>
      </c>
      <c r="K2259" t="n">
        <v>0.1</v>
      </c>
      <c r="L2259">
        <f>I2259*J2259*(1-K2259)</f>
        <v/>
      </c>
      <c r="M2259">
        <f>VLOOKUP(F2259,Products!A:D,4,FALSE)*I2259</f>
        <v/>
      </c>
      <c r="N2259">
        <f>L2259-M2259</f>
        <v/>
      </c>
    </row>
    <row r="2260">
      <c r="A2260" t="inlineStr">
        <is>
          <t>T1002258</t>
        </is>
      </c>
      <c r="B2260" t="inlineStr">
        <is>
          <t>2024-04-30</t>
        </is>
      </c>
      <c r="C2260" t="inlineStr">
        <is>
          <t>S007</t>
        </is>
      </c>
      <c r="D2260" t="inlineStr">
        <is>
          <t>Store_007</t>
        </is>
      </c>
      <c r="E2260" t="inlineStr">
        <is>
          <t>East</t>
        </is>
      </c>
      <c r="F2260" t="inlineStr">
        <is>
          <t>P0171</t>
        </is>
      </c>
      <c r="G2260" t="inlineStr">
        <is>
          <t>Prod_0171</t>
        </is>
      </c>
      <c r="H2260" t="inlineStr">
        <is>
          <t>Household</t>
        </is>
      </c>
      <c r="I2260" t="n">
        <v>4</v>
      </c>
      <c r="J2260" t="n">
        <v>314.96</v>
      </c>
      <c r="K2260" t="n">
        <v>0.1</v>
      </c>
      <c r="L2260">
        <f>I2260*J2260*(1-K2260)</f>
        <v/>
      </c>
      <c r="M2260">
        <f>VLOOKUP(F2260,Products!A:D,4,FALSE)*I2260</f>
        <v/>
      </c>
      <c r="N2260">
        <f>L2260-M2260</f>
        <v/>
      </c>
    </row>
    <row r="2261">
      <c r="A2261" t="inlineStr">
        <is>
          <t>T1002259</t>
        </is>
      </c>
      <c r="B2261" t="inlineStr">
        <is>
          <t>2025-07-28</t>
        </is>
      </c>
      <c r="C2261" t="inlineStr">
        <is>
          <t>S041</t>
        </is>
      </c>
      <c r="D2261" t="inlineStr">
        <is>
          <t>Store_041</t>
        </is>
      </c>
      <c r="E2261" t="inlineStr">
        <is>
          <t>East</t>
        </is>
      </c>
      <c r="F2261" t="inlineStr">
        <is>
          <t>P0172</t>
        </is>
      </c>
      <c r="G2261" t="inlineStr">
        <is>
          <t>Prod_0172</t>
        </is>
      </c>
      <c r="H2261" t="inlineStr">
        <is>
          <t>Beverages</t>
        </is>
      </c>
      <c r="I2261" t="n">
        <v>4</v>
      </c>
      <c r="J2261" t="n">
        <v>650.5599999999999</v>
      </c>
      <c r="K2261" t="n">
        <v>0</v>
      </c>
      <c r="L2261">
        <f>I2261*J2261*(1-K2261)</f>
        <v/>
      </c>
      <c r="M2261">
        <f>VLOOKUP(F2261,Products!A:D,4,FALSE)*I2261</f>
        <v/>
      </c>
      <c r="N2261">
        <f>L2261-M2261</f>
        <v/>
      </c>
    </row>
    <row r="2262">
      <c r="A2262" t="inlineStr">
        <is>
          <t>T1002260</t>
        </is>
      </c>
      <c r="B2262" t="inlineStr">
        <is>
          <t>2024-01-16</t>
        </is>
      </c>
      <c r="C2262" t="inlineStr">
        <is>
          <t>S047</t>
        </is>
      </c>
      <c r="D2262" t="inlineStr">
        <is>
          <t>Store_047</t>
        </is>
      </c>
      <c r="E2262" t="inlineStr">
        <is>
          <t>North</t>
        </is>
      </c>
      <c r="F2262" t="inlineStr">
        <is>
          <t>P0166</t>
        </is>
      </c>
      <c r="G2262" t="inlineStr">
        <is>
          <t>Prod_0166</t>
        </is>
      </c>
      <c r="H2262" t="inlineStr">
        <is>
          <t>Electronics</t>
        </is>
      </c>
      <c r="I2262" t="n">
        <v>3</v>
      </c>
      <c r="J2262" t="n">
        <v>527.3099999999999</v>
      </c>
      <c r="K2262" t="n">
        <v>0</v>
      </c>
      <c r="L2262">
        <f>I2262*J2262*(1-K2262)</f>
        <v/>
      </c>
      <c r="M2262">
        <f>VLOOKUP(F2262,Products!A:D,4,FALSE)*I2262</f>
        <v/>
      </c>
      <c r="N2262">
        <f>L2262-M2262</f>
        <v/>
      </c>
    </row>
    <row r="2263">
      <c r="A2263" t="inlineStr">
        <is>
          <t>T1002261</t>
        </is>
      </c>
      <c r="B2263" t="inlineStr">
        <is>
          <t>2023-06-05</t>
        </is>
      </c>
      <c r="C2263" t="inlineStr">
        <is>
          <t>S031</t>
        </is>
      </c>
      <c r="D2263" t="inlineStr">
        <is>
          <t>Store_031</t>
        </is>
      </c>
      <c r="E2263" t="inlineStr">
        <is>
          <t>Central</t>
        </is>
      </c>
      <c r="F2263" t="inlineStr">
        <is>
          <t>P0038</t>
        </is>
      </c>
      <c r="G2263" t="inlineStr">
        <is>
          <t>Prod_0038</t>
        </is>
      </c>
      <c r="H2263" t="inlineStr">
        <is>
          <t>Beverages</t>
        </is>
      </c>
      <c r="I2263" t="n">
        <v>3</v>
      </c>
      <c r="J2263" t="n">
        <v>768.26</v>
      </c>
      <c r="K2263" t="n">
        <v>0</v>
      </c>
      <c r="L2263">
        <f>I2263*J2263*(1-K2263)</f>
        <v/>
      </c>
      <c r="M2263">
        <f>VLOOKUP(F2263,Products!A:D,4,FALSE)*I2263</f>
        <v/>
      </c>
      <c r="N2263">
        <f>L2263-M2263</f>
        <v/>
      </c>
    </row>
    <row r="2264">
      <c r="A2264" t="inlineStr">
        <is>
          <t>T1002262</t>
        </is>
      </c>
      <c r="B2264" t="inlineStr">
        <is>
          <t>2025-08-28</t>
        </is>
      </c>
      <c r="C2264" t="inlineStr">
        <is>
          <t>S013</t>
        </is>
      </c>
      <c r="D2264" t="inlineStr">
        <is>
          <t>Store_013</t>
        </is>
      </c>
      <c r="E2264" t="inlineStr">
        <is>
          <t>North</t>
        </is>
      </c>
      <c r="F2264" t="inlineStr">
        <is>
          <t>P0015</t>
        </is>
      </c>
      <c r="G2264" t="inlineStr">
        <is>
          <t>Prod_0015</t>
        </is>
      </c>
      <c r="H2264" t="inlineStr">
        <is>
          <t>Food</t>
        </is>
      </c>
      <c r="I2264" t="n">
        <v>2</v>
      </c>
      <c r="J2264" t="n">
        <v>114.69</v>
      </c>
      <c r="K2264" t="n">
        <v>0</v>
      </c>
      <c r="L2264">
        <f>I2264*J2264*(1-K2264)</f>
        <v/>
      </c>
      <c r="M2264">
        <f>VLOOKUP(F2264,Products!A:D,4,FALSE)*I2264</f>
        <v/>
      </c>
      <c r="N2264">
        <f>L2264-M2264</f>
        <v/>
      </c>
    </row>
    <row r="2265">
      <c r="A2265" t="inlineStr">
        <is>
          <t>T1002263</t>
        </is>
      </c>
      <c r="B2265" t="inlineStr">
        <is>
          <t>2024-11-05</t>
        </is>
      </c>
      <c r="C2265" t="inlineStr">
        <is>
          <t>S020</t>
        </is>
      </c>
      <c r="D2265" t="inlineStr">
        <is>
          <t>Store_020</t>
        </is>
      </c>
      <c r="E2265" t="inlineStr">
        <is>
          <t>West</t>
        </is>
      </c>
      <c r="F2265" t="inlineStr">
        <is>
          <t>P0041</t>
        </is>
      </c>
      <c r="G2265" t="inlineStr">
        <is>
          <t>Prod_0041</t>
        </is>
      </c>
      <c r="H2265" t="inlineStr">
        <is>
          <t>Stationery</t>
        </is>
      </c>
      <c r="I2265" t="n">
        <v>6</v>
      </c>
      <c r="J2265" t="n">
        <v>387.55</v>
      </c>
      <c r="K2265" t="n">
        <v>0.1</v>
      </c>
      <c r="L2265">
        <f>I2265*J2265*(1-K2265)</f>
        <v/>
      </c>
      <c r="M2265">
        <f>VLOOKUP(F2265,Products!A:D,4,FALSE)*I2265</f>
        <v/>
      </c>
      <c r="N2265">
        <f>L2265-M2265</f>
        <v/>
      </c>
    </row>
    <row r="2266">
      <c r="A2266" t="inlineStr">
        <is>
          <t>T1002264</t>
        </is>
      </c>
      <c r="B2266" t="inlineStr">
        <is>
          <t>2023-10-18</t>
        </is>
      </c>
      <c r="C2266" t="inlineStr">
        <is>
          <t>S030</t>
        </is>
      </c>
      <c r="D2266" t="inlineStr">
        <is>
          <t>Store_030</t>
        </is>
      </c>
      <c r="E2266" t="inlineStr">
        <is>
          <t>North</t>
        </is>
      </c>
      <c r="F2266" t="inlineStr">
        <is>
          <t>P0077</t>
        </is>
      </c>
      <c r="G2266" t="inlineStr">
        <is>
          <t>Prod_0077</t>
        </is>
      </c>
      <c r="H2266" t="inlineStr">
        <is>
          <t>Beverages</t>
        </is>
      </c>
      <c r="I2266" t="n">
        <v>4</v>
      </c>
      <c r="J2266" t="n">
        <v>39</v>
      </c>
      <c r="K2266" t="n">
        <v>0.05</v>
      </c>
      <c r="L2266">
        <f>I2266*J2266*(1-K2266)</f>
        <v/>
      </c>
      <c r="M2266">
        <f>VLOOKUP(F2266,Products!A:D,4,FALSE)*I2266</f>
        <v/>
      </c>
      <c r="N2266">
        <f>L2266-M2266</f>
        <v/>
      </c>
    </row>
    <row r="2267">
      <c r="A2267" t="inlineStr">
        <is>
          <t>T1002265</t>
        </is>
      </c>
      <c r="B2267" t="inlineStr">
        <is>
          <t>2023-08-09</t>
        </is>
      </c>
      <c r="C2267" t="inlineStr">
        <is>
          <t>S024</t>
        </is>
      </c>
      <c r="D2267" t="inlineStr">
        <is>
          <t>Store_024</t>
        </is>
      </c>
      <c r="E2267" t="inlineStr">
        <is>
          <t>South</t>
        </is>
      </c>
      <c r="F2267" t="inlineStr">
        <is>
          <t>P0006</t>
        </is>
      </c>
      <c r="G2267" t="inlineStr">
        <is>
          <t>Prod_0006</t>
        </is>
      </c>
      <c r="H2267" t="inlineStr">
        <is>
          <t>Food</t>
        </is>
      </c>
      <c r="I2267" t="n">
        <v>1</v>
      </c>
      <c r="J2267" t="n">
        <v>873.2</v>
      </c>
      <c r="K2267" t="n">
        <v>0</v>
      </c>
      <c r="L2267">
        <f>I2267*J2267*(1-K2267)</f>
        <v/>
      </c>
      <c r="M2267">
        <f>VLOOKUP(F2267,Products!A:D,4,FALSE)*I2267</f>
        <v/>
      </c>
      <c r="N2267">
        <f>L2267-M2267</f>
        <v/>
      </c>
    </row>
    <row r="2268">
      <c r="A2268" t="inlineStr">
        <is>
          <t>T1002266</t>
        </is>
      </c>
      <c r="B2268" t="inlineStr">
        <is>
          <t>2023-01-29</t>
        </is>
      </c>
      <c r="C2268" t="inlineStr">
        <is>
          <t>S032</t>
        </is>
      </c>
      <c r="D2268" t="inlineStr">
        <is>
          <t>Store_032</t>
        </is>
      </c>
      <c r="E2268" t="inlineStr">
        <is>
          <t>Central</t>
        </is>
      </c>
      <c r="F2268" t="inlineStr">
        <is>
          <t>P0046</t>
        </is>
      </c>
      <c r="G2268" t="inlineStr">
        <is>
          <t>Prod_0046</t>
        </is>
      </c>
      <c r="H2268" t="inlineStr">
        <is>
          <t>Electronics</t>
        </is>
      </c>
      <c r="I2268" t="n">
        <v>7</v>
      </c>
      <c r="J2268" t="n">
        <v>46.39</v>
      </c>
      <c r="K2268" t="n">
        <v>0.05</v>
      </c>
      <c r="L2268">
        <f>I2268*J2268*(1-K2268)</f>
        <v/>
      </c>
      <c r="M2268">
        <f>VLOOKUP(F2268,Products!A:D,4,FALSE)*I2268</f>
        <v/>
      </c>
      <c r="N2268">
        <f>L2268-M2268</f>
        <v/>
      </c>
    </row>
    <row r="2269">
      <c r="A2269" t="inlineStr">
        <is>
          <t>T1002267</t>
        </is>
      </c>
      <c r="B2269" t="inlineStr">
        <is>
          <t>2023-11-03</t>
        </is>
      </c>
      <c r="C2269" t="inlineStr">
        <is>
          <t>S014</t>
        </is>
      </c>
      <c r="D2269" t="inlineStr">
        <is>
          <t>Store_014</t>
        </is>
      </c>
      <c r="E2269" t="inlineStr">
        <is>
          <t>West</t>
        </is>
      </c>
      <c r="F2269" t="inlineStr">
        <is>
          <t>P0169</t>
        </is>
      </c>
      <c r="G2269" t="inlineStr">
        <is>
          <t>Prod_0169</t>
        </is>
      </c>
      <c r="H2269" t="inlineStr">
        <is>
          <t>Beverages</t>
        </is>
      </c>
      <c r="I2269" t="n">
        <v>6</v>
      </c>
      <c r="J2269" t="n">
        <v>673.03</v>
      </c>
      <c r="K2269" t="n">
        <v>0</v>
      </c>
      <c r="L2269">
        <f>I2269*J2269*(1-K2269)</f>
        <v/>
      </c>
      <c r="M2269">
        <f>VLOOKUP(F2269,Products!A:D,4,FALSE)*I2269</f>
        <v/>
      </c>
      <c r="N2269">
        <f>L2269-M2269</f>
        <v/>
      </c>
    </row>
    <row r="2270">
      <c r="A2270" t="inlineStr">
        <is>
          <t>T1002268</t>
        </is>
      </c>
      <c r="B2270" t="inlineStr">
        <is>
          <t>2024-07-08</t>
        </is>
      </c>
      <c r="C2270" t="inlineStr">
        <is>
          <t>S005</t>
        </is>
      </c>
      <c r="D2270" t="inlineStr">
        <is>
          <t>Store_005</t>
        </is>
      </c>
      <c r="E2270" t="inlineStr">
        <is>
          <t>Central</t>
        </is>
      </c>
      <c r="F2270" t="inlineStr">
        <is>
          <t>P0163</t>
        </is>
      </c>
      <c r="G2270" t="inlineStr">
        <is>
          <t>Prod_0163</t>
        </is>
      </c>
      <c r="H2270" t="inlineStr">
        <is>
          <t>Food</t>
        </is>
      </c>
      <c r="I2270" t="n">
        <v>5</v>
      </c>
      <c r="J2270" t="n">
        <v>529.21</v>
      </c>
      <c r="K2270" t="n">
        <v>0.05</v>
      </c>
      <c r="L2270">
        <f>I2270*J2270*(1-K2270)</f>
        <v/>
      </c>
      <c r="M2270">
        <f>VLOOKUP(F2270,Products!A:D,4,FALSE)*I2270</f>
        <v/>
      </c>
      <c r="N2270">
        <f>L2270-M2270</f>
        <v/>
      </c>
    </row>
    <row r="2271">
      <c r="A2271" t="inlineStr">
        <is>
          <t>T1002269</t>
        </is>
      </c>
      <c r="B2271" t="inlineStr">
        <is>
          <t>2025-07-10</t>
        </is>
      </c>
      <c r="C2271" t="inlineStr">
        <is>
          <t>S044</t>
        </is>
      </c>
      <c r="D2271" t="inlineStr">
        <is>
          <t>Store_044</t>
        </is>
      </c>
      <c r="E2271" t="inlineStr">
        <is>
          <t>North</t>
        </is>
      </c>
      <c r="F2271" t="inlineStr">
        <is>
          <t>P0086</t>
        </is>
      </c>
      <c r="G2271" t="inlineStr">
        <is>
          <t>Prod_0086</t>
        </is>
      </c>
      <c r="H2271" t="inlineStr">
        <is>
          <t>Stationery</t>
        </is>
      </c>
      <c r="I2271" t="n">
        <v>3</v>
      </c>
      <c r="J2271" t="n">
        <v>870.1</v>
      </c>
      <c r="K2271" t="n">
        <v>0</v>
      </c>
      <c r="L2271">
        <f>I2271*J2271*(1-K2271)</f>
        <v/>
      </c>
      <c r="M2271">
        <f>VLOOKUP(F2271,Products!A:D,4,FALSE)*I2271</f>
        <v/>
      </c>
      <c r="N2271">
        <f>L2271-M2271</f>
        <v/>
      </c>
    </row>
    <row r="2272">
      <c r="A2272" t="inlineStr">
        <is>
          <t>T1002270</t>
        </is>
      </c>
      <c r="B2272" t="inlineStr">
        <is>
          <t>2023-06-29</t>
        </is>
      </c>
      <c r="C2272" t="inlineStr">
        <is>
          <t>S048</t>
        </is>
      </c>
      <c r="D2272" t="inlineStr">
        <is>
          <t>Store_048</t>
        </is>
      </c>
      <c r="E2272" t="inlineStr">
        <is>
          <t>South</t>
        </is>
      </c>
      <c r="F2272" t="inlineStr">
        <is>
          <t>P0083</t>
        </is>
      </c>
      <c r="G2272" t="inlineStr">
        <is>
          <t>Prod_0083</t>
        </is>
      </c>
      <c r="H2272" t="inlineStr">
        <is>
          <t>Clothing</t>
        </is>
      </c>
      <c r="I2272" t="n">
        <v>5</v>
      </c>
      <c r="J2272" t="n">
        <v>561.25</v>
      </c>
      <c r="K2272" t="n">
        <v>0.05</v>
      </c>
      <c r="L2272">
        <f>I2272*J2272*(1-K2272)</f>
        <v/>
      </c>
      <c r="M2272">
        <f>VLOOKUP(F2272,Products!A:D,4,FALSE)*I2272</f>
        <v/>
      </c>
      <c r="N2272">
        <f>L2272-M2272</f>
        <v/>
      </c>
    </row>
    <row r="2273">
      <c r="A2273" t="inlineStr">
        <is>
          <t>T1002271</t>
        </is>
      </c>
      <c r="B2273" t="inlineStr">
        <is>
          <t>2024-12-25</t>
        </is>
      </c>
      <c r="C2273" t="inlineStr">
        <is>
          <t>S024</t>
        </is>
      </c>
      <c r="D2273" t="inlineStr">
        <is>
          <t>Store_024</t>
        </is>
      </c>
      <c r="E2273" t="inlineStr">
        <is>
          <t>South</t>
        </is>
      </c>
      <c r="F2273" t="inlineStr">
        <is>
          <t>P0165</t>
        </is>
      </c>
      <c r="G2273" t="inlineStr">
        <is>
          <t>Prod_0165</t>
        </is>
      </c>
      <c r="H2273" t="inlineStr">
        <is>
          <t>Clothing</t>
        </is>
      </c>
      <c r="I2273" t="n">
        <v>1</v>
      </c>
      <c r="J2273" t="n">
        <v>509.86</v>
      </c>
      <c r="K2273" t="n">
        <v>0</v>
      </c>
      <c r="L2273">
        <f>I2273*J2273*(1-K2273)</f>
        <v/>
      </c>
      <c r="M2273">
        <f>VLOOKUP(F2273,Products!A:D,4,FALSE)*I2273</f>
        <v/>
      </c>
      <c r="N2273">
        <f>L2273-M2273</f>
        <v/>
      </c>
    </row>
    <row r="2274">
      <c r="A2274" t="inlineStr">
        <is>
          <t>T1002272</t>
        </is>
      </c>
      <c r="B2274" t="inlineStr">
        <is>
          <t>2025-06-02</t>
        </is>
      </c>
      <c r="C2274" t="inlineStr">
        <is>
          <t>S004</t>
        </is>
      </c>
      <c r="D2274" t="inlineStr">
        <is>
          <t>Store_004</t>
        </is>
      </c>
      <c r="E2274" t="inlineStr">
        <is>
          <t>Central</t>
        </is>
      </c>
      <c r="F2274" t="inlineStr">
        <is>
          <t>P0015</t>
        </is>
      </c>
      <c r="G2274" t="inlineStr">
        <is>
          <t>Prod_0015</t>
        </is>
      </c>
      <c r="H2274" t="inlineStr">
        <is>
          <t>Food</t>
        </is>
      </c>
      <c r="I2274" t="n">
        <v>3</v>
      </c>
      <c r="J2274" t="n">
        <v>104.48</v>
      </c>
      <c r="K2274" t="n">
        <v>0</v>
      </c>
      <c r="L2274">
        <f>I2274*J2274*(1-K2274)</f>
        <v/>
      </c>
      <c r="M2274">
        <f>VLOOKUP(F2274,Products!A:D,4,FALSE)*I2274</f>
        <v/>
      </c>
      <c r="N2274">
        <f>L2274-M2274</f>
        <v/>
      </c>
    </row>
    <row r="2275">
      <c r="A2275" t="inlineStr">
        <is>
          <t>T1002273</t>
        </is>
      </c>
      <c r="B2275" t="inlineStr">
        <is>
          <t>2023-04-20</t>
        </is>
      </c>
      <c r="C2275" t="inlineStr">
        <is>
          <t>S023</t>
        </is>
      </c>
      <c r="D2275" t="inlineStr">
        <is>
          <t>Store_023</t>
        </is>
      </c>
      <c r="E2275" t="inlineStr">
        <is>
          <t>South</t>
        </is>
      </c>
      <c r="F2275" t="inlineStr">
        <is>
          <t>P0131</t>
        </is>
      </c>
      <c r="G2275" t="inlineStr">
        <is>
          <t>Prod_0131</t>
        </is>
      </c>
      <c r="H2275" t="inlineStr">
        <is>
          <t>Beverages</t>
        </is>
      </c>
      <c r="I2275" t="n">
        <v>5</v>
      </c>
      <c r="J2275" t="n">
        <v>333.91</v>
      </c>
      <c r="K2275" t="n">
        <v>0</v>
      </c>
      <c r="L2275">
        <f>I2275*J2275*(1-K2275)</f>
        <v/>
      </c>
      <c r="M2275">
        <f>VLOOKUP(F2275,Products!A:D,4,FALSE)*I2275</f>
        <v/>
      </c>
      <c r="N2275">
        <f>L2275-M2275</f>
        <v/>
      </c>
    </row>
    <row r="2276">
      <c r="A2276" t="inlineStr">
        <is>
          <t>T1002274</t>
        </is>
      </c>
      <c r="B2276" t="inlineStr">
        <is>
          <t>2025-05-25</t>
        </is>
      </c>
      <c r="C2276" t="inlineStr">
        <is>
          <t>S045</t>
        </is>
      </c>
      <c r="D2276" t="inlineStr">
        <is>
          <t>Store_045</t>
        </is>
      </c>
      <c r="E2276" t="inlineStr">
        <is>
          <t>East</t>
        </is>
      </c>
      <c r="F2276" t="inlineStr">
        <is>
          <t>P0185</t>
        </is>
      </c>
      <c r="G2276" t="inlineStr">
        <is>
          <t>Prod_0185</t>
        </is>
      </c>
      <c r="H2276" t="inlineStr">
        <is>
          <t>Food</t>
        </is>
      </c>
      <c r="I2276" t="n">
        <v>4</v>
      </c>
      <c r="J2276" t="n">
        <v>381.7</v>
      </c>
      <c r="K2276" t="n">
        <v>0.15</v>
      </c>
      <c r="L2276">
        <f>I2276*J2276*(1-K2276)</f>
        <v/>
      </c>
      <c r="M2276">
        <f>VLOOKUP(F2276,Products!A:D,4,FALSE)*I2276</f>
        <v/>
      </c>
      <c r="N2276">
        <f>L2276-M2276</f>
        <v/>
      </c>
    </row>
    <row r="2277">
      <c r="A2277" t="inlineStr">
        <is>
          <t>T1002275</t>
        </is>
      </c>
      <c r="B2277" t="inlineStr">
        <is>
          <t>2023-11-25</t>
        </is>
      </c>
      <c r="C2277" t="inlineStr">
        <is>
          <t>S007</t>
        </is>
      </c>
      <c r="D2277" t="inlineStr">
        <is>
          <t>Store_007</t>
        </is>
      </c>
      <c r="E2277" t="inlineStr">
        <is>
          <t>East</t>
        </is>
      </c>
      <c r="F2277" t="inlineStr">
        <is>
          <t>P0014</t>
        </is>
      </c>
      <c r="G2277" t="inlineStr">
        <is>
          <t>Prod_0014</t>
        </is>
      </c>
      <c r="H2277" t="inlineStr">
        <is>
          <t>Clothing</t>
        </is>
      </c>
      <c r="I2277" t="n">
        <v>9</v>
      </c>
      <c r="J2277" t="n">
        <v>283.68</v>
      </c>
      <c r="K2277" t="n">
        <v>0.2</v>
      </c>
      <c r="L2277">
        <f>I2277*J2277*(1-K2277)</f>
        <v/>
      </c>
      <c r="M2277">
        <f>VLOOKUP(F2277,Products!A:D,4,FALSE)*I2277</f>
        <v/>
      </c>
      <c r="N2277">
        <f>L2277-M2277</f>
        <v/>
      </c>
    </row>
    <row r="2278">
      <c r="A2278" t="inlineStr">
        <is>
          <t>T1002276</t>
        </is>
      </c>
      <c r="B2278" t="inlineStr">
        <is>
          <t>2024-05-25</t>
        </is>
      </c>
      <c r="C2278" t="inlineStr">
        <is>
          <t>S007</t>
        </is>
      </c>
      <c r="D2278" t="inlineStr">
        <is>
          <t>Store_007</t>
        </is>
      </c>
      <c r="E2278" t="inlineStr">
        <is>
          <t>East</t>
        </is>
      </c>
      <c r="F2278" t="inlineStr">
        <is>
          <t>P0037</t>
        </is>
      </c>
      <c r="G2278" t="inlineStr">
        <is>
          <t>Prod_0037</t>
        </is>
      </c>
      <c r="H2278" t="inlineStr">
        <is>
          <t>Stationery</t>
        </is>
      </c>
      <c r="I2278" t="n">
        <v>4</v>
      </c>
      <c r="J2278" t="n">
        <v>390.22</v>
      </c>
      <c r="K2278" t="n">
        <v>0</v>
      </c>
      <c r="L2278">
        <f>I2278*J2278*(1-K2278)</f>
        <v/>
      </c>
      <c r="M2278">
        <f>VLOOKUP(F2278,Products!A:D,4,FALSE)*I2278</f>
        <v/>
      </c>
      <c r="N2278">
        <f>L2278-M2278</f>
        <v/>
      </c>
    </row>
    <row r="2279">
      <c r="A2279" t="inlineStr">
        <is>
          <t>T1002277</t>
        </is>
      </c>
      <c r="B2279" t="inlineStr">
        <is>
          <t>2025-04-26</t>
        </is>
      </c>
      <c r="C2279" t="inlineStr">
        <is>
          <t>S008</t>
        </is>
      </c>
      <c r="D2279" t="inlineStr">
        <is>
          <t>Store_008</t>
        </is>
      </c>
      <c r="E2279" t="inlineStr">
        <is>
          <t>East</t>
        </is>
      </c>
      <c r="F2279" t="inlineStr">
        <is>
          <t>P0118</t>
        </is>
      </c>
      <c r="G2279" t="inlineStr">
        <is>
          <t>Prod_0118</t>
        </is>
      </c>
      <c r="H2279" t="inlineStr">
        <is>
          <t>Toys</t>
        </is>
      </c>
      <c r="I2279" t="n">
        <v>9</v>
      </c>
      <c r="J2279" t="n">
        <v>783.29</v>
      </c>
      <c r="K2279" t="n">
        <v>0</v>
      </c>
      <c r="L2279">
        <f>I2279*J2279*(1-K2279)</f>
        <v/>
      </c>
      <c r="M2279">
        <f>VLOOKUP(F2279,Products!A:D,4,FALSE)*I2279</f>
        <v/>
      </c>
      <c r="N2279">
        <f>L2279-M2279</f>
        <v/>
      </c>
    </row>
    <row r="2280">
      <c r="A2280" t="inlineStr">
        <is>
          <t>T1002278</t>
        </is>
      </c>
      <c r="B2280" t="inlineStr">
        <is>
          <t>2023-06-09</t>
        </is>
      </c>
      <c r="C2280" t="inlineStr">
        <is>
          <t>S019</t>
        </is>
      </c>
      <c r="D2280" t="inlineStr">
        <is>
          <t>Store_019</t>
        </is>
      </c>
      <c r="E2280" t="inlineStr">
        <is>
          <t>East</t>
        </is>
      </c>
      <c r="F2280" t="inlineStr">
        <is>
          <t>P0116</t>
        </is>
      </c>
      <c r="G2280" t="inlineStr">
        <is>
          <t>Prod_0116</t>
        </is>
      </c>
      <c r="H2280" t="inlineStr">
        <is>
          <t>Clothing</t>
        </is>
      </c>
      <c r="I2280" t="n">
        <v>5</v>
      </c>
      <c r="J2280" t="n">
        <v>797.73</v>
      </c>
      <c r="K2280" t="n">
        <v>0</v>
      </c>
      <c r="L2280">
        <f>I2280*J2280*(1-K2280)</f>
        <v/>
      </c>
      <c r="M2280">
        <f>VLOOKUP(F2280,Products!A:D,4,FALSE)*I2280</f>
        <v/>
      </c>
      <c r="N2280">
        <f>L2280-M2280</f>
        <v/>
      </c>
    </row>
    <row r="2281">
      <c r="A2281" t="inlineStr">
        <is>
          <t>T1002279</t>
        </is>
      </c>
      <c r="B2281" t="inlineStr">
        <is>
          <t>2023-12-09</t>
        </is>
      </c>
      <c r="C2281" t="inlineStr">
        <is>
          <t>S011</t>
        </is>
      </c>
      <c r="D2281" t="inlineStr">
        <is>
          <t>Store_011</t>
        </is>
      </c>
      <c r="E2281" t="inlineStr">
        <is>
          <t>South</t>
        </is>
      </c>
      <c r="F2281" t="inlineStr">
        <is>
          <t>P0018</t>
        </is>
      </c>
      <c r="G2281" t="inlineStr">
        <is>
          <t>Prod_0018</t>
        </is>
      </c>
      <c r="H2281" t="inlineStr">
        <is>
          <t>Food</t>
        </is>
      </c>
      <c r="I2281" t="n">
        <v>6</v>
      </c>
      <c r="J2281" t="n">
        <v>903.3099999999999</v>
      </c>
      <c r="K2281" t="n">
        <v>0</v>
      </c>
      <c r="L2281">
        <f>I2281*J2281*(1-K2281)</f>
        <v/>
      </c>
      <c r="M2281">
        <f>VLOOKUP(F2281,Products!A:D,4,FALSE)*I2281</f>
        <v/>
      </c>
      <c r="N2281">
        <f>L2281-M2281</f>
        <v/>
      </c>
    </row>
    <row r="2282">
      <c r="A2282" t="inlineStr">
        <is>
          <t>T1002280</t>
        </is>
      </c>
      <c r="B2282" t="inlineStr">
        <is>
          <t>2025-02-23</t>
        </is>
      </c>
      <c r="C2282" t="inlineStr">
        <is>
          <t>S024</t>
        </is>
      </c>
      <c r="D2282" t="inlineStr">
        <is>
          <t>Store_024</t>
        </is>
      </c>
      <c r="E2282" t="inlineStr">
        <is>
          <t>South</t>
        </is>
      </c>
      <c r="F2282" t="inlineStr">
        <is>
          <t>P0055</t>
        </is>
      </c>
      <c r="G2282" t="inlineStr">
        <is>
          <t>Prod_0055</t>
        </is>
      </c>
      <c r="H2282" t="inlineStr">
        <is>
          <t>Beverages</t>
        </is>
      </c>
      <c r="I2282" t="n">
        <v>1</v>
      </c>
      <c r="J2282" t="n">
        <v>176.06</v>
      </c>
      <c r="K2282" t="n">
        <v>0</v>
      </c>
      <c r="L2282">
        <f>I2282*J2282*(1-K2282)</f>
        <v/>
      </c>
      <c r="M2282">
        <f>VLOOKUP(F2282,Products!A:D,4,FALSE)*I2282</f>
        <v/>
      </c>
      <c r="N2282">
        <f>L2282-M2282</f>
        <v/>
      </c>
    </row>
    <row r="2283">
      <c r="A2283" t="inlineStr">
        <is>
          <t>T1002281</t>
        </is>
      </c>
      <c r="B2283" t="inlineStr">
        <is>
          <t>2023-11-02</t>
        </is>
      </c>
      <c r="C2283" t="inlineStr">
        <is>
          <t>S026</t>
        </is>
      </c>
      <c r="D2283" t="inlineStr">
        <is>
          <t>Store_026</t>
        </is>
      </c>
      <c r="E2283" t="inlineStr">
        <is>
          <t>North</t>
        </is>
      </c>
      <c r="F2283" t="inlineStr">
        <is>
          <t>P0065</t>
        </is>
      </c>
      <c r="G2283" t="inlineStr">
        <is>
          <t>Prod_0065</t>
        </is>
      </c>
      <c r="H2283" t="inlineStr">
        <is>
          <t>Beverages</t>
        </is>
      </c>
      <c r="I2283" t="n">
        <v>2</v>
      </c>
      <c r="J2283" t="n">
        <v>194.5</v>
      </c>
      <c r="K2283" t="n">
        <v>0</v>
      </c>
      <c r="L2283">
        <f>I2283*J2283*(1-K2283)</f>
        <v/>
      </c>
      <c r="M2283">
        <f>VLOOKUP(F2283,Products!A:D,4,FALSE)*I2283</f>
        <v/>
      </c>
      <c r="N2283">
        <f>L2283-M2283</f>
        <v/>
      </c>
    </row>
    <row r="2284">
      <c r="A2284" t="inlineStr">
        <is>
          <t>T1002282</t>
        </is>
      </c>
      <c r="B2284" t="inlineStr">
        <is>
          <t>2025-04-25</t>
        </is>
      </c>
      <c r="C2284" t="inlineStr">
        <is>
          <t>S023</t>
        </is>
      </c>
      <c r="D2284" t="inlineStr">
        <is>
          <t>Store_023</t>
        </is>
      </c>
      <c r="E2284" t="inlineStr">
        <is>
          <t>South</t>
        </is>
      </c>
      <c r="F2284" t="inlineStr">
        <is>
          <t>P0192</t>
        </is>
      </c>
      <c r="G2284" t="inlineStr">
        <is>
          <t>Prod_0192</t>
        </is>
      </c>
      <c r="H2284" t="inlineStr">
        <is>
          <t>Beverages</t>
        </is>
      </c>
      <c r="I2284" t="n">
        <v>7</v>
      </c>
      <c r="J2284" t="n">
        <v>373.15</v>
      </c>
      <c r="K2284" t="n">
        <v>0</v>
      </c>
      <c r="L2284">
        <f>I2284*J2284*(1-K2284)</f>
        <v/>
      </c>
      <c r="M2284">
        <f>VLOOKUP(F2284,Products!A:D,4,FALSE)*I2284</f>
        <v/>
      </c>
      <c r="N2284">
        <f>L2284-M2284</f>
        <v/>
      </c>
    </row>
    <row r="2285">
      <c r="A2285" t="inlineStr">
        <is>
          <t>T1002283</t>
        </is>
      </c>
      <c r="B2285" t="inlineStr">
        <is>
          <t>2025-04-28</t>
        </is>
      </c>
      <c r="C2285" t="inlineStr">
        <is>
          <t>S011</t>
        </is>
      </c>
      <c r="D2285" t="inlineStr">
        <is>
          <t>Store_011</t>
        </is>
      </c>
      <c r="E2285" t="inlineStr">
        <is>
          <t>South</t>
        </is>
      </c>
      <c r="F2285" t="inlineStr">
        <is>
          <t>P0102</t>
        </is>
      </c>
      <c r="G2285" t="inlineStr">
        <is>
          <t>Prod_0102</t>
        </is>
      </c>
      <c r="H2285" t="inlineStr">
        <is>
          <t>Food</t>
        </is>
      </c>
      <c r="I2285" t="n">
        <v>7</v>
      </c>
      <c r="J2285" t="n">
        <v>705.45</v>
      </c>
      <c r="K2285" t="n">
        <v>0.1</v>
      </c>
      <c r="L2285">
        <f>I2285*J2285*(1-K2285)</f>
        <v/>
      </c>
      <c r="M2285">
        <f>VLOOKUP(F2285,Products!A:D,4,FALSE)*I2285</f>
        <v/>
      </c>
      <c r="N2285">
        <f>L2285-M2285</f>
        <v/>
      </c>
    </row>
    <row r="2286">
      <c r="A2286" t="inlineStr">
        <is>
          <t>T1002284</t>
        </is>
      </c>
      <c r="B2286" t="inlineStr">
        <is>
          <t>2025-09-09</t>
        </is>
      </c>
      <c r="C2286" t="inlineStr">
        <is>
          <t>S036</t>
        </is>
      </c>
      <c r="D2286" t="inlineStr">
        <is>
          <t>Store_036</t>
        </is>
      </c>
      <c r="E2286" t="inlineStr">
        <is>
          <t>Central</t>
        </is>
      </c>
      <c r="F2286" t="inlineStr">
        <is>
          <t>P0177</t>
        </is>
      </c>
      <c r="G2286" t="inlineStr">
        <is>
          <t>Prod_0177</t>
        </is>
      </c>
      <c r="H2286" t="inlineStr">
        <is>
          <t>Household</t>
        </is>
      </c>
      <c r="I2286" t="n">
        <v>1</v>
      </c>
      <c r="J2286" t="n">
        <v>244.37</v>
      </c>
      <c r="K2286" t="n">
        <v>0</v>
      </c>
      <c r="L2286">
        <f>I2286*J2286*(1-K2286)</f>
        <v/>
      </c>
      <c r="M2286">
        <f>VLOOKUP(F2286,Products!A:D,4,FALSE)*I2286</f>
        <v/>
      </c>
      <c r="N2286">
        <f>L2286-M2286</f>
        <v/>
      </c>
    </row>
    <row r="2287">
      <c r="A2287" t="inlineStr">
        <is>
          <t>T1002285</t>
        </is>
      </c>
      <c r="B2287" t="inlineStr">
        <is>
          <t>2023-07-07</t>
        </is>
      </c>
      <c r="C2287" t="inlineStr">
        <is>
          <t>S025</t>
        </is>
      </c>
      <c r="D2287" t="inlineStr">
        <is>
          <t>Store_025</t>
        </is>
      </c>
      <c r="E2287" t="inlineStr">
        <is>
          <t>Central</t>
        </is>
      </c>
      <c r="F2287" t="inlineStr">
        <is>
          <t>P0189</t>
        </is>
      </c>
      <c r="G2287" t="inlineStr">
        <is>
          <t>Prod_0189</t>
        </is>
      </c>
      <c r="H2287" t="inlineStr">
        <is>
          <t>Food</t>
        </is>
      </c>
      <c r="I2287" t="n">
        <v>1</v>
      </c>
      <c r="J2287" t="n">
        <v>745.85</v>
      </c>
      <c r="K2287" t="n">
        <v>0</v>
      </c>
      <c r="L2287">
        <f>I2287*J2287*(1-K2287)</f>
        <v/>
      </c>
      <c r="M2287">
        <f>VLOOKUP(F2287,Products!A:D,4,FALSE)*I2287</f>
        <v/>
      </c>
      <c r="N2287">
        <f>L2287-M2287</f>
        <v/>
      </c>
    </row>
    <row r="2288">
      <c r="A2288" t="inlineStr">
        <is>
          <t>T1002286</t>
        </is>
      </c>
      <c r="B2288" t="inlineStr">
        <is>
          <t>2023-02-11</t>
        </is>
      </c>
      <c r="C2288" t="inlineStr">
        <is>
          <t>S033</t>
        </is>
      </c>
      <c r="D2288" t="inlineStr">
        <is>
          <t>Store_033</t>
        </is>
      </c>
      <c r="E2288" t="inlineStr">
        <is>
          <t>North</t>
        </is>
      </c>
      <c r="F2288" t="inlineStr">
        <is>
          <t>P0100</t>
        </is>
      </c>
      <c r="G2288" t="inlineStr">
        <is>
          <t>Prod_0100</t>
        </is>
      </c>
      <c r="H2288" t="inlineStr">
        <is>
          <t>Household</t>
        </is>
      </c>
      <c r="I2288" t="n">
        <v>4</v>
      </c>
      <c r="J2288" t="n">
        <v>409.41</v>
      </c>
      <c r="K2288" t="n">
        <v>0.15</v>
      </c>
      <c r="L2288">
        <f>I2288*J2288*(1-K2288)</f>
        <v/>
      </c>
      <c r="M2288">
        <f>VLOOKUP(F2288,Products!A:D,4,FALSE)*I2288</f>
        <v/>
      </c>
      <c r="N2288">
        <f>L2288-M2288</f>
        <v/>
      </c>
    </row>
    <row r="2289">
      <c r="A2289" t="inlineStr">
        <is>
          <t>T1002287</t>
        </is>
      </c>
      <c r="B2289" t="inlineStr">
        <is>
          <t>2025-02-02</t>
        </is>
      </c>
      <c r="C2289" t="inlineStr">
        <is>
          <t>S046</t>
        </is>
      </c>
      <c r="D2289" t="inlineStr">
        <is>
          <t>Store_046</t>
        </is>
      </c>
      <c r="E2289" t="inlineStr">
        <is>
          <t>South</t>
        </is>
      </c>
      <c r="F2289" t="inlineStr">
        <is>
          <t>P0084</t>
        </is>
      </c>
      <c r="G2289" t="inlineStr">
        <is>
          <t>Prod_0084</t>
        </is>
      </c>
      <c r="H2289" t="inlineStr">
        <is>
          <t>Beverages</t>
        </is>
      </c>
      <c r="I2289" t="n">
        <v>8</v>
      </c>
      <c r="J2289" t="n">
        <v>1041.54</v>
      </c>
      <c r="K2289" t="n">
        <v>0.1</v>
      </c>
      <c r="L2289">
        <f>I2289*J2289*(1-K2289)</f>
        <v/>
      </c>
      <c r="M2289">
        <f>VLOOKUP(F2289,Products!A:D,4,FALSE)*I2289</f>
        <v/>
      </c>
      <c r="N2289">
        <f>L2289-M2289</f>
        <v/>
      </c>
    </row>
    <row r="2290">
      <c r="A2290" t="inlineStr">
        <is>
          <t>T1002288</t>
        </is>
      </c>
      <c r="B2290" t="inlineStr">
        <is>
          <t>2023-07-17</t>
        </is>
      </c>
      <c r="C2290" t="inlineStr">
        <is>
          <t>S039</t>
        </is>
      </c>
      <c r="D2290" t="inlineStr">
        <is>
          <t>Store_039</t>
        </is>
      </c>
      <c r="E2290" t="inlineStr">
        <is>
          <t>North</t>
        </is>
      </c>
      <c r="F2290" t="inlineStr">
        <is>
          <t>P0009</t>
        </is>
      </c>
      <c r="G2290" t="inlineStr">
        <is>
          <t>Prod_0009</t>
        </is>
      </c>
      <c r="H2290" t="inlineStr">
        <is>
          <t>Toys</t>
        </is>
      </c>
      <c r="I2290" t="n">
        <v>2</v>
      </c>
      <c r="J2290" t="n">
        <v>528.99</v>
      </c>
      <c r="K2290" t="n">
        <v>0</v>
      </c>
      <c r="L2290">
        <f>I2290*J2290*(1-K2290)</f>
        <v/>
      </c>
      <c r="M2290">
        <f>VLOOKUP(F2290,Products!A:D,4,FALSE)*I2290</f>
        <v/>
      </c>
      <c r="N2290">
        <f>L2290-M2290</f>
        <v/>
      </c>
    </row>
    <row r="2291">
      <c r="A2291" t="inlineStr">
        <is>
          <t>T1002289</t>
        </is>
      </c>
      <c r="B2291" t="inlineStr">
        <is>
          <t>2024-12-30</t>
        </is>
      </c>
      <c r="C2291" t="inlineStr">
        <is>
          <t>S021</t>
        </is>
      </c>
      <c r="D2291" t="inlineStr">
        <is>
          <t>Store_021</t>
        </is>
      </c>
      <c r="E2291" t="inlineStr">
        <is>
          <t>North</t>
        </is>
      </c>
      <c r="F2291" t="inlineStr">
        <is>
          <t>P0164</t>
        </is>
      </c>
      <c r="G2291" t="inlineStr">
        <is>
          <t>Prod_0164</t>
        </is>
      </c>
      <c r="H2291" t="inlineStr">
        <is>
          <t>Food</t>
        </is>
      </c>
      <c r="I2291" t="n">
        <v>3</v>
      </c>
      <c r="J2291" t="n">
        <v>686.4299999999999</v>
      </c>
      <c r="K2291" t="n">
        <v>0.05</v>
      </c>
      <c r="L2291">
        <f>I2291*J2291*(1-K2291)</f>
        <v/>
      </c>
      <c r="M2291">
        <f>VLOOKUP(F2291,Products!A:D,4,FALSE)*I2291</f>
        <v/>
      </c>
      <c r="N2291">
        <f>L2291-M2291</f>
        <v/>
      </c>
    </row>
    <row r="2292">
      <c r="A2292" t="inlineStr">
        <is>
          <t>T1002290</t>
        </is>
      </c>
      <c r="B2292" t="inlineStr">
        <is>
          <t>2024-07-17</t>
        </is>
      </c>
      <c r="C2292" t="inlineStr">
        <is>
          <t>S032</t>
        </is>
      </c>
      <c r="D2292" t="inlineStr">
        <is>
          <t>Store_032</t>
        </is>
      </c>
      <c r="E2292" t="inlineStr">
        <is>
          <t>Central</t>
        </is>
      </c>
      <c r="F2292" t="inlineStr">
        <is>
          <t>P0148</t>
        </is>
      </c>
      <c r="G2292" t="inlineStr">
        <is>
          <t>Prod_0148</t>
        </is>
      </c>
      <c r="H2292" t="inlineStr">
        <is>
          <t>Electronics</t>
        </is>
      </c>
      <c r="I2292" t="n">
        <v>3</v>
      </c>
      <c r="J2292" t="n">
        <v>306.82</v>
      </c>
      <c r="K2292" t="n">
        <v>0</v>
      </c>
      <c r="L2292">
        <f>I2292*J2292*(1-K2292)</f>
        <v/>
      </c>
      <c r="M2292">
        <f>VLOOKUP(F2292,Products!A:D,4,FALSE)*I2292</f>
        <v/>
      </c>
      <c r="N2292">
        <f>L2292-M2292</f>
        <v/>
      </c>
    </row>
    <row r="2293">
      <c r="A2293" t="inlineStr">
        <is>
          <t>T1002291</t>
        </is>
      </c>
      <c r="B2293" t="inlineStr">
        <is>
          <t>2023-01-26</t>
        </is>
      </c>
      <c r="C2293" t="inlineStr">
        <is>
          <t>S043</t>
        </is>
      </c>
      <c r="D2293" t="inlineStr">
        <is>
          <t>Store_043</t>
        </is>
      </c>
      <c r="E2293" t="inlineStr">
        <is>
          <t>East</t>
        </is>
      </c>
      <c r="F2293" t="inlineStr">
        <is>
          <t>P0070</t>
        </is>
      </c>
      <c r="G2293" t="inlineStr">
        <is>
          <t>Prod_0070</t>
        </is>
      </c>
      <c r="H2293" t="inlineStr">
        <is>
          <t>Beverages</t>
        </is>
      </c>
      <c r="I2293" t="n">
        <v>8</v>
      </c>
      <c r="J2293" t="n">
        <v>607.63</v>
      </c>
      <c r="K2293" t="n">
        <v>0.2</v>
      </c>
      <c r="L2293">
        <f>I2293*J2293*(1-K2293)</f>
        <v/>
      </c>
      <c r="M2293">
        <f>VLOOKUP(F2293,Products!A:D,4,FALSE)*I2293</f>
        <v/>
      </c>
      <c r="N2293">
        <f>L2293-M2293</f>
        <v/>
      </c>
    </row>
    <row r="2294">
      <c r="A2294" t="inlineStr">
        <is>
          <t>T1002292</t>
        </is>
      </c>
      <c r="B2294" t="inlineStr">
        <is>
          <t>2024-07-21</t>
        </is>
      </c>
      <c r="C2294" t="inlineStr">
        <is>
          <t>S012</t>
        </is>
      </c>
      <c r="D2294" t="inlineStr">
        <is>
          <t>Store_012</t>
        </is>
      </c>
      <c r="E2294" t="inlineStr">
        <is>
          <t>South</t>
        </is>
      </c>
      <c r="F2294" t="inlineStr">
        <is>
          <t>P0192</t>
        </is>
      </c>
      <c r="G2294" t="inlineStr">
        <is>
          <t>Prod_0192</t>
        </is>
      </c>
      <c r="H2294" t="inlineStr">
        <is>
          <t>Beverages</t>
        </is>
      </c>
      <c r="I2294" t="n">
        <v>2</v>
      </c>
      <c r="J2294" t="n">
        <v>358.37</v>
      </c>
      <c r="K2294" t="n">
        <v>0</v>
      </c>
      <c r="L2294">
        <f>I2294*J2294*(1-K2294)</f>
        <v/>
      </c>
      <c r="M2294">
        <f>VLOOKUP(F2294,Products!A:D,4,FALSE)*I2294</f>
        <v/>
      </c>
      <c r="N2294">
        <f>L2294-M2294</f>
        <v/>
      </c>
    </row>
    <row r="2295">
      <c r="A2295" t="inlineStr">
        <is>
          <t>T1002293</t>
        </is>
      </c>
      <c r="B2295" t="inlineStr">
        <is>
          <t>2023-10-02</t>
        </is>
      </c>
      <c r="C2295" t="inlineStr">
        <is>
          <t>S033</t>
        </is>
      </c>
      <c r="D2295" t="inlineStr">
        <is>
          <t>Store_033</t>
        </is>
      </c>
      <c r="E2295" t="inlineStr">
        <is>
          <t>North</t>
        </is>
      </c>
      <c r="F2295" t="inlineStr">
        <is>
          <t>P0104</t>
        </is>
      </c>
      <c r="G2295" t="inlineStr">
        <is>
          <t>Prod_0104</t>
        </is>
      </c>
      <c r="H2295" t="inlineStr">
        <is>
          <t>Clothing</t>
        </is>
      </c>
      <c r="I2295" t="n">
        <v>8</v>
      </c>
      <c r="J2295" t="n">
        <v>799.46</v>
      </c>
      <c r="K2295" t="n">
        <v>0.05</v>
      </c>
      <c r="L2295">
        <f>I2295*J2295*(1-K2295)</f>
        <v/>
      </c>
      <c r="M2295">
        <f>VLOOKUP(F2295,Products!A:D,4,FALSE)*I2295</f>
        <v/>
      </c>
      <c r="N2295">
        <f>L2295-M2295</f>
        <v/>
      </c>
    </row>
    <row r="2296">
      <c r="A2296" t="inlineStr">
        <is>
          <t>T1002294</t>
        </is>
      </c>
      <c r="B2296" t="inlineStr">
        <is>
          <t>2025-09-20</t>
        </is>
      </c>
      <c r="C2296" t="inlineStr">
        <is>
          <t>S005</t>
        </is>
      </c>
      <c r="D2296" t="inlineStr">
        <is>
          <t>Store_005</t>
        </is>
      </c>
      <c r="E2296" t="inlineStr">
        <is>
          <t>Central</t>
        </is>
      </c>
      <c r="F2296" t="inlineStr">
        <is>
          <t>P0076</t>
        </is>
      </c>
      <c r="G2296" t="inlineStr">
        <is>
          <t>Prod_0076</t>
        </is>
      </c>
      <c r="H2296" t="inlineStr">
        <is>
          <t>Clothing</t>
        </is>
      </c>
      <c r="I2296" t="n">
        <v>7</v>
      </c>
      <c r="J2296" t="n">
        <v>367.26</v>
      </c>
      <c r="K2296" t="n">
        <v>0</v>
      </c>
      <c r="L2296">
        <f>I2296*J2296*(1-K2296)</f>
        <v/>
      </c>
      <c r="M2296">
        <f>VLOOKUP(F2296,Products!A:D,4,FALSE)*I2296</f>
        <v/>
      </c>
      <c r="N2296">
        <f>L2296-M2296</f>
        <v/>
      </c>
    </row>
    <row r="2297">
      <c r="A2297" t="inlineStr">
        <is>
          <t>T1002295</t>
        </is>
      </c>
      <c r="B2297" t="inlineStr">
        <is>
          <t>2023-07-07</t>
        </is>
      </c>
      <c r="C2297" t="inlineStr">
        <is>
          <t>S017</t>
        </is>
      </c>
      <c r="D2297" t="inlineStr">
        <is>
          <t>Store_017</t>
        </is>
      </c>
      <c r="E2297" t="inlineStr">
        <is>
          <t>South</t>
        </is>
      </c>
      <c r="F2297" t="inlineStr">
        <is>
          <t>P0124</t>
        </is>
      </c>
      <c r="G2297" t="inlineStr">
        <is>
          <t>Prod_0124</t>
        </is>
      </c>
      <c r="H2297" t="inlineStr">
        <is>
          <t>Beverages</t>
        </is>
      </c>
      <c r="I2297" t="n">
        <v>5</v>
      </c>
      <c r="J2297" t="n">
        <v>642.51</v>
      </c>
      <c r="K2297" t="n">
        <v>0.1</v>
      </c>
      <c r="L2297">
        <f>I2297*J2297*(1-K2297)</f>
        <v/>
      </c>
      <c r="M2297">
        <f>VLOOKUP(F2297,Products!A:D,4,FALSE)*I2297</f>
        <v/>
      </c>
      <c r="N2297">
        <f>L2297-M2297</f>
        <v/>
      </c>
    </row>
    <row r="2298">
      <c r="A2298" t="inlineStr">
        <is>
          <t>T1002296</t>
        </is>
      </c>
      <c r="B2298" t="inlineStr">
        <is>
          <t>2023-01-12</t>
        </is>
      </c>
      <c r="C2298" t="inlineStr">
        <is>
          <t>S035</t>
        </is>
      </c>
      <c r="D2298" t="inlineStr">
        <is>
          <t>Store_035</t>
        </is>
      </c>
      <c r="E2298" t="inlineStr">
        <is>
          <t>Central</t>
        </is>
      </c>
      <c r="F2298" t="inlineStr">
        <is>
          <t>P0101</t>
        </is>
      </c>
      <c r="G2298" t="inlineStr">
        <is>
          <t>Prod_0101</t>
        </is>
      </c>
      <c r="H2298" t="inlineStr">
        <is>
          <t>Food</t>
        </is>
      </c>
      <c r="I2298" t="n">
        <v>8</v>
      </c>
      <c r="J2298" t="n">
        <v>77.29000000000001</v>
      </c>
      <c r="K2298" t="n">
        <v>0</v>
      </c>
      <c r="L2298">
        <f>I2298*J2298*(1-K2298)</f>
        <v/>
      </c>
      <c r="M2298">
        <f>VLOOKUP(F2298,Products!A:D,4,FALSE)*I2298</f>
        <v/>
      </c>
      <c r="N2298">
        <f>L2298-M2298</f>
        <v/>
      </c>
    </row>
    <row r="2299">
      <c r="A2299" t="inlineStr">
        <is>
          <t>T1002297</t>
        </is>
      </c>
      <c r="B2299" t="inlineStr">
        <is>
          <t>2023-03-23</t>
        </is>
      </c>
      <c r="C2299" t="inlineStr">
        <is>
          <t>S028</t>
        </is>
      </c>
      <c r="D2299" t="inlineStr">
        <is>
          <t>Store_028</t>
        </is>
      </c>
      <c r="E2299" t="inlineStr">
        <is>
          <t>North</t>
        </is>
      </c>
      <c r="F2299" t="inlineStr">
        <is>
          <t>P0132</t>
        </is>
      </c>
      <c r="G2299" t="inlineStr">
        <is>
          <t>Prod_0132</t>
        </is>
      </c>
      <c r="H2299" t="inlineStr">
        <is>
          <t>Food</t>
        </is>
      </c>
      <c r="I2299" t="n">
        <v>1</v>
      </c>
      <c r="J2299" t="n">
        <v>135.89</v>
      </c>
      <c r="K2299" t="n">
        <v>0</v>
      </c>
      <c r="L2299">
        <f>I2299*J2299*(1-K2299)</f>
        <v/>
      </c>
      <c r="M2299">
        <f>VLOOKUP(F2299,Products!A:D,4,FALSE)*I2299</f>
        <v/>
      </c>
      <c r="N2299">
        <f>L2299-M2299</f>
        <v/>
      </c>
    </row>
    <row r="2300">
      <c r="A2300" t="inlineStr">
        <is>
          <t>T1002298</t>
        </is>
      </c>
      <c r="B2300" t="inlineStr">
        <is>
          <t>2024-07-27</t>
        </is>
      </c>
      <c r="C2300" t="inlineStr">
        <is>
          <t>S033</t>
        </is>
      </c>
      <c r="D2300" t="inlineStr">
        <is>
          <t>Store_033</t>
        </is>
      </c>
      <c r="E2300" t="inlineStr">
        <is>
          <t>North</t>
        </is>
      </c>
      <c r="F2300" t="inlineStr">
        <is>
          <t>P0196</t>
        </is>
      </c>
      <c r="G2300" t="inlineStr">
        <is>
          <t>Prod_0196</t>
        </is>
      </c>
      <c r="H2300" t="inlineStr">
        <is>
          <t>Beverages</t>
        </is>
      </c>
      <c r="I2300" t="n">
        <v>3</v>
      </c>
      <c r="J2300" t="n">
        <v>684.66</v>
      </c>
      <c r="K2300" t="n">
        <v>0</v>
      </c>
      <c r="L2300">
        <f>I2300*J2300*(1-K2300)</f>
        <v/>
      </c>
      <c r="M2300">
        <f>VLOOKUP(F2300,Products!A:D,4,FALSE)*I2300</f>
        <v/>
      </c>
      <c r="N2300">
        <f>L2300-M2300</f>
        <v/>
      </c>
    </row>
    <row r="2301">
      <c r="A2301" t="inlineStr">
        <is>
          <t>T1002299</t>
        </is>
      </c>
      <c r="B2301" t="inlineStr">
        <is>
          <t>2023-01-21</t>
        </is>
      </c>
      <c r="C2301" t="inlineStr">
        <is>
          <t>S049</t>
        </is>
      </c>
      <c r="D2301" t="inlineStr">
        <is>
          <t>Store_049</t>
        </is>
      </c>
      <c r="E2301" t="inlineStr">
        <is>
          <t>North</t>
        </is>
      </c>
      <c r="F2301" t="inlineStr">
        <is>
          <t>P0003</t>
        </is>
      </c>
      <c r="G2301" t="inlineStr">
        <is>
          <t>Prod_0003</t>
        </is>
      </c>
      <c r="H2301" t="inlineStr">
        <is>
          <t>Household</t>
        </is>
      </c>
      <c r="I2301" t="n">
        <v>5</v>
      </c>
      <c r="J2301" t="n">
        <v>68.05</v>
      </c>
      <c r="K2301" t="n">
        <v>0</v>
      </c>
      <c r="L2301">
        <f>I2301*J2301*(1-K2301)</f>
        <v/>
      </c>
      <c r="M2301">
        <f>VLOOKUP(F2301,Products!A:D,4,FALSE)*I2301</f>
        <v/>
      </c>
      <c r="N2301">
        <f>L2301-M2301</f>
        <v/>
      </c>
    </row>
    <row r="2302">
      <c r="A2302" t="inlineStr">
        <is>
          <t>T1002300</t>
        </is>
      </c>
      <c r="B2302" t="inlineStr">
        <is>
          <t>2025-06-06</t>
        </is>
      </c>
      <c r="C2302" t="inlineStr">
        <is>
          <t>S012</t>
        </is>
      </c>
      <c r="D2302" t="inlineStr">
        <is>
          <t>Store_012</t>
        </is>
      </c>
      <c r="E2302" t="inlineStr">
        <is>
          <t>South</t>
        </is>
      </c>
      <c r="F2302" t="inlineStr">
        <is>
          <t>P0143</t>
        </is>
      </c>
      <c r="G2302" t="inlineStr">
        <is>
          <t>Prod_0143</t>
        </is>
      </c>
      <c r="H2302" t="inlineStr">
        <is>
          <t>Electronics</t>
        </is>
      </c>
      <c r="I2302" t="n">
        <v>4</v>
      </c>
      <c r="J2302" t="n">
        <v>325.26</v>
      </c>
      <c r="K2302" t="n">
        <v>0</v>
      </c>
      <c r="L2302">
        <f>I2302*J2302*(1-K2302)</f>
        <v/>
      </c>
      <c r="M2302">
        <f>VLOOKUP(F2302,Products!A:D,4,FALSE)*I2302</f>
        <v/>
      </c>
      <c r="N2302">
        <f>L2302-M2302</f>
        <v/>
      </c>
    </row>
    <row r="2303">
      <c r="A2303" t="inlineStr">
        <is>
          <t>T1002301</t>
        </is>
      </c>
      <c r="B2303" t="inlineStr">
        <is>
          <t>2023-03-09</t>
        </is>
      </c>
      <c r="C2303" t="inlineStr">
        <is>
          <t>S012</t>
        </is>
      </c>
      <c r="D2303" t="inlineStr">
        <is>
          <t>Store_012</t>
        </is>
      </c>
      <c r="E2303" t="inlineStr">
        <is>
          <t>South</t>
        </is>
      </c>
      <c r="F2303" t="inlineStr">
        <is>
          <t>P0063</t>
        </is>
      </c>
      <c r="G2303" t="inlineStr">
        <is>
          <t>Prod_0063</t>
        </is>
      </c>
      <c r="H2303" t="inlineStr">
        <is>
          <t>Clothing</t>
        </is>
      </c>
      <c r="I2303" t="n">
        <v>9</v>
      </c>
      <c r="J2303" t="n">
        <v>293.06</v>
      </c>
      <c r="K2303" t="n">
        <v>0.1</v>
      </c>
      <c r="L2303">
        <f>I2303*J2303*(1-K2303)</f>
        <v/>
      </c>
      <c r="M2303">
        <f>VLOOKUP(F2303,Products!A:D,4,FALSE)*I2303</f>
        <v/>
      </c>
      <c r="N2303">
        <f>L2303-M2303</f>
        <v/>
      </c>
    </row>
    <row r="2304">
      <c r="A2304" t="inlineStr">
        <is>
          <t>T1002302</t>
        </is>
      </c>
      <c r="B2304" t="inlineStr">
        <is>
          <t>2023-11-20</t>
        </is>
      </c>
      <c r="C2304" t="inlineStr">
        <is>
          <t>S048</t>
        </is>
      </c>
      <c r="D2304" t="inlineStr">
        <is>
          <t>Store_048</t>
        </is>
      </c>
      <c r="E2304" t="inlineStr">
        <is>
          <t>South</t>
        </is>
      </c>
      <c r="F2304" t="inlineStr">
        <is>
          <t>P0115</t>
        </is>
      </c>
      <c r="G2304" t="inlineStr">
        <is>
          <t>Prod_0115</t>
        </is>
      </c>
      <c r="H2304" t="inlineStr">
        <is>
          <t>Clothing</t>
        </is>
      </c>
      <c r="I2304" t="n">
        <v>5</v>
      </c>
      <c r="J2304" t="n">
        <v>747.4</v>
      </c>
      <c r="K2304" t="n">
        <v>0</v>
      </c>
      <c r="L2304">
        <f>I2304*J2304*(1-K2304)</f>
        <v/>
      </c>
      <c r="M2304">
        <f>VLOOKUP(F2304,Products!A:D,4,FALSE)*I2304</f>
        <v/>
      </c>
      <c r="N2304">
        <f>L2304-M2304</f>
        <v/>
      </c>
    </row>
    <row r="2305">
      <c r="A2305" t="inlineStr">
        <is>
          <t>T1002303</t>
        </is>
      </c>
      <c r="B2305" t="inlineStr">
        <is>
          <t>2024-04-05</t>
        </is>
      </c>
      <c r="C2305" t="inlineStr">
        <is>
          <t>S036</t>
        </is>
      </c>
      <c r="D2305" t="inlineStr">
        <is>
          <t>Store_036</t>
        </is>
      </c>
      <c r="E2305" t="inlineStr">
        <is>
          <t>Central</t>
        </is>
      </c>
      <c r="F2305" t="inlineStr">
        <is>
          <t>P0056</t>
        </is>
      </c>
      <c r="G2305" t="inlineStr">
        <is>
          <t>Prod_0056</t>
        </is>
      </c>
      <c r="H2305" t="inlineStr">
        <is>
          <t>Household</t>
        </is>
      </c>
      <c r="I2305" t="n">
        <v>6</v>
      </c>
      <c r="J2305" t="n">
        <v>328.17</v>
      </c>
      <c r="K2305" t="n">
        <v>0</v>
      </c>
      <c r="L2305">
        <f>I2305*J2305*(1-K2305)</f>
        <v/>
      </c>
      <c r="M2305">
        <f>VLOOKUP(F2305,Products!A:D,4,FALSE)*I2305</f>
        <v/>
      </c>
      <c r="N2305">
        <f>L2305-M2305</f>
        <v/>
      </c>
    </row>
    <row r="2306">
      <c r="A2306" t="inlineStr">
        <is>
          <t>T1002304</t>
        </is>
      </c>
      <c r="B2306" t="inlineStr">
        <is>
          <t>2023-12-08</t>
        </is>
      </c>
      <c r="C2306" t="inlineStr">
        <is>
          <t>S010</t>
        </is>
      </c>
      <c r="D2306" t="inlineStr">
        <is>
          <t>Store_010</t>
        </is>
      </c>
      <c r="E2306" t="inlineStr">
        <is>
          <t>North</t>
        </is>
      </c>
      <c r="F2306" t="inlineStr">
        <is>
          <t>P0156</t>
        </is>
      </c>
      <c r="G2306" t="inlineStr">
        <is>
          <t>Prod_0156</t>
        </is>
      </c>
      <c r="H2306" t="inlineStr">
        <is>
          <t>Toys</t>
        </is>
      </c>
      <c r="I2306" t="n">
        <v>4</v>
      </c>
      <c r="J2306" t="n">
        <v>336.17</v>
      </c>
      <c r="K2306" t="n">
        <v>0</v>
      </c>
      <c r="L2306">
        <f>I2306*J2306*(1-K2306)</f>
        <v/>
      </c>
      <c r="M2306">
        <f>VLOOKUP(F2306,Products!A:D,4,FALSE)*I2306</f>
        <v/>
      </c>
      <c r="N2306">
        <f>L2306-M2306</f>
        <v/>
      </c>
    </row>
    <row r="2307">
      <c r="A2307" t="inlineStr">
        <is>
          <t>T1002305</t>
        </is>
      </c>
      <c r="B2307" t="inlineStr">
        <is>
          <t>2023-09-17</t>
        </is>
      </c>
      <c r="C2307" t="inlineStr">
        <is>
          <t>S037</t>
        </is>
      </c>
      <c r="D2307" t="inlineStr">
        <is>
          <t>Store_037</t>
        </is>
      </c>
      <c r="E2307" t="inlineStr">
        <is>
          <t>East</t>
        </is>
      </c>
      <c r="F2307" t="inlineStr">
        <is>
          <t>P0179</t>
        </is>
      </c>
      <c r="G2307" t="inlineStr">
        <is>
          <t>Prod_0179</t>
        </is>
      </c>
      <c r="H2307" t="inlineStr">
        <is>
          <t>Household</t>
        </is>
      </c>
      <c r="I2307" t="n">
        <v>9</v>
      </c>
      <c r="J2307" t="n">
        <v>190.22</v>
      </c>
      <c r="K2307" t="n">
        <v>0.15</v>
      </c>
      <c r="L2307">
        <f>I2307*J2307*(1-K2307)</f>
        <v/>
      </c>
      <c r="M2307">
        <f>VLOOKUP(F2307,Products!A:D,4,FALSE)*I2307</f>
        <v/>
      </c>
      <c r="N2307">
        <f>L2307-M2307</f>
        <v/>
      </c>
    </row>
    <row r="2308">
      <c r="A2308" t="inlineStr">
        <is>
          <t>T1002306</t>
        </is>
      </c>
      <c r="B2308" t="inlineStr">
        <is>
          <t>2023-08-03</t>
        </is>
      </c>
      <c r="C2308" t="inlineStr">
        <is>
          <t>S003</t>
        </is>
      </c>
      <c r="D2308" t="inlineStr">
        <is>
          <t>Store_003</t>
        </is>
      </c>
      <c r="E2308" t="inlineStr">
        <is>
          <t>North</t>
        </is>
      </c>
      <c r="F2308" t="inlineStr">
        <is>
          <t>P0071</t>
        </is>
      </c>
      <c r="G2308" t="inlineStr">
        <is>
          <t>Prod_0071</t>
        </is>
      </c>
      <c r="H2308" t="inlineStr">
        <is>
          <t>Beverages</t>
        </is>
      </c>
      <c r="I2308" t="n">
        <v>9</v>
      </c>
      <c r="J2308" t="n">
        <v>643.25</v>
      </c>
      <c r="K2308" t="n">
        <v>0.15</v>
      </c>
      <c r="L2308">
        <f>I2308*J2308*(1-K2308)</f>
        <v/>
      </c>
      <c r="M2308">
        <f>VLOOKUP(F2308,Products!A:D,4,FALSE)*I2308</f>
        <v/>
      </c>
      <c r="N2308">
        <f>L2308-M2308</f>
        <v/>
      </c>
    </row>
    <row r="2309">
      <c r="A2309" t="inlineStr">
        <is>
          <t>T1002307</t>
        </is>
      </c>
      <c r="B2309" t="inlineStr">
        <is>
          <t>2025-01-02</t>
        </is>
      </c>
      <c r="C2309" t="inlineStr">
        <is>
          <t>S046</t>
        </is>
      </c>
      <c r="D2309" t="inlineStr">
        <is>
          <t>Store_046</t>
        </is>
      </c>
      <c r="E2309" t="inlineStr">
        <is>
          <t>South</t>
        </is>
      </c>
      <c r="F2309" t="inlineStr">
        <is>
          <t>P0036</t>
        </is>
      </c>
      <c r="G2309" t="inlineStr">
        <is>
          <t>Prod_0036</t>
        </is>
      </c>
      <c r="H2309" t="inlineStr">
        <is>
          <t>Clothing</t>
        </is>
      </c>
      <c r="I2309" t="n">
        <v>7</v>
      </c>
      <c r="J2309" t="n">
        <v>372.66</v>
      </c>
      <c r="K2309" t="n">
        <v>0</v>
      </c>
      <c r="L2309">
        <f>I2309*J2309*(1-K2309)</f>
        <v/>
      </c>
      <c r="M2309">
        <f>VLOOKUP(F2309,Products!A:D,4,FALSE)*I2309</f>
        <v/>
      </c>
      <c r="N2309">
        <f>L2309-M2309</f>
        <v/>
      </c>
    </row>
    <row r="2310">
      <c r="A2310" t="inlineStr">
        <is>
          <t>T1002308</t>
        </is>
      </c>
      <c r="B2310" t="inlineStr">
        <is>
          <t>2025-04-15</t>
        </is>
      </c>
      <c r="C2310" t="inlineStr">
        <is>
          <t>S008</t>
        </is>
      </c>
      <c r="D2310" t="inlineStr">
        <is>
          <t>Store_008</t>
        </is>
      </c>
      <c r="E2310" t="inlineStr">
        <is>
          <t>East</t>
        </is>
      </c>
      <c r="F2310" t="inlineStr">
        <is>
          <t>P0031</t>
        </is>
      </c>
      <c r="G2310" t="inlineStr">
        <is>
          <t>Prod_0031</t>
        </is>
      </c>
      <c r="H2310" t="inlineStr">
        <is>
          <t>Food</t>
        </is>
      </c>
      <c r="I2310" t="n">
        <v>1</v>
      </c>
      <c r="J2310" t="n">
        <v>198.53</v>
      </c>
      <c r="K2310" t="n">
        <v>0.2</v>
      </c>
      <c r="L2310">
        <f>I2310*J2310*(1-K2310)</f>
        <v/>
      </c>
      <c r="M2310">
        <f>VLOOKUP(F2310,Products!A:D,4,FALSE)*I2310</f>
        <v/>
      </c>
      <c r="N2310">
        <f>L2310-M2310</f>
        <v/>
      </c>
    </row>
    <row r="2311">
      <c r="A2311" t="inlineStr">
        <is>
          <t>T1002309</t>
        </is>
      </c>
      <c r="B2311" t="inlineStr">
        <is>
          <t>2024-04-22</t>
        </is>
      </c>
      <c r="C2311" t="inlineStr">
        <is>
          <t>S011</t>
        </is>
      </c>
      <c r="D2311" t="inlineStr">
        <is>
          <t>Store_011</t>
        </is>
      </c>
      <c r="E2311" t="inlineStr">
        <is>
          <t>South</t>
        </is>
      </c>
      <c r="F2311" t="inlineStr">
        <is>
          <t>P0127</t>
        </is>
      </c>
      <c r="G2311" t="inlineStr">
        <is>
          <t>Prod_0127</t>
        </is>
      </c>
      <c r="H2311" t="inlineStr">
        <is>
          <t>Toys</t>
        </is>
      </c>
      <c r="I2311" t="n">
        <v>6</v>
      </c>
      <c r="J2311" t="n">
        <v>767.02</v>
      </c>
      <c r="K2311" t="n">
        <v>0</v>
      </c>
      <c r="L2311">
        <f>I2311*J2311*(1-K2311)</f>
        <v/>
      </c>
      <c r="M2311">
        <f>VLOOKUP(F2311,Products!A:D,4,FALSE)*I2311</f>
        <v/>
      </c>
      <c r="N2311">
        <f>L2311-M2311</f>
        <v/>
      </c>
    </row>
    <row r="2312">
      <c r="A2312" t="inlineStr">
        <is>
          <t>T1002310</t>
        </is>
      </c>
      <c r="B2312" t="inlineStr">
        <is>
          <t>2024-11-11</t>
        </is>
      </c>
      <c r="C2312" t="inlineStr">
        <is>
          <t>S016</t>
        </is>
      </c>
      <c r="D2312" t="inlineStr">
        <is>
          <t>Store_016</t>
        </is>
      </c>
      <c r="E2312" t="inlineStr">
        <is>
          <t>West</t>
        </is>
      </c>
      <c r="F2312" t="inlineStr">
        <is>
          <t>P0121</t>
        </is>
      </c>
      <c r="G2312" t="inlineStr">
        <is>
          <t>Prod_0121</t>
        </is>
      </c>
      <c r="H2312" t="inlineStr">
        <is>
          <t>Clothing</t>
        </is>
      </c>
      <c r="I2312" t="n">
        <v>2</v>
      </c>
      <c r="J2312" t="n">
        <v>651.88</v>
      </c>
      <c r="K2312" t="n">
        <v>0</v>
      </c>
      <c r="L2312">
        <f>I2312*J2312*(1-K2312)</f>
        <v/>
      </c>
      <c r="M2312">
        <f>VLOOKUP(F2312,Products!A:D,4,FALSE)*I2312</f>
        <v/>
      </c>
      <c r="N2312">
        <f>L2312-M2312</f>
        <v/>
      </c>
    </row>
    <row r="2313">
      <c r="A2313" t="inlineStr">
        <is>
          <t>T1002311</t>
        </is>
      </c>
      <c r="B2313" t="inlineStr">
        <is>
          <t>2023-05-10</t>
        </is>
      </c>
      <c r="C2313" t="inlineStr">
        <is>
          <t>S018</t>
        </is>
      </c>
      <c r="D2313" t="inlineStr">
        <is>
          <t>Store_018</t>
        </is>
      </c>
      <c r="E2313" t="inlineStr">
        <is>
          <t>South</t>
        </is>
      </c>
      <c r="F2313" t="inlineStr">
        <is>
          <t>P0190</t>
        </is>
      </c>
      <c r="G2313" t="inlineStr">
        <is>
          <t>Prod_0190</t>
        </is>
      </c>
      <c r="H2313" t="inlineStr">
        <is>
          <t>Household</t>
        </is>
      </c>
      <c r="I2313" t="n">
        <v>1</v>
      </c>
      <c r="J2313" t="n">
        <v>294.92</v>
      </c>
      <c r="K2313" t="n">
        <v>0</v>
      </c>
      <c r="L2313">
        <f>I2313*J2313*(1-K2313)</f>
        <v/>
      </c>
      <c r="M2313">
        <f>VLOOKUP(F2313,Products!A:D,4,FALSE)*I2313</f>
        <v/>
      </c>
      <c r="N2313">
        <f>L2313-M2313</f>
        <v/>
      </c>
    </row>
    <row r="2314">
      <c r="A2314" t="inlineStr">
        <is>
          <t>T1002312</t>
        </is>
      </c>
      <c r="B2314" t="inlineStr">
        <is>
          <t>2024-07-23</t>
        </is>
      </c>
      <c r="C2314" t="inlineStr">
        <is>
          <t>S037</t>
        </is>
      </c>
      <c r="D2314" t="inlineStr">
        <is>
          <t>Store_037</t>
        </is>
      </c>
      <c r="E2314" t="inlineStr">
        <is>
          <t>East</t>
        </is>
      </c>
      <c r="F2314" t="inlineStr">
        <is>
          <t>P0046</t>
        </is>
      </c>
      <c r="G2314" t="inlineStr">
        <is>
          <t>Prod_0046</t>
        </is>
      </c>
      <c r="H2314" t="inlineStr">
        <is>
          <t>Electronics</t>
        </is>
      </c>
      <c r="I2314" t="n">
        <v>6</v>
      </c>
      <c r="J2314" t="n">
        <v>68.42</v>
      </c>
      <c r="K2314" t="n">
        <v>0.05</v>
      </c>
      <c r="L2314">
        <f>I2314*J2314*(1-K2314)</f>
        <v/>
      </c>
      <c r="M2314">
        <f>VLOOKUP(F2314,Products!A:D,4,FALSE)*I2314</f>
        <v/>
      </c>
      <c r="N2314">
        <f>L2314-M2314</f>
        <v/>
      </c>
    </row>
    <row r="2315">
      <c r="A2315" t="inlineStr">
        <is>
          <t>T1002313</t>
        </is>
      </c>
      <c r="B2315" t="inlineStr">
        <is>
          <t>2024-11-05</t>
        </is>
      </c>
      <c r="C2315" t="inlineStr">
        <is>
          <t>S012</t>
        </is>
      </c>
      <c r="D2315" t="inlineStr">
        <is>
          <t>Store_012</t>
        </is>
      </c>
      <c r="E2315" t="inlineStr">
        <is>
          <t>South</t>
        </is>
      </c>
      <c r="F2315" t="inlineStr">
        <is>
          <t>P0172</t>
        </is>
      </c>
      <c r="G2315" t="inlineStr">
        <is>
          <t>Prod_0172</t>
        </is>
      </c>
      <c r="H2315" t="inlineStr">
        <is>
          <t>Beverages</t>
        </is>
      </c>
      <c r="I2315" t="n">
        <v>5</v>
      </c>
      <c r="J2315" t="n">
        <v>996.29</v>
      </c>
      <c r="K2315" t="n">
        <v>0.1</v>
      </c>
      <c r="L2315">
        <f>I2315*J2315*(1-K2315)</f>
        <v/>
      </c>
      <c r="M2315">
        <f>VLOOKUP(F2315,Products!A:D,4,FALSE)*I2315</f>
        <v/>
      </c>
      <c r="N2315">
        <f>L2315-M2315</f>
        <v/>
      </c>
    </row>
    <row r="2316">
      <c r="A2316" t="inlineStr">
        <is>
          <t>T1002314</t>
        </is>
      </c>
      <c r="B2316" t="inlineStr">
        <is>
          <t>2023-03-14</t>
        </is>
      </c>
      <c r="C2316" t="inlineStr">
        <is>
          <t>S026</t>
        </is>
      </c>
      <c r="D2316" t="inlineStr">
        <is>
          <t>Store_026</t>
        </is>
      </c>
      <c r="E2316" t="inlineStr">
        <is>
          <t>North</t>
        </is>
      </c>
      <c r="F2316" t="inlineStr">
        <is>
          <t>P0006</t>
        </is>
      </c>
      <c r="G2316" t="inlineStr">
        <is>
          <t>Prod_0006</t>
        </is>
      </c>
      <c r="H2316" t="inlineStr">
        <is>
          <t>Food</t>
        </is>
      </c>
      <c r="I2316" t="n">
        <v>7</v>
      </c>
      <c r="J2316" t="n">
        <v>692.48</v>
      </c>
      <c r="K2316" t="n">
        <v>0.1</v>
      </c>
      <c r="L2316">
        <f>I2316*J2316*(1-K2316)</f>
        <v/>
      </c>
      <c r="M2316">
        <f>VLOOKUP(F2316,Products!A:D,4,FALSE)*I2316</f>
        <v/>
      </c>
      <c r="N2316">
        <f>L2316-M2316</f>
        <v/>
      </c>
    </row>
    <row r="2317">
      <c r="A2317" t="inlineStr">
        <is>
          <t>T1002315</t>
        </is>
      </c>
      <c r="B2317" t="inlineStr">
        <is>
          <t>2025-03-30</t>
        </is>
      </c>
      <c r="C2317" t="inlineStr">
        <is>
          <t>S001</t>
        </is>
      </c>
      <c r="D2317" t="inlineStr">
        <is>
          <t>Store_001</t>
        </is>
      </c>
      <c r="E2317" t="inlineStr">
        <is>
          <t>West</t>
        </is>
      </c>
      <c r="F2317" t="inlineStr">
        <is>
          <t>P0141</t>
        </is>
      </c>
      <c r="G2317" t="inlineStr">
        <is>
          <t>Prod_0141</t>
        </is>
      </c>
      <c r="H2317" t="inlineStr">
        <is>
          <t>Food</t>
        </is>
      </c>
      <c r="I2317" t="n">
        <v>7</v>
      </c>
      <c r="J2317" t="n">
        <v>1005.65</v>
      </c>
      <c r="K2317" t="n">
        <v>0</v>
      </c>
      <c r="L2317">
        <f>I2317*J2317*(1-K2317)</f>
        <v/>
      </c>
      <c r="M2317">
        <f>VLOOKUP(F2317,Products!A:D,4,FALSE)*I2317</f>
        <v/>
      </c>
      <c r="N2317">
        <f>L2317-M2317</f>
        <v/>
      </c>
    </row>
    <row r="2318">
      <c r="A2318" t="inlineStr">
        <is>
          <t>T1002316</t>
        </is>
      </c>
      <c r="B2318" t="inlineStr">
        <is>
          <t>2025-07-23</t>
        </is>
      </c>
      <c r="C2318" t="inlineStr">
        <is>
          <t>S030</t>
        </is>
      </c>
      <c r="D2318" t="inlineStr">
        <is>
          <t>Store_030</t>
        </is>
      </c>
      <c r="E2318" t="inlineStr">
        <is>
          <t>North</t>
        </is>
      </c>
      <c r="F2318" t="inlineStr">
        <is>
          <t>P0011</t>
        </is>
      </c>
      <c r="G2318" t="inlineStr">
        <is>
          <t>Prod_0011</t>
        </is>
      </c>
      <c r="H2318" t="inlineStr">
        <is>
          <t>Household</t>
        </is>
      </c>
      <c r="I2318" t="n">
        <v>8</v>
      </c>
      <c r="J2318" t="n">
        <v>324.45</v>
      </c>
      <c r="K2318" t="n">
        <v>0.1</v>
      </c>
      <c r="L2318">
        <f>I2318*J2318*(1-K2318)</f>
        <v/>
      </c>
      <c r="M2318">
        <f>VLOOKUP(F2318,Products!A:D,4,FALSE)*I2318</f>
        <v/>
      </c>
      <c r="N2318">
        <f>L2318-M2318</f>
        <v/>
      </c>
    </row>
    <row r="2319">
      <c r="A2319" t="inlineStr">
        <is>
          <t>T1002317</t>
        </is>
      </c>
      <c r="B2319" t="inlineStr">
        <is>
          <t>2025-09-02</t>
        </is>
      </c>
      <c r="C2319" t="inlineStr">
        <is>
          <t>S004</t>
        </is>
      </c>
      <c r="D2319" t="inlineStr">
        <is>
          <t>Store_004</t>
        </is>
      </c>
      <c r="E2319" t="inlineStr">
        <is>
          <t>Central</t>
        </is>
      </c>
      <c r="F2319" t="inlineStr">
        <is>
          <t>P0133</t>
        </is>
      </c>
      <c r="G2319" t="inlineStr">
        <is>
          <t>Prod_0133</t>
        </is>
      </c>
      <c r="H2319" t="inlineStr">
        <is>
          <t>Stationery</t>
        </is>
      </c>
      <c r="I2319" t="n">
        <v>8</v>
      </c>
      <c r="J2319" t="n">
        <v>347.25</v>
      </c>
      <c r="K2319" t="n">
        <v>0.05</v>
      </c>
      <c r="L2319">
        <f>I2319*J2319*(1-K2319)</f>
        <v/>
      </c>
      <c r="M2319">
        <f>VLOOKUP(F2319,Products!A:D,4,FALSE)*I2319</f>
        <v/>
      </c>
      <c r="N2319">
        <f>L2319-M2319</f>
        <v/>
      </c>
    </row>
    <row r="2320">
      <c r="A2320" t="inlineStr">
        <is>
          <t>T1002318</t>
        </is>
      </c>
      <c r="B2320" t="inlineStr">
        <is>
          <t>2024-11-07</t>
        </is>
      </c>
      <c r="C2320" t="inlineStr">
        <is>
          <t>S049</t>
        </is>
      </c>
      <c r="D2320" t="inlineStr">
        <is>
          <t>Store_049</t>
        </is>
      </c>
      <c r="E2320" t="inlineStr">
        <is>
          <t>North</t>
        </is>
      </c>
      <c r="F2320" t="inlineStr">
        <is>
          <t>P0055</t>
        </is>
      </c>
      <c r="G2320" t="inlineStr">
        <is>
          <t>Prod_0055</t>
        </is>
      </c>
      <c r="H2320" t="inlineStr">
        <is>
          <t>Beverages</t>
        </is>
      </c>
      <c r="I2320" t="n">
        <v>3</v>
      </c>
      <c r="J2320" t="n">
        <v>182.95</v>
      </c>
      <c r="K2320" t="n">
        <v>0</v>
      </c>
      <c r="L2320">
        <f>I2320*J2320*(1-K2320)</f>
        <v/>
      </c>
      <c r="M2320">
        <f>VLOOKUP(F2320,Products!A:D,4,FALSE)*I2320</f>
        <v/>
      </c>
      <c r="N2320">
        <f>L2320-M2320</f>
        <v/>
      </c>
    </row>
    <row r="2321">
      <c r="A2321" t="inlineStr">
        <is>
          <t>T1002319</t>
        </is>
      </c>
      <c r="B2321" t="inlineStr">
        <is>
          <t>2025-07-22</t>
        </is>
      </c>
      <c r="C2321" t="inlineStr">
        <is>
          <t>S007</t>
        </is>
      </c>
      <c r="D2321" t="inlineStr">
        <is>
          <t>Store_007</t>
        </is>
      </c>
      <c r="E2321" t="inlineStr">
        <is>
          <t>East</t>
        </is>
      </c>
      <c r="F2321" t="inlineStr">
        <is>
          <t>P0058</t>
        </is>
      </c>
      <c r="G2321" t="inlineStr">
        <is>
          <t>Prod_0058</t>
        </is>
      </c>
      <c r="H2321" t="inlineStr">
        <is>
          <t>Stationery</t>
        </is>
      </c>
      <c r="I2321" t="n">
        <v>4</v>
      </c>
      <c r="J2321" t="n">
        <v>468.65</v>
      </c>
      <c r="K2321" t="n">
        <v>0</v>
      </c>
      <c r="L2321">
        <f>I2321*J2321*(1-K2321)</f>
        <v/>
      </c>
      <c r="M2321">
        <f>VLOOKUP(F2321,Products!A:D,4,FALSE)*I2321</f>
        <v/>
      </c>
      <c r="N2321">
        <f>L2321-M2321</f>
        <v/>
      </c>
    </row>
    <row r="2322">
      <c r="A2322" t="inlineStr">
        <is>
          <t>T1002320</t>
        </is>
      </c>
      <c r="B2322" t="inlineStr">
        <is>
          <t>2024-07-27</t>
        </is>
      </c>
      <c r="C2322" t="inlineStr">
        <is>
          <t>S030</t>
        </is>
      </c>
      <c r="D2322" t="inlineStr">
        <is>
          <t>Store_030</t>
        </is>
      </c>
      <c r="E2322" t="inlineStr">
        <is>
          <t>North</t>
        </is>
      </c>
      <c r="F2322" t="inlineStr">
        <is>
          <t>P0137</t>
        </is>
      </c>
      <c r="G2322" t="inlineStr">
        <is>
          <t>Prod_0137</t>
        </is>
      </c>
      <c r="H2322" t="inlineStr">
        <is>
          <t>Electronics</t>
        </is>
      </c>
      <c r="I2322" t="n">
        <v>7</v>
      </c>
      <c r="J2322" t="n">
        <v>166.07</v>
      </c>
      <c r="K2322" t="n">
        <v>0</v>
      </c>
      <c r="L2322">
        <f>I2322*J2322*(1-K2322)</f>
        <v/>
      </c>
      <c r="M2322">
        <f>VLOOKUP(F2322,Products!A:D,4,FALSE)*I2322</f>
        <v/>
      </c>
      <c r="N2322">
        <f>L2322-M2322</f>
        <v/>
      </c>
    </row>
    <row r="2323">
      <c r="A2323" t="inlineStr">
        <is>
          <t>T1002321</t>
        </is>
      </c>
      <c r="B2323" t="inlineStr">
        <is>
          <t>2024-04-25</t>
        </is>
      </c>
      <c r="C2323" t="inlineStr">
        <is>
          <t>S025</t>
        </is>
      </c>
      <c r="D2323" t="inlineStr">
        <is>
          <t>Store_025</t>
        </is>
      </c>
      <c r="E2323" t="inlineStr">
        <is>
          <t>Central</t>
        </is>
      </c>
      <c r="F2323" t="inlineStr">
        <is>
          <t>P0173</t>
        </is>
      </c>
      <c r="G2323" t="inlineStr">
        <is>
          <t>Prod_0173</t>
        </is>
      </c>
      <c r="H2323" t="inlineStr">
        <is>
          <t>Toys</t>
        </is>
      </c>
      <c r="I2323" t="n">
        <v>5</v>
      </c>
      <c r="J2323" t="n">
        <v>684.85</v>
      </c>
      <c r="K2323" t="n">
        <v>0</v>
      </c>
      <c r="L2323">
        <f>I2323*J2323*(1-K2323)</f>
        <v/>
      </c>
      <c r="M2323">
        <f>VLOOKUP(F2323,Products!A:D,4,FALSE)*I2323</f>
        <v/>
      </c>
      <c r="N2323">
        <f>L2323-M2323</f>
        <v/>
      </c>
    </row>
    <row r="2324">
      <c r="A2324" t="inlineStr">
        <is>
          <t>T1002322</t>
        </is>
      </c>
      <c r="B2324" t="inlineStr">
        <is>
          <t>2025-09-24</t>
        </is>
      </c>
      <c r="C2324" t="inlineStr">
        <is>
          <t>S038</t>
        </is>
      </c>
      <c r="D2324" t="inlineStr">
        <is>
          <t>Store_038</t>
        </is>
      </c>
      <c r="E2324" t="inlineStr">
        <is>
          <t>East</t>
        </is>
      </c>
      <c r="F2324" t="inlineStr">
        <is>
          <t>P0071</t>
        </is>
      </c>
      <c r="G2324" t="inlineStr">
        <is>
          <t>Prod_0071</t>
        </is>
      </c>
      <c r="H2324" t="inlineStr">
        <is>
          <t>Beverages</t>
        </is>
      </c>
      <c r="I2324" t="n">
        <v>2</v>
      </c>
      <c r="J2324" t="n">
        <v>534.77</v>
      </c>
      <c r="K2324" t="n">
        <v>0</v>
      </c>
      <c r="L2324">
        <f>I2324*J2324*(1-K2324)</f>
        <v/>
      </c>
      <c r="M2324">
        <f>VLOOKUP(F2324,Products!A:D,4,FALSE)*I2324</f>
        <v/>
      </c>
      <c r="N2324">
        <f>L2324-M2324</f>
        <v/>
      </c>
    </row>
    <row r="2325">
      <c r="A2325" t="inlineStr">
        <is>
          <t>T1002323</t>
        </is>
      </c>
      <c r="B2325" t="inlineStr">
        <is>
          <t>2025-05-05</t>
        </is>
      </c>
      <c r="C2325" t="inlineStr">
        <is>
          <t>S019</t>
        </is>
      </c>
      <c r="D2325" t="inlineStr">
        <is>
          <t>Store_019</t>
        </is>
      </c>
      <c r="E2325" t="inlineStr">
        <is>
          <t>East</t>
        </is>
      </c>
      <c r="F2325" t="inlineStr">
        <is>
          <t>P0109</t>
        </is>
      </c>
      <c r="G2325" t="inlineStr">
        <is>
          <t>Prod_0109</t>
        </is>
      </c>
      <c r="H2325" t="inlineStr">
        <is>
          <t>Beverages</t>
        </is>
      </c>
      <c r="I2325" t="n">
        <v>8</v>
      </c>
      <c r="J2325" t="n">
        <v>636.65</v>
      </c>
      <c r="K2325" t="n">
        <v>0</v>
      </c>
      <c r="L2325">
        <f>I2325*J2325*(1-K2325)</f>
        <v/>
      </c>
      <c r="M2325">
        <f>VLOOKUP(F2325,Products!A:D,4,FALSE)*I2325</f>
        <v/>
      </c>
      <c r="N2325">
        <f>L2325-M2325</f>
        <v/>
      </c>
    </row>
    <row r="2326">
      <c r="A2326" t="inlineStr">
        <is>
          <t>T1002324</t>
        </is>
      </c>
      <c r="B2326" t="inlineStr">
        <is>
          <t>2023-01-18</t>
        </is>
      </c>
      <c r="C2326" t="inlineStr">
        <is>
          <t>S030</t>
        </is>
      </c>
      <c r="D2326" t="inlineStr">
        <is>
          <t>Store_030</t>
        </is>
      </c>
      <c r="E2326" t="inlineStr">
        <is>
          <t>North</t>
        </is>
      </c>
      <c r="F2326" t="inlineStr">
        <is>
          <t>P0166</t>
        </is>
      </c>
      <c r="G2326" t="inlineStr">
        <is>
          <t>Prod_0166</t>
        </is>
      </c>
      <c r="H2326" t="inlineStr">
        <is>
          <t>Electronics</t>
        </is>
      </c>
      <c r="I2326" t="n">
        <v>5</v>
      </c>
      <c r="J2326" t="n">
        <v>592.1</v>
      </c>
      <c r="K2326" t="n">
        <v>0.2</v>
      </c>
      <c r="L2326">
        <f>I2326*J2326*(1-K2326)</f>
        <v/>
      </c>
      <c r="M2326">
        <f>VLOOKUP(F2326,Products!A:D,4,FALSE)*I2326</f>
        <v/>
      </c>
      <c r="N2326">
        <f>L2326-M2326</f>
        <v/>
      </c>
    </row>
    <row r="2327">
      <c r="A2327" t="inlineStr">
        <is>
          <t>T1002325</t>
        </is>
      </c>
      <c r="B2327" t="inlineStr">
        <is>
          <t>2024-01-31</t>
        </is>
      </c>
      <c r="C2327" t="inlineStr">
        <is>
          <t>S013</t>
        </is>
      </c>
      <c r="D2327" t="inlineStr">
        <is>
          <t>Store_013</t>
        </is>
      </c>
      <c r="E2327" t="inlineStr">
        <is>
          <t>North</t>
        </is>
      </c>
      <c r="F2327" t="inlineStr">
        <is>
          <t>P0137</t>
        </is>
      </c>
      <c r="G2327" t="inlineStr">
        <is>
          <t>Prod_0137</t>
        </is>
      </c>
      <c r="H2327" t="inlineStr">
        <is>
          <t>Electronics</t>
        </is>
      </c>
      <c r="I2327" t="n">
        <v>8</v>
      </c>
      <c r="J2327" t="n">
        <v>108.04</v>
      </c>
      <c r="K2327" t="n">
        <v>0.05</v>
      </c>
      <c r="L2327">
        <f>I2327*J2327*(1-K2327)</f>
        <v/>
      </c>
      <c r="M2327">
        <f>VLOOKUP(F2327,Products!A:D,4,FALSE)*I2327</f>
        <v/>
      </c>
      <c r="N2327">
        <f>L2327-M2327</f>
        <v/>
      </c>
    </row>
    <row r="2328">
      <c r="A2328" t="inlineStr">
        <is>
          <t>T1002326</t>
        </is>
      </c>
      <c r="B2328" t="inlineStr">
        <is>
          <t>2025-03-13</t>
        </is>
      </c>
      <c r="C2328" t="inlineStr">
        <is>
          <t>S043</t>
        </is>
      </c>
      <c r="D2328" t="inlineStr">
        <is>
          <t>Store_043</t>
        </is>
      </c>
      <c r="E2328" t="inlineStr">
        <is>
          <t>East</t>
        </is>
      </c>
      <c r="F2328" t="inlineStr">
        <is>
          <t>P0081</t>
        </is>
      </c>
      <c r="G2328" t="inlineStr">
        <is>
          <t>Prod_0081</t>
        </is>
      </c>
      <c r="H2328" t="inlineStr">
        <is>
          <t>Electronics</t>
        </is>
      </c>
      <c r="I2328" t="n">
        <v>9</v>
      </c>
      <c r="J2328" t="n">
        <v>239.77</v>
      </c>
      <c r="K2328" t="n">
        <v>0</v>
      </c>
      <c r="L2328">
        <f>I2328*J2328*(1-K2328)</f>
        <v/>
      </c>
      <c r="M2328">
        <f>VLOOKUP(F2328,Products!A:D,4,FALSE)*I2328</f>
        <v/>
      </c>
      <c r="N2328">
        <f>L2328-M2328</f>
        <v/>
      </c>
    </row>
    <row r="2329">
      <c r="A2329" t="inlineStr">
        <is>
          <t>T1002327</t>
        </is>
      </c>
      <c r="B2329" t="inlineStr">
        <is>
          <t>2025-07-26</t>
        </is>
      </c>
      <c r="C2329" t="inlineStr">
        <is>
          <t>S019</t>
        </is>
      </c>
      <c r="D2329" t="inlineStr">
        <is>
          <t>Store_019</t>
        </is>
      </c>
      <c r="E2329" t="inlineStr">
        <is>
          <t>East</t>
        </is>
      </c>
      <c r="F2329" t="inlineStr">
        <is>
          <t>P0047</t>
        </is>
      </c>
      <c r="G2329" t="inlineStr">
        <is>
          <t>Prod_0047</t>
        </is>
      </c>
      <c r="H2329" t="inlineStr">
        <is>
          <t>Beverages</t>
        </is>
      </c>
      <c r="I2329" t="n">
        <v>9</v>
      </c>
      <c r="J2329" t="n">
        <v>548.39</v>
      </c>
      <c r="K2329" t="n">
        <v>0.15</v>
      </c>
      <c r="L2329">
        <f>I2329*J2329*(1-K2329)</f>
        <v/>
      </c>
      <c r="M2329">
        <f>VLOOKUP(F2329,Products!A:D,4,FALSE)*I2329</f>
        <v/>
      </c>
      <c r="N2329">
        <f>L2329-M2329</f>
        <v/>
      </c>
    </row>
    <row r="2330">
      <c r="A2330" t="inlineStr">
        <is>
          <t>T1002328</t>
        </is>
      </c>
      <c r="B2330" t="inlineStr">
        <is>
          <t>2024-12-29</t>
        </is>
      </c>
      <c r="C2330" t="inlineStr">
        <is>
          <t>S015</t>
        </is>
      </c>
      <c r="D2330" t="inlineStr">
        <is>
          <t>Store_015</t>
        </is>
      </c>
      <c r="E2330" t="inlineStr">
        <is>
          <t>North</t>
        </is>
      </c>
      <c r="F2330" t="inlineStr">
        <is>
          <t>P0153</t>
        </is>
      </c>
      <c r="G2330" t="inlineStr">
        <is>
          <t>Prod_0153</t>
        </is>
      </c>
      <c r="H2330" t="inlineStr">
        <is>
          <t>Clothing</t>
        </is>
      </c>
      <c r="I2330" t="n">
        <v>7</v>
      </c>
      <c r="J2330" t="n">
        <v>149.3</v>
      </c>
      <c r="K2330" t="n">
        <v>0.1</v>
      </c>
      <c r="L2330">
        <f>I2330*J2330*(1-K2330)</f>
        <v/>
      </c>
      <c r="M2330">
        <f>VLOOKUP(F2330,Products!A:D,4,FALSE)*I2330</f>
        <v/>
      </c>
      <c r="N2330">
        <f>L2330-M2330</f>
        <v/>
      </c>
    </row>
    <row r="2331">
      <c r="A2331" t="inlineStr">
        <is>
          <t>T1002329</t>
        </is>
      </c>
      <c r="B2331" t="inlineStr">
        <is>
          <t>2024-11-08</t>
        </is>
      </c>
      <c r="C2331" t="inlineStr">
        <is>
          <t>S020</t>
        </is>
      </c>
      <c r="D2331" t="inlineStr">
        <is>
          <t>Store_020</t>
        </is>
      </c>
      <c r="E2331" t="inlineStr">
        <is>
          <t>West</t>
        </is>
      </c>
      <c r="F2331" t="inlineStr">
        <is>
          <t>P0177</t>
        </is>
      </c>
      <c r="G2331" t="inlineStr">
        <is>
          <t>Prod_0177</t>
        </is>
      </c>
      <c r="H2331" t="inlineStr">
        <is>
          <t>Household</t>
        </is>
      </c>
      <c r="I2331" t="n">
        <v>6</v>
      </c>
      <c r="J2331" t="n">
        <v>231.85</v>
      </c>
      <c r="K2331" t="n">
        <v>0.1</v>
      </c>
      <c r="L2331">
        <f>I2331*J2331*(1-K2331)</f>
        <v/>
      </c>
      <c r="M2331">
        <f>VLOOKUP(F2331,Products!A:D,4,FALSE)*I2331</f>
        <v/>
      </c>
      <c r="N2331">
        <f>L2331-M2331</f>
        <v/>
      </c>
    </row>
    <row r="2332">
      <c r="A2332" t="inlineStr">
        <is>
          <t>T1002330</t>
        </is>
      </c>
      <c r="B2332" t="inlineStr">
        <is>
          <t>2023-10-09</t>
        </is>
      </c>
      <c r="C2332" t="inlineStr">
        <is>
          <t>S030</t>
        </is>
      </c>
      <c r="D2332" t="inlineStr">
        <is>
          <t>Store_030</t>
        </is>
      </c>
      <c r="E2332" t="inlineStr">
        <is>
          <t>North</t>
        </is>
      </c>
      <c r="F2332" t="inlineStr">
        <is>
          <t>P0077</t>
        </is>
      </c>
      <c r="G2332" t="inlineStr">
        <is>
          <t>Prod_0077</t>
        </is>
      </c>
      <c r="H2332" t="inlineStr">
        <is>
          <t>Beverages</t>
        </is>
      </c>
      <c r="I2332" t="n">
        <v>3</v>
      </c>
      <c r="J2332" t="n">
        <v>36.08</v>
      </c>
      <c r="K2332" t="n">
        <v>0.2</v>
      </c>
      <c r="L2332">
        <f>I2332*J2332*(1-K2332)</f>
        <v/>
      </c>
      <c r="M2332">
        <f>VLOOKUP(F2332,Products!A:D,4,FALSE)*I2332</f>
        <v/>
      </c>
      <c r="N2332">
        <f>L2332-M2332</f>
        <v/>
      </c>
    </row>
    <row r="2333">
      <c r="A2333" t="inlineStr">
        <is>
          <t>T1002331</t>
        </is>
      </c>
      <c r="B2333" t="inlineStr">
        <is>
          <t>2024-10-17</t>
        </is>
      </c>
      <c r="C2333" t="inlineStr">
        <is>
          <t>S033</t>
        </is>
      </c>
      <c r="D2333" t="inlineStr">
        <is>
          <t>Store_033</t>
        </is>
      </c>
      <c r="E2333" t="inlineStr">
        <is>
          <t>North</t>
        </is>
      </c>
      <c r="F2333" t="inlineStr">
        <is>
          <t>P0129</t>
        </is>
      </c>
      <c r="G2333" t="inlineStr">
        <is>
          <t>Prod_0129</t>
        </is>
      </c>
      <c r="H2333" t="inlineStr">
        <is>
          <t>Stationery</t>
        </is>
      </c>
      <c r="I2333" t="n">
        <v>1</v>
      </c>
      <c r="J2333" t="n">
        <v>791.0700000000001</v>
      </c>
      <c r="K2333" t="n">
        <v>0</v>
      </c>
      <c r="L2333">
        <f>I2333*J2333*(1-K2333)</f>
        <v/>
      </c>
      <c r="M2333">
        <f>VLOOKUP(F2333,Products!A:D,4,FALSE)*I2333</f>
        <v/>
      </c>
      <c r="N2333">
        <f>L2333-M2333</f>
        <v/>
      </c>
    </row>
    <row r="2334">
      <c r="A2334" t="inlineStr">
        <is>
          <t>T1002332</t>
        </is>
      </c>
      <c r="B2334" t="inlineStr">
        <is>
          <t>2025-09-18</t>
        </is>
      </c>
      <c r="C2334" t="inlineStr">
        <is>
          <t>S017</t>
        </is>
      </c>
      <c r="D2334" t="inlineStr">
        <is>
          <t>Store_017</t>
        </is>
      </c>
      <c r="E2334" t="inlineStr">
        <is>
          <t>South</t>
        </is>
      </c>
      <c r="F2334" t="inlineStr">
        <is>
          <t>P0027</t>
        </is>
      </c>
      <c r="G2334" t="inlineStr">
        <is>
          <t>Prod_0027</t>
        </is>
      </c>
      <c r="H2334" t="inlineStr">
        <is>
          <t>Electronics</t>
        </is>
      </c>
      <c r="I2334" t="n">
        <v>3</v>
      </c>
      <c r="J2334" t="n">
        <v>663.98</v>
      </c>
      <c r="K2334" t="n">
        <v>0</v>
      </c>
      <c r="L2334">
        <f>I2334*J2334*(1-K2334)</f>
        <v/>
      </c>
      <c r="M2334">
        <f>VLOOKUP(F2334,Products!A:D,4,FALSE)*I2334</f>
        <v/>
      </c>
      <c r="N2334">
        <f>L2334-M2334</f>
        <v/>
      </c>
    </row>
    <row r="2335">
      <c r="A2335" t="inlineStr">
        <is>
          <t>T1002333</t>
        </is>
      </c>
      <c r="B2335" t="inlineStr">
        <is>
          <t>2023-08-29</t>
        </is>
      </c>
      <c r="C2335" t="inlineStr">
        <is>
          <t>S024</t>
        </is>
      </c>
      <c r="D2335" t="inlineStr">
        <is>
          <t>Store_024</t>
        </is>
      </c>
      <c r="E2335" t="inlineStr">
        <is>
          <t>South</t>
        </is>
      </c>
      <c r="F2335" t="inlineStr">
        <is>
          <t>P0079</t>
        </is>
      </c>
      <c r="G2335" t="inlineStr">
        <is>
          <t>Prod_0079</t>
        </is>
      </c>
      <c r="H2335" t="inlineStr">
        <is>
          <t>Food</t>
        </is>
      </c>
      <c r="I2335" t="n">
        <v>1</v>
      </c>
      <c r="J2335" t="n">
        <v>661.7</v>
      </c>
      <c r="K2335" t="n">
        <v>0</v>
      </c>
      <c r="L2335">
        <f>I2335*J2335*(1-K2335)</f>
        <v/>
      </c>
      <c r="M2335">
        <f>VLOOKUP(F2335,Products!A:D,4,FALSE)*I2335</f>
        <v/>
      </c>
      <c r="N2335">
        <f>L2335-M2335</f>
        <v/>
      </c>
    </row>
    <row r="2336">
      <c r="A2336" t="inlineStr">
        <is>
          <t>T1002334</t>
        </is>
      </c>
      <c r="B2336" t="inlineStr">
        <is>
          <t>2024-04-19</t>
        </is>
      </c>
      <c r="C2336" t="inlineStr">
        <is>
          <t>S038</t>
        </is>
      </c>
      <c r="D2336" t="inlineStr">
        <is>
          <t>Store_038</t>
        </is>
      </c>
      <c r="E2336" t="inlineStr">
        <is>
          <t>East</t>
        </is>
      </c>
      <c r="F2336" t="inlineStr">
        <is>
          <t>P0026</t>
        </is>
      </c>
      <c r="G2336" t="inlineStr">
        <is>
          <t>Prod_0026</t>
        </is>
      </c>
      <c r="H2336" t="inlineStr">
        <is>
          <t>Beverages</t>
        </is>
      </c>
      <c r="I2336" t="n">
        <v>8</v>
      </c>
      <c r="J2336" t="n">
        <v>717.33</v>
      </c>
      <c r="K2336" t="n">
        <v>0</v>
      </c>
      <c r="L2336">
        <f>I2336*J2336*(1-K2336)</f>
        <v/>
      </c>
      <c r="M2336">
        <f>VLOOKUP(F2336,Products!A:D,4,FALSE)*I2336</f>
        <v/>
      </c>
      <c r="N2336">
        <f>L2336-M2336</f>
        <v/>
      </c>
    </row>
    <row r="2337">
      <c r="A2337" t="inlineStr">
        <is>
          <t>T1002335</t>
        </is>
      </c>
      <c r="B2337" t="inlineStr">
        <is>
          <t>2024-04-24</t>
        </is>
      </c>
      <c r="C2337" t="inlineStr">
        <is>
          <t>S008</t>
        </is>
      </c>
      <c r="D2337" t="inlineStr">
        <is>
          <t>Store_008</t>
        </is>
      </c>
      <c r="E2337" t="inlineStr">
        <is>
          <t>East</t>
        </is>
      </c>
      <c r="F2337" t="inlineStr">
        <is>
          <t>P0030</t>
        </is>
      </c>
      <c r="G2337" t="inlineStr">
        <is>
          <t>Prod_0030</t>
        </is>
      </c>
      <c r="H2337" t="inlineStr">
        <is>
          <t>Household</t>
        </is>
      </c>
      <c r="I2337" t="n">
        <v>6</v>
      </c>
      <c r="J2337" t="n">
        <v>743.15</v>
      </c>
      <c r="K2337" t="n">
        <v>0.15</v>
      </c>
      <c r="L2337">
        <f>I2337*J2337*(1-K2337)</f>
        <v/>
      </c>
      <c r="M2337">
        <f>VLOOKUP(F2337,Products!A:D,4,FALSE)*I2337</f>
        <v/>
      </c>
      <c r="N2337">
        <f>L2337-M2337</f>
        <v/>
      </c>
    </row>
    <row r="2338">
      <c r="A2338" t="inlineStr">
        <is>
          <t>T1002336</t>
        </is>
      </c>
      <c r="B2338" t="inlineStr">
        <is>
          <t>2025-03-23</t>
        </is>
      </c>
      <c r="C2338" t="inlineStr">
        <is>
          <t>S004</t>
        </is>
      </c>
      <c r="D2338" t="inlineStr">
        <is>
          <t>Store_004</t>
        </is>
      </c>
      <c r="E2338" t="inlineStr">
        <is>
          <t>Central</t>
        </is>
      </c>
      <c r="F2338" t="inlineStr">
        <is>
          <t>P0023</t>
        </is>
      </c>
      <c r="G2338" t="inlineStr">
        <is>
          <t>Prod_0023</t>
        </is>
      </c>
      <c r="H2338" t="inlineStr">
        <is>
          <t>Stationery</t>
        </is>
      </c>
      <c r="I2338" t="n">
        <v>5</v>
      </c>
      <c r="J2338" t="n">
        <v>181.37</v>
      </c>
      <c r="K2338" t="n">
        <v>0</v>
      </c>
      <c r="L2338">
        <f>I2338*J2338*(1-K2338)</f>
        <v/>
      </c>
      <c r="M2338">
        <f>VLOOKUP(F2338,Products!A:D,4,FALSE)*I2338</f>
        <v/>
      </c>
      <c r="N2338">
        <f>L2338-M2338</f>
        <v/>
      </c>
    </row>
    <row r="2339">
      <c r="A2339" t="inlineStr">
        <is>
          <t>T1002337</t>
        </is>
      </c>
      <c r="B2339" t="inlineStr">
        <is>
          <t>2024-03-30</t>
        </is>
      </c>
      <c r="C2339" t="inlineStr">
        <is>
          <t>S033</t>
        </is>
      </c>
      <c r="D2339" t="inlineStr">
        <is>
          <t>Store_033</t>
        </is>
      </c>
      <c r="E2339" t="inlineStr">
        <is>
          <t>North</t>
        </is>
      </c>
      <c r="F2339" t="inlineStr">
        <is>
          <t>P0102</t>
        </is>
      </c>
      <c r="G2339" t="inlineStr">
        <is>
          <t>Prod_0102</t>
        </is>
      </c>
      <c r="H2339" t="inlineStr">
        <is>
          <t>Food</t>
        </is>
      </c>
      <c r="I2339" t="n">
        <v>8</v>
      </c>
      <c r="J2339" t="n">
        <v>693.54</v>
      </c>
      <c r="K2339" t="n">
        <v>0</v>
      </c>
      <c r="L2339">
        <f>I2339*J2339*(1-K2339)</f>
        <v/>
      </c>
      <c r="M2339">
        <f>VLOOKUP(F2339,Products!A:D,4,FALSE)*I2339</f>
        <v/>
      </c>
      <c r="N2339">
        <f>L2339-M2339</f>
        <v/>
      </c>
    </row>
    <row r="2340">
      <c r="A2340" t="inlineStr">
        <is>
          <t>T1002338</t>
        </is>
      </c>
      <c r="B2340" t="inlineStr">
        <is>
          <t>2025-07-08</t>
        </is>
      </c>
      <c r="C2340" t="inlineStr">
        <is>
          <t>S005</t>
        </is>
      </c>
      <c r="D2340" t="inlineStr">
        <is>
          <t>Store_005</t>
        </is>
      </c>
      <c r="E2340" t="inlineStr">
        <is>
          <t>Central</t>
        </is>
      </c>
      <c r="F2340" t="inlineStr">
        <is>
          <t>P0133</t>
        </is>
      </c>
      <c r="G2340" t="inlineStr">
        <is>
          <t>Prod_0133</t>
        </is>
      </c>
      <c r="H2340" t="inlineStr">
        <is>
          <t>Stationery</t>
        </is>
      </c>
      <c r="I2340" t="n">
        <v>3</v>
      </c>
      <c r="J2340" t="n">
        <v>461.97</v>
      </c>
      <c r="K2340" t="n">
        <v>0</v>
      </c>
      <c r="L2340">
        <f>I2340*J2340*(1-K2340)</f>
        <v/>
      </c>
      <c r="M2340">
        <f>VLOOKUP(F2340,Products!A:D,4,FALSE)*I2340</f>
        <v/>
      </c>
      <c r="N2340">
        <f>L2340-M2340</f>
        <v/>
      </c>
    </row>
    <row r="2341">
      <c r="A2341" t="inlineStr">
        <is>
          <t>T1002339</t>
        </is>
      </c>
      <c r="B2341" t="inlineStr">
        <is>
          <t>2025-04-25</t>
        </is>
      </c>
      <c r="C2341" t="inlineStr">
        <is>
          <t>S046</t>
        </is>
      </c>
      <c r="D2341" t="inlineStr">
        <is>
          <t>Store_046</t>
        </is>
      </c>
      <c r="E2341" t="inlineStr">
        <is>
          <t>South</t>
        </is>
      </c>
      <c r="F2341" t="inlineStr">
        <is>
          <t>P0142</t>
        </is>
      </c>
      <c r="G2341" t="inlineStr">
        <is>
          <t>Prod_0142</t>
        </is>
      </c>
      <c r="H2341" t="inlineStr">
        <is>
          <t>Household</t>
        </is>
      </c>
      <c r="I2341" t="n">
        <v>1</v>
      </c>
      <c r="J2341" t="n">
        <v>210.29</v>
      </c>
      <c r="K2341" t="n">
        <v>0</v>
      </c>
      <c r="L2341">
        <f>I2341*J2341*(1-K2341)</f>
        <v/>
      </c>
      <c r="M2341">
        <f>VLOOKUP(F2341,Products!A:D,4,FALSE)*I2341</f>
        <v/>
      </c>
      <c r="N2341">
        <f>L2341-M2341</f>
        <v/>
      </c>
    </row>
    <row r="2342">
      <c r="A2342" t="inlineStr">
        <is>
          <t>T1002340</t>
        </is>
      </c>
      <c r="B2342" t="inlineStr">
        <is>
          <t>2025-06-22</t>
        </is>
      </c>
      <c r="C2342" t="inlineStr">
        <is>
          <t>S027</t>
        </is>
      </c>
      <c r="D2342" t="inlineStr">
        <is>
          <t>Store_027</t>
        </is>
      </c>
      <c r="E2342" t="inlineStr">
        <is>
          <t>South</t>
        </is>
      </c>
      <c r="F2342" t="inlineStr">
        <is>
          <t>P0192</t>
        </is>
      </c>
      <c r="G2342" t="inlineStr">
        <is>
          <t>Prod_0192</t>
        </is>
      </c>
      <c r="H2342" t="inlineStr">
        <is>
          <t>Beverages</t>
        </is>
      </c>
      <c r="I2342" t="n">
        <v>9</v>
      </c>
      <c r="J2342" t="n">
        <v>334.3</v>
      </c>
      <c r="K2342" t="n">
        <v>0.1</v>
      </c>
      <c r="L2342">
        <f>I2342*J2342*(1-K2342)</f>
        <v/>
      </c>
      <c r="M2342">
        <f>VLOOKUP(F2342,Products!A:D,4,FALSE)*I2342</f>
        <v/>
      </c>
      <c r="N2342">
        <f>L2342-M2342</f>
        <v/>
      </c>
    </row>
    <row r="2343">
      <c r="A2343" t="inlineStr">
        <is>
          <t>T1002341</t>
        </is>
      </c>
      <c r="B2343" t="inlineStr">
        <is>
          <t>2023-10-13</t>
        </is>
      </c>
      <c r="C2343" t="inlineStr">
        <is>
          <t>S050</t>
        </is>
      </c>
      <c r="D2343" t="inlineStr">
        <is>
          <t>Store_050</t>
        </is>
      </c>
      <c r="E2343" t="inlineStr">
        <is>
          <t>South</t>
        </is>
      </c>
      <c r="F2343" t="inlineStr">
        <is>
          <t>P0062</t>
        </is>
      </c>
      <c r="G2343" t="inlineStr">
        <is>
          <t>Prod_0062</t>
        </is>
      </c>
      <c r="H2343" t="inlineStr">
        <is>
          <t>Beverages</t>
        </is>
      </c>
      <c r="I2343" t="n">
        <v>5</v>
      </c>
      <c r="J2343" t="n">
        <v>645.14</v>
      </c>
      <c r="K2343" t="n">
        <v>0.1</v>
      </c>
      <c r="L2343">
        <f>I2343*J2343*(1-K2343)</f>
        <v/>
      </c>
      <c r="M2343">
        <f>VLOOKUP(F2343,Products!A:D,4,FALSE)*I2343</f>
        <v/>
      </c>
      <c r="N2343">
        <f>L2343-M2343</f>
        <v/>
      </c>
    </row>
    <row r="2344">
      <c r="A2344" t="inlineStr">
        <is>
          <t>T1002342</t>
        </is>
      </c>
      <c r="B2344" t="inlineStr">
        <is>
          <t>2023-08-20</t>
        </is>
      </c>
      <c r="C2344" t="inlineStr">
        <is>
          <t>S018</t>
        </is>
      </c>
      <c r="D2344" t="inlineStr">
        <is>
          <t>Store_018</t>
        </is>
      </c>
      <c r="E2344" t="inlineStr">
        <is>
          <t>South</t>
        </is>
      </c>
      <c r="F2344" t="inlineStr">
        <is>
          <t>P0153</t>
        </is>
      </c>
      <c r="G2344" t="inlineStr">
        <is>
          <t>Prod_0153</t>
        </is>
      </c>
      <c r="H2344" t="inlineStr">
        <is>
          <t>Clothing</t>
        </is>
      </c>
      <c r="I2344" t="n">
        <v>4</v>
      </c>
      <c r="J2344" t="n">
        <v>131.45</v>
      </c>
      <c r="K2344" t="n">
        <v>0</v>
      </c>
      <c r="L2344">
        <f>I2344*J2344*(1-K2344)</f>
        <v/>
      </c>
      <c r="M2344">
        <f>VLOOKUP(F2344,Products!A:D,4,FALSE)*I2344</f>
        <v/>
      </c>
      <c r="N2344">
        <f>L2344-M2344</f>
        <v/>
      </c>
    </row>
    <row r="2345">
      <c r="A2345" t="inlineStr">
        <is>
          <t>T1002343</t>
        </is>
      </c>
      <c r="B2345" t="inlineStr">
        <is>
          <t>2024-06-19</t>
        </is>
      </c>
      <c r="C2345" t="inlineStr">
        <is>
          <t>S047</t>
        </is>
      </c>
      <c r="D2345" t="inlineStr">
        <is>
          <t>Store_047</t>
        </is>
      </c>
      <c r="E2345" t="inlineStr">
        <is>
          <t>North</t>
        </is>
      </c>
      <c r="F2345" t="inlineStr">
        <is>
          <t>P0010</t>
        </is>
      </c>
      <c r="G2345" t="inlineStr">
        <is>
          <t>Prod_0010</t>
        </is>
      </c>
      <c r="H2345" t="inlineStr">
        <is>
          <t>Electronics</t>
        </is>
      </c>
      <c r="I2345" t="n">
        <v>4</v>
      </c>
      <c r="J2345" t="n">
        <v>700</v>
      </c>
      <c r="K2345" t="n">
        <v>0.1</v>
      </c>
      <c r="L2345">
        <f>I2345*J2345*(1-K2345)</f>
        <v/>
      </c>
      <c r="M2345">
        <f>VLOOKUP(F2345,Products!A:D,4,FALSE)*I2345</f>
        <v/>
      </c>
      <c r="N2345">
        <f>L2345-M2345</f>
        <v/>
      </c>
    </row>
    <row r="2346">
      <c r="A2346" t="inlineStr">
        <is>
          <t>T1002344</t>
        </is>
      </c>
      <c r="B2346" t="inlineStr">
        <is>
          <t>2025-02-13</t>
        </is>
      </c>
      <c r="C2346" t="inlineStr">
        <is>
          <t>S045</t>
        </is>
      </c>
      <c r="D2346" t="inlineStr">
        <is>
          <t>Store_045</t>
        </is>
      </c>
      <c r="E2346" t="inlineStr">
        <is>
          <t>East</t>
        </is>
      </c>
      <c r="F2346" t="inlineStr">
        <is>
          <t>P0035</t>
        </is>
      </c>
      <c r="G2346" t="inlineStr">
        <is>
          <t>Prod_0035</t>
        </is>
      </c>
      <c r="H2346" t="inlineStr">
        <is>
          <t>Beverages</t>
        </is>
      </c>
      <c r="I2346" t="n">
        <v>3</v>
      </c>
      <c r="J2346" t="n">
        <v>112.23</v>
      </c>
      <c r="K2346" t="n">
        <v>0</v>
      </c>
      <c r="L2346">
        <f>I2346*J2346*(1-K2346)</f>
        <v/>
      </c>
      <c r="M2346">
        <f>VLOOKUP(F2346,Products!A:D,4,FALSE)*I2346</f>
        <v/>
      </c>
      <c r="N2346">
        <f>L2346-M2346</f>
        <v/>
      </c>
    </row>
    <row r="2347">
      <c r="A2347" t="inlineStr">
        <is>
          <t>T1002345</t>
        </is>
      </c>
      <c r="B2347" t="inlineStr">
        <is>
          <t>2025-06-05</t>
        </is>
      </c>
      <c r="C2347" t="inlineStr">
        <is>
          <t>S027</t>
        </is>
      </c>
      <c r="D2347" t="inlineStr">
        <is>
          <t>Store_027</t>
        </is>
      </c>
      <c r="E2347" t="inlineStr">
        <is>
          <t>South</t>
        </is>
      </c>
      <c r="F2347" t="inlineStr">
        <is>
          <t>P0135</t>
        </is>
      </c>
      <c r="G2347" t="inlineStr">
        <is>
          <t>Prod_0135</t>
        </is>
      </c>
      <c r="H2347" t="inlineStr">
        <is>
          <t>Food</t>
        </is>
      </c>
      <c r="I2347" t="n">
        <v>8</v>
      </c>
      <c r="J2347" t="n">
        <v>108.62</v>
      </c>
      <c r="K2347" t="n">
        <v>0</v>
      </c>
      <c r="L2347">
        <f>I2347*J2347*(1-K2347)</f>
        <v/>
      </c>
      <c r="M2347">
        <f>VLOOKUP(F2347,Products!A:D,4,FALSE)*I2347</f>
        <v/>
      </c>
      <c r="N2347">
        <f>L2347-M2347</f>
        <v/>
      </c>
    </row>
    <row r="2348">
      <c r="A2348" t="inlineStr">
        <is>
          <t>T1002346</t>
        </is>
      </c>
      <c r="B2348" t="inlineStr">
        <is>
          <t>2023-09-13</t>
        </is>
      </c>
      <c r="C2348" t="inlineStr">
        <is>
          <t>S019</t>
        </is>
      </c>
      <c r="D2348" t="inlineStr">
        <is>
          <t>Store_019</t>
        </is>
      </c>
      <c r="E2348" t="inlineStr">
        <is>
          <t>East</t>
        </is>
      </c>
      <c r="F2348" t="inlineStr">
        <is>
          <t>P0185</t>
        </is>
      </c>
      <c r="G2348" t="inlineStr">
        <is>
          <t>Prod_0185</t>
        </is>
      </c>
      <c r="H2348" t="inlineStr">
        <is>
          <t>Food</t>
        </is>
      </c>
      <c r="I2348" t="n">
        <v>4</v>
      </c>
      <c r="J2348" t="n">
        <v>473.56</v>
      </c>
      <c r="K2348" t="n">
        <v>0.15</v>
      </c>
      <c r="L2348">
        <f>I2348*J2348*(1-K2348)</f>
        <v/>
      </c>
      <c r="M2348">
        <f>VLOOKUP(F2348,Products!A:D,4,FALSE)*I2348</f>
        <v/>
      </c>
      <c r="N2348">
        <f>L2348-M2348</f>
        <v/>
      </c>
    </row>
    <row r="2349">
      <c r="A2349" t="inlineStr">
        <is>
          <t>T1002347</t>
        </is>
      </c>
      <c r="B2349" t="inlineStr">
        <is>
          <t>2023-10-03</t>
        </is>
      </c>
      <c r="C2349" t="inlineStr">
        <is>
          <t>S013</t>
        </is>
      </c>
      <c r="D2349" t="inlineStr">
        <is>
          <t>Store_013</t>
        </is>
      </c>
      <c r="E2349" t="inlineStr">
        <is>
          <t>North</t>
        </is>
      </c>
      <c r="F2349" t="inlineStr">
        <is>
          <t>P0118</t>
        </is>
      </c>
      <c r="G2349" t="inlineStr">
        <is>
          <t>Prod_0118</t>
        </is>
      </c>
      <c r="H2349" t="inlineStr">
        <is>
          <t>Toys</t>
        </is>
      </c>
      <c r="I2349" t="n">
        <v>4</v>
      </c>
      <c r="J2349" t="n">
        <v>811.25</v>
      </c>
      <c r="K2349" t="n">
        <v>0</v>
      </c>
      <c r="L2349">
        <f>I2349*J2349*(1-K2349)</f>
        <v/>
      </c>
      <c r="M2349">
        <f>VLOOKUP(F2349,Products!A:D,4,FALSE)*I2349</f>
        <v/>
      </c>
      <c r="N2349">
        <f>L2349-M2349</f>
        <v/>
      </c>
    </row>
    <row r="2350">
      <c r="A2350" t="inlineStr">
        <is>
          <t>T1002348</t>
        </is>
      </c>
      <c r="B2350" t="inlineStr">
        <is>
          <t>2024-06-25</t>
        </is>
      </c>
      <c r="C2350" t="inlineStr">
        <is>
          <t>S012</t>
        </is>
      </c>
      <c r="D2350" t="inlineStr">
        <is>
          <t>Store_012</t>
        </is>
      </c>
      <c r="E2350" t="inlineStr">
        <is>
          <t>South</t>
        </is>
      </c>
      <c r="F2350" t="inlineStr">
        <is>
          <t>P0113</t>
        </is>
      </c>
      <c r="G2350" t="inlineStr">
        <is>
          <t>Prod_0113</t>
        </is>
      </c>
      <c r="H2350" t="inlineStr">
        <is>
          <t>Toys</t>
        </is>
      </c>
      <c r="I2350" t="n">
        <v>8</v>
      </c>
      <c r="J2350" t="n">
        <v>625.22</v>
      </c>
      <c r="K2350" t="n">
        <v>0.05</v>
      </c>
      <c r="L2350">
        <f>I2350*J2350*(1-K2350)</f>
        <v/>
      </c>
      <c r="M2350">
        <f>VLOOKUP(F2350,Products!A:D,4,FALSE)*I2350</f>
        <v/>
      </c>
      <c r="N2350">
        <f>L2350-M2350</f>
        <v/>
      </c>
    </row>
    <row r="2351">
      <c r="A2351" t="inlineStr">
        <is>
          <t>T1002349</t>
        </is>
      </c>
      <c r="B2351" t="inlineStr">
        <is>
          <t>2025-07-06</t>
        </is>
      </c>
      <c r="C2351" t="inlineStr">
        <is>
          <t>S043</t>
        </is>
      </c>
      <c r="D2351" t="inlineStr">
        <is>
          <t>Store_043</t>
        </is>
      </c>
      <c r="E2351" t="inlineStr">
        <is>
          <t>East</t>
        </is>
      </c>
      <c r="F2351" t="inlineStr">
        <is>
          <t>P0073</t>
        </is>
      </c>
      <c r="G2351" t="inlineStr">
        <is>
          <t>Prod_0073</t>
        </is>
      </c>
      <c r="H2351" t="inlineStr">
        <is>
          <t>Food</t>
        </is>
      </c>
      <c r="I2351" t="n">
        <v>9</v>
      </c>
      <c r="J2351" t="n">
        <v>500.15</v>
      </c>
      <c r="K2351" t="n">
        <v>0</v>
      </c>
      <c r="L2351">
        <f>I2351*J2351*(1-K2351)</f>
        <v/>
      </c>
      <c r="M2351">
        <f>VLOOKUP(F2351,Products!A:D,4,FALSE)*I2351</f>
        <v/>
      </c>
      <c r="N2351">
        <f>L2351-M2351</f>
        <v/>
      </c>
    </row>
    <row r="2352">
      <c r="A2352" t="inlineStr">
        <is>
          <t>T1002350</t>
        </is>
      </c>
      <c r="B2352" t="inlineStr">
        <is>
          <t>2025-05-02</t>
        </is>
      </c>
      <c r="C2352" t="inlineStr">
        <is>
          <t>S038</t>
        </is>
      </c>
      <c r="D2352" t="inlineStr">
        <is>
          <t>Store_038</t>
        </is>
      </c>
      <c r="E2352" t="inlineStr">
        <is>
          <t>East</t>
        </is>
      </c>
      <c r="F2352" t="inlineStr">
        <is>
          <t>P0083</t>
        </is>
      </c>
      <c r="G2352" t="inlineStr">
        <is>
          <t>Prod_0083</t>
        </is>
      </c>
      <c r="H2352" t="inlineStr">
        <is>
          <t>Clothing</t>
        </is>
      </c>
      <c r="I2352" t="n">
        <v>3</v>
      </c>
      <c r="J2352" t="n">
        <v>471.47</v>
      </c>
      <c r="K2352" t="n">
        <v>0.05</v>
      </c>
      <c r="L2352">
        <f>I2352*J2352*(1-K2352)</f>
        <v/>
      </c>
      <c r="M2352">
        <f>VLOOKUP(F2352,Products!A:D,4,FALSE)*I2352</f>
        <v/>
      </c>
      <c r="N2352">
        <f>L2352-M2352</f>
        <v/>
      </c>
    </row>
    <row r="2353">
      <c r="A2353" t="inlineStr">
        <is>
          <t>T1002351</t>
        </is>
      </c>
      <c r="B2353" t="inlineStr">
        <is>
          <t>2025-08-04</t>
        </is>
      </c>
      <c r="C2353" t="inlineStr">
        <is>
          <t>S050</t>
        </is>
      </c>
      <c r="D2353" t="inlineStr">
        <is>
          <t>Store_050</t>
        </is>
      </c>
      <c r="E2353" t="inlineStr">
        <is>
          <t>South</t>
        </is>
      </c>
      <c r="F2353" t="inlineStr">
        <is>
          <t>P0134</t>
        </is>
      </c>
      <c r="G2353" t="inlineStr">
        <is>
          <t>Prod_0134</t>
        </is>
      </c>
      <c r="H2353" t="inlineStr">
        <is>
          <t>Food</t>
        </is>
      </c>
      <c r="I2353" t="n">
        <v>5</v>
      </c>
      <c r="J2353" t="n">
        <v>411.49</v>
      </c>
      <c r="K2353" t="n">
        <v>0.1</v>
      </c>
      <c r="L2353">
        <f>I2353*J2353*(1-K2353)</f>
        <v/>
      </c>
      <c r="M2353">
        <f>VLOOKUP(F2353,Products!A:D,4,FALSE)*I2353</f>
        <v/>
      </c>
      <c r="N2353">
        <f>L2353-M2353</f>
        <v/>
      </c>
    </row>
    <row r="2354">
      <c r="A2354" t="inlineStr">
        <is>
          <t>T1002352</t>
        </is>
      </c>
      <c r="B2354" t="inlineStr">
        <is>
          <t>2023-06-29</t>
        </is>
      </c>
      <c r="C2354" t="inlineStr">
        <is>
          <t>S032</t>
        </is>
      </c>
      <c r="D2354" t="inlineStr">
        <is>
          <t>Store_032</t>
        </is>
      </c>
      <c r="E2354" t="inlineStr">
        <is>
          <t>Central</t>
        </is>
      </c>
      <c r="F2354" t="inlineStr">
        <is>
          <t>P0105</t>
        </is>
      </c>
      <c r="G2354" t="inlineStr">
        <is>
          <t>Prod_0105</t>
        </is>
      </c>
      <c r="H2354" t="inlineStr">
        <is>
          <t>Electronics</t>
        </is>
      </c>
      <c r="I2354" t="n">
        <v>8</v>
      </c>
      <c r="J2354" t="n">
        <v>645.1799999999999</v>
      </c>
      <c r="K2354" t="n">
        <v>0</v>
      </c>
      <c r="L2354">
        <f>I2354*J2354*(1-K2354)</f>
        <v/>
      </c>
      <c r="M2354">
        <f>VLOOKUP(F2354,Products!A:D,4,FALSE)*I2354</f>
        <v/>
      </c>
      <c r="N2354">
        <f>L2354-M2354</f>
        <v/>
      </c>
    </row>
    <row r="2355">
      <c r="A2355" t="inlineStr">
        <is>
          <t>T1002353</t>
        </is>
      </c>
      <c r="B2355" t="inlineStr">
        <is>
          <t>2025-06-03</t>
        </is>
      </c>
      <c r="C2355" t="inlineStr">
        <is>
          <t>S044</t>
        </is>
      </c>
      <c r="D2355" t="inlineStr">
        <is>
          <t>Store_044</t>
        </is>
      </c>
      <c r="E2355" t="inlineStr">
        <is>
          <t>North</t>
        </is>
      </c>
      <c r="F2355" t="inlineStr">
        <is>
          <t>P0158</t>
        </is>
      </c>
      <c r="G2355" t="inlineStr">
        <is>
          <t>Prod_0158</t>
        </is>
      </c>
      <c r="H2355" t="inlineStr">
        <is>
          <t>Beverages</t>
        </is>
      </c>
      <c r="I2355" t="n">
        <v>3</v>
      </c>
      <c r="J2355" t="n">
        <v>289.85</v>
      </c>
      <c r="K2355" t="n">
        <v>0</v>
      </c>
      <c r="L2355">
        <f>I2355*J2355*(1-K2355)</f>
        <v/>
      </c>
      <c r="M2355">
        <f>VLOOKUP(F2355,Products!A:D,4,FALSE)*I2355</f>
        <v/>
      </c>
      <c r="N2355">
        <f>L2355-M2355</f>
        <v/>
      </c>
    </row>
    <row r="2356">
      <c r="A2356" t="inlineStr">
        <is>
          <t>T1002354</t>
        </is>
      </c>
      <c r="B2356" t="inlineStr">
        <is>
          <t>2024-03-25</t>
        </is>
      </c>
      <c r="C2356" t="inlineStr">
        <is>
          <t>S019</t>
        </is>
      </c>
      <c r="D2356" t="inlineStr">
        <is>
          <t>Store_019</t>
        </is>
      </c>
      <c r="E2356" t="inlineStr">
        <is>
          <t>East</t>
        </is>
      </c>
      <c r="F2356" t="inlineStr">
        <is>
          <t>P0052</t>
        </is>
      </c>
      <c r="G2356" t="inlineStr">
        <is>
          <t>Prod_0052</t>
        </is>
      </c>
      <c r="H2356" t="inlineStr">
        <is>
          <t>Clothing</t>
        </is>
      </c>
      <c r="I2356" t="n">
        <v>9</v>
      </c>
      <c r="J2356" t="n">
        <v>52.04</v>
      </c>
      <c r="K2356" t="n">
        <v>0</v>
      </c>
      <c r="L2356">
        <f>I2356*J2356*(1-K2356)</f>
        <v/>
      </c>
      <c r="M2356">
        <f>VLOOKUP(F2356,Products!A:D,4,FALSE)*I2356</f>
        <v/>
      </c>
      <c r="N2356">
        <f>L2356-M2356</f>
        <v/>
      </c>
    </row>
    <row r="2357">
      <c r="A2357" t="inlineStr">
        <is>
          <t>T1002355</t>
        </is>
      </c>
      <c r="B2357" t="inlineStr">
        <is>
          <t>2023-12-04</t>
        </is>
      </c>
      <c r="C2357" t="inlineStr">
        <is>
          <t>S035</t>
        </is>
      </c>
      <c r="D2357" t="inlineStr">
        <is>
          <t>Store_035</t>
        </is>
      </c>
      <c r="E2357" t="inlineStr">
        <is>
          <t>Central</t>
        </is>
      </c>
      <c r="F2357" t="inlineStr">
        <is>
          <t>P0019</t>
        </is>
      </c>
      <c r="G2357" t="inlineStr">
        <is>
          <t>Prod_0019</t>
        </is>
      </c>
      <c r="H2357" t="inlineStr">
        <is>
          <t>Toys</t>
        </is>
      </c>
      <c r="I2357" t="n">
        <v>8</v>
      </c>
      <c r="J2357" t="n">
        <v>522.62</v>
      </c>
      <c r="K2357" t="n">
        <v>0</v>
      </c>
      <c r="L2357">
        <f>I2357*J2357*(1-K2357)</f>
        <v/>
      </c>
      <c r="M2357">
        <f>VLOOKUP(F2357,Products!A:D,4,FALSE)*I2357</f>
        <v/>
      </c>
      <c r="N2357">
        <f>L2357-M2357</f>
        <v/>
      </c>
    </row>
    <row r="2358">
      <c r="A2358" t="inlineStr">
        <is>
          <t>T1002356</t>
        </is>
      </c>
      <c r="B2358" t="inlineStr">
        <is>
          <t>2023-04-25</t>
        </is>
      </c>
      <c r="C2358" t="inlineStr">
        <is>
          <t>S016</t>
        </is>
      </c>
      <c r="D2358" t="inlineStr">
        <is>
          <t>Store_016</t>
        </is>
      </c>
      <c r="E2358" t="inlineStr">
        <is>
          <t>West</t>
        </is>
      </c>
      <c r="F2358" t="inlineStr">
        <is>
          <t>P0033</t>
        </is>
      </c>
      <c r="G2358" t="inlineStr">
        <is>
          <t>Prod_0033</t>
        </is>
      </c>
      <c r="H2358" t="inlineStr">
        <is>
          <t>Food</t>
        </is>
      </c>
      <c r="I2358" t="n">
        <v>9</v>
      </c>
      <c r="J2358" t="n">
        <v>378.13</v>
      </c>
      <c r="K2358" t="n">
        <v>0</v>
      </c>
      <c r="L2358">
        <f>I2358*J2358*(1-K2358)</f>
        <v/>
      </c>
      <c r="M2358">
        <f>VLOOKUP(F2358,Products!A:D,4,FALSE)*I2358</f>
        <v/>
      </c>
      <c r="N2358">
        <f>L2358-M2358</f>
        <v/>
      </c>
    </row>
    <row r="2359">
      <c r="A2359" t="inlineStr">
        <is>
          <t>T1002357</t>
        </is>
      </c>
      <c r="B2359" t="inlineStr">
        <is>
          <t>2023-08-23</t>
        </is>
      </c>
      <c r="C2359" t="inlineStr">
        <is>
          <t>S013</t>
        </is>
      </c>
      <c r="D2359" t="inlineStr">
        <is>
          <t>Store_013</t>
        </is>
      </c>
      <c r="E2359" t="inlineStr">
        <is>
          <t>North</t>
        </is>
      </c>
      <c r="F2359" t="inlineStr">
        <is>
          <t>P0183</t>
        </is>
      </c>
      <c r="G2359" t="inlineStr">
        <is>
          <t>Prod_0183</t>
        </is>
      </c>
      <c r="H2359" t="inlineStr">
        <is>
          <t>Stationery</t>
        </is>
      </c>
      <c r="I2359" t="n">
        <v>3</v>
      </c>
      <c r="J2359" t="n">
        <v>945.22</v>
      </c>
      <c r="K2359" t="n">
        <v>0</v>
      </c>
      <c r="L2359">
        <f>I2359*J2359*(1-K2359)</f>
        <v/>
      </c>
      <c r="M2359">
        <f>VLOOKUP(F2359,Products!A:D,4,FALSE)*I2359</f>
        <v/>
      </c>
      <c r="N2359">
        <f>L2359-M2359</f>
        <v/>
      </c>
    </row>
    <row r="2360">
      <c r="A2360" t="inlineStr">
        <is>
          <t>T1002358</t>
        </is>
      </c>
      <c r="B2360" t="inlineStr">
        <is>
          <t>2023-11-19</t>
        </is>
      </c>
      <c r="C2360" t="inlineStr">
        <is>
          <t>S025</t>
        </is>
      </c>
      <c r="D2360" t="inlineStr">
        <is>
          <t>Store_025</t>
        </is>
      </c>
      <c r="E2360" t="inlineStr">
        <is>
          <t>Central</t>
        </is>
      </c>
      <c r="F2360" t="inlineStr">
        <is>
          <t>P0152</t>
        </is>
      </c>
      <c r="G2360" t="inlineStr">
        <is>
          <t>Prod_0152</t>
        </is>
      </c>
      <c r="H2360" t="inlineStr">
        <is>
          <t>Household</t>
        </is>
      </c>
      <c r="I2360" t="n">
        <v>3</v>
      </c>
      <c r="J2360" t="n">
        <v>627.62</v>
      </c>
      <c r="K2360" t="n">
        <v>0</v>
      </c>
      <c r="L2360">
        <f>I2360*J2360*(1-K2360)</f>
        <v/>
      </c>
      <c r="M2360">
        <f>VLOOKUP(F2360,Products!A:D,4,FALSE)*I2360</f>
        <v/>
      </c>
      <c r="N2360">
        <f>L2360-M2360</f>
        <v/>
      </c>
    </row>
    <row r="2361">
      <c r="A2361" t="inlineStr">
        <is>
          <t>T1002359</t>
        </is>
      </c>
      <c r="B2361" t="inlineStr">
        <is>
          <t>2024-07-06</t>
        </is>
      </c>
      <c r="C2361" t="inlineStr">
        <is>
          <t>S035</t>
        </is>
      </c>
      <c r="D2361" t="inlineStr">
        <is>
          <t>Store_035</t>
        </is>
      </c>
      <c r="E2361" t="inlineStr">
        <is>
          <t>Central</t>
        </is>
      </c>
      <c r="F2361" t="inlineStr">
        <is>
          <t>P0100</t>
        </is>
      </c>
      <c r="G2361" t="inlineStr">
        <is>
          <t>Prod_0100</t>
        </is>
      </c>
      <c r="H2361" t="inlineStr">
        <is>
          <t>Household</t>
        </is>
      </c>
      <c r="I2361" t="n">
        <v>2</v>
      </c>
      <c r="J2361" t="n">
        <v>431.9</v>
      </c>
      <c r="K2361" t="n">
        <v>0.15</v>
      </c>
      <c r="L2361">
        <f>I2361*J2361*(1-K2361)</f>
        <v/>
      </c>
      <c r="M2361">
        <f>VLOOKUP(F2361,Products!A:D,4,FALSE)*I2361</f>
        <v/>
      </c>
      <c r="N2361">
        <f>L2361-M2361</f>
        <v/>
      </c>
    </row>
    <row r="2362">
      <c r="A2362" t="inlineStr">
        <is>
          <t>T1002360</t>
        </is>
      </c>
      <c r="B2362" t="inlineStr">
        <is>
          <t>2024-04-29</t>
        </is>
      </c>
      <c r="C2362" t="inlineStr">
        <is>
          <t>S048</t>
        </is>
      </c>
      <c r="D2362" t="inlineStr">
        <is>
          <t>Store_048</t>
        </is>
      </c>
      <c r="E2362" t="inlineStr">
        <is>
          <t>South</t>
        </is>
      </c>
      <c r="F2362" t="inlineStr">
        <is>
          <t>P0078</t>
        </is>
      </c>
      <c r="G2362" t="inlineStr">
        <is>
          <t>Prod_0078</t>
        </is>
      </c>
      <c r="H2362" t="inlineStr">
        <is>
          <t>Electronics</t>
        </is>
      </c>
      <c r="I2362" t="n">
        <v>5</v>
      </c>
      <c r="J2362" t="n">
        <v>511.46</v>
      </c>
      <c r="K2362" t="n">
        <v>0</v>
      </c>
      <c r="L2362">
        <f>I2362*J2362*(1-K2362)</f>
        <v/>
      </c>
      <c r="M2362">
        <f>VLOOKUP(F2362,Products!A:D,4,FALSE)*I2362</f>
        <v/>
      </c>
      <c r="N2362">
        <f>L2362-M2362</f>
        <v/>
      </c>
    </row>
    <row r="2363">
      <c r="A2363" t="inlineStr">
        <is>
          <t>T1002361</t>
        </is>
      </c>
      <c r="B2363" t="inlineStr">
        <is>
          <t>2024-09-12</t>
        </is>
      </c>
      <c r="C2363" t="inlineStr">
        <is>
          <t>S049</t>
        </is>
      </c>
      <c r="D2363" t="inlineStr">
        <is>
          <t>Store_049</t>
        </is>
      </c>
      <c r="E2363" t="inlineStr">
        <is>
          <t>North</t>
        </is>
      </c>
      <c r="F2363" t="inlineStr">
        <is>
          <t>P0185</t>
        </is>
      </c>
      <c r="G2363" t="inlineStr">
        <is>
          <t>Prod_0185</t>
        </is>
      </c>
      <c r="H2363" t="inlineStr">
        <is>
          <t>Food</t>
        </is>
      </c>
      <c r="I2363" t="n">
        <v>7</v>
      </c>
      <c r="J2363" t="n">
        <v>402.93</v>
      </c>
      <c r="K2363" t="n">
        <v>0</v>
      </c>
      <c r="L2363">
        <f>I2363*J2363*(1-K2363)</f>
        <v/>
      </c>
      <c r="M2363">
        <f>VLOOKUP(F2363,Products!A:D,4,FALSE)*I2363</f>
        <v/>
      </c>
      <c r="N2363">
        <f>L2363-M2363</f>
        <v/>
      </c>
    </row>
    <row r="2364">
      <c r="A2364" t="inlineStr">
        <is>
          <t>T1002362</t>
        </is>
      </c>
      <c r="B2364" t="inlineStr">
        <is>
          <t>2025-07-21</t>
        </is>
      </c>
      <c r="C2364" t="inlineStr">
        <is>
          <t>S021</t>
        </is>
      </c>
      <c r="D2364" t="inlineStr">
        <is>
          <t>Store_021</t>
        </is>
      </c>
      <c r="E2364" t="inlineStr">
        <is>
          <t>North</t>
        </is>
      </c>
      <c r="F2364" t="inlineStr">
        <is>
          <t>P0033</t>
        </is>
      </c>
      <c r="G2364" t="inlineStr">
        <is>
          <t>Prod_0033</t>
        </is>
      </c>
      <c r="H2364" t="inlineStr">
        <is>
          <t>Food</t>
        </is>
      </c>
      <c r="I2364" t="n">
        <v>3</v>
      </c>
      <c r="J2364" t="n">
        <v>383.44</v>
      </c>
      <c r="K2364" t="n">
        <v>0</v>
      </c>
      <c r="L2364">
        <f>I2364*J2364*(1-K2364)</f>
        <v/>
      </c>
      <c r="M2364">
        <f>VLOOKUP(F2364,Products!A:D,4,FALSE)*I2364</f>
        <v/>
      </c>
      <c r="N2364">
        <f>L2364-M2364</f>
        <v/>
      </c>
    </row>
    <row r="2365">
      <c r="A2365" t="inlineStr">
        <is>
          <t>T1002363</t>
        </is>
      </c>
      <c r="B2365" t="inlineStr">
        <is>
          <t>2023-12-12</t>
        </is>
      </c>
      <c r="C2365" t="inlineStr">
        <is>
          <t>S024</t>
        </is>
      </c>
      <c r="D2365" t="inlineStr">
        <is>
          <t>Store_024</t>
        </is>
      </c>
      <c r="E2365" t="inlineStr">
        <is>
          <t>South</t>
        </is>
      </c>
      <c r="F2365" t="inlineStr">
        <is>
          <t>P0063</t>
        </is>
      </c>
      <c r="G2365" t="inlineStr">
        <is>
          <t>Prod_0063</t>
        </is>
      </c>
      <c r="H2365" t="inlineStr">
        <is>
          <t>Clothing</t>
        </is>
      </c>
      <c r="I2365" t="n">
        <v>6</v>
      </c>
      <c r="J2365" t="n">
        <v>236.77</v>
      </c>
      <c r="K2365" t="n">
        <v>0.05</v>
      </c>
      <c r="L2365">
        <f>I2365*J2365*(1-K2365)</f>
        <v/>
      </c>
      <c r="M2365">
        <f>VLOOKUP(F2365,Products!A:D,4,FALSE)*I2365</f>
        <v/>
      </c>
      <c r="N2365">
        <f>L2365-M2365</f>
        <v/>
      </c>
    </row>
    <row r="2366">
      <c r="A2366" t="inlineStr">
        <is>
          <t>T1002364</t>
        </is>
      </c>
      <c r="B2366" t="inlineStr">
        <is>
          <t>2023-03-23</t>
        </is>
      </c>
      <c r="C2366" t="inlineStr">
        <is>
          <t>S036</t>
        </is>
      </c>
      <c r="D2366" t="inlineStr">
        <is>
          <t>Store_036</t>
        </is>
      </c>
      <c r="E2366" t="inlineStr">
        <is>
          <t>Central</t>
        </is>
      </c>
      <c r="F2366" t="inlineStr">
        <is>
          <t>P0035</t>
        </is>
      </c>
      <c r="G2366" t="inlineStr">
        <is>
          <t>Prod_0035</t>
        </is>
      </c>
      <c r="H2366" t="inlineStr">
        <is>
          <t>Beverages</t>
        </is>
      </c>
      <c r="I2366" t="n">
        <v>7</v>
      </c>
      <c r="J2366" t="n">
        <v>119.59</v>
      </c>
      <c r="K2366" t="n">
        <v>0.15</v>
      </c>
      <c r="L2366">
        <f>I2366*J2366*(1-K2366)</f>
        <v/>
      </c>
      <c r="M2366">
        <f>VLOOKUP(F2366,Products!A:D,4,FALSE)*I2366</f>
        <v/>
      </c>
      <c r="N2366">
        <f>L2366-M2366</f>
        <v/>
      </c>
    </row>
    <row r="2367">
      <c r="A2367" t="inlineStr">
        <is>
          <t>T1002365</t>
        </is>
      </c>
      <c r="B2367" t="inlineStr">
        <is>
          <t>2024-01-05</t>
        </is>
      </c>
      <c r="C2367" t="inlineStr">
        <is>
          <t>S026</t>
        </is>
      </c>
      <c r="D2367" t="inlineStr">
        <is>
          <t>Store_026</t>
        </is>
      </c>
      <c r="E2367" t="inlineStr">
        <is>
          <t>North</t>
        </is>
      </c>
      <c r="F2367" t="inlineStr">
        <is>
          <t>P0133</t>
        </is>
      </c>
      <c r="G2367" t="inlineStr">
        <is>
          <t>Prod_0133</t>
        </is>
      </c>
      <c r="H2367" t="inlineStr">
        <is>
          <t>Stationery</t>
        </is>
      </c>
      <c r="I2367" t="n">
        <v>2</v>
      </c>
      <c r="J2367" t="n">
        <v>332.61</v>
      </c>
      <c r="K2367" t="n">
        <v>0.2</v>
      </c>
      <c r="L2367">
        <f>I2367*J2367*(1-K2367)</f>
        <v/>
      </c>
      <c r="M2367">
        <f>VLOOKUP(F2367,Products!A:D,4,FALSE)*I2367</f>
        <v/>
      </c>
      <c r="N2367">
        <f>L2367-M2367</f>
        <v/>
      </c>
    </row>
    <row r="2368">
      <c r="A2368" t="inlineStr">
        <is>
          <t>T1002366</t>
        </is>
      </c>
      <c r="B2368" t="inlineStr">
        <is>
          <t>2025-05-17</t>
        </is>
      </c>
      <c r="C2368" t="inlineStr">
        <is>
          <t>S044</t>
        </is>
      </c>
      <c r="D2368" t="inlineStr">
        <is>
          <t>Store_044</t>
        </is>
      </c>
      <c r="E2368" t="inlineStr">
        <is>
          <t>North</t>
        </is>
      </c>
      <c r="F2368" t="inlineStr">
        <is>
          <t>P0075</t>
        </is>
      </c>
      <c r="G2368" t="inlineStr">
        <is>
          <t>Prod_0075</t>
        </is>
      </c>
      <c r="H2368" t="inlineStr">
        <is>
          <t>Beverages</t>
        </is>
      </c>
      <c r="I2368" t="n">
        <v>5</v>
      </c>
      <c r="J2368" t="n">
        <v>706.66</v>
      </c>
      <c r="K2368" t="n">
        <v>0.1</v>
      </c>
      <c r="L2368">
        <f>I2368*J2368*(1-K2368)</f>
        <v/>
      </c>
      <c r="M2368">
        <f>VLOOKUP(F2368,Products!A:D,4,FALSE)*I2368</f>
        <v/>
      </c>
      <c r="N2368">
        <f>L2368-M2368</f>
        <v/>
      </c>
    </row>
    <row r="2369">
      <c r="A2369" t="inlineStr">
        <is>
          <t>T1002367</t>
        </is>
      </c>
      <c r="B2369" t="inlineStr">
        <is>
          <t>2025-05-15</t>
        </is>
      </c>
      <c r="C2369" t="inlineStr">
        <is>
          <t>S040</t>
        </is>
      </c>
      <c r="D2369" t="inlineStr">
        <is>
          <t>Store_040</t>
        </is>
      </c>
      <c r="E2369" t="inlineStr">
        <is>
          <t>Central</t>
        </is>
      </c>
      <c r="F2369" t="inlineStr">
        <is>
          <t>P0116</t>
        </is>
      </c>
      <c r="G2369" t="inlineStr">
        <is>
          <t>Prod_0116</t>
        </is>
      </c>
      <c r="H2369" t="inlineStr">
        <is>
          <t>Clothing</t>
        </is>
      </c>
      <c r="I2369" t="n">
        <v>2</v>
      </c>
      <c r="J2369" t="n">
        <v>861.38</v>
      </c>
      <c r="K2369" t="n">
        <v>0</v>
      </c>
      <c r="L2369">
        <f>I2369*J2369*(1-K2369)</f>
        <v/>
      </c>
      <c r="M2369">
        <f>VLOOKUP(F2369,Products!A:D,4,FALSE)*I2369</f>
        <v/>
      </c>
      <c r="N2369">
        <f>L2369-M2369</f>
        <v/>
      </c>
    </row>
    <row r="2370">
      <c r="A2370" t="inlineStr">
        <is>
          <t>T1002368</t>
        </is>
      </c>
      <c r="B2370" t="inlineStr">
        <is>
          <t>2024-02-27</t>
        </is>
      </c>
      <c r="C2370" t="inlineStr">
        <is>
          <t>S029</t>
        </is>
      </c>
      <c r="D2370" t="inlineStr">
        <is>
          <t>Store_029</t>
        </is>
      </c>
      <c r="E2370" t="inlineStr">
        <is>
          <t>South</t>
        </is>
      </c>
      <c r="F2370" t="inlineStr">
        <is>
          <t>P0152</t>
        </is>
      </c>
      <c r="G2370" t="inlineStr">
        <is>
          <t>Prod_0152</t>
        </is>
      </c>
      <c r="H2370" t="inlineStr">
        <is>
          <t>Household</t>
        </is>
      </c>
      <c r="I2370" t="n">
        <v>9</v>
      </c>
      <c r="J2370" t="n">
        <v>554.1</v>
      </c>
      <c r="K2370" t="n">
        <v>0</v>
      </c>
      <c r="L2370">
        <f>I2370*J2370*(1-K2370)</f>
        <v/>
      </c>
      <c r="M2370">
        <f>VLOOKUP(F2370,Products!A:D,4,FALSE)*I2370</f>
        <v/>
      </c>
      <c r="N2370">
        <f>L2370-M2370</f>
        <v/>
      </c>
    </row>
    <row r="2371">
      <c r="A2371" t="inlineStr">
        <is>
          <t>T1002369</t>
        </is>
      </c>
      <c r="B2371" t="inlineStr">
        <is>
          <t>2025-05-09</t>
        </is>
      </c>
      <c r="C2371" t="inlineStr">
        <is>
          <t>S040</t>
        </is>
      </c>
      <c r="D2371" t="inlineStr">
        <is>
          <t>Store_040</t>
        </is>
      </c>
      <c r="E2371" t="inlineStr">
        <is>
          <t>Central</t>
        </is>
      </c>
      <c r="F2371" t="inlineStr">
        <is>
          <t>P0014</t>
        </is>
      </c>
      <c r="G2371" t="inlineStr">
        <is>
          <t>Prod_0014</t>
        </is>
      </c>
      <c r="H2371" t="inlineStr">
        <is>
          <t>Clothing</t>
        </is>
      </c>
      <c r="I2371" t="n">
        <v>4</v>
      </c>
      <c r="J2371" t="n">
        <v>293.88</v>
      </c>
      <c r="K2371" t="n">
        <v>0</v>
      </c>
      <c r="L2371">
        <f>I2371*J2371*(1-K2371)</f>
        <v/>
      </c>
      <c r="M2371">
        <f>VLOOKUP(F2371,Products!A:D,4,FALSE)*I2371</f>
        <v/>
      </c>
      <c r="N2371">
        <f>L2371-M2371</f>
        <v/>
      </c>
    </row>
    <row r="2372">
      <c r="A2372" t="inlineStr">
        <is>
          <t>T1002370</t>
        </is>
      </c>
      <c r="B2372" t="inlineStr">
        <is>
          <t>2023-11-03</t>
        </is>
      </c>
      <c r="C2372" t="inlineStr">
        <is>
          <t>S009</t>
        </is>
      </c>
      <c r="D2372" t="inlineStr">
        <is>
          <t>Store_009</t>
        </is>
      </c>
      <c r="E2372" t="inlineStr">
        <is>
          <t>Central</t>
        </is>
      </c>
      <c r="F2372" t="inlineStr">
        <is>
          <t>P0054</t>
        </is>
      </c>
      <c r="G2372" t="inlineStr">
        <is>
          <t>Prod_0054</t>
        </is>
      </c>
      <c r="H2372" t="inlineStr">
        <is>
          <t>Food</t>
        </is>
      </c>
      <c r="I2372" t="n">
        <v>5</v>
      </c>
      <c r="J2372" t="n">
        <v>597.3099999999999</v>
      </c>
      <c r="K2372" t="n">
        <v>0</v>
      </c>
      <c r="L2372">
        <f>I2372*J2372*(1-K2372)</f>
        <v/>
      </c>
      <c r="M2372">
        <f>VLOOKUP(F2372,Products!A:D,4,FALSE)*I2372</f>
        <v/>
      </c>
      <c r="N2372">
        <f>L2372-M2372</f>
        <v/>
      </c>
    </row>
    <row r="2373">
      <c r="A2373" t="inlineStr">
        <is>
          <t>T1002371</t>
        </is>
      </c>
      <c r="B2373" t="inlineStr">
        <is>
          <t>2023-06-28</t>
        </is>
      </c>
      <c r="C2373" t="inlineStr">
        <is>
          <t>S011</t>
        </is>
      </c>
      <c r="D2373" t="inlineStr">
        <is>
          <t>Store_011</t>
        </is>
      </c>
      <c r="E2373" t="inlineStr">
        <is>
          <t>South</t>
        </is>
      </c>
      <c r="F2373" t="inlineStr">
        <is>
          <t>P0198</t>
        </is>
      </c>
      <c r="G2373" t="inlineStr">
        <is>
          <t>Prod_0198</t>
        </is>
      </c>
      <c r="H2373" t="inlineStr">
        <is>
          <t>Beverages</t>
        </is>
      </c>
      <c r="I2373" t="n">
        <v>2</v>
      </c>
      <c r="J2373" t="n">
        <v>1009.87</v>
      </c>
      <c r="K2373" t="n">
        <v>0</v>
      </c>
      <c r="L2373">
        <f>I2373*J2373*(1-K2373)</f>
        <v/>
      </c>
      <c r="M2373">
        <f>VLOOKUP(F2373,Products!A:D,4,FALSE)*I2373</f>
        <v/>
      </c>
      <c r="N2373">
        <f>L2373-M2373</f>
        <v/>
      </c>
    </row>
    <row r="2374">
      <c r="A2374" t="inlineStr">
        <is>
          <t>T1002372</t>
        </is>
      </c>
      <c r="B2374" t="inlineStr">
        <is>
          <t>2024-07-04</t>
        </is>
      </c>
      <c r="C2374" t="inlineStr">
        <is>
          <t>S041</t>
        </is>
      </c>
      <c r="D2374" t="inlineStr">
        <is>
          <t>Store_041</t>
        </is>
      </c>
      <c r="E2374" t="inlineStr">
        <is>
          <t>East</t>
        </is>
      </c>
      <c r="F2374" t="inlineStr">
        <is>
          <t>P0155</t>
        </is>
      </c>
      <c r="G2374" t="inlineStr">
        <is>
          <t>Prod_0155</t>
        </is>
      </c>
      <c r="H2374" t="inlineStr">
        <is>
          <t>Electronics</t>
        </is>
      </c>
      <c r="I2374" t="n">
        <v>7</v>
      </c>
      <c r="J2374" t="n">
        <v>441.31</v>
      </c>
      <c r="K2374" t="n">
        <v>0.05</v>
      </c>
      <c r="L2374">
        <f>I2374*J2374*(1-K2374)</f>
        <v/>
      </c>
      <c r="M2374">
        <f>VLOOKUP(F2374,Products!A:D,4,FALSE)*I2374</f>
        <v/>
      </c>
      <c r="N2374">
        <f>L2374-M2374</f>
        <v/>
      </c>
    </row>
    <row r="2375">
      <c r="A2375" t="inlineStr">
        <is>
          <t>T1002373</t>
        </is>
      </c>
      <c r="B2375" t="inlineStr">
        <is>
          <t>2023-06-19</t>
        </is>
      </c>
      <c r="C2375" t="inlineStr">
        <is>
          <t>S030</t>
        </is>
      </c>
      <c r="D2375" t="inlineStr">
        <is>
          <t>Store_030</t>
        </is>
      </c>
      <c r="E2375" t="inlineStr">
        <is>
          <t>North</t>
        </is>
      </c>
      <c r="F2375" t="inlineStr">
        <is>
          <t>P0173</t>
        </is>
      </c>
      <c r="G2375" t="inlineStr">
        <is>
          <t>Prod_0173</t>
        </is>
      </c>
      <c r="H2375" t="inlineStr">
        <is>
          <t>Toys</t>
        </is>
      </c>
      <c r="I2375" t="n">
        <v>4</v>
      </c>
      <c r="J2375" t="n">
        <v>864.47</v>
      </c>
      <c r="K2375" t="n">
        <v>0.05</v>
      </c>
      <c r="L2375">
        <f>I2375*J2375*(1-K2375)</f>
        <v/>
      </c>
      <c r="M2375">
        <f>VLOOKUP(F2375,Products!A:D,4,FALSE)*I2375</f>
        <v/>
      </c>
      <c r="N2375">
        <f>L2375-M2375</f>
        <v/>
      </c>
    </row>
    <row r="2376">
      <c r="A2376" t="inlineStr">
        <is>
          <t>T1002374</t>
        </is>
      </c>
      <c r="B2376" t="inlineStr">
        <is>
          <t>2025-05-20</t>
        </is>
      </c>
      <c r="C2376" t="inlineStr">
        <is>
          <t>S034</t>
        </is>
      </c>
      <c r="D2376" t="inlineStr">
        <is>
          <t>Store_034</t>
        </is>
      </c>
      <c r="E2376" t="inlineStr">
        <is>
          <t>Central</t>
        </is>
      </c>
      <c r="F2376" t="inlineStr">
        <is>
          <t>P0058</t>
        </is>
      </c>
      <c r="G2376" t="inlineStr">
        <is>
          <t>Prod_0058</t>
        </is>
      </c>
      <c r="H2376" t="inlineStr">
        <is>
          <t>Stationery</t>
        </is>
      </c>
      <c r="I2376" t="n">
        <v>6</v>
      </c>
      <c r="J2376" t="n">
        <v>574.6</v>
      </c>
      <c r="K2376" t="n">
        <v>0.15</v>
      </c>
      <c r="L2376">
        <f>I2376*J2376*(1-K2376)</f>
        <v/>
      </c>
      <c r="M2376">
        <f>VLOOKUP(F2376,Products!A:D,4,FALSE)*I2376</f>
        <v/>
      </c>
      <c r="N2376">
        <f>L2376-M2376</f>
        <v/>
      </c>
    </row>
    <row r="2377">
      <c r="A2377" t="inlineStr">
        <is>
          <t>T1002375</t>
        </is>
      </c>
      <c r="B2377" t="inlineStr">
        <is>
          <t>2024-06-18</t>
        </is>
      </c>
      <c r="C2377" t="inlineStr">
        <is>
          <t>S015</t>
        </is>
      </c>
      <c r="D2377" t="inlineStr">
        <is>
          <t>Store_015</t>
        </is>
      </c>
      <c r="E2377" t="inlineStr">
        <is>
          <t>North</t>
        </is>
      </c>
      <c r="F2377" t="inlineStr">
        <is>
          <t>P0003</t>
        </is>
      </c>
      <c r="G2377" t="inlineStr">
        <is>
          <t>Prod_0003</t>
        </is>
      </c>
      <c r="H2377" t="inlineStr">
        <is>
          <t>Household</t>
        </is>
      </c>
      <c r="I2377" t="n">
        <v>1</v>
      </c>
      <c r="J2377" t="n">
        <v>99.64</v>
      </c>
      <c r="K2377" t="n">
        <v>0</v>
      </c>
      <c r="L2377">
        <f>I2377*J2377*(1-K2377)</f>
        <v/>
      </c>
      <c r="M2377">
        <f>VLOOKUP(F2377,Products!A:D,4,FALSE)*I2377</f>
        <v/>
      </c>
      <c r="N2377">
        <f>L2377-M2377</f>
        <v/>
      </c>
    </row>
    <row r="2378">
      <c r="A2378" t="inlineStr">
        <is>
          <t>T1002376</t>
        </is>
      </c>
      <c r="B2378" t="inlineStr">
        <is>
          <t>2023-08-17</t>
        </is>
      </c>
      <c r="C2378" t="inlineStr">
        <is>
          <t>S023</t>
        </is>
      </c>
      <c r="D2378" t="inlineStr">
        <is>
          <t>Store_023</t>
        </is>
      </c>
      <c r="E2378" t="inlineStr">
        <is>
          <t>South</t>
        </is>
      </c>
      <c r="F2378" t="inlineStr">
        <is>
          <t>P0185</t>
        </is>
      </c>
      <c r="G2378" t="inlineStr">
        <is>
          <t>Prod_0185</t>
        </is>
      </c>
      <c r="H2378" t="inlineStr">
        <is>
          <t>Food</t>
        </is>
      </c>
      <c r="I2378" t="n">
        <v>8</v>
      </c>
      <c r="J2378" t="n">
        <v>519.41</v>
      </c>
      <c r="K2378" t="n">
        <v>0.05</v>
      </c>
      <c r="L2378">
        <f>I2378*J2378*(1-K2378)</f>
        <v/>
      </c>
      <c r="M2378">
        <f>VLOOKUP(F2378,Products!A:D,4,FALSE)*I2378</f>
        <v/>
      </c>
      <c r="N2378">
        <f>L2378-M2378</f>
        <v/>
      </c>
    </row>
    <row r="2379">
      <c r="A2379" t="inlineStr">
        <is>
          <t>T1002377</t>
        </is>
      </c>
      <c r="B2379" t="inlineStr">
        <is>
          <t>2024-03-02</t>
        </is>
      </c>
      <c r="C2379" t="inlineStr">
        <is>
          <t>S047</t>
        </is>
      </c>
      <c r="D2379" t="inlineStr">
        <is>
          <t>Store_047</t>
        </is>
      </c>
      <c r="E2379" t="inlineStr">
        <is>
          <t>North</t>
        </is>
      </c>
      <c r="F2379" t="inlineStr">
        <is>
          <t>P0043</t>
        </is>
      </c>
      <c r="G2379" t="inlineStr">
        <is>
          <t>Prod_0043</t>
        </is>
      </c>
      <c r="H2379" t="inlineStr">
        <is>
          <t>Food</t>
        </is>
      </c>
      <c r="I2379" t="n">
        <v>7</v>
      </c>
      <c r="J2379" t="n">
        <v>282.83</v>
      </c>
      <c r="K2379" t="n">
        <v>0.2</v>
      </c>
      <c r="L2379">
        <f>I2379*J2379*(1-K2379)</f>
        <v/>
      </c>
      <c r="M2379">
        <f>VLOOKUP(F2379,Products!A:D,4,FALSE)*I2379</f>
        <v/>
      </c>
      <c r="N2379">
        <f>L2379-M2379</f>
        <v/>
      </c>
    </row>
    <row r="2380">
      <c r="A2380" t="inlineStr">
        <is>
          <t>T1002378</t>
        </is>
      </c>
      <c r="B2380" t="inlineStr">
        <is>
          <t>2025-07-05</t>
        </is>
      </c>
      <c r="C2380" t="inlineStr">
        <is>
          <t>S007</t>
        </is>
      </c>
      <c r="D2380" t="inlineStr">
        <is>
          <t>Store_007</t>
        </is>
      </c>
      <c r="E2380" t="inlineStr">
        <is>
          <t>East</t>
        </is>
      </c>
      <c r="F2380" t="inlineStr">
        <is>
          <t>P0088</t>
        </is>
      </c>
      <c r="G2380" t="inlineStr">
        <is>
          <t>Prod_0088</t>
        </is>
      </c>
      <c r="H2380" t="inlineStr">
        <is>
          <t>Toys</t>
        </is>
      </c>
      <c r="I2380" t="n">
        <v>4</v>
      </c>
      <c r="J2380" t="n">
        <v>609.11</v>
      </c>
      <c r="K2380" t="n">
        <v>0.05</v>
      </c>
      <c r="L2380">
        <f>I2380*J2380*(1-K2380)</f>
        <v/>
      </c>
      <c r="M2380">
        <f>VLOOKUP(F2380,Products!A:D,4,FALSE)*I2380</f>
        <v/>
      </c>
      <c r="N2380">
        <f>L2380-M2380</f>
        <v/>
      </c>
    </row>
    <row r="2381">
      <c r="A2381" t="inlineStr">
        <is>
          <t>T1002379</t>
        </is>
      </c>
      <c r="B2381" t="inlineStr">
        <is>
          <t>2023-02-04</t>
        </is>
      </c>
      <c r="C2381" t="inlineStr">
        <is>
          <t>S008</t>
        </is>
      </c>
      <c r="D2381" t="inlineStr">
        <is>
          <t>Store_008</t>
        </is>
      </c>
      <c r="E2381" t="inlineStr">
        <is>
          <t>East</t>
        </is>
      </c>
      <c r="F2381" t="inlineStr">
        <is>
          <t>P0148</t>
        </is>
      </c>
      <c r="G2381" t="inlineStr">
        <is>
          <t>Prod_0148</t>
        </is>
      </c>
      <c r="H2381" t="inlineStr">
        <is>
          <t>Electronics</t>
        </is>
      </c>
      <c r="I2381" t="n">
        <v>2</v>
      </c>
      <c r="J2381" t="n">
        <v>314.91</v>
      </c>
      <c r="K2381" t="n">
        <v>0</v>
      </c>
      <c r="L2381">
        <f>I2381*J2381*(1-K2381)</f>
        <v/>
      </c>
      <c r="M2381">
        <f>VLOOKUP(F2381,Products!A:D,4,FALSE)*I2381</f>
        <v/>
      </c>
      <c r="N2381">
        <f>L2381-M2381</f>
        <v/>
      </c>
    </row>
    <row r="2382">
      <c r="A2382" t="inlineStr">
        <is>
          <t>T1002380</t>
        </is>
      </c>
      <c r="B2382" t="inlineStr">
        <is>
          <t>2025-08-21</t>
        </is>
      </c>
      <c r="C2382" t="inlineStr">
        <is>
          <t>S039</t>
        </is>
      </c>
      <c r="D2382" t="inlineStr">
        <is>
          <t>Store_039</t>
        </is>
      </c>
      <c r="E2382" t="inlineStr">
        <is>
          <t>North</t>
        </is>
      </c>
      <c r="F2382" t="inlineStr">
        <is>
          <t>P0059</t>
        </is>
      </c>
      <c r="G2382" t="inlineStr">
        <is>
          <t>Prod_0059</t>
        </is>
      </c>
      <c r="H2382" t="inlineStr">
        <is>
          <t>Beverages</t>
        </is>
      </c>
      <c r="I2382" t="n">
        <v>2</v>
      </c>
      <c r="J2382" t="n">
        <v>608.17</v>
      </c>
      <c r="K2382" t="n">
        <v>0.15</v>
      </c>
      <c r="L2382">
        <f>I2382*J2382*(1-K2382)</f>
        <v/>
      </c>
      <c r="M2382">
        <f>VLOOKUP(F2382,Products!A:D,4,FALSE)*I2382</f>
        <v/>
      </c>
      <c r="N2382">
        <f>L2382-M2382</f>
        <v/>
      </c>
    </row>
    <row r="2383">
      <c r="A2383" t="inlineStr">
        <is>
          <t>T1002381</t>
        </is>
      </c>
      <c r="B2383" t="inlineStr">
        <is>
          <t>2023-05-10</t>
        </is>
      </c>
      <c r="C2383" t="inlineStr">
        <is>
          <t>S045</t>
        </is>
      </c>
      <c r="D2383" t="inlineStr">
        <is>
          <t>Store_045</t>
        </is>
      </c>
      <c r="E2383" t="inlineStr">
        <is>
          <t>East</t>
        </is>
      </c>
      <c r="F2383" t="inlineStr">
        <is>
          <t>P0021</t>
        </is>
      </c>
      <c r="G2383" t="inlineStr">
        <is>
          <t>Prod_0021</t>
        </is>
      </c>
      <c r="H2383" t="inlineStr">
        <is>
          <t>Household</t>
        </is>
      </c>
      <c r="I2383" t="n">
        <v>3</v>
      </c>
      <c r="J2383" t="n">
        <v>166.52</v>
      </c>
      <c r="K2383" t="n">
        <v>0.05</v>
      </c>
      <c r="L2383">
        <f>I2383*J2383*(1-K2383)</f>
        <v/>
      </c>
      <c r="M2383">
        <f>VLOOKUP(F2383,Products!A:D,4,FALSE)*I2383</f>
        <v/>
      </c>
      <c r="N2383">
        <f>L2383-M2383</f>
        <v/>
      </c>
    </row>
    <row r="2384">
      <c r="A2384" t="inlineStr">
        <is>
          <t>T1002382</t>
        </is>
      </c>
      <c r="B2384" t="inlineStr">
        <is>
          <t>2023-12-28</t>
        </is>
      </c>
      <c r="C2384" t="inlineStr">
        <is>
          <t>S007</t>
        </is>
      </c>
      <c r="D2384" t="inlineStr">
        <is>
          <t>Store_007</t>
        </is>
      </c>
      <c r="E2384" t="inlineStr">
        <is>
          <t>East</t>
        </is>
      </c>
      <c r="F2384" t="inlineStr">
        <is>
          <t>P0174</t>
        </is>
      </c>
      <c r="G2384" t="inlineStr">
        <is>
          <t>Prod_0174</t>
        </is>
      </c>
      <c r="H2384" t="inlineStr">
        <is>
          <t>Food</t>
        </is>
      </c>
      <c r="I2384" t="n">
        <v>3</v>
      </c>
      <c r="J2384" t="n">
        <v>79.87</v>
      </c>
      <c r="K2384" t="n">
        <v>0</v>
      </c>
      <c r="L2384">
        <f>I2384*J2384*(1-K2384)</f>
        <v/>
      </c>
      <c r="M2384">
        <f>VLOOKUP(F2384,Products!A:D,4,FALSE)*I2384</f>
        <v/>
      </c>
      <c r="N2384">
        <f>L2384-M2384</f>
        <v/>
      </c>
    </row>
    <row r="2385">
      <c r="A2385" t="inlineStr">
        <is>
          <t>T1002383</t>
        </is>
      </c>
      <c r="B2385" t="inlineStr">
        <is>
          <t>2024-02-28</t>
        </is>
      </c>
      <c r="C2385" t="inlineStr">
        <is>
          <t>S011</t>
        </is>
      </c>
      <c r="D2385" t="inlineStr">
        <is>
          <t>Store_011</t>
        </is>
      </c>
      <c r="E2385" t="inlineStr">
        <is>
          <t>South</t>
        </is>
      </c>
      <c r="F2385" t="inlineStr">
        <is>
          <t>P0095</t>
        </is>
      </c>
      <c r="G2385" t="inlineStr">
        <is>
          <t>Prod_0095</t>
        </is>
      </c>
      <c r="H2385" t="inlineStr">
        <is>
          <t>Food</t>
        </is>
      </c>
      <c r="I2385" t="n">
        <v>8</v>
      </c>
      <c r="J2385" t="n">
        <v>208.5</v>
      </c>
      <c r="K2385" t="n">
        <v>0</v>
      </c>
      <c r="L2385">
        <f>I2385*J2385*(1-K2385)</f>
        <v/>
      </c>
      <c r="M2385">
        <f>VLOOKUP(F2385,Products!A:D,4,FALSE)*I2385</f>
        <v/>
      </c>
      <c r="N2385">
        <f>L2385-M2385</f>
        <v/>
      </c>
    </row>
    <row r="2386">
      <c r="A2386" t="inlineStr">
        <is>
          <t>T1002384</t>
        </is>
      </c>
      <c r="B2386" t="inlineStr">
        <is>
          <t>2023-05-28</t>
        </is>
      </c>
      <c r="C2386" t="inlineStr">
        <is>
          <t>S012</t>
        </is>
      </c>
      <c r="D2386" t="inlineStr">
        <is>
          <t>Store_012</t>
        </is>
      </c>
      <c r="E2386" t="inlineStr">
        <is>
          <t>South</t>
        </is>
      </c>
      <c r="F2386" t="inlineStr">
        <is>
          <t>P0082</t>
        </is>
      </c>
      <c r="G2386" t="inlineStr">
        <is>
          <t>Prod_0082</t>
        </is>
      </c>
      <c r="H2386" t="inlineStr">
        <is>
          <t>Food</t>
        </is>
      </c>
      <c r="I2386" t="n">
        <v>5</v>
      </c>
      <c r="J2386" t="n">
        <v>501.52</v>
      </c>
      <c r="K2386" t="n">
        <v>0</v>
      </c>
      <c r="L2386">
        <f>I2386*J2386*(1-K2386)</f>
        <v/>
      </c>
      <c r="M2386">
        <f>VLOOKUP(F2386,Products!A:D,4,FALSE)*I2386</f>
        <v/>
      </c>
      <c r="N2386">
        <f>L2386-M2386</f>
        <v/>
      </c>
    </row>
    <row r="2387">
      <c r="A2387" t="inlineStr">
        <is>
          <t>T1002385</t>
        </is>
      </c>
      <c r="B2387" t="inlineStr">
        <is>
          <t>2025-09-02</t>
        </is>
      </c>
      <c r="C2387" t="inlineStr">
        <is>
          <t>S017</t>
        </is>
      </c>
      <c r="D2387" t="inlineStr">
        <is>
          <t>Store_017</t>
        </is>
      </c>
      <c r="E2387" t="inlineStr">
        <is>
          <t>South</t>
        </is>
      </c>
      <c r="F2387" t="inlineStr">
        <is>
          <t>P0084</t>
        </is>
      </c>
      <c r="G2387" t="inlineStr">
        <is>
          <t>Prod_0084</t>
        </is>
      </c>
      <c r="H2387" t="inlineStr">
        <is>
          <t>Beverages</t>
        </is>
      </c>
      <c r="I2387" t="n">
        <v>5</v>
      </c>
      <c r="J2387" t="n">
        <v>1063.58</v>
      </c>
      <c r="K2387" t="n">
        <v>0</v>
      </c>
      <c r="L2387">
        <f>I2387*J2387*(1-K2387)</f>
        <v/>
      </c>
      <c r="M2387">
        <f>VLOOKUP(F2387,Products!A:D,4,FALSE)*I2387</f>
        <v/>
      </c>
      <c r="N2387">
        <f>L2387-M2387</f>
        <v/>
      </c>
    </row>
    <row r="2388">
      <c r="A2388" t="inlineStr">
        <is>
          <t>T1002386</t>
        </is>
      </c>
      <c r="B2388" t="inlineStr">
        <is>
          <t>2025-05-30</t>
        </is>
      </c>
      <c r="C2388" t="inlineStr">
        <is>
          <t>S021</t>
        </is>
      </c>
      <c r="D2388" t="inlineStr">
        <is>
          <t>Store_021</t>
        </is>
      </c>
      <c r="E2388" t="inlineStr">
        <is>
          <t>North</t>
        </is>
      </c>
      <c r="F2388" t="inlineStr">
        <is>
          <t>P0085</t>
        </is>
      </c>
      <c r="G2388" t="inlineStr">
        <is>
          <t>Prod_0085</t>
        </is>
      </c>
      <c r="H2388" t="inlineStr">
        <is>
          <t>Food</t>
        </is>
      </c>
      <c r="I2388" t="n">
        <v>9</v>
      </c>
      <c r="J2388" t="n">
        <v>336.52</v>
      </c>
      <c r="K2388" t="n">
        <v>0</v>
      </c>
      <c r="L2388">
        <f>I2388*J2388*(1-K2388)</f>
        <v/>
      </c>
      <c r="M2388">
        <f>VLOOKUP(F2388,Products!A:D,4,FALSE)*I2388</f>
        <v/>
      </c>
      <c r="N2388">
        <f>L2388-M2388</f>
        <v/>
      </c>
    </row>
    <row r="2389">
      <c r="A2389" t="inlineStr">
        <is>
          <t>T1002387</t>
        </is>
      </c>
      <c r="B2389" t="inlineStr">
        <is>
          <t>2024-10-26</t>
        </is>
      </c>
      <c r="C2389" t="inlineStr">
        <is>
          <t>S029</t>
        </is>
      </c>
      <c r="D2389" t="inlineStr">
        <is>
          <t>Store_029</t>
        </is>
      </c>
      <c r="E2389" t="inlineStr">
        <is>
          <t>South</t>
        </is>
      </c>
      <c r="F2389" t="inlineStr">
        <is>
          <t>P0190</t>
        </is>
      </c>
      <c r="G2389" t="inlineStr">
        <is>
          <t>Prod_0190</t>
        </is>
      </c>
      <c r="H2389" t="inlineStr">
        <is>
          <t>Household</t>
        </is>
      </c>
      <c r="I2389" t="n">
        <v>6</v>
      </c>
      <c r="J2389" t="n">
        <v>244.1</v>
      </c>
      <c r="K2389" t="n">
        <v>0.2</v>
      </c>
      <c r="L2389">
        <f>I2389*J2389*(1-K2389)</f>
        <v/>
      </c>
      <c r="M2389">
        <f>VLOOKUP(F2389,Products!A:D,4,FALSE)*I2389</f>
        <v/>
      </c>
      <c r="N2389">
        <f>L2389-M2389</f>
        <v/>
      </c>
    </row>
    <row r="2390">
      <c r="A2390" t="inlineStr">
        <is>
          <t>T1002388</t>
        </is>
      </c>
      <c r="B2390" t="inlineStr">
        <is>
          <t>2024-10-11</t>
        </is>
      </c>
      <c r="C2390" t="inlineStr">
        <is>
          <t>S022</t>
        </is>
      </c>
      <c r="D2390" t="inlineStr">
        <is>
          <t>Store_022</t>
        </is>
      </c>
      <c r="E2390" t="inlineStr">
        <is>
          <t>East</t>
        </is>
      </c>
      <c r="F2390" t="inlineStr">
        <is>
          <t>P0188</t>
        </is>
      </c>
      <c r="G2390" t="inlineStr">
        <is>
          <t>Prod_0188</t>
        </is>
      </c>
      <c r="H2390" t="inlineStr">
        <is>
          <t>Food</t>
        </is>
      </c>
      <c r="I2390" t="n">
        <v>3</v>
      </c>
      <c r="J2390" t="n">
        <v>567.0700000000001</v>
      </c>
      <c r="K2390" t="n">
        <v>0</v>
      </c>
      <c r="L2390">
        <f>I2390*J2390*(1-K2390)</f>
        <v/>
      </c>
      <c r="M2390">
        <f>VLOOKUP(F2390,Products!A:D,4,FALSE)*I2390</f>
        <v/>
      </c>
      <c r="N2390">
        <f>L2390-M2390</f>
        <v/>
      </c>
    </row>
    <row r="2391">
      <c r="A2391" t="inlineStr">
        <is>
          <t>T1002389</t>
        </is>
      </c>
      <c r="B2391" t="inlineStr">
        <is>
          <t>2024-09-19</t>
        </is>
      </c>
      <c r="C2391" t="inlineStr">
        <is>
          <t>S016</t>
        </is>
      </c>
      <c r="D2391" t="inlineStr">
        <is>
          <t>Store_016</t>
        </is>
      </c>
      <c r="E2391" t="inlineStr">
        <is>
          <t>West</t>
        </is>
      </c>
      <c r="F2391" t="inlineStr">
        <is>
          <t>P0070</t>
        </is>
      </c>
      <c r="G2391" t="inlineStr">
        <is>
          <t>Prod_0070</t>
        </is>
      </c>
      <c r="H2391" t="inlineStr">
        <is>
          <t>Beverages</t>
        </is>
      </c>
      <c r="I2391" t="n">
        <v>2</v>
      </c>
      <c r="J2391" t="n">
        <v>529.03</v>
      </c>
      <c r="K2391" t="n">
        <v>0.05</v>
      </c>
      <c r="L2391">
        <f>I2391*J2391*(1-K2391)</f>
        <v/>
      </c>
      <c r="M2391">
        <f>VLOOKUP(F2391,Products!A:D,4,FALSE)*I2391</f>
        <v/>
      </c>
      <c r="N2391">
        <f>L2391-M2391</f>
        <v/>
      </c>
    </row>
    <row r="2392">
      <c r="A2392" t="inlineStr">
        <is>
          <t>T1002390</t>
        </is>
      </c>
      <c r="B2392" t="inlineStr">
        <is>
          <t>2024-02-16</t>
        </is>
      </c>
      <c r="C2392" t="inlineStr">
        <is>
          <t>S018</t>
        </is>
      </c>
      <c r="D2392" t="inlineStr">
        <is>
          <t>Store_018</t>
        </is>
      </c>
      <c r="E2392" t="inlineStr">
        <is>
          <t>South</t>
        </is>
      </c>
      <c r="F2392" t="inlineStr">
        <is>
          <t>P0053</t>
        </is>
      </c>
      <c r="G2392" t="inlineStr">
        <is>
          <t>Prod_0053</t>
        </is>
      </c>
      <c r="H2392" t="inlineStr">
        <is>
          <t>Food</t>
        </is>
      </c>
      <c r="I2392" t="n">
        <v>8</v>
      </c>
      <c r="J2392" t="n">
        <v>296.43</v>
      </c>
      <c r="K2392" t="n">
        <v>0.1</v>
      </c>
      <c r="L2392">
        <f>I2392*J2392*(1-K2392)</f>
        <v/>
      </c>
      <c r="M2392">
        <f>VLOOKUP(F2392,Products!A:D,4,FALSE)*I2392</f>
        <v/>
      </c>
      <c r="N2392">
        <f>L2392-M2392</f>
        <v/>
      </c>
    </row>
    <row r="2393">
      <c r="A2393" t="inlineStr">
        <is>
          <t>T1002391</t>
        </is>
      </c>
      <c r="B2393" t="inlineStr">
        <is>
          <t>2023-01-21</t>
        </is>
      </c>
      <c r="C2393" t="inlineStr">
        <is>
          <t>S049</t>
        </is>
      </c>
      <c r="D2393" t="inlineStr">
        <is>
          <t>Store_049</t>
        </is>
      </c>
      <c r="E2393" t="inlineStr">
        <is>
          <t>North</t>
        </is>
      </c>
      <c r="F2393" t="inlineStr">
        <is>
          <t>P0156</t>
        </is>
      </c>
      <c r="G2393" t="inlineStr">
        <is>
          <t>Prod_0156</t>
        </is>
      </c>
      <c r="H2393" t="inlineStr">
        <is>
          <t>Toys</t>
        </is>
      </c>
      <c r="I2393" t="n">
        <v>3</v>
      </c>
      <c r="J2393" t="n">
        <v>429.65</v>
      </c>
      <c r="K2393" t="n">
        <v>0</v>
      </c>
      <c r="L2393">
        <f>I2393*J2393*(1-K2393)</f>
        <v/>
      </c>
      <c r="M2393">
        <f>VLOOKUP(F2393,Products!A:D,4,FALSE)*I2393</f>
        <v/>
      </c>
      <c r="N2393">
        <f>L2393-M2393</f>
        <v/>
      </c>
    </row>
    <row r="2394">
      <c r="A2394" t="inlineStr">
        <is>
          <t>T1002392</t>
        </is>
      </c>
      <c r="B2394" t="inlineStr">
        <is>
          <t>2025-02-01</t>
        </is>
      </c>
      <c r="C2394" t="inlineStr">
        <is>
          <t>S016</t>
        </is>
      </c>
      <c r="D2394" t="inlineStr">
        <is>
          <t>Store_016</t>
        </is>
      </c>
      <c r="E2394" t="inlineStr">
        <is>
          <t>West</t>
        </is>
      </c>
      <c r="F2394" t="inlineStr">
        <is>
          <t>P0101</t>
        </is>
      </c>
      <c r="G2394" t="inlineStr">
        <is>
          <t>Prod_0101</t>
        </is>
      </c>
      <c r="H2394" t="inlineStr">
        <is>
          <t>Food</t>
        </is>
      </c>
      <c r="I2394" t="n">
        <v>1</v>
      </c>
      <c r="J2394" t="n">
        <v>90.47</v>
      </c>
      <c r="K2394" t="n">
        <v>0</v>
      </c>
      <c r="L2394">
        <f>I2394*J2394*(1-K2394)</f>
        <v/>
      </c>
      <c r="M2394">
        <f>VLOOKUP(F2394,Products!A:D,4,FALSE)*I2394</f>
        <v/>
      </c>
      <c r="N2394">
        <f>L2394-M2394</f>
        <v/>
      </c>
    </row>
    <row r="2395">
      <c r="A2395" t="inlineStr">
        <is>
          <t>T1002393</t>
        </is>
      </c>
      <c r="B2395" t="inlineStr">
        <is>
          <t>2024-03-06</t>
        </is>
      </c>
      <c r="C2395" t="inlineStr">
        <is>
          <t>S029</t>
        </is>
      </c>
      <c r="D2395" t="inlineStr">
        <is>
          <t>Store_029</t>
        </is>
      </c>
      <c r="E2395" t="inlineStr">
        <is>
          <t>South</t>
        </is>
      </c>
      <c r="F2395" t="inlineStr">
        <is>
          <t>P0096</t>
        </is>
      </c>
      <c r="G2395" t="inlineStr">
        <is>
          <t>Prod_0096</t>
        </is>
      </c>
      <c r="H2395" t="inlineStr">
        <is>
          <t>Beverages</t>
        </is>
      </c>
      <c r="I2395" t="n">
        <v>3</v>
      </c>
      <c r="J2395" t="n">
        <v>526.24</v>
      </c>
      <c r="K2395" t="n">
        <v>0</v>
      </c>
      <c r="L2395">
        <f>I2395*J2395*(1-K2395)</f>
        <v/>
      </c>
      <c r="M2395">
        <f>VLOOKUP(F2395,Products!A:D,4,FALSE)*I2395</f>
        <v/>
      </c>
      <c r="N2395">
        <f>L2395-M2395</f>
        <v/>
      </c>
    </row>
    <row r="2396">
      <c r="A2396" t="inlineStr">
        <is>
          <t>T1002394</t>
        </is>
      </c>
      <c r="B2396" t="inlineStr">
        <is>
          <t>2023-12-26</t>
        </is>
      </c>
      <c r="C2396" t="inlineStr">
        <is>
          <t>S010</t>
        </is>
      </c>
      <c r="D2396" t="inlineStr">
        <is>
          <t>Store_010</t>
        </is>
      </c>
      <c r="E2396" t="inlineStr">
        <is>
          <t>North</t>
        </is>
      </c>
      <c r="F2396" t="inlineStr">
        <is>
          <t>P0035</t>
        </is>
      </c>
      <c r="G2396" t="inlineStr">
        <is>
          <t>Prod_0035</t>
        </is>
      </c>
      <c r="H2396" t="inlineStr">
        <is>
          <t>Beverages</t>
        </is>
      </c>
      <c r="I2396" t="n">
        <v>7</v>
      </c>
      <c r="J2396" t="n">
        <v>118.06</v>
      </c>
      <c r="K2396" t="n">
        <v>0.15</v>
      </c>
      <c r="L2396">
        <f>I2396*J2396*(1-K2396)</f>
        <v/>
      </c>
      <c r="M2396">
        <f>VLOOKUP(F2396,Products!A:D,4,FALSE)*I2396</f>
        <v/>
      </c>
      <c r="N2396">
        <f>L2396-M2396</f>
        <v/>
      </c>
    </row>
    <row r="2397">
      <c r="A2397" t="inlineStr">
        <is>
          <t>T1002395</t>
        </is>
      </c>
      <c r="B2397" t="inlineStr">
        <is>
          <t>2023-03-12</t>
        </is>
      </c>
      <c r="C2397" t="inlineStr">
        <is>
          <t>S033</t>
        </is>
      </c>
      <c r="D2397" t="inlineStr">
        <is>
          <t>Store_033</t>
        </is>
      </c>
      <c r="E2397" t="inlineStr">
        <is>
          <t>North</t>
        </is>
      </c>
      <c r="F2397" t="inlineStr">
        <is>
          <t>P0195</t>
        </is>
      </c>
      <c r="G2397" t="inlineStr">
        <is>
          <t>Prod_0195</t>
        </is>
      </c>
      <c r="H2397" t="inlineStr">
        <is>
          <t>Food</t>
        </is>
      </c>
      <c r="I2397" t="n">
        <v>2</v>
      </c>
      <c r="J2397" t="n">
        <v>430.39</v>
      </c>
      <c r="K2397" t="n">
        <v>0</v>
      </c>
      <c r="L2397">
        <f>I2397*J2397*(1-K2397)</f>
        <v/>
      </c>
      <c r="M2397">
        <f>VLOOKUP(F2397,Products!A:D,4,FALSE)*I2397</f>
        <v/>
      </c>
      <c r="N2397">
        <f>L2397-M2397</f>
        <v/>
      </c>
    </row>
    <row r="2398">
      <c r="A2398" t="inlineStr">
        <is>
          <t>T1002396</t>
        </is>
      </c>
      <c r="B2398" t="inlineStr">
        <is>
          <t>2024-01-31</t>
        </is>
      </c>
      <c r="C2398" t="inlineStr">
        <is>
          <t>S024</t>
        </is>
      </c>
      <c r="D2398" t="inlineStr">
        <is>
          <t>Store_024</t>
        </is>
      </c>
      <c r="E2398" t="inlineStr">
        <is>
          <t>South</t>
        </is>
      </c>
      <c r="F2398" t="inlineStr">
        <is>
          <t>P0029</t>
        </is>
      </c>
      <c r="G2398" t="inlineStr">
        <is>
          <t>Prod_0029</t>
        </is>
      </c>
      <c r="H2398" t="inlineStr">
        <is>
          <t>Clothing</t>
        </is>
      </c>
      <c r="I2398" t="n">
        <v>5</v>
      </c>
      <c r="J2398" t="n">
        <v>691.03</v>
      </c>
      <c r="K2398" t="n">
        <v>0.15</v>
      </c>
      <c r="L2398">
        <f>I2398*J2398*(1-K2398)</f>
        <v/>
      </c>
      <c r="M2398">
        <f>VLOOKUP(F2398,Products!A:D,4,FALSE)*I2398</f>
        <v/>
      </c>
      <c r="N2398">
        <f>L2398-M2398</f>
        <v/>
      </c>
    </row>
    <row r="2399">
      <c r="A2399" t="inlineStr">
        <is>
          <t>T1002397</t>
        </is>
      </c>
      <c r="B2399" t="inlineStr">
        <is>
          <t>2024-09-19</t>
        </is>
      </c>
      <c r="C2399" t="inlineStr">
        <is>
          <t>S001</t>
        </is>
      </c>
      <c r="D2399" t="inlineStr">
        <is>
          <t>Store_001</t>
        </is>
      </c>
      <c r="E2399" t="inlineStr">
        <is>
          <t>West</t>
        </is>
      </c>
      <c r="F2399" t="inlineStr">
        <is>
          <t>P0189</t>
        </is>
      </c>
      <c r="G2399" t="inlineStr">
        <is>
          <t>Prod_0189</t>
        </is>
      </c>
      <c r="H2399" t="inlineStr">
        <is>
          <t>Food</t>
        </is>
      </c>
      <c r="I2399" t="n">
        <v>2</v>
      </c>
      <c r="J2399" t="n">
        <v>764.6799999999999</v>
      </c>
      <c r="K2399" t="n">
        <v>0.15</v>
      </c>
      <c r="L2399">
        <f>I2399*J2399*(1-K2399)</f>
        <v/>
      </c>
      <c r="M2399">
        <f>VLOOKUP(F2399,Products!A:D,4,FALSE)*I2399</f>
        <v/>
      </c>
      <c r="N2399">
        <f>L2399-M2399</f>
        <v/>
      </c>
    </row>
    <row r="2400">
      <c r="A2400" t="inlineStr">
        <is>
          <t>T1002398</t>
        </is>
      </c>
      <c r="B2400" t="inlineStr">
        <is>
          <t>2025-01-02</t>
        </is>
      </c>
      <c r="C2400" t="inlineStr">
        <is>
          <t>S037</t>
        </is>
      </c>
      <c r="D2400" t="inlineStr">
        <is>
          <t>Store_037</t>
        </is>
      </c>
      <c r="E2400" t="inlineStr">
        <is>
          <t>East</t>
        </is>
      </c>
      <c r="F2400" t="inlineStr">
        <is>
          <t>P0081</t>
        </is>
      </c>
      <c r="G2400" t="inlineStr">
        <is>
          <t>Prod_0081</t>
        </is>
      </c>
      <c r="H2400" t="inlineStr">
        <is>
          <t>Electronics</t>
        </is>
      </c>
      <c r="I2400" t="n">
        <v>8</v>
      </c>
      <c r="J2400" t="n">
        <v>281.21</v>
      </c>
      <c r="K2400" t="n">
        <v>0.05</v>
      </c>
      <c r="L2400">
        <f>I2400*J2400*(1-K2400)</f>
        <v/>
      </c>
      <c r="M2400">
        <f>VLOOKUP(F2400,Products!A:D,4,FALSE)*I2400</f>
        <v/>
      </c>
      <c r="N2400">
        <f>L2400-M2400</f>
        <v/>
      </c>
    </row>
    <row r="2401">
      <c r="A2401" t="inlineStr">
        <is>
          <t>T1002399</t>
        </is>
      </c>
      <c r="B2401" t="inlineStr">
        <is>
          <t>2025-03-25</t>
        </is>
      </c>
      <c r="C2401" t="inlineStr">
        <is>
          <t>S008</t>
        </is>
      </c>
      <c r="D2401" t="inlineStr">
        <is>
          <t>Store_008</t>
        </is>
      </c>
      <c r="E2401" t="inlineStr">
        <is>
          <t>East</t>
        </is>
      </c>
      <c r="F2401" t="inlineStr">
        <is>
          <t>P0090</t>
        </is>
      </c>
      <c r="G2401" t="inlineStr">
        <is>
          <t>Prod_0090</t>
        </is>
      </c>
      <c r="H2401" t="inlineStr">
        <is>
          <t>Toys</t>
        </is>
      </c>
      <c r="I2401" t="n">
        <v>1</v>
      </c>
      <c r="J2401" t="n">
        <v>526.91</v>
      </c>
      <c r="K2401" t="n">
        <v>0.1</v>
      </c>
      <c r="L2401">
        <f>I2401*J2401*(1-K2401)</f>
        <v/>
      </c>
      <c r="M2401">
        <f>VLOOKUP(F2401,Products!A:D,4,FALSE)*I2401</f>
        <v/>
      </c>
      <c r="N2401">
        <f>L2401-M2401</f>
        <v/>
      </c>
    </row>
    <row r="2402">
      <c r="A2402" t="inlineStr">
        <is>
          <t>T1002400</t>
        </is>
      </c>
      <c r="B2402" t="inlineStr">
        <is>
          <t>2023-03-03</t>
        </is>
      </c>
      <c r="C2402" t="inlineStr">
        <is>
          <t>S049</t>
        </is>
      </c>
      <c r="D2402" t="inlineStr">
        <is>
          <t>Store_049</t>
        </is>
      </c>
      <c r="E2402" t="inlineStr">
        <is>
          <t>North</t>
        </is>
      </c>
      <c r="F2402" t="inlineStr">
        <is>
          <t>P0076</t>
        </is>
      </c>
      <c r="G2402" t="inlineStr">
        <is>
          <t>Prod_0076</t>
        </is>
      </c>
      <c r="H2402" t="inlineStr">
        <is>
          <t>Clothing</t>
        </is>
      </c>
      <c r="I2402" t="n">
        <v>1</v>
      </c>
      <c r="J2402" t="n">
        <v>460.2</v>
      </c>
      <c r="K2402" t="n">
        <v>0.1</v>
      </c>
      <c r="L2402">
        <f>I2402*J2402*(1-K2402)</f>
        <v/>
      </c>
      <c r="M2402">
        <f>VLOOKUP(F2402,Products!A:D,4,FALSE)*I2402</f>
        <v/>
      </c>
      <c r="N2402">
        <f>L2402-M2402</f>
        <v/>
      </c>
    </row>
    <row r="2403">
      <c r="A2403" t="inlineStr">
        <is>
          <t>T1002401</t>
        </is>
      </c>
      <c r="B2403" t="inlineStr">
        <is>
          <t>2025-05-22</t>
        </is>
      </c>
      <c r="C2403" t="inlineStr">
        <is>
          <t>S038</t>
        </is>
      </c>
      <c r="D2403" t="inlineStr">
        <is>
          <t>Store_038</t>
        </is>
      </c>
      <c r="E2403" t="inlineStr">
        <is>
          <t>East</t>
        </is>
      </c>
      <c r="F2403" t="inlineStr">
        <is>
          <t>P0046</t>
        </is>
      </c>
      <c r="G2403" t="inlineStr">
        <is>
          <t>Prod_0046</t>
        </is>
      </c>
      <c r="H2403" t="inlineStr">
        <is>
          <t>Electronics</t>
        </is>
      </c>
      <c r="I2403" t="n">
        <v>9</v>
      </c>
      <c r="J2403" t="n">
        <v>71.09</v>
      </c>
      <c r="K2403" t="n">
        <v>0.15</v>
      </c>
      <c r="L2403">
        <f>I2403*J2403*(1-K2403)</f>
        <v/>
      </c>
      <c r="M2403">
        <f>VLOOKUP(F2403,Products!A:D,4,FALSE)*I2403</f>
        <v/>
      </c>
      <c r="N2403">
        <f>L2403-M2403</f>
        <v/>
      </c>
    </row>
    <row r="2404">
      <c r="A2404" t="inlineStr">
        <is>
          <t>T1002402</t>
        </is>
      </c>
      <c r="B2404" t="inlineStr">
        <is>
          <t>2024-01-13</t>
        </is>
      </c>
      <c r="C2404" t="inlineStr">
        <is>
          <t>S030</t>
        </is>
      </c>
      <c r="D2404" t="inlineStr">
        <is>
          <t>Store_030</t>
        </is>
      </c>
      <c r="E2404" t="inlineStr">
        <is>
          <t>North</t>
        </is>
      </c>
      <c r="F2404" t="inlineStr">
        <is>
          <t>P0106</t>
        </is>
      </c>
      <c r="G2404" t="inlineStr">
        <is>
          <t>Prod_0106</t>
        </is>
      </c>
      <c r="H2404" t="inlineStr">
        <is>
          <t>Electronics</t>
        </is>
      </c>
      <c r="I2404" t="n">
        <v>5</v>
      </c>
      <c r="J2404" t="n">
        <v>810.6</v>
      </c>
      <c r="K2404" t="n">
        <v>0</v>
      </c>
      <c r="L2404">
        <f>I2404*J2404*(1-K2404)</f>
        <v/>
      </c>
      <c r="M2404">
        <f>VLOOKUP(F2404,Products!A:D,4,FALSE)*I2404</f>
        <v/>
      </c>
      <c r="N2404">
        <f>L2404-M2404</f>
        <v/>
      </c>
    </row>
    <row r="2405">
      <c r="A2405" t="inlineStr">
        <is>
          <t>T1002403</t>
        </is>
      </c>
      <c r="B2405" t="inlineStr">
        <is>
          <t>2025-01-04</t>
        </is>
      </c>
      <c r="C2405" t="inlineStr">
        <is>
          <t>S032</t>
        </is>
      </c>
      <c r="D2405" t="inlineStr">
        <is>
          <t>Store_032</t>
        </is>
      </c>
      <c r="E2405" t="inlineStr">
        <is>
          <t>Central</t>
        </is>
      </c>
      <c r="F2405" t="inlineStr">
        <is>
          <t>P0190</t>
        </is>
      </c>
      <c r="G2405" t="inlineStr">
        <is>
          <t>Prod_0190</t>
        </is>
      </c>
      <c r="H2405" t="inlineStr">
        <is>
          <t>Household</t>
        </is>
      </c>
      <c r="I2405" t="n">
        <v>6</v>
      </c>
      <c r="J2405" t="n">
        <v>305.61</v>
      </c>
      <c r="K2405" t="n">
        <v>0</v>
      </c>
      <c r="L2405">
        <f>I2405*J2405*(1-K2405)</f>
        <v/>
      </c>
      <c r="M2405">
        <f>VLOOKUP(F2405,Products!A:D,4,FALSE)*I2405</f>
        <v/>
      </c>
      <c r="N2405">
        <f>L2405-M2405</f>
        <v/>
      </c>
    </row>
    <row r="2406">
      <c r="A2406" t="inlineStr">
        <is>
          <t>T1002404</t>
        </is>
      </c>
      <c r="B2406" t="inlineStr">
        <is>
          <t>2024-04-26</t>
        </is>
      </c>
      <c r="C2406" t="inlineStr">
        <is>
          <t>S017</t>
        </is>
      </c>
      <c r="D2406" t="inlineStr">
        <is>
          <t>Store_017</t>
        </is>
      </c>
      <c r="E2406" t="inlineStr">
        <is>
          <t>South</t>
        </is>
      </c>
      <c r="F2406" t="inlineStr">
        <is>
          <t>P0015</t>
        </is>
      </c>
      <c r="G2406" t="inlineStr">
        <is>
          <t>Prod_0015</t>
        </is>
      </c>
      <c r="H2406" t="inlineStr">
        <is>
          <t>Food</t>
        </is>
      </c>
      <c r="I2406" t="n">
        <v>6</v>
      </c>
      <c r="J2406" t="n">
        <v>84.48</v>
      </c>
      <c r="K2406" t="n">
        <v>0.15</v>
      </c>
      <c r="L2406">
        <f>I2406*J2406*(1-K2406)</f>
        <v/>
      </c>
      <c r="M2406">
        <f>VLOOKUP(F2406,Products!A:D,4,FALSE)*I2406</f>
        <v/>
      </c>
      <c r="N2406">
        <f>L2406-M2406</f>
        <v/>
      </c>
    </row>
    <row r="2407">
      <c r="A2407" t="inlineStr">
        <is>
          <t>T1002405</t>
        </is>
      </c>
      <c r="B2407" t="inlineStr">
        <is>
          <t>2025-03-06</t>
        </is>
      </c>
      <c r="C2407" t="inlineStr">
        <is>
          <t>S033</t>
        </is>
      </c>
      <c r="D2407" t="inlineStr">
        <is>
          <t>Store_033</t>
        </is>
      </c>
      <c r="E2407" t="inlineStr">
        <is>
          <t>North</t>
        </is>
      </c>
      <c r="F2407" t="inlineStr">
        <is>
          <t>P0032</t>
        </is>
      </c>
      <c r="G2407" t="inlineStr">
        <is>
          <t>Prod_0032</t>
        </is>
      </c>
      <c r="H2407" t="inlineStr">
        <is>
          <t>Beverages</t>
        </is>
      </c>
      <c r="I2407" t="n">
        <v>8</v>
      </c>
      <c r="J2407" t="n">
        <v>285.32</v>
      </c>
      <c r="K2407" t="n">
        <v>0</v>
      </c>
      <c r="L2407">
        <f>I2407*J2407*(1-K2407)</f>
        <v/>
      </c>
      <c r="M2407">
        <f>VLOOKUP(F2407,Products!A:D,4,FALSE)*I2407</f>
        <v/>
      </c>
      <c r="N2407">
        <f>L2407-M2407</f>
        <v/>
      </c>
    </row>
    <row r="2408">
      <c r="A2408" t="inlineStr">
        <is>
          <t>T1002406</t>
        </is>
      </c>
      <c r="B2408" t="inlineStr">
        <is>
          <t>2024-08-27</t>
        </is>
      </c>
      <c r="C2408" t="inlineStr">
        <is>
          <t>S031</t>
        </is>
      </c>
      <c r="D2408" t="inlineStr">
        <is>
          <t>Store_031</t>
        </is>
      </c>
      <c r="E2408" t="inlineStr">
        <is>
          <t>Central</t>
        </is>
      </c>
      <c r="F2408" t="inlineStr">
        <is>
          <t>P0026</t>
        </is>
      </c>
      <c r="G2408" t="inlineStr">
        <is>
          <t>Prod_0026</t>
        </is>
      </c>
      <c r="H2408" t="inlineStr">
        <is>
          <t>Beverages</t>
        </is>
      </c>
      <c r="I2408" t="n">
        <v>2</v>
      </c>
      <c r="J2408" t="n">
        <v>974.28</v>
      </c>
      <c r="K2408" t="n">
        <v>0.15</v>
      </c>
      <c r="L2408">
        <f>I2408*J2408*(1-K2408)</f>
        <v/>
      </c>
      <c r="M2408">
        <f>VLOOKUP(F2408,Products!A:D,4,FALSE)*I2408</f>
        <v/>
      </c>
      <c r="N2408">
        <f>L2408-M2408</f>
        <v/>
      </c>
    </row>
    <row r="2409">
      <c r="A2409" t="inlineStr">
        <is>
          <t>T1002407</t>
        </is>
      </c>
      <c r="B2409" t="inlineStr">
        <is>
          <t>2024-04-17</t>
        </is>
      </c>
      <c r="C2409" t="inlineStr">
        <is>
          <t>S034</t>
        </is>
      </c>
      <c r="D2409" t="inlineStr">
        <is>
          <t>Store_034</t>
        </is>
      </c>
      <c r="E2409" t="inlineStr">
        <is>
          <t>Central</t>
        </is>
      </c>
      <c r="F2409" t="inlineStr">
        <is>
          <t>P0042</t>
        </is>
      </c>
      <c r="G2409" t="inlineStr">
        <is>
          <t>Prod_0042</t>
        </is>
      </c>
      <c r="H2409" t="inlineStr">
        <is>
          <t>Electronics</t>
        </is>
      </c>
      <c r="I2409" t="n">
        <v>2</v>
      </c>
      <c r="J2409" t="n">
        <v>810.9299999999999</v>
      </c>
      <c r="K2409" t="n">
        <v>0</v>
      </c>
      <c r="L2409">
        <f>I2409*J2409*(1-K2409)</f>
        <v/>
      </c>
      <c r="M2409">
        <f>VLOOKUP(F2409,Products!A:D,4,FALSE)*I2409</f>
        <v/>
      </c>
      <c r="N2409">
        <f>L2409-M2409</f>
        <v/>
      </c>
    </row>
    <row r="2410">
      <c r="A2410" t="inlineStr">
        <is>
          <t>T1002408</t>
        </is>
      </c>
      <c r="B2410" t="inlineStr">
        <is>
          <t>2025-03-03</t>
        </is>
      </c>
      <c r="C2410" t="inlineStr">
        <is>
          <t>S044</t>
        </is>
      </c>
      <c r="D2410" t="inlineStr">
        <is>
          <t>Store_044</t>
        </is>
      </c>
      <c r="E2410" t="inlineStr">
        <is>
          <t>North</t>
        </is>
      </c>
      <c r="F2410" t="inlineStr">
        <is>
          <t>P0033</t>
        </is>
      </c>
      <c r="G2410" t="inlineStr">
        <is>
          <t>Prod_0033</t>
        </is>
      </c>
      <c r="H2410" t="inlineStr">
        <is>
          <t>Food</t>
        </is>
      </c>
      <c r="I2410" t="n">
        <v>4</v>
      </c>
      <c r="J2410" t="n">
        <v>488.34</v>
      </c>
      <c r="K2410" t="n">
        <v>0.1</v>
      </c>
      <c r="L2410">
        <f>I2410*J2410*(1-K2410)</f>
        <v/>
      </c>
      <c r="M2410">
        <f>VLOOKUP(F2410,Products!A:D,4,FALSE)*I2410</f>
        <v/>
      </c>
      <c r="N2410">
        <f>L2410-M2410</f>
        <v/>
      </c>
    </row>
    <row r="2411">
      <c r="A2411" t="inlineStr">
        <is>
          <t>T1002409</t>
        </is>
      </c>
      <c r="B2411" t="inlineStr">
        <is>
          <t>2024-10-16</t>
        </is>
      </c>
      <c r="C2411" t="inlineStr">
        <is>
          <t>S008</t>
        </is>
      </c>
      <c r="D2411" t="inlineStr">
        <is>
          <t>Store_008</t>
        </is>
      </c>
      <c r="E2411" t="inlineStr">
        <is>
          <t>East</t>
        </is>
      </c>
      <c r="F2411" t="inlineStr">
        <is>
          <t>P0145</t>
        </is>
      </c>
      <c r="G2411" t="inlineStr">
        <is>
          <t>Prod_0145</t>
        </is>
      </c>
      <c r="H2411" t="inlineStr">
        <is>
          <t>Electronics</t>
        </is>
      </c>
      <c r="I2411" t="n">
        <v>1</v>
      </c>
      <c r="J2411" t="n">
        <v>645.53</v>
      </c>
      <c r="K2411" t="n">
        <v>0.05</v>
      </c>
      <c r="L2411">
        <f>I2411*J2411*(1-K2411)</f>
        <v/>
      </c>
      <c r="M2411">
        <f>VLOOKUP(F2411,Products!A:D,4,FALSE)*I2411</f>
        <v/>
      </c>
      <c r="N2411">
        <f>L2411-M2411</f>
        <v/>
      </c>
    </row>
    <row r="2412">
      <c r="A2412" t="inlineStr">
        <is>
          <t>T1002410</t>
        </is>
      </c>
      <c r="B2412" t="inlineStr">
        <is>
          <t>2023-02-26</t>
        </is>
      </c>
      <c r="C2412" t="inlineStr">
        <is>
          <t>S044</t>
        </is>
      </c>
      <c r="D2412" t="inlineStr">
        <is>
          <t>Store_044</t>
        </is>
      </c>
      <c r="E2412" t="inlineStr">
        <is>
          <t>North</t>
        </is>
      </c>
      <c r="F2412" t="inlineStr">
        <is>
          <t>P0164</t>
        </is>
      </c>
      <c r="G2412" t="inlineStr">
        <is>
          <t>Prod_0164</t>
        </is>
      </c>
      <c r="H2412" t="inlineStr">
        <is>
          <t>Food</t>
        </is>
      </c>
      <c r="I2412" t="n">
        <v>8</v>
      </c>
      <c r="J2412" t="n">
        <v>657.25</v>
      </c>
      <c r="K2412" t="n">
        <v>0.05</v>
      </c>
      <c r="L2412">
        <f>I2412*J2412*(1-K2412)</f>
        <v/>
      </c>
      <c r="M2412">
        <f>VLOOKUP(F2412,Products!A:D,4,FALSE)*I2412</f>
        <v/>
      </c>
      <c r="N2412">
        <f>L2412-M2412</f>
        <v/>
      </c>
    </row>
    <row r="2413">
      <c r="A2413" t="inlineStr">
        <is>
          <t>T1002411</t>
        </is>
      </c>
      <c r="B2413" t="inlineStr">
        <is>
          <t>2025-03-08</t>
        </is>
      </c>
      <c r="C2413" t="inlineStr">
        <is>
          <t>S018</t>
        </is>
      </c>
      <c r="D2413" t="inlineStr">
        <is>
          <t>Store_018</t>
        </is>
      </c>
      <c r="E2413" t="inlineStr">
        <is>
          <t>South</t>
        </is>
      </c>
      <c r="F2413" t="inlineStr">
        <is>
          <t>P0072</t>
        </is>
      </c>
      <c r="G2413" t="inlineStr">
        <is>
          <t>Prod_0072</t>
        </is>
      </c>
      <c r="H2413" t="inlineStr">
        <is>
          <t>Food</t>
        </is>
      </c>
      <c r="I2413" t="n">
        <v>7</v>
      </c>
      <c r="J2413" t="n">
        <v>607.48</v>
      </c>
      <c r="K2413" t="n">
        <v>0</v>
      </c>
      <c r="L2413">
        <f>I2413*J2413*(1-K2413)</f>
        <v/>
      </c>
      <c r="M2413">
        <f>VLOOKUP(F2413,Products!A:D,4,FALSE)*I2413</f>
        <v/>
      </c>
      <c r="N2413">
        <f>L2413-M2413</f>
        <v/>
      </c>
    </row>
    <row r="2414">
      <c r="A2414" t="inlineStr">
        <is>
          <t>T1002412</t>
        </is>
      </c>
      <c r="B2414" t="inlineStr">
        <is>
          <t>2025-05-20</t>
        </is>
      </c>
      <c r="C2414" t="inlineStr">
        <is>
          <t>S002</t>
        </is>
      </c>
      <c r="D2414" t="inlineStr">
        <is>
          <t>Store_002</t>
        </is>
      </c>
      <c r="E2414" t="inlineStr">
        <is>
          <t>South</t>
        </is>
      </c>
      <c r="F2414" t="inlineStr">
        <is>
          <t>P0075</t>
        </is>
      </c>
      <c r="G2414" t="inlineStr">
        <is>
          <t>Prod_0075</t>
        </is>
      </c>
      <c r="H2414" t="inlineStr">
        <is>
          <t>Beverages</t>
        </is>
      </c>
      <c r="I2414" t="n">
        <v>8</v>
      </c>
      <c r="J2414" t="n">
        <v>774.95</v>
      </c>
      <c r="K2414" t="n">
        <v>0.2</v>
      </c>
      <c r="L2414">
        <f>I2414*J2414*(1-K2414)</f>
        <v/>
      </c>
      <c r="M2414">
        <f>VLOOKUP(F2414,Products!A:D,4,FALSE)*I2414</f>
        <v/>
      </c>
      <c r="N2414">
        <f>L2414-M2414</f>
        <v/>
      </c>
    </row>
    <row r="2415">
      <c r="A2415" t="inlineStr">
        <is>
          <t>T1002413</t>
        </is>
      </c>
      <c r="B2415" t="inlineStr">
        <is>
          <t>2023-01-28</t>
        </is>
      </c>
      <c r="C2415" t="inlineStr">
        <is>
          <t>S011</t>
        </is>
      </c>
      <c r="D2415" t="inlineStr">
        <is>
          <t>Store_011</t>
        </is>
      </c>
      <c r="E2415" t="inlineStr">
        <is>
          <t>South</t>
        </is>
      </c>
      <c r="F2415" t="inlineStr">
        <is>
          <t>P0156</t>
        </is>
      </c>
      <c r="G2415" t="inlineStr">
        <is>
          <t>Prod_0156</t>
        </is>
      </c>
      <c r="H2415" t="inlineStr">
        <is>
          <t>Toys</t>
        </is>
      </c>
      <c r="I2415" t="n">
        <v>8</v>
      </c>
      <c r="J2415" t="n">
        <v>344.73</v>
      </c>
      <c r="K2415" t="n">
        <v>0.05</v>
      </c>
      <c r="L2415">
        <f>I2415*J2415*(1-K2415)</f>
        <v/>
      </c>
      <c r="M2415">
        <f>VLOOKUP(F2415,Products!A:D,4,FALSE)*I2415</f>
        <v/>
      </c>
      <c r="N2415">
        <f>L2415-M2415</f>
        <v/>
      </c>
    </row>
    <row r="2416">
      <c r="A2416" t="inlineStr">
        <is>
          <t>T1002414</t>
        </is>
      </c>
      <c r="B2416" t="inlineStr">
        <is>
          <t>2025-08-25</t>
        </is>
      </c>
      <c r="C2416" t="inlineStr">
        <is>
          <t>S004</t>
        </is>
      </c>
      <c r="D2416" t="inlineStr">
        <is>
          <t>Store_004</t>
        </is>
      </c>
      <c r="E2416" t="inlineStr">
        <is>
          <t>Central</t>
        </is>
      </c>
      <c r="F2416" t="inlineStr">
        <is>
          <t>P0094</t>
        </is>
      </c>
      <c r="G2416" t="inlineStr">
        <is>
          <t>Prod_0094</t>
        </is>
      </c>
      <c r="H2416" t="inlineStr">
        <is>
          <t>Toys</t>
        </is>
      </c>
      <c r="I2416" t="n">
        <v>7</v>
      </c>
      <c r="J2416" t="n">
        <v>733.59</v>
      </c>
      <c r="K2416" t="n">
        <v>0</v>
      </c>
      <c r="L2416">
        <f>I2416*J2416*(1-K2416)</f>
        <v/>
      </c>
      <c r="M2416">
        <f>VLOOKUP(F2416,Products!A:D,4,FALSE)*I2416</f>
        <v/>
      </c>
      <c r="N2416">
        <f>L2416-M2416</f>
        <v/>
      </c>
    </row>
    <row r="2417">
      <c r="A2417" t="inlineStr">
        <is>
          <t>T1002415</t>
        </is>
      </c>
      <c r="B2417" t="inlineStr">
        <is>
          <t>2025-02-19</t>
        </is>
      </c>
      <c r="C2417" t="inlineStr">
        <is>
          <t>S002</t>
        </is>
      </c>
      <c r="D2417" t="inlineStr">
        <is>
          <t>Store_002</t>
        </is>
      </c>
      <c r="E2417" t="inlineStr">
        <is>
          <t>South</t>
        </is>
      </c>
      <c r="F2417" t="inlineStr">
        <is>
          <t>P0050</t>
        </is>
      </c>
      <c r="G2417" t="inlineStr">
        <is>
          <t>Prod_0050</t>
        </is>
      </c>
      <c r="H2417" t="inlineStr">
        <is>
          <t>Household</t>
        </is>
      </c>
      <c r="I2417" t="n">
        <v>6</v>
      </c>
      <c r="J2417" t="n">
        <v>506.56</v>
      </c>
      <c r="K2417" t="n">
        <v>0.1</v>
      </c>
      <c r="L2417">
        <f>I2417*J2417*(1-K2417)</f>
        <v/>
      </c>
      <c r="M2417">
        <f>VLOOKUP(F2417,Products!A:D,4,FALSE)*I2417</f>
        <v/>
      </c>
      <c r="N2417">
        <f>L2417-M2417</f>
        <v/>
      </c>
    </row>
    <row r="2418">
      <c r="A2418" t="inlineStr">
        <is>
          <t>T1002416</t>
        </is>
      </c>
      <c r="B2418" t="inlineStr">
        <is>
          <t>2025-07-08</t>
        </is>
      </c>
      <c r="C2418" t="inlineStr">
        <is>
          <t>S043</t>
        </is>
      </c>
      <c r="D2418" t="inlineStr">
        <is>
          <t>Store_043</t>
        </is>
      </c>
      <c r="E2418" t="inlineStr">
        <is>
          <t>East</t>
        </is>
      </c>
      <c r="F2418" t="inlineStr">
        <is>
          <t>P0112</t>
        </is>
      </c>
      <c r="G2418" t="inlineStr">
        <is>
          <t>Prod_0112</t>
        </is>
      </c>
      <c r="H2418" t="inlineStr">
        <is>
          <t>Beverages</t>
        </is>
      </c>
      <c r="I2418" t="n">
        <v>4</v>
      </c>
      <c r="J2418" t="n">
        <v>738.11</v>
      </c>
      <c r="K2418" t="n">
        <v>0</v>
      </c>
      <c r="L2418">
        <f>I2418*J2418*(1-K2418)</f>
        <v/>
      </c>
      <c r="M2418">
        <f>VLOOKUP(F2418,Products!A:D,4,FALSE)*I2418</f>
        <v/>
      </c>
      <c r="N2418">
        <f>L2418-M2418</f>
        <v/>
      </c>
    </row>
    <row r="2419">
      <c r="A2419" t="inlineStr">
        <is>
          <t>T1002417</t>
        </is>
      </c>
      <c r="B2419" t="inlineStr">
        <is>
          <t>2024-11-19</t>
        </is>
      </c>
      <c r="C2419" t="inlineStr">
        <is>
          <t>S001</t>
        </is>
      </c>
      <c r="D2419" t="inlineStr">
        <is>
          <t>Store_001</t>
        </is>
      </c>
      <c r="E2419" t="inlineStr">
        <is>
          <t>West</t>
        </is>
      </c>
      <c r="F2419" t="inlineStr">
        <is>
          <t>P0183</t>
        </is>
      </c>
      <c r="G2419" t="inlineStr">
        <is>
          <t>Prod_0183</t>
        </is>
      </c>
      <c r="H2419" t="inlineStr">
        <is>
          <t>Stationery</t>
        </is>
      </c>
      <c r="I2419" t="n">
        <v>2</v>
      </c>
      <c r="J2419" t="n">
        <v>865.46</v>
      </c>
      <c r="K2419" t="n">
        <v>0</v>
      </c>
      <c r="L2419">
        <f>I2419*J2419*(1-K2419)</f>
        <v/>
      </c>
      <c r="M2419">
        <f>VLOOKUP(F2419,Products!A:D,4,FALSE)*I2419</f>
        <v/>
      </c>
      <c r="N2419">
        <f>L2419-M2419</f>
        <v/>
      </c>
    </row>
    <row r="2420">
      <c r="A2420" t="inlineStr">
        <is>
          <t>T1002418</t>
        </is>
      </c>
      <c r="B2420" t="inlineStr">
        <is>
          <t>2024-02-18</t>
        </is>
      </c>
      <c r="C2420" t="inlineStr">
        <is>
          <t>S044</t>
        </is>
      </c>
      <c r="D2420" t="inlineStr">
        <is>
          <t>Store_044</t>
        </is>
      </c>
      <c r="E2420" t="inlineStr">
        <is>
          <t>North</t>
        </is>
      </c>
      <c r="F2420" t="inlineStr">
        <is>
          <t>P0199</t>
        </is>
      </c>
      <c r="G2420" t="inlineStr">
        <is>
          <t>Prod_0199</t>
        </is>
      </c>
      <c r="H2420" t="inlineStr">
        <is>
          <t>Beverages</t>
        </is>
      </c>
      <c r="I2420" t="n">
        <v>3</v>
      </c>
      <c r="J2420" t="n">
        <v>121.4</v>
      </c>
      <c r="K2420" t="n">
        <v>0</v>
      </c>
      <c r="L2420">
        <f>I2420*J2420*(1-K2420)</f>
        <v/>
      </c>
      <c r="M2420">
        <f>VLOOKUP(F2420,Products!A:D,4,FALSE)*I2420</f>
        <v/>
      </c>
      <c r="N2420">
        <f>L2420-M2420</f>
        <v/>
      </c>
    </row>
    <row r="2421">
      <c r="A2421" t="inlineStr">
        <is>
          <t>T1002419</t>
        </is>
      </c>
      <c r="B2421" t="inlineStr">
        <is>
          <t>2023-07-08</t>
        </is>
      </c>
      <c r="C2421" t="inlineStr">
        <is>
          <t>S018</t>
        </is>
      </c>
      <c r="D2421" t="inlineStr">
        <is>
          <t>Store_018</t>
        </is>
      </c>
      <c r="E2421" t="inlineStr">
        <is>
          <t>South</t>
        </is>
      </c>
      <c r="F2421" t="inlineStr">
        <is>
          <t>P0077</t>
        </is>
      </c>
      <c r="G2421" t="inlineStr">
        <is>
          <t>Prod_0077</t>
        </is>
      </c>
      <c r="H2421" t="inlineStr">
        <is>
          <t>Beverages</t>
        </is>
      </c>
      <c r="I2421" t="n">
        <v>3</v>
      </c>
      <c r="J2421" t="n">
        <v>43.79</v>
      </c>
      <c r="K2421" t="n">
        <v>0.15</v>
      </c>
      <c r="L2421">
        <f>I2421*J2421*(1-K2421)</f>
        <v/>
      </c>
      <c r="M2421">
        <f>VLOOKUP(F2421,Products!A:D,4,FALSE)*I2421</f>
        <v/>
      </c>
      <c r="N2421">
        <f>L2421-M2421</f>
        <v/>
      </c>
    </row>
    <row r="2422">
      <c r="A2422" t="inlineStr">
        <is>
          <t>T1002420</t>
        </is>
      </c>
      <c r="B2422" t="inlineStr">
        <is>
          <t>2024-07-05</t>
        </is>
      </c>
      <c r="C2422" t="inlineStr">
        <is>
          <t>S010</t>
        </is>
      </c>
      <c r="D2422" t="inlineStr">
        <is>
          <t>Store_010</t>
        </is>
      </c>
      <c r="E2422" t="inlineStr">
        <is>
          <t>North</t>
        </is>
      </c>
      <c r="F2422" t="inlineStr">
        <is>
          <t>P0054</t>
        </is>
      </c>
      <c r="G2422" t="inlineStr">
        <is>
          <t>Prod_0054</t>
        </is>
      </c>
      <c r="H2422" t="inlineStr">
        <is>
          <t>Food</t>
        </is>
      </c>
      <c r="I2422" t="n">
        <v>9</v>
      </c>
      <c r="J2422" t="n">
        <v>565.84</v>
      </c>
      <c r="K2422" t="n">
        <v>0</v>
      </c>
      <c r="L2422">
        <f>I2422*J2422*(1-K2422)</f>
        <v/>
      </c>
      <c r="M2422">
        <f>VLOOKUP(F2422,Products!A:D,4,FALSE)*I2422</f>
        <v/>
      </c>
      <c r="N2422">
        <f>L2422-M2422</f>
        <v/>
      </c>
    </row>
    <row r="2423">
      <c r="A2423" t="inlineStr">
        <is>
          <t>T1002421</t>
        </is>
      </c>
      <c r="B2423" t="inlineStr">
        <is>
          <t>2024-01-26</t>
        </is>
      </c>
      <c r="C2423" t="inlineStr">
        <is>
          <t>S047</t>
        </is>
      </c>
      <c r="D2423" t="inlineStr">
        <is>
          <t>Store_047</t>
        </is>
      </c>
      <c r="E2423" t="inlineStr">
        <is>
          <t>North</t>
        </is>
      </c>
      <c r="F2423" t="inlineStr">
        <is>
          <t>P0093</t>
        </is>
      </c>
      <c r="G2423" t="inlineStr">
        <is>
          <t>Prod_0093</t>
        </is>
      </c>
      <c r="H2423" t="inlineStr">
        <is>
          <t>Electronics</t>
        </is>
      </c>
      <c r="I2423" t="n">
        <v>6</v>
      </c>
      <c r="J2423" t="n">
        <v>253.65</v>
      </c>
      <c r="K2423" t="n">
        <v>0</v>
      </c>
      <c r="L2423">
        <f>I2423*J2423*(1-K2423)</f>
        <v/>
      </c>
      <c r="M2423">
        <f>VLOOKUP(F2423,Products!A:D,4,FALSE)*I2423</f>
        <v/>
      </c>
      <c r="N2423">
        <f>L2423-M2423</f>
        <v/>
      </c>
    </row>
    <row r="2424">
      <c r="A2424" t="inlineStr">
        <is>
          <t>T1002422</t>
        </is>
      </c>
      <c r="B2424" t="inlineStr">
        <is>
          <t>2025-03-18</t>
        </is>
      </c>
      <c r="C2424" t="inlineStr">
        <is>
          <t>S019</t>
        </is>
      </c>
      <c r="D2424" t="inlineStr">
        <is>
          <t>Store_019</t>
        </is>
      </c>
      <c r="E2424" t="inlineStr">
        <is>
          <t>East</t>
        </is>
      </c>
      <c r="F2424" t="inlineStr">
        <is>
          <t>P0026</t>
        </is>
      </c>
      <c r="G2424" t="inlineStr">
        <is>
          <t>Prod_0026</t>
        </is>
      </c>
      <c r="H2424" t="inlineStr">
        <is>
          <t>Beverages</t>
        </is>
      </c>
      <c r="I2424" t="n">
        <v>4</v>
      </c>
      <c r="J2424" t="n">
        <v>721.71</v>
      </c>
      <c r="K2424" t="n">
        <v>0.05</v>
      </c>
      <c r="L2424">
        <f>I2424*J2424*(1-K2424)</f>
        <v/>
      </c>
      <c r="M2424">
        <f>VLOOKUP(F2424,Products!A:D,4,FALSE)*I2424</f>
        <v/>
      </c>
      <c r="N2424">
        <f>L2424-M2424</f>
        <v/>
      </c>
    </row>
    <row r="2425">
      <c r="A2425" t="inlineStr">
        <is>
          <t>T1002423</t>
        </is>
      </c>
      <c r="B2425" t="inlineStr">
        <is>
          <t>2025-01-19</t>
        </is>
      </c>
      <c r="C2425" t="inlineStr">
        <is>
          <t>S033</t>
        </is>
      </c>
      <c r="D2425" t="inlineStr">
        <is>
          <t>Store_033</t>
        </is>
      </c>
      <c r="E2425" t="inlineStr">
        <is>
          <t>North</t>
        </is>
      </c>
      <c r="F2425" t="inlineStr">
        <is>
          <t>P0045</t>
        </is>
      </c>
      <c r="G2425" t="inlineStr">
        <is>
          <t>Prod_0045</t>
        </is>
      </c>
      <c r="H2425" t="inlineStr">
        <is>
          <t>Toys</t>
        </is>
      </c>
      <c r="I2425" t="n">
        <v>9</v>
      </c>
      <c r="J2425" t="n">
        <v>180.87</v>
      </c>
      <c r="K2425" t="n">
        <v>0</v>
      </c>
      <c r="L2425">
        <f>I2425*J2425*(1-K2425)</f>
        <v/>
      </c>
      <c r="M2425">
        <f>VLOOKUP(F2425,Products!A:D,4,FALSE)*I2425</f>
        <v/>
      </c>
      <c r="N2425">
        <f>L2425-M2425</f>
        <v/>
      </c>
    </row>
    <row r="2426">
      <c r="A2426" t="inlineStr">
        <is>
          <t>T1002424</t>
        </is>
      </c>
      <c r="B2426" t="inlineStr">
        <is>
          <t>2024-04-22</t>
        </is>
      </c>
      <c r="C2426" t="inlineStr">
        <is>
          <t>S042</t>
        </is>
      </c>
      <c r="D2426" t="inlineStr">
        <is>
          <t>Store_042</t>
        </is>
      </c>
      <c r="E2426" t="inlineStr">
        <is>
          <t>Central</t>
        </is>
      </c>
      <c r="F2426" t="inlineStr">
        <is>
          <t>P0181</t>
        </is>
      </c>
      <c r="G2426" t="inlineStr">
        <is>
          <t>Prod_0181</t>
        </is>
      </c>
      <c r="H2426" t="inlineStr">
        <is>
          <t>Electronics</t>
        </is>
      </c>
      <c r="I2426" t="n">
        <v>9</v>
      </c>
      <c r="J2426" t="n">
        <v>936.14</v>
      </c>
      <c r="K2426" t="n">
        <v>0.05</v>
      </c>
      <c r="L2426">
        <f>I2426*J2426*(1-K2426)</f>
        <v/>
      </c>
      <c r="M2426">
        <f>VLOOKUP(F2426,Products!A:D,4,FALSE)*I2426</f>
        <v/>
      </c>
      <c r="N2426">
        <f>L2426-M2426</f>
        <v/>
      </c>
    </row>
    <row r="2427">
      <c r="A2427" t="inlineStr">
        <is>
          <t>T1002425</t>
        </is>
      </c>
      <c r="B2427" t="inlineStr">
        <is>
          <t>2025-02-28</t>
        </is>
      </c>
      <c r="C2427" t="inlineStr">
        <is>
          <t>S010</t>
        </is>
      </c>
      <c r="D2427" t="inlineStr">
        <is>
          <t>Store_010</t>
        </is>
      </c>
      <c r="E2427" t="inlineStr">
        <is>
          <t>North</t>
        </is>
      </c>
      <c r="F2427" t="inlineStr">
        <is>
          <t>P0133</t>
        </is>
      </c>
      <c r="G2427" t="inlineStr">
        <is>
          <t>Prod_0133</t>
        </is>
      </c>
      <c r="H2427" t="inlineStr">
        <is>
          <t>Stationery</t>
        </is>
      </c>
      <c r="I2427" t="n">
        <v>4</v>
      </c>
      <c r="J2427" t="n">
        <v>443.8</v>
      </c>
      <c r="K2427" t="n">
        <v>0</v>
      </c>
      <c r="L2427">
        <f>I2427*J2427*(1-K2427)</f>
        <v/>
      </c>
      <c r="M2427">
        <f>VLOOKUP(F2427,Products!A:D,4,FALSE)*I2427</f>
        <v/>
      </c>
      <c r="N2427">
        <f>L2427-M2427</f>
        <v/>
      </c>
    </row>
    <row r="2428">
      <c r="A2428" t="inlineStr">
        <is>
          <t>T1002426</t>
        </is>
      </c>
      <c r="B2428" t="inlineStr">
        <is>
          <t>2024-02-21</t>
        </is>
      </c>
      <c r="C2428" t="inlineStr">
        <is>
          <t>S030</t>
        </is>
      </c>
      <c r="D2428" t="inlineStr">
        <is>
          <t>Store_030</t>
        </is>
      </c>
      <c r="E2428" t="inlineStr">
        <is>
          <t>North</t>
        </is>
      </c>
      <c r="F2428" t="inlineStr">
        <is>
          <t>P0160</t>
        </is>
      </c>
      <c r="G2428" t="inlineStr">
        <is>
          <t>Prod_0160</t>
        </is>
      </c>
      <c r="H2428" t="inlineStr">
        <is>
          <t>Food</t>
        </is>
      </c>
      <c r="I2428" t="n">
        <v>7</v>
      </c>
      <c r="J2428" t="n">
        <v>596.9</v>
      </c>
      <c r="K2428" t="n">
        <v>0</v>
      </c>
      <c r="L2428">
        <f>I2428*J2428*(1-K2428)</f>
        <v/>
      </c>
      <c r="M2428">
        <f>VLOOKUP(F2428,Products!A:D,4,FALSE)*I2428</f>
        <v/>
      </c>
      <c r="N2428">
        <f>L2428-M2428</f>
        <v/>
      </c>
    </row>
    <row r="2429">
      <c r="A2429" t="inlineStr">
        <is>
          <t>T1002427</t>
        </is>
      </c>
      <c r="B2429" t="inlineStr">
        <is>
          <t>2023-05-16</t>
        </is>
      </c>
      <c r="C2429" t="inlineStr">
        <is>
          <t>S009</t>
        </is>
      </c>
      <c r="D2429" t="inlineStr">
        <is>
          <t>Store_009</t>
        </is>
      </c>
      <c r="E2429" t="inlineStr">
        <is>
          <t>Central</t>
        </is>
      </c>
      <c r="F2429" t="inlineStr">
        <is>
          <t>P0026</t>
        </is>
      </c>
      <c r="G2429" t="inlineStr">
        <is>
          <t>Prod_0026</t>
        </is>
      </c>
      <c r="H2429" t="inlineStr">
        <is>
          <t>Beverages</t>
        </is>
      </c>
      <c r="I2429" t="n">
        <v>9</v>
      </c>
      <c r="J2429" t="n">
        <v>943.67</v>
      </c>
      <c r="K2429" t="n">
        <v>0</v>
      </c>
      <c r="L2429">
        <f>I2429*J2429*(1-K2429)</f>
        <v/>
      </c>
      <c r="M2429">
        <f>VLOOKUP(F2429,Products!A:D,4,FALSE)*I2429</f>
        <v/>
      </c>
      <c r="N2429">
        <f>L2429-M2429</f>
        <v/>
      </c>
    </row>
    <row r="2430">
      <c r="A2430" t="inlineStr">
        <is>
          <t>T1002428</t>
        </is>
      </c>
      <c r="B2430" t="inlineStr">
        <is>
          <t>2023-10-22</t>
        </is>
      </c>
      <c r="C2430" t="inlineStr">
        <is>
          <t>S050</t>
        </is>
      </c>
      <c r="D2430" t="inlineStr">
        <is>
          <t>Store_050</t>
        </is>
      </c>
      <c r="E2430" t="inlineStr">
        <is>
          <t>South</t>
        </is>
      </c>
      <c r="F2430" t="inlineStr">
        <is>
          <t>P0086</t>
        </is>
      </c>
      <c r="G2430" t="inlineStr">
        <is>
          <t>Prod_0086</t>
        </is>
      </c>
      <c r="H2430" t="inlineStr">
        <is>
          <t>Stationery</t>
        </is>
      </c>
      <c r="I2430" t="n">
        <v>2</v>
      </c>
      <c r="J2430" t="n">
        <v>1038.97</v>
      </c>
      <c r="K2430" t="n">
        <v>0.05</v>
      </c>
      <c r="L2430">
        <f>I2430*J2430*(1-K2430)</f>
        <v/>
      </c>
      <c r="M2430">
        <f>VLOOKUP(F2430,Products!A:D,4,FALSE)*I2430</f>
        <v/>
      </c>
      <c r="N2430">
        <f>L2430-M2430</f>
        <v/>
      </c>
    </row>
    <row r="2431">
      <c r="A2431" t="inlineStr">
        <is>
          <t>T1002429</t>
        </is>
      </c>
      <c r="B2431" t="inlineStr">
        <is>
          <t>2024-03-14</t>
        </is>
      </c>
      <c r="C2431" t="inlineStr">
        <is>
          <t>S048</t>
        </is>
      </c>
      <c r="D2431" t="inlineStr">
        <is>
          <t>Store_048</t>
        </is>
      </c>
      <c r="E2431" t="inlineStr">
        <is>
          <t>South</t>
        </is>
      </c>
      <c r="F2431" t="inlineStr">
        <is>
          <t>P0020</t>
        </is>
      </c>
      <c r="G2431" t="inlineStr">
        <is>
          <t>Prod_0020</t>
        </is>
      </c>
      <c r="H2431" t="inlineStr">
        <is>
          <t>Beverages</t>
        </is>
      </c>
      <c r="I2431" t="n">
        <v>7</v>
      </c>
      <c r="J2431" t="n">
        <v>770.1799999999999</v>
      </c>
      <c r="K2431" t="n">
        <v>0</v>
      </c>
      <c r="L2431">
        <f>I2431*J2431*(1-K2431)</f>
        <v/>
      </c>
      <c r="M2431">
        <f>VLOOKUP(F2431,Products!A:D,4,FALSE)*I2431</f>
        <v/>
      </c>
      <c r="N2431">
        <f>L2431-M2431</f>
        <v/>
      </c>
    </row>
    <row r="2432">
      <c r="A2432" t="inlineStr">
        <is>
          <t>T1002430</t>
        </is>
      </c>
      <c r="B2432" t="inlineStr">
        <is>
          <t>2025-09-13</t>
        </is>
      </c>
      <c r="C2432" t="inlineStr">
        <is>
          <t>S037</t>
        </is>
      </c>
      <c r="D2432" t="inlineStr">
        <is>
          <t>Store_037</t>
        </is>
      </c>
      <c r="E2432" t="inlineStr">
        <is>
          <t>East</t>
        </is>
      </c>
      <c r="F2432" t="inlineStr">
        <is>
          <t>P0173</t>
        </is>
      </c>
      <c r="G2432" t="inlineStr">
        <is>
          <t>Prod_0173</t>
        </is>
      </c>
      <c r="H2432" t="inlineStr">
        <is>
          <t>Toys</t>
        </is>
      </c>
      <c r="I2432" t="n">
        <v>3</v>
      </c>
      <c r="J2432" t="n">
        <v>913.96</v>
      </c>
      <c r="K2432" t="n">
        <v>0</v>
      </c>
      <c r="L2432">
        <f>I2432*J2432*(1-K2432)</f>
        <v/>
      </c>
      <c r="M2432">
        <f>VLOOKUP(F2432,Products!A:D,4,FALSE)*I2432</f>
        <v/>
      </c>
      <c r="N2432">
        <f>L2432-M2432</f>
        <v/>
      </c>
    </row>
    <row r="2433">
      <c r="A2433" t="inlineStr">
        <is>
          <t>T1002431</t>
        </is>
      </c>
      <c r="B2433" t="inlineStr">
        <is>
          <t>2025-04-25</t>
        </is>
      </c>
      <c r="C2433" t="inlineStr">
        <is>
          <t>S047</t>
        </is>
      </c>
      <c r="D2433" t="inlineStr">
        <is>
          <t>Store_047</t>
        </is>
      </c>
      <c r="E2433" t="inlineStr">
        <is>
          <t>North</t>
        </is>
      </c>
      <c r="F2433" t="inlineStr">
        <is>
          <t>P0128</t>
        </is>
      </c>
      <c r="G2433" t="inlineStr">
        <is>
          <t>Prod_0128</t>
        </is>
      </c>
      <c r="H2433" t="inlineStr">
        <is>
          <t>Toys</t>
        </is>
      </c>
      <c r="I2433" t="n">
        <v>5</v>
      </c>
      <c r="J2433" t="n">
        <v>185.43</v>
      </c>
      <c r="K2433" t="n">
        <v>0.15</v>
      </c>
      <c r="L2433">
        <f>I2433*J2433*(1-K2433)</f>
        <v/>
      </c>
      <c r="M2433">
        <f>VLOOKUP(F2433,Products!A:D,4,FALSE)*I2433</f>
        <v/>
      </c>
      <c r="N2433">
        <f>L2433-M2433</f>
        <v/>
      </c>
    </row>
    <row r="2434">
      <c r="A2434" t="inlineStr">
        <is>
          <t>T1002432</t>
        </is>
      </c>
      <c r="B2434" t="inlineStr">
        <is>
          <t>2024-06-13</t>
        </is>
      </c>
      <c r="C2434" t="inlineStr">
        <is>
          <t>S031</t>
        </is>
      </c>
      <c r="D2434" t="inlineStr">
        <is>
          <t>Store_031</t>
        </is>
      </c>
      <c r="E2434" t="inlineStr">
        <is>
          <t>Central</t>
        </is>
      </c>
      <c r="F2434" t="inlineStr">
        <is>
          <t>P0007</t>
        </is>
      </c>
      <c r="G2434" t="inlineStr">
        <is>
          <t>Prod_0007</t>
        </is>
      </c>
      <c r="H2434" t="inlineStr">
        <is>
          <t>Food</t>
        </is>
      </c>
      <c r="I2434" t="n">
        <v>9</v>
      </c>
      <c r="J2434" t="n">
        <v>100.78</v>
      </c>
      <c r="K2434" t="n">
        <v>0</v>
      </c>
      <c r="L2434">
        <f>I2434*J2434*(1-K2434)</f>
        <v/>
      </c>
      <c r="M2434">
        <f>VLOOKUP(F2434,Products!A:D,4,FALSE)*I2434</f>
        <v/>
      </c>
      <c r="N2434">
        <f>L2434-M2434</f>
        <v/>
      </c>
    </row>
    <row r="2435">
      <c r="A2435" t="inlineStr">
        <is>
          <t>T1002433</t>
        </is>
      </c>
      <c r="B2435" t="inlineStr">
        <is>
          <t>2023-10-17</t>
        </is>
      </c>
      <c r="C2435" t="inlineStr">
        <is>
          <t>S009</t>
        </is>
      </c>
      <c r="D2435" t="inlineStr">
        <is>
          <t>Store_009</t>
        </is>
      </c>
      <c r="E2435" t="inlineStr">
        <is>
          <t>Central</t>
        </is>
      </c>
      <c r="F2435" t="inlineStr">
        <is>
          <t>P0145</t>
        </is>
      </c>
      <c r="G2435" t="inlineStr">
        <is>
          <t>Prod_0145</t>
        </is>
      </c>
      <c r="H2435" t="inlineStr">
        <is>
          <t>Electronics</t>
        </is>
      </c>
      <c r="I2435" t="n">
        <v>3</v>
      </c>
      <c r="J2435" t="n">
        <v>611.58</v>
      </c>
      <c r="K2435" t="n">
        <v>0</v>
      </c>
      <c r="L2435">
        <f>I2435*J2435*(1-K2435)</f>
        <v/>
      </c>
      <c r="M2435">
        <f>VLOOKUP(F2435,Products!A:D,4,FALSE)*I2435</f>
        <v/>
      </c>
      <c r="N2435">
        <f>L2435-M2435</f>
        <v/>
      </c>
    </row>
    <row r="2436">
      <c r="A2436" t="inlineStr">
        <is>
          <t>T1002434</t>
        </is>
      </c>
      <c r="B2436" t="inlineStr">
        <is>
          <t>2025-07-06</t>
        </is>
      </c>
      <c r="C2436" t="inlineStr">
        <is>
          <t>S012</t>
        </is>
      </c>
      <c r="D2436" t="inlineStr">
        <is>
          <t>Store_012</t>
        </is>
      </c>
      <c r="E2436" t="inlineStr">
        <is>
          <t>South</t>
        </is>
      </c>
      <c r="F2436" t="inlineStr">
        <is>
          <t>P0146</t>
        </is>
      </c>
      <c r="G2436" t="inlineStr">
        <is>
          <t>Prod_0146</t>
        </is>
      </c>
      <c r="H2436" t="inlineStr">
        <is>
          <t>Food</t>
        </is>
      </c>
      <c r="I2436" t="n">
        <v>5</v>
      </c>
      <c r="J2436" t="n">
        <v>297.25</v>
      </c>
      <c r="K2436" t="n">
        <v>0</v>
      </c>
      <c r="L2436">
        <f>I2436*J2436*(1-K2436)</f>
        <v/>
      </c>
      <c r="M2436">
        <f>VLOOKUP(F2436,Products!A:D,4,FALSE)*I2436</f>
        <v/>
      </c>
      <c r="N2436">
        <f>L2436-M2436</f>
        <v/>
      </c>
    </row>
    <row r="2437">
      <c r="A2437" t="inlineStr">
        <is>
          <t>T1002435</t>
        </is>
      </c>
      <c r="B2437" t="inlineStr">
        <is>
          <t>2025-02-27</t>
        </is>
      </c>
      <c r="C2437" t="inlineStr">
        <is>
          <t>S038</t>
        </is>
      </c>
      <c r="D2437" t="inlineStr">
        <is>
          <t>Store_038</t>
        </is>
      </c>
      <c r="E2437" t="inlineStr">
        <is>
          <t>East</t>
        </is>
      </c>
      <c r="F2437" t="inlineStr">
        <is>
          <t>P0076</t>
        </is>
      </c>
      <c r="G2437" t="inlineStr">
        <is>
          <t>Prod_0076</t>
        </is>
      </c>
      <c r="H2437" t="inlineStr">
        <is>
          <t>Clothing</t>
        </is>
      </c>
      <c r="I2437" t="n">
        <v>3</v>
      </c>
      <c r="J2437" t="n">
        <v>389.99</v>
      </c>
      <c r="K2437" t="n">
        <v>0</v>
      </c>
      <c r="L2437">
        <f>I2437*J2437*(1-K2437)</f>
        <v/>
      </c>
      <c r="M2437">
        <f>VLOOKUP(F2437,Products!A:D,4,FALSE)*I2437</f>
        <v/>
      </c>
      <c r="N2437">
        <f>L2437-M2437</f>
        <v/>
      </c>
    </row>
    <row r="2438">
      <c r="A2438" t="inlineStr">
        <is>
          <t>T1002436</t>
        </is>
      </c>
      <c r="B2438" t="inlineStr">
        <is>
          <t>2025-01-09</t>
        </is>
      </c>
      <c r="C2438" t="inlineStr">
        <is>
          <t>S015</t>
        </is>
      </c>
      <c r="D2438" t="inlineStr">
        <is>
          <t>Store_015</t>
        </is>
      </c>
      <c r="E2438" t="inlineStr">
        <is>
          <t>North</t>
        </is>
      </c>
      <c r="F2438" t="inlineStr">
        <is>
          <t>P0127</t>
        </is>
      </c>
      <c r="G2438" t="inlineStr">
        <is>
          <t>Prod_0127</t>
        </is>
      </c>
      <c r="H2438" t="inlineStr">
        <is>
          <t>Toys</t>
        </is>
      </c>
      <c r="I2438" t="n">
        <v>3</v>
      </c>
      <c r="J2438" t="n">
        <v>624.73</v>
      </c>
      <c r="K2438" t="n">
        <v>0.05</v>
      </c>
      <c r="L2438">
        <f>I2438*J2438*(1-K2438)</f>
        <v/>
      </c>
      <c r="M2438">
        <f>VLOOKUP(F2438,Products!A:D,4,FALSE)*I2438</f>
        <v/>
      </c>
      <c r="N2438">
        <f>L2438-M2438</f>
        <v/>
      </c>
    </row>
    <row r="2439">
      <c r="A2439" t="inlineStr">
        <is>
          <t>T1002437</t>
        </is>
      </c>
      <c r="B2439" t="inlineStr">
        <is>
          <t>2024-09-22</t>
        </is>
      </c>
      <c r="C2439" t="inlineStr">
        <is>
          <t>S002</t>
        </is>
      </c>
      <c r="D2439" t="inlineStr">
        <is>
          <t>Store_002</t>
        </is>
      </c>
      <c r="E2439" t="inlineStr">
        <is>
          <t>South</t>
        </is>
      </c>
      <c r="F2439" t="inlineStr">
        <is>
          <t>P0197</t>
        </is>
      </c>
      <c r="G2439" t="inlineStr">
        <is>
          <t>Prod_0197</t>
        </is>
      </c>
      <c r="H2439" t="inlineStr">
        <is>
          <t>Food</t>
        </is>
      </c>
      <c r="I2439" t="n">
        <v>1</v>
      </c>
      <c r="J2439" t="n">
        <v>228.23</v>
      </c>
      <c r="K2439" t="n">
        <v>0</v>
      </c>
      <c r="L2439">
        <f>I2439*J2439*(1-K2439)</f>
        <v/>
      </c>
      <c r="M2439">
        <f>VLOOKUP(F2439,Products!A:D,4,FALSE)*I2439</f>
        <v/>
      </c>
      <c r="N2439">
        <f>L2439-M2439</f>
        <v/>
      </c>
    </row>
    <row r="2440">
      <c r="A2440" t="inlineStr">
        <is>
          <t>T1002438</t>
        </is>
      </c>
      <c r="B2440" t="inlineStr">
        <is>
          <t>2024-10-06</t>
        </is>
      </c>
      <c r="C2440" t="inlineStr">
        <is>
          <t>S012</t>
        </is>
      </c>
      <c r="D2440" t="inlineStr">
        <is>
          <t>Store_012</t>
        </is>
      </c>
      <c r="E2440" t="inlineStr">
        <is>
          <t>South</t>
        </is>
      </c>
      <c r="F2440" t="inlineStr">
        <is>
          <t>P0035</t>
        </is>
      </c>
      <c r="G2440" t="inlineStr">
        <is>
          <t>Prod_0035</t>
        </is>
      </c>
      <c r="H2440" t="inlineStr">
        <is>
          <t>Beverages</t>
        </is>
      </c>
      <c r="I2440" t="n">
        <v>5</v>
      </c>
      <c r="J2440" t="n">
        <v>128.18</v>
      </c>
      <c r="K2440" t="n">
        <v>0</v>
      </c>
      <c r="L2440">
        <f>I2440*J2440*(1-K2440)</f>
        <v/>
      </c>
      <c r="M2440">
        <f>VLOOKUP(F2440,Products!A:D,4,FALSE)*I2440</f>
        <v/>
      </c>
      <c r="N2440">
        <f>L2440-M2440</f>
        <v/>
      </c>
    </row>
    <row r="2441">
      <c r="A2441" t="inlineStr">
        <is>
          <t>T1002439</t>
        </is>
      </c>
      <c r="B2441" t="inlineStr">
        <is>
          <t>2023-05-03</t>
        </is>
      </c>
      <c r="C2441" t="inlineStr">
        <is>
          <t>S006</t>
        </is>
      </c>
      <c r="D2441" t="inlineStr">
        <is>
          <t>Store_006</t>
        </is>
      </c>
      <c r="E2441" t="inlineStr">
        <is>
          <t>East</t>
        </is>
      </c>
      <c r="F2441" t="inlineStr">
        <is>
          <t>P0053</t>
        </is>
      </c>
      <c r="G2441" t="inlineStr">
        <is>
          <t>Prod_0053</t>
        </is>
      </c>
      <c r="H2441" t="inlineStr">
        <is>
          <t>Food</t>
        </is>
      </c>
      <c r="I2441" t="n">
        <v>5</v>
      </c>
      <c r="J2441" t="n">
        <v>307.06</v>
      </c>
      <c r="K2441" t="n">
        <v>0</v>
      </c>
      <c r="L2441">
        <f>I2441*J2441*(1-K2441)</f>
        <v/>
      </c>
      <c r="M2441">
        <f>VLOOKUP(F2441,Products!A:D,4,FALSE)*I2441</f>
        <v/>
      </c>
      <c r="N2441">
        <f>L2441-M2441</f>
        <v/>
      </c>
    </row>
    <row r="2442">
      <c r="A2442" t="inlineStr">
        <is>
          <t>T1002440</t>
        </is>
      </c>
      <c r="B2442" t="inlineStr">
        <is>
          <t>2023-11-08</t>
        </is>
      </c>
      <c r="C2442" t="inlineStr">
        <is>
          <t>S030</t>
        </is>
      </c>
      <c r="D2442" t="inlineStr">
        <is>
          <t>Store_030</t>
        </is>
      </c>
      <c r="E2442" t="inlineStr">
        <is>
          <t>North</t>
        </is>
      </c>
      <c r="F2442" t="inlineStr">
        <is>
          <t>P0139</t>
        </is>
      </c>
      <c r="G2442" t="inlineStr">
        <is>
          <t>Prod_0139</t>
        </is>
      </c>
      <c r="H2442" t="inlineStr">
        <is>
          <t>Clothing</t>
        </is>
      </c>
      <c r="I2442" t="n">
        <v>6</v>
      </c>
      <c r="J2442" t="n">
        <v>658.16</v>
      </c>
      <c r="K2442" t="n">
        <v>0</v>
      </c>
      <c r="L2442">
        <f>I2442*J2442*(1-K2442)</f>
        <v/>
      </c>
      <c r="M2442">
        <f>VLOOKUP(F2442,Products!A:D,4,FALSE)*I2442</f>
        <v/>
      </c>
      <c r="N2442">
        <f>L2442-M2442</f>
        <v/>
      </c>
    </row>
    <row r="2443">
      <c r="A2443" t="inlineStr">
        <is>
          <t>T1002441</t>
        </is>
      </c>
      <c r="B2443" t="inlineStr">
        <is>
          <t>2025-01-25</t>
        </is>
      </c>
      <c r="C2443" t="inlineStr">
        <is>
          <t>S023</t>
        </is>
      </c>
      <c r="D2443" t="inlineStr">
        <is>
          <t>Store_023</t>
        </is>
      </c>
      <c r="E2443" t="inlineStr">
        <is>
          <t>South</t>
        </is>
      </c>
      <c r="F2443" t="inlineStr">
        <is>
          <t>P0104</t>
        </is>
      </c>
      <c r="G2443" t="inlineStr">
        <is>
          <t>Prod_0104</t>
        </is>
      </c>
      <c r="H2443" t="inlineStr">
        <is>
          <t>Clothing</t>
        </is>
      </c>
      <c r="I2443" t="n">
        <v>8</v>
      </c>
      <c r="J2443" t="n">
        <v>528.52</v>
      </c>
      <c r="K2443" t="n">
        <v>0</v>
      </c>
      <c r="L2443">
        <f>I2443*J2443*(1-K2443)</f>
        <v/>
      </c>
      <c r="M2443">
        <f>VLOOKUP(F2443,Products!A:D,4,FALSE)*I2443</f>
        <v/>
      </c>
      <c r="N2443">
        <f>L2443-M2443</f>
        <v/>
      </c>
    </row>
    <row r="2444">
      <c r="A2444" t="inlineStr">
        <is>
          <t>T1002442</t>
        </is>
      </c>
      <c r="B2444" t="inlineStr">
        <is>
          <t>2025-04-28</t>
        </is>
      </c>
      <c r="C2444" t="inlineStr">
        <is>
          <t>S015</t>
        </is>
      </c>
      <c r="D2444" t="inlineStr">
        <is>
          <t>Store_015</t>
        </is>
      </c>
      <c r="E2444" t="inlineStr">
        <is>
          <t>North</t>
        </is>
      </c>
      <c r="F2444" t="inlineStr">
        <is>
          <t>P0107</t>
        </is>
      </c>
      <c r="G2444" t="inlineStr">
        <is>
          <t>Prod_0107</t>
        </is>
      </c>
      <c r="H2444" t="inlineStr">
        <is>
          <t>Stationery</t>
        </is>
      </c>
      <c r="I2444" t="n">
        <v>2</v>
      </c>
      <c r="J2444" t="n">
        <v>778.2</v>
      </c>
      <c r="K2444" t="n">
        <v>0.1</v>
      </c>
      <c r="L2444">
        <f>I2444*J2444*(1-K2444)</f>
        <v/>
      </c>
      <c r="M2444">
        <f>VLOOKUP(F2444,Products!A:D,4,FALSE)*I2444</f>
        <v/>
      </c>
      <c r="N2444">
        <f>L2444-M2444</f>
        <v/>
      </c>
    </row>
    <row r="2445">
      <c r="A2445" t="inlineStr">
        <is>
          <t>T1002443</t>
        </is>
      </c>
      <c r="B2445" t="inlineStr">
        <is>
          <t>2025-08-09</t>
        </is>
      </c>
      <c r="C2445" t="inlineStr">
        <is>
          <t>S046</t>
        </is>
      </c>
      <c r="D2445" t="inlineStr">
        <is>
          <t>Store_046</t>
        </is>
      </c>
      <c r="E2445" t="inlineStr">
        <is>
          <t>South</t>
        </is>
      </c>
      <c r="F2445" t="inlineStr">
        <is>
          <t>P0071</t>
        </is>
      </c>
      <c r="G2445" t="inlineStr">
        <is>
          <t>Prod_0071</t>
        </is>
      </c>
      <c r="H2445" t="inlineStr">
        <is>
          <t>Beverages</t>
        </is>
      </c>
      <c r="I2445" t="n">
        <v>5</v>
      </c>
      <c r="J2445" t="n">
        <v>509.12</v>
      </c>
      <c r="K2445" t="n">
        <v>0</v>
      </c>
      <c r="L2445">
        <f>I2445*J2445*(1-K2445)</f>
        <v/>
      </c>
      <c r="M2445">
        <f>VLOOKUP(F2445,Products!A:D,4,FALSE)*I2445</f>
        <v/>
      </c>
      <c r="N2445">
        <f>L2445-M2445</f>
        <v/>
      </c>
    </row>
    <row r="2446">
      <c r="A2446" t="inlineStr">
        <is>
          <t>T1002444</t>
        </is>
      </c>
      <c r="B2446" t="inlineStr">
        <is>
          <t>2023-08-25</t>
        </is>
      </c>
      <c r="C2446" t="inlineStr">
        <is>
          <t>S036</t>
        </is>
      </c>
      <c r="D2446" t="inlineStr">
        <is>
          <t>Store_036</t>
        </is>
      </c>
      <c r="E2446" t="inlineStr">
        <is>
          <t>Central</t>
        </is>
      </c>
      <c r="F2446" t="inlineStr">
        <is>
          <t>P0140</t>
        </is>
      </c>
      <c r="G2446" t="inlineStr">
        <is>
          <t>Prod_0140</t>
        </is>
      </c>
      <c r="H2446" t="inlineStr">
        <is>
          <t>Food</t>
        </is>
      </c>
      <c r="I2446" t="n">
        <v>8</v>
      </c>
      <c r="J2446" t="n">
        <v>736.25</v>
      </c>
      <c r="K2446" t="n">
        <v>0</v>
      </c>
      <c r="L2446">
        <f>I2446*J2446*(1-K2446)</f>
        <v/>
      </c>
      <c r="M2446">
        <f>VLOOKUP(F2446,Products!A:D,4,FALSE)*I2446</f>
        <v/>
      </c>
      <c r="N2446">
        <f>L2446-M2446</f>
        <v/>
      </c>
    </row>
    <row r="2447">
      <c r="A2447" t="inlineStr">
        <is>
          <t>T1002445</t>
        </is>
      </c>
      <c r="B2447" t="inlineStr">
        <is>
          <t>2025-03-25</t>
        </is>
      </c>
      <c r="C2447" t="inlineStr">
        <is>
          <t>S038</t>
        </is>
      </c>
      <c r="D2447" t="inlineStr">
        <is>
          <t>Store_038</t>
        </is>
      </c>
      <c r="E2447" t="inlineStr">
        <is>
          <t>East</t>
        </is>
      </c>
      <c r="F2447" t="inlineStr">
        <is>
          <t>P0041</t>
        </is>
      </c>
      <c r="G2447" t="inlineStr">
        <is>
          <t>Prod_0041</t>
        </is>
      </c>
      <c r="H2447" t="inlineStr">
        <is>
          <t>Stationery</t>
        </is>
      </c>
      <c r="I2447" t="n">
        <v>3</v>
      </c>
      <c r="J2447" t="n">
        <v>334.87</v>
      </c>
      <c r="K2447" t="n">
        <v>0</v>
      </c>
      <c r="L2447">
        <f>I2447*J2447*(1-K2447)</f>
        <v/>
      </c>
      <c r="M2447">
        <f>VLOOKUP(F2447,Products!A:D,4,FALSE)*I2447</f>
        <v/>
      </c>
      <c r="N2447">
        <f>L2447-M2447</f>
        <v/>
      </c>
    </row>
    <row r="2448">
      <c r="A2448" t="inlineStr">
        <is>
          <t>T1002446</t>
        </is>
      </c>
      <c r="B2448" t="inlineStr">
        <is>
          <t>2024-01-03</t>
        </is>
      </c>
      <c r="C2448" t="inlineStr">
        <is>
          <t>S032</t>
        </is>
      </c>
      <c r="D2448" t="inlineStr">
        <is>
          <t>Store_032</t>
        </is>
      </c>
      <c r="E2448" t="inlineStr">
        <is>
          <t>Central</t>
        </is>
      </c>
      <c r="F2448" t="inlineStr">
        <is>
          <t>P0036</t>
        </is>
      </c>
      <c r="G2448" t="inlineStr">
        <is>
          <t>Prod_0036</t>
        </is>
      </c>
      <c r="H2448" t="inlineStr">
        <is>
          <t>Clothing</t>
        </is>
      </c>
      <c r="I2448" t="n">
        <v>2</v>
      </c>
      <c r="J2448" t="n">
        <v>402.37</v>
      </c>
      <c r="K2448" t="n">
        <v>0</v>
      </c>
      <c r="L2448">
        <f>I2448*J2448*(1-K2448)</f>
        <v/>
      </c>
      <c r="M2448">
        <f>VLOOKUP(F2448,Products!A:D,4,FALSE)*I2448</f>
        <v/>
      </c>
      <c r="N2448">
        <f>L2448-M2448</f>
        <v/>
      </c>
    </row>
    <row r="2449">
      <c r="A2449" t="inlineStr">
        <is>
          <t>T1002447</t>
        </is>
      </c>
      <c r="B2449" t="inlineStr">
        <is>
          <t>2023-10-18</t>
        </is>
      </c>
      <c r="C2449" t="inlineStr">
        <is>
          <t>S039</t>
        </is>
      </c>
      <c r="D2449" t="inlineStr">
        <is>
          <t>Store_039</t>
        </is>
      </c>
      <c r="E2449" t="inlineStr">
        <is>
          <t>North</t>
        </is>
      </c>
      <c r="F2449" t="inlineStr">
        <is>
          <t>P0196</t>
        </is>
      </c>
      <c r="G2449" t="inlineStr">
        <is>
          <t>Prod_0196</t>
        </is>
      </c>
      <c r="H2449" t="inlineStr">
        <is>
          <t>Beverages</t>
        </is>
      </c>
      <c r="I2449" t="n">
        <v>8</v>
      </c>
      <c r="J2449" t="n">
        <v>978.4400000000001</v>
      </c>
      <c r="K2449" t="n">
        <v>0.1</v>
      </c>
      <c r="L2449">
        <f>I2449*J2449*(1-K2449)</f>
        <v/>
      </c>
      <c r="M2449">
        <f>VLOOKUP(F2449,Products!A:D,4,FALSE)*I2449</f>
        <v/>
      </c>
      <c r="N2449">
        <f>L2449-M2449</f>
        <v/>
      </c>
    </row>
    <row r="2450">
      <c r="A2450" t="inlineStr">
        <is>
          <t>T1002448</t>
        </is>
      </c>
      <c r="B2450" t="inlineStr">
        <is>
          <t>2024-07-16</t>
        </is>
      </c>
      <c r="C2450" t="inlineStr">
        <is>
          <t>S042</t>
        </is>
      </c>
      <c r="D2450" t="inlineStr">
        <is>
          <t>Store_042</t>
        </is>
      </c>
      <c r="E2450" t="inlineStr">
        <is>
          <t>Central</t>
        </is>
      </c>
      <c r="F2450" t="inlineStr">
        <is>
          <t>P0160</t>
        </is>
      </c>
      <c r="G2450" t="inlineStr">
        <is>
          <t>Prod_0160</t>
        </is>
      </c>
      <c r="H2450" t="inlineStr">
        <is>
          <t>Food</t>
        </is>
      </c>
      <c r="I2450" t="n">
        <v>2</v>
      </c>
      <c r="J2450" t="n">
        <v>833.3</v>
      </c>
      <c r="K2450" t="n">
        <v>0</v>
      </c>
      <c r="L2450">
        <f>I2450*J2450*(1-K2450)</f>
        <v/>
      </c>
      <c r="M2450">
        <f>VLOOKUP(F2450,Products!A:D,4,FALSE)*I2450</f>
        <v/>
      </c>
      <c r="N2450">
        <f>L2450-M2450</f>
        <v/>
      </c>
    </row>
    <row r="2451">
      <c r="A2451" t="inlineStr">
        <is>
          <t>T1002449</t>
        </is>
      </c>
      <c r="B2451" t="inlineStr">
        <is>
          <t>2023-10-15</t>
        </is>
      </c>
      <c r="C2451" t="inlineStr">
        <is>
          <t>S007</t>
        </is>
      </c>
      <c r="D2451" t="inlineStr">
        <is>
          <t>Store_007</t>
        </is>
      </c>
      <c r="E2451" t="inlineStr">
        <is>
          <t>East</t>
        </is>
      </c>
      <c r="F2451" t="inlineStr">
        <is>
          <t>P0055</t>
        </is>
      </c>
      <c r="G2451" t="inlineStr">
        <is>
          <t>Prod_0055</t>
        </is>
      </c>
      <c r="H2451" t="inlineStr">
        <is>
          <t>Beverages</t>
        </is>
      </c>
      <c r="I2451" t="n">
        <v>3</v>
      </c>
      <c r="J2451" t="n">
        <v>198.22</v>
      </c>
      <c r="K2451" t="n">
        <v>0</v>
      </c>
      <c r="L2451">
        <f>I2451*J2451*(1-K2451)</f>
        <v/>
      </c>
      <c r="M2451">
        <f>VLOOKUP(F2451,Products!A:D,4,FALSE)*I2451</f>
        <v/>
      </c>
      <c r="N2451">
        <f>L2451-M2451</f>
        <v/>
      </c>
    </row>
    <row r="2452">
      <c r="A2452" t="inlineStr">
        <is>
          <t>T1002450</t>
        </is>
      </c>
      <c r="B2452" t="inlineStr">
        <is>
          <t>2024-03-16</t>
        </is>
      </c>
      <c r="C2452" t="inlineStr">
        <is>
          <t>S024</t>
        </is>
      </c>
      <c r="D2452" t="inlineStr">
        <is>
          <t>Store_024</t>
        </is>
      </c>
      <c r="E2452" t="inlineStr">
        <is>
          <t>South</t>
        </is>
      </c>
      <c r="F2452" t="inlineStr">
        <is>
          <t>P0126</t>
        </is>
      </c>
      <c r="G2452" t="inlineStr">
        <is>
          <t>Prod_0126</t>
        </is>
      </c>
      <c r="H2452" t="inlineStr">
        <is>
          <t>Toys</t>
        </is>
      </c>
      <c r="I2452" t="n">
        <v>4</v>
      </c>
      <c r="J2452" t="n">
        <v>323.46</v>
      </c>
      <c r="K2452" t="n">
        <v>0</v>
      </c>
      <c r="L2452">
        <f>I2452*J2452*(1-K2452)</f>
        <v/>
      </c>
      <c r="M2452">
        <f>VLOOKUP(F2452,Products!A:D,4,FALSE)*I2452</f>
        <v/>
      </c>
      <c r="N2452">
        <f>L2452-M2452</f>
        <v/>
      </c>
    </row>
    <row r="2453">
      <c r="A2453" t="inlineStr">
        <is>
          <t>T1002451</t>
        </is>
      </c>
      <c r="B2453" t="inlineStr">
        <is>
          <t>2024-11-08</t>
        </is>
      </c>
      <c r="C2453" t="inlineStr">
        <is>
          <t>S048</t>
        </is>
      </c>
      <c r="D2453" t="inlineStr">
        <is>
          <t>Store_048</t>
        </is>
      </c>
      <c r="E2453" t="inlineStr">
        <is>
          <t>South</t>
        </is>
      </c>
      <c r="F2453" t="inlineStr">
        <is>
          <t>P0146</t>
        </is>
      </c>
      <c r="G2453" t="inlineStr">
        <is>
          <t>Prod_0146</t>
        </is>
      </c>
      <c r="H2453" t="inlineStr">
        <is>
          <t>Food</t>
        </is>
      </c>
      <c r="I2453" t="n">
        <v>6</v>
      </c>
      <c r="J2453" t="n">
        <v>367.57</v>
      </c>
      <c r="K2453" t="n">
        <v>0.1</v>
      </c>
      <c r="L2453">
        <f>I2453*J2453*(1-K2453)</f>
        <v/>
      </c>
      <c r="M2453">
        <f>VLOOKUP(F2453,Products!A:D,4,FALSE)*I2453</f>
        <v/>
      </c>
      <c r="N2453">
        <f>L2453-M2453</f>
        <v/>
      </c>
    </row>
    <row r="2454">
      <c r="A2454" t="inlineStr">
        <is>
          <t>T1002452</t>
        </is>
      </c>
      <c r="B2454" t="inlineStr">
        <is>
          <t>2023-08-03</t>
        </is>
      </c>
      <c r="C2454" t="inlineStr">
        <is>
          <t>S020</t>
        </is>
      </c>
      <c r="D2454" t="inlineStr">
        <is>
          <t>Store_020</t>
        </is>
      </c>
      <c r="E2454" t="inlineStr">
        <is>
          <t>West</t>
        </is>
      </c>
      <c r="F2454" t="inlineStr">
        <is>
          <t>P0061</t>
        </is>
      </c>
      <c r="G2454" t="inlineStr">
        <is>
          <t>Prod_0061</t>
        </is>
      </c>
      <c r="H2454" t="inlineStr">
        <is>
          <t>Beverages</t>
        </is>
      </c>
      <c r="I2454" t="n">
        <v>1</v>
      </c>
      <c r="J2454" t="n">
        <v>63.12</v>
      </c>
      <c r="K2454" t="n">
        <v>0</v>
      </c>
      <c r="L2454">
        <f>I2454*J2454*(1-K2454)</f>
        <v/>
      </c>
      <c r="M2454">
        <f>VLOOKUP(F2454,Products!A:D,4,FALSE)*I2454</f>
        <v/>
      </c>
      <c r="N2454">
        <f>L2454-M2454</f>
        <v/>
      </c>
    </row>
    <row r="2455">
      <c r="A2455" t="inlineStr">
        <is>
          <t>T1002453</t>
        </is>
      </c>
      <c r="B2455" t="inlineStr">
        <is>
          <t>2023-09-16</t>
        </is>
      </c>
      <c r="C2455" t="inlineStr">
        <is>
          <t>S044</t>
        </is>
      </c>
      <c r="D2455" t="inlineStr">
        <is>
          <t>Store_044</t>
        </is>
      </c>
      <c r="E2455" t="inlineStr">
        <is>
          <t>North</t>
        </is>
      </c>
      <c r="F2455" t="inlineStr">
        <is>
          <t>P0008</t>
        </is>
      </c>
      <c r="G2455" t="inlineStr">
        <is>
          <t>Prod_0008</t>
        </is>
      </c>
      <c r="H2455" t="inlineStr">
        <is>
          <t>Electronics</t>
        </is>
      </c>
      <c r="I2455" t="n">
        <v>1</v>
      </c>
      <c r="J2455" t="n">
        <v>304.35</v>
      </c>
      <c r="K2455" t="n">
        <v>0.05</v>
      </c>
      <c r="L2455">
        <f>I2455*J2455*(1-K2455)</f>
        <v/>
      </c>
      <c r="M2455">
        <f>VLOOKUP(F2455,Products!A:D,4,FALSE)*I2455</f>
        <v/>
      </c>
      <c r="N2455">
        <f>L2455-M2455</f>
        <v/>
      </c>
    </row>
    <row r="2456">
      <c r="A2456" t="inlineStr">
        <is>
          <t>T1002454</t>
        </is>
      </c>
      <c r="B2456" t="inlineStr">
        <is>
          <t>2023-08-27</t>
        </is>
      </c>
      <c r="C2456" t="inlineStr">
        <is>
          <t>S015</t>
        </is>
      </c>
      <c r="D2456" t="inlineStr">
        <is>
          <t>Store_015</t>
        </is>
      </c>
      <c r="E2456" t="inlineStr">
        <is>
          <t>North</t>
        </is>
      </c>
      <c r="F2456" t="inlineStr">
        <is>
          <t>P0164</t>
        </is>
      </c>
      <c r="G2456" t="inlineStr">
        <is>
          <t>Prod_0164</t>
        </is>
      </c>
      <c r="H2456" t="inlineStr">
        <is>
          <t>Food</t>
        </is>
      </c>
      <c r="I2456" t="n">
        <v>1</v>
      </c>
      <c r="J2456" t="n">
        <v>652.78</v>
      </c>
      <c r="K2456" t="n">
        <v>0</v>
      </c>
      <c r="L2456">
        <f>I2456*J2456*(1-K2456)</f>
        <v/>
      </c>
      <c r="M2456">
        <f>VLOOKUP(F2456,Products!A:D,4,FALSE)*I2456</f>
        <v/>
      </c>
      <c r="N2456">
        <f>L2456-M2456</f>
        <v/>
      </c>
    </row>
    <row r="2457">
      <c r="A2457" t="inlineStr">
        <is>
          <t>T1002455</t>
        </is>
      </c>
      <c r="B2457" t="inlineStr">
        <is>
          <t>2025-04-02</t>
        </is>
      </c>
      <c r="C2457" t="inlineStr">
        <is>
          <t>S012</t>
        </is>
      </c>
      <c r="D2457" t="inlineStr">
        <is>
          <t>Store_012</t>
        </is>
      </c>
      <c r="E2457" t="inlineStr">
        <is>
          <t>South</t>
        </is>
      </c>
      <c r="F2457" t="inlineStr">
        <is>
          <t>P0153</t>
        </is>
      </c>
      <c r="G2457" t="inlineStr">
        <is>
          <t>Prod_0153</t>
        </is>
      </c>
      <c r="H2457" t="inlineStr">
        <is>
          <t>Clothing</t>
        </is>
      </c>
      <c r="I2457" t="n">
        <v>9</v>
      </c>
      <c r="J2457" t="n">
        <v>145.81</v>
      </c>
      <c r="K2457" t="n">
        <v>0</v>
      </c>
      <c r="L2457">
        <f>I2457*J2457*(1-K2457)</f>
        <v/>
      </c>
      <c r="M2457">
        <f>VLOOKUP(F2457,Products!A:D,4,FALSE)*I2457</f>
        <v/>
      </c>
      <c r="N2457">
        <f>L2457-M2457</f>
        <v/>
      </c>
    </row>
    <row r="2458">
      <c r="A2458" t="inlineStr">
        <is>
          <t>T1002456</t>
        </is>
      </c>
      <c r="B2458" t="inlineStr">
        <is>
          <t>2025-01-31</t>
        </is>
      </c>
      <c r="C2458" t="inlineStr">
        <is>
          <t>S019</t>
        </is>
      </c>
      <c r="D2458" t="inlineStr">
        <is>
          <t>Store_019</t>
        </is>
      </c>
      <c r="E2458" t="inlineStr">
        <is>
          <t>East</t>
        </is>
      </c>
      <c r="F2458" t="inlineStr">
        <is>
          <t>P0068</t>
        </is>
      </c>
      <c r="G2458" t="inlineStr">
        <is>
          <t>Prod_0068</t>
        </is>
      </c>
      <c r="H2458" t="inlineStr">
        <is>
          <t>Household</t>
        </is>
      </c>
      <c r="I2458" t="n">
        <v>7</v>
      </c>
      <c r="J2458" t="n">
        <v>275.24</v>
      </c>
      <c r="K2458" t="n">
        <v>0.05</v>
      </c>
      <c r="L2458">
        <f>I2458*J2458*(1-K2458)</f>
        <v/>
      </c>
      <c r="M2458">
        <f>VLOOKUP(F2458,Products!A:D,4,FALSE)*I2458</f>
        <v/>
      </c>
      <c r="N2458">
        <f>L2458-M2458</f>
        <v/>
      </c>
    </row>
    <row r="2459">
      <c r="A2459" t="inlineStr">
        <is>
          <t>T1002457</t>
        </is>
      </c>
      <c r="B2459" t="inlineStr">
        <is>
          <t>2023-07-02</t>
        </is>
      </c>
      <c r="C2459" t="inlineStr">
        <is>
          <t>S031</t>
        </is>
      </c>
      <c r="D2459" t="inlineStr">
        <is>
          <t>Store_031</t>
        </is>
      </c>
      <c r="E2459" t="inlineStr">
        <is>
          <t>Central</t>
        </is>
      </c>
      <c r="F2459" t="inlineStr">
        <is>
          <t>P0190</t>
        </is>
      </c>
      <c r="G2459" t="inlineStr">
        <is>
          <t>Prod_0190</t>
        </is>
      </c>
      <c r="H2459" t="inlineStr">
        <is>
          <t>Household</t>
        </is>
      </c>
      <c r="I2459" t="n">
        <v>3</v>
      </c>
      <c r="J2459" t="n">
        <v>237.37</v>
      </c>
      <c r="K2459" t="n">
        <v>0.1</v>
      </c>
      <c r="L2459">
        <f>I2459*J2459*(1-K2459)</f>
        <v/>
      </c>
      <c r="M2459">
        <f>VLOOKUP(F2459,Products!A:D,4,FALSE)*I2459</f>
        <v/>
      </c>
      <c r="N2459">
        <f>L2459-M2459</f>
        <v/>
      </c>
    </row>
    <row r="2460">
      <c r="A2460" t="inlineStr">
        <is>
          <t>T1002458</t>
        </is>
      </c>
      <c r="B2460" t="inlineStr">
        <is>
          <t>2025-09-14</t>
        </is>
      </c>
      <c r="C2460" t="inlineStr">
        <is>
          <t>S008</t>
        </is>
      </c>
      <c r="D2460" t="inlineStr">
        <is>
          <t>Store_008</t>
        </is>
      </c>
      <c r="E2460" t="inlineStr">
        <is>
          <t>East</t>
        </is>
      </c>
      <c r="F2460" t="inlineStr">
        <is>
          <t>P0148</t>
        </is>
      </c>
      <c r="G2460" t="inlineStr">
        <is>
          <t>Prod_0148</t>
        </is>
      </c>
      <c r="H2460" t="inlineStr">
        <is>
          <t>Electronics</t>
        </is>
      </c>
      <c r="I2460" t="n">
        <v>3</v>
      </c>
      <c r="J2460" t="n">
        <v>233.84</v>
      </c>
      <c r="K2460" t="n">
        <v>0</v>
      </c>
      <c r="L2460">
        <f>I2460*J2460*(1-K2460)</f>
        <v/>
      </c>
      <c r="M2460">
        <f>VLOOKUP(F2460,Products!A:D,4,FALSE)*I2460</f>
        <v/>
      </c>
      <c r="N2460">
        <f>L2460-M2460</f>
        <v/>
      </c>
    </row>
    <row r="2461">
      <c r="A2461" t="inlineStr">
        <is>
          <t>T1002459</t>
        </is>
      </c>
      <c r="B2461" t="inlineStr">
        <is>
          <t>2025-01-09</t>
        </is>
      </c>
      <c r="C2461" t="inlineStr">
        <is>
          <t>S050</t>
        </is>
      </c>
      <c r="D2461" t="inlineStr">
        <is>
          <t>Store_050</t>
        </is>
      </c>
      <c r="E2461" t="inlineStr">
        <is>
          <t>South</t>
        </is>
      </c>
      <c r="F2461" t="inlineStr">
        <is>
          <t>P0086</t>
        </is>
      </c>
      <c r="G2461" t="inlineStr">
        <is>
          <t>Prod_0086</t>
        </is>
      </c>
      <c r="H2461" t="inlineStr">
        <is>
          <t>Stationery</t>
        </is>
      </c>
      <c r="I2461" t="n">
        <v>4</v>
      </c>
      <c r="J2461" t="n">
        <v>903.24</v>
      </c>
      <c r="K2461" t="n">
        <v>0.15</v>
      </c>
      <c r="L2461">
        <f>I2461*J2461*(1-K2461)</f>
        <v/>
      </c>
      <c r="M2461">
        <f>VLOOKUP(F2461,Products!A:D,4,FALSE)*I2461</f>
        <v/>
      </c>
      <c r="N2461">
        <f>L2461-M2461</f>
        <v/>
      </c>
    </row>
    <row r="2462">
      <c r="A2462" t="inlineStr">
        <is>
          <t>T1002460</t>
        </is>
      </c>
      <c r="B2462" t="inlineStr">
        <is>
          <t>2023-06-14</t>
        </is>
      </c>
      <c r="C2462" t="inlineStr">
        <is>
          <t>S045</t>
        </is>
      </c>
      <c r="D2462" t="inlineStr">
        <is>
          <t>Store_045</t>
        </is>
      </c>
      <c r="E2462" t="inlineStr">
        <is>
          <t>East</t>
        </is>
      </c>
      <c r="F2462" t="inlineStr">
        <is>
          <t>P0100</t>
        </is>
      </c>
      <c r="G2462" t="inlineStr">
        <is>
          <t>Prod_0100</t>
        </is>
      </c>
      <c r="H2462" t="inlineStr">
        <is>
          <t>Household</t>
        </is>
      </c>
      <c r="I2462" t="n">
        <v>5</v>
      </c>
      <c r="J2462" t="n">
        <v>379.16</v>
      </c>
      <c r="K2462" t="n">
        <v>0</v>
      </c>
      <c r="L2462">
        <f>I2462*J2462*(1-K2462)</f>
        <v/>
      </c>
      <c r="M2462">
        <f>VLOOKUP(F2462,Products!A:D,4,FALSE)*I2462</f>
        <v/>
      </c>
      <c r="N2462">
        <f>L2462-M2462</f>
        <v/>
      </c>
    </row>
    <row r="2463">
      <c r="A2463" t="inlineStr">
        <is>
          <t>T1002461</t>
        </is>
      </c>
      <c r="B2463" t="inlineStr">
        <is>
          <t>2024-03-09</t>
        </is>
      </c>
      <c r="C2463" t="inlineStr">
        <is>
          <t>S001</t>
        </is>
      </c>
      <c r="D2463" t="inlineStr">
        <is>
          <t>Store_001</t>
        </is>
      </c>
      <c r="E2463" t="inlineStr">
        <is>
          <t>West</t>
        </is>
      </c>
      <c r="F2463" t="inlineStr">
        <is>
          <t>P0197</t>
        </is>
      </c>
      <c r="G2463" t="inlineStr">
        <is>
          <t>Prod_0197</t>
        </is>
      </c>
      <c r="H2463" t="inlineStr">
        <is>
          <t>Food</t>
        </is>
      </c>
      <c r="I2463" t="n">
        <v>7</v>
      </c>
      <c r="J2463" t="n">
        <v>243.34</v>
      </c>
      <c r="K2463" t="n">
        <v>0</v>
      </c>
      <c r="L2463">
        <f>I2463*J2463*(1-K2463)</f>
        <v/>
      </c>
      <c r="M2463">
        <f>VLOOKUP(F2463,Products!A:D,4,FALSE)*I2463</f>
        <v/>
      </c>
      <c r="N2463">
        <f>L2463-M2463</f>
        <v/>
      </c>
    </row>
    <row r="2464">
      <c r="A2464" t="inlineStr">
        <is>
          <t>T1002462</t>
        </is>
      </c>
      <c r="B2464" t="inlineStr">
        <is>
          <t>2023-07-01</t>
        </is>
      </c>
      <c r="C2464" t="inlineStr">
        <is>
          <t>S043</t>
        </is>
      </c>
      <c r="D2464" t="inlineStr">
        <is>
          <t>Store_043</t>
        </is>
      </c>
      <c r="E2464" t="inlineStr">
        <is>
          <t>East</t>
        </is>
      </c>
      <c r="F2464" t="inlineStr">
        <is>
          <t>P0015</t>
        </is>
      </c>
      <c r="G2464" t="inlineStr">
        <is>
          <t>Prod_0015</t>
        </is>
      </c>
      <c r="H2464" t="inlineStr">
        <is>
          <t>Food</t>
        </is>
      </c>
      <c r="I2464" t="n">
        <v>8</v>
      </c>
      <c r="J2464" t="n">
        <v>120.09</v>
      </c>
      <c r="K2464" t="n">
        <v>0.1</v>
      </c>
      <c r="L2464">
        <f>I2464*J2464*(1-K2464)</f>
        <v/>
      </c>
      <c r="M2464">
        <f>VLOOKUP(F2464,Products!A:D,4,FALSE)*I2464</f>
        <v/>
      </c>
      <c r="N2464">
        <f>L2464-M2464</f>
        <v/>
      </c>
    </row>
    <row r="2465">
      <c r="A2465" t="inlineStr">
        <is>
          <t>T1002463</t>
        </is>
      </c>
      <c r="B2465" t="inlineStr">
        <is>
          <t>2023-03-25</t>
        </is>
      </c>
      <c r="C2465" t="inlineStr">
        <is>
          <t>S044</t>
        </is>
      </c>
      <c r="D2465" t="inlineStr">
        <is>
          <t>Store_044</t>
        </is>
      </c>
      <c r="E2465" t="inlineStr">
        <is>
          <t>North</t>
        </is>
      </c>
      <c r="F2465" t="inlineStr">
        <is>
          <t>P0170</t>
        </is>
      </c>
      <c r="G2465" t="inlineStr">
        <is>
          <t>Prod_0170</t>
        </is>
      </c>
      <c r="H2465" t="inlineStr">
        <is>
          <t>Household</t>
        </is>
      </c>
      <c r="I2465" t="n">
        <v>1</v>
      </c>
      <c r="J2465" t="n">
        <v>495.48</v>
      </c>
      <c r="K2465" t="n">
        <v>0</v>
      </c>
      <c r="L2465">
        <f>I2465*J2465*(1-K2465)</f>
        <v/>
      </c>
      <c r="M2465">
        <f>VLOOKUP(F2465,Products!A:D,4,FALSE)*I2465</f>
        <v/>
      </c>
      <c r="N2465">
        <f>L2465-M2465</f>
        <v/>
      </c>
    </row>
    <row r="2466">
      <c r="A2466" t="inlineStr">
        <is>
          <t>T1002464</t>
        </is>
      </c>
      <c r="B2466" t="inlineStr">
        <is>
          <t>2025-07-07</t>
        </is>
      </c>
      <c r="C2466" t="inlineStr">
        <is>
          <t>S045</t>
        </is>
      </c>
      <c r="D2466" t="inlineStr">
        <is>
          <t>Store_045</t>
        </is>
      </c>
      <c r="E2466" t="inlineStr">
        <is>
          <t>East</t>
        </is>
      </c>
      <c r="F2466" t="inlineStr">
        <is>
          <t>P0147</t>
        </is>
      </c>
      <c r="G2466" t="inlineStr">
        <is>
          <t>Prod_0147</t>
        </is>
      </c>
      <c r="H2466" t="inlineStr">
        <is>
          <t>Stationery</t>
        </is>
      </c>
      <c r="I2466" t="n">
        <v>7</v>
      </c>
      <c r="J2466" t="n">
        <v>413.21</v>
      </c>
      <c r="K2466" t="n">
        <v>0.2</v>
      </c>
      <c r="L2466">
        <f>I2466*J2466*(1-K2466)</f>
        <v/>
      </c>
      <c r="M2466">
        <f>VLOOKUP(F2466,Products!A:D,4,FALSE)*I2466</f>
        <v/>
      </c>
      <c r="N2466">
        <f>L2466-M2466</f>
        <v/>
      </c>
    </row>
    <row r="2467">
      <c r="A2467" t="inlineStr">
        <is>
          <t>T1002465</t>
        </is>
      </c>
      <c r="B2467" t="inlineStr">
        <is>
          <t>2025-03-19</t>
        </is>
      </c>
      <c r="C2467" t="inlineStr">
        <is>
          <t>S036</t>
        </is>
      </c>
      <c r="D2467" t="inlineStr">
        <is>
          <t>Store_036</t>
        </is>
      </c>
      <c r="E2467" t="inlineStr">
        <is>
          <t>Central</t>
        </is>
      </c>
      <c r="F2467" t="inlineStr">
        <is>
          <t>P0027</t>
        </is>
      </c>
      <c r="G2467" t="inlineStr">
        <is>
          <t>Prod_0027</t>
        </is>
      </c>
      <c r="H2467" t="inlineStr">
        <is>
          <t>Electronics</t>
        </is>
      </c>
      <c r="I2467" t="n">
        <v>3</v>
      </c>
      <c r="J2467" t="n">
        <v>487.95</v>
      </c>
      <c r="K2467" t="n">
        <v>0</v>
      </c>
      <c r="L2467">
        <f>I2467*J2467*(1-K2467)</f>
        <v/>
      </c>
      <c r="M2467">
        <f>VLOOKUP(F2467,Products!A:D,4,FALSE)*I2467</f>
        <v/>
      </c>
      <c r="N2467">
        <f>L2467-M2467</f>
        <v/>
      </c>
    </row>
    <row r="2468">
      <c r="A2468" t="inlineStr">
        <is>
          <t>T1002466</t>
        </is>
      </c>
      <c r="B2468" t="inlineStr">
        <is>
          <t>2024-09-09</t>
        </is>
      </c>
      <c r="C2468" t="inlineStr">
        <is>
          <t>S035</t>
        </is>
      </c>
      <c r="D2468" t="inlineStr">
        <is>
          <t>Store_035</t>
        </is>
      </c>
      <c r="E2468" t="inlineStr">
        <is>
          <t>Central</t>
        </is>
      </c>
      <c r="F2468" t="inlineStr">
        <is>
          <t>P0110</t>
        </is>
      </c>
      <c r="G2468" t="inlineStr">
        <is>
          <t>Prod_0110</t>
        </is>
      </c>
      <c r="H2468" t="inlineStr">
        <is>
          <t>Stationery</t>
        </is>
      </c>
      <c r="I2468" t="n">
        <v>7</v>
      </c>
      <c r="J2468" t="n">
        <v>87.41</v>
      </c>
      <c r="K2468" t="n">
        <v>0</v>
      </c>
      <c r="L2468">
        <f>I2468*J2468*(1-K2468)</f>
        <v/>
      </c>
      <c r="M2468">
        <f>VLOOKUP(F2468,Products!A:D,4,FALSE)*I2468</f>
        <v/>
      </c>
      <c r="N2468">
        <f>L2468-M2468</f>
        <v/>
      </c>
    </row>
    <row r="2469">
      <c r="A2469" t="inlineStr">
        <is>
          <t>T1002467</t>
        </is>
      </c>
      <c r="B2469" t="inlineStr">
        <is>
          <t>2023-05-28</t>
        </is>
      </c>
      <c r="C2469" t="inlineStr">
        <is>
          <t>S027</t>
        </is>
      </c>
      <c r="D2469" t="inlineStr">
        <is>
          <t>Store_027</t>
        </is>
      </c>
      <c r="E2469" t="inlineStr">
        <is>
          <t>South</t>
        </is>
      </c>
      <c r="F2469" t="inlineStr">
        <is>
          <t>P0029</t>
        </is>
      </c>
      <c r="G2469" t="inlineStr">
        <is>
          <t>Prod_0029</t>
        </is>
      </c>
      <c r="H2469" t="inlineStr">
        <is>
          <t>Clothing</t>
        </is>
      </c>
      <c r="I2469" t="n">
        <v>1</v>
      </c>
      <c r="J2469" t="n">
        <v>594.54</v>
      </c>
      <c r="K2469" t="n">
        <v>0</v>
      </c>
      <c r="L2469">
        <f>I2469*J2469*(1-K2469)</f>
        <v/>
      </c>
      <c r="M2469">
        <f>VLOOKUP(F2469,Products!A:D,4,FALSE)*I2469</f>
        <v/>
      </c>
      <c r="N2469">
        <f>L2469-M2469</f>
        <v/>
      </c>
    </row>
    <row r="2470">
      <c r="A2470" t="inlineStr">
        <is>
          <t>T1002468</t>
        </is>
      </c>
      <c r="B2470" t="inlineStr">
        <is>
          <t>2025-02-24</t>
        </is>
      </c>
      <c r="C2470" t="inlineStr">
        <is>
          <t>S045</t>
        </is>
      </c>
      <c r="D2470" t="inlineStr">
        <is>
          <t>Store_045</t>
        </is>
      </c>
      <c r="E2470" t="inlineStr">
        <is>
          <t>East</t>
        </is>
      </c>
      <c r="F2470" t="inlineStr">
        <is>
          <t>P0105</t>
        </is>
      </c>
      <c r="G2470" t="inlineStr">
        <is>
          <t>Prod_0105</t>
        </is>
      </c>
      <c r="H2470" t="inlineStr">
        <is>
          <t>Electronics</t>
        </is>
      </c>
      <c r="I2470" t="n">
        <v>9</v>
      </c>
      <c r="J2470" t="n">
        <v>630.51</v>
      </c>
      <c r="K2470" t="n">
        <v>0</v>
      </c>
      <c r="L2470">
        <f>I2470*J2470*(1-K2470)</f>
        <v/>
      </c>
      <c r="M2470">
        <f>VLOOKUP(F2470,Products!A:D,4,FALSE)*I2470</f>
        <v/>
      </c>
      <c r="N2470">
        <f>L2470-M2470</f>
        <v/>
      </c>
    </row>
    <row r="2471">
      <c r="A2471" t="inlineStr">
        <is>
          <t>T1002469</t>
        </is>
      </c>
      <c r="B2471" t="inlineStr">
        <is>
          <t>2024-03-06</t>
        </is>
      </c>
      <c r="C2471" t="inlineStr">
        <is>
          <t>S048</t>
        </is>
      </c>
      <c r="D2471" t="inlineStr">
        <is>
          <t>Store_048</t>
        </is>
      </c>
      <c r="E2471" t="inlineStr">
        <is>
          <t>South</t>
        </is>
      </c>
      <c r="F2471" t="inlineStr">
        <is>
          <t>P0157</t>
        </is>
      </c>
      <c r="G2471" t="inlineStr">
        <is>
          <t>Prod_0157</t>
        </is>
      </c>
      <c r="H2471" t="inlineStr">
        <is>
          <t>Toys</t>
        </is>
      </c>
      <c r="I2471" t="n">
        <v>1</v>
      </c>
      <c r="J2471" t="n">
        <v>289.88</v>
      </c>
      <c r="K2471" t="n">
        <v>0.1</v>
      </c>
      <c r="L2471">
        <f>I2471*J2471*(1-K2471)</f>
        <v/>
      </c>
      <c r="M2471">
        <f>VLOOKUP(F2471,Products!A:D,4,FALSE)*I2471</f>
        <v/>
      </c>
      <c r="N2471">
        <f>L2471-M2471</f>
        <v/>
      </c>
    </row>
    <row r="2472">
      <c r="A2472" t="inlineStr">
        <is>
          <t>T1002470</t>
        </is>
      </c>
      <c r="B2472" t="inlineStr">
        <is>
          <t>2023-10-13</t>
        </is>
      </c>
      <c r="C2472" t="inlineStr">
        <is>
          <t>S009</t>
        </is>
      </c>
      <c r="D2472" t="inlineStr">
        <is>
          <t>Store_009</t>
        </is>
      </c>
      <c r="E2472" t="inlineStr">
        <is>
          <t>Central</t>
        </is>
      </c>
      <c r="F2472" t="inlineStr">
        <is>
          <t>P0141</t>
        </is>
      </c>
      <c r="G2472" t="inlineStr">
        <is>
          <t>Prod_0141</t>
        </is>
      </c>
      <c r="H2472" t="inlineStr">
        <is>
          <t>Food</t>
        </is>
      </c>
      <c r="I2472" t="n">
        <v>7</v>
      </c>
      <c r="J2472" t="n">
        <v>1048.16</v>
      </c>
      <c r="K2472" t="n">
        <v>0</v>
      </c>
      <c r="L2472">
        <f>I2472*J2472*(1-K2472)</f>
        <v/>
      </c>
      <c r="M2472">
        <f>VLOOKUP(F2472,Products!A:D,4,FALSE)*I2472</f>
        <v/>
      </c>
      <c r="N2472">
        <f>L2472-M2472</f>
        <v/>
      </c>
    </row>
    <row r="2473">
      <c r="A2473" t="inlineStr">
        <is>
          <t>T1002471</t>
        </is>
      </c>
      <c r="B2473" t="inlineStr">
        <is>
          <t>2025-05-16</t>
        </is>
      </c>
      <c r="C2473" t="inlineStr">
        <is>
          <t>S014</t>
        </is>
      </c>
      <c r="D2473" t="inlineStr">
        <is>
          <t>Store_014</t>
        </is>
      </c>
      <c r="E2473" t="inlineStr">
        <is>
          <t>West</t>
        </is>
      </c>
      <c r="F2473" t="inlineStr">
        <is>
          <t>P0159</t>
        </is>
      </c>
      <c r="G2473" t="inlineStr">
        <is>
          <t>Prod_0159</t>
        </is>
      </c>
      <c r="H2473" t="inlineStr">
        <is>
          <t>Electronics</t>
        </is>
      </c>
      <c r="I2473" t="n">
        <v>4</v>
      </c>
      <c r="J2473" t="n">
        <v>399.06</v>
      </c>
      <c r="K2473" t="n">
        <v>0</v>
      </c>
      <c r="L2473">
        <f>I2473*J2473*(1-K2473)</f>
        <v/>
      </c>
      <c r="M2473">
        <f>VLOOKUP(F2473,Products!A:D,4,FALSE)*I2473</f>
        <v/>
      </c>
      <c r="N2473">
        <f>L2473-M2473</f>
        <v/>
      </c>
    </row>
    <row r="2474">
      <c r="A2474" t="inlineStr">
        <is>
          <t>T1002472</t>
        </is>
      </c>
      <c r="B2474" t="inlineStr">
        <is>
          <t>2024-11-04</t>
        </is>
      </c>
      <c r="C2474" t="inlineStr">
        <is>
          <t>S016</t>
        </is>
      </c>
      <c r="D2474" t="inlineStr">
        <is>
          <t>Store_016</t>
        </is>
      </c>
      <c r="E2474" t="inlineStr">
        <is>
          <t>West</t>
        </is>
      </c>
      <c r="F2474" t="inlineStr">
        <is>
          <t>P0039</t>
        </is>
      </c>
      <c r="G2474" t="inlineStr">
        <is>
          <t>Prod_0039</t>
        </is>
      </c>
      <c r="H2474" t="inlineStr">
        <is>
          <t>Household</t>
        </is>
      </c>
      <c r="I2474" t="n">
        <v>6</v>
      </c>
      <c r="J2474" t="n">
        <v>324.84</v>
      </c>
      <c r="K2474" t="n">
        <v>0</v>
      </c>
      <c r="L2474">
        <f>I2474*J2474*(1-K2474)</f>
        <v/>
      </c>
      <c r="M2474">
        <f>VLOOKUP(F2474,Products!A:D,4,FALSE)*I2474</f>
        <v/>
      </c>
      <c r="N2474">
        <f>L2474-M2474</f>
        <v/>
      </c>
    </row>
    <row r="2475">
      <c r="A2475" t="inlineStr">
        <is>
          <t>T1002473</t>
        </is>
      </c>
      <c r="B2475" t="inlineStr">
        <is>
          <t>2025-07-24</t>
        </is>
      </c>
      <c r="C2475" t="inlineStr">
        <is>
          <t>S027</t>
        </is>
      </c>
      <c r="D2475" t="inlineStr">
        <is>
          <t>Store_027</t>
        </is>
      </c>
      <c r="E2475" t="inlineStr">
        <is>
          <t>South</t>
        </is>
      </c>
      <c r="F2475" t="inlineStr">
        <is>
          <t>P0193</t>
        </is>
      </c>
      <c r="G2475" t="inlineStr">
        <is>
          <t>Prod_0193</t>
        </is>
      </c>
      <c r="H2475" t="inlineStr">
        <is>
          <t>Food</t>
        </is>
      </c>
      <c r="I2475" t="n">
        <v>2</v>
      </c>
      <c r="J2475" t="n">
        <v>661.58</v>
      </c>
      <c r="K2475" t="n">
        <v>0.1</v>
      </c>
      <c r="L2475">
        <f>I2475*J2475*(1-K2475)</f>
        <v/>
      </c>
      <c r="M2475">
        <f>VLOOKUP(F2475,Products!A:D,4,FALSE)*I2475</f>
        <v/>
      </c>
      <c r="N2475">
        <f>L2475-M2475</f>
        <v/>
      </c>
    </row>
    <row r="2476">
      <c r="A2476" t="inlineStr">
        <is>
          <t>T1002474</t>
        </is>
      </c>
      <c r="B2476" t="inlineStr">
        <is>
          <t>2025-07-08</t>
        </is>
      </c>
      <c r="C2476" t="inlineStr">
        <is>
          <t>S015</t>
        </is>
      </c>
      <c r="D2476" t="inlineStr">
        <is>
          <t>Store_015</t>
        </is>
      </c>
      <c r="E2476" t="inlineStr">
        <is>
          <t>North</t>
        </is>
      </c>
      <c r="F2476" t="inlineStr">
        <is>
          <t>P0097</t>
        </is>
      </c>
      <c r="G2476" t="inlineStr">
        <is>
          <t>Prod_0097</t>
        </is>
      </c>
      <c r="H2476" t="inlineStr">
        <is>
          <t>Clothing</t>
        </is>
      </c>
      <c r="I2476" t="n">
        <v>5</v>
      </c>
      <c r="J2476" t="n">
        <v>216.33</v>
      </c>
      <c r="K2476" t="n">
        <v>0</v>
      </c>
      <c r="L2476">
        <f>I2476*J2476*(1-K2476)</f>
        <v/>
      </c>
      <c r="M2476">
        <f>VLOOKUP(F2476,Products!A:D,4,FALSE)*I2476</f>
        <v/>
      </c>
      <c r="N2476">
        <f>L2476-M2476</f>
        <v/>
      </c>
    </row>
    <row r="2477">
      <c r="A2477" t="inlineStr">
        <is>
          <t>T1002475</t>
        </is>
      </c>
      <c r="B2477" t="inlineStr">
        <is>
          <t>2024-06-16</t>
        </is>
      </c>
      <c r="C2477" t="inlineStr">
        <is>
          <t>S021</t>
        </is>
      </c>
      <c r="D2477" t="inlineStr">
        <is>
          <t>Store_021</t>
        </is>
      </c>
      <c r="E2477" t="inlineStr">
        <is>
          <t>North</t>
        </is>
      </c>
      <c r="F2477" t="inlineStr">
        <is>
          <t>P0028</t>
        </is>
      </c>
      <c r="G2477" t="inlineStr">
        <is>
          <t>Prod_0028</t>
        </is>
      </c>
      <c r="H2477" t="inlineStr">
        <is>
          <t>Food</t>
        </is>
      </c>
      <c r="I2477" t="n">
        <v>5</v>
      </c>
      <c r="J2477" t="n">
        <v>496.89</v>
      </c>
      <c r="K2477" t="n">
        <v>0</v>
      </c>
      <c r="L2477">
        <f>I2477*J2477*(1-K2477)</f>
        <v/>
      </c>
      <c r="M2477">
        <f>VLOOKUP(F2477,Products!A:D,4,FALSE)*I2477</f>
        <v/>
      </c>
      <c r="N2477">
        <f>L2477-M2477</f>
        <v/>
      </c>
    </row>
    <row r="2478">
      <c r="A2478" t="inlineStr">
        <is>
          <t>T1002476</t>
        </is>
      </c>
      <c r="B2478" t="inlineStr">
        <is>
          <t>2024-09-14</t>
        </is>
      </c>
      <c r="C2478" t="inlineStr">
        <is>
          <t>S033</t>
        </is>
      </c>
      <c r="D2478" t="inlineStr">
        <is>
          <t>Store_033</t>
        </is>
      </c>
      <c r="E2478" t="inlineStr">
        <is>
          <t>North</t>
        </is>
      </c>
      <c r="F2478" t="inlineStr">
        <is>
          <t>P0068</t>
        </is>
      </c>
      <c r="G2478" t="inlineStr">
        <is>
          <t>Prod_0068</t>
        </is>
      </c>
      <c r="H2478" t="inlineStr">
        <is>
          <t>Household</t>
        </is>
      </c>
      <c r="I2478" t="n">
        <v>2</v>
      </c>
      <c r="J2478" t="n">
        <v>225.2</v>
      </c>
      <c r="K2478" t="n">
        <v>0.1</v>
      </c>
      <c r="L2478">
        <f>I2478*J2478*(1-K2478)</f>
        <v/>
      </c>
      <c r="M2478">
        <f>VLOOKUP(F2478,Products!A:D,4,FALSE)*I2478</f>
        <v/>
      </c>
      <c r="N2478">
        <f>L2478-M2478</f>
        <v/>
      </c>
    </row>
    <row r="2479">
      <c r="A2479" t="inlineStr">
        <is>
          <t>T1002477</t>
        </is>
      </c>
      <c r="B2479" t="inlineStr">
        <is>
          <t>2023-07-17</t>
        </is>
      </c>
      <c r="C2479" t="inlineStr">
        <is>
          <t>S050</t>
        </is>
      </c>
      <c r="D2479" t="inlineStr">
        <is>
          <t>Store_050</t>
        </is>
      </c>
      <c r="E2479" t="inlineStr">
        <is>
          <t>South</t>
        </is>
      </c>
      <c r="F2479" t="inlineStr">
        <is>
          <t>P0117</t>
        </is>
      </c>
      <c r="G2479" t="inlineStr">
        <is>
          <t>Prod_0117</t>
        </is>
      </c>
      <c r="H2479" t="inlineStr">
        <is>
          <t>Electronics</t>
        </is>
      </c>
      <c r="I2479" t="n">
        <v>6</v>
      </c>
      <c r="J2479" t="n">
        <v>543.62</v>
      </c>
      <c r="K2479" t="n">
        <v>0</v>
      </c>
      <c r="L2479">
        <f>I2479*J2479*(1-K2479)</f>
        <v/>
      </c>
      <c r="M2479">
        <f>VLOOKUP(F2479,Products!A:D,4,FALSE)*I2479</f>
        <v/>
      </c>
      <c r="N2479">
        <f>L2479-M2479</f>
        <v/>
      </c>
    </row>
    <row r="2480">
      <c r="A2480" t="inlineStr">
        <is>
          <t>T1002478</t>
        </is>
      </c>
      <c r="B2480" t="inlineStr">
        <is>
          <t>2025-08-03</t>
        </is>
      </c>
      <c r="C2480" t="inlineStr">
        <is>
          <t>S021</t>
        </is>
      </c>
      <c r="D2480" t="inlineStr">
        <is>
          <t>Store_021</t>
        </is>
      </c>
      <c r="E2480" t="inlineStr">
        <is>
          <t>North</t>
        </is>
      </c>
      <c r="F2480" t="inlineStr">
        <is>
          <t>P0199</t>
        </is>
      </c>
      <c r="G2480" t="inlineStr">
        <is>
          <t>Prod_0199</t>
        </is>
      </c>
      <c r="H2480" t="inlineStr">
        <is>
          <t>Beverages</t>
        </is>
      </c>
      <c r="I2480" t="n">
        <v>2</v>
      </c>
      <c r="J2480" t="n">
        <v>97.20999999999999</v>
      </c>
      <c r="K2480" t="n">
        <v>0.05</v>
      </c>
      <c r="L2480">
        <f>I2480*J2480*(1-K2480)</f>
        <v/>
      </c>
      <c r="M2480">
        <f>VLOOKUP(F2480,Products!A:D,4,FALSE)*I2480</f>
        <v/>
      </c>
      <c r="N2480">
        <f>L2480-M2480</f>
        <v/>
      </c>
    </row>
    <row r="2481">
      <c r="A2481" t="inlineStr">
        <is>
          <t>T1002479</t>
        </is>
      </c>
      <c r="B2481" t="inlineStr">
        <is>
          <t>2024-08-07</t>
        </is>
      </c>
      <c r="C2481" t="inlineStr">
        <is>
          <t>S014</t>
        </is>
      </c>
      <c r="D2481" t="inlineStr">
        <is>
          <t>Store_014</t>
        </is>
      </c>
      <c r="E2481" t="inlineStr">
        <is>
          <t>West</t>
        </is>
      </c>
      <c r="F2481" t="inlineStr">
        <is>
          <t>P0198</t>
        </is>
      </c>
      <c r="G2481" t="inlineStr">
        <is>
          <t>Prod_0198</t>
        </is>
      </c>
      <c r="H2481" t="inlineStr">
        <is>
          <t>Beverages</t>
        </is>
      </c>
      <c r="I2481" t="n">
        <v>3</v>
      </c>
      <c r="J2481" t="n">
        <v>730.7</v>
      </c>
      <c r="K2481" t="n">
        <v>0</v>
      </c>
      <c r="L2481">
        <f>I2481*J2481*(1-K2481)</f>
        <v/>
      </c>
      <c r="M2481">
        <f>VLOOKUP(F2481,Products!A:D,4,FALSE)*I2481</f>
        <v/>
      </c>
      <c r="N2481">
        <f>L2481-M2481</f>
        <v/>
      </c>
    </row>
    <row r="2482">
      <c r="A2482" t="inlineStr">
        <is>
          <t>T1002480</t>
        </is>
      </c>
      <c r="B2482" t="inlineStr">
        <is>
          <t>2023-07-31</t>
        </is>
      </c>
      <c r="C2482" t="inlineStr">
        <is>
          <t>S014</t>
        </is>
      </c>
      <c r="D2482" t="inlineStr">
        <is>
          <t>Store_014</t>
        </is>
      </c>
      <c r="E2482" t="inlineStr">
        <is>
          <t>West</t>
        </is>
      </c>
      <c r="F2482" t="inlineStr">
        <is>
          <t>P0159</t>
        </is>
      </c>
      <c r="G2482" t="inlineStr">
        <is>
          <t>Prod_0159</t>
        </is>
      </c>
      <c r="H2482" t="inlineStr">
        <is>
          <t>Electronics</t>
        </is>
      </c>
      <c r="I2482" t="n">
        <v>2</v>
      </c>
      <c r="J2482" t="n">
        <v>563.84</v>
      </c>
      <c r="K2482" t="n">
        <v>0</v>
      </c>
      <c r="L2482">
        <f>I2482*J2482*(1-K2482)</f>
        <v/>
      </c>
      <c r="M2482">
        <f>VLOOKUP(F2482,Products!A:D,4,FALSE)*I2482</f>
        <v/>
      </c>
      <c r="N2482">
        <f>L2482-M2482</f>
        <v/>
      </c>
    </row>
    <row r="2483">
      <c r="A2483" t="inlineStr">
        <is>
          <t>T1002481</t>
        </is>
      </c>
      <c r="B2483" t="inlineStr">
        <is>
          <t>2025-07-20</t>
        </is>
      </c>
      <c r="C2483" t="inlineStr">
        <is>
          <t>S048</t>
        </is>
      </c>
      <c r="D2483" t="inlineStr">
        <is>
          <t>Store_048</t>
        </is>
      </c>
      <c r="E2483" t="inlineStr">
        <is>
          <t>South</t>
        </is>
      </c>
      <c r="F2483" t="inlineStr">
        <is>
          <t>P0171</t>
        </is>
      </c>
      <c r="G2483" t="inlineStr">
        <is>
          <t>Prod_0171</t>
        </is>
      </c>
      <c r="H2483" t="inlineStr">
        <is>
          <t>Household</t>
        </is>
      </c>
      <c r="I2483" t="n">
        <v>4</v>
      </c>
      <c r="J2483" t="n">
        <v>348.75</v>
      </c>
      <c r="K2483" t="n">
        <v>0</v>
      </c>
      <c r="L2483">
        <f>I2483*J2483*(1-K2483)</f>
        <v/>
      </c>
      <c r="M2483">
        <f>VLOOKUP(F2483,Products!A:D,4,FALSE)*I2483</f>
        <v/>
      </c>
      <c r="N2483">
        <f>L2483-M2483</f>
        <v/>
      </c>
    </row>
    <row r="2484">
      <c r="A2484" t="inlineStr">
        <is>
          <t>T1002482</t>
        </is>
      </c>
      <c r="B2484" t="inlineStr">
        <is>
          <t>2024-06-28</t>
        </is>
      </c>
      <c r="C2484" t="inlineStr">
        <is>
          <t>S025</t>
        </is>
      </c>
      <c r="D2484" t="inlineStr">
        <is>
          <t>Store_025</t>
        </is>
      </c>
      <c r="E2484" t="inlineStr">
        <is>
          <t>Central</t>
        </is>
      </c>
      <c r="F2484" t="inlineStr">
        <is>
          <t>P0054</t>
        </is>
      </c>
      <c r="G2484" t="inlineStr">
        <is>
          <t>Prod_0054</t>
        </is>
      </c>
      <c r="H2484" t="inlineStr">
        <is>
          <t>Food</t>
        </is>
      </c>
      <c r="I2484" t="n">
        <v>2</v>
      </c>
      <c r="J2484" t="n">
        <v>549.79</v>
      </c>
      <c r="K2484" t="n">
        <v>0.15</v>
      </c>
      <c r="L2484">
        <f>I2484*J2484*(1-K2484)</f>
        <v/>
      </c>
      <c r="M2484">
        <f>VLOOKUP(F2484,Products!A:D,4,FALSE)*I2484</f>
        <v/>
      </c>
      <c r="N2484">
        <f>L2484-M2484</f>
        <v/>
      </c>
    </row>
    <row r="2485">
      <c r="A2485" t="inlineStr">
        <is>
          <t>T1002483</t>
        </is>
      </c>
      <c r="B2485" t="inlineStr">
        <is>
          <t>2024-04-09</t>
        </is>
      </c>
      <c r="C2485" t="inlineStr">
        <is>
          <t>S017</t>
        </is>
      </c>
      <c r="D2485" t="inlineStr">
        <is>
          <t>Store_017</t>
        </is>
      </c>
      <c r="E2485" t="inlineStr">
        <is>
          <t>South</t>
        </is>
      </c>
      <c r="F2485" t="inlineStr">
        <is>
          <t>P0120</t>
        </is>
      </c>
      <c r="G2485" t="inlineStr">
        <is>
          <t>Prod_0120</t>
        </is>
      </c>
      <c r="H2485" t="inlineStr">
        <is>
          <t>Stationery</t>
        </is>
      </c>
      <c r="I2485" t="n">
        <v>4</v>
      </c>
      <c r="J2485" t="n">
        <v>370.78</v>
      </c>
      <c r="K2485" t="n">
        <v>0.1</v>
      </c>
      <c r="L2485">
        <f>I2485*J2485*(1-K2485)</f>
        <v/>
      </c>
      <c r="M2485">
        <f>VLOOKUP(F2485,Products!A:D,4,FALSE)*I2485</f>
        <v/>
      </c>
      <c r="N2485">
        <f>L2485-M2485</f>
        <v/>
      </c>
    </row>
    <row r="2486">
      <c r="A2486" t="inlineStr">
        <is>
          <t>T1002484</t>
        </is>
      </c>
      <c r="B2486" t="inlineStr">
        <is>
          <t>2024-07-01</t>
        </is>
      </c>
      <c r="C2486" t="inlineStr">
        <is>
          <t>S026</t>
        </is>
      </c>
      <c r="D2486" t="inlineStr">
        <is>
          <t>Store_026</t>
        </is>
      </c>
      <c r="E2486" t="inlineStr">
        <is>
          <t>North</t>
        </is>
      </c>
      <c r="F2486" t="inlineStr">
        <is>
          <t>P0096</t>
        </is>
      </c>
      <c r="G2486" t="inlineStr">
        <is>
          <t>Prod_0096</t>
        </is>
      </c>
      <c r="H2486" t="inlineStr">
        <is>
          <t>Beverages</t>
        </is>
      </c>
      <c r="I2486" t="n">
        <v>3</v>
      </c>
      <c r="J2486" t="n">
        <v>382.91</v>
      </c>
      <c r="K2486" t="n">
        <v>0.1</v>
      </c>
      <c r="L2486">
        <f>I2486*J2486*(1-K2486)</f>
        <v/>
      </c>
      <c r="M2486">
        <f>VLOOKUP(F2486,Products!A:D,4,FALSE)*I2486</f>
        <v/>
      </c>
      <c r="N2486">
        <f>L2486-M2486</f>
        <v/>
      </c>
    </row>
    <row r="2487">
      <c r="A2487" t="inlineStr">
        <is>
          <t>T1002485</t>
        </is>
      </c>
      <c r="B2487" t="inlineStr">
        <is>
          <t>2024-07-31</t>
        </is>
      </c>
      <c r="C2487" t="inlineStr">
        <is>
          <t>S023</t>
        </is>
      </c>
      <c r="D2487" t="inlineStr">
        <is>
          <t>Store_023</t>
        </is>
      </c>
      <c r="E2487" t="inlineStr">
        <is>
          <t>South</t>
        </is>
      </c>
      <c r="F2487" t="inlineStr">
        <is>
          <t>P0167</t>
        </is>
      </c>
      <c r="G2487" t="inlineStr">
        <is>
          <t>Prod_0167</t>
        </is>
      </c>
      <c r="H2487" t="inlineStr">
        <is>
          <t>Beverages</t>
        </is>
      </c>
      <c r="I2487" t="n">
        <v>1</v>
      </c>
      <c r="J2487" t="n">
        <v>366.13</v>
      </c>
      <c r="K2487" t="n">
        <v>0</v>
      </c>
      <c r="L2487">
        <f>I2487*J2487*(1-K2487)</f>
        <v/>
      </c>
      <c r="M2487">
        <f>VLOOKUP(F2487,Products!A:D,4,FALSE)*I2487</f>
        <v/>
      </c>
      <c r="N2487">
        <f>L2487-M2487</f>
        <v/>
      </c>
    </row>
    <row r="2488">
      <c r="A2488" t="inlineStr">
        <is>
          <t>T1002486</t>
        </is>
      </c>
      <c r="B2488" t="inlineStr">
        <is>
          <t>2023-12-17</t>
        </is>
      </c>
      <c r="C2488" t="inlineStr">
        <is>
          <t>S009</t>
        </is>
      </c>
      <c r="D2488" t="inlineStr">
        <is>
          <t>Store_009</t>
        </is>
      </c>
      <c r="E2488" t="inlineStr">
        <is>
          <t>Central</t>
        </is>
      </c>
      <c r="F2488" t="inlineStr">
        <is>
          <t>P0155</t>
        </is>
      </c>
      <c r="G2488" t="inlineStr">
        <is>
          <t>Prod_0155</t>
        </is>
      </c>
      <c r="H2488" t="inlineStr">
        <is>
          <t>Electronics</t>
        </is>
      </c>
      <c r="I2488" t="n">
        <v>9</v>
      </c>
      <c r="J2488" t="n">
        <v>350.33</v>
      </c>
      <c r="K2488" t="n">
        <v>0</v>
      </c>
      <c r="L2488">
        <f>I2488*J2488*(1-K2488)</f>
        <v/>
      </c>
      <c r="M2488">
        <f>VLOOKUP(F2488,Products!A:D,4,FALSE)*I2488</f>
        <v/>
      </c>
      <c r="N2488">
        <f>L2488-M2488</f>
        <v/>
      </c>
    </row>
    <row r="2489">
      <c r="A2489" t="inlineStr">
        <is>
          <t>T1002487</t>
        </is>
      </c>
      <c r="B2489" t="inlineStr">
        <is>
          <t>2024-04-09</t>
        </is>
      </c>
      <c r="C2489" t="inlineStr">
        <is>
          <t>S012</t>
        </is>
      </c>
      <c r="D2489" t="inlineStr">
        <is>
          <t>Store_012</t>
        </is>
      </c>
      <c r="E2489" t="inlineStr">
        <is>
          <t>South</t>
        </is>
      </c>
      <c r="F2489" t="inlineStr">
        <is>
          <t>P0060</t>
        </is>
      </c>
      <c r="G2489" t="inlineStr">
        <is>
          <t>Prod_0060</t>
        </is>
      </c>
      <c r="H2489" t="inlineStr">
        <is>
          <t>Toys</t>
        </is>
      </c>
      <c r="I2489" t="n">
        <v>6</v>
      </c>
      <c r="J2489" t="n">
        <v>133.79</v>
      </c>
      <c r="K2489" t="n">
        <v>0.05</v>
      </c>
      <c r="L2489">
        <f>I2489*J2489*(1-K2489)</f>
        <v/>
      </c>
      <c r="M2489">
        <f>VLOOKUP(F2489,Products!A:D,4,FALSE)*I2489</f>
        <v/>
      </c>
      <c r="N2489">
        <f>L2489-M2489</f>
        <v/>
      </c>
    </row>
    <row r="2490">
      <c r="A2490" t="inlineStr">
        <is>
          <t>T1002488</t>
        </is>
      </c>
      <c r="B2490" t="inlineStr">
        <is>
          <t>2025-07-21</t>
        </is>
      </c>
      <c r="C2490" t="inlineStr">
        <is>
          <t>S044</t>
        </is>
      </c>
      <c r="D2490" t="inlineStr">
        <is>
          <t>Store_044</t>
        </is>
      </c>
      <c r="E2490" t="inlineStr">
        <is>
          <t>North</t>
        </is>
      </c>
      <c r="F2490" t="inlineStr">
        <is>
          <t>P0053</t>
        </is>
      </c>
      <c r="G2490" t="inlineStr">
        <is>
          <t>Prod_0053</t>
        </is>
      </c>
      <c r="H2490" t="inlineStr">
        <is>
          <t>Food</t>
        </is>
      </c>
      <c r="I2490" t="n">
        <v>8</v>
      </c>
      <c r="J2490" t="n">
        <v>291.16</v>
      </c>
      <c r="K2490" t="n">
        <v>0</v>
      </c>
      <c r="L2490">
        <f>I2490*J2490*(1-K2490)</f>
        <v/>
      </c>
      <c r="M2490">
        <f>VLOOKUP(F2490,Products!A:D,4,FALSE)*I2490</f>
        <v/>
      </c>
      <c r="N2490">
        <f>L2490-M2490</f>
        <v/>
      </c>
    </row>
    <row r="2491">
      <c r="A2491" t="inlineStr">
        <is>
          <t>T1002489</t>
        </is>
      </c>
      <c r="B2491" t="inlineStr">
        <is>
          <t>2024-01-20</t>
        </is>
      </c>
      <c r="C2491" t="inlineStr">
        <is>
          <t>S005</t>
        </is>
      </c>
      <c r="D2491" t="inlineStr">
        <is>
          <t>Store_005</t>
        </is>
      </c>
      <c r="E2491" t="inlineStr">
        <is>
          <t>Central</t>
        </is>
      </c>
      <c r="F2491" t="inlineStr">
        <is>
          <t>P0160</t>
        </is>
      </c>
      <c r="G2491" t="inlineStr">
        <is>
          <t>Prod_0160</t>
        </is>
      </c>
      <c r="H2491" t="inlineStr">
        <is>
          <t>Food</t>
        </is>
      </c>
      <c r="I2491" t="n">
        <v>9</v>
      </c>
      <c r="J2491" t="n">
        <v>728.73</v>
      </c>
      <c r="K2491" t="n">
        <v>0</v>
      </c>
      <c r="L2491">
        <f>I2491*J2491*(1-K2491)</f>
        <v/>
      </c>
      <c r="M2491">
        <f>VLOOKUP(F2491,Products!A:D,4,FALSE)*I2491</f>
        <v/>
      </c>
      <c r="N2491">
        <f>L2491-M2491</f>
        <v/>
      </c>
    </row>
    <row r="2492">
      <c r="A2492" t="inlineStr">
        <is>
          <t>T1002490</t>
        </is>
      </c>
      <c r="B2492" t="inlineStr">
        <is>
          <t>2024-03-04</t>
        </is>
      </c>
      <c r="C2492" t="inlineStr">
        <is>
          <t>S037</t>
        </is>
      </c>
      <c r="D2492" t="inlineStr">
        <is>
          <t>Store_037</t>
        </is>
      </c>
      <c r="E2492" t="inlineStr">
        <is>
          <t>East</t>
        </is>
      </c>
      <c r="F2492" t="inlineStr">
        <is>
          <t>P0127</t>
        </is>
      </c>
      <c r="G2492" t="inlineStr">
        <is>
          <t>Prod_0127</t>
        </is>
      </c>
      <c r="H2492" t="inlineStr">
        <is>
          <t>Toys</t>
        </is>
      </c>
      <c r="I2492" t="n">
        <v>8</v>
      </c>
      <c r="J2492" t="n">
        <v>797.3</v>
      </c>
      <c r="K2492" t="n">
        <v>0</v>
      </c>
      <c r="L2492">
        <f>I2492*J2492*(1-K2492)</f>
        <v/>
      </c>
      <c r="M2492">
        <f>VLOOKUP(F2492,Products!A:D,4,FALSE)*I2492</f>
        <v/>
      </c>
      <c r="N2492">
        <f>L2492-M2492</f>
        <v/>
      </c>
    </row>
    <row r="2493">
      <c r="A2493" t="inlineStr">
        <is>
          <t>T1002491</t>
        </is>
      </c>
      <c r="B2493" t="inlineStr">
        <is>
          <t>2024-07-19</t>
        </is>
      </c>
      <c r="C2493" t="inlineStr">
        <is>
          <t>S007</t>
        </is>
      </c>
      <c r="D2493" t="inlineStr">
        <is>
          <t>Store_007</t>
        </is>
      </c>
      <c r="E2493" t="inlineStr">
        <is>
          <t>East</t>
        </is>
      </c>
      <c r="F2493" t="inlineStr">
        <is>
          <t>P0090</t>
        </is>
      </c>
      <c r="G2493" t="inlineStr">
        <is>
          <t>Prod_0090</t>
        </is>
      </c>
      <c r="H2493" t="inlineStr">
        <is>
          <t>Toys</t>
        </is>
      </c>
      <c r="I2493" t="n">
        <v>1</v>
      </c>
      <c r="J2493" t="n">
        <v>559.62</v>
      </c>
      <c r="K2493" t="n">
        <v>0.15</v>
      </c>
      <c r="L2493">
        <f>I2493*J2493*(1-K2493)</f>
        <v/>
      </c>
      <c r="M2493">
        <f>VLOOKUP(F2493,Products!A:D,4,FALSE)*I2493</f>
        <v/>
      </c>
      <c r="N2493">
        <f>L2493-M2493</f>
        <v/>
      </c>
    </row>
    <row r="2494">
      <c r="A2494" t="inlineStr">
        <is>
          <t>T1002492</t>
        </is>
      </c>
      <c r="B2494" t="inlineStr">
        <is>
          <t>2024-02-29</t>
        </is>
      </c>
      <c r="C2494" t="inlineStr">
        <is>
          <t>S010</t>
        </is>
      </c>
      <c r="D2494" t="inlineStr">
        <is>
          <t>Store_010</t>
        </is>
      </c>
      <c r="E2494" t="inlineStr">
        <is>
          <t>North</t>
        </is>
      </c>
      <c r="F2494" t="inlineStr">
        <is>
          <t>P0066</t>
        </is>
      </c>
      <c r="G2494" t="inlineStr">
        <is>
          <t>Prod_0066</t>
        </is>
      </c>
      <c r="H2494" t="inlineStr">
        <is>
          <t>Household</t>
        </is>
      </c>
      <c r="I2494" t="n">
        <v>8</v>
      </c>
      <c r="J2494" t="n">
        <v>392.83</v>
      </c>
      <c r="K2494" t="n">
        <v>0</v>
      </c>
      <c r="L2494">
        <f>I2494*J2494*(1-K2494)</f>
        <v/>
      </c>
      <c r="M2494">
        <f>VLOOKUP(F2494,Products!A:D,4,FALSE)*I2494</f>
        <v/>
      </c>
      <c r="N2494">
        <f>L2494-M2494</f>
        <v/>
      </c>
    </row>
    <row r="2495">
      <c r="A2495" t="inlineStr">
        <is>
          <t>T1002493</t>
        </is>
      </c>
      <c r="B2495" t="inlineStr">
        <is>
          <t>2025-05-29</t>
        </is>
      </c>
      <c r="C2495" t="inlineStr">
        <is>
          <t>S016</t>
        </is>
      </c>
      <c r="D2495" t="inlineStr">
        <is>
          <t>Store_016</t>
        </is>
      </c>
      <c r="E2495" t="inlineStr">
        <is>
          <t>West</t>
        </is>
      </c>
      <c r="F2495" t="inlineStr">
        <is>
          <t>P0018</t>
        </is>
      </c>
      <c r="G2495" t="inlineStr">
        <is>
          <t>Prod_0018</t>
        </is>
      </c>
      <c r="H2495" t="inlineStr">
        <is>
          <t>Food</t>
        </is>
      </c>
      <c r="I2495" t="n">
        <v>1</v>
      </c>
      <c r="J2495" t="n">
        <v>793.37</v>
      </c>
      <c r="K2495" t="n">
        <v>0.05</v>
      </c>
      <c r="L2495">
        <f>I2495*J2495*(1-K2495)</f>
        <v/>
      </c>
      <c r="M2495">
        <f>VLOOKUP(F2495,Products!A:D,4,FALSE)*I2495</f>
        <v/>
      </c>
      <c r="N2495">
        <f>L2495-M2495</f>
        <v/>
      </c>
    </row>
    <row r="2496">
      <c r="A2496" t="inlineStr">
        <is>
          <t>T1002494</t>
        </is>
      </c>
      <c r="B2496" t="inlineStr">
        <is>
          <t>2024-07-08</t>
        </is>
      </c>
      <c r="C2496" t="inlineStr">
        <is>
          <t>S001</t>
        </is>
      </c>
      <c r="D2496" t="inlineStr">
        <is>
          <t>Store_001</t>
        </is>
      </c>
      <c r="E2496" t="inlineStr">
        <is>
          <t>West</t>
        </is>
      </c>
      <c r="F2496" t="inlineStr">
        <is>
          <t>P0190</t>
        </is>
      </c>
      <c r="G2496" t="inlineStr">
        <is>
          <t>Prod_0190</t>
        </is>
      </c>
      <c r="H2496" t="inlineStr">
        <is>
          <t>Household</t>
        </is>
      </c>
      <c r="I2496" t="n">
        <v>1</v>
      </c>
      <c r="J2496" t="n">
        <v>239.1</v>
      </c>
      <c r="K2496" t="n">
        <v>0.05</v>
      </c>
      <c r="L2496">
        <f>I2496*J2496*(1-K2496)</f>
        <v/>
      </c>
      <c r="M2496">
        <f>VLOOKUP(F2496,Products!A:D,4,FALSE)*I2496</f>
        <v/>
      </c>
      <c r="N2496">
        <f>L2496-M2496</f>
        <v/>
      </c>
    </row>
    <row r="2497">
      <c r="A2497" t="inlineStr">
        <is>
          <t>T1002495</t>
        </is>
      </c>
      <c r="B2497" t="inlineStr">
        <is>
          <t>2025-03-15</t>
        </is>
      </c>
      <c r="C2497" t="inlineStr">
        <is>
          <t>S015</t>
        </is>
      </c>
      <c r="D2497" t="inlineStr">
        <is>
          <t>Store_015</t>
        </is>
      </c>
      <c r="E2497" t="inlineStr">
        <is>
          <t>North</t>
        </is>
      </c>
      <c r="F2497" t="inlineStr">
        <is>
          <t>P0045</t>
        </is>
      </c>
      <c r="G2497" t="inlineStr">
        <is>
          <t>Prod_0045</t>
        </is>
      </c>
      <c r="H2497" t="inlineStr">
        <is>
          <t>Toys</t>
        </is>
      </c>
      <c r="I2497" t="n">
        <v>7</v>
      </c>
      <c r="J2497" t="n">
        <v>224.35</v>
      </c>
      <c r="K2497" t="n">
        <v>0.05</v>
      </c>
      <c r="L2497">
        <f>I2497*J2497*(1-K2497)</f>
        <v/>
      </c>
      <c r="M2497">
        <f>VLOOKUP(F2497,Products!A:D,4,FALSE)*I2497</f>
        <v/>
      </c>
      <c r="N2497">
        <f>L2497-M2497</f>
        <v/>
      </c>
    </row>
    <row r="2498">
      <c r="A2498" t="inlineStr">
        <is>
          <t>T1002496</t>
        </is>
      </c>
      <c r="B2498" t="inlineStr">
        <is>
          <t>2023-07-14</t>
        </is>
      </c>
      <c r="C2498" t="inlineStr">
        <is>
          <t>S034</t>
        </is>
      </c>
      <c r="D2498" t="inlineStr">
        <is>
          <t>Store_034</t>
        </is>
      </c>
      <c r="E2498" t="inlineStr">
        <is>
          <t>Central</t>
        </is>
      </c>
      <c r="F2498" t="inlineStr">
        <is>
          <t>P0083</t>
        </is>
      </c>
      <c r="G2498" t="inlineStr">
        <is>
          <t>Prod_0083</t>
        </is>
      </c>
      <c r="H2498" t="inlineStr">
        <is>
          <t>Clothing</t>
        </is>
      </c>
      <c r="I2498" t="n">
        <v>1</v>
      </c>
      <c r="J2498" t="n">
        <v>573.26</v>
      </c>
      <c r="K2498" t="n">
        <v>0</v>
      </c>
      <c r="L2498">
        <f>I2498*J2498*(1-K2498)</f>
        <v/>
      </c>
      <c r="M2498">
        <f>VLOOKUP(F2498,Products!A:D,4,FALSE)*I2498</f>
        <v/>
      </c>
      <c r="N2498">
        <f>L2498-M2498</f>
        <v/>
      </c>
    </row>
    <row r="2499">
      <c r="A2499" t="inlineStr">
        <is>
          <t>T1002497</t>
        </is>
      </c>
      <c r="B2499" t="inlineStr">
        <is>
          <t>2023-12-03</t>
        </is>
      </c>
      <c r="C2499" t="inlineStr">
        <is>
          <t>S005</t>
        </is>
      </c>
      <c r="D2499" t="inlineStr">
        <is>
          <t>Store_005</t>
        </is>
      </c>
      <c r="E2499" t="inlineStr">
        <is>
          <t>Central</t>
        </is>
      </c>
      <c r="F2499" t="inlineStr">
        <is>
          <t>P0013</t>
        </is>
      </c>
      <c r="G2499" t="inlineStr">
        <is>
          <t>Prod_0013</t>
        </is>
      </c>
      <c r="H2499" t="inlineStr">
        <is>
          <t>Clothing</t>
        </is>
      </c>
      <c r="I2499" t="n">
        <v>8</v>
      </c>
      <c r="J2499" t="n">
        <v>67.48999999999999</v>
      </c>
      <c r="K2499" t="n">
        <v>0</v>
      </c>
      <c r="L2499">
        <f>I2499*J2499*(1-K2499)</f>
        <v/>
      </c>
      <c r="M2499">
        <f>VLOOKUP(F2499,Products!A:D,4,FALSE)*I2499</f>
        <v/>
      </c>
      <c r="N2499">
        <f>L2499-M2499</f>
        <v/>
      </c>
    </row>
    <row r="2500">
      <c r="A2500" t="inlineStr">
        <is>
          <t>T1002498</t>
        </is>
      </c>
      <c r="B2500" t="inlineStr">
        <is>
          <t>2024-02-18</t>
        </is>
      </c>
      <c r="C2500" t="inlineStr">
        <is>
          <t>S023</t>
        </is>
      </c>
      <c r="D2500" t="inlineStr">
        <is>
          <t>Store_023</t>
        </is>
      </c>
      <c r="E2500" t="inlineStr">
        <is>
          <t>South</t>
        </is>
      </c>
      <c r="F2500" t="inlineStr">
        <is>
          <t>P0028</t>
        </is>
      </c>
      <c r="G2500" t="inlineStr">
        <is>
          <t>Prod_0028</t>
        </is>
      </c>
      <c r="H2500" t="inlineStr">
        <is>
          <t>Food</t>
        </is>
      </c>
      <c r="I2500" t="n">
        <v>8</v>
      </c>
      <c r="J2500" t="n">
        <v>560.86</v>
      </c>
      <c r="K2500" t="n">
        <v>0</v>
      </c>
      <c r="L2500">
        <f>I2500*J2500*(1-K2500)</f>
        <v/>
      </c>
      <c r="M2500">
        <f>VLOOKUP(F2500,Products!A:D,4,FALSE)*I2500</f>
        <v/>
      </c>
      <c r="N2500">
        <f>L2500-M2500</f>
        <v/>
      </c>
    </row>
    <row r="2501">
      <c r="A2501" t="inlineStr">
        <is>
          <t>T1002499</t>
        </is>
      </c>
      <c r="B2501" t="inlineStr">
        <is>
          <t>2023-01-30</t>
        </is>
      </c>
      <c r="C2501" t="inlineStr">
        <is>
          <t>S031</t>
        </is>
      </c>
      <c r="D2501" t="inlineStr">
        <is>
          <t>Store_031</t>
        </is>
      </c>
      <c r="E2501" t="inlineStr">
        <is>
          <t>Central</t>
        </is>
      </c>
      <c r="F2501" t="inlineStr">
        <is>
          <t>P0170</t>
        </is>
      </c>
      <c r="G2501" t="inlineStr">
        <is>
          <t>Prod_0170</t>
        </is>
      </c>
      <c r="H2501" t="inlineStr">
        <is>
          <t>Household</t>
        </is>
      </c>
      <c r="I2501" t="n">
        <v>4</v>
      </c>
      <c r="J2501" t="n">
        <v>522.28</v>
      </c>
      <c r="K2501" t="n">
        <v>0.1</v>
      </c>
      <c r="L2501">
        <f>I2501*J2501*(1-K2501)</f>
        <v/>
      </c>
      <c r="M2501">
        <f>VLOOKUP(F2501,Products!A:D,4,FALSE)*I2501</f>
        <v/>
      </c>
      <c r="N2501">
        <f>L2501-M2501</f>
        <v/>
      </c>
    </row>
    <row r="2502">
      <c r="A2502" t="inlineStr">
        <is>
          <t>T1002500</t>
        </is>
      </c>
      <c r="B2502" t="inlineStr">
        <is>
          <t>2025-09-23</t>
        </is>
      </c>
      <c r="C2502" t="inlineStr">
        <is>
          <t>S007</t>
        </is>
      </c>
      <c r="D2502" t="inlineStr">
        <is>
          <t>Store_007</t>
        </is>
      </c>
      <c r="E2502" t="inlineStr">
        <is>
          <t>East</t>
        </is>
      </c>
      <c r="F2502" t="inlineStr">
        <is>
          <t>P0091</t>
        </is>
      </c>
      <c r="G2502" t="inlineStr">
        <is>
          <t>Prod_0091</t>
        </is>
      </c>
      <c r="H2502" t="inlineStr">
        <is>
          <t>Toys</t>
        </is>
      </c>
      <c r="I2502" t="n">
        <v>3</v>
      </c>
      <c r="J2502" t="n">
        <v>312.63</v>
      </c>
      <c r="K2502" t="n">
        <v>0.05</v>
      </c>
      <c r="L2502">
        <f>I2502*J2502*(1-K2502)</f>
        <v/>
      </c>
      <c r="M2502">
        <f>VLOOKUP(F2502,Products!A:D,4,FALSE)*I2502</f>
        <v/>
      </c>
      <c r="N2502">
        <f>L2502-M2502</f>
        <v/>
      </c>
    </row>
    <row r="2503">
      <c r="A2503" t="inlineStr">
        <is>
          <t>T1002501</t>
        </is>
      </c>
      <c r="B2503" t="inlineStr">
        <is>
          <t>2023-04-12</t>
        </is>
      </c>
      <c r="C2503" t="inlineStr">
        <is>
          <t>S033</t>
        </is>
      </c>
      <c r="D2503" t="inlineStr">
        <is>
          <t>Store_033</t>
        </is>
      </c>
      <c r="E2503" t="inlineStr">
        <is>
          <t>North</t>
        </is>
      </c>
      <c r="F2503" t="inlineStr">
        <is>
          <t>P0128</t>
        </is>
      </c>
      <c r="G2503" t="inlineStr">
        <is>
          <t>Prod_0128</t>
        </is>
      </c>
      <c r="H2503" t="inlineStr">
        <is>
          <t>Toys</t>
        </is>
      </c>
      <c r="I2503" t="n">
        <v>8</v>
      </c>
      <c r="J2503" t="n">
        <v>143.58</v>
      </c>
      <c r="K2503" t="n">
        <v>0</v>
      </c>
      <c r="L2503">
        <f>I2503*J2503*(1-K2503)</f>
        <v/>
      </c>
      <c r="M2503">
        <f>VLOOKUP(F2503,Products!A:D,4,FALSE)*I2503</f>
        <v/>
      </c>
      <c r="N2503">
        <f>L2503-M2503</f>
        <v/>
      </c>
    </row>
    <row r="2504">
      <c r="A2504" t="inlineStr">
        <is>
          <t>T1002502</t>
        </is>
      </c>
      <c r="B2504" t="inlineStr">
        <is>
          <t>2025-09-11</t>
        </is>
      </c>
      <c r="C2504" t="inlineStr">
        <is>
          <t>S030</t>
        </is>
      </c>
      <c r="D2504" t="inlineStr">
        <is>
          <t>Store_030</t>
        </is>
      </c>
      <c r="E2504" t="inlineStr">
        <is>
          <t>North</t>
        </is>
      </c>
      <c r="F2504" t="inlineStr">
        <is>
          <t>P0070</t>
        </is>
      </c>
      <c r="G2504" t="inlineStr">
        <is>
          <t>Prod_0070</t>
        </is>
      </c>
      <c r="H2504" t="inlineStr">
        <is>
          <t>Beverages</t>
        </is>
      </c>
      <c r="I2504" t="n">
        <v>6</v>
      </c>
      <c r="J2504" t="n">
        <v>664.2</v>
      </c>
      <c r="K2504" t="n">
        <v>0</v>
      </c>
      <c r="L2504">
        <f>I2504*J2504*(1-K2504)</f>
        <v/>
      </c>
      <c r="M2504">
        <f>VLOOKUP(F2504,Products!A:D,4,FALSE)*I2504</f>
        <v/>
      </c>
      <c r="N2504">
        <f>L2504-M2504</f>
        <v/>
      </c>
    </row>
    <row r="2505">
      <c r="A2505" t="inlineStr">
        <is>
          <t>T1002503</t>
        </is>
      </c>
      <c r="B2505" t="inlineStr">
        <is>
          <t>2025-03-31</t>
        </is>
      </c>
      <c r="C2505" t="inlineStr">
        <is>
          <t>S013</t>
        </is>
      </c>
      <c r="D2505" t="inlineStr">
        <is>
          <t>Store_013</t>
        </is>
      </c>
      <c r="E2505" t="inlineStr">
        <is>
          <t>North</t>
        </is>
      </c>
      <c r="F2505" t="inlineStr">
        <is>
          <t>P0012</t>
        </is>
      </c>
      <c r="G2505" t="inlineStr">
        <is>
          <t>Prod_0012</t>
        </is>
      </c>
      <c r="H2505" t="inlineStr">
        <is>
          <t>Food</t>
        </is>
      </c>
      <c r="I2505" t="n">
        <v>6</v>
      </c>
      <c r="J2505" t="n">
        <v>1009.2</v>
      </c>
      <c r="K2505" t="n">
        <v>0</v>
      </c>
      <c r="L2505">
        <f>I2505*J2505*(1-K2505)</f>
        <v/>
      </c>
      <c r="M2505">
        <f>VLOOKUP(F2505,Products!A:D,4,FALSE)*I2505</f>
        <v/>
      </c>
      <c r="N2505">
        <f>L2505-M2505</f>
        <v/>
      </c>
    </row>
    <row r="2506">
      <c r="A2506" t="inlineStr">
        <is>
          <t>T1002504</t>
        </is>
      </c>
      <c r="B2506" t="inlineStr">
        <is>
          <t>2023-04-25</t>
        </is>
      </c>
      <c r="C2506" t="inlineStr">
        <is>
          <t>S026</t>
        </is>
      </c>
      <c r="D2506" t="inlineStr">
        <is>
          <t>Store_026</t>
        </is>
      </c>
      <c r="E2506" t="inlineStr">
        <is>
          <t>North</t>
        </is>
      </c>
      <c r="F2506" t="inlineStr">
        <is>
          <t>P0019</t>
        </is>
      </c>
      <c r="G2506" t="inlineStr">
        <is>
          <t>Prod_0019</t>
        </is>
      </c>
      <c r="H2506" t="inlineStr">
        <is>
          <t>Toys</t>
        </is>
      </c>
      <c r="I2506" t="n">
        <v>1</v>
      </c>
      <c r="J2506" t="n">
        <v>492.5</v>
      </c>
      <c r="K2506" t="n">
        <v>0</v>
      </c>
      <c r="L2506">
        <f>I2506*J2506*(1-K2506)</f>
        <v/>
      </c>
      <c r="M2506">
        <f>VLOOKUP(F2506,Products!A:D,4,FALSE)*I2506</f>
        <v/>
      </c>
      <c r="N2506">
        <f>L2506-M2506</f>
        <v/>
      </c>
    </row>
    <row r="2507">
      <c r="A2507" t="inlineStr">
        <is>
          <t>T1002505</t>
        </is>
      </c>
      <c r="B2507" t="inlineStr">
        <is>
          <t>2025-01-09</t>
        </is>
      </c>
      <c r="C2507" t="inlineStr">
        <is>
          <t>S047</t>
        </is>
      </c>
      <c r="D2507" t="inlineStr">
        <is>
          <t>Store_047</t>
        </is>
      </c>
      <c r="E2507" t="inlineStr">
        <is>
          <t>North</t>
        </is>
      </c>
      <c r="F2507" t="inlineStr">
        <is>
          <t>P0053</t>
        </is>
      </c>
      <c r="G2507" t="inlineStr">
        <is>
          <t>Prod_0053</t>
        </is>
      </c>
      <c r="H2507" t="inlineStr">
        <is>
          <t>Food</t>
        </is>
      </c>
      <c r="I2507" t="n">
        <v>5</v>
      </c>
      <c r="J2507" t="n">
        <v>414.06</v>
      </c>
      <c r="K2507" t="n">
        <v>0</v>
      </c>
      <c r="L2507">
        <f>I2507*J2507*(1-K2507)</f>
        <v/>
      </c>
      <c r="M2507">
        <f>VLOOKUP(F2507,Products!A:D,4,FALSE)*I2507</f>
        <v/>
      </c>
      <c r="N2507">
        <f>L2507-M2507</f>
        <v/>
      </c>
    </row>
    <row r="2508">
      <c r="A2508" t="inlineStr">
        <is>
          <t>T1002506</t>
        </is>
      </c>
      <c r="B2508" t="inlineStr">
        <is>
          <t>2023-10-25</t>
        </is>
      </c>
      <c r="C2508" t="inlineStr">
        <is>
          <t>S028</t>
        </is>
      </c>
      <c r="D2508" t="inlineStr">
        <is>
          <t>Store_028</t>
        </is>
      </c>
      <c r="E2508" t="inlineStr">
        <is>
          <t>North</t>
        </is>
      </c>
      <c r="F2508" t="inlineStr">
        <is>
          <t>P0029</t>
        </is>
      </c>
      <c r="G2508" t="inlineStr">
        <is>
          <t>Prod_0029</t>
        </is>
      </c>
      <c r="H2508" t="inlineStr">
        <is>
          <t>Clothing</t>
        </is>
      </c>
      <c r="I2508" t="n">
        <v>1</v>
      </c>
      <c r="J2508" t="n">
        <v>533.75</v>
      </c>
      <c r="K2508" t="n">
        <v>0.2</v>
      </c>
      <c r="L2508">
        <f>I2508*J2508*(1-K2508)</f>
        <v/>
      </c>
      <c r="M2508">
        <f>VLOOKUP(F2508,Products!A:D,4,FALSE)*I2508</f>
        <v/>
      </c>
      <c r="N2508">
        <f>L2508-M2508</f>
        <v/>
      </c>
    </row>
    <row r="2509">
      <c r="A2509" t="inlineStr">
        <is>
          <t>T1002507</t>
        </is>
      </c>
      <c r="B2509" t="inlineStr">
        <is>
          <t>2025-03-28</t>
        </is>
      </c>
      <c r="C2509" t="inlineStr">
        <is>
          <t>S019</t>
        </is>
      </c>
      <c r="D2509" t="inlineStr">
        <is>
          <t>Store_019</t>
        </is>
      </c>
      <c r="E2509" t="inlineStr">
        <is>
          <t>East</t>
        </is>
      </c>
      <c r="F2509" t="inlineStr">
        <is>
          <t>P0110</t>
        </is>
      </c>
      <c r="G2509" t="inlineStr">
        <is>
          <t>Prod_0110</t>
        </is>
      </c>
      <c r="H2509" t="inlineStr">
        <is>
          <t>Stationery</t>
        </is>
      </c>
      <c r="I2509" t="n">
        <v>9</v>
      </c>
      <c r="J2509" t="n">
        <v>65.02</v>
      </c>
      <c r="K2509" t="n">
        <v>0</v>
      </c>
      <c r="L2509">
        <f>I2509*J2509*(1-K2509)</f>
        <v/>
      </c>
      <c r="M2509">
        <f>VLOOKUP(F2509,Products!A:D,4,FALSE)*I2509</f>
        <v/>
      </c>
      <c r="N2509">
        <f>L2509-M2509</f>
        <v/>
      </c>
    </row>
    <row r="2510">
      <c r="A2510" t="inlineStr">
        <is>
          <t>T1002508</t>
        </is>
      </c>
      <c r="B2510" t="inlineStr">
        <is>
          <t>2024-10-13</t>
        </is>
      </c>
      <c r="C2510" t="inlineStr">
        <is>
          <t>S030</t>
        </is>
      </c>
      <c r="D2510" t="inlineStr">
        <is>
          <t>Store_030</t>
        </is>
      </c>
      <c r="E2510" t="inlineStr">
        <is>
          <t>North</t>
        </is>
      </c>
      <c r="F2510" t="inlineStr">
        <is>
          <t>P0063</t>
        </is>
      </c>
      <c r="G2510" t="inlineStr">
        <is>
          <t>Prod_0063</t>
        </is>
      </c>
      <c r="H2510" t="inlineStr">
        <is>
          <t>Clothing</t>
        </is>
      </c>
      <c r="I2510" t="n">
        <v>2</v>
      </c>
      <c r="J2510" t="n">
        <v>230.48</v>
      </c>
      <c r="K2510" t="n">
        <v>0</v>
      </c>
      <c r="L2510">
        <f>I2510*J2510*(1-K2510)</f>
        <v/>
      </c>
      <c r="M2510">
        <f>VLOOKUP(F2510,Products!A:D,4,FALSE)*I2510</f>
        <v/>
      </c>
      <c r="N2510">
        <f>L2510-M2510</f>
        <v/>
      </c>
    </row>
    <row r="2511">
      <c r="A2511" t="inlineStr">
        <is>
          <t>T1002509</t>
        </is>
      </c>
      <c r="B2511" t="inlineStr">
        <is>
          <t>2024-06-06</t>
        </is>
      </c>
      <c r="C2511" t="inlineStr">
        <is>
          <t>S038</t>
        </is>
      </c>
      <c r="D2511" t="inlineStr">
        <is>
          <t>Store_038</t>
        </is>
      </c>
      <c r="E2511" t="inlineStr">
        <is>
          <t>East</t>
        </is>
      </c>
      <c r="F2511" t="inlineStr">
        <is>
          <t>P0154</t>
        </is>
      </c>
      <c r="G2511" t="inlineStr">
        <is>
          <t>Prod_0154</t>
        </is>
      </c>
      <c r="H2511" t="inlineStr">
        <is>
          <t>Toys</t>
        </is>
      </c>
      <c r="I2511" t="n">
        <v>7</v>
      </c>
      <c r="J2511" t="n">
        <v>388.24</v>
      </c>
      <c r="K2511" t="n">
        <v>0.05</v>
      </c>
      <c r="L2511">
        <f>I2511*J2511*(1-K2511)</f>
        <v/>
      </c>
      <c r="M2511">
        <f>VLOOKUP(F2511,Products!A:D,4,FALSE)*I2511</f>
        <v/>
      </c>
      <c r="N2511">
        <f>L2511-M2511</f>
        <v/>
      </c>
    </row>
    <row r="2512">
      <c r="A2512" t="inlineStr">
        <is>
          <t>T1002510</t>
        </is>
      </c>
      <c r="B2512" t="inlineStr">
        <is>
          <t>2025-08-17</t>
        </is>
      </c>
      <c r="C2512" t="inlineStr">
        <is>
          <t>S011</t>
        </is>
      </c>
      <c r="D2512" t="inlineStr">
        <is>
          <t>Store_011</t>
        </is>
      </c>
      <c r="E2512" t="inlineStr">
        <is>
          <t>South</t>
        </is>
      </c>
      <c r="F2512" t="inlineStr">
        <is>
          <t>P0057</t>
        </is>
      </c>
      <c r="G2512" t="inlineStr">
        <is>
          <t>Prod_0057</t>
        </is>
      </c>
      <c r="H2512" t="inlineStr">
        <is>
          <t>Beverages</t>
        </is>
      </c>
      <c r="I2512" t="n">
        <v>3</v>
      </c>
      <c r="J2512" t="n">
        <v>66.04000000000001</v>
      </c>
      <c r="K2512" t="n">
        <v>0</v>
      </c>
      <c r="L2512">
        <f>I2512*J2512*(1-K2512)</f>
        <v/>
      </c>
      <c r="M2512">
        <f>VLOOKUP(F2512,Products!A:D,4,FALSE)*I2512</f>
        <v/>
      </c>
      <c r="N2512">
        <f>L2512-M2512</f>
        <v/>
      </c>
    </row>
    <row r="2513">
      <c r="A2513" t="inlineStr">
        <is>
          <t>T1002511</t>
        </is>
      </c>
      <c r="B2513" t="inlineStr">
        <is>
          <t>2024-10-10</t>
        </is>
      </c>
      <c r="C2513" t="inlineStr">
        <is>
          <t>S044</t>
        </is>
      </c>
      <c r="D2513" t="inlineStr">
        <is>
          <t>Store_044</t>
        </is>
      </c>
      <c r="E2513" t="inlineStr">
        <is>
          <t>North</t>
        </is>
      </c>
      <c r="F2513" t="inlineStr">
        <is>
          <t>P0070</t>
        </is>
      </c>
      <c r="G2513" t="inlineStr">
        <is>
          <t>Prod_0070</t>
        </is>
      </c>
      <c r="H2513" t="inlineStr">
        <is>
          <t>Beverages</t>
        </is>
      </c>
      <c r="I2513" t="n">
        <v>6</v>
      </c>
      <c r="J2513" t="n">
        <v>720.27</v>
      </c>
      <c r="K2513" t="n">
        <v>0.1</v>
      </c>
      <c r="L2513">
        <f>I2513*J2513*(1-K2513)</f>
        <v/>
      </c>
      <c r="M2513">
        <f>VLOOKUP(F2513,Products!A:D,4,FALSE)*I2513</f>
        <v/>
      </c>
      <c r="N2513">
        <f>L2513-M2513</f>
        <v/>
      </c>
    </row>
    <row r="2514">
      <c r="A2514" t="inlineStr">
        <is>
          <t>T1002512</t>
        </is>
      </c>
      <c r="B2514" t="inlineStr">
        <is>
          <t>2024-04-11</t>
        </is>
      </c>
      <c r="C2514" t="inlineStr">
        <is>
          <t>S020</t>
        </is>
      </c>
      <c r="D2514" t="inlineStr">
        <is>
          <t>Store_020</t>
        </is>
      </c>
      <c r="E2514" t="inlineStr">
        <is>
          <t>West</t>
        </is>
      </c>
      <c r="F2514" t="inlineStr">
        <is>
          <t>P0148</t>
        </is>
      </c>
      <c r="G2514" t="inlineStr">
        <is>
          <t>Prod_0148</t>
        </is>
      </c>
      <c r="H2514" t="inlineStr">
        <is>
          <t>Electronics</t>
        </is>
      </c>
      <c r="I2514" t="n">
        <v>1</v>
      </c>
      <c r="J2514" t="n">
        <v>253</v>
      </c>
      <c r="K2514" t="n">
        <v>0</v>
      </c>
      <c r="L2514">
        <f>I2514*J2514*(1-K2514)</f>
        <v/>
      </c>
      <c r="M2514">
        <f>VLOOKUP(F2514,Products!A:D,4,FALSE)*I2514</f>
        <v/>
      </c>
      <c r="N2514">
        <f>L2514-M2514</f>
        <v/>
      </c>
    </row>
    <row r="2515">
      <c r="A2515" t="inlineStr">
        <is>
          <t>T1002513</t>
        </is>
      </c>
      <c r="B2515" t="inlineStr">
        <is>
          <t>2024-11-28</t>
        </is>
      </c>
      <c r="C2515" t="inlineStr">
        <is>
          <t>S021</t>
        </is>
      </c>
      <c r="D2515" t="inlineStr">
        <is>
          <t>Store_021</t>
        </is>
      </c>
      <c r="E2515" t="inlineStr">
        <is>
          <t>North</t>
        </is>
      </c>
      <c r="F2515" t="inlineStr">
        <is>
          <t>P0041</t>
        </is>
      </c>
      <c r="G2515" t="inlineStr">
        <is>
          <t>Prod_0041</t>
        </is>
      </c>
      <c r="H2515" t="inlineStr">
        <is>
          <t>Stationery</t>
        </is>
      </c>
      <c r="I2515" t="n">
        <v>5</v>
      </c>
      <c r="J2515" t="n">
        <v>280.39</v>
      </c>
      <c r="K2515" t="n">
        <v>0.2</v>
      </c>
      <c r="L2515">
        <f>I2515*J2515*(1-K2515)</f>
        <v/>
      </c>
      <c r="M2515">
        <f>VLOOKUP(F2515,Products!A:D,4,FALSE)*I2515</f>
        <v/>
      </c>
      <c r="N2515">
        <f>L2515-M2515</f>
        <v/>
      </c>
    </row>
    <row r="2516">
      <c r="A2516" t="inlineStr">
        <is>
          <t>T1002514</t>
        </is>
      </c>
      <c r="B2516" t="inlineStr">
        <is>
          <t>2024-03-02</t>
        </is>
      </c>
      <c r="C2516" t="inlineStr">
        <is>
          <t>S013</t>
        </is>
      </c>
      <c r="D2516" t="inlineStr">
        <is>
          <t>Store_013</t>
        </is>
      </c>
      <c r="E2516" t="inlineStr">
        <is>
          <t>North</t>
        </is>
      </c>
      <c r="F2516" t="inlineStr">
        <is>
          <t>P0112</t>
        </is>
      </c>
      <c r="G2516" t="inlineStr">
        <is>
          <t>Prod_0112</t>
        </is>
      </c>
      <c r="H2516" t="inlineStr">
        <is>
          <t>Beverages</t>
        </is>
      </c>
      <c r="I2516" t="n">
        <v>9</v>
      </c>
      <c r="J2516" t="n">
        <v>637.2</v>
      </c>
      <c r="K2516" t="n">
        <v>0</v>
      </c>
      <c r="L2516">
        <f>I2516*J2516*(1-K2516)</f>
        <v/>
      </c>
      <c r="M2516">
        <f>VLOOKUP(F2516,Products!A:D,4,FALSE)*I2516</f>
        <v/>
      </c>
      <c r="N2516">
        <f>L2516-M2516</f>
        <v/>
      </c>
    </row>
    <row r="2517">
      <c r="A2517" t="inlineStr">
        <is>
          <t>T1002515</t>
        </is>
      </c>
      <c r="B2517" t="inlineStr">
        <is>
          <t>2023-06-15</t>
        </is>
      </c>
      <c r="C2517" t="inlineStr">
        <is>
          <t>S041</t>
        </is>
      </c>
      <c r="D2517" t="inlineStr">
        <is>
          <t>Store_041</t>
        </is>
      </c>
      <c r="E2517" t="inlineStr">
        <is>
          <t>East</t>
        </is>
      </c>
      <c r="F2517" t="inlineStr">
        <is>
          <t>P0151</t>
        </is>
      </c>
      <c r="G2517" t="inlineStr">
        <is>
          <t>Prod_0151</t>
        </is>
      </c>
      <c r="H2517" t="inlineStr">
        <is>
          <t>Food</t>
        </is>
      </c>
      <c r="I2517" t="n">
        <v>6</v>
      </c>
      <c r="J2517" t="n">
        <v>730.15</v>
      </c>
      <c r="K2517" t="n">
        <v>0</v>
      </c>
      <c r="L2517">
        <f>I2517*J2517*(1-K2517)</f>
        <v/>
      </c>
      <c r="M2517">
        <f>VLOOKUP(F2517,Products!A:D,4,FALSE)*I2517</f>
        <v/>
      </c>
      <c r="N2517">
        <f>L2517-M2517</f>
        <v/>
      </c>
    </row>
    <row r="2518">
      <c r="A2518" t="inlineStr">
        <is>
          <t>T1002516</t>
        </is>
      </c>
      <c r="B2518" t="inlineStr">
        <is>
          <t>2024-06-14</t>
        </is>
      </c>
      <c r="C2518" t="inlineStr">
        <is>
          <t>S009</t>
        </is>
      </c>
      <c r="D2518" t="inlineStr">
        <is>
          <t>Store_009</t>
        </is>
      </c>
      <c r="E2518" t="inlineStr">
        <is>
          <t>Central</t>
        </is>
      </c>
      <c r="F2518" t="inlineStr">
        <is>
          <t>P0101</t>
        </is>
      </c>
      <c r="G2518" t="inlineStr">
        <is>
          <t>Prod_0101</t>
        </is>
      </c>
      <c r="H2518" t="inlineStr">
        <is>
          <t>Food</t>
        </is>
      </c>
      <c r="I2518" t="n">
        <v>4</v>
      </c>
      <c r="J2518" t="n">
        <v>66.22</v>
      </c>
      <c r="K2518" t="n">
        <v>0</v>
      </c>
      <c r="L2518">
        <f>I2518*J2518*(1-K2518)</f>
        <v/>
      </c>
      <c r="M2518">
        <f>VLOOKUP(F2518,Products!A:D,4,FALSE)*I2518</f>
        <v/>
      </c>
      <c r="N2518">
        <f>L2518-M2518</f>
        <v/>
      </c>
    </row>
    <row r="2519">
      <c r="A2519" t="inlineStr">
        <is>
          <t>T1002517</t>
        </is>
      </c>
      <c r="B2519" t="inlineStr">
        <is>
          <t>2023-08-14</t>
        </is>
      </c>
      <c r="C2519" t="inlineStr">
        <is>
          <t>S011</t>
        </is>
      </c>
      <c r="D2519" t="inlineStr">
        <is>
          <t>Store_011</t>
        </is>
      </c>
      <c r="E2519" t="inlineStr">
        <is>
          <t>South</t>
        </is>
      </c>
      <c r="F2519" t="inlineStr">
        <is>
          <t>P0132</t>
        </is>
      </c>
      <c r="G2519" t="inlineStr">
        <is>
          <t>Prod_0132</t>
        </is>
      </c>
      <c r="H2519" t="inlineStr">
        <is>
          <t>Food</t>
        </is>
      </c>
      <c r="I2519" t="n">
        <v>3</v>
      </c>
      <c r="J2519" t="n">
        <v>148.26</v>
      </c>
      <c r="K2519" t="n">
        <v>0.05</v>
      </c>
      <c r="L2519">
        <f>I2519*J2519*(1-K2519)</f>
        <v/>
      </c>
      <c r="M2519">
        <f>VLOOKUP(F2519,Products!A:D,4,FALSE)*I2519</f>
        <v/>
      </c>
      <c r="N2519">
        <f>L2519-M2519</f>
        <v/>
      </c>
    </row>
    <row r="2520">
      <c r="A2520" t="inlineStr">
        <is>
          <t>T1002518</t>
        </is>
      </c>
      <c r="B2520" t="inlineStr">
        <is>
          <t>2024-11-08</t>
        </is>
      </c>
      <c r="C2520" t="inlineStr">
        <is>
          <t>S021</t>
        </is>
      </c>
      <c r="D2520" t="inlineStr">
        <is>
          <t>Store_021</t>
        </is>
      </c>
      <c r="E2520" t="inlineStr">
        <is>
          <t>North</t>
        </is>
      </c>
      <c r="F2520" t="inlineStr">
        <is>
          <t>P0001</t>
        </is>
      </c>
      <c r="G2520" t="inlineStr">
        <is>
          <t>Prod_0001</t>
        </is>
      </c>
      <c r="H2520" t="inlineStr">
        <is>
          <t>Beverages</t>
        </is>
      </c>
      <c r="I2520" t="n">
        <v>2</v>
      </c>
      <c r="J2520" t="n">
        <v>830.24</v>
      </c>
      <c r="K2520" t="n">
        <v>0</v>
      </c>
      <c r="L2520">
        <f>I2520*J2520*(1-K2520)</f>
        <v/>
      </c>
      <c r="M2520">
        <f>VLOOKUP(F2520,Products!A:D,4,FALSE)*I2520</f>
        <v/>
      </c>
      <c r="N2520">
        <f>L2520-M2520</f>
        <v/>
      </c>
    </row>
    <row r="2521">
      <c r="A2521" t="inlineStr">
        <is>
          <t>T1002519</t>
        </is>
      </c>
      <c r="B2521" t="inlineStr">
        <is>
          <t>2025-05-11</t>
        </is>
      </c>
      <c r="C2521" t="inlineStr">
        <is>
          <t>S049</t>
        </is>
      </c>
      <c r="D2521" t="inlineStr">
        <is>
          <t>Store_049</t>
        </is>
      </c>
      <c r="E2521" t="inlineStr">
        <is>
          <t>North</t>
        </is>
      </c>
      <c r="F2521" t="inlineStr">
        <is>
          <t>P0072</t>
        </is>
      </c>
      <c r="G2521" t="inlineStr">
        <is>
          <t>Prod_0072</t>
        </is>
      </c>
      <c r="H2521" t="inlineStr">
        <is>
          <t>Food</t>
        </is>
      </c>
      <c r="I2521" t="n">
        <v>6</v>
      </c>
      <c r="J2521" t="n">
        <v>640.49</v>
      </c>
      <c r="K2521" t="n">
        <v>0.15</v>
      </c>
      <c r="L2521">
        <f>I2521*J2521*(1-K2521)</f>
        <v/>
      </c>
      <c r="M2521">
        <f>VLOOKUP(F2521,Products!A:D,4,FALSE)*I2521</f>
        <v/>
      </c>
      <c r="N2521">
        <f>L2521-M2521</f>
        <v/>
      </c>
    </row>
    <row r="2522">
      <c r="A2522" t="inlineStr">
        <is>
          <t>T1002520</t>
        </is>
      </c>
      <c r="B2522" t="inlineStr">
        <is>
          <t>2023-11-02</t>
        </is>
      </c>
      <c r="C2522" t="inlineStr">
        <is>
          <t>S025</t>
        </is>
      </c>
      <c r="D2522" t="inlineStr">
        <is>
          <t>Store_025</t>
        </is>
      </c>
      <c r="E2522" t="inlineStr">
        <is>
          <t>Central</t>
        </is>
      </c>
      <c r="F2522" t="inlineStr">
        <is>
          <t>P0151</t>
        </is>
      </c>
      <c r="G2522" t="inlineStr">
        <is>
          <t>Prod_0151</t>
        </is>
      </c>
      <c r="H2522" t="inlineStr">
        <is>
          <t>Food</t>
        </is>
      </c>
      <c r="I2522" t="n">
        <v>6</v>
      </c>
      <c r="J2522" t="n">
        <v>884.3200000000001</v>
      </c>
      <c r="K2522" t="n">
        <v>0</v>
      </c>
      <c r="L2522">
        <f>I2522*J2522*(1-K2522)</f>
        <v/>
      </c>
      <c r="M2522">
        <f>VLOOKUP(F2522,Products!A:D,4,FALSE)*I2522</f>
        <v/>
      </c>
      <c r="N2522">
        <f>L2522-M2522</f>
        <v/>
      </c>
    </row>
    <row r="2523">
      <c r="A2523" t="inlineStr">
        <is>
          <t>T1002521</t>
        </is>
      </c>
      <c r="B2523" t="inlineStr">
        <is>
          <t>2023-08-26</t>
        </is>
      </c>
      <c r="C2523" t="inlineStr">
        <is>
          <t>S029</t>
        </is>
      </c>
      <c r="D2523" t="inlineStr">
        <is>
          <t>Store_029</t>
        </is>
      </c>
      <c r="E2523" t="inlineStr">
        <is>
          <t>South</t>
        </is>
      </c>
      <c r="F2523" t="inlineStr">
        <is>
          <t>P0129</t>
        </is>
      </c>
      <c r="G2523" t="inlineStr">
        <is>
          <t>Prod_0129</t>
        </is>
      </c>
      <c r="H2523" t="inlineStr">
        <is>
          <t>Stationery</t>
        </is>
      </c>
      <c r="I2523" t="n">
        <v>4</v>
      </c>
      <c r="J2523" t="n">
        <v>741.6900000000001</v>
      </c>
      <c r="K2523" t="n">
        <v>0</v>
      </c>
      <c r="L2523">
        <f>I2523*J2523*(1-K2523)</f>
        <v/>
      </c>
      <c r="M2523">
        <f>VLOOKUP(F2523,Products!A:D,4,FALSE)*I2523</f>
        <v/>
      </c>
      <c r="N2523">
        <f>L2523-M2523</f>
        <v/>
      </c>
    </row>
    <row r="2524">
      <c r="A2524" t="inlineStr">
        <is>
          <t>T1002522</t>
        </is>
      </c>
      <c r="B2524" t="inlineStr">
        <is>
          <t>2023-02-04</t>
        </is>
      </c>
      <c r="C2524" t="inlineStr">
        <is>
          <t>S034</t>
        </is>
      </c>
      <c r="D2524" t="inlineStr">
        <is>
          <t>Store_034</t>
        </is>
      </c>
      <c r="E2524" t="inlineStr">
        <is>
          <t>Central</t>
        </is>
      </c>
      <c r="F2524" t="inlineStr">
        <is>
          <t>P0060</t>
        </is>
      </c>
      <c r="G2524" t="inlineStr">
        <is>
          <t>Prod_0060</t>
        </is>
      </c>
      <c r="H2524" t="inlineStr">
        <is>
          <t>Toys</t>
        </is>
      </c>
      <c r="I2524" t="n">
        <v>7</v>
      </c>
      <c r="J2524" t="n">
        <v>91.81</v>
      </c>
      <c r="K2524" t="n">
        <v>0</v>
      </c>
      <c r="L2524">
        <f>I2524*J2524*(1-K2524)</f>
        <v/>
      </c>
      <c r="M2524">
        <f>VLOOKUP(F2524,Products!A:D,4,FALSE)*I2524</f>
        <v/>
      </c>
      <c r="N2524">
        <f>L2524-M2524</f>
        <v/>
      </c>
    </row>
    <row r="2525">
      <c r="A2525" t="inlineStr">
        <is>
          <t>T1002523</t>
        </is>
      </c>
      <c r="B2525" t="inlineStr">
        <is>
          <t>2025-07-16</t>
        </is>
      </c>
      <c r="C2525" t="inlineStr">
        <is>
          <t>S018</t>
        </is>
      </c>
      <c r="D2525" t="inlineStr">
        <is>
          <t>Store_018</t>
        </is>
      </c>
      <c r="E2525" t="inlineStr">
        <is>
          <t>South</t>
        </is>
      </c>
      <c r="F2525" t="inlineStr">
        <is>
          <t>P0193</t>
        </is>
      </c>
      <c r="G2525" t="inlineStr">
        <is>
          <t>Prod_0193</t>
        </is>
      </c>
      <c r="H2525" t="inlineStr">
        <is>
          <t>Food</t>
        </is>
      </c>
      <c r="I2525" t="n">
        <v>9</v>
      </c>
      <c r="J2525" t="n">
        <v>458.26</v>
      </c>
      <c r="K2525" t="n">
        <v>0.05</v>
      </c>
      <c r="L2525">
        <f>I2525*J2525*(1-K2525)</f>
        <v/>
      </c>
      <c r="M2525">
        <f>VLOOKUP(F2525,Products!A:D,4,FALSE)*I2525</f>
        <v/>
      </c>
      <c r="N2525">
        <f>L2525-M2525</f>
        <v/>
      </c>
    </row>
    <row r="2526">
      <c r="A2526" t="inlineStr">
        <is>
          <t>T1002524</t>
        </is>
      </c>
      <c r="B2526" t="inlineStr">
        <is>
          <t>2023-02-19</t>
        </is>
      </c>
      <c r="C2526" t="inlineStr">
        <is>
          <t>S045</t>
        </is>
      </c>
      <c r="D2526" t="inlineStr">
        <is>
          <t>Store_045</t>
        </is>
      </c>
      <c r="E2526" t="inlineStr">
        <is>
          <t>East</t>
        </is>
      </c>
      <c r="F2526" t="inlineStr">
        <is>
          <t>P0166</t>
        </is>
      </c>
      <c r="G2526" t="inlineStr">
        <is>
          <t>Prod_0166</t>
        </is>
      </c>
      <c r="H2526" t="inlineStr">
        <is>
          <t>Electronics</t>
        </is>
      </c>
      <c r="I2526" t="n">
        <v>8</v>
      </c>
      <c r="J2526" t="n">
        <v>426.75</v>
      </c>
      <c r="K2526" t="n">
        <v>0</v>
      </c>
      <c r="L2526">
        <f>I2526*J2526*(1-K2526)</f>
        <v/>
      </c>
      <c r="M2526">
        <f>VLOOKUP(F2526,Products!A:D,4,FALSE)*I2526</f>
        <v/>
      </c>
      <c r="N2526">
        <f>L2526-M2526</f>
        <v/>
      </c>
    </row>
    <row r="2527">
      <c r="A2527" t="inlineStr">
        <is>
          <t>T1002525</t>
        </is>
      </c>
      <c r="B2527" t="inlineStr">
        <is>
          <t>2023-02-16</t>
        </is>
      </c>
      <c r="C2527" t="inlineStr">
        <is>
          <t>S022</t>
        </is>
      </c>
      <c r="D2527" t="inlineStr">
        <is>
          <t>Store_022</t>
        </is>
      </c>
      <c r="E2527" t="inlineStr">
        <is>
          <t>East</t>
        </is>
      </c>
      <c r="F2527" t="inlineStr">
        <is>
          <t>P0192</t>
        </is>
      </c>
      <c r="G2527" t="inlineStr">
        <is>
          <t>Prod_0192</t>
        </is>
      </c>
      <c r="H2527" t="inlineStr">
        <is>
          <t>Beverages</t>
        </is>
      </c>
      <c r="I2527" t="n">
        <v>1</v>
      </c>
      <c r="J2527" t="n">
        <v>474.52</v>
      </c>
      <c r="K2527" t="n">
        <v>0</v>
      </c>
      <c r="L2527">
        <f>I2527*J2527*(1-K2527)</f>
        <v/>
      </c>
      <c r="M2527">
        <f>VLOOKUP(F2527,Products!A:D,4,FALSE)*I2527</f>
        <v/>
      </c>
      <c r="N2527">
        <f>L2527-M2527</f>
        <v/>
      </c>
    </row>
    <row r="2528">
      <c r="A2528" t="inlineStr">
        <is>
          <t>T1002526</t>
        </is>
      </c>
      <c r="B2528" t="inlineStr">
        <is>
          <t>2023-04-08</t>
        </is>
      </c>
      <c r="C2528" t="inlineStr">
        <is>
          <t>S008</t>
        </is>
      </c>
      <c r="D2528" t="inlineStr">
        <is>
          <t>Store_008</t>
        </is>
      </c>
      <c r="E2528" t="inlineStr">
        <is>
          <t>East</t>
        </is>
      </c>
      <c r="F2528" t="inlineStr">
        <is>
          <t>P0066</t>
        </is>
      </c>
      <c r="G2528" t="inlineStr">
        <is>
          <t>Prod_0066</t>
        </is>
      </c>
      <c r="H2528" t="inlineStr">
        <is>
          <t>Household</t>
        </is>
      </c>
      <c r="I2528" t="n">
        <v>6</v>
      </c>
      <c r="J2528" t="n">
        <v>382.55</v>
      </c>
      <c r="K2528" t="n">
        <v>0</v>
      </c>
      <c r="L2528">
        <f>I2528*J2528*(1-K2528)</f>
        <v/>
      </c>
      <c r="M2528">
        <f>VLOOKUP(F2528,Products!A:D,4,FALSE)*I2528</f>
        <v/>
      </c>
      <c r="N2528">
        <f>L2528-M2528</f>
        <v/>
      </c>
    </row>
    <row r="2529">
      <c r="A2529" t="inlineStr">
        <is>
          <t>T1002527</t>
        </is>
      </c>
      <c r="B2529" t="inlineStr">
        <is>
          <t>2025-06-07</t>
        </is>
      </c>
      <c r="C2529" t="inlineStr">
        <is>
          <t>S045</t>
        </is>
      </c>
      <c r="D2529" t="inlineStr">
        <is>
          <t>Store_045</t>
        </is>
      </c>
      <c r="E2529" t="inlineStr">
        <is>
          <t>East</t>
        </is>
      </c>
      <c r="F2529" t="inlineStr">
        <is>
          <t>P0174</t>
        </is>
      </c>
      <c r="G2529" t="inlineStr">
        <is>
          <t>Prod_0174</t>
        </is>
      </c>
      <c r="H2529" t="inlineStr">
        <is>
          <t>Food</t>
        </is>
      </c>
      <c r="I2529" t="n">
        <v>5</v>
      </c>
      <c r="J2529" t="n">
        <v>99.12</v>
      </c>
      <c r="K2529" t="n">
        <v>0</v>
      </c>
      <c r="L2529">
        <f>I2529*J2529*(1-K2529)</f>
        <v/>
      </c>
      <c r="M2529">
        <f>VLOOKUP(F2529,Products!A:D,4,FALSE)*I2529</f>
        <v/>
      </c>
      <c r="N2529">
        <f>L2529-M2529</f>
        <v/>
      </c>
    </row>
    <row r="2530">
      <c r="A2530" t="inlineStr">
        <is>
          <t>T1002528</t>
        </is>
      </c>
      <c r="B2530" t="inlineStr">
        <is>
          <t>2023-03-17</t>
        </is>
      </c>
      <c r="C2530" t="inlineStr">
        <is>
          <t>S020</t>
        </is>
      </c>
      <c r="D2530" t="inlineStr">
        <is>
          <t>Store_020</t>
        </is>
      </c>
      <c r="E2530" t="inlineStr">
        <is>
          <t>West</t>
        </is>
      </c>
      <c r="F2530" t="inlineStr">
        <is>
          <t>P0124</t>
        </is>
      </c>
      <c r="G2530" t="inlineStr">
        <is>
          <t>Prod_0124</t>
        </is>
      </c>
      <c r="H2530" t="inlineStr">
        <is>
          <t>Beverages</t>
        </is>
      </c>
      <c r="I2530" t="n">
        <v>6</v>
      </c>
      <c r="J2530" t="n">
        <v>810.97</v>
      </c>
      <c r="K2530" t="n">
        <v>0</v>
      </c>
      <c r="L2530">
        <f>I2530*J2530*(1-K2530)</f>
        <v/>
      </c>
      <c r="M2530">
        <f>VLOOKUP(F2530,Products!A:D,4,FALSE)*I2530</f>
        <v/>
      </c>
      <c r="N2530">
        <f>L2530-M2530</f>
        <v/>
      </c>
    </row>
    <row r="2531">
      <c r="A2531" t="inlineStr">
        <is>
          <t>T1002529</t>
        </is>
      </c>
      <c r="B2531" t="inlineStr">
        <is>
          <t>2023-09-24</t>
        </is>
      </c>
      <c r="C2531" t="inlineStr">
        <is>
          <t>S011</t>
        </is>
      </c>
      <c r="D2531" t="inlineStr">
        <is>
          <t>Store_011</t>
        </is>
      </c>
      <c r="E2531" t="inlineStr">
        <is>
          <t>South</t>
        </is>
      </c>
      <c r="F2531" t="inlineStr">
        <is>
          <t>P0072</t>
        </is>
      </c>
      <c r="G2531" t="inlineStr">
        <is>
          <t>Prod_0072</t>
        </is>
      </c>
      <c r="H2531" t="inlineStr">
        <is>
          <t>Food</t>
        </is>
      </c>
      <c r="I2531" t="n">
        <v>5</v>
      </c>
      <c r="J2531" t="n">
        <v>560.92</v>
      </c>
      <c r="K2531" t="n">
        <v>0</v>
      </c>
      <c r="L2531">
        <f>I2531*J2531*(1-K2531)</f>
        <v/>
      </c>
      <c r="M2531">
        <f>VLOOKUP(F2531,Products!A:D,4,FALSE)*I2531</f>
        <v/>
      </c>
      <c r="N2531">
        <f>L2531-M2531</f>
        <v/>
      </c>
    </row>
    <row r="2532">
      <c r="A2532" t="inlineStr">
        <is>
          <t>T1002530</t>
        </is>
      </c>
      <c r="B2532" t="inlineStr">
        <is>
          <t>2023-10-16</t>
        </is>
      </c>
      <c r="C2532" t="inlineStr">
        <is>
          <t>S040</t>
        </is>
      </c>
      <c r="D2532" t="inlineStr">
        <is>
          <t>Store_040</t>
        </is>
      </c>
      <c r="E2532" t="inlineStr">
        <is>
          <t>Central</t>
        </is>
      </c>
      <c r="F2532" t="inlineStr">
        <is>
          <t>P0010</t>
        </is>
      </c>
      <c r="G2532" t="inlineStr">
        <is>
          <t>Prod_0010</t>
        </is>
      </c>
      <c r="H2532" t="inlineStr">
        <is>
          <t>Electronics</t>
        </is>
      </c>
      <c r="I2532" t="n">
        <v>5</v>
      </c>
      <c r="J2532" t="n">
        <v>743.09</v>
      </c>
      <c r="K2532" t="n">
        <v>0.05</v>
      </c>
      <c r="L2532">
        <f>I2532*J2532*(1-K2532)</f>
        <v/>
      </c>
      <c r="M2532">
        <f>VLOOKUP(F2532,Products!A:D,4,FALSE)*I2532</f>
        <v/>
      </c>
      <c r="N2532">
        <f>L2532-M2532</f>
        <v/>
      </c>
    </row>
    <row r="2533">
      <c r="A2533" t="inlineStr">
        <is>
          <t>T1002531</t>
        </is>
      </c>
      <c r="B2533" t="inlineStr">
        <is>
          <t>2023-07-27</t>
        </is>
      </c>
      <c r="C2533" t="inlineStr">
        <is>
          <t>S013</t>
        </is>
      </c>
      <c r="D2533" t="inlineStr">
        <is>
          <t>Store_013</t>
        </is>
      </c>
      <c r="E2533" t="inlineStr">
        <is>
          <t>North</t>
        </is>
      </c>
      <c r="F2533" t="inlineStr">
        <is>
          <t>P0067</t>
        </is>
      </c>
      <c r="G2533" t="inlineStr">
        <is>
          <t>Prod_0067</t>
        </is>
      </c>
      <c r="H2533" t="inlineStr">
        <is>
          <t>Toys</t>
        </is>
      </c>
      <c r="I2533" t="n">
        <v>9</v>
      </c>
      <c r="J2533" t="n">
        <v>137.25</v>
      </c>
      <c r="K2533" t="n">
        <v>0</v>
      </c>
      <c r="L2533">
        <f>I2533*J2533*(1-K2533)</f>
        <v/>
      </c>
      <c r="M2533">
        <f>VLOOKUP(F2533,Products!A:D,4,FALSE)*I2533</f>
        <v/>
      </c>
      <c r="N2533">
        <f>L2533-M2533</f>
        <v/>
      </c>
    </row>
    <row r="2534">
      <c r="A2534" t="inlineStr">
        <is>
          <t>T1002532</t>
        </is>
      </c>
      <c r="B2534" t="inlineStr">
        <is>
          <t>2023-08-07</t>
        </is>
      </c>
      <c r="C2534" t="inlineStr">
        <is>
          <t>S018</t>
        </is>
      </c>
      <c r="D2534" t="inlineStr">
        <is>
          <t>Store_018</t>
        </is>
      </c>
      <c r="E2534" t="inlineStr">
        <is>
          <t>South</t>
        </is>
      </c>
      <c r="F2534" t="inlineStr">
        <is>
          <t>P0169</t>
        </is>
      </c>
      <c r="G2534" t="inlineStr">
        <is>
          <t>Prod_0169</t>
        </is>
      </c>
      <c r="H2534" t="inlineStr">
        <is>
          <t>Beverages</t>
        </is>
      </c>
      <c r="I2534" t="n">
        <v>8</v>
      </c>
      <c r="J2534" t="n">
        <v>710.65</v>
      </c>
      <c r="K2534" t="n">
        <v>0</v>
      </c>
      <c r="L2534">
        <f>I2534*J2534*(1-K2534)</f>
        <v/>
      </c>
      <c r="M2534">
        <f>VLOOKUP(F2534,Products!A:D,4,FALSE)*I2534</f>
        <v/>
      </c>
      <c r="N2534">
        <f>L2534-M2534</f>
        <v/>
      </c>
    </row>
    <row r="2535">
      <c r="A2535" t="inlineStr">
        <is>
          <t>T1002533</t>
        </is>
      </c>
      <c r="B2535" t="inlineStr">
        <is>
          <t>2023-01-15</t>
        </is>
      </c>
      <c r="C2535" t="inlineStr">
        <is>
          <t>S037</t>
        </is>
      </c>
      <c r="D2535" t="inlineStr">
        <is>
          <t>Store_037</t>
        </is>
      </c>
      <c r="E2535" t="inlineStr">
        <is>
          <t>East</t>
        </is>
      </c>
      <c r="F2535" t="inlineStr">
        <is>
          <t>P0053</t>
        </is>
      </c>
      <c r="G2535" t="inlineStr">
        <is>
          <t>Prod_0053</t>
        </is>
      </c>
      <c r="H2535" t="inlineStr">
        <is>
          <t>Food</t>
        </is>
      </c>
      <c r="I2535" t="n">
        <v>3</v>
      </c>
      <c r="J2535" t="n">
        <v>425.77</v>
      </c>
      <c r="K2535" t="n">
        <v>0</v>
      </c>
      <c r="L2535">
        <f>I2535*J2535*(1-K2535)</f>
        <v/>
      </c>
      <c r="M2535">
        <f>VLOOKUP(F2535,Products!A:D,4,FALSE)*I2535</f>
        <v/>
      </c>
      <c r="N2535">
        <f>L2535-M2535</f>
        <v/>
      </c>
    </row>
    <row r="2536">
      <c r="A2536" t="inlineStr">
        <is>
          <t>T1002534</t>
        </is>
      </c>
      <c r="B2536" t="inlineStr">
        <is>
          <t>2024-10-04</t>
        </is>
      </c>
      <c r="C2536" t="inlineStr">
        <is>
          <t>S047</t>
        </is>
      </c>
      <c r="D2536" t="inlineStr">
        <is>
          <t>Store_047</t>
        </is>
      </c>
      <c r="E2536" t="inlineStr">
        <is>
          <t>North</t>
        </is>
      </c>
      <c r="F2536" t="inlineStr">
        <is>
          <t>P0089</t>
        </is>
      </c>
      <c r="G2536" t="inlineStr">
        <is>
          <t>Prod_0089</t>
        </is>
      </c>
      <c r="H2536" t="inlineStr">
        <is>
          <t>Stationery</t>
        </is>
      </c>
      <c r="I2536" t="n">
        <v>2</v>
      </c>
      <c r="J2536" t="n">
        <v>540.8200000000001</v>
      </c>
      <c r="K2536" t="n">
        <v>0</v>
      </c>
      <c r="L2536">
        <f>I2536*J2536*(1-K2536)</f>
        <v/>
      </c>
      <c r="M2536">
        <f>VLOOKUP(F2536,Products!A:D,4,FALSE)*I2536</f>
        <v/>
      </c>
      <c r="N2536">
        <f>L2536-M2536</f>
        <v/>
      </c>
    </row>
    <row r="2537">
      <c r="A2537" t="inlineStr">
        <is>
          <t>T1002535</t>
        </is>
      </c>
      <c r="B2537" t="inlineStr">
        <is>
          <t>2023-10-31</t>
        </is>
      </c>
      <c r="C2537" t="inlineStr">
        <is>
          <t>S014</t>
        </is>
      </c>
      <c r="D2537" t="inlineStr">
        <is>
          <t>Store_014</t>
        </is>
      </c>
      <c r="E2537" t="inlineStr">
        <is>
          <t>West</t>
        </is>
      </c>
      <c r="F2537" t="inlineStr">
        <is>
          <t>P0104</t>
        </is>
      </c>
      <c r="G2537" t="inlineStr">
        <is>
          <t>Prod_0104</t>
        </is>
      </c>
      <c r="H2537" t="inlineStr">
        <is>
          <t>Clothing</t>
        </is>
      </c>
      <c r="I2537" t="n">
        <v>7</v>
      </c>
      <c r="J2537" t="n">
        <v>562.73</v>
      </c>
      <c r="K2537" t="n">
        <v>0</v>
      </c>
      <c r="L2537">
        <f>I2537*J2537*(1-K2537)</f>
        <v/>
      </c>
      <c r="M2537">
        <f>VLOOKUP(F2537,Products!A:D,4,FALSE)*I2537</f>
        <v/>
      </c>
      <c r="N2537">
        <f>L2537-M2537</f>
        <v/>
      </c>
    </row>
    <row r="2538">
      <c r="A2538" t="inlineStr">
        <is>
          <t>T1002536</t>
        </is>
      </c>
      <c r="B2538" t="inlineStr">
        <is>
          <t>2025-01-13</t>
        </is>
      </c>
      <c r="C2538" t="inlineStr">
        <is>
          <t>S015</t>
        </is>
      </c>
      <c r="D2538" t="inlineStr">
        <is>
          <t>Store_015</t>
        </is>
      </c>
      <c r="E2538" t="inlineStr">
        <is>
          <t>North</t>
        </is>
      </c>
      <c r="F2538" t="inlineStr">
        <is>
          <t>P0140</t>
        </is>
      </c>
      <c r="G2538" t="inlineStr">
        <is>
          <t>Prod_0140</t>
        </is>
      </c>
      <c r="H2538" t="inlineStr">
        <is>
          <t>Food</t>
        </is>
      </c>
      <c r="I2538" t="n">
        <v>7</v>
      </c>
      <c r="J2538" t="n">
        <v>708.8200000000001</v>
      </c>
      <c r="K2538" t="n">
        <v>0</v>
      </c>
      <c r="L2538">
        <f>I2538*J2538*(1-K2538)</f>
        <v/>
      </c>
      <c r="M2538">
        <f>VLOOKUP(F2538,Products!A:D,4,FALSE)*I2538</f>
        <v/>
      </c>
      <c r="N2538">
        <f>L2538-M2538</f>
        <v/>
      </c>
    </row>
    <row r="2539">
      <c r="A2539" t="inlineStr">
        <is>
          <t>T1002537</t>
        </is>
      </c>
      <c r="B2539" t="inlineStr">
        <is>
          <t>2024-03-07</t>
        </is>
      </c>
      <c r="C2539" t="inlineStr">
        <is>
          <t>S042</t>
        </is>
      </c>
      <c r="D2539" t="inlineStr">
        <is>
          <t>Store_042</t>
        </is>
      </c>
      <c r="E2539" t="inlineStr">
        <is>
          <t>Central</t>
        </is>
      </c>
      <c r="F2539" t="inlineStr">
        <is>
          <t>P0173</t>
        </is>
      </c>
      <c r="G2539" t="inlineStr">
        <is>
          <t>Prod_0173</t>
        </is>
      </c>
      <c r="H2539" t="inlineStr">
        <is>
          <t>Toys</t>
        </is>
      </c>
      <c r="I2539" t="n">
        <v>4</v>
      </c>
      <c r="J2539" t="n">
        <v>961.8</v>
      </c>
      <c r="K2539" t="n">
        <v>0</v>
      </c>
      <c r="L2539">
        <f>I2539*J2539*(1-K2539)</f>
        <v/>
      </c>
      <c r="M2539">
        <f>VLOOKUP(F2539,Products!A:D,4,FALSE)*I2539</f>
        <v/>
      </c>
      <c r="N2539">
        <f>L2539-M2539</f>
        <v/>
      </c>
    </row>
    <row r="2540">
      <c r="A2540" t="inlineStr">
        <is>
          <t>T1002538</t>
        </is>
      </c>
      <c r="B2540" t="inlineStr">
        <is>
          <t>2024-06-08</t>
        </is>
      </c>
      <c r="C2540" t="inlineStr">
        <is>
          <t>S015</t>
        </is>
      </c>
      <c r="D2540" t="inlineStr">
        <is>
          <t>Store_015</t>
        </is>
      </c>
      <c r="E2540" t="inlineStr">
        <is>
          <t>North</t>
        </is>
      </c>
      <c r="F2540" t="inlineStr">
        <is>
          <t>P0100</t>
        </is>
      </c>
      <c r="G2540" t="inlineStr">
        <is>
          <t>Prod_0100</t>
        </is>
      </c>
      <c r="H2540" t="inlineStr">
        <is>
          <t>Household</t>
        </is>
      </c>
      <c r="I2540" t="n">
        <v>9</v>
      </c>
      <c r="J2540" t="n">
        <v>394.3</v>
      </c>
      <c r="K2540" t="n">
        <v>0</v>
      </c>
      <c r="L2540">
        <f>I2540*J2540*(1-K2540)</f>
        <v/>
      </c>
      <c r="M2540">
        <f>VLOOKUP(F2540,Products!A:D,4,FALSE)*I2540</f>
        <v/>
      </c>
      <c r="N2540">
        <f>L2540-M2540</f>
        <v/>
      </c>
    </row>
    <row r="2541">
      <c r="A2541" t="inlineStr">
        <is>
          <t>T1002539</t>
        </is>
      </c>
      <c r="B2541" t="inlineStr">
        <is>
          <t>2024-10-30</t>
        </is>
      </c>
      <c r="C2541" t="inlineStr">
        <is>
          <t>S036</t>
        </is>
      </c>
      <c r="D2541" t="inlineStr">
        <is>
          <t>Store_036</t>
        </is>
      </c>
      <c r="E2541" t="inlineStr">
        <is>
          <t>Central</t>
        </is>
      </c>
      <c r="F2541" t="inlineStr">
        <is>
          <t>P0107</t>
        </is>
      </c>
      <c r="G2541" t="inlineStr">
        <is>
          <t>Prod_0107</t>
        </is>
      </c>
      <c r="H2541" t="inlineStr">
        <is>
          <t>Stationery</t>
        </is>
      </c>
      <c r="I2541" t="n">
        <v>2</v>
      </c>
      <c r="J2541" t="n">
        <v>676.91</v>
      </c>
      <c r="K2541" t="n">
        <v>0</v>
      </c>
      <c r="L2541">
        <f>I2541*J2541*(1-K2541)</f>
        <v/>
      </c>
      <c r="M2541">
        <f>VLOOKUP(F2541,Products!A:D,4,FALSE)*I2541</f>
        <v/>
      </c>
      <c r="N2541">
        <f>L2541-M2541</f>
        <v/>
      </c>
    </row>
    <row r="2542">
      <c r="A2542" t="inlineStr">
        <is>
          <t>T1002540</t>
        </is>
      </c>
      <c r="B2542" t="inlineStr">
        <is>
          <t>2023-07-19</t>
        </is>
      </c>
      <c r="C2542" t="inlineStr">
        <is>
          <t>S026</t>
        </is>
      </c>
      <c r="D2542" t="inlineStr">
        <is>
          <t>Store_026</t>
        </is>
      </c>
      <c r="E2542" t="inlineStr">
        <is>
          <t>North</t>
        </is>
      </c>
      <c r="F2542" t="inlineStr">
        <is>
          <t>P0185</t>
        </is>
      </c>
      <c r="G2542" t="inlineStr">
        <is>
          <t>Prod_0185</t>
        </is>
      </c>
      <c r="H2542" t="inlineStr">
        <is>
          <t>Food</t>
        </is>
      </c>
      <c r="I2542" t="n">
        <v>9</v>
      </c>
      <c r="J2542" t="n">
        <v>361.51</v>
      </c>
      <c r="K2542" t="n">
        <v>0.2</v>
      </c>
      <c r="L2542">
        <f>I2542*J2542*(1-K2542)</f>
        <v/>
      </c>
      <c r="M2542">
        <f>VLOOKUP(F2542,Products!A:D,4,FALSE)*I2542</f>
        <v/>
      </c>
      <c r="N2542">
        <f>L2542-M2542</f>
        <v/>
      </c>
    </row>
    <row r="2543">
      <c r="A2543" t="inlineStr">
        <is>
          <t>T1002541</t>
        </is>
      </c>
      <c r="B2543" t="inlineStr">
        <is>
          <t>2024-05-16</t>
        </is>
      </c>
      <c r="C2543" t="inlineStr">
        <is>
          <t>S042</t>
        </is>
      </c>
      <c r="D2543" t="inlineStr">
        <is>
          <t>Store_042</t>
        </is>
      </c>
      <c r="E2543" t="inlineStr">
        <is>
          <t>Central</t>
        </is>
      </c>
      <c r="F2543" t="inlineStr">
        <is>
          <t>P0145</t>
        </is>
      </c>
      <c r="G2543" t="inlineStr">
        <is>
          <t>Prod_0145</t>
        </is>
      </c>
      <c r="H2543" t="inlineStr">
        <is>
          <t>Electronics</t>
        </is>
      </c>
      <c r="I2543" t="n">
        <v>8</v>
      </c>
      <c r="J2543" t="n">
        <v>630.53</v>
      </c>
      <c r="K2543" t="n">
        <v>0</v>
      </c>
      <c r="L2543">
        <f>I2543*J2543*(1-K2543)</f>
        <v/>
      </c>
      <c r="M2543">
        <f>VLOOKUP(F2543,Products!A:D,4,FALSE)*I2543</f>
        <v/>
      </c>
      <c r="N2543">
        <f>L2543-M2543</f>
        <v/>
      </c>
    </row>
    <row r="2544">
      <c r="A2544" t="inlineStr">
        <is>
          <t>T1002542</t>
        </is>
      </c>
      <c r="B2544" t="inlineStr">
        <is>
          <t>2024-03-29</t>
        </is>
      </c>
      <c r="C2544" t="inlineStr">
        <is>
          <t>S050</t>
        </is>
      </c>
      <c r="D2544" t="inlineStr">
        <is>
          <t>Store_050</t>
        </is>
      </c>
      <c r="E2544" t="inlineStr">
        <is>
          <t>South</t>
        </is>
      </c>
      <c r="F2544" t="inlineStr">
        <is>
          <t>P0069</t>
        </is>
      </c>
      <c r="G2544" t="inlineStr">
        <is>
          <t>Prod_0069</t>
        </is>
      </c>
      <c r="H2544" t="inlineStr">
        <is>
          <t>Household</t>
        </is>
      </c>
      <c r="I2544" t="n">
        <v>8</v>
      </c>
      <c r="J2544" t="n">
        <v>304.27</v>
      </c>
      <c r="K2544" t="n">
        <v>0.1</v>
      </c>
      <c r="L2544">
        <f>I2544*J2544*(1-K2544)</f>
        <v/>
      </c>
      <c r="M2544">
        <f>VLOOKUP(F2544,Products!A:D,4,FALSE)*I2544</f>
        <v/>
      </c>
      <c r="N2544">
        <f>L2544-M2544</f>
        <v/>
      </c>
    </row>
    <row r="2545">
      <c r="A2545" t="inlineStr">
        <is>
          <t>T1002543</t>
        </is>
      </c>
      <c r="B2545" t="inlineStr">
        <is>
          <t>2024-12-21</t>
        </is>
      </c>
      <c r="C2545" t="inlineStr">
        <is>
          <t>S001</t>
        </is>
      </c>
      <c r="D2545" t="inlineStr">
        <is>
          <t>Store_001</t>
        </is>
      </c>
      <c r="E2545" t="inlineStr">
        <is>
          <t>West</t>
        </is>
      </c>
      <c r="F2545" t="inlineStr">
        <is>
          <t>P0163</t>
        </is>
      </c>
      <c r="G2545" t="inlineStr">
        <is>
          <t>Prod_0163</t>
        </is>
      </c>
      <c r="H2545" t="inlineStr">
        <is>
          <t>Food</t>
        </is>
      </c>
      <c r="I2545" t="n">
        <v>7</v>
      </c>
      <c r="J2545" t="n">
        <v>746.1</v>
      </c>
      <c r="K2545" t="n">
        <v>0</v>
      </c>
      <c r="L2545">
        <f>I2545*J2545*(1-K2545)</f>
        <v/>
      </c>
      <c r="M2545">
        <f>VLOOKUP(F2545,Products!A:D,4,FALSE)*I2545</f>
        <v/>
      </c>
      <c r="N2545">
        <f>L2545-M2545</f>
        <v/>
      </c>
    </row>
    <row r="2546">
      <c r="A2546" t="inlineStr">
        <is>
          <t>T1002544</t>
        </is>
      </c>
      <c r="B2546" t="inlineStr">
        <is>
          <t>2024-08-14</t>
        </is>
      </c>
      <c r="C2546" t="inlineStr">
        <is>
          <t>S022</t>
        </is>
      </c>
      <c r="D2546" t="inlineStr">
        <is>
          <t>Store_022</t>
        </is>
      </c>
      <c r="E2546" t="inlineStr">
        <is>
          <t>East</t>
        </is>
      </c>
      <c r="F2546" t="inlineStr">
        <is>
          <t>P0121</t>
        </is>
      </c>
      <c r="G2546" t="inlineStr">
        <is>
          <t>Prod_0121</t>
        </is>
      </c>
      <c r="H2546" t="inlineStr">
        <is>
          <t>Clothing</t>
        </is>
      </c>
      <c r="I2546" t="n">
        <v>2</v>
      </c>
      <c r="J2546" t="n">
        <v>886.84</v>
      </c>
      <c r="K2546" t="n">
        <v>0</v>
      </c>
      <c r="L2546">
        <f>I2546*J2546*(1-K2546)</f>
        <v/>
      </c>
      <c r="M2546">
        <f>VLOOKUP(F2546,Products!A:D,4,FALSE)*I2546</f>
        <v/>
      </c>
      <c r="N2546">
        <f>L2546-M2546</f>
        <v/>
      </c>
    </row>
    <row r="2547">
      <c r="A2547" t="inlineStr">
        <is>
          <t>T1002545</t>
        </is>
      </c>
      <c r="B2547" t="inlineStr">
        <is>
          <t>2025-07-05</t>
        </is>
      </c>
      <c r="C2547" t="inlineStr">
        <is>
          <t>S001</t>
        </is>
      </c>
      <c r="D2547" t="inlineStr">
        <is>
          <t>Store_001</t>
        </is>
      </c>
      <c r="E2547" t="inlineStr">
        <is>
          <t>West</t>
        </is>
      </c>
      <c r="F2547" t="inlineStr">
        <is>
          <t>P0146</t>
        </is>
      </c>
      <c r="G2547" t="inlineStr">
        <is>
          <t>Prod_0146</t>
        </is>
      </c>
      <c r="H2547" t="inlineStr">
        <is>
          <t>Food</t>
        </is>
      </c>
      <c r="I2547" t="n">
        <v>3</v>
      </c>
      <c r="J2547" t="n">
        <v>332.35</v>
      </c>
      <c r="K2547" t="n">
        <v>0</v>
      </c>
      <c r="L2547">
        <f>I2547*J2547*(1-K2547)</f>
        <v/>
      </c>
      <c r="M2547">
        <f>VLOOKUP(F2547,Products!A:D,4,FALSE)*I2547</f>
        <v/>
      </c>
      <c r="N2547">
        <f>L2547-M2547</f>
        <v/>
      </c>
    </row>
    <row r="2548">
      <c r="A2548" t="inlineStr">
        <is>
          <t>T1002546</t>
        </is>
      </c>
      <c r="B2548" t="inlineStr">
        <is>
          <t>2025-05-24</t>
        </is>
      </c>
      <c r="C2548" t="inlineStr">
        <is>
          <t>S041</t>
        </is>
      </c>
      <c r="D2548" t="inlineStr">
        <is>
          <t>Store_041</t>
        </is>
      </c>
      <c r="E2548" t="inlineStr">
        <is>
          <t>East</t>
        </is>
      </c>
      <c r="F2548" t="inlineStr">
        <is>
          <t>P0002</t>
        </is>
      </c>
      <c r="G2548" t="inlineStr">
        <is>
          <t>Prod_0002</t>
        </is>
      </c>
      <c r="H2548" t="inlineStr">
        <is>
          <t>Food</t>
        </is>
      </c>
      <c r="I2548" t="n">
        <v>8</v>
      </c>
      <c r="J2548" t="n">
        <v>253.17</v>
      </c>
      <c r="K2548" t="n">
        <v>0.15</v>
      </c>
      <c r="L2548">
        <f>I2548*J2548*(1-K2548)</f>
        <v/>
      </c>
      <c r="M2548">
        <f>VLOOKUP(F2548,Products!A:D,4,FALSE)*I2548</f>
        <v/>
      </c>
      <c r="N2548">
        <f>L2548-M2548</f>
        <v/>
      </c>
    </row>
    <row r="2549">
      <c r="A2549" t="inlineStr">
        <is>
          <t>T1002547</t>
        </is>
      </c>
      <c r="B2549" t="inlineStr">
        <is>
          <t>2025-02-26</t>
        </is>
      </c>
      <c r="C2549" t="inlineStr">
        <is>
          <t>S049</t>
        </is>
      </c>
      <c r="D2549" t="inlineStr">
        <is>
          <t>Store_049</t>
        </is>
      </c>
      <c r="E2549" t="inlineStr">
        <is>
          <t>North</t>
        </is>
      </c>
      <c r="F2549" t="inlineStr">
        <is>
          <t>P0174</t>
        </is>
      </c>
      <c r="G2549" t="inlineStr">
        <is>
          <t>Prod_0174</t>
        </is>
      </c>
      <c r="H2549" t="inlineStr">
        <is>
          <t>Food</t>
        </is>
      </c>
      <c r="I2549" t="n">
        <v>4</v>
      </c>
      <c r="J2549" t="n">
        <v>74.63</v>
      </c>
      <c r="K2549" t="n">
        <v>0</v>
      </c>
      <c r="L2549">
        <f>I2549*J2549*(1-K2549)</f>
        <v/>
      </c>
      <c r="M2549">
        <f>VLOOKUP(F2549,Products!A:D,4,FALSE)*I2549</f>
        <v/>
      </c>
      <c r="N2549">
        <f>L2549-M2549</f>
        <v/>
      </c>
    </row>
    <row r="2550">
      <c r="A2550" t="inlineStr">
        <is>
          <t>T1002548</t>
        </is>
      </c>
      <c r="B2550" t="inlineStr">
        <is>
          <t>2023-05-28</t>
        </is>
      </c>
      <c r="C2550" t="inlineStr">
        <is>
          <t>S039</t>
        </is>
      </c>
      <c r="D2550" t="inlineStr">
        <is>
          <t>Store_039</t>
        </is>
      </c>
      <c r="E2550" t="inlineStr">
        <is>
          <t>North</t>
        </is>
      </c>
      <c r="F2550" t="inlineStr">
        <is>
          <t>P0184</t>
        </is>
      </c>
      <c r="G2550" t="inlineStr">
        <is>
          <t>Prod_0184</t>
        </is>
      </c>
      <c r="H2550" t="inlineStr">
        <is>
          <t>Beverages</t>
        </is>
      </c>
      <c r="I2550" t="n">
        <v>1</v>
      </c>
      <c r="J2550" t="n">
        <v>642.16</v>
      </c>
      <c r="K2550" t="n">
        <v>0.05</v>
      </c>
      <c r="L2550">
        <f>I2550*J2550*(1-K2550)</f>
        <v/>
      </c>
      <c r="M2550">
        <f>VLOOKUP(F2550,Products!A:D,4,FALSE)*I2550</f>
        <v/>
      </c>
      <c r="N2550">
        <f>L2550-M2550</f>
        <v/>
      </c>
    </row>
    <row r="2551">
      <c r="A2551" t="inlineStr">
        <is>
          <t>T1002549</t>
        </is>
      </c>
      <c r="B2551" t="inlineStr">
        <is>
          <t>2023-06-03</t>
        </is>
      </c>
      <c r="C2551" t="inlineStr">
        <is>
          <t>S020</t>
        </is>
      </c>
      <c r="D2551" t="inlineStr">
        <is>
          <t>Store_020</t>
        </is>
      </c>
      <c r="E2551" t="inlineStr">
        <is>
          <t>West</t>
        </is>
      </c>
      <c r="F2551" t="inlineStr">
        <is>
          <t>P0056</t>
        </is>
      </c>
      <c r="G2551" t="inlineStr">
        <is>
          <t>Prod_0056</t>
        </is>
      </c>
      <c r="H2551" t="inlineStr">
        <is>
          <t>Household</t>
        </is>
      </c>
      <c r="I2551" t="n">
        <v>9</v>
      </c>
      <c r="J2551" t="n">
        <v>273.84</v>
      </c>
      <c r="K2551" t="n">
        <v>0</v>
      </c>
      <c r="L2551">
        <f>I2551*J2551*(1-K2551)</f>
        <v/>
      </c>
      <c r="M2551">
        <f>VLOOKUP(F2551,Products!A:D,4,FALSE)*I2551</f>
        <v/>
      </c>
      <c r="N2551">
        <f>L2551-M2551</f>
        <v/>
      </c>
    </row>
    <row r="2552">
      <c r="A2552" t="inlineStr">
        <is>
          <t>T1002550</t>
        </is>
      </c>
      <c r="B2552" t="inlineStr">
        <is>
          <t>2023-06-24</t>
        </is>
      </c>
      <c r="C2552" t="inlineStr">
        <is>
          <t>S044</t>
        </is>
      </c>
      <c r="D2552" t="inlineStr">
        <is>
          <t>Store_044</t>
        </is>
      </c>
      <c r="E2552" t="inlineStr">
        <is>
          <t>North</t>
        </is>
      </c>
      <c r="F2552" t="inlineStr">
        <is>
          <t>P0152</t>
        </is>
      </c>
      <c r="G2552" t="inlineStr">
        <is>
          <t>Prod_0152</t>
        </is>
      </c>
      <c r="H2552" t="inlineStr">
        <is>
          <t>Household</t>
        </is>
      </c>
      <c r="I2552" t="n">
        <v>4</v>
      </c>
      <c r="J2552" t="n">
        <v>732.42</v>
      </c>
      <c r="K2552" t="n">
        <v>0</v>
      </c>
      <c r="L2552">
        <f>I2552*J2552*(1-K2552)</f>
        <v/>
      </c>
      <c r="M2552">
        <f>VLOOKUP(F2552,Products!A:D,4,FALSE)*I2552</f>
        <v/>
      </c>
      <c r="N2552">
        <f>L2552-M2552</f>
        <v/>
      </c>
    </row>
    <row r="2553">
      <c r="A2553" t="inlineStr">
        <is>
          <t>T1002551</t>
        </is>
      </c>
      <c r="B2553" t="inlineStr">
        <is>
          <t>2025-06-24</t>
        </is>
      </c>
      <c r="C2553" t="inlineStr">
        <is>
          <t>S040</t>
        </is>
      </c>
      <c r="D2553" t="inlineStr">
        <is>
          <t>Store_040</t>
        </is>
      </c>
      <c r="E2553" t="inlineStr">
        <is>
          <t>Central</t>
        </is>
      </c>
      <c r="F2553" t="inlineStr">
        <is>
          <t>P0134</t>
        </is>
      </c>
      <c r="G2553" t="inlineStr">
        <is>
          <t>Prod_0134</t>
        </is>
      </c>
      <c r="H2553" t="inlineStr">
        <is>
          <t>Food</t>
        </is>
      </c>
      <c r="I2553" t="n">
        <v>2</v>
      </c>
      <c r="J2553" t="n">
        <v>359.81</v>
      </c>
      <c r="K2553" t="n">
        <v>0.1</v>
      </c>
      <c r="L2553">
        <f>I2553*J2553*(1-K2553)</f>
        <v/>
      </c>
      <c r="M2553">
        <f>VLOOKUP(F2553,Products!A:D,4,FALSE)*I2553</f>
        <v/>
      </c>
      <c r="N2553">
        <f>L2553-M2553</f>
        <v/>
      </c>
    </row>
    <row r="2554">
      <c r="A2554" t="inlineStr">
        <is>
          <t>T1002552</t>
        </is>
      </c>
      <c r="B2554" t="inlineStr">
        <is>
          <t>2024-04-26</t>
        </is>
      </c>
      <c r="C2554" t="inlineStr">
        <is>
          <t>S024</t>
        </is>
      </c>
      <c r="D2554" t="inlineStr">
        <is>
          <t>Store_024</t>
        </is>
      </c>
      <c r="E2554" t="inlineStr">
        <is>
          <t>South</t>
        </is>
      </c>
      <c r="F2554" t="inlineStr">
        <is>
          <t>P0001</t>
        </is>
      </c>
      <c r="G2554" t="inlineStr">
        <is>
          <t>Prod_0001</t>
        </is>
      </c>
      <c r="H2554" t="inlineStr">
        <is>
          <t>Beverages</t>
        </is>
      </c>
      <c r="I2554" t="n">
        <v>7</v>
      </c>
      <c r="J2554" t="n">
        <v>566.42</v>
      </c>
      <c r="K2554" t="n">
        <v>0</v>
      </c>
      <c r="L2554">
        <f>I2554*J2554*(1-K2554)</f>
        <v/>
      </c>
      <c r="M2554">
        <f>VLOOKUP(F2554,Products!A:D,4,FALSE)*I2554</f>
        <v/>
      </c>
      <c r="N2554">
        <f>L2554-M2554</f>
        <v/>
      </c>
    </row>
    <row r="2555">
      <c r="A2555" t="inlineStr">
        <is>
          <t>T1002553</t>
        </is>
      </c>
      <c r="B2555" t="inlineStr">
        <is>
          <t>2024-12-10</t>
        </is>
      </c>
      <c r="C2555" t="inlineStr">
        <is>
          <t>S025</t>
        </is>
      </c>
      <c r="D2555" t="inlineStr">
        <is>
          <t>Store_025</t>
        </is>
      </c>
      <c r="E2555" t="inlineStr">
        <is>
          <t>Central</t>
        </is>
      </c>
      <c r="F2555" t="inlineStr">
        <is>
          <t>P0104</t>
        </is>
      </c>
      <c r="G2555" t="inlineStr">
        <is>
          <t>Prod_0104</t>
        </is>
      </c>
      <c r="H2555" t="inlineStr">
        <is>
          <t>Clothing</t>
        </is>
      </c>
      <c r="I2555" t="n">
        <v>7</v>
      </c>
      <c r="J2555" t="n">
        <v>631.55</v>
      </c>
      <c r="K2555" t="n">
        <v>0.05</v>
      </c>
      <c r="L2555">
        <f>I2555*J2555*(1-K2555)</f>
        <v/>
      </c>
      <c r="M2555">
        <f>VLOOKUP(F2555,Products!A:D,4,FALSE)*I2555</f>
        <v/>
      </c>
      <c r="N2555">
        <f>L2555-M2555</f>
        <v/>
      </c>
    </row>
    <row r="2556">
      <c r="A2556" t="inlineStr">
        <is>
          <t>T1002554</t>
        </is>
      </c>
      <c r="B2556" t="inlineStr">
        <is>
          <t>2025-03-08</t>
        </is>
      </c>
      <c r="C2556" t="inlineStr">
        <is>
          <t>S009</t>
        </is>
      </c>
      <c r="D2556" t="inlineStr">
        <is>
          <t>Store_009</t>
        </is>
      </c>
      <c r="E2556" t="inlineStr">
        <is>
          <t>Central</t>
        </is>
      </c>
      <c r="F2556" t="inlineStr">
        <is>
          <t>P0189</t>
        </is>
      </c>
      <c r="G2556" t="inlineStr">
        <is>
          <t>Prod_0189</t>
        </is>
      </c>
      <c r="H2556" t="inlineStr">
        <is>
          <t>Food</t>
        </is>
      </c>
      <c r="I2556" t="n">
        <v>6</v>
      </c>
      <c r="J2556" t="n">
        <v>1059.44</v>
      </c>
      <c r="K2556" t="n">
        <v>0</v>
      </c>
      <c r="L2556">
        <f>I2556*J2556*(1-K2556)</f>
        <v/>
      </c>
      <c r="M2556">
        <f>VLOOKUP(F2556,Products!A:D,4,FALSE)*I2556</f>
        <v/>
      </c>
      <c r="N2556">
        <f>L2556-M2556</f>
        <v/>
      </c>
    </row>
    <row r="2557">
      <c r="A2557" t="inlineStr">
        <is>
          <t>T1002555</t>
        </is>
      </c>
      <c r="B2557" t="inlineStr">
        <is>
          <t>2023-07-04</t>
        </is>
      </c>
      <c r="C2557" t="inlineStr">
        <is>
          <t>S010</t>
        </is>
      </c>
      <c r="D2557" t="inlineStr">
        <is>
          <t>Store_010</t>
        </is>
      </c>
      <c r="E2557" t="inlineStr">
        <is>
          <t>North</t>
        </is>
      </c>
      <c r="F2557" t="inlineStr">
        <is>
          <t>P0170</t>
        </is>
      </c>
      <c r="G2557" t="inlineStr">
        <is>
          <t>Prod_0170</t>
        </is>
      </c>
      <c r="H2557" t="inlineStr">
        <is>
          <t>Household</t>
        </is>
      </c>
      <c r="I2557" t="n">
        <v>8</v>
      </c>
      <c r="J2557" t="n">
        <v>579.65</v>
      </c>
      <c r="K2557" t="n">
        <v>0.05</v>
      </c>
      <c r="L2557">
        <f>I2557*J2557*(1-K2557)</f>
        <v/>
      </c>
      <c r="M2557">
        <f>VLOOKUP(F2557,Products!A:D,4,FALSE)*I2557</f>
        <v/>
      </c>
      <c r="N2557">
        <f>L2557-M2557</f>
        <v/>
      </c>
    </row>
    <row r="2558">
      <c r="A2558" t="inlineStr">
        <is>
          <t>T1002556</t>
        </is>
      </c>
      <c r="B2558" t="inlineStr">
        <is>
          <t>2024-06-05</t>
        </is>
      </c>
      <c r="C2558" t="inlineStr">
        <is>
          <t>S014</t>
        </is>
      </c>
      <c r="D2558" t="inlineStr">
        <is>
          <t>Store_014</t>
        </is>
      </c>
      <c r="E2558" t="inlineStr">
        <is>
          <t>West</t>
        </is>
      </c>
      <c r="F2558" t="inlineStr">
        <is>
          <t>P0030</t>
        </is>
      </c>
      <c r="G2558" t="inlineStr">
        <is>
          <t>Prod_0030</t>
        </is>
      </c>
      <c r="H2558" t="inlineStr">
        <is>
          <t>Household</t>
        </is>
      </c>
      <c r="I2558" t="n">
        <v>7</v>
      </c>
      <c r="J2558" t="n">
        <v>672.51</v>
      </c>
      <c r="K2558" t="n">
        <v>0</v>
      </c>
      <c r="L2558">
        <f>I2558*J2558*(1-K2558)</f>
        <v/>
      </c>
      <c r="M2558">
        <f>VLOOKUP(F2558,Products!A:D,4,FALSE)*I2558</f>
        <v/>
      </c>
      <c r="N2558">
        <f>L2558-M2558</f>
        <v/>
      </c>
    </row>
    <row r="2559">
      <c r="A2559" t="inlineStr">
        <is>
          <t>T1002557</t>
        </is>
      </c>
      <c r="B2559" t="inlineStr">
        <is>
          <t>2025-06-10</t>
        </is>
      </c>
      <c r="C2559" t="inlineStr">
        <is>
          <t>S043</t>
        </is>
      </c>
      <c r="D2559" t="inlineStr">
        <is>
          <t>Store_043</t>
        </is>
      </c>
      <c r="E2559" t="inlineStr">
        <is>
          <t>East</t>
        </is>
      </c>
      <c r="F2559" t="inlineStr">
        <is>
          <t>P0007</t>
        </is>
      </c>
      <c r="G2559" t="inlineStr">
        <is>
          <t>Prod_0007</t>
        </is>
      </c>
      <c r="H2559" t="inlineStr">
        <is>
          <t>Food</t>
        </is>
      </c>
      <c r="I2559" t="n">
        <v>8</v>
      </c>
      <c r="J2559" t="n">
        <v>108.61</v>
      </c>
      <c r="K2559" t="n">
        <v>0</v>
      </c>
      <c r="L2559">
        <f>I2559*J2559*(1-K2559)</f>
        <v/>
      </c>
      <c r="M2559">
        <f>VLOOKUP(F2559,Products!A:D,4,FALSE)*I2559</f>
        <v/>
      </c>
      <c r="N2559">
        <f>L2559-M2559</f>
        <v/>
      </c>
    </row>
    <row r="2560">
      <c r="A2560" t="inlineStr">
        <is>
          <t>T1002558</t>
        </is>
      </c>
      <c r="B2560" t="inlineStr">
        <is>
          <t>2024-04-30</t>
        </is>
      </c>
      <c r="C2560" t="inlineStr">
        <is>
          <t>S033</t>
        </is>
      </c>
      <c r="D2560" t="inlineStr">
        <is>
          <t>Store_033</t>
        </is>
      </c>
      <c r="E2560" t="inlineStr">
        <is>
          <t>North</t>
        </is>
      </c>
      <c r="F2560" t="inlineStr">
        <is>
          <t>P0049</t>
        </is>
      </c>
      <c r="G2560" t="inlineStr">
        <is>
          <t>Prod_0049</t>
        </is>
      </c>
      <c r="H2560" t="inlineStr">
        <is>
          <t>Beverages</t>
        </is>
      </c>
      <c r="I2560" t="n">
        <v>9</v>
      </c>
      <c r="J2560" t="n">
        <v>229.95</v>
      </c>
      <c r="K2560" t="n">
        <v>0</v>
      </c>
      <c r="L2560">
        <f>I2560*J2560*(1-K2560)</f>
        <v/>
      </c>
      <c r="M2560">
        <f>VLOOKUP(F2560,Products!A:D,4,FALSE)*I2560</f>
        <v/>
      </c>
      <c r="N2560">
        <f>L2560-M2560</f>
        <v/>
      </c>
    </row>
    <row r="2561">
      <c r="A2561" t="inlineStr">
        <is>
          <t>T1002559</t>
        </is>
      </c>
      <c r="B2561" t="inlineStr">
        <is>
          <t>2023-10-17</t>
        </is>
      </c>
      <c r="C2561" t="inlineStr">
        <is>
          <t>S001</t>
        </is>
      </c>
      <c r="D2561" t="inlineStr">
        <is>
          <t>Store_001</t>
        </is>
      </c>
      <c r="E2561" t="inlineStr">
        <is>
          <t>West</t>
        </is>
      </c>
      <c r="F2561" t="inlineStr">
        <is>
          <t>P0115</t>
        </is>
      </c>
      <c r="G2561" t="inlineStr">
        <is>
          <t>Prod_0115</t>
        </is>
      </c>
      <c r="H2561" t="inlineStr">
        <is>
          <t>Clothing</t>
        </is>
      </c>
      <c r="I2561" t="n">
        <v>3</v>
      </c>
      <c r="J2561" t="n">
        <v>929.88</v>
      </c>
      <c r="K2561" t="n">
        <v>0</v>
      </c>
      <c r="L2561">
        <f>I2561*J2561*(1-K2561)</f>
        <v/>
      </c>
      <c r="M2561">
        <f>VLOOKUP(F2561,Products!A:D,4,FALSE)*I2561</f>
        <v/>
      </c>
      <c r="N2561">
        <f>L2561-M2561</f>
        <v/>
      </c>
    </row>
    <row r="2562">
      <c r="A2562" t="inlineStr">
        <is>
          <t>T1002560</t>
        </is>
      </c>
      <c r="B2562" t="inlineStr">
        <is>
          <t>2025-09-24</t>
        </is>
      </c>
      <c r="C2562" t="inlineStr">
        <is>
          <t>S048</t>
        </is>
      </c>
      <c r="D2562" t="inlineStr">
        <is>
          <t>Store_048</t>
        </is>
      </c>
      <c r="E2562" t="inlineStr">
        <is>
          <t>South</t>
        </is>
      </c>
      <c r="F2562" t="inlineStr">
        <is>
          <t>P0051</t>
        </is>
      </c>
      <c r="G2562" t="inlineStr">
        <is>
          <t>Prod_0051</t>
        </is>
      </c>
      <c r="H2562" t="inlineStr">
        <is>
          <t>Clothing</t>
        </is>
      </c>
      <c r="I2562" t="n">
        <v>5</v>
      </c>
      <c r="J2562" t="n">
        <v>84.42</v>
      </c>
      <c r="K2562" t="n">
        <v>0</v>
      </c>
      <c r="L2562">
        <f>I2562*J2562*(1-K2562)</f>
        <v/>
      </c>
      <c r="M2562">
        <f>VLOOKUP(F2562,Products!A:D,4,FALSE)*I2562</f>
        <v/>
      </c>
      <c r="N2562">
        <f>L2562-M2562</f>
        <v/>
      </c>
    </row>
    <row r="2563">
      <c r="A2563" t="inlineStr">
        <is>
          <t>T1002561</t>
        </is>
      </c>
      <c r="B2563" t="inlineStr">
        <is>
          <t>2023-11-21</t>
        </is>
      </c>
      <c r="C2563" t="inlineStr">
        <is>
          <t>S009</t>
        </is>
      </c>
      <c r="D2563" t="inlineStr">
        <is>
          <t>Store_009</t>
        </is>
      </c>
      <c r="E2563" t="inlineStr">
        <is>
          <t>Central</t>
        </is>
      </c>
      <c r="F2563" t="inlineStr">
        <is>
          <t>P0130</t>
        </is>
      </c>
      <c r="G2563" t="inlineStr">
        <is>
          <t>Prod_0130</t>
        </is>
      </c>
      <c r="H2563" t="inlineStr">
        <is>
          <t>Electronics</t>
        </is>
      </c>
      <c r="I2563" t="n">
        <v>3</v>
      </c>
      <c r="J2563" t="n">
        <v>464.36</v>
      </c>
      <c r="K2563" t="n">
        <v>0</v>
      </c>
      <c r="L2563">
        <f>I2563*J2563*(1-K2563)</f>
        <v/>
      </c>
      <c r="M2563">
        <f>VLOOKUP(F2563,Products!A:D,4,FALSE)*I2563</f>
        <v/>
      </c>
      <c r="N2563">
        <f>L2563-M2563</f>
        <v/>
      </c>
    </row>
    <row r="2564">
      <c r="A2564" t="inlineStr">
        <is>
          <t>T1002562</t>
        </is>
      </c>
      <c r="B2564" t="inlineStr">
        <is>
          <t>2024-10-18</t>
        </is>
      </c>
      <c r="C2564" t="inlineStr">
        <is>
          <t>S024</t>
        </is>
      </c>
      <c r="D2564" t="inlineStr">
        <is>
          <t>Store_024</t>
        </is>
      </c>
      <c r="E2564" t="inlineStr">
        <is>
          <t>South</t>
        </is>
      </c>
      <c r="F2564" t="inlineStr">
        <is>
          <t>P0180</t>
        </is>
      </c>
      <c r="G2564" t="inlineStr">
        <is>
          <t>Prod_0180</t>
        </is>
      </c>
      <c r="H2564" t="inlineStr">
        <is>
          <t>Clothing</t>
        </is>
      </c>
      <c r="I2564" t="n">
        <v>6</v>
      </c>
      <c r="J2564" t="n">
        <v>427.85</v>
      </c>
      <c r="K2564" t="n">
        <v>0</v>
      </c>
      <c r="L2564">
        <f>I2564*J2564*(1-K2564)</f>
        <v/>
      </c>
      <c r="M2564">
        <f>VLOOKUP(F2564,Products!A:D,4,FALSE)*I2564</f>
        <v/>
      </c>
      <c r="N2564">
        <f>L2564-M2564</f>
        <v/>
      </c>
    </row>
    <row r="2565">
      <c r="A2565" t="inlineStr">
        <is>
          <t>T1002563</t>
        </is>
      </c>
      <c r="B2565" t="inlineStr">
        <is>
          <t>2023-07-31</t>
        </is>
      </c>
      <c r="C2565" t="inlineStr">
        <is>
          <t>S005</t>
        </is>
      </c>
      <c r="D2565" t="inlineStr">
        <is>
          <t>Store_005</t>
        </is>
      </c>
      <c r="E2565" t="inlineStr">
        <is>
          <t>Central</t>
        </is>
      </c>
      <c r="F2565" t="inlineStr">
        <is>
          <t>P0108</t>
        </is>
      </c>
      <c r="G2565" t="inlineStr">
        <is>
          <t>Prod_0108</t>
        </is>
      </c>
      <c r="H2565" t="inlineStr">
        <is>
          <t>Stationery</t>
        </is>
      </c>
      <c r="I2565" t="n">
        <v>1</v>
      </c>
      <c r="J2565" t="n">
        <v>638.09</v>
      </c>
      <c r="K2565" t="n">
        <v>0.1</v>
      </c>
      <c r="L2565">
        <f>I2565*J2565*(1-K2565)</f>
        <v/>
      </c>
      <c r="M2565">
        <f>VLOOKUP(F2565,Products!A:D,4,FALSE)*I2565</f>
        <v/>
      </c>
      <c r="N2565">
        <f>L2565-M2565</f>
        <v/>
      </c>
    </row>
    <row r="2566">
      <c r="A2566" t="inlineStr">
        <is>
          <t>T1002564</t>
        </is>
      </c>
      <c r="B2566" t="inlineStr">
        <is>
          <t>2024-01-17</t>
        </is>
      </c>
      <c r="C2566" t="inlineStr">
        <is>
          <t>S048</t>
        </is>
      </c>
      <c r="D2566" t="inlineStr">
        <is>
          <t>Store_048</t>
        </is>
      </c>
      <c r="E2566" t="inlineStr">
        <is>
          <t>South</t>
        </is>
      </c>
      <c r="F2566" t="inlineStr">
        <is>
          <t>P0040</t>
        </is>
      </c>
      <c r="G2566" t="inlineStr">
        <is>
          <t>Prod_0040</t>
        </is>
      </c>
      <c r="H2566" t="inlineStr">
        <is>
          <t>Toys</t>
        </is>
      </c>
      <c r="I2566" t="n">
        <v>9</v>
      </c>
      <c r="J2566" t="n">
        <v>51</v>
      </c>
      <c r="K2566" t="n">
        <v>0.05</v>
      </c>
      <c r="L2566">
        <f>I2566*J2566*(1-K2566)</f>
        <v/>
      </c>
      <c r="M2566">
        <f>VLOOKUP(F2566,Products!A:D,4,FALSE)*I2566</f>
        <v/>
      </c>
      <c r="N2566">
        <f>L2566-M2566</f>
        <v/>
      </c>
    </row>
    <row r="2567">
      <c r="A2567" t="inlineStr">
        <is>
          <t>T1002565</t>
        </is>
      </c>
      <c r="B2567" t="inlineStr">
        <is>
          <t>2025-08-02</t>
        </is>
      </c>
      <c r="C2567" t="inlineStr">
        <is>
          <t>S039</t>
        </is>
      </c>
      <c r="D2567" t="inlineStr">
        <is>
          <t>Store_039</t>
        </is>
      </c>
      <c r="E2567" t="inlineStr">
        <is>
          <t>North</t>
        </is>
      </c>
      <c r="F2567" t="inlineStr">
        <is>
          <t>P0120</t>
        </is>
      </c>
      <c r="G2567" t="inlineStr">
        <is>
          <t>Prod_0120</t>
        </is>
      </c>
      <c r="H2567" t="inlineStr">
        <is>
          <t>Stationery</t>
        </is>
      </c>
      <c r="I2567" t="n">
        <v>3</v>
      </c>
      <c r="J2567" t="n">
        <v>400.58</v>
      </c>
      <c r="K2567" t="n">
        <v>0</v>
      </c>
      <c r="L2567">
        <f>I2567*J2567*(1-K2567)</f>
        <v/>
      </c>
      <c r="M2567">
        <f>VLOOKUP(F2567,Products!A:D,4,FALSE)*I2567</f>
        <v/>
      </c>
      <c r="N2567">
        <f>L2567-M2567</f>
        <v/>
      </c>
    </row>
    <row r="2568">
      <c r="A2568" t="inlineStr">
        <is>
          <t>T1002566</t>
        </is>
      </c>
      <c r="B2568" t="inlineStr">
        <is>
          <t>2024-05-03</t>
        </is>
      </c>
      <c r="C2568" t="inlineStr">
        <is>
          <t>S036</t>
        </is>
      </c>
      <c r="D2568" t="inlineStr">
        <is>
          <t>Store_036</t>
        </is>
      </c>
      <c r="E2568" t="inlineStr">
        <is>
          <t>Central</t>
        </is>
      </c>
      <c r="F2568" t="inlineStr">
        <is>
          <t>P0049</t>
        </is>
      </c>
      <c r="G2568" t="inlineStr">
        <is>
          <t>Prod_0049</t>
        </is>
      </c>
      <c r="H2568" t="inlineStr">
        <is>
          <t>Beverages</t>
        </is>
      </c>
      <c r="I2568" t="n">
        <v>3</v>
      </c>
      <c r="J2568" t="n">
        <v>240.79</v>
      </c>
      <c r="K2568" t="n">
        <v>0.15</v>
      </c>
      <c r="L2568">
        <f>I2568*J2568*(1-K2568)</f>
        <v/>
      </c>
      <c r="M2568">
        <f>VLOOKUP(F2568,Products!A:D,4,FALSE)*I2568</f>
        <v/>
      </c>
      <c r="N2568">
        <f>L2568-M2568</f>
        <v/>
      </c>
    </row>
    <row r="2569">
      <c r="A2569" t="inlineStr">
        <is>
          <t>T1002567</t>
        </is>
      </c>
      <c r="B2569" t="inlineStr">
        <is>
          <t>2024-10-13</t>
        </is>
      </c>
      <c r="C2569" t="inlineStr">
        <is>
          <t>S035</t>
        </is>
      </c>
      <c r="D2569" t="inlineStr">
        <is>
          <t>Store_035</t>
        </is>
      </c>
      <c r="E2569" t="inlineStr">
        <is>
          <t>Central</t>
        </is>
      </c>
      <c r="F2569" t="inlineStr">
        <is>
          <t>P0129</t>
        </is>
      </c>
      <c r="G2569" t="inlineStr">
        <is>
          <t>Prod_0129</t>
        </is>
      </c>
      <c r="H2569" t="inlineStr">
        <is>
          <t>Stationery</t>
        </is>
      </c>
      <c r="I2569" t="n">
        <v>7</v>
      </c>
      <c r="J2569" t="n">
        <v>699.01</v>
      </c>
      <c r="K2569" t="n">
        <v>0.15</v>
      </c>
      <c r="L2569">
        <f>I2569*J2569*(1-K2569)</f>
        <v/>
      </c>
      <c r="M2569">
        <f>VLOOKUP(F2569,Products!A:D,4,FALSE)*I2569</f>
        <v/>
      </c>
      <c r="N2569">
        <f>L2569-M2569</f>
        <v/>
      </c>
    </row>
    <row r="2570">
      <c r="A2570" t="inlineStr">
        <is>
          <t>T1002568</t>
        </is>
      </c>
      <c r="B2570" t="inlineStr">
        <is>
          <t>2023-01-25</t>
        </is>
      </c>
      <c r="C2570" t="inlineStr">
        <is>
          <t>S047</t>
        </is>
      </c>
      <c r="D2570" t="inlineStr">
        <is>
          <t>Store_047</t>
        </is>
      </c>
      <c r="E2570" t="inlineStr">
        <is>
          <t>North</t>
        </is>
      </c>
      <c r="F2570" t="inlineStr">
        <is>
          <t>P0022</t>
        </is>
      </c>
      <c r="G2570" t="inlineStr">
        <is>
          <t>Prod_0022</t>
        </is>
      </c>
      <c r="H2570" t="inlineStr">
        <is>
          <t>Beverages</t>
        </is>
      </c>
      <c r="I2570" t="n">
        <v>3</v>
      </c>
      <c r="J2570" t="n">
        <v>269.94</v>
      </c>
      <c r="K2570" t="n">
        <v>0</v>
      </c>
      <c r="L2570">
        <f>I2570*J2570*(1-K2570)</f>
        <v/>
      </c>
      <c r="M2570">
        <f>VLOOKUP(F2570,Products!A:D,4,FALSE)*I2570</f>
        <v/>
      </c>
      <c r="N2570">
        <f>L2570-M2570</f>
        <v/>
      </c>
    </row>
    <row r="2571">
      <c r="A2571" t="inlineStr">
        <is>
          <t>T1002569</t>
        </is>
      </c>
      <c r="B2571" t="inlineStr">
        <is>
          <t>2024-05-16</t>
        </is>
      </c>
      <c r="C2571" t="inlineStr">
        <is>
          <t>S002</t>
        </is>
      </c>
      <c r="D2571" t="inlineStr">
        <is>
          <t>Store_002</t>
        </is>
      </c>
      <c r="E2571" t="inlineStr">
        <is>
          <t>South</t>
        </is>
      </c>
      <c r="F2571" t="inlineStr">
        <is>
          <t>P0006</t>
        </is>
      </c>
      <c r="G2571" t="inlineStr">
        <is>
          <t>Prod_0006</t>
        </is>
      </c>
      <c r="H2571" t="inlineStr">
        <is>
          <t>Food</t>
        </is>
      </c>
      <c r="I2571" t="n">
        <v>4</v>
      </c>
      <c r="J2571" t="n">
        <v>729.16</v>
      </c>
      <c r="K2571" t="n">
        <v>0.1</v>
      </c>
      <c r="L2571">
        <f>I2571*J2571*(1-K2571)</f>
        <v/>
      </c>
      <c r="M2571">
        <f>VLOOKUP(F2571,Products!A:D,4,FALSE)*I2571</f>
        <v/>
      </c>
      <c r="N2571">
        <f>L2571-M2571</f>
        <v/>
      </c>
    </row>
    <row r="2572">
      <c r="A2572" t="inlineStr">
        <is>
          <t>T1002570</t>
        </is>
      </c>
      <c r="B2572" t="inlineStr">
        <is>
          <t>2023-08-08</t>
        </is>
      </c>
      <c r="C2572" t="inlineStr">
        <is>
          <t>S048</t>
        </is>
      </c>
      <c r="D2572" t="inlineStr">
        <is>
          <t>Store_048</t>
        </is>
      </c>
      <c r="E2572" t="inlineStr">
        <is>
          <t>South</t>
        </is>
      </c>
      <c r="F2572" t="inlineStr">
        <is>
          <t>P0192</t>
        </is>
      </c>
      <c r="G2572" t="inlineStr">
        <is>
          <t>Prod_0192</t>
        </is>
      </c>
      <c r="H2572" t="inlineStr">
        <is>
          <t>Beverages</t>
        </is>
      </c>
      <c r="I2572" t="n">
        <v>4</v>
      </c>
      <c r="J2572" t="n">
        <v>347.07</v>
      </c>
      <c r="K2572" t="n">
        <v>0.2</v>
      </c>
      <c r="L2572">
        <f>I2572*J2572*(1-K2572)</f>
        <v/>
      </c>
      <c r="M2572">
        <f>VLOOKUP(F2572,Products!A:D,4,FALSE)*I2572</f>
        <v/>
      </c>
      <c r="N2572">
        <f>L2572-M2572</f>
        <v/>
      </c>
    </row>
    <row r="2573">
      <c r="A2573" t="inlineStr">
        <is>
          <t>T1002571</t>
        </is>
      </c>
      <c r="B2573" t="inlineStr">
        <is>
          <t>2024-11-20</t>
        </is>
      </c>
      <c r="C2573" t="inlineStr">
        <is>
          <t>S019</t>
        </is>
      </c>
      <c r="D2573" t="inlineStr">
        <is>
          <t>Store_019</t>
        </is>
      </c>
      <c r="E2573" t="inlineStr">
        <is>
          <t>East</t>
        </is>
      </c>
      <c r="F2573" t="inlineStr">
        <is>
          <t>P0165</t>
        </is>
      </c>
      <c r="G2573" t="inlineStr">
        <is>
          <t>Prod_0165</t>
        </is>
      </c>
      <c r="H2573" t="inlineStr">
        <is>
          <t>Clothing</t>
        </is>
      </c>
      <c r="I2573" t="n">
        <v>9</v>
      </c>
      <c r="J2573" t="n">
        <v>577.23</v>
      </c>
      <c r="K2573" t="n">
        <v>0.05</v>
      </c>
      <c r="L2573">
        <f>I2573*J2573*(1-K2573)</f>
        <v/>
      </c>
      <c r="M2573">
        <f>VLOOKUP(F2573,Products!A:D,4,FALSE)*I2573</f>
        <v/>
      </c>
      <c r="N2573">
        <f>L2573-M2573</f>
        <v/>
      </c>
    </row>
    <row r="2574">
      <c r="A2574" t="inlineStr">
        <is>
          <t>T1002572</t>
        </is>
      </c>
      <c r="B2574" t="inlineStr">
        <is>
          <t>2025-08-13</t>
        </is>
      </c>
      <c r="C2574" t="inlineStr">
        <is>
          <t>S017</t>
        </is>
      </c>
      <c r="D2574" t="inlineStr">
        <is>
          <t>Store_017</t>
        </is>
      </c>
      <c r="E2574" t="inlineStr">
        <is>
          <t>South</t>
        </is>
      </c>
      <c r="F2574" t="inlineStr">
        <is>
          <t>P0113</t>
        </is>
      </c>
      <c r="G2574" t="inlineStr">
        <is>
          <t>Prod_0113</t>
        </is>
      </c>
      <c r="H2574" t="inlineStr">
        <is>
          <t>Toys</t>
        </is>
      </c>
      <c r="I2574" t="n">
        <v>1</v>
      </c>
      <c r="J2574" t="n">
        <v>695.1799999999999</v>
      </c>
      <c r="K2574" t="n">
        <v>0</v>
      </c>
      <c r="L2574">
        <f>I2574*J2574*(1-K2574)</f>
        <v/>
      </c>
      <c r="M2574">
        <f>VLOOKUP(F2574,Products!A:D,4,FALSE)*I2574</f>
        <v/>
      </c>
      <c r="N2574">
        <f>L2574-M2574</f>
        <v/>
      </c>
    </row>
    <row r="2575">
      <c r="A2575" t="inlineStr">
        <is>
          <t>T1002573</t>
        </is>
      </c>
      <c r="B2575" t="inlineStr">
        <is>
          <t>2023-04-06</t>
        </is>
      </c>
      <c r="C2575" t="inlineStr">
        <is>
          <t>S043</t>
        </is>
      </c>
      <c r="D2575" t="inlineStr">
        <is>
          <t>Store_043</t>
        </is>
      </c>
      <c r="E2575" t="inlineStr">
        <is>
          <t>East</t>
        </is>
      </c>
      <c r="F2575" t="inlineStr">
        <is>
          <t>P0018</t>
        </is>
      </c>
      <c r="G2575" t="inlineStr">
        <is>
          <t>Prod_0018</t>
        </is>
      </c>
      <c r="H2575" t="inlineStr">
        <is>
          <t>Food</t>
        </is>
      </c>
      <c r="I2575" t="n">
        <v>2</v>
      </c>
      <c r="J2575" t="n">
        <v>774.65</v>
      </c>
      <c r="K2575" t="n">
        <v>0</v>
      </c>
      <c r="L2575">
        <f>I2575*J2575*(1-K2575)</f>
        <v/>
      </c>
      <c r="M2575">
        <f>VLOOKUP(F2575,Products!A:D,4,FALSE)*I2575</f>
        <v/>
      </c>
      <c r="N2575">
        <f>L2575-M2575</f>
        <v/>
      </c>
    </row>
    <row r="2576">
      <c r="A2576" t="inlineStr">
        <is>
          <t>T1002574</t>
        </is>
      </c>
      <c r="B2576" t="inlineStr">
        <is>
          <t>2025-04-11</t>
        </is>
      </c>
      <c r="C2576" t="inlineStr">
        <is>
          <t>S039</t>
        </is>
      </c>
      <c r="D2576" t="inlineStr">
        <is>
          <t>Store_039</t>
        </is>
      </c>
      <c r="E2576" t="inlineStr">
        <is>
          <t>North</t>
        </is>
      </c>
      <c r="F2576" t="inlineStr">
        <is>
          <t>P0105</t>
        </is>
      </c>
      <c r="G2576" t="inlineStr">
        <is>
          <t>Prod_0105</t>
        </is>
      </c>
      <c r="H2576" t="inlineStr">
        <is>
          <t>Electronics</t>
        </is>
      </c>
      <c r="I2576" t="n">
        <v>3</v>
      </c>
      <c r="J2576" t="n">
        <v>611.03</v>
      </c>
      <c r="K2576" t="n">
        <v>0.15</v>
      </c>
      <c r="L2576">
        <f>I2576*J2576*(1-K2576)</f>
        <v/>
      </c>
      <c r="M2576">
        <f>VLOOKUP(F2576,Products!A:D,4,FALSE)*I2576</f>
        <v/>
      </c>
      <c r="N2576">
        <f>L2576-M2576</f>
        <v/>
      </c>
    </row>
    <row r="2577">
      <c r="A2577" t="inlineStr">
        <is>
          <t>T1002575</t>
        </is>
      </c>
      <c r="B2577" t="inlineStr">
        <is>
          <t>2024-03-11</t>
        </is>
      </c>
      <c r="C2577" t="inlineStr">
        <is>
          <t>S009</t>
        </is>
      </c>
      <c r="D2577" t="inlineStr">
        <is>
          <t>Store_009</t>
        </is>
      </c>
      <c r="E2577" t="inlineStr">
        <is>
          <t>Central</t>
        </is>
      </c>
      <c r="F2577" t="inlineStr">
        <is>
          <t>P0120</t>
        </is>
      </c>
      <c r="G2577" t="inlineStr">
        <is>
          <t>Prod_0120</t>
        </is>
      </c>
      <c r="H2577" t="inlineStr">
        <is>
          <t>Stationery</t>
        </is>
      </c>
      <c r="I2577" t="n">
        <v>2</v>
      </c>
      <c r="J2577" t="n">
        <v>378.16</v>
      </c>
      <c r="K2577" t="n">
        <v>0</v>
      </c>
      <c r="L2577">
        <f>I2577*J2577*(1-K2577)</f>
        <v/>
      </c>
      <c r="M2577">
        <f>VLOOKUP(F2577,Products!A:D,4,FALSE)*I2577</f>
        <v/>
      </c>
      <c r="N2577">
        <f>L2577-M2577</f>
        <v/>
      </c>
    </row>
    <row r="2578">
      <c r="A2578" t="inlineStr">
        <is>
          <t>T1002576</t>
        </is>
      </c>
      <c r="B2578" t="inlineStr">
        <is>
          <t>2024-04-26</t>
        </is>
      </c>
      <c r="C2578" t="inlineStr">
        <is>
          <t>S035</t>
        </is>
      </c>
      <c r="D2578" t="inlineStr">
        <is>
          <t>Store_035</t>
        </is>
      </c>
      <c r="E2578" t="inlineStr">
        <is>
          <t>Central</t>
        </is>
      </c>
      <c r="F2578" t="inlineStr">
        <is>
          <t>P0170</t>
        </is>
      </c>
      <c r="G2578" t="inlineStr">
        <is>
          <t>Prod_0170</t>
        </is>
      </c>
      <c r="H2578" t="inlineStr">
        <is>
          <t>Household</t>
        </is>
      </c>
      <c r="I2578" t="n">
        <v>7</v>
      </c>
      <c r="J2578" t="n">
        <v>465.39</v>
      </c>
      <c r="K2578" t="n">
        <v>0</v>
      </c>
      <c r="L2578">
        <f>I2578*J2578*(1-K2578)</f>
        <v/>
      </c>
      <c r="M2578">
        <f>VLOOKUP(F2578,Products!A:D,4,FALSE)*I2578</f>
        <v/>
      </c>
      <c r="N2578">
        <f>L2578-M2578</f>
        <v/>
      </c>
    </row>
    <row r="2579">
      <c r="A2579" t="inlineStr">
        <is>
          <t>T1002577</t>
        </is>
      </c>
      <c r="B2579" t="inlineStr">
        <is>
          <t>2024-01-02</t>
        </is>
      </c>
      <c r="C2579" t="inlineStr">
        <is>
          <t>S034</t>
        </is>
      </c>
      <c r="D2579" t="inlineStr">
        <is>
          <t>Store_034</t>
        </is>
      </c>
      <c r="E2579" t="inlineStr">
        <is>
          <t>Central</t>
        </is>
      </c>
      <c r="F2579" t="inlineStr">
        <is>
          <t>P0022</t>
        </is>
      </c>
      <c r="G2579" t="inlineStr">
        <is>
          <t>Prod_0022</t>
        </is>
      </c>
      <c r="H2579" t="inlineStr">
        <is>
          <t>Beverages</t>
        </is>
      </c>
      <c r="I2579" t="n">
        <v>1</v>
      </c>
      <c r="J2579" t="n">
        <v>237.27</v>
      </c>
      <c r="K2579" t="n">
        <v>0</v>
      </c>
      <c r="L2579">
        <f>I2579*J2579*(1-K2579)</f>
        <v/>
      </c>
      <c r="M2579">
        <f>VLOOKUP(F2579,Products!A:D,4,FALSE)*I2579</f>
        <v/>
      </c>
      <c r="N2579">
        <f>L2579-M2579</f>
        <v/>
      </c>
    </row>
    <row r="2580">
      <c r="A2580" t="inlineStr">
        <is>
          <t>T1002578</t>
        </is>
      </c>
      <c r="B2580" t="inlineStr">
        <is>
          <t>2025-06-25</t>
        </is>
      </c>
      <c r="C2580" t="inlineStr">
        <is>
          <t>S039</t>
        </is>
      </c>
      <c r="D2580" t="inlineStr">
        <is>
          <t>Store_039</t>
        </is>
      </c>
      <c r="E2580" t="inlineStr">
        <is>
          <t>North</t>
        </is>
      </c>
      <c r="F2580" t="inlineStr">
        <is>
          <t>P0058</t>
        </is>
      </c>
      <c r="G2580" t="inlineStr">
        <is>
          <t>Prod_0058</t>
        </is>
      </c>
      <c r="H2580" t="inlineStr">
        <is>
          <t>Stationery</t>
        </is>
      </c>
      <c r="I2580" t="n">
        <v>3</v>
      </c>
      <c r="J2580" t="n">
        <v>533.2</v>
      </c>
      <c r="K2580" t="n">
        <v>0</v>
      </c>
      <c r="L2580">
        <f>I2580*J2580*(1-K2580)</f>
        <v/>
      </c>
      <c r="M2580">
        <f>VLOOKUP(F2580,Products!A:D,4,FALSE)*I2580</f>
        <v/>
      </c>
      <c r="N2580">
        <f>L2580-M2580</f>
        <v/>
      </c>
    </row>
    <row r="2581">
      <c r="A2581" t="inlineStr">
        <is>
          <t>T1002579</t>
        </is>
      </c>
      <c r="B2581" t="inlineStr">
        <is>
          <t>2025-06-27</t>
        </is>
      </c>
      <c r="C2581" t="inlineStr">
        <is>
          <t>S014</t>
        </is>
      </c>
      <c r="D2581" t="inlineStr">
        <is>
          <t>Store_014</t>
        </is>
      </c>
      <c r="E2581" t="inlineStr">
        <is>
          <t>West</t>
        </is>
      </c>
      <c r="F2581" t="inlineStr">
        <is>
          <t>P0133</t>
        </is>
      </c>
      <c r="G2581" t="inlineStr">
        <is>
          <t>Prod_0133</t>
        </is>
      </c>
      <c r="H2581" t="inlineStr">
        <is>
          <t>Stationery</t>
        </is>
      </c>
      <c r="I2581" t="n">
        <v>4</v>
      </c>
      <c r="J2581" t="n">
        <v>461.21</v>
      </c>
      <c r="K2581" t="n">
        <v>0.05</v>
      </c>
      <c r="L2581">
        <f>I2581*J2581*(1-K2581)</f>
        <v/>
      </c>
      <c r="M2581">
        <f>VLOOKUP(F2581,Products!A:D,4,FALSE)*I2581</f>
        <v/>
      </c>
      <c r="N2581">
        <f>L2581-M2581</f>
        <v/>
      </c>
    </row>
    <row r="2582">
      <c r="A2582" t="inlineStr">
        <is>
          <t>T1002580</t>
        </is>
      </c>
      <c r="B2582" t="inlineStr">
        <is>
          <t>2024-03-24</t>
        </is>
      </c>
      <c r="C2582" t="inlineStr">
        <is>
          <t>S014</t>
        </is>
      </c>
      <c r="D2582" t="inlineStr">
        <is>
          <t>Store_014</t>
        </is>
      </c>
      <c r="E2582" t="inlineStr">
        <is>
          <t>West</t>
        </is>
      </c>
      <c r="F2582" t="inlineStr">
        <is>
          <t>P0142</t>
        </is>
      </c>
      <c r="G2582" t="inlineStr">
        <is>
          <t>Prod_0142</t>
        </is>
      </c>
      <c r="H2582" t="inlineStr">
        <is>
          <t>Household</t>
        </is>
      </c>
      <c r="I2582" t="n">
        <v>3</v>
      </c>
      <c r="J2582" t="n">
        <v>186.01</v>
      </c>
      <c r="K2582" t="n">
        <v>0</v>
      </c>
      <c r="L2582">
        <f>I2582*J2582*(1-K2582)</f>
        <v/>
      </c>
      <c r="M2582">
        <f>VLOOKUP(F2582,Products!A:D,4,FALSE)*I2582</f>
        <v/>
      </c>
      <c r="N2582">
        <f>L2582-M2582</f>
        <v/>
      </c>
    </row>
    <row r="2583">
      <c r="A2583" t="inlineStr">
        <is>
          <t>T1002581</t>
        </is>
      </c>
      <c r="B2583" t="inlineStr">
        <is>
          <t>2024-07-24</t>
        </is>
      </c>
      <c r="C2583" t="inlineStr">
        <is>
          <t>S041</t>
        </is>
      </c>
      <c r="D2583" t="inlineStr">
        <is>
          <t>Store_041</t>
        </is>
      </c>
      <c r="E2583" t="inlineStr">
        <is>
          <t>East</t>
        </is>
      </c>
      <c r="F2583" t="inlineStr">
        <is>
          <t>P0177</t>
        </is>
      </c>
      <c r="G2583" t="inlineStr">
        <is>
          <t>Prod_0177</t>
        </is>
      </c>
      <c r="H2583" t="inlineStr">
        <is>
          <t>Household</t>
        </is>
      </c>
      <c r="I2583" t="n">
        <v>4</v>
      </c>
      <c r="J2583" t="n">
        <v>184.13</v>
      </c>
      <c r="K2583" t="n">
        <v>0.15</v>
      </c>
      <c r="L2583">
        <f>I2583*J2583*(1-K2583)</f>
        <v/>
      </c>
      <c r="M2583">
        <f>VLOOKUP(F2583,Products!A:D,4,FALSE)*I2583</f>
        <v/>
      </c>
      <c r="N2583">
        <f>L2583-M2583</f>
        <v/>
      </c>
    </row>
    <row r="2584">
      <c r="A2584" t="inlineStr">
        <is>
          <t>T1002582</t>
        </is>
      </c>
      <c r="B2584" t="inlineStr">
        <is>
          <t>2024-09-22</t>
        </is>
      </c>
      <c r="C2584" t="inlineStr">
        <is>
          <t>S030</t>
        </is>
      </c>
      <c r="D2584" t="inlineStr">
        <is>
          <t>Store_030</t>
        </is>
      </c>
      <c r="E2584" t="inlineStr">
        <is>
          <t>North</t>
        </is>
      </c>
      <c r="F2584" t="inlineStr">
        <is>
          <t>P0027</t>
        </is>
      </c>
      <c r="G2584" t="inlineStr">
        <is>
          <t>Prod_0027</t>
        </is>
      </c>
      <c r="H2584" t="inlineStr">
        <is>
          <t>Electronics</t>
        </is>
      </c>
      <c r="I2584" t="n">
        <v>8</v>
      </c>
      <c r="J2584" t="n">
        <v>524.9</v>
      </c>
      <c r="K2584" t="n">
        <v>0.1</v>
      </c>
      <c r="L2584">
        <f>I2584*J2584*(1-K2584)</f>
        <v/>
      </c>
      <c r="M2584">
        <f>VLOOKUP(F2584,Products!A:D,4,FALSE)*I2584</f>
        <v/>
      </c>
      <c r="N2584">
        <f>L2584-M2584</f>
        <v/>
      </c>
    </row>
    <row r="2585">
      <c r="A2585" t="inlineStr">
        <is>
          <t>T1002583</t>
        </is>
      </c>
      <c r="B2585" t="inlineStr">
        <is>
          <t>2023-08-14</t>
        </is>
      </c>
      <c r="C2585" t="inlineStr">
        <is>
          <t>S004</t>
        </is>
      </c>
      <c r="D2585" t="inlineStr">
        <is>
          <t>Store_004</t>
        </is>
      </c>
      <c r="E2585" t="inlineStr">
        <is>
          <t>Central</t>
        </is>
      </c>
      <c r="F2585" t="inlineStr">
        <is>
          <t>P0163</t>
        </is>
      </c>
      <c r="G2585" t="inlineStr">
        <is>
          <t>Prod_0163</t>
        </is>
      </c>
      <c r="H2585" t="inlineStr">
        <is>
          <t>Food</t>
        </is>
      </c>
      <c r="I2585" t="n">
        <v>2</v>
      </c>
      <c r="J2585" t="n">
        <v>663.91</v>
      </c>
      <c r="K2585" t="n">
        <v>0</v>
      </c>
      <c r="L2585">
        <f>I2585*J2585*(1-K2585)</f>
        <v/>
      </c>
      <c r="M2585">
        <f>VLOOKUP(F2585,Products!A:D,4,FALSE)*I2585</f>
        <v/>
      </c>
      <c r="N2585">
        <f>L2585-M2585</f>
        <v/>
      </c>
    </row>
    <row r="2586">
      <c r="A2586" t="inlineStr">
        <is>
          <t>T1002584</t>
        </is>
      </c>
      <c r="B2586" t="inlineStr">
        <is>
          <t>2023-01-07</t>
        </is>
      </c>
      <c r="C2586" t="inlineStr">
        <is>
          <t>S005</t>
        </is>
      </c>
      <c r="D2586" t="inlineStr">
        <is>
          <t>Store_005</t>
        </is>
      </c>
      <c r="E2586" t="inlineStr">
        <is>
          <t>Central</t>
        </is>
      </c>
      <c r="F2586" t="inlineStr">
        <is>
          <t>P0162</t>
        </is>
      </c>
      <c r="G2586" t="inlineStr">
        <is>
          <t>Prod_0162</t>
        </is>
      </c>
      <c r="H2586" t="inlineStr">
        <is>
          <t>Food</t>
        </is>
      </c>
      <c r="I2586" t="n">
        <v>4</v>
      </c>
      <c r="J2586" t="n">
        <v>563.36</v>
      </c>
      <c r="K2586" t="n">
        <v>0</v>
      </c>
      <c r="L2586">
        <f>I2586*J2586*(1-K2586)</f>
        <v/>
      </c>
      <c r="M2586">
        <f>VLOOKUP(F2586,Products!A:D,4,FALSE)*I2586</f>
        <v/>
      </c>
      <c r="N2586">
        <f>L2586-M2586</f>
        <v/>
      </c>
    </row>
    <row r="2587">
      <c r="A2587" t="inlineStr">
        <is>
          <t>T1002585</t>
        </is>
      </c>
      <c r="B2587" t="inlineStr">
        <is>
          <t>2024-11-02</t>
        </is>
      </c>
      <c r="C2587" t="inlineStr">
        <is>
          <t>S008</t>
        </is>
      </c>
      <c r="D2587" t="inlineStr">
        <is>
          <t>Store_008</t>
        </is>
      </c>
      <c r="E2587" t="inlineStr">
        <is>
          <t>East</t>
        </is>
      </c>
      <c r="F2587" t="inlineStr">
        <is>
          <t>P0059</t>
        </is>
      </c>
      <c r="G2587" t="inlineStr">
        <is>
          <t>Prod_0059</t>
        </is>
      </c>
      <c r="H2587" t="inlineStr">
        <is>
          <t>Beverages</t>
        </is>
      </c>
      <c r="I2587" t="n">
        <v>2</v>
      </c>
      <c r="J2587" t="n">
        <v>586.22</v>
      </c>
      <c r="K2587" t="n">
        <v>0.05</v>
      </c>
      <c r="L2587">
        <f>I2587*J2587*(1-K2587)</f>
        <v/>
      </c>
      <c r="M2587">
        <f>VLOOKUP(F2587,Products!A:D,4,FALSE)*I2587</f>
        <v/>
      </c>
      <c r="N2587">
        <f>L2587-M2587</f>
        <v/>
      </c>
    </row>
    <row r="2588">
      <c r="A2588" t="inlineStr">
        <is>
          <t>T1002586</t>
        </is>
      </c>
      <c r="B2588" t="inlineStr">
        <is>
          <t>2025-07-28</t>
        </is>
      </c>
      <c r="C2588" t="inlineStr">
        <is>
          <t>S018</t>
        </is>
      </c>
      <c r="D2588" t="inlineStr">
        <is>
          <t>Store_018</t>
        </is>
      </c>
      <c r="E2588" t="inlineStr">
        <is>
          <t>South</t>
        </is>
      </c>
      <c r="F2588" t="inlineStr">
        <is>
          <t>P0089</t>
        </is>
      </c>
      <c r="G2588" t="inlineStr">
        <is>
          <t>Prod_0089</t>
        </is>
      </c>
      <c r="H2588" t="inlineStr">
        <is>
          <t>Stationery</t>
        </is>
      </c>
      <c r="I2588" t="n">
        <v>4</v>
      </c>
      <c r="J2588" t="n">
        <v>681.83</v>
      </c>
      <c r="K2588" t="n">
        <v>0.05</v>
      </c>
      <c r="L2588">
        <f>I2588*J2588*(1-K2588)</f>
        <v/>
      </c>
      <c r="M2588">
        <f>VLOOKUP(F2588,Products!A:D,4,FALSE)*I2588</f>
        <v/>
      </c>
      <c r="N2588">
        <f>L2588-M2588</f>
        <v/>
      </c>
    </row>
    <row r="2589">
      <c r="A2589" t="inlineStr">
        <is>
          <t>T1002587</t>
        </is>
      </c>
      <c r="B2589" t="inlineStr">
        <is>
          <t>2023-05-23</t>
        </is>
      </c>
      <c r="C2589" t="inlineStr">
        <is>
          <t>S001</t>
        </is>
      </c>
      <c r="D2589" t="inlineStr">
        <is>
          <t>Store_001</t>
        </is>
      </c>
      <c r="E2589" t="inlineStr">
        <is>
          <t>West</t>
        </is>
      </c>
      <c r="F2589" t="inlineStr">
        <is>
          <t>P0067</t>
        </is>
      </c>
      <c r="G2589" t="inlineStr">
        <is>
          <t>Prod_0067</t>
        </is>
      </c>
      <c r="H2589" t="inlineStr">
        <is>
          <t>Toys</t>
        </is>
      </c>
      <c r="I2589" t="n">
        <v>4</v>
      </c>
      <c r="J2589" t="n">
        <v>153.15</v>
      </c>
      <c r="K2589" t="n">
        <v>0</v>
      </c>
      <c r="L2589">
        <f>I2589*J2589*(1-K2589)</f>
        <v/>
      </c>
      <c r="M2589">
        <f>VLOOKUP(F2589,Products!A:D,4,FALSE)*I2589</f>
        <v/>
      </c>
      <c r="N2589">
        <f>L2589-M2589</f>
        <v/>
      </c>
    </row>
    <row r="2590">
      <c r="A2590" t="inlineStr">
        <is>
          <t>T1002588</t>
        </is>
      </c>
      <c r="B2590" t="inlineStr">
        <is>
          <t>2025-06-29</t>
        </is>
      </c>
      <c r="C2590" t="inlineStr">
        <is>
          <t>S008</t>
        </is>
      </c>
      <c r="D2590" t="inlineStr">
        <is>
          <t>Store_008</t>
        </is>
      </c>
      <c r="E2590" t="inlineStr">
        <is>
          <t>East</t>
        </is>
      </c>
      <c r="F2590" t="inlineStr">
        <is>
          <t>P0144</t>
        </is>
      </c>
      <c r="G2590" t="inlineStr">
        <is>
          <t>Prod_0144</t>
        </is>
      </c>
      <c r="H2590" t="inlineStr">
        <is>
          <t>Stationery</t>
        </is>
      </c>
      <c r="I2590" t="n">
        <v>7</v>
      </c>
      <c r="J2590" t="n">
        <v>261.56</v>
      </c>
      <c r="K2590" t="n">
        <v>0.1</v>
      </c>
      <c r="L2590">
        <f>I2590*J2590*(1-K2590)</f>
        <v/>
      </c>
      <c r="M2590">
        <f>VLOOKUP(F2590,Products!A:D,4,FALSE)*I2590</f>
        <v/>
      </c>
      <c r="N2590">
        <f>L2590-M2590</f>
        <v/>
      </c>
    </row>
    <row r="2591">
      <c r="A2591" t="inlineStr">
        <is>
          <t>T1002589</t>
        </is>
      </c>
      <c r="B2591" t="inlineStr">
        <is>
          <t>2024-10-05</t>
        </is>
      </c>
      <c r="C2591" t="inlineStr">
        <is>
          <t>S025</t>
        </is>
      </c>
      <c r="D2591" t="inlineStr">
        <is>
          <t>Store_025</t>
        </is>
      </c>
      <c r="E2591" t="inlineStr">
        <is>
          <t>Central</t>
        </is>
      </c>
      <c r="F2591" t="inlineStr">
        <is>
          <t>P0081</t>
        </is>
      </c>
      <c r="G2591" t="inlineStr">
        <is>
          <t>Prod_0081</t>
        </is>
      </c>
      <c r="H2591" t="inlineStr">
        <is>
          <t>Electronics</t>
        </is>
      </c>
      <c r="I2591" t="n">
        <v>8</v>
      </c>
      <c r="J2591" t="n">
        <v>274.75</v>
      </c>
      <c r="K2591" t="n">
        <v>0.15</v>
      </c>
      <c r="L2591">
        <f>I2591*J2591*(1-K2591)</f>
        <v/>
      </c>
      <c r="M2591">
        <f>VLOOKUP(F2591,Products!A:D,4,FALSE)*I2591</f>
        <v/>
      </c>
      <c r="N2591">
        <f>L2591-M2591</f>
        <v/>
      </c>
    </row>
    <row r="2592">
      <c r="A2592" t="inlineStr">
        <is>
          <t>T1002590</t>
        </is>
      </c>
      <c r="B2592" t="inlineStr">
        <is>
          <t>2025-07-21</t>
        </is>
      </c>
      <c r="C2592" t="inlineStr">
        <is>
          <t>S046</t>
        </is>
      </c>
      <c r="D2592" t="inlineStr">
        <is>
          <t>Store_046</t>
        </is>
      </c>
      <c r="E2592" t="inlineStr">
        <is>
          <t>South</t>
        </is>
      </c>
      <c r="F2592" t="inlineStr">
        <is>
          <t>P0175</t>
        </is>
      </c>
      <c r="G2592" t="inlineStr">
        <is>
          <t>Prod_0175</t>
        </is>
      </c>
      <c r="H2592" t="inlineStr">
        <is>
          <t>Food</t>
        </is>
      </c>
      <c r="I2592" t="n">
        <v>6</v>
      </c>
      <c r="J2592" t="n">
        <v>944.1900000000001</v>
      </c>
      <c r="K2592" t="n">
        <v>0.15</v>
      </c>
      <c r="L2592">
        <f>I2592*J2592*(1-K2592)</f>
        <v/>
      </c>
      <c r="M2592">
        <f>VLOOKUP(F2592,Products!A:D,4,FALSE)*I2592</f>
        <v/>
      </c>
      <c r="N2592">
        <f>L2592-M2592</f>
        <v/>
      </c>
    </row>
    <row r="2593">
      <c r="A2593" t="inlineStr">
        <is>
          <t>T1002591</t>
        </is>
      </c>
      <c r="B2593" t="inlineStr">
        <is>
          <t>2025-06-30</t>
        </is>
      </c>
      <c r="C2593" t="inlineStr">
        <is>
          <t>S009</t>
        </is>
      </c>
      <c r="D2593" t="inlineStr">
        <is>
          <t>Store_009</t>
        </is>
      </c>
      <c r="E2593" t="inlineStr">
        <is>
          <t>Central</t>
        </is>
      </c>
      <c r="F2593" t="inlineStr">
        <is>
          <t>P0060</t>
        </is>
      </c>
      <c r="G2593" t="inlineStr">
        <is>
          <t>Prod_0060</t>
        </is>
      </c>
      <c r="H2593" t="inlineStr">
        <is>
          <t>Toys</t>
        </is>
      </c>
      <c r="I2593" t="n">
        <v>2</v>
      </c>
      <c r="J2593" t="n">
        <v>98.34999999999999</v>
      </c>
      <c r="K2593" t="n">
        <v>0.1</v>
      </c>
      <c r="L2593">
        <f>I2593*J2593*(1-K2593)</f>
        <v/>
      </c>
      <c r="M2593">
        <f>VLOOKUP(F2593,Products!A:D,4,FALSE)*I2593</f>
        <v/>
      </c>
      <c r="N2593">
        <f>L2593-M2593</f>
        <v/>
      </c>
    </row>
    <row r="2594">
      <c r="A2594" t="inlineStr">
        <is>
          <t>T1002592</t>
        </is>
      </c>
      <c r="B2594" t="inlineStr">
        <is>
          <t>2023-03-12</t>
        </is>
      </c>
      <c r="C2594" t="inlineStr">
        <is>
          <t>S049</t>
        </is>
      </c>
      <c r="D2594" t="inlineStr">
        <is>
          <t>Store_049</t>
        </is>
      </c>
      <c r="E2594" t="inlineStr">
        <is>
          <t>North</t>
        </is>
      </c>
      <c r="F2594" t="inlineStr">
        <is>
          <t>P0123</t>
        </is>
      </c>
      <c r="G2594" t="inlineStr">
        <is>
          <t>Prod_0123</t>
        </is>
      </c>
      <c r="H2594" t="inlineStr">
        <is>
          <t>Food</t>
        </is>
      </c>
      <c r="I2594" t="n">
        <v>9</v>
      </c>
      <c r="J2594" t="n">
        <v>549.87</v>
      </c>
      <c r="K2594" t="n">
        <v>0</v>
      </c>
      <c r="L2594">
        <f>I2594*J2594*(1-K2594)</f>
        <v/>
      </c>
      <c r="M2594">
        <f>VLOOKUP(F2594,Products!A:D,4,FALSE)*I2594</f>
        <v/>
      </c>
      <c r="N2594">
        <f>L2594-M2594</f>
        <v/>
      </c>
    </row>
    <row r="2595">
      <c r="A2595" t="inlineStr">
        <is>
          <t>T1002593</t>
        </is>
      </c>
      <c r="B2595" t="inlineStr">
        <is>
          <t>2023-06-18</t>
        </is>
      </c>
      <c r="C2595" t="inlineStr">
        <is>
          <t>S007</t>
        </is>
      </c>
      <c r="D2595" t="inlineStr">
        <is>
          <t>Store_007</t>
        </is>
      </c>
      <c r="E2595" t="inlineStr">
        <is>
          <t>East</t>
        </is>
      </c>
      <c r="F2595" t="inlineStr">
        <is>
          <t>P0087</t>
        </is>
      </c>
      <c r="G2595" t="inlineStr">
        <is>
          <t>Prod_0087</t>
        </is>
      </c>
      <c r="H2595" t="inlineStr">
        <is>
          <t>Clothing</t>
        </is>
      </c>
      <c r="I2595" t="n">
        <v>7</v>
      </c>
      <c r="J2595" t="n">
        <v>344.96</v>
      </c>
      <c r="K2595" t="n">
        <v>0</v>
      </c>
      <c r="L2595">
        <f>I2595*J2595*(1-K2595)</f>
        <v/>
      </c>
      <c r="M2595">
        <f>VLOOKUP(F2595,Products!A:D,4,FALSE)*I2595</f>
        <v/>
      </c>
      <c r="N2595">
        <f>L2595-M2595</f>
        <v/>
      </c>
    </row>
    <row r="2596">
      <c r="A2596" t="inlineStr">
        <is>
          <t>T1002594</t>
        </is>
      </c>
      <c r="B2596" t="inlineStr">
        <is>
          <t>2023-11-02</t>
        </is>
      </c>
      <c r="C2596" t="inlineStr">
        <is>
          <t>S013</t>
        </is>
      </c>
      <c r="D2596" t="inlineStr">
        <is>
          <t>Store_013</t>
        </is>
      </c>
      <c r="E2596" t="inlineStr">
        <is>
          <t>North</t>
        </is>
      </c>
      <c r="F2596" t="inlineStr">
        <is>
          <t>P0152</t>
        </is>
      </c>
      <c r="G2596" t="inlineStr">
        <is>
          <t>Prod_0152</t>
        </is>
      </c>
      <c r="H2596" t="inlineStr">
        <is>
          <t>Household</t>
        </is>
      </c>
      <c r="I2596" t="n">
        <v>8</v>
      </c>
      <c r="J2596" t="n">
        <v>666.41</v>
      </c>
      <c r="K2596" t="n">
        <v>0.05</v>
      </c>
      <c r="L2596">
        <f>I2596*J2596*(1-K2596)</f>
        <v/>
      </c>
      <c r="M2596">
        <f>VLOOKUP(F2596,Products!A:D,4,FALSE)*I2596</f>
        <v/>
      </c>
      <c r="N2596">
        <f>L2596-M2596</f>
        <v/>
      </c>
    </row>
    <row r="2597">
      <c r="A2597" t="inlineStr">
        <is>
          <t>T1002595</t>
        </is>
      </c>
      <c r="B2597" t="inlineStr">
        <is>
          <t>2025-01-13</t>
        </is>
      </c>
      <c r="C2597" t="inlineStr">
        <is>
          <t>S048</t>
        </is>
      </c>
      <c r="D2597" t="inlineStr">
        <is>
          <t>Store_048</t>
        </is>
      </c>
      <c r="E2597" t="inlineStr">
        <is>
          <t>South</t>
        </is>
      </c>
      <c r="F2597" t="inlineStr">
        <is>
          <t>P0067</t>
        </is>
      </c>
      <c r="G2597" t="inlineStr">
        <is>
          <t>Prod_0067</t>
        </is>
      </c>
      <c r="H2597" t="inlineStr">
        <is>
          <t>Toys</t>
        </is>
      </c>
      <c r="I2597" t="n">
        <v>3</v>
      </c>
      <c r="J2597" t="n">
        <v>196.04</v>
      </c>
      <c r="K2597" t="n">
        <v>0.15</v>
      </c>
      <c r="L2597">
        <f>I2597*J2597*(1-K2597)</f>
        <v/>
      </c>
      <c r="M2597">
        <f>VLOOKUP(F2597,Products!A:D,4,FALSE)*I2597</f>
        <v/>
      </c>
      <c r="N2597">
        <f>L2597-M2597</f>
        <v/>
      </c>
    </row>
    <row r="2598">
      <c r="A2598" t="inlineStr">
        <is>
          <t>T1002596</t>
        </is>
      </c>
      <c r="B2598" t="inlineStr">
        <is>
          <t>2025-04-13</t>
        </is>
      </c>
      <c r="C2598" t="inlineStr">
        <is>
          <t>S027</t>
        </is>
      </c>
      <c r="D2598" t="inlineStr">
        <is>
          <t>Store_027</t>
        </is>
      </c>
      <c r="E2598" t="inlineStr">
        <is>
          <t>South</t>
        </is>
      </c>
      <c r="F2598" t="inlineStr">
        <is>
          <t>P0061</t>
        </is>
      </c>
      <c r="G2598" t="inlineStr">
        <is>
          <t>Prod_0061</t>
        </is>
      </c>
      <c r="H2598" t="inlineStr">
        <is>
          <t>Beverages</t>
        </is>
      </c>
      <c r="I2598" t="n">
        <v>1</v>
      </c>
      <c r="J2598" t="n">
        <v>51.15</v>
      </c>
      <c r="K2598" t="n">
        <v>0</v>
      </c>
      <c r="L2598">
        <f>I2598*J2598*(1-K2598)</f>
        <v/>
      </c>
      <c r="M2598">
        <f>VLOOKUP(F2598,Products!A:D,4,FALSE)*I2598</f>
        <v/>
      </c>
      <c r="N2598">
        <f>L2598-M2598</f>
        <v/>
      </c>
    </row>
    <row r="2599">
      <c r="A2599" t="inlineStr">
        <is>
          <t>T1002597</t>
        </is>
      </c>
      <c r="B2599" t="inlineStr">
        <is>
          <t>2023-08-14</t>
        </is>
      </c>
      <c r="C2599" t="inlineStr">
        <is>
          <t>S013</t>
        </is>
      </c>
      <c r="D2599" t="inlineStr">
        <is>
          <t>Store_013</t>
        </is>
      </c>
      <c r="E2599" t="inlineStr">
        <is>
          <t>North</t>
        </is>
      </c>
      <c r="F2599" t="inlineStr">
        <is>
          <t>P0085</t>
        </is>
      </c>
      <c r="G2599" t="inlineStr">
        <is>
          <t>Prod_0085</t>
        </is>
      </c>
      <c r="H2599" t="inlineStr">
        <is>
          <t>Food</t>
        </is>
      </c>
      <c r="I2599" t="n">
        <v>3</v>
      </c>
      <c r="J2599" t="n">
        <v>455.04</v>
      </c>
      <c r="K2599" t="n">
        <v>0.05</v>
      </c>
      <c r="L2599">
        <f>I2599*J2599*(1-K2599)</f>
        <v/>
      </c>
      <c r="M2599">
        <f>VLOOKUP(F2599,Products!A:D,4,FALSE)*I2599</f>
        <v/>
      </c>
      <c r="N2599">
        <f>L2599-M2599</f>
        <v/>
      </c>
    </row>
    <row r="2600">
      <c r="A2600" t="inlineStr">
        <is>
          <t>T1002598</t>
        </is>
      </c>
      <c r="B2600" t="inlineStr">
        <is>
          <t>2024-09-21</t>
        </is>
      </c>
      <c r="C2600" t="inlineStr">
        <is>
          <t>S038</t>
        </is>
      </c>
      <c r="D2600" t="inlineStr">
        <is>
          <t>Store_038</t>
        </is>
      </c>
      <c r="E2600" t="inlineStr">
        <is>
          <t>East</t>
        </is>
      </c>
      <c r="F2600" t="inlineStr">
        <is>
          <t>P0173</t>
        </is>
      </c>
      <c r="G2600" t="inlineStr">
        <is>
          <t>Prod_0173</t>
        </is>
      </c>
      <c r="H2600" t="inlineStr">
        <is>
          <t>Toys</t>
        </is>
      </c>
      <c r="I2600" t="n">
        <v>1</v>
      </c>
      <c r="J2600" t="n">
        <v>793.99</v>
      </c>
      <c r="K2600" t="n">
        <v>0.05</v>
      </c>
      <c r="L2600">
        <f>I2600*J2600*(1-K2600)</f>
        <v/>
      </c>
      <c r="M2600">
        <f>VLOOKUP(F2600,Products!A:D,4,FALSE)*I2600</f>
        <v/>
      </c>
      <c r="N2600">
        <f>L2600-M2600</f>
        <v/>
      </c>
    </row>
    <row r="2601">
      <c r="A2601" t="inlineStr">
        <is>
          <t>T1002599</t>
        </is>
      </c>
      <c r="B2601" t="inlineStr">
        <is>
          <t>2023-06-02</t>
        </is>
      </c>
      <c r="C2601" t="inlineStr">
        <is>
          <t>S035</t>
        </is>
      </c>
      <c r="D2601" t="inlineStr">
        <is>
          <t>Store_035</t>
        </is>
      </c>
      <c r="E2601" t="inlineStr">
        <is>
          <t>Central</t>
        </is>
      </c>
      <c r="F2601" t="inlineStr">
        <is>
          <t>P0187</t>
        </is>
      </c>
      <c r="G2601" t="inlineStr">
        <is>
          <t>Prod_0187</t>
        </is>
      </c>
      <c r="H2601" t="inlineStr">
        <is>
          <t>Food</t>
        </is>
      </c>
      <c r="I2601" t="n">
        <v>7</v>
      </c>
      <c r="J2601" t="n">
        <v>687.15</v>
      </c>
      <c r="K2601" t="n">
        <v>0</v>
      </c>
      <c r="L2601">
        <f>I2601*J2601*(1-K2601)</f>
        <v/>
      </c>
      <c r="M2601">
        <f>VLOOKUP(F2601,Products!A:D,4,FALSE)*I2601</f>
        <v/>
      </c>
      <c r="N2601">
        <f>L2601-M2601</f>
        <v/>
      </c>
    </row>
    <row r="2602">
      <c r="A2602" t="inlineStr">
        <is>
          <t>T1002600</t>
        </is>
      </c>
      <c r="B2602" t="inlineStr">
        <is>
          <t>2023-03-22</t>
        </is>
      </c>
      <c r="C2602" t="inlineStr">
        <is>
          <t>S008</t>
        </is>
      </c>
      <c r="D2602" t="inlineStr">
        <is>
          <t>Store_008</t>
        </is>
      </c>
      <c r="E2602" t="inlineStr">
        <is>
          <t>East</t>
        </is>
      </c>
      <c r="F2602" t="inlineStr">
        <is>
          <t>P0139</t>
        </is>
      </c>
      <c r="G2602" t="inlineStr">
        <is>
          <t>Prod_0139</t>
        </is>
      </c>
      <c r="H2602" t="inlineStr">
        <is>
          <t>Clothing</t>
        </is>
      </c>
      <c r="I2602" t="n">
        <v>7</v>
      </c>
      <c r="J2602" t="n">
        <v>793.6</v>
      </c>
      <c r="K2602" t="n">
        <v>0.15</v>
      </c>
      <c r="L2602">
        <f>I2602*J2602*(1-K2602)</f>
        <v/>
      </c>
      <c r="M2602">
        <f>VLOOKUP(F2602,Products!A:D,4,FALSE)*I2602</f>
        <v/>
      </c>
      <c r="N2602">
        <f>L2602-M2602</f>
        <v/>
      </c>
    </row>
    <row r="2603">
      <c r="A2603" t="inlineStr">
        <is>
          <t>T1002601</t>
        </is>
      </c>
      <c r="B2603" t="inlineStr">
        <is>
          <t>2023-03-15</t>
        </is>
      </c>
      <c r="C2603" t="inlineStr">
        <is>
          <t>S028</t>
        </is>
      </c>
      <c r="D2603" t="inlineStr">
        <is>
          <t>Store_028</t>
        </is>
      </c>
      <c r="E2603" t="inlineStr">
        <is>
          <t>North</t>
        </is>
      </c>
      <c r="F2603" t="inlineStr">
        <is>
          <t>P0064</t>
        </is>
      </c>
      <c r="G2603" t="inlineStr">
        <is>
          <t>Prod_0064</t>
        </is>
      </c>
      <c r="H2603" t="inlineStr">
        <is>
          <t>Beverages</t>
        </is>
      </c>
      <c r="I2603" t="n">
        <v>2</v>
      </c>
      <c r="J2603" t="n">
        <v>683.34</v>
      </c>
      <c r="K2603" t="n">
        <v>0</v>
      </c>
      <c r="L2603">
        <f>I2603*J2603*(1-K2603)</f>
        <v/>
      </c>
      <c r="M2603">
        <f>VLOOKUP(F2603,Products!A:D,4,FALSE)*I2603</f>
        <v/>
      </c>
      <c r="N2603">
        <f>L2603-M2603</f>
        <v/>
      </c>
    </row>
    <row r="2604">
      <c r="A2604" t="inlineStr">
        <is>
          <t>T1002602</t>
        </is>
      </c>
      <c r="B2604" t="inlineStr">
        <is>
          <t>2023-04-24</t>
        </is>
      </c>
      <c r="C2604" t="inlineStr">
        <is>
          <t>S007</t>
        </is>
      </c>
      <c r="D2604" t="inlineStr">
        <is>
          <t>Store_007</t>
        </is>
      </c>
      <c r="E2604" t="inlineStr">
        <is>
          <t>East</t>
        </is>
      </c>
      <c r="F2604" t="inlineStr">
        <is>
          <t>P0057</t>
        </is>
      </c>
      <c r="G2604" t="inlineStr">
        <is>
          <t>Prod_0057</t>
        </is>
      </c>
      <c r="H2604" t="inlineStr">
        <is>
          <t>Beverages</t>
        </is>
      </c>
      <c r="I2604" t="n">
        <v>6</v>
      </c>
      <c r="J2604" t="n">
        <v>80.12</v>
      </c>
      <c r="K2604" t="n">
        <v>0</v>
      </c>
      <c r="L2604">
        <f>I2604*J2604*(1-K2604)</f>
        <v/>
      </c>
      <c r="M2604">
        <f>VLOOKUP(F2604,Products!A:D,4,FALSE)*I2604</f>
        <v/>
      </c>
      <c r="N2604">
        <f>L2604-M2604</f>
        <v/>
      </c>
    </row>
    <row r="2605">
      <c r="A2605" t="inlineStr">
        <is>
          <t>T1002603</t>
        </is>
      </c>
      <c r="B2605" t="inlineStr">
        <is>
          <t>2025-06-11</t>
        </is>
      </c>
      <c r="C2605" t="inlineStr">
        <is>
          <t>S012</t>
        </is>
      </c>
      <c r="D2605" t="inlineStr">
        <is>
          <t>Store_012</t>
        </is>
      </c>
      <c r="E2605" t="inlineStr">
        <is>
          <t>South</t>
        </is>
      </c>
      <c r="F2605" t="inlineStr">
        <is>
          <t>P0086</t>
        </is>
      </c>
      <c r="G2605" t="inlineStr">
        <is>
          <t>Prod_0086</t>
        </is>
      </c>
      <c r="H2605" t="inlineStr">
        <is>
          <t>Stationery</t>
        </is>
      </c>
      <c r="I2605" t="n">
        <v>4</v>
      </c>
      <c r="J2605" t="n">
        <v>934.03</v>
      </c>
      <c r="K2605" t="n">
        <v>0</v>
      </c>
      <c r="L2605">
        <f>I2605*J2605*(1-K2605)</f>
        <v/>
      </c>
      <c r="M2605">
        <f>VLOOKUP(F2605,Products!A:D,4,FALSE)*I2605</f>
        <v/>
      </c>
      <c r="N2605">
        <f>L2605-M2605</f>
        <v/>
      </c>
    </row>
    <row r="2606">
      <c r="A2606" t="inlineStr">
        <is>
          <t>T1002604</t>
        </is>
      </c>
      <c r="B2606" t="inlineStr">
        <is>
          <t>2024-06-28</t>
        </is>
      </c>
      <c r="C2606" t="inlineStr">
        <is>
          <t>S014</t>
        </is>
      </c>
      <c r="D2606" t="inlineStr">
        <is>
          <t>Store_014</t>
        </is>
      </c>
      <c r="E2606" t="inlineStr">
        <is>
          <t>West</t>
        </is>
      </c>
      <c r="F2606" t="inlineStr">
        <is>
          <t>P0156</t>
        </is>
      </c>
      <c r="G2606" t="inlineStr">
        <is>
          <t>Prod_0156</t>
        </is>
      </c>
      <c r="H2606" t="inlineStr">
        <is>
          <t>Toys</t>
        </is>
      </c>
      <c r="I2606" t="n">
        <v>1</v>
      </c>
      <c r="J2606" t="n">
        <v>437.46</v>
      </c>
      <c r="K2606" t="n">
        <v>0.1</v>
      </c>
      <c r="L2606">
        <f>I2606*J2606*(1-K2606)</f>
        <v/>
      </c>
      <c r="M2606">
        <f>VLOOKUP(F2606,Products!A:D,4,FALSE)*I2606</f>
        <v/>
      </c>
      <c r="N2606">
        <f>L2606-M2606</f>
        <v/>
      </c>
    </row>
    <row r="2607">
      <c r="A2607" t="inlineStr">
        <is>
          <t>T1002605</t>
        </is>
      </c>
      <c r="B2607" t="inlineStr">
        <is>
          <t>2023-11-19</t>
        </is>
      </c>
      <c r="C2607" t="inlineStr">
        <is>
          <t>S026</t>
        </is>
      </c>
      <c r="D2607" t="inlineStr">
        <is>
          <t>Store_026</t>
        </is>
      </c>
      <c r="E2607" t="inlineStr">
        <is>
          <t>North</t>
        </is>
      </c>
      <c r="F2607" t="inlineStr">
        <is>
          <t>P0055</t>
        </is>
      </c>
      <c r="G2607" t="inlineStr">
        <is>
          <t>Prod_0055</t>
        </is>
      </c>
      <c r="H2607" t="inlineStr">
        <is>
          <t>Beverages</t>
        </is>
      </c>
      <c r="I2607" t="n">
        <v>6</v>
      </c>
      <c r="J2607" t="n">
        <v>184.81</v>
      </c>
      <c r="K2607" t="n">
        <v>0.1</v>
      </c>
      <c r="L2607">
        <f>I2607*J2607*(1-K2607)</f>
        <v/>
      </c>
      <c r="M2607">
        <f>VLOOKUP(F2607,Products!A:D,4,FALSE)*I2607</f>
        <v/>
      </c>
      <c r="N2607">
        <f>L2607-M2607</f>
        <v/>
      </c>
    </row>
    <row r="2608">
      <c r="A2608" t="inlineStr">
        <is>
          <t>T1002606</t>
        </is>
      </c>
      <c r="B2608" t="inlineStr">
        <is>
          <t>2024-01-24</t>
        </is>
      </c>
      <c r="C2608" t="inlineStr">
        <is>
          <t>S039</t>
        </is>
      </c>
      <c r="D2608" t="inlineStr">
        <is>
          <t>Store_039</t>
        </is>
      </c>
      <c r="E2608" t="inlineStr">
        <is>
          <t>North</t>
        </is>
      </c>
      <c r="F2608" t="inlineStr">
        <is>
          <t>P0103</t>
        </is>
      </c>
      <c r="G2608" t="inlineStr">
        <is>
          <t>Prod_0103</t>
        </is>
      </c>
      <c r="H2608" t="inlineStr">
        <is>
          <t>Stationery</t>
        </is>
      </c>
      <c r="I2608" t="n">
        <v>6</v>
      </c>
      <c r="J2608" t="n">
        <v>619.45</v>
      </c>
      <c r="K2608" t="n">
        <v>0.15</v>
      </c>
      <c r="L2608">
        <f>I2608*J2608*(1-K2608)</f>
        <v/>
      </c>
      <c r="M2608">
        <f>VLOOKUP(F2608,Products!A:D,4,FALSE)*I2608</f>
        <v/>
      </c>
      <c r="N2608">
        <f>L2608-M2608</f>
        <v/>
      </c>
    </row>
    <row r="2609">
      <c r="A2609" t="inlineStr">
        <is>
          <t>T1002607</t>
        </is>
      </c>
      <c r="B2609" t="inlineStr">
        <is>
          <t>2024-09-04</t>
        </is>
      </c>
      <c r="C2609" t="inlineStr">
        <is>
          <t>S013</t>
        </is>
      </c>
      <c r="D2609" t="inlineStr">
        <is>
          <t>Store_013</t>
        </is>
      </c>
      <c r="E2609" t="inlineStr">
        <is>
          <t>North</t>
        </is>
      </c>
      <c r="F2609" t="inlineStr">
        <is>
          <t>P0097</t>
        </is>
      </c>
      <c r="G2609" t="inlineStr">
        <is>
          <t>Prod_0097</t>
        </is>
      </c>
      <c r="H2609" t="inlineStr">
        <is>
          <t>Clothing</t>
        </is>
      </c>
      <c r="I2609" t="n">
        <v>2</v>
      </c>
      <c r="J2609" t="n">
        <v>192.28</v>
      </c>
      <c r="K2609" t="n">
        <v>0</v>
      </c>
      <c r="L2609">
        <f>I2609*J2609*(1-K2609)</f>
        <v/>
      </c>
      <c r="M2609">
        <f>VLOOKUP(F2609,Products!A:D,4,FALSE)*I2609</f>
        <v/>
      </c>
      <c r="N2609">
        <f>L2609-M2609</f>
        <v/>
      </c>
    </row>
    <row r="2610">
      <c r="A2610" t="inlineStr">
        <is>
          <t>T1002608</t>
        </is>
      </c>
      <c r="B2610" t="inlineStr">
        <is>
          <t>2024-02-22</t>
        </is>
      </c>
      <c r="C2610" t="inlineStr">
        <is>
          <t>S008</t>
        </is>
      </c>
      <c r="D2610" t="inlineStr">
        <is>
          <t>Store_008</t>
        </is>
      </c>
      <c r="E2610" t="inlineStr">
        <is>
          <t>East</t>
        </is>
      </c>
      <c r="F2610" t="inlineStr">
        <is>
          <t>P0132</t>
        </is>
      </c>
      <c r="G2610" t="inlineStr">
        <is>
          <t>Prod_0132</t>
        </is>
      </c>
      <c r="H2610" t="inlineStr">
        <is>
          <t>Food</t>
        </is>
      </c>
      <c r="I2610" t="n">
        <v>1</v>
      </c>
      <c r="J2610" t="n">
        <v>150.06</v>
      </c>
      <c r="K2610" t="n">
        <v>0</v>
      </c>
      <c r="L2610">
        <f>I2610*J2610*(1-K2610)</f>
        <v/>
      </c>
      <c r="M2610">
        <f>VLOOKUP(F2610,Products!A:D,4,FALSE)*I2610</f>
        <v/>
      </c>
      <c r="N2610">
        <f>L2610-M2610</f>
        <v/>
      </c>
    </row>
    <row r="2611">
      <c r="A2611" t="inlineStr">
        <is>
          <t>T1002609</t>
        </is>
      </c>
      <c r="B2611" t="inlineStr">
        <is>
          <t>2023-07-06</t>
        </is>
      </c>
      <c r="C2611" t="inlineStr">
        <is>
          <t>S041</t>
        </is>
      </c>
      <c r="D2611" t="inlineStr">
        <is>
          <t>Store_041</t>
        </is>
      </c>
      <c r="E2611" t="inlineStr">
        <is>
          <t>East</t>
        </is>
      </c>
      <c r="F2611" t="inlineStr">
        <is>
          <t>P0152</t>
        </is>
      </c>
      <c r="G2611" t="inlineStr">
        <is>
          <t>Prod_0152</t>
        </is>
      </c>
      <c r="H2611" t="inlineStr">
        <is>
          <t>Household</t>
        </is>
      </c>
      <c r="I2611" t="n">
        <v>7</v>
      </c>
      <c r="J2611" t="n">
        <v>769.7</v>
      </c>
      <c r="K2611" t="n">
        <v>0.1</v>
      </c>
      <c r="L2611">
        <f>I2611*J2611*(1-K2611)</f>
        <v/>
      </c>
      <c r="M2611">
        <f>VLOOKUP(F2611,Products!A:D,4,FALSE)*I2611</f>
        <v/>
      </c>
      <c r="N2611">
        <f>L2611-M2611</f>
        <v/>
      </c>
    </row>
    <row r="2612">
      <c r="A2612" t="inlineStr">
        <is>
          <t>T1002610</t>
        </is>
      </c>
      <c r="B2612" t="inlineStr">
        <is>
          <t>2024-08-10</t>
        </is>
      </c>
      <c r="C2612" t="inlineStr">
        <is>
          <t>S031</t>
        </is>
      </c>
      <c r="D2612" t="inlineStr">
        <is>
          <t>Store_031</t>
        </is>
      </c>
      <c r="E2612" t="inlineStr">
        <is>
          <t>Central</t>
        </is>
      </c>
      <c r="F2612" t="inlineStr">
        <is>
          <t>P0123</t>
        </is>
      </c>
      <c r="G2612" t="inlineStr">
        <is>
          <t>Prod_0123</t>
        </is>
      </c>
      <c r="H2612" t="inlineStr">
        <is>
          <t>Food</t>
        </is>
      </c>
      <c r="I2612" t="n">
        <v>9</v>
      </c>
      <c r="J2612" t="n">
        <v>579.36</v>
      </c>
      <c r="K2612" t="n">
        <v>0</v>
      </c>
      <c r="L2612">
        <f>I2612*J2612*(1-K2612)</f>
        <v/>
      </c>
      <c r="M2612">
        <f>VLOOKUP(F2612,Products!A:D,4,FALSE)*I2612</f>
        <v/>
      </c>
      <c r="N2612">
        <f>L2612-M2612</f>
        <v/>
      </c>
    </row>
    <row r="2613">
      <c r="A2613" t="inlineStr">
        <is>
          <t>T1002611</t>
        </is>
      </c>
      <c r="B2613" t="inlineStr">
        <is>
          <t>2025-02-27</t>
        </is>
      </c>
      <c r="C2613" t="inlineStr">
        <is>
          <t>S031</t>
        </is>
      </c>
      <c r="D2613" t="inlineStr">
        <is>
          <t>Store_031</t>
        </is>
      </c>
      <c r="E2613" t="inlineStr">
        <is>
          <t>Central</t>
        </is>
      </c>
      <c r="F2613" t="inlineStr">
        <is>
          <t>P0173</t>
        </is>
      </c>
      <c r="G2613" t="inlineStr">
        <is>
          <t>Prod_0173</t>
        </is>
      </c>
      <c r="H2613" t="inlineStr">
        <is>
          <t>Toys</t>
        </is>
      </c>
      <c r="I2613" t="n">
        <v>5</v>
      </c>
      <c r="J2613" t="n">
        <v>863.92</v>
      </c>
      <c r="K2613" t="n">
        <v>0</v>
      </c>
      <c r="L2613">
        <f>I2613*J2613*(1-K2613)</f>
        <v/>
      </c>
      <c r="M2613">
        <f>VLOOKUP(F2613,Products!A:D,4,FALSE)*I2613</f>
        <v/>
      </c>
      <c r="N2613">
        <f>L2613-M2613</f>
        <v/>
      </c>
    </row>
    <row r="2614">
      <c r="A2614" t="inlineStr">
        <is>
          <t>T1002612</t>
        </is>
      </c>
      <c r="B2614" t="inlineStr">
        <is>
          <t>2023-01-13</t>
        </is>
      </c>
      <c r="C2614" t="inlineStr">
        <is>
          <t>S046</t>
        </is>
      </c>
      <c r="D2614" t="inlineStr">
        <is>
          <t>Store_046</t>
        </is>
      </c>
      <c r="E2614" t="inlineStr">
        <is>
          <t>South</t>
        </is>
      </c>
      <c r="F2614" t="inlineStr">
        <is>
          <t>P0135</t>
        </is>
      </c>
      <c r="G2614" t="inlineStr">
        <is>
          <t>Prod_0135</t>
        </is>
      </c>
      <c r="H2614" t="inlineStr">
        <is>
          <t>Food</t>
        </is>
      </c>
      <c r="I2614" t="n">
        <v>9</v>
      </c>
      <c r="J2614" t="n">
        <v>86.11</v>
      </c>
      <c r="K2614" t="n">
        <v>0.05</v>
      </c>
      <c r="L2614">
        <f>I2614*J2614*(1-K2614)</f>
        <v/>
      </c>
      <c r="M2614">
        <f>VLOOKUP(F2614,Products!A:D,4,FALSE)*I2614</f>
        <v/>
      </c>
      <c r="N2614">
        <f>L2614-M2614</f>
        <v/>
      </c>
    </row>
    <row r="2615">
      <c r="A2615" t="inlineStr">
        <is>
          <t>T1002613</t>
        </is>
      </c>
      <c r="B2615" t="inlineStr">
        <is>
          <t>2024-07-21</t>
        </is>
      </c>
      <c r="C2615" t="inlineStr">
        <is>
          <t>S034</t>
        </is>
      </c>
      <c r="D2615" t="inlineStr">
        <is>
          <t>Store_034</t>
        </is>
      </c>
      <c r="E2615" t="inlineStr">
        <is>
          <t>Central</t>
        </is>
      </c>
      <c r="F2615" t="inlineStr">
        <is>
          <t>P0061</t>
        </is>
      </c>
      <c r="G2615" t="inlineStr">
        <is>
          <t>Prod_0061</t>
        </is>
      </c>
      <c r="H2615" t="inlineStr">
        <is>
          <t>Beverages</t>
        </is>
      </c>
      <c r="I2615" t="n">
        <v>3</v>
      </c>
      <c r="J2615" t="n">
        <v>59.33</v>
      </c>
      <c r="K2615" t="n">
        <v>0.05</v>
      </c>
      <c r="L2615">
        <f>I2615*J2615*(1-K2615)</f>
        <v/>
      </c>
      <c r="M2615">
        <f>VLOOKUP(F2615,Products!A:D,4,FALSE)*I2615</f>
        <v/>
      </c>
      <c r="N2615">
        <f>L2615-M2615</f>
        <v/>
      </c>
    </row>
    <row r="2616">
      <c r="A2616" t="inlineStr">
        <is>
          <t>T1002614</t>
        </is>
      </c>
      <c r="B2616" t="inlineStr">
        <is>
          <t>2023-08-17</t>
        </is>
      </c>
      <c r="C2616" t="inlineStr">
        <is>
          <t>S048</t>
        </is>
      </c>
      <c r="D2616" t="inlineStr">
        <is>
          <t>Store_048</t>
        </is>
      </c>
      <c r="E2616" t="inlineStr">
        <is>
          <t>South</t>
        </is>
      </c>
      <c r="F2616" t="inlineStr">
        <is>
          <t>P0179</t>
        </is>
      </c>
      <c r="G2616" t="inlineStr">
        <is>
          <t>Prod_0179</t>
        </is>
      </c>
      <c r="H2616" t="inlineStr">
        <is>
          <t>Household</t>
        </is>
      </c>
      <c r="I2616" t="n">
        <v>5</v>
      </c>
      <c r="J2616" t="n">
        <v>265.09</v>
      </c>
      <c r="K2616" t="n">
        <v>0.15</v>
      </c>
      <c r="L2616">
        <f>I2616*J2616*(1-K2616)</f>
        <v/>
      </c>
      <c r="M2616">
        <f>VLOOKUP(F2616,Products!A:D,4,FALSE)*I2616</f>
        <v/>
      </c>
      <c r="N2616">
        <f>L2616-M2616</f>
        <v/>
      </c>
    </row>
    <row r="2617">
      <c r="A2617" t="inlineStr">
        <is>
          <t>T1002615</t>
        </is>
      </c>
      <c r="B2617" t="inlineStr">
        <is>
          <t>2024-09-13</t>
        </is>
      </c>
      <c r="C2617" t="inlineStr">
        <is>
          <t>S028</t>
        </is>
      </c>
      <c r="D2617" t="inlineStr">
        <is>
          <t>Store_028</t>
        </is>
      </c>
      <c r="E2617" t="inlineStr">
        <is>
          <t>North</t>
        </is>
      </c>
      <c r="F2617" t="inlineStr">
        <is>
          <t>P0110</t>
        </is>
      </c>
      <c r="G2617" t="inlineStr">
        <is>
          <t>Prod_0110</t>
        </is>
      </c>
      <c r="H2617" t="inlineStr">
        <is>
          <t>Stationery</t>
        </is>
      </c>
      <c r="I2617" t="n">
        <v>9</v>
      </c>
      <c r="J2617" t="n">
        <v>79.7</v>
      </c>
      <c r="K2617" t="n">
        <v>0</v>
      </c>
      <c r="L2617">
        <f>I2617*J2617*(1-K2617)</f>
        <v/>
      </c>
      <c r="M2617">
        <f>VLOOKUP(F2617,Products!A:D,4,FALSE)*I2617</f>
        <v/>
      </c>
      <c r="N2617">
        <f>L2617-M2617</f>
        <v/>
      </c>
    </row>
    <row r="2618">
      <c r="A2618" t="inlineStr">
        <is>
          <t>T1002616</t>
        </is>
      </c>
      <c r="B2618" t="inlineStr">
        <is>
          <t>2023-09-20</t>
        </is>
      </c>
      <c r="C2618" t="inlineStr">
        <is>
          <t>S041</t>
        </is>
      </c>
      <c r="D2618" t="inlineStr">
        <is>
          <t>Store_041</t>
        </is>
      </c>
      <c r="E2618" t="inlineStr">
        <is>
          <t>East</t>
        </is>
      </c>
      <c r="F2618" t="inlineStr">
        <is>
          <t>P0032</t>
        </is>
      </c>
      <c r="G2618" t="inlineStr">
        <is>
          <t>Prod_0032</t>
        </is>
      </c>
      <c r="H2618" t="inlineStr">
        <is>
          <t>Beverages</t>
        </is>
      </c>
      <c r="I2618" t="n">
        <v>4</v>
      </c>
      <c r="J2618" t="n">
        <v>360.51</v>
      </c>
      <c r="K2618" t="n">
        <v>0.15</v>
      </c>
      <c r="L2618">
        <f>I2618*J2618*(1-K2618)</f>
        <v/>
      </c>
      <c r="M2618">
        <f>VLOOKUP(F2618,Products!A:D,4,FALSE)*I2618</f>
        <v/>
      </c>
      <c r="N2618">
        <f>L2618-M2618</f>
        <v/>
      </c>
    </row>
    <row r="2619">
      <c r="A2619" t="inlineStr">
        <is>
          <t>T1002617</t>
        </is>
      </c>
      <c r="B2619" t="inlineStr">
        <is>
          <t>2024-11-06</t>
        </is>
      </c>
      <c r="C2619" t="inlineStr">
        <is>
          <t>S034</t>
        </is>
      </c>
      <c r="D2619" t="inlineStr">
        <is>
          <t>Store_034</t>
        </is>
      </c>
      <c r="E2619" t="inlineStr">
        <is>
          <t>Central</t>
        </is>
      </c>
      <c r="F2619" t="inlineStr">
        <is>
          <t>P0040</t>
        </is>
      </c>
      <c r="G2619" t="inlineStr">
        <is>
          <t>Prod_0040</t>
        </is>
      </c>
      <c r="H2619" t="inlineStr">
        <is>
          <t>Toys</t>
        </is>
      </c>
      <c r="I2619" t="n">
        <v>8</v>
      </c>
      <c r="J2619" t="n">
        <v>78.52</v>
      </c>
      <c r="K2619" t="n">
        <v>0</v>
      </c>
      <c r="L2619">
        <f>I2619*J2619*(1-K2619)</f>
        <v/>
      </c>
      <c r="M2619">
        <f>VLOOKUP(F2619,Products!A:D,4,FALSE)*I2619</f>
        <v/>
      </c>
      <c r="N2619">
        <f>L2619-M2619</f>
        <v/>
      </c>
    </row>
    <row r="2620">
      <c r="A2620" t="inlineStr">
        <is>
          <t>T1002618</t>
        </is>
      </c>
      <c r="B2620" t="inlineStr">
        <is>
          <t>2023-07-04</t>
        </is>
      </c>
      <c r="C2620" t="inlineStr">
        <is>
          <t>S046</t>
        </is>
      </c>
      <c r="D2620" t="inlineStr">
        <is>
          <t>Store_046</t>
        </is>
      </c>
      <c r="E2620" t="inlineStr">
        <is>
          <t>South</t>
        </is>
      </c>
      <c r="F2620" t="inlineStr">
        <is>
          <t>P0105</t>
        </is>
      </c>
      <c r="G2620" t="inlineStr">
        <is>
          <t>Prod_0105</t>
        </is>
      </c>
      <c r="H2620" t="inlineStr">
        <is>
          <t>Electronics</t>
        </is>
      </c>
      <c r="I2620" t="n">
        <v>3</v>
      </c>
      <c r="J2620" t="n">
        <v>565.2</v>
      </c>
      <c r="K2620" t="n">
        <v>0.1</v>
      </c>
      <c r="L2620">
        <f>I2620*J2620*(1-K2620)</f>
        <v/>
      </c>
      <c r="M2620">
        <f>VLOOKUP(F2620,Products!A:D,4,FALSE)*I2620</f>
        <v/>
      </c>
      <c r="N2620">
        <f>L2620-M2620</f>
        <v/>
      </c>
    </row>
    <row r="2621">
      <c r="A2621" t="inlineStr">
        <is>
          <t>T1002619</t>
        </is>
      </c>
      <c r="B2621" t="inlineStr">
        <is>
          <t>2023-05-10</t>
        </is>
      </c>
      <c r="C2621" t="inlineStr">
        <is>
          <t>S047</t>
        </is>
      </c>
      <c r="D2621" t="inlineStr">
        <is>
          <t>Store_047</t>
        </is>
      </c>
      <c r="E2621" t="inlineStr">
        <is>
          <t>North</t>
        </is>
      </c>
      <c r="F2621" t="inlineStr">
        <is>
          <t>P0102</t>
        </is>
      </c>
      <c r="G2621" t="inlineStr">
        <is>
          <t>Prod_0102</t>
        </is>
      </c>
      <c r="H2621" t="inlineStr">
        <is>
          <t>Food</t>
        </is>
      </c>
      <c r="I2621" t="n">
        <v>2</v>
      </c>
      <c r="J2621" t="n">
        <v>620.0599999999999</v>
      </c>
      <c r="K2621" t="n">
        <v>0.15</v>
      </c>
      <c r="L2621">
        <f>I2621*J2621*(1-K2621)</f>
        <v/>
      </c>
      <c r="M2621">
        <f>VLOOKUP(F2621,Products!A:D,4,FALSE)*I2621</f>
        <v/>
      </c>
      <c r="N2621">
        <f>L2621-M2621</f>
        <v/>
      </c>
    </row>
    <row r="2622">
      <c r="A2622" t="inlineStr">
        <is>
          <t>T1002620</t>
        </is>
      </c>
      <c r="B2622" t="inlineStr">
        <is>
          <t>2023-06-03</t>
        </is>
      </c>
      <c r="C2622" t="inlineStr">
        <is>
          <t>S010</t>
        </is>
      </c>
      <c r="D2622" t="inlineStr">
        <is>
          <t>Store_010</t>
        </is>
      </c>
      <c r="E2622" t="inlineStr">
        <is>
          <t>North</t>
        </is>
      </c>
      <c r="F2622" t="inlineStr">
        <is>
          <t>P0073</t>
        </is>
      </c>
      <c r="G2622" t="inlineStr">
        <is>
          <t>Prod_0073</t>
        </is>
      </c>
      <c r="H2622" t="inlineStr">
        <is>
          <t>Food</t>
        </is>
      </c>
      <c r="I2622" t="n">
        <v>3</v>
      </c>
      <c r="J2622" t="n">
        <v>592.23</v>
      </c>
      <c r="K2622" t="n">
        <v>0</v>
      </c>
      <c r="L2622">
        <f>I2622*J2622*(1-K2622)</f>
        <v/>
      </c>
      <c r="M2622">
        <f>VLOOKUP(F2622,Products!A:D,4,FALSE)*I2622</f>
        <v/>
      </c>
      <c r="N2622">
        <f>L2622-M2622</f>
        <v/>
      </c>
    </row>
    <row r="2623">
      <c r="A2623" t="inlineStr">
        <is>
          <t>T1002621</t>
        </is>
      </c>
      <c r="B2623" t="inlineStr">
        <is>
          <t>2024-09-17</t>
        </is>
      </c>
      <c r="C2623" t="inlineStr">
        <is>
          <t>S013</t>
        </is>
      </c>
      <c r="D2623" t="inlineStr">
        <is>
          <t>Store_013</t>
        </is>
      </c>
      <c r="E2623" t="inlineStr">
        <is>
          <t>North</t>
        </is>
      </c>
      <c r="F2623" t="inlineStr">
        <is>
          <t>P0070</t>
        </is>
      </c>
      <c r="G2623" t="inlineStr">
        <is>
          <t>Prod_0070</t>
        </is>
      </c>
      <c r="H2623" t="inlineStr">
        <is>
          <t>Beverages</t>
        </is>
      </c>
      <c r="I2623" t="n">
        <v>5</v>
      </c>
      <c r="J2623" t="n">
        <v>662.1</v>
      </c>
      <c r="K2623" t="n">
        <v>0.05</v>
      </c>
      <c r="L2623">
        <f>I2623*J2623*(1-K2623)</f>
        <v/>
      </c>
      <c r="M2623">
        <f>VLOOKUP(F2623,Products!A:D,4,FALSE)*I2623</f>
        <v/>
      </c>
      <c r="N2623">
        <f>L2623-M2623</f>
        <v/>
      </c>
    </row>
    <row r="2624">
      <c r="A2624" t="inlineStr">
        <is>
          <t>T1002622</t>
        </is>
      </c>
      <c r="B2624" t="inlineStr">
        <is>
          <t>2024-07-23</t>
        </is>
      </c>
      <c r="C2624" t="inlineStr">
        <is>
          <t>S027</t>
        </is>
      </c>
      <c r="D2624" t="inlineStr">
        <is>
          <t>Store_027</t>
        </is>
      </c>
      <c r="E2624" t="inlineStr">
        <is>
          <t>South</t>
        </is>
      </c>
      <c r="F2624" t="inlineStr">
        <is>
          <t>P0151</t>
        </is>
      </c>
      <c r="G2624" t="inlineStr">
        <is>
          <t>Prod_0151</t>
        </is>
      </c>
      <c r="H2624" t="inlineStr">
        <is>
          <t>Food</t>
        </is>
      </c>
      <c r="I2624" t="n">
        <v>6</v>
      </c>
      <c r="J2624" t="n">
        <v>906.77</v>
      </c>
      <c r="K2624" t="n">
        <v>0</v>
      </c>
      <c r="L2624">
        <f>I2624*J2624*(1-K2624)</f>
        <v/>
      </c>
      <c r="M2624">
        <f>VLOOKUP(F2624,Products!A:D,4,FALSE)*I2624</f>
        <v/>
      </c>
      <c r="N2624">
        <f>L2624-M2624</f>
        <v/>
      </c>
    </row>
    <row r="2625">
      <c r="A2625" t="inlineStr">
        <is>
          <t>T1002623</t>
        </is>
      </c>
      <c r="B2625" t="inlineStr">
        <is>
          <t>2024-10-05</t>
        </is>
      </c>
      <c r="C2625" t="inlineStr">
        <is>
          <t>S003</t>
        </is>
      </c>
      <c r="D2625" t="inlineStr">
        <is>
          <t>Store_003</t>
        </is>
      </c>
      <c r="E2625" t="inlineStr">
        <is>
          <t>North</t>
        </is>
      </c>
      <c r="F2625" t="inlineStr">
        <is>
          <t>P0091</t>
        </is>
      </c>
      <c r="G2625" t="inlineStr">
        <is>
          <t>Prod_0091</t>
        </is>
      </c>
      <c r="H2625" t="inlineStr">
        <is>
          <t>Toys</t>
        </is>
      </c>
      <c r="I2625" t="n">
        <v>4</v>
      </c>
      <c r="J2625" t="n">
        <v>292.17</v>
      </c>
      <c r="K2625" t="n">
        <v>0.1</v>
      </c>
      <c r="L2625">
        <f>I2625*J2625*(1-K2625)</f>
        <v/>
      </c>
      <c r="M2625">
        <f>VLOOKUP(F2625,Products!A:D,4,FALSE)*I2625</f>
        <v/>
      </c>
      <c r="N2625">
        <f>L2625-M2625</f>
        <v/>
      </c>
    </row>
    <row r="2626">
      <c r="A2626" t="inlineStr">
        <is>
          <t>T1002624</t>
        </is>
      </c>
      <c r="B2626" t="inlineStr">
        <is>
          <t>2023-04-17</t>
        </is>
      </c>
      <c r="C2626" t="inlineStr">
        <is>
          <t>S032</t>
        </is>
      </c>
      <c r="D2626" t="inlineStr">
        <is>
          <t>Store_032</t>
        </is>
      </c>
      <c r="E2626" t="inlineStr">
        <is>
          <t>Central</t>
        </is>
      </c>
      <c r="F2626" t="inlineStr">
        <is>
          <t>P0137</t>
        </is>
      </c>
      <c r="G2626" t="inlineStr">
        <is>
          <t>Prod_0137</t>
        </is>
      </c>
      <c r="H2626" t="inlineStr">
        <is>
          <t>Electronics</t>
        </is>
      </c>
      <c r="I2626" t="n">
        <v>6</v>
      </c>
      <c r="J2626" t="n">
        <v>113.82</v>
      </c>
      <c r="K2626" t="n">
        <v>0.15</v>
      </c>
      <c r="L2626">
        <f>I2626*J2626*(1-K2626)</f>
        <v/>
      </c>
      <c r="M2626">
        <f>VLOOKUP(F2626,Products!A:D,4,FALSE)*I2626</f>
        <v/>
      </c>
      <c r="N2626">
        <f>L2626-M2626</f>
        <v/>
      </c>
    </row>
    <row r="2627">
      <c r="A2627" t="inlineStr">
        <is>
          <t>T1002625</t>
        </is>
      </c>
      <c r="B2627" t="inlineStr">
        <is>
          <t>2023-07-21</t>
        </is>
      </c>
      <c r="C2627" t="inlineStr">
        <is>
          <t>S031</t>
        </is>
      </c>
      <c r="D2627" t="inlineStr">
        <is>
          <t>Store_031</t>
        </is>
      </c>
      <c r="E2627" t="inlineStr">
        <is>
          <t>Central</t>
        </is>
      </c>
      <c r="F2627" t="inlineStr">
        <is>
          <t>P0115</t>
        </is>
      </c>
      <c r="G2627" t="inlineStr">
        <is>
          <t>Prod_0115</t>
        </is>
      </c>
      <c r="H2627" t="inlineStr">
        <is>
          <t>Clothing</t>
        </is>
      </c>
      <c r="I2627" t="n">
        <v>5</v>
      </c>
      <c r="J2627" t="n">
        <v>766.08</v>
      </c>
      <c r="K2627" t="n">
        <v>0</v>
      </c>
      <c r="L2627">
        <f>I2627*J2627*(1-K2627)</f>
        <v/>
      </c>
      <c r="M2627">
        <f>VLOOKUP(F2627,Products!A:D,4,FALSE)*I2627</f>
        <v/>
      </c>
      <c r="N2627">
        <f>L2627-M2627</f>
        <v/>
      </c>
    </row>
    <row r="2628">
      <c r="A2628" t="inlineStr">
        <is>
          <t>T1002626</t>
        </is>
      </c>
      <c r="B2628" t="inlineStr">
        <is>
          <t>2025-09-22</t>
        </is>
      </c>
      <c r="C2628" t="inlineStr">
        <is>
          <t>S012</t>
        </is>
      </c>
      <c r="D2628" t="inlineStr">
        <is>
          <t>Store_012</t>
        </is>
      </c>
      <c r="E2628" t="inlineStr">
        <is>
          <t>South</t>
        </is>
      </c>
      <c r="F2628" t="inlineStr">
        <is>
          <t>P0135</t>
        </is>
      </c>
      <c r="G2628" t="inlineStr">
        <is>
          <t>Prod_0135</t>
        </is>
      </c>
      <c r="H2628" t="inlineStr">
        <is>
          <t>Food</t>
        </is>
      </c>
      <c r="I2628" t="n">
        <v>8</v>
      </c>
      <c r="J2628" t="n">
        <v>100.1</v>
      </c>
      <c r="K2628" t="n">
        <v>0</v>
      </c>
      <c r="L2628">
        <f>I2628*J2628*(1-K2628)</f>
        <v/>
      </c>
      <c r="M2628">
        <f>VLOOKUP(F2628,Products!A:D,4,FALSE)*I2628</f>
        <v/>
      </c>
      <c r="N2628">
        <f>L2628-M2628</f>
        <v/>
      </c>
    </row>
    <row r="2629">
      <c r="A2629" t="inlineStr">
        <is>
          <t>T1002627</t>
        </is>
      </c>
      <c r="B2629" t="inlineStr">
        <is>
          <t>2024-04-07</t>
        </is>
      </c>
      <c r="C2629" t="inlineStr">
        <is>
          <t>S049</t>
        </is>
      </c>
      <c r="D2629" t="inlineStr">
        <is>
          <t>Store_049</t>
        </is>
      </c>
      <c r="E2629" t="inlineStr">
        <is>
          <t>North</t>
        </is>
      </c>
      <c r="F2629" t="inlineStr">
        <is>
          <t>P0112</t>
        </is>
      </c>
      <c r="G2629" t="inlineStr">
        <is>
          <t>Prod_0112</t>
        </is>
      </c>
      <c r="H2629" t="inlineStr">
        <is>
          <t>Beverages</t>
        </is>
      </c>
      <c r="I2629" t="n">
        <v>4</v>
      </c>
      <c r="J2629" t="n">
        <v>573.84</v>
      </c>
      <c r="K2629" t="n">
        <v>0</v>
      </c>
      <c r="L2629">
        <f>I2629*J2629*(1-K2629)</f>
        <v/>
      </c>
      <c r="M2629">
        <f>VLOOKUP(F2629,Products!A:D,4,FALSE)*I2629</f>
        <v/>
      </c>
      <c r="N2629">
        <f>L2629-M2629</f>
        <v/>
      </c>
    </row>
    <row r="2630">
      <c r="A2630" t="inlineStr">
        <is>
          <t>T1002628</t>
        </is>
      </c>
      <c r="B2630" t="inlineStr">
        <is>
          <t>2023-11-10</t>
        </is>
      </c>
      <c r="C2630" t="inlineStr">
        <is>
          <t>S029</t>
        </is>
      </c>
      <c r="D2630" t="inlineStr">
        <is>
          <t>Store_029</t>
        </is>
      </c>
      <c r="E2630" t="inlineStr">
        <is>
          <t>South</t>
        </is>
      </c>
      <c r="F2630" t="inlineStr">
        <is>
          <t>P0030</t>
        </is>
      </c>
      <c r="G2630" t="inlineStr">
        <is>
          <t>Prod_0030</t>
        </is>
      </c>
      <c r="H2630" t="inlineStr">
        <is>
          <t>Household</t>
        </is>
      </c>
      <c r="I2630" t="n">
        <v>7</v>
      </c>
      <c r="J2630" t="n">
        <v>552.01</v>
      </c>
      <c r="K2630" t="n">
        <v>0</v>
      </c>
      <c r="L2630">
        <f>I2630*J2630*(1-K2630)</f>
        <v/>
      </c>
      <c r="M2630">
        <f>VLOOKUP(F2630,Products!A:D,4,FALSE)*I2630</f>
        <v/>
      </c>
      <c r="N2630">
        <f>L2630-M2630</f>
        <v/>
      </c>
    </row>
    <row r="2631">
      <c r="A2631" t="inlineStr">
        <is>
          <t>T1002629</t>
        </is>
      </c>
      <c r="B2631" t="inlineStr">
        <is>
          <t>2024-11-15</t>
        </is>
      </c>
      <c r="C2631" t="inlineStr">
        <is>
          <t>S036</t>
        </is>
      </c>
      <c r="D2631" t="inlineStr">
        <is>
          <t>Store_036</t>
        </is>
      </c>
      <c r="E2631" t="inlineStr">
        <is>
          <t>Central</t>
        </is>
      </c>
      <c r="F2631" t="inlineStr">
        <is>
          <t>P0009</t>
        </is>
      </c>
      <c r="G2631" t="inlineStr">
        <is>
          <t>Prod_0009</t>
        </is>
      </c>
      <c r="H2631" t="inlineStr">
        <is>
          <t>Toys</t>
        </is>
      </c>
      <c r="I2631" t="n">
        <v>9</v>
      </c>
      <c r="J2631" t="n">
        <v>748.96</v>
      </c>
      <c r="K2631" t="n">
        <v>0</v>
      </c>
      <c r="L2631">
        <f>I2631*J2631*(1-K2631)</f>
        <v/>
      </c>
      <c r="M2631">
        <f>VLOOKUP(F2631,Products!A:D,4,FALSE)*I2631</f>
        <v/>
      </c>
      <c r="N2631">
        <f>L2631-M2631</f>
        <v/>
      </c>
    </row>
    <row r="2632">
      <c r="A2632" t="inlineStr">
        <is>
          <t>T1002630</t>
        </is>
      </c>
      <c r="B2632" t="inlineStr">
        <is>
          <t>2023-06-23</t>
        </is>
      </c>
      <c r="C2632" t="inlineStr">
        <is>
          <t>S026</t>
        </is>
      </c>
      <c r="D2632" t="inlineStr">
        <is>
          <t>Store_026</t>
        </is>
      </c>
      <c r="E2632" t="inlineStr">
        <is>
          <t>North</t>
        </is>
      </c>
      <c r="F2632" t="inlineStr">
        <is>
          <t>P0132</t>
        </is>
      </c>
      <c r="G2632" t="inlineStr">
        <is>
          <t>Prod_0132</t>
        </is>
      </c>
      <c r="H2632" t="inlineStr">
        <is>
          <t>Food</t>
        </is>
      </c>
      <c r="I2632" t="n">
        <v>1</v>
      </c>
      <c r="J2632" t="n">
        <v>126.36</v>
      </c>
      <c r="K2632" t="n">
        <v>0.15</v>
      </c>
      <c r="L2632">
        <f>I2632*J2632*(1-K2632)</f>
        <v/>
      </c>
      <c r="M2632">
        <f>VLOOKUP(F2632,Products!A:D,4,FALSE)*I2632</f>
        <v/>
      </c>
      <c r="N2632">
        <f>L2632-M2632</f>
        <v/>
      </c>
    </row>
    <row r="2633">
      <c r="A2633" t="inlineStr">
        <is>
          <t>T1002631</t>
        </is>
      </c>
      <c r="B2633" t="inlineStr">
        <is>
          <t>2024-08-07</t>
        </is>
      </c>
      <c r="C2633" t="inlineStr">
        <is>
          <t>S003</t>
        </is>
      </c>
      <c r="D2633" t="inlineStr">
        <is>
          <t>Store_003</t>
        </is>
      </c>
      <c r="E2633" t="inlineStr">
        <is>
          <t>North</t>
        </is>
      </c>
      <c r="F2633" t="inlineStr">
        <is>
          <t>P0025</t>
        </is>
      </c>
      <c r="G2633" t="inlineStr">
        <is>
          <t>Prod_0025</t>
        </is>
      </c>
      <c r="H2633" t="inlineStr">
        <is>
          <t>Beverages</t>
        </is>
      </c>
      <c r="I2633" t="n">
        <v>7</v>
      </c>
      <c r="J2633" t="n">
        <v>272.28</v>
      </c>
      <c r="K2633" t="n">
        <v>0.05</v>
      </c>
      <c r="L2633">
        <f>I2633*J2633*(1-K2633)</f>
        <v/>
      </c>
      <c r="M2633">
        <f>VLOOKUP(F2633,Products!A:D,4,FALSE)*I2633</f>
        <v/>
      </c>
      <c r="N2633">
        <f>L2633-M2633</f>
        <v/>
      </c>
    </row>
    <row r="2634">
      <c r="A2634" t="inlineStr">
        <is>
          <t>T1002632</t>
        </is>
      </c>
      <c r="B2634" t="inlineStr">
        <is>
          <t>2024-03-27</t>
        </is>
      </c>
      <c r="C2634" t="inlineStr">
        <is>
          <t>S033</t>
        </is>
      </c>
      <c r="D2634" t="inlineStr">
        <is>
          <t>Store_033</t>
        </is>
      </c>
      <c r="E2634" t="inlineStr">
        <is>
          <t>North</t>
        </is>
      </c>
      <c r="F2634" t="inlineStr">
        <is>
          <t>P0031</t>
        </is>
      </c>
      <c r="G2634" t="inlineStr">
        <is>
          <t>Prod_0031</t>
        </is>
      </c>
      <c r="H2634" t="inlineStr">
        <is>
          <t>Food</t>
        </is>
      </c>
      <c r="I2634" t="n">
        <v>5</v>
      </c>
      <c r="J2634" t="n">
        <v>247.66</v>
      </c>
      <c r="K2634" t="n">
        <v>0.1</v>
      </c>
      <c r="L2634">
        <f>I2634*J2634*(1-K2634)</f>
        <v/>
      </c>
      <c r="M2634">
        <f>VLOOKUP(F2634,Products!A:D,4,FALSE)*I2634</f>
        <v/>
      </c>
      <c r="N2634">
        <f>L2634-M2634</f>
        <v/>
      </c>
    </row>
    <row r="2635">
      <c r="A2635" t="inlineStr">
        <is>
          <t>T1002633</t>
        </is>
      </c>
      <c r="B2635" t="inlineStr">
        <is>
          <t>2023-07-22</t>
        </is>
      </c>
      <c r="C2635" t="inlineStr">
        <is>
          <t>S040</t>
        </is>
      </c>
      <c r="D2635" t="inlineStr">
        <is>
          <t>Store_040</t>
        </is>
      </c>
      <c r="E2635" t="inlineStr">
        <is>
          <t>Central</t>
        </is>
      </c>
      <c r="F2635" t="inlineStr">
        <is>
          <t>P0058</t>
        </is>
      </c>
      <c r="G2635" t="inlineStr">
        <is>
          <t>Prod_0058</t>
        </is>
      </c>
      <c r="H2635" t="inlineStr">
        <is>
          <t>Stationery</t>
        </is>
      </c>
      <c r="I2635" t="n">
        <v>5</v>
      </c>
      <c r="J2635" t="n">
        <v>524.11</v>
      </c>
      <c r="K2635" t="n">
        <v>0</v>
      </c>
      <c r="L2635">
        <f>I2635*J2635*(1-K2635)</f>
        <v/>
      </c>
      <c r="M2635">
        <f>VLOOKUP(F2635,Products!A:D,4,FALSE)*I2635</f>
        <v/>
      </c>
      <c r="N2635">
        <f>L2635-M2635</f>
        <v/>
      </c>
    </row>
    <row r="2636">
      <c r="A2636" t="inlineStr">
        <is>
          <t>T1002634</t>
        </is>
      </c>
      <c r="B2636" t="inlineStr">
        <is>
          <t>2023-06-10</t>
        </is>
      </c>
      <c r="C2636" t="inlineStr">
        <is>
          <t>S012</t>
        </is>
      </c>
      <c r="D2636" t="inlineStr">
        <is>
          <t>Store_012</t>
        </is>
      </c>
      <c r="E2636" t="inlineStr">
        <is>
          <t>South</t>
        </is>
      </c>
      <c r="F2636" t="inlineStr">
        <is>
          <t>P0147</t>
        </is>
      </c>
      <c r="G2636" t="inlineStr">
        <is>
          <t>Prod_0147</t>
        </is>
      </c>
      <c r="H2636" t="inlineStr">
        <is>
          <t>Stationery</t>
        </is>
      </c>
      <c r="I2636" t="n">
        <v>7</v>
      </c>
      <c r="J2636" t="n">
        <v>391.39</v>
      </c>
      <c r="K2636" t="n">
        <v>0.2</v>
      </c>
      <c r="L2636">
        <f>I2636*J2636*(1-K2636)</f>
        <v/>
      </c>
      <c r="M2636">
        <f>VLOOKUP(F2636,Products!A:D,4,FALSE)*I2636</f>
        <v/>
      </c>
      <c r="N2636">
        <f>L2636-M2636</f>
        <v/>
      </c>
    </row>
    <row r="2637">
      <c r="A2637" t="inlineStr">
        <is>
          <t>T1002635</t>
        </is>
      </c>
      <c r="B2637" t="inlineStr">
        <is>
          <t>2023-08-28</t>
        </is>
      </c>
      <c r="C2637" t="inlineStr">
        <is>
          <t>S009</t>
        </is>
      </c>
      <c r="D2637" t="inlineStr">
        <is>
          <t>Store_009</t>
        </is>
      </c>
      <c r="E2637" t="inlineStr">
        <is>
          <t>Central</t>
        </is>
      </c>
      <c r="F2637" t="inlineStr">
        <is>
          <t>P0099</t>
        </is>
      </c>
      <c r="G2637" t="inlineStr">
        <is>
          <t>Prod_0099</t>
        </is>
      </c>
      <c r="H2637" t="inlineStr">
        <is>
          <t>Beverages</t>
        </is>
      </c>
      <c r="I2637" t="n">
        <v>5</v>
      </c>
      <c r="J2637" t="n">
        <v>128.42</v>
      </c>
      <c r="K2637" t="n">
        <v>0</v>
      </c>
      <c r="L2637">
        <f>I2637*J2637*(1-K2637)</f>
        <v/>
      </c>
      <c r="M2637">
        <f>VLOOKUP(F2637,Products!A:D,4,FALSE)*I2637</f>
        <v/>
      </c>
      <c r="N2637">
        <f>L2637-M2637</f>
        <v/>
      </c>
    </row>
    <row r="2638">
      <c r="A2638" t="inlineStr">
        <is>
          <t>T1002636</t>
        </is>
      </c>
      <c r="B2638" t="inlineStr">
        <is>
          <t>2024-01-11</t>
        </is>
      </c>
      <c r="C2638" t="inlineStr">
        <is>
          <t>S034</t>
        </is>
      </c>
      <c r="D2638" t="inlineStr">
        <is>
          <t>Store_034</t>
        </is>
      </c>
      <c r="E2638" t="inlineStr">
        <is>
          <t>Central</t>
        </is>
      </c>
      <c r="F2638" t="inlineStr">
        <is>
          <t>P0088</t>
        </is>
      </c>
      <c r="G2638" t="inlineStr">
        <is>
          <t>Prod_0088</t>
        </is>
      </c>
      <c r="H2638" t="inlineStr">
        <is>
          <t>Toys</t>
        </is>
      </c>
      <c r="I2638" t="n">
        <v>9</v>
      </c>
      <c r="J2638" t="n">
        <v>597.4400000000001</v>
      </c>
      <c r="K2638" t="n">
        <v>0.15</v>
      </c>
      <c r="L2638">
        <f>I2638*J2638*(1-K2638)</f>
        <v/>
      </c>
      <c r="M2638">
        <f>VLOOKUP(F2638,Products!A:D,4,FALSE)*I2638</f>
        <v/>
      </c>
      <c r="N2638">
        <f>L2638-M2638</f>
        <v/>
      </c>
    </row>
    <row r="2639">
      <c r="A2639" t="inlineStr">
        <is>
          <t>T1002637</t>
        </is>
      </c>
      <c r="B2639" t="inlineStr">
        <is>
          <t>2025-02-27</t>
        </is>
      </c>
      <c r="C2639" t="inlineStr">
        <is>
          <t>S035</t>
        </is>
      </c>
      <c r="D2639" t="inlineStr">
        <is>
          <t>Store_035</t>
        </is>
      </c>
      <c r="E2639" t="inlineStr">
        <is>
          <t>Central</t>
        </is>
      </c>
      <c r="F2639" t="inlineStr">
        <is>
          <t>P0139</t>
        </is>
      </c>
      <c r="G2639" t="inlineStr">
        <is>
          <t>Prod_0139</t>
        </is>
      </c>
      <c r="H2639" t="inlineStr">
        <is>
          <t>Clothing</t>
        </is>
      </c>
      <c r="I2639" t="n">
        <v>9</v>
      </c>
      <c r="J2639" t="n">
        <v>648.8</v>
      </c>
      <c r="K2639" t="n">
        <v>0</v>
      </c>
      <c r="L2639">
        <f>I2639*J2639*(1-K2639)</f>
        <v/>
      </c>
      <c r="M2639">
        <f>VLOOKUP(F2639,Products!A:D,4,FALSE)*I2639</f>
        <v/>
      </c>
      <c r="N2639">
        <f>L2639-M2639</f>
        <v/>
      </c>
    </row>
    <row r="2640">
      <c r="A2640" t="inlineStr">
        <is>
          <t>T1002638</t>
        </is>
      </c>
      <c r="B2640" t="inlineStr">
        <is>
          <t>2025-08-25</t>
        </is>
      </c>
      <c r="C2640" t="inlineStr">
        <is>
          <t>S013</t>
        </is>
      </c>
      <c r="D2640" t="inlineStr">
        <is>
          <t>Store_013</t>
        </is>
      </c>
      <c r="E2640" t="inlineStr">
        <is>
          <t>North</t>
        </is>
      </c>
      <c r="F2640" t="inlineStr">
        <is>
          <t>P0146</t>
        </is>
      </c>
      <c r="G2640" t="inlineStr">
        <is>
          <t>Prod_0146</t>
        </is>
      </c>
      <c r="H2640" t="inlineStr">
        <is>
          <t>Food</t>
        </is>
      </c>
      <c r="I2640" t="n">
        <v>1</v>
      </c>
      <c r="J2640" t="n">
        <v>261.15</v>
      </c>
      <c r="K2640" t="n">
        <v>0.05</v>
      </c>
      <c r="L2640">
        <f>I2640*J2640*(1-K2640)</f>
        <v/>
      </c>
      <c r="M2640">
        <f>VLOOKUP(F2640,Products!A:D,4,FALSE)*I2640</f>
        <v/>
      </c>
      <c r="N2640">
        <f>L2640-M2640</f>
        <v/>
      </c>
    </row>
    <row r="2641">
      <c r="A2641" t="inlineStr">
        <is>
          <t>T1002639</t>
        </is>
      </c>
      <c r="B2641" t="inlineStr">
        <is>
          <t>2025-07-06</t>
        </is>
      </c>
      <c r="C2641" t="inlineStr">
        <is>
          <t>S026</t>
        </is>
      </c>
      <c r="D2641" t="inlineStr">
        <is>
          <t>Store_026</t>
        </is>
      </c>
      <c r="E2641" t="inlineStr">
        <is>
          <t>North</t>
        </is>
      </c>
      <c r="F2641" t="inlineStr">
        <is>
          <t>P0121</t>
        </is>
      </c>
      <c r="G2641" t="inlineStr">
        <is>
          <t>Prod_0121</t>
        </is>
      </c>
      <c r="H2641" t="inlineStr">
        <is>
          <t>Clothing</t>
        </is>
      </c>
      <c r="I2641" t="n">
        <v>6</v>
      </c>
      <c r="J2641" t="n">
        <v>806.88</v>
      </c>
      <c r="K2641" t="n">
        <v>0.05</v>
      </c>
      <c r="L2641">
        <f>I2641*J2641*(1-K2641)</f>
        <v/>
      </c>
      <c r="M2641">
        <f>VLOOKUP(F2641,Products!A:D,4,FALSE)*I2641</f>
        <v/>
      </c>
      <c r="N2641">
        <f>L2641-M2641</f>
        <v/>
      </c>
    </row>
    <row r="2642">
      <c r="A2642" t="inlineStr">
        <is>
          <t>T1002640</t>
        </is>
      </c>
      <c r="B2642" t="inlineStr">
        <is>
          <t>2025-07-22</t>
        </is>
      </c>
      <c r="C2642" t="inlineStr">
        <is>
          <t>S034</t>
        </is>
      </c>
      <c r="D2642" t="inlineStr">
        <is>
          <t>Store_034</t>
        </is>
      </c>
      <c r="E2642" t="inlineStr">
        <is>
          <t>Central</t>
        </is>
      </c>
      <c r="F2642" t="inlineStr">
        <is>
          <t>P0174</t>
        </is>
      </c>
      <c r="G2642" t="inlineStr">
        <is>
          <t>Prod_0174</t>
        </is>
      </c>
      <c r="H2642" t="inlineStr">
        <is>
          <t>Food</t>
        </is>
      </c>
      <c r="I2642" t="n">
        <v>7</v>
      </c>
      <c r="J2642" t="n">
        <v>74.87</v>
      </c>
      <c r="K2642" t="n">
        <v>0.2</v>
      </c>
      <c r="L2642">
        <f>I2642*J2642*(1-K2642)</f>
        <v/>
      </c>
      <c r="M2642">
        <f>VLOOKUP(F2642,Products!A:D,4,FALSE)*I2642</f>
        <v/>
      </c>
      <c r="N2642">
        <f>L2642-M2642</f>
        <v/>
      </c>
    </row>
    <row r="2643">
      <c r="A2643" t="inlineStr">
        <is>
          <t>T1002641</t>
        </is>
      </c>
      <c r="B2643" t="inlineStr">
        <is>
          <t>2024-09-19</t>
        </is>
      </c>
      <c r="C2643" t="inlineStr">
        <is>
          <t>S013</t>
        </is>
      </c>
      <c r="D2643" t="inlineStr">
        <is>
          <t>Store_013</t>
        </is>
      </c>
      <c r="E2643" t="inlineStr">
        <is>
          <t>North</t>
        </is>
      </c>
      <c r="F2643" t="inlineStr">
        <is>
          <t>P0077</t>
        </is>
      </c>
      <c r="G2643" t="inlineStr">
        <is>
          <t>Prod_0077</t>
        </is>
      </c>
      <c r="H2643" t="inlineStr">
        <is>
          <t>Beverages</t>
        </is>
      </c>
      <c r="I2643" t="n">
        <v>6</v>
      </c>
      <c r="J2643" t="n">
        <v>46.79</v>
      </c>
      <c r="K2643" t="n">
        <v>0.15</v>
      </c>
      <c r="L2643">
        <f>I2643*J2643*(1-K2643)</f>
        <v/>
      </c>
      <c r="M2643">
        <f>VLOOKUP(F2643,Products!A:D,4,FALSE)*I2643</f>
        <v/>
      </c>
      <c r="N2643">
        <f>L2643-M2643</f>
        <v/>
      </c>
    </row>
    <row r="2644">
      <c r="A2644" t="inlineStr">
        <is>
          <t>T1002642</t>
        </is>
      </c>
      <c r="B2644" t="inlineStr">
        <is>
          <t>2023-08-25</t>
        </is>
      </c>
      <c r="C2644" t="inlineStr">
        <is>
          <t>S038</t>
        </is>
      </c>
      <c r="D2644" t="inlineStr">
        <is>
          <t>Store_038</t>
        </is>
      </c>
      <c r="E2644" t="inlineStr">
        <is>
          <t>East</t>
        </is>
      </c>
      <c r="F2644" t="inlineStr">
        <is>
          <t>P0135</t>
        </is>
      </c>
      <c r="G2644" t="inlineStr">
        <is>
          <t>Prod_0135</t>
        </is>
      </c>
      <c r="H2644" t="inlineStr">
        <is>
          <t>Food</t>
        </is>
      </c>
      <c r="I2644" t="n">
        <v>9</v>
      </c>
      <c r="J2644" t="n">
        <v>97.38</v>
      </c>
      <c r="K2644" t="n">
        <v>0</v>
      </c>
      <c r="L2644">
        <f>I2644*J2644*(1-K2644)</f>
        <v/>
      </c>
      <c r="M2644">
        <f>VLOOKUP(F2644,Products!A:D,4,FALSE)*I2644</f>
        <v/>
      </c>
      <c r="N2644">
        <f>L2644-M2644</f>
        <v/>
      </c>
    </row>
    <row r="2645">
      <c r="A2645" t="inlineStr">
        <is>
          <t>T1002643</t>
        </is>
      </c>
      <c r="B2645" t="inlineStr">
        <is>
          <t>2023-07-01</t>
        </is>
      </c>
      <c r="C2645" t="inlineStr">
        <is>
          <t>S039</t>
        </is>
      </c>
      <c r="D2645" t="inlineStr">
        <is>
          <t>Store_039</t>
        </is>
      </c>
      <c r="E2645" t="inlineStr">
        <is>
          <t>North</t>
        </is>
      </c>
      <c r="F2645" t="inlineStr">
        <is>
          <t>P0036</t>
        </is>
      </c>
      <c r="G2645" t="inlineStr">
        <is>
          <t>Prod_0036</t>
        </is>
      </c>
      <c r="H2645" t="inlineStr">
        <is>
          <t>Clothing</t>
        </is>
      </c>
      <c r="I2645" t="n">
        <v>8</v>
      </c>
      <c r="J2645" t="n">
        <v>475.16</v>
      </c>
      <c r="K2645" t="n">
        <v>0.05</v>
      </c>
      <c r="L2645">
        <f>I2645*J2645*(1-K2645)</f>
        <v/>
      </c>
      <c r="M2645">
        <f>VLOOKUP(F2645,Products!A:D,4,FALSE)*I2645</f>
        <v/>
      </c>
      <c r="N2645">
        <f>L2645-M2645</f>
        <v/>
      </c>
    </row>
    <row r="2646">
      <c r="A2646" t="inlineStr">
        <is>
          <t>T1002644</t>
        </is>
      </c>
      <c r="B2646" t="inlineStr">
        <is>
          <t>2024-10-11</t>
        </is>
      </c>
      <c r="C2646" t="inlineStr">
        <is>
          <t>S001</t>
        </is>
      </c>
      <c r="D2646" t="inlineStr">
        <is>
          <t>Store_001</t>
        </is>
      </c>
      <c r="E2646" t="inlineStr">
        <is>
          <t>West</t>
        </is>
      </c>
      <c r="F2646" t="inlineStr">
        <is>
          <t>P0054</t>
        </is>
      </c>
      <c r="G2646" t="inlineStr">
        <is>
          <t>Prod_0054</t>
        </is>
      </c>
      <c r="H2646" t="inlineStr">
        <is>
          <t>Food</t>
        </is>
      </c>
      <c r="I2646" t="n">
        <v>7</v>
      </c>
      <c r="J2646" t="n">
        <v>593.65</v>
      </c>
      <c r="K2646" t="n">
        <v>0.05</v>
      </c>
      <c r="L2646">
        <f>I2646*J2646*(1-K2646)</f>
        <v/>
      </c>
      <c r="M2646">
        <f>VLOOKUP(F2646,Products!A:D,4,FALSE)*I2646</f>
        <v/>
      </c>
      <c r="N2646">
        <f>L2646-M2646</f>
        <v/>
      </c>
    </row>
    <row r="2647">
      <c r="A2647" t="inlineStr">
        <is>
          <t>T1002645</t>
        </is>
      </c>
      <c r="B2647" t="inlineStr">
        <is>
          <t>2025-05-23</t>
        </is>
      </c>
      <c r="C2647" t="inlineStr">
        <is>
          <t>S042</t>
        </is>
      </c>
      <c r="D2647" t="inlineStr">
        <is>
          <t>Store_042</t>
        </is>
      </c>
      <c r="E2647" t="inlineStr">
        <is>
          <t>Central</t>
        </is>
      </c>
      <c r="F2647" t="inlineStr">
        <is>
          <t>P0153</t>
        </is>
      </c>
      <c r="G2647" t="inlineStr">
        <is>
          <t>Prod_0153</t>
        </is>
      </c>
      <c r="H2647" t="inlineStr">
        <is>
          <t>Clothing</t>
        </is>
      </c>
      <c r="I2647" t="n">
        <v>1</v>
      </c>
      <c r="J2647" t="n">
        <v>191.35</v>
      </c>
      <c r="K2647" t="n">
        <v>0.05</v>
      </c>
      <c r="L2647">
        <f>I2647*J2647*(1-K2647)</f>
        <v/>
      </c>
      <c r="M2647">
        <f>VLOOKUP(F2647,Products!A:D,4,FALSE)*I2647</f>
        <v/>
      </c>
      <c r="N2647">
        <f>L2647-M2647</f>
        <v/>
      </c>
    </row>
    <row r="2648">
      <c r="A2648" t="inlineStr">
        <is>
          <t>T1002646</t>
        </is>
      </c>
      <c r="B2648" t="inlineStr">
        <is>
          <t>2025-03-10</t>
        </is>
      </c>
      <c r="C2648" t="inlineStr">
        <is>
          <t>S026</t>
        </is>
      </c>
      <c r="D2648" t="inlineStr">
        <is>
          <t>Store_026</t>
        </is>
      </c>
      <c r="E2648" t="inlineStr">
        <is>
          <t>North</t>
        </is>
      </c>
      <c r="F2648" t="inlineStr">
        <is>
          <t>P0036</t>
        </is>
      </c>
      <c r="G2648" t="inlineStr">
        <is>
          <t>Prod_0036</t>
        </is>
      </c>
      <c r="H2648" t="inlineStr">
        <is>
          <t>Clothing</t>
        </is>
      </c>
      <c r="I2648" t="n">
        <v>4</v>
      </c>
      <c r="J2648" t="n">
        <v>430.98</v>
      </c>
      <c r="K2648" t="n">
        <v>0</v>
      </c>
      <c r="L2648">
        <f>I2648*J2648*(1-K2648)</f>
        <v/>
      </c>
      <c r="M2648">
        <f>VLOOKUP(F2648,Products!A:D,4,FALSE)*I2648</f>
        <v/>
      </c>
      <c r="N2648">
        <f>L2648-M2648</f>
        <v/>
      </c>
    </row>
    <row r="2649">
      <c r="A2649" t="inlineStr">
        <is>
          <t>T1002647</t>
        </is>
      </c>
      <c r="B2649" t="inlineStr">
        <is>
          <t>2023-10-09</t>
        </is>
      </c>
      <c r="C2649" t="inlineStr">
        <is>
          <t>S004</t>
        </is>
      </c>
      <c r="D2649" t="inlineStr">
        <is>
          <t>Store_004</t>
        </is>
      </c>
      <c r="E2649" t="inlineStr">
        <is>
          <t>Central</t>
        </is>
      </c>
      <c r="F2649" t="inlineStr">
        <is>
          <t>P0198</t>
        </is>
      </c>
      <c r="G2649" t="inlineStr">
        <is>
          <t>Prod_0198</t>
        </is>
      </c>
      <c r="H2649" t="inlineStr">
        <is>
          <t>Beverages</t>
        </is>
      </c>
      <c r="I2649" t="n">
        <v>9</v>
      </c>
      <c r="J2649" t="n">
        <v>783.53</v>
      </c>
      <c r="K2649" t="n">
        <v>0</v>
      </c>
      <c r="L2649">
        <f>I2649*J2649*(1-K2649)</f>
        <v/>
      </c>
      <c r="M2649">
        <f>VLOOKUP(F2649,Products!A:D,4,FALSE)*I2649</f>
        <v/>
      </c>
      <c r="N2649">
        <f>L2649-M2649</f>
        <v/>
      </c>
    </row>
    <row r="2650">
      <c r="A2650" t="inlineStr">
        <is>
          <t>T1002648</t>
        </is>
      </c>
      <c r="B2650" t="inlineStr">
        <is>
          <t>2024-12-12</t>
        </is>
      </c>
      <c r="C2650" t="inlineStr">
        <is>
          <t>S036</t>
        </is>
      </c>
      <c r="D2650" t="inlineStr">
        <is>
          <t>Store_036</t>
        </is>
      </c>
      <c r="E2650" t="inlineStr">
        <is>
          <t>Central</t>
        </is>
      </c>
      <c r="F2650" t="inlineStr">
        <is>
          <t>P0007</t>
        </is>
      </c>
      <c r="G2650" t="inlineStr">
        <is>
          <t>Prod_0007</t>
        </is>
      </c>
      <c r="H2650" t="inlineStr">
        <is>
          <t>Food</t>
        </is>
      </c>
      <c r="I2650" t="n">
        <v>4</v>
      </c>
      <c r="J2650" t="n">
        <v>103.43</v>
      </c>
      <c r="K2650" t="n">
        <v>0</v>
      </c>
      <c r="L2650">
        <f>I2650*J2650*(1-K2650)</f>
        <v/>
      </c>
      <c r="M2650">
        <f>VLOOKUP(F2650,Products!A:D,4,FALSE)*I2650</f>
        <v/>
      </c>
      <c r="N2650">
        <f>L2650-M2650</f>
        <v/>
      </c>
    </row>
    <row r="2651">
      <c r="A2651" t="inlineStr">
        <is>
          <t>T1002649</t>
        </is>
      </c>
      <c r="B2651" t="inlineStr">
        <is>
          <t>2025-06-03</t>
        </is>
      </c>
      <c r="C2651" t="inlineStr">
        <is>
          <t>S018</t>
        </is>
      </c>
      <c r="D2651" t="inlineStr">
        <is>
          <t>Store_018</t>
        </is>
      </c>
      <c r="E2651" t="inlineStr">
        <is>
          <t>South</t>
        </is>
      </c>
      <c r="F2651" t="inlineStr">
        <is>
          <t>P0188</t>
        </is>
      </c>
      <c r="G2651" t="inlineStr">
        <is>
          <t>Prod_0188</t>
        </is>
      </c>
      <c r="H2651" t="inlineStr">
        <is>
          <t>Food</t>
        </is>
      </c>
      <c r="I2651" t="n">
        <v>1</v>
      </c>
      <c r="J2651" t="n">
        <v>616.45</v>
      </c>
      <c r="K2651" t="n">
        <v>0</v>
      </c>
      <c r="L2651">
        <f>I2651*J2651*(1-K2651)</f>
        <v/>
      </c>
      <c r="M2651">
        <f>VLOOKUP(F2651,Products!A:D,4,FALSE)*I2651</f>
        <v/>
      </c>
      <c r="N2651">
        <f>L2651-M2651</f>
        <v/>
      </c>
    </row>
    <row r="2652">
      <c r="A2652" t="inlineStr">
        <is>
          <t>T1002650</t>
        </is>
      </c>
      <c r="B2652" t="inlineStr">
        <is>
          <t>2023-08-23</t>
        </is>
      </c>
      <c r="C2652" t="inlineStr">
        <is>
          <t>S043</t>
        </is>
      </c>
      <c r="D2652" t="inlineStr">
        <is>
          <t>Store_043</t>
        </is>
      </c>
      <c r="E2652" t="inlineStr">
        <is>
          <t>East</t>
        </is>
      </c>
      <c r="F2652" t="inlineStr">
        <is>
          <t>P0108</t>
        </is>
      </c>
      <c r="G2652" t="inlineStr">
        <is>
          <t>Prod_0108</t>
        </is>
      </c>
      <c r="H2652" t="inlineStr">
        <is>
          <t>Stationery</t>
        </is>
      </c>
      <c r="I2652" t="n">
        <v>4</v>
      </c>
      <c r="J2652" t="n">
        <v>582.55</v>
      </c>
      <c r="K2652" t="n">
        <v>0.05</v>
      </c>
      <c r="L2652">
        <f>I2652*J2652*(1-K2652)</f>
        <v/>
      </c>
      <c r="M2652">
        <f>VLOOKUP(F2652,Products!A:D,4,FALSE)*I2652</f>
        <v/>
      </c>
      <c r="N2652">
        <f>L2652-M2652</f>
        <v/>
      </c>
    </row>
    <row r="2653">
      <c r="A2653" t="inlineStr">
        <is>
          <t>T1002651</t>
        </is>
      </c>
      <c r="B2653" t="inlineStr">
        <is>
          <t>2023-08-15</t>
        </is>
      </c>
      <c r="C2653" t="inlineStr">
        <is>
          <t>S024</t>
        </is>
      </c>
      <c r="D2653" t="inlineStr">
        <is>
          <t>Store_024</t>
        </is>
      </c>
      <c r="E2653" t="inlineStr">
        <is>
          <t>South</t>
        </is>
      </c>
      <c r="F2653" t="inlineStr">
        <is>
          <t>P0061</t>
        </is>
      </c>
      <c r="G2653" t="inlineStr">
        <is>
          <t>Prod_0061</t>
        </is>
      </c>
      <c r="H2653" t="inlineStr">
        <is>
          <t>Beverages</t>
        </is>
      </c>
      <c r="I2653" t="n">
        <v>9</v>
      </c>
      <c r="J2653" t="n">
        <v>66.37</v>
      </c>
      <c r="K2653" t="n">
        <v>0</v>
      </c>
      <c r="L2653">
        <f>I2653*J2653*(1-K2653)</f>
        <v/>
      </c>
      <c r="M2653">
        <f>VLOOKUP(F2653,Products!A:D,4,FALSE)*I2653</f>
        <v/>
      </c>
      <c r="N2653">
        <f>L2653-M2653</f>
        <v/>
      </c>
    </row>
    <row r="2654">
      <c r="A2654" t="inlineStr">
        <is>
          <t>T1002652</t>
        </is>
      </c>
      <c r="B2654" t="inlineStr">
        <is>
          <t>2023-08-14</t>
        </is>
      </c>
      <c r="C2654" t="inlineStr">
        <is>
          <t>S037</t>
        </is>
      </c>
      <c r="D2654" t="inlineStr">
        <is>
          <t>Store_037</t>
        </is>
      </c>
      <c r="E2654" t="inlineStr">
        <is>
          <t>East</t>
        </is>
      </c>
      <c r="F2654" t="inlineStr">
        <is>
          <t>P0011</t>
        </is>
      </c>
      <c r="G2654" t="inlineStr">
        <is>
          <t>Prod_0011</t>
        </is>
      </c>
      <c r="H2654" t="inlineStr">
        <is>
          <t>Household</t>
        </is>
      </c>
      <c r="I2654" t="n">
        <v>9</v>
      </c>
      <c r="J2654" t="n">
        <v>277.65</v>
      </c>
      <c r="K2654" t="n">
        <v>0</v>
      </c>
      <c r="L2654">
        <f>I2654*J2654*(1-K2654)</f>
        <v/>
      </c>
      <c r="M2654">
        <f>VLOOKUP(F2654,Products!A:D,4,FALSE)*I2654</f>
        <v/>
      </c>
      <c r="N2654">
        <f>L2654-M2654</f>
        <v/>
      </c>
    </row>
    <row r="2655">
      <c r="A2655" t="inlineStr">
        <is>
          <t>T1002653</t>
        </is>
      </c>
      <c r="B2655" t="inlineStr">
        <is>
          <t>2024-11-08</t>
        </is>
      </c>
      <c r="C2655" t="inlineStr">
        <is>
          <t>S012</t>
        </is>
      </c>
      <c r="D2655" t="inlineStr">
        <is>
          <t>Store_012</t>
        </is>
      </c>
      <c r="E2655" t="inlineStr">
        <is>
          <t>South</t>
        </is>
      </c>
      <c r="F2655" t="inlineStr">
        <is>
          <t>P0137</t>
        </is>
      </c>
      <c r="G2655" t="inlineStr">
        <is>
          <t>Prod_0137</t>
        </is>
      </c>
      <c r="H2655" t="inlineStr">
        <is>
          <t>Electronics</t>
        </is>
      </c>
      <c r="I2655" t="n">
        <v>9</v>
      </c>
      <c r="J2655" t="n">
        <v>108.53</v>
      </c>
      <c r="K2655" t="n">
        <v>0.05</v>
      </c>
      <c r="L2655">
        <f>I2655*J2655*(1-K2655)</f>
        <v/>
      </c>
      <c r="M2655">
        <f>VLOOKUP(F2655,Products!A:D,4,FALSE)*I2655</f>
        <v/>
      </c>
      <c r="N2655">
        <f>L2655-M2655</f>
        <v/>
      </c>
    </row>
    <row r="2656">
      <c r="A2656" t="inlineStr">
        <is>
          <t>T1002654</t>
        </is>
      </c>
      <c r="B2656" t="inlineStr">
        <is>
          <t>2025-01-03</t>
        </is>
      </c>
      <c r="C2656" t="inlineStr">
        <is>
          <t>S028</t>
        </is>
      </c>
      <c r="D2656" t="inlineStr">
        <is>
          <t>Store_028</t>
        </is>
      </c>
      <c r="E2656" t="inlineStr">
        <is>
          <t>North</t>
        </is>
      </c>
      <c r="F2656" t="inlineStr">
        <is>
          <t>P0073</t>
        </is>
      </c>
      <c r="G2656" t="inlineStr">
        <is>
          <t>Prod_0073</t>
        </is>
      </c>
      <c r="H2656" t="inlineStr">
        <is>
          <t>Food</t>
        </is>
      </c>
      <c r="I2656" t="n">
        <v>7</v>
      </c>
      <c r="J2656" t="n">
        <v>544.08</v>
      </c>
      <c r="K2656" t="n">
        <v>0</v>
      </c>
      <c r="L2656">
        <f>I2656*J2656*(1-K2656)</f>
        <v/>
      </c>
      <c r="M2656">
        <f>VLOOKUP(F2656,Products!A:D,4,FALSE)*I2656</f>
        <v/>
      </c>
      <c r="N2656">
        <f>L2656-M2656</f>
        <v/>
      </c>
    </row>
    <row r="2657">
      <c r="A2657" t="inlineStr">
        <is>
          <t>T1002655</t>
        </is>
      </c>
      <c r="B2657" t="inlineStr">
        <is>
          <t>2025-04-09</t>
        </is>
      </c>
      <c r="C2657" t="inlineStr">
        <is>
          <t>S009</t>
        </is>
      </c>
      <c r="D2657" t="inlineStr">
        <is>
          <t>Store_009</t>
        </is>
      </c>
      <c r="E2657" t="inlineStr">
        <is>
          <t>Central</t>
        </is>
      </c>
      <c r="F2657" t="inlineStr">
        <is>
          <t>P0180</t>
        </is>
      </c>
      <c r="G2657" t="inlineStr">
        <is>
          <t>Prod_0180</t>
        </is>
      </c>
      <c r="H2657" t="inlineStr">
        <is>
          <t>Clothing</t>
        </is>
      </c>
      <c r="I2657" t="n">
        <v>1</v>
      </c>
      <c r="J2657" t="n">
        <v>504.32</v>
      </c>
      <c r="K2657" t="n">
        <v>0</v>
      </c>
      <c r="L2657">
        <f>I2657*J2657*(1-K2657)</f>
        <v/>
      </c>
      <c r="M2657">
        <f>VLOOKUP(F2657,Products!A:D,4,FALSE)*I2657</f>
        <v/>
      </c>
      <c r="N2657">
        <f>L2657-M2657</f>
        <v/>
      </c>
    </row>
    <row r="2658">
      <c r="A2658" t="inlineStr">
        <is>
          <t>T1002656</t>
        </is>
      </c>
      <c r="B2658" t="inlineStr">
        <is>
          <t>2024-11-02</t>
        </is>
      </c>
      <c r="C2658" t="inlineStr">
        <is>
          <t>S002</t>
        </is>
      </c>
      <c r="D2658" t="inlineStr">
        <is>
          <t>Store_002</t>
        </is>
      </c>
      <c r="E2658" t="inlineStr">
        <is>
          <t>South</t>
        </is>
      </c>
      <c r="F2658" t="inlineStr">
        <is>
          <t>P0109</t>
        </is>
      </c>
      <c r="G2658" t="inlineStr">
        <is>
          <t>Prod_0109</t>
        </is>
      </c>
      <c r="H2658" t="inlineStr">
        <is>
          <t>Beverages</t>
        </is>
      </c>
      <c r="I2658" t="n">
        <v>9</v>
      </c>
      <c r="J2658" t="n">
        <v>655.63</v>
      </c>
      <c r="K2658" t="n">
        <v>0</v>
      </c>
      <c r="L2658">
        <f>I2658*J2658*(1-K2658)</f>
        <v/>
      </c>
      <c r="M2658">
        <f>VLOOKUP(F2658,Products!A:D,4,FALSE)*I2658</f>
        <v/>
      </c>
      <c r="N2658">
        <f>L2658-M2658</f>
        <v/>
      </c>
    </row>
    <row r="2659">
      <c r="A2659" t="inlineStr">
        <is>
          <t>T1002657</t>
        </is>
      </c>
      <c r="B2659" t="inlineStr">
        <is>
          <t>2024-07-01</t>
        </is>
      </c>
      <c r="C2659" t="inlineStr">
        <is>
          <t>S024</t>
        </is>
      </c>
      <c r="D2659" t="inlineStr">
        <is>
          <t>Store_024</t>
        </is>
      </c>
      <c r="E2659" t="inlineStr">
        <is>
          <t>South</t>
        </is>
      </c>
      <c r="F2659" t="inlineStr">
        <is>
          <t>P0062</t>
        </is>
      </c>
      <c r="G2659" t="inlineStr">
        <is>
          <t>Prod_0062</t>
        </is>
      </c>
      <c r="H2659" t="inlineStr">
        <is>
          <t>Beverages</t>
        </is>
      </c>
      <c r="I2659" t="n">
        <v>8</v>
      </c>
      <c r="J2659" t="n">
        <v>520.5599999999999</v>
      </c>
      <c r="K2659" t="n">
        <v>0.05</v>
      </c>
      <c r="L2659">
        <f>I2659*J2659*(1-K2659)</f>
        <v/>
      </c>
      <c r="M2659">
        <f>VLOOKUP(F2659,Products!A:D,4,FALSE)*I2659</f>
        <v/>
      </c>
      <c r="N2659">
        <f>L2659-M2659</f>
        <v/>
      </c>
    </row>
    <row r="2660">
      <c r="A2660" t="inlineStr">
        <is>
          <t>T1002658</t>
        </is>
      </c>
      <c r="B2660" t="inlineStr">
        <is>
          <t>2023-05-04</t>
        </is>
      </c>
      <c r="C2660" t="inlineStr">
        <is>
          <t>S004</t>
        </is>
      </c>
      <c r="D2660" t="inlineStr">
        <is>
          <t>Store_004</t>
        </is>
      </c>
      <c r="E2660" t="inlineStr">
        <is>
          <t>Central</t>
        </is>
      </c>
      <c r="F2660" t="inlineStr">
        <is>
          <t>P0184</t>
        </is>
      </c>
      <c r="G2660" t="inlineStr">
        <is>
          <t>Prod_0184</t>
        </is>
      </c>
      <c r="H2660" t="inlineStr">
        <is>
          <t>Beverages</t>
        </is>
      </c>
      <c r="I2660" t="n">
        <v>9</v>
      </c>
      <c r="J2660" t="n">
        <v>586.88</v>
      </c>
      <c r="K2660" t="n">
        <v>0</v>
      </c>
      <c r="L2660">
        <f>I2660*J2660*(1-K2660)</f>
        <v/>
      </c>
      <c r="M2660">
        <f>VLOOKUP(F2660,Products!A:D,4,FALSE)*I2660</f>
        <v/>
      </c>
      <c r="N2660">
        <f>L2660-M2660</f>
        <v/>
      </c>
    </row>
    <row r="2661">
      <c r="A2661" t="inlineStr">
        <is>
          <t>T1002659</t>
        </is>
      </c>
      <c r="B2661" t="inlineStr">
        <is>
          <t>2023-09-28</t>
        </is>
      </c>
      <c r="C2661" t="inlineStr">
        <is>
          <t>S040</t>
        </is>
      </c>
      <c r="D2661" t="inlineStr">
        <is>
          <t>Store_040</t>
        </is>
      </c>
      <c r="E2661" t="inlineStr">
        <is>
          <t>Central</t>
        </is>
      </c>
      <c r="F2661" t="inlineStr">
        <is>
          <t>P0029</t>
        </is>
      </c>
      <c r="G2661" t="inlineStr">
        <is>
          <t>Prod_0029</t>
        </is>
      </c>
      <c r="H2661" t="inlineStr">
        <is>
          <t>Clothing</t>
        </is>
      </c>
      <c r="I2661" t="n">
        <v>1</v>
      </c>
      <c r="J2661" t="n">
        <v>673.58</v>
      </c>
      <c r="K2661" t="n">
        <v>0</v>
      </c>
      <c r="L2661">
        <f>I2661*J2661*(1-K2661)</f>
        <v/>
      </c>
      <c r="M2661">
        <f>VLOOKUP(F2661,Products!A:D,4,FALSE)*I2661</f>
        <v/>
      </c>
      <c r="N2661">
        <f>L2661-M2661</f>
        <v/>
      </c>
    </row>
    <row r="2662">
      <c r="A2662" t="inlineStr">
        <is>
          <t>T1002660</t>
        </is>
      </c>
      <c r="B2662" t="inlineStr">
        <is>
          <t>2024-03-20</t>
        </is>
      </c>
      <c r="C2662" t="inlineStr">
        <is>
          <t>S032</t>
        </is>
      </c>
      <c r="D2662" t="inlineStr">
        <is>
          <t>Store_032</t>
        </is>
      </c>
      <c r="E2662" t="inlineStr">
        <is>
          <t>Central</t>
        </is>
      </c>
      <c r="F2662" t="inlineStr">
        <is>
          <t>P0037</t>
        </is>
      </c>
      <c r="G2662" t="inlineStr">
        <is>
          <t>Prod_0037</t>
        </is>
      </c>
      <c r="H2662" t="inlineStr">
        <is>
          <t>Stationery</t>
        </is>
      </c>
      <c r="I2662" t="n">
        <v>3</v>
      </c>
      <c r="J2662" t="n">
        <v>366.94</v>
      </c>
      <c r="K2662" t="n">
        <v>0</v>
      </c>
      <c r="L2662">
        <f>I2662*J2662*(1-K2662)</f>
        <v/>
      </c>
      <c r="M2662">
        <f>VLOOKUP(F2662,Products!A:D,4,FALSE)*I2662</f>
        <v/>
      </c>
      <c r="N2662">
        <f>L2662-M2662</f>
        <v/>
      </c>
    </row>
    <row r="2663">
      <c r="A2663" t="inlineStr">
        <is>
          <t>T1002661</t>
        </is>
      </c>
      <c r="B2663" t="inlineStr">
        <is>
          <t>2023-01-24</t>
        </is>
      </c>
      <c r="C2663" t="inlineStr">
        <is>
          <t>S020</t>
        </is>
      </c>
      <c r="D2663" t="inlineStr">
        <is>
          <t>Store_020</t>
        </is>
      </c>
      <c r="E2663" t="inlineStr">
        <is>
          <t>West</t>
        </is>
      </c>
      <c r="F2663" t="inlineStr">
        <is>
          <t>P0069</t>
        </is>
      </c>
      <c r="G2663" t="inlineStr">
        <is>
          <t>Prod_0069</t>
        </is>
      </c>
      <c r="H2663" t="inlineStr">
        <is>
          <t>Household</t>
        </is>
      </c>
      <c r="I2663" t="n">
        <v>6</v>
      </c>
      <c r="J2663" t="n">
        <v>321.08</v>
      </c>
      <c r="K2663" t="n">
        <v>0</v>
      </c>
      <c r="L2663">
        <f>I2663*J2663*(1-K2663)</f>
        <v/>
      </c>
      <c r="M2663">
        <f>VLOOKUP(F2663,Products!A:D,4,FALSE)*I2663</f>
        <v/>
      </c>
      <c r="N2663">
        <f>L2663-M2663</f>
        <v/>
      </c>
    </row>
    <row r="2664">
      <c r="A2664" t="inlineStr">
        <is>
          <t>T1002662</t>
        </is>
      </c>
      <c r="B2664" t="inlineStr">
        <is>
          <t>2025-06-05</t>
        </is>
      </c>
      <c r="C2664" t="inlineStr">
        <is>
          <t>S031</t>
        </is>
      </c>
      <c r="D2664" t="inlineStr">
        <is>
          <t>Store_031</t>
        </is>
      </c>
      <c r="E2664" t="inlineStr">
        <is>
          <t>Central</t>
        </is>
      </c>
      <c r="F2664" t="inlineStr">
        <is>
          <t>P0155</t>
        </is>
      </c>
      <c r="G2664" t="inlineStr">
        <is>
          <t>Prod_0155</t>
        </is>
      </c>
      <c r="H2664" t="inlineStr">
        <is>
          <t>Electronics</t>
        </is>
      </c>
      <c r="I2664" t="n">
        <v>8</v>
      </c>
      <c r="J2664" t="n">
        <v>490.09</v>
      </c>
      <c r="K2664" t="n">
        <v>0.1</v>
      </c>
      <c r="L2664">
        <f>I2664*J2664*(1-K2664)</f>
        <v/>
      </c>
      <c r="M2664">
        <f>VLOOKUP(F2664,Products!A:D,4,FALSE)*I2664</f>
        <v/>
      </c>
      <c r="N2664">
        <f>L2664-M2664</f>
        <v/>
      </c>
    </row>
    <row r="2665">
      <c r="A2665" t="inlineStr">
        <is>
          <t>T1002663</t>
        </is>
      </c>
      <c r="B2665" t="inlineStr">
        <is>
          <t>2025-03-21</t>
        </is>
      </c>
      <c r="C2665" t="inlineStr">
        <is>
          <t>S013</t>
        </is>
      </c>
      <c r="D2665" t="inlineStr">
        <is>
          <t>Store_013</t>
        </is>
      </c>
      <c r="E2665" t="inlineStr">
        <is>
          <t>North</t>
        </is>
      </c>
      <c r="F2665" t="inlineStr">
        <is>
          <t>P0121</t>
        </is>
      </c>
      <c r="G2665" t="inlineStr">
        <is>
          <t>Prod_0121</t>
        </is>
      </c>
      <c r="H2665" t="inlineStr">
        <is>
          <t>Clothing</t>
        </is>
      </c>
      <c r="I2665" t="n">
        <v>4</v>
      </c>
      <c r="J2665" t="n">
        <v>682.64</v>
      </c>
      <c r="K2665" t="n">
        <v>0.1</v>
      </c>
      <c r="L2665">
        <f>I2665*J2665*(1-K2665)</f>
        <v/>
      </c>
      <c r="M2665">
        <f>VLOOKUP(F2665,Products!A:D,4,FALSE)*I2665</f>
        <v/>
      </c>
      <c r="N2665">
        <f>L2665-M2665</f>
        <v/>
      </c>
    </row>
    <row r="2666">
      <c r="A2666" t="inlineStr">
        <is>
          <t>T1002664</t>
        </is>
      </c>
      <c r="B2666" t="inlineStr">
        <is>
          <t>2024-09-25</t>
        </is>
      </c>
      <c r="C2666" t="inlineStr">
        <is>
          <t>S040</t>
        </is>
      </c>
      <c r="D2666" t="inlineStr">
        <is>
          <t>Store_040</t>
        </is>
      </c>
      <c r="E2666" t="inlineStr">
        <is>
          <t>Central</t>
        </is>
      </c>
      <c r="F2666" t="inlineStr">
        <is>
          <t>P0043</t>
        </is>
      </c>
      <c r="G2666" t="inlineStr">
        <is>
          <t>Prod_0043</t>
        </is>
      </c>
      <c r="H2666" t="inlineStr">
        <is>
          <t>Food</t>
        </is>
      </c>
      <c r="I2666" t="n">
        <v>7</v>
      </c>
      <c r="J2666" t="n">
        <v>224.7</v>
      </c>
      <c r="K2666" t="n">
        <v>0</v>
      </c>
      <c r="L2666">
        <f>I2666*J2666*(1-K2666)</f>
        <v/>
      </c>
      <c r="M2666">
        <f>VLOOKUP(F2666,Products!A:D,4,FALSE)*I2666</f>
        <v/>
      </c>
      <c r="N2666">
        <f>L2666-M2666</f>
        <v/>
      </c>
    </row>
    <row r="2667">
      <c r="A2667" t="inlineStr">
        <is>
          <t>T1002665</t>
        </is>
      </c>
      <c r="B2667" t="inlineStr">
        <is>
          <t>2025-09-06</t>
        </is>
      </c>
      <c r="C2667" t="inlineStr">
        <is>
          <t>S006</t>
        </is>
      </c>
      <c r="D2667" t="inlineStr">
        <is>
          <t>Store_006</t>
        </is>
      </c>
      <c r="E2667" t="inlineStr">
        <is>
          <t>East</t>
        </is>
      </c>
      <c r="F2667" t="inlineStr">
        <is>
          <t>P0054</t>
        </is>
      </c>
      <c r="G2667" t="inlineStr">
        <is>
          <t>Prod_0054</t>
        </is>
      </c>
      <c r="H2667" t="inlineStr">
        <is>
          <t>Food</t>
        </is>
      </c>
      <c r="I2667" t="n">
        <v>5</v>
      </c>
      <c r="J2667" t="n">
        <v>587</v>
      </c>
      <c r="K2667" t="n">
        <v>0.1</v>
      </c>
      <c r="L2667">
        <f>I2667*J2667*(1-K2667)</f>
        <v/>
      </c>
      <c r="M2667">
        <f>VLOOKUP(F2667,Products!A:D,4,FALSE)*I2667</f>
        <v/>
      </c>
      <c r="N2667">
        <f>L2667-M2667</f>
        <v/>
      </c>
    </row>
    <row r="2668">
      <c r="A2668" t="inlineStr">
        <is>
          <t>T1002666</t>
        </is>
      </c>
      <c r="B2668" t="inlineStr">
        <is>
          <t>2023-05-02</t>
        </is>
      </c>
      <c r="C2668" t="inlineStr">
        <is>
          <t>S004</t>
        </is>
      </c>
      <c r="D2668" t="inlineStr">
        <is>
          <t>Store_004</t>
        </is>
      </c>
      <c r="E2668" t="inlineStr">
        <is>
          <t>Central</t>
        </is>
      </c>
      <c r="F2668" t="inlineStr">
        <is>
          <t>P0048</t>
        </is>
      </c>
      <c r="G2668" t="inlineStr">
        <is>
          <t>Prod_0048</t>
        </is>
      </c>
      <c r="H2668" t="inlineStr">
        <is>
          <t>Toys</t>
        </is>
      </c>
      <c r="I2668" t="n">
        <v>1</v>
      </c>
      <c r="J2668" t="n">
        <v>282.13</v>
      </c>
      <c r="K2668" t="n">
        <v>0</v>
      </c>
      <c r="L2668">
        <f>I2668*J2668*(1-K2668)</f>
        <v/>
      </c>
      <c r="M2668">
        <f>VLOOKUP(F2668,Products!A:D,4,FALSE)*I2668</f>
        <v/>
      </c>
      <c r="N2668">
        <f>L2668-M2668</f>
        <v/>
      </c>
    </row>
    <row r="2669">
      <c r="A2669" t="inlineStr">
        <is>
          <t>T1002667</t>
        </is>
      </c>
      <c r="B2669" t="inlineStr">
        <is>
          <t>2025-08-11</t>
        </is>
      </c>
      <c r="C2669" t="inlineStr">
        <is>
          <t>S018</t>
        </is>
      </c>
      <c r="D2669" t="inlineStr">
        <is>
          <t>Store_018</t>
        </is>
      </c>
      <c r="E2669" t="inlineStr">
        <is>
          <t>South</t>
        </is>
      </c>
      <c r="F2669" t="inlineStr">
        <is>
          <t>P0187</t>
        </is>
      </c>
      <c r="G2669" t="inlineStr">
        <is>
          <t>Prod_0187</t>
        </is>
      </c>
      <c r="H2669" t="inlineStr">
        <is>
          <t>Food</t>
        </is>
      </c>
      <c r="I2669" t="n">
        <v>2</v>
      </c>
      <c r="J2669" t="n">
        <v>1013.97</v>
      </c>
      <c r="K2669" t="n">
        <v>0</v>
      </c>
      <c r="L2669">
        <f>I2669*J2669*(1-K2669)</f>
        <v/>
      </c>
      <c r="M2669">
        <f>VLOOKUP(F2669,Products!A:D,4,FALSE)*I2669</f>
        <v/>
      </c>
      <c r="N2669">
        <f>L2669-M2669</f>
        <v/>
      </c>
    </row>
    <row r="2670">
      <c r="A2670" t="inlineStr">
        <is>
          <t>T1002668</t>
        </is>
      </c>
      <c r="B2670" t="inlineStr">
        <is>
          <t>2024-12-08</t>
        </is>
      </c>
      <c r="C2670" t="inlineStr">
        <is>
          <t>S001</t>
        </is>
      </c>
      <c r="D2670" t="inlineStr">
        <is>
          <t>Store_001</t>
        </is>
      </c>
      <c r="E2670" t="inlineStr">
        <is>
          <t>West</t>
        </is>
      </c>
      <c r="F2670" t="inlineStr">
        <is>
          <t>P0050</t>
        </is>
      </c>
      <c r="G2670" t="inlineStr">
        <is>
          <t>Prod_0050</t>
        </is>
      </c>
      <c r="H2670" t="inlineStr">
        <is>
          <t>Household</t>
        </is>
      </c>
      <c r="I2670" t="n">
        <v>6</v>
      </c>
      <c r="J2670" t="n">
        <v>674.03</v>
      </c>
      <c r="K2670" t="n">
        <v>0</v>
      </c>
      <c r="L2670">
        <f>I2670*J2670*(1-K2670)</f>
        <v/>
      </c>
      <c r="M2670">
        <f>VLOOKUP(F2670,Products!A:D,4,FALSE)*I2670</f>
        <v/>
      </c>
      <c r="N2670">
        <f>L2670-M2670</f>
        <v/>
      </c>
    </row>
    <row r="2671">
      <c r="A2671" t="inlineStr">
        <is>
          <t>T1002669</t>
        </is>
      </c>
      <c r="B2671" t="inlineStr">
        <is>
          <t>2025-06-17</t>
        </is>
      </c>
      <c r="C2671" t="inlineStr">
        <is>
          <t>S049</t>
        </is>
      </c>
      <c r="D2671" t="inlineStr">
        <is>
          <t>Store_049</t>
        </is>
      </c>
      <c r="E2671" t="inlineStr">
        <is>
          <t>North</t>
        </is>
      </c>
      <c r="F2671" t="inlineStr">
        <is>
          <t>P0038</t>
        </is>
      </c>
      <c r="G2671" t="inlineStr">
        <is>
          <t>Prod_0038</t>
        </is>
      </c>
      <c r="H2671" t="inlineStr">
        <is>
          <t>Beverages</t>
        </is>
      </c>
      <c r="I2671" t="n">
        <v>7</v>
      </c>
      <c r="J2671" t="n">
        <v>909.12</v>
      </c>
      <c r="K2671" t="n">
        <v>0</v>
      </c>
      <c r="L2671">
        <f>I2671*J2671*(1-K2671)</f>
        <v/>
      </c>
      <c r="M2671">
        <f>VLOOKUP(F2671,Products!A:D,4,FALSE)*I2671</f>
        <v/>
      </c>
      <c r="N2671">
        <f>L2671-M2671</f>
        <v/>
      </c>
    </row>
    <row r="2672">
      <c r="A2672" t="inlineStr">
        <is>
          <t>T1002670</t>
        </is>
      </c>
      <c r="B2672" t="inlineStr">
        <is>
          <t>2023-06-05</t>
        </is>
      </c>
      <c r="C2672" t="inlineStr">
        <is>
          <t>S026</t>
        </is>
      </c>
      <c r="D2672" t="inlineStr">
        <is>
          <t>Store_026</t>
        </is>
      </c>
      <c r="E2672" t="inlineStr">
        <is>
          <t>North</t>
        </is>
      </c>
      <c r="F2672" t="inlineStr">
        <is>
          <t>P0107</t>
        </is>
      </c>
      <c r="G2672" t="inlineStr">
        <is>
          <t>Prod_0107</t>
        </is>
      </c>
      <c r="H2672" t="inlineStr">
        <is>
          <t>Stationery</t>
        </is>
      </c>
      <c r="I2672" t="n">
        <v>2</v>
      </c>
      <c r="J2672" t="n">
        <v>801.1</v>
      </c>
      <c r="K2672" t="n">
        <v>0</v>
      </c>
      <c r="L2672">
        <f>I2672*J2672*(1-K2672)</f>
        <v/>
      </c>
      <c r="M2672">
        <f>VLOOKUP(F2672,Products!A:D,4,FALSE)*I2672</f>
        <v/>
      </c>
      <c r="N2672">
        <f>L2672-M2672</f>
        <v/>
      </c>
    </row>
    <row r="2673">
      <c r="A2673" t="inlineStr">
        <is>
          <t>T1002671</t>
        </is>
      </c>
      <c r="B2673" t="inlineStr">
        <is>
          <t>2023-08-29</t>
        </is>
      </c>
      <c r="C2673" t="inlineStr">
        <is>
          <t>S043</t>
        </is>
      </c>
      <c r="D2673" t="inlineStr">
        <is>
          <t>Store_043</t>
        </is>
      </c>
      <c r="E2673" t="inlineStr">
        <is>
          <t>East</t>
        </is>
      </c>
      <c r="F2673" t="inlineStr">
        <is>
          <t>P0077</t>
        </is>
      </c>
      <c r="G2673" t="inlineStr">
        <is>
          <t>Prod_0077</t>
        </is>
      </c>
      <c r="H2673" t="inlineStr">
        <is>
          <t>Beverages</t>
        </is>
      </c>
      <c r="I2673" t="n">
        <v>2</v>
      </c>
      <c r="J2673" t="n">
        <v>38.33</v>
      </c>
      <c r="K2673" t="n">
        <v>0</v>
      </c>
      <c r="L2673">
        <f>I2673*J2673*(1-K2673)</f>
        <v/>
      </c>
      <c r="M2673">
        <f>VLOOKUP(F2673,Products!A:D,4,FALSE)*I2673</f>
        <v/>
      </c>
      <c r="N2673">
        <f>L2673-M2673</f>
        <v/>
      </c>
    </row>
    <row r="2674">
      <c r="A2674" t="inlineStr">
        <is>
          <t>T1002672</t>
        </is>
      </c>
      <c r="B2674" t="inlineStr">
        <is>
          <t>2023-07-22</t>
        </is>
      </c>
      <c r="C2674" t="inlineStr">
        <is>
          <t>S020</t>
        </is>
      </c>
      <c r="D2674" t="inlineStr">
        <is>
          <t>Store_020</t>
        </is>
      </c>
      <c r="E2674" t="inlineStr">
        <is>
          <t>West</t>
        </is>
      </c>
      <c r="F2674" t="inlineStr">
        <is>
          <t>P0053</t>
        </is>
      </c>
      <c r="G2674" t="inlineStr">
        <is>
          <t>Prod_0053</t>
        </is>
      </c>
      <c r="H2674" t="inlineStr">
        <is>
          <t>Food</t>
        </is>
      </c>
      <c r="I2674" t="n">
        <v>5</v>
      </c>
      <c r="J2674" t="n">
        <v>419.48</v>
      </c>
      <c r="K2674" t="n">
        <v>0.05</v>
      </c>
      <c r="L2674">
        <f>I2674*J2674*(1-K2674)</f>
        <v/>
      </c>
      <c r="M2674">
        <f>VLOOKUP(F2674,Products!A:D,4,FALSE)*I2674</f>
        <v/>
      </c>
      <c r="N2674">
        <f>L2674-M2674</f>
        <v/>
      </c>
    </row>
    <row r="2675">
      <c r="A2675" t="inlineStr">
        <is>
          <t>T1002673</t>
        </is>
      </c>
      <c r="B2675" t="inlineStr">
        <is>
          <t>2025-01-01</t>
        </is>
      </c>
      <c r="C2675" t="inlineStr">
        <is>
          <t>S031</t>
        </is>
      </c>
      <c r="D2675" t="inlineStr">
        <is>
          <t>Store_031</t>
        </is>
      </c>
      <c r="E2675" t="inlineStr">
        <is>
          <t>Central</t>
        </is>
      </c>
      <c r="F2675" t="inlineStr">
        <is>
          <t>P0034</t>
        </is>
      </c>
      <c r="G2675" t="inlineStr">
        <is>
          <t>Prod_0034</t>
        </is>
      </c>
      <c r="H2675" t="inlineStr">
        <is>
          <t>Toys</t>
        </is>
      </c>
      <c r="I2675" t="n">
        <v>8</v>
      </c>
      <c r="J2675" t="n">
        <v>486.97</v>
      </c>
      <c r="K2675" t="n">
        <v>0.2</v>
      </c>
      <c r="L2675">
        <f>I2675*J2675*(1-K2675)</f>
        <v/>
      </c>
      <c r="M2675">
        <f>VLOOKUP(F2675,Products!A:D,4,FALSE)*I2675</f>
        <v/>
      </c>
      <c r="N2675">
        <f>L2675-M2675</f>
        <v/>
      </c>
    </row>
    <row r="2676">
      <c r="A2676" t="inlineStr">
        <is>
          <t>T1002674</t>
        </is>
      </c>
      <c r="B2676" t="inlineStr">
        <is>
          <t>2023-10-01</t>
        </is>
      </c>
      <c r="C2676" t="inlineStr">
        <is>
          <t>S041</t>
        </is>
      </c>
      <c r="D2676" t="inlineStr">
        <is>
          <t>Store_041</t>
        </is>
      </c>
      <c r="E2676" t="inlineStr">
        <is>
          <t>East</t>
        </is>
      </c>
      <c r="F2676" t="inlineStr">
        <is>
          <t>P0056</t>
        </is>
      </c>
      <c r="G2676" t="inlineStr">
        <is>
          <t>Prod_0056</t>
        </is>
      </c>
      <c r="H2676" t="inlineStr">
        <is>
          <t>Household</t>
        </is>
      </c>
      <c r="I2676" t="n">
        <v>8</v>
      </c>
      <c r="J2676" t="n">
        <v>262.9</v>
      </c>
      <c r="K2676" t="n">
        <v>0.1</v>
      </c>
      <c r="L2676">
        <f>I2676*J2676*(1-K2676)</f>
        <v/>
      </c>
      <c r="M2676">
        <f>VLOOKUP(F2676,Products!A:D,4,FALSE)*I2676</f>
        <v/>
      </c>
      <c r="N2676">
        <f>L2676-M2676</f>
        <v/>
      </c>
    </row>
    <row r="2677">
      <c r="A2677" t="inlineStr">
        <is>
          <t>T1002675</t>
        </is>
      </c>
      <c r="B2677" t="inlineStr">
        <is>
          <t>2024-12-19</t>
        </is>
      </c>
      <c r="C2677" t="inlineStr">
        <is>
          <t>S033</t>
        </is>
      </c>
      <c r="D2677" t="inlineStr">
        <is>
          <t>Store_033</t>
        </is>
      </c>
      <c r="E2677" t="inlineStr">
        <is>
          <t>North</t>
        </is>
      </c>
      <c r="F2677" t="inlineStr">
        <is>
          <t>P0054</t>
        </is>
      </c>
      <c r="G2677" t="inlineStr">
        <is>
          <t>Prod_0054</t>
        </is>
      </c>
      <c r="H2677" t="inlineStr">
        <is>
          <t>Food</t>
        </is>
      </c>
      <c r="I2677" t="n">
        <v>4</v>
      </c>
      <c r="J2677" t="n">
        <v>507.79</v>
      </c>
      <c r="K2677" t="n">
        <v>0</v>
      </c>
      <c r="L2677">
        <f>I2677*J2677*(1-K2677)</f>
        <v/>
      </c>
      <c r="M2677">
        <f>VLOOKUP(F2677,Products!A:D,4,FALSE)*I2677</f>
        <v/>
      </c>
      <c r="N2677">
        <f>L2677-M2677</f>
        <v/>
      </c>
    </row>
    <row r="2678">
      <c r="A2678" t="inlineStr">
        <is>
          <t>T1002676</t>
        </is>
      </c>
      <c r="B2678" t="inlineStr">
        <is>
          <t>2025-04-23</t>
        </is>
      </c>
      <c r="C2678" t="inlineStr">
        <is>
          <t>S017</t>
        </is>
      </c>
      <c r="D2678" t="inlineStr">
        <is>
          <t>Store_017</t>
        </is>
      </c>
      <c r="E2678" t="inlineStr">
        <is>
          <t>South</t>
        </is>
      </c>
      <c r="F2678" t="inlineStr">
        <is>
          <t>P0163</t>
        </is>
      </c>
      <c r="G2678" t="inlineStr">
        <is>
          <t>Prod_0163</t>
        </is>
      </c>
      <c r="H2678" t="inlineStr">
        <is>
          <t>Food</t>
        </is>
      </c>
      <c r="I2678" t="n">
        <v>8</v>
      </c>
      <c r="J2678" t="n">
        <v>580.5599999999999</v>
      </c>
      <c r="K2678" t="n">
        <v>0</v>
      </c>
      <c r="L2678">
        <f>I2678*J2678*(1-K2678)</f>
        <v/>
      </c>
      <c r="M2678">
        <f>VLOOKUP(F2678,Products!A:D,4,FALSE)*I2678</f>
        <v/>
      </c>
      <c r="N2678">
        <f>L2678-M2678</f>
        <v/>
      </c>
    </row>
    <row r="2679">
      <c r="A2679" t="inlineStr">
        <is>
          <t>T1002677</t>
        </is>
      </c>
      <c r="B2679" t="inlineStr">
        <is>
          <t>2025-09-18</t>
        </is>
      </c>
      <c r="C2679" t="inlineStr">
        <is>
          <t>S006</t>
        </is>
      </c>
      <c r="D2679" t="inlineStr">
        <is>
          <t>Store_006</t>
        </is>
      </c>
      <c r="E2679" t="inlineStr">
        <is>
          <t>East</t>
        </is>
      </c>
      <c r="F2679" t="inlineStr">
        <is>
          <t>P0160</t>
        </is>
      </c>
      <c r="G2679" t="inlineStr">
        <is>
          <t>Prod_0160</t>
        </is>
      </c>
      <c r="H2679" t="inlineStr">
        <is>
          <t>Food</t>
        </is>
      </c>
      <c r="I2679" t="n">
        <v>1</v>
      </c>
      <c r="J2679" t="n">
        <v>769.8200000000001</v>
      </c>
      <c r="K2679" t="n">
        <v>0.2</v>
      </c>
      <c r="L2679">
        <f>I2679*J2679*(1-K2679)</f>
        <v/>
      </c>
      <c r="M2679">
        <f>VLOOKUP(F2679,Products!A:D,4,FALSE)*I2679</f>
        <v/>
      </c>
      <c r="N2679">
        <f>L2679-M2679</f>
        <v/>
      </c>
    </row>
    <row r="2680">
      <c r="A2680" t="inlineStr">
        <is>
          <t>T1002678</t>
        </is>
      </c>
      <c r="B2680" t="inlineStr">
        <is>
          <t>2024-02-22</t>
        </is>
      </c>
      <c r="C2680" t="inlineStr">
        <is>
          <t>S028</t>
        </is>
      </c>
      <c r="D2680" t="inlineStr">
        <is>
          <t>Store_028</t>
        </is>
      </c>
      <c r="E2680" t="inlineStr">
        <is>
          <t>North</t>
        </is>
      </c>
      <c r="F2680" t="inlineStr">
        <is>
          <t>P0057</t>
        </is>
      </c>
      <c r="G2680" t="inlineStr">
        <is>
          <t>Prod_0057</t>
        </is>
      </c>
      <c r="H2680" t="inlineStr">
        <is>
          <t>Beverages</t>
        </is>
      </c>
      <c r="I2680" t="n">
        <v>4</v>
      </c>
      <c r="J2680" t="n">
        <v>74.64</v>
      </c>
      <c r="K2680" t="n">
        <v>0</v>
      </c>
      <c r="L2680">
        <f>I2680*J2680*(1-K2680)</f>
        <v/>
      </c>
      <c r="M2680">
        <f>VLOOKUP(F2680,Products!A:D,4,FALSE)*I2680</f>
        <v/>
      </c>
      <c r="N2680">
        <f>L2680-M2680</f>
        <v/>
      </c>
    </row>
    <row r="2681">
      <c r="A2681" t="inlineStr">
        <is>
          <t>T1002679</t>
        </is>
      </c>
      <c r="B2681" t="inlineStr">
        <is>
          <t>2023-10-14</t>
        </is>
      </c>
      <c r="C2681" t="inlineStr">
        <is>
          <t>S021</t>
        </is>
      </c>
      <c r="D2681" t="inlineStr">
        <is>
          <t>Store_021</t>
        </is>
      </c>
      <c r="E2681" t="inlineStr">
        <is>
          <t>North</t>
        </is>
      </c>
      <c r="F2681" t="inlineStr">
        <is>
          <t>P0070</t>
        </is>
      </c>
      <c r="G2681" t="inlineStr">
        <is>
          <t>Prod_0070</t>
        </is>
      </c>
      <c r="H2681" t="inlineStr">
        <is>
          <t>Beverages</t>
        </is>
      </c>
      <c r="I2681" t="n">
        <v>2</v>
      </c>
      <c r="J2681" t="n">
        <v>621.51</v>
      </c>
      <c r="K2681" t="n">
        <v>0</v>
      </c>
      <c r="L2681">
        <f>I2681*J2681*(1-K2681)</f>
        <v/>
      </c>
      <c r="M2681">
        <f>VLOOKUP(F2681,Products!A:D,4,FALSE)*I2681</f>
        <v/>
      </c>
      <c r="N2681">
        <f>L2681-M2681</f>
        <v/>
      </c>
    </row>
    <row r="2682">
      <c r="A2682" t="inlineStr">
        <is>
          <t>T1002680</t>
        </is>
      </c>
      <c r="B2682" t="inlineStr">
        <is>
          <t>2023-11-04</t>
        </is>
      </c>
      <c r="C2682" t="inlineStr">
        <is>
          <t>S037</t>
        </is>
      </c>
      <c r="D2682" t="inlineStr">
        <is>
          <t>Store_037</t>
        </is>
      </c>
      <c r="E2682" t="inlineStr">
        <is>
          <t>East</t>
        </is>
      </c>
      <c r="F2682" t="inlineStr">
        <is>
          <t>P0179</t>
        </is>
      </c>
      <c r="G2682" t="inlineStr">
        <is>
          <t>Prod_0179</t>
        </is>
      </c>
      <c r="H2682" t="inlineStr">
        <is>
          <t>Household</t>
        </is>
      </c>
      <c r="I2682" t="n">
        <v>9</v>
      </c>
      <c r="J2682" t="n">
        <v>193.93</v>
      </c>
      <c r="K2682" t="n">
        <v>0</v>
      </c>
      <c r="L2682">
        <f>I2682*J2682*(1-K2682)</f>
        <v/>
      </c>
      <c r="M2682">
        <f>VLOOKUP(F2682,Products!A:D,4,FALSE)*I2682</f>
        <v/>
      </c>
      <c r="N2682">
        <f>L2682-M2682</f>
        <v/>
      </c>
    </row>
    <row r="2683">
      <c r="A2683" t="inlineStr">
        <is>
          <t>T1002681</t>
        </is>
      </c>
      <c r="B2683" t="inlineStr">
        <is>
          <t>2025-08-03</t>
        </is>
      </c>
      <c r="C2683" t="inlineStr">
        <is>
          <t>S027</t>
        </is>
      </c>
      <c r="D2683" t="inlineStr">
        <is>
          <t>Store_027</t>
        </is>
      </c>
      <c r="E2683" t="inlineStr">
        <is>
          <t>South</t>
        </is>
      </c>
      <c r="F2683" t="inlineStr">
        <is>
          <t>P0137</t>
        </is>
      </c>
      <c r="G2683" t="inlineStr">
        <is>
          <t>Prod_0137</t>
        </is>
      </c>
      <c r="H2683" t="inlineStr">
        <is>
          <t>Electronics</t>
        </is>
      </c>
      <c r="I2683" t="n">
        <v>2</v>
      </c>
      <c r="J2683" t="n">
        <v>148.21</v>
      </c>
      <c r="K2683" t="n">
        <v>0.05</v>
      </c>
      <c r="L2683">
        <f>I2683*J2683*(1-K2683)</f>
        <v/>
      </c>
      <c r="M2683">
        <f>VLOOKUP(F2683,Products!A:D,4,FALSE)*I2683</f>
        <v/>
      </c>
      <c r="N2683">
        <f>L2683-M2683</f>
        <v/>
      </c>
    </row>
    <row r="2684">
      <c r="A2684" t="inlineStr">
        <is>
          <t>T1002682</t>
        </is>
      </c>
      <c r="B2684" t="inlineStr">
        <is>
          <t>2023-08-04</t>
        </is>
      </c>
      <c r="C2684" t="inlineStr">
        <is>
          <t>S010</t>
        </is>
      </c>
      <c r="D2684" t="inlineStr">
        <is>
          <t>Store_010</t>
        </is>
      </c>
      <c r="E2684" t="inlineStr">
        <is>
          <t>North</t>
        </is>
      </c>
      <c r="F2684" t="inlineStr">
        <is>
          <t>P0108</t>
        </is>
      </c>
      <c r="G2684" t="inlineStr">
        <is>
          <t>Prod_0108</t>
        </is>
      </c>
      <c r="H2684" t="inlineStr">
        <is>
          <t>Stationery</t>
        </is>
      </c>
      <c r="I2684" t="n">
        <v>7</v>
      </c>
      <c r="J2684" t="n">
        <v>585.88</v>
      </c>
      <c r="K2684" t="n">
        <v>0.1</v>
      </c>
      <c r="L2684">
        <f>I2684*J2684*(1-K2684)</f>
        <v/>
      </c>
      <c r="M2684">
        <f>VLOOKUP(F2684,Products!A:D,4,FALSE)*I2684</f>
        <v/>
      </c>
      <c r="N2684">
        <f>L2684-M2684</f>
        <v/>
      </c>
    </row>
    <row r="2685">
      <c r="A2685" t="inlineStr">
        <is>
          <t>T1002683</t>
        </is>
      </c>
      <c r="B2685" t="inlineStr">
        <is>
          <t>2023-10-30</t>
        </is>
      </c>
      <c r="C2685" t="inlineStr">
        <is>
          <t>S011</t>
        </is>
      </c>
      <c r="D2685" t="inlineStr">
        <is>
          <t>Store_011</t>
        </is>
      </c>
      <c r="E2685" t="inlineStr">
        <is>
          <t>South</t>
        </is>
      </c>
      <c r="F2685" t="inlineStr">
        <is>
          <t>P0065</t>
        </is>
      </c>
      <c r="G2685" t="inlineStr">
        <is>
          <t>Prod_0065</t>
        </is>
      </c>
      <c r="H2685" t="inlineStr">
        <is>
          <t>Beverages</t>
        </is>
      </c>
      <c r="I2685" t="n">
        <v>8</v>
      </c>
      <c r="J2685" t="n">
        <v>208.27</v>
      </c>
      <c r="K2685" t="n">
        <v>0.15</v>
      </c>
      <c r="L2685">
        <f>I2685*J2685*(1-K2685)</f>
        <v/>
      </c>
      <c r="M2685">
        <f>VLOOKUP(F2685,Products!A:D,4,FALSE)*I2685</f>
        <v/>
      </c>
      <c r="N2685">
        <f>L2685-M2685</f>
        <v/>
      </c>
    </row>
    <row r="2686">
      <c r="A2686" t="inlineStr">
        <is>
          <t>T1002684</t>
        </is>
      </c>
      <c r="B2686" t="inlineStr">
        <is>
          <t>2024-08-08</t>
        </is>
      </c>
      <c r="C2686" t="inlineStr">
        <is>
          <t>S021</t>
        </is>
      </c>
      <c r="D2686" t="inlineStr">
        <is>
          <t>Store_021</t>
        </is>
      </c>
      <c r="E2686" t="inlineStr">
        <is>
          <t>North</t>
        </is>
      </c>
      <c r="F2686" t="inlineStr">
        <is>
          <t>P0119</t>
        </is>
      </c>
      <c r="G2686" t="inlineStr">
        <is>
          <t>Prod_0119</t>
        </is>
      </c>
      <c r="H2686" t="inlineStr">
        <is>
          <t>Electronics</t>
        </is>
      </c>
      <c r="I2686" t="n">
        <v>7</v>
      </c>
      <c r="J2686" t="n">
        <v>297.21</v>
      </c>
      <c r="K2686" t="n">
        <v>0</v>
      </c>
      <c r="L2686">
        <f>I2686*J2686*(1-K2686)</f>
        <v/>
      </c>
      <c r="M2686">
        <f>VLOOKUP(F2686,Products!A:D,4,FALSE)*I2686</f>
        <v/>
      </c>
      <c r="N2686">
        <f>L2686-M2686</f>
        <v/>
      </c>
    </row>
    <row r="2687">
      <c r="A2687" t="inlineStr">
        <is>
          <t>T1002685</t>
        </is>
      </c>
      <c r="B2687" t="inlineStr">
        <is>
          <t>2024-02-22</t>
        </is>
      </c>
      <c r="C2687" t="inlineStr">
        <is>
          <t>S002</t>
        </is>
      </c>
      <c r="D2687" t="inlineStr">
        <is>
          <t>Store_002</t>
        </is>
      </c>
      <c r="E2687" t="inlineStr">
        <is>
          <t>South</t>
        </is>
      </c>
      <c r="F2687" t="inlineStr">
        <is>
          <t>P0002</t>
        </is>
      </c>
      <c r="G2687" t="inlineStr">
        <is>
          <t>Prod_0002</t>
        </is>
      </c>
      <c r="H2687" t="inlineStr">
        <is>
          <t>Food</t>
        </is>
      </c>
      <c r="I2687" t="n">
        <v>7</v>
      </c>
      <c r="J2687" t="n">
        <v>219.01</v>
      </c>
      <c r="K2687" t="n">
        <v>0</v>
      </c>
      <c r="L2687">
        <f>I2687*J2687*(1-K2687)</f>
        <v/>
      </c>
      <c r="M2687">
        <f>VLOOKUP(F2687,Products!A:D,4,FALSE)*I2687</f>
        <v/>
      </c>
      <c r="N2687">
        <f>L2687-M2687</f>
        <v/>
      </c>
    </row>
    <row r="2688">
      <c r="A2688" t="inlineStr">
        <is>
          <t>T1002686</t>
        </is>
      </c>
      <c r="B2688" t="inlineStr">
        <is>
          <t>2023-04-17</t>
        </is>
      </c>
      <c r="C2688" t="inlineStr">
        <is>
          <t>S024</t>
        </is>
      </c>
      <c r="D2688" t="inlineStr">
        <is>
          <t>Store_024</t>
        </is>
      </c>
      <c r="E2688" t="inlineStr">
        <is>
          <t>South</t>
        </is>
      </c>
      <c r="F2688" t="inlineStr">
        <is>
          <t>P0124</t>
        </is>
      </c>
      <c r="G2688" t="inlineStr">
        <is>
          <t>Prod_0124</t>
        </is>
      </c>
      <c r="H2688" t="inlineStr">
        <is>
          <t>Beverages</t>
        </is>
      </c>
      <c r="I2688" t="n">
        <v>4</v>
      </c>
      <c r="J2688" t="n">
        <v>932.0599999999999</v>
      </c>
      <c r="K2688" t="n">
        <v>0</v>
      </c>
      <c r="L2688">
        <f>I2688*J2688*(1-K2688)</f>
        <v/>
      </c>
      <c r="M2688">
        <f>VLOOKUP(F2688,Products!A:D,4,FALSE)*I2688</f>
        <v/>
      </c>
      <c r="N2688">
        <f>L2688-M2688</f>
        <v/>
      </c>
    </row>
    <row r="2689">
      <c r="A2689" t="inlineStr">
        <is>
          <t>T1002687</t>
        </is>
      </c>
      <c r="B2689" t="inlineStr">
        <is>
          <t>2024-09-12</t>
        </is>
      </c>
      <c r="C2689" t="inlineStr">
        <is>
          <t>S004</t>
        </is>
      </c>
      <c r="D2689" t="inlineStr">
        <is>
          <t>Store_004</t>
        </is>
      </c>
      <c r="E2689" t="inlineStr">
        <is>
          <t>Central</t>
        </is>
      </c>
      <c r="F2689" t="inlineStr">
        <is>
          <t>P0149</t>
        </is>
      </c>
      <c r="G2689" t="inlineStr">
        <is>
          <t>Prod_0149</t>
        </is>
      </c>
      <c r="H2689" t="inlineStr">
        <is>
          <t>Toys</t>
        </is>
      </c>
      <c r="I2689" t="n">
        <v>8</v>
      </c>
      <c r="J2689" t="n">
        <v>67.48</v>
      </c>
      <c r="K2689" t="n">
        <v>0</v>
      </c>
      <c r="L2689">
        <f>I2689*J2689*(1-K2689)</f>
        <v/>
      </c>
      <c r="M2689">
        <f>VLOOKUP(F2689,Products!A:D,4,FALSE)*I2689</f>
        <v/>
      </c>
      <c r="N2689">
        <f>L2689-M2689</f>
        <v/>
      </c>
    </row>
    <row r="2690">
      <c r="A2690" t="inlineStr">
        <is>
          <t>T1002688</t>
        </is>
      </c>
      <c r="B2690" t="inlineStr">
        <is>
          <t>2024-01-30</t>
        </is>
      </c>
      <c r="C2690" t="inlineStr">
        <is>
          <t>S011</t>
        </is>
      </c>
      <c r="D2690" t="inlineStr">
        <is>
          <t>Store_011</t>
        </is>
      </c>
      <c r="E2690" t="inlineStr">
        <is>
          <t>South</t>
        </is>
      </c>
      <c r="F2690" t="inlineStr">
        <is>
          <t>P0172</t>
        </is>
      </c>
      <c r="G2690" t="inlineStr">
        <is>
          <t>Prod_0172</t>
        </is>
      </c>
      <c r="H2690" t="inlineStr">
        <is>
          <t>Beverages</t>
        </is>
      </c>
      <c r="I2690" t="n">
        <v>1</v>
      </c>
      <c r="J2690" t="n">
        <v>997.9400000000001</v>
      </c>
      <c r="K2690" t="n">
        <v>0.1</v>
      </c>
      <c r="L2690">
        <f>I2690*J2690*(1-K2690)</f>
        <v/>
      </c>
      <c r="M2690">
        <f>VLOOKUP(F2690,Products!A:D,4,FALSE)*I2690</f>
        <v/>
      </c>
      <c r="N2690">
        <f>L2690-M2690</f>
        <v/>
      </c>
    </row>
    <row r="2691">
      <c r="A2691" t="inlineStr">
        <is>
          <t>T1002689</t>
        </is>
      </c>
      <c r="B2691" t="inlineStr">
        <is>
          <t>2023-02-08</t>
        </is>
      </c>
      <c r="C2691" t="inlineStr">
        <is>
          <t>S007</t>
        </is>
      </c>
      <c r="D2691" t="inlineStr">
        <is>
          <t>Store_007</t>
        </is>
      </c>
      <c r="E2691" t="inlineStr">
        <is>
          <t>East</t>
        </is>
      </c>
      <c r="F2691" t="inlineStr">
        <is>
          <t>P0166</t>
        </is>
      </c>
      <c r="G2691" t="inlineStr">
        <is>
          <t>Prod_0166</t>
        </is>
      </c>
      <c r="H2691" t="inlineStr">
        <is>
          <t>Electronics</t>
        </is>
      </c>
      <c r="I2691" t="n">
        <v>4</v>
      </c>
      <c r="J2691" t="n">
        <v>590.8200000000001</v>
      </c>
      <c r="K2691" t="n">
        <v>0</v>
      </c>
      <c r="L2691">
        <f>I2691*J2691*(1-K2691)</f>
        <v/>
      </c>
      <c r="M2691">
        <f>VLOOKUP(F2691,Products!A:D,4,FALSE)*I2691</f>
        <v/>
      </c>
      <c r="N2691">
        <f>L2691-M2691</f>
        <v/>
      </c>
    </row>
    <row r="2692">
      <c r="A2692" t="inlineStr">
        <is>
          <t>T1002690</t>
        </is>
      </c>
      <c r="B2692" t="inlineStr">
        <is>
          <t>2024-07-20</t>
        </is>
      </c>
      <c r="C2692" t="inlineStr">
        <is>
          <t>S037</t>
        </is>
      </c>
      <c r="D2692" t="inlineStr">
        <is>
          <t>Store_037</t>
        </is>
      </c>
      <c r="E2692" t="inlineStr">
        <is>
          <t>East</t>
        </is>
      </c>
      <c r="F2692" t="inlineStr">
        <is>
          <t>P0118</t>
        </is>
      </c>
      <c r="G2692" t="inlineStr">
        <is>
          <t>Prod_0118</t>
        </is>
      </c>
      <c r="H2692" t="inlineStr">
        <is>
          <t>Toys</t>
        </is>
      </c>
      <c r="I2692" t="n">
        <v>8</v>
      </c>
      <c r="J2692" t="n">
        <v>699.33</v>
      </c>
      <c r="K2692" t="n">
        <v>0.15</v>
      </c>
      <c r="L2692">
        <f>I2692*J2692*(1-K2692)</f>
        <v/>
      </c>
      <c r="M2692">
        <f>VLOOKUP(F2692,Products!A:D,4,FALSE)*I2692</f>
        <v/>
      </c>
      <c r="N2692">
        <f>L2692-M2692</f>
        <v/>
      </c>
    </row>
    <row r="2693">
      <c r="A2693" t="inlineStr">
        <is>
          <t>T1002691</t>
        </is>
      </c>
      <c r="B2693" t="inlineStr">
        <is>
          <t>2023-04-30</t>
        </is>
      </c>
      <c r="C2693" t="inlineStr">
        <is>
          <t>S034</t>
        </is>
      </c>
      <c r="D2693" t="inlineStr">
        <is>
          <t>Store_034</t>
        </is>
      </c>
      <c r="E2693" t="inlineStr">
        <is>
          <t>Central</t>
        </is>
      </c>
      <c r="F2693" t="inlineStr">
        <is>
          <t>P0182</t>
        </is>
      </c>
      <c r="G2693" t="inlineStr">
        <is>
          <t>Prod_0182</t>
        </is>
      </c>
      <c r="H2693" t="inlineStr">
        <is>
          <t>Electronics</t>
        </is>
      </c>
      <c r="I2693" t="n">
        <v>6</v>
      </c>
      <c r="J2693" t="n">
        <v>677.3099999999999</v>
      </c>
      <c r="K2693" t="n">
        <v>0.05</v>
      </c>
      <c r="L2693">
        <f>I2693*J2693*(1-K2693)</f>
        <v/>
      </c>
      <c r="M2693">
        <f>VLOOKUP(F2693,Products!A:D,4,FALSE)*I2693</f>
        <v/>
      </c>
      <c r="N2693">
        <f>L2693-M2693</f>
        <v/>
      </c>
    </row>
    <row r="2694">
      <c r="A2694" t="inlineStr">
        <is>
          <t>T1002692</t>
        </is>
      </c>
      <c r="B2694" t="inlineStr">
        <is>
          <t>2024-05-23</t>
        </is>
      </c>
      <c r="C2694" t="inlineStr">
        <is>
          <t>S010</t>
        </is>
      </c>
      <c r="D2694" t="inlineStr">
        <is>
          <t>Store_010</t>
        </is>
      </c>
      <c r="E2694" t="inlineStr">
        <is>
          <t>North</t>
        </is>
      </c>
      <c r="F2694" t="inlineStr">
        <is>
          <t>P0007</t>
        </is>
      </c>
      <c r="G2694" t="inlineStr">
        <is>
          <t>Prod_0007</t>
        </is>
      </c>
      <c r="H2694" t="inlineStr">
        <is>
          <t>Food</t>
        </is>
      </c>
      <c r="I2694" t="n">
        <v>3</v>
      </c>
      <c r="J2694" t="n">
        <v>124.82</v>
      </c>
      <c r="K2694" t="n">
        <v>0.1</v>
      </c>
      <c r="L2694">
        <f>I2694*J2694*(1-K2694)</f>
        <v/>
      </c>
      <c r="M2694">
        <f>VLOOKUP(F2694,Products!A:D,4,FALSE)*I2694</f>
        <v/>
      </c>
      <c r="N2694">
        <f>L2694-M2694</f>
        <v/>
      </c>
    </row>
    <row r="2695">
      <c r="A2695" t="inlineStr">
        <is>
          <t>T1002693</t>
        </is>
      </c>
      <c r="B2695" t="inlineStr">
        <is>
          <t>2023-12-30</t>
        </is>
      </c>
      <c r="C2695" t="inlineStr">
        <is>
          <t>S024</t>
        </is>
      </c>
      <c r="D2695" t="inlineStr">
        <is>
          <t>Store_024</t>
        </is>
      </c>
      <c r="E2695" t="inlineStr">
        <is>
          <t>South</t>
        </is>
      </c>
      <c r="F2695" t="inlineStr">
        <is>
          <t>P0041</t>
        </is>
      </c>
      <c r="G2695" t="inlineStr">
        <is>
          <t>Prod_0041</t>
        </is>
      </c>
      <c r="H2695" t="inlineStr">
        <is>
          <t>Stationery</t>
        </is>
      </c>
      <c r="I2695" t="n">
        <v>4</v>
      </c>
      <c r="J2695" t="n">
        <v>290.23</v>
      </c>
      <c r="K2695" t="n">
        <v>0.05</v>
      </c>
      <c r="L2695">
        <f>I2695*J2695*(1-K2695)</f>
        <v/>
      </c>
      <c r="M2695">
        <f>VLOOKUP(F2695,Products!A:D,4,FALSE)*I2695</f>
        <v/>
      </c>
      <c r="N2695">
        <f>L2695-M2695</f>
        <v/>
      </c>
    </row>
    <row r="2696">
      <c r="A2696" t="inlineStr">
        <is>
          <t>T1002694</t>
        </is>
      </c>
      <c r="B2696" t="inlineStr">
        <is>
          <t>2025-07-31</t>
        </is>
      </c>
      <c r="C2696" t="inlineStr">
        <is>
          <t>S041</t>
        </is>
      </c>
      <c r="D2696" t="inlineStr">
        <is>
          <t>Store_041</t>
        </is>
      </c>
      <c r="E2696" t="inlineStr">
        <is>
          <t>East</t>
        </is>
      </c>
      <c r="F2696" t="inlineStr">
        <is>
          <t>P0022</t>
        </is>
      </c>
      <c r="G2696" t="inlineStr">
        <is>
          <t>Prod_0022</t>
        </is>
      </c>
      <c r="H2696" t="inlineStr">
        <is>
          <t>Beverages</t>
        </is>
      </c>
      <c r="I2696" t="n">
        <v>8</v>
      </c>
      <c r="J2696" t="n">
        <v>184.9</v>
      </c>
      <c r="K2696" t="n">
        <v>0.15</v>
      </c>
      <c r="L2696">
        <f>I2696*J2696*(1-K2696)</f>
        <v/>
      </c>
      <c r="M2696">
        <f>VLOOKUP(F2696,Products!A:D,4,FALSE)*I2696</f>
        <v/>
      </c>
      <c r="N2696">
        <f>L2696-M2696</f>
        <v/>
      </c>
    </row>
    <row r="2697">
      <c r="A2697" t="inlineStr">
        <is>
          <t>T1002695</t>
        </is>
      </c>
      <c r="B2697" t="inlineStr">
        <is>
          <t>2023-09-16</t>
        </is>
      </c>
      <c r="C2697" t="inlineStr">
        <is>
          <t>S013</t>
        </is>
      </c>
      <c r="D2697" t="inlineStr">
        <is>
          <t>Store_013</t>
        </is>
      </c>
      <c r="E2697" t="inlineStr">
        <is>
          <t>North</t>
        </is>
      </c>
      <c r="F2697" t="inlineStr">
        <is>
          <t>P0038</t>
        </is>
      </c>
      <c r="G2697" t="inlineStr">
        <is>
          <t>Prod_0038</t>
        </is>
      </c>
      <c r="H2697" t="inlineStr">
        <is>
          <t>Beverages</t>
        </is>
      </c>
      <c r="I2697" t="n">
        <v>2</v>
      </c>
      <c r="J2697" t="n">
        <v>758.39</v>
      </c>
      <c r="K2697" t="n">
        <v>0.15</v>
      </c>
      <c r="L2697">
        <f>I2697*J2697*(1-K2697)</f>
        <v/>
      </c>
      <c r="M2697">
        <f>VLOOKUP(F2697,Products!A:D,4,FALSE)*I2697</f>
        <v/>
      </c>
      <c r="N2697">
        <f>L2697-M2697</f>
        <v/>
      </c>
    </row>
    <row r="2698">
      <c r="A2698" t="inlineStr">
        <is>
          <t>T1002696</t>
        </is>
      </c>
      <c r="B2698" t="inlineStr">
        <is>
          <t>2024-01-24</t>
        </is>
      </c>
      <c r="C2698" t="inlineStr">
        <is>
          <t>S005</t>
        </is>
      </c>
      <c r="D2698" t="inlineStr">
        <is>
          <t>Store_005</t>
        </is>
      </c>
      <c r="E2698" t="inlineStr">
        <is>
          <t>Central</t>
        </is>
      </c>
      <c r="F2698" t="inlineStr">
        <is>
          <t>P0134</t>
        </is>
      </c>
      <c r="G2698" t="inlineStr">
        <is>
          <t>Prod_0134</t>
        </is>
      </c>
      <c r="H2698" t="inlineStr">
        <is>
          <t>Food</t>
        </is>
      </c>
      <c r="I2698" t="n">
        <v>4</v>
      </c>
      <c r="J2698" t="n">
        <v>444.9</v>
      </c>
      <c r="K2698" t="n">
        <v>0</v>
      </c>
      <c r="L2698">
        <f>I2698*J2698*(1-K2698)</f>
        <v/>
      </c>
      <c r="M2698">
        <f>VLOOKUP(F2698,Products!A:D,4,FALSE)*I2698</f>
        <v/>
      </c>
      <c r="N2698">
        <f>L2698-M2698</f>
        <v/>
      </c>
    </row>
    <row r="2699">
      <c r="A2699" t="inlineStr">
        <is>
          <t>T1002697</t>
        </is>
      </c>
      <c r="B2699" t="inlineStr">
        <is>
          <t>2024-07-22</t>
        </is>
      </c>
      <c r="C2699" t="inlineStr">
        <is>
          <t>S016</t>
        </is>
      </c>
      <c r="D2699" t="inlineStr">
        <is>
          <t>Store_016</t>
        </is>
      </c>
      <c r="E2699" t="inlineStr">
        <is>
          <t>West</t>
        </is>
      </c>
      <c r="F2699" t="inlineStr">
        <is>
          <t>P0052</t>
        </is>
      </c>
      <c r="G2699" t="inlineStr">
        <is>
          <t>Prod_0052</t>
        </is>
      </c>
      <c r="H2699" t="inlineStr">
        <is>
          <t>Clothing</t>
        </is>
      </c>
      <c r="I2699" t="n">
        <v>3</v>
      </c>
      <c r="J2699" t="n">
        <v>39.29</v>
      </c>
      <c r="K2699" t="n">
        <v>0.05</v>
      </c>
      <c r="L2699">
        <f>I2699*J2699*(1-K2699)</f>
        <v/>
      </c>
      <c r="M2699">
        <f>VLOOKUP(F2699,Products!A:D,4,FALSE)*I2699</f>
        <v/>
      </c>
      <c r="N2699">
        <f>L2699-M2699</f>
        <v/>
      </c>
    </row>
    <row r="2700">
      <c r="A2700" t="inlineStr">
        <is>
          <t>T1002698</t>
        </is>
      </c>
      <c r="B2700" t="inlineStr">
        <is>
          <t>2025-08-08</t>
        </is>
      </c>
      <c r="C2700" t="inlineStr">
        <is>
          <t>S037</t>
        </is>
      </c>
      <c r="D2700" t="inlineStr">
        <is>
          <t>Store_037</t>
        </is>
      </c>
      <c r="E2700" t="inlineStr">
        <is>
          <t>East</t>
        </is>
      </c>
      <c r="F2700" t="inlineStr">
        <is>
          <t>P0180</t>
        </is>
      </c>
      <c r="G2700" t="inlineStr">
        <is>
          <t>Prod_0180</t>
        </is>
      </c>
      <c r="H2700" t="inlineStr">
        <is>
          <t>Clothing</t>
        </is>
      </c>
      <c r="I2700" t="n">
        <v>5</v>
      </c>
      <c r="J2700" t="n">
        <v>598.5700000000001</v>
      </c>
      <c r="K2700" t="n">
        <v>0.1</v>
      </c>
      <c r="L2700">
        <f>I2700*J2700*(1-K2700)</f>
        <v/>
      </c>
      <c r="M2700">
        <f>VLOOKUP(F2700,Products!A:D,4,FALSE)*I2700</f>
        <v/>
      </c>
      <c r="N2700">
        <f>L2700-M2700</f>
        <v/>
      </c>
    </row>
    <row r="2701">
      <c r="A2701" t="inlineStr">
        <is>
          <t>T1002699</t>
        </is>
      </c>
      <c r="B2701" t="inlineStr">
        <is>
          <t>2024-07-14</t>
        </is>
      </c>
      <c r="C2701" t="inlineStr">
        <is>
          <t>S002</t>
        </is>
      </c>
      <c r="D2701" t="inlineStr">
        <is>
          <t>Store_002</t>
        </is>
      </c>
      <c r="E2701" t="inlineStr">
        <is>
          <t>South</t>
        </is>
      </c>
      <c r="F2701" t="inlineStr">
        <is>
          <t>P0166</t>
        </is>
      </c>
      <c r="G2701" t="inlineStr">
        <is>
          <t>Prod_0166</t>
        </is>
      </c>
      <c r="H2701" t="inlineStr">
        <is>
          <t>Electronics</t>
        </is>
      </c>
      <c r="I2701" t="n">
        <v>7</v>
      </c>
      <c r="J2701" t="n">
        <v>426.27</v>
      </c>
      <c r="K2701" t="n">
        <v>0</v>
      </c>
      <c r="L2701">
        <f>I2701*J2701*(1-K2701)</f>
        <v/>
      </c>
      <c r="M2701">
        <f>VLOOKUP(F2701,Products!A:D,4,FALSE)*I2701</f>
        <v/>
      </c>
      <c r="N2701">
        <f>L2701-M2701</f>
        <v/>
      </c>
    </row>
    <row r="2702">
      <c r="A2702" t="inlineStr">
        <is>
          <t>T1002700</t>
        </is>
      </c>
      <c r="B2702" t="inlineStr">
        <is>
          <t>2024-08-28</t>
        </is>
      </c>
      <c r="C2702" t="inlineStr">
        <is>
          <t>S008</t>
        </is>
      </c>
      <c r="D2702" t="inlineStr">
        <is>
          <t>Store_008</t>
        </is>
      </c>
      <c r="E2702" t="inlineStr">
        <is>
          <t>East</t>
        </is>
      </c>
      <c r="F2702" t="inlineStr">
        <is>
          <t>P0089</t>
        </is>
      </c>
      <c r="G2702" t="inlineStr">
        <is>
          <t>Prod_0089</t>
        </is>
      </c>
      <c r="H2702" t="inlineStr">
        <is>
          <t>Stationery</t>
        </is>
      </c>
      <c r="I2702" t="n">
        <v>7</v>
      </c>
      <c r="J2702" t="n">
        <v>646.1</v>
      </c>
      <c r="K2702" t="n">
        <v>0</v>
      </c>
      <c r="L2702">
        <f>I2702*J2702*(1-K2702)</f>
        <v/>
      </c>
      <c r="M2702">
        <f>VLOOKUP(F2702,Products!A:D,4,FALSE)*I2702</f>
        <v/>
      </c>
      <c r="N2702">
        <f>L2702-M2702</f>
        <v/>
      </c>
    </row>
    <row r="2703">
      <c r="A2703" t="inlineStr">
        <is>
          <t>T1002701</t>
        </is>
      </c>
      <c r="B2703" t="inlineStr">
        <is>
          <t>2024-05-20</t>
        </is>
      </c>
      <c r="C2703" t="inlineStr">
        <is>
          <t>S047</t>
        </is>
      </c>
      <c r="D2703" t="inlineStr">
        <is>
          <t>Store_047</t>
        </is>
      </c>
      <c r="E2703" t="inlineStr">
        <is>
          <t>North</t>
        </is>
      </c>
      <c r="F2703" t="inlineStr">
        <is>
          <t>P0081</t>
        </is>
      </c>
      <c r="G2703" t="inlineStr">
        <is>
          <t>Prod_0081</t>
        </is>
      </c>
      <c r="H2703" t="inlineStr">
        <is>
          <t>Electronics</t>
        </is>
      </c>
      <c r="I2703" t="n">
        <v>4</v>
      </c>
      <c r="J2703" t="n">
        <v>257.47</v>
      </c>
      <c r="K2703" t="n">
        <v>0</v>
      </c>
      <c r="L2703">
        <f>I2703*J2703*(1-K2703)</f>
        <v/>
      </c>
      <c r="M2703">
        <f>VLOOKUP(F2703,Products!A:D,4,FALSE)*I2703</f>
        <v/>
      </c>
      <c r="N2703">
        <f>L2703-M2703</f>
        <v/>
      </c>
    </row>
    <row r="2704">
      <c r="A2704" t="inlineStr">
        <is>
          <t>T1002702</t>
        </is>
      </c>
      <c r="B2704" t="inlineStr">
        <is>
          <t>2024-05-09</t>
        </is>
      </c>
      <c r="C2704" t="inlineStr">
        <is>
          <t>S005</t>
        </is>
      </c>
      <c r="D2704" t="inlineStr">
        <is>
          <t>Store_005</t>
        </is>
      </c>
      <c r="E2704" t="inlineStr">
        <is>
          <t>Central</t>
        </is>
      </c>
      <c r="F2704" t="inlineStr">
        <is>
          <t>P0035</t>
        </is>
      </c>
      <c r="G2704" t="inlineStr">
        <is>
          <t>Prod_0035</t>
        </is>
      </c>
      <c r="H2704" t="inlineStr">
        <is>
          <t>Beverages</t>
        </is>
      </c>
      <c r="I2704" t="n">
        <v>7</v>
      </c>
      <c r="J2704" t="n">
        <v>121.8</v>
      </c>
      <c r="K2704" t="n">
        <v>0.05</v>
      </c>
      <c r="L2704">
        <f>I2704*J2704*(1-K2704)</f>
        <v/>
      </c>
      <c r="M2704">
        <f>VLOOKUP(F2704,Products!A:D,4,FALSE)*I2704</f>
        <v/>
      </c>
      <c r="N2704">
        <f>L2704-M2704</f>
        <v/>
      </c>
    </row>
    <row r="2705">
      <c r="A2705" t="inlineStr">
        <is>
          <t>T1002703</t>
        </is>
      </c>
      <c r="B2705" t="inlineStr">
        <is>
          <t>2025-05-26</t>
        </is>
      </c>
      <c r="C2705" t="inlineStr">
        <is>
          <t>S039</t>
        </is>
      </c>
      <c r="D2705" t="inlineStr">
        <is>
          <t>Store_039</t>
        </is>
      </c>
      <c r="E2705" t="inlineStr">
        <is>
          <t>North</t>
        </is>
      </c>
      <c r="F2705" t="inlineStr">
        <is>
          <t>P0099</t>
        </is>
      </c>
      <c r="G2705" t="inlineStr">
        <is>
          <t>Prod_0099</t>
        </is>
      </c>
      <c r="H2705" t="inlineStr">
        <is>
          <t>Beverages</t>
        </is>
      </c>
      <c r="I2705" t="n">
        <v>2</v>
      </c>
      <c r="J2705" t="n">
        <v>124.59</v>
      </c>
      <c r="K2705" t="n">
        <v>0.15</v>
      </c>
      <c r="L2705">
        <f>I2705*J2705*(1-K2705)</f>
        <v/>
      </c>
      <c r="M2705">
        <f>VLOOKUP(F2705,Products!A:D,4,FALSE)*I2705</f>
        <v/>
      </c>
      <c r="N2705">
        <f>L2705-M2705</f>
        <v/>
      </c>
    </row>
    <row r="2706">
      <c r="A2706" t="inlineStr">
        <is>
          <t>T1002704</t>
        </is>
      </c>
      <c r="B2706" t="inlineStr">
        <is>
          <t>2023-05-07</t>
        </is>
      </c>
      <c r="C2706" t="inlineStr">
        <is>
          <t>S012</t>
        </is>
      </c>
      <c r="D2706" t="inlineStr">
        <is>
          <t>Store_012</t>
        </is>
      </c>
      <c r="E2706" t="inlineStr">
        <is>
          <t>South</t>
        </is>
      </c>
      <c r="F2706" t="inlineStr">
        <is>
          <t>P0119</t>
        </is>
      </c>
      <c r="G2706" t="inlineStr">
        <is>
          <t>Prod_0119</t>
        </is>
      </c>
      <c r="H2706" t="inlineStr">
        <is>
          <t>Electronics</t>
        </is>
      </c>
      <c r="I2706" t="n">
        <v>1</v>
      </c>
      <c r="J2706" t="n">
        <v>273.49</v>
      </c>
      <c r="K2706" t="n">
        <v>0</v>
      </c>
      <c r="L2706">
        <f>I2706*J2706*(1-K2706)</f>
        <v/>
      </c>
      <c r="M2706">
        <f>VLOOKUP(F2706,Products!A:D,4,FALSE)*I2706</f>
        <v/>
      </c>
      <c r="N2706">
        <f>L2706-M2706</f>
        <v/>
      </c>
    </row>
    <row r="2707">
      <c r="A2707" t="inlineStr">
        <is>
          <t>T1002705</t>
        </is>
      </c>
      <c r="B2707" t="inlineStr">
        <is>
          <t>2025-03-10</t>
        </is>
      </c>
      <c r="C2707" t="inlineStr">
        <is>
          <t>S031</t>
        </is>
      </c>
      <c r="D2707" t="inlineStr">
        <is>
          <t>Store_031</t>
        </is>
      </c>
      <c r="E2707" t="inlineStr">
        <is>
          <t>Central</t>
        </is>
      </c>
      <c r="F2707" t="inlineStr">
        <is>
          <t>P0154</t>
        </is>
      </c>
      <c r="G2707" t="inlineStr">
        <is>
          <t>Prod_0154</t>
        </is>
      </c>
      <c r="H2707" t="inlineStr">
        <is>
          <t>Toys</t>
        </is>
      </c>
      <c r="I2707" t="n">
        <v>1</v>
      </c>
      <c r="J2707" t="n">
        <v>302.34</v>
      </c>
      <c r="K2707" t="n">
        <v>0.15</v>
      </c>
      <c r="L2707">
        <f>I2707*J2707*(1-K2707)</f>
        <v/>
      </c>
      <c r="M2707">
        <f>VLOOKUP(F2707,Products!A:D,4,FALSE)*I2707</f>
        <v/>
      </c>
      <c r="N2707">
        <f>L2707-M2707</f>
        <v/>
      </c>
    </row>
    <row r="2708">
      <c r="A2708" t="inlineStr">
        <is>
          <t>T1002706</t>
        </is>
      </c>
      <c r="B2708" t="inlineStr">
        <is>
          <t>2025-06-28</t>
        </is>
      </c>
      <c r="C2708" t="inlineStr">
        <is>
          <t>S010</t>
        </is>
      </c>
      <c r="D2708" t="inlineStr">
        <is>
          <t>Store_010</t>
        </is>
      </c>
      <c r="E2708" t="inlineStr">
        <is>
          <t>North</t>
        </is>
      </c>
      <c r="F2708" t="inlineStr">
        <is>
          <t>P0019</t>
        </is>
      </c>
      <c r="G2708" t="inlineStr">
        <is>
          <t>Prod_0019</t>
        </is>
      </c>
      <c r="H2708" t="inlineStr">
        <is>
          <t>Toys</t>
        </is>
      </c>
      <c r="I2708" t="n">
        <v>8</v>
      </c>
      <c r="J2708" t="n">
        <v>554.96</v>
      </c>
      <c r="K2708" t="n">
        <v>0</v>
      </c>
      <c r="L2708">
        <f>I2708*J2708*(1-K2708)</f>
        <v/>
      </c>
      <c r="M2708">
        <f>VLOOKUP(F2708,Products!A:D,4,FALSE)*I2708</f>
        <v/>
      </c>
      <c r="N2708">
        <f>L2708-M2708</f>
        <v/>
      </c>
    </row>
    <row r="2709">
      <c r="A2709" t="inlineStr">
        <is>
          <t>T1002707</t>
        </is>
      </c>
      <c r="B2709" t="inlineStr">
        <is>
          <t>2023-03-23</t>
        </is>
      </c>
      <c r="C2709" t="inlineStr">
        <is>
          <t>S014</t>
        </is>
      </c>
      <c r="D2709" t="inlineStr">
        <is>
          <t>Store_014</t>
        </is>
      </c>
      <c r="E2709" t="inlineStr">
        <is>
          <t>West</t>
        </is>
      </c>
      <c r="F2709" t="inlineStr">
        <is>
          <t>P0188</t>
        </is>
      </c>
      <c r="G2709" t="inlineStr">
        <is>
          <t>Prod_0188</t>
        </is>
      </c>
      <c r="H2709" t="inlineStr">
        <is>
          <t>Food</t>
        </is>
      </c>
      <c r="I2709" t="n">
        <v>5</v>
      </c>
      <c r="J2709" t="n">
        <v>482.54</v>
      </c>
      <c r="K2709" t="n">
        <v>0.15</v>
      </c>
      <c r="L2709">
        <f>I2709*J2709*(1-K2709)</f>
        <v/>
      </c>
      <c r="M2709">
        <f>VLOOKUP(F2709,Products!A:D,4,FALSE)*I2709</f>
        <v/>
      </c>
      <c r="N2709">
        <f>L2709-M2709</f>
        <v/>
      </c>
    </row>
    <row r="2710">
      <c r="A2710" t="inlineStr">
        <is>
          <t>T1002708</t>
        </is>
      </c>
      <c r="B2710" t="inlineStr">
        <is>
          <t>2025-05-26</t>
        </is>
      </c>
      <c r="C2710" t="inlineStr">
        <is>
          <t>S001</t>
        </is>
      </c>
      <c r="D2710" t="inlineStr">
        <is>
          <t>Store_001</t>
        </is>
      </c>
      <c r="E2710" t="inlineStr">
        <is>
          <t>West</t>
        </is>
      </c>
      <c r="F2710" t="inlineStr">
        <is>
          <t>P0079</t>
        </is>
      </c>
      <c r="G2710" t="inlineStr">
        <is>
          <t>Prod_0079</t>
        </is>
      </c>
      <c r="H2710" t="inlineStr">
        <is>
          <t>Food</t>
        </is>
      </c>
      <c r="I2710" t="n">
        <v>1</v>
      </c>
      <c r="J2710" t="n">
        <v>755.95</v>
      </c>
      <c r="K2710" t="n">
        <v>0</v>
      </c>
      <c r="L2710">
        <f>I2710*J2710*(1-K2710)</f>
        <v/>
      </c>
      <c r="M2710">
        <f>VLOOKUP(F2710,Products!A:D,4,FALSE)*I2710</f>
        <v/>
      </c>
      <c r="N2710">
        <f>L2710-M2710</f>
        <v/>
      </c>
    </row>
    <row r="2711">
      <c r="A2711" t="inlineStr">
        <is>
          <t>T1002709</t>
        </is>
      </c>
      <c r="B2711" t="inlineStr">
        <is>
          <t>2024-01-12</t>
        </is>
      </c>
      <c r="C2711" t="inlineStr">
        <is>
          <t>S036</t>
        </is>
      </c>
      <c r="D2711" t="inlineStr">
        <is>
          <t>Store_036</t>
        </is>
      </c>
      <c r="E2711" t="inlineStr">
        <is>
          <t>Central</t>
        </is>
      </c>
      <c r="F2711" t="inlineStr">
        <is>
          <t>P0024</t>
        </is>
      </c>
      <c r="G2711" t="inlineStr">
        <is>
          <t>Prod_0024</t>
        </is>
      </c>
      <c r="H2711" t="inlineStr">
        <is>
          <t>Clothing</t>
        </is>
      </c>
      <c r="I2711" t="n">
        <v>9</v>
      </c>
      <c r="J2711" t="n">
        <v>87.36</v>
      </c>
      <c r="K2711" t="n">
        <v>0</v>
      </c>
      <c r="L2711">
        <f>I2711*J2711*(1-K2711)</f>
        <v/>
      </c>
      <c r="M2711">
        <f>VLOOKUP(F2711,Products!A:D,4,FALSE)*I2711</f>
        <v/>
      </c>
      <c r="N2711">
        <f>L2711-M2711</f>
        <v/>
      </c>
    </row>
    <row r="2712">
      <c r="A2712" t="inlineStr">
        <is>
          <t>T1002710</t>
        </is>
      </c>
      <c r="B2712" t="inlineStr">
        <is>
          <t>2024-12-02</t>
        </is>
      </c>
      <c r="C2712" t="inlineStr">
        <is>
          <t>S034</t>
        </is>
      </c>
      <c r="D2712" t="inlineStr">
        <is>
          <t>Store_034</t>
        </is>
      </c>
      <c r="E2712" t="inlineStr">
        <is>
          <t>Central</t>
        </is>
      </c>
      <c r="F2712" t="inlineStr">
        <is>
          <t>P0069</t>
        </is>
      </c>
      <c r="G2712" t="inlineStr">
        <is>
          <t>Prod_0069</t>
        </is>
      </c>
      <c r="H2712" t="inlineStr">
        <is>
          <t>Household</t>
        </is>
      </c>
      <c r="I2712" t="n">
        <v>3</v>
      </c>
      <c r="J2712" t="n">
        <v>292.07</v>
      </c>
      <c r="K2712" t="n">
        <v>0</v>
      </c>
      <c r="L2712">
        <f>I2712*J2712*(1-K2712)</f>
        <v/>
      </c>
      <c r="M2712">
        <f>VLOOKUP(F2712,Products!A:D,4,FALSE)*I2712</f>
        <v/>
      </c>
      <c r="N2712">
        <f>L2712-M2712</f>
        <v/>
      </c>
    </row>
    <row r="2713">
      <c r="A2713" t="inlineStr">
        <is>
          <t>T1002711</t>
        </is>
      </c>
      <c r="B2713" t="inlineStr">
        <is>
          <t>2025-07-03</t>
        </is>
      </c>
      <c r="C2713" t="inlineStr">
        <is>
          <t>S008</t>
        </is>
      </c>
      <c r="D2713" t="inlineStr">
        <is>
          <t>Store_008</t>
        </is>
      </c>
      <c r="E2713" t="inlineStr">
        <is>
          <t>East</t>
        </is>
      </c>
      <c r="F2713" t="inlineStr">
        <is>
          <t>P0037</t>
        </is>
      </c>
      <c r="G2713" t="inlineStr">
        <is>
          <t>Prod_0037</t>
        </is>
      </c>
      <c r="H2713" t="inlineStr">
        <is>
          <t>Stationery</t>
        </is>
      </c>
      <c r="I2713" t="n">
        <v>5</v>
      </c>
      <c r="J2713" t="n">
        <v>376.25</v>
      </c>
      <c r="K2713" t="n">
        <v>0.1</v>
      </c>
      <c r="L2713">
        <f>I2713*J2713*(1-K2713)</f>
        <v/>
      </c>
      <c r="M2713">
        <f>VLOOKUP(F2713,Products!A:D,4,FALSE)*I2713</f>
        <v/>
      </c>
      <c r="N2713">
        <f>L2713-M2713</f>
        <v/>
      </c>
    </row>
    <row r="2714">
      <c r="A2714" t="inlineStr">
        <is>
          <t>T1002712</t>
        </is>
      </c>
      <c r="B2714" t="inlineStr">
        <is>
          <t>2023-06-04</t>
        </is>
      </c>
      <c r="C2714" t="inlineStr">
        <is>
          <t>S009</t>
        </is>
      </c>
      <c r="D2714" t="inlineStr">
        <is>
          <t>Store_009</t>
        </is>
      </c>
      <c r="E2714" t="inlineStr">
        <is>
          <t>Central</t>
        </is>
      </c>
      <c r="F2714" t="inlineStr">
        <is>
          <t>P0133</t>
        </is>
      </c>
      <c r="G2714" t="inlineStr">
        <is>
          <t>Prod_0133</t>
        </is>
      </c>
      <c r="H2714" t="inlineStr">
        <is>
          <t>Stationery</t>
        </is>
      </c>
      <c r="I2714" t="n">
        <v>7</v>
      </c>
      <c r="J2714" t="n">
        <v>489.22</v>
      </c>
      <c r="K2714" t="n">
        <v>0.05</v>
      </c>
      <c r="L2714">
        <f>I2714*J2714*(1-K2714)</f>
        <v/>
      </c>
      <c r="M2714">
        <f>VLOOKUP(F2714,Products!A:D,4,FALSE)*I2714</f>
        <v/>
      </c>
      <c r="N2714">
        <f>L2714-M2714</f>
        <v/>
      </c>
    </row>
    <row r="2715">
      <c r="A2715" t="inlineStr">
        <is>
          <t>T1002713</t>
        </is>
      </c>
      <c r="B2715" t="inlineStr">
        <is>
          <t>2023-08-09</t>
        </is>
      </c>
      <c r="C2715" t="inlineStr">
        <is>
          <t>S007</t>
        </is>
      </c>
      <c r="D2715" t="inlineStr">
        <is>
          <t>Store_007</t>
        </is>
      </c>
      <c r="E2715" t="inlineStr">
        <is>
          <t>East</t>
        </is>
      </c>
      <c r="F2715" t="inlineStr">
        <is>
          <t>P0038</t>
        </is>
      </c>
      <c r="G2715" t="inlineStr">
        <is>
          <t>Prod_0038</t>
        </is>
      </c>
      <c r="H2715" t="inlineStr">
        <is>
          <t>Beverages</t>
        </is>
      </c>
      <c r="I2715" t="n">
        <v>1</v>
      </c>
      <c r="J2715" t="n">
        <v>861.09</v>
      </c>
      <c r="K2715" t="n">
        <v>0.05</v>
      </c>
      <c r="L2715">
        <f>I2715*J2715*(1-K2715)</f>
        <v/>
      </c>
      <c r="M2715">
        <f>VLOOKUP(F2715,Products!A:D,4,FALSE)*I2715</f>
        <v/>
      </c>
      <c r="N2715">
        <f>L2715-M2715</f>
        <v/>
      </c>
    </row>
    <row r="2716">
      <c r="A2716" t="inlineStr">
        <is>
          <t>T1002714</t>
        </is>
      </c>
      <c r="B2716" t="inlineStr">
        <is>
          <t>2025-04-06</t>
        </is>
      </c>
      <c r="C2716" t="inlineStr">
        <is>
          <t>S039</t>
        </is>
      </c>
      <c r="D2716" t="inlineStr">
        <is>
          <t>Store_039</t>
        </is>
      </c>
      <c r="E2716" t="inlineStr">
        <is>
          <t>North</t>
        </is>
      </c>
      <c r="F2716" t="inlineStr">
        <is>
          <t>P0191</t>
        </is>
      </c>
      <c r="G2716" t="inlineStr">
        <is>
          <t>Prod_0191</t>
        </is>
      </c>
      <c r="H2716" t="inlineStr">
        <is>
          <t>Food</t>
        </is>
      </c>
      <c r="I2716" t="n">
        <v>9</v>
      </c>
      <c r="J2716" t="n">
        <v>504.59</v>
      </c>
      <c r="K2716" t="n">
        <v>0.15</v>
      </c>
      <c r="L2716">
        <f>I2716*J2716*(1-K2716)</f>
        <v/>
      </c>
      <c r="M2716">
        <f>VLOOKUP(F2716,Products!A:D,4,FALSE)*I2716</f>
        <v/>
      </c>
      <c r="N2716">
        <f>L2716-M2716</f>
        <v/>
      </c>
    </row>
    <row r="2717">
      <c r="A2717" t="inlineStr">
        <is>
          <t>T1002715</t>
        </is>
      </c>
      <c r="B2717" t="inlineStr">
        <is>
          <t>2025-04-29</t>
        </is>
      </c>
      <c r="C2717" t="inlineStr">
        <is>
          <t>S016</t>
        </is>
      </c>
      <c r="D2717" t="inlineStr">
        <is>
          <t>Store_016</t>
        </is>
      </c>
      <c r="E2717" t="inlineStr">
        <is>
          <t>West</t>
        </is>
      </c>
      <c r="F2717" t="inlineStr">
        <is>
          <t>P0174</t>
        </is>
      </c>
      <c r="G2717" t="inlineStr">
        <is>
          <t>Prod_0174</t>
        </is>
      </c>
      <c r="H2717" t="inlineStr">
        <is>
          <t>Food</t>
        </is>
      </c>
      <c r="I2717" t="n">
        <v>7</v>
      </c>
      <c r="J2717" t="n">
        <v>90.02</v>
      </c>
      <c r="K2717" t="n">
        <v>0</v>
      </c>
      <c r="L2717">
        <f>I2717*J2717*(1-K2717)</f>
        <v/>
      </c>
      <c r="M2717">
        <f>VLOOKUP(F2717,Products!A:D,4,FALSE)*I2717</f>
        <v/>
      </c>
      <c r="N2717">
        <f>L2717-M2717</f>
        <v/>
      </c>
    </row>
    <row r="2718">
      <c r="A2718" t="inlineStr">
        <is>
          <t>T1002716</t>
        </is>
      </c>
      <c r="B2718" t="inlineStr">
        <is>
          <t>2023-10-11</t>
        </is>
      </c>
      <c r="C2718" t="inlineStr">
        <is>
          <t>S015</t>
        </is>
      </c>
      <c r="D2718" t="inlineStr">
        <is>
          <t>Store_015</t>
        </is>
      </c>
      <c r="E2718" t="inlineStr">
        <is>
          <t>North</t>
        </is>
      </c>
      <c r="F2718" t="inlineStr">
        <is>
          <t>P0199</t>
        </is>
      </c>
      <c r="G2718" t="inlineStr">
        <is>
          <t>Prod_0199</t>
        </is>
      </c>
      <c r="H2718" t="inlineStr">
        <is>
          <t>Beverages</t>
        </is>
      </c>
      <c r="I2718" t="n">
        <v>6</v>
      </c>
      <c r="J2718" t="n">
        <v>114.08</v>
      </c>
      <c r="K2718" t="n">
        <v>0.1</v>
      </c>
      <c r="L2718">
        <f>I2718*J2718*(1-K2718)</f>
        <v/>
      </c>
      <c r="M2718">
        <f>VLOOKUP(F2718,Products!A:D,4,FALSE)*I2718</f>
        <v/>
      </c>
      <c r="N2718">
        <f>L2718-M2718</f>
        <v/>
      </c>
    </row>
    <row r="2719">
      <c r="A2719" t="inlineStr">
        <is>
          <t>T1002717</t>
        </is>
      </c>
      <c r="B2719" t="inlineStr">
        <is>
          <t>2025-07-04</t>
        </is>
      </c>
      <c r="C2719" t="inlineStr">
        <is>
          <t>S044</t>
        </is>
      </c>
      <c r="D2719" t="inlineStr">
        <is>
          <t>Store_044</t>
        </is>
      </c>
      <c r="E2719" t="inlineStr">
        <is>
          <t>North</t>
        </is>
      </c>
      <c r="F2719" t="inlineStr">
        <is>
          <t>P0109</t>
        </is>
      </c>
      <c r="G2719" t="inlineStr">
        <is>
          <t>Prod_0109</t>
        </is>
      </c>
      <c r="H2719" t="inlineStr">
        <is>
          <t>Beverages</t>
        </is>
      </c>
      <c r="I2719" t="n">
        <v>9</v>
      </c>
      <c r="J2719" t="n">
        <v>618.02</v>
      </c>
      <c r="K2719" t="n">
        <v>0</v>
      </c>
      <c r="L2719">
        <f>I2719*J2719*(1-K2719)</f>
        <v/>
      </c>
      <c r="M2719">
        <f>VLOOKUP(F2719,Products!A:D,4,FALSE)*I2719</f>
        <v/>
      </c>
      <c r="N2719">
        <f>L2719-M2719</f>
        <v/>
      </c>
    </row>
    <row r="2720">
      <c r="A2720" t="inlineStr">
        <is>
          <t>T1002718</t>
        </is>
      </c>
      <c r="B2720" t="inlineStr">
        <is>
          <t>2025-01-25</t>
        </is>
      </c>
      <c r="C2720" t="inlineStr">
        <is>
          <t>S032</t>
        </is>
      </c>
      <c r="D2720" t="inlineStr">
        <is>
          <t>Store_032</t>
        </is>
      </c>
      <c r="E2720" t="inlineStr">
        <is>
          <t>Central</t>
        </is>
      </c>
      <c r="F2720" t="inlineStr">
        <is>
          <t>P0135</t>
        </is>
      </c>
      <c r="G2720" t="inlineStr">
        <is>
          <t>Prod_0135</t>
        </is>
      </c>
      <c r="H2720" t="inlineStr">
        <is>
          <t>Food</t>
        </is>
      </c>
      <c r="I2720" t="n">
        <v>9</v>
      </c>
      <c r="J2720" t="n">
        <v>102.95</v>
      </c>
      <c r="K2720" t="n">
        <v>0.1</v>
      </c>
      <c r="L2720">
        <f>I2720*J2720*(1-K2720)</f>
        <v/>
      </c>
      <c r="M2720">
        <f>VLOOKUP(F2720,Products!A:D,4,FALSE)*I2720</f>
        <v/>
      </c>
      <c r="N2720">
        <f>L2720-M2720</f>
        <v/>
      </c>
    </row>
    <row r="2721">
      <c r="A2721" t="inlineStr">
        <is>
          <t>T1002719</t>
        </is>
      </c>
      <c r="B2721" t="inlineStr">
        <is>
          <t>2024-06-20</t>
        </is>
      </c>
      <c r="C2721" t="inlineStr">
        <is>
          <t>S009</t>
        </is>
      </c>
      <c r="D2721" t="inlineStr">
        <is>
          <t>Store_009</t>
        </is>
      </c>
      <c r="E2721" t="inlineStr">
        <is>
          <t>Central</t>
        </is>
      </c>
      <c r="F2721" t="inlineStr">
        <is>
          <t>P0054</t>
        </is>
      </c>
      <c r="G2721" t="inlineStr">
        <is>
          <t>Prod_0054</t>
        </is>
      </c>
      <c r="H2721" t="inlineStr">
        <is>
          <t>Food</t>
        </is>
      </c>
      <c r="I2721" t="n">
        <v>3</v>
      </c>
      <c r="J2721" t="n">
        <v>439.04</v>
      </c>
      <c r="K2721" t="n">
        <v>0</v>
      </c>
      <c r="L2721">
        <f>I2721*J2721*(1-K2721)</f>
        <v/>
      </c>
      <c r="M2721">
        <f>VLOOKUP(F2721,Products!A:D,4,FALSE)*I2721</f>
        <v/>
      </c>
      <c r="N2721">
        <f>L2721-M2721</f>
        <v/>
      </c>
    </row>
    <row r="2722">
      <c r="A2722" t="inlineStr">
        <is>
          <t>T1002720</t>
        </is>
      </c>
      <c r="B2722" t="inlineStr">
        <is>
          <t>2025-04-10</t>
        </is>
      </c>
      <c r="C2722" t="inlineStr">
        <is>
          <t>S009</t>
        </is>
      </c>
      <c r="D2722" t="inlineStr">
        <is>
          <t>Store_009</t>
        </is>
      </c>
      <c r="E2722" t="inlineStr">
        <is>
          <t>Central</t>
        </is>
      </c>
      <c r="F2722" t="inlineStr">
        <is>
          <t>P0004</t>
        </is>
      </c>
      <c r="G2722" t="inlineStr">
        <is>
          <t>Prod_0004</t>
        </is>
      </c>
      <c r="H2722" t="inlineStr">
        <is>
          <t>Household</t>
        </is>
      </c>
      <c r="I2722" t="n">
        <v>6</v>
      </c>
      <c r="J2722" t="n">
        <v>305.83</v>
      </c>
      <c r="K2722" t="n">
        <v>0.05</v>
      </c>
      <c r="L2722">
        <f>I2722*J2722*(1-K2722)</f>
        <v/>
      </c>
      <c r="M2722">
        <f>VLOOKUP(F2722,Products!A:D,4,FALSE)*I2722</f>
        <v/>
      </c>
      <c r="N2722">
        <f>L2722-M2722</f>
        <v/>
      </c>
    </row>
    <row r="2723">
      <c r="A2723" t="inlineStr">
        <is>
          <t>T1002721</t>
        </is>
      </c>
      <c r="B2723" t="inlineStr">
        <is>
          <t>2023-03-26</t>
        </is>
      </c>
      <c r="C2723" t="inlineStr">
        <is>
          <t>S003</t>
        </is>
      </c>
      <c r="D2723" t="inlineStr">
        <is>
          <t>Store_003</t>
        </is>
      </c>
      <c r="E2723" t="inlineStr">
        <is>
          <t>North</t>
        </is>
      </c>
      <c r="F2723" t="inlineStr">
        <is>
          <t>P0075</t>
        </is>
      </c>
      <c r="G2723" t="inlineStr">
        <is>
          <t>Prod_0075</t>
        </is>
      </c>
      <c r="H2723" t="inlineStr">
        <is>
          <t>Beverages</t>
        </is>
      </c>
      <c r="I2723" t="n">
        <v>6</v>
      </c>
      <c r="J2723" t="n">
        <v>819.01</v>
      </c>
      <c r="K2723" t="n">
        <v>0.1</v>
      </c>
      <c r="L2723">
        <f>I2723*J2723*(1-K2723)</f>
        <v/>
      </c>
      <c r="M2723">
        <f>VLOOKUP(F2723,Products!A:D,4,FALSE)*I2723</f>
        <v/>
      </c>
      <c r="N2723">
        <f>L2723-M2723</f>
        <v/>
      </c>
    </row>
    <row r="2724">
      <c r="A2724" t="inlineStr">
        <is>
          <t>T1002722</t>
        </is>
      </c>
      <c r="B2724" t="inlineStr">
        <is>
          <t>2024-06-02</t>
        </is>
      </c>
      <c r="C2724" t="inlineStr">
        <is>
          <t>S035</t>
        </is>
      </c>
      <c r="D2724" t="inlineStr">
        <is>
          <t>Store_035</t>
        </is>
      </c>
      <c r="E2724" t="inlineStr">
        <is>
          <t>Central</t>
        </is>
      </c>
      <c r="F2724" t="inlineStr">
        <is>
          <t>P0127</t>
        </is>
      </c>
      <c r="G2724" t="inlineStr">
        <is>
          <t>Prod_0127</t>
        </is>
      </c>
      <c r="H2724" t="inlineStr">
        <is>
          <t>Toys</t>
        </is>
      </c>
      <c r="I2724" t="n">
        <v>7</v>
      </c>
      <c r="J2724" t="n">
        <v>897.84</v>
      </c>
      <c r="K2724" t="n">
        <v>0</v>
      </c>
      <c r="L2724">
        <f>I2724*J2724*(1-K2724)</f>
        <v/>
      </c>
      <c r="M2724">
        <f>VLOOKUP(F2724,Products!A:D,4,FALSE)*I2724</f>
        <v/>
      </c>
      <c r="N2724">
        <f>L2724-M2724</f>
        <v/>
      </c>
    </row>
    <row r="2725">
      <c r="A2725" t="inlineStr">
        <is>
          <t>T1002723</t>
        </is>
      </c>
      <c r="B2725" t="inlineStr">
        <is>
          <t>2023-04-14</t>
        </is>
      </c>
      <c r="C2725" t="inlineStr">
        <is>
          <t>S016</t>
        </is>
      </c>
      <c r="D2725" t="inlineStr">
        <is>
          <t>Store_016</t>
        </is>
      </c>
      <c r="E2725" t="inlineStr">
        <is>
          <t>West</t>
        </is>
      </c>
      <c r="F2725" t="inlineStr">
        <is>
          <t>P0118</t>
        </is>
      </c>
      <c r="G2725" t="inlineStr">
        <is>
          <t>Prod_0118</t>
        </is>
      </c>
      <c r="H2725" t="inlineStr">
        <is>
          <t>Toys</t>
        </is>
      </c>
      <c r="I2725" t="n">
        <v>4</v>
      </c>
      <c r="J2725" t="n">
        <v>806.53</v>
      </c>
      <c r="K2725" t="n">
        <v>0.05</v>
      </c>
      <c r="L2725">
        <f>I2725*J2725*(1-K2725)</f>
        <v/>
      </c>
      <c r="M2725">
        <f>VLOOKUP(F2725,Products!A:D,4,FALSE)*I2725</f>
        <v/>
      </c>
      <c r="N2725">
        <f>L2725-M2725</f>
        <v/>
      </c>
    </row>
    <row r="2726">
      <c r="A2726" t="inlineStr">
        <is>
          <t>T1002724</t>
        </is>
      </c>
      <c r="B2726" t="inlineStr">
        <is>
          <t>2024-06-09</t>
        </is>
      </c>
      <c r="C2726" t="inlineStr">
        <is>
          <t>S021</t>
        </is>
      </c>
      <c r="D2726" t="inlineStr">
        <is>
          <t>Store_021</t>
        </is>
      </c>
      <c r="E2726" t="inlineStr">
        <is>
          <t>North</t>
        </is>
      </c>
      <c r="F2726" t="inlineStr">
        <is>
          <t>P0182</t>
        </is>
      </c>
      <c r="G2726" t="inlineStr">
        <is>
          <t>Prod_0182</t>
        </is>
      </c>
      <c r="H2726" t="inlineStr">
        <is>
          <t>Electronics</t>
        </is>
      </c>
      <c r="I2726" t="n">
        <v>5</v>
      </c>
      <c r="J2726" t="n">
        <v>561.26</v>
      </c>
      <c r="K2726" t="n">
        <v>0</v>
      </c>
      <c r="L2726">
        <f>I2726*J2726*(1-K2726)</f>
        <v/>
      </c>
      <c r="M2726">
        <f>VLOOKUP(F2726,Products!A:D,4,FALSE)*I2726</f>
        <v/>
      </c>
      <c r="N2726">
        <f>L2726-M2726</f>
        <v/>
      </c>
    </row>
    <row r="2727">
      <c r="A2727" t="inlineStr">
        <is>
          <t>T1002725</t>
        </is>
      </c>
      <c r="B2727" t="inlineStr">
        <is>
          <t>2023-12-19</t>
        </is>
      </c>
      <c r="C2727" t="inlineStr">
        <is>
          <t>S017</t>
        </is>
      </c>
      <c r="D2727" t="inlineStr">
        <is>
          <t>Store_017</t>
        </is>
      </c>
      <c r="E2727" t="inlineStr">
        <is>
          <t>South</t>
        </is>
      </c>
      <c r="F2727" t="inlineStr">
        <is>
          <t>P0024</t>
        </is>
      </c>
      <c r="G2727" t="inlineStr">
        <is>
          <t>Prod_0024</t>
        </is>
      </c>
      <c r="H2727" t="inlineStr">
        <is>
          <t>Clothing</t>
        </is>
      </c>
      <c r="I2727" t="n">
        <v>8</v>
      </c>
      <c r="J2727" t="n">
        <v>124.03</v>
      </c>
      <c r="K2727" t="n">
        <v>0</v>
      </c>
      <c r="L2727">
        <f>I2727*J2727*(1-K2727)</f>
        <v/>
      </c>
      <c r="M2727">
        <f>VLOOKUP(F2727,Products!A:D,4,FALSE)*I2727</f>
        <v/>
      </c>
      <c r="N2727">
        <f>L2727-M2727</f>
        <v/>
      </c>
    </row>
    <row r="2728">
      <c r="A2728" t="inlineStr">
        <is>
          <t>T1002726</t>
        </is>
      </c>
      <c r="B2728" t="inlineStr">
        <is>
          <t>2023-08-26</t>
        </is>
      </c>
      <c r="C2728" t="inlineStr">
        <is>
          <t>S007</t>
        </is>
      </c>
      <c r="D2728" t="inlineStr">
        <is>
          <t>Store_007</t>
        </is>
      </c>
      <c r="E2728" t="inlineStr">
        <is>
          <t>East</t>
        </is>
      </c>
      <c r="F2728" t="inlineStr">
        <is>
          <t>P0012</t>
        </is>
      </c>
      <c r="G2728" t="inlineStr">
        <is>
          <t>Prod_0012</t>
        </is>
      </c>
      <c r="H2728" t="inlineStr">
        <is>
          <t>Food</t>
        </is>
      </c>
      <c r="I2728" t="n">
        <v>1</v>
      </c>
      <c r="J2728" t="n">
        <v>789.16</v>
      </c>
      <c r="K2728" t="n">
        <v>0</v>
      </c>
      <c r="L2728">
        <f>I2728*J2728*(1-K2728)</f>
        <v/>
      </c>
      <c r="M2728">
        <f>VLOOKUP(F2728,Products!A:D,4,FALSE)*I2728</f>
        <v/>
      </c>
      <c r="N2728">
        <f>L2728-M2728</f>
        <v/>
      </c>
    </row>
    <row r="2729">
      <c r="A2729" t="inlineStr">
        <is>
          <t>T1002727</t>
        </is>
      </c>
      <c r="B2729" t="inlineStr">
        <is>
          <t>2024-05-27</t>
        </is>
      </c>
      <c r="C2729" t="inlineStr">
        <is>
          <t>S040</t>
        </is>
      </c>
      <c r="D2729" t="inlineStr">
        <is>
          <t>Store_040</t>
        </is>
      </c>
      <c r="E2729" t="inlineStr">
        <is>
          <t>Central</t>
        </is>
      </c>
      <c r="F2729" t="inlineStr">
        <is>
          <t>P0083</t>
        </is>
      </c>
      <c r="G2729" t="inlineStr">
        <is>
          <t>Prod_0083</t>
        </is>
      </c>
      <c r="H2729" t="inlineStr">
        <is>
          <t>Clothing</t>
        </is>
      </c>
      <c r="I2729" t="n">
        <v>5</v>
      </c>
      <c r="J2729" t="n">
        <v>638.92</v>
      </c>
      <c r="K2729" t="n">
        <v>0</v>
      </c>
      <c r="L2729">
        <f>I2729*J2729*(1-K2729)</f>
        <v/>
      </c>
      <c r="M2729">
        <f>VLOOKUP(F2729,Products!A:D,4,FALSE)*I2729</f>
        <v/>
      </c>
      <c r="N2729">
        <f>L2729-M2729</f>
        <v/>
      </c>
    </row>
    <row r="2730">
      <c r="A2730" t="inlineStr">
        <is>
          <t>T1002728</t>
        </is>
      </c>
      <c r="B2730" t="inlineStr">
        <is>
          <t>2023-05-25</t>
        </is>
      </c>
      <c r="C2730" t="inlineStr">
        <is>
          <t>S015</t>
        </is>
      </c>
      <c r="D2730" t="inlineStr">
        <is>
          <t>Store_015</t>
        </is>
      </c>
      <c r="E2730" t="inlineStr">
        <is>
          <t>North</t>
        </is>
      </c>
      <c r="F2730" t="inlineStr">
        <is>
          <t>P0028</t>
        </is>
      </c>
      <c r="G2730" t="inlineStr">
        <is>
          <t>Prod_0028</t>
        </is>
      </c>
      <c r="H2730" t="inlineStr">
        <is>
          <t>Food</t>
        </is>
      </c>
      <c r="I2730" t="n">
        <v>2</v>
      </c>
      <c r="J2730" t="n">
        <v>433.12</v>
      </c>
      <c r="K2730" t="n">
        <v>0.05</v>
      </c>
      <c r="L2730">
        <f>I2730*J2730*(1-K2730)</f>
        <v/>
      </c>
      <c r="M2730">
        <f>VLOOKUP(F2730,Products!A:D,4,FALSE)*I2730</f>
        <v/>
      </c>
      <c r="N2730">
        <f>L2730-M2730</f>
        <v/>
      </c>
    </row>
    <row r="2731">
      <c r="A2731" t="inlineStr">
        <is>
          <t>T1002729</t>
        </is>
      </c>
      <c r="B2731" t="inlineStr">
        <is>
          <t>2025-07-14</t>
        </is>
      </c>
      <c r="C2731" t="inlineStr">
        <is>
          <t>S049</t>
        </is>
      </c>
      <c r="D2731" t="inlineStr">
        <is>
          <t>Store_049</t>
        </is>
      </c>
      <c r="E2731" t="inlineStr">
        <is>
          <t>North</t>
        </is>
      </c>
      <c r="F2731" t="inlineStr">
        <is>
          <t>P0036</t>
        </is>
      </c>
      <c r="G2731" t="inlineStr">
        <is>
          <t>Prod_0036</t>
        </is>
      </c>
      <c r="H2731" t="inlineStr">
        <is>
          <t>Clothing</t>
        </is>
      </c>
      <c r="I2731" t="n">
        <v>8</v>
      </c>
      <c r="J2731" t="n">
        <v>521.61</v>
      </c>
      <c r="K2731" t="n">
        <v>0</v>
      </c>
      <c r="L2731">
        <f>I2731*J2731*(1-K2731)</f>
        <v/>
      </c>
      <c r="M2731">
        <f>VLOOKUP(F2731,Products!A:D,4,FALSE)*I2731</f>
        <v/>
      </c>
      <c r="N2731">
        <f>L2731-M2731</f>
        <v/>
      </c>
    </row>
    <row r="2732">
      <c r="A2732" t="inlineStr">
        <is>
          <t>T1002730</t>
        </is>
      </c>
      <c r="B2732" t="inlineStr">
        <is>
          <t>2023-03-09</t>
        </is>
      </c>
      <c r="C2732" t="inlineStr">
        <is>
          <t>S009</t>
        </is>
      </c>
      <c r="D2732" t="inlineStr">
        <is>
          <t>Store_009</t>
        </is>
      </c>
      <c r="E2732" t="inlineStr">
        <is>
          <t>Central</t>
        </is>
      </c>
      <c r="F2732" t="inlineStr">
        <is>
          <t>P0021</t>
        </is>
      </c>
      <c r="G2732" t="inlineStr">
        <is>
          <t>Prod_0021</t>
        </is>
      </c>
      <c r="H2732" t="inlineStr">
        <is>
          <t>Household</t>
        </is>
      </c>
      <c r="I2732" t="n">
        <v>3</v>
      </c>
      <c r="J2732" t="n">
        <v>163.37</v>
      </c>
      <c r="K2732" t="n">
        <v>0.15</v>
      </c>
      <c r="L2732">
        <f>I2732*J2732*(1-K2732)</f>
        <v/>
      </c>
      <c r="M2732">
        <f>VLOOKUP(F2732,Products!A:D,4,FALSE)*I2732</f>
        <v/>
      </c>
      <c r="N2732">
        <f>L2732-M2732</f>
        <v/>
      </c>
    </row>
    <row r="2733">
      <c r="A2733" t="inlineStr">
        <is>
          <t>T1002731</t>
        </is>
      </c>
      <c r="B2733" t="inlineStr">
        <is>
          <t>2025-02-28</t>
        </is>
      </c>
      <c r="C2733" t="inlineStr">
        <is>
          <t>S027</t>
        </is>
      </c>
      <c r="D2733" t="inlineStr">
        <is>
          <t>Store_027</t>
        </is>
      </c>
      <c r="E2733" t="inlineStr">
        <is>
          <t>South</t>
        </is>
      </c>
      <c r="F2733" t="inlineStr">
        <is>
          <t>P0095</t>
        </is>
      </c>
      <c r="G2733" t="inlineStr">
        <is>
          <t>Prod_0095</t>
        </is>
      </c>
      <c r="H2733" t="inlineStr">
        <is>
          <t>Food</t>
        </is>
      </c>
      <c r="I2733" t="n">
        <v>7</v>
      </c>
      <c r="J2733" t="n">
        <v>240.27</v>
      </c>
      <c r="K2733" t="n">
        <v>0.2</v>
      </c>
      <c r="L2733">
        <f>I2733*J2733*(1-K2733)</f>
        <v/>
      </c>
      <c r="M2733">
        <f>VLOOKUP(F2733,Products!A:D,4,FALSE)*I2733</f>
        <v/>
      </c>
      <c r="N2733">
        <f>L2733-M2733</f>
        <v/>
      </c>
    </row>
    <row r="2734">
      <c r="A2734" t="inlineStr">
        <is>
          <t>T1002732</t>
        </is>
      </c>
      <c r="B2734" t="inlineStr">
        <is>
          <t>2024-02-07</t>
        </is>
      </c>
      <c r="C2734" t="inlineStr">
        <is>
          <t>S007</t>
        </is>
      </c>
      <c r="D2734" t="inlineStr">
        <is>
          <t>Store_007</t>
        </is>
      </c>
      <c r="E2734" t="inlineStr">
        <is>
          <t>East</t>
        </is>
      </c>
      <c r="F2734" t="inlineStr">
        <is>
          <t>P0165</t>
        </is>
      </c>
      <c r="G2734" t="inlineStr">
        <is>
          <t>Prod_0165</t>
        </is>
      </c>
      <c r="H2734" t="inlineStr">
        <is>
          <t>Clothing</t>
        </is>
      </c>
      <c r="I2734" t="n">
        <v>2</v>
      </c>
      <c r="J2734" t="n">
        <v>701.78</v>
      </c>
      <c r="K2734" t="n">
        <v>0</v>
      </c>
      <c r="L2734">
        <f>I2734*J2734*(1-K2734)</f>
        <v/>
      </c>
      <c r="M2734">
        <f>VLOOKUP(F2734,Products!A:D,4,FALSE)*I2734</f>
        <v/>
      </c>
      <c r="N2734">
        <f>L2734-M2734</f>
        <v/>
      </c>
    </row>
    <row r="2735">
      <c r="A2735" t="inlineStr">
        <is>
          <t>T1002733</t>
        </is>
      </c>
      <c r="B2735" t="inlineStr">
        <is>
          <t>2023-05-01</t>
        </is>
      </c>
      <c r="C2735" t="inlineStr">
        <is>
          <t>S015</t>
        </is>
      </c>
      <c r="D2735" t="inlineStr">
        <is>
          <t>Store_015</t>
        </is>
      </c>
      <c r="E2735" t="inlineStr">
        <is>
          <t>North</t>
        </is>
      </c>
      <c r="F2735" t="inlineStr">
        <is>
          <t>P0009</t>
        </is>
      </c>
      <c r="G2735" t="inlineStr">
        <is>
          <t>Prod_0009</t>
        </is>
      </c>
      <c r="H2735" t="inlineStr">
        <is>
          <t>Toys</t>
        </is>
      </c>
      <c r="I2735" t="n">
        <v>1</v>
      </c>
      <c r="J2735" t="n">
        <v>517.96</v>
      </c>
      <c r="K2735" t="n">
        <v>0</v>
      </c>
      <c r="L2735">
        <f>I2735*J2735*(1-K2735)</f>
        <v/>
      </c>
      <c r="M2735">
        <f>VLOOKUP(F2735,Products!A:D,4,FALSE)*I2735</f>
        <v/>
      </c>
      <c r="N2735">
        <f>L2735-M2735</f>
        <v/>
      </c>
    </row>
    <row r="2736">
      <c r="A2736" t="inlineStr">
        <is>
          <t>T1002734</t>
        </is>
      </c>
      <c r="B2736" t="inlineStr">
        <is>
          <t>2023-05-11</t>
        </is>
      </c>
      <c r="C2736" t="inlineStr">
        <is>
          <t>S019</t>
        </is>
      </c>
      <c r="D2736" t="inlineStr">
        <is>
          <t>Store_019</t>
        </is>
      </c>
      <c r="E2736" t="inlineStr">
        <is>
          <t>East</t>
        </is>
      </c>
      <c r="F2736" t="inlineStr">
        <is>
          <t>P0162</t>
        </is>
      </c>
      <c r="G2736" t="inlineStr">
        <is>
          <t>Prod_0162</t>
        </is>
      </c>
      <c r="H2736" t="inlineStr">
        <is>
          <t>Food</t>
        </is>
      </c>
      <c r="I2736" t="n">
        <v>6</v>
      </c>
      <c r="J2736" t="n">
        <v>614.38</v>
      </c>
      <c r="K2736" t="n">
        <v>0.05</v>
      </c>
      <c r="L2736">
        <f>I2736*J2736*(1-K2736)</f>
        <v/>
      </c>
      <c r="M2736">
        <f>VLOOKUP(F2736,Products!A:D,4,FALSE)*I2736</f>
        <v/>
      </c>
      <c r="N2736">
        <f>L2736-M2736</f>
        <v/>
      </c>
    </row>
    <row r="2737">
      <c r="A2737" t="inlineStr">
        <is>
          <t>T1002735</t>
        </is>
      </c>
      <c r="B2737" t="inlineStr">
        <is>
          <t>2023-12-02</t>
        </is>
      </c>
      <c r="C2737" t="inlineStr">
        <is>
          <t>S007</t>
        </is>
      </c>
      <c r="D2737" t="inlineStr">
        <is>
          <t>Store_007</t>
        </is>
      </c>
      <c r="E2737" t="inlineStr">
        <is>
          <t>East</t>
        </is>
      </c>
      <c r="F2737" t="inlineStr">
        <is>
          <t>P0084</t>
        </is>
      </c>
      <c r="G2737" t="inlineStr">
        <is>
          <t>Prod_0084</t>
        </is>
      </c>
      <c r="H2737" t="inlineStr">
        <is>
          <t>Beverages</t>
        </is>
      </c>
      <c r="I2737" t="n">
        <v>1</v>
      </c>
      <c r="J2737" t="n">
        <v>752.72</v>
      </c>
      <c r="K2737" t="n">
        <v>0.1</v>
      </c>
      <c r="L2737">
        <f>I2737*J2737*(1-K2737)</f>
        <v/>
      </c>
      <c r="M2737">
        <f>VLOOKUP(F2737,Products!A:D,4,FALSE)*I2737</f>
        <v/>
      </c>
      <c r="N2737">
        <f>L2737-M2737</f>
        <v/>
      </c>
    </row>
    <row r="2738">
      <c r="A2738" t="inlineStr">
        <is>
          <t>T1002736</t>
        </is>
      </c>
      <c r="B2738" t="inlineStr">
        <is>
          <t>2025-02-02</t>
        </is>
      </c>
      <c r="C2738" t="inlineStr">
        <is>
          <t>S036</t>
        </is>
      </c>
      <c r="D2738" t="inlineStr">
        <is>
          <t>Store_036</t>
        </is>
      </c>
      <c r="E2738" t="inlineStr">
        <is>
          <t>Central</t>
        </is>
      </c>
      <c r="F2738" t="inlineStr">
        <is>
          <t>P0184</t>
        </is>
      </c>
      <c r="G2738" t="inlineStr">
        <is>
          <t>Prod_0184</t>
        </is>
      </c>
      <c r="H2738" t="inlineStr">
        <is>
          <t>Beverages</t>
        </is>
      </c>
      <c r="I2738" t="n">
        <v>3</v>
      </c>
      <c r="J2738" t="n">
        <v>557.86</v>
      </c>
      <c r="K2738" t="n">
        <v>0</v>
      </c>
      <c r="L2738">
        <f>I2738*J2738*(1-K2738)</f>
        <v/>
      </c>
      <c r="M2738">
        <f>VLOOKUP(F2738,Products!A:D,4,FALSE)*I2738</f>
        <v/>
      </c>
      <c r="N2738">
        <f>L2738-M2738</f>
        <v/>
      </c>
    </row>
    <row r="2739">
      <c r="A2739" t="inlineStr">
        <is>
          <t>T1002737</t>
        </is>
      </c>
      <c r="B2739" t="inlineStr">
        <is>
          <t>2025-09-16</t>
        </is>
      </c>
      <c r="C2739" t="inlineStr">
        <is>
          <t>S002</t>
        </is>
      </c>
      <c r="D2739" t="inlineStr">
        <is>
          <t>Store_002</t>
        </is>
      </c>
      <c r="E2739" t="inlineStr">
        <is>
          <t>South</t>
        </is>
      </c>
      <c r="F2739" t="inlineStr">
        <is>
          <t>P0034</t>
        </is>
      </c>
      <c r="G2739" t="inlineStr">
        <is>
          <t>Prod_0034</t>
        </is>
      </c>
      <c r="H2739" t="inlineStr">
        <is>
          <t>Toys</t>
        </is>
      </c>
      <c r="I2739" t="n">
        <v>9</v>
      </c>
      <c r="J2739" t="n">
        <v>540.89</v>
      </c>
      <c r="K2739" t="n">
        <v>0.15</v>
      </c>
      <c r="L2739">
        <f>I2739*J2739*(1-K2739)</f>
        <v/>
      </c>
      <c r="M2739">
        <f>VLOOKUP(F2739,Products!A:D,4,FALSE)*I2739</f>
        <v/>
      </c>
      <c r="N2739">
        <f>L2739-M2739</f>
        <v/>
      </c>
    </row>
    <row r="2740">
      <c r="A2740" t="inlineStr">
        <is>
          <t>T1002738</t>
        </is>
      </c>
      <c r="B2740" t="inlineStr">
        <is>
          <t>2025-06-23</t>
        </is>
      </c>
      <c r="C2740" t="inlineStr">
        <is>
          <t>S021</t>
        </is>
      </c>
      <c r="D2740" t="inlineStr">
        <is>
          <t>Store_021</t>
        </is>
      </c>
      <c r="E2740" t="inlineStr">
        <is>
          <t>North</t>
        </is>
      </c>
      <c r="F2740" t="inlineStr">
        <is>
          <t>P0090</t>
        </is>
      </c>
      <c r="G2740" t="inlineStr">
        <is>
          <t>Prod_0090</t>
        </is>
      </c>
      <c r="H2740" t="inlineStr">
        <is>
          <t>Toys</t>
        </is>
      </c>
      <c r="I2740" t="n">
        <v>9</v>
      </c>
      <c r="J2740" t="n">
        <v>396.34</v>
      </c>
      <c r="K2740" t="n">
        <v>0.05</v>
      </c>
      <c r="L2740">
        <f>I2740*J2740*(1-K2740)</f>
        <v/>
      </c>
      <c r="M2740">
        <f>VLOOKUP(F2740,Products!A:D,4,FALSE)*I2740</f>
        <v/>
      </c>
      <c r="N2740">
        <f>L2740-M2740</f>
        <v/>
      </c>
    </row>
    <row r="2741">
      <c r="A2741" t="inlineStr">
        <is>
          <t>T1002739</t>
        </is>
      </c>
      <c r="B2741" t="inlineStr">
        <is>
          <t>2024-11-07</t>
        </is>
      </c>
      <c r="C2741" t="inlineStr">
        <is>
          <t>S042</t>
        </is>
      </c>
      <c r="D2741" t="inlineStr">
        <is>
          <t>Store_042</t>
        </is>
      </c>
      <c r="E2741" t="inlineStr">
        <is>
          <t>Central</t>
        </is>
      </c>
      <c r="F2741" t="inlineStr">
        <is>
          <t>P0043</t>
        </is>
      </c>
      <c r="G2741" t="inlineStr">
        <is>
          <t>Prod_0043</t>
        </is>
      </c>
      <c r="H2741" t="inlineStr">
        <is>
          <t>Food</t>
        </is>
      </c>
      <c r="I2741" t="n">
        <v>2</v>
      </c>
      <c r="J2741" t="n">
        <v>198.03</v>
      </c>
      <c r="K2741" t="n">
        <v>0.05</v>
      </c>
      <c r="L2741">
        <f>I2741*J2741*(1-K2741)</f>
        <v/>
      </c>
      <c r="M2741">
        <f>VLOOKUP(F2741,Products!A:D,4,FALSE)*I2741</f>
        <v/>
      </c>
      <c r="N2741">
        <f>L2741-M2741</f>
        <v/>
      </c>
    </row>
    <row r="2742">
      <c r="A2742" t="inlineStr">
        <is>
          <t>T1002740</t>
        </is>
      </c>
      <c r="B2742" t="inlineStr">
        <is>
          <t>2024-02-11</t>
        </is>
      </c>
      <c r="C2742" t="inlineStr">
        <is>
          <t>S009</t>
        </is>
      </c>
      <c r="D2742" t="inlineStr">
        <is>
          <t>Store_009</t>
        </is>
      </c>
      <c r="E2742" t="inlineStr">
        <is>
          <t>Central</t>
        </is>
      </c>
      <c r="F2742" t="inlineStr">
        <is>
          <t>P0187</t>
        </is>
      </c>
      <c r="G2742" t="inlineStr">
        <is>
          <t>Prod_0187</t>
        </is>
      </c>
      <c r="H2742" t="inlineStr">
        <is>
          <t>Food</t>
        </is>
      </c>
      <c r="I2742" t="n">
        <v>6</v>
      </c>
      <c r="J2742" t="n">
        <v>664.13</v>
      </c>
      <c r="K2742" t="n">
        <v>0.05</v>
      </c>
      <c r="L2742">
        <f>I2742*J2742*(1-K2742)</f>
        <v/>
      </c>
      <c r="M2742">
        <f>VLOOKUP(F2742,Products!A:D,4,FALSE)*I2742</f>
        <v/>
      </c>
      <c r="N2742">
        <f>L2742-M2742</f>
        <v/>
      </c>
    </row>
    <row r="2743">
      <c r="A2743" t="inlineStr">
        <is>
          <t>T1002741</t>
        </is>
      </c>
      <c r="B2743" t="inlineStr">
        <is>
          <t>2025-04-20</t>
        </is>
      </c>
      <c r="C2743" t="inlineStr">
        <is>
          <t>S010</t>
        </is>
      </c>
      <c r="D2743" t="inlineStr">
        <is>
          <t>Store_010</t>
        </is>
      </c>
      <c r="E2743" t="inlineStr">
        <is>
          <t>North</t>
        </is>
      </c>
      <c r="F2743" t="inlineStr">
        <is>
          <t>P0185</t>
        </is>
      </c>
      <c r="G2743" t="inlineStr">
        <is>
          <t>Prod_0185</t>
        </is>
      </c>
      <c r="H2743" t="inlineStr">
        <is>
          <t>Food</t>
        </is>
      </c>
      <c r="I2743" t="n">
        <v>9</v>
      </c>
      <c r="J2743" t="n">
        <v>375.79</v>
      </c>
      <c r="K2743" t="n">
        <v>0</v>
      </c>
      <c r="L2743">
        <f>I2743*J2743*(1-K2743)</f>
        <v/>
      </c>
      <c r="M2743">
        <f>VLOOKUP(F2743,Products!A:D,4,FALSE)*I2743</f>
        <v/>
      </c>
      <c r="N2743">
        <f>L2743-M2743</f>
        <v/>
      </c>
    </row>
    <row r="2744">
      <c r="A2744" t="inlineStr">
        <is>
          <t>T1002742</t>
        </is>
      </c>
      <c r="B2744" t="inlineStr">
        <is>
          <t>2023-09-06</t>
        </is>
      </c>
      <c r="C2744" t="inlineStr">
        <is>
          <t>S028</t>
        </is>
      </c>
      <c r="D2744" t="inlineStr">
        <is>
          <t>Store_028</t>
        </is>
      </c>
      <c r="E2744" t="inlineStr">
        <is>
          <t>North</t>
        </is>
      </c>
      <c r="F2744" t="inlineStr">
        <is>
          <t>P0158</t>
        </is>
      </c>
      <c r="G2744" t="inlineStr">
        <is>
          <t>Prod_0158</t>
        </is>
      </c>
      <c r="H2744" t="inlineStr">
        <is>
          <t>Beverages</t>
        </is>
      </c>
      <c r="I2744" t="n">
        <v>6</v>
      </c>
      <c r="J2744" t="n">
        <v>297.33</v>
      </c>
      <c r="K2744" t="n">
        <v>0</v>
      </c>
      <c r="L2744">
        <f>I2744*J2744*(1-K2744)</f>
        <v/>
      </c>
      <c r="M2744">
        <f>VLOOKUP(F2744,Products!A:D,4,FALSE)*I2744</f>
        <v/>
      </c>
      <c r="N2744">
        <f>L2744-M2744</f>
        <v/>
      </c>
    </row>
    <row r="2745">
      <c r="A2745" t="inlineStr">
        <is>
          <t>T1002743</t>
        </is>
      </c>
      <c r="B2745" t="inlineStr">
        <is>
          <t>2024-02-21</t>
        </is>
      </c>
      <c r="C2745" t="inlineStr">
        <is>
          <t>S014</t>
        </is>
      </c>
      <c r="D2745" t="inlineStr">
        <is>
          <t>Store_014</t>
        </is>
      </c>
      <c r="E2745" t="inlineStr">
        <is>
          <t>West</t>
        </is>
      </c>
      <c r="F2745" t="inlineStr">
        <is>
          <t>P0125</t>
        </is>
      </c>
      <c r="G2745" t="inlineStr">
        <is>
          <t>Prod_0125</t>
        </is>
      </c>
      <c r="H2745" t="inlineStr">
        <is>
          <t>Toys</t>
        </is>
      </c>
      <c r="I2745" t="n">
        <v>8</v>
      </c>
      <c r="J2745" t="n">
        <v>318.22</v>
      </c>
      <c r="K2745" t="n">
        <v>0</v>
      </c>
      <c r="L2745">
        <f>I2745*J2745*(1-K2745)</f>
        <v/>
      </c>
      <c r="M2745">
        <f>VLOOKUP(F2745,Products!A:D,4,FALSE)*I2745</f>
        <v/>
      </c>
      <c r="N2745">
        <f>L2745-M2745</f>
        <v/>
      </c>
    </row>
    <row r="2746">
      <c r="A2746" t="inlineStr">
        <is>
          <t>T1002744</t>
        </is>
      </c>
      <c r="B2746" t="inlineStr">
        <is>
          <t>2024-12-21</t>
        </is>
      </c>
      <c r="C2746" t="inlineStr">
        <is>
          <t>S001</t>
        </is>
      </c>
      <c r="D2746" t="inlineStr">
        <is>
          <t>Store_001</t>
        </is>
      </c>
      <c r="E2746" t="inlineStr">
        <is>
          <t>West</t>
        </is>
      </c>
      <c r="F2746" t="inlineStr">
        <is>
          <t>P0018</t>
        </is>
      </c>
      <c r="G2746" t="inlineStr">
        <is>
          <t>Prod_0018</t>
        </is>
      </c>
      <c r="H2746" t="inlineStr">
        <is>
          <t>Food</t>
        </is>
      </c>
      <c r="I2746" t="n">
        <v>5</v>
      </c>
      <c r="J2746" t="n">
        <v>898.1900000000001</v>
      </c>
      <c r="K2746" t="n">
        <v>0</v>
      </c>
      <c r="L2746">
        <f>I2746*J2746*(1-K2746)</f>
        <v/>
      </c>
      <c r="M2746">
        <f>VLOOKUP(F2746,Products!A:D,4,FALSE)*I2746</f>
        <v/>
      </c>
      <c r="N2746">
        <f>L2746-M2746</f>
        <v/>
      </c>
    </row>
    <row r="2747">
      <c r="A2747" t="inlineStr">
        <is>
          <t>T1002745</t>
        </is>
      </c>
      <c r="B2747" t="inlineStr">
        <is>
          <t>2023-08-09</t>
        </is>
      </c>
      <c r="C2747" t="inlineStr">
        <is>
          <t>S033</t>
        </is>
      </c>
      <c r="D2747" t="inlineStr">
        <is>
          <t>Store_033</t>
        </is>
      </c>
      <c r="E2747" t="inlineStr">
        <is>
          <t>North</t>
        </is>
      </c>
      <c r="F2747" t="inlineStr">
        <is>
          <t>P0085</t>
        </is>
      </c>
      <c r="G2747" t="inlineStr">
        <is>
          <t>Prod_0085</t>
        </is>
      </c>
      <c r="H2747" t="inlineStr">
        <is>
          <t>Food</t>
        </is>
      </c>
      <c r="I2747" t="n">
        <v>6</v>
      </c>
      <c r="J2747" t="n">
        <v>470.16</v>
      </c>
      <c r="K2747" t="n">
        <v>0.05</v>
      </c>
      <c r="L2747">
        <f>I2747*J2747*(1-K2747)</f>
        <v/>
      </c>
      <c r="M2747">
        <f>VLOOKUP(F2747,Products!A:D,4,FALSE)*I2747</f>
        <v/>
      </c>
      <c r="N2747">
        <f>L2747-M2747</f>
        <v/>
      </c>
    </row>
    <row r="2748">
      <c r="A2748" t="inlineStr">
        <is>
          <t>T1002746</t>
        </is>
      </c>
      <c r="B2748" t="inlineStr">
        <is>
          <t>2023-11-17</t>
        </is>
      </c>
      <c r="C2748" t="inlineStr">
        <is>
          <t>S003</t>
        </is>
      </c>
      <c r="D2748" t="inlineStr">
        <is>
          <t>Store_003</t>
        </is>
      </c>
      <c r="E2748" t="inlineStr">
        <is>
          <t>North</t>
        </is>
      </c>
      <c r="F2748" t="inlineStr">
        <is>
          <t>P0005</t>
        </is>
      </c>
      <c r="G2748" t="inlineStr">
        <is>
          <t>Prod_0005</t>
        </is>
      </c>
      <c r="H2748" t="inlineStr">
        <is>
          <t>Beverages</t>
        </is>
      </c>
      <c r="I2748" t="n">
        <v>9</v>
      </c>
      <c r="J2748" t="n">
        <v>153.25</v>
      </c>
      <c r="K2748" t="n">
        <v>0</v>
      </c>
      <c r="L2748">
        <f>I2748*J2748*(1-K2748)</f>
        <v/>
      </c>
      <c r="M2748">
        <f>VLOOKUP(F2748,Products!A:D,4,FALSE)*I2748</f>
        <v/>
      </c>
      <c r="N2748">
        <f>L2748-M2748</f>
        <v/>
      </c>
    </row>
    <row r="2749">
      <c r="A2749" t="inlineStr">
        <is>
          <t>T1002747</t>
        </is>
      </c>
      <c r="B2749" t="inlineStr">
        <is>
          <t>2023-01-25</t>
        </is>
      </c>
      <c r="C2749" t="inlineStr">
        <is>
          <t>S035</t>
        </is>
      </c>
      <c r="D2749" t="inlineStr">
        <is>
          <t>Store_035</t>
        </is>
      </c>
      <c r="E2749" t="inlineStr">
        <is>
          <t>Central</t>
        </is>
      </c>
      <c r="F2749" t="inlineStr">
        <is>
          <t>P0150</t>
        </is>
      </c>
      <c r="G2749" t="inlineStr">
        <is>
          <t>Prod_0150</t>
        </is>
      </c>
      <c r="H2749" t="inlineStr">
        <is>
          <t>Clothing</t>
        </is>
      </c>
      <c r="I2749" t="n">
        <v>8</v>
      </c>
      <c r="J2749" t="n">
        <v>333.14</v>
      </c>
      <c r="K2749" t="n">
        <v>0</v>
      </c>
      <c r="L2749">
        <f>I2749*J2749*(1-K2749)</f>
        <v/>
      </c>
      <c r="M2749">
        <f>VLOOKUP(F2749,Products!A:D,4,FALSE)*I2749</f>
        <v/>
      </c>
      <c r="N2749">
        <f>L2749-M2749</f>
        <v/>
      </c>
    </row>
    <row r="2750">
      <c r="A2750" t="inlineStr">
        <is>
          <t>T1002748</t>
        </is>
      </c>
      <c r="B2750" t="inlineStr">
        <is>
          <t>2025-04-08</t>
        </is>
      </c>
      <c r="C2750" t="inlineStr">
        <is>
          <t>S017</t>
        </is>
      </c>
      <c r="D2750" t="inlineStr">
        <is>
          <t>Store_017</t>
        </is>
      </c>
      <c r="E2750" t="inlineStr">
        <is>
          <t>South</t>
        </is>
      </c>
      <c r="F2750" t="inlineStr">
        <is>
          <t>P0168</t>
        </is>
      </c>
      <c r="G2750" t="inlineStr">
        <is>
          <t>Prod_0168</t>
        </is>
      </c>
      <c r="H2750" t="inlineStr">
        <is>
          <t>Electronics</t>
        </is>
      </c>
      <c r="I2750" t="n">
        <v>7</v>
      </c>
      <c r="J2750" t="n">
        <v>70.45</v>
      </c>
      <c r="K2750" t="n">
        <v>0</v>
      </c>
      <c r="L2750">
        <f>I2750*J2750*(1-K2750)</f>
        <v/>
      </c>
      <c r="M2750">
        <f>VLOOKUP(F2750,Products!A:D,4,FALSE)*I2750</f>
        <v/>
      </c>
      <c r="N2750">
        <f>L2750-M2750</f>
        <v/>
      </c>
    </row>
    <row r="2751">
      <c r="A2751" t="inlineStr">
        <is>
          <t>T1002749</t>
        </is>
      </c>
      <c r="B2751" t="inlineStr">
        <is>
          <t>2023-05-11</t>
        </is>
      </c>
      <c r="C2751" t="inlineStr">
        <is>
          <t>S028</t>
        </is>
      </c>
      <c r="D2751" t="inlineStr">
        <is>
          <t>Store_028</t>
        </is>
      </c>
      <c r="E2751" t="inlineStr">
        <is>
          <t>North</t>
        </is>
      </c>
      <c r="F2751" t="inlineStr">
        <is>
          <t>P0194</t>
        </is>
      </c>
      <c r="G2751" t="inlineStr">
        <is>
          <t>Prod_0194</t>
        </is>
      </c>
      <c r="H2751" t="inlineStr">
        <is>
          <t>Food</t>
        </is>
      </c>
      <c r="I2751" t="n">
        <v>9</v>
      </c>
      <c r="J2751" t="n">
        <v>519.65</v>
      </c>
      <c r="K2751" t="n">
        <v>0.1</v>
      </c>
      <c r="L2751">
        <f>I2751*J2751*(1-K2751)</f>
        <v/>
      </c>
      <c r="M2751">
        <f>VLOOKUP(F2751,Products!A:D,4,FALSE)*I2751</f>
        <v/>
      </c>
      <c r="N2751">
        <f>L2751-M2751</f>
        <v/>
      </c>
    </row>
    <row r="2752">
      <c r="A2752" t="inlineStr">
        <is>
          <t>T1002750</t>
        </is>
      </c>
      <c r="B2752" t="inlineStr">
        <is>
          <t>2023-12-26</t>
        </is>
      </c>
      <c r="C2752" t="inlineStr">
        <is>
          <t>S038</t>
        </is>
      </c>
      <c r="D2752" t="inlineStr">
        <is>
          <t>Store_038</t>
        </is>
      </c>
      <c r="E2752" t="inlineStr">
        <is>
          <t>East</t>
        </is>
      </c>
      <c r="F2752" t="inlineStr">
        <is>
          <t>P0160</t>
        </is>
      </c>
      <c r="G2752" t="inlineStr">
        <is>
          <t>Prod_0160</t>
        </is>
      </c>
      <c r="H2752" t="inlineStr">
        <is>
          <t>Food</t>
        </is>
      </c>
      <c r="I2752" t="n">
        <v>7</v>
      </c>
      <c r="J2752" t="n">
        <v>657.28</v>
      </c>
      <c r="K2752" t="n">
        <v>0.15</v>
      </c>
      <c r="L2752">
        <f>I2752*J2752*(1-K2752)</f>
        <v/>
      </c>
      <c r="M2752">
        <f>VLOOKUP(F2752,Products!A:D,4,FALSE)*I2752</f>
        <v/>
      </c>
      <c r="N2752">
        <f>L2752-M2752</f>
        <v/>
      </c>
    </row>
    <row r="2753">
      <c r="A2753" t="inlineStr">
        <is>
          <t>T1002751</t>
        </is>
      </c>
      <c r="B2753" t="inlineStr">
        <is>
          <t>2024-10-25</t>
        </is>
      </c>
      <c r="C2753" t="inlineStr">
        <is>
          <t>S005</t>
        </is>
      </c>
      <c r="D2753" t="inlineStr">
        <is>
          <t>Store_005</t>
        </is>
      </c>
      <c r="E2753" t="inlineStr">
        <is>
          <t>Central</t>
        </is>
      </c>
      <c r="F2753" t="inlineStr">
        <is>
          <t>P0077</t>
        </is>
      </c>
      <c r="G2753" t="inlineStr">
        <is>
          <t>Prod_0077</t>
        </is>
      </c>
      <c r="H2753" t="inlineStr">
        <is>
          <t>Beverages</t>
        </is>
      </c>
      <c r="I2753" t="n">
        <v>4</v>
      </c>
      <c r="J2753" t="n">
        <v>52.04</v>
      </c>
      <c r="K2753" t="n">
        <v>0</v>
      </c>
      <c r="L2753">
        <f>I2753*J2753*(1-K2753)</f>
        <v/>
      </c>
      <c r="M2753">
        <f>VLOOKUP(F2753,Products!A:D,4,FALSE)*I2753</f>
        <v/>
      </c>
      <c r="N2753">
        <f>L2753-M2753</f>
        <v/>
      </c>
    </row>
    <row r="2754">
      <c r="A2754" t="inlineStr">
        <is>
          <t>T1002752</t>
        </is>
      </c>
      <c r="B2754" t="inlineStr">
        <is>
          <t>2023-08-13</t>
        </is>
      </c>
      <c r="C2754" t="inlineStr">
        <is>
          <t>S011</t>
        </is>
      </c>
      <c r="D2754" t="inlineStr">
        <is>
          <t>Store_011</t>
        </is>
      </c>
      <c r="E2754" t="inlineStr">
        <is>
          <t>South</t>
        </is>
      </c>
      <c r="F2754" t="inlineStr">
        <is>
          <t>P0179</t>
        </is>
      </c>
      <c r="G2754" t="inlineStr">
        <is>
          <t>Prod_0179</t>
        </is>
      </c>
      <c r="H2754" t="inlineStr">
        <is>
          <t>Household</t>
        </is>
      </c>
      <c r="I2754" t="n">
        <v>7</v>
      </c>
      <c r="J2754" t="n">
        <v>243.99</v>
      </c>
      <c r="K2754" t="n">
        <v>0</v>
      </c>
      <c r="L2754">
        <f>I2754*J2754*(1-K2754)</f>
        <v/>
      </c>
      <c r="M2754">
        <f>VLOOKUP(F2754,Products!A:D,4,FALSE)*I2754</f>
        <v/>
      </c>
      <c r="N2754">
        <f>L2754-M2754</f>
        <v/>
      </c>
    </row>
    <row r="2755">
      <c r="A2755" t="inlineStr">
        <is>
          <t>T1002753</t>
        </is>
      </c>
      <c r="B2755" t="inlineStr">
        <is>
          <t>2025-09-17</t>
        </is>
      </c>
      <c r="C2755" t="inlineStr">
        <is>
          <t>S034</t>
        </is>
      </c>
      <c r="D2755" t="inlineStr">
        <is>
          <t>Store_034</t>
        </is>
      </c>
      <c r="E2755" t="inlineStr">
        <is>
          <t>Central</t>
        </is>
      </c>
      <c r="F2755" t="inlineStr">
        <is>
          <t>P0005</t>
        </is>
      </c>
      <c r="G2755" t="inlineStr">
        <is>
          <t>Prod_0005</t>
        </is>
      </c>
      <c r="H2755" t="inlineStr">
        <is>
          <t>Beverages</t>
        </is>
      </c>
      <c r="I2755" t="n">
        <v>2</v>
      </c>
      <c r="J2755" t="n">
        <v>148.56</v>
      </c>
      <c r="K2755" t="n">
        <v>0</v>
      </c>
      <c r="L2755">
        <f>I2755*J2755*(1-K2755)</f>
        <v/>
      </c>
      <c r="M2755">
        <f>VLOOKUP(F2755,Products!A:D,4,FALSE)*I2755</f>
        <v/>
      </c>
      <c r="N2755">
        <f>L2755-M2755</f>
        <v/>
      </c>
    </row>
    <row r="2756">
      <c r="A2756" t="inlineStr">
        <is>
          <t>T1002754</t>
        </is>
      </c>
      <c r="B2756" t="inlineStr">
        <is>
          <t>2024-11-25</t>
        </is>
      </c>
      <c r="C2756" t="inlineStr">
        <is>
          <t>S030</t>
        </is>
      </c>
      <c r="D2756" t="inlineStr">
        <is>
          <t>Store_030</t>
        </is>
      </c>
      <c r="E2756" t="inlineStr">
        <is>
          <t>North</t>
        </is>
      </c>
      <c r="F2756" t="inlineStr">
        <is>
          <t>P0143</t>
        </is>
      </c>
      <c r="G2756" t="inlineStr">
        <is>
          <t>Prod_0143</t>
        </is>
      </c>
      <c r="H2756" t="inlineStr">
        <is>
          <t>Electronics</t>
        </is>
      </c>
      <c r="I2756" t="n">
        <v>9</v>
      </c>
      <c r="J2756" t="n">
        <v>301</v>
      </c>
      <c r="K2756" t="n">
        <v>0</v>
      </c>
      <c r="L2756">
        <f>I2756*J2756*(1-K2756)</f>
        <v/>
      </c>
      <c r="M2756">
        <f>VLOOKUP(F2756,Products!A:D,4,FALSE)*I2756</f>
        <v/>
      </c>
      <c r="N2756">
        <f>L2756-M2756</f>
        <v/>
      </c>
    </row>
    <row r="2757">
      <c r="A2757" t="inlineStr">
        <is>
          <t>T1002755</t>
        </is>
      </c>
      <c r="B2757" t="inlineStr">
        <is>
          <t>2025-01-03</t>
        </is>
      </c>
      <c r="C2757" t="inlineStr">
        <is>
          <t>S026</t>
        </is>
      </c>
      <c r="D2757" t="inlineStr">
        <is>
          <t>Store_026</t>
        </is>
      </c>
      <c r="E2757" t="inlineStr">
        <is>
          <t>North</t>
        </is>
      </c>
      <c r="F2757" t="inlineStr">
        <is>
          <t>P0164</t>
        </is>
      </c>
      <c r="G2757" t="inlineStr">
        <is>
          <t>Prod_0164</t>
        </is>
      </c>
      <c r="H2757" t="inlineStr">
        <is>
          <t>Food</t>
        </is>
      </c>
      <c r="I2757" t="n">
        <v>7</v>
      </c>
      <c r="J2757" t="n">
        <v>571</v>
      </c>
      <c r="K2757" t="n">
        <v>0</v>
      </c>
      <c r="L2757">
        <f>I2757*J2757*(1-K2757)</f>
        <v/>
      </c>
      <c r="M2757">
        <f>VLOOKUP(F2757,Products!A:D,4,FALSE)*I2757</f>
        <v/>
      </c>
      <c r="N2757">
        <f>L2757-M2757</f>
        <v/>
      </c>
    </row>
    <row r="2758">
      <c r="A2758" t="inlineStr">
        <is>
          <t>T1002756</t>
        </is>
      </c>
      <c r="B2758" t="inlineStr">
        <is>
          <t>2023-04-26</t>
        </is>
      </c>
      <c r="C2758" t="inlineStr">
        <is>
          <t>S004</t>
        </is>
      </c>
      <c r="D2758" t="inlineStr">
        <is>
          <t>Store_004</t>
        </is>
      </c>
      <c r="E2758" t="inlineStr">
        <is>
          <t>Central</t>
        </is>
      </c>
      <c r="F2758" t="inlineStr">
        <is>
          <t>P0111</t>
        </is>
      </c>
      <c r="G2758" t="inlineStr">
        <is>
          <t>Prod_0111</t>
        </is>
      </c>
      <c r="H2758" t="inlineStr">
        <is>
          <t>Clothing</t>
        </is>
      </c>
      <c r="I2758" t="n">
        <v>8</v>
      </c>
      <c r="J2758" t="n">
        <v>617.12</v>
      </c>
      <c r="K2758" t="n">
        <v>0.1</v>
      </c>
      <c r="L2758">
        <f>I2758*J2758*(1-K2758)</f>
        <v/>
      </c>
      <c r="M2758">
        <f>VLOOKUP(F2758,Products!A:D,4,FALSE)*I2758</f>
        <v/>
      </c>
      <c r="N2758">
        <f>L2758-M2758</f>
        <v/>
      </c>
    </row>
    <row r="2759">
      <c r="A2759" t="inlineStr">
        <is>
          <t>T1002757</t>
        </is>
      </c>
      <c r="B2759" t="inlineStr">
        <is>
          <t>2024-08-15</t>
        </is>
      </c>
      <c r="C2759" t="inlineStr">
        <is>
          <t>S034</t>
        </is>
      </c>
      <c r="D2759" t="inlineStr">
        <is>
          <t>Store_034</t>
        </is>
      </c>
      <c r="E2759" t="inlineStr">
        <is>
          <t>Central</t>
        </is>
      </c>
      <c r="F2759" t="inlineStr">
        <is>
          <t>P0036</t>
        </is>
      </c>
      <c r="G2759" t="inlineStr">
        <is>
          <t>Prod_0036</t>
        </is>
      </c>
      <c r="H2759" t="inlineStr">
        <is>
          <t>Clothing</t>
        </is>
      </c>
      <c r="I2759" t="n">
        <v>8</v>
      </c>
      <c r="J2759" t="n">
        <v>409.58</v>
      </c>
      <c r="K2759" t="n">
        <v>0</v>
      </c>
      <c r="L2759">
        <f>I2759*J2759*(1-K2759)</f>
        <v/>
      </c>
      <c r="M2759">
        <f>VLOOKUP(F2759,Products!A:D,4,FALSE)*I2759</f>
        <v/>
      </c>
      <c r="N2759">
        <f>L2759-M2759</f>
        <v/>
      </c>
    </row>
    <row r="2760">
      <c r="A2760" t="inlineStr">
        <is>
          <t>T1002758</t>
        </is>
      </c>
      <c r="B2760" t="inlineStr">
        <is>
          <t>2023-02-05</t>
        </is>
      </c>
      <c r="C2760" t="inlineStr">
        <is>
          <t>S041</t>
        </is>
      </c>
      <c r="D2760" t="inlineStr">
        <is>
          <t>Store_041</t>
        </is>
      </c>
      <c r="E2760" t="inlineStr">
        <is>
          <t>East</t>
        </is>
      </c>
      <c r="F2760" t="inlineStr">
        <is>
          <t>P0147</t>
        </is>
      </c>
      <c r="G2760" t="inlineStr">
        <is>
          <t>Prod_0147</t>
        </is>
      </c>
      <c r="H2760" t="inlineStr">
        <is>
          <t>Stationery</t>
        </is>
      </c>
      <c r="I2760" t="n">
        <v>8</v>
      </c>
      <c r="J2760" t="n">
        <v>512.53</v>
      </c>
      <c r="K2760" t="n">
        <v>0</v>
      </c>
      <c r="L2760">
        <f>I2760*J2760*(1-K2760)</f>
        <v/>
      </c>
      <c r="M2760">
        <f>VLOOKUP(F2760,Products!A:D,4,FALSE)*I2760</f>
        <v/>
      </c>
      <c r="N2760">
        <f>L2760-M2760</f>
        <v/>
      </c>
    </row>
    <row r="2761">
      <c r="A2761" t="inlineStr">
        <is>
          <t>T1002759</t>
        </is>
      </c>
      <c r="B2761" t="inlineStr">
        <is>
          <t>2023-07-15</t>
        </is>
      </c>
      <c r="C2761" t="inlineStr">
        <is>
          <t>S001</t>
        </is>
      </c>
      <c r="D2761" t="inlineStr">
        <is>
          <t>Store_001</t>
        </is>
      </c>
      <c r="E2761" t="inlineStr">
        <is>
          <t>West</t>
        </is>
      </c>
      <c r="F2761" t="inlineStr">
        <is>
          <t>P0168</t>
        </is>
      </c>
      <c r="G2761" t="inlineStr">
        <is>
          <t>Prod_0168</t>
        </is>
      </c>
      <c r="H2761" t="inlineStr">
        <is>
          <t>Electronics</t>
        </is>
      </c>
      <c r="I2761" t="n">
        <v>9</v>
      </c>
      <c r="J2761" t="n">
        <v>73.18000000000001</v>
      </c>
      <c r="K2761" t="n">
        <v>0</v>
      </c>
      <c r="L2761">
        <f>I2761*J2761*(1-K2761)</f>
        <v/>
      </c>
      <c r="M2761">
        <f>VLOOKUP(F2761,Products!A:D,4,FALSE)*I2761</f>
        <v/>
      </c>
      <c r="N2761">
        <f>L2761-M2761</f>
        <v/>
      </c>
    </row>
    <row r="2762">
      <c r="A2762" t="inlineStr">
        <is>
          <t>T1002760</t>
        </is>
      </c>
      <c r="B2762" t="inlineStr">
        <is>
          <t>2024-06-07</t>
        </is>
      </c>
      <c r="C2762" t="inlineStr">
        <is>
          <t>S020</t>
        </is>
      </c>
      <c r="D2762" t="inlineStr">
        <is>
          <t>Store_020</t>
        </is>
      </c>
      <c r="E2762" t="inlineStr">
        <is>
          <t>West</t>
        </is>
      </c>
      <c r="F2762" t="inlineStr">
        <is>
          <t>P0123</t>
        </is>
      </c>
      <c r="G2762" t="inlineStr">
        <is>
          <t>Prod_0123</t>
        </is>
      </c>
      <c r="H2762" t="inlineStr">
        <is>
          <t>Food</t>
        </is>
      </c>
      <c r="I2762" t="n">
        <v>2</v>
      </c>
      <c r="J2762" t="n">
        <v>727.3200000000001</v>
      </c>
      <c r="K2762" t="n">
        <v>0.1</v>
      </c>
      <c r="L2762">
        <f>I2762*J2762*(1-K2762)</f>
        <v/>
      </c>
      <c r="M2762">
        <f>VLOOKUP(F2762,Products!A:D,4,FALSE)*I2762</f>
        <v/>
      </c>
      <c r="N2762">
        <f>L2762-M2762</f>
        <v/>
      </c>
    </row>
    <row r="2763">
      <c r="A2763" t="inlineStr">
        <is>
          <t>T1002761</t>
        </is>
      </c>
      <c r="B2763" t="inlineStr">
        <is>
          <t>2024-11-23</t>
        </is>
      </c>
      <c r="C2763" t="inlineStr">
        <is>
          <t>S025</t>
        </is>
      </c>
      <c r="D2763" t="inlineStr">
        <is>
          <t>Store_025</t>
        </is>
      </c>
      <c r="E2763" t="inlineStr">
        <is>
          <t>Central</t>
        </is>
      </c>
      <c r="F2763" t="inlineStr">
        <is>
          <t>P0072</t>
        </is>
      </c>
      <c r="G2763" t="inlineStr">
        <is>
          <t>Prod_0072</t>
        </is>
      </c>
      <c r="H2763" t="inlineStr">
        <is>
          <t>Food</t>
        </is>
      </c>
      <c r="I2763" t="n">
        <v>5</v>
      </c>
      <c r="J2763" t="n">
        <v>571.13</v>
      </c>
      <c r="K2763" t="n">
        <v>0</v>
      </c>
      <c r="L2763">
        <f>I2763*J2763*(1-K2763)</f>
        <v/>
      </c>
      <c r="M2763">
        <f>VLOOKUP(F2763,Products!A:D,4,FALSE)*I2763</f>
        <v/>
      </c>
      <c r="N2763">
        <f>L2763-M2763</f>
        <v/>
      </c>
    </row>
    <row r="2764">
      <c r="A2764" t="inlineStr">
        <is>
          <t>T1002762</t>
        </is>
      </c>
      <c r="B2764" t="inlineStr">
        <is>
          <t>2025-01-09</t>
        </is>
      </c>
      <c r="C2764" t="inlineStr">
        <is>
          <t>S009</t>
        </is>
      </c>
      <c r="D2764" t="inlineStr">
        <is>
          <t>Store_009</t>
        </is>
      </c>
      <c r="E2764" t="inlineStr">
        <is>
          <t>Central</t>
        </is>
      </c>
      <c r="F2764" t="inlineStr">
        <is>
          <t>P0118</t>
        </is>
      </c>
      <c r="G2764" t="inlineStr">
        <is>
          <t>Prod_0118</t>
        </is>
      </c>
      <c r="H2764" t="inlineStr">
        <is>
          <t>Toys</t>
        </is>
      </c>
      <c r="I2764" t="n">
        <v>6</v>
      </c>
      <c r="J2764" t="n">
        <v>801.3099999999999</v>
      </c>
      <c r="K2764" t="n">
        <v>0</v>
      </c>
      <c r="L2764">
        <f>I2764*J2764*(1-K2764)</f>
        <v/>
      </c>
      <c r="M2764">
        <f>VLOOKUP(F2764,Products!A:D,4,FALSE)*I2764</f>
        <v/>
      </c>
      <c r="N2764">
        <f>L2764-M2764</f>
        <v/>
      </c>
    </row>
    <row r="2765">
      <c r="A2765" t="inlineStr">
        <is>
          <t>T1002763</t>
        </is>
      </c>
      <c r="B2765" t="inlineStr">
        <is>
          <t>2023-10-27</t>
        </is>
      </c>
      <c r="C2765" t="inlineStr">
        <is>
          <t>S017</t>
        </is>
      </c>
      <c r="D2765" t="inlineStr">
        <is>
          <t>Store_017</t>
        </is>
      </c>
      <c r="E2765" t="inlineStr">
        <is>
          <t>South</t>
        </is>
      </c>
      <c r="F2765" t="inlineStr">
        <is>
          <t>P0165</t>
        </is>
      </c>
      <c r="G2765" t="inlineStr">
        <is>
          <t>Prod_0165</t>
        </is>
      </c>
      <c r="H2765" t="inlineStr">
        <is>
          <t>Clothing</t>
        </is>
      </c>
      <c r="I2765" t="n">
        <v>7</v>
      </c>
      <c r="J2765" t="n">
        <v>541.61</v>
      </c>
      <c r="K2765" t="n">
        <v>0.15</v>
      </c>
      <c r="L2765">
        <f>I2765*J2765*(1-K2765)</f>
        <v/>
      </c>
      <c r="M2765">
        <f>VLOOKUP(F2765,Products!A:D,4,FALSE)*I2765</f>
        <v/>
      </c>
      <c r="N2765">
        <f>L2765-M2765</f>
        <v/>
      </c>
    </row>
    <row r="2766">
      <c r="A2766" t="inlineStr">
        <is>
          <t>T1002764</t>
        </is>
      </c>
      <c r="B2766" t="inlineStr">
        <is>
          <t>2024-02-12</t>
        </is>
      </c>
      <c r="C2766" t="inlineStr">
        <is>
          <t>S009</t>
        </is>
      </c>
      <c r="D2766" t="inlineStr">
        <is>
          <t>Store_009</t>
        </is>
      </c>
      <c r="E2766" t="inlineStr">
        <is>
          <t>Central</t>
        </is>
      </c>
      <c r="F2766" t="inlineStr">
        <is>
          <t>P0044</t>
        </is>
      </c>
      <c r="G2766" t="inlineStr">
        <is>
          <t>Prod_0044</t>
        </is>
      </c>
      <c r="H2766" t="inlineStr">
        <is>
          <t>Food</t>
        </is>
      </c>
      <c r="I2766" t="n">
        <v>2</v>
      </c>
      <c r="J2766" t="n">
        <v>275.32</v>
      </c>
      <c r="K2766" t="n">
        <v>0</v>
      </c>
      <c r="L2766">
        <f>I2766*J2766*(1-K2766)</f>
        <v/>
      </c>
      <c r="M2766">
        <f>VLOOKUP(F2766,Products!A:D,4,FALSE)*I2766</f>
        <v/>
      </c>
      <c r="N2766">
        <f>L2766-M2766</f>
        <v/>
      </c>
    </row>
    <row r="2767">
      <c r="A2767" t="inlineStr">
        <is>
          <t>T1002765</t>
        </is>
      </c>
      <c r="B2767" t="inlineStr">
        <is>
          <t>2023-08-26</t>
        </is>
      </c>
      <c r="C2767" t="inlineStr">
        <is>
          <t>S047</t>
        </is>
      </c>
      <c r="D2767" t="inlineStr">
        <is>
          <t>Store_047</t>
        </is>
      </c>
      <c r="E2767" t="inlineStr">
        <is>
          <t>North</t>
        </is>
      </c>
      <c r="F2767" t="inlineStr">
        <is>
          <t>P0198</t>
        </is>
      </c>
      <c r="G2767" t="inlineStr">
        <is>
          <t>Prod_0198</t>
        </is>
      </c>
      <c r="H2767" t="inlineStr">
        <is>
          <t>Beverages</t>
        </is>
      </c>
      <c r="I2767" t="n">
        <v>9</v>
      </c>
      <c r="J2767" t="n">
        <v>859.1900000000001</v>
      </c>
      <c r="K2767" t="n">
        <v>0.1</v>
      </c>
      <c r="L2767">
        <f>I2767*J2767*(1-K2767)</f>
        <v/>
      </c>
      <c r="M2767">
        <f>VLOOKUP(F2767,Products!A:D,4,FALSE)*I2767</f>
        <v/>
      </c>
      <c r="N2767">
        <f>L2767-M2767</f>
        <v/>
      </c>
    </row>
    <row r="2768">
      <c r="A2768" t="inlineStr">
        <is>
          <t>T1002766</t>
        </is>
      </c>
      <c r="B2768" t="inlineStr">
        <is>
          <t>2024-05-28</t>
        </is>
      </c>
      <c r="C2768" t="inlineStr">
        <is>
          <t>S050</t>
        </is>
      </c>
      <c r="D2768" t="inlineStr">
        <is>
          <t>Store_050</t>
        </is>
      </c>
      <c r="E2768" t="inlineStr">
        <is>
          <t>South</t>
        </is>
      </c>
      <c r="F2768" t="inlineStr">
        <is>
          <t>P0200</t>
        </is>
      </c>
      <c r="G2768" t="inlineStr">
        <is>
          <t>Prod_0200</t>
        </is>
      </c>
      <c r="H2768" t="inlineStr">
        <is>
          <t>Electronics</t>
        </is>
      </c>
      <c r="I2768" t="n">
        <v>7</v>
      </c>
      <c r="J2768" t="n">
        <v>343.96</v>
      </c>
      <c r="K2768" t="n">
        <v>0</v>
      </c>
      <c r="L2768">
        <f>I2768*J2768*(1-K2768)</f>
        <v/>
      </c>
      <c r="M2768">
        <f>VLOOKUP(F2768,Products!A:D,4,FALSE)*I2768</f>
        <v/>
      </c>
      <c r="N2768">
        <f>L2768-M2768</f>
        <v/>
      </c>
    </row>
    <row r="2769">
      <c r="A2769" t="inlineStr">
        <is>
          <t>T1002767</t>
        </is>
      </c>
      <c r="B2769" t="inlineStr">
        <is>
          <t>2024-05-27</t>
        </is>
      </c>
      <c r="C2769" t="inlineStr">
        <is>
          <t>S011</t>
        </is>
      </c>
      <c r="D2769" t="inlineStr">
        <is>
          <t>Store_011</t>
        </is>
      </c>
      <c r="E2769" t="inlineStr">
        <is>
          <t>South</t>
        </is>
      </c>
      <c r="F2769" t="inlineStr">
        <is>
          <t>P0149</t>
        </is>
      </c>
      <c r="G2769" t="inlineStr">
        <is>
          <t>Prod_0149</t>
        </is>
      </c>
      <c r="H2769" t="inlineStr">
        <is>
          <t>Toys</t>
        </is>
      </c>
      <c r="I2769" t="n">
        <v>7</v>
      </c>
      <c r="J2769" t="n">
        <v>70.84999999999999</v>
      </c>
      <c r="K2769" t="n">
        <v>0.1</v>
      </c>
      <c r="L2769">
        <f>I2769*J2769*(1-K2769)</f>
        <v/>
      </c>
      <c r="M2769">
        <f>VLOOKUP(F2769,Products!A:D,4,FALSE)*I2769</f>
        <v/>
      </c>
      <c r="N2769">
        <f>L2769-M2769</f>
        <v/>
      </c>
    </row>
    <row r="2770">
      <c r="A2770" t="inlineStr">
        <is>
          <t>T1002768</t>
        </is>
      </c>
      <c r="B2770" t="inlineStr">
        <is>
          <t>2025-03-18</t>
        </is>
      </c>
      <c r="C2770" t="inlineStr">
        <is>
          <t>S004</t>
        </is>
      </c>
      <c r="D2770" t="inlineStr">
        <is>
          <t>Store_004</t>
        </is>
      </c>
      <c r="E2770" t="inlineStr">
        <is>
          <t>Central</t>
        </is>
      </c>
      <c r="F2770" t="inlineStr">
        <is>
          <t>P0131</t>
        </is>
      </c>
      <c r="G2770" t="inlineStr">
        <is>
          <t>Prod_0131</t>
        </is>
      </c>
      <c r="H2770" t="inlineStr">
        <is>
          <t>Beverages</t>
        </is>
      </c>
      <c r="I2770" t="n">
        <v>9</v>
      </c>
      <c r="J2770" t="n">
        <v>349.62</v>
      </c>
      <c r="K2770" t="n">
        <v>0.05</v>
      </c>
      <c r="L2770">
        <f>I2770*J2770*(1-K2770)</f>
        <v/>
      </c>
      <c r="M2770">
        <f>VLOOKUP(F2770,Products!A:D,4,FALSE)*I2770</f>
        <v/>
      </c>
      <c r="N2770">
        <f>L2770-M2770</f>
        <v/>
      </c>
    </row>
    <row r="2771">
      <c r="A2771" t="inlineStr">
        <is>
          <t>T1002769</t>
        </is>
      </c>
      <c r="B2771" t="inlineStr">
        <is>
          <t>2024-12-22</t>
        </is>
      </c>
      <c r="C2771" t="inlineStr">
        <is>
          <t>S006</t>
        </is>
      </c>
      <c r="D2771" t="inlineStr">
        <is>
          <t>Store_006</t>
        </is>
      </c>
      <c r="E2771" t="inlineStr">
        <is>
          <t>East</t>
        </is>
      </c>
      <c r="F2771" t="inlineStr">
        <is>
          <t>P0129</t>
        </is>
      </c>
      <c r="G2771" t="inlineStr">
        <is>
          <t>Prod_0129</t>
        </is>
      </c>
      <c r="H2771" t="inlineStr">
        <is>
          <t>Stationery</t>
        </is>
      </c>
      <c r="I2771" t="n">
        <v>2</v>
      </c>
      <c r="J2771" t="n">
        <v>789.64</v>
      </c>
      <c r="K2771" t="n">
        <v>0</v>
      </c>
      <c r="L2771">
        <f>I2771*J2771*(1-K2771)</f>
        <v/>
      </c>
      <c r="M2771">
        <f>VLOOKUP(F2771,Products!A:D,4,FALSE)*I2771</f>
        <v/>
      </c>
      <c r="N2771">
        <f>L2771-M2771</f>
        <v/>
      </c>
    </row>
    <row r="2772">
      <c r="A2772" t="inlineStr">
        <is>
          <t>T1002770</t>
        </is>
      </c>
      <c r="B2772" t="inlineStr">
        <is>
          <t>2025-04-16</t>
        </is>
      </c>
      <c r="C2772" t="inlineStr">
        <is>
          <t>S029</t>
        </is>
      </c>
      <c r="D2772" t="inlineStr">
        <is>
          <t>Store_029</t>
        </is>
      </c>
      <c r="E2772" t="inlineStr">
        <is>
          <t>South</t>
        </is>
      </c>
      <c r="F2772" t="inlineStr">
        <is>
          <t>P0111</t>
        </is>
      </c>
      <c r="G2772" t="inlineStr">
        <is>
          <t>Prod_0111</t>
        </is>
      </c>
      <c r="H2772" t="inlineStr">
        <is>
          <t>Clothing</t>
        </is>
      </c>
      <c r="I2772" t="n">
        <v>8</v>
      </c>
      <c r="J2772" t="n">
        <v>471.55</v>
      </c>
      <c r="K2772" t="n">
        <v>0.1</v>
      </c>
      <c r="L2772">
        <f>I2772*J2772*(1-K2772)</f>
        <v/>
      </c>
      <c r="M2772">
        <f>VLOOKUP(F2772,Products!A:D,4,FALSE)*I2772</f>
        <v/>
      </c>
      <c r="N2772">
        <f>L2772-M2772</f>
        <v/>
      </c>
    </row>
    <row r="2773">
      <c r="A2773" t="inlineStr">
        <is>
          <t>T1002771</t>
        </is>
      </c>
      <c r="B2773" t="inlineStr">
        <is>
          <t>2024-06-20</t>
        </is>
      </c>
      <c r="C2773" t="inlineStr">
        <is>
          <t>S033</t>
        </is>
      </c>
      <c r="D2773" t="inlineStr">
        <is>
          <t>Store_033</t>
        </is>
      </c>
      <c r="E2773" t="inlineStr">
        <is>
          <t>North</t>
        </is>
      </c>
      <c r="F2773" t="inlineStr">
        <is>
          <t>P0035</t>
        </is>
      </c>
      <c r="G2773" t="inlineStr">
        <is>
          <t>Prod_0035</t>
        </is>
      </c>
      <c r="H2773" t="inlineStr">
        <is>
          <t>Beverages</t>
        </is>
      </c>
      <c r="I2773" t="n">
        <v>7</v>
      </c>
      <c r="J2773" t="n">
        <v>99.66</v>
      </c>
      <c r="K2773" t="n">
        <v>0</v>
      </c>
      <c r="L2773">
        <f>I2773*J2773*(1-K2773)</f>
        <v/>
      </c>
      <c r="M2773">
        <f>VLOOKUP(F2773,Products!A:D,4,FALSE)*I2773</f>
        <v/>
      </c>
      <c r="N2773">
        <f>L2773-M2773</f>
        <v/>
      </c>
    </row>
    <row r="2774">
      <c r="A2774" t="inlineStr">
        <is>
          <t>T1002772</t>
        </is>
      </c>
      <c r="B2774" t="inlineStr">
        <is>
          <t>2024-08-20</t>
        </is>
      </c>
      <c r="C2774" t="inlineStr">
        <is>
          <t>S040</t>
        </is>
      </c>
      <c r="D2774" t="inlineStr">
        <is>
          <t>Store_040</t>
        </is>
      </c>
      <c r="E2774" t="inlineStr">
        <is>
          <t>Central</t>
        </is>
      </c>
      <c r="F2774" t="inlineStr">
        <is>
          <t>P0178</t>
        </is>
      </c>
      <c r="G2774" t="inlineStr">
        <is>
          <t>Prod_0178</t>
        </is>
      </c>
      <c r="H2774" t="inlineStr">
        <is>
          <t>Beverages</t>
        </is>
      </c>
      <c r="I2774" t="n">
        <v>5</v>
      </c>
      <c r="J2774" t="n">
        <v>573.54</v>
      </c>
      <c r="K2774" t="n">
        <v>0.15</v>
      </c>
      <c r="L2774">
        <f>I2774*J2774*(1-K2774)</f>
        <v/>
      </c>
      <c r="M2774">
        <f>VLOOKUP(F2774,Products!A:D,4,FALSE)*I2774</f>
        <v/>
      </c>
      <c r="N2774">
        <f>L2774-M2774</f>
        <v/>
      </c>
    </row>
    <row r="2775">
      <c r="A2775" t="inlineStr">
        <is>
          <t>T1002773</t>
        </is>
      </c>
      <c r="B2775" t="inlineStr">
        <is>
          <t>2025-08-04</t>
        </is>
      </c>
      <c r="C2775" t="inlineStr">
        <is>
          <t>S028</t>
        </is>
      </c>
      <c r="D2775" t="inlineStr">
        <is>
          <t>Store_028</t>
        </is>
      </c>
      <c r="E2775" t="inlineStr">
        <is>
          <t>North</t>
        </is>
      </c>
      <c r="F2775" t="inlineStr">
        <is>
          <t>P0180</t>
        </is>
      </c>
      <c r="G2775" t="inlineStr">
        <is>
          <t>Prod_0180</t>
        </is>
      </c>
      <c r="H2775" t="inlineStr">
        <is>
          <t>Clothing</t>
        </is>
      </c>
      <c r="I2775" t="n">
        <v>6</v>
      </c>
      <c r="J2775" t="n">
        <v>617.48</v>
      </c>
      <c r="K2775" t="n">
        <v>0</v>
      </c>
      <c r="L2775">
        <f>I2775*J2775*(1-K2775)</f>
        <v/>
      </c>
      <c r="M2775">
        <f>VLOOKUP(F2775,Products!A:D,4,FALSE)*I2775</f>
        <v/>
      </c>
      <c r="N2775">
        <f>L2775-M2775</f>
        <v/>
      </c>
    </row>
    <row r="2776">
      <c r="A2776" t="inlineStr">
        <is>
          <t>T1002774</t>
        </is>
      </c>
      <c r="B2776" t="inlineStr">
        <is>
          <t>2024-09-01</t>
        </is>
      </c>
      <c r="C2776" t="inlineStr">
        <is>
          <t>S047</t>
        </is>
      </c>
      <c r="D2776" t="inlineStr">
        <is>
          <t>Store_047</t>
        </is>
      </c>
      <c r="E2776" t="inlineStr">
        <is>
          <t>North</t>
        </is>
      </c>
      <c r="F2776" t="inlineStr">
        <is>
          <t>P0080</t>
        </is>
      </c>
      <c r="G2776" t="inlineStr">
        <is>
          <t>Prod_0080</t>
        </is>
      </c>
      <c r="H2776" t="inlineStr">
        <is>
          <t>Clothing</t>
        </is>
      </c>
      <c r="I2776" t="n">
        <v>7</v>
      </c>
      <c r="J2776" t="n">
        <v>677.08</v>
      </c>
      <c r="K2776" t="n">
        <v>0</v>
      </c>
      <c r="L2776">
        <f>I2776*J2776*(1-K2776)</f>
        <v/>
      </c>
      <c r="M2776">
        <f>VLOOKUP(F2776,Products!A:D,4,FALSE)*I2776</f>
        <v/>
      </c>
      <c r="N2776">
        <f>L2776-M2776</f>
        <v/>
      </c>
    </row>
    <row r="2777">
      <c r="A2777" t="inlineStr">
        <is>
          <t>T1002775</t>
        </is>
      </c>
      <c r="B2777" t="inlineStr">
        <is>
          <t>2023-01-15</t>
        </is>
      </c>
      <c r="C2777" t="inlineStr">
        <is>
          <t>S035</t>
        </is>
      </c>
      <c r="D2777" t="inlineStr">
        <is>
          <t>Store_035</t>
        </is>
      </c>
      <c r="E2777" t="inlineStr">
        <is>
          <t>Central</t>
        </is>
      </c>
      <c r="F2777" t="inlineStr">
        <is>
          <t>P0122</t>
        </is>
      </c>
      <c r="G2777" t="inlineStr">
        <is>
          <t>Prod_0122</t>
        </is>
      </c>
      <c r="H2777" t="inlineStr">
        <is>
          <t>Beverages</t>
        </is>
      </c>
      <c r="I2777" t="n">
        <v>6</v>
      </c>
      <c r="J2777" t="n">
        <v>921.5</v>
      </c>
      <c r="K2777" t="n">
        <v>0</v>
      </c>
      <c r="L2777">
        <f>I2777*J2777*(1-K2777)</f>
        <v/>
      </c>
      <c r="M2777">
        <f>VLOOKUP(F2777,Products!A:D,4,FALSE)*I2777</f>
        <v/>
      </c>
      <c r="N2777">
        <f>L2777-M2777</f>
        <v/>
      </c>
    </row>
    <row r="2778">
      <c r="A2778" t="inlineStr">
        <is>
          <t>T1002776</t>
        </is>
      </c>
      <c r="B2778" t="inlineStr">
        <is>
          <t>2024-03-31</t>
        </is>
      </c>
      <c r="C2778" t="inlineStr">
        <is>
          <t>S010</t>
        </is>
      </c>
      <c r="D2778" t="inlineStr">
        <is>
          <t>Store_010</t>
        </is>
      </c>
      <c r="E2778" t="inlineStr">
        <is>
          <t>North</t>
        </is>
      </c>
      <c r="F2778" t="inlineStr">
        <is>
          <t>P0036</t>
        </is>
      </c>
      <c r="G2778" t="inlineStr">
        <is>
          <t>Prod_0036</t>
        </is>
      </c>
      <c r="H2778" t="inlineStr">
        <is>
          <t>Clothing</t>
        </is>
      </c>
      <c r="I2778" t="n">
        <v>9</v>
      </c>
      <c r="J2778" t="n">
        <v>500.03</v>
      </c>
      <c r="K2778" t="n">
        <v>0.1</v>
      </c>
      <c r="L2778">
        <f>I2778*J2778*(1-K2778)</f>
        <v/>
      </c>
      <c r="M2778">
        <f>VLOOKUP(F2778,Products!A:D,4,FALSE)*I2778</f>
        <v/>
      </c>
      <c r="N2778">
        <f>L2778-M2778</f>
        <v/>
      </c>
    </row>
    <row r="2779">
      <c r="A2779" t="inlineStr">
        <is>
          <t>T1002777</t>
        </is>
      </c>
      <c r="B2779" t="inlineStr">
        <is>
          <t>2023-06-26</t>
        </is>
      </c>
      <c r="C2779" t="inlineStr">
        <is>
          <t>S030</t>
        </is>
      </c>
      <c r="D2779" t="inlineStr">
        <is>
          <t>Store_030</t>
        </is>
      </c>
      <c r="E2779" t="inlineStr">
        <is>
          <t>North</t>
        </is>
      </c>
      <c r="F2779" t="inlineStr">
        <is>
          <t>P0112</t>
        </is>
      </c>
      <c r="G2779" t="inlineStr">
        <is>
          <t>Prod_0112</t>
        </is>
      </c>
      <c r="H2779" t="inlineStr">
        <is>
          <t>Beverages</t>
        </is>
      </c>
      <c r="I2779" t="n">
        <v>6</v>
      </c>
      <c r="J2779" t="n">
        <v>674.73</v>
      </c>
      <c r="K2779" t="n">
        <v>0</v>
      </c>
      <c r="L2779">
        <f>I2779*J2779*(1-K2779)</f>
        <v/>
      </c>
      <c r="M2779">
        <f>VLOOKUP(F2779,Products!A:D,4,FALSE)*I2779</f>
        <v/>
      </c>
      <c r="N2779">
        <f>L2779-M2779</f>
        <v/>
      </c>
    </row>
    <row r="2780">
      <c r="A2780" t="inlineStr">
        <is>
          <t>T1002778</t>
        </is>
      </c>
      <c r="B2780" t="inlineStr">
        <is>
          <t>2025-05-08</t>
        </is>
      </c>
      <c r="C2780" t="inlineStr">
        <is>
          <t>S032</t>
        </is>
      </c>
      <c r="D2780" t="inlineStr">
        <is>
          <t>Store_032</t>
        </is>
      </c>
      <c r="E2780" t="inlineStr">
        <is>
          <t>Central</t>
        </is>
      </c>
      <c r="F2780" t="inlineStr">
        <is>
          <t>P0036</t>
        </is>
      </c>
      <c r="G2780" t="inlineStr">
        <is>
          <t>Prod_0036</t>
        </is>
      </c>
      <c r="H2780" t="inlineStr">
        <is>
          <t>Clothing</t>
        </is>
      </c>
      <c r="I2780" t="n">
        <v>1</v>
      </c>
      <c r="J2780" t="n">
        <v>388.11</v>
      </c>
      <c r="K2780" t="n">
        <v>0.1</v>
      </c>
      <c r="L2780">
        <f>I2780*J2780*(1-K2780)</f>
        <v/>
      </c>
      <c r="M2780">
        <f>VLOOKUP(F2780,Products!A:D,4,FALSE)*I2780</f>
        <v/>
      </c>
      <c r="N2780">
        <f>L2780-M2780</f>
        <v/>
      </c>
    </row>
    <row r="2781">
      <c r="A2781" t="inlineStr">
        <is>
          <t>T1002779</t>
        </is>
      </c>
      <c r="B2781" t="inlineStr">
        <is>
          <t>2024-04-22</t>
        </is>
      </c>
      <c r="C2781" t="inlineStr">
        <is>
          <t>S006</t>
        </is>
      </c>
      <c r="D2781" t="inlineStr">
        <is>
          <t>Store_006</t>
        </is>
      </c>
      <c r="E2781" t="inlineStr">
        <is>
          <t>East</t>
        </is>
      </c>
      <c r="F2781" t="inlineStr">
        <is>
          <t>P0055</t>
        </is>
      </c>
      <c r="G2781" t="inlineStr">
        <is>
          <t>Prod_0055</t>
        </is>
      </c>
      <c r="H2781" t="inlineStr">
        <is>
          <t>Beverages</t>
        </is>
      </c>
      <c r="I2781" t="n">
        <v>6</v>
      </c>
      <c r="J2781" t="n">
        <v>176.85</v>
      </c>
      <c r="K2781" t="n">
        <v>0</v>
      </c>
      <c r="L2781">
        <f>I2781*J2781*(1-K2781)</f>
        <v/>
      </c>
      <c r="M2781">
        <f>VLOOKUP(F2781,Products!A:D,4,FALSE)*I2781</f>
        <v/>
      </c>
      <c r="N2781">
        <f>L2781-M2781</f>
        <v/>
      </c>
    </row>
    <row r="2782">
      <c r="A2782" t="inlineStr">
        <is>
          <t>T1002780</t>
        </is>
      </c>
      <c r="B2782" t="inlineStr">
        <is>
          <t>2025-03-26</t>
        </is>
      </c>
      <c r="C2782" t="inlineStr">
        <is>
          <t>S050</t>
        </is>
      </c>
      <c r="D2782" t="inlineStr">
        <is>
          <t>Store_050</t>
        </is>
      </c>
      <c r="E2782" t="inlineStr">
        <is>
          <t>South</t>
        </is>
      </c>
      <c r="F2782" t="inlineStr">
        <is>
          <t>P0105</t>
        </is>
      </c>
      <c r="G2782" t="inlineStr">
        <is>
          <t>Prod_0105</t>
        </is>
      </c>
      <c r="H2782" t="inlineStr">
        <is>
          <t>Electronics</t>
        </is>
      </c>
      <c r="I2782" t="n">
        <v>9</v>
      </c>
      <c r="J2782" t="n">
        <v>433.7</v>
      </c>
      <c r="K2782" t="n">
        <v>0</v>
      </c>
      <c r="L2782">
        <f>I2782*J2782*(1-K2782)</f>
        <v/>
      </c>
      <c r="M2782">
        <f>VLOOKUP(F2782,Products!A:D,4,FALSE)*I2782</f>
        <v/>
      </c>
      <c r="N2782">
        <f>L2782-M2782</f>
        <v/>
      </c>
    </row>
    <row r="2783">
      <c r="A2783" t="inlineStr">
        <is>
          <t>T1002781</t>
        </is>
      </c>
      <c r="B2783" t="inlineStr">
        <is>
          <t>2023-10-25</t>
        </is>
      </c>
      <c r="C2783" t="inlineStr">
        <is>
          <t>S018</t>
        </is>
      </c>
      <c r="D2783" t="inlineStr">
        <is>
          <t>Store_018</t>
        </is>
      </c>
      <c r="E2783" t="inlineStr">
        <is>
          <t>South</t>
        </is>
      </c>
      <c r="F2783" t="inlineStr">
        <is>
          <t>P0012</t>
        </is>
      </c>
      <c r="G2783" t="inlineStr">
        <is>
          <t>Prod_0012</t>
        </is>
      </c>
      <c r="H2783" t="inlineStr">
        <is>
          <t>Food</t>
        </is>
      </c>
      <c r="I2783" t="n">
        <v>4</v>
      </c>
      <c r="J2783" t="n">
        <v>825.45</v>
      </c>
      <c r="K2783" t="n">
        <v>0.1</v>
      </c>
      <c r="L2783">
        <f>I2783*J2783*(1-K2783)</f>
        <v/>
      </c>
      <c r="M2783">
        <f>VLOOKUP(F2783,Products!A:D,4,FALSE)*I2783</f>
        <v/>
      </c>
      <c r="N2783">
        <f>L2783-M2783</f>
        <v/>
      </c>
    </row>
    <row r="2784">
      <c r="A2784" t="inlineStr">
        <is>
          <t>T1002782</t>
        </is>
      </c>
      <c r="B2784" t="inlineStr">
        <is>
          <t>2025-08-22</t>
        </is>
      </c>
      <c r="C2784" t="inlineStr">
        <is>
          <t>S041</t>
        </is>
      </c>
      <c r="D2784" t="inlineStr">
        <is>
          <t>Store_041</t>
        </is>
      </c>
      <c r="E2784" t="inlineStr">
        <is>
          <t>East</t>
        </is>
      </c>
      <c r="F2784" t="inlineStr">
        <is>
          <t>P0080</t>
        </is>
      </c>
      <c r="G2784" t="inlineStr">
        <is>
          <t>Prod_0080</t>
        </is>
      </c>
      <c r="H2784" t="inlineStr">
        <is>
          <t>Clothing</t>
        </is>
      </c>
      <c r="I2784" t="n">
        <v>3</v>
      </c>
      <c r="J2784" t="n">
        <v>666.37</v>
      </c>
      <c r="K2784" t="n">
        <v>0.05</v>
      </c>
      <c r="L2784">
        <f>I2784*J2784*(1-K2784)</f>
        <v/>
      </c>
      <c r="M2784">
        <f>VLOOKUP(F2784,Products!A:D,4,FALSE)*I2784</f>
        <v/>
      </c>
      <c r="N2784">
        <f>L2784-M2784</f>
        <v/>
      </c>
    </row>
    <row r="2785">
      <c r="A2785" t="inlineStr">
        <is>
          <t>T1002783</t>
        </is>
      </c>
      <c r="B2785" t="inlineStr">
        <is>
          <t>2025-09-04</t>
        </is>
      </c>
      <c r="C2785" t="inlineStr">
        <is>
          <t>S044</t>
        </is>
      </c>
      <c r="D2785" t="inlineStr">
        <is>
          <t>Store_044</t>
        </is>
      </c>
      <c r="E2785" t="inlineStr">
        <is>
          <t>North</t>
        </is>
      </c>
      <c r="F2785" t="inlineStr">
        <is>
          <t>P0154</t>
        </is>
      </c>
      <c r="G2785" t="inlineStr">
        <is>
          <t>Prod_0154</t>
        </is>
      </c>
      <c r="H2785" t="inlineStr">
        <is>
          <t>Toys</t>
        </is>
      </c>
      <c r="I2785" t="n">
        <v>7</v>
      </c>
      <c r="J2785" t="n">
        <v>292.52</v>
      </c>
      <c r="K2785" t="n">
        <v>0.15</v>
      </c>
      <c r="L2785">
        <f>I2785*J2785*(1-K2785)</f>
        <v/>
      </c>
      <c r="M2785">
        <f>VLOOKUP(F2785,Products!A:D,4,FALSE)*I2785</f>
        <v/>
      </c>
      <c r="N2785">
        <f>L2785-M2785</f>
        <v/>
      </c>
    </row>
    <row r="2786">
      <c r="A2786" t="inlineStr">
        <is>
          <t>T1002784</t>
        </is>
      </c>
      <c r="B2786" t="inlineStr">
        <is>
          <t>2023-10-22</t>
        </is>
      </c>
      <c r="C2786" t="inlineStr">
        <is>
          <t>S031</t>
        </is>
      </c>
      <c r="D2786" t="inlineStr">
        <is>
          <t>Store_031</t>
        </is>
      </c>
      <c r="E2786" t="inlineStr">
        <is>
          <t>Central</t>
        </is>
      </c>
      <c r="F2786" t="inlineStr">
        <is>
          <t>P0153</t>
        </is>
      </c>
      <c r="G2786" t="inlineStr">
        <is>
          <t>Prod_0153</t>
        </is>
      </c>
      <c r="H2786" t="inlineStr">
        <is>
          <t>Clothing</t>
        </is>
      </c>
      <c r="I2786" t="n">
        <v>7</v>
      </c>
      <c r="J2786" t="n">
        <v>152.61</v>
      </c>
      <c r="K2786" t="n">
        <v>0</v>
      </c>
      <c r="L2786">
        <f>I2786*J2786*(1-K2786)</f>
        <v/>
      </c>
      <c r="M2786">
        <f>VLOOKUP(F2786,Products!A:D,4,FALSE)*I2786</f>
        <v/>
      </c>
      <c r="N2786">
        <f>L2786-M2786</f>
        <v/>
      </c>
    </row>
    <row r="2787">
      <c r="A2787" t="inlineStr">
        <is>
          <t>T1002785</t>
        </is>
      </c>
      <c r="B2787" t="inlineStr">
        <is>
          <t>2025-05-29</t>
        </is>
      </c>
      <c r="C2787" t="inlineStr">
        <is>
          <t>S037</t>
        </is>
      </c>
      <c r="D2787" t="inlineStr">
        <is>
          <t>Store_037</t>
        </is>
      </c>
      <c r="E2787" t="inlineStr">
        <is>
          <t>East</t>
        </is>
      </c>
      <c r="F2787" t="inlineStr">
        <is>
          <t>P0051</t>
        </is>
      </c>
      <c r="G2787" t="inlineStr">
        <is>
          <t>Prod_0051</t>
        </is>
      </c>
      <c r="H2787" t="inlineStr">
        <is>
          <t>Clothing</t>
        </is>
      </c>
      <c r="I2787" t="n">
        <v>3</v>
      </c>
      <c r="J2787" t="n">
        <v>63.99</v>
      </c>
      <c r="K2787" t="n">
        <v>0</v>
      </c>
      <c r="L2787">
        <f>I2787*J2787*(1-K2787)</f>
        <v/>
      </c>
      <c r="M2787">
        <f>VLOOKUP(F2787,Products!A:D,4,FALSE)*I2787</f>
        <v/>
      </c>
      <c r="N2787">
        <f>L2787-M2787</f>
        <v/>
      </c>
    </row>
    <row r="2788">
      <c r="A2788" t="inlineStr">
        <is>
          <t>T1002786</t>
        </is>
      </c>
      <c r="B2788" t="inlineStr">
        <is>
          <t>2023-07-10</t>
        </is>
      </c>
      <c r="C2788" t="inlineStr">
        <is>
          <t>S001</t>
        </is>
      </c>
      <c r="D2788" t="inlineStr">
        <is>
          <t>Store_001</t>
        </is>
      </c>
      <c r="E2788" t="inlineStr">
        <is>
          <t>West</t>
        </is>
      </c>
      <c r="F2788" t="inlineStr">
        <is>
          <t>P0117</t>
        </is>
      </c>
      <c r="G2788" t="inlineStr">
        <is>
          <t>Prod_0117</t>
        </is>
      </c>
      <c r="H2788" t="inlineStr">
        <is>
          <t>Electronics</t>
        </is>
      </c>
      <c r="I2788" t="n">
        <v>2</v>
      </c>
      <c r="J2788" t="n">
        <v>560.67</v>
      </c>
      <c r="K2788" t="n">
        <v>0.1</v>
      </c>
      <c r="L2788">
        <f>I2788*J2788*(1-K2788)</f>
        <v/>
      </c>
      <c r="M2788">
        <f>VLOOKUP(F2788,Products!A:D,4,FALSE)*I2788</f>
        <v/>
      </c>
      <c r="N2788">
        <f>L2788-M2788</f>
        <v/>
      </c>
    </row>
    <row r="2789">
      <c r="A2789" t="inlineStr">
        <is>
          <t>T1002787</t>
        </is>
      </c>
      <c r="B2789" t="inlineStr">
        <is>
          <t>2023-12-16</t>
        </is>
      </c>
      <c r="C2789" t="inlineStr">
        <is>
          <t>S033</t>
        </is>
      </c>
      <c r="D2789" t="inlineStr">
        <is>
          <t>Store_033</t>
        </is>
      </c>
      <c r="E2789" t="inlineStr">
        <is>
          <t>North</t>
        </is>
      </c>
      <c r="F2789" t="inlineStr">
        <is>
          <t>P0068</t>
        </is>
      </c>
      <c r="G2789" t="inlineStr">
        <is>
          <t>Prod_0068</t>
        </is>
      </c>
      <c r="H2789" t="inlineStr">
        <is>
          <t>Household</t>
        </is>
      </c>
      <c r="I2789" t="n">
        <v>2</v>
      </c>
      <c r="J2789" t="n">
        <v>202.02</v>
      </c>
      <c r="K2789" t="n">
        <v>0.1</v>
      </c>
      <c r="L2789">
        <f>I2789*J2789*(1-K2789)</f>
        <v/>
      </c>
      <c r="M2789">
        <f>VLOOKUP(F2789,Products!A:D,4,FALSE)*I2789</f>
        <v/>
      </c>
      <c r="N2789">
        <f>L2789-M2789</f>
        <v/>
      </c>
    </row>
    <row r="2790">
      <c r="A2790" t="inlineStr">
        <is>
          <t>T1002788</t>
        </is>
      </c>
      <c r="B2790" t="inlineStr">
        <is>
          <t>2024-05-30</t>
        </is>
      </c>
      <c r="C2790" t="inlineStr">
        <is>
          <t>S005</t>
        </is>
      </c>
      <c r="D2790" t="inlineStr">
        <is>
          <t>Store_005</t>
        </is>
      </c>
      <c r="E2790" t="inlineStr">
        <is>
          <t>Central</t>
        </is>
      </c>
      <c r="F2790" t="inlineStr">
        <is>
          <t>P0135</t>
        </is>
      </c>
      <c r="G2790" t="inlineStr">
        <is>
          <t>Prod_0135</t>
        </is>
      </c>
      <c r="H2790" t="inlineStr">
        <is>
          <t>Food</t>
        </is>
      </c>
      <c r="I2790" t="n">
        <v>4</v>
      </c>
      <c r="J2790" t="n">
        <v>70.53</v>
      </c>
      <c r="K2790" t="n">
        <v>0</v>
      </c>
      <c r="L2790">
        <f>I2790*J2790*(1-K2790)</f>
        <v/>
      </c>
      <c r="M2790">
        <f>VLOOKUP(F2790,Products!A:D,4,FALSE)*I2790</f>
        <v/>
      </c>
      <c r="N2790">
        <f>L2790-M2790</f>
        <v/>
      </c>
    </row>
    <row r="2791">
      <c r="A2791" t="inlineStr">
        <is>
          <t>T1002789</t>
        </is>
      </c>
      <c r="B2791" t="inlineStr">
        <is>
          <t>2024-08-18</t>
        </is>
      </c>
      <c r="C2791" t="inlineStr">
        <is>
          <t>S032</t>
        </is>
      </c>
      <c r="D2791" t="inlineStr">
        <is>
          <t>Store_032</t>
        </is>
      </c>
      <c r="E2791" t="inlineStr">
        <is>
          <t>Central</t>
        </is>
      </c>
      <c r="F2791" t="inlineStr">
        <is>
          <t>P0042</t>
        </is>
      </c>
      <c r="G2791" t="inlineStr">
        <is>
          <t>Prod_0042</t>
        </is>
      </c>
      <c r="H2791" t="inlineStr">
        <is>
          <t>Electronics</t>
        </is>
      </c>
      <c r="I2791" t="n">
        <v>2</v>
      </c>
      <c r="J2791" t="n">
        <v>727.47</v>
      </c>
      <c r="K2791" t="n">
        <v>0.15</v>
      </c>
      <c r="L2791">
        <f>I2791*J2791*(1-K2791)</f>
        <v/>
      </c>
      <c r="M2791">
        <f>VLOOKUP(F2791,Products!A:D,4,FALSE)*I2791</f>
        <v/>
      </c>
      <c r="N2791">
        <f>L2791-M2791</f>
        <v/>
      </c>
    </row>
    <row r="2792">
      <c r="A2792" t="inlineStr">
        <is>
          <t>T1002790</t>
        </is>
      </c>
      <c r="B2792" t="inlineStr">
        <is>
          <t>2023-06-05</t>
        </is>
      </c>
      <c r="C2792" t="inlineStr">
        <is>
          <t>S020</t>
        </is>
      </c>
      <c r="D2792" t="inlineStr">
        <is>
          <t>Store_020</t>
        </is>
      </c>
      <c r="E2792" t="inlineStr">
        <is>
          <t>West</t>
        </is>
      </c>
      <c r="F2792" t="inlineStr">
        <is>
          <t>P0195</t>
        </is>
      </c>
      <c r="G2792" t="inlineStr">
        <is>
          <t>Prod_0195</t>
        </is>
      </c>
      <c r="H2792" t="inlineStr">
        <is>
          <t>Food</t>
        </is>
      </c>
      <c r="I2792" t="n">
        <v>6</v>
      </c>
      <c r="J2792" t="n">
        <v>424.79</v>
      </c>
      <c r="K2792" t="n">
        <v>0</v>
      </c>
      <c r="L2792">
        <f>I2792*J2792*(1-K2792)</f>
        <v/>
      </c>
      <c r="M2792">
        <f>VLOOKUP(F2792,Products!A:D,4,FALSE)*I2792</f>
        <v/>
      </c>
      <c r="N2792">
        <f>L2792-M2792</f>
        <v/>
      </c>
    </row>
    <row r="2793">
      <c r="A2793" t="inlineStr">
        <is>
          <t>T1002791</t>
        </is>
      </c>
      <c r="B2793" t="inlineStr">
        <is>
          <t>2024-10-20</t>
        </is>
      </c>
      <c r="C2793" t="inlineStr">
        <is>
          <t>S032</t>
        </is>
      </c>
      <c r="D2793" t="inlineStr">
        <is>
          <t>Store_032</t>
        </is>
      </c>
      <c r="E2793" t="inlineStr">
        <is>
          <t>Central</t>
        </is>
      </c>
      <c r="F2793" t="inlineStr">
        <is>
          <t>P0132</t>
        </is>
      </c>
      <c r="G2793" t="inlineStr">
        <is>
          <t>Prod_0132</t>
        </is>
      </c>
      <c r="H2793" t="inlineStr">
        <is>
          <t>Food</t>
        </is>
      </c>
      <c r="I2793" t="n">
        <v>3</v>
      </c>
      <c r="J2793" t="n">
        <v>146.15</v>
      </c>
      <c r="K2793" t="n">
        <v>0</v>
      </c>
      <c r="L2793">
        <f>I2793*J2793*(1-K2793)</f>
        <v/>
      </c>
      <c r="M2793">
        <f>VLOOKUP(F2793,Products!A:D,4,FALSE)*I2793</f>
        <v/>
      </c>
      <c r="N2793">
        <f>L2793-M2793</f>
        <v/>
      </c>
    </row>
    <row r="2794">
      <c r="A2794" t="inlineStr">
        <is>
          <t>T1002792</t>
        </is>
      </c>
      <c r="B2794" t="inlineStr">
        <is>
          <t>2025-06-10</t>
        </is>
      </c>
      <c r="C2794" t="inlineStr">
        <is>
          <t>S011</t>
        </is>
      </c>
      <c r="D2794" t="inlineStr">
        <is>
          <t>Store_011</t>
        </is>
      </c>
      <c r="E2794" t="inlineStr">
        <is>
          <t>South</t>
        </is>
      </c>
      <c r="F2794" t="inlineStr">
        <is>
          <t>P0103</t>
        </is>
      </c>
      <c r="G2794" t="inlineStr">
        <is>
          <t>Prod_0103</t>
        </is>
      </c>
      <c r="H2794" t="inlineStr">
        <is>
          <t>Stationery</t>
        </is>
      </c>
      <c r="I2794" t="n">
        <v>6</v>
      </c>
      <c r="J2794" t="n">
        <v>872.35</v>
      </c>
      <c r="K2794" t="n">
        <v>0</v>
      </c>
      <c r="L2794">
        <f>I2794*J2794*(1-K2794)</f>
        <v/>
      </c>
      <c r="M2794">
        <f>VLOOKUP(F2794,Products!A:D,4,FALSE)*I2794</f>
        <v/>
      </c>
      <c r="N2794">
        <f>L2794-M2794</f>
        <v/>
      </c>
    </row>
    <row r="2795">
      <c r="A2795" t="inlineStr">
        <is>
          <t>T1002793</t>
        </is>
      </c>
      <c r="B2795" t="inlineStr">
        <is>
          <t>2024-01-17</t>
        </is>
      </c>
      <c r="C2795" t="inlineStr">
        <is>
          <t>S008</t>
        </is>
      </c>
      <c r="D2795" t="inlineStr">
        <is>
          <t>Store_008</t>
        </is>
      </c>
      <c r="E2795" t="inlineStr">
        <is>
          <t>East</t>
        </is>
      </c>
      <c r="F2795" t="inlineStr">
        <is>
          <t>P0130</t>
        </is>
      </c>
      <c r="G2795" t="inlineStr">
        <is>
          <t>Prod_0130</t>
        </is>
      </c>
      <c r="H2795" t="inlineStr">
        <is>
          <t>Electronics</t>
        </is>
      </c>
      <c r="I2795" t="n">
        <v>7</v>
      </c>
      <c r="J2795" t="n">
        <v>653.39</v>
      </c>
      <c r="K2795" t="n">
        <v>0.05</v>
      </c>
      <c r="L2795">
        <f>I2795*J2795*(1-K2795)</f>
        <v/>
      </c>
      <c r="M2795">
        <f>VLOOKUP(F2795,Products!A:D,4,FALSE)*I2795</f>
        <v/>
      </c>
      <c r="N2795">
        <f>L2795-M2795</f>
        <v/>
      </c>
    </row>
    <row r="2796">
      <c r="A2796" t="inlineStr">
        <is>
          <t>T1002794</t>
        </is>
      </c>
      <c r="B2796" t="inlineStr">
        <is>
          <t>2023-03-24</t>
        </is>
      </c>
      <c r="C2796" t="inlineStr">
        <is>
          <t>S044</t>
        </is>
      </c>
      <c r="D2796" t="inlineStr">
        <is>
          <t>Store_044</t>
        </is>
      </c>
      <c r="E2796" t="inlineStr">
        <is>
          <t>North</t>
        </is>
      </c>
      <c r="F2796" t="inlineStr">
        <is>
          <t>P0127</t>
        </is>
      </c>
      <c r="G2796" t="inlineStr">
        <is>
          <t>Prod_0127</t>
        </is>
      </c>
      <c r="H2796" t="inlineStr">
        <is>
          <t>Toys</t>
        </is>
      </c>
      <c r="I2796" t="n">
        <v>8</v>
      </c>
      <c r="J2796" t="n">
        <v>595.46</v>
      </c>
      <c r="K2796" t="n">
        <v>0</v>
      </c>
      <c r="L2796">
        <f>I2796*J2796*(1-K2796)</f>
        <v/>
      </c>
      <c r="M2796">
        <f>VLOOKUP(F2796,Products!A:D,4,FALSE)*I2796</f>
        <v/>
      </c>
      <c r="N2796">
        <f>L2796-M2796</f>
        <v/>
      </c>
    </row>
    <row r="2797">
      <c r="A2797" t="inlineStr">
        <is>
          <t>T1002795</t>
        </is>
      </c>
      <c r="B2797" t="inlineStr">
        <is>
          <t>2023-05-23</t>
        </is>
      </c>
      <c r="C2797" t="inlineStr">
        <is>
          <t>S001</t>
        </is>
      </c>
      <c r="D2797" t="inlineStr">
        <is>
          <t>Store_001</t>
        </is>
      </c>
      <c r="E2797" t="inlineStr">
        <is>
          <t>West</t>
        </is>
      </c>
      <c r="F2797" t="inlineStr">
        <is>
          <t>P0137</t>
        </is>
      </c>
      <c r="G2797" t="inlineStr">
        <is>
          <t>Prod_0137</t>
        </is>
      </c>
      <c r="H2797" t="inlineStr">
        <is>
          <t>Electronics</t>
        </is>
      </c>
      <c r="I2797" t="n">
        <v>2</v>
      </c>
      <c r="J2797" t="n">
        <v>128.17</v>
      </c>
      <c r="K2797" t="n">
        <v>0</v>
      </c>
      <c r="L2797">
        <f>I2797*J2797*(1-K2797)</f>
        <v/>
      </c>
      <c r="M2797">
        <f>VLOOKUP(F2797,Products!A:D,4,FALSE)*I2797</f>
        <v/>
      </c>
      <c r="N2797">
        <f>L2797-M2797</f>
        <v/>
      </c>
    </row>
    <row r="2798">
      <c r="A2798" t="inlineStr">
        <is>
          <t>T1002796</t>
        </is>
      </c>
      <c r="B2798" t="inlineStr">
        <is>
          <t>2025-01-27</t>
        </is>
      </c>
      <c r="C2798" t="inlineStr">
        <is>
          <t>S040</t>
        </is>
      </c>
      <c r="D2798" t="inlineStr">
        <is>
          <t>Store_040</t>
        </is>
      </c>
      <c r="E2798" t="inlineStr">
        <is>
          <t>Central</t>
        </is>
      </c>
      <c r="F2798" t="inlineStr">
        <is>
          <t>P0070</t>
        </is>
      </c>
      <c r="G2798" t="inlineStr">
        <is>
          <t>Prod_0070</t>
        </is>
      </c>
      <c r="H2798" t="inlineStr">
        <is>
          <t>Beverages</t>
        </is>
      </c>
      <c r="I2798" t="n">
        <v>2</v>
      </c>
      <c r="J2798" t="n">
        <v>752.2</v>
      </c>
      <c r="K2798" t="n">
        <v>0</v>
      </c>
      <c r="L2798">
        <f>I2798*J2798*(1-K2798)</f>
        <v/>
      </c>
      <c r="M2798">
        <f>VLOOKUP(F2798,Products!A:D,4,FALSE)*I2798</f>
        <v/>
      </c>
      <c r="N2798">
        <f>L2798-M2798</f>
        <v/>
      </c>
    </row>
    <row r="2799">
      <c r="A2799" t="inlineStr">
        <is>
          <t>T1002797</t>
        </is>
      </c>
      <c r="B2799" t="inlineStr">
        <is>
          <t>2023-01-01</t>
        </is>
      </c>
      <c r="C2799" t="inlineStr">
        <is>
          <t>S020</t>
        </is>
      </c>
      <c r="D2799" t="inlineStr">
        <is>
          <t>Store_020</t>
        </is>
      </c>
      <c r="E2799" t="inlineStr">
        <is>
          <t>West</t>
        </is>
      </c>
      <c r="F2799" t="inlineStr">
        <is>
          <t>P0146</t>
        </is>
      </c>
      <c r="G2799" t="inlineStr">
        <is>
          <t>Prod_0146</t>
        </is>
      </c>
      <c r="H2799" t="inlineStr">
        <is>
          <t>Food</t>
        </is>
      </c>
      <c r="I2799" t="n">
        <v>2</v>
      </c>
      <c r="J2799" t="n">
        <v>357.77</v>
      </c>
      <c r="K2799" t="n">
        <v>0.2</v>
      </c>
      <c r="L2799">
        <f>I2799*J2799*(1-K2799)</f>
        <v/>
      </c>
      <c r="M2799">
        <f>VLOOKUP(F2799,Products!A:D,4,FALSE)*I2799</f>
        <v/>
      </c>
      <c r="N2799">
        <f>L2799-M2799</f>
        <v/>
      </c>
    </row>
    <row r="2800">
      <c r="A2800" t="inlineStr">
        <is>
          <t>T1002798</t>
        </is>
      </c>
      <c r="B2800" t="inlineStr">
        <is>
          <t>2024-08-26</t>
        </is>
      </c>
      <c r="C2800" t="inlineStr">
        <is>
          <t>S012</t>
        </is>
      </c>
      <c r="D2800" t="inlineStr">
        <is>
          <t>Store_012</t>
        </is>
      </c>
      <c r="E2800" t="inlineStr">
        <is>
          <t>South</t>
        </is>
      </c>
      <c r="F2800" t="inlineStr">
        <is>
          <t>P0005</t>
        </is>
      </c>
      <c r="G2800" t="inlineStr">
        <is>
          <t>Prod_0005</t>
        </is>
      </c>
      <c r="H2800" t="inlineStr">
        <is>
          <t>Beverages</t>
        </is>
      </c>
      <c r="I2800" t="n">
        <v>2</v>
      </c>
      <c r="J2800" t="n">
        <v>139.59</v>
      </c>
      <c r="K2800" t="n">
        <v>0.05</v>
      </c>
      <c r="L2800">
        <f>I2800*J2800*(1-K2800)</f>
        <v/>
      </c>
      <c r="M2800">
        <f>VLOOKUP(F2800,Products!A:D,4,FALSE)*I2800</f>
        <v/>
      </c>
      <c r="N2800">
        <f>L2800-M2800</f>
        <v/>
      </c>
    </row>
    <row r="2801">
      <c r="A2801" t="inlineStr">
        <is>
          <t>T1002799</t>
        </is>
      </c>
      <c r="B2801" t="inlineStr">
        <is>
          <t>2023-09-09</t>
        </is>
      </c>
      <c r="C2801" t="inlineStr">
        <is>
          <t>S001</t>
        </is>
      </c>
      <c r="D2801" t="inlineStr">
        <is>
          <t>Store_001</t>
        </is>
      </c>
      <c r="E2801" t="inlineStr">
        <is>
          <t>West</t>
        </is>
      </c>
      <c r="F2801" t="inlineStr">
        <is>
          <t>P0197</t>
        </is>
      </c>
      <c r="G2801" t="inlineStr">
        <is>
          <t>Prod_0197</t>
        </is>
      </c>
      <c r="H2801" t="inlineStr">
        <is>
          <t>Food</t>
        </is>
      </c>
      <c r="I2801" t="n">
        <v>8</v>
      </c>
      <c r="J2801" t="n">
        <v>247.24</v>
      </c>
      <c r="K2801" t="n">
        <v>0.1</v>
      </c>
      <c r="L2801">
        <f>I2801*J2801*(1-K2801)</f>
        <v/>
      </c>
      <c r="M2801">
        <f>VLOOKUP(F2801,Products!A:D,4,FALSE)*I2801</f>
        <v/>
      </c>
      <c r="N2801">
        <f>L2801-M2801</f>
        <v/>
      </c>
    </row>
    <row r="2802">
      <c r="A2802" t="inlineStr">
        <is>
          <t>T1002800</t>
        </is>
      </c>
      <c r="B2802" t="inlineStr">
        <is>
          <t>2024-01-31</t>
        </is>
      </c>
      <c r="C2802" t="inlineStr">
        <is>
          <t>S039</t>
        </is>
      </c>
      <c r="D2802" t="inlineStr">
        <is>
          <t>Store_039</t>
        </is>
      </c>
      <c r="E2802" t="inlineStr">
        <is>
          <t>North</t>
        </is>
      </c>
      <c r="F2802" t="inlineStr">
        <is>
          <t>P0065</t>
        </is>
      </c>
      <c r="G2802" t="inlineStr">
        <is>
          <t>Prod_0065</t>
        </is>
      </c>
      <c r="H2802" t="inlineStr">
        <is>
          <t>Beverages</t>
        </is>
      </c>
      <c r="I2802" t="n">
        <v>9</v>
      </c>
      <c r="J2802" t="n">
        <v>231.64</v>
      </c>
      <c r="K2802" t="n">
        <v>0.05</v>
      </c>
      <c r="L2802">
        <f>I2802*J2802*(1-K2802)</f>
        <v/>
      </c>
      <c r="M2802">
        <f>VLOOKUP(F2802,Products!A:D,4,FALSE)*I2802</f>
        <v/>
      </c>
      <c r="N2802">
        <f>L2802-M2802</f>
        <v/>
      </c>
    </row>
    <row r="2803">
      <c r="A2803" t="inlineStr">
        <is>
          <t>T1002801</t>
        </is>
      </c>
      <c r="B2803" t="inlineStr">
        <is>
          <t>2024-09-24</t>
        </is>
      </c>
      <c r="C2803" t="inlineStr">
        <is>
          <t>S045</t>
        </is>
      </c>
      <c r="D2803" t="inlineStr">
        <is>
          <t>Store_045</t>
        </is>
      </c>
      <c r="E2803" t="inlineStr">
        <is>
          <t>East</t>
        </is>
      </c>
      <c r="F2803" t="inlineStr">
        <is>
          <t>P0168</t>
        </is>
      </c>
      <c r="G2803" t="inlineStr">
        <is>
          <t>Prod_0168</t>
        </is>
      </c>
      <c r="H2803" t="inlineStr">
        <is>
          <t>Electronics</t>
        </is>
      </c>
      <c r="I2803" t="n">
        <v>8</v>
      </c>
      <c r="J2803" t="n">
        <v>84.12</v>
      </c>
      <c r="K2803" t="n">
        <v>0</v>
      </c>
      <c r="L2803">
        <f>I2803*J2803*(1-K2803)</f>
        <v/>
      </c>
      <c r="M2803">
        <f>VLOOKUP(F2803,Products!A:D,4,FALSE)*I2803</f>
        <v/>
      </c>
      <c r="N2803">
        <f>L2803-M2803</f>
        <v/>
      </c>
    </row>
    <row r="2804">
      <c r="A2804" t="inlineStr">
        <is>
          <t>T1002802</t>
        </is>
      </c>
      <c r="B2804" t="inlineStr">
        <is>
          <t>2023-05-25</t>
        </is>
      </c>
      <c r="C2804" t="inlineStr">
        <is>
          <t>S006</t>
        </is>
      </c>
      <c r="D2804" t="inlineStr">
        <is>
          <t>Store_006</t>
        </is>
      </c>
      <c r="E2804" t="inlineStr">
        <is>
          <t>East</t>
        </is>
      </c>
      <c r="F2804" t="inlineStr">
        <is>
          <t>P0181</t>
        </is>
      </c>
      <c r="G2804" t="inlineStr">
        <is>
          <t>Prod_0181</t>
        </is>
      </c>
      <c r="H2804" t="inlineStr">
        <is>
          <t>Electronics</t>
        </is>
      </c>
      <c r="I2804" t="n">
        <v>7</v>
      </c>
      <c r="J2804" t="n">
        <v>851.71</v>
      </c>
      <c r="K2804" t="n">
        <v>0</v>
      </c>
      <c r="L2804">
        <f>I2804*J2804*(1-K2804)</f>
        <v/>
      </c>
      <c r="M2804">
        <f>VLOOKUP(F2804,Products!A:D,4,FALSE)*I2804</f>
        <v/>
      </c>
      <c r="N2804">
        <f>L2804-M2804</f>
        <v/>
      </c>
    </row>
    <row r="2805">
      <c r="A2805" t="inlineStr">
        <is>
          <t>T1002803</t>
        </is>
      </c>
      <c r="B2805" t="inlineStr">
        <is>
          <t>2025-06-18</t>
        </is>
      </c>
      <c r="C2805" t="inlineStr">
        <is>
          <t>S009</t>
        </is>
      </c>
      <c r="D2805" t="inlineStr">
        <is>
          <t>Store_009</t>
        </is>
      </c>
      <c r="E2805" t="inlineStr">
        <is>
          <t>Central</t>
        </is>
      </c>
      <c r="F2805" t="inlineStr">
        <is>
          <t>P0140</t>
        </is>
      </c>
      <c r="G2805" t="inlineStr">
        <is>
          <t>Prod_0140</t>
        </is>
      </c>
      <c r="H2805" t="inlineStr">
        <is>
          <t>Food</t>
        </is>
      </c>
      <c r="I2805" t="n">
        <v>6</v>
      </c>
      <c r="J2805" t="n">
        <v>887.5</v>
      </c>
      <c r="K2805" t="n">
        <v>0</v>
      </c>
      <c r="L2805">
        <f>I2805*J2805*(1-K2805)</f>
        <v/>
      </c>
      <c r="M2805">
        <f>VLOOKUP(F2805,Products!A:D,4,FALSE)*I2805</f>
        <v/>
      </c>
      <c r="N2805">
        <f>L2805-M2805</f>
        <v/>
      </c>
    </row>
    <row r="2806">
      <c r="A2806" t="inlineStr">
        <is>
          <t>T1002804</t>
        </is>
      </c>
      <c r="B2806" t="inlineStr">
        <is>
          <t>2023-07-19</t>
        </is>
      </c>
      <c r="C2806" t="inlineStr">
        <is>
          <t>S011</t>
        </is>
      </c>
      <c r="D2806" t="inlineStr">
        <is>
          <t>Store_011</t>
        </is>
      </c>
      <c r="E2806" t="inlineStr">
        <is>
          <t>South</t>
        </is>
      </c>
      <c r="F2806" t="inlineStr">
        <is>
          <t>P0076</t>
        </is>
      </c>
      <c r="G2806" t="inlineStr">
        <is>
          <t>Prod_0076</t>
        </is>
      </c>
      <c r="H2806" t="inlineStr">
        <is>
          <t>Clothing</t>
        </is>
      </c>
      <c r="I2806" t="n">
        <v>1</v>
      </c>
      <c r="J2806" t="n">
        <v>435.28</v>
      </c>
      <c r="K2806" t="n">
        <v>0.1</v>
      </c>
      <c r="L2806">
        <f>I2806*J2806*(1-K2806)</f>
        <v/>
      </c>
      <c r="M2806">
        <f>VLOOKUP(F2806,Products!A:D,4,FALSE)*I2806</f>
        <v/>
      </c>
      <c r="N2806">
        <f>L2806-M2806</f>
        <v/>
      </c>
    </row>
    <row r="2807">
      <c r="A2807" t="inlineStr">
        <is>
          <t>T1002805</t>
        </is>
      </c>
      <c r="B2807" t="inlineStr">
        <is>
          <t>2025-07-10</t>
        </is>
      </c>
      <c r="C2807" t="inlineStr">
        <is>
          <t>S009</t>
        </is>
      </c>
      <c r="D2807" t="inlineStr">
        <is>
          <t>Store_009</t>
        </is>
      </c>
      <c r="E2807" t="inlineStr">
        <is>
          <t>Central</t>
        </is>
      </c>
      <c r="F2807" t="inlineStr">
        <is>
          <t>P0018</t>
        </is>
      </c>
      <c r="G2807" t="inlineStr">
        <is>
          <t>Prod_0018</t>
        </is>
      </c>
      <c r="H2807" t="inlineStr">
        <is>
          <t>Food</t>
        </is>
      </c>
      <c r="I2807" t="n">
        <v>9</v>
      </c>
      <c r="J2807" t="n">
        <v>894.16</v>
      </c>
      <c r="K2807" t="n">
        <v>0</v>
      </c>
      <c r="L2807">
        <f>I2807*J2807*(1-K2807)</f>
        <v/>
      </c>
      <c r="M2807">
        <f>VLOOKUP(F2807,Products!A:D,4,FALSE)*I2807</f>
        <v/>
      </c>
      <c r="N2807">
        <f>L2807-M2807</f>
        <v/>
      </c>
    </row>
    <row r="2808">
      <c r="A2808" t="inlineStr">
        <is>
          <t>T1002806</t>
        </is>
      </c>
      <c r="B2808" t="inlineStr">
        <is>
          <t>2024-01-10</t>
        </is>
      </c>
      <c r="C2808" t="inlineStr">
        <is>
          <t>S045</t>
        </is>
      </c>
      <c r="D2808" t="inlineStr">
        <is>
          <t>Store_045</t>
        </is>
      </c>
      <c r="E2808" t="inlineStr">
        <is>
          <t>East</t>
        </is>
      </c>
      <c r="F2808" t="inlineStr">
        <is>
          <t>P0019</t>
        </is>
      </c>
      <c r="G2808" t="inlineStr">
        <is>
          <t>Prod_0019</t>
        </is>
      </c>
      <c r="H2808" t="inlineStr">
        <is>
          <t>Toys</t>
        </is>
      </c>
      <c r="I2808" t="n">
        <v>5</v>
      </c>
      <c r="J2808" t="n">
        <v>547.45</v>
      </c>
      <c r="K2808" t="n">
        <v>0</v>
      </c>
      <c r="L2808">
        <f>I2808*J2808*(1-K2808)</f>
        <v/>
      </c>
      <c r="M2808">
        <f>VLOOKUP(F2808,Products!A:D,4,FALSE)*I2808</f>
        <v/>
      </c>
      <c r="N2808">
        <f>L2808-M2808</f>
        <v/>
      </c>
    </row>
    <row r="2809">
      <c r="A2809" t="inlineStr">
        <is>
          <t>T1002807</t>
        </is>
      </c>
      <c r="B2809" t="inlineStr">
        <is>
          <t>2024-12-30</t>
        </is>
      </c>
      <c r="C2809" t="inlineStr">
        <is>
          <t>S008</t>
        </is>
      </c>
      <c r="D2809" t="inlineStr">
        <is>
          <t>Store_008</t>
        </is>
      </c>
      <c r="E2809" t="inlineStr">
        <is>
          <t>East</t>
        </is>
      </c>
      <c r="F2809" t="inlineStr">
        <is>
          <t>P0175</t>
        </is>
      </c>
      <c r="G2809" t="inlineStr">
        <is>
          <t>Prod_0175</t>
        </is>
      </c>
      <c r="H2809" t="inlineStr">
        <is>
          <t>Food</t>
        </is>
      </c>
      <c r="I2809" t="n">
        <v>8</v>
      </c>
      <c r="J2809" t="n">
        <v>876.33</v>
      </c>
      <c r="K2809" t="n">
        <v>0</v>
      </c>
      <c r="L2809">
        <f>I2809*J2809*(1-K2809)</f>
        <v/>
      </c>
      <c r="M2809">
        <f>VLOOKUP(F2809,Products!A:D,4,FALSE)*I2809</f>
        <v/>
      </c>
      <c r="N2809">
        <f>L2809-M2809</f>
        <v/>
      </c>
    </row>
    <row r="2810">
      <c r="A2810" t="inlineStr">
        <is>
          <t>T1002808</t>
        </is>
      </c>
      <c r="B2810" t="inlineStr">
        <is>
          <t>2024-07-02</t>
        </is>
      </c>
      <c r="C2810" t="inlineStr">
        <is>
          <t>S042</t>
        </is>
      </c>
      <c r="D2810" t="inlineStr">
        <is>
          <t>Store_042</t>
        </is>
      </c>
      <c r="E2810" t="inlineStr">
        <is>
          <t>Central</t>
        </is>
      </c>
      <c r="F2810" t="inlineStr">
        <is>
          <t>P0170</t>
        </is>
      </c>
      <c r="G2810" t="inlineStr">
        <is>
          <t>Prod_0170</t>
        </is>
      </c>
      <c r="H2810" t="inlineStr">
        <is>
          <t>Household</t>
        </is>
      </c>
      <c r="I2810" t="n">
        <v>9</v>
      </c>
      <c r="J2810" t="n">
        <v>535.73</v>
      </c>
      <c r="K2810" t="n">
        <v>0</v>
      </c>
      <c r="L2810">
        <f>I2810*J2810*(1-K2810)</f>
        <v/>
      </c>
      <c r="M2810">
        <f>VLOOKUP(F2810,Products!A:D,4,FALSE)*I2810</f>
        <v/>
      </c>
      <c r="N2810">
        <f>L2810-M2810</f>
        <v/>
      </c>
    </row>
    <row r="2811">
      <c r="A2811" t="inlineStr">
        <is>
          <t>T1002809</t>
        </is>
      </c>
      <c r="B2811" t="inlineStr">
        <is>
          <t>2025-06-29</t>
        </is>
      </c>
      <c r="C2811" t="inlineStr">
        <is>
          <t>S001</t>
        </is>
      </c>
      <c r="D2811" t="inlineStr">
        <is>
          <t>Store_001</t>
        </is>
      </c>
      <c r="E2811" t="inlineStr">
        <is>
          <t>West</t>
        </is>
      </c>
      <c r="F2811" t="inlineStr">
        <is>
          <t>P0053</t>
        </is>
      </c>
      <c r="G2811" t="inlineStr">
        <is>
          <t>Prod_0053</t>
        </is>
      </c>
      <c r="H2811" t="inlineStr">
        <is>
          <t>Food</t>
        </is>
      </c>
      <c r="I2811" t="n">
        <v>3</v>
      </c>
      <c r="J2811" t="n">
        <v>406.13</v>
      </c>
      <c r="K2811" t="n">
        <v>0</v>
      </c>
      <c r="L2811">
        <f>I2811*J2811*(1-K2811)</f>
        <v/>
      </c>
      <c r="M2811">
        <f>VLOOKUP(F2811,Products!A:D,4,FALSE)*I2811</f>
        <v/>
      </c>
      <c r="N2811">
        <f>L2811-M2811</f>
        <v/>
      </c>
    </row>
    <row r="2812">
      <c r="A2812" t="inlineStr">
        <is>
          <t>T1002810</t>
        </is>
      </c>
      <c r="B2812" t="inlineStr">
        <is>
          <t>2024-01-10</t>
        </is>
      </c>
      <c r="C2812" t="inlineStr">
        <is>
          <t>S049</t>
        </is>
      </c>
      <c r="D2812" t="inlineStr">
        <is>
          <t>Store_049</t>
        </is>
      </c>
      <c r="E2812" t="inlineStr">
        <is>
          <t>North</t>
        </is>
      </c>
      <c r="F2812" t="inlineStr">
        <is>
          <t>P0190</t>
        </is>
      </c>
      <c r="G2812" t="inlineStr">
        <is>
          <t>Prod_0190</t>
        </is>
      </c>
      <c r="H2812" t="inlineStr">
        <is>
          <t>Household</t>
        </is>
      </c>
      <c r="I2812" t="n">
        <v>8</v>
      </c>
      <c r="J2812" t="n">
        <v>273.87</v>
      </c>
      <c r="K2812" t="n">
        <v>0.2</v>
      </c>
      <c r="L2812">
        <f>I2812*J2812*(1-K2812)</f>
        <v/>
      </c>
      <c r="M2812">
        <f>VLOOKUP(F2812,Products!A:D,4,FALSE)*I2812</f>
        <v/>
      </c>
      <c r="N2812">
        <f>L2812-M2812</f>
        <v/>
      </c>
    </row>
    <row r="2813">
      <c r="A2813" t="inlineStr">
        <is>
          <t>T1002811</t>
        </is>
      </c>
      <c r="B2813" t="inlineStr">
        <is>
          <t>2025-05-05</t>
        </is>
      </c>
      <c r="C2813" t="inlineStr">
        <is>
          <t>S029</t>
        </is>
      </c>
      <c r="D2813" t="inlineStr">
        <is>
          <t>Store_029</t>
        </is>
      </c>
      <c r="E2813" t="inlineStr">
        <is>
          <t>South</t>
        </is>
      </c>
      <c r="F2813" t="inlineStr">
        <is>
          <t>P0172</t>
        </is>
      </c>
      <c r="G2813" t="inlineStr">
        <is>
          <t>Prod_0172</t>
        </is>
      </c>
      <c r="H2813" t="inlineStr">
        <is>
          <t>Beverages</t>
        </is>
      </c>
      <c r="I2813" t="n">
        <v>5</v>
      </c>
      <c r="J2813" t="n">
        <v>935.78</v>
      </c>
      <c r="K2813" t="n">
        <v>0.1</v>
      </c>
      <c r="L2813">
        <f>I2813*J2813*(1-K2813)</f>
        <v/>
      </c>
      <c r="M2813">
        <f>VLOOKUP(F2813,Products!A:D,4,FALSE)*I2813</f>
        <v/>
      </c>
      <c r="N2813">
        <f>L2813-M2813</f>
        <v/>
      </c>
    </row>
    <row r="2814">
      <c r="A2814" t="inlineStr">
        <is>
          <t>T1002812</t>
        </is>
      </c>
      <c r="B2814" t="inlineStr">
        <is>
          <t>2024-06-10</t>
        </is>
      </c>
      <c r="C2814" t="inlineStr">
        <is>
          <t>S037</t>
        </is>
      </c>
      <c r="D2814" t="inlineStr">
        <is>
          <t>Store_037</t>
        </is>
      </c>
      <c r="E2814" t="inlineStr">
        <is>
          <t>East</t>
        </is>
      </c>
      <c r="F2814" t="inlineStr">
        <is>
          <t>P0096</t>
        </is>
      </c>
      <c r="G2814" t="inlineStr">
        <is>
          <t>Prod_0096</t>
        </is>
      </c>
      <c r="H2814" t="inlineStr">
        <is>
          <t>Beverages</t>
        </is>
      </c>
      <c r="I2814" t="n">
        <v>4</v>
      </c>
      <c r="J2814" t="n">
        <v>423.28</v>
      </c>
      <c r="K2814" t="n">
        <v>0</v>
      </c>
      <c r="L2814">
        <f>I2814*J2814*(1-K2814)</f>
        <v/>
      </c>
      <c r="M2814">
        <f>VLOOKUP(F2814,Products!A:D,4,FALSE)*I2814</f>
        <v/>
      </c>
      <c r="N2814">
        <f>L2814-M2814</f>
        <v/>
      </c>
    </row>
    <row r="2815">
      <c r="A2815" t="inlineStr">
        <is>
          <t>T1002813</t>
        </is>
      </c>
      <c r="B2815" t="inlineStr">
        <is>
          <t>2025-06-19</t>
        </is>
      </c>
      <c r="C2815" t="inlineStr">
        <is>
          <t>S015</t>
        </is>
      </c>
      <c r="D2815" t="inlineStr">
        <is>
          <t>Store_015</t>
        </is>
      </c>
      <c r="E2815" t="inlineStr">
        <is>
          <t>North</t>
        </is>
      </c>
      <c r="F2815" t="inlineStr">
        <is>
          <t>P0090</t>
        </is>
      </c>
      <c r="G2815" t="inlineStr">
        <is>
          <t>Prod_0090</t>
        </is>
      </c>
      <c r="H2815" t="inlineStr">
        <is>
          <t>Toys</t>
        </is>
      </c>
      <c r="I2815" t="n">
        <v>3</v>
      </c>
      <c r="J2815" t="n">
        <v>514.6</v>
      </c>
      <c r="K2815" t="n">
        <v>0.1</v>
      </c>
      <c r="L2815">
        <f>I2815*J2815*(1-K2815)</f>
        <v/>
      </c>
      <c r="M2815">
        <f>VLOOKUP(F2815,Products!A:D,4,FALSE)*I2815</f>
        <v/>
      </c>
      <c r="N2815">
        <f>L2815-M2815</f>
        <v/>
      </c>
    </row>
    <row r="2816">
      <c r="A2816" t="inlineStr">
        <is>
          <t>T1002814</t>
        </is>
      </c>
      <c r="B2816" t="inlineStr">
        <is>
          <t>2025-09-23</t>
        </is>
      </c>
      <c r="C2816" t="inlineStr">
        <is>
          <t>S032</t>
        </is>
      </c>
      <c r="D2816" t="inlineStr">
        <is>
          <t>Store_032</t>
        </is>
      </c>
      <c r="E2816" t="inlineStr">
        <is>
          <t>Central</t>
        </is>
      </c>
      <c r="F2816" t="inlineStr">
        <is>
          <t>P0135</t>
        </is>
      </c>
      <c r="G2816" t="inlineStr">
        <is>
          <t>Prod_0135</t>
        </is>
      </c>
      <c r="H2816" t="inlineStr">
        <is>
          <t>Food</t>
        </is>
      </c>
      <c r="I2816" t="n">
        <v>9</v>
      </c>
      <c r="J2816" t="n">
        <v>74.31</v>
      </c>
      <c r="K2816" t="n">
        <v>0</v>
      </c>
      <c r="L2816">
        <f>I2816*J2816*(1-K2816)</f>
        <v/>
      </c>
      <c r="M2816">
        <f>VLOOKUP(F2816,Products!A:D,4,FALSE)*I2816</f>
        <v/>
      </c>
      <c r="N2816">
        <f>L2816-M2816</f>
        <v/>
      </c>
    </row>
    <row r="2817">
      <c r="A2817" t="inlineStr">
        <is>
          <t>T1002815</t>
        </is>
      </c>
      <c r="B2817" t="inlineStr">
        <is>
          <t>2024-09-22</t>
        </is>
      </c>
      <c r="C2817" t="inlineStr">
        <is>
          <t>S004</t>
        </is>
      </c>
      <c r="D2817" t="inlineStr">
        <is>
          <t>Store_004</t>
        </is>
      </c>
      <c r="E2817" t="inlineStr">
        <is>
          <t>Central</t>
        </is>
      </c>
      <c r="F2817" t="inlineStr">
        <is>
          <t>P0016</t>
        </is>
      </c>
      <c r="G2817" t="inlineStr">
        <is>
          <t>Prod_0016</t>
        </is>
      </c>
      <c r="H2817" t="inlineStr">
        <is>
          <t>Food</t>
        </is>
      </c>
      <c r="I2817" t="n">
        <v>3</v>
      </c>
      <c r="J2817" t="n">
        <v>909.28</v>
      </c>
      <c r="K2817" t="n">
        <v>0.1</v>
      </c>
      <c r="L2817">
        <f>I2817*J2817*(1-K2817)</f>
        <v/>
      </c>
      <c r="M2817">
        <f>VLOOKUP(F2817,Products!A:D,4,FALSE)*I2817</f>
        <v/>
      </c>
      <c r="N2817">
        <f>L2817-M2817</f>
        <v/>
      </c>
    </row>
    <row r="2818">
      <c r="A2818" t="inlineStr">
        <is>
          <t>T1002816</t>
        </is>
      </c>
      <c r="B2818" t="inlineStr">
        <is>
          <t>2024-10-04</t>
        </is>
      </c>
      <c r="C2818" t="inlineStr">
        <is>
          <t>S034</t>
        </is>
      </c>
      <c r="D2818" t="inlineStr">
        <is>
          <t>Store_034</t>
        </is>
      </c>
      <c r="E2818" t="inlineStr">
        <is>
          <t>Central</t>
        </is>
      </c>
      <c r="F2818" t="inlineStr">
        <is>
          <t>P0093</t>
        </is>
      </c>
      <c r="G2818" t="inlineStr">
        <is>
          <t>Prod_0093</t>
        </is>
      </c>
      <c r="H2818" t="inlineStr">
        <is>
          <t>Electronics</t>
        </is>
      </c>
      <c r="I2818" t="n">
        <v>3</v>
      </c>
      <c r="J2818" t="n">
        <v>202.6</v>
      </c>
      <c r="K2818" t="n">
        <v>0</v>
      </c>
      <c r="L2818">
        <f>I2818*J2818*(1-K2818)</f>
        <v/>
      </c>
      <c r="M2818">
        <f>VLOOKUP(F2818,Products!A:D,4,FALSE)*I2818</f>
        <v/>
      </c>
      <c r="N2818">
        <f>L2818-M2818</f>
        <v/>
      </c>
    </row>
    <row r="2819">
      <c r="A2819" t="inlineStr">
        <is>
          <t>T1002817</t>
        </is>
      </c>
      <c r="B2819" t="inlineStr">
        <is>
          <t>2023-11-21</t>
        </is>
      </c>
      <c r="C2819" t="inlineStr">
        <is>
          <t>S047</t>
        </is>
      </c>
      <c r="D2819" t="inlineStr">
        <is>
          <t>Store_047</t>
        </is>
      </c>
      <c r="E2819" t="inlineStr">
        <is>
          <t>North</t>
        </is>
      </c>
      <c r="F2819" t="inlineStr">
        <is>
          <t>P0150</t>
        </is>
      </c>
      <c r="G2819" t="inlineStr">
        <is>
          <t>Prod_0150</t>
        </is>
      </c>
      <c r="H2819" t="inlineStr">
        <is>
          <t>Clothing</t>
        </is>
      </c>
      <c r="I2819" t="n">
        <v>5</v>
      </c>
      <c r="J2819" t="n">
        <v>273.7</v>
      </c>
      <c r="K2819" t="n">
        <v>0</v>
      </c>
      <c r="L2819">
        <f>I2819*J2819*(1-K2819)</f>
        <v/>
      </c>
      <c r="M2819">
        <f>VLOOKUP(F2819,Products!A:D,4,FALSE)*I2819</f>
        <v/>
      </c>
      <c r="N2819">
        <f>L2819-M2819</f>
        <v/>
      </c>
    </row>
    <row r="2820">
      <c r="A2820" t="inlineStr">
        <is>
          <t>T1002818</t>
        </is>
      </c>
      <c r="B2820" t="inlineStr">
        <is>
          <t>2023-11-28</t>
        </is>
      </c>
      <c r="C2820" t="inlineStr">
        <is>
          <t>S006</t>
        </is>
      </c>
      <c r="D2820" t="inlineStr">
        <is>
          <t>Store_006</t>
        </is>
      </c>
      <c r="E2820" t="inlineStr">
        <is>
          <t>East</t>
        </is>
      </c>
      <c r="F2820" t="inlineStr">
        <is>
          <t>P0129</t>
        </is>
      </c>
      <c r="G2820" t="inlineStr">
        <is>
          <t>Prod_0129</t>
        </is>
      </c>
      <c r="H2820" t="inlineStr">
        <is>
          <t>Stationery</t>
        </is>
      </c>
      <c r="I2820" t="n">
        <v>9</v>
      </c>
      <c r="J2820" t="n">
        <v>841.14</v>
      </c>
      <c r="K2820" t="n">
        <v>0.05</v>
      </c>
      <c r="L2820">
        <f>I2820*J2820*(1-K2820)</f>
        <v/>
      </c>
      <c r="M2820">
        <f>VLOOKUP(F2820,Products!A:D,4,FALSE)*I2820</f>
        <v/>
      </c>
      <c r="N2820">
        <f>L2820-M2820</f>
        <v/>
      </c>
    </row>
    <row r="2821">
      <c r="A2821" t="inlineStr">
        <is>
          <t>T1002819</t>
        </is>
      </c>
      <c r="B2821" t="inlineStr">
        <is>
          <t>2024-04-20</t>
        </is>
      </c>
      <c r="C2821" t="inlineStr">
        <is>
          <t>S013</t>
        </is>
      </c>
      <c r="D2821" t="inlineStr">
        <is>
          <t>Store_013</t>
        </is>
      </c>
      <c r="E2821" t="inlineStr">
        <is>
          <t>North</t>
        </is>
      </c>
      <c r="F2821" t="inlineStr">
        <is>
          <t>P0150</t>
        </is>
      </c>
      <c r="G2821" t="inlineStr">
        <is>
          <t>Prod_0150</t>
        </is>
      </c>
      <c r="H2821" t="inlineStr">
        <is>
          <t>Clothing</t>
        </is>
      </c>
      <c r="I2821" t="n">
        <v>3</v>
      </c>
      <c r="J2821" t="n">
        <v>422.67</v>
      </c>
      <c r="K2821" t="n">
        <v>0</v>
      </c>
      <c r="L2821">
        <f>I2821*J2821*(1-K2821)</f>
        <v/>
      </c>
      <c r="M2821">
        <f>VLOOKUP(F2821,Products!A:D,4,FALSE)*I2821</f>
        <v/>
      </c>
      <c r="N2821">
        <f>L2821-M2821</f>
        <v/>
      </c>
    </row>
    <row r="2822">
      <c r="A2822" t="inlineStr">
        <is>
          <t>T1002820</t>
        </is>
      </c>
      <c r="B2822" t="inlineStr">
        <is>
          <t>2025-07-15</t>
        </is>
      </c>
      <c r="C2822" t="inlineStr">
        <is>
          <t>S017</t>
        </is>
      </c>
      <c r="D2822" t="inlineStr">
        <is>
          <t>Store_017</t>
        </is>
      </c>
      <c r="E2822" t="inlineStr">
        <is>
          <t>South</t>
        </is>
      </c>
      <c r="F2822" t="inlineStr">
        <is>
          <t>P0149</t>
        </is>
      </c>
      <c r="G2822" t="inlineStr">
        <is>
          <t>Prod_0149</t>
        </is>
      </c>
      <c r="H2822" t="inlineStr">
        <is>
          <t>Toys</t>
        </is>
      </c>
      <c r="I2822" t="n">
        <v>9</v>
      </c>
      <c r="J2822" t="n">
        <v>47.68</v>
      </c>
      <c r="K2822" t="n">
        <v>0</v>
      </c>
      <c r="L2822">
        <f>I2822*J2822*(1-K2822)</f>
        <v/>
      </c>
      <c r="M2822">
        <f>VLOOKUP(F2822,Products!A:D,4,FALSE)*I2822</f>
        <v/>
      </c>
      <c r="N2822">
        <f>L2822-M2822</f>
        <v/>
      </c>
    </row>
    <row r="2823">
      <c r="A2823" t="inlineStr">
        <is>
          <t>T1002821</t>
        </is>
      </c>
      <c r="B2823" t="inlineStr">
        <is>
          <t>2025-03-09</t>
        </is>
      </c>
      <c r="C2823" t="inlineStr">
        <is>
          <t>S018</t>
        </is>
      </c>
      <c r="D2823" t="inlineStr">
        <is>
          <t>Store_018</t>
        </is>
      </c>
      <c r="E2823" t="inlineStr">
        <is>
          <t>South</t>
        </is>
      </c>
      <c r="F2823" t="inlineStr">
        <is>
          <t>P0046</t>
        </is>
      </c>
      <c r="G2823" t="inlineStr">
        <is>
          <t>Prod_0046</t>
        </is>
      </c>
      <c r="H2823" t="inlineStr">
        <is>
          <t>Electronics</t>
        </is>
      </c>
      <c r="I2823" t="n">
        <v>8</v>
      </c>
      <c r="J2823" t="n">
        <v>58.47</v>
      </c>
      <c r="K2823" t="n">
        <v>0</v>
      </c>
      <c r="L2823">
        <f>I2823*J2823*(1-K2823)</f>
        <v/>
      </c>
      <c r="M2823">
        <f>VLOOKUP(F2823,Products!A:D,4,FALSE)*I2823</f>
        <v/>
      </c>
      <c r="N2823">
        <f>L2823-M2823</f>
        <v/>
      </c>
    </row>
    <row r="2824">
      <c r="A2824" t="inlineStr">
        <is>
          <t>T1002822</t>
        </is>
      </c>
      <c r="B2824" t="inlineStr">
        <is>
          <t>2025-09-15</t>
        </is>
      </c>
      <c r="C2824" t="inlineStr">
        <is>
          <t>S006</t>
        </is>
      </c>
      <c r="D2824" t="inlineStr">
        <is>
          <t>Store_006</t>
        </is>
      </c>
      <c r="E2824" t="inlineStr">
        <is>
          <t>East</t>
        </is>
      </c>
      <c r="F2824" t="inlineStr">
        <is>
          <t>P0170</t>
        </is>
      </c>
      <c r="G2824" t="inlineStr">
        <is>
          <t>Prod_0170</t>
        </is>
      </c>
      <c r="H2824" t="inlineStr">
        <is>
          <t>Household</t>
        </is>
      </c>
      <c r="I2824" t="n">
        <v>7</v>
      </c>
      <c r="J2824" t="n">
        <v>463.94</v>
      </c>
      <c r="K2824" t="n">
        <v>0</v>
      </c>
      <c r="L2824">
        <f>I2824*J2824*(1-K2824)</f>
        <v/>
      </c>
      <c r="M2824">
        <f>VLOOKUP(F2824,Products!A:D,4,FALSE)*I2824</f>
        <v/>
      </c>
      <c r="N2824">
        <f>L2824-M2824</f>
        <v/>
      </c>
    </row>
    <row r="2825">
      <c r="A2825" t="inlineStr">
        <is>
          <t>T1002823</t>
        </is>
      </c>
      <c r="B2825" t="inlineStr">
        <is>
          <t>2024-12-05</t>
        </is>
      </c>
      <c r="C2825" t="inlineStr">
        <is>
          <t>S028</t>
        </is>
      </c>
      <c r="D2825" t="inlineStr">
        <is>
          <t>Store_028</t>
        </is>
      </c>
      <c r="E2825" t="inlineStr">
        <is>
          <t>North</t>
        </is>
      </c>
      <c r="F2825" t="inlineStr">
        <is>
          <t>P0195</t>
        </is>
      </c>
      <c r="G2825" t="inlineStr">
        <is>
          <t>Prod_0195</t>
        </is>
      </c>
      <c r="H2825" t="inlineStr">
        <is>
          <t>Food</t>
        </is>
      </c>
      <c r="I2825" t="n">
        <v>8</v>
      </c>
      <c r="J2825" t="n">
        <v>578.4</v>
      </c>
      <c r="K2825" t="n">
        <v>0</v>
      </c>
      <c r="L2825">
        <f>I2825*J2825*(1-K2825)</f>
        <v/>
      </c>
      <c r="M2825">
        <f>VLOOKUP(F2825,Products!A:D,4,FALSE)*I2825</f>
        <v/>
      </c>
      <c r="N2825">
        <f>L2825-M2825</f>
        <v/>
      </c>
    </row>
    <row r="2826">
      <c r="A2826" t="inlineStr">
        <is>
          <t>T1002824</t>
        </is>
      </c>
      <c r="B2826" t="inlineStr">
        <is>
          <t>2024-04-04</t>
        </is>
      </c>
      <c r="C2826" t="inlineStr">
        <is>
          <t>S034</t>
        </is>
      </c>
      <c r="D2826" t="inlineStr">
        <is>
          <t>Store_034</t>
        </is>
      </c>
      <c r="E2826" t="inlineStr">
        <is>
          <t>Central</t>
        </is>
      </c>
      <c r="F2826" t="inlineStr">
        <is>
          <t>P0133</t>
        </is>
      </c>
      <c r="G2826" t="inlineStr">
        <is>
          <t>Prod_0133</t>
        </is>
      </c>
      <c r="H2826" t="inlineStr">
        <is>
          <t>Stationery</t>
        </is>
      </c>
      <c r="I2826" t="n">
        <v>1</v>
      </c>
      <c r="J2826" t="n">
        <v>358.82</v>
      </c>
      <c r="K2826" t="n">
        <v>0.1</v>
      </c>
      <c r="L2826">
        <f>I2826*J2826*(1-K2826)</f>
        <v/>
      </c>
      <c r="M2826">
        <f>VLOOKUP(F2826,Products!A:D,4,FALSE)*I2826</f>
        <v/>
      </c>
      <c r="N2826">
        <f>L2826-M2826</f>
        <v/>
      </c>
    </row>
    <row r="2827">
      <c r="A2827" t="inlineStr">
        <is>
          <t>T1002825</t>
        </is>
      </c>
      <c r="B2827" t="inlineStr">
        <is>
          <t>2024-07-29</t>
        </is>
      </c>
      <c r="C2827" t="inlineStr">
        <is>
          <t>S046</t>
        </is>
      </c>
      <c r="D2827" t="inlineStr">
        <is>
          <t>Store_046</t>
        </is>
      </c>
      <c r="E2827" t="inlineStr">
        <is>
          <t>South</t>
        </is>
      </c>
      <c r="F2827" t="inlineStr">
        <is>
          <t>P0165</t>
        </is>
      </c>
      <c r="G2827" t="inlineStr">
        <is>
          <t>Prod_0165</t>
        </is>
      </c>
      <c r="H2827" t="inlineStr">
        <is>
          <t>Clothing</t>
        </is>
      </c>
      <c r="I2827" t="n">
        <v>1</v>
      </c>
      <c r="J2827" t="n">
        <v>729.5700000000001</v>
      </c>
      <c r="K2827" t="n">
        <v>0</v>
      </c>
      <c r="L2827">
        <f>I2827*J2827*(1-K2827)</f>
        <v/>
      </c>
      <c r="M2827">
        <f>VLOOKUP(F2827,Products!A:D,4,FALSE)*I2827</f>
        <v/>
      </c>
      <c r="N2827">
        <f>L2827-M2827</f>
        <v/>
      </c>
    </row>
    <row r="2828">
      <c r="A2828" t="inlineStr">
        <is>
          <t>T1002826</t>
        </is>
      </c>
      <c r="B2828" t="inlineStr">
        <is>
          <t>2025-05-07</t>
        </is>
      </c>
      <c r="C2828" t="inlineStr">
        <is>
          <t>S005</t>
        </is>
      </c>
      <c r="D2828" t="inlineStr">
        <is>
          <t>Store_005</t>
        </is>
      </c>
      <c r="E2828" t="inlineStr">
        <is>
          <t>Central</t>
        </is>
      </c>
      <c r="F2828" t="inlineStr">
        <is>
          <t>P0156</t>
        </is>
      </c>
      <c r="G2828" t="inlineStr">
        <is>
          <t>Prod_0156</t>
        </is>
      </c>
      <c r="H2828" t="inlineStr">
        <is>
          <t>Toys</t>
        </is>
      </c>
      <c r="I2828" t="n">
        <v>9</v>
      </c>
      <c r="J2828" t="n">
        <v>392.32</v>
      </c>
      <c r="K2828" t="n">
        <v>0.05</v>
      </c>
      <c r="L2828">
        <f>I2828*J2828*(1-K2828)</f>
        <v/>
      </c>
      <c r="M2828">
        <f>VLOOKUP(F2828,Products!A:D,4,FALSE)*I2828</f>
        <v/>
      </c>
      <c r="N2828">
        <f>L2828-M2828</f>
        <v/>
      </c>
    </row>
    <row r="2829">
      <c r="A2829" t="inlineStr">
        <is>
          <t>T1002827</t>
        </is>
      </c>
      <c r="B2829" t="inlineStr">
        <is>
          <t>2024-09-10</t>
        </is>
      </c>
      <c r="C2829" t="inlineStr">
        <is>
          <t>S030</t>
        </is>
      </c>
      <c r="D2829" t="inlineStr">
        <is>
          <t>Store_030</t>
        </is>
      </c>
      <c r="E2829" t="inlineStr">
        <is>
          <t>North</t>
        </is>
      </c>
      <c r="F2829" t="inlineStr">
        <is>
          <t>P0123</t>
        </is>
      </c>
      <c r="G2829" t="inlineStr">
        <is>
          <t>Prod_0123</t>
        </is>
      </c>
      <c r="H2829" t="inlineStr">
        <is>
          <t>Food</t>
        </is>
      </c>
      <c r="I2829" t="n">
        <v>8</v>
      </c>
      <c r="J2829" t="n">
        <v>646.8</v>
      </c>
      <c r="K2829" t="n">
        <v>0.15</v>
      </c>
      <c r="L2829">
        <f>I2829*J2829*(1-K2829)</f>
        <v/>
      </c>
      <c r="M2829">
        <f>VLOOKUP(F2829,Products!A:D,4,FALSE)*I2829</f>
        <v/>
      </c>
      <c r="N2829">
        <f>L2829-M2829</f>
        <v/>
      </c>
    </row>
    <row r="2830">
      <c r="A2830" t="inlineStr">
        <is>
          <t>T1002828</t>
        </is>
      </c>
      <c r="B2830" t="inlineStr">
        <is>
          <t>2024-11-11</t>
        </is>
      </c>
      <c r="C2830" t="inlineStr">
        <is>
          <t>S048</t>
        </is>
      </c>
      <c r="D2830" t="inlineStr">
        <is>
          <t>Store_048</t>
        </is>
      </c>
      <c r="E2830" t="inlineStr">
        <is>
          <t>South</t>
        </is>
      </c>
      <c r="F2830" t="inlineStr">
        <is>
          <t>P0156</t>
        </is>
      </c>
      <c r="G2830" t="inlineStr">
        <is>
          <t>Prod_0156</t>
        </is>
      </c>
      <c r="H2830" t="inlineStr">
        <is>
          <t>Toys</t>
        </is>
      </c>
      <c r="I2830" t="n">
        <v>8</v>
      </c>
      <c r="J2830" t="n">
        <v>472.45</v>
      </c>
      <c r="K2830" t="n">
        <v>0</v>
      </c>
      <c r="L2830">
        <f>I2830*J2830*(1-K2830)</f>
        <v/>
      </c>
      <c r="M2830">
        <f>VLOOKUP(F2830,Products!A:D,4,FALSE)*I2830</f>
        <v/>
      </c>
      <c r="N2830">
        <f>L2830-M2830</f>
        <v/>
      </c>
    </row>
    <row r="2831">
      <c r="A2831" t="inlineStr">
        <is>
          <t>T1002829</t>
        </is>
      </c>
      <c r="B2831" t="inlineStr">
        <is>
          <t>2025-01-08</t>
        </is>
      </c>
      <c r="C2831" t="inlineStr">
        <is>
          <t>S047</t>
        </is>
      </c>
      <c r="D2831" t="inlineStr">
        <is>
          <t>Store_047</t>
        </is>
      </c>
      <c r="E2831" t="inlineStr">
        <is>
          <t>North</t>
        </is>
      </c>
      <c r="F2831" t="inlineStr">
        <is>
          <t>P0029</t>
        </is>
      </c>
      <c r="G2831" t="inlineStr">
        <is>
          <t>Prod_0029</t>
        </is>
      </c>
      <c r="H2831" t="inlineStr">
        <is>
          <t>Clothing</t>
        </is>
      </c>
      <c r="I2831" t="n">
        <v>6</v>
      </c>
      <c r="J2831" t="n">
        <v>590.77</v>
      </c>
      <c r="K2831" t="n">
        <v>0</v>
      </c>
      <c r="L2831">
        <f>I2831*J2831*(1-K2831)</f>
        <v/>
      </c>
      <c r="M2831">
        <f>VLOOKUP(F2831,Products!A:D,4,FALSE)*I2831</f>
        <v/>
      </c>
      <c r="N2831">
        <f>L2831-M2831</f>
        <v/>
      </c>
    </row>
    <row r="2832">
      <c r="A2832" t="inlineStr">
        <is>
          <t>T1002830</t>
        </is>
      </c>
      <c r="B2832" t="inlineStr">
        <is>
          <t>2023-02-14</t>
        </is>
      </c>
      <c r="C2832" t="inlineStr">
        <is>
          <t>S005</t>
        </is>
      </c>
      <c r="D2832" t="inlineStr">
        <is>
          <t>Store_005</t>
        </is>
      </c>
      <c r="E2832" t="inlineStr">
        <is>
          <t>Central</t>
        </is>
      </c>
      <c r="F2832" t="inlineStr">
        <is>
          <t>P0001</t>
        </is>
      </c>
      <c r="G2832" t="inlineStr">
        <is>
          <t>Prod_0001</t>
        </is>
      </c>
      <c r="H2832" t="inlineStr">
        <is>
          <t>Beverages</t>
        </is>
      </c>
      <c r="I2832" t="n">
        <v>5</v>
      </c>
      <c r="J2832" t="n">
        <v>705.47</v>
      </c>
      <c r="K2832" t="n">
        <v>0</v>
      </c>
      <c r="L2832">
        <f>I2832*J2832*(1-K2832)</f>
        <v/>
      </c>
      <c r="M2832">
        <f>VLOOKUP(F2832,Products!A:D,4,FALSE)*I2832</f>
        <v/>
      </c>
      <c r="N2832">
        <f>L2832-M2832</f>
        <v/>
      </c>
    </row>
    <row r="2833">
      <c r="A2833" t="inlineStr">
        <is>
          <t>T1002831</t>
        </is>
      </c>
      <c r="B2833" t="inlineStr">
        <is>
          <t>2023-04-24</t>
        </is>
      </c>
      <c r="C2833" t="inlineStr">
        <is>
          <t>S011</t>
        </is>
      </c>
      <c r="D2833" t="inlineStr">
        <is>
          <t>Store_011</t>
        </is>
      </c>
      <c r="E2833" t="inlineStr">
        <is>
          <t>South</t>
        </is>
      </c>
      <c r="F2833" t="inlineStr">
        <is>
          <t>P0140</t>
        </is>
      </c>
      <c r="G2833" t="inlineStr">
        <is>
          <t>Prod_0140</t>
        </is>
      </c>
      <c r="H2833" t="inlineStr">
        <is>
          <t>Food</t>
        </is>
      </c>
      <c r="I2833" t="n">
        <v>7</v>
      </c>
      <c r="J2833" t="n">
        <v>825.02</v>
      </c>
      <c r="K2833" t="n">
        <v>0.1</v>
      </c>
      <c r="L2833">
        <f>I2833*J2833*(1-K2833)</f>
        <v/>
      </c>
      <c r="M2833">
        <f>VLOOKUP(F2833,Products!A:D,4,FALSE)*I2833</f>
        <v/>
      </c>
      <c r="N2833">
        <f>L2833-M2833</f>
        <v/>
      </c>
    </row>
    <row r="2834">
      <c r="A2834" t="inlineStr">
        <is>
          <t>T1002832</t>
        </is>
      </c>
      <c r="B2834" t="inlineStr">
        <is>
          <t>2024-08-31</t>
        </is>
      </c>
      <c r="C2834" t="inlineStr">
        <is>
          <t>S010</t>
        </is>
      </c>
      <c r="D2834" t="inlineStr">
        <is>
          <t>Store_010</t>
        </is>
      </c>
      <c r="E2834" t="inlineStr">
        <is>
          <t>North</t>
        </is>
      </c>
      <c r="F2834" t="inlineStr">
        <is>
          <t>P0106</t>
        </is>
      </c>
      <c r="G2834" t="inlineStr">
        <is>
          <t>Prod_0106</t>
        </is>
      </c>
      <c r="H2834" t="inlineStr">
        <is>
          <t>Electronics</t>
        </is>
      </c>
      <c r="I2834" t="n">
        <v>5</v>
      </c>
      <c r="J2834" t="n">
        <v>691.88</v>
      </c>
      <c r="K2834" t="n">
        <v>0.05</v>
      </c>
      <c r="L2834">
        <f>I2834*J2834*(1-K2834)</f>
        <v/>
      </c>
      <c r="M2834">
        <f>VLOOKUP(F2834,Products!A:D,4,FALSE)*I2834</f>
        <v/>
      </c>
      <c r="N2834">
        <f>L2834-M2834</f>
        <v/>
      </c>
    </row>
    <row r="2835">
      <c r="A2835" t="inlineStr">
        <is>
          <t>T1002833</t>
        </is>
      </c>
      <c r="B2835" t="inlineStr">
        <is>
          <t>2023-11-21</t>
        </is>
      </c>
      <c r="C2835" t="inlineStr">
        <is>
          <t>S034</t>
        </is>
      </c>
      <c r="D2835" t="inlineStr">
        <is>
          <t>Store_034</t>
        </is>
      </c>
      <c r="E2835" t="inlineStr">
        <is>
          <t>Central</t>
        </is>
      </c>
      <c r="F2835" t="inlineStr">
        <is>
          <t>P0044</t>
        </is>
      </c>
      <c r="G2835" t="inlineStr">
        <is>
          <t>Prod_0044</t>
        </is>
      </c>
      <c r="H2835" t="inlineStr">
        <is>
          <t>Food</t>
        </is>
      </c>
      <c r="I2835" t="n">
        <v>5</v>
      </c>
      <c r="J2835" t="n">
        <v>273.08</v>
      </c>
      <c r="K2835" t="n">
        <v>0.05</v>
      </c>
      <c r="L2835">
        <f>I2835*J2835*(1-K2835)</f>
        <v/>
      </c>
      <c r="M2835">
        <f>VLOOKUP(F2835,Products!A:D,4,FALSE)*I2835</f>
        <v/>
      </c>
      <c r="N2835">
        <f>L2835-M2835</f>
        <v/>
      </c>
    </row>
    <row r="2836">
      <c r="A2836" t="inlineStr">
        <is>
          <t>T1002834</t>
        </is>
      </c>
      <c r="B2836" t="inlineStr">
        <is>
          <t>2024-09-20</t>
        </is>
      </c>
      <c r="C2836" t="inlineStr">
        <is>
          <t>S027</t>
        </is>
      </c>
      <c r="D2836" t="inlineStr">
        <is>
          <t>Store_027</t>
        </is>
      </c>
      <c r="E2836" t="inlineStr">
        <is>
          <t>South</t>
        </is>
      </c>
      <c r="F2836" t="inlineStr">
        <is>
          <t>P0052</t>
        </is>
      </c>
      <c r="G2836" t="inlineStr">
        <is>
          <t>Prod_0052</t>
        </is>
      </c>
      <c r="H2836" t="inlineStr">
        <is>
          <t>Clothing</t>
        </is>
      </c>
      <c r="I2836" t="n">
        <v>4</v>
      </c>
      <c r="J2836" t="n">
        <v>46.73</v>
      </c>
      <c r="K2836" t="n">
        <v>0.05</v>
      </c>
      <c r="L2836">
        <f>I2836*J2836*(1-K2836)</f>
        <v/>
      </c>
      <c r="M2836">
        <f>VLOOKUP(F2836,Products!A:D,4,FALSE)*I2836</f>
        <v/>
      </c>
      <c r="N2836">
        <f>L2836-M2836</f>
        <v/>
      </c>
    </row>
    <row r="2837">
      <c r="A2837" t="inlineStr">
        <is>
          <t>T1002835</t>
        </is>
      </c>
      <c r="B2837" t="inlineStr">
        <is>
          <t>2024-08-23</t>
        </is>
      </c>
      <c r="C2837" t="inlineStr">
        <is>
          <t>S026</t>
        </is>
      </c>
      <c r="D2837" t="inlineStr">
        <is>
          <t>Store_026</t>
        </is>
      </c>
      <c r="E2837" t="inlineStr">
        <is>
          <t>North</t>
        </is>
      </c>
      <c r="F2837" t="inlineStr">
        <is>
          <t>P0153</t>
        </is>
      </c>
      <c r="G2837" t="inlineStr">
        <is>
          <t>Prod_0153</t>
        </is>
      </c>
      <c r="H2837" t="inlineStr">
        <is>
          <t>Clothing</t>
        </is>
      </c>
      <c r="I2837" t="n">
        <v>1</v>
      </c>
      <c r="J2837" t="n">
        <v>134.6</v>
      </c>
      <c r="K2837" t="n">
        <v>0</v>
      </c>
      <c r="L2837">
        <f>I2837*J2837*(1-K2837)</f>
        <v/>
      </c>
      <c r="M2837">
        <f>VLOOKUP(F2837,Products!A:D,4,FALSE)*I2837</f>
        <v/>
      </c>
      <c r="N2837">
        <f>L2837-M2837</f>
        <v/>
      </c>
    </row>
    <row r="2838">
      <c r="A2838" t="inlineStr">
        <is>
          <t>T1002836</t>
        </is>
      </c>
      <c r="B2838" t="inlineStr">
        <is>
          <t>2024-10-08</t>
        </is>
      </c>
      <c r="C2838" t="inlineStr">
        <is>
          <t>S019</t>
        </is>
      </c>
      <c r="D2838" t="inlineStr">
        <is>
          <t>Store_019</t>
        </is>
      </c>
      <c r="E2838" t="inlineStr">
        <is>
          <t>East</t>
        </is>
      </c>
      <c r="F2838" t="inlineStr">
        <is>
          <t>P0065</t>
        </is>
      </c>
      <c r="G2838" t="inlineStr">
        <is>
          <t>Prod_0065</t>
        </is>
      </c>
      <c r="H2838" t="inlineStr">
        <is>
          <t>Beverages</t>
        </is>
      </c>
      <c r="I2838" t="n">
        <v>1</v>
      </c>
      <c r="J2838" t="n">
        <v>163.08</v>
      </c>
      <c r="K2838" t="n">
        <v>0</v>
      </c>
      <c r="L2838">
        <f>I2838*J2838*(1-K2838)</f>
        <v/>
      </c>
      <c r="M2838">
        <f>VLOOKUP(F2838,Products!A:D,4,FALSE)*I2838</f>
        <v/>
      </c>
      <c r="N2838">
        <f>L2838-M2838</f>
        <v/>
      </c>
    </row>
    <row r="2839">
      <c r="A2839" t="inlineStr">
        <is>
          <t>T1002837</t>
        </is>
      </c>
      <c r="B2839" t="inlineStr">
        <is>
          <t>2024-06-16</t>
        </is>
      </c>
      <c r="C2839" t="inlineStr">
        <is>
          <t>S038</t>
        </is>
      </c>
      <c r="D2839" t="inlineStr">
        <is>
          <t>Store_038</t>
        </is>
      </c>
      <c r="E2839" t="inlineStr">
        <is>
          <t>East</t>
        </is>
      </c>
      <c r="F2839" t="inlineStr">
        <is>
          <t>P0007</t>
        </is>
      </c>
      <c r="G2839" t="inlineStr">
        <is>
          <t>Prod_0007</t>
        </is>
      </c>
      <c r="H2839" t="inlineStr">
        <is>
          <t>Food</t>
        </is>
      </c>
      <c r="I2839" t="n">
        <v>4</v>
      </c>
      <c r="J2839" t="n">
        <v>119.63</v>
      </c>
      <c r="K2839" t="n">
        <v>0</v>
      </c>
      <c r="L2839">
        <f>I2839*J2839*(1-K2839)</f>
        <v/>
      </c>
      <c r="M2839">
        <f>VLOOKUP(F2839,Products!A:D,4,FALSE)*I2839</f>
        <v/>
      </c>
      <c r="N2839">
        <f>L2839-M2839</f>
        <v/>
      </c>
    </row>
    <row r="2840">
      <c r="A2840" t="inlineStr">
        <is>
          <t>T1002838</t>
        </is>
      </c>
      <c r="B2840" t="inlineStr">
        <is>
          <t>2025-09-07</t>
        </is>
      </c>
      <c r="C2840" t="inlineStr">
        <is>
          <t>S032</t>
        </is>
      </c>
      <c r="D2840" t="inlineStr">
        <is>
          <t>Store_032</t>
        </is>
      </c>
      <c r="E2840" t="inlineStr">
        <is>
          <t>Central</t>
        </is>
      </c>
      <c r="F2840" t="inlineStr">
        <is>
          <t>P0121</t>
        </is>
      </c>
      <c r="G2840" t="inlineStr">
        <is>
          <t>Prod_0121</t>
        </is>
      </c>
      <c r="H2840" t="inlineStr">
        <is>
          <t>Clothing</t>
        </is>
      </c>
      <c r="I2840" t="n">
        <v>2</v>
      </c>
      <c r="J2840" t="n">
        <v>918.3200000000001</v>
      </c>
      <c r="K2840" t="n">
        <v>0</v>
      </c>
      <c r="L2840">
        <f>I2840*J2840*(1-K2840)</f>
        <v/>
      </c>
      <c r="M2840">
        <f>VLOOKUP(F2840,Products!A:D,4,FALSE)*I2840</f>
        <v/>
      </c>
      <c r="N2840">
        <f>L2840-M2840</f>
        <v/>
      </c>
    </row>
    <row r="2841">
      <c r="A2841" t="inlineStr">
        <is>
          <t>T1002839</t>
        </is>
      </c>
      <c r="B2841" t="inlineStr">
        <is>
          <t>2023-11-29</t>
        </is>
      </c>
      <c r="C2841" t="inlineStr">
        <is>
          <t>S001</t>
        </is>
      </c>
      <c r="D2841" t="inlineStr">
        <is>
          <t>Store_001</t>
        </is>
      </c>
      <c r="E2841" t="inlineStr">
        <is>
          <t>West</t>
        </is>
      </c>
      <c r="F2841" t="inlineStr">
        <is>
          <t>P0149</t>
        </is>
      </c>
      <c r="G2841" t="inlineStr">
        <is>
          <t>Prod_0149</t>
        </is>
      </c>
      <c r="H2841" t="inlineStr">
        <is>
          <t>Toys</t>
        </is>
      </c>
      <c r="I2841" t="n">
        <v>7</v>
      </c>
      <c r="J2841" t="n">
        <v>56.58</v>
      </c>
      <c r="K2841" t="n">
        <v>0</v>
      </c>
      <c r="L2841">
        <f>I2841*J2841*(1-K2841)</f>
        <v/>
      </c>
      <c r="M2841">
        <f>VLOOKUP(F2841,Products!A:D,4,FALSE)*I2841</f>
        <v/>
      </c>
      <c r="N2841">
        <f>L2841-M2841</f>
        <v/>
      </c>
    </row>
    <row r="2842">
      <c r="A2842" t="inlineStr">
        <is>
          <t>T1002840</t>
        </is>
      </c>
      <c r="B2842" t="inlineStr">
        <is>
          <t>2023-05-12</t>
        </is>
      </c>
      <c r="C2842" t="inlineStr">
        <is>
          <t>S004</t>
        </is>
      </c>
      <c r="D2842" t="inlineStr">
        <is>
          <t>Store_004</t>
        </is>
      </c>
      <c r="E2842" t="inlineStr">
        <is>
          <t>Central</t>
        </is>
      </c>
      <c r="F2842" t="inlineStr">
        <is>
          <t>P0139</t>
        </is>
      </c>
      <c r="G2842" t="inlineStr">
        <is>
          <t>Prod_0139</t>
        </is>
      </c>
      <c r="H2842" t="inlineStr">
        <is>
          <t>Clothing</t>
        </is>
      </c>
      <c r="I2842" t="n">
        <v>1</v>
      </c>
      <c r="J2842" t="n">
        <v>763.84</v>
      </c>
      <c r="K2842" t="n">
        <v>0</v>
      </c>
      <c r="L2842">
        <f>I2842*J2842*(1-K2842)</f>
        <v/>
      </c>
      <c r="M2842">
        <f>VLOOKUP(F2842,Products!A:D,4,FALSE)*I2842</f>
        <v/>
      </c>
      <c r="N2842">
        <f>L2842-M2842</f>
        <v/>
      </c>
    </row>
    <row r="2843">
      <c r="A2843" t="inlineStr">
        <is>
          <t>T1002841</t>
        </is>
      </c>
      <c r="B2843" t="inlineStr">
        <is>
          <t>2024-09-05</t>
        </is>
      </c>
      <c r="C2843" t="inlineStr">
        <is>
          <t>S015</t>
        </is>
      </c>
      <c r="D2843" t="inlineStr">
        <is>
          <t>Store_015</t>
        </is>
      </c>
      <c r="E2843" t="inlineStr">
        <is>
          <t>North</t>
        </is>
      </c>
      <c r="F2843" t="inlineStr">
        <is>
          <t>P0152</t>
        </is>
      </c>
      <c r="G2843" t="inlineStr">
        <is>
          <t>Prod_0152</t>
        </is>
      </c>
      <c r="H2843" t="inlineStr">
        <is>
          <t>Household</t>
        </is>
      </c>
      <c r="I2843" t="n">
        <v>8</v>
      </c>
      <c r="J2843" t="n">
        <v>691</v>
      </c>
      <c r="K2843" t="n">
        <v>0</v>
      </c>
      <c r="L2843">
        <f>I2843*J2843*(1-K2843)</f>
        <v/>
      </c>
      <c r="M2843">
        <f>VLOOKUP(F2843,Products!A:D,4,FALSE)*I2843</f>
        <v/>
      </c>
      <c r="N2843">
        <f>L2843-M2843</f>
        <v/>
      </c>
    </row>
    <row r="2844">
      <c r="A2844" t="inlineStr">
        <is>
          <t>T1002842</t>
        </is>
      </c>
      <c r="B2844" t="inlineStr">
        <is>
          <t>2023-12-31</t>
        </is>
      </c>
      <c r="C2844" t="inlineStr">
        <is>
          <t>S016</t>
        </is>
      </c>
      <c r="D2844" t="inlineStr">
        <is>
          <t>Store_016</t>
        </is>
      </c>
      <c r="E2844" t="inlineStr">
        <is>
          <t>West</t>
        </is>
      </c>
      <c r="F2844" t="inlineStr">
        <is>
          <t>P0108</t>
        </is>
      </c>
      <c r="G2844" t="inlineStr">
        <is>
          <t>Prod_0108</t>
        </is>
      </c>
      <c r="H2844" t="inlineStr">
        <is>
          <t>Stationery</t>
        </is>
      </c>
      <c r="I2844" t="n">
        <v>4</v>
      </c>
      <c r="J2844" t="n">
        <v>494.24</v>
      </c>
      <c r="K2844" t="n">
        <v>0.05</v>
      </c>
      <c r="L2844">
        <f>I2844*J2844*(1-K2844)</f>
        <v/>
      </c>
      <c r="M2844">
        <f>VLOOKUP(F2844,Products!A:D,4,FALSE)*I2844</f>
        <v/>
      </c>
      <c r="N2844">
        <f>L2844-M2844</f>
        <v/>
      </c>
    </row>
    <row r="2845">
      <c r="A2845" t="inlineStr">
        <is>
          <t>T1002843</t>
        </is>
      </c>
      <c r="B2845" t="inlineStr">
        <is>
          <t>2024-10-19</t>
        </is>
      </c>
      <c r="C2845" t="inlineStr">
        <is>
          <t>S037</t>
        </is>
      </c>
      <c r="D2845" t="inlineStr">
        <is>
          <t>Store_037</t>
        </is>
      </c>
      <c r="E2845" t="inlineStr">
        <is>
          <t>East</t>
        </is>
      </c>
      <c r="F2845" t="inlineStr">
        <is>
          <t>P0021</t>
        </is>
      </c>
      <c r="G2845" t="inlineStr">
        <is>
          <t>Prod_0021</t>
        </is>
      </c>
      <c r="H2845" t="inlineStr">
        <is>
          <t>Household</t>
        </is>
      </c>
      <c r="I2845" t="n">
        <v>3</v>
      </c>
      <c r="J2845" t="n">
        <v>114.12</v>
      </c>
      <c r="K2845" t="n">
        <v>0</v>
      </c>
      <c r="L2845">
        <f>I2845*J2845*(1-K2845)</f>
        <v/>
      </c>
      <c r="M2845">
        <f>VLOOKUP(F2845,Products!A:D,4,FALSE)*I2845</f>
        <v/>
      </c>
      <c r="N2845">
        <f>L2845-M2845</f>
        <v/>
      </c>
    </row>
    <row r="2846">
      <c r="A2846" t="inlineStr">
        <is>
          <t>T1002844</t>
        </is>
      </c>
      <c r="B2846" t="inlineStr">
        <is>
          <t>2024-11-14</t>
        </is>
      </c>
      <c r="C2846" t="inlineStr">
        <is>
          <t>S039</t>
        </is>
      </c>
      <c r="D2846" t="inlineStr">
        <is>
          <t>Store_039</t>
        </is>
      </c>
      <c r="E2846" t="inlineStr">
        <is>
          <t>North</t>
        </is>
      </c>
      <c r="F2846" t="inlineStr">
        <is>
          <t>P0021</t>
        </is>
      </c>
      <c r="G2846" t="inlineStr">
        <is>
          <t>Prod_0021</t>
        </is>
      </c>
      <c r="H2846" t="inlineStr">
        <is>
          <t>Household</t>
        </is>
      </c>
      <c r="I2846" t="n">
        <v>5</v>
      </c>
      <c r="J2846" t="n">
        <v>117.82</v>
      </c>
      <c r="K2846" t="n">
        <v>0</v>
      </c>
      <c r="L2846">
        <f>I2846*J2846*(1-K2846)</f>
        <v/>
      </c>
      <c r="M2846">
        <f>VLOOKUP(F2846,Products!A:D,4,FALSE)*I2846</f>
        <v/>
      </c>
      <c r="N2846">
        <f>L2846-M2846</f>
        <v/>
      </c>
    </row>
    <row r="2847">
      <c r="A2847" t="inlineStr">
        <is>
          <t>T1002845</t>
        </is>
      </c>
      <c r="B2847" t="inlineStr">
        <is>
          <t>2025-06-29</t>
        </is>
      </c>
      <c r="C2847" t="inlineStr">
        <is>
          <t>S012</t>
        </is>
      </c>
      <c r="D2847" t="inlineStr">
        <is>
          <t>Store_012</t>
        </is>
      </c>
      <c r="E2847" t="inlineStr">
        <is>
          <t>South</t>
        </is>
      </c>
      <c r="F2847" t="inlineStr">
        <is>
          <t>P0199</t>
        </is>
      </c>
      <c r="G2847" t="inlineStr">
        <is>
          <t>Prod_0199</t>
        </is>
      </c>
      <c r="H2847" t="inlineStr">
        <is>
          <t>Beverages</t>
        </is>
      </c>
      <c r="I2847" t="n">
        <v>3</v>
      </c>
      <c r="J2847" t="n">
        <v>101.49</v>
      </c>
      <c r="K2847" t="n">
        <v>0.15</v>
      </c>
      <c r="L2847">
        <f>I2847*J2847*(1-K2847)</f>
        <v/>
      </c>
      <c r="M2847">
        <f>VLOOKUP(F2847,Products!A:D,4,FALSE)*I2847</f>
        <v/>
      </c>
      <c r="N2847">
        <f>L2847-M2847</f>
        <v/>
      </c>
    </row>
    <row r="2848">
      <c r="A2848" t="inlineStr">
        <is>
          <t>T1002846</t>
        </is>
      </c>
      <c r="B2848" t="inlineStr">
        <is>
          <t>2024-05-12</t>
        </is>
      </c>
      <c r="C2848" t="inlineStr">
        <is>
          <t>S038</t>
        </is>
      </c>
      <c r="D2848" t="inlineStr">
        <is>
          <t>Store_038</t>
        </is>
      </c>
      <c r="E2848" t="inlineStr">
        <is>
          <t>East</t>
        </is>
      </c>
      <c r="F2848" t="inlineStr">
        <is>
          <t>P0152</t>
        </is>
      </c>
      <c r="G2848" t="inlineStr">
        <is>
          <t>Prod_0152</t>
        </is>
      </c>
      <c r="H2848" t="inlineStr">
        <is>
          <t>Household</t>
        </is>
      </c>
      <c r="I2848" t="n">
        <v>6</v>
      </c>
      <c r="J2848" t="n">
        <v>518.6</v>
      </c>
      <c r="K2848" t="n">
        <v>0.2</v>
      </c>
      <c r="L2848">
        <f>I2848*J2848*(1-K2848)</f>
        <v/>
      </c>
      <c r="M2848">
        <f>VLOOKUP(F2848,Products!A:D,4,FALSE)*I2848</f>
        <v/>
      </c>
      <c r="N2848">
        <f>L2848-M2848</f>
        <v/>
      </c>
    </row>
    <row r="2849">
      <c r="A2849" t="inlineStr">
        <is>
          <t>T1002847</t>
        </is>
      </c>
      <c r="B2849" t="inlineStr">
        <is>
          <t>2023-12-01</t>
        </is>
      </c>
      <c r="C2849" t="inlineStr">
        <is>
          <t>S022</t>
        </is>
      </c>
      <c r="D2849" t="inlineStr">
        <is>
          <t>Store_022</t>
        </is>
      </c>
      <c r="E2849" t="inlineStr">
        <is>
          <t>East</t>
        </is>
      </c>
      <c r="F2849" t="inlineStr">
        <is>
          <t>P0085</t>
        </is>
      </c>
      <c r="G2849" t="inlineStr">
        <is>
          <t>Prod_0085</t>
        </is>
      </c>
      <c r="H2849" t="inlineStr">
        <is>
          <t>Food</t>
        </is>
      </c>
      <c r="I2849" t="n">
        <v>2</v>
      </c>
      <c r="J2849" t="n">
        <v>311.75</v>
      </c>
      <c r="K2849" t="n">
        <v>0</v>
      </c>
      <c r="L2849">
        <f>I2849*J2849*(1-K2849)</f>
        <v/>
      </c>
      <c r="M2849">
        <f>VLOOKUP(F2849,Products!A:D,4,FALSE)*I2849</f>
        <v/>
      </c>
      <c r="N2849">
        <f>L2849-M2849</f>
        <v/>
      </c>
    </row>
    <row r="2850">
      <c r="A2850" t="inlineStr">
        <is>
          <t>T1002848</t>
        </is>
      </c>
      <c r="B2850" t="inlineStr">
        <is>
          <t>2025-01-03</t>
        </is>
      </c>
      <c r="C2850" t="inlineStr">
        <is>
          <t>S040</t>
        </is>
      </c>
      <c r="D2850" t="inlineStr">
        <is>
          <t>Store_040</t>
        </is>
      </c>
      <c r="E2850" t="inlineStr">
        <is>
          <t>Central</t>
        </is>
      </c>
      <c r="F2850" t="inlineStr">
        <is>
          <t>P0088</t>
        </is>
      </c>
      <c r="G2850" t="inlineStr">
        <is>
          <t>Prod_0088</t>
        </is>
      </c>
      <c r="H2850" t="inlineStr">
        <is>
          <t>Toys</t>
        </is>
      </c>
      <c r="I2850" t="n">
        <v>8</v>
      </c>
      <c r="J2850" t="n">
        <v>426.59</v>
      </c>
      <c r="K2850" t="n">
        <v>0</v>
      </c>
      <c r="L2850">
        <f>I2850*J2850*(1-K2850)</f>
        <v/>
      </c>
      <c r="M2850">
        <f>VLOOKUP(F2850,Products!A:D,4,FALSE)*I2850</f>
        <v/>
      </c>
      <c r="N2850">
        <f>L2850-M2850</f>
        <v/>
      </c>
    </row>
    <row r="2851">
      <c r="A2851" t="inlineStr">
        <is>
          <t>T1002849</t>
        </is>
      </c>
      <c r="B2851" t="inlineStr">
        <is>
          <t>2024-06-03</t>
        </is>
      </c>
      <c r="C2851" t="inlineStr">
        <is>
          <t>S012</t>
        </is>
      </c>
      <c r="D2851" t="inlineStr">
        <is>
          <t>Store_012</t>
        </is>
      </c>
      <c r="E2851" t="inlineStr">
        <is>
          <t>South</t>
        </is>
      </c>
      <c r="F2851" t="inlineStr">
        <is>
          <t>P0170</t>
        </is>
      </c>
      <c r="G2851" t="inlineStr">
        <is>
          <t>Prod_0170</t>
        </is>
      </c>
      <c r="H2851" t="inlineStr">
        <is>
          <t>Household</t>
        </is>
      </c>
      <c r="I2851" t="n">
        <v>6</v>
      </c>
      <c r="J2851" t="n">
        <v>427.33</v>
      </c>
      <c r="K2851" t="n">
        <v>0</v>
      </c>
      <c r="L2851">
        <f>I2851*J2851*(1-K2851)</f>
        <v/>
      </c>
      <c r="M2851">
        <f>VLOOKUP(F2851,Products!A:D,4,FALSE)*I2851</f>
        <v/>
      </c>
      <c r="N2851">
        <f>L2851-M2851</f>
        <v/>
      </c>
    </row>
    <row r="2852">
      <c r="A2852" t="inlineStr">
        <is>
          <t>T1002850</t>
        </is>
      </c>
      <c r="B2852" t="inlineStr">
        <is>
          <t>2025-08-21</t>
        </is>
      </c>
      <c r="C2852" t="inlineStr">
        <is>
          <t>S038</t>
        </is>
      </c>
      <c r="D2852" t="inlineStr">
        <is>
          <t>Store_038</t>
        </is>
      </c>
      <c r="E2852" t="inlineStr">
        <is>
          <t>East</t>
        </is>
      </c>
      <c r="F2852" t="inlineStr">
        <is>
          <t>P0079</t>
        </is>
      </c>
      <c r="G2852" t="inlineStr">
        <is>
          <t>Prod_0079</t>
        </is>
      </c>
      <c r="H2852" t="inlineStr">
        <is>
          <t>Food</t>
        </is>
      </c>
      <c r="I2852" t="n">
        <v>6</v>
      </c>
      <c r="J2852" t="n">
        <v>533.9</v>
      </c>
      <c r="K2852" t="n">
        <v>0</v>
      </c>
      <c r="L2852">
        <f>I2852*J2852*(1-K2852)</f>
        <v/>
      </c>
      <c r="M2852">
        <f>VLOOKUP(F2852,Products!A:D,4,FALSE)*I2852</f>
        <v/>
      </c>
      <c r="N2852">
        <f>L2852-M2852</f>
        <v/>
      </c>
    </row>
    <row r="2853">
      <c r="A2853" t="inlineStr">
        <is>
          <t>T1002851</t>
        </is>
      </c>
      <c r="B2853" t="inlineStr">
        <is>
          <t>2024-07-05</t>
        </is>
      </c>
      <c r="C2853" t="inlineStr">
        <is>
          <t>S031</t>
        </is>
      </c>
      <c r="D2853" t="inlineStr">
        <is>
          <t>Store_031</t>
        </is>
      </c>
      <c r="E2853" t="inlineStr">
        <is>
          <t>Central</t>
        </is>
      </c>
      <c r="F2853" t="inlineStr">
        <is>
          <t>P0191</t>
        </is>
      </c>
      <c r="G2853" t="inlineStr">
        <is>
          <t>Prod_0191</t>
        </is>
      </c>
      <c r="H2853" t="inlineStr">
        <is>
          <t>Food</t>
        </is>
      </c>
      <c r="I2853" t="n">
        <v>1</v>
      </c>
      <c r="J2853" t="n">
        <v>578.41</v>
      </c>
      <c r="K2853" t="n">
        <v>0</v>
      </c>
      <c r="L2853">
        <f>I2853*J2853*(1-K2853)</f>
        <v/>
      </c>
      <c r="M2853">
        <f>VLOOKUP(F2853,Products!A:D,4,FALSE)*I2853</f>
        <v/>
      </c>
      <c r="N2853">
        <f>L2853-M2853</f>
        <v/>
      </c>
    </row>
    <row r="2854">
      <c r="A2854" t="inlineStr">
        <is>
          <t>T1002852</t>
        </is>
      </c>
      <c r="B2854" t="inlineStr">
        <is>
          <t>2025-08-09</t>
        </is>
      </c>
      <c r="C2854" t="inlineStr">
        <is>
          <t>S048</t>
        </is>
      </c>
      <c r="D2854" t="inlineStr">
        <is>
          <t>Store_048</t>
        </is>
      </c>
      <c r="E2854" t="inlineStr">
        <is>
          <t>South</t>
        </is>
      </c>
      <c r="F2854" t="inlineStr">
        <is>
          <t>P0013</t>
        </is>
      </c>
      <c r="G2854" t="inlineStr">
        <is>
          <t>Prod_0013</t>
        </is>
      </c>
      <c r="H2854" t="inlineStr">
        <is>
          <t>Clothing</t>
        </is>
      </c>
      <c r="I2854" t="n">
        <v>7</v>
      </c>
      <c r="J2854" t="n">
        <v>71.22</v>
      </c>
      <c r="K2854" t="n">
        <v>0.1</v>
      </c>
      <c r="L2854">
        <f>I2854*J2854*(1-K2854)</f>
        <v/>
      </c>
      <c r="M2854">
        <f>VLOOKUP(F2854,Products!A:D,4,FALSE)*I2854</f>
        <v/>
      </c>
      <c r="N2854">
        <f>L2854-M2854</f>
        <v/>
      </c>
    </row>
    <row r="2855">
      <c r="A2855" t="inlineStr">
        <is>
          <t>T1002853</t>
        </is>
      </c>
      <c r="B2855" t="inlineStr">
        <is>
          <t>2023-12-20</t>
        </is>
      </c>
      <c r="C2855" t="inlineStr">
        <is>
          <t>S027</t>
        </is>
      </c>
      <c r="D2855" t="inlineStr">
        <is>
          <t>Store_027</t>
        </is>
      </c>
      <c r="E2855" t="inlineStr">
        <is>
          <t>South</t>
        </is>
      </c>
      <c r="F2855" t="inlineStr">
        <is>
          <t>P0129</t>
        </is>
      </c>
      <c r="G2855" t="inlineStr">
        <is>
          <t>Prod_0129</t>
        </is>
      </c>
      <c r="H2855" t="inlineStr">
        <is>
          <t>Stationery</t>
        </is>
      </c>
      <c r="I2855" t="n">
        <v>7</v>
      </c>
      <c r="J2855" t="n">
        <v>807.21</v>
      </c>
      <c r="K2855" t="n">
        <v>0</v>
      </c>
      <c r="L2855">
        <f>I2855*J2855*(1-K2855)</f>
        <v/>
      </c>
      <c r="M2855">
        <f>VLOOKUP(F2855,Products!A:D,4,FALSE)*I2855</f>
        <v/>
      </c>
      <c r="N2855">
        <f>L2855-M2855</f>
        <v/>
      </c>
    </row>
    <row r="2856">
      <c r="A2856" t="inlineStr">
        <is>
          <t>T1002854</t>
        </is>
      </c>
      <c r="B2856" t="inlineStr">
        <is>
          <t>2025-08-09</t>
        </is>
      </c>
      <c r="C2856" t="inlineStr">
        <is>
          <t>S006</t>
        </is>
      </c>
      <c r="D2856" t="inlineStr">
        <is>
          <t>Store_006</t>
        </is>
      </c>
      <c r="E2856" t="inlineStr">
        <is>
          <t>East</t>
        </is>
      </c>
      <c r="F2856" t="inlineStr">
        <is>
          <t>P0089</t>
        </is>
      </c>
      <c r="G2856" t="inlineStr">
        <is>
          <t>Prod_0089</t>
        </is>
      </c>
      <c r="H2856" t="inlineStr">
        <is>
          <t>Stationery</t>
        </is>
      </c>
      <c r="I2856" t="n">
        <v>7</v>
      </c>
      <c r="J2856" t="n">
        <v>775.08</v>
      </c>
      <c r="K2856" t="n">
        <v>0.1</v>
      </c>
      <c r="L2856">
        <f>I2856*J2856*(1-K2856)</f>
        <v/>
      </c>
      <c r="M2856">
        <f>VLOOKUP(F2856,Products!A:D,4,FALSE)*I2856</f>
        <v/>
      </c>
      <c r="N2856">
        <f>L2856-M2856</f>
        <v/>
      </c>
    </row>
    <row r="2857">
      <c r="A2857" t="inlineStr">
        <is>
          <t>T1002855</t>
        </is>
      </c>
      <c r="B2857" t="inlineStr">
        <is>
          <t>2024-03-14</t>
        </is>
      </c>
      <c r="C2857" t="inlineStr">
        <is>
          <t>S010</t>
        </is>
      </c>
      <c r="D2857" t="inlineStr">
        <is>
          <t>Store_010</t>
        </is>
      </c>
      <c r="E2857" t="inlineStr">
        <is>
          <t>North</t>
        </is>
      </c>
      <c r="F2857" t="inlineStr">
        <is>
          <t>P0010</t>
        </is>
      </c>
      <c r="G2857" t="inlineStr">
        <is>
          <t>Prod_0010</t>
        </is>
      </c>
      <c r="H2857" t="inlineStr">
        <is>
          <t>Electronics</t>
        </is>
      </c>
      <c r="I2857" t="n">
        <v>8</v>
      </c>
      <c r="J2857" t="n">
        <v>754.74</v>
      </c>
      <c r="K2857" t="n">
        <v>0</v>
      </c>
      <c r="L2857">
        <f>I2857*J2857*(1-K2857)</f>
        <v/>
      </c>
      <c r="M2857">
        <f>VLOOKUP(F2857,Products!A:D,4,FALSE)*I2857</f>
        <v/>
      </c>
      <c r="N2857">
        <f>L2857-M2857</f>
        <v/>
      </c>
    </row>
    <row r="2858">
      <c r="A2858" t="inlineStr">
        <is>
          <t>T1002856</t>
        </is>
      </c>
      <c r="B2858" t="inlineStr">
        <is>
          <t>2024-06-22</t>
        </is>
      </c>
      <c r="C2858" t="inlineStr">
        <is>
          <t>S005</t>
        </is>
      </c>
      <c r="D2858" t="inlineStr">
        <is>
          <t>Store_005</t>
        </is>
      </c>
      <c r="E2858" t="inlineStr">
        <is>
          <t>Central</t>
        </is>
      </c>
      <c r="F2858" t="inlineStr">
        <is>
          <t>P0027</t>
        </is>
      </c>
      <c r="G2858" t="inlineStr">
        <is>
          <t>Prod_0027</t>
        </is>
      </c>
      <c r="H2858" t="inlineStr">
        <is>
          <t>Electronics</t>
        </is>
      </c>
      <c r="I2858" t="n">
        <v>4</v>
      </c>
      <c r="J2858" t="n">
        <v>641.85</v>
      </c>
      <c r="K2858" t="n">
        <v>0</v>
      </c>
      <c r="L2858">
        <f>I2858*J2858*(1-K2858)</f>
        <v/>
      </c>
      <c r="M2858">
        <f>VLOOKUP(F2858,Products!A:D,4,FALSE)*I2858</f>
        <v/>
      </c>
      <c r="N2858">
        <f>L2858-M2858</f>
        <v/>
      </c>
    </row>
    <row r="2859">
      <c r="A2859" t="inlineStr">
        <is>
          <t>T1002857</t>
        </is>
      </c>
      <c r="B2859" t="inlineStr">
        <is>
          <t>2024-07-20</t>
        </is>
      </c>
      <c r="C2859" t="inlineStr">
        <is>
          <t>S042</t>
        </is>
      </c>
      <c r="D2859" t="inlineStr">
        <is>
          <t>Store_042</t>
        </is>
      </c>
      <c r="E2859" t="inlineStr">
        <is>
          <t>Central</t>
        </is>
      </c>
      <c r="F2859" t="inlineStr">
        <is>
          <t>P0191</t>
        </is>
      </c>
      <c r="G2859" t="inlineStr">
        <is>
          <t>Prod_0191</t>
        </is>
      </c>
      <c r="H2859" t="inlineStr">
        <is>
          <t>Food</t>
        </is>
      </c>
      <c r="I2859" t="n">
        <v>3</v>
      </c>
      <c r="J2859" t="n">
        <v>593.5700000000001</v>
      </c>
      <c r="K2859" t="n">
        <v>0.05</v>
      </c>
      <c r="L2859">
        <f>I2859*J2859*(1-K2859)</f>
        <v/>
      </c>
      <c r="M2859">
        <f>VLOOKUP(F2859,Products!A:D,4,FALSE)*I2859</f>
        <v/>
      </c>
      <c r="N2859">
        <f>L2859-M2859</f>
        <v/>
      </c>
    </row>
    <row r="2860">
      <c r="A2860" t="inlineStr">
        <is>
          <t>T1002858</t>
        </is>
      </c>
      <c r="B2860" t="inlineStr">
        <is>
          <t>2023-08-18</t>
        </is>
      </c>
      <c r="C2860" t="inlineStr">
        <is>
          <t>S020</t>
        </is>
      </c>
      <c r="D2860" t="inlineStr">
        <is>
          <t>Store_020</t>
        </is>
      </c>
      <c r="E2860" t="inlineStr">
        <is>
          <t>West</t>
        </is>
      </c>
      <c r="F2860" t="inlineStr">
        <is>
          <t>P0100</t>
        </is>
      </c>
      <c r="G2860" t="inlineStr">
        <is>
          <t>Prod_0100</t>
        </is>
      </c>
      <c r="H2860" t="inlineStr">
        <is>
          <t>Household</t>
        </is>
      </c>
      <c r="I2860" t="n">
        <v>8</v>
      </c>
      <c r="J2860" t="n">
        <v>487.64</v>
      </c>
      <c r="K2860" t="n">
        <v>0</v>
      </c>
      <c r="L2860">
        <f>I2860*J2860*(1-K2860)</f>
        <v/>
      </c>
      <c r="M2860">
        <f>VLOOKUP(F2860,Products!A:D,4,FALSE)*I2860</f>
        <v/>
      </c>
      <c r="N2860">
        <f>L2860-M2860</f>
        <v/>
      </c>
    </row>
    <row r="2861">
      <c r="A2861" t="inlineStr">
        <is>
          <t>T1002859</t>
        </is>
      </c>
      <c r="B2861" t="inlineStr">
        <is>
          <t>2023-07-15</t>
        </is>
      </c>
      <c r="C2861" t="inlineStr">
        <is>
          <t>S016</t>
        </is>
      </c>
      <c r="D2861" t="inlineStr">
        <is>
          <t>Store_016</t>
        </is>
      </c>
      <c r="E2861" t="inlineStr">
        <is>
          <t>West</t>
        </is>
      </c>
      <c r="F2861" t="inlineStr">
        <is>
          <t>P0167</t>
        </is>
      </c>
      <c r="G2861" t="inlineStr">
        <is>
          <t>Prod_0167</t>
        </is>
      </c>
      <c r="H2861" t="inlineStr">
        <is>
          <t>Beverages</t>
        </is>
      </c>
      <c r="I2861" t="n">
        <v>1</v>
      </c>
      <c r="J2861" t="n">
        <v>556.99</v>
      </c>
      <c r="K2861" t="n">
        <v>0.1</v>
      </c>
      <c r="L2861">
        <f>I2861*J2861*(1-K2861)</f>
        <v/>
      </c>
      <c r="M2861">
        <f>VLOOKUP(F2861,Products!A:D,4,FALSE)*I2861</f>
        <v/>
      </c>
      <c r="N2861">
        <f>L2861-M2861</f>
        <v/>
      </c>
    </row>
    <row r="2862">
      <c r="A2862" t="inlineStr">
        <is>
          <t>T1002860</t>
        </is>
      </c>
      <c r="B2862" t="inlineStr">
        <is>
          <t>2023-08-09</t>
        </is>
      </c>
      <c r="C2862" t="inlineStr">
        <is>
          <t>S008</t>
        </is>
      </c>
      <c r="D2862" t="inlineStr">
        <is>
          <t>Store_008</t>
        </is>
      </c>
      <c r="E2862" t="inlineStr">
        <is>
          <t>East</t>
        </is>
      </c>
      <c r="F2862" t="inlineStr">
        <is>
          <t>P0012</t>
        </is>
      </c>
      <c r="G2862" t="inlineStr">
        <is>
          <t>Prod_0012</t>
        </is>
      </c>
      <c r="H2862" t="inlineStr">
        <is>
          <t>Food</t>
        </is>
      </c>
      <c r="I2862" t="n">
        <v>9</v>
      </c>
      <c r="J2862" t="n">
        <v>946.0599999999999</v>
      </c>
      <c r="K2862" t="n">
        <v>0</v>
      </c>
      <c r="L2862">
        <f>I2862*J2862*(1-K2862)</f>
        <v/>
      </c>
      <c r="M2862">
        <f>VLOOKUP(F2862,Products!A:D,4,FALSE)*I2862</f>
        <v/>
      </c>
      <c r="N2862">
        <f>L2862-M2862</f>
        <v/>
      </c>
    </row>
    <row r="2863">
      <c r="A2863" t="inlineStr">
        <is>
          <t>T1002861</t>
        </is>
      </c>
      <c r="B2863" t="inlineStr">
        <is>
          <t>2025-08-25</t>
        </is>
      </c>
      <c r="C2863" t="inlineStr">
        <is>
          <t>S047</t>
        </is>
      </c>
      <c r="D2863" t="inlineStr">
        <is>
          <t>Store_047</t>
        </is>
      </c>
      <c r="E2863" t="inlineStr">
        <is>
          <t>North</t>
        </is>
      </c>
      <c r="F2863" t="inlineStr">
        <is>
          <t>P0139</t>
        </is>
      </c>
      <c r="G2863" t="inlineStr">
        <is>
          <t>Prod_0139</t>
        </is>
      </c>
      <c r="H2863" t="inlineStr">
        <is>
          <t>Clothing</t>
        </is>
      </c>
      <c r="I2863" t="n">
        <v>1</v>
      </c>
      <c r="J2863" t="n">
        <v>578.7</v>
      </c>
      <c r="K2863" t="n">
        <v>0</v>
      </c>
      <c r="L2863">
        <f>I2863*J2863*(1-K2863)</f>
        <v/>
      </c>
      <c r="M2863">
        <f>VLOOKUP(F2863,Products!A:D,4,FALSE)*I2863</f>
        <v/>
      </c>
      <c r="N2863">
        <f>L2863-M2863</f>
        <v/>
      </c>
    </row>
    <row r="2864">
      <c r="A2864" t="inlineStr">
        <is>
          <t>T1002862</t>
        </is>
      </c>
      <c r="B2864" t="inlineStr">
        <is>
          <t>2024-12-15</t>
        </is>
      </c>
      <c r="C2864" t="inlineStr">
        <is>
          <t>S039</t>
        </is>
      </c>
      <c r="D2864" t="inlineStr">
        <is>
          <t>Store_039</t>
        </is>
      </c>
      <c r="E2864" t="inlineStr">
        <is>
          <t>North</t>
        </is>
      </c>
      <c r="F2864" t="inlineStr">
        <is>
          <t>P0103</t>
        </is>
      </c>
      <c r="G2864" t="inlineStr">
        <is>
          <t>Prod_0103</t>
        </is>
      </c>
      <c r="H2864" t="inlineStr">
        <is>
          <t>Stationery</t>
        </is>
      </c>
      <c r="I2864" t="n">
        <v>5</v>
      </c>
      <c r="J2864" t="n">
        <v>749.23</v>
      </c>
      <c r="K2864" t="n">
        <v>0.05</v>
      </c>
      <c r="L2864">
        <f>I2864*J2864*(1-K2864)</f>
        <v/>
      </c>
      <c r="M2864">
        <f>VLOOKUP(F2864,Products!A:D,4,FALSE)*I2864</f>
        <v/>
      </c>
      <c r="N2864">
        <f>L2864-M2864</f>
        <v/>
      </c>
    </row>
    <row r="2865">
      <c r="A2865" t="inlineStr">
        <is>
          <t>T1002863</t>
        </is>
      </c>
      <c r="B2865" t="inlineStr">
        <is>
          <t>2024-03-16</t>
        </is>
      </c>
      <c r="C2865" t="inlineStr">
        <is>
          <t>S009</t>
        </is>
      </c>
      <c r="D2865" t="inlineStr">
        <is>
          <t>Store_009</t>
        </is>
      </c>
      <c r="E2865" t="inlineStr">
        <is>
          <t>Central</t>
        </is>
      </c>
      <c r="F2865" t="inlineStr">
        <is>
          <t>P0126</t>
        </is>
      </c>
      <c r="G2865" t="inlineStr">
        <is>
          <t>Prod_0126</t>
        </is>
      </c>
      <c r="H2865" t="inlineStr">
        <is>
          <t>Toys</t>
        </is>
      </c>
      <c r="I2865" t="n">
        <v>8</v>
      </c>
      <c r="J2865" t="n">
        <v>275.37</v>
      </c>
      <c r="K2865" t="n">
        <v>0</v>
      </c>
      <c r="L2865">
        <f>I2865*J2865*(1-K2865)</f>
        <v/>
      </c>
      <c r="M2865">
        <f>VLOOKUP(F2865,Products!A:D,4,FALSE)*I2865</f>
        <v/>
      </c>
      <c r="N2865">
        <f>L2865-M2865</f>
        <v/>
      </c>
    </row>
    <row r="2866">
      <c r="A2866" t="inlineStr">
        <is>
          <t>T1002864</t>
        </is>
      </c>
      <c r="B2866" t="inlineStr">
        <is>
          <t>2024-03-20</t>
        </is>
      </c>
      <c r="C2866" t="inlineStr">
        <is>
          <t>S007</t>
        </is>
      </c>
      <c r="D2866" t="inlineStr">
        <is>
          <t>Store_007</t>
        </is>
      </c>
      <c r="E2866" t="inlineStr">
        <is>
          <t>East</t>
        </is>
      </c>
      <c r="F2866" t="inlineStr">
        <is>
          <t>P0188</t>
        </is>
      </c>
      <c r="G2866" t="inlineStr">
        <is>
          <t>Prod_0188</t>
        </is>
      </c>
      <c r="H2866" t="inlineStr">
        <is>
          <t>Food</t>
        </is>
      </c>
      <c r="I2866" t="n">
        <v>4</v>
      </c>
      <c r="J2866" t="n">
        <v>534.3</v>
      </c>
      <c r="K2866" t="n">
        <v>0</v>
      </c>
      <c r="L2866">
        <f>I2866*J2866*(1-K2866)</f>
        <v/>
      </c>
      <c r="M2866">
        <f>VLOOKUP(F2866,Products!A:D,4,FALSE)*I2866</f>
        <v/>
      </c>
      <c r="N2866">
        <f>L2866-M2866</f>
        <v/>
      </c>
    </row>
    <row r="2867">
      <c r="A2867" t="inlineStr">
        <is>
          <t>T1002865</t>
        </is>
      </c>
      <c r="B2867" t="inlineStr">
        <is>
          <t>2025-04-29</t>
        </is>
      </c>
      <c r="C2867" t="inlineStr">
        <is>
          <t>S047</t>
        </is>
      </c>
      <c r="D2867" t="inlineStr">
        <is>
          <t>Store_047</t>
        </is>
      </c>
      <c r="E2867" t="inlineStr">
        <is>
          <t>North</t>
        </is>
      </c>
      <c r="F2867" t="inlineStr">
        <is>
          <t>P0161</t>
        </is>
      </c>
      <c r="G2867" t="inlineStr">
        <is>
          <t>Prod_0161</t>
        </is>
      </c>
      <c r="H2867" t="inlineStr">
        <is>
          <t>Household</t>
        </is>
      </c>
      <c r="I2867" t="n">
        <v>1</v>
      </c>
      <c r="J2867" t="n">
        <v>113.64</v>
      </c>
      <c r="K2867" t="n">
        <v>0.05</v>
      </c>
      <c r="L2867">
        <f>I2867*J2867*(1-K2867)</f>
        <v/>
      </c>
      <c r="M2867">
        <f>VLOOKUP(F2867,Products!A:D,4,FALSE)*I2867</f>
        <v/>
      </c>
      <c r="N2867">
        <f>L2867-M2867</f>
        <v/>
      </c>
    </row>
    <row r="2868">
      <c r="A2868" t="inlineStr">
        <is>
          <t>T1002866</t>
        </is>
      </c>
      <c r="B2868" t="inlineStr">
        <is>
          <t>2023-09-17</t>
        </is>
      </c>
      <c r="C2868" t="inlineStr">
        <is>
          <t>S027</t>
        </is>
      </c>
      <c r="D2868" t="inlineStr">
        <is>
          <t>Store_027</t>
        </is>
      </c>
      <c r="E2868" t="inlineStr">
        <is>
          <t>South</t>
        </is>
      </c>
      <c r="F2868" t="inlineStr">
        <is>
          <t>P0173</t>
        </is>
      </c>
      <c r="G2868" t="inlineStr">
        <is>
          <t>Prod_0173</t>
        </is>
      </c>
      <c r="H2868" t="inlineStr">
        <is>
          <t>Toys</t>
        </is>
      </c>
      <c r="I2868" t="n">
        <v>5</v>
      </c>
      <c r="J2868" t="n">
        <v>901.22</v>
      </c>
      <c r="K2868" t="n">
        <v>0</v>
      </c>
      <c r="L2868">
        <f>I2868*J2868*(1-K2868)</f>
        <v/>
      </c>
      <c r="M2868">
        <f>VLOOKUP(F2868,Products!A:D,4,FALSE)*I2868</f>
        <v/>
      </c>
      <c r="N2868">
        <f>L2868-M2868</f>
        <v/>
      </c>
    </row>
    <row r="2869">
      <c r="A2869" t="inlineStr">
        <is>
          <t>T1002867</t>
        </is>
      </c>
      <c r="B2869" t="inlineStr">
        <is>
          <t>2025-07-09</t>
        </is>
      </c>
      <c r="C2869" t="inlineStr">
        <is>
          <t>S046</t>
        </is>
      </c>
      <c r="D2869" t="inlineStr">
        <is>
          <t>Store_046</t>
        </is>
      </c>
      <c r="E2869" t="inlineStr">
        <is>
          <t>South</t>
        </is>
      </c>
      <c r="F2869" t="inlineStr">
        <is>
          <t>P0111</t>
        </is>
      </c>
      <c r="G2869" t="inlineStr">
        <is>
          <t>Prod_0111</t>
        </is>
      </c>
      <c r="H2869" t="inlineStr">
        <is>
          <t>Clothing</t>
        </is>
      </c>
      <c r="I2869" t="n">
        <v>3</v>
      </c>
      <c r="J2869" t="n">
        <v>629.36</v>
      </c>
      <c r="K2869" t="n">
        <v>0</v>
      </c>
      <c r="L2869">
        <f>I2869*J2869*(1-K2869)</f>
        <v/>
      </c>
      <c r="M2869">
        <f>VLOOKUP(F2869,Products!A:D,4,FALSE)*I2869</f>
        <v/>
      </c>
      <c r="N2869">
        <f>L2869-M2869</f>
        <v/>
      </c>
    </row>
    <row r="2870">
      <c r="A2870" t="inlineStr">
        <is>
          <t>T1002868</t>
        </is>
      </c>
      <c r="B2870" t="inlineStr">
        <is>
          <t>2023-11-06</t>
        </is>
      </c>
      <c r="C2870" t="inlineStr">
        <is>
          <t>S005</t>
        </is>
      </c>
      <c r="D2870" t="inlineStr">
        <is>
          <t>Store_005</t>
        </is>
      </c>
      <c r="E2870" t="inlineStr">
        <is>
          <t>Central</t>
        </is>
      </c>
      <c r="F2870" t="inlineStr">
        <is>
          <t>P0033</t>
        </is>
      </c>
      <c r="G2870" t="inlineStr">
        <is>
          <t>Prod_0033</t>
        </is>
      </c>
      <c r="H2870" t="inlineStr">
        <is>
          <t>Food</t>
        </is>
      </c>
      <c r="I2870" t="n">
        <v>5</v>
      </c>
      <c r="J2870" t="n">
        <v>417.22</v>
      </c>
      <c r="K2870" t="n">
        <v>0</v>
      </c>
      <c r="L2870">
        <f>I2870*J2870*(1-K2870)</f>
        <v/>
      </c>
      <c r="M2870">
        <f>VLOOKUP(F2870,Products!A:D,4,FALSE)*I2870</f>
        <v/>
      </c>
      <c r="N2870">
        <f>L2870-M2870</f>
        <v/>
      </c>
    </row>
    <row r="2871">
      <c r="A2871" t="inlineStr">
        <is>
          <t>T1002869</t>
        </is>
      </c>
      <c r="B2871" t="inlineStr">
        <is>
          <t>2025-07-15</t>
        </is>
      </c>
      <c r="C2871" t="inlineStr">
        <is>
          <t>S040</t>
        </is>
      </c>
      <c r="D2871" t="inlineStr">
        <is>
          <t>Store_040</t>
        </is>
      </c>
      <c r="E2871" t="inlineStr">
        <is>
          <t>Central</t>
        </is>
      </c>
      <c r="F2871" t="inlineStr">
        <is>
          <t>P0156</t>
        </is>
      </c>
      <c r="G2871" t="inlineStr">
        <is>
          <t>Prod_0156</t>
        </is>
      </c>
      <c r="H2871" t="inlineStr">
        <is>
          <t>Toys</t>
        </is>
      </c>
      <c r="I2871" t="n">
        <v>5</v>
      </c>
      <c r="J2871" t="n">
        <v>348.87</v>
      </c>
      <c r="K2871" t="n">
        <v>0</v>
      </c>
      <c r="L2871">
        <f>I2871*J2871*(1-K2871)</f>
        <v/>
      </c>
      <c r="M2871">
        <f>VLOOKUP(F2871,Products!A:D,4,FALSE)*I2871</f>
        <v/>
      </c>
      <c r="N2871">
        <f>L2871-M2871</f>
        <v/>
      </c>
    </row>
    <row r="2872">
      <c r="A2872" t="inlineStr">
        <is>
          <t>T1002870</t>
        </is>
      </c>
      <c r="B2872" t="inlineStr">
        <is>
          <t>2023-01-28</t>
        </is>
      </c>
      <c r="C2872" t="inlineStr">
        <is>
          <t>S040</t>
        </is>
      </c>
      <c r="D2872" t="inlineStr">
        <is>
          <t>Store_040</t>
        </is>
      </c>
      <c r="E2872" t="inlineStr">
        <is>
          <t>Central</t>
        </is>
      </c>
      <c r="F2872" t="inlineStr">
        <is>
          <t>P0173</t>
        </is>
      </c>
      <c r="G2872" t="inlineStr">
        <is>
          <t>Prod_0173</t>
        </is>
      </c>
      <c r="H2872" t="inlineStr">
        <is>
          <t>Toys</t>
        </is>
      </c>
      <c r="I2872" t="n">
        <v>4</v>
      </c>
      <c r="J2872" t="n">
        <v>937.11</v>
      </c>
      <c r="K2872" t="n">
        <v>0</v>
      </c>
      <c r="L2872">
        <f>I2872*J2872*(1-K2872)</f>
        <v/>
      </c>
      <c r="M2872">
        <f>VLOOKUP(F2872,Products!A:D,4,FALSE)*I2872</f>
        <v/>
      </c>
      <c r="N2872">
        <f>L2872-M2872</f>
        <v/>
      </c>
    </row>
    <row r="2873">
      <c r="A2873" t="inlineStr">
        <is>
          <t>T1002871</t>
        </is>
      </c>
      <c r="B2873" t="inlineStr">
        <is>
          <t>2024-07-27</t>
        </is>
      </c>
      <c r="C2873" t="inlineStr">
        <is>
          <t>S047</t>
        </is>
      </c>
      <c r="D2873" t="inlineStr">
        <is>
          <t>Store_047</t>
        </is>
      </c>
      <c r="E2873" t="inlineStr">
        <is>
          <t>North</t>
        </is>
      </c>
      <c r="F2873" t="inlineStr">
        <is>
          <t>P0177</t>
        </is>
      </c>
      <c r="G2873" t="inlineStr">
        <is>
          <t>Prod_0177</t>
        </is>
      </c>
      <c r="H2873" t="inlineStr">
        <is>
          <t>Household</t>
        </is>
      </c>
      <c r="I2873" t="n">
        <v>7</v>
      </c>
      <c r="J2873" t="n">
        <v>247.77</v>
      </c>
      <c r="K2873" t="n">
        <v>0</v>
      </c>
      <c r="L2873">
        <f>I2873*J2873*(1-K2873)</f>
        <v/>
      </c>
      <c r="M2873">
        <f>VLOOKUP(F2873,Products!A:D,4,FALSE)*I2873</f>
        <v/>
      </c>
      <c r="N2873">
        <f>L2873-M2873</f>
        <v/>
      </c>
    </row>
    <row r="2874">
      <c r="A2874" t="inlineStr">
        <is>
          <t>T1002872</t>
        </is>
      </c>
      <c r="B2874" t="inlineStr">
        <is>
          <t>2024-01-07</t>
        </is>
      </c>
      <c r="C2874" t="inlineStr">
        <is>
          <t>S035</t>
        </is>
      </c>
      <c r="D2874" t="inlineStr">
        <is>
          <t>Store_035</t>
        </is>
      </c>
      <c r="E2874" t="inlineStr">
        <is>
          <t>Central</t>
        </is>
      </c>
      <c r="F2874" t="inlineStr">
        <is>
          <t>P0125</t>
        </is>
      </c>
      <c r="G2874" t="inlineStr">
        <is>
          <t>Prod_0125</t>
        </is>
      </c>
      <c r="H2874" t="inlineStr">
        <is>
          <t>Toys</t>
        </is>
      </c>
      <c r="I2874" t="n">
        <v>2</v>
      </c>
      <c r="J2874" t="n">
        <v>277.07</v>
      </c>
      <c r="K2874" t="n">
        <v>0.2</v>
      </c>
      <c r="L2874">
        <f>I2874*J2874*(1-K2874)</f>
        <v/>
      </c>
      <c r="M2874">
        <f>VLOOKUP(F2874,Products!A:D,4,FALSE)*I2874</f>
        <v/>
      </c>
      <c r="N2874">
        <f>L2874-M2874</f>
        <v/>
      </c>
    </row>
    <row r="2875">
      <c r="A2875" t="inlineStr">
        <is>
          <t>T1002873</t>
        </is>
      </c>
      <c r="B2875" t="inlineStr">
        <is>
          <t>2023-12-13</t>
        </is>
      </c>
      <c r="C2875" t="inlineStr">
        <is>
          <t>S008</t>
        </is>
      </c>
      <c r="D2875" t="inlineStr">
        <is>
          <t>Store_008</t>
        </is>
      </c>
      <c r="E2875" t="inlineStr">
        <is>
          <t>East</t>
        </is>
      </c>
      <c r="F2875" t="inlineStr">
        <is>
          <t>P0189</t>
        </is>
      </c>
      <c r="G2875" t="inlineStr">
        <is>
          <t>Prod_0189</t>
        </is>
      </c>
      <c r="H2875" t="inlineStr">
        <is>
          <t>Food</t>
        </is>
      </c>
      <c r="I2875" t="n">
        <v>4</v>
      </c>
      <c r="J2875" t="n">
        <v>956.95</v>
      </c>
      <c r="K2875" t="n">
        <v>0.05</v>
      </c>
      <c r="L2875">
        <f>I2875*J2875*(1-K2875)</f>
        <v/>
      </c>
      <c r="M2875">
        <f>VLOOKUP(F2875,Products!A:D,4,FALSE)*I2875</f>
        <v/>
      </c>
      <c r="N2875">
        <f>L2875-M2875</f>
        <v/>
      </c>
    </row>
    <row r="2876">
      <c r="A2876" t="inlineStr">
        <is>
          <t>T1002874</t>
        </is>
      </c>
      <c r="B2876" t="inlineStr">
        <is>
          <t>2024-08-28</t>
        </is>
      </c>
      <c r="C2876" t="inlineStr">
        <is>
          <t>S035</t>
        </is>
      </c>
      <c r="D2876" t="inlineStr">
        <is>
          <t>Store_035</t>
        </is>
      </c>
      <c r="E2876" t="inlineStr">
        <is>
          <t>Central</t>
        </is>
      </c>
      <c r="F2876" t="inlineStr">
        <is>
          <t>P0020</t>
        </is>
      </c>
      <c r="G2876" t="inlineStr">
        <is>
          <t>Prod_0020</t>
        </is>
      </c>
      <c r="H2876" t="inlineStr">
        <is>
          <t>Beverages</t>
        </is>
      </c>
      <c r="I2876" t="n">
        <v>8</v>
      </c>
      <c r="J2876" t="n">
        <v>607.96</v>
      </c>
      <c r="K2876" t="n">
        <v>0.05</v>
      </c>
      <c r="L2876">
        <f>I2876*J2876*(1-K2876)</f>
        <v/>
      </c>
      <c r="M2876">
        <f>VLOOKUP(F2876,Products!A:D,4,FALSE)*I2876</f>
        <v/>
      </c>
      <c r="N2876">
        <f>L2876-M2876</f>
        <v/>
      </c>
    </row>
    <row r="2877">
      <c r="A2877" t="inlineStr">
        <is>
          <t>T1002875</t>
        </is>
      </c>
      <c r="B2877" t="inlineStr">
        <is>
          <t>2024-03-30</t>
        </is>
      </c>
      <c r="C2877" t="inlineStr">
        <is>
          <t>S019</t>
        </is>
      </c>
      <c r="D2877" t="inlineStr">
        <is>
          <t>Store_019</t>
        </is>
      </c>
      <c r="E2877" t="inlineStr">
        <is>
          <t>East</t>
        </is>
      </c>
      <c r="F2877" t="inlineStr">
        <is>
          <t>P0068</t>
        </is>
      </c>
      <c r="G2877" t="inlineStr">
        <is>
          <t>Prod_0068</t>
        </is>
      </c>
      <c r="H2877" t="inlineStr">
        <is>
          <t>Household</t>
        </is>
      </c>
      <c r="I2877" t="n">
        <v>1</v>
      </c>
      <c r="J2877" t="n">
        <v>211.82</v>
      </c>
      <c r="K2877" t="n">
        <v>0</v>
      </c>
      <c r="L2877">
        <f>I2877*J2877*(1-K2877)</f>
        <v/>
      </c>
      <c r="M2877">
        <f>VLOOKUP(F2877,Products!A:D,4,FALSE)*I2877</f>
        <v/>
      </c>
      <c r="N2877">
        <f>L2877-M2877</f>
        <v/>
      </c>
    </row>
    <row r="2878">
      <c r="A2878" t="inlineStr">
        <is>
          <t>T1002876</t>
        </is>
      </c>
      <c r="B2878" t="inlineStr">
        <is>
          <t>2024-01-01</t>
        </is>
      </c>
      <c r="C2878" t="inlineStr">
        <is>
          <t>S026</t>
        </is>
      </c>
      <c r="D2878" t="inlineStr">
        <is>
          <t>Store_026</t>
        </is>
      </c>
      <c r="E2878" t="inlineStr">
        <is>
          <t>North</t>
        </is>
      </c>
      <c r="F2878" t="inlineStr">
        <is>
          <t>P0003</t>
        </is>
      </c>
      <c r="G2878" t="inlineStr">
        <is>
          <t>Prod_0003</t>
        </is>
      </c>
      <c r="H2878" t="inlineStr">
        <is>
          <t>Household</t>
        </is>
      </c>
      <c r="I2878" t="n">
        <v>9</v>
      </c>
      <c r="J2878" t="n">
        <v>74.62</v>
      </c>
      <c r="K2878" t="n">
        <v>0</v>
      </c>
      <c r="L2878">
        <f>I2878*J2878*(1-K2878)</f>
        <v/>
      </c>
      <c r="M2878">
        <f>VLOOKUP(F2878,Products!A:D,4,FALSE)*I2878</f>
        <v/>
      </c>
      <c r="N2878">
        <f>L2878-M2878</f>
        <v/>
      </c>
    </row>
    <row r="2879">
      <c r="A2879" t="inlineStr">
        <is>
          <t>T1002877</t>
        </is>
      </c>
      <c r="B2879" t="inlineStr">
        <is>
          <t>2025-03-23</t>
        </is>
      </c>
      <c r="C2879" t="inlineStr">
        <is>
          <t>S009</t>
        </is>
      </c>
      <c r="D2879" t="inlineStr">
        <is>
          <t>Store_009</t>
        </is>
      </c>
      <c r="E2879" t="inlineStr">
        <is>
          <t>Central</t>
        </is>
      </c>
      <c r="F2879" t="inlineStr">
        <is>
          <t>P0134</t>
        </is>
      </c>
      <c r="G2879" t="inlineStr">
        <is>
          <t>Prod_0134</t>
        </is>
      </c>
      <c r="H2879" t="inlineStr">
        <is>
          <t>Food</t>
        </is>
      </c>
      <c r="I2879" t="n">
        <v>2</v>
      </c>
      <c r="J2879" t="n">
        <v>537.97</v>
      </c>
      <c r="K2879" t="n">
        <v>0</v>
      </c>
      <c r="L2879">
        <f>I2879*J2879*(1-K2879)</f>
        <v/>
      </c>
      <c r="M2879">
        <f>VLOOKUP(F2879,Products!A:D,4,FALSE)*I2879</f>
        <v/>
      </c>
      <c r="N2879">
        <f>L2879-M2879</f>
        <v/>
      </c>
    </row>
    <row r="2880">
      <c r="A2880" t="inlineStr">
        <is>
          <t>T1002878</t>
        </is>
      </c>
      <c r="B2880" t="inlineStr">
        <is>
          <t>2025-07-11</t>
        </is>
      </c>
      <c r="C2880" t="inlineStr">
        <is>
          <t>S044</t>
        </is>
      </c>
      <c r="D2880" t="inlineStr">
        <is>
          <t>Store_044</t>
        </is>
      </c>
      <c r="E2880" t="inlineStr">
        <is>
          <t>North</t>
        </is>
      </c>
      <c r="F2880" t="inlineStr">
        <is>
          <t>P0165</t>
        </is>
      </c>
      <c r="G2880" t="inlineStr">
        <is>
          <t>Prod_0165</t>
        </is>
      </c>
      <c r="H2880" t="inlineStr">
        <is>
          <t>Clothing</t>
        </is>
      </c>
      <c r="I2880" t="n">
        <v>4</v>
      </c>
      <c r="J2880" t="n">
        <v>660.52</v>
      </c>
      <c r="K2880" t="n">
        <v>0</v>
      </c>
      <c r="L2880">
        <f>I2880*J2880*(1-K2880)</f>
        <v/>
      </c>
      <c r="M2880">
        <f>VLOOKUP(F2880,Products!A:D,4,FALSE)*I2880</f>
        <v/>
      </c>
      <c r="N2880">
        <f>L2880-M2880</f>
        <v/>
      </c>
    </row>
    <row r="2881">
      <c r="A2881" t="inlineStr">
        <is>
          <t>T1002879</t>
        </is>
      </c>
      <c r="B2881" t="inlineStr">
        <is>
          <t>2024-05-31</t>
        </is>
      </c>
      <c r="C2881" t="inlineStr">
        <is>
          <t>S041</t>
        </is>
      </c>
      <c r="D2881" t="inlineStr">
        <is>
          <t>Store_041</t>
        </is>
      </c>
      <c r="E2881" t="inlineStr">
        <is>
          <t>East</t>
        </is>
      </c>
      <c r="F2881" t="inlineStr">
        <is>
          <t>P0044</t>
        </is>
      </c>
      <c r="G2881" t="inlineStr">
        <is>
          <t>Prod_0044</t>
        </is>
      </c>
      <c r="H2881" t="inlineStr">
        <is>
          <t>Food</t>
        </is>
      </c>
      <c r="I2881" t="n">
        <v>3</v>
      </c>
      <c r="J2881" t="n">
        <v>212.92</v>
      </c>
      <c r="K2881" t="n">
        <v>0</v>
      </c>
      <c r="L2881">
        <f>I2881*J2881*(1-K2881)</f>
        <v/>
      </c>
      <c r="M2881">
        <f>VLOOKUP(F2881,Products!A:D,4,FALSE)*I2881</f>
        <v/>
      </c>
      <c r="N2881">
        <f>L2881-M2881</f>
        <v/>
      </c>
    </row>
    <row r="2882">
      <c r="A2882" t="inlineStr">
        <is>
          <t>T1002880</t>
        </is>
      </c>
      <c r="B2882" t="inlineStr">
        <is>
          <t>2024-03-01</t>
        </is>
      </c>
      <c r="C2882" t="inlineStr">
        <is>
          <t>S047</t>
        </is>
      </c>
      <c r="D2882" t="inlineStr">
        <is>
          <t>Store_047</t>
        </is>
      </c>
      <c r="E2882" t="inlineStr">
        <is>
          <t>North</t>
        </is>
      </c>
      <c r="F2882" t="inlineStr">
        <is>
          <t>P0140</t>
        </is>
      </c>
      <c r="G2882" t="inlineStr">
        <is>
          <t>Prod_0140</t>
        </is>
      </c>
      <c r="H2882" t="inlineStr">
        <is>
          <t>Food</t>
        </is>
      </c>
      <c r="I2882" t="n">
        <v>4</v>
      </c>
      <c r="J2882" t="n">
        <v>950.99</v>
      </c>
      <c r="K2882" t="n">
        <v>0.1</v>
      </c>
      <c r="L2882">
        <f>I2882*J2882*(1-K2882)</f>
        <v/>
      </c>
      <c r="M2882">
        <f>VLOOKUP(F2882,Products!A:D,4,FALSE)*I2882</f>
        <v/>
      </c>
      <c r="N2882">
        <f>L2882-M2882</f>
        <v/>
      </c>
    </row>
    <row r="2883">
      <c r="A2883" t="inlineStr">
        <is>
          <t>T1002881</t>
        </is>
      </c>
      <c r="B2883" t="inlineStr">
        <is>
          <t>2025-06-07</t>
        </is>
      </c>
      <c r="C2883" t="inlineStr">
        <is>
          <t>S024</t>
        </is>
      </c>
      <c r="D2883" t="inlineStr">
        <is>
          <t>Store_024</t>
        </is>
      </c>
      <c r="E2883" t="inlineStr">
        <is>
          <t>South</t>
        </is>
      </c>
      <c r="F2883" t="inlineStr">
        <is>
          <t>P0155</t>
        </is>
      </c>
      <c r="G2883" t="inlineStr">
        <is>
          <t>Prod_0155</t>
        </is>
      </c>
      <c r="H2883" t="inlineStr">
        <is>
          <t>Electronics</t>
        </is>
      </c>
      <c r="I2883" t="n">
        <v>2</v>
      </c>
      <c r="J2883" t="n">
        <v>455.89</v>
      </c>
      <c r="K2883" t="n">
        <v>0</v>
      </c>
      <c r="L2883">
        <f>I2883*J2883*(1-K2883)</f>
        <v/>
      </c>
      <c r="M2883">
        <f>VLOOKUP(F2883,Products!A:D,4,FALSE)*I2883</f>
        <v/>
      </c>
      <c r="N2883">
        <f>L2883-M2883</f>
        <v/>
      </c>
    </row>
    <row r="2884">
      <c r="A2884" t="inlineStr">
        <is>
          <t>T1002882</t>
        </is>
      </c>
      <c r="B2884" t="inlineStr">
        <is>
          <t>2024-06-16</t>
        </is>
      </c>
      <c r="C2884" t="inlineStr">
        <is>
          <t>S038</t>
        </is>
      </c>
      <c r="D2884" t="inlineStr">
        <is>
          <t>Store_038</t>
        </is>
      </c>
      <c r="E2884" t="inlineStr">
        <is>
          <t>East</t>
        </is>
      </c>
      <c r="F2884" t="inlineStr">
        <is>
          <t>P0113</t>
        </is>
      </c>
      <c r="G2884" t="inlineStr">
        <is>
          <t>Prod_0113</t>
        </is>
      </c>
      <c r="H2884" t="inlineStr">
        <is>
          <t>Toys</t>
        </is>
      </c>
      <c r="I2884" t="n">
        <v>4</v>
      </c>
      <c r="J2884" t="n">
        <v>788.9</v>
      </c>
      <c r="K2884" t="n">
        <v>0.1</v>
      </c>
      <c r="L2884">
        <f>I2884*J2884*(1-K2884)</f>
        <v/>
      </c>
      <c r="M2884">
        <f>VLOOKUP(F2884,Products!A:D,4,FALSE)*I2884</f>
        <v/>
      </c>
      <c r="N2884">
        <f>L2884-M2884</f>
        <v/>
      </c>
    </row>
    <row r="2885">
      <c r="A2885" t="inlineStr">
        <is>
          <t>T1002883</t>
        </is>
      </c>
      <c r="B2885" t="inlineStr">
        <is>
          <t>2023-10-24</t>
        </is>
      </c>
      <c r="C2885" t="inlineStr">
        <is>
          <t>S010</t>
        </is>
      </c>
      <c r="D2885" t="inlineStr">
        <is>
          <t>Store_010</t>
        </is>
      </c>
      <c r="E2885" t="inlineStr">
        <is>
          <t>North</t>
        </is>
      </c>
      <c r="F2885" t="inlineStr">
        <is>
          <t>P0032</t>
        </is>
      </c>
      <c r="G2885" t="inlineStr">
        <is>
          <t>Prod_0032</t>
        </is>
      </c>
      <c r="H2885" t="inlineStr">
        <is>
          <t>Beverages</t>
        </is>
      </c>
      <c r="I2885" t="n">
        <v>3</v>
      </c>
      <c r="J2885" t="n">
        <v>334.7</v>
      </c>
      <c r="K2885" t="n">
        <v>0</v>
      </c>
      <c r="L2885">
        <f>I2885*J2885*(1-K2885)</f>
        <v/>
      </c>
      <c r="M2885">
        <f>VLOOKUP(F2885,Products!A:D,4,FALSE)*I2885</f>
        <v/>
      </c>
      <c r="N2885">
        <f>L2885-M2885</f>
        <v/>
      </c>
    </row>
    <row r="2886">
      <c r="A2886" t="inlineStr">
        <is>
          <t>T1002884</t>
        </is>
      </c>
      <c r="B2886" t="inlineStr">
        <is>
          <t>2023-01-29</t>
        </is>
      </c>
      <c r="C2886" t="inlineStr">
        <is>
          <t>S023</t>
        </is>
      </c>
      <c r="D2886" t="inlineStr">
        <is>
          <t>Store_023</t>
        </is>
      </c>
      <c r="E2886" t="inlineStr">
        <is>
          <t>South</t>
        </is>
      </c>
      <c r="F2886" t="inlineStr">
        <is>
          <t>P0178</t>
        </is>
      </c>
      <c r="G2886" t="inlineStr">
        <is>
          <t>Prod_0178</t>
        </is>
      </c>
      <c r="H2886" t="inlineStr">
        <is>
          <t>Beverages</t>
        </is>
      </c>
      <c r="I2886" t="n">
        <v>6</v>
      </c>
      <c r="J2886" t="n">
        <v>608.8099999999999</v>
      </c>
      <c r="K2886" t="n">
        <v>0</v>
      </c>
      <c r="L2886">
        <f>I2886*J2886*(1-K2886)</f>
        <v/>
      </c>
      <c r="M2886">
        <f>VLOOKUP(F2886,Products!A:D,4,FALSE)*I2886</f>
        <v/>
      </c>
      <c r="N2886">
        <f>L2886-M2886</f>
        <v/>
      </c>
    </row>
    <row r="2887">
      <c r="A2887" t="inlineStr">
        <is>
          <t>T1002885</t>
        </is>
      </c>
      <c r="B2887" t="inlineStr">
        <is>
          <t>2024-01-26</t>
        </is>
      </c>
      <c r="C2887" t="inlineStr">
        <is>
          <t>S037</t>
        </is>
      </c>
      <c r="D2887" t="inlineStr">
        <is>
          <t>Store_037</t>
        </is>
      </c>
      <c r="E2887" t="inlineStr">
        <is>
          <t>East</t>
        </is>
      </c>
      <c r="F2887" t="inlineStr">
        <is>
          <t>P0043</t>
        </is>
      </c>
      <c r="G2887" t="inlineStr">
        <is>
          <t>Prod_0043</t>
        </is>
      </c>
      <c r="H2887" t="inlineStr">
        <is>
          <t>Food</t>
        </is>
      </c>
      <c r="I2887" t="n">
        <v>4</v>
      </c>
      <c r="J2887" t="n">
        <v>185.17</v>
      </c>
      <c r="K2887" t="n">
        <v>0.05</v>
      </c>
      <c r="L2887">
        <f>I2887*J2887*(1-K2887)</f>
        <v/>
      </c>
      <c r="M2887">
        <f>VLOOKUP(F2887,Products!A:D,4,FALSE)*I2887</f>
        <v/>
      </c>
      <c r="N2887">
        <f>L2887-M2887</f>
        <v/>
      </c>
    </row>
    <row r="2888">
      <c r="A2888" t="inlineStr">
        <is>
          <t>T1002886</t>
        </is>
      </c>
      <c r="B2888" t="inlineStr">
        <is>
          <t>2024-09-17</t>
        </is>
      </c>
      <c r="C2888" t="inlineStr">
        <is>
          <t>S002</t>
        </is>
      </c>
      <c r="D2888" t="inlineStr">
        <is>
          <t>Store_002</t>
        </is>
      </c>
      <c r="E2888" t="inlineStr">
        <is>
          <t>South</t>
        </is>
      </c>
      <c r="F2888" t="inlineStr">
        <is>
          <t>P0108</t>
        </is>
      </c>
      <c r="G2888" t="inlineStr">
        <is>
          <t>Prod_0108</t>
        </is>
      </c>
      <c r="H2888" t="inlineStr">
        <is>
          <t>Stationery</t>
        </is>
      </c>
      <c r="I2888" t="n">
        <v>1</v>
      </c>
      <c r="J2888" t="n">
        <v>594.53</v>
      </c>
      <c r="K2888" t="n">
        <v>0.2</v>
      </c>
      <c r="L2888">
        <f>I2888*J2888*(1-K2888)</f>
        <v/>
      </c>
      <c r="M2888">
        <f>VLOOKUP(F2888,Products!A:D,4,FALSE)*I2888</f>
        <v/>
      </c>
      <c r="N2888">
        <f>L2888-M2888</f>
        <v/>
      </c>
    </row>
    <row r="2889">
      <c r="A2889" t="inlineStr">
        <is>
          <t>T1002887</t>
        </is>
      </c>
      <c r="B2889" t="inlineStr">
        <is>
          <t>2023-08-08</t>
        </is>
      </c>
      <c r="C2889" t="inlineStr">
        <is>
          <t>S045</t>
        </is>
      </c>
      <c r="D2889" t="inlineStr">
        <is>
          <t>Store_045</t>
        </is>
      </c>
      <c r="E2889" t="inlineStr">
        <is>
          <t>East</t>
        </is>
      </c>
      <c r="F2889" t="inlineStr">
        <is>
          <t>P0138</t>
        </is>
      </c>
      <c r="G2889" t="inlineStr">
        <is>
          <t>Prod_0138</t>
        </is>
      </c>
      <c r="H2889" t="inlineStr">
        <is>
          <t>Household</t>
        </is>
      </c>
      <c r="I2889" t="n">
        <v>8</v>
      </c>
      <c r="J2889" t="n">
        <v>336.21</v>
      </c>
      <c r="K2889" t="n">
        <v>0.1</v>
      </c>
      <c r="L2889">
        <f>I2889*J2889*(1-K2889)</f>
        <v/>
      </c>
      <c r="M2889">
        <f>VLOOKUP(F2889,Products!A:D,4,FALSE)*I2889</f>
        <v/>
      </c>
      <c r="N2889">
        <f>L2889-M2889</f>
        <v/>
      </c>
    </row>
    <row r="2890">
      <c r="A2890" t="inlineStr">
        <is>
          <t>T1002888</t>
        </is>
      </c>
      <c r="B2890" t="inlineStr">
        <is>
          <t>2025-08-10</t>
        </is>
      </c>
      <c r="C2890" t="inlineStr">
        <is>
          <t>S019</t>
        </is>
      </c>
      <c r="D2890" t="inlineStr">
        <is>
          <t>Store_019</t>
        </is>
      </c>
      <c r="E2890" t="inlineStr">
        <is>
          <t>East</t>
        </is>
      </c>
      <c r="F2890" t="inlineStr">
        <is>
          <t>P0171</t>
        </is>
      </c>
      <c r="G2890" t="inlineStr">
        <is>
          <t>Prod_0171</t>
        </is>
      </c>
      <c r="H2890" t="inlineStr">
        <is>
          <t>Household</t>
        </is>
      </c>
      <c r="I2890" t="n">
        <v>3</v>
      </c>
      <c r="J2890" t="n">
        <v>319.64</v>
      </c>
      <c r="K2890" t="n">
        <v>0.05</v>
      </c>
      <c r="L2890">
        <f>I2890*J2890*(1-K2890)</f>
        <v/>
      </c>
      <c r="M2890">
        <f>VLOOKUP(F2890,Products!A:D,4,FALSE)*I2890</f>
        <v/>
      </c>
      <c r="N2890">
        <f>L2890-M2890</f>
        <v/>
      </c>
    </row>
    <row r="2891">
      <c r="A2891" t="inlineStr">
        <is>
          <t>T1002889</t>
        </is>
      </c>
      <c r="B2891" t="inlineStr">
        <is>
          <t>2023-06-03</t>
        </is>
      </c>
      <c r="C2891" t="inlineStr">
        <is>
          <t>S028</t>
        </is>
      </c>
      <c r="D2891" t="inlineStr">
        <is>
          <t>Store_028</t>
        </is>
      </c>
      <c r="E2891" t="inlineStr">
        <is>
          <t>North</t>
        </is>
      </c>
      <c r="F2891" t="inlineStr">
        <is>
          <t>P0192</t>
        </is>
      </c>
      <c r="G2891" t="inlineStr">
        <is>
          <t>Prod_0192</t>
        </is>
      </c>
      <c r="H2891" t="inlineStr">
        <is>
          <t>Beverages</t>
        </is>
      </c>
      <c r="I2891" t="n">
        <v>4</v>
      </c>
      <c r="J2891" t="n">
        <v>400.96</v>
      </c>
      <c r="K2891" t="n">
        <v>0.05</v>
      </c>
      <c r="L2891">
        <f>I2891*J2891*(1-K2891)</f>
        <v/>
      </c>
      <c r="M2891">
        <f>VLOOKUP(F2891,Products!A:D,4,FALSE)*I2891</f>
        <v/>
      </c>
      <c r="N2891">
        <f>L2891-M2891</f>
        <v/>
      </c>
    </row>
    <row r="2892">
      <c r="A2892" t="inlineStr">
        <is>
          <t>T1002890</t>
        </is>
      </c>
      <c r="B2892" t="inlineStr">
        <is>
          <t>2023-05-19</t>
        </is>
      </c>
      <c r="C2892" t="inlineStr">
        <is>
          <t>S042</t>
        </is>
      </c>
      <c r="D2892" t="inlineStr">
        <is>
          <t>Store_042</t>
        </is>
      </c>
      <c r="E2892" t="inlineStr">
        <is>
          <t>Central</t>
        </is>
      </c>
      <c r="F2892" t="inlineStr">
        <is>
          <t>P0017</t>
        </is>
      </c>
      <c r="G2892" t="inlineStr">
        <is>
          <t>Prod_0017</t>
        </is>
      </c>
      <c r="H2892" t="inlineStr">
        <is>
          <t>Food</t>
        </is>
      </c>
      <c r="I2892" t="n">
        <v>1</v>
      </c>
      <c r="J2892" t="n">
        <v>816.47</v>
      </c>
      <c r="K2892" t="n">
        <v>0.05</v>
      </c>
      <c r="L2892">
        <f>I2892*J2892*(1-K2892)</f>
        <v/>
      </c>
      <c r="M2892">
        <f>VLOOKUP(F2892,Products!A:D,4,FALSE)*I2892</f>
        <v/>
      </c>
      <c r="N2892">
        <f>L2892-M2892</f>
        <v/>
      </c>
    </row>
    <row r="2893">
      <c r="A2893" t="inlineStr">
        <is>
          <t>T1002891</t>
        </is>
      </c>
      <c r="B2893" t="inlineStr">
        <is>
          <t>2023-08-18</t>
        </is>
      </c>
      <c r="C2893" t="inlineStr">
        <is>
          <t>S025</t>
        </is>
      </c>
      <c r="D2893" t="inlineStr">
        <is>
          <t>Store_025</t>
        </is>
      </c>
      <c r="E2893" t="inlineStr">
        <is>
          <t>Central</t>
        </is>
      </c>
      <c r="F2893" t="inlineStr">
        <is>
          <t>P0030</t>
        </is>
      </c>
      <c r="G2893" t="inlineStr">
        <is>
          <t>Prod_0030</t>
        </is>
      </c>
      <c r="H2893" t="inlineStr">
        <is>
          <t>Household</t>
        </is>
      </c>
      <c r="I2893" t="n">
        <v>4</v>
      </c>
      <c r="J2893" t="n">
        <v>558.61</v>
      </c>
      <c r="K2893" t="n">
        <v>0.05</v>
      </c>
      <c r="L2893">
        <f>I2893*J2893*(1-K2893)</f>
        <v/>
      </c>
      <c r="M2893">
        <f>VLOOKUP(F2893,Products!A:D,4,FALSE)*I2893</f>
        <v/>
      </c>
      <c r="N2893">
        <f>L2893-M2893</f>
        <v/>
      </c>
    </row>
    <row r="2894">
      <c r="A2894" t="inlineStr">
        <is>
          <t>T1002892</t>
        </is>
      </c>
      <c r="B2894" t="inlineStr">
        <is>
          <t>2024-03-12</t>
        </is>
      </c>
      <c r="C2894" t="inlineStr">
        <is>
          <t>S031</t>
        </is>
      </c>
      <c r="D2894" t="inlineStr">
        <is>
          <t>Store_031</t>
        </is>
      </c>
      <c r="E2894" t="inlineStr">
        <is>
          <t>Central</t>
        </is>
      </c>
      <c r="F2894" t="inlineStr">
        <is>
          <t>P0110</t>
        </is>
      </c>
      <c r="G2894" t="inlineStr">
        <is>
          <t>Prod_0110</t>
        </is>
      </c>
      <c r="H2894" t="inlineStr">
        <is>
          <t>Stationery</t>
        </is>
      </c>
      <c r="I2894" t="n">
        <v>5</v>
      </c>
      <c r="J2894" t="n">
        <v>67.42</v>
      </c>
      <c r="K2894" t="n">
        <v>0</v>
      </c>
      <c r="L2894">
        <f>I2894*J2894*(1-K2894)</f>
        <v/>
      </c>
      <c r="M2894">
        <f>VLOOKUP(F2894,Products!A:D,4,FALSE)*I2894</f>
        <v/>
      </c>
      <c r="N2894">
        <f>L2894-M2894</f>
        <v/>
      </c>
    </row>
    <row r="2895">
      <c r="A2895" t="inlineStr">
        <is>
          <t>T1002893</t>
        </is>
      </c>
      <c r="B2895" t="inlineStr">
        <is>
          <t>2023-07-18</t>
        </is>
      </c>
      <c r="C2895" t="inlineStr">
        <is>
          <t>S015</t>
        </is>
      </c>
      <c r="D2895" t="inlineStr">
        <is>
          <t>Store_015</t>
        </is>
      </c>
      <c r="E2895" t="inlineStr">
        <is>
          <t>North</t>
        </is>
      </c>
      <c r="F2895" t="inlineStr">
        <is>
          <t>P0135</t>
        </is>
      </c>
      <c r="G2895" t="inlineStr">
        <is>
          <t>Prod_0135</t>
        </is>
      </c>
      <c r="H2895" t="inlineStr">
        <is>
          <t>Food</t>
        </is>
      </c>
      <c r="I2895" t="n">
        <v>5</v>
      </c>
      <c r="J2895" t="n">
        <v>84</v>
      </c>
      <c r="K2895" t="n">
        <v>0.05</v>
      </c>
      <c r="L2895">
        <f>I2895*J2895*(1-K2895)</f>
        <v/>
      </c>
      <c r="M2895">
        <f>VLOOKUP(F2895,Products!A:D,4,FALSE)*I2895</f>
        <v/>
      </c>
      <c r="N2895">
        <f>L2895-M2895</f>
        <v/>
      </c>
    </row>
    <row r="2896">
      <c r="A2896" t="inlineStr">
        <is>
          <t>T1002894</t>
        </is>
      </c>
      <c r="B2896" t="inlineStr">
        <is>
          <t>2023-09-24</t>
        </is>
      </c>
      <c r="C2896" t="inlineStr">
        <is>
          <t>S047</t>
        </is>
      </c>
      <c r="D2896" t="inlineStr">
        <is>
          <t>Store_047</t>
        </is>
      </c>
      <c r="E2896" t="inlineStr">
        <is>
          <t>North</t>
        </is>
      </c>
      <c r="F2896" t="inlineStr">
        <is>
          <t>P0007</t>
        </is>
      </c>
      <c r="G2896" t="inlineStr">
        <is>
          <t>Prod_0007</t>
        </is>
      </c>
      <c r="H2896" t="inlineStr">
        <is>
          <t>Food</t>
        </is>
      </c>
      <c r="I2896" t="n">
        <v>1</v>
      </c>
      <c r="J2896" t="n">
        <v>134.08</v>
      </c>
      <c r="K2896" t="n">
        <v>0.1</v>
      </c>
      <c r="L2896">
        <f>I2896*J2896*(1-K2896)</f>
        <v/>
      </c>
      <c r="M2896">
        <f>VLOOKUP(F2896,Products!A:D,4,FALSE)*I2896</f>
        <v/>
      </c>
      <c r="N2896">
        <f>L2896-M2896</f>
        <v/>
      </c>
    </row>
    <row r="2897">
      <c r="A2897" t="inlineStr">
        <is>
          <t>T1002895</t>
        </is>
      </c>
      <c r="B2897" t="inlineStr">
        <is>
          <t>2024-02-03</t>
        </is>
      </c>
      <c r="C2897" t="inlineStr">
        <is>
          <t>S018</t>
        </is>
      </c>
      <c r="D2897" t="inlineStr">
        <is>
          <t>Store_018</t>
        </is>
      </c>
      <c r="E2897" t="inlineStr">
        <is>
          <t>South</t>
        </is>
      </c>
      <c r="F2897" t="inlineStr">
        <is>
          <t>P0040</t>
        </is>
      </c>
      <c r="G2897" t="inlineStr">
        <is>
          <t>Prod_0040</t>
        </is>
      </c>
      <c r="H2897" t="inlineStr">
        <is>
          <t>Toys</t>
        </is>
      </c>
      <c r="I2897" t="n">
        <v>2</v>
      </c>
      <c r="J2897" t="n">
        <v>68.29000000000001</v>
      </c>
      <c r="K2897" t="n">
        <v>0.2</v>
      </c>
      <c r="L2897">
        <f>I2897*J2897*(1-K2897)</f>
        <v/>
      </c>
      <c r="M2897">
        <f>VLOOKUP(F2897,Products!A:D,4,FALSE)*I2897</f>
        <v/>
      </c>
      <c r="N2897">
        <f>L2897-M2897</f>
        <v/>
      </c>
    </row>
    <row r="2898">
      <c r="A2898" t="inlineStr">
        <is>
          <t>T1002896</t>
        </is>
      </c>
      <c r="B2898" t="inlineStr">
        <is>
          <t>2025-01-01</t>
        </is>
      </c>
      <c r="C2898" t="inlineStr">
        <is>
          <t>S007</t>
        </is>
      </c>
      <c r="D2898" t="inlineStr">
        <is>
          <t>Store_007</t>
        </is>
      </c>
      <c r="E2898" t="inlineStr">
        <is>
          <t>East</t>
        </is>
      </c>
      <c r="F2898" t="inlineStr">
        <is>
          <t>P0091</t>
        </is>
      </c>
      <c r="G2898" t="inlineStr">
        <is>
          <t>Prod_0091</t>
        </is>
      </c>
      <c r="H2898" t="inlineStr">
        <is>
          <t>Toys</t>
        </is>
      </c>
      <c r="I2898" t="n">
        <v>9</v>
      </c>
      <c r="J2898" t="n">
        <v>318.38</v>
      </c>
      <c r="K2898" t="n">
        <v>0</v>
      </c>
      <c r="L2898">
        <f>I2898*J2898*(1-K2898)</f>
        <v/>
      </c>
      <c r="M2898">
        <f>VLOOKUP(F2898,Products!A:D,4,FALSE)*I2898</f>
        <v/>
      </c>
      <c r="N2898">
        <f>L2898-M2898</f>
        <v/>
      </c>
    </row>
    <row r="2899">
      <c r="A2899" t="inlineStr">
        <is>
          <t>T1002897</t>
        </is>
      </c>
      <c r="B2899" t="inlineStr">
        <is>
          <t>2024-11-26</t>
        </is>
      </c>
      <c r="C2899" t="inlineStr">
        <is>
          <t>S019</t>
        </is>
      </c>
      <c r="D2899" t="inlineStr">
        <is>
          <t>Store_019</t>
        </is>
      </c>
      <c r="E2899" t="inlineStr">
        <is>
          <t>East</t>
        </is>
      </c>
      <c r="F2899" t="inlineStr">
        <is>
          <t>P0113</t>
        </is>
      </c>
      <c r="G2899" t="inlineStr">
        <is>
          <t>Prod_0113</t>
        </is>
      </c>
      <c r="H2899" t="inlineStr">
        <is>
          <t>Toys</t>
        </is>
      </c>
      <c r="I2899" t="n">
        <v>2</v>
      </c>
      <c r="J2899" t="n">
        <v>672.98</v>
      </c>
      <c r="K2899" t="n">
        <v>0</v>
      </c>
      <c r="L2899">
        <f>I2899*J2899*(1-K2899)</f>
        <v/>
      </c>
      <c r="M2899">
        <f>VLOOKUP(F2899,Products!A:D,4,FALSE)*I2899</f>
        <v/>
      </c>
      <c r="N2899">
        <f>L2899-M2899</f>
        <v/>
      </c>
    </row>
    <row r="2900">
      <c r="A2900" t="inlineStr">
        <is>
          <t>T1002898</t>
        </is>
      </c>
      <c r="B2900" t="inlineStr">
        <is>
          <t>2023-11-03</t>
        </is>
      </c>
      <c r="C2900" t="inlineStr">
        <is>
          <t>S007</t>
        </is>
      </c>
      <c r="D2900" t="inlineStr">
        <is>
          <t>Store_007</t>
        </is>
      </c>
      <c r="E2900" t="inlineStr">
        <is>
          <t>East</t>
        </is>
      </c>
      <c r="F2900" t="inlineStr">
        <is>
          <t>P0020</t>
        </is>
      </c>
      <c r="G2900" t="inlineStr">
        <is>
          <t>Prod_0020</t>
        </is>
      </c>
      <c r="H2900" t="inlineStr">
        <is>
          <t>Beverages</t>
        </is>
      </c>
      <c r="I2900" t="n">
        <v>5</v>
      </c>
      <c r="J2900" t="n">
        <v>777.13</v>
      </c>
      <c r="K2900" t="n">
        <v>0.15</v>
      </c>
      <c r="L2900">
        <f>I2900*J2900*(1-K2900)</f>
        <v/>
      </c>
      <c r="M2900">
        <f>VLOOKUP(F2900,Products!A:D,4,FALSE)*I2900</f>
        <v/>
      </c>
      <c r="N2900">
        <f>L2900-M2900</f>
        <v/>
      </c>
    </row>
    <row r="2901">
      <c r="A2901" t="inlineStr">
        <is>
          <t>T1002899</t>
        </is>
      </c>
      <c r="B2901" t="inlineStr">
        <is>
          <t>2023-07-31</t>
        </is>
      </c>
      <c r="C2901" t="inlineStr">
        <is>
          <t>S043</t>
        </is>
      </c>
      <c r="D2901" t="inlineStr">
        <is>
          <t>Store_043</t>
        </is>
      </c>
      <c r="E2901" t="inlineStr">
        <is>
          <t>East</t>
        </is>
      </c>
      <c r="F2901" t="inlineStr">
        <is>
          <t>P0004</t>
        </is>
      </c>
      <c r="G2901" t="inlineStr">
        <is>
          <t>Prod_0004</t>
        </is>
      </c>
      <c r="H2901" t="inlineStr">
        <is>
          <t>Household</t>
        </is>
      </c>
      <c r="I2901" t="n">
        <v>7</v>
      </c>
      <c r="J2901" t="n">
        <v>383.26</v>
      </c>
      <c r="K2901" t="n">
        <v>0.15</v>
      </c>
      <c r="L2901">
        <f>I2901*J2901*(1-K2901)</f>
        <v/>
      </c>
      <c r="M2901">
        <f>VLOOKUP(F2901,Products!A:D,4,FALSE)*I2901</f>
        <v/>
      </c>
      <c r="N2901">
        <f>L2901-M2901</f>
        <v/>
      </c>
    </row>
    <row r="2902">
      <c r="A2902" t="inlineStr">
        <is>
          <t>T1002900</t>
        </is>
      </c>
      <c r="B2902" t="inlineStr">
        <is>
          <t>2023-06-12</t>
        </is>
      </c>
      <c r="C2902" t="inlineStr">
        <is>
          <t>S010</t>
        </is>
      </c>
      <c r="D2902" t="inlineStr">
        <is>
          <t>Store_010</t>
        </is>
      </c>
      <c r="E2902" t="inlineStr">
        <is>
          <t>North</t>
        </is>
      </c>
      <c r="F2902" t="inlineStr">
        <is>
          <t>P0078</t>
        </is>
      </c>
      <c r="G2902" t="inlineStr">
        <is>
          <t>Prod_0078</t>
        </is>
      </c>
      <c r="H2902" t="inlineStr">
        <is>
          <t>Electronics</t>
        </is>
      </c>
      <c r="I2902" t="n">
        <v>9</v>
      </c>
      <c r="J2902" t="n">
        <v>605.52</v>
      </c>
      <c r="K2902" t="n">
        <v>0</v>
      </c>
      <c r="L2902">
        <f>I2902*J2902*(1-K2902)</f>
        <v/>
      </c>
      <c r="M2902">
        <f>VLOOKUP(F2902,Products!A:D,4,FALSE)*I2902</f>
        <v/>
      </c>
      <c r="N2902">
        <f>L2902-M2902</f>
        <v/>
      </c>
    </row>
    <row r="2903">
      <c r="A2903" t="inlineStr">
        <is>
          <t>T1002901</t>
        </is>
      </c>
      <c r="B2903" t="inlineStr">
        <is>
          <t>2023-01-21</t>
        </is>
      </c>
      <c r="C2903" t="inlineStr">
        <is>
          <t>S049</t>
        </is>
      </c>
      <c r="D2903" t="inlineStr">
        <is>
          <t>Store_049</t>
        </is>
      </c>
      <c r="E2903" t="inlineStr">
        <is>
          <t>North</t>
        </is>
      </c>
      <c r="F2903" t="inlineStr">
        <is>
          <t>P0117</t>
        </is>
      </c>
      <c r="G2903" t="inlineStr">
        <is>
          <t>Prod_0117</t>
        </is>
      </c>
      <c r="H2903" t="inlineStr">
        <is>
          <t>Electronics</t>
        </is>
      </c>
      <c r="I2903" t="n">
        <v>2</v>
      </c>
      <c r="J2903" t="n">
        <v>471.21</v>
      </c>
      <c r="K2903" t="n">
        <v>0.15</v>
      </c>
      <c r="L2903">
        <f>I2903*J2903*(1-K2903)</f>
        <v/>
      </c>
      <c r="M2903">
        <f>VLOOKUP(F2903,Products!A:D,4,FALSE)*I2903</f>
        <v/>
      </c>
      <c r="N2903">
        <f>L2903-M2903</f>
        <v/>
      </c>
    </row>
    <row r="2904">
      <c r="A2904" t="inlineStr">
        <is>
          <t>T1002902</t>
        </is>
      </c>
      <c r="B2904" t="inlineStr">
        <is>
          <t>2024-03-06</t>
        </is>
      </c>
      <c r="C2904" t="inlineStr">
        <is>
          <t>S023</t>
        </is>
      </c>
      <c r="D2904" t="inlineStr">
        <is>
          <t>Store_023</t>
        </is>
      </c>
      <c r="E2904" t="inlineStr">
        <is>
          <t>South</t>
        </is>
      </c>
      <c r="F2904" t="inlineStr">
        <is>
          <t>P0118</t>
        </is>
      </c>
      <c r="G2904" t="inlineStr">
        <is>
          <t>Prod_0118</t>
        </is>
      </c>
      <c r="H2904" t="inlineStr">
        <is>
          <t>Toys</t>
        </is>
      </c>
      <c r="I2904" t="n">
        <v>9</v>
      </c>
      <c r="J2904" t="n">
        <v>611.96</v>
      </c>
      <c r="K2904" t="n">
        <v>0.1</v>
      </c>
      <c r="L2904">
        <f>I2904*J2904*(1-K2904)</f>
        <v/>
      </c>
      <c r="M2904">
        <f>VLOOKUP(F2904,Products!A:D,4,FALSE)*I2904</f>
        <v/>
      </c>
      <c r="N2904">
        <f>L2904-M2904</f>
        <v/>
      </c>
    </row>
    <row r="2905">
      <c r="A2905" t="inlineStr">
        <is>
          <t>T1002903</t>
        </is>
      </c>
      <c r="B2905" t="inlineStr">
        <is>
          <t>2023-10-30</t>
        </is>
      </c>
      <c r="C2905" t="inlineStr">
        <is>
          <t>S002</t>
        </is>
      </c>
      <c r="D2905" t="inlineStr">
        <is>
          <t>Store_002</t>
        </is>
      </c>
      <c r="E2905" t="inlineStr">
        <is>
          <t>South</t>
        </is>
      </c>
      <c r="F2905" t="inlineStr">
        <is>
          <t>P0165</t>
        </is>
      </c>
      <c r="G2905" t="inlineStr">
        <is>
          <t>Prod_0165</t>
        </is>
      </c>
      <c r="H2905" t="inlineStr">
        <is>
          <t>Clothing</t>
        </is>
      </c>
      <c r="I2905" t="n">
        <v>7</v>
      </c>
      <c r="J2905" t="n">
        <v>556.54</v>
      </c>
      <c r="K2905" t="n">
        <v>0</v>
      </c>
      <c r="L2905">
        <f>I2905*J2905*(1-K2905)</f>
        <v/>
      </c>
      <c r="M2905">
        <f>VLOOKUP(F2905,Products!A:D,4,FALSE)*I2905</f>
        <v/>
      </c>
      <c r="N2905">
        <f>L2905-M2905</f>
        <v/>
      </c>
    </row>
    <row r="2906">
      <c r="A2906" t="inlineStr">
        <is>
          <t>T1002904</t>
        </is>
      </c>
      <c r="B2906" t="inlineStr">
        <is>
          <t>2023-01-28</t>
        </is>
      </c>
      <c r="C2906" t="inlineStr">
        <is>
          <t>S022</t>
        </is>
      </c>
      <c r="D2906" t="inlineStr">
        <is>
          <t>Store_022</t>
        </is>
      </c>
      <c r="E2906" t="inlineStr">
        <is>
          <t>East</t>
        </is>
      </c>
      <c r="F2906" t="inlineStr">
        <is>
          <t>P0061</t>
        </is>
      </c>
      <c r="G2906" t="inlineStr">
        <is>
          <t>Prod_0061</t>
        </is>
      </c>
      <c r="H2906" t="inlineStr">
        <is>
          <t>Beverages</t>
        </is>
      </c>
      <c r="I2906" t="n">
        <v>2</v>
      </c>
      <c r="J2906" t="n">
        <v>66.43000000000001</v>
      </c>
      <c r="K2906" t="n">
        <v>0.1</v>
      </c>
      <c r="L2906">
        <f>I2906*J2906*(1-K2906)</f>
        <v/>
      </c>
      <c r="M2906">
        <f>VLOOKUP(F2906,Products!A:D,4,FALSE)*I2906</f>
        <v/>
      </c>
      <c r="N2906">
        <f>L2906-M2906</f>
        <v/>
      </c>
    </row>
    <row r="2907">
      <c r="A2907" t="inlineStr">
        <is>
          <t>T1002905</t>
        </is>
      </c>
      <c r="B2907" t="inlineStr">
        <is>
          <t>2024-10-07</t>
        </is>
      </c>
      <c r="C2907" t="inlineStr">
        <is>
          <t>S007</t>
        </is>
      </c>
      <c r="D2907" t="inlineStr">
        <is>
          <t>Store_007</t>
        </is>
      </c>
      <c r="E2907" t="inlineStr">
        <is>
          <t>East</t>
        </is>
      </c>
      <c r="F2907" t="inlineStr">
        <is>
          <t>P0183</t>
        </is>
      </c>
      <c r="G2907" t="inlineStr">
        <is>
          <t>Prod_0183</t>
        </is>
      </c>
      <c r="H2907" t="inlineStr">
        <is>
          <t>Stationery</t>
        </is>
      </c>
      <c r="I2907" t="n">
        <v>8</v>
      </c>
      <c r="J2907" t="n">
        <v>748.64</v>
      </c>
      <c r="K2907" t="n">
        <v>0</v>
      </c>
      <c r="L2907">
        <f>I2907*J2907*(1-K2907)</f>
        <v/>
      </c>
      <c r="M2907">
        <f>VLOOKUP(F2907,Products!A:D,4,FALSE)*I2907</f>
        <v/>
      </c>
      <c r="N2907">
        <f>L2907-M2907</f>
        <v/>
      </c>
    </row>
    <row r="2908">
      <c r="A2908" t="inlineStr">
        <is>
          <t>T1002906</t>
        </is>
      </c>
      <c r="B2908" t="inlineStr">
        <is>
          <t>2024-10-04</t>
        </is>
      </c>
      <c r="C2908" t="inlineStr">
        <is>
          <t>S045</t>
        </is>
      </c>
      <c r="D2908" t="inlineStr">
        <is>
          <t>Store_045</t>
        </is>
      </c>
      <c r="E2908" t="inlineStr">
        <is>
          <t>East</t>
        </is>
      </c>
      <c r="F2908" t="inlineStr">
        <is>
          <t>P0106</t>
        </is>
      </c>
      <c r="G2908" t="inlineStr">
        <is>
          <t>Prod_0106</t>
        </is>
      </c>
      <c r="H2908" t="inlineStr">
        <is>
          <t>Electronics</t>
        </is>
      </c>
      <c r="I2908" t="n">
        <v>1</v>
      </c>
      <c r="J2908" t="n">
        <v>842.78</v>
      </c>
      <c r="K2908" t="n">
        <v>0</v>
      </c>
      <c r="L2908">
        <f>I2908*J2908*(1-K2908)</f>
        <v/>
      </c>
      <c r="M2908">
        <f>VLOOKUP(F2908,Products!A:D,4,FALSE)*I2908</f>
        <v/>
      </c>
      <c r="N2908">
        <f>L2908-M2908</f>
        <v/>
      </c>
    </row>
    <row r="2909">
      <c r="A2909" t="inlineStr">
        <is>
          <t>T1002907</t>
        </is>
      </c>
      <c r="B2909" t="inlineStr">
        <is>
          <t>2024-09-08</t>
        </is>
      </c>
      <c r="C2909" t="inlineStr">
        <is>
          <t>S022</t>
        </is>
      </c>
      <c r="D2909" t="inlineStr">
        <is>
          <t>Store_022</t>
        </is>
      </c>
      <c r="E2909" t="inlineStr">
        <is>
          <t>East</t>
        </is>
      </c>
      <c r="F2909" t="inlineStr">
        <is>
          <t>P0159</t>
        </is>
      </c>
      <c r="G2909" t="inlineStr">
        <is>
          <t>Prod_0159</t>
        </is>
      </c>
      <c r="H2909" t="inlineStr">
        <is>
          <t>Electronics</t>
        </is>
      </c>
      <c r="I2909" t="n">
        <v>4</v>
      </c>
      <c r="J2909" t="n">
        <v>433.49</v>
      </c>
      <c r="K2909" t="n">
        <v>0.05</v>
      </c>
      <c r="L2909">
        <f>I2909*J2909*(1-K2909)</f>
        <v/>
      </c>
      <c r="M2909">
        <f>VLOOKUP(F2909,Products!A:D,4,FALSE)*I2909</f>
        <v/>
      </c>
      <c r="N2909">
        <f>L2909-M2909</f>
        <v/>
      </c>
    </row>
    <row r="2910">
      <c r="A2910" t="inlineStr">
        <is>
          <t>T1002908</t>
        </is>
      </c>
      <c r="B2910" t="inlineStr">
        <is>
          <t>2024-10-19</t>
        </is>
      </c>
      <c r="C2910" t="inlineStr">
        <is>
          <t>S039</t>
        </is>
      </c>
      <c r="D2910" t="inlineStr">
        <is>
          <t>Store_039</t>
        </is>
      </c>
      <c r="E2910" t="inlineStr">
        <is>
          <t>North</t>
        </is>
      </c>
      <c r="F2910" t="inlineStr">
        <is>
          <t>P0186</t>
        </is>
      </c>
      <c r="G2910" t="inlineStr">
        <is>
          <t>Prod_0186</t>
        </is>
      </c>
      <c r="H2910" t="inlineStr">
        <is>
          <t>Household</t>
        </is>
      </c>
      <c r="I2910" t="n">
        <v>6</v>
      </c>
      <c r="J2910" t="n">
        <v>830.21</v>
      </c>
      <c r="K2910" t="n">
        <v>0.2</v>
      </c>
      <c r="L2910">
        <f>I2910*J2910*(1-K2910)</f>
        <v/>
      </c>
      <c r="M2910">
        <f>VLOOKUP(F2910,Products!A:D,4,FALSE)*I2910</f>
        <v/>
      </c>
      <c r="N2910">
        <f>L2910-M2910</f>
        <v/>
      </c>
    </row>
    <row r="2911">
      <c r="A2911" t="inlineStr">
        <is>
          <t>T1002909</t>
        </is>
      </c>
      <c r="B2911" t="inlineStr">
        <is>
          <t>2024-02-18</t>
        </is>
      </c>
      <c r="C2911" t="inlineStr">
        <is>
          <t>S006</t>
        </is>
      </c>
      <c r="D2911" t="inlineStr">
        <is>
          <t>Store_006</t>
        </is>
      </c>
      <c r="E2911" t="inlineStr">
        <is>
          <t>East</t>
        </is>
      </c>
      <c r="F2911" t="inlineStr">
        <is>
          <t>P0163</t>
        </is>
      </c>
      <c r="G2911" t="inlineStr">
        <is>
          <t>Prod_0163</t>
        </is>
      </c>
      <c r="H2911" t="inlineStr">
        <is>
          <t>Food</t>
        </is>
      </c>
      <c r="I2911" t="n">
        <v>8</v>
      </c>
      <c r="J2911" t="n">
        <v>748.24</v>
      </c>
      <c r="K2911" t="n">
        <v>0</v>
      </c>
      <c r="L2911">
        <f>I2911*J2911*(1-K2911)</f>
        <v/>
      </c>
      <c r="M2911">
        <f>VLOOKUP(F2911,Products!A:D,4,FALSE)*I2911</f>
        <v/>
      </c>
      <c r="N2911">
        <f>L2911-M2911</f>
        <v/>
      </c>
    </row>
    <row r="2912">
      <c r="A2912" t="inlineStr">
        <is>
          <t>T1002910</t>
        </is>
      </c>
      <c r="B2912" t="inlineStr">
        <is>
          <t>2023-07-01</t>
        </is>
      </c>
      <c r="C2912" t="inlineStr">
        <is>
          <t>S048</t>
        </is>
      </c>
      <c r="D2912" t="inlineStr">
        <is>
          <t>Store_048</t>
        </is>
      </c>
      <c r="E2912" t="inlineStr">
        <is>
          <t>South</t>
        </is>
      </c>
      <c r="F2912" t="inlineStr">
        <is>
          <t>P0139</t>
        </is>
      </c>
      <c r="G2912" t="inlineStr">
        <is>
          <t>Prod_0139</t>
        </is>
      </c>
      <c r="H2912" t="inlineStr">
        <is>
          <t>Clothing</t>
        </is>
      </c>
      <c r="I2912" t="n">
        <v>7</v>
      </c>
      <c r="J2912" t="n">
        <v>684.1799999999999</v>
      </c>
      <c r="K2912" t="n">
        <v>0.1</v>
      </c>
      <c r="L2912">
        <f>I2912*J2912*(1-K2912)</f>
        <v/>
      </c>
      <c r="M2912">
        <f>VLOOKUP(F2912,Products!A:D,4,FALSE)*I2912</f>
        <v/>
      </c>
      <c r="N2912">
        <f>L2912-M2912</f>
        <v/>
      </c>
    </row>
    <row r="2913">
      <c r="A2913" t="inlineStr">
        <is>
          <t>T1002911</t>
        </is>
      </c>
      <c r="B2913" t="inlineStr">
        <is>
          <t>2023-03-08</t>
        </is>
      </c>
      <c r="C2913" t="inlineStr">
        <is>
          <t>S014</t>
        </is>
      </c>
      <c r="D2913" t="inlineStr">
        <is>
          <t>Store_014</t>
        </is>
      </c>
      <c r="E2913" t="inlineStr">
        <is>
          <t>West</t>
        </is>
      </c>
      <c r="F2913" t="inlineStr">
        <is>
          <t>P0108</t>
        </is>
      </c>
      <c r="G2913" t="inlineStr">
        <is>
          <t>Prod_0108</t>
        </is>
      </c>
      <c r="H2913" t="inlineStr">
        <is>
          <t>Stationery</t>
        </is>
      </c>
      <c r="I2913" t="n">
        <v>3</v>
      </c>
      <c r="J2913" t="n">
        <v>755.11</v>
      </c>
      <c r="K2913" t="n">
        <v>0</v>
      </c>
      <c r="L2913">
        <f>I2913*J2913*(1-K2913)</f>
        <v/>
      </c>
      <c r="M2913">
        <f>VLOOKUP(F2913,Products!A:D,4,FALSE)*I2913</f>
        <v/>
      </c>
      <c r="N2913">
        <f>L2913-M2913</f>
        <v/>
      </c>
    </row>
    <row r="2914">
      <c r="A2914" t="inlineStr">
        <is>
          <t>T1002912</t>
        </is>
      </c>
      <c r="B2914" t="inlineStr">
        <is>
          <t>2024-01-02</t>
        </is>
      </c>
      <c r="C2914" t="inlineStr">
        <is>
          <t>S016</t>
        </is>
      </c>
      <c r="D2914" t="inlineStr">
        <is>
          <t>Store_016</t>
        </is>
      </c>
      <c r="E2914" t="inlineStr">
        <is>
          <t>West</t>
        </is>
      </c>
      <c r="F2914" t="inlineStr">
        <is>
          <t>P0090</t>
        </is>
      </c>
      <c r="G2914" t="inlineStr">
        <is>
          <t>Prod_0090</t>
        </is>
      </c>
      <c r="H2914" t="inlineStr">
        <is>
          <t>Toys</t>
        </is>
      </c>
      <c r="I2914" t="n">
        <v>5</v>
      </c>
      <c r="J2914" t="n">
        <v>450.03</v>
      </c>
      <c r="K2914" t="n">
        <v>0</v>
      </c>
      <c r="L2914">
        <f>I2914*J2914*(1-K2914)</f>
        <v/>
      </c>
      <c r="M2914">
        <f>VLOOKUP(F2914,Products!A:D,4,FALSE)*I2914</f>
        <v/>
      </c>
      <c r="N2914">
        <f>L2914-M2914</f>
        <v/>
      </c>
    </row>
    <row r="2915">
      <c r="A2915" t="inlineStr">
        <is>
          <t>T1002913</t>
        </is>
      </c>
      <c r="B2915" t="inlineStr">
        <is>
          <t>2025-05-28</t>
        </is>
      </c>
      <c r="C2915" t="inlineStr">
        <is>
          <t>S043</t>
        </is>
      </c>
      <c r="D2915" t="inlineStr">
        <is>
          <t>Store_043</t>
        </is>
      </c>
      <c r="E2915" t="inlineStr">
        <is>
          <t>East</t>
        </is>
      </c>
      <c r="F2915" t="inlineStr">
        <is>
          <t>P0083</t>
        </is>
      </c>
      <c r="G2915" t="inlineStr">
        <is>
          <t>Prod_0083</t>
        </is>
      </c>
      <c r="H2915" t="inlineStr">
        <is>
          <t>Clothing</t>
        </is>
      </c>
      <c r="I2915" t="n">
        <v>1</v>
      </c>
      <c r="J2915" t="n">
        <v>550.58</v>
      </c>
      <c r="K2915" t="n">
        <v>0.05</v>
      </c>
      <c r="L2915">
        <f>I2915*J2915*(1-K2915)</f>
        <v/>
      </c>
      <c r="M2915">
        <f>VLOOKUP(F2915,Products!A:D,4,FALSE)*I2915</f>
        <v/>
      </c>
      <c r="N2915">
        <f>L2915-M2915</f>
        <v/>
      </c>
    </row>
    <row r="2916">
      <c r="A2916" t="inlineStr">
        <is>
          <t>T1002914</t>
        </is>
      </c>
      <c r="B2916" t="inlineStr">
        <is>
          <t>2025-03-15</t>
        </is>
      </c>
      <c r="C2916" t="inlineStr">
        <is>
          <t>S048</t>
        </is>
      </c>
      <c r="D2916" t="inlineStr">
        <is>
          <t>Store_048</t>
        </is>
      </c>
      <c r="E2916" t="inlineStr">
        <is>
          <t>South</t>
        </is>
      </c>
      <c r="F2916" t="inlineStr">
        <is>
          <t>P0038</t>
        </is>
      </c>
      <c r="G2916" t="inlineStr">
        <is>
          <t>Prod_0038</t>
        </is>
      </c>
      <c r="H2916" t="inlineStr">
        <is>
          <t>Beverages</t>
        </is>
      </c>
      <c r="I2916" t="n">
        <v>2</v>
      </c>
      <c r="J2916" t="n">
        <v>979.37</v>
      </c>
      <c r="K2916" t="n">
        <v>0</v>
      </c>
      <c r="L2916">
        <f>I2916*J2916*(1-K2916)</f>
        <v/>
      </c>
      <c r="M2916">
        <f>VLOOKUP(F2916,Products!A:D,4,FALSE)*I2916</f>
        <v/>
      </c>
      <c r="N2916">
        <f>L2916-M2916</f>
        <v/>
      </c>
    </row>
    <row r="2917">
      <c r="A2917" t="inlineStr">
        <is>
          <t>T1002915</t>
        </is>
      </c>
      <c r="B2917" t="inlineStr">
        <is>
          <t>2024-12-15</t>
        </is>
      </c>
      <c r="C2917" t="inlineStr">
        <is>
          <t>S033</t>
        </is>
      </c>
      <c r="D2917" t="inlineStr">
        <is>
          <t>Store_033</t>
        </is>
      </c>
      <c r="E2917" t="inlineStr">
        <is>
          <t>North</t>
        </is>
      </c>
      <c r="F2917" t="inlineStr">
        <is>
          <t>P0171</t>
        </is>
      </c>
      <c r="G2917" t="inlineStr">
        <is>
          <t>Prod_0171</t>
        </is>
      </c>
      <c r="H2917" t="inlineStr">
        <is>
          <t>Household</t>
        </is>
      </c>
      <c r="I2917" t="n">
        <v>4</v>
      </c>
      <c r="J2917" t="n">
        <v>398.87</v>
      </c>
      <c r="K2917" t="n">
        <v>0.05</v>
      </c>
      <c r="L2917">
        <f>I2917*J2917*(1-K2917)</f>
        <v/>
      </c>
      <c r="M2917">
        <f>VLOOKUP(F2917,Products!A:D,4,FALSE)*I2917</f>
        <v/>
      </c>
      <c r="N2917">
        <f>L2917-M2917</f>
        <v/>
      </c>
    </row>
    <row r="2918">
      <c r="A2918" t="inlineStr">
        <is>
          <t>T1002916</t>
        </is>
      </c>
      <c r="B2918" t="inlineStr">
        <is>
          <t>2025-02-22</t>
        </is>
      </c>
      <c r="C2918" t="inlineStr">
        <is>
          <t>S020</t>
        </is>
      </c>
      <c r="D2918" t="inlineStr">
        <is>
          <t>Store_020</t>
        </is>
      </c>
      <c r="E2918" t="inlineStr">
        <is>
          <t>West</t>
        </is>
      </c>
      <c r="F2918" t="inlineStr">
        <is>
          <t>P0183</t>
        </is>
      </c>
      <c r="G2918" t="inlineStr">
        <is>
          <t>Prod_0183</t>
        </is>
      </c>
      <c r="H2918" t="inlineStr">
        <is>
          <t>Stationery</t>
        </is>
      </c>
      <c r="I2918" t="n">
        <v>5</v>
      </c>
      <c r="J2918" t="n">
        <v>916.46</v>
      </c>
      <c r="K2918" t="n">
        <v>0.05</v>
      </c>
      <c r="L2918">
        <f>I2918*J2918*(1-K2918)</f>
        <v/>
      </c>
      <c r="M2918">
        <f>VLOOKUP(F2918,Products!A:D,4,FALSE)*I2918</f>
        <v/>
      </c>
      <c r="N2918">
        <f>L2918-M2918</f>
        <v/>
      </c>
    </row>
    <row r="2919">
      <c r="A2919" t="inlineStr">
        <is>
          <t>T1002917</t>
        </is>
      </c>
      <c r="B2919" t="inlineStr">
        <is>
          <t>2025-03-09</t>
        </is>
      </c>
      <c r="C2919" t="inlineStr">
        <is>
          <t>S006</t>
        </is>
      </c>
      <c r="D2919" t="inlineStr">
        <is>
          <t>Store_006</t>
        </is>
      </c>
      <c r="E2919" t="inlineStr">
        <is>
          <t>East</t>
        </is>
      </c>
      <c r="F2919" t="inlineStr">
        <is>
          <t>P0051</t>
        </is>
      </c>
      <c r="G2919" t="inlineStr">
        <is>
          <t>Prod_0051</t>
        </is>
      </c>
      <c r="H2919" t="inlineStr">
        <is>
          <t>Clothing</t>
        </is>
      </c>
      <c r="I2919" t="n">
        <v>1</v>
      </c>
      <c r="J2919" t="n">
        <v>60.12</v>
      </c>
      <c r="K2919" t="n">
        <v>0</v>
      </c>
      <c r="L2919">
        <f>I2919*J2919*(1-K2919)</f>
        <v/>
      </c>
      <c r="M2919">
        <f>VLOOKUP(F2919,Products!A:D,4,FALSE)*I2919</f>
        <v/>
      </c>
      <c r="N2919">
        <f>L2919-M2919</f>
        <v/>
      </c>
    </row>
    <row r="2920">
      <c r="A2920" t="inlineStr">
        <is>
          <t>T1002918</t>
        </is>
      </c>
      <c r="B2920" t="inlineStr">
        <is>
          <t>2023-12-08</t>
        </is>
      </c>
      <c r="C2920" t="inlineStr">
        <is>
          <t>S024</t>
        </is>
      </c>
      <c r="D2920" t="inlineStr">
        <is>
          <t>Store_024</t>
        </is>
      </c>
      <c r="E2920" t="inlineStr">
        <is>
          <t>South</t>
        </is>
      </c>
      <c r="F2920" t="inlineStr">
        <is>
          <t>P0116</t>
        </is>
      </c>
      <c r="G2920" t="inlineStr">
        <is>
          <t>Prod_0116</t>
        </is>
      </c>
      <c r="H2920" t="inlineStr">
        <is>
          <t>Clothing</t>
        </is>
      </c>
      <c r="I2920" t="n">
        <v>3</v>
      </c>
      <c r="J2920" t="n">
        <v>838.22</v>
      </c>
      <c r="K2920" t="n">
        <v>0.05</v>
      </c>
      <c r="L2920">
        <f>I2920*J2920*(1-K2920)</f>
        <v/>
      </c>
      <c r="M2920">
        <f>VLOOKUP(F2920,Products!A:D,4,FALSE)*I2920</f>
        <v/>
      </c>
      <c r="N2920">
        <f>L2920-M2920</f>
        <v/>
      </c>
    </row>
    <row r="2921">
      <c r="A2921" t="inlineStr">
        <is>
          <t>T1002919</t>
        </is>
      </c>
      <c r="B2921" t="inlineStr">
        <is>
          <t>2024-01-04</t>
        </is>
      </c>
      <c r="C2921" t="inlineStr">
        <is>
          <t>S010</t>
        </is>
      </c>
      <c r="D2921" t="inlineStr">
        <is>
          <t>Store_010</t>
        </is>
      </c>
      <c r="E2921" t="inlineStr">
        <is>
          <t>North</t>
        </is>
      </c>
      <c r="F2921" t="inlineStr">
        <is>
          <t>P0026</t>
        </is>
      </c>
      <c r="G2921" t="inlineStr">
        <is>
          <t>Prod_0026</t>
        </is>
      </c>
      <c r="H2921" t="inlineStr">
        <is>
          <t>Beverages</t>
        </is>
      </c>
      <c r="I2921" t="n">
        <v>9</v>
      </c>
      <c r="J2921" t="n">
        <v>915.83</v>
      </c>
      <c r="K2921" t="n">
        <v>0</v>
      </c>
      <c r="L2921">
        <f>I2921*J2921*(1-K2921)</f>
        <v/>
      </c>
      <c r="M2921">
        <f>VLOOKUP(F2921,Products!A:D,4,FALSE)*I2921</f>
        <v/>
      </c>
      <c r="N2921">
        <f>L2921-M2921</f>
        <v/>
      </c>
    </row>
    <row r="2922">
      <c r="A2922" t="inlineStr">
        <is>
          <t>T1002920</t>
        </is>
      </c>
      <c r="B2922" t="inlineStr">
        <is>
          <t>2024-11-12</t>
        </is>
      </c>
      <c r="C2922" t="inlineStr">
        <is>
          <t>S010</t>
        </is>
      </c>
      <c r="D2922" t="inlineStr">
        <is>
          <t>Store_010</t>
        </is>
      </c>
      <c r="E2922" t="inlineStr">
        <is>
          <t>North</t>
        </is>
      </c>
      <c r="F2922" t="inlineStr">
        <is>
          <t>P0099</t>
        </is>
      </c>
      <c r="G2922" t="inlineStr">
        <is>
          <t>Prod_0099</t>
        </is>
      </c>
      <c r="H2922" t="inlineStr">
        <is>
          <t>Beverages</t>
        </is>
      </c>
      <c r="I2922" t="n">
        <v>2</v>
      </c>
      <c r="J2922" t="n">
        <v>110.93</v>
      </c>
      <c r="K2922" t="n">
        <v>0.05</v>
      </c>
      <c r="L2922">
        <f>I2922*J2922*(1-K2922)</f>
        <v/>
      </c>
      <c r="M2922">
        <f>VLOOKUP(F2922,Products!A:D,4,FALSE)*I2922</f>
        <v/>
      </c>
      <c r="N2922">
        <f>L2922-M2922</f>
        <v/>
      </c>
    </row>
    <row r="2923">
      <c r="A2923" t="inlineStr">
        <is>
          <t>T1002921</t>
        </is>
      </c>
      <c r="B2923" t="inlineStr">
        <is>
          <t>2023-06-09</t>
        </is>
      </c>
      <c r="C2923" t="inlineStr">
        <is>
          <t>S022</t>
        </is>
      </c>
      <c r="D2923" t="inlineStr">
        <is>
          <t>Store_022</t>
        </is>
      </c>
      <c r="E2923" t="inlineStr">
        <is>
          <t>East</t>
        </is>
      </c>
      <c r="F2923" t="inlineStr">
        <is>
          <t>P0200</t>
        </is>
      </c>
      <c r="G2923" t="inlineStr">
        <is>
          <t>Prod_0200</t>
        </is>
      </c>
      <c r="H2923" t="inlineStr">
        <is>
          <t>Electronics</t>
        </is>
      </c>
      <c r="I2923" t="n">
        <v>3</v>
      </c>
      <c r="J2923" t="n">
        <v>311.34</v>
      </c>
      <c r="K2923" t="n">
        <v>0</v>
      </c>
      <c r="L2923">
        <f>I2923*J2923*(1-K2923)</f>
        <v/>
      </c>
      <c r="M2923">
        <f>VLOOKUP(F2923,Products!A:D,4,FALSE)*I2923</f>
        <v/>
      </c>
      <c r="N2923">
        <f>L2923-M2923</f>
        <v/>
      </c>
    </row>
    <row r="2924">
      <c r="A2924" t="inlineStr">
        <is>
          <t>T1002922</t>
        </is>
      </c>
      <c r="B2924" t="inlineStr">
        <is>
          <t>2023-10-11</t>
        </is>
      </c>
      <c r="C2924" t="inlineStr">
        <is>
          <t>S027</t>
        </is>
      </c>
      <c r="D2924" t="inlineStr">
        <is>
          <t>Store_027</t>
        </is>
      </c>
      <c r="E2924" t="inlineStr">
        <is>
          <t>South</t>
        </is>
      </c>
      <c r="F2924" t="inlineStr">
        <is>
          <t>P0089</t>
        </is>
      </c>
      <c r="G2924" t="inlineStr">
        <is>
          <t>Prod_0089</t>
        </is>
      </c>
      <c r="H2924" t="inlineStr">
        <is>
          <t>Stationery</t>
        </is>
      </c>
      <c r="I2924" t="n">
        <v>4</v>
      </c>
      <c r="J2924" t="n">
        <v>732.34</v>
      </c>
      <c r="K2924" t="n">
        <v>0.15</v>
      </c>
      <c r="L2924">
        <f>I2924*J2924*(1-K2924)</f>
        <v/>
      </c>
      <c r="M2924">
        <f>VLOOKUP(F2924,Products!A:D,4,FALSE)*I2924</f>
        <v/>
      </c>
      <c r="N2924">
        <f>L2924-M2924</f>
        <v/>
      </c>
    </row>
    <row r="2925">
      <c r="A2925" t="inlineStr">
        <is>
          <t>T1002923</t>
        </is>
      </c>
      <c r="B2925" t="inlineStr">
        <is>
          <t>2023-07-11</t>
        </is>
      </c>
      <c r="C2925" t="inlineStr">
        <is>
          <t>S027</t>
        </is>
      </c>
      <c r="D2925" t="inlineStr">
        <is>
          <t>Store_027</t>
        </is>
      </c>
      <c r="E2925" t="inlineStr">
        <is>
          <t>South</t>
        </is>
      </c>
      <c r="F2925" t="inlineStr">
        <is>
          <t>P0069</t>
        </is>
      </c>
      <c r="G2925" t="inlineStr">
        <is>
          <t>Prod_0069</t>
        </is>
      </c>
      <c r="H2925" t="inlineStr">
        <is>
          <t>Household</t>
        </is>
      </c>
      <c r="I2925" t="n">
        <v>7</v>
      </c>
      <c r="J2925" t="n">
        <v>366.26</v>
      </c>
      <c r="K2925" t="n">
        <v>0</v>
      </c>
      <c r="L2925">
        <f>I2925*J2925*(1-K2925)</f>
        <v/>
      </c>
      <c r="M2925">
        <f>VLOOKUP(F2925,Products!A:D,4,FALSE)*I2925</f>
        <v/>
      </c>
      <c r="N2925">
        <f>L2925-M2925</f>
        <v/>
      </c>
    </row>
    <row r="2926">
      <c r="A2926" t="inlineStr">
        <is>
          <t>T1002924</t>
        </is>
      </c>
      <c r="B2926" t="inlineStr">
        <is>
          <t>2024-04-06</t>
        </is>
      </c>
      <c r="C2926" t="inlineStr">
        <is>
          <t>S049</t>
        </is>
      </c>
      <c r="D2926" t="inlineStr">
        <is>
          <t>Store_049</t>
        </is>
      </c>
      <c r="E2926" t="inlineStr">
        <is>
          <t>North</t>
        </is>
      </c>
      <c r="F2926" t="inlineStr">
        <is>
          <t>P0108</t>
        </is>
      </c>
      <c r="G2926" t="inlineStr">
        <is>
          <t>Prod_0108</t>
        </is>
      </c>
      <c r="H2926" t="inlineStr">
        <is>
          <t>Stationery</t>
        </is>
      </c>
      <c r="I2926" t="n">
        <v>6</v>
      </c>
      <c r="J2926" t="n">
        <v>741.3</v>
      </c>
      <c r="K2926" t="n">
        <v>0.15</v>
      </c>
      <c r="L2926">
        <f>I2926*J2926*(1-K2926)</f>
        <v/>
      </c>
      <c r="M2926">
        <f>VLOOKUP(F2926,Products!A:D,4,FALSE)*I2926</f>
        <v/>
      </c>
      <c r="N2926">
        <f>L2926-M2926</f>
        <v/>
      </c>
    </row>
    <row r="2927">
      <c r="A2927" t="inlineStr">
        <is>
          <t>T1002925</t>
        </is>
      </c>
      <c r="B2927" t="inlineStr">
        <is>
          <t>2023-08-15</t>
        </is>
      </c>
      <c r="C2927" t="inlineStr">
        <is>
          <t>S003</t>
        </is>
      </c>
      <c r="D2927" t="inlineStr">
        <is>
          <t>Store_003</t>
        </is>
      </c>
      <c r="E2927" t="inlineStr">
        <is>
          <t>North</t>
        </is>
      </c>
      <c r="F2927" t="inlineStr">
        <is>
          <t>P0151</t>
        </is>
      </c>
      <c r="G2927" t="inlineStr">
        <is>
          <t>Prod_0151</t>
        </is>
      </c>
      <c r="H2927" t="inlineStr">
        <is>
          <t>Food</t>
        </is>
      </c>
      <c r="I2927" t="n">
        <v>2</v>
      </c>
      <c r="J2927" t="n">
        <v>784.46</v>
      </c>
      <c r="K2927" t="n">
        <v>0</v>
      </c>
      <c r="L2927">
        <f>I2927*J2927*(1-K2927)</f>
        <v/>
      </c>
      <c r="M2927">
        <f>VLOOKUP(F2927,Products!A:D,4,FALSE)*I2927</f>
        <v/>
      </c>
      <c r="N2927">
        <f>L2927-M2927</f>
        <v/>
      </c>
    </row>
    <row r="2928">
      <c r="A2928" t="inlineStr">
        <is>
          <t>T1002926</t>
        </is>
      </c>
      <c r="B2928" t="inlineStr">
        <is>
          <t>2025-08-01</t>
        </is>
      </c>
      <c r="C2928" t="inlineStr">
        <is>
          <t>S024</t>
        </is>
      </c>
      <c r="D2928" t="inlineStr">
        <is>
          <t>Store_024</t>
        </is>
      </c>
      <c r="E2928" t="inlineStr">
        <is>
          <t>South</t>
        </is>
      </c>
      <c r="F2928" t="inlineStr">
        <is>
          <t>P0115</t>
        </is>
      </c>
      <c r="G2928" t="inlineStr">
        <is>
          <t>Prod_0115</t>
        </is>
      </c>
      <c r="H2928" t="inlineStr">
        <is>
          <t>Clothing</t>
        </is>
      </c>
      <c r="I2928" t="n">
        <v>9</v>
      </c>
      <c r="J2928" t="n">
        <v>786.6900000000001</v>
      </c>
      <c r="K2928" t="n">
        <v>0</v>
      </c>
      <c r="L2928">
        <f>I2928*J2928*(1-K2928)</f>
        <v/>
      </c>
      <c r="M2928">
        <f>VLOOKUP(F2928,Products!A:D,4,FALSE)*I2928</f>
        <v/>
      </c>
      <c r="N2928">
        <f>L2928-M2928</f>
        <v/>
      </c>
    </row>
    <row r="2929">
      <c r="A2929" t="inlineStr">
        <is>
          <t>T1002927</t>
        </is>
      </c>
      <c r="B2929" t="inlineStr">
        <is>
          <t>2023-07-23</t>
        </is>
      </c>
      <c r="C2929" t="inlineStr">
        <is>
          <t>S042</t>
        </is>
      </c>
      <c r="D2929" t="inlineStr">
        <is>
          <t>Store_042</t>
        </is>
      </c>
      <c r="E2929" t="inlineStr">
        <is>
          <t>Central</t>
        </is>
      </c>
      <c r="F2929" t="inlineStr">
        <is>
          <t>P0142</t>
        </is>
      </c>
      <c r="G2929" t="inlineStr">
        <is>
          <t>Prod_0142</t>
        </is>
      </c>
      <c r="H2929" t="inlineStr">
        <is>
          <t>Household</t>
        </is>
      </c>
      <c r="I2929" t="n">
        <v>2</v>
      </c>
      <c r="J2929" t="n">
        <v>205.18</v>
      </c>
      <c r="K2929" t="n">
        <v>0</v>
      </c>
      <c r="L2929">
        <f>I2929*J2929*(1-K2929)</f>
        <v/>
      </c>
      <c r="M2929">
        <f>VLOOKUP(F2929,Products!A:D,4,FALSE)*I2929</f>
        <v/>
      </c>
      <c r="N2929">
        <f>L2929-M2929</f>
        <v/>
      </c>
    </row>
    <row r="2930">
      <c r="A2930" t="inlineStr">
        <is>
          <t>T1002928</t>
        </is>
      </c>
      <c r="B2930" t="inlineStr">
        <is>
          <t>2024-09-25</t>
        </is>
      </c>
      <c r="C2930" t="inlineStr">
        <is>
          <t>S021</t>
        </is>
      </c>
      <c r="D2930" t="inlineStr">
        <is>
          <t>Store_021</t>
        </is>
      </c>
      <c r="E2930" t="inlineStr">
        <is>
          <t>North</t>
        </is>
      </c>
      <c r="F2930" t="inlineStr">
        <is>
          <t>P0031</t>
        </is>
      </c>
      <c r="G2930" t="inlineStr">
        <is>
          <t>Prod_0031</t>
        </is>
      </c>
      <c r="H2930" t="inlineStr">
        <is>
          <t>Food</t>
        </is>
      </c>
      <c r="I2930" t="n">
        <v>2</v>
      </c>
      <c r="J2930" t="n">
        <v>223.62</v>
      </c>
      <c r="K2930" t="n">
        <v>0.1</v>
      </c>
      <c r="L2930">
        <f>I2930*J2930*(1-K2930)</f>
        <v/>
      </c>
      <c r="M2930">
        <f>VLOOKUP(F2930,Products!A:D,4,FALSE)*I2930</f>
        <v/>
      </c>
      <c r="N2930">
        <f>L2930-M2930</f>
        <v/>
      </c>
    </row>
    <row r="2931">
      <c r="A2931" t="inlineStr">
        <is>
          <t>T1002929</t>
        </is>
      </c>
      <c r="B2931" t="inlineStr">
        <is>
          <t>2024-04-03</t>
        </is>
      </c>
      <c r="C2931" t="inlineStr">
        <is>
          <t>S039</t>
        </is>
      </c>
      <c r="D2931" t="inlineStr">
        <is>
          <t>Store_039</t>
        </is>
      </c>
      <c r="E2931" t="inlineStr">
        <is>
          <t>North</t>
        </is>
      </c>
      <c r="F2931" t="inlineStr">
        <is>
          <t>P0167</t>
        </is>
      </c>
      <c r="G2931" t="inlineStr">
        <is>
          <t>Prod_0167</t>
        </is>
      </c>
      <c r="H2931" t="inlineStr">
        <is>
          <t>Beverages</t>
        </is>
      </c>
      <c r="I2931" t="n">
        <v>4</v>
      </c>
      <c r="J2931" t="n">
        <v>381.04</v>
      </c>
      <c r="K2931" t="n">
        <v>0.05</v>
      </c>
      <c r="L2931">
        <f>I2931*J2931*(1-K2931)</f>
        <v/>
      </c>
      <c r="M2931">
        <f>VLOOKUP(F2931,Products!A:D,4,FALSE)*I2931</f>
        <v/>
      </c>
      <c r="N2931">
        <f>L2931-M2931</f>
        <v/>
      </c>
    </row>
    <row r="2932">
      <c r="A2932" t="inlineStr">
        <is>
          <t>T1002930</t>
        </is>
      </c>
      <c r="B2932" t="inlineStr">
        <is>
          <t>2024-11-04</t>
        </is>
      </c>
      <c r="C2932" t="inlineStr">
        <is>
          <t>S040</t>
        </is>
      </c>
      <c r="D2932" t="inlineStr">
        <is>
          <t>Store_040</t>
        </is>
      </c>
      <c r="E2932" t="inlineStr">
        <is>
          <t>Central</t>
        </is>
      </c>
      <c r="F2932" t="inlineStr">
        <is>
          <t>P0038</t>
        </is>
      </c>
      <c r="G2932" t="inlineStr">
        <is>
          <t>Prod_0038</t>
        </is>
      </c>
      <c r="H2932" t="inlineStr">
        <is>
          <t>Beverages</t>
        </is>
      </c>
      <c r="I2932" t="n">
        <v>3</v>
      </c>
      <c r="J2932" t="n">
        <v>927.23</v>
      </c>
      <c r="K2932" t="n">
        <v>0.05</v>
      </c>
      <c r="L2932">
        <f>I2932*J2932*(1-K2932)</f>
        <v/>
      </c>
      <c r="M2932">
        <f>VLOOKUP(F2932,Products!A:D,4,FALSE)*I2932</f>
        <v/>
      </c>
      <c r="N2932">
        <f>L2932-M2932</f>
        <v/>
      </c>
    </row>
    <row r="2933">
      <c r="A2933" t="inlineStr">
        <is>
          <t>T1002931</t>
        </is>
      </c>
      <c r="B2933" t="inlineStr">
        <is>
          <t>2023-11-08</t>
        </is>
      </c>
      <c r="C2933" t="inlineStr">
        <is>
          <t>S049</t>
        </is>
      </c>
      <c r="D2933" t="inlineStr">
        <is>
          <t>Store_049</t>
        </is>
      </c>
      <c r="E2933" t="inlineStr">
        <is>
          <t>North</t>
        </is>
      </c>
      <c r="F2933" t="inlineStr">
        <is>
          <t>P0167</t>
        </is>
      </c>
      <c r="G2933" t="inlineStr">
        <is>
          <t>Prod_0167</t>
        </is>
      </c>
      <c r="H2933" t="inlineStr">
        <is>
          <t>Beverages</t>
        </is>
      </c>
      <c r="I2933" t="n">
        <v>2</v>
      </c>
      <c r="J2933" t="n">
        <v>468.6</v>
      </c>
      <c r="K2933" t="n">
        <v>0</v>
      </c>
      <c r="L2933">
        <f>I2933*J2933*(1-K2933)</f>
        <v/>
      </c>
      <c r="M2933">
        <f>VLOOKUP(F2933,Products!A:D,4,FALSE)*I2933</f>
        <v/>
      </c>
      <c r="N2933">
        <f>L2933-M2933</f>
        <v/>
      </c>
    </row>
    <row r="2934">
      <c r="A2934" t="inlineStr">
        <is>
          <t>T1002932</t>
        </is>
      </c>
      <c r="B2934" t="inlineStr">
        <is>
          <t>2023-06-02</t>
        </is>
      </c>
      <c r="C2934" t="inlineStr">
        <is>
          <t>S013</t>
        </is>
      </c>
      <c r="D2934" t="inlineStr">
        <is>
          <t>Store_013</t>
        </is>
      </c>
      <c r="E2934" t="inlineStr">
        <is>
          <t>North</t>
        </is>
      </c>
      <c r="F2934" t="inlineStr">
        <is>
          <t>P0180</t>
        </is>
      </c>
      <c r="G2934" t="inlineStr">
        <is>
          <t>Prod_0180</t>
        </is>
      </c>
      <c r="H2934" t="inlineStr">
        <is>
          <t>Clothing</t>
        </is>
      </c>
      <c r="I2934" t="n">
        <v>4</v>
      </c>
      <c r="J2934" t="n">
        <v>440.54</v>
      </c>
      <c r="K2934" t="n">
        <v>0.05</v>
      </c>
      <c r="L2934">
        <f>I2934*J2934*(1-K2934)</f>
        <v/>
      </c>
      <c r="M2934">
        <f>VLOOKUP(F2934,Products!A:D,4,FALSE)*I2934</f>
        <v/>
      </c>
      <c r="N2934">
        <f>L2934-M2934</f>
        <v/>
      </c>
    </row>
    <row r="2935">
      <c r="A2935" t="inlineStr">
        <is>
          <t>T1002933</t>
        </is>
      </c>
      <c r="B2935" t="inlineStr">
        <is>
          <t>2024-03-30</t>
        </is>
      </c>
      <c r="C2935" t="inlineStr">
        <is>
          <t>S037</t>
        </is>
      </c>
      <c r="D2935" t="inlineStr">
        <is>
          <t>Store_037</t>
        </is>
      </c>
      <c r="E2935" t="inlineStr">
        <is>
          <t>East</t>
        </is>
      </c>
      <c r="F2935" t="inlineStr">
        <is>
          <t>P0090</t>
        </is>
      </c>
      <c r="G2935" t="inlineStr">
        <is>
          <t>Prod_0090</t>
        </is>
      </c>
      <c r="H2935" t="inlineStr">
        <is>
          <t>Toys</t>
        </is>
      </c>
      <c r="I2935" t="n">
        <v>9</v>
      </c>
      <c r="J2935" t="n">
        <v>556.75</v>
      </c>
      <c r="K2935" t="n">
        <v>0.2</v>
      </c>
      <c r="L2935">
        <f>I2935*J2935*(1-K2935)</f>
        <v/>
      </c>
      <c r="M2935">
        <f>VLOOKUP(F2935,Products!A:D,4,FALSE)*I2935</f>
        <v/>
      </c>
      <c r="N2935">
        <f>L2935-M2935</f>
        <v/>
      </c>
    </row>
    <row r="2936">
      <c r="A2936" t="inlineStr">
        <is>
          <t>T1002934</t>
        </is>
      </c>
      <c r="B2936" t="inlineStr">
        <is>
          <t>2024-01-20</t>
        </is>
      </c>
      <c r="C2936" t="inlineStr">
        <is>
          <t>S044</t>
        </is>
      </c>
      <c r="D2936" t="inlineStr">
        <is>
          <t>Store_044</t>
        </is>
      </c>
      <c r="E2936" t="inlineStr">
        <is>
          <t>North</t>
        </is>
      </c>
      <c r="F2936" t="inlineStr">
        <is>
          <t>P0018</t>
        </is>
      </c>
      <c r="G2936" t="inlineStr">
        <is>
          <t>Prod_0018</t>
        </is>
      </c>
      <c r="H2936" t="inlineStr">
        <is>
          <t>Food</t>
        </is>
      </c>
      <c r="I2936" t="n">
        <v>8</v>
      </c>
      <c r="J2936" t="n">
        <v>850.47</v>
      </c>
      <c r="K2936" t="n">
        <v>0</v>
      </c>
      <c r="L2936">
        <f>I2936*J2936*(1-K2936)</f>
        <v/>
      </c>
      <c r="M2936">
        <f>VLOOKUP(F2936,Products!A:D,4,FALSE)*I2936</f>
        <v/>
      </c>
      <c r="N2936">
        <f>L2936-M2936</f>
        <v/>
      </c>
    </row>
    <row r="2937">
      <c r="A2937" t="inlineStr">
        <is>
          <t>T1002935</t>
        </is>
      </c>
      <c r="B2937" t="inlineStr">
        <is>
          <t>2024-04-23</t>
        </is>
      </c>
      <c r="C2937" t="inlineStr">
        <is>
          <t>S037</t>
        </is>
      </c>
      <c r="D2937" t="inlineStr">
        <is>
          <t>Store_037</t>
        </is>
      </c>
      <c r="E2937" t="inlineStr">
        <is>
          <t>East</t>
        </is>
      </c>
      <c r="F2937" t="inlineStr">
        <is>
          <t>P0079</t>
        </is>
      </c>
      <c r="G2937" t="inlineStr">
        <is>
          <t>Prod_0079</t>
        </is>
      </c>
      <c r="H2937" t="inlineStr">
        <is>
          <t>Food</t>
        </is>
      </c>
      <c r="I2937" t="n">
        <v>7</v>
      </c>
      <c r="J2937" t="n">
        <v>806.92</v>
      </c>
      <c r="K2937" t="n">
        <v>0.05</v>
      </c>
      <c r="L2937">
        <f>I2937*J2937*(1-K2937)</f>
        <v/>
      </c>
      <c r="M2937">
        <f>VLOOKUP(F2937,Products!A:D,4,FALSE)*I2937</f>
        <v/>
      </c>
      <c r="N2937">
        <f>L2937-M2937</f>
        <v/>
      </c>
    </row>
    <row r="2938">
      <c r="A2938" t="inlineStr">
        <is>
          <t>T1002936</t>
        </is>
      </c>
      <c r="B2938" t="inlineStr">
        <is>
          <t>2023-03-03</t>
        </is>
      </c>
      <c r="C2938" t="inlineStr">
        <is>
          <t>S002</t>
        </is>
      </c>
      <c r="D2938" t="inlineStr">
        <is>
          <t>Store_002</t>
        </is>
      </c>
      <c r="E2938" t="inlineStr">
        <is>
          <t>South</t>
        </is>
      </c>
      <c r="F2938" t="inlineStr">
        <is>
          <t>P0011</t>
        </is>
      </c>
      <c r="G2938" t="inlineStr">
        <is>
          <t>Prod_0011</t>
        </is>
      </c>
      <c r="H2938" t="inlineStr">
        <is>
          <t>Household</t>
        </is>
      </c>
      <c r="I2938" t="n">
        <v>8</v>
      </c>
      <c r="J2938" t="n">
        <v>323.66</v>
      </c>
      <c r="K2938" t="n">
        <v>0</v>
      </c>
      <c r="L2938">
        <f>I2938*J2938*(1-K2938)</f>
        <v/>
      </c>
      <c r="M2938">
        <f>VLOOKUP(F2938,Products!A:D,4,FALSE)*I2938</f>
        <v/>
      </c>
      <c r="N2938">
        <f>L2938-M2938</f>
        <v/>
      </c>
    </row>
    <row r="2939">
      <c r="A2939" t="inlineStr">
        <is>
          <t>T1002937</t>
        </is>
      </c>
      <c r="B2939" t="inlineStr">
        <is>
          <t>2024-12-05</t>
        </is>
      </c>
      <c r="C2939" t="inlineStr">
        <is>
          <t>S003</t>
        </is>
      </c>
      <c r="D2939" t="inlineStr">
        <is>
          <t>Store_003</t>
        </is>
      </c>
      <c r="E2939" t="inlineStr">
        <is>
          <t>North</t>
        </is>
      </c>
      <c r="F2939" t="inlineStr">
        <is>
          <t>P0025</t>
        </is>
      </c>
      <c r="G2939" t="inlineStr">
        <is>
          <t>Prod_0025</t>
        </is>
      </c>
      <c r="H2939" t="inlineStr">
        <is>
          <t>Beverages</t>
        </is>
      </c>
      <c r="I2939" t="n">
        <v>1</v>
      </c>
      <c r="J2939" t="n">
        <v>415.72</v>
      </c>
      <c r="K2939" t="n">
        <v>0</v>
      </c>
      <c r="L2939">
        <f>I2939*J2939*(1-K2939)</f>
        <v/>
      </c>
      <c r="M2939">
        <f>VLOOKUP(F2939,Products!A:D,4,FALSE)*I2939</f>
        <v/>
      </c>
      <c r="N2939">
        <f>L2939-M2939</f>
        <v/>
      </c>
    </row>
    <row r="2940">
      <c r="A2940" t="inlineStr">
        <is>
          <t>T1002938</t>
        </is>
      </c>
      <c r="B2940" t="inlineStr">
        <is>
          <t>2023-12-17</t>
        </is>
      </c>
      <c r="C2940" t="inlineStr">
        <is>
          <t>S023</t>
        </is>
      </c>
      <c r="D2940" t="inlineStr">
        <is>
          <t>Store_023</t>
        </is>
      </c>
      <c r="E2940" t="inlineStr">
        <is>
          <t>South</t>
        </is>
      </c>
      <c r="F2940" t="inlineStr">
        <is>
          <t>P0173</t>
        </is>
      </c>
      <c r="G2940" t="inlineStr">
        <is>
          <t>Prod_0173</t>
        </is>
      </c>
      <c r="H2940" t="inlineStr">
        <is>
          <t>Toys</t>
        </is>
      </c>
      <c r="I2940" t="n">
        <v>6</v>
      </c>
      <c r="J2940" t="n">
        <v>775.3099999999999</v>
      </c>
      <c r="K2940" t="n">
        <v>0</v>
      </c>
      <c r="L2940">
        <f>I2940*J2940*(1-K2940)</f>
        <v/>
      </c>
      <c r="M2940">
        <f>VLOOKUP(F2940,Products!A:D,4,FALSE)*I2940</f>
        <v/>
      </c>
      <c r="N2940">
        <f>L2940-M2940</f>
        <v/>
      </c>
    </row>
    <row r="2941">
      <c r="A2941" t="inlineStr">
        <is>
          <t>T1002939</t>
        </is>
      </c>
      <c r="B2941" t="inlineStr">
        <is>
          <t>2024-09-08</t>
        </is>
      </c>
      <c r="C2941" t="inlineStr">
        <is>
          <t>S027</t>
        </is>
      </c>
      <c r="D2941" t="inlineStr">
        <is>
          <t>Store_027</t>
        </is>
      </c>
      <c r="E2941" t="inlineStr">
        <is>
          <t>South</t>
        </is>
      </c>
      <c r="F2941" t="inlineStr">
        <is>
          <t>P0053</t>
        </is>
      </c>
      <c r="G2941" t="inlineStr">
        <is>
          <t>Prod_0053</t>
        </is>
      </c>
      <c r="H2941" t="inlineStr">
        <is>
          <t>Food</t>
        </is>
      </c>
      <c r="I2941" t="n">
        <v>1</v>
      </c>
      <c r="J2941" t="n">
        <v>280.98</v>
      </c>
      <c r="K2941" t="n">
        <v>0.1</v>
      </c>
      <c r="L2941">
        <f>I2941*J2941*(1-K2941)</f>
        <v/>
      </c>
      <c r="M2941">
        <f>VLOOKUP(F2941,Products!A:D,4,FALSE)*I2941</f>
        <v/>
      </c>
      <c r="N2941">
        <f>L2941-M2941</f>
        <v/>
      </c>
    </row>
    <row r="2942">
      <c r="A2942" t="inlineStr">
        <is>
          <t>T1002940</t>
        </is>
      </c>
      <c r="B2942" t="inlineStr">
        <is>
          <t>2023-07-06</t>
        </is>
      </c>
      <c r="C2942" t="inlineStr">
        <is>
          <t>S043</t>
        </is>
      </c>
      <c r="D2942" t="inlineStr">
        <is>
          <t>Store_043</t>
        </is>
      </c>
      <c r="E2942" t="inlineStr">
        <is>
          <t>East</t>
        </is>
      </c>
      <c r="F2942" t="inlineStr">
        <is>
          <t>P0016</t>
        </is>
      </c>
      <c r="G2942" t="inlineStr">
        <is>
          <t>Prod_0016</t>
        </is>
      </c>
      <c r="H2942" t="inlineStr">
        <is>
          <t>Food</t>
        </is>
      </c>
      <c r="I2942" t="n">
        <v>3</v>
      </c>
      <c r="J2942" t="n">
        <v>687.03</v>
      </c>
      <c r="K2942" t="n">
        <v>0</v>
      </c>
      <c r="L2942">
        <f>I2942*J2942*(1-K2942)</f>
        <v/>
      </c>
      <c r="M2942">
        <f>VLOOKUP(F2942,Products!A:D,4,FALSE)*I2942</f>
        <v/>
      </c>
      <c r="N2942">
        <f>L2942-M2942</f>
        <v/>
      </c>
    </row>
    <row r="2943">
      <c r="A2943" t="inlineStr">
        <is>
          <t>T1002941</t>
        </is>
      </c>
      <c r="B2943" t="inlineStr">
        <is>
          <t>2025-01-18</t>
        </is>
      </c>
      <c r="C2943" t="inlineStr">
        <is>
          <t>S027</t>
        </is>
      </c>
      <c r="D2943" t="inlineStr">
        <is>
          <t>Store_027</t>
        </is>
      </c>
      <c r="E2943" t="inlineStr">
        <is>
          <t>South</t>
        </is>
      </c>
      <c r="F2943" t="inlineStr">
        <is>
          <t>P0008</t>
        </is>
      </c>
      <c r="G2943" t="inlineStr">
        <is>
          <t>Prod_0008</t>
        </is>
      </c>
      <c r="H2943" t="inlineStr">
        <is>
          <t>Electronics</t>
        </is>
      </c>
      <c r="I2943" t="n">
        <v>6</v>
      </c>
      <c r="J2943" t="n">
        <v>291.48</v>
      </c>
      <c r="K2943" t="n">
        <v>0.05</v>
      </c>
      <c r="L2943">
        <f>I2943*J2943*(1-K2943)</f>
        <v/>
      </c>
      <c r="M2943">
        <f>VLOOKUP(F2943,Products!A:D,4,FALSE)*I2943</f>
        <v/>
      </c>
      <c r="N2943">
        <f>L2943-M2943</f>
        <v/>
      </c>
    </row>
    <row r="2944">
      <c r="A2944" t="inlineStr">
        <is>
          <t>T1002942</t>
        </is>
      </c>
      <c r="B2944" t="inlineStr">
        <is>
          <t>2025-02-24</t>
        </is>
      </c>
      <c r="C2944" t="inlineStr">
        <is>
          <t>S031</t>
        </is>
      </c>
      <c r="D2944" t="inlineStr">
        <is>
          <t>Store_031</t>
        </is>
      </c>
      <c r="E2944" t="inlineStr">
        <is>
          <t>Central</t>
        </is>
      </c>
      <c r="F2944" t="inlineStr">
        <is>
          <t>P0180</t>
        </is>
      </c>
      <c r="G2944" t="inlineStr">
        <is>
          <t>Prod_0180</t>
        </is>
      </c>
      <c r="H2944" t="inlineStr">
        <is>
          <t>Clothing</t>
        </is>
      </c>
      <c r="I2944" t="n">
        <v>1</v>
      </c>
      <c r="J2944" t="n">
        <v>504.24</v>
      </c>
      <c r="K2944" t="n">
        <v>0.15</v>
      </c>
      <c r="L2944">
        <f>I2944*J2944*(1-K2944)</f>
        <v/>
      </c>
      <c r="M2944">
        <f>VLOOKUP(F2944,Products!A:D,4,FALSE)*I2944</f>
        <v/>
      </c>
      <c r="N2944">
        <f>L2944-M2944</f>
        <v/>
      </c>
    </row>
    <row r="2945">
      <c r="A2945" t="inlineStr">
        <is>
          <t>T1002943</t>
        </is>
      </c>
      <c r="B2945" t="inlineStr">
        <is>
          <t>2023-03-17</t>
        </is>
      </c>
      <c r="C2945" t="inlineStr">
        <is>
          <t>S040</t>
        </is>
      </c>
      <c r="D2945" t="inlineStr">
        <is>
          <t>Store_040</t>
        </is>
      </c>
      <c r="E2945" t="inlineStr">
        <is>
          <t>Central</t>
        </is>
      </c>
      <c r="F2945" t="inlineStr">
        <is>
          <t>P0088</t>
        </is>
      </c>
      <c r="G2945" t="inlineStr">
        <is>
          <t>Prod_0088</t>
        </is>
      </c>
      <c r="H2945" t="inlineStr">
        <is>
          <t>Toys</t>
        </is>
      </c>
      <c r="I2945" t="n">
        <v>4</v>
      </c>
      <c r="J2945" t="n">
        <v>450.61</v>
      </c>
      <c r="K2945" t="n">
        <v>0</v>
      </c>
      <c r="L2945">
        <f>I2945*J2945*(1-K2945)</f>
        <v/>
      </c>
      <c r="M2945">
        <f>VLOOKUP(F2945,Products!A:D,4,FALSE)*I2945</f>
        <v/>
      </c>
      <c r="N2945">
        <f>L2945-M2945</f>
        <v/>
      </c>
    </row>
    <row r="2946">
      <c r="A2946" t="inlineStr">
        <is>
          <t>T1002944</t>
        </is>
      </c>
      <c r="B2946" t="inlineStr">
        <is>
          <t>2025-03-12</t>
        </is>
      </c>
      <c r="C2946" t="inlineStr">
        <is>
          <t>S006</t>
        </is>
      </c>
      <c r="D2946" t="inlineStr">
        <is>
          <t>Store_006</t>
        </is>
      </c>
      <c r="E2946" t="inlineStr">
        <is>
          <t>East</t>
        </is>
      </c>
      <c r="F2946" t="inlineStr">
        <is>
          <t>P0135</t>
        </is>
      </c>
      <c r="G2946" t="inlineStr">
        <is>
          <t>Prod_0135</t>
        </is>
      </c>
      <c r="H2946" t="inlineStr">
        <is>
          <t>Food</t>
        </is>
      </c>
      <c r="I2946" t="n">
        <v>5</v>
      </c>
      <c r="J2946" t="n">
        <v>69.98999999999999</v>
      </c>
      <c r="K2946" t="n">
        <v>0.05</v>
      </c>
      <c r="L2946">
        <f>I2946*J2946*(1-K2946)</f>
        <v/>
      </c>
      <c r="M2946">
        <f>VLOOKUP(F2946,Products!A:D,4,FALSE)*I2946</f>
        <v/>
      </c>
      <c r="N2946">
        <f>L2946-M2946</f>
        <v/>
      </c>
    </row>
    <row r="2947">
      <c r="A2947" t="inlineStr">
        <is>
          <t>T1002945</t>
        </is>
      </c>
      <c r="B2947" t="inlineStr">
        <is>
          <t>2023-06-12</t>
        </is>
      </c>
      <c r="C2947" t="inlineStr">
        <is>
          <t>S007</t>
        </is>
      </c>
      <c r="D2947" t="inlineStr">
        <is>
          <t>Store_007</t>
        </is>
      </c>
      <c r="E2947" t="inlineStr">
        <is>
          <t>East</t>
        </is>
      </c>
      <c r="F2947" t="inlineStr">
        <is>
          <t>P0122</t>
        </is>
      </c>
      <c r="G2947" t="inlineStr">
        <is>
          <t>Prod_0122</t>
        </is>
      </c>
      <c r="H2947" t="inlineStr">
        <is>
          <t>Beverages</t>
        </is>
      </c>
      <c r="I2947" t="n">
        <v>2</v>
      </c>
      <c r="J2947" t="n">
        <v>838.9</v>
      </c>
      <c r="K2947" t="n">
        <v>0</v>
      </c>
      <c r="L2947">
        <f>I2947*J2947*(1-K2947)</f>
        <v/>
      </c>
      <c r="M2947">
        <f>VLOOKUP(F2947,Products!A:D,4,FALSE)*I2947</f>
        <v/>
      </c>
      <c r="N2947">
        <f>L2947-M2947</f>
        <v/>
      </c>
    </row>
    <row r="2948">
      <c r="A2948" t="inlineStr">
        <is>
          <t>T1002946</t>
        </is>
      </c>
      <c r="B2948" t="inlineStr">
        <is>
          <t>2023-07-29</t>
        </is>
      </c>
      <c r="C2948" t="inlineStr">
        <is>
          <t>S046</t>
        </is>
      </c>
      <c r="D2948" t="inlineStr">
        <is>
          <t>Store_046</t>
        </is>
      </c>
      <c r="E2948" t="inlineStr">
        <is>
          <t>South</t>
        </is>
      </c>
      <c r="F2948" t="inlineStr">
        <is>
          <t>P0105</t>
        </is>
      </c>
      <c r="G2948" t="inlineStr">
        <is>
          <t>Prod_0105</t>
        </is>
      </c>
      <c r="H2948" t="inlineStr">
        <is>
          <t>Electronics</t>
        </is>
      </c>
      <c r="I2948" t="n">
        <v>4</v>
      </c>
      <c r="J2948" t="n">
        <v>438.05</v>
      </c>
      <c r="K2948" t="n">
        <v>0</v>
      </c>
      <c r="L2948">
        <f>I2948*J2948*(1-K2948)</f>
        <v/>
      </c>
      <c r="M2948">
        <f>VLOOKUP(F2948,Products!A:D,4,FALSE)*I2948</f>
        <v/>
      </c>
      <c r="N2948">
        <f>L2948-M2948</f>
        <v/>
      </c>
    </row>
    <row r="2949">
      <c r="A2949" t="inlineStr">
        <is>
          <t>T1002947</t>
        </is>
      </c>
      <c r="B2949" t="inlineStr">
        <is>
          <t>2025-03-11</t>
        </is>
      </c>
      <c r="C2949" t="inlineStr">
        <is>
          <t>S038</t>
        </is>
      </c>
      <c r="D2949" t="inlineStr">
        <is>
          <t>Store_038</t>
        </is>
      </c>
      <c r="E2949" t="inlineStr">
        <is>
          <t>East</t>
        </is>
      </c>
      <c r="F2949" t="inlineStr">
        <is>
          <t>P0054</t>
        </is>
      </c>
      <c r="G2949" t="inlineStr">
        <is>
          <t>Prod_0054</t>
        </is>
      </c>
      <c r="H2949" t="inlineStr">
        <is>
          <t>Food</t>
        </is>
      </c>
      <c r="I2949" t="n">
        <v>1</v>
      </c>
      <c r="J2949" t="n">
        <v>422</v>
      </c>
      <c r="K2949" t="n">
        <v>0</v>
      </c>
      <c r="L2949">
        <f>I2949*J2949*(1-K2949)</f>
        <v/>
      </c>
      <c r="M2949">
        <f>VLOOKUP(F2949,Products!A:D,4,FALSE)*I2949</f>
        <v/>
      </c>
      <c r="N2949">
        <f>L2949-M2949</f>
        <v/>
      </c>
    </row>
    <row r="2950">
      <c r="A2950" t="inlineStr">
        <is>
          <t>T1002948</t>
        </is>
      </c>
      <c r="B2950" t="inlineStr">
        <is>
          <t>2023-04-10</t>
        </is>
      </c>
      <c r="C2950" t="inlineStr">
        <is>
          <t>S005</t>
        </is>
      </c>
      <c r="D2950" t="inlineStr">
        <is>
          <t>Store_005</t>
        </is>
      </c>
      <c r="E2950" t="inlineStr">
        <is>
          <t>Central</t>
        </is>
      </c>
      <c r="F2950" t="inlineStr">
        <is>
          <t>P0067</t>
        </is>
      </c>
      <c r="G2950" t="inlineStr">
        <is>
          <t>Prod_0067</t>
        </is>
      </c>
      <c r="H2950" t="inlineStr">
        <is>
          <t>Toys</t>
        </is>
      </c>
      <c r="I2950" t="n">
        <v>4</v>
      </c>
      <c r="J2950" t="n">
        <v>186.62</v>
      </c>
      <c r="K2950" t="n">
        <v>0</v>
      </c>
      <c r="L2950">
        <f>I2950*J2950*(1-K2950)</f>
        <v/>
      </c>
      <c r="M2950">
        <f>VLOOKUP(F2950,Products!A:D,4,FALSE)*I2950</f>
        <v/>
      </c>
      <c r="N2950">
        <f>L2950-M2950</f>
        <v/>
      </c>
    </row>
    <row r="2951">
      <c r="A2951" t="inlineStr">
        <is>
          <t>T1002949</t>
        </is>
      </c>
      <c r="B2951" t="inlineStr">
        <is>
          <t>2024-07-30</t>
        </is>
      </c>
      <c r="C2951" t="inlineStr">
        <is>
          <t>S003</t>
        </is>
      </c>
      <c r="D2951" t="inlineStr">
        <is>
          <t>Store_003</t>
        </is>
      </c>
      <c r="E2951" t="inlineStr">
        <is>
          <t>North</t>
        </is>
      </c>
      <c r="F2951" t="inlineStr">
        <is>
          <t>P0139</t>
        </is>
      </c>
      <c r="G2951" t="inlineStr">
        <is>
          <t>Prod_0139</t>
        </is>
      </c>
      <c r="H2951" t="inlineStr">
        <is>
          <t>Clothing</t>
        </is>
      </c>
      <c r="I2951" t="n">
        <v>1</v>
      </c>
      <c r="J2951" t="n">
        <v>756.74</v>
      </c>
      <c r="K2951" t="n">
        <v>0.1</v>
      </c>
      <c r="L2951">
        <f>I2951*J2951*(1-K2951)</f>
        <v/>
      </c>
      <c r="M2951">
        <f>VLOOKUP(F2951,Products!A:D,4,FALSE)*I2951</f>
        <v/>
      </c>
      <c r="N2951">
        <f>L2951-M2951</f>
        <v/>
      </c>
    </row>
    <row r="2952">
      <c r="A2952" t="inlineStr">
        <is>
          <t>T1002950</t>
        </is>
      </c>
      <c r="B2952" t="inlineStr">
        <is>
          <t>2023-06-28</t>
        </is>
      </c>
      <c r="C2952" t="inlineStr">
        <is>
          <t>S025</t>
        </is>
      </c>
      <c r="D2952" t="inlineStr">
        <is>
          <t>Store_025</t>
        </is>
      </c>
      <c r="E2952" t="inlineStr">
        <is>
          <t>Central</t>
        </is>
      </c>
      <c r="F2952" t="inlineStr">
        <is>
          <t>P0160</t>
        </is>
      </c>
      <c r="G2952" t="inlineStr">
        <is>
          <t>Prod_0160</t>
        </is>
      </c>
      <c r="H2952" t="inlineStr">
        <is>
          <t>Food</t>
        </is>
      </c>
      <c r="I2952" t="n">
        <v>7</v>
      </c>
      <c r="J2952" t="n">
        <v>790.15</v>
      </c>
      <c r="K2952" t="n">
        <v>0.15</v>
      </c>
      <c r="L2952">
        <f>I2952*J2952*(1-K2952)</f>
        <v/>
      </c>
      <c r="M2952">
        <f>VLOOKUP(F2952,Products!A:D,4,FALSE)*I2952</f>
        <v/>
      </c>
      <c r="N2952">
        <f>L2952-M2952</f>
        <v/>
      </c>
    </row>
    <row r="2953">
      <c r="A2953" t="inlineStr">
        <is>
          <t>T1002951</t>
        </is>
      </c>
      <c r="B2953" t="inlineStr">
        <is>
          <t>2023-04-18</t>
        </is>
      </c>
      <c r="C2953" t="inlineStr">
        <is>
          <t>S020</t>
        </is>
      </c>
      <c r="D2953" t="inlineStr">
        <is>
          <t>Store_020</t>
        </is>
      </c>
      <c r="E2953" t="inlineStr">
        <is>
          <t>West</t>
        </is>
      </c>
      <c r="F2953" t="inlineStr">
        <is>
          <t>P0020</t>
        </is>
      </c>
      <c r="G2953" t="inlineStr">
        <is>
          <t>Prod_0020</t>
        </is>
      </c>
      <c r="H2953" t="inlineStr">
        <is>
          <t>Beverages</t>
        </is>
      </c>
      <c r="I2953" t="n">
        <v>1</v>
      </c>
      <c r="J2953" t="n">
        <v>546.28</v>
      </c>
      <c r="K2953" t="n">
        <v>0</v>
      </c>
      <c r="L2953">
        <f>I2953*J2953*(1-K2953)</f>
        <v/>
      </c>
      <c r="M2953">
        <f>VLOOKUP(F2953,Products!A:D,4,FALSE)*I2953</f>
        <v/>
      </c>
      <c r="N2953">
        <f>L2953-M2953</f>
        <v/>
      </c>
    </row>
    <row r="2954">
      <c r="A2954" t="inlineStr">
        <is>
          <t>T1002952</t>
        </is>
      </c>
      <c r="B2954" t="inlineStr">
        <is>
          <t>2023-02-05</t>
        </is>
      </c>
      <c r="C2954" t="inlineStr">
        <is>
          <t>S027</t>
        </is>
      </c>
      <c r="D2954" t="inlineStr">
        <is>
          <t>Store_027</t>
        </is>
      </c>
      <c r="E2954" t="inlineStr">
        <is>
          <t>South</t>
        </is>
      </c>
      <c r="F2954" t="inlineStr">
        <is>
          <t>P0146</t>
        </is>
      </c>
      <c r="G2954" t="inlineStr">
        <is>
          <t>Prod_0146</t>
        </is>
      </c>
      <c r="H2954" t="inlineStr">
        <is>
          <t>Food</t>
        </is>
      </c>
      <c r="I2954" t="n">
        <v>4</v>
      </c>
      <c r="J2954" t="n">
        <v>340.06</v>
      </c>
      <c r="K2954" t="n">
        <v>0</v>
      </c>
      <c r="L2954">
        <f>I2954*J2954*(1-K2954)</f>
        <v/>
      </c>
      <c r="M2954">
        <f>VLOOKUP(F2954,Products!A:D,4,FALSE)*I2954</f>
        <v/>
      </c>
      <c r="N2954">
        <f>L2954-M2954</f>
        <v/>
      </c>
    </row>
    <row r="2955">
      <c r="A2955" t="inlineStr">
        <is>
          <t>T1002953</t>
        </is>
      </c>
      <c r="B2955" t="inlineStr">
        <is>
          <t>2023-12-05</t>
        </is>
      </c>
      <c r="C2955" t="inlineStr">
        <is>
          <t>S001</t>
        </is>
      </c>
      <c r="D2955" t="inlineStr">
        <is>
          <t>Store_001</t>
        </is>
      </c>
      <c r="E2955" t="inlineStr">
        <is>
          <t>West</t>
        </is>
      </c>
      <c r="F2955" t="inlineStr">
        <is>
          <t>P0102</t>
        </is>
      </c>
      <c r="G2955" t="inlineStr">
        <is>
          <t>Prod_0102</t>
        </is>
      </c>
      <c r="H2955" t="inlineStr">
        <is>
          <t>Food</t>
        </is>
      </c>
      <c r="I2955" t="n">
        <v>1</v>
      </c>
      <c r="J2955" t="n">
        <v>631.29</v>
      </c>
      <c r="K2955" t="n">
        <v>0.05</v>
      </c>
      <c r="L2955">
        <f>I2955*J2955*(1-K2955)</f>
        <v/>
      </c>
      <c r="M2955">
        <f>VLOOKUP(F2955,Products!A:D,4,FALSE)*I2955</f>
        <v/>
      </c>
      <c r="N2955">
        <f>L2955-M2955</f>
        <v/>
      </c>
    </row>
    <row r="2956">
      <c r="A2956" t="inlineStr">
        <is>
          <t>T1002954</t>
        </is>
      </c>
      <c r="B2956" t="inlineStr">
        <is>
          <t>2023-11-20</t>
        </is>
      </c>
      <c r="C2956" t="inlineStr">
        <is>
          <t>S033</t>
        </is>
      </c>
      <c r="D2956" t="inlineStr">
        <is>
          <t>Store_033</t>
        </is>
      </c>
      <c r="E2956" t="inlineStr">
        <is>
          <t>North</t>
        </is>
      </c>
      <c r="F2956" t="inlineStr">
        <is>
          <t>P0028</t>
        </is>
      </c>
      <c r="G2956" t="inlineStr">
        <is>
          <t>Prod_0028</t>
        </is>
      </c>
      <c r="H2956" t="inlineStr">
        <is>
          <t>Food</t>
        </is>
      </c>
      <c r="I2956" t="n">
        <v>5</v>
      </c>
      <c r="J2956" t="n">
        <v>460.19</v>
      </c>
      <c r="K2956" t="n">
        <v>0</v>
      </c>
      <c r="L2956">
        <f>I2956*J2956*(1-K2956)</f>
        <v/>
      </c>
      <c r="M2956">
        <f>VLOOKUP(F2956,Products!A:D,4,FALSE)*I2956</f>
        <v/>
      </c>
      <c r="N2956">
        <f>L2956-M2956</f>
        <v/>
      </c>
    </row>
    <row r="2957">
      <c r="A2957" t="inlineStr">
        <is>
          <t>T1002955</t>
        </is>
      </c>
      <c r="B2957" t="inlineStr">
        <is>
          <t>2023-07-23</t>
        </is>
      </c>
      <c r="C2957" t="inlineStr">
        <is>
          <t>S016</t>
        </is>
      </c>
      <c r="D2957" t="inlineStr">
        <is>
          <t>Store_016</t>
        </is>
      </c>
      <c r="E2957" t="inlineStr">
        <is>
          <t>West</t>
        </is>
      </c>
      <c r="F2957" t="inlineStr">
        <is>
          <t>P0200</t>
        </is>
      </c>
      <c r="G2957" t="inlineStr">
        <is>
          <t>Prod_0200</t>
        </is>
      </c>
      <c r="H2957" t="inlineStr">
        <is>
          <t>Electronics</t>
        </is>
      </c>
      <c r="I2957" t="n">
        <v>2</v>
      </c>
      <c r="J2957" t="n">
        <v>311.65</v>
      </c>
      <c r="K2957" t="n">
        <v>0</v>
      </c>
      <c r="L2957">
        <f>I2957*J2957*(1-K2957)</f>
        <v/>
      </c>
      <c r="M2957">
        <f>VLOOKUP(F2957,Products!A:D,4,FALSE)*I2957</f>
        <v/>
      </c>
      <c r="N2957">
        <f>L2957-M2957</f>
        <v/>
      </c>
    </row>
    <row r="2958">
      <c r="A2958" t="inlineStr">
        <is>
          <t>T1002956</t>
        </is>
      </c>
      <c r="B2958" t="inlineStr">
        <is>
          <t>2023-08-07</t>
        </is>
      </c>
      <c r="C2958" t="inlineStr">
        <is>
          <t>S034</t>
        </is>
      </c>
      <c r="D2958" t="inlineStr">
        <is>
          <t>Store_034</t>
        </is>
      </c>
      <c r="E2958" t="inlineStr">
        <is>
          <t>Central</t>
        </is>
      </c>
      <c r="F2958" t="inlineStr">
        <is>
          <t>P0035</t>
        </is>
      </c>
      <c r="G2958" t="inlineStr">
        <is>
          <t>Prod_0035</t>
        </is>
      </c>
      <c r="H2958" t="inlineStr">
        <is>
          <t>Beverages</t>
        </is>
      </c>
      <c r="I2958" t="n">
        <v>8</v>
      </c>
      <c r="J2958" t="n">
        <v>92.52</v>
      </c>
      <c r="K2958" t="n">
        <v>0</v>
      </c>
      <c r="L2958">
        <f>I2958*J2958*(1-K2958)</f>
        <v/>
      </c>
      <c r="M2958">
        <f>VLOOKUP(F2958,Products!A:D,4,FALSE)*I2958</f>
        <v/>
      </c>
      <c r="N2958">
        <f>L2958-M2958</f>
        <v/>
      </c>
    </row>
    <row r="2959">
      <c r="A2959" t="inlineStr">
        <is>
          <t>T1002957</t>
        </is>
      </c>
      <c r="B2959" t="inlineStr">
        <is>
          <t>2023-02-08</t>
        </is>
      </c>
      <c r="C2959" t="inlineStr">
        <is>
          <t>S010</t>
        </is>
      </c>
      <c r="D2959" t="inlineStr">
        <is>
          <t>Store_010</t>
        </is>
      </c>
      <c r="E2959" t="inlineStr">
        <is>
          <t>North</t>
        </is>
      </c>
      <c r="F2959" t="inlineStr">
        <is>
          <t>P0003</t>
        </is>
      </c>
      <c r="G2959" t="inlineStr">
        <is>
          <t>Prod_0003</t>
        </is>
      </c>
      <c r="H2959" t="inlineStr">
        <is>
          <t>Household</t>
        </is>
      </c>
      <c r="I2959" t="n">
        <v>7</v>
      </c>
      <c r="J2959" t="n">
        <v>71.06999999999999</v>
      </c>
      <c r="K2959" t="n">
        <v>0.1</v>
      </c>
      <c r="L2959">
        <f>I2959*J2959*(1-K2959)</f>
        <v/>
      </c>
      <c r="M2959">
        <f>VLOOKUP(F2959,Products!A:D,4,FALSE)*I2959</f>
        <v/>
      </c>
      <c r="N2959">
        <f>L2959-M2959</f>
        <v/>
      </c>
    </row>
    <row r="2960">
      <c r="A2960" t="inlineStr">
        <is>
          <t>T1002958</t>
        </is>
      </c>
      <c r="B2960" t="inlineStr">
        <is>
          <t>2024-07-28</t>
        </is>
      </c>
      <c r="C2960" t="inlineStr">
        <is>
          <t>S029</t>
        </is>
      </c>
      <c r="D2960" t="inlineStr">
        <is>
          <t>Store_029</t>
        </is>
      </c>
      <c r="E2960" t="inlineStr">
        <is>
          <t>South</t>
        </is>
      </c>
      <c r="F2960" t="inlineStr">
        <is>
          <t>P0006</t>
        </is>
      </c>
      <c r="G2960" t="inlineStr">
        <is>
          <t>Prod_0006</t>
        </is>
      </c>
      <c r="H2960" t="inlineStr">
        <is>
          <t>Food</t>
        </is>
      </c>
      <c r="I2960" t="n">
        <v>6</v>
      </c>
      <c r="J2960" t="n">
        <v>751</v>
      </c>
      <c r="K2960" t="n">
        <v>0.15</v>
      </c>
      <c r="L2960">
        <f>I2960*J2960*(1-K2960)</f>
        <v/>
      </c>
      <c r="M2960">
        <f>VLOOKUP(F2960,Products!A:D,4,FALSE)*I2960</f>
        <v/>
      </c>
      <c r="N2960">
        <f>L2960-M2960</f>
        <v/>
      </c>
    </row>
    <row r="2961">
      <c r="A2961" t="inlineStr">
        <is>
          <t>T1002959</t>
        </is>
      </c>
      <c r="B2961" t="inlineStr">
        <is>
          <t>2024-10-13</t>
        </is>
      </c>
      <c r="C2961" t="inlineStr">
        <is>
          <t>S028</t>
        </is>
      </c>
      <c r="D2961" t="inlineStr">
        <is>
          <t>Store_028</t>
        </is>
      </c>
      <c r="E2961" t="inlineStr">
        <is>
          <t>North</t>
        </is>
      </c>
      <c r="F2961" t="inlineStr">
        <is>
          <t>P0099</t>
        </is>
      </c>
      <c r="G2961" t="inlineStr">
        <is>
          <t>Prod_0099</t>
        </is>
      </c>
      <c r="H2961" t="inlineStr">
        <is>
          <t>Beverages</t>
        </is>
      </c>
      <c r="I2961" t="n">
        <v>8</v>
      </c>
      <c r="J2961" t="n">
        <v>138.23</v>
      </c>
      <c r="K2961" t="n">
        <v>0</v>
      </c>
      <c r="L2961">
        <f>I2961*J2961*(1-K2961)</f>
        <v/>
      </c>
      <c r="M2961">
        <f>VLOOKUP(F2961,Products!A:D,4,FALSE)*I2961</f>
        <v/>
      </c>
      <c r="N2961">
        <f>L2961-M2961</f>
        <v/>
      </c>
    </row>
    <row r="2962">
      <c r="A2962" t="inlineStr">
        <is>
          <t>T1002960</t>
        </is>
      </c>
      <c r="B2962" t="inlineStr">
        <is>
          <t>2023-05-27</t>
        </is>
      </c>
      <c r="C2962" t="inlineStr">
        <is>
          <t>S049</t>
        </is>
      </c>
      <c r="D2962" t="inlineStr">
        <is>
          <t>Store_049</t>
        </is>
      </c>
      <c r="E2962" t="inlineStr">
        <is>
          <t>North</t>
        </is>
      </c>
      <c r="F2962" t="inlineStr">
        <is>
          <t>P0036</t>
        </is>
      </c>
      <c r="G2962" t="inlineStr">
        <is>
          <t>Prod_0036</t>
        </is>
      </c>
      <c r="H2962" t="inlineStr">
        <is>
          <t>Clothing</t>
        </is>
      </c>
      <c r="I2962" t="n">
        <v>8</v>
      </c>
      <c r="J2962" t="n">
        <v>478.43</v>
      </c>
      <c r="K2962" t="n">
        <v>0.15</v>
      </c>
      <c r="L2962">
        <f>I2962*J2962*(1-K2962)</f>
        <v/>
      </c>
      <c r="M2962">
        <f>VLOOKUP(F2962,Products!A:D,4,FALSE)*I2962</f>
        <v/>
      </c>
      <c r="N2962">
        <f>L2962-M2962</f>
        <v/>
      </c>
    </row>
    <row r="2963">
      <c r="A2963" t="inlineStr">
        <is>
          <t>T1002961</t>
        </is>
      </c>
      <c r="B2963" t="inlineStr">
        <is>
          <t>2024-11-16</t>
        </is>
      </c>
      <c r="C2963" t="inlineStr">
        <is>
          <t>S010</t>
        </is>
      </c>
      <c r="D2963" t="inlineStr">
        <is>
          <t>Store_010</t>
        </is>
      </c>
      <c r="E2963" t="inlineStr">
        <is>
          <t>North</t>
        </is>
      </c>
      <c r="F2963" t="inlineStr">
        <is>
          <t>P0080</t>
        </is>
      </c>
      <c r="G2963" t="inlineStr">
        <is>
          <t>Prod_0080</t>
        </is>
      </c>
      <c r="H2963" t="inlineStr">
        <is>
          <t>Clothing</t>
        </is>
      </c>
      <c r="I2963" t="n">
        <v>3</v>
      </c>
      <c r="J2963" t="n">
        <v>596.52</v>
      </c>
      <c r="K2963" t="n">
        <v>0</v>
      </c>
      <c r="L2963">
        <f>I2963*J2963*(1-K2963)</f>
        <v/>
      </c>
      <c r="M2963">
        <f>VLOOKUP(F2963,Products!A:D,4,FALSE)*I2963</f>
        <v/>
      </c>
      <c r="N2963">
        <f>L2963-M2963</f>
        <v/>
      </c>
    </row>
    <row r="2964">
      <c r="A2964" t="inlineStr">
        <is>
          <t>T1002962</t>
        </is>
      </c>
      <c r="B2964" t="inlineStr">
        <is>
          <t>2023-02-19</t>
        </is>
      </c>
      <c r="C2964" t="inlineStr">
        <is>
          <t>S006</t>
        </is>
      </c>
      <c r="D2964" t="inlineStr">
        <is>
          <t>Store_006</t>
        </is>
      </c>
      <c r="E2964" t="inlineStr">
        <is>
          <t>East</t>
        </is>
      </c>
      <c r="F2964" t="inlineStr">
        <is>
          <t>P0119</t>
        </is>
      </c>
      <c r="G2964" t="inlineStr">
        <is>
          <t>Prod_0119</t>
        </is>
      </c>
      <c r="H2964" t="inlineStr">
        <is>
          <t>Electronics</t>
        </is>
      </c>
      <c r="I2964" t="n">
        <v>8</v>
      </c>
      <c r="J2964" t="n">
        <v>282.53</v>
      </c>
      <c r="K2964" t="n">
        <v>0.05</v>
      </c>
      <c r="L2964">
        <f>I2964*J2964*(1-K2964)</f>
        <v/>
      </c>
      <c r="M2964">
        <f>VLOOKUP(F2964,Products!A:D,4,FALSE)*I2964</f>
        <v/>
      </c>
      <c r="N2964">
        <f>L2964-M2964</f>
        <v/>
      </c>
    </row>
    <row r="2965">
      <c r="A2965" t="inlineStr">
        <is>
          <t>T1002963</t>
        </is>
      </c>
      <c r="B2965" t="inlineStr">
        <is>
          <t>2024-03-09</t>
        </is>
      </c>
      <c r="C2965" t="inlineStr">
        <is>
          <t>S004</t>
        </is>
      </c>
      <c r="D2965" t="inlineStr">
        <is>
          <t>Store_004</t>
        </is>
      </c>
      <c r="E2965" t="inlineStr">
        <is>
          <t>Central</t>
        </is>
      </c>
      <c r="F2965" t="inlineStr">
        <is>
          <t>P0102</t>
        </is>
      </c>
      <c r="G2965" t="inlineStr">
        <is>
          <t>Prod_0102</t>
        </is>
      </c>
      <c r="H2965" t="inlineStr">
        <is>
          <t>Food</t>
        </is>
      </c>
      <c r="I2965" t="n">
        <v>8</v>
      </c>
      <c r="J2965" t="n">
        <v>700.86</v>
      </c>
      <c r="K2965" t="n">
        <v>0.05</v>
      </c>
      <c r="L2965">
        <f>I2965*J2965*(1-K2965)</f>
        <v/>
      </c>
      <c r="M2965">
        <f>VLOOKUP(F2965,Products!A:D,4,FALSE)*I2965</f>
        <v/>
      </c>
      <c r="N2965">
        <f>L2965-M2965</f>
        <v/>
      </c>
    </row>
    <row r="2966">
      <c r="A2966" t="inlineStr">
        <is>
          <t>T1002964</t>
        </is>
      </c>
      <c r="B2966" t="inlineStr">
        <is>
          <t>2023-05-07</t>
        </is>
      </c>
      <c r="C2966" t="inlineStr">
        <is>
          <t>S024</t>
        </is>
      </c>
      <c r="D2966" t="inlineStr">
        <is>
          <t>Store_024</t>
        </is>
      </c>
      <c r="E2966" t="inlineStr">
        <is>
          <t>South</t>
        </is>
      </c>
      <c r="F2966" t="inlineStr">
        <is>
          <t>P0008</t>
        </is>
      </c>
      <c r="G2966" t="inlineStr">
        <is>
          <t>Prod_0008</t>
        </is>
      </c>
      <c r="H2966" t="inlineStr">
        <is>
          <t>Electronics</t>
        </is>
      </c>
      <c r="I2966" t="n">
        <v>3</v>
      </c>
      <c r="J2966" t="n">
        <v>403.37</v>
      </c>
      <c r="K2966" t="n">
        <v>0.1</v>
      </c>
      <c r="L2966">
        <f>I2966*J2966*(1-K2966)</f>
        <v/>
      </c>
      <c r="M2966">
        <f>VLOOKUP(F2966,Products!A:D,4,FALSE)*I2966</f>
        <v/>
      </c>
      <c r="N2966">
        <f>L2966-M2966</f>
        <v/>
      </c>
    </row>
    <row r="2967">
      <c r="A2967" t="inlineStr">
        <is>
          <t>T1002965</t>
        </is>
      </c>
      <c r="B2967" t="inlineStr">
        <is>
          <t>2023-08-04</t>
        </is>
      </c>
      <c r="C2967" t="inlineStr">
        <is>
          <t>S043</t>
        </is>
      </c>
      <c r="D2967" t="inlineStr">
        <is>
          <t>Store_043</t>
        </is>
      </c>
      <c r="E2967" t="inlineStr">
        <is>
          <t>East</t>
        </is>
      </c>
      <c r="F2967" t="inlineStr">
        <is>
          <t>P0033</t>
        </is>
      </c>
      <c r="G2967" t="inlineStr">
        <is>
          <t>Prod_0033</t>
        </is>
      </c>
      <c r="H2967" t="inlineStr">
        <is>
          <t>Food</t>
        </is>
      </c>
      <c r="I2967" t="n">
        <v>9</v>
      </c>
      <c r="J2967" t="n">
        <v>434.62</v>
      </c>
      <c r="K2967" t="n">
        <v>0</v>
      </c>
      <c r="L2967">
        <f>I2967*J2967*(1-K2967)</f>
        <v/>
      </c>
      <c r="M2967">
        <f>VLOOKUP(F2967,Products!A:D,4,FALSE)*I2967</f>
        <v/>
      </c>
      <c r="N2967">
        <f>L2967-M2967</f>
        <v/>
      </c>
    </row>
    <row r="2968">
      <c r="A2968" t="inlineStr">
        <is>
          <t>T1002966</t>
        </is>
      </c>
      <c r="B2968" t="inlineStr">
        <is>
          <t>2024-02-01</t>
        </is>
      </c>
      <c r="C2968" t="inlineStr">
        <is>
          <t>S018</t>
        </is>
      </c>
      <c r="D2968" t="inlineStr">
        <is>
          <t>Store_018</t>
        </is>
      </c>
      <c r="E2968" t="inlineStr">
        <is>
          <t>South</t>
        </is>
      </c>
      <c r="F2968" t="inlineStr">
        <is>
          <t>P0056</t>
        </is>
      </c>
      <c r="G2968" t="inlineStr">
        <is>
          <t>Prod_0056</t>
        </is>
      </c>
      <c r="H2968" t="inlineStr">
        <is>
          <t>Household</t>
        </is>
      </c>
      <c r="I2968" t="n">
        <v>8</v>
      </c>
      <c r="J2968" t="n">
        <v>266.38</v>
      </c>
      <c r="K2968" t="n">
        <v>0.05</v>
      </c>
      <c r="L2968">
        <f>I2968*J2968*(1-K2968)</f>
        <v/>
      </c>
      <c r="M2968">
        <f>VLOOKUP(F2968,Products!A:D,4,FALSE)*I2968</f>
        <v/>
      </c>
      <c r="N2968">
        <f>L2968-M2968</f>
        <v/>
      </c>
    </row>
    <row r="2969">
      <c r="A2969" t="inlineStr">
        <is>
          <t>T1002967</t>
        </is>
      </c>
      <c r="B2969" t="inlineStr">
        <is>
          <t>2023-06-10</t>
        </is>
      </c>
      <c r="C2969" t="inlineStr">
        <is>
          <t>S045</t>
        </is>
      </c>
      <c r="D2969" t="inlineStr">
        <is>
          <t>Store_045</t>
        </is>
      </c>
      <c r="E2969" t="inlineStr">
        <is>
          <t>East</t>
        </is>
      </c>
      <c r="F2969" t="inlineStr">
        <is>
          <t>P0044</t>
        </is>
      </c>
      <c r="G2969" t="inlineStr">
        <is>
          <t>Prod_0044</t>
        </is>
      </c>
      <c r="H2969" t="inlineStr">
        <is>
          <t>Food</t>
        </is>
      </c>
      <c r="I2969" t="n">
        <v>8</v>
      </c>
      <c r="J2969" t="n">
        <v>286.51</v>
      </c>
      <c r="K2969" t="n">
        <v>0.1</v>
      </c>
      <c r="L2969">
        <f>I2969*J2969*(1-K2969)</f>
        <v/>
      </c>
      <c r="M2969">
        <f>VLOOKUP(F2969,Products!A:D,4,FALSE)*I2969</f>
        <v/>
      </c>
      <c r="N2969">
        <f>L2969-M2969</f>
        <v/>
      </c>
    </row>
    <row r="2970">
      <c r="A2970" t="inlineStr">
        <is>
          <t>T1002968</t>
        </is>
      </c>
      <c r="B2970" t="inlineStr">
        <is>
          <t>2023-04-02</t>
        </is>
      </c>
      <c r="C2970" t="inlineStr">
        <is>
          <t>S005</t>
        </is>
      </c>
      <c r="D2970" t="inlineStr">
        <is>
          <t>Store_005</t>
        </is>
      </c>
      <c r="E2970" t="inlineStr">
        <is>
          <t>Central</t>
        </is>
      </c>
      <c r="F2970" t="inlineStr">
        <is>
          <t>P0174</t>
        </is>
      </c>
      <c r="G2970" t="inlineStr">
        <is>
          <t>Prod_0174</t>
        </is>
      </c>
      <c r="H2970" t="inlineStr">
        <is>
          <t>Food</t>
        </is>
      </c>
      <c r="I2970" t="n">
        <v>3</v>
      </c>
      <c r="J2970" t="n">
        <v>92.98</v>
      </c>
      <c r="K2970" t="n">
        <v>0</v>
      </c>
      <c r="L2970">
        <f>I2970*J2970*(1-K2970)</f>
        <v/>
      </c>
      <c r="M2970">
        <f>VLOOKUP(F2970,Products!A:D,4,FALSE)*I2970</f>
        <v/>
      </c>
      <c r="N2970">
        <f>L2970-M2970</f>
        <v/>
      </c>
    </row>
    <row r="2971">
      <c r="A2971" t="inlineStr">
        <is>
          <t>T1002969</t>
        </is>
      </c>
      <c r="B2971" t="inlineStr">
        <is>
          <t>2024-01-16</t>
        </is>
      </c>
      <c r="C2971" t="inlineStr">
        <is>
          <t>S004</t>
        </is>
      </c>
      <c r="D2971" t="inlineStr">
        <is>
          <t>Store_004</t>
        </is>
      </c>
      <c r="E2971" t="inlineStr">
        <is>
          <t>Central</t>
        </is>
      </c>
      <c r="F2971" t="inlineStr">
        <is>
          <t>P0009</t>
        </is>
      </c>
      <c r="G2971" t="inlineStr">
        <is>
          <t>Prod_0009</t>
        </is>
      </c>
      <c r="H2971" t="inlineStr">
        <is>
          <t>Toys</t>
        </is>
      </c>
      <c r="I2971" t="n">
        <v>4</v>
      </c>
      <c r="J2971" t="n">
        <v>655.84</v>
      </c>
      <c r="K2971" t="n">
        <v>0.05</v>
      </c>
      <c r="L2971">
        <f>I2971*J2971*(1-K2971)</f>
        <v/>
      </c>
      <c r="M2971">
        <f>VLOOKUP(F2971,Products!A:D,4,FALSE)*I2971</f>
        <v/>
      </c>
      <c r="N2971">
        <f>L2971-M2971</f>
        <v/>
      </c>
    </row>
    <row r="2972">
      <c r="A2972" t="inlineStr">
        <is>
          <t>T1002970</t>
        </is>
      </c>
      <c r="B2972" t="inlineStr">
        <is>
          <t>2024-10-13</t>
        </is>
      </c>
      <c r="C2972" t="inlineStr">
        <is>
          <t>S020</t>
        </is>
      </c>
      <c r="D2972" t="inlineStr">
        <is>
          <t>Store_020</t>
        </is>
      </c>
      <c r="E2972" t="inlineStr">
        <is>
          <t>West</t>
        </is>
      </c>
      <c r="F2972" t="inlineStr">
        <is>
          <t>P0056</t>
        </is>
      </c>
      <c r="G2972" t="inlineStr">
        <is>
          <t>Prod_0056</t>
        </is>
      </c>
      <c r="H2972" t="inlineStr">
        <is>
          <t>Household</t>
        </is>
      </c>
      <c r="I2972" t="n">
        <v>5</v>
      </c>
      <c r="J2972" t="n">
        <v>258.7</v>
      </c>
      <c r="K2972" t="n">
        <v>0</v>
      </c>
      <c r="L2972">
        <f>I2972*J2972*(1-K2972)</f>
        <v/>
      </c>
      <c r="M2972">
        <f>VLOOKUP(F2972,Products!A:D,4,FALSE)*I2972</f>
        <v/>
      </c>
      <c r="N2972">
        <f>L2972-M2972</f>
        <v/>
      </c>
    </row>
    <row r="2973">
      <c r="A2973" t="inlineStr">
        <is>
          <t>T1002971</t>
        </is>
      </c>
      <c r="B2973" t="inlineStr">
        <is>
          <t>2024-07-22</t>
        </is>
      </c>
      <c r="C2973" t="inlineStr">
        <is>
          <t>S043</t>
        </is>
      </c>
      <c r="D2973" t="inlineStr">
        <is>
          <t>Store_043</t>
        </is>
      </c>
      <c r="E2973" t="inlineStr">
        <is>
          <t>East</t>
        </is>
      </c>
      <c r="F2973" t="inlineStr">
        <is>
          <t>P0012</t>
        </is>
      </c>
      <c r="G2973" t="inlineStr">
        <is>
          <t>Prod_0012</t>
        </is>
      </c>
      <c r="H2973" t="inlineStr">
        <is>
          <t>Food</t>
        </is>
      </c>
      <c r="I2973" t="n">
        <v>9</v>
      </c>
      <c r="J2973" t="n">
        <v>976.08</v>
      </c>
      <c r="K2973" t="n">
        <v>0</v>
      </c>
      <c r="L2973">
        <f>I2973*J2973*(1-K2973)</f>
        <v/>
      </c>
      <c r="M2973">
        <f>VLOOKUP(F2973,Products!A:D,4,FALSE)*I2973</f>
        <v/>
      </c>
      <c r="N2973">
        <f>L2973-M2973</f>
        <v/>
      </c>
    </row>
    <row r="2974">
      <c r="A2974" t="inlineStr">
        <is>
          <t>T1002972</t>
        </is>
      </c>
      <c r="B2974" t="inlineStr">
        <is>
          <t>2024-01-13</t>
        </is>
      </c>
      <c r="C2974" t="inlineStr">
        <is>
          <t>S001</t>
        </is>
      </c>
      <c r="D2974" t="inlineStr">
        <is>
          <t>Store_001</t>
        </is>
      </c>
      <c r="E2974" t="inlineStr">
        <is>
          <t>West</t>
        </is>
      </c>
      <c r="F2974" t="inlineStr">
        <is>
          <t>P0184</t>
        </is>
      </c>
      <c r="G2974" t="inlineStr">
        <is>
          <t>Prod_0184</t>
        </is>
      </c>
      <c r="H2974" t="inlineStr">
        <is>
          <t>Beverages</t>
        </is>
      </c>
      <c r="I2974" t="n">
        <v>8</v>
      </c>
      <c r="J2974" t="n">
        <v>514.23</v>
      </c>
      <c r="K2974" t="n">
        <v>0</v>
      </c>
      <c r="L2974">
        <f>I2974*J2974*(1-K2974)</f>
        <v/>
      </c>
      <c r="M2974">
        <f>VLOOKUP(F2974,Products!A:D,4,FALSE)*I2974</f>
        <v/>
      </c>
      <c r="N2974">
        <f>L2974-M2974</f>
        <v/>
      </c>
    </row>
    <row r="2975">
      <c r="A2975" t="inlineStr">
        <is>
          <t>T1002973</t>
        </is>
      </c>
      <c r="B2975" t="inlineStr">
        <is>
          <t>2025-01-11</t>
        </is>
      </c>
      <c r="C2975" t="inlineStr">
        <is>
          <t>S013</t>
        </is>
      </c>
      <c r="D2975" t="inlineStr">
        <is>
          <t>Store_013</t>
        </is>
      </c>
      <c r="E2975" t="inlineStr">
        <is>
          <t>North</t>
        </is>
      </c>
      <c r="F2975" t="inlineStr">
        <is>
          <t>P0111</t>
        </is>
      </c>
      <c r="G2975" t="inlineStr">
        <is>
          <t>Prod_0111</t>
        </is>
      </c>
      <c r="H2975" t="inlineStr">
        <is>
          <t>Clothing</t>
        </is>
      </c>
      <c r="I2975" t="n">
        <v>9</v>
      </c>
      <c r="J2975" t="n">
        <v>530.8</v>
      </c>
      <c r="K2975" t="n">
        <v>0</v>
      </c>
      <c r="L2975">
        <f>I2975*J2975*(1-K2975)</f>
        <v/>
      </c>
      <c r="M2975">
        <f>VLOOKUP(F2975,Products!A:D,4,FALSE)*I2975</f>
        <v/>
      </c>
      <c r="N2975">
        <f>L2975-M2975</f>
        <v/>
      </c>
    </row>
    <row r="2976">
      <c r="A2976" t="inlineStr">
        <is>
          <t>T1002974</t>
        </is>
      </c>
      <c r="B2976" t="inlineStr">
        <is>
          <t>2023-01-31</t>
        </is>
      </c>
      <c r="C2976" t="inlineStr">
        <is>
          <t>S042</t>
        </is>
      </c>
      <c r="D2976" t="inlineStr">
        <is>
          <t>Store_042</t>
        </is>
      </c>
      <c r="E2976" t="inlineStr">
        <is>
          <t>Central</t>
        </is>
      </c>
      <c r="F2976" t="inlineStr">
        <is>
          <t>P0074</t>
        </is>
      </c>
      <c r="G2976" t="inlineStr">
        <is>
          <t>Prod_0074</t>
        </is>
      </c>
      <c r="H2976" t="inlineStr">
        <is>
          <t>Food</t>
        </is>
      </c>
      <c r="I2976" t="n">
        <v>2</v>
      </c>
      <c r="J2976" t="n">
        <v>970.3200000000001</v>
      </c>
      <c r="K2976" t="n">
        <v>0</v>
      </c>
      <c r="L2976">
        <f>I2976*J2976*(1-K2976)</f>
        <v/>
      </c>
      <c r="M2976">
        <f>VLOOKUP(F2976,Products!A:D,4,FALSE)*I2976</f>
        <v/>
      </c>
      <c r="N2976">
        <f>L2976-M2976</f>
        <v/>
      </c>
    </row>
    <row r="2977">
      <c r="A2977" t="inlineStr">
        <is>
          <t>T1002975</t>
        </is>
      </c>
      <c r="B2977" t="inlineStr">
        <is>
          <t>2025-05-01</t>
        </is>
      </c>
      <c r="C2977" t="inlineStr">
        <is>
          <t>S037</t>
        </is>
      </c>
      <c r="D2977" t="inlineStr">
        <is>
          <t>Store_037</t>
        </is>
      </c>
      <c r="E2977" t="inlineStr">
        <is>
          <t>East</t>
        </is>
      </c>
      <c r="F2977" t="inlineStr">
        <is>
          <t>P0079</t>
        </is>
      </c>
      <c r="G2977" t="inlineStr">
        <is>
          <t>Prod_0079</t>
        </is>
      </c>
      <c r="H2977" t="inlineStr">
        <is>
          <t>Food</t>
        </is>
      </c>
      <c r="I2977" t="n">
        <v>7</v>
      </c>
      <c r="J2977" t="n">
        <v>802.5700000000001</v>
      </c>
      <c r="K2977" t="n">
        <v>0.15</v>
      </c>
      <c r="L2977">
        <f>I2977*J2977*(1-K2977)</f>
        <v/>
      </c>
      <c r="M2977">
        <f>VLOOKUP(F2977,Products!A:D,4,FALSE)*I2977</f>
        <v/>
      </c>
      <c r="N2977">
        <f>L2977-M2977</f>
        <v/>
      </c>
    </row>
    <row r="2978">
      <c r="A2978" t="inlineStr">
        <is>
          <t>T1002976</t>
        </is>
      </c>
      <c r="B2978" t="inlineStr">
        <is>
          <t>2024-01-16</t>
        </is>
      </c>
      <c r="C2978" t="inlineStr">
        <is>
          <t>S031</t>
        </is>
      </c>
      <c r="D2978" t="inlineStr">
        <is>
          <t>Store_031</t>
        </is>
      </c>
      <c r="E2978" t="inlineStr">
        <is>
          <t>Central</t>
        </is>
      </c>
      <c r="F2978" t="inlineStr">
        <is>
          <t>P0055</t>
        </is>
      </c>
      <c r="G2978" t="inlineStr">
        <is>
          <t>Prod_0055</t>
        </is>
      </c>
      <c r="H2978" t="inlineStr">
        <is>
          <t>Beverages</t>
        </is>
      </c>
      <c r="I2978" t="n">
        <v>9</v>
      </c>
      <c r="J2978" t="n">
        <v>149.33</v>
      </c>
      <c r="K2978" t="n">
        <v>0.05</v>
      </c>
      <c r="L2978">
        <f>I2978*J2978*(1-K2978)</f>
        <v/>
      </c>
      <c r="M2978">
        <f>VLOOKUP(F2978,Products!A:D,4,FALSE)*I2978</f>
        <v/>
      </c>
      <c r="N2978">
        <f>L2978-M2978</f>
        <v/>
      </c>
    </row>
    <row r="2979">
      <c r="A2979" t="inlineStr">
        <is>
          <t>T1002977</t>
        </is>
      </c>
      <c r="B2979" t="inlineStr">
        <is>
          <t>2024-08-03</t>
        </is>
      </c>
      <c r="C2979" t="inlineStr">
        <is>
          <t>S039</t>
        </is>
      </c>
      <c r="D2979" t="inlineStr">
        <is>
          <t>Store_039</t>
        </is>
      </c>
      <c r="E2979" t="inlineStr">
        <is>
          <t>North</t>
        </is>
      </c>
      <c r="F2979" t="inlineStr">
        <is>
          <t>P0096</t>
        </is>
      </c>
      <c r="G2979" t="inlineStr">
        <is>
          <t>Prod_0096</t>
        </is>
      </c>
      <c r="H2979" t="inlineStr">
        <is>
          <t>Beverages</t>
        </is>
      </c>
      <c r="I2979" t="n">
        <v>2</v>
      </c>
      <c r="J2979" t="n">
        <v>564.67</v>
      </c>
      <c r="K2979" t="n">
        <v>0.1</v>
      </c>
      <c r="L2979">
        <f>I2979*J2979*(1-K2979)</f>
        <v/>
      </c>
      <c r="M2979">
        <f>VLOOKUP(F2979,Products!A:D,4,FALSE)*I2979</f>
        <v/>
      </c>
      <c r="N2979">
        <f>L2979-M2979</f>
        <v/>
      </c>
    </row>
    <row r="2980">
      <c r="A2980" t="inlineStr">
        <is>
          <t>T1002978</t>
        </is>
      </c>
      <c r="B2980" t="inlineStr">
        <is>
          <t>2024-10-05</t>
        </is>
      </c>
      <c r="C2980" t="inlineStr">
        <is>
          <t>S007</t>
        </is>
      </c>
      <c r="D2980" t="inlineStr">
        <is>
          <t>Store_007</t>
        </is>
      </c>
      <c r="E2980" t="inlineStr">
        <is>
          <t>East</t>
        </is>
      </c>
      <c r="F2980" t="inlineStr">
        <is>
          <t>P0062</t>
        </is>
      </c>
      <c r="G2980" t="inlineStr">
        <is>
          <t>Prod_0062</t>
        </is>
      </c>
      <c r="H2980" t="inlineStr">
        <is>
          <t>Beverages</t>
        </is>
      </c>
      <c r="I2980" t="n">
        <v>2</v>
      </c>
      <c r="J2980" t="n">
        <v>529.51</v>
      </c>
      <c r="K2980" t="n">
        <v>0.05</v>
      </c>
      <c r="L2980">
        <f>I2980*J2980*(1-K2980)</f>
        <v/>
      </c>
      <c r="M2980">
        <f>VLOOKUP(F2980,Products!A:D,4,FALSE)*I2980</f>
        <v/>
      </c>
      <c r="N2980">
        <f>L2980-M2980</f>
        <v/>
      </c>
    </row>
    <row r="2981">
      <c r="A2981" t="inlineStr">
        <is>
          <t>T1002979</t>
        </is>
      </c>
      <c r="B2981" t="inlineStr">
        <is>
          <t>2024-09-17</t>
        </is>
      </c>
      <c r="C2981" t="inlineStr">
        <is>
          <t>S026</t>
        </is>
      </c>
      <c r="D2981" t="inlineStr">
        <is>
          <t>Store_026</t>
        </is>
      </c>
      <c r="E2981" t="inlineStr">
        <is>
          <t>North</t>
        </is>
      </c>
      <c r="F2981" t="inlineStr">
        <is>
          <t>P0189</t>
        </is>
      </c>
      <c r="G2981" t="inlineStr">
        <is>
          <t>Prod_0189</t>
        </is>
      </c>
      <c r="H2981" t="inlineStr">
        <is>
          <t>Food</t>
        </is>
      </c>
      <c r="I2981" t="n">
        <v>2</v>
      </c>
      <c r="J2981" t="n">
        <v>961.34</v>
      </c>
      <c r="K2981" t="n">
        <v>0</v>
      </c>
      <c r="L2981">
        <f>I2981*J2981*(1-K2981)</f>
        <v/>
      </c>
      <c r="M2981">
        <f>VLOOKUP(F2981,Products!A:D,4,FALSE)*I2981</f>
        <v/>
      </c>
      <c r="N2981">
        <f>L2981-M2981</f>
        <v/>
      </c>
    </row>
    <row r="2982">
      <c r="A2982" t="inlineStr">
        <is>
          <t>T1002980</t>
        </is>
      </c>
      <c r="B2982" t="inlineStr">
        <is>
          <t>2024-07-29</t>
        </is>
      </c>
      <c r="C2982" t="inlineStr">
        <is>
          <t>S025</t>
        </is>
      </c>
      <c r="D2982" t="inlineStr">
        <is>
          <t>Store_025</t>
        </is>
      </c>
      <c r="E2982" t="inlineStr">
        <is>
          <t>Central</t>
        </is>
      </c>
      <c r="F2982" t="inlineStr">
        <is>
          <t>P0078</t>
        </is>
      </c>
      <c r="G2982" t="inlineStr">
        <is>
          <t>Prod_0078</t>
        </is>
      </c>
      <c r="H2982" t="inlineStr">
        <is>
          <t>Electronics</t>
        </is>
      </c>
      <c r="I2982" t="n">
        <v>2</v>
      </c>
      <c r="J2982" t="n">
        <v>529.26</v>
      </c>
      <c r="K2982" t="n">
        <v>0</v>
      </c>
      <c r="L2982">
        <f>I2982*J2982*(1-K2982)</f>
        <v/>
      </c>
      <c r="M2982">
        <f>VLOOKUP(F2982,Products!A:D,4,FALSE)*I2982</f>
        <v/>
      </c>
      <c r="N2982">
        <f>L2982-M2982</f>
        <v/>
      </c>
    </row>
    <row r="2983">
      <c r="A2983" t="inlineStr">
        <is>
          <t>T1002981</t>
        </is>
      </c>
      <c r="B2983" t="inlineStr">
        <is>
          <t>2024-09-13</t>
        </is>
      </c>
      <c r="C2983" t="inlineStr">
        <is>
          <t>S015</t>
        </is>
      </c>
      <c r="D2983" t="inlineStr">
        <is>
          <t>Store_015</t>
        </is>
      </c>
      <c r="E2983" t="inlineStr">
        <is>
          <t>North</t>
        </is>
      </c>
      <c r="F2983" t="inlineStr">
        <is>
          <t>P0186</t>
        </is>
      </c>
      <c r="G2983" t="inlineStr">
        <is>
          <t>Prod_0186</t>
        </is>
      </c>
      <c r="H2983" t="inlineStr">
        <is>
          <t>Household</t>
        </is>
      </c>
      <c r="I2983" t="n">
        <v>5</v>
      </c>
      <c r="J2983" t="n">
        <v>610.6799999999999</v>
      </c>
      <c r="K2983" t="n">
        <v>0.2</v>
      </c>
      <c r="L2983">
        <f>I2983*J2983*(1-K2983)</f>
        <v/>
      </c>
      <c r="M2983">
        <f>VLOOKUP(F2983,Products!A:D,4,FALSE)*I2983</f>
        <v/>
      </c>
      <c r="N2983">
        <f>L2983-M2983</f>
        <v/>
      </c>
    </row>
    <row r="2984">
      <c r="A2984" t="inlineStr">
        <is>
          <t>T1002982</t>
        </is>
      </c>
      <c r="B2984" t="inlineStr">
        <is>
          <t>2025-08-14</t>
        </is>
      </c>
      <c r="C2984" t="inlineStr">
        <is>
          <t>S018</t>
        </is>
      </c>
      <c r="D2984" t="inlineStr">
        <is>
          <t>Store_018</t>
        </is>
      </c>
      <c r="E2984" t="inlineStr">
        <is>
          <t>South</t>
        </is>
      </c>
      <c r="F2984" t="inlineStr">
        <is>
          <t>P0136</t>
        </is>
      </c>
      <c r="G2984" t="inlineStr">
        <is>
          <t>Prod_0136</t>
        </is>
      </c>
      <c r="H2984" t="inlineStr">
        <is>
          <t>Beverages</t>
        </is>
      </c>
      <c r="I2984" t="n">
        <v>2</v>
      </c>
      <c r="J2984" t="n">
        <v>164.25</v>
      </c>
      <c r="K2984" t="n">
        <v>0</v>
      </c>
      <c r="L2984">
        <f>I2984*J2984*(1-K2984)</f>
        <v/>
      </c>
      <c r="M2984">
        <f>VLOOKUP(F2984,Products!A:D,4,FALSE)*I2984</f>
        <v/>
      </c>
      <c r="N2984">
        <f>L2984-M2984</f>
        <v/>
      </c>
    </row>
    <row r="2985">
      <c r="A2985" t="inlineStr">
        <is>
          <t>T1002983</t>
        </is>
      </c>
      <c r="B2985" t="inlineStr">
        <is>
          <t>2023-07-26</t>
        </is>
      </c>
      <c r="C2985" t="inlineStr">
        <is>
          <t>S043</t>
        </is>
      </c>
      <c r="D2985" t="inlineStr">
        <is>
          <t>Store_043</t>
        </is>
      </c>
      <c r="E2985" t="inlineStr">
        <is>
          <t>East</t>
        </is>
      </c>
      <c r="F2985" t="inlineStr">
        <is>
          <t>P0097</t>
        </is>
      </c>
      <c r="G2985" t="inlineStr">
        <is>
          <t>Prod_0097</t>
        </is>
      </c>
      <c r="H2985" t="inlineStr">
        <is>
          <t>Clothing</t>
        </is>
      </c>
      <c r="I2985" t="n">
        <v>6</v>
      </c>
      <c r="J2985" t="n">
        <v>278.43</v>
      </c>
      <c r="K2985" t="n">
        <v>0</v>
      </c>
      <c r="L2985">
        <f>I2985*J2985*(1-K2985)</f>
        <v/>
      </c>
      <c r="M2985">
        <f>VLOOKUP(F2985,Products!A:D,4,FALSE)*I2985</f>
        <v/>
      </c>
      <c r="N2985">
        <f>L2985-M2985</f>
        <v/>
      </c>
    </row>
    <row r="2986">
      <c r="A2986" t="inlineStr">
        <is>
          <t>T1002984</t>
        </is>
      </c>
      <c r="B2986" t="inlineStr">
        <is>
          <t>2023-09-01</t>
        </is>
      </c>
      <c r="C2986" t="inlineStr">
        <is>
          <t>S011</t>
        </is>
      </c>
      <c r="D2986" t="inlineStr">
        <is>
          <t>Store_011</t>
        </is>
      </c>
      <c r="E2986" t="inlineStr">
        <is>
          <t>South</t>
        </is>
      </c>
      <c r="F2986" t="inlineStr">
        <is>
          <t>P0033</t>
        </is>
      </c>
      <c r="G2986" t="inlineStr">
        <is>
          <t>Prod_0033</t>
        </is>
      </c>
      <c r="H2986" t="inlineStr">
        <is>
          <t>Food</t>
        </is>
      </c>
      <c r="I2986" t="n">
        <v>7</v>
      </c>
      <c r="J2986" t="n">
        <v>406.44</v>
      </c>
      <c r="K2986" t="n">
        <v>0</v>
      </c>
      <c r="L2986">
        <f>I2986*J2986*(1-K2986)</f>
        <v/>
      </c>
      <c r="M2986">
        <f>VLOOKUP(F2986,Products!A:D,4,FALSE)*I2986</f>
        <v/>
      </c>
      <c r="N2986">
        <f>L2986-M2986</f>
        <v/>
      </c>
    </row>
    <row r="2987">
      <c r="A2987" t="inlineStr">
        <is>
          <t>T1002985</t>
        </is>
      </c>
      <c r="B2987" t="inlineStr">
        <is>
          <t>2025-06-23</t>
        </is>
      </c>
      <c r="C2987" t="inlineStr">
        <is>
          <t>S044</t>
        </is>
      </c>
      <c r="D2987" t="inlineStr">
        <is>
          <t>Store_044</t>
        </is>
      </c>
      <c r="E2987" t="inlineStr">
        <is>
          <t>North</t>
        </is>
      </c>
      <c r="F2987" t="inlineStr">
        <is>
          <t>P0173</t>
        </is>
      </c>
      <c r="G2987" t="inlineStr">
        <is>
          <t>Prod_0173</t>
        </is>
      </c>
      <c r="H2987" t="inlineStr">
        <is>
          <t>Toys</t>
        </is>
      </c>
      <c r="I2987" t="n">
        <v>7</v>
      </c>
      <c r="J2987" t="n">
        <v>1034.5</v>
      </c>
      <c r="K2987" t="n">
        <v>0.05</v>
      </c>
      <c r="L2987">
        <f>I2987*J2987*(1-K2987)</f>
        <v/>
      </c>
      <c r="M2987">
        <f>VLOOKUP(F2987,Products!A:D,4,FALSE)*I2987</f>
        <v/>
      </c>
      <c r="N2987">
        <f>L2987-M2987</f>
        <v/>
      </c>
    </row>
    <row r="2988">
      <c r="A2988" t="inlineStr">
        <is>
          <t>T1002986</t>
        </is>
      </c>
      <c r="B2988" t="inlineStr">
        <is>
          <t>2023-07-01</t>
        </is>
      </c>
      <c r="C2988" t="inlineStr">
        <is>
          <t>S005</t>
        </is>
      </c>
      <c r="D2988" t="inlineStr">
        <is>
          <t>Store_005</t>
        </is>
      </c>
      <c r="E2988" t="inlineStr">
        <is>
          <t>Central</t>
        </is>
      </c>
      <c r="F2988" t="inlineStr">
        <is>
          <t>P0176</t>
        </is>
      </c>
      <c r="G2988" t="inlineStr">
        <is>
          <t>Prod_0176</t>
        </is>
      </c>
      <c r="H2988" t="inlineStr">
        <is>
          <t>Food</t>
        </is>
      </c>
      <c r="I2988" t="n">
        <v>8</v>
      </c>
      <c r="J2988" t="n">
        <v>603.01</v>
      </c>
      <c r="K2988" t="n">
        <v>0</v>
      </c>
      <c r="L2988">
        <f>I2988*J2988*(1-K2988)</f>
        <v/>
      </c>
      <c r="M2988">
        <f>VLOOKUP(F2988,Products!A:D,4,FALSE)*I2988</f>
        <v/>
      </c>
      <c r="N2988">
        <f>L2988-M2988</f>
        <v/>
      </c>
    </row>
    <row r="2989">
      <c r="A2989" t="inlineStr">
        <is>
          <t>T1002987</t>
        </is>
      </c>
      <c r="B2989" t="inlineStr">
        <is>
          <t>2023-12-15</t>
        </is>
      </c>
      <c r="C2989" t="inlineStr">
        <is>
          <t>S042</t>
        </is>
      </c>
      <c r="D2989" t="inlineStr">
        <is>
          <t>Store_042</t>
        </is>
      </c>
      <c r="E2989" t="inlineStr">
        <is>
          <t>Central</t>
        </is>
      </c>
      <c r="F2989" t="inlineStr">
        <is>
          <t>P0065</t>
        </is>
      </c>
      <c r="G2989" t="inlineStr">
        <is>
          <t>Prod_0065</t>
        </is>
      </c>
      <c r="H2989" t="inlineStr">
        <is>
          <t>Beverages</t>
        </is>
      </c>
      <c r="I2989" t="n">
        <v>3</v>
      </c>
      <c r="J2989" t="n">
        <v>170.38</v>
      </c>
      <c r="K2989" t="n">
        <v>0</v>
      </c>
      <c r="L2989">
        <f>I2989*J2989*(1-K2989)</f>
        <v/>
      </c>
      <c r="M2989">
        <f>VLOOKUP(F2989,Products!A:D,4,FALSE)*I2989</f>
        <v/>
      </c>
      <c r="N2989">
        <f>L2989-M2989</f>
        <v/>
      </c>
    </row>
    <row r="2990">
      <c r="A2990" t="inlineStr">
        <is>
          <t>T1002988</t>
        </is>
      </c>
      <c r="B2990" t="inlineStr">
        <is>
          <t>2024-05-22</t>
        </is>
      </c>
      <c r="C2990" t="inlineStr">
        <is>
          <t>S013</t>
        </is>
      </c>
      <c r="D2990" t="inlineStr">
        <is>
          <t>Store_013</t>
        </is>
      </c>
      <c r="E2990" t="inlineStr">
        <is>
          <t>North</t>
        </is>
      </c>
      <c r="F2990" t="inlineStr">
        <is>
          <t>P0035</t>
        </is>
      </c>
      <c r="G2990" t="inlineStr">
        <is>
          <t>Prod_0035</t>
        </is>
      </c>
      <c r="H2990" t="inlineStr">
        <is>
          <t>Beverages</t>
        </is>
      </c>
      <c r="I2990" t="n">
        <v>1</v>
      </c>
      <c r="J2990" t="n">
        <v>105.43</v>
      </c>
      <c r="K2990" t="n">
        <v>0.2</v>
      </c>
      <c r="L2990">
        <f>I2990*J2990*(1-K2990)</f>
        <v/>
      </c>
      <c r="M2990">
        <f>VLOOKUP(F2990,Products!A:D,4,FALSE)*I2990</f>
        <v/>
      </c>
      <c r="N2990">
        <f>L2990-M2990</f>
        <v/>
      </c>
    </row>
    <row r="2991">
      <c r="A2991" t="inlineStr">
        <is>
          <t>T1002989</t>
        </is>
      </c>
      <c r="B2991" t="inlineStr">
        <is>
          <t>2023-11-14</t>
        </is>
      </c>
      <c r="C2991" t="inlineStr">
        <is>
          <t>S046</t>
        </is>
      </c>
      <c r="D2991" t="inlineStr">
        <is>
          <t>Store_046</t>
        </is>
      </c>
      <c r="E2991" t="inlineStr">
        <is>
          <t>South</t>
        </is>
      </c>
      <c r="F2991" t="inlineStr">
        <is>
          <t>P0030</t>
        </is>
      </c>
      <c r="G2991" t="inlineStr">
        <is>
          <t>Prod_0030</t>
        </is>
      </c>
      <c r="H2991" t="inlineStr">
        <is>
          <t>Household</t>
        </is>
      </c>
      <c r="I2991" t="n">
        <v>4</v>
      </c>
      <c r="J2991" t="n">
        <v>765.13</v>
      </c>
      <c r="K2991" t="n">
        <v>0</v>
      </c>
      <c r="L2991">
        <f>I2991*J2991*(1-K2991)</f>
        <v/>
      </c>
      <c r="M2991">
        <f>VLOOKUP(F2991,Products!A:D,4,FALSE)*I2991</f>
        <v/>
      </c>
      <c r="N2991">
        <f>L2991-M2991</f>
        <v/>
      </c>
    </row>
    <row r="2992">
      <c r="A2992" t="inlineStr">
        <is>
          <t>T1002990</t>
        </is>
      </c>
      <c r="B2992" t="inlineStr">
        <is>
          <t>2023-10-11</t>
        </is>
      </c>
      <c r="C2992" t="inlineStr">
        <is>
          <t>S014</t>
        </is>
      </c>
      <c r="D2992" t="inlineStr">
        <is>
          <t>Store_014</t>
        </is>
      </c>
      <c r="E2992" t="inlineStr">
        <is>
          <t>West</t>
        </is>
      </c>
      <c r="F2992" t="inlineStr">
        <is>
          <t>P0184</t>
        </is>
      </c>
      <c r="G2992" t="inlineStr">
        <is>
          <t>Prod_0184</t>
        </is>
      </c>
      <c r="H2992" t="inlineStr">
        <is>
          <t>Beverages</t>
        </is>
      </c>
      <c r="I2992" t="n">
        <v>1</v>
      </c>
      <c r="J2992" t="n">
        <v>579.05</v>
      </c>
      <c r="K2992" t="n">
        <v>0</v>
      </c>
      <c r="L2992">
        <f>I2992*J2992*(1-K2992)</f>
        <v/>
      </c>
      <c r="M2992">
        <f>VLOOKUP(F2992,Products!A:D,4,FALSE)*I2992</f>
        <v/>
      </c>
      <c r="N2992">
        <f>L2992-M2992</f>
        <v/>
      </c>
    </row>
    <row r="2993">
      <c r="A2993" t="inlineStr">
        <is>
          <t>T1002991</t>
        </is>
      </c>
      <c r="B2993" t="inlineStr">
        <is>
          <t>2024-02-23</t>
        </is>
      </c>
      <c r="C2993" t="inlineStr">
        <is>
          <t>S033</t>
        </is>
      </c>
      <c r="D2993" t="inlineStr">
        <is>
          <t>Store_033</t>
        </is>
      </c>
      <c r="E2993" t="inlineStr">
        <is>
          <t>North</t>
        </is>
      </c>
      <c r="F2993" t="inlineStr">
        <is>
          <t>P0117</t>
        </is>
      </c>
      <c r="G2993" t="inlineStr">
        <is>
          <t>Prod_0117</t>
        </is>
      </c>
      <c r="H2993" t="inlineStr">
        <is>
          <t>Electronics</t>
        </is>
      </c>
      <c r="I2993" t="n">
        <v>6</v>
      </c>
      <c r="J2993" t="n">
        <v>412.44</v>
      </c>
      <c r="K2993" t="n">
        <v>0.05</v>
      </c>
      <c r="L2993">
        <f>I2993*J2993*(1-K2993)</f>
        <v/>
      </c>
      <c r="M2993">
        <f>VLOOKUP(F2993,Products!A:D,4,FALSE)*I2993</f>
        <v/>
      </c>
      <c r="N2993">
        <f>L2993-M2993</f>
        <v/>
      </c>
    </row>
    <row r="2994">
      <c r="A2994" t="inlineStr">
        <is>
          <t>T1002992</t>
        </is>
      </c>
      <c r="B2994" t="inlineStr">
        <is>
          <t>2023-07-08</t>
        </is>
      </c>
      <c r="C2994" t="inlineStr">
        <is>
          <t>S050</t>
        </is>
      </c>
      <c r="D2994" t="inlineStr">
        <is>
          <t>Store_050</t>
        </is>
      </c>
      <c r="E2994" t="inlineStr">
        <is>
          <t>South</t>
        </is>
      </c>
      <c r="F2994" t="inlineStr">
        <is>
          <t>P0075</t>
        </is>
      </c>
      <c r="G2994" t="inlineStr">
        <is>
          <t>Prod_0075</t>
        </is>
      </c>
      <c r="H2994" t="inlineStr">
        <is>
          <t>Beverages</t>
        </is>
      </c>
      <c r="I2994" t="n">
        <v>9</v>
      </c>
      <c r="J2994" t="n">
        <v>821.12</v>
      </c>
      <c r="K2994" t="n">
        <v>0</v>
      </c>
      <c r="L2994">
        <f>I2994*J2994*(1-K2994)</f>
        <v/>
      </c>
      <c r="M2994">
        <f>VLOOKUP(F2994,Products!A:D,4,FALSE)*I2994</f>
        <v/>
      </c>
      <c r="N2994">
        <f>L2994-M2994</f>
        <v/>
      </c>
    </row>
    <row r="2995">
      <c r="A2995" t="inlineStr">
        <is>
          <t>T1002993</t>
        </is>
      </c>
      <c r="B2995" t="inlineStr">
        <is>
          <t>2025-04-23</t>
        </is>
      </c>
      <c r="C2995" t="inlineStr">
        <is>
          <t>S010</t>
        </is>
      </c>
      <c r="D2995" t="inlineStr">
        <is>
          <t>Store_010</t>
        </is>
      </c>
      <c r="E2995" t="inlineStr">
        <is>
          <t>North</t>
        </is>
      </c>
      <c r="F2995" t="inlineStr">
        <is>
          <t>P0071</t>
        </is>
      </c>
      <c r="G2995" t="inlineStr">
        <is>
          <t>Prod_0071</t>
        </is>
      </c>
      <c r="H2995" t="inlineStr">
        <is>
          <t>Beverages</t>
        </is>
      </c>
      <c r="I2995" t="n">
        <v>7</v>
      </c>
      <c r="J2995" t="n">
        <v>554.42</v>
      </c>
      <c r="K2995" t="n">
        <v>0.15</v>
      </c>
      <c r="L2995">
        <f>I2995*J2995*(1-K2995)</f>
        <v/>
      </c>
      <c r="M2995">
        <f>VLOOKUP(F2995,Products!A:D,4,FALSE)*I2995</f>
        <v/>
      </c>
      <c r="N2995">
        <f>L2995-M2995</f>
        <v/>
      </c>
    </row>
    <row r="2996">
      <c r="A2996" t="inlineStr">
        <is>
          <t>T1002994</t>
        </is>
      </c>
      <c r="B2996" t="inlineStr">
        <is>
          <t>2023-01-10</t>
        </is>
      </c>
      <c r="C2996" t="inlineStr">
        <is>
          <t>S012</t>
        </is>
      </c>
      <c r="D2996" t="inlineStr">
        <is>
          <t>Store_012</t>
        </is>
      </c>
      <c r="E2996" t="inlineStr">
        <is>
          <t>South</t>
        </is>
      </c>
      <c r="F2996" t="inlineStr">
        <is>
          <t>P0074</t>
        </is>
      </c>
      <c r="G2996" t="inlineStr">
        <is>
          <t>Prod_0074</t>
        </is>
      </c>
      <c r="H2996" t="inlineStr">
        <is>
          <t>Food</t>
        </is>
      </c>
      <c r="I2996" t="n">
        <v>2</v>
      </c>
      <c r="J2996" t="n">
        <v>893.9299999999999</v>
      </c>
      <c r="K2996" t="n">
        <v>0</v>
      </c>
      <c r="L2996">
        <f>I2996*J2996*(1-K2996)</f>
        <v/>
      </c>
      <c r="M2996">
        <f>VLOOKUP(F2996,Products!A:D,4,FALSE)*I2996</f>
        <v/>
      </c>
      <c r="N2996">
        <f>L2996-M2996</f>
        <v/>
      </c>
    </row>
    <row r="2997">
      <c r="A2997" t="inlineStr">
        <is>
          <t>T1002995</t>
        </is>
      </c>
      <c r="B2997" t="inlineStr">
        <is>
          <t>2023-03-01</t>
        </is>
      </c>
      <c r="C2997" t="inlineStr">
        <is>
          <t>S040</t>
        </is>
      </c>
      <c r="D2997" t="inlineStr">
        <is>
          <t>Store_040</t>
        </is>
      </c>
      <c r="E2997" t="inlineStr">
        <is>
          <t>Central</t>
        </is>
      </c>
      <c r="F2997" t="inlineStr">
        <is>
          <t>P0098</t>
        </is>
      </c>
      <c r="G2997" t="inlineStr">
        <is>
          <t>Prod_0098</t>
        </is>
      </c>
      <c r="H2997" t="inlineStr">
        <is>
          <t>Clothing</t>
        </is>
      </c>
      <c r="I2997" t="n">
        <v>8</v>
      </c>
      <c r="J2997" t="n">
        <v>488.01</v>
      </c>
      <c r="K2997" t="n">
        <v>0.1</v>
      </c>
      <c r="L2997">
        <f>I2997*J2997*(1-K2997)</f>
        <v/>
      </c>
      <c r="M2997">
        <f>VLOOKUP(F2997,Products!A:D,4,FALSE)*I2997</f>
        <v/>
      </c>
      <c r="N2997">
        <f>L2997-M2997</f>
        <v/>
      </c>
    </row>
    <row r="2998">
      <c r="A2998" t="inlineStr">
        <is>
          <t>T1002996</t>
        </is>
      </c>
      <c r="B2998" t="inlineStr">
        <is>
          <t>2024-08-27</t>
        </is>
      </c>
      <c r="C2998" t="inlineStr">
        <is>
          <t>S023</t>
        </is>
      </c>
      <c r="D2998" t="inlineStr">
        <is>
          <t>Store_023</t>
        </is>
      </c>
      <c r="E2998" t="inlineStr">
        <is>
          <t>South</t>
        </is>
      </c>
      <c r="F2998" t="inlineStr">
        <is>
          <t>P0109</t>
        </is>
      </c>
      <c r="G2998" t="inlineStr">
        <is>
          <t>Prod_0109</t>
        </is>
      </c>
      <c r="H2998" t="inlineStr">
        <is>
          <t>Beverages</t>
        </is>
      </c>
      <c r="I2998" t="n">
        <v>7</v>
      </c>
      <c r="J2998" t="n">
        <v>806.27</v>
      </c>
      <c r="K2998" t="n">
        <v>0</v>
      </c>
      <c r="L2998">
        <f>I2998*J2998*(1-K2998)</f>
        <v/>
      </c>
      <c r="M2998">
        <f>VLOOKUP(F2998,Products!A:D,4,FALSE)*I2998</f>
        <v/>
      </c>
      <c r="N2998">
        <f>L2998-M2998</f>
        <v/>
      </c>
    </row>
    <row r="2999">
      <c r="A2999" t="inlineStr">
        <is>
          <t>T1002997</t>
        </is>
      </c>
      <c r="B2999" t="inlineStr">
        <is>
          <t>2025-03-26</t>
        </is>
      </c>
      <c r="C2999" t="inlineStr">
        <is>
          <t>S046</t>
        </is>
      </c>
      <c r="D2999" t="inlineStr">
        <is>
          <t>Store_046</t>
        </is>
      </c>
      <c r="E2999" t="inlineStr">
        <is>
          <t>South</t>
        </is>
      </c>
      <c r="F2999" t="inlineStr">
        <is>
          <t>P0143</t>
        </is>
      </c>
      <c r="G2999" t="inlineStr">
        <is>
          <t>Prod_0143</t>
        </is>
      </c>
      <c r="H2999" t="inlineStr">
        <is>
          <t>Electronics</t>
        </is>
      </c>
      <c r="I2999" t="n">
        <v>7</v>
      </c>
      <c r="J2999" t="n">
        <v>270.34</v>
      </c>
      <c r="K2999" t="n">
        <v>0</v>
      </c>
      <c r="L2999">
        <f>I2999*J2999*(1-K2999)</f>
        <v/>
      </c>
      <c r="M2999">
        <f>VLOOKUP(F2999,Products!A:D,4,FALSE)*I2999</f>
        <v/>
      </c>
      <c r="N2999">
        <f>L2999-M2999</f>
        <v/>
      </c>
    </row>
    <row r="3000">
      <c r="A3000" t="inlineStr">
        <is>
          <t>T1002998</t>
        </is>
      </c>
      <c r="B3000" t="inlineStr">
        <is>
          <t>2025-03-31</t>
        </is>
      </c>
      <c r="C3000" t="inlineStr">
        <is>
          <t>S019</t>
        </is>
      </c>
      <c r="D3000" t="inlineStr">
        <is>
          <t>Store_019</t>
        </is>
      </c>
      <c r="E3000" t="inlineStr">
        <is>
          <t>East</t>
        </is>
      </c>
      <c r="F3000" t="inlineStr">
        <is>
          <t>P0017</t>
        </is>
      </c>
      <c r="G3000" t="inlineStr">
        <is>
          <t>Prod_0017</t>
        </is>
      </c>
      <c r="H3000" t="inlineStr">
        <is>
          <t>Food</t>
        </is>
      </c>
      <c r="I3000" t="n">
        <v>1</v>
      </c>
      <c r="J3000" t="n">
        <v>657.63</v>
      </c>
      <c r="K3000" t="n">
        <v>0</v>
      </c>
      <c r="L3000">
        <f>I3000*J3000*(1-K3000)</f>
        <v/>
      </c>
      <c r="M3000">
        <f>VLOOKUP(F3000,Products!A:D,4,FALSE)*I3000</f>
        <v/>
      </c>
      <c r="N3000">
        <f>L3000-M3000</f>
        <v/>
      </c>
    </row>
    <row r="3001">
      <c r="A3001" t="inlineStr">
        <is>
          <t>T1002999</t>
        </is>
      </c>
      <c r="B3001" t="inlineStr">
        <is>
          <t>2023-09-23</t>
        </is>
      </c>
      <c r="C3001" t="inlineStr">
        <is>
          <t>S001</t>
        </is>
      </c>
      <c r="D3001" t="inlineStr">
        <is>
          <t>Store_001</t>
        </is>
      </c>
      <c r="E3001" t="inlineStr">
        <is>
          <t>West</t>
        </is>
      </c>
      <c r="F3001" t="inlineStr">
        <is>
          <t>P0060</t>
        </is>
      </c>
      <c r="G3001" t="inlineStr">
        <is>
          <t>Prod_0060</t>
        </is>
      </c>
      <c r="H3001" t="inlineStr">
        <is>
          <t>Toys</t>
        </is>
      </c>
      <c r="I3001" t="n">
        <v>6</v>
      </c>
      <c r="J3001" t="n">
        <v>113.71</v>
      </c>
      <c r="K3001" t="n">
        <v>0</v>
      </c>
      <c r="L3001">
        <f>I3001*J3001*(1-K3001)</f>
        <v/>
      </c>
      <c r="M3001">
        <f>VLOOKUP(F3001,Products!A:D,4,FALSE)*I3001</f>
        <v/>
      </c>
      <c r="N3001">
        <f>L3001-M3001</f>
        <v/>
      </c>
    </row>
    <row r="3002">
      <c r="A3002" t="inlineStr">
        <is>
          <t>T1003000</t>
        </is>
      </c>
      <c r="B3002" t="inlineStr">
        <is>
          <t>2025-07-26</t>
        </is>
      </c>
      <c r="C3002" t="inlineStr">
        <is>
          <t>S034</t>
        </is>
      </c>
      <c r="D3002" t="inlineStr">
        <is>
          <t>Store_034</t>
        </is>
      </c>
      <c r="E3002" t="inlineStr">
        <is>
          <t>Central</t>
        </is>
      </c>
      <c r="F3002" t="inlineStr">
        <is>
          <t>P0088</t>
        </is>
      </c>
      <c r="G3002" t="inlineStr">
        <is>
          <t>Prod_0088</t>
        </is>
      </c>
      <c r="H3002" t="inlineStr">
        <is>
          <t>Toys</t>
        </is>
      </c>
      <c r="I3002" t="n">
        <v>9</v>
      </c>
      <c r="J3002" t="n">
        <v>614.48</v>
      </c>
      <c r="K3002" t="n">
        <v>0</v>
      </c>
      <c r="L3002">
        <f>I3002*J3002*(1-K3002)</f>
        <v/>
      </c>
      <c r="M3002">
        <f>VLOOKUP(F3002,Products!A:D,4,FALSE)*I3002</f>
        <v/>
      </c>
      <c r="N3002">
        <f>L3002-M3002</f>
        <v/>
      </c>
    </row>
    <row r="3003">
      <c r="A3003" t="inlineStr">
        <is>
          <t>T1003001</t>
        </is>
      </c>
      <c r="B3003" t="inlineStr">
        <is>
          <t>2025-06-18</t>
        </is>
      </c>
      <c r="C3003" t="inlineStr">
        <is>
          <t>S047</t>
        </is>
      </c>
      <c r="D3003" t="inlineStr">
        <is>
          <t>Store_047</t>
        </is>
      </c>
      <c r="E3003" t="inlineStr">
        <is>
          <t>North</t>
        </is>
      </c>
      <c r="F3003" t="inlineStr">
        <is>
          <t>P0124</t>
        </is>
      </c>
      <c r="G3003" t="inlineStr">
        <is>
          <t>Prod_0124</t>
        </is>
      </c>
      <c r="H3003" t="inlineStr">
        <is>
          <t>Beverages</t>
        </is>
      </c>
      <c r="I3003" t="n">
        <v>4</v>
      </c>
      <c r="J3003" t="n">
        <v>834.76</v>
      </c>
      <c r="K3003" t="n">
        <v>0.05</v>
      </c>
      <c r="L3003">
        <f>I3003*J3003*(1-K3003)</f>
        <v/>
      </c>
      <c r="M3003">
        <f>VLOOKUP(F3003,Products!A:D,4,FALSE)*I3003</f>
        <v/>
      </c>
      <c r="N3003">
        <f>L3003-M3003</f>
        <v/>
      </c>
    </row>
    <row r="3004">
      <c r="A3004" t="inlineStr">
        <is>
          <t>T1003002</t>
        </is>
      </c>
      <c r="B3004" t="inlineStr">
        <is>
          <t>2024-03-03</t>
        </is>
      </c>
      <c r="C3004" t="inlineStr">
        <is>
          <t>S027</t>
        </is>
      </c>
      <c r="D3004" t="inlineStr">
        <is>
          <t>Store_027</t>
        </is>
      </c>
      <c r="E3004" t="inlineStr">
        <is>
          <t>South</t>
        </is>
      </c>
      <c r="F3004" t="inlineStr">
        <is>
          <t>P0010</t>
        </is>
      </c>
      <c r="G3004" t="inlineStr">
        <is>
          <t>Prod_0010</t>
        </is>
      </c>
      <c r="H3004" t="inlineStr">
        <is>
          <t>Electronics</t>
        </is>
      </c>
      <c r="I3004" t="n">
        <v>6</v>
      </c>
      <c r="J3004" t="n">
        <v>726.33</v>
      </c>
      <c r="K3004" t="n">
        <v>0</v>
      </c>
      <c r="L3004">
        <f>I3004*J3004*(1-K3004)</f>
        <v/>
      </c>
      <c r="M3004">
        <f>VLOOKUP(F3004,Products!A:D,4,FALSE)*I3004</f>
        <v/>
      </c>
      <c r="N3004">
        <f>L3004-M3004</f>
        <v/>
      </c>
    </row>
    <row r="3005">
      <c r="A3005" t="inlineStr">
        <is>
          <t>T1003003</t>
        </is>
      </c>
      <c r="B3005" t="inlineStr">
        <is>
          <t>2024-05-25</t>
        </is>
      </c>
      <c r="C3005" t="inlineStr">
        <is>
          <t>S012</t>
        </is>
      </c>
      <c r="D3005" t="inlineStr">
        <is>
          <t>Store_012</t>
        </is>
      </c>
      <c r="E3005" t="inlineStr">
        <is>
          <t>South</t>
        </is>
      </c>
      <c r="F3005" t="inlineStr">
        <is>
          <t>P0029</t>
        </is>
      </c>
      <c r="G3005" t="inlineStr">
        <is>
          <t>Prod_0029</t>
        </is>
      </c>
      <c r="H3005" t="inlineStr">
        <is>
          <t>Clothing</t>
        </is>
      </c>
      <c r="I3005" t="n">
        <v>3</v>
      </c>
      <c r="J3005" t="n">
        <v>493.58</v>
      </c>
      <c r="K3005" t="n">
        <v>0.15</v>
      </c>
      <c r="L3005">
        <f>I3005*J3005*(1-K3005)</f>
        <v/>
      </c>
      <c r="M3005">
        <f>VLOOKUP(F3005,Products!A:D,4,FALSE)*I3005</f>
        <v/>
      </c>
      <c r="N3005">
        <f>L3005-M3005</f>
        <v/>
      </c>
    </row>
    <row r="3006">
      <c r="A3006" t="inlineStr">
        <is>
          <t>T1003004</t>
        </is>
      </c>
      <c r="B3006" t="inlineStr">
        <is>
          <t>2025-01-21</t>
        </is>
      </c>
      <c r="C3006" t="inlineStr">
        <is>
          <t>S011</t>
        </is>
      </c>
      <c r="D3006" t="inlineStr">
        <is>
          <t>Store_011</t>
        </is>
      </c>
      <c r="E3006" t="inlineStr">
        <is>
          <t>South</t>
        </is>
      </c>
      <c r="F3006" t="inlineStr">
        <is>
          <t>P0016</t>
        </is>
      </c>
      <c r="G3006" t="inlineStr">
        <is>
          <t>Prod_0016</t>
        </is>
      </c>
      <c r="H3006" t="inlineStr">
        <is>
          <t>Food</t>
        </is>
      </c>
      <c r="I3006" t="n">
        <v>7</v>
      </c>
      <c r="J3006" t="n">
        <v>821.54</v>
      </c>
      <c r="K3006" t="n">
        <v>0.05</v>
      </c>
      <c r="L3006">
        <f>I3006*J3006*(1-K3006)</f>
        <v/>
      </c>
      <c r="M3006">
        <f>VLOOKUP(F3006,Products!A:D,4,FALSE)*I3006</f>
        <v/>
      </c>
      <c r="N3006">
        <f>L3006-M3006</f>
        <v/>
      </c>
    </row>
    <row r="3007">
      <c r="A3007" t="inlineStr">
        <is>
          <t>T1003005</t>
        </is>
      </c>
      <c r="B3007" t="inlineStr">
        <is>
          <t>2024-03-08</t>
        </is>
      </c>
      <c r="C3007" t="inlineStr">
        <is>
          <t>S004</t>
        </is>
      </c>
      <c r="D3007" t="inlineStr">
        <is>
          <t>Store_004</t>
        </is>
      </c>
      <c r="E3007" t="inlineStr">
        <is>
          <t>Central</t>
        </is>
      </c>
      <c r="F3007" t="inlineStr">
        <is>
          <t>P0163</t>
        </is>
      </c>
      <c r="G3007" t="inlineStr">
        <is>
          <t>Prod_0163</t>
        </is>
      </c>
      <c r="H3007" t="inlineStr">
        <is>
          <t>Food</t>
        </is>
      </c>
      <c r="I3007" t="n">
        <v>2</v>
      </c>
      <c r="J3007" t="n">
        <v>541.04</v>
      </c>
      <c r="K3007" t="n">
        <v>0</v>
      </c>
      <c r="L3007">
        <f>I3007*J3007*(1-K3007)</f>
        <v/>
      </c>
      <c r="M3007">
        <f>VLOOKUP(F3007,Products!A:D,4,FALSE)*I3007</f>
        <v/>
      </c>
      <c r="N3007">
        <f>L3007-M3007</f>
        <v/>
      </c>
    </row>
    <row r="3008">
      <c r="A3008" t="inlineStr">
        <is>
          <t>T1003006</t>
        </is>
      </c>
      <c r="B3008" t="inlineStr">
        <is>
          <t>2025-06-10</t>
        </is>
      </c>
      <c r="C3008" t="inlineStr">
        <is>
          <t>S039</t>
        </is>
      </c>
      <c r="D3008" t="inlineStr">
        <is>
          <t>Store_039</t>
        </is>
      </c>
      <c r="E3008" t="inlineStr">
        <is>
          <t>North</t>
        </is>
      </c>
      <c r="F3008" t="inlineStr">
        <is>
          <t>P0084</t>
        </is>
      </c>
      <c r="G3008" t="inlineStr">
        <is>
          <t>Prod_0084</t>
        </is>
      </c>
      <c r="H3008" t="inlineStr">
        <is>
          <t>Beverages</t>
        </is>
      </c>
      <c r="I3008" t="n">
        <v>6</v>
      </c>
      <c r="J3008" t="n">
        <v>1042.05</v>
      </c>
      <c r="K3008" t="n">
        <v>0</v>
      </c>
      <c r="L3008">
        <f>I3008*J3008*(1-K3008)</f>
        <v/>
      </c>
      <c r="M3008">
        <f>VLOOKUP(F3008,Products!A:D,4,FALSE)*I3008</f>
        <v/>
      </c>
      <c r="N3008">
        <f>L3008-M3008</f>
        <v/>
      </c>
    </row>
    <row r="3009">
      <c r="A3009" t="inlineStr">
        <is>
          <t>T1003007</t>
        </is>
      </c>
      <c r="B3009" t="inlineStr">
        <is>
          <t>2025-09-20</t>
        </is>
      </c>
      <c r="C3009" t="inlineStr">
        <is>
          <t>S021</t>
        </is>
      </c>
      <c r="D3009" t="inlineStr">
        <is>
          <t>Store_021</t>
        </is>
      </c>
      <c r="E3009" t="inlineStr">
        <is>
          <t>North</t>
        </is>
      </c>
      <c r="F3009" t="inlineStr">
        <is>
          <t>P0094</t>
        </is>
      </c>
      <c r="G3009" t="inlineStr">
        <is>
          <t>Prod_0094</t>
        </is>
      </c>
      <c r="H3009" t="inlineStr">
        <is>
          <t>Toys</t>
        </is>
      </c>
      <c r="I3009" t="n">
        <v>8</v>
      </c>
      <c r="J3009" t="n">
        <v>596.33</v>
      </c>
      <c r="K3009" t="n">
        <v>0</v>
      </c>
      <c r="L3009">
        <f>I3009*J3009*(1-K3009)</f>
        <v/>
      </c>
      <c r="M3009">
        <f>VLOOKUP(F3009,Products!A:D,4,FALSE)*I3009</f>
        <v/>
      </c>
      <c r="N3009">
        <f>L3009-M3009</f>
        <v/>
      </c>
    </row>
    <row r="3010">
      <c r="A3010" t="inlineStr">
        <is>
          <t>T1003008</t>
        </is>
      </c>
      <c r="B3010" t="inlineStr">
        <is>
          <t>2023-08-08</t>
        </is>
      </c>
      <c r="C3010" t="inlineStr">
        <is>
          <t>S043</t>
        </is>
      </c>
      <c r="D3010" t="inlineStr">
        <is>
          <t>Store_043</t>
        </is>
      </c>
      <c r="E3010" t="inlineStr">
        <is>
          <t>East</t>
        </is>
      </c>
      <c r="F3010" t="inlineStr">
        <is>
          <t>P0065</t>
        </is>
      </c>
      <c r="G3010" t="inlineStr">
        <is>
          <t>Prod_0065</t>
        </is>
      </c>
      <c r="H3010" t="inlineStr">
        <is>
          <t>Beverages</t>
        </is>
      </c>
      <c r="I3010" t="n">
        <v>3</v>
      </c>
      <c r="J3010" t="n">
        <v>178.44</v>
      </c>
      <c r="K3010" t="n">
        <v>0.2</v>
      </c>
      <c r="L3010">
        <f>I3010*J3010*(1-K3010)</f>
        <v/>
      </c>
      <c r="M3010">
        <f>VLOOKUP(F3010,Products!A:D,4,FALSE)*I3010</f>
        <v/>
      </c>
      <c r="N3010">
        <f>L3010-M3010</f>
        <v/>
      </c>
    </row>
    <row r="3011">
      <c r="A3011" t="inlineStr">
        <is>
          <t>T1003009</t>
        </is>
      </c>
      <c r="B3011" t="inlineStr">
        <is>
          <t>2023-10-11</t>
        </is>
      </c>
      <c r="C3011" t="inlineStr">
        <is>
          <t>S017</t>
        </is>
      </c>
      <c r="D3011" t="inlineStr">
        <is>
          <t>Store_017</t>
        </is>
      </c>
      <c r="E3011" t="inlineStr">
        <is>
          <t>South</t>
        </is>
      </c>
      <c r="F3011" t="inlineStr">
        <is>
          <t>P0025</t>
        </is>
      </c>
      <c r="G3011" t="inlineStr">
        <is>
          <t>Prod_0025</t>
        </is>
      </c>
      <c r="H3011" t="inlineStr">
        <is>
          <t>Beverages</t>
        </is>
      </c>
      <c r="I3011" t="n">
        <v>6</v>
      </c>
      <c r="J3011" t="n">
        <v>405.45</v>
      </c>
      <c r="K3011" t="n">
        <v>0</v>
      </c>
      <c r="L3011">
        <f>I3011*J3011*(1-K3011)</f>
        <v/>
      </c>
      <c r="M3011">
        <f>VLOOKUP(F3011,Products!A:D,4,FALSE)*I3011</f>
        <v/>
      </c>
      <c r="N3011">
        <f>L3011-M3011</f>
        <v/>
      </c>
    </row>
    <row r="3012">
      <c r="A3012" t="inlineStr">
        <is>
          <t>T1003010</t>
        </is>
      </c>
      <c r="B3012" t="inlineStr">
        <is>
          <t>2025-01-14</t>
        </is>
      </c>
      <c r="C3012" t="inlineStr">
        <is>
          <t>S017</t>
        </is>
      </c>
      <c r="D3012" t="inlineStr">
        <is>
          <t>Store_017</t>
        </is>
      </c>
      <c r="E3012" t="inlineStr">
        <is>
          <t>South</t>
        </is>
      </c>
      <c r="F3012" t="inlineStr">
        <is>
          <t>P0183</t>
        </is>
      </c>
      <c r="G3012" t="inlineStr">
        <is>
          <t>Prod_0183</t>
        </is>
      </c>
      <c r="H3012" t="inlineStr">
        <is>
          <t>Stationery</t>
        </is>
      </c>
      <c r="I3012" t="n">
        <v>5</v>
      </c>
      <c r="J3012" t="n">
        <v>722.75</v>
      </c>
      <c r="K3012" t="n">
        <v>0.15</v>
      </c>
      <c r="L3012">
        <f>I3012*J3012*(1-K3012)</f>
        <v/>
      </c>
      <c r="M3012">
        <f>VLOOKUP(F3012,Products!A:D,4,FALSE)*I3012</f>
        <v/>
      </c>
      <c r="N3012">
        <f>L3012-M3012</f>
        <v/>
      </c>
    </row>
    <row r="3013">
      <c r="A3013" t="inlineStr">
        <is>
          <t>T1003011</t>
        </is>
      </c>
      <c r="B3013" t="inlineStr">
        <is>
          <t>2023-01-01</t>
        </is>
      </c>
      <c r="C3013" t="inlineStr">
        <is>
          <t>S026</t>
        </is>
      </c>
      <c r="D3013" t="inlineStr">
        <is>
          <t>Store_026</t>
        </is>
      </c>
      <c r="E3013" t="inlineStr">
        <is>
          <t>North</t>
        </is>
      </c>
      <c r="F3013" t="inlineStr">
        <is>
          <t>P0167</t>
        </is>
      </c>
      <c r="G3013" t="inlineStr">
        <is>
          <t>Prod_0167</t>
        </is>
      </c>
      <c r="H3013" t="inlineStr">
        <is>
          <t>Beverages</t>
        </is>
      </c>
      <c r="I3013" t="n">
        <v>4</v>
      </c>
      <c r="J3013" t="n">
        <v>467.42</v>
      </c>
      <c r="K3013" t="n">
        <v>0</v>
      </c>
      <c r="L3013">
        <f>I3013*J3013*(1-K3013)</f>
        <v/>
      </c>
      <c r="M3013">
        <f>VLOOKUP(F3013,Products!A:D,4,FALSE)*I3013</f>
        <v/>
      </c>
      <c r="N3013">
        <f>L3013-M3013</f>
        <v/>
      </c>
    </row>
    <row r="3014">
      <c r="A3014" t="inlineStr">
        <is>
          <t>T1003012</t>
        </is>
      </c>
      <c r="B3014" t="inlineStr">
        <is>
          <t>2023-11-12</t>
        </is>
      </c>
      <c r="C3014" t="inlineStr">
        <is>
          <t>S024</t>
        </is>
      </c>
      <c r="D3014" t="inlineStr">
        <is>
          <t>Store_024</t>
        </is>
      </c>
      <c r="E3014" t="inlineStr">
        <is>
          <t>South</t>
        </is>
      </c>
      <c r="F3014" t="inlineStr">
        <is>
          <t>P0114</t>
        </is>
      </c>
      <c r="G3014" t="inlineStr">
        <is>
          <t>Prod_0114</t>
        </is>
      </c>
      <c r="H3014" t="inlineStr">
        <is>
          <t>Beverages</t>
        </is>
      </c>
      <c r="I3014" t="n">
        <v>8</v>
      </c>
      <c r="J3014" t="n">
        <v>863.9299999999999</v>
      </c>
      <c r="K3014" t="n">
        <v>0</v>
      </c>
      <c r="L3014">
        <f>I3014*J3014*(1-K3014)</f>
        <v/>
      </c>
      <c r="M3014">
        <f>VLOOKUP(F3014,Products!A:D,4,FALSE)*I3014</f>
        <v/>
      </c>
      <c r="N3014">
        <f>L3014-M3014</f>
        <v/>
      </c>
    </row>
    <row r="3015">
      <c r="A3015" t="inlineStr">
        <is>
          <t>T1003013</t>
        </is>
      </c>
      <c r="B3015" t="inlineStr">
        <is>
          <t>2023-12-14</t>
        </is>
      </c>
      <c r="C3015" t="inlineStr">
        <is>
          <t>S019</t>
        </is>
      </c>
      <c r="D3015" t="inlineStr">
        <is>
          <t>Store_019</t>
        </is>
      </c>
      <c r="E3015" t="inlineStr">
        <is>
          <t>East</t>
        </is>
      </c>
      <c r="F3015" t="inlineStr">
        <is>
          <t>P0070</t>
        </is>
      </c>
      <c r="G3015" t="inlineStr">
        <is>
          <t>Prod_0070</t>
        </is>
      </c>
      <c r="H3015" t="inlineStr">
        <is>
          <t>Beverages</t>
        </is>
      </c>
      <c r="I3015" t="n">
        <v>9</v>
      </c>
      <c r="J3015" t="n">
        <v>572.45</v>
      </c>
      <c r="K3015" t="n">
        <v>0</v>
      </c>
      <c r="L3015">
        <f>I3015*J3015*(1-K3015)</f>
        <v/>
      </c>
      <c r="M3015">
        <f>VLOOKUP(F3015,Products!A:D,4,FALSE)*I3015</f>
        <v/>
      </c>
      <c r="N3015">
        <f>L3015-M3015</f>
        <v/>
      </c>
    </row>
    <row r="3016">
      <c r="A3016" t="inlineStr">
        <is>
          <t>T1003014</t>
        </is>
      </c>
      <c r="B3016" t="inlineStr">
        <is>
          <t>2024-05-27</t>
        </is>
      </c>
      <c r="C3016" t="inlineStr">
        <is>
          <t>S018</t>
        </is>
      </c>
      <c r="D3016" t="inlineStr">
        <is>
          <t>Store_018</t>
        </is>
      </c>
      <c r="E3016" t="inlineStr">
        <is>
          <t>South</t>
        </is>
      </c>
      <c r="F3016" t="inlineStr">
        <is>
          <t>P0068</t>
        </is>
      </c>
      <c r="G3016" t="inlineStr">
        <is>
          <t>Prod_0068</t>
        </is>
      </c>
      <c r="H3016" t="inlineStr">
        <is>
          <t>Household</t>
        </is>
      </c>
      <c r="I3016" t="n">
        <v>2</v>
      </c>
      <c r="J3016" t="n">
        <v>243.23</v>
      </c>
      <c r="K3016" t="n">
        <v>0</v>
      </c>
      <c r="L3016">
        <f>I3016*J3016*(1-K3016)</f>
        <v/>
      </c>
      <c r="M3016">
        <f>VLOOKUP(F3016,Products!A:D,4,FALSE)*I3016</f>
        <v/>
      </c>
      <c r="N3016">
        <f>L3016-M3016</f>
        <v/>
      </c>
    </row>
    <row r="3017">
      <c r="A3017" t="inlineStr">
        <is>
          <t>T1003015</t>
        </is>
      </c>
      <c r="B3017" t="inlineStr">
        <is>
          <t>2024-02-20</t>
        </is>
      </c>
      <c r="C3017" t="inlineStr">
        <is>
          <t>S020</t>
        </is>
      </c>
      <c r="D3017" t="inlineStr">
        <is>
          <t>Store_020</t>
        </is>
      </c>
      <c r="E3017" t="inlineStr">
        <is>
          <t>West</t>
        </is>
      </c>
      <c r="F3017" t="inlineStr">
        <is>
          <t>P0072</t>
        </is>
      </c>
      <c r="G3017" t="inlineStr">
        <is>
          <t>Prod_0072</t>
        </is>
      </c>
      <c r="H3017" t="inlineStr">
        <is>
          <t>Food</t>
        </is>
      </c>
      <c r="I3017" t="n">
        <v>2</v>
      </c>
      <c r="J3017" t="n">
        <v>691.15</v>
      </c>
      <c r="K3017" t="n">
        <v>0</v>
      </c>
      <c r="L3017">
        <f>I3017*J3017*(1-K3017)</f>
        <v/>
      </c>
      <c r="M3017">
        <f>VLOOKUP(F3017,Products!A:D,4,FALSE)*I3017</f>
        <v/>
      </c>
      <c r="N3017">
        <f>L3017-M3017</f>
        <v/>
      </c>
    </row>
    <row r="3018">
      <c r="A3018" t="inlineStr">
        <is>
          <t>T1003016</t>
        </is>
      </c>
      <c r="B3018" t="inlineStr">
        <is>
          <t>2025-03-13</t>
        </is>
      </c>
      <c r="C3018" t="inlineStr">
        <is>
          <t>S029</t>
        </is>
      </c>
      <c r="D3018" t="inlineStr">
        <is>
          <t>Store_029</t>
        </is>
      </c>
      <c r="E3018" t="inlineStr">
        <is>
          <t>South</t>
        </is>
      </c>
      <c r="F3018" t="inlineStr">
        <is>
          <t>P0120</t>
        </is>
      </c>
      <c r="G3018" t="inlineStr">
        <is>
          <t>Prod_0120</t>
        </is>
      </c>
      <c r="H3018" t="inlineStr">
        <is>
          <t>Stationery</t>
        </is>
      </c>
      <c r="I3018" t="n">
        <v>6</v>
      </c>
      <c r="J3018" t="n">
        <v>454.52</v>
      </c>
      <c r="K3018" t="n">
        <v>0</v>
      </c>
      <c r="L3018">
        <f>I3018*J3018*(1-K3018)</f>
        <v/>
      </c>
      <c r="M3018">
        <f>VLOOKUP(F3018,Products!A:D,4,FALSE)*I3018</f>
        <v/>
      </c>
      <c r="N3018">
        <f>L3018-M3018</f>
        <v/>
      </c>
    </row>
    <row r="3019">
      <c r="A3019" t="inlineStr">
        <is>
          <t>T1003017</t>
        </is>
      </c>
      <c r="B3019" t="inlineStr">
        <is>
          <t>2024-06-07</t>
        </is>
      </c>
      <c r="C3019" t="inlineStr">
        <is>
          <t>S027</t>
        </is>
      </c>
      <c r="D3019" t="inlineStr">
        <is>
          <t>Store_027</t>
        </is>
      </c>
      <c r="E3019" t="inlineStr">
        <is>
          <t>South</t>
        </is>
      </c>
      <c r="F3019" t="inlineStr">
        <is>
          <t>P0160</t>
        </is>
      </c>
      <c r="G3019" t="inlineStr">
        <is>
          <t>Prod_0160</t>
        </is>
      </c>
      <c r="H3019" t="inlineStr">
        <is>
          <t>Food</t>
        </is>
      </c>
      <c r="I3019" t="n">
        <v>2</v>
      </c>
      <c r="J3019" t="n">
        <v>833.3200000000001</v>
      </c>
      <c r="K3019" t="n">
        <v>0</v>
      </c>
      <c r="L3019">
        <f>I3019*J3019*(1-K3019)</f>
        <v/>
      </c>
      <c r="M3019">
        <f>VLOOKUP(F3019,Products!A:D,4,FALSE)*I3019</f>
        <v/>
      </c>
      <c r="N3019">
        <f>L3019-M3019</f>
        <v/>
      </c>
    </row>
    <row r="3020">
      <c r="A3020" t="inlineStr">
        <is>
          <t>T1003018</t>
        </is>
      </c>
      <c r="B3020" t="inlineStr">
        <is>
          <t>2023-08-16</t>
        </is>
      </c>
      <c r="C3020" t="inlineStr">
        <is>
          <t>S023</t>
        </is>
      </c>
      <c r="D3020" t="inlineStr">
        <is>
          <t>Store_023</t>
        </is>
      </c>
      <c r="E3020" t="inlineStr">
        <is>
          <t>South</t>
        </is>
      </c>
      <c r="F3020" t="inlineStr">
        <is>
          <t>P0001</t>
        </is>
      </c>
      <c r="G3020" t="inlineStr">
        <is>
          <t>Prod_0001</t>
        </is>
      </c>
      <c r="H3020" t="inlineStr">
        <is>
          <t>Beverages</t>
        </is>
      </c>
      <c r="I3020" t="n">
        <v>1</v>
      </c>
      <c r="J3020" t="n">
        <v>760.72</v>
      </c>
      <c r="K3020" t="n">
        <v>0.05</v>
      </c>
      <c r="L3020">
        <f>I3020*J3020*(1-K3020)</f>
        <v/>
      </c>
      <c r="M3020">
        <f>VLOOKUP(F3020,Products!A:D,4,FALSE)*I3020</f>
        <v/>
      </c>
      <c r="N3020">
        <f>L3020-M3020</f>
        <v/>
      </c>
    </row>
    <row r="3021">
      <c r="A3021" t="inlineStr">
        <is>
          <t>T1003019</t>
        </is>
      </c>
      <c r="B3021" t="inlineStr">
        <is>
          <t>2023-07-28</t>
        </is>
      </c>
      <c r="C3021" t="inlineStr">
        <is>
          <t>S012</t>
        </is>
      </c>
      <c r="D3021" t="inlineStr">
        <is>
          <t>Store_012</t>
        </is>
      </c>
      <c r="E3021" t="inlineStr">
        <is>
          <t>South</t>
        </is>
      </c>
      <c r="F3021" t="inlineStr">
        <is>
          <t>P0024</t>
        </is>
      </c>
      <c r="G3021" t="inlineStr">
        <is>
          <t>Prod_0024</t>
        </is>
      </c>
      <c r="H3021" t="inlineStr">
        <is>
          <t>Clothing</t>
        </is>
      </c>
      <c r="I3021" t="n">
        <v>1</v>
      </c>
      <c r="J3021" t="n">
        <v>126.96</v>
      </c>
      <c r="K3021" t="n">
        <v>0.05</v>
      </c>
      <c r="L3021">
        <f>I3021*J3021*(1-K3021)</f>
        <v/>
      </c>
      <c r="M3021">
        <f>VLOOKUP(F3021,Products!A:D,4,FALSE)*I3021</f>
        <v/>
      </c>
      <c r="N3021">
        <f>L3021-M3021</f>
        <v/>
      </c>
    </row>
    <row r="3022">
      <c r="A3022" t="inlineStr">
        <is>
          <t>T1003020</t>
        </is>
      </c>
      <c r="B3022" t="inlineStr">
        <is>
          <t>2023-10-24</t>
        </is>
      </c>
      <c r="C3022" t="inlineStr">
        <is>
          <t>S038</t>
        </is>
      </c>
      <c r="D3022" t="inlineStr">
        <is>
          <t>Store_038</t>
        </is>
      </c>
      <c r="E3022" t="inlineStr">
        <is>
          <t>East</t>
        </is>
      </c>
      <c r="F3022" t="inlineStr">
        <is>
          <t>P0114</t>
        </is>
      </c>
      <c r="G3022" t="inlineStr">
        <is>
          <t>Prod_0114</t>
        </is>
      </c>
      <c r="H3022" t="inlineStr">
        <is>
          <t>Beverages</t>
        </is>
      </c>
      <c r="I3022" t="n">
        <v>4</v>
      </c>
      <c r="J3022" t="n">
        <v>920.45</v>
      </c>
      <c r="K3022" t="n">
        <v>0</v>
      </c>
      <c r="L3022">
        <f>I3022*J3022*(1-K3022)</f>
        <v/>
      </c>
      <c r="M3022">
        <f>VLOOKUP(F3022,Products!A:D,4,FALSE)*I3022</f>
        <v/>
      </c>
      <c r="N3022">
        <f>L3022-M3022</f>
        <v/>
      </c>
    </row>
    <row r="3023">
      <c r="A3023" t="inlineStr">
        <is>
          <t>T1003021</t>
        </is>
      </c>
      <c r="B3023" t="inlineStr">
        <is>
          <t>2023-05-27</t>
        </is>
      </c>
      <c r="C3023" t="inlineStr">
        <is>
          <t>S038</t>
        </is>
      </c>
      <c r="D3023" t="inlineStr">
        <is>
          <t>Store_038</t>
        </is>
      </c>
      <c r="E3023" t="inlineStr">
        <is>
          <t>East</t>
        </is>
      </c>
      <c r="F3023" t="inlineStr">
        <is>
          <t>P0015</t>
        </is>
      </c>
      <c r="G3023" t="inlineStr">
        <is>
          <t>Prod_0015</t>
        </is>
      </c>
      <c r="H3023" t="inlineStr">
        <is>
          <t>Food</t>
        </is>
      </c>
      <c r="I3023" t="n">
        <v>1</v>
      </c>
      <c r="J3023" t="n">
        <v>100.11</v>
      </c>
      <c r="K3023" t="n">
        <v>0.1</v>
      </c>
      <c r="L3023">
        <f>I3023*J3023*(1-K3023)</f>
        <v/>
      </c>
      <c r="M3023">
        <f>VLOOKUP(F3023,Products!A:D,4,FALSE)*I3023</f>
        <v/>
      </c>
      <c r="N3023">
        <f>L3023-M3023</f>
        <v/>
      </c>
    </row>
    <row r="3024">
      <c r="A3024" t="inlineStr">
        <is>
          <t>T1003022</t>
        </is>
      </c>
      <c r="B3024" t="inlineStr">
        <is>
          <t>2023-03-03</t>
        </is>
      </c>
      <c r="C3024" t="inlineStr">
        <is>
          <t>S028</t>
        </is>
      </c>
      <c r="D3024" t="inlineStr">
        <is>
          <t>Store_028</t>
        </is>
      </c>
      <c r="E3024" t="inlineStr">
        <is>
          <t>North</t>
        </is>
      </c>
      <c r="F3024" t="inlineStr">
        <is>
          <t>P0136</t>
        </is>
      </c>
      <c r="G3024" t="inlineStr">
        <is>
          <t>Prod_0136</t>
        </is>
      </c>
      <c r="H3024" t="inlineStr">
        <is>
          <t>Beverages</t>
        </is>
      </c>
      <c r="I3024" t="n">
        <v>2</v>
      </c>
      <c r="J3024" t="n">
        <v>211.12</v>
      </c>
      <c r="K3024" t="n">
        <v>0.2</v>
      </c>
      <c r="L3024">
        <f>I3024*J3024*(1-K3024)</f>
        <v/>
      </c>
      <c r="M3024">
        <f>VLOOKUP(F3024,Products!A:D,4,FALSE)*I3024</f>
        <v/>
      </c>
      <c r="N3024">
        <f>L3024-M3024</f>
        <v/>
      </c>
    </row>
    <row r="3025">
      <c r="A3025" t="inlineStr">
        <is>
          <t>T1003023</t>
        </is>
      </c>
      <c r="B3025" t="inlineStr">
        <is>
          <t>2025-09-23</t>
        </is>
      </c>
      <c r="C3025" t="inlineStr">
        <is>
          <t>S023</t>
        </is>
      </c>
      <c r="D3025" t="inlineStr">
        <is>
          <t>Store_023</t>
        </is>
      </c>
      <c r="E3025" t="inlineStr">
        <is>
          <t>South</t>
        </is>
      </c>
      <c r="F3025" t="inlineStr">
        <is>
          <t>P0007</t>
        </is>
      </c>
      <c r="G3025" t="inlineStr">
        <is>
          <t>Prod_0007</t>
        </is>
      </c>
      <c r="H3025" t="inlineStr">
        <is>
          <t>Food</t>
        </is>
      </c>
      <c r="I3025" t="n">
        <v>9</v>
      </c>
      <c r="J3025" t="n">
        <v>133.71</v>
      </c>
      <c r="K3025" t="n">
        <v>0</v>
      </c>
      <c r="L3025">
        <f>I3025*J3025*(1-K3025)</f>
        <v/>
      </c>
      <c r="M3025">
        <f>VLOOKUP(F3025,Products!A:D,4,FALSE)*I3025</f>
        <v/>
      </c>
      <c r="N3025">
        <f>L3025-M3025</f>
        <v/>
      </c>
    </row>
    <row r="3026">
      <c r="A3026" t="inlineStr">
        <is>
          <t>T1003024</t>
        </is>
      </c>
      <c r="B3026" t="inlineStr">
        <is>
          <t>2023-06-09</t>
        </is>
      </c>
      <c r="C3026" t="inlineStr">
        <is>
          <t>S004</t>
        </is>
      </c>
      <c r="D3026" t="inlineStr">
        <is>
          <t>Store_004</t>
        </is>
      </c>
      <c r="E3026" t="inlineStr">
        <is>
          <t>Central</t>
        </is>
      </c>
      <c r="F3026" t="inlineStr">
        <is>
          <t>P0070</t>
        </is>
      </c>
      <c r="G3026" t="inlineStr">
        <is>
          <t>Prod_0070</t>
        </is>
      </c>
      <c r="H3026" t="inlineStr">
        <is>
          <t>Beverages</t>
        </is>
      </c>
      <c r="I3026" t="n">
        <v>2</v>
      </c>
      <c r="J3026" t="n">
        <v>488.95</v>
      </c>
      <c r="K3026" t="n">
        <v>0</v>
      </c>
      <c r="L3026">
        <f>I3026*J3026*(1-K3026)</f>
        <v/>
      </c>
      <c r="M3026">
        <f>VLOOKUP(F3026,Products!A:D,4,FALSE)*I3026</f>
        <v/>
      </c>
      <c r="N3026">
        <f>L3026-M3026</f>
        <v/>
      </c>
    </row>
    <row r="3027">
      <c r="A3027" t="inlineStr">
        <is>
          <t>T1003025</t>
        </is>
      </c>
      <c r="B3027" t="inlineStr">
        <is>
          <t>2023-01-18</t>
        </is>
      </c>
      <c r="C3027" t="inlineStr">
        <is>
          <t>S021</t>
        </is>
      </c>
      <c r="D3027" t="inlineStr">
        <is>
          <t>Store_021</t>
        </is>
      </c>
      <c r="E3027" t="inlineStr">
        <is>
          <t>North</t>
        </is>
      </c>
      <c r="F3027" t="inlineStr">
        <is>
          <t>P0024</t>
        </is>
      </c>
      <c r="G3027" t="inlineStr">
        <is>
          <t>Prod_0024</t>
        </is>
      </c>
      <c r="H3027" t="inlineStr">
        <is>
          <t>Clothing</t>
        </is>
      </c>
      <c r="I3027" t="n">
        <v>2</v>
      </c>
      <c r="J3027" t="n">
        <v>108.92</v>
      </c>
      <c r="K3027" t="n">
        <v>0</v>
      </c>
      <c r="L3027">
        <f>I3027*J3027*(1-K3027)</f>
        <v/>
      </c>
      <c r="M3027">
        <f>VLOOKUP(F3027,Products!A:D,4,FALSE)*I3027</f>
        <v/>
      </c>
      <c r="N3027">
        <f>L3027-M3027</f>
        <v/>
      </c>
    </row>
    <row r="3028">
      <c r="A3028" t="inlineStr">
        <is>
          <t>T1003026</t>
        </is>
      </c>
      <c r="B3028" t="inlineStr">
        <is>
          <t>2024-05-15</t>
        </is>
      </c>
      <c r="C3028" t="inlineStr">
        <is>
          <t>S002</t>
        </is>
      </c>
      <c r="D3028" t="inlineStr">
        <is>
          <t>Store_002</t>
        </is>
      </c>
      <c r="E3028" t="inlineStr">
        <is>
          <t>South</t>
        </is>
      </c>
      <c r="F3028" t="inlineStr">
        <is>
          <t>P0131</t>
        </is>
      </c>
      <c r="G3028" t="inlineStr">
        <is>
          <t>Prod_0131</t>
        </is>
      </c>
      <c r="H3028" t="inlineStr">
        <is>
          <t>Beverages</t>
        </is>
      </c>
      <c r="I3028" t="n">
        <v>1</v>
      </c>
      <c r="J3028" t="n">
        <v>358.72</v>
      </c>
      <c r="K3028" t="n">
        <v>0</v>
      </c>
      <c r="L3028">
        <f>I3028*J3028*(1-K3028)</f>
        <v/>
      </c>
      <c r="M3028">
        <f>VLOOKUP(F3028,Products!A:D,4,FALSE)*I3028</f>
        <v/>
      </c>
      <c r="N3028">
        <f>L3028-M3028</f>
        <v/>
      </c>
    </row>
    <row r="3029">
      <c r="A3029" t="inlineStr">
        <is>
          <t>T1003027</t>
        </is>
      </c>
      <c r="B3029" t="inlineStr">
        <is>
          <t>2023-08-11</t>
        </is>
      </c>
      <c r="C3029" t="inlineStr">
        <is>
          <t>S046</t>
        </is>
      </c>
      <c r="D3029" t="inlineStr">
        <is>
          <t>Store_046</t>
        </is>
      </c>
      <c r="E3029" t="inlineStr">
        <is>
          <t>South</t>
        </is>
      </c>
      <c r="F3029" t="inlineStr">
        <is>
          <t>P0164</t>
        </is>
      </c>
      <c r="G3029" t="inlineStr">
        <is>
          <t>Prod_0164</t>
        </is>
      </c>
      <c r="H3029" t="inlineStr">
        <is>
          <t>Food</t>
        </is>
      </c>
      <c r="I3029" t="n">
        <v>6</v>
      </c>
      <c r="J3029" t="n">
        <v>590.15</v>
      </c>
      <c r="K3029" t="n">
        <v>0</v>
      </c>
      <c r="L3029">
        <f>I3029*J3029*(1-K3029)</f>
        <v/>
      </c>
      <c r="M3029">
        <f>VLOOKUP(F3029,Products!A:D,4,FALSE)*I3029</f>
        <v/>
      </c>
      <c r="N3029">
        <f>L3029-M3029</f>
        <v/>
      </c>
    </row>
    <row r="3030">
      <c r="A3030" t="inlineStr">
        <is>
          <t>T1003028</t>
        </is>
      </c>
      <c r="B3030" t="inlineStr">
        <is>
          <t>2023-01-25</t>
        </is>
      </c>
      <c r="C3030" t="inlineStr">
        <is>
          <t>S004</t>
        </is>
      </c>
      <c r="D3030" t="inlineStr">
        <is>
          <t>Store_004</t>
        </is>
      </c>
      <c r="E3030" t="inlineStr">
        <is>
          <t>Central</t>
        </is>
      </c>
      <c r="F3030" t="inlineStr">
        <is>
          <t>P0006</t>
        </is>
      </c>
      <c r="G3030" t="inlineStr">
        <is>
          <t>Prod_0006</t>
        </is>
      </c>
      <c r="H3030" t="inlineStr">
        <is>
          <t>Food</t>
        </is>
      </c>
      <c r="I3030" t="n">
        <v>4</v>
      </c>
      <c r="J3030" t="n">
        <v>993.71</v>
      </c>
      <c r="K3030" t="n">
        <v>0.05</v>
      </c>
      <c r="L3030">
        <f>I3030*J3030*(1-K3030)</f>
        <v/>
      </c>
      <c r="M3030">
        <f>VLOOKUP(F3030,Products!A:D,4,FALSE)*I3030</f>
        <v/>
      </c>
      <c r="N3030">
        <f>L3030-M3030</f>
        <v/>
      </c>
    </row>
    <row r="3031">
      <c r="A3031" t="inlineStr">
        <is>
          <t>T1003029</t>
        </is>
      </c>
      <c r="B3031" t="inlineStr">
        <is>
          <t>2024-07-06</t>
        </is>
      </c>
      <c r="C3031" t="inlineStr">
        <is>
          <t>S027</t>
        </is>
      </c>
      <c r="D3031" t="inlineStr">
        <is>
          <t>Store_027</t>
        </is>
      </c>
      <c r="E3031" t="inlineStr">
        <is>
          <t>South</t>
        </is>
      </c>
      <c r="F3031" t="inlineStr">
        <is>
          <t>P0157</t>
        </is>
      </c>
      <c r="G3031" t="inlineStr">
        <is>
          <t>Prod_0157</t>
        </is>
      </c>
      <c r="H3031" t="inlineStr">
        <is>
          <t>Toys</t>
        </is>
      </c>
      <c r="I3031" t="n">
        <v>4</v>
      </c>
      <c r="J3031" t="n">
        <v>258.32</v>
      </c>
      <c r="K3031" t="n">
        <v>0</v>
      </c>
      <c r="L3031">
        <f>I3031*J3031*(1-K3031)</f>
        <v/>
      </c>
      <c r="M3031">
        <f>VLOOKUP(F3031,Products!A:D,4,FALSE)*I3031</f>
        <v/>
      </c>
      <c r="N3031">
        <f>L3031-M3031</f>
        <v/>
      </c>
    </row>
    <row r="3032">
      <c r="A3032" t="inlineStr">
        <is>
          <t>T1003030</t>
        </is>
      </c>
      <c r="B3032" t="inlineStr">
        <is>
          <t>2023-09-04</t>
        </is>
      </c>
      <c r="C3032" t="inlineStr">
        <is>
          <t>S031</t>
        </is>
      </c>
      <c r="D3032" t="inlineStr">
        <is>
          <t>Store_031</t>
        </is>
      </c>
      <c r="E3032" t="inlineStr">
        <is>
          <t>Central</t>
        </is>
      </c>
      <c r="F3032" t="inlineStr">
        <is>
          <t>P0027</t>
        </is>
      </c>
      <c r="G3032" t="inlineStr">
        <is>
          <t>Prod_0027</t>
        </is>
      </c>
      <c r="H3032" t="inlineStr">
        <is>
          <t>Electronics</t>
        </is>
      </c>
      <c r="I3032" t="n">
        <v>1</v>
      </c>
      <c r="J3032" t="n">
        <v>657.41</v>
      </c>
      <c r="K3032" t="n">
        <v>0.05</v>
      </c>
      <c r="L3032">
        <f>I3032*J3032*(1-K3032)</f>
        <v/>
      </c>
      <c r="M3032">
        <f>VLOOKUP(F3032,Products!A:D,4,FALSE)*I3032</f>
        <v/>
      </c>
      <c r="N3032">
        <f>L3032-M3032</f>
        <v/>
      </c>
    </row>
    <row r="3033">
      <c r="A3033" t="inlineStr">
        <is>
          <t>T1003031</t>
        </is>
      </c>
      <c r="B3033" t="inlineStr">
        <is>
          <t>2024-11-21</t>
        </is>
      </c>
      <c r="C3033" t="inlineStr">
        <is>
          <t>S025</t>
        </is>
      </c>
      <c r="D3033" t="inlineStr">
        <is>
          <t>Store_025</t>
        </is>
      </c>
      <c r="E3033" t="inlineStr">
        <is>
          <t>Central</t>
        </is>
      </c>
      <c r="F3033" t="inlineStr">
        <is>
          <t>P0077</t>
        </is>
      </c>
      <c r="G3033" t="inlineStr">
        <is>
          <t>Prod_0077</t>
        </is>
      </c>
      <c r="H3033" t="inlineStr">
        <is>
          <t>Beverages</t>
        </is>
      </c>
      <c r="I3033" t="n">
        <v>6</v>
      </c>
      <c r="J3033" t="n">
        <v>44.56</v>
      </c>
      <c r="K3033" t="n">
        <v>0</v>
      </c>
      <c r="L3033">
        <f>I3033*J3033*(1-K3033)</f>
        <v/>
      </c>
      <c r="M3033">
        <f>VLOOKUP(F3033,Products!A:D,4,FALSE)*I3033</f>
        <v/>
      </c>
      <c r="N3033">
        <f>L3033-M3033</f>
        <v/>
      </c>
    </row>
    <row r="3034">
      <c r="A3034" t="inlineStr">
        <is>
          <t>T1003032</t>
        </is>
      </c>
      <c r="B3034" t="inlineStr">
        <is>
          <t>2024-02-20</t>
        </is>
      </c>
      <c r="C3034" t="inlineStr">
        <is>
          <t>S029</t>
        </is>
      </c>
      <c r="D3034" t="inlineStr">
        <is>
          <t>Store_029</t>
        </is>
      </c>
      <c r="E3034" t="inlineStr">
        <is>
          <t>South</t>
        </is>
      </c>
      <c r="F3034" t="inlineStr">
        <is>
          <t>P0091</t>
        </is>
      </c>
      <c r="G3034" t="inlineStr">
        <is>
          <t>Prod_0091</t>
        </is>
      </c>
      <c r="H3034" t="inlineStr">
        <is>
          <t>Toys</t>
        </is>
      </c>
      <c r="I3034" t="n">
        <v>2</v>
      </c>
      <c r="J3034" t="n">
        <v>277.11</v>
      </c>
      <c r="K3034" t="n">
        <v>0</v>
      </c>
      <c r="L3034">
        <f>I3034*J3034*(1-K3034)</f>
        <v/>
      </c>
      <c r="M3034">
        <f>VLOOKUP(F3034,Products!A:D,4,FALSE)*I3034</f>
        <v/>
      </c>
      <c r="N3034">
        <f>L3034-M3034</f>
        <v/>
      </c>
    </row>
    <row r="3035">
      <c r="A3035" t="inlineStr">
        <is>
          <t>T1003033</t>
        </is>
      </c>
      <c r="B3035" t="inlineStr">
        <is>
          <t>2023-11-11</t>
        </is>
      </c>
      <c r="C3035" t="inlineStr">
        <is>
          <t>S048</t>
        </is>
      </c>
      <c r="D3035" t="inlineStr">
        <is>
          <t>Store_048</t>
        </is>
      </c>
      <c r="E3035" t="inlineStr">
        <is>
          <t>South</t>
        </is>
      </c>
      <c r="F3035" t="inlineStr">
        <is>
          <t>P0197</t>
        </is>
      </c>
      <c r="G3035" t="inlineStr">
        <is>
          <t>Prod_0197</t>
        </is>
      </c>
      <c r="H3035" t="inlineStr">
        <is>
          <t>Food</t>
        </is>
      </c>
      <c r="I3035" t="n">
        <v>5</v>
      </c>
      <c r="J3035" t="n">
        <v>180.91</v>
      </c>
      <c r="K3035" t="n">
        <v>0.15</v>
      </c>
      <c r="L3035">
        <f>I3035*J3035*(1-K3035)</f>
        <v/>
      </c>
      <c r="M3035">
        <f>VLOOKUP(F3035,Products!A:D,4,FALSE)*I3035</f>
        <v/>
      </c>
      <c r="N3035">
        <f>L3035-M3035</f>
        <v/>
      </c>
    </row>
    <row r="3036">
      <c r="A3036" t="inlineStr">
        <is>
          <t>T1003034</t>
        </is>
      </c>
      <c r="B3036" t="inlineStr">
        <is>
          <t>2024-12-20</t>
        </is>
      </c>
      <c r="C3036" t="inlineStr">
        <is>
          <t>S044</t>
        </is>
      </c>
      <c r="D3036" t="inlineStr">
        <is>
          <t>Store_044</t>
        </is>
      </c>
      <c r="E3036" t="inlineStr">
        <is>
          <t>North</t>
        </is>
      </c>
      <c r="F3036" t="inlineStr">
        <is>
          <t>P0189</t>
        </is>
      </c>
      <c r="G3036" t="inlineStr">
        <is>
          <t>Prod_0189</t>
        </is>
      </c>
      <c r="H3036" t="inlineStr">
        <is>
          <t>Food</t>
        </is>
      </c>
      <c r="I3036" t="n">
        <v>8</v>
      </c>
      <c r="J3036" t="n">
        <v>795.33</v>
      </c>
      <c r="K3036" t="n">
        <v>0.1</v>
      </c>
      <c r="L3036">
        <f>I3036*J3036*(1-K3036)</f>
        <v/>
      </c>
      <c r="M3036">
        <f>VLOOKUP(F3036,Products!A:D,4,FALSE)*I3036</f>
        <v/>
      </c>
      <c r="N3036">
        <f>L3036-M3036</f>
        <v/>
      </c>
    </row>
    <row r="3037">
      <c r="A3037" t="inlineStr">
        <is>
          <t>T1003035</t>
        </is>
      </c>
      <c r="B3037" t="inlineStr">
        <is>
          <t>2024-05-25</t>
        </is>
      </c>
      <c r="C3037" t="inlineStr">
        <is>
          <t>S040</t>
        </is>
      </c>
      <c r="D3037" t="inlineStr">
        <is>
          <t>Store_040</t>
        </is>
      </c>
      <c r="E3037" t="inlineStr">
        <is>
          <t>Central</t>
        </is>
      </c>
      <c r="F3037" t="inlineStr">
        <is>
          <t>P0115</t>
        </is>
      </c>
      <c r="G3037" t="inlineStr">
        <is>
          <t>Prod_0115</t>
        </is>
      </c>
      <c r="H3037" t="inlineStr">
        <is>
          <t>Clothing</t>
        </is>
      </c>
      <c r="I3037" t="n">
        <v>3</v>
      </c>
      <c r="J3037" t="n">
        <v>714.12</v>
      </c>
      <c r="K3037" t="n">
        <v>0.1</v>
      </c>
      <c r="L3037">
        <f>I3037*J3037*(1-K3037)</f>
        <v/>
      </c>
      <c r="M3037">
        <f>VLOOKUP(F3037,Products!A:D,4,FALSE)*I3037</f>
        <v/>
      </c>
      <c r="N3037">
        <f>L3037-M3037</f>
        <v/>
      </c>
    </row>
    <row r="3038">
      <c r="A3038" t="inlineStr">
        <is>
          <t>T1003036</t>
        </is>
      </c>
      <c r="B3038" t="inlineStr">
        <is>
          <t>2023-12-13</t>
        </is>
      </c>
      <c r="C3038" t="inlineStr">
        <is>
          <t>S039</t>
        </is>
      </c>
      <c r="D3038" t="inlineStr">
        <is>
          <t>Store_039</t>
        </is>
      </c>
      <c r="E3038" t="inlineStr">
        <is>
          <t>North</t>
        </is>
      </c>
      <c r="F3038" t="inlineStr">
        <is>
          <t>P0068</t>
        </is>
      </c>
      <c r="G3038" t="inlineStr">
        <is>
          <t>Prod_0068</t>
        </is>
      </c>
      <c r="H3038" t="inlineStr">
        <is>
          <t>Household</t>
        </is>
      </c>
      <c r="I3038" t="n">
        <v>6</v>
      </c>
      <c r="J3038" t="n">
        <v>214.12</v>
      </c>
      <c r="K3038" t="n">
        <v>0</v>
      </c>
      <c r="L3038">
        <f>I3038*J3038*(1-K3038)</f>
        <v/>
      </c>
      <c r="M3038">
        <f>VLOOKUP(F3038,Products!A:D,4,FALSE)*I3038</f>
        <v/>
      </c>
      <c r="N3038">
        <f>L3038-M3038</f>
        <v/>
      </c>
    </row>
    <row r="3039">
      <c r="A3039" t="inlineStr">
        <is>
          <t>T1003037</t>
        </is>
      </c>
      <c r="B3039" t="inlineStr">
        <is>
          <t>2024-07-01</t>
        </is>
      </c>
      <c r="C3039" t="inlineStr">
        <is>
          <t>S015</t>
        </is>
      </c>
      <c r="D3039" t="inlineStr">
        <is>
          <t>Store_015</t>
        </is>
      </c>
      <c r="E3039" t="inlineStr">
        <is>
          <t>North</t>
        </is>
      </c>
      <c r="F3039" t="inlineStr">
        <is>
          <t>P0129</t>
        </is>
      </c>
      <c r="G3039" t="inlineStr">
        <is>
          <t>Prod_0129</t>
        </is>
      </c>
      <c r="H3039" t="inlineStr">
        <is>
          <t>Stationery</t>
        </is>
      </c>
      <c r="I3039" t="n">
        <v>1</v>
      </c>
      <c r="J3039" t="n">
        <v>648.33</v>
      </c>
      <c r="K3039" t="n">
        <v>0.1</v>
      </c>
      <c r="L3039">
        <f>I3039*J3039*(1-K3039)</f>
        <v/>
      </c>
      <c r="M3039">
        <f>VLOOKUP(F3039,Products!A:D,4,FALSE)*I3039</f>
        <v/>
      </c>
      <c r="N3039">
        <f>L3039-M3039</f>
        <v/>
      </c>
    </row>
    <row r="3040">
      <c r="A3040" t="inlineStr">
        <is>
          <t>T1003038</t>
        </is>
      </c>
      <c r="B3040" t="inlineStr">
        <is>
          <t>2024-08-03</t>
        </is>
      </c>
      <c r="C3040" t="inlineStr">
        <is>
          <t>S033</t>
        </is>
      </c>
      <c r="D3040" t="inlineStr">
        <is>
          <t>Store_033</t>
        </is>
      </c>
      <c r="E3040" t="inlineStr">
        <is>
          <t>North</t>
        </is>
      </c>
      <c r="F3040" t="inlineStr">
        <is>
          <t>P0170</t>
        </is>
      </c>
      <c r="G3040" t="inlineStr">
        <is>
          <t>Prod_0170</t>
        </is>
      </c>
      <c r="H3040" t="inlineStr">
        <is>
          <t>Household</t>
        </is>
      </c>
      <c r="I3040" t="n">
        <v>1</v>
      </c>
      <c r="J3040" t="n">
        <v>473.09</v>
      </c>
      <c r="K3040" t="n">
        <v>0</v>
      </c>
      <c r="L3040">
        <f>I3040*J3040*(1-K3040)</f>
        <v/>
      </c>
      <c r="M3040">
        <f>VLOOKUP(F3040,Products!A:D,4,FALSE)*I3040</f>
        <v/>
      </c>
      <c r="N3040">
        <f>L3040-M3040</f>
        <v/>
      </c>
    </row>
    <row r="3041">
      <c r="A3041" t="inlineStr">
        <is>
          <t>T1003039</t>
        </is>
      </c>
      <c r="B3041" t="inlineStr">
        <is>
          <t>2024-08-12</t>
        </is>
      </c>
      <c r="C3041" t="inlineStr">
        <is>
          <t>S020</t>
        </is>
      </c>
      <c r="D3041" t="inlineStr">
        <is>
          <t>Store_020</t>
        </is>
      </c>
      <c r="E3041" t="inlineStr">
        <is>
          <t>West</t>
        </is>
      </c>
      <c r="F3041" t="inlineStr">
        <is>
          <t>P0084</t>
        </is>
      </c>
      <c r="G3041" t="inlineStr">
        <is>
          <t>Prod_0084</t>
        </is>
      </c>
      <c r="H3041" t="inlineStr">
        <is>
          <t>Beverages</t>
        </is>
      </c>
      <c r="I3041" t="n">
        <v>7</v>
      </c>
      <c r="J3041" t="n">
        <v>894.08</v>
      </c>
      <c r="K3041" t="n">
        <v>0</v>
      </c>
      <c r="L3041">
        <f>I3041*J3041*(1-K3041)</f>
        <v/>
      </c>
      <c r="M3041">
        <f>VLOOKUP(F3041,Products!A:D,4,FALSE)*I3041</f>
        <v/>
      </c>
      <c r="N3041">
        <f>L3041-M3041</f>
        <v/>
      </c>
    </row>
    <row r="3042">
      <c r="A3042" t="inlineStr">
        <is>
          <t>T1003040</t>
        </is>
      </c>
      <c r="B3042" t="inlineStr">
        <is>
          <t>2025-05-10</t>
        </is>
      </c>
      <c r="C3042" t="inlineStr">
        <is>
          <t>S015</t>
        </is>
      </c>
      <c r="D3042" t="inlineStr">
        <is>
          <t>Store_015</t>
        </is>
      </c>
      <c r="E3042" t="inlineStr">
        <is>
          <t>North</t>
        </is>
      </c>
      <c r="F3042" t="inlineStr">
        <is>
          <t>P0117</t>
        </is>
      </c>
      <c r="G3042" t="inlineStr">
        <is>
          <t>Prod_0117</t>
        </is>
      </c>
      <c r="H3042" t="inlineStr">
        <is>
          <t>Electronics</t>
        </is>
      </c>
      <c r="I3042" t="n">
        <v>6</v>
      </c>
      <c r="J3042" t="n">
        <v>362.65</v>
      </c>
      <c r="K3042" t="n">
        <v>0.15</v>
      </c>
      <c r="L3042">
        <f>I3042*J3042*(1-K3042)</f>
        <v/>
      </c>
      <c r="M3042">
        <f>VLOOKUP(F3042,Products!A:D,4,FALSE)*I3042</f>
        <v/>
      </c>
      <c r="N3042">
        <f>L3042-M3042</f>
        <v/>
      </c>
    </row>
    <row r="3043">
      <c r="A3043" t="inlineStr">
        <is>
          <t>T1003041</t>
        </is>
      </c>
      <c r="B3043" t="inlineStr">
        <is>
          <t>2024-05-24</t>
        </is>
      </c>
      <c r="C3043" t="inlineStr">
        <is>
          <t>S036</t>
        </is>
      </c>
      <c r="D3043" t="inlineStr">
        <is>
          <t>Store_036</t>
        </is>
      </c>
      <c r="E3043" t="inlineStr">
        <is>
          <t>Central</t>
        </is>
      </c>
      <c r="F3043" t="inlineStr">
        <is>
          <t>P0077</t>
        </is>
      </c>
      <c r="G3043" t="inlineStr">
        <is>
          <t>Prod_0077</t>
        </is>
      </c>
      <c r="H3043" t="inlineStr">
        <is>
          <t>Beverages</t>
        </is>
      </c>
      <c r="I3043" t="n">
        <v>2</v>
      </c>
      <c r="J3043" t="n">
        <v>44.74</v>
      </c>
      <c r="K3043" t="n">
        <v>0</v>
      </c>
      <c r="L3043">
        <f>I3043*J3043*(1-K3043)</f>
        <v/>
      </c>
      <c r="M3043">
        <f>VLOOKUP(F3043,Products!A:D,4,FALSE)*I3043</f>
        <v/>
      </c>
      <c r="N3043">
        <f>L3043-M3043</f>
        <v/>
      </c>
    </row>
    <row r="3044">
      <c r="A3044" t="inlineStr">
        <is>
          <t>T1003042</t>
        </is>
      </c>
      <c r="B3044" t="inlineStr">
        <is>
          <t>2025-05-25</t>
        </is>
      </c>
      <c r="C3044" t="inlineStr">
        <is>
          <t>S009</t>
        </is>
      </c>
      <c r="D3044" t="inlineStr">
        <is>
          <t>Store_009</t>
        </is>
      </c>
      <c r="E3044" t="inlineStr">
        <is>
          <t>Central</t>
        </is>
      </c>
      <c r="F3044" t="inlineStr">
        <is>
          <t>P0032</t>
        </is>
      </c>
      <c r="G3044" t="inlineStr">
        <is>
          <t>Prod_0032</t>
        </is>
      </c>
      <c r="H3044" t="inlineStr">
        <is>
          <t>Beverages</t>
        </is>
      </c>
      <c r="I3044" t="n">
        <v>6</v>
      </c>
      <c r="J3044" t="n">
        <v>361.67</v>
      </c>
      <c r="K3044" t="n">
        <v>0</v>
      </c>
      <c r="L3044">
        <f>I3044*J3044*(1-K3044)</f>
        <v/>
      </c>
      <c r="M3044">
        <f>VLOOKUP(F3044,Products!A:D,4,FALSE)*I3044</f>
        <v/>
      </c>
      <c r="N3044">
        <f>L3044-M3044</f>
        <v/>
      </c>
    </row>
    <row r="3045">
      <c r="A3045" t="inlineStr">
        <is>
          <t>T1003043</t>
        </is>
      </c>
      <c r="B3045" t="inlineStr">
        <is>
          <t>2025-09-12</t>
        </is>
      </c>
      <c r="C3045" t="inlineStr">
        <is>
          <t>S025</t>
        </is>
      </c>
      <c r="D3045" t="inlineStr">
        <is>
          <t>Store_025</t>
        </is>
      </c>
      <c r="E3045" t="inlineStr">
        <is>
          <t>Central</t>
        </is>
      </c>
      <c r="F3045" t="inlineStr">
        <is>
          <t>P0122</t>
        </is>
      </c>
      <c r="G3045" t="inlineStr">
        <is>
          <t>Prod_0122</t>
        </is>
      </c>
      <c r="H3045" t="inlineStr">
        <is>
          <t>Beverages</t>
        </is>
      </c>
      <c r="I3045" t="n">
        <v>1</v>
      </c>
      <c r="J3045" t="n">
        <v>743.11</v>
      </c>
      <c r="K3045" t="n">
        <v>0</v>
      </c>
      <c r="L3045">
        <f>I3045*J3045*(1-K3045)</f>
        <v/>
      </c>
      <c r="M3045">
        <f>VLOOKUP(F3045,Products!A:D,4,FALSE)*I3045</f>
        <v/>
      </c>
      <c r="N3045">
        <f>L3045-M3045</f>
        <v/>
      </c>
    </row>
    <row r="3046">
      <c r="A3046" t="inlineStr">
        <is>
          <t>T1003044</t>
        </is>
      </c>
      <c r="B3046" t="inlineStr">
        <is>
          <t>2023-05-17</t>
        </is>
      </c>
      <c r="C3046" t="inlineStr">
        <is>
          <t>S030</t>
        </is>
      </c>
      <c r="D3046" t="inlineStr">
        <is>
          <t>Store_030</t>
        </is>
      </c>
      <c r="E3046" t="inlineStr">
        <is>
          <t>North</t>
        </is>
      </c>
      <c r="F3046" t="inlineStr">
        <is>
          <t>P0128</t>
        </is>
      </c>
      <c r="G3046" t="inlineStr">
        <is>
          <t>Prod_0128</t>
        </is>
      </c>
      <c r="H3046" t="inlineStr">
        <is>
          <t>Toys</t>
        </is>
      </c>
      <c r="I3046" t="n">
        <v>3</v>
      </c>
      <c r="J3046" t="n">
        <v>186.42</v>
      </c>
      <c r="K3046" t="n">
        <v>0.05</v>
      </c>
      <c r="L3046">
        <f>I3046*J3046*(1-K3046)</f>
        <v/>
      </c>
      <c r="M3046">
        <f>VLOOKUP(F3046,Products!A:D,4,FALSE)*I3046</f>
        <v/>
      </c>
      <c r="N3046">
        <f>L3046-M3046</f>
        <v/>
      </c>
    </row>
    <row r="3047">
      <c r="A3047" t="inlineStr">
        <is>
          <t>T1003045</t>
        </is>
      </c>
      <c r="B3047" t="inlineStr">
        <is>
          <t>2024-10-04</t>
        </is>
      </c>
      <c r="C3047" t="inlineStr">
        <is>
          <t>S032</t>
        </is>
      </c>
      <c r="D3047" t="inlineStr">
        <is>
          <t>Store_032</t>
        </is>
      </c>
      <c r="E3047" t="inlineStr">
        <is>
          <t>Central</t>
        </is>
      </c>
      <c r="F3047" t="inlineStr">
        <is>
          <t>P0177</t>
        </is>
      </c>
      <c r="G3047" t="inlineStr">
        <is>
          <t>Prod_0177</t>
        </is>
      </c>
      <c r="H3047" t="inlineStr">
        <is>
          <t>Household</t>
        </is>
      </c>
      <c r="I3047" t="n">
        <v>9</v>
      </c>
      <c r="J3047" t="n">
        <v>246.64</v>
      </c>
      <c r="K3047" t="n">
        <v>0</v>
      </c>
      <c r="L3047">
        <f>I3047*J3047*(1-K3047)</f>
        <v/>
      </c>
      <c r="M3047">
        <f>VLOOKUP(F3047,Products!A:D,4,FALSE)*I3047</f>
        <v/>
      </c>
      <c r="N3047">
        <f>L3047-M3047</f>
        <v/>
      </c>
    </row>
    <row r="3048">
      <c r="A3048" t="inlineStr">
        <is>
          <t>T1003046</t>
        </is>
      </c>
      <c r="B3048" t="inlineStr">
        <is>
          <t>2025-05-26</t>
        </is>
      </c>
      <c r="C3048" t="inlineStr">
        <is>
          <t>S026</t>
        </is>
      </c>
      <c r="D3048" t="inlineStr">
        <is>
          <t>Store_026</t>
        </is>
      </c>
      <c r="E3048" t="inlineStr">
        <is>
          <t>North</t>
        </is>
      </c>
      <c r="F3048" t="inlineStr">
        <is>
          <t>P0198</t>
        </is>
      </c>
      <c r="G3048" t="inlineStr">
        <is>
          <t>Prod_0198</t>
        </is>
      </c>
      <c r="H3048" t="inlineStr">
        <is>
          <t>Beverages</t>
        </is>
      </c>
      <c r="I3048" t="n">
        <v>3</v>
      </c>
      <c r="J3048" t="n">
        <v>773.3200000000001</v>
      </c>
      <c r="K3048" t="n">
        <v>0</v>
      </c>
      <c r="L3048">
        <f>I3048*J3048*(1-K3048)</f>
        <v/>
      </c>
      <c r="M3048">
        <f>VLOOKUP(F3048,Products!A:D,4,FALSE)*I3048</f>
        <v/>
      </c>
      <c r="N3048">
        <f>L3048-M3048</f>
        <v/>
      </c>
    </row>
    <row r="3049">
      <c r="A3049" t="inlineStr">
        <is>
          <t>T1003047</t>
        </is>
      </c>
      <c r="B3049" t="inlineStr">
        <is>
          <t>2023-07-10</t>
        </is>
      </c>
      <c r="C3049" t="inlineStr">
        <is>
          <t>S029</t>
        </is>
      </c>
      <c r="D3049" t="inlineStr">
        <is>
          <t>Store_029</t>
        </is>
      </c>
      <c r="E3049" t="inlineStr">
        <is>
          <t>South</t>
        </is>
      </c>
      <c r="F3049" t="inlineStr">
        <is>
          <t>P0049</t>
        </is>
      </c>
      <c r="G3049" t="inlineStr">
        <is>
          <t>Prod_0049</t>
        </is>
      </c>
      <c r="H3049" t="inlineStr">
        <is>
          <t>Beverages</t>
        </is>
      </c>
      <c r="I3049" t="n">
        <v>3</v>
      </c>
      <c r="J3049" t="n">
        <v>210.22</v>
      </c>
      <c r="K3049" t="n">
        <v>0</v>
      </c>
      <c r="L3049">
        <f>I3049*J3049*(1-K3049)</f>
        <v/>
      </c>
      <c r="M3049">
        <f>VLOOKUP(F3049,Products!A:D,4,FALSE)*I3049</f>
        <v/>
      </c>
      <c r="N3049">
        <f>L3049-M3049</f>
        <v/>
      </c>
    </row>
    <row r="3050">
      <c r="A3050" t="inlineStr">
        <is>
          <t>T1003048</t>
        </is>
      </c>
      <c r="B3050" t="inlineStr">
        <is>
          <t>2024-08-31</t>
        </is>
      </c>
      <c r="C3050" t="inlineStr">
        <is>
          <t>S033</t>
        </is>
      </c>
      <c r="D3050" t="inlineStr">
        <is>
          <t>Store_033</t>
        </is>
      </c>
      <c r="E3050" t="inlineStr">
        <is>
          <t>North</t>
        </is>
      </c>
      <c r="F3050" t="inlineStr">
        <is>
          <t>P0022</t>
        </is>
      </c>
      <c r="G3050" t="inlineStr">
        <is>
          <t>Prod_0022</t>
        </is>
      </c>
      <c r="H3050" t="inlineStr">
        <is>
          <t>Beverages</t>
        </is>
      </c>
      <c r="I3050" t="n">
        <v>1</v>
      </c>
      <c r="J3050" t="n">
        <v>203.99</v>
      </c>
      <c r="K3050" t="n">
        <v>0</v>
      </c>
      <c r="L3050">
        <f>I3050*J3050*(1-K3050)</f>
        <v/>
      </c>
      <c r="M3050">
        <f>VLOOKUP(F3050,Products!A:D,4,FALSE)*I3050</f>
        <v/>
      </c>
      <c r="N3050">
        <f>L3050-M3050</f>
        <v/>
      </c>
    </row>
    <row r="3051">
      <c r="A3051" t="inlineStr">
        <is>
          <t>T1003049</t>
        </is>
      </c>
      <c r="B3051" t="inlineStr">
        <is>
          <t>2024-08-31</t>
        </is>
      </c>
      <c r="C3051" t="inlineStr">
        <is>
          <t>S038</t>
        </is>
      </c>
      <c r="D3051" t="inlineStr">
        <is>
          <t>Store_038</t>
        </is>
      </c>
      <c r="E3051" t="inlineStr">
        <is>
          <t>East</t>
        </is>
      </c>
      <c r="F3051" t="inlineStr">
        <is>
          <t>P0148</t>
        </is>
      </c>
      <c r="G3051" t="inlineStr">
        <is>
          <t>Prod_0148</t>
        </is>
      </c>
      <c r="H3051" t="inlineStr">
        <is>
          <t>Electronics</t>
        </is>
      </c>
      <c r="I3051" t="n">
        <v>9</v>
      </c>
      <c r="J3051" t="n">
        <v>244.65</v>
      </c>
      <c r="K3051" t="n">
        <v>0</v>
      </c>
      <c r="L3051">
        <f>I3051*J3051*(1-K3051)</f>
        <v/>
      </c>
      <c r="M3051">
        <f>VLOOKUP(F3051,Products!A:D,4,FALSE)*I3051</f>
        <v/>
      </c>
      <c r="N3051">
        <f>L3051-M3051</f>
        <v/>
      </c>
    </row>
    <row r="3052">
      <c r="A3052" t="inlineStr">
        <is>
          <t>T1003050</t>
        </is>
      </c>
      <c r="B3052" t="inlineStr">
        <is>
          <t>2023-06-14</t>
        </is>
      </c>
      <c r="C3052" t="inlineStr">
        <is>
          <t>S046</t>
        </is>
      </c>
      <c r="D3052" t="inlineStr">
        <is>
          <t>Store_046</t>
        </is>
      </c>
      <c r="E3052" t="inlineStr">
        <is>
          <t>South</t>
        </is>
      </c>
      <c r="F3052" t="inlineStr">
        <is>
          <t>P0133</t>
        </is>
      </c>
      <c r="G3052" t="inlineStr">
        <is>
          <t>Prod_0133</t>
        </is>
      </c>
      <c r="H3052" t="inlineStr">
        <is>
          <t>Stationery</t>
        </is>
      </c>
      <c r="I3052" t="n">
        <v>5</v>
      </c>
      <c r="J3052" t="n">
        <v>378.14</v>
      </c>
      <c r="K3052" t="n">
        <v>0</v>
      </c>
      <c r="L3052">
        <f>I3052*J3052*(1-K3052)</f>
        <v/>
      </c>
      <c r="M3052">
        <f>VLOOKUP(F3052,Products!A:D,4,FALSE)*I3052</f>
        <v/>
      </c>
      <c r="N3052">
        <f>L3052-M3052</f>
        <v/>
      </c>
    </row>
    <row r="3053">
      <c r="A3053" t="inlineStr">
        <is>
          <t>T1003051</t>
        </is>
      </c>
      <c r="B3053" t="inlineStr">
        <is>
          <t>2025-09-24</t>
        </is>
      </c>
      <c r="C3053" t="inlineStr">
        <is>
          <t>S008</t>
        </is>
      </c>
      <c r="D3053" t="inlineStr">
        <is>
          <t>Store_008</t>
        </is>
      </c>
      <c r="E3053" t="inlineStr">
        <is>
          <t>East</t>
        </is>
      </c>
      <c r="F3053" t="inlineStr">
        <is>
          <t>P0127</t>
        </is>
      </c>
      <c r="G3053" t="inlineStr">
        <is>
          <t>Prod_0127</t>
        </is>
      </c>
      <c r="H3053" t="inlineStr">
        <is>
          <t>Toys</t>
        </is>
      </c>
      <c r="I3053" t="n">
        <v>1</v>
      </c>
      <c r="J3053" t="n">
        <v>656.33</v>
      </c>
      <c r="K3053" t="n">
        <v>0.05</v>
      </c>
      <c r="L3053">
        <f>I3053*J3053*(1-K3053)</f>
        <v/>
      </c>
      <c r="M3053">
        <f>VLOOKUP(F3053,Products!A:D,4,FALSE)*I3053</f>
        <v/>
      </c>
      <c r="N3053">
        <f>L3053-M3053</f>
        <v/>
      </c>
    </row>
    <row r="3054">
      <c r="A3054" t="inlineStr">
        <is>
          <t>T1003052</t>
        </is>
      </c>
      <c r="B3054" t="inlineStr">
        <is>
          <t>2025-05-18</t>
        </is>
      </c>
      <c r="C3054" t="inlineStr">
        <is>
          <t>S028</t>
        </is>
      </c>
      <c r="D3054" t="inlineStr">
        <is>
          <t>Store_028</t>
        </is>
      </c>
      <c r="E3054" t="inlineStr">
        <is>
          <t>North</t>
        </is>
      </c>
      <c r="F3054" t="inlineStr">
        <is>
          <t>P0018</t>
        </is>
      </c>
      <c r="G3054" t="inlineStr">
        <is>
          <t>Prod_0018</t>
        </is>
      </c>
      <c r="H3054" t="inlineStr">
        <is>
          <t>Food</t>
        </is>
      </c>
      <c r="I3054" t="n">
        <v>3</v>
      </c>
      <c r="J3054" t="n">
        <v>746.6</v>
      </c>
      <c r="K3054" t="n">
        <v>0</v>
      </c>
      <c r="L3054">
        <f>I3054*J3054*(1-K3054)</f>
        <v/>
      </c>
      <c r="M3054">
        <f>VLOOKUP(F3054,Products!A:D,4,FALSE)*I3054</f>
        <v/>
      </c>
      <c r="N3054">
        <f>L3054-M3054</f>
        <v/>
      </c>
    </row>
    <row r="3055">
      <c r="A3055" t="inlineStr">
        <is>
          <t>T1003053</t>
        </is>
      </c>
      <c r="B3055" t="inlineStr">
        <is>
          <t>2023-02-22</t>
        </is>
      </c>
      <c r="C3055" t="inlineStr">
        <is>
          <t>S027</t>
        </is>
      </c>
      <c r="D3055" t="inlineStr">
        <is>
          <t>Store_027</t>
        </is>
      </c>
      <c r="E3055" t="inlineStr">
        <is>
          <t>South</t>
        </is>
      </c>
      <c r="F3055" t="inlineStr">
        <is>
          <t>P0004</t>
        </is>
      </c>
      <c r="G3055" t="inlineStr">
        <is>
          <t>Prod_0004</t>
        </is>
      </c>
      <c r="H3055" t="inlineStr">
        <is>
          <t>Household</t>
        </is>
      </c>
      <c r="I3055" t="n">
        <v>4</v>
      </c>
      <c r="J3055" t="n">
        <v>417.03</v>
      </c>
      <c r="K3055" t="n">
        <v>0.1</v>
      </c>
      <c r="L3055">
        <f>I3055*J3055*(1-K3055)</f>
        <v/>
      </c>
      <c r="M3055">
        <f>VLOOKUP(F3055,Products!A:D,4,FALSE)*I3055</f>
        <v/>
      </c>
      <c r="N3055">
        <f>L3055-M3055</f>
        <v/>
      </c>
    </row>
    <row r="3056">
      <c r="A3056" t="inlineStr">
        <is>
          <t>T1003054</t>
        </is>
      </c>
      <c r="B3056" t="inlineStr">
        <is>
          <t>2024-11-06</t>
        </is>
      </c>
      <c r="C3056" t="inlineStr">
        <is>
          <t>S041</t>
        </is>
      </c>
      <c r="D3056" t="inlineStr">
        <is>
          <t>Store_041</t>
        </is>
      </c>
      <c r="E3056" t="inlineStr">
        <is>
          <t>East</t>
        </is>
      </c>
      <c r="F3056" t="inlineStr">
        <is>
          <t>P0070</t>
        </is>
      </c>
      <c r="G3056" t="inlineStr">
        <is>
          <t>Prod_0070</t>
        </is>
      </c>
      <c r="H3056" t="inlineStr">
        <is>
          <t>Beverages</t>
        </is>
      </c>
      <c r="I3056" t="n">
        <v>5</v>
      </c>
      <c r="J3056" t="n">
        <v>720.41</v>
      </c>
      <c r="K3056" t="n">
        <v>0</v>
      </c>
      <c r="L3056">
        <f>I3056*J3056*(1-K3056)</f>
        <v/>
      </c>
      <c r="M3056">
        <f>VLOOKUP(F3056,Products!A:D,4,FALSE)*I3056</f>
        <v/>
      </c>
      <c r="N3056">
        <f>L3056-M3056</f>
        <v/>
      </c>
    </row>
    <row r="3057">
      <c r="A3057" t="inlineStr">
        <is>
          <t>T1003055</t>
        </is>
      </c>
      <c r="B3057" t="inlineStr">
        <is>
          <t>2025-03-13</t>
        </is>
      </c>
      <c r="C3057" t="inlineStr">
        <is>
          <t>S022</t>
        </is>
      </c>
      <c r="D3057" t="inlineStr">
        <is>
          <t>Store_022</t>
        </is>
      </c>
      <c r="E3057" t="inlineStr">
        <is>
          <t>East</t>
        </is>
      </c>
      <c r="F3057" t="inlineStr">
        <is>
          <t>P0084</t>
        </is>
      </c>
      <c r="G3057" t="inlineStr">
        <is>
          <t>Prod_0084</t>
        </is>
      </c>
      <c r="H3057" t="inlineStr">
        <is>
          <t>Beverages</t>
        </is>
      </c>
      <c r="I3057" t="n">
        <v>8</v>
      </c>
      <c r="J3057" t="n">
        <v>895.8</v>
      </c>
      <c r="K3057" t="n">
        <v>0.2</v>
      </c>
      <c r="L3057">
        <f>I3057*J3057*(1-K3057)</f>
        <v/>
      </c>
      <c r="M3057">
        <f>VLOOKUP(F3057,Products!A:D,4,FALSE)*I3057</f>
        <v/>
      </c>
      <c r="N3057">
        <f>L3057-M3057</f>
        <v/>
      </c>
    </row>
    <row r="3058">
      <c r="A3058" t="inlineStr">
        <is>
          <t>T1003056</t>
        </is>
      </c>
      <c r="B3058" t="inlineStr">
        <is>
          <t>2025-02-05</t>
        </is>
      </c>
      <c r="C3058" t="inlineStr">
        <is>
          <t>S020</t>
        </is>
      </c>
      <c r="D3058" t="inlineStr">
        <is>
          <t>Store_020</t>
        </is>
      </c>
      <c r="E3058" t="inlineStr">
        <is>
          <t>West</t>
        </is>
      </c>
      <c r="F3058" t="inlineStr">
        <is>
          <t>P0004</t>
        </is>
      </c>
      <c r="G3058" t="inlineStr">
        <is>
          <t>Prod_0004</t>
        </is>
      </c>
      <c r="H3058" t="inlineStr">
        <is>
          <t>Household</t>
        </is>
      </c>
      <c r="I3058" t="n">
        <v>9</v>
      </c>
      <c r="J3058" t="n">
        <v>381.18</v>
      </c>
      <c r="K3058" t="n">
        <v>0</v>
      </c>
      <c r="L3058">
        <f>I3058*J3058*(1-K3058)</f>
        <v/>
      </c>
      <c r="M3058">
        <f>VLOOKUP(F3058,Products!A:D,4,FALSE)*I3058</f>
        <v/>
      </c>
      <c r="N3058">
        <f>L3058-M3058</f>
        <v/>
      </c>
    </row>
    <row r="3059">
      <c r="A3059" t="inlineStr">
        <is>
          <t>T1003057</t>
        </is>
      </c>
      <c r="B3059" t="inlineStr">
        <is>
          <t>2024-10-15</t>
        </is>
      </c>
      <c r="C3059" t="inlineStr">
        <is>
          <t>S014</t>
        </is>
      </c>
      <c r="D3059" t="inlineStr">
        <is>
          <t>Store_014</t>
        </is>
      </c>
      <c r="E3059" t="inlineStr">
        <is>
          <t>West</t>
        </is>
      </c>
      <c r="F3059" t="inlineStr">
        <is>
          <t>P0186</t>
        </is>
      </c>
      <c r="G3059" t="inlineStr">
        <is>
          <t>Prod_0186</t>
        </is>
      </c>
      <c r="H3059" t="inlineStr">
        <is>
          <t>Household</t>
        </is>
      </c>
      <c r="I3059" t="n">
        <v>6</v>
      </c>
      <c r="J3059" t="n">
        <v>694.85</v>
      </c>
      <c r="K3059" t="n">
        <v>0.1</v>
      </c>
      <c r="L3059">
        <f>I3059*J3059*(1-K3059)</f>
        <v/>
      </c>
      <c r="M3059">
        <f>VLOOKUP(F3059,Products!A:D,4,FALSE)*I3059</f>
        <v/>
      </c>
      <c r="N3059">
        <f>L3059-M3059</f>
        <v/>
      </c>
    </row>
    <row r="3060">
      <c r="A3060" t="inlineStr">
        <is>
          <t>T1003058</t>
        </is>
      </c>
      <c r="B3060" t="inlineStr">
        <is>
          <t>2023-11-07</t>
        </is>
      </c>
      <c r="C3060" t="inlineStr">
        <is>
          <t>S028</t>
        </is>
      </c>
      <c r="D3060" t="inlineStr">
        <is>
          <t>Store_028</t>
        </is>
      </c>
      <c r="E3060" t="inlineStr">
        <is>
          <t>North</t>
        </is>
      </c>
      <c r="F3060" t="inlineStr">
        <is>
          <t>P0197</t>
        </is>
      </c>
      <c r="G3060" t="inlineStr">
        <is>
          <t>Prod_0197</t>
        </is>
      </c>
      <c r="H3060" t="inlineStr">
        <is>
          <t>Food</t>
        </is>
      </c>
      <c r="I3060" t="n">
        <v>7</v>
      </c>
      <c r="J3060" t="n">
        <v>200.16</v>
      </c>
      <c r="K3060" t="n">
        <v>0</v>
      </c>
      <c r="L3060">
        <f>I3060*J3060*(1-K3060)</f>
        <v/>
      </c>
      <c r="M3060">
        <f>VLOOKUP(F3060,Products!A:D,4,FALSE)*I3060</f>
        <v/>
      </c>
      <c r="N3060">
        <f>L3060-M3060</f>
        <v/>
      </c>
    </row>
    <row r="3061">
      <c r="A3061" t="inlineStr">
        <is>
          <t>T1003059</t>
        </is>
      </c>
      <c r="B3061" t="inlineStr">
        <is>
          <t>2024-08-25</t>
        </is>
      </c>
      <c r="C3061" t="inlineStr">
        <is>
          <t>S034</t>
        </is>
      </c>
      <c r="D3061" t="inlineStr">
        <is>
          <t>Store_034</t>
        </is>
      </c>
      <c r="E3061" t="inlineStr">
        <is>
          <t>Central</t>
        </is>
      </c>
      <c r="F3061" t="inlineStr">
        <is>
          <t>P0116</t>
        </is>
      </c>
      <c r="G3061" t="inlineStr">
        <is>
          <t>Prod_0116</t>
        </is>
      </c>
      <c r="H3061" t="inlineStr">
        <is>
          <t>Clothing</t>
        </is>
      </c>
      <c r="I3061" t="n">
        <v>1</v>
      </c>
      <c r="J3061" t="n">
        <v>936.41</v>
      </c>
      <c r="K3061" t="n">
        <v>0.05</v>
      </c>
      <c r="L3061">
        <f>I3061*J3061*(1-K3061)</f>
        <v/>
      </c>
      <c r="M3061">
        <f>VLOOKUP(F3061,Products!A:D,4,FALSE)*I3061</f>
        <v/>
      </c>
      <c r="N3061">
        <f>L3061-M3061</f>
        <v/>
      </c>
    </row>
    <row r="3062">
      <c r="A3062" t="inlineStr">
        <is>
          <t>T1003060</t>
        </is>
      </c>
      <c r="B3062" t="inlineStr">
        <is>
          <t>2023-02-21</t>
        </is>
      </c>
      <c r="C3062" t="inlineStr">
        <is>
          <t>S049</t>
        </is>
      </c>
      <c r="D3062" t="inlineStr">
        <is>
          <t>Store_049</t>
        </is>
      </c>
      <c r="E3062" t="inlineStr">
        <is>
          <t>North</t>
        </is>
      </c>
      <c r="F3062" t="inlineStr">
        <is>
          <t>P0023</t>
        </is>
      </c>
      <c r="G3062" t="inlineStr">
        <is>
          <t>Prod_0023</t>
        </is>
      </c>
      <c r="H3062" t="inlineStr">
        <is>
          <t>Stationery</t>
        </is>
      </c>
      <c r="I3062" t="n">
        <v>6</v>
      </c>
      <c r="J3062" t="n">
        <v>191.86</v>
      </c>
      <c r="K3062" t="n">
        <v>0</v>
      </c>
      <c r="L3062">
        <f>I3062*J3062*(1-K3062)</f>
        <v/>
      </c>
      <c r="M3062">
        <f>VLOOKUP(F3062,Products!A:D,4,FALSE)*I3062</f>
        <v/>
      </c>
      <c r="N3062">
        <f>L3062-M3062</f>
        <v/>
      </c>
    </row>
    <row r="3063">
      <c r="A3063" t="inlineStr">
        <is>
          <t>T1003061</t>
        </is>
      </c>
      <c r="B3063" t="inlineStr">
        <is>
          <t>2023-11-17</t>
        </is>
      </c>
      <c r="C3063" t="inlineStr">
        <is>
          <t>S021</t>
        </is>
      </c>
      <c r="D3063" t="inlineStr">
        <is>
          <t>Store_021</t>
        </is>
      </c>
      <c r="E3063" t="inlineStr">
        <is>
          <t>North</t>
        </is>
      </c>
      <c r="F3063" t="inlineStr">
        <is>
          <t>P0138</t>
        </is>
      </c>
      <c r="G3063" t="inlineStr">
        <is>
          <t>Prod_0138</t>
        </is>
      </c>
      <c r="H3063" t="inlineStr">
        <is>
          <t>Household</t>
        </is>
      </c>
      <c r="I3063" t="n">
        <v>1</v>
      </c>
      <c r="J3063" t="n">
        <v>338.85</v>
      </c>
      <c r="K3063" t="n">
        <v>0</v>
      </c>
      <c r="L3063">
        <f>I3063*J3063*(1-K3063)</f>
        <v/>
      </c>
      <c r="M3063">
        <f>VLOOKUP(F3063,Products!A:D,4,FALSE)*I3063</f>
        <v/>
      </c>
      <c r="N3063">
        <f>L3063-M3063</f>
        <v/>
      </c>
    </row>
    <row r="3064">
      <c r="A3064" t="inlineStr">
        <is>
          <t>T1003062</t>
        </is>
      </c>
      <c r="B3064" t="inlineStr">
        <is>
          <t>2024-02-05</t>
        </is>
      </c>
      <c r="C3064" t="inlineStr">
        <is>
          <t>S046</t>
        </is>
      </c>
      <c r="D3064" t="inlineStr">
        <is>
          <t>Store_046</t>
        </is>
      </c>
      <c r="E3064" t="inlineStr">
        <is>
          <t>South</t>
        </is>
      </c>
      <c r="F3064" t="inlineStr">
        <is>
          <t>P0123</t>
        </is>
      </c>
      <c r="G3064" t="inlineStr">
        <is>
          <t>Prod_0123</t>
        </is>
      </c>
      <c r="H3064" t="inlineStr">
        <is>
          <t>Food</t>
        </is>
      </c>
      <c r="I3064" t="n">
        <v>8</v>
      </c>
      <c r="J3064" t="n">
        <v>665.73</v>
      </c>
      <c r="K3064" t="n">
        <v>0</v>
      </c>
      <c r="L3064">
        <f>I3064*J3064*(1-K3064)</f>
        <v/>
      </c>
      <c r="M3064">
        <f>VLOOKUP(F3064,Products!A:D,4,FALSE)*I3064</f>
        <v/>
      </c>
      <c r="N3064">
        <f>L3064-M3064</f>
        <v/>
      </c>
    </row>
    <row r="3065">
      <c r="A3065" t="inlineStr">
        <is>
          <t>T1003063</t>
        </is>
      </c>
      <c r="B3065" t="inlineStr">
        <is>
          <t>2024-06-24</t>
        </is>
      </c>
      <c r="C3065" t="inlineStr">
        <is>
          <t>S026</t>
        </is>
      </c>
      <c r="D3065" t="inlineStr">
        <is>
          <t>Store_026</t>
        </is>
      </c>
      <c r="E3065" t="inlineStr">
        <is>
          <t>North</t>
        </is>
      </c>
      <c r="F3065" t="inlineStr">
        <is>
          <t>P0165</t>
        </is>
      </c>
      <c r="G3065" t="inlineStr">
        <is>
          <t>Prod_0165</t>
        </is>
      </c>
      <c r="H3065" t="inlineStr">
        <is>
          <t>Clothing</t>
        </is>
      </c>
      <c r="I3065" t="n">
        <v>8</v>
      </c>
      <c r="J3065" t="n">
        <v>674.45</v>
      </c>
      <c r="K3065" t="n">
        <v>0.05</v>
      </c>
      <c r="L3065">
        <f>I3065*J3065*(1-K3065)</f>
        <v/>
      </c>
      <c r="M3065">
        <f>VLOOKUP(F3065,Products!A:D,4,FALSE)*I3065</f>
        <v/>
      </c>
      <c r="N3065">
        <f>L3065-M3065</f>
        <v/>
      </c>
    </row>
    <row r="3066">
      <c r="A3066" t="inlineStr">
        <is>
          <t>T1003064</t>
        </is>
      </c>
      <c r="B3066" t="inlineStr">
        <is>
          <t>2025-07-12</t>
        </is>
      </c>
      <c r="C3066" t="inlineStr">
        <is>
          <t>S003</t>
        </is>
      </c>
      <c r="D3066" t="inlineStr">
        <is>
          <t>Store_003</t>
        </is>
      </c>
      <c r="E3066" t="inlineStr">
        <is>
          <t>North</t>
        </is>
      </c>
      <c r="F3066" t="inlineStr">
        <is>
          <t>P0129</t>
        </is>
      </c>
      <c r="G3066" t="inlineStr">
        <is>
          <t>Prod_0129</t>
        </is>
      </c>
      <c r="H3066" t="inlineStr">
        <is>
          <t>Stationery</t>
        </is>
      </c>
      <c r="I3066" t="n">
        <v>7</v>
      </c>
      <c r="J3066" t="n">
        <v>696.76</v>
      </c>
      <c r="K3066" t="n">
        <v>0</v>
      </c>
      <c r="L3066">
        <f>I3066*J3066*(1-K3066)</f>
        <v/>
      </c>
      <c r="M3066">
        <f>VLOOKUP(F3066,Products!A:D,4,FALSE)*I3066</f>
        <v/>
      </c>
      <c r="N3066">
        <f>L3066-M3066</f>
        <v/>
      </c>
    </row>
    <row r="3067">
      <c r="A3067" t="inlineStr">
        <is>
          <t>T1003065</t>
        </is>
      </c>
      <c r="B3067" t="inlineStr">
        <is>
          <t>2023-04-22</t>
        </is>
      </c>
      <c r="C3067" t="inlineStr">
        <is>
          <t>S041</t>
        </is>
      </c>
      <c r="D3067" t="inlineStr">
        <is>
          <t>Store_041</t>
        </is>
      </c>
      <c r="E3067" t="inlineStr">
        <is>
          <t>East</t>
        </is>
      </c>
      <c r="F3067" t="inlineStr">
        <is>
          <t>P0069</t>
        </is>
      </c>
      <c r="G3067" t="inlineStr">
        <is>
          <t>Prod_0069</t>
        </is>
      </c>
      <c r="H3067" t="inlineStr">
        <is>
          <t>Household</t>
        </is>
      </c>
      <c r="I3067" t="n">
        <v>8</v>
      </c>
      <c r="J3067" t="n">
        <v>397.02</v>
      </c>
      <c r="K3067" t="n">
        <v>0</v>
      </c>
      <c r="L3067">
        <f>I3067*J3067*(1-K3067)</f>
        <v/>
      </c>
      <c r="M3067">
        <f>VLOOKUP(F3067,Products!A:D,4,FALSE)*I3067</f>
        <v/>
      </c>
      <c r="N3067">
        <f>L3067-M3067</f>
        <v/>
      </c>
    </row>
    <row r="3068">
      <c r="A3068" t="inlineStr">
        <is>
          <t>T1003066</t>
        </is>
      </c>
      <c r="B3068" t="inlineStr">
        <is>
          <t>2023-01-24</t>
        </is>
      </c>
      <c r="C3068" t="inlineStr">
        <is>
          <t>S001</t>
        </is>
      </c>
      <c r="D3068" t="inlineStr">
        <is>
          <t>Store_001</t>
        </is>
      </c>
      <c r="E3068" t="inlineStr">
        <is>
          <t>West</t>
        </is>
      </c>
      <c r="F3068" t="inlineStr">
        <is>
          <t>P0084</t>
        </is>
      </c>
      <c r="G3068" t="inlineStr">
        <is>
          <t>Prod_0084</t>
        </is>
      </c>
      <c r="H3068" t="inlineStr">
        <is>
          <t>Beverages</t>
        </is>
      </c>
      <c r="I3068" t="n">
        <v>8</v>
      </c>
      <c r="J3068" t="n">
        <v>984.92</v>
      </c>
      <c r="K3068" t="n">
        <v>0.05</v>
      </c>
      <c r="L3068">
        <f>I3068*J3068*(1-K3068)</f>
        <v/>
      </c>
      <c r="M3068">
        <f>VLOOKUP(F3068,Products!A:D,4,FALSE)*I3068</f>
        <v/>
      </c>
      <c r="N3068">
        <f>L3068-M3068</f>
        <v/>
      </c>
    </row>
    <row r="3069">
      <c r="A3069" t="inlineStr">
        <is>
          <t>T1003067</t>
        </is>
      </c>
      <c r="B3069" t="inlineStr">
        <is>
          <t>2023-01-05</t>
        </is>
      </c>
      <c r="C3069" t="inlineStr">
        <is>
          <t>S025</t>
        </is>
      </c>
      <c r="D3069" t="inlineStr">
        <is>
          <t>Store_025</t>
        </is>
      </c>
      <c r="E3069" t="inlineStr">
        <is>
          <t>Central</t>
        </is>
      </c>
      <c r="F3069" t="inlineStr">
        <is>
          <t>P0009</t>
        </is>
      </c>
      <c r="G3069" t="inlineStr">
        <is>
          <t>Prod_0009</t>
        </is>
      </c>
      <c r="H3069" t="inlineStr">
        <is>
          <t>Toys</t>
        </is>
      </c>
      <c r="I3069" t="n">
        <v>7</v>
      </c>
      <c r="J3069" t="n">
        <v>658.6799999999999</v>
      </c>
      <c r="K3069" t="n">
        <v>0.2</v>
      </c>
      <c r="L3069">
        <f>I3069*J3069*(1-K3069)</f>
        <v/>
      </c>
      <c r="M3069">
        <f>VLOOKUP(F3069,Products!A:D,4,FALSE)*I3069</f>
        <v/>
      </c>
      <c r="N3069">
        <f>L3069-M3069</f>
        <v/>
      </c>
    </row>
    <row r="3070">
      <c r="A3070" t="inlineStr">
        <is>
          <t>T1003068</t>
        </is>
      </c>
      <c r="B3070" t="inlineStr">
        <is>
          <t>2024-02-06</t>
        </is>
      </c>
      <c r="C3070" t="inlineStr">
        <is>
          <t>S019</t>
        </is>
      </c>
      <c r="D3070" t="inlineStr">
        <is>
          <t>Store_019</t>
        </is>
      </c>
      <c r="E3070" t="inlineStr">
        <is>
          <t>East</t>
        </is>
      </c>
      <c r="F3070" t="inlineStr">
        <is>
          <t>P0164</t>
        </is>
      </c>
      <c r="G3070" t="inlineStr">
        <is>
          <t>Prod_0164</t>
        </is>
      </c>
      <c r="H3070" t="inlineStr">
        <is>
          <t>Food</t>
        </is>
      </c>
      <c r="I3070" t="n">
        <v>9</v>
      </c>
      <c r="J3070" t="n">
        <v>688.4400000000001</v>
      </c>
      <c r="K3070" t="n">
        <v>0</v>
      </c>
      <c r="L3070">
        <f>I3070*J3070*(1-K3070)</f>
        <v/>
      </c>
      <c r="M3070">
        <f>VLOOKUP(F3070,Products!A:D,4,FALSE)*I3070</f>
        <v/>
      </c>
      <c r="N3070">
        <f>L3070-M3070</f>
        <v/>
      </c>
    </row>
    <row r="3071">
      <c r="A3071" t="inlineStr">
        <is>
          <t>T1003069</t>
        </is>
      </c>
      <c r="B3071" t="inlineStr">
        <is>
          <t>2023-10-30</t>
        </is>
      </c>
      <c r="C3071" t="inlineStr">
        <is>
          <t>S014</t>
        </is>
      </c>
      <c r="D3071" t="inlineStr">
        <is>
          <t>Store_014</t>
        </is>
      </c>
      <c r="E3071" t="inlineStr">
        <is>
          <t>West</t>
        </is>
      </c>
      <c r="F3071" t="inlineStr">
        <is>
          <t>P0008</t>
        </is>
      </c>
      <c r="G3071" t="inlineStr">
        <is>
          <t>Prod_0008</t>
        </is>
      </c>
      <c r="H3071" t="inlineStr">
        <is>
          <t>Electronics</t>
        </is>
      </c>
      <c r="I3071" t="n">
        <v>9</v>
      </c>
      <c r="J3071" t="n">
        <v>307.1</v>
      </c>
      <c r="K3071" t="n">
        <v>0.1</v>
      </c>
      <c r="L3071">
        <f>I3071*J3071*(1-K3071)</f>
        <v/>
      </c>
      <c r="M3071">
        <f>VLOOKUP(F3071,Products!A:D,4,FALSE)*I3071</f>
        <v/>
      </c>
      <c r="N3071">
        <f>L3071-M3071</f>
        <v/>
      </c>
    </row>
    <row r="3072">
      <c r="A3072" t="inlineStr">
        <is>
          <t>T1003070</t>
        </is>
      </c>
      <c r="B3072" t="inlineStr">
        <is>
          <t>2025-09-12</t>
        </is>
      </c>
      <c r="C3072" t="inlineStr">
        <is>
          <t>S050</t>
        </is>
      </c>
      <c r="D3072" t="inlineStr">
        <is>
          <t>Store_050</t>
        </is>
      </c>
      <c r="E3072" t="inlineStr">
        <is>
          <t>South</t>
        </is>
      </c>
      <c r="F3072" t="inlineStr">
        <is>
          <t>P0037</t>
        </is>
      </c>
      <c r="G3072" t="inlineStr">
        <is>
          <t>Prod_0037</t>
        </is>
      </c>
      <c r="H3072" t="inlineStr">
        <is>
          <t>Stationery</t>
        </is>
      </c>
      <c r="I3072" t="n">
        <v>3</v>
      </c>
      <c r="J3072" t="n">
        <v>369.35</v>
      </c>
      <c r="K3072" t="n">
        <v>0.05</v>
      </c>
      <c r="L3072">
        <f>I3072*J3072*(1-K3072)</f>
        <v/>
      </c>
      <c r="M3072">
        <f>VLOOKUP(F3072,Products!A:D,4,FALSE)*I3072</f>
        <v/>
      </c>
      <c r="N3072">
        <f>L3072-M3072</f>
        <v/>
      </c>
    </row>
    <row r="3073">
      <c r="A3073" t="inlineStr">
        <is>
          <t>T1003071</t>
        </is>
      </c>
      <c r="B3073" t="inlineStr">
        <is>
          <t>2024-02-19</t>
        </is>
      </c>
      <c r="C3073" t="inlineStr">
        <is>
          <t>S040</t>
        </is>
      </c>
      <c r="D3073" t="inlineStr">
        <is>
          <t>Store_040</t>
        </is>
      </c>
      <c r="E3073" t="inlineStr">
        <is>
          <t>Central</t>
        </is>
      </c>
      <c r="F3073" t="inlineStr">
        <is>
          <t>P0069</t>
        </is>
      </c>
      <c r="G3073" t="inlineStr">
        <is>
          <t>Prod_0069</t>
        </is>
      </c>
      <c r="H3073" t="inlineStr">
        <is>
          <t>Household</t>
        </is>
      </c>
      <c r="I3073" t="n">
        <v>7</v>
      </c>
      <c r="J3073" t="n">
        <v>265.43</v>
      </c>
      <c r="K3073" t="n">
        <v>0</v>
      </c>
      <c r="L3073">
        <f>I3073*J3073*(1-K3073)</f>
        <v/>
      </c>
      <c r="M3073">
        <f>VLOOKUP(F3073,Products!A:D,4,FALSE)*I3073</f>
        <v/>
      </c>
      <c r="N3073">
        <f>L3073-M3073</f>
        <v/>
      </c>
    </row>
    <row r="3074">
      <c r="A3074" t="inlineStr">
        <is>
          <t>T1003072</t>
        </is>
      </c>
      <c r="B3074" t="inlineStr">
        <is>
          <t>2024-05-02</t>
        </is>
      </c>
      <c r="C3074" t="inlineStr">
        <is>
          <t>S031</t>
        </is>
      </c>
      <c r="D3074" t="inlineStr">
        <is>
          <t>Store_031</t>
        </is>
      </c>
      <c r="E3074" t="inlineStr">
        <is>
          <t>Central</t>
        </is>
      </c>
      <c r="F3074" t="inlineStr">
        <is>
          <t>P0097</t>
        </is>
      </c>
      <c r="G3074" t="inlineStr">
        <is>
          <t>Prod_0097</t>
        </is>
      </c>
      <c r="H3074" t="inlineStr">
        <is>
          <t>Clothing</t>
        </is>
      </c>
      <c r="I3074" t="n">
        <v>9</v>
      </c>
      <c r="J3074" t="n">
        <v>191.7</v>
      </c>
      <c r="K3074" t="n">
        <v>0.05</v>
      </c>
      <c r="L3074">
        <f>I3074*J3074*(1-K3074)</f>
        <v/>
      </c>
      <c r="M3074">
        <f>VLOOKUP(F3074,Products!A:D,4,FALSE)*I3074</f>
        <v/>
      </c>
      <c r="N3074">
        <f>L3074-M3074</f>
        <v/>
      </c>
    </row>
    <row r="3075">
      <c r="A3075" t="inlineStr">
        <is>
          <t>T1003073</t>
        </is>
      </c>
      <c r="B3075" t="inlineStr">
        <is>
          <t>2024-09-11</t>
        </is>
      </c>
      <c r="C3075" t="inlineStr">
        <is>
          <t>S030</t>
        </is>
      </c>
      <c r="D3075" t="inlineStr">
        <is>
          <t>Store_030</t>
        </is>
      </c>
      <c r="E3075" t="inlineStr">
        <is>
          <t>North</t>
        </is>
      </c>
      <c r="F3075" t="inlineStr">
        <is>
          <t>P0018</t>
        </is>
      </c>
      <c r="G3075" t="inlineStr">
        <is>
          <t>Prod_0018</t>
        </is>
      </c>
      <c r="H3075" t="inlineStr">
        <is>
          <t>Food</t>
        </is>
      </c>
      <c r="I3075" t="n">
        <v>3</v>
      </c>
      <c r="J3075" t="n">
        <v>954.4400000000001</v>
      </c>
      <c r="K3075" t="n">
        <v>0</v>
      </c>
      <c r="L3075">
        <f>I3075*J3075*(1-K3075)</f>
        <v/>
      </c>
      <c r="M3075">
        <f>VLOOKUP(F3075,Products!A:D,4,FALSE)*I3075</f>
        <v/>
      </c>
      <c r="N3075">
        <f>L3075-M3075</f>
        <v/>
      </c>
    </row>
    <row r="3076">
      <c r="A3076" t="inlineStr">
        <is>
          <t>T1003074</t>
        </is>
      </c>
      <c r="B3076" t="inlineStr">
        <is>
          <t>2023-10-17</t>
        </is>
      </c>
      <c r="C3076" t="inlineStr">
        <is>
          <t>S003</t>
        </is>
      </c>
      <c r="D3076" t="inlineStr">
        <is>
          <t>Store_003</t>
        </is>
      </c>
      <c r="E3076" t="inlineStr">
        <is>
          <t>North</t>
        </is>
      </c>
      <c r="F3076" t="inlineStr">
        <is>
          <t>P0112</t>
        </is>
      </c>
      <c r="G3076" t="inlineStr">
        <is>
          <t>Prod_0112</t>
        </is>
      </c>
      <c r="H3076" t="inlineStr">
        <is>
          <t>Beverages</t>
        </is>
      </c>
      <c r="I3076" t="n">
        <v>3</v>
      </c>
      <c r="J3076" t="n">
        <v>760.6799999999999</v>
      </c>
      <c r="K3076" t="n">
        <v>0.2</v>
      </c>
      <c r="L3076">
        <f>I3076*J3076*(1-K3076)</f>
        <v/>
      </c>
      <c r="M3076">
        <f>VLOOKUP(F3076,Products!A:D,4,FALSE)*I3076</f>
        <v/>
      </c>
      <c r="N3076">
        <f>L3076-M3076</f>
        <v/>
      </c>
    </row>
    <row r="3077">
      <c r="A3077" t="inlineStr">
        <is>
          <t>T1003075</t>
        </is>
      </c>
      <c r="B3077" t="inlineStr">
        <is>
          <t>2025-06-19</t>
        </is>
      </c>
      <c r="C3077" t="inlineStr">
        <is>
          <t>S033</t>
        </is>
      </c>
      <c r="D3077" t="inlineStr">
        <is>
          <t>Store_033</t>
        </is>
      </c>
      <c r="E3077" t="inlineStr">
        <is>
          <t>North</t>
        </is>
      </c>
      <c r="F3077" t="inlineStr">
        <is>
          <t>P0159</t>
        </is>
      </c>
      <c r="G3077" t="inlineStr">
        <is>
          <t>Prod_0159</t>
        </is>
      </c>
      <c r="H3077" t="inlineStr">
        <is>
          <t>Electronics</t>
        </is>
      </c>
      <c r="I3077" t="n">
        <v>3</v>
      </c>
      <c r="J3077" t="n">
        <v>555.74</v>
      </c>
      <c r="K3077" t="n">
        <v>0</v>
      </c>
      <c r="L3077">
        <f>I3077*J3077*(1-K3077)</f>
        <v/>
      </c>
      <c r="M3077">
        <f>VLOOKUP(F3077,Products!A:D,4,FALSE)*I3077</f>
        <v/>
      </c>
      <c r="N3077">
        <f>L3077-M3077</f>
        <v/>
      </c>
    </row>
    <row r="3078">
      <c r="A3078" t="inlineStr">
        <is>
          <t>T1003076</t>
        </is>
      </c>
      <c r="B3078" t="inlineStr">
        <is>
          <t>2023-06-24</t>
        </is>
      </c>
      <c r="C3078" t="inlineStr">
        <is>
          <t>S049</t>
        </is>
      </c>
      <c r="D3078" t="inlineStr">
        <is>
          <t>Store_049</t>
        </is>
      </c>
      <c r="E3078" t="inlineStr">
        <is>
          <t>North</t>
        </is>
      </c>
      <c r="F3078" t="inlineStr">
        <is>
          <t>P0071</t>
        </is>
      </c>
      <c r="G3078" t="inlineStr">
        <is>
          <t>Prod_0071</t>
        </is>
      </c>
      <c r="H3078" t="inlineStr">
        <is>
          <t>Beverages</t>
        </is>
      </c>
      <c r="I3078" t="n">
        <v>9</v>
      </c>
      <c r="J3078" t="n">
        <v>593.83</v>
      </c>
      <c r="K3078" t="n">
        <v>0</v>
      </c>
      <c r="L3078">
        <f>I3078*J3078*(1-K3078)</f>
        <v/>
      </c>
      <c r="M3078">
        <f>VLOOKUP(F3078,Products!A:D,4,FALSE)*I3078</f>
        <v/>
      </c>
      <c r="N3078">
        <f>L3078-M3078</f>
        <v/>
      </c>
    </row>
    <row r="3079">
      <c r="A3079" t="inlineStr">
        <is>
          <t>T1003077</t>
        </is>
      </c>
      <c r="B3079" t="inlineStr">
        <is>
          <t>2024-06-06</t>
        </is>
      </c>
      <c r="C3079" t="inlineStr">
        <is>
          <t>S037</t>
        </is>
      </c>
      <c r="D3079" t="inlineStr">
        <is>
          <t>Store_037</t>
        </is>
      </c>
      <c r="E3079" t="inlineStr">
        <is>
          <t>East</t>
        </is>
      </c>
      <c r="F3079" t="inlineStr">
        <is>
          <t>P0153</t>
        </is>
      </c>
      <c r="G3079" t="inlineStr">
        <is>
          <t>Prod_0153</t>
        </is>
      </c>
      <c r="H3079" t="inlineStr">
        <is>
          <t>Clothing</t>
        </is>
      </c>
      <c r="I3079" t="n">
        <v>4</v>
      </c>
      <c r="J3079" t="n">
        <v>166.83</v>
      </c>
      <c r="K3079" t="n">
        <v>0</v>
      </c>
      <c r="L3079">
        <f>I3079*J3079*(1-K3079)</f>
        <v/>
      </c>
      <c r="M3079">
        <f>VLOOKUP(F3079,Products!A:D,4,FALSE)*I3079</f>
        <v/>
      </c>
      <c r="N3079">
        <f>L3079-M3079</f>
        <v/>
      </c>
    </row>
    <row r="3080">
      <c r="A3080" t="inlineStr">
        <is>
          <t>T1003078</t>
        </is>
      </c>
      <c r="B3080" t="inlineStr">
        <is>
          <t>2024-03-28</t>
        </is>
      </c>
      <c r="C3080" t="inlineStr">
        <is>
          <t>S046</t>
        </is>
      </c>
      <c r="D3080" t="inlineStr">
        <is>
          <t>Store_046</t>
        </is>
      </c>
      <c r="E3080" t="inlineStr">
        <is>
          <t>South</t>
        </is>
      </c>
      <c r="F3080" t="inlineStr">
        <is>
          <t>P0103</t>
        </is>
      </c>
      <c r="G3080" t="inlineStr">
        <is>
          <t>Prod_0103</t>
        </is>
      </c>
      <c r="H3080" t="inlineStr">
        <is>
          <t>Stationery</t>
        </is>
      </c>
      <c r="I3080" t="n">
        <v>1</v>
      </c>
      <c r="J3080" t="n">
        <v>861.8200000000001</v>
      </c>
      <c r="K3080" t="n">
        <v>0</v>
      </c>
      <c r="L3080">
        <f>I3080*J3080*(1-K3080)</f>
        <v/>
      </c>
      <c r="M3080">
        <f>VLOOKUP(F3080,Products!A:D,4,FALSE)*I3080</f>
        <v/>
      </c>
      <c r="N3080">
        <f>L3080-M3080</f>
        <v/>
      </c>
    </row>
    <row r="3081">
      <c r="A3081" t="inlineStr">
        <is>
          <t>T1003079</t>
        </is>
      </c>
      <c r="B3081" t="inlineStr">
        <is>
          <t>2023-05-22</t>
        </is>
      </c>
      <c r="C3081" t="inlineStr">
        <is>
          <t>S016</t>
        </is>
      </c>
      <c r="D3081" t="inlineStr">
        <is>
          <t>Store_016</t>
        </is>
      </c>
      <c r="E3081" t="inlineStr">
        <is>
          <t>West</t>
        </is>
      </c>
      <c r="F3081" t="inlineStr">
        <is>
          <t>P0067</t>
        </is>
      </c>
      <c r="G3081" t="inlineStr">
        <is>
          <t>Prod_0067</t>
        </is>
      </c>
      <c r="H3081" t="inlineStr">
        <is>
          <t>Toys</t>
        </is>
      </c>
      <c r="I3081" t="n">
        <v>9</v>
      </c>
      <c r="J3081" t="n">
        <v>185.86</v>
      </c>
      <c r="K3081" t="n">
        <v>0</v>
      </c>
      <c r="L3081">
        <f>I3081*J3081*(1-K3081)</f>
        <v/>
      </c>
      <c r="M3081">
        <f>VLOOKUP(F3081,Products!A:D,4,FALSE)*I3081</f>
        <v/>
      </c>
      <c r="N3081">
        <f>L3081-M3081</f>
        <v/>
      </c>
    </row>
    <row r="3082">
      <c r="A3082" t="inlineStr">
        <is>
          <t>T1003080</t>
        </is>
      </c>
      <c r="B3082" t="inlineStr">
        <is>
          <t>2025-08-25</t>
        </is>
      </c>
      <c r="C3082" t="inlineStr">
        <is>
          <t>S025</t>
        </is>
      </c>
      <c r="D3082" t="inlineStr">
        <is>
          <t>Store_025</t>
        </is>
      </c>
      <c r="E3082" t="inlineStr">
        <is>
          <t>Central</t>
        </is>
      </c>
      <c r="F3082" t="inlineStr">
        <is>
          <t>P0060</t>
        </is>
      </c>
      <c r="G3082" t="inlineStr">
        <is>
          <t>Prod_0060</t>
        </is>
      </c>
      <c r="H3082" t="inlineStr">
        <is>
          <t>Toys</t>
        </is>
      </c>
      <c r="I3082" t="n">
        <v>7</v>
      </c>
      <c r="J3082" t="n">
        <v>105.73</v>
      </c>
      <c r="K3082" t="n">
        <v>0.05</v>
      </c>
      <c r="L3082">
        <f>I3082*J3082*(1-K3082)</f>
        <v/>
      </c>
      <c r="M3082">
        <f>VLOOKUP(F3082,Products!A:D,4,FALSE)*I3082</f>
        <v/>
      </c>
      <c r="N3082">
        <f>L3082-M3082</f>
        <v/>
      </c>
    </row>
    <row r="3083">
      <c r="A3083" t="inlineStr">
        <is>
          <t>T1003081</t>
        </is>
      </c>
      <c r="B3083" t="inlineStr">
        <is>
          <t>2025-06-10</t>
        </is>
      </c>
      <c r="C3083" t="inlineStr">
        <is>
          <t>S001</t>
        </is>
      </c>
      <c r="D3083" t="inlineStr">
        <is>
          <t>Store_001</t>
        </is>
      </c>
      <c r="E3083" t="inlineStr">
        <is>
          <t>West</t>
        </is>
      </c>
      <c r="F3083" t="inlineStr">
        <is>
          <t>P0191</t>
        </is>
      </c>
      <c r="G3083" t="inlineStr">
        <is>
          <t>Prod_0191</t>
        </is>
      </c>
      <c r="H3083" t="inlineStr">
        <is>
          <t>Food</t>
        </is>
      </c>
      <c r="I3083" t="n">
        <v>9</v>
      </c>
      <c r="J3083" t="n">
        <v>506.36</v>
      </c>
      <c r="K3083" t="n">
        <v>0</v>
      </c>
      <c r="L3083">
        <f>I3083*J3083*(1-K3083)</f>
        <v/>
      </c>
      <c r="M3083">
        <f>VLOOKUP(F3083,Products!A:D,4,FALSE)*I3083</f>
        <v/>
      </c>
      <c r="N3083">
        <f>L3083-M3083</f>
        <v/>
      </c>
    </row>
    <row r="3084">
      <c r="A3084" t="inlineStr">
        <is>
          <t>T1003082</t>
        </is>
      </c>
      <c r="B3084" t="inlineStr">
        <is>
          <t>2024-07-07</t>
        </is>
      </c>
      <c r="C3084" t="inlineStr">
        <is>
          <t>S030</t>
        </is>
      </c>
      <c r="D3084" t="inlineStr">
        <is>
          <t>Store_030</t>
        </is>
      </c>
      <c r="E3084" t="inlineStr">
        <is>
          <t>North</t>
        </is>
      </c>
      <c r="F3084" t="inlineStr">
        <is>
          <t>P0199</t>
        </is>
      </c>
      <c r="G3084" t="inlineStr">
        <is>
          <t>Prod_0199</t>
        </is>
      </c>
      <c r="H3084" t="inlineStr">
        <is>
          <t>Beverages</t>
        </is>
      </c>
      <c r="I3084" t="n">
        <v>5</v>
      </c>
      <c r="J3084" t="n">
        <v>85.2</v>
      </c>
      <c r="K3084" t="n">
        <v>0.1</v>
      </c>
      <c r="L3084">
        <f>I3084*J3084*(1-K3084)</f>
        <v/>
      </c>
      <c r="M3084">
        <f>VLOOKUP(F3084,Products!A:D,4,FALSE)*I3084</f>
        <v/>
      </c>
      <c r="N3084">
        <f>L3084-M3084</f>
        <v/>
      </c>
    </row>
    <row r="3085">
      <c r="A3085" t="inlineStr">
        <is>
          <t>T1003083</t>
        </is>
      </c>
      <c r="B3085" t="inlineStr">
        <is>
          <t>2025-04-16</t>
        </is>
      </c>
      <c r="C3085" t="inlineStr">
        <is>
          <t>S033</t>
        </is>
      </c>
      <c r="D3085" t="inlineStr">
        <is>
          <t>Store_033</t>
        </is>
      </c>
      <c r="E3085" t="inlineStr">
        <is>
          <t>North</t>
        </is>
      </c>
      <c r="F3085" t="inlineStr">
        <is>
          <t>P0093</t>
        </is>
      </c>
      <c r="G3085" t="inlineStr">
        <is>
          <t>Prod_0093</t>
        </is>
      </c>
      <c r="H3085" t="inlineStr">
        <is>
          <t>Electronics</t>
        </is>
      </c>
      <c r="I3085" t="n">
        <v>3</v>
      </c>
      <c r="J3085" t="n">
        <v>199.82</v>
      </c>
      <c r="K3085" t="n">
        <v>0</v>
      </c>
      <c r="L3085">
        <f>I3085*J3085*(1-K3085)</f>
        <v/>
      </c>
      <c r="M3085">
        <f>VLOOKUP(F3085,Products!A:D,4,FALSE)*I3085</f>
        <v/>
      </c>
      <c r="N3085">
        <f>L3085-M3085</f>
        <v/>
      </c>
    </row>
    <row r="3086">
      <c r="A3086" t="inlineStr">
        <is>
          <t>T1003084</t>
        </is>
      </c>
      <c r="B3086" t="inlineStr">
        <is>
          <t>2023-09-04</t>
        </is>
      </c>
      <c r="C3086" t="inlineStr">
        <is>
          <t>S023</t>
        </is>
      </c>
      <c r="D3086" t="inlineStr">
        <is>
          <t>Store_023</t>
        </is>
      </c>
      <c r="E3086" t="inlineStr">
        <is>
          <t>South</t>
        </is>
      </c>
      <c r="F3086" t="inlineStr">
        <is>
          <t>P0001</t>
        </is>
      </c>
      <c r="G3086" t="inlineStr">
        <is>
          <t>Prod_0001</t>
        </is>
      </c>
      <c r="H3086" t="inlineStr">
        <is>
          <t>Beverages</t>
        </is>
      </c>
      <c r="I3086" t="n">
        <v>1</v>
      </c>
      <c r="J3086" t="n">
        <v>634.62</v>
      </c>
      <c r="K3086" t="n">
        <v>0</v>
      </c>
      <c r="L3086">
        <f>I3086*J3086*(1-K3086)</f>
        <v/>
      </c>
      <c r="M3086">
        <f>VLOOKUP(F3086,Products!A:D,4,FALSE)*I3086</f>
        <v/>
      </c>
      <c r="N3086">
        <f>L3086-M3086</f>
        <v/>
      </c>
    </row>
    <row r="3087">
      <c r="A3087" t="inlineStr">
        <is>
          <t>T1003085</t>
        </is>
      </c>
      <c r="B3087" t="inlineStr">
        <is>
          <t>2025-01-10</t>
        </is>
      </c>
      <c r="C3087" t="inlineStr">
        <is>
          <t>S036</t>
        </is>
      </c>
      <c r="D3087" t="inlineStr">
        <is>
          <t>Store_036</t>
        </is>
      </c>
      <c r="E3087" t="inlineStr">
        <is>
          <t>Central</t>
        </is>
      </c>
      <c r="F3087" t="inlineStr">
        <is>
          <t>P0179</t>
        </is>
      </c>
      <c r="G3087" t="inlineStr">
        <is>
          <t>Prod_0179</t>
        </is>
      </c>
      <c r="H3087" t="inlineStr">
        <is>
          <t>Household</t>
        </is>
      </c>
      <c r="I3087" t="n">
        <v>6</v>
      </c>
      <c r="J3087" t="n">
        <v>170.9</v>
      </c>
      <c r="K3087" t="n">
        <v>0.05</v>
      </c>
      <c r="L3087">
        <f>I3087*J3087*(1-K3087)</f>
        <v/>
      </c>
      <c r="M3087">
        <f>VLOOKUP(F3087,Products!A:D,4,FALSE)*I3087</f>
        <v/>
      </c>
      <c r="N3087">
        <f>L3087-M3087</f>
        <v/>
      </c>
    </row>
    <row r="3088">
      <c r="A3088" t="inlineStr">
        <is>
          <t>T1003086</t>
        </is>
      </c>
      <c r="B3088" t="inlineStr">
        <is>
          <t>2024-11-25</t>
        </is>
      </c>
      <c r="C3088" t="inlineStr">
        <is>
          <t>S010</t>
        </is>
      </c>
      <c r="D3088" t="inlineStr">
        <is>
          <t>Store_010</t>
        </is>
      </c>
      <c r="E3088" t="inlineStr">
        <is>
          <t>North</t>
        </is>
      </c>
      <c r="F3088" t="inlineStr">
        <is>
          <t>P0047</t>
        </is>
      </c>
      <c r="G3088" t="inlineStr">
        <is>
          <t>Prod_0047</t>
        </is>
      </c>
      <c r="H3088" t="inlineStr">
        <is>
          <t>Beverages</t>
        </is>
      </c>
      <c r="I3088" t="n">
        <v>9</v>
      </c>
      <c r="J3088" t="n">
        <v>534.5</v>
      </c>
      <c r="K3088" t="n">
        <v>0</v>
      </c>
      <c r="L3088">
        <f>I3088*J3088*(1-K3088)</f>
        <v/>
      </c>
      <c r="M3088">
        <f>VLOOKUP(F3088,Products!A:D,4,FALSE)*I3088</f>
        <v/>
      </c>
      <c r="N3088">
        <f>L3088-M3088</f>
        <v/>
      </c>
    </row>
    <row r="3089">
      <c r="A3089" t="inlineStr">
        <is>
          <t>T1003087</t>
        </is>
      </c>
      <c r="B3089" t="inlineStr">
        <is>
          <t>2023-06-12</t>
        </is>
      </c>
      <c r="C3089" t="inlineStr">
        <is>
          <t>S007</t>
        </is>
      </c>
      <c r="D3089" t="inlineStr">
        <is>
          <t>Store_007</t>
        </is>
      </c>
      <c r="E3089" t="inlineStr">
        <is>
          <t>East</t>
        </is>
      </c>
      <c r="F3089" t="inlineStr">
        <is>
          <t>P0131</t>
        </is>
      </c>
      <c r="G3089" t="inlineStr">
        <is>
          <t>Prod_0131</t>
        </is>
      </c>
      <c r="H3089" t="inlineStr">
        <is>
          <t>Beverages</t>
        </is>
      </c>
      <c r="I3089" t="n">
        <v>8</v>
      </c>
      <c r="J3089" t="n">
        <v>283.47</v>
      </c>
      <c r="K3089" t="n">
        <v>0.05</v>
      </c>
      <c r="L3089">
        <f>I3089*J3089*(1-K3089)</f>
        <v/>
      </c>
      <c r="M3089">
        <f>VLOOKUP(F3089,Products!A:D,4,FALSE)*I3089</f>
        <v/>
      </c>
      <c r="N3089">
        <f>L3089-M3089</f>
        <v/>
      </c>
    </row>
    <row r="3090">
      <c r="A3090" t="inlineStr">
        <is>
          <t>T1003088</t>
        </is>
      </c>
      <c r="B3090" t="inlineStr">
        <is>
          <t>2025-03-24</t>
        </is>
      </c>
      <c r="C3090" t="inlineStr">
        <is>
          <t>S042</t>
        </is>
      </c>
      <c r="D3090" t="inlineStr">
        <is>
          <t>Store_042</t>
        </is>
      </c>
      <c r="E3090" t="inlineStr">
        <is>
          <t>Central</t>
        </is>
      </c>
      <c r="F3090" t="inlineStr">
        <is>
          <t>P0171</t>
        </is>
      </c>
      <c r="G3090" t="inlineStr">
        <is>
          <t>Prod_0171</t>
        </is>
      </c>
      <c r="H3090" t="inlineStr">
        <is>
          <t>Household</t>
        </is>
      </c>
      <c r="I3090" t="n">
        <v>9</v>
      </c>
      <c r="J3090" t="n">
        <v>349.1</v>
      </c>
      <c r="K3090" t="n">
        <v>0</v>
      </c>
      <c r="L3090">
        <f>I3090*J3090*(1-K3090)</f>
        <v/>
      </c>
      <c r="M3090">
        <f>VLOOKUP(F3090,Products!A:D,4,FALSE)*I3090</f>
        <v/>
      </c>
      <c r="N3090">
        <f>L3090-M3090</f>
        <v/>
      </c>
    </row>
    <row r="3091">
      <c r="A3091" t="inlineStr">
        <is>
          <t>T1003089</t>
        </is>
      </c>
      <c r="B3091" t="inlineStr">
        <is>
          <t>2024-09-30</t>
        </is>
      </c>
      <c r="C3091" t="inlineStr">
        <is>
          <t>S002</t>
        </is>
      </c>
      <c r="D3091" t="inlineStr">
        <is>
          <t>Store_002</t>
        </is>
      </c>
      <c r="E3091" t="inlineStr">
        <is>
          <t>South</t>
        </is>
      </c>
      <c r="F3091" t="inlineStr">
        <is>
          <t>P0122</t>
        </is>
      </c>
      <c r="G3091" t="inlineStr">
        <is>
          <t>Prod_0122</t>
        </is>
      </c>
      <c r="H3091" t="inlineStr">
        <is>
          <t>Beverages</t>
        </is>
      </c>
      <c r="I3091" t="n">
        <v>2</v>
      </c>
      <c r="J3091" t="n">
        <v>760.84</v>
      </c>
      <c r="K3091" t="n">
        <v>0.2</v>
      </c>
      <c r="L3091">
        <f>I3091*J3091*(1-K3091)</f>
        <v/>
      </c>
      <c r="M3091">
        <f>VLOOKUP(F3091,Products!A:D,4,FALSE)*I3091</f>
        <v/>
      </c>
      <c r="N3091">
        <f>L3091-M3091</f>
        <v/>
      </c>
    </row>
    <row r="3092">
      <c r="A3092" t="inlineStr">
        <is>
          <t>T1003090</t>
        </is>
      </c>
      <c r="B3092" t="inlineStr">
        <is>
          <t>2024-08-04</t>
        </is>
      </c>
      <c r="C3092" t="inlineStr">
        <is>
          <t>S020</t>
        </is>
      </c>
      <c r="D3092" t="inlineStr">
        <is>
          <t>Store_020</t>
        </is>
      </c>
      <c r="E3092" t="inlineStr">
        <is>
          <t>West</t>
        </is>
      </c>
      <c r="F3092" t="inlineStr">
        <is>
          <t>P0179</t>
        </is>
      </c>
      <c r="G3092" t="inlineStr">
        <is>
          <t>Prod_0179</t>
        </is>
      </c>
      <c r="H3092" t="inlineStr">
        <is>
          <t>Household</t>
        </is>
      </c>
      <c r="I3092" t="n">
        <v>2</v>
      </c>
      <c r="J3092" t="n">
        <v>172.55</v>
      </c>
      <c r="K3092" t="n">
        <v>0.1</v>
      </c>
      <c r="L3092">
        <f>I3092*J3092*(1-K3092)</f>
        <v/>
      </c>
      <c r="M3092">
        <f>VLOOKUP(F3092,Products!A:D,4,FALSE)*I3092</f>
        <v/>
      </c>
      <c r="N3092">
        <f>L3092-M3092</f>
        <v/>
      </c>
    </row>
    <row r="3093">
      <c r="A3093" t="inlineStr">
        <is>
          <t>T1003091</t>
        </is>
      </c>
      <c r="B3093" t="inlineStr">
        <is>
          <t>2025-01-28</t>
        </is>
      </c>
      <c r="C3093" t="inlineStr">
        <is>
          <t>S004</t>
        </is>
      </c>
      <c r="D3093" t="inlineStr">
        <is>
          <t>Store_004</t>
        </is>
      </c>
      <c r="E3093" t="inlineStr">
        <is>
          <t>Central</t>
        </is>
      </c>
      <c r="F3093" t="inlineStr">
        <is>
          <t>P0031</t>
        </is>
      </c>
      <c r="G3093" t="inlineStr">
        <is>
          <t>Prod_0031</t>
        </is>
      </c>
      <c r="H3093" t="inlineStr">
        <is>
          <t>Food</t>
        </is>
      </c>
      <c r="I3093" t="n">
        <v>4</v>
      </c>
      <c r="J3093" t="n">
        <v>226.03</v>
      </c>
      <c r="K3093" t="n">
        <v>0.15</v>
      </c>
      <c r="L3093">
        <f>I3093*J3093*(1-K3093)</f>
        <v/>
      </c>
      <c r="M3093">
        <f>VLOOKUP(F3093,Products!A:D,4,FALSE)*I3093</f>
        <v/>
      </c>
      <c r="N3093">
        <f>L3093-M3093</f>
        <v/>
      </c>
    </row>
    <row r="3094">
      <c r="A3094" t="inlineStr">
        <is>
          <t>T1003092</t>
        </is>
      </c>
      <c r="B3094" t="inlineStr">
        <is>
          <t>2023-02-25</t>
        </is>
      </c>
      <c r="C3094" t="inlineStr">
        <is>
          <t>S018</t>
        </is>
      </c>
      <c r="D3094" t="inlineStr">
        <is>
          <t>Store_018</t>
        </is>
      </c>
      <c r="E3094" t="inlineStr">
        <is>
          <t>South</t>
        </is>
      </c>
      <c r="F3094" t="inlineStr">
        <is>
          <t>P0195</t>
        </is>
      </c>
      <c r="G3094" t="inlineStr">
        <is>
          <t>Prod_0195</t>
        </is>
      </c>
      <c r="H3094" t="inlineStr">
        <is>
          <t>Food</t>
        </is>
      </c>
      <c r="I3094" t="n">
        <v>4</v>
      </c>
      <c r="J3094" t="n">
        <v>600.45</v>
      </c>
      <c r="K3094" t="n">
        <v>0</v>
      </c>
      <c r="L3094">
        <f>I3094*J3094*(1-K3094)</f>
        <v/>
      </c>
      <c r="M3094">
        <f>VLOOKUP(F3094,Products!A:D,4,FALSE)*I3094</f>
        <v/>
      </c>
      <c r="N3094">
        <f>L3094-M3094</f>
        <v/>
      </c>
    </row>
    <row r="3095">
      <c r="A3095" t="inlineStr">
        <is>
          <t>T1003093</t>
        </is>
      </c>
      <c r="B3095" t="inlineStr">
        <is>
          <t>2024-03-11</t>
        </is>
      </c>
      <c r="C3095" t="inlineStr">
        <is>
          <t>S021</t>
        </is>
      </c>
      <c r="D3095" t="inlineStr">
        <is>
          <t>Store_021</t>
        </is>
      </c>
      <c r="E3095" t="inlineStr">
        <is>
          <t>North</t>
        </is>
      </c>
      <c r="F3095" t="inlineStr">
        <is>
          <t>P0024</t>
        </is>
      </c>
      <c r="G3095" t="inlineStr">
        <is>
          <t>Prod_0024</t>
        </is>
      </c>
      <c r="H3095" t="inlineStr">
        <is>
          <t>Clothing</t>
        </is>
      </c>
      <c r="I3095" t="n">
        <v>1</v>
      </c>
      <c r="J3095" t="n">
        <v>86.36</v>
      </c>
      <c r="K3095" t="n">
        <v>0.1</v>
      </c>
      <c r="L3095">
        <f>I3095*J3095*(1-K3095)</f>
        <v/>
      </c>
      <c r="M3095">
        <f>VLOOKUP(F3095,Products!A:D,4,FALSE)*I3095</f>
        <v/>
      </c>
      <c r="N3095">
        <f>L3095-M3095</f>
        <v/>
      </c>
    </row>
    <row r="3096">
      <c r="A3096" t="inlineStr">
        <is>
          <t>T1003094</t>
        </is>
      </c>
      <c r="B3096" t="inlineStr">
        <is>
          <t>2025-02-19</t>
        </is>
      </c>
      <c r="C3096" t="inlineStr">
        <is>
          <t>S019</t>
        </is>
      </c>
      <c r="D3096" t="inlineStr">
        <is>
          <t>Store_019</t>
        </is>
      </c>
      <c r="E3096" t="inlineStr">
        <is>
          <t>East</t>
        </is>
      </c>
      <c r="F3096" t="inlineStr">
        <is>
          <t>P0023</t>
        </is>
      </c>
      <c r="G3096" t="inlineStr">
        <is>
          <t>Prod_0023</t>
        </is>
      </c>
      <c r="H3096" t="inlineStr">
        <is>
          <t>Stationery</t>
        </is>
      </c>
      <c r="I3096" t="n">
        <v>3</v>
      </c>
      <c r="J3096" t="n">
        <v>174.33</v>
      </c>
      <c r="K3096" t="n">
        <v>0</v>
      </c>
      <c r="L3096">
        <f>I3096*J3096*(1-K3096)</f>
        <v/>
      </c>
      <c r="M3096">
        <f>VLOOKUP(F3096,Products!A:D,4,FALSE)*I3096</f>
        <v/>
      </c>
      <c r="N3096">
        <f>L3096-M3096</f>
        <v/>
      </c>
    </row>
    <row r="3097">
      <c r="A3097" t="inlineStr">
        <is>
          <t>T1003095</t>
        </is>
      </c>
      <c r="B3097" t="inlineStr">
        <is>
          <t>2023-01-27</t>
        </is>
      </c>
      <c r="C3097" t="inlineStr">
        <is>
          <t>S022</t>
        </is>
      </c>
      <c r="D3097" t="inlineStr">
        <is>
          <t>Store_022</t>
        </is>
      </c>
      <c r="E3097" t="inlineStr">
        <is>
          <t>East</t>
        </is>
      </c>
      <c r="F3097" t="inlineStr">
        <is>
          <t>P0193</t>
        </is>
      </c>
      <c r="G3097" t="inlineStr">
        <is>
          <t>Prod_0193</t>
        </is>
      </c>
      <c r="H3097" t="inlineStr">
        <is>
          <t>Food</t>
        </is>
      </c>
      <c r="I3097" t="n">
        <v>6</v>
      </c>
      <c r="J3097" t="n">
        <v>457.21</v>
      </c>
      <c r="K3097" t="n">
        <v>0.05</v>
      </c>
      <c r="L3097">
        <f>I3097*J3097*(1-K3097)</f>
        <v/>
      </c>
      <c r="M3097">
        <f>VLOOKUP(F3097,Products!A:D,4,FALSE)*I3097</f>
        <v/>
      </c>
      <c r="N3097">
        <f>L3097-M3097</f>
        <v/>
      </c>
    </row>
    <row r="3098">
      <c r="A3098" t="inlineStr">
        <is>
          <t>T1003096</t>
        </is>
      </c>
      <c r="B3098" t="inlineStr">
        <is>
          <t>2024-07-19</t>
        </is>
      </c>
      <c r="C3098" t="inlineStr">
        <is>
          <t>S013</t>
        </is>
      </c>
      <c r="D3098" t="inlineStr">
        <is>
          <t>Store_013</t>
        </is>
      </c>
      <c r="E3098" t="inlineStr">
        <is>
          <t>North</t>
        </is>
      </c>
      <c r="F3098" t="inlineStr">
        <is>
          <t>P0003</t>
        </is>
      </c>
      <c r="G3098" t="inlineStr">
        <is>
          <t>Prod_0003</t>
        </is>
      </c>
      <c r="H3098" t="inlineStr">
        <is>
          <t>Household</t>
        </is>
      </c>
      <c r="I3098" t="n">
        <v>4</v>
      </c>
      <c r="J3098" t="n">
        <v>69.47</v>
      </c>
      <c r="K3098" t="n">
        <v>0</v>
      </c>
      <c r="L3098">
        <f>I3098*J3098*(1-K3098)</f>
        <v/>
      </c>
      <c r="M3098">
        <f>VLOOKUP(F3098,Products!A:D,4,FALSE)*I3098</f>
        <v/>
      </c>
      <c r="N3098">
        <f>L3098-M3098</f>
        <v/>
      </c>
    </row>
    <row r="3099">
      <c r="A3099" t="inlineStr">
        <is>
          <t>T1003097</t>
        </is>
      </c>
      <c r="B3099" t="inlineStr">
        <is>
          <t>2025-06-21</t>
        </is>
      </c>
      <c r="C3099" t="inlineStr">
        <is>
          <t>S031</t>
        </is>
      </c>
      <c r="D3099" t="inlineStr">
        <is>
          <t>Store_031</t>
        </is>
      </c>
      <c r="E3099" t="inlineStr">
        <is>
          <t>Central</t>
        </is>
      </c>
      <c r="F3099" t="inlineStr">
        <is>
          <t>P0001</t>
        </is>
      </c>
      <c r="G3099" t="inlineStr">
        <is>
          <t>Prod_0001</t>
        </is>
      </c>
      <c r="H3099" t="inlineStr">
        <is>
          <t>Beverages</t>
        </is>
      </c>
      <c r="I3099" t="n">
        <v>7</v>
      </c>
      <c r="J3099" t="n">
        <v>640.87</v>
      </c>
      <c r="K3099" t="n">
        <v>0</v>
      </c>
      <c r="L3099">
        <f>I3099*J3099*(1-K3099)</f>
        <v/>
      </c>
      <c r="M3099">
        <f>VLOOKUP(F3099,Products!A:D,4,FALSE)*I3099</f>
        <v/>
      </c>
      <c r="N3099">
        <f>L3099-M3099</f>
        <v/>
      </c>
    </row>
    <row r="3100">
      <c r="A3100" t="inlineStr">
        <is>
          <t>T1003098</t>
        </is>
      </c>
      <c r="B3100" t="inlineStr">
        <is>
          <t>2023-01-30</t>
        </is>
      </c>
      <c r="C3100" t="inlineStr">
        <is>
          <t>S034</t>
        </is>
      </c>
      <c r="D3100" t="inlineStr">
        <is>
          <t>Store_034</t>
        </is>
      </c>
      <c r="E3100" t="inlineStr">
        <is>
          <t>Central</t>
        </is>
      </c>
      <c r="F3100" t="inlineStr">
        <is>
          <t>P0122</t>
        </is>
      </c>
      <c r="G3100" t="inlineStr">
        <is>
          <t>Prod_0122</t>
        </is>
      </c>
      <c r="H3100" t="inlineStr">
        <is>
          <t>Beverages</t>
        </is>
      </c>
      <c r="I3100" t="n">
        <v>8</v>
      </c>
      <c r="J3100" t="n">
        <v>870.5599999999999</v>
      </c>
      <c r="K3100" t="n">
        <v>0.05</v>
      </c>
      <c r="L3100">
        <f>I3100*J3100*(1-K3100)</f>
        <v/>
      </c>
      <c r="M3100">
        <f>VLOOKUP(F3100,Products!A:D,4,FALSE)*I3100</f>
        <v/>
      </c>
      <c r="N3100">
        <f>L3100-M3100</f>
        <v/>
      </c>
    </row>
    <row r="3101">
      <c r="A3101" t="inlineStr">
        <is>
          <t>T1003099</t>
        </is>
      </c>
      <c r="B3101" t="inlineStr">
        <is>
          <t>2023-05-08</t>
        </is>
      </c>
      <c r="C3101" t="inlineStr">
        <is>
          <t>S026</t>
        </is>
      </c>
      <c r="D3101" t="inlineStr">
        <is>
          <t>Store_026</t>
        </is>
      </c>
      <c r="E3101" t="inlineStr">
        <is>
          <t>North</t>
        </is>
      </c>
      <c r="F3101" t="inlineStr">
        <is>
          <t>P0197</t>
        </is>
      </c>
      <c r="G3101" t="inlineStr">
        <is>
          <t>Prod_0197</t>
        </is>
      </c>
      <c r="H3101" t="inlineStr">
        <is>
          <t>Food</t>
        </is>
      </c>
      <c r="I3101" t="n">
        <v>3</v>
      </c>
      <c r="J3101" t="n">
        <v>226.48</v>
      </c>
      <c r="K3101" t="n">
        <v>0</v>
      </c>
      <c r="L3101">
        <f>I3101*J3101*(1-K3101)</f>
        <v/>
      </c>
      <c r="M3101">
        <f>VLOOKUP(F3101,Products!A:D,4,FALSE)*I3101</f>
        <v/>
      </c>
      <c r="N3101">
        <f>L3101-M3101</f>
        <v/>
      </c>
    </row>
    <row r="3102">
      <c r="A3102" t="inlineStr">
        <is>
          <t>T1003100</t>
        </is>
      </c>
      <c r="B3102" t="inlineStr">
        <is>
          <t>2025-05-24</t>
        </is>
      </c>
      <c r="C3102" t="inlineStr">
        <is>
          <t>S028</t>
        </is>
      </c>
      <c r="D3102" t="inlineStr">
        <is>
          <t>Store_028</t>
        </is>
      </c>
      <c r="E3102" t="inlineStr">
        <is>
          <t>North</t>
        </is>
      </c>
      <c r="F3102" t="inlineStr">
        <is>
          <t>P0063</t>
        </is>
      </c>
      <c r="G3102" t="inlineStr">
        <is>
          <t>Prod_0063</t>
        </is>
      </c>
      <c r="H3102" t="inlineStr">
        <is>
          <t>Clothing</t>
        </is>
      </c>
      <c r="I3102" t="n">
        <v>5</v>
      </c>
      <c r="J3102" t="n">
        <v>246.98</v>
      </c>
      <c r="K3102" t="n">
        <v>0</v>
      </c>
      <c r="L3102">
        <f>I3102*J3102*(1-K3102)</f>
        <v/>
      </c>
      <c r="M3102">
        <f>VLOOKUP(F3102,Products!A:D,4,FALSE)*I3102</f>
        <v/>
      </c>
      <c r="N3102">
        <f>L3102-M3102</f>
        <v/>
      </c>
    </row>
    <row r="3103">
      <c r="A3103" t="inlineStr">
        <is>
          <t>T1003101</t>
        </is>
      </c>
      <c r="B3103" t="inlineStr">
        <is>
          <t>2023-07-05</t>
        </is>
      </c>
      <c r="C3103" t="inlineStr">
        <is>
          <t>S032</t>
        </is>
      </c>
      <c r="D3103" t="inlineStr">
        <is>
          <t>Store_032</t>
        </is>
      </c>
      <c r="E3103" t="inlineStr">
        <is>
          <t>Central</t>
        </is>
      </c>
      <c r="F3103" t="inlineStr">
        <is>
          <t>P0185</t>
        </is>
      </c>
      <c r="G3103" t="inlineStr">
        <is>
          <t>Prod_0185</t>
        </is>
      </c>
      <c r="H3103" t="inlineStr">
        <is>
          <t>Food</t>
        </is>
      </c>
      <c r="I3103" t="n">
        <v>6</v>
      </c>
      <c r="J3103" t="n">
        <v>519.29</v>
      </c>
      <c r="K3103" t="n">
        <v>0</v>
      </c>
      <c r="L3103">
        <f>I3103*J3103*(1-K3103)</f>
        <v/>
      </c>
      <c r="M3103">
        <f>VLOOKUP(F3103,Products!A:D,4,FALSE)*I3103</f>
        <v/>
      </c>
      <c r="N3103">
        <f>L3103-M3103</f>
        <v/>
      </c>
    </row>
    <row r="3104">
      <c r="A3104" t="inlineStr">
        <is>
          <t>T1003102</t>
        </is>
      </c>
      <c r="B3104" t="inlineStr">
        <is>
          <t>2024-04-29</t>
        </is>
      </c>
      <c r="C3104" t="inlineStr">
        <is>
          <t>S045</t>
        </is>
      </c>
      <c r="D3104" t="inlineStr">
        <is>
          <t>Store_045</t>
        </is>
      </c>
      <c r="E3104" t="inlineStr">
        <is>
          <t>East</t>
        </is>
      </c>
      <c r="F3104" t="inlineStr">
        <is>
          <t>P0069</t>
        </is>
      </c>
      <c r="G3104" t="inlineStr">
        <is>
          <t>Prod_0069</t>
        </is>
      </c>
      <c r="H3104" t="inlineStr">
        <is>
          <t>Household</t>
        </is>
      </c>
      <c r="I3104" t="n">
        <v>8</v>
      </c>
      <c r="J3104" t="n">
        <v>297.95</v>
      </c>
      <c r="K3104" t="n">
        <v>0.1</v>
      </c>
      <c r="L3104">
        <f>I3104*J3104*(1-K3104)</f>
        <v/>
      </c>
      <c r="M3104">
        <f>VLOOKUP(F3104,Products!A:D,4,FALSE)*I3104</f>
        <v/>
      </c>
      <c r="N3104">
        <f>L3104-M3104</f>
        <v/>
      </c>
    </row>
    <row r="3105">
      <c r="A3105" t="inlineStr">
        <is>
          <t>T1003103</t>
        </is>
      </c>
      <c r="B3105" t="inlineStr">
        <is>
          <t>2025-08-19</t>
        </is>
      </c>
      <c r="C3105" t="inlineStr">
        <is>
          <t>S011</t>
        </is>
      </c>
      <c r="D3105" t="inlineStr">
        <is>
          <t>Store_011</t>
        </is>
      </c>
      <c r="E3105" t="inlineStr">
        <is>
          <t>South</t>
        </is>
      </c>
      <c r="F3105" t="inlineStr">
        <is>
          <t>P0180</t>
        </is>
      </c>
      <c r="G3105" t="inlineStr">
        <is>
          <t>Prod_0180</t>
        </is>
      </c>
      <c r="H3105" t="inlineStr">
        <is>
          <t>Clothing</t>
        </is>
      </c>
      <c r="I3105" t="n">
        <v>5</v>
      </c>
      <c r="J3105" t="n">
        <v>592.73</v>
      </c>
      <c r="K3105" t="n">
        <v>0.05</v>
      </c>
      <c r="L3105">
        <f>I3105*J3105*(1-K3105)</f>
        <v/>
      </c>
      <c r="M3105">
        <f>VLOOKUP(F3105,Products!A:D,4,FALSE)*I3105</f>
        <v/>
      </c>
      <c r="N3105">
        <f>L3105-M3105</f>
        <v/>
      </c>
    </row>
    <row r="3106">
      <c r="A3106" t="inlineStr">
        <is>
          <t>T1003104</t>
        </is>
      </c>
      <c r="B3106" t="inlineStr">
        <is>
          <t>2023-01-27</t>
        </is>
      </c>
      <c r="C3106" t="inlineStr">
        <is>
          <t>S041</t>
        </is>
      </c>
      <c r="D3106" t="inlineStr">
        <is>
          <t>Store_041</t>
        </is>
      </c>
      <c r="E3106" t="inlineStr">
        <is>
          <t>East</t>
        </is>
      </c>
      <c r="F3106" t="inlineStr">
        <is>
          <t>P0049</t>
        </is>
      </c>
      <c r="G3106" t="inlineStr">
        <is>
          <t>Prod_0049</t>
        </is>
      </c>
      <c r="H3106" t="inlineStr">
        <is>
          <t>Beverages</t>
        </is>
      </c>
      <c r="I3106" t="n">
        <v>4</v>
      </c>
      <c r="J3106" t="n">
        <v>212.63</v>
      </c>
      <c r="K3106" t="n">
        <v>0</v>
      </c>
      <c r="L3106">
        <f>I3106*J3106*(1-K3106)</f>
        <v/>
      </c>
      <c r="M3106">
        <f>VLOOKUP(F3106,Products!A:D,4,FALSE)*I3106</f>
        <v/>
      </c>
      <c r="N3106">
        <f>L3106-M3106</f>
        <v/>
      </c>
    </row>
    <row r="3107">
      <c r="A3107" t="inlineStr">
        <is>
          <t>T1003105</t>
        </is>
      </c>
      <c r="B3107" t="inlineStr">
        <is>
          <t>2024-09-24</t>
        </is>
      </c>
      <c r="C3107" t="inlineStr">
        <is>
          <t>S031</t>
        </is>
      </c>
      <c r="D3107" t="inlineStr">
        <is>
          <t>Store_031</t>
        </is>
      </c>
      <c r="E3107" t="inlineStr">
        <is>
          <t>Central</t>
        </is>
      </c>
      <c r="F3107" t="inlineStr">
        <is>
          <t>P0067</t>
        </is>
      </c>
      <c r="G3107" t="inlineStr">
        <is>
          <t>Prod_0067</t>
        </is>
      </c>
      <c r="H3107" t="inlineStr">
        <is>
          <t>Toys</t>
        </is>
      </c>
      <c r="I3107" t="n">
        <v>7</v>
      </c>
      <c r="J3107" t="n">
        <v>184.8</v>
      </c>
      <c r="K3107" t="n">
        <v>0</v>
      </c>
      <c r="L3107">
        <f>I3107*J3107*(1-K3107)</f>
        <v/>
      </c>
      <c r="M3107">
        <f>VLOOKUP(F3107,Products!A:D,4,FALSE)*I3107</f>
        <v/>
      </c>
      <c r="N3107">
        <f>L3107-M3107</f>
        <v/>
      </c>
    </row>
    <row r="3108">
      <c r="A3108" t="inlineStr">
        <is>
          <t>T1003106</t>
        </is>
      </c>
      <c r="B3108" t="inlineStr">
        <is>
          <t>2025-06-04</t>
        </is>
      </c>
      <c r="C3108" t="inlineStr">
        <is>
          <t>S007</t>
        </is>
      </c>
      <c r="D3108" t="inlineStr">
        <is>
          <t>Store_007</t>
        </is>
      </c>
      <c r="E3108" t="inlineStr">
        <is>
          <t>East</t>
        </is>
      </c>
      <c r="F3108" t="inlineStr">
        <is>
          <t>P0021</t>
        </is>
      </c>
      <c r="G3108" t="inlineStr">
        <is>
          <t>Prod_0021</t>
        </is>
      </c>
      <c r="H3108" t="inlineStr">
        <is>
          <t>Household</t>
        </is>
      </c>
      <c r="I3108" t="n">
        <v>5</v>
      </c>
      <c r="J3108" t="n">
        <v>146.13</v>
      </c>
      <c r="K3108" t="n">
        <v>0</v>
      </c>
      <c r="L3108">
        <f>I3108*J3108*(1-K3108)</f>
        <v/>
      </c>
      <c r="M3108">
        <f>VLOOKUP(F3108,Products!A:D,4,FALSE)*I3108</f>
        <v/>
      </c>
      <c r="N3108">
        <f>L3108-M3108</f>
        <v/>
      </c>
    </row>
    <row r="3109">
      <c r="A3109" t="inlineStr">
        <is>
          <t>T1003107</t>
        </is>
      </c>
      <c r="B3109" t="inlineStr">
        <is>
          <t>2024-11-24</t>
        </is>
      </c>
      <c r="C3109" t="inlineStr">
        <is>
          <t>S006</t>
        </is>
      </c>
      <c r="D3109" t="inlineStr">
        <is>
          <t>Store_006</t>
        </is>
      </c>
      <c r="E3109" t="inlineStr">
        <is>
          <t>East</t>
        </is>
      </c>
      <c r="F3109" t="inlineStr">
        <is>
          <t>P0033</t>
        </is>
      </c>
      <c r="G3109" t="inlineStr">
        <is>
          <t>Prod_0033</t>
        </is>
      </c>
      <c r="H3109" t="inlineStr">
        <is>
          <t>Food</t>
        </is>
      </c>
      <c r="I3109" t="n">
        <v>2</v>
      </c>
      <c r="J3109" t="n">
        <v>349.74</v>
      </c>
      <c r="K3109" t="n">
        <v>0</v>
      </c>
      <c r="L3109">
        <f>I3109*J3109*(1-K3109)</f>
        <v/>
      </c>
      <c r="M3109">
        <f>VLOOKUP(F3109,Products!A:D,4,FALSE)*I3109</f>
        <v/>
      </c>
      <c r="N3109">
        <f>L3109-M3109</f>
        <v/>
      </c>
    </row>
    <row r="3110">
      <c r="A3110" t="inlineStr">
        <is>
          <t>T1003108</t>
        </is>
      </c>
      <c r="B3110" t="inlineStr">
        <is>
          <t>2023-04-28</t>
        </is>
      </c>
      <c r="C3110" t="inlineStr">
        <is>
          <t>S049</t>
        </is>
      </c>
      <c r="D3110" t="inlineStr">
        <is>
          <t>Store_049</t>
        </is>
      </c>
      <c r="E3110" t="inlineStr">
        <is>
          <t>North</t>
        </is>
      </c>
      <c r="F3110" t="inlineStr">
        <is>
          <t>P0090</t>
        </is>
      </c>
      <c r="G3110" t="inlineStr">
        <is>
          <t>Prod_0090</t>
        </is>
      </c>
      <c r="H3110" t="inlineStr">
        <is>
          <t>Toys</t>
        </is>
      </c>
      <c r="I3110" t="n">
        <v>9</v>
      </c>
      <c r="J3110" t="n">
        <v>519.71</v>
      </c>
      <c r="K3110" t="n">
        <v>0.2</v>
      </c>
      <c r="L3110">
        <f>I3110*J3110*(1-K3110)</f>
        <v/>
      </c>
      <c r="M3110">
        <f>VLOOKUP(F3110,Products!A:D,4,FALSE)*I3110</f>
        <v/>
      </c>
      <c r="N3110">
        <f>L3110-M3110</f>
        <v/>
      </c>
    </row>
    <row r="3111">
      <c r="A3111" t="inlineStr">
        <is>
          <t>T1003109</t>
        </is>
      </c>
      <c r="B3111" t="inlineStr">
        <is>
          <t>2025-08-15</t>
        </is>
      </c>
      <c r="C3111" t="inlineStr">
        <is>
          <t>S029</t>
        </is>
      </c>
      <c r="D3111" t="inlineStr">
        <is>
          <t>Store_029</t>
        </is>
      </c>
      <c r="E3111" t="inlineStr">
        <is>
          <t>South</t>
        </is>
      </c>
      <c r="F3111" t="inlineStr">
        <is>
          <t>P0023</t>
        </is>
      </c>
      <c r="G3111" t="inlineStr">
        <is>
          <t>Prod_0023</t>
        </is>
      </c>
      <c r="H3111" t="inlineStr">
        <is>
          <t>Stationery</t>
        </is>
      </c>
      <c r="I3111" t="n">
        <v>6</v>
      </c>
      <c r="J3111" t="n">
        <v>167.54</v>
      </c>
      <c r="K3111" t="n">
        <v>0.1</v>
      </c>
      <c r="L3111">
        <f>I3111*J3111*(1-K3111)</f>
        <v/>
      </c>
      <c r="M3111">
        <f>VLOOKUP(F3111,Products!A:D,4,FALSE)*I3111</f>
        <v/>
      </c>
      <c r="N3111">
        <f>L3111-M3111</f>
        <v/>
      </c>
    </row>
    <row r="3112">
      <c r="A3112" t="inlineStr">
        <is>
          <t>T1003110</t>
        </is>
      </c>
      <c r="B3112" t="inlineStr">
        <is>
          <t>2025-07-03</t>
        </is>
      </c>
      <c r="C3112" t="inlineStr">
        <is>
          <t>S015</t>
        </is>
      </c>
      <c r="D3112" t="inlineStr">
        <is>
          <t>Store_015</t>
        </is>
      </c>
      <c r="E3112" t="inlineStr">
        <is>
          <t>North</t>
        </is>
      </c>
      <c r="F3112" t="inlineStr">
        <is>
          <t>P0135</t>
        </is>
      </c>
      <c r="G3112" t="inlineStr">
        <is>
          <t>Prod_0135</t>
        </is>
      </c>
      <c r="H3112" t="inlineStr">
        <is>
          <t>Food</t>
        </is>
      </c>
      <c r="I3112" t="n">
        <v>6</v>
      </c>
      <c r="J3112" t="n">
        <v>70.52</v>
      </c>
      <c r="K3112" t="n">
        <v>0</v>
      </c>
      <c r="L3112">
        <f>I3112*J3112*(1-K3112)</f>
        <v/>
      </c>
      <c r="M3112">
        <f>VLOOKUP(F3112,Products!A:D,4,FALSE)*I3112</f>
        <v/>
      </c>
      <c r="N3112">
        <f>L3112-M3112</f>
        <v/>
      </c>
    </row>
    <row r="3113">
      <c r="A3113" t="inlineStr">
        <is>
          <t>T1003111</t>
        </is>
      </c>
      <c r="B3113" t="inlineStr">
        <is>
          <t>2024-05-10</t>
        </is>
      </c>
      <c r="C3113" t="inlineStr">
        <is>
          <t>S030</t>
        </is>
      </c>
      <c r="D3113" t="inlineStr">
        <is>
          <t>Store_030</t>
        </is>
      </c>
      <c r="E3113" t="inlineStr">
        <is>
          <t>North</t>
        </is>
      </c>
      <c r="F3113" t="inlineStr">
        <is>
          <t>P0165</t>
        </is>
      </c>
      <c r="G3113" t="inlineStr">
        <is>
          <t>Prod_0165</t>
        </is>
      </c>
      <c r="H3113" t="inlineStr">
        <is>
          <t>Clothing</t>
        </is>
      </c>
      <c r="I3113" t="n">
        <v>2</v>
      </c>
      <c r="J3113" t="n">
        <v>494.35</v>
      </c>
      <c r="K3113" t="n">
        <v>0</v>
      </c>
      <c r="L3113">
        <f>I3113*J3113*(1-K3113)</f>
        <v/>
      </c>
      <c r="M3113">
        <f>VLOOKUP(F3113,Products!A:D,4,FALSE)*I3113</f>
        <v/>
      </c>
      <c r="N3113">
        <f>L3113-M3113</f>
        <v/>
      </c>
    </row>
    <row r="3114">
      <c r="A3114" t="inlineStr">
        <is>
          <t>T1003112</t>
        </is>
      </c>
      <c r="B3114" t="inlineStr">
        <is>
          <t>2023-06-03</t>
        </is>
      </c>
      <c r="C3114" t="inlineStr">
        <is>
          <t>S028</t>
        </is>
      </c>
      <c r="D3114" t="inlineStr">
        <is>
          <t>Store_028</t>
        </is>
      </c>
      <c r="E3114" t="inlineStr">
        <is>
          <t>North</t>
        </is>
      </c>
      <c r="F3114" t="inlineStr">
        <is>
          <t>P0060</t>
        </is>
      </c>
      <c r="G3114" t="inlineStr">
        <is>
          <t>Prod_0060</t>
        </is>
      </c>
      <c r="H3114" t="inlineStr">
        <is>
          <t>Toys</t>
        </is>
      </c>
      <c r="I3114" t="n">
        <v>3</v>
      </c>
      <c r="J3114" t="n">
        <v>99.12</v>
      </c>
      <c r="K3114" t="n">
        <v>0.1</v>
      </c>
      <c r="L3114">
        <f>I3114*J3114*(1-K3114)</f>
        <v/>
      </c>
      <c r="M3114">
        <f>VLOOKUP(F3114,Products!A:D,4,FALSE)*I3114</f>
        <v/>
      </c>
      <c r="N3114">
        <f>L3114-M3114</f>
        <v/>
      </c>
    </row>
    <row r="3115">
      <c r="A3115" t="inlineStr">
        <is>
          <t>T1003113</t>
        </is>
      </c>
      <c r="B3115" t="inlineStr">
        <is>
          <t>2023-10-19</t>
        </is>
      </c>
      <c r="C3115" t="inlineStr">
        <is>
          <t>S019</t>
        </is>
      </c>
      <c r="D3115" t="inlineStr">
        <is>
          <t>Store_019</t>
        </is>
      </c>
      <c r="E3115" t="inlineStr">
        <is>
          <t>East</t>
        </is>
      </c>
      <c r="F3115" t="inlineStr">
        <is>
          <t>P0019</t>
        </is>
      </c>
      <c r="G3115" t="inlineStr">
        <is>
          <t>Prod_0019</t>
        </is>
      </c>
      <c r="H3115" t="inlineStr">
        <is>
          <t>Toys</t>
        </is>
      </c>
      <c r="I3115" t="n">
        <v>1</v>
      </c>
      <c r="J3115" t="n">
        <v>701.05</v>
      </c>
      <c r="K3115" t="n">
        <v>0</v>
      </c>
      <c r="L3115">
        <f>I3115*J3115*(1-K3115)</f>
        <v/>
      </c>
      <c r="M3115">
        <f>VLOOKUP(F3115,Products!A:D,4,FALSE)*I3115</f>
        <v/>
      </c>
      <c r="N3115">
        <f>L3115-M3115</f>
        <v/>
      </c>
    </row>
    <row r="3116">
      <c r="A3116" t="inlineStr">
        <is>
          <t>T1003114</t>
        </is>
      </c>
      <c r="B3116" t="inlineStr">
        <is>
          <t>2025-06-14</t>
        </is>
      </c>
      <c r="C3116" t="inlineStr">
        <is>
          <t>S026</t>
        </is>
      </c>
      <c r="D3116" t="inlineStr">
        <is>
          <t>Store_026</t>
        </is>
      </c>
      <c r="E3116" t="inlineStr">
        <is>
          <t>North</t>
        </is>
      </c>
      <c r="F3116" t="inlineStr">
        <is>
          <t>P0128</t>
        </is>
      </c>
      <c r="G3116" t="inlineStr">
        <is>
          <t>Prod_0128</t>
        </is>
      </c>
      <c r="H3116" t="inlineStr">
        <is>
          <t>Toys</t>
        </is>
      </c>
      <c r="I3116" t="n">
        <v>9</v>
      </c>
      <c r="J3116" t="n">
        <v>158.36</v>
      </c>
      <c r="K3116" t="n">
        <v>0</v>
      </c>
      <c r="L3116">
        <f>I3116*J3116*(1-K3116)</f>
        <v/>
      </c>
      <c r="M3116">
        <f>VLOOKUP(F3116,Products!A:D,4,FALSE)*I3116</f>
        <v/>
      </c>
      <c r="N3116">
        <f>L3116-M3116</f>
        <v/>
      </c>
    </row>
    <row r="3117">
      <c r="A3117" t="inlineStr">
        <is>
          <t>T1003115</t>
        </is>
      </c>
      <c r="B3117" t="inlineStr">
        <is>
          <t>2025-01-23</t>
        </is>
      </c>
      <c r="C3117" t="inlineStr">
        <is>
          <t>S034</t>
        </is>
      </c>
      <c r="D3117" t="inlineStr">
        <is>
          <t>Store_034</t>
        </is>
      </c>
      <c r="E3117" t="inlineStr">
        <is>
          <t>Central</t>
        </is>
      </c>
      <c r="F3117" t="inlineStr">
        <is>
          <t>P0133</t>
        </is>
      </c>
      <c r="G3117" t="inlineStr">
        <is>
          <t>Prod_0133</t>
        </is>
      </c>
      <c r="H3117" t="inlineStr">
        <is>
          <t>Stationery</t>
        </is>
      </c>
      <c r="I3117" t="n">
        <v>1</v>
      </c>
      <c r="J3117" t="n">
        <v>454.76</v>
      </c>
      <c r="K3117" t="n">
        <v>0</v>
      </c>
      <c r="L3117">
        <f>I3117*J3117*(1-K3117)</f>
        <v/>
      </c>
      <c r="M3117">
        <f>VLOOKUP(F3117,Products!A:D,4,FALSE)*I3117</f>
        <v/>
      </c>
      <c r="N3117">
        <f>L3117-M3117</f>
        <v/>
      </c>
    </row>
    <row r="3118">
      <c r="A3118" t="inlineStr">
        <is>
          <t>T1003116</t>
        </is>
      </c>
      <c r="B3118" t="inlineStr">
        <is>
          <t>2025-03-07</t>
        </is>
      </c>
      <c r="C3118" t="inlineStr">
        <is>
          <t>S034</t>
        </is>
      </c>
      <c r="D3118" t="inlineStr">
        <is>
          <t>Store_034</t>
        </is>
      </c>
      <c r="E3118" t="inlineStr">
        <is>
          <t>Central</t>
        </is>
      </c>
      <c r="F3118" t="inlineStr">
        <is>
          <t>P0100</t>
        </is>
      </c>
      <c r="G3118" t="inlineStr">
        <is>
          <t>Prod_0100</t>
        </is>
      </c>
      <c r="H3118" t="inlineStr">
        <is>
          <t>Household</t>
        </is>
      </c>
      <c r="I3118" t="n">
        <v>7</v>
      </c>
      <c r="J3118" t="n">
        <v>462.53</v>
      </c>
      <c r="K3118" t="n">
        <v>0.05</v>
      </c>
      <c r="L3118">
        <f>I3118*J3118*(1-K3118)</f>
        <v/>
      </c>
      <c r="M3118">
        <f>VLOOKUP(F3118,Products!A:D,4,FALSE)*I3118</f>
        <v/>
      </c>
      <c r="N3118">
        <f>L3118-M3118</f>
        <v/>
      </c>
    </row>
    <row r="3119">
      <c r="A3119" t="inlineStr">
        <is>
          <t>T1003117</t>
        </is>
      </c>
      <c r="B3119" t="inlineStr">
        <is>
          <t>2025-03-08</t>
        </is>
      </c>
      <c r="C3119" t="inlineStr">
        <is>
          <t>S012</t>
        </is>
      </c>
      <c r="D3119" t="inlineStr">
        <is>
          <t>Store_012</t>
        </is>
      </c>
      <c r="E3119" t="inlineStr">
        <is>
          <t>South</t>
        </is>
      </c>
      <c r="F3119" t="inlineStr">
        <is>
          <t>P0101</t>
        </is>
      </c>
      <c r="G3119" t="inlineStr">
        <is>
          <t>Prod_0101</t>
        </is>
      </c>
      <c r="H3119" t="inlineStr">
        <is>
          <t>Food</t>
        </is>
      </c>
      <c r="I3119" t="n">
        <v>6</v>
      </c>
      <c r="J3119" t="n">
        <v>96.34999999999999</v>
      </c>
      <c r="K3119" t="n">
        <v>0</v>
      </c>
      <c r="L3119">
        <f>I3119*J3119*(1-K3119)</f>
        <v/>
      </c>
      <c r="M3119">
        <f>VLOOKUP(F3119,Products!A:D,4,FALSE)*I3119</f>
        <v/>
      </c>
      <c r="N3119">
        <f>L3119-M3119</f>
        <v/>
      </c>
    </row>
    <row r="3120">
      <c r="A3120" t="inlineStr">
        <is>
          <t>T1003118</t>
        </is>
      </c>
      <c r="B3120" t="inlineStr">
        <is>
          <t>2024-08-21</t>
        </is>
      </c>
      <c r="C3120" t="inlineStr">
        <is>
          <t>S007</t>
        </is>
      </c>
      <c r="D3120" t="inlineStr">
        <is>
          <t>Store_007</t>
        </is>
      </c>
      <c r="E3120" t="inlineStr">
        <is>
          <t>East</t>
        </is>
      </c>
      <c r="F3120" t="inlineStr">
        <is>
          <t>P0045</t>
        </is>
      </c>
      <c r="G3120" t="inlineStr">
        <is>
          <t>Prod_0045</t>
        </is>
      </c>
      <c r="H3120" t="inlineStr">
        <is>
          <t>Toys</t>
        </is>
      </c>
      <c r="I3120" t="n">
        <v>2</v>
      </c>
      <c r="J3120" t="n">
        <v>164.78</v>
      </c>
      <c r="K3120" t="n">
        <v>0.05</v>
      </c>
      <c r="L3120">
        <f>I3120*J3120*(1-K3120)</f>
        <v/>
      </c>
      <c r="M3120">
        <f>VLOOKUP(F3120,Products!A:D,4,FALSE)*I3120</f>
        <v/>
      </c>
      <c r="N3120">
        <f>L3120-M3120</f>
        <v/>
      </c>
    </row>
    <row r="3121">
      <c r="A3121" t="inlineStr">
        <is>
          <t>T1003119</t>
        </is>
      </c>
      <c r="B3121" t="inlineStr">
        <is>
          <t>2024-08-03</t>
        </is>
      </c>
      <c r="C3121" t="inlineStr">
        <is>
          <t>S036</t>
        </is>
      </c>
      <c r="D3121" t="inlineStr">
        <is>
          <t>Store_036</t>
        </is>
      </c>
      <c r="E3121" t="inlineStr">
        <is>
          <t>Central</t>
        </is>
      </c>
      <c r="F3121" t="inlineStr">
        <is>
          <t>P0185</t>
        </is>
      </c>
      <c r="G3121" t="inlineStr">
        <is>
          <t>Prod_0185</t>
        </is>
      </c>
      <c r="H3121" t="inlineStr">
        <is>
          <t>Food</t>
        </is>
      </c>
      <c r="I3121" t="n">
        <v>3</v>
      </c>
      <c r="J3121" t="n">
        <v>463.93</v>
      </c>
      <c r="K3121" t="n">
        <v>0.2</v>
      </c>
      <c r="L3121">
        <f>I3121*J3121*(1-K3121)</f>
        <v/>
      </c>
      <c r="M3121">
        <f>VLOOKUP(F3121,Products!A:D,4,FALSE)*I3121</f>
        <v/>
      </c>
      <c r="N3121">
        <f>L3121-M3121</f>
        <v/>
      </c>
    </row>
    <row r="3122">
      <c r="A3122" t="inlineStr">
        <is>
          <t>T1003120</t>
        </is>
      </c>
      <c r="B3122" t="inlineStr">
        <is>
          <t>2023-11-08</t>
        </is>
      </c>
      <c r="C3122" t="inlineStr">
        <is>
          <t>S043</t>
        </is>
      </c>
      <c r="D3122" t="inlineStr">
        <is>
          <t>Store_043</t>
        </is>
      </c>
      <c r="E3122" t="inlineStr">
        <is>
          <t>East</t>
        </is>
      </c>
      <c r="F3122" t="inlineStr">
        <is>
          <t>P0079</t>
        </is>
      </c>
      <c r="G3122" t="inlineStr">
        <is>
          <t>Prod_0079</t>
        </is>
      </c>
      <c r="H3122" t="inlineStr">
        <is>
          <t>Food</t>
        </is>
      </c>
      <c r="I3122" t="n">
        <v>3</v>
      </c>
      <c r="J3122" t="n">
        <v>526.0599999999999</v>
      </c>
      <c r="K3122" t="n">
        <v>0</v>
      </c>
      <c r="L3122">
        <f>I3122*J3122*(1-K3122)</f>
        <v/>
      </c>
      <c r="M3122">
        <f>VLOOKUP(F3122,Products!A:D,4,FALSE)*I3122</f>
        <v/>
      </c>
      <c r="N3122">
        <f>L3122-M3122</f>
        <v/>
      </c>
    </row>
    <row r="3123">
      <c r="A3123" t="inlineStr">
        <is>
          <t>T1003121</t>
        </is>
      </c>
      <c r="B3123" t="inlineStr">
        <is>
          <t>2024-06-10</t>
        </is>
      </c>
      <c r="C3123" t="inlineStr">
        <is>
          <t>S004</t>
        </is>
      </c>
      <c r="D3123" t="inlineStr">
        <is>
          <t>Store_004</t>
        </is>
      </c>
      <c r="E3123" t="inlineStr">
        <is>
          <t>Central</t>
        </is>
      </c>
      <c r="F3123" t="inlineStr">
        <is>
          <t>P0149</t>
        </is>
      </c>
      <c r="G3123" t="inlineStr">
        <is>
          <t>Prod_0149</t>
        </is>
      </c>
      <c r="H3123" t="inlineStr">
        <is>
          <t>Toys</t>
        </is>
      </c>
      <c r="I3123" t="n">
        <v>3</v>
      </c>
      <c r="J3123" t="n">
        <v>54.23</v>
      </c>
      <c r="K3123" t="n">
        <v>0</v>
      </c>
      <c r="L3123">
        <f>I3123*J3123*(1-K3123)</f>
        <v/>
      </c>
      <c r="M3123">
        <f>VLOOKUP(F3123,Products!A:D,4,FALSE)*I3123</f>
        <v/>
      </c>
      <c r="N3123">
        <f>L3123-M3123</f>
        <v/>
      </c>
    </row>
    <row r="3124">
      <c r="A3124" t="inlineStr">
        <is>
          <t>T1003122</t>
        </is>
      </c>
      <c r="B3124" t="inlineStr">
        <is>
          <t>2024-01-31</t>
        </is>
      </c>
      <c r="C3124" t="inlineStr">
        <is>
          <t>S015</t>
        </is>
      </c>
      <c r="D3124" t="inlineStr">
        <is>
          <t>Store_015</t>
        </is>
      </c>
      <c r="E3124" t="inlineStr">
        <is>
          <t>North</t>
        </is>
      </c>
      <c r="F3124" t="inlineStr">
        <is>
          <t>P0143</t>
        </is>
      </c>
      <c r="G3124" t="inlineStr">
        <is>
          <t>Prod_0143</t>
        </is>
      </c>
      <c r="H3124" t="inlineStr">
        <is>
          <t>Electronics</t>
        </is>
      </c>
      <c r="I3124" t="n">
        <v>7</v>
      </c>
      <c r="J3124" t="n">
        <v>359.9</v>
      </c>
      <c r="K3124" t="n">
        <v>0</v>
      </c>
      <c r="L3124">
        <f>I3124*J3124*(1-K3124)</f>
        <v/>
      </c>
      <c r="M3124">
        <f>VLOOKUP(F3124,Products!A:D,4,FALSE)*I3124</f>
        <v/>
      </c>
      <c r="N3124">
        <f>L3124-M3124</f>
        <v/>
      </c>
    </row>
    <row r="3125">
      <c r="A3125" t="inlineStr">
        <is>
          <t>T1003123</t>
        </is>
      </c>
      <c r="B3125" t="inlineStr">
        <is>
          <t>2023-12-04</t>
        </is>
      </c>
      <c r="C3125" t="inlineStr">
        <is>
          <t>S030</t>
        </is>
      </c>
      <c r="D3125" t="inlineStr">
        <is>
          <t>Store_030</t>
        </is>
      </c>
      <c r="E3125" t="inlineStr">
        <is>
          <t>North</t>
        </is>
      </c>
      <c r="F3125" t="inlineStr">
        <is>
          <t>P0024</t>
        </is>
      </c>
      <c r="G3125" t="inlineStr">
        <is>
          <t>Prod_0024</t>
        </is>
      </c>
      <c r="H3125" t="inlineStr">
        <is>
          <t>Clothing</t>
        </is>
      </c>
      <c r="I3125" t="n">
        <v>2</v>
      </c>
      <c r="J3125" t="n">
        <v>119.73</v>
      </c>
      <c r="K3125" t="n">
        <v>0.05</v>
      </c>
      <c r="L3125">
        <f>I3125*J3125*(1-K3125)</f>
        <v/>
      </c>
      <c r="M3125">
        <f>VLOOKUP(F3125,Products!A:D,4,FALSE)*I3125</f>
        <v/>
      </c>
      <c r="N3125">
        <f>L3125-M3125</f>
        <v/>
      </c>
    </row>
    <row r="3126">
      <c r="A3126" t="inlineStr">
        <is>
          <t>T1003124</t>
        </is>
      </c>
      <c r="B3126" t="inlineStr">
        <is>
          <t>2023-12-03</t>
        </is>
      </c>
      <c r="C3126" t="inlineStr">
        <is>
          <t>S048</t>
        </is>
      </c>
      <c r="D3126" t="inlineStr">
        <is>
          <t>Store_048</t>
        </is>
      </c>
      <c r="E3126" t="inlineStr">
        <is>
          <t>South</t>
        </is>
      </c>
      <c r="F3126" t="inlineStr">
        <is>
          <t>P0146</t>
        </is>
      </c>
      <c r="G3126" t="inlineStr">
        <is>
          <t>Prod_0146</t>
        </is>
      </c>
      <c r="H3126" t="inlineStr">
        <is>
          <t>Food</t>
        </is>
      </c>
      <c r="I3126" t="n">
        <v>6</v>
      </c>
      <c r="J3126" t="n">
        <v>359.51</v>
      </c>
      <c r="K3126" t="n">
        <v>0</v>
      </c>
      <c r="L3126">
        <f>I3126*J3126*(1-K3126)</f>
        <v/>
      </c>
      <c r="M3126">
        <f>VLOOKUP(F3126,Products!A:D,4,FALSE)*I3126</f>
        <v/>
      </c>
      <c r="N3126">
        <f>L3126-M3126</f>
        <v/>
      </c>
    </row>
    <row r="3127">
      <c r="A3127" t="inlineStr">
        <is>
          <t>T1003125</t>
        </is>
      </c>
      <c r="B3127" t="inlineStr">
        <is>
          <t>2024-07-27</t>
        </is>
      </c>
      <c r="C3127" t="inlineStr">
        <is>
          <t>S024</t>
        </is>
      </c>
      <c r="D3127" t="inlineStr">
        <is>
          <t>Store_024</t>
        </is>
      </c>
      <c r="E3127" t="inlineStr">
        <is>
          <t>South</t>
        </is>
      </c>
      <c r="F3127" t="inlineStr">
        <is>
          <t>P0068</t>
        </is>
      </c>
      <c r="G3127" t="inlineStr">
        <is>
          <t>Prod_0068</t>
        </is>
      </c>
      <c r="H3127" t="inlineStr">
        <is>
          <t>Household</t>
        </is>
      </c>
      <c r="I3127" t="n">
        <v>1</v>
      </c>
      <c r="J3127" t="n">
        <v>205.08</v>
      </c>
      <c r="K3127" t="n">
        <v>0.15</v>
      </c>
      <c r="L3127">
        <f>I3127*J3127*(1-K3127)</f>
        <v/>
      </c>
      <c r="M3127">
        <f>VLOOKUP(F3127,Products!A:D,4,FALSE)*I3127</f>
        <v/>
      </c>
      <c r="N3127">
        <f>L3127-M3127</f>
        <v/>
      </c>
    </row>
    <row r="3128">
      <c r="A3128" t="inlineStr">
        <is>
          <t>T1003126</t>
        </is>
      </c>
      <c r="B3128" t="inlineStr">
        <is>
          <t>2024-08-02</t>
        </is>
      </c>
      <c r="C3128" t="inlineStr">
        <is>
          <t>S004</t>
        </is>
      </c>
      <c r="D3128" t="inlineStr">
        <is>
          <t>Store_004</t>
        </is>
      </c>
      <c r="E3128" t="inlineStr">
        <is>
          <t>Central</t>
        </is>
      </c>
      <c r="F3128" t="inlineStr">
        <is>
          <t>P0027</t>
        </is>
      </c>
      <c r="G3128" t="inlineStr">
        <is>
          <t>Prod_0027</t>
        </is>
      </c>
      <c r="H3128" t="inlineStr">
        <is>
          <t>Electronics</t>
        </is>
      </c>
      <c r="I3128" t="n">
        <v>4</v>
      </c>
      <c r="J3128" t="n">
        <v>530.1</v>
      </c>
      <c r="K3128" t="n">
        <v>0.05</v>
      </c>
      <c r="L3128">
        <f>I3128*J3128*(1-K3128)</f>
        <v/>
      </c>
      <c r="M3128">
        <f>VLOOKUP(F3128,Products!A:D,4,FALSE)*I3128</f>
        <v/>
      </c>
      <c r="N3128">
        <f>L3128-M3128</f>
        <v/>
      </c>
    </row>
    <row r="3129">
      <c r="A3129" t="inlineStr">
        <is>
          <t>T1003127</t>
        </is>
      </c>
      <c r="B3129" t="inlineStr">
        <is>
          <t>2023-12-10</t>
        </is>
      </c>
      <c r="C3129" t="inlineStr">
        <is>
          <t>S018</t>
        </is>
      </c>
      <c r="D3129" t="inlineStr">
        <is>
          <t>Store_018</t>
        </is>
      </c>
      <c r="E3129" t="inlineStr">
        <is>
          <t>South</t>
        </is>
      </c>
      <c r="F3129" t="inlineStr">
        <is>
          <t>P0193</t>
        </is>
      </c>
      <c r="G3129" t="inlineStr">
        <is>
          <t>Prod_0193</t>
        </is>
      </c>
      <c r="H3129" t="inlineStr">
        <is>
          <t>Food</t>
        </is>
      </c>
      <c r="I3129" t="n">
        <v>9</v>
      </c>
      <c r="J3129" t="n">
        <v>538.59</v>
      </c>
      <c r="K3129" t="n">
        <v>0</v>
      </c>
      <c r="L3129">
        <f>I3129*J3129*(1-K3129)</f>
        <v/>
      </c>
      <c r="M3129">
        <f>VLOOKUP(F3129,Products!A:D,4,FALSE)*I3129</f>
        <v/>
      </c>
      <c r="N3129">
        <f>L3129-M3129</f>
        <v/>
      </c>
    </row>
    <row r="3130">
      <c r="A3130" t="inlineStr">
        <is>
          <t>T1003128</t>
        </is>
      </c>
      <c r="B3130" t="inlineStr">
        <is>
          <t>2025-04-17</t>
        </is>
      </c>
      <c r="C3130" t="inlineStr">
        <is>
          <t>S023</t>
        </is>
      </c>
      <c r="D3130" t="inlineStr">
        <is>
          <t>Store_023</t>
        </is>
      </c>
      <c r="E3130" t="inlineStr">
        <is>
          <t>South</t>
        </is>
      </c>
      <c r="F3130" t="inlineStr">
        <is>
          <t>P0047</t>
        </is>
      </c>
      <c r="G3130" t="inlineStr">
        <is>
          <t>Prod_0047</t>
        </is>
      </c>
      <c r="H3130" t="inlineStr">
        <is>
          <t>Beverages</t>
        </is>
      </c>
      <c r="I3130" t="n">
        <v>6</v>
      </c>
      <c r="J3130" t="n">
        <v>439.14</v>
      </c>
      <c r="K3130" t="n">
        <v>0.1</v>
      </c>
      <c r="L3130">
        <f>I3130*J3130*(1-K3130)</f>
        <v/>
      </c>
      <c r="M3130">
        <f>VLOOKUP(F3130,Products!A:D,4,FALSE)*I3130</f>
        <v/>
      </c>
      <c r="N3130">
        <f>L3130-M3130</f>
        <v/>
      </c>
    </row>
    <row r="3131">
      <c r="A3131" t="inlineStr">
        <is>
          <t>T1003129</t>
        </is>
      </c>
      <c r="B3131" t="inlineStr">
        <is>
          <t>2023-09-17</t>
        </is>
      </c>
      <c r="C3131" t="inlineStr">
        <is>
          <t>S041</t>
        </is>
      </c>
      <c r="D3131" t="inlineStr">
        <is>
          <t>Store_041</t>
        </is>
      </c>
      <c r="E3131" t="inlineStr">
        <is>
          <t>East</t>
        </is>
      </c>
      <c r="F3131" t="inlineStr">
        <is>
          <t>P0115</t>
        </is>
      </c>
      <c r="G3131" t="inlineStr">
        <is>
          <t>Prod_0115</t>
        </is>
      </c>
      <c r="H3131" t="inlineStr">
        <is>
          <t>Clothing</t>
        </is>
      </c>
      <c r="I3131" t="n">
        <v>9</v>
      </c>
      <c r="J3131" t="n">
        <v>781.76</v>
      </c>
      <c r="K3131" t="n">
        <v>0</v>
      </c>
      <c r="L3131">
        <f>I3131*J3131*(1-K3131)</f>
        <v/>
      </c>
      <c r="M3131">
        <f>VLOOKUP(F3131,Products!A:D,4,FALSE)*I3131</f>
        <v/>
      </c>
      <c r="N3131">
        <f>L3131-M3131</f>
        <v/>
      </c>
    </row>
    <row r="3132">
      <c r="A3132" t="inlineStr">
        <is>
          <t>T1003130</t>
        </is>
      </c>
      <c r="B3132" t="inlineStr">
        <is>
          <t>2024-09-20</t>
        </is>
      </c>
      <c r="C3132" t="inlineStr">
        <is>
          <t>S049</t>
        </is>
      </c>
      <c r="D3132" t="inlineStr">
        <is>
          <t>Store_049</t>
        </is>
      </c>
      <c r="E3132" t="inlineStr">
        <is>
          <t>North</t>
        </is>
      </c>
      <c r="F3132" t="inlineStr">
        <is>
          <t>P0195</t>
        </is>
      </c>
      <c r="G3132" t="inlineStr">
        <is>
          <t>Prod_0195</t>
        </is>
      </c>
      <c r="H3132" t="inlineStr">
        <is>
          <t>Food</t>
        </is>
      </c>
      <c r="I3132" t="n">
        <v>1</v>
      </c>
      <c r="J3132" t="n">
        <v>439.83</v>
      </c>
      <c r="K3132" t="n">
        <v>0.05</v>
      </c>
      <c r="L3132">
        <f>I3132*J3132*(1-K3132)</f>
        <v/>
      </c>
      <c r="M3132">
        <f>VLOOKUP(F3132,Products!A:D,4,FALSE)*I3132</f>
        <v/>
      </c>
      <c r="N3132">
        <f>L3132-M3132</f>
        <v/>
      </c>
    </row>
    <row r="3133">
      <c r="A3133" t="inlineStr">
        <is>
          <t>T1003131</t>
        </is>
      </c>
      <c r="B3133" t="inlineStr">
        <is>
          <t>2024-07-19</t>
        </is>
      </c>
      <c r="C3133" t="inlineStr">
        <is>
          <t>S043</t>
        </is>
      </c>
      <c r="D3133" t="inlineStr">
        <is>
          <t>Store_043</t>
        </is>
      </c>
      <c r="E3133" t="inlineStr">
        <is>
          <t>East</t>
        </is>
      </c>
      <c r="F3133" t="inlineStr">
        <is>
          <t>P0169</t>
        </is>
      </c>
      <c r="G3133" t="inlineStr">
        <is>
          <t>Prod_0169</t>
        </is>
      </c>
      <c r="H3133" t="inlineStr">
        <is>
          <t>Beverages</t>
        </is>
      </c>
      <c r="I3133" t="n">
        <v>7</v>
      </c>
      <c r="J3133" t="n">
        <v>760.97</v>
      </c>
      <c r="K3133" t="n">
        <v>0.1</v>
      </c>
      <c r="L3133">
        <f>I3133*J3133*(1-K3133)</f>
        <v/>
      </c>
      <c r="M3133">
        <f>VLOOKUP(F3133,Products!A:D,4,FALSE)*I3133</f>
        <v/>
      </c>
      <c r="N3133">
        <f>L3133-M3133</f>
        <v/>
      </c>
    </row>
    <row r="3134">
      <c r="A3134" t="inlineStr">
        <is>
          <t>T1003132</t>
        </is>
      </c>
      <c r="B3134" t="inlineStr">
        <is>
          <t>2024-03-01</t>
        </is>
      </c>
      <c r="C3134" t="inlineStr">
        <is>
          <t>S028</t>
        </is>
      </c>
      <c r="D3134" t="inlineStr">
        <is>
          <t>Store_028</t>
        </is>
      </c>
      <c r="E3134" t="inlineStr">
        <is>
          <t>North</t>
        </is>
      </c>
      <c r="F3134" t="inlineStr">
        <is>
          <t>P0077</t>
        </is>
      </c>
      <c r="G3134" t="inlineStr">
        <is>
          <t>Prod_0077</t>
        </is>
      </c>
      <c r="H3134" t="inlineStr">
        <is>
          <t>Beverages</t>
        </is>
      </c>
      <c r="I3134" t="n">
        <v>4</v>
      </c>
      <c r="J3134" t="n">
        <v>42.32</v>
      </c>
      <c r="K3134" t="n">
        <v>0</v>
      </c>
      <c r="L3134">
        <f>I3134*J3134*(1-K3134)</f>
        <v/>
      </c>
      <c r="M3134">
        <f>VLOOKUP(F3134,Products!A:D,4,FALSE)*I3134</f>
        <v/>
      </c>
      <c r="N3134">
        <f>L3134-M3134</f>
        <v/>
      </c>
    </row>
    <row r="3135">
      <c r="A3135" t="inlineStr">
        <is>
          <t>T1003133</t>
        </is>
      </c>
      <c r="B3135" t="inlineStr">
        <is>
          <t>2025-01-20</t>
        </is>
      </c>
      <c r="C3135" t="inlineStr">
        <is>
          <t>S044</t>
        </is>
      </c>
      <c r="D3135" t="inlineStr">
        <is>
          <t>Store_044</t>
        </is>
      </c>
      <c r="E3135" t="inlineStr">
        <is>
          <t>North</t>
        </is>
      </c>
      <c r="F3135" t="inlineStr">
        <is>
          <t>P0136</t>
        </is>
      </c>
      <c r="G3135" t="inlineStr">
        <is>
          <t>Prod_0136</t>
        </is>
      </c>
      <c r="H3135" t="inlineStr">
        <is>
          <t>Beverages</t>
        </is>
      </c>
      <c r="I3135" t="n">
        <v>7</v>
      </c>
      <c r="J3135" t="n">
        <v>216.45</v>
      </c>
      <c r="K3135" t="n">
        <v>0</v>
      </c>
      <c r="L3135">
        <f>I3135*J3135*(1-K3135)</f>
        <v/>
      </c>
      <c r="M3135">
        <f>VLOOKUP(F3135,Products!A:D,4,FALSE)*I3135</f>
        <v/>
      </c>
      <c r="N3135">
        <f>L3135-M3135</f>
        <v/>
      </c>
    </row>
    <row r="3136">
      <c r="A3136" t="inlineStr">
        <is>
          <t>T1003134</t>
        </is>
      </c>
      <c r="B3136" t="inlineStr">
        <is>
          <t>2025-09-07</t>
        </is>
      </c>
      <c r="C3136" t="inlineStr">
        <is>
          <t>S031</t>
        </is>
      </c>
      <c r="D3136" t="inlineStr">
        <is>
          <t>Store_031</t>
        </is>
      </c>
      <c r="E3136" t="inlineStr">
        <is>
          <t>Central</t>
        </is>
      </c>
      <c r="F3136" t="inlineStr">
        <is>
          <t>P0101</t>
        </is>
      </c>
      <c r="G3136" t="inlineStr">
        <is>
          <t>Prod_0101</t>
        </is>
      </c>
      <c r="H3136" t="inlineStr">
        <is>
          <t>Food</t>
        </is>
      </c>
      <c r="I3136" t="n">
        <v>7</v>
      </c>
      <c r="J3136" t="n">
        <v>76.22</v>
      </c>
      <c r="K3136" t="n">
        <v>0</v>
      </c>
      <c r="L3136">
        <f>I3136*J3136*(1-K3136)</f>
        <v/>
      </c>
      <c r="M3136">
        <f>VLOOKUP(F3136,Products!A:D,4,FALSE)*I3136</f>
        <v/>
      </c>
      <c r="N3136">
        <f>L3136-M3136</f>
        <v/>
      </c>
    </row>
    <row r="3137">
      <c r="A3137" t="inlineStr">
        <is>
          <t>T1003135</t>
        </is>
      </c>
      <c r="B3137" t="inlineStr">
        <is>
          <t>2024-04-21</t>
        </is>
      </c>
      <c r="C3137" t="inlineStr">
        <is>
          <t>S049</t>
        </is>
      </c>
      <c r="D3137" t="inlineStr">
        <is>
          <t>Store_049</t>
        </is>
      </c>
      <c r="E3137" t="inlineStr">
        <is>
          <t>North</t>
        </is>
      </c>
      <c r="F3137" t="inlineStr">
        <is>
          <t>P0031</t>
        </is>
      </c>
      <c r="G3137" t="inlineStr">
        <is>
          <t>Prod_0031</t>
        </is>
      </c>
      <c r="H3137" t="inlineStr">
        <is>
          <t>Food</t>
        </is>
      </c>
      <c r="I3137" t="n">
        <v>9</v>
      </c>
      <c r="J3137" t="n">
        <v>186.46</v>
      </c>
      <c r="K3137" t="n">
        <v>0</v>
      </c>
      <c r="L3137">
        <f>I3137*J3137*(1-K3137)</f>
        <v/>
      </c>
      <c r="M3137">
        <f>VLOOKUP(F3137,Products!A:D,4,FALSE)*I3137</f>
        <v/>
      </c>
      <c r="N3137">
        <f>L3137-M3137</f>
        <v/>
      </c>
    </row>
    <row r="3138">
      <c r="A3138" t="inlineStr">
        <is>
          <t>T1003136</t>
        </is>
      </c>
      <c r="B3138" t="inlineStr">
        <is>
          <t>2025-03-28</t>
        </is>
      </c>
      <c r="C3138" t="inlineStr">
        <is>
          <t>S007</t>
        </is>
      </c>
      <c r="D3138" t="inlineStr">
        <is>
          <t>Store_007</t>
        </is>
      </c>
      <c r="E3138" t="inlineStr">
        <is>
          <t>East</t>
        </is>
      </c>
      <c r="F3138" t="inlineStr">
        <is>
          <t>P0144</t>
        </is>
      </c>
      <c r="G3138" t="inlineStr">
        <is>
          <t>Prod_0144</t>
        </is>
      </c>
      <c r="H3138" t="inlineStr">
        <is>
          <t>Stationery</t>
        </is>
      </c>
      <c r="I3138" t="n">
        <v>9</v>
      </c>
      <c r="J3138" t="n">
        <v>230.18</v>
      </c>
      <c r="K3138" t="n">
        <v>0.2</v>
      </c>
      <c r="L3138">
        <f>I3138*J3138*(1-K3138)</f>
        <v/>
      </c>
      <c r="M3138">
        <f>VLOOKUP(F3138,Products!A:D,4,FALSE)*I3138</f>
        <v/>
      </c>
      <c r="N3138">
        <f>L3138-M3138</f>
        <v/>
      </c>
    </row>
    <row r="3139">
      <c r="A3139" t="inlineStr">
        <is>
          <t>T1003137</t>
        </is>
      </c>
      <c r="B3139" t="inlineStr">
        <is>
          <t>2025-07-10</t>
        </is>
      </c>
      <c r="C3139" t="inlineStr">
        <is>
          <t>S045</t>
        </is>
      </c>
      <c r="D3139" t="inlineStr">
        <is>
          <t>Store_045</t>
        </is>
      </c>
      <c r="E3139" t="inlineStr">
        <is>
          <t>East</t>
        </is>
      </c>
      <c r="F3139" t="inlineStr">
        <is>
          <t>P0101</t>
        </is>
      </c>
      <c r="G3139" t="inlineStr">
        <is>
          <t>Prod_0101</t>
        </is>
      </c>
      <c r="H3139" t="inlineStr">
        <is>
          <t>Food</t>
        </is>
      </c>
      <c r="I3139" t="n">
        <v>2</v>
      </c>
      <c r="J3139" t="n">
        <v>81.31999999999999</v>
      </c>
      <c r="K3139" t="n">
        <v>0.05</v>
      </c>
      <c r="L3139">
        <f>I3139*J3139*(1-K3139)</f>
        <v/>
      </c>
      <c r="M3139">
        <f>VLOOKUP(F3139,Products!A:D,4,FALSE)*I3139</f>
        <v/>
      </c>
      <c r="N3139">
        <f>L3139-M3139</f>
        <v/>
      </c>
    </row>
    <row r="3140">
      <c r="A3140" t="inlineStr">
        <is>
          <t>T1003138</t>
        </is>
      </c>
      <c r="B3140" t="inlineStr">
        <is>
          <t>2023-12-27</t>
        </is>
      </c>
      <c r="C3140" t="inlineStr">
        <is>
          <t>S027</t>
        </is>
      </c>
      <c r="D3140" t="inlineStr">
        <is>
          <t>Store_027</t>
        </is>
      </c>
      <c r="E3140" t="inlineStr">
        <is>
          <t>South</t>
        </is>
      </c>
      <c r="F3140" t="inlineStr">
        <is>
          <t>P0002</t>
        </is>
      </c>
      <c r="G3140" t="inlineStr">
        <is>
          <t>Prod_0002</t>
        </is>
      </c>
      <c r="H3140" t="inlineStr">
        <is>
          <t>Food</t>
        </is>
      </c>
      <c r="I3140" t="n">
        <v>3</v>
      </c>
      <c r="J3140" t="n">
        <v>259.27</v>
      </c>
      <c r="K3140" t="n">
        <v>0</v>
      </c>
      <c r="L3140">
        <f>I3140*J3140*(1-K3140)</f>
        <v/>
      </c>
      <c r="M3140">
        <f>VLOOKUP(F3140,Products!A:D,4,FALSE)*I3140</f>
        <v/>
      </c>
      <c r="N3140">
        <f>L3140-M3140</f>
        <v/>
      </c>
    </row>
    <row r="3141">
      <c r="A3141" t="inlineStr">
        <is>
          <t>T1003139</t>
        </is>
      </c>
      <c r="B3141" t="inlineStr">
        <is>
          <t>2023-07-15</t>
        </is>
      </c>
      <c r="C3141" t="inlineStr">
        <is>
          <t>S036</t>
        </is>
      </c>
      <c r="D3141" t="inlineStr">
        <is>
          <t>Store_036</t>
        </is>
      </c>
      <c r="E3141" t="inlineStr">
        <is>
          <t>Central</t>
        </is>
      </c>
      <c r="F3141" t="inlineStr">
        <is>
          <t>P0107</t>
        </is>
      </c>
      <c r="G3141" t="inlineStr">
        <is>
          <t>Prod_0107</t>
        </is>
      </c>
      <c r="H3141" t="inlineStr">
        <is>
          <t>Stationery</t>
        </is>
      </c>
      <c r="I3141" t="n">
        <v>8</v>
      </c>
      <c r="J3141" t="n">
        <v>773.63</v>
      </c>
      <c r="K3141" t="n">
        <v>0</v>
      </c>
      <c r="L3141">
        <f>I3141*J3141*(1-K3141)</f>
        <v/>
      </c>
      <c r="M3141">
        <f>VLOOKUP(F3141,Products!A:D,4,FALSE)*I3141</f>
        <v/>
      </c>
      <c r="N3141">
        <f>L3141-M3141</f>
        <v/>
      </c>
    </row>
    <row r="3142">
      <c r="A3142" t="inlineStr">
        <is>
          <t>T1003140</t>
        </is>
      </c>
      <c r="B3142" t="inlineStr">
        <is>
          <t>2023-05-10</t>
        </is>
      </c>
      <c r="C3142" t="inlineStr">
        <is>
          <t>S008</t>
        </is>
      </c>
      <c r="D3142" t="inlineStr">
        <is>
          <t>Store_008</t>
        </is>
      </c>
      <c r="E3142" t="inlineStr">
        <is>
          <t>East</t>
        </is>
      </c>
      <c r="F3142" t="inlineStr">
        <is>
          <t>P0132</t>
        </is>
      </c>
      <c r="G3142" t="inlineStr">
        <is>
          <t>Prod_0132</t>
        </is>
      </c>
      <c r="H3142" t="inlineStr">
        <is>
          <t>Food</t>
        </is>
      </c>
      <c r="I3142" t="n">
        <v>2</v>
      </c>
      <c r="J3142" t="n">
        <v>105.93</v>
      </c>
      <c r="K3142" t="n">
        <v>0</v>
      </c>
      <c r="L3142">
        <f>I3142*J3142*(1-K3142)</f>
        <v/>
      </c>
      <c r="M3142">
        <f>VLOOKUP(F3142,Products!A:D,4,FALSE)*I3142</f>
        <v/>
      </c>
      <c r="N3142">
        <f>L3142-M3142</f>
        <v/>
      </c>
    </row>
    <row r="3143">
      <c r="A3143" t="inlineStr">
        <is>
          <t>T1003141</t>
        </is>
      </c>
      <c r="B3143" t="inlineStr">
        <is>
          <t>2025-09-13</t>
        </is>
      </c>
      <c r="C3143" t="inlineStr">
        <is>
          <t>S024</t>
        </is>
      </c>
      <c r="D3143" t="inlineStr">
        <is>
          <t>Store_024</t>
        </is>
      </c>
      <c r="E3143" t="inlineStr">
        <is>
          <t>South</t>
        </is>
      </c>
      <c r="F3143" t="inlineStr">
        <is>
          <t>P0087</t>
        </is>
      </c>
      <c r="G3143" t="inlineStr">
        <is>
          <t>Prod_0087</t>
        </is>
      </c>
      <c r="H3143" t="inlineStr">
        <is>
          <t>Clothing</t>
        </is>
      </c>
      <c r="I3143" t="n">
        <v>7</v>
      </c>
      <c r="J3143" t="n">
        <v>445.77</v>
      </c>
      <c r="K3143" t="n">
        <v>0.15</v>
      </c>
      <c r="L3143">
        <f>I3143*J3143*(1-K3143)</f>
        <v/>
      </c>
      <c r="M3143">
        <f>VLOOKUP(F3143,Products!A:D,4,FALSE)*I3143</f>
        <v/>
      </c>
      <c r="N3143">
        <f>L3143-M3143</f>
        <v/>
      </c>
    </row>
    <row r="3144">
      <c r="A3144" t="inlineStr">
        <is>
          <t>T1003142</t>
        </is>
      </c>
      <c r="B3144" t="inlineStr">
        <is>
          <t>2024-12-28</t>
        </is>
      </c>
      <c r="C3144" t="inlineStr">
        <is>
          <t>S025</t>
        </is>
      </c>
      <c r="D3144" t="inlineStr">
        <is>
          <t>Store_025</t>
        </is>
      </c>
      <c r="E3144" t="inlineStr">
        <is>
          <t>Central</t>
        </is>
      </c>
      <c r="F3144" t="inlineStr">
        <is>
          <t>P0058</t>
        </is>
      </c>
      <c r="G3144" t="inlineStr">
        <is>
          <t>Prod_0058</t>
        </is>
      </c>
      <c r="H3144" t="inlineStr">
        <is>
          <t>Stationery</t>
        </is>
      </c>
      <c r="I3144" t="n">
        <v>4</v>
      </c>
      <c r="J3144" t="n">
        <v>419.69</v>
      </c>
      <c r="K3144" t="n">
        <v>0.1</v>
      </c>
      <c r="L3144">
        <f>I3144*J3144*(1-K3144)</f>
        <v/>
      </c>
      <c r="M3144">
        <f>VLOOKUP(F3144,Products!A:D,4,FALSE)*I3144</f>
        <v/>
      </c>
      <c r="N3144">
        <f>L3144-M3144</f>
        <v/>
      </c>
    </row>
    <row r="3145">
      <c r="A3145" t="inlineStr">
        <is>
          <t>T1003143</t>
        </is>
      </c>
      <c r="B3145" t="inlineStr">
        <is>
          <t>2023-12-20</t>
        </is>
      </c>
      <c r="C3145" t="inlineStr">
        <is>
          <t>S013</t>
        </is>
      </c>
      <c r="D3145" t="inlineStr">
        <is>
          <t>Store_013</t>
        </is>
      </c>
      <c r="E3145" t="inlineStr">
        <is>
          <t>North</t>
        </is>
      </c>
      <c r="F3145" t="inlineStr">
        <is>
          <t>P0178</t>
        </is>
      </c>
      <c r="G3145" t="inlineStr">
        <is>
          <t>Prod_0178</t>
        </is>
      </c>
      <c r="H3145" t="inlineStr">
        <is>
          <t>Beverages</t>
        </is>
      </c>
      <c r="I3145" t="n">
        <v>8</v>
      </c>
      <c r="J3145" t="n">
        <v>747.97</v>
      </c>
      <c r="K3145" t="n">
        <v>0</v>
      </c>
      <c r="L3145">
        <f>I3145*J3145*(1-K3145)</f>
        <v/>
      </c>
      <c r="M3145">
        <f>VLOOKUP(F3145,Products!A:D,4,FALSE)*I3145</f>
        <v/>
      </c>
      <c r="N3145">
        <f>L3145-M3145</f>
        <v/>
      </c>
    </row>
    <row r="3146">
      <c r="A3146" t="inlineStr">
        <is>
          <t>T1003144</t>
        </is>
      </c>
      <c r="B3146" t="inlineStr">
        <is>
          <t>2023-06-10</t>
        </is>
      </c>
      <c r="C3146" t="inlineStr">
        <is>
          <t>S039</t>
        </is>
      </c>
      <c r="D3146" t="inlineStr">
        <is>
          <t>Store_039</t>
        </is>
      </c>
      <c r="E3146" t="inlineStr">
        <is>
          <t>North</t>
        </is>
      </c>
      <c r="F3146" t="inlineStr">
        <is>
          <t>P0089</t>
        </is>
      </c>
      <c r="G3146" t="inlineStr">
        <is>
          <t>Prod_0089</t>
        </is>
      </c>
      <c r="H3146" t="inlineStr">
        <is>
          <t>Stationery</t>
        </is>
      </c>
      <c r="I3146" t="n">
        <v>1</v>
      </c>
      <c r="J3146" t="n">
        <v>580.26</v>
      </c>
      <c r="K3146" t="n">
        <v>0.05</v>
      </c>
      <c r="L3146">
        <f>I3146*J3146*(1-K3146)</f>
        <v/>
      </c>
      <c r="M3146">
        <f>VLOOKUP(F3146,Products!A:D,4,FALSE)*I3146</f>
        <v/>
      </c>
      <c r="N3146">
        <f>L3146-M3146</f>
        <v/>
      </c>
    </row>
    <row r="3147">
      <c r="A3147" t="inlineStr">
        <is>
          <t>T1003145</t>
        </is>
      </c>
      <c r="B3147" t="inlineStr">
        <is>
          <t>2024-10-11</t>
        </is>
      </c>
      <c r="C3147" t="inlineStr">
        <is>
          <t>S015</t>
        </is>
      </c>
      <c r="D3147" t="inlineStr">
        <is>
          <t>Store_015</t>
        </is>
      </c>
      <c r="E3147" t="inlineStr">
        <is>
          <t>North</t>
        </is>
      </c>
      <c r="F3147" t="inlineStr">
        <is>
          <t>P0105</t>
        </is>
      </c>
      <c r="G3147" t="inlineStr">
        <is>
          <t>Prod_0105</t>
        </is>
      </c>
      <c r="H3147" t="inlineStr">
        <is>
          <t>Electronics</t>
        </is>
      </c>
      <c r="I3147" t="n">
        <v>3</v>
      </c>
      <c r="J3147" t="n">
        <v>638.8200000000001</v>
      </c>
      <c r="K3147" t="n">
        <v>0.15</v>
      </c>
      <c r="L3147">
        <f>I3147*J3147*(1-K3147)</f>
        <v/>
      </c>
      <c r="M3147">
        <f>VLOOKUP(F3147,Products!A:D,4,FALSE)*I3147</f>
        <v/>
      </c>
      <c r="N3147">
        <f>L3147-M3147</f>
        <v/>
      </c>
    </row>
    <row r="3148">
      <c r="A3148" t="inlineStr">
        <is>
          <t>T1003146</t>
        </is>
      </c>
      <c r="B3148" t="inlineStr">
        <is>
          <t>2023-03-11</t>
        </is>
      </c>
      <c r="C3148" t="inlineStr">
        <is>
          <t>S009</t>
        </is>
      </c>
      <c r="D3148" t="inlineStr">
        <is>
          <t>Store_009</t>
        </is>
      </c>
      <c r="E3148" t="inlineStr">
        <is>
          <t>Central</t>
        </is>
      </c>
      <c r="F3148" t="inlineStr">
        <is>
          <t>P0089</t>
        </is>
      </c>
      <c r="G3148" t="inlineStr">
        <is>
          <t>Prod_0089</t>
        </is>
      </c>
      <c r="H3148" t="inlineStr">
        <is>
          <t>Stationery</t>
        </is>
      </c>
      <c r="I3148" t="n">
        <v>3</v>
      </c>
      <c r="J3148" t="n">
        <v>581.5599999999999</v>
      </c>
      <c r="K3148" t="n">
        <v>0</v>
      </c>
      <c r="L3148">
        <f>I3148*J3148*(1-K3148)</f>
        <v/>
      </c>
      <c r="M3148">
        <f>VLOOKUP(F3148,Products!A:D,4,FALSE)*I3148</f>
        <v/>
      </c>
      <c r="N3148">
        <f>L3148-M3148</f>
        <v/>
      </c>
    </row>
    <row r="3149">
      <c r="A3149" t="inlineStr">
        <is>
          <t>T1003147</t>
        </is>
      </c>
      <c r="B3149" t="inlineStr">
        <is>
          <t>2023-04-14</t>
        </is>
      </c>
      <c r="C3149" t="inlineStr">
        <is>
          <t>S023</t>
        </is>
      </c>
      <c r="D3149" t="inlineStr">
        <is>
          <t>Store_023</t>
        </is>
      </c>
      <c r="E3149" t="inlineStr">
        <is>
          <t>South</t>
        </is>
      </c>
      <c r="F3149" t="inlineStr">
        <is>
          <t>P0173</t>
        </is>
      </c>
      <c r="G3149" t="inlineStr">
        <is>
          <t>Prod_0173</t>
        </is>
      </c>
      <c r="H3149" t="inlineStr">
        <is>
          <t>Toys</t>
        </is>
      </c>
      <c r="I3149" t="n">
        <v>6</v>
      </c>
      <c r="J3149" t="n">
        <v>770.4</v>
      </c>
      <c r="K3149" t="n">
        <v>0</v>
      </c>
      <c r="L3149">
        <f>I3149*J3149*(1-K3149)</f>
        <v/>
      </c>
      <c r="M3149">
        <f>VLOOKUP(F3149,Products!A:D,4,FALSE)*I3149</f>
        <v/>
      </c>
      <c r="N3149">
        <f>L3149-M3149</f>
        <v/>
      </c>
    </row>
    <row r="3150">
      <c r="A3150" t="inlineStr">
        <is>
          <t>T1003148</t>
        </is>
      </c>
      <c r="B3150" t="inlineStr">
        <is>
          <t>2024-03-13</t>
        </is>
      </c>
      <c r="C3150" t="inlineStr">
        <is>
          <t>S023</t>
        </is>
      </c>
      <c r="D3150" t="inlineStr">
        <is>
          <t>Store_023</t>
        </is>
      </c>
      <c r="E3150" t="inlineStr">
        <is>
          <t>South</t>
        </is>
      </c>
      <c r="F3150" t="inlineStr">
        <is>
          <t>P0144</t>
        </is>
      </c>
      <c r="G3150" t="inlineStr">
        <is>
          <t>Prod_0144</t>
        </is>
      </c>
      <c r="H3150" t="inlineStr">
        <is>
          <t>Stationery</t>
        </is>
      </c>
      <c r="I3150" t="n">
        <v>9</v>
      </c>
      <c r="J3150" t="n">
        <v>273.01</v>
      </c>
      <c r="K3150" t="n">
        <v>0.1</v>
      </c>
      <c r="L3150">
        <f>I3150*J3150*(1-K3150)</f>
        <v/>
      </c>
      <c r="M3150">
        <f>VLOOKUP(F3150,Products!A:D,4,FALSE)*I3150</f>
        <v/>
      </c>
      <c r="N3150">
        <f>L3150-M3150</f>
        <v/>
      </c>
    </row>
    <row r="3151">
      <c r="A3151" t="inlineStr">
        <is>
          <t>T1003149</t>
        </is>
      </c>
      <c r="B3151" t="inlineStr">
        <is>
          <t>2024-03-11</t>
        </is>
      </c>
      <c r="C3151" t="inlineStr">
        <is>
          <t>S038</t>
        </is>
      </c>
      <c r="D3151" t="inlineStr">
        <is>
          <t>Store_038</t>
        </is>
      </c>
      <c r="E3151" t="inlineStr">
        <is>
          <t>East</t>
        </is>
      </c>
      <c r="F3151" t="inlineStr">
        <is>
          <t>P0083</t>
        </is>
      </c>
      <c r="G3151" t="inlineStr">
        <is>
          <t>Prod_0083</t>
        </is>
      </c>
      <c r="H3151" t="inlineStr">
        <is>
          <t>Clothing</t>
        </is>
      </c>
      <c r="I3151" t="n">
        <v>9</v>
      </c>
      <c r="J3151" t="n">
        <v>586.27</v>
      </c>
      <c r="K3151" t="n">
        <v>0</v>
      </c>
      <c r="L3151">
        <f>I3151*J3151*(1-K3151)</f>
        <v/>
      </c>
      <c r="M3151">
        <f>VLOOKUP(F3151,Products!A:D,4,FALSE)*I3151</f>
        <v/>
      </c>
      <c r="N3151">
        <f>L3151-M3151</f>
        <v/>
      </c>
    </row>
    <row r="3152">
      <c r="A3152" t="inlineStr">
        <is>
          <t>T1003150</t>
        </is>
      </c>
      <c r="B3152" t="inlineStr">
        <is>
          <t>2025-02-21</t>
        </is>
      </c>
      <c r="C3152" t="inlineStr">
        <is>
          <t>S032</t>
        </is>
      </c>
      <c r="D3152" t="inlineStr">
        <is>
          <t>Store_032</t>
        </is>
      </c>
      <c r="E3152" t="inlineStr">
        <is>
          <t>Central</t>
        </is>
      </c>
      <c r="F3152" t="inlineStr">
        <is>
          <t>P0170</t>
        </is>
      </c>
      <c r="G3152" t="inlineStr">
        <is>
          <t>Prod_0170</t>
        </is>
      </c>
      <c r="H3152" t="inlineStr">
        <is>
          <t>Household</t>
        </is>
      </c>
      <c r="I3152" t="n">
        <v>8</v>
      </c>
      <c r="J3152" t="n">
        <v>420.82</v>
      </c>
      <c r="K3152" t="n">
        <v>0</v>
      </c>
      <c r="L3152">
        <f>I3152*J3152*(1-K3152)</f>
        <v/>
      </c>
      <c r="M3152">
        <f>VLOOKUP(F3152,Products!A:D,4,FALSE)*I3152</f>
        <v/>
      </c>
      <c r="N3152">
        <f>L3152-M3152</f>
        <v/>
      </c>
    </row>
    <row r="3153">
      <c r="A3153" t="inlineStr">
        <is>
          <t>T1003151</t>
        </is>
      </c>
      <c r="B3153" t="inlineStr">
        <is>
          <t>2024-08-13</t>
        </is>
      </c>
      <c r="C3153" t="inlineStr">
        <is>
          <t>S018</t>
        </is>
      </c>
      <c r="D3153" t="inlineStr">
        <is>
          <t>Store_018</t>
        </is>
      </c>
      <c r="E3153" t="inlineStr">
        <is>
          <t>South</t>
        </is>
      </c>
      <c r="F3153" t="inlineStr">
        <is>
          <t>P0046</t>
        </is>
      </c>
      <c r="G3153" t="inlineStr">
        <is>
          <t>Prod_0046</t>
        </is>
      </c>
      <c r="H3153" t="inlineStr">
        <is>
          <t>Electronics</t>
        </is>
      </c>
      <c r="I3153" t="n">
        <v>3</v>
      </c>
      <c r="J3153" t="n">
        <v>63.7</v>
      </c>
      <c r="K3153" t="n">
        <v>0</v>
      </c>
      <c r="L3153">
        <f>I3153*J3153*(1-K3153)</f>
        <v/>
      </c>
      <c r="M3153">
        <f>VLOOKUP(F3153,Products!A:D,4,FALSE)*I3153</f>
        <v/>
      </c>
      <c r="N3153">
        <f>L3153-M3153</f>
        <v/>
      </c>
    </row>
    <row r="3154">
      <c r="A3154" t="inlineStr">
        <is>
          <t>T1003152</t>
        </is>
      </c>
      <c r="B3154" t="inlineStr">
        <is>
          <t>2024-07-18</t>
        </is>
      </c>
      <c r="C3154" t="inlineStr">
        <is>
          <t>S045</t>
        </is>
      </c>
      <c r="D3154" t="inlineStr">
        <is>
          <t>Store_045</t>
        </is>
      </c>
      <c r="E3154" t="inlineStr">
        <is>
          <t>East</t>
        </is>
      </c>
      <c r="F3154" t="inlineStr">
        <is>
          <t>P0139</t>
        </is>
      </c>
      <c r="G3154" t="inlineStr">
        <is>
          <t>Prod_0139</t>
        </is>
      </c>
      <c r="H3154" t="inlineStr">
        <is>
          <t>Clothing</t>
        </is>
      </c>
      <c r="I3154" t="n">
        <v>1</v>
      </c>
      <c r="J3154" t="n">
        <v>769.9400000000001</v>
      </c>
      <c r="K3154" t="n">
        <v>0</v>
      </c>
      <c r="L3154">
        <f>I3154*J3154*(1-K3154)</f>
        <v/>
      </c>
      <c r="M3154">
        <f>VLOOKUP(F3154,Products!A:D,4,FALSE)*I3154</f>
        <v/>
      </c>
      <c r="N3154">
        <f>L3154-M3154</f>
        <v/>
      </c>
    </row>
    <row r="3155">
      <c r="A3155" t="inlineStr">
        <is>
          <t>T1003153</t>
        </is>
      </c>
      <c r="B3155" t="inlineStr">
        <is>
          <t>2024-06-12</t>
        </is>
      </c>
      <c r="C3155" t="inlineStr">
        <is>
          <t>S009</t>
        </is>
      </c>
      <c r="D3155" t="inlineStr">
        <is>
          <t>Store_009</t>
        </is>
      </c>
      <c r="E3155" t="inlineStr">
        <is>
          <t>Central</t>
        </is>
      </c>
      <c r="F3155" t="inlineStr">
        <is>
          <t>P0009</t>
        </is>
      </c>
      <c r="G3155" t="inlineStr">
        <is>
          <t>Prod_0009</t>
        </is>
      </c>
      <c r="H3155" t="inlineStr">
        <is>
          <t>Toys</t>
        </is>
      </c>
      <c r="I3155" t="n">
        <v>7</v>
      </c>
      <c r="J3155" t="n">
        <v>578.58</v>
      </c>
      <c r="K3155" t="n">
        <v>0</v>
      </c>
      <c r="L3155">
        <f>I3155*J3155*(1-K3155)</f>
        <v/>
      </c>
      <c r="M3155">
        <f>VLOOKUP(F3155,Products!A:D,4,FALSE)*I3155</f>
        <v/>
      </c>
      <c r="N3155">
        <f>L3155-M3155</f>
        <v/>
      </c>
    </row>
    <row r="3156">
      <c r="A3156" t="inlineStr">
        <is>
          <t>T1003154</t>
        </is>
      </c>
      <c r="B3156" t="inlineStr">
        <is>
          <t>2023-09-01</t>
        </is>
      </c>
      <c r="C3156" t="inlineStr">
        <is>
          <t>S031</t>
        </is>
      </c>
      <c r="D3156" t="inlineStr">
        <is>
          <t>Store_031</t>
        </is>
      </c>
      <c r="E3156" t="inlineStr">
        <is>
          <t>Central</t>
        </is>
      </c>
      <c r="F3156" t="inlineStr">
        <is>
          <t>P0096</t>
        </is>
      </c>
      <c r="G3156" t="inlineStr">
        <is>
          <t>Prod_0096</t>
        </is>
      </c>
      <c r="H3156" t="inlineStr">
        <is>
          <t>Beverages</t>
        </is>
      </c>
      <c r="I3156" t="n">
        <v>1</v>
      </c>
      <c r="J3156" t="n">
        <v>498.04</v>
      </c>
      <c r="K3156" t="n">
        <v>0</v>
      </c>
      <c r="L3156">
        <f>I3156*J3156*(1-K3156)</f>
        <v/>
      </c>
      <c r="M3156">
        <f>VLOOKUP(F3156,Products!A:D,4,FALSE)*I3156</f>
        <v/>
      </c>
      <c r="N3156">
        <f>L3156-M3156</f>
        <v/>
      </c>
    </row>
    <row r="3157">
      <c r="A3157" t="inlineStr">
        <is>
          <t>T1003155</t>
        </is>
      </c>
      <c r="B3157" t="inlineStr">
        <is>
          <t>2025-02-28</t>
        </is>
      </c>
      <c r="C3157" t="inlineStr">
        <is>
          <t>S010</t>
        </is>
      </c>
      <c r="D3157" t="inlineStr">
        <is>
          <t>Store_010</t>
        </is>
      </c>
      <c r="E3157" t="inlineStr">
        <is>
          <t>North</t>
        </is>
      </c>
      <c r="F3157" t="inlineStr">
        <is>
          <t>P0118</t>
        </is>
      </c>
      <c r="G3157" t="inlineStr">
        <is>
          <t>Prod_0118</t>
        </is>
      </c>
      <c r="H3157" t="inlineStr">
        <is>
          <t>Toys</t>
        </is>
      </c>
      <c r="I3157" t="n">
        <v>2</v>
      </c>
      <c r="J3157" t="n">
        <v>616.51</v>
      </c>
      <c r="K3157" t="n">
        <v>0</v>
      </c>
      <c r="L3157">
        <f>I3157*J3157*(1-K3157)</f>
        <v/>
      </c>
      <c r="M3157">
        <f>VLOOKUP(F3157,Products!A:D,4,FALSE)*I3157</f>
        <v/>
      </c>
      <c r="N3157">
        <f>L3157-M3157</f>
        <v/>
      </c>
    </row>
    <row r="3158">
      <c r="A3158" t="inlineStr">
        <is>
          <t>T1003156</t>
        </is>
      </c>
      <c r="B3158" t="inlineStr">
        <is>
          <t>2024-03-12</t>
        </is>
      </c>
      <c r="C3158" t="inlineStr">
        <is>
          <t>S022</t>
        </is>
      </c>
      <c r="D3158" t="inlineStr">
        <is>
          <t>Store_022</t>
        </is>
      </c>
      <c r="E3158" t="inlineStr">
        <is>
          <t>East</t>
        </is>
      </c>
      <c r="F3158" t="inlineStr">
        <is>
          <t>P0049</t>
        </is>
      </c>
      <c r="G3158" t="inlineStr">
        <is>
          <t>Prod_0049</t>
        </is>
      </c>
      <c r="H3158" t="inlineStr">
        <is>
          <t>Beverages</t>
        </is>
      </c>
      <c r="I3158" t="n">
        <v>1</v>
      </c>
      <c r="J3158" t="n">
        <v>253.24</v>
      </c>
      <c r="K3158" t="n">
        <v>0</v>
      </c>
      <c r="L3158">
        <f>I3158*J3158*(1-K3158)</f>
        <v/>
      </c>
      <c r="M3158">
        <f>VLOOKUP(F3158,Products!A:D,4,FALSE)*I3158</f>
        <v/>
      </c>
      <c r="N3158">
        <f>L3158-M3158</f>
        <v/>
      </c>
    </row>
    <row r="3159">
      <c r="A3159" t="inlineStr">
        <is>
          <t>T1003157</t>
        </is>
      </c>
      <c r="B3159" t="inlineStr">
        <is>
          <t>2023-12-09</t>
        </is>
      </c>
      <c r="C3159" t="inlineStr">
        <is>
          <t>S049</t>
        </is>
      </c>
      <c r="D3159" t="inlineStr">
        <is>
          <t>Store_049</t>
        </is>
      </c>
      <c r="E3159" t="inlineStr">
        <is>
          <t>North</t>
        </is>
      </c>
      <c r="F3159" t="inlineStr">
        <is>
          <t>P0084</t>
        </is>
      </c>
      <c r="G3159" t="inlineStr">
        <is>
          <t>Prod_0084</t>
        </is>
      </c>
      <c r="H3159" t="inlineStr">
        <is>
          <t>Beverages</t>
        </is>
      </c>
      <c r="I3159" t="n">
        <v>7</v>
      </c>
      <c r="J3159" t="n">
        <v>904.74</v>
      </c>
      <c r="K3159" t="n">
        <v>0.05</v>
      </c>
      <c r="L3159">
        <f>I3159*J3159*(1-K3159)</f>
        <v/>
      </c>
      <c r="M3159">
        <f>VLOOKUP(F3159,Products!A:D,4,FALSE)*I3159</f>
        <v/>
      </c>
      <c r="N3159">
        <f>L3159-M3159</f>
        <v/>
      </c>
    </row>
    <row r="3160">
      <c r="A3160" t="inlineStr">
        <is>
          <t>T1003158</t>
        </is>
      </c>
      <c r="B3160" t="inlineStr">
        <is>
          <t>2024-06-22</t>
        </is>
      </c>
      <c r="C3160" t="inlineStr">
        <is>
          <t>S002</t>
        </is>
      </c>
      <c r="D3160" t="inlineStr">
        <is>
          <t>Store_002</t>
        </is>
      </c>
      <c r="E3160" t="inlineStr">
        <is>
          <t>South</t>
        </is>
      </c>
      <c r="F3160" t="inlineStr">
        <is>
          <t>P0183</t>
        </is>
      </c>
      <c r="G3160" t="inlineStr">
        <is>
          <t>Prod_0183</t>
        </is>
      </c>
      <c r="H3160" t="inlineStr">
        <is>
          <t>Stationery</t>
        </is>
      </c>
      <c r="I3160" t="n">
        <v>1</v>
      </c>
      <c r="J3160" t="n">
        <v>867.34</v>
      </c>
      <c r="K3160" t="n">
        <v>0.05</v>
      </c>
      <c r="L3160">
        <f>I3160*J3160*(1-K3160)</f>
        <v/>
      </c>
      <c r="M3160">
        <f>VLOOKUP(F3160,Products!A:D,4,FALSE)*I3160</f>
        <v/>
      </c>
      <c r="N3160">
        <f>L3160-M3160</f>
        <v/>
      </c>
    </row>
    <row r="3161">
      <c r="A3161" t="inlineStr">
        <is>
          <t>T1003159</t>
        </is>
      </c>
      <c r="B3161" t="inlineStr">
        <is>
          <t>2024-01-08</t>
        </is>
      </c>
      <c r="C3161" t="inlineStr">
        <is>
          <t>S041</t>
        </is>
      </c>
      <c r="D3161" t="inlineStr">
        <is>
          <t>Store_041</t>
        </is>
      </c>
      <c r="E3161" t="inlineStr">
        <is>
          <t>East</t>
        </is>
      </c>
      <c r="F3161" t="inlineStr">
        <is>
          <t>P0008</t>
        </is>
      </c>
      <c r="G3161" t="inlineStr">
        <is>
          <t>Prod_0008</t>
        </is>
      </c>
      <c r="H3161" t="inlineStr">
        <is>
          <t>Electronics</t>
        </is>
      </c>
      <c r="I3161" t="n">
        <v>8</v>
      </c>
      <c r="J3161" t="n">
        <v>341.38</v>
      </c>
      <c r="K3161" t="n">
        <v>0.05</v>
      </c>
      <c r="L3161">
        <f>I3161*J3161*(1-K3161)</f>
        <v/>
      </c>
      <c r="M3161">
        <f>VLOOKUP(F3161,Products!A:D,4,FALSE)*I3161</f>
        <v/>
      </c>
      <c r="N3161">
        <f>L3161-M3161</f>
        <v/>
      </c>
    </row>
    <row r="3162">
      <c r="A3162" t="inlineStr">
        <is>
          <t>T1003160</t>
        </is>
      </c>
      <c r="B3162" t="inlineStr">
        <is>
          <t>2024-09-23</t>
        </is>
      </c>
      <c r="C3162" t="inlineStr">
        <is>
          <t>S007</t>
        </is>
      </c>
      <c r="D3162" t="inlineStr">
        <is>
          <t>Store_007</t>
        </is>
      </c>
      <c r="E3162" t="inlineStr">
        <is>
          <t>East</t>
        </is>
      </c>
      <c r="F3162" t="inlineStr">
        <is>
          <t>P0081</t>
        </is>
      </c>
      <c r="G3162" t="inlineStr">
        <is>
          <t>Prod_0081</t>
        </is>
      </c>
      <c r="H3162" t="inlineStr">
        <is>
          <t>Electronics</t>
        </is>
      </c>
      <c r="I3162" t="n">
        <v>9</v>
      </c>
      <c r="J3162" t="n">
        <v>276.5</v>
      </c>
      <c r="K3162" t="n">
        <v>0.1</v>
      </c>
      <c r="L3162">
        <f>I3162*J3162*(1-K3162)</f>
        <v/>
      </c>
      <c r="M3162">
        <f>VLOOKUP(F3162,Products!A:D,4,FALSE)*I3162</f>
        <v/>
      </c>
      <c r="N3162">
        <f>L3162-M3162</f>
        <v/>
      </c>
    </row>
    <row r="3163">
      <c r="A3163" t="inlineStr">
        <is>
          <t>T1003161</t>
        </is>
      </c>
      <c r="B3163" t="inlineStr">
        <is>
          <t>2024-09-03</t>
        </is>
      </c>
      <c r="C3163" t="inlineStr">
        <is>
          <t>S031</t>
        </is>
      </c>
      <c r="D3163" t="inlineStr">
        <is>
          <t>Store_031</t>
        </is>
      </c>
      <c r="E3163" t="inlineStr">
        <is>
          <t>Central</t>
        </is>
      </c>
      <c r="F3163" t="inlineStr">
        <is>
          <t>P0193</t>
        </is>
      </c>
      <c r="G3163" t="inlineStr">
        <is>
          <t>Prod_0193</t>
        </is>
      </c>
      <c r="H3163" t="inlineStr">
        <is>
          <t>Food</t>
        </is>
      </c>
      <c r="I3163" t="n">
        <v>7</v>
      </c>
      <c r="J3163" t="n">
        <v>611.37</v>
      </c>
      <c r="K3163" t="n">
        <v>0.05</v>
      </c>
      <c r="L3163">
        <f>I3163*J3163*(1-K3163)</f>
        <v/>
      </c>
      <c r="M3163">
        <f>VLOOKUP(F3163,Products!A:D,4,FALSE)*I3163</f>
        <v/>
      </c>
      <c r="N3163">
        <f>L3163-M3163</f>
        <v/>
      </c>
    </row>
    <row r="3164">
      <c r="A3164" t="inlineStr">
        <is>
          <t>T1003162</t>
        </is>
      </c>
      <c r="B3164" t="inlineStr">
        <is>
          <t>2025-02-22</t>
        </is>
      </c>
      <c r="C3164" t="inlineStr">
        <is>
          <t>S011</t>
        </is>
      </c>
      <c r="D3164" t="inlineStr">
        <is>
          <t>Store_011</t>
        </is>
      </c>
      <c r="E3164" t="inlineStr">
        <is>
          <t>South</t>
        </is>
      </c>
      <c r="F3164" t="inlineStr">
        <is>
          <t>P0108</t>
        </is>
      </c>
      <c r="G3164" t="inlineStr">
        <is>
          <t>Prod_0108</t>
        </is>
      </c>
      <c r="H3164" t="inlineStr">
        <is>
          <t>Stationery</t>
        </is>
      </c>
      <c r="I3164" t="n">
        <v>9</v>
      </c>
      <c r="J3164" t="n">
        <v>711.51</v>
      </c>
      <c r="K3164" t="n">
        <v>0</v>
      </c>
      <c r="L3164">
        <f>I3164*J3164*(1-K3164)</f>
        <v/>
      </c>
      <c r="M3164">
        <f>VLOOKUP(F3164,Products!A:D,4,FALSE)*I3164</f>
        <v/>
      </c>
      <c r="N3164">
        <f>L3164-M3164</f>
        <v/>
      </c>
    </row>
    <row r="3165">
      <c r="A3165" t="inlineStr">
        <is>
          <t>T1003163</t>
        </is>
      </c>
      <c r="B3165" t="inlineStr">
        <is>
          <t>2023-12-27</t>
        </is>
      </c>
      <c r="C3165" t="inlineStr">
        <is>
          <t>S029</t>
        </is>
      </c>
      <c r="D3165" t="inlineStr">
        <is>
          <t>Store_029</t>
        </is>
      </c>
      <c r="E3165" t="inlineStr">
        <is>
          <t>South</t>
        </is>
      </c>
      <c r="F3165" t="inlineStr">
        <is>
          <t>P0096</t>
        </is>
      </c>
      <c r="G3165" t="inlineStr">
        <is>
          <t>Prod_0096</t>
        </is>
      </c>
      <c r="H3165" t="inlineStr">
        <is>
          <t>Beverages</t>
        </is>
      </c>
      <c r="I3165" t="n">
        <v>2</v>
      </c>
      <c r="J3165" t="n">
        <v>578.0599999999999</v>
      </c>
      <c r="K3165" t="n">
        <v>0</v>
      </c>
      <c r="L3165">
        <f>I3165*J3165*(1-K3165)</f>
        <v/>
      </c>
      <c r="M3165">
        <f>VLOOKUP(F3165,Products!A:D,4,FALSE)*I3165</f>
        <v/>
      </c>
      <c r="N3165">
        <f>L3165-M3165</f>
        <v/>
      </c>
    </row>
    <row r="3166">
      <c r="A3166" t="inlineStr">
        <is>
          <t>T1003164</t>
        </is>
      </c>
      <c r="B3166" t="inlineStr">
        <is>
          <t>2024-04-13</t>
        </is>
      </c>
      <c r="C3166" t="inlineStr">
        <is>
          <t>S043</t>
        </is>
      </c>
      <c r="D3166" t="inlineStr">
        <is>
          <t>Store_043</t>
        </is>
      </c>
      <c r="E3166" t="inlineStr">
        <is>
          <t>East</t>
        </is>
      </c>
      <c r="F3166" t="inlineStr">
        <is>
          <t>P0144</t>
        </is>
      </c>
      <c r="G3166" t="inlineStr">
        <is>
          <t>Prod_0144</t>
        </is>
      </c>
      <c r="H3166" t="inlineStr">
        <is>
          <t>Stationery</t>
        </is>
      </c>
      <c r="I3166" t="n">
        <v>9</v>
      </c>
      <c r="J3166" t="n">
        <v>233.34</v>
      </c>
      <c r="K3166" t="n">
        <v>0.05</v>
      </c>
      <c r="L3166">
        <f>I3166*J3166*(1-K3166)</f>
        <v/>
      </c>
      <c r="M3166">
        <f>VLOOKUP(F3166,Products!A:D,4,FALSE)*I3166</f>
        <v/>
      </c>
      <c r="N3166">
        <f>L3166-M3166</f>
        <v/>
      </c>
    </row>
    <row r="3167">
      <c r="A3167" t="inlineStr">
        <is>
          <t>T1003165</t>
        </is>
      </c>
      <c r="B3167" t="inlineStr">
        <is>
          <t>2024-08-15</t>
        </is>
      </c>
      <c r="C3167" t="inlineStr">
        <is>
          <t>S027</t>
        </is>
      </c>
      <c r="D3167" t="inlineStr">
        <is>
          <t>Store_027</t>
        </is>
      </c>
      <c r="E3167" t="inlineStr">
        <is>
          <t>South</t>
        </is>
      </c>
      <c r="F3167" t="inlineStr">
        <is>
          <t>P0178</t>
        </is>
      </c>
      <c r="G3167" t="inlineStr">
        <is>
          <t>Prod_0178</t>
        </is>
      </c>
      <c r="H3167" t="inlineStr">
        <is>
          <t>Beverages</t>
        </is>
      </c>
      <c r="I3167" t="n">
        <v>2</v>
      </c>
      <c r="J3167" t="n">
        <v>745.33</v>
      </c>
      <c r="K3167" t="n">
        <v>0.15</v>
      </c>
      <c r="L3167">
        <f>I3167*J3167*(1-K3167)</f>
        <v/>
      </c>
      <c r="M3167">
        <f>VLOOKUP(F3167,Products!A:D,4,FALSE)*I3167</f>
        <v/>
      </c>
      <c r="N3167">
        <f>L3167-M3167</f>
        <v/>
      </c>
    </row>
    <row r="3168">
      <c r="A3168" t="inlineStr">
        <is>
          <t>T1003166</t>
        </is>
      </c>
      <c r="B3168" t="inlineStr">
        <is>
          <t>2024-09-16</t>
        </is>
      </c>
      <c r="C3168" t="inlineStr">
        <is>
          <t>S002</t>
        </is>
      </c>
      <c r="D3168" t="inlineStr">
        <is>
          <t>Store_002</t>
        </is>
      </c>
      <c r="E3168" t="inlineStr">
        <is>
          <t>South</t>
        </is>
      </c>
      <c r="F3168" t="inlineStr">
        <is>
          <t>P0047</t>
        </is>
      </c>
      <c r="G3168" t="inlineStr">
        <is>
          <t>Prod_0047</t>
        </is>
      </c>
      <c r="H3168" t="inlineStr">
        <is>
          <t>Beverages</t>
        </is>
      </c>
      <c r="I3168" t="n">
        <v>2</v>
      </c>
      <c r="J3168" t="n">
        <v>422.33</v>
      </c>
      <c r="K3168" t="n">
        <v>0.15</v>
      </c>
      <c r="L3168">
        <f>I3168*J3168*(1-K3168)</f>
        <v/>
      </c>
      <c r="M3168">
        <f>VLOOKUP(F3168,Products!A:D,4,FALSE)*I3168</f>
        <v/>
      </c>
      <c r="N3168">
        <f>L3168-M3168</f>
        <v/>
      </c>
    </row>
    <row r="3169">
      <c r="A3169" t="inlineStr">
        <is>
          <t>T1003167</t>
        </is>
      </c>
      <c r="B3169" t="inlineStr">
        <is>
          <t>2024-01-06</t>
        </is>
      </c>
      <c r="C3169" t="inlineStr">
        <is>
          <t>S028</t>
        </is>
      </c>
      <c r="D3169" t="inlineStr">
        <is>
          <t>Store_028</t>
        </is>
      </c>
      <c r="E3169" t="inlineStr">
        <is>
          <t>North</t>
        </is>
      </c>
      <c r="F3169" t="inlineStr">
        <is>
          <t>P0125</t>
        </is>
      </c>
      <c r="G3169" t="inlineStr">
        <is>
          <t>Prod_0125</t>
        </is>
      </c>
      <c r="H3169" t="inlineStr">
        <is>
          <t>Toys</t>
        </is>
      </c>
      <c r="I3169" t="n">
        <v>8</v>
      </c>
      <c r="J3169" t="n">
        <v>258.87</v>
      </c>
      <c r="K3169" t="n">
        <v>0.05</v>
      </c>
      <c r="L3169">
        <f>I3169*J3169*(1-K3169)</f>
        <v/>
      </c>
      <c r="M3169">
        <f>VLOOKUP(F3169,Products!A:D,4,FALSE)*I3169</f>
        <v/>
      </c>
      <c r="N3169">
        <f>L3169-M3169</f>
        <v/>
      </c>
    </row>
    <row r="3170">
      <c r="A3170" t="inlineStr">
        <is>
          <t>T1003168</t>
        </is>
      </c>
      <c r="B3170" t="inlineStr">
        <is>
          <t>2024-04-26</t>
        </is>
      </c>
      <c r="C3170" t="inlineStr">
        <is>
          <t>S046</t>
        </is>
      </c>
      <c r="D3170" t="inlineStr">
        <is>
          <t>Store_046</t>
        </is>
      </c>
      <c r="E3170" t="inlineStr">
        <is>
          <t>South</t>
        </is>
      </c>
      <c r="F3170" t="inlineStr">
        <is>
          <t>P0155</t>
        </is>
      </c>
      <c r="G3170" t="inlineStr">
        <is>
          <t>Prod_0155</t>
        </is>
      </c>
      <c r="H3170" t="inlineStr">
        <is>
          <t>Electronics</t>
        </is>
      </c>
      <c r="I3170" t="n">
        <v>4</v>
      </c>
      <c r="J3170" t="n">
        <v>392.76</v>
      </c>
      <c r="K3170" t="n">
        <v>0</v>
      </c>
      <c r="L3170">
        <f>I3170*J3170*(1-K3170)</f>
        <v/>
      </c>
      <c r="M3170">
        <f>VLOOKUP(F3170,Products!A:D,4,FALSE)*I3170</f>
        <v/>
      </c>
      <c r="N3170">
        <f>L3170-M3170</f>
        <v/>
      </c>
    </row>
    <row r="3171">
      <c r="A3171" t="inlineStr">
        <is>
          <t>T1003169</t>
        </is>
      </c>
      <c r="B3171" t="inlineStr">
        <is>
          <t>2025-07-17</t>
        </is>
      </c>
      <c r="C3171" t="inlineStr">
        <is>
          <t>S012</t>
        </is>
      </c>
      <c r="D3171" t="inlineStr">
        <is>
          <t>Store_012</t>
        </is>
      </c>
      <c r="E3171" t="inlineStr">
        <is>
          <t>South</t>
        </is>
      </c>
      <c r="F3171" t="inlineStr">
        <is>
          <t>P0169</t>
        </is>
      </c>
      <c r="G3171" t="inlineStr">
        <is>
          <t>Prod_0169</t>
        </is>
      </c>
      <c r="H3171" t="inlineStr">
        <is>
          <t>Beverages</t>
        </is>
      </c>
      <c r="I3171" t="n">
        <v>9</v>
      </c>
      <c r="J3171" t="n">
        <v>810.79</v>
      </c>
      <c r="K3171" t="n">
        <v>0</v>
      </c>
      <c r="L3171">
        <f>I3171*J3171*(1-K3171)</f>
        <v/>
      </c>
      <c r="M3171">
        <f>VLOOKUP(F3171,Products!A:D,4,FALSE)*I3171</f>
        <v/>
      </c>
      <c r="N3171">
        <f>L3171-M3171</f>
        <v/>
      </c>
    </row>
    <row r="3172">
      <c r="A3172" t="inlineStr">
        <is>
          <t>T1003170</t>
        </is>
      </c>
      <c r="B3172" t="inlineStr">
        <is>
          <t>2025-04-06</t>
        </is>
      </c>
      <c r="C3172" t="inlineStr">
        <is>
          <t>S034</t>
        </is>
      </c>
      <c r="D3172" t="inlineStr">
        <is>
          <t>Store_034</t>
        </is>
      </c>
      <c r="E3172" t="inlineStr">
        <is>
          <t>Central</t>
        </is>
      </c>
      <c r="F3172" t="inlineStr">
        <is>
          <t>P0090</t>
        </is>
      </c>
      <c r="G3172" t="inlineStr">
        <is>
          <t>Prod_0090</t>
        </is>
      </c>
      <c r="H3172" t="inlineStr">
        <is>
          <t>Toys</t>
        </is>
      </c>
      <c r="I3172" t="n">
        <v>4</v>
      </c>
      <c r="J3172" t="n">
        <v>461.13</v>
      </c>
      <c r="K3172" t="n">
        <v>0</v>
      </c>
      <c r="L3172">
        <f>I3172*J3172*(1-K3172)</f>
        <v/>
      </c>
      <c r="M3172">
        <f>VLOOKUP(F3172,Products!A:D,4,FALSE)*I3172</f>
        <v/>
      </c>
      <c r="N3172">
        <f>L3172-M3172</f>
        <v/>
      </c>
    </row>
    <row r="3173">
      <c r="A3173" t="inlineStr">
        <is>
          <t>T1003171</t>
        </is>
      </c>
      <c r="B3173" t="inlineStr">
        <is>
          <t>2024-12-03</t>
        </is>
      </c>
      <c r="C3173" t="inlineStr">
        <is>
          <t>S038</t>
        </is>
      </c>
      <c r="D3173" t="inlineStr">
        <is>
          <t>Store_038</t>
        </is>
      </c>
      <c r="E3173" t="inlineStr">
        <is>
          <t>East</t>
        </is>
      </c>
      <c r="F3173" t="inlineStr">
        <is>
          <t>P0115</t>
        </is>
      </c>
      <c r="G3173" t="inlineStr">
        <is>
          <t>Prod_0115</t>
        </is>
      </c>
      <c r="H3173" t="inlineStr">
        <is>
          <t>Clothing</t>
        </is>
      </c>
      <c r="I3173" t="n">
        <v>8</v>
      </c>
      <c r="J3173" t="n">
        <v>724.9400000000001</v>
      </c>
      <c r="K3173" t="n">
        <v>0.1</v>
      </c>
      <c r="L3173">
        <f>I3173*J3173*(1-K3173)</f>
        <v/>
      </c>
      <c r="M3173">
        <f>VLOOKUP(F3173,Products!A:D,4,FALSE)*I3173</f>
        <v/>
      </c>
      <c r="N3173">
        <f>L3173-M3173</f>
        <v/>
      </c>
    </row>
    <row r="3174">
      <c r="A3174" t="inlineStr">
        <is>
          <t>T1003172</t>
        </is>
      </c>
      <c r="B3174" t="inlineStr">
        <is>
          <t>2024-10-30</t>
        </is>
      </c>
      <c r="C3174" t="inlineStr">
        <is>
          <t>S027</t>
        </is>
      </c>
      <c r="D3174" t="inlineStr">
        <is>
          <t>Store_027</t>
        </is>
      </c>
      <c r="E3174" t="inlineStr">
        <is>
          <t>South</t>
        </is>
      </c>
      <c r="F3174" t="inlineStr">
        <is>
          <t>P0184</t>
        </is>
      </c>
      <c r="G3174" t="inlineStr">
        <is>
          <t>Prod_0184</t>
        </is>
      </c>
      <c r="H3174" t="inlineStr">
        <is>
          <t>Beverages</t>
        </is>
      </c>
      <c r="I3174" t="n">
        <v>1</v>
      </c>
      <c r="J3174" t="n">
        <v>434.16</v>
      </c>
      <c r="K3174" t="n">
        <v>0</v>
      </c>
      <c r="L3174">
        <f>I3174*J3174*(1-K3174)</f>
        <v/>
      </c>
      <c r="M3174">
        <f>VLOOKUP(F3174,Products!A:D,4,FALSE)*I3174</f>
        <v/>
      </c>
      <c r="N3174">
        <f>L3174-M3174</f>
        <v/>
      </c>
    </row>
    <row r="3175">
      <c r="A3175" t="inlineStr">
        <is>
          <t>T1003173</t>
        </is>
      </c>
      <c r="B3175" t="inlineStr">
        <is>
          <t>2024-12-11</t>
        </is>
      </c>
      <c r="C3175" t="inlineStr">
        <is>
          <t>S013</t>
        </is>
      </c>
      <c r="D3175" t="inlineStr">
        <is>
          <t>Store_013</t>
        </is>
      </c>
      <c r="E3175" t="inlineStr">
        <is>
          <t>North</t>
        </is>
      </c>
      <c r="F3175" t="inlineStr">
        <is>
          <t>P0033</t>
        </is>
      </c>
      <c r="G3175" t="inlineStr">
        <is>
          <t>Prod_0033</t>
        </is>
      </c>
      <c r="H3175" t="inlineStr">
        <is>
          <t>Food</t>
        </is>
      </c>
      <c r="I3175" t="n">
        <v>7</v>
      </c>
      <c r="J3175" t="n">
        <v>337.3</v>
      </c>
      <c r="K3175" t="n">
        <v>0.15</v>
      </c>
      <c r="L3175">
        <f>I3175*J3175*(1-K3175)</f>
        <v/>
      </c>
      <c r="M3175">
        <f>VLOOKUP(F3175,Products!A:D,4,FALSE)*I3175</f>
        <v/>
      </c>
      <c r="N3175">
        <f>L3175-M3175</f>
        <v/>
      </c>
    </row>
    <row r="3176">
      <c r="A3176" t="inlineStr">
        <is>
          <t>T1003174</t>
        </is>
      </c>
      <c r="B3176" t="inlineStr">
        <is>
          <t>2025-03-20</t>
        </is>
      </c>
      <c r="C3176" t="inlineStr">
        <is>
          <t>S024</t>
        </is>
      </c>
      <c r="D3176" t="inlineStr">
        <is>
          <t>Store_024</t>
        </is>
      </c>
      <c r="E3176" t="inlineStr">
        <is>
          <t>South</t>
        </is>
      </c>
      <c r="F3176" t="inlineStr">
        <is>
          <t>P0121</t>
        </is>
      </c>
      <c r="G3176" t="inlineStr">
        <is>
          <t>Prod_0121</t>
        </is>
      </c>
      <c r="H3176" t="inlineStr">
        <is>
          <t>Clothing</t>
        </is>
      </c>
      <c r="I3176" t="n">
        <v>8</v>
      </c>
      <c r="J3176" t="n">
        <v>678.26</v>
      </c>
      <c r="K3176" t="n">
        <v>0</v>
      </c>
      <c r="L3176">
        <f>I3176*J3176*(1-K3176)</f>
        <v/>
      </c>
      <c r="M3176">
        <f>VLOOKUP(F3176,Products!A:D,4,FALSE)*I3176</f>
        <v/>
      </c>
      <c r="N3176">
        <f>L3176-M3176</f>
        <v/>
      </c>
    </row>
    <row r="3177">
      <c r="A3177" t="inlineStr">
        <is>
          <t>T1003175</t>
        </is>
      </c>
      <c r="B3177" t="inlineStr">
        <is>
          <t>2024-08-04</t>
        </is>
      </c>
      <c r="C3177" t="inlineStr">
        <is>
          <t>S007</t>
        </is>
      </c>
      <c r="D3177" t="inlineStr">
        <is>
          <t>Store_007</t>
        </is>
      </c>
      <c r="E3177" t="inlineStr">
        <is>
          <t>East</t>
        </is>
      </c>
      <c r="F3177" t="inlineStr">
        <is>
          <t>P0173</t>
        </is>
      </c>
      <c r="G3177" t="inlineStr">
        <is>
          <t>Prod_0173</t>
        </is>
      </c>
      <c r="H3177" t="inlineStr">
        <is>
          <t>Toys</t>
        </is>
      </c>
      <c r="I3177" t="n">
        <v>1</v>
      </c>
      <c r="J3177" t="n">
        <v>840.91</v>
      </c>
      <c r="K3177" t="n">
        <v>0</v>
      </c>
      <c r="L3177">
        <f>I3177*J3177*(1-K3177)</f>
        <v/>
      </c>
      <c r="M3177">
        <f>VLOOKUP(F3177,Products!A:D,4,FALSE)*I3177</f>
        <v/>
      </c>
      <c r="N3177">
        <f>L3177-M3177</f>
        <v/>
      </c>
    </row>
    <row r="3178">
      <c r="A3178" t="inlineStr">
        <is>
          <t>T1003176</t>
        </is>
      </c>
      <c r="B3178" t="inlineStr">
        <is>
          <t>2024-11-10</t>
        </is>
      </c>
      <c r="C3178" t="inlineStr">
        <is>
          <t>S029</t>
        </is>
      </c>
      <c r="D3178" t="inlineStr">
        <is>
          <t>Store_029</t>
        </is>
      </c>
      <c r="E3178" t="inlineStr">
        <is>
          <t>South</t>
        </is>
      </c>
      <c r="F3178" t="inlineStr">
        <is>
          <t>P0037</t>
        </is>
      </c>
      <c r="G3178" t="inlineStr">
        <is>
          <t>Prod_0037</t>
        </is>
      </c>
      <c r="H3178" t="inlineStr">
        <is>
          <t>Stationery</t>
        </is>
      </c>
      <c r="I3178" t="n">
        <v>7</v>
      </c>
      <c r="J3178" t="n">
        <v>388.71</v>
      </c>
      <c r="K3178" t="n">
        <v>0</v>
      </c>
      <c r="L3178">
        <f>I3178*J3178*(1-K3178)</f>
        <v/>
      </c>
      <c r="M3178">
        <f>VLOOKUP(F3178,Products!A:D,4,FALSE)*I3178</f>
        <v/>
      </c>
      <c r="N3178">
        <f>L3178-M3178</f>
        <v/>
      </c>
    </row>
    <row r="3179">
      <c r="A3179" t="inlineStr">
        <is>
          <t>T1003177</t>
        </is>
      </c>
      <c r="B3179" t="inlineStr">
        <is>
          <t>2024-01-30</t>
        </is>
      </c>
      <c r="C3179" t="inlineStr">
        <is>
          <t>S033</t>
        </is>
      </c>
      <c r="D3179" t="inlineStr">
        <is>
          <t>Store_033</t>
        </is>
      </c>
      <c r="E3179" t="inlineStr">
        <is>
          <t>North</t>
        </is>
      </c>
      <c r="F3179" t="inlineStr">
        <is>
          <t>P0151</t>
        </is>
      </c>
      <c r="G3179" t="inlineStr">
        <is>
          <t>Prod_0151</t>
        </is>
      </c>
      <c r="H3179" t="inlineStr">
        <is>
          <t>Food</t>
        </is>
      </c>
      <c r="I3179" t="n">
        <v>7</v>
      </c>
      <c r="J3179" t="n">
        <v>940.61</v>
      </c>
      <c r="K3179" t="n">
        <v>0</v>
      </c>
      <c r="L3179">
        <f>I3179*J3179*(1-K3179)</f>
        <v/>
      </c>
      <c r="M3179">
        <f>VLOOKUP(F3179,Products!A:D,4,FALSE)*I3179</f>
        <v/>
      </c>
      <c r="N3179">
        <f>L3179-M3179</f>
        <v/>
      </c>
    </row>
    <row r="3180">
      <c r="A3180" t="inlineStr">
        <is>
          <t>T1003178</t>
        </is>
      </c>
      <c r="B3180" t="inlineStr">
        <is>
          <t>2024-09-17</t>
        </is>
      </c>
      <c r="C3180" t="inlineStr">
        <is>
          <t>S010</t>
        </is>
      </c>
      <c r="D3180" t="inlineStr">
        <is>
          <t>Store_010</t>
        </is>
      </c>
      <c r="E3180" t="inlineStr">
        <is>
          <t>North</t>
        </is>
      </c>
      <c r="F3180" t="inlineStr">
        <is>
          <t>P0123</t>
        </is>
      </c>
      <c r="G3180" t="inlineStr">
        <is>
          <t>Prod_0123</t>
        </is>
      </c>
      <c r="H3180" t="inlineStr">
        <is>
          <t>Food</t>
        </is>
      </c>
      <c r="I3180" t="n">
        <v>8</v>
      </c>
      <c r="J3180" t="n">
        <v>728.98</v>
      </c>
      <c r="K3180" t="n">
        <v>0.05</v>
      </c>
      <c r="L3180">
        <f>I3180*J3180*(1-K3180)</f>
        <v/>
      </c>
      <c r="M3180">
        <f>VLOOKUP(F3180,Products!A:D,4,FALSE)*I3180</f>
        <v/>
      </c>
      <c r="N3180">
        <f>L3180-M3180</f>
        <v/>
      </c>
    </row>
    <row r="3181">
      <c r="A3181" t="inlineStr">
        <is>
          <t>T1003179</t>
        </is>
      </c>
      <c r="B3181" t="inlineStr">
        <is>
          <t>2025-06-08</t>
        </is>
      </c>
      <c r="C3181" t="inlineStr">
        <is>
          <t>S014</t>
        </is>
      </c>
      <c r="D3181" t="inlineStr">
        <is>
          <t>Store_014</t>
        </is>
      </c>
      <c r="E3181" t="inlineStr">
        <is>
          <t>West</t>
        </is>
      </c>
      <c r="F3181" t="inlineStr">
        <is>
          <t>P0133</t>
        </is>
      </c>
      <c r="G3181" t="inlineStr">
        <is>
          <t>Prod_0133</t>
        </is>
      </c>
      <c r="H3181" t="inlineStr">
        <is>
          <t>Stationery</t>
        </is>
      </c>
      <c r="I3181" t="n">
        <v>1</v>
      </c>
      <c r="J3181" t="n">
        <v>327.47</v>
      </c>
      <c r="K3181" t="n">
        <v>0</v>
      </c>
      <c r="L3181">
        <f>I3181*J3181*(1-K3181)</f>
        <v/>
      </c>
      <c r="M3181">
        <f>VLOOKUP(F3181,Products!A:D,4,FALSE)*I3181</f>
        <v/>
      </c>
      <c r="N3181">
        <f>L3181-M3181</f>
        <v/>
      </c>
    </row>
    <row r="3182">
      <c r="A3182" t="inlineStr">
        <is>
          <t>T1003180</t>
        </is>
      </c>
      <c r="B3182" t="inlineStr">
        <is>
          <t>2024-03-29</t>
        </is>
      </c>
      <c r="C3182" t="inlineStr">
        <is>
          <t>S015</t>
        </is>
      </c>
      <c r="D3182" t="inlineStr">
        <is>
          <t>Store_015</t>
        </is>
      </c>
      <c r="E3182" t="inlineStr">
        <is>
          <t>North</t>
        </is>
      </c>
      <c r="F3182" t="inlineStr">
        <is>
          <t>P0017</t>
        </is>
      </c>
      <c r="G3182" t="inlineStr">
        <is>
          <t>Prod_0017</t>
        </is>
      </c>
      <c r="H3182" t="inlineStr">
        <is>
          <t>Food</t>
        </is>
      </c>
      <c r="I3182" t="n">
        <v>9</v>
      </c>
      <c r="J3182" t="n">
        <v>824.37</v>
      </c>
      <c r="K3182" t="n">
        <v>0</v>
      </c>
      <c r="L3182">
        <f>I3182*J3182*(1-K3182)</f>
        <v/>
      </c>
      <c r="M3182">
        <f>VLOOKUP(F3182,Products!A:D,4,FALSE)*I3182</f>
        <v/>
      </c>
      <c r="N3182">
        <f>L3182-M3182</f>
        <v/>
      </c>
    </row>
    <row r="3183">
      <c r="A3183" t="inlineStr">
        <is>
          <t>T1003181</t>
        </is>
      </c>
      <c r="B3183" t="inlineStr">
        <is>
          <t>2024-08-02</t>
        </is>
      </c>
      <c r="C3183" t="inlineStr">
        <is>
          <t>S033</t>
        </is>
      </c>
      <c r="D3183" t="inlineStr">
        <is>
          <t>Store_033</t>
        </is>
      </c>
      <c r="E3183" t="inlineStr">
        <is>
          <t>North</t>
        </is>
      </c>
      <c r="F3183" t="inlineStr">
        <is>
          <t>P0168</t>
        </is>
      </c>
      <c r="G3183" t="inlineStr">
        <is>
          <t>Prod_0168</t>
        </is>
      </c>
      <c r="H3183" t="inlineStr">
        <is>
          <t>Electronics</t>
        </is>
      </c>
      <c r="I3183" t="n">
        <v>7</v>
      </c>
      <c r="J3183" t="n">
        <v>55.77</v>
      </c>
      <c r="K3183" t="n">
        <v>0</v>
      </c>
      <c r="L3183">
        <f>I3183*J3183*(1-K3183)</f>
        <v/>
      </c>
      <c r="M3183">
        <f>VLOOKUP(F3183,Products!A:D,4,FALSE)*I3183</f>
        <v/>
      </c>
      <c r="N3183">
        <f>L3183-M3183</f>
        <v/>
      </c>
    </row>
    <row r="3184">
      <c r="A3184" t="inlineStr">
        <is>
          <t>T1003182</t>
        </is>
      </c>
      <c r="B3184" t="inlineStr">
        <is>
          <t>2023-06-13</t>
        </is>
      </c>
      <c r="C3184" t="inlineStr">
        <is>
          <t>S043</t>
        </is>
      </c>
      <c r="D3184" t="inlineStr">
        <is>
          <t>Store_043</t>
        </is>
      </c>
      <c r="E3184" t="inlineStr">
        <is>
          <t>East</t>
        </is>
      </c>
      <c r="F3184" t="inlineStr">
        <is>
          <t>P0033</t>
        </is>
      </c>
      <c r="G3184" t="inlineStr">
        <is>
          <t>Prod_0033</t>
        </is>
      </c>
      <c r="H3184" t="inlineStr">
        <is>
          <t>Food</t>
        </is>
      </c>
      <c r="I3184" t="n">
        <v>2</v>
      </c>
      <c r="J3184" t="n">
        <v>337.98</v>
      </c>
      <c r="K3184" t="n">
        <v>0</v>
      </c>
      <c r="L3184">
        <f>I3184*J3184*(1-K3184)</f>
        <v/>
      </c>
      <c r="M3184">
        <f>VLOOKUP(F3184,Products!A:D,4,FALSE)*I3184</f>
        <v/>
      </c>
      <c r="N3184">
        <f>L3184-M3184</f>
        <v/>
      </c>
    </row>
    <row r="3185">
      <c r="A3185" t="inlineStr">
        <is>
          <t>T1003183</t>
        </is>
      </c>
      <c r="B3185" t="inlineStr">
        <is>
          <t>2023-12-27</t>
        </is>
      </c>
      <c r="C3185" t="inlineStr">
        <is>
          <t>S039</t>
        </is>
      </c>
      <c r="D3185" t="inlineStr">
        <is>
          <t>Store_039</t>
        </is>
      </c>
      <c r="E3185" t="inlineStr">
        <is>
          <t>North</t>
        </is>
      </c>
      <c r="F3185" t="inlineStr">
        <is>
          <t>P0027</t>
        </is>
      </c>
      <c r="G3185" t="inlineStr">
        <is>
          <t>Prod_0027</t>
        </is>
      </c>
      <c r="H3185" t="inlineStr">
        <is>
          <t>Electronics</t>
        </is>
      </c>
      <c r="I3185" t="n">
        <v>6</v>
      </c>
      <c r="J3185" t="n">
        <v>620.54</v>
      </c>
      <c r="K3185" t="n">
        <v>0.15</v>
      </c>
      <c r="L3185">
        <f>I3185*J3185*(1-K3185)</f>
        <v/>
      </c>
      <c r="M3185">
        <f>VLOOKUP(F3185,Products!A:D,4,FALSE)*I3185</f>
        <v/>
      </c>
      <c r="N3185">
        <f>L3185-M3185</f>
        <v/>
      </c>
    </row>
    <row r="3186">
      <c r="A3186" t="inlineStr">
        <is>
          <t>T1003184</t>
        </is>
      </c>
      <c r="B3186" t="inlineStr">
        <is>
          <t>2024-10-04</t>
        </is>
      </c>
      <c r="C3186" t="inlineStr">
        <is>
          <t>S009</t>
        </is>
      </c>
      <c r="D3186" t="inlineStr">
        <is>
          <t>Store_009</t>
        </is>
      </c>
      <c r="E3186" t="inlineStr">
        <is>
          <t>Central</t>
        </is>
      </c>
      <c r="F3186" t="inlineStr">
        <is>
          <t>P0005</t>
        </is>
      </c>
      <c r="G3186" t="inlineStr">
        <is>
          <t>Prod_0005</t>
        </is>
      </c>
      <c r="H3186" t="inlineStr">
        <is>
          <t>Beverages</t>
        </is>
      </c>
      <c r="I3186" t="n">
        <v>6</v>
      </c>
      <c r="J3186" t="n">
        <v>152.6</v>
      </c>
      <c r="K3186" t="n">
        <v>0.05</v>
      </c>
      <c r="L3186">
        <f>I3186*J3186*(1-K3186)</f>
        <v/>
      </c>
      <c r="M3186">
        <f>VLOOKUP(F3186,Products!A:D,4,FALSE)*I3186</f>
        <v/>
      </c>
      <c r="N3186">
        <f>L3186-M3186</f>
        <v/>
      </c>
    </row>
    <row r="3187">
      <c r="A3187" t="inlineStr">
        <is>
          <t>T1003185</t>
        </is>
      </c>
      <c r="B3187" t="inlineStr">
        <is>
          <t>2025-09-12</t>
        </is>
      </c>
      <c r="C3187" t="inlineStr">
        <is>
          <t>S050</t>
        </is>
      </c>
      <c r="D3187" t="inlineStr">
        <is>
          <t>Store_050</t>
        </is>
      </c>
      <c r="E3187" t="inlineStr">
        <is>
          <t>South</t>
        </is>
      </c>
      <c r="F3187" t="inlineStr">
        <is>
          <t>P0001</t>
        </is>
      </c>
      <c r="G3187" t="inlineStr">
        <is>
          <t>Prod_0001</t>
        </is>
      </c>
      <c r="H3187" t="inlineStr">
        <is>
          <t>Beverages</t>
        </is>
      </c>
      <c r="I3187" t="n">
        <v>9</v>
      </c>
      <c r="J3187" t="n">
        <v>621.66</v>
      </c>
      <c r="K3187" t="n">
        <v>0</v>
      </c>
      <c r="L3187">
        <f>I3187*J3187*(1-K3187)</f>
        <v/>
      </c>
      <c r="M3187">
        <f>VLOOKUP(F3187,Products!A:D,4,FALSE)*I3187</f>
        <v/>
      </c>
      <c r="N3187">
        <f>L3187-M3187</f>
        <v/>
      </c>
    </row>
    <row r="3188">
      <c r="A3188" t="inlineStr">
        <is>
          <t>T1003186</t>
        </is>
      </c>
      <c r="B3188" t="inlineStr">
        <is>
          <t>2023-07-05</t>
        </is>
      </c>
      <c r="C3188" t="inlineStr">
        <is>
          <t>S042</t>
        </is>
      </c>
      <c r="D3188" t="inlineStr">
        <is>
          <t>Store_042</t>
        </is>
      </c>
      <c r="E3188" t="inlineStr">
        <is>
          <t>Central</t>
        </is>
      </c>
      <c r="F3188" t="inlineStr">
        <is>
          <t>P0123</t>
        </is>
      </c>
      <c r="G3188" t="inlineStr">
        <is>
          <t>Prod_0123</t>
        </is>
      </c>
      <c r="H3188" t="inlineStr">
        <is>
          <t>Food</t>
        </is>
      </c>
      <c r="I3188" t="n">
        <v>4</v>
      </c>
      <c r="J3188" t="n">
        <v>531.51</v>
      </c>
      <c r="K3188" t="n">
        <v>0</v>
      </c>
      <c r="L3188">
        <f>I3188*J3188*(1-K3188)</f>
        <v/>
      </c>
      <c r="M3188">
        <f>VLOOKUP(F3188,Products!A:D,4,FALSE)*I3188</f>
        <v/>
      </c>
      <c r="N3188">
        <f>L3188-M3188</f>
        <v/>
      </c>
    </row>
    <row r="3189">
      <c r="A3189" t="inlineStr">
        <is>
          <t>T1003187</t>
        </is>
      </c>
      <c r="B3189" t="inlineStr">
        <is>
          <t>2023-02-27</t>
        </is>
      </c>
      <c r="C3189" t="inlineStr">
        <is>
          <t>S032</t>
        </is>
      </c>
      <c r="D3189" t="inlineStr">
        <is>
          <t>Store_032</t>
        </is>
      </c>
      <c r="E3189" t="inlineStr">
        <is>
          <t>Central</t>
        </is>
      </c>
      <c r="F3189" t="inlineStr">
        <is>
          <t>P0014</t>
        </is>
      </c>
      <c r="G3189" t="inlineStr">
        <is>
          <t>Prod_0014</t>
        </is>
      </c>
      <c r="H3189" t="inlineStr">
        <is>
          <t>Clothing</t>
        </is>
      </c>
      <c r="I3189" t="n">
        <v>4</v>
      </c>
      <c r="J3189" t="n">
        <v>289.67</v>
      </c>
      <c r="K3189" t="n">
        <v>0</v>
      </c>
      <c r="L3189">
        <f>I3189*J3189*(1-K3189)</f>
        <v/>
      </c>
      <c r="M3189">
        <f>VLOOKUP(F3189,Products!A:D,4,FALSE)*I3189</f>
        <v/>
      </c>
      <c r="N3189">
        <f>L3189-M3189</f>
        <v/>
      </c>
    </row>
    <row r="3190">
      <c r="A3190" t="inlineStr">
        <is>
          <t>T1003188</t>
        </is>
      </c>
      <c r="B3190" t="inlineStr">
        <is>
          <t>2025-02-21</t>
        </is>
      </c>
      <c r="C3190" t="inlineStr">
        <is>
          <t>S033</t>
        </is>
      </c>
      <c r="D3190" t="inlineStr">
        <is>
          <t>Store_033</t>
        </is>
      </c>
      <c r="E3190" t="inlineStr">
        <is>
          <t>North</t>
        </is>
      </c>
      <c r="F3190" t="inlineStr">
        <is>
          <t>P0013</t>
        </is>
      </c>
      <c r="G3190" t="inlineStr">
        <is>
          <t>Prod_0013</t>
        </is>
      </c>
      <c r="H3190" t="inlineStr">
        <is>
          <t>Clothing</t>
        </is>
      </c>
      <c r="I3190" t="n">
        <v>7</v>
      </c>
      <c r="J3190" t="n">
        <v>72.14</v>
      </c>
      <c r="K3190" t="n">
        <v>0</v>
      </c>
      <c r="L3190">
        <f>I3190*J3190*(1-K3190)</f>
        <v/>
      </c>
      <c r="M3190">
        <f>VLOOKUP(F3190,Products!A:D,4,FALSE)*I3190</f>
        <v/>
      </c>
      <c r="N3190">
        <f>L3190-M3190</f>
        <v/>
      </c>
    </row>
    <row r="3191">
      <c r="A3191" t="inlineStr">
        <is>
          <t>T1003189</t>
        </is>
      </c>
      <c r="B3191" t="inlineStr">
        <is>
          <t>2025-06-23</t>
        </is>
      </c>
      <c r="C3191" t="inlineStr">
        <is>
          <t>S012</t>
        </is>
      </c>
      <c r="D3191" t="inlineStr">
        <is>
          <t>Store_012</t>
        </is>
      </c>
      <c r="E3191" t="inlineStr">
        <is>
          <t>South</t>
        </is>
      </c>
      <c r="F3191" t="inlineStr">
        <is>
          <t>P0190</t>
        </is>
      </c>
      <c r="G3191" t="inlineStr">
        <is>
          <t>Prod_0190</t>
        </is>
      </c>
      <c r="H3191" t="inlineStr">
        <is>
          <t>Household</t>
        </is>
      </c>
      <c r="I3191" t="n">
        <v>6</v>
      </c>
      <c r="J3191" t="n">
        <v>240.93</v>
      </c>
      <c r="K3191" t="n">
        <v>0.1</v>
      </c>
      <c r="L3191">
        <f>I3191*J3191*(1-K3191)</f>
        <v/>
      </c>
      <c r="M3191">
        <f>VLOOKUP(F3191,Products!A:D,4,FALSE)*I3191</f>
        <v/>
      </c>
      <c r="N3191">
        <f>L3191-M3191</f>
        <v/>
      </c>
    </row>
    <row r="3192">
      <c r="A3192" t="inlineStr">
        <is>
          <t>T1003190</t>
        </is>
      </c>
      <c r="B3192" t="inlineStr">
        <is>
          <t>2023-07-24</t>
        </is>
      </c>
      <c r="C3192" t="inlineStr">
        <is>
          <t>S024</t>
        </is>
      </c>
      <c r="D3192" t="inlineStr">
        <is>
          <t>Store_024</t>
        </is>
      </c>
      <c r="E3192" t="inlineStr">
        <is>
          <t>South</t>
        </is>
      </c>
      <c r="F3192" t="inlineStr">
        <is>
          <t>P0060</t>
        </is>
      </c>
      <c r="G3192" t="inlineStr">
        <is>
          <t>Prod_0060</t>
        </is>
      </c>
      <c r="H3192" t="inlineStr">
        <is>
          <t>Toys</t>
        </is>
      </c>
      <c r="I3192" t="n">
        <v>4</v>
      </c>
      <c r="J3192" t="n">
        <v>126.71</v>
      </c>
      <c r="K3192" t="n">
        <v>0.05</v>
      </c>
      <c r="L3192">
        <f>I3192*J3192*(1-K3192)</f>
        <v/>
      </c>
      <c r="M3192">
        <f>VLOOKUP(F3192,Products!A:D,4,FALSE)*I3192</f>
        <v/>
      </c>
      <c r="N3192">
        <f>L3192-M3192</f>
        <v/>
      </c>
    </row>
    <row r="3193">
      <c r="A3193" t="inlineStr">
        <is>
          <t>T1003191</t>
        </is>
      </c>
      <c r="B3193" t="inlineStr">
        <is>
          <t>2023-03-28</t>
        </is>
      </c>
      <c r="C3193" t="inlineStr">
        <is>
          <t>S013</t>
        </is>
      </c>
      <c r="D3193" t="inlineStr">
        <is>
          <t>Store_013</t>
        </is>
      </c>
      <c r="E3193" t="inlineStr">
        <is>
          <t>North</t>
        </is>
      </c>
      <c r="F3193" t="inlineStr">
        <is>
          <t>P0119</t>
        </is>
      </c>
      <c r="G3193" t="inlineStr">
        <is>
          <t>Prod_0119</t>
        </is>
      </c>
      <c r="H3193" t="inlineStr">
        <is>
          <t>Electronics</t>
        </is>
      </c>
      <c r="I3193" t="n">
        <v>7</v>
      </c>
      <c r="J3193" t="n">
        <v>287.9</v>
      </c>
      <c r="K3193" t="n">
        <v>0</v>
      </c>
      <c r="L3193">
        <f>I3193*J3193*(1-K3193)</f>
        <v/>
      </c>
      <c r="M3193">
        <f>VLOOKUP(F3193,Products!A:D,4,FALSE)*I3193</f>
        <v/>
      </c>
      <c r="N3193">
        <f>L3193-M3193</f>
        <v/>
      </c>
    </row>
    <row r="3194">
      <c r="A3194" t="inlineStr">
        <is>
          <t>T1003192</t>
        </is>
      </c>
      <c r="B3194" t="inlineStr">
        <is>
          <t>2023-09-07</t>
        </is>
      </c>
      <c r="C3194" t="inlineStr">
        <is>
          <t>S016</t>
        </is>
      </c>
      <c r="D3194" t="inlineStr">
        <is>
          <t>Store_016</t>
        </is>
      </c>
      <c r="E3194" t="inlineStr">
        <is>
          <t>West</t>
        </is>
      </c>
      <c r="F3194" t="inlineStr">
        <is>
          <t>P0150</t>
        </is>
      </c>
      <c r="G3194" t="inlineStr">
        <is>
          <t>Prod_0150</t>
        </is>
      </c>
      <c r="H3194" t="inlineStr">
        <is>
          <t>Clothing</t>
        </is>
      </c>
      <c r="I3194" t="n">
        <v>5</v>
      </c>
      <c r="J3194" t="n">
        <v>322.25</v>
      </c>
      <c r="K3194" t="n">
        <v>0.1</v>
      </c>
      <c r="L3194">
        <f>I3194*J3194*(1-K3194)</f>
        <v/>
      </c>
      <c r="M3194">
        <f>VLOOKUP(F3194,Products!A:D,4,FALSE)*I3194</f>
        <v/>
      </c>
      <c r="N3194">
        <f>L3194-M3194</f>
        <v/>
      </c>
    </row>
    <row r="3195">
      <c r="A3195" t="inlineStr">
        <is>
          <t>T1003193</t>
        </is>
      </c>
      <c r="B3195" t="inlineStr">
        <is>
          <t>2023-07-28</t>
        </is>
      </c>
      <c r="C3195" t="inlineStr">
        <is>
          <t>S024</t>
        </is>
      </c>
      <c r="D3195" t="inlineStr">
        <is>
          <t>Store_024</t>
        </is>
      </c>
      <c r="E3195" t="inlineStr">
        <is>
          <t>South</t>
        </is>
      </c>
      <c r="F3195" t="inlineStr">
        <is>
          <t>P0096</t>
        </is>
      </c>
      <c r="G3195" t="inlineStr">
        <is>
          <t>Prod_0096</t>
        </is>
      </c>
      <c r="H3195" t="inlineStr">
        <is>
          <t>Beverages</t>
        </is>
      </c>
      <c r="I3195" t="n">
        <v>9</v>
      </c>
      <c r="J3195" t="n">
        <v>477.37</v>
      </c>
      <c r="K3195" t="n">
        <v>0</v>
      </c>
      <c r="L3195">
        <f>I3195*J3195*(1-K3195)</f>
        <v/>
      </c>
      <c r="M3195">
        <f>VLOOKUP(F3195,Products!A:D,4,FALSE)*I3195</f>
        <v/>
      </c>
      <c r="N3195">
        <f>L3195-M3195</f>
        <v/>
      </c>
    </row>
    <row r="3196">
      <c r="A3196" t="inlineStr">
        <is>
          <t>T1003194</t>
        </is>
      </c>
      <c r="B3196" t="inlineStr">
        <is>
          <t>2023-02-25</t>
        </is>
      </c>
      <c r="C3196" t="inlineStr">
        <is>
          <t>S034</t>
        </is>
      </c>
      <c r="D3196" t="inlineStr">
        <is>
          <t>Store_034</t>
        </is>
      </c>
      <c r="E3196" t="inlineStr">
        <is>
          <t>Central</t>
        </is>
      </c>
      <c r="F3196" t="inlineStr">
        <is>
          <t>P0077</t>
        </is>
      </c>
      <c r="G3196" t="inlineStr">
        <is>
          <t>Prod_0077</t>
        </is>
      </c>
      <c r="H3196" t="inlineStr">
        <is>
          <t>Beverages</t>
        </is>
      </c>
      <c r="I3196" t="n">
        <v>2</v>
      </c>
      <c r="J3196" t="n">
        <v>42.76</v>
      </c>
      <c r="K3196" t="n">
        <v>0</v>
      </c>
      <c r="L3196">
        <f>I3196*J3196*(1-K3196)</f>
        <v/>
      </c>
      <c r="M3196">
        <f>VLOOKUP(F3196,Products!A:D,4,FALSE)*I3196</f>
        <v/>
      </c>
      <c r="N3196">
        <f>L3196-M3196</f>
        <v/>
      </c>
    </row>
    <row r="3197">
      <c r="A3197" t="inlineStr">
        <is>
          <t>T1003195</t>
        </is>
      </c>
      <c r="B3197" t="inlineStr">
        <is>
          <t>2025-01-19</t>
        </is>
      </c>
      <c r="C3197" t="inlineStr">
        <is>
          <t>S013</t>
        </is>
      </c>
      <c r="D3197" t="inlineStr">
        <is>
          <t>Store_013</t>
        </is>
      </c>
      <c r="E3197" t="inlineStr">
        <is>
          <t>North</t>
        </is>
      </c>
      <c r="F3197" t="inlineStr">
        <is>
          <t>P0122</t>
        </is>
      </c>
      <c r="G3197" t="inlineStr">
        <is>
          <t>Prod_0122</t>
        </is>
      </c>
      <c r="H3197" t="inlineStr">
        <is>
          <t>Beverages</t>
        </is>
      </c>
      <c r="I3197" t="n">
        <v>2</v>
      </c>
      <c r="J3197" t="n">
        <v>857.58</v>
      </c>
      <c r="K3197" t="n">
        <v>0</v>
      </c>
      <c r="L3197">
        <f>I3197*J3197*(1-K3197)</f>
        <v/>
      </c>
      <c r="M3197">
        <f>VLOOKUP(F3197,Products!A:D,4,FALSE)*I3197</f>
        <v/>
      </c>
      <c r="N3197">
        <f>L3197-M3197</f>
        <v/>
      </c>
    </row>
    <row r="3198">
      <c r="A3198" t="inlineStr">
        <is>
          <t>T1003196</t>
        </is>
      </c>
      <c r="B3198" t="inlineStr">
        <is>
          <t>2023-04-22</t>
        </is>
      </c>
      <c r="C3198" t="inlineStr">
        <is>
          <t>S016</t>
        </is>
      </c>
      <c r="D3198" t="inlineStr">
        <is>
          <t>Store_016</t>
        </is>
      </c>
      <c r="E3198" t="inlineStr">
        <is>
          <t>West</t>
        </is>
      </c>
      <c r="F3198" t="inlineStr">
        <is>
          <t>P0063</t>
        </is>
      </c>
      <c r="G3198" t="inlineStr">
        <is>
          <t>Prod_0063</t>
        </is>
      </c>
      <c r="H3198" t="inlineStr">
        <is>
          <t>Clothing</t>
        </is>
      </c>
      <c r="I3198" t="n">
        <v>6</v>
      </c>
      <c r="J3198" t="n">
        <v>256.51</v>
      </c>
      <c r="K3198" t="n">
        <v>0</v>
      </c>
      <c r="L3198">
        <f>I3198*J3198*(1-K3198)</f>
        <v/>
      </c>
      <c r="M3198">
        <f>VLOOKUP(F3198,Products!A:D,4,FALSE)*I3198</f>
        <v/>
      </c>
      <c r="N3198">
        <f>L3198-M3198</f>
        <v/>
      </c>
    </row>
    <row r="3199">
      <c r="A3199" t="inlineStr">
        <is>
          <t>T1003197</t>
        </is>
      </c>
      <c r="B3199" t="inlineStr">
        <is>
          <t>2025-04-08</t>
        </is>
      </c>
      <c r="C3199" t="inlineStr">
        <is>
          <t>S041</t>
        </is>
      </c>
      <c r="D3199" t="inlineStr">
        <is>
          <t>Store_041</t>
        </is>
      </c>
      <c r="E3199" t="inlineStr">
        <is>
          <t>East</t>
        </is>
      </c>
      <c r="F3199" t="inlineStr">
        <is>
          <t>P0116</t>
        </is>
      </c>
      <c r="G3199" t="inlineStr">
        <is>
          <t>Prod_0116</t>
        </is>
      </c>
      <c r="H3199" t="inlineStr">
        <is>
          <t>Clothing</t>
        </is>
      </c>
      <c r="I3199" t="n">
        <v>1</v>
      </c>
      <c r="J3199" t="n">
        <v>844.5599999999999</v>
      </c>
      <c r="K3199" t="n">
        <v>0</v>
      </c>
      <c r="L3199">
        <f>I3199*J3199*(1-K3199)</f>
        <v/>
      </c>
      <c r="M3199">
        <f>VLOOKUP(F3199,Products!A:D,4,FALSE)*I3199</f>
        <v/>
      </c>
      <c r="N3199">
        <f>L3199-M3199</f>
        <v/>
      </c>
    </row>
    <row r="3200">
      <c r="A3200" t="inlineStr">
        <is>
          <t>T1003198</t>
        </is>
      </c>
      <c r="B3200" t="inlineStr">
        <is>
          <t>2023-06-13</t>
        </is>
      </c>
      <c r="C3200" t="inlineStr">
        <is>
          <t>S043</t>
        </is>
      </c>
      <c r="D3200" t="inlineStr">
        <is>
          <t>Store_043</t>
        </is>
      </c>
      <c r="E3200" t="inlineStr">
        <is>
          <t>East</t>
        </is>
      </c>
      <c r="F3200" t="inlineStr">
        <is>
          <t>P0146</t>
        </is>
      </c>
      <c r="G3200" t="inlineStr">
        <is>
          <t>Prod_0146</t>
        </is>
      </c>
      <c r="H3200" t="inlineStr">
        <is>
          <t>Food</t>
        </is>
      </c>
      <c r="I3200" t="n">
        <v>3</v>
      </c>
      <c r="J3200" t="n">
        <v>304.52</v>
      </c>
      <c r="K3200" t="n">
        <v>0</v>
      </c>
      <c r="L3200">
        <f>I3200*J3200*(1-K3200)</f>
        <v/>
      </c>
      <c r="M3200">
        <f>VLOOKUP(F3200,Products!A:D,4,FALSE)*I3200</f>
        <v/>
      </c>
      <c r="N3200">
        <f>L3200-M3200</f>
        <v/>
      </c>
    </row>
    <row r="3201">
      <c r="A3201" t="inlineStr">
        <is>
          <t>T1003199</t>
        </is>
      </c>
      <c r="B3201" t="inlineStr">
        <is>
          <t>2023-04-15</t>
        </is>
      </c>
      <c r="C3201" t="inlineStr">
        <is>
          <t>S018</t>
        </is>
      </c>
      <c r="D3201" t="inlineStr">
        <is>
          <t>Store_018</t>
        </is>
      </c>
      <c r="E3201" t="inlineStr">
        <is>
          <t>South</t>
        </is>
      </c>
      <c r="F3201" t="inlineStr">
        <is>
          <t>P0095</t>
        </is>
      </c>
      <c r="G3201" t="inlineStr">
        <is>
          <t>Prod_0095</t>
        </is>
      </c>
      <c r="H3201" t="inlineStr">
        <is>
          <t>Food</t>
        </is>
      </c>
      <c r="I3201" t="n">
        <v>4</v>
      </c>
      <c r="J3201" t="n">
        <v>186.48</v>
      </c>
      <c r="K3201" t="n">
        <v>0.05</v>
      </c>
      <c r="L3201">
        <f>I3201*J3201*(1-K3201)</f>
        <v/>
      </c>
      <c r="M3201">
        <f>VLOOKUP(F3201,Products!A:D,4,FALSE)*I3201</f>
        <v/>
      </c>
      <c r="N3201">
        <f>L3201-M3201</f>
        <v/>
      </c>
    </row>
    <row r="3202">
      <c r="A3202" t="inlineStr">
        <is>
          <t>T1003200</t>
        </is>
      </c>
      <c r="B3202" t="inlineStr">
        <is>
          <t>2024-02-26</t>
        </is>
      </c>
      <c r="C3202" t="inlineStr">
        <is>
          <t>S010</t>
        </is>
      </c>
      <c r="D3202" t="inlineStr">
        <is>
          <t>Store_010</t>
        </is>
      </c>
      <c r="E3202" t="inlineStr">
        <is>
          <t>North</t>
        </is>
      </c>
      <c r="F3202" t="inlineStr">
        <is>
          <t>P0020</t>
        </is>
      </c>
      <c r="G3202" t="inlineStr">
        <is>
          <t>Prod_0020</t>
        </is>
      </c>
      <c r="H3202" t="inlineStr">
        <is>
          <t>Beverages</t>
        </is>
      </c>
      <c r="I3202" t="n">
        <v>3</v>
      </c>
      <c r="J3202" t="n">
        <v>630.13</v>
      </c>
      <c r="K3202" t="n">
        <v>0.15</v>
      </c>
      <c r="L3202">
        <f>I3202*J3202*(1-K3202)</f>
        <v/>
      </c>
      <c r="M3202">
        <f>VLOOKUP(F3202,Products!A:D,4,FALSE)*I3202</f>
        <v/>
      </c>
      <c r="N3202">
        <f>L3202-M3202</f>
        <v/>
      </c>
    </row>
    <row r="3203">
      <c r="A3203" t="inlineStr">
        <is>
          <t>T1003201</t>
        </is>
      </c>
      <c r="B3203" t="inlineStr">
        <is>
          <t>2024-09-13</t>
        </is>
      </c>
      <c r="C3203" t="inlineStr">
        <is>
          <t>S033</t>
        </is>
      </c>
      <c r="D3203" t="inlineStr">
        <is>
          <t>Store_033</t>
        </is>
      </c>
      <c r="E3203" t="inlineStr">
        <is>
          <t>North</t>
        </is>
      </c>
      <c r="F3203" t="inlineStr">
        <is>
          <t>P0037</t>
        </is>
      </c>
      <c r="G3203" t="inlineStr">
        <is>
          <t>Prod_0037</t>
        </is>
      </c>
      <c r="H3203" t="inlineStr">
        <is>
          <t>Stationery</t>
        </is>
      </c>
      <c r="I3203" t="n">
        <v>1</v>
      </c>
      <c r="J3203" t="n">
        <v>463.21</v>
      </c>
      <c r="K3203" t="n">
        <v>0</v>
      </c>
      <c r="L3203">
        <f>I3203*J3203*(1-K3203)</f>
        <v/>
      </c>
      <c r="M3203">
        <f>VLOOKUP(F3203,Products!A:D,4,FALSE)*I3203</f>
        <v/>
      </c>
      <c r="N3203">
        <f>L3203-M3203</f>
        <v/>
      </c>
    </row>
    <row r="3204">
      <c r="A3204" t="inlineStr">
        <is>
          <t>T1003202</t>
        </is>
      </c>
      <c r="B3204" t="inlineStr">
        <is>
          <t>2024-11-23</t>
        </is>
      </c>
      <c r="C3204" t="inlineStr">
        <is>
          <t>S009</t>
        </is>
      </c>
      <c r="D3204" t="inlineStr">
        <is>
          <t>Store_009</t>
        </is>
      </c>
      <c r="E3204" t="inlineStr">
        <is>
          <t>Central</t>
        </is>
      </c>
      <c r="F3204" t="inlineStr">
        <is>
          <t>P0040</t>
        </is>
      </c>
      <c r="G3204" t="inlineStr">
        <is>
          <t>Prod_0040</t>
        </is>
      </c>
      <c r="H3204" t="inlineStr">
        <is>
          <t>Toys</t>
        </is>
      </c>
      <c r="I3204" t="n">
        <v>2</v>
      </c>
      <c r="J3204" t="n">
        <v>52.76</v>
      </c>
      <c r="K3204" t="n">
        <v>0</v>
      </c>
      <c r="L3204">
        <f>I3204*J3204*(1-K3204)</f>
        <v/>
      </c>
      <c r="M3204">
        <f>VLOOKUP(F3204,Products!A:D,4,FALSE)*I3204</f>
        <v/>
      </c>
      <c r="N3204">
        <f>L3204-M3204</f>
        <v/>
      </c>
    </row>
    <row r="3205">
      <c r="A3205" t="inlineStr">
        <is>
          <t>T1003203</t>
        </is>
      </c>
      <c r="B3205" t="inlineStr">
        <is>
          <t>2024-05-04</t>
        </is>
      </c>
      <c r="C3205" t="inlineStr">
        <is>
          <t>S032</t>
        </is>
      </c>
      <c r="D3205" t="inlineStr">
        <is>
          <t>Store_032</t>
        </is>
      </c>
      <c r="E3205" t="inlineStr">
        <is>
          <t>Central</t>
        </is>
      </c>
      <c r="F3205" t="inlineStr">
        <is>
          <t>P0119</t>
        </is>
      </c>
      <c r="G3205" t="inlineStr">
        <is>
          <t>Prod_0119</t>
        </is>
      </c>
      <c r="H3205" t="inlineStr">
        <is>
          <t>Electronics</t>
        </is>
      </c>
      <c r="I3205" t="n">
        <v>1</v>
      </c>
      <c r="J3205" t="n">
        <v>330.76</v>
      </c>
      <c r="K3205" t="n">
        <v>0.1</v>
      </c>
      <c r="L3205">
        <f>I3205*J3205*(1-K3205)</f>
        <v/>
      </c>
      <c r="M3205">
        <f>VLOOKUP(F3205,Products!A:D,4,FALSE)*I3205</f>
        <v/>
      </c>
      <c r="N3205">
        <f>L3205-M3205</f>
        <v/>
      </c>
    </row>
    <row r="3206">
      <c r="A3206" t="inlineStr">
        <is>
          <t>T1003204</t>
        </is>
      </c>
      <c r="B3206" t="inlineStr">
        <is>
          <t>2023-06-05</t>
        </is>
      </c>
      <c r="C3206" t="inlineStr">
        <is>
          <t>S023</t>
        </is>
      </c>
      <c r="D3206" t="inlineStr">
        <is>
          <t>Store_023</t>
        </is>
      </c>
      <c r="E3206" t="inlineStr">
        <is>
          <t>South</t>
        </is>
      </c>
      <c r="F3206" t="inlineStr">
        <is>
          <t>P0159</t>
        </is>
      </c>
      <c r="G3206" t="inlineStr">
        <is>
          <t>Prod_0159</t>
        </is>
      </c>
      <c r="H3206" t="inlineStr">
        <is>
          <t>Electronics</t>
        </is>
      </c>
      <c r="I3206" t="n">
        <v>6</v>
      </c>
      <c r="J3206" t="n">
        <v>447.43</v>
      </c>
      <c r="K3206" t="n">
        <v>0.15</v>
      </c>
      <c r="L3206">
        <f>I3206*J3206*(1-K3206)</f>
        <v/>
      </c>
      <c r="M3206">
        <f>VLOOKUP(F3206,Products!A:D,4,FALSE)*I3206</f>
        <v/>
      </c>
      <c r="N3206">
        <f>L3206-M3206</f>
        <v/>
      </c>
    </row>
    <row r="3207">
      <c r="A3207" t="inlineStr">
        <is>
          <t>T1003205</t>
        </is>
      </c>
      <c r="B3207" t="inlineStr">
        <is>
          <t>2024-03-26</t>
        </is>
      </c>
      <c r="C3207" t="inlineStr">
        <is>
          <t>S014</t>
        </is>
      </c>
      <c r="D3207" t="inlineStr">
        <is>
          <t>Store_014</t>
        </is>
      </c>
      <c r="E3207" t="inlineStr">
        <is>
          <t>West</t>
        </is>
      </c>
      <c r="F3207" t="inlineStr">
        <is>
          <t>P0050</t>
        </is>
      </c>
      <c r="G3207" t="inlineStr">
        <is>
          <t>Prod_0050</t>
        </is>
      </c>
      <c r="H3207" t="inlineStr">
        <is>
          <t>Household</t>
        </is>
      </c>
      <c r="I3207" t="n">
        <v>9</v>
      </c>
      <c r="J3207" t="n">
        <v>629.46</v>
      </c>
      <c r="K3207" t="n">
        <v>0</v>
      </c>
      <c r="L3207">
        <f>I3207*J3207*(1-K3207)</f>
        <v/>
      </c>
      <c r="M3207">
        <f>VLOOKUP(F3207,Products!A:D,4,FALSE)*I3207</f>
        <v/>
      </c>
      <c r="N3207">
        <f>L3207-M3207</f>
        <v/>
      </c>
    </row>
    <row r="3208">
      <c r="A3208" t="inlineStr">
        <is>
          <t>T1003206</t>
        </is>
      </c>
      <c r="B3208" t="inlineStr">
        <is>
          <t>2025-06-29</t>
        </is>
      </c>
      <c r="C3208" t="inlineStr">
        <is>
          <t>S028</t>
        </is>
      </c>
      <c r="D3208" t="inlineStr">
        <is>
          <t>Store_028</t>
        </is>
      </c>
      <c r="E3208" t="inlineStr">
        <is>
          <t>North</t>
        </is>
      </c>
      <c r="F3208" t="inlineStr">
        <is>
          <t>P0076</t>
        </is>
      </c>
      <c r="G3208" t="inlineStr">
        <is>
          <t>Prod_0076</t>
        </is>
      </c>
      <c r="H3208" t="inlineStr">
        <is>
          <t>Clothing</t>
        </is>
      </c>
      <c r="I3208" t="n">
        <v>8</v>
      </c>
      <c r="J3208" t="n">
        <v>298.73</v>
      </c>
      <c r="K3208" t="n">
        <v>0.1</v>
      </c>
      <c r="L3208">
        <f>I3208*J3208*(1-K3208)</f>
        <v/>
      </c>
      <c r="M3208">
        <f>VLOOKUP(F3208,Products!A:D,4,FALSE)*I3208</f>
        <v/>
      </c>
      <c r="N3208">
        <f>L3208-M3208</f>
        <v/>
      </c>
    </row>
    <row r="3209">
      <c r="A3209" t="inlineStr">
        <is>
          <t>T1003207</t>
        </is>
      </c>
      <c r="B3209" t="inlineStr">
        <is>
          <t>2024-02-06</t>
        </is>
      </c>
      <c r="C3209" t="inlineStr">
        <is>
          <t>S005</t>
        </is>
      </c>
      <c r="D3209" t="inlineStr">
        <is>
          <t>Store_005</t>
        </is>
      </c>
      <c r="E3209" t="inlineStr">
        <is>
          <t>Central</t>
        </is>
      </c>
      <c r="F3209" t="inlineStr">
        <is>
          <t>P0056</t>
        </is>
      </c>
      <c r="G3209" t="inlineStr">
        <is>
          <t>Prod_0056</t>
        </is>
      </c>
      <c r="H3209" t="inlineStr">
        <is>
          <t>Household</t>
        </is>
      </c>
      <c r="I3209" t="n">
        <v>5</v>
      </c>
      <c r="J3209" t="n">
        <v>223.1</v>
      </c>
      <c r="K3209" t="n">
        <v>0.05</v>
      </c>
      <c r="L3209">
        <f>I3209*J3209*(1-K3209)</f>
        <v/>
      </c>
      <c r="M3209">
        <f>VLOOKUP(F3209,Products!A:D,4,FALSE)*I3209</f>
        <v/>
      </c>
      <c r="N3209">
        <f>L3209-M3209</f>
        <v/>
      </c>
    </row>
    <row r="3210">
      <c r="A3210" t="inlineStr">
        <is>
          <t>T1003208</t>
        </is>
      </c>
      <c r="B3210" t="inlineStr">
        <is>
          <t>2025-06-11</t>
        </is>
      </c>
      <c r="C3210" t="inlineStr">
        <is>
          <t>S032</t>
        </is>
      </c>
      <c r="D3210" t="inlineStr">
        <is>
          <t>Store_032</t>
        </is>
      </c>
      <c r="E3210" t="inlineStr">
        <is>
          <t>Central</t>
        </is>
      </c>
      <c r="F3210" t="inlineStr">
        <is>
          <t>P0104</t>
        </is>
      </c>
      <c r="G3210" t="inlineStr">
        <is>
          <t>Prod_0104</t>
        </is>
      </c>
      <c r="H3210" t="inlineStr">
        <is>
          <t>Clothing</t>
        </is>
      </c>
      <c r="I3210" t="n">
        <v>3</v>
      </c>
      <c r="J3210" t="n">
        <v>612.89</v>
      </c>
      <c r="K3210" t="n">
        <v>0.1</v>
      </c>
      <c r="L3210">
        <f>I3210*J3210*(1-K3210)</f>
        <v/>
      </c>
      <c r="M3210">
        <f>VLOOKUP(F3210,Products!A:D,4,FALSE)*I3210</f>
        <v/>
      </c>
      <c r="N3210">
        <f>L3210-M3210</f>
        <v/>
      </c>
    </row>
    <row r="3211">
      <c r="A3211" t="inlineStr">
        <is>
          <t>T1003209</t>
        </is>
      </c>
      <c r="B3211" t="inlineStr">
        <is>
          <t>2024-04-24</t>
        </is>
      </c>
      <c r="C3211" t="inlineStr">
        <is>
          <t>S042</t>
        </is>
      </c>
      <c r="D3211" t="inlineStr">
        <is>
          <t>Store_042</t>
        </is>
      </c>
      <c r="E3211" t="inlineStr">
        <is>
          <t>Central</t>
        </is>
      </c>
      <c r="F3211" t="inlineStr">
        <is>
          <t>P0048</t>
        </is>
      </c>
      <c r="G3211" t="inlineStr">
        <is>
          <t>Prod_0048</t>
        </is>
      </c>
      <c r="H3211" t="inlineStr">
        <is>
          <t>Toys</t>
        </is>
      </c>
      <c r="I3211" t="n">
        <v>3</v>
      </c>
      <c r="J3211" t="n">
        <v>234.02</v>
      </c>
      <c r="K3211" t="n">
        <v>0</v>
      </c>
      <c r="L3211">
        <f>I3211*J3211*(1-K3211)</f>
        <v/>
      </c>
      <c r="M3211">
        <f>VLOOKUP(F3211,Products!A:D,4,FALSE)*I3211</f>
        <v/>
      </c>
      <c r="N3211">
        <f>L3211-M3211</f>
        <v/>
      </c>
    </row>
    <row r="3212">
      <c r="A3212" t="inlineStr">
        <is>
          <t>T1003210</t>
        </is>
      </c>
      <c r="B3212" t="inlineStr">
        <is>
          <t>2025-09-10</t>
        </is>
      </c>
      <c r="C3212" t="inlineStr">
        <is>
          <t>S027</t>
        </is>
      </c>
      <c r="D3212" t="inlineStr">
        <is>
          <t>Store_027</t>
        </is>
      </c>
      <c r="E3212" t="inlineStr">
        <is>
          <t>South</t>
        </is>
      </c>
      <c r="F3212" t="inlineStr">
        <is>
          <t>P0062</t>
        </is>
      </c>
      <c r="G3212" t="inlineStr">
        <is>
          <t>Prod_0062</t>
        </is>
      </c>
      <c r="H3212" t="inlineStr">
        <is>
          <t>Beverages</t>
        </is>
      </c>
      <c r="I3212" t="n">
        <v>8</v>
      </c>
      <c r="J3212" t="n">
        <v>681.08</v>
      </c>
      <c r="K3212" t="n">
        <v>0</v>
      </c>
      <c r="L3212">
        <f>I3212*J3212*(1-K3212)</f>
        <v/>
      </c>
      <c r="M3212">
        <f>VLOOKUP(F3212,Products!A:D,4,FALSE)*I3212</f>
        <v/>
      </c>
      <c r="N3212">
        <f>L3212-M3212</f>
        <v/>
      </c>
    </row>
    <row r="3213">
      <c r="A3213" t="inlineStr">
        <is>
          <t>T1003211</t>
        </is>
      </c>
      <c r="B3213" t="inlineStr">
        <is>
          <t>2025-02-14</t>
        </is>
      </c>
      <c r="C3213" t="inlineStr">
        <is>
          <t>S013</t>
        </is>
      </c>
      <c r="D3213" t="inlineStr">
        <is>
          <t>Store_013</t>
        </is>
      </c>
      <c r="E3213" t="inlineStr">
        <is>
          <t>North</t>
        </is>
      </c>
      <c r="F3213" t="inlineStr">
        <is>
          <t>P0032</t>
        </is>
      </c>
      <c r="G3213" t="inlineStr">
        <is>
          <t>Prod_0032</t>
        </is>
      </c>
      <c r="H3213" t="inlineStr">
        <is>
          <t>Beverages</t>
        </is>
      </c>
      <c r="I3213" t="n">
        <v>2</v>
      </c>
      <c r="J3213" t="n">
        <v>315.75</v>
      </c>
      <c r="K3213" t="n">
        <v>0</v>
      </c>
      <c r="L3213">
        <f>I3213*J3213*(1-K3213)</f>
        <v/>
      </c>
      <c r="M3213">
        <f>VLOOKUP(F3213,Products!A:D,4,FALSE)*I3213</f>
        <v/>
      </c>
      <c r="N3213">
        <f>L3213-M3213</f>
        <v/>
      </c>
    </row>
    <row r="3214">
      <c r="A3214" t="inlineStr">
        <is>
          <t>T1003212</t>
        </is>
      </c>
      <c r="B3214" t="inlineStr">
        <is>
          <t>2023-03-14</t>
        </is>
      </c>
      <c r="C3214" t="inlineStr">
        <is>
          <t>S047</t>
        </is>
      </c>
      <c r="D3214" t="inlineStr">
        <is>
          <t>Store_047</t>
        </is>
      </c>
      <c r="E3214" t="inlineStr">
        <is>
          <t>North</t>
        </is>
      </c>
      <c r="F3214" t="inlineStr">
        <is>
          <t>P0006</t>
        </is>
      </c>
      <c r="G3214" t="inlineStr">
        <is>
          <t>Prod_0006</t>
        </is>
      </c>
      <c r="H3214" t="inlineStr">
        <is>
          <t>Food</t>
        </is>
      </c>
      <c r="I3214" t="n">
        <v>5</v>
      </c>
      <c r="J3214" t="n">
        <v>749</v>
      </c>
      <c r="K3214" t="n">
        <v>0</v>
      </c>
      <c r="L3214">
        <f>I3214*J3214*(1-K3214)</f>
        <v/>
      </c>
      <c r="M3214">
        <f>VLOOKUP(F3214,Products!A:D,4,FALSE)*I3214</f>
        <v/>
      </c>
      <c r="N3214">
        <f>L3214-M3214</f>
        <v/>
      </c>
    </row>
    <row r="3215">
      <c r="A3215" t="inlineStr">
        <is>
          <t>T1003213</t>
        </is>
      </c>
      <c r="B3215" t="inlineStr">
        <is>
          <t>2025-05-01</t>
        </is>
      </c>
      <c r="C3215" t="inlineStr">
        <is>
          <t>S014</t>
        </is>
      </c>
      <c r="D3215" t="inlineStr">
        <is>
          <t>Store_014</t>
        </is>
      </c>
      <c r="E3215" t="inlineStr">
        <is>
          <t>West</t>
        </is>
      </c>
      <c r="F3215" t="inlineStr">
        <is>
          <t>P0021</t>
        </is>
      </c>
      <c r="G3215" t="inlineStr">
        <is>
          <t>Prod_0021</t>
        </is>
      </c>
      <c r="H3215" t="inlineStr">
        <is>
          <t>Household</t>
        </is>
      </c>
      <c r="I3215" t="n">
        <v>1</v>
      </c>
      <c r="J3215" t="n">
        <v>144.97</v>
      </c>
      <c r="K3215" t="n">
        <v>0.1</v>
      </c>
      <c r="L3215">
        <f>I3215*J3215*(1-K3215)</f>
        <v/>
      </c>
      <c r="M3215">
        <f>VLOOKUP(F3215,Products!A:D,4,FALSE)*I3215</f>
        <v/>
      </c>
      <c r="N3215">
        <f>L3215-M3215</f>
        <v/>
      </c>
    </row>
    <row r="3216">
      <c r="A3216" t="inlineStr">
        <is>
          <t>T1003214</t>
        </is>
      </c>
      <c r="B3216" t="inlineStr">
        <is>
          <t>2024-04-16</t>
        </is>
      </c>
      <c r="C3216" t="inlineStr">
        <is>
          <t>S002</t>
        </is>
      </c>
      <c r="D3216" t="inlineStr">
        <is>
          <t>Store_002</t>
        </is>
      </c>
      <c r="E3216" t="inlineStr">
        <is>
          <t>South</t>
        </is>
      </c>
      <c r="F3216" t="inlineStr">
        <is>
          <t>P0171</t>
        </is>
      </c>
      <c r="G3216" t="inlineStr">
        <is>
          <t>Prod_0171</t>
        </is>
      </c>
      <c r="H3216" t="inlineStr">
        <is>
          <t>Household</t>
        </is>
      </c>
      <c r="I3216" t="n">
        <v>1</v>
      </c>
      <c r="J3216" t="n">
        <v>360.22</v>
      </c>
      <c r="K3216" t="n">
        <v>0</v>
      </c>
      <c r="L3216">
        <f>I3216*J3216*(1-K3216)</f>
        <v/>
      </c>
      <c r="M3216">
        <f>VLOOKUP(F3216,Products!A:D,4,FALSE)*I3216</f>
        <v/>
      </c>
      <c r="N3216">
        <f>L3216-M3216</f>
        <v/>
      </c>
    </row>
    <row r="3217">
      <c r="A3217" t="inlineStr">
        <is>
          <t>T1003215</t>
        </is>
      </c>
      <c r="B3217" t="inlineStr">
        <is>
          <t>2024-01-22</t>
        </is>
      </c>
      <c r="C3217" t="inlineStr">
        <is>
          <t>S045</t>
        </is>
      </c>
      <c r="D3217" t="inlineStr">
        <is>
          <t>Store_045</t>
        </is>
      </c>
      <c r="E3217" t="inlineStr">
        <is>
          <t>East</t>
        </is>
      </c>
      <c r="F3217" t="inlineStr">
        <is>
          <t>P0127</t>
        </is>
      </c>
      <c r="G3217" t="inlineStr">
        <is>
          <t>Prod_0127</t>
        </is>
      </c>
      <c r="H3217" t="inlineStr">
        <is>
          <t>Toys</t>
        </is>
      </c>
      <c r="I3217" t="n">
        <v>7</v>
      </c>
      <c r="J3217" t="n">
        <v>585.62</v>
      </c>
      <c r="K3217" t="n">
        <v>0</v>
      </c>
      <c r="L3217">
        <f>I3217*J3217*(1-K3217)</f>
        <v/>
      </c>
      <c r="M3217">
        <f>VLOOKUP(F3217,Products!A:D,4,FALSE)*I3217</f>
        <v/>
      </c>
      <c r="N3217">
        <f>L3217-M3217</f>
        <v/>
      </c>
    </row>
    <row r="3218">
      <c r="A3218" t="inlineStr">
        <is>
          <t>T1003216</t>
        </is>
      </c>
      <c r="B3218" t="inlineStr">
        <is>
          <t>2023-05-24</t>
        </is>
      </c>
      <c r="C3218" t="inlineStr">
        <is>
          <t>S023</t>
        </is>
      </c>
      <c r="D3218" t="inlineStr">
        <is>
          <t>Store_023</t>
        </is>
      </c>
      <c r="E3218" t="inlineStr">
        <is>
          <t>South</t>
        </is>
      </c>
      <c r="F3218" t="inlineStr">
        <is>
          <t>P0171</t>
        </is>
      </c>
      <c r="G3218" t="inlineStr">
        <is>
          <t>Prod_0171</t>
        </is>
      </c>
      <c r="H3218" t="inlineStr">
        <is>
          <t>Household</t>
        </is>
      </c>
      <c r="I3218" t="n">
        <v>3</v>
      </c>
      <c r="J3218" t="n">
        <v>334.55</v>
      </c>
      <c r="K3218" t="n">
        <v>0</v>
      </c>
      <c r="L3218">
        <f>I3218*J3218*(1-K3218)</f>
        <v/>
      </c>
      <c r="M3218">
        <f>VLOOKUP(F3218,Products!A:D,4,FALSE)*I3218</f>
        <v/>
      </c>
      <c r="N3218">
        <f>L3218-M3218</f>
        <v/>
      </c>
    </row>
    <row r="3219">
      <c r="A3219" t="inlineStr">
        <is>
          <t>T1003217</t>
        </is>
      </c>
      <c r="B3219" t="inlineStr">
        <is>
          <t>2024-11-25</t>
        </is>
      </c>
      <c r="C3219" t="inlineStr">
        <is>
          <t>S034</t>
        </is>
      </c>
      <c r="D3219" t="inlineStr">
        <is>
          <t>Store_034</t>
        </is>
      </c>
      <c r="E3219" t="inlineStr">
        <is>
          <t>Central</t>
        </is>
      </c>
      <c r="F3219" t="inlineStr">
        <is>
          <t>P0177</t>
        </is>
      </c>
      <c r="G3219" t="inlineStr">
        <is>
          <t>Prod_0177</t>
        </is>
      </c>
      <c r="H3219" t="inlineStr">
        <is>
          <t>Household</t>
        </is>
      </c>
      <c r="I3219" t="n">
        <v>8</v>
      </c>
      <c r="J3219" t="n">
        <v>240.36</v>
      </c>
      <c r="K3219" t="n">
        <v>0</v>
      </c>
      <c r="L3219">
        <f>I3219*J3219*(1-K3219)</f>
        <v/>
      </c>
      <c r="M3219">
        <f>VLOOKUP(F3219,Products!A:D,4,FALSE)*I3219</f>
        <v/>
      </c>
      <c r="N3219">
        <f>L3219-M3219</f>
        <v/>
      </c>
    </row>
    <row r="3220">
      <c r="A3220" t="inlineStr">
        <is>
          <t>T1003218</t>
        </is>
      </c>
      <c r="B3220" t="inlineStr">
        <is>
          <t>2024-03-29</t>
        </is>
      </c>
      <c r="C3220" t="inlineStr">
        <is>
          <t>S049</t>
        </is>
      </c>
      <c r="D3220" t="inlineStr">
        <is>
          <t>Store_049</t>
        </is>
      </c>
      <c r="E3220" t="inlineStr">
        <is>
          <t>North</t>
        </is>
      </c>
      <c r="F3220" t="inlineStr">
        <is>
          <t>P0191</t>
        </is>
      </c>
      <c r="G3220" t="inlineStr">
        <is>
          <t>Prod_0191</t>
        </is>
      </c>
      <c r="H3220" t="inlineStr">
        <is>
          <t>Food</t>
        </is>
      </c>
      <c r="I3220" t="n">
        <v>7</v>
      </c>
      <c r="J3220" t="n">
        <v>542.13</v>
      </c>
      <c r="K3220" t="n">
        <v>0</v>
      </c>
      <c r="L3220">
        <f>I3220*J3220*(1-K3220)</f>
        <v/>
      </c>
      <c r="M3220">
        <f>VLOOKUP(F3220,Products!A:D,4,FALSE)*I3220</f>
        <v/>
      </c>
      <c r="N3220">
        <f>L3220-M3220</f>
        <v/>
      </c>
    </row>
    <row r="3221">
      <c r="A3221" t="inlineStr">
        <is>
          <t>T1003219</t>
        </is>
      </c>
      <c r="B3221" t="inlineStr">
        <is>
          <t>2025-01-08</t>
        </is>
      </c>
      <c r="C3221" t="inlineStr">
        <is>
          <t>S044</t>
        </is>
      </c>
      <c r="D3221" t="inlineStr">
        <is>
          <t>Store_044</t>
        </is>
      </c>
      <c r="E3221" t="inlineStr">
        <is>
          <t>North</t>
        </is>
      </c>
      <c r="F3221" t="inlineStr">
        <is>
          <t>P0193</t>
        </is>
      </c>
      <c r="G3221" t="inlineStr">
        <is>
          <t>Prod_0193</t>
        </is>
      </c>
      <c r="H3221" t="inlineStr">
        <is>
          <t>Food</t>
        </is>
      </c>
      <c r="I3221" t="n">
        <v>1</v>
      </c>
      <c r="J3221" t="n">
        <v>472.05</v>
      </c>
      <c r="K3221" t="n">
        <v>0</v>
      </c>
      <c r="L3221">
        <f>I3221*J3221*(1-K3221)</f>
        <v/>
      </c>
      <c r="M3221">
        <f>VLOOKUP(F3221,Products!A:D,4,FALSE)*I3221</f>
        <v/>
      </c>
      <c r="N3221">
        <f>L3221-M3221</f>
        <v/>
      </c>
    </row>
    <row r="3222">
      <c r="A3222" t="inlineStr">
        <is>
          <t>T1003220</t>
        </is>
      </c>
      <c r="B3222" t="inlineStr">
        <is>
          <t>2024-09-06</t>
        </is>
      </c>
      <c r="C3222" t="inlineStr">
        <is>
          <t>S034</t>
        </is>
      </c>
      <c r="D3222" t="inlineStr">
        <is>
          <t>Store_034</t>
        </is>
      </c>
      <c r="E3222" t="inlineStr">
        <is>
          <t>Central</t>
        </is>
      </c>
      <c r="F3222" t="inlineStr">
        <is>
          <t>P0145</t>
        </is>
      </c>
      <c r="G3222" t="inlineStr">
        <is>
          <t>Prod_0145</t>
        </is>
      </c>
      <c r="H3222" t="inlineStr">
        <is>
          <t>Electronics</t>
        </is>
      </c>
      <c r="I3222" t="n">
        <v>5</v>
      </c>
      <c r="J3222" t="n">
        <v>634.0700000000001</v>
      </c>
      <c r="K3222" t="n">
        <v>0</v>
      </c>
      <c r="L3222">
        <f>I3222*J3222*(1-K3222)</f>
        <v/>
      </c>
      <c r="M3222">
        <f>VLOOKUP(F3222,Products!A:D,4,FALSE)*I3222</f>
        <v/>
      </c>
      <c r="N3222">
        <f>L3222-M3222</f>
        <v/>
      </c>
    </row>
    <row r="3223">
      <c r="A3223" t="inlineStr">
        <is>
          <t>T1003221</t>
        </is>
      </c>
      <c r="B3223" t="inlineStr">
        <is>
          <t>2023-03-09</t>
        </is>
      </c>
      <c r="C3223" t="inlineStr">
        <is>
          <t>S043</t>
        </is>
      </c>
      <c r="D3223" t="inlineStr">
        <is>
          <t>Store_043</t>
        </is>
      </c>
      <c r="E3223" t="inlineStr">
        <is>
          <t>East</t>
        </is>
      </c>
      <c r="F3223" t="inlineStr">
        <is>
          <t>P0191</t>
        </is>
      </c>
      <c r="G3223" t="inlineStr">
        <is>
          <t>Prod_0191</t>
        </is>
      </c>
      <c r="H3223" t="inlineStr">
        <is>
          <t>Food</t>
        </is>
      </c>
      <c r="I3223" t="n">
        <v>5</v>
      </c>
      <c r="J3223" t="n">
        <v>446.12</v>
      </c>
      <c r="K3223" t="n">
        <v>0</v>
      </c>
      <c r="L3223">
        <f>I3223*J3223*(1-K3223)</f>
        <v/>
      </c>
      <c r="M3223">
        <f>VLOOKUP(F3223,Products!A:D,4,FALSE)*I3223</f>
        <v/>
      </c>
      <c r="N3223">
        <f>L3223-M3223</f>
        <v/>
      </c>
    </row>
    <row r="3224">
      <c r="A3224" t="inlineStr">
        <is>
          <t>T1003222</t>
        </is>
      </c>
      <c r="B3224" t="inlineStr">
        <is>
          <t>2025-06-25</t>
        </is>
      </c>
      <c r="C3224" t="inlineStr">
        <is>
          <t>S006</t>
        </is>
      </c>
      <c r="D3224" t="inlineStr">
        <is>
          <t>Store_006</t>
        </is>
      </c>
      <c r="E3224" t="inlineStr">
        <is>
          <t>East</t>
        </is>
      </c>
      <c r="F3224" t="inlineStr">
        <is>
          <t>P0174</t>
        </is>
      </c>
      <c r="G3224" t="inlineStr">
        <is>
          <t>Prod_0174</t>
        </is>
      </c>
      <c r="H3224" t="inlineStr">
        <is>
          <t>Food</t>
        </is>
      </c>
      <c r="I3224" t="n">
        <v>3</v>
      </c>
      <c r="J3224" t="n">
        <v>88.69</v>
      </c>
      <c r="K3224" t="n">
        <v>0.15</v>
      </c>
      <c r="L3224">
        <f>I3224*J3224*(1-K3224)</f>
        <v/>
      </c>
      <c r="M3224">
        <f>VLOOKUP(F3224,Products!A:D,4,FALSE)*I3224</f>
        <v/>
      </c>
      <c r="N3224">
        <f>L3224-M3224</f>
        <v/>
      </c>
    </row>
    <row r="3225">
      <c r="A3225" t="inlineStr">
        <is>
          <t>T1003223</t>
        </is>
      </c>
      <c r="B3225" t="inlineStr">
        <is>
          <t>2025-01-08</t>
        </is>
      </c>
      <c r="C3225" t="inlineStr">
        <is>
          <t>S016</t>
        </is>
      </c>
      <c r="D3225" t="inlineStr">
        <is>
          <t>Store_016</t>
        </is>
      </c>
      <c r="E3225" t="inlineStr">
        <is>
          <t>West</t>
        </is>
      </c>
      <c r="F3225" t="inlineStr">
        <is>
          <t>P0194</t>
        </is>
      </c>
      <c r="G3225" t="inlineStr">
        <is>
          <t>Prod_0194</t>
        </is>
      </c>
      <c r="H3225" t="inlineStr">
        <is>
          <t>Food</t>
        </is>
      </c>
      <c r="I3225" t="n">
        <v>8</v>
      </c>
      <c r="J3225" t="n">
        <v>690.34</v>
      </c>
      <c r="K3225" t="n">
        <v>0</v>
      </c>
      <c r="L3225">
        <f>I3225*J3225*(1-K3225)</f>
        <v/>
      </c>
      <c r="M3225">
        <f>VLOOKUP(F3225,Products!A:D,4,FALSE)*I3225</f>
        <v/>
      </c>
      <c r="N3225">
        <f>L3225-M3225</f>
        <v/>
      </c>
    </row>
    <row r="3226">
      <c r="A3226" t="inlineStr">
        <is>
          <t>T1003224</t>
        </is>
      </c>
      <c r="B3226" t="inlineStr">
        <is>
          <t>2025-02-03</t>
        </is>
      </c>
      <c r="C3226" t="inlineStr">
        <is>
          <t>S031</t>
        </is>
      </c>
      <c r="D3226" t="inlineStr">
        <is>
          <t>Store_031</t>
        </is>
      </c>
      <c r="E3226" t="inlineStr">
        <is>
          <t>Central</t>
        </is>
      </c>
      <c r="F3226" t="inlineStr">
        <is>
          <t>P0025</t>
        </is>
      </c>
      <c r="G3226" t="inlineStr">
        <is>
          <t>Prod_0025</t>
        </is>
      </c>
      <c r="H3226" t="inlineStr">
        <is>
          <t>Beverages</t>
        </is>
      </c>
      <c r="I3226" t="n">
        <v>6</v>
      </c>
      <c r="J3226" t="n">
        <v>332.4</v>
      </c>
      <c r="K3226" t="n">
        <v>0.05</v>
      </c>
      <c r="L3226">
        <f>I3226*J3226*(1-K3226)</f>
        <v/>
      </c>
      <c r="M3226">
        <f>VLOOKUP(F3226,Products!A:D,4,FALSE)*I3226</f>
        <v/>
      </c>
      <c r="N3226">
        <f>L3226-M3226</f>
        <v/>
      </c>
    </row>
    <row r="3227">
      <c r="A3227" t="inlineStr">
        <is>
          <t>T1003225</t>
        </is>
      </c>
      <c r="B3227" t="inlineStr">
        <is>
          <t>2025-09-18</t>
        </is>
      </c>
      <c r="C3227" t="inlineStr">
        <is>
          <t>S020</t>
        </is>
      </c>
      <c r="D3227" t="inlineStr">
        <is>
          <t>Store_020</t>
        </is>
      </c>
      <c r="E3227" t="inlineStr">
        <is>
          <t>West</t>
        </is>
      </c>
      <c r="F3227" t="inlineStr">
        <is>
          <t>P0066</t>
        </is>
      </c>
      <c r="G3227" t="inlineStr">
        <is>
          <t>Prod_0066</t>
        </is>
      </c>
      <c r="H3227" t="inlineStr">
        <is>
          <t>Household</t>
        </is>
      </c>
      <c r="I3227" t="n">
        <v>2</v>
      </c>
      <c r="J3227" t="n">
        <v>469.68</v>
      </c>
      <c r="K3227" t="n">
        <v>0</v>
      </c>
      <c r="L3227">
        <f>I3227*J3227*(1-K3227)</f>
        <v/>
      </c>
      <c r="M3227">
        <f>VLOOKUP(F3227,Products!A:D,4,FALSE)*I3227</f>
        <v/>
      </c>
      <c r="N3227">
        <f>L3227-M3227</f>
        <v/>
      </c>
    </row>
    <row r="3228">
      <c r="A3228" t="inlineStr">
        <is>
          <t>T1003226</t>
        </is>
      </c>
      <c r="B3228" t="inlineStr">
        <is>
          <t>2023-02-19</t>
        </is>
      </c>
      <c r="C3228" t="inlineStr">
        <is>
          <t>S026</t>
        </is>
      </c>
      <c r="D3228" t="inlineStr">
        <is>
          <t>Store_026</t>
        </is>
      </c>
      <c r="E3228" t="inlineStr">
        <is>
          <t>North</t>
        </is>
      </c>
      <c r="F3228" t="inlineStr">
        <is>
          <t>P0035</t>
        </is>
      </c>
      <c r="G3228" t="inlineStr">
        <is>
          <t>Prod_0035</t>
        </is>
      </c>
      <c r="H3228" t="inlineStr">
        <is>
          <t>Beverages</t>
        </is>
      </c>
      <c r="I3228" t="n">
        <v>6</v>
      </c>
      <c r="J3228" t="n">
        <v>112.31</v>
      </c>
      <c r="K3228" t="n">
        <v>0</v>
      </c>
      <c r="L3228">
        <f>I3228*J3228*(1-K3228)</f>
        <v/>
      </c>
      <c r="M3228">
        <f>VLOOKUP(F3228,Products!A:D,4,FALSE)*I3228</f>
        <v/>
      </c>
      <c r="N3228">
        <f>L3228-M3228</f>
        <v/>
      </c>
    </row>
    <row r="3229">
      <c r="A3229" t="inlineStr">
        <is>
          <t>T1003227</t>
        </is>
      </c>
      <c r="B3229" t="inlineStr">
        <is>
          <t>2024-05-11</t>
        </is>
      </c>
      <c r="C3229" t="inlineStr">
        <is>
          <t>S011</t>
        </is>
      </c>
      <c r="D3229" t="inlineStr">
        <is>
          <t>Store_011</t>
        </is>
      </c>
      <c r="E3229" t="inlineStr">
        <is>
          <t>South</t>
        </is>
      </c>
      <c r="F3229" t="inlineStr">
        <is>
          <t>P0109</t>
        </is>
      </c>
      <c r="G3229" t="inlineStr">
        <is>
          <t>Prod_0109</t>
        </is>
      </c>
      <c r="H3229" t="inlineStr">
        <is>
          <t>Beverages</t>
        </is>
      </c>
      <c r="I3229" t="n">
        <v>7</v>
      </c>
      <c r="J3229" t="n">
        <v>638.7</v>
      </c>
      <c r="K3229" t="n">
        <v>0</v>
      </c>
      <c r="L3229">
        <f>I3229*J3229*(1-K3229)</f>
        <v/>
      </c>
      <c r="M3229">
        <f>VLOOKUP(F3229,Products!A:D,4,FALSE)*I3229</f>
        <v/>
      </c>
      <c r="N3229">
        <f>L3229-M3229</f>
        <v/>
      </c>
    </row>
    <row r="3230">
      <c r="A3230" t="inlineStr">
        <is>
          <t>T1003228</t>
        </is>
      </c>
      <c r="B3230" t="inlineStr">
        <is>
          <t>2025-02-06</t>
        </is>
      </c>
      <c r="C3230" t="inlineStr">
        <is>
          <t>S012</t>
        </is>
      </c>
      <c r="D3230" t="inlineStr">
        <is>
          <t>Store_012</t>
        </is>
      </c>
      <c r="E3230" t="inlineStr">
        <is>
          <t>South</t>
        </is>
      </c>
      <c r="F3230" t="inlineStr">
        <is>
          <t>P0174</t>
        </is>
      </c>
      <c r="G3230" t="inlineStr">
        <is>
          <t>Prod_0174</t>
        </is>
      </c>
      <c r="H3230" t="inlineStr">
        <is>
          <t>Food</t>
        </is>
      </c>
      <c r="I3230" t="n">
        <v>8</v>
      </c>
      <c r="J3230" t="n">
        <v>80.7</v>
      </c>
      <c r="K3230" t="n">
        <v>0.05</v>
      </c>
      <c r="L3230">
        <f>I3230*J3230*(1-K3230)</f>
        <v/>
      </c>
      <c r="M3230">
        <f>VLOOKUP(F3230,Products!A:D,4,FALSE)*I3230</f>
        <v/>
      </c>
      <c r="N3230">
        <f>L3230-M3230</f>
        <v/>
      </c>
    </row>
    <row r="3231">
      <c r="A3231" t="inlineStr">
        <is>
          <t>T1003229</t>
        </is>
      </c>
      <c r="B3231" t="inlineStr">
        <is>
          <t>2024-02-03</t>
        </is>
      </c>
      <c r="C3231" t="inlineStr">
        <is>
          <t>S028</t>
        </is>
      </c>
      <c r="D3231" t="inlineStr">
        <is>
          <t>Store_028</t>
        </is>
      </c>
      <c r="E3231" t="inlineStr">
        <is>
          <t>North</t>
        </is>
      </c>
      <c r="F3231" t="inlineStr">
        <is>
          <t>P0143</t>
        </is>
      </c>
      <c r="G3231" t="inlineStr">
        <is>
          <t>Prod_0143</t>
        </is>
      </c>
      <c r="H3231" t="inlineStr">
        <is>
          <t>Electronics</t>
        </is>
      </c>
      <c r="I3231" t="n">
        <v>8</v>
      </c>
      <c r="J3231" t="n">
        <v>306.36</v>
      </c>
      <c r="K3231" t="n">
        <v>0</v>
      </c>
      <c r="L3231">
        <f>I3231*J3231*(1-K3231)</f>
        <v/>
      </c>
      <c r="M3231">
        <f>VLOOKUP(F3231,Products!A:D,4,FALSE)*I3231</f>
        <v/>
      </c>
      <c r="N3231">
        <f>L3231-M3231</f>
        <v/>
      </c>
    </row>
    <row r="3232">
      <c r="A3232" t="inlineStr">
        <is>
          <t>T1003230</t>
        </is>
      </c>
      <c r="B3232" t="inlineStr">
        <is>
          <t>2025-06-13</t>
        </is>
      </c>
      <c r="C3232" t="inlineStr">
        <is>
          <t>S029</t>
        </is>
      </c>
      <c r="D3232" t="inlineStr">
        <is>
          <t>Store_029</t>
        </is>
      </c>
      <c r="E3232" t="inlineStr">
        <is>
          <t>South</t>
        </is>
      </c>
      <c r="F3232" t="inlineStr">
        <is>
          <t>P0063</t>
        </is>
      </c>
      <c r="G3232" t="inlineStr">
        <is>
          <t>Prod_0063</t>
        </is>
      </c>
      <c r="H3232" t="inlineStr">
        <is>
          <t>Clothing</t>
        </is>
      </c>
      <c r="I3232" t="n">
        <v>4</v>
      </c>
      <c r="J3232" t="n">
        <v>251.39</v>
      </c>
      <c r="K3232" t="n">
        <v>0</v>
      </c>
      <c r="L3232">
        <f>I3232*J3232*(1-K3232)</f>
        <v/>
      </c>
      <c r="M3232">
        <f>VLOOKUP(F3232,Products!A:D,4,FALSE)*I3232</f>
        <v/>
      </c>
      <c r="N3232">
        <f>L3232-M3232</f>
        <v/>
      </c>
    </row>
    <row r="3233">
      <c r="A3233" t="inlineStr">
        <is>
          <t>T1003231</t>
        </is>
      </c>
      <c r="B3233" t="inlineStr">
        <is>
          <t>2023-05-30</t>
        </is>
      </c>
      <c r="C3233" t="inlineStr">
        <is>
          <t>S024</t>
        </is>
      </c>
      <c r="D3233" t="inlineStr">
        <is>
          <t>Store_024</t>
        </is>
      </c>
      <c r="E3233" t="inlineStr">
        <is>
          <t>South</t>
        </is>
      </c>
      <c r="F3233" t="inlineStr">
        <is>
          <t>P0193</t>
        </is>
      </c>
      <c r="G3233" t="inlineStr">
        <is>
          <t>Prod_0193</t>
        </is>
      </c>
      <c r="H3233" t="inlineStr">
        <is>
          <t>Food</t>
        </is>
      </c>
      <c r="I3233" t="n">
        <v>6</v>
      </c>
      <c r="J3233" t="n">
        <v>539.2</v>
      </c>
      <c r="K3233" t="n">
        <v>0</v>
      </c>
      <c r="L3233">
        <f>I3233*J3233*(1-K3233)</f>
        <v/>
      </c>
      <c r="M3233">
        <f>VLOOKUP(F3233,Products!A:D,4,FALSE)*I3233</f>
        <v/>
      </c>
      <c r="N3233">
        <f>L3233-M3233</f>
        <v/>
      </c>
    </row>
    <row r="3234">
      <c r="A3234" t="inlineStr">
        <is>
          <t>T1003232</t>
        </is>
      </c>
      <c r="B3234" t="inlineStr">
        <is>
          <t>2025-03-11</t>
        </is>
      </c>
      <c r="C3234" t="inlineStr">
        <is>
          <t>S001</t>
        </is>
      </c>
      <c r="D3234" t="inlineStr">
        <is>
          <t>Store_001</t>
        </is>
      </c>
      <c r="E3234" t="inlineStr">
        <is>
          <t>West</t>
        </is>
      </c>
      <c r="F3234" t="inlineStr">
        <is>
          <t>P0028</t>
        </is>
      </c>
      <c r="G3234" t="inlineStr">
        <is>
          <t>Prod_0028</t>
        </is>
      </c>
      <c r="H3234" t="inlineStr">
        <is>
          <t>Food</t>
        </is>
      </c>
      <c r="I3234" t="n">
        <v>6</v>
      </c>
      <c r="J3234" t="n">
        <v>488.37</v>
      </c>
      <c r="K3234" t="n">
        <v>0</v>
      </c>
      <c r="L3234">
        <f>I3234*J3234*(1-K3234)</f>
        <v/>
      </c>
      <c r="M3234">
        <f>VLOOKUP(F3234,Products!A:D,4,FALSE)*I3234</f>
        <v/>
      </c>
      <c r="N3234">
        <f>L3234-M3234</f>
        <v/>
      </c>
    </row>
    <row r="3235">
      <c r="A3235" t="inlineStr">
        <is>
          <t>T1003233</t>
        </is>
      </c>
      <c r="B3235" t="inlineStr">
        <is>
          <t>2023-07-13</t>
        </is>
      </c>
      <c r="C3235" t="inlineStr">
        <is>
          <t>S008</t>
        </is>
      </c>
      <c r="D3235" t="inlineStr">
        <is>
          <t>Store_008</t>
        </is>
      </c>
      <c r="E3235" t="inlineStr">
        <is>
          <t>East</t>
        </is>
      </c>
      <c r="F3235" t="inlineStr">
        <is>
          <t>P0098</t>
        </is>
      </c>
      <c r="G3235" t="inlineStr">
        <is>
          <t>Prod_0098</t>
        </is>
      </c>
      <c r="H3235" t="inlineStr">
        <is>
          <t>Clothing</t>
        </is>
      </c>
      <c r="I3235" t="n">
        <v>7</v>
      </c>
      <c r="J3235" t="n">
        <v>558.29</v>
      </c>
      <c r="K3235" t="n">
        <v>0.2</v>
      </c>
      <c r="L3235">
        <f>I3235*J3235*(1-K3235)</f>
        <v/>
      </c>
      <c r="M3235">
        <f>VLOOKUP(F3235,Products!A:D,4,FALSE)*I3235</f>
        <v/>
      </c>
      <c r="N3235">
        <f>L3235-M3235</f>
        <v/>
      </c>
    </row>
    <row r="3236">
      <c r="A3236" t="inlineStr">
        <is>
          <t>T1003234</t>
        </is>
      </c>
      <c r="B3236" t="inlineStr">
        <is>
          <t>2025-03-26</t>
        </is>
      </c>
      <c r="C3236" t="inlineStr">
        <is>
          <t>S043</t>
        </is>
      </c>
      <c r="D3236" t="inlineStr">
        <is>
          <t>Store_043</t>
        </is>
      </c>
      <c r="E3236" t="inlineStr">
        <is>
          <t>East</t>
        </is>
      </c>
      <c r="F3236" t="inlineStr">
        <is>
          <t>P0162</t>
        </is>
      </c>
      <c r="G3236" t="inlineStr">
        <is>
          <t>Prod_0162</t>
        </is>
      </c>
      <c r="H3236" t="inlineStr">
        <is>
          <t>Food</t>
        </is>
      </c>
      <c r="I3236" t="n">
        <v>8</v>
      </c>
      <c r="J3236" t="n">
        <v>460.13</v>
      </c>
      <c r="K3236" t="n">
        <v>0</v>
      </c>
      <c r="L3236">
        <f>I3236*J3236*(1-K3236)</f>
        <v/>
      </c>
      <c r="M3236">
        <f>VLOOKUP(F3236,Products!A:D,4,FALSE)*I3236</f>
        <v/>
      </c>
      <c r="N3236">
        <f>L3236-M3236</f>
        <v/>
      </c>
    </row>
    <row r="3237">
      <c r="A3237" t="inlineStr">
        <is>
          <t>T1003235</t>
        </is>
      </c>
      <c r="B3237" t="inlineStr">
        <is>
          <t>2024-11-12</t>
        </is>
      </c>
      <c r="C3237" t="inlineStr">
        <is>
          <t>S028</t>
        </is>
      </c>
      <c r="D3237" t="inlineStr">
        <is>
          <t>Store_028</t>
        </is>
      </c>
      <c r="E3237" t="inlineStr">
        <is>
          <t>North</t>
        </is>
      </c>
      <c r="F3237" t="inlineStr">
        <is>
          <t>P0080</t>
        </is>
      </c>
      <c r="G3237" t="inlineStr">
        <is>
          <t>Prod_0080</t>
        </is>
      </c>
      <c r="H3237" t="inlineStr">
        <is>
          <t>Clothing</t>
        </is>
      </c>
      <c r="I3237" t="n">
        <v>4</v>
      </c>
      <c r="J3237" t="n">
        <v>616.1799999999999</v>
      </c>
      <c r="K3237" t="n">
        <v>0</v>
      </c>
      <c r="L3237">
        <f>I3237*J3237*(1-K3237)</f>
        <v/>
      </c>
      <c r="M3237">
        <f>VLOOKUP(F3237,Products!A:D,4,FALSE)*I3237</f>
        <v/>
      </c>
      <c r="N3237">
        <f>L3237-M3237</f>
        <v/>
      </c>
    </row>
    <row r="3238">
      <c r="A3238" t="inlineStr">
        <is>
          <t>T1003236</t>
        </is>
      </c>
      <c r="B3238" t="inlineStr">
        <is>
          <t>2024-07-11</t>
        </is>
      </c>
      <c r="C3238" t="inlineStr">
        <is>
          <t>S030</t>
        </is>
      </c>
      <c r="D3238" t="inlineStr">
        <is>
          <t>Store_030</t>
        </is>
      </c>
      <c r="E3238" t="inlineStr">
        <is>
          <t>North</t>
        </is>
      </c>
      <c r="F3238" t="inlineStr">
        <is>
          <t>P0063</t>
        </is>
      </c>
      <c r="G3238" t="inlineStr">
        <is>
          <t>Prod_0063</t>
        </is>
      </c>
      <c r="H3238" t="inlineStr">
        <is>
          <t>Clothing</t>
        </is>
      </c>
      <c r="I3238" t="n">
        <v>8</v>
      </c>
      <c r="J3238" t="n">
        <v>240.89</v>
      </c>
      <c r="K3238" t="n">
        <v>0.1</v>
      </c>
      <c r="L3238">
        <f>I3238*J3238*(1-K3238)</f>
        <v/>
      </c>
      <c r="M3238">
        <f>VLOOKUP(F3238,Products!A:D,4,FALSE)*I3238</f>
        <v/>
      </c>
      <c r="N3238">
        <f>L3238-M3238</f>
        <v/>
      </c>
    </row>
    <row r="3239">
      <c r="A3239" t="inlineStr">
        <is>
          <t>T1003237</t>
        </is>
      </c>
      <c r="B3239" t="inlineStr">
        <is>
          <t>2024-06-28</t>
        </is>
      </c>
      <c r="C3239" t="inlineStr">
        <is>
          <t>S028</t>
        </is>
      </c>
      <c r="D3239" t="inlineStr">
        <is>
          <t>Store_028</t>
        </is>
      </c>
      <c r="E3239" t="inlineStr">
        <is>
          <t>North</t>
        </is>
      </c>
      <c r="F3239" t="inlineStr">
        <is>
          <t>P0136</t>
        </is>
      </c>
      <c r="G3239" t="inlineStr">
        <is>
          <t>Prod_0136</t>
        </is>
      </c>
      <c r="H3239" t="inlineStr">
        <is>
          <t>Beverages</t>
        </is>
      </c>
      <c r="I3239" t="n">
        <v>7</v>
      </c>
      <c r="J3239" t="n">
        <v>232.23</v>
      </c>
      <c r="K3239" t="n">
        <v>0</v>
      </c>
      <c r="L3239">
        <f>I3239*J3239*(1-K3239)</f>
        <v/>
      </c>
      <c r="M3239">
        <f>VLOOKUP(F3239,Products!A:D,4,FALSE)*I3239</f>
        <v/>
      </c>
      <c r="N3239">
        <f>L3239-M3239</f>
        <v/>
      </c>
    </row>
    <row r="3240">
      <c r="A3240" t="inlineStr">
        <is>
          <t>T1003238</t>
        </is>
      </c>
      <c r="B3240" t="inlineStr">
        <is>
          <t>2024-01-02</t>
        </is>
      </c>
      <c r="C3240" t="inlineStr">
        <is>
          <t>S008</t>
        </is>
      </c>
      <c r="D3240" t="inlineStr">
        <is>
          <t>Store_008</t>
        </is>
      </c>
      <c r="E3240" t="inlineStr">
        <is>
          <t>East</t>
        </is>
      </c>
      <c r="F3240" t="inlineStr">
        <is>
          <t>P0105</t>
        </is>
      </c>
      <c r="G3240" t="inlineStr">
        <is>
          <t>Prod_0105</t>
        </is>
      </c>
      <c r="H3240" t="inlineStr">
        <is>
          <t>Electronics</t>
        </is>
      </c>
      <c r="I3240" t="n">
        <v>1</v>
      </c>
      <c r="J3240" t="n">
        <v>565.46</v>
      </c>
      <c r="K3240" t="n">
        <v>0.05</v>
      </c>
      <c r="L3240">
        <f>I3240*J3240*(1-K3240)</f>
        <v/>
      </c>
      <c r="M3240">
        <f>VLOOKUP(F3240,Products!A:D,4,FALSE)*I3240</f>
        <v/>
      </c>
      <c r="N3240">
        <f>L3240-M3240</f>
        <v/>
      </c>
    </row>
    <row r="3241">
      <c r="A3241" t="inlineStr">
        <is>
          <t>T1003239</t>
        </is>
      </c>
      <c r="B3241" t="inlineStr">
        <is>
          <t>2023-12-12</t>
        </is>
      </c>
      <c r="C3241" t="inlineStr">
        <is>
          <t>S015</t>
        </is>
      </c>
      <c r="D3241" t="inlineStr">
        <is>
          <t>Store_015</t>
        </is>
      </c>
      <c r="E3241" t="inlineStr">
        <is>
          <t>North</t>
        </is>
      </c>
      <c r="F3241" t="inlineStr">
        <is>
          <t>P0168</t>
        </is>
      </c>
      <c r="G3241" t="inlineStr">
        <is>
          <t>Prod_0168</t>
        </is>
      </c>
      <c r="H3241" t="inlineStr">
        <is>
          <t>Electronics</t>
        </is>
      </c>
      <c r="I3241" t="n">
        <v>2</v>
      </c>
      <c r="J3241" t="n">
        <v>77.05</v>
      </c>
      <c r="K3241" t="n">
        <v>0</v>
      </c>
      <c r="L3241">
        <f>I3241*J3241*(1-K3241)</f>
        <v/>
      </c>
      <c r="M3241">
        <f>VLOOKUP(F3241,Products!A:D,4,FALSE)*I3241</f>
        <v/>
      </c>
      <c r="N3241">
        <f>L3241-M3241</f>
        <v/>
      </c>
    </row>
    <row r="3242">
      <c r="A3242" t="inlineStr">
        <is>
          <t>T1003240</t>
        </is>
      </c>
      <c r="B3242" t="inlineStr">
        <is>
          <t>2025-01-05</t>
        </is>
      </c>
      <c r="C3242" t="inlineStr">
        <is>
          <t>S017</t>
        </is>
      </c>
      <c r="D3242" t="inlineStr">
        <is>
          <t>Store_017</t>
        </is>
      </c>
      <c r="E3242" t="inlineStr">
        <is>
          <t>South</t>
        </is>
      </c>
      <c r="F3242" t="inlineStr">
        <is>
          <t>P0014</t>
        </is>
      </c>
      <c r="G3242" t="inlineStr">
        <is>
          <t>Prod_0014</t>
        </is>
      </c>
      <c r="H3242" t="inlineStr">
        <is>
          <t>Clothing</t>
        </is>
      </c>
      <c r="I3242" t="n">
        <v>1</v>
      </c>
      <c r="J3242" t="n">
        <v>312.25</v>
      </c>
      <c r="K3242" t="n">
        <v>0</v>
      </c>
      <c r="L3242">
        <f>I3242*J3242*(1-K3242)</f>
        <v/>
      </c>
      <c r="M3242">
        <f>VLOOKUP(F3242,Products!A:D,4,FALSE)*I3242</f>
        <v/>
      </c>
      <c r="N3242">
        <f>L3242-M3242</f>
        <v/>
      </c>
    </row>
    <row r="3243">
      <c r="A3243" t="inlineStr">
        <is>
          <t>T1003241</t>
        </is>
      </c>
      <c r="B3243" t="inlineStr">
        <is>
          <t>2024-01-04</t>
        </is>
      </c>
      <c r="C3243" t="inlineStr">
        <is>
          <t>S035</t>
        </is>
      </c>
      <c r="D3243" t="inlineStr">
        <is>
          <t>Store_035</t>
        </is>
      </c>
      <c r="E3243" t="inlineStr">
        <is>
          <t>Central</t>
        </is>
      </c>
      <c r="F3243" t="inlineStr">
        <is>
          <t>P0010</t>
        </is>
      </c>
      <c r="G3243" t="inlineStr">
        <is>
          <t>Prod_0010</t>
        </is>
      </c>
      <c r="H3243" t="inlineStr">
        <is>
          <t>Electronics</t>
        </is>
      </c>
      <c r="I3243" t="n">
        <v>7</v>
      </c>
      <c r="J3243" t="n">
        <v>535.45</v>
      </c>
      <c r="K3243" t="n">
        <v>0.1</v>
      </c>
      <c r="L3243">
        <f>I3243*J3243*(1-K3243)</f>
        <v/>
      </c>
      <c r="M3243">
        <f>VLOOKUP(F3243,Products!A:D,4,FALSE)*I3243</f>
        <v/>
      </c>
      <c r="N3243">
        <f>L3243-M3243</f>
        <v/>
      </c>
    </row>
    <row r="3244">
      <c r="A3244" t="inlineStr">
        <is>
          <t>T1003242</t>
        </is>
      </c>
      <c r="B3244" t="inlineStr">
        <is>
          <t>2025-09-13</t>
        </is>
      </c>
      <c r="C3244" t="inlineStr">
        <is>
          <t>S045</t>
        </is>
      </c>
      <c r="D3244" t="inlineStr">
        <is>
          <t>Store_045</t>
        </is>
      </c>
      <c r="E3244" t="inlineStr">
        <is>
          <t>East</t>
        </is>
      </c>
      <c r="F3244" t="inlineStr">
        <is>
          <t>P0034</t>
        </is>
      </c>
      <c r="G3244" t="inlineStr">
        <is>
          <t>Prod_0034</t>
        </is>
      </c>
      <c r="H3244" t="inlineStr">
        <is>
          <t>Toys</t>
        </is>
      </c>
      <c r="I3244" t="n">
        <v>7</v>
      </c>
      <c r="J3244" t="n">
        <v>622.5599999999999</v>
      </c>
      <c r="K3244" t="n">
        <v>0</v>
      </c>
      <c r="L3244">
        <f>I3244*J3244*(1-K3244)</f>
        <v/>
      </c>
      <c r="M3244">
        <f>VLOOKUP(F3244,Products!A:D,4,FALSE)*I3244</f>
        <v/>
      </c>
      <c r="N3244">
        <f>L3244-M3244</f>
        <v/>
      </c>
    </row>
    <row r="3245">
      <c r="A3245" t="inlineStr">
        <is>
          <t>T1003243</t>
        </is>
      </c>
      <c r="B3245" t="inlineStr">
        <is>
          <t>2025-08-26</t>
        </is>
      </c>
      <c r="C3245" t="inlineStr">
        <is>
          <t>S048</t>
        </is>
      </c>
      <c r="D3245" t="inlineStr">
        <is>
          <t>Store_048</t>
        </is>
      </c>
      <c r="E3245" t="inlineStr">
        <is>
          <t>South</t>
        </is>
      </c>
      <c r="F3245" t="inlineStr">
        <is>
          <t>P0180</t>
        </is>
      </c>
      <c r="G3245" t="inlineStr">
        <is>
          <t>Prod_0180</t>
        </is>
      </c>
      <c r="H3245" t="inlineStr">
        <is>
          <t>Clothing</t>
        </is>
      </c>
      <c r="I3245" t="n">
        <v>4</v>
      </c>
      <c r="J3245" t="n">
        <v>513.65</v>
      </c>
      <c r="K3245" t="n">
        <v>0</v>
      </c>
      <c r="L3245">
        <f>I3245*J3245*(1-K3245)</f>
        <v/>
      </c>
      <c r="M3245">
        <f>VLOOKUP(F3245,Products!A:D,4,FALSE)*I3245</f>
        <v/>
      </c>
      <c r="N3245">
        <f>L3245-M3245</f>
        <v/>
      </c>
    </row>
    <row r="3246">
      <c r="A3246" t="inlineStr">
        <is>
          <t>T1003244</t>
        </is>
      </c>
      <c r="B3246" t="inlineStr">
        <is>
          <t>2024-05-29</t>
        </is>
      </c>
      <c r="C3246" t="inlineStr">
        <is>
          <t>S010</t>
        </is>
      </c>
      <c r="D3246" t="inlineStr">
        <is>
          <t>Store_010</t>
        </is>
      </c>
      <c r="E3246" t="inlineStr">
        <is>
          <t>North</t>
        </is>
      </c>
      <c r="F3246" t="inlineStr">
        <is>
          <t>P0164</t>
        </is>
      </c>
      <c r="G3246" t="inlineStr">
        <is>
          <t>Prod_0164</t>
        </is>
      </c>
      <c r="H3246" t="inlineStr">
        <is>
          <t>Food</t>
        </is>
      </c>
      <c r="I3246" t="n">
        <v>9</v>
      </c>
      <c r="J3246" t="n">
        <v>619.95</v>
      </c>
      <c r="K3246" t="n">
        <v>0</v>
      </c>
      <c r="L3246">
        <f>I3246*J3246*(1-K3246)</f>
        <v/>
      </c>
      <c r="M3246">
        <f>VLOOKUP(F3246,Products!A:D,4,FALSE)*I3246</f>
        <v/>
      </c>
      <c r="N3246">
        <f>L3246-M3246</f>
        <v/>
      </c>
    </row>
    <row r="3247">
      <c r="A3247" t="inlineStr">
        <is>
          <t>T1003245</t>
        </is>
      </c>
      <c r="B3247" t="inlineStr">
        <is>
          <t>2023-01-22</t>
        </is>
      </c>
      <c r="C3247" t="inlineStr">
        <is>
          <t>S017</t>
        </is>
      </c>
      <c r="D3247" t="inlineStr">
        <is>
          <t>Store_017</t>
        </is>
      </c>
      <c r="E3247" t="inlineStr">
        <is>
          <t>South</t>
        </is>
      </c>
      <c r="F3247" t="inlineStr">
        <is>
          <t>P0054</t>
        </is>
      </c>
      <c r="G3247" t="inlineStr">
        <is>
          <t>Prod_0054</t>
        </is>
      </c>
      <c r="H3247" t="inlineStr">
        <is>
          <t>Food</t>
        </is>
      </c>
      <c r="I3247" t="n">
        <v>3</v>
      </c>
      <c r="J3247" t="n">
        <v>609.74</v>
      </c>
      <c r="K3247" t="n">
        <v>0</v>
      </c>
      <c r="L3247">
        <f>I3247*J3247*(1-K3247)</f>
        <v/>
      </c>
      <c r="M3247">
        <f>VLOOKUP(F3247,Products!A:D,4,FALSE)*I3247</f>
        <v/>
      </c>
      <c r="N3247">
        <f>L3247-M3247</f>
        <v/>
      </c>
    </row>
    <row r="3248">
      <c r="A3248" t="inlineStr">
        <is>
          <t>T1003246</t>
        </is>
      </c>
      <c r="B3248" t="inlineStr">
        <is>
          <t>2024-06-02</t>
        </is>
      </c>
      <c r="C3248" t="inlineStr">
        <is>
          <t>S011</t>
        </is>
      </c>
      <c r="D3248" t="inlineStr">
        <is>
          <t>Store_011</t>
        </is>
      </c>
      <c r="E3248" t="inlineStr">
        <is>
          <t>South</t>
        </is>
      </c>
      <c r="F3248" t="inlineStr">
        <is>
          <t>P0054</t>
        </is>
      </c>
      <c r="G3248" t="inlineStr">
        <is>
          <t>Prod_0054</t>
        </is>
      </c>
      <c r="H3248" t="inlineStr">
        <is>
          <t>Food</t>
        </is>
      </c>
      <c r="I3248" t="n">
        <v>9</v>
      </c>
      <c r="J3248" t="n">
        <v>439.77</v>
      </c>
      <c r="K3248" t="n">
        <v>0.1</v>
      </c>
      <c r="L3248">
        <f>I3248*J3248*(1-K3248)</f>
        <v/>
      </c>
      <c r="M3248">
        <f>VLOOKUP(F3248,Products!A:D,4,FALSE)*I3248</f>
        <v/>
      </c>
      <c r="N3248">
        <f>L3248-M3248</f>
        <v/>
      </c>
    </row>
    <row r="3249">
      <c r="A3249" t="inlineStr">
        <is>
          <t>T1003247</t>
        </is>
      </c>
      <c r="B3249" t="inlineStr">
        <is>
          <t>2024-08-28</t>
        </is>
      </c>
      <c r="C3249" t="inlineStr">
        <is>
          <t>S048</t>
        </is>
      </c>
      <c r="D3249" t="inlineStr">
        <is>
          <t>Store_048</t>
        </is>
      </c>
      <c r="E3249" t="inlineStr">
        <is>
          <t>South</t>
        </is>
      </c>
      <c r="F3249" t="inlineStr">
        <is>
          <t>P0144</t>
        </is>
      </c>
      <c r="G3249" t="inlineStr">
        <is>
          <t>Prod_0144</t>
        </is>
      </c>
      <c r="H3249" t="inlineStr">
        <is>
          <t>Stationery</t>
        </is>
      </c>
      <c r="I3249" t="n">
        <v>9</v>
      </c>
      <c r="J3249" t="n">
        <v>254.48</v>
      </c>
      <c r="K3249" t="n">
        <v>0.05</v>
      </c>
      <c r="L3249">
        <f>I3249*J3249*(1-K3249)</f>
        <v/>
      </c>
      <c r="M3249">
        <f>VLOOKUP(F3249,Products!A:D,4,FALSE)*I3249</f>
        <v/>
      </c>
      <c r="N3249">
        <f>L3249-M3249</f>
        <v/>
      </c>
    </row>
    <row r="3250">
      <c r="A3250" t="inlineStr">
        <is>
          <t>T1003248</t>
        </is>
      </c>
      <c r="B3250" t="inlineStr">
        <is>
          <t>2024-05-26</t>
        </is>
      </c>
      <c r="C3250" t="inlineStr">
        <is>
          <t>S026</t>
        </is>
      </c>
      <c r="D3250" t="inlineStr">
        <is>
          <t>Store_026</t>
        </is>
      </c>
      <c r="E3250" t="inlineStr">
        <is>
          <t>North</t>
        </is>
      </c>
      <c r="F3250" t="inlineStr">
        <is>
          <t>P0156</t>
        </is>
      </c>
      <c r="G3250" t="inlineStr">
        <is>
          <t>Prod_0156</t>
        </is>
      </c>
      <c r="H3250" t="inlineStr">
        <is>
          <t>Toys</t>
        </is>
      </c>
      <c r="I3250" t="n">
        <v>4</v>
      </c>
      <c r="J3250" t="n">
        <v>330.79</v>
      </c>
      <c r="K3250" t="n">
        <v>0</v>
      </c>
      <c r="L3250">
        <f>I3250*J3250*(1-K3250)</f>
        <v/>
      </c>
      <c r="M3250">
        <f>VLOOKUP(F3250,Products!A:D,4,FALSE)*I3250</f>
        <v/>
      </c>
      <c r="N3250">
        <f>L3250-M3250</f>
        <v/>
      </c>
    </row>
    <row r="3251">
      <c r="A3251" t="inlineStr">
        <is>
          <t>T1003249</t>
        </is>
      </c>
      <c r="B3251" t="inlineStr">
        <is>
          <t>2023-03-19</t>
        </is>
      </c>
      <c r="C3251" t="inlineStr">
        <is>
          <t>S032</t>
        </is>
      </c>
      <c r="D3251" t="inlineStr">
        <is>
          <t>Store_032</t>
        </is>
      </c>
      <c r="E3251" t="inlineStr">
        <is>
          <t>Central</t>
        </is>
      </c>
      <c r="F3251" t="inlineStr">
        <is>
          <t>P0163</t>
        </is>
      </c>
      <c r="G3251" t="inlineStr">
        <is>
          <t>Prod_0163</t>
        </is>
      </c>
      <c r="H3251" t="inlineStr">
        <is>
          <t>Food</t>
        </is>
      </c>
      <c r="I3251" t="n">
        <v>9</v>
      </c>
      <c r="J3251" t="n">
        <v>534.35</v>
      </c>
      <c r="K3251" t="n">
        <v>0</v>
      </c>
      <c r="L3251">
        <f>I3251*J3251*(1-K3251)</f>
        <v/>
      </c>
      <c r="M3251">
        <f>VLOOKUP(F3251,Products!A:D,4,FALSE)*I3251</f>
        <v/>
      </c>
      <c r="N3251">
        <f>L3251-M3251</f>
        <v/>
      </c>
    </row>
    <row r="3252">
      <c r="A3252" t="inlineStr">
        <is>
          <t>T1003250</t>
        </is>
      </c>
      <c r="B3252" t="inlineStr">
        <is>
          <t>2024-12-24</t>
        </is>
      </c>
      <c r="C3252" t="inlineStr">
        <is>
          <t>S010</t>
        </is>
      </c>
      <c r="D3252" t="inlineStr">
        <is>
          <t>Store_010</t>
        </is>
      </c>
      <c r="E3252" t="inlineStr">
        <is>
          <t>North</t>
        </is>
      </c>
      <c r="F3252" t="inlineStr">
        <is>
          <t>P0162</t>
        </is>
      </c>
      <c r="G3252" t="inlineStr">
        <is>
          <t>Prod_0162</t>
        </is>
      </c>
      <c r="H3252" t="inlineStr">
        <is>
          <t>Food</t>
        </is>
      </c>
      <c r="I3252" t="n">
        <v>4</v>
      </c>
      <c r="J3252" t="n">
        <v>574.64</v>
      </c>
      <c r="K3252" t="n">
        <v>0</v>
      </c>
      <c r="L3252">
        <f>I3252*J3252*(1-K3252)</f>
        <v/>
      </c>
      <c r="M3252">
        <f>VLOOKUP(F3252,Products!A:D,4,FALSE)*I3252</f>
        <v/>
      </c>
      <c r="N3252">
        <f>L3252-M3252</f>
        <v/>
      </c>
    </row>
    <row r="3253">
      <c r="A3253" t="inlineStr">
        <is>
          <t>T1003251</t>
        </is>
      </c>
      <c r="B3253" t="inlineStr">
        <is>
          <t>2025-04-13</t>
        </is>
      </c>
      <c r="C3253" t="inlineStr">
        <is>
          <t>S033</t>
        </is>
      </c>
      <c r="D3253" t="inlineStr">
        <is>
          <t>Store_033</t>
        </is>
      </c>
      <c r="E3253" t="inlineStr">
        <is>
          <t>North</t>
        </is>
      </c>
      <c r="F3253" t="inlineStr">
        <is>
          <t>P0197</t>
        </is>
      </c>
      <c r="G3253" t="inlineStr">
        <is>
          <t>Prod_0197</t>
        </is>
      </c>
      <c r="H3253" t="inlineStr">
        <is>
          <t>Food</t>
        </is>
      </c>
      <c r="I3253" t="n">
        <v>3</v>
      </c>
      <c r="J3253" t="n">
        <v>254.38</v>
      </c>
      <c r="K3253" t="n">
        <v>0.05</v>
      </c>
      <c r="L3253">
        <f>I3253*J3253*(1-K3253)</f>
        <v/>
      </c>
      <c r="M3253">
        <f>VLOOKUP(F3253,Products!A:D,4,FALSE)*I3253</f>
        <v/>
      </c>
      <c r="N3253">
        <f>L3253-M3253</f>
        <v/>
      </c>
    </row>
    <row r="3254">
      <c r="A3254" t="inlineStr">
        <is>
          <t>T1003252</t>
        </is>
      </c>
      <c r="B3254" t="inlineStr">
        <is>
          <t>2025-05-06</t>
        </is>
      </c>
      <c r="C3254" t="inlineStr">
        <is>
          <t>S016</t>
        </is>
      </c>
      <c r="D3254" t="inlineStr">
        <is>
          <t>Store_016</t>
        </is>
      </c>
      <c r="E3254" t="inlineStr">
        <is>
          <t>West</t>
        </is>
      </c>
      <c r="F3254" t="inlineStr">
        <is>
          <t>P0142</t>
        </is>
      </c>
      <c r="G3254" t="inlineStr">
        <is>
          <t>Prod_0142</t>
        </is>
      </c>
      <c r="H3254" t="inlineStr">
        <is>
          <t>Household</t>
        </is>
      </c>
      <c r="I3254" t="n">
        <v>6</v>
      </c>
      <c r="J3254" t="n">
        <v>181.6</v>
      </c>
      <c r="K3254" t="n">
        <v>0</v>
      </c>
      <c r="L3254">
        <f>I3254*J3254*(1-K3254)</f>
        <v/>
      </c>
      <c r="M3254">
        <f>VLOOKUP(F3254,Products!A:D,4,FALSE)*I3254</f>
        <v/>
      </c>
      <c r="N3254">
        <f>L3254-M3254</f>
        <v/>
      </c>
    </row>
    <row r="3255">
      <c r="A3255" t="inlineStr">
        <is>
          <t>T1003253</t>
        </is>
      </c>
      <c r="B3255" t="inlineStr">
        <is>
          <t>2024-07-30</t>
        </is>
      </c>
      <c r="C3255" t="inlineStr">
        <is>
          <t>S022</t>
        </is>
      </c>
      <c r="D3255" t="inlineStr">
        <is>
          <t>Store_022</t>
        </is>
      </c>
      <c r="E3255" t="inlineStr">
        <is>
          <t>East</t>
        </is>
      </c>
      <c r="F3255" t="inlineStr">
        <is>
          <t>P0018</t>
        </is>
      </c>
      <c r="G3255" t="inlineStr">
        <is>
          <t>Prod_0018</t>
        </is>
      </c>
      <c r="H3255" t="inlineStr">
        <is>
          <t>Food</t>
        </is>
      </c>
      <c r="I3255" t="n">
        <v>3</v>
      </c>
      <c r="J3255" t="n">
        <v>948.63</v>
      </c>
      <c r="K3255" t="n">
        <v>0</v>
      </c>
      <c r="L3255">
        <f>I3255*J3255*(1-K3255)</f>
        <v/>
      </c>
      <c r="M3255">
        <f>VLOOKUP(F3255,Products!A:D,4,FALSE)*I3255</f>
        <v/>
      </c>
      <c r="N3255">
        <f>L3255-M3255</f>
        <v/>
      </c>
    </row>
    <row r="3256">
      <c r="A3256" t="inlineStr">
        <is>
          <t>T1003254</t>
        </is>
      </c>
      <c r="B3256" t="inlineStr">
        <is>
          <t>2025-05-28</t>
        </is>
      </c>
      <c r="C3256" t="inlineStr">
        <is>
          <t>S036</t>
        </is>
      </c>
      <c r="D3256" t="inlineStr">
        <is>
          <t>Store_036</t>
        </is>
      </c>
      <c r="E3256" t="inlineStr">
        <is>
          <t>Central</t>
        </is>
      </c>
      <c r="F3256" t="inlineStr">
        <is>
          <t>P0176</t>
        </is>
      </c>
      <c r="G3256" t="inlineStr">
        <is>
          <t>Prod_0176</t>
        </is>
      </c>
      <c r="H3256" t="inlineStr">
        <is>
          <t>Food</t>
        </is>
      </c>
      <c r="I3256" t="n">
        <v>8</v>
      </c>
      <c r="J3256" t="n">
        <v>621.91</v>
      </c>
      <c r="K3256" t="n">
        <v>0</v>
      </c>
      <c r="L3256">
        <f>I3256*J3256*(1-K3256)</f>
        <v/>
      </c>
      <c r="M3256">
        <f>VLOOKUP(F3256,Products!A:D,4,FALSE)*I3256</f>
        <v/>
      </c>
      <c r="N3256">
        <f>L3256-M3256</f>
        <v/>
      </c>
    </row>
    <row r="3257">
      <c r="A3257" t="inlineStr">
        <is>
          <t>T1003255</t>
        </is>
      </c>
      <c r="B3257" t="inlineStr">
        <is>
          <t>2023-02-11</t>
        </is>
      </c>
      <c r="C3257" t="inlineStr">
        <is>
          <t>S001</t>
        </is>
      </c>
      <c r="D3257" t="inlineStr">
        <is>
          <t>Store_001</t>
        </is>
      </c>
      <c r="E3257" t="inlineStr">
        <is>
          <t>West</t>
        </is>
      </c>
      <c r="F3257" t="inlineStr">
        <is>
          <t>P0194</t>
        </is>
      </c>
      <c r="G3257" t="inlineStr">
        <is>
          <t>Prod_0194</t>
        </is>
      </c>
      <c r="H3257" t="inlineStr">
        <is>
          <t>Food</t>
        </is>
      </c>
      <c r="I3257" t="n">
        <v>5</v>
      </c>
      <c r="J3257" t="n">
        <v>594.89</v>
      </c>
      <c r="K3257" t="n">
        <v>0</v>
      </c>
      <c r="L3257">
        <f>I3257*J3257*(1-K3257)</f>
        <v/>
      </c>
      <c r="M3257">
        <f>VLOOKUP(F3257,Products!A:D,4,FALSE)*I3257</f>
        <v/>
      </c>
      <c r="N3257">
        <f>L3257-M3257</f>
        <v/>
      </c>
    </row>
    <row r="3258">
      <c r="A3258" t="inlineStr">
        <is>
          <t>T1003256</t>
        </is>
      </c>
      <c r="B3258" t="inlineStr">
        <is>
          <t>2024-01-20</t>
        </is>
      </c>
      <c r="C3258" t="inlineStr">
        <is>
          <t>S030</t>
        </is>
      </c>
      <c r="D3258" t="inlineStr">
        <is>
          <t>Store_030</t>
        </is>
      </c>
      <c r="E3258" t="inlineStr">
        <is>
          <t>North</t>
        </is>
      </c>
      <c r="F3258" t="inlineStr">
        <is>
          <t>P0125</t>
        </is>
      </c>
      <c r="G3258" t="inlineStr">
        <is>
          <t>Prod_0125</t>
        </is>
      </c>
      <c r="H3258" t="inlineStr">
        <is>
          <t>Toys</t>
        </is>
      </c>
      <c r="I3258" t="n">
        <v>2</v>
      </c>
      <c r="J3258" t="n">
        <v>225.33</v>
      </c>
      <c r="K3258" t="n">
        <v>0.05</v>
      </c>
      <c r="L3258">
        <f>I3258*J3258*(1-K3258)</f>
        <v/>
      </c>
      <c r="M3258">
        <f>VLOOKUP(F3258,Products!A:D,4,FALSE)*I3258</f>
        <v/>
      </c>
      <c r="N3258">
        <f>L3258-M3258</f>
        <v/>
      </c>
    </row>
    <row r="3259">
      <c r="A3259" t="inlineStr">
        <is>
          <t>T1003257</t>
        </is>
      </c>
      <c r="B3259" t="inlineStr">
        <is>
          <t>2025-02-25</t>
        </is>
      </c>
      <c r="C3259" t="inlineStr">
        <is>
          <t>S032</t>
        </is>
      </c>
      <c r="D3259" t="inlineStr">
        <is>
          <t>Store_032</t>
        </is>
      </c>
      <c r="E3259" t="inlineStr">
        <is>
          <t>Central</t>
        </is>
      </c>
      <c r="F3259" t="inlineStr">
        <is>
          <t>P0172</t>
        </is>
      </c>
      <c r="G3259" t="inlineStr">
        <is>
          <t>Prod_0172</t>
        </is>
      </c>
      <c r="H3259" t="inlineStr">
        <is>
          <t>Beverages</t>
        </is>
      </c>
      <c r="I3259" t="n">
        <v>3</v>
      </c>
      <c r="J3259" t="n">
        <v>961.77</v>
      </c>
      <c r="K3259" t="n">
        <v>0.1</v>
      </c>
      <c r="L3259">
        <f>I3259*J3259*(1-K3259)</f>
        <v/>
      </c>
      <c r="M3259">
        <f>VLOOKUP(F3259,Products!A:D,4,FALSE)*I3259</f>
        <v/>
      </c>
      <c r="N3259">
        <f>L3259-M3259</f>
        <v/>
      </c>
    </row>
    <row r="3260">
      <c r="A3260" t="inlineStr">
        <is>
          <t>T1003258</t>
        </is>
      </c>
      <c r="B3260" t="inlineStr">
        <is>
          <t>2024-07-27</t>
        </is>
      </c>
      <c r="C3260" t="inlineStr">
        <is>
          <t>S044</t>
        </is>
      </c>
      <c r="D3260" t="inlineStr">
        <is>
          <t>Store_044</t>
        </is>
      </c>
      <c r="E3260" t="inlineStr">
        <is>
          <t>North</t>
        </is>
      </c>
      <c r="F3260" t="inlineStr">
        <is>
          <t>P0006</t>
        </is>
      </c>
      <c r="G3260" t="inlineStr">
        <is>
          <t>Prod_0006</t>
        </is>
      </c>
      <c r="H3260" t="inlineStr">
        <is>
          <t>Food</t>
        </is>
      </c>
      <c r="I3260" t="n">
        <v>4</v>
      </c>
      <c r="J3260" t="n">
        <v>922.09</v>
      </c>
      <c r="K3260" t="n">
        <v>0</v>
      </c>
      <c r="L3260">
        <f>I3260*J3260*(1-K3260)</f>
        <v/>
      </c>
      <c r="M3260">
        <f>VLOOKUP(F3260,Products!A:D,4,FALSE)*I3260</f>
        <v/>
      </c>
      <c r="N3260">
        <f>L3260-M3260</f>
        <v/>
      </c>
    </row>
    <row r="3261">
      <c r="A3261" t="inlineStr">
        <is>
          <t>T1003259</t>
        </is>
      </c>
      <c r="B3261" t="inlineStr">
        <is>
          <t>2025-05-19</t>
        </is>
      </c>
      <c r="C3261" t="inlineStr">
        <is>
          <t>S050</t>
        </is>
      </c>
      <c r="D3261" t="inlineStr">
        <is>
          <t>Store_050</t>
        </is>
      </c>
      <c r="E3261" t="inlineStr">
        <is>
          <t>South</t>
        </is>
      </c>
      <c r="F3261" t="inlineStr">
        <is>
          <t>P0062</t>
        </is>
      </c>
      <c r="G3261" t="inlineStr">
        <is>
          <t>Prod_0062</t>
        </is>
      </c>
      <c r="H3261" t="inlineStr">
        <is>
          <t>Beverages</t>
        </is>
      </c>
      <c r="I3261" t="n">
        <v>8</v>
      </c>
      <c r="J3261" t="n">
        <v>483.52</v>
      </c>
      <c r="K3261" t="n">
        <v>0.05</v>
      </c>
      <c r="L3261">
        <f>I3261*J3261*(1-K3261)</f>
        <v/>
      </c>
      <c r="M3261">
        <f>VLOOKUP(F3261,Products!A:D,4,FALSE)*I3261</f>
        <v/>
      </c>
      <c r="N3261">
        <f>L3261-M3261</f>
        <v/>
      </c>
    </row>
    <row r="3262">
      <c r="A3262" t="inlineStr">
        <is>
          <t>T1003260</t>
        </is>
      </c>
      <c r="B3262" t="inlineStr">
        <is>
          <t>2024-08-07</t>
        </is>
      </c>
      <c r="C3262" t="inlineStr">
        <is>
          <t>S029</t>
        </is>
      </c>
      <c r="D3262" t="inlineStr">
        <is>
          <t>Store_029</t>
        </is>
      </c>
      <c r="E3262" t="inlineStr">
        <is>
          <t>South</t>
        </is>
      </c>
      <c r="F3262" t="inlineStr">
        <is>
          <t>P0018</t>
        </is>
      </c>
      <c r="G3262" t="inlineStr">
        <is>
          <t>Prod_0018</t>
        </is>
      </c>
      <c r="H3262" t="inlineStr">
        <is>
          <t>Food</t>
        </is>
      </c>
      <c r="I3262" t="n">
        <v>5</v>
      </c>
      <c r="J3262" t="n">
        <v>712.96</v>
      </c>
      <c r="K3262" t="n">
        <v>0.1</v>
      </c>
      <c r="L3262">
        <f>I3262*J3262*(1-K3262)</f>
        <v/>
      </c>
      <c r="M3262">
        <f>VLOOKUP(F3262,Products!A:D,4,FALSE)*I3262</f>
        <v/>
      </c>
      <c r="N3262">
        <f>L3262-M3262</f>
        <v/>
      </c>
    </row>
    <row r="3263">
      <c r="A3263" t="inlineStr">
        <is>
          <t>T1003261</t>
        </is>
      </c>
      <c r="B3263" t="inlineStr">
        <is>
          <t>2024-09-10</t>
        </is>
      </c>
      <c r="C3263" t="inlineStr">
        <is>
          <t>S038</t>
        </is>
      </c>
      <c r="D3263" t="inlineStr">
        <is>
          <t>Store_038</t>
        </is>
      </c>
      <c r="E3263" t="inlineStr">
        <is>
          <t>East</t>
        </is>
      </c>
      <c r="F3263" t="inlineStr">
        <is>
          <t>P0165</t>
        </is>
      </c>
      <c r="G3263" t="inlineStr">
        <is>
          <t>Prod_0165</t>
        </is>
      </c>
      <c r="H3263" t="inlineStr">
        <is>
          <t>Clothing</t>
        </is>
      </c>
      <c r="I3263" t="n">
        <v>8</v>
      </c>
      <c r="J3263" t="n">
        <v>582.0599999999999</v>
      </c>
      <c r="K3263" t="n">
        <v>0.1</v>
      </c>
      <c r="L3263">
        <f>I3263*J3263*(1-K3263)</f>
        <v/>
      </c>
      <c r="M3263">
        <f>VLOOKUP(F3263,Products!A:D,4,FALSE)*I3263</f>
        <v/>
      </c>
      <c r="N3263">
        <f>L3263-M3263</f>
        <v/>
      </c>
    </row>
    <row r="3264">
      <c r="A3264" t="inlineStr">
        <is>
          <t>T1003262</t>
        </is>
      </c>
      <c r="B3264" t="inlineStr">
        <is>
          <t>2024-04-16</t>
        </is>
      </c>
      <c r="C3264" t="inlineStr">
        <is>
          <t>S027</t>
        </is>
      </c>
      <c r="D3264" t="inlineStr">
        <is>
          <t>Store_027</t>
        </is>
      </c>
      <c r="E3264" t="inlineStr">
        <is>
          <t>South</t>
        </is>
      </c>
      <c r="F3264" t="inlineStr">
        <is>
          <t>P0143</t>
        </is>
      </c>
      <c r="G3264" t="inlineStr">
        <is>
          <t>Prod_0143</t>
        </is>
      </c>
      <c r="H3264" t="inlineStr">
        <is>
          <t>Electronics</t>
        </is>
      </c>
      <c r="I3264" t="n">
        <v>9</v>
      </c>
      <c r="J3264" t="n">
        <v>345.57</v>
      </c>
      <c r="K3264" t="n">
        <v>0.05</v>
      </c>
      <c r="L3264">
        <f>I3264*J3264*(1-K3264)</f>
        <v/>
      </c>
      <c r="M3264">
        <f>VLOOKUP(F3264,Products!A:D,4,FALSE)*I3264</f>
        <v/>
      </c>
      <c r="N3264">
        <f>L3264-M3264</f>
        <v/>
      </c>
    </row>
    <row r="3265">
      <c r="A3265" t="inlineStr">
        <is>
          <t>T1003263</t>
        </is>
      </c>
      <c r="B3265" t="inlineStr">
        <is>
          <t>2023-06-03</t>
        </is>
      </c>
      <c r="C3265" t="inlineStr">
        <is>
          <t>S038</t>
        </is>
      </c>
      <c r="D3265" t="inlineStr">
        <is>
          <t>Store_038</t>
        </is>
      </c>
      <c r="E3265" t="inlineStr">
        <is>
          <t>East</t>
        </is>
      </c>
      <c r="F3265" t="inlineStr">
        <is>
          <t>P0050</t>
        </is>
      </c>
      <c r="G3265" t="inlineStr">
        <is>
          <t>Prod_0050</t>
        </is>
      </c>
      <c r="H3265" t="inlineStr">
        <is>
          <t>Household</t>
        </is>
      </c>
      <c r="I3265" t="n">
        <v>8</v>
      </c>
      <c r="J3265" t="n">
        <v>714.8200000000001</v>
      </c>
      <c r="K3265" t="n">
        <v>0</v>
      </c>
      <c r="L3265">
        <f>I3265*J3265*(1-K3265)</f>
        <v/>
      </c>
      <c r="M3265">
        <f>VLOOKUP(F3265,Products!A:D,4,FALSE)*I3265</f>
        <v/>
      </c>
      <c r="N3265">
        <f>L3265-M3265</f>
        <v/>
      </c>
    </row>
    <row r="3266">
      <c r="A3266" t="inlineStr">
        <is>
          <t>T1003264</t>
        </is>
      </c>
      <c r="B3266" t="inlineStr">
        <is>
          <t>2025-06-17</t>
        </is>
      </c>
      <c r="C3266" t="inlineStr">
        <is>
          <t>S026</t>
        </is>
      </c>
      <c r="D3266" t="inlineStr">
        <is>
          <t>Store_026</t>
        </is>
      </c>
      <c r="E3266" t="inlineStr">
        <is>
          <t>North</t>
        </is>
      </c>
      <c r="F3266" t="inlineStr">
        <is>
          <t>P0173</t>
        </is>
      </c>
      <c r="G3266" t="inlineStr">
        <is>
          <t>Prod_0173</t>
        </is>
      </c>
      <c r="H3266" t="inlineStr">
        <is>
          <t>Toys</t>
        </is>
      </c>
      <c r="I3266" t="n">
        <v>5</v>
      </c>
      <c r="J3266" t="n">
        <v>786.4</v>
      </c>
      <c r="K3266" t="n">
        <v>0</v>
      </c>
      <c r="L3266">
        <f>I3266*J3266*(1-K3266)</f>
        <v/>
      </c>
      <c r="M3266">
        <f>VLOOKUP(F3266,Products!A:D,4,FALSE)*I3266</f>
        <v/>
      </c>
      <c r="N3266">
        <f>L3266-M3266</f>
        <v/>
      </c>
    </row>
    <row r="3267">
      <c r="A3267" t="inlineStr">
        <is>
          <t>T1003265</t>
        </is>
      </c>
      <c r="B3267" t="inlineStr">
        <is>
          <t>2024-01-12</t>
        </is>
      </c>
      <c r="C3267" t="inlineStr">
        <is>
          <t>S045</t>
        </is>
      </c>
      <c r="D3267" t="inlineStr">
        <is>
          <t>Store_045</t>
        </is>
      </c>
      <c r="E3267" t="inlineStr">
        <is>
          <t>East</t>
        </is>
      </c>
      <c r="F3267" t="inlineStr">
        <is>
          <t>P0028</t>
        </is>
      </c>
      <c r="G3267" t="inlineStr">
        <is>
          <t>Prod_0028</t>
        </is>
      </c>
      <c r="H3267" t="inlineStr">
        <is>
          <t>Food</t>
        </is>
      </c>
      <c r="I3267" t="n">
        <v>8</v>
      </c>
      <c r="J3267" t="n">
        <v>559.74</v>
      </c>
      <c r="K3267" t="n">
        <v>0</v>
      </c>
      <c r="L3267">
        <f>I3267*J3267*(1-K3267)</f>
        <v/>
      </c>
      <c r="M3267">
        <f>VLOOKUP(F3267,Products!A:D,4,FALSE)*I3267</f>
        <v/>
      </c>
      <c r="N3267">
        <f>L3267-M3267</f>
        <v/>
      </c>
    </row>
    <row r="3268">
      <c r="A3268" t="inlineStr">
        <is>
          <t>T1003266</t>
        </is>
      </c>
      <c r="B3268" t="inlineStr">
        <is>
          <t>2023-07-23</t>
        </is>
      </c>
      <c r="C3268" t="inlineStr">
        <is>
          <t>S015</t>
        </is>
      </c>
      <c r="D3268" t="inlineStr">
        <is>
          <t>Store_015</t>
        </is>
      </c>
      <c r="E3268" t="inlineStr">
        <is>
          <t>North</t>
        </is>
      </c>
      <c r="F3268" t="inlineStr">
        <is>
          <t>P0143</t>
        </is>
      </c>
      <c r="G3268" t="inlineStr">
        <is>
          <t>Prod_0143</t>
        </is>
      </c>
      <c r="H3268" t="inlineStr">
        <is>
          <t>Electronics</t>
        </is>
      </c>
      <c r="I3268" t="n">
        <v>2</v>
      </c>
      <c r="J3268" t="n">
        <v>392.72</v>
      </c>
      <c r="K3268" t="n">
        <v>0.2</v>
      </c>
      <c r="L3268">
        <f>I3268*J3268*(1-K3268)</f>
        <v/>
      </c>
      <c r="M3268">
        <f>VLOOKUP(F3268,Products!A:D,4,FALSE)*I3268</f>
        <v/>
      </c>
      <c r="N3268">
        <f>L3268-M3268</f>
        <v/>
      </c>
    </row>
    <row r="3269">
      <c r="A3269" t="inlineStr">
        <is>
          <t>T1003267</t>
        </is>
      </c>
      <c r="B3269" t="inlineStr">
        <is>
          <t>2025-07-13</t>
        </is>
      </c>
      <c r="C3269" t="inlineStr">
        <is>
          <t>S036</t>
        </is>
      </c>
      <c r="D3269" t="inlineStr">
        <is>
          <t>Store_036</t>
        </is>
      </c>
      <c r="E3269" t="inlineStr">
        <is>
          <t>Central</t>
        </is>
      </c>
      <c r="F3269" t="inlineStr">
        <is>
          <t>P0193</t>
        </is>
      </c>
      <c r="G3269" t="inlineStr">
        <is>
          <t>Prod_0193</t>
        </is>
      </c>
      <c r="H3269" t="inlineStr">
        <is>
          <t>Food</t>
        </is>
      </c>
      <c r="I3269" t="n">
        <v>3</v>
      </c>
      <c r="J3269" t="n">
        <v>510.97</v>
      </c>
      <c r="K3269" t="n">
        <v>0</v>
      </c>
      <c r="L3269">
        <f>I3269*J3269*(1-K3269)</f>
        <v/>
      </c>
      <c r="M3269">
        <f>VLOOKUP(F3269,Products!A:D,4,FALSE)*I3269</f>
        <v/>
      </c>
      <c r="N3269">
        <f>L3269-M3269</f>
        <v/>
      </c>
    </row>
    <row r="3270">
      <c r="A3270" t="inlineStr">
        <is>
          <t>T1003268</t>
        </is>
      </c>
      <c r="B3270" t="inlineStr">
        <is>
          <t>2024-12-16</t>
        </is>
      </c>
      <c r="C3270" t="inlineStr">
        <is>
          <t>S031</t>
        </is>
      </c>
      <c r="D3270" t="inlineStr">
        <is>
          <t>Store_031</t>
        </is>
      </c>
      <c r="E3270" t="inlineStr">
        <is>
          <t>Central</t>
        </is>
      </c>
      <c r="F3270" t="inlineStr">
        <is>
          <t>P0086</t>
        </is>
      </c>
      <c r="G3270" t="inlineStr">
        <is>
          <t>Prod_0086</t>
        </is>
      </c>
      <c r="H3270" t="inlineStr">
        <is>
          <t>Stationery</t>
        </is>
      </c>
      <c r="I3270" t="n">
        <v>4</v>
      </c>
      <c r="J3270" t="n">
        <v>930.9400000000001</v>
      </c>
      <c r="K3270" t="n">
        <v>0</v>
      </c>
      <c r="L3270">
        <f>I3270*J3270*(1-K3270)</f>
        <v/>
      </c>
      <c r="M3270">
        <f>VLOOKUP(F3270,Products!A:D,4,FALSE)*I3270</f>
        <v/>
      </c>
      <c r="N3270">
        <f>L3270-M3270</f>
        <v/>
      </c>
    </row>
    <row r="3271">
      <c r="A3271" t="inlineStr">
        <is>
          <t>T1003269</t>
        </is>
      </c>
      <c r="B3271" t="inlineStr">
        <is>
          <t>2023-12-15</t>
        </is>
      </c>
      <c r="C3271" t="inlineStr">
        <is>
          <t>S015</t>
        </is>
      </c>
      <c r="D3271" t="inlineStr">
        <is>
          <t>Store_015</t>
        </is>
      </c>
      <c r="E3271" t="inlineStr">
        <is>
          <t>North</t>
        </is>
      </c>
      <c r="F3271" t="inlineStr">
        <is>
          <t>P0191</t>
        </is>
      </c>
      <c r="G3271" t="inlineStr">
        <is>
          <t>Prod_0191</t>
        </is>
      </c>
      <c r="H3271" t="inlineStr">
        <is>
          <t>Food</t>
        </is>
      </c>
      <c r="I3271" t="n">
        <v>1</v>
      </c>
      <c r="J3271" t="n">
        <v>394.95</v>
      </c>
      <c r="K3271" t="n">
        <v>0.1</v>
      </c>
      <c r="L3271">
        <f>I3271*J3271*(1-K3271)</f>
        <v/>
      </c>
      <c r="M3271">
        <f>VLOOKUP(F3271,Products!A:D,4,FALSE)*I3271</f>
        <v/>
      </c>
      <c r="N3271">
        <f>L3271-M3271</f>
        <v/>
      </c>
    </row>
    <row r="3272">
      <c r="A3272" t="inlineStr">
        <is>
          <t>T1003270</t>
        </is>
      </c>
      <c r="B3272" t="inlineStr">
        <is>
          <t>2023-11-23</t>
        </is>
      </c>
      <c r="C3272" t="inlineStr">
        <is>
          <t>S014</t>
        </is>
      </c>
      <c r="D3272" t="inlineStr">
        <is>
          <t>Store_014</t>
        </is>
      </c>
      <c r="E3272" t="inlineStr">
        <is>
          <t>West</t>
        </is>
      </c>
      <c r="F3272" t="inlineStr">
        <is>
          <t>P0178</t>
        </is>
      </c>
      <c r="G3272" t="inlineStr">
        <is>
          <t>Prod_0178</t>
        </is>
      </c>
      <c r="H3272" t="inlineStr">
        <is>
          <t>Beverages</t>
        </is>
      </c>
      <c r="I3272" t="n">
        <v>6</v>
      </c>
      <c r="J3272" t="n">
        <v>806.27</v>
      </c>
      <c r="K3272" t="n">
        <v>0.1</v>
      </c>
      <c r="L3272">
        <f>I3272*J3272*(1-K3272)</f>
        <v/>
      </c>
      <c r="M3272">
        <f>VLOOKUP(F3272,Products!A:D,4,FALSE)*I3272</f>
        <v/>
      </c>
      <c r="N3272">
        <f>L3272-M3272</f>
        <v/>
      </c>
    </row>
    <row r="3273">
      <c r="A3273" t="inlineStr">
        <is>
          <t>T1003271</t>
        </is>
      </c>
      <c r="B3273" t="inlineStr">
        <is>
          <t>2024-02-23</t>
        </is>
      </c>
      <c r="C3273" t="inlineStr">
        <is>
          <t>S043</t>
        </is>
      </c>
      <c r="D3273" t="inlineStr">
        <is>
          <t>Store_043</t>
        </is>
      </c>
      <c r="E3273" t="inlineStr">
        <is>
          <t>East</t>
        </is>
      </c>
      <c r="F3273" t="inlineStr">
        <is>
          <t>P0098</t>
        </is>
      </c>
      <c r="G3273" t="inlineStr">
        <is>
          <t>Prod_0098</t>
        </is>
      </c>
      <c r="H3273" t="inlineStr">
        <is>
          <t>Clothing</t>
        </is>
      </c>
      <c r="I3273" t="n">
        <v>9</v>
      </c>
      <c r="J3273" t="n">
        <v>492.46</v>
      </c>
      <c r="K3273" t="n">
        <v>0</v>
      </c>
      <c r="L3273">
        <f>I3273*J3273*(1-K3273)</f>
        <v/>
      </c>
      <c r="M3273">
        <f>VLOOKUP(F3273,Products!A:D,4,FALSE)*I3273</f>
        <v/>
      </c>
      <c r="N3273">
        <f>L3273-M3273</f>
        <v/>
      </c>
    </row>
    <row r="3274">
      <c r="A3274" t="inlineStr">
        <is>
          <t>T1003272</t>
        </is>
      </c>
      <c r="B3274" t="inlineStr">
        <is>
          <t>2023-09-19</t>
        </is>
      </c>
      <c r="C3274" t="inlineStr">
        <is>
          <t>S040</t>
        </is>
      </c>
      <c r="D3274" t="inlineStr">
        <is>
          <t>Store_040</t>
        </is>
      </c>
      <c r="E3274" t="inlineStr">
        <is>
          <t>Central</t>
        </is>
      </c>
      <c r="F3274" t="inlineStr">
        <is>
          <t>P0041</t>
        </is>
      </c>
      <c r="G3274" t="inlineStr">
        <is>
          <t>Prod_0041</t>
        </is>
      </c>
      <c r="H3274" t="inlineStr">
        <is>
          <t>Stationery</t>
        </is>
      </c>
      <c r="I3274" t="n">
        <v>9</v>
      </c>
      <c r="J3274" t="n">
        <v>354.28</v>
      </c>
      <c r="K3274" t="n">
        <v>0</v>
      </c>
      <c r="L3274">
        <f>I3274*J3274*(1-K3274)</f>
        <v/>
      </c>
      <c r="M3274">
        <f>VLOOKUP(F3274,Products!A:D,4,FALSE)*I3274</f>
        <v/>
      </c>
      <c r="N3274">
        <f>L3274-M3274</f>
        <v/>
      </c>
    </row>
    <row r="3275">
      <c r="A3275" t="inlineStr">
        <is>
          <t>T1003273</t>
        </is>
      </c>
      <c r="B3275" t="inlineStr">
        <is>
          <t>2024-05-20</t>
        </is>
      </c>
      <c r="C3275" t="inlineStr">
        <is>
          <t>S038</t>
        </is>
      </c>
      <c r="D3275" t="inlineStr">
        <is>
          <t>Store_038</t>
        </is>
      </c>
      <c r="E3275" t="inlineStr">
        <is>
          <t>East</t>
        </is>
      </c>
      <c r="F3275" t="inlineStr">
        <is>
          <t>P0182</t>
        </is>
      </c>
      <c r="G3275" t="inlineStr">
        <is>
          <t>Prod_0182</t>
        </is>
      </c>
      <c r="H3275" t="inlineStr">
        <is>
          <t>Electronics</t>
        </is>
      </c>
      <c r="I3275" t="n">
        <v>3</v>
      </c>
      <c r="J3275" t="n">
        <v>841.54</v>
      </c>
      <c r="K3275" t="n">
        <v>0</v>
      </c>
      <c r="L3275">
        <f>I3275*J3275*(1-K3275)</f>
        <v/>
      </c>
      <c r="M3275">
        <f>VLOOKUP(F3275,Products!A:D,4,FALSE)*I3275</f>
        <v/>
      </c>
      <c r="N3275">
        <f>L3275-M3275</f>
        <v/>
      </c>
    </row>
    <row r="3276">
      <c r="A3276" t="inlineStr">
        <is>
          <t>T1003274</t>
        </is>
      </c>
      <c r="B3276" t="inlineStr">
        <is>
          <t>2023-05-12</t>
        </is>
      </c>
      <c r="C3276" t="inlineStr">
        <is>
          <t>S024</t>
        </is>
      </c>
      <c r="D3276" t="inlineStr">
        <is>
          <t>Store_024</t>
        </is>
      </c>
      <c r="E3276" t="inlineStr">
        <is>
          <t>South</t>
        </is>
      </c>
      <c r="F3276" t="inlineStr">
        <is>
          <t>P0031</t>
        </is>
      </c>
      <c r="G3276" t="inlineStr">
        <is>
          <t>Prod_0031</t>
        </is>
      </c>
      <c r="H3276" t="inlineStr">
        <is>
          <t>Food</t>
        </is>
      </c>
      <c r="I3276" t="n">
        <v>9</v>
      </c>
      <c r="J3276" t="n">
        <v>222.78</v>
      </c>
      <c r="K3276" t="n">
        <v>0</v>
      </c>
      <c r="L3276">
        <f>I3276*J3276*(1-K3276)</f>
        <v/>
      </c>
      <c r="M3276">
        <f>VLOOKUP(F3276,Products!A:D,4,FALSE)*I3276</f>
        <v/>
      </c>
      <c r="N3276">
        <f>L3276-M3276</f>
        <v/>
      </c>
    </row>
    <row r="3277">
      <c r="A3277" t="inlineStr">
        <is>
          <t>T1003275</t>
        </is>
      </c>
      <c r="B3277" t="inlineStr">
        <is>
          <t>2024-01-25</t>
        </is>
      </c>
      <c r="C3277" t="inlineStr">
        <is>
          <t>S029</t>
        </is>
      </c>
      <c r="D3277" t="inlineStr">
        <is>
          <t>Store_029</t>
        </is>
      </c>
      <c r="E3277" t="inlineStr">
        <is>
          <t>South</t>
        </is>
      </c>
      <c r="F3277" t="inlineStr">
        <is>
          <t>P0034</t>
        </is>
      </c>
      <c r="G3277" t="inlineStr">
        <is>
          <t>Prod_0034</t>
        </is>
      </c>
      <c r="H3277" t="inlineStr">
        <is>
          <t>Toys</t>
        </is>
      </c>
      <c r="I3277" t="n">
        <v>3</v>
      </c>
      <c r="J3277" t="n">
        <v>680.51</v>
      </c>
      <c r="K3277" t="n">
        <v>0.05</v>
      </c>
      <c r="L3277">
        <f>I3277*J3277*(1-K3277)</f>
        <v/>
      </c>
      <c r="M3277">
        <f>VLOOKUP(F3277,Products!A:D,4,FALSE)*I3277</f>
        <v/>
      </c>
      <c r="N3277">
        <f>L3277-M3277</f>
        <v/>
      </c>
    </row>
    <row r="3278">
      <c r="A3278" t="inlineStr">
        <is>
          <t>T1003276</t>
        </is>
      </c>
      <c r="B3278" t="inlineStr">
        <is>
          <t>2024-01-31</t>
        </is>
      </c>
      <c r="C3278" t="inlineStr">
        <is>
          <t>S007</t>
        </is>
      </c>
      <c r="D3278" t="inlineStr">
        <is>
          <t>Store_007</t>
        </is>
      </c>
      <c r="E3278" t="inlineStr">
        <is>
          <t>East</t>
        </is>
      </c>
      <c r="F3278" t="inlineStr">
        <is>
          <t>P0017</t>
        </is>
      </c>
      <c r="G3278" t="inlineStr">
        <is>
          <t>Prod_0017</t>
        </is>
      </c>
      <c r="H3278" t="inlineStr">
        <is>
          <t>Food</t>
        </is>
      </c>
      <c r="I3278" t="n">
        <v>8</v>
      </c>
      <c r="J3278" t="n">
        <v>689.47</v>
      </c>
      <c r="K3278" t="n">
        <v>0</v>
      </c>
      <c r="L3278">
        <f>I3278*J3278*(1-K3278)</f>
        <v/>
      </c>
      <c r="M3278">
        <f>VLOOKUP(F3278,Products!A:D,4,FALSE)*I3278</f>
        <v/>
      </c>
      <c r="N3278">
        <f>L3278-M3278</f>
        <v/>
      </c>
    </row>
    <row r="3279">
      <c r="A3279" t="inlineStr">
        <is>
          <t>T1003277</t>
        </is>
      </c>
      <c r="B3279" t="inlineStr">
        <is>
          <t>2024-08-06</t>
        </is>
      </c>
      <c r="C3279" t="inlineStr">
        <is>
          <t>S017</t>
        </is>
      </c>
      <c r="D3279" t="inlineStr">
        <is>
          <t>Store_017</t>
        </is>
      </c>
      <c r="E3279" t="inlineStr">
        <is>
          <t>South</t>
        </is>
      </c>
      <c r="F3279" t="inlineStr">
        <is>
          <t>P0092</t>
        </is>
      </c>
      <c r="G3279" t="inlineStr">
        <is>
          <t>Prod_0092</t>
        </is>
      </c>
      <c r="H3279" t="inlineStr">
        <is>
          <t>Household</t>
        </is>
      </c>
      <c r="I3279" t="n">
        <v>5</v>
      </c>
      <c r="J3279" t="n">
        <v>276.71</v>
      </c>
      <c r="K3279" t="n">
        <v>0.15</v>
      </c>
      <c r="L3279">
        <f>I3279*J3279*(1-K3279)</f>
        <v/>
      </c>
      <c r="M3279">
        <f>VLOOKUP(F3279,Products!A:D,4,FALSE)*I3279</f>
        <v/>
      </c>
      <c r="N3279">
        <f>L3279-M3279</f>
        <v/>
      </c>
    </row>
    <row r="3280">
      <c r="A3280" t="inlineStr">
        <is>
          <t>T1003278</t>
        </is>
      </c>
      <c r="B3280" t="inlineStr">
        <is>
          <t>2024-11-09</t>
        </is>
      </c>
      <c r="C3280" t="inlineStr">
        <is>
          <t>S033</t>
        </is>
      </c>
      <c r="D3280" t="inlineStr">
        <is>
          <t>Store_033</t>
        </is>
      </c>
      <c r="E3280" t="inlineStr">
        <is>
          <t>North</t>
        </is>
      </c>
      <c r="F3280" t="inlineStr">
        <is>
          <t>P0037</t>
        </is>
      </c>
      <c r="G3280" t="inlineStr">
        <is>
          <t>Prod_0037</t>
        </is>
      </c>
      <c r="H3280" t="inlineStr">
        <is>
          <t>Stationery</t>
        </is>
      </c>
      <c r="I3280" t="n">
        <v>4</v>
      </c>
      <c r="J3280" t="n">
        <v>453.21</v>
      </c>
      <c r="K3280" t="n">
        <v>0</v>
      </c>
      <c r="L3280">
        <f>I3280*J3280*(1-K3280)</f>
        <v/>
      </c>
      <c r="M3280">
        <f>VLOOKUP(F3280,Products!A:D,4,FALSE)*I3280</f>
        <v/>
      </c>
      <c r="N3280">
        <f>L3280-M3280</f>
        <v/>
      </c>
    </row>
    <row r="3281">
      <c r="A3281" t="inlineStr">
        <is>
          <t>T1003279</t>
        </is>
      </c>
      <c r="B3281" t="inlineStr">
        <is>
          <t>2023-11-22</t>
        </is>
      </c>
      <c r="C3281" t="inlineStr">
        <is>
          <t>S006</t>
        </is>
      </c>
      <c r="D3281" t="inlineStr">
        <is>
          <t>Store_006</t>
        </is>
      </c>
      <c r="E3281" t="inlineStr">
        <is>
          <t>East</t>
        </is>
      </c>
      <c r="F3281" t="inlineStr">
        <is>
          <t>P0081</t>
        </is>
      </c>
      <c r="G3281" t="inlineStr">
        <is>
          <t>Prod_0081</t>
        </is>
      </c>
      <c r="H3281" t="inlineStr">
        <is>
          <t>Electronics</t>
        </is>
      </c>
      <c r="I3281" t="n">
        <v>5</v>
      </c>
      <c r="J3281" t="n">
        <v>315.73</v>
      </c>
      <c r="K3281" t="n">
        <v>0</v>
      </c>
      <c r="L3281">
        <f>I3281*J3281*(1-K3281)</f>
        <v/>
      </c>
      <c r="M3281">
        <f>VLOOKUP(F3281,Products!A:D,4,FALSE)*I3281</f>
        <v/>
      </c>
      <c r="N3281">
        <f>L3281-M3281</f>
        <v/>
      </c>
    </row>
    <row r="3282">
      <c r="A3282" t="inlineStr">
        <is>
          <t>T1003280</t>
        </is>
      </c>
      <c r="B3282" t="inlineStr">
        <is>
          <t>2024-01-09</t>
        </is>
      </c>
      <c r="C3282" t="inlineStr">
        <is>
          <t>S041</t>
        </is>
      </c>
      <c r="D3282" t="inlineStr">
        <is>
          <t>Store_041</t>
        </is>
      </c>
      <c r="E3282" t="inlineStr">
        <is>
          <t>East</t>
        </is>
      </c>
      <c r="F3282" t="inlineStr">
        <is>
          <t>P0002</t>
        </is>
      </c>
      <c r="G3282" t="inlineStr">
        <is>
          <t>Prod_0002</t>
        </is>
      </c>
      <c r="H3282" t="inlineStr">
        <is>
          <t>Food</t>
        </is>
      </c>
      <c r="I3282" t="n">
        <v>9</v>
      </c>
      <c r="J3282" t="n">
        <v>254.31</v>
      </c>
      <c r="K3282" t="n">
        <v>0</v>
      </c>
      <c r="L3282">
        <f>I3282*J3282*(1-K3282)</f>
        <v/>
      </c>
      <c r="M3282">
        <f>VLOOKUP(F3282,Products!A:D,4,FALSE)*I3282</f>
        <v/>
      </c>
      <c r="N3282">
        <f>L3282-M3282</f>
        <v/>
      </c>
    </row>
    <row r="3283">
      <c r="A3283" t="inlineStr">
        <is>
          <t>T1003281</t>
        </is>
      </c>
      <c r="B3283" t="inlineStr">
        <is>
          <t>2025-05-21</t>
        </is>
      </c>
      <c r="C3283" t="inlineStr">
        <is>
          <t>S049</t>
        </is>
      </c>
      <c r="D3283" t="inlineStr">
        <is>
          <t>Store_049</t>
        </is>
      </c>
      <c r="E3283" t="inlineStr">
        <is>
          <t>North</t>
        </is>
      </c>
      <c r="F3283" t="inlineStr">
        <is>
          <t>P0019</t>
        </is>
      </c>
      <c r="G3283" t="inlineStr">
        <is>
          <t>Prod_0019</t>
        </is>
      </c>
      <c r="H3283" t="inlineStr">
        <is>
          <t>Toys</t>
        </is>
      </c>
      <c r="I3283" t="n">
        <v>2</v>
      </c>
      <c r="J3283" t="n">
        <v>471.76</v>
      </c>
      <c r="K3283" t="n">
        <v>0.05</v>
      </c>
      <c r="L3283">
        <f>I3283*J3283*(1-K3283)</f>
        <v/>
      </c>
      <c r="M3283">
        <f>VLOOKUP(F3283,Products!A:D,4,FALSE)*I3283</f>
        <v/>
      </c>
      <c r="N3283">
        <f>L3283-M3283</f>
        <v/>
      </c>
    </row>
    <row r="3284">
      <c r="A3284" t="inlineStr">
        <is>
          <t>T1003282</t>
        </is>
      </c>
      <c r="B3284" t="inlineStr">
        <is>
          <t>2023-03-05</t>
        </is>
      </c>
      <c r="C3284" t="inlineStr">
        <is>
          <t>S005</t>
        </is>
      </c>
      <c r="D3284" t="inlineStr">
        <is>
          <t>Store_005</t>
        </is>
      </c>
      <c r="E3284" t="inlineStr">
        <is>
          <t>Central</t>
        </is>
      </c>
      <c r="F3284" t="inlineStr">
        <is>
          <t>P0161</t>
        </is>
      </c>
      <c r="G3284" t="inlineStr">
        <is>
          <t>Prod_0161</t>
        </is>
      </c>
      <c r="H3284" t="inlineStr">
        <is>
          <t>Household</t>
        </is>
      </c>
      <c r="I3284" t="n">
        <v>8</v>
      </c>
      <c r="J3284" t="n">
        <v>76.43000000000001</v>
      </c>
      <c r="K3284" t="n">
        <v>0.05</v>
      </c>
      <c r="L3284">
        <f>I3284*J3284*(1-K3284)</f>
        <v/>
      </c>
      <c r="M3284">
        <f>VLOOKUP(F3284,Products!A:D,4,FALSE)*I3284</f>
        <v/>
      </c>
      <c r="N3284">
        <f>L3284-M3284</f>
        <v/>
      </c>
    </row>
    <row r="3285">
      <c r="A3285" t="inlineStr">
        <is>
          <t>T1003283</t>
        </is>
      </c>
      <c r="B3285" t="inlineStr">
        <is>
          <t>2023-04-02</t>
        </is>
      </c>
      <c r="C3285" t="inlineStr">
        <is>
          <t>S043</t>
        </is>
      </c>
      <c r="D3285" t="inlineStr">
        <is>
          <t>Store_043</t>
        </is>
      </c>
      <c r="E3285" t="inlineStr">
        <is>
          <t>East</t>
        </is>
      </c>
      <c r="F3285" t="inlineStr">
        <is>
          <t>P0105</t>
        </is>
      </c>
      <c r="G3285" t="inlineStr">
        <is>
          <t>Prod_0105</t>
        </is>
      </c>
      <c r="H3285" t="inlineStr">
        <is>
          <t>Electronics</t>
        </is>
      </c>
      <c r="I3285" t="n">
        <v>9</v>
      </c>
      <c r="J3285" t="n">
        <v>612.9</v>
      </c>
      <c r="K3285" t="n">
        <v>0.05</v>
      </c>
      <c r="L3285">
        <f>I3285*J3285*(1-K3285)</f>
        <v/>
      </c>
      <c r="M3285">
        <f>VLOOKUP(F3285,Products!A:D,4,FALSE)*I3285</f>
        <v/>
      </c>
      <c r="N3285">
        <f>L3285-M3285</f>
        <v/>
      </c>
    </row>
    <row r="3286">
      <c r="A3286" t="inlineStr">
        <is>
          <t>T1003284</t>
        </is>
      </c>
      <c r="B3286" t="inlineStr">
        <is>
          <t>2025-08-31</t>
        </is>
      </c>
      <c r="C3286" t="inlineStr">
        <is>
          <t>S020</t>
        </is>
      </c>
      <c r="D3286" t="inlineStr">
        <is>
          <t>Store_020</t>
        </is>
      </c>
      <c r="E3286" t="inlineStr">
        <is>
          <t>West</t>
        </is>
      </c>
      <c r="F3286" t="inlineStr">
        <is>
          <t>P0143</t>
        </is>
      </c>
      <c r="G3286" t="inlineStr">
        <is>
          <t>Prod_0143</t>
        </is>
      </c>
      <c r="H3286" t="inlineStr">
        <is>
          <t>Electronics</t>
        </is>
      </c>
      <c r="I3286" t="n">
        <v>7</v>
      </c>
      <c r="J3286" t="n">
        <v>312.97</v>
      </c>
      <c r="K3286" t="n">
        <v>0.05</v>
      </c>
      <c r="L3286">
        <f>I3286*J3286*(1-K3286)</f>
        <v/>
      </c>
      <c r="M3286">
        <f>VLOOKUP(F3286,Products!A:D,4,FALSE)*I3286</f>
        <v/>
      </c>
      <c r="N3286">
        <f>L3286-M3286</f>
        <v/>
      </c>
    </row>
    <row r="3287">
      <c r="A3287" t="inlineStr">
        <is>
          <t>T1003285</t>
        </is>
      </c>
      <c r="B3287" t="inlineStr">
        <is>
          <t>2023-08-02</t>
        </is>
      </c>
      <c r="C3287" t="inlineStr">
        <is>
          <t>S038</t>
        </is>
      </c>
      <c r="D3287" t="inlineStr">
        <is>
          <t>Store_038</t>
        </is>
      </c>
      <c r="E3287" t="inlineStr">
        <is>
          <t>East</t>
        </is>
      </c>
      <c r="F3287" t="inlineStr">
        <is>
          <t>P0076</t>
        </is>
      </c>
      <c r="G3287" t="inlineStr">
        <is>
          <t>Prod_0076</t>
        </is>
      </c>
      <c r="H3287" t="inlineStr">
        <is>
          <t>Clothing</t>
        </is>
      </c>
      <c r="I3287" t="n">
        <v>3</v>
      </c>
      <c r="J3287" t="n">
        <v>373.29</v>
      </c>
      <c r="K3287" t="n">
        <v>0</v>
      </c>
      <c r="L3287">
        <f>I3287*J3287*(1-K3287)</f>
        <v/>
      </c>
      <c r="M3287">
        <f>VLOOKUP(F3287,Products!A:D,4,FALSE)*I3287</f>
        <v/>
      </c>
      <c r="N3287">
        <f>L3287-M3287</f>
        <v/>
      </c>
    </row>
    <row r="3288">
      <c r="A3288" t="inlineStr">
        <is>
          <t>T1003286</t>
        </is>
      </c>
      <c r="B3288" t="inlineStr">
        <is>
          <t>2025-08-24</t>
        </is>
      </c>
      <c r="C3288" t="inlineStr">
        <is>
          <t>S002</t>
        </is>
      </c>
      <c r="D3288" t="inlineStr">
        <is>
          <t>Store_002</t>
        </is>
      </c>
      <c r="E3288" t="inlineStr">
        <is>
          <t>South</t>
        </is>
      </c>
      <c r="F3288" t="inlineStr">
        <is>
          <t>P0023</t>
        </is>
      </c>
      <c r="G3288" t="inlineStr">
        <is>
          <t>Prod_0023</t>
        </is>
      </c>
      <c r="H3288" t="inlineStr">
        <is>
          <t>Stationery</t>
        </is>
      </c>
      <c r="I3288" t="n">
        <v>8</v>
      </c>
      <c r="J3288" t="n">
        <v>139.14</v>
      </c>
      <c r="K3288" t="n">
        <v>0</v>
      </c>
      <c r="L3288">
        <f>I3288*J3288*(1-K3288)</f>
        <v/>
      </c>
      <c r="M3288">
        <f>VLOOKUP(F3288,Products!A:D,4,FALSE)*I3288</f>
        <v/>
      </c>
      <c r="N3288">
        <f>L3288-M3288</f>
        <v/>
      </c>
    </row>
    <row r="3289">
      <c r="A3289" t="inlineStr">
        <is>
          <t>T1003287</t>
        </is>
      </c>
      <c r="B3289" t="inlineStr">
        <is>
          <t>2023-10-04</t>
        </is>
      </c>
      <c r="C3289" t="inlineStr">
        <is>
          <t>S025</t>
        </is>
      </c>
      <c r="D3289" t="inlineStr">
        <is>
          <t>Store_025</t>
        </is>
      </c>
      <c r="E3289" t="inlineStr">
        <is>
          <t>Central</t>
        </is>
      </c>
      <c r="F3289" t="inlineStr">
        <is>
          <t>P0135</t>
        </is>
      </c>
      <c r="G3289" t="inlineStr">
        <is>
          <t>Prod_0135</t>
        </is>
      </c>
      <c r="H3289" t="inlineStr">
        <is>
          <t>Food</t>
        </is>
      </c>
      <c r="I3289" t="n">
        <v>9</v>
      </c>
      <c r="J3289" t="n">
        <v>72.15000000000001</v>
      </c>
      <c r="K3289" t="n">
        <v>0</v>
      </c>
      <c r="L3289">
        <f>I3289*J3289*(1-K3289)</f>
        <v/>
      </c>
      <c r="M3289">
        <f>VLOOKUP(F3289,Products!A:D,4,FALSE)*I3289</f>
        <v/>
      </c>
      <c r="N3289">
        <f>L3289-M3289</f>
        <v/>
      </c>
    </row>
    <row r="3290">
      <c r="A3290" t="inlineStr">
        <is>
          <t>T1003288</t>
        </is>
      </c>
      <c r="B3290" t="inlineStr">
        <is>
          <t>2023-01-27</t>
        </is>
      </c>
      <c r="C3290" t="inlineStr">
        <is>
          <t>S049</t>
        </is>
      </c>
      <c r="D3290" t="inlineStr">
        <is>
          <t>Store_049</t>
        </is>
      </c>
      <c r="E3290" t="inlineStr">
        <is>
          <t>North</t>
        </is>
      </c>
      <c r="F3290" t="inlineStr">
        <is>
          <t>P0014</t>
        </is>
      </c>
      <c r="G3290" t="inlineStr">
        <is>
          <t>Prod_0014</t>
        </is>
      </c>
      <c r="H3290" t="inlineStr">
        <is>
          <t>Clothing</t>
        </is>
      </c>
      <c r="I3290" t="n">
        <v>2</v>
      </c>
      <c r="J3290" t="n">
        <v>245.13</v>
      </c>
      <c r="K3290" t="n">
        <v>0.2</v>
      </c>
      <c r="L3290">
        <f>I3290*J3290*(1-K3290)</f>
        <v/>
      </c>
      <c r="M3290">
        <f>VLOOKUP(F3290,Products!A:D,4,FALSE)*I3290</f>
        <v/>
      </c>
      <c r="N3290">
        <f>L3290-M3290</f>
        <v/>
      </c>
    </row>
    <row r="3291">
      <c r="A3291" t="inlineStr">
        <is>
          <t>T1003289</t>
        </is>
      </c>
      <c r="B3291" t="inlineStr">
        <is>
          <t>2024-09-21</t>
        </is>
      </c>
      <c r="C3291" t="inlineStr">
        <is>
          <t>S024</t>
        </is>
      </c>
      <c r="D3291" t="inlineStr">
        <is>
          <t>Store_024</t>
        </is>
      </c>
      <c r="E3291" t="inlineStr">
        <is>
          <t>South</t>
        </is>
      </c>
      <c r="F3291" t="inlineStr">
        <is>
          <t>P0008</t>
        </is>
      </c>
      <c r="G3291" t="inlineStr">
        <is>
          <t>Prod_0008</t>
        </is>
      </c>
      <c r="H3291" t="inlineStr">
        <is>
          <t>Electronics</t>
        </is>
      </c>
      <c r="I3291" t="n">
        <v>6</v>
      </c>
      <c r="J3291" t="n">
        <v>322.62</v>
      </c>
      <c r="K3291" t="n">
        <v>0</v>
      </c>
      <c r="L3291">
        <f>I3291*J3291*(1-K3291)</f>
        <v/>
      </c>
      <c r="M3291">
        <f>VLOOKUP(F3291,Products!A:D,4,FALSE)*I3291</f>
        <v/>
      </c>
      <c r="N3291">
        <f>L3291-M3291</f>
        <v/>
      </c>
    </row>
    <row r="3292">
      <c r="A3292" t="inlineStr">
        <is>
          <t>T1003290</t>
        </is>
      </c>
      <c r="B3292" t="inlineStr">
        <is>
          <t>2025-05-15</t>
        </is>
      </c>
      <c r="C3292" t="inlineStr">
        <is>
          <t>S018</t>
        </is>
      </c>
      <c r="D3292" t="inlineStr">
        <is>
          <t>Store_018</t>
        </is>
      </c>
      <c r="E3292" t="inlineStr">
        <is>
          <t>South</t>
        </is>
      </c>
      <c r="F3292" t="inlineStr">
        <is>
          <t>P0004</t>
        </is>
      </c>
      <c r="G3292" t="inlineStr">
        <is>
          <t>Prod_0004</t>
        </is>
      </c>
      <c r="H3292" t="inlineStr">
        <is>
          <t>Household</t>
        </is>
      </c>
      <c r="I3292" t="n">
        <v>7</v>
      </c>
      <c r="J3292" t="n">
        <v>419.5</v>
      </c>
      <c r="K3292" t="n">
        <v>0.15</v>
      </c>
      <c r="L3292">
        <f>I3292*J3292*(1-K3292)</f>
        <v/>
      </c>
      <c r="M3292">
        <f>VLOOKUP(F3292,Products!A:D,4,FALSE)*I3292</f>
        <v/>
      </c>
      <c r="N3292">
        <f>L3292-M3292</f>
        <v/>
      </c>
    </row>
    <row r="3293">
      <c r="A3293" t="inlineStr">
        <is>
          <t>T1003291</t>
        </is>
      </c>
      <c r="B3293" t="inlineStr">
        <is>
          <t>2023-04-20</t>
        </is>
      </c>
      <c r="C3293" t="inlineStr">
        <is>
          <t>S014</t>
        </is>
      </c>
      <c r="D3293" t="inlineStr">
        <is>
          <t>Store_014</t>
        </is>
      </c>
      <c r="E3293" t="inlineStr">
        <is>
          <t>West</t>
        </is>
      </c>
      <c r="F3293" t="inlineStr">
        <is>
          <t>P0152</t>
        </is>
      </c>
      <c r="G3293" t="inlineStr">
        <is>
          <t>Prod_0152</t>
        </is>
      </c>
      <c r="H3293" t="inlineStr">
        <is>
          <t>Household</t>
        </is>
      </c>
      <c r="I3293" t="n">
        <v>9</v>
      </c>
      <c r="J3293" t="n">
        <v>577.49</v>
      </c>
      <c r="K3293" t="n">
        <v>0.2</v>
      </c>
      <c r="L3293">
        <f>I3293*J3293*(1-K3293)</f>
        <v/>
      </c>
      <c r="M3293">
        <f>VLOOKUP(F3293,Products!A:D,4,FALSE)*I3293</f>
        <v/>
      </c>
      <c r="N3293">
        <f>L3293-M3293</f>
        <v/>
      </c>
    </row>
    <row r="3294">
      <c r="A3294" t="inlineStr">
        <is>
          <t>T1003292</t>
        </is>
      </c>
      <c r="B3294" t="inlineStr">
        <is>
          <t>2025-03-08</t>
        </is>
      </c>
      <c r="C3294" t="inlineStr">
        <is>
          <t>S042</t>
        </is>
      </c>
      <c r="D3294" t="inlineStr">
        <is>
          <t>Store_042</t>
        </is>
      </c>
      <c r="E3294" t="inlineStr">
        <is>
          <t>Central</t>
        </is>
      </c>
      <c r="F3294" t="inlineStr">
        <is>
          <t>P0111</t>
        </is>
      </c>
      <c r="G3294" t="inlineStr">
        <is>
          <t>Prod_0111</t>
        </is>
      </c>
      <c r="H3294" t="inlineStr">
        <is>
          <t>Clothing</t>
        </is>
      </c>
      <c r="I3294" t="n">
        <v>9</v>
      </c>
      <c r="J3294" t="n">
        <v>630.67</v>
      </c>
      <c r="K3294" t="n">
        <v>0</v>
      </c>
      <c r="L3294">
        <f>I3294*J3294*(1-K3294)</f>
        <v/>
      </c>
      <c r="M3294">
        <f>VLOOKUP(F3294,Products!A:D,4,FALSE)*I3294</f>
        <v/>
      </c>
      <c r="N3294">
        <f>L3294-M3294</f>
        <v/>
      </c>
    </row>
    <row r="3295">
      <c r="A3295" t="inlineStr">
        <is>
          <t>T1003293</t>
        </is>
      </c>
      <c r="B3295" t="inlineStr">
        <is>
          <t>2023-04-04</t>
        </is>
      </c>
      <c r="C3295" t="inlineStr">
        <is>
          <t>S011</t>
        </is>
      </c>
      <c r="D3295" t="inlineStr">
        <is>
          <t>Store_011</t>
        </is>
      </c>
      <c r="E3295" t="inlineStr">
        <is>
          <t>South</t>
        </is>
      </c>
      <c r="F3295" t="inlineStr">
        <is>
          <t>P0072</t>
        </is>
      </c>
      <c r="G3295" t="inlineStr">
        <is>
          <t>Prod_0072</t>
        </is>
      </c>
      <c r="H3295" t="inlineStr">
        <is>
          <t>Food</t>
        </is>
      </c>
      <c r="I3295" t="n">
        <v>1</v>
      </c>
      <c r="J3295" t="n">
        <v>800.04</v>
      </c>
      <c r="K3295" t="n">
        <v>0</v>
      </c>
      <c r="L3295">
        <f>I3295*J3295*(1-K3295)</f>
        <v/>
      </c>
      <c r="M3295">
        <f>VLOOKUP(F3295,Products!A:D,4,FALSE)*I3295</f>
        <v/>
      </c>
      <c r="N3295">
        <f>L3295-M3295</f>
        <v/>
      </c>
    </row>
    <row r="3296">
      <c r="A3296" t="inlineStr">
        <is>
          <t>T1003294</t>
        </is>
      </c>
      <c r="B3296" t="inlineStr">
        <is>
          <t>2024-06-15</t>
        </is>
      </c>
      <c r="C3296" t="inlineStr">
        <is>
          <t>S020</t>
        </is>
      </c>
      <c r="D3296" t="inlineStr">
        <is>
          <t>Store_020</t>
        </is>
      </c>
      <c r="E3296" t="inlineStr">
        <is>
          <t>West</t>
        </is>
      </c>
      <c r="F3296" t="inlineStr">
        <is>
          <t>P0091</t>
        </is>
      </c>
      <c r="G3296" t="inlineStr">
        <is>
          <t>Prod_0091</t>
        </is>
      </c>
      <c r="H3296" t="inlineStr">
        <is>
          <t>Toys</t>
        </is>
      </c>
      <c r="I3296" t="n">
        <v>2</v>
      </c>
      <c r="J3296" t="n">
        <v>280.15</v>
      </c>
      <c r="K3296" t="n">
        <v>0.05</v>
      </c>
      <c r="L3296">
        <f>I3296*J3296*(1-K3296)</f>
        <v/>
      </c>
      <c r="M3296">
        <f>VLOOKUP(F3296,Products!A:D,4,FALSE)*I3296</f>
        <v/>
      </c>
      <c r="N3296">
        <f>L3296-M3296</f>
        <v/>
      </c>
    </row>
    <row r="3297">
      <c r="A3297" t="inlineStr">
        <is>
          <t>T1003295</t>
        </is>
      </c>
      <c r="B3297" t="inlineStr">
        <is>
          <t>2024-11-20</t>
        </is>
      </c>
      <c r="C3297" t="inlineStr">
        <is>
          <t>S013</t>
        </is>
      </c>
      <c r="D3297" t="inlineStr">
        <is>
          <t>Store_013</t>
        </is>
      </c>
      <c r="E3297" t="inlineStr">
        <is>
          <t>North</t>
        </is>
      </c>
      <c r="F3297" t="inlineStr">
        <is>
          <t>P0103</t>
        </is>
      </c>
      <c r="G3297" t="inlineStr">
        <is>
          <t>Prod_0103</t>
        </is>
      </c>
      <c r="H3297" t="inlineStr">
        <is>
          <t>Stationery</t>
        </is>
      </c>
      <c r="I3297" t="n">
        <v>4</v>
      </c>
      <c r="J3297" t="n">
        <v>588.74</v>
      </c>
      <c r="K3297" t="n">
        <v>0</v>
      </c>
      <c r="L3297">
        <f>I3297*J3297*(1-K3297)</f>
        <v/>
      </c>
      <c r="M3297">
        <f>VLOOKUP(F3297,Products!A:D,4,FALSE)*I3297</f>
        <v/>
      </c>
      <c r="N3297">
        <f>L3297-M3297</f>
        <v/>
      </c>
    </row>
    <row r="3298">
      <c r="A3298" t="inlineStr">
        <is>
          <t>T1003296</t>
        </is>
      </c>
      <c r="B3298" t="inlineStr">
        <is>
          <t>2023-08-10</t>
        </is>
      </c>
      <c r="C3298" t="inlineStr">
        <is>
          <t>S026</t>
        </is>
      </c>
      <c r="D3298" t="inlineStr">
        <is>
          <t>Store_026</t>
        </is>
      </c>
      <c r="E3298" t="inlineStr">
        <is>
          <t>North</t>
        </is>
      </c>
      <c r="F3298" t="inlineStr">
        <is>
          <t>P0135</t>
        </is>
      </c>
      <c r="G3298" t="inlineStr">
        <is>
          <t>Prod_0135</t>
        </is>
      </c>
      <c r="H3298" t="inlineStr">
        <is>
          <t>Food</t>
        </is>
      </c>
      <c r="I3298" t="n">
        <v>2</v>
      </c>
      <c r="J3298" t="n">
        <v>104.91</v>
      </c>
      <c r="K3298" t="n">
        <v>0.05</v>
      </c>
      <c r="L3298">
        <f>I3298*J3298*(1-K3298)</f>
        <v/>
      </c>
      <c r="M3298">
        <f>VLOOKUP(F3298,Products!A:D,4,FALSE)*I3298</f>
        <v/>
      </c>
      <c r="N3298">
        <f>L3298-M3298</f>
        <v/>
      </c>
    </row>
    <row r="3299">
      <c r="A3299" t="inlineStr">
        <is>
          <t>T1003297</t>
        </is>
      </c>
      <c r="B3299" t="inlineStr">
        <is>
          <t>2024-04-16</t>
        </is>
      </c>
      <c r="C3299" t="inlineStr">
        <is>
          <t>S004</t>
        </is>
      </c>
      <c r="D3299" t="inlineStr">
        <is>
          <t>Store_004</t>
        </is>
      </c>
      <c r="E3299" t="inlineStr">
        <is>
          <t>Central</t>
        </is>
      </c>
      <c r="F3299" t="inlineStr">
        <is>
          <t>P0090</t>
        </is>
      </c>
      <c r="G3299" t="inlineStr">
        <is>
          <t>Prod_0090</t>
        </is>
      </c>
      <c r="H3299" t="inlineStr">
        <is>
          <t>Toys</t>
        </is>
      </c>
      <c r="I3299" t="n">
        <v>6</v>
      </c>
      <c r="J3299" t="n">
        <v>524.91</v>
      </c>
      <c r="K3299" t="n">
        <v>0.05</v>
      </c>
      <c r="L3299">
        <f>I3299*J3299*(1-K3299)</f>
        <v/>
      </c>
      <c r="M3299">
        <f>VLOOKUP(F3299,Products!A:D,4,FALSE)*I3299</f>
        <v/>
      </c>
      <c r="N3299">
        <f>L3299-M3299</f>
        <v/>
      </c>
    </row>
    <row r="3300">
      <c r="A3300" t="inlineStr">
        <is>
          <t>T1003298</t>
        </is>
      </c>
      <c r="B3300" t="inlineStr">
        <is>
          <t>2025-08-31</t>
        </is>
      </c>
      <c r="C3300" t="inlineStr">
        <is>
          <t>S033</t>
        </is>
      </c>
      <c r="D3300" t="inlineStr">
        <is>
          <t>Store_033</t>
        </is>
      </c>
      <c r="E3300" t="inlineStr">
        <is>
          <t>North</t>
        </is>
      </c>
      <c r="F3300" t="inlineStr">
        <is>
          <t>P0171</t>
        </is>
      </c>
      <c r="G3300" t="inlineStr">
        <is>
          <t>Prod_0171</t>
        </is>
      </c>
      <c r="H3300" t="inlineStr">
        <is>
          <t>Household</t>
        </is>
      </c>
      <c r="I3300" t="n">
        <v>8</v>
      </c>
      <c r="J3300" t="n">
        <v>405.8</v>
      </c>
      <c r="K3300" t="n">
        <v>0.05</v>
      </c>
      <c r="L3300">
        <f>I3300*J3300*(1-K3300)</f>
        <v/>
      </c>
      <c r="M3300">
        <f>VLOOKUP(F3300,Products!A:D,4,FALSE)*I3300</f>
        <v/>
      </c>
      <c r="N3300">
        <f>L3300-M3300</f>
        <v/>
      </c>
    </row>
    <row r="3301">
      <c r="A3301" t="inlineStr">
        <is>
          <t>T1003299</t>
        </is>
      </c>
      <c r="B3301" t="inlineStr">
        <is>
          <t>2023-02-27</t>
        </is>
      </c>
      <c r="C3301" t="inlineStr">
        <is>
          <t>S038</t>
        </is>
      </c>
      <c r="D3301" t="inlineStr">
        <is>
          <t>Store_038</t>
        </is>
      </c>
      <c r="E3301" t="inlineStr">
        <is>
          <t>East</t>
        </is>
      </c>
      <c r="F3301" t="inlineStr">
        <is>
          <t>P0071</t>
        </is>
      </c>
      <c r="G3301" t="inlineStr">
        <is>
          <t>Prod_0071</t>
        </is>
      </c>
      <c r="H3301" t="inlineStr">
        <is>
          <t>Beverages</t>
        </is>
      </c>
      <c r="I3301" t="n">
        <v>6</v>
      </c>
      <c r="J3301" t="n">
        <v>560.49</v>
      </c>
      <c r="K3301" t="n">
        <v>0</v>
      </c>
      <c r="L3301">
        <f>I3301*J3301*(1-K3301)</f>
        <v/>
      </c>
      <c r="M3301">
        <f>VLOOKUP(F3301,Products!A:D,4,FALSE)*I3301</f>
        <v/>
      </c>
      <c r="N3301">
        <f>L3301-M3301</f>
        <v/>
      </c>
    </row>
    <row r="3302">
      <c r="A3302" t="inlineStr">
        <is>
          <t>T1003300</t>
        </is>
      </c>
      <c r="B3302" t="inlineStr">
        <is>
          <t>2023-04-19</t>
        </is>
      </c>
      <c r="C3302" t="inlineStr">
        <is>
          <t>S049</t>
        </is>
      </c>
      <c r="D3302" t="inlineStr">
        <is>
          <t>Store_049</t>
        </is>
      </c>
      <c r="E3302" t="inlineStr">
        <is>
          <t>North</t>
        </is>
      </c>
      <c r="F3302" t="inlineStr">
        <is>
          <t>P0123</t>
        </is>
      </c>
      <c r="G3302" t="inlineStr">
        <is>
          <t>Prod_0123</t>
        </is>
      </c>
      <c r="H3302" t="inlineStr">
        <is>
          <t>Food</t>
        </is>
      </c>
      <c r="I3302" t="n">
        <v>3</v>
      </c>
      <c r="J3302" t="n">
        <v>517.1900000000001</v>
      </c>
      <c r="K3302" t="n">
        <v>0.1</v>
      </c>
      <c r="L3302">
        <f>I3302*J3302*(1-K3302)</f>
        <v/>
      </c>
      <c r="M3302">
        <f>VLOOKUP(F3302,Products!A:D,4,FALSE)*I3302</f>
        <v/>
      </c>
      <c r="N3302">
        <f>L3302-M3302</f>
        <v/>
      </c>
    </row>
    <row r="3303">
      <c r="A3303" t="inlineStr">
        <is>
          <t>T1003301</t>
        </is>
      </c>
      <c r="B3303" t="inlineStr">
        <is>
          <t>2023-08-02</t>
        </is>
      </c>
      <c r="C3303" t="inlineStr">
        <is>
          <t>S029</t>
        </is>
      </c>
      <c r="D3303" t="inlineStr">
        <is>
          <t>Store_029</t>
        </is>
      </c>
      <c r="E3303" t="inlineStr">
        <is>
          <t>South</t>
        </is>
      </c>
      <c r="F3303" t="inlineStr">
        <is>
          <t>P0047</t>
        </is>
      </c>
      <c r="G3303" t="inlineStr">
        <is>
          <t>Prod_0047</t>
        </is>
      </c>
      <c r="H3303" t="inlineStr">
        <is>
          <t>Beverages</t>
        </is>
      </c>
      <c r="I3303" t="n">
        <v>5</v>
      </c>
      <c r="J3303" t="n">
        <v>575.36</v>
      </c>
      <c r="K3303" t="n">
        <v>0.1</v>
      </c>
      <c r="L3303">
        <f>I3303*J3303*(1-K3303)</f>
        <v/>
      </c>
      <c r="M3303">
        <f>VLOOKUP(F3303,Products!A:D,4,FALSE)*I3303</f>
        <v/>
      </c>
      <c r="N3303">
        <f>L3303-M3303</f>
        <v/>
      </c>
    </row>
    <row r="3304">
      <c r="A3304" t="inlineStr">
        <is>
          <t>T1003302</t>
        </is>
      </c>
      <c r="B3304" t="inlineStr">
        <is>
          <t>2025-08-05</t>
        </is>
      </c>
      <c r="C3304" t="inlineStr">
        <is>
          <t>S005</t>
        </is>
      </c>
      <c r="D3304" t="inlineStr">
        <is>
          <t>Store_005</t>
        </is>
      </c>
      <c r="E3304" t="inlineStr">
        <is>
          <t>Central</t>
        </is>
      </c>
      <c r="F3304" t="inlineStr">
        <is>
          <t>P0180</t>
        </is>
      </c>
      <c r="G3304" t="inlineStr">
        <is>
          <t>Prod_0180</t>
        </is>
      </c>
      <c r="H3304" t="inlineStr">
        <is>
          <t>Clothing</t>
        </is>
      </c>
      <c r="I3304" t="n">
        <v>1</v>
      </c>
      <c r="J3304" t="n">
        <v>511.64</v>
      </c>
      <c r="K3304" t="n">
        <v>0.05</v>
      </c>
      <c r="L3304">
        <f>I3304*J3304*(1-K3304)</f>
        <v/>
      </c>
      <c r="M3304">
        <f>VLOOKUP(F3304,Products!A:D,4,FALSE)*I3304</f>
        <v/>
      </c>
      <c r="N3304">
        <f>L3304-M3304</f>
        <v/>
      </c>
    </row>
    <row r="3305">
      <c r="A3305" t="inlineStr">
        <is>
          <t>T1003303</t>
        </is>
      </c>
      <c r="B3305" t="inlineStr">
        <is>
          <t>2025-03-17</t>
        </is>
      </c>
      <c r="C3305" t="inlineStr">
        <is>
          <t>S001</t>
        </is>
      </c>
      <c r="D3305" t="inlineStr">
        <is>
          <t>Store_001</t>
        </is>
      </c>
      <c r="E3305" t="inlineStr">
        <is>
          <t>West</t>
        </is>
      </c>
      <c r="F3305" t="inlineStr">
        <is>
          <t>P0133</t>
        </is>
      </c>
      <c r="G3305" t="inlineStr">
        <is>
          <t>Prod_0133</t>
        </is>
      </c>
      <c r="H3305" t="inlineStr">
        <is>
          <t>Stationery</t>
        </is>
      </c>
      <c r="I3305" t="n">
        <v>9</v>
      </c>
      <c r="J3305" t="n">
        <v>384.08</v>
      </c>
      <c r="K3305" t="n">
        <v>0</v>
      </c>
      <c r="L3305">
        <f>I3305*J3305*(1-K3305)</f>
        <v/>
      </c>
      <c r="M3305">
        <f>VLOOKUP(F3305,Products!A:D,4,FALSE)*I3305</f>
        <v/>
      </c>
      <c r="N3305">
        <f>L3305-M3305</f>
        <v/>
      </c>
    </row>
    <row r="3306">
      <c r="A3306" t="inlineStr">
        <is>
          <t>T1003304</t>
        </is>
      </c>
      <c r="B3306" t="inlineStr">
        <is>
          <t>2025-07-19</t>
        </is>
      </c>
      <c r="C3306" t="inlineStr">
        <is>
          <t>S012</t>
        </is>
      </c>
      <c r="D3306" t="inlineStr">
        <is>
          <t>Store_012</t>
        </is>
      </c>
      <c r="E3306" t="inlineStr">
        <is>
          <t>South</t>
        </is>
      </c>
      <c r="F3306" t="inlineStr">
        <is>
          <t>P0108</t>
        </is>
      </c>
      <c r="G3306" t="inlineStr">
        <is>
          <t>Prod_0108</t>
        </is>
      </c>
      <c r="H3306" t="inlineStr">
        <is>
          <t>Stationery</t>
        </is>
      </c>
      <c r="I3306" t="n">
        <v>2</v>
      </c>
      <c r="J3306" t="n">
        <v>487.7</v>
      </c>
      <c r="K3306" t="n">
        <v>0</v>
      </c>
      <c r="L3306">
        <f>I3306*J3306*(1-K3306)</f>
        <v/>
      </c>
      <c r="M3306">
        <f>VLOOKUP(F3306,Products!A:D,4,FALSE)*I3306</f>
        <v/>
      </c>
      <c r="N3306">
        <f>L3306-M3306</f>
        <v/>
      </c>
    </row>
    <row r="3307">
      <c r="A3307" t="inlineStr">
        <is>
          <t>T1003305</t>
        </is>
      </c>
      <c r="B3307" t="inlineStr">
        <is>
          <t>2024-12-07</t>
        </is>
      </c>
      <c r="C3307" t="inlineStr">
        <is>
          <t>S013</t>
        </is>
      </c>
      <c r="D3307" t="inlineStr">
        <is>
          <t>Store_013</t>
        </is>
      </c>
      <c r="E3307" t="inlineStr">
        <is>
          <t>North</t>
        </is>
      </c>
      <c r="F3307" t="inlineStr">
        <is>
          <t>P0077</t>
        </is>
      </c>
      <c r="G3307" t="inlineStr">
        <is>
          <t>Prod_0077</t>
        </is>
      </c>
      <c r="H3307" t="inlineStr">
        <is>
          <t>Beverages</t>
        </is>
      </c>
      <c r="I3307" t="n">
        <v>4</v>
      </c>
      <c r="J3307" t="n">
        <v>45.25</v>
      </c>
      <c r="K3307" t="n">
        <v>0</v>
      </c>
      <c r="L3307">
        <f>I3307*J3307*(1-K3307)</f>
        <v/>
      </c>
      <c r="M3307">
        <f>VLOOKUP(F3307,Products!A:D,4,FALSE)*I3307</f>
        <v/>
      </c>
      <c r="N3307">
        <f>L3307-M3307</f>
        <v/>
      </c>
    </row>
    <row r="3308">
      <c r="A3308" t="inlineStr">
        <is>
          <t>T1003306</t>
        </is>
      </c>
      <c r="B3308" t="inlineStr">
        <is>
          <t>2025-05-02</t>
        </is>
      </c>
      <c r="C3308" t="inlineStr">
        <is>
          <t>S027</t>
        </is>
      </c>
      <c r="D3308" t="inlineStr">
        <is>
          <t>Store_027</t>
        </is>
      </c>
      <c r="E3308" t="inlineStr">
        <is>
          <t>South</t>
        </is>
      </c>
      <c r="F3308" t="inlineStr">
        <is>
          <t>P0119</t>
        </is>
      </c>
      <c r="G3308" t="inlineStr">
        <is>
          <t>Prod_0119</t>
        </is>
      </c>
      <c r="H3308" t="inlineStr">
        <is>
          <t>Electronics</t>
        </is>
      </c>
      <c r="I3308" t="n">
        <v>2</v>
      </c>
      <c r="J3308" t="n">
        <v>329.91</v>
      </c>
      <c r="K3308" t="n">
        <v>0.1</v>
      </c>
      <c r="L3308">
        <f>I3308*J3308*(1-K3308)</f>
        <v/>
      </c>
      <c r="M3308">
        <f>VLOOKUP(F3308,Products!A:D,4,FALSE)*I3308</f>
        <v/>
      </c>
      <c r="N3308">
        <f>L3308-M3308</f>
        <v/>
      </c>
    </row>
    <row r="3309">
      <c r="A3309" t="inlineStr">
        <is>
          <t>T1003307</t>
        </is>
      </c>
      <c r="B3309" t="inlineStr">
        <is>
          <t>2023-04-21</t>
        </is>
      </c>
      <c r="C3309" t="inlineStr">
        <is>
          <t>S036</t>
        </is>
      </c>
      <c r="D3309" t="inlineStr">
        <is>
          <t>Store_036</t>
        </is>
      </c>
      <c r="E3309" t="inlineStr">
        <is>
          <t>Central</t>
        </is>
      </c>
      <c r="F3309" t="inlineStr">
        <is>
          <t>P0100</t>
        </is>
      </c>
      <c r="G3309" t="inlineStr">
        <is>
          <t>Prod_0100</t>
        </is>
      </c>
      <c r="H3309" t="inlineStr">
        <is>
          <t>Household</t>
        </is>
      </c>
      <c r="I3309" t="n">
        <v>5</v>
      </c>
      <c r="J3309" t="n">
        <v>492.97</v>
      </c>
      <c r="K3309" t="n">
        <v>0</v>
      </c>
      <c r="L3309">
        <f>I3309*J3309*(1-K3309)</f>
        <v/>
      </c>
      <c r="M3309">
        <f>VLOOKUP(F3309,Products!A:D,4,FALSE)*I3309</f>
        <v/>
      </c>
      <c r="N3309">
        <f>L3309-M3309</f>
        <v/>
      </c>
    </row>
    <row r="3310">
      <c r="A3310" t="inlineStr">
        <is>
          <t>T1003308</t>
        </is>
      </c>
      <c r="B3310" t="inlineStr">
        <is>
          <t>2024-08-08</t>
        </is>
      </c>
      <c r="C3310" t="inlineStr">
        <is>
          <t>S015</t>
        </is>
      </c>
      <c r="D3310" t="inlineStr">
        <is>
          <t>Store_015</t>
        </is>
      </c>
      <c r="E3310" t="inlineStr">
        <is>
          <t>North</t>
        </is>
      </c>
      <c r="F3310" t="inlineStr">
        <is>
          <t>P0069</t>
        </is>
      </c>
      <c r="G3310" t="inlineStr">
        <is>
          <t>Prod_0069</t>
        </is>
      </c>
      <c r="H3310" t="inlineStr">
        <is>
          <t>Household</t>
        </is>
      </c>
      <c r="I3310" t="n">
        <v>7</v>
      </c>
      <c r="J3310" t="n">
        <v>302.31</v>
      </c>
      <c r="K3310" t="n">
        <v>0.05</v>
      </c>
      <c r="L3310">
        <f>I3310*J3310*(1-K3310)</f>
        <v/>
      </c>
      <c r="M3310">
        <f>VLOOKUP(F3310,Products!A:D,4,FALSE)*I3310</f>
        <v/>
      </c>
      <c r="N3310">
        <f>L3310-M3310</f>
        <v/>
      </c>
    </row>
    <row r="3311">
      <c r="A3311" t="inlineStr">
        <is>
          <t>T1003309</t>
        </is>
      </c>
      <c r="B3311" t="inlineStr">
        <is>
          <t>2024-10-21</t>
        </is>
      </c>
      <c r="C3311" t="inlineStr">
        <is>
          <t>S022</t>
        </is>
      </c>
      <c r="D3311" t="inlineStr">
        <is>
          <t>Store_022</t>
        </is>
      </c>
      <c r="E3311" t="inlineStr">
        <is>
          <t>East</t>
        </is>
      </c>
      <c r="F3311" t="inlineStr">
        <is>
          <t>P0164</t>
        </is>
      </c>
      <c r="G3311" t="inlineStr">
        <is>
          <t>Prod_0164</t>
        </is>
      </c>
      <c r="H3311" t="inlineStr">
        <is>
          <t>Food</t>
        </is>
      </c>
      <c r="I3311" t="n">
        <v>6</v>
      </c>
      <c r="J3311" t="n">
        <v>717.62</v>
      </c>
      <c r="K3311" t="n">
        <v>0</v>
      </c>
      <c r="L3311">
        <f>I3311*J3311*(1-K3311)</f>
        <v/>
      </c>
      <c r="M3311">
        <f>VLOOKUP(F3311,Products!A:D,4,FALSE)*I3311</f>
        <v/>
      </c>
      <c r="N3311">
        <f>L3311-M3311</f>
        <v/>
      </c>
    </row>
    <row r="3312">
      <c r="A3312" t="inlineStr">
        <is>
          <t>T1003310</t>
        </is>
      </c>
      <c r="B3312" t="inlineStr">
        <is>
          <t>2023-04-19</t>
        </is>
      </c>
      <c r="C3312" t="inlineStr">
        <is>
          <t>S030</t>
        </is>
      </c>
      <c r="D3312" t="inlineStr">
        <is>
          <t>Store_030</t>
        </is>
      </c>
      <c r="E3312" t="inlineStr">
        <is>
          <t>North</t>
        </is>
      </c>
      <c r="F3312" t="inlineStr">
        <is>
          <t>P0064</t>
        </is>
      </c>
      <c r="G3312" t="inlineStr">
        <is>
          <t>Prod_0064</t>
        </is>
      </c>
      <c r="H3312" t="inlineStr">
        <is>
          <t>Beverages</t>
        </is>
      </c>
      <c r="I3312" t="n">
        <v>5</v>
      </c>
      <c r="J3312" t="n">
        <v>785.11</v>
      </c>
      <c r="K3312" t="n">
        <v>0.1</v>
      </c>
      <c r="L3312">
        <f>I3312*J3312*(1-K3312)</f>
        <v/>
      </c>
      <c r="M3312">
        <f>VLOOKUP(F3312,Products!A:D,4,FALSE)*I3312</f>
        <v/>
      </c>
      <c r="N3312">
        <f>L3312-M3312</f>
        <v/>
      </c>
    </row>
    <row r="3313">
      <c r="A3313" t="inlineStr">
        <is>
          <t>T1003311</t>
        </is>
      </c>
      <c r="B3313" t="inlineStr">
        <is>
          <t>2023-12-18</t>
        </is>
      </c>
      <c r="C3313" t="inlineStr">
        <is>
          <t>S022</t>
        </is>
      </c>
      <c r="D3313" t="inlineStr">
        <is>
          <t>Store_022</t>
        </is>
      </c>
      <c r="E3313" t="inlineStr">
        <is>
          <t>East</t>
        </is>
      </c>
      <c r="F3313" t="inlineStr">
        <is>
          <t>P0001</t>
        </is>
      </c>
      <c r="G3313" t="inlineStr">
        <is>
          <t>Prod_0001</t>
        </is>
      </c>
      <c r="H3313" t="inlineStr">
        <is>
          <t>Beverages</t>
        </is>
      </c>
      <c r="I3313" t="n">
        <v>4</v>
      </c>
      <c r="J3313" t="n">
        <v>602.4299999999999</v>
      </c>
      <c r="K3313" t="n">
        <v>0</v>
      </c>
      <c r="L3313">
        <f>I3313*J3313*(1-K3313)</f>
        <v/>
      </c>
      <c r="M3313">
        <f>VLOOKUP(F3313,Products!A:D,4,FALSE)*I3313</f>
        <v/>
      </c>
      <c r="N3313">
        <f>L3313-M3313</f>
        <v/>
      </c>
    </row>
    <row r="3314">
      <c r="A3314" t="inlineStr">
        <is>
          <t>T1003312</t>
        </is>
      </c>
      <c r="B3314" t="inlineStr">
        <is>
          <t>2025-07-17</t>
        </is>
      </c>
      <c r="C3314" t="inlineStr">
        <is>
          <t>S001</t>
        </is>
      </c>
      <c r="D3314" t="inlineStr">
        <is>
          <t>Store_001</t>
        </is>
      </c>
      <c r="E3314" t="inlineStr">
        <is>
          <t>West</t>
        </is>
      </c>
      <c r="F3314" t="inlineStr">
        <is>
          <t>P0070</t>
        </is>
      </c>
      <c r="G3314" t="inlineStr">
        <is>
          <t>Prod_0070</t>
        </is>
      </c>
      <c r="H3314" t="inlineStr">
        <is>
          <t>Beverages</t>
        </is>
      </c>
      <c r="I3314" t="n">
        <v>6</v>
      </c>
      <c r="J3314" t="n">
        <v>731.51</v>
      </c>
      <c r="K3314" t="n">
        <v>0</v>
      </c>
      <c r="L3314">
        <f>I3314*J3314*(1-K3314)</f>
        <v/>
      </c>
      <c r="M3314">
        <f>VLOOKUP(F3314,Products!A:D,4,FALSE)*I3314</f>
        <v/>
      </c>
      <c r="N3314">
        <f>L3314-M3314</f>
        <v/>
      </c>
    </row>
    <row r="3315">
      <c r="A3315" t="inlineStr">
        <is>
          <t>T1003313</t>
        </is>
      </c>
      <c r="B3315" t="inlineStr">
        <is>
          <t>2024-04-03</t>
        </is>
      </c>
      <c r="C3315" t="inlineStr">
        <is>
          <t>S028</t>
        </is>
      </c>
      <c r="D3315" t="inlineStr">
        <is>
          <t>Store_028</t>
        </is>
      </c>
      <c r="E3315" t="inlineStr">
        <is>
          <t>North</t>
        </is>
      </c>
      <c r="F3315" t="inlineStr">
        <is>
          <t>P0082</t>
        </is>
      </c>
      <c r="G3315" t="inlineStr">
        <is>
          <t>Prod_0082</t>
        </is>
      </c>
      <c r="H3315" t="inlineStr">
        <is>
          <t>Food</t>
        </is>
      </c>
      <c r="I3315" t="n">
        <v>7</v>
      </c>
      <c r="J3315" t="n">
        <v>735.0700000000001</v>
      </c>
      <c r="K3315" t="n">
        <v>0</v>
      </c>
      <c r="L3315">
        <f>I3315*J3315*(1-K3315)</f>
        <v/>
      </c>
      <c r="M3315">
        <f>VLOOKUP(F3315,Products!A:D,4,FALSE)*I3315</f>
        <v/>
      </c>
      <c r="N3315">
        <f>L3315-M3315</f>
        <v/>
      </c>
    </row>
    <row r="3316">
      <c r="A3316" t="inlineStr">
        <is>
          <t>T1003314</t>
        </is>
      </c>
      <c r="B3316" t="inlineStr">
        <is>
          <t>2023-03-15</t>
        </is>
      </c>
      <c r="C3316" t="inlineStr">
        <is>
          <t>S024</t>
        </is>
      </c>
      <c r="D3316" t="inlineStr">
        <is>
          <t>Store_024</t>
        </is>
      </c>
      <c r="E3316" t="inlineStr">
        <is>
          <t>South</t>
        </is>
      </c>
      <c r="F3316" t="inlineStr">
        <is>
          <t>P0045</t>
        </is>
      </c>
      <c r="G3316" t="inlineStr">
        <is>
          <t>Prod_0045</t>
        </is>
      </c>
      <c r="H3316" t="inlineStr">
        <is>
          <t>Toys</t>
        </is>
      </c>
      <c r="I3316" t="n">
        <v>9</v>
      </c>
      <c r="J3316" t="n">
        <v>195.83</v>
      </c>
      <c r="K3316" t="n">
        <v>0.05</v>
      </c>
      <c r="L3316">
        <f>I3316*J3316*(1-K3316)</f>
        <v/>
      </c>
      <c r="M3316">
        <f>VLOOKUP(F3316,Products!A:D,4,FALSE)*I3316</f>
        <v/>
      </c>
      <c r="N3316">
        <f>L3316-M3316</f>
        <v/>
      </c>
    </row>
    <row r="3317">
      <c r="A3317" t="inlineStr">
        <is>
          <t>T1003315</t>
        </is>
      </c>
      <c r="B3317" t="inlineStr">
        <is>
          <t>2023-03-02</t>
        </is>
      </c>
      <c r="C3317" t="inlineStr">
        <is>
          <t>S044</t>
        </is>
      </c>
      <c r="D3317" t="inlineStr">
        <is>
          <t>Store_044</t>
        </is>
      </c>
      <c r="E3317" t="inlineStr">
        <is>
          <t>North</t>
        </is>
      </c>
      <c r="F3317" t="inlineStr">
        <is>
          <t>P0112</t>
        </is>
      </c>
      <c r="G3317" t="inlineStr">
        <is>
          <t>Prod_0112</t>
        </is>
      </c>
      <c r="H3317" t="inlineStr">
        <is>
          <t>Beverages</t>
        </is>
      </c>
      <c r="I3317" t="n">
        <v>2</v>
      </c>
      <c r="J3317" t="n">
        <v>819.7</v>
      </c>
      <c r="K3317" t="n">
        <v>0</v>
      </c>
      <c r="L3317">
        <f>I3317*J3317*(1-K3317)</f>
        <v/>
      </c>
      <c r="M3317">
        <f>VLOOKUP(F3317,Products!A:D,4,FALSE)*I3317</f>
        <v/>
      </c>
      <c r="N3317">
        <f>L3317-M3317</f>
        <v/>
      </c>
    </row>
    <row r="3318">
      <c r="A3318" t="inlineStr">
        <is>
          <t>T1003316</t>
        </is>
      </c>
      <c r="B3318" t="inlineStr">
        <is>
          <t>2023-05-03</t>
        </is>
      </c>
      <c r="C3318" t="inlineStr">
        <is>
          <t>S029</t>
        </is>
      </c>
      <c r="D3318" t="inlineStr">
        <is>
          <t>Store_029</t>
        </is>
      </c>
      <c r="E3318" t="inlineStr">
        <is>
          <t>South</t>
        </is>
      </c>
      <c r="F3318" t="inlineStr">
        <is>
          <t>P0162</t>
        </is>
      </c>
      <c r="G3318" t="inlineStr">
        <is>
          <t>Prod_0162</t>
        </is>
      </c>
      <c r="H3318" t="inlineStr">
        <is>
          <t>Food</t>
        </is>
      </c>
      <c r="I3318" t="n">
        <v>5</v>
      </c>
      <c r="J3318" t="n">
        <v>529.33</v>
      </c>
      <c r="K3318" t="n">
        <v>0.05</v>
      </c>
      <c r="L3318">
        <f>I3318*J3318*(1-K3318)</f>
        <v/>
      </c>
      <c r="M3318">
        <f>VLOOKUP(F3318,Products!A:D,4,FALSE)*I3318</f>
        <v/>
      </c>
      <c r="N3318">
        <f>L3318-M3318</f>
        <v/>
      </c>
    </row>
    <row r="3319">
      <c r="A3319" t="inlineStr">
        <is>
          <t>T1003317</t>
        </is>
      </c>
      <c r="B3319" t="inlineStr">
        <is>
          <t>2024-12-07</t>
        </is>
      </c>
      <c r="C3319" t="inlineStr">
        <is>
          <t>S013</t>
        </is>
      </c>
      <c r="D3319" t="inlineStr">
        <is>
          <t>Store_013</t>
        </is>
      </c>
      <c r="E3319" t="inlineStr">
        <is>
          <t>North</t>
        </is>
      </c>
      <c r="F3319" t="inlineStr">
        <is>
          <t>P0055</t>
        </is>
      </c>
      <c r="G3319" t="inlineStr">
        <is>
          <t>Prod_0055</t>
        </is>
      </c>
      <c r="H3319" t="inlineStr">
        <is>
          <t>Beverages</t>
        </is>
      </c>
      <c r="I3319" t="n">
        <v>2</v>
      </c>
      <c r="J3319" t="n">
        <v>176.04</v>
      </c>
      <c r="K3319" t="n">
        <v>0.05</v>
      </c>
      <c r="L3319">
        <f>I3319*J3319*(1-K3319)</f>
        <v/>
      </c>
      <c r="M3319">
        <f>VLOOKUP(F3319,Products!A:D,4,FALSE)*I3319</f>
        <v/>
      </c>
      <c r="N3319">
        <f>L3319-M3319</f>
        <v/>
      </c>
    </row>
    <row r="3320">
      <c r="A3320" t="inlineStr">
        <is>
          <t>T1003318</t>
        </is>
      </c>
      <c r="B3320" t="inlineStr">
        <is>
          <t>2025-09-12</t>
        </is>
      </c>
      <c r="C3320" t="inlineStr">
        <is>
          <t>S010</t>
        </is>
      </c>
      <c r="D3320" t="inlineStr">
        <is>
          <t>Store_010</t>
        </is>
      </c>
      <c r="E3320" t="inlineStr">
        <is>
          <t>North</t>
        </is>
      </c>
      <c r="F3320" t="inlineStr">
        <is>
          <t>P0152</t>
        </is>
      </c>
      <c r="G3320" t="inlineStr">
        <is>
          <t>Prod_0152</t>
        </is>
      </c>
      <c r="H3320" t="inlineStr">
        <is>
          <t>Household</t>
        </is>
      </c>
      <c r="I3320" t="n">
        <v>3</v>
      </c>
      <c r="J3320" t="n">
        <v>748.02</v>
      </c>
      <c r="K3320" t="n">
        <v>0.05</v>
      </c>
      <c r="L3320">
        <f>I3320*J3320*(1-K3320)</f>
        <v/>
      </c>
      <c r="M3320">
        <f>VLOOKUP(F3320,Products!A:D,4,FALSE)*I3320</f>
        <v/>
      </c>
      <c r="N3320">
        <f>L3320-M3320</f>
        <v/>
      </c>
    </row>
    <row r="3321">
      <c r="A3321" t="inlineStr">
        <is>
          <t>T1003319</t>
        </is>
      </c>
      <c r="B3321" t="inlineStr">
        <is>
          <t>2024-03-30</t>
        </is>
      </c>
      <c r="C3321" t="inlineStr">
        <is>
          <t>S028</t>
        </is>
      </c>
      <c r="D3321" t="inlineStr">
        <is>
          <t>Store_028</t>
        </is>
      </c>
      <c r="E3321" t="inlineStr">
        <is>
          <t>North</t>
        </is>
      </c>
      <c r="F3321" t="inlineStr">
        <is>
          <t>P0162</t>
        </is>
      </c>
      <c r="G3321" t="inlineStr">
        <is>
          <t>Prod_0162</t>
        </is>
      </c>
      <c r="H3321" t="inlineStr">
        <is>
          <t>Food</t>
        </is>
      </c>
      <c r="I3321" t="n">
        <v>5</v>
      </c>
      <c r="J3321" t="n">
        <v>519.05</v>
      </c>
      <c r="K3321" t="n">
        <v>0</v>
      </c>
      <c r="L3321">
        <f>I3321*J3321*(1-K3321)</f>
        <v/>
      </c>
      <c r="M3321">
        <f>VLOOKUP(F3321,Products!A:D,4,FALSE)*I3321</f>
        <v/>
      </c>
      <c r="N3321">
        <f>L3321-M3321</f>
        <v/>
      </c>
    </row>
    <row r="3322">
      <c r="A3322" t="inlineStr">
        <is>
          <t>T1003320</t>
        </is>
      </c>
      <c r="B3322" t="inlineStr">
        <is>
          <t>2023-06-30</t>
        </is>
      </c>
      <c r="C3322" t="inlineStr">
        <is>
          <t>S007</t>
        </is>
      </c>
      <c r="D3322" t="inlineStr">
        <is>
          <t>Store_007</t>
        </is>
      </c>
      <c r="E3322" t="inlineStr">
        <is>
          <t>East</t>
        </is>
      </c>
      <c r="F3322" t="inlineStr">
        <is>
          <t>P0093</t>
        </is>
      </c>
      <c r="G3322" t="inlineStr">
        <is>
          <t>Prod_0093</t>
        </is>
      </c>
      <c r="H3322" t="inlineStr">
        <is>
          <t>Electronics</t>
        </is>
      </c>
      <c r="I3322" t="n">
        <v>9</v>
      </c>
      <c r="J3322" t="n">
        <v>171.79</v>
      </c>
      <c r="K3322" t="n">
        <v>0</v>
      </c>
      <c r="L3322">
        <f>I3322*J3322*(1-K3322)</f>
        <v/>
      </c>
      <c r="M3322">
        <f>VLOOKUP(F3322,Products!A:D,4,FALSE)*I3322</f>
        <v/>
      </c>
      <c r="N3322">
        <f>L3322-M3322</f>
        <v/>
      </c>
    </row>
    <row r="3323">
      <c r="A3323" t="inlineStr">
        <is>
          <t>T1003321</t>
        </is>
      </c>
      <c r="B3323" t="inlineStr">
        <is>
          <t>2024-02-18</t>
        </is>
      </c>
      <c r="C3323" t="inlineStr">
        <is>
          <t>S011</t>
        </is>
      </c>
      <c r="D3323" t="inlineStr">
        <is>
          <t>Store_011</t>
        </is>
      </c>
      <c r="E3323" t="inlineStr">
        <is>
          <t>South</t>
        </is>
      </c>
      <c r="F3323" t="inlineStr">
        <is>
          <t>P0056</t>
        </is>
      </c>
      <c r="G3323" t="inlineStr">
        <is>
          <t>Prod_0056</t>
        </is>
      </c>
      <c r="H3323" t="inlineStr">
        <is>
          <t>Household</t>
        </is>
      </c>
      <c r="I3323" t="n">
        <v>6</v>
      </c>
      <c r="J3323" t="n">
        <v>220.81</v>
      </c>
      <c r="K3323" t="n">
        <v>0</v>
      </c>
      <c r="L3323">
        <f>I3323*J3323*(1-K3323)</f>
        <v/>
      </c>
      <c r="M3323">
        <f>VLOOKUP(F3323,Products!A:D,4,FALSE)*I3323</f>
        <v/>
      </c>
      <c r="N3323">
        <f>L3323-M3323</f>
        <v/>
      </c>
    </row>
    <row r="3324">
      <c r="A3324" t="inlineStr">
        <is>
          <t>T1003322</t>
        </is>
      </c>
      <c r="B3324" t="inlineStr">
        <is>
          <t>2025-03-14</t>
        </is>
      </c>
      <c r="C3324" t="inlineStr">
        <is>
          <t>S018</t>
        </is>
      </c>
      <c r="D3324" t="inlineStr">
        <is>
          <t>Store_018</t>
        </is>
      </c>
      <c r="E3324" t="inlineStr">
        <is>
          <t>South</t>
        </is>
      </c>
      <c r="F3324" t="inlineStr">
        <is>
          <t>P0089</t>
        </is>
      </c>
      <c r="G3324" t="inlineStr">
        <is>
          <t>Prod_0089</t>
        </is>
      </c>
      <c r="H3324" t="inlineStr">
        <is>
          <t>Stationery</t>
        </is>
      </c>
      <c r="I3324" t="n">
        <v>9</v>
      </c>
      <c r="J3324" t="n">
        <v>567.61</v>
      </c>
      <c r="K3324" t="n">
        <v>0</v>
      </c>
      <c r="L3324">
        <f>I3324*J3324*(1-K3324)</f>
        <v/>
      </c>
      <c r="M3324">
        <f>VLOOKUP(F3324,Products!A:D,4,FALSE)*I3324</f>
        <v/>
      </c>
      <c r="N3324">
        <f>L3324-M3324</f>
        <v/>
      </c>
    </row>
    <row r="3325">
      <c r="A3325" t="inlineStr">
        <is>
          <t>T1003323</t>
        </is>
      </c>
      <c r="B3325" t="inlineStr">
        <is>
          <t>2025-05-27</t>
        </is>
      </c>
      <c r="C3325" t="inlineStr">
        <is>
          <t>S025</t>
        </is>
      </c>
      <c r="D3325" t="inlineStr">
        <is>
          <t>Store_025</t>
        </is>
      </c>
      <c r="E3325" t="inlineStr">
        <is>
          <t>Central</t>
        </is>
      </c>
      <c r="F3325" t="inlineStr">
        <is>
          <t>P0111</t>
        </is>
      </c>
      <c r="G3325" t="inlineStr">
        <is>
          <t>Prod_0111</t>
        </is>
      </c>
      <c r="H3325" t="inlineStr">
        <is>
          <t>Clothing</t>
        </is>
      </c>
      <c r="I3325" t="n">
        <v>8</v>
      </c>
      <c r="J3325" t="n">
        <v>654.03</v>
      </c>
      <c r="K3325" t="n">
        <v>0.2</v>
      </c>
      <c r="L3325">
        <f>I3325*J3325*(1-K3325)</f>
        <v/>
      </c>
      <c r="M3325">
        <f>VLOOKUP(F3325,Products!A:D,4,FALSE)*I3325</f>
        <v/>
      </c>
      <c r="N3325">
        <f>L3325-M3325</f>
        <v/>
      </c>
    </row>
    <row r="3326">
      <c r="A3326" t="inlineStr">
        <is>
          <t>T1003324</t>
        </is>
      </c>
      <c r="B3326" t="inlineStr">
        <is>
          <t>2025-08-14</t>
        </is>
      </c>
      <c r="C3326" t="inlineStr">
        <is>
          <t>S050</t>
        </is>
      </c>
      <c r="D3326" t="inlineStr">
        <is>
          <t>Store_050</t>
        </is>
      </c>
      <c r="E3326" t="inlineStr">
        <is>
          <t>South</t>
        </is>
      </c>
      <c r="F3326" t="inlineStr">
        <is>
          <t>P0022</t>
        </is>
      </c>
      <c r="G3326" t="inlineStr">
        <is>
          <t>Prod_0022</t>
        </is>
      </c>
      <c r="H3326" t="inlineStr">
        <is>
          <t>Beverages</t>
        </is>
      </c>
      <c r="I3326" t="n">
        <v>6</v>
      </c>
      <c r="J3326" t="n">
        <v>274.21</v>
      </c>
      <c r="K3326" t="n">
        <v>0.1</v>
      </c>
      <c r="L3326">
        <f>I3326*J3326*(1-K3326)</f>
        <v/>
      </c>
      <c r="M3326">
        <f>VLOOKUP(F3326,Products!A:D,4,FALSE)*I3326</f>
        <v/>
      </c>
      <c r="N3326">
        <f>L3326-M3326</f>
        <v/>
      </c>
    </row>
    <row r="3327">
      <c r="A3327" t="inlineStr">
        <is>
          <t>T1003325</t>
        </is>
      </c>
      <c r="B3327" t="inlineStr">
        <is>
          <t>2023-02-04</t>
        </is>
      </c>
      <c r="C3327" t="inlineStr">
        <is>
          <t>S022</t>
        </is>
      </c>
      <c r="D3327" t="inlineStr">
        <is>
          <t>Store_022</t>
        </is>
      </c>
      <c r="E3327" t="inlineStr">
        <is>
          <t>East</t>
        </is>
      </c>
      <c r="F3327" t="inlineStr">
        <is>
          <t>P0113</t>
        </is>
      </c>
      <c r="G3327" t="inlineStr">
        <is>
          <t>Prod_0113</t>
        </is>
      </c>
      <c r="H3327" t="inlineStr">
        <is>
          <t>Toys</t>
        </is>
      </c>
      <c r="I3327" t="n">
        <v>3</v>
      </c>
      <c r="J3327" t="n">
        <v>588.3099999999999</v>
      </c>
      <c r="K3327" t="n">
        <v>0</v>
      </c>
      <c r="L3327">
        <f>I3327*J3327*(1-K3327)</f>
        <v/>
      </c>
      <c r="M3327">
        <f>VLOOKUP(F3327,Products!A:D,4,FALSE)*I3327</f>
        <v/>
      </c>
      <c r="N3327">
        <f>L3327-M3327</f>
        <v/>
      </c>
    </row>
    <row r="3328">
      <c r="A3328" t="inlineStr">
        <is>
          <t>T1003326</t>
        </is>
      </c>
      <c r="B3328" t="inlineStr">
        <is>
          <t>2023-02-18</t>
        </is>
      </c>
      <c r="C3328" t="inlineStr">
        <is>
          <t>S032</t>
        </is>
      </c>
      <c r="D3328" t="inlineStr">
        <is>
          <t>Store_032</t>
        </is>
      </c>
      <c r="E3328" t="inlineStr">
        <is>
          <t>Central</t>
        </is>
      </c>
      <c r="F3328" t="inlineStr">
        <is>
          <t>P0161</t>
        </is>
      </c>
      <c r="G3328" t="inlineStr">
        <is>
          <t>Prod_0161</t>
        </is>
      </c>
      <c r="H3328" t="inlineStr">
        <is>
          <t>Household</t>
        </is>
      </c>
      <c r="I3328" t="n">
        <v>9</v>
      </c>
      <c r="J3328" t="n">
        <v>112.17</v>
      </c>
      <c r="K3328" t="n">
        <v>0.1</v>
      </c>
      <c r="L3328">
        <f>I3328*J3328*(1-K3328)</f>
        <v/>
      </c>
      <c r="M3328">
        <f>VLOOKUP(F3328,Products!A:D,4,FALSE)*I3328</f>
        <v/>
      </c>
      <c r="N3328">
        <f>L3328-M3328</f>
        <v/>
      </c>
    </row>
    <row r="3329">
      <c r="A3329" t="inlineStr">
        <is>
          <t>T1003327</t>
        </is>
      </c>
      <c r="B3329" t="inlineStr">
        <is>
          <t>2023-09-06</t>
        </is>
      </c>
      <c r="C3329" t="inlineStr">
        <is>
          <t>S023</t>
        </is>
      </c>
      <c r="D3329" t="inlineStr">
        <is>
          <t>Store_023</t>
        </is>
      </c>
      <c r="E3329" t="inlineStr">
        <is>
          <t>South</t>
        </is>
      </c>
      <c r="F3329" t="inlineStr">
        <is>
          <t>P0134</t>
        </is>
      </c>
      <c r="G3329" t="inlineStr">
        <is>
          <t>Prod_0134</t>
        </is>
      </c>
      <c r="H3329" t="inlineStr">
        <is>
          <t>Food</t>
        </is>
      </c>
      <c r="I3329" t="n">
        <v>3</v>
      </c>
      <c r="J3329" t="n">
        <v>439.4</v>
      </c>
      <c r="K3329" t="n">
        <v>0.2</v>
      </c>
      <c r="L3329">
        <f>I3329*J3329*(1-K3329)</f>
        <v/>
      </c>
      <c r="M3329">
        <f>VLOOKUP(F3329,Products!A:D,4,FALSE)*I3329</f>
        <v/>
      </c>
      <c r="N3329">
        <f>L3329-M3329</f>
        <v/>
      </c>
    </row>
    <row r="3330">
      <c r="A3330" t="inlineStr">
        <is>
          <t>T1003328</t>
        </is>
      </c>
      <c r="B3330" t="inlineStr">
        <is>
          <t>2024-02-08</t>
        </is>
      </c>
      <c r="C3330" t="inlineStr">
        <is>
          <t>S045</t>
        </is>
      </c>
      <c r="D3330" t="inlineStr">
        <is>
          <t>Store_045</t>
        </is>
      </c>
      <c r="E3330" t="inlineStr">
        <is>
          <t>East</t>
        </is>
      </c>
      <c r="F3330" t="inlineStr">
        <is>
          <t>P0176</t>
        </is>
      </c>
      <c r="G3330" t="inlineStr">
        <is>
          <t>Prod_0176</t>
        </is>
      </c>
      <c r="H3330" t="inlineStr">
        <is>
          <t>Food</t>
        </is>
      </c>
      <c r="I3330" t="n">
        <v>9</v>
      </c>
      <c r="J3330" t="n">
        <v>641.74</v>
      </c>
      <c r="K3330" t="n">
        <v>0.05</v>
      </c>
      <c r="L3330">
        <f>I3330*J3330*(1-K3330)</f>
        <v/>
      </c>
      <c r="M3330">
        <f>VLOOKUP(F3330,Products!A:D,4,FALSE)*I3330</f>
        <v/>
      </c>
      <c r="N3330">
        <f>L3330-M3330</f>
        <v/>
      </c>
    </row>
    <row r="3331">
      <c r="A3331" t="inlineStr">
        <is>
          <t>T1003329</t>
        </is>
      </c>
      <c r="B3331" t="inlineStr">
        <is>
          <t>2023-12-03</t>
        </is>
      </c>
      <c r="C3331" t="inlineStr">
        <is>
          <t>S028</t>
        </is>
      </c>
      <c r="D3331" t="inlineStr">
        <is>
          <t>Store_028</t>
        </is>
      </c>
      <c r="E3331" t="inlineStr">
        <is>
          <t>North</t>
        </is>
      </c>
      <c r="F3331" t="inlineStr">
        <is>
          <t>P0114</t>
        </is>
      </c>
      <c r="G3331" t="inlineStr">
        <is>
          <t>Prod_0114</t>
        </is>
      </c>
      <c r="H3331" t="inlineStr">
        <is>
          <t>Beverages</t>
        </is>
      </c>
      <c r="I3331" t="n">
        <v>2</v>
      </c>
      <c r="J3331" t="n">
        <v>746.74</v>
      </c>
      <c r="K3331" t="n">
        <v>0</v>
      </c>
      <c r="L3331">
        <f>I3331*J3331*(1-K3331)</f>
        <v/>
      </c>
      <c r="M3331">
        <f>VLOOKUP(F3331,Products!A:D,4,FALSE)*I3331</f>
        <v/>
      </c>
      <c r="N3331">
        <f>L3331-M3331</f>
        <v/>
      </c>
    </row>
    <row r="3332">
      <c r="A3332" t="inlineStr">
        <is>
          <t>T1003330</t>
        </is>
      </c>
      <c r="B3332" t="inlineStr">
        <is>
          <t>2024-03-01</t>
        </is>
      </c>
      <c r="C3332" t="inlineStr">
        <is>
          <t>S029</t>
        </is>
      </c>
      <c r="D3332" t="inlineStr">
        <is>
          <t>Store_029</t>
        </is>
      </c>
      <c r="E3332" t="inlineStr">
        <is>
          <t>South</t>
        </is>
      </c>
      <c r="F3332" t="inlineStr">
        <is>
          <t>P0194</t>
        </is>
      </c>
      <c r="G3332" t="inlineStr">
        <is>
          <t>Prod_0194</t>
        </is>
      </c>
      <c r="H3332" t="inlineStr">
        <is>
          <t>Food</t>
        </is>
      </c>
      <c r="I3332" t="n">
        <v>4</v>
      </c>
      <c r="J3332" t="n">
        <v>700.29</v>
      </c>
      <c r="K3332" t="n">
        <v>0</v>
      </c>
      <c r="L3332">
        <f>I3332*J3332*(1-K3332)</f>
        <v/>
      </c>
      <c r="M3332">
        <f>VLOOKUP(F3332,Products!A:D,4,FALSE)*I3332</f>
        <v/>
      </c>
      <c r="N3332">
        <f>L3332-M3332</f>
        <v/>
      </c>
    </row>
    <row r="3333">
      <c r="A3333" t="inlineStr">
        <is>
          <t>T1003331</t>
        </is>
      </c>
      <c r="B3333" t="inlineStr">
        <is>
          <t>2024-07-04</t>
        </is>
      </c>
      <c r="C3333" t="inlineStr">
        <is>
          <t>S045</t>
        </is>
      </c>
      <c r="D3333" t="inlineStr">
        <is>
          <t>Store_045</t>
        </is>
      </c>
      <c r="E3333" t="inlineStr">
        <is>
          <t>East</t>
        </is>
      </c>
      <c r="F3333" t="inlineStr">
        <is>
          <t>P0180</t>
        </is>
      </c>
      <c r="G3333" t="inlineStr">
        <is>
          <t>Prod_0180</t>
        </is>
      </c>
      <c r="H3333" t="inlineStr">
        <is>
          <t>Clothing</t>
        </is>
      </c>
      <c r="I3333" t="n">
        <v>9</v>
      </c>
      <c r="J3333" t="n">
        <v>491.23</v>
      </c>
      <c r="K3333" t="n">
        <v>0</v>
      </c>
      <c r="L3333">
        <f>I3333*J3333*(1-K3333)</f>
        <v/>
      </c>
      <c r="M3333">
        <f>VLOOKUP(F3333,Products!A:D,4,FALSE)*I3333</f>
        <v/>
      </c>
      <c r="N3333">
        <f>L3333-M3333</f>
        <v/>
      </c>
    </row>
    <row r="3334">
      <c r="A3334" t="inlineStr">
        <is>
          <t>T1003332</t>
        </is>
      </c>
      <c r="B3334" t="inlineStr">
        <is>
          <t>2023-07-07</t>
        </is>
      </c>
      <c r="C3334" t="inlineStr">
        <is>
          <t>S026</t>
        </is>
      </c>
      <c r="D3334" t="inlineStr">
        <is>
          <t>Store_026</t>
        </is>
      </c>
      <c r="E3334" t="inlineStr">
        <is>
          <t>North</t>
        </is>
      </c>
      <c r="F3334" t="inlineStr">
        <is>
          <t>P0065</t>
        </is>
      </c>
      <c r="G3334" t="inlineStr">
        <is>
          <t>Prod_0065</t>
        </is>
      </c>
      <c r="H3334" t="inlineStr">
        <is>
          <t>Beverages</t>
        </is>
      </c>
      <c r="I3334" t="n">
        <v>9</v>
      </c>
      <c r="J3334" t="n">
        <v>200.86</v>
      </c>
      <c r="K3334" t="n">
        <v>0.1</v>
      </c>
      <c r="L3334">
        <f>I3334*J3334*(1-K3334)</f>
        <v/>
      </c>
      <c r="M3334">
        <f>VLOOKUP(F3334,Products!A:D,4,FALSE)*I3334</f>
        <v/>
      </c>
      <c r="N3334">
        <f>L3334-M3334</f>
        <v/>
      </c>
    </row>
    <row r="3335">
      <c r="A3335" t="inlineStr">
        <is>
          <t>T1003333</t>
        </is>
      </c>
      <c r="B3335" t="inlineStr">
        <is>
          <t>2024-03-21</t>
        </is>
      </c>
      <c r="C3335" t="inlineStr">
        <is>
          <t>S001</t>
        </is>
      </c>
      <c r="D3335" t="inlineStr">
        <is>
          <t>Store_001</t>
        </is>
      </c>
      <c r="E3335" t="inlineStr">
        <is>
          <t>West</t>
        </is>
      </c>
      <c r="F3335" t="inlineStr">
        <is>
          <t>P0096</t>
        </is>
      </c>
      <c r="G3335" t="inlineStr">
        <is>
          <t>Prod_0096</t>
        </is>
      </c>
      <c r="H3335" t="inlineStr">
        <is>
          <t>Beverages</t>
        </is>
      </c>
      <c r="I3335" t="n">
        <v>7</v>
      </c>
      <c r="J3335" t="n">
        <v>570.6799999999999</v>
      </c>
      <c r="K3335" t="n">
        <v>0</v>
      </c>
      <c r="L3335">
        <f>I3335*J3335*(1-K3335)</f>
        <v/>
      </c>
      <c r="M3335">
        <f>VLOOKUP(F3335,Products!A:D,4,FALSE)*I3335</f>
        <v/>
      </c>
      <c r="N3335">
        <f>L3335-M3335</f>
        <v/>
      </c>
    </row>
    <row r="3336">
      <c r="A3336" t="inlineStr">
        <is>
          <t>T1003334</t>
        </is>
      </c>
      <c r="B3336" t="inlineStr">
        <is>
          <t>2024-10-14</t>
        </is>
      </c>
      <c r="C3336" t="inlineStr">
        <is>
          <t>S016</t>
        </is>
      </c>
      <c r="D3336" t="inlineStr">
        <is>
          <t>Store_016</t>
        </is>
      </c>
      <c r="E3336" t="inlineStr">
        <is>
          <t>West</t>
        </is>
      </c>
      <c r="F3336" t="inlineStr">
        <is>
          <t>P0046</t>
        </is>
      </c>
      <c r="G3336" t="inlineStr">
        <is>
          <t>Prod_0046</t>
        </is>
      </c>
      <c r="H3336" t="inlineStr">
        <is>
          <t>Electronics</t>
        </is>
      </c>
      <c r="I3336" t="n">
        <v>3</v>
      </c>
      <c r="J3336" t="n">
        <v>52.13</v>
      </c>
      <c r="K3336" t="n">
        <v>0.1</v>
      </c>
      <c r="L3336">
        <f>I3336*J3336*(1-K3336)</f>
        <v/>
      </c>
      <c r="M3336">
        <f>VLOOKUP(F3336,Products!A:D,4,FALSE)*I3336</f>
        <v/>
      </c>
      <c r="N3336">
        <f>L3336-M3336</f>
        <v/>
      </c>
    </row>
    <row r="3337">
      <c r="A3337" t="inlineStr">
        <is>
          <t>T1003335</t>
        </is>
      </c>
      <c r="B3337" t="inlineStr">
        <is>
          <t>2024-10-09</t>
        </is>
      </c>
      <c r="C3337" t="inlineStr">
        <is>
          <t>S002</t>
        </is>
      </c>
      <c r="D3337" t="inlineStr">
        <is>
          <t>Store_002</t>
        </is>
      </c>
      <c r="E3337" t="inlineStr">
        <is>
          <t>South</t>
        </is>
      </c>
      <c r="F3337" t="inlineStr">
        <is>
          <t>P0042</t>
        </is>
      </c>
      <c r="G3337" t="inlineStr">
        <is>
          <t>Prod_0042</t>
        </is>
      </c>
      <c r="H3337" t="inlineStr">
        <is>
          <t>Electronics</t>
        </is>
      </c>
      <c r="I3337" t="n">
        <v>7</v>
      </c>
      <c r="J3337" t="n">
        <v>999.04</v>
      </c>
      <c r="K3337" t="n">
        <v>0.05</v>
      </c>
      <c r="L3337">
        <f>I3337*J3337*(1-K3337)</f>
        <v/>
      </c>
      <c r="M3337">
        <f>VLOOKUP(F3337,Products!A:D,4,FALSE)*I3337</f>
        <v/>
      </c>
      <c r="N3337">
        <f>L3337-M3337</f>
        <v/>
      </c>
    </row>
    <row r="3338">
      <c r="A3338" t="inlineStr">
        <is>
          <t>T1003336</t>
        </is>
      </c>
      <c r="B3338" t="inlineStr">
        <is>
          <t>2025-06-08</t>
        </is>
      </c>
      <c r="C3338" t="inlineStr">
        <is>
          <t>S043</t>
        </is>
      </c>
      <c r="D3338" t="inlineStr">
        <is>
          <t>Store_043</t>
        </is>
      </c>
      <c r="E3338" t="inlineStr">
        <is>
          <t>East</t>
        </is>
      </c>
      <c r="F3338" t="inlineStr">
        <is>
          <t>P0025</t>
        </is>
      </c>
      <c r="G3338" t="inlineStr">
        <is>
          <t>Prod_0025</t>
        </is>
      </c>
      <c r="H3338" t="inlineStr">
        <is>
          <t>Beverages</t>
        </is>
      </c>
      <c r="I3338" t="n">
        <v>4</v>
      </c>
      <c r="J3338" t="n">
        <v>274.27</v>
      </c>
      <c r="K3338" t="n">
        <v>0</v>
      </c>
      <c r="L3338">
        <f>I3338*J3338*(1-K3338)</f>
        <v/>
      </c>
      <c r="M3338">
        <f>VLOOKUP(F3338,Products!A:D,4,FALSE)*I3338</f>
        <v/>
      </c>
      <c r="N3338">
        <f>L3338-M3338</f>
        <v/>
      </c>
    </row>
    <row r="3339">
      <c r="A3339" t="inlineStr">
        <is>
          <t>T1003337</t>
        </is>
      </c>
      <c r="B3339" t="inlineStr">
        <is>
          <t>2025-04-20</t>
        </is>
      </c>
      <c r="C3339" t="inlineStr">
        <is>
          <t>S003</t>
        </is>
      </c>
      <c r="D3339" t="inlineStr">
        <is>
          <t>Store_003</t>
        </is>
      </c>
      <c r="E3339" t="inlineStr">
        <is>
          <t>North</t>
        </is>
      </c>
      <c r="F3339" t="inlineStr">
        <is>
          <t>P0019</t>
        </is>
      </c>
      <c r="G3339" t="inlineStr">
        <is>
          <t>Prod_0019</t>
        </is>
      </c>
      <c r="H3339" t="inlineStr">
        <is>
          <t>Toys</t>
        </is>
      </c>
      <c r="I3339" t="n">
        <v>4</v>
      </c>
      <c r="J3339" t="n">
        <v>505.54</v>
      </c>
      <c r="K3339" t="n">
        <v>0</v>
      </c>
      <c r="L3339">
        <f>I3339*J3339*(1-K3339)</f>
        <v/>
      </c>
      <c r="M3339">
        <f>VLOOKUP(F3339,Products!A:D,4,FALSE)*I3339</f>
        <v/>
      </c>
      <c r="N3339">
        <f>L3339-M3339</f>
        <v/>
      </c>
    </row>
    <row r="3340">
      <c r="A3340" t="inlineStr">
        <is>
          <t>T1003338</t>
        </is>
      </c>
      <c r="B3340" t="inlineStr">
        <is>
          <t>2025-09-18</t>
        </is>
      </c>
      <c r="C3340" t="inlineStr">
        <is>
          <t>S023</t>
        </is>
      </c>
      <c r="D3340" t="inlineStr">
        <is>
          <t>Store_023</t>
        </is>
      </c>
      <c r="E3340" t="inlineStr">
        <is>
          <t>South</t>
        </is>
      </c>
      <c r="F3340" t="inlineStr">
        <is>
          <t>P0031</t>
        </is>
      </c>
      <c r="G3340" t="inlineStr">
        <is>
          <t>Prod_0031</t>
        </is>
      </c>
      <c r="H3340" t="inlineStr">
        <is>
          <t>Food</t>
        </is>
      </c>
      <c r="I3340" t="n">
        <v>6</v>
      </c>
      <c r="J3340" t="n">
        <v>235.36</v>
      </c>
      <c r="K3340" t="n">
        <v>0.1</v>
      </c>
      <c r="L3340">
        <f>I3340*J3340*(1-K3340)</f>
        <v/>
      </c>
      <c r="M3340">
        <f>VLOOKUP(F3340,Products!A:D,4,FALSE)*I3340</f>
        <v/>
      </c>
      <c r="N3340">
        <f>L3340-M3340</f>
        <v/>
      </c>
    </row>
    <row r="3341">
      <c r="A3341" t="inlineStr">
        <is>
          <t>T1003339</t>
        </is>
      </c>
      <c r="B3341" t="inlineStr">
        <is>
          <t>2024-02-10</t>
        </is>
      </c>
      <c r="C3341" t="inlineStr">
        <is>
          <t>S006</t>
        </is>
      </c>
      <c r="D3341" t="inlineStr">
        <is>
          <t>Store_006</t>
        </is>
      </c>
      <c r="E3341" t="inlineStr">
        <is>
          <t>East</t>
        </is>
      </c>
      <c r="F3341" t="inlineStr">
        <is>
          <t>P0101</t>
        </is>
      </c>
      <c r="G3341" t="inlineStr">
        <is>
          <t>Prod_0101</t>
        </is>
      </c>
      <c r="H3341" t="inlineStr">
        <is>
          <t>Food</t>
        </is>
      </c>
      <c r="I3341" t="n">
        <v>2</v>
      </c>
      <c r="J3341" t="n">
        <v>89.43000000000001</v>
      </c>
      <c r="K3341" t="n">
        <v>0.15</v>
      </c>
      <c r="L3341">
        <f>I3341*J3341*(1-K3341)</f>
        <v/>
      </c>
      <c r="M3341">
        <f>VLOOKUP(F3341,Products!A:D,4,FALSE)*I3341</f>
        <v/>
      </c>
      <c r="N3341">
        <f>L3341-M3341</f>
        <v/>
      </c>
    </row>
    <row r="3342">
      <c r="A3342" t="inlineStr">
        <is>
          <t>T1003340</t>
        </is>
      </c>
      <c r="B3342" t="inlineStr">
        <is>
          <t>2023-04-03</t>
        </is>
      </c>
      <c r="C3342" t="inlineStr">
        <is>
          <t>S042</t>
        </is>
      </c>
      <c r="D3342" t="inlineStr">
        <is>
          <t>Store_042</t>
        </is>
      </c>
      <c r="E3342" t="inlineStr">
        <is>
          <t>Central</t>
        </is>
      </c>
      <c r="F3342" t="inlineStr">
        <is>
          <t>P0055</t>
        </is>
      </c>
      <c r="G3342" t="inlineStr">
        <is>
          <t>Prod_0055</t>
        </is>
      </c>
      <c r="H3342" t="inlineStr">
        <is>
          <t>Beverages</t>
        </is>
      </c>
      <c r="I3342" t="n">
        <v>4</v>
      </c>
      <c r="J3342" t="n">
        <v>166.84</v>
      </c>
      <c r="K3342" t="n">
        <v>0.1</v>
      </c>
      <c r="L3342">
        <f>I3342*J3342*(1-K3342)</f>
        <v/>
      </c>
      <c r="M3342">
        <f>VLOOKUP(F3342,Products!A:D,4,FALSE)*I3342</f>
        <v/>
      </c>
      <c r="N3342">
        <f>L3342-M3342</f>
        <v/>
      </c>
    </row>
    <row r="3343">
      <c r="A3343" t="inlineStr">
        <is>
          <t>T1003341</t>
        </is>
      </c>
      <c r="B3343" t="inlineStr">
        <is>
          <t>2023-11-23</t>
        </is>
      </c>
      <c r="C3343" t="inlineStr">
        <is>
          <t>S026</t>
        </is>
      </c>
      <c r="D3343" t="inlineStr">
        <is>
          <t>Store_026</t>
        </is>
      </c>
      <c r="E3343" t="inlineStr">
        <is>
          <t>North</t>
        </is>
      </c>
      <c r="F3343" t="inlineStr">
        <is>
          <t>P0110</t>
        </is>
      </c>
      <c r="G3343" t="inlineStr">
        <is>
          <t>Prod_0110</t>
        </is>
      </c>
      <c r="H3343" t="inlineStr">
        <is>
          <t>Stationery</t>
        </is>
      </c>
      <c r="I3343" t="n">
        <v>7</v>
      </c>
      <c r="J3343" t="n">
        <v>89.66</v>
      </c>
      <c r="K3343" t="n">
        <v>0</v>
      </c>
      <c r="L3343">
        <f>I3343*J3343*(1-K3343)</f>
        <v/>
      </c>
      <c r="M3343">
        <f>VLOOKUP(F3343,Products!A:D,4,FALSE)*I3343</f>
        <v/>
      </c>
      <c r="N3343">
        <f>L3343-M3343</f>
        <v/>
      </c>
    </row>
    <row r="3344">
      <c r="A3344" t="inlineStr">
        <is>
          <t>T1003342</t>
        </is>
      </c>
      <c r="B3344" t="inlineStr">
        <is>
          <t>2023-01-14</t>
        </is>
      </c>
      <c r="C3344" t="inlineStr">
        <is>
          <t>S038</t>
        </is>
      </c>
      <c r="D3344" t="inlineStr">
        <is>
          <t>Store_038</t>
        </is>
      </c>
      <c r="E3344" t="inlineStr">
        <is>
          <t>East</t>
        </is>
      </c>
      <c r="F3344" t="inlineStr">
        <is>
          <t>P0075</t>
        </is>
      </c>
      <c r="G3344" t="inlineStr">
        <is>
          <t>Prod_0075</t>
        </is>
      </c>
      <c r="H3344" t="inlineStr">
        <is>
          <t>Beverages</t>
        </is>
      </c>
      <c r="I3344" t="n">
        <v>4</v>
      </c>
      <c r="J3344" t="n">
        <v>635.59</v>
      </c>
      <c r="K3344" t="n">
        <v>0</v>
      </c>
      <c r="L3344">
        <f>I3344*J3344*(1-K3344)</f>
        <v/>
      </c>
      <c r="M3344">
        <f>VLOOKUP(F3344,Products!A:D,4,FALSE)*I3344</f>
        <v/>
      </c>
      <c r="N3344">
        <f>L3344-M3344</f>
        <v/>
      </c>
    </row>
    <row r="3345">
      <c r="A3345" t="inlineStr">
        <is>
          <t>T1003343</t>
        </is>
      </c>
      <c r="B3345" t="inlineStr">
        <is>
          <t>2024-05-27</t>
        </is>
      </c>
      <c r="C3345" t="inlineStr">
        <is>
          <t>S003</t>
        </is>
      </c>
      <c r="D3345" t="inlineStr">
        <is>
          <t>Store_003</t>
        </is>
      </c>
      <c r="E3345" t="inlineStr">
        <is>
          <t>North</t>
        </is>
      </c>
      <c r="F3345" t="inlineStr">
        <is>
          <t>P0002</t>
        </is>
      </c>
      <c r="G3345" t="inlineStr">
        <is>
          <t>Prod_0002</t>
        </is>
      </c>
      <c r="H3345" t="inlineStr">
        <is>
          <t>Food</t>
        </is>
      </c>
      <c r="I3345" t="n">
        <v>9</v>
      </c>
      <c r="J3345" t="n">
        <v>222.4</v>
      </c>
      <c r="K3345" t="n">
        <v>0.05</v>
      </c>
      <c r="L3345">
        <f>I3345*J3345*(1-K3345)</f>
        <v/>
      </c>
      <c r="M3345">
        <f>VLOOKUP(F3345,Products!A:D,4,FALSE)*I3345</f>
        <v/>
      </c>
      <c r="N3345">
        <f>L3345-M3345</f>
        <v/>
      </c>
    </row>
    <row r="3346">
      <c r="A3346" t="inlineStr">
        <is>
          <t>T1003344</t>
        </is>
      </c>
      <c r="B3346" t="inlineStr">
        <is>
          <t>2024-10-24</t>
        </is>
      </c>
      <c r="C3346" t="inlineStr">
        <is>
          <t>S024</t>
        </is>
      </c>
      <c r="D3346" t="inlineStr">
        <is>
          <t>Store_024</t>
        </is>
      </c>
      <c r="E3346" t="inlineStr">
        <is>
          <t>South</t>
        </is>
      </c>
      <c r="F3346" t="inlineStr">
        <is>
          <t>P0096</t>
        </is>
      </c>
      <c r="G3346" t="inlineStr">
        <is>
          <t>Prod_0096</t>
        </is>
      </c>
      <c r="H3346" t="inlineStr">
        <is>
          <t>Beverages</t>
        </is>
      </c>
      <c r="I3346" t="n">
        <v>4</v>
      </c>
      <c r="J3346" t="n">
        <v>553.74</v>
      </c>
      <c r="K3346" t="n">
        <v>0.1</v>
      </c>
      <c r="L3346">
        <f>I3346*J3346*(1-K3346)</f>
        <v/>
      </c>
      <c r="M3346">
        <f>VLOOKUP(F3346,Products!A:D,4,FALSE)*I3346</f>
        <v/>
      </c>
      <c r="N3346">
        <f>L3346-M3346</f>
        <v/>
      </c>
    </row>
    <row r="3347">
      <c r="A3347" t="inlineStr">
        <is>
          <t>T1003345</t>
        </is>
      </c>
      <c r="B3347" t="inlineStr">
        <is>
          <t>2024-08-28</t>
        </is>
      </c>
      <c r="C3347" t="inlineStr">
        <is>
          <t>S023</t>
        </is>
      </c>
      <c r="D3347" t="inlineStr">
        <is>
          <t>Store_023</t>
        </is>
      </c>
      <c r="E3347" t="inlineStr">
        <is>
          <t>South</t>
        </is>
      </c>
      <c r="F3347" t="inlineStr">
        <is>
          <t>P0002</t>
        </is>
      </c>
      <c r="G3347" t="inlineStr">
        <is>
          <t>Prod_0002</t>
        </is>
      </c>
      <c r="H3347" t="inlineStr">
        <is>
          <t>Food</t>
        </is>
      </c>
      <c r="I3347" t="n">
        <v>1</v>
      </c>
      <c r="J3347" t="n">
        <v>233.21</v>
      </c>
      <c r="K3347" t="n">
        <v>0</v>
      </c>
      <c r="L3347">
        <f>I3347*J3347*(1-K3347)</f>
        <v/>
      </c>
      <c r="M3347">
        <f>VLOOKUP(F3347,Products!A:D,4,FALSE)*I3347</f>
        <v/>
      </c>
      <c r="N3347">
        <f>L3347-M3347</f>
        <v/>
      </c>
    </row>
    <row r="3348">
      <c r="A3348" t="inlineStr">
        <is>
          <t>T1003346</t>
        </is>
      </c>
      <c r="B3348" t="inlineStr">
        <is>
          <t>2023-09-02</t>
        </is>
      </c>
      <c r="C3348" t="inlineStr">
        <is>
          <t>S002</t>
        </is>
      </c>
      <c r="D3348" t="inlineStr">
        <is>
          <t>Store_002</t>
        </is>
      </c>
      <c r="E3348" t="inlineStr">
        <is>
          <t>South</t>
        </is>
      </c>
      <c r="F3348" t="inlineStr">
        <is>
          <t>P0137</t>
        </is>
      </c>
      <c r="G3348" t="inlineStr">
        <is>
          <t>Prod_0137</t>
        </is>
      </c>
      <c r="H3348" t="inlineStr">
        <is>
          <t>Electronics</t>
        </is>
      </c>
      <c r="I3348" t="n">
        <v>6</v>
      </c>
      <c r="J3348" t="n">
        <v>155.29</v>
      </c>
      <c r="K3348" t="n">
        <v>0.1</v>
      </c>
      <c r="L3348">
        <f>I3348*J3348*(1-K3348)</f>
        <v/>
      </c>
      <c r="M3348">
        <f>VLOOKUP(F3348,Products!A:D,4,FALSE)*I3348</f>
        <v/>
      </c>
      <c r="N3348">
        <f>L3348-M3348</f>
        <v/>
      </c>
    </row>
    <row r="3349">
      <c r="A3349" t="inlineStr">
        <is>
          <t>T1003347</t>
        </is>
      </c>
      <c r="B3349" t="inlineStr">
        <is>
          <t>2025-07-13</t>
        </is>
      </c>
      <c r="C3349" t="inlineStr">
        <is>
          <t>S048</t>
        </is>
      </c>
      <c r="D3349" t="inlineStr">
        <is>
          <t>Store_048</t>
        </is>
      </c>
      <c r="E3349" t="inlineStr">
        <is>
          <t>South</t>
        </is>
      </c>
      <c r="F3349" t="inlineStr">
        <is>
          <t>P0046</t>
        </is>
      </c>
      <c r="G3349" t="inlineStr">
        <is>
          <t>Prod_0046</t>
        </is>
      </c>
      <c r="H3349" t="inlineStr">
        <is>
          <t>Electronics</t>
        </is>
      </c>
      <c r="I3349" t="n">
        <v>7</v>
      </c>
      <c r="J3349" t="n">
        <v>48.84</v>
      </c>
      <c r="K3349" t="n">
        <v>0</v>
      </c>
      <c r="L3349">
        <f>I3349*J3349*(1-K3349)</f>
        <v/>
      </c>
      <c r="M3349">
        <f>VLOOKUP(F3349,Products!A:D,4,FALSE)*I3349</f>
        <v/>
      </c>
      <c r="N3349">
        <f>L3349-M3349</f>
        <v/>
      </c>
    </row>
    <row r="3350">
      <c r="A3350" t="inlineStr">
        <is>
          <t>T1003348</t>
        </is>
      </c>
      <c r="B3350" t="inlineStr">
        <is>
          <t>2025-05-25</t>
        </is>
      </c>
      <c r="C3350" t="inlineStr">
        <is>
          <t>S044</t>
        </is>
      </c>
      <c r="D3350" t="inlineStr">
        <is>
          <t>Store_044</t>
        </is>
      </c>
      <c r="E3350" t="inlineStr">
        <is>
          <t>North</t>
        </is>
      </c>
      <c r="F3350" t="inlineStr">
        <is>
          <t>P0179</t>
        </is>
      </c>
      <c r="G3350" t="inlineStr">
        <is>
          <t>Prod_0179</t>
        </is>
      </c>
      <c r="H3350" t="inlineStr">
        <is>
          <t>Household</t>
        </is>
      </c>
      <c r="I3350" t="n">
        <v>6</v>
      </c>
      <c r="J3350" t="n">
        <v>192.84</v>
      </c>
      <c r="K3350" t="n">
        <v>0</v>
      </c>
      <c r="L3350">
        <f>I3350*J3350*(1-K3350)</f>
        <v/>
      </c>
      <c r="M3350">
        <f>VLOOKUP(F3350,Products!A:D,4,FALSE)*I3350</f>
        <v/>
      </c>
      <c r="N3350">
        <f>L3350-M3350</f>
        <v/>
      </c>
    </row>
    <row r="3351">
      <c r="A3351" t="inlineStr">
        <is>
          <t>T1003349</t>
        </is>
      </c>
      <c r="B3351" t="inlineStr">
        <is>
          <t>2023-08-19</t>
        </is>
      </c>
      <c r="C3351" t="inlineStr">
        <is>
          <t>S024</t>
        </is>
      </c>
      <c r="D3351" t="inlineStr">
        <is>
          <t>Store_024</t>
        </is>
      </c>
      <c r="E3351" t="inlineStr">
        <is>
          <t>South</t>
        </is>
      </c>
      <c r="F3351" t="inlineStr">
        <is>
          <t>P0029</t>
        </is>
      </c>
      <c r="G3351" t="inlineStr">
        <is>
          <t>Prod_0029</t>
        </is>
      </c>
      <c r="H3351" t="inlineStr">
        <is>
          <t>Clothing</t>
        </is>
      </c>
      <c r="I3351" t="n">
        <v>1</v>
      </c>
      <c r="J3351" t="n">
        <v>699.48</v>
      </c>
      <c r="K3351" t="n">
        <v>0</v>
      </c>
      <c r="L3351">
        <f>I3351*J3351*(1-K3351)</f>
        <v/>
      </c>
      <c r="M3351">
        <f>VLOOKUP(F3351,Products!A:D,4,FALSE)*I3351</f>
        <v/>
      </c>
      <c r="N3351">
        <f>L3351-M3351</f>
        <v/>
      </c>
    </row>
    <row r="3352">
      <c r="A3352" t="inlineStr">
        <is>
          <t>T1003350</t>
        </is>
      </c>
      <c r="B3352" t="inlineStr">
        <is>
          <t>2024-04-18</t>
        </is>
      </c>
      <c r="C3352" t="inlineStr">
        <is>
          <t>S023</t>
        </is>
      </c>
      <c r="D3352" t="inlineStr">
        <is>
          <t>Store_023</t>
        </is>
      </c>
      <c r="E3352" t="inlineStr">
        <is>
          <t>South</t>
        </is>
      </c>
      <c r="F3352" t="inlineStr">
        <is>
          <t>P0047</t>
        </is>
      </c>
      <c r="G3352" t="inlineStr">
        <is>
          <t>Prod_0047</t>
        </is>
      </c>
      <c r="H3352" t="inlineStr">
        <is>
          <t>Beverages</t>
        </is>
      </c>
      <c r="I3352" t="n">
        <v>5</v>
      </c>
      <c r="J3352" t="n">
        <v>631.91</v>
      </c>
      <c r="K3352" t="n">
        <v>0.05</v>
      </c>
      <c r="L3352">
        <f>I3352*J3352*(1-K3352)</f>
        <v/>
      </c>
      <c r="M3352">
        <f>VLOOKUP(F3352,Products!A:D,4,FALSE)*I3352</f>
        <v/>
      </c>
      <c r="N3352">
        <f>L3352-M3352</f>
        <v/>
      </c>
    </row>
    <row r="3353">
      <c r="A3353" t="inlineStr">
        <is>
          <t>T1003351</t>
        </is>
      </c>
      <c r="B3353" t="inlineStr">
        <is>
          <t>2024-07-12</t>
        </is>
      </c>
      <c r="C3353" t="inlineStr">
        <is>
          <t>S009</t>
        </is>
      </c>
      <c r="D3353" t="inlineStr">
        <is>
          <t>Store_009</t>
        </is>
      </c>
      <c r="E3353" t="inlineStr">
        <is>
          <t>Central</t>
        </is>
      </c>
      <c r="F3353" t="inlineStr">
        <is>
          <t>P0008</t>
        </is>
      </c>
      <c r="G3353" t="inlineStr">
        <is>
          <t>Prod_0008</t>
        </is>
      </c>
      <c r="H3353" t="inlineStr">
        <is>
          <t>Electronics</t>
        </is>
      </c>
      <c r="I3353" t="n">
        <v>2</v>
      </c>
      <c r="J3353" t="n">
        <v>375.51</v>
      </c>
      <c r="K3353" t="n">
        <v>0</v>
      </c>
      <c r="L3353">
        <f>I3353*J3353*(1-K3353)</f>
        <v/>
      </c>
      <c r="M3353">
        <f>VLOOKUP(F3353,Products!A:D,4,FALSE)*I3353</f>
        <v/>
      </c>
      <c r="N3353">
        <f>L3353-M3353</f>
        <v/>
      </c>
    </row>
    <row r="3354">
      <c r="A3354" t="inlineStr">
        <is>
          <t>T1003352</t>
        </is>
      </c>
      <c r="B3354" t="inlineStr">
        <is>
          <t>2025-04-09</t>
        </is>
      </c>
      <c r="C3354" t="inlineStr">
        <is>
          <t>S007</t>
        </is>
      </c>
      <c r="D3354" t="inlineStr">
        <is>
          <t>Store_007</t>
        </is>
      </c>
      <c r="E3354" t="inlineStr">
        <is>
          <t>East</t>
        </is>
      </c>
      <c r="F3354" t="inlineStr">
        <is>
          <t>P0198</t>
        </is>
      </c>
      <c r="G3354" t="inlineStr">
        <is>
          <t>Prod_0198</t>
        </is>
      </c>
      <c r="H3354" t="inlineStr">
        <is>
          <t>Beverages</t>
        </is>
      </c>
      <c r="I3354" t="n">
        <v>6</v>
      </c>
      <c r="J3354" t="n">
        <v>902.4400000000001</v>
      </c>
      <c r="K3354" t="n">
        <v>0.15</v>
      </c>
      <c r="L3354">
        <f>I3354*J3354*(1-K3354)</f>
        <v/>
      </c>
      <c r="M3354">
        <f>VLOOKUP(F3354,Products!A:D,4,FALSE)*I3354</f>
        <v/>
      </c>
      <c r="N3354">
        <f>L3354-M3354</f>
        <v/>
      </c>
    </row>
    <row r="3355">
      <c r="A3355" t="inlineStr">
        <is>
          <t>T1003353</t>
        </is>
      </c>
      <c r="B3355" t="inlineStr">
        <is>
          <t>2025-04-26</t>
        </is>
      </c>
      <c r="C3355" t="inlineStr">
        <is>
          <t>S027</t>
        </is>
      </c>
      <c r="D3355" t="inlineStr">
        <is>
          <t>Store_027</t>
        </is>
      </c>
      <c r="E3355" t="inlineStr">
        <is>
          <t>South</t>
        </is>
      </c>
      <c r="F3355" t="inlineStr">
        <is>
          <t>P0090</t>
        </is>
      </c>
      <c r="G3355" t="inlineStr">
        <is>
          <t>Prod_0090</t>
        </is>
      </c>
      <c r="H3355" t="inlineStr">
        <is>
          <t>Toys</t>
        </is>
      </c>
      <c r="I3355" t="n">
        <v>9</v>
      </c>
      <c r="J3355" t="n">
        <v>457.72</v>
      </c>
      <c r="K3355" t="n">
        <v>0</v>
      </c>
      <c r="L3355">
        <f>I3355*J3355*(1-K3355)</f>
        <v/>
      </c>
      <c r="M3355">
        <f>VLOOKUP(F3355,Products!A:D,4,FALSE)*I3355</f>
        <v/>
      </c>
      <c r="N3355">
        <f>L3355-M3355</f>
        <v/>
      </c>
    </row>
    <row r="3356">
      <c r="A3356" t="inlineStr">
        <is>
          <t>T1003354</t>
        </is>
      </c>
      <c r="B3356" t="inlineStr">
        <is>
          <t>2024-12-02</t>
        </is>
      </c>
      <c r="C3356" t="inlineStr">
        <is>
          <t>S045</t>
        </is>
      </c>
      <c r="D3356" t="inlineStr">
        <is>
          <t>Store_045</t>
        </is>
      </c>
      <c r="E3356" t="inlineStr">
        <is>
          <t>East</t>
        </is>
      </c>
      <c r="F3356" t="inlineStr">
        <is>
          <t>P0125</t>
        </is>
      </c>
      <c r="G3356" t="inlineStr">
        <is>
          <t>Prod_0125</t>
        </is>
      </c>
      <c r="H3356" t="inlineStr">
        <is>
          <t>Toys</t>
        </is>
      </c>
      <c r="I3356" t="n">
        <v>4</v>
      </c>
      <c r="J3356" t="n">
        <v>234.71</v>
      </c>
      <c r="K3356" t="n">
        <v>0</v>
      </c>
      <c r="L3356">
        <f>I3356*J3356*(1-K3356)</f>
        <v/>
      </c>
      <c r="M3356">
        <f>VLOOKUP(F3356,Products!A:D,4,FALSE)*I3356</f>
        <v/>
      </c>
      <c r="N3356">
        <f>L3356-M3356</f>
        <v/>
      </c>
    </row>
    <row r="3357">
      <c r="A3357" t="inlineStr">
        <is>
          <t>T1003355</t>
        </is>
      </c>
      <c r="B3357" t="inlineStr">
        <is>
          <t>2025-07-22</t>
        </is>
      </c>
      <c r="C3357" t="inlineStr">
        <is>
          <t>S015</t>
        </is>
      </c>
      <c r="D3357" t="inlineStr">
        <is>
          <t>Store_015</t>
        </is>
      </c>
      <c r="E3357" t="inlineStr">
        <is>
          <t>North</t>
        </is>
      </c>
      <c r="F3357" t="inlineStr">
        <is>
          <t>P0046</t>
        </is>
      </c>
      <c r="G3357" t="inlineStr">
        <is>
          <t>Prod_0046</t>
        </is>
      </c>
      <c r="H3357" t="inlineStr">
        <is>
          <t>Electronics</t>
        </is>
      </c>
      <c r="I3357" t="n">
        <v>1</v>
      </c>
      <c r="J3357" t="n">
        <v>49.51</v>
      </c>
      <c r="K3357" t="n">
        <v>0</v>
      </c>
      <c r="L3357">
        <f>I3357*J3357*(1-K3357)</f>
        <v/>
      </c>
      <c r="M3357">
        <f>VLOOKUP(F3357,Products!A:D,4,FALSE)*I3357</f>
        <v/>
      </c>
      <c r="N3357">
        <f>L3357-M3357</f>
        <v/>
      </c>
    </row>
    <row r="3358">
      <c r="A3358" t="inlineStr">
        <is>
          <t>T1003356</t>
        </is>
      </c>
      <c r="B3358" t="inlineStr">
        <is>
          <t>2025-05-01</t>
        </is>
      </c>
      <c r="C3358" t="inlineStr">
        <is>
          <t>S024</t>
        </is>
      </c>
      <c r="D3358" t="inlineStr">
        <is>
          <t>Store_024</t>
        </is>
      </c>
      <c r="E3358" t="inlineStr">
        <is>
          <t>South</t>
        </is>
      </c>
      <c r="F3358" t="inlineStr">
        <is>
          <t>P0057</t>
        </is>
      </c>
      <c r="G3358" t="inlineStr">
        <is>
          <t>Prod_0057</t>
        </is>
      </c>
      <c r="H3358" t="inlineStr">
        <is>
          <t>Beverages</t>
        </is>
      </c>
      <c r="I3358" t="n">
        <v>9</v>
      </c>
      <c r="J3358" t="n">
        <v>87.43000000000001</v>
      </c>
      <c r="K3358" t="n">
        <v>0</v>
      </c>
      <c r="L3358">
        <f>I3358*J3358*(1-K3358)</f>
        <v/>
      </c>
      <c r="M3358">
        <f>VLOOKUP(F3358,Products!A:D,4,FALSE)*I3358</f>
        <v/>
      </c>
      <c r="N3358">
        <f>L3358-M3358</f>
        <v/>
      </c>
    </row>
    <row r="3359">
      <c r="A3359" t="inlineStr">
        <is>
          <t>T1003357</t>
        </is>
      </c>
      <c r="B3359" t="inlineStr">
        <is>
          <t>2025-06-12</t>
        </is>
      </c>
      <c r="C3359" t="inlineStr">
        <is>
          <t>S049</t>
        </is>
      </c>
      <c r="D3359" t="inlineStr">
        <is>
          <t>Store_049</t>
        </is>
      </c>
      <c r="E3359" t="inlineStr">
        <is>
          <t>North</t>
        </is>
      </c>
      <c r="F3359" t="inlineStr">
        <is>
          <t>P0165</t>
        </is>
      </c>
      <c r="G3359" t="inlineStr">
        <is>
          <t>Prod_0165</t>
        </is>
      </c>
      <c r="H3359" t="inlineStr">
        <is>
          <t>Clothing</t>
        </is>
      </c>
      <c r="I3359" t="n">
        <v>7</v>
      </c>
      <c r="J3359" t="n">
        <v>706.0700000000001</v>
      </c>
      <c r="K3359" t="n">
        <v>0</v>
      </c>
      <c r="L3359">
        <f>I3359*J3359*(1-K3359)</f>
        <v/>
      </c>
      <c r="M3359">
        <f>VLOOKUP(F3359,Products!A:D,4,FALSE)*I3359</f>
        <v/>
      </c>
      <c r="N3359">
        <f>L3359-M3359</f>
        <v/>
      </c>
    </row>
    <row r="3360">
      <c r="A3360" t="inlineStr">
        <is>
          <t>T1003358</t>
        </is>
      </c>
      <c r="B3360" t="inlineStr">
        <is>
          <t>2024-11-03</t>
        </is>
      </c>
      <c r="C3360" t="inlineStr">
        <is>
          <t>S032</t>
        </is>
      </c>
      <c r="D3360" t="inlineStr">
        <is>
          <t>Store_032</t>
        </is>
      </c>
      <c r="E3360" t="inlineStr">
        <is>
          <t>Central</t>
        </is>
      </c>
      <c r="F3360" t="inlineStr">
        <is>
          <t>P0131</t>
        </is>
      </c>
      <c r="G3360" t="inlineStr">
        <is>
          <t>Prod_0131</t>
        </is>
      </c>
      <c r="H3360" t="inlineStr">
        <is>
          <t>Beverages</t>
        </is>
      </c>
      <c r="I3360" t="n">
        <v>1</v>
      </c>
      <c r="J3360" t="n">
        <v>394.19</v>
      </c>
      <c r="K3360" t="n">
        <v>0</v>
      </c>
      <c r="L3360">
        <f>I3360*J3360*(1-K3360)</f>
        <v/>
      </c>
      <c r="M3360">
        <f>VLOOKUP(F3360,Products!A:D,4,FALSE)*I3360</f>
        <v/>
      </c>
      <c r="N3360">
        <f>L3360-M3360</f>
        <v/>
      </c>
    </row>
    <row r="3361">
      <c r="A3361" t="inlineStr">
        <is>
          <t>T1003359</t>
        </is>
      </c>
      <c r="B3361" t="inlineStr">
        <is>
          <t>2025-06-30</t>
        </is>
      </c>
      <c r="C3361" t="inlineStr">
        <is>
          <t>S048</t>
        </is>
      </c>
      <c r="D3361" t="inlineStr">
        <is>
          <t>Store_048</t>
        </is>
      </c>
      <c r="E3361" t="inlineStr">
        <is>
          <t>South</t>
        </is>
      </c>
      <c r="F3361" t="inlineStr">
        <is>
          <t>P0136</t>
        </is>
      </c>
      <c r="G3361" t="inlineStr">
        <is>
          <t>Prod_0136</t>
        </is>
      </c>
      <c r="H3361" t="inlineStr">
        <is>
          <t>Beverages</t>
        </is>
      </c>
      <c r="I3361" t="n">
        <v>7</v>
      </c>
      <c r="J3361" t="n">
        <v>174.66</v>
      </c>
      <c r="K3361" t="n">
        <v>0</v>
      </c>
      <c r="L3361">
        <f>I3361*J3361*(1-K3361)</f>
        <v/>
      </c>
      <c r="M3361">
        <f>VLOOKUP(F3361,Products!A:D,4,FALSE)*I3361</f>
        <v/>
      </c>
      <c r="N3361">
        <f>L3361-M3361</f>
        <v/>
      </c>
    </row>
    <row r="3362">
      <c r="A3362" t="inlineStr">
        <is>
          <t>T1003360</t>
        </is>
      </c>
      <c r="B3362" t="inlineStr">
        <is>
          <t>2024-09-27</t>
        </is>
      </c>
      <c r="C3362" t="inlineStr">
        <is>
          <t>S007</t>
        </is>
      </c>
      <c r="D3362" t="inlineStr">
        <is>
          <t>Store_007</t>
        </is>
      </c>
      <c r="E3362" t="inlineStr">
        <is>
          <t>East</t>
        </is>
      </c>
      <c r="F3362" t="inlineStr">
        <is>
          <t>P0023</t>
        </is>
      </c>
      <c r="G3362" t="inlineStr">
        <is>
          <t>Prod_0023</t>
        </is>
      </c>
      <c r="H3362" t="inlineStr">
        <is>
          <t>Stationery</t>
        </is>
      </c>
      <c r="I3362" t="n">
        <v>5</v>
      </c>
      <c r="J3362" t="n">
        <v>130.03</v>
      </c>
      <c r="K3362" t="n">
        <v>0</v>
      </c>
      <c r="L3362">
        <f>I3362*J3362*(1-K3362)</f>
        <v/>
      </c>
      <c r="M3362">
        <f>VLOOKUP(F3362,Products!A:D,4,FALSE)*I3362</f>
        <v/>
      </c>
      <c r="N3362">
        <f>L3362-M3362</f>
        <v/>
      </c>
    </row>
    <row r="3363">
      <c r="A3363" t="inlineStr">
        <is>
          <t>T1003361</t>
        </is>
      </c>
      <c r="B3363" t="inlineStr">
        <is>
          <t>2023-10-15</t>
        </is>
      </c>
      <c r="C3363" t="inlineStr">
        <is>
          <t>S042</t>
        </is>
      </c>
      <c r="D3363" t="inlineStr">
        <is>
          <t>Store_042</t>
        </is>
      </c>
      <c r="E3363" t="inlineStr">
        <is>
          <t>Central</t>
        </is>
      </c>
      <c r="F3363" t="inlineStr">
        <is>
          <t>P0185</t>
        </is>
      </c>
      <c r="G3363" t="inlineStr">
        <is>
          <t>Prod_0185</t>
        </is>
      </c>
      <c r="H3363" t="inlineStr">
        <is>
          <t>Food</t>
        </is>
      </c>
      <c r="I3363" t="n">
        <v>2</v>
      </c>
      <c r="J3363" t="n">
        <v>508.46</v>
      </c>
      <c r="K3363" t="n">
        <v>0</v>
      </c>
      <c r="L3363">
        <f>I3363*J3363*(1-K3363)</f>
        <v/>
      </c>
      <c r="M3363">
        <f>VLOOKUP(F3363,Products!A:D,4,FALSE)*I3363</f>
        <v/>
      </c>
      <c r="N3363">
        <f>L3363-M3363</f>
        <v/>
      </c>
    </row>
    <row r="3364">
      <c r="A3364" t="inlineStr">
        <is>
          <t>T1003362</t>
        </is>
      </c>
      <c r="B3364" t="inlineStr">
        <is>
          <t>2023-07-21</t>
        </is>
      </c>
      <c r="C3364" t="inlineStr">
        <is>
          <t>S034</t>
        </is>
      </c>
      <c r="D3364" t="inlineStr">
        <is>
          <t>Store_034</t>
        </is>
      </c>
      <c r="E3364" t="inlineStr">
        <is>
          <t>Central</t>
        </is>
      </c>
      <c r="F3364" t="inlineStr">
        <is>
          <t>P0120</t>
        </is>
      </c>
      <c r="G3364" t="inlineStr">
        <is>
          <t>Prod_0120</t>
        </is>
      </c>
      <c r="H3364" t="inlineStr">
        <is>
          <t>Stationery</t>
        </is>
      </c>
      <c r="I3364" t="n">
        <v>6</v>
      </c>
      <c r="J3364" t="n">
        <v>370.68</v>
      </c>
      <c r="K3364" t="n">
        <v>0</v>
      </c>
      <c r="L3364">
        <f>I3364*J3364*(1-K3364)</f>
        <v/>
      </c>
      <c r="M3364">
        <f>VLOOKUP(F3364,Products!A:D,4,FALSE)*I3364</f>
        <v/>
      </c>
      <c r="N3364">
        <f>L3364-M3364</f>
        <v/>
      </c>
    </row>
    <row r="3365">
      <c r="A3365" t="inlineStr">
        <is>
          <t>T1003363</t>
        </is>
      </c>
      <c r="B3365" t="inlineStr">
        <is>
          <t>2023-11-25</t>
        </is>
      </c>
      <c r="C3365" t="inlineStr">
        <is>
          <t>S044</t>
        </is>
      </c>
      <c r="D3365" t="inlineStr">
        <is>
          <t>Store_044</t>
        </is>
      </c>
      <c r="E3365" t="inlineStr">
        <is>
          <t>North</t>
        </is>
      </c>
      <c r="F3365" t="inlineStr">
        <is>
          <t>P0074</t>
        </is>
      </c>
      <c r="G3365" t="inlineStr">
        <is>
          <t>Prod_0074</t>
        </is>
      </c>
      <c r="H3365" t="inlineStr">
        <is>
          <t>Food</t>
        </is>
      </c>
      <c r="I3365" t="n">
        <v>8</v>
      </c>
      <c r="J3365" t="n">
        <v>714.86</v>
      </c>
      <c r="K3365" t="n">
        <v>0</v>
      </c>
      <c r="L3365">
        <f>I3365*J3365*(1-K3365)</f>
        <v/>
      </c>
      <c r="M3365">
        <f>VLOOKUP(F3365,Products!A:D,4,FALSE)*I3365</f>
        <v/>
      </c>
      <c r="N3365">
        <f>L3365-M3365</f>
        <v/>
      </c>
    </row>
    <row r="3366">
      <c r="A3366" t="inlineStr">
        <is>
          <t>T1003364</t>
        </is>
      </c>
      <c r="B3366" t="inlineStr">
        <is>
          <t>2024-04-30</t>
        </is>
      </c>
      <c r="C3366" t="inlineStr">
        <is>
          <t>S025</t>
        </is>
      </c>
      <c r="D3366" t="inlineStr">
        <is>
          <t>Store_025</t>
        </is>
      </c>
      <c r="E3366" t="inlineStr">
        <is>
          <t>Central</t>
        </is>
      </c>
      <c r="F3366" t="inlineStr">
        <is>
          <t>P0059</t>
        </is>
      </c>
      <c r="G3366" t="inlineStr">
        <is>
          <t>Prod_0059</t>
        </is>
      </c>
      <c r="H3366" t="inlineStr">
        <is>
          <t>Beverages</t>
        </is>
      </c>
      <c r="I3366" t="n">
        <v>7</v>
      </c>
      <c r="J3366" t="n">
        <v>476.92</v>
      </c>
      <c r="K3366" t="n">
        <v>0.15</v>
      </c>
      <c r="L3366">
        <f>I3366*J3366*(1-K3366)</f>
        <v/>
      </c>
      <c r="M3366">
        <f>VLOOKUP(F3366,Products!A:D,4,FALSE)*I3366</f>
        <v/>
      </c>
      <c r="N3366">
        <f>L3366-M3366</f>
        <v/>
      </c>
    </row>
    <row r="3367">
      <c r="A3367" t="inlineStr">
        <is>
          <t>T1003365</t>
        </is>
      </c>
      <c r="B3367" t="inlineStr">
        <is>
          <t>2024-04-19</t>
        </is>
      </c>
      <c r="C3367" t="inlineStr">
        <is>
          <t>S035</t>
        </is>
      </c>
      <c r="D3367" t="inlineStr">
        <is>
          <t>Store_035</t>
        </is>
      </c>
      <c r="E3367" t="inlineStr">
        <is>
          <t>Central</t>
        </is>
      </c>
      <c r="F3367" t="inlineStr">
        <is>
          <t>P0186</t>
        </is>
      </c>
      <c r="G3367" t="inlineStr">
        <is>
          <t>Prod_0186</t>
        </is>
      </c>
      <c r="H3367" t="inlineStr">
        <is>
          <t>Household</t>
        </is>
      </c>
      <c r="I3367" t="n">
        <v>5</v>
      </c>
      <c r="J3367" t="n">
        <v>756.13</v>
      </c>
      <c r="K3367" t="n">
        <v>0</v>
      </c>
      <c r="L3367">
        <f>I3367*J3367*(1-K3367)</f>
        <v/>
      </c>
      <c r="M3367">
        <f>VLOOKUP(F3367,Products!A:D,4,FALSE)*I3367</f>
        <v/>
      </c>
      <c r="N3367">
        <f>L3367-M3367</f>
        <v/>
      </c>
    </row>
    <row r="3368">
      <c r="A3368" t="inlineStr">
        <is>
          <t>T1003366</t>
        </is>
      </c>
      <c r="B3368" t="inlineStr">
        <is>
          <t>2025-01-15</t>
        </is>
      </c>
      <c r="C3368" t="inlineStr">
        <is>
          <t>S003</t>
        </is>
      </c>
      <c r="D3368" t="inlineStr">
        <is>
          <t>Store_003</t>
        </is>
      </c>
      <c r="E3368" t="inlineStr">
        <is>
          <t>North</t>
        </is>
      </c>
      <c r="F3368" t="inlineStr">
        <is>
          <t>P0138</t>
        </is>
      </c>
      <c r="G3368" t="inlineStr">
        <is>
          <t>Prod_0138</t>
        </is>
      </c>
      <c r="H3368" t="inlineStr">
        <is>
          <t>Household</t>
        </is>
      </c>
      <c r="I3368" t="n">
        <v>8</v>
      </c>
      <c r="J3368" t="n">
        <v>323.3</v>
      </c>
      <c r="K3368" t="n">
        <v>0</v>
      </c>
      <c r="L3368">
        <f>I3368*J3368*(1-K3368)</f>
        <v/>
      </c>
      <c r="M3368">
        <f>VLOOKUP(F3368,Products!A:D,4,FALSE)*I3368</f>
        <v/>
      </c>
      <c r="N3368">
        <f>L3368-M3368</f>
        <v/>
      </c>
    </row>
    <row r="3369">
      <c r="A3369" t="inlineStr">
        <is>
          <t>T1003367</t>
        </is>
      </c>
      <c r="B3369" t="inlineStr">
        <is>
          <t>2024-05-22</t>
        </is>
      </c>
      <c r="C3369" t="inlineStr">
        <is>
          <t>S028</t>
        </is>
      </c>
      <c r="D3369" t="inlineStr">
        <is>
          <t>Store_028</t>
        </is>
      </c>
      <c r="E3369" t="inlineStr">
        <is>
          <t>North</t>
        </is>
      </c>
      <c r="F3369" t="inlineStr">
        <is>
          <t>P0139</t>
        </is>
      </c>
      <c r="G3369" t="inlineStr">
        <is>
          <t>Prod_0139</t>
        </is>
      </c>
      <c r="H3369" t="inlineStr">
        <is>
          <t>Clothing</t>
        </is>
      </c>
      <c r="I3369" t="n">
        <v>5</v>
      </c>
      <c r="J3369" t="n">
        <v>579.13</v>
      </c>
      <c r="K3369" t="n">
        <v>0.15</v>
      </c>
      <c r="L3369">
        <f>I3369*J3369*(1-K3369)</f>
        <v/>
      </c>
      <c r="M3369">
        <f>VLOOKUP(F3369,Products!A:D,4,FALSE)*I3369</f>
        <v/>
      </c>
      <c r="N3369">
        <f>L3369-M3369</f>
        <v/>
      </c>
    </row>
    <row r="3370">
      <c r="A3370" t="inlineStr">
        <is>
          <t>T1003368</t>
        </is>
      </c>
      <c r="B3370" t="inlineStr">
        <is>
          <t>2024-08-11</t>
        </is>
      </c>
      <c r="C3370" t="inlineStr">
        <is>
          <t>S030</t>
        </is>
      </c>
      <c r="D3370" t="inlineStr">
        <is>
          <t>Store_030</t>
        </is>
      </c>
      <c r="E3370" t="inlineStr">
        <is>
          <t>North</t>
        </is>
      </c>
      <c r="F3370" t="inlineStr">
        <is>
          <t>P0094</t>
        </is>
      </c>
      <c r="G3370" t="inlineStr">
        <is>
          <t>Prod_0094</t>
        </is>
      </c>
      <c r="H3370" t="inlineStr">
        <is>
          <t>Toys</t>
        </is>
      </c>
      <c r="I3370" t="n">
        <v>2</v>
      </c>
      <c r="J3370" t="n">
        <v>591.37</v>
      </c>
      <c r="K3370" t="n">
        <v>0.05</v>
      </c>
      <c r="L3370">
        <f>I3370*J3370*(1-K3370)</f>
        <v/>
      </c>
      <c r="M3370">
        <f>VLOOKUP(F3370,Products!A:D,4,FALSE)*I3370</f>
        <v/>
      </c>
      <c r="N3370">
        <f>L3370-M3370</f>
        <v/>
      </c>
    </row>
    <row r="3371">
      <c r="A3371" t="inlineStr">
        <is>
          <t>T1003369</t>
        </is>
      </c>
      <c r="B3371" t="inlineStr">
        <is>
          <t>2024-11-09</t>
        </is>
      </c>
      <c r="C3371" t="inlineStr">
        <is>
          <t>S025</t>
        </is>
      </c>
      <c r="D3371" t="inlineStr">
        <is>
          <t>Store_025</t>
        </is>
      </c>
      <c r="E3371" t="inlineStr">
        <is>
          <t>Central</t>
        </is>
      </c>
      <c r="F3371" t="inlineStr">
        <is>
          <t>P0134</t>
        </is>
      </c>
      <c r="G3371" t="inlineStr">
        <is>
          <t>Prod_0134</t>
        </is>
      </c>
      <c r="H3371" t="inlineStr">
        <is>
          <t>Food</t>
        </is>
      </c>
      <c r="I3371" t="n">
        <v>7</v>
      </c>
      <c r="J3371" t="n">
        <v>510.66</v>
      </c>
      <c r="K3371" t="n">
        <v>0.15</v>
      </c>
      <c r="L3371">
        <f>I3371*J3371*(1-K3371)</f>
        <v/>
      </c>
      <c r="M3371">
        <f>VLOOKUP(F3371,Products!A:D,4,FALSE)*I3371</f>
        <v/>
      </c>
      <c r="N3371">
        <f>L3371-M3371</f>
        <v/>
      </c>
    </row>
    <row r="3372">
      <c r="A3372" t="inlineStr">
        <is>
          <t>T1003370</t>
        </is>
      </c>
      <c r="B3372" t="inlineStr">
        <is>
          <t>2023-10-23</t>
        </is>
      </c>
      <c r="C3372" t="inlineStr">
        <is>
          <t>S020</t>
        </is>
      </c>
      <c r="D3372" t="inlineStr">
        <is>
          <t>Store_020</t>
        </is>
      </c>
      <c r="E3372" t="inlineStr">
        <is>
          <t>West</t>
        </is>
      </c>
      <c r="F3372" t="inlineStr">
        <is>
          <t>P0079</t>
        </is>
      </c>
      <c r="G3372" t="inlineStr">
        <is>
          <t>Prod_0079</t>
        </is>
      </c>
      <c r="H3372" t="inlineStr">
        <is>
          <t>Food</t>
        </is>
      </c>
      <c r="I3372" t="n">
        <v>3</v>
      </c>
      <c r="J3372" t="n">
        <v>788.0599999999999</v>
      </c>
      <c r="K3372" t="n">
        <v>0</v>
      </c>
      <c r="L3372">
        <f>I3372*J3372*(1-K3372)</f>
        <v/>
      </c>
      <c r="M3372">
        <f>VLOOKUP(F3372,Products!A:D,4,FALSE)*I3372</f>
        <v/>
      </c>
      <c r="N3372">
        <f>L3372-M3372</f>
        <v/>
      </c>
    </row>
    <row r="3373">
      <c r="A3373" t="inlineStr">
        <is>
          <t>T1003371</t>
        </is>
      </c>
      <c r="B3373" t="inlineStr">
        <is>
          <t>2025-07-16</t>
        </is>
      </c>
      <c r="C3373" t="inlineStr">
        <is>
          <t>S035</t>
        </is>
      </c>
      <c r="D3373" t="inlineStr">
        <is>
          <t>Store_035</t>
        </is>
      </c>
      <c r="E3373" t="inlineStr">
        <is>
          <t>Central</t>
        </is>
      </c>
      <c r="F3373" t="inlineStr">
        <is>
          <t>P0048</t>
        </is>
      </c>
      <c r="G3373" t="inlineStr">
        <is>
          <t>Prod_0048</t>
        </is>
      </c>
      <c r="H3373" t="inlineStr">
        <is>
          <t>Toys</t>
        </is>
      </c>
      <c r="I3373" t="n">
        <v>4</v>
      </c>
      <c r="J3373" t="n">
        <v>294.05</v>
      </c>
      <c r="K3373" t="n">
        <v>0.05</v>
      </c>
      <c r="L3373">
        <f>I3373*J3373*(1-K3373)</f>
        <v/>
      </c>
      <c r="M3373">
        <f>VLOOKUP(F3373,Products!A:D,4,FALSE)*I3373</f>
        <v/>
      </c>
      <c r="N3373">
        <f>L3373-M3373</f>
        <v/>
      </c>
    </row>
    <row r="3374">
      <c r="A3374" t="inlineStr">
        <is>
          <t>T1003372</t>
        </is>
      </c>
      <c r="B3374" t="inlineStr">
        <is>
          <t>2023-08-24</t>
        </is>
      </c>
      <c r="C3374" t="inlineStr">
        <is>
          <t>S018</t>
        </is>
      </c>
      <c r="D3374" t="inlineStr">
        <is>
          <t>Store_018</t>
        </is>
      </c>
      <c r="E3374" t="inlineStr">
        <is>
          <t>South</t>
        </is>
      </c>
      <c r="F3374" t="inlineStr">
        <is>
          <t>P0035</t>
        </is>
      </c>
      <c r="G3374" t="inlineStr">
        <is>
          <t>Prod_0035</t>
        </is>
      </c>
      <c r="H3374" t="inlineStr">
        <is>
          <t>Beverages</t>
        </is>
      </c>
      <c r="I3374" t="n">
        <v>6</v>
      </c>
      <c r="J3374" t="n">
        <v>89.23999999999999</v>
      </c>
      <c r="K3374" t="n">
        <v>0</v>
      </c>
      <c r="L3374">
        <f>I3374*J3374*(1-K3374)</f>
        <v/>
      </c>
      <c r="M3374">
        <f>VLOOKUP(F3374,Products!A:D,4,FALSE)*I3374</f>
        <v/>
      </c>
      <c r="N3374">
        <f>L3374-M3374</f>
        <v/>
      </c>
    </row>
    <row r="3375">
      <c r="A3375" t="inlineStr">
        <is>
          <t>T1003373</t>
        </is>
      </c>
      <c r="B3375" t="inlineStr">
        <is>
          <t>2024-02-21</t>
        </is>
      </c>
      <c r="C3375" t="inlineStr">
        <is>
          <t>S042</t>
        </is>
      </c>
      <c r="D3375" t="inlineStr">
        <is>
          <t>Store_042</t>
        </is>
      </c>
      <c r="E3375" t="inlineStr">
        <is>
          <t>Central</t>
        </is>
      </c>
      <c r="F3375" t="inlineStr">
        <is>
          <t>P0104</t>
        </is>
      </c>
      <c r="G3375" t="inlineStr">
        <is>
          <t>Prod_0104</t>
        </is>
      </c>
      <c r="H3375" t="inlineStr">
        <is>
          <t>Clothing</t>
        </is>
      </c>
      <c r="I3375" t="n">
        <v>5</v>
      </c>
      <c r="J3375" t="n">
        <v>534.24</v>
      </c>
      <c r="K3375" t="n">
        <v>0.05</v>
      </c>
      <c r="L3375">
        <f>I3375*J3375*(1-K3375)</f>
        <v/>
      </c>
      <c r="M3375">
        <f>VLOOKUP(F3375,Products!A:D,4,FALSE)*I3375</f>
        <v/>
      </c>
      <c r="N3375">
        <f>L3375-M3375</f>
        <v/>
      </c>
    </row>
    <row r="3376">
      <c r="A3376" t="inlineStr">
        <is>
          <t>T1003374</t>
        </is>
      </c>
      <c r="B3376" t="inlineStr">
        <is>
          <t>2025-06-26</t>
        </is>
      </c>
      <c r="C3376" t="inlineStr">
        <is>
          <t>S045</t>
        </is>
      </c>
      <c r="D3376" t="inlineStr">
        <is>
          <t>Store_045</t>
        </is>
      </c>
      <c r="E3376" t="inlineStr">
        <is>
          <t>East</t>
        </is>
      </c>
      <c r="F3376" t="inlineStr">
        <is>
          <t>P0194</t>
        </is>
      </c>
      <c r="G3376" t="inlineStr">
        <is>
          <t>Prod_0194</t>
        </is>
      </c>
      <c r="H3376" t="inlineStr">
        <is>
          <t>Food</t>
        </is>
      </c>
      <c r="I3376" t="n">
        <v>3</v>
      </c>
      <c r="J3376" t="n">
        <v>790.86</v>
      </c>
      <c r="K3376" t="n">
        <v>0.05</v>
      </c>
      <c r="L3376">
        <f>I3376*J3376*(1-K3376)</f>
        <v/>
      </c>
      <c r="M3376">
        <f>VLOOKUP(F3376,Products!A:D,4,FALSE)*I3376</f>
        <v/>
      </c>
      <c r="N3376">
        <f>L3376-M3376</f>
        <v/>
      </c>
    </row>
    <row r="3377">
      <c r="A3377" t="inlineStr">
        <is>
          <t>T1003375</t>
        </is>
      </c>
      <c r="B3377" t="inlineStr">
        <is>
          <t>2025-07-09</t>
        </is>
      </c>
      <c r="C3377" t="inlineStr">
        <is>
          <t>S029</t>
        </is>
      </c>
      <c r="D3377" t="inlineStr">
        <is>
          <t>Store_029</t>
        </is>
      </c>
      <c r="E3377" t="inlineStr">
        <is>
          <t>South</t>
        </is>
      </c>
      <c r="F3377" t="inlineStr">
        <is>
          <t>P0032</t>
        </is>
      </c>
      <c r="G3377" t="inlineStr">
        <is>
          <t>Prod_0032</t>
        </is>
      </c>
      <c r="H3377" t="inlineStr">
        <is>
          <t>Beverages</t>
        </is>
      </c>
      <c r="I3377" t="n">
        <v>1</v>
      </c>
      <c r="J3377" t="n">
        <v>310.66</v>
      </c>
      <c r="K3377" t="n">
        <v>0.1</v>
      </c>
      <c r="L3377">
        <f>I3377*J3377*(1-K3377)</f>
        <v/>
      </c>
      <c r="M3377">
        <f>VLOOKUP(F3377,Products!A:D,4,FALSE)*I3377</f>
        <v/>
      </c>
      <c r="N3377">
        <f>L3377-M3377</f>
        <v/>
      </c>
    </row>
    <row r="3378">
      <c r="A3378" t="inlineStr">
        <is>
          <t>T1003376</t>
        </is>
      </c>
      <c r="B3378" t="inlineStr">
        <is>
          <t>2024-04-01</t>
        </is>
      </c>
      <c r="C3378" t="inlineStr">
        <is>
          <t>S026</t>
        </is>
      </c>
      <c r="D3378" t="inlineStr">
        <is>
          <t>Store_026</t>
        </is>
      </c>
      <c r="E3378" t="inlineStr">
        <is>
          <t>North</t>
        </is>
      </c>
      <c r="F3378" t="inlineStr">
        <is>
          <t>P0162</t>
        </is>
      </c>
      <c r="G3378" t="inlineStr">
        <is>
          <t>Prod_0162</t>
        </is>
      </c>
      <c r="H3378" t="inlineStr">
        <is>
          <t>Food</t>
        </is>
      </c>
      <c r="I3378" t="n">
        <v>1</v>
      </c>
      <c r="J3378" t="n">
        <v>530.72</v>
      </c>
      <c r="K3378" t="n">
        <v>0.1</v>
      </c>
      <c r="L3378">
        <f>I3378*J3378*(1-K3378)</f>
        <v/>
      </c>
      <c r="M3378">
        <f>VLOOKUP(F3378,Products!A:D,4,FALSE)*I3378</f>
        <v/>
      </c>
      <c r="N3378">
        <f>L3378-M3378</f>
        <v/>
      </c>
    </row>
    <row r="3379">
      <c r="A3379" t="inlineStr">
        <is>
          <t>T1003377</t>
        </is>
      </c>
      <c r="B3379" t="inlineStr">
        <is>
          <t>2024-11-03</t>
        </is>
      </c>
      <c r="C3379" t="inlineStr">
        <is>
          <t>S004</t>
        </is>
      </c>
      <c r="D3379" t="inlineStr">
        <is>
          <t>Store_004</t>
        </is>
      </c>
      <c r="E3379" t="inlineStr">
        <is>
          <t>Central</t>
        </is>
      </c>
      <c r="F3379" t="inlineStr">
        <is>
          <t>P0029</t>
        </is>
      </c>
      <c r="G3379" t="inlineStr">
        <is>
          <t>Prod_0029</t>
        </is>
      </c>
      <c r="H3379" t="inlineStr">
        <is>
          <t>Clothing</t>
        </is>
      </c>
      <c r="I3379" t="n">
        <v>3</v>
      </c>
      <c r="J3379" t="n">
        <v>759.52</v>
      </c>
      <c r="K3379" t="n">
        <v>0</v>
      </c>
      <c r="L3379">
        <f>I3379*J3379*(1-K3379)</f>
        <v/>
      </c>
      <c r="M3379">
        <f>VLOOKUP(F3379,Products!A:D,4,FALSE)*I3379</f>
        <v/>
      </c>
      <c r="N3379">
        <f>L3379-M3379</f>
        <v/>
      </c>
    </row>
    <row r="3380">
      <c r="A3380" t="inlineStr">
        <is>
          <t>T1003378</t>
        </is>
      </c>
      <c r="B3380" t="inlineStr">
        <is>
          <t>2024-04-10</t>
        </is>
      </c>
      <c r="C3380" t="inlineStr">
        <is>
          <t>S017</t>
        </is>
      </c>
      <c r="D3380" t="inlineStr">
        <is>
          <t>Store_017</t>
        </is>
      </c>
      <c r="E3380" t="inlineStr">
        <is>
          <t>South</t>
        </is>
      </c>
      <c r="F3380" t="inlineStr">
        <is>
          <t>P0089</t>
        </is>
      </c>
      <c r="G3380" t="inlineStr">
        <is>
          <t>Prod_0089</t>
        </is>
      </c>
      <c r="H3380" t="inlineStr">
        <is>
          <t>Stationery</t>
        </is>
      </c>
      <c r="I3380" t="n">
        <v>6</v>
      </c>
      <c r="J3380" t="n">
        <v>548.29</v>
      </c>
      <c r="K3380" t="n">
        <v>0.05</v>
      </c>
      <c r="L3380">
        <f>I3380*J3380*(1-K3380)</f>
        <v/>
      </c>
      <c r="M3380">
        <f>VLOOKUP(F3380,Products!A:D,4,FALSE)*I3380</f>
        <v/>
      </c>
      <c r="N3380">
        <f>L3380-M3380</f>
        <v/>
      </c>
    </row>
    <row r="3381">
      <c r="A3381" t="inlineStr">
        <is>
          <t>T1003379</t>
        </is>
      </c>
      <c r="B3381" t="inlineStr">
        <is>
          <t>2025-05-19</t>
        </is>
      </c>
      <c r="C3381" t="inlineStr">
        <is>
          <t>S048</t>
        </is>
      </c>
      <c r="D3381" t="inlineStr">
        <is>
          <t>Store_048</t>
        </is>
      </c>
      <c r="E3381" t="inlineStr">
        <is>
          <t>South</t>
        </is>
      </c>
      <c r="F3381" t="inlineStr">
        <is>
          <t>P0188</t>
        </is>
      </c>
      <c r="G3381" t="inlineStr">
        <is>
          <t>Prod_0188</t>
        </is>
      </c>
      <c r="H3381" t="inlineStr">
        <is>
          <t>Food</t>
        </is>
      </c>
      <c r="I3381" t="n">
        <v>1</v>
      </c>
      <c r="J3381" t="n">
        <v>534.61</v>
      </c>
      <c r="K3381" t="n">
        <v>0.05</v>
      </c>
      <c r="L3381">
        <f>I3381*J3381*(1-K3381)</f>
        <v/>
      </c>
      <c r="M3381">
        <f>VLOOKUP(F3381,Products!A:D,4,FALSE)*I3381</f>
        <v/>
      </c>
      <c r="N3381">
        <f>L3381-M3381</f>
        <v/>
      </c>
    </row>
    <row r="3382">
      <c r="A3382" t="inlineStr">
        <is>
          <t>T1003380</t>
        </is>
      </c>
      <c r="B3382" t="inlineStr">
        <is>
          <t>2025-01-01</t>
        </is>
      </c>
      <c r="C3382" t="inlineStr">
        <is>
          <t>S029</t>
        </is>
      </c>
      <c r="D3382" t="inlineStr">
        <is>
          <t>Store_029</t>
        </is>
      </c>
      <c r="E3382" t="inlineStr">
        <is>
          <t>South</t>
        </is>
      </c>
      <c r="F3382" t="inlineStr">
        <is>
          <t>P0199</t>
        </is>
      </c>
      <c r="G3382" t="inlineStr">
        <is>
          <t>Prod_0199</t>
        </is>
      </c>
      <c r="H3382" t="inlineStr">
        <is>
          <t>Beverages</t>
        </is>
      </c>
      <c r="I3382" t="n">
        <v>4</v>
      </c>
      <c r="J3382" t="n">
        <v>100.08</v>
      </c>
      <c r="K3382" t="n">
        <v>0</v>
      </c>
      <c r="L3382">
        <f>I3382*J3382*(1-K3382)</f>
        <v/>
      </c>
      <c r="M3382">
        <f>VLOOKUP(F3382,Products!A:D,4,FALSE)*I3382</f>
        <v/>
      </c>
      <c r="N3382">
        <f>L3382-M3382</f>
        <v/>
      </c>
    </row>
    <row r="3383">
      <c r="A3383" t="inlineStr">
        <is>
          <t>T1003381</t>
        </is>
      </c>
      <c r="B3383" t="inlineStr">
        <is>
          <t>2023-06-21</t>
        </is>
      </c>
      <c r="C3383" t="inlineStr">
        <is>
          <t>S012</t>
        </is>
      </c>
      <c r="D3383" t="inlineStr">
        <is>
          <t>Store_012</t>
        </is>
      </c>
      <c r="E3383" t="inlineStr">
        <is>
          <t>South</t>
        </is>
      </c>
      <c r="F3383" t="inlineStr">
        <is>
          <t>P0033</t>
        </is>
      </c>
      <c r="G3383" t="inlineStr">
        <is>
          <t>Prod_0033</t>
        </is>
      </c>
      <c r="H3383" t="inlineStr">
        <is>
          <t>Food</t>
        </is>
      </c>
      <c r="I3383" t="n">
        <v>5</v>
      </c>
      <c r="J3383" t="n">
        <v>414.87</v>
      </c>
      <c r="K3383" t="n">
        <v>0.05</v>
      </c>
      <c r="L3383">
        <f>I3383*J3383*(1-K3383)</f>
        <v/>
      </c>
      <c r="M3383">
        <f>VLOOKUP(F3383,Products!A:D,4,FALSE)*I3383</f>
        <v/>
      </c>
      <c r="N3383">
        <f>L3383-M3383</f>
        <v/>
      </c>
    </row>
    <row r="3384">
      <c r="A3384" t="inlineStr">
        <is>
          <t>T1003382</t>
        </is>
      </c>
      <c r="B3384" t="inlineStr">
        <is>
          <t>2025-06-13</t>
        </is>
      </c>
      <c r="C3384" t="inlineStr">
        <is>
          <t>S042</t>
        </is>
      </c>
      <c r="D3384" t="inlineStr">
        <is>
          <t>Store_042</t>
        </is>
      </c>
      <c r="E3384" t="inlineStr">
        <is>
          <t>Central</t>
        </is>
      </c>
      <c r="F3384" t="inlineStr">
        <is>
          <t>P0034</t>
        </is>
      </c>
      <c r="G3384" t="inlineStr">
        <is>
          <t>Prod_0034</t>
        </is>
      </c>
      <c r="H3384" t="inlineStr">
        <is>
          <t>Toys</t>
        </is>
      </c>
      <c r="I3384" t="n">
        <v>8</v>
      </c>
      <c r="J3384" t="n">
        <v>505.23</v>
      </c>
      <c r="K3384" t="n">
        <v>0</v>
      </c>
      <c r="L3384">
        <f>I3384*J3384*(1-K3384)</f>
        <v/>
      </c>
      <c r="M3384">
        <f>VLOOKUP(F3384,Products!A:D,4,FALSE)*I3384</f>
        <v/>
      </c>
      <c r="N3384">
        <f>L3384-M3384</f>
        <v/>
      </c>
    </row>
    <row r="3385">
      <c r="A3385" t="inlineStr">
        <is>
          <t>T1003383</t>
        </is>
      </c>
      <c r="B3385" t="inlineStr">
        <is>
          <t>2023-03-02</t>
        </is>
      </c>
      <c r="C3385" t="inlineStr">
        <is>
          <t>S008</t>
        </is>
      </c>
      <c r="D3385" t="inlineStr">
        <is>
          <t>Store_008</t>
        </is>
      </c>
      <c r="E3385" t="inlineStr">
        <is>
          <t>East</t>
        </is>
      </c>
      <c r="F3385" t="inlineStr">
        <is>
          <t>P0016</t>
        </is>
      </c>
      <c r="G3385" t="inlineStr">
        <is>
          <t>Prod_0016</t>
        </is>
      </c>
      <c r="H3385" t="inlineStr">
        <is>
          <t>Food</t>
        </is>
      </c>
      <c r="I3385" t="n">
        <v>9</v>
      </c>
      <c r="J3385" t="n">
        <v>1024.26</v>
      </c>
      <c r="K3385" t="n">
        <v>0.15</v>
      </c>
      <c r="L3385">
        <f>I3385*J3385*(1-K3385)</f>
        <v/>
      </c>
      <c r="M3385">
        <f>VLOOKUP(F3385,Products!A:D,4,FALSE)*I3385</f>
        <v/>
      </c>
      <c r="N3385">
        <f>L3385-M3385</f>
        <v/>
      </c>
    </row>
    <row r="3386">
      <c r="A3386" t="inlineStr">
        <is>
          <t>T1003384</t>
        </is>
      </c>
      <c r="B3386" t="inlineStr">
        <is>
          <t>2023-08-16</t>
        </is>
      </c>
      <c r="C3386" t="inlineStr">
        <is>
          <t>S042</t>
        </is>
      </c>
      <c r="D3386" t="inlineStr">
        <is>
          <t>Store_042</t>
        </is>
      </c>
      <c r="E3386" t="inlineStr">
        <is>
          <t>Central</t>
        </is>
      </c>
      <c r="F3386" t="inlineStr">
        <is>
          <t>P0059</t>
        </is>
      </c>
      <c r="G3386" t="inlineStr">
        <is>
          <t>Prod_0059</t>
        </is>
      </c>
      <c r="H3386" t="inlineStr">
        <is>
          <t>Beverages</t>
        </is>
      </c>
      <c r="I3386" t="n">
        <v>4</v>
      </c>
      <c r="J3386" t="n">
        <v>608.95</v>
      </c>
      <c r="K3386" t="n">
        <v>0.2</v>
      </c>
      <c r="L3386">
        <f>I3386*J3386*(1-K3386)</f>
        <v/>
      </c>
      <c r="M3386">
        <f>VLOOKUP(F3386,Products!A:D,4,FALSE)*I3386</f>
        <v/>
      </c>
      <c r="N3386">
        <f>L3386-M3386</f>
        <v/>
      </c>
    </row>
    <row r="3387">
      <c r="A3387" t="inlineStr">
        <is>
          <t>T1003385</t>
        </is>
      </c>
      <c r="B3387" t="inlineStr">
        <is>
          <t>2025-01-12</t>
        </is>
      </c>
      <c r="C3387" t="inlineStr">
        <is>
          <t>S013</t>
        </is>
      </c>
      <c r="D3387" t="inlineStr">
        <is>
          <t>Store_013</t>
        </is>
      </c>
      <c r="E3387" t="inlineStr">
        <is>
          <t>North</t>
        </is>
      </c>
      <c r="F3387" t="inlineStr">
        <is>
          <t>P0052</t>
        </is>
      </c>
      <c r="G3387" t="inlineStr">
        <is>
          <t>Prod_0052</t>
        </is>
      </c>
      <c r="H3387" t="inlineStr">
        <is>
          <t>Clothing</t>
        </is>
      </c>
      <c r="I3387" t="n">
        <v>6</v>
      </c>
      <c r="J3387" t="n">
        <v>45.37</v>
      </c>
      <c r="K3387" t="n">
        <v>0</v>
      </c>
      <c r="L3387">
        <f>I3387*J3387*(1-K3387)</f>
        <v/>
      </c>
      <c r="M3387">
        <f>VLOOKUP(F3387,Products!A:D,4,FALSE)*I3387</f>
        <v/>
      </c>
      <c r="N3387">
        <f>L3387-M3387</f>
        <v/>
      </c>
    </row>
    <row r="3388">
      <c r="A3388" t="inlineStr">
        <is>
          <t>T1003386</t>
        </is>
      </c>
      <c r="B3388" t="inlineStr">
        <is>
          <t>2024-10-17</t>
        </is>
      </c>
      <c r="C3388" t="inlineStr">
        <is>
          <t>S032</t>
        </is>
      </c>
      <c r="D3388" t="inlineStr">
        <is>
          <t>Store_032</t>
        </is>
      </c>
      <c r="E3388" t="inlineStr">
        <is>
          <t>Central</t>
        </is>
      </c>
      <c r="F3388" t="inlineStr">
        <is>
          <t>P0139</t>
        </is>
      </c>
      <c r="G3388" t="inlineStr">
        <is>
          <t>Prod_0139</t>
        </is>
      </c>
      <c r="H3388" t="inlineStr">
        <is>
          <t>Clothing</t>
        </is>
      </c>
      <c r="I3388" t="n">
        <v>9</v>
      </c>
      <c r="J3388" t="n">
        <v>733.22</v>
      </c>
      <c r="K3388" t="n">
        <v>0.1</v>
      </c>
      <c r="L3388">
        <f>I3388*J3388*(1-K3388)</f>
        <v/>
      </c>
      <c r="M3388">
        <f>VLOOKUP(F3388,Products!A:D,4,FALSE)*I3388</f>
        <v/>
      </c>
      <c r="N3388">
        <f>L3388-M3388</f>
        <v/>
      </c>
    </row>
    <row r="3389">
      <c r="A3389" t="inlineStr">
        <is>
          <t>T1003387</t>
        </is>
      </c>
      <c r="B3389" t="inlineStr">
        <is>
          <t>2024-10-19</t>
        </is>
      </c>
      <c r="C3389" t="inlineStr">
        <is>
          <t>S006</t>
        </is>
      </c>
      <c r="D3389" t="inlineStr">
        <is>
          <t>Store_006</t>
        </is>
      </c>
      <c r="E3389" t="inlineStr">
        <is>
          <t>East</t>
        </is>
      </c>
      <c r="F3389" t="inlineStr">
        <is>
          <t>P0164</t>
        </is>
      </c>
      <c r="G3389" t="inlineStr">
        <is>
          <t>Prod_0164</t>
        </is>
      </c>
      <c r="H3389" t="inlineStr">
        <is>
          <t>Food</t>
        </is>
      </c>
      <c r="I3389" t="n">
        <v>1</v>
      </c>
      <c r="J3389" t="n">
        <v>534.7</v>
      </c>
      <c r="K3389" t="n">
        <v>0</v>
      </c>
      <c r="L3389">
        <f>I3389*J3389*(1-K3389)</f>
        <v/>
      </c>
      <c r="M3389">
        <f>VLOOKUP(F3389,Products!A:D,4,FALSE)*I3389</f>
        <v/>
      </c>
      <c r="N3389">
        <f>L3389-M3389</f>
        <v/>
      </c>
    </row>
    <row r="3390">
      <c r="A3390" t="inlineStr">
        <is>
          <t>T1003388</t>
        </is>
      </c>
      <c r="B3390" t="inlineStr">
        <is>
          <t>2023-11-20</t>
        </is>
      </c>
      <c r="C3390" t="inlineStr">
        <is>
          <t>S044</t>
        </is>
      </c>
      <c r="D3390" t="inlineStr">
        <is>
          <t>Store_044</t>
        </is>
      </c>
      <c r="E3390" t="inlineStr">
        <is>
          <t>North</t>
        </is>
      </c>
      <c r="F3390" t="inlineStr">
        <is>
          <t>P0137</t>
        </is>
      </c>
      <c r="G3390" t="inlineStr">
        <is>
          <t>Prod_0137</t>
        </is>
      </c>
      <c r="H3390" t="inlineStr">
        <is>
          <t>Electronics</t>
        </is>
      </c>
      <c r="I3390" t="n">
        <v>9</v>
      </c>
      <c r="J3390" t="n">
        <v>156.43</v>
      </c>
      <c r="K3390" t="n">
        <v>0.05</v>
      </c>
      <c r="L3390">
        <f>I3390*J3390*(1-K3390)</f>
        <v/>
      </c>
      <c r="M3390">
        <f>VLOOKUP(F3390,Products!A:D,4,FALSE)*I3390</f>
        <v/>
      </c>
      <c r="N3390">
        <f>L3390-M3390</f>
        <v/>
      </c>
    </row>
    <row r="3391">
      <c r="A3391" t="inlineStr">
        <is>
          <t>T1003389</t>
        </is>
      </c>
      <c r="B3391" t="inlineStr">
        <is>
          <t>2023-02-23</t>
        </is>
      </c>
      <c r="C3391" t="inlineStr">
        <is>
          <t>S021</t>
        </is>
      </c>
      <c r="D3391" t="inlineStr">
        <is>
          <t>Store_021</t>
        </is>
      </c>
      <c r="E3391" t="inlineStr">
        <is>
          <t>North</t>
        </is>
      </c>
      <c r="F3391" t="inlineStr">
        <is>
          <t>P0019</t>
        </is>
      </c>
      <c r="G3391" t="inlineStr">
        <is>
          <t>Prod_0019</t>
        </is>
      </c>
      <c r="H3391" t="inlineStr">
        <is>
          <t>Toys</t>
        </is>
      </c>
      <c r="I3391" t="n">
        <v>1</v>
      </c>
      <c r="J3391" t="n">
        <v>564.04</v>
      </c>
      <c r="K3391" t="n">
        <v>0</v>
      </c>
      <c r="L3391">
        <f>I3391*J3391*(1-K3391)</f>
        <v/>
      </c>
      <c r="M3391">
        <f>VLOOKUP(F3391,Products!A:D,4,FALSE)*I3391</f>
        <v/>
      </c>
      <c r="N3391">
        <f>L3391-M3391</f>
        <v/>
      </c>
    </row>
    <row r="3392">
      <c r="A3392" t="inlineStr">
        <is>
          <t>T1003390</t>
        </is>
      </c>
      <c r="B3392" t="inlineStr">
        <is>
          <t>2024-12-14</t>
        </is>
      </c>
      <c r="C3392" t="inlineStr">
        <is>
          <t>S019</t>
        </is>
      </c>
      <c r="D3392" t="inlineStr">
        <is>
          <t>Store_019</t>
        </is>
      </c>
      <c r="E3392" t="inlineStr">
        <is>
          <t>East</t>
        </is>
      </c>
      <c r="F3392" t="inlineStr">
        <is>
          <t>P0146</t>
        </is>
      </c>
      <c r="G3392" t="inlineStr">
        <is>
          <t>Prod_0146</t>
        </is>
      </c>
      <c r="H3392" t="inlineStr">
        <is>
          <t>Food</t>
        </is>
      </c>
      <c r="I3392" t="n">
        <v>5</v>
      </c>
      <c r="J3392" t="n">
        <v>357.47</v>
      </c>
      <c r="K3392" t="n">
        <v>0</v>
      </c>
      <c r="L3392">
        <f>I3392*J3392*(1-K3392)</f>
        <v/>
      </c>
      <c r="M3392">
        <f>VLOOKUP(F3392,Products!A:D,4,FALSE)*I3392</f>
        <v/>
      </c>
      <c r="N3392">
        <f>L3392-M3392</f>
        <v/>
      </c>
    </row>
    <row r="3393">
      <c r="A3393" t="inlineStr">
        <is>
          <t>T1003391</t>
        </is>
      </c>
      <c r="B3393" t="inlineStr">
        <is>
          <t>2023-07-21</t>
        </is>
      </c>
      <c r="C3393" t="inlineStr">
        <is>
          <t>S031</t>
        </is>
      </c>
      <c r="D3393" t="inlineStr">
        <is>
          <t>Store_031</t>
        </is>
      </c>
      <c r="E3393" t="inlineStr">
        <is>
          <t>Central</t>
        </is>
      </c>
      <c r="F3393" t="inlineStr">
        <is>
          <t>P0034</t>
        </is>
      </c>
      <c r="G3393" t="inlineStr">
        <is>
          <t>Prod_0034</t>
        </is>
      </c>
      <c r="H3393" t="inlineStr">
        <is>
          <t>Toys</t>
        </is>
      </c>
      <c r="I3393" t="n">
        <v>4</v>
      </c>
      <c r="J3393" t="n">
        <v>644.61</v>
      </c>
      <c r="K3393" t="n">
        <v>0.1</v>
      </c>
      <c r="L3393">
        <f>I3393*J3393*(1-K3393)</f>
        <v/>
      </c>
      <c r="M3393">
        <f>VLOOKUP(F3393,Products!A:D,4,FALSE)*I3393</f>
        <v/>
      </c>
      <c r="N3393">
        <f>L3393-M3393</f>
        <v/>
      </c>
    </row>
    <row r="3394">
      <c r="A3394" t="inlineStr">
        <is>
          <t>T1003392</t>
        </is>
      </c>
      <c r="B3394" t="inlineStr">
        <is>
          <t>2024-01-06</t>
        </is>
      </c>
      <c r="C3394" t="inlineStr">
        <is>
          <t>S038</t>
        </is>
      </c>
      <c r="D3394" t="inlineStr">
        <is>
          <t>Store_038</t>
        </is>
      </c>
      <c r="E3394" t="inlineStr">
        <is>
          <t>East</t>
        </is>
      </c>
      <c r="F3394" t="inlineStr">
        <is>
          <t>P0092</t>
        </is>
      </c>
      <c r="G3394" t="inlineStr">
        <is>
          <t>Prod_0092</t>
        </is>
      </c>
      <c r="H3394" t="inlineStr">
        <is>
          <t>Household</t>
        </is>
      </c>
      <c r="I3394" t="n">
        <v>9</v>
      </c>
      <c r="J3394" t="n">
        <v>240.02</v>
      </c>
      <c r="K3394" t="n">
        <v>0</v>
      </c>
      <c r="L3394">
        <f>I3394*J3394*(1-K3394)</f>
        <v/>
      </c>
      <c r="M3394">
        <f>VLOOKUP(F3394,Products!A:D,4,FALSE)*I3394</f>
        <v/>
      </c>
      <c r="N3394">
        <f>L3394-M3394</f>
        <v/>
      </c>
    </row>
    <row r="3395">
      <c r="A3395" t="inlineStr">
        <is>
          <t>T1003393</t>
        </is>
      </c>
      <c r="B3395" t="inlineStr">
        <is>
          <t>2023-08-09</t>
        </is>
      </c>
      <c r="C3395" t="inlineStr">
        <is>
          <t>S042</t>
        </is>
      </c>
      <c r="D3395" t="inlineStr">
        <is>
          <t>Store_042</t>
        </is>
      </c>
      <c r="E3395" t="inlineStr">
        <is>
          <t>Central</t>
        </is>
      </c>
      <c r="F3395" t="inlineStr">
        <is>
          <t>P0124</t>
        </is>
      </c>
      <c r="G3395" t="inlineStr">
        <is>
          <t>Prod_0124</t>
        </is>
      </c>
      <c r="H3395" t="inlineStr">
        <is>
          <t>Beverages</t>
        </is>
      </c>
      <c r="I3395" t="n">
        <v>4</v>
      </c>
      <c r="J3395" t="n">
        <v>707.73</v>
      </c>
      <c r="K3395" t="n">
        <v>0.05</v>
      </c>
      <c r="L3395">
        <f>I3395*J3395*(1-K3395)</f>
        <v/>
      </c>
      <c r="M3395">
        <f>VLOOKUP(F3395,Products!A:D,4,FALSE)*I3395</f>
        <v/>
      </c>
      <c r="N3395">
        <f>L3395-M3395</f>
        <v/>
      </c>
    </row>
    <row r="3396">
      <c r="A3396" t="inlineStr">
        <is>
          <t>T1003394</t>
        </is>
      </c>
      <c r="B3396" t="inlineStr">
        <is>
          <t>2024-02-01</t>
        </is>
      </c>
      <c r="C3396" t="inlineStr">
        <is>
          <t>S008</t>
        </is>
      </c>
      <c r="D3396" t="inlineStr">
        <is>
          <t>Store_008</t>
        </is>
      </c>
      <c r="E3396" t="inlineStr">
        <is>
          <t>East</t>
        </is>
      </c>
      <c r="F3396" t="inlineStr">
        <is>
          <t>P0151</t>
        </is>
      </c>
      <c r="G3396" t="inlineStr">
        <is>
          <t>Prod_0151</t>
        </is>
      </c>
      <c r="H3396" t="inlineStr">
        <is>
          <t>Food</t>
        </is>
      </c>
      <c r="I3396" t="n">
        <v>2</v>
      </c>
      <c r="J3396" t="n">
        <v>681.48</v>
      </c>
      <c r="K3396" t="n">
        <v>0.15</v>
      </c>
      <c r="L3396">
        <f>I3396*J3396*(1-K3396)</f>
        <v/>
      </c>
      <c r="M3396">
        <f>VLOOKUP(F3396,Products!A:D,4,FALSE)*I3396</f>
        <v/>
      </c>
      <c r="N3396">
        <f>L3396-M3396</f>
        <v/>
      </c>
    </row>
    <row r="3397">
      <c r="A3397" t="inlineStr">
        <is>
          <t>T1003395</t>
        </is>
      </c>
      <c r="B3397" t="inlineStr">
        <is>
          <t>2025-03-29</t>
        </is>
      </c>
      <c r="C3397" t="inlineStr">
        <is>
          <t>S039</t>
        </is>
      </c>
      <c r="D3397" t="inlineStr">
        <is>
          <t>Store_039</t>
        </is>
      </c>
      <c r="E3397" t="inlineStr">
        <is>
          <t>North</t>
        </is>
      </c>
      <c r="F3397" t="inlineStr">
        <is>
          <t>P0092</t>
        </is>
      </c>
      <c r="G3397" t="inlineStr">
        <is>
          <t>Prod_0092</t>
        </is>
      </c>
      <c r="H3397" t="inlineStr">
        <is>
          <t>Household</t>
        </is>
      </c>
      <c r="I3397" t="n">
        <v>5</v>
      </c>
      <c r="J3397" t="n">
        <v>241.61</v>
      </c>
      <c r="K3397" t="n">
        <v>0</v>
      </c>
      <c r="L3397">
        <f>I3397*J3397*(1-K3397)</f>
        <v/>
      </c>
      <c r="M3397">
        <f>VLOOKUP(F3397,Products!A:D,4,FALSE)*I3397</f>
        <v/>
      </c>
      <c r="N3397">
        <f>L3397-M3397</f>
        <v/>
      </c>
    </row>
    <row r="3398">
      <c r="A3398" t="inlineStr">
        <is>
          <t>T1003396</t>
        </is>
      </c>
      <c r="B3398" t="inlineStr">
        <is>
          <t>2024-02-05</t>
        </is>
      </c>
      <c r="C3398" t="inlineStr">
        <is>
          <t>S007</t>
        </is>
      </c>
      <c r="D3398" t="inlineStr">
        <is>
          <t>Store_007</t>
        </is>
      </c>
      <c r="E3398" t="inlineStr">
        <is>
          <t>East</t>
        </is>
      </c>
      <c r="F3398" t="inlineStr">
        <is>
          <t>P0128</t>
        </is>
      </c>
      <c r="G3398" t="inlineStr">
        <is>
          <t>Prod_0128</t>
        </is>
      </c>
      <c r="H3398" t="inlineStr">
        <is>
          <t>Toys</t>
        </is>
      </c>
      <c r="I3398" t="n">
        <v>3</v>
      </c>
      <c r="J3398" t="n">
        <v>178.4</v>
      </c>
      <c r="K3398" t="n">
        <v>0</v>
      </c>
      <c r="L3398">
        <f>I3398*J3398*(1-K3398)</f>
        <v/>
      </c>
      <c r="M3398">
        <f>VLOOKUP(F3398,Products!A:D,4,FALSE)*I3398</f>
        <v/>
      </c>
      <c r="N3398">
        <f>L3398-M3398</f>
        <v/>
      </c>
    </row>
    <row r="3399">
      <c r="A3399" t="inlineStr">
        <is>
          <t>T1003397</t>
        </is>
      </c>
      <c r="B3399" t="inlineStr">
        <is>
          <t>2025-02-06</t>
        </is>
      </c>
      <c r="C3399" t="inlineStr">
        <is>
          <t>S015</t>
        </is>
      </c>
      <c r="D3399" t="inlineStr">
        <is>
          <t>Store_015</t>
        </is>
      </c>
      <c r="E3399" t="inlineStr">
        <is>
          <t>North</t>
        </is>
      </c>
      <c r="F3399" t="inlineStr">
        <is>
          <t>P0160</t>
        </is>
      </c>
      <c r="G3399" t="inlineStr">
        <is>
          <t>Prod_0160</t>
        </is>
      </c>
      <c r="H3399" t="inlineStr">
        <is>
          <t>Food</t>
        </is>
      </c>
      <c r="I3399" t="n">
        <v>3</v>
      </c>
      <c r="J3399" t="n">
        <v>660.5599999999999</v>
      </c>
      <c r="K3399" t="n">
        <v>0.1</v>
      </c>
      <c r="L3399">
        <f>I3399*J3399*(1-K3399)</f>
        <v/>
      </c>
      <c r="M3399">
        <f>VLOOKUP(F3399,Products!A:D,4,FALSE)*I3399</f>
        <v/>
      </c>
      <c r="N3399">
        <f>L3399-M3399</f>
        <v/>
      </c>
    </row>
    <row r="3400">
      <c r="A3400" t="inlineStr">
        <is>
          <t>T1003398</t>
        </is>
      </c>
      <c r="B3400" t="inlineStr">
        <is>
          <t>2025-02-25</t>
        </is>
      </c>
      <c r="C3400" t="inlineStr">
        <is>
          <t>S034</t>
        </is>
      </c>
      <c r="D3400" t="inlineStr">
        <is>
          <t>Store_034</t>
        </is>
      </c>
      <c r="E3400" t="inlineStr">
        <is>
          <t>Central</t>
        </is>
      </c>
      <c r="F3400" t="inlineStr">
        <is>
          <t>P0149</t>
        </is>
      </c>
      <c r="G3400" t="inlineStr">
        <is>
          <t>Prod_0149</t>
        </is>
      </c>
      <c r="H3400" t="inlineStr">
        <is>
          <t>Toys</t>
        </is>
      </c>
      <c r="I3400" t="n">
        <v>8</v>
      </c>
      <c r="J3400" t="n">
        <v>67.72</v>
      </c>
      <c r="K3400" t="n">
        <v>0.1</v>
      </c>
      <c r="L3400">
        <f>I3400*J3400*(1-K3400)</f>
        <v/>
      </c>
      <c r="M3400">
        <f>VLOOKUP(F3400,Products!A:D,4,FALSE)*I3400</f>
        <v/>
      </c>
      <c r="N3400">
        <f>L3400-M3400</f>
        <v/>
      </c>
    </row>
    <row r="3401">
      <c r="A3401" t="inlineStr">
        <is>
          <t>T1003399</t>
        </is>
      </c>
      <c r="B3401" t="inlineStr">
        <is>
          <t>2024-02-07</t>
        </is>
      </c>
      <c r="C3401" t="inlineStr">
        <is>
          <t>S023</t>
        </is>
      </c>
      <c r="D3401" t="inlineStr">
        <is>
          <t>Store_023</t>
        </is>
      </c>
      <c r="E3401" t="inlineStr">
        <is>
          <t>South</t>
        </is>
      </c>
      <c r="F3401" t="inlineStr">
        <is>
          <t>P0173</t>
        </is>
      </c>
      <c r="G3401" t="inlineStr">
        <is>
          <t>Prod_0173</t>
        </is>
      </c>
      <c r="H3401" t="inlineStr">
        <is>
          <t>Toys</t>
        </is>
      </c>
      <c r="I3401" t="n">
        <v>3</v>
      </c>
      <c r="J3401" t="n">
        <v>812.99</v>
      </c>
      <c r="K3401" t="n">
        <v>0</v>
      </c>
      <c r="L3401">
        <f>I3401*J3401*(1-K3401)</f>
        <v/>
      </c>
      <c r="M3401">
        <f>VLOOKUP(F3401,Products!A:D,4,FALSE)*I3401</f>
        <v/>
      </c>
      <c r="N3401">
        <f>L3401-M3401</f>
        <v/>
      </c>
    </row>
    <row r="3402">
      <c r="A3402" t="inlineStr">
        <is>
          <t>T1003400</t>
        </is>
      </c>
      <c r="B3402" t="inlineStr">
        <is>
          <t>2024-05-19</t>
        </is>
      </c>
      <c r="C3402" t="inlineStr">
        <is>
          <t>S035</t>
        </is>
      </c>
      <c r="D3402" t="inlineStr">
        <is>
          <t>Store_035</t>
        </is>
      </c>
      <c r="E3402" t="inlineStr">
        <is>
          <t>Central</t>
        </is>
      </c>
      <c r="F3402" t="inlineStr">
        <is>
          <t>P0106</t>
        </is>
      </c>
      <c r="G3402" t="inlineStr">
        <is>
          <t>Prod_0106</t>
        </is>
      </c>
      <c r="H3402" t="inlineStr">
        <is>
          <t>Electronics</t>
        </is>
      </c>
      <c r="I3402" t="n">
        <v>3</v>
      </c>
      <c r="J3402" t="n">
        <v>674.59</v>
      </c>
      <c r="K3402" t="n">
        <v>0</v>
      </c>
      <c r="L3402">
        <f>I3402*J3402*(1-K3402)</f>
        <v/>
      </c>
      <c r="M3402">
        <f>VLOOKUP(F3402,Products!A:D,4,FALSE)*I3402</f>
        <v/>
      </c>
      <c r="N3402">
        <f>L3402-M3402</f>
        <v/>
      </c>
    </row>
    <row r="3403">
      <c r="A3403" t="inlineStr">
        <is>
          <t>T1003401</t>
        </is>
      </c>
      <c r="B3403" t="inlineStr">
        <is>
          <t>2024-01-01</t>
        </is>
      </c>
      <c r="C3403" t="inlineStr">
        <is>
          <t>S018</t>
        </is>
      </c>
      <c r="D3403" t="inlineStr">
        <is>
          <t>Store_018</t>
        </is>
      </c>
      <c r="E3403" t="inlineStr">
        <is>
          <t>South</t>
        </is>
      </c>
      <c r="F3403" t="inlineStr">
        <is>
          <t>P0090</t>
        </is>
      </c>
      <c r="G3403" t="inlineStr">
        <is>
          <t>Prod_0090</t>
        </is>
      </c>
      <c r="H3403" t="inlineStr">
        <is>
          <t>Toys</t>
        </is>
      </c>
      <c r="I3403" t="n">
        <v>4</v>
      </c>
      <c r="J3403" t="n">
        <v>542.37</v>
      </c>
      <c r="K3403" t="n">
        <v>0</v>
      </c>
      <c r="L3403">
        <f>I3403*J3403*(1-K3403)</f>
        <v/>
      </c>
      <c r="M3403">
        <f>VLOOKUP(F3403,Products!A:D,4,FALSE)*I3403</f>
        <v/>
      </c>
      <c r="N3403">
        <f>L3403-M3403</f>
        <v/>
      </c>
    </row>
    <row r="3404">
      <c r="A3404" t="inlineStr">
        <is>
          <t>T1003402</t>
        </is>
      </c>
      <c r="B3404" t="inlineStr">
        <is>
          <t>2024-04-17</t>
        </is>
      </c>
      <c r="C3404" t="inlineStr">
        <is>
          <t>S015</t>
        </is>
      </c>
      <c r="D3404" t="inlineStr">
        <is>
          <t>Store_015</t>
        </is>
      </c>
      <c r="E3404" t="inlineStr">
        <is>
          <t>North</t>
        </is>
      </c>
      <c r="F3404" t="inlineStr">
        <is>
          <t>P0030</t>
        </is>
      </c>
      <c r="G3404" t="inlineStr">
        <is>
          <t>Prod_0030</t>
        </is>
      </c>
      <c r="H3404" t="inlineStr">
        <is>
          <t>Household</t>
        </is>
      </c>
      <c r="I3404" t="n">
        <v>7</v>
      </c>
      <c r="J3404" t="n">
        <v>689.41</v>
      </c>
      <c r="K3404" t="n">
        <v>0</v>
      </c>
      <c r="L3404">
        <f>I3404*J3404*(1-K3404)</f>
        <v/>
      </c>
      <c r="M3404">
        <f>VLOOKUP(F3404,Products!A:D,4,FALSE)*I3404</f>
        <v/>
      </c>
      <c r="N3404">
        <f>L3404-M3404</f>
        <v/>
      </c>
    </row>
    <row r="3405">
      <c r="A3405" t="inlineStr">
        <is>
          <t>T1003403</t>
        </is>
      </c>
      <c r="B3405" t="inlineStr">
        <is>
          <t>2024-12-05</t>
        </is>
      </c>
      <c r="C3405" t="inlineStr">
        <is>
          <t>S049</t>
        </is>
      </c>
      <c r="D3405" t="inlineStr">
        <is>
          <t>Store_049</t>
        </is>
      </c>
      <c r="E3405" t="inlineStr">
        <is>
          <t>North</t>
        </is>
      </c>
      <c r="F3405" t="inlineStr">
        <is>
          <t>P0171</t>
        </is>
      </c>
      <c r="G3405" t="inlineStr">
        <is>
          <t>Prod_0171</t>
        </is>
      </c>
      <c r="H3405" t="inlineStr">
        <is>
          <t>Household</t>
        </is>
      </c>
      <c r="I3405" t="n">
        <v>6</v>
      </c>
      <c r="J3405" t="n">
        <v>397.38</v>
      </c>
      <c r="K3405" t="n">
        <v>0.1</v>
      </c>
      <c r="L3405">
        <f>I3405*J3405*(1-K3405)</f>
        <v/>
      </c>
      <c r="M3405">
        <f>VLOOKUP(F3405,Products!A:D,4,FALSE)*I3405</f>
        <v/>
      </c>
      <c r="N3405">
        <f>L3405-M3405</f>
        <v/>
      </c>
    </row>
    <row r="3406">
      <c r="A3406" t="inlineStr">
        <is>
          <t>T1003404</t>
        </is>
      </c>
      <c r="B3406" t="inlineStr">
        <is>
          <t>2025-05-22</t>
        </is>
      </c>
      <c r="C3406" t="inlineStr">
        <is>
          <t>S023</t>
        </is>
      </c>
      <c r="D3406" t="inlineStr">
        <is>
          <t>Store_023</t>
        </is>
      </c>
      <c r="E3406" t="inlineStr">
        <is>
          <t>South</t>
        </is>
      </c>
      <c r="F3406" t="inlineStr">
        <is>
          <t>P0152</t>
        </is>
      </c>
      <c r="G3406" t="inlineStr">
        <is>
          <t>Prod_0152</t>
        </is>
      </c>
      <c r="H3406" t="inlineStr">
        <is>
          <t>Household</t>
        </is>
      </c>
      <c r="I3406" t="n">
        <v>3</v>
      </c>
      <c r="J3406" t="n">
        <v>772.2</v>
      </c>
      <c r="K3406" t="n">
        <v>0.2</v>
      </c>
      <c r="L3406">
        <f>I3406*J3406*(1-K3406)</f>
        <v/>
      </c>
      <c r="M3406">
        <f>VLOOKUP(F3406,Products!A:D,4,FALSE)*I3406</f>
        <v/>
      </c>
      <c r="N3406">
        <f>L3406-M3406</f>
        <v/>
      </c>
    </row>
    <row r="3407">
      <c r="A3407" t="inlineStr">
        <is>
          <t>T1003405</t>
        </is>
      </c>
      <c r="B3407" t="inlineStr">
        <is>
          <t>2024-09-23</t>
        </is>
      </c>
      <c r="C3407" t="inlineStr">
        <is>
          <t>S043</t>
        </is>
      </c>
      <c r="D3407" t="inlineStr">
        <is>
          <t>Store_043</t>
        </is>
      </c>
      <c r="E3407" t="inlineStr">
        <is>
          <t>East</t>
        </is>
      </c>
      <c r="F3407" t="inlineStr">
        <is>
          <t>P0101</t>
        </is>
      </c>
      <c r="G3407" t="inlineStr">
        <is>
          <t>Prod_0101</t>
        </is>
      </c>
      <c r="H3407" t="inlineStr">
        <is>
          <t>Food</t>
        </is>
      </c>
      <c r="I3407" t="n">
        <v>2</v>
      </c>
      <c r="J3407" t="n">
        <v>90.33</v>
      </c>
      <c r="K3407" t="n">
        <v>0.1</v>
      </c>
      <c r="L3407">
        <f>I3407*J3407*(1-K3407)</f>
        <v/>
      </c>
      <c r="M3407">
        <f>VLOOKUP(F3407,Products!A:D,4,FALSE)*I3407</f>
        <v/>
      </c>
      <c r="N3407">
        <f>L3407-M3407</f>
        <v/>
      </c>
    </row>
    <row r="3408">
      <c r="A3408" t="inlineStr">
        <is>
          <t>T1003406</t>
        </is>
      </c>
      <c r="B3408" t="inlineStr">
        <is>
          <t>2025-01-27</t>
        </is>
      </c>
      <c r="C3408" t="inlineStr">
        <is>
          <t>S004</t>
        </is>
      </c>
      <c r="D3408" t="inlineStr">
        <is>
          <t>Store_004</t>
        </is>
      </c>
      <c r="E3408" t="inlineStr">
        <is>
          <t>Central</t>
        </is>
      </c>
      <c r="F3408" t="inlineStr">
        <is>
          <t>P0053</t>
        </is>
      </c>
      <c r="G3408" t="inlineStr">
        <is>
          <t>Prod_0053</t>
        </is>
      </c>
      <c r="H3408" t="inlineStr">
        <is>
          <t>Food</t>
        </is>
      </c>
      <c r="I3408" t="n">
        <v>8</v>
      </c>
      <c r="J3408" t="n">
        <v>375.4</v>
      </c>
      <c r="K3408" t="n">
        <v>0</v>
      </c>
      <c r="L3408">
        <f>I3408*J3408*(1-K3408)</f>
        <v/>
      </c>
      <c r="M3408">
        <f>VLOOKUP(F3408,Products!A:D,4,FALSE)*I3408</f>
        <v/>
      </c>
      <c r="N3408">
        <f>L3408-M3408</f>
        <v/>
      </c>
    </row>
    <row r="3409">
      <c r="A3409" t="inlineStr">
        <is>
          <t>T1003407</t>
        </is>
      </c>
      <c r="B3409" t="inlineStr">
        <is>
          <t>2024-08-30</t>
        </is>
      </c>
      <c r="C3409" t="inlineStr">
        <is>
          <t>S007</t>
        </is>
      </c>
      <c r="D3409" t="inlineStr">
        <is>
          <t>Store_007</t>
        </is>
      </c>
      <c r="E3409" t="inlineStr">
        <is>
          <t>East</t>
        </is>
      </c>
      <c r="F3409" t="inlineStr">
        <is>
          <t>P0097</t>
        </is>
      </c>
      <c r="G3409" t="inlineStr">
        <is>
          <t>Prod_0097</t>
        </is>
      </c>
      <c r="H3409" t="inlineStr">
        <is>
          <t>Clothing</t>
        </is>
      </c>
      <c r="I3409" t="n">
        <v>6</v>
      </c>
      <c r="J3409" t="n">
        <v>260.88</v>
      </c>
      <c r="K3409" t="n">
        <v>0</v>
      </c>
      <c r="L3409">
        <f>I3409*J3409*(1-K3409)</f>
        <v/>
      </c>
      <c r="M3409">
        <f>VLOOKUP(F3409,Products!A:D,4,FALSE)*I3409</f>
        <v/>
      </c>
      <c r="N3409">
        <f>L3409-M3409</f>
        <v/>
      </c>
    </row>
    <row r="3410">
      <c r="A3410" t="inlineStr">
        <is>
          <t>T1003408</t>
        </is>
      </c>
      <c r="B3410" t="inlineStr">
        <is>
          <t>2023-08-07</t>
        </is>
      </c>
      <c r="C3410" t="inlineStr">
        <is>
          <t>S029</t>
        </is>
      </c>
      <c r="D3410" t="inlineStr">
        <is>
          <t>Store_029</t>
        </is>
      </c>
      <c r="E3410" t="inlineStr">
        <is>
          <t>South</t>
        </is>
      </c>
      <c r="F3410" t="inlineStr">
        <is>
          <t>P0172</t>
        </is>
      </c>
      <c r="G3410" t="inlineStr">
        <is>
          <t>Prod_0172</t>
        </is>
      </c>
      <c r="H3410" t="inlineStr">
        <is>
          <t>Beverages</t>
        </is>
      </c>
      <c r="I3410" t="n">
        <v>8</v>
      </c>
      <c r="J3410" t="n">
        <v>885.7</v>
      </c>
      <c r="K3410" t="n">
        <v>0</v>
      </c>
      <c r="L3410">
        <f>I3410*J3410*(1-K3410)</f>
        <v/>
      </c>
      <c r="M3410">
        <f>VLOOKUP(F3410,Products!A:D,4,FALSE)*I3410</f>
        <v/>
      </c>
      <c r="N3410">
        <f>L3410-M3410</f>
        <v/>
      </c>
    </row>
    <row r="3411">
      <c r="A3411" t="inlineStr">
        <is>
          <t>T1003409</t>
        </is>
      </c>
      <c r="B3411" t="inlineStr">
        <is>
          <t>2024-06-26</t>
        </is>
      </c>
      <c r="C3411" t="inlineStr">
        <is>
          <t>S035</t>
        </is>
      </c>
      <c r="D3411" t="inlineStr">
        <is>
          <t>Store_035</t>
        </is>
      </c>
      <c r="E3411" t="inlineStr">
        <is>
          <t>Central</t>
        </is>
      </c>
      <c r="F3411" t="inlineStr">
        <is>
          <t>P0176</t>
        </is>
      </c>
      <c r="G3411" t="inlineStr">
        <is>
          <t>Prod_0176</t>
        </is>
      </c>
      <c r="H3411" t="inlineStr">
        <is>
          <t>Food</t>
        </is>
      </c>
      <c r="I3411" t="n">
        <v>5</v>
      </c>
      <c r="J3411" t="n">
        <v>618.01</v>
      </c>
      <c r="K3411" t="n">
        <v>0</v>
      </c>
      <c r="L3411">
        <f>I3411*J3411*(1-K3411)</f>
        <v/>
      </c>
      <c r="M3411">
        <f>VLOOKUP(F3411,Products!A:D,4,FALSE)*I3411</f>
        <v/>
      </c>
      <c r="N3411">
        <f>L3411-M3411</f>
        <v/>
      </c>
    </row>
    <row r="3412">
      <c r="A3412" t="inlineStr">
        <is>
          <t>T1003410</t>
        </is>
      </c>
      <c r="B3412" t="inlineStr">
        <is>
          <t>2025-01-13</t>
        </is>
      </c>
      <c r="C3412" t="inlineStr">
        <is>
          <t>S046</t>
        </is>
      </c>
      <c r="D3412" t="inlineStr">
        <is>
          <t>Store_046</t>
        </is>
      </c>
      <c r="E3412" t="inlineStr">
        <is>
          <t>South</t>
        </is>
      </c>
      <c r="F3412" t="inlineStr">
        <is>
          <t>P0148</t>
        </is>
      </c>
      <c r="G3412" t="inlineStr">
        <is>
          <t>Prod_0148</t>
        </is>
      </c>
      <c r="H3412" t="inlineStr">
        <is>
          <t>Electronics</t>
        </is>
      </c>
      <c r="I3412" t="n">
        <v>7</v>
      </c>
      <c r="J3412" t="n">
        <v>258.61</v>
      </c>
      <c r="K3412" t="n">
        <v>0</v>
      </c>
      <c r="L3412">
        <f>I3412*J3412*(1-K3412)</f>
        <v/>
      </c>
      <c r="M3412">
        <f>VLOOKUP(F3412,Products!A:D,4,FALSE)*I3412</f>
        <v/>
      </c>
      <c r="N3412">
        <f>L3412-M3412</f>
        <v/>
      </c>
    </row>
    <row r="3413">
      <c r="A3413" t="inlineStr">
        <is>
          <t>T1003411</t>
        </is>
      </c>
      <c r="B3413" t="inlineStr">
        <is>
          <t>2023-09-18</t>
        </is>
      </c>
      <c r="C3413" t="inlineStr">
        <is>
          <t>S002</t>
        </is>
      </c>
      <c r="D3413" t="inlineStr">
        <is>
          <t>Store_002</t>
        </is>
      </c>
      <c r="E3413" t="inlineStr">
        <is>
          <t>South</t>
        </is>
      </c>
      <c r="F3413" t="inlineStr">
        <is>
          <t>P0081</t>
        </is>
      </c>
      <c r="G3413" t="inlineStr">
        <is>
          <t>Prod_0081</t>
        </is>
      </c>
      <c r="H3413" t="inlineStr">
        <is>
          <t>Electronics</t>
        </is>
      </c>
      <c r="I3413" t="n">
        <v>8</v>
      </c>
      <c r="J3413" t="n">
        <v>366.06</v>
      </c>
      <c r="K3413" t="n">
        <v>0</v>
      </c>
      <c r="L3413">
        <f>I3413*J3413*(1-K3413)</f>
        <v/>
      </c>
      <c r="M3413">
        <f>VLOOKUP(F3413,Products!A:D,4,FALSE)*I3413</f>
        <v/>
      </c>
      <c r="N3413">
        <f>L3413-M3413</f>
        <v/>
      </c>
    </row>
    <row r="3414">
      <c r="A3414" t="inlineStr">
        <is>
          <t>T1003412</t>
        </is>
      </c>
      <c r="B3414" t="inlineStr">
        <is>
          <t>2025-02-24</t>
        </is>
      </c>
      <c r="C3414" t="inlineStr">
        <is>
          <t>S038</t>
        </is>
      </c>
      <c r="D3414" t="inlineStr">
        <is>
          <t>Store_038</t>
        </is>
      </c>
      <c r="E3414" t="inlineStr">
        <is>
          <t>East</t>
        </is>
      </c>
      <c r="F3414" t="inlineStr">
        <is>
          <t>P0033</t>
        </is>
      </c>
      <c r="G3414" t="inlineStr">
        <is>
          <t>Prod_0033</t>
        </is>
      </c>
      <c r="H3414" t="inlineStr">
        <is>
          <t>Food</t>
        </is>
      </c>
      <c r="I3414" t="n">
        <v>1</v>
      </c>
      <c r="J3414" t="n">
        <v>352.54</v>
      </c>
      <c r="K3414" t="n">
        <v>0</v>
      </c>
      <c r="L3414">
        <f>I3414*J3414*(1-K3414)</f>
        <v/>
      </c>
      <c r="M3414">
        <f>VLOOKUP(F3414,Products!A:D,4,FALSE)*I3414</f>
        <v/>
      </c>
      <c r="N3414">
        <f>L3414-M3414</f>
        <v/>
      </c>
    </row>
    <row r="3415">
      <c r="A3415" t="inlineStr">
        <is>
          <t>T1003413</t>
        </is>
      </c>
      <c r="B3415" t="inlineStr">
        <is>
          <t>2024-12-08</t>
        </is>
      </c>
      <c r="C3415" t="inlineStr">
        <is>
          <t>S037</t>
        </is>
      </c>
      <c r="D3415" t="inlineStr">
        <is>
          <t>Store_037</t>
        </is>
      </c>
      <c r="E3415" t="inlineStr">
        <is>
          <t>East</t>
        </is>
      </c>
      <c r="F3415" t="inlineStr">
        <is>
          <t>P0060</t>
        </is>
      </c>
      <c r="G3415" t="inlineStr">
        <is>
          <t>Prod_0060</t>
        </is>
      </c>
      <c r="H3415" t="inlineStr">
        <is>
          <t>Toys</t>
        </is>
      </c>
      <c r="I3415" t="n">
        <v>8</v>
      </c>
      <c r="J3415" t="n">
        <v>93.04000000000001</v>
      </c>
      <c r="K3415" t="n">
        <v>0</v>
      </c>
      <c r="L3415">
        <f>I3415*J3415*(1-K3415)</f>
        <v/>
      </c>
      <c r="M3415">
        <f>VLOOKUP(F3415,Products!A:D,4,FALSE)*I3415</f>
        <v/>
      </c>
      <c r="N3415">
        <f>L3415-M3415</f>
        <v/>
      </c>
    </row>
    <row r="3416">
      <c r="A3416" t="inlineStr">
        <is>
          <t>T1003414</t>
        </is>
      </c>
      <c r="B3416" t="inlineStr">
        <is>
          <t>2023-08-26</t>
        </is>
      </c>
      <c r="C3416" t="inlineStr">
        <is>
          <t>S006</t>
        </is>
      </c>
      <c r="D3416" t="inlineStr">
        <is>
          <t>Store_006</t>
        </is>
      </c>
      <c r="E3416" t="inlineStr">
        <is>
          <t>East</t>
        </is>
      </c>
      <c r="F3416" t="inlineStr">
        <is>
          <t>P0042</t>
        </is>
      </c>
      <c r="G3416" t="inlineStr">
        <is>
          <t>Prod_0042</t>
        </is>
      </c>
      <c r="H3416" t="inlineStr">
        <is>
          <t>Electronics</t>
        </is>
      </c>
      <c r="I3416" t="n">
        <v>2</v>
      </c>
      <c r="J3416" t="n">
        <v>845.33</v>
      </c>
      <c r="K3416" t="n">
        <v>0.15</v>
      </c>
      <c r="L3416">
        <f>I3416*J3416*(1-K3416)</f>
        <v/>
      </c>
      <c r="M3416">
        <f>VLOOKUP(F3416,Products!A:D,4,FALSE)*I3416</f>
        <v/>
      </c>
      <c r="N3416">
        <f>L3416-M3416</f>
        <v/>
      </c>
    </row>
    <row r="3417">
      <c r="A3417" t="inlineStr">
        <is>
          <t>T1003415</t>
        </is>
      </c>
      <c r="B3417" t="inlineStr">
        <is>
          <t>2023-07-17</t>
        </is>
      </c>
      <c r="C3417" t="inlineStr">
        <is>
          <t>S010</t>
        </is>
      </c>
      <c r="D3417" t="inlineStr">
        <is>
          <t>Store_010</t>
        </is>
      </c>
      <c r="E3417" t="inlineStr">
        <is>
          <t>North</t>
        </is>
      </c>
      <c r="F3417" t="inlineStr">
        <is>
          <t>P0065</t>
        </is>
      </c>
      <c r="G3417" t="inlineStr">
        <is>
          <t>Prod_0065</t>
        </is>
      </c>
      <c r="H3417" t="inlineStr">
        <is>
          <t>Beverages</t>
        </is>
      </c>
      <c r="I3417" t="n">
        <v>7</v>
      </c>
      <c r="J3417" t="n">
        <v>173.73</v>
      </c>
      <c r="K3417" t="n">
        <v>0.2</v>
      </c>
      <c r="L3417">
        <f>I3417*J3417*(1-K3417)</f>
        <v/>
      </c>
      <c r="M3417">
        <f>VLOOKUP(F3417,Products!A:D,4,FALSE)*I3417</f>
        <v/>
      </c>
      <c r="N3417">
        <f>L3417-M3417</f>
        <v/>
      </c>
    </row>
    <row r="3418">
      <c r="A3418" t="inlineStr">
        <is>
          <t>T1003416</t>
        </is>
      </c>
      <c r="B3418" t="inlineStr">
        <is>
          <t>2023-11-18</t>
        </is>
      </c>
      <c r="C3418" t="inlineStr">
        <is>
          <t>S013</t>
        </is>
      </c>
      <c r="D3418" t="inlineStr">
        <is>
          <t>Store_013</t>
        </is>
      </c>
      <c r="E3418" t="inlineStr">
        <is>
          <t>North</t>
        </is>
      </c>
      <c r="F3418" t="inlineStr">
        <is>
          <t>P0060</t>
        </is>
      </c>
      <c r="G3418" t="inlineStr">
        <is>
          <t>Prod_0060</t>
        </is>
      </c>
      <c r="H3418" t="inlineStr">
        <is>
          <t>Toys</t>
        </is>
      </c>
      <c r="I3418" t="n">
        <v>4</v>
      </c>
      <c r="J3418" t="n">
        <v>114.33</v>
      </c>
      <c r="K3418" t="n">
        <v>0</v>
      </c>
      <c r="L3418">
        <f>I3418*J3418*(1-K3418)</f>
        <v/>
      </c>
      <c r="M3418">
        <f>VLOOKUP(F3418,Products!A:D,4,FALSE)*I3418</f>
        <v/>
      </c>
      <c r="N3418">
        <f>L3418-M3418</f>
        <v/>
      </c>
    </row>
    <row r="3419">
      <c r="A3419" t="inlineStr">
        <is>
          <t>T1003417</t>
        </is>
      </c>
      <c r="B3419" t="inlineStr">
        <is>
          <t>2025-01-18</t>
        </is>
      </c>
      <c r="C3419" t="inlineStr">
        <is>
          <t>S044</t>
        </is>
      </c>
      <c r="D3419" t="inlineStr">
        <is>
          <t>Store_044</t>
        </is>
      </c>
      <c r="E3419" t="inlineStr">
        <is>
          <t>North</t>
        </is>
      </c>
      <c r="F3419" t="inlineStr">
        <is>
          <t>P0034</t>
        </is>
      </c>
      <c r="G3419" t="inlineStr">
        <is>
          <t>Prod_0034</t>
        </is>
      </c>
      <c r="H3419" t="inlineStr">
        <is>
          <t>Toys</t>
        </is>
      </c>
      <c r="I3419" t="n">
        <v>5</v>
      </c>
      <c r="J3419" t="n">
        <v>452.79</v>
      </c>
      <c r="K3419" t="n">
        <v>0</v>
      </c>
      <c r="L3419">
        <f>I3419*J3419*(1-K3419)</f>
        <v/>
      </c>
      <c r="M3419">
        <f>VLOOKUP(F3419,Products!A:D,4,FALSE)*I3419</f>
        <v/>
      </c>
      <c r="N3419">
        <f>L3419-M3419</f>
        <v/>
      </c>
    </row>
    <row r="3420">
      <c r="A3420" t="inlineStr">
        <is>
          <t>T1003418</t>
        </is>
      </c>
      <c r="B3420" t="inlineStr">
        <is>
          <t>2023-06-30</t>
        </is>
      </c>
      <c r="C3420" t="inlineStr">
        <is>
          <t>S044</t>
        </is>
      </c>
      <c r="D3420" t="inlineStr">
        <is>
          <t>Store_044</t>
        </is>
      </c>
      <c r="E3420" t="inlineStr">
        <is>
          <t>North</t>
        </is>
      </c>
      <c r="F3420" t="inlineStr">
        <is>
          <t>P0009</t>
        </is>
      </c>
      <c r="G3420" t="inlineStr">
        <is>
          <t>Prod_0009</t>
        </is>
      </c>
      <c r="H3420" t="inlineStr">
        <is>
          <t>Toys</t>
        </is>
      </c>
      <c r="I3420" t="n">
        <v>2</v>
      </c>
      <c r="J3420" t="n">
        <v>751.37</v>
      </c>
      <c r="K3420" t="n">
        <v>0</v>
      </c>
      <c r="L3420">
        <f>I3420*J3420*(1-K3420)</f>
        <v/>
      </c>
      <c r="M3420">
        <f>VLOOKUP(F3420,Products!A:D,4,FALSE)*I3420</f>
        <v/>
      </c>
      <c r="N3420">
        <f>L3420-M3420</f>
        <v/>
      </c>
    </row>
    <row r="3421">
      <c r="A3421" t="inlineStr">
        <is>
          <t>T1003419</t>
        </is>
      </c>
      <c r="B3421" t="inlineStr">
        <is>
          <t>2025-08-05</t>
        </is>
      </c>
      <c r="C3421" t="inlineStr">
        <is>
          <t>S036</t>
        </is>
      </c>
      <c r="D3421" t="inlineStr">
        <is>
          <t>Store_036</t>
        </is>
      </c>
      <c r="E3421" t="inlineStr">
        <is>
          <t>Central</t>
        </is>
      </c>
      <c r="F3421" t="inlineStr">
        <is>
          <t>P0154</t>
        </is>
      </c>
      <c r="G3421" t="inlineStr">
        <is>
          <t>Prod_0154</t>
        </is>
      </c>
      <c r="H3421" t="inlineStr">
        <is>
          <t>Toys</t>
        </is>
      </c>
      <c r="I3421" t="n">
        <v>5</v>
      </c>
      <c r="J3421" t="n">
        <v>293.36</v>
      </c>
      <c r="K3421" t="n">
        <v>0.1</v>
      </c>
      <c r="L3421">
        <f>I3421*J3421*(1-K3421)</f>
        <v/>
      </c>
      <c r="M3421">
        <f>VLOOKUP(F3421,Products!A:D,4,FALSE)*I3421</f>
        <v/>
      </c>
      <c r="N3421">
        <f>L3421-M3421</f>
        <v/>
      </c>
    </row>
    <row r="3422">
      <c r="A3422" t="inlineStr">
        <is>
          <t>T1003420</t>
        </is>
      </c>
      <c r="B3422" t="inlineStr">
        <is>
          <t>2024-07-01</t>
        </is>
      </c>
      <c r="C3422" t="inlineStr">
        <is>
          <t>S021</t>
        </is>
      </c>
      <c r="D3422" t="inlineStr">
        <is>
          <t>Store_021</t>
        </is>
      </c>
      <c r="E3422" t="inlineStr">
        <is>
          <t>North</t>
        </is>
      </c>
      <c r="F3422" t="inlineStr">
        <is>
          <t>P0122</t>
        </is>
      </c>
      <c r="G3422" t="inlineStr">
        <is>
          <t>Prod_0122</t>
        </is>
      </c>
      <c r="H3422" t="inlineStr">
        <is>
          <t>Beverages</t>
        </is>
      </c>
      <c r="I3422" t="n">
        <v>2</v>
      </c>
      <c r="J3422" t="n">
        <v>711.75</v>
      </c>
      <c r="K3422" t="n">
        <v>0</v>
      </c>
      <c r="L3422">
        <f>I3422*J3422*(1-K3422)</f>
        <v/>
      </c>
      <c r="M3422">
        <f>VLOOKUP(F3422,Products!A:D,4,FALSE)*I3422</f>
        <v/>
      </c>
      <c r="N3422">
        <f>L3422-M3422</f>
        <v/>
      </c>
    </row>
    <row r="3423">
      <c r="A3423" t="inlineStr">
        <is>
          <t>T1003421</t>
        </is>
      </c>
      <c r="B3423" t="inlineStr">
        <is>
          <t>2024-03-24</t>
        </is>
      </c>
      <c r="C3423" t="inlineStr">
        <is>
          <t>S010</t>
        </is>
      </c>
      <c r="D3423" t="inlineStr">
        <is>
          <t>Store_010</t>
        </is>
      </c>
      <c r="E3423" t="inlineStr">
        <is>
          <t>North</t>
        </is>
      </c>
      <c r="F3423" t="inlineStr">
        <is>
          <t>P0171</t>
        </is>
      </c>
      <c r="G3423" t="inlineStr">
        <is>
          <t>Prod_0171</t>
        </is>
      </c>
      <c r="H3423" t="inlineStr">
        <is>
          <t>Household</t>
        </is>
      </c>
      <c r="I3423" t="n">
        <v>6</v>
      </c>
      <c r="J3423" t="n">
        <v>304.75</v>
      </c>
      <c r="K3423" t="n">
        <v>0</v>
      </c>
      <c r="L3423">
        <f>I3423*J3423*(1-K3423)</f>
        <v/>
      </c>
      <c r="M3423">
        <f>VLOOKUP(F3423,Products!A:D,4,FALSE)*I3423</f>
        <v/>
      </c>
      <c r="N3423">
        <f>L3423-M3423</f>
        <v/>
      </c>
    </row>
    <row r="3424">
      <c r="A3424" t="inlineStr">
        <is>
          <t>T1003422</t>
        </is>
      </c>
      <c r="B3424" t="inlineStr">
        <is>
          <t>2023-07-19</t>
        </is>
      </c>
      <c r="C3424" t="inlineStr">
        <is>
          <t>S043</t>
        </is>
      </c>
      <c r="D3424" t="inlineStr">
        <is>
          <t>Store_043</t>
        </is>
      </c>
      <c r="E3424" t="inlineStr">
        <is>
          <t>East</t>
        </is>
      </c>
      <c r="F3424" t="inlineStr">
        <is>
          <t>P0190</t>
        </is>
      </c>
      <c r="G3424" t="inlineStr">
        <is>
          <t>Prod_0190</t>
        </is>
      </c>
      <c r="H3424" t="inlineStr">
        <is>
          <t>Household</t>
        </is>
      </c>
      <c r="I3424" t="n">
        <v>8</v>
      </c>
      <c r="J3424" t="n">
        <v>327.92</v>
      </c>
      <c r="K3424" t="n">
        <v>0</v>
      </c>
      <c r="L3424">
        <f>I3424*J3424*(1-K3424)</f>
        <v/>
      </c>
      <c r="M3424">
        <f>VLOOKUP(F3424,Products!A:D,4,FALSE)*I3424</f>
        <v/>
      </c>
      <c r="N3424">
        <f>L3424-M3424</f>
        <v/>
      </c>
    </row>
    <row r="3425">
      <c r="A3425" t="inlineStr">
        <is>
          <t>T1003423</t>
        </is>
      </c>
      <c r="B3425" t="inlineStr">
        <is>
          <t>2024-09-17</t>
        </is>
      </c>
      <c r="C3425" t="inlineStr">
        <is>
          <t>S014</t>
        </is>
      </c>
      <c r="D3425" t="inlineStr">
        <is>
          <t>Store_014</t>
        </is>
      </c>
      <c r="E3425" t="inlineStr">
        <is>
          <t>West</t>
        </is>
      </c>
      <c r="F3425" t="inlineStr">
        <is>
          <t>P0169</t>
        </is>
      </c>
      <c r="G3425" t="inlineStr">
        <is>
          <t>Prod_0169</t>
        </is>
      </c>
      <c r="H3425" t="inlineStr">
        <is>
          <t>Beverages</t>
        </is>
      </c>
      <c r="I3425" t="n">
        <v>8</v>
      </c>
      <c r="J3425" t="n">
        <v>729.58</v>
      </c>
      <c r="K3425" t="n">
        <v>0</v>
      </c>
      <c r="L3425">
        <f>I3425*J3425*(1-K3425)</f>
        <v/>
      </c>
      <c r="M3425">
        <f>VLOOKUP(F3425,Products!A:D,4,FALSE)*I3425</f>
        <v/>
      </c>
      <c r="N3425">
        <f>L3425-M3425</f>
        <v/>
      </c>
    </row>
    <row r="3426">
      <c r="A3426" t="inlineStr">
        <is>
          <t>T1003424</t>
        </is>
      </c>
      <c r="B3426" t="inlineStr">
        <is>
          <t>2024-09-21</t>
        </is>
      </c>
      <c r="C3426" t="inlineStr">
        <is>
          <t>S021</t>
        </is>
      </c>
      <c r="D3426" t="inlineStr">
        <is>
          <t>Store_021</t>
        </is>
      </c>
      <c r="E3426" t="inlineStr">
        <is>
          <t>North</t>
        </is>
      </c>
      <c r="F3426" t="inlineStr">
        <is>
          <t>P0159</t>
        </is>
      </c>
      <c r="G3426" t="inlineStr">
        <is>
          <t>Prod_0159</t>
        </is>
      </c>
      <c r="H3426" t="inlineStr">
        <is>
          <t>Electronics</t>
        </is>
      </c>
      <c r="I3426" t="n">
        <v>5</v>
      </c>
      <c r="J3426" t="n">
        <v>471.55</v>
      </c>
      <c r="K3426" t="n">
        <v>0</v>
      </c>
      <c r="L3426">
        <f>I3426*J3426*(1-K3426)</f>
        <v/>
      </c>
      <c r="M3426">
        <f>VLOOKUP(F3426,Products!A:D,4,FALSE)*I3426</f>
        <v/>
      </c>
      <c r="N3426">
        <f>L3426-M3426</f>
        <v/>
      </c>
    </row>
    <row r="3427">
      <c r="A3427" t="inlineStr">
        <is>
          <t>T1003425</t>
        </is>
      </c>
      <c r="B3427" t="inlineStr">
        <is>
          <t>2025-07-17</t>
        </is>
      </c>
      <c r="C3427" t="inlineStr">
        <is>
          <t>S009</t>
        </is>
      </c>
      <c r="D3427" t="inlineStr">
        <is>
          <t>Store_009</t>
        </is>
      </c>
      <c r="E3427" t="inlineStr">
        <is>
          <t>Central</t>
        </is>
      </c>
      <c r="F3427" t="inlineStr">
        <is>
          <t>P0012</t>
        </is>
      </c>
      <c r="G3427" t="inlineStr">
        <is>
          <t>Prod_0012</t>
        </is>
      </c>
      <c r="H3427" t="inlineStr">
        <is>
          <t>Food</t>
        </is>
      </c>
      <c r="I3427" t="n">
        <v>9</v>
      </c>
      <c r="J3427" t="n">
        <v>842.9299999999999</v>
      </c>
      <c r="K3427" t="n">
        <v>0</v>
      </c>
      <c r="L3427">
        <f>I3427*J3427*(1-K3427)</f>
        <v/>
      </c>
      <c r="M3427">
        <f>VLOOKUP(F3427,Products!A:D,4,FALSE)*I3427</f>
        <v/>
      </c>
      <c r="N3427">
        <f>L3427-M3427</f>
        <v/>
      </c>
    </row>
    <row r="3428">
      <c r="A3428" t="inlineStr">
        <is>
          <t>T1003426</t>
        </is>
      </c>
      <c r="B3428" t="inlineStr">
        <is>
          <t>2024-05-02</t>
        </is>
      </c>
      <c r="C3428" t="inlineStr">
        <is>
          <t>S008</t>
        </is>
      </c>
      <c r="D3428" t="inlineStr">
        <is>
          <t>Store_008</t>
        </is>
      </c>
      <c r="E3428" t="inlineStr">
        <is>
          <t>East</t>
        </is>
      </c>
      <c r="F3428" t="inlineStr">
        <is>
          <t>P0112</t>
        </is>
      </c>
      <c r="G3428" t="inlineStr">
        <is>
          <t>Prod_0112</t>
        </is>
      </c>
      <c r="H3428" t="inlineStr">
        <is>
          <t>Beverages</t>
        </is>
      </c>
      <c r="I3428" t="n">
        <v>4</v>
      </c>
      <c r="J3428" t="n">
        <v>650.48</v>
      </c>
      <c r="K3428" t="n">
        <v>0.05</v>
      </c>
      <c r="L3428">
        <f>I3428*J3428*(1-K3428)</f>
        <v/>
      </c>
      <c r="M3428">
        <f>VLOOKUP(F3428,Products!A:D,4,FALSE)*I3428</f>
        <v/>
      </c>
      <c r="N3428">
        <f>L3428-M3428</f>
        <v/>
      </c>
    </row>
    <row r="3429">
      <c r="A3429" t="inlineStr">
        <is>
          <t>T1003427</t>
        </is>
      </c>
      <c r="B3429" t="inlineStr">
        <is>
          <t>2025-03-13</t>
        </is>
      </c>
      <c r="C3429" t="inlineStr">
        <is>
          <t>S033</t>
        </is>
      </c>
      <c r="D3429" t="inlineStr">
        <is>
          <t>Store_033</t>
        </is>
      </c>
      <c r="E3429" t="inlineStr">
        <is>
          <t>North</t>
        </is>
      </c>
      <c r="F3429" t="inlineStr">
        <is>
          <t>P0099</t>
        </is>
      </c>
      <c r="G3429" t="inlineStr">
        <is>
          <t>Prod_0099</t>
        </is>
      </c>
      <c r="H3429" t="inlineStr">
        <is>
          <t>Beverages</t>
        </is>
      </c>
      <c r="I3429" t="n">
        <v>1</v>
      </c>
      <c r="J3429" t="n">
        <v>108.32</v>
      </c>
      <c r="K3429" t="n">
        <v>0.2</v>
      </c>
      <c r="L3429">
        <f>I3429*J3429*(1-K3429)</f>
        <v/>
      </c>
      <c r="M3429">
        <f>VLOOKUP(F3429,Products!A:D,4,FALSE)*I3429</f>
        <v/>
      </c>
      <c r="N3429">
        <f>L3429-M3429</f>
        <v/>
      </c>
    </row>
    <row r="3430">
      <c r="A3430" t="inlineStr">
        <is>
          <t>T1003428</t>
        </is>
      </c>
      <c r="B3430" t="inlineStr">
        <is>
          <t>2024-12-20</t>
        </is>
      </c>
      <c r="C3430" t="inlineStr">
        <is>
          <t>S038</t>
        </is>
      </c>
      <c r="D3430" t="inlineStr">
        <is>
          <t>Store_038</t>
        </is>
      </c>
      <c r="E3430" t="inlineStr">
        <is>
          <t>East</t>
        </is>
      </c>
      <c r="F3430" t="inlineStr">
        <is>
          <t>P0047</t>
        </is>
      </c>
      <c r="G3430" t="inlineStr">
        <is>
          <t>Prod_0047</t>
        </is>
      </c>
      <c r="H3430" t="inlineStr">
        <is>
          <t>Beverages</t>
        </is>
      </c>
      <c r="I3430" t="n">
        <v>8</v>
      </c>
      <c r="J3430" t="n">
        <v>631.41</v>
      </c>
      <c r="K3430" t="n">
        <v>0</v>
      </c>
      <c r="L3430">
        <f>I3430*J3430*(1-K3430)</f>
        <v/>
      </c>
      <c r="M3430">
        <f>VLOOKUP(F3430,Products!A:D,4,FALSE)*I3430</f>
        <v/>
      </c>
      <c r="N3430">
        <f>L3430-M3430</f>
        <v/>
      </c>
    </row>
    <row r="3431">
      <c r="A3431" t="inlineStr">
        <is>
          <t>T1003429</t>
        </is>
      </c>
      <c r="B3431" t="inlineStr">
        <is>
          <t>2024-04-30</t>
        </is>
      </c>
      <c r="C3431" t="inlineStr">
        <is>
          <t>S011</t>
        </is>
      </c>
      <c r="D3431" t="inlineStr">
        <is>
          <t>Store_011</t>
        </is>
      </c>
      <c r="E3431" t="inlineStr">
        <is>
          <t>South</t>
        </is>
      </c>
      <c r="F3431" t="inlineStr">
        <is>
          <t>P0107</t>
        </is>
      </c>
      <c r="G3431" t="inlineStr">
        <is>
          <t>Prod_0107</t>
        </is>
      </c>
      <c r="H3431" t="inlineStr">
        <is>
          <t>Stationery</t>
        </is>
      </c>
      <c r="I3431" t="n">
        <v>8</v>
      </c>
      <c r="J3431" t="n">
        <v>806.45</v>
      </c>
      <c r="K3431" t="n">
        <v>0.05</v>
      </c>
      <c r="L3431">
        <f>I3431*J3431*(1-K3431)</f>
        <v/>
      </c>
      <c r="M3431">
        <f>VLOOKUP(F3431,Products!A:D,4,FALSE)*I3431</f>
        <v/>
      </c>
      <c r="N3431">
        <f>L3431-M3431</f>
        <v/>
      </c>
    </row>
    <row r="3432">
      <c r="A3432" t="inlineStr">
        <is>
          <t>T1003430</t>
        </is>
      </c>
      <c r="B3432" t="inlineStr">
        <is>
          <t>2023-02-13</t>
        </is>
      </c>
      <c r="C3432" t="inlineStr">
        <is>
          <t>S031</t>
        </is>
      </c>
      <c r="D3432" t="inlineStr">
        <is>
          <t>Store_031</t>
        </is>
      </c>
      <c r="E3432" t="inlineStr">
        <is>
          <t>Central</t>
        </is>
      </c>
      <c r="F3432" t="inlineStr">
        <is>
          <t>P0039</t>
        </is>
      </c>
      <c r="G3432" t="inlineStr">
        <is>
          <t>Prod_0039</t>
        </is>
      </c>
      <c r="H3432" t="inlineStr">
        <is>
          <t>Household</t>
        </is>
      </c>
      <c r="I3432" t="n">
        <v>5</v>
      </c>
      <c r="J3432" t="n">
        <v>320.75</v>
      </c>
      <c r="K3432" t="n">
        <v>0.05</v>
      </c>
      <c r="L3432">
        <f>I3432*J3432*(1-K3432)</f>
        <v/>
      </c>
      <c r="M3432">
        <f>VLOOKUP(F3432,Products!A:D,4,FALSE)*I3432</f>
        <v/>
      </c>
      <c r="N3432">
        <f>L3432-M3432</f>
        <v/>
      </c>
    </row>
    <row r="3433">
      <c r="A3433" t="inlineStr">
        <is>
          <t>T1003431</t>
        </is>
      </c>
      <c r="B3433" t="inlineStr">
        <is>
          <t>2023-02-01</t>
        </is>
      </c>
      <c r="C3433" t="inlineStr">
        <is>
          <t>S032</t>
        </is>
      </c>
      <c r="D3433" t="inlineStr">
        <is>
          <t>Store_032</t>
        </is>
      </c>
      <c r="E3433" t="inlineStr">
        <is>
          <t>Central</t>
        </is>
      </c>
      <c r="F3433" t="inlineStr">
        <is>
          <t>P0074</t>
        </is>
      </c>
      <c r="G3433" t="inlineStr">
        <is>
          <t>Prod_0074</t>
        </is>
      </c>
      <c r="H3433" t="inlineStr">
        <is>
          <t>Food</t>
        </is>
      </c>
      <c r="I3433" t="n">
        <v>7</v>
      </c>
      <c r="J3433" t="n">
        <v>729.95</v>
      </c>
      <c r="K3433" t="n">
        <v>0</v>
      </c>
      <c r="L3433">
        <f>I3433*J3433*(1-K3433)</f>
        <v/>
      </c>
      <c r="M3433">
        <f>VLOOKUP(F3433,Products!A:D,4,FALSE)*I3433</f>
        <v/>
      </c>
      <c r="N3433">
        <f>L3433-M3433</f>
        <v/>
      </c>
    </row>
    <row r="3434">
      <c r="A3434" t="inlineStr">
        <is>
          <t>T1003432</t>
        </is>
      </c>
      <c r="B3434" t="inlineStr">
        <is>
          <t>2023-11-22</t>
        </is>
      </c>
      <c r="C3434" t="inlineStr">
        <is>
          <t>S040</t>
        </is>
      </c>
      <c r="D3434" t="inlineStr">
        <is>
          <t>Store_040</t>
        </is>
      </c>
      <c r="E3434" t="inlineStr">
        <is>
          <t>Central</t>
        </is>
      </c>
      <c r="F3434" t="inlineStr">
        <is>
          <t>P0103</t>
        </is>
      </c>
      <c r="G3434" t="inlineStr">
        <is>
          <t>Prod_0103</t>
        </is>
      </c>
      <c r="H3434" t="inlineStr">
        <is>
          <t>Stationery</t>
        </is>
      </c>
      <c r="I3434" t="n">
        <v>8</v>
      </c>
      <c r="J3434" t="n">
        <v>786.2</v>
      </c>
      <c r="K3434" t="n">
        <v>0.1</v>
      </c>
      <c r="L3434">
        <f>I3434*J3434*(1-K3434)</f>
        <v/>
      </c>
      <c r="M3434">
        <f>VLOOKUP(F3434,Products!A:D,4,FALSE)*I3434</f>
        <v/>
      </c>
      <c r="N3434">
        <f>L3434-M3434</f>
        <v/>
      </c>
    </row>
    <row r="3435">
      <c r="A3435" t="inlineStr">
        <is>
          <t>T1003433</t>
        </is>
      </c>
      <c r="B3435" t="inlineStr">
        <is>
          <t>2024-07-05</t>
        </is>
      </c>
      <c r="C3435" t="inlineStr">
        <is>
          <t>S049</t>
        </is>
      </c>
      <c r="D3435" t="inlineStr">
        <is>
          <t>Store_049</t>
        </is>
      </c>
      <c r="E3435" t="inlineStr">
        <is>
          <t>North</t>
        </is>
      </c>
      <c r="F3435" t="inlineStr">
        <is>
          <t>P0114</t>
        </is>
      </c>
      <c r="G3435" t="inlineStr">
        <is>
          <t>Prod_0114</t>
        </is>
      </c>
      <c r="H3435" t="inlineStr">
        <is>
          <t>Beverages</t>
        </is>
      </c>
      <c r="I3435" t="n">
        <v>6</v>
      </c>
      <c r="J3435" t="n">
        <v>863.41</v>
      </c>
      <c r="K3435" t="n">
        <v>0.05</v>
      </c>
      <c r="L3435">
        <f>I3435*J3435*(1-K3435)</f>
        <v/>
      </c>
      <c r="M3435">
        <f>VLOOKUP(F3435,Products!A:D,4,FALSE)*I3435</f>
        <v/>
      </c>
      <c r="N3435">
        <f>L3435-M3435</f>
        <v/>
      </c>
    </row>
    <row r="3436">
      <c r="A3436" t="inlineStr">
        <is>
          <t>T1003434</t>
        </is>
      </c>
      <c r="B3436" t="inlineStr">
        <is>
          <t>2023-05-31</t>
        </is>
      </c>
      <c r="C3436" t="inlineStr">
        <is>
          <t>S036</t>
        </is>
      </c>
      <c r="D3436" t="inlineStr">
        <is>
          <t>Store_036</t>
        </is>
      </c>
      <c r="E3436" t="inlineStr">
        <is>
          <t>Central</t>
        </is>
      </c>
      <c r="F3436" t="inlineStr">
        <is>
          <t>P0109</t>
        </is>
      </c>
      <c r="G3436" t="inlineStr">
        <is>
          <t>Prod_0109</t>
        </is>
      </c>
      <c r="H3436" t="inlineStr">
        <is>
          <t>Beverages</t>
        </is>
      </c>
      <c r="I3436" t="n">
        <v>2</v>
      </c>
      <c r="J3436" t="n">
        <v>683.4299999999999</v>
      </c>
      <c r="K3436" t="n">
        <v>0.05</v>
      </c>
      <c r="L3436">
        <f>I3436*J3436*(1-K3436)</f>
        <v/>
      </c>
      <c r="M3436">
        <f>VLOOKUP(F3436,Products!A:D,4,FALSE)*I3436</f>
        <v/>
      </c>
      <c r="N3436">
        <f>L3436-M3436</f>
        <v/>
      </c>
    </row>
    <row r="3437">
      <c r="A3437" t="inlineStr">
        <is>
          <t>T1003435</t>
        </is>
      </c>
      <c r="B3437" t="inlineStr">
        <is>
          <t>2024-05-31</t>
        </is>
      </c>
      <c r="C3437" t="inlineStr">
        <is>
          <t>S042</t>
        </is>
      </c>
      <c r="D3437" t="inlineStr">
        <is>
          <t>Store_042</t>
        </is>
      </c>
      <c r="E3437" t="inlineStr">
        <is>
          <t>Central</t>
        </is>
      </c>
      <c r="F3437" t="inlineStr">
        <is>
          <t>P0049</t>
        </is>
      </c>
      <c r="G3437" t="inlineStr">
        <is>
          <t>Prod_0049</t>
        </is>
      </c>
      <c r="H3437" t="inlineStr">
        <is>
          <t>Beverages</t>
        </is>
      </c>
      <c r="I3437" t="n">
        <v>8</v>
      </c>
      <c r="J3437" t="n">
        <v>174.39</v>
      </c>
      <c r="K3437" t="n">
        <v>0</v>
      </c>
      <c r="L3437">
        <f>I3437*J3437*(1-K3437)</f>
        <v/>
      </c>
      <c r="M3437">
        <f>VLOOKUP(F3437,Products!A:D,4,FALSE)*I3437</f>
        <v/>
      </c>
      <c r="N3437">
        <f>L3437-M3437</f>
        <v/>
      </c>
    </row>
    <row r="3438">
      <c r="A3438" t="inlineStr">
        <is>
          <t>T1003436</t>
        </is>
      </c>
      <c r="B3438" t="inlineStr">
        <is>
          <t>2024-06-20</t>
        </is>
      </c>
      <c r="C3438" t="inlineStr">
        <is>
          <t>S045</t>
        </is>
      </c>
      <c r="D3438" t="inlineStr">
        <is>
          <t>Store_045</t>
        </is>
      </c>
      <c r="E3438" t="inlineStr">
        <is>
          <t>East</t>
        </is>
      </c>
      <c r="F3438" t="inlineStr">
        <is>
          <t>P0155</t>
        </is>
      </c>
      <c r="G3438" t="inlineStr">
        <is>
          <t>Prod_0155</t>
        </is>
      </c>
      <c r="H3438" t="inlineStr">
        <is>
          <t>Electronics</t>
        </is>
      </c>
      <c r="I3438" t="n">
        <v>7</v>
      </c>
      <c r="J3438" t="n">
        <v>463.45</v>
      </c>
      <c r="K3438" t="n">
        <v>0</v>
      </c>
      <c r="L3438">
        <f>I3438*J3438*(1-K3438)</f>
        <v/>
      </c>
      <c r="M3438">
        <f>VLOOKUP(F3438,Products!A:D,4,FALSE)*I3438</f>
        <v/>
      </c>
      <c r="N3438">
        <f>L3438-M3438</f>
        <v/>
      </c>
    </row>
    <row r="3439">
      <c r="A3439" t="inlineStr">
        <is>
          <t>T1003437</t>
        </is>
      </c>
      <c r="B3439" t="inlineStr">
        <is>
          <t>2024-12-22</t>
        </is>
      </c>
      <c r="C3439" t="inlineStr">
        <is>
          <t>S033</t>
        </is>
      </c>
      <c r="D3439" t="inlineStr">
        <is>
          <t>Store_033</t>
        </is>
      </c>
      <c r="E3439" t="inlineStr">
        <is>
          <t>North</t>
        </is>
      </c>
      <c r="F3439" t="inlineStr">
        <is>
          <t>P0147</t>
        </is>
      </c>
      <c r="G3439" t="inlineStr">
        <is>
          <t>Prod_0147</t>
        </is>
      </c>
      <c r="H3439" t="inlineStr">
        <is>
          <t>Stationery</t>
        </is>
      </c>
      <c r="I3439" t="n">
        <v>7</v>
      </c>
      <c r="J3439" t="n">
        <v>407.34</v>
      </c>
      <c r="K3439" t="n">
        <v>0</v>
      </c>
      <c r="L3439">
        <f>I3439*J3439*(1-K3439)</f>
        <v/>
      </c>
      <c r="M3439">
        <f>VLOOKUP(F3439,Products!A:D,4,FALSE)*I3439</f>
        <v/>
      </c>
      <c r="N3439">
        <f>L3439-M3439</f>
        <v/>
      </c>
    </row>
    <row r="3440">
      <c r="A3440" t="inlineStr">
        <is>
          <t>T1003438</t>
        </is>
      </c>
      <c r="B3440" t="inlineStr">
        <is>
          <t>2023-01-22</t>
        </is>
      </c>
      <c r="C3440" t="inlineStr">
        <is>
          <t>S036</t>
        </is>
      </c>
      <c r="D3440" t="inlineStr">
        <is>
          <t>Store_036</t>
        </is>
      </c>
      <c r="E3440" t="inlineStr">
        <is>
          <t>Central</t>
        </is>
      </c>
      <c r="F3440" t="inlineStr">
        <is>
          <t>P0144</t>
        </is>
      </c>
      <c r="G3440" t="inlineStr">
        <is>
          <t>Prod_0144</t>
        </is>
      </c>
      <c r="H3440" t="inlineStr">
        <is>
          <t>Stationery</t>
        </is>
      </c>
      <c r="I3440" t="n">
        <v>3</v>
      </c>
      <c r="J3440" t="n">
        <v>234.52</v>
      </c>
      <c r="K3440" t="n">
        <v>0</v>
      </c>
      <c r="L3440">
        <f>I3440*J3440*(1-K3440)</f>
        <v/>
      </c>
      <c r="M3440">
        <f>VLOOKUP(F3440,Products!A:D,4,FALSE)*I3440</f>
        <v/>
      </c>
      <c r="N3440">
        <f>L3440-M3440</f>
        <v/>
      </c>
    </row>
    <row r="3441">
      <c r="A3441" t="inlineStr">
        <is>
          <t>T1003439</t>
        </is>
      </c>
      <c r="B3441" t="inlineStr">
        <is>
          <t>2025-04-21</t>
        </is>
      </c>
      <c r="C3441" t="inlineStr">
        <is>
          <t>S002</t>
        </is>
      </c>
      <c r="D3441" t="inlineStr">
        <is>
          <t>Store_002</t>
        </is>
      </c>
      <c r="E3441" t="inlineStr">
        <is>
          <t>South</t>
        </is>
      </c>
      <c r="F3441" t="inlineStr">
        <is>
          <t>P0098</t>
        </is>
      </c>
      <c r="G3441" t="inlineStr">
        <is>
          <t>Prod_0098</t>
        </is>
      </c>
      <c r="H3441" t="inlineStr">
        <is>
          <t>Clothing</t>
        </is>
      </c>
      <c r="I3441" t="n">
        <v>9</v>
      </c>
      <c r="J3441" t="n">
        <v>481.75</v>
      </c>
      <c r="K3441" t="n">
        <v>0</v>
      </c>
      <c r="L3441">
        <f>I3441*J3441*(1-K3441)</f>
        <v/>
      </c>
      <c r="M3441">
        <f>VLOOKUP(F3441,Products!A:D,4,FALSE)*I3441</f>
        <v/>
      </c>
      <c r="N3441">
        <f>L3441-M3441</f>
        <v/>
      </c>
    </row>
    <row r="3442">
      <c r="A3442" t="inlineStr">
        <is>
          <t>T1003440</t>
        </is>
      </c>
      <c r="B3442" t="inlineStr">
        <is>
          <t>2023-10-13</t>
        </is>
      </c>
      <c r="C3442" t="inlineStr">
        <is>
          <t>S015</t>
        </is>
      </c>
      <c r="D3442" t="inlineStr">
        <is>
          <t>Store_015</t>
        </is>
      </c>
      <c r="E3442" t="inlineStr">
        <is>
          <t>North</t>
        </is>
      </c>
      <c r="F3442" t="inlineStr">
        <is>
          <t>P0196</t>
        </is>
      </c>
      <c r="G3442" t="inlineStr">
        <is>
          <t>Prod_0196</t>
        </is>
      </c>
      <c r="H3442" t="inlineStr">
        <is>
          <t>Beverages</t>
        </is>
      </c>
      <c r="I3442" t="n">
        <v>2</v>
      </c>
      <c r="J3442" t="n">
        <v>903.3200000000001</v>
      </c>
      <c r="K3442" t="n">
        <v>0</v>
      </c>
      <c r="L3442">
        <f>I3442*J3442*(1-K3442)</f>
        <v/>
      </c>
      <c r="M3442">
        <f>VLOOKUP(F3442,Products!A:D,4,FALSE)*I3442</f>
        <v/>
      </c>
      <c r="N3442">
        <f>L3442-M3442</f>
        <v/>
      </c>
    </row>
    <row r="3443">
      <c r="A3443" t="inlineStr">
        <is>
          <t>T1003441</t>
        </is>
      </c>
      <c r="B3443" t="inlineStr">
        <is>
          <t>2023-06-10</t>
        </is>
      </c>
      <c r="C3443" t="inlineStr">
        <is>
          <t>S050</t>
        </is>
      </c>
      <c r="D3443" t="inlineStr">
        <is>
          <t>Store_050</t>
        </is>
      </c>
      <c r="E3443" t="inlineStr">
        <is>
          <t>South</t>
        </is>
      </c>
      <c r="F3443" t="inlineStr">
        <is>
          <t>P0052</t>
        </is>
      </c>
      <c r="G3443" t="inlineStr">
        <is>
          <t>Prod_0052</t>
        </is>
      </c>
      <c r="H3443" t="inlineStr">
        <is>
          <t>Clothing</t>
        </is>
      </c>
      <c r="I3443" t="n">
        <v>6</v>
      </c>
      <c r="J3443" t="n">
        <v>44.95</v>
      </c>
      <c r="K3443" t="n">
        <v>0</v>
      </c>
      <c r="L3443">
        <f>I3443*J3443*(1-K3443)</f>
        <v/>
      </c>
      <c r="M3443">
        <f>VLOOKUP(F3443,Products!A:D,4,FALSE)*I3443</f>
        <v/>
      </c>
      <c r="N3443">
        <f>L3443-M3443</f>
        <v/>
      </c>
    </row>
    <row r="3444">
      <c r="A3444" t="inlineStr">
        <is>
          <t>T1003442</t>
        </is>
      </c>
      <c r="B3444" t="inlineStr">
        <is>
          <t>2023-07-17</t>
        </is>
      </c>
      <c r="C3444" t="inlineStr">
        <is>
          <t>S025</t>
        </is>
      </c>
      <c r="D3444" t="inlineStr">
        <is>
          <t>Store_025</t>
        </is>
      </c>
      <c r="E3444" t="inlineStr">
        <is>
          <t>Central</t>
        </is>
      </c>
      <c r="F3444" t="inlineStr">
        <is>
          <t>P0070</t>
        </is>
      </c>
      <c r="G3444" t="inlineStr">
        <is>
          <t>Prod_0070</t>
        </is>
      </c>
      <c r="H3444" t="inlineStr">
        <is>
          <t>Beverages</t>
        </is>
      </c>
      <c r="I3444" t="n">
        <v>6</v>
      </c>
      <c r="J3444" t="n">
        <v>736.86</v>
      </c>
      <c r="K3444" t="n">
        <v>0.05</v>
      </c>
      <c r="L3444">
        <f>I3444*J3444*(1-K3444)</f>
        <v/>
      </c>
      <c r="M3444">
        <f>VLOOKUP(F3444,Products!A:D,4,FALSE)*I3444</f>
        <v/>
      </c>
      <c r="N3444">
        <f>L3444-M3444</f>
        <v/>
      </c>
    </row>
    <row r="3445">
      <c r="A3445" t="inlineStr">
        <is>
          <t>T1003443</t>
        </is>
      </c>
      <c r="B3445" t="inlineStr">
        <is>
          <t>2024-12-11</t>
        </is>
      </c>
      <c r="C3445" t="inlineStr">
        <is>
          <t>S005</t>
        </is>
      </c>
      <c r="D3445" t="inlineStr">
        <is>
          <t>Store_005</t>
        </is>
      </c>
      <c r="E3445" t="inlineStr">
        <is>
          <t>Central</t>
        </is>
      </c>
      <c r="F3445" t="inlineStr">
        <is>
          <t>P0092</t>
        </is>
      </c>
      <c r="G3445" t="inlineStr">
        <is>
          <t>Prod_0092</t>
        </is>
      </c>
      <c r="H3445" t="inlineStr">
        <is>
          <t>Household</t>
        </is>
      </c>
      <c r="I3445" t="n">
        <v>8</v>
      </c>
      <c r="J3445" t="n">
        <v>235.24</v>
      </c>
      <c r="K3445" t="n">
        <v>0</v>
      </c>
      <c r="L3445">
        <f>I3445*J3445*(1-K3445)</f>
        <v/>
      </c>
      <c r="M3445">
        <f>VLOOKUP(F3445,Products!A:D,4,FALSE)*I3445</f>
        <v/>
      </c>
      <c r="N3445">
        <f>L3445-M3445</f>
        <v/>
      </c>
    </row>
    <row r="3446">
      <c r="A3446" t="inlineStr">
        <is>
          <t>T1003444</t>
        </is>
      </c>
      <c r="B3446" t="inlineStr">
        <is>
          <t>2024-04-09</t>
        </is>
      </c>
      <c r="C3446" t="inlineStr">
        <is>
          <t>S039</t>
        </is>
      </c>
      <c r="D3446" t="inlineStr">
        <is>
          <t>Store_039</t>
        </is>
      </c>
      <c r="E3446" t="inlineStr">
        <is>
          <t>North</t>
        </is>
      </c>
      <c r="F3446" t="inlineStr">
        <is>
          <t>P0010</t>
        </is>
      </c>
      <c r="G3446" t="inlineStr">
        <is>
          <t>Prod_0010</t>
        </is>
      </c>
      <c r="H3446" t="inlineStr">
        <is>
          <t>Electronics</t>
        </is>
      </c>
      <c r="I3446" t="n">
        <v>7</v>
      </c>
      <c r="J3446" t="n">
        <v>673.92</v>
      </c>
      <c r="K3446" t="n">
        <v>0</v>
      </c>
      <c r="L3446">
        <f>I3446*J3446*(1-K3446)</f>
        <v/>
      </c>
      <c r="M3446">
        <f>VLOOKUP(F3446,Products!A:D,4,FALSE)*I3446</f>
        <v/>
      </c>
      <c r="N3446">
        <f>L3446-M3446</f>
        <v/>
      </c>
    </row>
    <row r="3447">
      <c r="A3447" t="inlineStr">
        <is>
          <t>T1003445</t>
        </is>
      </c>
      <c r="B3447" t="inlineStr">
        <is>
          <t>2024-09-21</t>
        </is>
      </c>
      <c r="C3447" t="inlineStr">
        <is>
          <t>S049</t>
        </is>
      </c>
      <c r="D3447" t="inlineStr">
        <is>
          <t>Store_049</t>
        </is>
      </c>
      <c r="E3447" t="inlineStr">
        <is>
          <t>North</t>
        </is>
      </c>
      <c r="F3447" t="inlineStr">
        <is>
          <t>P0084</t>
        </is>
      </c>
      <c r="G3447" t="inlineStr">
        <is>
          <t>Prod_0084</t>
        </is>
      </c>
      <c r="H3447" t="inlineStr">
        <is>
          <t>Beverages</t>
        </is>
      </c>
      <c r="I3447" t="n">
        <v>2</v>
      </c>
      <c r="J3447" t="n">
        <v>815.01</v>
      </c>
      <c r="K3447" t="n">
        <v>0.15</v>
      </c>
      <c r="L3447">
        <f>I3447*J3447*(1-K3447)</f>
        <v/>
      </c>
      <c r="M3447">
        <f>VLOOKUP(F3447,Products!A:D,4,FALSE)*I3447</f>
        <v/>
      </c>
      <c r="N3447">
        <f>L3447-M3447</f>
        <v/>
      </c>
    </row>
    <row r="3448">
      <c r="A3448" t="inlineStr">
        <is>
          <t>T1003446</t>
        </is>
      </c>
      <c r="B3448" t="inlineStr">
        <is>
          <t>2024-07-31</t>
        </is>
      </c>
      <c r="C3448" t="inlineStr">
        <is>
          <t>S014</t>
        </is>
      </c>
      <c r="D3448" t="inlineStr">
        <is>
          <t>Store_014</t>
        </is>
      </c>
      <c r="E3448" t="inlineStr">
        <is>
          <t>West</t>
        </is>
      </c>
      <c r="F3448" t="inlineStr">
        <is>
          <t>P0036</t>
        </is>
      </c>
      <c r="G3448" t="inlineStr">
        <is>
          <t>Prod_0036</t>
        </is>
      </c>
      <c r="H3448" t="inlineStr">
        <is>
          <t>Clothing</t>
        </is>
      </c>
      <c r="I3448" t="n">
        <v>9</v>
      </c>
      <c r="J3448" t="n">
        <v>525.33</v>
      </c>
      <c r="K3448" t="n">
        <v>0.2</v>
      </c>
      <c r="L3448">
        <f>I3448*J3448*(1-K3448)</f>
        <v/>
      </c>
      <c r="M3448">
        <f>VLOOKUP(F3448,Products!A:D,4,FALSE)*I3448</f>
        <v/>
      </c>
      <c r="N3448">
        <f>L3448-M3448</f>
        <v/>
      </c>
    </row>
    <row r="3449">
      <c r="A3449" t="inlineStr">
        <is>
          <t>T1003447</t>
        </is>
      </c>
      <c r="B3449" t="inlineStr">
        <is>
          <t>2023-05-27</t>
        </is>
      </c>
      <c r="C3449" t="inlineStr">
        <is>
          <t>S036</t>
        </is>
      </c>
      <c r="D3449" t="inlineStr">
        <is>
          <t>Store_036</t>
        </is>
      </c>
      <c r="E3449" t="inlineStr">
        <is>
          <t>Central</t>
        </is>
      </c>
      <c r="F3449" t="inlineStr">
        <is>
          <t>P0091</t>
        </is>
      </c>
      <c r="G3449" t="inlineStr">
        <is>
          <t>Prod_0091</t>
        </is>
      </c>
      <c r="H3449" t="inlineStr">
        <is>
          <t>Toys</t>
        </is>
      </c>
      <c r="I3449" t="n">
        <v>1</v>
      </c>
      <c r="J3449" t="n">
        <v>288.01</v>
      </c>
      <c r="K3449" t="n">
        <v>0</v>
      </c>
      <c r="L3449">
        <f>I3449*J3449*(1-K3449)</f>
        <v/>
      </c>
      <c r="M3449">
        <f>VLOOKUP(F3449,Products!A:D,4,FALSE)*I3449</f>
        <v/>
      </c>
      <c r="N3449">
        <f>L3449-M3449</f>
        <v/>
      </c>
    </row>
    <row r="3450">
      <c r="A3450" t="inlineStr">
        <is>
          <t>T1003448</t>
        </is>
      </c>
      <c r="B3450" t="inlineStr">
        <is>
          <t>2023-06-26</t>
        </is>
      </c>
      <c r="C3450" t="inlineStr">
        <is>
          <t>S003</t>
        </is>
      </c>
      <c r="D3450" t="inlineStr">
        <is>
          <t>Store_003</t>
        </is>
      </c>
      <c r="E3450" t="inlineStr">
        <is>
          <t>North</t>
        </is>
      </c>
      <c r="F3450" t="inlineStr">
        <is>
          <t>P0140</t>
        </is>
      </c>
      <c r="G3450" t="inlineStr">
        <is>
          <t>Prod_0140</t>
        </is>
      </c>
      <c r="H3450" t="inlineStr">
        <is>
          <t>Food</t>
        </is>
      </c>
      <c r="I3450" t="n">
        <v>3</v>
      </c>
      <c r="J3450" t="n">
        <v>833.6900000000001</v>
      </c>
      <c r="K3450" t="n">
        <v>0.1</v>
      </c>
      <c r="L3450">
        <f>I3450*J3450*(1-K3450)</f>
        <v/>
      </c>
      <c r="M3450">
        <f>VLOOKUP(F3450,Products!A:D,4,FALSE)*I3450</f>
        <v/>
      </c>
      <c r="N3450">
        <f>L3450-M3450</f>
        <v/>
      </c>
    </row>
    <row r="3451">
      <c r="A3451" t="inlineStr">
        <is>
          <t>T1003449</t>
        </is>
      </c>
      <c r="B3451" t="inlineStr">
        <is>
          <t>2023-10-12</t>
        </is>
      </c>
      <c r="C3451" t="inlineStr">
        <is>
          <t>S006</t>
        </is>
      </c>
      <c r="D3451" t="inlineStr">
        <is>
          <t>Store_006</t>
        </is>
      </c>
      <c r="E3451" t="inlineStr">
        <is>
          <t>East</t>
        </is>
      </c>
      <c r="F3451" t="inlineStr">
        <is>
          <t>P0084</t>
        </is>
      </c>
      <c r="G3451" t="inlineStr">
        <is>
          <t>Prod_0084</t>
        </is>
      </c>
      <c r="H3451" t="inlineStr">
        <is>
          <t>Beverages</t>
        </is>
      </c>
      <c r="I3451" t="n">
        <v>1</v>
      </c>
      <c r="J3451" t="n">
        <v>768.04</v>
      </c>
      <c r="K3451" t="n">
        <v>0</v>
      </c>
      <c r="L3451">
        <f>I3451*J3451*(1-K3451)</f>
        <v/>
      </c>
      <c r="M3451">
        <f>VLOOKUP(F3451,Products!A:D,4,FALSE)*I3451</f>
        <v/>
      </c>
      <c r="N3451">
        <f>L3451-M3451</f>
        <v/>
      </c>
    </row>
    <row r="3452">
      <c r="A3452" t="inlineStr">
        <is>
          <t>T1003450</t>
        </is>
      </c>
      <c r="B3452" t="inlineStr">
        <is>
          <t>2024-06-08</t>
        </is>
      </c>
      <c r="C3452" t="inlineStr">
        <is>
          <t>S002</t>
        </is>
      </c>
      <c r="D3452" t="inlineStr">
        <is>
          <t>Store_002</t>
        </is>
      </c>
      <c r="E3452" t="inlineStr">
        <is>
          <t>South</t>
        </is>
      </c>
      <c r="F3452" t="inlineStr">
        <is>
          <t>P0014</t>
        </is>
      </c>
      <c r="G3452" t="inlineStr">
        <is>
          <t>Prod_0014</t>
        </is>
      </c>
      <c r="H3452" t="inlineStr">
        <is>
          <t>Clothing</t>
        </is>
      </c>
      <c r="I3452" t="n">
        <v>5</v>
      </c>
      <c r="J3452" t="n">
        <v>297.22</v>
      </c>
      <c r="K3452" t="n">
        <v>0</v>
      </c>
      <c r="L3452">
        <f>I3452*J3452*(1-K3452)</f>
        <v/>
      </c>
      <c r="M3452">
        <f>VLOOKUP(F3452,Products!A:D,4,FALSE)*I3452</f>
        <v/>
      </c>
      <c r="N3452">
        <f>L3452-M3452</f>
        <v/>
      </c>
    </row>
    <row r="3453">
      <c r="A3453" t="inlineStr">
        <is>
          <t>T1003451</t>
        </is>
      </c>
      <c r="B3453" t="inlineStr">
        <is>
          <t>2024-07-03</t>
        </is>
      </c>
      <c r="C3453" t="inlineStr">
        <is>
          <t>S025</t>
        </is>
      </c>
      <c r="D3453" t="inlineStr">
        <is>
          <t>Store_025</t>
        </is>
      </c>
      <c r="E3453" t="inlineStr">
        <is>
          <t>Central</t>
        </is>
      </c>
      <c r="F3453" t="inlineStr">
        <is>
          <t>P0087</t>
        </is>
      </c>
      <c r="G3453" t="inlineStr">
        <is>
          <t>Prod_0087</t>
        </is>
      </c>
      <c r="H3453" t="inlineStr">
        <is>
          <t>Clothing</t>
        </is>
      </c>
      <c r="I3453" t="n">
        <v>3</v>
      </c>
      <c r="J3453" t="n">
        <v>390.12</v>
      </c>
      <c r="K3453" t="n">
        <v>0</v>
      </c>
      <c r="L3453">
        <f>I3453*J3453*(1-K3453)</f>
        <v/>
      </c>
      <c r="M3453">
        <f>VLOOKUP(F3453,Products!A:D,4,FALSE)*I3453</f>
        <v/>
      </c>
      <c r="N3453">
        <f>L3453-M3453</f>
        <v/>
      </c>
    </row>
    <row r="3454">
      <c r="A3454" t="inlineStr">
        <is>
          <t>T1003452</t>
        </is>
      </c>
      <c r="B3454" t="inlineStr">
        <is>
          <t>2024-12-20</t>
        </is>
      </c>
      <c r="C3454" t="inlineStr">
        <is>
          <t>S035</t>
        </is>
      </c>
      <c r="D3454" t="inlineStr">
        <is>
          <t>Store_035</t>
        </is>
      </c>
      <c r="E3454" t="inlineStr">
        <is>
          <t>Central</t>
        </is>
      </c>
      <c r="F3454" t="inlineStr">
        <is>
          <t>P0146</t>
        </is>
      </c>
      <c r="G3454" t="inlineStr">
        <is>
          <t>Prod_0146</t>
        </is>
      </c>
      <c r="H3454" t="inlineStr">
        <is>
          <t>Food</t>
        </is>
      </c>
      <c r="I3454" t="n">
        <v>6</v>
      </c>
      <c r="J3454" t="n">
        <v>302.11</v>
      </c>
      <c r="K3454" t="n">
        <v>0</v>
      </c>
      <c r="L3454">
        <f>I3454*J3454*(1-K3454)</f>
        <v/>
      </c>
      <c r="M3454">
        <f>VLOOKUP(F3454,Products!A:D,4,FALSE)*I3454</f>
        <v/>
      </c>
      <c r="N3454">
        <f>L3454-M3454</f>
        <v/>
      </c>
    </row>
    <row r="3455">
      <c r="A3455" t="inlineStr">
        <is>
          <t>T1003453</t>
        </is>
      </c>
      <c r="B3455" t="inlineStr">
        <is>
          <t>2023-07-31</t>
        </is>
      </c>
      <c r="C3455" t="inlineStr">
        <is>
          <t>S047</t>
        </is>
      </c>
      <c r="D3455" t="inlineStr">
        <is>
          <t>Store_047</t>
        </is>
      </c>
      <c r="E3455" t="inlineStr">
        <is>
          <t>North</t>
        </is>
      </c>
      <c r="F3455" t="inlineStr">
        <is>
          <t>P0016</t>
        </is>
      </c>
      <c r="G3455" t="inlineStr">
        <is>
          <t>Prod_0016</t>
        </is>
      </c>
      <c r="H3455" t="inlineStr">
        <is>
          <t>Food</t>
        </is>
      </c>
      <c r="I3455" t="n">
        <v>3</v>
      </c>
      <c r="J3455" t="n">
        <v>996.65</v>
      </c>
      <c r="K3455" t="n">
        <v>0</v>
      </c>
      <c r="L3455">
        <f>I3455*J3455*(1-K3455)</f>
        <v/>
      </c>
      <c r="M3455">
        <f>VLOOKUP(F3455,Products!A:D,4,FALSE)*I3455</f>
        <v/>
      </c>
      <c r="N3455">
        <f>L3455-M3455</f>
        <v/>
      </c>
    </row>
    <row r="3456">
      <c r="A3456" t="inlineStr">
        <is>
          <t>T1003454</t>
        </is>
      </c>
      <c r="B3456" t="inlineStr">
        <is>
          <t>2024-07-30</t>
        </is>
      </c>
      <c r="C3456" t="inlineStr">
        <is>
          <t>S038</t>
        </is>
      </c>
      <c r="D3456" t="inlineStr">
        <is>
          <t>Store_038</t>
        </is>
      </c>
      <c r="E3456" t="inlineStr">
        <is>
          <t>East</t>
        </is>
      </c>
      <c r="F3456" t="inlineStr">
        <is>
          <t>P0027</t>
        </is>
      </c>
      <c r="G3456" t="inlineStr">
        <is>
          <t>Prod_0027</t>
        </is>
      </c>
      <c r="H3456" t="inlineStr">
        <is>
          <t>Electronics</t>
        </is>
      </c>
      <c r="I3456" t="n">
        <v>4</v>
      </c>
      <c r="J3456" t="n">
        <v>654.72</v>
      </c>
      <c r="K3456" t="n">
        <v>0</v>
      </c>
      <c r="L3456">
        <f>I3456*J3456*(1-K3456)</f>
        <v/>
      </c>
      <c r="M3456">
        <f>VLOOKUP(F3456,Products!A:D,4,FALSE)*I3456</f>
        <v/>
      </c>
      <c r="N3456">
        <f>L3456-M3456</f>
        <v/>
      </c>
    </row>
    <row r="3457">
      <c r="A3457" t="inlineStr">
        <is>
          <t>T1003455</t>
        </is>
      </c>
      <c r="B3457" t="inlineStr">
        <is>
          <t>2024-06-27</t>
        </is>
      </c>
      <c r="C3457" t="inlineStr">
        <is>
          <t>S026</t>
        </is>
      </c>
      <c r="D3457" t="inlineStr">
        <is>
          <t>Store_026</t>
        </is>
      </c>
      <c r="E3457" t="inlineStr">
        <is>
          <t>North</t>
        </is>
      </c>
      <c r="F3457" t="inlineStr">
        <is>
          <t>P0170</t>
        </is>
      </c>
      <c r="G3457" t="inlineStr">
        <is>
          <t>Prod_0170</t>
        </is>
      </c>
      <c r="H3457" t="inlineStr">
        <is>
          <t>Household</t>
        </is>
      </c>
      <c r="I3457" t="n">
        <v>4</v>
      </c>
      <c r="J3457" t="n">
        <v>556.6900000000001</v>
      </c>
      <c r="K3457" t="n">
        <v>0</v>
      </c>
      <c r="L3457">
        <f>I3457*J3457*(1-K3457)</f>
        <v/>
      </c>
      <c r="M3457">
        <f>VLOOKUP(F3457,Products!A:D,4,FALSE)*I3457</f>
        <v/>
      </c>
      <c r="N3457">
        <f>L3457-M3457</f>
        <v/>
      </c>
    </row>
    <row r="3458">
      <c r="A3458" t="inlineStr">
        <is>
          <t>T1003456</t>
        </is>
      </c>
      <c r="B3458" t="inlineStr">
        <is>
          <t>2024-04-10</t>
        </is>
      </c>
      <c r="C3458" t="inlineStr">
        <is>
          <t>S046</t>
        </is>
      </c>
      <c r="D3458" t="inlineStr">
        <is>
          <t>Store_046</t>
        </is>
      </c>
      <c r="E3458" t="inlineStr">
        <is>
          <t>South</t>
        </is>
      </c>
      <c r="F3458" t="inlineStr">
        <is>
          <t>P0101</t>
        </is>
      </c>
      <c r="G3458" t="inlineStr">
        <is>
          <t>Prod_0101</t>
        </is>
      </c>
      <c r="H3458" t="inlineStr">
        <is>
          <t>Food</t>
        </is>
      </c>
      <c r="I3458" t="n">
        <v>4</v>
      </c>
      <c r="J3458" t="n">
        <v>80.93000000000001</v>
      </c>
      <c r="K3458" t="n">
        <v>0</v>
      </c>
      <c r="L3458">
        <f>I3458*J3458*(1-K3458)</f>
        <v/>
      </c>
      <c r="M3458">
        <f>VLOOKUP(F3458,Products!A:D,4,FALSE)*I3458</f>
        <v/>
      </c>
      <c r="N3458">
        <f>L3458-M3458</f>
        <v/>
      </c>
    </row>
    <row r="3459">
      <c r="A3459" t="inlineStr">
        <is>
          <t>T1003457</t>
        </is>
      </c>
      <c r="B3459" t="inlineStr">
        <is>
          <t>2024-11-21</t>
        </is>
      </c>
      <c r="C3459" t="inlineStr">
        <is>
          <t>S018</t>
        </is>
      </c>
      <c r="D3459" t="inlineStr">
        <is>
          <t>Store_018</t>
        </is>
      </c>
      <c r="E3459" t="inlineStr">
        <is>
          <t>South</t>
        </is>
      </c>
      <c r="F3459" t="inlineStr">
        <is>
          <t>P0090</t>
        </is>
      </c>
      <c r="G3459" t="inlineStr">
        <is>
          <t>Prod_0090</t>
        </is>
      </c>
      <c r="H3459" t="inlineStr">
        <is>
          <t>Toys</t>
        </is>
      </c>
      <c r="I3459" t="n">
        <v>7</v>
      </c>
      <c r="J3459" t="n">
        <v>412.05</v>
      </c>
      <c r="K3459" t="n">
        <v>0.05</v>
      </c>
      <c r="L3459">
        <f>I3459*J3459*(1-K3459)</f>
        <v/>
      </c>
      <c r="M3459">
        <f>VLOOKUP(F3459,Products!A:D,4,FALSE)*I3459</f>
        <v/>
      </c>
      <c r="N3459">
        <f>L3459-M3459</f>
        <v/>
      </c>
    </row>
    <row r="3460">
      <c r="A3460" t="inlineStr">
        <is>
          <t>T1003458</t>
        </is>
      </c>
      <c r="B3460" t="inlineStr">
        <is>
          <t>2023-05-21</t>
        </is>
      </c>
      <c r="C3460" t="inlineStr">
        <is>
          <t>S019</t>
        </is>
      </c>
      <c r="D3460" t="inlineStr">
        <is>
          <t>Store_019</t>
        </is>
      </c>
      <c r="E3460" t="inlineStr">
        <is>
          <t>East</t>
        </is>
      </c>
      <c r="F3460" t="inlineStr">
        <is>
          <t>P0198</t>
        </is>
      </c>
      <c r="G3460" t="inlineStr">
        <is>
          <t>Prod_0198</t>
        </is>
      </c>
      <c r="H3460" t="inlineStr">
        <is>
          <t>Beverages</t>
        </is>
      </c>
      <c r="I3460" t="n">
        <v>6</v>
      </c>
      <c r="J3460" t="n">
        <v>713.52</v>
      </c>
      <c r="K3460" t="n">
        <v>0.05</v>
      </c>
      <c r="L3460">
        <f>I3460*J3460*(1-K3460)</f>
        <v/>
      </c>
      <c r="M3460">
        <f>VLOOKUP(F3460,Products!A:D,4,FALSE)*I3460</f>
        <v/>
      </c>
      <c r="N3460">
        <f>L3460-M3460</f>
        <v/>
      </c>
    </row>
    <row r="3461">
      <c r="A3461" t="inlineStr">
        <is>
          <t>T1003459</t>
        </is>
      </c>
      <c r="B3461" t="inlineStr">
        <is>
          <t>2024-08-28</t>
        </is>
      </c>
      <c r="C3461" t="inlineStr">
        <is>
          <t>S025</t>
        </is>
      </c>
      <c r="D3461" t="inlineStr">
        <is>
          <t>Store_025</t>
        </is>
      </c>
      <c r="E3461" t="inlineStr">
        <is>
          <t>Central</t>
        </is>
      </c>
      <c r="F3461" t="inlineStr">
        <is>
          <t>P0038</t>
        </is>
      </c>
      <c r="G3461" t="inlineStr">
        <is>
          <t>Prod_0038</t>
        </is>
      </c>
      <c r="H3461" t="inlineStr">
        <is>
          <t>Beverages</t>
        </is>
      </c>
      <c r="I3461" t="n">
        <v>4</v>
      </c>
      <c r="J3461" t="n">
        <v>662.59</v>
      </c>
      <c r="K3461" t="n">
        <v>0</v>
      </c>
      <c r="L3461">
        <f>I3461*J3461*(1-K3461)</f>
        <v/>
      </c>
      <c r="M3461">
        <f>VLOOKUP(F3461,Products!A:D,4,FALSE)*I3461</f>
        <v/>
      </c>
      <c r="N3461">
        <f>L3461-M3461</f>
        <v/>
      </c>
    </row>
    <row r="3462">
      <c r="A3462" t="inlineStr">
        <is>
          <t>T1003460</t>
        </is>
      </c>
      <c r="B3462" t="inlineStr">
        <is>
          <t>2023-05-02</t>
        </is>
      </c>
      <c r="C3462" t="inlineStr">
        <is>
          <t>S038</t>
        </is>
      </c>
      <c r="D3462" t="inlineStr">
        <is>
          <t>Store_038</t>
        </is>
      </c>
      <c r="E3462" t="inlineStr">
        <is>
          <t>East</t>
        </is>
      </c>
      <c r="F3462" t="inlineStr">
        <is>
          <t>P0075</t>
        </is>
      </c>
      <c r="G3462" t="inlineStr">
        <is>
          <t>Prod_0075</t>
        </is>
      </c>
      <c r="H3462" t="inlineStr">
        <is>
          <t>Beverages</t>
        </is>
      </c>
      <c r="I3462" t="n">
        <v>6</v>
      </c>
      <c r="J3462" t="n">
        <v>909.95</v>
      </c>
      <c r="K3462" t="n">
        <v>0</v>
      </c>
      <c r="L3462">
        <f>I3462*J3462*(1-K3462)</f>
        <v/>
      </c>
      <c r="M3462">
        <f>VLOOKUP(F3462,Products!A:D,4,FALSE)*I3462</f>
        <v/>
      </c>
      <c r="N3462">
        <f>L3462-M3462</f>
        <v/>
      </c>
    </row>
    <row r="3463">
      <c r="A3463" t="inlineStr">
        <is>
          <t>T1003461</t>
        </is>
      </c>
      <c r="B3463" t="inlineStr">
        <is>
          <t>2023-08-01</t>
        </is>
      </c>
      <c r="C3463" t="inlineStr">
        <is>
          <t>S038</t>
        </is>
      </c>
      <c r="D3463" t="inlineStr">
        <is>
          <t>Store_038</t>
        </is>
      </c>
      <c r="E3463" t="inlineStr">
        <is>
          <t>East</t>
        </is>
      </c>
      <c r="F3463" t="inlineStr">
        <is>
          <t>P0132</t>
        </is>
      </c>
      <c r="G3463" t="inlineStr">
        <is>
          <t>Prod_0132</t>
        </is>
      </c>
      <c r="H3463" t="inlineStr">
        <is>
          <t>Food</t>
        </is>
      </c>
      <c r="I3463" t="n">
        <v>1</v>
      </c>
      <c r="J3463" t="n">
        <v>108.91</v>
      </c>
      <c r="K3463" t="n">
        <v>0</v>
      </c>
      <c r="L3463">
        <f>I3463*J3463*(1-K3463)</f>
        <v/>
      </c>
      <c r="M3463">
        <f>VLOOKUP(F3463,Products!A:D,4,FALSE)*I3463</f>
        <v/>
      </c>
      <c r="N3463">
        <f>L3463-M3463</f>
        <v/>
      </c>
    </row>
    <row r="3464">
      <c r="A3464" t="inlineStr">
        <is>
          <t>T1003462</t>
        </is>
      </c>
      <c r="B3464" t="inlineStr">
        <is>
          <t>2025-03-13</t>
        </is>
      </c>
      <c r="C3464" t="inlineStr">
        <is>
          <t>S001</t>
        </is>
      </c>
      <c r="D3464" t="inlineStr">
        <is>
          <t>Store_001</t>
        </is>
      </c>
      <c r="E3464" t="inlineStr">
        <is>
          <t>West</t>
        </is>
      </c>
      <c r="F3464" t="inlineStr">
        <is>
          <t>P0096</t>
        </is>
      </c>
      <c r="G3464" t="inlineStr">
        <is>
          <t>Prod_0096</t>
        </is>
      </c>
      <c r="H3464" t="inlineStr">
        <is>
          <t>Beverages</t>
        </is>
      </c>
      <c r="I3464" t="n">
        <v>7</v>
      </c>
      <c r="J3464" t="n">
        <v>531.38</v>
      </c>
      <c r="K3464" t="n">
        <v>0.1</v>
      </c>
      <c r="L3464">
        <f>I3464*J3464*(1-K3464)</f>
        <v/>
      </c>
      <c r="M3464">
        <f>VLOOKUP(F3464,Products!A:D,4,FALSE)*I3464</f>
        <v/>
      </c>
      <c r="N3464">
        <f>L3464-M3464</f>
        <v/>
      </c>
    </row>
    <row r="3465">
      <c r="A3465" t="inlineStr">
        <is>
          <t>T1003463</t>
        </is>
      </c>
      <c r="B3465" t="inlineStr">
        <is>
          <t>2025-02-08</t>
        </is>
      </c>
      <c r="C3465" t="inlineStr">
        <is>
          <t>S029</t>
        </is>
      </c>
      <c r="D3465" t="inlineStr">
        <is>
          <t>Store_029</t>
        </is>
      </c>
      <c r="E3465" t="inlineStr">
        <is>
          <t>South</t>
        </is>
      </c>
      <c r="F3465" t="inlineStr">
        <is>
          <t>P0023</t>
        </is>
      </c>
      <c r="G3465" t="inlineStr">
        <is>
          <t>Prod_0023</t>
        </is>
      </c>
      <c r="H3465" t="inlineStr">
        <is>
          <t>Stationery</t>
        </is>
      </c>
      <c r="I3465" t="n">
        <v>4</v>
      </c>
      <c r="J3465" t="n">
        <v>192.81</v>
      </c>
      <c r="K3465" t="n">
        <v>0.05</v>
      </c>
      <c r="L3465">
        <f>I3465*J3465*(1-K3465)</f>
        <v/>
      </c>
      <c r="M3465">
        <f>VLOOKUP(F3465,Products!A:D,4,FALSE)*I3465</f>
        <v/>
      </c>
      <c r="N3465">
        <f>L3465-M3465</f>
        <v/>
      </c>
    </row>
    <row r="3466">
      <c r="A3466" t="inlineStr">
        <is>
          <t>T1003464</t>
        </is>
      </c>
      <c r="B3466" t="inlineStr">
        <is>
          <t>2024-08-24</t>
        </is>
      </c>
      <c r="C3466" t="inlineStr">
        <is>
          <t>S016</t>
        </is>
      </c>
      <c r="D3466" t="inlineStr">
        <is>
          <t>Store_016</t>
        </is>
      </c>
      <c r="E3466" t="inlineStr">
        <is>
          <t>West</t>
        </is>
      </c>
      <c r="F3466" t="inlineStr">
        <is>
          <t>P0032</t>
        </is>
      </c>
      <c r="G3466" t="inlineStr">
        <is>
          <t>Prod_0032</t>
        </is>
      </c>
      <c r="H3466" t="inlineStr">
        <is>
          <t>Beverages</t>
        </is>
      </c>
      <c r="I3466" t="n">
        <v>6</v>
      </c>
      <c r="J3466" t="n">
        <v>327.51</v>
      </c>
      <c r="K3466" t="n">
        <v>0</v>
      </c>
      <c r="L3466">
        <f>I3466*J3466*(1-K3466)</f>
        <v/>
      </c>
      <c r="M3466">
        <f>VLOOKUP(F3466,Products!A:D,4,FALSE)*I3466</f>
        <v/>
      </c>
      <c r="N3466">
        <f>L3466-M3466</f>
        <v/>
      </c>
    </row>
    <row r="3467">
      <c r="A3467" t="inlineStr">
        <is>
          <t>T1003465</t>
        </is>
      </c>
      <c r="B3467" t="inlineStr">
        <is>
          <t>2023-04-09</t>
        </is>
      </c>
      <c r="C3467" t="inlineStr">
        <is>
          <t>S003</t>
        </is>
      </c>
      <c r="D3467" t="inlineStr">
        <is>
          <t>Store_003</t>
        </is>
      </c>
      <c r="E3467" t="inlineStr">
        <is>
          <t>North</t>
        </is>
      </c>
      <c r="F3467" t="inlineStr">
        <is>
          <t>P0098</t>
        </is>
      </c>
      <c r="G3467" t="inlineStr">
        <is>
          <t>Prod_0098</t>
        </is>
      </c>
      <c r="H3467" t="inlineStr">
        <is>
          <t>Clothing</t>
        </is>
      </c>
      <c r="I3467" t="n">
        <v>8</v>
      </c>
      <c r="J3467" t="n">
        <v>513.35</v>
      </c>
      <c r="K3467" t="n">
        <v>0.15</v>
      </c>
      <c r="L3467">
        <f>I3467*J3467*(1-K3467)</f>
        <v/>
      </c>
      <c r="M3467">
        <f>VLOOKUP(F3467,Products!A:D,4,FALSE)*I3467</f>
        <v/>
      </c>
      <c r="N3467">
        <f>L3467-M3467</f>
        <v/>
      </c>
    </row>
    <row r="3468">
      <c r="A3468" t="inlineStr">
        <is>
          <t>T1003466</t>
        </is>
      </c>
      <c r="B3468" t="inlineStr">
        <is>
          <t>2025-09-19</t>
        </is>
      </c>
      <c r="C3468" t="inlineStr">
        <is>
          <t>S040</t>
        </is>
      </c>
      <c r="D3468" t="inlineStr">
        <is>
          <t>Store_040</t>
        </is>
      </c>
      <c r="E3468" t="inlineStr">
        <is>
          <t>Central</t>
        </is>
      </c>
      <c r="F3468" t="inlineStr">
        <is>
          <t>P0157</t>
        </is>
      </c>
      <c r="G3468" t="inlineStr">
        <is>
          <t>Prod_0157</t>
        </is>
      </c>
      <c r="H3468" t="inlineStr">
        <is>
          <t>Toys</t>
        </is>
      </c>
      <c r="I3468" t="n">
        <v>5</v>
      </c>
      <c r="J3468" t="n">
        <v>240.14</v>
      </c>
      <c r="K3468" t="n">
        <v>0.05</v>
      </c>
      <c r="L3468">
        <f>I3468*J3468*(1-K3468)</f>
        <v/>
      </c>
      <c r="M3468">
        <f>VLOOKUP(F3468,Products!A:D,4,FALSE)*I3468</f>
        <v/>
      </c>
      <c r="N3468">
        <f>L3468-M3468</f>
        <v/>
      </c>
    </row>
    <row r="3469">
      <c r="A3469" t="inlineStr">
        <is>
          <t>T1003467</t>
        </is>
      </c>
      <c r="B3469" t="inlineStr">
        <is>
          <t>2024-07-25</t>
        </is>
      </c>
      <c r="C3469" t="inlineStr">
        <is>
          <t>S045</t>
        </is>
      </c>
      <c r="D3469" t="inlineStr">
        <is>
          <t>Store_045</t>
        </is>
      </c>
      <c r="E3469" t="inlineStr">
        <is>
          <t>East</t>
        </is>
      </c>
      <c r="F3469" t="inlineStr">
        <is>
          <t>P0111</t>
        </is>
      </c>
      <c r="G3469" t="inlineStr">
        <is>
          <t>Prod_0111</t>
        </is>
      </c>
      <c r="H3469" t="inlineStr">
        <is>
          <t>Clothing</t>
        </is>
      </c>
      <c r="I3469" t="n">
        <v>8</v>
      </c>
      <c r="J3469" t="n">
        <v>678.67</v>
      </c>
      <c r="K3469" t="n">
        <v>0.1</v>
      </c>
      <c r="L3469">
        <f>I3469*J3469*(1-K3469)</f>
        <v/>
      </c>
      <c r="M3469">
        <f>VLOOKUP(F3469,Products!A:D,4,FALSE)*I3469</f>
        <v/>
      </c>
      <c r="N3469">
        <f>L3469-M3469</f>
        <v/>
      </c>
    </row>
    <row r="3470">
      <c r="A3470" t="inlineStr">
        <is>
          <t>T1003468</t>
        </is>
      </c>
      <c r="B3470" t="inlineStr">
        <is>
          <t>2024-06-08</t>
        </is>
      </c>
      <c r="C3470" t="inlineStr">
        <is>
          <t>S019</t>
        </is>
      </c>
      <c r="D3470" t="inlineStr">
        <is>
          <t>Store_019</t>
        </is>
      </c>
      <c r="E3470" t="inlineStr">
        <is>
          <t>East</t>
        </is>
      </c>
      <c r="F3470" t="inlineStr">
        <is>
          <t>P0068</t>
        </is>
      </c>
      <c r="G3470" t="inlineStr">
        <is>
          <t>Prod_0068</t>
        </is>
      </c>
      <c r="H3470" t="inlineStr">
        <is>
          <t>Household</t>
        </is>
      </c>
      <c r="I3470" t="n">
        <v>4</v>
      </c>
      <c r="J3470" t="n">
        <v>239.26</v>
      </c>
      <c r="K3470" t="n">
        <v>0</v>
      </c>
      <c r="L3470">
        <f>I3470*J3470*(1-K3470)</f>
        <v/>
      </c>
      <c r="M3470">
        <f>VLOOKUP(F3470,Products!A:D,4,FALSE)*I3470</f>
        <v/>
      </c>
      <c r="N3470">
        <f>L3470-M3470</f>
        <v/>
      </c>
    </row>
    <row r="3471">
      <c r="A3471" t="inlineStr">
        <is>
          <t>T1003469</t>
        </is>
      </c>
      <c r="B3471" t="inlineStr">
        <is>
          <t>2023-05-07</t>
        </is>
      </c>
      <c r="C3471" t="inlineStr">
        <is>
          <t>S008</t>
        </is>
      </c>
      <c r="D3471" t="inlineStr">
        <is>
          <t>Store_008</t>
        </is>
      </c>
      <c r="E3471" t="inlineStr">
        <is>
          <t>East</t>
        </is>
      </c>
      <c r="F3471" t="inlineStr">
        <is>
          <t>P0154</t>
        </is>
      </c>
      <c r="G3471" t="inlineStr">
        <is>
          <t>Prod_0154</t>
        </is>
      </c>
      <c r="H3471" t="inlineStr">
        <is>
          <t>Toys</t>
        </is>
      </c>
      <c r="I3471" t="n">
        <v>8</v>
      </c>
      <c r="J3471" t="n">
        <v>378.55</v>
      </c>
      <c r="K3471" t="n">
        <v>0</v>
      </c>
      <c r="L3471">
        <f>I3471*J3471*(1-K3471)</f>
        <v/>
      </c>
      <c r="M3471">
        <f>VLOOKUP(F3471,Products!A:D,4,FALSE)*I3471</f>
        <v/>
      </c>
      <c r="N3471">
        <f>L3471-M3471</f>
        <v/>
      </c>
    </row>
    <row r="3472">
      <c r="A3472" t="inlineStr">
        <is>
          <t>T1003470</t>
        </is>
      </c>
      <c r="B3472" t="inlineStr">
        <is>
          <t>2023-05-15</t>
        </is>
      </c>
      <c r="C3472" t="inlineStr">
        <is>
          <t>S042</t>
        </is>
      </c>
      <c r="D3472" t="inlineStr">
        <is>
          <t>Store_042</t>
        </is>
      </c>
      <c r="E3472" t="inlineStr">
        <is>
          <t>Central</t>
        </is>
      </c>
      <c r="F3472" t="inlineStr">
        <is>
          <t>P0058</t>
        </is>
      </c>
      <c r="G3472" t="inlineStr">
        <is>
          <t>Prod_0058</t>
        </is>
      </c>
      <c r="H3472" t="inlineStr">
        <is>
          <t>Stationery</t>
        </is>
      </c>
      <c r="I3472" t="n">
        <v>5</v>
      </c>
      <c r="J3472" t="n">
        <v>575.52</v>
      </c>
      <c r="K3472" t="n">
        <v>0</v>
      </c>
      <c r="L3472">
        <f>I3472*J3472*(1-K3472)</f>
        <v/>
      </c>
      <c r="M3472">
        <f>VLOOKUP(F3472,Products!A:D,4,FALSE)*I3472</f>
        <v/>
      </c>
      <c r="N3472">
        <f>L3472-M3472</f>
        <v/>
      </c>
    </row>
    <row r="3473">
      <c r="A3473" t="inlineStr">
        <is>
          <t>T1003471</t>
        </is>
      </c>
      <c r="B3473" t="inlineStr">
        <is>
          <t>2025-01-27</t>
        </is>
      </c>
      <c r="C3473" t="inlineStr">
        <is>
          <t>S011</t>
        </is>
      </c>
      <c r="D3473" t="inlineStr">
        <is>
          <t>Store_011</t>
        </is>
      </c>
      <c r="E3473" t="inlineStr">
        <is>
          <t>South</t>
        </is>
      </c>
      <c r="F3473" t="inlineStr">
        <is>
          <t>P0129</t>
        </is>
      </c>
      <c r="G3473" t="inlineStr">
        <is>
          <t>Prod_0129</t>
        </is>
      </c>
      <c r="H3473" t="inlineStr">
        <is>
          <t>Stationery</t>
        </is>
      </c>
      <c r="I3473" t="n">
        <v>3</v>
      </c>
      <c r="J3473" t="n">
        <v>972.87</v>
      </c>
      <c r="K3473" t="n">
        <v>0</v>
      </c>
      <c r="L3473">
        <f>I3473*J3473*(1-K3473)</f>
        <v/>
      </c>
      <c r="M3473">
        <f>VLOOKUP(F3473,Products!A:D,4,FALSE)*I3473</f>
        <v/>
      </c>
      <c r="N3473">
        <f>L3473-M3473</f>
        <v/>
      </c>
    </row>
    <row r="3474">
      <c r="A3474" t="inlineStr">
        <is>
          <t>T1003472</t>
        </is>
      </c>
      <c r="B3474" t="inlineStr">
        <is>
          <t>2023-10-17</t>
        </is>
      </c>
      <c r="C3474" t="inlineStr">
        <is>
          <t>S022</t>
        </is>
      </c>
      <c r="D3474" t="inlineStr">
        <is>
          <t>Store_022</t>
        </is>
      </c>
      <c r="E3474" t="inlineStr">
        <is>
          <t>East</t>
        </is>
      </c>
      <c r="F3474" t="inlineStr">
        <is>
          <t>P0097</t>
        </is>
      </c>
      <c r="G3474" t="inlineStr">
        <is>
          <t>Prod_0097</t>
        </is>
      </c>
      <c r="H3474" t="inlineStr">
        <is>
          <t>Clothing</t>
        </is>
      </c>
      <c r="I3474" t="n">
        <v>1</v>
      </c>
      <c r="J3474" t="n">
        <v>234.17</v>
      </c>
      <c r="K3474" t="n">
        <v>0.05</v>
      </c>
      <c r="L3474">
        <f>I3474*J3474*(1-K3474)</f>
        <v/>
      </c>
      <c r="M3474">
        <f>VLOOKUP(F3474,Products!A:D,4,FALSE)*I3474</f>
        <v/>
      </c>
      <c r="N3474">
        <f>L3474-M3474</f>
        <v/>
      </c>
    </row>
    <row r="3475">
      <c r="A3475" t="inlineStr">
        <is>
          <t>T1003473</t>
        </is>
      </c>
      <c r="B3475" t="inlineStr">
        <is>
          <t>2025-04-16</t>
        </is>
      </c>
      <c r="C3475" t="inlineStr">
        <is>
          <t>S038</t>
        </is>
      </c>
      <c r="D3475" t="inlineStr">
        <is>
          <t>Store_038</t>
        </is>
      </c>
      <c r="E3475" t="inlineStr">
        <is>
          <t>East</t>
        </is>
      </c>
      <c r="F3475" t="inlineStr">
        <is>
          <t>P0010</t>
        </is>
      </c>
      <c r="G3475" t="inlineStr">
        <is>
          <t>Prod_0010</t>
        </is>
      </c>
      <c r="H3475" t="inlineStr">
        <is>
          <t>Electronics</t>
        </is>
      </c>
      <c r="I3475" t="n">
        <v>9</v>
      </c>
      <c r="J3475" t="n">
        <v>707.2</v>
      </c>
      <c r="K3475" t="n">
        <v>0</v>
      </c>
      <c r="L3475">
        <f>I3475*J3475*(1-K3475)</f>
        <v/>
      </c>
      <c r="M3475">
        <f>VLOOKUP(F3475,Products!A:D,4,FALSE)*I3475</f>
        <v/>
      </c>
      <c r="N3475">
        <f>L3475-M3475</f>
        <v/>
      </c>
    </row>
    <row r="3476">
      <c r="A3476" t="inlineStr">
        <is>
          <t>T1003474</t>
        </is>
      </c>
      <c r="B3476" t="inlineStr">
        <is>
          <t>2023-06-14</t>
        </is>
      </c>
      <c r="C3476" t="inlineStr">
        <is>
          <t>S035</t>
        </is>
      </c>
      <c r="D3476" t="inlineStr">
        <is>
          <t>Store_035</t>
        </is>
      </c>
      <c r="E3476" t="inlineStr">
        <is>
          <t>Central</t>
        </is>
      </c>
      <c r="F3476" t="inlineStr">
        <is>
          <t>P0015</t>
        </is>
      </c>
      <c r="G3476" t="inlineStr">
        <is>
          <t>Prod_0015</t>
        </is>
      </c>
      <c r="H3476" t="inlineStr">
        <is>
          <t>Food</t>
        </is>
      </c>
      <c r="I3476" t="n">
        <v>8</v>
      </c>
      <c r="J3476" t="n">
        <v>128.54</v>
      </c>
      <c r="K3476" t="n">
        <v>0</v>
      </c>
      <c r="L3476">
        <f>I3476*J3476*(1-K3476)</f>
        <v/>
      </c>
      <c r="M3476">
        <f>VLOOKUP(F3476,Products!A:D,4,FALSE)*I3476</f>
        <v/>
      </c>
      <c r="N3476">
        <f>L3476-M3476</f>
        <v/>
      </c>
    </row>
    <row r="3477">
      <c r="A3477" t="inlineStr">
        <is>
          <t>T1003475</t>
        </is>
      </c>
      <c r="B3477" t="inlineStr">
        <is>
          <t>2024-02-14</t>
        </is>
      </c>
      <c r="C3477" t="inlineStr">
        <is>
          <t>S017</t>
        </is>
      </c>
      <c r="D3477" t="inlineStr">
        <is>
          <t>Store_017</t>
        </is>
      </c>
      <c r="E3477" t="inlineStr">
        <is>
          <t>South</t>
        </is>
      </c>
      <c r="F3477" t="inlineStr">
        <is>
          <t>P0178</t>
        </is>
      </c>
      <c r="G3477" t="inlineStr">
        <is>
          <t>Prod_0178</t>
        </is>
      </c>
      <c r="H3477" t="inlineStr">
        <is>
          <t>Beverages</t>
        </is>
      </c>
      <c r="I3477" t="n">
        <v>4</v>
      </c>
      <c r="J3477" t="n">
        <v>516.17</v>
      </c>
      <c r="K3477" t="n">
        <v>0</v>
      </c>
      <c r="L3477">
        <f>I3477*J3477*(1-K3477)</f>
        <v/>
      </c>
      <c r="M3477">
        <f>VLOOKUP(F3477,Products!A:D,4,FALSE)*I3477</f>
        <v/>
      </c>
      <c r="N3477">
        <f>L3477-M3477</f>
        <v/>
      </c>
    </row>
    <row r="3478">
      <c r="A3478" t="inlineStr">
        <is>
          <t>T1003476</t>
        </is>
      </c>
      <c r="B3478" t="inlineStr">
        <is>
          <t>2023-12-20</t>
        </is>
      </c>
      <c r="C3478" t="inlineStr">
        <is>
          <t>S046</t>
        </is>
      </c>
      <c r="D3478" t="inlineStr">
        <is>
          <t>Store_046</t>
        </is>
      </c>
      <c r="E3478" t="inlineStr">
        <is>
          <t>South</t>
        </is>
      </c>
      <c r="F3478" t="inlineStr">
        <is>
          <t>P0118</t>
        </is>
      </c>
      <c r="G3478" t="inlineStr">
        <is>
          <t>Prod_0118</t>
        </is>
      </c>
      <c r="H3478" t="inlineStr">
        <is>
          <t>Toys</t>
        </is>
      </c>
      <c r="I3478" t="n">
        <v>8</v>
      </c>
      <c r="J3478" t="n">
        <v>730.54</v>
      </c>
      <c r="K3478" t="n">
        <v>0</v>
      </c>
      <c r="L3478">
        <f>I3478*J3478*(1-K3478)</f>
        <v/>
      </c>
      <c r="M3478">
        <f>VLOOKUP(F3478,Products!A:D,4,FALSE)*I3478</f>
        <v/>
      </c>
      <c r="N3478">
        <f>L3478-M3478</f>
        <v/>
      </c>
    </row>
    <row r="3479">
      <c r="A3479" t="inlineStr">
        <is>
          <t>T1003477</t>
        </is>
      </c>
      <c r="B3479" t="inlineStr">
        <is>
          <t>2023-03-10</t>
        </is>
      </c>
      <c r="C3479" t="inlineStr">
        <is>
          <t>S023</t>
        </is>
      </c>
      <c r="D3479" t="inlineStr">
        <is>
          <t>Store_023</t>
        </is>
      </c>
      <c r="E3479" t="inlineStr">
        <is>
          <t>South</t>
        </is>
      </c>
      <c r="F3479" t="inlineStr">
        <is>
          <t>P0015</t>
        </is>
      </c>
      <c r="G3479" t="inlineStr">
        <is>
          <t>Prod_0015</t>
        </is>
      </c>
      <c r="H3479" t="inlineStr">
        <is>
          <t>Food</t>
        </is>
      </c>
      <c r="I3479" t="n">
        <v>7</v>
      </c>
      <c r="J3479" t="n">
        <v>126.37</v>
      </c>
      <c r="K3479" t="n">
        <v>0.2</v>
      </c>
      <c r="L3479">
        <f>I3479*J3479*(1-K3479)</f>
        <v/>
      </c>
      <c r="M3479">
        <f>VLOOKUP(F3479,Products!A:D,4,FALSE)*I3479</f>
        <v/>
      </c>
      <c r="N3479">
        <f>L3479-M3479</f>
        <v/>
      </c>
    </row>
    <row r="3480">
      <c r="A3480" t="inlineStr">
        <is>
          <t>T1003478</t>
        </is>
      </c>
      <c r="B3480" t="inlineStr">
        <is>
          <t>2023-03-08</t>
        </is>
      </c>
      <c r="C3480" t="inlineStr">
        <is>
          <t>S001</t>
        </is>
      </c>
      <c r="D3480" t="inlineStr">
        <is>
          <t>Store_001</t>
        </is>
      </c>
      <c r="E3480" t="inlineStr">
        <is>
          <t>West</t>
        </is>
      </c>
      <c r="F3480" t="inlineStr">
        <is>
          <t>P0155</t>
        </is>
      </c>
      <c r="G3480" t="inlineStr">
        <is>
          <t>Prod_0155</t>
        </is>
      </c>
      <c r="H3480" t="inlineStr">
        <is>
          <t>Electronics</t>
        </is>
      </c>
      <c r="I3480" t="n">
        <v>5</v>
      </c>
      <c r="J3480" t="n">
        <v>430.98</v>
      </c>
      <c r="K3480" t="n">
        <v>0.15</v>
      </c>
      <c r="L3480">
        <f>I3480*J3480*(1-K3480)</f>
        <v/>
      </c>
      <c r="M3480">
        <f>VLOOKUP(F3480,Products!A:D,4,FALSE)*I3480</f>
        <v/>
      </c>
      <c r="N3480">
        <f>L3480-M3480</f>
        <v/>
      </c>
    </row>
    <row r="3481">
      <c r="A3481" t="inlineStr">
        <is>
          <t>T1003479</t>
        </is>
      </c>
      <c r="B3481" t="inlineStr">
        <is>
          <t>2024-08-08</t>
        </is>
      </c>
      <c r="C3481" t="inlineStr">
        <is>
          <t>S026</t>
        </is>
      </c>
      <c r="D3481" t="inlineStr">
        <is>
          <t>Store_026</t>
        </is>
      </c>
      <c r="E3481" t="inlineStr">
        <is>
          <t>North</t>
        </is>
      </c>
      <c r="F3481" t="inlineStr">
        <is>
          <t>P0085</t>
        </is>
      </c>
      <c r="G3481" t="inlineStr">
        <is>
          <t>Prod_0085</t>
        </is>
      </c>
      <c r="H3481" t="inlineStr">
        <is>
          <t>Food</t>
        </is>
      </c>
      <c r="I3481" t="n">
        <v>9</v>
      </c>
      <c r="J3481" t="n">
        <v>382.34</v>
      </c>
      <c r="K3481" t="n">
        <v>0</v>
      </c>
      <c r="L3481">
        <f>I3481*J3481*(1-K3481)</f>
        <v/>
      </c>
      <c r="M3481">
        <f>VLOOKUP(F3481,Products!A:D,4,FALSE)*I3481</f>
        <v/>
      </c>
      <c r="N3481">
        <f>L3481-M3481</f>
        <v/>
      </c>
    </row>
    <row r="3482">
      <c r="A3482" t="inlineStr">
        <is>
          <t>T1003480</t>
        </is>
      </c>
      <c r="B3482" t="inlineStr">
        <is>
          <t>2025-03-08</t>
        </is>
      </c>
      <c r="C3482" t="inlineStr">
        <is>
          <t>S001</t>
        </is>
      </c>
      <c r="D3482" t="inlineStr">
        <is>
          <t>Store_001</t>
        </is>
      </c>
      <c r="E3482" t="inlineStr">
        <is>
          <t>West</t>
        </is>
      </c>
      <c r="F3482" t="inlineStr">
        <is>
          <t>P0077</t>
        </is>
      </c>
      <c r="G3482" t="inlineStr">
        <is>
          <t>Prod_0077</t>
        </is>
      </c>
      <c r="H3482" t="inlineStr">
        <is>
          <t>Beverages</t>
        </is>
      </c>
      <c r="I3482" t="n">
        <v>1</v>
      </c>
      <c r="J3482" t="n">
        <v>54.6</v>
      </c>
      <c r="K3482" t="n">
        <v>0</v>
      </c>
      <c r="L3482">
        <f>I3482*J3482*(1-K3482)</f>
        <v/>
      </c>
      <c r="M3482">
        <f>VLOOKUP(F3482,Products!A:D,4,FALSE)*I3482</f>
        <v/>
      </c>
      <c r="N3482">
        <f>L3482-M3482</f>
        <v/>
      </c>
    </row>
    <row r="3483">
      <c r="A3483" t="inlineStr">
        <is>
          <t>T1003481</t>
        </is>
      </c>
      <c r="B3483" t="inlineStr">
        <is>
          <t>2025-08-07</t>
        </is>
      </c>
      <c r="C3483" t="inlineStr">
        <is>
          <t>S027</t>
        </is>
      </c>
      <c r="D3483" t="inlineStr">
        <is>
          <t>Store_027</t>
        </is>
      </c>
      <c r="E3483" t="inlineStr">
        <is>
          <t>South</t>
        </is>
      </c>
      <c r="F3483" t="inlineStr">
        <is>
          <t>P0070</t>
        </is>
      </c>
      <c r="G3483" t="inlineStr">
        <is>
          <t>Prod_0070</t>
        </is>
      </c>
      <c r="H3483" t="inlineStr">
        <is>
          <t>Beverages</t>
        </is>
      </c>
      <c r="I3483" t="n">
        <v>2</v>
      </c>
      <c r="J3483" t="n">
        <v>690.04</v>
      </c>
      <c r="K3483" t="n">
        <v>0.15</v>
      </c>
      <c r="L3483">
        <f>I3483*J3483*(1-K3483)</f>
        <v/>
      </c>
      <c r="M3483">
        <f>VLOOKUP(F3483,Products!A:D,4,FALSE)*I3483</f>
        <v/>
      </c>
      <c r="N3483">
        <f>L3483-M3483</f>
        <v/>
      </c>
    </row>
    <row r="3484">
      <c r="A3484" t="inlineStr">
        <is>
          <t>T1003482</t>
        </is>
      </c>
      <c r="B3484" t="inlineStr">
        <is>
          <t>2023-08-24</t>
        </is>
      </c>
      <c r="C3484" t="inlineStr">
        <is>
          <t>S042</t>
        </is>
      </c>
      <c r="D3484" t="inlineStr">
        <is>
          <t>Store_042</t>
        </is>
      </c>
      <c r="E3484" t="inlineStr">
        <is>
          <t>Central</t>
        </is>
      </c>
      <c r="F3484" t="inlineStr">
        <is>
          <t>P0062</t>
        </is>
      </c>
      <c r="G3484" t="inlineStr">
        <is>
          <t>Prod_0062</t>
        </is>
      </c>
      <c r="H3484" t="inlineStr">
        <is>
          <t>Beverages</t>
        </is>
      </c>
      <c r="I3484" t="n">
        <v>2</v>
      </c>
      <c r="J3484" t="n">
        <v>680.2</v>
      </c>
      <c r="K3484" t="n">
        <v>0</v>
      </c>
      <c r="L3484">
        <f>I3484*J3484*(1-K3484)</f>
        <v/>
      </c>
      <c r="M3484">
        <f>VLOOKUP(F3484,Products!A:D,4,FALSE)*I3484</f>
        <v/>
      </c>
      <c r="N3484">
        <f>L3484-M3484</f>
        <v/>
      </c>
    </row>
    <row r="3485">
      <c r="A3485" t="inlineStr">
        <is>
          <t>T1003483</t>
        </is>
      </c>
      <c r="B3485" t="inlineStr">
        <is>
          <t>2024-07-24</t>
        </is>
      </c>
      <c r="C3485" t="inlineStr">
        <is>
          <t>S042</t>
        </is>
      </c>
      <c r="D3485" t="inlineStr">
        <is>
          <t>Store_042</t>
        </is>
      </c>
      <c r="E3485" t="inlineStr">
        <is>
          <t>Central</t>
        </is>
      </c>
      <c r="F3485" t="inlineStr">
        <is>
          <t>P0077</t>
        </is>
      </c>
      <c r="G3485" t="inlineStr">
        <is>
          <t>Prod_0077</t>
        </is>
      </c>
      <c r="H3485" t="inlineStr">
        <is>
          <t>Beverages</t>
        </is>
      </c>
      <c r="I3485" t="n">
        <v>3</v>
      </c>
      <c r="J3485" t="n">
        <v>37.7</v>
      </c>
      <c r="K3485" t="n">
        <v>0.1</v>
      </c>
      <c r="L3485">
        <f>I3485*J3485*(1-K3485)</f>
        <v/>
      </c>
      <c r="M3485">
        <f>VLOOKUP(F3485,Products!A:D,4,FALSE)*I3485</f>
        <v/>
      </c>
      <c r="N3485">
        <f>L3485-M3485</f>
        <v/>
      </c>
    </row>
    <row r="3486">
      <c r="A3486" t="inlineStr">
        <is>
          <t>T1003484</t>
        </is>
      </c>
      <c r="B3486" t="inlineStr">
        <is>
          <t>2023-09-24</t>
        </is>
      </c>
      <c r="C3486" t="inlineStr">
        <is>
          <t>S029</t>
        </is>
      </c>
      <c r="D3486" t="inlineStr">
        <is>
          <t>Store_029</t>
        </is>
      </c>
      <c r="E3486" t="inlineStr">
        <is>
          <t>South</t>
        </is>
      </c>
      <c r="F3486" t="inlineStr">
        <is>
          <t>P0027</t>
        </is>
      </c>
      <c r="G3486" t="inlineStr">
        <is>
          <t>Prod_0027</t>
        </is>
      </c>
      <c r="H3486" t="inlineStr">
        <is>
          <t>Electronics</t>
        </is>
      </c>
      <c r="I3486" t="n">
        <v>4</v>
      </c>
      <c r="J3486" t="n">
        <v>649.29</v>
      </c>
      <c r="K3486" t="n">
        <v>0.15</v>
      </c>
      <c r="L3486">
        <f>I3486*J3486*(1-K3486)</f>
        <v/>
      </c>
      <c r="M3486">
        <f>VLOOKUP(F3486,Products!A:D,4,FALSE)*I3486</f>
        <v/>
      </c>
      <c r="N3486">
        <f>L3486-M3486</f>
        <v/>
      </c>
    </row>
    <row r="3487">
      <c r="A3487" t="inlineStr">
        <is>
          <t>T1003485</t>
        </is>
      </c>
      <c r="B3487" t="inlineStr">
        <is>
          <t>2023-12-09</t>
        </is>
      </c>
      <c r="C3487" t="inlineStr">
        <is>
          <t>S011</t>
        </is>
      </c>
      <c r="D3487" t="inlineStr">
        <is>
          <t>Store_011</t>
        </is>
      </c>
      <c r="E3487" t="inlineStr">
        <is>
          <t>South</t>
        </is>
      </c>
      <c r="F3487" t="inlineStr">
        <is>
          <t>P0035</t>
        </is>
      </c>
      <c r="G3487" t="inlineStr">
        <is>
          <t>Prod_0035</t>
        </is>
      </c>
      <c r="H3487" t="inlineStr">
        <is>
          <t>Beverages</t>
        </is>
      </c>
      <c r="I3487" t="n">
        <v>6</v>
      </c>
      <c r="J3487" t="n">
        <v>87.23999999999999</v>
      </c>
      <c r="K3487" t="n">
        <v>0</v>
      </c>
      <c r="L3487">
        <f>I3487*J3487*(1-K3487)</f>
        <v/>
      </c>
      <c r="M3487">
        <f>VLOOKUP(F3487,Products!A:D,4,FALSE)*I3487</f>
        <v/>
      </c>
      <c r="N3487">
        <f>L3487-M3487</f>
        <v/>
      </c>
    </row>
    <row r="3488">
      <c r="A3488" t="inlineStr">
        <is>
          <t>T1003486</t>
        </is>
      </c>
      <c r="B3488" t="inlineStr">
        <is>
          <t>2025-05-05</t>
        </is>
      </c>
      <c r="C3488" t="inlineStr">
        <is>
          <t>S045</t>
        </is>
      </c>
      <c r="D3488" t="inlineStr">
        <is>
          <t>Store_045</t>
        </is>
      </c>
      <c r="E3488" t="inlineStr">
        <is>
          <t>East</t>
        </is>
      </c>
      <c r="F3488" t="inlineStr">
        <is>
          <t>P0025</t>
        </is>
      </c>
      <c r="G3488" t="inlineStr">
        <is>
          <t>Prod_0025</t>
        </is>
      </c>
      <c r="H3488" t="inlineStr">
        <is>
          <t>Beverages</t>
        </is>
      </c>
      <c r="I3488" t="n">
        <v>6</v>
      </c>
      <c r="J3488" t="n">
        <v>298.72</v>
      </c>
      <c r="K3488" t="n">
        <v>0.05</v>
      </c>
      <c r="L3488">
        <f>I3488*J3488*(1-K3488)</f>
        <v/>
      </c>
      <c r="M3488">
        <f>VLOOKUP(F3488,Products!A:D,4,FALSE)*I3488</f>
        <v/>
      </c>
      <c r="N3488">
        <f>L3488-M3488</f>
        <v/>
      </c>
    </row>
    <row r="3489">
      <c r="A3489" t="inlineStr">
        <is>
          <t>T1003487</t>
        </is>
      </c>
      <c r="B3489" t="inlineStr">
        <is>
          <t>2024-08-07</t>
        </is>
      </c>
      <c r="C3489" t="inlineStr">
        <is>
          <t>S034</t>
        </is>
      </c>
      <c r="D3489" t="inlineStr">
        <is>
          <t>Store_034</t>
        </is>
      </c>
      <c r="E3489" t="inlineStr">
        <is>
          <t>Central</t>
        </is>
      </c>
      <c r="F3489" t="inlineStr">
        <is>
          <t>P0009</t>
        </is>
      </c>
      <c r="G3489" t="inlineStr">
        <is>
          <t>Prod_0009</t>
        </is>
      </c>
      <c r="H3489" t="inlineStr">
        <is>
          <t>Toys</t>
        </is>
      </c>
      <c r="I3489" t="n">
        <v>1</v>
      </c>
      <c r="J3489" t="n">
        <v>756.23</v>
      </c>
      <c r="K3489" t="n">
        <v>0.05</v>
      </c>
      <c r="L3489">
        <f>I3489*J3489*(1-K3489)</f>
        <v/>
      </c>
      <c r="M3489">
        <f>VLOOKUP(F3489,Products!A:D,4,FALSE)*I3489</f>
        <v/>
      </c>
      <c r="N3489">
        <f>L3489-M3489</f>
        <v/>
      </c>
    </row>
    <row r="3490">
      <c r="A3490" t="inlineStr">
        <is>
          <t>T1003488</t>
        </is>
      </c>
      <c r="B3490" t="inlineStr">
        <is>
          <t>2025-05-28</t>
        </is>
      </c>
      <c r="C3490" t="inlineStr">
        <is>
          <t>S045</t>
        </is>
      </c>
      <c r="D3490" t="inlineStr">
        <is>
          <t>Store_045</t>
        </is>
      </c>
      <c r="E3490" t="inlineStr">
        <is>
          <t>East</t>
        </is>
      </c>
      <c r="F3490" t="inlineStr">
        <is>
          <t>P0189</t>
        </is>
      </c>
      <c r="G3490" t="inlineStr">
        <is>
          <t>Prod_0189</t>
        </is>
      </c>
      <c r="H3490" t="inlineStr">
        <is>
          <t>Food</t>
        </is>
      </c>
      <c r="I3490" t="n">
        <v>1</v>
      </c>
      <c r="J3490" t="n">
        <v>822.86</v>
      </c>
      <c r="K3490" t="n">
        <v>0.05</v>
      </c>
      <c r="L3490">
        <f>I3490*J3490*(1-K3490)</f>
        <v/>
      </c>
      <c r="M3490">
        <f>VLOOKUP(F3490,Products!A:D,4,FALSE)*I3490</f>
        <v/>
      </c>
      <c r="N3490">
        <f>L3490-M3490</f>
        <v/>
      </c>
    </row>
    <row r="3491">
      <c r="A3491" t="inlineStr">
        <is>
          <t>T1003489</t>
        </is>
      </c>
      <c r="B3491" t="inlineStr">
        <is>
          <t>2023-02-15</t>
        </is>
      </c>
      <c r="C3491" t="inlineStr">
        <is>
          <t>S034</t>
        </is>
      </c>
      <c r="D3491" t="inlineStr">
        <is>
          <t>Store_034</t>
        </is>
      </c>
      <c r="E3491" t="inlineStr">
        <is>
          <t>Central</t>
        </is>
      </c>
      <c r="F3491" t="inlineStr">
        <is>
          <t>P0023</t>
        </is>
      </c>
      <c r="G3491" t="inlineStr">
        <is>
          <t>Prod_0023</t>
        </is>
      </c>
      <c r="H3491" t="inlineStr">
        <is>
          <t>Stationery</t>
        </is>
      </c>
      <c r="I3491" t="n">
        <v>3</v>
      </c>
      <c r="J3491" t="n">
        <v>176.64</v>
      </c>
      <c r="K3491" t="n">
        <v>0.1</v>
      </c>
      <c r="L3491">
        <f>I3491*J3491*(1-K3491)</f>
        <v/>
      </c>
      <c r="M3491">
        <f>VLOOKUP(F3491,Products!A:D,4,FALSE)*I3491</f>
        <v/>
      </c>
      <c r="N3491">
        <f>L3491-M3491</f>
        <v/>
      </c>
    </row>
    <row r="3492">
      <c r="A3492" t="inlineStr">
        <is>
          <t>T1003490</t>
        </is>
      </c>
      <c r="B3492" t="inlineStr">
        <is>
          <t>2025-07-11</t>
        </is>
      </c>
      <c r="C3492" t="inlineStr">
        <is>
          <t>S042</t>
        </is>
      </c>
      <c r="D3492" t="inlineStr">
        <is>
          <t>Store_042</t>
        </is>
      </c>
      <c r="E3492" t="inlineStr">
        <is>
          <t>Central</t>
        </is>
      </c>
      <c r="F3492" t="inlineStr">
        <is>
          <t>P0061</t>
        </is>
      </c>
      <c r="G3492" t="inlineStr">
        <is>
          <t>Prod_0061</t>
        </is>
      </c>
      <c r="H3492" t="inlineStr">
        <is>
          <t>Beverages</t>
        </is>
      </c>
      <c r="I3492" t="n">
        <v>1</v>
      </c>
      <c r="J3492" t="n">
        <v>58.14</v>
      </c>
      <c r="K3492" t="n">
        <v>0.15</v>
      </c>
      <c r="L3492">
        <f>I3492*J3492*(1-K3492)</f>
        <v/>
      </c>
      <c r="M3492">
        <f>VLOOKUP(F3492,Products!A:D,4,FALSE)*I3492</f>
        <v/>
      </c>
      <c r="N3492">
        <f>L3492-M3492</f>
        <v/>
      </c>
    </row>
    <row r="3493">
      <c r="A3493" t="inlineStr">
        <is>
          <t>T1003491</t>
        </is>
      </c>
      <c r="B3493" t="inlineStr">
        <is>
          <t>2024-01-25</t>
        </is>
      </c>
      <c r="C3493" t="inlineStr">
        <is>
          <t>S029</t>
        </is>
      </c>
      <c r="D3493" t="inlineStr">
        <is>
          <t>Store_029</t>
        </is>
      </c>
      <c r="E3493" t="inlineStr">
        <is>
          <t>South</t>
        </is>
      </c>
      <c r="F3493" t="inlineStr">
        <is>
          <t>P0150</t>
        </is>
      </c>
      <c r="G3493" t="inlineStr">
        <is>
          <t>Prod_0150</t>
        </is>
      </c>
      <c r="H3493" t="inlineStr">
        <is>
          <t>Clothing</t>
        </is>
      </c>
      <c r="I3493" t="n">
        <v>4</v>
      </c>
      <c r="J3493" t="n">
        <v>341.92</v>
      </c>
      <c r="K3493" t="n">
        <v>0.05</v>
      </c>
      <c r="L3493">
        <f>I3493*J3493*(1-K3493)</f>
        <v/>
      </c>
      <c r="M3493">
        <f>VLOOKUP(F3493,Products!A:D,4,FALSE)*I3493</f>
        <v/>
      </c>
      <c r="N3493">
        <f>L3493-M3493</f>
        <v/>
      </c>
    </row>
    <row r="3494">
      <c r="A3494" t="inlineStr">
        <is>
          <t>T1003492</t>
        </is>
      </c>
      <c r="B3494" t="inlineStr">
        <is>
          <t>2024-11-28</t>
        </is>
      </c>
      <c r="C3494" t="inlineStr">
        <is>
          <t>S030</t>
        </is>
      </c>
      <c r="D3494" t="inlineStr">
        <is>
          <t>Store_030</t>
        </is>
      </c>
      <c r="E3494" t="inlineStr">
        <is>
          <t>North</t>
        </is>
      </c>
      <c r="F3494" t="inlineStr">
        <is>
          <t>P0057</t>
        </is>
      </c>
      <c r="G3494" t="inlineStr">
        <is>
          <t>Prod_0057</t>
        </is>
      </c>
      <c r="H3494" t="inlineStr">
        <is>
          <t>Beverages</t>
        </is>
      </c>
      <c r="I3494" t="n">
        <v>2</v>
      </c>
      <c r="J3494" t="n">
        <v>73.02</v>
      </c>
      <c r="K3494" t="n">
        <v>0</v>
      </c>
      <c r="L3494">
        <f>I3494*J3494*(1-K3494)</f>
        <v/>
      </c>
      <c r="M3494">
        <f>VLOOKUP(F3494,Products!A:D,4,FALSE)*I3494</f>
        <v/>
      </c>
      <c r="N3494">
        <f>L3494-M3494</f>
        <v/>
      </c>
    </row>
    <row r="3495">
      <c r="A3495" t="inlineStr">
        <is>
          <t>T1003493</t>
        </is>
      </c>
      <c r="B3495" t="inlineStr">
        <is>
          <t>2025-06-27</t>
        </is>
      </c>
      <c r="C3495" t="inlineStr">
        <is>
          <t>S010</t>
        </is>
      </c>
      <c r="D3495" t="inlineStr">
        <is>
          <t>Store_010</t>
        </is>
      </c>
      <c r="E3495" t="inlineStr">
        <is>
          <t>North</t>
        </is>
      </c>
      <c r="F3495" t="inlineStr">
        <is>
          <t>P0186</t>
        </is>
      </c>
      <c r="G3495" t="inlineStr">
        <is>
          <t>Prod_0186</t>
        </is>
      </c>
      <c r="H3495" t="inlineStr">
        <is>
          <t>Household</t>
        </is>
      </c>
      <c r="I3495" t="n">
        <v>7</v>
      </c>
      <c r="J3495" t="n">
        <v>616.72</v>
      </c>
      <c r="K3495" t="n">
        <v>0</v>
      </c>
      <c r="L3495">
        <f>I3495*J3495*(1-K3495)</f>
        <v/>
      </c>
      <c r="M3495">
        <f>VLOOKUP(F3495,Products!A:D,4,FALSE)*I3495</f>
        <v/>
      </c>
      <c r="N3495">
        <f>L3495-M3495</f>
        <v/>
      </c>
    </row>
    <row r="3496">
      <c r="A3496" t="inlineStr">
        <is>
          <t>T1003494</t>
        </is>
      </c>
      <c r="B3496" t="inlineStr">
        <is>
          <t>2023-12-17</t>
        </is>
      </c>
      <c r="C3496" t="inlineStr">
        <is>
          <t>S027</t>
        </is>
      </c>
      <c r="D3496" t="inlineStr">
        <is>
          <t>Store_027</t>
        </is>
      </c>
      <c r="E3496" t="inlineStr">
        <is>
          <t>South</t>
        </is>
      </c>
      <c r="F3496" t="inlineStr">
        <is>
          <t>P0196</t>
        </is>
      </c>
      <c r="G3496" t="inlineStr">
        <is>
          <t>Prod_0196</t>
        </is>
      </c>
      <c r="H3496" t="inlineStr">
        <is>
          <t>Beverages</t>
        </is>
      </c>
      <c r="I3496" t="n">
        <v>3</v>
      </c>
      <c r="J3496" t="n">
        <v>796.74</v>
      </c>
      <c r="K3496" t="n">
        <v>0.1</v>
      </c>
      <c r="L3496">
        <f>I3496*J3496*(1-K3496)</f>
        <v/>
      </c>
      <c r="M3496">
        <f>VLOOKUP(F3496,Products!A:D,4,FALSE)*I3496</f>
        <v/>
      </c>
      <c r="N3496">
        <f>L3496-M3496</f>
        <v/>
      </c>
    </row>
    <row r="3497">
      <c r="A3497" t="inlineStr">
        <is>
          <t>T1003495</t>
        </is>
      </c>
      <c r="B3497" t="inlineStr">
        <is>
          <t>2023-06-20</t>
        </is>
      </c>
      <c r="C3497" t="inlineStr">
        <is>
          <t>S002</t>
        </is>
      </c>
      <c r="D3497" t="inlineStr">
        <is>
          <t>Store_002</t>
        </is>
      </c>
      <c r="E3497" t="inlineStr">
        <is>
          <t>South</t>
        </is>
      </c>
      <c r="F3497" t="inlineStr">
        <is>
          <t>P0080</t>
        </is>
      </c>
      <c r="G3497" t="inlineStr">
        <is>
          <t>Prod_0080</t>
        </is>
      </c>
      <c r="H3497" t="inlineStr">
        <is>
          <t>Clothing</t>
        </is>
      </c>
      <c r="I3497" t="n">
        <v>2</v>
      </c>
      <c r="J3497" t="n">
        <v>739.6799999999999</v>
      </c>
      <c r="K3497" t="n">
        <v>0</v>
      </c>
      <c r="L3497">
        <f>I3497*J3497*(1-K3497)</f>
        <v/>
      </c>
      <c r="M3497">
        <f>VLOOKUP(F3497,Products!A:D,4,FALSE)*I3497</f>
        <v/>
      </c>
      <c r="N3497">
        <f>L3497-M3497</f>
        <v/>
      </c>
    </row>
    <row r="3498">
      <c r="A3498" t="inlineStr">
        <is>
          <t>T1003496</t>
        </is>
      </c>
      <c r="B3498" t="inlineStr">
        <is>
          <t>2024-04-27</t>
        </is>
      </c>
      <c r="C3498" t="inlineStr">
        <is>
          <t>S011</t>
        </is>
      </c>
      <c r="D3498" t="inlineStr">
        <is>
          <t>Store_011</t>
        </is>
      </c>
      <c r="E3498" t="inlineStr">
        <is>
          <t>South</t>
        </is>
      </c>
      <c r="F3498" t="inlineStr">
        <is>
          <t>P0163</t>
        </is>
      </c>
      <c r="G3498" t="inlineStr">
        <is>
          <t>Prod_0163</t>
        </is>
      </c>
      <c r="H3498" t="inlineStr">
        <is>
          <t>Food</t>
        </is>
      </c>
      <c r="I3498" t="n">
        <v>7</v>
      </c>
      <c r="J3498" t="n">
        <v>631.91</v>
      </c>
      <c r="K3498" t="n">
        <v>0</v>
      </c>
      <c r="L3498">
        <f>I3498*J3498*(1-K3498)</f>
        <v/>
      </c>
      <c r="M3498">
        <f>VLOOKUP(F3498,Products!A:D,4,FALSE)*I3498</f>
        <v/>
      </c>
      <c r="N3498">
        <f>L3498-M3498</f>
        <v/>
      </c>
    </row>
    <row r="3499">
      <c r="A3499" t="inlineStr">
        <is>
          <t>T1003497</t>
        </is>
      </c>
      <c r="B3499" t="inlineStr">
        <is>
          <t>2025-06-19</t>
        </is>
      </c>
      <c r="C3499" t="inlineStr">
        <is>
          <t>S047</t>
        </is>
      </c>
      <c r="D3499" t="inlineStr">
        <is>
          <t>Store_047</t>
        </is>
      </c>
      <c r="E3499" t="inlineStr">
        <is>
          <t>North</t>
        </is>
      </c>
      <c r="F3499" t="inlineStr">
        <is>
          <t>P0008</t>
        </is>
      </c>
      <c r="G3499" t="inlineStr">
        <is>
          <t>Prod_0008</t>
        </is>
      </c>
      <c r="H3499" t="inlineStr">
        <is>
          <t>Electronics</t>
        </is>
      </c>
      <c r="I3499" t="n">
        <v>3</v>
      </c>
      <c r="J3499" t="n">
        <v>336.25</v>
      </c>
      <c r="K3499" t="n">
        <v>0.15</v>
      </c>
      <c r="L3499">
        <f>I3499*J3499*(1-K3499)</f>
        <v/>
      </c>
      <c r="M3499">
        <f>VLOOKUP(F3499,Products!A:D,4,FALSE)*I3499</f>
        <v/>
      </c>
      <c r="N3499">
        <f>L3499-M3499</f>
        <v/>
      </c>
    </row>
    <row r="3500">
      <c r="A3500" t="inlineStr">
        <is>
          <t>T1003498</t>
        </is>
      </c>
      <c r="B3500" t="inlineStr">
        <is>
          <t>2024-08-30</t>
        </is>
      </c>
      <c r="C3500" t="inlineStr">
        <is>
          <t>S020</t>
        </is>
      </c>
      <c r="D3500" t="inlineStr">
        <is>
          <t>Store_020</t>
        </is>
      </c>
      <c r="E3500" t="inlineStr">
        <is>
          <t>West</t>
        </is>
      </c>
      <c r="F3500" t="inlineStr">
        <is>
          <t>P0126</t>
        </is>
      </c>
      <c r="G3500" t="inlineStr">
        <is>
          <t>Prod_0126</t>
        </is>
      </c>
      <c r="H3500" t="inlineStr">
        <is>
          <t>Toys</t>
        </is>
      </c>
      <c r="I3500" t="n">
        <v>8</v>
      </c>
      <c r="J3500" t="n">
        <v>318.24</v>
      </c>
      <c r="K3500" t="n">
        <v>0</v>
      </c>
      <c r="L3500">
        <f>I3500*J3500*(1-K3500)</f>
        <v/>
      </c>
      <c r="M3500">
        <f>VLOOKUP(F3500,Products!A:D,4,FALSE)*I3500</f>
        <v/>
      </c>
      <c r="N3500">
        <f>L3500-M3500</f>
        <v/>
      </c>
    </row>
    <row r="3501">
      <c r="A3501" t="inlineStr">
        <is>
          <t>T1003499</t>
        </is>
      </c>
      <c r="B3501" t="inlineStr">
        <is>
          <t>2025-07-09</t>
        </is>
      </c>
      <c r="C3501" t="inlineStr">
        <is>
          <t>S010</t>
        </is>
      </c>
      <c r="D3501" t="inlineStr">
        <is>
          <t>Store_010</t>
        </is>
      </c>
      <c r="E3501" t="inlineStr">
        <is>
          <t>North</t>
        </is>
      </c>
      <c r="F3501" t="inlineStr">
        <is>
          <t>P0060</t>
        </is>
      </c>
      <c r="G3501" t="inlineStr">
        <is>
          <t>Prod_0060</t>
        </is>
      </c>
      <c r="H3501" t="inlineStr">
        <is>
          <t>Toys</t>
        </is>
      </c>
      <c r="I3501" t="n">
        <v>7</v>
      </c>
      <c r="J3501" t="n">
        <v>137.19</v>
      </c>
      <c r="K3501" t="n">
        <v>0</v>
      </c>
      <c r="L3501">
        <f>I3501*J3501*(1-K3501)</f>
        <v/>
      </c>
      <c r="M3501">
        <f>VLOOKUP(F3501,Products!A:D,4,FALSE)*I3501</f>
        <v/>
      </c>
      <c r="N3501">
        <f>L3501-M3501</f>
        <v/>
      </c>
    </row>
    <row r="3502">
      <c r="A3502" t="inlineStr">
        <is>
          <t>T1003500</t>
        </is>
      </c>
      <c r="B3502" t="inlineStr">
        <is>
          <t>2023-08-14</t>
        </is>
      </c>
      <c r="C3502" t="inlineStr">
        <is>
          <t>S026</t>
        </is>
      </c>
      <c r="D3502" t="inlineStr">
        <is>
          <t>Store_026</t>
        </is>
      </c>
      <c r="E3502" t="inlineStr">
        <is>
          <t>North</t>
        </is>
      </c>
      <c r="F3502" t="inlineStr">
        <is>
          <t>P0139</t>
        </is>
      </c>
      <c r="G3502" t="inlineStr">
        <is>
          <t>Prod_0139</t>
        </is>
      </c>
      <c r="H3502" t="inlineStr">
        <is>
          <t>Clothing</t>
        </is>
      </c>
      <c r="I3502" t="n">
        <v>5</v>
      </c>
      <c r="J3502" t="n">
        <v>672.08</v>
      </c>
      <c r="K3502" t="n">
        <v>0</v>
      </c>
      <c r="L3502">
        <f>I3502*J3502*(1-K3502)</f>
        <v/>
      </c>
      <c r="M3502">
        <f>VLOOKUP(F3502,Products!A:D,4,FALSE)*I3502</f>
        <v/>
      </c>
      <c r="N3502">
        <f>L3502-M3502</f>
        <v/>
      </c>
    </row>
    <row r="3503">
      <c r="A3503" t="inlineStr">
        <is>
          <t>T1003501</t>
        </is>
      </c>
      <c r="B3503" t="inlineStr">
        <is>
          <t>2024-02-25</t>
        </is>
      </c>
      <c r="C3503" t="inlineStr">
        <is>
          <t>S038</t>
        </is>
      </c>
      <c r="D3503" t="inlineStr">
        <is>
          <t>Store_038</t>
        </is>
      </c>
      <c r="E3503" t="inlineStr">
        <is>
          <t>East</t>
        </is>
      </c>
      <c r="F3503" t="inlineStr">
        <is>
          <t>P0101</t>
        </is>
      </c>
      <c r="G3503" t="inlineStr">
        <is>
          <t>Prod_0101</t>
        </is>
      </c>
      <c r="H3503" t="inlineStr">
        <is>
          <t>Food</t>
        </is>
      </c>
      <c r="I3503" t="n">
        <v>9</v>
      </c>
      <c r="J3503" t="n">
        <v>102.34</v>
      </c>
      <c r="K3503" t="n">
        <v>0</v>
      </c>
      <c r="L3503">
        <f>I3503*J3503*(1-K3503)</f>
        <v/>
      </c>
      <c r="M3503">
        <f>VLOOKUP(F3503,Products!A:D,4,FALSE)*I3503</f>
        <v/>
      </c>
      <c r="N3503">
        <f>L3503-M3503</f>
        <v/>
      </c>
    </row>
    <row r="3504">
      <c r="A3504" t="inlineStr">
        <is>
          <t>T1003502</t>
        </is>
      </c>
      <c r="B3504" t="inlineStr">
        <is>
          <t>2023-01-25</t>
        </is>
      </c>
      <c r="C3504" t="inlineStr">
        <is>
          <t>S010</t>
        </is>
      </c>
      <c r="D3504" t="inlineStr">
        <is>
          <t>Store_010</t>
        </is>
      </c>
      <c r="E3504" t="inlineStr">
        <is>
          <t>North</t>
        </is>
      </c>
      <c r="F3504" t="inlineStr">
        <is>
          <t>P0198</t>
        </is>
      </c>
      <c r="G3504" t="inlineStr">
        <is>
          <t>Prod_0198</t>
        </is>
      </c>
      <c r="H3504" t="inlineStr">
        <is>
          <t>Beverages</t>
        </is>
      </c>
      <c r="I3504" t="n">
        <v>6</v>
      </c>
      <c r="J3504" t="n">
        <v>752.02</v>
      </c>
      <c r="K3504" t="n">
        <v>0.15</v>
      </c>
      <c r="L3504">
        <f>I3504*J3504*(1-K3504)</f>
        <v/>
      </c>
      <c r="M3504">
        <f>VLOOKUP(F3504,Products!A:D,4,FALSE)*I3504</f>
        <v/>
      </c>
      <c r="N3504">
        <f>L3504-M3504</f>
        <v/>
      </c>
    </row>
    <row r="3505">
      <c r="A3505" t="inlineStr">
        <is>
          <t>T1003503</t>
        </is>
      </c>
      <c r="B3505" t="inlineStr">
        <is>
          <t>2025-07-13</t>
        </is>
      </c>
      <c r="C3505" t="inlineStr">
        <is>
          <t>S046</t>
        </is>
      </c>
      <c r="D3505" t="inlineStr">
        <is>
          <t>Store_046</t>
        </is>
      </c>
      <c r="E3505" t="inlineStr">
        <is>
          <t>South</t>
        </is>
      </c>
      <c r="F3505" t="inlineStr">
        <is>
          <t>P0172</t>
        </is>
      </c>
      <c r="G3505" t="inlineStr">
        <is>
          <t>Prod_0172</t>
        </is>
      </c>
      <c r="H3505" t="inlineStr">
        <is>
          <t>Beverages</t>
        </is>
      </c>
      <c r="I3505" t="n">
        <v>2</v>
      </c>
      <c r="J3505" t="n">
        <v>827.75</v>
      </c>
      <c r="K3505" t="n">
        <v>0.1</v>
      </c>
      <c r="L3505">
        <f>I3505*J3505*(1-K3505)</f>
        <v/>
      </c>
      <c r="M3505">
        <f>VLOOKUP(F3505,Products!A:D,4,FALSE)*I3505</f>
        <v/>
      </c>
      <c r="N3505">
        <f>L3505-M3505</f>
        <v/>
      </c>
    </row>
    <row r="3506">
      <c r="A3506" t="inlineStr">
        <is>
          <t>T1003504</t>
        </is>
      </c>
      <c r="B3506" t="inlineStr">
        <is>
          <t>2025-02-25</t>
        </is>
      </c>
      <c r="C3506" t="inlineStr">
        <is>
          <t>S020</t>
        </is>
      </c>
      <c r="D3506" t="inlineStr">
        <is>
          <t>Store_020</t>
        </is>
      </c>
      <c r="E3506" t="inlineStr">
        <is>
          <t>West</t>
        </is>
      </c>
      <c r="F3506" t="inlineStr">
        <is>
          <t>P0030</t>
        </is>
      </c>
      <c r="G3506" t="inlineStr">
        <is>
          <t>Prod_0030</t>
        </is>
      </c>
      <c r="H3506" t="inlineStr">
        <is>
          <t>Household</t>
        </is>
      </c>
      <c r="I3506" t="n">
        <v>4</v>
      </c>
      <c r="J3506" t="n">
        <v>797.04</v>
      </c>
      <c r="K3506" t="n">
        <v>0.05</v>
      </c>
      <c r="L3506">
        <f>I3506*J3506*(1-K3506)</f>
        <v/>
      </c>
      <c r="M3506">
        <f>VLOOKUP(F3506,Products!A:D,4,FALSE)*I3506</f>
        <v/>
      </c>
      <c r="N3506">
        <f>L3506-M3506</f>
        <v/>
      </c>
    </row>
    <row r="3507">
      <c r="A3507" t="inlineStr">
        <is>
          <t>T1003505</t>
        </is>
      </c>
      <c r="B3507" t="inlineStr">
        <is>
          <t>2024-03-30</t>
        </is>
      </c>
      <c r="C3507" t="inlineStr">
        <is>
          <t>S032</t>
        </is>
      </c>
      <c r="D3507" t="inlineStr">
        <is>
          <t>Store_032</t>
        </is>
      </c>
      <c r="E3507" t="inlineStr">
        <is>
          <t>Central</t>
        </is>
      </c>
      <c r="F3507" t="inlineStr">
        <is>
          <t>P0103</t>
        </is>
      </c>
      <c r="G3507" t="inlineStr">
        <is>
          <t>Prod_0103</t>
        </is>
      </c>
      <c r="H3507" t="inlineStr">
        <is>
          <t>Stationery</t>
        </is>
      </c>
      <c r="I3507" t="n">
        <v>1</v>
      </c>
      <c r="J3507" t="n">
        <v>663.23</v>
      </c>
      <c r="K3507" t="n">
        <v>0</v>
      </c>
      <c r="L3507">
        <f>I3507*J3507*(1-K3507)</f>
        <v/>
      </c>
      <c r="M3507">
        <f>VLOOKUP(F3507,Products!A:D,4,FALSE)*I3507</f>
        <v/>
      </c>
      <c r="N3507">
        <f>L3507-M3507</f>
        <v/>
      </c>
    </row>
    <row r="3508">
      <c r="A3508" t="inlineStr">
        <is>
          <t>T1003506</t>
        </is>
      </c>
      <c r="B3508" t="inlineStr">
        <is>
          <t>2024-12-27</t>
        </is>
      </c>
      <c r="C3508" t="inlineStr">
        <is>
          <t>S006</t>
        </is>
      </c>
      <c r="D3508" t="inlineStr">
        <is>
          <t>Store_006</t>
        </is>
      </c>
      <c r="E3508" t="inlineStr">
        <is>
          <t>East</t>
        </is>
      </c>
      <c r="F3508" t="inlineStr">
        <is>
          <t>P0103</t>
        </is>
      </c>
      <c r="G3508" t="inlineStr">
        <is>
          <t>Prod_0103</t>
        </is>
      </c>
      <c r="H3508" t="inlineStr">
        <is>
          <t>Stationery</t>
        </is>
      </c>
      <c r="I3508" t="n">
        <v>9</v>
      </c>
      <c r="J3508" t="n">
        <v>644.79</v>
      </c>
      <c r="K3508" t="n">
        <v>0</v>
      </c>
      <c r="L3508">
        <f>I3508*J3508*(1-K3508)</f>
        <v/>
      </c>
      <c r="M3508">
        <f>VLOOKUP(F3508,Products!A:D,4,FALSE)*I3508</f>
        <v/>
      </c>
      <c r="N3508">
        <f>L3508-M3508</f>
        <v/>
      </c>
    </row>
    <row r="3509">
      <c r="A3509" t="inlineStr">
        <is>
          <t>T1003507</t>
        </is>
      </c>
      <c r="B3509" t="inlineStr">
        <is>
          <t>2025-05-03</t>
        </is>
      </c>
      <c r="C3509" t="inlineStr">
        <is>
          <t>S049</t>
        </is>
      </c>
      <c r="D3509" t="inlineStr">
        <is>
          <t>Store_049</t>
        </is>
      </c>
      <c r="E3509" t="inlineStr">
        <is>
          <t>North</t>
        </is>
      </c>
      <c r="F3509" t="inlineStr">
        <is>
          <t>P0155</t>
        </is>
      </c>
      <c r="G3509" t="inlineStr">
        <is>
          <t>Prod_0155</t>
        </is>
      </c>
      <c r="H3509" t="inlineStr">
        <is>
          <t>Electronics</t>
        </is>
      </c>
      <c r="I3509" t="n">
        <v>8</v>
      </c>
      <c r="J3509" t="n">
        <v>473.42</v>
      </c>
      <c r="K3509" t="n">
        <v>0</v>
      </c>
      <c r="L3509">
        <f>I3509*J3509*(1-K3509)</f>
        <v/>
      </c>
      <c r="M3509">
        <f>VLOOKUP(F3509,Products!A:D,4,FALSE)*I3509</f>
        <v/>
      </c>
      <c r="N3509">
        <f>L3509-M3509</f>
        <v/>
      </c>
    </row>
    <row r="3510">
      <c r="A3510" t="inlineStr">
        <is>
          <t>T1003508</t>
        </is>
      </c>
      <c r="B3510" t="inlineStr">
        <is>
          <t>2025-07-26</t>
        </is>
      </c>
      <c r="C3510" t="inlineStr">
        <is>
          <t>S031</t>
        </is>
      </c>
      <c r="D3510" t="inlineStr">
        <is>
          <t>Store_031</t>
        </is>
      </c>
      <c r="E3510" t="inlineStr">
        <is>
          <t>Central</t>
        </is>
      </c>
      <c r="F3510" t="inlineStr">
        <is>
          <t>P0194</t>
        </is>
      </c>
      <c r="G3510" t="inlineStr">
        <is>
          <t>Prod_0194</t>
        </is>
      </c>
      <c r="H3510" t="inlineStr">
        <is>
          <t>Food</t>
        </is>
      </c>
      <c r="I3510" t="n">
        <v>3</v>
      </c>
      <c r="J3510" t="n">
        <v>503.88</v>
      </c>
      <c r="K3510" t="n">
        <v>0.2</v>
      </c>
      <c r="L3510">
        <f>I3510*J3510*(1-K3510)</f>
        <v/>
      </c>
      <c r="M3510">
        <f>VLOOKUP(F3510,Products!A:D,4,FALSE)*I3510</f>
        <v/>
      </c>
      <c r="N3510">
        <f>L3510-M3510</f>
        <v/>
      </c>
    </row>
    <row r="3511">
      <c r="A3511" t="inlineStr">
        <is>
          <t>T1003509</t>
        </is>
      </c>
      <c r="B3511" t="inlineStr">
        <is>
          <t>2025-01-15</t>
        </is>
      </c>
      <c r="C3511" t="inlineStr">
        <is>
          <t>S005</t>
        </is>
      </c>
      <c r="D3511" t="inlineStr">
        <is>
          <t>Store_005</t>
        </is>
      </c>
      <c r="E3511" t="inlineStr">
        <is>
          <t>Central</t>
        </is>
      </c>
      <c r="F3511" t="inlineStr">
        <is>
          <t>P0196</t>
        </is>
      </c>
      <c r="G3511" t="inlineStr">
        <is>
          <t>Prod_0196</t>
        </is>
      </c>
      <c r="H3511" t="inlineStr">
        <is>
          <t>Beverages</t>
        </is>
      </c>
      <c r="I3511" t="n">
        <v>4</v>
      </c>
      <c r="J3511" t="n">
        <v>927.9400000000001</v>
      </c>
      <c r="K3511" t="n">
        <v>0.1</v>
      </c>
      <c r="L3511">
        <f>I3511*J3511*(1-K3511)</f>
        <v/>
      </c>
      <c r="M3511">
        <f>VLOOKUP(F3511,Products!A:D,4,FALSE)*I3511</f>
        <v/>
      </c>
      <c r="N3511">
        <f>L3511-M3511</f>
        <v/>
      </c>
    </row>
    <row r="3512">
      <c r="A3512" t="inlineStr">
        <is>
          <t>T1003510</t>
        </is>
      </c>
      <c r="B3512" t="inlineStr">
        <is>
          <t>2023-12-25</t>
        </is>
      </c>
      <c r="C3512" t="inlineStr">
        <is>
          <t>S025</t>
        </is>
      </c>
      <c r="D3512" t="inlineStr">
        <is>
          <t>Store_025</t>
        </is>
      </c>
      <c r="E3512" t="inlineStr">
        <is>
          <t>Central</t>
        </is>
      </c>
      <c r="F3512" t="inlineStr">
        <is>
          <t>P0058</t>
        </is>
      </c>
      <c r="G3512" t="inlineStr">
        <is>
          <t>Prod_0058</t>
        </is>
      </c>
      <c r="H3512" t="inlineStr">
        <is>
          <t>Stationery</t>
        </is>
      </c>
      <c r="I3512" t="n">
        <v>2</v>
      </c>
      <c r="J3512" t="n">
        <v>436.42</v>
      </c>
      <c r="K3512" t="n">
        <v>0.15</v>
      </c>
      <c r="L3512">
        <f>I3512*J3512*(1-K3512)</f>
        <v/>
      </c>
      <c r="M3512">
        <f>VLOOKUP(F3512,Products!A:D,4,FALSE)*I3512</f>
        <v/>
      </c>
      <c r="N3512">
        <f>L3512-M3512</f>
        <v/>
      </c>
    </row>
    <row r="3513">
      <c r="A3513" t="inlineStr">
        <is>
          <t>T1003511</t>
        </is>
      </c>
      <c r="B3513" t="inlineStr">
        <is>
          <t>2023-07-28</t>
        </is>
      </c>
      <c r="C3513" t="inlineStr">
        <is>
          <t>S046</t>
        </is>
      </c>
      <c r="D3513" t="inlineStr">
        <is>
          <t>Store_046</t>
        </is>
      </c>
      <c r="E3513" t="inlineStr">
        <is>
          <t>South</t>
        </is>
      </c>
      <c r="F3513" t="inlineStr">
        <is>
          <t>P0110</t>
        </is>
      </c>
      <c r="G3513" t="inlineStr">
        <is>
          <t>Prod_0110</t>
        </is>
      </c>
      <c r="H3513" t="inlineStr">
        <is>
          <t>Stationery</t>
        </is>
      </c>
      <c r="I3513" t="n">
        <v>3</v>
      </c>
      <c r="J3513" t="n">
        <v>67.8</v>
      </c>
      <c r="K3513" t="n">
        <v>0.05</v>
      </c>
      <c r="L3513">
        <f>I3513*J3513*(1-K3513)</f>
        <v/>
      </c>
      <c r="M3513">
        <f>VLOOKUP(F3513,Products!A:D,4,FALSE)*I3513</f>
        <v/>
      </c>
      <c r="N3513">
        <f>L3513-M3513</f>
        <v/>
      </c>
    </row>
    <row r="3514">
      <c r="A3514" t="inlineStr">
        <is>
          <t>T1003512</t>
        </is>
      </c>
      <c r="B3514" t="inlineStr">
        <is>
          <t>2023-12-19</t>
        </is>
      </c>
      <c r="C3514" t="inlineStr">
        <is>
          <t>S044</t>
        </is>
      </c>
      <c r="D3514" t="inlineStr">
        <is>
          <t>Store_044</t>
        </is>
      </c>
      <c r="E3514" t="inlineStr">
        <is>
          <t>North</t>
        </is>
      </c>
      <c r="F3514" t="inlineStr">
        <is>
          <t>P0134</t>
        </is>
      </c>
      <c r="G3514" t="inlineStr">
        <is>
          <t>Prod_0134</t>
        </is>
      </c>
      <c r="H3514" t="inlineStr">
        <is>
          <t>Food</t>
        </is>
      </c>
      <c r="I3514" t="n">
        <v>1</v>
      </c>
      <c r="J3514" t="n">
        <v>462.19</v>
      </c>
      <c r="K3514" t="n">
        <v>0.05</v>
      </c>
      <c r="L3514">
        <f>I3514*J3514*(1-K3514)</f>
        <v/>
      </c>
      <c r="M3514">
        <f>VLOOKUP(F3514,Products!A:D,4,FALSE)*I3514</f>
        <v/>
      </c>
      <c r="N3514">
        <f>L3514-M3514</f>
        <v/>
      </c>
    </row>
    <row r="3515">
      <c r="A3515" t="inlineStr">
        <is>
          <t>T1003513</t>
        </is>
      </c>
      <c r="B3515" t="inlineStr">
        <is>
          <t>2025-07-02</t>
        </is>
      </c>
      <c r="C3515" t="inlineStr">
        <is>
          <t>S003</t>
        </is>
      </c>
      <c r="D3515" t="inlineStr">
        <is>
          <t>Store_003</t>
        </is>
      </c>
      <c r="E3515" t="inlineStr">
        <is>
          <t>North</t>
        </is>
      </c>
      <c r="F3515" t="inlineStr">
        <is>
          <t>P0164</t>
        </is>
      </c>
      <c r="G3515" t="inlineStr">
        <is>
          <t>Prod_0164</t>
        </is>
      </c>
      <c r="H3515" t="inlineStr">
        <is>
          <t>Food</t>
        </is>
      </c>
      <c r="I3515" t="n">
        <v>2</v>
      </c>
      <c r="J3515" t="n">
        <v>705.37</v>
      </c>
      <c r="K3515" t="n">
        <v>0.2</v>
      </c>
      <c r="L3515">
        <f>I3515*J3515*(1-K3515)</f>
        <v/>
      </c>
      <c r="M3515">
        <f>VLOOKUP(F3515,Products!A:D,4,FALSE)*I3515</f>
        <v/>
      </c>
      <c r="N3515">
        <f>L3515-M3515</f>
        <v/>
      </c>
    </row>
    <row r="3516">
      <c r="A3516" t="inlineStr">
        <is>
          <t>T1003514</t>
        </is>
      </c>
      <c r="B3516" t="inlineStr">
        <is>
          <t>2024-03-22</t>
        </is>
      </c>
      <c r="C3516" t="inlineStr">
        <is>
          <t>S046</t>
        </is>
      </c>
      <c r="D3516" t="inlineStr">
        <is>
          <t>Store_046</t>
        </is>
      </c>
      <c r="E3516" t="inlineStr">
        <is>
          <t>South</t>
        </is>
      </c>
      <c r="F3516" t="inlineStr">
        <is>
          <t>P0158</t>
        </is>
      </c>
      <c r="G3516" t="inlineStr">
        <is>
          <t>Prod_0158</t>
        </is>
      </c>
      <c r="H3516" t="inlineStr">
        <is>
          <t>Beverages</t>
        </is>
      </c>
      <c r="I3516" t="n">
        <v>3</v>
      </c>
      <c r="J3516" t="n">
        <v>275.28</v>
      </c>
      <c r="K3516" t="n">
        <v>0.05</v>
      </c>
      <c r="L3516">
        <f>I3516*J3516*(1-K3516)</f>
        <v/>
      </c>
      <c r="M3516">
        <f>VLOOKUP(F3516,Products!A:D,4,FALSE)*I3516</f>
        <v/>
      </c>
      <c r="N3516">
        <f>L3516-M3516</f>
        <v/>
      </c>
    </row>
    <row r="3517">
      <c r="A3517" t="inlineStr">
        <is>
          <t>T1003515</t>
        </is>
      </c>
      <c r="B3517" t="inlineStr">
        <is>
          <t>2025-06-01</t>
        </is>
      </c>
      <c r="C3517" t="inlineStr">
        <is>
          <t>S044</t>
        </is>
      </c>
      <c r="D3517" t="inlineStr">
        <is>
          <t>Store_044</t>
        </is>
      </c>
      <c r="E3517" t="inlineStr">
        <is>
          <t>North</t>
        </is>
      </c>
      <c r="F3517" t="inlineStr">
        <is>
          <t>P0074</t>
        </is>
      </c>
      <c r="G3517" t="inlineStr">
        <is>
          <t>Prod_0074</t>
        </is>
      </c>
      <c r="H3517" t="inlineStr">
        <is>
          <t>Food</t>
        </is>
      </c>
      <c r="I3517" t="n">
        <v>8</v>
      </c>
      <c r="J3517" t="n">
        <v>711.9400000000001</v>
      </c>
      <c r="K3517" t="n">
        <v>0.05</v>
      </c>
      <c r="L3517">
        <f>I3517*J3517*(1-K3517)</f>
        <v/>
      </c>
      <c r="M3517">
        <f>VLOOKUP(F3517,Products!A:D,4,FALSE)*I3517</f>
        <v/>
      </c>
      <c r="N3517">
        <f>L3517-M3517</f>
        <v/>
      </c>
    </row>
    <row r="3518">
      <c r="A3518" t="inlineStr">
        <is>
          <t>T1003516</t>
        </is>
      </c>
      <c r="B3518" t="inlineStr">
        <is>
          <t>2024-07-06</t>
        </is>
      </c>
      <c r="C3518" t="inlineStr">
        <is>
          <t>S047</t>
        </is>
      </c>
      <c r="D3518" t="inlineStr">
        <is>
          <t>Store_047</t>
        </is>
      </c>
      <c r="E3518" t="inlineStr">
        <is>
          <t>North</t>
        </is>
      </c>
      <c r="F3518" t="inlineStr">
        <is>
          <t>P0048</t>
        </is>
      </c>
      <c r="G3518" t="inlineStr">
        <is>
          <t>Prod_0048</t>
        </is>
      </c>
      <c r="H3518" t="inlineStr">
        <is>
          <t>Toys</t>
        </is>
      </c>
      <c r="I3518" t="n">
        <v>8</v>
      </c>
      <c r="J3518" t="n">
        <v>236.72</v>
      </c>
      <c r="K3518" t="n">
        <v>0</v>
      </c>
      <c r="L3518">
        <f>I3518*J3518*(1-K3518)</f>
        <v/>
      </c>
      <c r="M3518">
        <f>VLOOKUP(F3518,Products!A:D,4,FALSE)*I3518</f>
        <v/>
      </c>
      <c r="N3518">
        <f>L3518-M3518</f>
        <v/>
      </c>
    </row>
    <row r="3519">
      <c r="A3519" t="inlineStr">
        <is>
          <t>T1003517</t>
        </is>
      </c>
      <c r="B3519" t="inlineStr">
        <is>
          <t>2023-06-10</t>
        </is>
      </c>
      <c r="C3519" t="inlineStr">
        <is>
          <t>S010</t>
        </is>
      </c>
      <c r="D3519" t="inlineStr">
        <is>
          <t>Store_010</t>
        </is>
      </c>
      <c r="E3519" t="inlineStr">
        <is>
          <t>North</t>
        </is>
      </c>
      <c r="F3519" t="inlineStr">
        <is>
          <t>P0044</t>
        </is>
      </c>
      <c r="G3519" t="inlineStr">
        <is>
          <t>Prod_0044</t>
        </is>
      </c>
      <c r="H3519" t="inlineStr">
        <is>
          <t>Food</t>
        </is>
      </c>
      <c r="I3519" t="n">
        <v>9</v>
      </c>
      <c r="J3519" t="n">
        <v>245.52</v>
      </c>
      <c r="K3519" t="n">
        <v>0</v>
      </c>
      <c r="L3519">
        <f>I3519*J3519*(1-K3519)</f>
        <v/>
      </c>
      <c r="M3519">
        <f>VLOOKUP(F3519,Products!A:D,4,FALSE)*I3519</f>
        <v/>
      </c>
      <c r="N3519">
        <f>L3519-M3519</f>
        <v/>
      </c>
    </row>
    <row r="3520">
      <c r="A3520" t="inlineStr">
        <is>
          <t>T1003518</t>
        </is>
      </c>
      <c r="B3520" t="inlineStr">
        <is>
          <t>2023-06-15</t>
        </is>
      </c>
      <c r="C3520" t="inlineStr">
        <is>
          <t>S038</t>
        </is>
      </c>
      <c r="D3520" t="inlineStr">
        <is>
          <t>Store_038</t>
        </is>
      </c>
      <c r="E3520" t="inlineStr">
        <is>
          <t>East</t>
        </is>
      </c>
      <c r="F3520" t="inlineStr">
        <is>
          <t>P0167</t>
        </is>
      </c>
      <c r="G3520" t="inlineStr">
        <is>
          <t>Prod_0167</t>
        </is>
      </c>
      <c r="H3520" t="inlineStr">
        <is>
          <t>Beverages</t>
        </is>
      </c>
      <c r="I3520" t="n">
        <v>4</v>
      </c>
      <c r="J3520" t="n">
        <v>382.03</v>
      </c>
      <c r="K3520" t="n">
        <v>0</v>
      </c>
      <c r="L3520">
        <f>I3520*J3520*(1-K3520)</f>
        <v/>
      </c>
      <c r="M3520">
        <f>VLOOKUP(F3520,Products!A:D,4,FALSE)*I3520</f>
        <v/>
      </c>
      <c r="N3520">
        <f>L3520-M3520</f>
        <v/>
      </c>
    </row>
    <row r="3521">
      <c r="A3521" t="inlineStr">
        <is>
          <t>T1003519</t>
        </is>
      </c>
      <c r="B3521" t="inlineStr">
        <is>
          <t>2024-03-14</t>
        </is>
      </c>
      <c r="C3521" t="inlineStr">
        <is>
          <t>S021</t>
        </is>
      </c>
      <c r="D3521" t="inlineStr">
        <is>
          <t>Store_021</t>
        </is>
      </c>
      <c r="E3521" t="inlineStr">
        <is>
          <t>North</t>
        </is>
      </c>
      <c r="F3521" t="inlineStr">
        <is>
          <t>P0174</t>
        </is>
      </c>
      <c r="G3521" t="inlineStr">
        <is>
          <t>Prod_0174</t>
        </is>
      </c>
      <c r="H3521" t="inlineStr">
        <is>
          <t>Food</t>
        </is>
      </c>
      <c r="I3521" t="n">
        <v>1</v>
      </c>
      <c r="J3521" t="n">
        <v>89.72</v>
      </c>
      <c r="K3521" t="n">
        <v>0.05</v>
      </c>
      <c r="L3521">
        <f>I3521*J3521*(1-K3521)</f>
        <v/>
      </c>
      <c r="M3521">
        <f>VLOOKUP(F3521,Products!A:D,4,FALSE)*I3521</f>
        <v/>
      </c>
      <c r="N3521">
        <f>L3521-M3521</f>
        <v/>
      </c>
    </row>
    <row r="3522">
      <c r="A3522" t="inlineStr">
        <is>
          <t>T1003520</t>
        </is>
      </c>
      <c r="B3522" t="inlineStr">
        <is>
          <t>2025-01-19</t>
        </is>
      </c>
      <c r="C3522" t="inlineStr">
        <is>
          <t>S010</t>
        </is>
      </c>
      <c r="D3522" t="inlineStr">
        <is>
          <t>Store_010</t>
        </is>
      </c>
      <c r="E3522" t="inlineStr">
        <is>
          <t>North</t>
        </is>
      </c>
      <c r="F3522" t="inlineStr">
        <is>
          <t>P0166</t>
        </is>
      </c>
      <c r="G3522" t="inlineStr">
        <is>
          <t>Prod_0166</t>
        </is>
      </c>
      <c r="H3522" t="inlineStr">
        <is>
          <t>Electronics</t>
        </is>
      </c>
      <c r="I3522" t="n">
        <v>9</v>
      </c>
      <c r="J3522" t="n">
        <v>533.7</v>
      </c>
      <c r="K3522" t="n">
        <v>0</v>
      </c>
      <c r="L3522">
        <f>I3522*J3522*(1-K3522)</f>
        <v/>
      </c>
      <c r="M3522">
        <f>VLOOKUP(F3522,Products!A:D,4,FALSE)*I3522</f>
        <v/>
      </c>
      <c r="N3522">
        <f>L3522-M3522</f>
        <v/>
      </c>
    </row>
    <row r="3523">
      <c r="A3523" t="inlineStr">
        <is>
          <t>T1003521</t>
        </is>
      </c>
      <c r="B3523" t="inlineStr">
        <is>
          <t>2025-03-11</t>
        </is>
      </c>
      <c r="C3523" t="inlineStr">
        <is>
          <t>S028</t>
        </is>
      </c>
      <c r="D3523" t="inlineStr">
        <is>
          <t>Store_028</t>
        </is>
      </c>
      <c r="E3523" t="inlineStr">
        <is>
          <t>North</t>
        </is>
      </c>
      <c r="F3523" t="inlineStr">
        <is>
          <t>P0200</t>
        </is>
      </c>
      <c r="G3523" t="inlineStr">
        <is>
          <t>Prod_0200</t>
        </is>
      </c>
      <c r="H3523" t="inlineStr">
        <is>
          <t>Electronics</t>
        </is>
      </c>
      <c r="I3523" t="n">
        <v>3</v>
      </c>
      <c r="J3523" t="n">
        <v>352.81</v>
      </c>
      <c r="K3523" t="n">
        <v>0.15</v>
      </c>
      <c r="L3523">
        <f>I3523*J3523*(1-K3523)</f>
        <v/>
      </c>
      <c r="M3523">
        <f>VLOOKUP(F3523,Products!A:D,4,FALSE)*I3523</f>
        <v/>
      </c>
      <c r="N3523">
        <f>L3523-M3523</f>
        <v/>
      </c>
    </row>
    <row r="3524">
      <c r="A3524" t="inlineStr">
        <is>
          <t>T1003522</t>
        </is>
      </c>
      <c r="B3524" t="inlineStr">
        <is>
          <t>2024-05-21</t>
        </is>
      </c>
      <c r="C3524" t="inlineStr">
        <is>
          <t>S001</t>
        </is>
      </c>
      <c r="D3524" t="inlineStr">
        <is>
          <t>Store_001</t>
        </is>
      </c>
      <c r="E3524" t="inlineStr">
        <is>
          <t>West</t>
        </is>
      </c>
      <c r="F3524" t="inlineStr">
        <is>
          <t>P0021</t>
        </is>
      </c>
      <c r="G3524" t="inlineStr">
        <is>
          <t>Prod_0021</t>
        </is>
      </c>
      <c r="H3524" t="inlineStr">
        <is>
          <t>Household</t>
        </is>
      </c>
      <c r="I3524" t="n">
        <v>8</v>
      </c>
      <c r="J3524" t="n">
        <v>142.04</v>
      </c>
      <c r="K3524" t="n">
        <v>0</v>
      </c>
      <c r="L3524">
        <f>I3524*J3524*(1-K3524)</f>
        <v/>
      </c>
      <c r="M3524">
        <f>VLOOKUP(F3524,Products!A:D,4,FALSE)*I3524</f>
        <v/>
      </c>
      <c r="N3524">
        <f>L3524-M3524</f>
        <v/>
      </c>
    </row>
    <row r="3525">
      <c r="A3525" t="inlineStr">
        <is>
          <t>T1003523</t>
        </is>
      </c>
      <c r="B3525" t="inlineStr">
        <is>
          <t>2025-06-25</t>
        </is>
      </c>
      <c r="C3525" t="inlineStr">
        <is>
          <t>S038</t>
        </is>
      </c>
      <c r="D3525" t="inlineStr">
        <is>
          <t>Store_038</t>
        </is>
      </c>
      <c r="E3525" t="inlineStr">
        <is>
          <t>East</t>
        </is>
      </c>
      <c r="F3525" t="inlineStr">
        <is>
          <t>P0021</t>
        </is>
      </c>
      <c r="G3525" t="inlineStr">
        <is>
          <t>Prod_0021</t>
        </is>
      </c>
      <c r="H3525" t="inlineStr">
        <is>
          <t>Household</t>
        </is>
      </c>
      <c r="I3525" t="n">
        <v>3</v>
      </c>
      <c r="J3525" t="n">
        <v>149.42</v>
      </c>
      <c r="K3525" t="n">
        <v>0.15</v>
      </c>
      <c r="L3525">
        <f>I3525*J3525*(1-K3525)</f>
        <v/>
      </c>
      <c r="M3525">
        <f>VLOOKUP(F3525,Products!A:D,4,FALSE)*I3525</f>
        <v/>
      </c>
      <c r="N3525">
        <f>L3525-M3525</f>
        <v/>
      </c>
    </row>
    <row r="3526">
      <c r="A3526" t="inlineStr">
        <is>
          <t>T1003524</t>
        </is>
      </c>
      <c r="B3526" t="inlineStr">
        <is>
          <t>2025-01-15</t>
        </is>
      </c>
      <c r="C3526" t="inlineStr">
        <is>
          <t>S028</t>
        </is>
      </c>
      <c r="D3526" t="inlineStr">
        <is>
          <t>Store_028</t>
        </is>
      </c>
      <c r="E3526" t="inlineStr">
        <is>
          <t>North</t>
        </is>
      </c>
      <c r="F3526" t="inlineStr">
        <is>
          <t>P0006</t>
        </is>
      </c>
      <c r="G3526" t="inlineStr">
        <is>
          <t>Prod_0006</t>
        </is>
      </c>
      <c r="H3526" t="inlineStr">
        <is>
          <t>Food</t>
        </is>
      </c>
      <c r="I3526" t="n">
        <v>4</v>
      </c>
      <c r="J3526" t="n">
        <v>706.34</v>
      </c>
      <c r="K3526" t="n">
        <v>0</v>
      </c>
      <c r="L3526">
        <f>I3526*J3526*(1-K3526)</f>
        <v/>
      </c>
      <c r="M3526">
        <f>VLOOKUP(F3526,Products!A:D,4,FALSE)*I3526</f>
        <v/>
      </c>
      <c r="N3526">
        <f>L3526-M3526</f>
        <v/>
      </c>
    </row>
    <row r="3527">
      <c r="A3527" t="inlineStr">
        <is>
          <t>T1003525</t>
        </is>
      </c>
      <c r="B3527" t="inlineStr">
        <is>
          <t>2024-04-24</t>
        </is>
      </c>
      <c r="C3527" t="inlineStr">
        <is>
          <t>S045</t>
        </is>
      </c>
      <c r="D3527" t="inlineStr">
        <is>
          <t>Store_045</t>
        </is>
      </c>
      <c r="E3527" t="inlineStr">
        <is>
          <t>East</t>
        </is>
      </c>
      <c r="F3527" t="inlineStr">
        <is>
          <t>P0030</t>
        </is>
      </c>
      <c r="G3527" t="inlineStr">
        <is>
          <t>Prod_0030</t>
        </is>
      </c>
      <c r="H3527" t="inlineStr">
        <is>
          <t>Household</t>
        </is>
      </c>
      <c r="I3527" t="n">
        <v>8</v>
      </c>
      <c r="J3527" t="n">
        <v>791.71</v>
      </c>
      <c r="K3527" t="n">
        <v>0</v>
      </c>
      <c r="L3527">
        <f>I3527*J3527*(1-K3527)</f>
        <v/>
      </c>
      <c r="M3527">
        <f>VLOOKUP(F3527,Products!A:D,4,FALSE)*I3527</f>
        <v/>
      </c>
      <c r="N3527">
        <f>L3527-M3527</f>
        <v/>
      </c>
    </row>
    <row r="3528">
      <c r="A3528" t="inlineStr">
        <is>
          <t>T1003526</t>
        </is>
      </c>
      <c r="B3528" t="inlineStr">
        <is>
          <t>2024-05-25</t>
        </is>
      </c>
      <c r="C3528" t="inlineStr">
        <is>
          <t>S002</t>
        </is>
      </c>
      <c r="D3528" t="inlineStr">
        <is>
          <t>Store_002</t>
        </is>
      </c>
      <c r="E3528" t="inlineStr">
        <is>
          <t>South</t>
        </is>
      </c>
      <c r="F3528" t="inlineStr">
        <is>
          <t>P0106</t>
        </is>
      </c>
      <c r="G3528" t="inlineStr">
        <is>
          <t>Prod_0106</t>
        </is>
      </c>
      <c r="H3528" t="inlineStr">
        <is>
          <t>Electronics</t>
        </is>
      </c>
      <c r="I3528" t="n">
        <v>6</v>
      </c>
      <c r="J3528" t="n">
        <v>923.92</v>
      </c>
      <c r="K3528" t="n">
        <v>0</v>
      </c>
      <c r="L3528">
        <f>I3528*J3528*(1-K3528)</f>
        <v/>
      </c>
      <c r="M3528">
        <f>VLOOKUP(F3528,Products!A:D,4,FALSE)*I3528</f>
        <v/>
      </c>
      <c r="N3528">
        <f>L3528-M3528</f>
        <v/>
      </c>
    </row>
    <row r="3529">
      <c r="A3529" t="inlineStr">
        <is>
          <t>T1003527</t>
        </is>
      </c>
      <c r="B3529" t="inlineStr">
        <is>
          <t>2025-04-07</t>
        </is>
      </c>
      <c r="C3529" t="inlineStr">
        <is>
          <t>S021</t>
        </is>
      </c>
      <c r="D3529" t="inlineStr">
        <is>
          <t>Store_021</t>
        </is>
      </c>
      <c r="E3529" t="inlineStr">
        <is>
          <t>North</t>
        </is>
      </c>
      <c r="F3529" t="inlineStr">
        <is>
          <t>P0027</t>
        </is>
      </c>
      <c r="G3529" t="inlineStr">
        <is>
          <t>Prod_0027</t>
        </is>
      </c>
      <c r="H3529" t="inlineStr">
        <is>
          <t>Electronics</t>
        </is>
      </c>
      <c r="I3529" t="n">
        <v>1</v>
      </c>
      <c r="J3529" t="n">
        <v>645.59</v>
      </c>
      <c r="K3529" t="n">
        <v>0.2</v>
      </c>
      <c r="L3529">
        <f>I3529*J3529*(1-K3529)</f>
        <v/>
      </c>
      <c r="M3529">
        <f>VLOOKUP(F3529,Products!A:D,4,FALSE)*I3529</f>
        <v/>
      </c>
      <c r="N3529">
        <f>L3529-M3529</f>
        <v/>
      </c>
    </row>
    <row r="3530">
      <c r="A3530" t="inlineStr">
        <is>
          <t>T1003528</t>
        </is>
      </c>
      <c r="B3530" t="inlineStr">
        <is>
          <t>2023-01-03</t>
        </is>
      </c>
      <c r="C3530" t="inlineStr">
        <is>
          <t>S028</t>
        </is>
      </c>
      <c r="D3530" t="inlineStr">
        <is>
          <t>Store_028</t>
        </is>
      </c>
      <c r="E3530" t="inlineStr">
        <is>
          <t>North</t>
        </is>
      </c>
      <c r="F3530" t="inlineStr">
        <is>
          <t>P0075</t>
        </is>
      </c>
      <c r="G3530" t="inlineStr">
        <is>
          <t>Prod_0075</t>
        </is>
      </c>
      <c r="H3530" t="inlineStr">
        <is>
          <t>Beverages</t>
        </is>
      </c>
      <c r="I3530" t="n">
        <v>5</v>
      </c>
      <c r="J3530" t="n">
        <v>924.8099999999999</v>
      </c>
      <c r="K3530" t="n">
        <v>0</v>
      </c>
      <c r="L3530">
        <f>I3530*J3530*(1-K3530)</f>
        <v/>
      </c>
      <c r="M3530">
        <f>VLOOKUP(F3530,Products!A:D,4,FALSE)*I3530</f>
        <v/>
      </c>
      <c r="N3530">
        <f>L3530-M3530</f>
        <v/>
      </c>
    </row>
    <row r="3531">
      <c r="A3531" t="inlineStr">
        <is>
          <t>T1003529</t>
        </is>
      </c>
      <c r="B3531" t="inlineStr">
        <is>
          <t>2024-09-21</t>
        </is>
      </c>
      <c r="C3531" t="inlineStr">
        <is>
          <t>S014</t>
        </is>
      </c>
      <c r="D3531" t="inlineStr">
        <is>
          <t>Store_014</t>
        </is>
      </c>
      <c r="E3531" t="inlineStr">
        <is>
          <t>West</t>
        </is>
      </c>
      <c r="F3531" t="inlineStr">
        <is>
          <t>P0002</t>
        </is>
      </c>
      <c r="G3531" t="inlineStr">
        <is>
          <t>Prod_0002</t>
        </is>
      </c>
      <c r="H3531" t="inlineStr">
        <is>
          <t>Food</t>
        </is>
      </c>
      <c r="I3531" t="n">
        <v>4</v>
      </c>
      <c r="J3531" t="n">
        <v>192.46</v>
      </c>
      <c r="K3531" t="n">
        <v>0.1</v>
      </c>
      <c r="L3531">
        <f>I3531*J3531*(1-K3531)</f>
        <v/>
      </c>
      <c r="M3531">
        <f>VLOOKUP(F3531,Products!A:D,4,FALSE)*I3531</f>
        <v/>
      </c>
      <c r="N3531">
        <f>L3531-M3531</f>
        <v/>
      </c>
    </row>
    <row r="3532">
      <c r="A3532" t="inlineStr">
        <is>
          <t>T1003530</t>
        </is>
      </c>
      <c r="B3532" t="inlineStr">
        <is>
          <t>2025-01-23</t>
        </is>
      </c>
      <c r="C3532" t="inlineStr">
        <is>
          <t>S034</t>
        </is>
      </c>
      <c r="D3532" t="inlineStr">
        <is>
          <t>Store_034</t>
        </is>
      </c>
      <c r="E3532" t="inlineStr">
        <is>
          <t>Central</t>
        </is>
      </c>
      <c r="F3532" t="inlineStr">
        <is>
          <t>P0118</t>
        </is>
      </c>
      <c r="G3532" t="inlineStr">
        <is>
          <t>Prod_0118</t>
        </is>
      </c>
      <c r="H3532" t="inlineStr">
        <is>
          <t>Toys</t>
        </is>
      </c>
      <c r="I3532" t="n">
        <v>9</v>
      </c>
      <c r="J3532" t="n">
        <v>681.28</v>
      </c>
      <c r="K3532" t="n">
        <v>0.05</v>
      </c>
      <c r="L3532">
        <f>I3532*J3532*(1-K3532)</f>
        <v/>
      </c>
      <c r="M3532">
        <f>VLOOKUP(F3532,Products!A:D,4,FALSE)*I3532</f>
        <v/>
      </c>
      <c r="N3532">
        <f>L3532-M3532</f>
        <v/>
      </c>
    </row>
    <row r="3533">
      <c r="A3533" t="inlineStr">
        <is>
          <t>T1003531</t>
        </is>
      </c>
      <c r="B3533" t="inlineStr">
        <is>
          <t>2025-08-03</t>
        </is>
      </c>
      <c r="C3533" t="inlineStr">
        <is>
          <t>S022</t>
        </is>
      </c>
      <c r="D3533" t="inlineStr">
        <is>
          <t>Store_022</t>
        </is>
      </c>
      <c r="E3533" t="inlineStr">
        <is>
          <t>East</t>
        </is>
      </c>
      <c r="F3533" t="inlineStr">
        <is>
          <t>P0053</t>
        </is>
      </c>
      <c r="G3533" t="inlineStr">
        <is>
          <t>Prod_0053</t>
        </is>
      </c>
      <c r="H3533" t="inlineStr">
        <is>
          <t>Food</t>
        </is>
      </c>
      <c r="I3533" t="n">
        <v>2</v>
      </c>
      <c r="J3533" t="n">
        <v>325.59</v>
      </c>
      <c r="K3533" t="n">
        <v>0.1</v>
      </c>
      <c r="L3533">
        <f>I3533*J3533*(1-K3533)</f>
        <v/>
      </c>
      <c r="M3533">
        <f>VLOOKUP(F3533,Products!A:D,4,FALSE)*I3533</f>
        <v/>
      </c>
      <c r="N3533">
        <f>L3533-M3533</f>
        <v/>
      </c>
    </row>
    <row r="3534">
      <c r="A3534" t="inlineStr">
        <is>
          <t>T1003532</t>
        </is>
      </c>
      <c r="B3534" t="inlineStr">
        <is>
          <t>2023-06-17</t>
        </is>
      </c>
      <c r="C3534" t="inlineStr">
        <is>
          <t>S039</t>
        </is>
      </c>
      <c r="D3534" t="inlineStr">
        <is>
          <t>Store_039</t>
        </is>
      </c>
      <c r="E3534" t="inlineStr">
        <is>
          <t>North</t>
        </is>
      </c>
      <c r="F3534" t="inlineStr">
        <is>
          <t>P0125</t>
        </is>
      </c>
      <c r="G3534" t="inlineStr">
        <is>
          <t>Prod_0125</t>
        </is>
      </c>
      <c r="H3534" t="inlineStr">
        <is>
          <t>Toys</t>
        </is>
      </c>
      <c r="I3534" t="n">
        <v>1</v>
      </c>
      <c r="J3534" t="n">
        <v>264.51</v>
      </c>
      <c r="K3534" t="n">
        <v>0.1</v>
      </c>
      <c r="L3534">
        <f>I3534*J3534*(1-K3534)</f>
        <v/>
      </c>
      <c r="M3534">
        <f>VLOOKUP(F3534,Products!A:D,4,FALSE)*I3534</f>
        <v/>
      </c>
      <c r="N3534">
        <f>L3534-M3534</f>
        <v/>
      </c>
    </row>
    <row r="3535">
      <c r="A3535" t="inlineStr">
        <is>
          <t>T1003533</t>
        </is>
      </c>
      <c r="B3535" t="inlineStr">
        <is>
          <t>2024-01-27</t>
        </is>
      </c>
      <c r="C3535" t="inlineStr">
        <is>
          <t>S011</t>
        </is>
      </c>
      <c r="D3535" t="inlineStr">
        <is>
          <t>Store_011</t>
        </is>
      </c>
      <c r="E3535" t="inlineStr">
        <is>
          <t>South</t>
        </is>
      </c>
      <c r="F3535" t="inlineStr">
        <is>
          <t>P0146</t>
        </is>
      </c>
      <c r="G3535" t="inlineStr">
        <is>
          <t>Prod_0146</t>
        </is>
      </c>
      <c r="H3535" t="inlineStr">
        <is>
          <t>Food</t>
        </is>
      </c>
      <c r="I3535" t="n">
        <v>8</v>
      </c>
      <c r="J3535" t="n">
        <v>371.53</v>
      </c>
      <c r="K3535" t="n">
        <v>0.2</v>
      </c>
      <c r="L3535">
        <f>I3535*J3535*(1-K3535)</f>
        <v/>
      </c>
      <c r="M3535">
        <f>VLOOKUP(F3535,Products!A:D,4,FALSE)*I3535</f>
        <v/>
      </c>
      <c r="N3535">
        <f>L3535-M3535</f>
        <v/>
      </c>
    </row>
    <row r="3536">
      <c r="A3536" t="inlineStr">
        <is>
          <t>T1003534</t>
        </is>
      </c>
      <c r="B3536" t="inlineStr">
        <is>
          <t>2024-02-12</t>
        </is>
      </c>
      <c r="C3536" t="inlineStr">
        <is>
          <t>S032</t>
        </is>
      </c>
      <c r="D3536" t="inlineStr">
        <is>
          <t>Store_032</t>
        </is>
      </c>
      <c r="E3536" t="inlineStr">
        <is>
          <t>Central</t>
        </is>
      </c>
      <c r="F3536" t="inlineStr">
        <is>
          <t>P0131</t>
        </is>
      </c>
      <c r="G3536" t="inlineStr">
        <is>
          <t>Prod_0131</t>
        </is>
      </c>
      <c r="H3536" t="inlineStr">
        <is>
          <t>Beverages</t>
        </is>
      </c>
      <c r="I3536" t="n">
        <v>9</v>
      </c>
      <c r="J3536" t="n">
        <v>319.75</v>
      </c>
      <c r="K3536" t="n">
        <v>0</v>
      </c>
      <c r="L3536">
        <f>I3536*J3536*(1-K3536)</f>
        <v/>
      </c>
      <c r="M3536">
        <f>VLOOKUP(F3536,Products!A:D,4,FALSE)*I3536</f>
        <v/>
      </c>
      <c r="N3536">
        <f>L3536-M3536</f>
        <v/>
      </c>
    </row>
    <row r="3537">
      <c r="A3537" t="inlineStr">
        <is>
          <t>T1003535</t>
        </is>
      </c>
      <c r="B3537" t="inlineStr">
        <is>
          <t>2024-01-28</t>
        </is>
      </c>
      <c r="C3537" t="inlineStr">
        <is>
          <t>S040</t>
        </is>
      </c>
      <c r="D3537" t="inlineStr">
        <is>
          <t>Store_040</t>
        </is>
      </c>
      <c r="E3537" t="inlineStr">
        <is>
          <t>Central</t>
        </is>
      </c>
      <c r="F3537" t="inlineStr">
        <is>
          <t>P0028</t>
        </is>
      </c>
      <c r="G3537" t="inlineStr">
        <is>
          <t>Prod_0028</t>
        </is>
      </c>
      <c r="H3537" t="inlineStr">
        <is>
          <t>Food</t>
        </is>
      </c>
      <c r="I3537" t="n">
        <v>7</v>
      </c>
      <c r="J3537" t="n">
        <v>589.8</v>
      </c>
      <c r="K3537" t="n">
        <v>0</v>
      </c>
      <c r="L3537">
        <f>I3537*J3537*(1-K3537)</f>
        <v/>
      </c>
      <c r="M3537">
        <f>VLOOKUP(F3537,Products!A:D,4,FALSE)*I3537</f>
        <v/>
      </c>
      <c r="N3537">
        <f>L3537-M3537</f>
        <v/>
      </c>
    </row>
    <row r="3538">
      <c r="A3538" t="inlineStr">
        <is>
          <t>T1003536</t>
        </is>
      </c>
      <c r="B3538" t="inlineStr">
        <is>
          <t>2024-07-11</t>
        </is>
      </c>
      <c r="C3538" t="inlineStr">
        <is>
          <t>S046</t>
        </is>
      </c>
      <c r="D3538" t="inlineStr">
        <is>
          <t>Store_046</t>
        </is>
      </c>
      <c r="E3538" t="inlineStr">
        <is>
          <t>South</t>
        </is>
      </c>
      <c r="F3538" t="inlineStr">
        <is>
          <t>P0134</t>
        </is>
      </c>
      <c r="G3538" t="inlineStr">
        <is>
          <t>Prod_0134</t>
        </is>
      </c>
      <c r="H3538" t="inlineStr">
        <is>
          <t>Food</t>
        </is>
      </c>
      <c r="I3538" t="n">
        <v>1</v>
      </c>
      <c r="J3538" t="n">
        <v>524.72</v>
      </c>
      <c r="K3538" t="n">
        <v>0</v>
      </c>
      <c r="L3538">
        <f>I3538*J3538*(1-K3538)</f>
        <v/>
      </c>
      <c r="M3538">
        <f>VLOOKUP(F3538,Products!A:D,4,FALSE)*I3538</f>
        <v/>
      </c>
      <c r="N3538">
        <f>L3538-M3538</f>
        <v/>
      </c>
    </row>
    <row r="3539">
      <c r="A3539" t="inlineStr">
        <is>
          <t>T1003537</t>
        </is>
      </c>
      <c r="B3539" t="inlineStr">
        <is>
          <t>2024-07-10</t>
        </is>
      </c>
      <c r="C3539" t="inlineStr">
        <is>
          <t>S036</t>
        </is>
      </c>
      <c r="D3539" t="inlineStr">
        <is>
          <t>Store_036</t>
        </is>
      </c>
      <c r="E3539" t="inlineStr">
        <is>
          <t>Central</t>
        </is>
      </c>
      <c r="F3539" t="inlineStr">
        <is>
          <t>P0138</t>
        </is>
      </c>
      <c r="G3539" t="inlineStr">
        <is>
          <t>Prod_0138</t>
        </is>
      </c>
      <c r="H3539" t="inlineStr">
        <is>
          <t>Household</t>
        </is>
      </c>
      <c r="I3539" t="n">
        <v>4</v>
      </c>
      <c r="J3539" t="n">
        <v>330.31</v>
      </c>
      <c r="K3539" t="n">
        <v>0</v>
      </c>
      <c r="L3539">
        <f>I3539*J3539*(1-K3539)</f>
        <v/>
      </c>
      <c r="M3539">
        <f>VLOOKUP(F3539,Products!A:D,4,FALSE)*I3539</f>
        <v/>
      </c>
      <c r="N3539">
        <f>L3539-M3539</f>
        <v/>
      </c>
    </row>
    <row r="3540">
      <c r="A3540" t="inlineStr">
        <is>
          <t>T1003538</t>
        </is>
      </c>
      <c r="B3540" t="inlineStr">
        <is>
          <t>2025-08-21</t>
        </is>
      </c>
      <c r="C3540" t="inlineStr">
        <is>
          <t>S042</t>
        </is>
      </c>
      <c r="D3540" t="inlineStr">
        <is>
          <t>Store_042</t>
        </is>
      </c>
      <c r="E3540" t="inlineStr">
        <is>
          <t>Central</t>
        </is>
      </c>
      <c r="F3540" t="inlineStr">
        <is>
          <t>P0100</t>
        </is>
      </c>
      <c r="G3540" t="inlineStr">
        <is>
          <t>Prod_0100</t>
        </is>
      </c>
      <c r="H3540" t="inlineStr">
        <is>
          <t>Household</t>
        </is>
      </c>
      <c r="I3540" t="n">
        <v>8</v>
      </c>
      <c r="J3540" t="n">
        <v>461.52</v>
      </c>
      <c r="K3540" t="n">
        <v>0.05</v>
      </c>
      <c r="L3540">
        <f>I3540*J3540*(1-K3540)</f>
        <v/>
      </c>
      <c r="M3540">
        <f>VLOOKUP(F3540,Products!A:D,4,FALSE)*I3540</f>
        <v/>
      </c>
      <c r="N3540">
        <f>L3540-M3540</f>
        <v/>
      </c>
    </row>
    <row r="3541">
      <c r="A3541" t="inlineStr">
        <is>
          <t>T1003539</t>
        </is>
      </c>
      <c r="B3541" t="inlineStr">
        <is>
          <t>2023-07-11</t>
        </is>
      </c>
      <c r="C3541" t="inlineStr">
        <is>
          <t>S047</t>
        </is>
      </c>
      <c r="D3541" t="inlineStr">
        <is>
          <t>Store_047</t>
        </is>
      </c>
      <c r="E3541" t="inlineStr">
        <is>
          <t>North</t>
        </is>
      </c>
      <c r="F3541" t="inlineStr">
        <is>
          <t>P0185</t>
        </is>
      </c>
      <c r="G3541" t="inlineStr">
        <is>
          <t>Prod_0185</t>
        </is>
      </c>
      <c r="H3541" t="inlineStr">
        <is>
          <t>Food</t>
        </is>
      </c>
      <c r="I3541" t="n">
        <v>2</v>
      </c>
      <c r="J3541" t="n">
        <v>416.43</v>
      </c>
      <c r="K3541" t="n">
        <v>0</v>
      </c>
      <c r="L3541">
        <f>I3541*J3541*(1-K3541)</f>
        <v/>
      </c>
      <c r="M3541">
        <f>VLOOKUP(F3541,Products!A:D,4,FALSE)*I3541</f>
        <v/>
      </c>
      <c r="N3541">
        <f>L3541-M3541</f>
        <v/>
      </c>
    </row>
    <row r="3542">
      <c r="A3542" t="inlineStr">
        <is>
          <t>T1003540</t>
        </is>
      </c>
      <c r="B3542" t="inlineStr">
        <is>
          <t>2025-07-29</t>
        </is>
      </c>
      <c r="C3542" t="inlineStr">
        <is>
          <t>S035</t>
        </is>
      </c>
      <c r="D3542" t="inlineStr">
        <is>
          <t>Store_035</t>
        </is>
      </c>
      <c r="E3542" t="inlineStr">
        <is>
          <t>Central</t>
        </is>
      </c>
      <c r="F3542" t="inlineStr">
        <is>
          <t>P0184</t>
        </is>
      </c>
      <c r="G3542" t="inlineStr">
        <is>
          <t>Prod_0184</t>
        </is>
      </c>
      <c r="H3542" t="inlineStr">
        <is>
          <t>Beverages</t>
        </is>
      </c>
      <c r="I3542" t="n">
        <v>7</v>
      </c>
      <c r="J3542" t="n">
        <v>483.77</v>
      </c>
      <c r="K3542" t="n">
        <v>0.05</v>
      </c>
      <c r="L3542">
        <f>I3542*J3542*(1-K3542)</f>
        <v/>
      </c>
      <c r="M3542">
        <f>VLOOKUP(F3542,Products!A:D,4,FALSE)*I3542</f>
        <v/>
      </c>
      <c r="N3542">
        <f>L3542-M3542</f>
        <v/>
      </c>
    </row>
    <row r="3543">
      <c r="A3543" t="inlineStr">
        <is>
          <t>T1003541</t>
        </is>
      </c>
      <c r="B3543" t="inlineStr">
        <is>
          <t>2023-09-14</t>
        </is>
      </c>
      <c r="C3543" t="inlineStr">
        <is>
          <t>S047</t>
        </is>
      </c>
      <c r="D3543" t="inlineStr">
        <is>
          <t>Store_047</t>
        </is>
      </c>
      <c r="E3543" t="inlineStr">
        <is>
          <t>North</t>
        </is>
      </c>
      <c r="F3543" t="inlineStr">
        <is>
          <t>P0180</t>
        </is>
      </c>
      <c r="G3543" t="inlineStr">
        <is>
          <t>Prod_0180</t>
        </is>
      </c>
      <c r="H3543" t="inlineStr">
        <is>
          <t>Clothing</t>
        </is>
      </c>
      <c r="I3543" t="n">
        <v>3</v>
      </c>
      <c r="J3543" t="n">
        <v>500.48</v>
      </c>
      <c r="K3543" t="n">
        <v>0.1</v>
      </c>
      <c r="L3543">
        <f>I3543*J3543*(1-K3543)</f>
        <v/>
      </c>
      <c r="M3543">
        <f>VLOOKUP(F3543,Products!A:D,4,FALSE)*I3543</f>
        <v/>
      </c>
      <c r="N3543">
        <f>L3543-M3543</f>
        <v/>
      </c>
    </row>
    <row r="3544">
      <c r="A3544" t="inlineStr">
        <is>
          <t>T1003542</t>
        </is>
      </c>
      <c r="B3544" t="inlineStr">
        <is>
          <t>2025-03-08</t>
        </is>
      </c>
      <c r="C3544" t="inlineStr">
        <is>
          <t>S038</t>
        </is>
      </c>
      <c r="D3544" t="inlineStr">
        <is>
          <t>Store_038</t>
        </is>
      </c>
      <c r="E3544" t="inlineStr">
        <is>
          <t>East</t>
        </is>
      </c>
      <c r="F3544" t="inlineStr">
        <is>
          <t>P0032</t>
        </is>
      </c>
      <c r="G3544" t="inlineStr">
        <is>
          <t>Prod_0032</t>
        </is>
      </c>
      <c r="H3544" t="inlineStr">
        <is>
          <t>Beverages</t>
        </is>
      </c>
      <c r="I3544" t="n">
        <v>9</v>
      </c>
      <c r="J3544" t="n">
        <v>309.54</v>
      </c>
      <c r="K3544" t="n">
        <v>0</v>
      </c>
      <c r="L3544">
        <f>I3544*J3544*(1-K3544)</f>
        <v/>
      </c>
      <c r="M3544">
        <f>VLOOKUP(F3544,Products!A:D,4,FALSE)*I3544</f>
        <v/>
      </c>
      <c r="N3544">
        <f>L3544-M3544</f>
        <v/>
      </c>
    </row>
    <row r="3545">
      <c r="A3545" t="inlineStr">
        <is>
          <t>T1003543</t>
        </is>
      </c>
      <c r="B3545" t="inlineStr">
        <is>
          <t>2024-08-20</t>
        </is>
      </c>
      <c r="C3545" t="inlineStr">
        <is>
          <t>S039</t>
        </is>
      </c>
      <c r="D3545" t="inlineStr">
        <is>
          <t>Store_039</t>
        </is>
      </c>
      <c r="E3545" t="inlineStr">
        <is>
          <t>North</t>
        </is>
      </c>
      <c r="F3545" t="inlineStr">
        <is>
          <t>P0095</t>
        </is>
      </c>
      <c r="G3545" t="inlineStr">
        <is>
          <t>Prod_0095</t>
        </is>
      </c>
      <c r="H3545" t="inlineStr">
        <is>
          <t>Food</t>
        </is>
      </c>
      <c r="I3545" t="n">
        <v>7</v>
      </c>
      <c r="J3545" t="n">
        <v>179.02</v>
      </c>
      <c r="K3545" t="n">
        <v>0</v>
      </c>
      <c r="L3545">
        <f>I3545*J3545*(1-K3545)</f>
        <v/>
      </c>
      <c r="M3545">
        <f>VLOOKUP(F3545,Products!A:D,4,FALSE)*I3545</f>
        <v/>
      </c>
      <c r="N3545">
        <f>L3545-M3545</f>
        <v/>
      </c>
    </row>
    <row r="3546">
      <c r="A3546" t="inlineStr">
        <is>
          <t>T1003544</t>
        </is>
      </c>
      <c r="B3546" t="inlineStr">
        <is>
          <t>2024-05-28</t>
        </is>
      </c>
      <c r="C3546" t="inlineStr">
        <is>
          <t>S019</t>
        </is>
      </c>
      <c r="D3546" t="inlineStr">
        <is>
          <t>Store_019</t>
        </is>
      </c>
      <c r="E3546" t="inlineStr">
        <is>
          <t>East</t>
        </is>
      </c>
      <c r="F3546" t="inlineStr">
        <is>
          <t>P0019</t>
        </is>
      </c>
      <c r="G3546" t="inlineStr">
        <is>
          <t>Prod_0019</t>
        </is>
      </c>
      <c r="H3546" t="inlineStr">
        <is>
          <t>Toys</t>
        </is>
      </c>
      <c r="I3546" t="n">
        <v>9</v>
      </c>
      <c r="J3546" t="n">
        <v>484.72</v>
      </c>
      <c r="K3546" t="n">
        <v>0</v>
      </c>
      <c r="L3546">
        <f>I3546*J3546*(1-K3546)</f>
        <v/>
      </c>
      <c r="M3546">
        <f>VLOOKUP(F3546,Products!A:D,4,FALSE)*I3546</f>
        <v/>
      </c>
      <c r="N3546">
        <f>L3546-M3546</f>
        <v/>
      </c>
    </row>
    <row r="3547">
      <c r="A3547" t="inlineStr">
        <is>
          <t>T1003545</t>
        </is>
      </c>
      <c r="B3547" t="inlineStr">
        <is>
          <t>2024-03-12</t>
        </is>
      </c>
      <c r="C3547" t="inlineStr">
        <is>
          <t>S043</t>
        </is>
      </c>
      <c r="D3547" t="inlineStr">
        <is>
          <t>Store_043</t>
        </is>
      </c>
      <c r="E3547" t="inlineStr">
        <is>
          <t>East</t>
        </is>
      </c>
      <c r="F3547" t="inlineStr">
        <is>
          <t>P0087</t>
        </is>
      </c>
      <c r="G3547" t="inlineStr">
        <is>
          <t>Prod_0087</t>
        </is>
      </c>
      <c r="H3547" t="inlineStr">
        <is>
          <t>Clothing</t>
        </is>
      </c>
      <c r="I3547" t="n">
        <v>6</v>
      </c>
      <c r="J3547" t="n">
        <v>386.16</v>
      </c>
      <c r="K3547" t="n">
        <v>0.2</v>
      </c>
      <c r="L3547">
        <f>I3547*J3547*(1-K3547)</f>
        <v/>
      </c>
      <c r="M3547">
        <f>VLOOKUP(F3547,Products!A:D,4,FALSE)*I3547</f>
        <v/>
      </c>
      <c r="N3547">
        <f>L3547-M3547</f>
        <v/>
      </c>
    </row>
    <row r="3548">
      <c r="A3548" t="inlineStr">
        <is>
          <t>T1003546</t>
        </is>
      </c>
      <c r="B3548" t="inlineStr">
        <is>
          <t>2024-09-18</t>
        </is>
      </c>
      <c r="C3548" t="inlineStr">
        <is>
          <t>S020</t>
        </is>
      </c>
      <c r="D3548" t="inlineStr">
        <is>
          <t>Store_020</t>
        </is>
      </c>
      <c r="E3548" t="inlineStr">
        <is>
          <t>West</t>
        </is>
      </c>
      <c r="F3548" t="inlineStr">
        <is>
          <t>P0143</t>
        </is>
      </c>
      <c r="G3548" t="inlineStr">
        <is>
          <t>Prod_0143</t>
        </is>
      </c>
      <c r="H3548" t="inlineStr">
        <is>
          <t>Electronics</t>
        </is>
      </c>
      <c r="I3548" t="n">
        <v>4</v>
      </c>
      <c r="J3548" t="n">
        <v>353.57</v>
      </c>
      <c r="K3548" t="n">
        <v>0.1</v>
      </c>
      <c r="L3548">
        <f>I3548*J3548*(1-K3548)</f>
        <v/>
      </c>
      <c r="M3548">
        <f>VLOOKUP(F3548,Products!A:D,4,FALSE)*I3548</f>
        <v/>
      </c>
      <c r="N3548">
        <f>L3548-M3548</f>
        <v/>
      </c>
    </row>
    <row r="3549">
      <c r="A3549" t="inlineStr">
        <is>
          <t>T1003547</t>
        </is>
      </c>
      <c r="B3549" t="inlineStr">
        <is>
          <t>2025-01-31</t>
        </is>
      </c>
      <c r="C3549" t="inlineStr">
        <is>
          <t>S038</t>
        </is>
      </c>
      <c r="D3549" t="inlineStr">
        <is>
          <t>Store_038</t>
        </is>
      </c>
      <c r="E3549" t="inlineStr">
        <is>
          <t>East</t>
        </is>
      </c>
      <c r="F3549" t="inlineStr">
        <is>
          <t>P0189</t>
        </is>
      </c>
      <c r="G3549" t="inlineStr">
        <is>
          <t>Prod_0189</t>
        </is>
      </c>
      <c r="H3549" t="inlineStr">
        <is>
          <t>Food</t>
        </is>
      </c>
      <c r="I3549" t="n">
        <v>8</v>
      </c>
      <c r="J3549" t="n">
        <v>968.03</v>
      </c>
      <c r="K3549" t="n">
        <v>0.05</v>
      </c>
      <c r="L3549">
        <f>I3549*J3549*(1-K3549)</f>
        <v/>
      </c>
      <c r="M3549">
        <f>VLOOKUP(F3549,Products!A:D,4,FALSE)*I3549</f>
        <v/>
      </c>
      <c r="N3549">
        <f>L3549-M3549</f>
        <v/>
      </c>
    </row>
    <row r="3550">
      <c r="A3550" t="inlineStr">
        <is>
          <t>T1003548</t>
        </is>
      </c>
      <c r="B3550" t="inlineStr">
        <is>
          <t>2025-09-20</t>
        </is>
      </c>
      <c r="C3550" t="inlineStr">
        <is>
          <t>S037</t>
        </is>
      </c>
      <c r="D3550" t="inlineStr">
        <is>
          <t>Store_037</t>
        </is>
      </c>
      <c r="E3550" t="inlineStr">
        <is>
          <t>East</t>
        </is>
      </c>
      <c r="F3550" t="inlineStr">
        <is>
          <t>P0144</t>
        </is>
      </c>
      <c r="G3550" t="inlineStr">
        <is>
          <t>Prod_0144</t>
        </is>
      </c>
      <c r="H3550" t="inlineStr">
        <is>
          <t>Stationery</t>
        </is>
      </c>
      <c r="I3550" t="n">
        <v>7</v>
      </c>
      <c r="J3550" t="n">
        <v>261.15</v>
      </c>
      <c r="K3550" t="n">
        <v>0</v>
      </c>
      <c r="L3550">
        <f>I3550*J3550*(1-K3550)</f>
        <v/>
      </c>
      <c r="M3550">
        <f>VLOOKUP(F3550,Products!A:D,4,FALSE)*I3550</f>
        <v/>
      </c>
      <c r="N3550">
        <f>L3550-M3550</f>
        <v/>
      </c>
    </row>
    <row r="3551">
      <c r="A3551" t="inlineStr">
        <is>
          <t>T1003549</t>
        </is>
      </c>
      <c r="B3551" t="inlineStr">
        <is>
          <t>2025-08-10</t>
        </is>
      </c>
      <c r="C3551" t="inlineStr">
        <is>
          <t>S014</t>
        </is>
      </c>
      <c r="D3551" t="inlineStr">
        <is>
          <t>Store_014</t>
        </is>
      </c>
      <c r="E3551" t="inlineStr">
        <is>
          <t>West</t>
        </is>
      </c>
      <c r="F3551" t="inlineStr">
        <is>
          <t>P0042</t>
        </is>
      </c>
      <c r="G3551" t="inlineStr">
        <is>
          <t>Prod_0042</t>
        </is>
      </c>
      <c r="H3551" t="inlineStr">
        <is>
          <t>Electronics</t>
        </is>
      </c>
      <c r="I3551" t="n">
        <v>7</v>
      </c>
      <c r="J3551" t="n">
        <v>901.4</v>
      </c>
      <c r="K3551" t="n">
        <v>0</v>
      </c>
      <c r="L3551">
        <f>I3551*J3551*(1-K3551)</f>
        <v/>
      </c>
      <c r="M3551">
        <f>VLOOKUP(F3551,Products!A:D,4,FALSE)*I3551</f>
        <v/>
      </c>
      <c r="N3551">
        <f>L3551-M3551</f>
        <v/>
      </c>
    </row>
    <row r="3552">
      <c r="A3552" t="inlineStr">
        <is>
          <t>T1003550</t>
        </is>
      </c>
      <c r="B3552" t="inlineStr">
        <is>
          <t>2023-04-29</t>
        </is>
      </c>
      <c r="C3552" t="inlineStr">
        <is>
          <t>S023</t>
        </is>
      </c>
      <c r="D3552" t="inlineStr">
        <is>
          <t>Store_023</t>
        </is>
      </c>
      <c r="E3552" t="inlineStr">
        <is>
          <t>South</t>
        </is>
      </c>
      <c r="F3552" t="inlineStr">
        <is>
          <t>P0173</t>
        </is>
      </c>
      <c r="G3552" t="inlineStr">
        <is>
          <t>Prod_0173</t>
        </is>
      </c>
      <c r="H3552" t="inlineStr">
        <is>
          <t>Toys</t>
        </is>
      </c>
      <c r="I3552" t="n">
        <v>8</v>
      </c>
      <c r="J3552" t="n">
        <v>905.45</v>
      </c>
      <c r="K3552" t="n">
        <v>0.1</v>
      </c>
      <c r="L3552">
        <f>I3552*J3552*(1-K3552)</f>
        <v/>
      </c>
      <c r="M3552">
        <f>VLOOKUP(F3552,Products!A:D,4,FALSE)*I3552</f>
        <v/>
      </c>
      <c r="N3552">
        <f>L3552-M3552</f>
        <v/>
      </c>
    </row>
    <row r="3553">
      <c r="A3553" t="inlineStr">
        <is>
          <t>T1003551</t>
        </is>
      </c>
      <c r="B3553" t="inlineStr">
        <is>
          <t>2023-06-24</t>
        </is>
      </c>
      <c r="C3553" t="inlineStr">
        <is>
          <t>S006</t>
        </is>
      </c>
      <c r="D3553" t="inlineStr">
        <is>
          <t>Store_006</t>
        </is>
      </c>
      <c r="E3553" t="inlineStr">
        <is>
          <t>East</t>
        </is>
      </c>
      <c r="F3553" t="inlineStr">
        <is>
          <t>P0034</t>
        </is>
      </c>
      <c r="G3553" t="inlineStr">
        <is>
          <t>Prod_0034</t>
        </is>
      </c>
      <c r="H3553" t="inlineStr">
        <is>
          <t>Toys</t>
        </is>
      </c>
      <c r="I3553" t="n">
        <v>6</v>
      </c>
      <c r="J3553" t="n">
        <v>442.85</v>
      </c>
      <c r="K3553" t="n">
        <v>0.1</v>
      </c>
      <c r="L3553">
        <f>I3553*J3553*(1-K3553)</f>
        <v/>
      </c>
      <c r="M3553">
        <f>VLOOKUP(F3553,Products!A:D,4,FALSE)*I3553</f>
        <v/>
      </c>
      <c r="N3553">
        <f>L3553-M3553</f>
        <v/>
      </c>
    </row>
    <row r="3554">
      <c r="A3554" t="inlineStr">
        <is>
          <t>T1003552</t>
        </is>
      </c>
      <c r="B3554" t="inlineStr">
        <is>
          <t>2025-05-19</t>
        </is>
      </c>
      <c r="C3554" t="inlineStr">
        <is>
          <t>S004</t>
        </is>
      </c>
      <c r="D3554" t="inlineStr">
        <is>
          <t>Store_004</t>
        </is>
      </c>
      <c r="E3554" t="inlineStr">
        <is>
          <t>Central</t>
        </is>
      </c>
      <c r="F3554" t="inlineStr">
        <is>
          <t>P0116</t>
        </is>
      </c>
      <c r="G3554" t="inlineStr">
        <is>
          <t>Prod_0116</t>
        </is>
      </c>
      <c r="H3554" t="inlineStr">
        <is>
          <t>Clothing</t>
        </is>
      </c>
      <c r="I3554" t="n">
        <v>9</v>
      </c>
      <c r="J3554" t="n">
        <v>1008.31</v>
      </c>
      <c r="K3554" t="n">
        <v>0.05</v>
      </c>
      <c r="L3554">
        <f>I3554*J3554*(1-K3554)</f>
        <v/>
      </c>
      <c r="M3554">
        <f>VLOOKUP(F3554,Products!A:D,4,FALSE)*I3554</f>
        <v/>
      </c>
      <c r="N3554">
        <f>L3554-M3554</f>
        <v/>
      </c>
    </row>
    <row r="3555">
      <c r="A3555" t="inlineStr">
        <is>
          <t>T1003553</t>
        </is>
      </c>
      <c r="B3555" t="inlineStr">
        <is>
          <t>2025-07-10</t>
        </is>
      </c>
      <c r="C3555" t="inlineStr">
        <is>
          <t>S036</t>
        </is>
      </c>
      <c r="D3555" t="inlineStr">
        <is>
          <t>Store_036</t>
        </is>
      </c>
      <c r="E3555" t="inlineStr">
        <is>
          <t>Central</t>
        </is>
      </c>
      <c r="F3555" t="inlineStr">
        <is>
          <t>P0106</t>
        </is>
      </c>
      <c r="G3555" t="inlineStr">
        <is>
          <t>Prod_0106</t>
        </is>
      </c>
      <c r="H3555" t="inlineStr">
        <is>
          <t>Electronics</t>
        </is>
      </c>
      <c r="I3555" t="n">
        <v>2</v>
      </c>
      <c r="J3555" t="n">
        <v>858.9</v>
      </c>
      <c r="K3555" t="n">
        <v>0</v>
      </c>
      <c r="L3555">
        <f>I3555*J3555*(1-K3555)</f>
        <v/>
      </c>
      <c r="M3555">
        <f>VLOOKUP(F3555,Products!A:D,4,FALSE)*I3555</f>
        <v/>
      </c>
      <c r="N3555">
        <f>L3555-M3555</f>
        <v/>
      </c>
    </row>
    <row r="3556">
      <c r="A3556" t="inlineStr">
        <is>
          <t>T1003554</t>
        </is>
      </c>
      <c r="B3556" t="inlineStr">
        <is>
          <t>2024-08-10</t>
        </is>
      </c>
      <c r="C3556" t="inlineStr">
        <is>
          <t>S008</t>
        </is>
      </c>
      <c r="D3556" t="inlineStr">
        <is>
          <t>Store_008</t>
        </is>
      </c>
      <c r="E3556" t="inlineStr">
        <is>
          <t>East</t>
        </is>
      </c>
      <c r="F3556" t="inlineStr">
        <is>
          <t>P0093</t>
        </is>
      </c>
      <c r="G3556" t="inlineStr">
        <is>
          <t>Prod_0093</t>
        </is>
      </c>
      <c r="H3556" t="inlineStr">
        <is>
          <t>Electronics</t>
        </is>
      </c>
      <c r="I3556" t="n">
        <v>1</v>
      </c>
      <c r="J3556" t="n">
        <v>168.4</v>
      </c>
      <c r="K3556" t="n">
        <v>0</v>
      </c>
      <c r="L3556">
        <f>I3556*J3556*(1-K3556)</f>
        <v/>
      </c>
      <c r="M3556">
        <f>VLOOKUP(F3556,Products!A:D,4,FALSE)*I3556</f>
        <v/>
      </c>
      <c r="N3556">
        <f>L3556-M3556</f>
        <v/>
      </c>
    </row>
    <row r="3557">
      <c r="A3557" t="inlineStr">
        <is>
          <t>T1003555</t>
        </is>
      </c>
      <c r="B3557" t="inlineStr">
        <is>
          <t>2024-09-11</t>
        </is>
      </c>
      <c r="C3557" t="inlineStr">
        <is>
          <t>S009</t>
        </is>
      </c>
      <c r="D3557" t="inlineStr">
        <is>
          <t>Store_009</t>
        </is>
      </c>
      <c r="E3557" t="inlineStr">
        <is>
          <t>Central</t>
        </is>
      </c>
      <c r="F3557" t="inlineStr">
        <is>
          <t>P0057</t>
        </is>
      </c>
      <c r="G3557" t="inlineStr">
        <is>
          <t>Prod_0057</t>
        </is>
      </c>
      <c r="H3557" t="inlineStr">
        <is>
          <t>Beverages</t>
        </is>
      </c>
      <c r="I3557" t="n">
        <v>1</v>
      </c>
      <c r="J3557" t="n">
        <v>67.43000000000001</v>
      </c>
      <c r="K3557" t="n">
        <v>0</v>
      </c>
      <c r="L3557">
        <f>I3557*J3557*(1-K3557)</f>
        <v/>
      </c>
      <c r="M3557">
        <f>VLOOKUP(F3557,Products!A:D,4,FALSE)*I3557</f>
        <v/>
      </c>
      <c r="N3557">
        <f>L3557-M3557</f>
        <v/>
      </c>
    </row>
    <row r="3558">
      <c r="A3558" t="inlineStr">
        <is>
          <t>T1003556</t>
        </is>
      </c>
      <c r="B3558" t="inlineStr">
        <is>
          <t>2024-07-18</t>
        </is>
      </c>
      <c r="C3558" t="inlineStr">
        <is>
          <t>S027</t>
        </is>
      </c>
      <c r="D3558" t="inlineStr">
        <is>
          <t>Store_027</t>
        </is>
      </c>
      <c r="E3558" t="inlineStr">
        <is>
          <t>South</t>
        </is>
      </c>
      <c r="F3558" t="inlineStr">
        <is>
          <t>P0139</t>
        </is>
      </c>
      <c r="G3558" t="inlineStr">
        <is>
          <t>Prod_0139</t>
        </is>
      </c>
      <c r="H3558" t="inlineStr">
        <is>
          <t>Clothing</t>
        </is>
      </c>
      <c r="I3558" t="n">
        <v>6</v>
      </c>
      <c r="J3558" t="n">
        <v>603.4</v>
      </c>
      <c r="K3558" t="n">
        <v>0.15</v>
      </c>
      <c r="L3558">
        <f>I3558*J3558*(1-K3558)</f>
        <v/>
      </c>
      <c r="M3558">
        <f>VLOOKUP(F3558,Products!A:D,4,FALSE)*I3558</f>
        <v/>
      </c>
      <c r="N3558">
        <f>L3558-M3558</f>
        <v/>
      </c>
    </row>
    <row r="3559">
      <c r="A3559" t="inlineStr">
        <is>
          <t>T1003557</t>
        </is>
      </c>
      <c r="B3559" t="inlineStr">
        <is>
          <t>2024-08-23</t>
        </is>
      </c>
      <c r="C3559" t="inlineStr">
        <is>
          <t>S015</t>
        </is>
      </c>
      <c r="D3559" t="inlineStr">
        <is>
          <t>Store_015</t>
        </is>
      </c>
      <c r="E3559" t="inlineStr">
        <is>
          <t>North</t>
        </is>
      </c>
      <c r="F3559" t="inlineStr">
        <is>
          <t>P0169</t>
        </is>
      </c>
      <c r="G3559" t="inlineStr">
        <is>
          <t>Prod_0169</t>
        </is>
      </c>
      <c r="H3559" t="inlineStr">
        <is>
          <t>Beverages</t>
        </is>
      </c>
      <c r="I3559" t="n">
        <v>3</v>
      </c>
      <c r="J3559" t="n">
        <v>556.9400000000001</v>
      </c>
      <c r="K3559" t="n">
        <v>0</v>
      </c>
      <c r="L3559">
        <f>I3559*J3559*(1-K3559)</f>
        <v/>
      </c>
      <c r="M3559">
        <f>VLOOKUP(F3559,Products!A:D,4,FALSE)*I3559</f>
        <v/>
      </c>
      <c r="N3559">
        <f>L3559-M3559</f>
        <v/>
      </c>
    </row>
    <row r="3560">
      <c r="A3560" t="inlineStr">
        <is>
          <t>T1003558</t>
        </is>
      </c>
      <c r="B3560" t="inlineStr">
        <is>
          <t>2025-07-28</t>
        </is>
      </c>
      <c r="C3560" t="inlineStr">
        <is>
          <t>S007</t>
        </is>
      </c>
      <c r="D3560" t="inlineStr">
        <is>
          <t>Store_007</t>
        </is>
      </c>
      <c r="E3560" t="inlineStr">
        <is>
          <t>East</t>
        </is>
      </c>
      <c r="F3560" t="inlineStr">
        <is>
          <t>P0068</t>
        </is>
      </c>
      <c r="G3560" t="inlineStr">
        <is>
          <t>Prod_0068</t>
        </is>
      </c>
      <c r="H3560" t="inlineStr">
        <is>
          <t>Household</t>
        </is>
      </c>
      <c r="I3560" t="n">
        <v>7</v>
      </c>
      <c r="J3560" t="n">
        <v>269.66</v>
      </c>
      <c r="K3560" t="n">
        <v>0.05</v>
      </c>
      <c r="L3560">
        <f>I3560*J3560*(1-K3560)</f>
        <v/>
      </c>
      <c r="M3560">
        <f>VLOOKUP(F3560,Products!A:D,4,FALSE)*I3560</f>
        <v/>
      </c>
      <c r="N3560">
        <f>L3560-M3560</f>
        <v/>
      </c>
    </row>
    <row r="3561">
      <c r="A3561" t="inlineStr">
        <is>
          <t>T1003559</t>
        </is>
      </c>
      <c r="B3561" t="inlineStr">
        <is>
          <t>2024-09-21</t>
        </is>
      </c>
      <c r="C3561" t="inlineStr">
        <is>
          <t>S022</t>
        </is>
      </c>
      <c r="D3561" t="inlineStr">
        <is>
          <t>Store_022</t>
        </is>
      </c>
      <c r="E3561" t="inlineStr">
        <is>
          <t>East</t>
        </is>
      </c>
      <c r="F3561" t="inlineStr">
        <is>
          <t>P0185</t>
        </is>
      </c>
      <c r="G3561" t="inlineStr">
        <is>
          <t>Prod_0185</t>
        </is>
      </c>
      <c r="H3561" t="inlineStr">
        <is>
          <t>Food</t>
        </is>
      </c>
      <c r="I3561" t="n">
        <v>3</v>
      </c>
      <c r="J3561" t="n">
        <v>350.97</v>
      </c>
      <c r="K3561" t="n">
        <v>0</v>
      </c>
      <c r="L3561">
        <f>I3561*J3561*(1-K3561)</f>
        <v/>
      </c>
      <c r="M3561">
        <f>VLOOKUP(F3561,Products!A:D,4,FALSE)*I3561</f>
        <v/>
      </c>
      <c r="N3561">
        <f>L3561-M3561</f>
        <v/>
      </c>
    </row>
    <row r="3562">
      <c r="A3562" t="inlineStr">
        <is>
          <t>T1003560</t>
        </is>
      </c>
      <c r="B3562" t="inlineStr">
        <is>
          <t>2025-08-14</t>
        </is>
      </c>
      <c r="C3562" t="inlineStr">
        <is>
          <t>S044</t>
        </is>
      </c>
      <c r="D3562" t="inlineStr">
        <is>
          <t>Store_044</t>
        </is>
      </c>
      <c r="E3562" t="inlineStr">
        <is>
          <t>North</t>
        </is>
      </c>
      <c r="F3562" t="inlineStr">
        <is>
          <t>P0056</t>
        </is>
      </c>
      <c r="G3562" t="inlineStr">
        <is>
          <t>Prod_0056</t>
        </is>
      </c>
      <c r="H3562" t="inlineStr">
        <is>
          <t>Household</t>
        </is>
      </c>
      <c r="I3562" t="n">
        <v>3</v>
      </c>
      <c r="J3562" t="n">
        <v>312.37</v>
      </c>
      <c r="K3562" t="n">
        <v>0</v>
      </c>
      <c r="L3562">
        <f>I3562*J3562*(1-K3562)</f>
        <v/>
      </c>
      <c r="M3562">
        <f>VLOOKUP(F3562,Products!A:D,4,FALSE)*I3562</f>
        <v/>
      </c>
      <c r="N3562">
        <f>L3562-M3562</f>
        <v/>
      </c>
    </row>
    <row r="3563">
      <c r="A3563" t="inlineStr">
        <is>
          <t>T1003561</t>
        </is>
      </c>
      <c r="B3563" t="inlineStr">
        <is>
          <t>2023-08-24</t>
        </is>
      </c>
      <c r="C3563" t="inlineStr">
        <is>
          <t>S046</t>
        </is>
      </c>
      <c r="D3563" t="inlineStr">
        <is>
          <t>Store_046</t>
        </is>
      </c>
      <c r="E3563" t="inlineStr">
        <is>
          <t>South</t>
        </is>
      </c>
      <c r="F3563" t="inlineStr">
        <is>
          <t>P0092</t>
        </is>
      </c>
      <c r="G3563" t="inlineStr">
        <is>
          <t>Prod_0092</t>
        </is>
      </c>
      <c r="H3563" t="inlineStr">
        <is>
          <t>Household</t>
        </is>
      </c>
      <c r="I3563" t="n">
        <v>8</v>
      </c>
      <c r="J3563" t="n">
        <v>251.87</v>
      </c>
      <c r="K3563" t="n">
        <v>0.15</v>
      </c>
      <c r="L3563">
        <f>I3563*J3563*(1-K3563)</f>
        <v/>
      </c>
      <c r="M3563">
        <f>VLOOKUP(F3563,Products!A:D,4,FALSE)*I3563</f>
        <v/>
      </c>
      <c r="N3563">
        <f>L3563-M3563</f>
        <v/>
      </c>
    </row>
    <row r="3564">
      <c r="A3564" t="inlineStr">
        <is>
          <t>T1003562</t>
        </is>
      </c>
      <c r="B3564" t="inlineStr">
        <is>
          <t>2024-02-12</t>
        </is>
      </c>
      <c r="C3564" t="inlineStr">
        <is>
          <t>S010</t>
        </is>
      </c>
      <c r="D3564" t="inlineStr">
        <is>
          <t>Store_010</t>
        </is>
      </c>
      <c r="E3564" t="inlineStr">
        <is>
          <t>North</t>
        </is>
      </c>
      <c r="F3564" t="inlineStr">
        <is>
          <t>P0166</t>
        </is>
      </c>
      <c r="G3564" t="inlineStr">
        <is>
          <t>Prod_0166</t>
        </is>
      </c>
      <c r="H3564" t="inlineStr">
        <is>
          <t>Electronics</t>
        </is>
      </c>
      <c r="I3564" t="n">
        <v>8</v>
      </c>
      <c r="J3564" t="n">
        <v>560.86</v>
      </c>
      <c r="K3564" t="n">
        <v>0</v>
      </c>
      <c r="L3564">
        <f>I3564*J3564*(1-K3564)</f>
        <v/>
      </c>
      <c r="M3564">
        <f>VLOOKUP(F3564,Products!A:D,4,FALSE)*I3564</f>
        <v/>
      </c>
      <c r="N3564">
        <f>L3564-M3564</f>
        <v/>
      </c>
    </row>
    <row r="3565">
      <c r="A3565" t="inlineStr">
        <is>
          <t>T1003563</t>
        </is>
      </c>
      <c r="B3565" t="inlineStr">
        <is>
          <t>2025-03-19</t>
        </is>
      </c>
      <c r="C3565" t="inlineStr">
        <is>
          <t>S007</t>
        </is>
      </c>
      <c r="D3565" t="inlineStr">
        <is>
          <t>Store_007</t>
        </is>
      </c>
      <c r="E3565" t="inlineStr">
        <is>
          <t>East</t>
        </is>
      </c>
      <c r="F3565" t="inlineStr">
        <is>
          <t>P0134</t>
        </is>
      </c>
      <c r="G3565" t="inlineStr">
        <is>
          <t>Prod_0134</t>
        </is>
      </c>
      <c r="H3565" t="inlineStr">
        <is>
          <t>Food</t>
        </is>
      </c>
      <c r="I3565" t="n">
        <v>2</v>
      </c>
      <c r="J3565" t="n">
        <v>436.71</v>
      </c>
      <c r="K3565" t="n">
        <v>0</v>
      </c>
      <c r="L3565">
        <f>I3565*J3565*(1-K3565)</f>
        <v/>
      </c>
      <c r="M3565">
        <f>VLOOKUP(F3565,Products!A:D,4,FALSE)*I3565</f>
        <v/>
      </c>
      <c r="N3565">
        <f>L3565-M3565</f>
        <v/>
      </c>
    </row>
    <row r="3566">
      <c r="A3566" t="inlineStr">
        <is>
          <t>T1003564</t>
        </is>
      </c>
      <c r="B3566" t="inlineStr">
        <is>
          <t>2025-07-11</t>
        </is>
      </c>
      <c r="C3566" t="inlineStr">
        <is>
          <t>S026</t>
        </is>
      </c>
      <c r="D3566" t="inlineStr">
        <is>
          <t>Store_026</t>
        </is>
      </c>
      <c r="E3566" t="inlineStr">
        <is>
          <t>North</t>
        </is>
      </c>
      <c r="F3566" t="inlineStr">
        <is>
          <t>P0167</t>
        </is>
      </c>
      <c r="G3566" t="inlineStr">
        <is>
          <t>Prod_0167</t>
        </is>
      </c>
      <c r="H3566" t="inlineStr">
        <is>
          <t>Beverages</t>
        </is>
      </c>
      <c r="I3566" t="n">
        <v>6</v>
      </c>
      <c r="J3566" t="n">
        <v>443.03</v>
      </c>
      <c r="K3566" t="n">
        <v>0</v>
      </c>
      <c r="L3566">
        <f>I3566*J3566*(1-K3566)</f>
        <v/>
      </c>
      <c r="M3566">
        <f>VLOOKUP(F3566,Products!A:D,4,FALSE)*I3566</f>
        <v/>
      </c>
      <c r="N3566">
        <f>L3566-M3566</f>
        <v/>
      </c>
    </row>
    <row r="3567">
      <c r="A3567" t="inlineStr">
        <is>
          <t>T1003565</t>
        </is>
      </c>
      <c r="B3567" t="inlineStr">
        <is>
          <t>2025-09-01</t>
        </is>
      </c>
      <c r="C3567" t="inlineStr">
        <is>
          <t>S018</t>
        </is>
      </c>
      <c r="D3567" t="inlineStr">
        <is>
          <t>Store_018</t>
        </is>
      </c>
      <c r="E3567" t="inlineStr">
        <is>
          <t>South</t>
        </is>
      </c>
      <c r="F3567" t="inlineStr">
        <is>
          <t>P0101</t>
        </is>
      </c>
      <c r="G3567" t="inlineStr">
        <is>
          <t>Prod_0101</t>
        </is>
      </c>
      <c r="H3567" t="inlineStr">
        <is>
          <t>Food</t>
        </is>
      </c>
      <c r="I3567" t="n">
        <v>3</v>
      </c>
      <c r="J3567" t="n">
        <v>92.09999999999999</v>
      </c>
      <c r="K3567" t="n">
        <v>0</v>
      </c>
      <c r="L3567">
        <f>I3567*J3567*(1-K3567)</f>
        <v/>
      </c>
      <c r="M3567">
        <f>VLOOKUP(F3567,Products!A:D,4,FALSE)*I3567</f>
        <v/>
      </c>
      <c r="N3567">
        <f>L3567-M3567</f>
        <v/>
      </c>
    </row>
    <row r="3568">
      <c r="A3568" t="inlineStr">
        <is>
          <t>T1003566</t>
        </is>
      </c>
      <c r="B3568" t="inlineStr">
        <is>
          <t>2023-06-10</t>
        </is>
      </c>
      <c r="C3568" t="inlineStr">
        <is>
          <t>S030</t>
        </is>
      </c>
      <c r="D3568" t="inlineStr">
        <is>
          <t>Store_030</t>
        </is>
      </c>
      <c r="E3568" t="inlineStr">
        <is>
          <t>North</t>
        </is>
      </c>
      <c r="F3568" t="inlineStr">
        <is>
          <t>P0091</t>
        </is>
      </c>
      <c r="G3568" t="inlineStr">
        <is>
          <t>Prod_0091</t>
        </is>
      </c>
      <c r="H3568" t="inlineStr">
        <is>
          <t>Toys</t>
        </is>
      </c>
      <c r="I3568" t="n">
        <v>2</v>
      </c>
      <c r="J3568" t="n">
        <v>291.87</v>
      </c>
      <c r="K3568" t="n">
        <v>0.05</v>
      </c>
      <c r="L3568">
        <f>I3568*J3568*(1-K3568)</f>
        <v/>
      </c>
      <c r="M3568">
        <f>VLOOKUP(F3568,Products!A:D,4,FALSE)*I3568</f>
        <v/>
      </c>
      <c r="N3568">
        <f>L3568-M3568</f>
        <v/>
      </c>
    </row>
    <row r="3569">
      <c r="A3569" t="inlineStr">
        <is>
          <t>T1003567</t>
        </is>
      </c>
      <c r="B3569" t="inlineStr">
        <is>
          <t>2024-06-16</t>
        </is>
      </c>
      <c r="C3569" t="inlineStr">
        <is>
          <t>S030</t>
        </is>
      </c>
      <c r="D3569" t="inlineStr">
        <is>
          <t>Store_030</t>
        </is>
      </c>
      <c r="E3569" t="inlineStr">
        <is>
          <t>North</t>
        </is>
      </c>
      <c r="F3569" t="inlineStr">
        <is>
          <t>P0074</t>
        </is>
      </c>
      <c r="G3569" t="inlineStr">
        <is>
          <t>Prod_0074</t>
        </is>
      </c>
      <c r="H3569" t="inlineStr">
        <is>
          <t>Food</t>
        </is>
      </c>
      <c r="I3569" t="n">
        <v>1</v>
      </c>
      <c r="J3569" t="n">
        <v>811.4400000000001</v>
      </c>
      <c r="K3569" t="n">
        <v>0</v>
      </c>
      <c r="L3569">
        <f>I3569*J3569*(1-K3569)</f>
        <v/>
      </c>
      <c r="M3569">
        <f>VLOOKUP(F3569,Products!A:D,4,FALSE)*I3569</f>
        <v/>
      </c>
      <c r="N3569">
        <f>L3569-M3569</f>
        <v/>
      </c>
    </row>
    <row r="3570">
      <c r="A3570" t="inlineStr">
        <is>
          <t>T1003568</t>
        </is>
      </c>
      <c r="B3570" t="inlineStr">
        <is>
          <t>2023-04-11</t>
        </is>
      </c>
      <c r="C3570" t="inlineStr">
        <is>
          <t>S011</t>
        </is>
      </c>
      <c r="D3570" t="inlineStr">
        <is>
          <t>Store_011</t>
        </is>
      </c>
      <c r="E3570" t="inlineStr">
        <is>
          <t>South</t>
        </is>
      </c>
      <c r="F3570" t="inlineStr">
        <is>
          <t>P0086</t>
        </is>
      </c>
      <c r="G3570" t="inlineStr">
        <is>
          <t>Prod_0086</t>
        </is>
      </c>
      <c r="H3570" t="inlineStr">
        <is>
          <t>Stationery</t>
        </is>
      </c>
      <c r="I3570" t="n">
        <v>1</v>
      </c>
      <c r="J3570" t="n">
        <v>870.88</v>
      </c>
      <c r="K3570" t="n">
        <v>0</v>
      </c>
      <c r="L3570">
        <f>I3570*J3570*(1-K3570)</f>
        <v/>
      </c>
      <c r="M3570">
        <f>VLOOKUP(F3570,Products!A:D,4,FALSE)*I3570</f>
        <v/>
      </c>
      <c r="N3570">
        <f>L3570-M3570</f>
        <v/>
      </c>
    </row>
    <row r="3571">
      <c r="A3571" t="inlineStr">
        <is>
          <t>T1003569</t>
        </is>
      </c>
      <c r="B3571" t="inlineStr">
        <is>
          <t>2025-01-28</t>
        </is>
      </c>
      <c r="C3571" t="inlineStr">
        <is>
          <t>S012</t>
        </is>
      </c>
      <c r="D3571" t="inlineStr">
        <is>
          <t>Store_012</t>
        </is>
      </c>
      <c r="E3571" t="inlineStr">
        <is>
          <t>South</t>
        </is>
      </c>
      <c r="F3571" t="inlineStr">
        <is>
          <t>P0155</t>
        </is>
      </c>
      <c r="G3571" t="inlineStr">
        <is>
          <t>Prod_0155</t>
        </is>
      </c>
      <c r="H3571" t="inlineStr">
        <is>
          <t>Electronics</t>
        </is>
      </c>
      <c r="I3571" t="n">
        <v>2</v>
      </c>
      <c r="J3571" t="n">
        <v>442.7</v>
      </c>
      <c r="K3571" t="n">
        <v>0</v>
      </c>
      <c r="L3571">
        <f>I3571*J3571*(1-K3571)</f>
        <v/>
      </c>
      <c r="M3571">
        <f>VLOOKUP(F3571,Products!A:D,4,FALSE)*I3571</f>
        <v/>
      </c>
      <c r="N3571">
        <f>L3571-M3571</f>
        <v/>
      </c>
    </row>
    <row r="3572">
      <c r="A3572" t="inlineStr">
        <is>
          <t>T1003570</t>
        </is>
      </c>
      <c r="B3572" t="inlineStr">
        <is>
          <t>2023-04-17</t>
        </is>
      </c>
      <c r="C3572" t="inlineStr">
        <is>
          <t>S016</t>
        </is>
      </c>
      <c r="D3572" t="inlineStr">
        <is>
          <t>Store_016</t>
        </is>
      </c>
      <c r="E3572" t="inlineStr">
        <is>
          <t>West</t>
        </is>
      </c>
      <c r="F3572" t="inlineStr">
        <is>
          <t>P0181</t>
        </is>
      </c>
      <c r="G3572" t="inlineStr">
        <is>
          <t>Prod_0181</t>
        </is>
      </c>
      <c r="H3572" t="inlineStr">
        <is>
          <t>Electronics</t>
        </is>
      </c>
      <c r="I3572" t="n">
        <v>9</v>
      </c>
      <c r="J3572" t="n">
        <v>893.86</v>
      </c>
      <c r="K3572" t="n">
        <v>0</v>
      </c>
      <c r="L3572">
        <f>I3572*J3572*(1-K3572)</f>
        <v/>
      </c>
      <c r="M3572">
        <f>VLOOKUP(F3572,Products!A:D,4,FALSE)*I3572</f>
        <v/>
      </c>
      <c r="N3572">
        <f>L3572-M3572</f>
        <v/>
      </c>
    </row>
    <row r="3573">
      <c r="A3573" t="inlineStr">
        <is>
          <t>T1003571</t>
        </is>
      </c>
      <c r="B3573" t="inlineStr">
        <is>
          <t>2023-10-04</t>
        </is>
      </c>
      <c r="C3573" t="inlineStr">
        <is>
          <t>S042</t>
        </is>
      </c>
      <c r="D3573" t="inlineStr">
        <is>
          <t>Store_042</t>
        </is>
      </c>
      <c r="E3573" t="inlineStr">
        <is>
          <t>Central</t>
        </is>
      </c>
      <c r="F3573" t="inlineStr">
        <is>
          <t>P0020</t>
        </is>
      </c>
      <c r="G3573" t="inlineStr">
        <is>
          <t>Prod_0020</t>
        </is>
      </c>
      <c r="H3573" t="inlineStr">
        <is>
          <t>Beverages</t>
        </is>
      </c>
      <c r="I3573" t="n">
        <v>7</v>
      </c>
      <c r="J3573" t="n">
        <v>823.5</v>
      </c>
      <c r="K3573" t="n">
        <v>0.1</v>
      </c>
      <c r="L3573">
        <f>I3573*J3573*(1-K3573)</f>
        <v/>
      </c>
      <c r="M3573">
        <f>VLOOKUP(F3573,Products!A:D,4,FALSE)*I3573</f>
        <v/>
      </c>
      <c r="N3573">
        <f>L3573-M3573</f>
        <v/>
      </c>
    </row>
    <row r="3574">
      <c r="A3574" t="inlineStr">
        <is>
          <t>T1003572</t>
        </is>
      </c>
      <c r="B3574" t="inlineStr">
        <is>
          <t>2023-05-31</t>
        </is>
      </c>
      <c r="C3574" t="inlineStr">
        <is>
          <t>S029</t>
        </is>
      </c>
      <c r="D3574" t="inlineStr">
        <is>
          <t>Store_029</t>
        </is>
      </c>
      <c r="E3574" t="inlineStr">
        <is>
          <t>South</t>
        </is>
      </c>
      <c r="F3574" t="inlineStr">
        <is>
          <t>P0055</t>
        </is>
      </c>
      <c r="G3574" t="inlineStr">
        <is>
          <t>Prod_0055</t>
        </is>
      </c>
      <c r="H3574" t="inlineStr">
        <is>
          <t>Beverages</t>
        </is>
      </c>
      <c r="I3574" t="n">
        <v>4</v>
      </c>
      <c r="J3574" t="n">
        <v>181.96</v>
      </c>
      <c r="K3574" t="n">
        <v>0.1</v>
      </c>
      <c r="L3574">
        <f>I3574*J3574*(1-K3574)</f>
        <v/>
      </c>
      <c r="M3574">
        <f>VLOOKUP(F3574,Products!A:D,4,FALSE)*I3574</f>
        <v/>
      </c>
      <c r="N3574">
        <f>L3574-M3574</f>
        <v/>
      </c>
    </row>
    <row r="3575">
      <c r="A3575" t="inlineStr">
        <is>
          <t>T1003573</t>
        </is>
      </c>
      <c r="B3575" t="inlineStr">
        <is>
          <t>2024-10-27</t>
        </is>
      </c>
      <c r="C3575" t="inlineStr">
        <is>
          <t>S010</t>
        </is>
      </c>
      <c r="D3575" t="inlineStr">
        <is>
          <t>Store_010</t>
        </is>
      </c>
      <c r="E3575" t="inlineStr">
        <is>
          <t>North</t>
        </is>
      </c>
      <c r="F3575" t="inlineStr">
        <is>
          <t>P0102</t>
        </is>
      </c>
      <c r="G3575" t="inlineStr">
        <is>
          <t>Prod_0102</t>
        </is>
      </c>
      <c r="H3575" t="inlineStr">
        <is>
          <t>Food</t>
        </is>
      </c>
      <c r="I3575" t="n">
        <v>7</v>
      </c>
      <c r="J3575" t="n">
        <v>645.36</v>
      </c>
      <c r="K3575" t="n">
        <v>0</v>
      </c>
      <c r="L3575">
        <f>I3575*J3575*(1-K3575)</f>
        <v/>
      </c>
      <c r="M3575">
        <f>VLOOKUP(F3575,Products!A:D,4,FALSE)*I3575</f>
        <v/>
      </c>
      <c r="N3575">
        <f>L3575-M3575</f>
        <v/>
      </c>
    </row>
    <row r="3576">
      <c r="A3576" t="inlineStr">
        <is>
          <t>T1003574</t>
        </is>
      </c>
      <c r="B3576" t="inlineStr">
        <is>
          <t>2025-08-02</t>
        </is>
      </c>
      <c r="C3576" t="inlineStr">
        <is>
          <t>S018</t>
        </is>
      </c>
      <c r="D3576" t="inlineStr">
        <is>
          <t>Store_018</t>
        </is>
      </c>
      <c r="E3576" t="inlineStr">
        <is>
          <t>South</t>
        </is>
      </c>
      <c r="F3576" t="inlineStr">
        <is>
          <t>P0071</t>
        </is>
      </c>
      <c r="G3576" t="inlineStr">
        <is>
          <t>Prod_0071</t>
        </is>
      </c>
      <c r="H3576" t="inlineStr">
        <is>
          <t>Beverages</t>
        </is>
      </c>
      <c r="I3576" t="n">
        <v>5</v>
      </c>
      <c r="J3576" t="n">
        <v>554.62</v>
      </c>
      <c r="K3576" t="n">
        <v>0.05</v>
      </c>
      <c r="L3576">
        <f>I3576*J3576*(1-K3576)</f>
        <v/>
      </c>
      <c r="M3576">
        <f>VLOOKUP(F3576,Products!A:D,4,FALSE)*I3576</f>
        <v/>
      </c>
      <c r="N3576">
        <f>L3576-M3576</f>
        <v/>
      </c>
    </row>
    <row r="3577">
      <c r="A3577" t="inlineStr">
        <is>
          <t>T1003575</t>
        </is>
      </c>
      <c r="B3577" t="inlineStr">
        <is>
          <t>2023-05-04</t>
        </is>
      </c>
      <c r="C3577" t="inlineStr">
        <is>
          <t>S018</t>
        </is>
      </c>
      <c r="D3577" t="inlineStr">
        <is>
          <t>Store_018</t>
        </is>
      </c>
      <c r="E3577" t="inlineStr">
        <is>
          <t>South</t>
        </is>
      </c>
      <c r="F3577" t="inlineStr">
        <is>
          <t>P0129</t>
        </is>
      </c>
      <c r="G3577" t="inlineStr">
        <is>
          <t>Prod_0129</t>
        </is>
      </c>
      <c r="H3577" t="inlineStr">
        <is>
          <t>Stationery</t>
        </is>
      </c>
      <c r="I3577" t="n">
        <v>9</v>
      </c>
      <c r="J3577" t="n">
        <v>704.47</v>
      </c>
      <c r="K3577" t="n">
        <v>0.05</v>
      </c>
      <c r="L3577">
        <f>I3577*J3577*(1-K3577)</f>
        <v/>
      </c>
      <c r="M3577">
        <f>VLOOKUP(F3577,Products!A:D,4,FALSE)*I3577</f>
        <v/>
      </c>
      <c r="N3577">
        <f>L3577-M3577</f>
        <v/>
      </c>
    </row>
    <row r="3578">
      <c r="A3578" t="inlineStr">
        <is>
          <t>T1003576</t>
        </is>
      </c>
      <c r="B3578" t="inlineStr">
        <is>
          <t>2025-08-04</t>
        </is>
      </c>
      <c r="C3578" t="inlineStr">
        <is>
          <t>S018</t>
        </is>
      </c>
      <c r="D3578" t="inlineStr">
        <is>
          <t>Store_018</t>
        </is>
      </c>
      <c r="E3578" t="inlineStr">
        <is>
          <t>South</t>
        </is>
      </c>
      <c r="F3578" t="inlineStr">
        <is>
          <t>P0167</t>
        </is>
      </c>
      <c r="G3578" t="inlineStr">
        <is>
          <t>Prod_0167</t>
        </is>
      </c>
      <c r="H3578" t="inlineStr">
        <is>
          <t>Beverages</t>
        </is>
      </c>
      <c r="I3578" t="n">
        <v>9</v>
      </c>
      <c r="J3578" t="n">
        <v>380.13</v>
      </c>
      <c r="K3578" t="n">
        <v>0</v>
      </c>
      <c r="L3578">
        <f>I3578*J3578*(1-K3578)</f>
        <v/>
      </c>
      <c r="M3578">
        <f>VLOOKUP(F3578,Products!A:D,4,FALSE)*I3578</f>
        <v/>
      </c>
      <c r="N3578">
        <f>L3578-M3578</f>
        <v/>
      </c>
    </row>
    <row r="3579">
      <c r="A3579" t="inlineStr">
        <is>
          <t>T1003577</t>
        </is>
      </c>
      <c r="B3579" t="inlineStr">
        <is>
          <t>2023-01-05</t>
        </is>
      </c>
      <c r="C3579" t="inlineStr">
        <is>
          <t>S007</t>
        </is>
      </c>
      <c r="D3579" t="inlineStr">
        <is>
          <t>Store_007</t>
        </is>
      </c>
      <c r="E3579" t="inlineStr">
        <is>
          <t>East</t>
        </is>
      </c>
      <c r="F3579" t="inlineStr">
        <is>
          <t>P0115</t>
        </is>
      </c>
      <c r="G3579" t="inlineStr">
        <is>
          <t>Prod_0115</t>
        </is>
      </c>
      <c r="H3579" t="inlineStr">
        <is>
          <t>Clothing</t>
        </is>
      </c>
      <c r="I3579" t="n">
        <v>3</v>
      </c>
      <c r="J3579" t="n">
        <v>699.54</v>
      </c>
      <c r="K3579" t="n">
        <v>0.1</v>
      </c>
      <c r="L3579">
        <f>I3579*J3579*(1-K3579)</f>
        <v/>
      </c>
      <c r="M3579">
        <f>VLOOKUP(F3579,Products!A:D,4,FALSE)*I3579</f>
        <v/>
      </c>
      <c r="N3579">
        <f>L3579-M3579</f>
        <v/>
      </c>
    </row>
    <row r="3580">
      <c r="A3580" t="inlineStr">
        <is>
          <t>T1003578</t>
        </is>
      </c>
      <c r="B3580" t="inlineStr">
        <is>
          <t>2023-04-10</t>
        </is>
      </c>
      <c r="C3580" t="inlineStr">
        <is>
          <t>S008</t>
        </is>
      </c>
      <c r="D3580" t="inlineStr">
        <is>
          <t>Store_008</t>
        </is>
      </c>
      <c r="E3580" t="inlineStr">
        <is>
          <t>East</t>
        </is>
      </c>
      <c r="F3580" t="inlineStr">
        <is>
          <t>P0165</t>
        </is>
      </c>
      <c r="G3580" t="inlineStr">
        <is>
          <t>Prod_0165</t>
        </is>
      </c>
      <c r="H3580" t="inlineStr">
        <is>
          <t>Clothing</t>
        </is>
      </c>
      <c r="I3580" t="n">
        <v>5</v>
      </c>
      <c r="J3580" t="n">
        <v>767.66</v>
      </c>
      <c r="K3580" t="n">
        <v>0</v>
      </c>
      <c r="L3580">
        <f>I3580*J3580*(1-K3580)</f>
        <v/>
      </c>
      <c r="M3580">
        <f>VLOOKUP(F3580,Products!A:D,4,FALSE)*I3580</f>
        <v/>
      </c>
      <c r="N3580">
        <f>L3580-M3580</f>
        <v/>
      </c>
    </row>
    <row r="3581">
      <c r="A3581" t="inlineStr">
        <is>
          <t>T1003579</t>
        </is>
      </c>
      <c r="B3581" t="inlineStr">
        <is>
          <t>2024-06-06</t>
        </is>
      </c>
      <c r="C3581" t="inlineStr">
        <is>
          <t>S018</t>
        </is>
      </c>
      <c r="D3581" t="inlineStr">
        <is>
          <t>Store_018</t>
        </is>
      </c>
      <c r="E3581" t="inlineStr">
        <is>
          <t>South</t>
        </is>
      </c>
      <c r="F3581" t="inlineStr">
        <is>
          <t>P0038</t>
        </is>
      </c>
      <c r="G3581" t="inlineStr">
        <is>
          <t>Prod_0038</t>
        </is>
      </c>
      <c r="H3581" t="inlineStr">
        <is>
          <t>Beverages</t>
        </is>
      </c>
      <c r="I3581" t="n">
        <v>2</v>
      </c>
      <c r="J3581" t="n">
        <v>826.64</v>
      </c>
      <c r="K3581" t="n">
        <v>0</v>
      </c>
      <c r="L3581">
        <f>I3581*J3581*(1-K3581)</f>
        <v/>
      </c>
      <c r="M3581">
        <f>VLOOKUP(F3581,Products!A:D,4,FALSE)*I3581</f>
        <v/>
      </c>
      <c r="N3581">
        <f>L3581-M3581</f>
        <v/>
      </c>
    </row>
    <row r="3582">
      <c r="A3582" t="inlineStr">
        <is>
          <t>T1003580</t>
        </is>
      </c>
      <c r="B3582" t="inlineStr">
        <is>
          <t>2024-07-11</t>
        </is>
      </c>
      <c r="C3582" t="inlineStr">
        <is>
          <t>S037</t>
        </is>
      </c>
      <c r="D3582" t="inlineStr">
        <is>
          <t>Store_037</t>
        </is>
      </c>
      <c r="E3582" t="inlineStr">
        <is>
          <t>East</t>
        </is>
      </c>
      <c r="F3582" t="inlineStr">
        <is>
          <t>P0139</t>
        </is>
      </c>
      <c r="G3582" t="inlineStr">
        <is>
          <t>Prod_0139</t>
        </is>
      </c>
      <c r="H3582" t="inlineStr">
        <is>
          <t>Clothing</t>
        </is>
      </c>
      <c r="I3582" t="n">
        <v>8</v>
      </c>
      <c r="J3582" t="n">
        <v>546.49</v>
      </c>
      <c r="K3582" t="n">
        <v>0.2</v>
      </c>
      <c r="L3582">
        <f>I3582*J3582*(1-K3582)</f>
        <v/>
      </c>
      <c r="M3582">
        <f>VLOOKUP(F3582,Products!A:D,4,FALSE)*I3582</f>
        <v/>
      </c>
      <c r="N3582">
        <f>L3582-M3582</f>
        <v/>
      </c>
    </row>
    <row r="3583">
      <c r="A3583" t="inlineStr">
        <is>
          <t>T1003581</t>
        </is>
      </c>
      <c r="B3583" t="inlineStr">
        <is>
          <t>2025-01-18</t>
        </is>
      </c>
      <c r="C3583" t="inlineStr">
        <is>
          <t>S037</t>
        </is>
      </c>
      <c r="D3583" t="inlineStr">
        <is>
          <t>Store_037</t>
        </is>
      </c>
      <c r="E3583" t="inlineStr">
        <is>
          <t>East</t>
        </is>
      </c>
      <c r="F3583" t="inlineStr">
        <is>
          <t>P0142</t>
        </is>
      </c>
      <c r="G3583" t="inlineStr">
        <is>
          <t>Prod_0142</t>
        </is>
      </c>
      <c r="H3583" t="inlineStr">
        <is>
          <t>Household</t>
        </is>
      </c>
      <c r="I3583" t="n">
        <v>4</v>
      </c>
      <c r="J3583" t="n">
        <v>168.2</v>
      </c>
      <c r="K3583" t="n">
        <v>0</v>
      </c>
      <c r="L3583">
        <f>I3583*J3583*(1-K3583)</f>
        <v/>
      </c>
      <c r="M3583">
        <f>VLOOKUP(F3583,Products!A:D,4,FALSE)*I3583</f>
        <v/>
      </c>
      <c r="N3583">
        <f>L3583-M3583</f>
        <v/>
      </c>
    </row>
    <row r="3584">
      <c r="A3584" t="inlineStr">
        <is>
          <t>T1003582</t>
        </is>
      </c>
      <c r="B3584" t="inlineStr">
        <is>
          <t>2024-06-03</t>
        </is>
      </c>
      <c r="C3584" t="inlineStr">
        <is>
          <t>S007</t>
        </is>
      </c>
      <c r="D3584" t="inlineStr">
        <is>
          <t>Store_007</t>
        </is>
      </c>
      <c r="E3584" t="inlineStr">
        <is>
          <t>East</t>
        </is>
      </c>
      <c r="F3584" t="inlineStr">
        <is>
          <t>P0003</t>
        </is>
      </c>
      <c r="G3584" t="inlineStr">
        <is>
          <t>Prod_0003</t>
        </is>
      </c>
      <c r="H3584" t="inlineStr">
        <is>
          <t>Household</t>
        </is>
      </c>
      <c r="I3584" t="n">
        <v>7</v>
      </c>
      <c r="J3584" t="n">
        <v>95.48999999999999</v>
      </c>
      <c r="K3584" t="n">
        <v>0.05</v>
      </c>
      <c r="L3584">
        <f>I3584*J3584*(1-K3584)</f>
        <v/>
      </c>
      <c r="M3584">
        <f>VLOOKUP(F3584,Products!A:D,4,FALSE)*I3584</f>
        <v/>
      </c>
      <c r="N3584">
        <f>L3584-M3584</f>
        <v/>
      </c>
    </row>
    <row r="3585">
      <c r="A3585" t="inlineStr">
        <is>
          <t>T1003583</t>
        </is>
      </c>
      <c r="B3585" t="inlineStr">
        <is>
          <t>2024-10-07</t>
        </is>
      </c>
      <c r="C3585" t="inlineStr">
        <is>
          <t>S030</t>
        </is>
      </c>
      <c r="D3585" t="inlineStr">
        <is>
          <t>Store_030</t>
        </is>
      </c>
      <c r="E3585" t="inlineStr">
        <is>
          <t>North</t>
        </is>
      </c>
      <c r="F3585" t="inlineStr">
        <is>
          <t>P0088</t>
        </is>
      </c>
      <c r="G3585" t="inlineStr">
        <is>
          <t>Prod_0088</t>
        </is>
      </c>
      <c r="H3585" t="inlineStr">
        <is>
          <t>Toys</t>
        </is>
      </c>
      <c r="I3585" t="n">
        <v>6</v>
      </c>
      <c r="J3585" t="n">
        <v>635.64</v>
      </c>
      <c r="K3585" t="n">
        <v>0</v>
      </c>
      <c r="L3585">
        <f>I3585*J3585*(1-K3585)</f>
        <v/>
      </c>
      <c r="M3585">
        <f>VLOOKUP(F3585,Products!A:D,4,FALSE)*I3585</f>
        <v/>
      </c>
      <c r="N3585">
        <f>L3585-M3585</f>
        <v/>
      </c>
    </row>
    <row r="3586">
      <c r="A3586" t="inlineStr">
        <is>
          <t>T1003584</t>
        </is>
      </c>
      <c r="B3586" t="inlineStr">
        <is>
          <t>2023-02-15</t>
        </is>
      </c>
      <c r="C3586" t="inlineStr">
        <is>
          <t>S022</t>
        </is>
      </c>
      <c r="D3586" t="inlineStr">
        <is>
          <t>Store_022</t>
        </is>
      </c>
      <c r="E3586" t="inlineStr">
        <is>
          <t>East</t>
        </is>
      </c>
      <c r="F3586" t="inlineStr">
        <is>
          <t>P0002</t>
        </is>
      </c>
      <c r="G3586" t="inlineStr">
        <is>
          <t>Prod_0002</t>
        </is>
      </c>
      <c r="H3586" t="inlineStr">
        <is>
          <t>Food</t>
        </is>
      </c>
      <c r="I3586" t="n">
        <v>1</v>
      </c>
      <c r="J3586" t="n">
        <v>272.31</v>
      </c>
      <c r="K3586" t="n">
        <v>0</v>
      </c>
      <c r="L3586">
        <f>I3586*J3586*(1-K3586)</f>
        <v/>
      </c>
      <c r="M3586">
        <f>VLOOKUP(F3586,Products!A:D,4,FALSE)*I3586</f>
        <v/>
      </c>
      <c r="N3586">
        <f>L3586-M3586</f>
        <v/>
      </c>
    </row>
    <row r="3587">
      <c r="A3587" t="inlineStr">
        <is>
          <t>T1003585</t>
        </is>
      </c>
      <c r="B3587" t="inlineStr">
        <is>
          <t>2024-04-07</t>
        </is>
      </c>
      <c r="C3587" t="inlineStr">
        <is>
          <t>S023</t>
        </is>
      </c>
      <c r="D3587" t="inlineStr">
        <is>
          <t>Store_023</t>
        </is>
      </c>
      <c r="E3587" t="inlineStr">
        <is>
          <t>South</t>
        </is>
      </c>
      <c r="F3587" t="inlineStr">
        <is>
          <t>P0160</t>
        </is>
      </c>
      <c r="G3587" t="inlineStr">
        <is>
          <t>Prod_0160</t>
        </is>
      </c>
      <c r="H3587" t="inlineStr">
        <is>
          <t>Food</t>
        </is>
      </c>
      <c r="I3587" t="n">
        <v>5</v>
      </c>
      <c r="J3587" t="n">
        <v>682.63</v>
      </c>
      <c r="K3587" t="n">
        <v>0.1</v>
      </c>
      <c r="L3587">
        <f>I3587*J3587*(1-K3587)</f>
        <v/>
      </c>
      <c r="M3587">
        <f>VLOOKUP(F3587,Products!A:D,4,FALSE)*I3587</f>
        <v/>
      </c>
      <c r="N3587">
        <f>L3587-M3587</f>
        <v/>
      </c>
    </row>
    <row r="3588">
      <c r="A3588" t="inlineStr">
        <is>
          <t>T1003586</t>
        </is>
      </c>
      <c r="B3588" t="inlineStr">
        <is>
          <t>2023-02-05</t>
        </is>
      </c>
      <c r="C3588" t="inlineStr">
        <is>
          <t>S048</t>
        </is>
      </c>
      <c r="D3588" t="inlineStr">
        <is>
          <t>Store_048</t>
        </is>
      </c>
      <c r="E3588" t="inlineStr">
        <is>
          <t>South</t>
        </is>
      </c>
      <c r="F3588" t="inlineStr">
        <is>
          <t>P0127</t>
        </is>
      </c>
      <c r="G3588" t="inlineStr">
        <is>
          <t>Prod_0127</t>
        </is>
      </c>
      <c r="H3588" t="inlineStr">
        <is>
          <t>Toys</t>
        </is>
      </c>
      <c r="I3588" t="n">
        <v>1</v>
      </c>
      <c r="J3588" t="n">
        <v>599.75</v>
      </c>
      <c r="K3588" t="n">
        <v>0.05</v>
      </c>
      <c r="L3588">
        <f>I3588*J3588*(1-K3588)</f>
        <v/>
      </c>
      <c r="M3588">
        <f>VLOOKUP(F3588,Products!A:D,4,FALSE)*I3588</f>
        <v/>
      </c>
      <c r="N3588">
        <f>L3588-M3588</f>
        <v/>
      </c>
    </row>
    <row r="3589">
      <c r="A3589" t="inlineStr">
        <is>
          <t>T1003587</t>
        </is>
      </c>
      <c r="B3589" t="inlineStr">
        <is>
          <t>2025-06-16</t>
        </is>
      </c>
      <c r="C3589" t="inlineStr">
        <is>
          <t>S034</t>
        </is>
      </c>
      <c r="D3589" t="inlineStr">
        <is>
          <t>Store_034</t>
        </is>
      </c>
      <c r="E3589" t="inlineStr">
        <is>
          <t>Central</t>
        </is>
      </c>
      <c r="F3589" t="inlineStr">
        <is>
          <t>P0040</t>
        </is>
      </c>
      <c r="G3589" t="inlineStr">
        <is>
          <t>Prod_0040</t>
        </is>
      </c>
      <c r="H3589" t="inlineStr">
        <is>
          <t>Toys</t>
        </is>
      </c>
      <c r="I3589" t="n">
        <v>7</v>
      </c>
      <c r="J3589" t="n">
        <v>53.11</v>
      </c>
      <c r="K3589" t="n">
        <v>0.15</v>
      </c>
      <c r="L3589">
        <f>I3589*J3589*(1-K3589)</f>
        <v/>
      </c>
      <c r="M3589">
        <f>VLOOKUP(F3589,Products!A:D,4,FALSE)*I3589</f>
        <v/>
      </c>
      <c r="N3589">
        <f>L3589-M3589</f>
        <v/>
      </c>
    </row>
    <row r="3590">
      <c r="A3590" t="inlineStr">
        <is>
          <t>T1003588</t>
        </is>
      </c>
      <c r="B3590" t="inlineStr">
        <is>
          <t>2024-10-22</t>
        </is>
      </c>
      <c r="C3590" t="inlineStr">
        <is>
          <t>S006</t>
        </is>
      </c>
      <c r="D3590" t="inlineStr">
        <is>
          <t>Store_006</t>
        </is>
      </c>
      <c r="E3590" t="inlineStr">
        <is>
          <t>East</t>
        </is>
      </c>
      <c r="F3590" t="inlineStr">
        <is>
          <t>P0190</t>
        </is>
      </c>
      <c r="G3590" t="inlineStr">
        <is>
          <t>Prod_0190</t>
        </is>
      </c>
      <c r="H3590" t="inlineStr">
        <is>
          <t>Household</t>
        </is>
      </c>
      <c r="I3590" t="n">
        <v>9</v>
      </c>
      <c r="J3590" t="n">
        <v>240.66</v>
      </c>
      <c r="K3590" t="n">
        <v>0</v>
      </c>
      <c r="L3590">
        <f>I3590*J3590*(1-K3590)</f>
        <v/>
      </c>
      <c r="M3590">
        <f>VLOOKUP(F3590,Products!A:D,4,FALSE)*I3590</f>
        <v/>
      </c>
      <c r="N3590">
        <f>L3590-M3590</f>
        <v/>
      </c>
    </row>
    <row r="3591">
      <c r="A3591" t="inlineStr">
        <is>
          <t>T1003589</t>
        </is>
      </c>
      <c r="B3591" t="inlineStr">
        <is>
          <t>2024-02-27</t>
        </is>
      </c>
      <c r="C3591" t="inlineStr">
        <is>
          <t>S048</t>
        </is>
      </c>
      <c r="D3591" t="inlineStr">
        <is>
          <t>Store_048</t>
        </is>
      </c>
      <c r="E3591" t="inlineStr">
        <is>
          <t>South</t>
        </is>
      </c>
      <c r="F3591" t="inlineStr">
        <is>
          <t>P0154</t>
        </is>
      </c>
      <c r="G3591" t="inlineStr">
        <is>
          <t>Prod_0154</t>
        </is>
      </c>
      <c r="H3591" t="inlineStr">
        <is>
          <t>Toys</t>
        </is>
      </c>
      <c r="I3591" t="n">
        <v>8</v>
      </c>
      <c r="J3591" t="n">
        <v>402.1</v>
      </c>
      <c r="K3591" t="n">
        <v>0.1</v>
      </c>
      <c r="L3591">
        <f>I3591*J3591*(1-K3591)</f>
        <v/>
      </c>
      <c r="M3591">
        <f>VLOOKUP(F3591,Products!A:D,4,FALSE)*I3591</f>
        <v/>
      </c>
      <c r="N3591">
        <f>L3591-M3591</f>
        <v/>
      </c>
    </row>
    <row r="3592">
      <c r="A3592" t="inlineStr">
        <is>
          <t>T1003590</t>
        </is>
      </c>
      <c r="B3592" t="inlineStr">
        <is>
          <t>2025-09-05</t>
        </is>
      </c>
      <c r="C3592" t="inlineStr">
        <is>
          <t>S006</t>
        </is>
      </c>
      <c r="D3592" t="inlineStr">
        <is>
          <t>Store_006</t>
        </is>
      </c>
      <c r="E3592" t="inlineStr">
        <is>
          <t>East</t>
        </is>
      </c>
      <c r="F3592" t="inlineStr">
        <is>
          <t>P0142</t>
        </is>
      </c>
      <c r="G3592" t="inlineStr">
        <is>
          <t>Prod_0142</t>
        </is>
      </c>
      <c r="H3592" t="inlineStr">
        <is>
          <t>Household</t>
        </is>
      </c>
      <c r="I3592" t="n">
        <v>7</v>
      </c>
      <c r="J3592" t="n">
        <v>159.94</v>
      </c>
      <c r="K3592" t="n">
        <v>0</v>
      </c>
      <c r="L3592">
        <f>I3592*J3592*(1-K3592)</f>
        <v/>
      </c>
      <c r="M3592">
        <f>VLOOKUP(F3592,Products!A:D,4,FALSE)*I3592</f>
        <v/>
      </c>
      <c r="N3592">
        <f>L3592-M3592</f>
        <v/>
      </c>
    </row>
    <row r="3593">
      <c r="A3593" t="inlineStr">
        <is>
          <t>T1003591</t>
        </is>
      </c>
      <c r="B3593" t="inlineStr">
        <is>
          <t>2024-05-06</t>
        </is>
      </c>
      <c r="C3593" t="inlineStr">
        <is>
          <t>S049</t>
        </is>
      </c>
      <c r="D3593" t="inlineStr">
        <is>
          <t>Store_049</t>
        </is>
      </c>
      <c r="E3593" t="inlineStr">
        <is>
          <t>North</t>
        </is>
      </c>
      <c r="F3593" t="inlineStr">
        <is>
          <t>P0069</t>
        </is>
      </c>
      <c r="G3593" t="inlineStr">
        <is>
          <t>Prod_0069</t>
        </is>
      </c>
      <c r="H3593" t="inlineStr">
        <is>
          <t>Household</t>
        </is>
      </c>
      <c r="I3593" t="n">
        <v>5</v>
      </c>
      <c r="J3593" t="n">
        <v>263.55</v>
      </c>
      <c r="K3593" t="n">
        <v>0.05</v>
      </c>
      <c r="L3593">
        <f>I3593*J3593*(1-K3593)</f>
        <v/>
      </c>
      <c r="M3593">
        <f>VLOOKUP(F3593,Products!A:D,4,FALSE)*I3593</f>
        <v/>
      </c>
      <c r="N3593">
        <f>L3593-M3593</f>
        <v/>
      </c>
    </row>
    <row r="3594">
      <c r="A3594" t="inlineStr">
        <is>
          <t>T1003592</t>
        </is>
      </c>
      <c r="B3594" t="inlineStr">
        <is>
          <t>2023-08-19</t>
        </is>
      </c>
      <c r="C3594" t="inlineStr">
        <is>
          <t>S017</t>
        </is>
      </c>
      <c r="D3594" t="inlineStr">
        <is>
          <t>Store_017</t>
        </is>
      </c>
      <c r="E3594" t="inlineStr">
        <is>
          <t>South</t>
        </is>
      </c>
      <c r="F3594" t="inlineStr">
        <is>
          <t>P0114</t>
        </is>
      </c>
      <c r="G3594" t="inlineStr">
        <is>
          <t>Prod_0114</t>
        </is>
      </c>
      <c r="H3594" t="inlineStr">
        <is>
          <t>Beverages</t>
        </is>
      </c>
      <c r="I3594" t="n">
        <v>3</v>
      </c>
      <c r="J3594" t="n">
        <v>845.79</v>
      </c>
      <c r="K3594" t="n">
        <v>0.15</v>
      </c>
      <c r="L3594">
        <f>I3594*J3594*(1-K3594)</f>
        <v/>
      </c>
      <c r="M3594">
        <f>VLOOKUP(F3594,Products!A:D,4,FALSE)*I3594</f>
        <v/>
      </c>
      <c r="N3594">
        <f>L3594-M3594</f>
        <v/>
      </c>
    </row>
    <row r="3595">
      <c r="A3595" t="inlineStr">
        <is>
          <t>T1003593</t>
        </is>
      </c>
      <c r="B3595" t="inlineStr">
        <is>
          <t>2023-08-10</t>
        </is>
      </c>
      <c r="C3595" t="inlineStr">
        <is>
          <t>S009</t>
        </is>
      </c>
      <c r="D3595" t="inlineStr">
        <is>
          <t>Store_009</t>
        </is>
      </c>
      <c r="E3595" t="inlineStr">
        <is>
          <t>Central</t>
        </is>
      </c>
      <c r="F3595" t="inlineStr">
        <is>
          <t>P0012</t>
        </is>
      </c>
      <c r="G3595" t="inlineStr">
        <is>
          <t>Prod_0012</t>
        </is>
      </c>
      <c r="H3595" t="inlineStr">
        <is>
          <t>Food</t>
        </is>
      </c>
      <c r="I3595" t="n">
        <v>4</v>
      </c>
      <c r="J3595" t="n">
        <v>926.6900000000001</v>
      </c>
      <c r="K3595" t="n">
        <v>0</v>
      </c>
      <c r="L3595">
        <f>I3595*J3595*(1-K3595)</f>
        <v/>
      </c>
      <c r="M3595">
        <f>VLOOKUP(F3595,Products!A:D,4,FALSE)*I3595</f>
        <v/>
      </c>
      <c r="N3595">
        <f>L3595-M3595</f>
        <v/>
      </c>
    </row>
    <row r="3596">
      <c r="A3596" t="inlineStr">
        <is>
          <t>T1003594</t>
        </is>
      </c>
      <c r="B3596" t="inlineStr">
        <is>
          <t>2023-08-23</t>
        </is>
      </c>
      <c r="C3596" t="inlineStr">
        <is>
          <t>S044</t>
        </is>
      </c>
      <c r="D3596" t="inlineStr">
        <is>
          <t>Store_044</t>
        </is>
      </c>
      <c r="E3596" t="inlineStr">
        <is>
          <t>North</t>
        </is>
      </c>
      <c r="F3596" t="inlineStr">
        <is>
          <t>P0116</t>
        </is>
      </c>
      <c r="G3596" t="inlineStr">
        <is>
          <t>Prod_0116</t>
        </is>
      </c>
      <c r="H3596" t="inlineStr">
        <is>
          <t>Clothing</t>
        </is>
      </c>
      <c r="I3596" t="n">
        <v>6</v>
      </c>
      <c r="J3596" t="n">
        <v>847.9299999999999</v>
      </c>
      <c r="K3596" t="n">
        <v>0</v>
      </c>
      <c r="L3596">
        <f>I3596*J3596*(1-K3596)</f>
        <v/>
      </c>
      <c r="M3596">
        <f>VLOOKUP(F3596,Products!A:D,4,FALSE)*I3596</f>
        <v/>
      </c>
      <c r="N3596">
        <f>L3596-M3596</f>
        <v/>
      </c>
    </row>
    <row r="3597">
      <c r="A3597" t="inlineStr">
        <is>
          <t>T1003595</t>
        </is>
      </c>
      <c r="B3597" t="inlineStr">
        <is>
          <t>2023-07-01</t>
        </is>
      </c>
      <c r="C3597" t="inlineStr">
        <is>
          <t>S037</t>
        </is>
      </c>
      <c r="D3597" t="inlineStr">
        <is>
          <t>Store_037</t>
        </is>
      </c>
      <c r="E3597" t="inlineStr">
        <is>
          <t>East</t>
        </is>
      </c>
      <c r="F3597" t="inlineStr">
        <is>
          <t>P0120</t>
        </is>
      </c>
      <c r="G3597" t="inlineStr">
        <is>
          <t>Prod_0120</t>
        </is>
      </c>
      <c r="H3597" t="inlineStr">
        <is>
          <t>Stationery</t>
        </is>
      </c>
      <c r="I3597" t="n">
        <v>6</v>
      </c>
      <c r="J3597" t="n">
        <v>493.17</v>
      </c>
      <c r="K3597" t="n">
        <v>0</v>
      </c>
      <c r="L3597">
        <f>I3597*J3597*(1-K3597)</f>
        <v/>
      </c>
      <c r="M3597">
        <f>VLOOKUP(F3597,Products!A:D,4,FALSE)*I3597</f>
        <v/>
      </c>
      <c r="N3597">
        <f>L3597-M3597</f>
        <v/>
      </c>
    </row>
    <row r="3598">
      <c r="A3598" t="inlineStr">
        <is>
          <t>T1003596</t>
        </is>
      </c>
      <c r="B3598" t="inlineStr">
        <is>
          <t>2023-01-14</t>
        </is>
      </c>
      <c r="C3598" t="inlineStr">
        <is>
          <t>S014</t>
        </is>
      </c>
      <c r="D3598" t="inlineStr">
        <is>
          <t>Store_014</t>
        </is>
      </c>
      <c r="E3598" t="inlineStr">
        <is>
          <t>West</t>
        </is>
      </c>
      <c r="F3598" t="inlineStr">
        <is>
          <t>P0030</t>
        </is>
      </c>
      <c r="G3598" t="inlineStr">
        <is>
          <t>Prod_0030</t>
        </is>
      </c>
      <c r="H3598" t="inlineStr">
        <is>
          <t>Household</t>
        </is>
      </c>
      <c r="I3598" t="n">
        <v>8</v>
      </c>
      <c r="J3598" t="n">
        <v>669.7</v>
      </c>
      <c r="K3598" t="n">
        <v>0.1</v>
      </c>
      <c r="L3598">
        <f>I3598*J3598*(1-K3598)</f>
        <v/>
      </c>
      <c r="M3598">
        <f>VLOOKUP(F3598,Products!A:D,4,FALSE)*I3598</f>
        <v/>
      </c>
      <c r="N3598">
        <f>L3598-M3598</f>
        <v/>
      </c>
    </row>
    <row r="3599">
      <c r="A3599" t="inlineStr">
        <is>
          <t>T1003597</t>
        </is>
      </c>
      <c r="B3599" t="inlineStr">
        <is>
          <t>2025-02-13</t>
        </is>
      </c>
      <c r="C3599" t="inlineStr">
        <is>
          <t>S028</t>
        </is>
      </c>
      <c r="D3599" t="inlineStr">
        <is>
          <t>Store_028</t>
        </is>
      </c>
      <c r="E3599" t="inlineStr">
        <is>
          <t>North</t>
        </is>
      </c>
      <c r="F3599" t="inlineStr">
        <is>
          <t>P0111</t>
        </is>
      </c>
      <c r="G3599" t="inlineStr">
        <is>
          <t>Prod_0111</t>
        </is>
      </c>
      <c r="H3599" t="inlineStr">
        <is>
          <t>Clothing</t>
        </is>
      </c>
      <c r="I3599" t="n">
        <v>1</v>
      </c>
      <c r="J3599" t="n">
        <v>521.24</v>
      </c>
      <c r="K3599" t="n">
        <v>0</v>
      </c>
      <c r="L3599">
        <f>I3599*J3599*(1-K3599)</f>
        <v/>
      </c>
      <c r="M3599">
        <f>VLOOKUP(F3599,Products!A:D,4,FALSE)*I3599</f>
        <v/>
      </c>
      <c r="N3599">
        <f>L3599-M3599</f>
        <v/>
      </c>
    </row>
    <row r="3600">
      <c r="A3600" t="inlineStr">
        <is>
          <t>T1003598</t>
        </is>
      </c>
      <c r="B3600" t="inlineStr">
        <is>
          <t>2025-09-06</t>
        </is>
      </c>
      <c r="C3600" t="inlineStr">
        <is>
          <t>S011</t>
        </is>
      </c>
      <c r="D3600" t="inlineStr">
        <is>
          <t>Store_011</t>
        </is>
      </c>
      <c r="E3600" t="inlineStr">
        <is>
          <t>South</t>
        </is>
      </c>
      <c r="F3600" t="inlineStr">
        <is>
          <t>P0109</t>
        </is>
      </c>
      <c r="G3600" t="inlineStr">
        <is>
          <t>Prod_0109</t>
        </is>
      </c>
      <c r="H3600" t="inlineStr">
        <is>
          <t>Beverages</t>
        </is>
      </c>
      <c r="I3600" t="n">
        <v>7</v>
      </c>
      <c r="J3600" t="n">
        <v>623.88</v>
      </c>
      <c r="K3600" t="n">
        <v>0</v>
      </c>
      <c r="L3600">
        <f>I3600*J3600*(1-K3600)</f>
        <v/>
      </c>
      <c r="M3600">
        <f>VLOOKUP(F3600,Products!A:D,4,FALSE)*I3600</f>
        <v/>
      </c>
      <c r="N3600">
        <f>L3600-M3600</f>
        <v/>
      </c>
    </row>
    <row r="3601">
      <c r="A3601" t="inlineStr">
        <is>
          <t>T1003599</t>
        </is>
      </c>
      <c r="B3601" t="inlineStr">
        <is>
          <t>2023-02-02</t>
        </is>
      </c>
      <c r="C3601" t="inlineStr">
        <is>
          <t>S045</t>
        </is>
      </c>
      <c r="D3601" t="inlineStr">
        <is>
          <t>Store_045</t>
        </is>
      </c>
      <c r="E3601" t="inlineStr">
        <is>
          <t>East</t>
        </is>
      </c>
      <c r="F3601" t="inlineStr">
        <is>
          <t>P0025</t>
        </is>
      </c>
      <c r="G3601" t="inlineStr">
        <is>
          <t>Prod_0025</t>
        </is>
      </c>
      <c r="H3601" t="inlineStr">
        <is>
          <t>Beverages</t>
        </is>
      </c>
      <c r="I3601" t="n">
        <v>6</v>
      </c>
      <c r="J3601" t="n">
        <v>370.14</v>
      </c>
      <c r="K3601" t="n">
        <v>0</v>
      </c>
      <c r="L3601">
        <f>I3601*J3601*(1-K3601)</f>
        <v/>
      </c>
      <c r="M3601">
        <f>VLOOKUP(F3601,Products!A:D,4,FALSE)*I3601</f>
        <v/>
      </c>
      <c r="N3601">
        <f>L3601-M3601</f>
        <v/>
      </c>
    </row>
    <row r="3602">
      <c r="A3602" t="inlineStr">
        <is>
          <t>T1003600</t>
        </is>
      </c>
      <c r="B3602" t="inlineStr">
        <is>
          <t>2025-05-25</t>
        </is>
      </c>
      <c r="C3602" t="inlineStr">
        <is>
          <t>S004</t>
        </is>
      </c>
      <c r="D3602" t="inlineStr">
        <is>
          <t>Store_004</t>
        </is>
      </c>
      <c r="E3602" t="inlineStr">
        <is>
          <t>Central</t>
        </is>
      </c>
      <c r="F3602" t="inlineStr">
        <is>
          <t>P0020</t>
        </is>
      </c>
      <c r="G3602" t="inlineStr">
        <is>
          <t>Prod_0020</t>
        </is>
      </c>
      <c r="H3602" t="inlineStr">
        <is>
          <t>Beverages</t>
        </is>
      </c>
      <c r="I3602" t="n">
        <v>4</v>
      </c>
      <c r="J3602" t="n">
        <v>614.14</v>
      </c>
      <c r="K3602" t="n">
        <v>0</v>
      </c>
      <c r="L3602">
        <f>I3602*J3602*(1-K3602)</f>
        <v/>
      </c>
      <c r="M3602">
        <f>VLOOKUP(F3602,Products!A:D,4,FALSE)*I3602</f>
        <v/>
      </c>
      <c r="N3602">
        <f>L3602-M3602</f>
        <v/>
      </c>
    </row>
    <row r="3603">
      <c r="A3603" t="inlineStr">
        <is>
          <t>T1003601</t>
        </is>
      </c>
      <c r="B3603" t="inlineStr">
        <is>
          <t>2025-01-23</t>
        </is>
      </c>
      <c r="C3603" t="inlineStr">
        <is>
          <t>S043</t>
        </is>
      </c>
      <c r="D3603" t="inlineStr">
        <is>
          <t>Store_043</t>
        </is>
      </c>
      <c r="E3603" t="inlineStr">
        <is>
          <t>East</t>
        </is>
      </c>
      <c r="F3603" t="inlineStr">
        <is>
          <t>P0108</t>
        </is>
      </c>
      <c r="G3603" t="inlineStr">
        <is>
          <t>Prod_0108</t>
        </is>
      </c>
      <c r="H3603" t="inlineStr">
        <is>
          <t>Stationery</t>
        </is>
      </c>
      <c r="I3603" t="n">
        <v>4</v>
      </c>
      <c r="J3603" t="n">
        <v>729.72</v>
      </c>
      <c r="K3603" t="n">
        <v>0</v>
      </c>
      <c r="L3603">
        <f>I3603*J3603*(1-K3603)</f>
        <v/>
      </c>
      <c r="M3603">
        <f>VLOOKUP(F3603,Products!A:D,4,FALSE)*I3603</f>
        <v/>
      </c>
      <c r="N3603">
        <f>L3603-M3603</f>
        <v/>
      </c>
    </row>
    <row r="3604">
      <c r="A3604" t="inlineStr">
        <is>
          <t>T1003602</t>
        </is>
      </c>
      <c r="B3604" t="inlineStr">
        <is>
          <t>2025-09-15</t>
        </is>
      </c>
      <c r="C3604" t="inlineStr">
        <is>
          <t>S043</t>
        </is>
      </c>
      <c r="D3604" t="inlineStr">
        <is>
          <t>Store_043</t>
        </is>
      </c>
      <c r="E3604" t="inlineStr">
        <is>
          <t>East</t>
        </is>
      </c>
      <c r="F3604" t="inlineStr">
        <is>
          <t>P0008</t>
        </is>
      </c>
      <c r="G3604" t="inlineStr">
        <is>
          <t>Prod_0008</t>
        </is>
      </c>
      <c r="H3604" t="inlineStr">
        <is>
          <t>Electronics</t>
        </is>
      </c>
      <c r="I3604" t="n">
        <v>7</v>
      </c>
      <c r="J3604" t="n">
        <v>332.26</v>
      </c>
      <c r="K3604" t="n">
        <v>0.1</v>
      </c>
      <c r="L3604">
        <f>I3604*J3604*(1-K3604)</f>
        <v/>
      </c>
      <c r="M3604">
        <f>VLOOKUP(F3604,Products!A:D,4,FALSE)*I3604</f>
        <v/>
      </c>
      <c r="N3604">
        <f>L3604-M3604</f>
        <v/>
      </c>
    </row>
    <row r="3605">
      <c r="A3605" t="inlineStr">
        <is>
          <t>T1003603</t>
        </is>
      </c>
      <c r="B3605" t="inlineStr">
        <is>
          <t>2024-01-25</t>
        </is>
      </c>
      <c r="C3605" t="inlineStr">
        <is>
          <t>S021</t>
        </is>
      </c>
      <c r="D3605" t="inlineStr">
        <is>
          <t>Store_021</t>
        </is>
      </c>
      <c r="E3605" t="inlineStr">
        <is>
          <t>North</t>
        </is>
      </c>
      <c r="F3605" t="inlineStr">
        <is>
          <t>P0166</t>
        </is>
      </c>
      <c r="G3605" t="inlineStr">
        <is>
          <t>Prod_0166</t>
        </is>
      </c>
      <c r="H3605" t="inlineStr">
        <is>
          <t>Electronics</t>
        </is>
      </c>
      <c r="I3605" t="n">
        <v>5</v>
      </c>
      <c r="J3605" t="n">
        <v>576.49</v>
      </c>
      <c r="K3605" t="n">
        <v>0.05</v>
      </c>
      <c r="L3605">
        <f>I3605*J3605*(1-K3605)</f>
        <v/>
      </c>
      <c r="M3605">
        <f>VLOOKUP(F3605,Products!A:D,4,FALSE)*I3605</f>
        <v/>
      </c>
      <c r="N3605">
        <f>L3605-M3605</f>
        <v/>
      </c>
    </row>
    <row r="3606">
      <c r="A3606" t="inlineStr">
        <is>
          <t>T1003604</t>
        </is>
      </c>
      <c r="B3606" t="inlineStr">
        <is>
          <t>2024-11-03</t>
        </is>
      </c>
      <c r="C3606" t="inlineStr">
        <is>
          <t>S011</t>
        </is>
      </c>
      <c r="D3606" t="inlineStr">
        <is>
          <t>Store_011</t>
        </is>
      </c>
      <c r="E3606" t="inlineStr">
        <is>
          <t>South</t>
        </is>
      </c>
      <c r="F3606" t="inlineStr">
        <is>
          <t>P0125</t>
        </is>
      </c>
      <c r="G3606" t="inlineStr">
        <is>
          <t>Prod_0125</t>
        </is>
      </c>
      <c r="H3606" t="inlineStr">
        <is>
          <t>Toys</t>
        </is>
      </c>
      <c r="I3606" t="n">
        <v>9</v>
      </c>
      <c r="J3606" t="n">
        <v>327.32</v>
      </c>
      <c r="K3606" t="n">
        <v>0.05</v>
      </c>
      <c r="L3606">
        <f>I3606*J3606*(1-K3606)</f>
        <v/>
      </c>
      <c r="M3606">
        <f>VLOOKUP(F3606,Products!A:D,4,FALSE)*I3606</f>
        <v/>
      </c>
      <c r="N3606">
        <f>L3606-M3606</f>
        <v/>
      </c>
    </row>
    <row r="3607">
      <c r="A3607" t="inlineStr">
        <is>
          <t>T1003605</t>
        </is>
      </c>
      <c r="B3607" t="inlineStr">
        <is>
          <t>2024-09-12</t>
        </is>
      </c>
      <c r="C3607" t="inlineStr">
        <is>
          <t>S041</t>
        </is>
      </c>
      <c r="D3607" t="inlineStr">
        <is>
          <t>Store_041</t>
        </is>
      </c>
      <c r="E3607" t="inlineStr">
        <is>
          <t>East</t>
        </is>
      </c>
      <c r="F3607" t="inlineStr">
        <is>
          <t>P0004</t>
        </is>
      </c>
      <c r="G3607" t="inlineStr">
        <is>
          <t>Prod_0004</t>
        </is>
      </c>
      <c r="H3607" t="inlineStr">
        <is>
          <t>Household</t>
        </is>
      </c>
      <c r="I3607" t="n">
        <v>8</v>
      </c>
      <c r="J3607" t="n">
        <v>411.04</v>
      </c>
      <c r="K3607" t="n">
        <v>0</v>
      </c>
      <c r="L3607">
        <f>I3607*J3607*(1-K3607)</f>
        <v/>
      </c>
      <c r="M3607">
        <f>VLOOKUP(F3607,Products!A:D,4,FALSE)*I3607</f>
        <v/>
      </c>
      <c r="N3607">
        <f>L3607-M3607</f>
        <v/>
      </c>
    </row>
    <row r="3608">
      <c r="A3608" t="inlineStr">
        <is>
          <t>T1003606</t>
        </is>
      </c>
      <c r="B3608" t="inlineStr">
        <is>
          <t>2023-09-19</t>
        </is>
      </c>
      <c r="C3608" t="inlineStr">
        <is>
          <t>S029</t>
        </is>
      </c>
      <c r="D3608" t="inlineStr">
        <is>
          <t>Store_029</t>
        </is>
      </c>
      <c r="E3608" t="inlineStr">
        <is>
          <t>South</t>
        </is>
      </c>
      <c r="F3608" t="inlineStr">
        <is>
          <t>P0001</t>
        </is>
      </c>
      <c r="G3608" t="inlineStr">
        <is>
          <t>Prod_0001</t>
        </is>
      </c>
      <c r="H3608" t="inlineStr">
        <is>
          <t>Beverages</t>
        </is>
      </c>
      <c r="I3608" t="n">
        <v>6</v>
      </c>
      <c r="J3608" t="n">
        <v>635.62</v>
      </c>
      <c r="K3608" t="n">
        <v>0</v>
      </c>
      <c r="L3608">
        <f>I3608*J3608*(1-K3608)</f>
        <v/>
      </c>
      <c r="M3608">
        <f>VLOOKUP(F3608,Products!A:D,4,FALSE)*I3608</f>
        <v/>
      </c>
      <c r="N3608">
        <f>L3608-M3608</f>
        <v/>
      </c>
    </row>
    <row r="3609">
      <c r="A3609" t="inlineStr">
        <is>
          <t>T1003607</t>
        </is>
      </c>
      <c r="B3609" t="inlineStr">
        <is>
          <t>2024-09-19</t>
        </is>
      </c>
      <c r="C3609" t="inlineStr">
        <is>
          <t>S016</t>
        </is>
      </c>
      <c r="D3609" t="inlineStr">
        <is>
          <t>Store_016</t>
        </is>
      </c>
      <c r="E3609" t="inlineStr">
        <is>
          <t>West</t>
        </is>
      </c>
      <c r="F3609" t="inlineStr">
        <is>
          <t>P0120</t>
        </is>
      </c>
      <c r="G3609" t="inlineStr">
        <is>
          <t>Prod_0120</t>
        </is>
      </c>
      <c r="H3609" t="inlineStr">
        <is>
          <t>Stationery</t>
        </is>
      </c>
      <c r="I3609" t="n">
        <v>7</v>
      </c>
      <c r="J3609" t="n">
        <v>449.75</v>
      </c>
      <c r="K3609" t="n">
        <v>0.1</v>
      </c>
      <c r="L3609">
        <f>I3609*J3609*(1-K3609)</f>
        <v/>
      </c>
      <c r="M3609">
        <f>VLOOKUP(F3609,Products!A:D,4,FALSE)*I3609</f>
        <v/>
      </c>
      <c r="N3609">
        <f>L3609-M3609</f>
        <v/>
      </c>
    </row>
    <row r="3610">
      <c r="A3610" t="inlineStr">
        <is>
          <t>T1003608</t>
        </is>
      </c>
      <c r="B3610" t="inlineStr">
        <is>
          <t>2024-03-26</t>
        </is>
      </c>
      <c r="C3610" t="inlineStr">
        <is>
          <t>S008</t>
        </is>
      </c>
      <c r="D3610" t="inlineStr">
        <is>
          <t>Store_008</t>
        </is>
      </c>
      <c r="E3610" t="inlineStr">
        <is>
          <t>East</t>
        </is>
      </c>
      <c r="F3610" t="inlineStr">
        <is>
          <t>P0200</t>
        </is>
      </c>
      <c r="G3610" t="inlineStr">
        <is>
          <t>Prod_0200</t>
        </is>
      </c>
      <c r="H3610" t="inlineStr">
        <is>
          <t>Electronics</t>
        </is>
      </c>
      <c r="I3610" t="n">
        <v>8</v>
      </c>
      <c r="J3610" t="n">
        <v>388.92</v>
      </c>
      <c r="K3610" t="n">
        <v>0.05</v>
      </c>
      <c r="L3610">
        <f>I3610*J3610*(1-K3610)</f>
        <v/>
      </c>
      <c r="M3610">
        <f>VLOOKUP(F3610,Products!A:D,4,FALSE)*I3610</f>
        <v/>
      </c>
      <c r="N3610">
        <f>L3610-M3610</f>
        <v/>
      </c>
    </row>
    <row r="3611">
      <c r="A3611" t="inlineStr">
        <is>
          <t>T1003609</t>
        </is>
      </c>
      <c r="B3611" t="inlineStr">
        <is>
          <t>2025-05-16</t>
        </is>
      </c>
      <c r="C3611" t="inlineStr">
        <is>
          <t>S037</t>
        </is>
      </c>
      <c r="D3611" t="inlineStr">
        <is>
          <t>Store_037</t>
        </is>
      </c>
      <c r="E3611" t="inlineStr">
        <is>
          <t>East</t>
        </is>
      </c>
      <c r="F3611" t="inlineStr">
        <is>
          <t>P0183</t>
        </is>
      </c>
      <c r="G3611" t="inlineStr">
        <is>
          <t>Prod_0183</t>
        </is>
      </c>
      <c r="H3611" t="inlineStr">
        <is>
          <t>Stationery</t>
        </is>
      </c>
      <c r="I3611" t="n">
        <v>2</v>
      </c>
      <c r="J3611" t="n">
        <v>934.02</v>
      </c>
      <c r="K3611" t="n">
        <v>0</v>
      </c>
      <c r="L3611">
        <f>I3611*J3611*(1-K3611)</f>
        <v/>
      </c>
      <c r="M3611">
        <f>VLOOKUP(F3611,Products!A:D,4,FALSE)*I3611</f>
        <v/>
      </c>
      <c r="N3611">
        <f>L3611-M3611</f>
        <v/>
      </c>
    </row>
    <row r="3612">
      <c r="A3612" t="inlineStr">
        <is>
          <t>T1003610</t>
        </is>
      </c>
      <c r="B3612" t="inlineStr">
        <is>
          <t>2025-08-21</t>
        </is>
      </c>
      <c r="C3612" t="inlineStr">
        <is>
          <t>S030</t>
        </is>
      </c>
      <c r="D3612" t="inlineStr">
        <is>
          <t>Store_030</t>
        </is>
      </c>
      <c r="E3612" t="inlineStr">
        <is>
          <t>North</t>
        </is>
      </c>
      <c r="F3612" t="inlineStr">
        <is>
          <t>P0058</t>
        </is>
      </c>
      <c r="G3612" t="inlineStr">
        <is>
          <t>Prod_0058</t>
        </is>
      </c>
      <c r="H3612" t="inlineStr">
        <is>
          <t>Stationery</t>
        </is>
      </c>
      <c r="I3612" t="n">
        <v>2</v>
      </c>
      <c r="J3612" t="n">
        <v>591.7</v>
      </c>
      <c r="K3612" t="n">
        <v>0.2</v>
      </c>
      <c r="L3612">
        <f>I3612*J3612*(1-K3612)</f>
        <v/>
      </c>
      <c r="M3612">
        <f>VLOOKUP(F3612,Products!A:D,4,FALSE)*I3612</f>
        <v/>
      </c>
      <c r="N3612">
        <f>L3612-M3612</f>
        <v/>
      </c>
    </row>
    <row r="3613">
      <c r="A3613" t="inlineStr">
        <is>
          <t>T1003611</t>
        </is>
      </c>
      <c r="B3613" t="inlineStr">
        <is>
          <t>2024-05-18</t>
        </is>
      </c>
      <c r="C3613" t="inlineStr">
        <is>
          <t>S041</t>
        </is>
      </c>
      <c r="D3613" t="inlineStr">
        <is>
          <t>Store_041</t>
        </is>
      </c>
      <c r="E3613" t="inlineStr">
        <is>
          <t>East</t>
        </is>
      </c>
      <c r="F3613" t="inlineStr">
        <is>
          <t>P0155</t>
        </is>
      </c>
      <c r="G3613" t="inlineStr">
        <is>
          <t>Prod_0155</t>
        </is>
      </c>
      <c r="H3613" t="inlineStr">
        <is>
          <t>Electronics</t>
        </is>
      </c>
      <c r="I3613" t="n">
        <v>6</v>
      </c>
      <c r="J3613" t="n">
        <v>417.18</v>
      </c>
      <c r="K3613" t="n">
        <v>0.1</v>
      </c>
      <c r="L3613">
        <f>I3613*J3613*(1-K3613)</f>
        <v/>
      </c>
      <c r="M3613">
        <f>VLOOKUP(F3613,Products!A:D,4,FALSE)*I3613</f>
        <v/>
      </c>
      <c r="N3613">
        <f>L3613-M3613</f>
        <v/>
      </c>
    </row>
    <row r="3614">
      <c r="A3614" t="inlineStr">
        <is>
          <t>T1003612</t>
        </is>
      </c>
      <c r="B3614" t="inlineStr">
        <is>
          <t>2025-03-10</t>
        </is>
      </c>
      <c r="C3614" t="inlineStr">
        <is>
          <t>S025</t>
        </is>
      </c>
      <c r="D3614" t="inlineStr">
        <is>
          <t>Store_025</t>
        </is>
      </c>
      <c r="E3614" t="inlineStr">
        <is>
          <t>Central</t>
        </is>
      </c>
      <c r="F3614" t="inlineStr">
        <is>
          <t>P0185</t>
        </is>
      </c>
      <c r="G3614" t="inlineStr">
        <is>
          <t>Prod_0185</t>
        </is>
      </c>
      <c r="H3614" t="inlineStr">
        <is>
          <t>Food</t>
        </is>
      </c>
      <c r="I3614" t="n">
        <v>9</v>
      </c>
      <c r="J3614" t="n">
        <v>444.82</v>
      </c>
      <c r="K3614" t="n">
        <v>0.1</v>
      </c>
      <c r="L3614">
        <f>I3614*J3614*(1-K3614)</f>
        <v/>
      </c>
      <c r="M3614">
        <f>VLOOKUP(F3614,Products!A:D,4,FALSE)*I3614</f>
        <v/>
      </c>
      <c r="N3614">
        <f>L3614-M3614</f>
        <v/>
      </c>
    </row>
    <row r="3615">
      <c r="A3615" t="inlineStr">
        <is>
          <t>T1003613</t>
        </is>
      </c>
      <c r="B3615" t="inlineStr">
        <is>
          <t>2024-06-30</t>
        </is>
      </c>
      <c r="C3615" t="inlineStr">
        <is>
          <t>S036</t>
        </is>
      </c>
      <c r="D3615" t="inlineStr">
        <is>
          <t>Store_036</t>
        </is>
      </c>
      <c r="E3615" t="inlineStr">
        <is>
          <t>Central</t>
        </is>
      </c>
      <c r="F3615" t="inlineStr">
        <is>
          <t>P0179</t>
        </is>
      </c>
      <c r="G3615" t="inlineStr">
        <is>
          <t>Prod_0179</t>
        </is>
      </c>
      <c r="H3615" t="inlineStr">
        <is>
          <t>Household</t>
        </is>
      </c>
      <c r="I3615" t="n">
        <v>9</v>
      </c>
      <c r="J3615" t="n">
        <v>174.35</v>
      </c>
      <c r="K3615" t="n">
        <v>0</v>
      </c>
      <c r="L3615">
        <f>I3615*J3615*(1-K3615)</f>
        <v/>
      </c>
      <c r="M3615">
        <f>VLOOKUP(F3615,Products!A:D,4,FALSE)*I3615</f>
        <v/>
      </c>
      <c r="N3615">
        <f>L3615-M3615</f>
        <v/>
      </c>
    </row>
    <row r="3616">
      <c r="A3616" t="inlineStr">
        <is>
          <t>T1003614</t>
        </is>
      </c>
      <c r="B3616" t="inlineStr">
        <is>
          <t>2023-11-18</t>
        </is>
      </c>
      <c r="C3616" t="inlineStr">
        <is>
          <t>S029</t>
        </is>
      </c>
      <c r="D3616" t="inlineStr">
        <is>
          <t>Store_029</t>
        </is>
      </c>
      <c r="E3616" t="inlineStr">
        <is>
          <t>South</t>
        </is>
      </c>
      <c r="F3616" t="inlineStr">
        <is>
          <t>P0088</t>
        </is>
      </c>
      <c r="G3616" t="inlineStr">
        <is>
          <t>Prod_0088</t>
        </is>
      </c>
      <c r="H3616" t="inlineStr">
        <is>
          <t>Toys</t>
        </is>
      </c>
      <c r="I3616" t="n">
        <v>8</v>
      </c>
      <c r="J3616" t="n">
        <v>563.9400000000001</v>
      </c>
      <c r="K3616" t="n">
        <v>0</v>
      </c>
      <c r="L3616">
        <f>I3616*J3616*(1-K3616)</f>
        <v/>
      </c>
      <c r="M3616">
        <f>VLOOKUP(F3616,Products!A:D,4,FALSE)*I3616</f>
        <v/>
      </c>
      <c r="N3616">
        <f>L3616-M3616</f>
        <v/>
      </c>
    </row>
    <row r="3617">
      <c r="A3617" t="inlineStr">
        <is>
          <t>T1003615</t>
        </is>
      </c>
      <c r="B3617" t="inlineStr">
        <is>
          <t>2024-12-10</t>
        </is>
      </c>
      <c r="C3617" t="inlineStr">
        <is>
          <t>S007</t>
        </is>
      </c>
      <c r="D3617" t="inlineStr">
        <is>
          <t>Store_007</t>
        </is>
      </c>
      <c r="E3617" t="inlineStr">
        <is>
          <t>East</t>
        </is>
      </c>
      <c r="F3617" t="inlineStr">
        <is>
          <t>P0190</t>
        </is>
      </c>
      <c r="G3617" t="inlineStr">
        <is>
          <t>Prod_0190</t>
        </is>
      </c>
      <c r="H3617" t="inlineStr">
        <is>
          <t>Household</t>
        </is>
      </c>
      <c r="I3617" t="n">
        <v>4</v>
      </c>
      <c r="J3617" t="n">
        <v>239.08</v>
      </c>
      <c r="K3617" t="n">
        <v>0.2</v>
      </c>
      <c r="L3617">
        <f>I3617*J3617*(1-K3617)</f>
        <v/>
      </c>
      <c r="M3617">
        <f>VLOOKUP(F3617,Products!A:D,4,FALSE)*I3617</f>
        <v/>
      </c>
      <c r="N3617">
        <f>L3617-M3617</f>
        <v/>
      </c>
    </row>
    <row r="3618">
      <c r="A3618" t="inlineStr">
        <is>
          <t>T1003616</t>
        </is>
      </c>
      <c r="B3618" t="inlineStr">
        <is>
          <t>2023-07-24</t>
        </is>
      </c>
      <c r="C3618" t="inlineStr">
        <is>
          <t>S027</t>
        </is>
      </c>
      <c r="D3618" t="inlineStr">
        <is>
          <t>Store_027</t>
        </is>
      </c>
      <c r="E3618" t="inlineStr">
        <is>
          <t>South</t>
        </is>
      </c>
      <c r="F3618" t="inlineStr">
        <is>
          <t>P0014</t>
        </is>
      </c>
      <c r="G3618" t="inlineStr">
        <is>
          <t>Prod_0014</t>
        </is>
      </c>
      <c r="H3618" t="inlineStr">
        <is>
          <t>Clothing</t>
        </is>
      </c>
      <c r="I3618" t="n">
        <v>4</v>
      </c>
      <c r="J3618" t="n">
        <v>324.78</v>
      </c>
      <c r="K3618" t="n">
        <v>0.05</v>
      </c>
      <c r="L3618">
        <f>I3618*J3618*(1-K3618)</f>
        <v/>
      </c>
      <c r="M3618">
        <f>VLOOKUP(F3618,Products!A:D,4,FALSE)*I3618</f>
        <v/>
      </c>
      <c r="N3618">
        <f>L3618-M3618</f>
        <v/>
      </c>
    </row>
    <row r="3619">
      <c r="A3619" t="inlineStr">
        <is>
          <t>T1003617</t>
        </is>
      </c>
      <c r="B3619" t="inlineStr">
        <is>
          <t>2025-08-27</t>
        </is>
      </c>
      <c r="C3619" t="inlineStr">
        <is>
          <t>S044</t>
        </is>
      </c>
      <c r="D3619" t="inlineStr">
        <is>
          <t>Store_044</t>
        </is>
      </c>
      <c r="E3619" t="inlineStr">
        <is>
          <t>North</t>
        </is>
      </c>
      <c r="F3619" t="inlineStr">
        <is>
          <t>P0053</t>
        </is>
      </c>
      <c r="G3619" t="inlineStr">
        <is>
          <t>Prod_0053</t>
        </is>
      </c>
      <c r="H3619" t="inlineStr">
        <is>
          <t>Food</t>
        </is>
      </c>
      <c r="I3619" t="n">
        <v>5</v>
      </c>
      <c r="J3619" t="n">
        <v>318.96</v>
      </c>
      <c r="K3619" t="n">
        <v>0.2</v>
      </c>
      <c r="L3619">
        <f>I3619*J3619*(1-K3619)</f>
        <v/>
      </c>
      <c r="M3619">
        <f>VLOOKUP(F3619,Products!A:D,4,FALSE)*I3619</f>
        <v/>
      </c>
      <c r="N3619">
        <f>L3619-M3619</f>
        <v/>
      </c>
    </row>
    <row r="3620">
      <c r="A3620" t="inlineStr">
        <is>
          <t>T1003618</t>
        </is>
      </c>
      <c r="B3620" t="inlineStr">
        <is>
          <t>2024-11-08</t>
        </is>
      </c>
      <c r="C3620" t="inlineStr">
        <is>
          <t>S004</t>
        </is>
      </c>
      <c r="D3620" t="inlineStr">
        <is>
          <t>Store_004</t>
        </is>
      </c>
      <c r="E3620" t="inlineStr">
        <is>
          <t>Central</t>
        </is>
      </c>
      <c r="F3620" t="inlineStr">
        <is>
          <t>P0137</t>
        </is>
      </c>
      <c r="G3620" t="inlineStr">
        <is>
          <t>Prod_0137</t>
        </is>
      </c>
      <c r="H3620" t="inlineStr">
        <is>
          <t>Electronics</t>
        </is>
      </c>
      <c r="I3620" t="n">
        <v>1</v>
      </c>
      <c r="J3620" t="n">
        <v>152.43</v>
      </c>
      <c r="K3620" t="n">
        <v>0</v>
      </c>
      <c r="L3620">
        <f>I3620*J3620*(1-K3620)</f>
        <v/>
      </c>
      <c r="M3620">
        <f>VLOOKUP(F3620,Products!A:D,4,FALSE)*I3620</f>
        <v/>
      </c>
      <c r="N3620">
        <f>L3620-M3620</f>
        <v/>
      </c>
    </row>
    <row r="3621">
      <c r="A3621" t="inlineStr">
        <is>
          <t>T1003619</t>
        </is>
      </c>
      <c r="B3621" t="inlineStr">
        <is>
          <t>2024-06-05</t>
        </is>
      </c>
      <c r="C3621" t="inlineStr">
        <is>
          <t>S032</t>
        </is>
      </c>
      <c r="D3621" t="inlineStr">
        <is>
          <t>Store_032</t>
        </is>
      </c>
      <c r="E3621" t="inlineStr">
        <is>
          <t>Central</t>
        </is>
      </c>
      <c r="F3621" t="inlineStr">
        <is>
          <t>P0040</t>
        </is>
      </c>
      <c r="G3621" t="inlineStr">
        <is>
          <t>Prod_0040</t>
        </is>
      </c>
      <c r="H3621" t="inlineStr">
        <is>
          <t>Toys</t>
        </is>
      </c>
      <c r="I3621" t="n">
        <v>2</v>
      </c>
      <c r="J3621" t="n">
        <v>51.79</v>
      </c>
      <c r="K3621" t="n">
        <v>0</v>
      </c>
      <c r="L3621">
        <f>I3621*J3621*(1-K3621)</f>
        <v/>
      </c>
      <c r="M3621">
        <f>VLOOKUP(F3621,Products!A:D,4,FALSE)*I3621</f>
        <v/>
      </c>
      <c r="N3621">
        <f>L3621-M3621</f>
        <v/>
      </c>
    </row>
    <row r="3622">
      <c r="A3622" t="inlineStr">
        <is>
          <t>T1003620</t>
        </is>
      </c>
      <c r="B3622" t="inlineStr">
        <is>
          <t>2024-06-08</t>
        </is>
      </c>
      <c r="C3622" t="inlineStr">
        <is>
          <t>S017</t>
        </is>
      </c>
      <c r="D3622" t="inlineStr">
        <is>
          <t>Store_017</t>
        </is>
      </c>
      <c r="E3622" t="inlineStr">
        <is>
          <t>South</t>
        </is>
      </c>
      <c r="F3622" t="inlineStr">
        <is>
          <t>P0127</t>
        </is>
      </c>
      <c r="G3622" t="inlineStr">
        <is>
          <t>Prod_0127</t>
        </is>
      </c>
      <c r="H3622" t="inlineStr">
        <is>
          <t>Toys</t>
        </is>
      </c>
      <c r="I3622" t="n">
        <v>6</v>
      </c>
      <c r="J3622" t="n">
        <v>686.75</v>
      </c>
      <c r="K3622" t="n">
        <v>0.2</v>
      </c>
      <c r="L3622">
        <f>I3622*J3622*(1-K3622)</f>
        <v/>
      </c>
      <c r="M3622">
        <f>VLOOKUP(F3622,Products!A:D,4,FALSE)*I3622</f>
        <v/>
      </c>
      <c r="N3622">
        <f>L3622-M3622</f>
        <v/>
      </c>
    </row>
    <row r="3623">
      <c r="A3623" t="inlineStr">
        <is>
          <t>T1003621</t>
        </is>
      </c>
      <c r="B3623" t="inlineStr">
        <is>
          <t>2025-09-13</t>
        </is>
      </c>
      <c r="C3623" t="inlineStr">
        <is>
          <t>S018</t>
        </is>
      </c>
      <c r="D3623" t="inlineStr">
        <is>
          <t>Store_018</t>
        </is>
      </c>
      <c r="E3623" t="inlineStr">
        <is>
          <t>South</t>
        </is>
      </c>
      <c r="F3623" t="inlineStr">
        <is>
          <t>P0032</t>
        </is>
      </c>
      <c r="G3623" t="inlineStr">
        <is>
          <t>Prod_0032</t>
        </is>
      </c>
      <c r="H3623" t="inlineStr">
        <is>
          <t>Beverages</t>
        </is>
      </c>
      <c r="I3623" t="n">
        <v>1</v>
      </c>
      <c r="J3623" t="n">
        <v>288.01</v>
      </c>
      <c r="K3623" t="n">
        <v>0</v>
      </c>
      <c r="L3623">
        <f>I3623*J3623*(1-K3623)</f>
        <v/>
      </c>
      <c r="M3623">
        <f>VLOOKUP(F3623,Products!A:D,4,FALSE)*I3623</f>
        <v/>
      </c>
      <c r="N3623">
        <f>L3623-M3623</f>
        <v/>
      </c>
    </row>
    <row r="3624">
      <c r="A3624" t="inlineStr">
        <is>
          <t>T1003622</t>
        </is>
      </c>
      <c r="B3624" t="inlineStr">
        <is>
          <t>2024-02-11</t>
        </is>
      </c>
      <c r="C3624" t="inlineStr">
        <is>
          <t>S021</t>
        </is>
      </c>
      <c r="D3624" t="inlineStr">
        <is>
          <t>Store_021</t>
        </is>
      </c>
      <c r="E3624" t="inlineStr">
        <is>
          <t>North</t>
        </is>
      </c>
      <c r="F3624" t="inlineStr">
        <is>
          <t>P0002</t>
        </is>
      </c>
      <c r="G3624" t="inlineStr">
        <is>
          <t>Prod_0002</t>
        </is>
      </c>
      <c r="H3624" t="inlineStr">
        <is>
          <t>Food</t>
        </is>
      </c>
      <c r="I3624" t="n">
        <v>8</v>
      </c>
      <c r="J3624" t="n">
        <v>255.66</v>
      </c>
      <c r="K3624" t="n">
        <v>0.05</v>
      </c>
      <c r="L3624">
        <f>I3624*J3624*(1-K3624)</f>
        <v/>
      </c>
      <c r="M3624">
        <f>VLOOKUP(F3624,Products!A:D,4,FALSE)*I3624</f>
        <v/>
      </c>
      <c r="N3624">
        <f>L3624-M3624</f>
        <v/>
      </c>
    </row>
    <row r="3625">
      <c r="A3625" t="inlineStr">
        <is>
          <t>T1003623</t>
        </is>
      </c>
      <c r="B3625" t="inlineStr">
        <is>
          <t>2023-02-01</t>
        </is>
      </c>
      <c r="C3625" t="inlineStr">
        <is>
          <t>S006</t>
        </is>
      </c>
      <c r="D3625" t="inlineStr">
        <is>
          <t>Store_006</t>
        </is>
      </c>
      <c r="E3625" t="inlineStr">
        <is>
          <t>East</t>
        </is>
      </c>
      <c r="F3625" t="inlineStr">
        <is>
          <t>P0095</t>
        </is>
      </c>
      <c r="G3625" t="inlineStr">
        <is>
          <t>Prod_0095</t>
        </is>
      </c>
      <c r="H3625" t="inlineStr">
        <is>
          <t>Food</t>
        </is>
      </c>
      <c r="I3625" t="n">
        <v>9</v>
      </c>
      <c r="J3625" t="n">
        <v>231.03</v>
      </c>
      <c r="K3625" t="n">
        <v>0.1</v>
      </c>
      <c r="L3625">
        <f>I3625*J3625*(1-K3625)</f>
        <v/>
      </c>
      <c r="M3625">
        <f>VLOOKUP(F3625,Products!A:D,4,FALSE)*I3625</f>
        <v/>
      </c>
      <c r="N3625">
        <f>L3625-M3625</f>
        <v/>
      </c>
    </row>
    <row r="3626">
      <c r="A3626" t="inlineStr">
        <is>
          <t>T1003624</t>
        </is>
      </c>
      <c r="B3626" t="inlineStr">
        <is>
          <t>2024-08-23</t>
        </is>
      </c>
      <c r="C3626" t="inlineStr">
        <is>
          <t>S031</t>
        </is>
      </c>
      <c r="D3626" t="inlineStr">
        <is>
          <t>Store_031</t>
        </is>
      </c>
      <c r="E3626" t="inlineStr">
        <is>
          <t>Central</t>
        </is>
      </c>
      <c r="F3626" t="inlineStr">
        <is>
          <t>P0169</t>
        </is>
      </c>
      <c r="G3626" t="inlineStr">
        <is>
          <t>Prod_0169</t>
        </is>
      </c>
      <c r="H3626" t="inlineStr">
        <is>
          <t>Beverages</t>
        </is>
      </c>
      <c r="I3626" t="n">
        <v>5</v>
      </c>
      <c r="J3626" t="n">
        <v>849.3200000000001</v>
      </c>
      <c r="K3626" t="n">
        <v>0</v>
      </c>
      <c r="L3626">
        <f>I3626*J3626*(1-K3626)</f>
        <v/>
      </c>
      <c r="M3626">
        <f>VLOOKUP(F3626,Products!A:D,4,FALSE)*I3626</f>
        <v/>
      </c>
      <c r="N3626">
        <f>L3626-M3626</f>
        <v/>
      </c>
    </row>
    <row r="3627">
      <c r="A3627" t="inlineStr">
        <is>
          <t>T1003625</t>
        </is>
      </c>
      <c r="B3627" t="inlineStr">
        <is>
          <t>2023-10-27</t>
        </is>
      </c>
      <c r="C3627" t="inlineStr">
        <is>
          <t>S020</t>
        </is>
      </c>
      <c r="D3627" t="inlineStr">
        <is>
          <t>Store_020</t>
        </is>
      </c>
      <c r="E3627" t="inlineStr">
        <is>
          <t>West</t>
        </is>
      </c>
      <c r="F3627" t="inlineStr">
        <is>
          <t>P0173</t>
        </is>
      </c>
      <c r="G3627" t="inlineStr">
        <is>
          <t>Prod_0173</t>
        </is>
      </c>
      <c r="H3627" t="inlineStr">
        <is>
          <t>Toys</t>
        </is>
      </c>
      <c r="I3627" t="n">
        <v>7</v>
      </c>
      <c r="J3627" t="n">
        <v>850.65</v>
      </c>
      <c r="K3627" t="n">
        <v>0</v>
      </c>
      <c r="L3627">
        <f>I3627*J3627*(1-K3627)</f>
        <v/>
      </c>
      <c r="M3627">
        <f>VLOOKUP(F3627,Products!A:D,4,FALSE)*I3627</f>
        <v/>
      </c>
      <c r="N3627">
        <f>L3627-M3627</f>
        <v/>
      </c>
    </row>
    <row r="3628">
      <c r="A3628" t="inlineStr">
        <is>
          <t>T1003626</t>
        </is>
      </c>
      <c r="B3628" t="inlineStr">
        <is>
          <t>2024-08-25</t>
        </is>
      </c>
      <c r="C3628" t="inlineStr">
        <is>
          <t>S005</t>
        </is>
      </c>
      <c r="D3628" t="inlineStr">
        <is>
          <t>Store_005</t>
        </is>
      </c>
      <c r="E3628" t="inlineStr">
        <is>
          <t>Central</t>
        </is>
      </c>
      <c r="F3628" t="inlineStr">
        <is>
          <t>P0141</t>
        </is>
      </c>
      <c r="G3628" t="inlineStr">
        <is>
          <t>Prod_0141</t>
        </is>
      </c>
      <c r="H3628" t="inlineStr">
        <is>
          <t>Food</t>
        </is>
      </c>
      <c r="I3628" t="n">
        <v>6</v>
      </c>
      <c r="J3628" t="n">
        <v>961.47</v>
      </c>
      <c r="K3628" t="n">
        <v>0</v>
      </c>
      <c r="L3628">
        <f>I3628*J3628*(1-K3628)</f>
        <v/>
      </c>
      <c r="M3628">
        <f>VLOOKUP(F3628,Products!A:D,4,FALSE)*I3628</f>
        <v/>
      </c>
      <c r="N3628">
        <f>L3628-M3628</f>
        <v/>
      </c>
    </row>
    <row r="3629">
      <c r="A3629" t="inlineStr">
        <is>
          <t>T1003627</t>
        </is>
      </c>
      <c r="B3629" t="inlineStr">
        <is>
          <t>2023-11-30</t>
        </is>
      </c>
      <c r="C3629" t="inlineStr">
        <is>
          <t>S044</t>
        </is>
      </c>
      <c r="D3629" t="inlineStr">
        <is>
          <t>Store_044</t>
        </is>
      </c>
      <c r="E3629" t="inlineStr">
        <is>
          <t>North</t>
        </is>
      </c>
      <c r="F3629" t="inlineStr">
        <is>
          <t>P0107</t>
        </is>
      </c>
      <c r="G3629" t="inlineStr">
        <is>
          <t>Prod_0107</t>
        </is>
      </c>
      <c r="H3629" t="inlineStr">
        <is>
          <t>Stationery</t>
        </is>
      </c>
      <c r="I3629" t="n">
        <v>4</v>
      </c>
      <c r="J3629" t="n">
        <v>861.79</v>
      </c>
      <c r="K3629" t="n">
        <v>0</v>
      </c>
      <c r="L3629">
        <f>I3629*J3629*(1-K3629)</f>
        <v/>
      </c>
      <c r="M3629">
        <f>VLOOKUP(F3629,Products!A:D,4,FALSE)*I3629</f>
        <v/>
      </c>
      <c r="N3629">
        <f>L3629-M3629</f>
        <v/>
      </c>
    </row>
    <row r="3630">
      <c r="A3630" t="inlineStr">
        <is>
          <t>T1003628</t>
        </is>
      </c>
      <c r="B3630" t="inlineStr">
        <is>
          <t>2023-06-08</t>
        </is>
      </c>
      <c r="C3630" t="inlineStr">
        <is>
          <t>S016</t>
        </is>
      </c>
      <c r="D3630" t="inlineStr">
        <is>
          <t>Store_016</t>
        </is>
      </c>
      <c r="E3630" t="inlineStr">
        <is>
          <t>West</t>
        </is>
      </c>
      <c r="F3630" t="inlineStr">
        <is>
          <t>P0161</t>
        </is>
      </c>
      <c r="G3630" t="inlineStr">
        <is>
          <t>Prod_0161</t>
        </is>
      </c>
      <c r="H3630" t="inlineStr">
        <is>
          <t>Household</t>
        </is>
      </c>
      <c r="I3630" t="n">
        <v>4</v>
      </c>
      <c r="J3630" t="n">
        <v>75.33</v>
      </c>
      <c r="K3630" t="n">
        <v>0.05</v>
      </c>
      <c r="L3630">
        <f>I3630*J3630*(1-K3630)</f>
        <v/>
      </c>
      <c r="M3630">
        <f>VLOOKUP(F3630,Products!A:D,4,FALSE)*I3630</f>
        <v/>
      </c>
      <c r="N3630">
        <f>L3630-M3630</f>
        <v/>
      </c>
    </row>
    <row r="3631">
      <c r="A3631" t="inlineStr">
        <is>
          <t>T1003629</t>
        </is>
      </c>
      <c r="B3631" t="inlineStr">
        <is>
          <t>2024-11-30</t>
        </is>
      </c>
      <c r="C3631" t="inlineStr">
        <is>
          <t>S020</t>
        </is>
      </c>
      <c r="D3631" t="inlineStr">
        <is>
          <t>Store_020</t>
        </is>
      </c>
      <c r="E3631" t="inlineStr">
        <is>
          <t>West</t>
        </is>
      </c>
      <c r="F3631" t="inlineStr">
        <is>
          <t>P0030</t>
        </is>
      </c>
      <c r="G3631" t="inlineStr">
        <is>
          <t>Prod_0030</t>
        </is>
      </c>
      <c r="H3631" t="inlineStr">
        <is>
          <t>Household</t>
        </is>
      </c>
      <c r="I3631" t="n">
        <v>8</v>
      </c>
      <c r="J3631" t="n">
        <v>825.9</v>
      </c>
      <c r="K3631" t="n">
        <v>0.05</v>
      </c>
      <c r="L3631">
        <f>I3631*J3631*(1-K3631)</f>
        <v/>
      </c>
      <c r="M3631">
        <f>VLOOKUP(F3631,Products!A:D,4,FALSE)*I3631</f>
        <v/>
      </c>
      <c r="N3631">
        <f>L3631-M3631</f>
        <v/>
      </c>
    </row>
    <row r="3632">
      <c r="A3632" t="inlineStr">
        <is>
          <t>T1003630</t>
        </is>
      </c>
      <c r="B3632" t="inlineStr">
        <is>
          <t>2023-05-03</t>
        </is>
      </c>
      <c r="C3632" t="inlineStr">
        <is>
          <t>S050</t>
        </is>
      </c>
      <c r="D3632" t="inlineStr">
        <is>
          <t>Store_050</t>
        </is>
      </c>
      <c r="E3632" t="inlineStr">
        <is>
          <t>South</t>
        </is>
      </c>
      <c r="F3632" t="inlineStr">
        <is>
          <t>P0166</t>
        </is>
      </c>
      <c r="G3632" t="inlineStr">
        <is>
          <t>Prod_0166</t>
        </is>
      </c>
      <c r="H3632" t="inlineStr">
        <is>
          <t>Electronics</t>
        </is>
      </c>
      <c r="I3632" t="n">
        <v>2</v>
      </c>
      <c r="J3632" t="n">
        <v>436.2</v>
      </c>
      <c r="K3632" t="n">
        <v>0.05</v>
      </c>
      <c r="L3632">
        <f>I3632*J3632*(1-K3632)</f>
        <v/>
      </c>
      <c r="M3632">
        <f>VLOOKUP(F3632,Products!A:D,4,FALSE)*I3632</f>
        <v/>
      </c>
      <c r="N3632">
        <f>L3632-M3632</f>
        <v/>
      </c>
    </row>
    <row r="3633">
      <c r="A3633" t="inlineStr">
        <is>
          <t>T1003631</t>
        </is>
      </c>
      <c r="B3633" t="inlineStr">
        <is>
          <t>2024-04-01</t>
        </is>
      </c>
      <c r="C3633" t="inlineStr">
        <is>
          <t>S047</t>
        </is>
      </c>
      <c r="D3633" t="inlineStr">
        <is>
          <t>Store_047</t>
        </is>
      </c>
      <c r="E3633" t="inlineStr">
        <is>
          <t>North</t>
        </is>
      </c>
      <c r="F3633" t="inlineStr">
        <is>
          <t>P0070</t>
        </is>
      </c>
      <c r="G3633" t="inlineStr">
        <is>
          <t>Prod_0070</t>
        </is>
      </c>
      <c r="H3633" t="inlineStr">
        <is>
          <t>Beverages</t>
        </is>
      </c>
      <c r="I3633" t="n">
        <v>8</v>
      </c>
      <c r="J3633" t="n">
        <v>593.1</v>
      </c>
      <c r="K3633" t="n">
        <v>0.05</v>
      </c>
      <c r="L3633">
        <f>I3633*J3633*(1-K3633)</f>
        <v/>
      </c>
      <c r="M3633">
        <f>VLOOKUP(F3633,Products!A:D,4,FALSE)*I3633</f>
        <v/>
      </c>
      <c r="N3633">
        <f>L3633-M3633</f>
        <v/>
      </c>
    </row>
    <row r="3634">
      <c r="A3634" t="inlineStr">
        <is>
          <t>T1003632</t>
        </is>
      </c>
      <c r="B3634" t="inlineStr">
        <is>
          <t>2024-02-22</t>
        </is>
      </c>
      <c r="C3634" t="inlineStr">
        <is>
          <t>S035</t>
        </is>
      </c>
      <c r="D3634" t="inlineStr">
        <is>
          <t>Store_035</t>
        </is>
      </c>
      <c r="E3634" t="inlineStr">
        <is>
          <t>Central</t>
        </is>
      </c>
      <c r="F3634" t="inlineStr">
        <is>
          <t>P0092</t>
        </is>
      </c>
      <c r="G3634" t="inlineStr">
        <is>
          <t>Prod_0092</t>
        </is>
      </c>
      <c r="H3634" t="inlineStr">
        <is>
          <t>Household</t>
        </is>
      </c>
      <c r="I3634" t="n">
        <v>6</v>
      </c>
      <c r="J3634" t="n">
        <v>264.2</v>
      </c>
      <c r="K3634" t="n">
        <v>0</v>
      </c>
      <c r="L3634">
        <f>I3634*J3634*(1-K3634)</f>
        <v/>
      </c>
      <c r="M3634">
        <f>VLOOKUP(F3634,Products!A:D,4,FALSE)*I3634</f>
        <v/>
      </c>
      <c r="N3634">
        <f>L3634-M3634</f>
        <v/>
      </c>
    </row>
    <row r="3635">
      <c r="A3635" t="inlineStr">
        <is>
          <t>T1003633</t>
        </is>
      </c>
      <c r="B3635" t="inlineStr">
        <is>
          <t>2025-08-08</t>
        </is>
      </c>
      <c r="C3635" t="inlineStr">
        <is>
          <t>S028</t>
        </is>
      </c>
      <c r="D3635" t="inlineStr">
        <is>
          <t>Store_028</t>
        </is>
      </c>
      <c r="E3635" t="inlineStr">
        <is>
          <t>North</t>
        </is>
      </c>
      <c r="F3635" t="inlineStr">
        <is>
          <t>P0010</t>
        </is>
      </c>
      <c r="G3635" t="inlineStr">
        <is>
          <t>Prod_0010</t>
        </is>
      </c>
      <c r="H3635" t="inlineStr">
        <is>
          <t>Electronics</t>
        </is>
      </c>
      <c r="I3635" t="n">
        <v>4</v>
      </c>
      <c r="J3635" t="n">
        <v>639.62</v>
      </c>
      <c r="K3635" t="n">
        <v>0</v>
      </c>
      <c r="L3635">
        <f>I3635*J3635*(1-K3635)</f>
        <v/>
      </c>
      <c r="M3635">
        <f>VLOOKUP(F3635,Products!A:D,4,FALSE)*I3635</f>
        <v/>
      </c>
      <c r="N3635">
        <f>L3635-M3635</f>
        <v/>
      </c>
    </row>
    <row r="3636">
      <c r="A3636" t="inlineStr">
        <is>
          <t>T1003634</t>
        </is>
      </c>
      <c r="B3636" t="inlineStr">
        <is>
          <t>2024-11-23</t>
        </is>
      </c>
      <c r="C3636" t="inlineStr">
        <is>
          <t>S005</t>
        </is>
      </c>
      <c r="D3636" t="inlineStr">
        <is>
          <t>Store_005</t>
        </is>
      </c>
      <c r="E3636" t="inlineStr">
        <is>
          <t>Central</t>
        </is>
      </c>
      <c r="F3636" t="inlineStr">
        <is>
          <t>P0170</t>
        </is>
      </c>
      <c r="G3636" t="inlineStr">
        <is>
          <t>Prod_0170</t>
        </is>
      </c>
      <c r="H3636" t="inlineStr">
        <is>
          <t>Household</t>
        </is>
      </c>
      <c r="I3636" t="n">
        <v>2</v>
      </c>
      <c r="J3636" t="n">
        <v>526.14</v>
      </c>
      <c r="K3636" t="n">
        <v>0</v>
      </c>
      <c r="L3636">
        <f>I3636*J3636*(1-K3636)</f>
        <v/>
      </c>
      <c r="M3636">
        <f>VLOOKUP(F3636,Products!A:D,4,FALSE)*I3636</f>
        <v/>
      </c>
      <c r="N3636">
        <f>L3636-M3636</f>
        <v/>
      </c>
    </row>
    <row r="3637">
      <c r="A3637" t="inlineStr">
        <is>
          <t>T1003635</t>
        </is>
      </c>
      <c r="B3637" t="inlineStr">
        <is>
          <t>2025-01-20</t>
        </is>
      </c>
      <c r="C3637" t="inlineStr">
        <is>
          <t>S026</t>
        </is>
      </c>
      <c r="D3637" t="inlineStr">
        <is>
          <t>Store_026</t>
        </is>
      </c>
      <c r="E3637" t="inlineStr">
        <is>
          <t>North</t>
        </is>
      </c>
      <c r="F3637" t="inlineStr">
        <is>
          <t>P0077</t>
        </is>
      </c>
      <c r="G3637" t="inlineStr">
        <is>
          <t>Prod_0077</t>
        </is>
      </c>
      <c r="H3637" t="inlineStr">
        <is>
          <t>Beverages</t>
        </is>
      </c>
      <c r="I3637" t="n">
        <v>3</v>
      </c>
      <c r="J3637" t="n">
        <v>38.47</v>
      </c>
      <c r="K3637" t="n">
        <v>0.1</v>
      </c>
      <c r="L3637">
        <f>I3637*J3637*(1-K3637)</f>
        <v/>
      </c>
      <c r="M3637">
        <f>VLOOKUP(F3637,Products!A:D,4,FALSE)*I3637</f>
        <v/>
      </c>
      <c r="N3637">
        <f>L3637-M3637</f>
        <v/>
      </c>
    </row>
    <row r="3638">
      <c r="A3638" t="inlineStr">
        <is>
          <t>T1003636</t>
        </is>
      </c>
      <c r="B3638" t="inlineStr">
        <is>
          <t>2024-04-28</t>
        </is>
      </c>
      <c r="C3638" t="inlineStr">
        <is>
          <t>S034</t>
        </is>
      </c>
      <c r="D3638" t="inlineStr">
        <is>
          <t>Store_034</t>
        </is>
      </c>
      <c r="E3638" t="inlineStr">
        <is>
          <t>Central</t>
        </is>
      </c>
      <c r="F3638" t="inlineStr">
        <is>
          <t>P0003</t>
        </is>
      </c>
      <c r="G3638" t="inlineStr">
        <is>
          <t>Prod_0003</t>
        </is>
      </c>
      <c r="H3638" t="inlineStr">
        <is>
          <t>Household</t>
        </is>
      </c>
      <c r="I3638" t="n">
        <v>6</v>
      </c>
      <c r="J3638" t="n">
        <v>75.04000000000001</v>
      </c>
      <c r="K3638" t="n">
        <v>0</v>
      </c>
      <c r="L3638">
        <f>I3638*J3638*(1-K3638)</f>
        <v/>
      </c>
      <c r="M3638">
        <f>VLOOKUP(F3638,Products!A:D,4,FALSE)*I3638</f>
        <v/>
      </c>
      <c r="N3638">
        <f>L3638-M3638</f>
        <v/>
      </c>
    </row>
    <row r="3639">
      <c r="A3639" t="inlineStr">
        <is>
          <t>T1003637</t>
        </is>
      </c>
      <c r="B3639" t="inlineStr">
        <is>
          <t>2025-01-24</t>
        </is>
      </c>
      <c r="C3639" t="inlineStr">
        <is>
          <t>S028</t>
        </is>
      </c>
      <c r="D3639" t="inlineStr">
        <is>
          <t>Store_028</t>
        </is>
      </c>
      <c r="E3639" t="inlineStr">
        <is>
          <t>North</t>
        </is>
      </c>
      <c r="F3639" t="inlineStr">
        <is>
          <t>P0046</t>
        </is>
      </c>
      <c r="G3639" t="inlineStr">
        <is>
          <t>Prod_0046</t>
        </is>
      </c>
      <c r="H3639" t="inlineStr">
        <is>
          <t>Electronics</t>
        </is>
      </c>
      <c r="I3639" t="n">
        <v>7</v>
      </c>
      <c r="J3639" t="n">
        <v>69.83</v>
      </c>
      <c r="K3639" t="n">
        <v>0</v>
      </c>
      <c r="L3639">
        <f>I3639*J3639*(1-K3639)</f>
        <v/>
      </c>
      <c r="M3639">
        <f>VLOOKUP(F3639,Products!A:D,4,FALSE)*I3639</f>
        <v/>
      </c>
      <c r="N3639">
        <f>L3639-M3639</f>
        <v/>
      </c>
    </row>
    <row r="3640">
      <c r="A3640" t="inlineStr">
        <is>
          <t>T1003638</t>
        </is>
      </c>
      <c r="B3640" t="inlineStr">
        <is>
          <t>2024-05-17</t>
        </is>
      </c>
      <c r="C3640" t="inlineStr">
        <is>
          <t>S030</t>
        </is>
      </c>
      <c r="D3640" t="inlineStr">
        <is>
          <t>Store_030</t>
        </is>
      </c>
      <c r="E3640" t="inlineStr">
        <is>
          <t>North</t>
        </is>
      </c>
      <c r="F3640" t="inlineStr">
        <is>
          <t>P0008</t>
        </is>
      </c>
      <c r="G3640" t="inlineStr">
        <is>
          <t>Prod_0008</t>
        </is>
      </c>
      <c r="H3640" t="inlineStr">
        <is>
          <t>Electronics</t>
        </is>
      </c>
      <c r="I3640" t="n">
        <v>7</v>
      </c>
      <c r="J3640" t="n">
        <v>346.92</v>
      </c>
      <c r="K3640" t="n">
        <v>0</v>
      </c>
      <c r="L3640">
        <f>I3640*J3640*(1-K3640)</f>
        <v/>
      </c>
      <c r="M3640">
        <f>VLOOKUP(F3640,Products!A:D,4,FALSE)*I3640</f>
        <v/>
      </c>
      <c r="N3640">
        <f>L3640-M3640</f>
        <v/>
      </c>
    </row>
    <row r="3641">
      <c r="A3641" t="inlineStr">
        <is>
          <t>T1003639</t>
        </is>
      </c>
      <c r="B3641" t="inlineStr">
        <is>
          <t>2025-05-04</t>
        </is>
      </c>
      <c r="C3641" t="inlineStr">
        <is>
          <t>S024</t>
        </is>
      </c>
      <c r="D3641" t="inlineStr">
        <is>
          <t>Store_024</t>
        </is>
      </c>
      <c r="E3641" t="inlineStr">
        <is>
          <t>South</t>
        </is>
      </c>
      <c r="F3641" t="inlineStr">
        <is>
          <t>P0043</t>
        </is>
      </c>
      <c r="G3641" t="inlineStr">
        <is>
          <t>Prod_0043</t>
        </is>
      </c>
      <c r="H3641" t="inlineStr">
        <is>
          <t>Food</t>
        </is>
      </c>
      <c r="I3641" t="n">
        <v>5</v>
      </c>
      <c r="J3641" t="n">
        <v>192.66</v>
      </c>
      <c r="K3641" t="n">
        <v>0.1</v>
      </c>
      <c r="L3641">
        <f>I3641*J3641*(1-K3641)</f>
        <v/>
      </c>
      <c r="M3641">
        <f>VLOOKUP(F3641,Products!A:D,4,FALSE)*I3641</f>
        <v/>
      </c>
      <c r="N3641">
        <f>L3641-M3641</f>
        <v/>
      </c>
    </row>
    <row r="3642">
      <c r="A3642" t="inlineStr">
        <is>
          <t>T1003640</t>
        </is>
      </c>
      <c r="B3642" t="inlineStr">
        <is>
          <t>2025-01-26</t>
        </is>
      </c>
      <c r="C3642" t="inlineStr">
        <is>
          <t>S029</t>
        </is>
      </c>
      <c r="D3642" t="inlineStr">
        <is>
          <t>Store_029</t>
        </is>
      </c>
      <c r="E3642" t="inlineStr">
        <is>
          <t>South</t>
        </is>
      </c>
      <c r="F3642" t="inlineStr">
        <is>
          <t>P0117</t>
        </is>
      </c>
      <c r="G3642" t="inlineStr">
        <is>
          <t>Prod_0117</t>
        </is>
      </c>
      <c r="H3642" t="inlineStr">
        <is>
          <t>Electronics</t>
        </is>
      </c>
      <c r="I3642" t="n">
        <v>9</v>
      </c>
      <c r="J3642" t="n">
        <v>546.52</v>
      </c>
      <c r="K3642" t="n">
        <v>0.05</v>
      </c>
      <c r="L3642">
        <f>I3642*J3642*(1-K3642)</f>
        <v/>
      </c>
      <c r="M3642">
        <f>VLOOKUP(F3642,Products!A:D,4,FALSE)*I3642</f>
        <v/>
      </c>
      <c r="N3642">
        <f>L3642-M3642</f>
        <v/>
      </c>
    </row>
    <row r="3643">
      <c r="A3643" t="inlineStr">
        <is>
          <t>T1003641</t>
        </is>
      </c>
      <c r="B3643" t="inlineStr">
        <is>
          <t>2023-03-22</t>
        </is>
      </c>
      <c r="C3643" t="inlineStr">
        <is>
          <t>S008</t>
        </is>
      </c>
      <c r="D3643" t="inlineStr">
        <is>
          <t>Store_008</t>
        </is>
      </c>
      <c r="E3643" t="inlineStr">
        <is>
          <t>East</t>
        </is>
      </c>
      <c r="F3643" t="inlineStr">
        <is>
          <t>P0156</t>
        </is>
      </c>
      <c r="G3643" t="inlineStr">
        <is>
          <t>Prod_0156</t>
        </is>
      </c>
      <c r="H3643" t="inlineStr">
        <is>
          <t>Toys</t>
        </is>
      </c>
      <c r="I3643" t="n">
        <v>2</v>
      </c>
      <c r="J3643" t="n">
        <v>345.7</v>
      </c>
      <c r="K3643" t="n">
        <v>0</v>
      </c>
      <c r="L3643">
        <f>I3643*J3643*(1-K3643)</f>
        <v/>
      </c>
      <c r="M3643">
        <f>VLOOKUP(F3643,Products!A:D,4,FALSE)*I3643</f>
        <v/>
      </c>
      <c r="N3643">
        <f>L3643-M3643</f>
        <v/>
      </c>
    </row>
    <row r="3644">
      <c r="A3644" t="inlineStr">
        <is>
          <t>T1003642</t>
        </is>
      </c>
      <c r="B3644" t="inlineStr">
        <is>
          <t>2025-01-06</t>
        </is>
      </c>
      <c r="C3644" t="inlineStr">
        <is>
          <t>S041</t>
        </is>
      </c>
      <c r="D3644" t="inlineStr">
        <is>
          <t>Store_041</t>
        </is>
      </c>
      <c r="E3644" t="inlineStr">
        <is>
          <t>East</t>
        </is>
      </c>
      <c r="F3644" t="inlineStr">
        <is>
          <t>P0110</t>
        </is>
      </c>
      <c r="G3644" t="inlineStr">
        <is>
          <t>Prod_0110</t>
        </is>
      </c>
      <c r="H3644" t="inlineStr">
        <is>
          <t>Stationery</t>
        </is>
      </c>
      <c r="I3644" t="n">
        <v>8</v>
      </c>
      <c r="J3644" t="n">
        <v>81.90000000000001</v>
      </c>
      <c r="K3644" t="n">
        <v>0.05</v>
      </c>
      <c r="L3644">
        <f>I3644*J3644*(1-K3644)</f>
        <v/>
      </c>
      <c r="M3644">
        <f>VLOOKUP(F3644,Products!A:D,4,FALSE)*I3644</f>
        <v/>
      </c>
      <c r="N3644">
        <f>L3644-M3644</f>
        <v/>
      </c>
    </row>
    <row r="3645">
      <c r="A3645" t="inlineStr">
        <is>
          <t>T1003643</t>
        </is>
      </c>
      <c r="B3645" t="inlineStr">
        <is>
          <t>2024-10-03</t>
        </is>
      </c>
      <c r="C3645" t="inlineStr">
        <is>
          <t>S005</t>
        </is>
      </c>
      <c r="D3645" t="inlineStr">
        <is>
          <t>Store_005</t>
        </is>
      </c>
      <c r="E3645" t="inlineStr">
        <is>
          <t>Central</t>
        </is>
      </c>
      <c r="F3645" t="inlineStr">
        <is>
          <t>P0080</t>
        </is>
      </c>
      <c r="G3645" t="inlineStr">
        <is>
          <t>Prod_0080</t>
        </is>
      </c>
      <c r="H3645" t="inlineStr">
        <is>
          <t>Clothing</t>
        </is>
      </c>
      <c r="I3645" t="n">
        <v>9</v>
      </c>
      <c r="J3645" t="n">
        <v>626.78</v>
      </c>
      <c r="K3645" t="n">
        <v>0</v>
      </c>
      <c r="L3645">
        <f>I3645*J3645*(1-K3645)</f>
        <v/>
      </c>
      <c r="M3645">
        <f>VLOOKUP(F3645,Products!A:D,4,FALSE)*I3645</f>
        <v/>
      </c>
      <c r="N3645">
        <f>L3645-M3645</f>
        <v/>
      </c>
    </row>
    <row r="3646">
      <c r="A3646" t="inlineStr">
        <is>
          <t>T1003644</t>
        </is>
      </c>
      <c r="B3646" t="inlineStr">
        <is>
          <t>2023-11-20</t>
        </is>
      </c>
      <c r="C3646" t="inlineStr">
        <is>
          <t>S022</t>
        </is>
      </c>
      <c r="D3646" t="inlineStr">
        <is>
          <t>Store_022</t>
        </is>
      </c>
      <c r="E3646" t="inlineStr">
        <is>
          <t>East</t>
        </is>
      </c>
      <c r="F3646" t="inlineStr">
        <is>
          <t>P0133</t>
        </is>
      </c>
      <c r="G3646" t="inlineStr">
        <is>
          <t>Prod_0133</t>
        </is>
      </c>
      <c r="H3646" t="inlineStr">
        <is>
          <t>Stationery</t>
        </is>
      </c>
      <c r="I3646" t="n">
        <v>8</v>
      </c>
      <c r="J3646" t="n">
        <v>440.87</v>
      </c>
      <c r="K3646" t="n">
        <v>0.05</v>
      </c>
      <c r="L3646">
        <f>I3646*J3646*(1-K3646)</f>
        <v/>
      </c>
      <c r="M3646">
        <f>VLOOKUP(F3646,Products!A:D,4,FALSE)*I3646</f>
        <v/>
      </c>
      <c r="N3646">
        <f>L3646-M3646</f>
        <v/>
      </c>
    </row>
    <row r="3647">
      <c r="A3647" t="inlineStr">
        <is>
          <t>T1003645</t>
        </is>
      </c>
      <c r="B3647" t="inlineStr">
        <is>
          <t>2025-03-02</t>
        </is>
      </c>
      <c r="C3647" t="inlineStr">
        <is>
          <t>S008</t>
        </is>
      </c>
      <c r="D3647" t="inlineStr">
        <is>
          <t>Store_008</t>
        </is>
      </c>
      <c r="E3647" t="inlineStr">
        <is>
          <t>East</t>
        </is>
      </c>
      <c r="F3647" t="inlineStr">
        <is>
          <t>P0180</t>
        </is>
      </c>
      <c r="G3647" t="inlineStr">
        <is>
          <t>Prod_0180</t>
        </is>
      </c>
      <c r="H3647" t="inlineStr">
        <is>
          <t>Clothing</t>
        </is>
      </c>
      <c r="I3647" t="n">
        <v>5</v>
      </c>
      <c r="J3647" t="n">
        <v>599.4299999999999</v>
      </c>
      <c r="K3647" t="n">
        <v>0.1</v>
      </c>
      <c r="L3647">
        <f>I3647*J3647*(1-K3647)</f>
        <v/>
      </c>
      <c r="M3647">
        <f>VLOOKUP(F3647,Products!A:D,4,FALSE)*I3647</f>
        <v/>
      </c>
      <c r="N3647">
        <f>L3647-M3647</f>
        <v/>
      </c>
    </row>
    <row r="3648">
      <c r="A3648" t="inlineStr">
        <is>
          <t>T1003646</t>
        </is>
      </c>
      <c r="B3648" t="inlineStr">
        <is>
          <t>2024-02-15</t>
        </is>
      </c>
      <c r="C3648" t="inlineStr">
        <is>
          <t>S014</t>
        </is>
      </c>
      <c r="D3648" t="inlineStr">
        <is>
          <t>Store_014</t>
        </is>
      </c>
      <c r="E3648" t="inlineStr">
        <is>
          <t>West</t>
        </is>
      </c>
      <c r="F3648" t="inlineStr">
        <is>
          <t>P0065</t>
        </is>
      </c>
      <c r="G3648" t="inlineStr">
        <is>
          <t>Prod_0065</t>
        </is>
      </c>
      <c r="H3648" t="inlineStr">
        <is>
          <t>Beverages</t>
        </is>
      </c>
      <c r="I3648" t="n">
        <v>3</v>
      </c>
      <c r="J3648" t="n">
        <v>218.13</v>
      </c>
      <c r="K3648" t="n">
        <v>0</v>
      </c>
      <c r="L3648">
        <f>I3648*J3648*(1-K3648)</f>
        <v/>
      </c>
      <c r="M3648">
        <f>VLOOKUP(F3648,Products!A:D,4,FALSE)*I3648</f>
        <v/>
      </c>
      <c r="N3648">
        <f>L3648-M3648</f>
        <v/>
      </c>
    </row>
    <row r="3649">
      <c r="A3649" t="inlineStr">
        <is>
          <t>T1003647</t>
        </is>
      </c>
      <c r="B3649" t="inlineStr">
        <is>
          <t>2024-12-30</t>
        </is>
      </c>
      <c r="C3649" t="inlineStr">
        <is>
          <t>S022</t>
        </is>
      </c>
      <c r="D3649" t="inlineStr">
        <is>
          <t>Store_022</t>
        </is>
      </c>
      <c r="E3649" t="inlineStr">
        <is>
          <t>East</t>
        </is>
      </c>
      <c r="F3649" t="inlineStr">
        <is>
          <t>P0087</t>
        </is>
      </c>
      <c r="G3649" t="inlineStr">
        <is>
          <t>Prod_0087</t>
        </is>
      </c>
      <c r="H3649" t="inlineStr">
        <is>
          <t>Clothing</t>
        </is>
      </c>
      <c r="I3649" t="n">
        <v>3</v>
      </c>
      <c r="J3649" t="n">
        <v>368.49</v>
      </c>
      <c r="K3649" t="n">
        <v>0</v>
      </c>
      <c r="L3649">
        <f>I3649*J3649*(1-K3649)</f>
        <v/>
      </c>
      <c r="M3649">
        <f>VLOOKUP(F3649,Products!A:D,4,FALSE)*I3649</f>
        <v/>
      </c>
      <c r="N3649">
        <f>L3649-M3649</f>
        <v/>
      </c>
    </row>
    <row r="3650">
      <c r="A3650" t="inlineStr">
        <is>
          <t>T1003648</t>
        </is>
      </c>
      <c r="B3650" t="inlineStr">
        <is>
          <t>2023-07-14</t>
        </is>
      </c>
      <c r="C3650" t="inlineStr">
        <is>
          <t>S022</t>
        </is>
      </c>
      <c r="D3650" t="inlineStr">
        <is>
          <t>Store_022</t>
        </is>
      </c>
      <c r="E3650" t="inlineStr">
        <is>
          <t>East</t>
        </is>
      </c>
      <c r="F3650" t="inlineStr">
        <is>
          <t>P0071</t>
        </is>
      </c>
      <c r="G3650" t="inlineStr">
        <is>
          <t>Prod_0071</t>
        </is>
      </c>
      <c r="H3650" t="inlineStr">
        <is>
          <t>Beverages</t>
        </is>
      </c>
      <c r="I3650" t="n">
        <v>9</v>
      </c>
      <c r="J3650" t="n">
        <v>667.67</v>
      </c>
      <c r="K3650" t="n">
        <v>0</v>
      </c>
      <c r="L3650">
        <f>I3650*J3650*(1-K3650)</f>
        <v/>
      </c>
      <c r="M3650">
        <f>VLOOKUP(F3650,Products!A:D,4,FALSE)*I3650</f>
        <v/>
      </c>
      <c r="N3650">
        <f>L3650-M3650</f>
        <v/>
      </c>
    </row>
    <row r="3651">
      <c r="A3651" t="inlineStr">
        <is>
          <t>T1003649</t>
        </is>
      </c>
      <c r="B3651" t="inlineStr">
        <is>
          <t>2024-02-06</t>
        </is>
      </c>
      <c r="C3651" t="inlineStr">
        <is>
          <t>S032</t>
        </is>
      </c>
      <c r="D3651" t="inlineStr">
        <is>
          <t>Store_032</t>
        </is>
      </c>
      <c r="E3651" t="inlineStr">
        <is>
          <t>Central</t>
        </is>
      </c>
      <c r="F3651" t="inlineStr">
        <is>
          <t>P0016</t>
        </is>
      </c>
      <c r="G3651" t="inlineStr">
        <is>
          <t>Prod_0016</t>
        </is>
      </c>
      <c r="H3651" t="inlineStr">
        <is>
          <t>Food</t>
        </is>
      </c>
      <c r="I3651" t="n">
        <v>2</v>
      </c>
      <c r="J3651" t="n">
        <v>911.4299999999999</v>
      </c>
      <c r="K3651" t="n">
        <v>0</v>
      </c>
      <c r="L3651">
        <f>I3651*J3651*(1-K3651)</f>
        <v/>
      </c>
      <c r="M3651">
        <f>VLOOKUP(F3651,Products!A:D,4,FALSE)*I3651</f>
        <v/>
      </c>
      <c r="N3651">
        <f>L3651-M3651</f>
        <v/>
      </c>
    </row>
    <row r="3652">
      <c r="A3652" t="inlineStr">
        <is>
          <t>T1003650</t>
        </is>
      </c>
      <c r="B3652" t="inlineStr">
        <is>
          <t>2025-08-07</t>
        </is>
      </c>
      <c r="C3652" t="inlineStr">
        <is>
          <t>S011</t>
        </is>
      </c>
      <c r="D3652" t="inlineStr">
        <is>
          <t>Store_011</t>
        </is>
      </c>
      <c r="E3652" t="inlineStr">
        <is>
          <t>South</t>
        </is>
      </c>
      <c r="F3652" t="inlineStr">
        <is>
          <t>P0153</t>
        </is>
      </c>
      <c r="G3652" t="inlineStr">
        <is>
          <t>Prod_0153</t>
        </is>
      </c>
      <c r="H3652" t="inlineStr">
        <is>
          <t>Clothing</t>
        </is>
      </c>
      <c r="I3652" t="n">
        <v>8</v>
      </c>
      <c r="J3652" t="n">
        <v>195.25</v>
      </c>
      <c r="K3652" t="n">
        <v>0</v>
      </c>
      <c r="L3652">
        <f>I3652*J3652*(1-K3652)</f>
        <v/>
      </c>
      <c r="M3652">
        <f>VLOOKUP(F3652,Products!A:D,4,FALSE)*I3652</f>
        <v/>
      </c>
      <c r="N3652">
        <f>L3652-M3652</f>
        <v/>
      </c>
    </row>
    <row r="3653">
      <c r="A3653" t="inlineStr">
        <is>
          <t>T1003651</t>
        </is>
      </c>
      <c r="B3653" t="inlineStr">
        <is>
          <t>2024-05-01</t>
        </is>
      </c>
      <c r="C3653" t="inlineStr">
        <is>
          <t>S025</t>
        </is>
      </c>
      <c r="D3653" t="inlineStr">
        <is>
          <t>Store_025</t>
        </is>
      </c>
      <c r="E3653" t="inlineStr">
        <is>
          <t>Central</t>
        </is>
      </c>
      <c r="F3653" t="inlineStr">
        <is>
          <t>P0186</t>
        </is>
      </c>
      <c r="G3653" t="inlineStr">
        <is>
          <t>Prod_0186</t>
        </is>
      </c>
      <c r="H3653" t="inlineStr">
        <is>
          <t>Household</t>
        </is>
      </c>
      <c r="I3653" t="n">
        <v>4</v>
      </c>
      <c r="J3653" t="n">
        <v>646.86</v>
      </c>
      <c r="K3653" t="n">
        <v>0</v>
      </c>
      <c r="L3653">
        <f>I3653*J3653*(1-K3653)</f>
        <v/>
      </c>
      <c r="M3653">
        <f>VLOOKUP(F3653,Products!A:D,4,FALSE)*I3653</f>
        <v/>
      </c>
      <c r="N3653">
        <f>L3653-M3653</f>
        <v/>
      </c>
    </row>
    <row r="3654">
      <c r="A3654" t="inlineStr">
        <is>
          <t>T1003652</t>
        </is>
      </c>
      <c r="B3654" t="inlineStr">
        <is>
          <t>2023-09-04</t>
        </is>
      </c>
      <c r="C3654" t="inlineStr">
        <is>
          <t>S024</t>
        </is>
      </c>
      <c r="D3654" t="inlineStr">
        <is>
          <t>Store_024</t>
        </is>
      </c>
      <c r="E3654" t="inlineStr">
        <is>
          <t>South</t>
        </is>
      </c>
      <c r="F3654" t="inlineStr">
        <is>
          <t>P0054</t>
        </is>
      </c>
      <c r="G3654" t="inlineStr">
        <is>
          <t>Prod_0054</t>
        </is>
      </c>
      <c r="H3654" t="inlineStr">
        <is>
          <t>Food</t>
        </is>
      </c>
      <c r="I3654" t="n">
        <v>2</v>
      </c>
      <c r="J3654" t="n">
        <v>477.44</v>
      </c>
      <c r="K3654" t="n">
        <v>0.05</v>
      </c>
      <c r="L3654">
        <f>I3654*J3654*(1-K3654)</f>
        <v/>
      </c>
      <c r="M3654">
        <f>VLOOKUP(F3654,Products!A:D,4,FALSE)*I3654</f>
        <v/>
      </c>
      <c r="N3654">
        <f>L3654-M3654</f>
        <v/>
      </c>
    </row>
    <row r="3655">
      <c r="A3655" t="inlineStr">
        <is>
          <t>T1003653</t>
        </is>
      </c>
      <c r="B3655" t="inlineStr">
        <is>
          <t>2023-01-02</t>
        </is>
      </c>
      <c r="C3655" t="inlineStr">
        <is>
          <t>S029</t>
        </is>
      </c>
      <c r="D3655" t="inlineStr">
        <is>
          <t>Store_029</t>
        </is>
      </c>
      <c r="E3655" t="inlineStr">
        <is>
          <t>South</t>
        </is>
      </c>
      <c r="F3655" t="inlineStr">
        <is>
          <t>P0086</t>
        </is>
      </c>
      <c r="G3655" t="inlineStr">
        <is>
          <t>Prod_0086</t>
        </is>
      </c>
      <c r="H3655" t="inlineStr">
        <is>
          <t>Stationery</t>
        </is>
      </c>
      <c r="I3655" t="n">
        <v>7</v>
      </c>
      <c r="J3655" t="n">
        <v>1052.5</v>
      </c>
      <c r="K3655" t="n">
        <v>0.2</v>
      </c>
      <c r="L3655">
        <f>I3655*J3655*(1-K3655)</f>
        <v/>
      </c>
      <c r="M3655">
        <f>VLOOKUP(F3655,Products!A:D,4,FALSE)*I3655</f>
        <v/>
      </c>
      <c r="N3655">
        <f>L3655-M3655</f>
        <v/>
      </c>
    </row>
    <row r="3656">
      <c r="A3656" t="inlineStr">
        <is>
          <t>T1003654</t>
        </is>
      </c>
      <c r="B3656" t="inlineStr">
        <is>
          <t>2024-06-24</t>
        </is>
      </c>
      <c r="C3656" t="inlineStr">
        <is>
          <t>S036</t>
        </is>
      </c>
      <c r="D3656" t="inlineStr">
        <is>
          <t>Store_036</t>
        </is>
      </c>
      <c r="E3656" t="inlineStr">
        <is>
          <t>Central</t>
        </is>
      </c>
      <c r="F3656" t="inlineStr">
        <is>
          <t>P0007</t>
        </is>
      </c>
      <c r="G3656" t="inlineStr">
        <is>
          <t>Prod_0007</t>
        </is>
      </c>
      <c r="H3656" t="inlineStr">
        <is>
          <t>Food</t>
        </is>
      </c>
      <c r="I3656" t="n">
        <v>8</v>
      </c>
      <c r="J3656" t="n">
        <v>145.05</v>
      </c>
      <c r="K3656" t="n">
        <v>0</v>
      </c>
      <c r="L3656">
        <f>I3656*J3656*(1-K3656)</f>
        <v/>
      </c>
      <c r="M3656">
        <f>VLOOKUP(F3656,Products!A:D,4,FALSE)*I3656</f>
        <v/>
      </c>
      <c r="N3656">
        <f>L3656-M3656</f>
        <v/>
      </c>
    </row>
    <row r="3657">
      <c r="A3657" t="inlineStr">
        <is>
          <t>T1003655</t>
        </is>
      </c>
      <c r="B3657" t="inlineStr">
        <is>
          <t>2024-07-15</t>
        </is>
      </c>
      <c r="C3657" t="inlineStr">
        <is>
          <t>S047</t>
        </is>
      </c>
      <c r="D3657" t="inlineStr">
        <is>
          <t>Store_047</t>
        </is>
      </c>
      <c r="E3657" t="inlineStr">
        <is>
          <t>North</t>
        </is>
      </c>
      <c r="F3657" t="inlineStr">
        <is>
          <t>P0190</t>
        </is>
      </c>
      <c r="G3657" t="inlineStr">
        <is>
          <t>Prod_0190</t>
        </is>
      </c>
      <c r="H3657" t="inlineStr">
        <is>
          <t>Household</t>
        </is>
      </c>
      <c r="I3657" t="n">
        <v>8</v>
      </c>
      <c r="J3657" t="n">
        <v>299.15</v>
      </c>
      <c r="K3657" t="n">
        <v>0.05</v>
      </c>
      <c r="L3657">
        <f>I3657*J3657*(1-K3657)</f>
        <v/>
      </c>
      <c r="M3657">
        <f>VLOOKUP(F3657,Products!A:D,4,FALSE)*I3657</f>
        <v/>
      </c>
      <c r="N3657">
        <f>L3657-M3657</f>
        <v/>
      </c>
    </row>
    <row r="3658">
      <c r="A3658" t="inlineStr">
        <is>
          <t>T1003656</t>
        </is>
      </c>
      <c r="B3658" t="inlineStr">
        <is>
          <t>2024-07-13</t>
        </is>
      </c>
      <c r="C3658" t="inlineStr">
        <is>
          <t>S010</t>
        </is>
      </c>
      <c r="D3658" t="inlineStr">
        <is>
          <t>Store_010</t>
        </is>
      </c>
      <c r="E3658" t="inlineStr">
        <is>
          <t>North</t>
        </is>
      </c>
      <c r="F3658" t="inlineStr">
        <is>
          <t>P0004</t>
        </is>
      </c>
      <c r="G3658" t="inlineStr">
        <is>
          <t>Prod_0004</t>
        </is>
      </c>
      <c r="H3658" t="inlineStr">
        <is>
          <t>Household</t>
        </is>
      </c>
      <c r="I3658" t="n">
        <v>1</v>
      </c>
      <c r="J3658" t="n">
        <v>301.82</v>
      </c>
      <c r="K3658" t="n">
        <v>0.2</v>
      </c>
      <c r="L3658">
        <f>I3658*J3658*(1-K3658)</f>
        <v/>
      </c>
      <c r="M3658">
        <f>VLOOKUP(F3658,Products!A:D,4,FALSE)*I3658</f>
        <v/>
      </c>
      <c r="N3658">
        <f>L3658-M3658</f>
        <v/>
      </c>
    </row>
    <row r="3659">
      <c r="A3659" t="inlineStr">
        <is>
          <t>T1003657</t>
        </is>
      </c>
      <c r="B3659" t="inlineStr">
        <is>
          <t>2023-09-18</t>
        </is>
      </c>
      <c r="C3659" t="inlineStr">
        <is>
          <t>S020</t>
        </is>
      </c>
      <c r="D3659" t="inlineStr">
        <is>
          <t>Store_020</t>
        </is>
      </c>
      <c r="E3659" t="inlineStr">
        <is>
          <t>West</t>
        </is>
      </c>
      <c r="F3659" t="inlineStr">
        <is>
          <t>P0021</t>
        </is>
      </c>
      <c r="G3659" t="inlineStr">
        <is>
          <t>Prod_0021</t>
        </is>
      </c>
      <c r="H3659" t="inlineStr">
        <is>
          <t>Household</t>
        </is>
      </c>
      <c r="I3659" t="n">
        <v>1</v>
      </c>
      <c r="J3659" t="n">
        <v>108.53</v>
      </c>
      <c r="K3659" t="n">
        <v>0.15</v>
      </c>
      <c r="L3659">
        <f>I3659*J3659*(1-K3659)</f>
        <v/>
      </c>
      <c r="M3659">
        <f>VLOOKUP(F3659,Products!A:D,4,FALSE)*I3659</f>
        <v/>
      </c>
      <c r="N3659">
        <f>L3659-M3659</f>
        <v/>
      </c>
    </row>
    <row r="3660">
      <c r="A3660" t="inlineStr">
        <is>
          <t>T1003658</t>
        </is>
      </c>
      <c r="B3660" t="inlineStr">
        <is>
          <t>2023-06-18</t>
        </is>
      </c>
      <c r="C3660" t="inlineStr">
        <is>
          <t>S050</t>
        </is>
      </c>
      <c r="D3660" t="inlineStr">
        <is>
          <t>Store_050</t>
        </is>
      </c>
      <c r="E3660" t="inlineStr">
        <is>
          <t>South</t>
        </is>
      </c>
      <c r="F3660" t="inlineStr">
        <is>
          <t>P0026</t>
        </is>
      </c>
      <c r="G3660" t="inlineStr">
        <is>
          <t>Prod_0026</t>
        </is>
      </c>
      <c r="H3660" t="inlineStr">
        <is>
          <t>Beverages</t>
        </is>
      </c>
      <c r="I3660" t="n">
        <v>3</v>
      </c>
      <c r="J3660" t="n">
        <v>833.79</v>
      </c>
      <c r="K3660" t="n">
        <v>0.15</v>
      </c>
      <c r="L3660">
        <f>I3660*J3660*(1-K3660)</f>
        <v/>
      </c>
      <c r="M3660">
        <f>VLOOKUP(F3660,Products!A:D,4,FALSE)*I3660</f>
        <v/>
      </c>
      <c r="N3660">
        <f>L3660-M3660</f>
        <v/>
      </c>
    </row>
    <row r="3661">
      <c r="A3661" t="inlineStr">
        <is>
          <t>T1003659</t>
        </is>
      </c>
      <c r="B3661" t="inlineStr">
        <is>
          <t>2024-01-08</t>
        </is>
      </c>
      <c r="C3661" t="inlineStr">
        <is>
          <t>S044</t>
        </is>
      </c>
      <c r="D3661" t="inlineStr">
        <is>
          <t>Store_044</t>
        </is>
      </c>
      <c r="E3661" t="inlineStr">
        <is>
          <t>North</t>
        </is>
      </c>
      <c r="F3661" t="inlineStr">
        <is>
          <t>P0086</t>
        </is>
      </c>
      <c r="G3661" t="inlineStr">
        <is>
          <t>Prod_0086</t>
        </is>
      </c>
      <c r="H3661" t="inlineStr">
        <is>
          <t>Stationery</t>
        </is>
      </c>
      <c r="I3661" t="n">
        <v>1</v>
      </c>
      <c r="J3661" t="n">
        <v>885.4400000000001</v>
      </c>
      <c r="K3661" t="n">
        <v>0.2</v>
      </c>
      <c r="L3661">
        <f>I3661*J3661*(1-K3661)</f>
        <v/>
      </c>
      <c r="M3661">
        <f>VLOOKUP(F3661,Products!A:D,4,FALSE)*I3661</f>
        <v/>
      </c>
      <c r="N3661">
        <f>L3661-M3661</f>
        <v/>
      </c>
    </row>
    <row r="3662">
      <c r="A3662" t="inlineStr">
        <is>
          <t>T1003660</t>
        </is>
      </c>
      <c r="B3662" t="inlineStr">
        <is>
          <t>2025-06-01</t>
        </is>
      </c>
      <c r="C3662" t="inlineStr">
        <is>
          <t>S028</t>
        </is>
      </c>
      <c r="D3662" t="inlineStr">
        <is>
          <t>Store_028</t>
        </is>
      </c>
      <c r="E3662" t="inlineStr">
        <is>
          <t>North</t>
        </is>
      </c>
      <c r="F3662" t="inlineStr">
        <is>
          <t>P0082</t>
        </is>
      </c>
      <c r="G3662" t="inlineStr">
        <is>
          <t>Prod_0082</t>
        </is>
      </c>
      <c r="H3662" t="inlineStr">
        <is>
          <t>Food</t>
        </is>
      </c>
      <c r="I3662" t="n">
        <v>7</v>
      </c>
      <c r="J3662" t="n">
        <v>569.55</v>
      </c>
      <c r="K3662" t="n">
        <v>0.05</v>
      </c>
      <c r="L3662">
        <f>I3662*J3662*(1-K3662)</f>
        <v/>
      </c>
      <c r="M3662">
        <f>VLOOKUP(F3662,Products!A:D,4,FALSE)*I3662</f>
        <v/>
      </c>
      <c r="N3662">
        <f>L3662-M3662</f>
        <v/>
      </c>
    </row>
    <row r="3663">
      <c r="A3663" t="inlineStr">
        <is>
          <t>T1003661</t>
        </is>
      </c>
      <c r="B3663" t="inlineStr">
        <is>
          <t>2025-02-10</t>
        </is>
      </c>
      <c r="C3663" t="inlineStr">
        <is>
          <t>S010</t>
        </is>
      </c>
      <c r="D3663" t="inlineStr">
        <is>
          <t>Store_010</t>
        </is>
      </c>
      <c r="E3663" t="inlineStr">
        <is>
          <t>North</t>
        </is>
      </c>
      <c r="F3663" t="inlineStr">
        <is>
          <t>P0199</t>
        </is>
      </c>
      <c r="G3663" t="inlineStr">
        <is>
          <t>Prod_0199</t>
        </is>
      </c>
      <c r="H3663" t="inlineStr">
        <is>
          <t>Beverages</t>
        </is>
      </c>
      <c r="I3663" t="n">
        <v>2</v>
      </c>
      <c r="J3663" t="n">
        <v>114.57</v>
      </c>
      <c r="K3663" t="n">
        <v>0.1</v>
      </c>
      <c r="L3663">
        <f>I3663*J3663*(1-K3663)</f>
        <v/>
      </c>
      <c r="M3663">
        <f>VLOOKUP(F3663,Products!A:D,4,FALSE)*I3663</f>
        <v/>
      </c>
      <c r="N3663">
        <f>L3663-M3663</f>
        <v/>
      </c>
    </row>
    <row r="3664">
      <c r="A3664" t="inlineStr">
        <is>
          <t>T1003662</t>
        </is>
      </c>
      <c r="B3664" t="inlineStr">
        <is>
          <t>2025-07-13</t>
        </is>
      </c>
      <c r="C3664" t="inlineStr">
        <is>
          <t>S044</t>
        </is>
      </c>
      <c r="D3664" t="inlineStr">
        <is>
          <t>Store_044</t>
        </is>
      </c>
      <c r="E3664" t="inlineStr">
        <is>
          <t>North</t>
        </is>
      </c>
      <c r="F3664" t="inlineStr">
        <is>
          <t>P0168</t>
        </is>
      </c>
      <c r="G3664" t="inlineStr">
        <is>
          <t>Prod_0168</t>
        </is>
      </c>
      <c r="H3664" t="inlineStr">
        <is>
          <t>Electronics</t>
        </is>
      </c>
      <c r="I3664" t="n">
        <v>2</v>
      </c>
      <c r="J3664" t="n">
        <v>74.2</v>
      </c>
      <c r="K3664" t="n">
        <v>0</v>
      </c>
      <c r="L3664">
        <f>I3664*J3664*(1-K3664)</f>
        <v/>
      </c>
      <c r="M3664">
        <f>VLOOKUP(F3664,Products!A:D,4,FALSE)*I3664</f>
        <v/>
      </c>
      <c r="N3664">
        <f>L3664-M3664</f>
        <v/>
      </c>
    </row>
    <row r="3665">
      <c r="A3665" t="inlineStr">
        <is>
          <t>T1003663</t>
        </is>
      </c>
      <c r="B3665" t="inlineStr">
        <is>
          <t>2023-06-27</t>
        </is>
      </c>
      <c r="C3665" t="inlineStr">
        <is>
          <t>S041</t>
        </is>
      </c>
      <c r="D3665" t="inlineStr">
        <is>
          <t>Store_041</t>
        </is>
      </c>
      <c r="E3665" t="inlineStr">
        <is>
          <t>East</t>
        </is>
      </c>
      <c r="F3665" t="inlineStr">
        <is>
          <t>P0121</t>
        </is>
      </c>
      <c r="G3665" t="inlineStr">
        <is>
          <t>Prod_0121</t>
        </is>
      </c>
      <c r="H3665" t="inlineStr">
        <is>
          <t>Clothing</t>
        </is>
      </c>
      <c r="I3665" t="n">
        <v>3</v>
      </c>
      <c r="J3665" t="n">
        <v>972.42</v>
      </c>
      <c r="K3665" t="n">
        <v>0</v>
      </c>
      <c r="L3665">
        <f>I3665*J3665*(1-K3665)</f>
        <v/>
      </c>
      <c r="M3665">
        <f>VLOOKUP(F3665,Products!A:D,4,FALSE)*I3665</f>
        <v/>
      </c>
      <c r="N3665">
        <f>L3665-M3665</f>
        <v/>
      </c>
    </row>
    <row r="3666">
      <c r="A3666" t="inlineStr">
        <is>
          <t>T1003664</t>
        </is>
      </c>
      <c r="B3666" t="inlineStr">
        <is>
          <t>2023-01-22</t>
        </is>
      </c>
      <c r="C3666" t="inlineStr">
        <is>
          <t>S022</t>
        </is>
      </c>
      <c r="D3666" t="inlineStr">
        <is>
          <t>Store_022</t>
        </is>
      </c>
      <c r="E3666" t="inlineStr">
        <is>
          <t>East</t>
        </is>
      </c>
      <c r="F3666" t="inlineStr">
        <is>
          <t>P0155</t>
        </is>
      </c>
      <c r="G3666" t="inlineStr">
        <is>
          <t>Prod_0155</t>
        </is>
      </c>
      <c r="H3666" t="inlineStr">
        <is>
          <t>Electronics</t>
        </is>
      </c>
      <c r="I3666" t="n">
        <v>6</v>
      </c>
      <c r="J3666" t="n">
        <v>358.13</v>
      </c>
      <c r="K3666" t="n">
        <v>0</v>
      </c>
      <c r="L3666">
        <f>I3666*J3666*(1-K3666)</f>
        <v/>
      </c>
      <c r="M3666">
        <f>VLOOKUP(F3666,Products!A:D,4,FALSE)*I3666</f>
        <v/>
      </c>
      <c r="N3666">
        <f>L3666-M3666</f>
        <v/>
      </c>
    </row>
    <row r="3667">
      <c r="A3667" t="inlineStr">
        <is>
          <t>T1003665</t>
        </is>
      </c>
      <c r="B3667" t="inlineStr">
        <is>
          <t>2024-04-11</t>
        </is>
      </c>
      <c r="C3667" t="inlineStr">
        <is>
          <t>S038</t>
        </is>
      </c>
      <c r="D3667" t="inlineStr">
        <is>
          <t>Store_038</t>
        </is>
      </c>
      <c r="E3667" t="inlineStr">
        <is>
          <t>East</t>
        </is>
      </c>
      <c r="F3667" t="inlineStr">
        <is>
          <t>P0135</t>
        </is>
      </c>
      <c r="G3667" t="inlineStr">
        <is>
          <t>Prod_0135</t>
        </is>
      </c>
      <c r="H3667" t="inlineStr">
        <is>
          <t>Food</t>
        </is>
      </c>
      <c r="I3667" t="n">
        <v>2</v>
      </c>
      <c r="J3667" t="n">
        <v>104.22</v>
      </c>
      <c r="K3667" t="n">
        <v>0</v>
      </c>
      <c r="L3667">
        <f>I3667*J3667*(1-K3667)</f>
        <v/>
      </c>
      <c r="M3667">
        <f>VLOOKUP(F3667,Products!A:D,4,FALSE)*I3667</f>
        <v/>
      </c>
      <c r="N3667">
        <f>L3667-M3667</f>
        <v/>
      </c>
    </row>
    <row r="3668">
      <c r="A3668" t="inlineStr">
        <is>
          <t>T1003666</t>
        </is>
      </c>
      <c r="B3668" t="inlineStr">
        <is>
          <t>2025-04-09</t>
        </is>
      </c>
      <c r="C3668" t="inlineStr">
        <is>
          <t>S013</t>
        </is>
      </c>
      <c r="D3668" t="inlineStr">
        <is>
          <t>Store_013</t>
        </is>
      </c>
      <c r="E3668" t="inlineStr">
        <is>
          <t>North</t>
        </is>
      </c>
      <c r="F3668" t="inlineStr">
        <is>
          <t>P0151</t>
        </is>
      </c>
      <c r="G3668" t="inlineStr">
        <is>
          <t>Prod_0151</t>
        </is>
      </c>
      <c r="H3668" t="inlineStr">
        <is>
          <t>Food</t>
        </is>
      </c>
      <c r="I3668" t="n">
        <v>7</v>
      </c>
      <c r="J3668" t="n">
        <v>791.08</v>
      </c>
      <c r="K3668" t="n">
        <v>0</v>
      </c>
      <c r="L3668">
        <f>I3668*J3668*(1-K3668)</f>
        <v/>
      </c>
      <c r="M3668">
        <f>VLOOKUP(F3668,Products!A:D,4,FALSE)*I3668</f>
        <v/>
      </c>
      <c r="N3668">
        <f>L3668-M3668</f>
        <v/>
      </c>
    </row>
    <row r="3669">
      <c r="A3669" t="inlineStr">
        <is>
          <t>T1003667</t>
        </is>
      </c>
      <c r="B3669" t="inlineStr">
        <is>
          <t>2023-01-06</t>
        </is>
      </c>
      <c r="C3669" t="inlineStr">
        <is>
          <t>S012</t>
        </is>
      </c>
      <c r="D3669" t="inlineStr">
        <is>
          <t>Store_012</t>
        </is>
      </c>
      <c r="E3669" t="inlineStr">
        <is>
          <t>South</t>
        </is>
      </c>
      <c r="F3669" t="inlineStr">
        <is>
          <t>P0124</t>
        </is>
      </c>
      <c r="G3669" t="inlineStr">
        <is>
          <t>Prod_0124</t>
        </is>
      </c>
      <c r="H3669" t="inlineStr">
        <is>
          <t>Beverages</t>
        </is>
      </c>
      <c r="I3669" t="n">
        <v>3</v>
      </c>
      <c r="J3669" t="n">
        <v>780.26</v>
      </c>
      <c r="K3669" t="n">
        <v>0</v>
      </c>
      <c r="L3669">
        <f>I3669*J3669*(1-K3669)</f>
        <v/>
      </c>
      <c r="M3669">
        <f>VLOOKUP(F3669,Products!A:D,4,FALSE)*I3669</f>
        <v/>
      </c>
      <c r="N3669">
        <f>L3669-M3669</f>
        <v/>
      </c>
    </row>
    <row r="3670">
      <c r="A3670" t="inlineStr">
        <is>
          <t>T1003668</t>
        </is>
      </c>
      <c r="B3670" t="inlineStr">
        <is>
          <t>2024-03-18</t>
        </is>
      </c>
      <c r="C3670" t="inlineStr">
        <is>
          <t>S015</t>
        </is>
      </c>
      <c r="D3670" t="inlineStr">
        <is>
          <t>Store_015</t>
        </is>
      </c>
      <c r="E3670" t="inlineStr">
        <is>
          <t>North</t>
        </is>
      </c>
      <c r="F3670" t="inlineStr">
        <is>
          <t>P0139</t>
        </is>
      </c>
      <c r="G3670" t="inlineStr">
        <is>
          <t>Prod_0139</t>
        </is>
      </c>
      <c r="H3670" t="inlineStr">
        <is>
          <t>Clothing</t>
        </is>
      </c>
      <c r="I3670" t="n">
        <v>6</v>
      </c>
      <c r="J3670" t="n">
        <v>624.88</v>
      </c>
      <c r="K3670" t="n">
        <v>0</v>
      </c>
      <c r="L3670">
        <f>I3670*J3670*(1-K3670)</f>
        <v/>
      </c>
      <c r="M3670">
        <f>VLOOKUP(F3670,Products!A:D,4,FALSE)*I3670</f>
        <v/>
      </c>
      <c r="N3670">
        <f>L3670-M3670</f>
        <v/>
      </c>
    </row>
    <row r="3671">
      <c r="A3671" t="inlineStr">
        <is>
          <t>T1003669</t>
        </is>
      </c>
      <c r="B3671" t="inlineStr">
        <is>
          <t>2023-07-29</t>
        </is>
      </c>
      <c r="C3671" t="inlineStr">
        <is>
          <t>S045</t>
        </is>
      </c>
      <c r="D3671" t="inlineStr">
        <is>
          <t>Store_045</t>
        </is>
      </c>
      <c r="E3671" t="inlineStr">
        <is>
          <t>East</t>
        </is>
      </c>
      <c r="F3671" t="inlineStr">
        <is>
          <t>P0126</t>
        </is>
      </c>
      <c r="G3671" t="inlineStr">
        <is>
          <t>Prod_0126</t>
        </is>
      </c>
      <c r="H3671" t="inlineStr">
        <is>
          <t>Toys</t>
        </is>
      </c>
      <c r="I3671" t="n">
        <v>4</v>
      </c>
      <c r="J3671" t="n">
        <v>384.57</v>
      </c>
      <c r="K3671" t="n">
        <v>0.15</v>
      </c>
      <c r="L3671">
        <f>I3671*J3671*(1-K3671)</f>
        <v/>
      </c>
      <c r="M3671">
        <f>VLOOKUP(F3671,Products!A:D,4,FALSE)*I3671</f>
        <v/>
      </c>
      <c r="N3671">
        <f>L3671-M3671</f>
        <v/>
      </c>
    </row>
    <row r="3672">
      <c r="A3672" t="inlineStr">
        <is>
          <t>T1003670</t>
        </is>
      </c>
      <c r="B3672" t="inlineStr">
        <is>
          <t>2023-06-21</t>
        </is>
      </c>
      <c r="C3672" t="inlineStr">
        <is>
          <t>S039</t>
        </is>
      </c>
      <c r="D3672" t="inlineStr">
        <is>
          <t>Store_039</t>
        </is>
      </c>
      <c r="E3672" t="inlineStr">
        <is>
          <t>North</t>
        </is>
      </c>
      <c r="F3672" t="inlineStr">
        <is>
          <t>P0068</t>
        </is>
      </c>
      <c r="G3672" t="inlineStr">
        <is>
          <t>Prod_0068</t>
        </is>
      </c>
      <c r="H3672" t="inlineStr">
        <is>
          <t>Household</t>
        </is>
      </c>
      <c r="I3672" t="n">
        <v>3</v>
      </c>
      <c r="J3672" t="n">
        <v>227.89</v>
      </c>
      <c r="K3672" t="n">
        <v>0.2</v>
      </c>
      <c r="L3672">
        <f>I3672*J3672*(1-K3672)</f>
        <v/>
      </c>
      <c r="M3672">
        <f>VLOOKUP(F3672,Products!A:D,4,FALSE)*I3672</f>
        <v/>
      </c>
      <c r="N3672">
        <f>L3672-M3672</f>
        <v/>
      </c>
    </row>
    <row r="3673">
      <c r="A3673" t="inlineStr">
        <is>
          <t>T1003671</t>
        </is>
      </c>
      <c r="B3673" t="inlineStr">
        <is>
          <t>2025-04-28</t>
        </is>
      </c>
      <c r="C3673" t="inlineStr">
        <is>
          <t>S015</t>
        </is>
      </c>
      <c r="D3673" t="inlineStr">
        <is>
          <t>Store_015</t>
        </is>
      </c>
      <c r="E3673" t="inlineStr">
        <is>
          <t>North</t>
        </is>
      </c>
      <c r="F3673" t="inlineStr">
        <is>
          <t>P0074</t>
        </is>
      </c>
      <c r="G3673" t="inlineStr">
        <is>
          <t>Prod_0074</t>
        </is>
      </c>
      <c r="H3673" t="inlineStr">
        <is>
          <t>Food</t>
        </is>
      </c>
      <c r="I3673" t="n">
        <v>5</v>
      </c>
      <c r="J3673" t="n">
        <v>780.79</v>
      </c>
      <c r="K3673" t="n">
        <v>0</v>
      </c>
      <c r="L3673">
        <f>I3673*J3673*(1-K3673)</f>
        <v/>
      </c>
      <c r="M3673">
        <f>VLOOKUP(F3673,Products!A:D,4,FALSE)*I3673</f>
        <v/>
      </c>
      <c r="N3673">
        <f>L3673-M3673</f>
        <v/>
      </c>
    </row>
    <row r="3674">
      <c r="A3674" t="inlineStr">
        <is>
          <t>T1003672</t>
        </is>
      </c>
      <c r="B3674" t="inlineStr">
        <is>
          <t>2023-02-09</t>
        </is>
      </c>
      <c r="C3674" t="inlineStr">
        <is>
          <t>S034</t>
        </is>
      </c>
      <c r="D3674" t="inlineStr">
        <is>
          <t>Store_034</t>
        </is>
      </c>
      <c r="E3674" t="inlineStr">
        <is>
          <t>Central</t>
        </is>
      </c>
      <c r="F3674" t="inlineStr">
        <is>
          <t>P0149</t>
        </is>
      </c>
      <c r="G3674" t="inlineStr">
        <is>
          <t>Prod_0149</t>
        </is>
      </c>
      <c r="H3674" t="inlineStr">
        <is>
          <t>Toys</t>
        </is>
      </c>
      <c r="I3674" t="n">
        <v>7</v>
      </c>
      <c r="J3674" t="n">
        <v>56.56</v>
      </c>
      <c r="K3674" t="n">
        <v>0</v>
      </c>
      <c r="L3674">
        <f>I3674*J3674*(1-K3674)</f>
        <v/>
      </c>
      <c r="M3674">
        <f>VLOOKUP(F3674,Products!A:D,4,FALSE)*I3674</f>
        <v/>
      </c>
      <c r="N3674">
        <f>L3674-M3674</f>
        <v/>
      </c>
    </row>
    <row r="3675">
      <c r="A3675" t="inlineStr">
        <is>
          <t>T1003673</t>
        </is>
      </c>
      <c r="B3675" t="inlineStr">
        <is>
          <t>2024-04-26</t>
        </is>
      </c>
      <c r="C3675" t="inlineStr">
        <is>
          <t>S001</t>
        </is>
      </c>
      <c r="D3675" t="inlineStr">
        <is>
          <t>Store_001</t>
        </is>
      </c>
      <c r="E3675" t="inlineStr">
        <is>
          <t>West</t>
        </is>
      </c>
      <c r="F3675" t="inlineStr">
        <is>
          <t>P0157</t>
        </is>
      </c>
      <c r="G3675" t="inlineStr">
        <is>
          <t>Prod_0157</t>
        </is>
      </c>
      <c r="H3675" t="inlineStr">
        <is>
          <t>Toys</t>
        </is>
      </c>
      <c r="I3675" t="n">
        <v>3</v>
      </c>
      <c r="J3675" t="n">
        <v>282.21</v>
      </c>
      <c r="K3675" t="n">
        <v>0</v>
      </c>
      <c r="L3675">
        <f>I3675*J3675*(1-K3675)</f>
        <v/>
      </c>
      <c r="M3675">
        <f>VLOOKUP(F3675,Products!A:D,4,FALSE)*I3675</f>
        <v/>
      </c>
      <c r="N3675">
        <f>L3675-M3675</f>
        <v/>
      </c>
    </row>
    <row r="3676">
      <c r="A3676" t="inlineStr">
        <is>
          <t>T1003674</t>
        </is>
      </c>
      <c r="B3676" t="inlineStr">
        <is>
          <t>2025-02-03</t>
        </is>
      </c>
      <c r="C3676" t="inlineStr">
        <is>
          <t>S005</t>
        </is>
      </c>
      <c r="D3676" t="inlineStr">
        <is>
          <t>Store_005</t>
        </is>
      </c>
      <c r="E3676" t="inlineStr">
        <is>
          <t>Central</t>
        </is>
      </c>
      <c r="F3676" t="inlineStr">
        <is>
          <t>P0036</t>
        </is>
      </c>
      <c r="G3676" t="inlineStr">
        <is>
          <t>Prod_0036</t>
        </is>
      </c>
      <c r="H3676" t="inlineStr">
        <is>
          <t>Clothing</t>
        </is>
      </c>
      <c r="I3676" t="n">
        <v>5</v>
      </c>
      <c r="J3676" t="n">
        <v>393.59</v>
      </c>
      <c r="K3676" t="n">
        <v>0.1</v>
      </c>
      <c r="L3676">
        <f>I3676*J3676*(1-K3676)</f>
        <v/>
      </c>
      <c r="M3676">
        <f>VLOOKUP(F3676,Products!A:D,4,FALSE)*I3676</f>
        <v/>
      </c>
      <c r="N3676">
        <f>L3676-M3676</f>
        <v/>
      </c>
    </row>
    <row r="3677">
      <c r="A3677" t="inlineStr">
        <is>
          <t>T1003675</t>
        </is>
      </c>
      <c r="B3677" t="inlineStr">
        <is>
          <t>2025-09-19</t>
        </is>
      </c>
      <c r="C3677" t="inlineStr">
        <is>
          <t>S027</t>
        </is>
      </c>
      <c r="D3677" t="inlineStr">
        <is>
          <t>Store_027</t>
        </is>
      </c>
      <c r="E3677" t="inlineStr">
        <is>
          <t>South</t>
        </is>
      </c>
      <c r="F3677" t="inlineStr">
        <is>
          <t>P0094</t>
        </is>
      </c>
      <c r="G3677" t="inlineStr">
        <is>
          <t>Prod_0094</t>
        </is>
      </c>
      <c r="H3677" t="inlineStr">
        <is>
          <t>Toys</t>
        </is>
      </c>
      <c r="I3677" t="n">
        <v>3</v>
      </c>
      <c r="J3677" t="n">
        <v>556.47</v>
      </c>
      <c r="K3677" t="n">
        <v>0.1</v>
      </c>
      <c r="L3677">
        <f>I3677*J3677*(1-K3677)</f>
        <v/>
      </c>
      <c r="M3677">
        <f>VLOOKUP(F3677,Products!A:D,4,FALSE)*I3677</f>
        <v/>
      </c>
      <c r="N3677">
        <f>L3677-M3677</f>
        <v/>
      </c>
    </row>
    <row r="3678">
      <c r="A3678" t="inlineStr">
        <is>
          <t>T1003676</t>
        </is>
      </c>
      <c r="B3678" t="inlineStr">
        <is>
          <t>2023-10-09</t>
        </is>
      </c>
      <c r="C3678" t="inlineStr">
        <is>
          <t>S044</t>
        </is>
      </c>
      <c r="D3678" t="inlineStr">
        <is>
          <t>Store_044</t>
        </is>
      </c>
      <c r="E3678" t="inlineStr">
        <is>
          <t>North</t>
        </is>
      </c>
      <c r="F3678" t="inlineStr">
        <is>
          <t>P0104</t>
        </is>
      </c>
      <c r="G3678" t="inlineStr">
        <is>
          <t>Prod_0104</t>
        </is>
      </c>
      <c r="H3678" t="inlineStr">
        <is>
          <t>Clothing</t>
        </is>
      </c>
      <c r="I3678" t="n">
        <v>5</v>
      </c>
      <c r="J3678" t="n">
        <v>811.41</v>
      </c>
      <c r="K3678" t="n">
        <v>0</v>
      </c>
      <c r="L3678">
        <f>I3678*J3678*(1-K3678)</f>
        <v/>
      </c>
      <c r="M3678">
        <f>VLOOKUP(F3678,Products!A:D,4,FALSE)*I3678</f>
        <v/>
      </c>
      <c r="N3678">
        <f>L3678-M3678</f>
        <v/>
      </c>
    </row>
    <row r="3679">
      <c r="A3679" t="inlineStr">
        <is>
          <t>T1003677</t>
        </is>
      </c>
      <c r="B3679" t="inlineStr">
        <is>
          <t>2023-09-30</t>
        </is>
      </c>
      <c r="C3679" t="inlineStr">
        <is>
          <t>S004</t>
        </is>
      </c>
      <c r="D3679" t="inlineStr">
        <is>
          <t>Store_004</t>
        </is>
      </c>
      <c r="E3679" t="inlineStr">
        <is>
          <t>Central</t>
        </is>
      </c>
      <c r="F3679" t="inlineStr">
        <is>
          <t>P0095</t>
        </is>
      </c>
      <c r="G3679" t="inlineStr">
        <is>
          <t>Prod_0095</t>
        </is>
      </c>
      <c r="H3679" t="inlineStr">
        <is>
          <t>Food</t>
        </is>
      </c>
      <c r="I3679" t="n">
        <v>7</v>
      </c>
      <c r="J3679" t="n">
        <v>239.28</v>
      </c>
      <c r="K3679" t="n">
        <v>0.2</v>
      </c>
      <c r="L3679">
        <f>I3679*J3679*(1-K3679)</f>
        <v/>
      </c>
      <c r="M3679">
        <f>VLOOKUP(F3679,Products!A:D,4,FALSE)*I3679</f>
        <v/>
      </c>
      <c r="N3679">
        <f>L3679-M3679</f>
        <v/>
      </c>
    </row>
    <row r="3680">
      <c r="A3680" t="inlineStr">
        <is>
          <t>T1003678</t>
        </is>
      </c>
      <c r="B3680" t="inlineStr">
        <is>
          <t>2025-08-29</t>
        </is>
      </c>
      <c r="C3680" t="inlineStr">
        <is>
          <t>S010</t>
        </is>
      </c>
      <c r="D3680" t="inlineStr">
        <is>
          <t>Store_010</t>
        </is>
      </c>
      <c r="E3680" t="inlineStr">
        <is>
          <t>North</t>
        </is>
      </c>
      <c r="F3680" t="inlineStr">
        <is>
          <t>P0064</t>
        </is>
      </c>
      <c r="G3680" t="inlineStr">
        <is>
          <t>Prod_0064</t>
        </is>
      </c>
      <c r="H3680" t="inlineStr">
        <is>
          <t>Beverages</t>
        </is>
      </c>
      <c r="I3680" t="n">
        <v>2</v>
      </c>
      <c r="J3680" t="n">
        <v>758.22</v>
      </c>
      <c r="K3680" t="n">
        <v>0.2</v>
      </c>
      <c r="L3680">
        <f>I3680*J3680*(1-K3680)</f>
        <v/>
      </c>
      <c r="M3680">
        <f>VLOOKUP(F3680,Products!A:D,4,FALSE)*I3680</f>
        <v/>
      </c>
      <c r="N3680">
        <f>L3680-M3680</f>
        <v/>
      </c>
    </row>
    <row r="3681">
      <c r="A3681" t="inlineStr">
        <is>
          <t>T1003679</t>
        </is>
      </c>
      <c r="B3681" t="inlineStr">
        <is>
          <t>2024-02-01</t>
        </is>
      </c>
      <c r="C3681" t="inlineStr">
        <is>
          <t>S008</t>
        </is>
      </c>
      <c r="D3681" t="inlineStr">
        <is>
          <t>Store_008</t>
        </is>
      </c>
      <c r="E3681" t="inlineStr">
        <is>
          <t>East</t>
        </is>
      </c>
      <c r="F3681" t="inlineStr">
        <is>
          <t>P0023</t>
        </is>
      </c>
      <c r="G3681" t="inlineStr">
        <is>
          <t>Prod_0023</t>
        </is>
      </c>
      <c r="H3681" t="inlineStr">
        <is>
          <t>Stationery</t>
        </is>
      </c>
      <c r="I3681" t="n">
        <v>8</v>
      </c>
      <c r="J3681" t="n">
        <v>142.49</v>
      </c>
      <c r="K3681" t="n">
        <v>0</v>
      </c>
      <c r="L3681">
        <f>I3681*J3681*(1-K3681)</f>
        <v/>
      </c>
      <c r="M3681">
        <f>VLOOKUP(F3681,Products!A:D,4,FALSE)*I3681</f>
        <v/>
      </c>
      <c r="N3681">
        <f>L3681-M3681</f>
        <v/>
      </c>
    </row>
    <row r="3682">
      <c r="A3682" t="inlineStr">
        <is>
          <t>T1003680</t>
        </is>
      </c>
      <c r="B3682" t="inlineStr">
        <is>
          <t>2025-08-18</t>
        </is>
      </c>
      <c r="C3682" t="inlineStr">
        <is>
          <t>S030</t>
        </is>
      </c>
      <c r="D3682" t="inlineStr">
        <is>
          <t>Store_030</t>
        </is>
      </c>
      <c r="E3682" t="inlineStr">
        <is>
          <t>North</t>
        </is>
      </c>
      <c r="F3682" t="inlineStr">
        <is>
          <t>P0139</t>
        </is>
      </c>
      <c r="G3682" t="inlineStr">
        <is>
          <t>Prod_0139</t>
        </is>
      </c>
      <c r="H3682" t="inlineStr">
        <is>
          <t>Clothing</t>
        </is>
      </c>
      <c r="I3682" t="n">
        <v>3</v>
      </c>
      <c r="J3682" t="n">
        <v>669.66</v>
      </c>
      <c r="K3682" t="n">
        <v>0</v>
      </c>
      <c r="L3682">
        <f>I3682*J3682*(1-K3682)</f>
        <v/>
      </c>
      <c r="M3682">
        <f>VLOOKUP(F3682,Products!A:D,4,FALSE)*I3682</f>
        <v/>
      </c>
      <c r="N3682">
        <f>L3682-M3682</f>
        <v/>
      </c>
    </row>
    <row r="3683">
      <c r="A3683" t="inlineStr">
        <is>
          <t>T1003681</t>
        </is>
      </c>
      <c r="B3683" t="inlineStr">
        <is>
          <t>2023-01-03</t>
        </is>
      </c>
      <c r="C3683" t="inlineStr">
        <is>
          <t>S027</t>
        </is>
      </c>
      <c r="D3683" t="inlineStr">
        <is>
          <t>Store_027</t>
        </is>
      </c>
      <c r="E3683" t="inlineStr">
        <is>
          <t>South</t>
        </is>
      </c>
      <c r="F3683" t="inlineStr">
        <is>
          <t>P0049</t>
        </is>
      </c>
      <c r="G3683" t="inlineStr">
        <is>
          <t>Prod_0049</t>
        </is>
      </c>
      <c r="H3683" t="inlineStr">
        <is>
          <t>Beverages</t>
        </is>
      </c>
      <c r="I3683" t="n">
        <v>3</v>
      </c>
      <c r="J3683" t="n">
        <v>243.91</v>
      </c>
      <c r="K3683" t="n">
        <v>0</v>
      </c>
      <c r="L3683">
        <f>I3683*J3683*(1-K3683)</f>
        <v/>
      </c>
      <c r="M3683">
        <f>VLOOKUP(F3683,Products!A:D,4,FALSE)*I3683</f>
        <v/>
      </c>
      <c r="N3683">
        <f>L3683-M3683</f>
        <v/>
      </c>
    </row>
    <row r="3684">
      <c r="A3684" t="inlineStr">
        <is>
          <t>T1003682</t>
        </is>
      </c>
      <c r="B3684" t="inlineStr">
        <is>
          <t>2023-01-10</t>
        </is>
      </c>
      <c r="C3684" t="inlineStr">
        <is>
          <t>S029</t>
        </is>
      </c>
      <c r="D3684" t="inlineStr">
        <is>
          <t>Store_029</t>
        </is>
      </c>
      <c r="E3684" t="inlineStr">
        <is>
          <t>South</t>
        </is>
      </c>
      <c r="F3684" t="inlineStr">
        <is>
          <t>P0028</t>
        </is>
      </c>
      <c r="G3684" t="inlineStr">
        <is>
          <t>Prod_0028</t>
        </is>
      </c>
      <c r="H3684" t="inlineStr">
        <is>
          <t>Food</t>
        </is>
      </c>
      <c r="I3684" t="n">
        <v>3</v>
      </c>
      <c r="J3684" t="n">
        <v>424.96</v>
      </c>
      <c r="K3684" t="n">
        <v>0</v>
      </c>
      <c r="L3684">
        <f>I3684*J3684*(1-K3684)</f>
        <v/>
      </c>
      <c r="M3684">
        <f>VLOOKUP(F3684,Products!A:D,4,FALSE)*I3684</f>
        <v/>
      </c>
      <c r="N3684">
        <f>L3684-M3684</f>
        <v/>
      </c>
    </row>
    <row r="3685">
      <c r="A3685" t="inlineStr">
        <is>
          <t>T1003683</t>
        </is>
      </c>
      <c r="B3685" t="inlineStr">
        <is>
          <t>2023-10-18</t>
        </is>
      </c>
      <c r="C3685" t="inlineStr">
        <is>
          <t>S040</t>
        </is>
      </c>
      <c r="D3685" t="inlineStr">
        <is>
          <t>Store_040</t>
        </is>
      </c>
      <c r="E3685" t="inlineStr">
        <is>
          <t>Central</t>
        </is>
      </c>
      <c r="F3685" t="inlineStr">
        <is>
          <t>P0105</t>
        </is>
      </c>
      <c r="G3685" t="inlineStr">
        <is>
          <t>Prod_0105</t>
        </is>
      </c>
      <c r="H3685" t="inlineStr">
        <is>
          <t>Electronics</t>
        </is>
      </c>
      <c r="I3685" t="n">
        <v>7</v>
      </c>
      <c r="J3685" t="n">
        <v>502.67</v>
      </c>
      <c r="K3685" t="n">
        <v>0</v>
      </c>
      <c r="L3685">
        <f>I3685*J3685*(1-K3685)</f>
        <v/>
      </c>
      <c r="M3685">
        <f>VLOOKUP(F3685,Products!A:D,4,FALSE)*I3685</f>
        <v/>
      </c>
      <c r="N3685">
        <f>L3685-M3685</f>
        <v/>
      </c>
    </row>
    <row r="3686">
      <c r="A3686" t="inlineStr">
        <is>
          <t>T1003684</t>
        </is>
      </c>
      <c r="B3686" t="inlineStr">
        <is>
          <t>2025-07-28</t>
        </is>
      </c>
      <c r="C3686" t="inlineStr">
        <is>
          <t>S035</t>
        </is>
      </c>
      <c r="D3686" t="inlineStr">
        <is>
          <t>Store_035</t>
        </is>
      </c>
      <c r="E3686" t="inlineStr">
        <is>
          <t>Central</t>
        </is>
      </c>
      <c r="F3686" t="inlineStr">
        <is>
          <t>P0109</t>
        </is>
      </c>
      <c r="G3686" t="inlineStr">
        <is>
          <t>Prod_0109</t>
        </is>
      </c>
      <c r="H3686" t="inlineStr">
        <is>
          <t>Beverages</t>
        </is>
      </c>
      <c r="I3686" t="n">
        <v>2</v>
      </c>
      <c r="J3686" t="n">
        <v>725.65</v>
      </c>
      <c r="K3686" t="n">
        <v>0.1</v>
      </c>
      <c r="L3686">
        <f>I3686*J3686*(1-K3686)</f>
        <v/>
      </c>
      <c r="M3686">
        <f>VLOOKUP(F3686,Products!A:D,4,FALSE)*I3686</f>
        <v/>
      </c>
      <c r="N3686">
        <f>L3686-M3686</f>
        <v/>
      </c>
    </row>
    <row r="3687">
      <c r="A3687" t="inlineStr">
        <is>
          <t>T1003685</t>
        </is>
      </c>
      <c r="B3687" t="inlineStr">
        <is>
          <t>2024-01-30</t>
        </is>
      </c>
      <c r="C3687" t="inlineStr">
        <is>
          <t>S001</t>
        </is>
      </c>
      <c r="D3687" t="inlineStr">
        <is>
          <t>Store_001</t>
        </is>
      </c>
      <c r="E3687" t="inlineStr">
        <is>
          <t>West</t>
        </is>
      </c>
      <c r="F3687" t="inlineStr">
        <is>
          <t>P0128</t>
        </is>
      </c>
      <c r="G3687" t="inlineStr">
        <is>
          <t>Prod_0128</t>
        </is>
      </c>
      <c r="H3687" t="inlineStr">
        <is>
          <t>Toys</t>
        </is>
      </c>
      <c r="I3687" t="n">
        <v>8</v>
      </c>
      <c r="J3687" t="n">
        <v>147.4</v>
      </c>
      <c r="K3687" t="n">
        <v>0</v>
      </c>
      <c r="L3687">
        <f>I3687*J3687*(1-K3687)</f>
        <v/>
      </c>
      <c r="M3687">
        <f>VLOOKUP(F3687,Products!A:D,4,FALSE)*I3687</f>
        <v/>
      </c>
      <c r="N3687">
        <f>L3687-M3687</f>
        <v/>
      </c>
    </row>
    <row r="3688">
      <c r="A3688" t="inlineStr">
        <is>
          <t>T1003686</t>
        </is>
      </c>
      <c r="B3688" t="inlineStr">
        <is>
          <t>2024-04-28</t>
        </is>
      </c>
      <c r="C3688" t="inlineStr">
        <is>
          <t>S013</t>
        </is>
      </c>
      <c r="D3688" t="inlineStr">
        <is>
          <t>Store_013</t>
        </is>
      </c>
      <c r="E3688" t="inlineStr">
        <is>
          <t>North</t>
        </is>
      </c>
      <c r="F3688" t="inlineStr">
        <is>
          <t>P0100</t>
        </is>
      </c>
      <c r="G3688" t="inlineStr">
        <is>
          <t>Prod_0100</t>
        </is>
      </c>
      <c r="H3688" t="inlineStr">
        <is>
          <t>Household</t>
        </is>
      </c>
      <c r="I3688" t="n">
        <v>1</v>
      </c>
      <c r="J3688" t="n">
        <v>392.1</v>
      </c>
      <c r="K3688" t="n">
        <v>0</v>
      </c>
      <c r="L3688">
        <f>I3688*J3688*(1-K3688)</f>
        <v/>
      </c>
      <c r="M3688">
        <f>VLOOKUP(F3688,Products!A:D,4,FALSE)*I3688</f>
        <v/>
      </c>
      <c r="N3688">
        <f>L3688-M3688</f>
        <v/>
      </c>
    </row>
    <row r="3689">
      <c r="A3689" t="inlineStr">
        <is>
          <t>T1003687</t>
        </is>
      </c>
      <c r="B3689" t="inlineStr">
        <is>
          <t>2024-02-13</t>
        </is>
      </c>
      <c r="C3689" t="inlineStr">
        <is>
          <t>S028</t>
        </is>
      </c>
      <c r="D3689" t="inlineStr">
        <is>
          <t>Store_028</t>
        </is>
      </c>
      <c r="E3689" t="inlineStr">
        <is>
          <t>North</t>
        </is>
      </c>
      <c r="F3689" t="inlineStr">
        <is>
          <t>P0018</t>
        </is>
      </c>
      <c r="G3689" t="inlineStr">
        <is>
          <t>Prod_0018</t>
        </is>
      </c>
      <c r="H3689" t="inlineStr">
        <is>
          <t>Food</t>
        </is>
      </c>
      <c r="I3689" t="n">
        <v>1</v>
      </c>
      <c r="J3689" t="n">
        <v>906.38</v>
      </c>
      <c r="K3689" t="n">
        <v>0</v>
      </c>
      <c r="L3689">
        <f>I3689*J3689*(1-K3689)</f>
        <v/>
      </c>
      <c r="M3689">
        <f>VLOOKUP(F3689,Products!A:D,4,FALSE)*I3689</f>
        <v/>
      </c>
      <c r="N3689">
        <f>L3689-M3689</f>
        <v/>
      </c>
    </row>
    <row r="3690">
      <c r="A3690" t="inlineStr">
        <is>
          <t>T1003688</t>
        </is>
      </c>
      <c r="B3690" t="inlineStr">
        <is>
          <t>2023-04-08</t>
        </is>
      </c>
      <c r="C3690" t="inlineStr">
        <is>
          <t>S007</t>
        </is>
      </c>
      <c r="D3690" t="inlineStr">
        <is>
          <t>Store_007</t>
        </is>
      </c>
      <c r="E3690" t="inlineStr">
        <is>
          <t>East</t>
        </is>
      </c>
      <c r="F3690" t="inlineStr">
        <is>
          <t>P0020</t>
        </is>
      </c>
      <c r="G3690" t="inlineStr">
        <is>
          <t>Prod_0020</t>
        </is>
      </c>
      <c r="H3690" t="inlineStr">
        <is>
          <t>Beverages</t>
        </is>
      </c>
      <c r="I3690" t="n">
        <v>3</v>
      </c>
      <c r="J3690" t="n">
        <v>674.22</v>
      </c>
      <c r="K3690" t="n">
        <v>0</v>
      </c>
      <c r="L3690">
        <f>I3690*J3690*(1-K3690)</f>
        <v/>
      </c>
      <c r="M3690">
        <f>VLOOKUP(F3690,Products!A:D,4,FALSE)*I3690</f>
        <v/>
      </c>
      <c r="N3690">
        <f>L3690-M3690</f>
        <v/>
      </c>
    </row>
    <row r="3691">
      <c r="A3691" t="inlineStr">
        <is>
          <t>T1003689</t>
        </is>
      </c>
      <c r="B3691" t="inlineStr">
        <is>
          <t>2025-01-13</t>
        </is>
      </c>
      <c r="C3691" t="inlineStr">
        <is>
          <t>S048</t>
        </is>
      </c>
      <c r="D3691" t="inlineStr">
        <is>
          <t>Store_048</t>
        </is>
      </c>
      <c r="E3691" t="inlineStr">
        <is>
          <t>South</t>
        </is>
      </c>
      <c r="F3691" t="inlineStr">
        <is>
          <t>P0026</t>
        </is>
      </c>
      <c r="G3691" t="inlineStr">
        <is>
          <t>Prod_0026</t>
        </is>
      </c>
      <c r="H3691" t="inlineStr">
        <is>
          <t>Beverages</t>
        </is>
      </c>
      <c r="I3691" t="n">
        <v>7</v>
      </c>
      <c r="J3691" t="n">
        <v>715.0599999999999</v>
      </c>
      <c r="K3691" t="n">
        <v>0</v>
      </c>
      <c r="L3691">
        <f>I3691*J3691*(1-K3691)</f>
        <v/>
      </c>
      <c r="M3691">
        <f>VLOOKUP(F3691,Products!A:D,4,FALSE)*I3691</f>
        <v/>
      </c>
      <c r="N3691">
        <f>L3691-M3691</f>
        <v/>
      </c>
    </row>
    <row r="3692">
      <c r="A3692" t="inlineStr">
        <is>
          <t>T1003690</t>
        </is>
      </c>
      <c r="B3692" t="inlineStr">
        <is>
          <t>2024-10-13</t>
        </is>
      </c>
      <c r="C3692" t="inlineStr">
        <is>
          <t>S037</t>
        </is>
      </c>
      <c r="D3692" t="inlineStr">
        <is>
          <t>Store_037</t>
        </is>
      </c>
      <c r="E3692" t="inlineStr">
        <is>
          <t>East</t>
        </is>
      </c>
      <c r="F3692" t="inlineStr">
        <is>
          <t>P0067</t>
        </is>
      </c>
      <c r="G3692" t="inlineStr">
        <is>
          <t>Prod_0067</t>
        </is>
      </c>
      <c r="H3692" t="inlineStr">
        <is>
          <t>Toys</t>
        </is>
      </c>
      <c r="I3692" t="n">
        <v>5</v>
      </c>
      <c r="J3692" t="n">
        <v>161.17</v>
      </c>
      <c r="K3692" t="n">
        <v>0</v>
      </c>
      <c r="L3692">
        <f>I3692*J3692*(1-K3692)</f>
        <v/>
      </c>
      <c r="M3692">
        <f>VLOOKUP(F3692,Products!A:D,4,FALSE)*I3692</f>
        <v/>
      </c>
      <c r="N3692">
        <f>L3692-M3692</f>
        <v/>
      </c>
    </row>
    <row r="3693">
      <c r="A3693" t="inlineStr">
        <is>
          <t>T1003691</t>
        </is>
      </c>
      <c r="B3693" t="inlineStr">
        <is>
          <t>2024-01-02</t>
        </is>
      </c>
      <c r="C3693" t="inlineStr">
        <is>
          <t>S006</t>
        </is>
      </c>
      <c r="D3693" t="inlineStr">
        <is>
          <t>Store_006</t>
        </is>
      </c>
      <c r="E3693" t="inlineStr">
        <is>
          <t>East</t>
        </is>
      </c>
      <c r="F3693" t="inlineStr">
        <is>
          <t>P0062</t>
        </is>
      </c>
      <c r="G3693" t="inlineStr">
        <is>
          <t>Prod_0062</t>
        </is>
      </c>
      <c r="H3693" t="inlineStr">
        <is>
          <t>Beverages</t>
        </is>
      </c>
      <c r="I3693" t="n">
        <v>9</v>
      </c>
      <c r="J3693" t="n">
        <v>606.21</v>
      </c>
      <c r="K3693" t="n">
        <v>0.1</v>
      </c>
      <c r="L3693">
        <f>I3693*J3693*(1-K3693)</f>
        <v/>
      </c>
      <c r="M3693">
        <f>VLOOKUP(F3693,Products!A:D,4,FALSE)*I3693</f>
        <v/>
      </c>
      <c r="N3693">
        <f>L3693-M3693</f>
        <v/>
      </c>
    </row>
    <row r="3694">
      <c r="A3694" t="inlineStr">
        <is>
          <t>T1003692</t>
        </is>
      </c>
      <c r="B3694" t="inlineStr">
        <is>
          <t>2023-08-21</t>
        </is>
      </c>
      <c r="C3694" t="inlineStr">
        <is>
          <t>S017</t>
        </is>
      </c>
      <c r="D3694" t="inlineStr">
        <is>
          <t>Store_017</t>
        </is>
      </c>
      <c r="E3694" t="inlineStr">
        <is>
          <t>South</t>
        </is>
      </c>
      <c r="F3694" t="inlineStr">
        <is>
          <t>P0102</t>
        </is>
      </c>
      <c r="G3694" t="inlineStr">
        <is>
          <t>Prod_0102</t>
        </is>
      </c>
      <c r="H3694" t="inlineStr">
        <is>
          <t>Food</t>
        </is>
      </c>
      <c r="I3694" t="n">
        <v>8</v>
      </c>
      <c r="J3694" t="n">
        <v>671.74</v>
      </c>
      <c r="K3694" t="n">
        <v>0.2</v>
      </c>
      <c r="L3694">
        <f>I3694*J3694*(1-K3694)</f>
        <v/>
      </c>
      <c r="M3694">
        <f>VLOOKUP(F3694,Products!A:D,4,FALSE)*I3694</f>
        <v/>
      </c>
      <c r="N3694">
        <f>L3694-M3694</f>
        <v/>
      </c>
    </row>
    <row r="3695">
      <c r="A3695" t="inlineStr">
        <is>
          <t>T1003693</t>
        </is>
      </c>
      <c r="B3695" t="inlineStr">
        <is>
          <t>2023-10-11</t>
        </is>
      </c>
      <c r="C3695" t="inlineStr">
        <is>
          <t>S035</t>
        </is>
      </c>
      <c r="D3695" t="inlineStr">
        <is>
          <t>Store_035</t>
        </is>
      </c>
      <c r="E3695" t="inlineStr">
        <is>
          <t>Central</t>
        </is>
      </c>
      <c r="F3695" t="inlineStr">
        <is>
          <t>P0070</t>
        </is>
      </c>
      <c r="G3695" t="inlineStr">
        <is>
          <t>Prod_0070</t>
        </is>
      </c>
      <c r="H3695" t="inlineStr">
        <is>
          <t>Beverages</t>
        </is>
      </c>
      <c r="I3695" t="n">
        <v>7</v>
      </c>
      <c r="J3695" t="n">
        <v>568.01</v>
      </c>
      <c r="K3695" t="n">
        <v>0.1</v>
      </c>
      <c r="L3695">
        <f>I3695*J3695*(1-K3695)</f>
        <v/>
      </c>
      <c r="M3695">
        <f>VLOOKUP(F3695,Products!A:D,4,FALSE)*I3695</f>
        <v/>
      </c>
      <c r="N3695">
        <f>L3695-M3695</f>
        <v/>
      </c>
    </row>
    <row r="3696">
      <c r="A3696" t="inlineStr">
        <is>
          <t>T1003694</t>
        </is>
      </c>
      <c r="B3696" t="inlineStr">
        <is>
          <t>2024-02-02</t>
        </is>
      </c>
      <c r="C3696" t="inlineStr">
        <is>
          <t>S041</t>
        </is>
      </c>
      <c r="D3696" t="inlineStr">
        <is>
          <t>Store_041</t>
        </is>
      </c>
      <c r="E3696" t="inlineStr">
        <is>
          <t>East</t>
        </is>
      </c>
      <c r="F3696" t="inlineStr">
        <is>
          <t>P0004</t>
        </is>
      </c>
      <c r="G3696" t="inlineStr">
        <is>
          <t>Prod_0004</t>
        </is>
      </c>
      <c r="H3696" t="inlineStr">
        <is>
          <t>Household</t>
        </is>
      </c>
      <c r="I3696" t="n">
        <v>3</v>
      </c>
      <c r="J3696" t="n">
        <v>318.4</v>
      </c>
      <c r="K3696" t="n">
        <v>0</v>
      </c>
      <c r="L3696">
        <f>I3696*J3696*(1-K3696)</f>
        <v/>
      </c>
      <c r="M3696">
        <f>VLOOKUP(F3696,Products!A:D,4,FALSE)*I3696</f>
        <v/>
      </c>
      <c r="N3696">
        <f>L3696-M3696</f>
        <v/>
      </c>
    </row>
    <row r="3697">
      <c r="A3697" t="inlineStr">
        <is>
          <t>T1003695</t>
        </is>
      </c>
      <c r="B3697" t="inlineStr">
        <is>
          <t>2023-08-30</t>
        </is>
      </c>
      <c r="C3697" t="inlineStr">
        <is>
          <t>S014</t>
        </is>
      </c>
      <c r="D3697" t="inlineStr">
        <is>
          <t>Store_014</t>
        </is>
      </c>
      <c r="E3697" t="inlineStr">
        <is>
          <t>West</t>
        </is>
      </c>
      <c r="F3697" t="inlineStr">
        <is>
          <t>P0187</t>
        </is>
      </c>
      <c r="G3697" t="inlineStr">
        <is>
          <t>Prod_0187</t>
        </is>
      </c>
      <c r="H3697" t="inlineStr">
        <is>
          <t>Food</t>
        </is>
      </c>
      <c r="I3697" t="n">
        <v>7</v>
      </c>
      <c r="J3697" t="n">
        <v>715.87</v>
      </c>
      <c r="K3697" t="n">
        <v>0.1</v>
      </c>
      <c r="L3697">
        <f>I3697*J3697*(1-K3697)</f>
        <v/>
      </c>
      <c r="M3697">
        <f>VLOOKUP(F3697,Products!A:D,4,FALSE)*I3697</f>
        <v/>
      </c>
      <c r="N3697">
        <f>L3697-M3697</f>
        <v/>
      </c>
    </row>
    <row r="3698">
      <c r="A3698" t="inlineStr">
        <is>
          <t>T1003696</t>
        </is>
      </c>
      <c r="B3698" t="inlineStr">
        <is>
          <t>2025-09-14</t>
        </is>
      </c>
      <c r="C3698" t="inlineStr">
        <is>
          <t>S041</t>
        </is>
      </c>
      <c r="D3698" t="inlineStr">
        <is>
          <t>Store_041</t>
        </is>
      </c>
      <c r="E3698" t="inlineStr">
        <is>
          <t>East</t>
        </is>
      </c>
      <c r="F3698" t="inlineStr">
        <is>
          <t>P0084</t>
        </is>
      </c>
      <c r="G3698" t="inlineStr">
        <is>
          <t>Prod_0084</t>
        </is>
      </c>
      <c r="H3698" t="inlineStr">
        <is>
          <t>Beverages</t>
        </is>
      </c>
      <c r="I3698" t="n">
        <v>2</v>
      </c>
      <c r="J3698" t="n">
        <v>977.66</v>
      </c>
      <c r="K3698" t="n">
        <v>0</v>
      </c>
      <c r="L3698">
        <f>I3698*J3698*(1-K3698)</f>
        <v/>
      </c>
      <c r="M3698">
        <f>VLOOKUP(F3698,Products!A:D,4,FALSE)*I3698</f>
        <v/>
      </c>
      <c r="N3698">
        <f>L3698-M3698</f>
        <v/>
      </c>
    </row>
    <row r="3699">
      <c r="A3699" t="inlineStr">
        <is>
          <t>T1003697</t>
        </is>
      </c>
      <c r="B3699" t="inlineStr">
        <is>
          <t>2024-11-12</t>
        </is>
      </c>
      <c r="C3699" t="inlineStr">
        <is>
          <t>S019</t>
        </is>
      </c>
      <c r="D3699" t="inlineStr">
        <is>
          <t>Store_019</t>
        </is>
      </c>
      <c r="E3699" t="inlineStr">
        <is>
          <t>East</t>
        </is>
      </c>
      <c r="F3699" t="inlineStr">
        <is>
          <t>P0084</t>
        </is>
      </c>
      <c r="G3699" t="inlineStr">
        <is>
          <t>Prod_0084</t>
        </is>
      </c>
      <c r="H3699" t="inlineStr">
        <is>
          <t>Beverages</t>
        </is>
      </c>
      <c r="I3699" t="n">
        <v>1</v>
      </c>
      <c r="J3699" t="n">
        <v>997.65</v>
      </c>
      <c r="K3699" t="n">
        <v>0</v>
      </c>
      <c r="L3699">
        <f>I3699*J3699*(1-K3699)</f>
        <v/>
      </c>
      <c r="M3699">
        <f>VLOOKUP(F3699,Products!A:D,4,FALSE)*I3699</f>
        <v/>
      </c>
      <c r="N3699">
        <f>L3699-M3699</f>
        <v/>
      </c>
    </row>
    <row r="3700">
      <c r="A3700" t="inlineStr">
        <is>
          <t>T1003698</t>
        </is>
      </c>
      <c r="B3700" t="inlineStr">
        <is>
          <t>2024-09-14</t>
        </is>
      </c>
      <c r="C3700" t="inlineStr">
        <is>
          <t>S006</t>
        </is>
      </c>
      <c r="D3700" t="inlineStr">
        <is>
          <t>Store_006</t>
        </is>
      </c>
      <c r="E3700" t="inlineStr">
        <is>
          <t>East</t>
        </is>
      </c>
      <c r="F3700" t="inlineStr">
        <is>
          <t>P0091</t>
        </is>
      </c>
      <c r="G3700" t="inlineStr">
        <is>
          <t>Prod_0091</t>
        </is>
      </c>
      <c r="H3700" t="inlineStr">
        <is>
          <t>Toys</t>
        </is>
      </c>
      <c r="I3700" t="n">
        <v>7</v>
      </c>
      <c r="J3700" t="n">
        <v>218.43</v>
      </c>
      <c r="K3700" t="n">
        <v>0</v>
      </c>
      <c r="L3700">
        <f>I3700*J3700*(1-K3700)</f>
        <v/>
      </c>
      <c r="M3700">
        <f>VLOOKUP(F3700,Products!A:D,4,FALSE)*I3700</f>
        <v/>
      </c>
      <c r="N3700">
        <f>L3700-M3700</f>
        <v/>
      </c>
    </row>
    <row r="3701">
      <c r="A3701" t="inlineStr">
        <is>
          <t>T1003699</t>
        </is>
      </c>
      <c r="B3701" t="inlineStr">
        <is>
          <t>2024-12-04</t>
        </is>
      </c>
      <c r="C3701" t="inlineStr">
        <is>
          <t>S015</t>
        </is>
      </c>
      <c r="D3701" t="inlineStr">
        <is>
          <t>Store_015</t>
        </is>
      </c>
      <c r="E3701" t="inlineStr">
        <is>
          <t>North</t>
        </is>
      </c>
      <c r="F3701" t="inlineStr">
        <is>
          <t>P0080</t>
        </is>
      </c>
      <c r="G3701" t="inlineStr">
        <is>
          <t>Prod_0080</t>
        </is>
      </c>
      <c r="H3701" t="inlineStr">
        <is>
          <t>Clothing</t>
        </is>
      </c>
      <c r="I3701" t="n">
        <v>9</v>
      </c>
      <c r="J3701" t="n">
        <v>727.24</v>
      </c>
      <c r="K3701" t="n">
        <v>0</v>
      </c>
      <c r="L3701">
        <f>I3701*J3701*(1-K3701)</f>
        <v/>
      </c>
      <c r="M3701">
        <f>VLOOKUP(F3701,Products!A:D,4,FALSE)*I3701</f>
        <v/>
      </c>
      <c r="N3701">
        <f>L3701-M3701</f>
        <v/>
      </c>
    </row>
    <row r="3702">
      <c r="A3702" t="inlineStr">
        <is>
          <t>T1003700</t>
        </is>
      </c>
      <c r="B3702" t="inlineStr">
        <is>
          <t>2023-12-04</t>
        </is>
      </c>
      <c r="C3702" t="inlineStr">
        <is>
          <t>S002</t>
        </is>
      </c>
      <c r="D3702" t="inlineStr">
        <is>
          <t>Store_002</t>
        </is>
      </c>
      <c r="E3702" t="inlineStr">
        <is>
          <t>South</t>
        </is>
      </c>
      <c r="F3702" t="inlineStr">
        <is>
          <t>P0056</t>
        </is>
      </c>
      <c r="G3702" t="inlineStr">
        <is>
          <t>Prod_0056</t>
        </is>
      </c>
      <c r="H3702" t="inlineStr">
        <is>
          <t>Household</t>
        </is>
      </c>
      <c r="I3702" t="n">
        <v>8</v>
      </c>
      <c r="J3702" t="n">
        <v>264.81</v>
      </c>
      <c r="K3702" t="n">
        <v>0.1</v>
      </c>
      <c r="L3702">
        <f>I3702*J3702*(1-K3702)</f>
        <v/>
      </c>
      <c r="M3702">
        <f>VLOOKUP(F3702,Products!A:D,4,FALSE)*I3702</f>
        <v/>
      </c>
      <c r="N3702">
        <f>L3702-M3702</f>
        <v/>
      </c>
    </row>
    <row r="3703">
      <c r="A3703" t="inlineStr">
        <is>
          <t>T1003701</t>
        </is>
      </c>
      <c r="B3703" t="inlineStr">
        <is>
          <t>2024-11-12</t>
        </is>
      </c>
      <c r="C3703" t="inlineStr">
        <is>
          <t>S021</t>
        </is>
      </c>
      <c r="D3703" t="inlineStr">
        <is>
          <t>Store_021</t>
        </is>
      </c>
      <c r="E3703" t="inlineStr">
        <is>
          <t>North</t>
        </is>
      </c>
      <c r="F3703" t="inlineStr">
        <is>
          <t>P0100</t>
        </is>
      </c>
      <c r="G3703" t="inlineStr">
        <is>
          <t>Prod_0100</t>
        </is>
      </c>
      <c r="H3703" t="inlineStr">
        <is>
          <t>Household</t>
        </is>
      </c>
      <c r="I3703" t="n">
        <v>7</v>
      </c>
      <c r="J3703" t="n">
        <v>399.19</v>
      </c>
      <c r="K3703" t="n">
        <v>0</v>
      </c>
      <c r="L3703">
        <f>I3703*J3703*(1-K3703)</f>
        <v/>
      </c>
      <c r="M3703">
        <f>VLOOKUP(F3703,Products!A:D,4,FALSE)*I3703</f>
        <v/>
      </c>
      <c r="N3703">
        <f>L3703-M3703</f>
        <v/>
      </c>
    </row>
    <row r="3704">
      <c r="A3704" t="inlineStr">
        <is>
          <t>T1003702</t>
        </is>
      </c>
      <c r="B3704" t="inlineStr">
        <is>
          <t>2025-09-19</t>
        </is>
      </c>
      <c r="C3704" t="inlineStr">
        <is>
          <t>S045</t>
        </is>
      </c>
      <c r="D3704" t="inlineStr">
        <is>
          <t>Store_045</t>
        </is>
      </c>
      <c r="E3704" t="inlineStr">
        <is>
          <t>East</t>
        </is>
      </c>
      <c r="F3704" t="inlineStr">
        <is>
          <t>P0188</t>
        </is>
      </c>
      <c r="G3704" t="inlineStr">
        <is>
          <t>Prod_0188</t>
        </is>
      </c>
      <c r="H3704" t="inlineStr">
        <is>
          <t>Food</t>
        </is>
      </c>
      <c r="I3704" t="n">
        <v>9</v>
      </c>
      <c r="J3704" t="n">
        <v>555.41</v>
      </c>
      <c r="K3704" t="n">
        <v>0.2</v>
      </c>
      <c r="L3704">
        <f>I3704*J3704*(1-K3704)</f>
        <v/>
      </c>
      <c r="M3704">
        <f>VLOOKUP(F3704,Products!A:D,4,FALSE)*I3704</f>
        <v/>
      </c>
      <c r="N3704">
        <f>L3704-M3704</f>
        <v/>
      </c>
    </row>
    <row r="3705">
      <c r="A3705" t="inlineStr">
        <is>
          <t>T1003703</t>
        </is>
      </c>
      <c r="B3705" t="inlineStr">
        <is>
          <t>2025-04-24</t>
        </is>
      </c>
      <c r="C3705" t="inlineStr">
        <is>
          <t>S016</t>
        </is>
      </c>
      <c r="D3705" t="inlineStr">
        <is>
          <t>Store_016</t>
        </is>
      </c>
      <c r="E3705" t="inlineStr">
        <is>
          <t>West</t>
        </is>
      </c>
      <c r="F3705" t="inlineStr">
        <is>
          <t>P0175</t>
        </is>
      </c>
      <c r="G3705" t="inlineStr">
        <is>
          <t>Prod_0175</t>
        </is>
      </c>
      <c r="H3705" t="inlineStr">
        <is>
          <t>Food</t>
        </is>
      </c>
      <c r="I3705" t="n">
        <v>9</v>
      </c>
      <c r="J3705" t="n">
        <v>905.46</v>
      </c>
      <c r="K3705" t="n">
        <v>0</v>
      </c>
      <c r="L3705">
        <f>I3705*J3705*(1-K3705)</f>
        <v/>
      </c>
      <c r="M3705">
        <f>VLOOKUP(F3705,Products!A:D,4,FALSE)*I3705</f>
        <v/>
      </c>
      <c r="N3705">
        <f>L3705-M3705</f>
        <v/>
      </c>
    </row>
    <row r="3706">
      <c r="A3706" t="inlineStr">
        <is>
          <t>T1003704</t>
        </is>
      </c>
      <c r="B3706" t="inlineStr">
        <is>
          <t>2023-11-12</t>
        </is>
      </c>
      <c r="C3706" t="inlineStr">
        <is>
          <t>S029</t>
        </is>
      </c>
      <c r="D3706" t="inlineStr">
        <is>
          <t>Store_029</t>
        </is>
      </c>
      <c r="E3706" t="inlineStr">
        <is>
          <t>South</t>
        </is>
      </c>
      <c r="F3706" t="inlineStr">
        <is>
          <t>P0010</t>
        </is>
      </c>
      <c r="G3706" t="inlineStr">
        <is>
          <t>Prod_0010</t>
        </is>
      </c>
      <c r="H3706" t="inlineStr">
        <is>
          <t>Electronics</t>
        </is>
      </c>
      <c r="I3706" t="n">
        <v>5</v>
      </c>
      <c r="J3706" t="n">
        <v>748.28</v>
      </c>
      <c r="K3706" t="n">
        <v>0</v>
      </c>
      <c r="L3706">
        <f>I3706*J3706*(1-K3706)</f>
        <v/>
      </c>
      <c r="M3706">
        <f>VLOOKUP(F3706,Products!A:D,4,FALSE)*I3706</f>
        <v/>
      </c>
      <c r="N3706">
        <f>L3706-M3706</f>
        <v/>
      </c>
    </row>
    <row r="3707">
      <c r="A3707" t="inlineStr">
        <is>
          <t>T1003705</t>
        </is>
      </c>
      <c r="B3707" t="inlineStr">
        <is>
          <t>2023-03-31</t>
        </is>
      </c>
      <c r="C3707" t="inlineStr">
        <is>
          <t>S017</t>
        </is>
      </c>
      <c r="D3707" t="inlineStr">
        <is>
          <t>Store_017</t>
        </is>
      </c>
      <c r="E3707" t="inlineStr">
        <is>
          <t>South</t>
        </is>
      </c>
      <c r="F3707" t="inlineStr">
        <is>
          <t>P0153</t>
        </is>
      </c>
      <c r="G3707" t="inlineStr">
        <is>
          <t>Prod_0153</t>
        </is>
      </c>
      <c r="H3707" t="inlineStr">
        <is>
          <t>Clothing</t>
        </is>
      </c>
      <c r="I3707" t="n">
        <v>4</v>
      </c>
      <c r="J3707" t="n">
        <v>136.53</v>
      </c>
      <c r="K3707" t="n">
        <v>0</v>
      </c>
      <c r="L3707">
        <f>I3707*J3707*(1-K3707)</f>
        <v/>
      </c>
      <c r="M3707">
        <f>VLOOKUP(F3707,Products!A:D,4,FALSE)*I3707</f>
        <v/>
      </c>
      <c r="N3707">
        <f>L3707-M3707</f>
        <v/>
      </c>
    </row>
    <row r="3708">
      <c r="A3708" t="inlineStr">
        <is>
          <t>T1003706</t>
        </is>
      </c>
      <c r="B3708" t="inlineStr">
        <is>
          <t>2023-11-21</t>
        </is>
      </c>
      <c r="C3708" t="inlineStr">
        <is>
          <t>S025</t>
        </is>
      </c>
      <c r="D3708" t="inlineStr">
        <is>
          <t>Store_025</t>
        </is>
      </c>
      <c r="E3708" t="inlineStr">
        <is>
          <t>Central</t>
        </is>
      </c>
      <c r="F3708" t="inlineStr">
        <is>
          <t>P0103</t>
        </is>
      </c>
      <c r="G3708" t="inlineStr">
        <is>
          <t>Prod_0103</t>
        </is>
      </c>
      <c r="H3708" t="inlineStr">
        <is>
          <t>Stationery</t>
        </is>
      </c>
      <c r="I3708" t="n">
        <v>4</v>
      </c>
      <c r="J3708" t="n">
        <v>844.37</v>
      </c>
      <c r="K3708" t="n">
        <v>0</v>
      </c>
      <c r="L3708">
        <f>I3708*J3708*(1-K3708)</f>
        <v/>
      </c>
      <c r="M3708">
        <f>VLOOKUP(F3708,Products!A:D,4,FALSE)*I3708</f>
        <v/>
      </c>
      <c r="N3708">
        <f>L3708-M3708</f>
        <v/>
      </c>
    </row>
    <row r="3709">
      <c r="A3709" t="inlineStr">
        <is>
          <t>T1003707</t>
        </is>
      </c>
      <c r="B3709" t="inlineStr">
        <is>
          <t>2023-03-01</t>
        </is>
      </c>
      <c r="C3709" t="inlineStr">
        <is>
          <t>S030</t>
        </is>
      </c>
      <c r="D3709" t="inlineStr">
        <is>
          <t>Store_030</t>
        </is>
      </c>
      <c r="E3709" t="inlineStr">
        <is>
          <t>North</t>
        </is>
      </c>
      <c r="F3709" t="inlineStr">
        <is>
          <t>P0037</t>
        </is>
      </c>
      <c r="G3709" t="inlineStr">
        <is>
          <t>Prod_0037</t>
        </is>
      </c>
      <c r="H3709" t="inlineStr">
        <is>
          <t>Stationery</t>
        </is>
      </c>
      <c r="I3709" t="n">
        <v>4</v>
      </c>
      <c r="J3709" t="n">
        <v>350.47</v>
      </c>
      <c r="K3709" t="n">
        <v>0</v>
      </c>
      <c r="L3709">
        <f>I3709*J3709*(1-K3709)</f>
        <v/>
      </c>
      <c r="M3709">
        <f>VLOOKUP(F3709,Products!A:D,4,FALSE)*I3709</f>
        <v/>
      </c>
      <c r="N3709">
        <f>L3709-M3709</f>
        <v/>
      </c>
    </row>
    <row r="3710">
      <c r="A3710" t="inlineStr">
        <is>
          <t>T1003708</t>
        </is>
      </c>
      <c r="B3710" t="inlineStr">
        <is>
          <t>2023-02-08</t>
        </is>
      </c>
      <c r="C3710" t="inlineStr">
        <is>
          <t>S019</t>
        </is>
      </c>
      <c r="D3710" t="inlineStr">
        <is>
          <t>Store_019</t>
        </is>
      </c>
      <c r="E3710" t="inlineStr">
        <is>
          <t>East</t>
        </is>
      </c>
      <c r="F3710" t="inlineStr">
        <is>
          <t>P0146</t>
        </is>
      </c>
      <c r="G3710" t="inlineStr">
        <is>
          <t>Prod_0146</t>
        </is>
      </c>
      <c r="H3710" t="inlineStr">
        <is>
          <t>Food</t>
        </is>
      </c>
      <c r="I3710" t="n">
        <v>8</v>
      </c>
      <c r="J3710" t="n">
        <v>354.81</v>
      </c>
      <c r="K3710" t="n">
        <v>0</v>
      </c>
      <c r="L3710">
        <f>I3710*J3710*(1-K3710)</f>
        <v/>
      </c>
      <c r="M3710">
        <f>VLOOKUP(F3710,Products!A:D,4,FALSE)*I3710</f>
        <v/>
      </c>
      <c r="N3710">
        <f>L3710-M3710</f>
        <v/>
      </c>
    </row>
    <row r="3711">
      <c r="A3711" t="inlineStr">
        <is>
          <t>T1003709</t>
        </is>
      </c>
      <c r="B3711" t="inlineStr">
        <is>
          <t>2025-07-04</t>
        </is>
      </c>
      <c r="C3711" t="inlineStr">
        <is>
          <t>S043</t>
        </is>
      </c>
      <c r="D3711" t="inlineStr">
        <is>
          <t>Store_043</t>
        </is>
      </c>
      <c r="E3711" t="inlineStr">
        <is>
          <t>East</t>
        </is>
      </c>
      <c r="F3711" t="inlineStr">
        <is>
          <t>P0069</t>
        </is>
      </c>
      <c r="G3711" t="inlineStr">
        <is>
          <t>Prod_0069</t>
        </is>
      </c>
      <c r="H3711" t="inlineStr">
        <is>
          <t>Household</t>
        </is>
      </c>
      <c r="I3711" t="n">
        <v>2</v>
      </c>
      <c r="J3711" t="n">
        <v>328.36</v>
      </c>
      <c r="K3711" t="n">
        <v>0</v>
      </c>
      <c r="L3711">
        <f>I3711*J3711*(1-K3711)</f>
        <v/>
      </c>
      <c r="M3711">
        <f>VLOOKUP(F3711,Products!A:D,4,FALSE)*I3711</f>
        <v/>
      </c>
      <c r="N3711">
        <f>L3711-M3711</f>
        <v/>
      </c>
    </row>
    <row r="3712">
      <c r="A3712" t="inlineStr">
        <is>
          <t>T1003710</t>
        </is>
      </c>
      <c r="B3712" t="inlineStr">
        <is>
          <t>2025-06-04</t>
        </is>
      </c>
      <c r="C3712" t="inlineStr">
        <is>
          <t>S025</t>
        </is>
      </c>
      <c r="D3712" t="inlineStr">
        <is>
          <t>Store_025</t>
        </is>
      </c>
      <c r="E3712" t="inlineStr">
        <is>
          <t>Central</t>
        </is>
      </c>
      <c r="F3712" t="inlineStr">
        <is>
          <t>P0111</t>
        </is>
      </c>
      <c r="G3712" t="inlineStr">
        <is>
          <t>Prod_0111</t>
        </is>
      </c>
      <c r="H3712" t="inlineStr">
        <is>
          <t>Clothing</t>
        </is>
      </c>
      <c r="I3712" t="n">
        <v>9</v>
      </c>
      <c r="J3712" t="n">
        <v>466.4</v>
      </c>
      <c r="K3712" t="n">
        <v>0.05</v>
      </c>
      <c r="L3712">
        <f>I3712*J3712*(1-K3712)</f>
        <v/>
      </c>
      <c r="M3712">
        <f>VLOOKUP(F3712,Products!A:D,4,FALSE)*I3712</f>
        <v/>
      </c>
      <c r="N3712">
        <f>L3712-M3712</f>
        <v/>
      </c>
    </row>
    <row r="3713">
      <c r="A3713" t="inlineStr">
        <is>
          <t>T1003711</t>
        </is>
      </c>
      <c r="B3713" t="inlineStr">
        <is>
          <t>2023-12-03</t>
        </is>
      </c>
      <c r="C3713" t="inlineStr">
        <is>
          <t>S018</t>
        </is>
      </c>
      <c r="D3713" t="inlineStr">
        <is>
          <t>Store_018</t>
        </is>
      </c>
      <c r="E3713" t="inlineStr">
        <is>
          <t>South</t>
        </is>
      </c>
      <c r="F3713" t="inlineStr">
        <is>
          <t>P0019</t>
        </is>
      </c>
      <c r="G3713" t="inlineStr">
        <is>
          <t>Prod_0019</t>
        </is>
      </c>
      <c r="H3713" t="inlineStr">
        <is>
          <t>Toys</t>
        </is>
      </c>
      <c r="I3713" t="n">
        <v>9</v>
      </c>
      <c r="J3713" t="n">
        <v>693.7</v>
      </c>
      <c r="K3713" t="n">
        <v>0</v>
      </c>
      <c r="L3713">
        <f>I3713*J3713*(1-K3713)</f>
        <v/>
      </c>
      <c r="M3713">
        <f>VLOOKUP(F3713,Products!A:D,4,FALSE)*I3713</f>
        <v/>
      </c>
      <c r="N3713">
        <f>L3713-M3713</f>
        <v/>
      </c>
    </row>
    <row r="3714">
      <c r="A3714" t="inlineStr">
        <is>
          <t>T1003712</t>
        </is>
      </c>
      <c r="B3714" t="inlineStr">
        <is>
          <t>2024-01-21</t>
        </is>
      </c>
      <c r="C3714" t="inlineStr">
        <is>
          <t>S032</t>
        </is>
      </c>
      <c r="D3714" t="inlineStr">
        <is>
          <t>Store_032</t>
        </is>
      </c>
      <c r="E3714" t="inlineStr">
        <is>
          <t>Central</t>
        </is>
      </c>
      <c r="F3714" t="inlineStr">
        <is>
          <t>P0155</t>
        </is>
      </c>
      <c r="G3714" t="inlineStr">
        <is>
          <t>Prod_0155</t>
        </is>
      </c>
      <c r="H3714" t="inlineStr">
        <is>
          <t>Electronics</t>
        </is>
      </c>
      <c r="I3714" t="n">
        <v>4</v>
      </c>
      <c r="J3714" t="n">
        <v>485.18</v>
      </c>
      <c r="K3714" t="n">
        <v>0.05</v>
      </c>
      <c r="L3714">
        <f>I3714*J3714*(1-K3714)</f>
        <v/>
      </c>
      <c r="M3714">
        <f>VLOOKUP(F3714,Products!A:D,4,FALSE)*I3714</f>
        <v/>
      </c>
      <c r="N3714">
        <f>L3714-M3714</f>
        <v/>
      </c>
    </row>
    <row r="3715">
      <c r="A3715" t="inlineStr">
        <is>
          <t>T1003713</t>
        </is>
      </c>
      <c r="B3715" t="inlineStr">
        <is>
          <t>2024-03-09</t>
        </is>
      </c>
      <c r="C3715" t="inlineStr">
        <is>
          <t>S010</t>
        </is>
      </c>
      <c r="D3715" t="inlineStr">
        <is>
          <t>Store_010</t>
        </is>
      </c>
      <c r="E3715" t="inlineStr">
        <is>
          <t>North</t>
        </is>
      </c>
      <c r="F3715" t="inlineStr">
        <is>
          <t>P0082</t>
        </is>
      </c>
      <c r="G3715" t="inlineStr">
        <is>
          <t>Prod_0082</t>
        </is>
      </c>
      <c r="H3715" t="inlineStr">
        <is>
          <t>Food</t>
        </is>
      </c>
      <c r="I3715" t="n">
        <v>2</v>
      </c>
      <c r="J3715" t="n">
        <v>487.07</v>
      </c>
      <c r="K3715" t="n">
        <v>0</v>
      </c>
      <c r="L3715">
        <f>I3715*J3715*(1-K3715)</f>
        <v/>
      </c>
      <c r="M3715">
        <f>VLOOKUP(F3715,Products!A:D,4,FALSE)*I3715</f>
        <v/>
      </c>
      <c r="N3715">
        <f>L3715-M3715</f>
        <v/>
      </c>
    </row>
    <row r="3716">
      <c r="A3716" t="inlineStr">
        <is>
          <t>T1003714</t>
        </is>
      </c>
      <c r="B3716" t="inlineStr">
        <is>
          <t>2025-08-11</t>
        </is>
      </c>
      <c r="C3716" t="inlineStr">
        <is>
          <t>S019</t>
        </is>
      </c>
      <c r="D3716" t="inlineStr">
        <is>
          <t>Store_019</t>
        </is>
      </c>
      <c r="E3716" t="inlineStr">
        <is>
          <t>East</t>
        </is>
      </c>
      <c r="F3716" t="inlineStr">
        <is>
          <t>P0179</t>
        </is>
      </c>
      <c r="G3716" t="inlineStr">
        <is>
          <t>Prod_0179</t>
        </is>
      </c>
      <c r="H3716" t="inlineStr">
        <is>
          <t>Household</t>
        </is>
      </c>
      <c r="I3716" t="n">
        <v>5</v>
      </c>
      <c r="J3716" t="n">
        <v>241.16</v>
      </c>
      <c r="K3716" t="n">
        <v>0.2</v>
      </c>
      <c r="L3716">
        <f>I3716*J3716*(1-K3716)</f>
        <v/>
      </c>
      <c r="M3716">
        <f>VLOOKUP(F3716,Products!A:D,4,FALSE)*I3716</f>
        <v/>
      </c>
      <c r="N3716">
        <f>L3716-M3716</f>
        <v/>
      </c>
    </row>
    <row r="3717">
      <c r="A3717" t="inlineStr">
        <is>
          <t>T1003715</t>
        </is>
      </c>
      <c r="B3717" t="inlineStr">
        <is>
          <t>2025-05-12</t>
        </is>
      </c>
      <c r="C3717" t="inlineStr">
        <is>
          <t>S027</t>
        </is>
      </c>
      <c r="D3717" t="inlineStr">
        <is>
          <t>Store_027</t>
        </is>
      </c>
      <c r="E3717" t="inlineStr">
        <is>
          <t>South</t>
        </is>
      </c>
      <c r="F3717" t="inlineStr">
        <is>
          <t>P0131</t>
        </is>
      </c>
      <c r="G3717" t="inlineStr">
        <is>
          <t>Prod_0131</t>
        </is>
      </c>
      <c r="H3717" t="inlineStr">
        <is>
          <t>Beverages</t>
        </is>
      </c>
      <c r="I3717" t="n">
        <v>4</v>
      </c>
      <c r="J3717" t="n">
        <v>299.91</v>
      </c>
      <c r="K3717" t="n">
        <v>0</v>
      </c>
      <c r="L3717">
        <f>I3717*J3717*(1-K3717)</f>
        <v/>
      </c>
      <c r="M3717">
        <f>VLOOKUP(F3717,Products!A:D,4,FALSE)*I3717</f>
        <v/>
      </c>
      <c r="N3717">
        <f>L3717-M3717</f>
        <v/>
      </c>
    </row>
    <row r="3718">
      <c r="A3718" t="inlineStr">
        <is>
          <t>T1003716</t>
        </is>
      </c>
      <c r="B3718" t="inlineStr">
        <is>
          <t>2025-08-21</t>
        </is>
      </c>
      <c r="C3718" t="inlineStr">
        <is>
          <t>S010</t>
        </is>
      </c>
      <c r="D3718" t="inlineStr">
        <is>
          <t>Store_010</t>
        </is>
      </c>
      <c r="E3718" t="inlineStr">
        <is>
          <t>North</t>
        </is>
      </c>
      <c r="F3718" t="inlineStr">
        <is>
          <t>P0074</t>
        </is>
      </c>
      <c r="G3718" t="inlineStr">
        <is>
          <t>Prod_0074</t>
        </is>
      </c>
      <c r="H3718" t="inlineStr">
        <is>
          <t>Food</t>
        </is>
      </c>
      <c r="I3718" t="n">
        <v>4</v>
      </c>
      <c r="J3718" t="n">
        <v>764.5599999999999</v>
      </c>
      <c r="K3718" t="n">
        <v>0.05</v>
      </c>
      <c r="L3718">
        <f>I3718*J3718*(1-K3718)</f>
        <v/>
      </c>
      <c r="M3718">
        <f>VLOOKUP(F3718,Products!A:D,4,FALSE)*I3718</f>
        <v/>
      </c>
      <c r="N3718">
        <f>L3718-M3718</f>
        <v/>
      </c>
    </row>
    <row r="3719">
      <c r="A3719" t="inlineStr">
        <is>
          <t>T1003717</t>
        </is>
      </c>
      <c r="B3719" t="inlineStr">
        <is>
          <t>2023-10-10</t>
        </is>
      </c>
      <c r="C3719" t="inlineStr">
        <is>
          <t>S013</t>
        </is>
      </c>
      <c r="D3719" t="inlineStr">
        <is>
          <t>Store_013</t>
        </is>
      </c>
      <c r="E3719" t="inlineStr">
        <is>
          <t>North</t>
        </is>
      </c>
      <c r="F3719" t="inlineStr">
        <is>
          <t>P0038</t>
        </is>
      </c>
      <c r="G3719" t="inlineStr">
        <is>
          <t>Prod_0038</t>
        </is>
      </c>
      <c r="H3719" t="inlineStr">
        <is>
          <t>Beverages</t>
        </is>
      </c>
      <c r="I3719" t="n">
        <v>2</v>
      </c>
      <c r="J3719" t="n">
        <v>900.62</v>
      </c>
      <c r="K3719" t="n">
        <v>0.1</v>
      </c>
      <c r="L3719">
        <f>I3719*J3719*(1-K3719)</f>
        <v/>
      </c>
      <c r="M3719">
        <f>VLOOKUP(F3719,Products!A:D,4,FALSE)*I3719</f>
        <v/>
      </c>
      <c r="N3719">
        <f>L3719-M3719</f>
        <v/>
      </c>
    </row>
    <row r="3720">
      <c r="A3720" t="inlineStr">
        <is>
          <t>T1003718</t>
        </is>
      </c>
      <c r="B3720" t="inlineStr">
        <is>
          <t>2025-05-08</t>
        </is>
      </c>
      <c r="C3720" t="inlineStr">
        <is>
          <t>S037</t>
        </is>
      </c>
      <c r="D3720" t="inlineStr">
        <is>
          <t>Store_037</t>
        </is>
      </c>
      <c r="E3720" t="inlineStr">
        <is>
          <t>East</t>
        </is>
      </c>
      <c r="F3720" t="inlineStr">
        <is>
          <t>P0096</t>
        </is>
      </c>
      <c r="G3720" t="inlineStr">
        <is>
          <t>Prod_0096</t>
        </is>
      </c>
      <c r="H3720" t="inlineStr">
        <is>
          <t>Beverages</t>
        </is>
      </c>
      <c r="I3720" t="n">
        <v>7</v>
      </c>
      <c r="J3720" t="n">
        <v>559.96</v>
      </c>
      <c r="K3720" t="n">
        <v>0</v>
      </c>
      <c r="L3720">
        <f>I3720*J3720*(1-K3720)</f>
        <v/>
      </c>
      <c r="M3720">
        <f>VLOOKUP(F3720,Products!A:D,4,FALSE)*I3720</f>
        <v/>
      </c>
      <c r="N3720">
        <f>L3720-M3720</f>
        <v/>
      </c>
    </row>
    <row r="3721">
      <c r="A3721" t="inlineStr">
        <is>
          <t>T1003719</t>
        </is>
      </c>
      <c r="B3721" t="inlineStr">
        <is>
          <t>2024-09-10</t>
        </is>
      </c>
      <c r="C3721" t="inlineStr">
        <is>
          <t>S032</t>
        </is>
      </c>
      <c r="D3721" t="inlineStr">
        <is>
          <t>Store_032</t>
        </is>
      </c>
      <c r="E3721" t="inlineStr">
        <is>
          <t>Central</t>
        </is>
      </c>
      <c r="F3721" t="inlineStr">
        <is>
          <t>P0170</t>
        </is>
      </c>
      <c r="G3721" t="inlineStr">
        <is>
          <t>Prod_0170</t>
        </is>
      </c>
      <c r="H3721" t="inlineStr">
        <is>
          <t>Household</t>
        </is>
      </c>
      <c r="I3721" t="n">
        <v>4</v>
      </c>
      <c r="J3721" t="n">
        <v>485.31</v>
      </c>
      <c r="K3721" t="n">
        <v>0</v>
      </c>
      <c r="L3721">
        <f>I3721*J3721*(1-K3721)</f>
        <v/>
      </c>
      <c r="M3721">
        <f>VLOOKUP(F3721,Products!A:D,4,FALSE)*I3721</f>
        <v/>
      </c>
      <c r="N3721">
        <f>L3721-M3721</f>
        <v/>
      </c>
    </row>
    <row r="3722">
      <c r="A3722" t="inlineStr">
        <is>
          <t>T1003720</t>
        </is>
      </c>
      <c r="B3722" t="inlineStr">
        <is>
          <t>2023-11-12</t>
        </is>
      </c>
      <c r="C3722" t="inlineStr">
        <is>
          <t>S032</t>
        </is>
      </c>
      <c r="D3722" t="inlineStr">
        <is>
          <t>Store_032</t>
        </is>
      </c>
      <c r="E3722" t="inlineStr">
        <is>
          <t>Central</t>
        </is>
      </c>
      <c r="F3722" t="inlineStr">
        <is>
          <t>P0081</t>
        </is>
      </c>
      <c r="G3722" t="inlineStr">
        <is>
          <t>Prod_0081</t>
        </is>
      </c>
      <c r="H3722" t="inlineStr">
        <is>
          <t>Electronics</t>
        </is>
      </c>
      <c r="I3722" t="n">
        <v>3</v>
      </c>
      <c r="J3722" t="n">
        <v>325.89</v>
      </c>
      <c r="K3722" t="n">
        <v>0.2</v>
      </c>
      <c r="L3722">
        <f>I3722*J3722*(1-K3722)</f>
        <v/>
      </c>
      <c r="M3722">
        <f>VLOOKUP(F3722,Products!A:D,4,FALSE)*I3722</f>
        <v/>
      </c>
      <c r="N3722">
        <f>L3722-M3722</f>
        <v/>
      </c>
    </row>
    <row r="3723">
      <c r="A3723" t="inlineStr">
        <is>
          <t>T1003721</t>
        </is>
      </c>
      <c r="B3723" t="inlineStr">
        <is>
          <t>2023-07-28</t>
        </is>
      </c>
      <c r="C3723" t="inlineStr">
        <is>
          <t>S011</t>
        </is>
      </c>
      <c r="D3723" t="inlineStr">
        <is>
          <t>Store_011</t>
        </is>
      </c>
      <c r="E3723" t="inlineStr">
        <is>
          <t>South</t>
        </is>
      </c>
      <c r="F3723" t="inlineStr">
        <is>
          <t>P0185</t>
        </is>
      </c>
      <c r="G3723" t="inlineStr">
        <is>
          <t>Prod_0185</t>
        </is>
      </c>
      <c r="H3723" t="inlineStr">
        <is>
          <t>Food</t>
        </is>
      </c>
      <c r="I3723" t="n">
        <v>8</v>
      </c>
      <c r="J3723" t="n">
        <v>469.42</v>
      </c>
      <c r="K3723" t="n">
        <v>0.05</v>
      </c>
      <c r="L3723">
        <f>I3723*J3723*(1-K3723)</f>
        <v/>
      </c>
      <c r="M3723">
        <f>VLOOKUP(F3723,Products!A:D,4,FALSE)*I3723</f>
        <v/>
      </c>
      <c r="N3723">
        <f>L3723-M3723</f>
        <v/>
      </c>
    </row>
    <row r="3724">
      <c r="A3724" t="inlineStr">
        <is>
          <t>T1003722</t>
        </is>
      </c>
      <c r="B3724" t="inlineStr">
        <is>
          <t>2025-08-12</t>
        </is>
      </c>
      <c r="C3724" t="inlineStr">
        <is>
          <t>S026</t>
        </is>
      </c>
      <c r="D3724" t="inlineStr">
        <is>
          <t>Store_026</t>
        </is>
      </c>
      <c r="E3724" t="inlineStr">
        <is>
          <t>North</t>
        </is>
      </c>
      <c r="F3724" t="inlineStr">
        <is>
          <t>P0010</t>
        </is>
      </c>
      <c r="G3724" t="inlineStr">
        <is>
          <t>Prod_0010</t>
        </is>
      </c>
      <c r="H3724" t="inlineStr">
        <is>
          <t>Electronics</t>
        </is>
      </c>
      <c r="I3724" t="n">
        <v>9</v>
      </c>
      <c r="J3724" t="n">
        <v>545.12</v>
      </c>
      <c r="K3724" t="n">
        <v>0</v>
      </c>
      <c r="L3724">
        <f>I3724*J3724*(1-K3724)</f>
        <v/>
      </c>
      <c r="M3724">
        <f>VLOOKUP(F3724,Products!A:D,4,FALSE)*I3724</f>
        <v/>
      </c>
      <c r="N3724">
        <f>L3724-M3724</f>
        <v/>
      </c>
    </row>
    <row r="3725">
      <c r="A3725" t="inlineStr">
        <is>
          <t>T1003723</t>
        </is>
      </c>
      <c r="B3725" t="inlineStr">
        <is>
          <t>2024-01-04</t>
        </is>
      </c>
      <c r="C3725" t="inlineStr">
        <is>
          <t>S010</t>
        </is>
      </c>
      <c r="D3725" t="inlineStr">
        <is>
          <t>Store_010</t>
        </is>
      </c>
      <c r="E3725" t="inlineStr">
        <is>
          <t>North</t>
        </is>
      </c>
      <c r="F3725" t="inlineStr">
        <is>
          <t>P0052</t>
        </is>
      </c>
      <c r="G3725" t="inlineStr">
        <is>
          <t>Prod_0052</t>
        </is>
      </c>
      <c r="H3725" t="inlineStr">
        <is>
          <t>Clothing</t>
        </is>
      </c>
      <c r="I3725" t="n">
        <v>4</v>
      </c>
      <c r="J3725" t="n">
        <v>50.93</v>
      </c>
      <c r="K3725" t="n">
        <v>0</v>
      </c>
      <c r="L3725">
        <f>I3725*J3725*(1-K3725)</f>
        <v/>
      </c>
      <c r="M3725">
        <f>VLOOKUP(F3725,Products!A:D,4,FALSE)*I3725</f>
        <v/>
      </c>
      <c r="N3725">
        <f>L3725-M3725</f>
        <v/>
      </c>
    </row>
    <row r="3726">
      <c r="A3726" t="inlineStr">
        <is>
          <t>T1003724</t>
        </is>
      </c>
      <c r="B3726" t="inlineStr">
        <is>
          <t>2025-08-30</t>
        </is>
      </c>
      <c r="C3726" t="inlineStr">
        <is>
          <t>S002</t>
        </is>
      </c>
      <c r="D3726" t="inlineStr">
        <is>
          <t>Store_002</t>
        </is>
      </c>
      <c r="E3726" t="inlineStr">
        <is>
          <t>South</t>
        </is>
      </c>
      <c r="F3726" t="inlineStr">
        <is>
          <t>P0140</t>
        </is>
      </c>
      <c r="G3726" t="inlineStr">
        <is>
          <t>Prod_0140</t>
        </is>
      </c>
      <c r="H3726" t="inlineStr">
        <is>
          <t>Food</t>
        </is>
      </c>
      <c r="I3726" t="n">
        <v>2</v>
      </c>
      <c r="J3726" t="n">
        <v>681.4400000000001</v>
      </c>
      <c r="K3726" t="n">
        <v>0.1</v>
      </c>
      <c r="L3726">
        <f>I3726*J3726*(1-K3726)</f>
        <v/>
      </c>
      <c r="M3726">
        <f>VLOOKUP(F3726,Products!A:D,4,FALSE)*I3726</f>
        <v/>
      </c>
      <c r="N3726">
        <f>L3726-M3726</f>
        <v/>
      </c>
    </row>
    <row r="3727">
      <c r="A3727" t="inlineStr">
        <is>
          <t>T1003725</t>
        </is>
      </c>
      <c r="B3727" t="inlineStr">
        <is>
          <t>2023-06-13</t>
        </is>
      </c>
      <c r="C3727" t="inlineStr">
        <is>
          <t>S028</t>
        </is>
      </c>
      <c r="D3727" t="inlineStr">
        <is>
          <t>Store_028</t>
        </is>
      </c>
      <c r="E3727" t="inlineStr">
        <is>
          <t>North</t>
        </is>
      </c>
      <c r="F3727" t="inlineStr">
        <is>
          <t>P0145</t>
        </is>
      </c>
      <c r="G3727" t="inlineStr">
        <is>
          <t>Prod_0145</t>
        </is>
      </c>
      <c r="H3727" t="inlineStr">
        <is>
          <t>Electronics</t>
        </is>
      </c>
      <c r="I3727" t="n">
        <v>5</v>
      </c>
      <c r="J3727" t="n">
        <v>618.1</v>
      </c>
      <c r="K3727" t="n">
        <v>0.1</v>
      </c>
      <c r="L3727">
        <f>I3727*J3727*(1-K3727)</f>
        <v/>
      </c>
      <c r="M3727">
        <f>VLOOKUP(F3727,Products!A:D,4,FALSE)*I3727</f>
        <v/>
      </c>
      <c r="N3727">
        <f>L3727-M3727</f>
        <v/>
      </c>
    </row>
    <row r="3728">
      <c r="A3728" t="inlineStr">
        <is>
          <t>T1003726</t>
        </is>
      </c>
      <c r="B3728" t="inlineStr">
        <is>
          <t>2024-02-27</t>
        </is>
      </c>
      <c r="C3728" t="inlineStr">
        <is>
          <t>S023</t>
        </is>
      </c>
      <c r="D3728" t="inlineStr">
        <is>
          <t>Store_023</t>
        </is>
      </c>
      <c r="E3728" t="inlineStr">
        <is>
          <t>South</t>
        </is>
      </c>
      <c r="F3728" t="inlineStr">
        <is>
          <t>P0157</t>
        </is>
      </c>
      <c r="G3728" t="inlineStr">
        <is>
          <t>Prod_0157</t>
        </is>
      </c>
      <c r="H3728" t="inlineStr">
        <is>
          <t>Toys</t>
        </is>
      </c>
      <c r="I3728" t="n">
        <v>9</v>
      </c>
      <c r="J3728" t="n">
        <v>305.1</v>
      </c>
      <c r="K3728" t="n">
        <v>0</v>
      </c>
      <c r="L3728">
        <f>I3728*J3728*(1-K3728)</f>
        <v/>
      </c>
      <c r="M3728">
        <f>VLOOKUP(F3728,Products!A:D,4,FALSE)*I3728</f>
        <v/>
      </c>
      <c r="N3728">
        <f>L3728-M3728</f>
        <v/>
      </c>
    </row>
    <row r="3729">
      <c r="A3729" t="inlineStr">
        <is>
          <t>T1003727</t>
        </is>
      </c>
      <c r="B3729" t="inlineStr">
        <is>
          <t>2024-06-25</t>
        </is>
      </c>
      <c r="C3729" t="inlineStr">
        <is>
          <t>S048</t>
        </is>
      </c>
      <c r="D3729" t="inlineStr">
        <is>
          <t>Store_048</t>
        </is>
      </c>
      <c r="E3729" t="inlineStr">
        <is>
          <t>South</t>
        </is>
      </c>
      <c r="F3729" t="inlineStr">
        <is>
          <t>P0115</t>
        </is>
      </c>
      <c r="G3729" t="inlineStr">
        <is>
          <t>Prod_0115</t>
        </is>
      </c>
      <c r="H3729" t="inlineStr">
        <is>
          <t>Clothing</t>
        </is>
      </c>
      <c r="I3729" t="n">
        <v>6</v>
      </c>
      <c r="J3729" t="n">
        <v>865.55</v>
      </c>
      <c r="K3729" t="n">
        <v>0</v>
      </c>
      <c r="L3729">
        <f>I3729*J3729*(1-K3729)</f>
        <v/>
      </c>
      <c r="M3729">
        <f>VLOOKUP(F3729,Products!A:D,4,FALSE)*I3729</f>
        <v/>
      </c>
      <c r="N3729">
        <f>L3729-M3729</f>
        <v/>
      </c>
    </row>
    <row r="3730">
      <c r="A3730" t="inlineStr">
        <is>
          <t>T1003728</t>
        </is>
      </c>
      <c r="B3730" t="inlineStr">
        <is>
          <t>2023-01-08</t>
        </is>
      </c>
      <c r="C3730" t="inlineStr">
        <is>
          <t>S024</t>
        </is>
      </c>
      <c r="D3730" t="inlineStr">
        <is>
          <t>Store_024</t>
        </is>
      </c>
      <c r="E3730" t="inlineStr">
        <is>
          <t>South</t>
        </is>
      </c>
      <c r="F3730" t="inlineStr">
        <is>
          <t>P0009</t>
        </is>
      </c>
      <c r="G3730" t="inlineStr">
        <is>
          <t>Prod_0009</t>
        </is>
      </c>
      <c r="H3730" t="inlineStr">
        <is>
          <t>Toys</t>
        </is>
      </c>
      <c r="I3730" t="n">
        <v>6</v>
      </c>
      <c r="J3730" t="n">
        <v>538.42</v>
      </c>
      <c r="K3730" t="n">
        <v>0.1</v>
      </c>
      <c r="L3730">
        <f>I3730*J3730*(1-K3730)</f>
        <v/>
      </c>
      <c r="M3730">
        <f>VLOOKUP(F3730,Products!A:D,4,FALSE)*I3730</f>
        <v/>
      </c>
      <c r="N3730">
        <f>L3730-M3730</f>
        <v/>
      </c>
    </row>
    <row r="3731">
      <c r="A3731" t="inlineStr">
        <is>
          <t>T1003729</t>
        </is>
      </c>
      <c r="B3731" t="inlineStr">
        <is>
          <t>2025-07-23</t>
        </is>
      </c>
      <c r="C3731" t="inlineStr">
        <is>
          <t>S017</t>
        </is>
      </c>
      <c r="D3731" t="inlineStr">
        <is>
          <t>Store_017</t>
        </is>
      </c>
      <c r="E3731" t="inlineStr">
        <is>
          <t>South</t>
        </is>
      </c>
      <c r="F3731" t="inlineStr">
        <is>
          <t>P0165</t>
        </is>
      </c>
      <c r="G3731" t="inlineStr">
        <is>
          <t>Prod_0165</t>
        </is>
      </c>
      <c r="H3731" t="inlineStr">
        <is>
          <t>Clothing</t>
        </is>
      </c>
      <c r="I3731" t="n">
        <v>4</v>
      </c>
      <c r="J3731" t="n">
        <v>577.99</v>
      </c>
      <c r="K3731" t="n">
        <v>0</v>
      </c>
      <c r="L3731">
        <f>I3731*J3731*(1-K3731)</f>
        <v/>
      </c>
      <c r="M3731">
        <f>VLOOKUP(F3731,Products!A:D,4,FALSE)*I3731</f>
        <v/>
      </c>
      <c r="N3731">
        <f>L3731-M3731</f>
        <v/>
      </c>
    </row>
    <row r="3732">
      <c r="A3732" t="inlineStr">
        <is>
          <t>T1003730</t>
        </is>
      </c>
      <c r="B3732" t="inlineStr">
        <is>
          <t>2024-07-15</t>
        </is>
      </c>
      <c r="C3732" t="inlineStr">
        <is>
          <t>S042</t>
        </is>
      </c>
      <c r="D3732" t="inlineStr">
        <is>
          <t>Store_042</t>
        </is>
      </c>
      <c r="E3732" t="inlineStr">
        <is>
          <t>Central</t>
        </is>
      </c>
      <c r="F3732" t="inlineStr">
        <is>
          <t>P0102</t>
        </is>
      </c>
      <c r="G3732" t="inlineStr">
        <is>
          <t>Prod_0102</t>
        </is>
      </c>
      <c r="H3732" t="inlineStr">
        <is>
          <t>Food</t>
        </is>
      </c>
      <c r="I3732" t="n">
        <v>7</v>
      </c>
      <c r="J3732" t="n">
        <v>616.99</v>
      </c>
      <c r="K3732" t="n">
        <v>0.15</v>
      </c>
      <c r="L3732">
        <f>I3732*J3732*(1-K3732)</f>
        <v/>
      </c>
      <c r="M3732">
        <f>VLOOKUP(F3732,Products!A:D,4,FALSE)*I3732</f>
        <v/>
      </c>
      <c r="N3732">
        <f>L3732-M3732</f>
        <v/>
      </c>
    </row>
    <row r="3733">
      <c r="A3733" t="inlineStr">
        <is>
          <t>T1003731</t>
        </is>
      </c>
      <c r="B3733" t="inlineStr">
        <is>
          <t>2025-03-21</t>
        </is>
      </c>
      <c r="C3733" t="inlineStr">
        <is>
          <t>S030</t>
        </is>
      </c>
      <c r="D3733" t="inlineStr">
        <is>
          <t>Store_030</t>
        </is>
      </c>
      <c r="E3733" t="inlineStr">
        <is>
          <t>North</t>
        </is>
      </c>
      <c r="F3733" t="inlineStr">
        <is>
          <t>P0017</t>
        </is>
      </c>
      <c r="G3733" t="inlineStr">
        <is>
          <t>Prod_0017</t>
        </is>
      </c>
      <c r="H3733" t="inlineStr">
        <is>
          <t>Food</t>
        </is>
      </c>
      <c r="I3733" t="n">
        <v>3</v>
      </c>
      <c r="J3733" t="n">
        <v>681.1</v>
      </c>
      <c r="K3733" t="n">
        <v>0.05</v>
      </c>
      <c r="L3733">
        <f>I3733*J3733*(1-K3733)</f>
        <v/>
      </c>
      <c r="M3733">
        <f>VLOOKUP(F3733,Products!A:D,4,FALSE)*I3733</f>
        <v/>
      </c>
      <c r="N3733">
        <f>L3733-M3733</f>
        <v/>
      </c>
    </row>
    <row r="3734">
      <c r="A3734" t="inlineStr">
        <is>
          <t>T1003732</t>
        </is>
      </c>
      <c r="B3734" t="inlineStr">
        <is>
          <t>2023-12-05</t>
        </is>
      </c>
      <c r="C3734" t="inlineStr">
        <is>
          <t>S012</t>
        </is>
      </c>
      <c r="D3734" t="inlineStr">
        <is>
          <t>Store_012</t>
        </is>
      </c>
      <c r="E3734" t="inlineStr">
        <is>
          <t>South</t>
        </is>
      </c>
      <c r="F3734" t="inlineStr">
        <is>
          <t>P0042</t>
        </is>
      </c>
      <c r="G3734" t="inlineStr">
        <is>
          <t>Prod_0042</t>
        </is>
      </c>
      <c r="H3734" t="inlineStr">
        <is>
          <t>Electronics</t>
        </is>
      </c>
      <c r="I3734" t="n">
        <v>1</v>
      </c>
      <c r="J3734" t="n">
        <v>757.85</v>
      </c>
      <c r="K3734" t="n">
        <v>0</v>
      </c>
      <c r="L3734">
        <f>I3734*J3734*(1-K3734)</f>
        <v/>
      </c>
      <c r="M3734">
        <f>VLOOKUP(F3734,Products!A:D,4,FALSE)*I3734</f>
        <v/>
      </c>
      <c r="N3734">
        <f>L3734-M3734</f>
        <v/>
      </c>
    </row>
    <row r="3735">
      <c r="A3735" t="inlineStr">
        <is>
          <t>T1003733</t>
        </is>
      </c>
      <c r="B3735" t="inlineStr">
        <is>
          <t>2023-12-31</t>
        </is>
      </c>
      <c r="C3735" t="inlineStr">
        <is>
          <t>S015</t>
        </is>
      </c>
      <c r="D3735" t="inlineStr">
        <is>
          <t>Store_015</t>
        </is>
      </c>
      <c r="E3735" t="inlineStr">
        <is>
          <t>North</t>
        </is>
      </c>
      <c r="F3735" t="inlineStr">
        <is>
          <t>P0104</t>
        </is>
      </c>
      <c r="G3735" t="inlineStr">
        <is>
          <t>Prod_0104</t>
        </is>
      </c>
      <c r="H3735" t="inlineStr">
        <is>
          <t>Clothing</t>
        </is>
      </c>
      <c r="I3735" t="n">
        <v>7</v>
      </c>
      <c r="J3735" t="n">
        <v>758.9299999999999</v>
      </c>
      <c r="K3735" t="n">
        <v>0</v>
      </c>
      <c r="L3735">
        <f>I3735*J3735*(1-K3735)</f>
        <v/>
      </c>
      <c r="M3735">
        <f>VLOOKUP(F3735,Products!A:D,4,FALSE)*I3735</f>
        <v/>
      </c>
      <c r="N3735">
        <f>L3735-M3735</f>
        <v/>
      </c>
    </row>
    <row r="3736">
      <c r="A3736" t="inlineStr">
        <is>
          <t>T1003734</t>
        </is>
      </c>
      <c r="B3736" t="inlineStr">
        <is>
          <t>2023-06-05</t>
        </is>
      </c>
      <c r="C3736" t="inlineStr">
        <is>
          <t>S018</t>
        </is>
      </c>
      <c r="D3736" t="inlineStr">
        <is>
          <t>Store_018</t>
        </is>
      </c>
      <c r="E3736" t="inlineStr">
        <is>
          <t>South</t>
        </is>
      </c>
      <c r="F3736" t="inlineStr">
        <is>
          <t>P0031</t>
        </is>
      </c>
      <c r="G3736" t="inlineStr">
        <is>
          <t>Prod_0031</t>
        </is>
      </c>
      <c r="H3736" t="inlineStr">
        <is>
          <t>Food</t>
        </is>
      </c>
      <c r="I3736" t="n">
        <v>6</v>
      </c>
      <c r="J3736" t="n">
        <v>177.92</v>
      </c>
      <c r="K3736" t="n">
        <v>0</v>
      </c>
      <c r="L3736">
        <f>I3736*J3736*(1-K3736)</f>
        <v/>
      </c>
      <c r="M3736">
        <f>VLOOKUP(F3736,Products!A:D,4,FALSE)*I3736</f>
        <v/>
      </c>
      <c r="N3736">
        <f>L3736-M3736</f>
        <v/>
      </c>
    </row>
    <row r="3737">
      <c r="A3737" t="inlineStr">
        <is>
          <t>T1003735</t>
        </is>
      </c>
      <c r="B3737" t="inlineStr">
        <is>
          <t>2024-04-21</t>
        </is>
      </c>
      <c r="C3737" t="inlineStr">
        <is>
          <t>S042</t>
        </is>
      </c>
      <c r="D3737" t="inlineStr">
        <is>
          <t>Store_042</t>
        </is>
      </c>
      <c r="E3737" t="inlineStr">
        <is>
          <t>Central</t>
        </is>
      </c>
      <c r="F3737" t="inlineStr">
        <is>
          <t>P0039</t>
        </is>
      </c>
      <c r="G3737" t="inlineStr">
        <is>
          <t>Prod_0039</t>
        </is>
      </c>
      <c r="H3737" t="inlineStr">
        <is>
          <t>Household</t>
        </is>
      </c>
      <c r="I3737" t="n">
        <v>8</v>
      </c>
      <c r="J3737" t="n">
        <v>351.31</v>
      </c>
      <c r="K3737" t="n">
        <v>0.2</v>
      </c>
      <c r="L3737">
        <f>I3737*J3737*(1-K3737)</f>
        <v/>
      </c>
      <c r="M3737">
        <f>VLOOKUP(F3737,Products!A:D,4,FALSE)*I3737</f>
        <v/>
      </c>
      <c r="N3737">
        <f>L3737-M3737</f>
        <v/>
      </c>
    </row>
    <row r="3738">
      <c r="A3738" t="inlineStr">
        <is>
          <t>T1003736</t>
        </is>
      </c>
      <c r="B3738" t="inlineStr">
        <is>
          <t>2023-09-19</t>
        </is>
      </c>
      <c r="C3738" t="inlineStr">
        <is>
          <t>S031</t>
        </is>
      </c>
      <c r="D3738" t="inlineStr">
        <is>
          <t>Store_031</t>
        </is>
      </c>
      <c r="E3738" t="inlineStr">
        <is>
          <t>Central</t>
        </is>
      </c>
      <c r="F3738" t="inlineStr">
        <is>
          <t>P0150</t>
        </is>
      </c>
      <c r="G3738" t="inlineStr">
        <is>
          <t>Prod_0150</t>
        </is>
      </c>
      <c r="H3738" t="inlineStr">
        <is>
          <t>Clothing</t>
        </is>
      </c>
      <c r="I3738" t="n">
        <v>8</v>
      </c>
      <c r="J3738" t="n">
        <v>421.48</v>
      </c>
      <c r="K3738" t="n">
        <v>0</v>
      </c>
      <c r="L3738">
        <f>I3738*J3738*(1-K3738)</f>
        <v/>
      </c>
      <c r="M3738">
        <f>VLOOKUP(F3738,Products!A:D,4,FALSE)*I3738</f>
        <v/>
      </c>
      <c r="N3738">
        <f>L3738-M3738</f>
        <v/>
      </c>
    </row>
    <row r="3739">
      <c r="A3739" t="inlineStr">
        <is>
          <t>T1003737</t>
        </is>
      </c>
      <c r="B3739" t="inlineStr">
        <is>
          <t>2023-04-11</t>
        </is>
      </c>
      <c r="C3739" t="inlineStr">
        <is>
          <t>S001</t>
        </is>
      </c>
      <c r="D3739" t="inlineStr">
        <is>
          <t>Store_001</t>
        </is>
      </c>
      <c r="E3739" t="inlineStr">
        <is>
          <t>West</t>
        </is>
      </c>
      <c r="F3739" t="inlineStr">
        <is>
          <t>P0173</t>
        </is>
      </c>
      <c r="G3739" t="inlineStr">
        <is>
          <t>Prod_0173</t>
        </is>
      </c>
      <c r="H3739" t="inlineStr">
        <is>
          <t>Toys</t>
        </is>
      </c>
      <c r="I3739" t="n">
        <v>3</v>
      </c>
      <c r="J3739" t="n">
        <v>681.72</v>
      </c>
      <c r="K3739" t="n">
        <v>0</v>
      </c>
      <c r="L3739">
        <f>I3739*J3739*(1-K3739)</f>
        <v/>
      </c>
      <c r="M3739">
        <f>VLOOKUP(F3739,Products!A:D,4,FALSE)*I3739</f>
        <v/>
      </c>
      <c r="N3739">
        <f>L3739-M3739</f>
        <v/>
      </c>
    </row>
    <row r="3740">
      <c r="A3740" t="inlineStr">
        <is>
          <t>T1003738</t>
        </is>
      </c>
      <c r="B3740" t="inlineStr">
        <is>
          <t>2024-03-25</t>
        </is>
      </c>
      <c r="C3740" t="inlineStr">
        <is>
          <t>S005</t>
        </is>
      </c>
      <c r="D3740" t="inlineStr">
        <is>
          <t>Store_005</t>
        </is>
      </c>
      <c r="E3740" t="inlineStr">
        <is>
          <t>Central</t>
        </is>
      </c>
      <c r="F3740" t="inlineStr">
        <is>
          <t>P0146</t>
        </is>
      </c>
      <c r="G3740" t="inlineStr">
        <is>
          <t>Prod_0146</t>
        </is>
      </c>
      <c r="H3740" t="inlineStr">
        <is>
          <t>Food</t>
        </is>
      </c>
      <c r="I3740" t="n">
        <v>2</v>
      </c>
      <c r="J3740" t="n">
        <v>283.59</v>
      </c>
      <c r="K3740" t="n">
        <v>0</v>
      </c>
      <c r="L3740">
        <f>I3740*J3740*(1-K3740)</f>
        <v/>
      </c>
      <c r="M3740">
        <f>VLOOKUP(F3740,Products!A:D,4,FALSE)*I3740</f>
        <v/>
      </c>
      <c r="N3740">
        <f>L3740-M3740</f>
        <v/>
      </c>
    </row>
    <row r="3741">
      <c r="A3741" t="inlineStr">
        <is>
          <t>T1003739</t>
        </is>
      </c>
      <c r="B3741" t="inlineStr">
        <is>
          <t>2023-03-20</t>
        </is>
      </c>
      <c r="C3741" t="inlineStr">
        <is>
          <t>S009</t>
        </is>
      </c>
      <c r="D3741" t="inlineStr">
        <is>
          <t>Store_009</t>
        </is>
      </c>
      <c r="E3741" t="inlineStr">
        <is>
          <t>Central</t>
        </is>
      </c>
      <c r="F3741" t="inlineStr">
        <is>
          <t>P0141</t>
        </is>
      </c>
      <c r="G3741" t="inlineStr">
        <is>
          <t>Prod_0141</t>
        </is>
      </c>
      <c r="H3741" t="inlineStr">
        <is>
          <t>Food</t>
        </is>
      </c>
      <c r="I3741" t="n">
        <v>4</v>
      </c>
      <c r="J3741" t="n">
        <v>1013.95</v>
      </c>
      <c r="K3741" t="n">
        <v>0</v>
      </c>
      <c r="L3741">
        <f>I3741*J3741*(1-K3741)</f>
        <v/>
      </c>
      <c r="M3741">
        <f>VLOOKUP(F3741,Products!A:D,4,FALSE)*I3741</f>
        <v/>
      </c>
      <c r="N3741">
        <f>L3741-M3741</f>
        <v/>
      </c>
    </row>
    <row r="3742">
      <c r="A3742" t="inlineStr">
        <is>
          <t>T1003740</t>
        </is>
      </c>
      <c r="B3742" t="inlineStr">
        <is>
          <t>2023-09-13</t>
        </is>
      </c>
      <c r="C3742" t="inlineStr">
        <is>
          <t>S022</t>
        </is>
      </c>
      <c r="D3742" t="inlineStr">
        <is>
          <t>Store_022</t>
        </is>
      </c>
      <c r="E3742" t="inlineStr">
        <is>
          <t>East</t>
        </is>
      </c>
      <c r="F3742" t="inlineStr">
        <is>
          <t>P0030</t>
        </is>
      </c>
      <c r="G3742" t="inlineStr">
        <is>
          <t>Prod_0030</t>
        </is>
      </c>
      <c r="H3742" t="inlineStr">
        <is>
          <t>Household</t>
        </is>
      </c>
      <c r="I3742" t="n">
        <v>2</v>
      </c>
      <c r="J3742" t="n">
        <v>834.6900000000001</v>
      </c>
      <c r="K3742" t="n">
        <v>0.1</v>
      </c>
      <c r="L3742">
        <f>I3742*J3742*(1-K3742)</f>
        <v/>
      </c>
      <c r="M3742">
        <f>VLOOKUP(F3742,Products!A:D,4,FALSE)*I3742</f>
        <v/>
      </c>
      <c r="N3742">
        <f>L3742-M3742</f>
        <v/>
      </c>
    </row>
    <row r="3743">
      <c r="A3743" t="inlineStr">
        <is>
          <t>T1003741</t>
        </is>
      </c>
      <c r="B3743" t="inlineStr">
        <is>
          <t>2023-04-16</t>
        </is>
      </c>
      <c r="C3743" t="inlineStr">
        <is>
          <t>S045</t>
        </is>
      </c>
      <c r="D3743" t="inlineStr">
        <is>
          <t>Store_045</t>
        </is>
      </c>
      <c r="E3743" t="inlineStr">
        <is>
          <t>East</t>
        </is>
      </c>
      <c r="F3743" t="inlineStr">
        <is>
          <t>P0007</t>
        </is>
      </c>
      <c r="G3743" t="inlineStr">
        <is>
          <t>Prod_0007</t>
        </is>
      </c>
      <c r="H3743" t="inlineStr">
        <is>
          <t>Food</t>
        </is>
      </c>
      <c r="I3743" t="n">
        <v>5</v>
      </c>
      <c r="J3743" t="n">
        <v>149.44</v>
      </c>
      <c r="K3743" t="n">
        <v>0.05</v>
      </c>
      <c r="L3743">
        <f>I3743*J3743*(1-K3743)</f>
        <v/>
      </c>
      <c r="M3743">
        <f>VLOOKUP(F3743,Products!A:D,4,FALSE)*I3743</f>
        <v/>
      </c>
      <c r="N3743">
        <f>L3743-M3743</f>
        <v/>
      </c>
    </row>
    <row r="3744">
      <c r="A3744" t="inlineStr">
        <is>
          <t>T1003742</t>
        </is>
      </c>
      <c r="B3744" t="inlineStr">
        <is>
          <t>2025-02-13</t>
        </is>
      </c>
      <c r="C3744" t="inlineStr">
        <is>
          <t>S043</t>
        </is>
      </c>
      <c r="D3744" t="inlineStr">
        <is>
          <t>Store_043</t>
        </is>
      </c>
      <c r="E3744" t="inlineStr">
        <is>
          <t>East</t>
        </is>
      </c>
      <c r="F3744" t="inlineStr">
        <is>
          <t>P0014</t>
        </is>
      </c>
      <c r="G3744" t="inlineStr">
        <is>
          <t>Prod_0014</t>
        </is>
      </c>
      <c r="H3744" t="inlineStr">
        <is>
          <t>Clothing</t>
        </is>
      </c>
      <c r="I3744" t="n">
        <v>9</v>
      </c>
      <c r="J3744" t="n">
        <v>276</v>
      </c>
      <c r="K3744" t="n">
        <v>0</v>
      </c>
      <c r="L3744">
        <f>I3744*J3744*(1-K3744)</f>
        <v/>
      </c>
      <c r="M3744">
        <f>VLOOKUP(F3744,Products!A:D,4,FALSE)*I3744</f>
        <v/>
      </c>
      <c r="N3744">
        <f>L3744-M3744</f>
        <v/>
      </c>
    </row>
    <row r="3745">
      <c r="A3745" t="inlineStr">
        <is>
          <t>T1003743</t>
        </is>
      </c>
      <c r="B3745" t="inlineStr">
        <is>
          <t>2023-10-02</t>
        </is>
      </c>
      <c r="C3745" t="inlineStr">
        <is>
          <t>S014</t>
        </is>
      </c>
      <c r="D3745" t="inlineStr">
        <is>
          <t>Store_014</t>
        </is>
      </c>
      <c r="E3745" t="inlineStr">
        <is>
          <t>West</t>
        </is>
      </c>
      <c r="F3745" t="inlineStr">
        <is>
          <t>P0129</t>
        </is>
      </c>
      <c r="G3745" t="inlineStr">
        <is>
          <t>Prod_0129</t>
        </is>
      </c>
      <c r="H3745" t="inlineStr">
        <is>
          <t>Stationery</t>
        </is>
      </c>
      <c r="I3745" t="n">
        <v>3</v>
      </c>
      <c r="J3745" t="n">
        <v>771.92</v>
      </c>
      <c r="K3745" t="n">
        <v>0.05</v>
      </c>
      <c r="L3745">
        <f>I3745*J3745*(1-K3745)</f>
        <v/>
      </c>
      <c r="M3745">
        <f>VLOOKUP(F3745,Products!A:D,4,FALSE)*I3745</f>
        <v/>
      </c>
      <c r="N3745">
        <f>L3745-M3745</f>
        <v/>
      </c>
    </row>
    <row r="3746">
      <c r="A3746" t="inlineStr">
        <is>
          <t>T1003744</t>
        </is>
      </c>
      <c r="B3746" t="inlineStr">
        <is>
          <t>2025-08-27</t>
        </is>
      </c>
      <c r="C3746" t="inlineStr">
        <is>
          <t>S031</t>
        </is>
      </c>
      <c r="D3746" t="inlineStr">
        <is>
          <t>Store_031</t>
        </is>
      </c>
      <c r="E3746" t="inlineStr">
        <is>
          <t>Central</t>
        </is>
      </c>
      <c r="F3746" t="inlineStr">
        <is>
          <t>P0013</t>
        </is>
      </c>
      <c r="G3746" t="inlineStr">
        <is>
          <t>Prod_0013</t>
        </is>
      </c>
      <c r="H3746" t="inlineStr">
        <is>
          <t>Clothing</t>
        </is>
      </c>
      <c r="I3746" t="n">
        <v>7</v>
      </c>
      <c r="J3746" t="n">
        <v>79.38</v>
      </c>
      <c r="K3746" t="n">
        <v>0.15</v>
      </c>
      <c r="L3746">
        <f>I3746*J3746*(1-K3746)</f>
        <v/>
      </c>
      <c r="M3746">
        <f>VLOOKUP(F3746,Products!A:D,4,FALSE)*I3746</f>
        <v/>
      </c>
      <c r="N3746">
        <f>L3746-M3746</f>
        <v/>
      </c>
    </row>
    <row r="3747">
      <c r="A3747" t="inlineStr">
        <is>
          <t>T1003745</t>
        </is>
      </c>
      <c r="B3747" t="inlineStr">
        <is>
          <t>2023-10-05</t>
        </is>
      </c>
      <c r="C3747" t="inlineStr">
        <is>
          <t>S003</t>
        </is>
      </c>
      <c r="D3747" t="inlineStr">
        <is>
          <t>Store_003</t>
        </is>
      </c>
      <c r="E3747" t="inlineStr">
        <is>
          <t>North</t>
        </is>
      </c>
      <c r="F3747" t="inlineStr">
        <is>
          <t>P0037</t>
        </is>
      </c>
      <c r="G3747" t="inlineStr">
        <is>
          <t>Prod_0037</t>
        </is>
      </c>
      <c r="H3747" t="inlineStr">
        <is>
          <t>Stationery</t>
        </is>
      </c>
      <c r="I3747" t="n">
        <v>1</v>
      </c>
      <c r="J3747" t="n">
        <v>436.89</v>
      </c>
      <c r="K3747" t="n">
        <v>0</v>
      </c>
      <c r="L3747">
        <f>I3747*J3747*(1-K3747)</f>
        <v/>
      </c>
      <c r="M3747">
        <f>VLOOKUP(F3747,Products!A:D,4,FALSE)*I3747</f>
        <v/>
      </c>
      <c r="N3747">
        <f>L3747-M3747</f>
        <v/>
      </c>
    </row>
    <row r="3748">
      <c r="A3748" t="inlineStr">
        <is>
          <t>T1003746</t>
        </is>
      </c>
      <c r="B3748" t="inlineStr">
        <is>
          <t>2024-08-23</t>
        </is>
      </c>
      <c r="C3748" t="inlineStr">
        <is>
          <t>S006</t>
        </is>
      </c>
      <c r="D3748" t="inlineStr">
        <is>
          <t>Store_006</t>
        </is>
      </c>
      <c r="E3748" t="inlineStr">
        <is>
          <t>East</t>
        </is>
      </c>
      <c r="F3748" t="inlineStr">
        <is>
          <t>P0055</t>
        </is>
      </c>
      <c r="G3748" t="inlineStr">
        <is>
          <t>Prod_0055</t>
        </is>
      </c>
      <c r="H3748" t="inlineStr">
        <is>
          <t>Beverages</t>
        </is>
      </c>
      <c r="I3748" t="n">
        <v>4</v>
      </c>
      <c r="J3748" t="n">
        <v>212.34</v>
      </c>
      <c r="K3748" t="n">
        <v>0</v>
      </c>
      <c r="L3748">
        <f>I3748*J3748*(1-K3748)</f>
        <v/>
      </c>
      <c r="M3748">
        <f>VLOOKUP(F3748,Products!A:D,4,FALSE)*I3748</f>
        <v/>
      </c>
      <c r="N3748">
        <f>L3748-M3748</f>
        <v/>
      </c>
    </row>
    <row r="3749">
      <c r="A3749" t="inlineStr">
        <is>
          <t>T1003747</t>
        </is>
      </c>
      <c r="B3749" t="inlineStr">
        <is>
          <t>2024-04-08</t>
        </is>
      </c>
      <c r="C3749" t="inlineStr">
        <is>
          <t>S043</t>
        </is>
      </c>
      <c r="D3749" t="inlineStr">
        <is>
          <t>Store_043</t>
        </is>
      </c>
      <c r="E3749" t="inlineStr">
        <is>
          <t>East</t>
        </is>
      </c>
      <c r="F3749" t="inlineStr">
        <is>
          <t>P0071</t>
        </is>
      </c>
      <c r="G3749" t="inlineStr">
        <is>
          <t>Prod_0071</t>
        </is>
      </c>
      <c r="H3749" t="inlineStr">
        <is>
          <t>Beverages</t>
        </is>
      </c>
      <c r="I3749" t="n">
        <v>1</v>
      </c>
      <c r="J3749" t="n">
        <v>643.52</v>
      </c>
      <c r="K3749" t="n">
        <v>0.15</v>
      </c>
      <c r="L3749">
        <f>I3749*J3749*(1-K3749)</f>
        <v/>
      </c>
      <c r="M3749">
        <f>VLOOKUP(F3749,Products!A:D,4,FALSE)*I3749</f>
        <v/>
      </c>
      <c r="N3749">
        <f>L3749-M3749</f>
        <v/>
      </c>
    </row>
    <row r="3750">
      <c r="A3750" t="inlineStr">
        <is>
          <t>T1003748</t>
        </is>
      </c>
      <c r="B3750" t="inlineStr">
        <is>
          <t>2024-04-20</t>
        </is>
      </c>
      <c r="C3750" t="inlineStr">
        <is>
          <t>S043</t>
        </is>
      </c>
      <c r="D3750" t="inlineStr">
        <is>
          <t>Store_043</t>
        </is>
      </c>
      <c r="E3750" t="inlineStr">
        <is>
          <t>East</t>
        </is>
      </c>
      <c r="F3750" t="inlineStr">
        <is>
          <t>P0153</t>
        </is>
      </c>
      <c r="G3750" t="inlineStr">
        <is>
          <t>Prod_0153</t>
        </is>
      </c>
      <c r="H3750" t="inlineStr">
        <is>
          <t>Clothing</t>
        </is>
      </c>
      <c r="I3750" t="n">
        <v>7</v>
      </c>
      <c r="J3750" t="n">
        <v>155.05</v>
      </c>
      <c r="K3750" t="n">
        <v>0</v>
      </c>
      <c r="L3750">
        <f>I3750*J3750*(1-K3750)</f>
        <v/>
      </c>
      <c r="M3750">
        <f>VLOOKUP(F3750,Products!A:D,4,FALSE)*I3750</f>
        <v/>
      </c>
      <c r="N3750">
        <f>L3750-M3750</f>
        <v/>
      </c>
    </row>
    <row r="3751">
      <c r="A3751" t="inlineStr">
        <is>
          <t>T1003749</t>
        </is>
      </c>
      <c r="B3751" t="inlineStr">
        <is>
          <t>2024-08-10</t>
        </is>
      </c>
      <c r="C3751" t="inlineStr">
        <is>
          <t>S019</t>
        </is>
      </c>
      <c r="D3751" t="inlineStr">
        <is>
          <t>Store_019</t>
        </is>
      </c>
      <c r="E3751" t="inlineStr">
        <is>
          <t>East</t>
        </is>
      </c>
      <c r="F3751" t="inlineStr">
        <is>
          <t>P0020</t>
        </is>
      </c>
      <c r="G3751" t="inlineStr">
        <is>
          <t>Prod_0020</t>
        </is>
      </c>
      <c r="H3751" t="inlineStr">
        <is>
          <t>Beverages</t>
        </is>
      </c>
      <c r="I3751" t="n">
        <v>8</v>
      </c>
      <c r="J3751" t="n">
        <v>585.48</v>
      </c>
      <c r="K3751" t="n">
        <v>0</v>
      </c>
      <c r="L3751">
        <f>I3751*J3751*(1-K3751)</f>
        <v/>
      </c>
      <c r="M3751">
        <f>VLOOKUP(F3751,Products!A:D,4,FALSE)*I3751</f>
        <v/>
      </c>
      <c r="N3751">
        <f>L3751-M3751</f>
        <v/>
      </c>
    </row>
    <row r="3752">
      <c r="A3752" t="inlineStr">
        <is>
          <t>T1003750</t>
        </is>
      </c>
      <c r="B3752" t="inlineStr">
        <is>
          <t>2023-02-03</t>
        </is>
      </c>
      <c r="C3752" t="inlineStr">
        <is>
          <t>S018</t>
        </is>
      </c>
      <c r="D3752" t="inlineStr">
        <is>
          <t>Store_018</t>
        </is>
      </c>
      <c r="E3752" t="inlineStr">
        <is>
          <t>South</t>
        </is>
      </c>
      <c r="F3752" t="inlineStr">
        <is>
          <t>P0040</t>
        </is>
      </c>
      <c r="G3752" t="inlineStr">
        <is>
          <t>Prod_0040</t>
        </is>
      </c>
      <c r="H3752" t="inlineStr">
        <is>
          <t>Toys</t>
        </is>
      </c>
      <c r="I3752" t="n">
        <v>3</v>
      </c>
      <c r="J3752" t="n">
        <v>51.3</v>
      </c>
      <c r="K3752" t="n">
        <v>0</v>
      </c>
      <c r="L3752">
        <f>I3752*J3752*(1-K3752)</f>
        <v/>
      </c>
      <c r="M3752">
        <f>VLOOKUP(F3752,Products!A:D,4,FALSE)*I3752</f>
        <v/>
      </c>
      <c r="N3752">
        <f>L3752-M3752</f>
        <v/>
      </c>
    </row>
    <row r="3753">
      <c r="A3753" t="inlineStr">
        <is>
          <t>T1003751</t>
        </is>
      </c>
      <c r="B3753" t="inlineStr">
        <is>
          <t>2025-03-05</t>
        </is>
      </c>
      <c r="C3753" t="inlineStr">
        <is>
          <t>S012</t>
        </is>
      </c>
      <c r="D3753" t="inlineStr">
        <is>
          <t>Store_012</t>
        </is>
      </c>
      <c r="E3753" t="inlineStr">
        <is>
          <t>South</t>
        </is>
      </c>
      <c r="F3753" t="inlineStr">
        <is>
          <t>P0017</t>
        </is>
      </c>
      <c r="G3753" t="inlineStr">
        <is>
          <t>Prod_0017</t>
        </is>
      </c>
      <c r="H3753" t="inlineStr">
        <is>
          <t>Food</t>
        </is>
      </c>
      <c r="I3753" t="n">
        <v>6</v>
      </c>
      <c r="J3753" t="n">
        <v>603.48</v>
      </c>
      <c r="K3753" t="n">
        <v>0</v>
      </c>
      <c r="L3753">
        <f>I3753*J3753*(1-K3753)</f>
        <v/>
      </c>
      <c r="M3753">
        <f>VLOOKUP(F3753,Products!A:D,4,FALSE)*I3753</f>
        <v/>
      </c>
      <c r="N3753">
        <f>L3753-M3753</f>
        <v/>
      </c>
    </row>
    <row r="3754">
      <c r="A3754" t="inlineStr">
        <is>
          <t>T1003752</t>
        </is>
      </c>
      <c r="B3754" t="inlineStr">
        <is>
          <t>2023-01-24</t>
        </is>
      </c>
      <c r="C3754" t="inlineStr">
        <is>
          <t>S045</t>
        </is>
      </c>
      <c r="D3754" t="inlineStr">
        <is>
          <t>Store_045</t>
        </is>
      </c>
      <c r="E3754" t="inlineStr">
        <is>
          <t>East</t>
        </is>
      </c>
      <c r="F3754" t="inlineStr">
        <is>
          <t>P0078</t>
        </is>
      </c>
      <c r="G3754" t="inlineStr">
        <is>
          <t>Prod_0078</t>
        </is>
      </c>
      <c r="H3754" t="inlineStr">
        <is>
          <t>Electronics</t>
        </is>
      </c>
      <c r="I3754" t="n">
        <v>6</v>
      </c>
      <c r="J3754" t="n">
        <v>559.5599999999999</v>
      </c>
      <c r="K3754" t="n">
        <v>0.15</v>
      </c>
      <c r="L3754">
        <f>I3754*J3754*(1-K3754)</f>
        <v/>
      </c>
      <c r="M3754">
        <f>VLOOKUP(F3754,Products!A:D,4,FALSE)*I3754</f>
        <v/>
      </c>
      <c r="N3754">
        <f>L3754-M3754</f>
        <v/>
      </c>
    </row>
    <row r="3755">
      <c r="A3755" t="inlineStr">
        <is>
          <t>T1003753</t>
        </is>
      </c>
      <c r="B3755" t="inlineStr">
        <is>
          <t>2025-04-06</t>
        </is>
      </c>
      <c r="C3755" t="inlineStr">
        <is>
          <t>S040</t>
        </is>
      </c>
      <c r="D3755" t="inlineStr">
        <is>
          <t>Store_040</t>
        </is>
      </c>
      <c r="E3755" t="inlineStr">
        <is>
          <t>Central</t>
        </is>
      </c>
      <c r="F3755" t="inlineStr">
        <is>
          <t>P0078</t>
        </is>
      </c>
      <c r="G3755" t="inlineStr">
        <is>
          <t>Prod_0078</t>
        </is>
      </c>
      <c r="H3755" t="inlineStr">
        <is>
          <t>Electronics</t>
        </is>
      </c>
      <c r="I3755" t="n">
        <v>2</v>
      </c>
      <c r="J3755" t="n">
        <v>544.5</v>
      </c>
      <c r="K3755" t="n">
        <v>0.15</v>
      </c>
      <c r="L3755">
        <f>I3755*J3755*(1-K3755)</f>
        <v/>
      </c>
      <c r="M3755">
        <f>VLOOKUP(F3755,Products!A:D,4,FALSE)*I3755</f>
        <v/>
      </c>
      <c r="N3755">
        <f>L3755-M3755</f>
        <v/>
      </c>
    </row>
    <row r="3756">
      <c r="A3756" t="inlineStr">
        <is>
          <t>T1003754</t>
        </is>
      </c>
      <c r="B3756" t="inlineStr">
        <is>
          <t>2024-04-11</t>
        </is>
      </c>
      <c r="C3756" t="inlineStr">
        <is>
          <t>S027</t>
        </is>
      </c>
      <c r="D3756" t="inlineStr">
        <is>
          <t>Store_027</t>
        </is>
      </c>
      <c r="E3756" t="inlineStr">
        <is>
          <t>South</t>
        </is>
      </c>
      <c r="F3756" t="inlineStr">
        <is>
          <t>P0007</t>
        </is>
      </c>
      <c r="G3756" t="inlineStr">
        <is>
          <t>Prod_0007</t>
        </is>
      </c>
      <c r="H3756" t="inlineStr">
        <is>
          <t>Food</t>
        </is>
      </c>
      <c r="I3756" t="n">
        <v>6</v>
      </c>
      <c r="J3756" t="n">
        <v>143.34</v>
      </c>
      <c r="K3756" t="n">
        <v>0</v>
      </c>
      <c r="L3756">
        <f>I3756*J3756*(1-K3756)</f>
        <v/>
      </c>
      <c r="M3756">
        <f>VLOOKUP(F3756,Products!A:D,4,FALSE)*I3756</f>
        <v/>
      </c>
      <c r="N3756">
        <f>L3756-M3756</f>
        <v/>
      </c>
    </row>
    <row r="3757">
      <c r="A3757" t="inlineStr">
        <is>
          <t>T1003755</t>
        </is>
      </c>
      <c r="B3757" t="inlineStr">
        <is>
          <t>2023-12-30</t>
        </is>
      </c>
      <c r="C3757" t="inlineStr">
        <is>
          <t>S007</t>
        </is>
      </c>
      <c r="D3757" t="inlineStr">
        <is>
          <t>Store_007</t>
        </is>
      </c>
      <c r="E3757" t="inlineStr">
        <is>
          <t>East</t>
        </is>
      </c>
      <c r="F3757" t="inlineStr">
        <is>
          <t>P0183</t>
        </is>
      </c>
      <c r="G3757" t="inlineStr">
        <is>
          <t>Prod_0183</t>
        </is>
      </c>
      <c r="H3757" t="inlineStr">
        <is>
          <t>Stationery</t>
        </is>
      </c>
      <c r="I3757" t="n">
        <v>7</v>
      </c>
      <c r="J3757" t="n">
        <v>858.77</v>
      </c>
      <c r="K3757" t="n">
        <v>0.05</v>
      </c>
      <c r="L3757">
        <f>I3757*J3757*(1-K3757)</f>
        <v/>
      </c>
      <c r="M3757">
        <f>VLOOKUP(F3757,Products!A:D,4,FALSE)*I3757</f>
        <v/>
      </c>
      <c r="N3757">
        <f>L3757-M3757</f>
        <v/>
      </c>
    </row>
    <row r="3758">
      <c r="A3758" t="inlineStr">
        <is>
          <t>T1003756</t>
        </is>
      </c>
      <c r="B3758" t="inlineStr">
        <is>
          <t>2025-04-16</t>
        </is>
      </c>
      <c r="C3758" t="inlineStr">
        <is>
          <t>S035</t>
        </is>
      </c>
      <c r="D3758" t="inlineStr">
        <is>
          <t>Store_035</t>
        </is>
      </c>
      <c r="E3758" t="inlineStr">
        <is>
          <t>Central</t>
        </is>
      </c>
      <c r="F3758" t="inlineStr">
        <is>
          <t>P0002</t>
        </is>
      </c>
      <c r="G3758" t="inlineStr">
        <is>
          <t>Prod_0002</t>
        </is>
      </c>
      <c r="H3758" t="inlineStr">
        <is>
          <t>Food</t>
        </is>
      </c>
      <c r="I3758" t="n">
        <v>5</v>
      </c>
      <c r="J3758" t="n">
        <v>275.57</v>
      </c>
      <c r="K3758" t="n">
        <v>0.1</v>
      </c>
      <c r="L3758">
        <f>I3758*J3758*(1-K3758)</f>
        <v/>
      </c>
      <c r="M3758">
        <f>VLOOKUP(F3758,Products!A:D,4,FALSE)*I3758</f>
        <v/>
      </c>
      <c r="N3758">
        <f>L3758-M3758</f>
        <v/>
      </c>
    </row>
    <row r="3759">
      <c r="A3759" t="inlineStr">
        <is>
          <t>T1003757</t>
        </is>
      </c>
      <c r="B3759" t="inlineStr">
        <is>
          <t>2025-03-07</t>
        </is>
      </c>
      <c r="C3759" t="inlineStr">
        <is>
          <t>S024</t>
        </is>
      </c>
      <c r="D3759" t="inlineStr">
        <is>
          <t>Store_024</t>
        </is>
      </c>
      <c r="E3759" t="inlineStr">
        <is>
          <t>South</t>
        </is>
      </c>
      <c r="F3759" t="inlineStr">
        <is>
          <t>P0099</t>
        </is>
      </c>
      <c r="G3759" t="inlineStr">
        <is>
          <t>Prod_0099</t>
        </is>
      </c>
      <c r="H3759" t="inlineStr">
        <is>
          <t>Beverages</t>
        </is>
      </c>
      <c r="I3759" t="n">
        <v>6</v>
      </c>
      <c r="J3759" t="n">
        <v>99.22</v>
      </c>
      <c r="K3759" t="n">
        <v>0.1</v>
      </c>
      <c r="L3759">
        <f>I3759*J3759*(1-K3759)</f>
        <v/>
      </c>
      <c r="M3759">
        <f>VLOOKUP(F3759,Products!A:D,4,FALSE)*I3759</f>
        <v/>
      </c>
      <c r="N3759">
        <f>L3759-M3759</f>
        <v/>
      </c>
    </row>
    <row r="3760">
      <c r="A3760" t="inlineStr">
        <is>
          <t>T1003758</t>
        </is>
      </c>
      <c r="B3760" t="inlineStr">
        <is>
          <t>2025-07-14</t>
        </is>
      </c>
      <c r="C3760" t="inlineStr">
        <is>
          <t>S016</t>
        </is>
      </c>
      <c r="D3760" t="inlineStr">
        <is>
          <t>Store_016</t>
        </is>
      </c>
      <c r="E3760" t="inlineStr">
        <is>
          <t>West</t>
        </is>
      </c>
      <c r="F3760" t="inlineStr">
        <is>
          <t>P0125</t>
        </is>
      </c>
      <c r="G3760" t="inlineStr">
        <is>
          <t>Prod_0125</t>
        </is>
      </c>
      <c r="H3760" t="inlineStr">
        <is>
          <t>Toys</t>
        </is>
      </c>
      <c r="I3760" t="n">
        <v>2</v>
      </c>
      <c r="J3760" t="n">
        <v>216.46</v>
      </c>
      <c r="K3760" t="n">
        <v>0.15</v>
      </c>
      <c r="L3760">
        <f>I3760*J3760*(1-K3760)</f>
        <v/>
      </c>
      <c r="M3760">
        <f>VLOOKUP(F3760,Products!A:D,4,FALSE)*I3760</f>
        <v/>
      </c>
      <c r="N3760">
        <f>L3760-M3760</f>
        <v/>
      </c>
    </row>
    <row r="3761">
      <c r="A3761" t="inlineStr">
        <is>
          <t>T1003759</t>
        </is>
      </c>
      <c r="B3761" t="inlineStr">
        <is>
          <t>2025-06-12</t>
        </is>
      </c>
      <c r="C3761" t="inlineStr">
        <is>
          <t>S016</t>
        </is>
      </c>
      <c r="D3761" t="inlineStr">
        <is>
          <t>Store_016</t>
        </is>
      </c>
      <c r="E3761" t="inlineStr">
        <is>
          <t>West</t>
        </is>
      </c>
      <c r="F3761" t="inlineStr">
        <is>
          <t>P0038</t>
        </is>
      </c>
      <c r="G3761" t="inlineStr">
        <is>
          <t>Prod_0038</t>
        </is>
      </c>
      <c r="H3761" t="inlineStr">
        <is>
          <t>Beverages</t>
        </is>
      </c>
      <c r="I3761" t="n">
        <v>1</v>
      </c>
      <c r="J3761" t="n">
        <v>772.3099999999999</v>
      </c>
      <c r="K3761" t="n">
        <v>0.05</v>
      </c>
      <c r="L3761">
        <f>I3761*J3761*(1-K3761)</f>
        <v/>
      </c>
      <c r="M3761">
        <f>VLOOKUP(F3761,Products!A:D,4,FALSE)*I3761</f>
        <v/>
      </c>
      <c r="N3761">
        <f>L3761-M3761</f>
        <v/>
      </c>
    </row>
    <row r="3762">
      <c r="A3762" t="inlineStr">
        <is>
          <t>T1003760</t>
        </is>
      </c>
      <c r="B3762" t="inlineStr">
        <is>
          <t>2023-03-20</t>
        </is>
      </c>
      <c r="C3762" t="inlineStr">
        <is>
          <t>S033</t>
        </is>
      </c>
      <c r="D3762" t="inlineStr">
        <is>
          <t>Store_033</t>
        </is>
      </c>
      <c r="E3762" t="inlineStr">
        <is>
          <t>North</t>
        </is>
      </c>
      <c r="F3762" t="inlineStr">
        <is>
          <t>P0088</t>
        </is>
      </c>
      <c r="G3762" t="inlineStr">
        <is>
          <t>Prod_0088</t>
        </is>
      </c>
      <c r="H3762" t="inlineStr">
        <is>
          <t>Toys</t>
        </is>
      </c>
      <c r="I3762" t="n">
        <v>9</v>
      </c>
      <c r="J3762" t="n">
        <v>629.3200000000001</v>
      </c>
      <c r="K3762" t="n">
        <v>0.05</v>
      </c>
      <c r="L3762">
        <f>I3762*J3762*(1-K3762)</f>
        <v/>
      </c>
      <c r="M3762">
        <f>VLOOKUP(F3762,Products!A:D,4,FALSE)*I3762</f>
        <v/>
      </c>
      <c r="N3762">
        <f>L3762-M3762</f>
        <v/>
      </c>
    </row>
    <row r="3763">
      <c r="A3763" t="inlineStr">
        <is>
          <t>T1003761</t>
        </is>
      </c>
      <c r="B3763" t="inlineStr">
        <is>
          <t>2024-10-05</t>
        </is>
      </c>
      <c r="C3763" t="inlineStr">
        <is>
          <t>S038</t>
        </is>
      </c>
      <c r="D3763" t="inlineStr">
        <is>
          <t>Store_038</t>
        </is>
      </c>
      <c r="E3763" t="inlineStr">
        <is>
          <t>East</t>
        </is>
      </c>
      <c r="F3763" t="inlineStr">
        <is>
          <t>P0134</t>
        </is>
      </c>
      <c r="G3763" t="inlineStr">
        <is>
          <t>Prod_0134</t>
        </is>
      </c>
      <c r="H3763" t="inlineStr">
        <is>
          <t>Food</t>
        </is>
      </c>
      <c r="I3763" t="n">
        <v>2</v>
      </c>
      <c r="J3763" t="n">
        <v>455.14</v>
      </c>
      <c r="K3763" t="n">
        <v>0</v>
      </c>
      <c r="L3763">
        <f>I3763*J3763*(1-K3763)</f>
        <v/>
      </c>
      <c r="M3763">
        <f>VLOOKUP(F3763,Products!A:D,4,FALSE)*I3763</f>
        <v/>
      </c>
      <c r="N3763">
        <f>L3763-M3763</f>
        <v/>
      </c>
    </row>
    <row r="3764">
      <c r="A3764" t="inlineStr">
        <is>
          <t>T1003762</t>
        </is>
      </c>
      <c r="B3764" t="inlineStr">
        <is>
          <t>2023-11-17</t>
        </is>
      </c>
      <c r="C3764" t="inlineStr">
        <is>
          <t>S031</t>
        </is>
      </c>
      <c r="D3764" t="inlineStr">
        <is>
          <t>Store_031</t>
        </is>
      </c>
      <c r="E3764" t="inlineStr">
        <is>
          <t>Central</t>
        </is>
      </c>
      <c r="F3764" t="inlineStr">
        <is>
          <t>P0022</t>
        </is>
      </c>
      <c r="G3764" t="inlineStr">
        <is>
          <t>Prod_0022</t>
        </is>
      </c>
      <c r="H3764" t="inlineStr">
        <is>
          <t>Beverages</t>
        </is>
      </c>
      <c r="I3764" t="n">
        <v>8</v>
      </c>
      <c r="J3764" t="n">
        <v>201.07</v>
      </c>
      <c r="K3764" t="n">
        <v>0</v>
      </c>
      <c r="L3764">
        <f>I3764*J3764*(1-K3764)</f>
        <v/>
      </c>
      <c r="M3764">
        <f>VLOOKUP(F3764,Products!A:D,4,FALSE)*I3764</f>
        <v/>
      </c>
      <c r="N3764">
        <f>L3764-M3764</f>
        <v/>
      </c>
    </row>
    <row r="3765">
      <c r="A3765" t="inlineStr">
        <is>
          <t>T1003763</t>
        </is>
      </c>
      <c r="B3765" t="inlineStr">
        <is>
          <t>2025-06-19</t>
        </is>
      </c>
      <c r="C3765" t="inlineStr">
        <is>
          <t>S039</t>
        </is>
      </c>
      <c r="D3765" t="inlineStr">
        <is>
          <t>Store_039</t>
        </is>
      </c>
      <c r="E3765" t="inlineStr">
        <is>
          <t>North</t>
        </is>
      </c>
      <c r="F3765" t="inlineStr">
        <is>
          <t>P0147</t>
        </is>
      </c>
      <c r="G3765" t="inlineStr">
        <is>
          <t>Prod_0147</t>
        </is>
      </c>
      <c r="H3765" t="inlineStr">
        <is>
          <t>Stationery</t>
        </is>
      </c>
      <c r="I3765" t="n">
        <v>1</v>
      </c>
      <c r="J3765" t="n">
        <v>395.46</v>
      </c>
      <c r="K3765" t="n">
        <v>0</v>
      </c>
      <c r="L3765">
        <f>I3765*J3765*(1-K3765)</f>
        <v/>
      </c>
      <c r="M3765">
        <f>VLOOKUP(F3765,Products!A:D,4,FALSE)*I3765</f>
        <v/>
      </c>
      <c r="N3765">
        <f>L3765-M3765</f>
        <v/>
      </c>
    </row>
    <row r="3766">
      <c r="A3766" t="inlineStr">
        <is>
          <t>T1003764</t>
        </is>
      </c>
      <c r="B3766" t="inlineStr">
        <is>
          <t>2024-05-27</t>
        </is>
      </c>
      <c r="C3766" t="inlineStr">
        <is>
          <t>S019</t>
        </is>
      </c>
      <c r="D3766" t="inlineStr">
        <is>
          <t>Store_019</t>
        </is>
      </c>
      <c r="E3766" t="inlineStr">
        <is>
          <t>East</t>
        </is>
      </c>
      <c r="F3766" t="inlineStr">
        <is>
          <t>P0074</t>
        </is>
      </c>
      <c r="G3766" t="inlineStr">
        <is>
          <t>Prod_0074</t>
        </is>
      </c>
      <c r="H3766" t="inlineStr">
        <is>
          <t>Food</t>
        </is>
      </c>
      <c r="I3766" t="n">
        <v>4</v>
      </c>
      <c r="J3766" t="n">
        <v>751.01</v>
      </c>
      <c r="K3766" t="n">
        <v>0</v>
      </c>
      <c r="L3766">
        <f>I3766*J3766*(1-K3766)</f>
        <v/>
      </c>
      <c r="M3766">
        <f>VLOOKUP(F3766,Products!A:D,4,FALSE)*I3766</f>
        <v/>
      </c>
      <c r="N3766">
        <f>L3766-M3766</f>
        <v/>
      </c>
    </row>
    <row r="3767">
      <c r="A3767" t="inlineStr">
        <is>
          <t>T1003765</t>
        </is>
      </c>
      <c r="B3767" t="inlineStr">
        <is>
          <t>2023-08-30</t>
        </is>
      </c>
      <c r="C3767" t="inlineStr">
        <is>
          <t>S028</t>
        </is>
      </c>
      <c r="D3767" t="inlineStr">
        <is>
          <t>Store_028</t>
        </is>
      </c>
      <c r="E3767" t="inlineStr">
        <is>
          <t>North</t>
        </is>
      </c>
      <c r="F3767" t="inlineStr">
        <is>
          <t>P0149</t>
        </is>
      </c>
      <c r="G3767" t="inlineStr">
        <is>
          <t>Prod_0149</t>
        </is>
      </c>
      <c r="H3767" t="inlineStr">
        <is>
          <t>Toys</t>
        </is>
      </c>
      <c r="I3767" t="n">
        <v>6</v>
      </c>
      <c r="J3767" t="n">
        <v>57.47</v>
      </c>
      <c r="K3767" t="n">
        <v>0</v>
      </c>
      <c r="L3767">
        <f>I3767*J3767*(1-K3767)</f>
        <v/>
      </c>
      <c r="M3767">
        <f>VLOOKUP(F3767,Products!A:D,4,FALSE)*I3767</f>
        <v/>
      </c>
      <c r="N3767">
        <f>L3767-M3767</f>
        <v/>
      </c>
    </row>
    <row r="3768">
      <c r="A3768" t="inlineStr">
        <is>
          <t>T1003766</t>
        </is>
      </c>
      <c r="B3768" t="inlineStr">
        <is>
          <t>2023-02-08</t>
        </is>
      </c>
      <c r="C3768" t="inlineStr">
        <is>
          <t>S034</t>
        </is>
      </c>
      <c r="D3768" t="inlineStr">
        <is>
          <t>Store_034</t>
        </is>
      </c>
      <c r="E3768" t="inlineStr">
        <is>
          <t>Central</t>
        </is>
      </c>
      <c r="F3768" t="inlineStr">
        <is>
          <t>P0189</t>
        </is>
      </c>
      <c r="G3768" t="inlineStr">
        <is>
          <t>Prod_0189</t>
        </is>
      </c>
      <c r="H3768" t="inlineStr">
        <is>
          <t>Food</t>
        </is>
      </c>
      <c r="I3768" t="n">
        <v>9</v>
      </c>
      <c r="J3768" t="n">
        <v>980.6799999999999</v>
      </c>
      <c r="K3768" t="n">
        <v>0.15</v>
      </c>
      <c r="L3768">
        <f>I3768*J3768*(1-K3768)</f>
        <v/>
      </c>
      <c r="M3768">
        <f>VLOOKUP(F3768,Products!A:D,4,FALSE)*I3768</f>
        <v/>
      </c>
      <c r="N3768">
        <f>L3768-M3768</f>
        <v/>
      </c>
    </row>
    <row r="3769">
      <c r="A3769" t="inlineStr">
        <is>
          <t>T1003767</t>
        </is>
      </c>
      <c r="B3769" t="inlineStr">
        <is>
          <t>2025-07-06</t>
        </is>
      </c>
      <c r="C3769" t="inlineStr">
        <is>
          <t>S025</t>
        </is>
      </c>
      <c r="D3769" t="inlineStr">
        <is>
          <t>Store_025</t>
        </is>
      </c>
      <c r="E3769" t="inlineStr">
        <is>
          <t>Central</t>
        </is>
      </c>
      <c r="F3769" t="inlineStr">
        <is>
          <t>P0048</t>
        </is>
      </c>
      <c r="G3769" t="inlineStr">
        <is>
          <t>Prod_0048</t>
        </is>
      </c>
      <c r="H3769" t="inlineStr">
        <is>
          <t>Toys</t>
        </is>
      </c>
      <c r="I3769" t="n">
        <v>7</v>
      </c>
      <c r="J3769" t="n">
        <v>258.71</v>
      </c>
      <c r="K3769" t="n">
        <v>0.2</v>
      </c>
      <c r="L3769">
        <f>I3769*J3769*(1-K3769)</f>
        <v/>
      </c>
      <c r="M3769">
        <f>VLOOKUP(F3769,Products!A:D,4,FALSE)*I3769</f>
        <v/>
      </c>
      <c r="N3769">
        <f>L3769-M3769</f>
        <v/>
      </c>
    </row>
    <row r="3770">
      <c r="A3770" t="inlineStr">
        <is>
          <t>T1003768</t>
        </is>
      </c>
      <c r="B3770" t="inlineStr">
        <is>
          <t>2024-05-29</t>
        </is>
      </c>
      <c r="C3770" t="inlineStr">
        <is>
          <t>S003</t>
        </is>
      </c>
      <c r="D3770" t="inlineStr">
        <is>
          <t>Store_003</t>
        </is>
      </c>
      <c r="E3770" t="inlineStr">
        <is>
          <t>North</t>
        </is>
      </c>
      <c r="F3770" t="inlineStr">
        <is>
          <t>P0198</t>
        </is>
      </c>
      <c r="G3770" t="inlineStr">
        <is>
          <t>Prod_0198</t>
        </is>
      </c>
      <c r="H3770" t="inlineStr">
        <is>
          <t>Beverages</t>
        </is>
      </c>
      <c r="I3770" t="n">
        <v>3</v>
      </c>
      <c r="J3770" t="n">
        <v>1025.59</v>
      </c>
      <c r="K3770" t="n">
        <v>0.2</v>
      </c>
      <c r="L3770">
        <f>I3770*J3770*(1-K3770)</f>
        <v/>
      </c>
      <c r="M3770">
        <f>VLOOKUP(F3770,Products!A:D,4,FALSE)*I3770</f>
        <v/>
      </c>
      <c r="N3770">
        <f>L3770-M3770</f>
        <v/>
      </c>
    </row>
    <row r="3771">
      <c r="A3771" t="inlineStr">
        <is>
          <t>T1003769</t>
        </is>
      </c>
      <c r="B3771" t="inlineStr">
        <is>
          <t>2025-05-15</t>
        </is>
      </c>
      <c r="C3771" t="inlineStr">
        <is>
          <t>S009</t>
        </is>
      </c>
      <c r="D3771" t="inlineStr">
        <is>
          <t>Store_009</t>
        </is>
      </c>
      <c r="E3771" t="inlineStr">
        <is>
          <t>Central</t>
        </is>
      </c>
      <c r="F3771" t="inlineStr">
        <is>
          <t>P0187</t>
        </is>
      </c>
      <c r="G3771" t="inlineStr">
        <is>
          <t>Prod_0187</t>
        </is>
      </c>
      <c r="H3771" t="inlineStr">
        <is>
          <t>Food</t>
        </is>
      </c>
      <c r="I3771" t="n">
        <v>2</v>
      </c>
      <c r="J3771" t="n">
        <v>734.27</v>
      </c>
      <c r="K3771" t="n">
        <v>0</v>
      </c>
      <c r="L3771">
        <f>I3771*J3771*(1-K3771)</f>
        <v/>
      </c>
      <c r="M3771">
        <f>VLOOKUP(F3771,Products!A:D,4,FALSE)*I3771</f>
        <v/>
      </c>
      <c r="N3771">
        <f>L3771-M3771</f>
        <v/>
      </c>
    </row>
    <row r="3772">
      <c r="A3772" t="inlineStr">
        <is>
          <t>T1003770</t>
        </is>
      </c>
      <c r="B3772" t="inlineStr">
        <is>
          <t>2023-05-31</t>
        </is>
      </c>
      <c r="C3772" t="inlineStr">
        <is>
          <t>S022</t>
        </is>
      </c>
      <c r="D3772" t="inlineStr">
        <is>
          <t>Store_022</t>
        </is>
      </c>
      <c r="E3772" t="inlineStr">
        <is>
          <t>East</t>
        </is>
      </c>
      <c r="F3772" t="inlineStr">
        <is>
          <t>P0115</t>
        </is>
      </c>
      <c r="G3772" t="inlineStr">
        <is>
          <t>Prod_0115</t>
        </is>
      </c>
      <c r="H3772" t="inlineStr">
        <is>
          <t>Clothing</t>
        </is>
      </c>
      <c r="I3772" t="n">
        <v>9</v>
      </c>
      <c r="J3772" t="n">
        <v>772.47</v>
      </c>
      <c r="K3772" t="n">
        <v>0.1</v>
      </c>
      <c r="L3772">
        <f>I3772*J3772*(1-K3772)</f>
        <v/>
      </c>
      <c r="M3772">
        <f>VLOOKUP(F3772,Products!A:D,4,FALSE)*I3772</f>
        <v/>
      </c>
      <c r="N3772">
        <f>L3772-M3772</f>
        <v/>
      </c>
    </row>
    <row r="3773">
      <c r="A3773" t="inlineStr">
        <is>
          <t>T1003771</t>
        </is>
      </c>
      <c r="B3773" t="inlineStr">
        <is>
          <t>2023-08-10</t>
        </is>
      </c>
      <c r="C3773" t="inlineStr">
        <is>
          <t>S047</t>
        </is>
      </c>
      <c r="D3773" t="inlineStr">
        <is>
          <t>Store_047</t>
        </is>
      </c>
      <c r="E3773" t="inlineStr">
        <is>
          <t>North</t>
        </is>
      </c>
      <c r="F3773" t="inlineStr">
        <is>
          <t>P0160</t>
        </is>
      </c>
      <c r="G3773" t="inlineStr">
        <is>
          <t>Prod_0160</t>
        </is>
      </c>
      <c r="H3773" t="inlineStr">
        <is>
          <t>Food</t>
        </is>
      </c>
      <c r="I3773" t="n">
        <v>2</v>
      </c>
      <c r="J3773" t="n">
        <v>736.71</v>
      </c>
      <c r="K3773" t="n">
        <v>0.05</v>
      </c>
      <c r="L3773">
        <f>I3773*J3773*(1-K3773)</f>
        <v/>
      </c>
      <c r="M3773">
        <f>VLOOKUP(F3773,Products!A:D,4,FALSE)*I3773</f>
        <v/>
      </c>
      <c r="N3773">
        <f>L3773-M3773</f>
        <v/>
      </c>
    </row>
    <row r="3774">
      <c r="A3774" t="inlineStr">
        <is>
          <t>T1003772</t>
        </is>
      </c>
      <c r="B3774" t="inlineStr">
        <is>
          <t>2023-06-25</t>
        </is>
      </c>
      <c r="C3774" t="inlineStr">
        <is>
          <t>S013</t>
        </is>
      </c>
      <c r="D3774" t="inlineStr">
        <is>
          <t>Store_013</t>
        </is>
      </c>
      <c r="E3774" t="inlineStr">
        <is>
          <t>North</t>
        </is>
      </c>
      <c r="F3774" t="inlineStr">
        <is>
          <t>P0123</t>
        </is>
      </c>
      <c r="G3774" t="inlineStr">
        <is>
          <t>Prod_0123</t>
        </is>
      </c>
      <c r="H3774" t="inlineStr">
        <is>
          <t>Food</t>
        </is>
      </c>
      <c r="I3774" t="n">
        <v>1</v>
      </c>
      <c r="J3774" t="n">
        <v>699.4400000000001</v>
      </c>
      <c r="K3774" t="n">
        <v>0</v>
      </c>
      <c r="L3774">
        <f>I3774*J3774*(1-K3774)</f>
        <v/>
      </c>
      <c r="M3774">
        <f>VLOOKUP(F3774,Products!A:D,4,FALSE)*I3774</f>
        <v/>
      </c>
      <c r="N3774">
        <f>L3774-M3774</f>
        <v/>
      </c>
    </row>
    <row r="3775">
      <c r="A3775" t="inlineStr">
        <is>
          <t>T1003773</t>
        </is>
      </c>
      <c r="B3775" t="inlineStr">
        <is>
          <t>2024-07-21</t>
        </is>
      </c>
      <c r="C3775" t="inlineStr">
        <is>
          <t>S013</t>
        </is>
      </c>
      <c r="D3775" t="inlineStr">
        <is>
          <t>Store_013</t>
        </is>
      </c>
      <c r="E3775" t="inlineStr">
        <is>
          <t>North</t>
        </is>
      </c>
      <c r="F3775" t="inlineStr">
        <is>
          <t>P0184</t>
        </is>
      </c>
      <c r="G3775" t="inlineStr">
        <is>
          <t>Prod_0184</t>
        </is>
      </c>
      <c r="H3775" t="inlineStr">
        <is>
          <t>Beverages</t>
        </is>
      </c>
      <c r="I3775" t="n">
        <v>7</v>
      </c>
      <c r="J3775" t="n">
        <v>611.08</v>
      </c>
      <c r="K3775" t="n">
        <v>0.2</v>
      </c>
      <c r="L3775">
        <f>I3775*J3775*(1-K3775)</f>
        <v/>
      </c>
      <c r="M3775">
        <f>VLOOKUP(F3775,Products!A:D,4,FALSE)*I3775</f>
        <v/>
      </c>
      <c r="N3775">
        <f>L3775-M3775</f>
        <v/>
      </c>
    </row>
    <row r="3776">
      <c r="A3776" t="inlineStr">
        <is>
          <t>T1003774</t>
        </is>
      </c>
      <c r="B3776" t="inlineStr">
        <is>
          <t>2024-10-15</t>
        </is>
      </c>
      <c r="C3776" t="inlineStr">
        <is>
          <t>S032</t>
        </is>
      </c>
      <c r="D3776" t="inlineStr">
        <is>
          <t>Store_032</t>
        </is>
      </c>
      <c r="E3776" t="inlineStr">
        <is>
          <t>Central</t>
        </is>
      </c>
      <c r="F3776" t="inlineStr">
        <is>
          <t>P0076</t>
        </is>
      </c>
      <c r="G3776" t="inlineStr">
        <is>
          <t>Prod_0076</t>
        </is>
      </c>
      <c r="H3776" t="inlineStr">
        <is>
          <t>Clothing</t>
        </is>
      </c>
      <c r="I3776" t="n">
        <v>2</v>
      </c>
      <c r="J3776" t="n">
        <v>361.28</v>
      </c>
      <c r="K3776" t="n">
        <v>0.05</v>
      </c>
      <c r="L3776">
        <f>I3776*J3776*(1-K3776)</f>
        <v/>
      </c>
      <c r="M3776">
        <f>VLOOKUP(F3776,Products!A:D,4,FALSE)*I3776</f>
        <v/>
      </c>
      <c r="N3776">
        <f>L3776-M3776</f>
        <v/>
      </c>
    </row>
    <row r="3777">
      <c r="A3777" t="inlineStr">
        <is>
          <t>T1003775</t>
        </is>
      </c>
      <c r="B3777" t="inlineStr">
        <is>
          <t>2023-10-27</t>
        </is>
      </c>
      <c r="C3777" t="inlineStr">
        <is>
          <t>S017</t>
        </is>
      </c>
      <c r="D3777" t="inlineStr">
        <is>
          <t>Store_017</t>
        </is>
      </c>
      <c r="E3777" t="inlineStr">
        <is>
          <t>South</t>
        </is>
      </c>
      <c r="F3777" t="inlineStr">
        <is>
          <t>P0069</t>
        </is>
      </c>
      <c r="G3777" t="inlineStr">
        <is>
          <t>Prod_0069</t>
        </is>
      </c>
      <c r="H3777" t="inlineStr">
        <is>
          <t>Household</t>
        </is>
      </c>
      <c r="I3777" t="n">
        <v>1</v>
      </c>
      <c r="J3777" t="n">
        <v>394.59</v>
      </c>
      <c r="K3777" t="n">
        <v>0.1</v>
      </c>
      <c r="L3777">
        <f>I3777*J3777*(1-K3777)</f>
        <v/>
      </c>
      <c r="M3777">
        <f>VLOOKUP(F3777,Products!A:D,4,FALSE)*I3777</f>
        <v/>
      </c>
      <c r="N3777">
        <f>L3777-M3777</f>
        <v/>
      </c>
    </row>
    <row r="3778">
      <c r="A3778" t="inlineStr">
        <is>
          <t>T1003776</t>
        </is>
      </c>
      <c r="B3778" t="inlineStr">
        <is>
          <t>2023-11-08</t>
        </is>
      </c>
      <c r="C3778" t="inlineStr">
        <is>
          <t>S014</t>
        </is>
      </c>
      <c r="D3778" t="inlineStr">
        <is>
          <t>Store_014</t>
        </is>
      </c>
      <c r="E3778" t="inlineStr">
        <is>
          <t>West</t>
        </is>
      </c>
      <c r="F3778" t="inlineStr">
        <is>
          <t>P0124</t>
        </is>
      </c>
      <c r="G3778" t="inlineStr">
        <is>
          <t>Prod_0124</t>
        </is>
      </c>
      <c r="H3778" t="inlineStr">
        <is>
          <t>Beverages</t>
        </is>
      </c>
      <c r="I3778" t="n">
        <v>2</v>
      </c>
      <c r="J3778" t="n">
        <v>636.97</v>
      </c>
      <c r="K3778" t="n">
        <v>0.15</v>
      </c>
      <c r="L3778">
        <f>I3778*J3778*(1-K3778)</f>
        <v/>
      </c>
      <c r="M3778">
        <f>VLOOKUP(F3778,Products!A:D,4,FALSE)*I3778</f>
        <v/>
      </c>
      <c r="N3778">
        <f>L3778-M3778</f>
        <v/>
      </c>
    </row>
    <row r="3779">
      <c r="A3779" t="inlineStr">
        <is>
          <t>T1003777</t>
        </is>
      </c>
      <c r="B3779" t="inlineStr">
        <is>
          <t>2024-02-11</t>
        </is>
      </c>
      <c r="C3779" t="inlineStr">
        <is>
          <t>S001</t>
        </is>
      </c>
      <c r="D3779" t="inlineStr">
        <is>
          <t>Store_001</t>
        </is>
      </c>
      <c r="E3779" t="inlineStr">
        <is>
          <t>West</t>
        </is>
      </c>
      <c r="F3779" t="inlineStr">
        <is>
          <t>P0091</t>
        </is>
      </c>
      <c r="G3779" t="inlineStr">
        <is>
          <t>Prod_0091</t>
        </is>
      </c>
      <c r="H3779" t="inlineStr">
        <is>
          <t>Toys</t>
        </is>
      </c>
      <c r="I3779" t="n">
        <v>3</v>
      </c>
      <c r="J3779" t="n">
        <v>291.26</v>
      </c>
      <c r="K3779" t="n">
        <v>0</v>
      </c>
      <c r="L3779">
        <f>I3779*J3779*(1-K3779)</f>
        <v/>
      </c>
      <c r="M3779">
        <f>VLOOKUP(F3779,Products!A:D,4,FALSE)*I3779</f>
        <v/>
      </c>
      <c r="N3779">
        <f>L3779-M3779</f>
        <v/>
      </c>
    </row>
    <row r="3780">
      <c r="A3780" t="inlineStr">
        <is>
          <t>T1003778</t>
        </is>
      </c>
      <c r="B3780" t="inlineStr">
        <is>
          <t>2023-10-06</t>
        </is>
      </c>
      <c r="C3780" t="inlineStr">
        <is>
          <t>S025</t>
        </is>
      </c>
      <c r="D3780" t="inlineStr">
        <is>
          <t>Store_025</t>
        </is>
      </c>
      <c r="E3780" t="inlineStr">
        <is>
          <t>Central</t>
        </is>
      </c>
      <c r="F3780" t="inlineStr">
        <is>
          <t>P0007</t>
        </is>
      </c>
      <c r="G3780" t="inlineStr">
        <is>
          <t>Prod_0007</t>
        </is>
      </c>
      <c r="H3780" t="inlineStr">
        <is>
          <t>Food</t>
        </is>
      </c>
      <c r="I3780" t="n">
        <v>2</v>
      </c>
      <c r="J3780" t="n">
        <v>115.89</v>
      </c>
      <c r="K3780" t="n">
        <v>0.05</v>
      </c>
      <c r="L3780">
        <f>I3780*J3780*(1-K3780)</f>
        <v/>
      </c>
      <c r="M3780">
        <f>VLOOKUP(F3780,Products!A:D,4,FALSE)*I3780</f>
        <v/>
      </c>
      <c r="N3780">
        <f>L3780-M3780</f>
        <v/>
      </c>
    </row>
    <row r="3781">
      <c r="A3781" t="inlineStr">
        <is>
          <t>T1003779</t>
        </is>
      </c>
      <c r="B3781" t="inlineStr">
        <is>
          <t>2024-09-13</t>
        </is>
      </c>
      <c r="C3781" t="inlineStr">
        <is>
          <t>S033</t>
        </is>
      </c>
      <c r="D3781" t="inlineStr">
        <is>
          <t>Store_033</t>
        </is>
      </c>
      <c r="E3781" t="inlineStr">
        <is>
          <t>North</t>
        </is>
      </c>
      <c r="F3781" t="inlineStr">
        <is>
          <t>P0148</t>
        </is>
      </c>
      <c r="G3781" t="inlineStr">
        <is>
          <t>Prod_0148</t>
        </is>
      </c>
      <c r="H3781" t="inlineStr">
        <is>
          <t>Electronics</t>
        </is>
      </c>
      <c r="I3781" t="n">
        <v>2</v>
      </c>
      <c r="J3781" t="n">
        <v>318.26</v>
      </c>
      <c r="K3781" t="n">
        <v>0</v>
      </c>
      <c r="L3781">
        <f>I3781*J3781*(1-K3781)</f>
        <v/>
      </c>
      <c r="M3781">
        <f>VLOOKUP(F3781,Products!A:D,4,FALSE)*I3781</f>
        <v/>
      </c>
      <c r="N3781">
        <f>L3781-M3781</f>
        <v/>
      </c>
    </row>
    <row r="3782">
      <c r="A3782" t="inlineStr">
        <is>
          <t>T1003780</t>
        </is>
      </c>
      <c r="B3782" t="inlineStr">
        <is>
          <t>2023-04-22</t>
        </is>
      </c>
      <c r="C3782" t="inlineStr">
        <is>
          <t>S048</t>
        </is>
      </c>
      <c r="D3782" t="inlineStr">
        <is>
          <t>Store_048</t>
        </is>
      </c>
      <c r="E3782" t="inlineStr">
        <is>
          <t>South</t>
        </is>
      </c>
      <c r="F3782" t="inlineStr">
        <is>
          <t>P0168</t>
        </is>
      </c>
      <c r="G3782" t="inlineStr">
        <is>
          <t>Prod_0168</t>
        </is>
      </c>
      <c r="H3782" t="inlineStr">
        <is>
          <t>Electronics</t>
        </is>
      </c>
      <c r="I3782" t="n">
        <v>3</v>
      </c>
      <c r="J3782" t="n">
        <v>75.73999999999999</v>
      </c>
      <c r="K3782" t="n">
        <v>0</v>
      </c>
      <c r="L3782">
        <f>I3782*J3782*(1-K3782)</f>
        <v/>
      </c>
      <c r="M3782">
        <f>VLOOKUP(F3782,Products!A:D,4,FALSE)*I3782</f>
        <v/>
      </c>
      <c r="N3782">
        <f>L3782-M3782</f>
        <v/>
      </c>
    </row>
    <row r="3783">
      <c r="A3783" t="inlineStr">
        <is>
          <t>T1003781</t>
        </is>
      </c>
      <c r="B3783" t="inlineStr">
        <is>
          <t>2024-03-11</t>
        </is>
      </c>
      <c r="C3783" t="inlineStr">
        <is>
          <t>S021</t>
        </is>
      </c>
      <c r="D3783" t="inlineStr">
        <is>
          <t>Store_021</t>
        </is>
      </c>
      <c r="E3783" t="inlineStr">
        <is>
          <t>North</t>
        </is>
      </c>
      <c r="F3783" t="inlineStr">
        <is>
          <t>P0008</t>
        </is>
      </c>
      <c r="G3783" t="inlineStr">
        <is>
          <t>Prod_0008</t>
        </is>
      </c>
      <c r="H3783" t="inlineStr">
        <is>
          <t>Electronics</t>
        </is>
      </c>
      <c r="I3783" t="n">
        <v>6</v>
      </c>
      <c r="J3783" t="n">
        <v>295.64</v>
      </c>
      <c r="K3783" t="n">
        <v>0.1</v>
      </c>
      <c r="L3783">
        <f>I3783*J3783*(1-K3783)</f>
        <v/>
      </c>
      <c r="M3783">
        <f>VLOOKUP(F3783,Products!A:D,4,FALSE)*I3783</f>
        <v/>
      </c>
      <c r="N3783">
        <f>L3783-M3783</f>
        <v/>
      </c>
    </row>
    <row r="3784">
      <c r="A3784" t="inlineStr">
        <is>
          <t>T1003782</t>
        </is>
      </c>
      <c r="B3784" t="inlineStr">
        <is>
          <t>2024-08-21</t>
        </is>
      </c>
      <c r="C3784" t="inlineStr">
        <is>
          <t>S039</t>
        </is>
      </c>
      <c r="D3784" t="inlineStr">
        <is>
          <t>Store_039</t>
        </is>
      </c>
      <c r="E3784" t="inlineStr">
        <is>
          <t>North</t>
        </is>
      </c>
      <c r="F3784" t="inlineStr">
        <is>
          <t>P0107</t>
        </is>
      </c>
      <c r="G3784" t="inlineStr">
        <is>
          <t>Prod_0107</t>
        </is>
      </c>
      <c r="H3784" t="inlineStr">
        <is>
          <t>Stationery</t>
        </is>
      </c>
      <c r="I3784" t="n">
        <v>5</v>
      </c>
      <c r="J3784" t="n">
        <v>711.47</v>
      </c>
      <c r="K3784" t="n">
        <v>0</v>
      </c>
      <c r="L3784">
        <f>I3784*J3784*(1-K3784)</f>
        <v/>
      </c>
      <c r="M3784">
        <f>VLOOKUP(F3784,Products!A:D,4,FALSE)*I3784</f>
        <v/>
      </c>
      <c r="N3784">
        <f>L3784-M3784</f>
        <v/>
      </c>
    </row>
    <row r="3785">
      <c r="A3785" t="inlineStr">
        <is>
          <t>T1003783</t>
        </is>
      </c>
      <c r="B3785" t="inlineStr">
        <is>
          <t>2023-04-20</t>
        </is>
      </c>
      <c r="C3785" t="inlineStr">
        <is>
          <t>S004</t>
        </is>
      </c>
      <c r="D3785" t="inlineStr">
        <is>
          <t>Store_004</t>
        </is>
      </c>
      <c r="E3785" t="inlineStr">
        <is>
          <t>Central</t>
        </is>
      </c>
      <c r="F3785" t="inlineStr">
        <is>
          <t>P0071</t>
        </is>
      </c>
      <c r="G3785" t="inlineStr">
        <is>
          <t>Prod_0071</t>
        </is>
      </c>
      <c r="H3785" t="inlineStr">
        <is>
          <t>Beverages</t>
        </is>
      </c>
      <c r="I3785" t="n">
        <v>3</v>
      </c>
      <c r="J3785" t="n">
        <v>468.12</v>
      </c>
      <c r="K3785" t="n">
        <v>0</v>
      </c>
      <c r="L3785">
        <f>I3785*J3785*(1-K3785)</f>
        <v/>
      </c>
      <c r="M3785">
        <f>VLOOKUP(F3785,Products!A:D,4,FALSE)*I3785</f>
        <v/>
      </c>
      <c r="N3785">
        <f>L3785-M3785</f>
        <v/>
      </c>
    </row>
    <row r="3786">
      <c r="A3786" t="inlineStr">
        <is>
          <t>T1003784</t>
        </is>
      </c>
      <c r="B3786" t="inlineStr">
        <is>
          <t>2025-03-22</t>
        </is>
      </c>
      <c r="C3786" t="inlineStr">
        <is>
          <t>S037</t>
        </is>
      </c>
      <c r="D3786" t="inlineStr">
        <is>
          <t>Store_037</t>
        </is>
      </c>
      <c r="E3786" t="inlineStr">
        <is>
          <t>East</t>
        </is>
      </c>
      <c r="F3786" t="inlineStr">
        <is>
          <t>P0072</t>
        </is>
      </c>
      <c r="G3786" t="inlineStr">
        <is>
          <t>Prod_0072</t>
        </is>
      </c>
      <c r="H3786" t="inlineStr">
        <is>
          <t>Food</t>
        </is>
      </c>
      <c r="I3786" t="n">
        <v>4</v>
      </c>
      <c r="J3786" t="n">
        <v>868.97</v>
      </c>
      <c r="K3786" t="n">
        <v>0</v>
      </c>
      <c r="L3786">
        <f>I3786*J3786*(1-K3786)</f>
        <v/>
      </c>
      <c r="M3786">
        <f>VLOOKUP(F3786,Products!A:D,4,FALSE)*I3786</f>
        <v/>
      </c>
      <c r="N3786">
        <f>L3786-M3786</f>
        <v/>
      </c>
    </row>
    <row r="3787">
      <c r="A3787" t="inlineStr">
        <is>
          <t>T1003785</t>
        </is>
      </c>
      <c r="B3787" t="inlineStr">
        <is>
          <t>2025-09-14</t>
        </is>
      </c>
      <c r="C3787" t="inlineStr">
        <is>
          <t>S039</t>
        </is>
      </c>
      <c r="D3787" t="inlineStr">
        <is>
          <t>Store_039</t>
        </is>
      </c>
      <c r="E3787" t="inlineStr">
        <is>
          <t>North</t>
        </is>
      </c>
      <c r="F3787" t="inlineStr">
        <is>
          <t>P0150</t>
        </is>
      </c>
      <c r="G3787" t="inlineStr">
        <is>
          <t>Prod_0150</t>
        </is>
      </c>
      <c r="H3787" t="inlineStr">
        <is>
          <t>Clothing</t>
        </is>
      </c>
      <c r="I3787" t="n">
        <v>3</v>
      </c>
      <c r="J3787" t="n">
        <v>289.36</v>
      </c>
      <c r="K3787" t="n">
        <v>0.1</v>
      </c>
      <c r="L3787">
        <f>I3787*J3787*(1-K3787)</f>
        <v/>
      </c>
      <c r="M3787">
        <f>VLOOKUP(F3787,Products!A:D,4,FALSE)*I3787</f>
        <v/>
      </c>
      <c r="N3787">
        <f>L3787-M3787</f>
        <v/>
      </c>
    </row>
    <row r="3788">
      <c r="A3788" t="inlineStr">
        <is>
          <t>T1003786</t>
        </is>
      </c>
      <c r="B3788" t="inlineStr">
        <is>
          <t>2023-11-08</t>
        </is>
      </c>
      <c r="C3788" t="inlineStr">
        <is>
          <t>S017</t>
        </is>
      </c>
      <c r="D3788" t="inlineStr">
        <is>
          <t>Store_017</t>
        </is>
      </c>
      <c r="E3788" t="inlineStr">
        <is>
          <t>South</t>
        </is>
      </c>
      <c r="F3788" t="inlineStr">
        <is>
          <t>P0067</t>
        </is>
      </c>
      <c r="G3788" t="inlineStr">
        <is>
          <t>Prod_0067</t>
        </is>
      </c>
      <c r="H3788" t="inlineStr">
        <is>
          <t>Toys</t>
        </is>
      </c>
      <c r="I3788" t="n">
        <v>6</v>
      </c>
      <c r="J3788" t="n">
        <v>146.88</v>
      </c>
      <c r="K3788" t="n">
        <v>0.05</v>
      </c>
      <c r="L3788">
        <f>I3788*J3788*(1-K3788)</f>
        <v/>
      </c>
      <c r="M3788">
        <f>VLOOKUP(F3788,Products!A:D,4,FALSE)*I3788</f>
        <v/>
      </c>
      <c r="N3788">
        <f>L3788-M3788</f>
        <v/>
      </c>
    </row>
    <row r="3789">
      <c r="A3789" t="inlineStr">
        <is>
          <t>T1003787</t>
        </is>
      </c>
      <c r="B3789" t="inlineStr">
        <is>
          <t>2025-08-15</t>
        </is>
      </c>
      <c r="C3789" t="inlineStr">
        <is>
          <t>S010</t>
        </is>
      </c>
      <c r="D3789" t="inlineStr">
        <is>
          <t>Store_010</t>
        </is>
      </c>
      <c r="E3789" t="inlineStr">
        <is>
          <t>North</t>
        </is>
      </c>
      <c r="F3789" t="inlineStr">
        <is>
          <t>P0198</t>
        </is>
      </c>
      <c r="G3789" t="inlineStr">
        <is>
          <t>Prod_0198</t>
        </is>
      </c>
      <c r="H3789" t="inlineStr">
        <is>
          <t>Beverages</t>
        </is>
      </c>
      <c r="I3789" t="n">
        <v>7</v>
      </c>
      <c r="J3789" t="n">
        <v>829.88</v>
      </c>
      <c r="K3789" t="n">
        <v>0.1</v>
      </c>
      <c r="L3789">
        <f>I3789*J3789*(1-K3789)</f>
        <v/>
      </c>
      <c r="M3789">
        <f>VLOOKUP(F3789,Products!A:D,4,FALSE)*I3789</f>
        <v/>
      </c>
      <c r="N3789">
        <f>L3789-M3789</f>
        <v/>
      </c>
    </row>
    <row r="3790">
      <c r="A3790" t="inlineStr">
        <is>
          <t>T1003788</t>
        </is>
      </c>
      <c r="B3790" t="inlineStr">
        <is>
          <t>2023-10-11</t>
        </is>
      </c>
      <c r="C3790" t="inlineStr">
        <is>
          <t>S030</t>
        </is>
      </c>
      <c r="D3790" t="inlineStr">
        <is>
          <t>Store_030</t>
        </is>
      </c>
      <c r="E3790" t="inlineStr">
        <is>
          <t>North</t>
        </is>
      </c>
      <c r="F3790" t="inlineStr">
        <is>
          <t>P0144</t>
        </is>
      </c>
      <c r="G3790" t="inlineStr">
        <is>
          <t>Prod_0144</t>
        </is>
      </c>
      <c r="H3790" t="inlineStr">
        <is>
          <t>Stationery</t>
        </is>
      </c>
      <c r="I3790" t="n">
        <v>7</v>
      </c>
      <c r="J3790" t="n">
        <v>192.49</v>
      </c>
      <c r="K3790" t="n">
        <v>0.1</v>
      </c>
      <c r="L3790">
        <f>I3790*J3790*(1-K3790)</f>
        <v/>
      </c>
      <c r="M3790">
        <f>VLOOKUP(F3790,Products!A:D,4,FALSE)*I3790</f>
        <v/>
      </c>
      <c r="N3790">
        <f>L3790-M3790</f>
        <v/>
      </c>
    </row>
    <row r="3791">
      <c r="A3791" t="inlineStr">
        <is>
          <t>T1003789</t>
        </is>
      </c>
      <c r="B3791" t="inlineStr">
        <is>
          <t>2024-04-12</t>
        </is>
      </c>
      <c r="C3791" t="inlineStr">
        <is>
          <t>S019</t>
        </is>
      </c>
      <c r="D3791" t="inlineStr">
        <is>
          <t>Store_019</t>
        </is>
      </c>
      <c r="E3791" t="inlineStr">
        <is>
          <t>East</t>
        </is>
      </c>
      <c r="F3791" t="inlineStr">
        <is>
          <t>P0036</t>
        </is>
      </c>
      <c r="G3791" t="inlineStr">
        <is>
          <t>Prod_0036</t>
        </is>
      </c>
      <c r="H3791" t="inlineStr">
        <is>
          <t>Clothing</t>
        </is>
      </c>
      <c r="I3791" t="n">
        <v>5</v>
      </c>
      <c r="J3791" t="n">
        <v>388.94</v>
      </c>
      <c r="K3791" t="n">
        <v>0</v>
      </c>
      <c r="L3791">
        <f>I3791*J3791*(1-K3791)</f>
        <v/>
      </c>
      <c r="M3791">
        <f>VLOOKUP(F3791,Products!A:D,4,FALSE)*I3791</f>
        <v/>
      </c>
      <c r="N3791">
        <f>L3791-M3791</f>
        <v/>
      </c>
    </row>
    <row r="3792">
      <c r="A3792" t="inlineStr">
        <is>
          <t>T1003790</t>
        </is>
      </c>
      <c r="B3792" t="inlineStr">
        <is>
          <t>2024-03-28</t>
        </is>
      </c>
      <c r="C3792" t="inlineStr">
        <is>
          <t>S046</t>
        </is>
      </c>
      <c r="D3792" t="inlineStr">
        <is>
          <t>Store_046</t>
        </is>
      </c>
      <c r="E3792" t="inlineStr">
        <is>
          <t>South</t>
        </is>
      </c>
      <c r="F3792" t="inlineStr">
        <is>
          <t>P0037</t>
        </is>
      </c>
      <c r="G3792" t="inlineStr">
        <is>
          <t>Prod_0037</t>
        </is>
      </c>
      <c r="H3792" t="inlineStr">
        <is>
          <t>Stationery</t>
        </is>
      </c>
      <c r="I3792" t="n">
        <v>9</v>
      </c>
      <c r="J3792" t="n">
        <v>537.09</v>
      </c>
      <c r="K3792" t="n">
        <v>0</v>
      </c>
      <c r="L3792">
        <f>I3792*J3792*(1-K3792)</f>
        <v/>
      </c>
      <c r="M3792">
        <f>VLOOKUP(F3792,Products!A:D,4,FALSE)*I3792</f>
        <v/>
      </c>
      <c r="N3792">
        <f>L3792-M3792</f>
        <v/>
      </c>
    </row>
    <row r="3793">
      <c r="A3793" t="inlineStr">
        <is>
          <t>T1003791</t>
        </is>
      </c>
      <c r="B3793" t="inlineStr">
        <is>
          <t>2025-07-01</t>
        </is>
      </c>
      <c r="C3793" t="inlineStr">
        <is>
          <t>S035</t>
        </is>
      </c>
      <c r="D3793" t="inlineStr">
        <is>
          <t>Store_035</t>
        </is>
      </c>
      <c r="E3793" t="inlineStr">
        <is>
          <t>Central</t>
        </is>
      </c>
      <c r="F3793" t="inlineStr">
        <is>
          <t>P0184</t>
        </is>
      </c>
      <c r="G3793" t="inlineStr">
        <is>
          <t>Prod_0184</t>
        </is>
      </c>
      <c r="H3793" t="inlineStr">
        <is>
          <t>Beverages</t>
        </is>
      </c>
      <c r="I3793" t="n">
        <v>4</v>
      </c>
      <c r="J3793" t="n">
        <v>569.8</v>
      </c>
      <c r="K3793" t="n">
        <v>0</v>
      </c>
      <c r="L3793">
        <f>I3793*J3793*(1-K3793)</f>
        <v/>
      </c>
      <c r="M3793">
        <f>VLOOKUP(F3793,Products!A:D,4,FALSE)*I3793</f>
        <v/>
      </c>
      <c r="N3793">
        <f>L3793-M3793</f>
        <v/>
      </c>
    </row>
    <row r="3794">
      <c r="A3794" t="inlineStr">
        <is>
          <t>T1003792</t>
        </is>
      </c>
      <c r="B3794" t="inlineStr">
        <is>
          <t>2025-03-26</t>
        </is>
      </c>
      <c r="C3794" t="inlineStr">
        <is>
          <t>S029</t>
        </is>
      </c>
      <c r="D3794" t="inlineStr">
        <is>
          <t>Store_029</t>
        </is>
      </c>
      <c r="E3794" t="inlineStr">
        <is>
          <t>South</t>
        </is>
      </c>
      <c r="F3794" t="inlineStr">
        <is>
          <t>P0164</t>
        </is>
      </c>
      <c r="G3794" t="inlineStr">
        <is>
          <t>Prod_0164</t>
        </is>
      </c>
      <c r="H3794" t="inlineStr">
        <is>
          <t>Food</t>
        </is>
      </c>
      <c r="I3794" t="n">
        <v>2</v>
      </c>
      <c r="J3794" t="n">
        <v>565.11</v>
      </c>
      <c r="K3794" t="n">
        <v>0</v>
      </c>
      <c r="L3794">
        <f>I3794*J3794*(1-K3794)</f>
        <v/>
      </c>
      <c r="M3794">
        <f>VLOOKUP(F3794,Products!A:D,4,FALSE)*I3794</f>
        <v/>
      </c>
      <c r="N3794">
        <f>L3794-M3794</f>
        <v/>
      </c>
    </row>
    <row r="3795">
      <c r="A3795" t="inlineStr">
        <is>
          <t>T1003793</t>
        </is>
      </c>
      <c r="B3795" t="inlineStr">
        <is>
          <t>2024-12-03</t>
        </is>
      </c>
      <c r="C3795" t="inlineStr">
        <is>
          <t>S036</t>
        </is>
      </c>
      <c r="D3795" t="inlineStr">
        <is>
          <t>Store_036</t>
        </is>
      </c>
      <c r="E3795" t="inlineStr">
        <is>
          <t>Central</t>
        </is>
      </c>
      <c r="F3795" t="inlineStr">
        <is>
          <t>P0049</t>
        </is>
      </c>
      <c r="G3795" t="inlineStr">
        <is>
          <t>Prod_0049</t>
        </is>
      </c>
      <c r="H3795" t="inlineStr">
        <is>
          <t>Beverages</t>
        </is>
      </c>
      <c r="I3795" t="n">
        <v>5</v>
      </c>
      <c r="J3795" t="n">
        <v>246.15</v>
      </c>
      <c r="K3795" t="n">
        <v>0</v>
      </c>
      <c r="L3795">
        <f>I3795*J3795*(1-K3795)</f>
        <v/>
      </c>
      <c r="M3795">
        <f>VLOOKUP(F3795,Products!A:D,4,FALSE)*I3795</f>
        <v/>
      </c>
      <c r="N3795">
        <f>L3795-M3795</f>
        <v/>
      </c>
    </row>
    <row r="3796">
      <c r="A3796" t="inlineStr">
        <is>
          <t>T1003794</t>
        </is>
      </c>
      <c r="B3796" t="inlineStr">
        <is>
          <t>2023-09-15</t>
        </is>
      </c>
      <c r="C3796" t="inlineStr">
        <is>
          <t>S037</t>
        </is>
      </c>
      <c r="D3796" t="inlineStr">
        <is>
          <t>Store_037</t>
        </is>
      </c>
      <c r="E3796" t="inlineStr">
        <is>
          <t>East</t>
        </is>
      </c>
      <c r="F3796" t="inlineStr">
        <is>
          <t>P0177</t>
        </is>
      </c>
      <c r="G3796" t="inlineStr">
        <is>
          <t>Prod_0177</t>
        </is>
      </c>
      <c r="H3796" t="inlineStr">
        <is>
          <t>Household</t>
        </is>
      </c>
      <c r="I3796" t="n">
        <v>6</v>
      </c>
      <c r="J3796" t="n">
        <v>258.47</v>
      </c>
      <c r="K3796" t="n">
        <v>0</v>
      </c>
      <c r="L3796">
        <f>I3796*J3796*(1-K3796)</f>
        <v/>
      </c>
      <c r="M3796">
        <f>VLOOKUP(F3796,Products!A:D,4,FALSE)*I3796</f>
        <v/>
      </c>
      <c r="N3796">
        <f>L3796-M3796</f>
        <v/>
      </c>
    </row>
    <row r="3797">
      <c r="A3797" t="inlineStr">
        <is>
          <t>T1003795</t>
        </is>
      </c>
      <c r="B3797" t="inlineStr">
        <is>
          <t>2025-07-11</t>
        </is>
      </c>
      <c r="C3797" t="inlineStr">
        <is>
          <t>S001</t>
        </is>
      </c>
      <c r="D3797" t="inlineStr">
        <is>
          <t>Store_001</t>
        </is>
      </c>
      <c r="E3797" t="inlineStr">
        <is>
          <t>West</t>
        </is>
      </c>
      <c r="F3797" t="inlineStr">
        <is>
          <t>P0054</t>
        </is>
      </c>
      <c r="G3797" t="inlineStr">
        <is>
          <t>Prod_0054</t>
        </is>
      </c>
      <c r="H3797" t="inlineStr">
        <is>
          <t>Food</t>
        </is>
      </c>
      <c r="I3797" t="n">
        <v>5</v>
      </c>
      <c r="J3797" t="n">
        <v>443.61</v>
      </c>
      <c r="K3797" t="n">
        <v>0.05</v>
      </c>
      <c r="L3797">
        <f>I3797*J3797*(1-K3797)</f>
        <v/>
      </c>
      <c r="M3797">
        <f>VLOOKUP(F3797,Products!A:D,4,FALSE)*I3797</f>
        <v/>
      </c>
      <c r="N3797">
        <f>L3797-M3797</f>
        <v/>
      </c>
    </row>
    <row r="3798">
      <c r="A3798" t="inlineStr">
        <is>
          <t>T1003796</t>
        </is>
      </c>
      <c r="B3798" t="inlineStr">
        <is>
          <t>2024-04-04</t>
        </is>
      </c>
      <c r="C3798" t="inlineStr">
        <is>
          <t>S034</t>
        </is>
      </c>
      <c r="D3798" t="inlineStr">
        <is>
          <t>Store_034</t>
        </is>
      </c>
      <c r="E3798" t="inlineStr">
        <is>
          <t>Central</t>
        </is>
      </c>
      <c r="F3798" t="inlineStr">
        <is>
          <t>P0112</t>
        </is>
      </c>
      <c r="G3798" t="inlineStr">
        <is>
          <t>Prod_0112</t>
        </is>
      </c>
      <c r="H3798" t="inlineStr">
        <is>
          <t>Beverages</t>
        </is>
      </c>
      <c r="I3798" t="n">
        <v>8</v>
      </c>
      <c r="J3798" t="n">
        <v>780.72</v>
      </c>
      <c r="K3798" t="n">
        <v>0</v>
      </c>
      <c r="L3798">
        <f>I3798*J3798*(1-K3798)</f>
        <v/>
      </c>
      <c r="M3798">
        <f>VLOOKUP(F3798,Products!A:D,4,FALSE)*I3798</f>
        <v/>
      </c>
      <c r="N3798">
        <f>L3798-M3798</f>
        <v/>
      </c>
    </row>
    <row r="3799">
      <c r="A3799" t="inlineStr">
        <is>
          <t>T1003797</t>
        </is>
      </c>
      <c r="B3799" t="inlineStr">
        <is>
          <t>2023-05-13</t>
        </is>
      </c>
      <c r="C3799" t="inlineStr">
        <is>
          <t>S019</t>
        </is>
      </c>
      <c r="D3799" t="inlineStr">
        <is>
          <t>Store_019</t>
        </is>
      </c>
      <c r="E3799" t="inlineStr">
        <is>
          <t>East</t>
        </is>
      </c>
      <c r="F3799" t="inlineStr">
        <is>
          <t>P0042</t>
        </is>
      </c>
      <c r="G3799" t="inlineStr">
        <is>
          <t>Prod_0042</t>
        </is>
      </c>
      <c r="H3799" t="inlineStr">
        <is>
          <t>Electronics</t>
        </is>
      </c>
      <c r="I3799" t="n">
        <v>5</v>
      </c>
      <c r="J3799" t="n">
        <v>694.52</v>
      </c>
      <c r="K3799" t="n">
        <v>0</v>
      </c>
      <c r="L3799">
        <f>I3799*J3799*(1-K3799)</f>
        <v/>
      </c>
      <c r="M3799">
        <f>VLOOKUP(F3799,Products!A:D,4,FALSE)*I3799</f>
        <v/>
      </c>
      <c r="N3799">
        <f>L3799-M3799</f>
        <v/>
      </c>
    </row>
    <row r="3800">
      <c r="A3800" t="inlineStr">
        <is>
          <t>T1003798</t>
        </is>
      </c>
      <c r="B3800" t="inlineStr">
        <is>
          <t>2023-04-18</t>
        </is>
      </c>
      <c r="C3800" t="inlineStr">
        <is>
          <t>S020</t>
        </is>
      </c>
      <c r="D3800" t="inlineStr">
        <is>
          <t>Store_020</t>
        </is>
      </c>
      <c r="E3800" t="inlineStr">
        <is>
          <t>West</t>
        </is>
      </c>
      <c r="F3800" t="inlineStr">
        <is>
          <t>P0105</t>
        </is>
      </c>
      <c r="G3800" t="inlineStr">
        <is>
          <t>Prod_0105</t>
        </is>
      </c>
      <c r="H3800" t="inlineStr">
        <is>
          <t>Electronics</t>
        </is>
      </c>
      <c r="I3800" t="n">
        <v>4</v>
      </c>
      <c r="J3800" t="n">
        <v>506.93</v>
      </c>
      <c r="K3800" t="n">
        <v>0.05</v>
      </c>
      <c r="L3800">
        <f>I3800*J3800*(1-K3800)</f>
        <v/>
      </c>
      <c r="M3800">
        <f>VLOOKUP(F3800,Products!A:D,4,FALSE)*I3800</f>
        <v/>
      </c>
      <c r="N3800">
        <f>L3800-M3800</f>
        <v/>
      </c>
    </row>
    <row r="3801">
      <c r="A3801" t="inlineStr">
        <is>
          <t>T1003799</t>
        </is>
      </c>
      <c r="B3801" t="inlineStr">
        <is>
          <t>2023-09-25</t>
        </is>
      </c>
      <c r="C3801" t="inlineStr">
        <is>
          <t>S006</t>
        </is>
      </c>
      <c r="D3801" t="inlineStr">
        <is>
          <t>Store_006</t>
        </is>
      </c>
      <c r="E3801" t="inlineStr">
        <is>
          <t>East</t>
        </is>
      </c>
      <c r="F3801" t="inlineStr">
        <is>
          <t>P0005</t>
        </is>
      </c>
      <c r="G3801" t="inlineStr">
        <is>
          <t>Prod_0005</t>
        </is>
      </c>
      <c r="H3801" t="inlineStr">
        <is>
          <t>Beverages</t>
        </is>
      </c>
      <c r="I3801" t="n">
        <v>7</v>
      </c>
      <c r="J3801" t="n">
        <v>157.57</v>
      </c>
      <c r="K3801" t="n">
        <v>0</v>
      </c>
      <c r="L3801">
        <f>I3801*J3801*(1-K3801)</f>
        <v/>
      </c>
      <c r="M3801">
        <f>VLOOKUP(F3801,Products!A:D,4,FALSE)*I3801</f>
        <v/>
      </c>
      <c r="N3801">
        <f>L3801-M3801</f>
        <v/>
      </c>
    </row>
    <row r="3802">
      <c r="A3802" t="inlineStr">
        <is>
          <t>T1003800</t>
        </is>
      </c>
      <c r="B3802" t="inlineStr">
        <is>
          <t>2023-11-11</t>
        </is>
      </c>
      <c r="C3802" t="inlineStr">
        <is>
          <t>S007</t>
        </is>
      </c>
      <c r="D3802" t="inlineStr">
        <is>
          <t>Store_007</t>
        </is>
      </c>
      <c r="E3802" t="inlineStr">
        <is>
          <t>East</t>
        </is>
      </c>
      <c r="F3802" t="inlineStr">
        <is>
          <t>P0157</t>
        </is>
      </c>
      <c r="G3802" t="inlineStr">
        <is>
          <t>Prod_0157</t>
        </is>
      </c>
      <c r="H3802" t="inlineStr">
        <is>
          <t>Toys</t>
        </is>
      </c>
      <c r="I3802" t="n">
        <v>7</v>
      </c>
      <c r="J3802" t="n">
        <v>208.73</v>
      </c>
      <c r="K3802" t="n">
        <v>0.05</v>
      </c>
      <c r="L3802">
        <f>I3802*J3802*(1-K3802)</f>
        <v/>
      </c>
      <c r="M3802">
        <f>VLOOKUP(F3802,Products!A:D,4,FALSE)*I3802</f>
        <v/>
      </c>
      <c r="N3802">
        <f>L3802-M3802</f>
        <v/>
      </c>
    </row>
    <row r="3803">
      <c r="A3803" t="inlineStr">
        <is>
          <t>T1003801</t>
        </is>
      </c>
      <c r="B3803" t="inlineStr">
        <is>
          <t>2024-04-24</t>
        </is>
      </c>
      <c r="C3803" t="inlineStr">
        <is>
          <t>S028</t>
        </is>
      </c>
      <c r="D3803" t="inlineStr">
        <is>
          <t>Store_028</t>
        </is>
      </c>
      <c r="E3803" t="inlineStr">
        <is>
          <t>North</t>
        </is>
      </c>
      <c r="F3803" t="inlineStr">
        <is>
          <t>P0200</t>
        </is>
      </c>
      <c r="G3803" t="inlineStr">
        <is>
          <t>Prod_0200</t>
        </is>
      </c>
      <c r="H3803" t="inlineStr">
        <is>
          <t>Electronics</t>
        </is>
      </c>
      <c r="I3803" t="n">
        <v>9</v>
      </c>
      <c r="J3803" t="n">
        <v>356.12</v>
      </c>
      <c r="K3803" t="n">
        <v>0</v>
      </c>
      <c r="L3803">
        <f>I3803*J3803*(1-K3803)</f>
        <v/>
      </c>
      <c r="M3803">
        <f>VLOOKUP(F3803,Products!A:D,4,FALSE)*I3803</f>
        <v/>
      </c>
      <c r="N3803">
        <f>L3803-M3803</f>
        <v/>
      </c>
    </row>
    <row r="3804">
      <c r="A3804" t="inlineStr">
        <is>
          <t>T1003802</t>
        </is>
      </c>
      <c r="B3804" t="inlineStr">
        <is>
          <t>2024-01-27</t>
        </is>
      </c>
      <c r="C3804" t="inlineStr">
        <is>
          <t>S007</t>
        </is>
      </c>
      <c r="D3804" t="inlineStr">
        <is>
          <t>Store_007</t>
        </is>
      </c>
      <c r="E3804" t="inlineStr">
        <is>
          <t>East</t>
        </is>
      </c>
      <c r="F3804" t="inlineStr">
        <is>
          <t>P0168</t>
        </is>
      </c>
      <c r="G3804" t="inlineStr">
        <is>
          <t>Prod_0168</t>
        </is>
      </c>
      <c r="H3804" t="inlineStr">
        <is>
          <t>Electronics</t>
        </is>
      </c>
      <c r="I3804" t="n">
        <v>6</v>
      </c>
      <c r="J3804" t="n">
        <v>69.75</v>
      </c>
      <c r="K3804" t="n">
        <v>0.05</v>
      </c>
      <c r="L3804">
        <f>I3804*J3804*(1-K3804)</f>
        <v/>
      </c>
      <c r="M3804">
        <f>VLOOKUP(F3804,Products!A:D,4,FALSE)*I3804</f>
        <v/>
      </c>
      <c r="N3804">
        <f>L3804-M3804</f>
        <v/>
      </c>
    </row>
    <row r="3805">
      <c r="A3805" t="inlineStr">
        <is>
          <t>T1003803</t>
        </is>
      </c>
      <c r="B3805" t="inlineStr">
        <is>
          <t>2023-03-17</t>
        </is>
      </c>
      <c r="C3805" t="inlineStr">
        <is>
          <t>S032</t>
        </is>
      </c>
      <c r="D3805" t="inlineStr">
        <is>
          <t>Store_032</t>
        </is>
      </c>
      <c r="E3805" t="inlineStr">
        <is>
          <t>Central</t>
        </is>
      </c>
      <c r="F3805" t="inlineStr">
        <is>
          <t>P0136</t>
        </is>
      </c>
      <c r="G3805" t="inlineStr">
        <is>
          <t>Prod_0136</t>
        </is>
      </c>
      <c r="H3805" t="inlineStr">
        <is>
          <t>Beverages</t>
        </is>
      </c>
      <c r="I3805" t="n">
        <v>8</v>
      </c>
      <c r="J3805" t="n">
        <v>157.34</v>
      </c>
      <c r="K3805" t="n">
        <v>0</v>
      </c>
      <c r="L3805">
        <f>I3805*J3805*(1-K3805)</f>
        <v/>
      </c>
      <c r="M3805">
        <f>VLOOKUP(F3805,Products!A:D,4,FALSE)*I3805</f>
        <v/>
      </c>
      <c r="N3805">
        <f>L3805-M3805</f>
        <v/>
      </c>
    </row>
    <row r="3806">
      <c r="A3806" t="inlineStr">
        <is>
          <t>T1003804</t>
        </is>
      </c>
      <c r="B3806" t="inlineStr">
        <is>
          <t>2025-06-07</t>
        </is>
      </c>
      <c r="C3806" t="inlineStr">
        <is>
          <t>S019</t>
        </is>
      </c>
      <c r="D3806" t="inlineStr">
        <is>
          <t>Store_019</t>
        </is>
      </c>
      <c r="E3806" t="inlineStr">
        <is>
          <t>East</t>
        </is>
      </c>
      <c r="F3806" t="inlineStr">
        <is>
          <t>P0174</t>
        </is>
      </c>
      <c r="G3806" t="inlineStr">
        <is>
          <t>Prod_0174</t>
        </is>
      </c>
      <c r="H3806" t="inlineStr">
        <is>
          <t>Food</t>
        </is>
      </c>
      <c r="I3806" t="n">
        <v>7</v>
      </c>
      <c r="J3806" t="n">
        <v>89.40000000000001</v>
      </c>
      <c r="K3806" t="n">
        <v>0.1</v>
      </c>
      <c r="L3806">
        <f>I3806*J3806*(1-K3806)</f>
        <v/>
      </c>
      <c r="M3806">
        <f>VLOOKUP(F3806,Products!A:D,4,FALSE)*I3806</f>
        <v/>
      </c>
      <c r="N3806">
        <f>L3806-M3806</f>
        <v/>
      </c>
    </row>
    <row r="3807">
      <c r="A3807" t="inlineStr">
        <is>
          <t>T1003805</t>
        </is>
      </c>
      <c r="B3807" t="inlineStr">
        <is>
          <t>2025-03-06</t>
        </is>
      </c>
      <c r="C3807" t="inlineStr">
        <is>
          <t>S011</t>
        </is>
      </c>
      <c r="D3807" t="inlineStr">
        <is>
          <t>Store_011</t>
        </is>
      </c>
      <c r="E3807" t="inlineStr">
        <is>
          <t>South</t>
        </is>
      </c>
      <c r="F3807" t="inlineStr">
        <is>
          <t>P0017</t>
        </is>
      </c>
      <c r="G3807" t="inlineStr">
        <is>
          <t>Prod_0017</t>
        </is>
      </c>
      <c r="H3807" t="inlineStr">
        <is>
          <t>Food</t>
        </is>
      </c>
      <c r="I3807" t="n">
        <v>2</v>
      </c>
      <c r="J3807" t="n">
        <v>539.7</v>
      </c>
      <c r="K3807" t="n">
        <v>0</v>
      </c>
      <c r="L3807">
        <f>I3807*J3807*(1-K3807)</f>
        <v/>
      </c>
      <c r="M3807">
        <f>VLOOKUP(F3807,Products!A:D,4,FALSE)*I3807</f>
        <v/>
      </c>
      <c r="N3807">
        <f>L3807-M3807</f>
        <v/>
      </c>
    </row>
    <row r="3808">
      <c r="A3808" t="inlineStr">
        <is>
          <t>T1003806</t>
        </is>
      </c>
      <c r="B3808" t="inlineStr">
        <is>
          <t>2023-06-22</t>
        </is>
      </c>
      <c r="C3808" t="inlineStr">
        <is>
          <t>S009</t>
        </is>
      </c>
      <c r="D3808" t="inlineStr">
        <is>
          <t>Store_009</t>
        </is>
      </c>
      <c r="E3808" t="inlineStr">
        <is>
          <t>Central</t>
        </is>
      </c>
      <c r="F3808" t="inlineStr">
        <is>
          <t>P0168</t>
        </is>
      </c>
      <c r="G3808" t="inlineStr">
        <is>
          <t>Prod_0168</t>
        </is>
      </c>
      <c r="H3808" t="inlineStr">
        <is>
          <t>Electronics</t>
        </is>
      </c>
      <c r="I3808" t="n">
        <v>9</v>
      </c>
      <c r="J3808" t="n">
        <v>64.73999999999999</v>
      </c>
      <c r="K3808" t="n">
        <v>0</v>
      </c>
      <c r="L3808">
        <f>I3808*J3808*(1-K3808)</f>
        <v/>
      </c>
      <c r="M3808">
        <f>VLOOKUP(F3808,Products!A:D,4,FALSE)*I3808</f>
        <v/>
      </c>
      <c r="N3808">
        <f>L3808-M3808</f>
        <v/>
      </c>
    </row>
    <row r="3809">
      <c r="A3809" t="inlineStr">
        <is>
          <t>T1003807</t>
        </is>
      </c>
      <c r="B3809" t="inlineStr">
        <is>
          <t>2025-05-01</t>
        </is>
      </c>
      <c r="C3809" t="inlineStr">
        <is>
          <t>S036</t>
        </is>
      </c>
      <c r="D3809" t="inlineStr">
        <is>
          <t>Store_036</t>
        </is>
      </c>
      <c r="E3809" t="inlineStr">
        <is>
          <t>Central</t>
        </is>
      </c>
      <c r="F3809" t="inlineStr">
        <is>
          <t>P0077</t>
        </is>
      </c>
      <c r="G3809" t="inlineStr">
        <is>
          <t>Prod_0077</t>
        </is>
      </c>
      <c r="H3809" t="inlineStr">
        <is>
          <t>Beverages</t>
        </is>
      </c>
      <c r="I3809" t="n">
        <v>3</v>
      </c>
      <c r="J3809" t="n">
        <v>46.7</v>
      </c>
      <c r="K3809" t="n">
        <v>0</v>
      </c>
      <c r="L3809">
        <f>I3809*J3809*(1-K3809)</f>
        <v/>
      </c>
      <c r="M3809">
        <f>VLOOKUP(F3809,Products!A:D,4,FALSE)*I3809</f>
        <v/>
      </c>
      <c r="N3809">
        <f>L3809-M3809</f>
        <v/>
      </c>
    </row>
    <row r="3810">
      <c r="A3810" t="inlineStr">
        <is>
          <t>T1003808</t>
        </is>
      </c>
      <c r="B3810" t="inlineStr">
        <is>
          <t>2025-03-12</t>
        </is>
      </c>
      <c r="C3810" t="inlineStr">
        <is>
          <t>S033</t>
        </is>
      </c>
      <c r="D3810" t="inlineStr">
        <is>
          <t>Store_033</t>
        </is>
      </c>
      <c r="E3810" t="inlineStr">
        <is>
          <t>North</t>
        </is>
      </c>
      <c r="F3810" t="inlineStr">
        <is>
          <t>P0192</t>
        </is>
      </c>
      <c r="G3810" t="inlineStr">
        <is>
          <t>Prod_0192</t>
        </is>
      </c>
      <c r="H3810" t="inlineStr">
        <is>
          <t>Beverages</t>
        </is>
      </c>
      <c r="I3810" t="n">
        <v>7</v>
      </c>
      <c r="J3810" t="n">
        <v>367.97</v>
      </c>
      <c r="K3810" t="n">
        <v>0</v>
      </c>
      <c r="L3810">
        <f>I3810*J3810*(1-K3810)</f>
        <v/>
      </c>
      <c r="M3810">
        <f>VLOOKUP(F3810,Products!A:D,4,FALSE)*I3810</f>
        <v/>
      </c>
      <c r="N3810">
        <f>L3810-M3810</f>
        <v/>
      </c>
    </row>
    <row r="3811">
      <c r="A3811" t="inlineStr">
        <is>
          <t>T1003809</t>
        </is>
      </c>
      <c r="B3811" t="inlineStr">
        <is>
          <t>2025-02-26</t>
        </is>
      </c>
      <c r="C3811" t="inlineStr">
        <is>
          <t>S029</t>
        </is>
      </c>
      <c r="D3811" t="inlineStr">
        <is>
          <t>Store_029</t>
        </is>
      </c>
      <c r="E3811" t="inlineStr">
        <is>
          <t>South</t>
        </is>
      </c>
      <c r="F3811" t="inlineStr">
        <is>
          <t>P0025</t>
        </is>
      </c>
      <c r="G3811" t="inlineStr">
        <is>
          <t>Prod_0025</t>
        </is>
      </c>
      <c r="H3811" t="inlineStr">
        <is>
          <t>Beverages</t>
        </is>
      </c>
      <c r="I3811" t="n">
        <v>8</v>
      </c>
      <c r="J3811" t="n">
        <v>384.5</v>
      </c>
      <c r="K3811" t="n">
        <v>0.05</v>
      </c>
      <c r="L3811">
        <f>I3811*J3811*(1-K3811)</f>
        <v/>
      </c>
      <c r="M3811">
        <f>VLOOKUP(F3811,Products!A:D,4,FALSE)*I3811</f>
        <v/>
      </c>
      <c r="N3811">
        <f>L3811-M3811</f>
        <v/>
      </c>
    </row>
    <row r="3812">
      <c r="A3812" t="inlineStr">
        <is>
          <t>T1003810</t>
        </is>
      </c>
      <c r="B3812" t="inlineStr">
        <is>
          <t>2024-02-07</t>
        </is>
      </c>
      <c r="C3812" t="inlineStr">
        <is>
          <t>S034</t>
        </is>
      </c>
      <c r="D3812" t="inlineStr">
        <is>
          <t>Store_034</t>
        </is>
      </c>
      <c r="E3812" t="inlineStr">
        <is>
          <t>Central</t>
        </is>
      </c>
      <c r="F3812" t="inlineStr">
        <is>
          <t>P0092</t>
        </is>
      </c>
      <c r="G3812" t="inlineStr">
        <is>
          <t>Prod_0092</t>
        </is>
      </c>
      <c r="H3812" t="inlineStr">
        <is>
          <t>Household</t>
        </is>
      </c>
      <c r="I3812" t="n">
        <v>8</v>
      </c>
      <c r="J3812" t="n">
        <v>237.61</v>
      </c>
      <c r="K3812" t="n">
        <v>0</v>
      </c>
      <c r="L3812">
        <f>I3812*J3812*(1-K3812)</f>
        <v/>
      </c>
      <c r="M3812">
        <f>VLOOKUP(F3812,Products!A:D,4,FALSE)*I3812</f>
        <v/>
      </c>
      <c r="N3812">
        <f>L3812-M3812</f>
        <v/>
      </c>
    </row>
    <row r="3813">
      <c r="A3813" t="inlineStr">
        <is>
          <t>T1003811</t>
        </is>
      </c>
      <c r="B3813" t="inlineStr">
        <is>
          <t>2025-08-25</t>
        </is>
      </c>
      <c r="C3813" t="inlineStr">
        <is>
          <t>S044</t>
        </is>
      </c>
      <c r="D3813" t="inlineStr">
        <is>
          <t>Store_044</t>
        </is>
      </c>
      <c r="E3813" t="inlineStr">
        <is>
          <t>North</t>
        </is>
      </c>
      <c r="F3813" t="inlineStr">
        <is>
          <t>P0120</t>
        </is>
      </c>
      <c r="G3813" t="inlineStr">
        <is>
          <t>Prod_0120</t>
        </is>
      </c>
      <c r="H3813" t="inlineStr">
        <is>
          <t>Stationery</t>
        </is>
      </c>
      <c r="I3813" t="n">
        <v>4</v>
      </c>
      <c r="J3813" t="n">
        <v>443.32</v>
      </c>
      <c r="K3813" t="n">
        <v>0</v>
      </c>
      <c r="L3813">
        <f>I3813*J3813*(1-K3813)</f>
        <v/>
      </c>
      <c r="M3813">
        <f>VLOOKUP(F3813,Products!A:D,4,FALSE)*I3813</f>
        <v/>
      </c>
      <c r="N3813">
        <f>L3813-M3813</f>
        <v/>
      </c>
    </row>
    <row r="3814">
      <c r="A3814" t="inlineStr">
        <is>
          <t>T1003812</t>
        </is>
      </c>
      <c r="B3814" t="inlineStr">
        <is>
          <t>2023-03-01</t>
        </is>
      </c>
      <c r="C3814" t="inlineStr">
        <is>
          <t>S048</t>
        </is>
      </c>
      <c r="D3814" t="inlineStr">
        <is>
          <t>Store_048</t>
        </is>
      </c>
      <c r="E3814" t="inlineStr">
        <is>
          <t>South</t>
        </is>
      </c>
      <c r="F3814" t="inlineStr">
        <is>
          <t>P0088</t>
        </is>
      </c>
      <c r="G3814" t="inlineStr">
        <is>
          <t>Prod_0088</t>
        </is>
      </c>
      <c r="H3814" t="inlineStr">
        <is>
          <t>Toys</t>
        </is>
      </c>
      <c r="I3814" t="n">
        <v>7</v>
      </c>
      <c r="J3814" t="n">
        <v>420.04</v>
      </c>
      <c r="K3814" t="n">
        <v>0</v>
      </c>
      <c r="L3814">
        <f>I3814*J3814*(1-K3814)</f>
        <v/>
      </c>
      <c r="M3814">
        <f>VLOOKUP(F3814,Products!A:D,4,FALSE)*I3814</f>
        <v/>
      </c>
      <c r="N3814">
        <f>L3814-M3814</f>
        <v/>
      </c>
    </row>
    <row r="3815">
      <c r="A3815" t="inlineStr">
        <is>
          <t>T1003813</t>
        </is>
      </c>
      <c r="B3815" t="inlineStr">
        <is>
          <t>2023-03-02</t>
        </is>
      </c>
      <c r="C3815" t="inlineStr">
        <is>
          <t>S015</t>
        </is>
      </c>
      <c r="D3815" t="inlineStr">
        <is>
          <t>Store_015</t>
        </is>
      </c>
      <c r="E3815" t="inlineStr">
        <is>
          <t>North</t>
        </is>
      </c>
      <c r="F3815" t="inlineStr">
        <is>
          <t>P0132</t>
        </is>
      </c>
      <c r="G3815" t="inlineStr">
        <is>
          <t>Prod_0132</t>
        </is>
      </c>
      <c r="H3815" t="inlineStr">
        <is>
          <t>Food</t>
        </is>
      </c>
      <c r="I3815" t="n">
        <v>3</v>
      </c>
      <c r="J3815" t="n">
        <v>161.23</v>
      </c>
      <c r="K3815" t="n">
        <v>0.05</v>
      </c>
      <c r="L3815">
        <f>I3815*J3815*(1-K3815)</f>
        <v/>
      </c>
      <c r="M3815">
        <f>VLOOKUP(F3815,Products!A:D,4,FALSE)*I3815</f>
        <v/>
      </c>
      <c r="N3815">
        <f>L3815-M3815</f>
        <v/>
      </c>
    </row>
    <row r="3816">
      <c r="A3816" t="inlineStr">
        <is>
          <t>T1003814</t>
        </is>
      </c>
      <c r="B3816" t="inlineStr">
        <is>
          <t>2025-02-10</t>
        </is>
      </c>
      <c r="C3816" t="inlineStr">
        <is>
          <t>S004</t>
        </is>
      </c>
      <c r="D3816" t="inlineStr">
        <is>
          <t>Store_004</t>
        </is>
      </c>
      <c r="E3816" t="inlineStr">
        <is>
          <t>Central</t>
        </is>
      </c>
      <c r="F3816" t="inlineStr">
        <is>
          <t>P0025</t>
        </is>
      </c>
      <c r="G3816" t="inlineStr">
        <is>
          <t>Prod_0025</t>
        </is>
      </c>
      <c r="H3816" t="inlineStr">
        <is>
          <t>Beverages</t>
        </is>
      </c>
      <c r="I3816" t="n">
        <v>1</v>
      </c>
      <c r="J3816" t="n">
        <v>324.95</v>
      </c>
      <c r="K3816" t="n">
        <v>0</v>
      </c>
      <c r="L3816">
        <f>I3816*J3816*(1-K3816)</f>
        <v/>
      </c>
      <c r="M3816">
        <f>VLOOKUP(F3816,Products!A:D,4,FALSE)*I3816</f>
        <v/>
      </c>
      <c r="N3816">
        <f>L3816-M3816</f>
        <v/>
      </c>
    </row>
    <row r="3817">
      <c r="A3817" t="inlineStr">
        <is>
          <t>T1003815</t>
        </is>
      </c>
      <c r="B3817" t="inlineStr">
        <is>
          <t>2025-07-19</t>
        </is>
      </c>
      <c r="C3817" t="inlineStr">
        <is>
          <t>S034</t>
        </is>
      </c>
      <c r="D3817" t="inlineStr">
        <is>
          <t>Store_034</t>
        </is>
      </c>
      <c r="E3817" t="inlineStr">
        <is>
          <t>Central</t>
        </is>
      </c>
      <c r="F3817" t="inlineStr">
        <is>
          <t>P0070</t>
        </is>
      </c>
      <c r="G3817" t="inlineStr">
        <is>
          <t>Prod_0070</t>
        </is>
      </c>
      <c r="H3817" t="inlineStr">
        <is>
          <t>Beverages</t>
        </is>
      </c>
      <c r="I3817" t="n">
        <v>6</v>
      </c>
      <c r="J3817" t="n">
        <v>599.96</v>
      </c>
      <c r="K3817" t="n">
        <v>0.2</v>
      </c>
      <c r="L3817">
        <f>I3817*J3817*(1-K3817)</f>
        <v/>
      </c>
      <c r="M3817">
        <f>VLOOKUP(F3817,Products!A:D,4,FALSE)*I3817</f>
        <v/>
      </c>
      <c r="N3817">
        <f>L3817-M3817</f>
        <v/>
      </c>
    </row>
    <row r="3818">
      <c r="A3818" t="inlineStr">
        <is>
          <t>T1003816</t>
        </is>
      </c>
      <c r="B3818" t="inlineStr">
        <is>
          <t>2024-05-30</t>
        </is>
      </c>
      <c r="C3818" t="inlineStr">
        <is>
          <t>S034</t>
        </is>
      </c>
      <c r="D3818" t="inlineStr">
        <is>
          <t>Store_034</t>
        </is>
      </c>
      <c r="E3818" t="inlineStr">
        <is>
          <t>Central</t>
        </is>
      </c>
      <c r="F3818" t="inlineStr">
        <is>
          <t>P0067</t>
        </is>
      </c>
      <c r="G3818" t="inlineStr">
        <is>
          <t>Prod_0067</t>
        </is>
      </c>
      <c r="H3818" t="inlineStr">
        <is>
          <t>Toys</t>
        </is>
      </c>
      <c r="I3818" t="n">
        <v>7</v>
      </c>
      <c r="J3818" t="n">
        <v>147.23</v>
      </c>
      <c r="K3818" t="n">
        <v>0.15</v>
      </c>
      <c r="L3818">
        <f>I3818*J3818*(1-K3818)</f>
        <v/>
      </c>
      <c r="M3818">
        <f>VLOOKUP(F3818,Products!A:D,4,FALSE)*I3818</f>
        <v/>
      </c>
      <c r="N3818">
        <f>L3818-M3818</f>
        <v/>
      </c>
    </row>
    <row r="3819">
      <c r="A3819" t="inlineStr">
        <is>
          <t>T1003817</t>
        </is>
      </c>
      <c r="B3819" t="inlineStr">
        <is>
          <t>2023-08-04</t>
        </is>
      </c>
      <c r="C3819" t="inlineStr">
        <is>
          <t>S042</t>
        </is>
      </c>
      <c r="D3819" t="inlineStr">
        <is>
          <t>Store_042</t>
        </is>
      </c>
      <c r="E3819" t="inlineStr">
        <is>
          <t>Central</t>
        </is>
      </c>
      <c r="F3819" t="inlineStr">
        <is>
          <t>P0089</t>
        </is>
      </c>
      <c r="G3819" t="inlineStr">
        <is>
          <t>Prod_0089</t>
        </is>
      </c>
      <c r="H3819" t="inlineStr">
        <is>
          <t>Stationery</t>
        </is>
      </c>
      <c r="I3819" t="n">
        <v>2</v>
      </c>
      <c r="J3819" t="n">
        <v>613.8200000000001</v>
      </c>
      <c r="K3819" t="n">
        <v>0</v>
      </c>
      <c r="L3819">
        <f>I3819*J3819*(1-K3819)</f>
        <v/>
      </c>
      <c r="M3819">
        <f>VLOOKUP(F3819,Products!A:D,4,FALSE)*I3819</f>
        <v/>
      </c>
      <c r="N3819">
        <f>L3819-M3819</f>
        <v/>
      </c>
    </row>
    <row r="3820">
      <c r="A3820" t="inlineStr">
        <is>
          <t>T1003818</t>
        </is>
      </c>
      <c r="B3820" t="inlineStr">
        <is>
          <t>2025-05-23</t>
        </is>
      </c>
      <c r="C3820" t="inlineStr">
        <is>
          <t>S041</t>
        </is>
      </c>
      <c r="D3820" t="inlineStr">
        <is>
          <t>Store_041</t>
        </is>
      </c>
      <c r="E3820" t="inlineStr">
        <is>
          <t>East</t>
        </is>
      </c>
      <c r="F3820" t="inlineStr">
        <is>
          <t>P0176</t>
        </is>
      </c>
      <c r="G3820" t="inlineStr">
        <is>
          <t>Prod_0176</t>
        </is>
      </c>
      <c r="H3820" t="inlineStr">
        <is>
          <t>Food</t>
        </is>
      </c>
      <c r="I3820" t="n">
        <v>2</v>
      </c>
      <c r="J3820" t="n">
        <v>680.4</v>
      </c>
      <c r="K3820" t="n">
        <v>0</v>
      </c>
      <c r="L3820">
        <f>I3820*J3820*(1-K3820)</f>
        <v/>
      </c>
      <c r="M3820">
        <f>VLOOKUP(F3820,Products!A:D,4,FALSE)*I3820</f>
        <v/>
      </c>
      <c r="N3820">
        <f>L3820-M3820</f>
        <v/>
      </c>
    </row>
    <row r="3821">
      <c r="A3821" t="inlineStr">
        <is>
          <t>T1003819</t>
        </is>
      </c>
      <c r="B3821" t="inlineStr">
        <is>
          <t>2023-10-29</t>
        </is>
      </c>
      <c r="C3821" t="inlineStr">
        <is>
          <t>S016</t>
        </is>
      </c>
      <c r="D3821" t="inlineStr">
        <is>
          <t>Store_016</t>
        </is>
      </c>
      <c r="E3821" t="inlineStr">
        <is>
          <t>West</t>
        </is>
      </c>
      <c r="F3821" t="inlineStr">
        <is>
          <t>P0093</t>
        </is>
      </c>
      <c r="G3821" t="inlineStr">
        <is>
          <t>Prod_0093</t>
        </is>
      </c>
      <c r="H3821" t="inlineStr">
        <is>
          <t>Electronics</t>
        </is>
      </c>
      <c r="I3821" t="n">
        <v>7</v>
      </c>
      <c r="J3821" t="n">
        <v>218.42</v>
      </c>
      <c r="K3821" t="n">
        <v>0.05</v>
      </c>
      <c r="L3821">
        <f>I3821*J3821*(1-K3821)</f>
        <v/>
      </c>
      <c r="M3821">
        <f>VLOOKUP(F3821,Products!A:D,4,FALSE)*I3821</f>
        <v/>
      </c>
      <c r="N3821">
        <f>L3821-M3821</f>
        <v/>
      </c>
    </row>
    <row r="3822">
      <c r="A3822" t="inlineStr">
        <is>
          <t>T1003820</t>
        </is>
      </c>
      <c r="B3822" t="inlineStr">
        <is>
          <t>2025-04-14</t>
        </is>
      </c>
      <c r="C3822" t="inlineStr">
        <is>
          <t>S007</t>
        </is>
      </c>
      <c r="D3822" t="inlineStr">
        <is>
          <t>Store_007</t>
        </is>
      </c>
      <c r="E3822" t="inlineStr">
        <is>
          <t>East</t>
        </is>
      </c>
      <c r="F3822" t="inlineStr">
        <is>
          <t>P0134</t>
        </is>
      </c>
      <c r="G3822" t="inlineStr">
        <is>
          <t>Prod_0134</t>
        </is>
      </c>
      <c r="H3822" t="inlineStr">
        <is>
          <t>Food</t>
        </is>
      </c>
      <c r="I3822" t="n">
        <v>8</v>
      </c>
      <c r="J3822" t="n">
        <v>463.87</v>
      </c>
      <c r="K3822" t="n">
        <v>0</v>
      </c>
      <c r="L3822">
        <f>I3822*J3822*(1-K3822)</f>
        <v/>
      </c>
      <c r="M3822">
        <f>VLOOKUP(F3822,Products!A:D,4,FALSE)*I3822</f>
        <v/>
      </c>
      <c r="N3822">
        <f>L3822-M3822</f>
        <v/>
      </c>
    </row>
    <row r="3823">
      <c r="A3823" t="inlineStr">
        <is>
          <t>T1003821</t>
        </is>
      </c>
      <c r="B3823" t="inlineStr">
        <is>
          <t>2024-04-08</t>
        </is>
      </c>
      <c r="C3823" t="inlineStr">
        <is>
          <t>S007</t>
        </is>
      </c>
      <c r="D3823" t="inlineStr">
        <is>
          <t>Store_007</t>
        </is>
      </c>
      <c r="E3823" t="inlineStr">
        <is>
          <t>East</t>
        </is>
      </c>
      <c r="F3823" t="inlineStr">
        <is>
          <t>P0002</t>
        </is>
      </c>
      <c r="G3823" t="inlineStr">
        <is>
          <t>Prod_0002</t>
        </is>
      </c>
      <c r="H3823" t="inlineStr">
        <is>
          <t>Food</t>
        </is>
      </c>
      <c r="I3823" t="n">
        <v>9</v>
      </c>
      <c r="J3823" t="n">
        <v>255.12</v>
      </c>
      <c r="K3823" t="n">
        <v>0.15</v>
      </c>
      <c r="L3823">
        <f>I3823*J3823*(1-K3823)</f>
        <v/>
      </c>
      <c r="M3823">
        <f>VLOOKUP(F3823,Products!A:D,4,FALSE)*I3823</f>
        <v/>
      </c>
      <c r="N3823">
        <f>L3823-M3823</f>
        <v/>
      </c>
    </row>
    <row r="3824">
      <c r="A3824" t="inlineStr">
        <is>
          <t>T1003822</t>
        </is>
      </c>
      <c r="B3824" t="inlineStr">
        <is>
          <t>2025-03-02</t>
        </is>
      </c>
      <c r="C3824" t="inlineStr">
        <is>
          <t>S007</t>
        </is>
      </c>
      <c r="D3824" t="inlineStr">
        <is>
          <t>Store_007</t>
        </is>
      </c>
      <c r="E3824" t="inlineStr">
        <is>
          <t>East</t>
        </is>
      </c>
      <c r="F3824" t="inlineStr">
        <is>
          <t>P0193</t>
        </is>
      </c>
      <c r="G3824" t="inlineStr">
        <is>
          <t>Prod_0193</t>
        </is>
      </c>
      <c r="H3824" t="inlineStr">
        <is>
          <t>Food</t>
        </is>
      </c>
      <c r="I3824" t="n">
        <v>9</v>
      </c>
      <c r="J3824" t="n">
        <v>478.54</v>
      </c>
      <c r="K3824" t="n">
        <v>0.15</v>
      </c>
      <c r="L3824">
        <f>I3824*J3824*(1-K3824)</f>
        <v/>
      </c>
      <c r="M3824">
        <f>VLOOKUP(F3824,Products!A:D,4,FALSE)*I3824</f>
        <v/>
      </c>
      <c r="N3824">
        <f>L3824-M3824</f>
        <v/>
      </c>
    </row>
    <row r="3825">
      <c r="A3825" t="inlineStr">
        <is>
          <t>T1003823</t>
        </is>
      </c>
      <c r="B3825" t="inlineStr">
        <is>
          <t>2023-11-18</t>
        </is>
      </c>
      <c r="C3825" t="inlineStr">
        <is>
          <t>S013</t>
        </is>
      </c>
      <c r="D3825" t="inlineStr">
        <is>
          <t>Store_013</t>
        </is>
      </c>
      <c r="E3825" t="inlineStr">
        <is>
          <t>North</t>
        </is>
      </c>
      <c r="F3825" t="inlineStr">
        <is>
          <t>P0016</t>
        </is>
      </c>
      <c r="G3825" t="inlineStr">
        <is>
          <t>Prod_0016</t>
        </is>
      </c>
      <c r="H3825" t="inlineStr">
        <is>
          <t>Food</t>
        </is>
      </c>
      <c r="I3825" t="n">
        <v>8</v>
      </c>
      <c r="J3825" t="n">
        <v>1013.54</v>
      </c>
      <c r="K3825" t="n">
        <v>0</v>
      </c>
      <c r="L3825">
        <f>I3825*J3825*(1-K3825)</f>
        <v/>
      </c>
      <c r="M3825">
        <f>VLOOKUP(F3825,Products!A:D,4,FALSE)*I3825</f>
        <v/>
      </c>
      <c r="N3825">
        <f>L3825-M3825</f>
        <v/>
      </c>
    </row>
    <row r="3826">
      <c r="A3826" t="inlineStr">
        <is>
          <t>T1003824</t>
        </is>
      </c>
      <c r="B3826" t="inlineStr">
        <is>
          <t>2023-03-15</t>
        </is>
      </c>
      <c r="C3826" t="inlineStr">
        <is>
          <t>S002</t>
        </is>
      </c>
      <c r="D3826" t="inlineStr">
        <is>
          <t>Store_002</t>
        </is>
      </c>
      <c r="E3826" t="inlineStr">
        <is>
          <t>South</t>
        </is>
      </c>
      <c r="F3826" t="inlineStr">
        <is>
          <t>P0132</t>
        </is>
      </c>
      <c r="G3826" t="inlineStr">
        <is>
          <t>Prod_0132</t>
        </is>
      </c>
      <c r="H3826" t="inlineStr">
        <is>
          <t>Food</t>
        </is>
      </c>
      <c r="I3826" t="n">
        <v>6</v>
      </c>
      <c r="J3826" t="n">
        <v>120.79</v>
      </c>
      <c r="K3826" t="n">
        <v>0.15</v>
      </c>
      <c r="L3826">
        <f>I3826*J3826*(1-K3826)</f>
        <v/>
      </c>
      <c r="M3826">
        <f>VLOOKUP(F3826,Products!A:D,4,FALSE)*I3826</f>
        <v/>
      </c>
      <c r="N3826">
        <f>L3826-M3826</f>
        <v/>
      </c>
    </row>
    <row r="3827">
      <c r="A3827" t="inlineStr">
        <is>
          <t>T1003825</t>
        </is>
      </c>
      <c r="B3827" t="inlineStr">
        <is>
          <t>2024-07-14</t>
        </is>
      </c>
      <c r="C3827" t="inlineStr">
        <is>
          <t>S036</t>
        </is>
      </c>
      <c r="D3827" t="inlineStr">
        <is>
          <t>Store_036</t>
        </is>
      </c>
      <c r="E3827" t="inlineStr">
        <is>
          <t>Central</t>
        </is>
      </c>
      <c r="F3827" t="inlineStr">
        <is>
          <t>P0046</t>
        </is>
      </c>
      <c r="G3827" t="inlineStr">
        <is>
          <t>Prod_0046</t>
        </is>
      </c>
      <c r="H3827" t="inlineStr">
        <is>
          <t>Electronics</t>
        </is>
      </c>
      <c r="I3827" t="n">
        <v>9</v>
      </c>
      <c r="J3827" t="n">
        <v>57.34</v>
      </c>
      <c r="K3827" t="n">
        <v>0</v>
      </c>
      <c r="L3827">
        <f>I3827*J3827*(1-K3827)</f>
        <v/>
      </c>
      <c r="M3827">
        <f>VLOOKUP(F3827,Products!A:D,4,FALSE)*I3827</f>
        <v/>
      </c>
      <c r="N3827">
        <f>L3827-M3827</f>
        <v/>
      </c>
    </row>
    <row r="3828">
      <c r="A3828" t="inlineStr">
        <is>
          <t>T1003826</t>
        </is>
      </c>
      <c r="B3828" t="inlineStr">
        <is>
          <t>2023-12-15</t>
        </is>
      </c>
      <c r="C3828" t="inlineStr">
        <is>
          <t>S015</t>
        </is>
      </c>
      <c r="D3828" t="inlineStr">
        <is>
          <t>Store_015</t>
        </is>
      </c>
      <c r="E3828" t="inlineStr">
        <is>
          <t>North</t>
        </is>
      </c>
      <c r="F3828" t="inlineStr">
        <is>
          <t>P0181</t>
        </is>
      </c>
      <c r="G3828" t="inlineStr">
        <is>
          <t>Prod_0181</t>
        </is>
      </c>
      <c r="H3828" t="inlineStr">
        <is>
          <t>Electronics</t>
        </is>
      </c>
      <c r="I3828" t="n">
        <v>8</v>
      </c>
      <c r="J3828" t="n">
        <v>976.78</v>
      </c>
      <c r="K3828" t="n">
        <v>0</v>
      </c>
      <c r="L3828">
        <f>I3828*J3828*(1-K3828)</f>
        <v/>
      </c>
      <c r="M3828">
        <f>VLOOKUP(F3828,Products!A:D,4,FALSE)*I3828</f>
        <v/>
      </c>
      <c r="N3828">
        <f>L3828-M3828</f>
        <v/>
      </c>
    </row>
    <row r="3829">
      <c r="A3829" t="inlineStr">
        <is>
          <t>T1003827</t>
        </is>
      </c>
      <c r="B3829" t="inlineStr">
        <is>
          <t>2023-06-19</t>
        </is>
      </c>
      <c r="C3829" t="inlineStr">
        <is>
          <t>S030</t>
        </is>
      </c>
      <c r="D3829" t="inlineStr">
        <is>
          <t>Store_030</t>
        </is>
      </c>
      <c r="E3829" t="inlineStr">
        <is>
          <t>North</t>
        </is>
      </c>
      <c r="F3829" t="inlineStr">
        <is>
          <t>P0066</t>
        </is>
      </c>
      <c r="G3829" t="inlineStr">
        <is>
          <t>Prod_0066</t>
        </is>
      </c>
      <c r="H3829" t="inlineStr">
        <is>
          <t>Household</t>
        </is>
      </c>
      <c r="I3829" t="n">
        <v>8</v>
      </c>
      <c r="J3829" t="n">
        <v>416.55</v>
      </c>
      <c r="K3829" t="n">
        <v>0.05</v>
      </c>
      <c r="L3829">
        <f>I3829*J3829*(1-K3829)</f>
        <v/>
      </c>
      <c r="M3829">
        <f>VLOOKUP(F3829,Products!A:D,4,FALSE)*I3829</f>
        <v/>
      </c>
      <c r="N3829">
        <f>L3829-M3829</f>
        <v/>
      </c>
    </row>
    <row r="3830">
      <c r="A3830" t="inlineStr">
        <is>
          <t>T1003828</t>
        </is>
      </c>
      <c r="B3830" t="inlineStr">
        <is>
          <t>2024-07-06</t>
        </is>
      </c>
      <c r="C3830" t="inlineStr">
        <is>
          <t>S033</t>
        </is>
      </c>
      <c r="D3830" t="inlineStr">
        <is>
          <t>Store_033</t>
        </is>
      </c>
      <c r="E3830" t="inlineStr">
        <is>
          <t>North</t>
        </is>
      </c>
      <c r="F3830" t="inlineStr">
        <is>
          <t>P0182</t>
        </is>
      </c>
      <c r="G3830" t="inlineStr">
        <is>
          <t>Prod_0182</t>
        </is>
      </c>
      <c r="H3830" t="inlineStr">
        <is>
          <t>Electronics</t>
        </is>
      </c>
      <c r="I3830" t="n">
        <v>6</v>
      </c>
      <c r="J3830" t="n">
        <v>710.05</v>
      </c>
      <c r="K3830" t="n">
        <v>0.1</v>
      </c>
      <c r="L3830">
        <f>I3830*J3830*(1-K3830)</f>
        <v/>
      </c>
      <c r="M3830">
        <f>VLOOKUP(F3830,Products!A:D,4,FALSE)*I3830</f>
        <v/>
      </c>
      <c r="N3830">
        <f>L3830-M3830</f>
        <v/>
      </c>
    </row>
    <row r="3831">
      <c r="A3831" t="inlineStr">
        <is>
          <t>T1003829</t>
        </is>
      </c>
      <c r="B3831" t="inlineStr">
        <is>
          <t>2024-04-18</t>
        </is>
      </c>
      <c r="C3831" t="inlineStr">
        <is>
          <t>S040</t>
        </is>
      </c>
      <c r="D3831" t="inlineStr">
        <is>
          <t>Store_040</t>
        </is>
      </c>
      <c r="E3831" t="inlineStr">
        <is>
          <t>Central</t>
        </is>
      </c>
      <c r="F3831" t="inlineStr">
        <is>
          <t>P0033</t>
        </is>
      </c>
      <c r="G3831" t="inlineStr">
        <is>
          <t>Prod_0033</t>
        </is>
      </c>
      <c r="H3831" t="inlineStr">
        <is>
          <t>Food</t>
        </is>
      </c>
      <c r="I3831" t="n">
        <v>6</v>
      </c>
      <c r="J3831" t="n">
        <v>363.95</v>
      </c>
      <c r="K3831" t="n">
        <v>0</v>
      </c>
      <c r="L3831">
        <f>I3831*J3831*(1-K3831)</f>
        <v/>
      </c>
      <c r="M3831">
        <f>VLOOKUP(F3831,Products!A:D,4,FALSE)*I3831</f>
        <v/>
      </c>
      <c r="N3831">
        <f>L3831-M3831</f>
        <v/>
      </c>
    </row>
    <row r="3832">
      <c r="A3832" t="inlineStr">
        <is>
          <t>T1003830</t>
        </is>
      </c>
      <c r="B3832" t="inlineStr">
        <is>
          <t>2024-02-27</t>
        </is>
      </c>
      <c r="C3832" t="inlineStr">
        <is>
          <t>S014</t>
        </is>
      </c>
      <c r="D3832" t="inlineStr">
        <is>
          <t>Store_014</t>
        </is>
      </c>
      <c r="E3832" t="inlineStr">
        <is>
          <t>West</t>
        </is>
      </c>
      <c r="F3832" t="inlineStr">
        <is>
          <t>P0153</t>
        </is>
      </c>
      <c r="G3832" t="inlineStr">
        <is>
          <t>Prod_0153</t>
        </is>
      </c>
      <c r="H3832" t="inlineStr">
        <is>
          <t>Clothing</t>
        </is>
      </c>
      <c r="I3832" t="n">
        <v>6</v>
      </c>
      <c r="J3832" t="n">
        <v>157.39</v>
      </c>
      <c r="K3832" t="n">
        <v>0</v>
      </c>
      <c r="L3832">
        <f>I3832*J3832*(1-K3832)</f>
        <v/>
      </c>
      <c r="M3832">
        <f>VLOOKUP(F3832,Products!A:D,4,FALSE)*I3832</f>
        <v/>
      </c>
      <c r="N3832">
        <f>L3832-M3832</f>
        <v/>
      </c>
    </row>
    <row r="3833">
      <c r="A3833" t="inlineStr">
        <is>
          <t>T1003831</t>
        </is>
      </c>
      <c r="B3833" t="inlineStr">
        <is>
          <t>2024-02-10</t>
        </is>
      </c>
      <c r="C3833" t="inlineStr">
        <is>
          <t>S017</t>
        </is>
      </c>
      <c r="D3833" t="inlineStr">
        <is>
          <t>Store_017</t>
        </is>
      </c>
      <c r="E3833" t="inlineStr">
        <is>
          <t>South</t>
        </is>
      </c>
      <c r="F3833" t="inlineStr">
        <is>
          <t>P0008</t>
        </is>
      </c>
      <c r="G3833" t="inlineStr">
        <is>
          <t>Prod_0008</t>
        </is>
      </c>
      <c r="H3833" t="inlineStr">
        <is>
          <t>Electronics</t>
        </is>
      </c>
      <c r="I3833" t="n">
        <v>6</v>
      </c>
      <c r="J3833" t="n">
        <v>373.21</v>
      </c>
      <c r="K3833" t="n">
        <v>0</v>
      </c>
      <c r="L3833">
        <f>I3833*J3833*(1-K3833)</f>
        <v/>
      </c>
      <c r="M3833">
        <f>VLOOKUP(F3833,Products!A:D,4,FALSE)*I3833</f>
        <v/>
      </c>
      <c r="N3833">
        <f>L3833-M3833</f>
        <v/>
      </c>
    </row>
    <row r="3834">
      <c r="A3834" t="inlineStr">
        <is>
          <t>T1003832</t>
        </is>
      </c>
      <c r="B3834" t="inlineStr">
        <is>
          <t>2023-10-31</t>
        </is>
      </c>
      <c r="C3834" t="inlineStr">
        <is>
          <t>S043</t>
        </is>
      </c>
      <c r="D3834" t="inlineStr">
        <is>
          <t>Store_043</t>
        </is>
      </c>
      <c r="E3834" t="inlineStr">
        <is>
          <t>East</t>
        </is>
      </c>
      <c r="F3834" t="inlineStr">
        <is>
          <t>P0148</t>
        </is>
      </c>
      <c r="G3834" t="inlineStr">
        <is>
          <t>Prod_0148</t>
        </is>
      </c>
      <c r="H3834" t="inlineStr">
        <is>
          <t>Electronics</t>
        </is>
      </c>
      <c r="I3834" t="n">
        <v>4</v>
      </c>
      <c r="J3834" t="n">
        <v>243.32</v>
      </c>
      <c r="K3834" t="n">
        <v>0.15</v>
      </c>
      <c r="L3834">
        <f>I3834*J3834*(1-K3834)</f>
        <v/>
      </c>
      <c r="M3834">
        <f>VLOOKUP(F3834,Products!A:D,4,FALSE)*I3834</f>
        <v/>
      </c>
      <c r="N3834">
        <f>L3834-M3834</f>
        <v/>
      </c>
    </row>
    <row r="3835">
      <c r="A3835" t="inlineStr">
        <is>
          <t>T1003833</t>
        </is>
      </c>
      <c r="B3835" t="inlineStr">
        <is>
          <t>2023-05-27</t>
        </is>
      </c>
      <c r="C3835" t="inlineStr">
        <is>
          <t>S029</t>
        </is>
      </c>
      <c r="D3835" t="inlineStr">
        <is>
          <t>Store_029</t>
        </is>
      </c>
      <c r="E3835" t="inlineStr">
        <is>
          <t>South</t>
        </is>
      </c>
      <c r="F3835" t="inlineStr">
        <is>
          <t>P0197</t>
        </is>
      </c>
      <c r="G3835" t="inlineStr">
        <is>
          <t>Prod_0197</t>
        </is>
      </c>
      <c r="H3835" t="inlineStr">
        <is>
          <t>Food</t>
        </is>
      </c>
      <c r="I3835" t="n">
        <v>8</v>
      </c>
      <c r="J3835" t="n">
        <v>178.38</v>
      </c>
      <c r="K3835" t="n">
        <v>0</v>
      </c>
      <c r="L3835">
        <f>I3835*J3835*(1-K3835)</f>
        <v/>
      </c>
      <c r="M3835">
        <f>VLOOKUP(F3835,Products!A:D,4,FALSE)*I3835</f>
        <v/>
      </c>
      <c r="N3835">
        <f>L3835-M3835</f>
        <v/>
      </c>
    </row>
    <row r="3836">
      <c r="A3836" t="inlineStr">
        <is>
          <t>T1003834</t>
        </is>
      </c>
      <c r="B3836" t="inlineStr">
        <is>
          <t>2024-10-11</t>
        </is>
      </c>
      <c r="C3836" t="inlineStr">
        <is>
          <t>S002</t>
        </is>
      </c>
      <c r="D3836" t="inlineStr">
        <is>
          <t>Store_002</t>
        </is>
      </c>
      <c r="E3836" t="inlineStr">
        <is>
          <t>South</t>
        </is>
      </c>
      <c r="F3836" t="inlineStr">
        <is>
          <t>P0073</t>
        </is>
      </c>
      <c r="G3836" t="inlineStr">
        <is>
          <t>Prod_0073</t>
        </is>
      </c>
      <c r="H3836" t="inlineStr">
        <is>
          <t>Food</t>
        </is>
      </c>
      <c r="I3836" t="n">
        <v>3</v>
      </c>
      <c r="J3836" t="n">
        <v>702.75</v>
      </c>
      <c r="K3836" t="n">
        <v>0</v>
      </c>
      <c r="L3836">
        <f>I3836*J3836*(1-K3836)</f>
        <v/>
      </c>
      <c r="M3836">
        <f>VLOOKUP(F3836,Products!A:D,4,FALSE)*I3836</f>
        <v/>
      </c>
      <c r="N3836">
        <f>L3836-M3836</f>
        <v/>
      </c>
    </row>
    <row r="3837">
      <c r="A3837" t="inlineStr">
        <is>
          <t>T1003835</t>
        </is>
      </c>
      <c r="B3837" t="inlineStr">
        <is>
          <t>2024-05-25</t>
        </is>
      </c>
      <c r="C3837" t="inlineStr">
        <is>
          <t>S011</t>
        </is>
      </c>
      <c r="D3837" t="inlineStr">
        <is>
          <t>Store_011</t>
        </is>
      </c>
      <c r="E3837" t="inlineStr">
        <is>
          <t>South</t>
        </is>
      </c>
      <c r="F3837" t="inlineStr">
        <is>
          <t>P0079</t>
        </is>
      </c>
      <c r="G3837" t="inlineStr">
        <is>
          <t>Prod_0079</t>
        </is>
      </c>
      <c r="H3837" t="inlineStr">
        <is>
          <t>Food</t>
        </is>
      </c>
      <c r="I3837" t="n">
        <v>2</v>
      </c>
      <c r="J3837" t="n">
        <v>520.09</v>
      </c>
      <c r="K3837" t="n">
        <v>0</v>
      </c>
      <c r="L3837">
        <f>I3837*J3837*(1-K3837)</f>
        <v/>
      </c>
      <c r="M3837">
        <f>VLOOKUP(F3837,Products!A:D,4,FALSE)*I3837</f>
        <v/>
      </c>
      <c r="N3837">
        <f>L3837-M3837</f>
        <v/>
      </c>
    </row>
    <row r="3838">
      <c r="A3838" t="inlineStr">
        <is>
          <t>T1003836</t>
        </is>
      </c>
      <c r="B3838" t="inlineStr">
        <is>
          <t>2025-03-06</t>
        </is>
      </c>
      <c r="C3838" t="inlineStr">
        <is>
          <t>S005</t>
        </is>
      </c>
      <c r="D3838" t="inlineStr">
        <is>
          <t>Store_005</t>
        </is>
      </c>
      <c r="E3838" t="inlineStr">
        <is>
          <t>Central</t>
        </is>
      </c>
      <c r="F3838" t="inlineStr">
        <is>
          <t>P0087</t>
        </is>
      </c>
      <c r="G3838" t="inlineStr">
        <is>
          <t>Prod_0087</t>
        </is>
      </c>
      <c r="H3838" t="inlineStr">
        <is>
          <t>Clothing</t>
        </is>
      </c>
      <c r="I3838" t="n">
        <v>5</v>
      </c>
      <c r="J3838" t="n">
        <v>371.05</v>
      </c>
      <c r="K3838" t="n">
        <v>0.1</v>
      </c>
      <c r="L3838">
        <f>I3838*J3838*(1-K3838)</f>
        <v/>
      </c>
      <c r="M3838">
        <f>VLOOKUP(F3838,Products!A:D,4,FALSE)*I3838</f>
        <v/>
      </c>
      <c r="N3838">
        <f>L3838-M3838</f>
        <v/>
      </c>
    </row>
    <row r="3839">
      <c r="A3839" t="inlineStr">
        <is>
          <t>T1003837</t>
        </is>
      </c>
      <c r="B3839" t="inlineStr">
        <is>
          <t>2025-01-06</t>
        </is>
      </c>
      <c r="C3839" t="inlineStr">
        <is>
          <t>S029</t>
        </is>
      </c>
      <c r="D3839" t="inlineStr">
        <is>
          <t>Store_029</t>
        </is>
      </c>
      <c r="E3839" t="inlineStr">
        <is>
          <t>South</t>
        </is>
      </c>
      <c r="F3839" t="inlineStr">
        <is>
          <t>P0177</t>
        </is>
      </c>
      <c r="G3839" t="inlineStr">
        <is>
          <t>Prod_0177</t>
        </is>
      </c>
      <c r="H3839" t="inlineStr">
        <is>
          <t>Household</t>
        </is>
      </c>
      <c r="I3839" t="n">
        <v>2</v>
      </c>
      <c r="J3839" t="n">
        <v>204.78</v>
      </c>
      <c r="K3839" t="n">
        <v>0</v>
      </c>
      <c r="L3839">
        <f>I3839*J3839*(1-K3839)</f>
        <v/>
      </c>
      <c r="M3839">
        <f>VLOOKUP(F3839,Products!A:D,4,FALSE)*I3839</f>
        <v/>
      </c>
      <c r="N3839">
        <f>L3839-M3839</f>
        <v/>
      </c>
    </row>
    <row r="3840">
      <c r="A3840" t="inlineStr">
        <is>
          <t>T1003838</t>
        </is>
      </c>
      <c r="B3840" t="inlineStr">
        <is>
          <t>2025-07-24</t>
        </is>
      </c>
      <c r="C3840" t="inlineStr">
        <is>
          <t>S003</t>
        </is>
      </c>
      <c r="D3840" t="inlineStr">
        <is>
          <t>Store_003</t>
        </is>
      </c>
      <c r="E3840" t="inlineStr">
        <is>
          <t>North</t>
        </is>
      </c>
      <c r="F3840" t="inlineStr">
        <is>
          <t>P0137</t>
        </is>
      </c>
      <c r="G3840" t="inlineStr">
        <is>
          <t>Prod_0137</t>
        </is>
      </c>
      <c r="H3840" t="inlineStr">
        <is>
          <t>Electronics</t>
        </is>
      </c>
      <c r="I3840" t="n">
        <v>9</v>
      </c>
      <c r="J3840" t="n">
        <v>108.08</v>
      </c>
      <c r="K3840" t="n">
        <v>0.1</v>
      </c>
      <c r="L3840">
        <f>I3840*J3840*(1-K3840)</f>
        <v/>
      </c>
      <c r="M3840">
        <f>VLOOKUP(F3840,Products!A:D,4,FALSE)*I3840</f>
        <v/>
      </c>
      <c r="N3840">
        <f>L3840-M3840</f>
        <v/>
      </c>
    </row>
    <row r="3841">
      <c r="A3841" t="inlineStr">
        <is>
          <t>T1003839</t>
        </is>
      </c>
      <c r="B3841" t="inlineStr">
        <is>
          <t>2023-03-07</t>
        </is>
      </c>
      <c r="C3841" t="inlineStr">
        <is>
          <t>S005</t>
        </is>
      </c>
      <c r="D3841" t="inlineStr">
        <is>
          <t>Store_005</t>
        </is>
      </c>
      <c r="E3841" t="inlineStr">
        <is>
          <t>Central</t>
        </is>
      </c>
      <c r="F3841" t="inlineStr">
        <is>
          <t>P0165</t>
        </is>
      </c>
      <c r="G3841" t="inlineStr">
        <is>
          <t>Prod_0165</t>
        </is>
      </c>
      <c r="H3841" t="inlineStr">
        <is>
          <t>Clothing</t>
        </is>
      </c>
      <c r="I3841" t="n">
        <v>4</v>
      </c>
      <c r="J3841" t="n">
        <v>685.79</v>
      </c>
      <c r="K3841" t="n">
        <v>0</v>
      </c>
      <c r="L3841">
        <f>I3841*J3841*(1-K3841)</f>
        <v/>
      </c>
      <c r="M3841">
        <f>VLOOKUP(F3841,Products!A:D,4,FALSE)*I3841</f>
        <v/>
      </c>
      <c r="N3841">
        <f>L3841-M3841</f>
        <v/>
      </c>
    </row>
    <row r="3842">
      <c r="A3842" t="inlineStr">
        <is>
          <t>T1003840</t>
        </is>
      </c>
      <c r="B3842" t="inlineStr">
        <is>
          <t>2023-08-12</t>
        </is>
      </c>
      <c r="C3842" t="inlineStr">
        <is>
          <t>S026</t>
        </is>
      </c>
      <c r="D3842" t="inlineStr">
        <is>
          <t>Store_026</t>
        </is>
      </c>
      <c r="E3842" t="inlineStr">
        <is>
          <t>North</t>
        </is>
      </c>
      <c r="F3842" t="inlineStr">
        <is>
          <t>P0197</t>
        </is>
      </c>
      <c r="G3842" t="inlineStr">
        <is>
          <t>Prod_0197</t>
        </is>
      </c>
      <c r="H3842" t="inlineStr">
        <is>
          <t>Food</t>
        </is>
      </c>
      <c r="I3842" t="n">
        <v>8</v>
      </c>
      <c r="J3842" t="n">
        <v>227.73</v>
      </c>
      <c r="K3842" t="n">
        <v>0.05</v>
      </c>
      <c r="L3842">
        <f>I3842*J3842*(1-K3842)</f>
        <v/>
      </c>
      <c r="M3842">
        <f>VLOOKUP(F3842,Products!A:D,4,FALSE)*I3842</f>
        <v/>
      </c>
      <c r="N3842">
        <f>L3842-M3842</f>
        <v/>
      </c>
    </row>
    <row r="3843">
      <c r="A3843" t="inlineStr">
        <is>
          <t>T1003841</t>
        </is>
      </c>
      <c r="B3843" t="inlineStr">
        <is>
          <t>2023-08-25</t>
        </is>
      </c>
      <c r="C3843" t="inlineStr">
        <is>
          <t>S050</t>
        </is>
      </c>
      <c r="D3843" t="inlineStr">
        <is>
          <t>Store_050</t>
        </is>
      </c>
      <c r="E3843" t="inlineStr">
        <is>
          <t>South</t>
        </is>
      </c>
      <c r="F3843" t="inlineStr">
        <is>
          <t>P0043</t>
        </is>
      </c>
      <c r="G3843" t="inlineStr">
        <is>
          <t>Prod_0043</t>
        </is>
      </c>
      <c r="H3843" t="inlineStr">
        <is>
          <t>Food</t>
        </is>
      </c>
      <c r="I3843" t="n">
        <v>7</v>
      </c>
      <c r="J3843" t="n">
        <v>274.41</v>
      </c>
      <c r="K3843" t="n">
        <v>0.1</v>
      </c>
      <c r="L3843">
        <f>I3843*J3843*(1-K3843)</f>
        <v/>
      </c>
      <c r="M3843">
        <f>VLOOKUP(F3843,Products!A:D,4,FALSE)*I3843</f>
        <v/>
      </c>
      <c r="N3843">
        <f>L3843-M3843</f>
        <v/>
      </c>
    </row>
    <row r="3844">
      <c r="A3844" t="inlineStr">
        <is>
          <t>T1003842</t>
        </is>
      </c>
      <c r="B3844" t="inlineStr">
        <is>
          <t>2023-01-09</t>
        </is>
      </c>
      <c r="C3844" t="inlineStr">
        <is>
          <t>S010</t>
        </is>
      </c>
      <c r="D3844" t="inlineStr">
        <is>
          <t>Store_010</t>
        </is>
      </c>
      <c r="E3844" t="inlineStr">
        <is>
          <t>North</t>
        </is>
      </c>
      <c r="F3844" t="inlineStr">
        <is>
          <t>P0094</t>
        </is>
      </c>
      <c r="G3844" t="inlineStr">
        <is>
          <t>Prod_0094</t>
        </is>
      </c>
      <c r="H3844" t="inlineStr">
        <is>
          <t>Toys</t>
        </is>
      </c>
      <c r="I3844" t="n">
        <v>4</v>
      </c>
      <c r="J3844" t="n">
        <v>562.4299999999999</v>
      </c>
      <c r="K3844" t="n">
        <v>0</v>
      </c>
      <c r="L3844">
        <f>I3844*J3844*(1-K3844)</f>
        <v/>
      </c>
      <c r="M3844">
        <f>VLOOKUP(F3844,Products!A:D,4,FALSE)*I3844</f>
        <v/>
      </c>
      <c r="N3844">
        <f>L3844-M3844</f>
        <v/>
      </c>
    </row>
    <row r="3845">
      <c r="A3845" t="inlineStr">
        <is>
          <t>T1003843</t>
        </is>
      </c>
      <c r="B3845" t="inlineStr">
        <is>
          <t>2024-02-08</t>
        </is>
      </c>
      <c r="C3845" t="inlineStr">
        <is>
          <t>S030</t>
        </is>
      </c>
      <c r="D3845" t="inlineStr">
        <is>
          <t>Store_030</t>
        </is>
      </c>
      <c r="E3845" t="inlineStr">
        <is>
          <t>North</t>
        </is>
      </c>
      <c r="F3845" t="inlineStr">
        <is>
          <t>P0015</t>
        </is>
      </c>
      <c r="G3845" t="inlineStr">
        <is>
          <t>Prod_0015</t>
        </is>
      </c>
      <c r="H3845" t="inlineStr">
        <is>
          <t>Food</t>
        </is>
      </c>
      <c r="I3845" t="n">
        <v>6</v>
      </c>
      <c r="J3845" t="n">
        <v>95.14</v>
      </c>
      <c r="K3845" t="n">
        <v>0.15</v>
      </c>
      <c r="L3845">
        <f>I3845*J3845*(1-K3845)</f>
        <v/>
      </c>
      <c r="M3845">
        <f>VLOOKUP(F3845,Products!A:D,4,FALSE)*I3845</f>
        <v/>
      </c>
      <c r="N3845">
        <f>L3845-M3845</f>
        <v/>
      </c>
    </row>
    <row r="3846">
      <c r="A3846" t="inlineStr">
        <is>
          <t>T1003844</t>
        </is>
      </c>
      <c r="B3846" t="inlineStr">
        <is>
          <t>2023-05-15</t>
        </is>
      </c>
      <c r="C3846" t="inlineStr">
        <is>
          <t>S019</t>
        </is>
      </c>
      <c r="D3846" t="inlineStr">
        <is>
          <t>Store_019</t>
        </is>
      </c>
      <c r="E3846" t="inlineStr">
        <is>
          <t>East</t>
        </is>
      </c>
      <c r="F3846" t="inlineStr">
        <is>
          <t>P0037</t>
        </is>
      </c>
      <c r="G3846" t="inlineStr">
        <is>
          <t>Prod_0037</t>
        </is>
      </c>
      <c r="H3846" t="inlineStr">
        <is>
          <t>Stationery</t>
        </is>
      </c>
      <c r="I3846" t="n">
        <v>8</v>
      </c>
      <c r="J3846" t="n">
        <v>398.82</v>
      </c>
      <c r="K3846" t="n">
        <v>0</v>
      </c>
      <c r="L3846">
        <f>I3846*J3846*(1-K3846)</f>
        <v/>
      </c>
      <c r="M3846">
        <f>VLOOKUP(F3846,Products!A:D,4,FALSE)*I3846</f>
        <v/>
      </c>
      <c r="N3846">
        <f>L3846-M3846</f>
        <v/>
      </c>
    </row>
    <row r="3847">
      <c r="A3847" t="inlineStr">
        <is>
          <t>T1003845</t>
        </is>
      </c>
      <c r="B3847" t="inlineStr">
        <is>
          <t>2025-08-18</t>
        </is>
      </c>
      <c r="C3847" t="inlineStr">
        <is>
          <t>S008</t>
        </is>
      </c>
      <c r="D3847" t="inlineStr">
        <is>
          <t>Store_008</t>
        </is>
      </c>
      <c r="E3847" t="inlineStr">
        <is>
          <t>East</t>
        </is>
      </c>
      <c r="F3847" t="inlineStr">
        <is>
          <t>P0123</t>
        </is>
      </c>
      <c r="G3847" t="inlineStr">
        <is>
          <t>Prod_0123</t>
        </is>
      </c>
      <c r="H3847" t="inlineStr">
        <is>
          <t>Food</t>
        </is>
      </c>
      <c r="I3847" t="n">
        <v>3</v>
      </c>
      <c r="J3847" t="n">
        <v>569.98</v>
      </c>
      <c r="K3847" t="n">
        <v>0.1</v>
      </c>
      <c r="L3847">
        <f>I3847*J3847*(1-K3847)</f>
        <v/>
      </c>
      <c r="M3847">
        <f>VLOOKUP(F3847,Products!A:D,4,FALSE)*I3847</f>
        <v/>
      </c>
      <c r="N3847">
        <f>L3847-M3847</f>
        <v/>
      </c>
    </row>
    <row r="3848">
      <c r="A3848" t="inlineStr">
        <is>
          <t>T1003846</t>
        </is>
      </c>
      <c r="B3848" t="inlineStr">
        <is>
          <t>2023-12-28</t>
        </is>
      </c>
      <c r="C3848" t="inlineStr">
        <is>
          <t>S036</t>
        </is>
      </c>
      <c r="D3848" t="inlineStr">
        <is>
          <t>Store_036</t>
        </is>
      </c>
      <c r="E3848" t="inlineStr">
        <is>
          <t>Central</t>
        </is>
      </c>
      <c r="F3848" t="inlineStr">
        <is>
          <t>P0094</t>
        </is>
      </c>
      <c r="G3848" t="inlineStr">
        <is>
          <t>Prod_0094</t>
        </is>
      </c>
      <c r="H3848" t="inlineStr">
        <is>
          <t>Toys</t>
        </is>
      </c>
      <c r="I3848" t="n">
        <v>4</v>
      </c>
      <c r="J3848" t="n">
        <v>701.3099999999999</v>
      </c>
      <c r="K3848" t="n">
        <v>0</v>
      </c>
      <c r="L3848">
        <f>I3848*J3848*(1-K3848)</f>
        <v/>
      </c>
      <c r="M3848">
        <f>VLOOKUP(F3848,Products!A:D,4,FALSE)*I3848</f>
        <v/>
      </c>
      <c r="N3848">
        <f>L3848-M3848</f>
        <v/>
      </c>
    </row>
    <row r="3849">
      <c r="A3849" t="inlineStr">
        <is>
          <t>T1003847</t>
        </is>
      </c>
      <c r="B3849" t="inlineStr">
        <is>
          <t>2023-01-11</t>
        </is>
      </c>
      <c r="C3849" t="inlineStr">
        <is>
          <t>S027</t>
        </is>
      </c>
      <c r="D3849" t="inlineStr">
        <is>
          <t>Store_027</t>
        </is>
      </c>
      <c r="E3849" t="inlineStr">
        <is>
          <t>South</t>
        </is>
      </c>
      <c r="F3849" t="inlineStr">
        <is>
          <t>P0041</t>
        </is>
      </c>
      <c r="G3849" t="inlineStr">
        <is>
          <t>Prod_0041</t>
        </is>
      </c>
      <c r="H3849" t="inlineStr">
        <is>
          <t>Stationery</t>
        </is>
      </c>
      <c r="I3849" t="n">
        <v>1</v>
      </c>
      <c r="J3849" t="n">
        <v>288.87</v>
      </c>
      <c r="K3849" t="n">
        <v>0.05</v>
      </c>
      <c r="L3849">
        <f>I3849*J3849*(1-K3849)</f>
        <v/>
      </c>
      <c r="M3849">
        <f>VLOOKUP(F3849,Products!A:D,4,FALSE)*I3849</f>
        <v/>
      </c>
      <c r="N3849">
        <f>L3849-M3849</f>
        <v/>
      </c>
    </row>
    <row r="3850">
      <c r="A3850" t="inlineStr">
        <is>
          <t>T1003848</t>
        </is>
      </c>
      <c r="B3850" t="inlineStr">
        <is>
          <t>2024-03-21</t>
        </is>
      </c>
      <c r="C3850" t="inlineStr">
        <is>
          <t>S039</t>
        </is>
      </c>
      <c r="D3850" t="inlineStr">
        <is>
          <t>Store_039</t>
        </is>
      </c>
      <c r="E3850" t="inlineStr">
        <is>
          <t>North</t>
        </is>
      </c>
      <c r="F3850" t="inlineStr">
        <is>
          <t>P0023</t>
        </is>
      </c>
      <c r="G3850" t="inlineStr">
        <is>
          <t>Prod_0023</t>
        </is>
      </c>
      <c r="H3850" t="inlineStr">
        <is>
          <t>Stationery</t>
        </is>
      </c>
      <c r="I3850" t="n">
        <v>8</v>
      </c>
      <c r="J3850" t="n">
        <v>192.61</v>
      </c>
      <c r="K3850" t="n">
        <v>0.05</v>
      </c>
      <c r="L3850">
        <f>I3850*J3850*(1-K3850)</f>
        <v/>
      </c>
      <c r="M3850">
        <f>VLOOKUP(F3850,Products!A:D,4,FALSE)*I3850</f>
        <v/>
      </c>
      <c r="N3850">
        <f>L3850-M3850</f>
        <v/>
      </c>
    </row>
    <row r="3851">
      <c r="A3851" t="inlineStr">
        <is>
          <t>T1003849</t>
        </is>
      </c>
      <c r="B3851" t="inlineStr">
        <is>
          <t>2024-06-22</t>
        </is>
      </c>
      <c r="C3851" t="inlineStr">
        <is>
          <t>S045</t>
        </is>
      </c>
      <c r="D3851" t="inlineStr">
        <is>
          <t>Store_045</t>
        </is>
      </c>
      <c r="E3851" t="inlineStr">
        <is>
          <t>East</t>
        </is>
      </c>
      <c r="F3851" t="inlineStr">
        <is>
          <t>P0120</t>
        </is>
      </c>
      <c r="G3851" t="inlineStr">
        <is>
          <t>Prod_0120</t>
        </is>
      </c>
      <c r="H3851" t="inlineStr">
        <is>
          <t>Stationery</t>
        </is>
      </c>
      <c r="I3851" t="n">
        <v>1</v>
      </c>
      <c r="J3851" t="n">
        <v>530.86</v>
      </c>
      <c r="K3851" t="n">
        <v>0.1</v>
      </c>
      <c r="L3851">
        <f>I3851*J3851*(1-K3851)</f>
        <v/>
      </c>
      <c r="M3851">
        <f>VLOOKUP(F3851,Products!A:D,4,FALSE)*I3851</f>
        <v/>
      </c>
      <c r="N3851">
        <f>L3851-M3851</f>
        <v/>
      </c>
    </row>
    <row r="3852">
      <c r="A3852" t="inlineStr">
        <is>
          <t>T1003850</t>
        </is>
      </c>
      <c r="B3852" t="inlineStr">
        <is>
          <t>2024-02-24</t>
        </is>
      </c>
      <c r="C3852" t="inlineStr">
        <is>
          <t>S028</t>
        </is>
      </c>
      <c r="D3852" t="inlineStr">
        <is>
          <t>Store_028</t>
        </is>
      </c>
      <c r="E3852" t="inlineStr">
        <is>
          <t>North</t>
        </is>
      </c>
      <c r="F3852" t="inlineStr">
        <is>
          <t>P0173</t>
        </is>
      </c>
      <c r="G3852" t="inlineStr">
        <is>
          <t>Prod_0173</t>
        </is>
      </c>
      <c r="H3852" t="inlineStr">
        <is>
          <t>Toys</t>
        </is>
      </c>
      <c r="I3852" t="n">
        <v>2</v>
      </c>
      <c r="J3852" t="n">
        <v>925.5599999999999</v>
      </c>
      <c r="K3852" t="n">
        <v>0</v>
      </c>
      <c r="L3852">
        <f>I3852*J3852*(1-K3852)</f>
        <v/>
      </c>
      <c r="M3852">
        <f>VLOOKUP(F3852,Products!A:D,4,FALSE)*I3852</f>
        <v/>
      </c>
      <c r="N3852">
        <f>L3852-M3852</f>
        <v/>
      </c>
    </row>
    <row r="3853">
      <c r="A3853" t="inlineStr">
        <is>
          <t>T1003851</t>
        </is>
      </c>
      <c r="B3853" t="inlineStr">
        <is>
          <t>2023-10-01</t>
        </is>
      </c>
      <c r="C3853" t="inlineStr">
        <is>
          <t>S045</t>
        </is>
      </c>
      <c r="D3853" t="inlineStr">
        <is>
          <t>Store_045</t>
        </is>
      </c>
      <c r="E3853" t="inlineStr">
        <is>
          <t>East</t>
        </is>
      </c>
      <c r="F3853" t="inlineStr">
        <is>
          <t>P0128</t>
        </is>
      </c>
      <c r="G3853" t="inlineStr">
        <is>
          <t>Prod_0128</t>
        </is>
      </c>
      <c r="H3853" t="inlineStr">
        <is>
          <t>Toys</t>
        </is>
      </c>
      <c r="I3853" t="n">
        <v>5</v>
      </c>
      <c r="J3853" t="n">
        <v>192.38</v>
      </c>
      <c r="K3853" t="n">
        <v>0</v>
      </c>
      <c r="L3853">
        <f>I3853*J3853*(1-K3853)</f>
        <v/>
      </c>
      <c r="M3853">
        <f>VLOOKUP(F3853,Products!A:D,4,FALSE)*I3853</f>
        <v/>
      </c>
      <c r="N3853">
        <f>L3853-M3853</f>
        <v/>
      </c>
    </row>
    <row r="3854">
      <c r="A3854" t="inlineStr">
        <is>
          <t>T1003852</t>
        </is>
      </c>
      <c r="B3854" t="inlineStr">
        <is>
          <t>2024-08-08</t>
        </is>
      </c>
      <c r="C3854" t="inlineStr">
        <is>
          <t>S016</t>
        </is>
      </c>
      <c r="D3854" t="inlineStr">
        <is>
          <t>Store_016</t>
        </is>
      </c>
      <c r="E3854" t="inlineStr">
        <is>
          <t>West</t>
        </is>
      </c>
      <c r="F3854" t="inlineStr">
        <is>
          <t>P0003</t>
        </is>
      </c>
      <c r="G3854" t="inlineStr">
        <is>
          <t>Prod_0003</t>
        </is>
      </c>
      <c r="H3854" t="inlineStr">
        <is>
          <t>Household</t>
        </is>
      </c>
      <c r="I3854" t="n">
        <v>7</v>
      </c>
      <c r="J3854" t="n">
        <v>89.95999999999999</v>
      </c>
      <c r="K3854" t="n">
        <v>0</v>
      </c>
      <c r="L3854">
        <f>I3854*J3854*(1-K3854)</f>
        <v/>
      </c>
      <c r="M3854">
        <f>VLOOKUP(F3854,Products!A:D,4,FALSE)*I3854</f>
        <v/>
      </c>
      <c r="N3854">
        <f>L3854-M3854</f>
        <v/>
      </c>
    </row>
    <row r="3855">
      <c r="A3855" t="inlineStr">
        <is>
          <t>T1003853</t>
        </is>
      </c>
      <c r="B3855" t="inlineStr">
        <is>
          <t>2023-11-27</t>
        </is>
      </c>
      <c r="C3855" t="inlineStr">
        <is>
          <t>S028</t>
        </is>
      </c>
      <c r="D3855" t="inlineStr">
        <is>
          <t>Store_028</t>
        </is>
      </c>
      <c r="E3855" t="inlineStr">
        <is>
          <t>North</t>
        </is>
      </c>
      <c r="F3855" t="inlineStr">
        <is>
          <t>P0098</t>
        </is>
      </c>
      <c r="G3855" t="inlineStr">
        <is>
          <t>Prod_0098</t>
        </is>
      </c>
      <c r="H3855" t="inlineStr">
        <is>
          <t>Clothing</t>
        </is>
      </c>
      <c r="I3855" t="n">
        <v>7</v>
      </c>
      <c r="J3855" t="n">
        <v>506.66</v>
      </c>
      <c r="K3855" t="n">
        <v>0</v>
      </c>
      <c r="L3855">
        <f>I3855*J3855*(1-K3855)</f>
        <v/>
      </c>
      <c r="M3855">
        <f>VLOOKUP(F3855,Products!A:D,4,FALSE)*I3855</f>
        <v/>
      </c>
      <c r="N3855">
        <f>L3855-M3855</f>
        <v/>
      </c>
    </row>
    <row r="3856">
      <c r="A3856" t="inlineStr">
        <is>
          <t>T1003854</t>
        </is>
      </c>
      <c r="B3856" t="inlineStr">
        <is>
          <t>2023-05-15</t>
        </is>
      </c>
      <c r="C3856" t="inlineStr">
        <is>
          <t>S037</t>
        </is>
      </c>
      <c r="D3856" t="inlineStr">
        <is>
          <t>Store_037</t>
        </is>
      </c>
      <c r="E3856" t="inlineStr">
        <is>
          <t>East</t>
        </is>
      </c>
      <c r="F3856" t="inlineStr">
        <is>
          <t>P0110</t>
        </is>
      </c>
      <c r="G3856" t="inlineStr">
        <is>
          <t>Prod_0110</t>
        </is>
      </c>
      <c r="H3856" t="inlineStr">
        <is>
          <t>Stationery</t>
        </is>
      </c>
      <c r="I3856" t="n">
        <v>8</v>
      </c>
      <c r="J3856" t="n">
        <v>68.12</v>
      </c>
      <c r="K3856" t="n">
        <v>0.05</v>
      </c>
      <c r="L3856">
        <f>I3856*J3856*(1-K3856)</f>
        <v/>
      </c>
      <c r="M3856">
        <f>VLOOKUP(F3856,Products!A:D,4,FALSE)*I3856</f>
        <v/>
      </c>
      <c r="N3856">
        <f>L3856-M3856</f>
        <v/>
      </c>
    </row>
    <row r="3857">
      <c r="A3857" t="inlineStr">
        <is>
          <t>T1003855</t>
        </is>
      </c>
      <c r="B3857" t="inlineStr">
        <is>
          <t>2025-08-29</t>
        </is>
      </c>
      <c r="C3857" t="inlineStr">
        <is>
          <t>S014</t>
        </is>
      </c>
      <c r="D3857" t="inlineStr">
        <is>
          <t>Store_014</t>
        </is>
      </c>
      <c r="E3857" t="inlineStr">
        <is>
          <t>West</t>
        </is>
      </c>
      <c r="F3857" t="inlineStr">
        <is>
          <t>P0007</t>
        </is>
      </c>
      <c r="G3857" t="inlineStr">
        <is>
          <t>Prod_0007</t>
        </is>
      </c>
      <c r="H3857" t="inlineStr">
        <is>
          <t>Food</t>
        </is>
      </c>
      <c r="I3857" t="n">
        <v>4</v>
      </c>
      <c r="J3857" t="n">
        <v>113.47</v>
      </c>
      <c r="K3857" t="n">
        <v>0.05</v>
      </c>
      <c r="L3857">
        <f>I3857*J3857*(1-K3857)</f>
        <v/>
      </c>
      <c r="M3857">
        <f>VLOOKUP(F3857,Products!A:D,4,FALSE)*I3857</f>
        <v/>
      </c>
      <c r="N3857">
        <f>L3857-M3857</f>
        <v/>
      </c>
    </row>
    <row r="3858">
      <c r="A3858" t="inlineStr">
        <is>
          <t>T1003856</t>
        </is>
      </c>
      <c r="B3858" t="inlineStr">
        <is>
          <t>2023-02-20</t>
        </is>
      </c>
      <c r="C3858" t="inlineStr">
        <is>
          <t>S036</t>
        </is>
      </c>
      <c r="D3858" t="inlineStr">
        <is>
          <t>Store_036</t>
        </is>
      </c>
      <c r="E3858" t="inlineStr">
        <is>
          <t>Central</t>
        </is>
      </c>
      <c r="F3858" t="inlineStr">
        <is>
          <t>P0155</t>
        </is>
      </c>
      <c r="G3858" t="inlineStr">
        <is>
          <t>Prod_0155</t>
        </is>
      </c>
      <c r="H3858" t="inlineStr">
        <is>
          <t>Electronics</t>
        </is>
      </c>
      <c r="I3858" t="n">
        <v>2</v>
      </c>
      <c r="J3858" t="n">
        <v>351.01</v>
      </c>
      <c r="K3858" t="n">
        <v>0</v>
      </c>
      <c r="L3858">
        <f>I3858*J3858*(1-K3858)</f>
        <v/>
      </c>
      <c r="M3858">
        <f>VLOOKUP(F3858,Products!A:D,4,FALSE)*I3858</f>
        <v/>
      </c>
      <c r="N3858">
        <f>L3858-M3858</f>
        <v/>
      </c>
    </row>
    <row r="3859">
      <c r="A3859" t="inlineStr">
        <is>
          <t>T1003857</t>
        </is>
      </c>
      <c r="B3859" t="inlineStr">
        <is>
          <t>2023-10-05</t>
        </is>
      </c>
      <c r="C3859" t="inlineStr">
        <is>
          <t>S041</t>
        </is>
      </c>
      <c r="D3859" t="inlineStr">
        <is>
          <t>Store_041</t>
        </is>
      </c>
      <c r="E3859" t="inlineStr">
        <is>
          <t>East</t>
        </is>
      </c>
      <c r="F3859" t="inlineStr">
        <is>
          <t>P0188</t>
        </is>
      </c>
      <c r="G3859" t="inlineStr">
        <is>
          <t>Prod_0188</t>
        </is>
      </c>
      <c r="H3859" t="inlineStr">
        <is>
          <t>Food</t>
        </is>
      </c>
      <c r="I3859" t="n">
        <v>3</v>
      </c>
      <c r="J3859" t="n">
        <v>694.95</v>
      </c>
      <c r="K3859" t="n">
        <v>0.05</v>
      </c>
      <c r="L3859">
        <f>I3859*J3859*(1-K3859)</f>
        <v/>
      </c>
      <c r="M3859">
        <f>VLOOKUP(F3859,Products!A:D,4,FALSE)*I3859</f>
        <v/>
      </c>
      <c r="N3859">
        <f>L3859-M3859</f>
        <v/>
      </c>
    </row>
    <row r="3860">
      <c r="A3860" t="inlineStr">
        <is>
          <t>T1003858</t>
        </is>
      </c>
      <c r="B3860" t="inlineStr">
        <is>
          <t>2024-04-11</t>
        </is>
      </c>
      <c r="C3860" t="inlineStr">
        <is>
          <t>S017</t>
        </is>
      </c>
      <c r="D3860" t="inlineStr">
        <is>
          <t>Store_017</t>
        </is>
      </c>
      <c r="E3860" t="inlineStr">
        <is>
          <t>South</t>
        </is>
      </c>
      <c r="F3860" t="inlineStr">
        <is>
          <t>P0100</t>
        </is>
      </c>
      <c r="G3860" t="inlineStr">
        <is>
          <t>Prod_0100</t>
        </is>
      </c>
      <c r="H3860" t="inlineStr">
        <is>
          <t>Household</t>
        </is>
      </c>
      <c r="I3860" t="n">
        <v>4</v>
      </c>
      <c r="J3860" t="n">
        <v>510.29</v>
      </c>
      <c r="K3860" t="n">
        <v>0.05</v>
      </c>
      <c r="L3860">
        <f>I3860*J3860*(1-K3860)</f>
        <v/>
      </c>
      <c r="M3860">
        <f>VLOOKUP(F3860,Products!A:D,4,FALSE)*I3860</f>
        <v/>
      </c>
      <c r="N3860">
        <f>L3860-M3860</f>
        <v/>
      </c>
    </row>
    <row r="3861">
      <c r="A3861" t="inlineStr">
        <is>
          <t>T1003859</t>
        </is>
      </c>
      <c r="B3861" t="inlineStr">
        <is>
          <t>2023-10-23</t>
        </is>
      </c>
      <c r="C3861" t="inlineStr">
        <is>
          <t>S047</t>
        </is>
      </c>
      <c r="D3861" t="inlineStr">
        <is>
          <t>Store_047</t>
        </is>
      </c>
      <c r="E3861" t="inlineStr">
        <is>
          <t>North</t>
        </is>
      </c>
      <c r="F3861" t="inlineStr">
        <is>
          <t>P0194</t>
        </is>
      </c>
      <c r="G3861" t="inlineStr">
        <is>
          <t>Prod_0194</t>
        </is>
      </c>
      <c r="H3861" t="inlineStr">
        <is>
          <t>Food</t>
        </is>
      </c>
      <c r="I3861" t="n">
        <v>3</v>
      </c>
      <c r="J3861" t="n">
        <v>774.66</v>
      </c>
      <c r="K3861" t="n">
        <v>0.05</v>
      </c>
      <c r="L3861">
        <f>I3861*J3861*(1-K3861)</f>
        <v/>
      </c>
      <c r="M3861">
        <f>VLOOKUP(F3861,Products!A:D,4,FALSE)*I3861</f>
        <v/>
      </c>
      <c r="N3861">
        <f>L3861-M3861</f>
        <v/>
      </c>
    </row>
    <row r="3862">
      <c r="A3862" t="inlineStr">
        <is>
          <t>T1003860</t>
        </is>
      </c>
      <c r="B3862" t="inlineStr">
        <is>
          <t>2024-10-06</t>
        </is>
      </c>
      <c r="C3862" t="inlineStr">
        <is>
          <t>S014</t>
        </is>
      </c>
      <c r="D3862" t="inlineStr">
        <is>
          <t>Store_014</t>
        </is>
      </c>
      <c r="E3862" t="inlineStr">
        <is>
          <t>West</t>
        </is>
      </c>
      <c r="F3862" t="inlineStr">
        <is>
          <t>P0008</t>
        </is>
      </c>
      <c r="G3862" t="inlineStr">
        <is>
          <t>Prod_0008</t>
        </is>
      </c>
      <c r="H3862" t="inlineStr">
        <is>
          <t>Electronics</t>
        </is>
      </c>
      <c r="I3862" t="n">
        <v>1</v>
      </c>
      <c r="J3862" t="n">
        <v>320.37</v>
      </c>
      <c r="K3862" t="n">
        <v>0</v>
      </c>
      <c r="L3862">
        <f>I3862*J3862*(1-K3862)</f>
        <v/>
      </c>
      <c r="M3862">
        <f>VLOOKUP(F3862,Products!A:D,4,FALSE)*I3862</f>
        <v/>
      </c>
      <c r="N3862">
        <f>L3862-M3862</f>
        <v/>
      </c>
    </row>
    <row r="3863">
      <c r="A3863" t="inlineStr">
        <is>
          <t>T1003861</t>
        </is>
      </c>
      <c r="B3863" t="inlineStr">
        <is>
          <t>2023-12-16</t>
        </is>
      </c>
      <c r="C3863" t="inlineStr">
        <is>
          <t>S038</t>
        </is>
      </c>
      <c r="D3863" t="inlineStr">
        <is>
          <t>Store_038</t>
        </is>
      </c>
      <c r="E3863" t="inlineStr">
        <is>
          <t>East</t>
        </is>
      </c>
      <c r="F3863" t="inlineStr">
        <is>
          <t>P0192</t>
        </is>
      </c>
      <c r="G3863" t="inlineStr">
        <is>
          <t>Prod_0192</t>
        </is>
      </c>
      <c r="H3863" t="inlineStr">
        <is>
          <t>Beverages</t>
        </is>
      </c>
      <c r="I3863" t="n">
        <v>6</v>
      </c>
      <c r="J3863" t="n">
        <v>415.53</v>
      </c>
      <c r="K3863" t="n">
        <v>0</v>
      </c>
      <c r="L3863">
        <f>I3863*J3863*(1-K3863)</f>
        <v/>
      </c>
      <c r="M3863">
        <f>VLOOKUP(F3863,Products!A:D,4,FALSE)*I3863</f>
        <v/>
      </c>
      <c r="N3863">
        <f>L3863-M3863</f>
        <v/>
      </c>
    </row>
    <row r="3864">
      <c r="A3864" t="inlineStr">
        <is>
          <t>T1003862</t>
        </is>
      </c>
      <c r="B3864" t="inlineStr">
        <is>
          <t>2023-04-04</t>
        </is>
      </c>
      <c r="C3864" t="inlineStr">
        <is>
          <t>S002</t>
        </is>
      </c>
      <c r="D3864" t="inlineStr">
        <is>
          <t>Store_002</t>
        </is>
      </c>
      <c r="E3864" t="inlineStr">
        <is>
          <t>South</t>
        </is>
      </c>
      <c r="F3864" t="inlineStr">
        <is>
          <t>P0042</t>
        </is>
      </c>
      <c r="G3864" t="inlineStr">
        <is>
          <t>Prod_0042</t>
        </is>
      </c>
      <c r="H3864" t="inlineStr">
        <is>
          <t>Electronics</t>
        </is>
      </c>
      <c r="I3864" t="n">
        <v>6</v>
      </c>
      <c r="J3864" t="n">
        <v>935.1799999999999</v>
      </c>
      <c r="K3864" t="n">
        <v>0.2</v>
      </c>
      <c r="L3864">
        <f>I3864*J3864*(1-K3864)</f>
        <v/>
      </c>
      <c r="M3864">
        <f>VLOOKUP(F3864,Products!A:D,4,FALSE)*I3864</f>
        <v/>
      </c>
      <c r="N3864">
        <f>L3864-M3864</f>
        <v/>
      </c>
    </row>
    <row r="3865">
      <c r="A3865" t="inlineStr">
        <is>
          <t>T1003863</t>
        </is>
      </c>
      <c r="B3865" t="inlineStr">
        <is>
          <t>2024-03-28</t>
        </is>
      </c>
      <c r="C3865" t="inlineStr">
        <is>
          <t>S012</t>
        </is>
      </c>
      <c r="D3865" t="inlineStr">
        <is>
          <t>Store_012</t>
        </is>
      </c>
      <c r="E3865" t="inlineStr">
        <is>
          <t>South</t>
        </is>
      </c>
      <c r="F3865" t="inlineStr">
        <is>
          <t>P0098</t>
        </is>
      </c>
      <c r="G3865" t="inlineStr">
        <is>
          <t>Prod_0098</t>
        </is>
      </c>
      <c r="H3865" t="inlineStr">
        <is>
          <t>Clothing</t>
        </is>
      </c>
      <c r="I3865" t="n">
        <v>8</v>
      </c>
      <c r="J3865" t="n">
        <v>492.01</v>
      </c>
      <c r="K3865" t="n">
        <v>0</v>
      </c>
      <c r="L3865">
        <f>I3865*J3865*(1-K3865)</f>
        <v/>
      </c>
      <c r="M3865">
        <f>VLOOKUP(F3865,Products!A:D,4,FALSE)*I3865</f>
        <v/>
      </c>
      <c r="N3865">
        <f>L3865-M3865</f>
        <v/>
      </c>
    </row>
    <row r="3866">
      <c r="A3866" t="inlineStr">
        <is>
          <t>T1003864</t>
        </is>
      </c>
      <c r="B3866" t="inlineStr">
        <is>
          <t>2024-05-31</t>
        </is>
      </c>
      <c r="C3866" t="inlineStr">
        <is>
          <t>S024</t>
        </is>
      </c>
      <c r="D3866" t="inlineStr">
        <is>
          <t>Store_024</t>
        </is>
      </c>
      <c r="E3866" t="inlineStr">
        <is>
          <t>South</t>
        </is>
      </c>
      <c r="F3866" t="inlineStr">
        <is>
          <t>P0088</t>
        </is>
      </c>
      <c r="G3866" t="inlineStr">
        <is>
          <t>Prod_0088</t>
        </is>
      </c>
      <c r="H3866" t="inlineStr">
        <is>
          <t>Toys</t>
        </is>
      </c>
      <c r="I3866" t="n">
        <v>7</v>
      </c>
      <c r="J3866" t="n">
        <v>644.53</v>
      </c>
      <c r="K3866" t="n">
        <v>0</v>
      </c>
      <c r="L3866">
        <f>I3866*J3866*(1-K3866)</f>
        <v/>
      </c>
      <c r="M3866">
        <f>VLOOKUP(F3866,Products!A:D,4,FALSE)*I3866</f>
        <v/>
      </c>
      <c r="N3866">
        <f>L3866-M3866</f>
        <v/>
      </c>
    </row>
    <row r="3867">
      <c r="A3867" t="inlineStr">
        <is>
          <t>T1003865</t>
        </is>
      </c>
      <c r="B3867" t="inlineStr">
        <is>
          <t>2025-02-04</t>
        </is>
      </c>
      <c r="C3867" t="inlineStr">
        <is>
          <t>S012</t>
        </is>
      </c>
      <c r="D3867" t="inlineStr">
        <is>
          <t>Store_012</t>
        </is>
      </c>
      <c r="E3867" t="inlineStr">
        <is>
          <t>South</t>
        </is>
      </c>
      <c r="F3867" t="inlineStr">
        <is>
          <t>P0198</t>
        </is>
      </c>
      <c r="G3867" t="inlineStr">
        <is>
          <t>Prod_0198</t>
        </is>
      </c>
      <c r="H3867" t="inlineStr">
        <is>
          <t>Beverages</t>
        </is>
      </c>
      <c r="I3867" t="n">
        <v>7</v>
      </c>
      <c r="J3867" t="n">
        <v>884.3</v>
      </c>
      <c r="K3867" t="n">
        <v>0.05</v>
      </c>
      <c r="L3867">
        <f>I3867*J3867*(1-K3867)</f>
        <v/>
      </c>
      <c r="M3867">
        <f>VLOOKUP(F3867,Products!A:D,4,FALSE)*I3867</f>
        <v/>
      </c>
      <c r="N3867">
        <f>L3867-M3867</f>
        <v/>
      </c>
    </row>
    <row r="3868">
      <c r="A3868" t="inlineStr">
        <is>
          <t>T1003866</t>
        </is>
      </c>
      <c r="B3868" t="inlineStr">
        <is>
          <t>2023-12-14</t>
        </is>
      </c>
      <c r="C3868" t="inlineStr">
        <is>
          <t>S011</t>
        </is>
      </c>
      <c r="D3868" t="inlineStr">
        <is>
          <t>Store_011</t>
        </is>
      </c>
      <c r="E3868" t="inlineStr">
        <is>
          <t>South</t>
        </is>
      </c>
      <c r="F3868" t="inlineStr">
        <is>
          <t>P0118</t>
        </is>
      </c>
      <c r="G3868" t="inlineStr">
        <is>
          <t>Prod_0118</t>
        </is>
      </c>
      <c r="H3868" t="inlineStr">
        <is>
          <t>Toys</t>
        </is>
      </c>
      <c r="I3868" t="n">
        <v>6</v>
      </c>
      <c r="J3868" t="n">
        <v>650.76</v>
      </c>
      <c r="K3868" t="n">
        <v>0.2</v>
      </c>
      <c r="L3868">
        <f>I3868*J3868*(1-K3868)</f>
        <v/>
      </c>
      <c r="M3868">
        <f>VLOOKUP(F3868,Products!A:D,4,FALSE)*I3868</f>
        <v/>
      </c>
      <c r="N3868">
        <f>L3868-M3868</f>
        <v/>
      </c>
    </row>
    <row r="3869">
      <c r="A3869" t="inlineStr">
        <is>
          <t>T1003867</t>
        </is>
      </c>
      <c r="B3869" t="inlineStr">
        <is>
          <t>2024-12-24</t>
        </is>
      </c>
      <c r="C3869" t="inlineStr">
        <is>
          <t>S018</t>
        </is>
      </c>
      <c r="D3869" t="inlineStr">
        <is>
          <t>Store_018</t>
        </is>
      </c>
      <c r="E3869" t="inlineStr">
        <is>
          <t>South</t>
        </is>
      </c>
      <c r="F3869" t="inlineStr">
        <is>
          <t>P0073</t>
        </is>
      </c>
      <c r="G3869" t="inlineStr">
        <is>
          <t>Prod_0073</t>
        </is>
      </c>
      <c r="H3869" t="inlineStr">
        <is>
          <t>Food</t>
        </is>
      </c>
      <c r="I3869" t="n">
        <v>9</v>
      </c>
      <c r="J3869" t="n">
        <v>696.36</v>
      </c>
      <c r="K3869" t="n">
        <v>0.05</v>
      </c>
      <c r="L3869">
        <f>I3869*J3869*(1-K3869)</f>
        <v/>
      </c>
      <c r="M3869">
        <f>VLOOKUP(F3869,Products!A:D,4,FALSE)*I3869</f>
        <v/>
      </c>
      <c r="N3869">
        <f>L3869-M3869</f>
        <v/>
      </c>
    </row>
    <row r="3870">
      <c r="A3870" t="inlineStr">
        <is>
          <t>T1003868</t>
        </is>
      </c>
      <c r="B3870" t="inlineStr">
        <is>
          <t>2023-09-20</t>
        </is>
      </c>
      <c r="C3870" t="inlineStr">
        <is>
          <t>S013</t>
        </is>
      </c>
      <c r="D3870" t="inlineStr">
        <is>
          <t>Store_013</t>
        </is>
      </c>
      <c r="E3870" t="inlineStr">
        <is>
          <t>North</t>
        </is>
      </c>
      <c r="F3870" t="inlineStr">
        <is>
          <t>P0037</t>
        </is>
      </c>
      <c r="G3870" t="inlineStr">
        <is>
          <t>Prod_0037</t>
        </is>
      </c>
      <c r="H3870" t="inlineStr">
        <is>
          <t>Stationery</t>
        </is>
      </c>
      <c r="I3870" t="n">
        <v>4</v>
      </c>
      <c r="J3870" t="n">
        <v>504.15</v>
      </c>
      <c r="K3870" t="n">
        <v>0</v>
      </c>
      <c r="L3870">
        <f>I3870*J3870*(1-K3870)</f>
        <v/>
      </c>
      <c r="M3870">
        <f>VLOOKUP(F3870,Products!A:D,4,FALSE)*I3870</f>
        <v/>
      </c>
      <c r="N3870">
        <f>L3870-M3870</f>
        <v/>
      </c>
    </row>
    <row r="3871">
      <c r="A3871" t="inlineStr">
        <is>
          <t>T1003869</t>
        </is>
      </c>
      <c r="B3871" t="inlineStr">
        <is>
          <t>2024-04-24</t>
        </is>
      </c>
      <c r="C3871" t="inlineStr">
        <is>
          <t>S030</t>
        </is>
      </c>
      <c r="D3871" t="inlineStr">
        <is>
          <t>Store_030</t>
        </is>
      </c>
      <c r="E3871" t="inlineStr">
        <is>
          <t>North</t>
        </is>
      </c>
      <c r="F3871" t="inlineStr">
        <is>
          <t>P0009</t>
        </is>
      </c>
      <c r="G3871" t="inlineStr">
        <is>
          <t>Prod_0009</t>
        </is>
      </c>
      <c r="H3871" t="inlineStr">
        <is>
          <t>Toys</t>
        </is>
      </c>
      <c r="I3871" t="n">
        <v>3</v>
      </c>
      <c r="J3871" t="n">
        <v>544.9</v>
      </c>
      <c r="K3871" t="n">
        <v>0</v>
      </c>
      <c r="L3871">
        <f>I3871*J3871*(1-K3871)</f>
        <v/>
      </c>
      <c r="M3871">
        <f>VLOOKUP(F3871,Products!A:D,4,FALSE)*I3871</f>
        <v/>
      </c>
      <c r="N3871">
        <f>L3871-M3871</f>
        <v/>
      </c>
    </row>
    <row r="3872">
      <c r="A3872" t="inlineStr">
        <is>
          <t>T1003870</t>
        </is>
      </c>
      <c r="B3872" t="inlineStr">
        <is>
          <t>2025-03-21</t>
        </is>
      </c>
      <c r="C3872" t="inlineStr">
        <is>
          <t>S038</t>
        </is>
      </c>
      <c r="D3872" t="inlineStr">
        <is>
          <t>Store_038</t>
        </is>
      </c>
      <c r="E3872" t="inlineStr">
        <is>
          <t>East</t>
        </is>
      </c>
      <c r="F3872" t="inlineStr">
        <is>
          <t>P0138</t>
        </is>
      </c>
      <c r="G3872" t="inlineStr">
        <is>
          <t>Prod_0138</t>
        </is>
      </c>
      <c r="H3872" t="inlineStr">
        <is>
          <t>Household</t>
        </is>
      </c>
      <c r="I3872" t="n">
        <v>3</v>
      </c>
      <c r="J3872" t="n">
        <v>360</v>
      </c>
      <c r="K3872" t="n">
        <v>0</v>
      </c>
      <c r="L3872">
        <f>I3872*J3872*(1-K3872)</f>
        <v/>
      </c>
      <c r="M3872">
        <f>VLOOKUP(F3872,Products!A:D,4,FALSE)*I3872</f>
        <v/>
      </c>
      <c r="N3872">
        <f>L3872-M3872</f>
        <v/>
      </c>
    </row>
    <row r="3873">
      <c r="A3873" t="inlineStr">
        <is>
          <t>T1003871</t>
        </is>
      </c>
      <c r="B3873" t="inlineStr">
        <is>
          <t>2024-07-31</t>
        </is>
      </c>
      <c r="C3873" t="inlineStr">
        <is>
          <t>S049</t>
        </is>
      </c>
      <c r="D3873" t="inlineStr">
        <is>
          <t>Store_049</t>
        </is>
      </c>
      <c r="E3873" t="inlineStr">
        <is>
          <t>North</t>
        </is>
      </c>
      <c r="F3873" t="inlineStr">
        <is>
          <t>P0189</t>
        </is>
      </c>
      <c r="G3873" t="inlineStr">
        <is>
          <t>Prod_0189</t>
        </is>
      </c>
      <c r="H3873" t="inlineStr">
        <is>
          <t>Food</t>
        </is>
      </c>
      <c r="I3873" t="n">
        <v>5</v>
      </c>
      <c r="J3873" t="n">
        <v>781.4</v>
      </c>
      <c r="K3873" t="n">
        <v>0</v>
      </c>
      <c r="L3873">
        <f>I3873*J3873*(1-K3873)</f>
        <v/>
      </c>
      <c r="M3873">
        <f>VLOOKUP(F3873,Products!A:D,4,FALSE)*I3873</f>
        <v/>
      </c>
      <c r="N3873">
        <f>L3873-M3873</f>
        <v/>
      </c>
    </row>
    <row r="3874">
      <c r="A3874" t="inlineStr">
        <is>
          <t>T1003872</t>
        </is>
      </c>
      <c r="B3874" t="inlineStr">
        <is>
          <t>2023-09-13</t>
        </is>
      </c>
      <c r="C3874" t="inlineStr">
        <is>
          <t>S044</t>
        </is>
      </c>
      <c r="D3874" t="inlineStr">
        <is>
          <t>Store_044</t>
        </is>
      </c>
      <c r="E3874" t="inlineStr">
        <is>
          <t>North</t>
        </is>
      </c>
      <c r="F3874" t="inlineStr">
        <is>
          <t>P0193</t>
        </is>
      </c>
      <c r="G3874" t="inlineStr">
        <is>
          <t>Prod_0193</t>
        </is>
      </c>
      <c r="H3874" t="inlineStr">
        <is>
          <t>Food</t>
        </is>
      </c>
      <c r="I3874" t="n">
        <v>5</v>
      </c>
      <c r="J3874" t="n">
        <v>625.63</v>
      </c>
      <c r="K3874" t="n">
        <v>0.05</v>
      </c>
      <c r="L3874">
        <f>I3874*J3874*(1-K3874)</f>
        <v/>
      </c>
      <c r="M3874">
        <f>VLOOKUP(F3874,Products!A:D,4,FALSE)*I3874</f>
        <v/>
      </c>
      <c r="N3874">
        <f>L3874-M3874</f>
        <v/>
      </c>
    </row>
    <row r="3875">
      <c r="A3875" t="inlineStr">
        <is>
          <t>T1003873</t>
        </is>
      </c>
      <c r="B3875" t="inlineStr">
        <is>
          <t>2024-04-17</t>
        </is>
      </c>
      <c r="C3875" t="inlineStr">
        <is>
          <t>S043</t>
        </is>
      </c>
      <c r="D3875" t="inlineStr">
        <is>
          <t>Store_043</t>
        </is>
      </c>
      <c r="E3875" t="inlineStr">
        <is>
          <t>East</t>
        </is>
      </c>
      <c r="F3875" t="inlineStr">
        <is>
          <t>P0058</t>
        </is>
      </c>
      <c r="G3875" t="inlineStr">
        <is>
          <t>Prod_0058</t>
        </is>
      </c>
      <c r="H3875" t="inlineStr">
        <is>
          <t>Stationery</t>
        </is>
      </c>
      <c r="I3875" t="n">
        <v>4</v>
      </c>
      <c r="J3875" t="n">
        <v>405.42</v>
      </c>
      <c r="K3875" t="n">
        <v>0</v>
      </c>
      <c r="L3875">
        <f>I3875*J3875*(1-K3875)</f>
        <v/>
      </c>
      <c r="M3875">
        <f>VLOOKUP(F3875,Products!A:D,4,FALSE)*I3875</f>
        <v/>
      </c>
      <c r="N3875">
        <f>L3875-M3875</f>
        <v/>
      </c>
    </row>
    <row r="3876">
      <c r="A3876" t="inlineStr">
        <is>
          <t>T1003874</t>
        </is>
      </c>
      <c r="B3876" t="inlineStr">
        <is>
          <t>2024-10-24</t>
        </is>
      </c>
      <c r="C3876" t="inlineStr">
        <is>
          <t>S026</t>
        </is>
      </c>
      <c r="D3876" t="inlineStr">
        <is>
          <t>Store_026</t>
        </is>
      </c>
      <c r="E3876" t="inlineStr">
        <is>
          <t>North</t>
        </is>
      </c>
      <c r="F3876" t="inlineStr">
        <is>
          <t>P0110</t>
        </is>
      </c>
      <c r="G3876" t="inlineStr">
        <is>
          <t>Prod_0110</t>
        </is>
      </c>
      <c r="H3876" t="inlineStr">
        <is>
          <t>Stationery</t>
        </is>
      </c>
      <c r="I3876" t="n">
        <v>3</v>
      </c>
      <c r="J3876" t="n">
        <v>80.34999999999999</v>
      </c>
      <c r="K3876" t="n">
        <v>0</v>
      </c>
      <c r="L3876">
        <f>I3876*J3876*(1-K3876)</f>
        <v/>
      </c>
      <c r="M3876">
        <f>VLOOKUP(F3876,Products!A:D,4,FALSE)*I3876</f>
        <v/>
      </c>
      <c r="N3876">
        <f>L3876-M3876</f>
        <v/>
      </c>
    </row>
    <row r="3877">
      <c r="A3877" t="inlineStr">
        <is>
          <t>T1003875</t>
        </is>
      </c>
      <c r="B3877" t="inlineStr">
        <is>
          <t>2025-07-22</t>
        </is>
      </c>
      <c r="C3877" t="inlineStr">
        <is>
          <t>S034</t>
        </is>
      </c>
      <c r="D3877" t="inlineStr">
        <is>
          <t>Store_034</t>
        </is>
      </c>
      <c r="E3877" t="inlineStr">
        <is>
          <t>Central</t>
        </is>
      </c>
      <c r="F3877" t="inlineStr">
        <is>
          <t>P0181</t>
        </is>
      </c>
      <c r="G3877" t="inlineStr">
        <is>
          <t>Prod_0181</t>
        </is>
      </c>
      <c r="H3877" t="inlineStr">
        <is>
          <t>Electronics</t>
        </is>
      </c>
      <c r="I3877" t="n">
        <v>3</v>
      </c>
      <c r="J3877" t="n">
        <v>965.9400000000001</v>
      </c>
      <c r="K3877" t="n">
        <v>0.2</v>
      </c>
      <c r="L3877">
        <f>I3877*J3877*(1-K3877)</f>
        <v/>
      </c>
      <c r="M3877">
        <f>VLOOKUP(F3877,Products!A:D,4,FALSE)*I3877</f>
        <v/>
      </c>
      <c r="N3877">
        <f>L3877-M3877</f>
        <v/>
      </c>
    </row>
    <row r="3878">
      <c r="A3878" t="inlineStr">
        <is>
          <t>T1003876</t>
        </is>
      </c>
      <c r="B3878" t="inlineStr">
        <is>
          <t>2024-10-11</t>
        </is>
      </c>
      <c r="C3878" t="inlineStr">
        <is>
          <t>S036</t>
        </is>
      </c>
      <c r="D3878" t="inlineStr">
        <is>
          <t>Store_036</t>
        </is>
      </c>
      <c r="E3878" t="inlineStr">
        <is>
          <t>Central</t>
        </is>
      </c>
      <c r="F3878" t="inlineStr">
        <is>
          <t>P0056</t>
        </is>
      </c>
      <c r="G3878" t="inlineStr">
        <is>
          <t>Prod_0056</t>
        </is>
      </c>
      <c r="H3878" t="inlineStr">
        <is>
          <t>Household</t>
        </is>
      </c>
      <c r="I3878" t="n">
        <v>4</v>
      </c>
      <c r="J3878" t="n">
        <v>329.34</v>
      </c>
      <c r="K3878" t="n">
        <v>0</v>
      </c>
      <c r="L3878">
        <f>I3878*J3878*(1-K3878)</f>
        <v/>
      </c>
      <c r="M3878">
        <f>VLOOKUP(F3878,Products!A:D,4,FALSE)*I3878</f>
        <v/>
      </c>
      <c r="N3878">
        <f>L3878-M3878</f>
        <v/>
      </c>
    </row>
    <row r="3879">
      <c r="A3879" t="inlineStr">
        <is>
          <t>T1003877</t>
        </is>
      </c>
      <c r="B3879" t="inlineStr">
        <is>
          <t>2025-07-16</t>
        </is>
      </c>
      <c r="C3879" t="inlineStr">
        <is>
          <t>S002</t>
        </is>
      </c>
      <c r="D3879" t="inlineStr">
        <is>
          <t>Store_002</t>
        </is>
      </c>
      <c r="E3879" t="inlineStr">
        <is>
          <t>South</t>
        </is>
      </c>
      <c r="F3879" t="inlineStr">
        <is>
          <t>P0176</t>
        </is>
      </c>
      <c r="G3879" t="inlineStr">
        <is>
          <t>Prod_0176</t>
        </is>
      </c>
      <c r="H3879" t="inlineStr">
        <is>
          <t>Food</t>
        </is>
      </c>
      <c r="I3879" t="n">
        <v>5</v>
      </c>
      <c r="J3879" t="n">
        <v>551.9400000000001</v>
      </c>
      <c r="K3879" t="n">
        <v>0.05</v>
      </c>
      <c r="L3879">
        <f>I3879*J3879*(1-K3879)</f>
        <v/>
      </c>
      <c r="M3879">
        <f>VLOOKUP(F3879,Products!A:D,4,FALSE)*I3879</f>
        <v/>
      </c>
      <c r="N3879">
        <f>L3879-M3879</f>
        <v/>
      </c>
    </row>
    <row r="3880">
      <c r="A3880" t="inlineStr">
        <is>
          <t>T1003878</t>
        </is>
      </c>
      <c r="B3880" t="inlineStr">
        <is>
          <t>2024-05-28</t>
        </is>
      </c>
      <c r="C3880" t="inlineStr">
        <is>
          <t>S043</t>
        </is>
      </c>
      <c r="D3880" t="inlineStr">
        <is>
          <t>Store_043</t>
        </is>
      </c>
      <c r="E3880" t="inlineStr">
        <is>
          <t>East</t>
        </is>
      </c>
      <c r="F3880" t="inlineStr">
        <is>
          <t>P0046</t>
        </is>
      </c>
      <c r="G3880" t="inlineStr">
        <is>
          <t>Prod_0046</t>
        </is>
      </c>
      <c r="H3880" t="inlineStr">
        <is>
          <t>Electronics</t>
        </is>
      </c>
      <c r="I3880" t="n">
        <v>8</v>
      </c>
      <c r="J3880" t="n">
        <v>50.69</v>
      </c>
      <c r="K3880" t="n">
        <v>0</v>
      </c>
      <c r="L3880">
        <f>I3880*J3880*(1-K3880)</f>
        <v/>
      </c>
      <c r="M3880">
        <f>VLOOKUP(F3880,Products!A:D,4,FALSE)*I3880</f>
        <v/>
      </c>
      <c r="N3880">
        <f>L3880-M3880</f>
        <v/>
      </c>
    </row>
    <row r="3881">
      <c r="A3881" t="inlineStr">
        <is>
          <t>T1003879</t>
        </is>
      </c>
      <c r="B3881" t="inlineStr">
        <is>
          <t>2025-02-09</t>
        </is>
      </c>
      <c r="C3881" t="inlineStr">
        <is>
          <t>S040</t>
        </is>
      </c>
      <c r="D3881" t="inlineStr">
        <is>
          <t>Store_040</t>
        </is>
      </c>
      <c r="E3881" t="inlineStr">
        <is>
          <t>Central</t>
        </is>
      </c>
      <c r="F3881" t="inlineStr">
        <is>
          <t>P0070</t>
        </is>
      </c>
      <c r="G3881" t="inlineStr">
        <is>
          <t>Prod_0070</t>
        </is>
      </c>
      <c r="H3881" t="inlineStr">
        <is>
          <t>Beverages</t>
        </is>
      </c>
      <c r="I3881" t="n">
        <v>1</v>
      </c>
      <c r="J3881" t="n">
        <v>537.8200000000001</v>
      </c>
      <c r="K3881" t="n">
        <v>0</v>
      </c>
      <c r="L3881">
        <f>I3881*J3881*(1-K3881)</f>
        <v/>
      </c>
      <c r="M3881">
        <f>VLOOKUP(F3881,Products!A:D,4,FALSE)*I3881</f>
        <v/>
      </c>
      <c r="N3881">
        <f>L3881-M3881</f>
        <v/>
      </c>
    </row>
    <row r="3882">
      <c r="A3882" t="inlineStr">
        <is>
          <t>T1003880</t>
        </is>
      </c>
      <c r="B3882" t="inlineStr">
        <is>
          <t>2023-12-27</t>
        </is>
      </c>
      <c r="C3882" t="inlineStr">
        <is>
          <t>S038</t>
        </is>
      </c>
      <c r="D3882" t="inlineStr">
        <is>
          <t>Store_038</t>
        </is>
      </c>
      <c r="E3882" t="inlineStr">
        <is>
          <t>East</t>
        </is>
      </c>
      <c r="F3882" t="inlineStr">
        <is>
          <t>P0105</t>
        </is>
      </c>
      <c r="G3882" t="inlineStr">
        <is>
          <t>Prod_0105</t>
        </is>
      </c>
      <c r="H3882" t="inlineStr">
        <is>
          <t>Electronics</t>
        </is>
      </c>
      <c r="I3882" t="n">
        <v>9</v>
      </c>
      <c r="J3882" t="n">
        <v>492.29</v>
      </c>
      <c r="K3882" t="n">
        <v>0</v>
      </c>
      <c r="L3882">
        <f>I3882*J3882*(1-K3882)</f>
        <v/>
      </c>
      <c r="M3882">
        <f>VLOOKUP(F3882,Products!A:D,4,FALSE)*I3882</f>
        <v/>
      </c>
      <c r="N3882">
        <f>L3882-M3882</f>
        <v/>
      </c>
    </row>
    <row r="3883">
      <c r="A3883" t="inlineStr">
        <is>
          <t>T1003881</t>
        </is>
      </c>
      <c r="B3883" t="inlineStr">
        <is>
          <t>2025-07-12</t>
        </is>
      </c>
      <c r="C3883" t="inlineStr">
        <is>
          <t>S045</t>
        </is>
      </c>
      <c r="D3883" t="inlineStr">
        <is>
          <t>Store_045</t>
        </is>
      </c>
      <c r="E3883" t="inlineStr">
        <is>
          <t>East</t>
        </is>
      </c>
      <c r="F3883" t="inlineStr">
        <is>
          <t>P0043</t>
        </is>
      </c>
      <c r="G3883" t="inlineStr">
        <is>
          <t>Prod_0043</t>
        </is>
      </c>
      <c r="H3883" t="inlineStr">
        <is>
          <t>Food</t>
        </is>
      </c>
      <c r="I3883" t="n">
        <v>6</v>
      </c>
      <c r="J3883" t="n">
        <v>264.93</v>
      </c>
      <c r="K3883" t="n">
        <v>0</v>
      </c>
      <c r="L3883">
        <f>I3883*J3883*(1-K3883)</f>
        <v/>
      </c>
      <c r="M3883">
        <f>VLOOKUP(F3883,Products!A:D,4,FALSE)*I3883</f>
        <v/>
      </c>
      <c r="N3883">
        <f>L3883-M3883</f>
        <v/>
      </c>
    </row>
    <row r="3884">
      <c r="A3884" t="inlineStr">
        <is>
          <t>T1003882</t>
        </is>
      </c>
      <c r="B3884" t="inlineStr">
        <is>
          <t>2025-09-10</t>
        </is>
      </c>
      <c r="C3884" t="inlineStr">
        <is>
          <t>S007</t>
        </is>
      </c>
      <c r="D3884" t="inlineStr">
        <is>
          <t>Store_007</t>
        </is>
      </c>
      <c r="E3884" t="inlineStr">
        <is>
          <t>East</t>
        </is>
      </c>
      <c r="F3884" t="inlineStr">
        <is>
          <t>P0162</t>
        </is>
      </c>
      <c r="G3884" t="inlineStr">
        <is>
          <t>Prod_0162</t>
        </is>
      </c>
      <c r="H3884" t="inlineStr">
        <is>
          <t>Food</t>
        </is>
      </c>
      <c r="I3884" t="n">
        <v>4</v>
      </c>
      <c r="J3884" t="n">
        <v>527.71</v>
      </c>
      <c r="K3884" t="n">
        <v>0</v>
      </c>
      <c r="L3884">
        <f>I3884*J3884*(1-K3884)</f>
        <v/>
      </c>
      <c r="M3884">
        <f>VLOOKUP(F3884,Products!A:D,4,FALSE)*I3884</f>
        <v/>
      </c>
      <c r="N3884">
        <f>L3884-M3884</f>
        <v/>
      </c>
    </row>
    <row r="3885">
      <c r="A3885" t="inlineStr">
        <is>
          <t>T1003883</t>
        </is>
      </c>
      <c r="B3885" t="inlineStr">
        <is>
          <t>2023-08-05</t>
        </is>
      </c>
      <c r="C3885" t="inlineStr">
        <is>
          <t>S043</t>
        </is>
      </c>
      <c r="D3885" t="inlineStr">
        <is>
          <t>Store_043</t>
        </is>
      </c>
      <c r="E3885" t="inlineStr">
        <is>
          <t>East</t>
        </is>
      </c>
      <c r="F3885" t="inlineStr">
        <is>
          <t>P0068</t>
        </is>
      </c>
      <c r="G3885" t="inlineStr">
        <is>
          <t>Prod_0068</t>
        </is>
      </c>
      <c r="H3885" t="inlineStr">
        <is>
          <t>Household</t>
        </is>
      </c>
      <c r="I3885" t="n">
        <v>1</v>
      </c>
      <c r="J3885" t="n">
        <v>217.32</v>
      </c>
      <c r="K3885" t="n">
        <v>0</v>
      </c>
      <c r="L3885">
        <f>I3885*J3885*(1-K3885)</f>
        <v/>
      </c>
      <c r="M3885">
        <f>VLOOKUP(F3885,Products!A:D,4,FALSE)*I3885</f>
        <v/>
      </c>
      <c r="N3885">
        <f>L3885-M3885</f>
        <v/>
      </c>
    </row>
    <row r="3886">
      <c r="A3886" t="inlineStr">
        <is>
          <t>T1003884</t>
        </is>
      </c>
      <c r="B3886" t="inlineStr">
        <is>
          <t>2024-08-26</t>
        </is>
      </c>
      <c r="C3886" t="inlineStr">
        <is>
          <t>S008</t>
        </is>
      </c>
      <c r="D3886" t="inlineStr">
        <is>
          <t>Store_008</t>
        </is>
      </c>
      <c r="E3886" t="inlineStr">
        <is>
          <t>East</t>
        </is>
      </c>
      <c r="F3886" t="inlineStr">
        <is>
          <t>P0193</t>
        </is>
      </c>
      <c r="G3886" t="inlineStr">
        <is>
          <t>Prod_0193</t>
        </is>
      </c>
      <c r="H3886" t="inlineStr">
        <is>
          <t>Food</t>
        </is>
      </c>
      <c r="I3886" t="n">
        <v>5</v>
      </c>
      <c r="J3886" t="n">
        <v>609.0700000000001</v>
      </c>
      <c r="K3886" t="n">
        <v>0</v>
      </c>
      <c r="L3886">
        <f>I3886*J3886*(1-K3886)</f>
        <v/>
      </c>
      <c r="M3886">
        <f>VLOOKUP(F3886,Products!A:D,4,FALSE)*I3886</f>
        <v/>
      </c>
      <c r="N3886">
        <f>L3886-M3886</f>
        <v/>
      </c>
    </row>
    <row r="3887">
      <c r="A3887" t="inlineStr">
        <is>
          <t>T1003885</t>
        </is>
      </c>
      <c r="B3887" t="inlineStr">
        <is>
          <t>2024-04-10</t>
        </is>
      </c>
      <c r="C3887" t="inlineStr">
        <is>
          <t>S011</t>
        </is>
      </c>
      <c r="D3887" t="inlineStr">
        <is>
          <t>Store_011</t>
        </is>
      </c>
      <c r="E3887" t="inlineStr">
        <is>
          <t>South</t>
        </is>
      </c>
      <c r="F3887" t="inlineStr">
        <is>
          <t>P0169</t>
        </is>
      </c>
      <c r="G3887" t="inlineStr">
        <is>
          <t>Prod_0169</t>
        </is>
      </c>
      <c r="H3887" t="inlineStr">
        <is>
          <t>Beverages</t>
        </is>
      </c>
      <c r="I3887" t="n">
        <v>4</v>
      </c>
      <c r="J3887" t="n">
        <v>637.59</v>
      </c>
      <c r="K3887" t="n">
        <v>0</v>
      </c>
      <c r="L3887">
        <f>I3887*J3887*(1-K3887)</f>
        <v/>
      </c>
      <c r="M3887">
        <f>VLOOKUP(F3887,Products!A:D,4,FALSE)*I3887</f>
        <v/>
      </c>
      <c r="N3887">
        <f>L3887-M3887</f>
        <v/>
      </c>
    </row>
    <row r="3888">
      <c r="A3888" t="inlineStr">
        <is>
          <t>T1003886</t>
        </is>
      </c>
      <c r="B3888" t="inlineStr">
        <is>
          <t>2024-08-17</t>
        </is>
      </c>
      <c r="C3888" t="inlineStr">
        <is>
          <t>S050</t>
        </is>
      </c>
      <c r="D3888" t="inlineStr">
        <is>
          <t>Store_050</t>
        </is>
      </c>
      <c r="E3888" t="inlineStr">
        <is>
          <t>South</t>
        </is>
      </c>
      <c r="F3888" t="inlineStr">
        <is>
          <t>P0087</t>
        </is>
      </c>
      <c r="G3888" t="inlineStr">
        <is>
          <t>Prod_0087</t>
        </is>
      </c>
      <c r="H3888" t="inlineStr">
        <is>
          <t>Clothing</t>
        </is>
      </c>
      <c r="I3888" t="n">
        <v>3</v>
      </c>
      <c r="J3888" t="n">
        <v>442.88</v>
      </c>
      <c r="K3888" t="n">
        <v>0.05</v>
      </c>
      <c r="L3888">
        <f>I3888*J3888*(1-K3888)</f>
        <v/>
      </c>
      <c r="M3888">
        <f>VLOOKUP(F3888,Products!A:D,4,FALSE)*I3888</f>
        <v/>
      </c>
      <c r="N3888">
        <f>L3888-M3888</f>
        <v/>
      </c>
    </row>
    <row r="3889">
      <c r="A3889" t="inlineStr">
        <is>
          <t>T1003887</t>
        </is>
      </c>
      <c r="B3889" t="inlineStr">
        <is>
          <t>2024-09-24</t>
        </is>
      </c>
      <c r="C3889" t="inlineStr">
        <is>
          <t>S028</t>
        </is>
      </c>
      <c r="D3889" t="inlineStr">
        <is>
          <t>Store_028</t>
        </is>
      </c>
      <c r="E3889" t="inlineStr">
        <is>
          <t>North</t>
        </is>
      </c>
      <c r="F3889" t="inlineStr">
        <is>
          <t>P0004</t>
        </is>
      </c>
      <c r="G3889" t="inlineStr">
        <is>
          <t>Prod_0004</t>
        </is>
      </c>
      <c r="H3889" t="inlineStr">
        <is>
          <t>Household</t>
        </is>
      </c>
      <c r="I3889" t="n">
        <v>4</v>
      </c>
      <c r="J3889" t="n">
        <v>392.17</v>
      </c>
      <c r="K3889" t="n">
        <v>0</v>
      </c>
      <c r="L3889">
        <f>I3889*J3889*(1-K3889)</f>
        <v/>
      </c>
      <c r="M3889">
        <f>VLOOKUP(F3889,Products!A:D,4,FALSE)*I3889</f>
        <v/>
      </c>
      <c r="N3889">
        <f>L3889-M3889</f>
        <v/>
      </c>
    </row>
    <row r="3890">
      <c r="A3890" t="inlineStr">
        <is>
          <t>T1003888</t>
        </is>
      </c>
      <c r="B3890" t="inlineStr">
        <is>
          <t>2023-02-26</t>
        </is>
      </c>
      <c r="C3890" t="inlineStr">
        <is>
          <t>S022</t>
        </is>
      </c>
      <c r="D3890" t="inlineStr">
        <is>
          <t>Store_022</t>
        </is>
      </c>
      <c r="E3890" t="inlineStr">
        <is>
          <t>East</t>
        </is>
      </c>
      <c r="F3890" t="inlineStr">
        <is>
          <t>P0033</t>
        </is>
      </c>
      <c r="G3890" t="inlineStr">
        <is>
          <t>Prod_0033</t>
        </is>
      </c>
      <c r="H3890" t="inlineStr">
        <is>
          <t>Food</t>
        </is>
      </c>
      <c r="I3890" t="n">
        <v>3</v>
      </c>
      <c r="J3890" t="n">
        <v>347.53</v>
      </c>
      <c r="K3890" t="n">
        <v>0.05</v>
      </c>
      <c r="L3890">
        <f>I3890*J3890*(1-K3890)</f>
        <v/>
      </c>
      <c r="M3890">
        <f>VLOOKUP(F3890,Products!A:D,4,FALSE)*I3890</f>
        <v/>
      </c>
      <c r="N3890">
        <f>L3890-M3890</f>
        <v/>
      </c>
    </row>
    <row r="3891">
      <c r="A3891" t="inlineStr">
        <is>
          <t>T1003889</t>
        </is>
      </c>
      <c r="B3891" t="inlineStr">
        <is>
          <t>2023-08-08</t>
        </is>
      </c>
      <c r="C3891" t="inlineStr">
        <is>
          <t>S028</t>
        </is>
      </c>
      <c r="D3891" t="inlineStr">
        <is>
          <t>Store_028</t>
        </is>
      </c>
      <c r="E3891" t="inlineStr">
        <is>
          <t>North</t>
        </is>
      </c>
      <c r="F3891" t="inlineStr">
        <is>
          <t>P0110</t>
        </is>
      </c>
      <c r="G3891" t="inlineStr">
        <is>
          <t>Prod_0110</t>
        </is>
      </c>
      <c r="H3891" t="inlineStr">
        <is>
          <t>Stationery</t>
        </is>
      </c>
      <c r="I3891" t="n">
        <v>1</v>
      </c>
      <c r="J3891" t="n">
        <v>85.26000000000001</v>
      </c>
      <c r="K3891" t="n">
        <v>0.1</v>
      </c>
      <c r="L3891">
        <f>I3891*J3891*(1-K3891)</f>
        <v/>
      </c>
      <c r="M3891">
        <f>VLOOKUP(F3891,Products!A:D,4,FALSE)*I3891</f>
        <v/>
      </c>
      <c r="N3891">
        <f>L3891-M3891</f>
        <v/>
      </c>
    </row>
    <row r="3892">
      <c r="A3892" t="inlineStr">
        <is>
          <t>T1003890</t>
        </is>
      </c>
      <c r="B3892" t="inlineStr">
        <is>
          <t>2024-08-17</t>
        </is>
      </c>
      <c r="C3892" t="inlineStr">
        <is>
          <t>S039</t>
        </is>
      </c>
      <c r="D3892" t="inlineStr">
        <is>
          <t>Store_039</t>
        </is>
      </c>
      <c r="E3892" t="inlineStr">
        <is>
          <t>North</t>
        </is>
      </c>
      <c r="F3892" t="inlineStr">
        <is>
          <t>P0192</t>
        </is>
      </c>
      <c r="G3892" t="inlineStr">
        <is>
          <t>Prod_0192</t>
        </is>
      </c>
      <c r="H3892" t="inlineStr">
        <is>
          <t>Beverages</t>
        </is>
      </c>
      <c r="I3892" t="n">
        <v>3</v>
      </c>
      <c r="J3892" t="n">
        <v>346.24</v>
      </c>
      <c r="K3892" t="n">
        <v>0</v>
      </c>
      <c r="L3892">
        <f>I3892*J3892*(1-K3892)</f>
        <v/>
      </c>
      <c r="M3892">
        <f>VLOOKUP(F3892,Products!A:D,4,FALSE)*I3892</f>
        <v/>
      </c>
      <c r="N3892">
        <f>L3892-M3892</f>
        <v/>
      </c>
    </row>
    <row r="3893">
      <c r="A3893" t="inlineStr">
        <is>
          <t>T1003891</t>
        </is>
      </c>
      <c r="B3893" t="inlineStr">
        <is>
          <t>2025-09-21</t>
        </is>
      </c>
      <c r="C3893" t="inlineStr">
        <is>
          <t>S027</t>
        </is>
      </c>
      <c r="D3893" t="inlineStr">
        <is>
          <t>Store_027</t>
        </is>
      </c>
      <c r="E3893" t="inlineStr">
        <is>
          <t>South</t>
        </is>
      </c>
      <c r="F3893" t="inlineStr">
        <is>
          <t>P0074</t>
        </is>
      </c>
      <c r="G3893" t="inlineStr">
        <is>
          <t>Prod_0074</t>
        </is>
      </c>
      <c r="H3893" t="inlineStr">
        <is>
          <t>Food</t>
        </is>
      </c>
      <c r="I3893" t="n">
        <v>9</v>
      </c>
      <c r="J3893" t="n">
        <v>1028.51</v>
      </c>
      <c r="K3893" t="n">
        <v>0</v>
      </c>
      <c r="L3893">
        <f>I3893*J3893*(1-K3893)</f>
        <v/>
      </c>
      <c r="M3893">
        <f>VLOOKUP(F3893,Products!A:D,4,FALSE)*I3893</f>
        <v/>
      </c>
      <c r="N3893">
        <f>L3893-M3893</f>
        <v/>
      </c>
    </row>
    <row r="3894">
      <c r="A3894" t="inlineStr">
        <is>
          <t>T1003892</t>
        </is>
      </c>
      <c r="B3894" t="inlineStr">
        <is>
          <t>2024-10-04</t>
        </is>
      </c>
      <c r="C3894" t="inlineStr">
        <is>
          <t>S013</t>
        </is>
      </c>
      <c r="D3894" t="inlineStr">
        <is>
          <t>Store_013</t>
        </is>
      </c>
      <c r="E3894" t="inlineStr">
        <is>
          <t>North</t>
        </is>
      </c>
      <c r="F3894" t="inlineStr">
        <is>
          <t>P0044</t>
        </is>
      </c>
      <c r="G3894" t="inlineStr">
        <is>
          <t>Prod_0044</t>
        </is>
      </c>
      <c r="H3894" t="inlineStr">
        <is>
          <t>Food</t>
        </is>
      </c>
      <c r="I3894" t="n">
        <v>5</v>
      </c>
      <c r="J3894" t="n">
        <v>271.59</v>
      </c>
      <c r="K3894" t="n">
        <v>0.15</v>
      </c>
      <c r="L3894">
        <f>I3894*J3894*(1-K3894)</f>
        <v/>
      </c>
      <c r="M3894">
        <f>VLOOKUP(F3894,Products!A:D,4,FALSE)*I3894</f>
        <v/>
      </c>
      <c r="N3894">
        <f>L3894-M3894</f>
        <v/>
      </c>
    </row>
    <row r="3895">
      <c r="A3895" t="inlineStr">
        <is>
          <t>T1003893</t>
        </is>
      </c>
      <c r="B3895" t="inlineStr">
        <is>
          <t>2024-02-12</t>
        </is>
      </c>
      <c r="C3895" t="inlineStr">
        <is>
          <t>S007</t>
        </is>
      </c>
      <c r="D3895" t="inlineStr">
        <is>
          <t>Store_007</t>
        </is>
      </c>
      <c r="E3895" t="inlineStr">
        <is>
          <t>East</t>
        </is>
      </c>
      <c r="F3895" t="inlineStr">
        <is>
          <t>P0166</t>
        </is>
      </c>
      <c r="G3895" t="inlineStr">
        <is>
          <t>Prod_0166</t>
        </is>
      </c>
      <c r="H3895" t="inlineStr">
        <is>
          <t>Electronics</t>
        </is>
      </c>
      <c r="I3895" t="n">
        <v>1</v>
      </c>
      <c r="J3895" t="n">
        <v>498.23</v>
      </c>
      <c r="K3895" t="n">
        <v>0</v>
      </c>
      <c r="L3895">
        <f>I3895*J3895*(1-K3895)</f>
        <v/>
      </c>
      <c r="M3895">
        <f>VLOOKUP(F3895,Products!A:D,4,FALSE)*I3895</f>
        <v/>
      </c>
      <c r="N3895">
        <f>L3895-M3895</f>
        <v/>
      </c>
    </row>
    <row r="3896">
      <c r="A3896" t="inlineStr">
        <is>
          <t>T1003894</t>
        </is>
      </c>
      <c r="B3896" t="inlineStr">
        <is>
          <t>2023-02-18</t>
        </is>
      </c>
      <c r="C3896" t="inlineStr">
        <is>
          <t>S009</t>
        </is>
      </c>
      <c r="D3896" t="inlineStr">
        <is>
          <t>Store_009</t>
        </is>
      </c>
      <c r="E3896" t="inlineStr">
        <is>
          <t>Central</t>
        </is>
      </c>
      <c r="F3896" t="inlineStr">
        <is>
          <t>P0041</t>
        </is>
      </c>
      <c r="G3896" t="inlineStr">
        <is>
          <t>Prod_0041</t>
        </is>
      </c>
      <c r="H3896" t="inlineStr">
        <is>
          <t>Stationery</t>
        </is>
      </c>
      <c r="I3896" t="n">
        <v>5</v>
      </c>
      <c r="J3896" t="n">
        <v>335.77</v>
      </c>
      <c r="K3896" t="n">
        <v>0.05</v>
      </c>
      <c r="L3896">
        <f>I3896*J3896*(1-K3896)</f>
        <v/>
      </c>
      <c r="M3896">
        <f>VLOOKUP(F3896,Products!A:D,4,FALSE)*I3896</f>
        <v/>
      </c>
      <c r="N3896">
        <f>L3896-M3896</f>
        <v/>
      </c>
    </row>
    <row r="3897">
      <c r="A3897" t="inlineStr">
        <is>
          <t>T1003895</t>
        </is>
      </c>
      <c r="B3897" t="inlineStr">
        <is>
          <t>2024-06-10</t>
        </is>
      </c>
      <c r="C3897" t="inlineStr">
        <is>
          <t>S019</t>
        </is>
      </c>
      <c r="D3897" t="inlineStr">
        <is>
          <t>Store_019</t>
        </is>
      </c>
      <c r="E3897" t="inlineStr">
        <is>
          <t>East</t>
        </is>
      </c>
      <c r="F3897" t="inlineStr">
        <is>
          <t>P0180</t>
        </is>
      </c>
      <c r="G3897" t="inlineStr">
        <is>
          <t>Prod_0180</t>
        </is>
      </c>
      <c r="H3897" t="inlineStr">
        <is>
          <t>Clothing</t>
        </is>
      </c>
      <c r="I3897" t="n">
        <v>6</v>
      </c>
      <c r="J3897" t="n">
        <v>547.92</v>
      </c>
      <c r="K3897" t="n">
        <v>0</v>
      </c>
      <c r="L3897">
        <f>I3897*J3897*(1-K3897)</f>
        <v/>
      </c>
      <c r="M3897">
        <f>VLOOKUP(F3897,Products!A:D,4,FALSE)*I3897</f>
        <v/>
      </c>
      <c r="N3897">
        <f>L3897-M3897</f>
        <v/>
      </c>
    </row>
    <row r="3898">
      <c r="A3898" t="inlineStr">
        <is>
          <t>T1003896</t>
        </is>
      </c>
      <c r="B3898" t="inlineStr">
        <is>
          <t>2024-10-12</t>
        </is>
      </c>
      <c r="C3898" t="inlineStr">
        <is>
          <t>S041</t>
        </is>
      </c>
      <c r="D3898" t="inlineStr">
        <is>
          <t>Store_041</t>
        </is>
      </c>
      <c r="E3898" t="inlineStr">
        <is>
          <t>East</t>
        </is>
      </c>
      <c r="F3898" t="inlineStr">
        <is>
          <t>P0078</t>
        </is>
      </c>
      <c r="G3898" t="inlineStr">
        <is>
          <t>Prod_0078</t>
        </is>
      </c>
      <c r="H3898" t="inlineStr">
        <is>
          <t>Electronics</t>
        </is>
      </c>
      <c r="I3898" t="n">
        <v>3</v>
      </c>
      <c r="J3898" t="n">
        <v>486.79</v>
      </c>
      <c r="K3898" t="n">
        <v>0</v>
      </c>
      <c r="L3898">
        <f>I3898*J3898*(1-K3898)</f>
        <v/>
      </c>
      <c r="M3898">
        <f>VLOOKUP(F3898,Products!A:D,4,FALSE)*I3898</f>
        <v/>
      </c>
      <c r="N3898">
        <f>L3898-M3898</f>
        <v/>
      </c>
    </row>
    <row r="3899">
      <c r="A3899" t="inlineStr">
        <is>
          <t>T1003897</t>
        </is>
      </c>
      <c r="B3899" t="inlineStr">
        <is>
          <t>2025-06-09</t>
        </is>
      </c>
      <c r="C3899" t="inlineStr">
        <is>
          <t>S042</t>
        </is>
      </c>
      <c r="D3899" t="inlineStr">
        <is>
          <t>Store_042</t>
        </is>
      </c>
      <c r="E3899" t="inlineStr">
        <is>
          <t>Central</t>
        </is>
      </c>
      <c r="F3899" t="inlineStr">
        <is>
          <t>P0017</t>
        </is>
      </c>
      <c r="G3899" t="inlineStr">
        <is>
          <t>Prod_0017</t>
        </is>
      </c>
      <c r="H3899" t="inlineStr">
        <is>
          <t>Food</t>
        </is>
      </c>
      <c r="I3899" t="n">
        <v>9</v>
      </c>
      <c r="J3899" t="n">
        <v>577.5700000000001</v>
      </c>
      <c r="K3899" t="n">
        <v>0</v>
      </c>
      <c r="L3899">
        <f>I3899*J3899*(1-K3899)</f>
        <v/>
      </c>
      <c r="M3899">
        <f>VLOOKUP(F3899,Products!A:D,4,FALSE)*I3899</f>
        <v/>
      </c>
      <c r="N3899">
        <f>L3899-M3899</f>
        <v/>
      </c>
    </row>
    <row r="3900">
      <c r="A3900" t="inlineStr">
        <is>
          <t>T1003898</t>
        </is>
      </c>
      <c r="B3900" t="inlineStr">
        <is>
          <t>2024-07-15</t>
        </is>
      </c>
      <c r="C3900" t="inlineStr">
        <is>
          <t>S038</t>
        </is>
      </c>
      <c r="D3900" t="inlineStr">
        <is>
          <t>Store_038</t>
        </is>
      </c>
      <c r="E3900" t="inlineStr">
        <is>
          <t>East</t>
        </is>
      </c>
      <c r="F3900" t="inlineStr">
        <is>
          <t>P0053</t>
        </is>
      </c>
      <c r="G3900" t="inlineStr">
        <is>
          <t>Prod_0053</t>
        </is>
      </c>
      <c r="H3900" t="inlineStr">
        <is>
          <t>Food</t>
        </is>
      </c>
      <c r="I3900" t="n">
        <v>3</v>
      </c>
      <c r="J3900" t="n">
        <v>355.27</v>
      </c>
      <c r="K3900" t="n">
        <v>0.15</v>
      </c>
      <c r="L3900">
        <f>I3900*J3900*(1-K3900)</f>
        <v/>
      </c>
      <c r="M3900">
        <f>VLOOKUP(F3900,Products!A:D,4,FALSE)*I3900</f>
        <v/>
      </c>
      <c r="N3900">
        <f>L3900-M3900</f>
        <v/>
      </c>
    </row>
    <row r="3901">
      <c r="A3901" t="inlineStr">
        <is>
          <t>T1003899</t>
        </is>
      </c>
      <c r="B3901" t="inlineStr">
        <is>
          <t>2023-10-16</t>
        </is>
      </c>
      <c r="C3901" t="inlineStr">
        <is>
          <t>S027</t>
        </is>
      </c>
      <c r="D3901" t="inlineStr">
        <is>
          <t>Store_027</t>
        </is>
      </c>
      <c r="E3901" t="inlineStr">
        <is>
          <t>South</t>
        </is>
      </c>
      <c r="F3901" t="inlineStr">
        <is>
          <t>P0041</t>
        </is>
      </c>
      <c r="G3901" t="inlineStr">
        <is>
          <t>Prod_0041</t>
        </is>
      </c>
      <c r="H3901" t="inlineStr">
        <is>
          <t>Stationery</t>
        </is>
      </c>
      <c r="I3901" t="n">
        <v>5</v>
      </c>
      <c r="J3901" t="n">
        <v>303.42</v>
      </c>
      <c r="K3901" t="n">
        <v>0</v>
      </c>
      <c r="L3901">
        <f>I3901*J3901*(1-K3901)</f>
        <v/>
      </c>
      <c r="M3901">
        <f>VLOOKUP(F3901,Products!A:D,4,FALSE)*I3901</f>
        <v/>
      </c>
      <c r="N3901">
        <f>L3901-M3901</f>
        <v/>
      </c>
    </row>
    <row r="3902">
      <c r="A3902" t="inlineStr">
        <is>
          <t>T1003900</t>
        </is>
      </c>
      <c r="B3902" t="inlineStr">
        <is>
          <t>2023-12-31</t>
        </is>
      </c>
      <c r="C3902" t="inlineStr">
        <is>
          <t>S025</t>
        </is>
      </c>
      <c r="D3902" t="inlineStr">
        <is>
          <t>Store_025</t>
        </is>
      </c>
      <c r="E3902" t="inlineStr">
        <is>
          <t>Central</t>
        </is>
      </c>
      <c r="F3902" t="inlineStr">
        <is>
          <t>P0008</t>
        </is>
      </c>
      <c r="G3902" t="inlineStr">
        <is>
          <t>Prod_0008</t>
        </is>
      </c>
      <c r="H3902" t="inlineStr">
        <is>
          <t>Electronics</t>
        </is>
      </c>
      <c r="I3902" t="n">
        <v>1</v>
      </c>
      <c r="J3902" t="n">
        <v>343.25</v>
      </c>
      <c r="K3902" t="n">
        <v>0.05</v>
      </c>
      <c r="L3902">
        <f>I3902*J3902*(1-K3902)</f>
        <v/>
      </c>
      <c r="M3902">
        <f>VLOOKUP(F3902,Products!A:D,4,FALSE)*I3902</f>
        <v/>
      </c>
      <c r="N3902">
        <f>L3902-M3902</f>
        <v/>
      </c>
    </row>
    <row r="3903">
      <c r="A3903" t="inlineStr">
        <is>
          <t>T1003901</t>
        </is>
      </c>
      <c r="B3903" t="inlineStr">
        <is>
          <t>2024-05-02</t>
        </is>
      </c>
      <c r="C3903" t="inlineStr">
        <is>
          <t>S001</t>
        </is>
      </c>
      <c r="D3903" t="inlineStr">
        <is>
          <t>Store_001</t>
        </is>
      </c>
      <c r="E3903" t="inlineStr">
        <is>
          <t>West</t>
        </is>
      </c>
      <c r="F3903" t="inlineStr">
        <is>
          <t>P0134</t>
        </is>
      </c>
      <c r="G3903" t="inlineStr">
        <is>
          <t>Prod_0134</t>
        </is>
      </c>
      <c r="H3903" t="inlineStr">
        <is>
          <t>Food</t>
        </is>
      </c>
      <c r="I3903" t="n">
        <v>7</v>
      </c>
      <c r="J3903" t="n">
        <v>460.05</v>
      </c>
      <c r="K3903" t="n">
        <v>0</v>
      </c>
      <c r="L3903">
        <f>I3903*J3903*(1-K3903)</f>
        <v/>
      </c>
      <c r="M3903">
        <f>VLOOKUP(F3903,Products!A:D,4,FALSE)*I3903</f>
        <v/>
      </c>
      <c r="N3903">
        <f>L3903-M3903</f>
        <v/>
      </c>
    </row>
    <row r="3904">
      <c r="A3904" t="inlineStr">
        <is>
          <t>T1003902</t>
        </is>
      </c>
      <c r="B3904" t="inlineStr">
        <is>
          <t>2025-03-28</t>
        </is>
      </c>
      <c r="C3904" t="inlineStr">
        <is>
          <t>S015</t>
        </is>
      </c>
      <c r="D3904" t="inlineStr">
        <is>
          <t>Store_015</t>
        </is>
      </c>
      <c r="E3904" t="inlineStr">
        <is>
          <t>North</t>
        </is>
      </c>
      <c r="F3904" t="inlineStr">
        <is>
          <t>P0066</t>
        </is>
      </c>
      <c r="G3904" t="inlineStr">
        <is>
          <t>Prod_0066</t>
        </is>
      </c>
      <c r="H3904" t="inlineStr">
        <is>
          <t>Household</t>
        </is>
      </c>
      <c r="I3904" t="n">
        <v>3</v>
      </c>
      <c r="J3904" t="n">
        <v>544.27</v>
      </c>
      <c r="K3904" t="n">
        <v>0.05</v>
      </c>
      <c r="L3904">
        <f>I3904*J3904*(1-K3904)</f>
        <v/>
      </c>
      <c r="M3904">
        <f>VLOOKUP(F3904,Products!A:D,4,FALSE)*I3904</f>
        <v/>
      </c>
      <c r="N3904">
        <f>L3904-M3904</f>
        <v/>
      </c>
    </row>
    <row r="3905">
      <c r="A3905" t="inlineStr">
        <is>
          <t>T1003903</t>
        </is>
      </c>
      <c r="B3905" t="inlineStr">
        <is>
          <t>2025-06-06</t>
        </is>
      </c>
      <c r="C3905" t="inlineStr">
        <is>
          <t>S017</t>
        </is>
      </c>
      <c r="D3905" t="inlineStr">
        <is>
          <t>Store_017</t>
        </is>
      </c>
      <c r="E3905" t="inlineStr">
        <is>
          <t>South</t>
        </is>
      </c>
      <c r="F3905" t="inlineStr">
        <is>
          <t>P0130</t>
        </is>
      </c>
      <c r="G3905" t="inlineStr">
        <is>
          <t>Prod_0130</t>
        </is>
      </c>
      <c r="H3905" t="inlineStr">
        <is>
          <t>Electronics</t>
        </is>
      </c>
      <c r="I3905" t="n">
        <v>2</v>
      </c>
      <c r="J3905" t="n">
        <v>499.5</v>
      </c>
      <c r="K3905" t="n">
        <v>0</v>
      </c>
      <c r="L3905">
        <f>I3905*J3905*(1-K3905)</f>
        <v/>
      </c>
      <c r="M3905">
        <f>VLOOKUP(F3905,Products!A:D,4,FALSE)*I3905</f>
        <v/>
      </c>
      <c r="N3905">
        <f>L3905-M3905</f>
        <v/>
      </c>
    </row>
    <row r="3906">
      <c r="A3906" t="inlineStr">
        <is>
          <t>T1003904</t>
        </is>
      </c>
      <c r="B3906" t="inlineStr">
        <is>
          <t>2024-01-14</t>
        </is>
      </c>
      <c r="C3906" t="inlineStr">
        <is>
          <t>S009</t>
        </is>
      </c>
      <c r="D3906" t="inlineStr">
        <is>
          <t>Store_009</t>
        </is>
      </c>
      <c r="E3906" t="inlineStr">
        <is>
          <t>Central</t>
        </is>
      </c>
      <c r="F3906" t="inlineStr">
        <is>
          <t>P0135</t>
        </is>
      </c>
      <c r="G3906" t="inlineStr">
        <is>
          <t>Prod_0135</t>
        </is>
      </c>
      <c r="H3906" t="inlineStr">
        <is>
          <t>Food</t>
        </is>
      </c>
      <c r="I3906" t="n">
        <v>9</v>
      </c>
      <c r="J3906" t="n">
        <v>98.26000000000001</v>
      </c>
      <c r="K3906" t="n">
        <v>0</v>
      </c>
      <c r="L3906">
        <f>I3906*J3906*(1-K3906)</f>
        <v/>
      </c>
      <c r="M3906">
        <f>VLOOKUP(F3906,Products!A:D,4,FALSE)*I3906</f>
        <v/>
      </c>
      <c r="N3906">
        <f>L3906-M3906</f>
        <v/>
      </c>
    </row>
    <row r="3907">
      <c r="A3907" t="inlineStr">
        <is>
          <t>T1003905</t>
        </is>
      </c>
      <c r="B3907" t="inlineStr">
        <is>
          <t>2023-04-30</t>
        </is>
      </c>
      <c r="C3907" t="inlineStr">
        <is>
          <t>S003</t>
        </is>
      </c>
      <c r="D3907" t="inlineStr">
        <is>
          <t>Store_003</t>
        </is>
      </c>
      <c r="E3907" t="inlineStr">
        <is>
          <t>North</t>
        </is>
      </c>
      <c r="F3907" t="inlineStr">
        <is>
          <t>P0164</t>
        </is>
      </c>
      <c r="G3907" t="inlineStr">
        <is>
          <t>Prod_0164</t>
        </is>
      </c>
      <c r="H3907" t="inlineStr">
        <is>
          <t>Food</t>
        </is>
      </c>
      <c r="I3907" t="n">
        <v>9</v>
      </c>
      <c r="J3907" t="n">
        <v>705.3099999999999</v>
      </c>
      <c r="K3907" t="n">
        <v>0</v>
      </c>
      <c r="L3907">
        <f>I3907*J3907*(1-K3907)</f>
        <v/>
      </c>
      <c r="M3907">
        <f>VLOOKUP(F3907,Products!A:D,4,FALSE)*I3907</f>
        <v/>
      </c>
      <c r="N3907">
        <f>L3907-M3907</f>
        <v/>
      </c>
    </row>
    <row r="3908">
      <c r="A3908" t="inlineStr">
        <is>
          <t>T1003906</t>
        </is>
      </c>
      <c r="B3908" t="inlineStr">
        <is>
          <t>2023-08-16</t>
        </is>
      </c>
      <c r="C3908" t="inlineStr">
        <is>
          <t>S048</t>
        </is>
      </c>
      <c r="D3908" t="inlineStr">
        <is>
          <t>Store_048</t>
        </is>
      </c>
      <c r="E3908" t="inlineStr">
        <is>
          <t>South</t>
        </is>
      </c>
      <c r="F3908" t="inlineStr">
        <is>
          <t>P0050</t>
        </is>
      </c>
      <c r="G3908" t="inlineStr">
        <is>
          <t>Prod_0050</t>
        </is>
      </c>
      <c r="H3908" t="inlineStr">
        <is>
          <t>Household</t>
        </is>
      </c>
      <c r="I3908" t="n">
        <v>3</v>
      </c>
      <c r="J3908" t="n">
        <v>726.21</v>
      </c>
      <c r="K3908" t="n">
        <v>0.1</v>
      </c>
      <c r="L3908">
        <f>I3908*J3908*(1-K3908)</f>
        <v/>
      </c>
      <c r="M3908">
        <f>VLOOKUP(F3908,Products!A:D,4,FALSE)*I3908</f>
        <v/>
      </c>
      <c r="N3908">
        <f>L3908-M3908</f>
        <v/>
      </c>
    </row>
    <row r="3909">
      <c r="A3909" t="inlineStr">
        <is>
          <t>T1003907</t>
        </is>
      </c>
      <c r="B3909" t="inlineStr">
        <is>
          <t>2024-12-19</t>
        </is>
      </c>
      <c r="C3909" t="inlineStr">
        <is>
          <t>S007</t>
        </is>
      </c>
      <c r="D3909" t="inlineStr">
        <is>
          <t>Store_007</t>
        </is>
      </c>
      <c r="E3909" t="inlineStr">
        <is>
          <t>East</t>
        </is>
      </c>
      <c r="F3909" t="inlineStr">
        <is>
          <t>P0170</t>
        </is>
      </c>
      <c r="G3909" t="inlineStr">
        <is>
          <t>Prod_0170</t>
        </is>
      </c>
      <c r="H3909" t="inlineStr">
        <is>
          <t>Household</t>
        </is>
      </c>
      <c r="I3909" t="n">
        <v>1</v>
      </c>
      <c r="J3909" t="n">
        <v>474.13</v>
      </c>
      <c r="K3909" t="n">
        <v>0</v>
      </c>
      <c r="L3909">
        <f>I3909*J3909*(1-K3909)</f>
        <v/>
      </c>
      <c r="M3909">
        <f>VLOOKUP(F3909,Products!A:D,4,FALSE)*I3909</f>
        <v/>
      </c>
      <c r="N3909">
        <f>L3909-M3909</f>
        <v/>
      </c>
    </row>
    <row r="3910">
      <c r="A3910" t="inlineStr">
        <is>
          <t>T1003908</t>
        </is>
      </c>
      <c r="B3910" t="inlineStr">
        <is>
          <t>2023-01-07</t>
        </is>
      </c>
      <c r="C3910" t="inlineStr">
        <is>
          <t>S021</t>
        </is>
      </c>
      <c r="D3910" t="inlineStr">
        <is>
          <t>Store_021</t>
        </is>
      </c>
      <c r="E3910" t="inlineStr">
        <is>
          <t>North</t>
        </is>
      </c>
      <c r="F3910" t="inlineStr">
        <is>
          <t>P0056</t>
        </is>
      </c>
      <c r="G3910" t="inlineStr">
        <is>
          <t>Prod_0056</t>
        </is>
      </c>
      <c r="H3910" t="inlineStr">
        <is>
          <t>Household</t>
        </is>
      </c>
      <c r="I3910" t="n">
        <v>2</v>
      </c>
      <c r="J3910" t="n">
        <v>334.89</v>
      </c>
      <c r="K3910" t="n">
        <v>0</v>
      </c>
      <c r="L3910">
        <f>I3910*J3910*(1-K3910)</f>
        <v/>
      </c>
      <c r="M3910">
        <f>VLOOKUP(F3910,Products!A:D,4,FALSE)*I3910</f>
        <v/>
      </c>
      <c r="N3910">
        <f>L3910-M3910</f>
        <v/>
      </c>
    </row>
    <row r="3911">
      <c r="A3911" t="inlineStr">
        <is>
          <t>T1003909</t>
        </is>
      </c>
      <c r="B3911" t="inlineStr">
        <is>
          <t>2023-04-23</t>
        </is>
      </c>
      <c r="C3911" t="inlineStr">
        <is>
          <t>S014</t>
        </is>
      </c>
      <c r="D3911" t="inlineStr">
        <is>
          <t>Store_014</t>
        </is>
      </c>
      <c r="E3911" t="inlineStr">
        <is>
          <t>West</t>
        </is>
      </c>
      <c r="F3911" t="inlineStr">
        <is>
          <t>P0160</t>
        </is>
      </c>
      <c r="G3911" t="inlineStr">
        <is>
          <t>Prod_0160</t>
        </is>
      </c>
      <c r="H3911" t="inlineStr">
        <is>
          <t>Food</t>
        </is>
      </c>
      <c r="I3911" t="n">
        <v>5</v>
      </c>
      <c r="J3911" t="n">
        <v>665.71</v>
      </c>
      <c r="K3911" t="n">
        <v>0</v>
      </c>
      <c r="L3911">
        <f>I3911*J3911*(1-K3911)</f>
        <v/>
      </c>
      <c r="M3911">
        <f>VLOOKUP(F3911,Products!A:D,4,FALSE)*I3911</f>
        <v/>
      </c>
      <c r="N3911">
        <f>L3911-M3911</f>
        <v/>
      </c>
    </row>
    <row r="3912">
      <c r="A3912" t="inlineStr">
        <is>
          <t>T1003910</t>
        </is>
      </c>
      <c r="B3912" t="inlineStr">
        <is>
          <t>2025-07-21</t>
        </is>
      </c>
      <c r="C3912" t="inlineStr">
        <is>
          <t>S014</t>
        </is>
      </c>
      <c r="D3912" t="inlineStr">
        <is>
          <t>Store_014</t>
        </is>
      </c>
      <c r="E3912" t="inlineStr">
        <is>
          <t>West</t>
        </is>
      </c>
      <c r="F3912" t="inlineStr">
        <is>
          <t>P0099</t>
        </is>
      </c>
      <c r="G3912" t="inlineStr">
        <is>
          <t>Prod_0099</t>
        </is>
      </c>
      <c r="H3912" t="inlineStr">
        <is>
          <t>Beverages</t>
        </is>
      </c>
      <c r="I3912" t="n">
        <v>8</v>
      </c>
      <c r="J3912" t="n">
        <v>133.06</v>
      </c>
      <c r="K3912" t="n">
        <v>0</v>
      </c>
      <c r="L3912">
        <f>I3912*J3912*(1-K3912)</f>
        <v/>
      </c>
      <c r="M3912">
        <f>VLOOKUP(F3912,Products!A:D,4,FALSE)*I3912</f>
        <v/>
      </c>
      <c r="N3912">
        <f>L3912-M3912</f>
        <v/>
      </c>
    </row>
    <row r="3913">
      <c r="A3913" t="inlineStr">
        <is>
          <t>T1003911</t>
        </is>
      </c>
      <c r="B3913" t="inlineStr">
        <is>
          <t>2024-06-06</t>
        </is>
      </c>
      <c r="C3913" t="inlineStr">
        <is>
          <t>S042</t>
        </is>
      </c>
      <c r="D3913" t="inlineStr">
        <is>
          <t>Store_042</t>
        </is>
      </c>
      <c r="E3913" t="inlineStr">
        <is>
          <t>Central</t>
        </is>
      </c>
      <c r="F3913" t="inlineStr">
        <is>
          <t>P0166</t>
        </is>
      </c>
      <c r="G3913" t="inlineStr">
        <is>
          <t>Prod_0166</t>
        </is>
      </c>
      <c r="H3913" t="inlineStr">
        <is>
          <t>Electronics</t>
        </is>
      </c>
      <c r="I3913" t="n">
        <v>2</v>
      </c>
      <c r="J3913" t="n">
        <v>479.18</v>
      </c>
      <c r="K3913" t="n">
        <v>0.05</v>
      </c>
      <c r="L3913">
        <f>I3913*J3913*(1-K3913)</f>
        <v/>
      </c>
      <c r="M3913">
        <f>VLOOKUP(F3913,Products!A:D,4,FALSE)*I3913</f>
        <v/>
      </c>
      <c r="N3913">
        <f>L3913-M3913</f>
        <v/>
      </c>
    </row>
    <row r="3914">
      <c r="A3914" t="inlineStr">
        <is>
          <t>T1003912</t>
        </is>
      </c>
      <c r="B3914" t="inlineStr">
        <is>
          <t>2024-02-17</t>
        </is>
      </c>
      <c r="C3914" t="inlineStr">
        <is>
          <t>S003</t>
        </is>
      </c>
      <c r="D3914" t="inlineStr">
        <is>
          <t>Store_003</t>
        </is>
      </c>
      <c r="E3914" t="inlineStr">
        <is>
          <t>North</t>
        </is>
      </c>
      <c r="F3914" t="inlineStr">
        <is>
          <t>P0075</t>
        </is>
      </c>
      <c r="G3914" t="inlineStr">
        <is>
          <t>Prod_0075</t>
        </is>
      </c>
      <c r="H3914" t="inlineStr">
        <is>
          <t>Beverages</t>
        </is>
      </c>
      <c r="I3914" t="n">
        <v>1</v>
      </c>
      <c r="J3914" t="n">
        <v>748.84</v>
      </c>
      <c r="K3914" t="n">
        <v>0</v>
      </c>
      <c r="L3914">
        <f>I3914*J3914*(1-K3914)</f>
        <v/>
      </c>
      <c r="M3914">
        <f>VLOOKUP(F3914,Products!A:D,4,FALSE)*I3914</f>
        <v/>
      </c>
      <c r="N3914">
        <f>L3914-M3914</f>
        <v/>
      </c>
    </row>
    <row r="3915">
      <c r="A3915" t="inlineStr">
        <is>
          <t>T1003913</t>
        </is>
      </c>
      <c r="B3915" t="inlineStr">
        <is>
          <t>2023-11-19</t>
        </is>
      </c>
      <c r="C3915" t="inlineStr">
        <is>
          <t>S043</t>
        </is>
      </c>
      <c r="D3915" t="inlineStr">
        <is>
          <t>Store_043</t>
        </is>
      </c>
      <c r="E3915" t="inlineStr">
        <is>
          <t>East</t>
        </is>
      </c>
      <c r="F3915" t="inlineStr">
        <is>
          <t>P0043</t>
        </is>
      </c>
      <c r="G3915" t="inlineStr">
        <is>
          <t>Prod_0043</t>
        </is>
      </c>
      <c r="H3915" t="inlineStr">
        <is>
          <t>Food</t>
        </is>
      </c>
      <c r="I3915" t="n">
        <v>5</v>
      </c>
      <c r="J3915" t="n">
        <v>224.26</v>
      </c>
      <c r="K3915" t="n">
        <v>0.2</v>
      </c>
      <c r="L3915">
        <f>I3915*J3915*(1-K3915)</f>
        <v/>
      </c>
      <c r="M3915">
        <f>VLOOKUP(F3915,Products!A:D,4,FALSE)*I3915</f>
        <v/>
      </c>
      <c r="N3915">
        <f>L3915-M3915</f>
        <v/>
      </c>
    </row>
    <row r="3916">
      <c r="A3916" t="inlineStr">
        <is>
          <t>T1003914</t>
        </is>
      </c>
      <c r="B3916" t="inlineStr">
        <is>
          <t>2023-11-06</t>
        </is>
      </c>
      <c r="C3916" t="inlineStr">
        <is>
          <t>S036</t>
        </is>
      </c>
      <c r="D3916" t="inlineStr">
        <is>
          <t>Store_036</t>
        </is>
      </c>
      <c r="E3916" t="inlineStr">
        <is>
          <t>Central</t>
        </is>
      </c>
      <c r="F3916" t="inlineStr">
        <is>
          <t>P0147</t>
        </is>
      </c>
      <c r="G3916" t="inlineStr">
        <is>
          <t>Prod_0147</t>
        </is>
      </c>
      <c r="H3916" t="inlineStr">
        <is>
          <t>Stationery</t>
        </is>
      </c>
      <c r="I3916" t="n">
        <v>8</v>
      </c>
      <c r="J3916" t="n">
        <v>443.92</v>
      </c>
      <c r="K3916" t="n">
        <v>0.05</v>
      </c>
      <c r="L3916">
        <f>I3916*J3916*(1-K3916)</f>
        <v/>
      </c>
      <c r="M3916">
        <f>VLOOKUP(F3916,Products!A:D,4,FALSE)*I3916</f>
        <v/>
      </c>
      <c r="N3916">
        <f>L3916-M3916</f>
        <v/>
      </c>
    </row>
    <row r="3917">
      <c r="A3917" t="inlineStr">
        <is>
          <t>T1003915</t>
        </is>
      </c>
      <c r="B3917" t="inlineStr">
        <is>
          <t>2024-01-13</t>
        </is>
      </c>
      <c r="C3917" t="inlineStr">
        <is>
          <t>S049</t>
        </is>
      </c>
      <c r="D3917" t="inlineStr">
        <is>
          <t>Store_049</t>
        </is>
      </c>
      <c r="E3917" t="inlineStr">
        <is>
          <t>North</t>
        </is>
      </c>
      <c r="F3917" t="inlineStr">
        <is>
          <t>P0081</t>
        </is>
      </c>
      <c r="G3917" t="inlineStr">
        <is>
          <t>Prod_0081</t>
        </is>
      </c>
      <c r="H3917" t="inlineStr">
        <is>
          <t>Electronics</t>
        </is>
      </c>
      <c r="I3917" t="n">
        <v>8</v>
      </c>
      <c r="J3917" t="n">
        <v>258.08</v>
      </c>
      <c r="K3917" t="n">
        <v>0</v>
      </c>
      <c r="L3917">
        <f>I3917*J3917*(1-K3917)</f>
        <v/>
      </c>
      <c r="M3917">
        <f>VLOOKUP(F3917,Products!A:D,4,FALSE)*I3917</f>
        <v/>
      </c>
      <c r="N3917">
        <f>L3917-M3917</f>
        <v/>
      </c>
    </row>
    <row r="3918">
      <c r="A3918" t="inlineStr">
        <is>
          <t>T1003916</t>
        </is>
      </c>
      <c r="B3918" t="inlineStr">
        <is>
          <t>2025-09-07</t>
        </is>
      </c>
      <c r="C3918" t="inlineStr">
        <is>
          <t>S044</t>
        </is>
      </c>
      <c r="D3918" t="inlineStr">
        <is>
          <t>Store_044</t>
        </is>
      </c>
      <c r="E3918" t="inlineStr">
        <is>
          <t>North</t>
        </is>
      </c>
      <c r="F3918" t="inlineStr">
        <is>
          <t>P0139</t>
        </is>
      </c>
      <c r="G3918" t="inlineStr">
        <is>
          <t>Prod_0139</t>
        </is>
      </c>
      <c r="H3918" t="inlineStr">
        <is>
          <t>Clothing</t>
        </is>
      </c>
      <c r="I3918" t="n">
        <v>5</v>
      </c>
      <c r="J3918" t="n">
        <v>629.51</v>
      </c>
      <c r="K3918" t="n">
        <v>0</v>
      </c>
      <c r="L3918">
        <f>I3918*J3918*(1-K3918)</f>
        <v/>
      </c>
      <c r="M3918">
        <f>VLOOKUP(F3918,Products!A:D,4,FALSE)*I3918</f>
        <v/>
      </c>
      <c r="N3918">
        <f>L3918-M3918</f>
        <v/>
      </c>
    </row>
    <row r="3919">
      <c r="A3919" t="inlineStr">
        <is>
          <t>T1003917</t>
        </is>
      </c>
      <c r="B3919" t="inlineStr">
        <is>
          <t>2024-04-15</t>
        </is>
      </c>
      <c r="C3919" t="inlineStr">
        <is>
          <t>S009</t>
        </is>
      </c>
      <c r="D3919" t="inlineStr">
        <is>
          <t>Store_009</t>
        </is>
      </c>
      <c r="E3919" t="inlineStr">
        <is>
          <t>Central</t>
        </is>
      </c>
      <c r="F3919" t="inlineStr">
        <is>
          <t>P0100</t>
        </is>
      </c>
      <c r="G3919" t="inlineStr">
        <is>
          <t>Prod_0100</t>
        </is>
      </c>
      <c r="H3919" t="inlineStr">
        <is>
          <t>Household</t>
        </is>
      </c>
      <c r="I3919" t="n">
        <v>3</v>
      </c>
      <c r="J3919" t="n">
        <v>445.68</v>
      </c>
      <c r="K3919" t="n">
        <v>0</v>
      </c>
      <c r="L3919">
        <f>I3919*J3919*(1-K3919)</f>
        <v/>
      </c>
      <c r="M3919">
        <f>VLOOKUP(F3919,Products!A:D,4,FALSE)*I3919</f>
        <v/>
      </c>
      <c r="N3919">
        <f>L3919-M3919</f>
        <v/>
      </c>
    </row>
    <row r="3920">
      <c r="A3920" t="inlineStr">
        <is>
          <t>T1003918</t>
        </is>
      </c>
      <c r="B3920" t="inlineStr">
        <is>
          <t>2025-05-20</t>
        </is>
      </c>
      <c r="C3920" t="inlineStr">
        <is>
          <t>S042</t>
        </is>
      </c>
      <c r="D3920" t="inlineStr">
        <is>
          <t>Store_042</t>
        </is>
      </c>
      <c r="E3920" t="inlineStr">
        <is>
          <t>Central</t>
        </is>
      </c>
      <c r="F3920" t="inlineStr">
        <is>
          <t>P0039</t>
        </is>
      </c>
      <c r="G3920" t="inlineStr">
        <is>
          <t>Prod_0039</t>
        </is>
      </c>
      <c r="H3920" t="inlineStr">
        <is>
          <t>Household</t>
        </is>
      </c>
      <c r="I3920" t="n">
        <v>3</v>
      </c>
      <c r="J3920" t="n">
        <v>365.22</v>
      </c>
      <c r="K3920" t="n">
        <v>0.05</v>
      </c>
      <c r="L3920">
        <f>I3920*J3920*(1-K3920)</f>
        <v/>
      </c>
      <c r="M3920">
        <f>VLOOKUP(F3920,Products!A:D,4,FALSE)*I3920</f>
        <v/>
      </c>
      <c r="N3920">
        <f>L3920-M3920</f>
        <v/>
      </c>
    </row>
    <row r="3921">
      <c r="A3921" t="inlineStr">
        <is>
          <t>T1003919</t>
        </is>
      </c>
      <c r="B3921" t="inlineStr">
        <is>
          <t>2024-09-13</t>
        </is>
      </c>
      <c r="C3921" t="inlineStr">
        <is>
          <t>S015</t>
        </is>
      </c>
      <c r="D3921" t="inlineStr">
        <is>
          <t>Store_015</t>
        </is>
      </c>
      <c r="E3921" t="inlineStr">
        <is>
          <t>North</t>
        </is>
      </c>
      <c r="F3921" t="inlineStr">
        <is>
          <t>P0051</t>
        </is>
      </c>
      <c r="G3921" t="inlineStr">
        <is>
          <t>Prod_0051</t>
        </is>
      </c>
      <c r="H3921" t="inlineStr">
        <is>
          <t>Clothing</t>
        </is>
      </c>
      <c r="I3921" t="n">
        <v>8</v>
      </c>
      <c r="J3921" t="n">
        <v>83.09999999999999</v>
      </c>
      <c r="K3921" t="n">
        <v>0</v>
      </c>
      <c r="L3921">
        <f>I3921*J3921*(1-K3921)</f>
        <v/>
      </c>
      <c r="M3921">
        <f>VLOOKUP(F3921,Products!A:D,4,FALSE)*I3921</f>
        <v/>
      </c>
      <c r="N3921">
        <f>L3921-M3921</f>
        <v/>
      </c>
    </row>
    <row r="3922">
      <c r="A3922" t="inlineStr">
        <is>
          <t>T1003920</t>
        </is>
      </c>
      <c r="B3922" t="inlineStr">
        <is>
          <t>2025-05-20</t>
        </is>
      </c>
      <c r="C3922" t="inlineStr">
        <is>
          <t>S042</t>
        </is>
      </c>
      <c r="D3922" t="inlineStr">
        <is>
          <t>Store_042</t>
        </is>
      </c>
      <c r="E3922" t="inlineStr">
        <is>
          <t>Central</t>
        </is>
      </c>
      <c r="F3922" t="inlineStr">
        <is>
          <t>P0106</t>
        </is>
      </c>
      <c r="G3922" t="inlineStr">
        <is>
          <t>Prod_0106</t>
        </is>
      </c>
      <c r="H3922" t="inlineStr">
        <is>
          <t>Electronics</t>
        </is>
      </c>
      <c r="I3922" t="n">
        <v>3</v>
      </c>
      <c r="J3922" t="n">
        <v>682.34</v>
      </c>
      <c r="K3922" t="n">
        <v>0</v>
      </c>
      <c r="L3922">
        <f>I3922*J3922*(1-K3922)</f>
        <v/>
      </c>
      <c r="M3922">
        <f>VLOOKUP(F3922,Products!A:D,4,FALSE)*I3922</f>
        <v/>
      </c>
      <c r="N3922">
        <f>L3922-M3922</f>
        <v/>
      </c>
    </row>
    <row r="3923">
      <c r="A3923" t="inlineStr">
        <is>
          <t>T1003921</t>
        </is>
      </c>
      <c r="B3923" t="inlineStr">
        <is>
          <t>2023-02-20</t>
        </is>
      </c>
      <c r="C3923" t="inlineStr">
        <is>
          <t>S018</t>
        </is>
      </c>
      <c r="D3923" t="inlineStr">
        <is>
          <t>Store_018</t>
        </is>
      </c>
      <c r="E3923" t="inlineStr">
        <is>
          <t>South</t>
        </is>
      </c>
      <c r="F3923" t="inlineStr">
        <is>
          <t>P0093</t>
        </is>
      </c>
      <c r="G3923" t="inlineStr">
        <is>
          <t>Prod_0093</t>
        </is>
      </c>
      <c r="H3923" t="inlineStr">
        <is>
          <t>Electronics</t>
        </is>
      </c>
      <c r="I3923" t="n">
        <v>7</v>
      </c>
      <c r="J3923" t="n">
        <v>186.89</v>
      </c>
      <c r="K3923" t="n">
        <v>0</v>
      </c>
      <c r="L3923">
        <f>I3923*J3923*(1-K3923)</f>
        <v/>
      </c>
      <c r="M3923">
        <f>VLOOKUP(F3923,Products!A:D,4,FALSE)*I3923</f>
        <v/>
      </c>
      <c r="N3923">
        <f>L3923-M3923</f>
        <v/>
      </c>
    </row>
    <row r="3924">
      <c r="A3924" t="inlineStr">
        <is>
          <t>T1003922</t>
        </is>
      </c>
      <c r="B3924" t="inlineStr">
        <is>
          <t>2023-11-03</t>
        </is>
      </c>
      <c r="C3924" t="inlineStr">
        <is>
          <t>S027</t>
        </is>
      </c>
      <c r="D3924" t="inlineStr">
        <is>
          <t>Store_027</t>
        </is>
      </c>
      <c r="E3924" t="inlineStr">
        <is>
          <t>South</t>
        </is>
      </c>
      <c r="F3924" t="inlineStr">
        <is>
          <t>P0007</t>
        </is>
      </c>
      <c r="G3924" t="inlineStr">
        <is>
          <t>Prod_0007</t>
        </is>
      </c>
      <c r="H3924" t="inlineStr">
        <is>
          <t>Food</t>
        </is>
      </c>
      <c r="I3924" t="n">
        <v>6</v>
      </c>
      <c r="J3924" t="n">
        <v>114.2</v>
      </c>
      <c r="K3924" t="n">
        <v>0.05</v>
      </c>
      <c r="L3924">
        <f>I3924*J3924*(1-K3924)</f>
        <v/>
      </c>
      <c r="M3924">
        <f>VLOOKUP(F3924,Products!A:D,4,FALSE)*I3924</f>
        <v/>
      </c>
      <c r="N3924">
        <f>L3924-M3924</f>
        <v/>
      </c>
    </row>
    <row r="3925">
      <c r="A3925" t="inlineStr">
        <is>
          <t>T1003923</t>
        </is>
      </c>
      <c r="B3925" t="inlineStr">
        <is>
          <t>2024-09-23</t>
        </is>
      </c>
      <c r="C3925" t="inlineStr">
        <is>
          <t>S012</t>
        </is>
      </c>
      <c r="D3925" t="inlineStr">
        <is>
          <t>Store_012</t>
        </is>
      </c>
      <c r="E3925" t="inlineStr">
        <is>
          <t>South</t>
        </is>
      </c>
      <c r="F3925" t="inlineStr">
        <is>
          <t>P0035</t>
        </is>
      </c>
      <c r="G3925" t="inlineStr">
        <is>
          <t>Prod_0035</t>
        </is>
      </c>
      <c r="H3925" t="inlineStr">
        <is>
          <t>Beverages</t>
        </is>
      </c>
      <c r="I3925" t="n">
        <v>5</v>
      </c>
      <c r="J3925" t="n">
        <v>87.95</v>
      </c>
      <c r="K3925" t="n">
        <v>0</v>
      </c>
      <c r="L3925">
        <f>I3925*J3925*(1-K3925)</f>
        <v/>
      </c>
      <c r="M3925">
        <f>VLOOKUP(F3925,Products!A:D,4,FALSE)*I3925</f>
        <v/>
      </c>
      <c r="N3925">
        <f>L3925-M3925</f>
        <v/>
      </c>
    </row>
    <row r="3926">
      <c r="A3926" t="inlineStr">
        <is>
          <t>T1003924</t>
        </is>
      </c>
      <c r="B3926" t="inlineStr">
        <is>
          <t>2023-08-22</t>
        </is>
      </c>
      <c r="C3926" t="inlineStr">
        <is>
          <t>S031</t>
        </is>
      </c>
      <c r="D3926" t="inlineStr">
        <is>
          <t>Store_031</t>
        </is>
      </c>
      <c r="E3926" t="inlineStr">
        <is>
          <t>Central</t>
        </is>
      </c>
      <c r="F3926" t="inlineStr">
        <is>
          <t>P0158</t>
        </is>
      </c>
      <c r="G3926" t="inlineStr">
        <is>
          <t>Prod_0158</t>
        </is>
      </c>
      <c r="H3926" t="inlineStr">
        <is>
          <t>Beverages</t>
        </is>
      </c>
      <c r="I3926" t="n">
        <v>5</v>
      </c>
      <c r="J3926" t="n">
        <v>245.89</v>
      </c>
      <c r="K3926" t="n">
        <v>0.1</v>
      </c>
      <c r="L3926">
        <f>I3926*J3926*(1-K3926)</f>
        <v/>
      </c>
      <c r="M3926">
        <f>VLOOKUP(F3926,Products!A:D,4,FALSE)*I3926</f>
        <v/>
      </c>
      <c r="N3926">
        <f>L3926-M3926</f>
        <v/>
      </c>
    </row>
    <row r="3927">
      <c r="A3927" t="inlineStr">
        <is>
          <t>T1003925</t>
        </is>
      </c>
      <c r="B3927" t="inlineStr">
        <is>
          <t>2023-05-19</t>
        </is>
      </c>
      <c r="C3927" t="inlineStr">
        <is>
          <t>S045</t>
        </is>
      </c>
      <c r="D3927" t="inlineStr">
        <is>
          <t>Store_045</t>
        </is>
      </c>
      <c r="E3927" t="inlineStr">
        <is>
          <t>East</t>
        </is>
      </c>
      <c r="F3927" t="inlineStr">
        <is>
          <t>P0172</t>
        </is>
      </c>
      <c r="G3927" t="inlineStr">
        <is>
          <t>Prod_0172</t>
        </is>
      </c>
      <c r="H3927" t="inlineStr">
        <is>
          <t>Beverages</t>
        </is>
      </c>
      <c r="I3927" t="n">
        <v>6</v>
      </c>
      <c r="J3927" t="n">
        <v>951.12</v>
      </c>
      <c r="K3927" t="n">
        <v>0.05</v>
      </c>
      <c r="L3927">
        <f>I3927*J3927*(1-K3927)</f>
        <v/>
      </c>
      <c r="M3927">
        <f>VLOOKUP(F3927,Products!A:D,4,FALSE)*I3927</f>
        <v/>
      </c>
      <c r="N3927">
        <f>L3927-M3927</f>
        <v/>
      </c>
    </row>
    <row r="3928">
      <c r="A3928" t="inlineStr">
        <is>
          <t>T1003926</t>
        </is>
      </c>
      <c r="B3928" t="inlineStr">
        <is>
          <t>2023-03-22</t>
        </is>
      </c>
      <c r="C3928" t="inlineStr">
        <is>
          <t>S014</t>
        </is>
      </c>
      <c r="D3928" t="inlineStr">
        <is>
          <t>Store_014</t>
        </is>
      </c>
      <c r="E3928" t="inlineStr">
        <is>
          <t>West</t>
        </is>
      </c>
      <c r="F3928" t="inlineStr">
        <is>
          <t>P0184</t>
        </is>
      </c>
      <c r="G3928" t="inlineStr">
        <is>
          <t>Prod_0184</t>
        </is>
      </c>
      <c r="H3928" t="inlineStr">
        <is>
          <t>Beverages</t>
        </is>
      </c>
      <c r="I3928" t="n">
        <v>9</v>
      </c>
      <c r="J3928" t="n">
        <v>429.3</v>
      </c>
      <c r="K3928" t="n">
        <v>0</v>
      </c>
      <c r="L3928">
        <f>I3928*J3928*(1-K3928)</f>
        <v/>
      </c>
      <c r="M3928">
        <f>VLOOKUP(F3928,Products!A:D,4,FALSE)*I3928</f>
        <v/>
      </c>
      <c r="N3928">
        <f>L3928-M3928</f>
        <v/>
      </c>
    </row>
    <row r="3929">
      <c r="A3929" t="inlineStr">
        <is>
          <t>T1003927</t>
        </is>
      </c>
      <c r="B3929" t="inlineStr">
        <is>
          <t>2023-05-04</t>
        </is>
      </c>
      <c r="C3929" t="inlineStr">
        <is>
          <t>S019</t>
        </is>
      </c>
      <c r="D3929" t="inlineStr">
        <is>
          <t>Store_019</t>
        </is>
      </c>
      <c r="E3929" t="inlineStr">
        <is>
          <t>East</t>
        </is>
      </c>
      <c r="F3929" t="inlineStr">
        <is>
          <t>P0188</t>
        </is>
      </c>
      <c r="G3929" t="inlineStr">
        <is>
          <t>Prod_0188</t>
        </is>
      </c>
      <c r="H3929" t="inlineStr">
        <is>
          <t>Food</t>
        </is>
      </c>
      <c r="I3929" t="n">
        <v>5</v>
      </c>
      <c r="J3929" t="n">
        <v>647.72</v>
      </c>
      <c r="K3929" t="n">
        <v>0.1</v>
      </c>
      <c r="L3929">
        <f>I3929*J3929*(1-K3929)</f>
        <v/>
      </c>
      <c r="M3929">
        <f>VLOOKUP(F3929,Products!A:D,4,FALSE)*I3929</f>
        <v/>
      </c>
      <c r="N3929">
        <f>L3929-M3929</f>
        <v/>
      </c>
    </row>
    <row r="3930">
      <c r="A3930" t="inlineStr">
        <is>
          <t>T1003928</t>
        </is>
      </c>
      <c r="B3930" t="inlineStr">
        <is>
          <t>2024-04-02</t>
        </is>
      </c>
      <c r="C3930" t="inlineStr">
        <is>
          <t>S045</t>
        </is>
      </c>
      <c r="D3930" t="inlineStr">
        <is>
          <t>Store_045</t>
        </is>
      </c>
      <c r="E3930" t="inlineStr">
        <is>
          <t>East</t>
        </is>
      </c>
      <c r="F3930" t="inlineStr">
        <is>
          <t>P0111</t>
        </is>
      </c>
      <c r="G3930" t="inlineStr">
        <is>
          <t>Prod_0111</t>
        </is>
      </c>
      <c r="H3930" t="inlineStr">
        <is>
          <t>Clothing</t>
        </is>
      </c>
      <c r="I3930" t="n">
        <v>4</v>
      </c>
      <c r="J3930" t="n">
        <v>505.24</v>
      </c>
      <c r="K3930" t="n">
        <v>0.1</v>
      </c>
      <c r="L3930">
        <f>I3930*J3930*(1-K3930)</f>
        <v/>
      </c>
      <c r="M3930">
        <f>VLOOKUP(F3930,Products!A:D,4,FALSE)*I3930</f>
        <v/>
      </c>
      <c r="N3930">
        <f>L3930-M3930</f>
        <v/>
      </c>
    </row>
    <row r="3931">
      <c r="A3931" t="inlineStr">
        <is>
          <t>T1003929</t>
        </is>
      </c>
      <c r="B3931" t="inlineStr">
        <is>
          <t>2023-11-02</t>
        </is>
      </c>
      <c r="C3931" t="inlineStr">
        <is>
          <t>S034</t>
        </is>
      </c>
      <c r="D3931" t="inlineStr">
        <is>
          <t>Store_034</t>
        </is>
      </c>
      <c r="E3931" t="inlineStr">
        <is>
          <t>Central</t>
        </is>
      </c>
      <c r="F3931" t="inlineStr">
        <is>
          <t>P0100</t>
        </is>
      </c>
      <c r="G3931" t="inlineStr">
        <is>
          <t>Prod_0100</t>
        </is>
      </c>
      <c r="H3931" t="inlineStr">
        <is>
          <t>Household</t>
        </is>
      </c>
      <c r="I3931" t="n">
        <v>8</v>
      </c>
      <c r="J3931" t="n">
        <v>366.51</v>
      </c>
      <c r="K3931" t="n">
        <v>0.15</v>
      </c>
      <c r="L3931">
        <f>I3931*J3931*(1-K3931)</f>
        <v/>
      </c>
      <c r="M3931">
        <f>VLOOKUP(F3931,Products!A:D,4,FALSE)*I3931</f>
        <v/>
      </c>
      <c r="N3931">
        <f>L3931-M3931</f>
        <v/>
      </c>
    </row>
    <row r="3932">
      <c r="A3932" t="inlineStr">
        <is>
          <t>T1003930</t>
        </is>
      </c>
      <c r="B3932" t="inlineStr">
        <is>
          <t>2025-07-13</t>
        </is>
      </c>
      <c r="C3932" t="inlineStr">
        <is>
          <t>S047</t>
        </is>
      </c>
      <c r="D3932" t="inlineStr">
        <is>
          <t>Store_047</t>
        </is>
      </c>
      <c r="E3932" t="inlineStr">
        <is>
          <t>North</t>
        </is>
      </c>
      <c r="F3932" t="inlineStr">
        <is>
          <t>P0139</t>
        </is>
      </c>
      <c r="G3932" t="inlineStr">
        <is>
          <t>Prod_0139</t>
        </is>
      </c>
      <c r="H3932" t="inlineStr">
        <is>
          <t>Clothing</t>
        </is>
      </c>
      <c r="I3932" t="n">
        <v>1</v>
      </c>
      <c r="J3932" t="n">
        <v>625.49</v>
      </c>
      <c r="K3932" t="n">
        <v>0.1</v>
      </c>
      <c r="L3932">
        <f>I3932*J3932*(1-K3932)</f>
        <v/>
      </c>
      <c r="M3932">
        <f>VLOOKUP(F3932,Products!A:D,4,FALSE)*I3932</f>
        <v/>
      </c>
      <c r="N3932">
        <f>L3932-M3932</f>
        <v/>
      </c>
    </row>
    <row r="3933">
      <c r="A3933" t="inlineStr">
        <is>
          <t>T1003931</t>
        </is>
      </c>
      <c r="B3933" t="inlineStr">
        <is>
          <t>2023-03-27</t>
        </is>
      </c>
      <c r="C3933" t="inlineStr">
        <is>
          <t>S034</t>
        </is>
      </c>
      <c r="D3933" t="inlineStr">
        <is>
          <t>Store_034</t>
        </is>
      </c>
      <c r="E3933" t="inlineStr">
        <is>
          <t>Central</t>
        </is>
      </c>
      <c r="F3933" t="inlineStr">
        <is>
          <t>P0200</t>
        </is>
      </c>
      <c r="G3933" t="inlineStr">
        <is>
          <t>Prod_0200</t>
        </is>
      </c>
      <c r="H3933" t="inlineStr">
        <is>
          <t>Electronics</t>
        </is>
      </c>
      <c r="I3933" t="n">
        <v>9</v>
      </c>
      <c r="J3933" t="n">
        <v>376.64</v>
      </c>
      <c r="K3933" t="n">
        <v>0.1</v>
      </c>
      <c r="L3933">
        <f>I3933*J3933*(1-K3933)</f>
        <v/>
      </c>
      <c r="M3933">
        <f>VLOOKUP(F3933,Products!A:D,4,FALSE)*I3933</f>
        <v/>
      </c>
      <c r="N3933">
        <f>L3933-M3933</f>
        <v/>
      </c>
    </row>
    <row r="3934">
      <c r="A3934" t="inlineStr">
        <is>
          <t>T1003932</t>
        </is>
      </c>
      <c r="B3934" t="inlineStr">
        <is>
          <t>2025-07-16</t>
        </is>
      </c>
      <c r="C3934" t="inlineStr">
        <is>
          <t>S027</t>
        </is>
      </c>
      <c r="D3934" t="inlineStr">
        <is>
          <t>Store_027</t>
        </is>
      </c>
      <c r="E3934" t="inlineStr">
        <is>
          <t>South</t>
        </is>
      </c>
      <c r="F3934" t="inlineStr">
        <is>
          <t>P0046</t>
        </is>
      </c>
      <c r="G3934" t="inlineStr">
        <is>
          <t>Prod_0046</t>
        </is>
      </c>
      <c r="H3934" t="inlineStr">
        <is>
          <t>Electronics</t>
        </is>
      </c>
      <c r="I3934" t="n">
        <v>7</v>
      </c>
      <c r="J3934" t="n">
        <v>51.92</v>
      </c>
      <c r="K3934" t="n">
        <v>0</v>
      </c>
      <c r="L3934">
        <f>I3934*J3934*(1-K3934)</f>
        <v/>
      </c>
      <c r="M3934">
        <f>VLOOKUP(F3934,Products!A:D,4,FALSE)*I3934</f>
        <v/>
      </c>
      <c r="N3934">
        <f>L3934-M3934</f>
        <v/>
      </c>
    </row>
    <row r="3935">
      <c r="A3935" t="inlineStr">
        <is>
          <t>T1003933</t>
        </is>
      </c>
      <c r="B3935" t="inlineStr">
        <is>
          <t>2024-06-08</t>
        </is>
      </c>
      <c r="C3935" t="inlineStr">
        <is>
          <t>S036</t>
        </is>
      </c>
      <c r="D3935" t="inlineStr">
        <is>
          <t>Store_036</t>
        </is>
      </c>
      <c r="E3935" t="inlineStr">
        <is>
          <t>Central</t>
        </is>
      </c>
      <c r="F3935" t="inlineStr">
        <is>
          <t>P0140</t>
        </is>
      </c>
      <c r="G3935" t="inlineStr">
        <is>
          <t>Prod_0140</t>
        </is>
      </c>
      <c r="H3935" t="inlineStr">
        <is>
          <t>Food</t>
        </is>
      </c>
      <c r="I3935" t="n">
        <v>1</v>
      </c>
      <c r="J3935" t="n">
        <v>717.4400000000001</v>
      </c>
      <c r="K3935" t="n">
        <v>0</v>
      </c>
      <c r="L3935">
        <f>I3935*J3935*(1-K3935)</f>
        <v/>
      </c>
      <c r="M3935">
        <f>VLOOKUP(F3935,Products!A:D,4,FALSE)*I3935</f>
        <v/>
      </c>
      <c r="N3935">
        <f>L3935-M3935</f>
        <v/>
      </c>
    </row>
    <row r="3936">
      <c r="A3936" t="inlineStr">
        <is>
          <t>T1003934</t>
        </is>
      </c>
      <c r="B3936" t="inlineStr">
        <is>
          <t>2024-05-25</t>
        </is>
      </c>
      <c r="C3936" t="inlineStr">
        <is>
          <t>S048</t>
        </is>
      </c>
      <c r="D3936" t="inlineStr">
        <is>
          <t>Store_048</t>
        </is>
      </c>
      <c r="E3936" t="inlineStr">
        <is>
          <t>South</t>
        </is>
      </c>
      <c r="F3936" t="inlineStr">
        <is>
          <t>P0100</t>
        </is>
      </c>
      <c r="G3936" t="inlineStr">
        <is>
          <t>Prod_0100</t>
        </is>
      </c>
      <c r="H3936" t="inlineStr">
        <is>
          <t>Household</t>
        </is>
      </c>
      <c r="I3936" t="n">
        <v>3</v>
      </c>
      <c r="J3936" t="n">
        <v>439.54</v>
      </c>
      <c r="K3936" t="n">
        <v>0.05</v>
      </c>
      <c r="L3936">
        <f>I3936*J3936*(1-K3936)</f>
        <v/>
      </c>
      <c r="M3936">
        <f>VLOOKUP(F3936,Products!A:D,4,FALSE)*I3936</f>
        <v/>
      </c>
      <c r="N3936">
        <f>L3936-M3936</f>
        <v/>
      </c>
    </row>
    <row r="3937">
      <c r="A3937" t="inlineStr">
        <is>
          <t>T1003935</t>
        </is>
      </c>
      <c r="B3937" t="inlineStr">
        <is>
          <t>2025-06-02</t>
        </is>
      </c>
      <c r="C3937" t="inlineStr">
        <is>
          <t>S009</t>
        </is>
      </c>
      <c r="D3937" t="inlineStr">
        <is>
          <t>Store_009</t>
        </is>
      </c>
      <c r="E3937" t="inlineStr">
        <is>
          <t>Central</t>
        </is>
      </c>
      <c r="F3937" t="inlineStr">
        <is>
          <t>P0045</t>
        </is>
      </c>
      <c r="G3937" t="inlineStr">
        <is>
          <t>Prod_0045</t>
        </is>
      </c>
      <c r="H3937" t="inlineStr">
        <is>
          <t>Toys</t>
        </is>
      </c>
      <c r="I3937" t="n">
        <v>7</v>
      </c>
      <c r="J3937" t="n">
        <v>222.18</v>
      </c>
      <c r="K3937" t="n">
        <v>0</v>
      </c>
      <c r="L3937">
        <f>I3937*J3937*(1-K3937)</f>
        <v/>
      </c>
      <c r="M3937">
        <f>VLOOKUP(F3937,Products!A:D,4,FALSE)*I3937</f>
        <v/>
      </c>
      <c r="N3937">
        <f>L3937-M3937</f>
        <v/>
      </c>
    </row>
    <row r="3938">
      <c r="A3938" t="inlineStr">
        <is>
          <t>T1003936</t>
        </is>
      </c>
      <c r="B3938" t="inlineStr">
        <is>
          <t>2023-08-26</t>
        </is>
      </c>
      <c r="C3938" t="inlineStr">
        <is>
          <t>S033</t>
        </is>
      </c>
      <c r="D3938" t="inlineStr">
        <is>
          <t>Store_033</t>
        </is>
      </c>
      <c r="E3938" t="inlineStr">
        <is>
          <t>North</t>
        </is>
      </c>
      <c r="F3938" t="inlineStr">
        <is>
          <t>P0035</t>
        </is>
      </c>
      <c r="G3938" t="inlineStr">
        <is>
          <t>Prod_0035</t>
        </is>
      </c>
      <c r="H3938" t="inlineStr">
        <is>
          <t>Beverages</t>
        </is>
      </c>
      <c r="I3938" t="n">
        <v>6</v>
      </c>
      <c r="J3938" t="n">
        <v>90.69</v>
      </c>
      <c r="K3938" t="n">
        <v>0.1</v>
      </c>
      <c r="L3938">
        <f>I3938*J3938*(1-K3938)</f>
        <v/>
      </c>
      <c r="M3938">
        <f>VLOOKUP(F3938,Products!A:D,4,FALSE)*I3938</f>
        <v/>
      </c>
      <c r="N3938">
        <f>L3938-M3938</f>
        <v/>
      </c>
    </row>
    <row r="3939">
      <c r="A3939" t="inlineStr">
        <is>
          <t>T1003937</t>
        </is>
      </c>
      <c r="B3939" t="inlineStr">
        <is>
          <t>2024-09-04</t>
        </is>
      </c>
      <c r="C3939" t="inlineStr">
        <is>
          <t>S027</t>
        </is>
      </c>
      <c r="D3939" t="inlineStr">
        <is>
          <t>Store_027</t>
        </is>
      </c>
      <c r="E3939" t="inlineStr">
        <is>
          <t>South</t>
        </is>
      </c>
      <c r="F3939" t="inlineStr">
        <is>
          <t>P0004</t>
        </is>
      </c>
      <c r="G3939" t="inlineStr">
        <is>
          <t>Prod_0004</t>
        </is>
      </c>
      <c r="H3939" t="inlineStr">
        <is>
          <t>Household</t>
        </is>
      </c>
      <c r="I3939" t="n">
        <v>9</v>
      </c>
      <c r="J3939" t="n">
        <v>393.27</v>
      </c>
      <c r="K3939" t="n">
        <v>0</v>
      </c>
      <c r="L3939">
        <f>I3939*J3939*(1-K3939)</f>
        <v/>
      </c>
      <c r="M3939">
        <f>VLOOKUP(F3939,Products!A:D,4,FALSE)*I3939</f>
        <v/>
      </c>
      <c r="N3939">
        <f>L3939-M3939</f>
        <v/>
      </c>
    </row>
    <row r="3940">
      <c r="A3940" t="inlineStr">
        <is>
          <t>T1003938</t>
        </is>
      </c>
      <c r="B3940" t="inlineStr">
        <is>
          <t>2024-09-04</t>
        </is>
      </c>
      <c r="C3940" t="inlineStr">
        <is>
          <t>S030</t>
        </is>
      </c>
      <c r="D3940" t="inlineStr">
        <is>
          <t>Store_030</t>
        </is>
      </c>
      <c r="E3940" t="inlineStr">
        <is>
          <t>North</t>
        </is>
      </c>
      <c r="F3940" t="inlineStr">
        <is>
          <t>P0109</t>
        </is>
      </c>
      <c r="G3940" t="inlineStr">
        <is>
          <t>Prod_0109</t>
        </is>
      </c>
      <c r="H3940" t="inlineStr">
        <is>
          <t>Beverages</t>
        </is>
      </c>
      <c r="I3940" t="n">
        <v>1</v>
      </c>
      <c r="J3940" t="n">
        <v>662.2</v>
      </c>
      <c r="K3940" t="n">
        <v>0</v>
      </c>
      <c r="L3940">
        <f>I3940*J3940*(1-K3940)</f>
        <v/>
      </c>
      <c r="M3940">
        <f>VLOOKUP(F3940,Products!A:D,4,FALSE)*I3940</f>
        <v/>
      </c>
      <c r="N3940">
        <f>L3940-M3940</f>
        <v/>
      </c>
    </row>
    <row r="3941">
      <c r="A3941" t="inlineStr">
        <is>
          <t>T1003939</t>
        </is>
      </c>
      <c r="B3941" t="inlineStr">
        <is>
          <t>2024-11-28</t>
        </is>
      </c>
      <c r="C3941" t="inlineStr">
        <is>
          <t>S017</t>
        </is>
      </c>
      <c r="D3941" t="inlineStr">
        <is>
          <t>Store_017</t>
        </is>
      </c>
      <c r="E3941" t="inlineStr">
        <is>
          <t>South</t>
        </is>
      </c>
      <c r="F3941" t="inlineStr">
        <is>
          <t>P0085</t>
        </is>
      </c>
      <c r="G3941" t="inlineStr">
        <is>
          <t>Prod_0085</t>
        </is>
      </c>
      <c r="H3941" t="inlineStr">
        <is>
          <t>Food</t>
        </is>
      </c>
      <c r="I3941" t="n">
        <v>3</v>
      </c>
      <c r="J3941" t="n">
        <v>434.79</v>
      </c>
      <c r="K3941" t="n">
        <v>0</v>
      </c>
      <c r="L3941">
        <f>I3941*J3941*(1-K3941)</f>
        <v/>
      </c>
      <c r="M3941">
        <f>VLOOKUP(F3941,Products!A:D,4,FALSE)*I3941</f>
        <v/>
      </c>
      <c r="N3941">
        <f>L3941-M3941</f>
        <v/>
      </c>
    </row>
    <row r="3942">
      <c r="A3942" t="inlineStr">
        <is>
          <t>T1003940</t>
        </is>
      </c>
      <c r="B3942" t="inlineStr">
        <is>
          <t>2024-01-05</t>
        </is>
      </c>
      <c r="C3942" t="inlineStr">
        <is>
          <t>S046</t>
        </is>
      </c>
      <c r="D3942" t="inlineStr">
        <is>
          <t>Store_046</t>
        </is>
      </c>
      <c r="E3942" t="inlineStr">
        <is>
          <t>South</t>
        </is>
      </c>
      <c r="F3942" t="inlineStr">
        <is>
          <t>P0080</t>
        </is>
      </c>
      <c r="G3942" t="inlineStr">
        <is>
          <t>Prod_0080</t>
        </is>
      </c>
      <c r="H3942" t="inlineStr">
        <is>
          <t>Clothing</t>
        </is>
      </c>
      <c r="I3942" t="n">
        <v>5</v>
      </c>
      <c r="J3942" t="n">
        <v>702.23</v>
      </c>
      <c r="K3942" t="n">
        <v>0</v>
      </c>
      <c r="L3942">
        <f>I3942*J3942*(1-K3942)</f>
        <v/>
      </c>
      <c r="M3942">
        <f>VLOOKUP(F3942,Products!A:D,4,FALSE)*I3942</f>
        <v/>
      </c>
      <c r="N3942">
        <f>L3942-M3942</f>
        <v/>
      </c>
    </row>
    <row r="3943">
      <c r="A3943" t="inlineStr">
        <is>
          <t>T1003941</t>
        </is>
      </c>
      <c r="B3943" t="inlineStr">
        <is>
          <t>2023-07-27</t>
        </is>
      </c>
      <c r="C3943" t="inlineStr">
        <is>
          <t>S002</t>
        </is>
      </c>
      <c r="D3943" t="inlineStr">
        <is>
          <t>Store_002</t>
        </is>
      </c>
      <c r="E3943" t="inlineStr">
        <is>
          <t>South</t>
        </is>
      </c>
      <c r="F3943" t="inlineStr">
        <is>
          <t>P0131</t>
        </is>
      </c>
      <c r="G3943" t="inlineStr">
        <is>
          <t>Prod_0131</t>
        </is>
      </c>
      <c r="H3943" t="inlineStr">
        <is>
          <t>Beverages</t>
        </is>
      </c>
      <c r="I3943" t="n">
        <v>5</v>
      </c>
      <c r="J3943" t="n">
        <v>388.47</v>
      </c>
      <c r="K3943" t="n">
        <v>0.2</v>
      </c>
      <c r="L3943">
        <f>I3943*J3943*(1-K3943)</f>
        <v/>
      </c>
      <c r="M3943">
        <f>VLOOKUP(F3943,Products!A:D,4,FALSE)*I3943</f>
        <v/>
      </c>
      <c r="N3943">
        <f>L3943-M3943</f>
        <v/>
      </c>
    </row>
    <row r="3944">
      <c r="A3944" t="inlineStr">
        <is>
          <t>T1003942</t>
        </is>
      </c>
      <c r="B3944" t="inlineStr">
        <is>
          <t>2024-05-31</t>
        </is>
      </c>
      <c r="C3944" t="inlineStr">
        <is>
          <t>S026</t>
        </is>
      </c>
      <c r="D3944" t="inlineStr">
        <is>
          <t>Store_026</t>
        </is>
      </c>
      <c r="E3944" t="inlineStr">
        <is>
          <t>North</t>
        </is>
      </c>
      <c r="F3944" t="inlineStr">
        <is>
          <t>P0101</t>
        </is>
      </c>
      <c r="G3944" t="inlineStr">
        <is>
          <t>Prod_0101</t>
        </is>
      </c>
      <c r="H3944" t="inlineStr">
        <is>
          <t>Food</t>
        </is>
      </c>
      <c r="I3944" t="n">
        <v>1</v>
      </c>
      <c r="J3944" t="n">
        <v>95.94</v>
      </c>
      <c r="K3944" t="n">
        <v>0.2</v>
      </c>
      <c r="L3944">
        <f>I3944*J3944*(1-K3944)</f>
        <v/>
      </c>
      <c r="M3944">
        <f>VLOOKUP(F3944,Products!A:D,4,FALSE)*I3944</f>
        <v/>
      </c>
      <c r="N3944">
        <f>L3944-M3944</f>
        <v/>
      </c>
    </row>
    <row r="3945">
      <c r="A3945" t="inlineStr">
        <is>
          <t>T1003943</t>
        </is>
      </c>
      <c r="B3945" t="inlineStr">
        <is>
          <t>2024-02-06</t>
        </is>
      </c>
      <c r="C3945" t="inlineStr">
        <is>
          <t>S045</t>
        </is>
      </c>
      <c r="D3945" t="inlineStr">
        <is>
          <t>Store_045</t>
        </is>
      </c>
      <c r="E3945" t="inlineStr">
        <is>
          <t>East</t>
        </is>
      </c>
      <c r="F3945" t="inlineStr">
        <is>
          <t>P0082</t>
        </is>
      </c>
      <c r="G3945" t="inlineStr">
        <is>
          <t>Prod_0082</t>
        </is>
      </c>
      <c r="H3945" t="inlineStr">
        <is>
          <t>Food</t>
        </is>
      </c>
      <c r="I3945" t="n">
        <v>1</v>
      </c>
      <c r="J3945" t="n">
        <v>575.96</v>
      </c>
      <c r="K3945" t="n">
        <v>0.1</v>
      </c>
      <c r="L3945">
        <f>I3945*J3945*(1-K3945)</f>
        <v/>
      </c>
      <c r="M3945">
        <f>VLOOKUP(F3945,Products!A:D,4,FALSE)*I3945</f>
        <v/>
      </c>
      <c r="N3945">
        <f>L3945-M3945</f>
        <v/>
      </c>
    </row>
    <row r="3946">
      <c r="A3946" t="inlineStr">
        <is>
          <t>T1003944</t>
        </is>
      </c>
      <c r="B3946" t="inlineStr">
        <is>
          <t>2025-09-04</t>
        </is>
      </c>
      <c r="C3946" t="inlineStr">
        <is>
          <t>S045</t>
        </is>
      </c>
      <c r="D3946" t="inlineStr">
        <is>
          <t>Store_045</t>
        </is>
      </c>
      <c r="E3946" t="inlineStr">
        <is>
          <t>East</t>
        </is>
      </c>
      <c r="F3946" t="inlineStr">
        <is>
          <t>P0134</t>
        </is>
      </c>
      <c r="G3946" t="inlineStr">
        <is>
          <t>Prod_0134</t>
        </is>
      </c>
      <c r="H3946" t="inlineStr">
        <is>
          <t>Food</t>
        </is>
      </c>
      <c r="I3946" t="n">
        <v>5</v>
      </c>
      <c r="J3946" t="n">
        <v>402.65</v>
      </c>
      <c r="K3946" t="n">
        <v>0.1</v>
      </c>
      <c r="L3946">
        <f>I3946*J3946*(1-K3946)</f>
        <v/>
      </c>
      <c r="M3946">
        <f>VLOOKUP(F3946,Products!A:D,4,FALSE)*I3946</f>
        <v/>
      </c>
      <c r="N3946">
        <f>L3946-M3946</f>
        <v/>
      </c>
    </row>
    <row r="3947">
      <c r="A3947" t="inlineStr">
        <is>
          <t>T1003945</t>
        </is>
      </c>
      <c r="B3947" t="inlineStr">
        <is>
          <t>2024-03-20</t>
        </is>
      </c>
      <c r="C3947" t="inlineStr">
        <is>
          <t>S009</t>
        </is>
      </c>
      <c r="D3947" t="inlineStr">
        <is>
          <t>Store_009</t>
        </is>
      </c>
      <c r="E3947" t="inlineStr">
        <is>
          <t>Central</t>
        </is>
      </c>
      <c r="F3947" t="inlineStr">
        <is>
          <t>P0103</t>
        </is>
      </c>
      <c r="G3947" t="inlineStr">
        <is>
          <t>Prod_0103</t>
        </is>
      </c>
      <c r="H3947" t="inlineStr">
        <is>
          <t>Stationery</t>
        </is>
      </c>
      <c r="I3947" t="n">
        <v>7</v>
      </c>
      <c r="J3947" t="n">
        <v>758.62</v>
      </c>
      <c r="K3947" t="n">
        <v>0.1</v>
      </c>
      <c r="L3947">
        <f>I3947*J3947*(1-K3947)</f>
        <v/>
      </c>
      <c r="M3947">
        <f>VLOOKUP(F3947,Products!A:D,4,FALSE)*I3947</f>
        <v/>
      </c>
      <c r="N3947">
        <f>L3947-M3947</f>
        <v/>
      </c>
    </row>
    <row r="3948">
      <c r="A3948" t="inlineStr">
        <is>
          <t>T1003946</t>
        </is>
      </c>
      <c r="B3948" t="inlineStr">
        <is>
          <t>2024-08-28</t>
        </is>
      </c>
      <c r="C3948" t="inlineStr">
        <is>
          <t>S044</t>
        </is>
      </c>
      <c r="D3948" t="inlineStr">
        <is>
          <t>Store_044</t>
        </is>
      </c>
      <c r="E3948" t="inlineStr">
        <is>
          <t>North</t>
        </is>
      </c>
      <c r="F3948" t="inlineStr">
        <is>
          <t>P0150</t>
        </is>
      </c>
      <c r="G3948" t="inlineStr">
        <is>
          <t>Prod_0150</t>
        </is>
      </c>
      <c r="H3948" t="inlineStr">
        <is>
          <t>Clothing</t>
        </is>
      </c>
      <c r="I3948" t="n">
        <v>3</v>
      </c>
      <c r="J3948" t="n">
        <v>356.35</v>
      </c>
      <c r="K3948" t="n">
        <v>0</v>
      </c>
      <c r="L3948">
        <f>I3948*J3948*(1-K3948)</f>
        <v/>
      </c>
      <c r="M3948">
        <f>VLOOKUP(F3948,Products!A:D,4,FALSE)*I3948</f>
        <v/>
      </c>
      <c r="N3948">
        <f>L3948-M3948</f>
        <v/>
      </c>
    </row>
    <row r="3949">
      <c r="A3949" t="inlineStr">
        <is>
          <t>T1003947</t>
        </is>
      </c>
      <c r="B3949" t="inlineStr">
        <is>
          <t>2023-07-17</t>
        </is>
      </c>
      <c r="C3949" t="inlineStr">
        <is>
          <t>S027</t>
        </is>
      </c>
      <c r="D3949" t="inlineStr">
        <is>
          <t>Store_027</t>
        </is>
      </c>
      <c r="E3949" t="inlineStr">
        <is>
          <t>South</t>
        </is>
      </c>
      <c r="F3949" t="inlineStr">
        <is>
          <t>P0038</t>
        </is>
      </c>
      <c r="G3949" t="inlineStr">
        <is>
          <t>Prod_0038</t>
        </is>
      </c>
      <c r="H3949" t="inlineStr">
        <is>
          <t>Beverages</t>
        </is>
      </c>
      <c r="I3949" t="n">
        <v>9</v>
      </c>
      <c r="J3949" t="n">
        <v>857.51</v>
      </c>
      <c r="K3949" t="n">
        <v>0.15</v>
      </c>
      <c r="L3949">
        <f>I3949*J3949*(1-K3949)</f>
        <v/>
      </c>
      <c r="M3949">
        <f>VLOOKUP(F3949,Products!A:D,4,FALSE)*I3949</f>
        <v/>
      </c>
      <c r="N3949">
        <f>L3949-M3949</f>
        <v/>
      </c>
    </row>
    <row r="3950">
      <c r="A3950" t="inlineStr">
        <is>
          <t>T1003948</t>
        </is>
      </c>
      <c r="B3950" t="inlineStr">
        <is>
          <t>2023-05-23</t>
        </is>
      </c>
      <c r="C3950" t="inlineStr">
        <is>
          <t>S009</t>
        </is>
      </c>
      <c r="D3950" t="inlineStr">
        <is>
          <t>Store_009</t>
        </is>
      </c>
      <c r="E3950" t="inlineStr">
        <is>
          <t>Central</t>
        </is>
      </c>
      <c r="F3950" t="inlineStr">
        <is>
          <t>P0057</t>
        </is>
      </c>
      <c r="G3950" t="inlineStr">
        <is>
          <t>Prod_0057</t>
        </is>
      </c>
      <c r="H3950" t="inlineStr">
        <is>
          <t>Beverages</t>
        </is>
      </c>
      <c r="I3950" t="n">
        <v>8</v>
      </c>
      <c r="J3950" t="n">
        <v>73.31</v>
      </c>
      <c r="K3950" t="n">
        <v>0.05</v>
      </c>
      <c r="L3950">
        <f>I3950*J3950*(1-K3950)</f>
        <v/>
      </c>
      <c r="M3950">
        <f>VLOOKUP(F3950,Products!A:D,4,FALSE)*I3950</f>
        <v/>
      </c>
      <c r="N3950">
        <f>L3950-M3950</f>
        <v/>
      </c>
    </row>
    <row r="3951">
      <c r="A3951" t="inlineStr">
        <is>
          <t>T1003949</t>
        </is>
      </c>
      <c r="B3951" t="inlineStr">
        <is>
          <t>2024-01-10</t>
        </is>
      </c>
      <c r="C3951" t="inlineStr">
        <is>
          <t>S049</t>
        </is>
      </c>
      <c r="D3951" t="inlineStr">
        <is>
          <t>Store_049</t>
        </is>
      </c>
      <c r="E3951" t="inlineStr">
        <is>
          <t>North</t>
        </is>
      </c>
      <c r="F3951" t="inlineStr">
        <is>
          <t>P0185</t>
        </is>
      </c>
      <c r="G3951" t="inlineStr">
        <is>
          <t>Prod_0185</t>
        </is>
      </c>
      <c r="H3951" t="inlineStr">
        <is>
          <t>Food</t>
        </is>
      </c>
      <c r="I3951" t="n">
        <v>4</v>
      </c>
      <c r="J3951" t="n">
        <v>410.62</v>
      </c>
      <c r="K3951" t="n">
        <v>0.1</v>
      </c>
      <c r="L3951">
        <f>I3951*J3951*(1-K3951)</f>
        <v/>
      </c>
      <c r="M3951">
        <f>VLOOKUP(F3951,Products!A:D,4,FALSE)*I3951</f>
        <v/>
      </c>
      <c r="N3951">
        <f>L3951-M3951</f>
        <v/>
      </c>
    </row>
    <row r="3952">
      <c r="A3952" t="inlineStr">
        <is>
          <t>T1003950</t>
        </is>
      </c>
      <c r="B3952" t="inlineStr">
        <is>
          <t>2025-01-27</t>
        </is>
      </c>
      <c r="C3952" t="inlineStr">
        <is>
          <t>S017</t>
        </is>
      </c>
      <c r="D3952" t="inlineStr">
        <is>
          <t>Store_017</t>
        </is>
      </c>
      <c r="E3952" t="inlineStr">
        <is>
          <t>South</t>
        </is>
      </c>
      <c r="F3952" t="inlineStr">
        <is>
          <t>P0125</t>
        </is>
      </c>
      <c r="G3952" t="inlineStr">
        <is>
          <t>Prod_0125</t>
        </is>
      </c>
      <c r="H3952" t="inlineStr">
        <is>
          <t>Toys</t>
        </is>
      </c>
      <c r="I3952" t="n">
        <v>9</v>
      </c>
      <c r="J3952" t="n">
        <v>246.27</v>
      </c>
      <c r="K3952" t="n">
        <v>0</v>
      </c>
      <c r="L3952">
        <f>I3952*J3952*(1-K3952)</f>
        <v/>
      </c>
      <c r="M3952">
        <f>VLOOKUP(F3952,Products!A:D,4,FALSE)*I3952</f>
        <v/>
      </c>
      <c r="N3952">
        <f>L3952-M3952</f>
        <v/>
      </c>
    </row>
    <row r="3953">
      <c r="A3953" t="inlineStr">
        <is>
          <t>T1003951</t>
        </is>
      </c>
      <c r="B3953" t="inlineStr">
        <is>
          <t>2023-03-21</t>
        </is>
      </c>
      <c r="C3953" t="inlineStr">
        <is>
          <t>S008</t>
        </is>
      </c>
      <c r="D3953" t="inlineStr">
        <is>
          <t>Store_008</t>
        </is>
      </c>
      <c r="E3953" t="inlineStr">
        <is>
          <t>East</t>
        </is>
      </c>
      <c r="F3953" t="inlineStr">
        <is>
          <t>P0131</t>
        </is>
      </c>
      <c r="G3953" t="inlineStr">
        <is>
          <t>Prod_0131</t>
        </is>
      </c>
      <c r="H3953" t="inlineStr">
        <is>
          <t>Beverages</t>
        </is>
      </c>
      <c r="I3953" t="n">
        <v>3</v>
      </c>
      <c r="J3953" t="n">
        <v>383.62</v>
      </c>
      <c r="K3953" t="n">
        <v>0</v>
      </c>
      <c r="L3953">
        <f>I3953*J3953*(1-K3953)</f>
        <v/>
      </c>
      <c r="M3953">
        <f>VLOOKUP(F3953,Products!A:D,4,FALSE)*I3953</f>
        <v/>
      </c>
      <c r="N3953">
        <f>L3953-M3953</f>
        <v/>
      </c>
    </row>
    <row r="3954">
      <c r="A3954" t="inlineStr">
        <is>
          <t>T1003952</t>
        </is>
      </c>
      <c r="B3954" t="inlineStr">
        <is>
          <t>2024-02-12</t>
        </is>
      </c>
      <c r="C3954" t="inlineStr">
        <is>
          <t>S010</t>
        </is>
      </c>
      <c r="D3954" t="inlineStr">
        <is>
          <t>Store_010</t>
        </is>
      </c>
      <c r="E3954" t="inlineStr">
        <is>
          <t>North</t>
        </is>
      </c>
      <c r="F3954" t="inlineStr">
        <is>
          <t>P0146</t>
        </is>
      </c>
      <c r="G3954" t="inlineStr">
        <is>
          <t>Prod_0146</t>
        </is>
      </c>
      <c r="H3954" t="inlineStr">
        <is>
          <t>Food</t>
        </is>
      </c>
      <c r="I3954" t="n">
        <v>6</v>
      </c>
      <c r="J3954" t="n">
        <v>270.76</v>
      </c>
      <c r="K3954" t="n">
        <v>0.15</v>
      </c>
      <c r="L3954">
        <f>I3954*J3954*(1-K3954)</f>
        <v/>
      </c>
      <c r="M3954">
        <f>VLOOKUP(F3954,Products!A:D,4,FALSE)*I3954</f>
        <v/>
      </c>
      <c r="N3954">
        <f>L3954-M3954</f>
        <v/>
      </c>
    </row>
    <row r="3955">
      <c r="A3955" t="inlineStr">
        <is>
          <t>T1003953</t>
        </is>
      </c>
      <c r="B3955" t="inlineStr">
        <is>
          <t>2024-05-12</t>
        </is>
      </c>
      <c r="C3955" t="inlineStr">
        <is>
          <t>S045</t>
        </is>
      </c>
      <c r="D3955" t="inlineStr">
        <is>
          <t>Store_045</t>
        </is>
      </c>
      <c r="E3955" t="inlineStr">
        <is>
          <t>East</t>
        </is>
      </c>
      <c r="F3955" t="inlineStr">
        <is>
          <t>P0029</t>
        </is>
      </c>
      <c r="G3955" t="inlineStr">
        <is>
          <t>Prod_0029</t>
        </is>
      </c>
      <c r="H3955" t="inlineStr">
        <is>
          <t>Clothing</t>
        </is>
      </c>
      <c r="I3955" t="n">
        <v>1</v>
      </c>
      <c r="J3955" t="n">
        <v>702.27</v>
      </c>
      <c r="K3955" t="n">
        <v>0.05</v>
      </c>
      <c r="L3955">
        <f>I3955*J3955*(1-K3955)</f>
        <v/>
      </c>
      <c r="M3955">
        <f>VLOOKUP(F3955,Products!A:D,4,FALSE)*I3955</f>
        <v/>
      </c>
      <c r="N3955">
        <f>L3955-M3955</f>
        <v/>
      </c>
    </row>
    <row r="3956">
      <c r="A3956" t="inlineStr">
        <is>
          <t>T1003954</t>
        </is>
      </c>
      <c r="B3956" t="inlineStr">
        <is>
          <t>2023-12-04</t>
        </is>
      </c>
      <c r="C3956" t="inlineStr">
        <is>
          <t>S050</t>
        </is>
      </c>
      <c r="D3956" t="inlineStr">
        <is>
          <t>Store_050</t>
        </is>
      </c>
      <c r="E3956" t="inlineStr">
        <is>
          <t>South</t>
        </is>
      </c>
      <c r="F3956" t="inlineStr">
        <is>
          <t>P0128</t>
        </is>
      </c>
      <c r="G3956" t="inlineStr">
        <is>
          <t>Prod_0128</t>
        </is>
      </c>
      <c r="H3956" t="inlineStr">
        <is>
          <t>Toys</t>
        </is>
      </c>
      <c r="I3956" t="n">
        <v>3</v>
      </c>
      <c r="J3956" t="n">
        <v>179.16</v>
      </c>
      <c r="K3956" t="n">
        <v>0</v>
      </c>
      <c r="L3956">
        <f>I3956*J3956*(1-K3956)</f>
        <v/>
      </c>
      <c r="M3956">
        <f>VLOOKUP(F3956,Products!A:D,4,FALSE)*I3956</f>
        <v/>
      </c>
      <c r="N3956">
        <f>L3956-M3956</f>
        <v/>
      </c>
    </row>
    <row r="3957">
      <c r="A3957" t="inlineStr">
        <is>
          <t>T1003955</t>
        </is>
      </c>
      <c r="B3957" t="inlineStr">
        <is>
          <t>2023-11-05</t>
        </is>
      </c>
      <c r="C3957" t="inlineStr">
        <is>
          <t>S027</t>
        </is>
      </c>
      <c r="D3957" t="inlineStr">
        <is>
          <t>Store_027</t>
        </is>
      </c>
      <c r="E3957" t="inlineStr">
        <is>
          <t>South</t>
        </is>
      </c>
      <c r="F3957" t="inlineStr">
        <is>
          <t>P0079</t>
        </is>
      </c>
      <c r="G3957" t="inlineStr">
        <is>
          <t>Prod_0079</t>
        </is>
      </c>
      <c r="H3957" t="inlineStr">
        <is>
          <t>Food</t>
        </is>
      </c>
      <c r="I3957" t="n">
        <v>7</v>
      </c>
      <c r="J3957" t="n">
        <v>615.96</v>
      </c>
      <c r="K3957" t="n">
        <v>0</v>
      </c>
      <c r="L3957">
        <f>I3957*J3957*(1-K3957)</f>
        <v/>
      </c>
      <c r="M3957">
        <f>VLOOKUP(F3957,Products!A:D,4,FALSE)*I3957</f>
        <v/>
      </c>
      <c r="N3957">
        <f>L3957-M3957</f>
        <v/>
      </c>
    </row>
    <row r="3958">
      <c r="A3958" t="inlineStr">
        <is>
          <t>T1003956</t>
        </is>
      </c>
      <c r="B3958" t="inlineStr">
        <is>
          <t>2024-03-16</t>
        </is>
      </c>
      <c r="C3958" t="inlineStr">
        <is>
          <t>S022</t>
        </is>
      </c>
      <c r="D3958" t="inlineStr">
        <is>
          <t>Store_022</t>
        </is>
      </c>
      <c r="E3958" t="inlineStr">
        <is>
          <t>East</t>
        </is>
      </c>
      <c r="F3958" t="inlineStr">
        <is>
          <t>P0124</t>
        </is>
      </c>
      <c r="G3958" t="inlineStr">
        <is>
          <t>Prod_0124</t>
        </is>
      </c>
      <c r="H3958" t="inlineStr">
        <is>
          <t>Beverages</t>
        </is>
      </c>
      <c r="I3958" t="n">
        <v>2</v>
      </c>
      <c r="J3958" t="n">
        <v>817.66</v>
      </c>
      <c r="K3958" t="n">
        <v>0.15</v>
      </c>
      <c r="L3958">
        <f>I3958*J3958*(1-K3958)</f>
        <v/>
      </c>
      <c r="M3958">
        <f>VLOOKUP(F3958,Products!A:D,4,FALSE)*I3958</f>
        <v/>
      </c>
      <c r="N3958">
        <f>L3958-M3958</f>
        <v/>
      </c>
    </row>
    <row r="3959">
      <c r="A3959" t="inlineStr">
        <is>
          <t>T1003957</t>
        </is>
      </c>
      <c r="B3959" t="inlineStr">
        <is>
          <t>2024-07-06</t>
        </is>
      </c>
      <c r="C3959" t="inlineStr">
        <is>
          <t>S040</t>
        </is>
      </c>
      <c r="D3959" t="inlineStr">
        <is>
          <t>Store_040</t>
        </is>
      </c>
      <c r="E3959" t="inlineStr">
        <is>
          <t>Central</t>
        </is>
      </c>
      <c r="F3959" t="inlineStr">
        <is>
          <t>P0156</t>
        </is>
      </c>
      <c r="G3959" t="inlineStr">
        <is>
          <t>Prod_0156</t>
        </is>
      </c>
      <c r="H3959" t="inlineStr">
        <is>
          <t>Toys</t>
        </is>
      </c>
      <c r="I3959" t="n">
        <v>7</v>
      </c>
      <c r="J3959" t="n">
        <v>457.44</v>
      </c>
      <c r="K3959" t="n">
        <v>0</v>
      </c>
      <c r="L3959">
        <f>I3959*J3959*(1-K3959)</f>
        <v/>
      </c>
      <c r="M3959">
        <f>VLOOKUP(F3959,Products!A:D,4,FALSE)*I3959</f>
        <v/>
      </c>
      <c r="N3959">
        <f>L3959-M3959</f>
        <v/>
      </c>
    </row>
    <row r="3960">
      <c r="A3960" t="inlineStr">
        <is>
          <t>T1003958</t>
        </is>
      </c>
      <c r="B3960" t="inlineStr">
        <is>
          <t>2024-04-13</t>
        </is>
      </c>
      <c r="C3960" t="inlineStr">
        <is>
          <t>S006</t>
        </is>
      </c>
      <c r="D3960" t="inlineStr">
        <is>
          <t>Store_006</t>
        </is>
      </c>
      <c r="E3960" t="inlineStr">
        <is>
          <t>East</t>
        </is>
      </c>
      <c r="F3960" t="inlineStr">
        <is>
          <t>P0187</t>
        </is>
      </c>
      <c r="G3960" t="inlineStr">
        <is>
          <t>Prod_0187</t>
        </is>
      </c>
      <c r="H3960" t="inlineStr">
        <is>
          <t>Food</t>
        </is>
      </c>
      <c r="I3960" t="n">
        <v>6</v>
      </c>
      <c r="J3960" t="n">
        <v>968.99</v>
      </c>
      <c r="K3960" t="n">
        <v>0</v>
      </c>
      <c r="L3960">
        <f>I3960*J3960*(1-K3960)</f>
        <v/>
      </c>
      <c r="M3960">
        <f>VLOOKUP(F3960,Products!A:D,4,FALSE)*I3960</f>
        <v/>
      </c>
      <c r="N3960">
        <f>L3960-M3960</f>
        <v/>
      </c>
    </row>
    <row r="3961">
      <c r="A3961" t="inlineStr">
        <is>
          <t>T1003959</t>
        </is>
      </c>
      <c r="B3961" t="inlineStr">
        <is>
          <t>2024-10-13</t>
        </is>
      </c>
      <c r="C3961" t="inlineStr">
        <is>
          <t>S009</t>
        </is>
      </c>
      <c r="D3961" t="inlineStr">
        <is>
          <t>Store_009</t>
        </is>
      </c>
      <c r="E3961" t="inlineStr">
        <is>
          <t>Central</t>
        </is>
      </c>
      <c r="F3961" t="inlineStr">
        <is>
          <t>P0145</t>
        </is>
      </c>
      <c r="G3961" t="inlineStr">
        <is>
          <t>Prod_0145</t>
        </is>
      </c>
      <c r="H3961" t="inlineStr">
        <is>
          <t>Electronics</t>
        </is>
      </c>
      <c r="I3961" t="n">
        <v>8</v>
      </c>
      <c r="J3961" t="n">
        <v>561.6</v>
      </c>
      <c r="K3961" t="n">
        <v>0.1</v>
      </c>
      <c r="L3961">
        <f>I3961*J3961*(1-K3961)</f>
        <v/>
      </c>
      <c r="M3961">
        <f>VLOOKUP(F3961,Products!A:D,4,FALSE)*I3961</f>
        <v/>
      </c>
      <c r="N3961">
        <f>L3961-M3961</f>
        <v/>
      </c>
    </row>
    <row r="3962">
      <c r="A3962" t="inlineStr">
        <is>
          <t>T1003960</t>
        </is>
      </c>
      <c r="B3962" t="inlineStr">
        <is>
          <t>2025-03-10</t>
        </is>
      </c>
      <c r="C3962" t="inlineStr">
        <is>
          <t>S008</t>
        </is>
      </c>
      <c r="D3962" t="inlineStr">
        <is>
          <t>Store_008</t>
        </is>
      </c>
      <c r="E3962" t="inlineStr">
        <is>
          <t>East</t>
        </is>
      </c>
      <c r="F3962" t="inlineStr">
        <is>
          <t>P0139</t>
        </is>
      </c>
      <c r="G3962" t="inlineStr">
        <is>
          <t>Prod_0139</t>
        </is>
      </c>
      <c r="H3962" t="inlineStr">
        <is>
          <t>Clothing</t>
        </is>
      </c>
      <c r="I3962" t="n">
        <v>4</v>
      </c>
      <c r="J3962" t="n">
        <v>636.0599999999999</v>
      </c>
      <c r="K3962" t="n">
        <v>0.15</v>
      </c>
      <c r="L3962">
        <f>I3962*J3962*(1-K3962)</f>
        <v/>
      </c>
      <c r="M3962">
        <f>VLOOKUP(F3962,Products!A:D,4,FALSE)*I3962</f>
        <v/>
      </c>
      <c r="N3962">
        <f>L3962-M3962</f>
        <v/>
      </c>
    </row>
    <row r="3963">
      <c r="A3963" t="inlineStr">
        <is>
          <t>T1003961</t>
        </is>
      </c>
      <c r="B3963" t="inlineStr">
        <is>
          <t>2024-10-13</t>
        </is>
      </c>
      <c r="C3963" t="inlineStr">
        <is>
          <t>S002</t>
        </is>
      </c>
      <c r="D3963" t="inlineStr">
        <is>
          <t>Store_002</t>
        </is>
      </c>
      <c r="E3963" t="inlineStr">
        <is>
          <t>South</t>
        </is>
      </c>
      <c r="F3963" t="inlineStr">
        <is>
          <t>P0198</t>
        </is>
      </c>
      <c r="G3963" t="inlineStr">
        <is>
          <t>Prod_0198</t>
        </is>
      </c>
      <c r="H3963" t="inlineStr">
        <is>
          <t>Beverages</t>
        </is>
      </c>
      <c r="I3963" t="n">
        <v>3</v>
      </c>
      <c r="J3963" t="n">
        <v>813.51</v>
      </c>
      <c r="K3963" t="n">
        <v>0</v>
      </c>
      <c r="L3963">
        <f>I3963*J3963*(1-K3963)</f>
        <v/>
      </c>
      <c r="M3963">
        <f>VLOOKUP(F3963,Products!A:D,4,FALSE)*I3963</f>
        <v/>
      </c>
      <c r="N3963">
        <f>L3963-M3963</f>
        <v/>
      </c>
    </row>
    <row r="3964">
      <c r="A3964" t="inlineStr">
        <is>
          <t>T1003962</t>
        </is>
      </c>
      <c r="B3964" t="inlineStr">
        <is>
          <t>2024-05-26</t>
        </is>
      </c>
      <c r="C3964" t="inlineStr">
        <is>
          <t>S043</t>
        </is>
      </c>
      <c r="D3964" t="inlineStr">
        <is>
          <t>Store_043</t>
        </is>
      </c>
      <c r="E3964" t="inlineStr">
        <is>
          <t>East</t>
        </is>
      </c>
      <c r="F3964" t="inlineStr">
        <is>
          <t>P0171</t>
        </is>
      </c>
      <c r="G3964" t="inlineStr">
        <is>
          <t>Prod_0171</t>
        </is>
      </c>
      <c r="H3964" t="inlineStr">
        <is>
          <t>Household</t>
        </is>
      </c>
      <c r="I3964" t="n">
        <v>7</v>
      </c>
      <c r="J3964" t="n">
        <v>406.81</v>
      </c>
      <c r="K3964" t="n">
        <v>0</v>
      </c>
      <c r="L3964">
        <f>I3964*J3964*(1-K3964)</f>
        <v/>
      </c>
      <c r="M3964">
        <f>VLOOKUP(F3964,Products!A:D,4,FALSE)*I3964</f>
        <v/>
      </c>
      <c r="N3964">
        <f>L3964-M3964</f>
        <v/>
      </c>
    </row>
    <row r="3965">
      <c r="A3965" t="inlineStr">
        <is>
          <t>T1003963</t>
        </is>
      </c>
      <c r="B3965" t="inlineStr">
        <is>
          <t>2023-03-14</t>
        </is>
      </c>
      <c r="C3965" t="inlineStr">
        <is>
          <t>S022</t>
        </is>
      </c>
      <c r="D3965" t="inlineStr">
        <is>
          <t>Store_022</t>
        </is>
      </c>
      <c r="E3965" t="inlineStr">
        <is>
          <t>East</t>
        </is>
      </c>
      <c r="F3965" t="inlineStr">
        <is>
          <t>P0129</t>
        </is>
      </c>
      <c r="G3965" t="inlineStr">
        <is>
          <t>Prod_0129</t>
        </is>
      </c>
      <c r="H3965" t="inlineStr">
        <is>
          <t>Stationery</t>
        </is>
      </c>
      <c r="I3965" t="n">
        <v>3</v>
      </c>
      <c r="J3965" t="n">
        <v>824.49</v>
      </c>
      <c r="K3965" t="n">
        <v>0</v>
      </c>
      <c r="L3965">
        <f>I3965*J3965*(1-K3965)</f>
        <v/>
      </c>
      <c r="M3965">
        <f>VLOOKUP(F3965,Products!A:D,4,FALSE)*I3965</f>
        <v/>
      </c>
      <c r="N3965">
        <f>L3965-M3965</f>
        <v/>
      </c>
    </row>
    <row r="3966">
      <c r="A3966" t="inlineStr">
        <is>
          <t>T1003964</t>
        </is>
      </c>
      <c r="B3966" t="inlineStr">
        <is>
          <t>2025-04-14</t>
        </is>
      </c>
      <c r="C3966" t="inlineStr">
        <is>
          <t>S037</t>
        </is>
      </c>
      <c r="D3966" t="inlineStr">
        <is>
          <t>Store_037</t>
        </is>
      </c>
      <c r="E3966" t="inlineStr">
        <is>
          <t>East</t>
        </is>
      </c>
      <c r="F3966" t="inlineStr">
        <is>
          <t>P0107</t>
        </is>
      </c>
      <c r="G3966" t="inlineStr">
        <is>
          <t>Prod_0107</t>
        </is>
      </c>
      <c r="H3966" t="inlineStr">
        <is>
          <t>Stationery</t>
        </is>
      </c>
      <c r="I3966" t="n">
        <v>2</v>
      </c>
      <c r="J3966" t="n">
        <v>638.11</v>
      </c>
      <c r="K3966" t="n">
        <v>0</v>
      </c>
      <c r="L3966">
        <f>I3966*J3966*(1-K3966)</f>
        <v/>
      </c>
      <c r="M3966">
        <f>VLOOKUP(F3966,Products!A:D,4,FALSE)*I3966</f>
        <v/>
      </c>
      <c r="N3966">
        <f>L3966-M3966</f>
        <v/>
      </c>
    </row>
    <row r="3967">
      <c r="A3967" t="inlineStr">
        <is>
          <t>T1003965</t>
        </is>
      </c>
      <c r="B3967" t="inlineStr">
        <is>
          <t>2024-08-11</t>
        </is>
      </c>
      <c r="C3967" t="inlineStr">
        <is>
          <t>S007</t>
        </is>
      </c>
      <c r="D3967" t="inlineStr">
        <is>
          <t>Store_007</t>
        </is>
      </c>
      <c r="E3967" t="inlineStr">
        <is>
          <t>East</t>
        </is>
      </c>
      <c r="F3967" t="inlineStr">
        <is>
          <t>P0007</t>
        </is>
      </c>
      <c r="G3967" t="inlineStr">
        <is>
          <t>Prod_0007</t>
        </is>
      </c>
      <c r="H3967" t="inlineStr">
        <is>
          <t>Food</t>
        </is>
      </c>
      <c r="I3967" t="n">
        <v>7</v>
      </c>
      <c r="J3967" t="n">
        <v>115.02</v>
      </c>
      <c r="K3967" t="n">
        <v>0</v>
      </c>
      <c r="L3967">
        <f>I3967*J3967*(1-K3967)</f>
        <v/>
      </c>
      <c r="M3967">
        <f>VLOOKUP(F3967,Products!A:D,4,FALSE)*I3967</f>
        <v/>
      </c>
      <c r="N3967">
        <f>L3967-M3967</f>
        <v/>
      </c>
    </row>
    <row r="3968">
      <c r="A3968" t="inlineStr">
        <is>
          <t>T1003966</t>
        </is>
      </c>
      <c r="B3968" t="inlineStr">
        <is>
          <t>2024-11-12</t>
        </is>
      </c>
      <c r="C3968" t="inlineStr">
        <is>
          <t>S005</t>
        </is>
      </c>
      <c r="D3968" t="inlineStr">
        <is>
          <t>Store_005</t>
        </is>
      </c>
      <c r="E3968" t="inlineStr">
        <is>
          <t>Central</t>
        </is>
      </c>
      <c r="F3968" t="inlineStr">
        <is>
          <t>P0008</t>
        </is>
      </c>
      <c r="G3968" t="inlineStr">
        <is>
          <t>Prod_0008</t>
        </is>
      </c>
      <c r="H3968" t="inlineStr">
        <is>
          <t>Electronics</t>
        </is>
      </c>
      <c r="I3968" t="n">
        <v>1</v>
      </c>
      <c r="J3968" t="n">
        <v>382.7</v>
      </c>
      <c r="K3968" t="n">
        <v>0</v>
      </c>
      <c r="L3968">
        <f>I3968*J3968*(1-K3968)</f>
        <v/>
      </c>
      <c r="M3968">
        <f>VLOOKUP(F3968,Products!A:D,4,FALSE)*I3968</f>
        <v/>
      </c>
      <c r="N3968">
        <f>L3968-M3968</f>
        <v/>
      </c>
    </row>
    <row r="3969">
      <c r="A3969" t="inlineStr">
        <is>
          <t>T1003967</t>
        </is>
      </c>
      <c r="B3969" t="inlineStr">
        <is>
          <t>2023-08-31</t>
        </is>
      </c>
      <c r="C3969" t="inlineStr">
        <is>
          <t>S045</t>
        </is>
      </c>
      <c r="D3969" t="inlineStr">
        <is>
          <t>Store_045</t>
        </is>
      </c>
      <c r="E3969" t="inlineStr">
        <is>
          <t>East</t>
        </is>
      </c>
      <c r="F3969" t="inlineStr">
        <is>
          <t>P0016</t>
        </is>
      </c>
      <c r="G3969" t="inlineStr">
        <is>
          <t>Prod_0016</t>
        </is>
      </c>
      <c r="H3969" t="inlineStr">
        <is>
          <t>Food</t>
        </is>
      </c>
      <c r="I3969" t="n">
        <v>7</v>
      </c>
      <c r="J3969" t="n">
        <v>724.1799999999999</v>
      </c>
      <c r="K3969" t="n">
        <v>0</v>
      </c>
      <c r="L3969">
        <f>I3969*J3969*(1-K3969)</f>
        <v/>
      </c>
      <c r="M3969">
        <f>VLOOKUP(F3969,Products!A:D,4,FALSE)*I3969</f>
        <v/>
      </c>
      <c r="N3969">
        <f>L3969-M3969</f>
        <v/>
      </c>
    </row>
    <row r="3970">
      <c r="A3970" t="inlineStr">
        <is>
          <t>T1003968</t>
        </is>
      </c>
      <c r="B3970" t="inlineStr">
        <is>
          <t>2025-05-25</t>
        </is>
      </c>
      <c r="C3970" t="inlineStr">
        <is>
          <t>S002</t>
        </is>
      </c>
      <c r="D3970" t="inlineStr">
        <is>
          <t>Store_002</t>
        </is>
      </c>
      <c r="E3970" t="inlineStr">
        <is>
          <t>South</t>
        </is>
      </c>
      <c r="F3970" t="inlineStr">
        <is>
          <t>P0004</t>
        </is>
      </c>
      <c r="G3970" t="inlineStr">
        <is>
          <t>Prod_0004</t>
        </is>
      </c>
      <c r="H3970" t="inlineStr">
        <is>
          <t>Household</t>
        </is>
      </c>
      <c r="I3970" t="n">
        <v>4</v>
      </c>
      <c r="J3970" t="n">
        <v>407.72</v>
      </c>
      <c r="K3970" t="n">
        <v>0</v>
      </c>
      <c r="L3970">
        <f>I3970*J3970*(1-K3970)</f>
        <v/>
      </c>
      <c r="M3970">
        <f>VLOOKUP(F3970,Products!A:D,4,FALSE)*I3970</f>
        <v/>
      </c>
      <c r="N3970">
        <f>L3970-M3970</f>
        <v/>
      </c>
    </row>
    <row r="3971">
      <c r="A3971" t="inlineStr">
        <is>
          <t>T1003969</t>
        </is>
      </c>
      <c r="B3971" t="inlineStr">
        <is>
          <t>2025-09-03</t>
        </is>
      </c>
      <c r="C3971" t="inlineStr">
        <is>
          <t>S050</t>
        </is>
      </c>
      <c r="D3971" t="inlineStr">
        <is>
          <t>Store_050</t>
        </is>
      </c>
      <c r="E3971" t="inlineStr">
        <is>
          <t>South</t>
        </is>
      </c>
      <c r="F3971" t="inlineStr">
        <is>
          <t>P0190</t>
        </is>
      </c>
      <c r="G3971" t="inlineStr">
        <is>
          <t>Prod_0190</t>
        </is>
      </c>
      <c r="H3971" t="inlineStr">
        <is>
          <t>Household</t>
        </is>
      </c>
      <c r="I3971" t="n">
        <v>3</v>
      </c>
      <c r="J3971" t="n">
        <v>271.59</v>
      </c>
      <c r="K3971" t="n">
        <v>0.2</v>
      </c>
      <c r="L3971">
        <f>I3971*J3971*(1-K3971)</f>
        <v/>
      </c>
      <c r="M3971">
        <f>VLOOKUP(F3971,Products!A:D,4,FALSE)*I3971</f>
        <v/>
      </c>
      <c r="N3971">
        <f>L3971-M3971</f>
        <v/>
      </c>
    </row>
    <row r="3972">
      <c r="A3972" t="inlineStr">
        <is>
          <t>T1003970</t>
        </is>
      </c>
      <c r="B3972" t="inlineStr">
        <is>
          <t>2023-02-20</t>
        </is>
      </c>
      <c r="C3972" t="inlineStr">
        <is>
          <t>S030</t>
        </is>
      </c>
      <c r="D3972" t="inlineStr">
        <is>
          <t>Store_030</t>
        </is>
      </c>
      <c r="E3972" t="inlineStr">
        <is>
          <t>North</t>
        </is>
      </c>
      <c r="F3972" t="inlineStr">
        <is>
          <t>P0049</t>
        </is>
      </c>
      <c r="G3972" t="inlineStr">
        <is>
          <t>Prod_0049</t>
        </is>
      </c>
      <c r="H3972" t="inlineStr">
        <is>
          <t>Beverages</t>
        </is>
      </c>
      <c r="I3972" t="n">
        <v>1</v>
      </c>
      <c r="J3972" t="n">
        <v>205.61</v>
      </c>
      <c r="K3972" t="n">
        <v>0</v>
      </c>
      <c r="L3972">
        <f>I3972*J3972*(1-K3972)</f>
        <v/>
      </c>
      <c r="M3972">
        <f>VLOOKUP(F3972,Products!A:D,4,FALSE)*I3972</f>
        <v/>
      </c>
      <c r="N3972">
        <f>L3972-M3972</f>
        <v/>
      </c>
    </row>
    <row r="3973">
      <c r="A3973" t="inlineStr">
        <is>
          <t>T1003971</t>
        </is>
      </c>
      <c r="B3973" t="inlineStr">
        <is>
          <t>2023-08-02</t>
        </is>
      </c>
      <c r="C3973" t="inlineStr">
        <is>
          <t>S037</t>
        </is>
      </c>
      <c r="D3973" t="inlineStr">
        <is>
          <t>Store_037</t>
        </is>
      </c>
      <c r="E3973" t="inlineStr">
        <is>
          <t>East</t>
        </is>
      </c>
      <c r="F3973" t="inlineStr">
        <is>
          <t>P0003</t>
        </is>
      </c>
      <c r="G3973" t="inlineStr">
        <is>
          <t>Prod_0003</t>
        </is>
      </c>
      <c r="H3973" t="inlineStr">
        <is>
          <t>Household</t>
        </is>
      </c>
      <c r="I3973" t="n">
        <v>2</v>
      </c>
      <c r="J3973" t="n">
        <v>101.19</v>
      </c>
      <c r="K3973" t="n">
        <v>0</v>
      </c>
      <c r="L3973">
        <f>I3973*J3973*(1-K3973)</f>
        <v/>
      </c>
      <c r="M3973">
        <f>VLOOKUP(F3973,Products!A:D,4,FALSE)*I3973</f>
        <v/>
      </c>
      <c r="N3973">
        <f>L3973-M3973</f>
        <v/>
      </c>
    </row>
    <row r="3974">
      <c r="A3974" t="inlineStr">
        <is>
          <t>T1003972</t>
        </is>
      </c>
      <c r="B3974" t="inlineStr">
        <is>
          <t>2023-01-09</t>
        </is>
      </c>
      <c r="C3974" t="inlineStr">
        <is>
          <t>S048</t>
        </is>
      </c>
      <c r="D3974" t="inlineStr">
        <is>
          <t>Store_048</t>
        </is>
      </c>
      <c r="E3974" t="inlineStr">
        <is>
          <t>South</t>
        </is>
      </c>
      <c r="F3974" t="inlineStr">
        <is>
          <t>P0110</t>
        </is>
      </c>
      <c r="G3974" t="inlineStr">
        <is>
          <t>Prod_0110</t>
        </is>
      </c>
      <c r="H3974" t="inlineStr">
        <is>
          <t>Stationery</t>
        </is>
      </c>
      <c r="I3974" t="n">
        <v>3</v>
      </c>
      <c r="J3974" t="n">
        <v>92.2</v>
      </c>
      <c r="K3974" t="n">
        <v>0</v>
      </c>
      <c r="L3974">
        <f>I3974*J3974*(1-K3974)</f>
        <v/>
      </c>
      <c r="M3974">
        <f>VLOOKUP(F3974,Products!A:D,4,FALSE)*I3974</f>
        <v/>
      </c>
      <c r="N3974">
        <f>L3974-M3974</f>
        <v/>
      </c>
    </row>
    <row r="3975">
      <c r="A3975" t="inlineStr">
        <is>
          <t>T1003973</t>
        </is>
      </c>
      <c r="B3975" t="inlineStr">
        <is>
          <t>2023-07-08</t>
        </is>
      </c>
      <c r="C3975" t="inlineStr">
        <is>
          <t>S017</t>
        </is>
      </c>
      <c r="D3975" t="inlineStr">
        <is>
          <t>Store_017</t>
        </is>
      </c>
      <c r="E3975" t="inlineStr">
        <is>
          <t>South</t>
        </is>
      </c>
      <c r="F3975" t="inlineStr">
        <is>
          <t>P0013</t>
        </is>
      </c>
      <c r="G3975" t="inlineStr">
        <is>
          <t>Prod_0013</t>
        </is>
      </c>
      <c r="H3975" t="inlineStr">
        <is>
          <t>Clothing</t>
        </is>
      </c>
      <c r="I3975" t="n">
        <v>2</v>
      </c>
      <c r="J3975" t="n">
        <v>64.20999999999999</v>
      </c>
      <c r="K3975" t="n">
        <v>0.05</v>
      </c>
      <c r="L3975">
        <f>I3975*J3975*(1-K3975)</f>
        <v/>
      </c>
      <c r="M3975">
        <f>VLOOKUP(F3975,Products!A:D,4,FALSE)*I3975</f>
        <v/>
      </c>
      <c r="N3975">
        <f>L3975-M3975</f>
        <v/>
      </c>
    </row>
    <row r="3976">
      <c r="A3976" t="inlineStr">
        <is>
          <t>T1003974</t>
        </is>
      </c>
      <c r="B3976" t="inlineStr">
        <is>
          <t>2025-05-27</t>
        </is>
      </c>
      <c r="C3976" t="inlineStr">
        <is>
          <t>S029</t>
        </is>
      </c>
      <c r="D3976" t="inlineStr">
        <is>
          <t>Store_029</t>
        </is>
      </c>
      <c r="E3976" t="inlineStr">
        <is>
          <t>South</t>
        </is>
      </c>
      <c r="F3976" t="inlineStr">
        <is>
          <t>P0171</t>
        </is>
      </c>
      <c r="G3976" t="inlineStr">
        <is>
          <t>Prod_0171</t>
        </is>
      </c>
      <c r="H3976" t="inlineStr">
        <is>
          <t>Household</t>
        </is>
      </c>
      <c r="I3976" t="n">
        <v>3</v>
      </c>
      <c r="J3976" t="n">
        <v>281.75</v>
      </c>
      <c r="K3976" t="n">
        <v>0.1</v>
      </c>
      <c r="L3976">
        <f>I3976*J3976*(1-K3976)</f>
        <v/>
      </c>
      <c r="M3976">
        <f>VLOOKUP(F3976,Products!A:D,4,FALSE)*I3976</f>
        <v/>
      </c>
      <c r="N3976">
        <f>L3976-M3976</f>
        <v/>
      </c>
    </row>
    <row r="3977">
      <c r="A3977" t="inlineStr">
        <is>
          <t>T1003975</t>
        </is>
      </c>
      <c r="B3977" t="inlineStr">
        <is>
          <t>2024-01-22</t>
        </is>
      </c>
      <c r="C3977" t="inlineStr">
        <is>
          <t>S046</t>
        </is>
      </c>
      <c r="D3977" t="inlineStr">
        <is>
          <t>Store_046</t>
        </is>
      </c>
      <c r="E3977" t="inlineStr">
        <is>
          <t>South</t>
        </is>
      </c>
      <c r="F3977" t="inlineStr">
        <is>
          <t>P0166</t>
        </is>
      </c>
      <c r="G3977" t="inlineStr">
        <is>
          <t>Prod_0166</t>
        </is>
      </c>
      <c r="H3977" t="inlineStr">
        <is>
          <t>Electronics</t>
        </is>
      </c>
      <c r="I3977" t="n">
        <v>9</v>
      </c>
      <c r="J3977" t="n">
        <v>392.7</v>
      </c>
      <c r="K3977" t="n">
        <v>0.1</v>
      </c>
      <c r="L3977">
        <f>I3977*J3977*(1-K3977)</f>
        <v/>
      </c>
      <c r="M3977">
        <f>VLOOKUP(F3977,Products!A:D,4,FALSE)*I3977</f>
        <v/>
      </c>
      <c r="N3977">
        <f>L3977-M3977</f>
        <v/>
      </c>
    </row>
    <row r="3978">
      <c r="A3978" t="inlineStr">
        <is>
          <t>T1003976</t>
        </is>
      </c>
      <c r="B3978" t="inlineStr">
        <is>
          <t>2024-07-11</t>
        </is>
      </c>
      <c r="C3978" t="inlineStr">
        <is>
          <t>S028</t>
        </is>
      </c>
      <c r="D3978" t="inlineStr">
        <is>
          <t>Store_028</t>
        </is>
      </c>
      <c r="E3978" t="inlineStr">
        <is>
          <t>North</t>
        </is>
      </c>
      <c r="F3978" t="inlineStr">
        <is>
          <t>P0175</t>
        </is>
      </c>
      <c r="G3978" t="inlineStr">
        <is>
          <t>Prod_0175</t>
        </is>
      </c>
      <c r="H3978" t="inlineStr">
        <is>
          <t>Food</t>
        </is>
      </c>
      <c r="I3978" t="n">
        <v>3</v>
      </c>
      <c r="J3978" t="n">
        <v>898.99</v>
      </c>
      <c r="K3978" t="n">
        <v>0</v>
      </c>
      <c r="L3978">
        <f>I3978*J3978*(1-K3978)</f>
        <v/>
      </c>
      <c r="M3978">
        <f>VLOOKUP(F3978,Products!A:D,4,FALSE)*I3978</f>
        <v/>
      </c>
      <c r="N3978">
        <f>L3978-M3978</f>
        <v/>
      </c>
    </row>
    <row r="3979">
      <c r="A3979" t="inlineStr">
        <is>
          <t>T1003977</t>
        </is>
      </c>
      <c r="B3979" t="inlineStr">
        <is>
          <t>2023-09-08</t>
        </is>
      </c>
      <c r="C3979" t="inlineStr">
        <is>
          <t>S042</t>
        </is>
      </c>
      <c r="D3979" t="inlineStr">
        <is>
          <t>Store_042</t>
        </is>
      </c>
      <c r="E3979" t="inlineStr">
        <is>
          <t>Central</t>
        </is>
      </c>
      <c r="F3979" t="inlineStr">
        <is>
          <t>P0189</t>
        </is>
      </c>
      <c r="G3979" t="inlineStr">
        <is>
          <t>Prod_0189</t>
        </is>
      </c>
      <c r="H3979" t="inlineStr">
        <is>
          <t>Food</t>
        </is>
      </c>
      <c r="I3979" t="n">
        <v>6</v>
      </c>
      <c r="J3979" t="n">
        <v>1056.34</v>
      </c>
      <c r="K3979" t="n">
        <v>0.15</v>
      </c>
      <c r="L3979">
        <f>I3979*J3979*(1-K3979)</f>
        <v/>
      </c>
      <c r="M3979">
        <f>VLOOKUP(F3979,Products!A:D,4,FALSE)*I3979</f>
        <v/>
      </c>
      <c r="N3979">
        <f>L3979-M3979</f>
        <v/>
      </c>
    </row>
    <row r="3980">
      <c r="A3980" t="inlineStr">
        <is>
          <t>T1003978</t>
        </is>
      </c>
      <c r="B3980" t="inlineStr">
        <is>
          <t>2024-11-23</t>
        </is>
      </c>
      <c r="C3980" t="inlineStr">
        <is>
          <t>S015</t>
        </is>
      </c>
      <c r="D3980" t="inlineStr">
        <is>
          <t>Store_015</t>
        </is>
      </c>
      <c r="E3980" t="inlineStr">
        <is>
          <t>North</t>
        </is>
      </c>
      <c r="F3980" t="inlineStr">
        <is>
          <t>P0194</t>
        </is>
      </c>
      <c r="G3980" t="inlineStr">
        <is>
          <t>Prod_0194</t>
        </is>
      </c>
      <c r="H3980" t="inlineStr">
        <is>
          <t>Food</t>
        </is>
      </c>
      <c r="I3980" t="n">
        <v>3</v>
      </c>
      <c r="J3980" t="n">
        <v>760.96</v>
      </c>
      <c r="K3980" t="n">
        <v>0</v>
      </c>
      <c r="L3980">
        <f>I3980*J3980*(1-K3980)</f>
        <v/>
      </c>
      <c r="M3980">
        <f>VLOOKUP(F3980,Products!A:D,4,FALSE)*I3980</f>
        <v/>
      </c>
      <c r="N3980">
        <f>L3980-M3980</f>
        <v/>
      </c>
    </row>
    <row r="3981">
      <c r="A3981" t="inlineStr">
        <is>
          <t>T1003979</t>
        </is>
      </c>
      <c r="B3981" t="inlineStr">
        <is>
          <t>2025-03-03</t>
        </is>
      </c>
      <c r="C3981" t="inlineStr">
        <is>
          <t>S046</t>
        </is>
      </c>
      <c r="D3981" t="inlineStr">
        <is>
          <t>Store_046</t>
        </is>
      </c>
      <c r="E3981" t="inlineStr">
        <is>
          <t>South</t>
        </is>
      </c>
      <c r="F3981" t="inlineStr">
        <is>
          <t>P0014</t>
        </is>
      </c>
      <c r="G3981" t="inlineStr">
        <is>
          <t>Prod_0014</t>
        </is>
      </c>
      <c r="H3981" t="inlineStr">
        <is>
          <t>Clothing</t>
        </is>
      </c>
      <c r="I3981" t="n">
        <v>1</v>
      </c>
      <c r="J3981" t="n">
        <v>270.43</v>
      </c>
      <c r="K3981" t="n">
        <v>0.1</v>
      </c>
      <c r="L3981">
        <f>I3981*J3981*(1-K3981)</f>
        <v/>
      </c>
      <c r="M3981">
        <f>VLOOKUP(F3981,Products!A:D,4,FALSE)*I3981</f>
        <v/>
      </c>
      <c r="N3981">
        <f>L3981-M3981</f>
        <v/>
      </c>
    </row>
    <row r="3982">
      <c r="A3982" t="inlineStr">
        <is>
          <t>T1003980</t>
        </is>
      </c>
      <c r="B3982" t="inlineStr">
        <is>
          <t>2025-03-09</t>
        </is>
      </c>
      <c r="C3982" t="inlineStr">
        <is>
          <t>S037</t>
        </is>
      </c>
      <c r="D3982" t="inlineStr">
        <is>
          <t>Store_037</t>
        </is>
      </c>
      <c r="E3982" t="inlineStr">
        <is>
          <t>East</t>
        </is>
      </c>
      <c r="F3982" t="inlineStr">
        <is>
          <t>P0029</t>
        </is>
      </c>
      <c r="G3982" t="inlineStr">
        <is>
          <t>Prod_0029</t>
        </is>
      </c>
      <c r="H3982" t="inlineStr">
        <is>
          <t>Clothing</t>
        </is>
      </c>
      <c r="I3982" t="n">
        <v>1</v>
      </c>
      <c r="J3982" t="n">
        <v>572.1799999999999</v>
      </c>
      <c r="K3982" t="n">
        <v>0.1</v>
      </c>
      <c r="L3982">
        <f>I3982*J3982*(1-K3982)</f>
        <v/>
      </c>
      <c r="M3982">
        <f>VLOOKUP(F3982,Products!A:D,4,FALSE)*I3982</f>
        <v/>
      </c>
      <c r="N3982">
        <f>L3982-M3982</f>
        <v/>
      </c>
    </row>
    <row r="3983">
      <c r="A3983" t="inlineStr">
        <is>
          <t>T1003981</t>
        </is>
      </c>
      <c r="B3983" t="inlineStr">
        <is>
          <t>2024-01-07</t>
        </is>
      </c>
      <c r="C3983" t="inlineStr">
        <is>
          <t>S032</t>
        </is>
      </c>
      <c r="D3983" t="inlineStr">
        <is>
          <t>Store_032</t>
        </is>
      </c>
      <c r="E3983" t="inlineStr">
        <is>
          <t>Central</t>
        </is>
      </c>
      <c r="F3983" t="inlineStr">
        <is>
          <t>P0149</t>
        </is>
      </c>
      <c r="G3983" t="inlineStr">
        <is>
          <t>Prod_0149</t>
        </is>
      </c>
      <c r="H3983" t="inlineStr">
        <is>
          <t>Toys</t>
        </is>
      </c>
      <c r="I3983" t="n">
        <v>9</v>
      </c>
      <c r="J3983" t="n">
        <v>65.64</v>
      </c>
      <c r="K3983" t="n">
        <v>0.2</v>
      </c>
      <c r="L3983">
        <f>I3983*J3983*(1-K3983)</f>
        <v/>
      </c>
      <c r="M3983">
        <f>VLOOKUP(F3983,Products!A:D,4,FALSE)*I3983</f>
        <v/>
      </c>
      <c r="N3983">
        <f>L3983-M3983</f>
        <v/>
      </c>
    </row>
    <row r="3984">
      <c r="A3984" t="inlineStr">
        <is>
          <t>T1003982</t>
        </is>
      </c>
      <c r="B3984" t="inlineStr">
        <is>
          <t>2024-05-28</t>
        </is>
      </c>
      <c r="C3984" t="inlineStr">
        <is>
          <t>S001</t>
        </is>
      </c>
      <c r="D3984" t="inlineStr">
        <is>
          <t>Store_001</t>
        </is>
      </c>
      <c r="E3984" t="inlineStr">
        <is>
          <t>West</t>
        </is>
      </c>
      <c r="F3984" t="inlineStr">
        <is>
          <t>P0159</t>
        </is>
      </c>
      <c r="G3984" t="inlineStr">
        <is>
          <t>Prod_0159</t>
        </is>
      </c>
      <c r="H3984" t="inlineStr">
        <is>
          <t>Electronics</t>
        </is>
      </c>
      <c r="I3984" t="n">
        <v>6</v>
      </c>
      <c r="J3984" t="n">
        <v>392.81</v>
      </c>
      <c r="K3984" t="n">
        <v>0</v>
      </c>
      <c r="L3984">
        <f>I3984*J3984*(1-K3984)</f>
        <v/>
      </c>
      <c r="M3984">
        <f>VLOOKUP(F3984,Products!A:D,4,FALSE)*I3984</f>
        <v/>
      </c>
      <c r="N3984">
        <f>L3984-M3984</f>
        <v/>
      </c>
    </row>
    <row r="3985">
      <c r="A3985" t="inlineStr">
        <is>
          <t>T1003983</t>
        </is>
      </c>
      <c r="B3985" t="inlineStr">
        <is>
          <t>2024-08-12</t>
        </is>
      </c>
      <c r="C3985" t="inlineStr">
        <is>
          <t>S011</t>
        </is>
      </c>
      <c r="D3985" t="inlineStr">
        <is>
          <t>Store_011</t>
        </is>
      </c>
      <c r="E3985" t="inlineStr">
        <is>
          <t>South</t>
        </is>
      </c>
      <c r="F3985" t="inlineStr">
        <is>
          <t>P0040</t>
        </is>
      </c>
      <c r="G3985" t="inlineStr">
        <is>
          <t>Prod_0040</t>
        </is>
      </c>
      <c r="H3985" t="inlineStr">
        <is>
          <t>Toys</t>
        </is>
      </c>
      <c r="I3985" t="n">
        <v>5</v>
      </c>
      <c r="J3985" t="n">
        <v>54.72</v>
      </c>
      <c r="K3985" t="n">
        <v>0</v>
      </c>
      <c r="L3985">
        <f>I3985*J3985*(1-K3985)</f>
        <v/>
      </c>
      <c r="M3985">
        <f>VLOOKUP(F3985,Products!A:D,4,FALSE)*I3985</f>
        <v/>
      </c>
      <c r="N3985">
        <f>L3985-M3985</f>
        <v/>
      </c>
    </row>
    <row r="3986">
      <c r="A3986" t="inlineStr">
        <is>
          <t>T1003984</t>
        </is>
      </c>
      <c r="B3986" t="inlineStr">
        <is>
          <t>2024-01-09</t>
        </is>
      </c>
      <c r="C3986" t="inlineStr">
        <is>
          <t>S031</t>
        </is>
      </c>
      <c r="D3986" t="inlineStr">
        <is>
          <t>Store_031</t>
        </is>
      </c>
      <c r="E3986" t="inlineStr">
        <is>
          <t>Central</t>
        </is>
      </c>
      <c r="F3986" t="inlineStr">
        <is>
          <t>P0008</t>
        </is>
      </c>
      <c r="G3986" t="inlineStr">
        <is>
          <t>Prod_0008</t>
        </is>
      </c>
      <c r="H3986" t="inlineStr">
        <is>
          <t>Electronics</t>
        </is>
      </c>
      <c r="I3986" t="n">
        <v>6</v>
      </c>
      <c r="J3986" t="n">
        <v>314.97</v>
      </c>
      <c r="K3986" t="n">
        <v>0</v>
      </c>
      <c r="L3986">
        <f>I3986*J3986*(1-K3986)</f>
        <v/>
      </c>
      <c r="M3986">
        <f>VLOOKUP(F3986,Products!A:D,4,FALSE)*I3986</f>
        <v/>
      </c>
      <c r="N3986">
        <f>L3986-M3986</f>
        <v/>
      </c>
    </row>
    <row r="3987">
      <c r="A3987" t="inlineStr">
        <is>
          <t>T1003985</t>
        </is>
      </c>
      <c r="B3987" t="inlineStr">
        <is>
          <t>2023-07-09</t>
        </is>
      </c>
      <c r="C3987" t="inlineStr">
        <is>
          <t>S037</t>
        </is>
      </c>
      <c r="D3987" t="inlineStr">
        <is>
          <t>Store_037</t>
        </is>
      </c>
      <c r="E3987" t="inlineStr">
        <is>
          <t>East</t>
        </is>
      </c>
      <c r="F3987" t="inlineStr">
        <is>
          <t>P0067</t>
        </is>
      </c>
      <c r="G3987" t="inlineStr">
        <is>
          <t>Prod_0067</t>
        </is>
      </c>
      <c r="H3987" t="inlineStr">
        <is>
          <t>Toys</t>
        </is>
      </c>
      <c r="I3987" t="n">
        <v>2</v>
      </c>
      <c r="J3987" t="n">
        <v>192.3</v>
      </c>
      <c r="K3987" t="n">
        <v>0</v>
      </c>
      <c r="L3987">
        <f>I3987*J3987*(1-K3987)</f>
        <v/>
      </c>
      <c r="M3987">
        <f>VLOOKUP(F3987,Products!A:D,4,FALSE)*I3987</f>
        <v/>
      </c>
      <c r="N3987">
        <f>L3987-M3987</f>
        <v/>
      </c>
    </row>
    <row r="3988">
      <c r="A3988" t="inlineStr">
        <is>
          <t>T1003986</t>
        </is>
      </c>
      <c r="B3988" t="inlineStr">
        <is>
          <t>2025-01-19</t>
        </is>
      </c>
      <c r="C3988" t="inlineStr">
        <is>
          <t>S030</t>
        </is>
      </c>
      <c r="D3988" t="inlineStr">
        <is>
          <t>Store_030</t>
        </is>
      </c>
      <c r="E3988" t="inlineStr">
        <is>
          <t>North</t>
        </is>
      </c>
      <c r="F3988" t="inlineStr">
        <is>
          <t>P0151</t>
        </is>
      </c>
      <c r="G3988" t="inlineStr">
        <is>
          <t>Prod_0151</t>
        </is>
      </c>
      <c r="H3988" t="inlineStr">
        <is>
          <t>Food</t>
        </is>
      </c>
      <c r="I3988" t="n">
        <v>4</v>
      </c>
      <c r="J3988" t="n">
        <v>697.5</v>
      </c>
      <c r="K3988" t="n">
        <v>0</v>
      </c>
      <c r="L3988">
        <f>I3988*J3988*(1-K3988)</f>
        <v/>
      </c>
      <c r="M3988">
        <f>VLOOKUP(F3988,Products!A:D,4,FALSE)*I3988</f>
        <v/>
      </c>
      <c r="N3988">
        <f>L3988-M3988</f>
        <v/>
      </c>
    </row>
    <row r="3989">
      <c r="A3989" t="inlineStr">
        <is>
          <t>T1003987</t>
        </is>
      </c>
      <c r="B3989" t="inlineStr">
        <is>
          <t>2025-01-06</t>
        </is>
      </c>
      <c r="C3989" t="inlineStr">
        <is>
          <t>S004</t>
        </is>
      </c>
      <c r="D3989" t="inlineStr">
        <is>
          <t>Store_004</t>
        </is>
      </c>
      <c r="E3989" t="inlineStr">
        <is>
          <t>Central</t>
        </is>
      </c>
      <c r="F3989" t="inlineStr">
        <is>
          <t>P0111</t>
        </is>
      </c>
      <c r="G3989" t="inlineStr">
        <is>
          <t>Prod_0111</t>
        </is>
      </c>
      <c r="H3989" t="inlineStr">
        <is>
          <t>Clothing</t>
        </is>
      </c>
      <c r="I3989" t="n">
        <v>3</v>
      </c>
      <c r="J3989" t="n">
        <v>556.22</v>
      </c>
      <c r="K3989" t="n">
        <v>0.05</v>
      </c>
      <c r="L3989">
        <f>I3989*J3989*(1-K3989)</f>
        <v/>
      </c>
      <c r="M3989">
        <f>VLOOKUP(F3989,Products!A:D,4,FALSE)*I3989</f>
        <v/>
      </c>
      <c r="N3989">
        <f>L3989-M3989</f>
        <v/>
      </c>
    </row>
    <row r="3990">
      <c r="A3990" t="inlineStr">
        <is>
          <t>T1003988</t>
        </is>
      </c>
      <c r="B3990" t="inlineStr">
        <is>
          <t>2024-10-05</t>
        </is>
      </c>
      <c r="C3990" t="inlineStr">
        <is>
          <t>S016</t>
        </is>
      </c>
      <c r="D3990" t="inlineStr">
        <is>
          <t>Store_016</t>
        </is>
      </c>
      <c r="E3990" t="inlineStr">
        <is>
          <t>West</t>
        </is>
      </c>
      <c r="F3990" t="inlineStr">
        <is>
          <t>P0009</t>
        </is>
      </c>
      <c r="G3990" t="inlineStr">
        <is>
          <t>Prod_0009</t>
        </is>
      </c>
      <c r="H3990" t="inlineStr">
        <is>
          <t>Toys</t>
        </is>
      </c>
      <c r="I3990" t="n">
        <v>3</v>
      </c>
      <c r="J3990" t="n">
        <v>587</v>
      </c>
      <c r="K3990" t="n">
        <v>0</v>
      </c>
      <c r="L3990">
        <f>I3990*J3990*(1-K3990)</f>
        <v/>
      </c>
      <c r="M3990">
        <f>VLOOKUP(F3990,Products!A:D,4,FALSE)*I3990</f>
        <v/>
      </c>
      <c r="N3990">
        <f>L3990-M3990</f>
        <v/>
      </c>
    </row>
    <row r="3991">
      <c r="A3991" t="inlineStr">
        <is>
          <t>T1003989</t>
        </is>
      </c>
      <c r="B3991" t="inlineStr">
        <is>
          <t>2023-02-09</t>
        </is>
      </c>
      <c r="C3991" t="inlineStr">
        <is>
          <t>S035</t>
        </is>
      </c>
      <c r="D3991" t="inlineStr">
        <is>
          <t>Store_035</t>
        </is>
      </c>
      <c r="E3991" t="inlineStr">
        <is>
          <t>Central</t>
        </is>
      </c>
      <c r="F3991" t="inlineStr">
        <is>
          <t>P0008</t>
        </is>
      </c>
      <c r="G3991" t="inlineStr">
        <is>
          <t>Prod_0008</t>
        </is>
      </c>
      <c r="H3991" t="inlineStr">
        <is>
          <t>Electronics</t>
        </is>
      </c>
      <c r="I3991" t="n">
        <v>1</v>
      </c>
      <c r="J3991" t="n">
        <v>299.7</v>
      </c>
      <c r="K3991" t="n">
        <v>0</v>
      </c>
      <c r="L3991">
        <f>I3991*J3991*(1-K3991)</f>
        <v/>
      </c>
      <c r="M3991">
        <f>VLOOKUP(F3991,Products!A:D,4,FALSE)*I3991</f>
        <v/>
      </c>
      <c r="N3991">
        <f>L3991-M3991</f>
        <v/>
      </c>
    </row>
    <row r="3992">
      <c r="A3992" t="inlineStr">
        <is>
          <t>T1003990</t>
        </is>
      </c>
      <c r="B3992" t="inlineStr">
        <is>
          <t>2025-09-03</t>
        </is>
      </c>
      <c r="C3992" t="inlineStr">
        <is>
          <t>S032</t>
        </is>
      </c>
      <c r="D3992" t="inlineStr">
        <is>
          <t>Store_032</t>
        </is>
      </c>
      <c r="E3992" t="inlineStr">
        <is>
          <t>Central</t>
        </is>
      </c>
      <c r="F3992" t="inlineStr">
        <is>
          <t>P0026</t>
        </is>
      </c>
      <c r="G3992" t="inlineStr">
        <is>
          <t>Prod_0026</t>
        </is>
      </c>
      <c r="H3992" t="inlineStr">
        <is>
          <t>Beverages</t>
        </is>
      </c>
      <c r="I3992" t="n">
        <v>6</v>
      </c>
      <c r="J3992" t="n">
        <v>745.2</v>
      </c>
      <c r="K3992" t="n">
        <v>0.05</v>
      </c>
      <c r="L3992">
        <f>I3992*J3992*(1-K3992)</f>
        <v/>
      </c>
      <c r="M3992">
        <f>VLOOKUP(F3992,Products!A:D,4,FALSE)*I3992</f>
        <v/>
      </c>
      <c r="N3992">
        <f>L3992-M3992</f>
        <v/>
      </c>
    </row>
    <row r="3993">
      <c r="A3993" t="inlineStr">
        <is>
          <t>T1003991</t>
        </is>
      </c>
      <c r="B3993" t="inlineStr">
        <is>
          <t>2024-11-06</t>
        </is>
      </c>
      <c r="C3993" t="inlineStr">
        <is>
          <t>S021</t>
        </is>
      </c>
      <c r="D3993" t="inlineStr">
        <is>
          <t>Store_021</t>
        </is>
      </c>
      <c r="E3993" t="inlineStr">
        <is>
          <t>North</t>
        </is>
      </c>
      <c r="F3993" t="inlineStr">
        <is>
          <t>P0061</t>
        </is>
      </c>
      <c r="G3993" t="inlineStr">
        <is>
          <t>Prod_0061</t>
        </is>
      </c>
      <c r="H3993" t="inlineStr">
        <is>
          <t>Beverages</t>
        </is>
      </c>
      <c r="I3993" t="n">
        <v>8</v>
      </c>
      <c r="J3993" t="n">
        <v>54.37</v>
      </c>
      <c r="K3993" t="n">
        <v>0</v>
      </c>
      <c r="L3993">
        <f>I3993*J3993*(1-K3993)</f>
        <v/>
      </c>
      <c r="M3993">
        <f>VLOOKUP(F3993,Products!A:D,4,FALSE)*I3993</f>
        <v/>
      </c>
      <c r="N3993">
        <f>L3993-M3993</f>
        <v/>
      </c>
    </row>
    <row r="3994">
      <c r="A3994" t="inlineStr">
        <is>
          <t>T1003992</t>
        </is>
      </c>
      <c r="B3994" t="inlineStr">
        <is>
          <t>2024-06-07</t>
        </is>
      </c>
      <c r="C3994" t="inlineStr">
        <is>
          <t>S027</t>
        </is>
      </c>
      <c r="D3994" t="inlineStr">
        <is>
          <t>Store_027</t>
        </is>
      </c>
      <c r="E3994" t="inlineStr">
        <is>
          <t>South</t>
        </is>
      </c>
      <c r="F3994" t="inlineStr">
        <is>
          <t>P0178</t>
        </is>
      </c>
      <c r="G3994" t="inlineStr">
        <is>
          <t>Prod_0178</t>
        </is>
      </c>
      <c r="H3994" t="inlineStr">
        <is>
          <t>Beverages</t>
        </is>
      </c>
      <c r="I3994" t="n">
        <v>8</v>
      </c>
      <c r="J3994" t="n">
        <v>646.83</v>
      </c>
      <c r="K3994" t="n">
        <v>0.05</v>
      </c>
      <c r="L3994">
        <f>I3994*J3994*(1-K3994)</f>
        <v/>
      </c>
      <c r="M3994">
        <f>VLOOKUP(F3994,Products!A:D,4,FALSE)*I3994</f>
        <v/>
      </c>
      <c r="N3994">
        <f>L3994-M3994</f>
        <v/>
      </c>
    </row>
    <row r="3995">
      <c r="A3995" t="inlineStr">
        <is>
          <t>T1003993</t>
        </is>
      </c>
      <c r="B3995" t="inlineStr">
        <is>
          <t>2025-03-20</t>
        </is>
      </c>
      <c r="C3995" t="inlineStr">
        <is>
          <t>S037</t>
        </is>
      </c>
      <c r="D3995" t="inlineStr">
        <is>
          <t>Store_037</t>
        </is>
      </c>
      <c r="E3995" t="inlineStr">
        <is>
          <t>East</t>
        </is>
      </c>
      <c r="F3995" t="inlineStr">
        <is>
          <t>P0130</t>
        </is>
      </c>
      <c r="G3995" t="inlineStr">
        <is>
          <t>Prod_0130</t>
        </is>
      </c>
      <c r="H3995" t="inlineStr">
        <is>
          <t>Electronics</t>
        </is>
      </c>
      <c r="I3995" t="n">
        <v>5</v>
      </c>
      <c r="J3995" t="n">
        <v>566.77</v>
      </c>
      <c r="K3995" t="n">
        <v>0</v>
      </c>
      <c r="L3995">
        <f>I3995*J3995*(1-K3995)</f>
        <v/>
      </c>
      <c r="M3995">
        <f>VLOOKUP(F3995,Products!A:D,4,FALSE)*I3995</f>
        <v/>
      </c>
      <c r="N3995">
        <f>L3995-M3995</f>
        <v/>
      </c>
    </row>
    <row r="3996">
      <c r="A3996" t="inlineStr">
        <is>
          <t>T1003994</t>
        </is>
      </c>
      <c r="B3996" t="inlineStr">
        <is>
          <t>2025-03-04</t>
        </is>
      </c>
      <c r="C3996" t="inlineStr">
        <is>
          <t>S003</t>
        </is>
      </c>
      <c r="D3996" t="inlineStr">
        <is>
          <t>Store_003</t>
        </is>
      </c>
      <c r="E3996" t="inlineStr">
        <is>
          <t>North</t>
        </is>
      </c>
      <c r="F3996" t="inlineStr">
        <is>
          <t>P0047</t>
        </is>
      </c>
      <c r="G3996" t="inlineStr">
        <is>
          <t>Prod_0047</t>
        </is>
      </c>
      <c r="H3996" t="inlineStr">
        <is>
          <t>Beverages</t>
        </is>
      </c>
      <c r="I3996" t="n">
        <v>9</v>
      </c>
      <c r="J3996" t="n">
        <v>538.14</v>
      </c>
      <c r="K3996" t="n">
        <v>0</v>
      </c>
      <c r="L3996">
        <f>I3996*J3996*(1-K3996)</f>
        <v/>
      </c>
      <c r="M3996">
        <f>VLOOKUP(F3996,Products!A:D,4,FALSE)*I3996</f>
        <v/>
      </c>
      <c r="N3996">
        <f>L3996-M3996</f>
        <v/>
      </c>
    </row>
    <row r="3997">
      <c r="A3997" t="inlineStr">
        <is>
          <t>T1003995</t>
        </is>
      </c>
      <c r="B3997" t="inlineStr">
        <is>
          <t>2024-03-02</t>
        </is>
      </c>
      <c r="C3997" t="inlineStr">
        <is>
          <t>S018</t>
        </is>
      </c>
      <c r="D3997" t="inlineStr">
        <is>
          <t>Store_018</t>
        </is>
      </c>
      <c r="E3997" t="inlineStr">
        <is>
          <t>South</t>
        </is>
      </c>
      <c r="F3997" t="inlineStr">
        <is>
          <t>P0151</t>
        </is>
      </c>
      <c r="G3997" t="inlineStr">
        <is>
          <t>Prod_0151</t>
        </is>
      </c>
      <c r="H3997" t="inlineStr">
        <is>
          <t>Food</t>
        </is>
      </c>
      <c r="I3997" t="n">
        <v>8</v>
      </c>
      <c r="J3997" t="n">
        <v>815.6799999999999</v>
      </c>
      <c r="K3997" t="n">
        <v>0</v>
      </c>
      <c r="L3997">
        <f>I3997*J3997*(1-K3997)</f>
        <v/>
      </c>
      <c r="M3997">
        <f>VLOOKUP(F3997,Products!A:D,4,FALSE)*I3997</f>
        <v/>
      </c>
      <c r="N3997">
        <f>L3997-M3997</f>
        <v/>
      </c>
    </row>
    <row r="3998">
      <c r="A3998" t="inlineStr">
        <is>
          <t>T1003996</t>
        </is>
      </c>
      <c r="B3998" t="inlineStr">
        <is>
          <t>2024-05-26</t>
        </is>
      </c>
      <c r="C3998" t="inlineStr">
        <is>
          <t>S050</t>
        </is>
      </c>
      <c r="D3998" t="inlineStr">
        <is>
          <t>Store_050</t>
        </is>
      </c>
      <c r="E3998" t="inlineStr">
        <is>
          <t>South</t>
        </is>
      </c>
      <c r="F3998" t="inlineStr">
        <is>
          <t>P0081</t>
        </is>
      </c>
      <c r="G3998" t="inlineStr">
        <is>
          <t>Prod_0081</t>
        </is>
      </c>
      <c r="H3998" t="inlineStr">
        <is>
          <t>Electronics</t>
        </is>
      </c>
      <c r="I3998" t="n">
        <v>2</v>
      </c>
      <c r="J3998" t="n">
        <v>326.91</v>
      </c>
      <c r="K3998" t="n">
        <v>0</v>
      </c>
      <c r="L3998">
        <f>I3998*J3998*(1-K3998)</f>
        <v/>
      </c>
      <c r="M3998">
        <f>VLOOKUP(F3998,Products!A:D,4,FALSE)*I3998</f>
        <v/>
      </c>
      <c r="N3998">
        <f>L3998-M3998</f>
        <v/>
      </c>
    </row>
    <row r="3999">
      <c r="A3999" t="inlineStr">
        <is>
          <t>T1003997</t>
        </is>
      </c>
      <c r="B3999" t="inlineStr">
        <is>
          <t>2023-09-12</t>
        </is>
      </c>
      <c r="C3999" t="inlineStr">
        <is>
          <t>S028</t>
        </is>
      </c>
      <c r="D3999" t="inlineStr">
        <is>
          <t>Store_028</t>
        </is>
      </c>
      <c r="E3999" t="inlineStr">
        <is>
          <t>North</t>
        </is>
      </c>
      <c r="F3999" t="inlineStr">
        <is>
          <t>P0047</t>
        </is>
      </c>
      <c r="G3999" t="inlineStr">
        <is>
          <t>Prod_0047</t>
        </is>
      </c>
      <c r="H3999" t="inlineStr">
        <is>
          <t>Beverages</t>
        </is>
      </c>
      <c r="I3999" t="n">
        <v>2</v>
      </c>
      <c r="J3999" t="n">
        <v>497.55</v>
      </c>
      <c r="K3999" t="n">
        <v>0.05</v>
      </c>
      <c r="L3999">
        <f>I3999*J3999*(1-K3999)</f>
        <v/>
      </c>
      <c r="M3999">
        <f>VLOOKUP(F3999,Products!A:D,4,FALSE)*I3999</f>
        <v/>
      </c>
      <c r="N3999">
        <f>L3999-M3999</f>
        <v/>
      </c>
    </row>
    <row r="4000">
      <c r="A4000" t="inlineStr">
        <is>
          <t>T1003998</t>
        </is>
      </c>
      <c r="B4000" t="inlineStr">
        <is>
          <t>2025-09-06</t>
        </is>
      </c>
      <c r="C4000" t="inlineStr">
        <is>
          <t>S038</t>
        </is>
      </c>
      <c r="D4000" t="inlineStr">
        <is>
          <t>Store_038</t>
        </is>
      </c>
      <c r="E4000" t="inlineStr">
        <is>
          <t>East</t>
        </is>
      </c>
      <c r="F4000" t="inlineStr">
        <is>
          <t>P0125</t>
        </is>
      </c>
      <c r="G4000" t="inlineStr">
        <is>
          <t>Prod_0125</t>
        </is>
      </c>
      <c r="H4000" t="inlineStr">
        <is>
          <t>Toys</t>
        </is>
      </c>
      <c r="I4000" t="n">
        <v>3</v>
      </c>
      <c r="J4000" t="n">
        <v>238.04</v>
      </c>
      <c r="K4000" t="n">
        <v>0.1</v>
      </c>
      <c r="L4000">
        <f>I4000*J4000*(1-K4000)</f>
        <v/>
      </c>
      <c r="M4000">
        <f>VLOOKUP(F4000,Products!A:D,4,FALSE)*I4000</f>
        <v/>
      </c>
      <c r="N4000">
        <f>L4000-M4000</f>
        <v/>
      </c>
    </row>
    <row r="4001">
      <c r="A4001" t="inlineStr">
        <is>
          <t>T1003999</t>
        </is>
      </c>
      <c r="B4001" t="inlineStr">
        <is>
          <t>2023-03-29</t>
        </is>
      </c>
      <c r="C4001" t="inlineStr">
        <is>
          <t>S007</t>
        </is>
      </c>
      <c r="D4001" t="inlineStr">
        <is>
          <t>Store_007</t>
        </is>
      </c>
      <c r="E4001" t="inlineStr">
        <is>
          <t>East</t>
        </is>
      </c>
      <c r="F4001" t="inlineStr">
        <is>
          <t>P0099</t>
        </is>
      </c>
      <c r="G4001" t="inlineStr">
        <is>
          <t>Prod_0099</t>
        </is>
      </c>
      <c r="H4001" t="inlineStr">
        <is>
          <t>Beverages</t>
        </is>
      </c>
      <c r="I4001" t="n">
        <v>8</v>
      </c>
      <c r="J4001" t="n">
        <v>101.93</v>
      </c>
      <c r="K4001" t="n">
        <v>0.1</v>
      </c>
      <c r="L4001">
        <f>I4001*J4001*(1-K4001)</f>
        <v/>
      </c>
      <c r="M4001">
        <f>VLOOKUP(F4001,Products!A:D,4,FALSE)*I4001</f>
        <v/>
      </c>
      <c r="N4001">
        <f>L4001-M4001</f>
        <v/>
      </c>
    </row>
    <row r="4002">
      <c r="A4002" t="inlineStr">
        <is>
          <t>T1004000</t>
        </is>
      </c>
      <c r="B4002" t="inlineStr">
        <is>
          <t>2025-05-05</t>
        </is>
      </c>
      <c r="C4002" t="inlineStr">
        <is>
          <t>S042</t>
        </is>
      </c>
      <c r="D4002" t="inlineStr">
        <is>
          <t>Store_042</t>
        </is>
      </c>
      <c r="E4002" t="inlineStr">
        <is>
          <t>Central</t>
        </is>
      </c>
      <c r="F4002" t="inlineStr">
        <is>
          <t>P0153</t>
        </is>
      </c>
      <c r="G4002" t="inlineStr">
        <is>
          <t>Prod_0153</t>
        </is>
      </c>
      <c r="H4002" t="inlineStr">
        <is>
          <t>Clothing</t>
        </is>
      </c>
      <c r="I4002" t="n">
        <v>3</v>
      </c>
      <c r="J4002" t="n">
        <v>194.98</v>
      </c>
      <c r="K4002" t="n">
        <v>0</v>
      </c>
      <c r="L4002">
        <f>I4002*J4002*(1-K4002)</f>
        <v/>
      </c>
      <c r="M4002">
        <f>VLOOKUP(F4002,Products!A:D,4,FALSE)*I4002</f>
        <v/>
      </c>
      <c r="N4002">
        <f>L4002-M4002</f>
        <v/>
      </c>
    </row>
    <row r="4003">
      <c r="A4003" t="inlineStr">
        <is>
          <t>T1004001</t>
        </is>
      </c>
      <c r="B4003" t="inlineStr">
        <is>
          <t>2025-07-20</t>
        </is>
      </c>
      <c r="C4003" t="inlineStr">
        <is>
          <t>S048</t>
        </is>
      </c>
      <c r="D4003" t="inlineStr">
        <is>
          <t>Store_048</t>
        </is>
      </c>
      <c r="E4003" t="inlineStr">
        <is>
          <t>South</t>
        </is>
      </c>
      <c r="F4003" t="inlineStr">
        <is>
          <t>P0166</t>
        </is>
      </c>
      <c r="G4003" t="inlineStr">
        <is>
          <t>Prod_0166</t>
        </is>
      </c>
      <c r="H4003" t="inlineStr">
        <is>
          <t>Electronics</t>
        </is>
      </c>
      <c r="I4003" t="n">
        <v>3</v>
      </c>
      <c r="J4003" t="n">
        <v>389.14</v>
      </c>
      <c r="K4003" t="n">
        <v>0.15</v>
      </c>
      <c r="L4003">
        <f>I4003*J4003*(1-K4003)</f>
        <v/>
      </c>
      <c r="M4003">
        <f>VLOOKUP(F4003,Products!A:D,4,FALSE)*I4003</f>
        <v/>
      </c>
      <c r="N4003">
        <f>L4003-M4003</f>
        <v/>
      </c>
    </row>
    <row r="4004">
      <c r="A4004" t="inlineStr">
        <is>
          <t>T1004002</t>
        </is>
      </c>
      <c r="B4004" t="inlineStr">
        <is>
          <t>2024-11-19</t>
        </is>
      </c>
      <c r="C4004" t="inlineStr">
        <is>
          <t>S025</t>
        </is>
      </c>
      <c r="D4004" t="inlineStr">
        <is>
          <t>Store_025</t>
        </is>
      </c>
      <c r="E4004" t="inlineStr">
        <is>
          <t>Central</t>
        </is>
      </c>
      <c r="F4004" t="inlineStr">
        <is>
          <t>P0108</t>
        </is>
      </c>
      <c r="G4004" t="inlineStr">
        <is>
          <t>Prod_0108</t>
        </is>
      </c>
      <c r="H4004" t="inlineStr">
        <is>
          <t>Stationery</t>
        </is>
      </c>
      <c r="I4004" t="n">
        <v>3</v>
      </c>
      <c r="J4004" t="n">
        <v>746.03</v>
      </c>
      <c r="K4004" t="n">
        <v>0.05</v>
      </c>
      <c r="L4004">
        <f>I4004*J4004*(1-K4004)</f>
        <v/>
      </c>
      <c r="M4004">
        <f>VLOOKUP(F4004,Products!A:D,4,FALSE)*I4004</f>
        <v/>
      </c>
      <c r="N4004">
        <f>L4004-M4004</f>
        <v/>
      </c>
    </row>
    <row r="4005">
      <c r="A4005" t="inlineStr">
        <is>
          <t>T1004003</t>
        </is>
      </c>
      <c r="B4005" t="inlineStr">
        <is>
          <t>2025-02-21</t>
        </is>
      </c>
      <c r="C4005" t="inlineStr">
        <is>
          <t>S006</t>
        </is>
      </c>
      <c r="D4005" t="inlineStr">
        <is>
          <t>Store_006</t>
        </is>
      </c>
      <c r="E4005" t="inlineStr">
        <is>
          <t>East</t>
        </is>
      </c>
      <c r="F4005" t="inlineStr">
        <is>
          <t>P0132</t>
        </is>
      </c>
      <c r="G4005" t="inlineStr">
        <is>
          <t>Prod_0132</t>
        </is>
      </c>
      <c r="H4005" t="inlineStr">
        <is>
          <t>Food</t>
        </is>
      </c>
      <c r="I4005" t="n">
        <v>7</v>
      </c>
      <c r="J4005" t="n">
        <v>118.87</v>
      </c>
      <c r="K4005" t="n">
        <v>0.05</v>
      </c>
      <c r="L4005">
        <f>I4005*J4005*(1-K4005)</f>
        <v/>
      </c>
      <c r="M4005">
        <f>VLOOKUP(F4005,Products!A:D,4,FALSE)*I4005</f>
        <v/>
      </c>
      <c r="N4005">
        <f>L4005-M4005</f>
        <v/>
      </c>
    </row>
    <row r="4006">
      <c r="A4006" t="inlineStr">
        <is>
          <t>T1004004</t>
        </is>
      </c>
      <c r="B4006" t="inlineStr">
        <is>
          <t>2023-08-18</t>
        </is>
      </c>
      <c r="C4006" t="inlineStr">
        <is>
          <t>S015</t>
        </is>
      </c>
      <c r="D4006" t="inlineStr">
        <is>
          <t>Store_015</t>
        </is>
      </c>
      <c r="E4006" t="inlineStr">
        <is>
          <t>North</t>
        </is>
      </c>
      <c r="F4006" t="inlineStr">
        <is>
          <t>P0025</t>
        </is>
      </c>
      <c r="G4006" t="inlineStr">
        <is>
          <t>Prod_0025</t>
        </is>
      </c>
      <c r="H4006" t="inlineStr">
        <is>
          <t>Beverages</t>
        </is>
      </c>
      <c r="I4006" t="n">
        <v>7</v>
      </c>
      <c r="J4006" t="n">
        <v>409.72</v>
      </c>
      <c r="K4006" t="n">
        <v>0</v>
      </c>
      <c r="L4006">
        <f>I4006*J4006*(1-K4006)</f>
        <v/>
      </c>
      <c r="M4006">
        <f>VLOOKUP(F4006,Products!A:D,4,FALSE)*I4006</f>
        <v/>
      </c>
      <c r="N4006">
        <f>L4006-M4006</f>
        <v/>
      </c>
    </row>
    <row r="4007">
      <c r="A4007" t="inlineStr">
        <is>
          <t>T1004005</t>
        </is>
      </c>
      <c r="B4007" t="inlineStr">
        <is>
          <t>2025-02-18</t>
        </is>
      </c>
      <c r="C4007" t="inlineStr">
        <is>
          <t>S040</t>
        </is>
      </c>
      <c r="D4007" t="inlineStr">
        <is>
          <t>Store_040</t>
        </is>
      </c>
      <c r="E4007" t="inlineStr">
        <is>
          <t>Central</t>
        </is>
      </c>
      <c r="F4007" t="inlineStr">
        <is>
          <t>P0083</t>
        </is>
      </c>
      <c r="G4007" t="inlineStr">
        <is>
          <t>Prod_0083</t>
        </is>
      </c>
      <c r="H4007" t="inlineStr">
        <is>
          <t>Clothing</t>
        </is>
      </c>
      <c r="I4007" t="n">
        <v>9</v>
      </c>
      <c r="J4007" t="n">
        <v>567.1799999999999</v>
      </c>
      <c r="K4007" t="n">
        <v>0</v>
      </c>
      <c r="L4007">
        <f>I4007*J4007*(1-K4007)</f>
        <v/>
      </c>
      <c r="M4007">
        <f>VLOOKUP(F4007,Products!A:D,4,FALSE)*I4007</f>
        <v/>
      </c>
      <c r="N4007">
        <f>L4007-M4007</f>
        <v/>
      </c>
    </row>
    <row r="4008">
      <c r="A4008" t="inlineStr">
        <is>
          <t>T1004006</t>
        </is>
      </c>
      <c r="B4008" t="inlineStr">
        <is>
          <t>2023-03-23</t>
        </is>
      </c>
      <c r="C4008" t="inlineStr">
        <is>
          <t>S048</t>
        </is>
      </c>
      <c r="D4008" t="inlineStr">
        <is>
          <t>Store_048</t>
        </is>
      </c>
      <c r="E4008" t="inlineStr">
        <is>
          <t>South</t>
        </is>
      </c>
      <c r="F4008" t="inlineStr">
        <is>
          <t>P0160</t>
        </is>
      </c>
      <c r="G4008" t="inlineStr">
        <is>
          <t>Prod_0160</t>
        </is>
      </c>
      <c r="H4008" t="inlineStr">
        <is>
          <t>Food</t>
        </is>
      </c>
      <c r="I4008" t="n">
        <v>9</v>
      </c>
      <c r="J4008" t="n">
        <v>711.8</v>
      </c>
      <c r="K4008" t="n">
        <v>0</v>
      </c>
      <c r="L4008">
        <f>I4008*J4008*(1-K4008)</f>
        <v/>
      </c>
      <c r="M4008">
        <f>VLOOKUP(F4008,Products!A:D,4,FALSE)*I4008</f>
        <v/>
      </c>
      <c r="N4008">
        <f>L4008-M4008</f>
        <v/>
      </c>
    </row>
    <row r="4009">
      <c r="A4009" t="inlineStr">
        <is>
          <t>T1004007</t>
        </is>
      </c>
      <c r="B4009" t="inlineStr">
        <is>
          <t>2025-03-16</t>
        </is>
      </c>
      <c r="C4009" t="inlineStr">
        <is>
          <t>S013</t>
        </is>
      </c>
      <c r="D4009" t="inlineStr">
        <is>
          <t>Store_013</t>
        </is>
      </c>
      <c r="E4009" t="inlineStr">
        <is>
          <t>North</t>
        </is>
      </c>
      <c r="F4009" t="inlineStr">
        <is>
          <t>P0025</t>
        </is>
      </c>
      <c r="G4009" t="inlineStr">
        <is>
          <t>Prod_0025</t>
        </is>
      </c>
      <c r="H4009" t="inlineStr">
        <is>
          <t>Beverages</t>
        </is>
      </c>
      <c r="I4009" t="n">
        <v>2</v>
      </c>
      <c r="J4009" t="n">
        <v>337.76</v>
      </c>
      <c r="K4009" t="n">
        <v>0</v>
      </c>
      <c r="L4009">
        <f>I4009*J4009*(1-K4009)</f>
        <v/>
      </c>
      <c r="M4009">
        <f>VLOOKUP(F4009,Products!A:D,4,FALSE)*I4009</f>
        <v/>
      </c>
      <c r="N4009">
        <f>L4009-M4009</f>
        <v/>
      </c>
    </row>
    <row r="4010">
      <c r="A4010" t="inlineStr">
        <is>
          <t>T1004008</t>
        </is>
      </c>
      <c r="B4010" t="inlineStr">
        <is>
          <t>2024-06-01</t>
        </is>
      </c>
      <c r="C4010" t="inlineStr">
        <is>
          <t>S050</t>
        </is>
      </c>
      <c r="D4010" t="inlineStr">
        <is>
          <t>Store_050</t>
        </is>
      </c>
      <c r="E4010" t="inlineStr">
        <is>
          <t>South</t>
        </is>
      </c>
      <c r="F4010" t="inlineStr">
        <is>
          <t>P0171</t>
        </is>
      </c>
      <c r="G4010" t="inlineStr">
        <is>
          <t>Prod_0171</t>
        </is>
      </c>
      <c r="H4010" t="inlineStr">
        <is>
          <t>Household</t>
        </is>
      </c>
      <c r="I4010" t="n">
        <v>6</v>
      </c>
      <c r="J4010" t="n">
        <v>322.02</v>
      </c>
      <c r="K4010" t="n">
        <v>0</v>
      </c>
      <c r="L4010">
        <f>I4010*J4010*(1-K4010)</f>
        <v/>
      </c>
      <c r="M4010">
        <f>VLOOKUP(F4010,Products!A:D,4,FALSE)*I4010</f>
        <v/>
      </c>
      <c r="N4010">
        <f>L4010-M4010</f>
        <v/>
      </c>
    </row>
    <row r="4011">
      <c r="A4011" t="inlineStr">
        <is>
          <t>T1004009</t>
        </is>
      </c>
      <c r="B4011" t="inlineStr">
        <is>
          <t>2023-05-22</t>
        </is>
      </c>
      <c r="C4011" t="inlineStr">
        <is>
          <t>S046</t>
        </is>
      </c>
      <c r="D4011" t="inlineStr">
        <is>
          <t>Store_046</t>
        </is>
      </c>
      <c r="E4011" t="inlineStr">
        <is>
          <t>South</t>
        </is>
      </c>
      <c r="F4011" t="inlineStr">
        <is>
          <t>P0187</t>
        </is>
      </c>
      <c r="G4011" t="inlineStr">
        <is>
          <t>Prod_0187</t>
        </is>
      </c>
      <c r="H4011" t="inlineStr">
        <is>
          <t>Food</t>
        </is>
      </c>
      <c r="I4011" t="n">
        <v>5</v>
      </c>
      <c r="J4011" t="n">
        <v>898.03</v>
      </c>
      <c r="K4011" t="n">
        <v>0</v>
      </c>
      <c r="L4011">
        <f>I4011*J4011*(1-K4011)</f>
        <v/>
      </c>
      <c r="M4011">
        <f>VLOOKUP(F4011,Products!A:D,4,FALSE)*I4011</f>
        <v/>
      </c>
      <c r="N4011">
        <f>L4011-M4011</f>
        <v/>
      </c>
    </row>
    <row r="4012">
      <c r="A4012" t="inlineStr">
        <is>
          <t>T1004010</t>
        </is>
      </c>
      <c r="B4012" t="inlineStr">
        <is>
          <t>2023-09-27</t>
        </is>
      </c>
      <c r="C4012" t="inlineStr">
        <is>
          <t>S006</t>
        </is>
      </c>
      <c r="D4012" t="inlineStr">
        <is>
          <t>Store_006</t>
        </is>
      </c>
      <c r="E4012" t="inlineStr">
        <is>
          <t>East</t>
        </is>
      </c>
      <c r="F4012" t="inlineStr">
        <is>
          <t>P0081</t>
        </is>
      </c>
      <c r="G4012" t="inlineStr">
        <is>
          <t>Prod_0081</t>
        </is>
      </c>
      <c r="H4012" t="inlineStr">
        <is>
          <t>Electronics</t>
        </is>
      </c>
      <c r="I4012" t="n">
        <v>1</v>
      </c>
      <c r="J4012" t="n">
        <v>313.47</v>
      </c>
      <c r="K4012" t="n">
        <v>0.1</v>
      </c>
      <c r="L4012">
        <f>I4012*J4012*(1-K4012)</f>
        <v/>
      </c>
      <c r="M4012">
        <f>VLOOKUP(F4012,Products!A:D,4,FALSE)*I4012</f>
        <v/>
      </c>
      <c r="N4012">
        <f>L4012-M4012</f>
        <v/>
      </c>
    </row>
    <row r="4013">
      <c r="A4013" t="inlineStr">
        <is>
          <t>T1004011</t>
        </is>
      </c>
      <c r="B4013" t="inlineStr">
        <is>
          <t>2025-01-18</t>
        </is>
      </c>
      <c r="C4013" t="inlineStr">
        <is>
          <t>S004</t>
        </is>
      </c>
      <c r="D4013" t="inlineStr">
        <is>
          <t>Store_004</t>
        </is>
      </c>
      <c r="E4013" t="inlineStr">
        <is>
          <t>Central</t>
        </is>
      </c>
      <c r="F4013" t="inlineStr">
        <is>
          <t>P0004</t>
        </is>
      </c>
      <c r="G4013" t="inlineStr">
        <is>
          <t>Prod_0004</t>
        </is>
      </c>
      <c r="H4013" t="inlineStr">
        <is>
          <t>Household</t>
        </is>
      </c>
      <c r="I4013" t="n">
        <v>9</v>
      </c>
      <c r="J4013" t="n">
        <v>418.88</v>
      </c>
      <c r="K4013" t="n">
        <v>0</v>
      </c>
      <c r="L4013">
        <f>I4013*J4013*(1-K4013)</f>
        <v/>
      </c>
      <c r="M4013">
        <f>VLOOKUP(F4013,Products!A:D,4,FALSE)*I4013</f>
        <v/>
      </c>
      <c r="N4013">
        <f>L4013-M4013</f>
        <v/>
      </c>
    </row>
    <row r="4014">
      <c r="A4014" t="inlineStr">
        <is>
          <t>T1004012</t>
        </is>
      </c>
      <c r="B4014" t="inlineStr">
        <is>
          <t>2024-03-16</t>
        </is>
      </c>
      <c r="C4014" t="inlineStr">
        <is>
          <t>S001</t>
        </is>
      </c>
      <c r="D4014" t="inlineStr">
        <is>
          <t>Store_001</t>
        </is>
      </c>
      <c r="E4014" t="inlineStr">
        <is>
          <t>West</t>
        </is>
      </c>
      <c r="F4014" t="inlineStr">
        <is>
          <t>P0148</t>
        </is>
      </c>
      <c r="G4014" t="inlineStr">
        <is>
          <t>Prod_0148</t>
        </is>
      </c>
      <c r="H4014" t="inlineStr">
        <is>
          <t>Electronics</t>
        </is>
      </c>
      <c r="I4014" t="n">
        <v>1</v>
      </c>
      <c r="J4014" t="n">
        <v>266.49</v>
      </c>
      <c r="K4014" t="n">
        <v>0</v>
      </c>
      <c r="L4014">
        <f>I4014*J4014*(1-K4014)</f>
        <v/>
      </c>
      <c r="M4014">
        <f>VLOOKUP(F4014,Products!A:D,4,FALSE)*I4014</f>
        <v/>
      </c>
      <c r="N4014">
        <f>L4014-M4014</f>
        <v/>
      </c>
    </row>
    <row r="4015">
      <c r="A4015" t="inlineStr">
        <is>
          <t>T1004013</t>
        </is>
      </c>
      <c r="B4015" t="inlineStr">
        <is>
          <t>2024-04-19</t>
        </is>
      </c>
      <c r="C4015" t="inlineStr">
        <is>
          <t>S035</t>
        </is>
      </c>
      <c r="D4015" t="inlineStr">
        <is>
          <t>Store_035</t>
        </is>
      </c>
      <c r="E4015" t="inlineStr">
        <is>
          <t>Central</t>
        </is>
      </c>
      <c r="F4015" t="inlineStr">
        <is>
          <t>P0118</t>
        </is>
      </c>
      <c r="G4015" t="inlineStr">
        <is>
          <t>Prod_0118</t>
        </is>
      </c>
      <c r="H4015" t="inlineStr">
        <is>
          <t>Toys</t>
        </is>
      </c>
      <c r="I4015" t="n">
        <v>6</v>
      </c>
      <c r="J4015" t="n">
        <v>853.4400000000001</v>
      </c>
      <c r="K4015" t="n">
        <v>0</v>
      </c>
      <c r="L4015">
        <f>I4015*J4015*(1-K4015)</f>
        <v/>
      </c>
      <c r="M4015">
        <f>VLOOKUP(F4015,Products!A:D,4,FALSE)*I4015</f>
        <v/>
      </c>
      <c r="N4015">
        <f>L4015-M4015</f>
        <v/>
      </c>
    </row>
    <row r="4016">
      <c r="A4016" t="inlineStr">
        <is>
          <t>T1004014</t>
        </is>
      </c>
      <c r="B4016" t="inlineStr">
        <is>
          <t>2023-11-26</t>
        </is>
      </c>
      <c r="C4016" t="inlineStr">
        <is>
          <t>S023</t>
        </is>
      </c>
      <c r="D4016" t="inlineStr">
        <is>
          <t>Store_023</t>
        </is>
      </c>
      <c r="E4016" t="inlineStr">
        <is>
          <t>South</t>
        </is>
      </c>
      <c r="F4016" t="inlineStr">
        <is>
          <t>P0074</t>
        </is>
      </c>
      <c r="G4016" t="inlineStr">
        <is>
          <t>Prod_0074</t>
        </is>
      </c>
      <c r="H4016" t="inlineStr">
        <is>
          <t>Food</t>
        </is>
      </c>
      <c r="I4016" t="n">
        <v>7</v>
      </c>
      <c r="J4016" t="n">
        <v>882.86</v>
      </c>
      <c r="K4016" t="n">
        <v>0.05</v>
      </c>
      <c r="L4016">
        <f>I4016*J4016*(1-K4016)</f>
        <v/>
      </c>
      <c r="M4016">
        <f>VLOOKUP(F4016,Products!A:D,4,FALSE)*I4016</f>
        <v/>
      </c>
      <c r="N4016">
        <f>L4016-M4016</f>
        <v/>
      </c>
    </row>
    <row r="4017">
      <c r="A4017" t="inlineStr">
        <is>
          <t>T1004015</t>
        </is>
      </c>
      <c r="B4017" t="inlineStr">
        <is>
          <t>2024-10-17</t>
        </is>
      </c>
      <c r="C4017" t="inlineStr">
        <is>
          <t>S030</t>
        </is>
      </c>
      <c r="D4017" t="inlineStr">
        <is>
          <t>Store_030</t>
        </is>
      </c>
      <c r="E4017" t="inlineStr">
        <is>
          <t>North</t>
        </is>
      </c>
      <c r="F4017" t="inlineStr">
        <is>
          <t>P0103</t>
        </is>
      </c>
      <c r="G4017" t="inlineStr">
        <is>
          <t>Prod_0103</t>
        </is>
      </c>
      <c r="H4017" t="inlineStr">
        <is>
          <t>Stationery</t>
        </is>
      </c>
      <c r="I4017" t="n">
        <v>4</v>
      </c>
      <c r="J4017" t="n">
        <v>880.25</v>
      </c>
      <c r="K4017" t="n">
        <v>0.05</v>
      </c>
      <c r="L4017">
        <f>I4017*J4017*(1-K4017)</f>
        <v/>
      </c>
      <c r="M4017">
        <f>VLOOKUP(F4017,Products!A:D,4,FALSE)*I4017</f>
        <v/>
      </c>
      <c r="N4017">
        <f>L4017-M4017</f>
        <v/>
      </c>
    </row>
    <row r="4018">
      <c r="A4018" t="inlineStr">
        <is>
          <t>T1004016</t>
        </is>
      </c>
      <c r="B4018" t="inlineStr">
        <is>
          <t>2024-10-11</t>
        </is>
      </c>
      <c r="C4018" t="inlineStr">
        <is>
          <t>S029</t>
        </is>
      </c>
      <c r="D4018" t="inlineStr">
        <is>
          <t>Store_029</t>
        </is>
      </c>
      <c r="E4018" t="inlineStr">
        <is>
          <t>South</t>
        </is>
      </c>
      <c r="F4018" t="inlineStr">
        <is>
          <t>P0151</t>
        </is>
      </c>
      <c r="G4018" t="inlineStr">
        <is>
          <t>Prod_0151</t>
        </is>
      </c>
      <c r="H4018" t="inlineStr">
        <is>
          <t>Food</t>
        </is>
      </c>
      <c r="I4018" t="n">
        <v>5</v>
      </c>
      <c r="J4018" t="n">
        <v>764.13</v>
      </c>
      <c r="K4018" t="n">
        <v>0</v>
      </c>
      <c r="L4018">
        <f>I4018*J4018*(1-K4018)</f>
        <v/>
      </c>
      <c r="M4018">
        <f>VLOOKUP(F4018,Products!A:D,4,FALSE)*I4018</f>
        <v/>
      </c>
      <c r="N4018">
        <f>L4018-M4018</f>
        <v/>
      </c>
    </row>
    <row r="4019">
      <c r="A4019" t="inlineStr">
        <is>
          <t>T1004017</t>
        </is>
      </c>
      <c r="B4019" t="inlineStr">
        <is>
          <t>2025-03-09</t>
        </is>
      </c>
      <c r="C4019" t="inlineStr">
        <is>
          <t>S002</t>
        </is>
      </c>
      <c r="D4019" t="inlineStr">
        <is>
          <t>Store_002</t>
        </is>
      </c>
      <c r="E4019" t="inlineStr">
        <is>
          <t>South</t>
        </is>
      </c>
      <c r="F4019" t="inlineStr">
        <is>
          <t>P0021</t>
        </is>
      </c>
      <c r="G4019" t="inlineStr">
        <is>
          <t>Prod_0021</t>
        </is>
      </c>
      <c r="H4019" t="inlineStr">
        <is>
          <t>Household</t>
        </is>
      </c>
      <c r="I4019" t="n">
        <v>4</v>
      </c>
      <c r="J4019" t="n">
        <v>139.46</v>
      </c>
      <c r="K4019" t="n">
        <v>0</v>
      </c>
      <c r="L4019">
        <f>I4019*J4019*(1-K4019)</f>
        <v/>
      </c>
      <c r="M4019">
        <f>VLOOKUP(F4019,Products!A:D,4,FALSE)*I4019</f>
        <v/>
      </c>
      <c r="N4019">
        <f>L4019-M4019</f>
        <v/>
      </c>
    </row>
    <row r="4020">
      <c r="A4020" t="inlineStr">
        <is>
          <t>T1004018</t>
        </is>
      </c>
      <c r="B4020" t="inlineStr">
        <is>
          <t>2023-12-15</t>
        </is>
      </c>
      <c r="C4020" t="inlineStr">
        <is>
          <t>S031</t>
        </is>
      </c>
      <c r="D4020" t="inlineStr">
        <is>
          <t>Store_031</t>
        </is>
      </c>
      <c r="E4020" t="inlineStr">
        <is>
          <t>Central</t>
        </is>
      </c>
      <c r="F4020" t="inlineStr">
        <is>
          <t>P0129</t>
        </is>
      </c>
      <c r="G4020" t="inlineStr">
        <is>
          <t>Prod_0129</t>
        </is>
      </c>
      <c r="H4020" t="inlineStr">
        <is>
          <t>Stationery</t>
        </is>
      </c>
      <c r="I4020" t="n">
        <v>8</v>
      </c>
      <c r="J4020" t="n">
        <v>830.6</v>
      </c>
      <c r="K4020" t="n">
        <v>0</v>
      </c>
      <c r="L4020">
        <f>I4020*J4020*(1-K4020)</f>
        <v/>
      </c>
      <c r="M4020">
        <f>VLOOKUP(F4020,Products!A:D,4,FALSE)*I4020</f>
        <v/>
      </c>
      <c r="N4020">
        <f>L4020-M4020</f>
        <v/>
      </c>
    </row>
    <row r="4021">
      <c r="A4021" t="inlineStr">
        <is>
          <t>T1004019</t>
        </is>
      </c>
      <c r="B4021" t="inlineStr">
        <is>
          <t>2024-08-02</t>
        </is>
      </c>
      <c r="C4021" t="inlineStr">
        <is>
          <t>S015</t>
        </is>
      </c>
      <c r="D4021" t="inlineStr">
        <is>
          <t>Store_015</t>
        </is>
      </c>
      <c r="E4021" t="inlineStr">
        <is>
          <t>North</t>
        </is>
      </c>
      <c r="F4021" t="inlineStr">
        <is>
          <t>P0163</t>
        </is>
      </c>
      <c r="G4021" t="inlineStr">
        <is>
          <t>Prod_0163</t>
        </is>
      </c>
      <c r="H4021" t="inlineStr">
        <is>
          <t>Food</t>
        </is>
      </c>
      <c r="I4021" t="n">
        <v>8</v>
      </c>
      <c r="J4021" t="n">
        <v>741.86</v>
      </c>
      <c r="K4021" t="n">
        <v>0</v>
      </c>
      <c r="L4021">
        <f>I4021*J4021*(1-K4021)</f>
        <v/>
      </c>
      <c r="M4021">
        <f>VLOOKUP(F4021,Products!A:D,4,FALSE)*I4021</f>
        <v/>
      </c>
      <c r="N4021">
        <f>L4021-M4021</f>
        <v/>
      </c>
    </row>
    <row r="4022">
      <c r="A4022" t="inlineStr">
        <is>
          <t>T1004020</t>
        </is>
      </c>
      <c r="B4022" t="inlineStr">
        <is>
          <t>2024-02-15</t>
        </is>
      </c>
      <c r="C4022" t="inlineStr">
        <is>
          <t>S021</t>
        </is>
      </c>
      <c r="D4022" t="inlineStr">
        <is>
          <t>Store_021</t>
        </is>
      </c>
      <c r="E4022" t="inlineStr">
        <is>
          <t>North</t>
        </is>
      </c>
      <c r="F4022" t="inlineStr">
        <is>
          <t>P0156</t>
        </is>
      </c>
      <c r="G4022" t="inlineStr">
        <is>
          <t>Prod_0156</t>
        </is>
      </c>
      <c r="H4022" t="inlineStr">
        <is>
          <t>Toys</t>
        </is>
      </c>
      <c r="I4022" t="n">
        <v>6</v>
      </c>
      <c r="J4022" t="n">
        <v>433.02</v>
      </c>
      <c r="K4022" t="n">
        <v>0.1</v>
      </c>
      <c r="L4022">
        <f>I4022*J4022*(1-K4022)</f>
        <v/>
      </c>
      <c r="M4022">
        <f>VLOOKUP(F4022,Products!A:D,4,FALSE)*I4022</f>
        <v/>
      </c>
      <c r="N4022">
        <f>L4022-M4022</f>
        <v/>
      </c>
    </row>
    <row r="4023">
      <c r="A4023" t="inlineStr">
        <is>
          <t>T1004021</t>
        </is>
      </c>
      <c r="B4023" t="inlineStr">
        <is>
          <t>2024-11-27</t>
        </is>
      </c>
      <c r="C4023" t="inlineStr">
        <is>
          <t>S010</t>
        </is>
      </c>
      <c r="D4023" t="inlineStr">
        <is>
          <t>Store_010</t>
        </is>
      </c>
      <c r="E4023" t="inlineStr">
        <is>
          <t>North</t>
        </is>
      </c>
      <c r="F4023" t="inlineStr">
        <is>
          <t>P0192</t>
        </is>
      </c>
      <c r="G4023" t="inlineStr">
        <is>
          <t>Prod_0192</t>
        </is>
      </c>
      <c r="H4023" t="inlineStr">
        <is>
          <t>Beverages</t>
        </is>
      </c>
      <c r="I4023" t="n">
        <v>3</v>
      </c>
      <c r="J4023" t="n">
        <v>417.27</v>
      </c>
      <c r="K4023" t="n">
        <v>0</v>
      </c>
      <c r="L4023">
        <f>I4023*J4023*(1-K4023)</f>
        <v/>
      </c>
      <c r="M4023">
        <f>VLOOKUP(F4023,Products!A:D,4,FALSE)*I4023</f>
        <v/>
      </c>
      <c r="N4023">
        <f>L4023-M4023</f>
        <v/>
      </c>
    </row>
    <row r="4024">
      <c r="A4024" t="inlineStr">
        <is>
          <t>T1004022</t>
        </is>
      </c>
      <c r="B4024" t="inlineStr">
        <is>
          <t>2025-02-25</t>
        </is>
      </c>
      <c r="C4024" t="inlineStr">
        <is>
          <t>S042</t>
        </is>
      </c>
      <c r="D4024" t="inlineStr">
        <is>
          <t>Store_042</t>
        </is>
      </c>
      <c r="E4024" t="inlineStr">
        <is>
          <t>Central</t>
        </is>
      </c>
      <c r="F4024" t="inlineStr">
        <is>
          <t>P0096</t>
        </is>
      </c>
      <c r="G4024" t="inlineStr">
        <is>
          <t>Prod_0096</t>
        </is>
      </c>
      <c r="H4024" t="inlineStr">
        <is>
          <t>Beverages</t>
        </is>
      </c>
      <c r="I4024" t="n">
        <v>5</v>
      </c>
      <c r="J4024" t="n">
        <v>472.46</v>
      </c>
      <c r="K4024" t="n">
        <v>0.05</v>
      </c>
      <c r="L4024">
        <f>I4024*J4024*(1-K4024)</f>
        <v/>
      </c>
      <c r="M4024">
        <f>VLOOKUP(F4024,Products!A:D,4,FALSE)*I4024</f>
        <v/>
      </c>
      <c r="N4024">
        <f>L4024-M4024</f>
        <v/>
      </c>
    </row>
    <row r="4025">
      <c r="A4025" t="inlineStr">
        <is>
          <t>T1004023</t>
        </is>
      </c>
      <c r="B4025" t="inlineStr">
        <is>
          <t>2025-04-25</t>
        </is>
      </c>
      <c r="C4025" t="inlineStr">
        <is>
          <t>S007</t>
        </is>
      </c>
      <c r="D4025" t="inlineStr">
        <is>
          <t>Store_007</t>
        </is>
      </c>
      <c r="E4025" t="inlineStr">
        <is>
          <t>East</t>
        </is>
      </c>
      <c r="F4025" t="inlineStr">
        <is>
          <t>P0060</t>
        </is>
      </c>
      <c r="G4025" t="inlineStr">
        <is>
          <t>Prod_0060</t>
        </is>
      </c>
      <c r="H4025" t="inlineStr">
        <is>
          <t>Toys</t>
        </is>
      </c>
      <c r="I4025" t="n">
        <v>5</v>
      </c>
      <c r="J4025" t="n">
        <v>139.63</v>
      </c>
      <c r="K4025" t="n">
        <v>0</v>
      </c>
      <c r="L4025">
        <f>I4025*J4025*(1-K4025)</f>
        <v/>
      </c>
      <c r="M4025">
        <f>VLOOKUP(F4025,Products!A:D,4,FALSE)*I4025</f>
        <v/>
      </c>
      <c r="N4025">
        <f>L4025-M4025</f>
        <v/>
      </c>
    </row>
    <row r="4026">
      <c r="A4026" t="inlineStr">
        <is>
          <t>T1004024</t>
        </is>
      </c>
      <c r="B4026" t="inlineStr">
        <is>
          <t>2024-04-04</t>
        </is>
      </c>
      <c r="C4026" t="inlineStr">
        <is>
          <t>S011</t>
        </is>
      </c>
      <c r="D4026" t="inlineStr">
        <is>
          <t>Store_011</t>
        </is>
      </c>
      <c r="E4026" t="inlineStr">
        <is>
          <t>South</t>
        </is>
      </c>
      <c r="F4026" t="inlineStr">
        <is>
          <t>P0048</t>
        </is>
      </c>
      <c r="G4026" t="inlineStr">
        <is>
          <t>Prod_0048</t>
        </is>
      </c>
      <c r="H4026" t="inlineStr">
        <is>
          <t>Toys</t>
        </is>
      </c>
      <c r="I4026" t="n">
        <v>9</v>
      </c>
      <c r="J4026" t="n">
        <v>240.32</v>
      </c>
      <c r="K4026" t="n">
        <v>0</v>
      </c>
      <c r="L4026">
        <f>I4026*J4026*(1-K4026)</f>
        <v/>
      </c>
      <c r="M4026">
        <f>VLOOKUP(F4026,Products!A:D,4,FALSE)*I4026</f>
        <v/>
      </c>
      <c r="N4026">
        <f>L4026-M4026</f>
        <v/>
      </c>
    </row>
    <row r="4027">
      <c r="A4027" t="inlineStr">
        <is>
          <t>T1004025</t>
        </is>
      </c>
      <c r="B4027" t="inlineStr">
        <is>
          <t>2023-03-27</t>
        </is>
      </c>
      <c r="C4027" t="inlineStr">
        <is>
          <t>S013</t>
        </is>
      </c>
      <c r="D4027" t="inlineStr">
        <is>
          <t>Store_013</t>
        </is>
      </c>
      <c r="E4027" t="inlineStr">
        <is>
          <t>North</t>
        </is>
      </c>
      <c r="F4027" t="inlineStr">
        <is>
          <t>P0021</t>
        </is>
      </c>
      <c r="G4027" t="inlineStr">
        <is>
          <t>Prod_0021</t>
        </is>
      </c>
      <c r="H4027" t="inlineStr">
        <is>
          <t>Household</t>
        </is>
      </c>
      <c r="I4027" t="n">
        <v>3</v>
      </c>
      <c r="J4027" t="n">
        <v>140.54</v>
      </c>
      <c r="K4027" t="n">
        <v>0.1</v>
      </c>
      <c r="L4027">
        <f>I4027*J4027*(1-K4027)</f>
        <v/>
      </c>
      <c r="M4027">
        <f>VLOOKUP(F4027,Products!A:D,4,FALSE)*I4027</f>
        <v/>
      </c>
      <c r="N4027">
        <f>L4027-M4027</f>
        <v/>
      </c>
    </row>
    <row r="4028">
      <c r="A4028" t="inlineStr">
        <is>
          <t>T1004026</t>
        </is>
      </c>
      <c r="B4028" t="inlineStr">
        <is>
          <t>2025-05-03</t>
        </is>
      </c>
      <c r="C4028" t="inlineStr">
        <is>
          <t>S023</t>
        </is>
      </c>
      <c r="D4028" t="inlineStr">
        <is>
          <t>Store_023</t>
        </is>
      </c>
      <c r="E4028" t="inlineStr">
        <is>
          <t>South</t>
        </is>
      </c>
      <c r="F4028" t="inlineStr">
        <is>
          <t>P0176</t>
        </is>
      </c>
      <c r="G4028" t="inlineStr">
        <is>
          <t>Prod_0176</t>
        </is>
      </c>
      <c r="H4028" t="inlineStr">
        <is>
          <t>Food</t>
        </is>
      </c>
      <c r="I4028" t="n">
        <v>6</v>
      </c>
      <c r="J4028" t="n">
        <v>725.47</v>
      </c>
      <c r="K4028" t="n">
        <v>0</v>
      </c>
      <c r="L4028">
        <f>I4028*J4028*(1-K4028)</f>
        <v/>
      </c>
      <c r="M4028">
        <f>VLOOKUP(F4028,Products!A:D,4,FALSE)*I4028</f>
        <v/>
      </c>
      <c r="N4028">
        <f>L4028-M4028</f>
        <v/>
      </c>
    </row>
    <row r="4029">
      <c r="A4029" t="inlineStr">
        <is>
          <t>T1004027</t>
        </is>
      </c>
      <c r="B4029" t="inlineStr">
        <is>
          <t>2023-08-12</t>
        </is>
      </c>
      <c r="C4029" t="inlineStr">
        <is>
          <t>S026</t>
        </is>
      </c>
      <c r="D4029" t="inlineStr">
        <is>
          <t>Store_026</t>
        </is>
      </c>
      <c r="E4029" t="inlineStr">
        <is>
          <t>North</t>
        </is>
      </c>
      <c r="F4029" t="inlineStr">
        <is>
          <t>P0047</t>
        </is>
      </c>
      <c r="G4029" t="inlineStr">
        <is>
          <t>Prod_0047</t>
        </is>
      </c>
      <c r="H4029" t="inlineStr">
        <is>
          <t>Beverages</t>
        </is>
      </c>
      <c r="I4029" t="n">
        <v>7</v>
      </c>
      <c r="J4029" t="n">
        <v>419.6</v>
      </c>
      <c r="K4029" t="n">
        <v>0.15</v>
      </c>
      <c r="L4029">
        <f>I4029*J4029*(1-K4029)</f>
        <v/>
      </c>
      <c r="M4029">
        <f>VLOOKUP(F4029,Products!A:D,4,FALSE)*I4029</f>
        <v/>
      </c>
      <c r="N4029">
        <f>L4029-M4029</f>
        <v/>
      </c>
    </row>
    <row r="4030">
      <c r="A4030" t="inlineStr">
        <is>
          <t>T1004028</t>
        </is>
      </c>
      <c r="B4030" t="inlineStr">
        <is>
          <t>2024-04-04</t>
        </is>
      </c>
      <c r="C4030" t="inlineStr">
        <is>
          <t>S012</t>
        </is>
      </c>
      <c r="D4030" t="inlineStr">
        <is>
          <t>Store_012</t>
        </is>
      </c>
      <c r="E4030" t="inlineStr">
        <is>
          <t>South</t>
        </is>
      </c>
      <c r="F4030" t="inlineStr">
        <is>
          <t>P0008</t>
        </is>
      </c>
      <c r="G4030" t="inlineStr">
        <is>
          <t>Prod_0008</t>
        </is>
      </c>
      <c r="H4030" t="inlineStr">
        <is>
          <t>Electronics</t>
        </is>
      </c>
      <c r="I4030" t="n">
        <v>6</v>
      </c>
      <c r="J4030" t="n">
        <v>318.86</v>
      </c>
      <c r="K4030" t="n">
        <v>0</v>
      </c>
      <c r="L4030">
        <f>I4030*J4030*(1-K4030)</f>
        <v/>
      </c>
      <c r="M4030">
        <f>VLOOKUP(F4030,Products!A:D,4,FALSE)*I4030</f>
        <v/>
      </c>
      <c r="N4030">
        <f>L4030-M4030</f>
        <v/>
      </c>
    </row>
    <row r="4031">
      <c r="A4031" t="inlineStr">
        <is>
          <t>T1004029</t>
        </is>
      </c>
      <c r="B4031" t="inlineStr">
        <is>
          <t>2024-11-14</t>
        </is>
      </c>
      <c r="C4031" t="inlineStr">
        <is>
          <t>S021</t>
        </is>
      </c>
      <c r="D4031" t="inlineStr">
        <is>
          <t>Store_021</t>
        </is>
      </c>
      <c r="E4031" t="inlineStr">
        <is>
          <t>North</t>
        </is>
      </c>
      <c r="F4031" t="inlineStr">
        <is>
          <t>P0195</t>
        </is>
      </c>
      <c r="G4031" t="inlineStr">
        <is>
          <t>Prod_0195</t>
        </is>
      </c>
      <c r="H4031" t="inlineStr">
        <is>
          <t>Food</t>
        </is>
      </c>
      <c r="I4031" t="n">
        <v>1</v>
      </c>
      <c r="J4031" t="n">
        <v>484.91</v>
      </c>
      <c r="K4031" t="n">
        <v>0</v>
      </c>
      <c r="L4031">
        <f>I4031*J4031*(1-K4031)</f>
        <v/>
      </c>
      <c r="M4031">
        <f>VLOOKUP(F4031,Products!A:D,4,FALSE)*I4031</f>
        <v/>
      </c>
      <c r="N4031">
        <f>L4031-M4031</f>
        <v/>
      </c>
    </row>
    <row r="4032">
      <c r="A4032" t="inlineStr">
        <is>
          <t>T1004030</t>
        </is>
      </c>
      <c r="B4032" t="inlineStr">
        <is>
          <t>2023-06-11</t>
        </is>
      </c>
      <c r="C4032" t="inlineStr">
        <is>
          <t>S001</t>
        </is>
      </c>
      <c r="D4032" t="inlineStr">
        <is>
          <t>Store_001</t>
        </is>
      </c>
      <c r="E4032" t="inlineStr">
        <is>
          <t>West</t>
        </is>
      </c>
      <c r="F4032" t="inlineStr">
        <is>
          <t>P0047</t>
        </is>
      </c>
      <c r="G4032" t="inlineStr">
        <is>
          <t>Prod_0047</t>
        </is>
      </c>
      <c r="H4032" t="inlineStr">
        <is>
          <t>Beverages</t>
        </is>
      </c>
      <c r="I4032" t="n">
        <v>3</v>
      </c>
      <c r="J4032" t="n">
        <v>518.51</v>
      </c>
      <c r="K4032" t="n">
        <v>0.05</v>
      </c>
      <c r="L4032">
        <f>I4032*J4032*(1-K4032)</f>
        <v/>
      </c>
      <c r="M4032">
        <f>VLOOKUP(F4032,Products!A:D,4,FALSE)*I4032</f>
        <v/>
      </c>
      <c r="N4032">
        <f>L4032-M4032</f>
        <v/>
      </c>
    </row>
    <row r="4033">
      <c r="A4033" t="inlineStr">
        <is>
          <t>T1004031</t>
        </is>
      </c>
      <c r="B4033" t="inlineStr">
        <is>
          <t>2024-05-17</t>
        </is>
      </c>
      <c r="C4033" t="inlineStr">
        <is>
          <t>S032</t>
        </is>
      </c>
      <c r="D4033" t="inlineStr">
        <is>
          <t>Store_032</t>
        </is>
      </c>
      <c r="E4033" t="inlineStr">
        <is>
          <t>Central</t>
        </is>
      </c>
      <c r="F4033" t="inlineStr">
        <is>
          <t>P0165</t>
        </is>
      </c>
      <c r="G4033" t="inlineStr">
        <is>
          <t>Prod_0165</t>
        </is>
      </c>
      <c r="H4033" t="inlineStr">
        <is>
          <t>Clothing</t>
        </is>
      </c>
      <c r="I4033" t="n">
        <v>8</v>
      </c>
      <c r="J4033" t="n">
        <v>493.09</v>
      </c>
      <c r="K4033" t="n">
        <v>0.1</v>
      </c>
      <c r="L4033">
        <f>I4033*J4033*(1-K4033)</f>
        <v/>
      </c>
      <c r="M4033">
        <f>VLOOKUP(F4033,Products!A:D,4,FALSE)*I4033</f>
        <v/>
      </c>
      <c r="N4033">
        <f>L4033-M4033</f>
        <v/>
      </c>
    </row>
    <row r="4034">
      <c r="A4034" t="inlineStr">
        <is>
          <t>T1004032</t>
        </is>
      </c>
      <c r="B4034" t="inlineStr">
        <is>
          <t>2025-04-21</t>
        </is>
      </c>
      <c r="C4034" t="inlineStr">
        <is>
          <t>S035</t>
        </is>
      </c>
      <c r="D4034" t="inlineStr">
        <is>
          <t>Store_035</t>
        </is>
      </c>
      <c r="E4034" t="inlineStr">
        <is>
          <t>Central</t>
        </is>
      </c>
      <c r="F4034" t="inlineStr">
        <is>
          <t>P0168</t>
        </is>
      </c>
      <c r="G4034" t="inlineStr">
        <is>
          <t>Prod_0168</t>
        </is>
      </c>
      <c r="H4034" t="inlineStr">
        <is>
          <t>Electronics</t>
        </is>
      </c>
      <c r="I4034" t="n">
        <v>9</v>
      </c>
      <c r="J4034" t="n">
        <v>76.41</v>
      </c>
      <c r="K4034" t="n">
        <v>0</v>
      </c>
      <c r="L4034">
        <f>I4034*J4034*(1-K4034)</f>
        <v/>
      </c>
      <c r="M4034">
        <f>VLOOKUP(F4034,Products!A:D,4,FALSE)*I4034</f>
        <v/>
      </c>
      <c r="N4034">
        <f>L4034-M4034</f>
        <v/>
      </c>
    </row>
    <row r="4035">
      <c r="A4035" t="inlineStr">
        <is>
          <t>T1004033</t>
        </is>
      </c>
      <c r="B4035" t="inlineStr">
        <is>
          <t>2024-06-12</t>
        </is>
      </c>
      <c r="C4035" t="inlineStr">
        <is>
          <t>S022</t>
        </is>
      </c>
      <c r="D4035" t="inlineStr">
        <is>
          <t>Store_022</t>
        </is>
      </c>
      <c r="E4035" t="inlineStr">
        <is>
          <t>East</t>
        </is>
      </c>
      <c r="F4035" t="inlineStr">
        <is>
          <t>P0191</t>
        </is>
      </c>
      <c r="G4035" t="inlineStr">
        <is>
          <t>Prod_0191</t>
        </is>
      </c>
      <c r="H4035" t="inlineStr">
        <is>
          <t>Food</t>
        </is>
      </c>
      <c r="I4035" t="n">
        <v>1</v>
      </c>
      <c r="J4035" t="n">
        <v>533.84</v>
      </c>
      <c r="K4035" t="n">
        <v>0.15</v>
      </c>
      <c r="L4035">
        <f>I4035*J4035*(1-K4035)</f>
        <v/>
      </c>
      <c r="M4035">
        <f>VLOOKUP(F4035,Products!A:D,4,FALSE)*I4035</f>
        <v/>
      </c>
      <c r="N4035">
        <f>L4035-M4035</f>
        <v/>
      </c>
    </row>
    <row r="4036">
      <c r="A4036" t="inlineStr">
        <is>
          <t>T1004034</t>
        </is>
      </c>
      <c r="B4036" t="inlineStr">
        <is>
          <t>2024-07-06</t>
        </is>
      </c>
      <c r="C4036" t="inlineStr">
        <is>
          <t>S010</t>
        </is>
      </c>
      <c r="D4036" t="inlineStr">
        <is>
          <t>Store_010</t>
        </is>
      </c>
      <c r="E4036" t="inlineStr">
        <is>
          <t>North</t>
        </is>
      </c>
      <c r="F4036" t="inlineStr">
        <is>
          <t>P0006</t>
        </is>
      </c>
      <c r="G4036" t="inlineStr">
        <is>
          <t>Prod_0006</t>
        </is>
      </c>
      <c r="H4036" t="inlineStr">
        <is>
          <t>Food</t>
        </is>
      </c>
      <c r="I4036" t="n">
        <v>7</v>
      </c>
      <c r="J4036" t="n">
        <v>812.61</v>
      </c>
      <c r="K4036" t="n">
        <v>0.05</v>
      </c>
      <c r="L4036">
        <f>I4036*J4036*(1-K4036)</f>
        <v/>
      </c>
      <c r="M4036">
        <f>VLOOKUP(F4036,Products!A:D,4,FALSE)*I4036</f>
        <v/>
      </c>
      <c r="N4036">
        <f>L4036-M4036</f>
        <v/>
      </c>
    </row>
    <row r="4037">
      <c r="A4037" t="inlineStr">
        <is>
          <t>T1004035</t>
        </is>
      </c>
      <c r="B4037" t="inlineStr">
        <is>
          <t>2023-03-20</t>
        </is>
      </c>
      <c r="C4037" t="inlineStr">
        <is>
          <t>S021</t>
        </is>
      </c>
      <c r="D4037" t="inlineStr">
        <is>
          <t>Store_021</t>
        </is>
      </c>
      <c r="E4037" t="inlineStr">
        <is>
          <t>North</t>
        </is>
      </c>
      <c r="F4037" t="inlineStr">
        <is>
          <t>P0161</t>
        </is>
      </c>
      <c r="G4037" t="inlineStr">
        <is>
          <t>Prod_0161</t>
        </is>
      </c>
      <c r="H4037" t="inlineStr">
        <is>
          <t>Household</t>
        </is>
      </c>
      <c r="I4037" t="n">
        <v>1</v>
      </c>
      <c r="J4037" t="n">
        <v>88.77</v>
      </c>
      <c r="K4037" t="n">
        <v>0.05</v>
      </c>
      <c r="L4037">
        <f>I4037*J4037*(1-K4037)</f>
        <v/>
      </c>
      <c r="M4037">
        <f>VLOOKUP(F4037,Products!A:D,4,FALSE)*I4037</f>
        <v/>
      </c>
      <c r="N4037">
        <f>L4037-M4037</f>
        <v/>
      </c>
    </row>
    <row r="4038">
      <c r="A4038" t="inlineStr">
        <is>
          <t>T1004036</t>
        </is>
      </c>
      <c r="B4038" t="inlineStr">
        <is>
          <t>2023-07-08</t>
        </is>
      </c>
      <c r="C4038" t="inlineStr">
        <is>
          <t>S013</t>
        </is>
      </c>
      <c r="D4038" t="inlineStr">
        <is>
          <t>Store_013</t>
        </is>
      </c>
      <c r="E4038" t="inlineStr">
        <is>
          <t>North</t>
        </is>
      </c>
      <c r="F4038" t="inlineStr">
        <is>
          <t>P0037</t>
        </is>
      </c>
      <c r="G4038" t="inlineStr">
        <is>
          <t>Prod_0037</t>
        </is>
      </c>
      <c r="H4038" t="inlineStr">
        <is>
          <t>Stationery</t>
        </is>
      </c>
      <c r="I4038" t="n">
        <v>4</v>
      </c>
      <c r="J4038" t="n">
        <v>349.7</v>
      </c>
      <c r="K4038" t="n">
        <v>0</v>
      </c>
      <c r="L4038">
        <f>I4038*J4038*(1-K4038)</f>
        <v/>
      </c>
      <c r="M4038">
        <f>VLOOKUP(F4038,Products!A:D,4,FALSE)*I4038</f>
        <v/>
      </c>
      <c r="N4038">
        <f>L4038-M4038</f>
        <v/>
      </c>
    </row>
    <row r="4039">
      <c r="A4039" t="inlineStr">
        <is>
          <t>T1004037</t>
        </is>
      </c>
      <c r="B4039" t="inlineStr">
        <is>
          <t>2024-09-03</t>
        </is>
      </c>
      <c r="C4039" t="inlineStr">
        <is>
          <t>S017</t>
        </is>
      </c>
      <c r="D4039" t="inlineStr">
        <is>
          <t>Store_017</t>
        </is>
      </c>
      <c r="E4039" t="inlineStr">
        <is>
          <t>South</t>
        </is>
      </c>
      <c r="F4039" t="inlineStr">
        <is>
          <t>P0090</t>
        </is>
      </c>
      <c r="G4039" t="inlineStr">
        <is>
          <t>Prod_0090</t>
        </is>
      </c>
      <c r="H4039" t="inlineStr">
        <is>
          <t>Toys</t>
        </is>
      </c>
      <c r="I4039" t="n">
        <v>5</v>
      </c>
      <c r="J4039" t="n">
        <v>395.8</v>
      </c>
      <c r="K4039" t="n">
        <v>0</v>
      </c>
      <c r="L4039">
        <f>I4039*J4039*(1-K4039)</f>
        <v/>
      </c>
      <c r="M4039">
        <f>VLOOKUP(F4039,Products!A:D,4,FALSE)*I4039</f>
        <v/>
      </c>
      <c r="N4039">
        <f>L4039-M4039</f>
        <v/>
      </c>
    </row>
    <row r="4040">
      <c r="A4040" t="inlineStr">
        <is>
          <t>T1004038</t>
        </is>
      </c>
      <c r="B4040" t="inlineStr">
        <is>
          <t>2025-05-14</t>
        </is>
      </c>
      <c r="C4040" t="inlineStr">
        <is>
          <t>S019</t>
        </is>
      </c>
      <c r="D4040" t="inlineStr">
        <is>
          <t>Store_019</t>
        </is>
      </c>
      <c r="E4040" t="inlineStr">
        <is>
          <t>East</t>
        </is>
      </c>
      <c r="F4040" t="inlineStr">
        <is>
          <t>P0197</t>
        </is>
      </c>
      <c r="G4040" t="inlineStr">
        <is>
          <t>Prod_0197</t>
        </is>
      </c>
      <c r="H4040" t="inlineStr">
        <is>
          <t>Food</t>
        </is>
      </c>
      <c r="I4040" t="n">
        <v>1</v>
      </c>
      <c r="J4040" t="n">
        <v>227.87</v>
      </c>
      <c r="K4040" t="n">
        <v>0</v>
      </c>
      <c r="L4040">
        <f>I4040*J4040*(1-K4040)</f>
        <v/>
      </c>
      <c r="M4040">
        <f>VLOOKUP(F4040,Products!A:D,4,FALSE)*I4040</f>
        <v/>
      </c>
      <c r="N4040">
        <f>L4040-M4040</f>
        <v/>
      </c>
    </row>
    <row r="4041">
      <c r="A4041" t="inlineStr">
        <is>
          <t>T1004039</t>
        </is>
      </c>
      <c r="B4041" t="inlineStr">
        <is>
          <t>2023-08-31</t>
        </is>
      </c>
      <c r="C4041" t="inlineStr">
        <is>
          <t>S037</t>
        </is>
      </c>
      <c r="D4041" t="inlineStr">
        <is>
          <t>Store_037</t>
        </is>
      </c>
      <c r="E4041" t="inlineStr">
        <is>
          <t>East</t>
        </is>
      </c>
      <c r="F4041" t="inlineStr">
        <is>
          <t>P0093</t>
        </is>
      </c>
      <c r="G4041" t="inlineStr">
        <is>
          <t>Prod_0093</t>
        </is>
      </c>
      <c r="H4041" t="inlineStr">
        <is>
          <t>Electronics</t>
        </is>
      </c>
      <c r="I4041" t="n">
        <v>5</v>
      </c>
      <c r="J4041" t="n">
        <v>223.4</v>
      </c>
      <c r="K4041" t="n">
        <v>0</v>
      </c>
      <c r="L4041">
        <f>I4041*J4041*(1-K4041)</f>
        <v/>
      </c>
      <c r="M4041">
        <f>VLOOKUP(F4041,Products!A:D,4,FALSE)*I4041</f>
        <v/>
      </c>
      <c r="N4041">
        <f>L4041-M4041</f>
        <v/>
      </c>
    </row>
    <row r="4042">
      <c r="A4042" t="inlineStr">
        <is>
          <t>T1004040</t>
        </is>
      </c>
      <c r="B4042" t="inlineStr">
        <is>
          <t>2024-03-06</t>
        </is>
      </c>
      <c r="C4042" t="inlineStr">
        <is>
          <t>S008</t>
        </is>
      </c>
      <c r="D4042" t="inlineStr">
        <is>
          <t>Store_008</t>
        </is>
      </c>
      <c r="E4042" t="inlineStr">
        <is>
          <t>East</t>
        </is>
      </c>
      <c r="F4042" t="inlineStr">
        <is>
          <t>P0037</t>
        </is>
      </c>
      <c r="G4042" t="inlineStr">
        <is>
          <t>Prod_0037</t>
        </is>
      </c>
      <c r="H4042" t="inlineStr">
        <is>
          <t>Stationery</t>
        </is>
      </c>
      <c r="I4042" t="n">
        <v>6</v>
      </c>
      <c r="J4042" t="n">
        <v>499.14</v>
      </c>
      <c r="K4042" t="n">
        <v>0.05</v>
      </c>
      <c r="L4042">
        <f>I4042*J4042*(1-K4042)</f>
        <v/>
      </c>
      <c r="M4042">
        <f>VLOOKUP(F4042,Products!A:D,4,FALSE)*I4042</f>
        <v/>
      </c>
      <c r="N4042">
        <f>L4042-M4042</f>
        <v/>
      </c>
    </row>
    <row r="4043">
      <c r="A4043" t="inlineStr">
        <is>
          <t>T1004041</t>
        </is>
      </c>
      <c r="B4043" t="inlineStr">
        <is>
          <t>2023-05-23</t>
        </is>
      </c>
      <c r="C4043" t="inlineStr">
        <is>
          <t>S044</t>
        </is>
      </c>
      <c r="D4043" t="inlineStr">
        <is>
          <t>Store_044</t>
        </is>
      </c>
      <c r="E4043" t="inlineStr">
        <is>
          <t>North</t>
        </is>
      </c>
      <c r="F4043" t="inlineStr">
        <is>
          <t>P0131</t>
        </is>
      </c>
      <c r="G4043" t="inlineStr">
        <is>
          <t>Prod_0131</t>
        </is>
      </c>
      <c r="H4043" t="inlineStr">
        <is>
          <t>Beverages</t>
        </is>
      </c>
      <c r="I4043" t="n">
        <v>4</v>
      </c>
      <c r="J4043" t="n">
        <v>362.75</v>
      </c>
      <c r="K4043" t="n">
        <v>0.15</v>
      </c>
      <c r="L4043">
        <f>I4043*J4043*(1-K4043)</f>
        <v/>
      </c>
      <c r="M4043">
        <f>VLOOKUP(F4043,Products!A:D,4,FALSE)*I4043</f>
        <v/>
      </c>
      <c r="N4043">
        <f>L4043-M4043</f>
        <v/>
      </c>
    </row>
    <row r="4044">
      <c r="A4044" t="inlineStr">
        <is>
          <t>T1004042</t>
        </is>
      </c>
      <c r="B4044" t="inlineStr">
        <is>
          <t>2024-06-08</t>
        </is>
      </c>
      <c r="C4044" t="inlineStr">
        <is>
          <t>S005</t>
        </is>
      </c>
      <c r="D4044" t="inlineStr">
        <is>
          <t>Store_005</t>
        </is>
      </c>
      <c r="E4044" t="inlineStr">
        <is>
          <t>Central</t>
        </is>
      </c>
      <c r="F4044" t="inlineStr">
        <is>
          <t>P0151</t>
        </is>
      </c>
      <c r="G4044" t="inlineStr">
        <is>
          <t>Prod_0151</t>
        </is>
      </c>
      <c r="H4044" t="inlineStr">
        <is>
          <t>Food</t>
        </is>
      </c>
      <c r="I4044" t="n">
        <v>6</v>
      </c>
      <c r="J4044" t="n">
        <v>942.64</v>
      </c>
      <c r="K4044" t="n">
        <v>0</v>
      </c>
      <c r="L4044">
        <f>I4044*J4044*(1-K4044)</f>
        <v/>
      </c>
      <c r="M4044">
        <f>VLOOKUP(F4044,Products!A:D,4,FALSE)*I4044</f>
        <v/>
      </c>
      <c r="N4044">
        <f>L4044-M4044</f>
        <v/>
      </c>
    </row>
    <row r="4045">
      <c r="A4045" t="inlineStr">
        <is>
          <t>T1004043</t>
        </is>
      </c>
      <c r="B4045" t="inlineStr">
        <is>
          <t>2023-07-05</t>
        </is>
      </c>
      <c r="C4045" t="inlineStr">
        <is>
          <t>S050</t>
        </is>
      </c>
      <c r="D4045" t="inlineStr">
        <is>
          <t>Store_050</t>
        </is>
      </c>
      <c r="E4045" t="inlineStr">
        <is>
          <t>South</t>
        </is>
      </c>
      <c r="F4045" t="inlineStr">
        <is>
          <t>P0090</t>
        </is>
      </c>
      <c r="G4045" t="inlineStr">
        <is>
          <t>Prod_0090</t>
        </is>
      </c>
      <c r="H4045" t="inlineStr">
        <is>
          <t>Toys</t>
        </is>
      </c>
      <c r="I4045" t="n">
        <v>4</v>
      </c>
      <c r="J4045" t="n">
        <v>439.18</v>
      </c>
      <c r="K4045" t="n">
        <v>0</v>
      </c>
      <c r="L4045">
        <f>I4045*J4045*(1-K4045)</f>
        <v/>
      </c>
      <c r="M4045">
        <f>VLOOKUP(F4045,Products!A:D,4,FALSE)*I4045</f>
        <v/>
      </c>
      <c r="N4045">
        <f>L4045-M4045</f>
        <v/>
      </c>
    </row>
    <row r="4046">
      <c r="A4046" t="inlineStr">
        <is>
          <t>T1004044</t>
        </is>
      </c>
      <c r="B4046" t="inlineStr">
        <is>
          <t>2023-08-23</t>
        </is>
      </c>
      <c r="C4046" t="inlineStr">
        <is>
          <t>S039</t>
        </is>
      </c>
      <c r="D4046" t="inlineStr">
        <is>
          <t>Store_039</t>
        </is>
      </c>
      <c r="E4046" t="inlineStr">
        <is>
          <t>North</t>
        </is>
      </c>
      <c r="F4046" t="inlineStr">
        <is>
          <t>P0182</t>
        </is>
      </c>
      <c r="G4046" t="inlineStr">
        <is>
          <t>Prod_0182</t>
        </is>
      </c>
      <c r="H4046" t="inlineStr">
        <is>
          <t>Electronics</t>
        </is>
      </c>
      <c r="I4046" t="n">
        <v>5</v>
      </c>
      <c r="J4046" t="n">
        <v>663.87</v>
      </c>
      <c r="K4046" t="n">
        <v>0.2</v>
      </c>
      <c r="L4046">
        <f>I4046*J4046*(1-K4046)</f>
        <v/>
      </c>
      <c r="M4046">
        <f>VLOOKUP(F4046,Products!A:D,4,FALSE)*I4046</f>
        <v/>
      </c>
      <c r="N4046">
        <f>L4046-M4046</f>
        <v/>
      </c>
    </row>
    <row r="4047">
      <c r="A4047" t="inlineStr">
        <is>
          <t>T1004045</t>
        </is>
      </c>
      <c r="B4047" t="inlineStr">
        <is>
          <t>2023-05-28</t>
        </is>
      </c>
      <c r="C4047" t="inlineStr">
        <is>
          <t>S003</t>
        </is>
      </c>
      <c r="D4047" t="inlineStr">
        <is>
          <t>Store_003</t>
        </is>
      </c>
      <c r="E4047" t="inlineStr">
        <is>
          <t>North</t>
        </is>
      </c>
      <c r="F4047" t="inlineStr">
        <is>
          <t>P0169</t>
        </is>
      </c>
      <c r="G4047" t="inlineStr">
        <is>
          <t>Prod_0169</t>
        </is>
      </c>
      <c r="H4047" t="inlineStr">
        <is>
          <t>Beverages</t>
        </is>
      </c>
      <c r="I4047" t="n">
        <v>5</v>
      </c>
      <c r="J4047" t="n">
        <v>705.88</v>
      </c>
      <c r="K4047" t="n">
        <v>0.05</v>
      </c>
      <c r="L4047">
        <f>I4047*J4047*(1-K4047)</f>
        <v/>
      </c>
      <c r="M4047">
        <f>VLOOKUP(F4047,Products!A:D,4,FALSE)*I4047</f>
        <v/>
      </c>
      <c r="N4047">
        <f>L4047-M4047</f>
        <v/>
      </c>
    </row>
    <row r="4048">
      <c r="A4048" t="inlineStr">
        <is>
          <t>T1004046</t>
        </is>
      </c>
      <c r="B4048" t="inlineStr">
        <is>
          <t>2025-03-20</t>
        </is>
      </c>
      <c r="C4048" t="inlineStr">
        <is>
          <t>S026</t>
        </is>
      </c>
      <c r="D4048" t="inlineStr">
        <is>
          <t>Store_026</t>
        </is>
      </c>
      <c r="E4048" t="inlineStr">
        <is>
          <t>North</t>
        </is>
      </c>
      <c r="F4048" t="inlineStr">
        <is>
          <t>P0036</t>
        </is>
      </c>
      <c r="G4048" t="inlineStr">
        <is>
          <t>Prod_0036</t>
        </is>
      </c>
      <c r="H4048" t="inlineStr">
        <is>
          <t>Clothing</t>
        </is>
      </c>
      <c r="I4048" t="n">
        <v>1</v>
      </c>
      <c r="J4048" t="n">
        <v>500.63</v>
      </c>
      <c r="K4048" t="n">
        <v>0</v>
      </c>
      <c r="L4048">
        <f>I4048*J4048*(1-K4048)</f>
        <v/>
      </c>
      <c r="M4048">
        <f>VLOOKUP(F4048,Products!A:D,4,FALSE)*I4048</f>
        <v/>
      </c>
      <c r="N4048">
        <f>L4048-M4048</f>
        <v/>
      </c>
    </row>
    <row r="4049">
      <c r="A4049" t="inlineStr">
        <is>
          <t>T1004047</t>
        </is>
      </c>
      <c r="B4049" t="inlineStr">
        <is>
          <t>2023-09-15</t>
        </is>
      </c>
      <c r="C4049" t="inlineStr">
        <is>
          <t>S039</t>
        </is>
      </c>
      <c r="D4049" t="inlineStr">
        <is>
          <t>Store_039</t>
        </is>
      </c>
      <c r="E4049" t="inlineStr">
        <is>
          <t>North</t>
        </is>
      </c>
      <c r="F4049" t="inlineStr">
        <is>
          <t>P0064</t>
        </is>
      </c>
      <c r="G4049" t="inlineStr">
        <is>
          <t>Prod_0064</t>
        </is>
      </c>
      <c r="H4049" t="inlineStr">
        <is>
          <t>Beverages</t>
        </is>
      </c>
      <c r="I4049" t="n">
        <v>1</v>
      </c>
      <c r="J4049" t="n">
        <v>784.61</v>
      </c>
      <c r="K4049" t="n">
        <v>0</v>
      </c>
      <c r="L4049">
        <f>I4049*J4049*(1-K4049)</f>
        <v/>
      </c>
      <c r="M4049">
        <f>VLOOKUP(F4049,Products!A:D,4,FALSE)*I4049</f>
        <v/>
      </c>
      <c r="N4049">
        <f>L4049-M4049</f>
        <v/>
      </c>
    </row>
    <row r="4050">
      <c r="A4050" t="inlineStr">
        <is>
          <t>T1004048</t>
        </is>
      </c>
      <c r="B4050" t="inlineStr">
        <is>
          <t>2023-04-19</t>
        </is>
      </c>
      <c r="C4050" t="inlineStr">
        <is>
          <t>S019</t>
        </is>
      </c>
      <c r="D4050" t="inlineStr">
        <is>
          <t>Store_019</t>
        </is>
      </c>
      <c r="E4050" t="inlineStr">
        <is>
          <t>East</t>
        </is>
      </c>
      <c r="F4050" t="inlineStr">
        <is>
          <t>P0169</t>
        </is>
      </c>
      <c r="G4050" t="inlineStr">
        <is>
          <t>Prod_0169</t>
        </is>
      </c>
      <c r="H4050" t="inlineStr">
        <is>
          <t>Beverages</t>
        </is>
      </c>
      <c r="I4050" t="n">
        <v>2</v>
      </c>
      <c r="J4050" t="n">
        <v>826.78</v>
      </c>
      <c r="K4050" t="n">
        <v>0.05</v>
      </c>
      <c r="L4050">
        <f>I4050*J4050*(1-K4050)</f>
        <v/>
      </c>
      <c r="M4050">
        <f>VLOOKUP(F4050,Products!A:D,4,FALSE)*I4050</f>
        <v/>
      </c>
      <c r="N4050">
        <f>L4050-M4050</f>
        <v/>
      </c>
    </row>
    <row r="4051">
      <c r="A4051" t="inlineStr">
        <is>
          <t>T1004049</t>
        </is>
      </c>
      <c r="B4051" t="inlineStr">
        <is>
          <t>2024-09-06</t>
        </is>
      </c>
      <c r="C4051" t="inlineStr">
        <is>
          <t>S043</t>
        </is>
      </c>
      <c r="D4051" t="inlineStr">
        <is>
          <t>Store_043</t>
        </is>
      </c>
      <c r="E4051" t="inlineStr">
        <is>
          <t>East</t>
        </is>
      </c>
      <c r="F4051" t="inlineStr">
        <is>
          <t>P0198</t>
        </is>
      </c>
      <c r="G4051" t="inlineStr">
        <is>
          <t>Prod_0198</t>
        </is>
      </c>
      <c r="H4051" t="inlineStr">
        <is>
          <t>Beverages</t>
        </is>
      </c>
      <c r="I4051" t="n">
        <v>2</v>
      </c>
      <c r="J4051" t="n">
        <v>845.26</v>
      </c>
      <c r="K4051" t="n">
        <v>0.1</v>
      </c>
      <c r="L4051">
        <f>I4051*J4051*(1-K4051)</f>
        <v/>
      </c>
      <c r="M4051">
        <f>VLOOKUP(F4051,Products!A:D,4,FALSE)*I4051</f>
        <v/>
      </c>
      <c r="N4051">
        <f>L4051-M4051</f>
        <v/>
      </c>
    </row>
    <row r="4052">
      <c r="A4052" t="inlineStr">
        <is>
          <t>T1004050</t>
        </is>
      </c>
      <c r="B4052" t="inlineStr">
        <is>
          <t>2024-12-31</t>
        </is>
      </c>
      <c r="C4052" t="inlineStr">
        <is>
          <t>S011</t>
        </is>
      </c>
      <c r="D4052" t="inlineStr">
        <is>
          <t>Store_011</t>
        </is>
      </c>
      <c r="E4052" t="inlineStr">
        <is>
          <t>South</t>
        </is>
      </c>
      <c r="F4052" t="inlineStr">
        <is>
          <t>P0140</t>
        </is>
      </c>
      <c r="G4052" t="inlineStr">
        <is>
          <t>Prod_0140</t>
        </is>
      </c>
      <c r="H4052" t="inlineStr">
        <is>
          <t>Food</t>
        </is>
      </c>
      <c r="I4052" t="n">
        <v>4</v>
      </c>
      <c r="J4052" t="n">
        <v>803.2</v>
      </c>
      <c r="K4052" t="n">
        <v>0</v>
      </c>
      <c r="L4052">
        <f>I4052*J4052*(1-K4052)</f>
        <v/>
      </c>
      <c r="M4052">
        <f>VLOOKUP(F4052,Products!A:D,4,FALSE)*I4052</f>
        <v/>
      </c>
      <c r="N4052">
        <f>L4052-M4052</f>
        <v/>
      </c>
    </row>
    <row r="4053">
      <c r="A4053" t="inlineStr">
        <is>
          <t>T1004051</t>
        </is>
      </c>
      <c r="B4053" t="inlineStr">
        <is>
          <t>2024-07-03</t>
        </is>
      </c>
      <c r="C4053" t="inlineStr">
        <is>
          <t>S010</t>
        </is>
      </c>
      <c r="D4053" t="inlineStr">
        <is>
          <t>Store_010</t>
        </is>
      </c>
      <c r="E4053" t="inlineStr">
        <is>
          <t>North</t>
        </is>
      </c>
      <c r="F4053" t="inlineStr">
        <is>
          <t>P0104</t>
        </is>
      </c>
      <c r="G4053" t="inlineStr">
        <is>
          <t>Prod_0104</t>
        </is>
      </c>
      <c r="H4053" t="inlineStr">
        <is>
          <t>Clothing</t>
        </is>
      </c>
      <c r="I4053" t="n">
        <v>5</v>
      </c>
      <c r="J4053" t="n">
        <v>686.08</v>
      </c>
      <c r="K4053" t="n">
        <v>0.05</v>
      </c>
      <c r="L4053">
        <f>I4053*J4053*(1-K4053)</f>
        <v/>
      </c>
      <c r="M4053">
        <f>VLOOKUP(F4053,Products!A:D,4,FALSE)*I4053</f>
        <v/>
      </c>
      <c r="N4053">
        <f>L4053-M4053</f>
        <v/>
      </c>
    </row>
    <row r="4054">
      <c r="A4054" t="inlineStr">
        <is>
          <t>T1004052</t>
        </is>
      </c>
      <c r="B4054" t="inlineStr">
        <is>
          <t>2025-06-28</t>
        </is>
      </c>
      <c r="C4054" t="inlineStr">
        <is>
          <t>S011</t>
        </is>
      </c>
      <c r="D4054" t="inlineStr">
        <is>
          <t>Store_011</t>
        </is>
      </c>
      <c r="E4054" t="inlineStr">
        <is>
          <t>South</t>
        </is>
      </c>
      <c r="F4054" t="inlineStr">
        <is>
          <t>P0063</t>
        </is>
      </c>
      <c r="G4054" t="inlineStr">
        <is>
          <t>Prod_0063</t>
        </is>
      </c>
      <c r="H4054" t="inlineStr">
        <is>
          <t>Clothing</t>
        </is>
      </c>
      <c r="I4054" t="n">
        <v>5</v>
      </c>
      <c r="J4054" t="n">
        <v>202.57</v>
      </c>
      <c r="K4054" t="n">
        <v>0.15</v>
      </c>
      <c r="L4054">
        <f>I4054*J4054*(1-K4054)</f>
        <v/>
      </c>
      <c r="M4054">
        <f>VLOOKUP(F4054,Products!A:D,4,FALSE)*I4054</f>
        <v/>
      </c>
      <c r="N4054">
        <f>L4054-M4054</f>
        <v/>
      </c>
    </row>
    <row r="4055">
      <c r="A4055" t="inlineStr">
        <is>
          <t>T1004053</t>
        </is>
      </c>
      <c r="B4055" t="inlineStr">
        <is>
          <t>2025-02-04</t>
        </is>
      </c>
      <c r="C4055" t="inlineStr">
        <is>
          <t>S028</t>
        </is>
      </c>
      <c r="D4055" t="inlineStr">
        <is>
          <t>Store_028</t>
        </is>
      </c>
      <c r="E4055" t="inlineStr">
        <is>
          <t>North</t>
        </is>
      </c>
      <c r="F4055" t="inlineStr">
        <is>
          <t>P0068</t>
        </is>
      </c>
      <c r="G4055" t="inlineStr">
        <is>
          <t>Prod_0068</t>
        </is>
      </c>
      <c r="H4055" t="inlineStr">
        <is>
          <t>Household</t>
        </is>
      </c>
      <c r="I4055" t="n">
        <v>3</v>
      </c>
      <c r="J4055" t="n">
        <v>185.79</v>
      </c>
      <c r="K4055" t="n">
        <v>0.05</v>
      </c>
      <c r="L4055">
        <f>I4055*J4055*(1-K4055)</f>
        <v/>
      </c>
      <c r="M4055">
        <f>VLOOKUP(F4055,Products!A:D,4,FALSE)*I4055</f>
        <v/>
      </c>
      <c r="N4055">
        <f>L4055-M4055</f>
        <v/>
      </c>
    </row>
    <row r="4056">
      <c r="A4056" t="inlineStr">
        <is>
          <t>T1004054</t>
        </is>
      </c>
      <c r="B4056" t="inlineStr">
        <is>
          <t>2023-10-16</t>
        </is>
      </c>
      <c r="C4056" t="inlineStr">
        <is>
          <t>S012</t>
        </is>
      </c>
      <c r="D4056" t="inlineStr">
        <is>
          <t>Store_012</t>
        </is>
      </c>
      <c r="E4056" t="inlineStr">
        <is>
          <t>South</t>
        </is>
      </c>
      <c r="F4056" t="inlineStr">
        <is>
          <t>P0060</t>
        </is>
      </c>
      <c r="G4056" t="inlineStr">
        <is>
          <t>Prod_0060</t>
        </is>
      </c>
      <c r="H4056" t="inlineStr">
        <is>
          <t>Toys</t>
        </is>
      </c>
      <c r="I4056" t="n">
        <v>3</v>
      </c>
      <c r="J4056" t="n">
        <v>136.01</v>
      </c>
      <c r="K4056" t="n">
        <v>0</v>
      </c>
      <c r="L4056">
        <f>I4056*J4056*(1-K4056)</f>
        <v/>
      </c>
      <c r="M4056">
        <f>VLOOKUP(F4056,Products!A:D,4,FALSE)*I4056</f>
        <v/>
      </c>
      <c r="N4056">
        <f>L4056-M4056</f>
        <v/>
      </c>
    </row>
    <row r="4057">
      <c r="A4057" t="inlineStr">
        <is>
          <t>T1004055</t>
        </is>
      </c>
      <c r="B4057" t="inlineStr">
        <is>
          <t>2024-11-30</t>
        </is>
      </c>
      <c r="C4057" t="inlineStr">
        <is>
          <t>S003</t>
        </is>
      </c>
      <c r="D4057" t="inlineStr">
        <is>
          <t>Store_003</t>
        </is>
      </c>
      <c r="E4057" t="inlineStr">
        <is>
          <t>North</t>
        </is>
      </c>
      <c r="F4057" t="inlineStr">
        <is>
          <t>P0165</t>
        </is>
      </c>
      <c r="G4057" t="inlineStr">
        <is>
          <t>Prod_0165</t>
        </is>
      </c>
      <c r="H4057" t="inlineStr">
        <is>
          <t>Clothing</t>
        </is>
      </c>
      <c r="I4057" t="n">
        <v>5</v>
      </c>
      <c r="J4057" t="n">
        <v>746.62</v>
      </c>
      <c r="K4057" t="n">
        <v>0</v>
      </c>
      <c r="L4057">
        <f>I4057*J4057*(1-K4057)</f>
        <v/>
      </c>
      <c r="M4057">
        <f>VLOOKUP(F4057,Products!A:D,4,FALSE)*I4057</f>
        <v/>
      </c>
      <c r="N4057">
        <f>L4057-M4057</f>
        <v/>
      </c>
    </row>
    <row r="4058">
      <c r="A4058" t="inlineStr">
        <is>
          <t>T1004056</t>
        </is>
      </c>
      <c r="B4058" t="inlineStr">
        <is>
          <t>2024-06-05</t>
        </is>
      </c>
      <c r="C4058" t="inlineStr">
        <is>
          <t>S033</t>
        </is>
      </c>
      <c r="D4058" t="inlineStr">
        <is>
          <t>Store_033</t>
        </is>
      </c>
      <c r="E4058" t="inlineStr">
        <is>
          <t>North</t>
        </is>
      </c>
      <c r="F4058" t="inlineStr">
        <is>
          <t>P0019</t>
        </is>
      </c>
      <c r="G4058" t="inlineStr">
        <is>
          <t>Prod_0019</t>
        </is>
      </c>
      <c r="H4058" t="inlineStr">
        <is>
          <t>Toys</t>
        </is>
      </c>
      <c r="I4058" t="n">
        <v>6</v>
      </c>
      <c r="J4058" t="n">
        <v>624.37</v>
      </c>
      <c r="K4058" t="n">
        <v>0</v>
      </c>
      <c r="L4058">
        <f>I4058*J4058*(1-K4058)</f>
        <v/>
      </c>
      <c r="M4058">
        <f>VLOOKUP(F4058,Products!A:D,4,FALSE)*I4058</f>
        <v/>
      </c>
      <c r="N4058">
        <f>L4058-M4058</f>
        <v/>
      </c>
    </row>
    <row r="4059">
      <c r="A4059" t="inlineStr">
        <is>
          <t>T1004057</t>
        </is>
      </c>
      <c r="B4059" t="inlineStr">
        <is>
          <t>2025-03-19</t>
        </is>
      </c>
      <c r="C4059" t="inlineStr">
        <is>
          <t>S023</t>
        </is>
      </c>
      <c r="D4059" t="inlineStr">
        <is>
          <t>Store_023</t>
        </is>
      </c>
      <c r="E4059" t="inlineStr">
        <is>
          <t>South</t>
        </is>
      </c>
      <c r="F4059" t="inlineStr">
        <is>
          <t>P0118</t>
        </is>
      </c>
      <c r="G4059" t="inlineStr">
        <is>
          <t>Prod_0118</t>
        </is>
      </c>
      <c r="H4059" t="inlineStr">
        <is>
          <t>Toys</t>
        </is>
      </c>
      <c r="I4059" t="n">
        <v>3</v>
      </c>
      <c r="J4059" t="n">
        <v>873.36</v>
      </c>
      <c r="K4059" t="n">
        <v>0.15</v>
      </c>
      <c r="L4059">
        <f>I4059*J4059*(1-K4059)</f>
        <v/>
      </c>
      <c r="M4059">
        <f>VLOOKUP(F4059,Products!A:D,4,FALSE)*I4059</f>
        <v/>
      </c>
      <c r="N4059">
        <f>L4059-M4059</f>
        <v/>
      </c>
    </row>
    <row r="4060">
      <c r="A4060" t="inlineStr">
        <is>
          <t>T1004058</t>
        </is>
      </c>
      <c r="B4060" t="inlineStr">
        <is>
          <t>2025-02-07</t>
        </is>
      </c>
      <c r="C4060" t="inlineStr">
        <is>
          <t>S040</t>
        </is>
      </c>
      <c r="D4060" t="inlineStr">
        <is>
          <t>Store_040</t>
        </is>
      </c>
      <c r="E4060" t="inlineStr">
        <is>
          <t>Central</t>
        </is>
      </c>
      <c r="F4060" t="inlineStr">
        <is>
          <t>P0083</t>
        </is>
      </c>
      <c r="G4060" t="inlineStr">
        <is>
          <t>Prod_0083</t>
        </is>
      </c>
      <c r="H4060" t="inlineStr">
        <is>
          <t>Clothing</t>
        </is>
      </c>
      <c r="I4060" t="n">
        <v>4</v>
      </c>
      <c r="J4060" t="n">
        <v>473.83</v>
      </c>
      <c r="K4060" t="n">
        <v>0.15</v>
      </c>
      <c r="L4060">
        <f>I4060*J4060*(1-K4060)</f>
        <v/>
      </c>
      <c r="M4060">
        <f>VLOOKUP(F4060,Products!A:D,4,FALSE)*I4060</f>
        <v/>
      </c>
      <c r="N4060">
        <f>L4060-M4060</f>
        <v/>
      </c>
    </row>
    <row r="4061">
      <c r="A4061" t="inlineStr">
        <is>
          <t>T1004059</t>
        </is>
      </c>
      <c r="B4061" t="inlineStr">
        <is>
          <t>2025-03-03</t>
        </is>
      </c>
      <c r="C4061" t="inlineStr">
        <is>
          <t>S005</t>
        </is>
      </c>
      <c r="D4061" t="inlineStr">
        <is>
          <t>Store_005</t>
        </is>
      </c>
      <c r="E4061" t="inlineStr">
        <is>
          <t>Central</t>
        </is>
      </c>
      <c r="F4061" t="inlineStr">
        <is>
          <t>P0075</t>
        </is>
      </c>
      <c r="G4061" t="inlineStr">
        <is>
          <t>Prod_0075</t>
        </is>
      </c>
      <c r="H4061" t="inlineStr">
        <is>
          <t>Beverages</t>
        </is>
      </c>
      <c r="I4061" t="n">
        <v>9</v>
      </c>
      <c r="J4061" t="n">
        <v>674.12</v>
      </c>
      <c r="K4061" t="n">
        <v>0</v>
      </c>
      <c r="L4061">
        <f>I4061*J4061*(1-K4061)</f>
        <v/>
      </c>
      <c r="M4061">
        <f>VLOOKUP(F4061,Products!A:D,4,FALSE)*I4061</f>
        <v/>
      </c>
      <c r="N4061">
        <f>L4061-M4061</f>
        <v/>
      </c>
    </row>
    <row r="4062">
      <c r="A4062" t="inlineStr">
        <is>
          <t>T1004060</t>
        </is>
      </c>
      <c r="B4062" t="inlineStr">
        <is>
          <t>2023-03-15</t>
        </is>
      </c>
      <c r="C4062" t="inlineStr">
        <is>
          <t>S010</t>
        </is>
      </c>
      <c r="D4062" t="inlineStr">
        <is>
          <t>Store_010</t>
        </is>
      </c>
      <c r="E4062" t="inlineStr">
        <is>
          <t>North</t>
        </is>
      </c>
      <c r="F4062" t="inlineStr">
        <is>
          <t>P0086</t>
        </is>
      </c>
      <c r="G4062" t="inlineStr">
        <is>
          <t>Prod_0086</t>
        </is>
      </c>
      <c r="H4062" t="inlineStr">
        <is>
          <t>Stationery</t>
        </is>
      </c>
      <c r="I4062" t="n">
        <v>1</v>
      </c>
      <c r="J4062" t="n">
        <v>986.75</v>
      </c>
      <c r="K4062" t="n">
        <v>0.05</v>
      </c>
      <c r="L4062">
        <f>I4062*J4062*(1-K4062)</f>
        <v/>
      </c>
      <c r="M4062">
        <f>VLOOKUP(F4062,Products!A:D,4,FALSE)*I4062</f>
        <v/>
      </c>
      <c r="N4062">
        <f>L4062-M4062</f>
        <v/>
      </c>
    </row>
    <row r="4063">
      <c r="A4063" t="inlineStr">
        <is>
          <t>T1004061</t>
        </is>
      </c>
      <c r="B4063" t="inlineStr">
        <is>
          <t>2023-06-12</t>
        </is>
      </c>
      <c r="C4063" t="inlineStr">
        <is>
          <t>S021</t>
        </is>
      </c>
      <c r="D4063" t="inlineStr">
        <is>
          <t>Store_021</t>
        </is>
      </c>
      <c r="E4063" t="inlineStr">
        <is>
          <t>North</t>
        </is>
      </c>
      <c r="F4063" t="inlineStr">
        <is>
          <t>P0112</t>
        </is>
      </c>
      <c r="G4063" t="inlineStr">
        <is>
          <t>Prod_0112</t>
        </is>
      </c>
      <c r="H4063" t="inlineStr">
        <is>
          <t>Beverages</t>
        </is>
      </c>
      <c r="I4063" t="n">
        <v>7</v>
      </c>
      <c r="J4063" t="n">
        <v>768.02</v>
      </c>
      <c r="K4063" t="n">
        <v>0</v>
      </c>
      <c r="L4063">
        <f>I4063*J4063*(1-K4063)</f>
        <v/>
      </c>
      <c r="M4063">
        <f>VLOOKUP(F4063,Products!A:D,4,FALSE)*I4063</f>
        <v/>
      </c>
      <c r="N4063">
        <f>L4063-M4063</f>
        <v/>
      </c>
    </row>
    <row r="4064">
      <c r="A4064" t="inlineStr">
        <is>
          <t>T1004062</t>
        </is>
      </c>
      <c r="B4064" t="inlineStr">
        <is>
          <t>2025-05-10</t>
        </is>
      </c>
      <c r="C4064" t="inlineStr">
        <is>
          <t>S043</t>
        </is>
      </c>
      <c r="D4064" t="inlineStr">
        <is>
          <t>Store_043</t>
        </is>
      </c>
      <c r="E4064" t="inlineStr">
        <is>
          <t>East</t>
        </is>
      </c>
      <c r="F4064" t="inlineStr">
        <is>
          <t>P0105</t>
        </is>
      </c>
      <c r="G4064" t="inlineStr">
        <is>
          <t>Prod_0105</t>
        </is>
      </c>
      <c r="H4064" t="inlineStr">
        <is>
          <t>Electronics</t>
        </is>
      </c>
      <c r="I4064" t="n">
        <v>1</v>
      </c>
      <c r="J4064" t="n">
        <v>536.5</v>
      </c>
      <c r="K4064" t="n">
        <v>0.15</v>
      </c>
      <c r="L4064">
        <f>I4064*J4064*(1-K4064)</f>
        <v/>
      </c>
      <c r="M4064">
        <f>VLOOKUP(F4064,Products!A:D,4,FALSE)*I4064</f>
        <v/>
      </c>
      <c r="N4064">
        <f>L4064-M4064</f>
        <v/>
      </c>
    </row>
    <row r="4065">
      <c r="A4065" t="inlineStr">
        <is>
          <t>T1004063</t>
        </is>
      </c>
      <c r="B4065" t="inlineStr">
        <is>
          <t>2023-03-25</t>
        </is>
      </c>
      <c r="C4065" t="inlineStr">
        <is>
          <t>S019</t>
        </is>
      </c>
      <c r="D4065" t="inlineStr">
        <is>
          <t>Store_019</t>
        </is>
      </c>
      <c r="E4065" t="inlineStr">
        <is>
          <t>East</t>
        </is>
      </c>
      <c r="F4065" t="inlineStr">
        <is>
          <t>P0112</t>
        </is>
      </c>
      <c r="G4065" t="inlineStr">
        <is>
          <t>Prod_0112</t>
        </is>
      </c>
      <c r="H4065" t="inlineStr">
        <is>
          <t>Beverages</t>
        </is>
      </c>
      <c r="I4065" t="n">
        <v>4</v>
      </c>
      <c r="J4065" t="n">
        <v>634.39</v>
      </c>
      <c r="K4065" t="n">
        <v>0.2</v>
      </c>
      <c r="L4065">
        <f>I4065*J4065*(1-K4065)</f>
        <v/>
      </c>
      <c r="M4065">
        <f>VLOOKUP(F4065,Products!A:D,4,FALSE)*I4065</f>
        <v/>
      </c>
      <c r="N4065">
        <f>L4065-M4065</f>
        <v/>
      </c>
    </row>
    <row r="4066">
      <c r="A4066" t="inlineStr">
        <is>
          <t>T1004064</t>
        </is>
      </c>
      <c r="B4066" t="inlineStr">
        <is>
          <t>2024-03-17</t>
        </is>
      </c>
      <c r="C4066" t="inlineStr">
        <is>
          <t>S016</t>
        </is>
      </c>
      <c r="D4066" t="inlineStr">
        <is>
          <t>Store_016</t>
        </is>
      </c>
      <c r="E4066" t="inlineStr">
        <is>
          <t>West</t>
        </is>
      </c>
      <c r="F4066" t="inlineStr">
        <is>
          <t>P0160</t>
        </is>
      </c>
      <c r="G4066" t="inlineStr">
        <is>
          <t>Prod_0160</t>
        </is>
      </c>
      <c r="H4066" t="inlineStr">
        <is>
          <t>Food</t>
        </is>
      </c>
      <c r="I4066" t="n">
        <v>5</v>
      </c>
      <c r="J4066" t="n">
        <v>834.5</v>
      </c>
      <c r="K4066" t="n">
        <v>0.15</v>
      </c>
      <c r="L4066">
        <f>I4066*J4066*(1-K4066)</f>
        <v/>
      </c>
      <c r="M4066">
        <f>VLOOKUP(F4066,Products!A:D,4,FALSE)*I4066</f>
        <v/>
      </c>
      <c r="N4066">
        <f>L4066-M4066</f>
        <v/>
      </c>
    </row>
    <row r="4067">
      <c r="A4067" t="inlineStr">
        <is>
          <t>T1004065</t>
        </is>
      </c>
      <c r="B4067" t="inlineStr">
        <is>
          <t>2023-08-17</t>
        </is>
      </c>
      <c r="C4067" t="inlineStr">
        <is>
          <t>S016</t>
        </is>
      </c>
      <c r="D4067" t="inlineStr">
        <is>
          <t>Store_016</t>
        </is>
      </c>
      <c r="E4067" t="inlineStr">
        <is>
          <t>West</t>
        </is>
      </c>
      <c r="F4067" t="inlineStr">
        <is>
          <t>P0029</t>
        </is>
      </c>
      <c r="G4067" t="inlineStr">
        <is>
          <t>Prod_0029</t>
        </is>
      </c>
      <c r="H4067" t="inlineStr">
        <is>
          <t>Clothing</t>
        </is>
      </c>
      <c r="I4067" t="n">
        <v>5</v>
      </c>
      <c r="J4067" t="n">
        <v>564.46</v>
      </c>
      <c r="K4067" t="n">
        <v>0.05</v>
      </c>
      <c r="L4067">
        <f>I4067*J4067*(1-K4067)</f>
        <v/>
      </c>
      <c r="M4067">
        <f>VLOOKUP(F4067,Products!A:D,4,FALSE)*I4067</f>
        <v/>
      </c>
      <c r="N4067">
        <f>L4067-M4067</f>
        <v/>
      </c>
    </row>
    <row r="4068">
      <c r="A4068" t="inlineStr">
        <is>
          <t>T1004066</t>
        </is>
      </c>
      <c r="B4068" t="inlineStr">
        <is>
          <t>2025-04-20</t>
        </is>
      </c>
      <c r="C4068" t="inlineStr">
        <is>
          <t>S039</t>
        </is>
      </c>
      <c r="D4068" t="inlineStr">
        <is>
          <t>Store_039</t>
        </is>
      </c>
      <c r="E4068" t="inlineStr">
        <is>
          <t>North</t>
        </is>
      </c>
      <c r="F4068" t="inlineStr">
        <is>
          <t>P0193</t>
        </is>
      </c>
      <c r="G4068" t="inlineStr">
        <is>
          <t>Prod_0193</t>
        </is>
      </c>
      <c r="H4068" t="inlineStr">
        <is>
          <t>Food</t>
        </is>
      </c>
      <c r="I4068" t="n">
        <v>7</v>
      </c>
      <c r="J4068" t="n">
        <v>536.48</v>
      </c>
      <c r="K4068" t="n">
        <v>0</v>
      </c>
      <c r="L4068">
        <f>I4068*J4068*(1-K4068)</f>
        <v/>
      </c>
      <c r="M4068">
        <f>VLOOKUP(F4068,Products!A:D,4,FALSE)*I4068</f>
        <v/>
      </c>
      <c r="N4068">
        <f>L4068-M4068</f>
        <v/>
      </c>
    </row>
    <row r="4069">
      <c r="A4069" t="inlineStr">
        <is>
          <t>T1004067</t>
        </is>
      </c>
      <c r="B4069" t="inlineStr">
        <is>
          <t>2023-05-26</t>
        </is>
      </c>
      <c r="C4069" t="inlineStr">
        <is>
          <t>S030</t>
        </is>
      </c>
      <c r="D4069" t="inlineStr">
        <is>
          <t>Store_030</t>
        </is>
      </c>
      <c r="E4069" t="inlineStr">
        <is>
          <t>North</t>
        </is>
      </c>
      <c r="F4069" t="inlineStr">
        <is>
          <t>P0091</t>
        </is>
      </c>
      <c r="G4069" t="inlineStr">
        <is>
          <t>Prod_0091</t>
        </is>
      </c>
      <c r="H4069" t="inlineStr">
        <is>
          <t>Toys</t>
        </is>
      </c>
      <c r="I4069" t="n">
        <v>3</v>
      </c>
      <c r="J4069" t="n">
        <v>234.1</v>
      </c>
      <c r="K4069" t="n">
        <v>0</v>
      </c>
      <c r="L4069">
        <f>I4069*J4069*(1-K4069)</f>
        <v/>
      </c>
      <c r="M4069">
        <f>VLOOKUP(F4069,Products!A:D,4,FALSE)*I4069</f>
        <v/>
      </c>
      <c r="N4069">
        <f>L4069-M4069</f>
        <v/>
      </c>
    </row>
    <row r="4070">
      <c r="A4070" t="inlineStr">
        <is>
          <t>T1004068</t>
        </is>
      </c>
      <c r="B4070" t="inlineStr">
        <is>
          <t>2023-02-19</t>
        </is>
      </c>
      <c r="C4070" t="inlineStr">
        <is>
          <t>S032</t>
        </is>
      </c>
      <c r="D4070" t="inlineStr">
        <is>
          <t>Store_032</t>
        </is>
      </c>
      <c r="E4070" t="inlineStr">
        <is>
          <t>Central</t>
        </is>
      </c>
      <c r="F4070" t="inlineStr">
        <is>
          <t>P0015</t>
        </is>
      </c>
      <c r="G4070" t="inlineStr">
        <is>
          <t>Prod_0015</t>
        </is>
      </c>
      <c r="H4070" t="inlineStr">
        <is>
          <t>Food</t>
        </is>
      </c>
      <c r="I4070" t="n">
        <v>7</v>
      </c>
      <c r="J4070" t="n">
        <v>89.87</v>
      </c>
      <c r="K4070" t="n">
        <v>0.05</v>
      </c>
      <c r="L4070">
        <f>I4070*J4070*(1-K4070)</f>
        <v/>
      </c>
      <c r="M4070">
        <f>VLOOKUP(F4070,Products!A:D,4,FALSE)*I4070</f>
        <v/>
      </c>
      <c r="N4070">
        <f>L4070-M4070</f>
        <v/>
      </c>
    </row>
    <row r="4071">
      <c r="A4071" t="inlineStr">
        <is>
          <t>T1004069</t>
        </is>
      </c>
      <c r="B4071" t="inlineStr">
        <is>
          <t>2025-01-01</t>
        </is>
      </c>
      <c r="C4071" t="inlineStr">
        <is>
          <t>S038</t>
        </is>
      </c>
      <c r="D4071" t="inlineStr">
        <is>
          <t>Store_038</t>
        </is>
      </c>
      <c r="E4071" t="inlineStr">
        <is>
          <t>East</t>
        </is>
      </c>
      <c r="F4071" t="inlineStr">
        <is>
          <t>P0067</t>
        </is>
      </c>
      <c r="G4071" t="inlineStr">
        <is>
          <t>Prod_0067</t>
        </is>
      </c>
      <c r="H4071" t="inlineStr">
        <is>
          <t>Toys</t>
        </is>
      </c>
      <c r="I4071" t="n">
        <v>4</v>
      </c>
      <c r="J4071" t="n">
        <v>150.1</v>
      </c>
      <c r="K4071" t="n">
        <v>0.05</v>
      </c>
      <c r="L4071">
        <f>I4071*J4071*(1-K4071)</f>
        <v/>
      </c>
      <c r="M4071">
        <f>VLOOKUP(F4071,Products!A:D,4,FALSE)*I4071</f>
        <v/>
      </c>
      <c r="N4071">
        <f>L4071-M4071</f>
        <v/>
      </c>
    </row>
    <row r="4072">
      <c r="A4072" t="inlineStr">
        <is>
          <t>T1004070</t>
        </is>
      </c>
      <c r="B4072" t="inlineStr">
        <is>
          <t>2023-05-30</t>
        </is>
      </c>
      <c r="C4072" t="inlineStr">
        <is>
          <t>S009</t>
        </is>
      </c>
      <c r="D4072" t="inlineStr">
        <is>
          <t>Store_009</t>
        </is>
      </c>
      <c r="E4072" t="inlineStr">
        <is>
          <t>Central</t>
        </is>
      </c>
      <c r="F4072" t="inlineStr">
        <is>
          <t>P0177</t>
        </is>
      </c>
      <c r="G4072" t="inlineStr">
        <is>
          <t>Prod_0177</t>
        </is>
      </c>
      <c r="H4072" t="inlineStr">
        <is>
          <t>Household</t>
        </is>
      </c>
      <c r="I4072" t="n">
        <v>5</v>
      </c>
      <c r="J4072" t="n">
        <v>249.59</v>
      </c>
      <c r="K4072" t="n">
        <v>0.05</v>
      </c>
      <c r="L4072">
        <f>I4072*J4072*(1-K4072)</f>
        <v/>
      </c>
      <c r="M4072">
        <f>VLOOKUP(F4072,Products!A:D,4,FALSE)*I4072</f>
        <v/>
      </c>
      <c r="N4072">
        <f>L4072-M4072</f>
        <v/>
      </c>
    </row>
    <row r="4073">
      <c r="A4073" t="inlineStr">
        <is>
          <t>T1004071</t>
        </is>
      </c>
      <c r="B4073" t="inlineStr">
        <is>
          <t>2025-09-19</t>
        </is>
      </c>
      <c r="C4073" t="inlineStr">
        <is>
          <t>S004</t>
        </is>
      </c>
      <c r="D4073" t="inlineStr">
        <is>
          <t>Store_004</t>
        </is>
      </c>
      <c r="E4073" t="inlineStr">
        <is>
          <t>Central</t>
        </is>
      </c>
      <c r="F4073" t="inlineStr">
        <is>
          <t>P0153</t>
        </is>
      </c>
      <c r="G4073" t="inlineStr">
        <is>
          <t>Prod_0153</t>
        </is>
      </c>
      <c r="H4073" t="inlineStr">
        <is>
          <t>Clothing</t>
        </is>
      </c>
      <c r="I4073" t="n">
        <v>8</v>
      </c>
      <c r="J4073" t="n">
        <v>137.36</v>
      </c>
      <c r="K4073" t="n">
        <v>0</v>
      </c>
      <c r="L4073">
        <f>I4073*J4073*(1-K4073)</f>
        <v/>
      </c>
      <c r="M4073">
        <f>VLOOKUP(F4073,Products!A:D,4,FALSE)*I4073</f>
        <v/>
      </c>
      <c r="N4073">
        <f>L4073-M4073</f>
        <v/>
      </c>
    </row>
    <row r="4074">
      <c r="A4074" t="inlineStr">
        <is>
          <t>T1004072</t>
        </is>
      </c>
      <c r="B4074" t="inlineStr">
        <is>
          <t>2023-09-21</t>
        </is>
      </c>
      <c r="C4074" t="inlineStr">
        <is>
          <t>S014</t>
        </is>
      </c>
      <c r="D4074" t="inlineStr">
        <is>
          <t>Store_014</t>
        </is>
      </c>
      <c r="E4074" t="inlineStr">
        <is>
          <t>West</t>
        </is>
      </c>
      <c r="F4074" t="inlineStr">
        <is>
          <t>P0086</t>
        </is>
      </c>
      <c r="G4074" t="inlineStr">
        <is>
          <t>Prod_0086</t>
        </is>
      </c>
      <c r="H4074" t="inlineStr">
        <is>
          <t>Stationery</t>
        </is>
      </c>
      <c r="I4074" t="n">
        <v>4</v>
      </c>
      <c r="J4074" t="n">
        <v>969.15</v>
      </c>
      <c r="K4074" t="n">
        <v>0</v>
      </c>
      <c r="L4074">
        <f>I4074*J4074*(1-K4074)</f>
        <v/>
      </c>
      <c r="M4074">
        <f>VLOOKUP(F4074,Products!A:D,4,FALSE)*I4074</f>
        <v/>
      </c>
      <c r="N4074">
        <f>L4074-M4074</f>
        <v/>
      </c>
    </row>
    <row r="4075">
      <c r="A4075" t="inlineStr">
        <is>
          <t>T1004073</t>
        </is>
      </c>
      <c r="B4075" t="inlineStr">
        <is>
          <t>2023-11-07</t>
        </is>
      </c>
      <c r="C4075" t="inlineStr">
        <is>
          <t>S045</t>
        </is>
      </c>
      <c r="D4075" t="inlineStr">
        <is>
          <t>Store_045</t>
        </is>
      </c>
      <c r="E4075" t="inlineStr">
        <is>
          <t>East</t>
        </is>
      </c>
      <c r="F4075" t="inlineStr">
        <is>
          <t>P0097</t>
        </is>
      </c>
      <c r="G4075" t="inlineStr">
        <is>
          <t>Prod_0097</t>
        </is>
      </c>
      <c r="H4075" t="inlineStr">
        <is>
          <t>Clothing</t>
        </is>
      </c>
      <c r="I4075" t="n">
        <v>9</v>
      </c>
      <c r="J4075" t="n">
        <v>201.81</v>
      </c>
      <c r="K4075" t="n">
        <v>0.05</v>
      </c>
      <c r="L4075">
        <f>I4075*J4075*(1-K4075)</f>
        <v/>
      </c>
      <c r="M4075">
        <f>VLOOKUP(F4075,Products!A:D,4,FALSE)*I4075</f>
        <v/>
      </c>
      <c r="N4075">
        <f>L4075-M4075</f>
        <v/>
      </c>
    </row>
    <row r="4076">
      <c r="A4076" t="inlineStr">
        <is>
          <t>T1004074</t>
        </is>
      </c>
      <c r="B4076" t="inlineStr">
        <is>
          <t>2025-01-31</t>
        </is>
      </c>
      <c r="C4076" t="inlineStr">
        <is>
          <t>S032</t>
        </is>
      </c>
      <c r="D4076" t="inlineStr">
        <is>
          <t>Store_032</t>
        </is>
      </c>
      <c r="E4076" t="inlineStr">
        <is>
          <t>Central</t>
        </is>
      </c>
      <c r="F4076" t="inlineStr">
        <is>
          <t>P0155</t>
        </is>
      </c>
      <c r="G4076" t="inlineStr">
        <is>
          <t>Prod_0155</t>
        </is>
      </c>
      <c r="H4076" t="inlineStr">
        <is>
          <t>Electronics</t>
        </is>
      </c>
      <c r="I4076" t="n">
        <v>1</v>
      </c>
      <c r="J4076" t="n">
        <v>450.51</v>
      </c>
      <c r="K4076" t="n">
        <v>0</v>
      </c>
      <c r="L4076">
        <f>I4076*J4076*(1-K4076)</f>
        <v/>
      </c>
      <c r="M4076">
        <f>VLOOKUP(F4076,Products!A:D,4,FALSE)*I4076</f>
        <v/>
      </c>
      <c r="N4076">
        <f>L4076-M4076</f>
        <v/>
      </c>
    </row>
    <row r="4077">
      <c r="A4077" t="inlineStr">
        <is>
          <t>T1004075</t>
        </is>
      </c>
      <c r="B4077" t="inlineStr">
        <is>
          <t>2025-09-09</t>
        </is>
      </c>
      <c r="C4077" t="inlineStr">
        <is>
          <t>S027</t>
        </is>
      </c>
      <c r="D4077" t="inlineStr">
        <is>
          <t>Store_027</t>
        </is>
      </c>
      <c r="E4077" t="inlineStr">
        <is>
          <t>South</t>
        </is>
      </c>
      <c r="F4077" t="inlineStr">
        <is>
          <t>P0134</t>
        </is>
      </c>
      <c r="G4077" t="inlineStr">
        <is>
          <t>Prod_0134</t>
        </is>
      </c>
      <c r="H4077" t="inlineStr">
        <is>
          <t>Food</t>
        </is>
      </c>
      <c r="I4077" t="n">
        <v>6</v>
      </c>
      <c r="J4077" t="n">
        <v>494.52</v>
      </c>
      <c r="K4077" t="n">
        <v>0</v>
      </c>
      <c r="L4077">
        <f>I4077*J4077*(1-K4077)</f>
        <v/>
      </c>
      <c r="M4077">
        <f>VLOOKUP(F4077,Products!A:D,4,FALSE)*I4077</f>
        <v/>
      </c>
      <c r="N4077">
        <f>L4077-M4077</f>
        <v/>
      </c>
    </row>
    <row r="4078">
      <c r="A4078" t="inlineStr">
        <is>
          <t>T1004076</t>
        </is>
      </c>
      <c r="B4078" t="inlineStr">
        <is>
          <t>2025-03-08</t>
        </is>
      </c>
      <c r="C4078" t="inlineStr">
        <is>
          <t>S029</t>
        </is>
      </c>
      <c r="D4078" t="inlineStr">
        <is>
          <t>Store_029</t>
        </is>
      </c>
      <c r="E4078" t="inlineStr">
        <is>
          <t>South</t>
        </is>
      </c>
      <c r="F4078" t="inlineStr">
        <is>
          <t>P0019</t>
        </is>
      </c>
      <c r="G4078" t="inlineStr">
        <is>
          <t>Prod_0019</t>
        </is>
      </c>
      <c r="H4078" t="inlineStr">
        <is>
          <t>Toys</t>
        </is>
      </c>
      <c r="I4078" t="n">
        <v>6</v>
      </c>
      <c r="J4078" t="n">
        <v>654.77</v>
      </c>
      <c r="K4078" t="n">
        <v>0</v>
      </c>
      <c r="L4078">
        <f>I4078*J4078*(1-K4078)</f>
        <v/>
      </c>
      <c r="M4078">
        <f>VLOOKUP(F4078,Products!A:D,4,FALSE)*I4078</f>
        <v/>
      </c>
      <c r="N4078">
        <f>L4078-M4078</f>
        <v/>
      </c>
    </row>
    <row r="4079">
      <c r="A4079" t="inlineStr">
        <is>
          <t>T1004077</t>
        </is>
      </c>
      <c r="B4079" t="inlineStr">
        <is>
          <t>2024-12-15</t>
        </is>
      </c>
      <c r="C4079" t="inlineStr">
        <is>
          <t>S030</t>
        </is>
      </c>
      <c r="D4079" t="inlineStr">
        <is>
          <t>Store_030</t>
        </is>
      </c>
      <c r="E4079" t="inlineStr">
        <is>
          <t>North</t>
        </is>
      </c>
      <c r="F4079" t="inlineStr">
        <is>
          <t>P0170</t>
        </is>
      </c>
      <c r="G4079" t="inlineStr">
        <is>
          <t>Prod_0170</t>
        </is>
      </c>
      <c r="H4079" t="inlineStr">
        <is>
          <t>Household</t>
        </is>
      </c>
      <c r="I4079" t="n">
        <v>5</v>
      </c>
      <c r="J4079" t="n">
        <v>522.64</v>
      </c>
      <c r="K4079" t="n">
        <v>0</v>
      </c>
      <c r="L4079">
        <f>I4079*J4079*(1-K4079)</f>
        <v/>
      </c>
      <c r="M4079">
        <f>VLOOKUP(F4079,Products!A:D,4,FALSE)*I4079</f>
        <v/>
      </c>
      <c r="N4079">
        <f>L4079-M4079</f>
        <v/>
      </c>
    </row>
    <row r="4080">
      <c r="A4080" t="inlineStr">
        <is>
          <t>T1004078</t>
        </is>
      </c>
      <c r="B4080" t="inlineStr">
        <is>
          <t>2024-04-11</t>
        </is>
      </c>
      <c r="C4080" t="inlineStr">
        <is>
          <t>S017</t>
        </is>
      </c>
      <c r="D4080" t="inlineStr">
        <is>
          <t>Store_017</t>
        </is>
      </c>
      <c r="E4080" t="inlineStr">
        <is>
          <t>South</t>
        </is>
      </c>
      <c r="F4080" t="inlineStr">
        <is>
          <t>P0197</t>
        </is>
      </c>
      <c r="G4080" t="inlineStr">
        <is>
          <t>Prod_0197</t>
        </is>
      </c>
      <c r="H4080" t="inlineStr">
        <is>
          <t>Food</t>
        </is>
      </c>
      <c r="I4080" t="n">
        <v>6</v>
      </c>
      <c r="J4080" t="n">
        <v>215.53</v>
      </c>
      <c r="K4080" t="n">
        <v>0.05</v>
      </c>
      <c r="L4080">
        <f>I4080*J4080*(1-K4080)</f>
        <v/>
      </c>
      <c r="M4080">
        <f>VLOOKUP(F4080,Products!A:D,4,FALSE)*I4080</f>
        <v/>
      </c>
      <c r="N4080">
        <f>L4080-M4080</f>
        <v/>
      </c>
    </row>
    <row r="4081">
      <c r="A4081" t="inlineStr">
        <is>
          <t>T1004079</t>
        </is>
      </c>
      <c r="B4081" t="inlineStr">
        <is>
          <t>2025-08-02</t>
        </is>
      </c>
      <c r="C4081" t="inlineStr">
        <is>
          <t>S044</t>
        </is>
      </c>
      <c r="D4081" t="inlineStr">
        <is>
          <t>Store_044</t>
        </is>
      </c>
      <c r="E4081" t="inlineStr">
        <is>
          <t>North</t>
        </is>
      </c>
      <c r="F4081" t="inlineStr">
        <is>
          <t>P0146</t>
        </is>
      </c>
      <c r="G4081" t="inlineStr">
        <is>
          <t>Prod_0146</t>
        </is>
      </c>
      <c r="H4081" t="inlineStr">
        <is>
          <t>Food</t>
        </is>
      </c>
      <c r="I4081" t="n">
        <v>6</v>
      </c>
      <c r="J4081" t="n">
        <v>337.83</v>
      </c>
      <c r="K4081" t="n">
        <v>0.2</v>
      </c>
      <c r="L4081">
        <f>I4081*J4081*(1-K4081)</f>
        <v/>
      </c>
      <c r="M4081">
        <f>VLOOKUP(F4081,Products!A:D,4,FALSE)*I4081</f>
        <v/>
      </c>
      <c r="N4081">
        <f>L4081-M4081</f>
        <v/>
      </c>
    </row>
    <row r="4082">
      <c r="A4082" t="inlineStr">
        <is>
          <t>T1004080</t>
        </is>
      </c>
      <c r="B4082" t="inlineStr">
        <is>
          <t>2023-12-02</t>
        </is>
      </c>
      <c r="C4082" t="inlineStr">
        <is>
          <t>S003</t>
        </is>
      </c>
      <c r="D4082" t="inlineStr">
        <is>
          <t>Store_003</t>
        </is>
      </c>
      <c r="E4082" t="inlineStr">
        <is>
          <t>North</t>
        </is>
      </c>
      <c r="F4082" t="inlineStr">
        <is>
          <t>P0121</t>
        </is>
      </c>
      <c r="G4082" t="inlineStr">
        <is>
          <t>Prod_0121</t>
        </is>
      </c>
      <c r="H4082" t="inlineStr">
        <is>
          <t>Clothing</t>
        </is>
      </c>
      <c r="I4082" t="n">
        <v>1</v>
      </c>
      <c r="J4082" t="n">
        <v>695.4299999999999</v>
      </c>
      <c r="K4082" t="n">
        <v>0</v>
      </c>
      <c r="L4082">
        <f>I4082*J4082*(1-K4082)</f>
        <v/>
      </c>
      <c r="M4082">
        <f>VLOOKUP(F4082,Products!A:D,4,FALSE)*I4082</f>
        <v/>
      </c>
      <c r="N4082">
        <f>L4082-M4082</f>
        <v/>
      </c>
    </row>
    <row r="4083">
      <c r="A4083" t="inlineStr">
        <is>
          <t>T1004081</t>
        </is>
      </c>
      <c r="B4083" t="inlineStr">
        <is>
          <t>2024-12-03</t>
        </is>
      </c>
      <c r="C4083" t="inlineStr">
        <is>
          <t>S016</t>
        </is>
      </c>
      <c r="D4083" t="inlineStr">
        <is>
          <t>Store_016</t>
        </is>
      </c>
      <c r="E4083" t="inlineStr">
        <is>
          <t>West</t>
        </is>
      </c>
      <c r="F4083" t="inlineStr">
        <is>
          <t>P0075</t>
        </is>
      </c>
      <c r="G4083" t="inlineStr">
        <is>
          <t>Prod_0075</t>
        </is>
      </c>
      <c r="H4083" t="inlineStr">
        <is>
          <t>Beverages</t>
        </is>
      </c>
      <c r="I4083" t="n">
        <v>6</v>
      </c>
      <c r="J4083" t="n">
        <v>847.86</v>
      </c>
      <c r="K4083" t="n">
        <v>0</v>
      </c>
      <c r="L4083">
        <f>I4083*J4083*(1-K4083)</f>
        <v/>
      </c>
      <c r="M4083">
        <f>VLOOKUP(F4083,Products!A:D,4,FALSE)*I4083</f>
        <v/>
      </c>
      <c r="N4083">
        <f>L4083-M4083</f>
        <v/>
      </c>
    </row>
    <row r="4084">
      <c r="A4084" t="inlineStr">
        <is>
          <t>T1004082</t>
        </is>
      </c>
      <c r="B4084" t="inlineStr">
        <is>
          <t>2023-09-09</t>
        </is>
      </c>
      <c r="C4084" t="inlineStr">
        <is>
          <t>S018</t>
        </is>
      </c>
      <c r="D4084" t="inlineStr">
        <is>
          <t>Store_018</t>
        </is>
      </c>
      <c r="E4084" t="inlineStr">
        <is>
          <t>South</t>
        </is>
      </c>
      <c r="F4084" t="inlineStr">
        <is>
          <t>P0110</t>
        </is>
      </c>
      <c r="G4084" t="inlineStr">
        <is>
          <t>Prod_0110</t>
        </is>
      </c>
      <c r="H4084" t="inlineStr">
        <is>
          <t>Stationery</t>
        </is>
      </c>
      <c r="I4084" t="n">
        <v>6</v>
      </c>
      <c r="J4084" t="n">
        <v>86.94</v>
      </c>
      <c r="K4084" t="n">
        <v>0</v>
      </c>
      <c r="L4084">
        <f>I4084*J4084*(1-K4084)</f>
        <v/>
      </c>
      <c r="M4084">
        <f>VLOOKUP(F4084,Products!A:D,4,FALSE)*I4084</f>
        <v/>
      </c>
      <c r="N4084">
        <f>L4084-M4084</f>
        <v/>
      </c>
    </row>
    <row r="4085">
      <c r="A4085" t="inlineStr">
        <is>
          <t>T1004083</t>
        </is>
      </c>
      <c r="B4085" t="inlineStr">
        <is>
          <t>2024-04-26</t>
        </is>
      </c>
      <c r="C4085" t="inlineStr">
        <is>
          <t>S011</t>
        </is>
      </c>
      <c r="D4085" t="inlineStr">
        <is>
          <t>Store_011</t>
        </is>
      </c>
      <c r="E4085" t="inlineStr">
        <is>
          <t>South</t>
        </is>
      </c>
      <c r="F4085" t="inlineStr">
        <is>
          <t>P0037</t>
        </is>
      </c>
      <c r="G4085" t="inlineStr">
        <is>
          <t>Prod_0037</t>
        </is>
      </c>
      <c r="H4085" t="inlineStr">
        <is>
          <t>Stationery</t>
        </is>
      </c>
      <c r="I4085" t="n">
        <v>5</v>
      </c>
      <c r="J4085" t="n">
        <v>526.66</v>
      </c>
      <c r="K4085" t="n">
        <v>0.1</v>
      </c>
      <c r="L4085">
        <f>I4085*J4085*(1-K4085)</f>
        <v/>
      </c>
      <c r="M4085">
        <f>VLOOKUP(F4085,Products!A:D,4,FALSE)*I4085</f>
        <v/>
      </c>
      <c r="N4085">
        <f>L4085-M4085</f>
        <v/>
      </c>
    </row>
    <row r="4086">
      <c r="A4086" t="inlineStr">
        <is>
          <t>T1004084</t>
        </is>
      </c>
      <c r="B4086" t="inlineStr">
        <is>
          <t>2023-03-25</t>
        </is>
      </c>
      <c r="C4086" t="inlineStr">
        <is>
          <t>S043</t>
        </is>
      </c>
      <c r="D4086" t="inlineStr">
        <is>
          <t>Store_043</t>
        </is>
      </c>
      <c r="E4086" t="inlineStr">
        <is>
          <t>East</t>
        </is>
      </c>
      <c r="F4086" t="inlineStr">
        <is>
          <t>P0063</t>
        </is>
      </c>
      <c r="G4086" t="inlineStr">
        <is>
          <t>Prod_0063</t>
        </is>
      </c>
      <c r="H4086" t="inlineStr">
        <is>
          <t>Clothing</t>
        </is>
      </c>
      <c r="I4086" t="n">
        <v>6</v>
      </c>
      <c r="J4086" t="n">
        <v>241.62</v>
      </c>
      <c r="K4086" t="n">
        <v>0.15</v>
      </c>
      <c r="L4086">
        <f>I4086*J4086*(1-K4086)</f>
        <v/>
      </c>
      <c r="M4086">
        <f>VLOOKUP(F4086,Products!A:D,4,FALSE)*I4086</f>
        <v/>
      </c>
      <c r="N4086">
        <f>L4086-M4086</f>
        <v/>
      </c>
    </row>
    <row r="4087">
      <c r="A4087" t="inlineStr">
        <is>
          <t>T1004085</t>
        </is>
      </c>
      <c r="B4087" t="inlineStr">
        <is>
          <t>2024-08-05</t>
        </is>
      </c>
      <c r="C4087" t="inlineStr">
        <is>
          <t>S013</t>
        </is>
      </c>
      <c r="D4087" t="inlineStr">
        <is>
          <t>Store_013</t>
        </is>
      </c>
      <c r="E4087" t="inlineStr">
        <is>
          <t>North</t>
        </is>
      </c>
      <c r="F4087" t="inlineStr">
        <is>
          <t>P0078</t>
        </is>
      </c>
      <c r="G4087" t="inlineStr">
        <is>
          <t>Prod_0078</t>
        </is>
      </c>
      <c r="H4087" t="inlineStr">
        <is>
          <t>Electronics</t>
        </is>
      </c>
      <c r="I4087" t="n">
        <v>8</v>
      </c>
      <c r="J4087" t="n">
        <v>693.27</v>
      </c>
      <c r="K4087" t="n">
        <v>0</v>
      </c>
      <c r="L4087">
        <f>I4087*J4087*(1-K4087)</f>
        <v/>
      </c>
      <c r="M4087">
        <f>VLOOKUP(F4087,Products!A:D,4,FALSE)*I4087</f>
        <v/>
      </c>
      <c r="N4087">
        <f>L4087-M4087</f>
        <v/>
      </c>
    </row>
    <row r="4088">
      <c r="A4088" t="inlineStr">
        <is>
          <t>T1004086</t>
        </is>
      </c>
      <c r="B4088" t="inlineStr">
        <is>
          <t>2023-05-24</t>
        </is>
      </c>
      <c r="C4088" t="inlineStr">
        <is>
          <t>S016</t>
        </is>
      </c>
      <c r="D4088" t="inlineStr">
        <is>
          <t>Store_016</t>
        </is>
      </c>
      <c r="E4088" t="inlineStr">
        <is>
          <t>West</t>
        </is>
      </c>
      <c r="F4088" t="inlineStr">
        <is>
          <t>P0067</t>
        </is>
      </c>
      <c r="G4088" t="inlineStr">
        <is>
          <t>Prod_0067</t>
        </is>
      </c>
      <c r="H4088" t="inlineStr">
        <is>
          <t>Toys</t>
        </is>
      </c>
      <c r="I4088" t="n">
        <v>5</v>
      </c>
      <c r="J4088" t="n">
        <v>185.43</v>
      </c>
      <c r="K4088" t="n">
        <v>0</v>
      </c>
      <c r="L4088">
        <f>I4088*J4088*(1-K4088)</f>
        <v/>
      </c>
      <c r="M4088">
        <f>VLOOKUP(F4088,Products!A:D,4,FALSE)*I4088</f>
        <v/>
      </c>
      <c r="N4088">
        <f>L4088-M4088</f>
        <v/>
      </c>
    </row>
    <row r="4089">
      <c r="A4089" t="inlineStr">
        <is>
          <t>T1004087</t>
        </is>
      </c>
      <c r="B4089" t="inlineStr">
        <is>
          <t>2024-08-31</t>
        </is>
      </c>
      <c r="C4089" t="inlineStr">
        <is>
          <t>S025</t>
        </is>
      </c>
      <c r="D4089" t="inlineStr">
        <is>
          <t>Store_025</t>
        </is>
      </c>
      <c r="E4089" t="inlineStr">
        <is>
          <t>Central</t>
        </is>
      </c>
      <c r="F4089" t="inlineStr">
        <is>
          <t>P0008</t>
        </is>
      </c>
      <c r="G4089" t="inlineStr">
        <is>
          <t>Prod_0008</t>
        </is>
      </c>
      <c r="H4089" t="inlineStr">
        <is>
          <t>Electronics</t>
        </is>
      </c>
      <c r="I4089" t="n">
        <v>6</v>
      </c>
      <c r="J4089" t="n">
        <v>303</v>
      </c>
      <c r="K4089" t="n">
        <v>0</v>
      </c>
      <c r="L4089">
        <f>I4089*J4089*(1-K4089)</f>
        <v/>
      </c>
      <c r="M4089">
        <f>VLOOKUP(F4089,Products!A:D,4,FALSE)*I4089</f>
        <v/>
      </c>
      <c r="N4089">
        <f>L4089-M4089</f>
        <v/>
      </c>
    </row>
    <row r="4090">
      <c r="A4090" t="inlineStr">
        <is>
          <t>T1004088</t>
        </is>
      </c>
      <c r="B4090" t="inlineStr">
        <is>
          <t>2025-08-28</t>
        </is>
      </c>
      <c r="C4090" t="inlineStr">
        <is>
          <t>S035</t>
        </is>
      </c>
      <c r="D4090" t="inlineStr">
        <is>
          <t>Store_035</t>
        </is>
      </c>
      <c r="E4090" t="inlineStr">
        <is>
          <t>Central</t>
        </is>
      </c>
      <c r="F4090" t="inlineStr">
        <is>
          <t>P0066</t>
        </is>
      </c>
      <c r="G4090" t="inlineStr">
        <is>
          <t>Prod_0066</t>
        </is>
      </c>
      <c r="H4090" t="inlineStr">
        <is>
          <t>Household</t>
        </is>
      </c>
      <c r="I4090" t="n">
        <v>2</v>
      </c>
      <c r="J4090" t="n">
        <v>514.52</v>
      </c>
      <c r="K4090" t="n">
        <v>0</v>
      </c>
      <c r="L4090">
        <f>I4090*J4090*(1-K4090)</f>
        <v/>
      </c>
      <c r="M4090">
        <f>VLOOKUP(F4090,Products!A:D,4,FALSE)*I4090</f>
        <v/>
      </c>
      <c r="N4090">
        <f>L4090-M4090</f>
        <v/>
      </c>
    </row>
    <row r="4091">
      <c r="A4091" t="inlineStr">
        <is>
          <t>T1004089</t>
        </is>
      </c>
      <c r="B4091" t="inlineStr">
        <is>
          <t>2025-05-19</t>
        </is>
      </c>
      <c r="C4091" t="inlineStr">
        <is>
          <t>S040</t>
        </is>
      </c>
      <c r="D4091" t="inlineStr">
        <is>
          <t>Store_040</t>
        </is>
      </c>
      <c r="E4091" t="inlineStr">
        <is>
          <t>Central</t>
        </is>
      </c>
      <c r="F4091" t="inlineStr">
        <is>
          <t>P0082</t>
        </is>
      </c>
      <c r="G4091" t="inlineStr">
        <is>
          <t>Prod_0082</t>
        </is>
      </c>
      <c r="H4091" t="inlineStr">
        <is>
          <t>Food</t>
        </is>
      </c>
      <c r="I4091" t="n">
        <v>4</v>
      </c>
      <c r="J4091" t="n">
        <v>587.77</v>
      </c>
      <c r="K4091" t="n">
        <v>0.05</v>
      </c>
      <c r="L4091">
        <f>I4091*J4091*(1-K4091)</f>
        <v/>
      </c>
      <c r="M4091">
        <f>VLOOKUP(F4091,Products!A:D,4,FALSE)*I4091</f>
        <v/>
      </c>
      <c r="N4091">
        <f>L4091-M4091</f>
        <v/>
      </c>
    </row>
    <row r="4092">
      <c r="A4092" t="inlineStr">
        <is>
          <t>T1004090</t>
        </is>
      </c>
      <c r="B4092" t="inlineStr">
        <is>
          <t>2024-05-19</t>
        </is>
      </c>
      <c r="C4092" t="inlineStr">
        <is>
          <t>S035</t>
        </is>
      </c>
      <c r="D4092" t="inlineStr">
        <is>
          <t>Store_035</t>
        </is>
      </c>
      <c r="E4092" t="inlineStr">
        <is>
          <t>Central</t>
        </is>
      </c>
      <c r="F4092" t="inlineStr">
        <is>
          <t>P0042</t>
        </is>
      </c>
      <c r="G4092" t="inlineStr">
        <is>
          <t>Prod_0042</t>
        </is>
      </c>
      <c r="H4092" t="inlineStr">
        <is>
          <t>Electronics</t>
        </is>
      </c>
      <c r="I4092" t="n">
        <v>7</v>
      </c>
      <c r="J4092" t="n">
        <v>895.86</v>
      </c>
      <c r="K4092" t="n">
        <v>0</v>
      </c>
      <c r="L4092">
        <f>I4092*J4092*(1-K4092)</f>
        <v/>
      </c>
      <c r="M4092">
        <f>VLOOKUP(F4092,Products!A:D,4,FALSE)*I4092</f>
        <v/>
      </c>
      <c r="N4092">
        <f>L4092-M4092</f>
        <v/>
      </c>
    </row>
    <row r="4093">
      <c r="A4093" t="inlineStr">
        <is>
          <t>T1004091</t>
        </is>
      </c>
      <c r="B4093" t="inlineStr">
        <is>
          <t>2024-01-10</t>
        </is>
      </c>
      <c r="C4093" t="inlineStr">
        <is>
          <t>S006</t>
        </is>
      </c>
      <c r="D4093" t="inlineStr">
        <is>
          <t>Store_006</t>
        </is>
      </c>
      <c r="E4093" t="inlineStr">
        <is>
          <t>East</t>
        </is>
      </c>
      <c r="F4093" t="inlineStr">
        <is>
          <t>P0180</t>
        </is>
      </c>
      <c r="G4093" t="inlineStr">
        <is>
          <t>Prod_0180</t>
        </is>
      </c>
      <c r="H4093" t="inlineStr">
        <is>
          <t>Clothing</t>
        </is>
      </c>
      <c r="I4093" t="n">
        <v>1</v>
      </c>
      <c r="J4093" t="n">
        <v>609.1</v>
      </c>
      <c r="K4093" t="n">
        <v>0</v>
      </c>
      <c r="L4093">
        <f>I4093*J4093*(1-K4093)</f>
        <v/>
      </c>
      <c r="M4093">
        <f>VLOOKUP(F4093,Products!A:D,4,FALSE)*I4093</f>
        <v/>
      </c>
      <c r="N4093">
        <f>L4093-M4093</f>
        <v/>
      </c>
    </row>
    <row r="4094">
      <c r="A4094" t="inlineStr">
        <is>
          <t>T1004092</t>
        </is>
      </c>
      <c r="B4094" t="inlineStr">
        <is>
          <t>2023-02-06</t>
        </is>
      </c>
      <c r="C4094" t="inlineStr">
        <is>
          <t>S009</t>
        </is>
      </c>
      <c r="D4094" t="inlineStr">
        <is>
          <t>Store_009</t>
        </is>
      </c>
      <c r="E4094" t="inlineStr">
        <is>
          <t>Central</t>
        </is>
      </c>
      <c r="F4094" t="inlineStr">
        <is>
          <t>P0041</t>
        </is>
      </c>
      <c r="G4094" t="inlineStr">
        <is>
          <t>Prod_0041</t>
        </is>
      </c>
      <c r="H4094" t="inlineStr">
        <is>
          <t>Stationery</t>
        </is>
      </c>
      <c r="I4094" t="n">
        <v>2</v>
      </c>
      <c r="J4094" t="n">
        <v>267.86</v>
      </c>
      <c r="K4094" t="n">
        <v>0.15</v>
      </c>
      <c r="L4094">
        <f>I4094*J4094*(1-K4094)</f>
        <v/>
      </c>
      <c r="M4094">
        <f>VLOOKUP(F4094,Products!A:D,4,FALSE)*I4094</f>
        <v/>
      </c>
      <c r="N4094">
        <f>L4094-M4094</f>
        <v/>
      </c>
    </row>
    <row r="4095">
      <c r="A4095" t="inlineStr">
        <is>
          <t>T1004093</t>
        </is>
      </c>
      <c r="B4095" t="inlineStr">
        <is>
          <t>2025-08-01</t>
        </is>
      </c>
      <c r="C4095" t="inlineStr">
        <is>
          <t>S049</t>
        </is>
      </c>
      <c r="D4095" t="inlineStr">
        <is>
          <t>Store_049</t>
        </is>
      </c>
      <c r="E4095" t="inlineStr">
        <is>
          <t>North</t>
        </is>
      </c>
      <c r="F4095" t="inlineStr">
        <is>
          <t>P0073</t>
        </is>
      </c>
      <c r="G4095" t="inlineStr">
        <is>
          <t>Prod_0073</t>
        </is>
      </c>
      <c r="H4095" t="inlineStr">
        <is>
          <t>Food</t>
        </is>
      </c>
      <c r="I4095" t="n">
        <v>6</v>
      </c>
      <c r="J4095" t="n">
        <v>726.09</v>
      </c>
      <c r="K4095" t="n">
        <v>0</v>
      </c>
      <c r="L4095">
        <f>I4095*J4095*(1-K4095)</f>
        <v/>
      </c>
      <c r="M4095">
        <f>VLOOKUP(F4095,Products!A:D,4,FALSE)*I4095</f>
        <v/>
      </c>
      <c r="N4095">
        <f>L4095-M4095</f>
        <v/>
      </c>
    </row>
    <row r="4096">
      <c r="A4096" t="inlineStr">
        <is>
          <t>T1004094</t>
        </is>
      </c>
      <c r="B4096" t="inlineStr">
        <is>
          <t>2023-12-19</t>
        </is>
      </c>
      <c r="C4096" t="inlineStr">
        <is>
          <t>S021</t>
        </is>
      </c>
      <c r="D4096" t="inlineStr">
        <is>
          <t>Store_021</t>
        </is>
      </c>
      <c r="E4096" t="inlineStr">
        <is>
          <t>North</t>
        </is>
      </c>
      <c r="F4096" t="inlineStr">
        <is>
          <t>P0131</t>
        </is>
      </c>
      <c r="G4096" t="inlineStr">
        <is>
          <t>Prod_0131</t>
        </is>
      </c>
      <c r="H4096" t="inlineStr">
        <is>
          <t>Beverages</t>
        </is>
      </c>
      <c r="I4096" t="n">
        <v>8</v>
      </c>
      <c r="J4096" t="n">
        <v>394.82</v>
      </c>
      <c r="K4096" t="n">
        <v>0</v>
      </c>
      <c r="L4096">
        <f>I4096*J4096*(1-K4096)</f>
        <v/>
      </c>
      <c r="M4096">
        <f>VLOOKUP(F4096,Products!A:D,4,FALSE)*I4096</f>
        <v/>
      </c>
      <c r="N4096">
        <f>L4096-M4096</f>
        <v/>
      </c>
    </row>
    <row r="4097">
      <c r="A4097" t="inlineStr">
        <is>
          <t>T1004095</t>
        </is>
      </c>
      <c r="B4097" t="inlineStr">
        <is>
          <t>2025-02-19</t>
        </is>
      </c>
      <c r="C4097" t="inlineStr">
        <is>
          <t>S021</t>
        </is>
      </c>
      <c r="D4097" t="inlineStr">
        <is>
          <t>Store_021</t>
        </is>
      </c>
      <c r="E4097" t="inlineStr">
        <is>
          <t>North</t>
        </is>
      </c>
      <c r="F4097" t="inlineStr">
        <is>
          <t>P0169</t>
        </is>
      </c>
      <c r="G4097" t="inlineStr">
        <is>
          <t>Prod_0169</t>
        </is>
      </c>
      <c r="H4097" t="inlineStr">
        <is>
          <t>Beverages</t>
        </is>
      </c>
      <c r="I4097" t="n">
        <v>3</v>
      </c>
      <c r="J4097" t="n">
        <v>830.98</v>
      </c>
      <c r="K4097" t="n">
        <v>0.05</v>
      </c>
      <c r="L4097">
        <f>I4097*J4097*(1-K4097)</f>
        <v/>
      </c>
      <c r="M4097">
        <f>VLOOKUP(F4097,Products!A:D,4,FALSE)*I4097</f>
        <v/>
      </c>
      <c r="N4097">
        <f>L4097-M4097</f>
        <v/>
      </c>
    </row>
    <row r="4098">
      <c r="A4098" t="inlineStr">
        <is>
          <t>T1004096</t>
        </is>
      </c>
      <c r="B4098" t="inlineStr">
        <is>
          <t>2024-10-18</t>
        </is>
      </c>
      <c r="C4098" t="inlineStr">
        <is>
          <t>S027</t>
        </is>
      </c>
      <c r="D4098" t="inlineStr">
        <is>
          <t>Store_027</t>
        </is>
      </c>
      <c r="E4098" t="inlineStr">
        <is>
          <t>South</t>
        </is>
      </c>
      <c r="F4098" t="inlineStr">
        <is>
          <t>P0055</t>
        </is>
      </c>
      <c r="G4098" t="inlineStr">
        <is>
          <t>Prod_0055</t>
        </is>
      </c>
      <c r="H4098" t="inlineStr">
        <is>
          <t>Beverages</t>
        </is>
      </c>
      <c r="I4098" t="n">
        <v>2</v>
      </c>
      <c r="J4098" t="n">
        <v>172.17</v>
      </c>
      <c r="K4098" t="n">
        <v>0</v>
      </c>
      <c r="L4098">
        <f>I4098*J4098*(1-K4098)</f>
        <v/>
      </c>
      <c r="M4098">
        <f>VLOOKUP(F4098,Products!A:D,4,FALSE)*I4098</f>
        <v/>
      </c>
      <c r="N4098">
        <f>L4098-M4098</f>
        <v/>
      </c>
    </row>
    <row r="4099">
      <c r="A4099" t="inlineStr">
        <is>
          <t>T1004097</t>
        </is>
      </c>
      <c r="B4099" t="inlineStr">
        <is>
          <t>2024-04-19</t>
        </is>
      </c>
      <c r="C4099" t="inlineStr">
        <is>
          <t>S026</t>
        </is>
      </c>
      <c r="D4099" t="inlineStr">
        <is>
          <t>Store_026</t>
        </is>
      </c>
      <c r="E4099" t="inlineStr">
        <is>
          <t>North</t>
        </is>
      </c>
      <c r="F4099" t="inlineStr">
        <is>
          <t>P0138</t>
        </is>
      </c>
      <c r="G4099" t="inlineStr">
        <is>
          <t>Prod_0138</t>
        </is>
      </c>
      <c r="H4099" t="inlineStr">
        <is>
          <t>Household</t>
        </is>
      </c>
      <c r="I4099" t="n">
        <v>1</v>
      </c>
      <c r="J4099" t="n">
        <v>250.24</v>
      </c>
      <c r="K4099" t="n">
        <v>0.05</v>
      </c>
      <c r="L4099">
        <f>I4099*J4099*(1-K4099)</f>
        <v/>
      </c>
      <c r="M4099">
        <f>VLOOKUP(F4099,Products!A:D,4,FALSE)*I4099</f>
        <v/>
      </c>
      <c r="N4099">
        <f>L4099-M4099</f>
        <v/>
      </c>
    </row>
    <row r="4100">
      <c r="A4100" t="inlineStr">
        <is>
          <t>T1004098</t>
        </is>
      </c>
      <c r="B4100" t="inlineStr">
        <is>
          <t>2023-04-30</t>
        </is>
      </c>
      <c r="C4100" t="inlineStr">
        <is>
          <t>S003</t>
        </is>
      </c>
      <c r="D4100" t="inlineStr">
        <is>
          <t>Store_003</t>
        </is>
      </c>
      <c r="E4100" t="inlineStr">
        <is>
          <t>North</t>
        </is>
      </c>
      <c r="F4100" t="inlineStr">
        <is>
          <t>P0009</t>
        </is>
      </c>
      <c r="G4100" t="inlineStr">
        <is>
          <t>Prod_0009</t>
        </is>
      </c>
      <c r="H4100" t="inlineStr">
        <is>
          <t>Toys</t>
        </is>
      </c>
      <c r="I4100" t="n">
        <v>2</v>
      </c>
      <c r="J4100" t="n">
        <v>693.28</v>
      </c>
      <c r="K4100" t="n">
        <v>0</v>
      </c>
      <c r="L4100">
        <f>I4100*J4100*(1-K4100)</f>
        <v/>
      </c>
      <c r="M4100">
        <f>VLOOKUP(F4100,Products!A:D,4,FALSE)*I4100</f>
        <v/>
      </c>
      <c r="N4100">
        <f>L4100-M4100</f>
        <v/>
      </c>
    </row>
    <row r="4101">
      <c r="A4101" t="inlineStr">
        <is>
          <t>T1004099</t>
        </is>
      </c>
      <c r="B4101" t="inlineStr">
        <is>
          <t>2025-08-23</t>
        </is>
      </c>
      <c r="C4101" t="inlineStr">
        <is>
          <t>S019</t>
        </is>
      </c>
      <c r="D4101" t="inlineStr">
        <is>
          <t>Store_019</t>
        </is>
      </c>
      <c r="E4101" t="inlineStr">
        <is>
          <t>East</t>
        </is>
      </c>
      <c r="F4101" t="inlineStr">
        <is>
          <t>P0147</t>
        </is>
      </c>
      <c r="G4101" t="inlineStr">
        <is>
          <t>Prod_0147</t>
        </is>
      </c>
      <c r="H4101" t="inlineStr">
        <is>
          <t>Stationery</t>
        </is>
      </c>
      <c r="I4101" t="n">
        <v>3</v>
      </c>
      <c r="J4101" t="n">
        <v>534.85</v>
      </c>
      <c r="K4101" t="n">
        <v>0</v>
      </c>
      <c r="L4101">
        <f>I4101*J4101*(1-K4101)</f>
        <v/>
      </c>
      <c r="M4101">
        <f>VLOOKUP(F4101,Products!A:D,4,FALSE)*I4101</f>
        <v/>
      </c>
      <c r="N4101">
        <f>L4101-M4101</f>
        <v/>
      </c>
    </row>
    <row r="4102">
      <c r="A4102" t="inlineStr">
        <is>
          <t>T1004100</t>
        </is>
      </c>
      <c r="B4102" t="inlineStr">
        <is>
          <t>2024-09-28</t>
        </is>
      </c>
      <c r="C4102" t="inlineStr">
        <is>
          <t>S030</t>
        </is>
      </c>
      <c r="D4102" t="inlineStr">
        <is>
          <t>Store_030</t>
        </is>
      </c>
      <c r="E4102" t="inlineStr">
        <is>
          <t>North</t>
        </is>
      </c>
      <c r="F4102" t="inlineStr">
        <is>
          <t>P0010</t>
        </is>
      </c>
      <c r="G4102" t="inlineStr">
        <is>
          <t>Prod_0010</t>
        </is>
      </c>
      <c r="H4102" t="inlineStr">
        <is>
          <t>Electronics</t>
        </is>
      </c>
      <c r="I4102" t="n">
        <v>6</v>
      </c>
      <c r="J4102" t="n">
        <v>669.3099999999999</v>
      </c>
      <c r="K4102" t="n">
        <v>0</v>
      </c>
      <c r="L4102">
        <f>I4102*J4102*(1-K4102)</f>
        <v/>
      </c>
      <c r="M4102">
        <f>VLOOKUP(F4102,Products!A:D,4,FALSE)*I4102</f>
        <v/>
      </c>
      <c r="N4102">
        <f>L4102-M4102</f>
        <v/>
      </c>
    </row>
    <row r="4103">
      <c r="A4103" t="inlineStr">
        <is>
          <t>T1004101</t>
        </is>
      </c>
      <c r="B4103" t="inlineStr">
        <is>
          <t>2025-06-19</t>
        </is>
      </c>
      <c r="C4103" t="inlineStr">
        <is>
          <t>S012</t>
        </is>
      </c>
      <c r="D4103" t="inlineStr">
        <is>
          <t>Store_012</t>
        </is>
      </c>
      <c r="E4103" t="inlineStr">
        <is>
          <t>South</t>
        </is>
      </c>
      <c r="F4103" t="inlineStr">
        <is>
          <t>P0076</t>
        </is>
      </c>
      <c r="G4103" t="inlineStr">
        <is>
          <t>Prod_0076</t>
        </is>
      </c>
      <c r="H4103" t="inlineStr">
        <is>
          <t>Clothing</t>
        </is>
      </c>
      <c r="I4103" t="n">
        <v>2</v>
      </c>
      <c r="J4103" t="n">
        <v>380.71</v>
      </c>
      <c r="K4103" t="n">
        <v>0</v>
      </c>
      <c r="L4103">
        <f>I4103*J4103*(1-K4103)</f>
        <v/>
      </c>
      <c r="M4103">
        <f>VLOOKUP(F4103,Products!A:D,4,FALSE)*I4103</f>
        <v/>
      </c>
      <c r="N4103">
        <f>L4103-M4103</f>
        <v/>
      </c>
    </row>
    <row r="4104">
      <c r="A4104" t="inlineStr">
        <is>
          <t>T1004102</t>
        </is>
      </c>
      <c r="B4104" t="inlineStr">
        <is>
          <t>2024-07-27</t>
        </is>
      </c>
      <c r="C4104" t="inlineStr">
        <is>
          <t>S044</t>
        </is>
      </c>
      <c r="D4104" t="inlineStr">
        <is>
          <t>Store_044</t>
        </is>
      </c>
      <c r="E4104" t="inlineStr">
        <is>
          <t>North</t>
        </is>
      </c>
      <c r="F4104" t="inlineStr">
        <is>
          <t>P0058</t>
        </is>
      </c>
      <c r="G4104" t="inlineStr">
        <is>
          <t>Prod_0058</t>
        </is>
      </c>
      <c r="H4104" t="inlineStr">
        <is>
          <t>Stationery</t>
        </is>
      </c>
      <c r="I4104" t="n">
        <v>6</v>
      </c>
      <c r="J4104" t="n">
        <v>577.89</v>
      </c>
      <c r="K4104" t="n">
        <v>0</v>
      </c>
      <c r="L4104">
        <f>I4104*J4104*(1-K4104)</f>
        <v/>
      </c>
      <c r="M4104">
        <f>VLOOKUP(F4104,Products!A:D,4,FALSE)*I4104</f>
        <v/>
      </c>
      <c r="N4104">
        <f>L4104-M4104</f>
        <v/>
      </c>
    </row>
    <row r="4105">
      <c r="A4105" t="inlineStr">
        <is>
          <t>T1004103</t>
        </is>
      </c>
      <c r="B4105" t="inlineStr">
        <is>
          <t>2024-05-07</t>
        </is>
      </c>
      <c r="C4105" t="inlineStr">
        <is>
          <t>S048</t>
        </is>
      </c>
      <c r="D4105" t="inlineStr">
        <is>
          <t>Store_048</t>
        </is>
      </c>
      <c r="E4105" t="inlineStr">
        <is>
          <t>South</t>
        </is>
      </c>
      <c r="F4105" t="inlineStr">
        <is>
          <t>P0045</t>
        </is>
      </c>
      <c r="G4105" t="inlineStr">
        <is>
          <t>Prod_0045</t>
        </is>
      </c>
      <c r="H4105" t="inlineStr">
        <is>
          <t>Toys</t>
        </is>
      </c>
      <c r="I4105" t="n">
        <v>9</v>
      </c>
      <c r="J4105" t="n">
        <v>181.65</v>
      </c>
      <c r="K4105" t="n">
        <v>0</v>
      </c>
      <c r="L4105">
        <f>I4105*J4105*(1-K4105)</f>
        <v/>
      </c>
      <c r="M4105">
        <f>VLOOKUP(F4105,Products!A:D,4,FALSE)*I4105</f>
        <v/>
      </c>
      <c r="N4105">
        <f>L4105-M4105</f>
        <v/>
      </c>
    </row>
    <row r="4106">
      <c r="A4106" t="inlineStr">
        <is>
          <t>T1004104</t>
        </is>
      </c>
      <c r="B4106" t="inlineStr">
        <is>
          <t>2023-01-16</t>
        </is>
      </c>
      <c r="C4106" t="inlineStr">
        <is>
          <t>S042</t>
        </is>
      </c>
      <c r="D4106" t="inlineStr">
        <is>
          <t>Store_042</t>
        </is>
      </c>
      <c r="E4106" t="inlineStr">
        <is>
          <t>Central</t>
        </is>
      </c>
      <c r="F4106" t="inlineStr">
        <is>
          <t>P0054</t>
        </is>
      </c>
      <c r="G4106" t="inlineStr">
        <is>
          <t>Prod_0054</t>
        </is>
      </c>
      <c r="H4106" t="inlineStr">
        <is>
          <t>Food</t>
        </is>
      </c>
      <c r="I4106" t="n">
        <v>9</v>
      </c>
      <c r="J4106" t="n">
        <v>447.94</v>
      </c>
      <c r="K4106" t="n">
        <v>0</v>
      </c>
      <c r="L4106">
        <f>I4106*J4106*(1-K4106)</f>
        <v/>
      </c>
      <c r="M4106">
        <f>VLOOKUP(F4106,Products!A:D,4,FALSE)*I4106</f>
        <v/>
      </c>
      <c r="N4106">
        <f>L4106-M4106</f>
        <v/>
      </c>
    </row>
    <row r="4107">
      <c r="A4107" t="inlineStr">
        <is>
          <t>T1004105</t>
        </is>
      </c>
      <c r="B4107" t="inlineStr">
        <is>
          <t>2025-08-16</t>
        </is>
      </c>
      <c r="C4107" t="inlineStr">
        <is>
          <t>S007</t>
        </is>
      </c>
      <c r="D4107" t="inlineStr">
        <is>
          <t>Store_007</t>
        </is>
      </c>
      <c r="E4107" t="inlineStr">
        <is>
          <t>East</t>
        </is>
      </c>
      <c r="F4107" t="inlineStr">
        <is>
          <t>P0144</t>
        </is>
      </c>
      <c r="G4107" t="inlineStr">
        <is>
          <t>Prod_0144</t>
        </is>
      </c>
      <c r="H4107" t="inlineStr">
        <is>
          <t>Stationery</t>
        </is>
      </c>
      <c r="I4107" t="n">
        <v>8</v>
      </c>
      <c r="J4107" t="n">
        <v>267.03</v>
      </c>
      <c r="K4107" t="n">
        <v>0</v>
      </c>
      <c r="L4107">
        <f>I4107*J4107*(1-K4107)</f>
        <v/>
      </c>
      <c r="M4107">
        <f>VLOOKUP(F4107,Products!A:D,4,FALSE)*I4107</f>
        <v/>
      </c>
      <c r="N4107">
        <f>L4107-M4107</f>
        <v/>
      </c>
    </row>
    <row r="4108">
      <c r="A4108" t="inlineStr">
        <is>
          <t>T1004106</t>
        </is>
      </c>
      <c r="B4108" t="inlineStr">
        <is>
          <t>2025-01-21</t>
        </is>
      </c>
      <c r="C4108" t="inlineStr">
        <is>
          <t>S003</t>
        </is>
      </c>
      <c r="D4108" t="inlineStr">
        <is>
          <t>Store_003</t>
        </is>
      </c>
      <c r="E4108" t="inlineStr">
        <is>
          <t>North</t>
        </is>
      </c>
      <c r="F4108" t="inlineStr">
        <is>
          <t>P0157</t>
        </is>
      </c>
      <c r="G4108" t="inlineStr">
        <is>
          <t>Prod_0157</t>
        </is>
      </c>
      <c r="H4108" t="inlineStr">
        <is>
          <t>Toys</t>
        </is>
      </c>
      <c r="I4108" t="n">
        <v>4</v>
      </c>
      <c r="J4108" t="n">
        <v>306.15</v>
      </c>
      <c r="K4108" t="n">
        <v>0</v>
      </c>
      <c r="L4108">
        <f>I4108*J4108*(1-K4108)</f>
        <v/>
      </c>
      <c r="M4108">
        <f>VLOOKUP(F4108,Products!A:D,4,FALSE)*I4108</f>
        <v/>
      </c>
      <c r="N4108">
        <f>L4108-M4108</f>
        <v/>
      </c>
    </row>
    <row r="4109">
      <c r="A4109" t="inlineStr">
        <is>
          <t>T1004107</t>
        </is>
      </c>
      <c r="B4109" t="inlineStr">
        <is>
          <t>2023-11-06</t>
        </is>
      </c>
      <c r="C4109" t="inlineStr">
        <is>
          <t>S046</t>
        </is>
      </c>
      <c r="D4109" t="inlineStr">
        <is>
          <t>Store_046</t>
        </is>
      </c>
      <c r="E4109" t="inlineStr">
        <is>
          <t>South</t>
        </is>
      </c>
      <c r="F4109" t="inlineStr">
        <is>
          <t>P0082</t>
        </is>
      </c>
      <c r="G4109" t="inlineStr">
        <is>
          <t>Prod_0082</t>
        </is>
      </c>
      <c r="H4109" t="inlineStr">
        <is>
          <t>Food</t>
        </is>
      </c>
      <c r="I4109" t="n">
        <v>9</v>
      </c>
      <c r="J4109" t="n">
        <v>529.58</v>
      </c>
      <c r="K4109" t="n">
        <v>0</v>
      </c>
      <c r="L4109">
        <f>I4109*J4109*(1-K4109)</f>
        <v/>
      </c>
      <c r="M4109">
        <f>VLOOKUP(F4109,Products!A:D,4,FALSE)*I4109</f>
        <v/>
      </c>
      <c r="N4109">
        <f>L4109-M4109</f>
        <v/>
      </c>
    </row>
    <row r="4110">
      <c r="A4110" t="inlineStr">
        <is>
          <t>T1004108</t>
        </is>
      </c>
      <c r="B4110" t="inlineStr">
        <is>
          <t>2024-09-13</t>
        </is>
      </c>
      <c r="C4110" t="inlineStr">
        <is>
          <t>S012</t>
        </is>
      </c>
      <c r="D4110" t="inlineStr">
        <is>
          <t>Store_012</t>
        </is>
      </c>
      <c r="E4110" t="inlineStr">
        <is>
          <t>South</t>
        </is>
      </c>
      <c r="F4110" t="inlineStr">
        <is>
          <t>P0155</t>
        </is>
      </c>
      <c r="G4110" t="inlineStr">
        <is>
          <t>Prod_0155</t>
        </is>
      </c>
      <c r="H4110" t="inlineStr">
        <is>
          <t>Electronics</t>
        </is>
      </c>
      <c r="I4110" t="n">
        <v>4</v>
      </c>
      <c r="J4110" t="n">
        <v>361.78</v>
      </c>
      <c r="K4110" t="n">
        <v>0</v>
      </c>
      <c r="L4110">
        <f>I4110*J4110*(1-K4110)</f>
        <v/>
      </c>
      <c r="M4110">
        <f>VLOOKUP(F4110,Products!A:D,4,FALSE)*I4110</f>
        <v/>
      </c>
      <c r="N4110">
        <f>L4110-M4110</f>
        <v/>
      </c>
    </row>
    <row r="4111">
      <c r="A4111" t="inlineStr">
        <is>
          <t>T1004109</t>
        </is>
      </c>
      <c r="B4111" t="inlineStr">
        <is>
          <t>2025-03-11</t>
        </is>
      </c>
      <c r="C4111" t="inlineStr">
        <is>
          <t>S024</t>
        </is>
      </c>
      <c r="D4111" t="inlineStr">
        <is>
          <t>Store_024</t>
        </is>
      </c>
      <c r="E4111" t="inlineStr">
        <is>
          <t>South</t>
        </is>
      </c>
      <c r="F4111" t="inlineStr">
        <is>
          <t>P0075</t>
        </is>
      </c>
      <c r="G4111" t="inlineStr">
        <is>
          <t>Prod_0075</t>
        </is>
      </c>
      <c r="H4111" t="inlineStr">
        <is>
          <t>Beverages</t>
        </is>
      </c>
      <c r="I4111" t="n">
        <v>7</v>
      </c>
      <c r="J4111" t="n">
        <v>700.3</v>
      </c>
      <c r="K4111" t="n">
        <v>0</v>
      </c>
      <c r="L4111">
        <f>I4111*J4111*(1-K4111)</f>
        <v/>
      </c>
      <c r="M4111">
        <f>VLOOKUP(F4111,Products!A:D,4,FALSE)*I4111</f>
        <v/>
      </c>
      <c r="N4111">
        <f>L4111-M4111</f>
        <v/>
      </c>
    </row>
    <row r="4112">
      <c r="A4112" t="inlineStr">
        <is>
          <t>T1004110</t>
        </is>
      </c>
      <c r="B4112" t="inlineStr">
        <is>
          <t>2024-10-07</t>
        </is>
      </c>
      <c r="C4112" t="inlineStr">
        <is>
          <t>S034</t>
        </is>
      </c>
      <c r="D4112" t="inlineStr">
        <is>
          <t>Store_034</t>
        </is>
      </c>
      <c r="E4112" t="inlineStr">
        <is>
          <t>Central</t>
        </is>
      </c>
      <c r="F4112" t="inlineStr">
        <is>
          <t>P0009</t>
        </is>
      </c>
      <c r="G4112" t="inlineStr">
        <is>
          <t>Prod_0009</t>
        </is>
      </c>
      <c r="H4112" t="inlineStr">
        <is>
          <t>Toys</t>
        </is>
      </c>
      <c r="I4112" t="n">
        <v>3</v>
      </c>
      <c r="J4112" t="n">
        <v>737.39</v>
      </c>
      <c r="K4112" t="n">
        <v>0</v>
      </c>
      <c r="L4112">
        <f>I4112*J4112*(1-K4112)</f>
        <v/>
      </c>
      <c r="M4112">
        <f>VLOOKUP(F4112,Products!A:D,4,FALSE)*I4112</f>
        <v/>
      </c>
      <c r="N4112">
        <f>L4112-M4112</f>
        <v/>
      </c>
    </row>
    <row r="4113">
      <c r="A4113" t="inlineStr">
        <is>
          <t>T1004111</t>
        </is>
      </c>
      <c r="B4113" t="inlineStr">
        <is>
          <t>2023-10-22</t>
        </is>
      </c>
      <c r="C4113" t="inlineStr">
        <is>
          <t>S047</t>
        </is>
      </c>
      <c r="D4113" t="inlineStr">
        <is>
          <t>Store_047</t>
        </is>
      </c>
      <c r="E4113" t="inlineStr">
        <is>
          <t>North</t>
        </is>
      </c>
      <c r="F4113" t="inlineStr">
        <is>
          <t>P0148</t>
        </is>
      </c>
      <c r="G4113" t="inlineStr">
        <is>
          <t>Prod_0148</t>
        </is>
      </c>
      <c r="H4113" t="inlineStr">
        <is>
          <t>Electronics</t>
        </is>
      </c>
      <c r="I4113" t="n">
        <v>8</v>
      </c>
      <c r="J4113" t="n">
        <v>240.34</v>
      </c>
      <c r="K4113" t="n">
        <v>0.05</v>
      </c>
      <c r="L4113">
        <f>I4113*J4113*(1-K4113)</f>
        <v/>
      </c>
      <c r="M4113">
        <f>VLOOKUP(F4113,Products!A:D,4,FALSE)*I4113</f>
        <v/>
      </c>
      <c r="N4113">
        <f>L4113-M4113</f>
        <v/>
      </c>
    </row>
    <row r="4114">
      <c r="A4114" t="inlineStr">
        <is>
          <t>T1004112</t>
        </is>
      </c>
      <c r="B4114" t="inlineStr">
        <is>
          <t>2023-08-19</t>
        </is>
      </c>
      <c r="C4114" t="inlineStr">
        <is>
          <t>S048</t>
        </is>
      </c>
      <c r="D4114" t="inlineStr">
        <is>
          <t>Store_048</t>
        </is>
      </c>
      <c r="E4114" t="inlineStr">
        <is>
          <t>South</t>
        </is>
      </c>
      <c r="F4114" t="inlineStr">
        <is>
          <t>P0024</t>
        </is>
      </c>
      <c r="G4114" t="inlineStr">
        <is>
          <t>Prod_0024</t>
        </is>
      </c>
      <c r="H4114" t="inlineStr">
        <is>
          <t>Clothing</t>
        </is>
      </c>
      <c r="I4114" t="n">
        <v>6</v>
      </c>
      <c r="J4114" t="n">
        <v>116.78</v>
      </c>
      <c r="K4114" t="n">
        <v>0.15</v>
      </c>
      <c r="L4114">
        <f>I4114*J4114*(1-K4114)</f>
        <v/>
      </c>
      <c r="M4114">
        <f>VLOOKUP(F4114,Products!A:D,4,FALSE)*I4114</f>
        <v/>
      </c>
      <c r="N4114">
        <f>L4114-M4114</f>
        <v/>
      </c>
    </row>
    <row r="4115">
      <c r="A4115" t="inlineStr">
        <is>
          <t>T1004113</t>
        </is>
      </c>
      <c r="B4115" t="inlineStr">
        <is>
          <t>2025-02-16</t>
        </is>
      </c>
      <c r="C4115" t="inlineStr">
        <is>
          <t>S003</t>
        </is>
      </c>
      <c r="D4115" t="inlineStr">
        <is>
          <t>Store_003</t>
        </is>
      </c>
      <c r="E4115" t="inlineStr">
        <is>
          <t>North</t>
        </is>
      </c>
      <c r="F4115" t="inlineStr">
        <is>
          <t>P0131</t>
        </is>
      </c>
      <c r="G4115" t="inlineStr">
        <is>
          <t>Prod_0131</t>
        </is>
      </c>
      <c r="H4115" t="inlineStr">
        <is>
          <t>Beverages</t>
        </is>
      </c>
      <c r="I4115" t="n">
        <v>2</v>
      </c>
      <c r="J4115" t="n">
        <v>296.66</v>
      </c>
      <c r="K4115" t="n">
        <v>0</v>
      </c>
      <c r="L4115">
        <f>I4115*J4115*(1-K4115)</f>
        <v/>
      </c>
      <c r="M4115">
        <f>VLOOKUP(F4115,Products!A:D,4,FALSE)*I4115</f>
        <v/>
      </c>
      <c r="N4115">
        <f>L4115-M4115</f>
        <v/>
      </c>
    </row>
    <row r="4116">
      <c r="A4116" t="inlineStr">
        <is>
          <t>T1004114</t>
        </is>
      </c>
      <c r="B4116" t="inlineStr">
        <is>
          <t>2023-01-10</t>
        </is>
      </c>
      <c r="C4116" t="inlineStr">
        <is>
          <t>S029</t>
        </is>
      </c>
      <c r="D4116" t="inlineStr">
        <is>
          <t>Store_029</t>
        </is>
      </c>
      <c r="E4116" t="inlineStr">
        <is>
          <t>South</t>
        </is>
      </c>
      <c r="F4116" t="inlineStr">
        <is>
          <t>P0144</t>
        </is>
      </c>
      <c r="G4116" t="inlineStr">
        <is>
          <t>Prod_0144</t>
        </is>
      </c>
      <c r="H4116" t="inlineStr">
        <is>
          <t>Stationery</t>
        </is>
      </c>
      <c r="I4116" t="n">
        <v>6</v>
      </c>
      <c r="J4116" t="n">
        <v>217.9</v>
      </c>
      <c r="K4116" t="n">
        <v>0.05</v>
      </c>
      <c r="L4116">
        <f>I4116*J4116*(1-K4116)</f>
        <v/>
      </c>
      <c r="M4116">
        <f>VLOOKUP(F4116,Products!A:D,4,FALSE)*I4116</f>
        <v/>
      </c>
      <c r="N4116">
        <f>L4116-M4116</f>
        <v/>
      </c>
    </row>
    <row r="4117">
      <c r="A4117" t="inlineStr">
        <is>
          <t>T1004115</t>
        </is>
      </c>
      <c r="B4117" t="inlineStr">
        <is>
          <t>2024-04-29</t>
        </is>
      </c>
      <c r="C4117" t="inlineStr">
        <is>
          <t>S040</t>
        </is>
      </c>
      <c r="D4117" t="inlineStr">
        <is>
          <t>Store_040</t>
        </is>
      </c>
      <c r="E4117" t="inlineStr">
        <is>
          <t>Central</t>
        </is>
      </c>
      <c r="F4117" t="inlineStr">
        <is>
          <t>P0043</t>
        </is>
      </c>
      <c r="G4117" t="inlineStr">
        <is>
          <t>Prod_0043</t>
        </is>
      </c>
      <c r="H4117" t="inlineStr">
        <is>
          <t>Food</t>
        </is>
      </c>
      <c r="I4117" t="n">
        <v>3</v>
      </c>
      <c r="J4117" t="n">
        <v>212.39</v>
      </c>
      <c r="K4117" t="n">
        <v>0.1</v>
      </c>
      <c r="L4117">
        <f>I4117*J4117*(1-K4117)</f>
        <v/>
      </c>
      <c r="M4117">
        <f>VLOOKUP(F4117,Products!A:D,4,FALSE)*I4117</f>
        <v/>
      </c>
      <c r="N4117">
        <f>L4117-M4117</f>
        <v/>
      </c>
    </row>
    <row r="4118">
      <c r="A4118" t="inlineStr">
        <is>
          <t>T1004116</t>
        </is>
      </c>
      <c r="B4118" t="inlineStr">
        <is>
          <t>2023-08-04</t>
        </is>
      </c>
      <c r="C4118" t="inlineStr">
        <is>
          <t>S033</t>
        </is>
      </c>
      <c r="D4118" t="inlineStr">
        <is>
          <t>Store_033</t>
        </is>
      </c>
      <c r="E4118" t="inlineStr">
        <is>
          <t>North</t>
        </is>
      </c>
      <c r="F4118" t="inlineStr">
        <is>
          <t>P0074</t>
        </is>
      </c>
      <c r="G4118" t="inlineStr">
        <is>
          <t>Prod_0074</t>
        </is>
      </c>
      <c r="H4118" t="inlineStr">
        <is>
          <t>Food</t>
        </is>
      </c>
      <c r="I4118" t="n">
        <v>5</v>
      </c>
      <c r="J4118" t="n">
        <v>893.99</v>
      </c>
      <c r="K4118" t="n">
        <v>0</v>
      </c>
      <c r="L4118">
        <f>I4118*J4118*(1-K4118)</f>
        <v/>
      </c>
      <c r="M4118">
        <f>VLOOKUP(F4118,Products!A:D,4,FALSE)*I4118</f>
        <v/>
      </c>
      <c r="N4118">
        <f>L4118-M4118</f>
        <v/>
      </c>
    </row>
    <row r="4119">
      <c r="A4119" t="inlineStr">
        <is>
          <t>T1004117</t>
        </is>
      </c>
      <c r="B4119" t="inlineStr">
        <is>
          <t>2025-08-22</t>
        </is>
      </c>
      <c r="C4119" t="inlineStr">
        <is>
          <t>S006</t>
        </is>
      </c>
      <c r="D4119" t="inlineStr">
        <is>
          <t>Store_006</t>
        </is>
      </c>
      <c r="E4119" t="inlineStr">
        <is>
          <t>East</t>
        </is>
      </c>
      <c r="F4119" t="inlineStr">
        <is>
          <t>P0089</t>
        </is>
      </c>
      <c r="G4119" t="inlineStr">
        <is>
          <t>Prod_0089</t>
        </is>
      </c>
      <c r="H4119" t="inlineStr">
        <is>
          <t>Stationery</t>
        </is>
      </c>
      <c r="I4119" t="n">
        <v>1</v>
      </c>
      <c r="J4119" t="n">
        <v>740.3200000000001</v>
      </c>
      <c r="K4119" t="n">
        <v>0</v>
      </c>
      <c r="L4119">
        <f>I4119*J4119*(1-K4119)</f>
        <v/>
      </c>
      <c r="M4119">
        <f>VLOOKUP(F4119,Products!A:D,4,FALSE)*I4119</f>
        <v/>
      </c>
      <c r="N4119">
        <f>L4119-M4119</f>
        <v/>
      </c>
    </row>
    <row r="4120">
      <c r="A4120" t="inlineStr">
        <is>
          <t>T1004118</t>
        </is>
      </c>
      <c r="B4120" t="inlineStr">
        <is>
          <t>2025-03-15</t>
        </is>
      </c>
      <c r="C4120" t="inlineStr">
        <is>
          <t>S023</t>
        </is>
      </c>
      <c r="D4120" t="inlineStr">
        <is>
          <t>Store_023</t>
        </is>
      </c>
      <c r="E4120" t="inlineStr">
        <is>
          <t>South</t>
        </is>
      </c>
      <c r="F4120" t="inlineStr">
        <is>
          <t>P0150</t>
        </is>
      </c>
      <c r="G4120" t="inlineStr">
        <is>
          <t>Prod_0150</t>
        </is>
      </c>
      <c r="H4120" t="inlineStr">
        <is>
          <t>Clothing</t>
        </is>
      </c>
      <c r="I4120" t="n">
        <v>8</v>
      </c>
      <c r="J4120" t="n">
        <v>418.53</v>
      </c>
      <c r="K4120" t="n">
        <v>0.1</v>
      </c>
      <c r="L4120">
        <f>I4120*J4120*(1-K4120)</f>
        <v/>
      </c>
      <c r="M4120">
        <f>VLOOKUP(F4120,Products!A:D,4,FALSE)*I4120</f>
        <v/>
      </c>
      <c r="N4120">
        <f>L4120-M4120</f>
        <v/>
      </c>
    </row>
    <row r="4121">
      <c r="A4121" t="inlineStr">
        <is>
          <t>T1004119</t>
        </is>
      </c>
      <c r="B4121" t="inlineStr">
        <is>
          <t>2023-04-22</t>
        </is>
      </c>
      <c r="C4121" t="inlineStr">
        <is>
          <t>S001</t>
        </is>
      </c>
      <c r="D4121" t="inlineStr">
        <is>
          <t>Store_001</t>
        </is>
      </c>
      <c r="E4121" t="inlineStr">
        <is>
          <t>West</t>
        </is>
      </c>
      <c r="F4121" t="inlineStr">
        <is>
          <t>P0195</t>
        </is>
      </c>
      <c r="G4121" t="inlineStr">
        <is>
          <t>Prod_0195</t>
        </is>
      </c>
      <c r="H4121" t="inlineStr">
        <is>
          <t>Food</t>
        </is>
      </c>
      <c r="I4121" t="n">
        <v>3</v>
      </c>
      <c r="J4121" t="n">
        <v>515.14</v>
      </c>
      <c r="K4121" t="n">
        <v>0.15</v>
      </c>
      <c r="L4121">
        <f>I4121*J4121*(1-K4121)</f>
        <v/>
      </c>
      <c r="M4121">
        <f>VLOOKUP(F4121,Products!A:D,4,FALSE)*I4121</f>
        <v/>
      </c>
      <c r="N4121">
        <f>L4121-M4121</f>
        <v/>
      </c>
    </row>
    <row r="4122">
      <c r="A4122" t="inlineStr">
        <is>
          <t>T1004120</t>
        </is>
      </c>
      <c r="B4122" t="inlineStr">
        <is>
          <t>2023-04-24</t>
        </is>
      </c>
      <c r="C4122" t="inlineStr">
        <is>
          <t>S027</t>
        </is>
      </c>
      <c r="D4122" t="inlineStr">
        <is>
          <t>Store_027</t>
        </is>
      </c>
      <c r="E4122" t="inlineStr">
        <is>
          <t>South</t>
        </is>
      </c>
      <c r="F4122" t="inlineStr">
        <is>
          <t>P0037</t>
        </is>
      </c>
      <c r="G4122" t="inlineStr">
        <is>
          <t>Prod_0037</t>
        </is>
      </c>
      <c r="H4122" t="inlineStr">
        <is>
          <t>Stationery</t>
        </is>
      </c>
      <c r="I4122" t="n">
        <v>3</v>
      </c>
      <c r="J4122" t="n">
        <v>466.15</v>
      </c>
      <c r="K4122" t="n">
        <v>0</v>
      </c>
      <c r="L4122">
        <f>I4122*J4122*(1-K4122)</f>
        <v/>
      </c>
      <c r="M4122">
        <f>VLOOKUP(F4122,Products!A:D,4,FALSE)*I4122</f>
        <v/>
      </c>
      <c r="N4122">
        <f>L4122-M4122</f>
        <v/>
      </c>
    </row>
    <row r="4123">
      <c r="A4123" t="inlineStr">
        <is>
          <t>T1004121</t>
        </is>
      </c>
      <c r="B4123" t="inlineStr">
        <is>
          <t>2025-08-31</t>
        </is>
      </c>
      <c r="C4123" t="inlineStr">
        <is>
          <t>S009</t>
        </is>
      </c>
      <c r="D4123" t="inlineStr">
        <is>
          <t>Store_009</t>
        </is>
      </c>
      <c r="E4123" t="inlineStr">
        <is>
          <t>Central</t>
        </is>
      </c>
      <c r="F4123" t="inlineStr">
        <is>
          <t>P0071</t>
        </is>
      </c>
      <c r="G4123" t="inlineStr">
        <is>
          <t>Prod_0071</t>
        </is>
      </c>
      <c r="H4123" t="inlineStr">
        <is>
          <t>Beverages</t>
        </is>
      </c>
      <c r="I4123" t="n">
        <v>2</v>
      </c>
      <c r="J4123" t="n">
        <v>643.96</v>
      </c>
      <c r="K4123" t="n">
        <v>0</v>
      </c>
      <c r="L4123">
        <f>I4123*J4123*(1-K4123)</f>
        <v/>
      </c>
      <c r="M4123">
        <f>VLOOKUP(F4123,Products!A:D,4,FALSE)*I4123</f>
        <v/>
      </c>
      <c r="N4123">
        <f>L4123-M4123</f>
        <v/>
      </c>
    </row>
    <row r="4124">
      <c r="A4124" t="inlineStr">
        <is>
          <t>T1004122</t>
        </is>
      </c>
      <c r="B4124" t="inlineStr">
        <is>
          <t>2024-08-09</t>
        </is>
      </c>
      <c r="C4124" t="inlineStr">
        <is>
          <t>S023</t>
        </is>
      </c>
      <c r="D4124" t="inlineStr">
        <is>
          <t>Store_023</t>
        </is>
      </c>
      <c r="E4124" t="inlineStr">
        <is>
          <t>South</t>
        </is>
      </c>
      <c r="F4124" t="inlineStr">
        <is>
          <t>P0148</t>
        </is>
      </c>
      <c r="G4124" t="inlineStr">
        <is>
          <t>Prod_0148</t>
        </is>
      </c>
      <c r="H4124" t="inlineStr">
        <is>
          <t>Electronics</t>
        </is>
      </c>
      <c r="I4124" t="n">
        <v>8</v>
      </c>
      <c r="J4124" t="n">
        <v>296.33</v>
      </c>
      <c r="K4124" t="n">
        <v>0</v>
      </c>
      <c r="L4124">
        <f>I4124*J4124*(1-K4124)</f>
        <v/>
      </c>
      <c r="M4124">
        <f>VLOOKUP(F4124,Products!A:D,4,FALSE)*I4124</f>
        <v/>
      </c>
      <c r="N4124">
        <f>L4124-M4124</f>
        <v/>
      </c>
    </row>
    <row r="4125">
      <c r="A4125" t="inlineStr">
        <is>
          <t>T1004123</t>
        </is>
      </c>
      <c r="B4125" t="inlineStr">
        <is>
          <t>2025-06-27</t>
        </is>
      </c>
      <c r="C4125" t="inlineStr">
        <is>
          <t>S030</t>
        </is>
      </c>
      <c r="D4125" t="inlineStr">
        <is>
          <t>Store_030</t>
        </is>
      </c>
      <c r="E4125" t="inlineStr">
        <is>
          <t>North</t>
        </is>
      </c>
      <c r="F4125" t="inlineStr">
        <is>
          <t>P0047</t>
        </is>
      </c>
      <c r="G4125" t="inlineStr">
        <is>
          <t>Prod_0047</t>
        </is>
      </c>
      <c r="H4125" t="inlineStr">
        <is>
          <t>Beverages</t>
        </is>
      </c>
      <c r="I4125" t="n">
        <v>1</v>
      </c>
      <c r="J4125" t="n">
        <v>541.01</v>
      </c>
      <c r="K4125" t="n">
        <v>0</v>
      </c>
      <c r="L4125">
        <f>I4125*J4125*(1-K4125)</f>
        <v/>
      </c>
      <c r="M4125">
        <f>VLOOKUP(F4125,Products!A:D,4,FALSE)*I4125</f>
        <v/>
      </c>
      <c r="N4125">
        <f>L4125-M4125</f>
        <v/>
      </c>
    </row>
    <row r="4126">
      <c r="A4126" t="inlineStr">
        <is>
          <t>T1004124</t>
        </is>
      </c>
      <c r="B4126" t="inlineStr">
        <is>
          <t>2024-11-16</t>
        </is>
      </c>
      <c r="C4126" t="inlineStr">
        <is>
          <t>S045</t>
        </is>
      </c>
      <c r="D4126" t="inlineStr">
        <is>
          <t>Store_045</t>
        </is>
      </c>
      <c r="E4126" t="inlineStr">
        <is>
          <t>East</t>
        </is>
      </c>
      <c r="F4126" t="inlineStr">
        <is>
          <t>P0111</t>
        </is>
      </c>
      <c r="G4126" t="inlineStr">
        <is>
          <t>Prod_0111</t>
        </is>
      </c>
      <c r="H4126" t="inlineStr">
        <is>
          <t>Clothing</t>
        </is>
      </c>
      <c r="I4126" t="n">
        <v>4</v>
      </c>
      <c r="J4126" t="n">
        <v>531.38</v>
      </c>
      <c r="K4126" t="n">
        <v>0.1</v>
      </c>
      <c r="L4126">
        <f>I4126*J4126*(1-K4126)</f>
        <v/>
      </c>
      <c r="M4126">
        <f>VLOOKUP(F4126,Products!A:D,4,FALSE)*I4126</f>
        <v/>
      </c>
      <c r="N4126">
        <f>L4126-M4126</f>
        <v/>
      </c>
    </row>
    <row r="4127">
      <c r="A4127" t="inlineStr">
        <is>
          <t>T1004125</t>
        </is>
      </c>
      <c r="B4127" t="inlineStr">
        <is>
          <t>2024-11-04</t>
        </is>
      </c>
      <c r="C4127" t="inlineStr">
        <is>
          <t>S045</t>
        </is>
      </c>
      <c r="D4127" t="inlineStr">
        <is>
          <t>Store_045</t>
        </is>
      </c>
      <c r="E4127" t="inlineStr">
        <is>
          <t>East</t>
        </is>
      </c>
      <c r="F4127" t="inlineStr">
        <is>
          <t>P0121</t>
        </is>
      </c>
      <c r="G4127" t="inlineStr">
        <is>
          <t>Prod_0121</t>
        </is>
      </c>
      <c r="H4127" t="inlineStr">
        <is>
          <t>Clothing</t>
        </is>
      </c>
      <c r="I4127" t="n">
        <v>1</v>
      </c>
      <c r="J4127" t="n">
        <v>935</v>
      </c>
      <c r="K4127" t="n">
        <v>0.05</v>
      </c>
      <c r="L4127">
        <f>I4127*J4127*(1-K4127)</f>
        <v/>
      </c>
      <c r="M4127">
        <f>VLOOKUP(F4127,Products!A:D,4,FALSE)*I4127</f>
        <v/>
      </c>
      <c r="N4127">
        <f>L4127-M4127</f>
        <v/>
      </c>
    </row>
    <row r="4128">
      <c r="A4128" t="inlineStr">
        <is>
          <t>T1004126</t>
        </is>
      </c>
      <c r="B4128" t="inlineStr">
        <is>
          <t>2025-09-19</t>
        </is>
      </c>
      <c r="C4128" t="inlineStr">
        <is>
          <t>S035</t>
        </is>
      </c>
      <c r="D4128" t="inlineStr">
        <is>
          <t>Store_035</t>
        </is>
      </c>
      <c r="E4128" t="inlineStr">
        <is>
          <t>Central</t>
        </is>
      </c>
      <c r="F4128" t="inlineStr">
        <is>
          <t>P0032</t>
        </is>
      </c>
      <c r="G4128" t="inlineStr">
        <is>
          <t>Prod_0032</t>
        </is>
      </c>
      <c r="H4128" t="inlineStr">
        <is>
          <t>Beverages</t>
        </is>
      </c>
      <c r="I4128" t="n">
        <v>9</v>
      </c>
      <c r="J4128" t="n">
        <v>274.09</v>
      </c>
      <c r="K4128" t="n">
        <v>0.1</v>
      </c>
      <c r="L4128">
        <f>I4128*J4128*(1-K4128)</f>
        <v/>
      </c>
      <c r="M4128">
        <f>VLOOKUP(F4128,Products!A:D,4,FALSE)*I4128</f>
        <v/>
      </c>
      <c r="N4128">
        <f>L4128-M4128</f>
        <v/>
      </c>
    </row>
    <row r="4129">
      <c r="A4129" t="inlineStr">
        <is>
          <t>T1004127</t>
        </is>
      </c>
      <c r="B4129" t="inlineStr">
        <is>
          <t>2024-03-24</t>
        </is>
      </c>
      <c r="C4129" t="inlineStr">
        <is>
          <t>S038</t>
        </is>
      </c>
      <c r="D4129" t="inlineStr">
        <is>
          <t>Store_038</t>
        </is>
      </c>
      <c r="E4129" t="inlineStr">
        <is>
          <t>East</t>
        </is>
      </c>
      <c r="F4129" t="inlineStr">
        <is>
          <t>P0037</t>
        </is>
      </c>
      <c r="G4129" t="inlineStr">
        <is>
          <t>Prod_0037</t>
        </is>
      </c>
      <c r="H4129" t="inlineStr">
        <is>
          <t>Stationery</t>
        </is>
      </c>
      <c r="I4129" t="n">
        <v>2</v>
      </c>
      <c r="J4129" t="n">
        <v>418.88</v>
      </c>
      <c r="K4129" t="n">
        <v>0.15</v>
      </c>
      <c r="L4129">
        <f>I4129*J4129*(1-K4129)</f>
        <v/>
      </c>
      <c r="M4129">
        <f>VLOOKUP(F4129,Products!A:D,4,FALSE)*I4129</f>
        <v/>
      </c>
      <c r="N4129">
        <f>L4129-M4129</f>
        <v/>
      </c>
    </row>
    <row r="4130">
      <c r="A4130" t="inlineStr">
        <is>
          <t>T1004128</t>
        </is>
      </c>
      <c r="B4130" t="inlineStr">
        <is>
          <t>2025-06-06</t>
        </is>
      </c>
      <c r="C4130" t="inlineStr">
        <is>
          <t>S006</t>
        </is>
      </c>
      <c r="D4130" t="inlineStr">
        <is>
          <t>Store_006</t>
        </is>
      </c>
      <c r="E4130" t="inlineStr">
        <is>
          <t>East</t>
        </is>
      </c>
      <c r="F4130" t="inlineStr">
        <is>
          <t>P0067</t>
        </is>
      </c>
      <c r="G4130" t="inlineStr">
        <is>
          <t>Prod_0067</t>
        </is>
      </c>
      <c r="H4130" t="inlineStr">
        <is>
          <t>Toys</t>
        </is>
      </c>
      <c r="I4130" t="n">
        <v>3</v>
      </c>
      <c r="J4130" t="n">
        <v>132.08</v>
      </c>
      <c r="K4130" t="n">
        <v>0</v>
      </c>
      <c r="L4130">
        <f>I4130*J4130*(1-K4130)</f>
        <v/>
      </c>
      <c r="M4130">
        <f>VLOOKUP(F4130,Products!A:D,4,FALSE)*I4130</f>
        <v/>
      </c>
      <c r="N4130">
        <f>L4130-M4130</f>
        <v/>
      </c>
    </row>
    <row r="4131">
      <c r="A4131" t="inlineStr">
        <is>
          <t>T1004129</t>
        </is>
      </c>
      <c r="B4131" t="inlineStr">
        <is>
          <t>2024-05-10</t>
        </is>
      </c>
      <c r="C4131" t="inlineStr">
        <is>
          <t>S015</t>
        </is>
      </c>
      <c r="D4131" t="inlineStr">
        <is>
          <t>Store_015</t>
        </is>
      </c>
      <c r="E4131" t="inlineStr">
        <is>
          <t>North</t>
        </is>
      </c>
      <c r="F4131" t="inlineStr">
        <is>
          <t>P0100</t>
        </is>
      </c>
      <c r="G4131" t="inlineStr">
        <is>
          <t>Prod_0100</t>
        </is>
      </c>
      <c r="H4131" t="inlineStr">
        <is>
          <t>Household</t>
        </is>
      </c>
      <c r="I4131" t="n">
        <v>5</v>
      </c>
      <c r="J4131" t="n">
        <v>518.42</v>
      </c>
      <c r="K4131" t="n">
        <v>0.05</v>
      </c>
      <c r="L4131">
        <f>I4131*J4131*(1-K4131)</f>
        <v/>
      </c>
      <c r="M4131">
        <f>VLOOKUP(F4131,Products!A:D,4,FALSE)*I4131</f>
        <v/>
      </c>
      <c r="N4131">
        <f>L4131-M4131</f>
        <v/>
      </c>
    </row>
    <row r="4132">
      <c r="A4132" t="inlineStr">
        <is>
          <t>T1004130</t>
        </is>
      </c>
      <c r="B4132" t="inlineStr">
        <is>
          <t>2025-09-14</t>
        </is>
      </c>
      <c r="C4132" t="inlineStr">
        <is>
          <t>S043</t>
        </is>
      </c>
      <c r="D4132" t="inlineStr">
        <is>
          <t>Store_043</t>
        </is>
      </c>
      <c r="E4132" t="inlineStr">
        <is>
          <t>East</t>
        </is>
      </c>
      <c r="F4132" t="inlineStr">
        <is>
          <t>P0062</t>
        </is>
      </c>
      <c r="G4132" t="inlineStr">
        <is>
          <t>Prod_0062</t>
        </is>
      </c>
      <c r="H4132" t="inlineStr">
        <is>
          <t>Beverages</t>
        </is>
      </c>
      <c r="I4132" t="n">
        <v>4</v>
      </c>
      <c r="J4132" t="n">
        <v>487.77</v>
      </c>
      <c r="K4132" t="n">
        <v>0</v>
      </c>
      <c r="L4132">
        <f>I4132*J4132*(1-K4132)</f>
        <v/>
      </c>
      <c r="M4132">
        <f>VLOOKUP(F4132,Products!A:D,4,FALSE)*I4132</f>
        <v/>
      </c>
      <c r="N4132">
        <f>L4132-M4132</f>
        <v/>
      </c>
    </row>
    <row r="4133">
      <c r="A4133" t="inlineStr">
        <is>
          <t>T1004131</t>
        </is>
      </c>
      <c r="B4133" t="inlineStr">
        <is>
          <t>2023-12-31</t>
        </is>
      </c>
      <c r="C4133" t="inlineStr">
        <is>
          <t>S019</t>
        </is>
      </c>
      <c r="D4133" t="inlineStr">
        <is>
          <t>Store_019</t>
        </is>
      </c>
      <c r="E4133" t="inlineStr">
        <is>
          <t>East</t>
        </is>
      </c>
      <c r="F4133" t="inlineStr">
        <is>
          <t>P0069</t>
        </is>
      </c>
      <c r="G4133" t="inlineStr">
        <is>
          <t>Prod_0069</t>
        </is>
      </c>
      <c r="H4133" t="inlineStr">
        <is>
          <t>Household</t>
        </is>
      </c>
      <c r="I4133" t="n">
        <v>7</v>
      </c>
      <c r="J4133" t="n">
        <v>333.98</v>
      </c>
      <c r="K4133" t="n">
        <v>0</v>
      </c>
      <c r="L4133">
        <f>I4133*J4133*(1-K4133)</f>
        <v/>
      </c>
      <c r="M4133">
        <f>VLOOKUP(F4133,Products!A:D,4,FALSE)*I4133</f>
        <v/>
      </c>
      <c r="N4133">
        <f>L4133-M4133</f>
        <v/>
      </c>
    </row>
    <row r="4134">
      <c r="A4134" t="inlineStr">
        <is>
          <t>T1004132</t>
        </is>
      </c>
      <c r="B4134" t="inlineStr">
        <is>
          <t>2023-09-26</t>
        </is>
      </c>
      <c r="C4134" t="inlineStr">
        <is>
          <t>S038</t>
        </is>
      </c>
      <c r="D4134" t="inlineStr">
        <is>
          <t>Store_038</t>
        </is>
      </c>
      <c r="E4134" t="inlineStr">
        <is>
          <t>East</t>
        </is>
      </c>
      <c r="F4134" t="inlineStr">
        <is>
          <t>P0050</t>
        </is>
      </c>
      <c r="G4134" t="inlineStr">
        <is>
          <t>Prod_0050</t>
        </is>
      </c>
      <c r="H4134" t="inlineStr">
        <is>
          <t>Household</t>
        </is>
      </c>
      <c r="I4134" t="n">
        <v>9</v>
      </c>
      <c r="J4134" t="n">
        <v>714.01</v>
      </c>
      <c r="K4134" t="n">
        <v>0.1</v>
      </c>
      <c r="L4134">
        <f>I4134*J4134*(1-K4134)</f>
        <v/>
      </c>
      <c r="M4134">
        <f>VLOOKUP(F4134,Products!A:D,4,FALSE)*I4134</f>
        <v/>
      </c>
      <c r="N4134">
        <f>L4134-M4134</f>
        <v/>
      </c>
    </row>
    <row r="4135">
      <c r="A4135" t="inlineStr">
        <is>
          <t>T1004133</t>
        </is>
      </c>
      <c r="B4135" t="inlineStr">
        <is>
          <t>2023-05-30</t>
        </is>
      </c>
      <c r="C4135" t="inlineStr">
        <is>
          <t>S045</t>
        </is>
      </c>
      <c r="D4135" t="inlineStr">
        <is>
          <t>Store_045</t>
        </is>
      </c>
      <c r="E4135" t="inlineStr">
        <is>
          <t>East</t>
        </is>
      </c>
      <c r="F4135" t="inlineStr">
        <is>
          <t>P0169</t>
        </is>
      </c>
      <c r="G4135" t="inlineStr">
        <is>
          <t>Prod_0169</t>
        </is>
      </c>
      <c r="H4135" t="inlineStr">
        <is>
          <t>Beverages</t>
        </is>
      </c>
      <c r="I4135" t="n">
        <v>1</v>
      </c>
      <c r="J4135" t="n">
        <v>591.33</v>
      </c>
      <c r="K4135" t="n">
        <v>0.2</v>
      </c>
      <c r="L4135">
        <f>I4135*J4135*(1-K4135)</f>
        <v/>
      </c>
      <c r="M4135">
        <f>VLOOKUP(F4135,Products!A:D,4,FALSE)*I4135</f>
        <v/>
      </c>
      <c r="N4135">
        <f>L4135-M4135</f>
        <v/>
      </c>
    </row>
    <row r="4136">
      <c r="A4136" t="inlineStr">
        <is>
          <t>T1004134</t>
        </is>
      </c>
      <c r="B4136" t="inlineStr">
        <is>
          <t>2023-06-19</t>
        </is>
      </c>
      <c r="C4136" t="inlineStr">
        <is>
          <t>S043</t>
        </is>
      </c>
      <c r="D4136" t="inlineStr">
        <is>
          <t>Store_043</t>
        </is>
      </c>
      <c r="E4136" t="inlineStr">
        <is>
          <t>East</t>
        </is>
      </c>
      <c r="F4136" t="inlineStr">
        <is>
          <t>P0176</t>
        </is>
      </c>
      <c r="G4136" t="inlineStr">
        <is>
          <t>Prod_0176</t>
        </is>
      </c>
      <c r="H4136" t="inlineStr">
        <is>
          <t>Food</t>
        </is>
      </c>
      <c r="I4136" t="n">
        <v>2</v>
      </c>
      <c r="J4136" t="n">
        <v>692.67</v>
      </c>
      <c r="K4136" t="n">
        <v>0.2</v>
      </c>
      <c r="L4136">
        <f>I4136*J4136*(1-K4136)</f>
        <v/>
      </c>
      <c r="M4136">
        <f>VLOOKUP(F4136,Products!A:D,4,FALSE)*I4136</f>
        <v/>
      </c>
      <c r="N4136">
        <f>L4136-M4136</f>
        <v/>
      </c>
    </row>
    <row r="4137">
      <c r="A4137" t="inlineStr">
        <is>
          <t>T1004135</t>
        </is>
      </c>
      <c r="B4137" t="inlineStr">
        <is>
          <t>2023-06-30</t>
        </is>
      </c>
      <c r="C4137" t="inlineStr">
        <is>
          <t>S024</t>
        </is>
      </c>
      <c r="D4137" t="inlineStr">
        <is>
          <t>Store_024</t>
        </is>
      </c>
      <c r="E4137" t="inlineStr">
        <is>
          <t>South</t>
        </is>
      </c>
      <c r="F4137" t="inlineStr">
        <is>
          <t>P0006</t>
        </is>
      </c>
      <c r="G4137" t="inlineStr">
        <is>
          <t>Prod_0006</t>
        </is>
      </c>
      <c r="H4137" t="inlineStr">
        <is>
          <t>Food</t>
        </is>
      </c>
      <c r="I4137" t="n">
        <v>5</v>
      </c>
      <c r="J4137" t="n">
        <v>934.2</v>
      </c>
      <c r="K4137" t="n">
        <v>0</v>
      </c>
      <c r="L4137">
        <f>I4137*J4137*(1-K4137)</f>
        <v/>
      </c>
      <c r="M4137">
        <f>VLOOKUP(F4137,Products!A:D,4,FALSE)*I4137</f>
        <v/>
      </c>
      <c r="N4137">
        <f>L4137-M4137</f>
        <v/>
      </c>
    </row>
    <row r="4138">
      <c r="A4138" t="inlineStr">
        <is>
          <t>T1004136</t>
        </is>
      </c>
      <c r="B4138" t="inlineStr">
        <is>
          <t>2023-05-30</t>
        </is>
      </c>
      <c r="C4138" t="inlineStr">
        <is>
          <t>S046</t>
        </is>
      </c>
      <c r="D4138" t="inlineStr">
        <is>
          <t>Store_046</t>
        </is>
      </c>
      <c r="E4138" t="inlineStr">
        <is>
          <t>South</t>
        </is>
      </c>
      <c r="F4138" t="inlineStr">
        <is>
          <t>P0143</t>
        </is>
      </c>
      <c r="G4138" t="inlineStr">
        <is>
          <t>Prod_0143</t>
        </is>
      </c>
      <c r="H4138" t="inlineStr">
        <is>
          <t>Electronics</t>
        </is>
      </c>
      <c r="I4138" t="n">
        <v>6</v>
      </c>
      <c r="J4138" t="n">
        <v>327.64</v>
      </c>
      <c r="K4138" t="n">
        <v>0.2</v>
      </c>
      <c r="L4138">
        <f>I4138*J4138*(1-K4138)</f>
        <v/>
      </c>
      <c r="M4138">
        <f>VLOOKUP(F4138,Products!A:D,4,FALSE)*I4138</f>
        <v/>
      </c>
      <c r="N4138">
        <f>L4138-M4138</f>
        <v/>
      </c>
    </row>
    <row r="4139">
      <c r="A4139" t="inlineStr">
        <is>
          <t>T1004137</t>
        </is>
      </c>
      <c r="B4139" t="inlineStr">
        <is>
          <t>2023-02-06</t>
        </is>
      </c>
      <c r="C4139" t="inlineStr">
        <is>
          <t>S011</t>
        </is>
      </c>
      <c r="D4139" t="inlineStr">
        <is>
          <t>Store_011</t>
        </is>
      </c>
      <c r="E4139" t="inlineStr">
        <is>
          <t>South</t>
        </is>
      </c>
      <c r="F4139" t="inlineStr">
        <is>
          <t>P0097</t>
        </is>
      </c>
      <c r="G4139" t="inlineStr">
        <is>
          <t>Prod_0097</t>
        </is>
      </c>
      <c r="H4139" t="inlineStr">
        <is>
          <t>Clothing</t>
        </is>
      </c>
      <c r="I4139" t="n">
        <v>7</v>
      </c>
      <c r="J4139" t="n">
        <v>275.35</v>
      </c>
      <c r="K4139" t="n">
        <v>0.1</v>
      </c>
      <c r="L4139">
        <f>I4139*J4139*(1-K4139)</f>
        <v/>
      </c>
      <c r="M4139">
        <f>VLOOKUP(F4139,Products!A:D,4,FALSE)*I4139</f>
        <v/>
      </c>
      <c r="N4139">
        <f>L4139-M4139</f>
        <v/>
      </c>
    </row>
    <row r="4140">
      <c r="A4140" t="inlineStr">
        <is>
          <t>T1004138</t>
        </is>
      </c>
      <c r="B4140" t="inlineStr">
        <is>
          <t>2023-07-25</t>
        </is>
      </c>
      <c r="C4140" t="inlineStr">
        <is>
          <t>S022</t>
        </is>
      </c>
      <c r="D4140" t="inlineStr">
        <is>
          <t>Store_022</t>
        </is>
      </c>
      <c r="E4140" t="inlineStr">
        <is>
          <t>East</t>
        </is>
      </c>
      <c r="F4140" t="inlineStr">
        <is>
          <t>P0125</t>
        </is>
      </c>
      <c r="G4140" t="inlineStr">
        <is>
          <t>Prod_0125</t>
        </is>
      </c>
      <c r="H4140" t="inlineStr">
        <is>
          <t>Toys</t>
        </is>
      </c>
      <c r="I4140" t="n">
        <v>3</v>
      </c>
      <c r="J4140" t="n">
        <v>288.98</v>
      </c>
      <c r="K4140" t="n">
        <v>0</v>
      </c>
      <c r="L4140">
        <f>I4140*J4140*(1-K4140)</f>
        <v/>
      </c>
      <c r="M4140">
        <f>VLOOKUP(F4140,Products!A:D,4,FALSE)*I4140</f>
        <v/>
      </c>
      <c r="N4140">
        <f>L4140-M4140</f>
        <v/>
      </c>
    </row>
    <row r="4141">
      <c r="A4141" t="inlineStr">
        <is>
          <t>T1004139</t>
        </is>
      </c>
      <c r="B4141" t="inlineStr">
        <is>
          <t>2024-12-09</t>
        </is>
      </c>
      <c r="C4141" t="inlineStr">
        <is>
          <t>S013</t>
        </is>
      </c>
      <c r="D4141" t="inlineStr">
        <is>
          <t>Store_013</t>
        </is>
      </c>
      <c r="E4141" t="inlineStr">
        <is>
          <t>North</t>
        </is>
      </c>
      <c r="F4141" t="inlineStr">
        <is>
          <t>P0083</t>
        </is>
      </c>
      <c r="G4141" t="inlineStr">
        <is>
          <t>Prod_0083</t>
        </is>
      </c>
      <c r="H4141" t="inlineStr">
        <is>
          <t>Clothing</t>
        </is>
      </c>
      <c r="I4141" t="n">
        <v>8</v>
      </c>
      <c r="J4141" t="n">
        <v>647.04</v>
      </c>
      <c r="K4141" t="n">
        <v>0</v>
      </c>
      <c r="L4141">
        <f>I4141*J4141*(1-K4141)</f>
        <v/>
      </c>
      <c r="M4141">
        <f>VLOOKUP(F4141,Products!A:D,4,FALSE)*I4141</f>
        <v/>
      </c>
      <c r="N4141">
        <f>L4141-M4141</f>
        <v/>
      </c>
    </row>
    <row r="4142">
      <c r="A4142" t="inlineStr">
        <is>
          <t>T1004140</t>
        </is>
      </c>
      <c r="B4142" t="inlineStr">
        <is>
          <t>2025-05-10</t>
        </is>
      </c>
      <c r="C4142" t="inlineStr">
        <is>
          <t>S012</t>
        </is>
      </c>
      <c r="D4142" t="inlineStr">
        <is>
          <t>Store_012</t>
        </is>
      </c>
      <c r="E4142" t="inlineStr">
        <is>
          <t>South</t>
        </is>
      </c>
      <c r="F4142" t="inlineStr">
        <is>
          <t>P0102</t>
        </is>
      </c>
      <c r="G4142" t="inlineStr">
        <is>
          <t>Prod_0102</t>
        </is>
      </c>
      <c r="H4142" t="inlineStr">
        <is>
          <t>Food</t>
        </is>
      </c>
      <c r="I4142" t="n">
        <v>5</v>
      </c>
      <c r="J4142" t="n">
        <v>736.34</v>
      </c>
      <c r="K4142" t="n">
        <v>0.1</v>
      </c>
      <c r="L4142">
        <f>I4142*J4142*(1-K4142)</f>
        <v/>
      </c>
      <c r="M4142">
        <f>VLOOKUP(F4142,Products!A:D,4,FALSE)*I4142</f>
        <v/>
      </c>
      <c r="N4142">
        <f>L4142-M4142</f>
        <v/>
      </c>
    </row>
    <row r="4143">
      <c r="A4143" t="inlineStr">
        <is>
          <t>T1004141</t>
        </is>
      </c>
      <c r="B4143" t="inlineStr">
        <is>
          <t>2023-08-15</t>
        </is>
      </c>
      <c r="C4143" t="inlineStr">
        <is>
          <t>S009</t>
        </is>
      </c>
      <c r="D4143" t="inlineStr">
        <is>
          <t>Store_009</t>
        </is>
      </c>
      <c r="E4143" t="inlineStr">
        <is>
          <t>Central</t>
        </is>
      </c>
      <c r="F4143" t="inlineStr">
        <is>
          <t>P0114</t>
        </is>
      </c>
      <c r="G4143" t="inlineStr">
        <is>
          <t>Prod_0114</t>
        </is>
      </c>
      <c r="H4143" t="inlineStr">
        <is>
          <t>Beverages</t>
        </is>
      </c>
      <c r="I4143" t="n">
        <v>2</v>
      </c>
      <c r="J4143" t="n">
        <v>612.02</v>
      </c>
      <c r="K4143" t="n">
        <v>0</v>
      </c>
      <c r="L4143">
        <f>I4143*J4143*(1-K4143)</f>
        <v/>
      </c>
      <c r="M4143">
        <f>VLOOKUP(F4143,Products!A:D,4,FALSE)*I4143</f>
        <v/>
      </c>
      <c r="N4143">
        <f>L4143-M4143</f>
        <v/>
      </c>
    </row>
    <row r="4144">
      <c r="A4144" t="inlineStr">
        <is>
          <t>T1004142</t>
        </is>
      </c>
      <c r="B4144" t="inlineStr">
        <is>
          <t>2024-11-09</t>
        </is>
      </c>
      <c r="C4144" t="inlineStr">
        <is>
          <t>S016</t>
        </is>
      </c>
      <c r="D4144" t="inlineStr">
        <is>
          <t>Store_016</t>
        </is>
      </c>
      <c r="E4144" t="inlineStr">
        <is>
          <t>West</t>
        </is>
      </c>
      <c r="F4144" t="inlineStr">
        <is>
          <t>P0057</t>
        </is>
      </c>
      <c r="G4144" t="inlineStr">
        <is>
          <t>Prod_0057</t>
        </is>
      </c>
      <c r="H4144" t="inlineStr">
        <is>
          <t>Beverages</t>
        </is>
      </c>
      <c r="I4144" t="n">
        <v>2</v>
      </c>
      <c r="J4144" t="n">
        <v>80.56999999999999</v>
      </c>
      <c r="K4144" t="n">
        <v>0</v>
      </c>
      <c r="L4144">
        <f>I4144*J4144*(1-K4144)</f>
        <v/>
      </c>
      <c r="M4144">
        <f>VLOOKUP(F4144,Products!A:D,4,FALSE)*I4144</f>
        <v/>
      </c>
      <c r="N4144">
        <f>L4144-M4144</f>
        <v/>
      </c>
    </row>
    <row r="4145">
      <c r="A4145" t="inlineStr">
        <is>
          <t>T1004143</t>
        </is>
      </c>
      <c r="B4145" t="inlineStr">
        <is>
          <t>2023-12-05</t>
        </is>
      </c>
      <c r="C4145" t="inlineStr">
        <is>
          <t>S046</t>
        </is>
      </c>
      <c r="D4145" t="inlineStr">
        <is>
          <t>Store_046</t>
        </is>
      </c>
      <c r="E4145" t="inlineStr">
        <is>
          <t>South</t>
        </is>
      </c>
      <c r="F4145" t="inlineStr">
        <is>
          <t>P0038</t>
        </is>
      </c>
      <c r="G4145" t="inlineStr">
        <is>
          <t>Prod_0038</t>
        </is>
      </c>
      <c r="H4145" t="inlineStr">
        <is>
          <t>Beverages</t>
        </is>
      </c>
      <c r="I4145" t="n">
        <v>8</v>
      </c>
      <c r="J4145" t="n">
        <v>875.9299999999999</v>
      </c>
      <c r="K4145" t="n">
        <v>0</v>
      </c>
      <c r="L4145">
        <f>I4145*J4145*(1-K4145)</f>
        <v/>
      </c>
      <c r="M4145">
        <f>VLOOKUP(F4145,Products!A:D,4,FALSE)*I4145</f>
        <v/>
      </c>
      <c r="N4145">
        <f>L4145-M4145</f>
        <v/>
      </c>
    </row>
    <row r="4146">
      <c r="A4146" t="inlineStr">
        <is>
          <t>T1004144</t>
        </is>
      </c>
      <c r="B4146" t="inlineStr">
        <is>
          <t>2024-08-20</t>
        </is>
      </c>
      <c r="C4146" t="inlineStr">
        <is>
          <t>S040</t>
        </is>
      </c>
      <c r="D4146" t="inlineStr">
        <is>
          <t>Store_040</t>
        </is>
      </c>
      <c r="E4146" t="inlineStr">
        <is>
          <t>Central</t>
        </is>
      </c>
      <c r="F4146" t="inlineStr">
        <is>
          <t>P0028</t>
        </is>
      </c>
      <c r="G4146" t="inlineStr">
        <is>
          <t>Prod_0028</t>
        </is>
      </c>
      <c r="H4146" t="inlineStr">
        <is>
          <t>Food</t>
        </is>
      </c>
      <c r="I4146" t="n">
        <v>7</v>
      </c>
      <c r="J4146" t="n">
        <v>511.86</v>
      </c>
      <c r="K4146" t="n">
        <v>0.2</v>
      </c>
      <c r="L4146">
        <f>I4146*J4146*(1-K4146)</f>
        <v/>
      </c>
      <c r="M4146">
        <f>VLOOKUP(F4146,Products!A:D,4,FALSE)*I4146</f>
        <v/>
      </c>
      <c r="N4146">
        <f>L4146-M4146</f>
        <v/>
      </c>
    </row>
    <row r="4147">
      <c r="A4147" t="inlineStr">
        <is>
          <t>T1004145</t>
        </is>
      </c>
      <c r="B4147" t="inlineStr">
        <is>
          <t>2024-07-01</t>
        </is>
      </c>
      <c r="C4147" t="inlineStr">
        <is>
          <t>S001</t>
        </is>
      </c>
      <c r="D4147" t="inlineStr">
        <is>
          <t>Store_001</t>
        </is>
      </c>
      <c r="E4147" t="inlineStr">
        <is>
          <t>West</t>
        </is>
      </c>
      <c r="F4147" t="inlineStr">
        <is>
          <t>P0043</t>
        </is>
      </c>
      <c r="G4147" t="inlineStr">
        <is>
          <t>Prod_0043</t>
        </is>
      </c>
      <c r="H4147" t="inlineStr">
        <is>
          <t>Food</t>
        </is>
      </c>
      <c r="I4147" t="n">
        <v>6</v>
      </c>
      <c r="J4147" t="n">
        <v>254.29</v>
      </c>
      <c r="K4147" t="n">
        <v>0.15</v>
      </c>
      <c r="L4147">
        <f>I4147*J4147*(1-K4147)</f>
        <v/>
      </c>
      <c r="M4147">
        <f>VLOOKUP(F4147,Products!A:D,4,FALSE)*I4147</f>
        <v/>
      </c>
      <c r="N4147">
        <f>L4147-M4147</f>
        <v/>
      </c>
    </row>
    <row r="4148">
      <c r="A4148" t="inlineStr">
        <is>
          <t>T1004146</t>
        </is>
      </c>
      <c r="B4148" t="inlineStr">
        <is>
          <t>2024-04-25</t>
        </is>
      </c>
      <c r="C4148" t="inlineStr">
        <is>
          <t>S024</t>
        </is>
      </c>
      <c r="D4148" t="inlineStr">
        <is>
          <t>Store_024</t>
        </is>
      </c>
      <c r="E4148" t="inlineStr">
        <is>
          <t>South</t>
        </is>
      </c>
      <c r="F4148" t="inlineStr">
        <is>
          <t>P0153</t>
        </is>
      </c>
      <c r="G4148" t="inlineStr">
        <is>
          <t>Prod_0153</t>
        </is>
      </c>
      <c r="H4148" t="inlineStr">
        <is>
          <t>Clothing</t>
        </is>
      </c>
      <c r="I4148" t="n">
        <v>3</v>
      </c>
      <c r="J4148" t="n">
        <v>134.24</v>
      </c>
      <c r="K4148" t="n">
        <v>0.05</v>
      </c>
      <c r="L4148">
        <f>I4148*J4148*(1-K4148)</f>
        <v/>
      </c>
      <c r="M4148">
        <f>VLOOKUP(F4148,Products!A:D,4,FALSE)*I4148</f>
        <v/>
      </c>
      <c r="N4148">
        <f>L4148-M4148</f>
        <v/>
      </c>
    </row>
    <row r="4149">
      <c r="A4149" t="inlineStr">
        <is>
          <t>T1004147</t>
        </is>
      </c>
      <c r="B4149" t="inlineStr">
        <is>
          <t>2023-01-01</t>
        </is>
      </c>
      <c r="C4149" t="inlineStr">
        <is>
          <t>S006</t>
        </is>
      </c>
      <c r="D4149" t="inlineStr">
        <is>
          <t>Store_006</t>
        </is>
      </c>
      <c r="E4149" t="inlineStr">
        <is>
          <t>East</t>
        </is>
      </c>
      <c r="F4149" t="inlineStr">
        <is>
          <t>P0047</t>
        </is>
      </c>
      <c r="G4149" t="inlineStr">
        <is>
          <t>Prod_0047</t>
        </is>
      </c>
      <c r="H4149" t="inlineStr">
        <is>
          <t>Beverages</t>
        </is>
      </c>
      <c r="I4149" t="n">
        <v>3</v>
      </c>
      <c r="J4149" t="n">
        <v>427.05</v>
      </c>
      <c r="K4149" t="n">
        <v>0</v>
      </c>
      <c r="L4149">
        <f>I4149*J4149*(1-K4149)</f>
        <v/>
      </c>
      <c r="M4149">
        <f>VLOOKUP(F4149,Products!A:D,4,FALSE)*I4149</f>
        <v/>
      </c>
      <c r="N4149">
        <f>L4149-M4149</f>
        <v/>
      </c>
    </row>
    <row r="4150">
      <c r="A4150" t="inlineStr">
        <is>
          <t>T1004148</t>
        </is>
      </c>
      <c r="B4150" t="inlineStr">
        <is>
          <t>2024-04-20</t>
        </is>
      </c>
      <c r="C4150" t="inlineStr">
        <is>
          <t>S034</t>
        </is>
      </c>
      <c r="D4150" t="inlineStr">
        <is>
          <t>Store_034</t>
        </is>
      </c>
      <c r="E4150" t="inlineStr">
        <is>
          <t>Central</t>
        </is>
      </c>
      <c r="F4150" t="inlineStr">
        <is>
          <t>P0122</t>
        </is>
      </c>
      <c r="G4150" t="inlineStr">
        <is>
          <t>Prod_0122</t>
        </is>
      </c>
      <c r="H4150" t="inlineStr">
        <is>
          <t>Beverages</t>
        </is>
      </c>
      <c r="I4150" t="n">
        <v>6</v>
      </c>
      <c r="J4150" t="n">
        <v>789.64</v>
      </c>
      <c r="K4150" t="n">
        <v>0</v>
      </c>
      <c r="L4150">
        <f>I4150*J4150*(1-K4150)</f>
        <v/>
      </c>
      <c r="M4150">
        <f>VLOOKUP(F4150,Products!A:D,4,FALSE)*I4150</f>
        <v/>
      </c>
      <c r="N4150">
        <f>L4150-M4150</f>
        <v/>
      </c>
    </row>
    <row r="4151">
      <c r="A4151" t="inlineStr">
        <is>
          <t>T1004149</t>
        </is>
      </c>
      <c r="B4151" t="inlineStr">
        <is>
          <t>2025-06-14</t>
        </is>
      </c>
      <c r="C4151" t="inlineStr">
        <is>
          <t>S050</t>
        </is>
      </c>
      <c r="D4151" t="inlineStr">
        <is>
          <t>Store_050</t>
        </is>
      </c>
      <c r="E4151" t="inlineStr">
        <is>
          <t>South</t>
        </is>
      </c>
      <c r="F4151" t="inlineStr">
        <is>
          <t>P0056</t>
        </is>
      </c>
      <c r="G4151" t="inlineStr">
        <is>
          <t>Prod_0056</t>
        </is>
      </c>
      <c r="H4151" t="inlineStr">
        <is>
          <t>Household</t>
        </is>
      </c>
      <c r="I4151" t="n">
        <v>1</v>
      </c>
      <c r="J4151" t="n">
        <v>245.33</v>
      </c>
      <c r="K4151" t="n">
        <v>0</v>
      </c>
      <c r="L4151">
        <f>I4151*J4151*(1-K4151)</f>
        <v/>
      </c>
      <c r="M4151">
        <f>VLOOKUP(F4151,Products!A:D,4,FALSE)*I4151</f>
        <v/>
      </c>
      <c r="N4151">
        <f>L4151-M4151</f>
        <v/>
      </c>
    </row>
    <row r="4152">
      <c r="A4152" t="inlineStr">
        <is>
          <t>T1004150</t>
        </is>
      </c>
      <c r="B4152" t="inlineStr">
        <is>
          <t>2024-06-30</t>
        </is>
      </c>
      <c r="C4152" t="inlineStr">
        <is>
          <t>S044</t>
        </is>
      </c>
      <c r="D4152" t="inlineStr">
        <is>
          <t>Store_044</t>
        </is>
      </c>
      <c r="E4152" t="inlineStr">
        <is>
          <t>North</t>
        </is>
      </c>
      <c r="F4152" t="inlineStr">
        <is>
          <t>P0139</t>
        </is>
      </c>
      <c r="G4152" t="inlineStr">
        <is>
          <t>Prod_0139</t>
        </is>
      </c>
      <c r="H4152" t="inlineStr">
        <is>
          <t>Clothing</t>
        </is>
      </c>
      <c r="I4152" t="n">
        <v>1</v>
      </c>
      <c r="J4152" t="n">
        <v>629.28</v>
      </c>
      <c r="K4152" t="n">
        <v>0</v>
      </c>
      <c r="L4152">
        <f>I4152*J4152*(1-K4152)</f>
        <v/>
      </c>
      <c r="M4152">
        <f>VLOOKUP(F4152,Products!A:D,4,FALSE)*I4152</f>
        <v/>
      </c>
      <c r="N4152">
        <f>L4152-M4152</f>
        <v/>
      </c>
    </row>
    <row r="4153">
      <c r="A4153" t="inlineStr">
        <is>
          <t>T1004151</t>
        </is>
      </c>
      <c r="B4153" t="inlineStr">
        <is>
          <t>2024-06-16</t>
        </is>
      </c>
      <c r="C4153" t="inlineStr">
        <is>
          <t>S002</t>
        </is>
      </c>
      <c r="D4153" t="inlineStr">
        <is>
          <t>Store_002</t>
        </is>
      </c>
      <c r="E4153" t="inlineStr">
        <is>
          <t>South</t>
        </is>
      </c>
      <c r="F4153" t="inlineStr">
        <is>
          <t>P0112</t>
        </is>
      </c>
      <c r="G4153" t="inlineStr">
        <is>
          <t>Prod_0112</t>
        </is>
      </c>
      <c r="H4153" t="inlineStr">
        <is>
          <t>Beverages</t>
        </is>
      </c>
      <c r="I4153" t="n">
        <v>1</v>
      </c>
      <c r="J4153" t="n">
        <v>829.64</v>
      </c>
      <c r="K4153" t="n">
        <v>0</v>
      </c>
      <c r="L4153">
        <f>I4153*J4153*(1-K4153)</f>
        <v/>
      </c>
      <c r="M4153">
        <f>VLOOKUP(F4153,Products!A:D,4,FALSE)*I4153</f>
        <v/>
      </c>
      <c r="N4153">
        <f>L4153-M4153</f>
        <v/>
      </c>
    </row>
    <row r="4154">
      <c r="A4154" t="inlineStr">
        <is>
          <t>T1004152</t>
        </is>
      </c>
      <c r="B4154" t="inlineStr">
        <is>
          <t>2023-07-17</t>
        </is>
      </c>
      <c r="C4154" t="inlineStr">
        <is>
          <t>S025</t>
        </is>
      </c>
      <c r="D4154" t="inlineStr">
        <is>
          <t>Store_025</t>
        </is>
      </c>
      <c r="E4154" t="inlineStr">
        <is>
          <t>Central</t>
        </is>
      </c>
      <c r="F4154" t="inlineStr">
        <is>
          <t>P0153</t>
        </is>
      </c>
      <c r="G4154" t="inlineStr">
        <is>
          <t>Prod_0153</t>
        </is>
      </c>
      <c r="H4154" t="inlineStr">
        <is>
          <t>Clothing</t>
        </is>
      </c>
      <c r="I4154" t="n">
        <v>1</v>
      </c>
      <c r="J4154" t="n">
        <v>169.72</v>
      </c>
      <c r="K4154" t="n">
        <v>0</v>
      </c>
      <c r="L4154">
        <f>I4154*J4154*(1-K4154)</f>
        <v/>
      </c>
      <c r="M4154">
        <f>VLOOKUP(F4154,Products!A:D,4,FALSE)*I4154</f>
        <v/>
      </c>
      <c r="N4154">
        <f>L4154-M4154</f>
        <v/>
      </c>
    </row>
    <row r="4155">
      <c r="A4155" t="inlineStr">
        <is>
          <t>T1004153</t>
        </is>
      </c>
      <c r="B4155" t="inlineStr">
        <is>
          <t>2025-05-21</t>
        </is>
      </c>
      <c r="C4155" t="inlineStr">
        <is>
          <t>S009</t>
        </is>
      </c>
      <c r="D4155" t="inlineStr">
        <is>
          <t>Store_009</t>
        </is>
      </c>
      <c r="E4155" t="inlineStr">
        <is>
          <t>Central</t>
        </is>
      </c>
      <c r="F4155" t="inlineStr">
        <is>
          <t>P0166</t>
        </is>
      </c>
      <c r="G4155" t="inlineStr">
        <is>
          <t>Prod_0166</t>
        </is>
      </c>
      <c r="H4155" t="inlineStr">
        <is>
          <t>Electronics</t>
        </is>
      </c>
      <c r="I4155" t="n">
        <v>2</v>
      </c>
      <c r="J4155" t="n">
        <v>552.5</v>
      </c>
      <c r="K4155" t="n">
        <v>0.1</v>
      </c>
      <c r="L4155">
        <f>I4155*J4155*(1-K4155)</f>
        <v/>
      </c>
      <c r="M4155">
        <f>VLOOKUP(F4155,Products!A:D,4,FALSE)*I4155</f>
        <v/>
      </c>
      <c r="N4155">
        <f>L4155-M4155</f>
        <v/>
      </c>
    </row>
    <row r="4156">
      <c r="A4156" t="inlineStr">
        <is>
          <t>T1004154</t>
        </is>
      </c>
      <c r="B4156" t="inlineStr">
        <is>
          <t>2023-11-20</t>
        </is>
      </c>
      <c r="C4156" t="inlineStr">
        <is>
          <t>S017</t>
        </is>
      </c>
      <c r="D4156" t="inlineStr">
        <is>
          <t>Store_017</t>
        </is>
      </c>
      <c r="E4156" t="inlineStr">
        <is>
          <t>South</t>
        </is>
      </c>
      <c r="F4156" t="inlineStr">
        <is>
          <t>P0053</t>
        </is>
      </c>
      <c r="G4156" t="inlineStr">
        <is>
          <t>Prod_0053</t>
        </is>
      </c>
      <c r="H4156" t="inlineStr">
        <is>
          <t>Food</t>
        </is>
      </c>
      <c r="I4156" t="n">
        <v>6</v>
      </c>
      <c r="J4156" t="n">
        <v>293.41</v>
      </c>
      <c r="K4156" t="n">
        <v>0</v>
      </c>
      <c r="L4156">
        <f>I4156*J4156*(1-K4156)</f>
        <v/>
      </c>
      <c r="M4156">
        <f>VLOOKUP(F4156,Products!A:D,4,FALSE)*I4156</f>
        <v/>
      </c>
      <c r="N4156">
        <f>L4156-M4156</f>
        <v/>
      </c>
    </row>
    <row r="4157">
      <c r="A4157" t="inlineStr">
        <is>
          <t>T1004155</t>
        </is>
      </c>
      <c r="B4157" t="inlineStr">
        <is>
          <t>2023-03-03</t>
        </is>
      </c>
      <c r="C4157" t="inlineStr">
        <is>
          <t>S043</t>
        </is>
      </c>
      <c r="D4157" t="inlineStr">
        <is>
          <t>Store_043</t>
        </is>
      </c>
      <c r="E4157" t="inlineStr">
        <is>
          <t>East</t>
        </is>
      </c>
      <c r="F4157" t="inlineStr">
        <is>
          <t>P0090</t>
        </is>
      </c>
      <c r="G4157" t="inlineStr">
        <is>
          <t>Prod_0090</t>
        </is>
      </c>
      <c r="H4157" t="inlineStr">
        <is>
          <t>Toys</t>
        </is>
      </c>
      <c r="I4157" t="n">
        <v>3</v>
      </c>
      <c r="J4157" t="n">
        <v>535.35</v>
      </c>
      <c r="K4157" t="n">
        <v>0</v>
      </c>
      <c r="L4157">
        <f>I4157*J4157*(1-K4157)</f>
        <v/>
      </c>
      <c r="M4157">
        <f>VLOOKUP(F4157,Products!A:D,4,FALSE)*I4157</f>
        <v/>
      </c>
      <c r="N4157">
        <f>L4157-M4157</f>
        <v/>
      </c>
    </row>
    <row r="4158">
      <c r="A4158" t="inlineStr">
        <is>
          <t>T1004156</t>
        </is>
      </c>
      <c r="B4158" t="inlineStr">
        <is>
          <t>2024-01-31</t>
        </is>
      </c>
      <c r="C4158" t="inlineStr">
        <is>
          <t>S023</t>
        </is>
      </c>
      <c r="D4158" t="inlineStr">
        <is>
          <t>Store_023</t>
        </is>
      </c>
      <c r="E4158" t="inlineStr">
        <is>
          <t>South</t>
        </is>
      </c>
      <c r="F4158" t="inlineStr">
        <is>
          <t>P0071</t>
        </is>
      </c>
      <c r="G4158" t="inlineStr">
        <is>
          <t>Prod_0071</t>
        </is>
      </c>
      <c r="H4158" t="inlineStr">
        <is>
          <t>Beverages</t>
        </is>
      </c>
      <c r="I4158" t="n">
        <v>5</v>
      </c>
      <c r="J4158" t="n">
        <v>443.32</v>
      </c>
      <c r="K4158" t="n">
        <v>0.1</v>
      </c>
      <c r="L4158">
        <f>I4158*J4158*(1-K4158)</f>
        <v/>
      </c>
      <c r="M4158">
        <f>VLOOKUP(F4158,Products!A:D,4,FALSE)*I4158</f>
        <v/>
      </c>
      <c r="N4158">
        <f>L4158-M4158</f>
        <v/>
      </c>
    </row>
    <row r="4159">
      <c r="A4159" t="inlineStr">
        <is>
          <t>T1004157</t>
        </is>
      </c>
      <c r="B4159" t="inlineStr">
        <is>
          <t>2023-06-11</t>
        </is>
      </c>
      <c r="C4159" t="inlineStr">
        <is>
          <t>S047</t>
        </is>
      </c>
      <c r="D4159" t="inlineStr">
        <is>
          <t>Store_047</t>
        </is>
      </c>
      <c r="E4159" t="inlineStr">
        <is>
          <t>North</t>
        </is>
      </c>
      <c r="F4159" t="inlineStr">
        <is>
          <t>P0159</t>
        </is>
      </c>
      <c r="G4159" t="inlineStr">
        <is>
          <t>Prod_0159</t>
        </is>
      </c>
      <c r="H4159" t="inlineStr">
        <is>
          <t>Electronics</t>
        </is>
      </c>
      <c r="I4159" t="n">
        <v>6</v>
      </c>
      <c r="J4159" t="n">
        <v>501.94</v>
      </c>
      <c r="K4159" t="n">
        <v>0</v>
      </c>
      <c r="L4159">
        <f>I4159*J4159*(1-K4159)</f>
        <v/>
      </c>
      <c r="M4159">
        <f>VLOOKUP(F4159,Products!A:D,4,FALSE)*I4159</f>
        <v/>
      </c>
      <c r="N4159">
        <f>L4159-M4159</f>
        <v/>
      </c>
    </row>
    <row r="4160">
      <c r="A4160" t="inlineStr">
        <is>
          <t>T1004158</t>
        </is>
      </c>
      <c r="B4160" t="inlineStr">
        <is>
          <t>2025-06-02</t>
        </is>
      </c>
      <c r="C4160" t="inlineStr">
        <is>
          <t>S016</t>
        </is>
      </c>
      <c r="D4160" t="inlineStr">
        <is>
          <t>Store_016</t>
        </is>
      </c>
      <c r="E4160" t="inlineStr">
        <is>
          <t>West</t>
        </is>
      </c>
      <c r="F4160" t="inlineStr">
        <is>
          <t>P0047</t>
        </is>
      </c>
      <c r="G4160" t="inlineStr">
        <is>
          <t>Prod_0047</t>
        </is>
      </c>
      <c r="H4160" t="inlineStr">
        <is>
          <t>Beverages</t>
        </is>
      </c>
      <c r="I4160" t="n">
        <v>3</v>
      </c>
      <c r="J4160" t="n">
        <v>646.42</v>
      </c>
      <c r="K4160" t="n">
        <v>0</v>
      </c>
      <c r="L4160">
        <f>I4160*J4160*(1-K4160)</f>
        <v/>
      </c>
      <c r="M4160">
        <f>VLOOKUP(F4160,Products!A:D,4,FALSE)*I4160</f>
        <v/>
      </c>
      <c r="N4160">
        <f>L4160-M4160</f>
        <v/>
      </c>
    </row>
    <row r="4161">
      <c r="A4161" t="inlineStr">
        <is>
          <t>T1004159</t>
        </is>
      </c>
      <c r="B4161" t="inlineStr">
        <is>
          <t>2025-04-13</t>
        </is>
      </c>
      <c r="C4161" t="inlineStr">
        <is>
          <t>S034</t>
        </is>
      </c>
      <c r="D4161" t="inlineStr">
        <is>
          <t>Store_034</t>
        </is>
      </c>
      <c r="E4161" t="inlineStr">
        <is>
          <t>Central</t>
        </is>
      </c>
      <c r="F4161" t="inlineStr">
        <is>
          <t>P0153</t>
        </is>
      </c>
      <c r="G4161" t="inlineStr">
        <is>
          <t>Prod_0153</t>
        </is>
      </c>
      <c r="H4161" t="inlineStr">
        <is>
          <t>Clothing</t>
        </is>
      </c>
      <c r="I4161" t="n">
        <v>9</v>
      </c>
      <c r="J4161" t="n">
        <v>130.18</v>
      </c>
      <c r="K4161" t="n">
        <v>0.15</v>
      </c>
      <c r="L4161">
        <f>I4161*J4161*(1-K4161)</f>
        <v/>
      </c>
      <c r="M4161">
        <f>VLOOKUP(F4161,Products!A:D,4,FALSE)*I4161</f>
        <v/>
      </c>
      <c r="N4161">
        <f>L4161-M4161</f>
        <v/>
      </c>
    </row>
    <row r="4162">
      <c r="A4162" t="inlineStr">
        <is>
          <t>T1004160</t>
        </is>
      </c>
      <c r="B4162" t="inlineStr">
        <is>
          <t>2023-03-21</t>
        </is>
      </c>
      <c r="C4162" t="inlineStr">
        <is>
          <t>S041</t>
        </is>
      </c>
      <c r="D4162" t="inlineStr">
        <is>
          <t>Store_041</t>
        </is>
      </c>
      <c r="E4162" t="inlineStr">
        <is>
          <t>East</t>
        </is>
      </c>
      <c r="F4162" t="inlineStr">
        <is>
          <t>P0128</t>
        </is>
      </c>
      <c r="G4162" t="inlineStr">
        <is>
          <t>Prod_0128</t>
        </is>
      </c>
      <c r="H4162" t="inlineStr">
        <is>
          <t>Toys</t>
        </is>
      </c>
      <c r="I4162" t="n">
        <v>9</v>
      </c>
      <c r="J4162" t="n">
        <v>200.16</v>
      </c>
      <c r="K4162" t="n">
        <v>0.05</v>
      </c>
      <c r="L4162">
        <f>I4162*J4162*(1-K4162)</f>
        <v/>
      </c>
      <c r="M4162">
        <f>VLOOKUP(F4162,Products!A:D,4,FALSE)*I4162</f>
        <v/>
      </c>
      <c r="N4162">
        <f>L4162-M4162</f>
        <v/>
      </c>
    </row>
    <row r="4163">
      <c r="A4163" t="inlineStr">
        <is>
          <t>T1004161</t>
        </is>
      </c>
      <c r="B4163" t="inlineStr">
        <is>
          <t>2023-03-24</t>
        </is>
      </c>
      <c r="C4163" t="inlineStr">
        <is>
          <t>S037</t>
        </is>
      </c>
      <c r="D4163" t="inlineStr">
        <is>
          <t>Store_037</t>
        </is>
      </c>
      <c r="E4163" t="inlineStr">
        <is>
          <t>East</t>
        </is>
      </c>
      <c r="F4163" t="inlineStr">
        <is>
          <t>P0136</t>
        </is>
      </c>
      <c r="G4163" t="inlineStr">
        <is>
          <t>Prod_0136</t>
        </is>
      </c>
      <c r="H4163" t="inlineStr">
        <is>
          <t>Beverages</t>
        </is>
      </c>
      <c r="I4163" t="n">
        <v>9</v>
      </c>
      <c r="J4163" t="n">
        <v>160.93</v>
      </c>
      <c r="K4163" t="n">
        <v>0</v>
      </c>
      <c r="L4163">
        <f>I4163*J4163*(1-K4163)</f>
        <v/>
      </c>
      <c r="M4163">
        <f>VLOOKUP(F4163,Products!A:D,4,FALSE)*I4163</f>
        <v/>
      </c>
      <c r="N4163">
        <f>L4163-M4163</f>
        <v/>
      </c>
    </row>
    <row r="4164">
      <c r="A4164" t="inlineStr">
        <is>
          <t>T1004162</t>
        </is>
      </c>
      <c r="B4164" t="inlineStr">
        <is>
          <t>2025-09-08</t>
        </is>
      </c>
      <c r="C4164" t="inlineStr">
        <is>
          <t>S009</t>
        </is>
      </c>
      <c r="D4164" t="inlineStr">
        <is>
          <t>Store_009</t>
        </is>
      </c>
      <c r="E4164" t="inlineStr">
        <is>
          <t>Central</t>
        </is>
      </c>
      <c r="F4164" t="inlineStr">
        <is>
          <t>P0149</t>
        </is>
      </c>
      <c r="G4164" t="inlineStr">
        <is>
          <t>Prod_0149</t>
        </is>
      </c>
      <c r="H4164" t="inlineStr">
        <is>
          <t>Toys</t>
        </is>
      </c>
      <c r="I4164" t="n">
        <v>3</v>
      </c>
      <c r="J4164" t="n">
        <v>59.29</v>
      </c>
      <c r="K4164" t="n">
        <v>0.05</v>
      </c>
      <c r="L4164">
        <f>I4164*J4164*(1-K4164)</f>
        <v/>
      </c>
      <c r="M4164">
        <f>VLOOKUP(F4164,Products!A:D,4,FALSE)*I4164</f>
        <v/>
      </c>
      <c r="N4164">
        <f>L4164-M4164</f>
        <v/>
      </c>
    </row>
    <row r="4165">
      <c r="A4165" t="inlineStr">
        <is>
          <t>T1004163</t>
        </is>
      </c>
      <c r="B4165" t="inlineStr">
        <is>
          <t>2023-11-01</t>
        </is>
      </c>
      <c r="C4165" t="inlineStr">
        <is>
          <t>S003</t>
        </is>
      </c>
      <c r="D4165" t="inlineStr">
        <is>
          <t>Store_003</t>
        </is>
      </c>
      <c r="E4165" t="inlineStr">
        <is>
          <t>North</t>
        </is>
      </c>
      <c r="F4165" t="inlineStr">
        <is>
          <t>P0013</t>
        </is>
      </c>
      <c r="G4165" t="inlineStr">
        <is>
          <t>Prod_0013</t>
        </is>
      </c>
      <c r="H4165" t="inlineStr">
        <is>
          <t>Clothing</t>
        </is>
      </c>
      <c r="I4165" t="n">
        <v>4</v>
      </c>
      <c r="J4165" t="n">
        <v>62.5</v>
      </c>
      <c r="K4165" t="n">
        <v>0</v>
      </c>
      <c r="L4165">
        <f>I4165*J4165*(1-K4165)</f>
        <v/>
      </c>
      <c r="M4165">
        <f>VLOOKUP(F4165,Products!A:D,4,FALSE)*I4165</f>
        <v/>
      </c>
      <c r="N4165">
        <f>L4165-M4165</f>
        <v/>
      </c>
    </row>
    <row r="4166">
      <c r="A4166" t="inlineStr">
        <is>
          <t>T1004164</t>
        </is>
      </c>
      <c r="B4166" t="inlineStr">
        <is>
          <t>2023-08-26</t>
        </is>
      </c>
      <c r="C4166" t="inlineStr">
        <is>
          <t>S030</t>
        </is>
      </c>
      <c r="D4166" t="inlineStr">
        <is>
          <t>Store_030</t>
        </is>
      </c>
      <c r="E4166" t="inlineStr">
        <is>
          <t>North</t>
        </is>
      </c>
      <c r="F4166" t="inlineStr">
        <is>
          <t>P0148</t>
        </is>
      </c>
      <c r="G4166" t="inlineStr">
        <is>
          <t>Prod_0148</t>
        </is>
      </c>
      <c r="H4166" t="inlineStr">
        <is>
          <t>Electronics</t>
        </is>
      </c>
      <c r="I4166" t="n">
        <v>7</v>
      </c>
      <c r="J4166" t="n">
        <v>207.19</v>
      </c>
      <c r="K4166" t="n">
        <v>0</v>
      </c>
      <c r="L4166">
        <f>I4166*J4166*(1-K4166)</f>
        <v/>
      </c>
      <c r="M4166">
        <f>VLOOKUP(F4166,Products!A:D,4,FALSE)*I4166</f>
        <v/>
      </c>
      <c r="N4166">
        <f>L4166-M4166</f>
        <v/>
      </c>
    </row>
    <row r="4167">
      <c r="A4167" t="inlineStr">
        <is>
          <t>T1004165</t>
        </is>
      </c>
      <c r="B4167" t="inlineStr">
        <is>
          <t>2025-01-23</t>
        </is>
      </c>
      <c r="C4167" t="inlineStr">
        <is>
          <t>S046</t>
        </is>
      </c>
      <c r="D4167" t="inlineStr">
        <is>
          <t>Store_046</t>
        </is>
      </c>
      <c r="E4167" t="inlineStr">
        <is>
          <t>South</t>
        </is>
      </c>
      <c r="F4167" t="inlineStr">
        <is>
          <t>P0128</t>
        </is>
      </c>
      <c r="G4167" t="inlineStr">
        <is>
          <t>Prod_0128</t>
        </is>
      </c>
      <c r="H4167" t="inlineStr">
        <is>
          <t>Toys</t>
        </is>
      </c>
      <c r="I4167" t="n">
        <v>8</v>
      </c>
      <c r="J4167" t="n">
        <v>212.71</v>
      </c>
      <c r="K4167" t="n">
        <v>0</v>
      </c>
      <c r="L4167">
        <f>I4167*J4167*(1-K4167)</f>
        <v/>
      </c>
      <c r="M4167">
        <f>VLOOKUP(F4167,Products!A:D,4,FALSE)*I4167</f>
        <v/>
      </c>
      <c r="N4167">
        <f>L4167-M4167</f>
        <v/>
      </c>
    </row>
    <row r="4168">
      <c r="A4168" t="inlineStr">
        <is>
          <t>T1004166</t>
        </is>
      </c>
      <c r="B4168" t="inlineStr">
        <is>
          <t>2025-01-25</t>
        </is>
      </c>
      <c r="C4168" t="inlineStr">
        <is>
          <t>S034</t>
        </is>
      </c>
      <c r="D4168" t="inlineStr">
        <is>
          <t>Store_034</t>
        </is>
      </c>
      <c r="E4168" t="inlineStr">
        <is>
          <t>Central</t>
        </is>
      </c>
      <c r="F4168" t="inlineStr">
        <is>
          <t>P0061</t>
        </is>
      </c>
      <c r="G4168" t="inlineStr">
        <is>
          <t>Prod_0061</t>
        </is>
      </c>
      <c r="H4168" t="inlineStr">
        <is>
          <t>Beverages</t>
        </is>
      </c>
      <c r="I4168" t="n">
        <v>8</v>
      </c>
      <c r="J4168" t="n">
        <v>73.33</v>
      </c>
      <c r="K4168" t="n">
        <v>0.2</v>
      </c>
      <c r="L4168">
        <f>I4168*J4168*(1-K4168)</f>
        <v/>
      </c>
      <c r="M4168">
        <f>VLOOKUP(F4168,Products!A:D,4,FALSE)*I4168</f>
        <v/>
      </c>
      <c r="N4168">
        <f>L4168-M4168</f>
        <v/>
      </c>
    </row>
    <row r="4169">
      <c r="A4169" t="inlineStr">
        <is>
          <t>T1004167</t>
        </is>
      </c>
      <c r="B4169" t="inlineStr">
        <is>
          <t>2024-05-18</t>
        </is>
      </c>
      <c r="C4169" t="inlineStr">
        <is>
          <t>S018</t>
        </is>
      </c>
      <c r="D4169" t="inlineStr">
        <is>
          <t>Store_018</t>
        </is>
      </c>
      <c r="E4169" t="inlineStr">
        <is>
          <t>South</t>
        </is>
      </c>
      <c r="F4169" t="inlineStr">
        <is>
          <t>P0156</t>
        </is>
      </c>
      <c r="G4169" t="inlineStr">
        <is>
          <t>Prod_0156</t>
        </is>
      </c>
      <c r="H4169" t="inlineStr">
        <is>
          <t>Toys</t>
        </is>
      </c>
      <c r="I4169" t="n">
        <v>5</v>
      </c>
      <c r="J4169" t="n">
        <v>382.74</v>
      </c>
      <c r="K4169" t="n">
        <v>0.2</v>
      </c>
      <c r="L4169">
        <f>I4169*J4169*(1-K4169)</f>
        <v/>
      </c>
      <c r="M4169">
        <f>VLOOKUP(F4169,Products!A:D,4,FALSE)*I4169</f>
        <v/>
      </c>
      <c r="N4169">
        <f>L4169-M4169</f>
        <v/>
      </c>
    </row>
    <row r="4170">
      <c r="A4170" t="inlineStr">
        <is>
          <t>T1004168</t>
        </is>
      </c>
      <c r="B4170" t="inlineStr">
        <is>
          <t>2024-03-08</t>
        </is>
      </c>
      <c r="C4170" t="inlineStr">
        <is>
          <t>S023</t>
        </is>
      </c>
      <c r="D4170" t="inlineStr">
        <is>
          <t>Store_023</t>
        </is>
      </c>
      <c r="E4170" t="inlineStr">
        <is>
          <t>South</t>
        </is>
      </c>
      <c r="F4170" t="inlineStr">
        <is>
          <t>P0133</t>
        </is>
      </c>
      <c r="G4170" t="inlineStr">
        <is>
          <t>Prod_0133</t>
        </is>
      </c>
      <c r="H4170" t="inlineStr">
        <is>
          <t>Stationery</t>
        </is>
      </c>
      <c r="I4170" t="n">
        <v>2</v>
      </c>
      <c r="J4170" t="n">
        <v>373.18</v>
      </c>
      <c r="K4170" t="n">
        <v>0</v>
      </c>
      <c r="L4170">
        <f>I4170*J4170*(1-K4170)</f>
        <v/>
      </c>
      <c r="M4170">
        <f>VLOOKUP(F4170,Products!A:D,4,FALSE)*I4170</f>
        <v/>
      </c>
      <c r="N4170">
        <f>L4170-M4170</f>
        <v/>
      </c>
    </row>
    <row r="4171">
      <c r="A4171" t="inlineStr">
        <is>
          <t>T1004169</t>
        </is>
      </c>
      <c r="B4171" t="inlineStr">
        <is>
          <t>2023-11-26</t>
        </is>
      </c>
      <c r="C4171" t="inlineStr">
        <is>
          <t>S044</t>
        </is>
      </c>
      <c r="D4171" t="inlineStr">
        <is>
          <t>Store_044</t>
        </is>
      </c>
      <c r="E4171" t="inlineStr">
        <is>
          <t>North</t>
        </is>
      </c>
      <c r="F4171" t="inlineStr">
        <is>
          <t>P0080</t>
        </is>
      </c>
      <c r="G4171" t="inlineStr">
        <is>
          <t>Prod_0080</t>
        </is>
      </c>
      <c r="H4171" t="inlineStr">
        <is>
          <t>Clothing</t>
        </is>
      </c>
      <c r="I4171" t="n">
        <v>5</v>
      </c>
      <c r="J4171" t="n">
        <v>786.6900000000001</v>
      </c>
      <c r="K4171" t="n">
        <v>0.05</v>
      </c>
      <c r="L4171">
        <f>I4171*J4171*(1-K4171)</f>
        <v/>
      </c>
      <c r="M4171">
        <f>VLOOKUP(F4171,Products!A:D,4,FALSE)*I4171</f>
        <v/>
      </c>
      <c r="N4171">
        <f>L4171-M4171</f>
        <v/>
      </c>
    </row>
    <row r="4172">
      <c r="A4172" t="inlineStr">
        <is>
          <t>T1004170</t>
        </is>
      </c>
      <c r="B4172" t="inlineStr">
        <is>
          <t>2025-03-13</t>
        </is>
      </c>
      <c r="C4172" t="inlineStr">
        <is>
          <t>S021</t>
        </is>
      </c>
      <c r="D4172" t="inlineStr">
        <is>
          <t>Store_021</t>
        </is>
      </c>
      <c r="E4172" t="inlineStr">
        <is>
          <t>North</t>
        </is>
      </c>
      <c r="F4172" t="inlineStr">
        <is>
          <t>P0001</t>
        </is>
      </c>
      <c r="G4172" t="inlineStr">
        <is>
          <t>Prod_0001</t>
        </is>
      </c>
      <c r="H4172" t="inlineStr">
        <is>
          <t>Beverages</t>
        </is>
      </c>
      <c r="I4172" t="n">
        <v>4</v>
      </c>
      <c r="J4172" t="n">
        <v>794.63</v>
      </c>
      <c r="K4172" t="n">
        <v>0.05</v>
      </c>
      <c r="L4172">
        <f>I4172*J4172*(1-K4172)</f>
        <v/>
      </c>
      <c r="M4172">
        <f>VLOOKUP(F4172,Products!A:D,4,FALSE)*I4172</f>
        <v/>
      </c>
      <c r="N4172">
        <f>L4172-M4172</f>
        <v/>
      </c>
    </row>
    <row r="4173">
      <c r="A4173" t="inlineStr">
        <is>
          <t>T1004171</t>
        </is>
      </c>
      <c r="B4173" t="inlineStr">
        <is>
          <t>2025-03-04</t>
        </is>
      </c>
      <c r="C4173" t="inlineStr">
        <is>
          <t>S017</t>
        </is>
      </c>
      <c r="D4173" t="inlineStr">
        <is>
          <t>Store_017</t>
        </is>
      </c>
      <c r="E4173" t="inlineStr">
        <is>
          <t>South</t>
        </is>
      </c>
      <c r="F4173" t="inlineStr">
        <is>
          <t>P0115</t>
        </is>
      </c>
      <c r="G4173" t="inlineStr">
        <is>
          <t>Prod_0115</t>
        </is>
      </c>
      <c r="H4173" t="inlineStr">
        <is>
          <t>Clothing</t>
        </is>
      </c>
      <c r="I4173" t="n">
        <v>9</v>
      </c>
      <c r="J4173" t="n">
        <v>738.71</v>
      </c>
      <c r="K4173" t="n">
        <v>0.05</v>
      </c>
      <c r="L4173">
        <f>I4173*J4173*(1-K4173)</f>
        <v/>
      </c>
      <c r="M4173">
        <f>VLOOKUP(F4173,Products!A:D,4,FALSE)*I4173</f>
        <v/>
      </c>
      <c r="N4173">
        <f>L4173-M4173</f>
        <v/>
      </c>
    </row>
    <row r="4174">
      <c r="A4174" t="inlineStr">
        <is>
          <t>T1004172</t>
        </is>
      </c>
      <c r="B4174" t="inlineStr">
        <is>
          <t>2024-10-23</t>
        </is>
      </c>
      <c r="C4174" t="inlineStr">
        <is>
          <t>S042</t>
        </is>
      </c>
      <c r="D4174" t="inlineStr">
        <is>
          <t>Store_042</t>
        </is>
      </c>
      <c r="E4174" t="inlineStr">
        <is>
          <t>Central</t>
        </is>
      </c>
      <c r="F4174" t="inlineStr">
        <is>
          <t>P0089</t>
        </is>
      </c>
      <c r="G4174" t="inlineStr">
        <is>
          <t>Prod_0089</t>
        </is>
      </c>
      <c r="H4174" t="inlineStr">
        <is>
          <t>Stationery</t>
        </is>
      </c>
      <c r="I4174" t="n">
        <v>2</v>
      </c>
      <c r="J4174" t="n">
        <v>610.79</v>
      </c>
      <c r="K4174" t="n">
        <v>0</v>
      </c>
      <c r="L4174">
        <f>I4174*J4174*(1-K4174)</f>
        <v/>
      </c>
      <c r="M4174">
        <f>VLOOKUP(F4174,Products!A:D,4,FALSE)*I4174</f>
        <v/>
      </c>
      <c r="N4174">
        <f>L4174-M4174</f>
        <v/>
      </c>
    </row>
    <row r="4175">
      <c r="A4175" t="inlineStr">
        <is>
          <t>T1004173</t>
        </is>
      </c>
      <c r="B4175" t="inlineStr">
        <is>
          <t>2024-01-13</t>
        </is>
      </c>
      <c r="C4175" t="inlineStr">
        <is>
          <t>S047</t>
        </is>
      </c>
      <c r="D4175" t="inlineStr">
        <is>
          <t>Store_047</t>
        </is>
      </c>
      <c r="E4175" t="inlineStr">
        <is>
          <t>North</t>
        </is>
      </c>
      <c r="F4175" t="inlineStr">
        <is>
          <t>P0159</t>
        </is>
      </c>
      <c r="G4175" t="inlineStr">
        <is>
          <t>Prod_0159</t>
        </is>
      </c>
      <c r="H4175" t="inlineStr">
        <is>
          <t>Electronics</t>
        </is>
      </c>
      <c r="I4175" t="n">
        <v>3</v>
      </c>
      <c r="J4175" t="n">
        <v>509.88</v>
      </c>
      <c r="K4175" t="n">
        <v>0</v>
      </c>
      <c r="L4175">
        <f>I4175*J4175*(1-K4175)</f>
        <v/>
      </c>
      <c r="M4175">
        <f>VLOOKUP(F4175,Products!A:D,4,FALSE)*I4175</f>
        <v/>
      </c>
      <c r="N4175">
        <f>L4175-M4175</f>
        <v/>
      </c>
    </row>
    <row r="4176">
      <c r="A4176" t="inlineStr">
        <is>
          <t>T1004174</t>
        </is>
      </c>
      <c r="B4176" t="inlineStr">
        <is>
          <t>2023-05-14</t>
        </is>
      </c>
      <c r="C4176" t="inlineStr">
        <is>
          <t>S011</t>
        </is>
      </c>
      <c r="D4176" t="inlineStr">
        <is>
          <t>Store_011</t>
        </is>
      </c>
      <c r="E4176" t="inlineStr">
        <is>
          <t>South</t>
        </is>
      </c>
      <c r="F4176" t="inlineStr">
        <is>
          <t>P0069</t>
        </is>
      </c>
      <c r="G4176" t="inlineStr">
        <is>
          <t>Prod_0069</t>
        </is>
      </c>
      <c r="H4176" t="inlineStr">
        <is>
          <t>Household</t>
        </is>
      </c>
      <c r="I4176" t="n">
        <v>4</v>
      </c>
      <c r="J4176" t="n">
        <v>271.51</v>
      </c>
      <c r="K4176" t="n">
        <v>0</v>
      </c>
      <c r="L4176">
        <f>I4176*J4176*(1-K4176)</f>
        <v/>
      </c>
      <c r="M4176">
        <f>VLOOKUP(F4176,Products!A:D,4,FALSE)*I4176</f>
        <v/>
      </c>
      <c r="N4176">
        <f>L4176-M4176</f>
        <v/>
      </c>
    </row>
    <row r="4177">
      <c r="A4177" t="inlineStr">
        <is>
          <t>T1004175</t>
        </is>
      </c>
      <c r="B4177" t="inlineStr">
        <is>
          <t>2023-05-14</t>
        </is>
      </c>
      <c r="C4177" t="inlineStr">
        <is>
          <t>S049</t>
        </is>
      </c>
      <c r="D4177" t="inlineStr">
        <is>
          <t>Store_049</t>
        </is>
      </c>
      <c r="E4177" t="inlineStr">
        <is>
          <t>North</t>
        </is>
      </c>
      <c r="F4177" t="inlineStr">
        <is>
          <t>P0170</t>
        </is>
      </c>
      <c r="G4177" t="inlineStr">
        <is>
          <t>Prod_0170</t>
        </is>
      </c>
      <c r="H4177" t="inlineStr">
        <is>
          <t>Household</t>
        </is>
      </c>
      <c r="I4177" t="n">
        <v>4</v>
      </c>
      <c r="J4177" t="n">
        <v>477.42</v>
      </c>
      <c r="K4177" t="n">
        <v>0</v>
      </c>
      <c r="L4177">
        <f>I4177*J4177*(1-K4177)</f>
        <v/>
      </c>
      <c r="M4177">
        <f>VLOOKUP(F4177,Products!A:D,4,FALSE)*I4177</f>
        <v/>
      </c>
      <c r="N4177">
        <f>L4177-M4177</f>
        <v/>
      </c>
    </row>
    <row r="4178">
      <c r="A4178" t="inlineStr">
        <is>
          <t>T1004176</t>
        </is>
      </c>
      <c r="B4178" t="inlineStr">
        <is>
          <t>2025-02-18</t>
        </is>
      </c>
      <c r="C4178" t="inlineStr">
        <is>
          <t>S018</t>
        </is>
      </c>
      <c r="D4178" t="inlineStr">
        <is>
          <t>Store_018</t>
        </is>
      </c>
      <c r="E4178" t="inlineStr">
        <is>
          <t>South</t>
        </is>
      </c>
      <c r="F4178" t="inlineStr">
        <is>
          <t>P0113</t>
        </is>
      </c>
      <c r="G4178" t="inlineStr">
        <is>
          <t>Prod_0113</t>
        </is>
      </c>
      <c r="H4178" t="inlineStr">
        <is>
          <t>Toys</t>
        </is>
      </c>
      <c r="I4178" t="n">
        <v>2</v>
      </c>
      <c r="J4178" t="n">
        <v>642.86</v>
      </c>
      <c r="K4178" t="n">
        <v>0</v>
      </c>
      <c r="L4178">
        <f>I4178*J4178*(1-K4178)</f>
        <v/>
      </c>
      <c r="M4178">
        <f>VLOOKUP(F4178,Products!A:D,4,FALSE)*I4178</f>
        <v/>
      </c>
      <c r="N4178">
        <f>L4178-M4178</f>
        <v/>
      </c>
    </row>
    <row r="4179">
      <c r="A4179" t="inlineStr">
        <is>
          <t>T1004177</t>
        </is>
      </c>
      <c r="B4179" t="inlineStr">
        <is>
          <t>2023-10-27</t>
        </is>
      </c>
      <c r="C4179" t="inlineStr">
        <is>
          <t>S037</t>
        </is>
      </c>
      <c r="D4179" t="inlineStr">
        <is>
          <t>Store_037</t>
        </is>
      </c>
      <c r="E4179" t="inlineStr">
        <is>
          <t>East</t>
        </is>
      </c>
      <c r="F4179" t="inlineStr">
        <is>
          <t>P0196</t>
        </is>
      </c>
      <c r="G4179" t="inlineStr">
        <is>
          <t>Prod_0196</t>
        </is>
      </c>
      <c r="H4179" t="inlineStr">
        <is>
          <t>Beverages</t>
        </is>
      </c>
      <c r="I4179" t="n">
        <v>4</v>
      </c>
      <c r="J4179" t="n">
        <v>715.37</v>
      </c>
      <c r="K4179" t="n">
        <v>0</v>
      </c>
      <c r="L4179">
        <f>I4179*J4179*(1-K4179)</f>
        <v/>
      </c>
      <c r="M4179">
        <f>VLOOKUP(F4179,Products!A:D,4,FALSE)*I4179</f>
        <v/>
      </c>
      <c r="N4179">
        <f>L4179-M4179</f>
        <v/>
      </c>
    </row>
    <row r="4180">
      <c r="A4180" t="inlineStr">
        <is>
          <t>T1004178</t>
        </is>
      </c>
      <c r="B4180" t="inlineStr">
        <is>
          <t>2024-09-08</t>
        </is>
      </c>
      <c r="C4180" t="inlineStr">
        <is>
          <t>S036</t>
        </is>
      </c>
      <c r="D4180" t="inlineStr">
        <is>
          <t>Store_036</t>
        </is>
      </c>
      <c r="E4180" t="inlineStr">
        <is>
          <t>Central</t>
        </is>
      </c>
      <c r="F4180" t="inlineStr">
        <is>
          <t>P0181</t>
        </is>
      </c>
      <c r="G4180" t="inlineStr">
        <is>
          <t>Prod_0181</t>
        </is>
      </c>
      <c r="H4180" t="inlineStr">
        <is>
          <t>Electronics</t>
        </is>
      </c>
      <c r="I4180" t="n">
        <v>9</v>
      </c>
      <c r="J4180" t="n">
        <v>839.78</v>
      </c>
      <c r="K4180" t="n">
        <v>0.05</v>
      </c>
      <c r="L4180">
        <f>I4180*J4180*(1-K4180)</f>
        <v/>
      </c>
      <c r="M4180">
        <f>VLOOKUP(F4180,Products!A:D,4,FALSE)*I4180</f>
        <v/>
      </c>
      <c r="N4180">
        <f>L4180-M4180</f>
        <v/>
      </c>
    </row>
    <row r="4181">
      <c r="A4181" t="inlineStr">
        <is>
          <t>T1004179</t>
        </is>
      </c>
      <c r="B4181" t="inlineStr">
        <is>
          <t>2023-11-06</t>
        </is>
      </c>
      <c r="C4181" t="inlineStr">
        <is>
          <t>S007</t>
        </is>
      </c>
      <c r="D4181" t="inlineStr">
        <is>
          <t>Store_007</t>
        </is>
      </c>
      <c r="E4181" t="inlineStr">
        <is>
          <t>East</t>
        </is>
      </c>
      <c r="F4181" t="inlineStr">
        <is>
          <t>P0193</t>
        </is>
      </c>
      <c r="G4181" t="inlineStr">
        <is>
          <t>Prod_0193</t>
        </is>
      </c>
      <c r="H4181" t="inlineStr">
        <is>
          <t>Food</t>
        </is>
      </c>
      <c r="I4181" t="n">
        <v>9</v>
      </c>
      <c r="J4181" t="n">
        <v>674.22</v>
      </c>
      <c r="K4181" t="n">
        <v>0</v>
      </c>
      <c r="L4181">
        <f>I4181*J4181*(1-K4181)</f>
        <v/>
      </c>
      <c r="M4181">
        <f>VLOOKUP(F4181,Products!A:D,4,FALSE)*I4181</f>
        <v/>
      </c>
      <c r="N4181">
        <f>L4181-M4181</f>
        <v/>
      </c>
    </row>
    <row r="4182">
      <c r="A4182" t="inlineStr">
        <is>
          <t>T1004180</t>
        </is>
      </c>
      <c r="B4182" t="inlineStr">
        <is>
          <t>2025-06-15</t>
        </is>
      </c>
      <c r="C4182" t="inlineStr">
        <is>
          <t>S003</t>
        </is>
      </c>
      <c r="D4182" t="inlineStr">
        <is>
          <t>Store_003</t>
        </is>
      </c>
      <c r="E4182" t="inlineStr">
        <is>
          <t>North</t>
        </is>
      </c>
      <c r="F4182" t="inlineStr">
        <is>
          <t>P0047</t>
        </is>
      </c>
      <c r="G4182" t="inlineStr">
        <is>
          <t>Prod_0047</t>
        </is>
      </c>
      <c r="H4182" t="inlineStr">
        <is>
          <t>Beverages</t>
        </is>
      </c>
      <c r="I4182" t="n">
        <v>4</v>
      </c>
      <c r="J4182" t="n">
        <v>648.29</v>
      </c>
      <c r="K4182" t="n">
        <v>0</v>
      </c>
      <c r="L4182">
        <f>I4182*J4182*(1-K4182)</f>
        <v/>
      </c>
      <c r="M4182">
        <f>VLOOKUP(F4182,Products!A:D,4,FALSE)*I4182</f>
        <v/>
      </c>
      <c r="N4182">
        <f>L4182-M4182</f>
        <v/>
      </c>
    </row>
    <row r="4183">
      <c r="A4183" t="inlineStr">
        <is>
          <t>T1004181</t>
        </is>
      </c>
      <c r="B4183" t="inlineStr">
        <is>
          <t>2024-11-30</t>
        </is>
      </c>
      <c r="C4183" t="inlineStr">
        <is>
          <t>S032</t>
        </is>
      </c>
      <c r="D4183" t="inlineStr">
        <is>
          <t>Store_032</t>
        </is>
      </c>
      <c r="E4183" t="inlineStr">
        <is>
          <t>Central</t>
        </is>
      </c>
      <c r="F4183" t="inlineStr">
        <is>
          <t>P0071</t>
        </is>
      </c>
      <c r="G4183" t="inlineStr">
        <is>
          <t>Prod_0071</t>
        </is>
      </c>
      <c r="H4183" t="inlineStr">
        <is>
          <t>Beverages</t>
        </is>
      </c>
      <c r="I4183" t="n">
        <v>3</v>
      </c>
      <c r="J4183" t="n">
        <v>477.52</v>
      </c>
      <c r="K4183" t="n">
        <v>0</v>
      </c>
      <c r="L4183">
        <f>I4183*J4183*(1-K4183)</f>
        <v/>
      </c>
      <c r="M4183">
        <f>VLOOKUP(F4183,Products!A:D,4,FALSE)*I4183</f>
        <v/>
      </c>
      <c r="N4183">
        <f>L4183-M4183</f>
        <v/>
      </c>
    </row>
    <row r="4184">
      <c r="A4184" t="inlineStr">
        <is>
          <t>T1004182</t>
        </is>
      </c>
      <c r="B4184" t="inlineStr">
        <is>
          <t>2024-05-22</t>
        </is>
      </c>
      <c r="C4184" t="inlineStr">
        <is>
          <t>S043</t>
        </is>
      </c>
      <c r="D4184" t="inlineStr">
        <is>
          <t>Store_043</t>
        </is>
      </c>
      <c r="E4184" t="inlineStr">
        <is>
          <t>East</t>
        </is>
      </c>
      <c r="F4184" t="inlineStr">
        <is>
          <t>P0172</t>
        </is>
      </c>
      <c r="G4184" t="inlineStr">
        <is>
          <t>Prod_0172</t>
        </is>
      </c>
      <c r="H4184" t="inlineStr">
        <is>
          <t>Beverages</t>
        </is>
      </c>
      <c r="I4184" t="n">
        <v>1</v>
      </c>
      <c r="J4184" t="n">
        <v>903.01</v>
      </c>
      <c r="K4184" t="n">
        <v>0.05</v>
      </c>
      <c r="L4184">
        <f>I4184*J4184*(1-K4184)</f>
        <v/>
      </c>
      <c r="M4184">
        <f>VLOOKUP(F4184,Products!A:D,4,FALSE)*I4184</f>
        <v/>
      </c>
      <c r="N4184">
        <f>L4184-M4184</f>
        <v/>
      </c>
    </row>
    <row r="4185">
      <c r="A4185" t="inlineStr">
        <is>
          <t>T1004183</t>
        </is>
      </c>
      <c r="B4185" t="inlineStr">
        <is>
          <t>2024-02-08</t>
        </is>
      </c>
      <c r="C4185" t="inlineStr">
        <is>
          <t>S003</t>
        </is>
      </c>
      <c r="D4185" t="inlineStr">
        <is>
          <t>Store_003</t>
        </is>
      </c>
      <c r="E4185" t="inlineStr">
        <is>
          <t>North</t>
        </is>
      </c>
      <c r="F4185" t="inlineStr">
        <is>
          <t>P0193</t>
        </is>
      </c>
      <c r="G4185" t="inlineStr">
        <is>
          <t>Prod_0193</t>
        </is>
      </c>
      <c r="H4185" t="inlineStr">
        <is>
          <t>Food</t>
        </is>
      </c>
      <c r="I4185" t="n">
        <v>5</v>
      </c>
      <c r="J4185" t="n">
        <v>493.83</v>
      </c>
      <c r="K4185" t="n">
        <v>0</v>
      </c>
      <c r="L4185">
        <f>I4185*J4185*(1-K4185)</f>
        <v/>
      </c>
      <c r="M4185">
        <f>VLOOKUP(F4185,Products!A:D,4,FALSE)*I4185</f>
        <v/>
      </c>
      <c r="N4185">
        <f>L4185-M4185</f>
        <v/>
      </c>
    </row>
    <row r="4186">
      <c r="A4186" t="inlineStr">
        <is>
          <t>T1004184</t>
        </is>
      </c>
      <c r="B4186" t="inlineStr">
        <is>
          <t>2025-06-19</t>
        </is>
      </c>
      <c r="C4186" t="inlineStr">
        <is>
          <t>S010</t>
        </is>
      </c>
      <c r="D4186" t="inlineStr">
        <is>
          <t>Store_010</t>
        </is>
      </c>
      <c r="E4186" t="inlineStr">
        <is>
          <t>North</t>
        </is>
      </c>
      <c r="F4186" t="inlineStr">
        <is>
          <t>P0130</t>
        </is>
      </c>
      <c r="G4186" t="inlineStr">
        <is>
          <t>Prod_0130</t>
        </is>
      </c>
      <c r="H4186" t="inlineStr">
        <is>
          <t>Electronics</t>
        </is>
      </c>
      <c r="I4186" t="n">
        <v>4</v>
      </c>
      <c r="J4186" t="n">
        <v>648.76</v>
      </c>
      <c r="K4186" t="n">
        <v>0.05</v>
      </c>
      <c r="L4186">
        <f>I4186*J4186*(1-K4186)</f>
        <v/>
      </c>
      <c r="M4186">
        <f>VLOOKUP(F4186,Products!A:D,4,FALSE)*I4186</f>
        <v/>
      </c>
      <c r="N4186">
        <f>L4186-M4186</f>
        <v/>
      </c>
    </row>
    <row r="4187">
      <c r="A4187" t="inlineStr">
        <is>
          <t>T1004185</t>
        </is>
      </c>
      <c r="B4187" t="inlineStr">
        <is>
          <t>2023-03-10</t>
        </is>
      </c>
      <c r="C4187" t="inlineStr">
        <is>
          <t>S010</t>
        </is>
      </c>
      <c r="D4187" t="inlineStr">
        <is>
          <t>Store_010</t>
        </is>
      </c>
      <c r="E4187" t="inlineStr">
        <is>
          <t>North</t>
        </is>
      </c>
      <c r="F4187" t="inlineStr">
        <is>
          <t>P0140</t>
        </is>
      </c>
      <c r="G4187" t="inlineStr">
        <is>
          <t>Prod_0140</t>
        </is>
      </c>
      <c r="H4187" t="inlineStr">
        <is>
          <t>Food</t>
        </is>
      </c>
      <c r="I4187" t="n">
        <v>7</v>
      </c>
      <c r="J4187" t="n">
        <v>814.64</v>
      </c>
      <c r="K4187" t="n">
        <v>0</v>
      </c>
      <c r="L4187">
        <f>I4187*J4187*(1-K4187)</f>
        <v/>
      </c>
      <c r="M4187">
        <f>VLOOKUP(F4187,Products!A:D,4,FALSE)*I4187</f>
        <v/>
      </c>
      <c r="N4187">
        <f>L4187-M4187</f>
        <v/>
      </c>
    </row>
    <row r="4188">
      <c r="A4188" t="inlineStr">
        <is>
          <t>T1004186</t>
        </is>
      </c>
      <c r="B4188" t="inlineStr">
        <is>
          <t>2025-07-09</t>
        </is>
      </c>
      <c r="C4188" t="inlineStr">
        <is>
          <t>S005</t>
        </is>
      </c>
      <c r="D4188" t="inlineStr">
        <is>
          <t>Store_005</t>
        </is>
      </c>
      <c r="E4188" t="inlineStr">
        <is>
          <t>Central</t>
        </is>
      </c>
      <c r="F4188" t="inlineStr">
        <is>
          <t>P0079</t>
        </is>
      </c>
      <c r="G4188" t="inlineStr">
        <is>
          <t>Prod_0079</t>
        </is>
      </c>
      <c r="H4188" t="inlineStr">
        <is>
          <t>Food</t>
        </is>
      </c>
      <c r="I4188" t="n">
        <v>6</v>
      </c>
      <c r="J4188" t="n">
        <v>529.02</v>
      </c>
      <c r="K4188" t="n">
        <v>0</v>
      </c>
      <c r="L4188">
        <f>I4188*J4188*(1-K4188)</f>
        <v/>
      </c>
      <c r="M4188">
        <f>VLOOKUP(F4188,Products!A:D,4,FALSE)*I4188</f>
        <v/>
      </c>
      <c r="N4188">
        <f>L4188-M4188</f>
        <v/>
      </c>
    </row>
    <row r="4189">
      <c r="A4189" t="inlineStr">
        <is>
          <t>T1004187</t>
        </is>
      </c>
      <c r="B4189" t="inlineStr">
        <is>
          <t>2023-03-27</t>
        </is>
      </c>
      <c r="C4189" t="inlineStr">
        <is>
          <t>S032</t>
        </is>
      </c>
      <c r="D4189" t="inlineStr">
        <is>
          <t>Store_032</t>
        </is>
      </c>
      <c r="E4189" t="inlineStr">
        <is>
          <t>Central</t>
        </is>
      </c>
      <c r="F4189" t="inlineStr">
        <is>
          <t>P0027</t>
        </is>
      </c>
      <c r="G4189" t="inlineStr">
        <is>
          <t>Prod_0027</t>
        </is>
      </c>
      <c r="H4189" t="inlineStr">
        <is>
          <t>Electronics</t>
        </is>
      </c>
      <c r="I4189" t="n">
        <v>9</v>
      </c>
      <c r="J4189" t="n">
        <v>574.14</v>
      </c>
      <c r="K4189" t="n">
        <v>0.1</v>
      </c>
      <c r="L4189">
        <f>I4189*J4189*(1-K4189)</f>
        <v/>
      </c>
      <c r="M4189">
        <f>VLOOKUP(F4189,Products!A:D,4,FALSE)*I4189</f>
        <v/>
      </c>
      <c r="N4189">
        <f>L4189-M4189</f>
        <v/>
      </c>
    </row>
    <row r="4190">
      <c r="A4190" t="inlineStr">
        <is>
          <t>T1004188</t>
        </is>
      </c>
      <c r="B4190" t="inlineStr">
        <is>
          <t>2024-08-21</t>
        </is>
      </c>
      <c r="C4190" t="inlineStr">
        <is>
          <t>S044</t>
        </is>
      </c>
      <c r="D4190" t="inlineStr">
        <is>
          <t>Store_044</t>
        </is>
      </c>
      <c r="E4190" t="inlineStr">
        <is>
          <t>North</t>
        </is>
      </c>
      <c r="F4190" t="inlineStr">
        <is>
          <t>P0189</t>
        </is>
      </c>
      <c r="G4190" t="inlineStr">
        <is>
          <t>Prod_0189</t>
        </is>
      </c>
      <c r="H4190" t="inlineStr">
        <is>
          <t>Food</t>
        </is>
      </c>
      <c r="I4190" t="n">
        <v>5</v>
      </c>
      <c r="J4190" t="n">
        <v>974.27</v>
      </c>
      <c r="K4190" t="n">
        <v>0.05</v>
      </c>
      <c r="L4190">
        <f>I4190*J4190*(1-K4190)</f>
        <v/>
      </c>
      <c r="M4190">
        <f>VLOOKUP(F4190,Products!A:D,4,FALSE)*I4190</f>
        <v/>
      </c>
      <c r="N4190">
        <f>L4190-M4190</f>
        <v/>
      </c>
    </row>
    <row r="4191">
      <c r="A4191" t="inlineStr">
        <is>
          <t>T1004189</t>
        </is>
      </c>
      <c r="B4191" t="inlineStr">
        <is>
          <t>2024-09-21</t>
        </is>
      </c>
      <c r="C4191" t="inlineStr">
        <is>
          <t>S018</t>
        </is>
      </c>
      <c r="D4191" t="inlineStr">
        <is>
          <t>Store_018</t>
        </is>
      </c>
      <c r="E4191" t="inlineStr">
        <is>
          <t>South</t>
        </is>
      </c>
      <c r="F4191" t="inlineStr">
        <is>
          <t>P0002</t>
        </is>
      </c>
      <c r="G4191" t="inlineStr">
        <is>
          <t>Prod_0002</t>
        </is>
      </c>
      <c r="H4191" t="inlineStr">
        <is>
          <t>Food</t>
        </is>
      </c>
      <c r="I4191" t="n">
        <v>4</v>
      </c>
      <c r="J4191" t="n">
        <v>230.21</v>
      </c>
      <c r="K4191" t="n">
        <v>0.15</v>
      </c>
      <c r="L4191">
        <f>I4191*J4191*(1-K4191)</f>
        <v/>
      </c>
      <c r="M4191">
        <f>VLOOKUP(F4191,Products!A:D,4,FALSE)*I4191</f>
        <v/>
      </c>
      <c r="N4191">
        <f>L4191-M4191</f>
        <v/>
      </c>
    </row>
    <row r="4192">
      <c r="A4192" t="inlineStr">
        <is>
          <t>T1004190</t>
        </is>
      </c>
      <c r="B4192" t="inlineStr">
        <is>
          <t>2025-02-19</t>
        </is>
      </c>
      <c r="C4192" t="inlineStr">
        <is>
          <t>S027</t>
        </is>
      </c>
      <c r="D4192" t="inlineStr">
        <is>
          <t>Store_027</t>
        </is>
      </c>
      <c r="E4192" t="inlineStr">
        <is>
          <t>South</t>
        </is>
      </c>
      <c r="F4192" t="inlineStr">
        <is>
          <t>P0084</t>
        </is>
      </c>
      <c r="G4192" t="inlineStr">
        <is>
          <t>Prod_0084</t>
        </is>
      </c>
      <c r="H4192" t="inlineStr">
        <is>
          <t>Beverages</t>
        </is>
      </c>
      <c r="I4192" t="n">
        <v>3</v>
      </c>
      <c r="J4192" t="n">
        <v>992.14</v>
      </c>
      <c r="K4192" t="n">
        <v>0</v>
      </c>
      <c r="L4192">
        <f>I4192*J4192*(1-K4192)</f>
        <v/>
      </c>
      <c r="M4192">
        <f>VLOOKUP(F4192,Products!A:D,4,FALSE)*I4192</f>
        <v/>
      </c>
      <c r="N4192">
        <f>L4192-M4192</f>
        <v/>
      </c>
    </row>
    <row r="4193">
      <c r="A4193" t="inlineStr">
        <is>
          <t>T1004191</t>
        </is>
      </c>
      <c r="B4193" t="inlineStr">
        <is>
          <t>2024-04-09</t>
        </is>
      </c>
      <c r="C4193" t="inlineStr">
        <is>
          <t>S038</t>
        </is>
      </c>
      <c r="D4193" t="inlineStr">
        <is>
          <t>Store_038</t>
        </is>
      </c>
      <c r="E4193" t="inlineStr">
        <is>
          <t>East</t>
        </is>
      </c>
      <c r="F4193" t="inlineStr">
        <is>
          <t>P0176</t>
        </is>
      </c>
      <c r="G4193" t="inlineStr">
        <is>
          <t>Prod_0176</t>
        </is>
      </c>
      <c r="H4193" t="inlineStr">
        <is>
          <t>Food</t>
        </is>
      </c>
      <c r="I4193" t="n">
        <v>2</v>
      </c>
      <c r="J4193" t="n">
        <v>644.33</v>
      </c>
      <c r="K4193" t="n">
        <v>0.05</v>
      </c>
      <c r="L4193">
        <f>I4193*J4193*(1-K4193)</f>
        <v/>
      </c>
      <c r="M4193">
        <f>VLOOKUP(F4193,Products!A:D,4,FALSE)*I4193</f>
        <v/>
      </c>
      <c r="N4193">
        <f>L4193-M4193</f>
        <v/>
      </c>
    </row>
    <row r="4194">
      <c r="A4194" t="inlineStr">
        <is>
          <t>T1004192</t>
        </is>
      </c>
      <c r="B4194" t="inlineStr">
        <is>
          <t>2023-02-23</t>
        </is>
      </c>
      <c r="C4194" t="inlineStr">
        <is>
          <t>S024</t>
        </is>
      </c>
      <c r="D4194" t="inlineStr">
        <is>
          <t>Store_024</t>
        </is>
      </c>
      <c r="E4194" t="inlineStr">
        <is>
          <t>South</t>
        </is>
      </c>
      <c r="F4194" t="inlineStr">
        <is>
          <t>P0091</t>
        </is>
      </c>
      <c r="G4194" t="inlineStr">
        <is>
          <t>Prod_0091</t>
        </is>
      </c>
      <c r="H4194" t="inlineStr">
        <is>
          <t>Toys</t>
        </is>
      </c>
      <c r="I4194" t="n">
        <v>6</v>
      </c>
      <c r="J4194" t="n">
        <v>260.16</v>
      </c>
      <c r="K4194" t="n">
        <v>0</v>
      </c>
      <c r="L4194">
        <f>I4194*J4194*(1-K4194)</f>
        <v/>
      </c>
      <c r="M4194">
        <f>VLOOKUP(F4194,Products!A:D,4,FALSE)*I4194</f>
        <v/>
      </c>
      <c r="N4194">
        <f>L4194-M4194</f>
        <v/>
      </c>
    </row>
    <row r="4195">
      <c r="A4195" t="inlineStr">
        <is>
          <t>T1004193</t>
        </is>
      </c>
      <c r="B4195" t="inlineStr">
        <is>
          <t>2025-05-08</t>
        </is>
      </c>
      <c r="C4195" t="inlineStr">
        <is>
          <t>S004</t>
        </is>
      </c>
      <c r="D4195" t="inlineStr">
        <is>
          <t>Store_004</t>
        </is>
      </c>
      <c r="E4195" t="inlineStr">
        <is>
          <t>Central</t>
        </is>
      </c>
      <c r="F4195" t="inlineStr">
        <is>
          <t>P0105</t>
        </is>
      </c>
      <c r="G4195" t="inlineStr">
        <is>
          <t>Prod_0105</t>
        </is>
      </c>
      <c r="H4195" t="inlineStr">
        <is>
          <t>Electronics</t>
        </is>
      </c>
      <c r="I4195" t="n">
        <v>9</v>
      </c>
      <c r="J4195" t="n">
        <v>596.25</v>
      </c>
      <c r="K4195" t="n">
        <v>0</v>
      </c>
      <c r="L4195">
        <f>I4195*J4195*(1-K4195)</f>
        <v/>
      </c>
      <c r="M4195">
        <f>VLOOKUP(F4195,Products!A:D,4,FALSE)*I4195</f>
        <v/>
      </c>
      <c r="N4195">
        <f>L4195-M4195</f>
        <v/>
      </c>
    </row>
    <row r="4196">
      <c r="A4196" t="inlineStr">
        <is>
          <t>T1004194</t>
        </is>
      </c>
      <c r="B4196" t="inlineStr">
        <is>
          <t>2024-04-19</t>
        </is>
      </c>
      <c r="C4196" t="inlineStr">
        <is>
          <t>S004</t>
        </is>
      </c>
      <c r="D4196" t="inlineStr">
        <is>
          <t>Store_004</t>
        </is>
      </c>
      <c r="E4196" t="inlineStr">
        <is>
          <t>Central</t>
        </is>
      </c>
      <c r="F4196" t="inlineStr">
        <is>
          <t>P0172</t>
        </is>
      </c>
      <c r="G4196" t="inlineStr">
        <is>
          <t>Prod_0172</t>
        </is>
      </c>
      <c r="H4196" t="inlineStr">
        <is>
          <t>Beverages</t>
        </is>
      </c>
      <c r="I4196" t="n">
        <v>7</v>
      </c>
      <c r="J4196" t="n">
        <v>930.78</v>
      </c>
      <c r="K4196" t="n">
        <v>0</v>
      </c>
      <c r="L4196">
        <f>I4196*J4196*(1-K4196)</f>
        <v/>
      </c>
      <c r="M4196">
        <f>VLOOKUP(F4196,Products!A:D,4,FALSE)*I4196</f>
        <v/>
      </c>
      <c r="N4196">
        <f>L4196-M4196</f>
        <v/>
      </c>
    </row>
    <row r="4197">
      <c r="A4197" t="inlineStr">
        <is>
          <t>T1004195</t>
        </is>
      </c>
      <c r="B4197" t="inlineStr">
        <is>
          <t>2023-11-23</t>
        </is>
      </c>
      <c r="C4197" t="inlineStr">
        <is>
          <t>S045</t>
        </is>
      </c>
      <c r="D4197" t="inlineStr">
        <is>
          <t>Store_045</t>
        </is>
      </c>
      <c r="E4197" t="inlineStr">
        <is>
          <t>East</t>
        </is>
      </c>
      <c r="F4197" t="inlineStr">
        <is>
          <t>P0102</t>
        </is>
      </c>
      <c r="G4197" t="inlineStr">
        <is>
          <t>Prod_0102</t>
        </is>
      </c>
      <c r="H4197" t="inlineStr">
        <is>
          <t>Food</t>
        </is>
      </c>
      <c r="I4197" t="n">
        <v>4</v>
      </c>
      <c r="J4197" t="n">
        <v>711.5599999999999</v>
      </c>
      <c r="K4197" t="n">
        <v>0.15</v>
      </c>
      <c r="L4197">
        <f>I4197*J4197*(1-K4197)</f>
        <v/>
      </c>
      <c r="M4197">
        <f>VLOOKUP(F4197,Products!A:D,4,FALSE)*I4197</f>
        <v/>
      </c>
      <c r="N4197">
        <f>L4197-M4197</f>
        <v/>
      </c>
    </row>
    <row r="4198">
      <c r="A4198" t="inlineStr">
        <is>
          <t>T1004196</t>
        </is>
      </c>
      <c r="B4198" t="inlineStr">
        <is>
          <t>2024-05-27</t>
        </is>
      </c>
      <c r="C4198" t="inlineStr">
        <is>
          <t>S042</t>
        </is>
      </c>
      <c r="D4198" t="inlineStr">
        <is>
          <t>Store_042</t>
        </is>
      </c>
      <c r="E4198" t="inlineStr">
        <is>
          <t>Central</t>
        </is>
      </c>
      <c r="F4198" t="inlineStr">
        <is>
          <t>P0128</t>
        </is>
      </c>
      <c r="G4198" t="inlineStr">
        <is>
          <t>Prod_0128</t>
        </is>
      </c>
      <c r="H4198" t="inlineStr">
        <is>
          <t>Toys</t>
        </is>
      </c>
      <c r="I4198" t="n">
        <v>9</v>
      </c>
      <c r="J4198" t="n">
        <v>185.69</v>
      </c>
      <c r="K4198" t="n">
        <v>0</v>
      </c>
      <c r="L4198">
        <f>I4198*J4198*(1-K4198)</f>
        <v/>
      </c>
      <c r="M4198">
        <f>VLOOKUP(F4198,Products!A:D,4,FALSE)*I4198</f>
        <v/>
      </c>
      <c r="N4198">
        <f>L4198-M4198</f>
        <v/>
      </c>
    </row>
    <row r="4199">
      <c r="A4199" t="inlineStr">
        <is>
          <t>T1004197</t>
        </is>
      </c>
      <c r="B4199" t="inlineStr">
        <is>
          <t>2024-07-11</t>
        </is>
      </c>
      <c r="C4199" t="inlineStr">
        <is>
          <t>S024</t>
        </is>
      </c>
      <c r="D4199" t="inlineStr">
        <is>
          <t>Store_024</t>
        </is>
      </c>
      <c r="E4199" t="inlineStr">
        <is>
          <t>South</t>
        </is>
      </c>
      <c r="F4199" t="inlineStr">
        <is>
          <t>P0071</t>
        </is>
      </c>
      <c r="G4199" t="inlineStr">
        <is>
          <t>Prod_0071</t>
        </is>
      </c>
      <c r="H4199" t="inlineStr">
        <is>
          <t>Beverages</t>
        </is>
      </c>
      <c r="I4199" t="n">
        <v>2</v>
      </c>
      <c r="J4199" t="n">
        <v>443.78</v>
      </c>
      <c r="K4199" t="n">
        <v>0</v>
      </c>
      <c r="L4199">
        <f>I4199*J4199*(1-K4199)</f>
        <v/>
      </c>
      <c r="M4199">
        <f>VLOOKUP(F4199,Products!A:D,4,FALSE)*I4199</f>
        <v/>
      </c>
      <c r="N4199">
        <f>L4199-M4199</f>
        <v/>
      </c>
    </row>
    <row r="4200">
      <c r="A4200" t="inlineStr">
        <is>
          <t>T1004198</t>
        </is>
      </c>
      <c r="B4200" t="inlineStr">
        <is>
          <t>2025-09-08</t>
        </is>
      </c>
      <c r="C4200" t="inlineStr">
        <is>
          <t>S015</t>
        </is>
      </c>
      <c r="D4200" t="inlineStr">
        <is>
          <t>Store_015</t>
        </is>
      </c>
      <c r="E4200" t="inlineStr">
        <is>
          <t>North</t>
        </is>
      </c>
      <c r="F4200" t="inlineStr">
        <is>
          <t>P0186</t>
        </is>
      </c>
      <c r="G4200" t="inlineStr">
        <is>
          <t>Prod_0186</t>
        </is>
      </c>
      <c r="H4200" t="inlineStr">
        <is>
          <t>Household</t>
        </is>
      </c>
      <c r="I4200" t="n">
        <v>3</v>
      </c>
      <c r="J4200" t="n">
        <v>872.98</v>
      </c>
      <c r="K4200" t="n">
        <v>0</v>
      </c>
      <c r="L4200">
        <f>I4200*J4200*(1-K4200)</f>
        <v/>
      </c>
      <c r="M4200">
        <f>VLOOKUP(F4200,Products!A:D,4,FALSE)*I4200</f>
        <v/>
      </c>
      <c r="N4200">
        <f>L4200-M4200</f>
        <v/>
      </c>
    </row>
    <row r="4201">
      <c r="A4201" t="inlineStr">
        <is>
          <t>T1004199</t>
        </is>
      </c>
      <c r="B4201" t="inlineStr">
        <is>
          <t>2025-08-28</t>
        </is>
      </c>
      <c r="C4201" t="inlineStr">
        <is>
          <t>S005</t>
        </is>
      </c>
      <c r="D4201" t="inlineStr">
        <is>
          <t>Store_005</t>
        </is>
      </c>
      <c r="E4201" t="inlineStr">
        <is>
          <t>Central</t>
        </is>
      </c>
      <c r="F4201" t="inlineStr">
        <is>
          <t>P0108</t>
        </is>
      </c>
      <c r="G4201" t="inlineStr">
        <is>
          <t>Prod_0108</t>
        </is>
      </c>
      <c r="H4201" t="inlineStr">
        <is>
          <t>Stationery</t>
        </is>
      </c>
      <c r="I4201" t="n">
        <v>7</v>
      </c>
      <c r="J4201" t="n">
        <v>540.59</v>
      </c>
      <c r="K4201" t="n">
        <v>0</v>
      </c>
      <c r="L4201">
        <f>I4201*J4201*(1-K4201)</f>
        <v/>
      </c>
      <c r="M4201">
        <f>VLOOKUP(F4201,Products!A:D,4,FALSE)*I4201</f>
        <v/>
      </c>
      <c r="N4201">
        <f>L4201-M4201</f>
        <v/>
      </c>
    </row>
    <row r="4202">
      <c r="A4202" t="inlineStr">
        <is>
          <t>T1004200</t>
        </is>
      </c>
      <c r="B4202" t="inlineStr">
        <is>
          <t>2024-11-08</t>
        </is>
      </c>
      <c r="C4202" t="inlineStr">
        <is>
          <t>S013</t>
        </is>
      </c>
      <c r="D4202" t="inlineStr">
        <is>
          <t>Store_013</t>
        </is>
      </c>
      <c r="E4202" t="inlineStr">
        <is>
          <t>North</t>
        </is>
      </c>
      <c r="F4202" t="inlineStr">
        <is>
          <t>P0019</t>
        </is>
      </c>
      <c r="G4202" t="inlineStr">
        <is>
          <t>Prod_0019</t>
        </is>
      </c>
      <c r="H4202" t="inlineStr">
        <is>
          <t>Toys</t>
        </is>
      </c>
      <c r="I4202" t="n">
        <v>6</v>
      </c>
      <c r="J4202" t="n">
        <v>639.03</v>
      </c>
      <c r="K4202" t="n">
        <v>0</v>
      </c>
      <c r="L4202">
        <f>I4202*J4202*(1-K4202)</f>
        <v/>
      </c>
      <c r="M4202">
        <f>VLOOKUP(F4202,Products!A:D,4,FALSE)*I4202</f>
        <v/>
      </c>
      <c r="N4202">
        <f>L4202-M4202</f>
        <v/>
      </c>
    </row>
    <row r="4203">
      <c r="A4203" t="inlineStr">
        <is>
          <t>T1004201</t>
        </is>
      </c>
      <c r="B4203" t="inlineStr">
        <is>
          <t>2023-04-20</t>
        </is>
      </c>
      <c r="C4203" t="inlineStr">
        <is>
          <t>S035</t>
        </is>
      </c>
      <c r="D4203" t="inlineStr">
        <is>
          <t>Store_035</t>
        </is>
      </c>
      <c r="E4203" t="inlineStr">
        <is>
          <t>Central</t>
        </is>
      </c>
      <c r="F4203" t="inlineStr">
        <is>
          <t>P0167</t>
        </is>
      </c>
      <c r="G4203" t="inlineStr">
        <is>
          <t>Prod_0167</t>
        </is>
      </c>
      <c r="H4203" t="inlineStr">
        <is>
          <t>Beverages</t>
        </is>
      </c>
      <c r="I4203" t="n">
        <v>6</v>
      </c>
      <c r="J4203" t="n">
        <v>380.8</v>
      </c>
      <c r="K4203" t="n">
        <v>0</v>
      </c>
      <c r="L4203">
        <f>I4203*J4203*(1-K4203)</f>
        <v/>
      </c>
      <c r="M4203">
        <f>VLOOKUP(F4203,Products!A:D,4,FALSE)*I4203</f>
        <v/>
      </c>
      <c r="N4203">
        <f>L4203-M4203</f>
        <v/>
      </c>
    </row>
    <row r="4204">
      <c r="A4204" t="inlineStr">
        <is>
          <t>T1004202</t>
        </is>
      </c>
      <c r="B4204" t="inlineStr">
        <is>
          <t>2024-04-12</t>
        </is>
      </c>
      <c r="C4204" t="inlineStr">
        <is>
          <t>S049</t>
        </is>
      </c>
      <c r="D4204" t="inlineStr">
        <is>
          <t>Store_049</t>
        </is>
      </c>
      <c r="E4204" t="inlineStr">
        <is>
          <t>North</t>
        </is>
      </c>
      <c r="F4204" t="inlineStr">
        <is>
          <t>P0097</t>
        </is>
      </c>
      <c r="G4204" t="inlineStr">
        <is>
          <t>Prod_0097</t>
        </is>
      </c>
      <c r="H4204" t="inlineStr">
        <is>
          <t>Clothing</t>
        </is>
      </c>
      <c r="I4204" t="n">
        <v>3</v>
      </c>
      <c r="J4204" t="n">
        <v>181.36</v>
      </c>
      <c r="K4204" t="n">
        <v>0</v>
      </c>
      <c r="L4204">
        <f>I4204*J4204*(1-K4204)</f>
        <v/>
      </c>
      <c r="M4204">
        <f>VLOOKUP(F4204,Products!A:D,4,FALSE)*I4204</f>
        <v/>
      </c>
      <c r="N4204">
        <f>L4204-M4204</f>
        <v/>
      </c>
    </row>
    <row r="4205">
      <c r="A4205" t="inlineStr">
        <is>
          <t>T1004203</t>
        </is>
      </c>
      <c r="B4205" t="inlineStr">
        <is>
          <t>2024-02-28</t>
        </is>
      </c>
      <c r="C4205" t="inlineStr">
        <is>
          <t>S036</t>
        </is>
      </c>
      <c r="D4205" t="inlineStr">
        <is>
          <t>Store_036</t>
        </is>
      </c>
      <c r="E4205" t="inlineStr">
        <is>
          <t>Central</t>
        </is>
      </c>
      <c r="F4205" t="inlineStr">
        <is>
          <t>P0199</t>
        </is>
      </c>
      <c r="G4205" t="inlineStr">
        <is>
          <t>Prod_0199</t>
        </is>
      </c>
      <c r="H4205" t="inlineStr">
        <is>
          <t>Beverages</t>
        </is>
      </c>
      <c r="I4205" t="n">
        <v>5</v>
      </c>
      <c r="J4205" t="n">
        <v>83.31</v>
      </c>
      <c r="K4205" t="n">
        <v>0.1</v>
      </c>
      <c r="L4205">
        <f>I4205*J4205*(1-K4205)</f>
        <v/>
      </c>
      <c r="M4205">
        <f>VLOOKUP(F4205,Products!A:D,4,FALSE)*I4205</f>
        <v/>
      </c>
      <c r="N4205">
        <f>L4205-M4205</f>
        <v/>
      </c>
    </row>
    <row r="4206">
      <c r="A4206" t="inlineStr">
        <is>
          <t>T1004204</t>
        </is>
      </c>
      <c r="B4206" t="inlineStr">
        <is>
          <t>2023-02-21</t>
        </is>
      </c>
      <c r="C4206" t="inlineStr">
        <is>
          <t>S041</t>
        </is>
      </c>
      <c r="D4206" t="inlineStr">
        <is>
          <t>Store_041</t>
        </is>
      </c>
      <c r="E4206" t="inlineStr">
        <is>
          <t>East</t>
        </is>
      </c>
      <c r="F4206" t="inlineStr">
        <is>
          <t>P0023</t>
        </is>
      </c>
      <c r="G4206" t="inlineStr">
        <is>
          <t>Prod_0023</t>
        </is>
      </c>
      <c r="H4206" t="inlineStr">
        <is>
          <t>Stationery</t>
        </is>
      </c>
      <c r="I4206" t="n">
        <v>4</v>
      </c>
      <c r="J4206" t="n">
        <v>151.41</v>
      </c>
      <c r="K4206" t="n">
        <v>0</v>
      </c>
      <c r="L4206">
        <f>I4206*J4206*(1-K4206)</f>
        <v/>
      </c>
      <c r="M4206">
        <f>VLOOKUP(F4206,Products!A:D,4,FALSE)*I4206</f>
        <v/>
      </c>
      <c r="N4206">
        <f>L4206-M4206</f>
        <v/>
      </c>
    </row>
    <row r="4207">
      <c r="A4207" t="inlineStr">
        <is>
          <t>T1004205</t>
        </is>
      </c>
      <c r="B4207" t="inlineStr">
        <is>
          <t>2024-09-04</t>
        </is>
      </c>
      <c r="C4207" t="inlineStr">
        <is>
          <t>S035</t>
        </is>
      </c>
      <c r="D4207" t="inlineStr">
        <is>
          <t>Store_035</t>
        </is>
      </c>
      <c r="E4207" t="inlineStr">
        <is>
          <t>Central</t>
        </is>
      </c>
      <c r="F4207" t="inlineStr">
        <is>
          <t>P0151</t>
        </is>
      </c>
      <c r="G4207" t="inlineStr">
        <is>
          <t>Prod_0151</t>
        </is>
      </c>
      <c r="H4207" t="inlineStr">
        <is>
          <t>Food</t>
        </is>
      </c>
      <c r="I4207" t="n">
        <v>7</v>
      </c>
      <c r="J4207" t="n">
        <v>908.2</v>
      </c>
      <c r="K4207" t="n">
        <v>0</v>
      </c>
      <c r="L4207">
        <f>I4207*J4207*(1-K4207)</f>
        <v/>
      </c>
      <c r="M4207">
        <f>VLOOKUP(F4207,Products!A:D,4,FALSE)*I4207</f>
        <v/>
      </c>
      <c r="N4207">
        <f>L4207-M4207</f>
        <v/>
      </c>
    </row>
    <row r="4208">
      <c r="A4208" t="inlineStr">
        <is>
          <t>T1004206</t>
        </is>
      </c>
      <c r="B4208" t="inlineStr">
        <is>
          <t>2023-04-30</t>
        </is>
      </c>
      <c r="C4208" t="inlineStr">
        <is>
          <t>S047</t>
        </is>
      </c>
      <c r="D4208" t="inlineStr">
        <is>
          <t>Store_047</t>
        </is>
      </c>
      <c r="E4208" t="inlineStr">
        <is>
          <t>North</t>
        </is>
      </c>
      <c r="F4208" t="inlineStr">
        <is>
          <t>P0125</t>
        </is>
      </c>
      <c r="G4208" t="inlineStr">
        <is>
          <t>Prod_0125</t>
        </is>
      </c>
      <c r="H4208" t="inlineStr">
        <is>
          <t>Toys</t>
        </is>
      </c>
      <c r="I4208" t="n">
        <v>2</v>
      </c>
      <c r="J4208" t="n">
        <v>293.62</v>
      </c>
      <c r="K4208" t="n">
        <v>0.05</v>
      </c>
      <c r="L4208">
        <f>I4208*J4208*(1-K4208)</f>
        <v/>
      </c>
      <c r="M4208">
        <f>VLOOKUP(F4208,Products!A:D,4,FALSE)*I4208</f>
        <v/>
      </c>
      <c r="N4208">
        <f>L4208-M4208</f>
        <v/>
      </c>
    </row>
    <row r="4209">
      <c r="A4209" t="inlineStr">
        <is>
          <t>T1004207</t>
        </is>
      </c>
      <c r="B4209" t="inlineStr">
        <is>
          <t>2024-08-17</t>
        </is>
      </c>
      <c r="C4209" t="inlineStr">
        <is>
          <t>S038</t>
        </is>
      </c>
      <c r="D4209" t="inlineStr">
        <is>
          <t>Store_038</t>
        </is>
      </c>
      <c r="E4209" t="inlineStr">
        <is>
          <t>East</t>
        </is>
      </c>
      <c r="F4209" t="inlineStr">
        <is>
          <t>P0124</t>
        </is>
      </c>
      <c r="G4209" t="inlineStr">
        <is>
          <t>Prod_0124</t>
        </is>
      </c>
      <c r="H4209" t="inlineStr">
        <is>
          <t>Beverages</t>
        </is>
      </c>
      <c r="I4209" t="n">
        <v>9</v>
      </c>
      <c r="J4209" t="n">
        <v>940.05</v>
      </c>
      <c r="K4209" t="n">
        <v>0.2</v>
      </c>
      <c r="L4209">
        <f>I4209*J4209*(1-K4209)</f>
        <v/>
      </c>
      <c r="M4209">
        <f>VLOOKUP(F4209,Products!A:D,4,FALSE)*I4209</f>
        <v/>
      </c>
      <c r="N4209">
        <f>L4209-M4209</f>
        <v/>
      </c>
    </row>
    <row r="4210">
      <c r="A4210" t="inlineStr">
        <is>
          <t>T1004208</t>
        </is>
      </c>
      <c r="B4210" t="inlineStr">
        <is>
          <t>2023-01-18</t>
        </is>
      </c>
      <c r="C4210" t="inlineStr">
        <is>
          <t>S021</t>
        </is>
      </c>
      <c r="D4210" t="inlineStr">
        <is>
          <t>Store_021</t>
        </is>
      </c>
      <c r="E4210" t="inlineStr">
        <is>
          <t>North</t>
        </is>
      </c>
      <c r="F4210" t="inlineStr">
        <is>
          <t>P0062</t>
        </is>
      </c>
      <c r="G4210" t="inlineStr">
        <is>
          <t>Prod_0062</t>
        </is>
      </c>
      <c r="H4210" t="inlineStr">
        <is>
          <t>Beverages</t>
        </is>
      </c>
      <c r="I4210" t="n">
        <v>9</v>
      </c>
      <c r="J4210" t="n">
        <v>711.83</v>
      </c>
      <c r="K4210" t="n">
        <v>0.15</v>
      </c>
      <c r="L4210">
        <f>I4210*J4210*(1-K4210)</f>
        <v/>
      </c>
      <c r="M4210">
        <f>VLOOKUP(F4210,Products!A:D,4,FALSE)*I4210</f>
        <v/>
      </c>
      <c r="N4210">
        <f>L4210-M4210</f>
        <v/>
      </c>
    </row>
    <row r="4211">
      <c r="A4211" t="inlineStr">
        <is>
          <t>T1004209</t>
        </is>
      </c>
      <c r="B4211" t="inlineStr">
        <is>
          <t>2024-12-04</t>
        </is>
      </c>
      <c r="C4211" t="inlineStr">
        <is>
          <t>S033</t>
        </is>
      </c>
      <c r="D4211" t="inlineStr">
        <is>
          <t>Store_033</t>
        </is>
      </c>
      <c r="E4211" t="inlineStr">
        <is>
          <t>North</t>
        </is>
      </c>
      <c r="F4211" t="inlineStr">
        <is>
          <t>P0080</t>
        </is>
      </c>
      <c r="G4211" t="inlineStr">
        <is>
          <t>Prod_0080</t>
        </is>
      </c>
      <c r="H4211" t="inlineStr">
        <is>
          <t>Clothing</t>
        </is>
      </c>
      <c r="I4211" t="n">
        <v>9</v>
      </c>
      <c r="J4211" t="n">
        <v>679.35</v>
      </c>
      <c r="K4211" t="n">
        <v>0</v>
      </c>
      <c r="L4211">
        <f>I4211*J4211*(1-K4211)</f>
        <v/>
      </c>
      <c r="M4211">
        <f>VLOOKUP(F4211,Products!A:D,4,FALSE)*I4211</f>
        <v/>
      </c>
      <c r="N4211">
        <f>L4211-M4211</f>
        <v/>
      </c>
    </row>
    <row r="4212">
      <c r="A4212" t="inlineStr">
        <is>
          <t>T1004210</t>
        </is>
      </c>
      <c r="B4212" t="inlineStr">
        <is>
          <t>2024-11-13</t>
        </is>
      </c>
      <c r="C4212" t="inlineStr">
        <is>
          <t>S008</t>
        </is>
      </c>
      <c r="D4212" t="inlineStr">
        <is>
          <t>Store_008</t>
        </is>
      </c>
      <c r="E4212" t="inlineStr">
        <is>
          <t>East</t>
        </is>
      </c>
      <c r="F4212" t="inlineStr">
        <is>
          <t>P0065</t>
        </is>
      </c>
      <c r="G4212" t="inlineStr">
        <is>
          <t>Prod_0065</t>
        </is>
      </c>
      <c r="H4212" t="inlineStr">
        <is>
          <t>Beverages</t>
        </is>
      </c>
      <c r="I4212" t="n">
        <v>1</v>
      </c>
      <c r="J4212" t="n">
        <v>228.61</v>
      </c>
      <c r="K4212" t="n">
        <v>0</v>
      </c>
      <c r="L4212">
        <f>I4212*J4212*(1-K4212)</f>
        <v/>
      </c>
      <c r="M4212">
        <f>VLOOKUP(F4212,Products!A:D,4,FALSE)*I4212</f>
        <v/>
      </c>
      <c r="N4212">
        <f>L4212-M4212</f>
        <v/>
      </c>
    </row>
    <row r="4213">
      <c r="A4213" t="inlineStr">
        <is>
          <t>T1004211</t>
        </is>
      </c>
      <c r="B4213" t="inlineStr">
        <is>
          <t>2023-05-08</t>
        </is>
      </c>
      <c r="C4213" t="inlineStr">
        <is>
          <t>S042</t>
        </is>
      </c>
      <c r="D4213" t="inlineStr">
        <is>
          <t>Store_042</t>
        </is>
      </c>
      <c r="E4213" t="inlineStr">
        <is>
          <t>Central</t>
        </is>
      </c>
      <c r="F4213" t="inlineStr">
        <is>
          <t>P0175</t>
        </is>
      </c>
      <c r="G4213" t="inlineStr">
        <is>
          <t>Prod_0175</t>
        </is>
      </c>
      <c r="H4213" t="inlineStr">
        <is>
          <t>Food</t>
        </is>
      </c>
      <c r="I4213" t="n">
        <v>5</v>
      </c>
      <c r="J4213" t="n">
        <v>689.6900000000001</v>
      </c>
      <c r="K4213" t="n">
        <v>0</v>
      </c>
      <c r="L4213">
        <f>I4213*J4213*(1-K4213)</f>
        <v/>
      </c>
      <c r="M4213">
        <f>VLOOKUP(F4213,Products!A:D,4,FALSE)*I4213</f>
        <v/>
      </c>
      <c r="N4213">
        <f>L4213-M4213</f>
        <v/>
      </c>
    </row>
    <row r="4214">
      <c r="A4214" t="inlineStr">
        <is>
          <t>T1004212</t>
        </is>
      </c>
      <c r="B4214" t="inlineStr">
        <is>
          <t>2025-03-27</t>
        </is>
      </c>
      <c r="C4214" t="inlineStr">
        <is>
          <t>S046</t>
        </is>
      </c>
      <c r="D4214" t="inlineStr">
        <is>
          <t>Store_046</t>
        </is>
      </c>
      <c r="E4214" t="inlineStr">
        <is>
          <t>South</t>
        </is>
      </c>
      <c r="F4214" t="inlineStr">
        <is>
          <t>P0156</t>
        </is>
      </c>
      <c r="G4214" t="inlineStr">
        <is>
          <t>Prod_0156</t>
        </is>
      </c>
      <c r="H4214" t="inlineStr">
        <is>
          <t>Toys</t>
        </is>
      </c>
      <c r="I4214" t="n">
        <v>6</v>
      </c>
      <c r="J4214" t="n">
        <v>451.4</v>
      </c>
      <c r="K4214" t="n">
        <v>0</v>
      </c>
      <c r="L4214">
        <f>I4214*J4214*(1-K4214)</f>
        <v/>
      </c>
      <c r="M4214">
        <f>VLOOKUP(F4214,Products!A:D,4,FALSE)*I4214</f>
        <v/>
      </c>
      <c r="N4214">
        <f>L4214-M4214</f>
        <v/>
      </c>
    </row>
    <row r="4215">
      <c r="A4215" t="inlineStr">
        <is>
          <t>T1004213</t>
        </is>
      </c>
      <c r="B4215" t="inlineStr">
        <is>
          <t>2025-03-17</t>
        </is>
      </c>
      <c r="C4215" t="inlineStr">
        <is>
          <t>S044</t>
        </is>
      </c>
      <c r="D4215" t="inlineStr">
        <is>
          <t>Store_044</t>
        </is>
      </c>
      <c r="E4215" t="inlineStr">
        <is>
          <t>North</t>
        </is>
      </c>
      <c r="F4215" t="inlineStr">
        <is>
          <t>P0063</t>
        </is>
      </c>
      <c r="G4215" t="inlineStr">
        <is>
          <t>Prod_0063</t>
        </is>
      </c>
      <c r="H4215" t="inlineStr">
        <is>
          <t>Clothing</t>
        </is>
      </c>
      <c r="I4215" t="n">
        <v>6</v>
      </c>
      <c r="J4215" t="n">
        <v>283</v>
      </c>
      <c r="K4215" t="n">
        <v>0.15</v>
      </c>
      <c r="L4215">
        <f>I4215*J4215*(1-K4215)</f>
        <v/>
      </c>
      <c r="M4215">
        <f>VLOOKUP(F4215,Products!A:D,4,FALSE)*I4215</f>
        <v/>
      </c>
      <c r="N4215">
        <f>L4215-M4215</f>
        <v/>
      </c>
    </row>
    <row r="4216">
      <c r="A4216" t="inlineStr">
        <is>
          <t>T1004214</t>
        </is>
      </c>
      <c r="B4216" t="inlineStr">
        <is>
          <t>2023-01-09</t>
        </is>
      </c>
      <c r="C4216" t="inlineStr">
        <is>
          <t>S038</t>
        </is>
      </c>
      <c r="D4216" t="inlineStr">
        <is>
          <t>Store_038</t>
        </is>
      </c>
      <c r="E4216" t="inlineStr">
        <is>
          <t>East</t>
        </is>
      </c>
      <c r="F4216" t="inlineStr">
        <is>
          <t>P0034</t>
        </is>
      </c>
      <c r="G4216" t="inlineStr">
        <is>
          <t>Prod_0034</t>
        </is>
      </c>
      <c r="H4216" t="inlineStr">
        <is>
          <t>Toys</t>
        </is>
      </c>
      <c r="I4216" t="n">
        <v>3</v>
      </c>
      <c r="J4216" t="n">
        <v>484.91</v>
      </c>
      <c r="K4216" t="n">
        <v>0.15</v>
      </c>
      <c r="L4216">
        <f>I4216*J4216*(1-K4216)</f>
        <v/>
      </c>
      <c r="M4216">
        <f>VLOOKUP(F4216,Products!A:D,4,FALSE)*I4216</f>
        <v/>
      </c>
      <c r="N4216">
        <f>L4216-M4216</f>
        <v/>
      </c>
    </row>
    <row r="4217">
      <c r="A4217" t="inlineStr">
        <is>
          <t>T1004215</t>
        </is>
      </c>
      <c r="B4217" t="inlineStr">
        <is>
          <t>2023-10-18</t>
        </is>
      </c>
      <c r="C4217" t="inlineStr">
        <is>
          <t>S037</t>
        </is>
      </c>
      <c r="D4217" t="inlineStr">
        <is>
          <t>Store_037</t>
        </is>
      </c>
      <c r="E4217" t="inlineStr">
        <is>
          <t>East</t>
        </is>
      </c>
      <c r="F4217" t="inlineStr">
        <is>
          <t>P0128</t>
        </is>
      </c>
      <c r="G4217" t="inlineStr">
        <is>
          <t>Prod_0128</t>
        </is>
      </c>
      <c r="H4217" t="inlineStr">
        <is>
          <t>Toys</t>
        </is>
      </c>
      <c r="I4217" t="n">
        <v>7</v>
      </c>
      <c r="J4217" t="n">
        <v>146.27</v>
      </c>
      <c r="K4217" t="n">
        <v>0</v>
      </c>
      <c r="L4217">
        <f>I4217*J4217*(1-K4217)</f>
        <v/>
      </c>
      <c r="M4217">
        <f>VLOOKUP(F4217,Products!A:D,4,FALSE)*I4217</f>
        <v/>
      </c>
      <c r="N4217">
        <f>L4217-M4217</f>
        <v/>
      </c>
    </row>
    <row r="4218">
      <c r="A4218" t="inlineStr">
        <is>
          <t>T1004216</t>
        </is>
      </c>
      <c r="B4218" t="inlineStr">
        <is>
          <t>2024-10-25</t>
        </is>
      </c>
      <c r="C4218" t="inlineStr">
        <is>
          <t>S048</t>
        </is>
      </c>
      <c r="D4218" t="inlineStr">
        <is>
          <t>Store_048</t>
        </is>
      </c>
      <c r="E4218" t="inlineStr">
        <is>
          <t>South</t>
        </is>
      </c>
      <c r="F4218" t="inlineStr">
        <is>
          <t>P0113</t>
        </is>
      </c>
      <c r="G4218" t="inlineStr">
        <is>
          <t>Prod_0113</t>
        </is>
      </c>
      <c r="H4218" t="inlineStr">
        <is>
          <t>Toys</t>
        </is>
      </c>
      <c r="I4218" t="n">
        <v>6</v>
      </c>
      <c r="J4218" t="n">
        <v>585.08</v>
      </c>
      <c r="K4218" t="n">
        <v>0</v>
      </c>
      <c r="L4218">
        <f>I4218*J4218*(1-K4218)</f>
        <v/>
      </c>
      <c r="M4218">
        <f>VLOOKUP(F4218,Products!A:D,4,FALSE)*I4218</f>
        <v/>
      </c>
      <c r="N4218">
        <f>L4218-M4218</f>
        <v/>
      </c>
    </row>
    <row r="4219">
      <c r="A4219" t="inlineStr">
        <is>
          <t>T1004217</t>
        </is>
      </c>
      <c r="B4219" t="inlineStr">
        <is>
          <t>2025-04-04</t>
        </is>
      </c>
      <c r="C4219" t="inlineStr">
        <is>
          <t>S003</t>
        </is>
      </c>
      <c r="D4219" t="inlineStr">
        <is>
          <t>Store_003</t>
        </is>
      </c>
      <c r="E4219" t="inlineStr">
        <is>
          <t>North</t>
        </is>
      </c>
      <c r="F4219" t="inlineStr">
        <is>
          <t>P0034</t>
        </is>
      </c>
      <c r="G4219" t="inlineStr">
        <is>
          <t>Prod_0034</t>
        </is>
      </c>
      <c r="H4219" t="inlineStr">
        <is>
          <t>Toys</t>
        </is>
      </c>
      <c r="I4219" t="n">
        <v>6</v>
      </c>
      <c r="J4219" t="n">
        <v>594.4</v>
      </c>
      <c r="K4219" t="n">
        <v>0</v>
      </c>
      <c r="L4219">
        <f>I4219*J4219*(1-K4219)</f>
        <v/>
      </c>
      <c r="M4219">
        <f>VLOOKUP(F4219,Products!A:D,4,FALSE)*I4219</f>
        <v/>
      </c>
      <c r="N4219">
        <f>L4219-M4219</f>
        <v/>
      </c>
    </row>
    <row r="4220">
      <c r="A4220" t="inlineStr">
        <is>
          <t>T1004218</t>
        </is>
      </c>
      <c r="B4220" t="inlineStr">
        <is>
          <t>2024-03-17</t>
        </is>
      </c>
      <c r="C4220" t="inlineStr">
        <is>
          <t>S038</t>
        </is>
      </c>
      <c r="D4220" t="inlineStr">
        <is>
          <t>Store_038</t>
        </is>
      </c>
      <c r="E4220" t="inlineStr">
        <is>
          <t>East</t>
        </is>
      </c>
      <c r="F4220" t="inlineStr">
        <is>
          <t>P0091</t>
        </is>
      </c>
      <c r="G4220" t="inlineStr">
        <is>
          <t>Prod_0091</t>
        </is>
      </c>
      <c r="H4220" t="inlineStr">
        <is>
          <t>Toys</t>
        </is>
      </c>
      <c r="I4220" t="n">
        <v>1</v>
      </c>
      <c r="J4220" t="n">
        <v>252.75</v>
      </c>
      <c r="K4220" t="n">
        <v>0</v>
      </c>
      <c r="L4220">
        <f>I4220*J4220*(1-K4220)</f>
        <v/>
      </c>
      <c r="M4220">
        <f>VLOOKUP(F4220,Products!A:D,4,FALSE)*I4220</f>
        <v/>
      </c>
      <c r="N4220">
        <f>L4220-M4220</f>
        <v/>
      </c>
    </row>
    <row r="4221">
      <c r="A4221" t="inlineStr">
        <is>
          <t>T1004219</t>
        </is>
      </c>
      <c r="B4221" t="inlineStr">
        <is>
          <t>2025-06-09</t>
        </is>
      </c>
      <c r="C4221" t="inlineStr">
        <is>
          <t>S050</t>
        </is>
      </c>
      <c r="D4221" t="inlineStr">
        <is>
          <t>Store_050</t>
        </is>
      </c>
      <c r="E4221" t="inlineStr">
        <is>
          <t>South</t>
        </is>
      </c>
      <c r="F4221" t="inlineStr">
        <is>
          <t>P0068</t>
        </is>
      </c>
      <c r="G4221" t="inlineStr">
        <is>
          <t>Prod_0068</t>
        </is>
      </c>
      <c r="H4221" t="inlineStr">
        <is>
          <t>Household</t>
        </is>
      </c>
      <c r="I4221" t="n">
        <v>7</v>
      </c>
      <c r="J4221" t="n">
        <v>183.9</v>
      </c>
      <c r="K4221" t="n">
        <v>0.05</v>
      </c>
      <c r="L4221">
        <f>I4221*J4221*(1-K4221)</f>
        <v/>
      </c>
      <c r="M4221">
        <f>VLOOKUP(F4221,Products!A:D,4,FALSE)*I4221</f>
        <v/>
      </c>
      <c r="N4221">
        <f>L4221-M4221</f>
        <v/>
      </c>
    </row>
    <row r="4222">
      <c r="A4222" t="inlineStr">
        <is>
          <t>T1004220</t>
        </is>
      </c>
      <c r="B4222" t="inlineStr">
        <is>
          <t>2023-05-22</t>
        </is>
      </c>
      <c r="C4222" t="inlineStr">
        <is>
          <t>S020</t>
        </is>
      </c>
      <c r="D4222" t="inlineStr">
        <is>
          <t>Store_020</t>
        </is>
      </c>
      <c r="E4222" t="inlineStr">
        <is>
          <t>West</t>
        </is>
      </c>
      <c r="F4222" t="inlineStr">
        <is>
          <t>P0163</t>
        </is>
      </c>
      <c r="G4222" t="inlineStr">
        <is>
          <t>Prod_0163</t>
        </is>
      </c>
      <c r="H4222" t="inlineStr">
        <is>
          <t>Food</t>
        </is>
      </c>
      <c r="I4222" t="n">
        <v>8</v>
      </c>
      <c r="J4222" t="n">
        <v>798.02</v>
      </c>
      <c r="K4222" t="n">
        <v>0.15</v>
      </c>
      <c r="L4222">
        <f>I4222*J4222*(1-K4222)</f>
        <v/>
      </c>
      <c r="M4222">
        <f>VLOOKUP(F4222,Products!A:D,4,FALSE)*I4222</f>
        <v/>
      </c>
      <c r="N4222">
        <f>L4222-M4222</f>
        <v/>
      </c>
    </row>
    <row r="4223">
      <c r="A4223" t="inlineStr">
        <is>
          <t>T1004221</t>
        </is>
      </c>
      <c r="B4223" t="inlineStr">
        <is>
          <t>2025-08-28</t>
        </is>
      </c>
      <c r="C4223" t="inlineStr">
        <is>
          <t>S041</t>
        </is>
      </c>
      <c r="D4223" t="inlineStr">
        <is>
          <t>Store_041</t>
        </is>
      </c>
      <c r="E4223" t="inlineStr">
        <is>
          <t>East</t>
        </is>
      </c>
      <c r="F4223" t="inlineStr">
        <is>
          <t>P0135</t>
        </is>
      </c>
      <c r="G4223" t="inlineStr">
        <is>
          <t>Prod_0135</t>
        </is>
      </c>
      <c r="H4223" t="inlineStr">
        <is>
          <t>Food</t>
        </is>
      </c>
      <c r="I4223" t="n">
        <v>8</v>
      </c>
      <c r="J4223" t="n">
        <v>78.27</v>
      </c>
      <c r="K4223" t="n">
        <v>0</v>
      </c>
      <c r="L4223">
        <f>I4223*J4223*(1-K4223)</f>
        <v/>
      </c>
      <c r="M4223">
        <f>VLOOKUP(F4223,Products!A:D,4,FALSE)*I4223</f>
        <v/>
      </c>
      <c r="N4223">
        <f>L4223-M4223</f>
        <v/>
      </c>
    </row>
    <row r="4224">
      <c r="A4224" t="inlineStr">
        <is>
          <t>T1004222</t>
        </is>
      </c>
      <c r="B4224" t="inlineStr">
        <is>
          <t>2024-05-26</t>
        </is>
      </c>
      <c r="C4224" t="inlineStr">
        <is>
          <t>S003</t>
        </is>
      </c>
      <c r="D4224" t="inlineStr">
        <is>
          <t>Store_003</t>
        </is>
      </c>
      <c r="E4224" t="inlineStr">
        <is>
          <t>North</t>
        </is>
      </c>
      <c r="F4224" t="inlineStr">
        <is>
          <t>P0041</t>
        </is>
      </c>
      <c r="G4224" t="inlineStr">
        <is>
          <t>Prod_0041</t>
        </is>
      </c>
      <c r="H4224" t="inlineStr">
        <is>
          <t>Stationery</t>
        </is>
      </c>
      <c r="I4224" t="n">
        <v>7</v>
      </c>
      <c r="J4224" t="n">
        <v>392.18</v>
      </c>
      <c r="K4224" t="n">
        <v>0</v>
      </c>
      <c r="L4224">
        <f>I4224*J4224*(1-K4224)</f>
        <v/>
      </c>
      <c r="M4224">
        <f>VLOOKUP(F4224,Products!A:D,4,FALSE)*I4224</f>
        <v/>
      </c>
      <c r="N4224">
        <f>L4224-M4224</f>
        <v/>
      </c>
    </row>
    <row r="4225">
      <c r="A4225" t="inlineStr">
        <is>
          <t>T1004223</t>
        </is>
      </c>
      <c r="B4225" t="inlineStr">
        <is>
          <t>2025-07-06</t>
        </is>
      </c>
      <c r="C4225" t="inlineStr">
        <is>
          <t>S037</t>
        </is>
      </c>
      <c r="D4225" t="inlineStr">
        <is>
          <t>Store_037</t>
        </is>
      </c>
      <c r="E4225" t="inlineStr">
        <is>
          <t>East</t>
        </is>
      </c>
      <c r="F4225" t="inlineStr">
        <is>
          <t>P0105</t>
        </is>
      </c>
      <c r="G4225" t="inlineStr">
        <is>
          <t>Prod_0105</t>
        </is>
      </c>
      <c r="H4225" t="inlineStr">
        <is>
          <t>Electronics</t>
        </is>
      </c>
      <c r="I4225" t="n">
        <v>3</v>
      </c>
      <c r="J4225" t="n">
        <v>450.84</v>
      </c>
      <c r="K4225" t="n">
        <v>0</v>
      </c>
      <c r="L4225">
        <f>I4225*J4225*(1-K4225)</f>
        <v/>
      </c>
      <c r="M4225">
        <f>VLOOKUP(F4225,Products!A:D,4,FALSE)*I4225</f>
        <v/>
      </c>
      <c r="N4225">
        <f>L4225-M4225</f>
        <v/>
      </c>
    </row>
    <row r="4226">
      <c r="A4226" t="inlineStr">
        <is>
          <t>T1004224</t>
        </is>
      </c>
      <c r="B4226" t="inlineStr">
        <is>
          <t>2023-09-30</t>
        </is>
      </c>
      <c r="C4226" t="inlineStr">
        <is>
          <t>S037</t>
        </is>
      </c>
      <c r="D4226" t="inlineStr">
        <is>
          <t>Store_037</t>
        </is>
      </c>
      <c r="E4226" t="inlineStr">
        <is>
          <t>East</t>
        </is>
      </c>
      <c r="F4226" t="inlineStr">
        <is>
          <t>P0086</t>
        </is>
      </c>
      <c r="G4226" t="inlineStr">
        <is>
          <t>Prod_0086</t>
        </is>
      </c>
      <c r="H4226" t="inlineStr">
        <is>
          <t>Stationery</t>
        </is>
      </c>
      <c r="I4226" t="n">
        <v>2</v>
      </c>
      <c r="J4226" t="n">
        <v>849.3200000000001</v>
      </c>
      <c r="K4226" t="n">
        <v>0</v>
      </c>
      <c r="L4226">
        <f>I4226*J4226*(1-K4226)</f>
        <v/>
      </c>
      <c r="M4226">
        <f>VLOOKUP(F4226,Products!A:D,4,FALSE)*I4226</f>
        <v/>
      </c>
      <c r="N4226">
        <f>L4226-M4226</f>
        <v/>
      </c>
    </row>
    <row r="4227">
      <c r="A4227" t="inlineStr">
        <is>
          <t>T1004225</t>
        </is>
      </c>
      <c r="B4227" t="inlineStr">
        <is>
          <t>2025-07-10</t>
        </is>
      </c>
      <c r="C4227" t="inlineStr">
        <is>
          <t>S036</t>
        </is>
      </c>
      <c r="D4227" t="inlineStr">
        <is>
          <t>Store_036</t>
        </is>
      </c>
      <c r="E4227" t="inlineStr">
        <is>
          <t>Central</t>
        </is>
      </c>
      <c r="F4227" t="inlineStr">
        <is>
          <t>P0124</t>
        </is>
      </c>
      <c r="G4227" t="inlineStr">
        <is>
          <t>Prod_0124</t>
        </is>
      </c>
      <c r="H4227" t="inlineStr">
        <is>
          <t>Beverages</t>
        </is>
      </c>
      <c r="I4227" t="n">
        <v>5</v>
      </c>
      <c r="J4227" t="n">
        <v>682.0700000000001</v>
      </c>
      <c r="K4227" t="n">
        <v>0</v>
      </c>
      <c r="L4227">
        <f>I4227*J4227*(1-K4227)</f>
        <v/>
      </c>
      <c r="M4227">
        <f>VLOOKUP(F4227,Products!A:D,4,FALSE)*I4227</f>
        <v/>
      </c>
      <c r="N4227">
        <f>L4227-M4227</f>
        <v/>
      </c>
    </row>
    <row r="4228">
      <c r="A4228" t="inlineStr">
        <is>
          <t>T1004226</t>
        </is>
      </c>
      <c r="B4228" t="inlineStr">
        <is>
          <t>2024-10-30</t>
        </is>
      </c>
      <c r="C4228" t="inlineStr">
        <is>
          <t>S013</t>
        </is>
      </c>
      <c r="D4228" t="inlineStr">
        <is>
          <t>Store_013</t>
        </is>
      </c>
      <c r="E4228" t="inlineStr">
        <is>
          <t>North</t>
        </is>
      </c>
      <c r="F4228" t="inlineStr">
        <is>
          <t>P0036</t>
        </is>
      </c>
      <c r="G4228" t="inlineStr">
        <is>
          <t>Prod_0036</t>
        </is>
      </c>
      <c r="H4228" t="inlineStr">
        <is>
          <t>Clothing</t>
        </is>
      </c>
      <c r="I4228" t="n">
        <v>3</v>
      </c>
      <c r="J4228" t="n">
        <v>352.32</v>
      </c>
      <c r="K4228" t="n">
        <v>0</v>
      </c>
      <c r="L4228">
        <f>I4228*J4228*(1-K4228)</f>
        <v/>
      </c>
      <c r="M4228">
        <f>VLOOKUP(F4228,Products!A:D,4,FALSE)*I4228</f>
        <v/>
      </c>
      <c r="N4228">
        <f>L4228-M4228</f>
        <v/>
      </c>
    </row>
    <row r="4229">
      <c r="A4229" t="inlineStr">
        <is>
          <t>T1004227</t>
        </is>
      </c>
      <c r="B4229" t="inlineStr">
        <is>
          <t>2024-09-22</t>
        </is>
      </c>
      <c r="C4229" t="inlineStr">
        <is>
          <t>S004</t>
        </is>
      </c>
      <c r="D4229" t="inlineStr">
        <is>
          <t>Store_004</t>
        </is>
      </c>
      <c r="E4229" t="inlineStr">
        <is>
          <t>Central</t>
        </is>
      </c>
      <c r="F4229" t="inlineStr">
        <is>
          <t>P0167</t>
        </is>
      </c>
      <c r="G4229" t="inlineStr">
        <is>
          <t>Prod_0167</t>
        </is>
      </c>
      <c r="H4229" t="inlineStr">
        <is>
          <t>Beverages</t>
        </is>
      </c>
      <c r="I4229" t="n">
        <v>9</v>
      </c>
      <c r="J4229" t="n">
        <v>469.51</v>
      </c>
      <c r="K4229" t="n">
        <v>0</v>
      </c>
      <c r="L4229">
        <f>I4229*J4229*(1-K4229)</f>
        <v/>
      </c>
      <c r="M4229">
        <f>VLOOKUP(F4229,Products!A:D,4,FALSE)*I4229</f>
        <v/>
      </c>
      <c r="N4229">
        <f>L4229-M4229</f>
        <v/>
      </c>
    </row>
    <row r="4230">
      <c r="A4230" t="inlineStr">
        <is>
          <t>T1004228</t>
        </is>
      </c>
      <c r="B4230" t="inlineStr">
        <is>
          <t>2024-05-30</t>
        </is>
      </c>
      <c r="C4230" t="inlineStr">
        <is>
          <t>S004</t>
        </is>
      </c>
      <c r="D4230" t="inlineStr">
        <is>
          <t>Store_004</t>
        </is>
      </c>
      <c r="E4230" t="inlineStr">
        <is>
          <t>Central</t>
        </is>
      </c>
      <c r="F4230" t="inlineStr">
        <is>
          <t>P0082</t>
        </is>
      </c>
      <c r="G4230" t="inlineStr">
        <is>
          <t>Prod_0082</t>
        </is>
      </c>
      <c r="H4230" t="inlineStr">
        <is>
          <t>Food</t>
        </is>
      </c>
      <c r="I4230" t="n">
        <v>4</v>
      </c>
      <c r="J4230" t="n">
        <v>525.5</v>
      </c>
      <c r="K4230" t="n">
        <v>0</v>
      </c>
      <c r="L4230">
        <f>I4230*J4230*(1-K4230)</f>
        <v/>
      </c>
      <c r="M4230">
        <f>VLOOKUP(F4230,Products!A:D,4,FALSE)*I4230</f>
        <v/>
      </c>
      <c r="N4230">
        <f>L4230-M4230</f>
        <v/>
      </c>
    </row>
    <row r="4231">
      <c r="A4231" t="inlineStr">
        <is>
          <t>T1004229</t>
        </is>
      </c>
      <c r="B4231" t="inlineStr">
        <is>
          <t>2025-02-20</t>
        </is>
      </c>
      <c r="C4231" t="inlineStr">
        <is>
          <t>S048</t>
        </is>
      </c>
      <c r="D4231" t="inlineStr">
        <is>
          <t>Store_048</t>
        </is>
      </c>
      <c r="E4231" t="inlineStr">
        <is>
          <t>South</t>
        </is>
      </c>
      <c r="F4231" t="inlineStr">
        <is>
          <t>P0003</t>
        </is>
      </c>
      <c r="G4231" t="inlineStr">
        <is>
          <t>Prod_0003</t>
        </is>
      </c>
      <c r="H4231" t="inlineStr">
        <is>
          <t>Household</t>
        </is>
      </c>
      <c r="I4231" t="n">
        <v>6</v>
      </c>
      <c r="J4231" t="n">
        <v>77.27</v>
      </c>
      <c r="K4231" t="n">
        <v>0.1</v>
      </c>
      <c r="L4231">
        <f>I4231*J4231*(1-K4231)</f>
        <v/>
      </c>
      <c r="M4231">
        <f>VLOOKUP(F4231,Products!A:D,4,FALSE)*I4231</f>
        <v/>
      </c>
      <c r="N4231">
        <f>L4231-M4231</f>
        <v/>
      </c>
    </row>
    <row r="4232">
      <c r="A4232" t="inlineStr">
        <is>
          <t>T1004230</t>
        </is>
      </c>
      <c r="B4232" t="inlineStr">
        <is>
          <t>2023-05-23</t>
        </is>
      </c>
      <c r="C4232" t="inlineStr">
        <is>
          <t>S015</t>
        </is>
      </c>
      <c r="D4232" t="inlineStr">
        <is>
          <t>Store_015</t>
        </is>
      </c>
      <c r="E4232" t="inlineStr">
        <is>
          <t>North</t>
        </is>
      </c>
      <c r="F4232" t="inlineStr">
        <is>
          <t>P0195</t>
        </is>
      </c>
      <c r="G4232" t="inlineStr">
        <is>
          <t>Prod_0195</t>
        </is>
      </c>
      <c r="H4232" t="inlineStr">
        <is>
          <t>Food</t>
        </is>
      </c>
      <c r="I4232" t="n">
        <v>3</v>
      </c>
      <c r="J4232" t="n">
        <v>524.96</v>
      </c>
      <c r="K4232" t="n">
        <v>0.1</v>
      </c>
      <c r="L4232">
        <f>I4232*J4232*(1-K4232)</f>
        <v/>
      </c>
      <c r="M4232">
        <f>VLOOKUP(F4232,Products!A:D,4,FALSE)*I4232</f>
        <v/>
      </c>
      <c r="N4232">
        <f>L4232-M4232</f>
        <v/>
      </c>
    </row>
    <row r="4233">
      <c r="A4233" t="inlineStr">
        <is>
          <t>T1004231</t>
        </is>
      </c>
      <c r="B4233" t="inlineStr">
        <is>
          <t>2023-11-24</t>
        </is>
      </c>
      <c r="C4233" t="inlineStr">
        <is>
          <t>S034</t>
        </is>
      </c>
      <c r="D4233" t="inlineStr">
        <is>
          <t>Store_034</t>
        </is>
      </c>
      <c r="E4233" t="inlineStr">
        <is>
          <t>Central</t>
        </is>
      </c>
      <c r="F4233" t="inlineStr">
        <is>
          <t>P0097</t>
        </is>
      </c>
      <c r="G4233" t="inlineStr">
        <is>
          <t>Prod_0097</t>
        </is>
      </c>
      <c r="H4233" t="inlineStr">
        <is>
          <t>Clothing</t>
        </is>
      </c>
      <c r="I4233" t="n">
        <v>2</v>
      </c>
      <c r="J4233" t="n">
        <v>183.95</v>
      </c>
      <c r="K4233" t="n">
        <v>0.1</v>
      </c>
      <c r="L4233">
        <f>I4233*J4233*(1-K4233)</f>
        <v/>
      </c>
      <c r="M4233">
        <f>VLOOKUP(F4233,Products!A:D,4,FALSE)*I4233</f>
        <v/>
      </c>
      <c r="N4233">
        <f>L4233-M4233</f>
        <v/>
      </c>
    </row>
    <row r="4234">
      <c r="A4234" t="inlineStr">
        <is>
          <t>T1004232</t>
        </is>
      </c>
      <c r="B4234" t="inlineStr">
        <is>
          <t>2025-04-09</t>
        </is>
      </c>
      <c r="C4234" t="inlineStr">
        <is>
          <t>S043</t>
        </is>
      </c>
      <c r="D4234" t="inlineStr">
        <is>
          <t>Store_043</t>
        </is>
      </c>
      <c r="E4234" t="inlineStr">
        <is>
          <t>East</t>
        </is>
      </c>
      <c r="F4234" t="inlineStr">
        <is>
          <t>P0100</t>
        </is>
      </c>
      <c r="G4234" t="inlineStr">
        <is>
          <t>Prod_0100</t>
        </is>
      </c>
      <c r="H4234" t="inlineStr">
        <is>
          <t>Household</t>
        </is>
      </c>
      <c r="I4234" t="n">
        <v>2</v>
      </c>
      <c r="J4234" t="n">
        <v>475.44</v>
      </c>
      <c r="K4234" t="n">
        <v>0</v>
      </c>
      <c r="L4234">
        <f>I4234*J4234*(1-K4234)</f>
        <v/>
      </c>
      <c r="M4234">
        <f>VLOOKUP(F4234,Products!A:D,4,FALSE)*I4234</f>
        <v/>
      </c>
      <c r="N4234">
        <f>L4234-M4234</f>
        <v/>
      </c>
    </row>
    <row r="4235">
      <c r="A4235" t="inlineStr">
        <is>
          <t>T1004233</t>
        </is>
      </c>
      <c r="B4235" t="inlineStr">
        <is>
          <t>2025-03-04</t>
        </is>
      </c>
      <c r="C4235" t="inlineStr">
        <is>
          <t>S005</t>
        </is>
      </c>
      <c r="D4235" t="inlineStr">
        <is>
          <t>Store_005</t>
        </is>
      </c>
      <c r="E4235" t="inlineStr">
        <is>
          <t>Central</t>
        </is>
      </c>
      <c r="F4235" t="inlineStr">
        <is>
          <t>P0044</t>
        </is>
      </c>
      <c r="G4235" t="inlineStr">
        <is>
          <t>Prod_0044</t>
        </is>
      </c>
      <c r="H4235" t="inlineStr">
        <is>
          <t>Food</t>
        </is>
      </c>
      <c r="I4235" t="n">
        <v>4</v>
      </c>
      <c r="J4235" t="n">
        <v>194.05</v>
      </c>
      <c r="K4235" t="n">
        <v>0</v>
      </c>
      <c r="L4235">
        <f>I4235*J4235*(1-K4235)</f>
        <v/>
      </c>
      <c r="M4235">
        <f>VLOOKUP(F4235,Products!A:D,4,FALSE)*I4235</f>
        <v/>
      </c>
      <c r="N4235">
        <f>L4235-M4235</f>
        <v/>
      </c>
    </row>
    <row r="4236">
      <c r="A4236" t="inlineStr">
        <is>
          <t>T1004234</t>
        </is>
      </c>
      <c r="B4236" t="inlineStr">
        <is>
          <t>2024-05-29</t>
        </is>
      </c>
      <c r="C4236" t="inlineStr">
        <is>
          <t>S043</t>
        </is>
      </c>
      <c r="D4236" t="inlineStr">
        <is>
          <t>Store_043</t>
        </is>
      </c>
      <c r="E4236" t="inlineStr">
        <is>
          <t>East</t>
        </is>
      </c>
      <c r="F4236" t="inlineStr">
        <is>
          <t>P0193</t>
        </is>
      </c>
      <c r="G4236" t="inlineStr">
        <is>
          <t>Prod_0193</t>
        </is>
      </c>
      <c r="H4236" t="inlineStr">
        <is>
          <t>Food</t>
        </is>
      </c>
      <c r="I4236" t="n">
        <v>9</v>
      </c>
      <c r="J4236" t="n">
        <v>616.9</v>
      </c>
      <c r="K4236" t="n">
        <v>0</v>
      </c>
      <c r="L4236">
        <f>I4236*J4236*(1-K4236)</f>
        <v/>
      </c>
      <c r="M4236">
        <f>VLOOKUP(F4236,Products!A:D,4,FALSE)*I4236</f>
        <v/>
      </c>
      <c r="N4236">
        <f>L4236-M4236</f>
        <v/>
      </c>
    </row>
    <row r="4237">
      <c r="A4237" t="inlineStr">
        <is>
          <t>T1004235</t>
        </is>
      </c>
      <c r="B4237" t="inlineStr">
        <is>
          <t>2024-12-01</t>
        </is>
      </c>
      <c r="C4237" t="inlineStr">
        <is>
          <t>S026</t>
        </is>
      </c>
      <c r="D4237" t="inlineStr">
        <is>
          <t>Store_026</t>
        </is>
      </c>
      <c r="E4237" t="inlineStr">
        <is>
          <t>North</t>
        </is>
      </c>
      <c r="F4237" t="inlineStr">
        <is>
          <t>P0136</t>
        </is>
      </c>
      <c r="G4237" t="inlineStr">
        <is>
          <t>Prod_0136</t>
        </is>
      </c>
      <c r="H4237" t="inlineStr">
        <is>
          <t>Beverages</t>
        </is>
      </c>
      <c r="I4237" t="n">
        <v>1</v>
      </c>
      <c r="J4237" t="n">
        <v>212.49</v>
      </c>
      <c r="K4237" t="n">
        <v>0</v>
      </c>
      <c r="L4237">
        <f>I4237*J4237*(1-K4237)</f>
        <v/>
      </c>
      <c r="M4237">
        <f>VLOOKUP(F4237,Products!A:D,4,FALSE)*I4237</f>
        <v/>
      </c>
      <c r="N4237">
        <f>L4237-M4237</f>
        <v/>
      </c>
    </row>
    <row r="4238">
      <c r="A4238" t="inlineStr">
        <is>
          <t>T1004236</t>
        </is>
      </c>
      <c r="B4238" t="inlineStr">
        <is>
          <t>2024-04-19</t>
        </is>
      </c>
      <c r="C4238" t="inlineStr">
        <is>
          <t>S042</t>
        </is>
      </c>
      <c r="D4238" t="inlineStr">
        <is>
          <t>Store_042</t>
        </is>
      </c>
      <c r="E4238" t="inlineStr">
        <is>
          <t>Central</t>
        </is>
      </c>
      <c r="F4238" t="inlineStr">
        <is>
          <t>P0166</t>
        </is>
      </c>
      <c r="G4238" t="inlineStr">
        <is>
          <t>Prod_0166</t>
        </is>
      </c>
      <c r="H4238" t="inlineStr">
        <is>
          <t>Electronics</t>
        </is>
      </c>
      <c r="I4238" t="n">
        <v>8</v>
      </c>
      <c r="J4238" t="n">
        <v>470.93</v>
      </c>
      <c r="K4238" t="n">
        <v>0.05</v>
      </c>
      <c r="L4238">
        <f>I4238*J4238*(1-K4238)</f>
        <v/>
      </c>
      <c r="M4238">
        <f>VLOOKUP(F4238,Products!A:D,4,FALSE)*I4238</f>
        <v/>
      </c>
      <c r="N4238">
        <f>L4238-M4238</f>
        <v/>
      </c>
    </row>
    <row r="4239">
      <c r="A4239" t="inlineStr">
        <is>
          <t>T1004237</t>
        </is>
      </c>
      <c r="B4239" t="inlineStr">
        <is>
          <t>2025-09-19</t>
        </is>
      </c>
      <c r="C4239" t="inlineStr">
        <is>
          <t>S016</t>
        </is>
      </c>
      <c r="D4239" t="inlineStr">
        <is>
          <t>Store_016</t>
        </is>
      </c>
      <c r="E4239" t="inlineStr">
        <is>
          <t>West</t>
        </is>
      </c>
      <c r="F4239" t="inlineStr">
        <is>
          <t>P0193</t>
        </is>
      </c>
      <c r="G4239" t="inlineStr">
        <is>
          <t>Prod_0193</t>
        </is>
      </c>
      <c r="H4239" t="inlineStr">
        <is>
          <t>Food</t>
        </is>
      </c>
      <c r="I4239" t="n">
        <v>2</v>
      </c>
      <c r="J4239" t="n">
        <v>650.4</v>
      </c>
      <c r="K4239" t="n">
        <v>0</v>
      </c>
      <c r="L4239">
        <f>I4239*J4239*(1-K4239)</f>
        <v/>
      </c>
      <c r="M4239">
        <f>VLOOKUP(F4239,Products!A:D,4,FALSE)*I4239</f>
        <v/>
      </c>
      <c r="N4239">
        <f>L4239-M4239</f>
        <v/>
      </c>
    </row>
    <row r="4240">
      <c r="A4240" t="inlineStr">
        <is>
          <t>T1004238</t>
        </is>
      </c>
      <c r="B4240" t="inlineStr">
        <is>
          <t>2024-12-05</t>
        </is>
      </c>
      <c r="C4240" t="inlineStr">
        <is>
          <t>S019</t>
        </is>
      </c>
      <c r="D4240" t="inlineStr">
        <is>
          <t>Store_019</t>
        </is>
      </c>
      <c r="E4240" t="inlineStr">
        <is>
          <t>East</t>
        </is>
      </c>
      <c r="F4240" t="inlineStr">
        <is>
          <t>P0040</t>
        </is>
      </c>
      <c r="G4240" t="inlineStr">
        <is>
          <t>Prod_0040</t>
        </is>
      </c>
      <c r="H4240" t="inlineStr">
        <is>
          <t>Toys</t>
        </is>
      </c>
      <c r="I4240" t="n">
        <v>6</v>
      </c>
      <c r="J4240" t="n">
        <v>63.39</v>
      </c>
      <c r="K4240" t="n">
        <v>0</v>
      </c>
      <c r="L4240">
        <f>I4240*J4240*(1-K4240)</f>
        <v/>
      </c>
      <c r="M4240">
        <f>VLOOKUP(F4240,Products!A:D,4,FALSE)*I4240</f>
        <v/>
      </c>
      <c r="N4240">
        <f>L4240-M4240</f>
        <v/>
      </c>
    </row>
    <row r="4241">
      <c r="A4241" t="inlineStr">
        <is>
          <t>T1004239</t>
        </is>
      </c>
      <c r="B4241" t="inlineStr">
        <is>
          <t>2024-02-15</t>
        </is>
      </c>
      <c r="C4241" t="inlineStr">
        <is>
          <t>S039</t>
        </is>
      </c>
      <c r="D4241" t="inlineStr">
        <is>
          <t>Store_039</t>
        </is>
      </c>
      <c r="E4241" t="inlineStr">
        <is>
          <t>North</t>
        </is>
      </c>
      <c r="F4241" t="inlineStr">
        <is>
          <t>P0199</t>
        </is>
      </c>
      <c r="G4241" t="inlineStr">
        <is>
          <t>Prod_0199</t>
        </is>
      </c>
      <c r="H4241" t="inlineStr">
        <is>
          <t>Beverages</t>
        </is>
      </c>
      <c r="I4241" t="n">
        <v>5</v>
      </c>
      <c r="J4241" t="n">
        <v>119.11</v>
      </c>
      <c r="K4241" t="n">
        <v>0</v>
      </c>
      <c r="L4241">
        <f>I4241*J4241*(1-K4241)</f>
        <v/>
      </c>
      <c r="M4241">
        <f>VLOOKUP(F4241,Products!A:D,4,FALSE)*I4241</f>
        <v/>
      </c>
      <c r="N4241">
        <f>L4241-M4241</f>
        <v/>
      </c>
    </row>
    <row r="4242">
      <c r="A4242" t="inlineStr">
        <is>
          <t>T1004240</t>
        </is>
      </c>
      <c r="B4242" t="inlineStr">
        <is>
          <t>2023-02-20</t>
        </is>
      </c>
      <c r="C4242" t="inlineStr">
        <is>
          <t>S046</t>
        </is>
      </c>
      <c r="D4242" t="inlineStr">
        <is>
          <t>Store_046</t>
        </is>
      </c>
      <c r="E4242" t="inlineStr">
        <is>
          <t>South</t>
        </is>
      </c>
      <c r="F4242" t="inlineStr">
        <is>
          <t>P0054</t>
        </is>
      </c>
      <c r="G4242" t="inlineStr">
        <is>
          <t>Prod_0054</t>
        </is>
      </c>
      <c r="H4242" t="inlineStr">
        <is>
          <t>Food</t>
        </is>
      </c>
      <c r="I4242" t="n">
        <v>8</v>
      </c>
      <c r="J4242" t="n">
        <v>504.07</v>
      </c>
      <c r="K4242" t="n">
        <v>0.15</v>
      </c>
      <c r="L4242">
        <f>I4242*J4242*(1-K4242)</f>
        <v/>
      </c>
      <c r="M4242">
        <f>VLOOKUP(F4242,Products!A:D,4,FALSE)*I4242</f>
        <v/>
      </c>
      <c r="N4242">
        <f>L4242-M4242</f>
        <v/>
      </c>
    </row>
    <row r="4243">
      <c r="A4243" t="inlineStr">
        <is>
          <t>T1004241</t>
        </is>
      </c>
      <c r="B4243" t="inlineStr">
        <is>
          <t>2024-11-07</t>
        </is>
      </c>
      <c r="C4243" t="inlineStr">
        <is>
          <t>S018</t>
        </is>
      </c>
      <c r="D4243" t="inlineStr">
        <is>
          <t>Store_018</t>
        </is>
      </c>
      <c r="E4243" t="inlineStr">
        <is>
          <t>South</t>
        </is>
      </c>
      <c r="F4243" t="inlineStr">
        <is>
          <t>P0050</t>
        </is>
      </c>
      <c r="G4243" t="inlineStr">
        <is>
          <t>Prod_0050</t>
        </is>
      </c>
      <c r="H4243" t="inlineStr">
        <is>
          <t>Household</t>
        </is>
      </c>
      <c r="I4243" t="n">
        <v>1</v>
      </c>
      <c r="J4243" t="n">
        <v>777.61</v>
      </c>
      <c r="K4243" t="n">
        <v>0</v>
      </c>
      <c r="L4243">
        <f>I4243*J4243*(1-K4243)</f>
        <v/>
      </c>
      <c r="M4243">
        <f>VLOOKUP(F4243,Products!A:D,4,FALSE)*I4243</f>
        <v/>
      </c>
      <c r="N4243">
        <f>L4243-M4243</f>
        <v/>
      </c>
    </row>
    <row r="4244">
      <c r="A4244" t="inlineStr">
        <is>
          <t>T1004242</t>
        </is>
      </c>
      <c r="B4244" t="inlineStr">
        <is>
          <t>2023-10-10</t>
        </is>
      </c>
      <c r="C4244" t="inlineStr">
        <is>
          <t>S024</t>
        </is>
      </c>
      <c r="D4244" t="inlineStr">
        <is>
          <t>Store_024</t>
        </is>
      </c>
      <c r="E4244" t="inlineStr">
        <is>
          <t>South</t>
        </is>
      </c>
      <c r="F4244" t="inlineStr">
        <is>
          <t>P0162</t>
        </is>
      </c>
      <c r="G4244" t="inlineStr">
        <is>
          <t>Prod_0162</t>
        </is>
      </c>
      <c r="H4244" t="inlineStr">
        <is>
          <t>Food</t>
        </is>
      </c>
      <c r="I4244" t="n">
        <v>3</v>
      </c>
      <c r="J4244" t="n">
        <v>451.1</v>
      </c>
      <c r="K4244" t="n">
        <v>0.1</v>
      </c>
      <c r="L4244">
        <f>I4244*J4244*(1-K4244)</f>
        <v/>
      </c>
      <c r="M4244">
        <f>VLOOKUP(F4244,Products!A:D,4,FALSE)*I4244</f>
        <v/>
      </c>
      <c r="N4244">
        <f>L4244-M4244</f>
        <v/>
      </c>
    </row>
    <row r="4245">
      <c r="A4245" t="inlineStr">
        <is>
          <t>T1004243</t>
        </is>
      </c>
      <c r="B4245" t="inlineStr">
        <is>
          <t>2024-03-02</t>
        </is>
      </c>
      <c r="C4245" t="inlineStr">
        <is>
          <t>S024</t>
        </is>
      </c>
      <c r="D4245" t="inlineStr">
        <is>
          <t>Store_024</t>
        </is>
      </c>
      <c r="E4245" t="inlineStr">
        <is>
          <t>South</t>
        </is>
      </c>
      <c r="F4245" t="inlineStr">
        <is>
          <t>P0111</t>
        </is>
      </c>
      <c r="G4245" t="inlineStr">
        <is>
          <t>Prod_0111</t>
        </is>
      </c>
      <c r="H4245" t="inlineStr">
        <is>
          <t>Clothing</t>
        </is>
      </c>
      <c r="I4245" t="n">
        <v>1</v>
      </c>
      <c r="J4245" t="n">
        <v>563.33</v>
      </c>
      <c r="K4245" t="n">
        <v>0</v>
      </c>
      <c r="L4245">
        <f>I4245*J4245*(1-K4245)</f>
        <v/>
      </c>
      <c r="M4245">
        <f>VLOOKUP(F4245,Products!A:D,4,FALSE)*I4245</f>
        <v/>
      </c>
      <c r="N4245">
        <f>L4245-M4245</f>
        <v/>
      </c>
    </row>
    <row r="4246">
      <c r="A4246" t="inlineStr">
        <is>
          <t>T1004244</t>
        </is>
      </c>
      <c r="B4246" t="inlineStr">
        <is>
          <t>2024-09-16</t>
        </is>
      </c>
      <c r="C4246" t="inlineStr">
        <is>
          <t>S031</t>
        </is>
      </c>
      <c r="D4246" t="inlineStr">
        <is>
          <t>Store_031</t>
        </is>
      </c>
      <c r="E4246" t="inlineStr">
        <is>
          <t>Central</t>
        </is>
      </c>
      <c r="F4246" t="inlineStr">
        <is>
          <t>P0066</t>
        </is>
      </c>
      <c r="G4246" t="inlineStr">
        <is>
          <t>Prod_0066</t>
        </is>
      </c>
      <c r="H4246" t="inlineStr">
        <is>
          <t>Household</t>
        </is>
      </c>
      <c r="I4246" t="n">
        <v>6</v>
      </c>
      <c r="J4246" t="n">
        <v>361.16</v>
      </c>
      <c r="K4246" t="n">
        <v>0</v>
      </c>
      <c r="L4246">
        <f>I4246*J4246*(1-K4246)</f>
        <v/>
      </c>
      <c r="M4246">
        <f>VLOOKUP(F4246,Products!A:D,4,FALSE)*I4246</f>
        <v/>
      </c>
      <c r="N4246">
        <f>L4246-M4246</f>
        <v/>
      </c>
    </row>
    <row r="4247">
      <c r="A4247" t="inlineStr">
        <is>
          <t>T1004245</t>
        </is>
      </c>
      <c r="B4247" t="inlineStr">
        <is>
          <t>2024-06-19</t>
        </is>
      </c>
      <c r="C4247" t="inlineStr">
        <is>
          <t>S003</t>
        </is>
      </c>
      <c r="D4247" t="inlineStr">
        <is>
          <t>Store_003</t>
        </is>
      </c>
      <c r="E4247" t="inlineStr">
        <is>
          <t>North</t>
        </is>
      </c>
      <c r="F4247" t="inlineStr">
        <is>
          <t>P0145</t>
        </is>
      </c>
      <c r="G4247" t="inlineStr">
        <is>
          <t>Prod_0145</t>
        </is>
      </c>
      <c r="H4247" t="inlineStr">
        <is>
          <t>Electronics</t>
        </is>
      </c>
      <c r="I4247" t="n">
        <v>7</v>
      </c>
      <c r="J4247" t="n">
        <v>678.46</v>
      </c>
      <c r="K4247" t="n">
        <v>0.1</v>
      </c>
      <c r="L4247">
        <f>I4247*J4247*(1-K4247)</f>
        <v/>
      </c>
      <c r="M4247">
        <f>VLOOKUP(F4247,Products!A:D,4,FALSE)*I4247</f>
        <v/>
      </c>
      <c r="N4247">
        <f>L4247-M4247</f>
        <v/>
      </c>
    </row>
    <row r="4248">
      <c r="A4248" t="inlineStr">
        <is>
          <t>T1004246</t>
        </is>
      </c>
      <c r="B4248" t="inlineStr">
        <is>
          <t>2025-04-13</t>
        </is>
      </c>
      <c r="C4248" t="inlineStr">
        <is>
          <t>S045</t>
        </is>
      </c>
      <c r="D4248" t="inlineStr">
        <is>
          <t>Store_045</t>
        </is>
      </c>
      <c r="E4248" t="inlineStr">
        <is>
          <t>East</t>
        </is>
      </c>
      <c r="F4248" t="inlineStr">
        <is>
          <t>P0117</t>
        </is>
      </c>
      <c r="G4248" t="inlineStr">
        <is>
          <t>Prod_0117</t>
        </is>
      </c>
      <c r="H4248" t="inlineStr">
        <is>
          <t>Electronics</t>
        </is>
      </c>
      <c r="I4248" t="n">
        <v>6</v>
      </c>
      <c r="J4248" t="n">
        <v>439.6</v>
      </c>
      <c r="K4248" t="n">
        <v>0.1</v>
      </c>
      <c r="L4248">
        <f>I4248*J4248*(1-K4248)</f>
        <v/>
      </c>
      <c r="M4248">
        <f>VLOOKUP(F4248,Products!A:D,4,FALSE)*I4248</f>
        <v/>
      </c>
      <c r="N4248">
        <f>L4248-M4248</f>
        <v/>
      </c>
    </row>
    <row r="4249">
      <c r="A4249" t="inlineStr">
        <is>
          <t>T1004247</t>
        </is>
      </c>
      <c r="B4249" t="inlineStr">
        <is>
          <t>2024-08-15</t>
        </is>
      </c>
      <c r="C4249" t="inlineStr">
        <is>
          <t>S008</t>
        </is>
      </c>
      <c r="D4249" t="inlineStr">
        <is>
          <t>Store_008</t>
        </is>
      </c>
      <c r="E4249" t="inlineStr">
        <is>
          <t>East</t>
        </is>
      </c>
      <c r="F4249" t="inlineStr">
        <is>
          <t>P0039</t>
        </is>
      </c>
      <c r="G4249" t="inlineStr">
        <is>
          <t>Prod_0039</t>
        </is>
      </c>
      <c r="H4249" t="inlineStr">
        <is>
          <t>Household</t>
        </is>
      </c>
      <c r="I4249" t="n">
        <v>6</v>
      </c>
      <c r="J4249" t="n">
        <v>359.92</v>
      </c>
      <c r="K4249" t="n">
        <v>0.05</v>
      </c>
      <c r="L4249">
        <f>I4249*J4249*(1-K4249)</f>
        <v/>
      </c>
      <c r="M4249">
        <f>VLOOKUP(F4249,Products!A:D,4,FALSE)*I4249</f>
        <v/>
      </c>
      <c r="N4249">
        <f>L4249-M4249</f>
        <v/>
      </c>
    </row>
    <row r="4250">
      <c r="A4250" t="inlineStr">
        <is>
          <t>T1004248</t>
        </is>
      </c>
      <c r="B4250" t="inlineStr">
        <is>
          <t>2024-06-12</t>
        </is>
      </c>
      <c r="C4250" t="inlineStr">
        <is>
          <t>S035</t>
        </is>
      </c>
      <c r="D4250" t="inlineStr">
        <is>
          <t>Store_035</t>
        </is>
      </c>
      <c r="E4250" t="inlineStr">
        <is>
          <t>Central</t>
        </is>
      </c>
      <c r="F4250" t="inlineStr">
        <is>
          <t>P0124</t>
        </is>
      </c>
      <c r="G4250" t="inlineStr">
        <is>
          <t>Prod_0124</t>
        </is>
      </c>
      <c r="H4250" t="inlineStr">
        <is>
          <t>Beverages</t>
        </is>
      </c>
      <c r="I4250" t="n">
        <v>1</v>
      </c>
      <c r="J4250" t="n">
        <v>933.99</v>
      </c>
      <c r="K4250" t="n">
        <v>0</v>
      </c>
      <c r="L4250">
        <f>I4250*J4250*(1-K4250)</f>
        <v/>
      </c>
      <c r="M4250">
        <f>VLOOKUP(F4250,Products!A:D,4,FALSE)*I4250</f>
        <v/>
      </c>
      <c r="N4250">
        <f>L4250-M4250</f>
        <v/>
      </c>
    </row>
    <row r="4251">
      <c r="A4251" t="inlineStr">
        <is>
          <t>T1004249</t>
        </is>
      </c>
      <c r="B4251" t="inlineStr">
        <is>
          <t>2024-08-10</t>
        </is>
      </c>
      <c r="C4251" t="inlineStr">
        <is>
          <t>S012</t>
        </is>
      </c>
      <c r="D4251" t="inlineStr">
        <is>
          <t>Store_012</t>
        </is>
      </c>
      <c r="E4251" t="inlineStr">
        <is>
          <t>South</t>
        </is>
      </c>
      <c r="F4251" t="inlineStr">
        <is>
          <t>P0146</t>
        </is>
      </c>
      <c r="G4251" t="inlineStr">
        <is>
          <t>Prod_0146</t>
        </is>
      </c>
      <c r="H4251" t="inlineStr">
        <is>
          <t>Food</t>
        </is>
      </c>
      <c r="I4251" t="n">
        <v>3</v>
      </c>
      <c r="J4251" t="n">
        <v>319.13</v>
      </c>
      <c r="K4251" t="n">
        <v>0</v>
      </c>
      <c r="L4251">
        <f>I4251*J4251*(1-K4251)</f>
        <v/>
      </c>
      <c r="M4251">
        <f>VLOOKUP(F4251,Products!A:D,4,FALSE)*I4251</f>
        <v/>
      </c>
      <c r="N4251">
        <f>L4251-M4251</f>
        <v/>
      </c>
    </row>
    <row r="4252">
      <c r="A4252" t="inlineStr">
        <is>
          <t>T1004250</t>
        </is>
      </c>
      <c r="B4252" t="inlineStr">
        <is>
          <t>2023-12-27</t>
        </is>
      </c>
      <c r="C4252" t="inlineStr">
        <is>
          <t>S006</t>
        </is>
      </c>
      <c r="D4252" t="inlineStr">
        <is>
          <t>Store_006</t>
        </is>
      </c>
      <c r="E4252" t="inlineStr">
        <is>
          <t>East</t>
        </is>
      </c>
      <c r="F4252" t="inlineStr">
        <is>
          <t>P0128</t>
        </is>
      </c>
      <c r="G4252" t="inlineStr">
        <is>
          <t>Prod_0128</t>
        </is>
      </c>
      <c r="H4252" t="inlineStr">
        <is>
          <t>Toys</t>
        </is>
      </c>
      <c r="I4252" t="n">
        <v>2</v>
      </c>
      <c r="J4252" t="n">
        <v>163.55</v>
      </c>
      <c r="K4252" t="n">
        <v>0.1</v>
      </c>
      <c r="L4252">
        <f>I4252*J4252*(1-K4252)</f>
        <v/>
      </c>
      <c r="M4252">
        <f>VLOOKUP(F4252,Products!A:D,4,FALSE)*I4252</f>
        <v/>
      </c>
      <c r="N4252">
        <f>L4252-M4252</f>
        <v/>
      </c>
    </row>
    <row r="4253">
      <c r="A4253" t="inlineStr">
        <is>
          <t>T1004251</t>
        </is>
      </c>
      <c r="B4253" t="inlineStr">
        <is>
          <t>2025-06-26</t>
        </is>
      </c>
      <c r="C4253" t="inlineStr">
        <is>
          <t>S035</t>
        </is>
      </c>
      <c r="D4253" t="inlineStr">
        <is>
          <t>Store_035</t>
        </is>
      </c>
      <c r="E4253" t="inlineStr">
        <is>
          <t>Central</t>
        </is>
      </c>
      <c r="F4253" t="inlineStr">
        <is>
          <t>P0079</t>
        </is>
      </c>
      <c r="G4253" t="inlineStr">
        <is>
          <t>Prod_0079</t>
        </is>
      </c>
      <c r="H4253" t="inlineStr">
        <is>
          <t>Food</t>
        </is>
      </c>
      <c r="I4253" t="n">
        <v>1</v>
      </c>
      <c r="J4253" t="n">
        <v>612.9400000000001</v>
      </c>
      <c r="K4253" t="n">
        <v>0.1</v>
      </c>
      <c r="L4253">
        <f>I4253*J4253*(1-K4253)</f>
        <v/>
      </c>
      <c r="M4253">
        <f>VLOOKUP(F4253,Products!A:D,4,FALSE)*I4253</f>
        <v/>
      </c>
      <c r="N4253">
        <f>L4253-M4253</f>
        <v/>
      </c>
    </row>
    <row r="4254">
      <c r="A4254" t="inlineStr">
        <is>
          <t>T1004252</t>
        </is>
      </c>
      <c r="B4254" t="inlineStr">
        <is>
          <t>2025-08-14</t>
        </is>
      </c>
      <c r="C4254" t="inlineStr">
        <is>
          <t>S044</t>
        </is>
      </c>
      <c r="D4254" t="inlineStr">
        <is>
          <t>Store_044</t>
        </is>
      </c>
      <c r="E4254" t="inlineStr">
        <is>
          <t>North</t>
        </is>
      </c>
      <c r="F4254" t="inlineStr">
        <is>
          <t>P0153</t>
        </is>
      </c>
      <c r="G4254" t="inlineStr">
        <is>
          <t>Prod_0153</t>
        </is>
      </c>
      <c r="H4254" t="inlineStr">
        <is>
          <t>Clothing</t>
        </is>
      </c>
      <c r="I4254" t="n">
        <v>8</v>
      </c>
      <c r="J4254" t="n">
        <v>188.06</v>
      </c>
      <c r="K4254" t="n">
        <v>0</v>
      </c>
      <c r="L4254">
        <f>I4254*J4254*(1-K4254)</f>
        <v/>
      </c>
      <c r="M4254">
        <f>VLOOKUP(F4254,Products!A:D,4,FALSE)*I4254</f>
        <v/>
      </c>
      <c r="N4254">
        <f>L4254-M4254</f>
        <v/>
      </c>
    </row>
    <row r="4255">
      <c r="A4255" t="inlineStr">
        <is>
          <t>T1004253</t>
        </is>
      </c>
      <c r="B4255" t="inlineStr">
        <is>
          <t>2023-11-21</t>
        </is>
      </c>
      <c r="C4255" t="inlineStr">
        <is>
          <t>S030</t>
        </is>
      </c>
      <c r="D4255" t="inlineStr">
        <is>
          <t>Store_030</t>
        </is>
      </c>
      <c r="E4255" t="inlineStr">
        <is>
          <t>North</t>
        </is>
      </c>
      <c r="F4255" t="inlineStr">
        <is>
          <t>P0100</t>
        </is>
      </c>
      <c r="G4255" t="inlineStr">
        <is>
          <t>Prod_0100</t>
        </is>
      </c>
      <c r="H4255" t="inlineStr">
        <is>
          <t>Household</t>
        </is>
      </c>
      <c r="I4255" t="n">
        <v>6</v>
      </c>
      <c r="J4255" t="n">
        <v>455.14</v>
      </c>
      <c r="K4255" t="n">
        <v>0</v>
      </c>
      <c r="L4255">
        <f>I4255*J4255*(1-K4255)</f>
        <v/>
      </c>
      <c r="M4255">
        <f>VLOOKUP(F4255,Products!A:D,4,FALSE)*I4255</f>
        <v/>
      </c>
      <c r="N4255">
        <f>L4255-M4255</f>
        <v/>
      </c>
    </row>
    <row r="4256">
      <c r="A4256" t="inlineStr">
        <is>
          <t>T1004254</t>
        </is>
      </c>
      <c r="B4256" t="inlineStr">
        <is>
          <t>2024-07-12</t>
        </is>
      </c>
      <c r="C4256" t="inlineStr">
        <is>
          <t>S030</t>
        </is>
      </c>
      <c r="D4256" t="inlineStr">
        <is>
          <t>Store_030</t>
        </is>
      </c>
      <c r="E4256" t="inlineStr">
        <is>
          <t>North</t>
        </is>
      </c>
      <c r="F4256" t="inlineStr">
        <is>
          <t>P0062</t>
        </is>
      </c>
      <c r="G4256" t="inlineStr">
        <is>
          <t>Prod_0062</t>
        </is>
      </c>
      <c r="H4256" t="inlineStr">
        <is>
          <t>Beverages</t>
        </is>
      </c>
      <c r="I4256" t="n">
        <v>6</v>
      </c>
      <c r="J4256" t="n">
        <v>607.92</v>
      </c>
      <c r="K4256" t="n">
        <v>0.1</v>
      </c>
      <c r="L4256">
        <f>I4256*J4256*(1-K4256)</f>
        <v/>
      </c>
      <c r="M4256">
        <f>VLOOKUP(F4256,Products!A:D,4,FALSE)*I4256</f>
        <v/>
      </c>
      <c r="N4256">
        <f>L4256-M4256</f>
        <v/>
      </c>
    </row>
    <row r="4257">
      <c r="A4257" t="inlineStr">
        <is>
          <t>T1004255</t>
        </is>
      </c>
      <c r="B4257" t="inlineStr">
        <is>
          <t>2025-07-06</t>
        </is>
      </c>
      <c r="C4257" t="inlineStr">
        <is>
          <t>S047</t>
        </is>
      </c>
      <c r="D4257" t="inlineStr">
        <is>
          <t>Store_047</t>
        </is>
      </c>
      <c r="E4257" t="inlineStr">
        <is>
          <t>North</t>
        </is>
      </c>
      <c r="F4257" t="inlineStr">
        <is>
          <t>P0148</t>
        </is>
      </c>
      <c r="G4257" t="inlineStr">
        <is>
          <t>Prod_0148</t>
        </is>
      </c>
      <c r="H4257" t="inlineStr">
        <is>
          <t>Electronics</t>
        </is>
      </c>
      <c r="I4257" t="n">
        <v>1</v>
      </c>
      <c r="J4257" t="n">
        <v>312.42</v>
      </c>
      <c r="K4257" t="n">
        <v>0</v>
      </c>
      <c r="L4257">
        <f>I4257*J4257*(1-K4257)</f>
        <v/>
      </c>
      <c r="M4257">
        <f>VLOOKUP(F4257,Products!A:D,4,FALSE)*I4257</f>
        <v/>
      </c>
      <c r="N4257">
        <f>L4257-M4257</f>
        <v/>
      </c>
    </row>
    <row r="4258">
      <c r="A4258" t="inlineStr">
        <is>
          <t>T1004256</t>
        </is>
      </c>
      <c r="B4258" t="inlineStr">
        <is>
          <t>2024-08-16</t>
        </is>
      </c>
      <c r="C4258" t="inlineStr">
        <is>
          <t>S034</t>
        </is>
      </c>
      <c r="D4258" t="inlineStr">
        <is>
          <t>Store_034</t>
        </is>
      </c>
      <c r="E4258" t="inlineStr">
        <is>
          <t>Central</t>
        </is>
      </c>
      <c r="F4258" t="inlineStr">
        <is>
          <t>P0193</t>
        </is>
      </c>
      <c r="G4258" t="inlineStr">
        <is>
          <t>Prod_0193</t>
        </is>
      </c>
      <c r="H4258" t="inlineStr">
        <is>
          <t>Food</t>
        </is>
      </c>
      <c r="I4258" t="n">
        <v>1</v>
      </c>
      <c r="J4258" t="n">
        <v>570.22</v>
      </c>
      <c r="K4258" t="n">
        <v>0</v>
      </c>
      <c r="L4258">
        <f>I4258*J4258*(1-K4258)</f>
        <v/>
      </c>
      <c r="M4258">
        <f>VLOOKUP(F4258,Products!A:D,4,FALSE)*I4258</f>
        <v/>
      </c>
      <c r="N4258">
        <f>L4258-M4258</f>
        <v/>
      </c>
    </row>
    <row r="4259">
      <c r="A4259" t="inlineStr">
        <is>
          <t>T1004257</t>
        </is>
      </c>
      <c r="B4259" t="inlineStr">
        <is>
          <t>2023-12-11</t>
        </is>
      </c>
      <c r="C4259" t="inlineStr">
        <is>
          <t>S024</t>
        </is>
      </c>
      <c r="D4259" t="inlineStr">
        <is>
          <t>Store_024</t>
        </is>
      </c>
      <c r="E4259" t="inlineStr">
        <is>
          <t>South</t>
        </is>
      </c>
      <c r="F4259" t="inlineStr">
        <is>
          <t>P0070</t>
        </is>
      </c>
      <c r="G4259" t="inlineStr">
        <is>
          <t>Prod_0070</t>
        </is>
      </c>
      <c r="H4259" t="inlineStr">
        <is>
          <t>Beverages</t>
        </is>
      </c>
      <c r="I4259" t="n">
        <v>5</v>
      </c>
      <c r="J4259" t="n">
        <v>572.1</v>
      </c>
      <c r="K4259" t="n">
        <v>0.2</v>
      </c>
      <c r="L4259">
        <f>I4259*J4259*(1-K4259)</f>
        <v/>
      </c>
      <c r="M4259">
        <f>VLOOKUP(F4259,Products!A:D,4,FALSE)*I4259</f>
        <v/>
      </c>
      <c r="N4259">
        <f>L4259-M4259</f>
        <v/>
      </c>
    </row>
    <row r="4260">
      <c r="A4260" t="inlineStr">
        <is>
          <t>T1004258</t>
        </is>
      </c>
      <c r="B4260" t="inlineStr">
        <is>
          <t>2024-07-06</t>
        </is>
      </c>
      <c r="C4260" t="inlineStr">
        <is>
          <t>S015</t>
        </is>
      </c>
      <c r="D4260" t="inlineStr">
        <is>
          <t>Store_015</t>
        </is>
      </c>
      <c r="E4260" t="inlineStr">
        <is>
          <t>North</t>
        </is>
      </c>
      <c r="F4260" t="inlineStr">
        <is>
          <t>P0165</t>
        </is>
      </c>
      <c r="G4260" t="inlineStr">
        <is>
          <t>Prod_0165</t>
        </is>
      </c>
      <c r="H4260" t="inlineStr">
        <is>
          <t>Clothing</t>
        </is>
      </c>
      <c r="I4260" t="n">
        <v>8</v>
      </c>
      <c r="J4260" t="n">
        <v>615.65</v>
      </c>
      <c r="K4260" t="n">
        <v>0.15</v>
      </c>
      <c r="L4260">
        <f>I4260*J4260*(1-K4260)</f>
        <v/>
      </c>
      <c r="M4260">
        <f>VLOOKUP(F4260,Products!A:D,4,FALSE)*I4260</f>
        <v/>
      </c>
      <c r="N4260">
        <f>L4260-M4260</f>
        <v/>
      </c>
    </row>
    <row r="4261">
      <c r="A4261" t="inlineStr">
        <is>
          <t>T1004259</t>
        </is>
      </c>
      <c r="B4261" t="inlineStr">
        <is>
          <t>2023-01-29</t>
        </is>
      </c>
      <c r="C4261" t="inlineStr">
        <is>
          <t>S022</t>
        </is>
      </c>
      <c r="D4261" t="inlineStr">
        <is>
          <t>Store_022</t>
        </is>
      </c>
      <c r="E4261" t="inlineStr">
        <is>
          <t>East</t>
        </is>
      </c>
      <c r="F4261" t="inlineStr">
        <is>
          <t>P0088</t>
        </is>
      </c>
      <c r="G4261" t="inlineStr">
        <is>
          <t>Prod_0088</t>
        </is>
      </c>
      <c r="H4261" t="inlineStr">
        <is>
          <t>Toys</t>
        </is>
      </c>
      <c r="I4261" t="n">
        <v>4</v>
      </c>
      <c r="J4261" t="n">
        <v>612.97</v>
      </c>
      <c r="K4261" t="n">
        <v>0.1</v>
      </c>
      <c r="L4261">
        <f>I4261*J4261*(1-K4261)</f>
        <v/>
      </c>
      <c r="M4261">
        <f>VLOOKUP(F4261,Products!A:D,4,FALSE)*I4261</f>
        <v/>
      </c>
      <c r="N4261">
        <f>L4261-M4261</f>
        <v/>
      </c>
    </row>
    <row r="4262">
      <c r="A4262" t="inlineStr">
        <is>
          <t>T1004260</t>
        </is>
      </c>
      <c r="B4262" t="inlineStr">
        <is>
          <t>2023-01-06</t>
        </is>
      </c>
      <c r="C4262" t="inlineStr">
        <is>
          <t>S049</t>
        </is>
      </c>
      <c r="D4262" t="inlineStr">
        <is>
          <t>Store_049</t>
        </is>
      </c>
      <c r="E4262" t="inlineStr">
        <is>
          <t>North</t>
        </is>
      </c>
      <c r="F4262" t="inlineStr">
        <is>
          <t>P0074</t>
        </is>
      </c>
      <c r="G4262" t="inlineStr">
        <is>
          <t>Prod_0074</t>
        </is>
      </c>
      <c r="H4262" t="inlineStr">
        <is>
          <t>Food</t>
        </is>
      </c>
      <c r="I4262" t="n">
        <v>8</v>
      </c>
      <c r="J4262" t="n">
        <v>702.54</v>
      </c>
      <c r="K4262" t="n">
        <v>0.05</v>
      </c>
      <c r="L4262">
        <f>I4262*J4262*(1-K4262)</f>
        <v/>
      </c>
      <c r="M4262">
        <f>VLOOKUP(F4262,Products!A:D,4,FALSE)*I4262</f>
        <v/>
      </c>
      <c r="N4262">
        <f>L4262-M4262</f>
        <v/>
      </c>
    </row>
    <row r="4263">
      <c r="A4263" t="inlineStr">
        <is>
          <t>T1004261</t>
        </is>
      </c>
      <c r="B4263" t="inlineStr">
        <is>
          <t>2025-04-22</t>
        </is>
      </c>
      <c r="C4263" t="inlineStr">
        <is>
          <t>S024</t>
        </is>
      </c>
      <c r="D4263" t="inlineStr">
        <is>
          <t>Store_024</t>
        </is>
      </c>
      <c r="E4263" t="inlineStr">
        <is>
          <t>South</t>
        </is>
      </c>
      <c r="F4263" t="inlineStr">
        <is>
          <t>P0043</t>
        </is>
      </c>
      <c r="G4263" t="inlineStr">
        <is>
          <t>Prod_0043</t>
        </is>
      </c>
      <c r="H4263" t="inlineStr">
        <is>
          <t>Food</t>
        </is>
      </c>
      <c r="I4263" t="n">
        <v>7</v>
      </c>
      <c r="J4263" t="n">
        <v>262.9</v>
      </c>
      <c r="K4263" t="n">
        <v>0</v>
      </c>
      <c r="L4263">
        <f>I4263*J4263*(1-K4263)</f>
        <v/>
      </c>
      <c r="M4263">
        <f>VLOOKUP(F4263,Products!A:D,4,FALSE)*I4263</f>
        <v/>
      </c>
      <c r="N4263">
        <f>L4263-M4263</f>
        <v/>
      </c>
    </row>
    <row r="4264">
      <c r="A4264" t="inlineStr">
        <is>
          <t>T1004262</t>
        </is>
      </c>
      <c r="B4264" t="inlineStr">
        <is>
          <t>2024-11-20</t>
        </is>
      </c>
      <c r="C4264" t="inlineStr">
        <is>
          <t>S011</t>
        </is>
      </c>
      <c r="D4264" t="inlineStr">
        <is>
          <t>Store_011</t>
        </is>
      </c>
      <c r="E4264" t="inlineStr">
        <is>
          <t>South</t>
        </is>
      </c>
      <c r="F4264" t="inlineStr">
        <is>
          <t>P0185</t>
        </is>
      </c>
      <c r="G4264" t="inlineStr">
        <is>
          <t>Prod_0185</t>
        </is>
      </c>
      <c r="H4264" t="inlineStr">
        <is>
          <t>Food</t>
        </is>
      </c>
      <c r="I4264" t="n">
        <v>1</v>
      </c>
      <c r="J4264" t="n">
        <v>477.02</v>
      </c>
      <c r="K4264" t="n">
        <v>0.15</v>
      </c>
      <c r="L4264">
        <f>I4264*J4264*(1-K4264)</f>
        <v/>
      </c>
      <c r="M4264">
        <f>VLOOKUP(F4264,Products!A:D,4,FALSE)*I4264</f>
        <v/>
      </c>
      <c r="N4264">
        <f>L4264-M4264</f>
        <v/>
      </c>
    </row>
    <row r="4265">
      <c r="A4265" t="inlineStr">
        <is>
          <t>T1004263</t>
        </is>
      </c>
      <c r="B4265" t="inlineStr">
        <is>
          <t>2023-12-31</t>
        </is>
      </c>
      <c r="C4265" t="inlineStr">
        <is>
          <t>S029</t>
        </is>
      </c>
      <c r="D4265" t="inlineStr">
        <is>
          <t>Store_029</t>
        </is>
      </c>
      <c r="E4265" t="inlineStr">
        <is>
          <t>South</t>
        </is>
      </c>
      <c r="F4265" t="inlineStr">
        <is>
          <t>P0137</t>
        </is>
      </c>
      <c r="G4265" t="inlineStr">
        <is>
          <t>Prod_0137</t>
        </is>
      </c>
      <c r="H4265" t="inlineStr">
        <is>
          <t>Electronics</t>
        </is>
      </c>
      <c r="I4265" t="n">
        <v>9</v>
      </c>
      <c r="J4265" t="n">
        <v>132.16</v>
      </c>
      <c r="K4265" t="n">
        <v>0.05</v>
      </c>
      <c r="L4265">
        <f>I4265*J4265*(1-K4265)</f>
        <v/>
      </c>
      <c r="M4265">
        <f>VLOOKUP(F4265,Products!A:D,4,FALSE)*I4265</f>
        <v/>
      </c>
      <c r="N4265">
        <f>L4265-M4265</f>
        <v/>
      </c>
    </row>
    <row r="4266">
      <c r="A4266" t="inlineStr">
        <is>
          <t>T1004264</t>
        </is>
      </c>
      <c r="B4266" t="inlineStr">
        <is>
          <t>2024-09-26</t>
        </is>
      </c>
      <c r="C4266" t="inlineStr">
        <is>
          <t>S010</t>
        </is>
      </c>
      <c r="D4266" t="inlineStr">
        <is>
          <t>Store_010</t>
        </is>
      </c>
      <c r="E4266" t="inlineStr">
        <is>
          <t>North</t>
        </is>
      </c>
      <c r="F4266" t="inlineStr">
        <is>
          <t>P0138</t>
        </is>
      </c>
      <c r="G4266" t="inlineStr">
        <is>
          <t>Prod_0138</t>
        </is>
      </c>
      <c r="H4266" t="inlineStr">
        <is>
          <t>Household</t>
        </is>
      </c>
      <c r="I4266" t="n">
        <v>9</v>
      </c>
      <c r="J4266" t="n">
        <v>240.27</v>
      </c>
      <c r="K4266" t="n">
        <v>0</v>
      </c>
      <c r="L4266">
        <f>I4266*J4266*(1-K4266)</f>
        <v/>
      </c>
      <c r="M4266">
        <f>VLOOKUP(F4266,Products!A:D,4,FALSE)*I4266</f>
        <v/>
      </c>
      <c r="N4266">
        <f>L4266-M4266</f>
        <v/>
      </c>
    </row>
    <row r="4267">
      <c r="A4267" t="inlineStr">
        <is>
          <t>T1004265</t>
        </is>
      </c>
      <c r="B4267" t="inlineStr">
        <is>
          <t>2025-09-16</t>
        </is>
      </c>
      <c r="C4267" t="inlineStr">
        <is>
          <t>S033</t>
        </is>
      </c>
      <c r="D4267" t="inlineStr">
        <is>
          <t>Store_033</t>
        </is>
      </c>
      <c r="E4267" t="inlineStr">
        <is>
          <t>North</t>
        </is>
      </c>
      <c r="F4267" t="inlineStr">
        <is>
          <t>P0071</t>
        </is>
      </c>
      <c r="G4267" t="inlineStr">
        <is>
          <t>Prod_0071</t>
        </is>
      </c>
      <c r="H4267" t="inlineStr">
        <is>
          <t>Beverages</t>
        </is>
      </c>
      <c r="I4267" t="n">
        <v>6</v>
      </c>
      <c r="J4267" t="n">
        <v>636.15</v>
      </c>
      <c r="K4267" t="n">
        <v>0.05</v>
      </c>
      <c r="L4267">
        <f>I4267*J4267*(1-K4267)</f>
        <v/>
      </c>
      <c r="M4267">
        <f>VLOOKUP(F4267,Products!A:D,4,FALSE)*I4267</f>
        <v/>
      </c>
      <c r="N4267">
        <f>L4267-M4267</f>
        <v/>
      </c>
    </row>
    <row r="4268">
      <c r="A4268" t="inlineStr">
        <is>
          <t>T1004266</t>
        </is>
      </c>
      <c r="B4268" t="inlineStr">
        <is>
          <t>2023-04-28</t>
        </is>
      </c>
      <c r="C4268" t="inlineStr">
        <is>
          <t>S039</t>
        </is>
      </c>
      <c r="D4268" t="inlineStr">
        <is>
          <t>Store_039</t>
        </is>
      </c>
      <c r="E4268" t="inlineStr">
        <is>
          <t>North</t>
        </is>
      </c>
      <c r="F4268" t="inlineStr">
        <is>
          <t>P0148</t>
        </is>
      </c>
      <c r="G4268" t="inlineStr">
        <is>
          <t>Prod_0148</t>
        </is>
      </c>
      <c r="H4268" t="inlineStr">
        <is>
          <t>Electronics</t>
        </is>
      </c>
      <c r="I4268" t="n">
        <v>6</v>
      </c>
      <c r="J4268" t="n">
        <v>216.88</v>
      </c>
      <c r="K4268" t="n">
        <v>0</v>
      </c>
      <c r="L4268">
        <f>I4268*J4268*(1-K4268)</f>
        <v/>
      </c>
      <c r="M4268">
        <f>VLOOKUP(F4268,Products!A:D,4,FALSE)*I4268</f>
        <v/>
      </c>
      <c r="N4268">
        <f>L4268-M4268</f>
        <v/>
      </c>
    </row>
    <row r="4269">
      <c r="A4269" t="inlineStr">
        <is>
          <t>T1004267</t>
        </is>
      </c>
      <c r="B4269" t="inlineStr">
        <is>
          <t>2023-12-05</t>
        </is>
      </c>
      <c r="C4269" t="inlineStr">
        <is>
          <t>S048</t>
        </is>
      </c>
      <c r="D4269" t="inlineStr">
        <is>
          <t>Store_048</t>
        </is>
      </c>
      <c r="E4269" t="inlineStr">
        <is>
          <t>South</t>
        </is>
      </c>
      <c r="F4269" t="inlineStr">
        <is>
          <t>P0151</t>
        </is>
      </c>
      <c r="G4269" t="inlineStr">
        <is>
          <t>Prod_0151</t>
        </is>
      </c>
      <c r="H4269" t="inlineStr">
        <is>
          <t>Food</t>
        </is>
      </c>
      <c r="I4269" t="n">
        <v>9</v>
      </c>
      <c r="J4269" t="n">
        <v>826.17</v>
      </c>
      <c r="K4269" t="n">
        <v>0.1</v>
      </c>
      <c r="L4269">
        <f>I4269*J4269*(1-K4269)</f>
        <v/>
      </c>
      <c r="M4269">
        <f>VLOOKUP(F4269,Products!A:D,4,FALSE)*I4269</f>
        <v/>
      </c>
      <c r="N4269">
        <f>L4269-M4269</f>
        <v/>
      </c>
    </row>
    <row r="4270">
      <c r="A4270" t="inlineStr">
        <is>
          <t>T1004268</t>
        </is>
      </c>
      <c r="B4270" t="inlineStr">
        <is>
          <t>2023-11-07</t>
        </is>
      </c>
      <c r="C4270" t="inlineStr">
        <is>
          <t>S020</t>
        </is>
      </c>
      <c r="D4270" t="inlineStr">
        <is>
          <t>Store_020</t>
        </is>
      </c>
      <c r="E4270" t="inlineStr">
        <is>
          <t>West</t>
        </is>
      </c>
      <c r="F4270" t="inlineStr">
        <is>
          <t>P0125</t>
        </is>
      </c>
      <c r="G4270" t="inlineStr">
        <is>
          <t>Prod_0125</t>
        </is>
      </c>
      <c r="H4270" t="inlineStr">
        <is>
          <t>Toys</t>
        </is>
      </c>
      <c r="I4270" t="n">
        <v>5</v>
      </c>
      <c r="J4270" t="n">
        <v>238.52</v>
      </c>
      <c r="K4270" t="n">
        <v>0</v>
      </c>
      <c r="L4270">
        <f>I4270*J4270*(1-K4270)</f>
        <v/>
      </c>
      <c r="M4270">
        <f>VLOOKUP(F4270,Products!A:D,4,FALSE)*I4270</f>
        <v/>
      </c>
      <c r="N4270">
        <f>L4270-M4270</f>
        <v/>
      </c>
    </row>
    <row r="4271">
      <c r="A4271" t="inlineStr">
        <is>
          <t>T1004269</t>
        </is>
      </c>
      <c r="B4271" t="inlineStr">
        <is>
          <t>2024-05-12</t>
        </is>
      </c>
      <c r="C4271" t="inlineStr">
        <is>
          <t>S021</t>
        </is>
      </c>
      <c r="D4271" t="inlineStr">
        <is>
          <t>Store_021</t>
        </is>
      </c>
      <c r="E4271" t="inlineStr">
        <is>
          <t>North</t>
        </is>
      </c>
      <c r="F4271" t="inlineStr">
        <is>
          <t>P0148</t>
        </is>
      </c>
      <c r="G4271" t="inlineStr">
        <is>
          <t>Prod_0148</t>
        </is>
      </c>
      <c r="H4271" t="inlineStr">
        <is>
          <t>Electronics</t>
        </is>
      </c>
      <c r="I4271" t="n">
        <v>7</v>
      </c>
      <c r="J4271" t="n">
        <v>318.44</v>
      </c>
      <c r="K4271" t="n">
        <v>0</v>
      </c>
      <c r="L4271">
        <f>I4271*J4271*(1-K4271)</f>
        <v/>
      </c>
      <c r="M4271">
        <f>VLOOKUP(F4271,Products!A:D,4,FALSE)*I4271</f>
        <v/>
      </c>
      <c r="N4271">
        <f>L4271-M4271</f>
        <v/>
      </c>
    </row>
    <row r="4272">
      <c r="A4272" t="inlineStr">
        <is>
          <t>T1004270</t>
        </is>
      </c>
      <c r="B4272" t="inlineStr">
        <is>
          <t>2025-02-15</t>
        </is>
      </c>
      <c r="C4272" t="inlineStr">
        <is>
          <t>S028</t>
        </is>
      </c>
      <c r="D4272" t="inlineStr">
        <is>
          <t>Store_028</t>
        </is>
      </c>
      <c r="E4272" t="inlineStr">
        <is>
          <t>North</t>
        </is>
      </c>
      <c r="F4272" t="inlineStr">
        <is>
          <t>P0108</t>
        </is>
      </c>
      <c r="G4272" t="inlineStr">
        <is>
          <t>Prod_0108</t>
        </is>
      </c>
      <c r="H4272" t="inlineStr">
        <is>
          <t>Stationery</t>
        </is>
      </c>
      <c r="I4272" t="n">
        <v>9</v>
      </c>
      <c r="J4272" t="n">
        <v>545.55</v>
      </c>
      <c r="K4272" t="n">
        <v>0</v>
      </c>
      <c r="L4272">
        <f>I4272*J4272*(1-K4272)</f>
        <v/>
      </c>
      <c r="M4272">
        <f>VLOOKUP(F4272,Products!A:D,4,FALSE)*I4272</f>
        <v/>
      </c>
      <c r="N4272">
        <f>L4272-M4272</f>
        <v/>
      </c>
    </row>
    <row r="4273">
      <c r="A4273" t="inlineStr">
        <is>
          <t>T1004271</t>
        </is>
      </c>
      <c r="B4273" t="inlineStr">
        <is>
          <t>2024-09-05</t>
        </is>
      </c>
      <c r="C4273" t="inlineStr">
        <is>
          <t>S004</t>
        </is>
      </c>
      <c r="D4273" t="inlineStr">
        <is>
          <t>Store_004</t>
        </is>
      </c>
      <c r="E4273" t="inlineStr">
        <is>
          <t>Central</t>
        </is>
      </c>
      <c r="F4273" t="inlineStr">
        <is>
          <t>P0181</t>
        </is>
      </c>
      <c r="G4273" t="inlineStr">
        <is>
          <t>Prod_0181</t>
        </is>
      </c>
      <c r="H4273" t="inlineStr">
        <is>
          <t>Electronics</t>
        </is>
      </c>
      <c r="I4273" t="n">
        <v>2</v>
      </c>
      <c r="J4273" t="n">
        <v>905.22</v>
      </c>
      <c r="K4273" t="n">
        <v>0</v>
      </c>
      <c r="L4273">
        <f>I4273*J4273*(1-K4273)</f>
        <v/>
      </c>
      <c r="M4273">
        <f>VLOOKUP(F4273,Products!A:D,4,FALSE)*I4273</f>
        <v/>
      </c>
      <c r="N4273">
        <f>L4273-M4273</f>
        <v/>
      </c>
    </row>
    <row r="4274">
      <c r="A4274" t="inlineStr">
        <is>
          <t>T1004272</t>
        </is>
      </c>
      <c r="B4274" t="inlineStr">
        <is>
          <t>2025-02-16</t>
        </is>
      </c>
      <c r="C4274" t="inlineStr">
        <is>
          <t>S007</t>
        </is>
      </c>
      <c r="D4274" t="inlineStr">
        <is>
          <t>Store_007</t>
        </is>
      </c>
      <c r="E4274" t="inlineStr">
        <is>
          <t>East</t>
        </is>
      </c>
      <c r="F4274" t="inlineStr">
        <is>
          <t>P0181</t>
        </is>
      </c>
      <c r="G4274" t="inlineStr">
        <is>
          <t>Prod_0181</t>
        </is>
      </c>
      <c r="H4274" t="inlineStr">
        <is>
          <t>Electronics</t>
        </is>
      </c>
      <c r="I4274" t="n">
        <v>6</v>
      </c>
      <c r="J4274" t="n">
        <v>682.63</v>
      </c>
      <c r="K4274" t="n">
        <v>0</v>
      </c>
      <c r="L4274">
        <f>I4274*J4274*(1-K4274)</f>
        <v/>
      </c>
      <c r="M4274">
        <f>VLOOKUP(F4274,Products!A:D,4,FALSE)*I4274</f>
        <v/>
      </c>
      <c r="N4274">
        <f>L4274-M4274</f>
        <v/>
      </c>
    </row>
    <row r="4275">
      <c r="A4275" t="inlineStr">
        <is>
          <t>T1004273</t>
        </is>
      </c>
      <c r="B4275" t="inlineStr">
        <is>
          <t>2025-04-21</t>
        </is>
      </c>
      <c r="C4275" t="inlineStr">
        <is>
          <t>S025</t>
        </is>
      </c>
      <c r="D4275" t="inlineStr">
        <is>
          <t>Store_025</t>
        </is>
      </c>
      <c r="E4275" t="inlineStr">
        <is>
          <t>Central</t>
        </is>
      </c>
      <c r="F4275" t="inlineStr">
        <is>
          <t>P0092</t>
        </is>
      </c>
      <c r="G4275" t="inlineStr">
        <is>
          <t>Prod_0092</t>
        </is>
      </c>
      <c r="H4275" t="inlineStr">
        <is>
          <t>Household</t>
        </is>
      </c>
      <c r="I4275" t="n">
        <v>4</v>
      </c>
      <c r="J4275" t="n">
        <v>187.18</v>
      </c>
      <c r="K4275" t="n">
        <v>0</v>
      </c>
      <c r="L4275">
        <f>I4275*J4275*(1-K4275)</f>
        <v/>
      </c>
      <c r="M4275">
        <f>VLOOKUP(F4275,Products!A:D,4,FALSE)*I4275</f>
        <v/>
      </c>
      <c r="N4275">
        <f>L4275-M4275</f>
        <v/>
      </c>
    </row>
    <row r="4276">
      <c r="A4276" t="inlineStr">
        <is>
          <t>T1004274</t>
        </is>
      </c>
      <c r="B4276" t="inlineStr">
        <is>
          <t>2023-03-02</t>
        </is>
      </c>
      <c r="C4276" t="inlineStr">
        <is>
          <t>S016</t>
        </is>
      </c>
      <c r="D4276" t="inlineStr">
        <is>
          <t>Store_016</t>
        </is>
      </c>
      <c r="E4276" t="inlineStr">
        <is>
          <t>West</t>
        </is>
      </c>
      <c r="F4276" t="inlineStr">
        <is>
          <t>P0067</t>
        </is>
      </c>
      <c r="G4276" t="inlineStr">
        <is>
          <t>Prod_0067</t>
        </is>
      </c>
      <c r="H4276" t="inlineStr">
        <is>
          <t>Toys</t>
        </is>
      </c>
      <c r="I4276" t="n">
        <v>2</v>
      </c>
      <c r="J4276" t="n">
        <v>194.11</v>
      </c>
      <c r="K4276" t="n">
        <v>0.1</v>
      </c>
      <c r="L4276">
        <f>I4276*J4276*(1-K4276)</f>
        <v/>
      </c>
      <c r="M4276">
        <f>VLOOKUP(F4276,Products!A:D,4,FALSE)*I4276</f>
        <v/>
      </c>
      <c r="N4276">
        <f>L4276-M4276</f>
        <v/>
      </c>
    </row>
    <row r="4277">
      <c r="A4277" t="inlineStr">
        <is>
          <t>T1004275</t>
        </is>
      </c>
      <c r="B4277" t="inlineStr">
        <is>
          <t>2024-01-18</t>
        </is>
      </c>
      <c r="C4277" t="inlineStr">
        <is>
          <t>S011</t>
        </is>
      </c>
      <c r="D4277" t="inlineStr">
        <is>
          <t>Store_011</t>
        </is>
      </c>
      <c r="E4277" t="inlineStr">
        <is>
          <t>South</t>
        </is>
      </c>
      <c r="F4277" t="inlineStr">
        <is>
          <t>P0104</t>
        </is>
      </c>
      <c r="G4277" t="inlineStr">
        <is>
          <t>Prod_0104</t>
        </is>
      </c>
      <c r="H4277" t="inlineStr">
        <is>
          <t>Clothing</t>
        </is>
      </c>
      <c r="I4277" t="n">
        <v>2</v>
      </c>
      <c r="J4277" t="n">
        <v>532.1900000000001</v>
      </c>
      <c r="K4277" t="n">
        <v>0.1</v>
      </c>
      <c r="L4277">
        <f>I4277*J4277*(1-K4277)</f>
        <v/>
      </c>
      <c r="M4277">
        <f>VLOOKUP(F4277,Products!A:D,4,FALSE)*I4277</f>
        <v/>
      </c>
      <c r="N4277">
        <f>L4277-M4277</f>
        <v/>
      </c>
    </row>
    <row r="4278">
      <c r="A4278" t="inlineStr">
        <is>
          <t>T1004276</t>
        </is>
      </c>
      <c r="B4278" t="inlineStr">
        <is>
          <t>2024-01-05</t>
        </is>
      </c>
      <c r="C4278" t="inlineStr">
        <is>
          <t>S039</t>
        </is>
      </c>
      <c r="D4278" t="inlineStr">
        <is>
          <t>Store_039</t>
        </is>
      </c>
      <c r="E4278" t="inlineStr">
        <is>
          <t>North</t>
        </is>
      </c>
      <c r="F4278" t="inlineStr">
        <is>
          <t>P0059</t>
        </is>
      </c>
      <c r="G4278" t="inlineStr">
        <is>
          <t>Prod_0059</t>
        </is>
      </c>
      <c r="H4278" t="inlineStr">
        <is>
          <t>Beverages</t>
        </is>
      </c>
      <c r="I4278" t="n">
        <v>4</v>
      </c>
      <c r="J4278" t="n">
        <v>432.18</v>
      </c>
      <c r="K4278" t="n">
        <v>0</v>
      </c>
      <c r="L4278">
        <f>I4278*J4278*(1-K4278)</f>
        <v/>
      </c>
      <c r="M4278">
        <f>VLOOKUP(F4278,Products!A:D,4,FALSE)*I4278</f>
        <v/>
      </c>
      <c r="N4278">
        <f>L4278-M4278</f>
        <v/>
      </c>
    </row>
    <row r="4279">
      <c r="A4279" t="inlineStr">
        <is>
          <t>T1004277</t>
        </is>
      </c>
      <c r="B4279" t="inlineStr">
        <is>
          <t>2023-06-23</t>
        </is>
      </c>
      <c r="C4279" t="inlineStr">
        <is>
          <t>S037</t>
        </is>
      </c>
      <c r="D4279" t="inlineStr">
        <is>
          <t>Store_037</t>
        </is>
      </c>
      <c r="E4279" t="inlineStr">
        <is>
          <t>East</t>
        </is>
      </c>
      <c r="F4279" t="inlineStr">
        <is>
          <t>P0167</t>
        </is>
      </c>
      <c r="G4279" t="inlineStr">
        <is>
          <t>Prod_0167</t>
        </is>
      </c>
      <c r="H4279" t="inlineStr">
        <is>
          <t>Beverages</t>
        </is>
      </c>
      <c r="I4279" t="n">
        <v>3</v>
      </c>
      <c r="J4279" t="n">
        <v>528.4299999999999</v>
      </c>
      <c r="K4279" t="n">
        <v>0</v>
      </c>
      <c r="L4279">
        <f>I4279*J4279*(1-K4279)</f>
        <v/>
      </c>
      <c r="M4279">
        <f>VLOOKUP(F4279,Products!A:D,4,FALSE)*I4279</f>
        <v/>
      </c>
      <c r="N4279">
        <f>L4279-M4279</f>
        <v/>
      </c>
    </row>
    <row r="4280">
      <c r="A4280" t="inlineStr">
        <is>
          <t>T1004278</t>
        </is>
      </c>
      <c r="B4280" t="inlineStr">
        <is>
          <t>2024-03-27</t>
        </is>
      </c>
      <c r="C4280" t="inlineStr">
        <is>
          <t>S018</t>
        </is>
      </c>
      <c r="D4280" t="inlineStr">
        <is>
          <t>Store_018</t>
        </is>
      </c>
      <c r="E4280" t="inlineStr">
        <is>
          <t>South</t>
        </is>
      </c>
      <c r="F4280" t="inlineStr">
        <is>
          <t>P0197</t>
        </is>
      </c>
      <c r="G4280" t="inlineStr">
        <is>
          <t>Prod_0197</t>
        </is>
      </c>
      <c r="H4280" t="inlineStr">
        <is>
          <t>Food</t>
        </is>
      </c>
      <c r="I4280" t="n">
        <v>3</v>
      </c>
      <c r="J4280" t="n">
        <v>208.05</v>
      </c>
      <c r="K4280" t="n">
        <v>0</v>
      </c>
      <c r="L4280">
        <f>I4280*J4280*(1-K4280)</f>
        <v/>
      </c>
      <c r="M4280">
        <f>VLOOKUP(F4280,Products!A:D,4,FALSE)*I4280</f>
        <v/>
      </c>
      <c r="N4280">
        <f>L4280-M4280</f>
        <v/>
      </c>
    </row>
    <row r="4281">
      <c r="A4281" t="inlineStr">
        <is>
          <t>T1004279</t>
        </is>
      </c>
      <c r="B4281" t="inlineStr">
        <is>
          <t>2025-02-06</t>
        </is>
      </c>
      <c r="C4281" t="inlineStr">
        <is>
          <t>S003</t>
        </is>
      </c>
      <c r="D4281" t="inlineStr">
        <is>
          <t>Store_003</t>
        </is>
      </c>
      <c r="E4281" t="inlineStr">
        <is>
          <t>North</t>
        </is>
      </c>
      <c r="F4281" t="inlineStr">
        <is>
          <t>P0167</t>
        </is>
      </c>
      <c r="G4281" t="inlineStr">
        <is>
          <t>Prod_0167</t>
        </is>
      </c>
      <c r="H4281" t="inlineStr">
        <is>
          <t>Beverages</t>
        </is>
      </c>
      <c r="I4281" t="n">
        <v>4</v>
      </c>
      <c r="J4281" t="n">
        <v>380.83</v>
      </c>
      <c r="K4281" t="n">
        <v>0.05</v>
      </c>
      <c r="L4281">
        <f>I4281*J4281*(1-K4281)</f>
        <v/>
      </c>
      <c r="M4281">
        <f>VLOOKUP(F4281,Products!A:D,4,FALSE)*I4281</f>
        <v/>
      </c>
      <c r="N4281">
        <f>L4281-M4281</f>
        <v/>
      </c>
    </row>
    <row r="4282">
      <c r="A4282" t="inlineStr">
        <is>
          <t>T1004280</t>
        </is>
      </c>
      <c r="B4282" t="inlineStr">
        <is>
          <t>2024-11-14</t>
        </is>
      </c>
      <c r="C4282" t="inlineStr">
        <is>
          <t>S041</t>
        </is>
      </c>
      <c r="D4282" t="inlineStr">
        <is>
          <t>Store_041</t>
        </is>
      </c>
      <c r="E4282" t="inlineStr">
        <is>
          <t>East</t>
        </is>
      </c>
      <c r="F4282" t="inlineStr">
        <is>
          <t>P0196</t>
        </is>
      </c>
      <c r="G4282" t="inlineStr">
        <is>
          <t>Prod_0196</t>
        </is>
      </c>
      <c r="H4282" t="inlineStr">
        <is>
          <t>Beverages</t>
        </is>
      </c>
      <c r="I4282" t="n">
        <v>5</v>
      </c>
      <c r="J4282" t="n">
        <v>926.92</v>
      </c>
      <c r="K4282" t="n">
        <v>0</v>
      </c>
      <c r="L4282">
        <f>I4282*J4282*(1-K4282)</f>
        <v/>
      </c>
      <c r="M4282">
        <f>VLOOKUP(F4282,Products!A:D,4,FALSE)*I4282</f>
        <v/>
      </c>
      <c r="N4282">
        <f>L4282-M4282</f>
        <v/>
      </c>
    </row>
    <row r="4283">
      <c r="A4283" t="inlineStr">
        <is>
          <t>T1004281</t>
        </is>
      </c>
      <c r="B4283" t="inlineStr">
        <is>
          <t>2025-03-24</t>
        </is>
      </c>
      <c r="C4283" t="inlineStr">
        <is>
          <t>S042</t>
        </is>
      </c>
      <c r="D4283" t="inlineStr">
        <is>
          <t>Store_042</t>
        </is>
      </c>
      <c r="E4283" t="inlineStr">
        <is>
          <t>Central</t>
        </is>
      </c>
      <c r="F4283" t="inlineStr">
        <is>
          <t>P0083</t>
        </is>
      </c>
      <c r="G4283" t="inlineStr">
        <is>
          <t>Prod_0083</t>
        </is>
      </c>
      <c r="H4283" t="inlineStr">
        <is>
          <t>Clothing</t>
        </is>
      </c>
      <c r="I4283" t="n">
        <v>2</v>
      </c>
      <c r="J4283" t="n">
        <v>543.05</v>
      </c>
      <c r="K4283" t="n">
        <v>0</v>
      </c>
      <c r="L4283">
        <f>I4283*J4283*(1-K4283)</f>
        <v/>
      </c>
      <c r="M4283">
        <f>VLOOKUP(F4283,Products!A:D,4,FALSE)*I4283</f>
        <v/>
      </c>
      <c r="N4283">
        <f>L4283-M4283</f>
        <v/>
      </c>
    </row>
    <row r="4284">
      <c r="A4284" t="inlineStr">
        <is>
          <t>T1004282</t>
        </is>
      </c>
      <c r="B4284" t="inlineStr">
        <is>
          <t>2023-10-15</t>
        </is>
      </c>
      <c r="C4284" t="inlineStr">
        <is>
          <t>S034</t>
        </is>
      </c>
      <c r="D4284" t="inlineStr">
        <is>
          <t>Store_034</t>
        </is>
      </c>
      <c r="E4284" t="inlineStr">
        <is>
          <t>Central</t>
        </is>
      </c>
      <c r="F4284" t="inlineStr">
        <is>
          <t>P0109</t>
        </is>
      </c>
      <c r="G4284" t="inlineStr">
        <is>
          <t>Prod_0109</t>
        </is>
      </c>
      <c r="H4284" t="inlineStr">
        <is>
          <t>Beverages</t>
        </is>
      </c>
      <c r="I4284" t="n">
        <v>6</v>
      </c>
      <c r="J4284" t="n">
        <v>690.35</v>
      </c>
      <c r="K4284" t="n">
        <v>0</v>
      </c>
      <c r="L4284">
        <f>I4284*J4284*(1-K4284)</f>
        <v/>
      </c>
      <c r="M4284">
        <f>VLOOKUP(F4284,Products!A:D,4,FALSE)*I4284</f>
        <v/>
      </c>
      <c r="N4284">
        <f>L4284-M4284</f>
        <v/>
      </c>
    </row>
    <row r="4285">
      <c r="A4285" t="inlineStr">
        <is>
          <t>T1004283</t>
        </is>
      </c>
      <c r="B4285" t="inlineStr">
        <is>
          <t>2025-05-23</t>
        </is>
      </c>
      <c r="C4285" t="inlineStr">
        <is>
          <t>S013</t>
        </is>
      </c>
      <c r="D4285" t="inlineStr">
        <is>
          <t>Store_013</t>
        </is>
      </c>
      <c r="E4285" t="inlineStr">
        <is>
          <t>North</t>
        </is>
      </c>
      <c r="F4285" t="inlineStr">
        <is>
          <t>P0071</t>
        </is>
      </c>
      <c r="G4285" t="inlineStr">
        <is>
          <t>Prod_0071</t>
        </is>
      </c>
      <c r="H4285" t="inlineStr">
        <is>
          <t>Beverages</t>
        </is>
      </c>
      <c r="I4285" t="n">
        <v>2</v>
      </c>
      <c r="J4285" t="n">
        <v>647.41</v>
      </c>
      <c r="K4285" t="n">
        <v>0.1</v>
      </c>
      <c r="L4285">
        <f>I4285*J4285*(1-K4285)</f>
        <v/>
      </c>
      <c r="M4285">
        <f>VLOOKUP(F4285,Products!A:D,4,FALSE)*I4285</f>
        <v/>
      </c>
      <c r="N4285">
        <f>L4285-M4285</f>
        <v/>
      </c>
    </row>
    <row r="4286">
      <c r="A4286" t="inlineStr">
        <is>
          <t>T1004284</t>
        </is>
      </c>
      <c r="B4286" t="inlineStr">
        <is>
          <t>2025-05-22</t>
        </is>
      </c>
      <c r="C4286" t="inlineStr">
        <is>
          <t>S049</t>
        </is>
      </c>
      <c r="D4286" t="inlineStr">
        <is>
          <t>Store_049</t>
        </is>
      </c>
      <c r="E4286" t="inlineStr">
        <is>
          <t>North</t>
        </is>
      </c>
      <c r="F4286" t="inlineStr">
        <is>
          <t>P0001</t>
        </is>
      </c>
      <c r="G4286" t="inlineStr">
        <is>
          <t>Prod_0001</t>
        </is>
      </c>
      <c r="H4286" t="inlineStr">
        <is>
          <t>Beverages</t>
        </is>
      </c>
      <c r="I4286" t="n">
        <v>9</v>
      </c>
      <c r="J4286" t="n">
        <v>617.92</v>
      </c>
      <c r="K4286" t="n">
        <v>0</v>
      </c>
      <c r="L4286">
        <f>I4286*J4286*(1-K4286)</f>
        <v/>
      </c>
      <c r="M4286">
        <f>VLOOKUP(F4286,Products!A:D,4,FALSE)*I4286</f>
        <v/>
      </c>
      <c r="N4286">
        <f>L4286-M4286</f>
        <v/>
      </c>
    </row>
    <row r="4287">
      <c r="A4287" t="inlineStr">
        <is>
          <t>T1004285</t>
        </is>
      </c>
      <c r="B4287" t="inlineStr">
        <is>
          <t>2024-08-06</t>
        </is>
      </c>
      <c r="C4287" t="inlineStr">
        <is>
          <t>S002</t>
        </is>
      </c>
      <c r="D4287" t="inlineStr">
        <is>
          <t>Store_002</t>
        </is>
      </c>
      <c r="E4287" t="inlineStr">
        <is>
          <t>South</t>
        </is>
      </c>
      <c r="F4287" t="inlineStr">
        <is>
          <t>P0032</t>
        </is>
      </c>
      <c r="G4287" t="inlineStr">
        <is>
          <t>Prod_0032</t>
        </is>
      </c>
      <c r="H4287" t="inlineStr">
        <is>
          <t>Beverages</t>
        </is>
      </c>
      <c r="I4287" t="n">
        <v>6</v>
      </c>
      <c r="J4287" t="n">
        <v>350.7</v>
      </c>
      <c r="K4287" t="n">
        <v>0</v>
      </c>
      <c r="L4287">
        <f>I4287*J4287*(1-K4287)</f>
        <v/>
      </c>
      <c r="M4287">
        <f>VLOOKUP(F4287,Products!A:D,4,FALSE)*I4287</f>
        <v/>
      </c>
      <c r="N4287">
        <f>L4287-M4287</f>
        <v/>
      </c>
    </row>
    <row r="4288">
      <c r="A4288" t="inlineStr">
        <is>
          <t>T1004286</t>
        </is>
      </c>
      <c r="B4288" t="inlineStr">
        <is>
          <t>2025-04-01</t>
        </is>
      </c>
      <c r="C4288" t="inlineStr">
        <is>
          <t>S031</t>
        </is>
      </c>
      <c r="D4288" t="inlineStr">
        <is>
          <t>Store_031</t>
        </is>
      </c>
      <c r="E4288" t="inlineStr">
        <is>
          <t>Central</t>
        </is>
      </c>
      <c r="F4288" t="inlineStr">
        <is>
          <t>P0159</t>
        </is>
      </c>
      <c r="G4288" t="inlineStr">
        <is>
          <t>Prod_0159</t>
        </is>
      </c>
      <c r="H4288" t="inlineStr">
        <is>
          <t>Electronics</t>
        </is>
      </c>
      <c r="I4288" t="n">
        <v>7</v>
      </c>
      <c r="J4288" t="n">
        <v>402.66</v>
      </c>
      <c r="K4288" t="n">
        <v>0.05</v>
      </c>
      <c r="L4288">
        <f>I4288*J4288*(1-K4288)</f>
        <v/>
      </c>
      <c r="M4288">
        <f>VLOOKUP(F4288,Products!A:D,4,FALSE)*I4288</f>
        <v/>
      </c>
      <c r="N4288">
        <f>L4288-M4288</f>
        <v/>
      </c>
    </row>
    <row r="4289">
      <c r="A4289" t="inlineStr">
        <is>
          <t>T1004287</t>
        </is>
      </c>
      <c r="B4289" t="inlineStr">
        <is>
          <t>2023-11-02</t>
        </is>
      </c>
      <c r="C4289" t="inlineStr">
        <is>
          <t>S020</t>
        </is>
      </c>
      <c r="D4289" t="inlineStr">
        <is>
          <t>Store_020</t>
        </is>
      </c>
      <c r="E4289" t="inlineStr">
        <is>
          <t>West</t>
        </is>
      </c>
      <c r="F4289" t="inlineStr">
        <is>
          <t>P0130</t>
        </is>
      </c>
      <c r="G4289" t="inlineStr">
        <is>
          <t>Prod_0130</t>
        </is>
      </c>
      <c r="H4289" t="inlineStr">
        <is>
          <t>Electronics</t>
        </is>
      </c>
      <c r="I4289" t="n">
        <v>2</v>
      </c>
      <c r="J4289" t="n">
        <v>682.9400000000001</v>
      </c>
      <c r="K4289" t="n">
        <v>0</v>
      </c>
      <c r="L4289">
        <f>I4289*J4289*(1-K4289)</f>
        <v/>
      </c>
      <c r="M4289">
        <f>VLOOKUP(F4289,Products!A:D,4,FALSE)*I4289</f>
        <v/>
      </c>
      <c r="N4289">
        <f>L4289-M4289</f>
        <v/>
      </c>
    </row>
    <row r="4290">
      <c r="A4290" t="inlineStr">
        <is>
          <t>T1004288</t>
        </is>
      </c>
      <c r="B4290" t="inlineStr">
        <is>
          <t>2025-03-25</t>
        </is>
      </c>
      <c r="C4290" t="inlineStr">
        <is>
          <t>S001</t>
        </is>
      </c>
      <c r="D4290" t="inlineStr">
        <is>
          <t>Store_001</t>
        </is>
      </c>
      <c r="E4290" t="inlineStr">
        <is>
          <t>West</t>
        </is>
      </c>
      <c r="F4290" t="inlineStr">
        <is>
          <t>P0098</t>
        </is>
      </c>
      <c r="G4290" t="inlineStr">
        <is>
          <t>Prod_0098</t>
        </is>
      </c>
      <c r="H4290" t="inlineStr">
        <is>
          <t>Clothing</t>
        </is>
      </c>
      <c r="I4290" t="n">
        <v>1</v>
      </c>
      <c r="J4290" t="n">
        <v>628.54</v>
      </c>
      <c r="K4290" t="n">
        <v>0</v>
      </c>
      <c r="L4290">
        <f>I4290*J4290*(1-K4290)</f>
        <v/>
      </c>
      <c r="M4290">
        <f>VLOOKUP(F4290,Products!A:D,4,FALSE)*I4290</f>
        <v/>
      </c>
      <c r="N4290">
        <f>L4290-M4290</f>
        <v/>
      </c>
    </row>
    <row r="4291">
      <c r="A4291" t="inlineStr">
        <is>
          <t>T1004289</t>
        </is>
      </c>
      <c r="B4291" t="inlineStr">
        <is>
          <t>2024-11-28</t>
        </is>
      </c>
      <c r="C4291" t="inlineStr">
        <is>
          <t>S015</t>
        </is>
      </c>
      <c r="D4291" t="inlineStr">
        <is>
          <t>Store_015</t>
        </is>
      </c>
      <c r="E4291" t="inlineStr">
        <is>
          <t>North</t>
        </is>
      </c>
      <c r="F4291" t="inlineStr">
        <is>
          <t>P0127</t>
        </is>
      </c>
      <c r="G4291" t="inlineStr">
        <is>
          <t>Prod_0127</t>
        </is>
      </c>
      <c r="H4291" t="inlineStr">
        <is>
          <t>Toys</t>
        </is>
      </c>
      <c r="I4291" t="n">
        <v>5</v>
      </c>
      <c r="J4291" t="n">
        <v>602.5700000000001</v>
      </c>
      <c r="K4291" t="n">
        <v>0.1</v>
      </c>
      <c r="L4291">
        <f>I4291*J4291*(1-K4291)</f>
        <v/>
      </c>
      <c r="M4291">
        <f>VLOOKUP(F4291,Products!A:D,4,FALSE)*I4291</f>
        <v/>
      </c>
      <c r="N4291">
        <f>L4291-M4291</f>
        <v/>
      </c>
    </row>
    <row r="4292">
      <c r="A4292" t="inlineStr">
        <is>
          <t>T1004290</t>
        </is>
      </c>
      <c r="B4292" t="inlineStr">
        <is>
          <t>2025-07-21</t>
        </is>
      </c>
      <c r="C4292" t="inlineStr">
        <is>
          <t>S024</t>
        </is>
      </c>
      <c r="D4292" t="inlineStr">
        <is>
          <t>Store_024</t>
        </is>
      </c>
      <c r="E4292" t="inlineStr">
        <is>
          <t>South</t>
        </is>
      </c>
      <c r="F4292" t="inlineStr">
        <is>
          <t>P0194</t>
        </is>
      </c>
      <c r="G4292" t="inlineStr">
        <is>
          <t>Prod_0194</t>
        </is>
      </c>
      <c r="H4292" t="inlineStr">
        <is>
          <t>Food</t>
        </is>
      </c>
      <c r="I4292" t="n">
        <v>1</v>
      </c>
      <c r="J4292" t="n">
        <v>742.5</v>
      </c>
      <c r="K4292" t="n">
        <v>0.05</v>
      </c>
      <c r="L4292">
        <f>I4292*J4292*(1-K4292)</f>
        <v/>
      </c>
      <c r="M4292">
        <f>VLOOKUP(F4292,Products!A:D,4,FALSE)*I4292</f>
        <v/>
      </c>
      <c r="N4292">
        <f>L4292-M4292</f>
        <v/>
      </c>
    </row>
    <row r="4293">
      <c r="A4293" t="inlineStr">
        <is>
          <t>T1004291</t>
        </is>
      </c>
      <c r="B4293" t="inlineStr">
        <is>
          <t>2024-07-04</t>
        </is>
      </c>
      <c r="C4293" t="inlineStr">
        <is>
          <t>S021</t>
        </is>
      </c>
      <c r="D4293" t="inlineStr">
        <is>
          <t>Store_021</t>
        </is>
      </c>
      <c r="E4293" t="inlineStr">
        <is>
          <t>North</t>
        </is>
      </c>
      <c r="F4293" t="inlineStr">
        <is>
          <t>P0144</t>
        </is>
      </c>
      <c r="G4293" t="inlineStr">
        <is>
          <t>Prod_0144</t>
        </is>
      </c>
      <c r="H4293" t="inlineStr">
        <is>
          <t>Stationery</t>
        </is>
      </c>
      <c r="I4293" t="n">
        <v>3</v>
      </c>
      <c r="J4293" t="n">
        <v>225.48</v>
      </c>
      <c r="K4293" t="n">
        <v>0.1</v>
      </c>
      <c r="L4293">
        <f>I4293*J4293*(1-K4293)</f>
        <v/>
      </c>
      <c r="M4293">
        <f>VLOOKUP(F4293,Products!A:D,4,FALSE)*I4293</f>
        <v/>
      </c>
      <c r="N4293">
        <f>L4293-M4293</f>
        <v/>
      </c>
    </row>
    <row r="4294">
      <c r="A4294" t="inlineStr">
        <is>
          <t>T1004292</t>
        </is>
      </c>
      <c r="B4294" t="inlineStr">
        <is>
          <t>2023-11-25</t>
        </is>
      </c>
      <c r="C4294" t="inlineStr">
        <is>
          <t>S029</t>
        </is>
      </c>
      <c r="D4294" t="inlineStr">
        <is>
          <t>Store_029</t>
        </is>
      </c>
      <c r="E4294" t="inlineStr">
        <is>
          <t>South</t>
        </is>
      </c>
      <c r="F4294" t="inlineStr">
        <is>
          <t>P0038</t>
        </is>
      </c>
      <c r="G4294" t="inlineStr">
        <is>
          <t>Prod_0038</t>
        </is>
      </c>
      <c r="H4294" t="inlineStr">
        <is>
          <t>Beverages</t>
        </is>
      </c>
      <c r="I4294" t="n">
        <v>7</v>
      </c>
      <c r="J4294" t="n">
        <v>956.04</v>
      </c>
      <c r="K4294" t="n">
        <v>0.05</v>
      </c>
      <c r="L4294">
        <f>I4294*J4294*(1-K4294)</f>
        <v/>
      </c>
      <c r="M4294">
        <f>VLOOKUP(F4294,Products!A:D,4,FALSE)*I4294</f>
        <v/>
      </c>
      <c r="N4294">
        <f>L4294-M4294</f>
        <v/>
      </c>
    </row>
    <row r="4295">
      <c r="A4295" t="inlineStr">
        <is>
          <t>T1004293</t>
        </is>
      </c>
      <c r="B4295" t="inlineStr">
        <is>
          <t>2025-03-08</t>
        </is>
      </c>
      <c r="C4295" t="inlineStr">
        <is>
          <t>S041</t>
        </is>
      </c>
      <c r="D4295" t="inlineStr">
        <is>
          <t>Store_041</t>
        </is>
      </c>
      <c r="E4295" t="inlineStr">
        <is>
          <t>East</t>
        </is>
      </c>
      <c r="F4295" t="inlineStr">
        <is>
          <t>P0054</t>
        </is>
      </c>
      <c r="G4295" t="inlineStr">
        <is>
          <t>Prod_0054</t>
        </is>
      </c>
      <c r="H4295" t="inlineStr">
        <is>
          <t>Food</t>
        </is>
      </c>
      <c r="I4295" t="n">
        <v>7</v>
      </c>
      <c r="J4295" t="n">
        <v>546.46</v>
      </c>
      <c r="K4295" t="n">
        <v>0.05</v>
      </c>
      <c r="L4295">
        <f>I4295*J4295*(1-K4295)</f>
        <v/>
      </c>
      <c r="M4295">
        <f>VLOOKUP(F4295,Products!A:D,4,FALSE)*I4295</f>
        <v/>
      </c>
      <c r="N4295">
        <f>L4295-M4295</f>
        <v/>
      </c>
    </row>
    <row r="4296">
      <c r="A4296" t="inlineStr">
        <is>
          <t>T1004294</t>
        </is>
      </c>
      <c r="B4296" t="inlineStr">
        <is>
          <t>2024-01-07</t>
        </is>
      </c>
      <c r="C4296" t="inlineStr">
        <is>
          <t>S043</t>
        </is>
      </c>
      <c r="D4296" t="inlineStr">
        <is>
          <t>Store_043</t>
        </is>
      </c>
      <c r="E4296" t="inlineStr">
        <is>
          <t>East</t>
        </is>
      </c>
      <c r="F4296" t="inlineStr">
        <is>
          <t>P0184</t>
        </is>
      </c>
      <c r="G4296" t="inlineStr">
        <is>
          <t>Prod_0184</t>
        </is>
      </c>
      <c r="H4296" t="inlineStr">
        <is>
          <t>Beverages</t>
        </is>
      </c>
      <c r="I4296" t="n">
        <v>1</v>
      </c>
      <c r="J4296" t="n">
        <v>530.6799999999999</v>
      </c>
      <c r="K4296" t="n">
        <v>0</v>
      </c>
      <c r="L4296">
        <f>I4296*J4296*(1-K4296)</f>
        <v/>
      </c>
      <c r="M4296">
        <f>VLOOKUP(F4296,Products!A:D,4,FALSE)*I4296</f>
        <v/>
      </c>
      <c r="N4296">
        <f>L4296-M4296</f>
        <v/>
      </c>
    </row>
    <row r="4297">
      <c r="A4297" t="inlineStr">
        <is>
          <t>T1004295</t>
        </is>
      </c>
      <c r="B4297" t="inlineStr">
        <is>
          <t>2024-11-09</t>
        </is>
      </c>
      <c r="C4297" t="inlineStr">
        <is>
          <t>S003</t>
        </is>
      </c>
      <c r="D4297" t="inlineStr">
        <is>
          <t>Store_003</t>
        </is>
      </c>
      <c r="E4297" t="inlineStr">
        <is>
          <t>North</t>
        </is>
      </c>
      <c r="F4297" t="inlineStr">
        <is>
          <t>P0121</t>
        </is>
      </c>
      <c r="G4297" t="inlineStr">
        <is>
          <t>Prod_0121</t>
        </is>
      </c>
      <c r="H4297" t="inlineStr">
        <is>
          <t>Clothing</t>
        </is>
      </c>
      <c r="I4297" t="n">
        <v>4</v>
      </c>
      <c r="J4297" t="n">
        <v>953.17</v>
      </c>
      <c r="K4297" t="n">
        <v>0.05</v>
      </c>
      <c r="L4297">
        <f>I4297*J4297*(1-K4297)</f>
        <v/>
      </c>
      <c r="M4297">
        <f>VLOOKUP(F4297,Products!A:D,4,FALSE)*I4297</f>
        <v/>
      </c>
      <c r="N4297">
        <f>L4297-M4297</f>
        <v/>
      </c>
    </row>
    <row r="4298">
      <c r="A4298" t="inlineStr">
        <is>
          <t>T1004296</t>
        </is>
      </c>
      <c r="B4298" t="inlineStr">
        <is>
          <t>2024-10-27</t>
        </is>
      </c>
      <c r="C4298" t="inlineStr">
        <is>
          <t>S035</t>
        </is>
      </c>
      <c r="D4298" t="inlineStr">
        <is>
          <t>Store_035</t>
        </is>
      </c>
      <c r="E4298" t="inlineStr">
        <is>
          <t>Central</t>
        </is>
      </c>
      <c r="F4298" t="inlineStr">
        <is>
          <t>P0033</t>
        </is>
      </c>
      <c r="G4298" t="inlineStr">
        <is>
          <t>Prod_0033</t>
        </is>
      </c>
      <c r="H4298" t="inlineStr">
        <is>
          <t>Food</t>
        </is>
      </c>
      <c r="I4298" t="n">
        <v>3</v>
      </c>
      <c r="J4298" t="n">
        <v>375.4</v>
      </c>
      <c r="K4298" t="n">
        <v>0</v>
      </c>
      <c r="L4298">
        <f>I4298*J4298*(1-K4298)</f>
        <v/>
      </c>
      <c r="M4298">
        <f>VLOOKUP(F4298,Products!A:D,4,FALSE)*I4298</f>
        <v/>
      </c>
      <c r="N4298">
        <f>L4298-M4298</f>
        <v/>
      </c>
    </row>
    <row r="4299">
      <c r="A4299" t="inlineStr">
        <is>
          <t>T1004297</t>
        </is>
      </c>
      <c r="B4299" t="inlineStr">
        <is>
          <t>2024-01-15</t>
        </is>
      </c>
      <c r="C4299" t="inlineStr">
        <is>
          <t>S037</t>
        </is>
      </c>
      <c r="D4299" t="inlineStr">
        <is>
          <t>Store_037</t>
        </is>
      </c>
      <c r="E4299" t="inlineStr">
        <is>
          <t>East</t>
        </is>
      </c>
      <c r="F4299" t="inlineStr">
        <is>
          <t>P0180</t>
        </is>
      </c>
      <c r="G4299" t="inlineStr">
        <is>
          <t>Prod_0180</t>
        </is>
      </c>
      <c r="H4299" t="inlineStr">
        <is>
          <t>Clothing</t>
        </is>
      </c>
      <c r="I4299" t="n">
        <v>6</v>
      </c>
      <c r="J4299" t="n">
        <v>498.08</v>
      </c>
      <c r="K4299" t="n">
        <v>0</v>
      </c>
      <c r="L4299">
        <f>I4299*J4299*(1-K4299)</f>
        <v/>
      </c>
      <c r="M4299">
        <f>VLOOKUP(F4299,Products!A:D,4,FALSE)*I4299</f>
        <v/>
      </c>
      <c r="N4299">
        <f>L4299-M4299</f>
        <v/>
      </c>
    </row>
    <row r="4300">
      <c r="A4300" t="inlineStr">
        <is>
          <t>T1004298</t>
        </is>
      </c>
      <c r="B4300" t="inlineStr">
        <is>
          <t>2024-04-19</t>
        </is>
      </c>
      <c r="C4300" t="inlineStr">
        <is>
          <t>S003</t>
        </is>
      </c>
      <c r="D4300" t="inlineStr">
        <is>
          <t>Store_003</t>
        </is>
      </c>
      <c r="E4300" t="inlineStr">
        <is>
          <t>North</t>
        </is>
      </c>
      <c r="F4300" t="inlineStr">
        <is>
          <t>P0047</t>
        </is>
      </c>
      <c r="G4300" t="inlineStr">
        <is>
          <t>Prod_0047</t>
        </is>
      </c>
      <c r="H4300" t="inlineStr">
        <is>
          <t>Beverages</t>
        </is>
      </c>
      <c r="I4300" t="n">
        <v>1</v>
      </c>
      <c r="J4300" t="n">
        <v>624.38</v>
      </c>
      <c r="K4300" t="n">
        <v>0.15</v>
      </c>
      <c r="L4300">
        <f>I4300*J4300*(1-K4300)</f>
        <v/>
      </c>
      <c r="M4300">
        <f>VLOOKUP(F4300,Products!A:D,4,FALSE)*I4300</f>
        <v/>
      </c>
      <c r="N4300">
        <f>L4300-M4300</f>
        <v/>
      </c>
    </row>
    <row r="4301">
      <c r="A4301" t="inlineStr">
        <is>
          <t>T1004299</t>
        </is>
      </c>
      <c r="B4301" t="inlineStr">
        <is>
          <t>2024-05-28</t>
        </is>
      </c>
      <c r="C4301" t="inlineStr">
        <is>
          <t>S027</t>
        </is>
      </c>
      <c r="D4301" t="inlineStr">
        <is>
          <t>Store_027</t>
        </is>
      </c>
      <c r="E4301" t="inlineStr">
        <is>
          <t>South</t>
        </is>
      </c>
      <c r="F4301" t="inlineStr">
        <is>
          <t>P0092</t>
        </is>
      </c>
      <c r="G4301" t="inlineStr">
        <is>
          <t>Prod_0092</t>
        </is>
      </c>
      <c r="H4301" t="inlineStr">
        <is>
          <t>Household</t>
        </is>
      </c>
      <c r="I4301" t="n">
        <v>8</v>
      </c>
      <c r="J4301" t="n">
        <v>270.87</v>
      </c>
      <c r="K4301" t="n">
        <v>0.05</v>
      </c>
      <c r="L4301">
        <f>I4301*J4301*(1-K4301)</f>
        <v/>
      </c>
      <c r="M4301">
        <f>VLOOKUP(F4301,Products!A:D,4,FALSE)*I4301</f>
        <v/>
      </c>
      <c r="N4301">
        <f>L4301-M4301</f>
        <v/>
      </c>
    </row>
    <row r="4302">
      <c r="A4302" t="inlineStr">
        <is>
          <t>T1004300</t>
        </is>
      </c>
      <c r="B4302" t="inlineStr">
        <is>
          <t>2025-01-24</t>
        </is>
      </c>
      <c r="C4302" t="inlineStr">
        <is>
          <t>S010</t>
        </is>
      </c>
      <c r="D4302" t="inlineStr">
        <is>
          <t>Store_010</t>
        </is>
      </c>
      <c r="E4302" t="inlineStr">
        <is>
          <t>North</t>
        </is>
      </c>
      <c r="F4302" t="inlineStr">
        <is>
          <t>P0114</t>
        </is>
      </c>
      <c r="G4302" t="inlineStr">
        <is>
          <t>Prod_0114</t>
        </is>
      </c>
      <c r="H4302" t="inlineStr">
        <is>
          <t>Beverages</t>
        </is>
      </c>
      <c r="I4302" t="n">
        <v>5</v>
      </c>
      <c r="J4302" t="n">
        <v>740.8099999999999</v>
      </c>
      <c r="K4302" t="n">
        <v>0</v>
      </c>
      <c r="L4302">
        <f>I4302*J4302*(1-K4302)</f>
        <v/>
      </c>
      <c r="M4302">
        <f>VLOOKUP(F4302,Products!A:D,4,FALSE)*I4302</f>
        <v/>
      </c>
      <c r="N4302">
        <f>L4302-M4302</f>
        <v/>
      </c>
    </row>
    <row r="4303">
      <c r="A4303" t="inlineStr">
        <is>
          <t>T1004301</t>
        </is>
      </c>
      <c r="B4303" t="inlineStr">
        <is>
          <t>2024-11-11</t>
        </is>
      </c>
      <c r="C4303" t="inlineStr">
        <is>
          <t>S033</t>
        </is>
      </c>
      <c r="D4303" t="inlineStr">
        <is>
          <t>Store_033</t>
        </is>
      </c>
      <c r="E4303" t="inlineStr">
        <is>
          <t>North</t>
        </is>
      </c>
      <c r="F4303" t="inlineStr">
        <is>
          <t>P0124</t>
        </is>
      </c>
      <c r="G4303" t="inlineStr">
        <is>
          <t>Prod_0124</t>
        </is>
      </c>
      <c r="H4303" t="inlineStr">
        <is>
          <t>Beverages</t>
        </is>
      </c>
      <c r="I4303" t="n">
        <v>8</v>
      </c>
      <c r="J4303" t="n">
        <v>764.34</v>
      </c>
      <c r="K4303" t="n">
        <v>0</v>
      </c>
      <c r="L4303">
        <f>I4303*J4303*(1-K4303)</f>
        <v/>
      </c>
      <c r="M4303">
        <f>VLOOKUP(F4303,Products!A:D,4,FALSE)*I4303</f>
        <v/>
      </c>
      <c r="N4303">
        <f>L4303-M4303</f>
        <v/>
      </c>
    </row>
    <row r="4304">
      <c r="A4304" t="inlineStr">
        <is>
          <t>T1004302</t>
        </is>
      </c>
      <c r="B4304" t="inlineStr">
        <is>
          <t>2024-08-07</t>
        </is>
      </c>
      <c r="C4304" t="inlineStr">
        <is>
          <t>S027</t>
        </is>
      </c>
      <c r="D4304" t="inlineStr">
        <is>
          <t>Store_027</t>
        </is>
      </c>
      <c r="E4304" t="inlineStr">
        <is>
          <t>South</t>
        </is>
      </c>
      <c r="F4304" t="inlineStr">
        <is>
          <t>P0072</t>
        </is>
      </c>
      <c r="G4304" t="inlineStr">
        <is>
          <t>Prod_0072</t>
        </is>
      </c>
      <c r="H4304" t="inlineStr">
        <is>
          <t>Food</t>
        </is>
      </c>
      <c r="I4304" t="n">
        <v>5</v>
      </c>
      <c r="J4304" t="n">
        <v>670.84</v>
      </c>
      <c r="K4304" t="n">
        <v>0</v>
      </c>
      <c r="L4304">
        <f>I4304*J4304*(1-K4304)</f>
        <v/>
      </c>
      <c r="M4304">
        <f>VLOOKUP(F4304,Products!A:D,4,FALSE)*I4304</f>
        <v/>
      </c>
      <c r="N4304">
        <f>L4304-M4304</f>
        <v/>
      </c>
    </row>
    <row r="4305">
      <c r="A4305" t="inlineStr">
        <is>
          <t>T1004303</t>
        </is>
      </c>
      <c r="B4305" t="inlineStr">
        <is>
          <t>2024-10-06</t>
        </is>
      </c>
      <c r="C4305" t="inlineStr">
        <is>
          <t>S004</t>
        </is>
      </c>
      <c r="D4305" t="inlineStr">
        <is>
          <t>Store_004</t>
        </is>
      </c>
      <c r="E4305" t="inlineStr">
        <is>
          <t>Central</t>
        </is>
      </c>
      <c r="F4305" t="inlineStr">
        <is>
          <t>P0189</t>
        </is>
      </c>
      <c r="G4305" t="inlineStr">
        <is>
          <t>Prod_0189</t>
        </is>
      </c>
      <c r="H4305" t="inlineStr">
        <is>
          <t>Food</t>
        </is>
      </c>
      <c r="I4305" t="n">
        <v>1</v>
      </c>
      <c r="J4305" t="n">
        <v>1030.33</v>
      </c>
      <c r="K4305" t="n">
        <v>0</v>
      </c>
      <c r="L4305">
        <f>I4305*J4305*(1-K4305)</f>
        <v/>
      </c>
      <c r="M4305">
        <f>VLOOKUP(F4305,Products!A:D,4,FALSE)*I4305</f>
        <v/>
      </c>
      <c r="N4305">
        <f>L4305-M4305</f>
        <v/>
      </c>
    </row>
    <row r="4306">
      <c r="A4306" t="inlineStr">
        <is>
          <t>T1004304</t>
        </is>
      </c>
      <c r="B4306" t="inlineStr">
        <is>
          <t>2024-02-12</t>
        </is>
      </c>
      <c r="C4306" t="inlineStr">
        <is>
          <t>S018</t>
        </is>
      </c>
      <c r="D4306" t="inlineStr">
        <is>
          <t>Store_018</t>
        </is>
      </c>
      <c r="E4306" t="inlineStr">
        <is>
          <t>South</t>
        </is>
      </c>
      <c r="F4306" t="inlineStr">
        <is>
          <t>P0056</t>
        </is>
      </c>
      <c r="G4306" t="inlineStr">
        <is>
          <t>Prod_0056</t>
        </is>
      </c>
      <c r="H4306" t="inlineStr">
        <is>
          <t>Household</t>
        </is>
      </c>
      <c r="I4306" t="n">
        <v>2</v>
      </c>
      <c r="J4306" t="n">
        <v>280.97</v>
      </c>
      <c r="K4306" t="n">
        <v>0</v>
      </c>
      <c r="L4306">
        <f>I4306*J4306*(1-K4306)</f>
        <v/>
      </c>
      <c r="M4306">
        <f>VLOOKUP(F4306,Products!A:D,4,FALSE)*I4306</f>
        <v/>
      </c>
      <c r="N4306">
        <f>L4306-M4306</f>
        <v/>
      </c>
    </row>
    <row r="4307">
      <c r="A4307" t="inlineStr">
        <is>
          <t>T1004305</t>
        </is>
      </c>
      <c r="B4307" t="inlineStr">
        <is>
          <t>2024-03-07</t>
        </is>
      </c>
      <c r="C4307" t="inlineStr">
        <is>
          <t>S048</t>
        </is>
      </c>
      <c r="D4307" t="inlineStr">
        <is>
          <t>Store_048</t>
        </is>
      </c>
      <c r="E4307" t="inlineStr">
        <is>
          <t>South</t>
        </is>
      </c>
      <c r="F4307" t="inlineStr">
        <is>
          <t>P0182</t>
        </is>
      </c>
      <c r="G4307" t="inlineStr">
        <is>
          <t>Prod_0182</t>
        </is>
      </c>
      <c r="H4307" t="inlineStr">
        <is>
          <t>Electronics</t>
        </is>
      </c>
      <c r="I4307" t="n">
        <v>3</v>
      </c>
      <c r="J4307" t="n">
        <v>782.41</v>
      </c>
      <c r="K4307" t="n">
        <v>0</v>
      </c>
      <c r="L4307">
        <f>I4307*J4307*(1-K4307)</f>
        <v/>
      </c>
      <c r="M4307">
        <f>VLOOKUP(F4307,Products!A:D,4,FALSE)*I4307</f>
        <v/>
      </c>
      <c r="N4307">
        <f>L4307-M4307</f>
        <v/>
      </c>
    </row>
    <row r="4308">
      <c r="A4308" t="inlineStr">
        <is>
          <t>T1004306</t>
        </is>
      </c>
      <c r="B4308" t="inlineStr">
        <is>
          <t>2025-05-10</t>
        </is>
      </c>
      <c r="C4308" t="inlineStr">
        <is>
          <t>S029</t>
        </is>
      </c>
      <c r="D4308" t="inlineStr">
        <is>
          <t>Store_029</t>
        </is>
      </c>
      <c r="E4308" t="inlineStr">
        <is>
          <t>South</t>
        </is>
      </c>
      <c r="F4308" t="inlineStr">
        <is>
          <t>P0199</t>
        </is>
      </c>
      <c r="G4308" t="inlineStr">
        <is>
          <t>Prod_0199</t>
        </is>
      </c>
      <c r="H4308" t="inlineStr">
        <is>
          <t>Beverages</t>
        </is>
      </c>
      <c r="I4308" t="n">
        <v>4</v>
      </c>
      <c r="J4308" t="n">
        <v>105.93</v>
      </c>
      <c r="K4308" t="n">
        <v>0</v>
      </c>
      <c r="L4308">
        <f>I4308*J4308*(1-K4308)</f>
        <v/>
      </c>
      <c r="M4308">
        <f>VLOOKUP(F4308,Products!A:D,4,FALSE)*I4308</f>
        <v/>
      </c>
      <c r="N4308">
        <f>L4308-M4308</f>
        <v/>
      </c>
    </row>
    <row r="4309">
      <c r="A4309" t="inlineStr">
        <is>
          <t>T1004307</t>
        </is>
      </c>
      <c r="B4309" t="inlineStr">
        <is>
          <t>2024-03-13</t>
        </is>
      </c>
      <c r="C4309" t="inlineStr">
        <is>
          <t>S028</t>
        </is>
      </c>
      <c r="D4309" t="inlineStr">
        <is>
          <t>Store_028</t>
        </is>
      </c>
      <c r="E4309" t="inlineStr">
        <is>
          <t>North</t>
        </is>
      </c>
      <c r="F4309" t="inlineStr">
        <is>
          <t>P0051</t>
        </is>
      </c>
      <c r="G4309" t="inlineStr">
        <is>
          <t>Prod_0051</t>
        </is>
      </c>
      <c r="H4309" t="inlineStr">
        <is>
          <t>Clothing</t>
        </is>
      </c>
      <c r="I4309" t="n">
        <v>3</v>
      </c>
      <c r="J4309" t="n">
        <v>65.29000000000001</v>
      </c>
      <c r="K4309" t="n">
        <v>0.15</v>
      </c>
      <c r="L4309">
        <f>I4309*J4309*(1-K4309)</f>
        <v/>
      </c>
      <c r="M4309">
        <f>VLOOKUP(F4309,Products!A:D,4,FALSE)*I4309</f>
        <v/>
      </c>
      <c r="N4309">
        <f>L4309-M4309</f>
        <v/>
      </c>
    </row>
    <row r="4310">
      <c r="A4310" t="inlineStr">
        <is>
          <t>T1004308</t>
        </is>
      </c>
      <c r="B4310" t="inlineStr">
        <is>
          <t>2025-08-05</t>
        </is>
      </c>
      <c r="C4310" t="inlineStr">
        <is>
          <t>S011</t>
        </is>
      </c>
      <c r="D4310" t="inlineStr">
        <is>
          <t>Store_011</t>
        </is>
      </c>
      <c r="E4310" t="inlineStr">
        <is>
          <t>South</t>
        </is>
      </c>
      <c r="F4310" t="inlineStr">
        <is>
          <t>P0157</t>
        </is>
      </c>
      <c r="G4310" t="inlineStr">
        <is>
          <t>Prod_0157</t>
        </is>
      </c>
      <c r="H4310" t="inlineStr">
        <is>
          <t>Toys</t>
        </is>
      </c>
      <c r="I4310" t="n">
        <v>6</v>
      </c>
      <c r="J4310" t="n">
        <v>290.06</v>
      </c>
      <c r="K4310" t="n">
        <v>0.05</v>
      </c>
      <c r="L4310">
        <f>I4310*J4310*(1-K4310)</f>
        <v/>
      </c>
      <c r="M4310">
        <f>VLOOKUP(F4310,Products!A:D,4,FALSE)*I4310</f>
        <v/>
      </c>
      <c r="N4310">
        <f>L4310-M4310</f>
        <v/>
      </c>
    </row>
    <row r="4311">
      <c r="A4311" t="inlineStr">
        <is>
          <t>T1004309</t>
        </is>
      </c>
      <c r="B4311" t="inlineStr">
        <is>
          <t>2025-05-24</t>
        </is>
      </c>
      <c r="C4311" t="inlineStr">
        <is>
          <t>S035</t>
        </is>
      </c>
      <c r="D4311" t="inlineStr">
        <is>
          <t>Store_035</t>
        </is>
      </c>
      <c r="E4311" t="inlineStr">
        <is>
          <t>Central</t>
        </is>
      </c>
      <c r="F4311" t="inlineStr">
        <is>
          <t>P0086</t>
        </is>
      </c>
      <c r="G4311" t="inlineStr">
        <is>
          <t>Prod_0086</t>
        </is>
      </c>
      <c r="H4311" t="inlineStr">
        <is>
          <t>Stationery</t>
        </is>
      </c>
      <c r="I4311" t="n">
        <v>2</v>
      </c>
      <c r="J4311" t="n">
        <v>1063.7</v>
      </c>
      <c r="K4311" t="n">
        <v>0.05</v>
      </c>
      <c r="L4311">
        <f>I4311*J4311*(1-K4311)</f>
        <v/>
      </c>
      <c r="M4311">
        <f>VLOOKUP(F4311,Products!A:D,4,FALSE)*I4311</f>
        <v/>
      </c>
      <c r="N4311">
        <f>L4311-M4311</f>
        <v/>
      </c>
    </row>
    <row r="4312">
      <c r="A4312" t="inlineStr">
        <is>
          <t>T1004310</t>
        </is>
      </c>
      <c r="B4312" t="inlineStr">
        <is>
          <t>2025-06-08</t>
        </is>
      </c>
      <c r="C4312" t="inlineStr">
        <is>
          <t>S040</t>
        </is>
      </c>
      <c r="D4312" t="inlineStr">
        <is>
          <t>Store_040</t>
        </is>
      </c>
      <c r="E4312" t="inlineStr">
        <is>
          <t>Central</t>
        </is>
      </c>
      <c r="F4312" t="inlineStr">
        <is>
          <t>P0168</t>
        </is>
      </c>
      <c r="G4312" t="inlineStr">
        <is>
          <t>Prod_0168</t>
        </is>
      </c>
      <c r="H4312" t="inlineStr">
        <is>
          <t>Electronics</t>
        </is>
      </c>
      <c r="I4312" t="n">
        <v>7</v>
      </c>
      <c r="J4312" t="n">
        <v>61.23</v>
      </c>
      <c r="K4312" t="n">
        <v>0</v>
      </c>
      <c r="L4312">
        <f>I4312*J4312*(1-K4312)</f>
        <v/>
      </c>
      <c r="M4312">
        <f>VLOOKUP(F4312,Products!A:D,4,FALSE)*I4312</f>
        <v/>
      </c>
      <c r="N4312">
        <f>L4312-M4312</f>
        <v/>
      </c>
    </row>
    <row r="4313">
      <c r="A4313" t="inlineStr">
        <is>
          <t>T1004311</t>
        </is>
      </c>
      <c r="B4313" t="inlineStr">
        <is>
          <t>2025-07-14</t>
        </is>
      </c>
      <c r="C4313" t="inlineStr">
        <is>
          <t>S009</t>
        </is>
      </c>
      <c r="D4313" t="inlineStr">
        <is>
          <t>Store_009</t>
        </is>
      </c>
      <c r="E4313" t="inlineStr">
        <is>
          <t>Central</t>
        </is>
      </c>
      <c r="F4313" t="inlineStr">
        <is>
          <t>P0191</t>
        </is>
      </c>
      <c r="G4313" t="inlineStr">
        <is>
          <t>Prod_0191</t>
        </is>
      </c>
      <c r="H4313" t="inlineStr">
        <is>
          <t>Food</t>
        </is>
      </c>
      <c r="I4313" t="n">
        <v>8</v>
      </c>
      <c r="J4313" t="n">
        <v>522.73</v>
      </c>
      <c r="K4313" t="n">
        <v>0</v>
      </c>
      <c r="L4313">
        <f>I4313*J4313*(1-K4313)</f>
        <v/>
      </c>
      <c r="M4313">
        <f>VLOOKUP(F4313,Products!A:D,4,FALSE)*I4313</f>
        <v/>
      </c>
      <c r="N4313">
        <f>L4313-M4313</f>
        <v/>
      </c>
    </row>
    <row r="4314">
      <c r="A4314" t="inlineStr">
        <is>
          <t>T1004312</t>
        </is>
      </c>
      <c r="B4314" t="inlineStr">
        <is>
          <t>2024-05-14</t>
        </is>
      </c>
      <c r="C4314" t="inlineStr">
        <is>
          <t>S050</t>
        </is>
      </c>
      <c r="D4314" t="inlineStr">
        <is>
          <t>Store_050</t>
        </is>
      </c>
      <c r="E4314" t="inlineStr">
        <is>
          <t>South</t>
        </is>
      </c>
      <c r="F4314" t="inlineStr">
        <is>
          <t>P0187</t>
        </is>
      </c>
      <c r="G4314" t="inlineStr">
        <is>
          <t>Prod_0187</t>
        </is>
      </c>
      <c r="H4314" t="inlineStr">
        <is>
          <t>Food</t>
        </is>
      </c>
      <c r="I4314" t="n">
        <v>5</v>
      </c>
      <c r="J4314" t="n">
        <v>760.58</v>
      </c>
      <c r="K4314" t="n">
        <v>0.15</v>
      </c>
      <c r="L4314">
        <f>I4314*J4314*(1-K4314)</f>
        <v/>
      </c>
      <c r="M4314">
        <f>VLOOKUP(F4314,Products!A:D,4,FALSE)*I4314</f>
        <v/>
      </c>
      <c r="N4314">
        <f>L4314-M4314</f>
        <v/>
      </c>
    </row>
    <row r="4315">
      <c r="A4315" t="inlineStr">
        <is>
          <t>T1004313</t>
        </is>
      </c>
      <c r="B4315" t="inlineStr">
        <is>
          <t>2025-08-03</t>
        </is>
      </c>
      <c r="C4315" t="inlineStr">
        <is>
          <t>S005</t>
        </is>
      </c>
      <c r="D4315" t="inlineStr">
        <is>
          <t>Store_005</t>
        </is>
      </c>
      <c r="E4315" t="inlineStr">
        <is>
          <t>Central</t>
        </is>
      </c>
      <c r="F4315" t="inlineStr">
        <is>
          <t>P0184</t>
        </is>
      </c>
      <c r="G4315" t="inlineStr">
        <is>
          <t>Prod_0184</t>
        </is>
      </c>
      <c r="H4315" t="inlineStr">
        <is>
          <t>Beverages</t>
        </is>
      </c>
      <c r="I4315" t="n">
        <v>4</v>
      </c>
      <c r="J4315" t="n">
        <v>661.09</v>
      </c>
      <c r="K4315" t="n">
        <v>0</v>
      </c>
      <c r="L4315">
        <f>I4315*J4315*(1-K4315)</f>
        <v/>
      </c>
      <c r="M4315">
        <f>VLOOKUP(F4315,Products!A:D,4,FALSE)*I4315</f>
        <v/>
      </c>
      <c r="N4315">
        <f>L4315-M4315</f>
        <v/>
      </c>
    </row>
    <row r="4316">
      <c r="A4316" t="inlineStr">
        <is>
          <t>T1004314</t>
        </is>
      </c>
      <c r="B4316" t="inlineStr">
        <is>
          <t>2024-08-10</t>
        </is>
      </c>
      <c r="C4316" t="inlineStr">
        <is>
          <t>S040</t>
        </is>
      </c>
      <c r="D4316" t="inlineStr">
        <is>
          <t>Store_040</t>
        </is>
      </c>
      <c r="E4316" t="inlineStr">
        <is>
          <t>Central</t>
        </is>
      </c>
      <c r="F4316" t="inlineStr">
        <is>
          <t>P0191</t>
        </is>
      </c>
      <c r="G4316" t="inlineStr">
        <is>
          <t>Prod_0191</t>
        </is>
      </c>
      <c r="H4316" t="inlineStr">
        <is>
          <t>Food</t>
        </is>
      </c>
      <c r="I4316" t="n">
        <v>8</v>
      </c>
      <c r="J4316" t="n">
        <v>598.85</v>
      </c>
      <c r="K4316" t="n">
        <v>0</v>
      </c>
      <c r="L4316">
        <f>I4316*J4316*(1-K4316)</f>
        <v/>
      </c>
      <c r="M4316">
        <f>VLOOKUP(F4316,Products!A:D,4,FALSE)*I4316</f>
        <v/>
      </c>
      <c r="N4316">
        <f>L4316-M4316</f>
        <v/>
      </c>
    </row>
    <row r="4317">
      <c r="A4317" t="inlineStr">
        <is>
          <t>T1004315</t>
        </is>
      </c>
      <c r="B4317" t="inlineStr">
        <is>
          <t>2023-06-14</t>
        </is>
      </c>
      <c r="C4317" t="inlineStr">
        <is>
          <t>S047</t>
        </is>
      </c>
      <c r="D4317" t="inlineStr">
        <is>
          <t>Store_047</t>
        </is>
      </c>
      <c r="E4317" t="inlineStr">
        <is>
          <t>North</t>
        </is>
      </c>
      <c r="F4317" t="inlineStr">
        <is>
          <t>P0133</t>
        </is>
      </c>
      <c r="G4317" t="inlineStr">
        <is>
          <t>Prod_0133</t>
        </is>
      </c>
      <c r="H4317" t="inlineStr">
        <is>
          <t>Stationery</t>
        </is>
      </c>
      <c r="I4317" t="n">
        <v>2</v>
      </c>
      <c r="J4317" t="n">
        <v>419</v>
      </c>
      <c r="K4317" t="n">
        <v>0</v>
      </c>
      <c r="L4317">
        <f>I4317*J4317*(1-K4317)</f>
        <v/>
      </c>
      <c r="M4317">
        <f>VLOOKUP(F4317,Products!A:D,4,FALSE)*I4317</f>
        <v/>
      </c>
      <c r="N4317">
        <f>L4317-M4317</f>
        <v/>
      </c>
    </row>
    <row r="4318">
      <c r="A4318" t="inlineStr">
        <is>
          <t>T1004316</t>
        </is>
      </c>
      <c r="B4318" t="inlineStr">
        <is>
          <t>2024-04-26</t>
        </is>
      </c>
      <c r="C4318" t="inlineStr">
        <is>
          <t>S039</t>
        </is>
      </c>
      <c r="D4318" t="inlineStr">
        <is>
          <t>Store_039</t>
        </is>
      </c>
      <c r="E4318" t="inlineStr">
        <is>
          <t>North</t>
        </is>
      </c>
      <c r="F4318" t="inlineStr">
        <is>
          <t>P0116</t>
        </is>
      </c>
      <c r="G4318" t="inlineStr">
        <is>
          <t>Prod_0116</t>
        </is>
      </c>
      <c r="H4318" t="inlineStr">
        <is>
          <t>Clothing</t>
        </is>
      </c>
      <c r="I4318" t="n">
        <v>2</v>
      </c>
      <c r="J4318" t="n">
        <v>1091.04</v>
      </c>
      <c r="K4318" t="n">
        <v>0</v>
      </c>
      <c r="L4318">
        <f>I4318*J4318*(1-K4318)</f>
        <v/>
      </c>
      <c r="M4318">
        <f>VLOOKUP(F4318,Products!A:D,4,FALSE)*I4318</f>
        <v/>
      </c>
      <c r="N4318">
        <f>L4318-M4318</f>
        <v/>
      </c>
    </row>
    <row r="4319">
      <c r="A4319" t="inlineStr">
        <is>
          <t>T1004317</t>
        </is>
      </c>
      <c r="B4319" t="inlineStr">
        <is>
          <t>2023-09-13</t>
        </is>
      </c>
      <c r="C4319" t="inlineStr">
        <is>
          <t>S013</t>
        </is>
      </c>
      <c r="D4319" t="inlineStr">
        <is>
          <t>Store_013</t>
        </is>
      </c>
      <c r="E4319" t="inlineStr">
        <is>
          <t>North</t>
        </is>
      </c>
      <c r="F4319" t="inlineStr">
        <is>
          <t>P0109</t>
        </is>
      </c>
      <c r="G4319" t="inlineStr">
        <is>
          <t>Prod_0109</t>
        </is>
      </c>
      <c r="H4319" t="inlineStr">
        <is>
          <t>Beverages</t>
        </is>
      </c>
      <c r="I4319" t="n">
        <v>9</v>
      </c>
      <c r="J4319" t="n">
        <v>751.87</v>
      </c>
      <c r="K4319" t="n">
        <v>0.2</v>
      </c>
      <c r="L4319">
        <f>I4319*J4319*(1-K4319)</f>
        <v/>
      </c>
      <c r="M4319">
        <f>VLOOKUP(F4319,Products!A:D,4,FALSE)*I4319</f>
        <v/>
      </c>
      <c r="N4319">
        <f>L4319-M4319</f>
        <v/>
      </c>
    </row>
    <row r="4320">
      <c r="A4320" t="inlineStr">
        <is>
          <t>T1004318</t>
        </is>
      </c>
      <c r="B4320" t="inlineStr">
        <is>
          <t>2023-11-18</t>
        </is>
      </c>
      <c r="C4320" t="inlineStr">
        <is>
          <t>S035</t>
        </is>
      </c>
      <c r="D4320" t="inlineStr">
        <is>
          <t>Store_035</t>
        </is>
      </c>
      <c r="E4320" t="inlineStr">
        <is>
          <t>Central</t>
        </is>
      </c>
      <c r="F4320" t="inlineStr">
        <is>
          <t>P0019</t>
        </is>
      </c>
      <c r="G4320" t="inlineStr">
        <is>
          <t>Prod_0019</t>
        </is>
      </c>
      <c r="H4320" t="inlineStr">
        <is>
          <t>Toys</t>
        </is>
      </c>
      <c r="I4320" t="n">
        <v>6</v>
      </c>
      <c r="J4320" t="n">
        <v>693.73</v>
      </c>
      <c r="K4320" t="n">
        <v>0.05</v>
      </c>
      <c r="L4320">
        <f>I4320*J4320*(1-K4320)</f>
        <v/>
      </c>
      <c r="M4320">
        <f>VLOOKUP(F4320,Products!A:D,4,FALSE)*I4320</f>
        <v/>
      </c>
      <c r="N4320">
        <f>L4320-M4320</f>
        <v/>
      </c>
    </row>
    <row r="4321">
      <c r="A4321" t="inlineStr">
        <is>
          <t>T1004319</t>
        </is>
      </c>
      <c r="B4321" t="inlineStr">
        <is>
          <t>2023-12-02</t>
        </is>
      </c>
      <c r="C4321" t="inlineStr">
        <is>
          <t>S019</t>
        </is>
      </c>
      <c r="D4321" t="inlineStr">
        <is>
          <t>Store_019</t>
        </is>
      </c>
      <c r="E4321" t="inlineStr">
        <is>
          <t>East</t>
        </is>
      </c>
      <c r="F4321" t="inlineStr">
        <is>
          <t>P0029</t>
        </is>
      </c>
      <c r="G4321" t="inlineStr">
        <is>
          <t>Prod_0029</t>
        </is>
      </c>
      <c r="H4321" t="inlineStr">
        <is>
          <t>Clothing</t>
        </is>
      </c>
      <c r="I4321" t="n">
        <v>1</v>
      </c>
      <c r="J4321" t="n">
        <v>691.16</v>
      </c>
      <c r="K4321" t="n">
        <v>0.05</v>
      </c>
      <c r="L4321">
        <f>I4321*J4321*(1-K4321)</f>
        <v/>
      </c>
      <c r="M4321">
        <f>VLOOKUP(F4321,Products!A:D,4,FALSE)*I4321</f>
        <v/>
      </c>
      <c r="N4321">
        <f>L4321-M4321</f>
        <v/>
      </c>
    </row>
    <row r="4322">
      <c r="A4322" t="inlineStr">
        <is>
          <t>T1004320</t>
        </is>
      </c>
      <c r="B4322" t="inlineStr">
        <is>
          <t>2023-11-16</t>
        </is>
      </c>
      <c r="C4322" t="inlineStr">
        <is>
          <t>S025</t>
        </is>
      </c>
      <c r="D4322" t="inlineStr">
        <is>
          <t>Store_025</t>
        </is>
      </c>
      <c r="E4322" t="inlineStr">
        <is>
          <t>Central</t>
        </is>
      </c>
      <c r="F4322" t="inlineStr">
        <is>
          <t>P0031</t>
        </is>
      </c>
      <c r="G4322" t="inlineStr">
        <is>
          <t>Prod_0031</t>
        </is>
      </c>
      <c r="H4322" t="inlineStr">
        <is>
          <t>Food</t>
        </is>
      </c>
      <c r="I4322" t="n">
        <v>6</v>
      </c>
      <c r="J4322" t="n">
        <v>264.47</v>
      </c>
      <c r="K4322" t="n">
        <v>0.05</v>
      </c>
      <c r="L4322">
        <f>I4322*J4322*(1-K4322)</f>
        <v/>
      </c>
      <c r="M4322">
        <f>VLOOKUP(F4322,Products!A:D,4,FALSE)*I4322</f>
        <v/>
      </c>
      <c r="N4322">
        <f>L4322-M4322</f>
        <v/>
      </c>
    </row>
    <row r="4323">
      <c r="A4323" t="inlineStr">
        <is>
          <t>T1004321</t>
        </is>
      </c>
      <c r="B4323" t="inlineStr">
        <is>
          <t>2024-08-03</t>
        </is>
      </c>
      <c r="C4323" t="inlineStr">
        <is>
          <t>S045</t>
        </is>
      </c>
      <c r="D4323" t="inlineStr">
        <is>
          <t>Store_045</t>
        </is>
      </c>
      <c r="E4323" t="inlineStr">
        <is>
          <t>East</t>
        </is>
      </c>
      <c r="F4323" t="inlineStr">
        <is>
          <t>P0027</t>
        </is>
      </c>
      <c r="G4323" t="inlineStr">
        <is>
          <t>Prod_0027</t>
        </is>
      </c>
      <c r="H4323" t="inlineStr">
        <is>
          <t>Electronics</t>
        </is>
      </c>
      <c r="I4323" t="n">
        <v>4</v>
      </c>
      <c r="J4323" t="n">
        <v>549.8</v>
      </c>
      <c r="K4323" t="n">
        <v>0</v>
      </c>
      <c r="L4323">
        <f>I4323*J4323*(1-K4323)</f>
        <v/>
      </c>
      <c r="M4323">
        <f>VLOOKUP(F4323,Products!A:D,4,FALSE)*I4323</f>
        <v/>
      </c>
      <c r="N4323">
        <f>L4323-M4323</f>
        <v/>
      </c>
    </row>
    <row r="4324">
      <c r="A4324" t="inlineStr">
        <is>
          <t>T1004322</t>
        </is>
      </c>
      <c r="B4324" t="inlineStr">
        <is>
          <t>2025-04-17</t>
        </is>
      </c>
      <c r="C4324" t="inlineStr">
        <is>
          <t>S001</t>
        </is>
      </c>
      <c r="D4324" t="inlineStr">
        <is>
          <t>Store_001</t>
        </is>
      </c>
      <c r="E4324" t="inlineStr">
        <is>
          <t>West</t>
        </is>
      </c>
      <c r="F4324" t="inlineStr">
        <is>
          <t>P0149</t>
        </is>
      </c>
      <c r="G4324" t="inlineStr">
        <is>
          <t>Prod_0149</t>
        </is>
      </c>
      <c r="H4324" t="inlineStr">
        <is>
          <t>Toys</t>
        </is>
      </c>
      <c r="I4324" t="n">
        <v>2</v>
      </c>
      <c r="J4324" t="n">
        <v>48.68</v>
      </c>
      <c r="K4324" t="n">
        <v>0.1</v>
      </c>
      <c r="L4324">
        <f>I4324*J4324*(1-K4324)</f>
        <v/>
      </c>
      <c r="M4324">
        <f>VLOOKUP(F4324,Products!A:D,4,FALSE)*I4324</f>
        <v/>
      </c>
      <c r="N4324">
        <f>L4324-M4324</f>
        <v/>
      </c>
    </row>
    <row r="4325">
      <c r="A4325" t="inlineStr">
        <is>
          <t>T1004323</t>
        </is>
      </c>
      <c r="B4325" t="inlineStr">
        <is>
          <t>2023-01-05</t>
        </is>
      </c>
      <c r="C4325" t="inlineStr">
        <is>
          <t>S028</t>
        </is>
      </c>
      <c r="D4325" t="inlineStr">
        <is>
          <t>Store_028</t>
        </is>
      </c>
      <c r="E4325" t="inlineStr">
        <is>
          <t>North</t>
        </is>
      </c>
      <c r="F4325" t="inlineStr">
        <is>
          <t>P0102</t>
        </is>
      </c>
      <c r="G4325" t="inlineStr">
        <is>
          <t>Prod_0102</t>
        </is>
      </c>
      <c r="H4325" t="inlineStr">
        <is>
          <t>Food</t>
        </is>
      </c>
      <c r="I4325" t="n">
        <v>6</v>
      </c>
      <c r="J4325" t="n">
        <v>683.78</v>
      </c>
      <c r="K4325" t="n">
        <v>0.2</v>
      </c>
      <c r="L4325">
        <f>I4325*J4325*(1-K4325)</f>
        <v/>
      </c>
      <c r="M4325">
        <f>VLOOKUP(F4325,Products!A:D,4,FALSE)*I4325</f>
        <v/>
      </c>
      <c r="N4325">
        <f>L4325-M4325</f>
        <v/>
      </c>
    </row>
    <row r="4326">
      <c r="A4326" t="inlineStr">
        <is>
          <t>T1004324</t>
        </is>
      </c>
      <c r="B4326" t="inlineStr">
        <is>
          <t>2025-09-24</t>
        </is>
      </c>
      <c r="C4326" t="inlineStr">
        <is>
          <t>S050</t>
        </is>
      </c>
      <c r="D4326" t="inlineStr">
        <is>
          <t>Store_050</t>
        </is>
      </c>
      <c r="E4326" t="inlineStr">
        <is>
          <t>South</t>
        </is>
      </c>
      <c r="F4326" t="inlineStr">
        <is>
          <t>P0172</t>
        </is>
      </c>
      <c r="G4326" t="inlineStr">
        <is>
          <t>Prod_0172</t>
        </is>
      </c>
      <c r="H4326" t="inlineStr">
        <is>
          <t>Beverages</t>
        </is>
      </c>
      <c r="I4326" t="n">
        <v>2</v>
      </c>
      <c r="J4326" t="n">
        <v>838.22</v>
      </c>
      <c r="K4326" t="n">
        <v>0.05</v>
      </c>
      <c r="L4326">
        <f>I4326*J4326*(1-K4326)</f>
        <v/>
      </c>
      <c r="M4326">
        <f>VLOOKUP(F4326,Products!A:D,4,FALSE)*I4326</f>
        <v/>
      </c>
      <c r="N4326">
        <f>L4326-M4326</f>
        <v/>
      </c>
    </row>
    <row r="4327">
      <c r="A4327" t="inlineStr">
        <is>
          <t>T1004325</t>
        </is>
      </c>
      <c r="B4327" t="inlineStr">
        <is>
          <t>2025-09-23</t>
        </is>
      </c>
      <c r="C4327" t="inlineStr">
        <is>
          <t>S036</t>
        </is>
      </c>
      <c r="D4327" t="inlineStr">
        <is>
          <t>Store_036</t>
        </is>
      </c>
      <c r="E4327" t="inlineStr">
        <is>
          <t>Central</t>
        </is>
      </c>
      <c r="F4327" t="inlineStr">
        <is>
          <t>P0142</t>
        </is>
      </c>
      <c r="G4327" t="inlineStr">
        <is>
          <t>Prod_0142</t>
        </is>
      </c>
      <c r="H4327" t="inlineStr">
        <is>
          <t>Household</t>
        </is>
      </c>
      <c r="I4327" t="n">
        <v>6</v>
      </c>
      <c r="J4327" t="n">
        <v>145.76</v>
      </c>
      <c r="K4327" t="n">
        <v>0</v>
      </c>
      <c r="L4327">
        <f>I4327*J4327*(1-K4327)</f>
        <v/>
      </c>
      <c r="M4327">
        <f>VLOOKUP(F4327,Products!A:D,4,FALSE)*I4327</f>
        <v/>
      </c>
      <c r="N4327">
        <f>L4327-M4327</f>
        <v/>
      </c>
    </row>
    <row r="4328">
      <c r="A4328" t="inlineStr">
        <is>
          <t>T1004326</t>
        </is>
      </c>
      <c r="B4328" t="inlineStr">
        <is>
          <t>2024-10-19</t>
        </is>
      </c>
      <c r="C4328" t="inlineStr">
        <is>
          <t>S025</t>
        </is>
      </c>
      <c r="D4328" t="inlineStr">
        <is>
          <t>Store_025</t>
        </is>
      </c>
      <c r="E4328" t="inlineStr">
        <is>
          <t>Central</t>
        </is>
      </c>
      <c r="F4328" t="inlineStr">
        <is>
          <t>P0145</t>
        </is>
      </c>
      <c r="G4328" t="inlineStr">
        <is>
          <t>Prod_0145</t>
        </is>
      </c>
      <c r="H4328" t="inlineStr">
        <is>
          <t>Electronics</t>
        </is>
      </c>
      <c r="I4328" t="n">
        <v>2</v>
      </c>
      <c r="J4328" t="n">
        <v>672.8</v>
      </c>
      <c r="K4328" t="n">
        <v>0</v>
      </c>
      <c r="L4328">
        <f>I4328*J4328*(1-K4328)</f>
        <v/>
      </c>
      <c r="M4328">
        <f>VLOOKUP(F4328,Products!A:D,4,FALSE)*I4328</f>
        <v/>
      </c>
      <c r="N4328">
        <f>L4328-M4328</f>
        <v/>
      </c>
    </row>
    <row r="4329">
      <c r="A4329" t="inlineStr">
        <is>
          <t>T1004327</t>
        </is>
      </c>
      <c r="B4329" t="inlineStr">
        <is>
          <t>2023-12-17</t>
        </is>
      </c>
      <c r="C4329" t="inlineStr">
        <is>
          <t>S010</t>
        </is>
      </c>
      <c r="D4329" t="inlineStr">
        <is>
          <t>Store_010</t>
        </is>
      </c>
      <c r="E4329" t="inlineStr">
        <is>
          <t>North</t>
        </is>
      </c>
      <c r="F4329" t="inlineStr">
        <is>
          <t>P0129</t>
        </is>
      </c>
      <c r="G4329" t="inlineStr">
        <is>
          <t>Prod_0129</t>
        </is>
      </c>
      <c r="H4329" t="inlineStr">
        <is>
          <t>Stationery</t>
        </is>
      </c>
      <c r="I4329" t="n">
        <v>5</v>
      </c>
      <c r="J4329" t="n">
        <v>694.59</v>
      </c>
      <c r="K4329" t="n">
        <v>0</v>
      </c>
      <c r="L4329">
        <f>I4329*J4329*(1-K4329)</f>
        <v/>
      </c>
      <c r="M4329">
        <f>VLOOKUP(F4329,Products!A:D,4,FALSE)*I4329</f>
        <v/>
      </c>
      <c r="N4329">
        <f>L4329-M4329</f>
        <v/>
      </c>
    </row>
    <row r="4330">
      <c r="A4330" t="inlineStr">
        <is>
          <t>T1004328</t>
        </is>
      </c>
      <c r="B4330" t="inlineStr">
        <is>
          <t>2023-09-09</t>
        </is>
      </c>
      <c r="C4330" t="inlineStr">
        <is>
          <t>S016</t>
        </is>
      </c>
      <c r="D4330" t="inlineStr">
        <is>
          <t>Store_016</t>
        </is>
      </c>
      <c r="E4330" t="inlineStr">
        <is>
          <t>West</t>
        </is>
      </c>
      <c r="F4330" t="inlineStr">
        <is>
          <t>P0110</t>
        </is>
      </c>
      <c r="G4330" t="inlineStr">
        <is>
          <t>Prod_0110</t>
        </is>
      </c>
      <c r="H4330" t="inlineStr">
        <is>
          <t>Stationery</t>
        </is>
      </c>
      <c r="I4330" t="n">
        <v>2</v>
      </c>
      <c r="J4330" t="n">
        <v>87.52</v>
      </c>
      <c r="K4330" t="n">
        <v>0</v>
      </c>
      <c r="L4330">
        <f>I4330*J4330*(1-K4330)</f>
        <v/>
      </c>
      <c r="M4330">
        <f>VLOOKUP(F4330,Products!A:D,4,FALSE)*I4330</f>
        <v/>
      </c>
      <c r="N4330">
        <f>L4330-M4330</f>
        <v/>
      </c>
    </row>
    <row r="4331">
      <c r="A4331" t="inlineStr">
        <is>
          <t>T1004329</t>
        </is>
      </c>
      <c r="B4331" t="inlineStr">
        <is>
          <t>2023-08-11</t>
        </is>
      </c>
      <c r="C4331" t="inlineStr">
        <is>
          <t>S035</t>
        </is>
      </c>
      <c r="D4331" t="inlineStr">
        <is>
          <t>Store_035</t>
        </is>
      </c>
      <c r="E4331" t="inlineStr">
        <is>
          <t>Central</t>
        </is>
      </c>
      <c r="F4331" t="inlineStr">
        <is>
          <t>P0049</t>
        </is>
      </c>
      <c r="G4331" t="inlineStr">
        <is>
          <t>Prod_0049</t>
        </is>
      </c>
      <c r="H4331" t="inlineStr">
        <is>
          <t>Beverages</t>
        </is>
      </c>
      <c r="I4331" t="n">
        <v>7</v>
      </c>
      <c r="J4331" t="n">
        <v>197.6</v>
      </c>
      <c r="K4331" t="n">
        <v>0</v>
      </c>
      <c r="L4331">
        <f>I4331*J4331*(1-K4331)</f>
        <v/>
      </c>
      <c r="M4331">
        <f>VLOOKUP(F4331,Products!A:D,4,FALSE)*I4331</f>
        <v/>
      </c>
      <c r="N4331">
        <f>L4331-M4331</f>
        <v/>
      </c>
    </row>
    <row r="4332">
      <c r="A4332" t="inlineStr">
        <is>
          <t>T1004330</t>
        </is>
      </c>
      <c r="B4332" t="inlineStr">
        <is>
          <t>2025-08-26</t>
        </is>
      </c>
      <c r="C4332" t="inlineStr">
        <is>
          <t>S002</t>
        </is>
      </c>
      <c r="D4332" t="inlineStr">
        <is>
          <t>Store_002</t>
        </is>
      </c>
      <c r="E4332" t="inlineStr">
        <is>
          <t>South</t>
        </is>
      </c>
      <c r="F4332" t="inlineStr">
        <is>
          <t>P0048</t>
        </is>
      </c>
      <c r="G4332" t="inlineStr">
        <is>
          <t>Prod_0048</t>
        </is>
      </c>
      <c r="H4332" t="inlineStr">
        <is>
          <t>Toys</t>
        </is>
      </c>
      <c r="I4332" t="n">
        <v>9</v>
      </c>
      <c r="J4332" t="n">
        <v>289.9</v>
      </c>
      <c r="K4332" t="n">
        <v>0.1</v>
      </c>
      <c r="L4332">
        <f>I4332*J4332*(1-K4332)</f>
        <v/>
      </c>
      <c r="M4332">
        <f>VLOOKUP(F4332,Products!A:D,4,FALSE)*I4332</f>
        <v/>
      </c>
      <c r="N4332">
        <f>L4332-M4332</f>
        <v/>
      </c>
    </row>
    <row r="4333">
      <c r="A4333" t="inlineStr">
        <is>
          <t>T1004331</t>
        </is>
      </c>
      <c r="B4333" t="inlineStr">
        <is>
          <t>2025-09-08</t>
        </is>
      </c>
      <c r="C4333" t="inlineStr">
        <is>
          <t>S020</t>
        </is>
      </c>
      <c r="D4333" t="inlineStr">
        <is>
          <t>Store_020</t>
        </is>
      </c>
      <c r="E4333" t="inlineStr">
        <is>
          <t>West</t>
        </is>
      </c>
      <c r="F4333" t="inlineStr">
        <is>
          <t>P0053</t>
        </is>
      </c>
      <c r="G4333" t="inlineStr">
        <is>
          <t>Prod_0053</t>
        </is>
      </c>
      <c r="H4333" t="inlineStr">
        <is>
          <t>Food</t>
        </is>
      </c>
      <c r="I4333" t="n">
        <v>5</v>
      </c>
      <c r="J4333" t="n">
        <v>324.79</v>
      </c>
      <c r="K4333" t="n">
        <v>0</v>
      </c>
      <c r="L4333">
        <f>I4333*J4333*(1-K4333)</f>
        <v/>
      </c>
      <c r="M4333">
        <f>VLOOKUP(F4333,Products!A:D,4,FALSE)*I4333</f>
        <v/>
      </c>
      <c r="N4333">
        <f>L4333-M4333</f>
        <v/>
      </c>
    </row>
    <row r="4334">
      <c r="A4334" t="inlineStr">
        <is>
          <t>T1004332</t>
        </is>
      </c>
      <c r="B4334" t="inlineStr">
        <is>
          <t>2023-04-21</t>
        </is>
      </c>
      <c r="C4334" t="inlineStr">
        <is>
          <t>S017</t>
        </is>
      </c>
      <c r="D4334" t="inlineStr">
        <is>
          <t>Store_017</t>
        </is>
      </c>
      <c r="E4334" t="inlineStr">
        <is>
          <t>South</t>
        </is>
      </c>
      <c r="F4334" t="inlineStr">
        <is>
          <t>P0154</t>
        </is>
      </c>
      <c r="G4334" t="inlineStr">
        <is>
          <t>Prod_0154</t>
        </is>
      </c>
      <c r="H4334" t="inlineStr">
        <is>
          <t>Toys</t>
        </is>
      </c>
      <c r="I4334" t="n">
        <v>7</v>
      </c>
      <c r="J4334" t="n">
        <v>323.29</v>
      </c>
      <c r="K4334" t="n">
        <v>0.1</v>
      </c>
      <c r="L4334">
        <f>I4334*J4334*(1-K4334)</f>
        <v/>
      </c>
      <c r="M4334">
        <f>VLOOKUP(F4334,Products!A:D,4,FALSE)*I4334</f>
        <v/>
      </c>
      <c r="N4334">
        <f>L4334-M4334</f>
        <v/>
      </c>
    </row>
    <row r="4335">
      <c r="A4335" t="inlineStr">
        <is>
          <t>T1004333</t>
        </is>
      </c>
      <c r="B4335" t="inlineStr">
        <is>
          <t>2024-11-23</t>
        </is>
      </c>
      <c r="C4335" t="inlineStr">
        <is>
          <t>S021</t>
        </is>
      </c>
      <c r="D4335" t="inlineStr">
        <is>
          <t>Store_021</t>
        </is>
      </c>
      <c r="E4335" t="inlineStr">
        <is>
          <t>North</t>
        </is>
      </c>
      <c r="F4335" t="inlineStr">
        <is>
          <t>P0038</t>
        </is>
      </c>
      <c r="G4335" t="inlineStr">
        <is>
          <t>Prod_0038</t>
        </is>
      </c>
      <c r="H4335" t="inlineStr">
        <is>
          <t>Beverages</t>
        </is>
      </c>
      <c r="I4335" t="n">
        <v>2</v>
      </c>
      <c r="J4335" t="n">
        <v>978.36</v>
      </c>
      <c r="K4335" t="n">
        <v>0.1</v>
      </c>
      <c r="L4335">
        <f>I4335*J4335*(1-K4335)</f>
        <v/>
      </c>
      <c r="M4335">
        <f>VLOOKUP(F4335,Products!A:D,4,FALSE)*I4335</f>
        <v/>
      </c>
      <c r="N4335">
        <f>L4335-M4335</f>
        <v/>
      </c>
    </row>
    <row r="4336">
      <c r="A4336" t="inlineStr">
        <is>
          <t>T1004334</t>
        </is>
      </c>
      <c r="B4336" t="inlineStr">
        <is>
          <t>2023-12-05</t>
        </is>
      </c>
      <c r="C4336" t="inlineStr">
        <is>
          <t>S045</t>
        </is>
      </c>
      <c r="D4336" t="inlineStr">
        <is>
          <t>Store_045</t>
        </is>
      </c>
      <c r="E4336" t="inlineStr">
        <is>
          <t>East</t>
        </is>
      </c>
      <c r="F4336" t="inlineStr">
        <is>
          <t>P0105</t>
        </is>
      </c>
      <c r="G4336" t="inlineStr">
        <is>
          <t>Prod_0105</t>
        </is>
      </c>
      <c r="H4336" t="inlineStr">
        <is>
          <t>Electronics</t>
        </is>
      </c>
      <c r="I4336" t="n">
        <v>2</v>
      </c>
      <c r="J4336" t="n">
        <v>433.25</v>
      </c>
      <c r="K4336" t="n">
        <v>0</v>
      </c>
      <c r="L4336">
        <f>I4336*J4336*(1-K4336)</f>
        <v/>
      </c>
      <c r="M4336">
        <f>VLOOKUP(F4336,Products!A:D,4,FALSE)*I4336</f>
        <v/>
      </c>
      <c r="N4336">
        <f>L4336-M4336</f>
        <v/>
      </c>
    </row>
    <row r="4337">
      <c r="A4337" t="inlineStr">
        <is>
          <t>T1004335</t>
        </is>
      </c>
      <c r="B4337" t="inlineStr">
        <is>
          <t>2024-04-14</t>
        </is>
      </c>
      <c r="C4337" t="inlineStr">
        <is>
          <t>S010</t>
        </is>
      </c>
      <c r="D4337" t="inlineStr">
        <is>
          <t>Store_010</t>
        </is>
      </c>
      <c r="E4337" t="inlineStr">
        <is>
          <t>North</t>
        </is>
      </c>
      <c r="F4337" t="inlineStr">
        <is>
          <t>P0135</t>
        </is>
      </c>
      <c r="G4337" t="inlineStr">
        <is>
          <t>Prod_0135</t>
        </is>
      </c>
      <c r="H4337" t="inlineStr">
        <is>
          <t>Food</t>
        </is>
      </c>
      <c r="I4337" t="n">
        <v>6</v>
      </c>
      <c r="J4337" t="n">
        <v>105.76</v>
      </c>
      <c r="K4337" t="n">
        <v>0</v>
      </c>
      <c r="L4337">
        <f>I4337*J4337*(1-K4337)</f>
        <v/>
      </c>
      <c r="M4337">
        <f>VLOOKUP(F4337,Products!A:D,4,FALSE)*I4337</f>
        <v/>
      </c>
      <c r="N4337">
        <f>L4337-M4337</f>
        <v/>
      </c>
    </row>
    <row r="4338">
      <c r="A4338" t="inlineStr">
        <is>
          <t>T1004336</t>
        </is>
      </c>
      <c r="B4338" t="inlineStr">
        <is>
          <t>2025-09-09</t>
        </is>
      </c>
      <c r="C4338" t="inlineStr">
        <is>
          <t>S016</t>
        </is>
      </c>
      <c r="D4338" t="inlineStr">
        <is>
          <t>Store_016</t>
        </is>
      </c>
      <c r="E4338" t="inlineStr">
        <is>
          <t>West</t>
        </is>
      </c>
      <c r="F4338" t="inlineStr">
        <is>
          <t>P0139</t>
        </is>
      </c>
      <c r="G4338" t="inlineStr">
        <is>
          <t>Prod_0139</t>
        </is>
      </c>
      <c r="H4338" t="inlineStr">
        <is>
          <t>Clothing</t>
        </is>
      </c>
      <c r="I4338" t="n">
        <v>4</v>
      </c>
      <c r="J4338" t="n">
        <v>723.52</v>
      </c>
      <c r="K4338" t="n">
        <v>0.1</v>
      </c>
      <c r="L4338">
        <f>I4338*J4338*(1-K4338)</f>
        <v/>
      </c>
      <c r="M4338">
        <f>VLOOKUP(F4338,Products!A:D,4,FALSE)*I4338</f>
        <v/>
      </c>
      <c r="N4338">
        <f>L4338-M4338</f>
        <v/>
      </c>
    </row>
    <row r="4339">
      <c r="A4339" t="inlineStr">
        <is>
          <t>T1004337</t>
        </is>
      </c>
      <c r="B4339" t="inlineStr">
        <is>
          <t>2024-09-24</t>
        </is>
      </c>
      <c r="C4339" t="inlineStr">
        <is>
          <t>S005</t>
        </is>
      </c>
      <c r="D4339" t="inlineStr">
        <is>
          <t>Store_005</t>
        </is>
      </c>
      <c r="E4339" t="inlineStr">
        <is>
          <t>Central</t>
        </is>
      </c>
      <c r="F4339" t="inlineStr">
        <is>
          <t>P0046</t>
        </is>
      </c>
      <c r="G4339" t="inlineStr">
        <is>
          <t>Prod_0046</t>
        </is>
      </c>
      <c r="H4339" t="inlineStr">
        <is>
          <t>Electronics</t>
        </is>
      </c>
      <c r="I4339" t="n">
        <v>1</v>
      </c>
      <c r="J4339" t="n">
        <v>57.66</v>
      </c>
      <c r="K4339" t="n">
        <v>0</v>
      </c>
      <c r="L4339">
        <f>I4339*J4339*(1-K4339)</f>
        <v/>
      </c>
      <c r="M4339">
        <f>VLOOKUP(F4339,Products!A:D,4,FALSE)*I4339</f>
        <v/>
      </c>
      <c r="N4339">
        <f>L4339-M4339</f>
        <v/>
      </c>
    </row>
    <row r="4340">
      <c r="A4340" t="inlineStr">
        <is>
          <t>T1004338</t>
        </is>
      </c>
      <c r="B4340" t="inlineStr">
        <is>
          <t>2024-07-26</t>
        </is>
      </c>
      <c r="C4340" t="inlineStr">
        <is>
          <t>S010</t>
        </is>
      </c>
      <c r="D4340" t="inlineStr">
        <is>
          <t>Store_010</t>
        </is>
      </c>
      <c r="E4340" t="inlineStr">
        <is>
          <t>North</t>
        </is>
      </c>
      <c r="F4340" t="inlineStr">
        <is>
          <t>P0088</t>
        </is>
      </c>
      <c r="G4340" t="inlineStr">
        <is>
          <t>Prod_0088</t>
        </is>
      </c>
      <c r="H4340" t="inlineStr">
        <is>
          <t>Toys</t>
        </is>
      </c>
      <c r="I4340" t="n">
        <v>6</v>
      </c>
      <c r="J4340" t="n">
        <v>655.38</v>
      </c>
      <c r="K4340" t="n">
        <v>0</v>
      </c>
      <c r="L4340">
        <f>I4340*J4340*(1-K4340)</f>
        <v/>
      </c>
      <c r="M4340">
        <f>VLOOKUP(F4340,Products!A:D,4,FALSE)*I4340</f>
        <v/>
      </c>
      <c r="N4340">
        <f>L4340-M4340</f>
        <v/>
      </c>
    </row>
    <row r="4341">
      <c r="A4341" t="inlineStr">
        <is>
          <t>T1004339</t>
        </is>
      </c>
      <c r="B4341" t="inlineStr">
        <is>
          <t>2024-11-03</t>
        </is>
      </c>
      <c r="C4341" t="inlineStr">
        <is>
          <t>S002</t>
        </is>
      </c>
      <c r="D4341" t="inlineStr">
        <is>
          <t>Store_002</t>
        </is>
      </c>
      <c r="E4341" t="inlineStr">
        <is>
          <t>South</t>
        </is>
      </c>
      <c r="F4341" t="inlineStr">
        <is>
          <t>P0133</t>
        </is>
      </c>
      <c r="G4341" t="inlineStr">
        <is>
          <t>Prod_0133</t>
        </is>
      </c>
      <c r="H4341" t="inlineStr">
        <is>
          <t>Stationery</t>
        </is>
      </c>
      <c r="I4341" t="n">
        <v>2</v>
      </c>
      <c r="J4341" t="n">
        <v>377.01</v>
      </c>
      <c r="K4341" t="n">
        <v>0</v>
      </c>
      <c r="L4341">
        <f>I4341*J4341*(1-K4341)</f>
        <v/>
      </c>
      <c r="M4341">
        <f>VLOOKUP(F4341,Products!A:D,4,FALSE)*I4341</f>
        <v/>
      </c>
      <c r="N4341">
        <f>L4341-M4341</f>
        <v/>
      </c>
    </row>
    <row r="4342">
      <c r="A4342" t="inlineStr">
        <is>
          <t>T1004340</t>
        </is>
      </c>
      <c r="B4342" t="inlineStr">
        <is>
          <t>2024-05-13</t>
        </is>
      </c>
      <c r="C4342" t="inlineStr">
        <is>
          <t>S047</t>
        </is>
      </c>
      <c r="D4342" t="inlineStr">
        <is>
          <t>Store_047</t>
        </is>
      </c>
      <c r="E4342" t="inlineStr">
        <is>
          <t>North</t>
        </is>
      </c>
      <c r="F4342" t="inlineStr">
        <is>
          <t>P0145</t>
        </is>
      </c>
      <c r="G4342" t="inlineStr">
        <is>
          <t>Prod_0145</t>
        </is>
      </c>
      <c r="H4342" t="inlineStr">
        <is>
          <t>Electronics</t>
        </is>
      </c>
      <c r="I4342" t="n">
        <v>6</v>
      </c>
      <c r="J4342" t="n">
        <v>501.96</v>
      </c>
      <c r="K4342" t="n">
        <v>0.2</v>
      </c>
      <c r="L4342">
        <f>I4342*J4342*(1-K4342)</f>
        <v/>
      </c>
      <c r="M4342">
        <f>VLOOKUP(F4342,Products!A:D,4,FALSE)*I4342</f>
        <v/>
      </c>
      <c r="N4342">
        <f>L4342-M4342</f>
        <v/>
      </c>
    </row>
    <row r="4343">
      <c r="A4343" t="inlineStr">
        <is>
          <t>T1004341</t>
        </is>
      </c>
      <c r="B4343" t="inlineStr">
        <is>
          <t>2023-10-01</t>
        </is>
      </c>
      <c r="C4343" t="inlineStr">
        <is>
          <t>S021</t>
        </is>
      </c>
      <c r="D4343" t="inlineStr">
        <is>
          <t>Store_021</t>
        </is>
      </c>
      <c r="E4343" t="inlineStr">
        <is>
          <t>North</t>
        </is>
      </c>
      <c r="F4343" t="inlineStr">
        <is>
          <t>P0080</t>
        </is>
      </c>
      <c r="G4343" t="inlineStr">
        <is>
          <t>Prod_0080</t>
        </is>
      </c>
      <c r="H4343" t="inlineStr">
        <is>
          <t>Clothing</t>
        </is>
      </c>
      <c r="I4343" t="n">
        <v>7</v>
      </c>
      <c r="J4343" t="n">
        <v>573.03</v>
      </c>
      <c r="K4343" t="n">
        <v>0</v>
      </c>
      <c r="L4343">
        <f>I4343*J4343*(1-K4343)</f>
        <v/>
      </c>
      <c r="M4343">
        <f>VLOOKUP(F4343,Products!A:D,4,FALSE)*I4343</f>
        <v/>
      </c>
      <c r="N4343">
        <f>L4343-M4343</f>
        <v/>
      </c>
    </row>
    <row r="4344">
      <c r="A4344" t="inlineStr">
        <is>
          <t>T1004342</t>
        </is>
      </c>
      <c r="B4344" t="inlineStr">
        <is>
          <t>2025-07-11</t>
        </is>
      </c>
      <c r="C4344" t="inlineStr">
        <is>
          <t>S011</t>
        </is>
      </c>
      <c r="D4344" t="inlineStr">
        <is>
          <t>Store_011</t>
        </is>
      </c>
      <c r="E4344" t="inlineStr">
        <is>
          <t>South</t>
        </is>
      </c>
      <c r="F4344" t="inlineStr">
        <is>
          <t>P0132</t>
        </is>
      </c>
      <c r="G4344" t="inlineStr">
        <is>
          <t>Prod_0132</t>
        </is>
      </c>
      <c r="H4344" t="inlineStr">
        <is>
          <t>Food</t>
        </is>
      </c>
      <c r="I4344" t="n">
        <v>2</v>
      </c>
      <c r="J4344" t="n">
        <v>128.97</v>
      </c>
      <c r="K4344" t="n">
        <v>0</v>
      </c>
      <c r="L4344">
        <f>I4344*J4344*(1-K4344)</f>
        <v/>
      </c>
      <c r="M4344">
        <f>VLOOKUP(F4344,Products!A:D,4,FALSE)*I4344</f>
        <v/>
      </c>
      <c r="N4344">
        <f>L4344-M4344</f>
        <v/>
      </c>
    </row>
    <row r="4345">
      <c r="A4345" t="inlineStr">
        <is>
          <t>T1004343</t>
        </is>
      </c>
      <c r="B4345" t="inlineStr">
        <is>
          <t>2025-06-17</t>
        </is>
      </c>
      <c r="C4345" t="inlineStr">
        <is>
          <t>S012</t>
        </is>
      </c>
      <c r="D4345" t="inlineStr">
        <is>
          <t>Store_012</t>
        </is>
      </c>
      <c r="E4345" t="inlineStr">
        <is>
          <t>South</t>
        </is>
      </c>
      <c r="F4345" t="inlineStr">
        <is>
          <t>P0096</t>
        </is>
      </c>
      <c r="G4345" t="inlineStr">
        <is>
          <t>Prod_0096</t>
        </is>
      </c>
      <c r="H4345" t="inlineStr">
        <is>
          <t>Beverages</t>
        </is>
      </c>
      <c r="I4345" t="n">
        <v>6</v>
      </c>
      <c r="J4345" t="n">
        <v>381.11</v>
      </c>
      <c r="K4345" t="n">
        <v>0</v>
      </c>
      <c r="L4345">
        <f>I4345*J4345*(1-K4345)</f>
        <v/>
      </c>
      <c r="M4345">
        <f>VLOOKUP(F4345,Products!A:D,4,FALSE)*I4345</f>
        <v/>
      </c>
      <c r="N4345">
        <f>L4345-M4345</f>
        <v/>
      </c>
    </row>
    <row r="4346">
      <c r="A4346" t="inlineStr">
        <is>
          <t>T1004344</t>
        </is>
      </c>
      <c r="B4346" t="inlineStr">
        <is>
          <t>2024-03-22</t>
        </is>
      </c>
      <c r="C4346" t="inlineStr">
        <is>
          <t>S018</t>
        </is>
      </c>
      <c r="D4346" t="inlineStr">
        <is>
          <t>Store_018</t>
        </is>
      </c>
      <c r="E4346" t="inlineStr">
        <is>
          <t>South</t>
        </is>
      </c>
      <c r="F4346" t="inlineStr">
        <is>
          <t>P0062</t>
        </is>
      </c>
      <c r="G4346" t="inlineStr">
        <is>
          <t>Prod_0062</t>
        </is>
      </c>
      <c r="H4346" t="inlineStr">
        <is>
          <t>Beverages</t>
        </is>
      </c>
      <c r="I4346" t="n">
        <v>7</v>
      </c>
      <c r="J4346" t="n">
        <v>604.3</v>
      </c>
      <c r="K4346" t="n">
        <v>0</v>
      </c>
      <c r="L4346">
        <f>I4346*J4346*(1-K4346)</f>
        <v/>
      </c>
      <c r="M4346">
        <f>VLOOKUP(F4346,Products!A:D,4,FALSE)*I4346</f>
        <v/>
      </c>
      <c r="N4346">
        <f>L4346-M4346</f>
        <v/>
      </c>
    </row>
    <row r="4347">
      <c r="A4347" t="inlineStr">
        <is>
          <t>T1004345</t>
        </is>
      </c>
      <c r="B4347" t="inlineStr">
        <is>
          <t>2024-08-02</t>
        </is>
      </c>
      <c r="C4347" t="inlineStr">
        <is>
          <t>S030</t>
        </is>
      </c>
      <c r="D4347" t="inlineStr">
        <is>
          <t>Store_030</t>
        </is>
      </c>
      <c r="E4347" t="inlineStr">
        <is>
          <t>North</t>
        </is>
      </c>
      <c r="F4347" t="inlineStr">
        <is>
          <t>P0097</t>
        </is>
      </c>
      <c r="G4347" t="inlineStr">
        <is>
          <t>Prod_0097</t>
        </is>
      </c>
      <c r="H4347" t="inlineStr">
        <is>
          <t>Clothing</t>
        </is>
      </c>
      <c r="I4347" t="n">
        <v>3</v>
      </c>
      <c r="J4347" t="n">
        <v>252.72</v>
      </c>
      <c r="K4347" t="n">
        <v>0</v>
      </c>
      <c r="L4347">
        <f>I4347*J4347*(1-K4347)</f>
        <v/>
      </c>
      <c r="M4347">
        <f>VLOOKUP(F4347,Products!A:D,4,FALSE)*I4347</f>
        <v/>
      </c>
      <c r="N4347">
        <f>L4347-M4347</f>
        <v/>
      </c>
    </row>
    <row r="4348">
      <c r="A4348" t="inlineStr">
        <is>
          <t>T1004346</t>
        </is>
      </c>
      <c r="B4348" t="inlineStr">
        <is>
          <t>2024-09-21</t>
        </is>
      </c>
      <c r="C4348" t="inlineStr">
        <is>
          <t>S033</t>
        </is>
      </c>
      <c r="D4348" t="inlineStr">
        <is>
          <t>Store_033</t>
        </is>
      </c>
      <c r="E4348" t="inlineStr">
        <is>
          <t>North</t>
        </is>
      </c>
      <c r="F4348" t="inlineStr">
        <is>
          <t>P0017</t>
        </is>
      </c>
      <c r="G4348" t="inlineStr">
        <is>
          <t>Prod_0017</t>
        </is>
      </c>
      <c r="H4348" t="inlineStr">
        <is>
          <t>Food</t>
        </is>
      </c>
      <c r="I4348" t="n">
        <v>7</v>
      </c>
      <c r="J4348" t="n">
        <v>735.92</v>
      </c>
      <c r="K4348" t="n">
        <v>0</v>
      </c>
      <c r="L4348">
        <f>I4348*J4348*(1-K4348)</f>
        <v/>
      </c>
      <c r="M4348">
        <f>VLOOKUP(F4348,Products!A:D,4,FALSE)*I4348</f>
        <v/>
      </c>
      <c r="N4348">
        <f>L4348-M4348</f>
        <v/>
      </c>
    </row>
    <row r="4349">
      <c r="A4349" t="inlineStr">
        <is>
          <t>T1004347</t>
        </is>
      </c>
      <c r="B4349" t="inlineStr">
        <is>
          <t>2025-02-06</t>
        </is>
      </c>
      <c r="C4349" t="inlineStr">
        <is>
          <t>S031</t>
        </is>
      </c>
      <c r="D4349" t="inlineStr">
        <is>
          <t>Store_031</t>
        </is>
      </c>
      <c r="E4349" t="inlineStr">
        <is>
          <t>Central</t>
        </is>
      </c>
      <c r="F4349" t="inlineStr">
        <is>
          <t>P0174</t>
        </is>
      </c>
      <c r="G4349" t="inlineStr">
        <is>
          <t>Prod_0174</t>
        </is>
      </c>
      <c r="H4349" t="inlineStr">
        <is>
          <t>Food</t>
        </is>
      </c>
      <c r="I4349" t="n">
        <v>6</v>
      </c>
      <c r="J4349" t="n">
        <v>78.09999999999999</v>
      </c>
      <c r="K4349" t="n">
        <v>0</v>
      </c>
      <c r="L4349">
        <f>I4349*J4349*(1-K4349)</f>
        <v/>
      </c>
      <c r="M4349">
        <f>VLOOKUP(F4349,Products!A:D,4,FALSE)*I4349</f>
        <v/>
      </c>
      <c r="N4349">
        <f>L4349-M4349</f>
        <v/>
      </c>
    </row>
    <row r="4350">
      <c r="A4350" t="inlineStr">
        <is>
          <t>T1004348</t>
        </is>
      </c>
      <c r="B4350" t="inlineStr">
        <is>
          <t>2025-08-04</t>
        </is>
      </c>
      <c r="C4350" t="inlineStr">
        <is>
          <t>S040</t>
        </is>
      </c>
      <c r="D4350" t="inlineStr">
        <is>
          <t>Store_040</t>
        </is>
      </c>
      <c r="E4350" t="inlineStr">
        <is>
          <t>Central</t>
        </is>
      </c>
      <c r="F4350" t="inlineStr">
        <is>
          <t>P0172</t>
        </is>
      </c>
      <c r="G4350" t="inlineStr">
        <is>
          <t>Prod_0172</t>
        </is>
      </c>
      <c r="H4350" t="inlineStr">
        <is>
          <t>Beverages</t>
        </is>
      </c>
      <c r="I4350" t="n">
        <v>8</v>
      </c>
      <c r="J4350" t="n">
        <v>884.08</v>
      </c>
      <c r="K4350" t="n">
        <v>0.1</v>
      </c>
      <c r="L4350">
        <f>I4350*J4350*(1-K4350)</f>
        <v/>
      </c>
      <c r="M4350">
        <f>VLOOKUP(F4350,Products!A:D,4,FALSE)*I4350</f>
        <v/>
      </c>
      <c r="N4350">
        <f>L4350-M4350</f>
        <v/>
      </c>
    </row>
    <row r="4351">
      <c r="A4351" t="inlineStr">
        <is>
          <t>T1004349</t>
        </is>
      </c>
      <c r="B4351" t="inlineStr">
        <is>
          <t>2023-01-21</t>
        </is>
      </c>
      <c r="C4351" t="inlineStr">
        <is>
          <t>S027</t>
        </is>
      </c>
      <c r="D4351" t="inlineStr">
        <is>
          <t>Store_027</t>
        </is>
      </c>
      <c r="E4351" t="inlineStr">
        <is>
          <t>South</t>
        </is>
      </c>
      <c r="F4351" t="inlineStr">
        <is>
          <t>P0128</t>
        </is>
      </c>
      <c r="G4351" t="inlineStr">
        <is>
          <t>Prod_0128</t>
        </is>
      </c>
      <c r="H4351" t="inlineStr">
        <is>
          <t>Toys</t>
        </is>
      </c>
      <c r="I4351" t="n">
        <v>9</v>
      </c>
      <c r="J4351" t="n">
        <v>214.06</v>
      </c>
      <c r="K4351" t="n">
        <v>0.1</v>
      </c>
      <c r="L4351">
        <f>I4351*J4351*(1-K4351)</f>
        <v/>
      </c>
      <c r="M4351">
        <f>VLOOKUP(F4351,Products!A:D,4,FALSE)*I4351</f>
        <v/>
      </c>
      <c r="N4351">
        <f>L4351-M4351</f>
        <v/>
      </c>
    </row>
    <row r="4352">
      <c r="A4352" t="inlineStr">
        <is>
          <t>T1004350</t>
        </is>
      </c>
      <c r="B4352" t="inlineStr">
        <is>
          <t>2025-01-12</t>
        </is>
      </c>
      <c r="C4352" t="inlineStr">
        <is>
          <t>S009</t>
        </is>
      </c>
      <c r="D4352" t="inlineStr">
        <is>
          <t>Store_009</t>
        </is>
      </c>
      <c r="E4352" t="inlineStr">
        <is>
          <t>Central</t>
        </is>
      </c>
      <c r="F4352" t="inlineStr">
        <is>
          <t>P0027</t>
        </is>
      </c>
      <c r="G4352" t="inlineStr">
        <is>
          <t>Prod_0027</t>
        </is>
      </c>
      <c r="H4352" t="inlineStr">
        <is>
          <t>Electronics</t>
        </is>
      </c>
      <c r="I4352" t="n">
        <v>5</v>
      </c>
      <c r="J4352" t="n">
        <v>610.33</v>
      </c>
      <c r="K4352" t="n">
        <v>0</v>
      </c>
      <c r="L4352">
        <f>I4352*J4352*(1-K4352)</f>
        <v/>
      </c>
      <c r="M4352">
        <f>VLOOKUP(F4352,Products!A:D,4,FALSE)*I4352</f>
        <v/>
      </c>
      <c r="N4352">
        <f>L4352-M4352</f>
        <v/>
      </c>
    </row>
    <row r="4353">
      <c r="A4353" t="inlineStr">
        <is>
          <t>T1004351</t>
        </is>
      </c>
      <c r="B4353" t="inlineStr">
        <is>
          <t>2023-05-02</t>
        </is>
      </c>
      <c r="C4353" t="inlineStr">
        <is>
          <t>S002</t>
        </is>
      </c>
      <c r="D4353" t="inlineStr">
        <is>
          <t>Store_002</t>
        </is>
      </c>
      <c r="E4353" t="inlineStr">
        <is>
          <t>South</t>
        </is>
      </c>
      <c r="F4353" t="inlineStr">
        <is>
          <t>P0073</t>
        </is>
      </c>
      <c r="G4353" t="inlineStr">
        <is>
          <t>Prod_0073</t>
        </is>
      </c>
      <c r="H4353" t="inlineStr">
        <is>
          <t>Food</t>
        </is>
      </c>
      <c r="I4353" t="n">
        <v>7</v>
      </c>
      <c r="J4353" t="n">
        <v>709.59</v>
      </c>
      <c r="K4353" t="n">
        <v>0.1</v>
      </c>
      <c r="L4353">
        <f>I4353*J4353*(1-K4353)</f>
        <v/>
      </c>
      <c r="M4353">
        <f>VLOOKUP(F4353,Products!A:D,4,FALSE)*I4353</f>
        <v/>
      </c>
      <c r="N4353">
        <f>L4353-M4353</f>
        <v/>
      </c>
    </row>
    <row r="4354">
      <c r="A4354" t="inlineStr">
        <is>
          <t>T1004352</t>
        </is>
      </c>
      <c r="B4354" t="inlineStr">
        <is>
          <t>2025-06-24</t>
        </is>
      </c>
      <c r="C4354" t="inlineStr">
        <is>
          <t>S029</t>
        </is>
      </c>
      <c r="D4354" t="inlineStr">
        <is>
          <t>Store_029</t>
        </is>
      </c>
      <c r="E4354" t="inlineStr">
        <is>
          <t>South</t>
        </is>
      </c>
      <c r="F4354" t="inlineStr">
        <is>
          <t>P0119</t>
        </is>
      </c>
      <c r="G4354" t="inlineStr">
        <is>
          <t>Prod_0119</t>
        </is>
      </c>
      <c r="H4354" t="inlineStr">
        <is>
          <t>Electronics</t>
        </is>
      </c>
      <c r="I4354" t="n">
        <v>7</v>
      </c>
      <c r="J4354" t="n">
        <v>254.3</v>
      </c>
      <c r="K4354" t="n">
        <v>0.1</v>
      </c>
      <c r="L4354">
        <f>I4354*J4354*(1-K4354)</f>
        <v/>
      </c>
      <c r="M4354">
        <f>VLOOKUP(F4354,Products!A:D,4,FALSE)*I4354</f>
        <v/>
      </c>
      <c r="N4354">
        <f>L4354-M4354</f>
        <v/>
      </c>
    </row>
    <row r="4355">
      <c r="A4355" t="inlineStr">
        <is>
          <t>T1004353</t>
        </is>
      </c>
      <c r="B4355" t="inlineStr">
        <is>
          <t>2025-05-26</t>
        </is>
      </c>
      <c r="C4355" t="inlineStr">
        <is>
          <t>S016</t>
        </is>
      </c>
      <c r="D4355" t="inlineStr">
        <is>
          <t>Store_016</t>
        </is>
      </c>
      <c r="E4355" t="inlineStr">
        <is>
          <t>West</t>
        </is>
      </c>
      <c r="F4355" t="inlineStr">
        <is>
          <t>P0132</t>
        </is>
      </c>
      <c r="G4355" t="inlineStr">
        <is>
          <t>Prod_0132</t>
        </is>
      </c>
      <c r="H4355" t="inlineStr">
        <is>
          <t>Food</t>
        </is>
      </c>
      <c r="I4355" t="n">
        <v>7</v>
      </c>
      <c r="J4355" t="n">
        <v>134.27</v>
      </c>
      <c r="K4355" t="n">
        <v>0</v>
      </c>
      <c r="L4355">
        <f>I4355*J4355*(1-K4355)</f>
        <v/>
      </c>
      <c r="M4355">
        <f>VLOOKUP(F4355,Products!A:D,4,FALSE)*I4355</f>
        <v/>
      </c>
      <c r="N4355">
        <f>L4355-M4355</f>
        <v/>
      </c>
    </row>
    <row r="4356">
      <c r="A4356" t="inlineStr">
        <is>
          <t>T1004354</t>
        </is>
      </c>
      <c r="B4356" t="inlineStr">
        <is>
          <t>2024-12-27</t>
        </is>
      </c>
      <c r="C4356" t="inlineStr">
        <is>
          <t>S009</t>
        </is>
      </c>
      <c r="D4356" t="inlineStr">
        <is>
          <t>Store_009</t>
        </is>
      </c>
      <c r="E4356" t="inlineStr">
        <is>
          <t>Central</t>
        </is>
      </c>
      <c r="F4356" t="inlineStr">
        <is>
          <t>P0066</t>
        </is>
      </c>
      <c r="G4356" t="inlineStr">
        <is>
          <t>Prod_0066</t>
        </is>
      </c>
      <c r="H4356" t="inlineStr">
        <is>
          <t>Household</t>
        </is>
      </c>
      <c r="I4356" t="n">
        <v>5</v>
      </c>
      <c r="J4356" t="n">
        <v>408.11</v>
      </c>
      <c r="K4356" t="n">
        <v>0</v>
      </c>
      <c r="L4356">
        <f>I4356*J4356*(1-K4356)</f>
        <v/>
      </c>
      <c r="M4356">
        <f>VLOOKUP(F4356,Products!A:D,4,FALSE)*I4356</f>
        <v/>
      </c>
      <c r="N4356">
        <f>L4356-M4356</f>
        <v/>
      </c>
    </row>
    <row r="4357">
      <c r="A4357" t="inlineStr">
        <is>
          <t>T1004355</t>
        </is>
      </c>
      <c r="B4357" t="inlineStr">
        <is>
          <t>2025-06-28</t>
        </is>
      </c>
      <c r="C4357" t="inlineStr">
        <is>
          <t>S032</t>
        </is>
      </c>
      <c r="D4357" t="inlineStr">
        <is>
          <t>Store_032</t>
        </is>
      </c>
      <c r="E4357" t="inlineStr">
        <is>
          <t>Central</t>
        </is>
      </c>
      <c r="F4357" t="inlineStr">
        <is>
          <t>P0198</t>
        </is>
      </c>
      <c r="G4357" t="inlineStr">
        <is>
          <t>Prod_0198</t>
        </is>
      </c>
      <c r="H4357" t="inlineStr">
        <is>
          <t>Beverages</t>
        </is>
      </c>
      <c r="I4357" t="n">
        <v>3</v>
      </c>
      <c r="J4357" t="n">
        <v>832.09</v>
      </c>
      <c r="K4357" t="n">
        <v>0.05</v>
      </c>
      <c r="L4357">
        <f>I4357*J4357*(1-K4357)</f>
        <v/>
      </c>
      <c r="M4357">
        <f>VLOOKUP(F4357,Products!A:D,4,FALSE)*I4357</f>
        <v/>
      </c>
      <c r="N4357">
        <f>L4357-M4357</f>
        <v/>
      </c>
    </row>
    <row r="4358">
      <c r="A4358" t="inlineStr">
        <is>
          <t>T1004356</t>
        </is>
      </c>
      <c r="B4358" t="inlineStr">
        <is>
          <t>2024-06-19</t>
        </is>
      </c>
      <c r="C4358" t="inlineStr">
        <is>
          <t>S048</t>
        </is>
      </c>
      <c r="D4358" t="inlineStr">
        <is>
          <t>Store_048</t>
        </is>
      </c>
      <c r="E4358" t="inlineStr">
        <is>
          <t>South</t>
        </is>
      </c>
      <c r="F4358" t="inlineStr">
        <is>
          <t>P0058</t>
        </is>
      </c>
      <c r="G4358" t="inlineStr">
        <is>
          <t>Prod_0058</t>
        </is>
      </c>
      <c r="H4358" t="inlineStr">
        <is>
          <t>Stationery</t>
        </is>
      </c>
      <c r="I4358" t="n">
        <v>2</v>
      </c>
      <c r="J4358" t="n">
        <v>556.14</v>
      </c>
      <c r="K4358" t="n">
        <v>0.05</v>
      </c>
      <c r="L4358">
        <f>I4358*J4358*(1-K4358)</f>
        <v/>
      </c>
      <c r="M4358">
        <f>VLOOKUP(F4358,Products!A:D,4,FALSE)*I4358</f>
        <v/>
      </c>
      <c r="N4358">
        <f>L4358-M4358</f>
        <v/>
      </c>
    </row>
    <row r="4359">
      <c r="A4359" t="inlineStr">
        <is>
          <t>T1004357</t>
        </is>
      </c>
      <c r="B4359" t="inlineStr">
        <is>
          <t>2023-11-27</t>
        </is>
      </c>
      <c r="C4359" t="inlineStr">
        <is>
          <t>S015</t>
        </is>
      </c>
      <c r="D4359" t="inlineStr">
        <is>
          <t>Store_015</t>
        </is>
      </c>
      <c r="E4359" t="inlineStr">
        <is>
          <t>North</t>
        </is>
      </c>
      <c r="F4359" t="inlineStr">
        <is>
          <t>P0169</t>
        </is>
      </c>
      <c r="G4359" t="inlineStr">
        <is>
          <t>Prod_0169</t>
        </is>
      </c>
      <c r="H4359" t="inlineStr">
        <is>
          <t>Beverages</t>
        </is>
      </c>
      <c r="I4359" t="n">
        <v>8</v>
      </c>
      <c r="J4359" t="n">
        <v>724.14</v>
      </c>
      <c r="K4359" t="n">
        <v>0.05</v>
      </c>
      <c r="L4359">
        <f>I4359*J4359*(1-K4359)</f>
        <v/>
      </c>
      <c r="M4359">
        <f>VLOOKUP(F4359,Products!A:D,4,FALSE)*I4359</f>
        <v/>
      </c>
      <c r="N4359">
        <f>L4359-M4359</f>
        <v/>
      </c>
    </row>
    <row r="4360">
      <c r="A4360" t="inlineStr">
        <is>
          <t>T1004358</t>
        </is>
      </c>
      <c r="B4360" t="inlineStr">
        <is>
          <t>2025-01-13</t>
        </is>
      </c>
      <c r="C4360" t="inlineStr">
        <is>
          <t>S045</t>
        </is>
      </c>
      <c r="D4360" t="inlineStr">
        <is>
          <t>Store_045</t>
        </is>
      </c>
      <c r="E4360" t="inlineStr">
        <is>
          <t>East</t>
        </is>
      </c>
      <c r="F4360" t="inlineStr">
        <is>
          <t>P0115</t>
        </is>
      </c>
      <c r="G4360" t="inlineStr">
        <is>
          <t>Prod_0115</t>
        </is>
      </c>
      <c r="H4360" t="inlineStr">
        <is>
          <t>Clothing</t>
        </is>
      </c>
      <c r="I4360" t="n">
        <v>9</v>
      </c>
      <c r="J4360" t="n">
        <v>813.59</v>
      </c>
      <c r="K4360" t="n">
        <v>0</v>
      </c>
      <c r="L4360">
        <f>I4360*J4360*(1-K4360)</f>
        <v/>
      </c>
      <c r="M4360">
        <f>VLOOKUP(F4360,Products!A:D,4,FALSE)*I4360</f>
        <v/>
      </c>
      <c r="N4360">
        <f>L4360-M4360</f>
        <v/>
      </c>
    </row>
    <row r="4361">
      <c r="A4361" t="inlineStr">
        <is>
          <t>T1004359</t>
        </is>
      </c>
      <c r="B4361" t="inlineStr">
        <is>
          <t>2025-09-09</t>
        </is>
      </c>
      <c r="C4361" t="inlineStr">
        <is>
          <t>S050</t>
        </is>
      </c>
      <c r="D4361" t="inlineStr">
        <is>
          <t>Store_050</t>
        </is>
      </c>
      <c r="E4361" t="inlineStr">
        <is>
          <t>South</t>
        </is>
      </c>
      <c r="F4361" t="inlineStr">
        <is>
          <t>P0003</t>
        </is>
      </c>
      <c r="G4361" t="inlineStr">
        <is>
          <t>Prod_0003</t>
        </is>
      </c>
      <c r="H4361" t="inlineStr">
        <is>
          <t>Household</t>
        </is>
      </c>
      <c r="I4361" t="n">
        <v>5</v>
      </c>
      <c r="J4361" t="n">
        <v>100.13</v>
      </c>
      <c r="K4361" t="n">
        <v>0</v>
      </c>
      <c r="L4361">
        <f>I4361*J4361*(1-K4361)</f>
        <v/>
      </c>
      <c r="M4361">
        <f>VLOOKUP(F4361,Products!A:D,4,FALSE)*I4361</f>
        <v/>
      </c>
      <c r="N4361">
        <f>L4361-M4361</f>
        <v/>
      </c>
    </row>
    <row r="4362">
      <c r="A4362" t="inlineStr">
        <is>
          <t>T1004360</t>
        </is>
      </c>
      <c r="B4362" t="inlineStr">
        <is>
          <t>2024-03-09</t>
        </is>
      </c>
      <c r="C4362" t="inlineStr">
        <is>
          <t>S006</t>
        </is>
      </c>
      <c r="D4362" t="inlineStr">
        <is>
          <t>Store_006</t>
        </is>
      </c>
      <c r="E4362" t="inlineStr">
        <is>
          <t>East</t>
        </is>
      </c>
      <c r="F4362" t="inlineStr">
        <is>
          <t>P0056</t>
        </is>
      </c>
      <c r="G4362" t="inlineStr">
        <is>
          <t>Prod_0056</t>
        </is>
      </c>
      <c r="H4362" t="inlineStr">
        <is>
          <t>Household</t>
        </is>
      </c>
      <c r="I4362" t="n">
        <v>9</v>
      </c>
      <c r="J4362" t="n">
        <v>303.17</v>
      </c>
      <c r="K4362" t="n">
        <v>0</v>
      </c>
      <c r="L4362">
        <f>I4362*J4362*(1-K4362)</f>
        <v/>
      </c>
      <c r="M4362">
        <f>VLOOKUP(F4362,Products!A:D,4,FALSE)*I4362</f>
        <v/>
      </c>
      <c r="N4362">
        <f>L4362-M4362</f>
        <v/>
      </c>
    </row>
    <row r="4363">
      <c r="A4363" t="inlineStr">
        <is>
          <t>T1004361</t>
        </is>
      </c>
      <c r="B4363" t="inlineStr">
        <is>
          <t>2024-09-26</t>
        </is>
      </c>
      <c r="C4363" t="inlineStr">
        <is>
          <t>S024</t>
        </is>
      </c>
      <c r="D4363" t="inlineStr">
        <is>
          <t>Store_024</t>
        </is>
      </c>
      <c r="E4363" t="inlineStr">
        <is>
          <t>South</t>
        </is>
      </c>
      <c r="F4363" t="inlineStr">
        <is>
          <t>P0091</t>
        </is>
      </c>
      <c r="G4363" t="inlineStr">
        <is>
          <t>Prod_0091</t>
        </is>
      </c>
      <c r="H4363" t="inlineStr">
        <is>
          <t>Toys</t>
        </is>
      </c>
      <c r="I4363" t="n">
        <v>3</v>
      </c>
      <c r="J4363" t="n">
        <v>325.37</v>
      </c>
      <c r="K4363" t="n">
        <v>0.15</v>
      </c>
      <c r="L4363">
        <f>I4363*J4363*(1-K4363)</f>
        <v/>
      </c>
      <c r="M4363">
        <f>VLOOKUP(F4363,Products!A:D,4,FALSE)*I4363</f>
        <v/>
      </c>
      <c r="N4363">
        <f>L4363-M4363</f>
        <v/>
      </c>
    </row>
    <row r="4364">
      <c r="A4364" t="inlineStr">
        <is>
          <t>T1004362</t>
        </is>
      </c>
      <c r="B4364" t="inlineStr">
        <is>
          <t>2023-06-17</t>
        </is>
      </c>
      <c r="C4364" t="inlineStr">
        <is>
          <t>S039</t>
        </is>
      </c>
      <c r="D4364" t="inlineStr">
        <is>
          <t>Store_039</t>
        </is>
      </c>
      <c r="E4364" t="inlineStr">
        <is>
          <t>North</t>
        </is>
      </c>
      <c r="F4364" t="inlineStr">
        <is>
          <t>P0103</t>
        </is>
      </c>
      <c r="G4364" t="inlineStr">
        <is>
          <t>Prod_0103</t>
        </is>
      </c>
      <c r="H4364" t="inlineStr">
        <is>
          <t>Stationery</t>
        </is>
      </c>
      <c r="I4364" t="n">
        <v>9</v>
      </c>
      <c r="J4364" t="n">
        <v>856.42</v>
      </c>
      <c r="K4364" t="n">
        <v>0</v>
      </c>
      <c r="L4364">
        <f>I4364*J4364*(1-K4364)</f>
        <v/>
      </c>
      <c r="M4364">
        <f>VLOOKUP(F4364,Products!A:D,4,FALSE)*I4364</f>
        <v/>
      </c>
      <c r="N4364">
        <f>L4364-M4364</f>
        <v/>
      </c>
    </row>
    <row r="4365">
      <c r="A4365" t="inlineStr">
        <is>
          <t>T1004363</t>
        </is>
      </c>
      <c r="B4365" t="inlineStr">
        <is>
          <t>2025-09-04</t>
        </is>
      </c>
      <c r="C4365" t="inlineStr">
        <is>
          <t>S049</t>
        </is>
      </c>
      <c r="D4365" t="inlineStr">
        <is>
          <t>Store_049</t>
        </is>
      </c>
      <c r="E4365" t="inlineStr">
        <is>
          <t>North</t>
        </is>
      </c>
      <c r="F4365" t="inlineStr">
        <is>
          <t>P0146</t>
        </is>
      </c>
      <c r="G4365" t="inlineStr">
        <is>
          <t>Prod_0146</t>
        </is>
      </c>
      <c r="H4365" t="inlineStr">
        <is>
          <t>Food</t>
        </is>
      </c>
      <c r="I4365" t="n">
        <v>3</v>
      </c>
      <c r="J4365" t="n">
        <v>258.02</v>
      </c>
      <c r="K4365" t="n">
        <v>0</v>
      </c>
      <c r="L4365">
        <f>I4365*J4365*(1-K4365)</f>
        <v/>
      </c>
      <c r="M4365">
        <f>VLOOKUP(F4365,Products!A:D,4,FALSE)*I4365</f>
        <v/>
      </c>
      <c r="N4365">
        <f>L4365-M4365</f>
        <v/>
      </c>
    </row>
    <row r="4366">
      <c r="A4366" t="inlineStr">
        <is>
          <t>T1004364</t>
        </is>
      </c>
      <c r="B4366" t="inlineStr">
        <is>
          <t>2024-02-05</t>
        </is>
      </c>
      <c r="C4366" t="inlineStr">
        <is>
          <t>S008</t>
        </is>
      </c>
      <c r="D4366" t="inlineStr">
        <is>
          <t>Store_008</t>
        </is>
      </c>
      <c r="E4366" t="inlineStr">
        <is>
          <t>East</t>
        </is>
      </c>
      <c r="F4366" t="inlineStr">
        <is>
          <t>P0015</t>
        </is>
      </c>
      <c r="G4366" t="inlineStr">
        <is>
          <t>Prod_0015</t>
        </is>
      </c>
      <c r="H4366" t="inlineStr">
        <is>
          <t>Food</t>
        </is>
      </c>
      <c r="I4366" t="n">
        <v>1</v>
      </c>
      <c r="J4366" t="n">
        <v>120.78</v>
      </c>
      <c r="K4366" t="n">
        <v>0.05</v>
      </c>
      <c r="L4366">
        <f>I4366*J4366*(1-K4366)</f>
        <v/>
      </c>
      <c r="M4366">
        <f>VLOOKUP(F4366,Products!A:D,4,FALSE)*I4366</f>
        <v/>
      </c>
      <c r="N4366">
        <f>L4366-M4366</f>
        <v/>
      </c>
    </row>
    <row r="4367">
      <c r="A4367" t="inlineStr">
        <is>
          <t>T1004365</t>
        </is>
      </c>
      <c r="B4367" t="inlineStr">
        <is>
          <t>2023-11-27</t>
        </is>
      </c>
      <c r="C4367" t="inlineStr">
        <is>
          <t>S023</t>
        </is>
      </c>
      <c r="D4367" t="inlineStr">
        <is>
          <t>Store_023</t>
        </is>
      </c>
      <c r="E4367" t="inlineStr">
        <is>
          <t>South</t>
        </is>
      </c>
      <c r="F4367" t="inlineStr">
        <is>
          <t>P0079</t>
        </is>
      </c>
      <c r="G4367" t="inlineStr">
        <is>
          <t>Prod_0079</t>
        </is>
      </c>
      <c r="H4367" t="inlineStr">
        <is>
          <t>Food</t>
        </is>
      </c>
      <c r="I4367" t="n">
        <v>2</v>
      </c>
      <c r="J4367" t="n">
        <v>617.3099999999999</v>
      </c>
      <c r="K4367" t="n">
        <v>0.1</v>
      </c>
      <c r="L4367">
        <f>I4367*J4367*(1-K4367)</f>
        <v/>
      </c>
      <c r="M4367">
        <f>VLOOKUP(F4367,Products!A:D,4,FALSE)*I4367</f>
        <v/>
      </c>
      <c r="N4367">
        <f>L4367-M4367</f>
        <v/>
      </c>
    </row>
    <row r="4368">
      <c r="A4368" t="inlineStr">
        <is>
          <t>T1004366</t>
        </is>
      </c>
      <c r="B4368" t="inlineStr">
        <is>
          <t>2023-04-06</t>
        </is>
      </c>
      <c r="C4368" t="inlineStr">
        <is>
          <t>S035</t>
        </is>
      </c>
      <c r="D4368" t="inlineStr">
        <is>
          <t>Store_035</t>
        </is>
      </c>
      <c r="E4368" t="inlineStr">
        <is>
          <t>Central</t>
        </is>
      </c>
      <c r="F4368" t="inlineStr">
        <is>
          <t>P0049</t>
        </is>
      </c>
      <c r="G4368" t="inlineStr">
        <is>
          <t>Prod_0049</t>
        </is>
      </c>
      <c r="H4368" t="inlineStr">
        <is>
          <t>Beverages</t>
        </is>
      </c>
      <c r="I4368" t="n">
        <v>9</v>
      </c>
      <c r="J4368" t="n">
        <v>203.63</v>
      </c>
      <c r="K4368" t="n">
        <v>0</v>
      </c>
      <c r="L4368">
        <f>I4368*J4368*(1-K4368)</f>
        <v/>
      </c>
      <c r="M4368">
        <f>VLOOKUP(F4368,Products!A:D,4,FALSE)*I4368</f>
        <v/>
      </c>
      <c r="N4368">
        <f>L4368-M4368</f>
        <v/>
      </c>
    </row>
    <row r="4369">
      <c r="A4369" t="inlineStr">
        <is>
          <t>T1004367</t>
        </is>
      </c>
      <c r="B4369" t="inlineStr">
        <is>
          <t>2025-04-28</t>
        </is>
      </c>
      <c r="C4369" t="inlineStr">
        <is>
          <t>S013</t>
        </is>
      </c>
      <c r="D4369" t="inlineStr">
        <is>
          <t>Store_013</t>
        </is>
      </c>
      <c r="E4369" t="inlineStr">
        <is>
          <t>North</t>
        </is>
      </c>
      <c r="F4369" t="inlineStr">
        <is>
          <t>P0049</t>
        </is>
      </c>
      <c r="G4369" t="inlineStr">
        <is>
          <t>Prod_0049</t>
        </is>
      </c>
      <c r="H4369" t="inlineStr">
        <is>
          <t>Beverages</t>
        </is>
      </c>
      <c r="I4369" t="n">
        <v>3</v>
      </c>
      <c r="J4369" t="n">
        <v>203.27</v>
      </c>
      <c r="K4369" t="n">
        <v>0</v>
      </c>
      <c r="L4369">
        <f>I4369*J4369*(1-K4369)</f>
        <v/>
      </c>
      <c r="M4369">
        <f>VLOOKUP(F4369,Products!A:D,4,FALSE)*I4369</f>
        <v/>
      </c>
      <c r="N4369">
        <f>L4369-M4369</f>
        <v/>
      </c>
    </row>
    <row r="4370">
      <c r="A4370" t="inlineStr">
        <is>
          <t>T1004368</t>
        </is>
      </c>
      <c r="B4370" t="inlineStr">
        <is>
          <t>2023-04-22</t>
        </is>
      </c>
      <c r="C4370" t="inlineStr">
        <is>
          <t>S006</t>
        </is>
      </c>
      <c r="D4370" t="inlineStr">
        <is>
          <t>Store_006</t>
        </is>
      </c>
      <c r="E4370" t="inlineStr">
        <is>
          <t>East</t>
        </is>
      </c>
      <c r="F4370" t="inlineStr">
        <is>
          <t>P0150</t>
        </is>
      </c>
      <c r="G4370" t="inlineStr">
        <is>
          <t>Prod_0150</t>
        </is>
      </c>
      <c r="H4370" t="inlineStr">
        <is>
          <t>Clothing</t>
        </is>
      </c>
      <c r="I4370" t="n">
        <v>8</v>
      </c>
      <c r="J4370" t="n">
        <v>398.12</v>
      </c>
      <c r="K4370" t="n">
        <v>0</v>
      </c>
      <c r="L4370">
        <f>I4370*J4370*(1-K4370)</f>
        <v/>
      </c>
      <c r="M4370">
        <f>VLOOKUP(F4370,Products!A:D,4,FALSE)*I4370</f>
        <v/>
      </c>
      <c r="N4370">
        <f>L4370-M4370</f>
        <v/>
      </c>
    </row>
    <row r="4371">
      <c r="A4371" t="inlineStr">
        <is>
          <t>T1004369</t>
        </is>
      </c>
      <c r="B4371" t="inlineStr">
        <is>
          <t>2023-03-01</t>
        </is>
      </c>
      <c r="C4371" t="inlineStr">
        <is>
          <t>S033</t>
        </is>
      </c>
      <c r="D4371" t="inlineStr">
        <is>
          <t>Store_033</t>
        </is>
      </c>
      <c r="E4371" t="inlineStr">
        <is>
          <t>North</t>
        </is>
      </c>
      <c r="F4371" t="inlineStr">
        <is>
          <t>P0006</t>
        </is>
      </c>
      <c r="G4371" t="inlineStr">
        <is>
          <t>Prod_0006</t>
        </is>
      </c>
      <c r="H4371" t="inlineStr">
        <is>
          <t>Food</t>
        </is>
      </c>
      <c r="I4371" t="n">
        <v>4</v>
      </c>
      <c r="J4371" t="n">
        <v>1018.51</v>
      </c>
      <c r="K4371" t="n">
        <v>0</v>
      </c>
      <c r="L4371">
        <f>I4371*J4371*(1-K4371)</f>
        <v/>
      </c>
      <c r="M4371">
        <f>VLOOKUP(F4371,Products!A:D,4,FALSE)*I4371</f>
        <v/>
      </c>
      <c r="N4371">
        <f>L4371-M4371</f>
        <v/>
      </c>
    </row>
    <row r="4372">
      <c r="A4372" t="inlineStr">
        <is>
          <t>T1004370</t>
        </is>
      </c>
      <c r="B4372" t="inlineStr">
        <is>
          <t>2024-08-02</t>
        </is>
      </c>
      <c r="C4372" t="inlineStr">
        <is>
          <t>S026</t>
        </is>
      </c>
      <c r="D4372" t="inlineStr">
        <is>
          <t>Store_026</t>
        </is>
      </c>
      <c r="E4372" t="inlineStr">
        <is>
          <t>North</t>
        </is>
      </c>
      <c r="F4372" t="inlineStr">
        <is>
          <t>P0189</t>
        </is>
      </c>
      <c r="G4372" t="inlineStr">
        <is>
          <t>Prod_0189</t>
        </is>
      </c>
      <c r="H4372" t="inlineStr">
        <is>
          <t>Food</t>
        </is>
      </c>
      <c r="I4372" t="n">
        <v>2</v>
      </c>
      <c r="J4372" t="n">
        <v>804.24</v>
      </c>
      <c r="K4372" t="n">
        <v>0.15</v>
      </c>
      <c r="L4372">
        <f>I4372*J4372*(1-K4372)</f>
        <v/>
      </c>
      <c r="M4372">
        <f>VLOOKUP(F4372,Products!A:D,4,FALSE)*I4372</f>
        <v/>
      </c>
      <c r="N4372">
        <f>L4372-M4372</f>
        <v/>
      </c>
    </row>
    <row r="4373">
      <c r="A4373" t="inlineStr">
        <is>
          <t>T1004371</t>
        </is>
      </c>
      <c r="B4373" t="inlineStr">
        <is>
          <t>2024-02-28</t>
        </is>
      </c>
      <c r="C4373" t="inlineStr">
        <is>
          <t>S043</t>
        </is>
      </c>
      <c r="D4373" t="inlineStr">
        <is>
          <t>Store_043</t>
        </is>
      </c>
      <c r="E4373" t="inlineStr">
        <is>
          <t>East</t>
        </is>
      </c>
      <c r="F4373" t="inlineStr">
        <is>
          <t>P0106</t>
        </is>
      </c>
      <c r="G4373" t="inlineStr">
        <is>
          <t>Prod_0106</t>
        </is>
      </c>
      <c r="H4373" t="inlineStr">
        <is>
          <t>Electronics</t>
        </is>
      </c>
      <c r="I4373" t="n">
        <v>5</v>
      </c>
      <c r="J4373" t="n">
        <v>809.47</v>
      </c>
      <c r="K4373" t="n">
        <v>0</v>
      </c>
      <c r="L4373">
        <f>I4373*J4373*(1-K4373)</f>
        <v/>
      </c>
      <c r="M4373">
        <f>VLOOKUP(F4373,Products!A:D,4,FALSE)*I4373</f>
        <v/>
      </c>
      <c r="N4373">
        <f>L4373-M4373</f>
        <v/>
      </c>
    </row>
    <row r="4374">
      <c r="A4374" t="inlineStr">
        <is>
          <t>T1004372</t>
        </is>
      </c>
      <c r="B4374" t="inlineStr">
        <is>
          <t>2025-09-15</t>
        </is>
      </c>
      <c r="C4374" t="inlineStr">
        <is>
          <t>S046</t>
        </is>
      </c>
      <c r="D4374" t="inlineStr">
        <is>
          <t>Store_046</t>
        </is>
      </c>
      <c r="E4374" t="inlineStr">
        <is>
          <t>South</t>
        </is>
      </c>
      <c r="F4374" t="inlineStr">
        <is>
          <t>P0018</t>
        </is>
      </c>
      <c r="G4374" t="inlineStr">
        <is>
          <t>Prod_0018</t>
        </is>
      </c>
      <c r="H4374" t="inlineStr">
        <is>
          <t>Food</t>
        </is>
      </c>
      <c r="I4374" t="n">
        <v>5</v>
      </c>
      <c r="J4374" t="n">
        <v>744.85</v>
      </c>
      <c r="K4374" t="n">
        <v>0</v>
      </c>
      <c r="L4374">
        <f>I4374*J4374*(1-K4374)</f>
        <v/>
      </c>
      <c r="M4374">
        <f>VLOOKUP(F4374,Products!A:D,4,FALSE)*I4374</f>
        <v/>
      </c>
      <c r="N4374">
        <f>L4374-M4374</f>
        <v/>
      </c>
    </row>
    <row r="4375">
      <c r="A4375" t="inlineStr">
        <is>
          <t>T1004373</t>
        </is>
      </c>
      <c r="B4375" t="inlineStr">
        <is>
          <t>2025-04-08</t>
        </is>
      </c>
      <c r="C4375" t="inlineStr">
        <is>
          <t>S038</t>
        </is>
      </c>
      <c r="D4375" t="inlineStr">
        <is>
          <t>Store_038</t>
        </is>
      </c>
      <c r="E4375" t="inlineStr">
        <is>
          <t>East</t>
        </is>
      </c>
      <c r="F4375" t="inlineStr">
        <is>
          <t>P0072</t>
        </is>
      </c>
      <c r="G4375" t="inlineStr">
        <is>
          <t>Prod_0072</t>
        </is>
      </c>
      <c r="H4375" t="inlineStr">
        <is>
          <t>Food</t>
        </is>
      </c>
      <c r="I4375" t="n">
        <v>1</v>
      </c>
      <c r="J4375" t="n">
        <v>667.38</v>
      </c>
      <c r="K4375" t="n">
        <v>0</v>
      </c>
      <c r="L4375">
        <f>I4375*J4375*(1-K4375)</f>
        <v/>
      </c>
      <c r="M4375">
        <f>VLOOKUP(F4375,Products!A:D,4,FALSE)*I4375</f>
        <v/>
      </c>
      <c r="N4375">
        <f>L4375-M4375</f>
        <v/>
      </c>
    </row>
    <row r="4376">
      <c r="A4376" t="inlineStr">
        <is>
          <t>T1004374</t>
        </is>
      </c>
      <c r="B4376" t="inlineStr">
        <is>
          <t>2023-09-17</t>
        </is>
      </c>
      <c r="C4376" t="inlineStr">
        <is>
          <t>S041</t>
        </is>
      </c>
      <c r="D4376" t="inlineStr">
        <is>
          <t>Store_041</t>
        </is>
      </c>
      <c r="E4376" t="inlineStr">
        <is>
          <t>East</t>
        </is>
      </c>
      <c r="F4376" t="inlineStr">
        <is>
          <t>P0085</t>
        </is>
      </c>
      <c r="G4376" t="inlineStr">
        <is>
          <t>Prod_0085</t>
        </is>
      </c>
      <c r="H4376" t="inlineStr">
        <is>
          <t>Food</t>
        </is>
      </c>
      <c r="I4376" t="n">
        <v>8</v>
      </c>
      <c r="J4376" t="n">
        <v>362.68</v>
      </c>
      <c r="K4376" t="n">
        <v>0</v>
      </c>
      <c r="L4376">
        <f>I4376*J4376*(1-K4376)</f>
        <v/>
      </c>
      <c r="M4376">
        <f>VLOOKUP(F4376,Products!A:D,4,FALSE)*I4376</f>
        <v/>
      </c>
      <c r="N4376">
        <f>L4376-M4376</f>
        <v/>
      </c>
    </row>
    <row r="4377">
      <c r="A4377" t="inlineStr">
        <is>
          <t>T1004375</t>
        </is>
      </c>
      <c r="B4377" t="inlineStr">
        <is>
          <t>2024-09-21</t>
        </is>
      </c>
      <c r="C4377" t="inlineStr">
        <is>
          <t>S036</t>
        </is>
      </c>
      <c r="D4377" t="inlineStr">
        <is>
          <t>Store_036</t>
        </is>
      </c>
      <c r="E4377" t="inlineStr">
        <is>
          <t>Central</t>
        </is>
      </c>
      <c r="F4377" t="inlineStr">
        <is>
          <t>P0116</t>
        </is>
      </c>
      <c r="G4377" t="inlineStr">
        <is>
          <t>Prod_0116</t>
        </is>
      </c>
      <c r="H4377" t="inlineStr">
        <is>
          <t>Clothing</t>
        </is>
      </c>
      <c r="I4377" t="n">
        <v>3</v>
      </c>
      <c r="J4377" t="n">
        <v>782.76</v>
      </c>
      <c r="K4377" t="n">
        <v>0</v>
      </c>
      <c r="L4377">
        <f>I4377*J4377*(1-K4377)</f>
        <v/>
      </c>
      <c r="M4377">
        <f>VLOOKUP(F4377,Products!A:D,4,FALSE)*I4377</f>
        <v/>
      </c>
      <c r="N4377">
        <f>L4377-M4377</f>
        <v/>
      </c>
    </row>
    <row r="4378">
      <c r="A4378" t="inlineStr">
        <is>
          <t>T1004376</t>
        </is>
      </c>
      <c r="B4378" t="inlineStr">
        <is>
          <t>2024-08-07</t>
        </is>
      </c>
      <c r="C4378" t="inlineStr">
        <is>
          <t>S001</t>
        </is>
      </c>
      <c r="D4378" t="inlineStr">
        <is>
          <t>Store_001</t>
        </is>
      </c>
      <c r="E4378" t="inlineStr">
        <is>
          <t>West</t>
        </is>
      </c>
      <c r="F4378" t="inlineStr">
        <is>
          <t>P0137</t>
        </is>
      </c>
      <c r="G4378" t="inlineStr">
        <is>
          <t>Prod_0137</t>
        </is>
      </c>
      <c r="H4378" t="inlineStr">
        <is>
          <t>Electronics</t>
        </is>
      </c>
      <c r="I4378" t="n">
        <v>7</v>
      </c>
      <c r="J4378" t="n">
        <v>111.25</v>
      </c>
      <c r="K4378" t="n">
        <v>0.05</v>
      </c>
      <c r="L4378">
        <f>I4378*J4378*(1-K4378)</f>
        <v/>
      </c>
      <c r="M4378">
        <f>VLOOKUP(F4378,Products!A:D,4,FALSE)*I4378</f>
        <v/>
      </c>
      <c r="N4378">
        <f>L4378-M4378</f>
        <v/>
      </c>
    </row>
    <row r="4379">
      <c r="A4379" t="inlineStr">
        <is>
          <t>T1004377</t>
        </is>
      </c>
      <c r="B4379" t="inlineStr">
        <is>
          <t>2024-04-02</t>
        </is>
      </c>
      <c r="C4379" t="inlineStr">
        <is>
          <t>S035</t>
        </is>
      </c>
      <c r="D4379" t="inlineStr">
        <is>
          <t>Store_035</t>
        </is>
      </c>
      <c r="E4379" t="inlineStr">
        <is>
          <t>Central</t>
        </is>
      </c>
      <c r="F4379" t="inlineStr">
        <is>
          <t>P0003</t>
        </is>
      </c>
      <c r="G4379" t="inlineStr">
        <is>
          <t>Prod_0003</t>
        </is>
      </c>
      <c r="H4379" t="inlineStr">
        <is>
          <t>Household</t>
        </is>
      </c>
      <c r="I4379" t="n">
        <v>6</v>
      </c>
      <c r="J4379" t="n">
        <v>106.43</v>
      </c>
      <c r="K4379" t="n">
        <v>0.1</v>
      </c>
      <c r="L4379">
        <f>I4379*J4379*(1-K4379)</f>
        <v/>
      </c>
      <c r="M4379">
        <f>VLOOKUP(F4379,Products!A:D,4,FALSE)*I4379</f>
        <v/>
      </c>
      <c r="N4379">
        <f>L4379-M4379</f>
        <v/>
      </c>
    </row>
    <row r="4380">
      <c r="A4380" t="inlineStr">
        <is>
          <t>T1004378</t>
        </is>
      </c>
      <c r="B4380" t="inlineStr">
        <is>
          <t>2023-12-21</t>
        </is>
      </c>
      <c r="C4380" t="inlineStr">
        <is>
          <t>S013</t>
        </is>
      </c>
      <c r="D4380" t="inlineStr">
        <is>
          <t>Store_013</t>
        </is>
      </c>
      <c r="E4380" t="inlineStr">
        <is>
          <t>North</t>
        </is>
      </c>
      <c r="F4380" t="inlineStr">
        <is>
          <t>P0175</t>
        </is>
      </c>
      <c r="G4380" t="inlineStr">
        <is>
          <t>Prod_0175</t>
        </is>
      </c>
      <c r="H4380" t="inlineStr">
        <is>
          <t>Food</t>
        </is>
      </c>
      <c r="I4380" t="n">
        <v>4</v>
      </c>
      <c r="J4380" t="n">
        <v>773.4299999999999</v>
      </c>
      <c r="K4380" t="n">
        <v>0</v>
      </c>
      <c r="L4380">
        <f>I4380*J4380*(1-K4380)</f>
        <v/>
      </c>
      <c r="M4380">
        <f>VLOOKUP(F4380,Products!A:D,4,FALSE)*I4380</f>
        <v/>
      </c>
      <c r="N4380">
        <f>L4380-M4380</f>
        <v/>
      </c>
    </row>
    <row r="4381">
      <c r="A4381" t="inlineStr">
        <is>
          <t>T1004379</t>
        </is>
      </c>
      <c r="B4381" t="inlineStr">
        <is>
          <t>2023-06-15</t>
        </is>
      </c>
      <c r="C4381" t="inlineStr">
        <is>
          <t>S037</t>
        </is>
      </c>
      <c r="D4381" t="inlineStr">
        <is>
          <t>Store_037</t>
        </is>
      </c>
      <c r="E4381" t="inlineStr">
        <is>
          <t>East</t>
        </is>
      </c>
      <c r="F4381" t="inlineStr">
        <is>
          <t>P0148</t>
        </is>
      </c>
      <c r="G4381" t="inlineStr">
        <is>
          <t>Prod_0148</t>
        </is>
      </c>
      <c r="H4381" t="inlineStr">
        <is>
          <t>Electronics</t>
        </is>
      </c>
      <c r="I4381" t="n">
        <v>4</v>
      </c>
      <c r="J4381" t="n">
        <v>212.53</v>
      </c>
      <c r="K4381" t="n">
        <v>0</v>
      </c>
      <c r="L4381">
        <f>I4381*J4381*(1-K4381)</f>
        <v/>
      </c>
      <c r="M4381">
        <f>VLOOKUP(F4381,Products!A:D,4,FALSE)*I4381</f>
        <v/>
      </c>
      <c r="N4381">
        <f>L4381-M4381</f>
        <v/>
      </c>
    </row>
    <row r="4382">
      <c r="A4382" t="inlineStr">
        <is>
          <t>T1004380</t>
        </is>
      </c>
      <c r="B4382" t="inlineStr">
        <is>
          <t>2023-03-03</t>
        </is>
      </c>
      <c r="C4382" t="inlineStr">
        <is>
          <t>S025</t>
        </is>
      </c>
      <c r="D4382" t="inlineStr">
        <is>
          <t>Store_025</t>
        </is>
      </c>
      <c r="E4382" t="inlineStr">
        <is>
          <t>Central</t>
        </is>
      </c>
      <c r="F4382" t="inlineStr">
        <is>
          <t>P0043</t>
        </is>
      </c>
      <c r="G4382" t="inlineStr">
        <is>
          <t>Prod_0043</t>
        </is>
      </c>
      <c r="H4382" t="inlineStr">
        <is>
          <t>Food</t>
        </is>
      </c>
      <c r="I4382" t="n">
        <v>9</v>
      </c>
      <c r="J4382" t="n">
        <v>198.23</v>
      </c>
      <c r="K4382" t="n">
        <v>0</v>
      </c>
      <c r="L4382">
        <f>I4382*J4382*(1-K4382)</f>
        <v/>
      </c>
      <c r="M4382">
        <f>VLOOKUP(F4382,Products!A:D,4,FALSE)*I4382</f>
        <v/>
      </c>
      <c r="N4382">
        <f>L4382-M4382</f>
        <v/>
      </c>
    </row>
    <row r="4383">
      <c r="A4383" t="inlineStr">
        <is>
          <t>T1004381</t>
        </is>
      </c>
      <c r="B4383" t="inlineStr">
        <is>
          <t>2023-11-16</t>
        </is>
      </c>
      <c r="C4383" t="inlineStr">
        <is>
          <t>S040</t>
        </is>
      </c>
      <c r="D4383" t="inlineStr">
        <is>
          <t>Store_040</t>
        </is>
      </c>
      <c r="E4383" t="inlineStr">
        <is>
          <t>Central</t>
        </is>
      </c>
      <c r="F4383" t="inlineStr">
        <is>
          <t>P0151</t>
        </is>
      </c>
      <c r="G4383" t="inlineStr">
        <is>
          <t>Prod_0151</t>
        </is>
      </c>
      <c r="H4383" t="inlineStr">
        <is>
          <t>Food</t>
        </is>
      </c>
      <c r="I4383" t="n">
        <v>9</v>
      </c>
      <c r="J4383" t="n">
        <v>889.15</v>
      </c>
      <c r="K4383" t="n">
        <v>0.1</v>
      </c>
      <c r="L4383">
        <f>I4383*J4383*(1-K4383)</f>
        <v/>
      </c>
      <c r="M4383">
        <f>VLOOKUP(F4383,Products!A:D,4,FALSE)*I4383</f>
        <v/>
      </c>
      <c r="N4383">
        <f>L4383-M4383</f>
        <v/>
      </c>
    </row>
    <row r="4384">
      <c r="A4384" t="inlineStr">
        <is>
          <t>T1004382</t>
        </is>
      </c>
      <c r="B4384" t="inlineStr">
        <is>
          <t>2023-11-23</t>
        </is>
      </c>
      <c r="C4384" t="inlineStr">
        <is>
          <t>S041</t>
        </is>
      </c>
      <c r="D4384" t="inlineStr">
        <is>
          <t>Store_041</t>
        </is>
      </c>
      <c r="E4384" t="inlineStr">
        <is>
          <t>East</t>
        </is>
      </c>
      <c r="F4384" t="inlineStr">
        <is>
          <t>P0124</t>
        </is>
      </c>
      <c r="G4384" t="inlineStr">
        <is>
          <t>Prod_0124</t>
        </is>
      </c>
      <c r="H4384" t="inlineStr">
        <is>
          <t>Beverages</t>
        </is>
      </c>
      <c r="I4384" t="n">
        <v>3</v>
      </c>
      <c r="J4384" t="n">
        <v>719.98</v>
      </c>
      <c r="K4384" t="n">
        <v>0.1</v>
      </c>
      <c r="L4384">
        <f>I4384*J4384*(1-K4384)</f>
        <v/>
      </c>
      <c r="M4384">
        <f>VLOOKUP(F4384,Products!A:D,4,FALSE)*I4384</f>
        <v/>
      </c>
      <c r="N4384">
        <f>L4384-M4384</f>
        <v/>
      </c>
    </row>
    <row r="4385">
      <c r="A4385" t="inlineStr">
        <is>
          <t>T1004383</t>
        </is>
      </c>
      <c r="B4385" t="inlineStr">
        <is>
          <t>2025-07-12</t>
        </is>
      </c>
      <c r="C4385" t="inlineStr">
        <is>
          <t>S047</t>
        </is>
      </c>
      <c r="D4385" t="inlineStr">
        <is>
          <t>Store_047</t>
        </is>
      </c>
      <c r="E4385" t="inlineStr">
        <is>
          <t>North</t>
        </is>
      </c>
      <c r="F4385" t="inlineStr">
        <is>
          <t>P0160</t>
        </is>
      </c>
      <c r="G4385" t="inlineStr">
        <is>
          <t>Prod_0160</t>
        </is>
      </c>
      <c r="H4385" t="inlineStr">
        <is>
          <t>Food</t>
        </is>
      </c>
      <c r="I4385" t="n">
        <v>4</v>
      </c>
      <c r="J4385" t="n">
        <v>856.28</v>
      </c>
      <c r="K4385" t="n">
        <v>0</v>
      </c>
      <c r="L4385">
        <f>I4385*J4385*(1-K4385)</f>
        <v/>
      </c>
      <c r="M4385">
        <f>VLOOKUP(F4385,Products!A:D,4,FALSE)*I4385</f>
        <v/>
      </c>
      <c r="N4385">
        <f>L4385-M4385</f>
        <v/>
      </c>
    </row>
    <row r="4386">
      <c r="A4386" t="inlineStr">
        <is>
          <t>T1004384</t>
        </is>
      </c>
      <c r="B4386" t="inlineStr">
        <is>
          <t>2023-01-30</t>
        </is>
      </c>
      <c r="C4386" t="inlineStr">
        <is>
          <t>S002</t>
        </is>
      </c>
      <c r="D4386" t="inlineStr">
        <is>
          <t>Store_002</t>
        </is>
      </c>
      <c r="E4386" t="inlineStr">
        <is>
          <t>South</t>
        </is>
      </c>
      <c r="F4386" t="inlineStr">
        <is>
          <t>P0011</t>
        </is>
      </c>
      <c r="G4386" t="inlineStr">
        <is>
          <t>Prod_0011</t>
        </is>
      </c>
      <c r="H4386" t="inlineStr">
        <is>
          <t>Household</t>
        </is>
      </c>
      <c r="I4386" t="n">
        <v>6</v>
      </c>
      <c r="J4386" t="n">
        <v>308.79</v>
      </c>
      <c r="K4386" t="n">
        <v>0.05</v>
      </c>
      <c r="L4386">
        <f>I4386*J4386*(1-K4386)</f>
        <v/>
      </c>
      <c r="M4386">
        <f>VLOOKUP(F4386,Products!A:D,4,FALSE)*I4386</f>
        <v/>
      </c>
      <c r="N4386">
        <f>L4386-M4386</f>
        <v/>
      </c>
    </row>
    <row r="4387">
      <c r="A4387" t="inlineStr">
        <is>
          <t>T1004385</t>
        </is>
      </c>
      <c r="B4387" t="inlineStr">
        <is>
          <t>2025-03-11</t>
        </is>
      </c>
      <c r="C4387" t="inlineStr">
        <is>
          <t>S016</t>
        </is>
      </c>
      <c r="D4387" t="inlineStr">
        <is>
          <t>Store_016</t>
        </is>
      </c>
      <c r="E4387" t="inlineStr">
        <is>
          <t>West</t>
        </is>
      </c>
      <c r="F4387" t="inlineStr">
        <is>
          <t>P0041</t>
        </is>
      </c>
      <c r="G4387" t="inlineStr">
        <is>
          <t>Prod_0041</t>
        </is>
      </c>
      <c r="H4387" t="inlineStr">
        <is>
          <t>Stationery</t>
        </is>
      </c>
      <c r="I4387" t="n">
        <v>9</v>
      </c>
      <c r="J4387" t="n">
        <v>410.57</v>
      </c>
      <c r="K4387" t="n">
        <v>0.05</v>
      </c>
      <c r="L4387">
        <f>I4387*J4387*(1-K4387)</f>
        <v/>
      </c>
      <c r="M4387">
        <f>VLOOKUP(F4387,Products!A:D,4,FALSE)*I4387</f>
        <v/>
      </c>
      <c r="N4387">
        <f>L4387-M4387</f>
        <v/>
      </c>
    </row>
    <row r="4388">
      <c r="A4388" t="inlineStr">
        <is>
          <t>T1004386</t>
        </is>
      </c>
      <c r="B4388" t="inlineStr">
        <is>
          <t>2025-04-04</t>
        </is>
      </c>
      <c r="C4388" t="inlineStr">
        <is>
          <t>S010</t>
        </is>
      </c>
      <c r="D4388" t="inlineStr">
        <is>
          <t>Store_010</t>
        </is>
      </c>
      <c r="E4388" t="inlineStr">
        <is>
          <t>North</t>
        </is>
      </c>
      <c r="F4388" t="inlineStr">
        <is>
          <t>P0138</t>
        </is>
      </c>
      <c r="G4388" t="inlineStr">
        <is>
          <t>Prod_0138</t>
        </is>
      </c>
      <c r="H4388" t="inlineStr">
        <is>
          <t>Household</t>
        </is>
      </c>
      <c r="I4388" t="n">
        <v>6</v>
      </c>
      <c r="J4388" t="n">
        <v>357.52</v>
      </c>
      <c r="K4388" t="n">
        <v>0.05</v>
      </c>
      <c r="L4388">
        <f>I4388*J4388*(1-K4388)</f>
        <v/>
      </c>
      <c r="M4388">
        <f>VLOOKUP(F4388,Products!A:D,4,FALSE)*I4388</f>
        <v/>
      </c>
      <c r="N4388">
        <f>L4388-M4388</f>
        <v/>
      </c>
    </row>
    <row r="4389">
      <c r="A4389" t="inlineStr">
        <is>
          <t>T1004387</t>
        </is>
      </c>
      <c r="B4389" t="inlineStr">
        <is>
          <t>2023-12-25</t>
        </is>
      </c>
      <c r="C4389" t="inlineStr">
        <is>
          <t>S005</t>
        </is>
      </c>
      <c r="D4389" t="inlineStr">
        <is>
          <t>Store_005</t>
        </is>
      </c>
      <c r="E4389" t="inlineStr">
        <is>
          <t>Central</t>
        </is>
      </c>
      <c r="F4389" t="inlineStr">
        <is>
          <t>P0157</t>
        </is>
      </c>
      <c r="G4389" t="inlineStr">
        <is>
          <t>Prod_0157</t>
        </is>
      </c>
      <c r="H4389" t="inlineStr">
        <is>
          <t>Toys</t>
        </is>
      </c>
      <c r="I4389" t="n">
        <v>1</v>
      </c>
      <c r="J4389" t="n">
        <v>251.95</v>
      </c>
      <c r="K4389" t="n">
        <v>0.05</v>
      </c>
      <c r="L4389">
        <f>I4389*J4389*(1-K4389)</f>
        <v/>
      </c>
      <c r="M4389">
        <f>VLOOKUP(F4389,Products!A:D,4,FALSE)*I4389</f>
        <v/>
      </c>
      <c r="N4389">
        <f>L4389-M4389</f>
        <v/>
      </c>
    </row>
    <row r="4390">
      <c r="A4390" t="inlineStr">
        <is>
          <t>T1004388</t>
        </is>
      </c>
      <c r="B4390" t="inlineStr">
        <is>
          <t>2025-02-13</t>
        </is>
      </c>
      <c r="C4390" t="inlineStr">
        <is>
          <t>S001</t>
        </is>
      </c>
      <c r="D4390" t="inlineStr">
        <is>
          <t>Store_001</t>
        </is>
      </c>
      <c r="E4390" t="inlineStr">
        <is>
          <t>West</t>
        </is>
      </c>
      <c r="F4390" t="inlineStr">
        <is>
          <t>P0186</t>
        </is>
      </c>
      <c r="G4390" t="inlineStr">
        <is>
          <t>Prod_0186</t>
        </is>
      </c>
      <c r="H4390" t="inlineStr">
        <is>
          <t>Household</t>
        </is>
      </c>
      <c r="I4390" t="n">
        <v>2</v>
      </c>
      <c r="J4390" t="n">
        <v>807.13</v>
      </c>
      <c r="K4390" t="n">
        <v>0.1</v>
      </c>
      <c r="L4390">
        <f>I4390*J4390*(1-K4390)</f>
        <v/>
      </c>
      <c r="M4390">
        <f>VLOOKUP(F4390,Products!A:D,4,FALSE)*I4390</f>
        <v/>
      </c>
      <c r="N4390">
        <f>L4390-M4390</f>
        <v/>
      </c>
    </row>
    <row r="4391">
      <c r="A4391" t="inlineStr">
        <is>
          <t>T1004389</t>
        </is>
      </c>
      <c r="B4391" t="inlineStr">
        <is>
          <t>2024-04-13</t>
        </is>
      </c>
      <c r="C4391" t="inlineStr">
        <is>
          <t>S018</t>
        </is>
      </c>
      <c r="D4391" t="inlineStr">
        <is>
          <t>Store_018</t>
        </is>
      </c>
      <c r="E4391" t="inlineStr">
        <is>
          <t>South</t>
        </is>
      </c>
      <c r="F4391" t="inlineStr">
        <is>
          <t>P0105</t>
        </is>
      </c>
      <c r="G4391" t="inlineStr">
        <is>
          <t>Prod_0105</t>
        </is>
      </c>
      <c r="H4391" t="inlineStr">
        <is>
          <t>Electronics</t>
        </is>
      </c>
      <c r="I4391" t="n">
        <v>5</v>
      </c>
      <c r="J4391" t="n">
        <v>556.2</v>
      </c>
      <c r="K4391" t="n">
        <v>0</v>
      </c>
      <c r="L4391">
        <f>I4391*J4391*(1-K4391)</f>
        <v/>
      </c>
      <c r="M4391">
        <f>VLOOKUP(F4391,Products!A:D,4,FALSE)*I4391</f>
        <v/>
      </c>
      <c r="N4391">
        <f>L4391-M4391</f>
        <v/>
      </c>
    </row>
    <row r="4392">
      <c r="A4392" t="inlineStr">
        <is>
          <t>T1004390</t>
        </is>
      </c>
      <c r="B4392" t="inlineStr">
        <is>
          <t>2023-02-08</t>
        </is>
      </c>
      <c r="C4392" t="inlineStr">
        <is>
          <t>S020</t>
        </is>
      </c>
      <c r="D4392" t="inlineStr">
        <is>
          <t>Store_020</t>
        </is>
      </c>
      <c r="E4392" t="inlineStr">
        <is>
          <t>West</t>
        </is>
      </c>
      <c r="F4392" t="inlineStr">
        <is>
          <t>P0092</t>
        </is>
      </c>
      <c r="G4392" t="inlineStr">
        <is>
          <t>Prod_0092</t>
        </is>
      </c>
      <c r="H4392" t="inlineStr">
        <is>
          <t>Household</t>
        </is>
      </c>
      <c r="I4392" t="n">
        <v>4</v>
      </c>
      <c r="J4392" t="n">
        <v>193.69</v>
      </c>
      <c r="K4392" t="n">
        <v>0</v>
      </c>
      <c r="L4392">
        <f>I4392*J4392*(1-K4392)</f>
        <v/>
      </c>
      <c r="M4392">
        <f>VLOOKUP(F4392,Products!A:D,4,FALSE)*I4392</f>
        <v/>
      </c>
      <c r="N4392">
        <f>L4392-M4392</f>
        <v/>
      </c>
    </row>
    <row r="4393">
      <c r="A4393" t="inlineStr">
        <is>
          <t>T1004391</t>
        </is>
      </c>
      <c r="B4393" t="inlineStr">
        <is>
          <t>2024-09-29</t>
        </is>
      </c>
      <c r="C4393" t="inlineStr">
        <is>
          <t>S016</t>
        </is>
      </c>
      <c r="D4393" t="inlineStr">
        <is>
          <t>Store_016</t>
        </is>
      </c>
      <c r="E4393" t="inlineStr">
        <is>
          <t>West</t>
        </is>
      </c>
      <c r="F4393" t="inlineStr">
        <is>
          <t>P0033</t>
        </is>
      </c>
      <c r="G4393" t="inlineStr">
        <is>
          <t>Prod_0033</t>
        </is>
      </c>
      <c r="H4393" t="inlineStr">
        <is>
          <t>Food</t>
        </is>
      </c>
      <c r="I4393" t="n">
        <v>8</v>
      </c>
      <c r="J4393" t="n">
        <v>459.65</v>
      </c>
      <c r="K4393" t="n">
        <v>0.1</v>
      </c>
      <c r="L4393">
        <f>I4393*J4393*(1-K4393)</f>
        <v/>
      </c>
      <c r="M4393">
        <f>VLOOKUP(F4393,Products!A:D,4,FALSE)*I4393</f>
        <v/>
      </c>
      <c r="N4393">
        <f>L4393-M4393</f>
        <v/>
      </c>
    </row>
    <row r="4394">
      <c r="A4394" t="inlineStr">
        <is>
          <t>T1004392</t>
        </is>
      </c>
      <c r="B4394" t="inlineStr">
        <is>
          <t>2025-05-05</t>
        </is>
      </c>
      <c r="C4394" t="inlineStr">
        <is>
          <t>S005</t>
        </is>
      </c>
      <c r="D4394" t="inlineStr">
        <is>
          <t>Store_005</t>
        </is>
      </c>
      <c r="E4394" t="inlineStr">
        <is>
          <t>Central</t>
        </is>
      </c>
      <c r="F4394" t="inlineStr">
        <is>
          <t>P0134</t>
        </is>
      </c>
      <c r="G4394" t="inlineStr">
        <is>
          <t>Prod_0134</t>
        </is>
      </c>
      <c r="H4394" t="inlineStr">
        <is>
          <t>Food</t>
        </is>
      </c>
      <c r="I4394" t="n">
        <v>3</v>
      </c>
      <c r="J4394" t="n">
        <v>386.1</v>
      </c>
      <c r="K4394" t="n">
        <v>0.2</v>
      </c>
      <c r="L4394">
        <f>I4394*J4394*(1-K4394)</f>
        <v/>
      </c>
      <c r="M4394">
        <f>VLOOKUP(F4394,Products!A:D,4,FALSE)*I4394</f>
        <v/>
      </c>
      <c r="N4394">
        <f>L4394-M4394</f>
        <v/>
      </c>
    </row>
    <row r="4395">
      <c r="A4395" t="inlineStr">
        <is>
          <t>T1004393</t>
        </is>
      </c>
      <c r="B4395" t="inlineStr">
        <is>
          <t>2024-05-20</t>
        </is>
      </c>
      <c r="C4395" t="inlineStr">
        <is>
          <t>S046</t>
        </is>
      </c>
      <c r="D4395" t="inlineStr">
        <is>
          <t>Store_046</t>
        </is>
      </c>
      <c r="E4395" t="inlineStr">
        <is>
          <t>South</t>
        </is>
      </c>
      <c r="F4395" t="inlineStr">
        <is>
          <t>P0174</t>
        </is>
      </c>
      <c r="G4395" t="inlineStr">
        <is>
          <t>Prod_0174</t>
        </is>
      </c>
      <c r="H4395" t="inlineStr">
        <is>
          <t>Food</t>
        </is>
      </c>
      <c r="I4395" t="n">
        <v>1</v>
      </c>
      <c r="J4395" t="n">
        <v>66.64</v>
      </c>
      <c r="K4395" t="n">
        <v>0</v>
      </c>
      <c r="L4395">
        <f>I4395*J4395*(1-K4395)</f>
        <v/>
      </c>
      <c r="M4395">
        <f>VLOOKUP(F4395,Products!A:D,4,FALSE)*I4395</f>
        <v/>
      </c>
      <c r="N4395">
        <f>L4395-M4395</f>
        <v/>
      </c>
    </row>
    <row r="4396">
      <c r="A4396" t="inlineStr">
        <is>
          <t>T1004394</t>
        </is>
      </c>
      <c r="B4396" t="inlineStr">
        <is>
          <t>2024-01-05</t>
        </is>
      </c>
      <c r="C4396" t="inlineStr">
        <is>
          <t>S040</t>
        </is>
      </c>
      <c r="D4396" t="inlineStr">
        <is>
          <t>Store_040</t>
        </is>
      </c>
      <c r="E4396" t="inlineStr">
        <is>
          <t>Central</t>
        </is>
      </c>
      <c r="F4396" t="inlineStr">
        <is>
          <t>P0053</t>
        </is>
      </c>
      <c r="G4396" t="inlineStr">
        <is>
          <t>Prod_0053</t>
        </is>
      </c>
      <c r="H4396" t="inlineStr">
        <is>
          <t>Food</t>
        </is>
      </c>
      <c r="I4396" t="n">
        <v>1</v>
      </c>
      <c r="J4396" t="n">
        <v>291.04</v>
      </c>
      <c r="K4396" t="n">
        <v>0.05</v>
      </c>
      <c r="L4396">
        <f>I4396*J4396*(1-K4396)</f>
        <v/>
      </c>
      <c r="M4396">
        <f>VLOOKUP(F4396,Products!A:D,4,FALSE)*I4396</f>
        <v/>
      </c>
      <c r="N4396">
        <f>L4396-M4396</f>
        <v/>
      </c>
    </row>
    <row r="4397">
      <c r="A4397" t="inlineStr">
        <is>
          <t>T1004395</t>
        </is>
      </c>
      <c r="B4397" t="inlineStr">
        <is>
          <t>2025-03-29</t>
        </is>
      </c>
      <c r="C4397" t="inlineStr">
        <is>
          <t>S030</t>
        </is>
      </c>
      <c r="D4397" t="inlineStr">
        <is>
          <t>Store_030</t>
        </is>
      </c>
      <c r="E4397" t="inlineStr">
        <is>
          <t>North</t>
        </is>
      </c>
      <c r="F4397" t="inlineStr">
        <is>
          <t>P0191</t>
        </is>
      </c>
      <c r="G4397" t="inlineStr">
        <is>
          <t>Prod_0191</t>
        </is>
      </c>
      <c r="H4397" t="inlineStr">
        <is>
          <t>Food</t>
        </is>
      </c>
      <c r="I4397" t="n">
        <v>1</v>
      </c>
      <c r="J4397" t="n">
        <v>425.61</v>
      </c>
      <c r="K4397" t="n">
        <v>0</v>
      </c>
      <c r="L4397">
        <f>I4397*J4397*(1-K4397)</f>
        <v/>
      </c>
      <c r="M4397">
        <f>VLOOKUP(F4397,Products!A:D,4,FALSE)*I4397</f>
        <v/>
      </c>
      <c r="N4397">
        <f>L4397-M4397</f>
        <v/>
      </c>
    </row>
    <row r="4398">
      <c r="A4398" t="inlineStr">
        <is>
          <t>T1004396</t>
        </is>
      </c>
      <c r="B4398" t="inlineStr">
        <is>
          <t>2024-04-24</t>
        </is>
      </c>
      <c r="C4398" t="inlineStr">
        <is>
          <t>S049</t>
        </is>
      </c>
      <c r="D4398" t="inlineStr">
        <is>
          <t>Store_049</t>
        </is>
      </c>
      <c r="E4398" t="inlineStr">
        <is>
          <t>North</t>
        </is>
      </c>
      <c r="F4398" t="inlineStr">
        <is>
          <t>P0124</t>
        </is>
      </c>
      <c r="G4398" t="inlineStr">
        <is>
          <t>Prod_0124</t>
        </is>
      </c>
      <c r="H4398" t="inlineStr">
        <is>
          <t>Beverages</t>
        </is>
      </c>
      <c r="I4398" t="n">
        <v>5</v>
      </c>
      <c r="J4398" t="n">
        <v>711.09</v>
      </c>
      <c r="K4398" t="n">
        <v>0</v>
      </c>
      <c r="L4398">
        <f>I4398*J4398*(1-K4398)</f>
        <v/>
      </c>
      <c r="M4398">
        <f>VLOOKUP(F4398,Products!A:D,4,FALSE)*I4398</f>
        <v/>
      </c>
      <c r="N4398">
        <f>L4398-M4398</f>
        <v/>
      </c>
    </row>
    <row r="4399">
      <c r="A4399" t="inlineStr">
        <is>
          <t>T1004397</t>
        </is>
      </c>
      <c r="B4399" t="inlineStr">
        <is>
          <t>2024-01-31</t>
        </is>
      </c>
      <c r="C4399" t="inlineStr">
        <is>
          <t>S034</t>
        </is>
      </c>
      <c r="D4399" t="inlineStr">
        <is>
          <t>Store_034</t>
        </is>
      </c>
      <c r="E4399" t="inlineStr">
        <is>
          <t>Central</t>
        </is>
      </c>
      <c r="F4399" t="inlineStr">
        <is>
          <t>P0149</t>
        </is>
      </c>
      <c r="G4399" t="inlineStr">
        <is>
          <t>Prod_0149</t>
        </is>
      </c>
      <c r="H4399" t="inlineStr">
        <is>
          <t>Toys</t>
        </is>
      </c>
      <c r="I4399" t="n">
        <v>8</v>
      </c>
      <c r="J4399" t="n">
        <v>61.82</v>
      </c>
      <c r="K4399" t="n">
        <v>0</v>
      </c>
      <c r="L4399">
        <f>I4399*J4399*(1-K4399)</f>
        <v/>
      </c>
      <c r="M4399">
        <f>VLOOKUP(F4399,Products!A:D,4,FALSE)*I4399</f>
        <v/>
      </c>
      <c r="N4399">
        <f>L4399-M4399</f>
        <v/>
      </c>
    </row>
    <row r="4400">
      <c r="A4400" t="inlineStr">
        <is>
          <t>T1004398</t>
        </is>
      </c>
      <c r="B4400" t="inlineStr">
        <is>
          <t>2023-02-23</t>
        </is>
      </c>
      <c r="C4400" t="inlineStr">
        <is>
          <t>S033</t>
        </is>
      </c>
      <c r="D4400" t="inlineStr">
        <is>
          <t>Store_033</t>
        </is>
      </c>
      <c r="E4400" t="inlineStr">
        <is>
          <t>North</t>
        </is>
      </c>
      <c r="F4400" t="inlineStr">
        <is>
          <t>P0169</t>
        </is>
      </c>
      <c r="G4400" t="inlineStr">
        <is>
          <t>Prod_0169</t>
        </is>
      </c>
      <c r="H4400" t="inlineStr">
        <is>
          <t>Beverages</t>
        </is>
      </c>
      <c r="I4400" t="n">
        <v>7</v>
      </c>
      <c r="J4400" t="n">
        <v>780.96</v>
      </c>
      <c r="K4400" t="n">
        <v>0.05</v>
      </c>
      <c r="L4400">
        <f>I4400*J4400*(1-K4400)</f>
        <v/>
      </c>
      <c r="M4400">
        <f>VLOOKUP(F4400,Products!A:D,4,FALSE)*I4400</f>
        <v/>
      </c>
      <c r="N4400">
        <f>L4400-M4400</f>
        <v/>
      </c>
    </row>
    <row r="4401">
      <c r="A4401" t="inlineStr">
        <is>
          <t>T1004399</t>
        </is>
      </c>
      <c r="B4401" t="inlineStr">
        <is>
          <t>2024-06-19</t>
        </is>
      </c>
      <c r="C4401" t="inlineStr">
        <is>
          <t>S003</t>
        </is>
      </c>
      <c r="D4401" t="inlineStr">
        <is>
          <t>Store_003</t>
        </is>
      </c>
      <c r="E4401" t="inlineStr">
        <is>
          <t>North</t>
        </is>
      </c>
      <c r="F4401" t="inlineStr">
        <is>
          <t>P0195</t>
        </is>
      </c>
      <c r="G4401" t="inlineStr">
        <is>
          <t>Prod_0195</t>
        </is>
      </c>
      <c r="H4401" t="inlineStr">
        <is>
          <t>Food</t>
        </is>
      </c>
      <c r="I4401" t="n">
        <v>6</v>
      </c>
      <c r="J4401" t="n">
        <v>581.6799999999999</v>
      </c>
      <c r="K4401" t="n">
        <v>0</v>
      </c>
      <c r="L4401">
        <f>I4401*J4401*(1-K4401)</f>
        <v/>
      </c>
      <c r="M4401">
        <f>VLOOKUP(F4401,Products!A:D,4,FALSE)*I4401</f>
        <v/>
      </c>
      <c r="N4401">
        <f>L4401-M4401</f>
        <v/>
      </c>
    </row>
    <row r="4402">
      <c r="A4402" t="inlineStr">
        <is>
          <t>T1004400</t>
        </is>
      </c>
      <c r="B4402" t="inlineStr">
        <is>
          <t>2023-08-15</t>
        </is>
      </c>
      <c r="C4402" t="inlineStr">
        <is>
          <t>S012</t>
        </is>
      </c>
      <c r="D4402" t="inlineStr">
        <is>
          <t>Store_012</t>
        </is>
      </c>
      <c r="E4402" t="inlineStr">
        <is>
          <t>South</t>
        </is>
      </c>
      <c r="F4402" t="inlineStr">
        <is>
          <t>P0110</t>
        </is>
      </c>
      <c r="G4402" t="inlineStr">
        <is>
          <t>Prod_0110</t>
        </is>
      </c>
      <c r="H4402" t="inlineStr">
        <is>
          <t>Stationery</t>
        </is>
      </c>
      <c r="I4402" t="n">
        <v>3</v>
      </c>
      <c r="J4402" t="n">
        <v>76.61</v>
      </c>
      <c r="K4402" t="n">
        <v>0.2</v>
      </c>
      <c r="L4402">
        <f>I4402*J4402*(1-K4402)</f>
        <v/>
      </c>
      <c r="M4402">
        <f>VLOOKUP(F4402,Products!A:D,4,FALSE)*I4402</f>
        <v/>
      </c>
      <c r="N4402">
        <f>L4402-M4402</f>
        <v/>
      </c>
    </row>
    <row r="4403">
      <c r="A4403" t="inlineStr">
        <is>
          <t>T1004401</t>
        </is>
      </c>
      <c r="B4403" t="inlineStr">
        <is>
          <t>2023-05-22</t>
        </is>
      </c>
      <c r="C4403" t="inlineStr">
        <is>
          <t>S030</t>
        </is>
      </c>
      <c r="D4403" t="inlineStr">
        <is>
          <t>Store_030</t>
        </is>
      </c>
      <c r="E4403" t="inlineStr">
        <is>
          <t>North</t>
        </is>
      </c>
      <c r="F4403" t="inlineStr">
        <is>
          <t>P0048</t>
        </is>
      </c>
      <c r="G4403" t="inlineStr">
        <is>
          <t>Prod_0048</t>
        </is>
      </c>
      <c r="H4403" t="inlineStr">
        <is>
          <t>Toys</t>
        </is>
      </c>
      <c r="I4403" t="n">
        <v>7</v>
      </c>
      <c r="J4403" t="n">
        <v>206.06</v>
      </c>
      <c r="K4403" t="n">
        <v>0.05</v>
      </c>
      <c r="L4403">
        <f>I4403*J4403*(1-K4403)</f>
        <v/>
      </c>
      <c r="M4403">
        <f>VLOOKUP(F4403,Products!A:D,4,FALSE)*I4403</f>
        <v/>
      </c>
      <c r="N4403">
        <f>L4403-M4403</f>
        <v/>
      </c>
    </row>
    <row r="4404">
      <c r="A4404" t="inlineStr">
        <is>
          <t>T1004402</t>
        </is>
      </c>
      <c r="B4404" t="inlineStr">
        <is>
          <t>2024-04-12</t>
        </is>
      </c>
      <c r="C4404" t="inlineStr">
        <is>
          <t>S043</t>
        </is>
      </c>
      <c r="D4404" t="inlineStr">
        <is>
          <t>Store_043</t>
        </is>
      </c>
      <c r="E4404" t="inlineStr">
        <is>
          <t>East</t>
        </is>
      </c>
      <c r="F4404" t="inlineStr">
        <is>
          <t>P0152</t>
        </is>
      </c>
      <c r="G4404" t="inlineStr">
        <is>
          <t>Prod_0152</t>
        </is>
      </c>
      <c r="H4404" t="inlineStr">
        <is>
          <t>Household</t>
        </is>
      </c>
      <c r="I4404" t="n">
        <v>1</v>
      </c>
      <c r="J4404" t="n">
        <v>720.22</v>
      </c>
      <c r="K4404" t="n">
        <v>0</v>
      </c>
      <c r="L4404">
        <f>I4404*J4404*(1-K4404)</f>
        <v/>
      </c>
      <c r="M4404">
        <f>VLOOKUP(F4404,Products!A:D,4,FALSE)*I4404</f>
        <v/>
      </c>
      <c r="N4404">
        <f>L4404-M4404</f>
        <v/>
      </c>
    </row>
    <row r="4405">
      <c r="A4405" t="inlineStr">
        <is>
          <t>T1004403</t>
        </is>
      </c>
      <c r="B4405" t="inlineStr">
        <is>
          <t>2024-05-15</t>
        </is>
      </c>
      <c r="C4405" t="inlineStr">
        <is>
          <t>S013</t>
        </is>
      </c>
      <c r="D4405" t="inlineStr">
        <is>
          <t>Store_013</t>
        </is>
      </c>
      <c r="E4405" t="inlineStr">
        <is>
          <t>North</t>
        </is>
      </c>
      <c r="F4405" t="inlineStr">
        <is>
          <t>P0121</t>
        </is>
      </c>
      <c r="G4405" t="inlineStr">
        <is>
          <t>Prod_0121</t>
        </is>
      </c>
      <c r="H4405" t="inlineStr">
        <is>
          <t>Clothing</t>
        </is>
      </c>
      <c r="I4405" t="n">
        <v>7</v>
      </c>
      <c r="J4405" t="n">
        <v>729.6900000000001</v>
      </c>
      <c r="K4405" t="n">
        <v>0.15</v>
      </c>
      <c r="L4405">
        <f>I4405*J4405*(1-K4405)</f>
        <v/>
      </c>
      <c r="M4405">
        <f>VLOOKUP(F4405,Products!A:D,4,FALSE)*I4405</f>
        <v/>
      </c>
      <c r="N4405">
        <f>L4405-M4405</f>
        <v/>
      </c>
    </row>
    <row r="4406">
      <c r="A4406" t="inlineStr">
        <is>
          <t>T1004404</t>
        </is>
      </c>
      <c r="B4406" t="inlineStr">
        <is>
          <t>2024-12-05</t>
        </is>
      </c>
      <c r="C4406" t="inlineStr">
        <is>
          <t>S035</t>
        </is>
      </c>
      <c r="D4406" t="inlineStr">
        <is>
          <t>Store_035</t>
        </is>
      </c>
      <c r="E4406" t="inlineStr">
        <is>
          <t>Central</t>
        </is>
      </c>
      <c r="F4406" t="inlineStr">
        <is>
          <t>P0024</t>
        </is>
      </c>
      <c r="G4406" t="inlineStr">
        <is>
          <t>Prod_0024</t>
        </is>
      </c>
      <c r="H4406" t="inlineStr">
        <is>
          <t>Clothing</t>
        </is>
      </c>
      <c r="I4406" t="n">
        <v>5</v>
      </c>
      <c r="J4406" t="n">
        <v>99</v>
      </c>
      <c r="K4406" t="n">
        <v>0</v>
      </c>
      <c r="L4406">
        <f>I4406*J4406*(1-K4406)</f>
        <v/>
      </c>
      <c r="M4406">
        <f>VLOOKUP(F4406,Products!A:D,4,FALSE)*I4406</f>
        <v/>
      </c>
      <c r="N4406">
        <f>L4406-M4406</f>
        <v/>
      </c>
    </row>
    <row r="4407">
      <c r="A4407" t="inlineStr">
        <is>
          <t>T1004405</t>
        </is>
      </c>
      <c r="B4407" t="inlineStr">
        <is>
          <t>2025-02-03</t>
        </is>
      </c>
      <c r="C4407" t="inlineStr">
        <is>
          <t>S040</t>
        </is>
      </c>
      <c r="D4407" t="inlineStr">
        <is>
          <t>Store_040</t>
        </is>
      </c>
      <c r="E4407" t="inlineStr">
        <is>
          <t>Central</t>
        </is>
      </c>
      <c r="F4407" t="inlineStr">
        <is>
          <t>P0089</t>
        </is>
      </c>
      <c r="G4407" t="inlineStr">
        <is>
          <t>Prod_0089</t>
        </is>
      </c>
      <c r="H4407" t="inlineStr">
        <is>
          <t>Stationery</t>
        </is>
      </c>
      <c r="I4407" t="n">
        <v>3</v>
      </c>
      <c r="J4407" t="n">
        <v>579.4</v>
      </c>
      <c r="K4407" t="n">
        <v>0</v>
      </c>
      <c r="L4407">
        <f>I4407*J4407*(1-K4407)</f>
        <v/>
      </c>
      <c r="M4407">
        <f>VLOOKUP(F4407,Products!A:D,4,FALSE)*I4407</f>
        <v/>
      </c>
      <c r="N4407">
        <f>L4407-M4407</f>
        <v/>
      </c>
    </row>
    <row r="4408">
      <c r="A4408" t="inlineStr">
        <is>
          <t>T1004406</t>
        </is>
      </c>
      <c r="B4408" t="inlineStr">
        <is>
          <t>2025-02-11</t>
        </is>
      </c>
      <c r="C4408" t="inlineStr">
        <is>
          <t>S034</t>
        </is>
      </c>
      <c r="D4408" t="inlineStr">
        <is>
          <t>Store_034</t>
        </is>
      </c>
      <c r="E4408" t="inlineStr">
        <is>
          <t>Central</t>
        </is>
      </c>
      <c r="F4408" t="inlineStr">
        <is>
          <t>P0028</t>
        </is>
      </c>
      <c r="G4408" t="inlineStr">
        <is>
          <t>Prod_0028</t>
        </is>
      </c>
      <c r="H4408" t="inlineStr">
        <is>
          <t>Food</t>
        </is>
      </c>
      <c r="I4408" t="n">
        <v>1</v>
      </c>
      <c r="J4408" t="n">
        <v>529.35</v>
      </c>
      <c r="K4408" t="n">
        <v>0</v>
      </c>
      <c r="L4408">
        <f>I4408*J4408*(1-K4408)</f>
        <v/>
      </c>
      <c r="M4408">
        <f>VLOOKUP(F4408,Products!A:D,4,FALSE)*I4408</f>
        <v/>
      </c>
      <c r="N4408">
        <f>L4408-M4408</f>
        <v/>
      </c>
    </row>
    <row r="4409">
      <c r="A4409" t="inlineStr">
        <is>
          <t>T1004407</t>
        </is>
      </c>
      <c r="B4409" t="inlineStr">
        <is>
          <t>2025-02-11</t>
        </is>
      </c>
      <c r="C4409" t="inlineStr">
        <is>
          <t>S035</t>
        </is>
      </c>
      <c r="D4409" t="inlineStr">
        <is>
          <t>Store_035</t>
        </is>
      </c>
      <c r="E4409" t="inlineStr">
        <is>
          <t>Central</t>
        </is>
      </c>
      <c r="F4409" t="inlineStr">
        <is>
          <t>P0078</t>
        </is>
      </c>
      <c r="G4409" t="inlineStr">
        <is>
          <t>Prod_0078</t>
        </is>
      </c>
      <c r="H4409" t="inlineStr">
        <is>
          <t>Electronics</t>
        </is>
      </c>
      <c r="I4409" t="n">
        <v>5</v>
      </c>
      <c r="J4409" t="n">
        <v>704.78</v>
      </c>
      <c r="K4409" t="n">
        <v>0</v>
      </c>
      <c r="L4409">
        <f>I4409*J4409*(1-K4409)</f>
        <v/>
      </c>
      <c r="M4409">
        <f>VLOOKUP(F4409,Products!A:D,4,FALSE)*I4409</f>
        <v/>
      </c>
      <c r="N4409">
        <f>L4409-M4409</f>
        <v/>
      </c>
    </row>
    <row r="4410">
      <c r="A4410" t="inlineStr">
        <is>
          <t>T1004408</t>
        </is>
      </c>
      <c r="B4410" t="inlineStr">
        <is>
          <t>2024-05-17</t>
        </is>
      </c>
      <c r="C4410" t="inlineStr">
        <is>
          <t>S007</t>
        </is>
      </c>
      <c r="D4410" t="inlineStr">
        <is>
          <t>Store_007</t>
        </is>
      </c>
      <c r="E4410" t="inlineStr">
        <is>
          <t>East</t>
        </is>
      </c>
      <c r="F4410" t="inlineStr">
        <is>
          <t>P0018</t>
        </is>
      </c>
      <c r="G4410" t="inlineStr">
        <is>
          <t>Prod_0018</t>
        </is>
      </c>
      <c r="H4410" t="inlineStr">
        <is>
          <t>Food</t>
        </is>
      </c>
      <c r="I4410" t="n">
        <v>1</v>
      </c>
      <c r="J4410" t="n">
        <v>893.9</v>
      </c>
      <c r="K4410" t="n">
        <v>0.05</v>
      </c>
      <c r="L4410">
        <f>I4410*J4410*(1-K4410)</f>
        <v/>
      </c>
      <c r="M4410">
        <f>VLOOKUP(F4410,Products!A:D,4,FALSE)*I4410</f>
        <v/>
      </c>
      <c r="N4410">
        <f>L4410-M4410</f>
        <v/>
      </c>
    </row>
    <row r="4411">
      <c r="A4411" t="inlineStr">
        <is>
          <t>T1004409</t>
        </is>
      </c>
      <c r="B4411" t="inlineStr">
        <is>
          <t>2025-09-09</t>
        </is>
      </c>
      <c r="C4411" t="inlineStr">
        <is>
          <t>S046</t>
        </is>
      </c>
      <c r="D4411" t="inlineStr">
        <is>
          <t>Store_046</t>
        </is>
      </c>
      <c r="E4411" t="inlineStr">
        <is>
          <t>South</t>
        </is>
      </c>
      <c r="F4411" t="inlineStr">
        <is>
          <t>P0132</t>
        </is>
      </c>
      <c r="G4411" t="inlineStr">
        <is>
          <t>Prod_0132</t>
        </is>
      </c>
      <c r="H4411" t="inlineStr">
        <is>
          <t>Food</t>
        </is>
      </c>
      <c r="I4411" t="n">
        <v>7</v>
      </c>
      <c r="J4411" t="n">
        <v>124.95</v>
      </c>
      <c r="K4411" t="n">
        <v>0</v>
      </c>
      <c r="L4411">
        <f>I4411*J4411*(1-K4411)</f>
        <v/>
      </c>
      <c r="M4411">
        <f>VLOOKUP(F4411,Products!A:D,4,FALSE)*I4411</f>
        <v/>
      </c>
      <c r="N4411">
        <f>L4411-M4411</f>
        <v/>
      </c>
    </row>
    <row r="4412">
      <c r="A4412" t="inlineStr">
        <is>
          <t>T1004410</t>
        </is>
      </c>
      <c r="B4412" t="inlineStr">
        <is>
          <t>2023-12-22</t>
        </is>
      </c>
      <c r="C4412" t="inlineStr">
        <is>
          <t>S024</t>
        </is>
      </c>
      <c r="D4412" t="inlineStr">
        <is>
          <t>Store_024</t>
        </is>
      </c>
      <c r="E4412" t="inlineStr">
        <is>
          <t>South</t>
        </is>
      </c>
      <c r="F4412" t="inlineStr">
        <is>
          <t>P0010</t>
        </is>
      </c>
      <c r="G4412" t="inlineStr">
        <is>
          <t>Prod_0010</t>
        </is>
      </c>
      <c r="H4412" t="inlineStr">
        <is>
          <t>Electronics</t>
        </is>
      </c>
      <c r="I4412" t="n">
        <v>7</v>
      </c>
      <c r="J4412" t="n">
        <v>796.02</v>
      </c>
      <c r="K4412" t="n">
        <v>0</v>
      </c>
      <c r="L4412">
        <f>I4412*J4412*(1-K4412)</f>
        <v/>
      </c>
      <c r="M4412">
        <f>VLOOKUP(F4412,Products!A:D,4,FALSE)*I4412</f>
        <v/>
      </c>
      <c r="N4412">
        <f>L4412-M4412</f>
        <v/>
      </c>
    </row>
    <row r="4413">
      <c r="A4413" t="inlineStr">
        <is>
          <t>T1004411</t>
        </is>
      </c>
      <c r="B4413" t="inlineStr">
        <is>
          <t>2025-01-21</t>
        </is>
      </c>
      <c r="C4413" t="inlineStr">
        <is>
          <t>S030</t>
        </is>
      </c>
      <c r="D4413" t="inlineStr">
        <is>
          <t>Store_030</t>
        </is>
      </c>
      <c r="E4413" t="inlineStr">
        <is>
          <t>North</t>
        </is>
      </c>
      <c r="F4413" t="inlineStr">
        <is>
          <t>P0117</t>
        </is>
      </c>
      <c r="G4413" t="inlineStr">
        <is>
          <t>Prod_0117</t>
        </is>
      </c>
      <c r="H4413" t="inlineStr">
        <is>
          <t>Electronics</t>
        </is>
      </c>
      <c r="I4413" t="n">
        <v>1</v>
      </c>
      <c r="J4413" t="n">
        <v>484.49</v>
      </c>
      <c r="K4413" t="n">
        <v>0.05</v>
      </c>
      <c r="L4413">
        <f>I4413*J4413*(1-K4413)</f>
        <v/>
      </c>
      <c r="M4413">
        <f>VLOOKUP(F4413,Products!A:D,4,FALSE)*I4413</f>
        <v/>
      </c>
      <c r="N4413">
        <f>L4413-M4413</f>
        <v/>
      </c>
    </row>
    <row r="4414">
      <c r="A4414" t="inlineStr">
        <is>
          <t>T1004412</t>
        </is>
      </c>
      <c r="B4414" t="inlineStr">
        <is>
          <t>2025-08-16</t>
        </is>
      </c>
      <c r="C4414" t="inlineStr">
        <is>
          <t>S003</t>
        </is>
      </c>
      <c r="D4414" t="inlineStr">
        <is>
          <t>Store_003</t>
        </is>
      </c>
      <c r="E4414" t="inlineStr">
        <is>
          <t>North</t>
        </is>
      </c>
      <c r="F4414" t="inlineStr">
        <is>
          <t>P0188</t>
        </is>
      </c>
      <c r="G4414" t="inlineStr">
        <is>
          <t>Prod_0188</t>
        </is>
      </c>
      <c r="H4414" t="inlineStr">
        <is>
          <t>Food</t>
        </is>
      </c>
      <c r="I4414" t="n">
        <v>3</v>
      </c>
      <c r="J4414" t="n">
        <v>536.79</v>
      </c>
      <c r="K4414" t="n">
        <v>0.2</v>
      </c>
      <c r="L4414">
        <f>I4414*J4414*(1-K4414)</f>
        <v/>
      </c>
      <c r="M4414">
        <f>VLOOKUP(F4414,Products!A:D,4,FALSE)*I4414</f>
        <v/>
      </c>
      <c r="N4414">
        <f>L4414-M4414</f>
        <v/>
      </c>
    </row>
    <row r="4415">
      <c r="A4415" t="inlineStr">
        <is>
          <t>T1004413</t>
        </is>
      </c>
      <c r="B4415" t="inlineStr">
        <is>
          <t>2024-05-08</t>
        </is>
      </c>
      <c r="C4415" t="inlineStr">
        <is>
          <t>S030</t>
        </is>
      </c>
      <c r="D4415" t="inlineStr">
        <is>
          <t>Store_030</t>
        </is>
      </c>
      <c r="E4415" t="inlineStr">
        <is>
          <t>North</t>
        </is>
      </c>
      <c r="F4415" t="inlineStr">
        <is>
          <t>P0170</t>
        </is>
      </c>
      <c r="G4415" t="inlineStr">
        <is>
          <t>Prod_0170</t>
        </is>
      </c>
      <c r="H4415" t="inlineStr">
        <is>
          <t>Household</t>
        </is>
      </c>
      <c r="I4415" t="n">
        <v>8</v>
      </c>
      <c r="J4415" t="n">
        <v>454.02</v>
      </c>
      <c r="K4415" t="n">
        <v>0</v>
      </c>
      <c r="L4415">
        <f>I4415*J4415*(1-K4415)</f>
        <v/>
      </c>
      <c r="M4415">
        <f>VLOOKUP(F4415,Products!A:D,4,FALSE)*I4415</f>
        <v/>
      </c>
      <c r="N4415">
        <f>L4415-M4415</f>
        <v/>
      </c>
    </row>
    <row r="4416">
      <c r="A4416" t="inlineStr">
        <is>
          <t>T1004414</t>
        </is>
      </c>
      <c r="B4416" t="inlineStr">
        <is>
          <t>2023-06-15</t>
        </is>
      </c>
      <c r="C4416" t="inlineStr">
        <is>
          <t>S015</t>
        </is>
      </c>
      <c r="D4416" t="inlineStr">
        <is>
          <t>Store_015</t>
        </is>
      </c>
      <c r="E4416" t="inlineStr">
        <is>
          <t>North</t>
        </is>
      </c>
      <c r="F4416" t="inlineStr">
        <is>
          <t>P0007</t>
        </is>
      </c>
      <c r="G4416" t="inlineStr">
        <is>
          <t>Prod_0007</t>
        </is>
      </c>
      <c r="H4416" t="inlineStr">
        <is>
          <t>Food</t>
        </is>
      </c>
      <c r="I4416" t="n">
        <v>2</v>
      </c>
      <c r="J4416" t="n">
        <v>98.37</v>
      </c>
      <c r="K4416" t="n">
        <v>0.15</v>
      </c>
      <c r="L4416">
        <f>I4416*J4416*(1-K4416)</f>
        <v/>
      </c>
      <c r="M4416">
        <f>VLOOKUP(F4416,Products!A:D,4,FALSE)*I4416</f>
        <v/>
      </c>
      <c r="N4416">
        <f>L4416-M4416</f>
        <v/>
      </c>
    </row>
    <row r="4417">
      <c r="A4417" t="inlineStr">
        <is>
          <t>T1004415</t>
        </is>
      </c>
      <c r="B4417" t="inlineStr">
        <is>
          <t>2023-01-23</t>
        </is>
      </c>
      <c r="C4417" t="inlineStr">
        <is>
          <t>S026</t>
        </is>
      </c>
      <c r="D4417" t="inlineStr">
        <is>
          <t>Store_026</t>
        </is>
      </c>
      <c r="E4417" t="inlineStr">
        <is>
          <t>North</t>
        </is>
      </c>
      <c r="F4417" t="inlineStr">
        <is>
          <t>P0045</t>
        </is>
      </c>
      <c r="G4417" t="inlineStr">
        <is>
          <t>Prod_0045</t>
        </is>
      </c>
      <c r="H4417" t="inlineStr">
        <is>
          <t>Toys</t>
        </is>
      </c>
      <c r="I4417" t="n">
        <v>7</v>
      </c>
      <c r="J4417" t="n">
        <v>253.72</v>
      </c>
      <c r="K4417" t="n">
        <v>0</v>
      </c>
      <c r="L4417">
        <f>I4417*J4417*(1-K4417)</f>
        <v/>
      </c>
      <c r="M4417">
        <f>VLOOKUP(F4417,Products!A:D,4,FALSE)*I4417</f>
        <v/>
      </c>
      <c r="N4417">
        <f>L4417-M4417</f>
        <v/>
      </c>
    </row>
    <row r="4418">
      <c r="A4418" t="inlineStr">
        <is>
          <t>T1004416</t>
        </is>
      </c>
      <c r="B4418" t="inlineStr">
        <is>
          <t>2024-06-04</t>
        </is>
      </c>
      <c r="C4418" t="inlineStr">
        <is>
          <t>S047</t>
        </is>
      </c>
      <c r="D4418" t="inlineStr">
        <is>
          <t>Store_047</t>
        </is>
      </c>
      <c r="E4418" t="inlineStr">
        <is>
          <t>North</t>
        </is>
      </c>
      <c r="F4418" t="inlineStr">
        <is>
          <t>P0197</t>
        </is>
      </c>
      <c r="G4418" t="inlineStr">
        <is>
          <t>Prod_0197</t>
        </is>
      </c>
      <c r="H4418" t="inlineStr">
        <is>
          <t>Food</t>
        </is>
      </c>
      <c r="I4418" t="n">
        <v>7</v>
      </c>
      <c r="J4418" t="n">
        <v>249.09</v>
      </c>
      <c r="K4418" t="n">
        <v>0.1</v>
      </c>
      <c r="L4418">
        <f>I4418*J4418*(1-K4418)</f>
        <v/>
      </c>
      <c r="M4418">
        <f>VLOOKUP(F4418,Products!A:D,4,FALSE)*I4418</f>
        <v/>
      </c>
      <c r="N4418">
        <f>L4418-M4418</f>
        <v/>
      </c>
    </row>
    <row r="4419">
      <c r="A4419" t="inlineStr">
        <is>
          <t>T1004417</t>
        </is>
      </c>
      <c r="B4419" t="inlineStr">
        <is>
          <t>2024-10-31</t>
        </is>
      </c>
      <c r="C4419" t="inlineStr">
        <is>
          <t>S036</t>
        </is>
      </c>
      <c r="D4419" t="inlineStr">
        <is>
          <t>Store_036</t>
        </is>
      </c>
      <c r="E4419" t="inlineStr">
        <is>
          <t>Central</t>
        </is>
      </c>
      <c r="F4419" t="inlineStr">
        <is>
          <t>P0133</t>
        </is>
      </c>
      <c r="G4419" t="inlineStr">
        <is>
          <t>Prod_0133</t>
        </is>
      </c>
      <c r="H4419" t="inlineStr">
        <is>
          <t>Stationery</t>
        </is>
      </c>
      <c r="I4419" t="n">
        <v>9</v>
      </c>
      <c r="J4419" t="n">
        <v>426.91</v>
      </c>
      <c r="K4419" t="n">
        <v>0.1</v>
      </c>
      <c r="L4419">
        <f>I4419*J4419*(1-K4419)</f>
        <v/>
      </c>
      <c r="M4419">
        <f>VLOOKUP(F4419,Products!A:D,4,FALSE)*I4419</f>
        <v/>
      </c>
      <c r="N4419">
        <f>L4419-M4419</f>
        <v/>
      </c>
    </row>
    <row r="4420">
      <c r="A4420" t="inlineStr">
        <is>
          <t>T1004418</t>
        </is>
      </c>
      <c r="B4420" t="inlineStr">
        <is>
          <t>2025-06-12</t>
        </is>
      </c>
      <c r="C4420" t="inlineStr">
        <is>
          <t>S036</t>
        </is>
      </c>
      <c r="D4420" t="inlineStr">
        <is>
          <t>Store_036</t>
        </is>
      </c>
      <c r="E4420" t="inlineStr">
        <is>
          <t>Central</t>
        </is>
      </c>
      <c r="F4420" t="inlineStr">
        <is>
          <t>P0155</t>
        </is>
      </c>
      <c r="G4420" t="inlineStr">
        <is>
          <t>Prod_0155</t>
        </is>
      </c>
      <c r="H4420" t="inlineStr">
        <is>
          <t>Electronics</t>
        </is>
      </c>
      <c r="I4420" t="n">
        <v>7</v>
      </c>
      <c r="J4420" t="n">
        <v>430.69</v>
      </c>
      <c r="K4420" t="n">
        <v>0</v>
      </c>
      <c r="L4420">
        <f>I4420*J4420*(1-K4420)</f>
        <v/>
      </c>
      <c r="M4420">
        <f>VLOOKUP(F4420,Products!A:D,4,FALSE)*I4420</f>
        <v/>
      </c>
      <c r="N4420">
        <f>L4420-M4420</f>
        <v/>
      </c>
    </row>
    <row r="4421">
      <c r="A4421" t="inlineStr">
        <is>
          <t>T1004419</t>
        </is>
      </c>
      <c r="B4421" t="inlineStr">
        <is>
          <t>2025-01-16</t>
        </is>
      </c>
      <c r="C4421" t="inlineStr">
        <is>
          <t>S037</t>
        </is>
      </c>
      <c r="D4421" t="inlineStr">
        <is>
          <t>Store_037</t>
        </is>
      </c>
      <c r="E4421" t="inlineStr">
        <is>
          <t>East</t>
        </is>
      </c>
      <c r="F4421" t="inlineStr">
        <is>
          <t>P0143</t>
        </is>
      </c>
      <c r="G4421" t="inlineStr">
        <is>
          <t>Prod_0143</t>
        </is>
      </c>
      <c r="H4421" t="inlineStr">
        <is>
          <t>Electronics</t>
        </is>
      </c>
      <c r="I4421" t="n">
        <v>8</v>
      </c>
      <c r="J4421" t="n">
        <v>264.06</v>
      </c>
      <c r="K4421" t="n">
        <v>0</v>
      </c>
      <c r="L4421">
        <f>I4421*J4421*(1-K4421)</f>
        <v/>
      </c>
      <c r="M4421">
        <f>VLOOKUP(F4421,Products!A:D,4,FALSE)*I4421</f>
        <v/>
      </c>
      <c r="N4421">
        <f>L4421-M4421</f>
        <v/>
      </c>
    </row>
    <row r="4422">
      <c r="A4422" t="inlineStr">
        <is>
          <t>T1004420</t>
        </is>
      </c>
      <c r="B4422" t="inlineStr">
        <is>
          <t>2023-07-29</t>
        </is>
      </c>
      <c r="C4422" t="inlineStr">
        <is>
          <t>S015</t>
        </is>
      </c>
      <c r="D4422" t="inlineStr">
        <is>
          <t>Store_015</t>
        </is>
      </c>
      <c r="E4422" t="inlineStr">
        <is>
          <t>North</t>
        </is>
      </c>
      <c r="F4422" t="inlineStr">
        <is>
          <t>P0035</t>
        </is>
      </c>
      <c r="G4422" t="inlineStr">
        <is>
          <t>Prod_0035</t>
        </is>
      </c>
      <c r="H4422" t="inlineStr">
        <is>
          <t>Beverages</t>
        </is>
      </c>
      <c r="I4422" t="n">
        <v>9</v>
      </c>
      <c r="J4422" t="n">
        <v>124.16</v>
      </c>
      <c r="K4422" t="n">
        <v>0</v>
      </c>
      <c r="L4422">
        <f>I4422*J4422*(1-K4422)</f>
        <v/>
      </c>
      <c r="M4422">
        <f>VLOOKUP(F4422,Products!A:D,4,FALSE)*I4422</f>
        <v/>
      </c>
      <c r="N4422">
        <f>L4422-M4422</f>
        <v/>
      </c>
    </row>
    <row r="4423">
      <c r="A4423" t="inlineStr">
        <is>
          <t>T1004421</t>
        </is>
      </c>
      <c r="B4423" t="inlineStr">
        <is>
          <t>2024-03-06</t>
        </is>
      </c>
      <c r="C4423" t="inlineStr">
        <is>
          <t>S012</t>
        </is>
      </c>
      <c r="D4423" t="inlineStr">
        <is>
          <t>Store_012</t>
        </is>
      </c>
      <c r="E4423" t="inlineStr">
        <is>
          <t>South</t>
        </is>
      </c>
      <c r="F4423" t="inlineStr">
        <is>
          <t>P0188</t>
        </is>
      </c>
      <c r="G4423" t="inlineStr">
        <is>
          <t>Prod_0188</t>
        </is>
      </c>
      <c r="H4423" t="inlineStr">
        <is>
          <t>Food</t>
        </is>
      </c>
      <c r="I4423" t="n">
        <v>5</v>
      </c>
      <c r="J4423" t="n">
        <v>629.27</v>
      </c>
      <c r="K4423" t="n">
        <v>0.05</v>
      </c>
      <c r="L4423">
        <f>I4423*J4423*(1-K4423)</f>
        <v/>
      </c>
      <c r="M4423">
        <f>VLOOKUP(F4423,Products!A:D,4,FALSE)*I4423</f>
        <v/>
      </c>
      <c r="N4423">
        <f>L4423-M4423</f>
        <v/>
      </c>
    </row>
    <row r="4424">
      <c r="A4424" t="inlineStr">
        <is>
          <t>T1004422</t>
        </is>
      </c>
      <c r="B4424" t="inlineStr">
        <is>
          <t>2024-02-19</t>
        </is>
      </c>
      <c r="C4424" t="inlineStr">
        <is>
          <t>S024</t>
        </is>
      </c>
      <c r="D4424" t="inlineStr">
        <is>
          <t>Store_024</t>
        </is>
      </c>
      <c r="E4424" t="inlineStr">
        <is>
          <t>South</t>
        </is>
      </c>
      <c r="F4424" t="inlineStr">
        <is>
          <t>P0154</t>
        </is>
      </c>
      <c r="G4424" t="inlineStr">
        <is>
          <t>Prod_0154</t>
        </is>
      </c>
      <c r="H4424" t="inlineStr">
        <is>
          <t>Toys</t>
        </is>
      </c>
      <c r="I4424" t="n">
        <v>1</v>
      </c>
      <c r="J4424" t="n">
        <v>389.12</v>
      </c>
      <c r="K4424" t="n">
        <v>0.1</v>
      </c>
      <c r="L4424">
        <f>I4424*J4424*(1-K4424)</f>
        <v/>
      </c>
      <c r="M4424">
        <f>VLOOKUP(F4424,Products!A:D,4,FALSE)*I4424</f>
        <v/>
      </c>
      <c r="N4424">
        <f>L4424-M4424</f>
        <v/>
      </c>
    </row>
    <row r="4425">
      <c r="A4425" t="inlineStr">
        <is>
          <t>T1004423</t>
        </is>
      </c>
      <c r="B4425" t="inlineStr">
        <is>
          <t>2025-03-21</t>
        </is>
      </c>
      <c r="C4425" t="inlineStr">
        <is>
          <t>S037</t>
        </is>
      </c>
      <c r="D4425" t="inlineStr">
        <is>
          <t>Store_037</t>
        </is>
      </c>
      <c r="E4425" t="inlineStr">
        <is>
          <t>East</t>
        </is>
      </c>
      <c r="F4425" t="inlineStr">
        <is>
          <t>P0024</t>
        </is>
      </c>
      <c r="G4425" t="inlineStr">
        <is>
          <t>Prod_0024</t>
        </is>
      </c>
      <c r="H4425" t="inlineStr">
        <is>
          <t>Clothing</t>
        </is>
      </c>
      <c r="I4425" t="n">
        <v>7</v>
      </c>
      <c r="J4425" t="n">
        <v>102.37</v>
      </c>
      <c r="K4425" t="n">
        <v>0</v>
      </c>
      <c r="L4425">
        <f>I4425*J4425*(1-K4425)</f>
        <v/>
      </c>
      <c r="M4425">
        <f>VLOOKUP(F4425,Products!A:D,4,FALSE)*I4425</f>
        <v/>
      </c>
      <c r="N4425">
        <f>L4425-M4425</f>
        <v/>
      </c>
    </row>
    <row r="4426">
      <c r="A4426" t="inlineStr">
        <is>
          <t>T1004424</t>
        </is>
      </c>
      <c r="B4426" t="inlineStr">
        <is>
          <t>2025-05-19</t>
        </is>
      </c>
      <c r="C4426" t="inlineStr">
        <is>
          <t>S024</t>
        </is>
      </c>
      <c r="D4426" t="inlineStr">
        <is>
          <t>Store_024</t>
        </is>
      </c>
      <c r="E4426" t="inlineStr">
        <is>
          <t>South</t>
        </is>
      </c>
      <c r="F4426" t="inlineStr">
        <is>
          <t>P0087</t>
        </is>
      </c>
      <c r="G4426" t="inlineStr">
        <is>
          <t>Prod_0087</t>
        </is>
      </c>
      <c r="H4426" t="inlineStr">
        <is>
          <t>Clothing</t>
        </is>
      </c>
      <c r="I4426" t="n">
        <v>8</v>
      </c>
      <c r="J4426" t="n">
        <v>495.62</v>
      </c>
      <c r="K4426" t="n">
        <v>0.15</v>
      </c>
      <c r="L4426">
        <f>I4426*J4426*(1-K4426)</f>
        <v/>
      </c>
      <c r="M4426">
        <f>VLOOKUP(F4426,Products!A:D,4,FALSE)*I4426</f>
        <v/>
      </c>
      <c r="N4426">
        <f>L4426-M4426</f>
        <v/>
      </c>
    </row>
    <row r="4427">
      <c r="A4427" t="inlineStr">
        <is>
          <t>T1004425</t>
        </is>
      </c>
      <c r="B4427" t="inlineStr">
        <is>
          <t>2025-04-28</t>
        </is>
      </c>
      <c r="C4427" t="inlineStr">
        <is>
          <t>S029</t>
        </is>
      </c>
      <c r="D4427" t="inlineStr">
        <is>
          <t>Store_029</t>
        </is>
      </c>
      <c r="E4427" t="inlineStr">
        <is>
          <t>South</t>
        </is>
      </c>
      <c r="F4427" t="inlineStr">
        <is>
          <t>P0023</t>
        </is>
      </c>
      <c r="G4427" t="inlineStr">
        <is>
          <t>Prod_0023</t>
        </is>
      </c>
      <c r="H4427" t="inlineStr">
        <is>
          <t>Stationery</t>
        </is>
      </c>
      <c r="I4427" t="n">
        <v>4</v>
      </c>
      <c r="J4427" t="n">
        <v>190.56</v>
      </c>
      <c r="K4427" t="n">
        <v>0</v>
      </c>
      <c r="L4427">
        <f>I4427*J4427*(1-K4427)</f>
        <v/>
      </c>
      <c r="M4427">
        <f>VLOOKUP(F4427,Products!A:D,4,FALSE)*I4427</f>
        <v/>
      </c>
      <c r="N4427">
        <f>L4427-M4427</f>
        <v/>
      </c>
    </row>
    <row r="4428">
      <c r="A4428" t="inlineStr">
        <is>
          <t>T1004426</t>
        </is>
      </c>
      <c r="B4428" t="inlineStr">
        <is>
          <t>2025-06-15</t>
        </is>
      </c>
      <c r="C4428" t="inlineStr">
        <is>
          <t>S011</t>
        </is>
      </c>
      <c r="D4428" t="inlineStr">
        <is>
          <t>Store_011</t>
        </is>
      </c>
      <c r="E4428" t="inlineStr">
        <is>
          <t>South</t>
        </is>
      </c>
      <c r="F4428" t="inlineStr">
        <is>
          <t>P0184</t>
        </is>
      </c>
      <c r="G4428" t="inlineStr">
        <is>
          <t>Prod_0184</t>
        </is>
      </c>
      <c r="H4428" t="inlineStr">
        <is>
          <t>Beverages</t>
        </is>
      </c>
      <c r="I4428" t="n">
        <v>8</v>
      </c>
      <c r="J4428" t="n">
        <v>608.1799999999999</v>
      </c>
      <c r="K4428" t="n">
        <v>0</v>
      </c>
      <c r="L4428">
        <f>I4428*J4428*(1-K4428)</f>
        <v/>
      </c>
      <c r="M4428">
        <f>VLOOKUP(F4428,Products!A:D,4,FALSE)*I4428</f>
        <v/>
      </c>
      <c r="N4428">
        <f>L4428-M4428</f>
        <v/>
      </c>
    </row>
    <row r="4429">
      <c r="A4429" t="inlineStr">
        <is>
          <t>T1004427</t>
        </is>
      </c>
      <c r="B4429" t="inlineStr">
        <is>
          <t>2024-02-05</t>
        </is>
      </c>
      <c r="C4429" t="inlineStr">
        <is>
          <t>S041</t>
        </is>
      </c>
      <c r="D4429" t="inlineStr">
        <is>
          <t>Store_041</t>
        </is>
      </c>
      <c r="E4429" t="inlineStr">
        <is>
          <t>East</t>
        </is>
      </c>
      <c r="F4429" t="inlineStr">
        <is>
          <t>P0152</t>
        </is>
      </c>
      <c r="G4429" t="inlineStr">
        <is>
          <t>Prod_0152</t>
        </is>
      </c>
      <c r="H4429" t="inlineStr">
        <is>
          <t>Household</t>
        </is>
      </c>
      <c r="I4429" t="n">
        <v>5</v>
      </c>
      <c r="J4429" t="n">
        <v>564.4</v>
      </c>
      <c r="K4429" t="n">
        <v>0</v>
      </c>
      <c r="L4429">
        <f>I4429*J4429*(1-K4429)</f>
        <v/>
      </c>
      <c r="M4429">
        <f>VLOOKUP(F4429,Products!A:D,4,FALSE)*I4429</f>
        <v/>
      </c>
      <c r="N4429">
        <f>L4429-M4429</f>
        <v/>
      </c>
    </row>
    <row r="4430">
      <c r="A4430" t="inlineStr">
        <is>
          <t>T1004428</t>
        </is>
      </c>
      <c r="B4430" t="inlineStr">
        <is>
          <t>2023-08-14</t>
        </is>
      </c>
      <c r="C4430" t="inlineStr">
        <is>
          <t>S017</t>
        </is>
      </c>
      <c r="D4430" t="inlineStr">
        <is>
          <t>Store_017</t>
        </is>
      </c>
      <c r="E4430" t="inlineStr">
        <is>
          <t>South</t>
        </is>
      </c>
      <c r="F4430" t="inlineStr">
        <is>
          <t>P0078</t>
        </is>
      </c>
      <c r="G4430" t="inlineStr">
        <is>
          <t>Prod_0078</t>
        </is>
      </c>
      <c r="H4430" t="inlineStr">
        <is>
          <t>Electronics</t>
        </is>
      </c>
      <c r="I4430" t="n">
        <v>2</v>
      </c>
      <c r="J4430" t="n">
        <v>552.66</v>
      </c>
      <c r="K4430" t="n">
        <v>0</v>
      </c>
      <c r="L4430">
        <f>I4430*J4430*(1-K4430)</f>
        <v/>
      </c>
      <c r="M4430">
        <f>VLOOKUP(F4430,Products!A:D,4,FALSE)*I4430</f>
        <v/>
      </c>
      <c r="N4430">
        <f>L4430-M4430</f>
        <v/>
      </c>
    </row>
    <row r="4431">
      <c r="A4431" t="inlineStr">
        <is>
          <t>T1004429</t>
        </is>
      </c>
      <c r="B4431" t="inlineStr">
        <is>
          <t>2024-01-11</t>
        </is>
      </c>
      <c r="C4431" t="inlineStr">
        <is>
          <t>S019</t>
        </is>
      </c>
      <c r="D4431" t="inlineStr">
        <is>
          <t>Store_019</t>
        </is>
      </c>
      <c r="E4431" t="inlineStr">
        <is>
          <t>East</t>
        </is>
      </c>
      <c r="F4431" t="inlineStr">
        <is>
          <t>P0154</t>
        </is>
      </c>
      <c r="G4431" t="inlineStr">
        <is>
          <t>Prod_0154</t>
        </is>
      </c>
      <c r="H4431" t="inlineStr">
        <is>
          <t>Toys</t>
        </is>
      </c>
      <c r="I4431" t="n">
        <v>6</v>
      </c>
      <c r="J4431" t="n">
        <v>377.73</v>
      </c>
      <c r="K4431" t="n">
        <v>0</v>
      </c>
      <c r="L4431">
        <f>I4431*J4431*(1-K4431)</f>
        <v/>
      </c>
      <c r="M4431">
        <f>VLOOKUP(F4431,Products!A:D,4,FALSE)*I4431</f>
        <v/>
      </c>
      <c r="N4431">
        <f>L4431-M4431</f>
        <v/>
      </c>
    </row>
    <row r="4432">
      <c r="A4432" t="inlineStr">
        <is>
          <t>T1004430</t>
        </is>
      </c>
      <c r="B4432" t="inlineStr">
        <is>
          <t>2025-08-03</t>
        </is>
      </c>
      <c r="C4432" t="inlineStr">
        <is>
          <t>S036</t>
        </is>
      </c>
      <c r="D4432" t="inlineStr">
        <is>
          <t>Store_036</t>
        </is>
      </c>
      <c r="E4432" t="inlineStr">
        <is>
          <t>Central</t>
        </is>
      </c>
      <c r="F4432" t="inlineStr">
        <is>
          <t>P0009</t>
        </is>
      </c>
      <c r="G4432" t="inlineStr">
        <is>
          <t>Prod_0009</t>
        </is>
      </c>
      <c r="H4432" t="inlineStr">
        <is>
          <t>Toys</t>
        </is>
      </c>
      <c r="I4432" t="n">
        <v>3</v>
      </c>
      <c r="J4432" t="n">
        <v>796.5599999999999</v>
      </c>
      <c r="K4432" t="n">
        <v>0</v>
      </c>
      <c r="L4432">
        <f>I4432*J4432*(1-K4432)</f>
        <v/>
      </c>
      <c r="M4432">
        <f>VLOOKUP(F4432,Products!A:D,4,FALSE)*I4432</f>
        <v/>
      </c>
      <c r="N4432">
        <f>L4432-M4432</f>
        <v/>
      </c>
    </row>
    <row r="4433">
      <c r="A4433" t="inlineStr">
        <is>
          <t>T1004431</t>
        </is>
      </c>
      <c r="B4433" t="inlineStr">
        <is>
          <t>2024-03-03</t>
        </is>
      </c>
      <c r="C4433" t="inlineStr">
        <is>
          <t>S039</t>
        </is>
      </c>
      <c r="D4433" t="inlineStr">
        <is>
          <t>Store_039</t>
        </is>
      </c>
      <c r="E4433" t="inlineStr">
        <is>
          <t>North</t>
        </is>
      </c>
      <c r="F4433" t="inlineStr">
        <is>
          <t>P0114</t>
        </is>
      </c>
      <c r="G4433" t="inlineStr">
        <is>
          <t>Prod_0114</t>
        </is>
      </c>
      <c r="H4433" t="inlineStr">
        <is>
          <t>Beverages</t>
        </is>
      </c>
      <c r="I4433" t="n">
        <v>8</v>
      </c>
      <c r="J4433" t="n">
        <v>802.74</v>
      </c>
      <c r="K4433" t="n">
        <v>0</v>
      </c>
      <c r="L4433">
        <f>I4433*J4433*(1-K4433)</f>
        <v/>
      </c>
      <c r="M4433">
        <f>VLOOKUP(F4433,Products!A:D,4,FALSE)*I4433</f>
        <v/>
      </c>
      <c r="N4433">
        <f>L4433-M4433</f>
        <v/>
      </c>
    </row>
    <row r="4434">
      <c r="A4434" t="inlineStr">
        <is>
          <t>T1004432</t>
        </is>
      </c>
      <c r="B4434" t="inlineStr">
        <is>
          <t>2025-04-17</t>
        </is>
      </c>
      <c r="C4434" t="inlineStr">
        <is>
          <t>S028</t>
        </is>
      </c>
      <c r="D4434" t="inlineStr">
        <is>
          <t>Store_028</t>
        </is>
      </c>
      <c r="E4434" t="inlineStr">
        <is>
          <t>North</t>
        </is>
      </c>
      <c r="F4434" t="inlineStr">
        <is>
          <t>P0129</t>
        </is>
      </c>
      <c r="G4434" t="inlineStr">
        <is>
          <t>Prod_0129</t>
        </is>
      </c>
      <c r="H4434" t="inlineStr">
        <is>
          <t>Stationery</t>
        </is>
      </c>
      <c r="I4434" t="n">
        <v>9</v>
      </c>
      <c r="J4434" t="n">
        <v>775.3099999999999</v>
      </c>
      <c r="K4434" t="n">
        <v>0</v>
      </c>
      <c r="L4434">
        <f>I4434*J4434*(1-K4434)</f>
        <v/>
      </c>
      <c r="M4434">
        <f>VLOOKUP(F4434,Products!A:D,4,FALSE)*I4434</f>
        <v/>
      </c>
      <c r="N4434">
        <f>L4434-M4434</f>
        <v/>
      </c>
    </row>
    <row r="4435">
      <c r="A4435" t="inlineStr">
        <is>
          <t>T1004433</t>
        </is>
      </c>
      <c r="B4435" t="inlineStr">
        <is>
          <t>2024-07-24</t>
        </is>
      </c>
      <c r="C4435" t="inlineStr">
        <is>
          <t>S002</t>
        </is>
      </c>
      <c r="D4435" t="inlineStr">
        <is>
          <t>Store_002</t>
        </is>
      </c>
      <c r="E4435" t="inlineStr">
        <is>
          <t>South</t>
        </is>
      </c>
      <c r="F4435" t="inlineStr">
        <is>
          <t>P0011</t>
        </is>
      </c>
      <c r="G4435" t="inlineStr">
        <is>
          <t>Prod_0011</t>
        </is>
      </c>
      <c r="H4435" t="inlineStr">
        <is>
          <t>Household</t>
        </is>
      </c>
      <c r="I4435" t="n">
        <v>9</v>
      </c>
      <c r="J4435" t="n">
        <v>428.67</v>
      </c>
      <c r="K4435" t="n">
        <v>0.1</v>
      </c>
      <c r="L4435">
        <f>I4435*J4435*(1-K4435)</f>
        <v/>
      </c>
      <c r="M4435">
        <f>VLOOKUP(F4435,Products!A:D,4,FALSE)*I4435</f>
        <v/>
      </c>
      <c r="N4435">
        <f>L4435-M4435</f>
        <v/>
      </c>
    </row>
    <row r="4436">
      <c r="A4436" t="inlineStr">
        <is>
          <t>T1004434</t>
        </is>
      </c>
      <c r="B4436" t="inlineStr">
        <is>
          <t>2024-03-21</t>
        </is>
      </c>
      <c r="C4436" t="inlineStr">
        <is>
          <t>S004</t>
        </is>
      </c>
      <c r="D4436" t="inlineStr">
        <is>
          <t>Store_004</t>
        </is>
      </c>
      <c r="E4436" t="inlineStr">
        <is>
          <t>Central</t>
        </is>
      </c>
      <c r="F4436" t="inlineStr">
        <is>
          <t>P0083</t>
        </is>
      </c>
      <c r="G4436" t="inlineStr">
        <is>
          <t>Prod_0083</t>
        </is>
      </c>
      <c r="H4436" t="inlineStr">
        <is>
          <t>Clothing</t>
        </is>
      </c>
      <c r="I4436" t="n">
        <v>9</v>
      </c>
      <c r="J4436" t="n">
        <v>617.52</v>
      </c>
      <c r="K4436" t="n">
        <v>0</v>
      </c>
      <c r="L4436">
        <f>I4436*J4436*(1-K4436)</f>
        <v/>
      </c>
      <c r="M4436">
        <f>VLOOKUP(F4436,Products!A:D,4,FALSE)*I4436</f>
        <v/>
      </c>
      <c r="N4436">
        <f>L4436-M4436</f>
        <v/>
      </c>
    </row>
    <row r="4437">
      <c r="A4437" t="inlineStr">
        <is>
          <t>T1004435</t>
        </is>
      </c>
      <c r="B4437" t="inlineStr">
        <is>
          <t>2024-12-03</t>
        </is>
      </c>
      <c r="C4437" t="inlineStr">
        <is>
          <t>S039</t>
        </is>
      </c>
      <c r="D4437" t="inlineStr">
        <is>
          <t>Store_039</t>
        </is>
      </c>
      <c r="E4437" t="inlineStr">
        <is>
          <t>North</t>
        </is>
      </c>
      <c r="F4437" t="inlineStr">
        <is>
          <t>P0086</t>
        </is>
      </c>
      <c r="G4437" t="inlineStr">
        <is>
          <t>Prod_0086</t>
        </is>
      </c>
      <c r="H4437" t="inlineStr">
        <is>
          <t>Stationery</t>
        </is>
      </c>
      <c r="I4437" t="n">
        <v>1</v>
      </c>
      <c r="J4437" t="n">
        <v>952.74</v>
      </c>
      <c r="K4437" t="n">
        <v>0.15</v>
      </c>
      <c r="L4437">
        <f>I4437*J4437*(1-K4437)</f>
        <v/>
      </c>
      <c r="M4437">
        <f>VLOOKUP(F4437,Products!A:D,4,FALSE)*I4437</f>
        <v/>
      </c>
      <c r="N4437">
        <f>L4437-M4437</f>
        <v/>
      </c>
    </row>
    <row r="4438">
      <c r="A4438" t="inlineStr">
        <is>
          <t>T1004436</t>
        </is>
      </c>
      <c r="B4438" t="inlineStr">
        <is>
          <t>2024-06-14</t>
        </is>
      </c>
      <c r="C4438" t="inlineStr">
        <is>
          <t>S034</t>
        </is>
      </c>
      <c r="D4438" t="inlineStr">
        <is>
          <t>Store_034</t>
        </is>
      </c>
      <c r="E4438" t="inlineStr">
        <is>
          <t>Central</t>
        </is>
      </c>
      <c r="F4438" t="inlineStr">
        <is>
          <t>P0023</t>
        </is>
      </c>
      <c r="G4438" t="inlineStr">
        <is>
          <t>Prod_0023</t>
        </is>
      </c>
      <c r="H4438" t="inlineStr">
        <is>
          <t>Stationery</t>
        </is>
      </c>
      <c r="I4438" t="n">
        <v>2</v>
      </c>
      <c r="J4438" t="n">
        <v>172.24</v>
      </c>
      <c r="K4438" t="n">
        <v>0.05</v>
      </c>
      <c r="L4438">
        <f>I4438*J4438*(1-K4438)</f>
        <v/>
      </c>
      <c r="M4438">
        <f>VLOOKUP(F4438,Products!A:D,4,FALSE)*I4438</f>
        <v/>
      </c>
      <c r="N4438">
        <f>L4438-M4438</f>
        <v/>
      </c>
    </row>
    <row r="4439">
      <c r="A4439" t="inlineStr">
        <is>
          <t>T1004437</t>
        </is>
      </c>
      <c r="B4439" t="inlineStr">
        <is>
          <t>2025-04-18</t>
        </is>
      </c>
      <c r="C4439" t="inlineStr">
        <is>
          <t>S035</t>
        </is>
      </c>
      <c r="D4439" t="inlineStr">
        <is>
          <t>Store_035</t>
        </is>
      </c>
      <c r="E4439" t="inlineStr">
        <is>
          <t>Central</t>
        </is>
      </c>
      <c r="F4439" t="inlineStr">
        <is>
          <t>P0136</t>
        </is>
      </c>
      <c r="G4439" t="inlineStr">
        <is>
          <t>Prod_0136</t>
        </is>
      </c>
      <c r="H4439" t="inlineStr">
        <is>
          <t>Beverages</t>
        </is>
      </c>
      <c r="I4439" t="n">
        <v>6</v>
      </c>
      <c r="J4439" t="n">
        <v>162.86</v>
      </c>
      <c r="K4439" t="n">
        <v>0</v>
      </c>
      <c r="L4439">
        <f>I4439*J4439*(1-K4439)</f>
        <v/>
      </c>
      <c r="M4439">
        <f>VLOOKUP(F4439,Products!A:D,4,FALSE)*I4439</f>
        <v/>
      </c>
      <c r="N4439">
        <f>L4439-M4439</f>
        <v/>
      </c>
    </row>
    <row r="4440">
      <c r="A4440" t="inlineStr">
        <is>
          <t>T1004438</t>
        </is>
      </c>
      <c r="B4440" t="inlineStr">
        <is>
          <t>2025-03-21</t>
        </is>
      </c>
      <c r="C4440" t="inlineStr">
        <is>
          <t>S008</t>
        </is>
      </c>
      <c r="D4440" t="inlineStr">
        <is>
          <t>Store_008</t>
        </is>
      </c>
      <c r="E4440" t="inlineStr">
        <is>
          <t>East</t>
        </is>
      </c>
      <c r="F4440" t="inlineStr">
        <is>
          <t>P0050</t>
        </is>
      </c>
      <c r="G4440" t="inlineStr">
        <is>
          <t>Prod_0050</t>
        </is>
      </c>
      <c r="H4440" t="inlineStr">
        <is>
          <t>Household</t>
        </is>
      </c>
      <c r="I4440" t="n">
        <v>7</v>
      </c>
      <c r="J4440" t="n">
        <v>602.61</v>
      </c>
      <c r="K4440" t="n">
        <v>0.05</v>
      </c>
      <c r="L4440">
        <f>I4440*J4440*(1-K4440)</f>
        <v/>
      </c>
      <c r="M4440">
        <f>VLOOKUP(F4440,Products!A:D,4,FALSE)*I4440</f>
        <v/>
      </c>
      <c r="N4440">
        <f>L4440-M4440</f>
        <v/>
      </c>
    </row>
    <row r="4441">
      <c r="A4441" t="inlineStr">
        <is>
          <t>T1004439</t>
        </is>
      </c>
      <c r="B4441" t="inlineStr">
        <is>
          <t>2024-11-17</t>
        </is>
      </c>
      <c r="C4441" t="inlineStr">
        <is>
          <t>S008</t>
        </is>
      </c>
      <c r="D4441" t="inlineStr">
        <is>
          <t>Store_008</t>
        </is>
      </c>
      <c r="E4441" t="inlineStr">
        <is>
          <t>East</t>
        </is>
      </c>
      <c r="F4441" t="inlineStr">
        <is>
          <t>P0103</t>
        </is>
      </c>
      <c r="G4441" t="inlineStr">
        <is>
          <t>Prod_0103</t>
        </is>
      </c>
      <c r="H4441" t="inlineStr">
        <is>
          <t>Stationery</t>
        </is>
      </c>
      <c r="I4441" t="n">
        <v>8</v>
      </c>
      <c r="J4441" t="n">
        <v>727.0599999999999</v>
      </c>
      <c r="K4441" t="n">
        <v>0.15</v>
      </c>
      <c r="L4441">
        <f>I4441*J4441*(1-K4441)</f>
        <v/>
      </c>
      <c r="M4441">
        <f>VLOOKUP(F4441,Products!A:D,4,FALSE)*I4441</f>
        <v/>
      </c>
      <c r="N4441">
        <f>L4441-M4441</f>
        <v/>
      </c>
    </row>
    <row r="4442">
      <c r="A4442" t="inlineStr">
        <is>
          <t>T1004440</t>
        </is>
      </c>
      <c r="B4442" t="inlineStr">
        <is>
          <t>2023-07-07</t>
        </is>
      </c>
      <c r="C4442" t="inlineStr">
        <is>
          <t>S049</t>
        </is>
      </c>
      <c r="D4442" t="inlineStr">
        <is>
          <t>Store_049</t>
        </is>
      </c>
      <c r="E4442" t="inlineStr">
        <is>
          <t>North</t>
        </is>
      </c>
      <c r="F4442" t="inlineStr">
        <is>
          <t>P0023</t>
        </is>
      </c>
      <c r="G4442" t="inlineStr">
        <is>
          <t>Prod_0023</t>
        </is>
      </c>
      <c r="H4442" t="inlineStr">
        <is>
          <t>Stationery</t>
        </is>
      </c>
      <c r="I4442" t="n">
        <v>2</v>
      </c>
      <c r="J4442" t="n">
        <v>182.48</v>
      </c>
      <c r="K4442" t="n">
        <v>0</v>
      </c>
      <c r="L4442">
        <f>I4442*J4442*(1-K4442)</f>
        <v/>
      </c>
      <c r="M4442">
        <f>VLOOKUP(F4442,Products!A:D,4,FALSE)*I4442</f>
        <v/>
      </c>
      <c r="N4442">
        <f>L4442-M4442</f>
        <v/>
      </c>
    </row>
    <row r="4443">
      <c r="A4443" t="inlineStr">
        <is>
          <t>T1004441</t>
        </is>
      </c>
      <c r="B4443" t="inlineStr">
        <is>
          <t>2024-03-30</t>
        </is>
      </c>
      <c r="C4443" t="inlineStr">
        <is>
          <t>S004</t>
        </is>
      </c>
      <c r="D4443" t="inlineStr">
        <is>
          <t>Store_004</t>
        </is>
      </c>
      <c r="E4443" t="inlineStr">
        <is>
          <t>Central</t>
        </is>
      </c>
      <c r="F4443" t="inlineStr">
        <is>
          <t>P0177</t>
        </is>
      </c>
      <c r="G4443" t="inlineStr">
        <is>
          <t>Prod_0177</t>
        </is>
      </c>
      <c r="H4443" t="inlineStr">
        <is>
          <t>Household</t>
        </is>
      </c>
      <c r="I4443" t="n">
        <v>6</v>
      </c>
      <c r="J4443" t="n">
        <v>178.02</v>
      </c>
      <c r="K4443" t="n">
        <v>0</v>
      </c>
      <c r="L4443">
        <f>I4443*J4443*(1-K4443)</f>
        <v/>
      </c>
      <c r="M4443">
        <f>VLOOKUP(F4443,Products!A:D,4,FALSE)*I4443</f>
        <v/>
      </c>
      <c r="N4443">
        <f>L4443-M4443</f>
        <v/>
      </c>
    </row>
    <row r="4444">
      <c r="A4444" t="inlineStr">
        <is>
          <t>T1004442</t>
        </is>
      </c>
      <c r="B4444" t="inlineStr">
        <is>
          <t>2025-03-30</t>
        </is>
      </c>
      <c r="C4444" t="inlineStr">
        <is>
          <t>S021</t>
        </is>
      </c>
      <c r="D4444" t="inlineStr">
        <is>
          <t>Store_021</t>
        </is>
      </c>
      <c r="E4444" t="inlineStr">
        <is>
          <t>North</t>
        </is>
      </c>
      <c r="F4444" t="inlineStr">
        <is>
          <t>P0130</t>
        </is>
      </c>
      <c r="G4444" t="inlineStr">
        <is>
          <t>Prod_0130</t>
        </is>
      </c>
      <c r="H4444" t="inlineStr">
        <is>
          <t>Electronics</t>
        </is>
      </c>
      <c r="I4444" t="n">
        <v>2</v>
      </c>
      <c r="J4444" t="n">
        <v>601.42</v>
      </c>
      <c r="K4444" t="n">
        <v>0.1</v>
      </c>
      <c r="L4444">
        <f>I4444*J4444*(1-K4444)</f>
        <v/>
      </c>
      <c r="M4444">
        <f>VLOOKUP(F4444,Products!A:D,4,FALSE)*I4444</f>
        <v/>
      </c>
      <c r="N4444">
        <f>L4444-M4444</f>
        <v/>
      </c>
    </row>
    <row r="4445">
      <c r="A4445" t="inlineStr">
        <is>
          <t>T1004443</t>
        </is>
      </c>
      <c r="B4445" t="inlineStr">
        <is>
          <t>2025-05-14</t>
        </is>
      </c>
      <c r="C4445" t="inlineStr">
        <is>
          <t>S011</t>
        </is>
      </c>
      <c r="D4445" t="inlineStr">
        <is>
          <t>Store_011</t>
        </is>
      </c>
      <c r="E4445" t="inlineStr">
        <is>
          <t>South</t>
        </is>
      </c>
      <c r="F4445" t="inlineStr">
        <is>
          <t>P0092</t>
        </is>
      </c>
      <c r="G4445" t="inlineStr">
        <is>
          <t>Prod_0092</t>
        </is>
      </c>
      <c r="H4445" t="inlineStr">
        <is>
          <t>Household</t>
        </is>
      </c>
      <c r="I4445" t="n">
        <v>6</v>
      </c>
      <c r="J4445" t="n">
        <v>228.01</v>
      </c>
      <c r="K4445" t="n">
        <v>0</v>
      </c>
      <c r="L4445">
        <f>I4445*J4445*(1-K4445)</f>
        <v/>
      </c>
      <c r="M4445">
        <f>VLOOKUP(F4445,Products!A:D,4,FALSE)*I4445</f>
        <v/>
      </c>
      <c r="N4445">
        <f>L4445-M4445</f>
        <v/>
      </c>
    </row>
    <row r="4446">
      <c r="A4446" t="inlineStr">
        <is>
          <t>T1004444</t>
        </is>
      </c>
      <c r="B4446" t="inlineStr">
        <is>
          <t>2025-09-08</t>
        </is>
      </c>
      <c r="C4446" t="inlineStr">
        <is>
          <t>S023</t>
        </is>
      </c>
      <c r="D4446" t="inlineStr">
        <is>
          <t>Store_023</t>
        </is>
      </c>
      <c r="E4446" t="inlineStr">
        <is>
          <t>South</t>
        </is>
      </c>
      <c r="F4446" t="inlineStr">
        <is>
          <t>P0053</t>
        </is>
      </c>
      <c r="G4446" t="inlineStr">
        <is>
          <t>Prod_0053</t>
        </is>
      </c>
      <c r="H4446" t="inlineStr">
        <is>
          <t>Food</t>
        </is>
      </c>
      <c r="I4446" t="n">
        <v>2</v>
      </c>
      <c r="J4446" t="n">
        <v>411.2</v>
      </c>
      <c r="K4446" t="n">
        <v>0</v>
      </c>
      <c r="L4446">
        <f>I4446*J4446*(1-K4446)</f>
        <v/>
      </c>
      <c r="M4446">
        <f>VLOOKUP(F4446,Products!A:D,4,FALSE)*I4446</f>
        <v/>
      </c>
      <c r="N4446">
        <f>L4446-M4446</f>
        <v/>
      </c>
    </row>
    <row r="4447">
      <c r="A4447" t="inlineStr">
        <is>
          <t>T1004445</t>
        </is>
      </c>
      <c r="B4447" t="inlineStr">
        <is>
          <t>2023-02-10</t>
        </is>
      </c>
      <c r="C4447" t="inlineStr">
        <is>
          <t>S044</t>
        </is>
      </c>
      <c r="D4447" t="inlineStr">
        <is>
          <t>Store_044</t>
        </is>
      </c>
      <c r="E4447" t="inlineStr">
        <is>
          <t>North</t>
        </is>
      </c>
      <c r="F4447" t="inlineStr">
        <is>
          <t>P0053</t>
        </is>
      </c>
      <c r="G4447" t="inlineStr">
        <is>
          <t>Prod_0053</t>
        </is>
      </c>
      <c r="H4447" t="inlineStr">
        <is>
          <t>Food</t>
        </is>
      </c>
      <c r="I4447" t="n">
        <v>4</v>
      </c>
      <c r="J4447" t="n">
        <v>282.48</v>
      </c>
      <c r="K4447" t="n">
        <v>0.05</v>
      </c>
      <c r="L4447">
        <f>I4447*J4447*(1-K4447)</f>
        <v/>
      </c>
      <c r="M4447">
        <f>VLOOKUP(F4447,Products!A:D,4,FALSE)*I4447</f>
        <v/>
      </c>
      <c r="N4447">
        <f>L4447-M4447</f>
        <v/>
      </c>
    </row>
    <row r="4448">
      <c r="A4448" t="inlineStr">
        <is>
          <t>T1004446</t>
        </is>
      </c>
      <c r="B4448" t="inlineStr">
        <is>
          <t>2025-08-10</t>
        </is>
      </c>
      <c r="C4448" t="inlineStr">
        <is>
          <t>S002</t>
        </is>
      </c>
      <c r="D4448" t="inlineStr">
        <is>
          <t>Store_002</t>
        </is>
      </c>
      <c r="E4448" t="inlineStr">
        <is>
          <t>South</t>
        </is>
      </c>
      <c r="F4448" t="inlineStr">
        <is>
          <t>P0173</t>
        </is>
      </c>
      <c r="G4448" t="inlineStr">
        <is>
          <t>Prod_0173</t>
        </is>
      </c>
      <c r="H4448" t="inlineStr">
        <is>
          <t>Toys</t>
        </is>
      </c>
      <c r="I4448" t="n">
        <v>8</v>
      </c>
      <c r="J4448" t="n">
        <v>799.11</v>
      </c>
      <c r="K4448" t="n">
        <v>0</v>
      </c>
      <c r="L4448">
        <f>I4448*J4448*(1-K4448)</f>
        <v/>
      </c>
      <c r="M4448">
        <f>VLOOKUP(F4448,Products!A:D,4,FALSE)*I4448</f>
        <v/>
      </c>
      <c r="N4448">
        <f>L4448-M4448</f>
        <v/>
      </c>
    </row>
    <row r="4449">
      <c r="A4449" t="inlineStr">
        <is>
          <t>T1004447</t>
        </is>
      </c>
      <c r="B4449" t="inlineStr">
        <is>
          <t>2023-08-24</t>
        </is>
      </c>
      <c r="C4449" t="inlineStr">
        <is>
          <t>S040</t>
        </is>
      </c>
      <c r="D4449" t="inlineStr">
        <is>
          <t>Store_040</t>
        </is>
      </c>
      <c r="E4449" t="inlineStr">
        <is>
          <t>Central</t>
        </is>
      </c>
      <c r="F4449" t="inlineStr">
        <is>
          <t>P0095</t>
        </is>
      </c>
      <c r="G4449" t="inlineStr">
        <is>
          <t>Prod_0095</t>
        </is>
      </c>
      <c r="H4449" t="inlineStr">
        <is>
          <t>Food</t>
        </is>
      </c>
      <c r="I4449" t="n">
        <v>6</v>
      </c>
      <c r="J4449" t="n">
        <v>178.58</v>
      </c>
      <c r="K4449" t="n">
        <v>0</v>
      </c>
      <c r="L4449">
        <f>I4449*J4449*(1-K4449)</f>
        <v/>
      </c>
      <c r="M4449">
        <f>VLOOKUP(F4449,Products!A:D,4,FALSE)*I4449</f>
        <v/>
      </c>
      <c r="N4449">
        <f>L4449-M4449</f>
        <v/>
      </c>
    </row>
    <row r="4450">
      <c r="A4450" t="inlineStr">
        <is>
          <t>T1004448</t>
        </is>
      </c>
      <c r="B4450" t="inlineStr">
        <is>
          <t>2023-10-13</t>
        </is>
      </c>
      <c r="C4450" t="inlineStr">
        <is>
          <t>S013</t>
        </is>
      </c>
      <c r="D4450" t="inlineStr">
        <is>
          <t>Store_013</t>
        </is>
      </c>
      <c r="E4450" t="inlineStr">
        <is>
          <t>North</t>
        </is>
      </c>
      <c r="F4450" t="inlineStr">
        <is>
          <t>P0014</t>
        </is>
      </c>
      <c r="G4450" t="inlineStr">
        <is>
          <t>Prod_0014</t>
        </is>
      </c>
      <c r="H4450" t="inlineStr">
        <is>
          <t>Clothing</t>
        </is>
      </c>
      <c r="I4450" t="n">
        <v>2</v>
      </c>
      <c r="J4450" t="n">
        <v>276.28</v>
      </c>
      <c r="K4450" t="n">
        <v>0</v>
      </c>
      <c r="L4450">
        <f>I4450*J4450*(1-K4450)</f>
        <v/>
      </c>
      <c r="M4450">
        <f>VLOOKUP(F4450,Products!A:D,4,FALSE)*I4450</f>
        <v/>
      </c>
      <c r="N4450">
        <f>L4450-M4450</f>
        <v/>
      </c>
    </row>
    <row r="4451">
      <c r="A4451" t="inlineStr">
        <is>
          <t>T1004449</t>
        </is>
      </c>
      <c r="B4451" t="inlineStr">
        <is>
          <t>2023-07-25</t>
        </is>
      </c>
      <c r="C4451" t="inlineStr">
        <is>
          <t>S047</t>
        </is>
      </c>
      <c r="D4451" t="inlineStr">
        <is>
          <t>Store_047</t>
        </is>
      </c>
      <c r="E4451" t="inlineStr">
        <is>
          <t>North</t>
        </is>
      </c>
      <c r="F4451" t="inlineStr">
        <is>
          <t>P0084</t>
        </is>
      </c>
      <c r="G4451" t="inlineStr">
        <is>
          <t>Prod_0084</t>
        </is>
      </c>
      <c r="H4451" t="inlineStr">
        <is>
          <t>Beverages</t>
        </is>
      </c>
      <c r="I4451" t="n">
        <v>4</v>
      </c>
      <c r="J4451" t="n">
        <v>857.58</v>
      </c>
      <c r="K4451" t="n">
        <v>0</v>
      </c>
      <c r="L4451">
        <f>I4451*J4451*(1-K4451)</f>
        <v/>
      </c>
      <c r="M4451">
        <f>VLOOKUP(F4451,Products!A:D,4,FALSE)*I4451</f>
        <v/>
      </c>
      <c r="N4451">
        <f>L4451-M4451</f>
        <v/>
      </c>
    </row>
    <row r="4452">
      <c r="A4452" t="inlineStr">
        <is>
          <t>T1004450</t>
        </is>
      </c>
      <c r="B4452" t="inlineStr">
        <is>
          <t>2025-02-18</t>
        </is>
      </c>
      <c r="C4452" t="inlineStr">
        <is>
          <t>S042</t>
        </is>
      </c>
      <c r="D4452" t="inlineStr">
        <is>
          <t>Store_042</t>
        </is>
      </c>
      <c r="E4452" t="inlineStr">
        <is>
          <t>Central</t>
        </is>
      </c>
      <c r="F4452" t="inlineStr">
        <is>
          <t>P0197</t>
        </is>
      </c>
      <c r="G4452" t="inlineStr">
        <is>
          <t>Prod_0197</t>
        </is>
      </c>
      <c r="H4452" t="inlineStr">
        <is>
          <t>Food</t>
        </is>
      </c>
      <c r="I4452" t="n">
        <v>1</v>
      </c>
      <c r="J4452" t="n">
        <v>223.2</v>
      </c>
      <c r="K4452" t="n">
        <v>0</v>
      </c>
      <c r="L4452">
        <f>I4452*J4452*(1-K4452)</f>
        <v/>
      </c>
      <c r="M4452">
        <f>VLOOKUP(F4452,Products!A:D,4,FALSE)*I4452</f>
        <v/>
      </c>
      <c r="N4452">
        <f>L4452-M4452</f>
        <v/>
      </c>
    </row>
    <row r="4453">
      <c r="A4453" t="inlineStr">
        <is>
          <t>T1004451</t>
        </is>
      </c>
      <c r="B4453" t="inlineStr">
        <is>
          <t>2024-09-10</t>
        </is>
      </c>
      <c r="C4453" t="inlineStr">
        <is>
          <t>S003</t>
        </is>
      </c>
      <c r="D4453" t="inlineStr">
        <is>
          <t>Store_003</t>
        </is>
      </c>
      <c r="E4453" t="inlineStr">
        <is>
          <t>North</t>
        </is>
      </c>
      <c r="F4453" t="inlineStr">
        <is>
          <t>P0105</t>
        </is>
      </c>
      <c r="G4453" t="inlineStr">
        <is>
          <t>Prod_0105</t>
        </is>
      </c>
      <c r="H4453" t="inlineStr">
        <is>
          <t>Electronics</t>
        </is>
      </c>
      <c r="I4453" t="n">
        <v>2</v>
      </c>
      <c r="J4453" t="n">
        <v>520.76</v>
      </c>
      <c r="K4453" t="n">
        <v>0.15</v>
      </c>
      <c r="L4453">
        <f>I4453*J4453*(1-K4453)</f>
        <v/>
      </c>
      <c r="M4453">
        <f>VLOOKUP(F4453,Products!A:D,4,FALSE)*I4453</f>
        <v/>
      </c>
      <c r="N4453">
        <f>L4453-M4453</f>
        <v/>
      </c>
    </row>
    <row r="4454">
      <c r="A4454" t="inlineStr">
        <is>
          <t>T1004452</t>
        </is>
      </c>
      <c r="B4454" t="inlineStr">
        <is>
          <t>2023-07-05</t>
        </is>
      </c>
      <c r="C4454" t="inlineStr">
        <is>
          <t>S019</t>
        </is>
      </c>
      <c r="D4454" t="inlineStr">
        <is>
          <t>Store_019</t>
        </is>
      </c>
      <c r="E4454" t="inlineStr">
        <is>
          <t>East</t>
        </is>
      </c>
      <c r="F4454" t="inlineStr">
        <is>
          <t>P0006</t>
        </is>
      </c>
      <c r="G4454" t="inlineStr">
        <is>
          <t>Prod_0006</t>
        </is>
      </c>
      <c r="H4454" t="inlineStr">
        <is>
          <t>Food</t>
        </is>
      </c>
      <c r="I4454" t="n">
        <v>1</v>
      </c>
      <c r="J4454" t="n">
        <v>830.91</v>
      </c>
      <c r="K4454" t="n">
        <v>0</v>
      </c>
      <c r="L4454">
        <f>I4454*J4454*(1-K4454)</f>
        <v/>
      </c>
      <c r="M4454">
        <f>VLOOKUP(F4454,Products!A:D,4,FALSE)*I4454</f>
        <v/>
      </c>
      <c r="N4454">
        <f>L4454-M4454</f>
        <v/>
      </c>
    </row>
    <row r="4455">
      <c r="A4455" t="inlineStr">
        <is>
          <t>T1004453</t>
        </is>
      </c>
      <c r="B4455" t="inlineStr">
        <is>
          <t>2023-01-18</t>
        </is>
      </c>
      <c r="C4455" t="inlineStr">
        <is>
          <t>S012</t>
        </is>
      </c>
      <c r="D4455" t="inlineStr">
        <is>
          <t>Store_012</t>
        </is>
      </c>
      <c r="E4455" t="inlineStr">
        <is>
          <t>South</t>
        </is>
      </c>
      <c r="F4455" t="inlineStr">
        <is>
          <t>P0061</t>
        </is>
      </c>
      <c r="G4455" t="inlineStr">
        <is>
          <t>Prod_0061</t>
        </is>
      </c>
      <c r="H4455" t="inlineStr">
        <is>
          <t>Beverages</t>
        </is>
      </c>
      <c r="I4455" t="n">
        <v>5</v>
      </c>
      <c r="J4455" t="n">
        <v>65.22</v>
      </c>
      <c r="K4455" t="n">
        <v>0.05</v>
      </c>
      <c r="L4455">
        <f>I4455*J4455*(1-K4455)</f>
        <v/>
      </c>
      <c r="M4455">
        <f>VLOOKUP(F4455,Products!A:D,4,FALSE)*I4455</f>
        <v/>
      </c>
      <c r="N4455">
        <f>L4455-M4455</f>
        <v/>
      </c>
    </row>
    <row r="4456">
      <c r="A4456" t="inlineStr">
        <is>
          <t>T1004454</t>
        </is>
      </c>
      <c r="B4456" t="inlineStr">
        <is>
          <t>2024-12-02</t>
        </is>
      </c>
      <c r="C4456" t="inlineStr">
        <is>
          <t>S018</t>
        </is>
      </c>
      <c r="D4456" t="inlineStr">
        <is>
          <t>Store_018</t>
        </is>
      </c>
      <c r="E4456" t="inlineStr">
        <is>
          <t>South</t>
        </is>
      </c>
      <c r="F4456" t="inlineStr">
        <is>
          <t>P0170</t>
        </is>
      </c>
      <c r="G4456" t="inlineStr">
        <is>
          <t>Prod_0170</t>
        </is>
      </c>
      <c r="H4456" t="inlineStr">
        <is>
          <t>Household</t>
        </is>
      </c>
      <c r="I4456" t="n">
        <v>7</v>
      </c>
      <c r="J4456" t="n">
        <v>448.24</v>
      </c>
      <c r="K4456" t="n">
        <v>0</v>
      </c>
      <c r="L4456">
        <f>I4456*J4456*(1-K4456)</f>
        <v/>
      </c>
      <c r="M4456">
        <f>VLOOKUP(F4456,Products!A:D,4,FALSE)*I4456</f>
        <v/>
      </c>
      <c r="N4456">
        <f>L4456-M4456</f>
        <v/>
      </c>
    </row>
    <row r="4457">
      <c r="A4457" t="inlineStr">
        <is>
          <t>T1004455</t>
        </is>
      </c>
      <c r="B4457" t="inlineStr">
        <is>
          <t>2025-04-17</t>
        </is>
      </c>
      <c r="C4457" t="inlineStr">
        <is>
          <t>S045</t>
        </is>
      </c>
      <c r="D4457" t="inlineStr">
        <is>
          <t>Store_045</t>
        </is>
      </c>
      <c r="E4457" t="inlineStr">
        <is>
          <t>East</t>
        </is>
      </c>
      <c r="F4457" t="inlineStr">
        <is>
          <t>P0081</t>
        </is>
      </c>
      <c r="G4457" t="inlineStr">
        <is>
          <t>Prod_0081</t>
        </is>
      </c>
      <c r="H4457" t="inlineStr">
        <is>
          <t>Electronics</t>
        </is>
      </c>
      <c r="I4457" t="n">
        <v>7</v>
      </c>
      <c r="J4457" t="n">
        <v>354.06</v>
      </c>
      <c r="K4457" t="n">
        <v>0</v>
      </c>
      <c r="L4457">
        <f>I4457*J4457*(1-K4457)</f>
        <v/>
      </c>
      <c r="M4457">
        <f>VLOOKUP(F4457,Products!A:D,4,FALSE)*I4457</f>
        <v/>
      </c>
      <c r="N4457">
        <f>L4457-M4457</f>
        <v/>
      </c>
    </row>
    <row r="4458">
      <c r="A4458" t="inlineStr">
        <is>
          <t>T1004456</t>
        </is>
      </c>
      <c r="B4458" t="inlineStr">
        <is>
          <t>2025-07-13</t>
        </is>
      </c>
      <c r="C4458" t="inlineStr">
        <is>
          <t>S025</t>
        </is>
      </c>
      <c r="D4458" t="inlineStr">
        <is>
          <t>Store_025</t>
        </is>
      </c>
      <c r="E4458" t="inlineStr">
        <is>
          <t>Central</t>
        </is>
      </c>
      <c r="F4458" t="inlineStr">
        <is>
          <t>P0098</t>
        </is>
      </c>
      <c r="G4458" t="inlineStr">
        <is>
          <t>Prod_0098</t>
        </is>
      </c>
      <c r="H4458" t="inlineStr">
        <is>
          <t>Clothing</t>
        </is>
      </c>
      <c r="I4458" t="n">
        <v>1</v>
      </c>
      <c r="J4458" t="n">
        <v>629.65</v>
      </c>
      <c r="K4458" t="n">
        <v>0</v>
      </c>
      <c r="L4458">
        <f>I4458*J4458*(1-K4458)</f>
        <v/>
      </c>
      <c r="M4458">
        <f>VLOOKUP(F4458,Products!A:D,4,FALSE)*I4458</f>
        <v/>
      </c>
      <c r="N4458">
        <f>L4458-M4458</f>
        <v/>
      </c>
    </row>
    <row r="4459">
      <c r="A4459" t="inlineStr">
        <is>
          <t>T1004457</t>
        </is>
      </c>
      <c r="B4459" t="inlineStr">
        <is>
          <t>2023-01-20</t>
        </is>
      </c>
      <c r="C4459" t="inlineStr">
        <is>
          <t>S028</t>
        </is>
      </c>
      <c r="D4459" t="inlineStr">
        <is>
          <t>Store_028</t>
        </is>
      </c>
      <c r="E4459" t="inlineStr">
        <is>
          <t>North</t>
        </is>
      </c>
      <c r="F4459" t="inlineStr">
        <is>
          <t>P0183</t>
        </is>
      </c>
      <c r="G4459" t="inlineStr">
        <is>
          <t>Prod_0183</t>
        </is>
      </c>
      <c r="H4459" t="inlineStr">
        <is>
          <t>Stationery</t>
        </is>
      </c>
      <c r="I4459" t="n">
        <v>9</v>
      </c>
      <c r="J4459" t="n">
        <v>762.0599999999999</v>
      </c>
      <c r="K4459" t="n">
        <v>0.05</v>
      </c>
      <c r="L4459">
        <f>I4459*J4459*(1-K4459)</f>
        <v/>
      </c>
      <c r="M4459">
        <f>VLOOKUP(F4459,Products!A:D,4,FALSE)*I4459</f>
        <v/>
      </c>
      <c r="N4459">
        <f>L4459-M4459</f>
        <v/>
      </c>
    </row>
    <row r="4460">
      <c r="A4460" t="inlineStr">
        <is>
          <t>T1004458</t>
        </is>
      </c>
      <c r="B4460" t="inlineStr">
        <is>
          <t>2023-04-08</t>
        </is>
      </c>
      <c r="C4460" t="inlineStr">
        <is>
          <t>S046</t>
        </is>
      </c>
      <c r="D4460" t="inlineStr">
        <is>
          <t>Store_046</t>
        </is>
      </c>
      <c r="E4460" t="inlineStr">
        <is>
          <t>South</t>
        </is>
      </c>
      <c r="F4460" t="inlineStr">
        <is>
          <t>P0176</t>
        </is>
      </c>
      <c r="G4460" t="inlineStr">
        <is>
          <t>Prod_0176</t>
        </is>
      </c>
      <c r="H4460" t="inlineStr">
        <is>
          <t>Food</t>
        </is>
      </c>
      <c r="I4460" t="n">
        <v>5</v>
      </c>
      <c r="J4460" t="n">
        <v>755.4299999999999</v>
      </c>
      <c r="K4460" t="n">
        <v>0</v>
      </c>
      <c r="L4460">
        <f>I4460*J4460*(1-K4460)</f>
        <v/>
      </c>
      <c r="M4460">
        <f>VLOOKUP(F4460,Products!A:D,4,FALSE)*I4460</f>
        <v/>
      </c>
      <c r="N4460">
        <f>L4460-M4460</f>
        <v/>
      </c>
    </row>
    <row r="4461">
      <c r="A4461" t="inlineStr">
        <is>
          <t>T1004459</t>
        </is>
      </c>
      <c r="B4461" t="inlineStr">
        <is>
          <t>2023-05-20</t>
        </is>
      </c>
      <c r="C4461" t="inlineStr">
        <is>
          <t>S022</t>
        </is>
      </c>
      <c r="D4461" t="inlineStr">
        <is>
          <t>Store_022</t>
        </is>
      </c>
      <c r="E4461" t="inlineStr">
        <is>
          <t>East</t>
        </is>
      </c>
      <c r="F4461" t="inlineStr">
        <is>
          <t>P0116</t>
        </is>
      </c>
      <c r="G4461" t="inlineStr">
        <is>
          <t>Prod_0116</t>
        </is>
      </c>
      <c r="H4461" t="inlineStr">
        <is>
          <t>Clothing</t>
        </is>
      </c>
      <c r="I4461" t="n">
        <v>9</v>
      </c>
      <c r="J4461" t="n">
        <v>891.03</v>
      </c>
      <c r="K4461" t="n">
        <v>0.05</v>
      </c>
      <c r="L4461">
        <f>I4461*J4461*(1-K4461)</f>
        <v/>
      </c>
      <c r="M4461">
        <f>VLOOKUP(F4461,Products!A:D,4,FALSE)*I4461</f>
        <v/>
      </c>
      <c r="N4461">
        <f>L4461-M4461</f>
        <v/>
      </c>
    </row>
    <row r="4462">
      <c r="A4462" t="inlineStr">
        <is>
          <t>T1004460</t>
        </is>
      </c>
      <c r="B4462" t="inlineStr">
        <is>
          <t>2025-05-19</t>
        </is>
      </c>
      <c r="C4462" t="inlineStr">
        <is>
          <t>S021</t>
        </is>
      </c>
      <c r="D4462" t="inlineStr">
        <is>
          <t>Store_021</t>
        </is>
      </c>
      <c r="E4462" t="inlineStr">
        <is>
          <t>North</t>
        </is>
      </c>
      <c r="F4462" t="inlineStr">
        <is>
          <t>P0063</t>
        </is>
      </c>
      <c r="G4462" t="inlineStr">
        <is>
          <t>Prod_0063</t>
        </is>
      </c>
      <c r="H4462" t="inlineStr">
        <is>
          <t>Clothing</t>
        </is>
      </c>
      <c r="I4462" t="n">
        <v>1</v>
      </c>
      <c r="J4462" t="n">
        <v>218.01</v>
      </c>
      <c r="K4462" t="n">
        <v>0.15</v>
      </c>
      <c r="L4462">
        <f>I4462*J4462*(1-K4462)</f>
        <v/>
      </c>
      <c r="M4462">
        <f>VLOOKUP(F4462,Products!A:D,4,FALSE)*I4462</f>
        <v/>
      </c>
      <c r="N4462">
        <f>L4462-M4462</f>
        <v/>
      </c>
    </row>
    <row r="4463">
      <c r="A4463" t="inlineStr">
        <is>
          <t>T1004461</t>
        </is>
      </c>
      <c r="B4463" t="inlineStr">
        <is>
          <t>2023-08-12</t>
        </is>
      </c>
      <c r="C4463" t="inlineStr">
        <is>
          <t>S018</t>
        </is>
      </c>
      <c r="D4463" t="inlineStr">
        <is>
          <t>Store_018</t>
        </is>
      </c>
      <c r="E4463" t="inlineStr">
        <is>
          <t>South</t>
        </is>
      </c>
      <c r="F4463" t="inlineStr">
        <is>
          <t>P0165</t>
        </is>
      </c>
      <c r="G4463" t="inlineStr">
        <is>
          <t>Prod_0165</t>
        </is>
      </c>
      <c r="H4463" t="inlineStr">
        <is>
          <t>Clothing</t>
        </is>
      </c>
      <c r="I4463" t="n">
        <v>4</v>
      </c>
      <c r="J4463" t="n">
        <v>607.26</v>
      </c>
      <c r="K4463" t="n">
        <v>0.1</v>
      </c>
      <c r="L4463">
        <f>I4463*J4463*(1-K4463)</f>
        <v/>
      </c>
      <c r="M4463">
        <f>VLOOKUP(F4463,Products!A:D,4,FALSE)*I4463</f>
        <v/>
      </c>
      <c r="N4463">
        <f>L4463-M4463</f>
        <v/>
      </c>
    </row>
    <row r="4464">
      <c r="A4464" t="inlineStr">
        <is>
          <t>T1004462</t>
        </is>
      </c>
      <c r="B4464" t="inlineStr">
        <is>
          <t>2023-01-31</t>
        </is>
      </c>
      <c r="C4464" t="inlineStr">
        <is>
          <t>S003</t>
        </is>
      </c>
      <c r="D4464" t="inlineStr">
        <is>
          <t>Store_003</t>
        </is>
      </c>
      <c r="E4464" t="inlineStr">
        <is>
          <t>North</t>
        </is>
      </c>
      <c r="F4464" t="inlineStr">
        <is>
          <t>P0103</t>
        </is>
      </c>
      <c r="G4464" t="inlineStr">
        <is>
          <t>Prod_0103</t>
        </is>
      </c>
      <c r="H4464" t="inlineStr">
        <is>
          <t>Stationery</t>
        </is>
      </c>
      <c r="I4464" t="n">
        <v>1</v>
      </c>
      <c r="J4464" t="n">
        <v>863.38</v>
      </c>
      <c r="K4464" t="n">
        <v>0</v>
      </c>
      <c r="L4464">
        <f>I4464*J4464*(1-K4464)</f>
        <v/>
      </c>
      <c r="M4464">
        <f>VLOOKUP(F4464,Products!A:D,4,FALSE)*I4464</f>
        <v/>
      </c>
      <c r="N4464">
        <f>L4464-M4464</f>
        <v/>
      </c>
    </row>
    <row r="4465">
      <c r="A4465" t="inlineStr">
        <is>
          <t>T1004463</t>
        </is>
      </c>
      <c r="B4465" t="inlineStr">
        <is>
          <t>2025-03-27</t>
        </is>
      </c>
      <c r="C4465" t="inlineStr">
        <is>
          <t>S017</t>
        </is>
      </c>
      <c r="D4465" t="inlineStr">
        <is>
          <t>Store_017</t>
        </is>
      </c>
      <c r="E4465" t="inlineStr">
        <is>
          <t>South</t>
        </is>
      </c>
      <c r="F4465" t="inlineStr">
        <is>
          <t>P0176</t>
        </is>
      </c>
      <c r="G4465" t="inlineStr">
        <is>
          <t>Prod_0176</t>
        </is>
      </c>
      <c r="H4465" t="inlineStr">
        <is>
          <t>Food</t>
        </is>
      </c>
      <c r="I4465" t="n">
        <v>4</v>
      </c>
      <c r="J4465" t="n">
        <v>690.22</v>
      </c>
      <c r="K4465" t="n">
        <v>0</v>
      </c>
      <c r="L4465">
        <f>I4465*J4465*(1-K4465)</f>
        <v/>
      </c>
      <c r="M4465">
        <f>VLOOKUP(F4465,Products!A:D,4,FALSE)*I4465</f>
        <v/>
      </c>
      <c r="N4465">
        <f>L4465-M4465</f>
        <v/>
      </c>
    </row>
    <row r="4466">
      <c r="A4466" t="inlineStr">
        <is>
          <t>T1004464</t>
        </is>
      </c>
      <c r="B4466" t="inlineStr">
        <is>
          <t>2025-02-02</t>
        </is>
      </c>
      <c r="C4466" t="inlineStr">
        <is>
          <t>S001</t>
        </is>
      </c>
      <c r="D4466" t="inlineStr">
        <is>
          <t>Store_001</t>
        </is>
      </c>
      <c r="E4466" t="inlineStr">
        <is>
          <t>West</t>
        </is>
      </c>
      <c r="F4466" t="inlineStr">
        <is>
          <t>P0129</t>
        </is>
      </c>
      <c r="G4466" t="inlineStr">
        <is>
          <t>Prod_0129</t>
        </is>
      </c>
      <c r="H4466" t="inlineStr">
        <is>
          <t>Stationery</t>
        </is>
      </c>
      <c r="I4466" t="n">
        <v>8</v>
      </c>
      <c r="J4466" t="n">
        <v>953.59</v>
      </c>
      <c r="K4466" t="n">
        <v>0.15</v>
      </c>
      <c r="L4466">
        <f>I4466*J4466*(1-K4466)</f>
        <v/>
      </c>
      <c r="M4466">
        <f>VLOOKUP(F4466,Products!A:D,4,FALSE)*I4466</f>
        <v/>
      </c>
      <c r="N4466">
        <f>L4466-M4466</f>
        <v/>
      </c>
    </row>
    <row r="4467">
      <c r="A4467" t="inlineStr">
        <is>
          <t>T1004465</t>
        </is>
      </c>
      <c r="B4467" t="inlineStr">
        <is>
          <t>2024-07-03</t>
        </is>
      </c>
      <c r="C4467" t="inlineStr">
        <is>
          <t>S046</t>
        </is>
      </c>
      <c r="D4467" t="inlineStr">
        <is>
          <t>Store_046</t>
        </is>
      </c>
      <c r="E4467" t="inlineStr">
        <is>
          <t>South</t>
        </is>
      </c>
      <c r="F4467" t="inlineStr">
        <is>
          <t>P0054</t>
        </is>
      </c>
      <c r="G4467" t="inlineStr">
        <is>
          <t>Prod_0054</t>
        </is>
      </c>
      <c r="H4467" t="inlineStr">
        <is>
          <t>Food</t>
        </is>
      </c>
      <c r="I4467" t="n">
        <v>6</v>
      </c>
      <c r="J4467" t="n">
        <v>545.02</v>
      </c>
      <c r="K4467" t="n">
        <v>0.15</v>
      </c>
      <c r="L4467">
        <f>I4467*J4467*(1-K4467)</f>
        <v/>
      </c>
      <c r="M4467">
        <f>VLOOKUP(F4467,Products!A:D,4,FALSE)*I4467</f>
        <v/>
      </c>
      <c r="N4467">
        <f>L4467-M4467</f>
        <v/>
      </c>
    </row>
    <row r="4468">
      <c r="A4468" t="inlineStr">
        <is>
          <t>T1004466</t>
        </is>
      </c>
      <c r="B4468" t="inlineStr">
        <is>
          <t>2025-05-25</t>
        </is>
      </c>
      <c r="C4468" t="inlineStr">
        <is>
          <t>S037</t>
        </is>
      </c>
      <c r="D4468" t="inlineStr">
        <is>
          <t>Store_037</t>
        </is>
      </c>
      <c r="E4468" t="inlineStr">
        <is>
          <t>East</t>
        </is>
      </c>
      <c r="F4468" t="inlineStr">
        <is>
          <t>P0080</t>
        </is>
      </c>
      <c r="G4468" t="inlineStr">
        <is>
          <t>Prod_0080</t>
        </is>
      </c>
      <c r="H4468" t="inlineStr">
        <is>
          <t>Clothing</t>
        </is>
      </c>
      <c r="I4468" t="n">
        <v>2</v>
      </c>
      <c r="J4468" t="n">
        <v>786.78</v>
      </c>
      <c r="K4468" t="n">
        <v>0.1</v>
      </c>
      <c r="L4468">
        <f>I4468*J4468*(1-K4468)</f>
        <v/>
      </c>
      <c r="M4468">
        <f>VLOOKUP(F4468,Products!A:D,4,FALSE)*I4468</f>
        <v/>
      </c>
      <c r="N4468">
        <f>L4468-M4468</f>
        <v/>
      </c>
    </row>
    <row r="4469">
      <c r="A4469" t="inlineStr">
        <is>
          <t>T1004467</t>
        </is>
      </c>
      <c r="B4469" t="inlineStr">
        <is>
          <t>2023-08-20</t>
        </is>
      </c>
      <c r="C4469" t="inlineStr">
        <is>
          <t>S009</t>
        </is>
      </c>
      <c r="D4469" t="inlineStr">
        <is>
          <t>Store_009</t>
        </is>
      </c>
      <c r="E4469" t="inlineStr">
        <is>
          <t>Central</t>
        </is>
      </c>
      <c r="F4469" t="inlineStr">
        <is>
          <t>P0016</t>
        </is>
      </c>
      <c r="G4469" t="inlineStr">
        <is>
          <t>Prod_0016</t>
        </is>
      </c>
      <c r="H4469" t="inlineStr">
        <is>
          <t>Food</t>
        </is>
      </c>
      <c r="I4469" t="n">
        <v>8</v>
      </c>
      <c r="J4469" t="n">
        <v>980.05</v>
      </c>
      <c r="K4469" t="n">
        <v>0</v>
      </c>
      <c r="L4469">
        <f>I4469*J4469*(1-K4469)</f>
        <v/>
      </c>
      <c r="M4469">
        <f>VLOOKUP(F4469,Products!A:D,4,FALSE)*I4469</f>
        <v/>
      </c>
      <c r="N4469">
        <f>L4469-M4469</f>
        <v/>
      </c>
    </row>
    <row r="4470">
      <c r="A4470" t="inlineStr">
        <is>
          <t>T1004468</t>
        </is>
      </c>
      <c r="B4470" t="inlineStr">
        <is>
          <t>2024-03-17</t>
        </is>
      </c>
      <c r="C4470" t="inlineStr">
        <is>
          <t>S034</t>
        </is>
      </c>
      <c r="D4470" t="inlineStr">
        <is>
          <t>Store_034</t>
        </is>
      </c>
      <c r="E4470" t="inlineStr">
        <is>
          <t>Central</t>
        </is>
      </c>
      <c r="F4470" t="inlineStr">
        <is>
          <t>P0099</t>
        </is>
      </c>
      <c r="G4470" t="inlineStr">
        <is>
          <t>Prod_0099</t>
        </is>
      </c>
      <c r="H4470" t="inlineStr">
        <is>
          <t>Beverages</t>
        </is>
      </c>
      <c r="I4470" t="n">
        <v>1</v>
      </c>
      <c r="J4470" t="n">
        <v>114.82</v>
      </c>
      <c r="K4470" t="n">
        <v>0.2</v>
      </c>
      <c r="L4470">
        <f>I4470*J4470*(1-K4470)</f>
        <v/>
      </c>
      <c r="M4470">
        <f>VLOOKUP(F4470,Products!A:D,4,FALSE)*I4470</f>
        <v/>
      </c>
      <c r="N4470">
        <f>L4470-M4470</f>
        <v/>
      </c>
    </row>
    <row r="4471">
      <c r="A4471" t="inlineStr">
        <is>
          <t>T1004469</t>
        </is>
      </c>
      <c r="B4471" t="inlineStr">
        <is>
          <t>2023-08-08</t>
        </is>
      </c>
      <c r="C4471" t="inlineStr">
        <is>
          <t>S022</t>
        </is>
      </c>
      <c r="D4471" t="inlineStr">
        <is>
          <t>Store_022</t>
        </is>
      </c>
      <c r="E4471" t="inlineStr">
        <is>
          <t>East</t>
        </is>
      </c>
      <c r="F4471" t="inlineStr">
        <is>
          <t>P0104</t>
        </is>
      </c>
      <c r="G4471" t="inlineStr">
        <is>
          <t>Prod_0104</t>
        </is>
      </c>
      <c r="H4471" t="inlineStr">
        <is>
          <t>Clothing</t>
        </is>
      </c>
      <c r="I4471" t="n">
        <v>8</v>
      </c>
      <c r="J4471" t="n">
        <v>799.6799999999999</v>
      </c>
      <c r="K4471" t="n">
        <v>0</v>
      </c>
      <c r="L4471">
        <f>I4471*J4471*(1-K4471)</f>
        <v/>
      </c>
      <c r="M4471">
        <f>VLOOKUP(F4471,Products!A:D,4,FALSE)*I4471</f>
        <v/>
      </c>
      <c r="N4471">
        <f>L4471-M4471</f>
        <v/>
      </c>
    </row>
    <row r="4472">
      <c r="A4472" t="inlineStr">
        <is>
          <t>T1004470</t>
        </is>
      </c>
      <c r="B4472" t="inlineStr">
        <is>
          <t>2023-08-14</t>
        </is>
      </c>
      <c r="C4472" t="inlineStr">
        <is>
          <t>S032</t>
        </is>
      </c>
      <c r="D4472" t="inlineStr">
        <is>
          <t>Store_032</t>
        </is>
      </c>
      <c r="E4472" t="inlineStr">
        <is>
          <t>Central</t>
        </is>
      </c>
      <c r="F4472" t="inlineStr">
        <is>
          <t>P0186</t>
        </is>
      </c>
      <c r="G4472" t="inlineStr">
        <is>
          <t>Prod_0186</t>
        </is>
      </c>
      <c r="H4472" t="inlineStr">
        <is>
          <t>Household</t>
        </is>
      </c>
      <c r="I4472" t="n">
        <v>9</v>
      </c>
      <c r="J4472" t="n">
        <v>661.65</v>
      </c>
      <c r="K4472" t="n">
        <v>0</v>
      </c>
      <c r="L4472">
        <f>I4472*J4472*(1-K4472)</f>
        <v/>
      </c>
      <c r="M4472">
        <f>VLOOKUP(F4472,Products!A:D,4,FALSE)*I4472</f>
        <v/>
      </c>
      <c r="N4472">
        <f>L4472-M4472</f>
        <v/>
      </c>
    </row>
    <row r="4473">
      <c r="A4473" t="inlineStr">
        <is>
          <t>T1004471</t>
        </is>
      </c>
      <c r="B4473" t="inlineStr">
        <is>
          <t>2025-08-19</t>
        </is>
      </c>
      <c r="C4473" t="inlineStr">
        <is>
          <t>S011</t>
        </is>
      </c>
      <c r="D4473" t="inlineStr">
        <is>
          <t>Store_011</t>
        </is>
      </c>
      <c r="E4473" t="inlineStr">
        <is>
          <t>South</t>
        </is>
      </c>
      <c r="F4473" t="inlineStr">
        <is>
          <t>P0134</t>
        </is>
      </c>
      <c r="G4473" t="inlineStr">
        <is>
          <t>Prod_0134</t>
        </is>
      </c>
      <c r="H4473" t="inlineStr">
        <is>
          <t>Food</t>
        </is>
      </c>
      <c r="I4473" t="n">
        <v>5</v>
      </c>
      <c r="J4473" t="n">
        <v>374.88</v>
      </c>
      <c r="K4473" t="n">
        <v>0.1</v>
      </c>
      <c r="L4473">
        <f>I4473*J4473*(1-K4473)</f>
        <v/>
      </c>
      <c r="M4473">
        <f>VLOOKUP(F4473,Products!A:D,4,FALSE)*I4473</f>
        <v/>
      </c>
      <c r="N4473">
        <f>L4473-M4473</f>
        <v/>
      </c>
    </row>
    <row r="4474">
      <c r="A4474" t="inlineStr">
        <is>
          <t>T1004472</t>
        </is>
      </c>
      <c r="B4474" t="inlineStr">
        <is>
          <t>2023-10-11</t>
        </is>
      </c>
      <c r="C4474" t="inlineStr">
        <is>
          <t>S017</t>
        </is>
      </c>
      <c r="D4474" t="inlineStr">
        <is>
          <t>Store_017</t>
        </is>
      </c>
      <c r="E4474" t="inlineStr">
        <is>
          <t>South</t>
        </is>
      </c>
      <c r="F4474" t="inlineStr">
        <is>
          <t>P0070</t>
        </is>
      </c>
      <c r="G4474" t="inlineStr">
        <is>
          <t>Prod_0070</t>
        </is>
      </c>
      <c r="H4474" t="inlineStr">
        <is>
          <t>Beverages</t>
        </is>
      </c>
      <c r="I4474" t="n">
        <v>7</v>
      </c>
      <c r="J4474" t="n">
        <v>677.03</v>
      </c>
      <c r="K4474" t="n">
        <v>0</v>
      </c>
      <c r="L4474">
        <f>I4474*J4474*(1-K4474)</f>
        <v/>
      </c>
      <c r="M4474">
        <f>VLOOKUP(F4474,Products!A:D,4,FALSE)*I4474</f>
        <v/>
      </c>
      <c r="N4474">
        <f>L4474-M4474</f>
        <v/>
      </c>
    </row>
    <row r="4475">
      <c r="A4475" t="inlineStr">
        <is>
          <t>T1004473</t>
        </is>
      </c>
      <c r="B4475" t="inlineStr">
        <is>
          <t>2023-08-20</t>
        </is>
      </c>
      <c r="C4475" t="inlineStr">
        <is>
          <t>S036</t>
        </is>
      </c>
      <c r="D4475" t="inlineStr">
        <is>
          <t>Store_036</t>
        </is>
      </c>
      <c r="E4475" t="inlineStr">
        <is>
          <t>Central</t>
        </is>
      </c>
      <c r="F4475" t="inlineStr">
        <is>
          <t>P0041</t>
        </is>
      </c>
      <c r="G4475" t="inlineStr">
        <is>
          <t>Prod_0041</t>
        </is>
      </c>
      <c r="H4475" t="inlineStr">
        <is>
          <t>Stationery</t>
        </is>
      </c>
      <c r="I4475" t="n">
        <v>7</v>
      </c>
      <c r="J4475" t="n">
        <v>319.74</v>
      </c>
      <c r="K4475" t="n">
        <v>0</v>
      </c>
      <c r="L4475">
        <f>I4475*J4475*(1-K4475)</f>
        <v/>
      </c>
      <c r="M4475">
        <f>VLOOKUP(F4475,Products!A:D,4,FALSE)*I4475</f>
        <v/>
      </c>
      <c r="N4475">
        <f>L4475-M4475</f>
        <v/>
      </c>
    </row>
    <row r="4476">
      <c r="A4476" t="inlineStr">
        <is>
          <t>T1004474</t>
        </is>
      </c>
      <c r="B4476" t="inlineStr">
        <is>
          <t>2023-09-13</t>
        </is>
      </c>
      <c r="C4476" t="inlineStr">
        <is>
          <t>S007</t>
        </is>
      </c>
      <c r="D4476" t="inlineStr">
        <is>
          <t>Store_007</t>
        </is>
      </c>
      <c r="E4476" t="inlineStr">
        <is>
          <t>East</t>
        </is>
      </c>
      <c r="F4476" t="inlineStr">
        <is>
          <t>P0061</t>
        </is>
      </c>
      <c r="G4476" t="inlineStr">
        <is>
          <t>Prod_0061</t>
        </is>
      </c>
      <c r="H4476" t="inlineStr">
        <is>
          <t>Beverages</t>
        </is>
      </c>
      <c r="I4476" t="n">
        <v>7</v>
      </c>
      <c r="J4476" t="n">
        <v>64.84</v>
      </c>
      <c r="K4476" t="n">
        <v>0</v>
      </c>
      <c r="L4476">
        <f>I4476*J4476*(1-K4476)</f>
        <v/>
      </c>
      <c r="M4476">
        <f>VLOOKUP(F4476,Products!A:D,4,FALSE)*I4476</f>
        <v/>
      </c>
      <c r="N4476">
        <f>L4476-M4476</f>
        <v/>
      </c>
    </row>
    <row r="4477">
      <c r="A4477" t="inlineStr">
        <is>
          <t>T1004475</t>
        </is>
      </c>
      <c r="B4477" t="inlineStr">
        <is>
          <t>2025-08-19</t>
        </is>
      </c>
      <c r="C4477" t="inlineStr">
        <is>
          <t>S047</t>
        </is>
      </c>
      <c r="D4477" t="inlineStr">
        <is>
          <t>Store_047</t>
        </is>
      </c>
      <c r="E4477" t="inlineStr">
        <is>
          <t>North</t>
        </is>
      </c>
      <c r="F4477" t="inlineStr">
        <is>
          <t>P0044</t>
        </is>
      </c>
      <c r="G4477" t="inlineStr">
        <is>
          <t>Prod_0044</t>
        </is>
      </c>
      <c r="H4477" t="inlineStr">
        <is>
          <t>Food</t>
        </is>
      </c>
      <c r="I4477" t="n">
        <v>3</v>
      </c>
      <c r="J4477" t="n">
        <v>269.51</v>
      </c>
      <c r="K4477" t="n">
        <v>0</v>
      </c>
      <c r="L4477">
        <f>I4477*J4477*(1-K4477)</f>
        <v/>
      </c>
      <c r="M4477">
        <f>VLOOKUP(F4477,Products!A:D,4,FALSE)*I4477</f>
        <v/>
      </c>
      <c r="N4477">
        <f>L4477-M4477</f>
        <v/>
      </c>
    </row>
    <row r="4478">
      <c r="A4478" t="inlineStr">
        <is>
          <t>T1004476</t>
        </is>
      </c>
      <c r="B4478" t="inlineStr">
        <is>
          <t>2025-08-08</t>
        </is>
      </c>
      <c r="C4478" t="inlineStr">
        <is>
          <t>S010</t>
        </is>
      </c>
      <c r="D4478" t="inlineStr">
        <is>
          <t>Store_010</t>
        </is>
      </c>
      <c r="E4478" t="inlineStr">
        <is>
          <t>North</t>
        </is>
      </c>
      <c r="F4478" t="inlineStr">
        <is>
          <t>P0156</t>
        </is>
      </c>
      <c r="G4478" t="inlineStr">
        <is>
          <t>Prod_0156</t>
        </is>
      </c>
      <c r="H4478" t="inlineStr">
        <is>
          <t>Toys</t>
        </is>
      </c>
      <c r="I4478" t="n">
        <v>9</v>
      </c>
      <c r="J4478" t="n">
        <v>422.17</v>
      </c>
      <c r="K4478" t="n">
        <v>0</v>
      </c>
      <c r="L4478">
        <f>I4478*J4478*(1-K4478)</f>
        <v/>
      </c>
      <c r="M4478">
        <f>VLOOKUP(F4478,Products!A:D,4,FALSE)*I4478</f>
        <v/>
      </c>
      <c r="N4478">
        <f>L4478-M4478</f>
        <v/>
      </c>
    </row>
    <row r="4479">
      <c r="A4479" t="inlineStr">
        <is>
          <t>T1004477</t>
        </is>
      </c>
      <c r="B4479" t="inlineStr">
        <is>
          <t>2024-02-01</t>
        </is>
      </c>
      <c r="C4479" t="inlineStr">
        <is>
          <t>S040</t>
        </is>
      </c>
      <c r="D4479" t="inlineStr">
        <is>
          <t>Store_040</t>
        </is>
      </c>
      <c r="E4479" t="inlineStr">
        <is>
          <t>Central</t>
        </is>
      </c>
      <c r="F4479" t="inlineStr">
        <is>
          <t>P0067</t>
        </is>
      </c>
      <c r="G4479" t="inlineStr">
        <is>
          <t>Prod_0067</t>
        </is>
      </c>
      <c r="H4479" t="inlineStr">
        <is>
          <t>Toys</t>
        </is>
      </c>
      <c r="I4479" t="n">
        <v>7</v>
      </c>
      <c r="J4479" t="n">
        <v>166.36</v>
      </c>
      <c r="K4479" t="n">
        <v>0</v>
      </c>
      <c r="L4479">
        <f>I4479*J4479*(1-K4479)</f>
        <v/>
      </c>
      <c r="M4479">
        <f>VLOOKUP(F4479,Products!A:D,4,FALSE)*I4479</f>
        <v/>
      </c>
      <c r="N4479">
        <f>L4479-M4479</f>
        <v/>
      </c>
    </row>
    <row r="4480">
      <c r="A4480" t="inlineStr">
        <is>
          <t>T1004478</t>
        </is>
      </c>
      <c r="B4480" t="inlineStr">
        <is>
          <t>2024-10-17</t>
        </is>
      </c>
      <c r="C4480" t="inlineStr">
        <is>
          <t>S025</t>
        </is>
      </c>
      <c r="D4480" t="inlineStr">
        <is>
          <t>Store_025</t>
        </is>
      </c>
      <c r="E4480" t="inlineStr">
        <is>
          <t>Central</t>
        </is>
      </c>
      <c r="F4480" t="inlineStr">
        <is>
          <t>P0070</t>
        </is>
      </c>
      <c r="G4480" t="inlineStr">
        <is>
          <t>Prod_0070</t>
        </is>
      </c>
      <c r="H4480" t="inlineStr">
        <is>
          <t>Beverages</t>
        </is>
      </c>
      <c r="I4480" t="n">
        <v>1</v>
      </c>
      <c r="J4480" t="n">
        <v>529.4299999999999</v>
      </c>
      <c r="K4480" t="n">
        <v>0.05</v>
      </c>
      <c r="L4480">
        <f>I4480*J4480*(1-K4480)</f>
        <v/>
      </c>
      <c r="M4480">
        <f>VLOOKUP(F4480,Products!A:D,4,FALSE)*I4480</f>
        <v/>
      </c>
      <c r="N4480">
        <f>L4480-M4480</f>
        <v/>
      </c>
    </row>
    <row r="4481">
      <c r="A4481" t="inlineStr">
        <is>
          <t>T1004479</t>
        </is>
      </c>
      <c r="B4481" t="inlineStr">
        <is>
          <t>2024-06-19</t>
        </is>
      </c>
      <c r="C4481" t="inlineStr">
        <is>
          <t>S001</t>
        </is>
      </c>
      <c r="D4481" t="inlineStr">
        <is>
          <t>Store_001</t>
        </is>
      </c>
      <c r="E4481" t="inlineStr">
        <is>
          <t>West</t>
        </is>
      </c>
      <c r="F4481" t="inlineStr">
        <is>
          <t>P0060</t>
        </is>
      </c>
      <c r="G4481" t="inlineStr">
        <is>
          <t>Prod_0060</t>
        </is>
      </c>
      <c r="H4481" t="inlineStr">
        <is>
          <t>Toys</t>
        </is>
      </c>
      <c r="I4481" t="n">
        <v>4</v>
      </c>
      <c r="J4481" t="n">
        <v>106.15</v>
      </c>
      <c r="K4481" t="n">
        <v>0</v>
      </c>
      <c r="L4481">
        <f>I4481*J4481*(1-K4481)</f>
        <v/>
      </c>
      <c r="M4481">
        <f>VLOOKUP(F4481,Products!A:D,4,FALSE)*I4481</f>
        <v/>
      </c>
      <c r="N4481">
        <f>L4481-M4481</f>
        <v/>
      </c>
    </row>
    <row r="4482">
      <c r="A4482" t="inlineStr">
        <is>
          <t>T1004480</t>
        </is>
      </c>
      <c r="B4482" t="inlineStr">
        <is>
          <t>2025-09-22</t>
        </is>
      </c>
      <c r="C4482" t="inlineStr">
        <is>
          <t>S035</t>
        </is>
      </c>
      <c r="D4482" t="inlineStr">
        <is>
          <t>Store_035</t>
        </is>
      </c>
      <c r="E4482" t="inlineStr">
        <is>
          <t>Central</t>
        </is>
      </c>
      <c r="F4482" t="inlineStr">
        <is>
          <t>P0045</t>
        </is>
      </c>
      <c r="G4482" t="inlineStr">
        <is>
          <t>Prod_0045</t>
        </is>
      </c>
      <c r="H4482" t="inlineStr">
        <is>
          <t>Toys</t>
        </is>
      </c>
      <c r="I4482" t="n">
        <v>5</v>
      </c>
      <c r="J4482" t="n">
        <v>208.97</v>
      </c>
      <c r="K4482" t="n">
        <v>0</v>
      </c>
      <c r="L4482">
        <f>I4482*J4482*(1-K4482)</f>
        <v/>
      </c>
      <c r="M4482">
        <f>VLOOKUP(F4482,Products!A:D,4,FALSE)*I4482</f>
        <v/>
      </c>
      <c r="N4482">
        <f>L4482-M4482</f>
        <v/>
      </c>
    </row>
    <row r="4483">
      <c r="A4483" t="inlineStr">
        <is>
          <t>T1004481</t>
        </is>
      </c>
      <c r="B4483" t="inlineStr">
        <is>
          <t>2023-11-17</t>
        </is>
      </c>
      <c r="C4483" t="inlineStr">
        <is>
          <t>S041</t>
        </is>
      </c>
      <c r="D4483" t="inlineStr">
        <is>
          <t>Store_041</t>
        </is>
      </c>
      <c r="E4483" t="inlineStr">
        <is>
          <t>East</t>
        </is>
      </c>
      <c r="F4483" t="inlineStr">
        <is>
          <t>P0054</t>
        </is>
      </c>
      <c r="G4483" t="inlineStr">
        <is>
          <t>Prod_0054</t>
        </is>
      </c>
      <c r="H4483" t="inlineStr">
        <is>
          <t>Food</t>
        </is>
      </c>
      <c r="I4483" t="n">
        <v>6</v>
      </c>
      <c r="J4483" t="n">
        <v>426.27</v>
      </c>
      <c r="K4483" t="n">
        <v>0.15</v>
      </c>
      <c r="L4483">
        <f>I4483*J4483*(1-K4483)</f>
        <v/>
      </c>
      <c r="M4483">
        <f>VLOOKUP(F4483,Products!A:D,4,FALSE)*I4483</f>
        <v/>
      </c>
      <c r="N4483">
        <f>L4483-M4483</f>
        <v/>
      </c>
    </row>
    <row r="4484">
      <c r="A4484" t="inlineStr">
        <is>
          <t>T1004482</t>
        </is>
      </c>
      <c r="B4484" t="inlineStr">
        <is>
          <t>2024-06-16</t>
        </is>
      </c>
      <c r="C4484" t="inlineStr">
        <is>
          <t>S007</t>
        </is>
      </c>
      <c r="D4484" t="inlineStr">
        <is>
          <t>Store_007</t>
        </is>
      </c>
      <c r="E4484" t="inlineStr">
        <is>
          <t>East</t>
        </is>
      </c>
      <c r="F4484" t="inlineStr">
        <is>
          <t>P0097</t>
        </is>
      </c>
      <c r="G4484" t="inlineStr">
        <is>
          <t>Prod_0097</t>
        </is>
      </c>
      <c r="H4484" t="inlineStr">
        <is>
          <t>Clothing</t>
        </is>
      </c>
      <c r="I4484" t="n">
        <v>5</v>
      </c>
      <c r="J4484" t="n">
        <v>281.19</v>
      </c>
      <c r="K4484" t="n">
        <v>0</v>
      </c>
      <c r="L4484">
        <f>I4484*J4484*(1-K4484)</f>
        <v/>
      </c>
      <c r="M4484">
        <f>VLOOKUP(F4484,Products!A:D,4,FALSE)*I4484</f>
        <v/>
      </c>
      <c r="N4484">
        <f>L4484-M4484</f>
        <v/>
      </c>
    </row>
    <row r="4485">
      <c r="A4485" t="inlineStr">
        <is>
          <t>T1004483</t>
        </is>
      </c>
      <c r="B4485" t="inlineStr">
        <is>
          <t>2024-04-28</t>
        </is>
      </c>
      <c r="C4485" t="inlineStr">
        <is>
          <t>S037</t>
        </is>
      </c>
      <c r="D4485" t="inlineStr">
        <is>
          <t>Store_037</t>
        </is>
      </c>
      <c r="E4485" t="inlineStr">
        <is>
          <t>East</t>
        </is>
      </c>
      <c r="F4485" t="inlineStr">
        <is>
          <t>P0016</t>
        </is>
      </c>
      <c r="G4485" t="inlineStr">
        <is>
          <t>Prod_0016</t>
        </is>
      </c>
      <c r="H4485" t="inlineStr">
        <is>
          <t>Food</t>
        </is>
      </c>
      <c r="I4485" t="n">
        <v>7</v>
      </c>
      <c r="J4485" t="n">
        <v>833.2</v>
      </c>
      <c r="K4485" t="n">
        <v>0</v>
      </c>
      <c r="L4485">
        <f>I4485*J4485*(1-K4485)</f>
        <v/>
      </c>
      <c r="M4485">
        <f>VLOOKUP(F4485,Products!A:D,4,FALSE)*I4485</f>
        <v/>
      </c>
      <c r="N4485">
        <f>L4485-M4485</f>
        <v/>
      </c>
    </row>
    <row r="4486">
      <c r="A4486" t="inlineStr">
        <is>
          <t>T1004484</t>
        </is>
      </c>
      <c r="B4486" t="inlineStr">
        <is>
          <t>2025-09-11</t>
        </is>
      </c>
      <c r="C4486" t="inlineStr">
        <is>
          <t>S011</t>
        </is>
      </c>
      <c r="D4486" t="inlineStr">
        <is>
          <t>Store_011</t>
        </is>
      </c>
      <c r="E4486" t="inlineStr">
        <is>
          <t>South</t>
        </is>
      </c>
      <c r="F4486" t="inlineStr">
        <is>
          <t>P0132</t>
        </is>
      </c>
      <c r="G4486" t="inlineStr">
        <is>
          <t>Prod_0132</t>
        </is>
      </c>
      <c r="H4486" t="inlineStr">
        <is>
          <t>Food</t>
        </is>
      </c>
      <c r="I4486" t="n">
        <v>7</v>
      </c>
      <c r="J4486" t="n">
        <v>155.9</v>
      </c>
      <c r="K4486" t="n">
        <v>0</v>
      </c>
      <c r="L4486">
        <f>I4486*J4486*(1-K4486)</f>
        <v/>
      </c>
      <c r="M4486">
        <f>VLOOKUP(F4486,Products!A:D,4,FALSE)*I4486</f>
        <v/>
      </c>
      <c r="N4486">
        <f>L4486-M4486</f>
        <v/>
      </c>
    </row>
    <row r="4487">
      <c r="A4487" t="inlineStr">
        <is>
          <t>T1004485</t>
        </is>
      </c>
      <c r="B4487" t="inlineStr">
        <is>
          <t>2023-06-19</t>
        </is>
      </c>
      <c r="C4487" t="inlineStr">
        <is>
          <t>S049</t>
        </is>
      </c>
      <c r="D4487" t="inlineStr">
        <is>
          <t>Store_049</t>
        </is>
      </c>
      <c r="E4487" t="inlineStr">
        <is>
          <t>North</t>
        </is>
      </c>
      <c r="F4487" t="inlineStr">
        <is>
          <t>P0091</t>
        </is>
      </c>
      <c r="G4487" t="inlineStr">
        <is>
          <t>Prod_0091</t>
        </is>
      </c>
      <c r="H4487" t="inlineStr">
        <is>
          <t>Toys</t>
        </is>
      </c>
      <c r="I4487" t="n">
        <v>6</v>
      </c>
      <c r="J4487" t="n">
        <v>263.85</v>
      </c>
      <c r="K4487" t="n">
        <v>0.1</v>
      </c>
      <c r="L4487">
        <f>I4487*J4487*(1-K4487)</f>
        <v/>
      </c>
      <c r="M4487">
        <f>VLOOKUP(F4487,Products!A:D,4,FALSE)*I4487</f>
        <v/>
      </c>
      <c r="N4487">
        <f>L4487-M4487</f>
        <v/>
      </c>
    </row>
    <row r="4488">
      <c r="A4488" t="inlineStr">
        <is>
          <t>T1004486</t>
        </is>
      </c>
      <c r="B4488" t="inlineStr">
        <is>
          <t>2023-09-18</t>
        </is>
      </c>
      <c r="C4488" t="inlineStr">
        <is>
          <t>S037</t>
        </is>
      </c>
      <c r="D4488" t="inlineStr">
        <is>
          <t>Store_037</t>
        </is>
      </c>
      <c r="E4488" t="inlineStr">
        <is>
          <t>East</t>
        </is>
      </c>
      <c r="F4488" t="inlineStr">
        <is>
          <t>P0082</t>
        </is>
      </c>
      <c r="G4488" t="inlineStr">
        <is>
          <t>Prod_0082</t>
        </is>
      </c>
      <c r="H4488" t="inlineStr">
        <is>
          <t>Food</t>
        </is>
      </c>
      <c r="I4488" t="n">
        <v>1</v>
      </c>
      <c r="J4488" t="n">
        <v>591.91</v>
      </c>
      <c r="K4488" t="n">
        <v>0</v>
      </c>
      <c r="L4488">
        <f>I4488*J4488*(1-K4488)</f>
        <v/>
      </c>
      <c r="M4488">
        <f>VLOOKUP(F4488,Products!A:D,4,FALSE)*I4488</f>
        <v/>
      </c>
      <c r="N4488">
        <f>L4488-M4488</f>
        <v/>
      </c>
    </row>
    <row r="4489">
      <c r="A4489" t="inlineStr">
        <is>
          <t>T1004487</t>
        </is>
      </c>
      <c r="B4489" t="inlineStr">
        <is>
          <t>2024-10-21</t>
        </is>
      </c>
      <c r="C4489" t="inlineStr">
        <is>
          <t>S043</t>
        </is>
      </c>
      <c r="D4489" t="inlineStr">
        <is>
          <t>Store_043</t>
        </is>
      </c>
      <c r="E4489" t="inlineStr">
        <is>
          <t>East</t>
        </is>
      </c>
      <c r="F4489" t="inlineStr">
        <is>
          <t>P0186</t>
        </is>
      </c>
      <c r="G4489" t="inlineStr">
        <is>
          <t>Prod_0186</t>
        </is>
      </c>
      <c r="H4489" t="inlineStr">
        <is>
          <t>Household</t>
        </is>
      </c>
      <c r="I4489" t="n">
        <v>5</v>
      </c>
      <c r="J4489" t="n">
        <v>659.53</v>
      </c>
      <c r="K4489" t="n">
        <v>0</v>
      </c>
      <c r="L4489">
        <f>I4489*J4489*(1-K4489)</f>
        <v/>
      </c>
      <c r="M4489">
        <f>VLOOKUP(F4489,Products!A:D,4,FALSE)*I4489</f>
        <v/>
      </c>
      <c r="N4489">
        <f>L4489-M4489</f>
        <v/>
      </c>
    </row>
    <row r="4490">
      <c r="A4490" t="inlineStr">
        <is>
          <t>T1004488</t>
        </is>
      </c>
      <c r="B4490" t="inlineStr">
        <is>
          <t>2025-02-02</t>
        </is>
      </c>
      <c r="C4490" t="inlineStr">
        <is>
          <t>S020</t>
        </is>
      </c>
      <c r="D4490" t="inlineStr">
        <is>
          <t>Store_020</t>
        </is>
      </c>
      <c r="E4490" t="inlineStr">
        <is>
          <t>West</t>
        </is>
      </c>
      <c r="F4490" t="inlineStr">
        <is>
          <t>P0068</t>
        </is>
      </c>
      <c r="G4490" t="inlineStr">
        <is>
          <t>Prod_0068</t>
        </is>
      </c>
      <c r="H4490" t="inlineStr">
        <is>
          <t>Household</t>
        </is>
      </c>
      <c r="I4490" t="n">
        <v>8</v>
      </c>
      <c r="J4490" t="n">
        <v>263.72</v>
      </c>
      <c r="K4490" t="n">
        <v>0.05</v>
      </c>
      <c r="L4490">
        <f>I4490*J4490*(1-K4490)</f>
        <v/>
      </c>
      <c r="M4490">
        <f>VLOOKUP(F4490,Products!A:D,4,FALSE)*I4490</f>
        <v/>
      </c>
      <c r="N4490">
        <f>L4490-M4490</f>
        <v/>
      </c>
    </row>
    <row r="4491">
      <c r="A4491" t="inlineStr">
        <is>
          <t>T1004489</t>
        </is>
      </c>
      <c r="B4491" t="inlineStr">
        <is>
          <t>2025-01-30</t>
        </is>
      </c>
      <c r="C4491" t="inlineStr">
        <is>
          <t>S033</t>
        </is>
      </c>
      <c r="D4491" t="inlineStr">
        <is>
          <t>Store_033</t>
        </is>
      </c>
      <c r="E4491" t="inlineStr">
        <is>
          <t>North</t>
        </is>
      </c>
      <c r="F4491" t="inlineStr">
        <is>
          <t>P0153</t>
        </is>
      </c>
      <c r="G4491" t="inlineStr">
        <is>
          <t>Prod_0153</t>
        </is>
      </c>
      <c r="H4491" t="inlineStr">
        <is>
          <t>Clothing</t>
        </is>
      </c>
      <c r="I4491" t="n">
        <v>3</v>
      </c>
      <c r="J4491" t="n">
        <v>129.7</v>
      </c>
      <c r="K4491" t="n">
        <v>0.1</v>
      </c>
      <c r="L4491">
        <f>I4491*J4491*(1-K4491)</f>
        <v/>
      </c>
      <c r="M4491">
        <f>VLOOKUP(F4491,Products!A:D,4,FALSE)*I4491</f>
        <v/>
      </c>
      <c r="N4491">
        <f>L4491-M4491</f>
        <v/>
      </c>
    </row>
    <row r="4492">
      <c r="A4492" t="inlineStr">
        <is>
          <t>T1004490</t>
        </is>
      </c>
      <c r="B4492" t="inlineStr">
        <is>
          <t>2023-09-23</t>
        </is>
      </c>
      <c r="C4492" t="inlineStr">
        <is>
          <t>S013</t>
        </is>
      </c>
      <c r="D4492" t="inlineStr">
        <is>
          <t>Store_013</t>
        </is>
      </c>
      <c r="E4492" t="inlineStr">
        <is>
          <t>North</t>
        </is>
      </c>
      <c r="F4492" t="inlineStr">
        <is>
          <t>P0060</t>
        </is>
      </c>
      <c r="G4492" t="inlineStr">
        <is>
          <t>Prod_0060</t>
        </is>
      </c>
      <c r="H4492" t="inlineStr">
        <is>
          <t>Toys</t>
        </is>
      </c>
      <c r="I4492" t="n">
        <v>2</v>
      </c>
      <c r="J4492" t="n">
        <v>125.47</v>
      </c>
      <c r="K4492" t="n">
        <v>0</v>
      </c>
      <c r="L4492">
        <f>I4492*J4492*(1-K4492)</f>
        <v/>
      </c>
      <c r="M4492">
        <f>VLOOKUP(F4492,Products!A:D,4,FALSE)*I4492</f>
        <v/>
      </c>
      <c r="N4492">
        <f>L4492-M4492</f>
        <v/>
      </c>
    </row>
    <row r="4493">
      <c r="A4493" t="inlineStr">
        <is>
          <t>T1004491</t>
        </is>
      </c>
      <c r="B4493" t="inlineStr">
        <is>
          <t>2023-04-02</t>
        </is>
      </c>
      <c r="C4493" t="inlineStr">
        <is>
          <t>S029</t>
        </is>
      </c>
      <c r="D4493" t="inlineStr">
        <is>
          <t>Store_029</t>
        </is>
      </c>
      <c r="E4493" t="inlineStr">
        <is>
          <t>South</t>
        </is>
      </c>
      <c r="F4493" t="inlineStr">
        <is>
          <t>P0124</t>
        </is>
      </c>
      <c r="G4493" t="inlineStr">
        <is>
          <t>Prod_0124</t>
        </is>
      </c>
      <c r="H4493" t="inlineStr">
        <is>
          <t>Beverages</t>
        </is>
      </c>
      <c r="I4493" t="n">
        <v>3</v>
      </c>
      <c r="J4493" t="n">
        <v>741.55</v>
      </c>
      <c r="K4493" t="n">
        <v>0.1</v>
      </c>
      <c r="L4493">
        <f>I4493*J4493*(1-K4493)</f>
        <v/>
      </c>
      <c r="M4493">
        <f>VLOOKUP(F4493,Products!A:D,4,FALSE)*I4493</f>
        <v/>
      </c>
      <c r="N4493">
        <f>L4493-M4493</f>
        <v/>
      </c>
    </row>
    <row r="4494">
      <c r="A4494" t="inlineStr">
        <is>
          <t>T1004492</t>
        </is>
      </c>
      <c r="B4494" t="inlineStr">
        <is>
          <t>2023-01-27</t>
        </is>
      </c>
      <c r="C4494" t="inlineStr">
        <is>
          <t>S026</t>
        </is>
      </c>
      <c r="D4494" t="inlineStr">
        <is>
          <t>Store_026</t>
        </is>
      </c>
      <c r="E4494" t="inlineStr">
        <is>
          <t>North</t>
        </is>
      </c>
      <c r="F4494" t="inlineStr">
        <is>
          <t>P0132</t>
        </is>
      </c>
      <c r="G4494" t="inlineStr">
        <is>
          <t>Prod_0132</t>
        </is>
      </c>
      <c r="H4494" t="inlineStr">
        <is>
          <t>Food</t>
        </is>
      </c>
      <c r="I4494" t="n">
        <v>8</v>
      </c>
      <c r="J4494" t="n">
        <v>110.67</v>
      </c>
      <c r="K4494" t="n">
        <v>0</v>
      </c>
      <c r="L4494">
        <f>I4494*J4494*(1-K4494)</f>
        <v/>
      </c>
      <c r="M4494">
        <f>VLOOKUP(F4494,Products!A:D,4,FALSE)*I4494</f>
        <v/>
      </c>
      <c r="N4494">
        <f>L4494-M4494</f>
        <v/>
      </c>
    </row>
    <row r="4495">
      <c r="A4495" t="inlineStr">
        <is>
          <t>T1004493</t>
        </is>
      </c>
      <c r="B4495" t="inlineStr">
        <is>
          <t>2025-09-22</t>
        </is>
      </c>
      <c r="C4495" t="inlineStr">
        <is>
          <t>S014</t>
        </is>
      </c>
      <c r="D4495" t="inlineStr">
        <is>
          <t>Store_014</t>
        </is>
      </c>
      <c r="E4495" t="inlineStr">
        <is>
          <t>West</t>
        </is>
      </c>
      <c r="F4495" t="inlineStr">
        <is>
          <t>P0179</t>
        </is>
      </c>
      <c r="G4495" t="inlineStr">
        <is>
          <t>Prod_0179</t>
        </is>
      </c>
      <c r="H4495" t="inlineStr">
        <is>
          <t>Household</t>
        </is>
      </c>
      <c r="I4495" t="n">
        <v>2</v>
      </c>
      <c r="J4495" t="n">
        <v>202.99</v>
      </c>
      <c r="K4495" t="n">
        <v>0</v>
      </c>
      <c r="L4495">
        <f>I4495*J4495*(1-K4495)</f>
        <v/>
      </c>
      <c r="M4495">
        <f>VLOOKUP(F4495,Products!A:D,4,FALSE)*I4495</f>
        <v/>
      </c>
      <c r="N4495">
        <f>L4495-M4495</f>
        <v/>
      </c>
    </row>
    <row r="4496">
      <c r="A4496" t="inlineStr">
        <is>
          <t>T1004494</t>
        </is>
      </c>
      <c r="B4496" t="inlineStr">
        <is>
          <t>2023-12-07</t>
        </is>
      </c>
      <c r="C4496" t="inlineStr">
        <is>
          <t>S031</t>
        </is>
      </c>
      <c r="D4496" t="inlineStr">
        <is>
          <t>Store_031</t>
        </is>
      </c>
      <c r="E4496" t="inlineStr">
        <is>
          <t>Central</t>
        </is>
      </c>
      <c r="F4496" t="inlineStr">
        <is>
          <t>P0085</t>
        </is>
      </c>
      <c r="G4496" t="inlineStr">
        <is>
          <t>Prod_0085</t>
        </is>
      </c>
      <c r="H4496" t="inlineStr">
        <is>
          <t>Food</t>
        </is>
      </c>
      <c r="I4496" t="n">
        <v>4</v>
      </c>
      <c r="J4496" t="n">
        <v>385.67</v>
      </c>
      <c r="K4496" t="n">
        <v>0</v>
      </c>
      <c r="L4496">
        <f>I4496*J4496*(1-K4496)</f>
        <v/>
      </c>
      <c r="M4496">
        <f>VLOOKUP(F4496,Products!A:D,4,FALSE)*I4496</f>
        <v/>
      </c>
      <c r="N4496">
        <f>L4496-M4496</f>
        <v/>
      </c>
    </row>
    <row r="4497">
      <c r="A4497" t="inlineStr">
        <is>
          <t>T1004495</t>
        </is>
      </c>
      <c r="B4497" t="inlineStr">
        <is>
          <t>2025-01-06</t>
        </is>
      </c>
      <c r="C4497" t="inlineStr">
        <is>
          <t>S029</t>
        </is>
      </c>
      <c r="D4497" t="inlineStr">
        <is>
          <t>Store_029</t>
        </is>
      </c>
      <c r="E4497" t="inlineStr">
        <is>
          <t>South</t>
        </is>
      </c>
      <c r="F4497" t="inlineStr">
        <is>
          <t>P0130</t>
        </is>
      </c>
      <c r="G4497" t="inlineStr">
        <is>
          <t>Prod_0130</t>
        </is>
      </c>
      <c r="H4497" t="inlineStr">
        <is>
          <t>Electronics</t>
        </is>
      </c>
      <c r="I4497" t="n">
        <v>5</v>
      </c>
      <c r="J4497" t="n">
        <v>574.1</v>
      </c>
      <c r="K4497" t="n">
        <v>0.05</v>
      </c>
      <c r="L4497">
        <f>I4497*J4497*(1-K4497)</f>
        <v/>
      </c>
      <c r="M4497">
        <f>VLOOKUP(F4497,Products!A:D,4,FALSE)*I4497</f>
        <v/>
      </c>
      <c r="N4497">
        <f>L4497-M4497</f>
        <v/>
      </c>
    </row>
    <row r="4498">
      <c r="A4498" t="inlineStr">
        <is>
          <t>T1004496</t>
        </is>
      </c>
      <c r="B4498" t="inlineStr">
        <is>
          <t>2023-03-05</t>
        </is>
      </c>
      <c r="C4498" t="inlineStr">
        <is>
          <t>S040</t>
        </is>
      </c>
      <c r="D4498" t="inlineStr">
        <is>
          <t>Store_040</t>
        </is>
      </c>
      <c r="E4498" t="inlineStr">
        <is>
          <t>Central</t>
        </is>
      </c>
      <c r="F4498" t="inlineStr">
        <is>
          <t>P0016</t>
        </is>
      </c>
      <c r="G4498" t="inlineStr">
        <is>
          <t>Prod_0016</t>
        </is>
      </c>
      <c r="H4498" t="inlineStr">
        <is>
          <t>Food</t>
        </is>
      </c>
      <c r="I4498" t="n">
        <v>3</v>
      </c>
      <c r="J4498" t="n">
        <v>999.49</v>
      </c>
      <c r="K4498" t="n">
        <v>0</v>
      </c>
      <c r="L4498">
        <f>I4498*J4498*(1-K4498)</f>
        <v/>
      </c>
      <c r="M4498">
        <f>VLOOKUP(F4498,Products!A:D,4,FALSE)*I4498</f>
        <v/>
      </c>
      <c r="N4498">
        <f>L4498-M4498</f>
        <v/>
      </c>
    </row>
    <row r="4499">
      <c r="A4499" t="inlineStr">
        <is>
          <t>T1004497</t>
        </is>
      </c>
      <c r="B4499" t="inlineStr">
        <is>
          <t>2023-12-03</t>
        </is>
      </c>
      <c r="C4499" t="inlineStr">
        <is>
          <t>S045</t>
        </is>
      </c>
      <c r="D4499" t="inlineStr">
        <is>
          <t>Store_045</t>
        </is>
      </c>
      <c r="E4499" t="inlineStr">
        <is>
          <t>East</t>
        </is>
      </c>
      <c r="F4499" t="inlineStr">
        <is>
          <t>P0007</t>
        </is>
      </c>
      <c r="G4499" t="inlineStr">
        <is>
          <t>Prod_0007</t>
        </is>
      </c>
      <c r="H4499" t="inlineStr">
        <is>
          <t>Food</t>
        </is>
      </c>
      <c r="I4499" t="n">
        <v>7</v>
      </c>
      <c r="J4499" t="n">
        <v>145.29</v>
      </c>
      <c r="K4499" t="n">
        <v>0.1</v>
      </c>
      <c r="L4499">
        <f>I4499*J4499*(1-K4499)</f>
        <v/>
      </c>
      <c r="M4499">
        <f>VLOOKUP(F4499,Products!A:D,4,FALSE)*I4499</f>
        <v/>
      </c>
      <c r="N4499">
        <f>L4499-M4499</f>
        <v/>
      </c>
    </row>
    <row r="4500">
      <c r="A4500" t="inlineStr">
        <is>
          <t>T1004498</t>
        </is>
      </c>
      <c r="B4500" t="inlineStr">
        <is>
          <t>2025-05-27</t>
        </is>
      </c>
      <c r="C4500" t="inlineStr">
        <is>
          <t>S020</t>
        </is>
      </c>
      <c r="D4500" t="inlineStr">
        <is>
          <t>Store_020</t>
        </is>
      </c>
      <c r="E4500" t="inlineStr">
        <is>
          <t>West</t>
        </is>
      </c>
      <c r="F4500" t="inlineStr">
        <is>
          <t>P0054</t>
        </is>
      </c>
      <c r="G4500" t="inlineStr">
        <is>
          <t>Prod_0054</t>
        </is>
      </c>
      <c r="H4500" t="inlineStr">
        <is>
          <t>Food</t>
        </is>
      </c>
      <c r="I4500" t="n">
        <v>3</v>
      </c>
      <c r="J4500" t="n">
        <v>510.74</v>
      </c>
      <c r="K4500" t="n">
        <v>0</v>
      </c>
      <c r="L4500">
        <f>I4500*J4500*(1-K4500)</f>
        <v/>
      </c>
      <c r="M4500">
        <f>VLOOKUP(F4500,Products!A:D,4,FALSE)*I4500</f>
        <v/>
      </c>
      <c r="N4500">
        <f>L4500-M4500</f>
        <v/>
      </c>
    </row>
    <row r="4501">
      <c r="A4501" t="inlineStr">
        <is>
          <t>T1004499</t>
        </is>
      </c>
      <c r="B4501" t="inlineStr">
        <is>
          <t>2024-05-02</t>
        </is>
      </c>
      <c r="C4501" t="inlineStr">
        <is>
          <t>S017</t>
        </is>
      </c>
      <c r="D4501" t="inlineStr">
        <is>
          <t>Store_017</t>
        </is>
      </c>
      <c r="E4501" t="inlineStr">
        <is>
          <t>South</t>
        </is>
      </c>
      <c r="F4501" t="inlineStr">
        <is>
          <t>P0089</t>
        </is>
      </c>
      <c r="G4501" t="inlineStr">
        <is>
          <t>Prod_0089</t>
        </is>
      </c>
      <c r="H4501" t="inlineStr">
        <is>
          <t>Stationery</t>
        </is>
      </c>
      <c r="I4501" t="n">
        <v>8</v>
      </c>
      <c r="J4501" t="n">
        <v>546.09</v>
      </c>
      <c r="K4501" t="n">
        <v>0.05</v>
      </c>
      <c r="L4501">
        <f>I4501*J4501*(1-K4501)</f>
        <v/>
      </c>
      <c r="M4501">
        <f>VLOOKUP(F4501,Products!A:D,4,FALSE)*I4501</f>
        <v/>
      </c>
      <c r="N4501">
        <f>L4501-M4501</f>
        <v/>
      </c>
    </row>
    <row r="4502">
      <c r="A4502" t="inlineStr">
        <is>
          <t>T1004500</t>
        </is>
      </c>
      <c r="B4502" t="inlineStr">
        <is>
          <t>2025-04-13</t>
        </is>
      </c>
      <c r="C4502" t="inlineStr">
        <is>
          <t>S049</t>
        </is>
      </c>
      <c r="D4502" t="inlineStr">
        <is>
          <t>Store_049</t>
        </is>
      </c>
      <c r="E4502" t="inlineStr">
        <is>
          <t>North</t>
        </is>
      </c>
      <c r="F4502" t="inlineStr">
        <is>
          <t>P0101</t>
        </is>
      </c>
      <c r="G4502" t="inlineStr">
        <is>
          <t>Prod_0101</t>
        </is>
      </c>
      <c r="H4502" t="inlineStr">
        <is>
          <t>Food</t>
        </is>
      </c>
      <c r="I4502" t="n">
        <v>1</v>
      </c>
      <c r="J4502" t="n">
        <v>69</v>
      </c>
      <c r="K4502" t="n">
        <v>0</v>
      </c>
      <c r="L4502">
        <f>I4502*J4502*(1-K4502)</f>
        <v/>
      </c>
      <c r="M4502">
        <f>VLOOKUP(F4502,Products!A:D,4,FALSE)*I4502</f>
        <v/>
      </c>
      <c r="N4502">
        <f>L4502-M4502</f>
        <v/>
      </c>
    </row>
    <row r="4503">
      <c r="A4503" t="inlineStr">
        <is>
          <t>T1004501</t>
        </is>
      </c>
      <c r="B4503" t="inlineStr">
        <is>
          <t>2025-02-02</t>
        </is>
      </c>
      <c r="C4503" t="inlineStr">
        <is>
          <t>S011</t>
        </is>
      </c>
      <c r="D4503" t="inlineStr">
        <is>
          <t>Store_011</t>
        </is>
      </c>
      <c r="E4503" t="inlineStr">
        <is>
          <t>South</t>
        </is>
      </c>
      <c r="F4503" t="inlineStr">
        <is>
          <t>P0067</t>
        </is>
      </c>
      <c r="G4503" t="inlineStr">
        <is>
          <t>Prod_0067</t>
        </is>
      </c>
      <c r="H4503" t="inlineStr">
        <is>
          <t>Toys</t>
        </is>
      </c>
      <c r="I4503" t="n">
        <v>4</v>
      </c>
      <c r="J4503" t="n">
        <v>180.78</v>
      </c>
      <c r="K4503" t="n">
        <v>0</v>
      </c>
      <c r="L4503">
        <f>I4503*J4503*(1-K4503)</f>
        <v/>
      </c>
      <c r="M4503">
        <f>VLOOKUP(F4503,Products!A:D,4,FALSE)*I4503</f>
        <v/>
      </c>
      <c r="N4503">
        <f>L4503-M4503</f>
        <v/>
      </c>
    </row>
    <row r="4504">
      <c r="A4504" t="inlineStr">
        <is>
          <t>T1004502</t>
        </is>
      </c>
      <c r="B4504" t="inlineStr">
        <is>
          <t>2024-08-12</t>
        </is>
      </c>
      <c r="C4504" t="inlineStr">
        <is>
          <t>S040</t>
        </is>
      </c>
      <c r="D4504" t="inlineStr">
        <is>
          <t>Store_040</t>
        </is>
      </c>
      <c r="E4504" t="inlineStr">
        <is>
          <t>Central</t>
        </is>
      </c>
      <c r="F4504" t="inlineStr">
        <is>
          <t>P0176</t>
        </is>
      </c>
      <c r="G4504" t="inlineStr">
        <is>
          <t>Prod_0176</t>
        </is>
      </c>
      <c r="H4504" t="inlineStr">
        <is>
          <t>Food</t>
        </is>
      </c>
      <c r="I4504" t="n">
        <v>3</v>
      </c>
      <c r="J4504" t="n">
        <v>830.95</v>
      </c>
      <c r="K4504" t="n">
        <v>0.05</v>
      </c>
      <c r="L4504">
        <f>I4504*J4504*(1-K4504)</f>
        <v/>
      </c>
      <c r="M4504">
        <f>VLOOKUP(F4504,Products!A:D,4,FALSE)*I4504</f>
        <v/>
      </c>
      <c r="N4504">
        <f>L4504-M4504</f>
        <v/>
      </c>
    </row>
    <row r="4505">
      <c r="A4505" t="inlineStr">
        <is>
          <t>T1004503</t>
        </is>
      </c>
      <c r="B4505" t="inlineStr">
        <is>
          <t>2024-01-30</t>
        </is>
      </c>
      <c r="C4505" t="inlineStr">
        <is>
          <t>S022</t>
        </is>
      </c>
      <c r="D4505" t="inlineStr">
        <is>
          <t>Store_022</t>
        </is>
      </c>
      <c r="E4505" t="inlineStr">
        <is>
          <t>East</t>
        </is>
      </c>
      <c r="F4505" t="inlineStr">
        <is>
          <t>P0016</t>
        </is>
      </c>
      <c r="G4505" t="inlineStr">
        <is>
          <t>Prod_0016</t>
        </is>
      </c>
      <c r="H4505" t="inlineStr">
        <is>
          <t>Food</t>
        </is>
      </c>
      <c r="I4505" t="n">
        <v>3</v>
      </c>
      <c r="J4505" t="n">
        <v>931.99</v>
      </c>
      <c r="K4505" t="n">
        <v>0.05</v>
      </c>
      <c r="L4505">
        <f>I4505*J4505*(1-K4505)</f>
        <v/>
      </c>
      <c r="M4505">
        <f>VLOOKUP(F4505,Products!A:D,4,FALSE)*I4505</f>
        <v/>
      </c>
      <c r="N4505">
        <f>L4505-M4505</f>
        <v/>
      </c>
    </row>
    <row r="4506">
      <c r="A4506" t="inlineStr">
        <is>
          <t>T1004504</t>
        </is>
      </c>
      <c r="B4506" t="inlineStr">
        <is>
          <t>2023-07-17</t>
        </is>
      </c>
      <c r="C4506" t="inlineStr">
        <is>
          <t>S023</t>
        </is>
      </c>
      <c r="D4506" t="inlineStr">
        <is>
          <t>Store_023</t>
        </is>
      </c>
      <c r="E4506" t="inlineStr">
        <is>
          <t>South</t>
        </is>
      </c>
      <c r="F4506" t="inlineStr">
        <is>
          <t>P0113</t>
        </is>
      </c>
      <c r="G4506" t="inlineStr">
        <is>
          <t>Prod_0113</t>
        </is>
      </c>
      <c r="H4506" t="inlineStr">
        <is>
          <t>Toys</t>
        </is>
      </c>
      <c r="I4506" t="n">
        <v>1</v>
      </c>
      <c r="J4506" t="n">
        <v>682.25</v>
      </c>
      <c r="K4506" t="n">
        <v>0.05</v>
      </c>
      <c r="L4506">
        <f>I4506*J4506*(1-K4506)</f>
        <v/>
      </c>
      <c r="M4506">
        <f>VLOOKUP(F4506,Products!A:D,4,FALSE)*I4506</f>
        <v/>
      </c>
      <c r="N4506">
        <f>L4506-M4506</f>
        <v/>
      </c>
    </row>
    <row r="4507">
      <c r="A4507" t="inlineStr">
        <is>
          <t>T1004505</t>
        </is>
      </c>
      <c r="B4507" t="inlineStr">
        <is>
          <t>2023-06-23</t>
        </is>
      </c>
      <c r="C4507" t="inlineStr">
        <is>
          <t>S023</t>
        </is>
      </c>
      <c r="D4507" t="inlineStr">
        <is>
          <t>Store_023</t>
        </is>
      </c>
      <c r="E4507" t="inlineStr">
        <is>
          <t>South</t>
        </is>
      </c>
      <c r="F4507" t="inlineStr">
        <is>
          <t>P0055</t>
        </is>
      </c>
      <c r="G4507" t="inlineStr">
        <is>
          <t>Prod_0055</t>
        </is>
      </c>
      <c r="H4507" t="inlineStr">
        <is>
          <t>Beverages</t>
        </is>
      </c>
      <c r="I4507" t="n">
        <v>1</v>
      </c>
      <c r="J4507" t="n">
        <v>171.99</v>
      </c>
      <c r="K4507" t="n">
        <v>0</v>
      </c>
      <c r="L4507">
        <f>I4507*J4507*(1-K4507)</f>
        <v/>
      </c>
      <c r="M4507">
        <f>VLOOKUP(F4507,Products!A:D,4,FALSE)*I4507</f>
        <v/>
      </c>
      <c r="N4507">
        <f>L4507-M4507</f>
        <v/>
      </c>
    </row>
    <row r="4508">
      <c r="A4508" t="inlineStr">
        <is>
          <t>T1004506</t>
        </is>
      </c>
      <c r="B4508" t="inlineStr">
        <is>
          <t>2023-04-01</t>
        </is>
      </c>
      <c r="C4508" t="inlineStr">
        <is>
          <t>S010</t>
        </is>
      </c>
      <c r="D4508" t="inlineStr">
        <is>
          <t>Store_010</t>
        </is>
      </c>
      <c r="E4508" t="inlineStr">
        <is>
          <t>North</t>
        </is>
      </c>
      <c r="F4508" t="inlineStr">
        <is>
          <t>P0196</t>
        </is>
      </c>
      <c r="G4508" t="inlineStr">
        <is>
          <t>Prod_0196</t>
        </is>
      </c>
      <c r="H4508" t="inlineStr">
        <is>
          <t>Beverages</t>
        </is>
      </c>
      <c r="I4508" t="n">
        <v>1</v>
      </c>
      <c r="J4508" t="n">
        <v>678.74</v>
      </c>
      <c r="K4508" t="n">
        <v>0</v>
      </c>
      <c r="L4508">
        <f>I4508*J4508*(1-K4508)</f>
        <v/>
      </c>
      <c r="M4508">
        <f>VLOOKUP(F4508,Products!A:D,4,FALSE)*I4508</f>
        <v/>
      </c>
      <c r="N4508">
        <f>L4508-M4508</f>
        <v/>
      </c>
    </row>
    <row r="4509">
      <c r="A4509" t="inlineStr">
        <is>
          <t>T1004507</t>
        </is>
      </c>
      <c r="B4509" t="inlineStr">
        <is>
          <t>2024-07-19</t>
        </is>
      </c>
      <c r="C4509" t="inlineStr">
        <is>
          <t>S025</t>
        </is>
      </c>
      <c r="D4509" t="inlineStr">
        <is>
          <t>Store_025</t>
        </is>
      </c>
      <c r="E4509" t="inlineStr">
        <is>
          <t>Central</t>
        </is>
      </c>
      <c r="F4509" t="inlineStr">
        <is>
          <t>P0066</t>
        </is>
      </c>
      <c r="G4509" t="inlineStr">
        <is>
          <t>Prod_0066</t>
        </is>
      </c>
      <c r="H4509" t="inlineStr">
        <is>
          <t>Household</t>
        </is>
      </c>
      <c r="I4509" t="n">
        <v>2</v>
      </c>
      <c r="J4509" t="n">
        <v>493.82</v>
      </c>
      <c r="K4509" t="n">
        <v>0.2</v>
      </c>
      <c r="L4509">
        <f>I4509*J4509*(1-K4509)</f>
        <v/>
      </c>
      <c r="M4509">
        <f>VLOOKUP(F4509,Products!A:D,4,FALSE)*I4509</f>
        <v/>
      </c>
      <c r="N4509">
        <f>L4509-M4509</f>
        <v/>
      </c>
    </row>
    <row r="4510">
      <c r="A4510" t="inlineStr">
        <is>
          <t>T1004508</t>
        </is>
      </c>
      <c r="B4510" t="inlineStr">
        <is>
          <t>2025-06-01</t>
        </is>
      </c>
      <c r="C4510" t="inlineStr">
        <is>
          <t>S013</t>
        </is>
      </c>
      <c r="D4510" t="inlineStr">
        <is>
          <t>Store_013</t>
        </is>
      </c>
      <c r="E4510" t="inlineStr">
        <is>
          <t>North</t>
        </is>
      </c>
      <c r="F4510" t="inlineStr">
        <is>
          <t>P0116</t>
        </is>
      </c>
      <c r="G4510" t="inlineStr">
        <is>
          <t>Prod_0116</t>
        </is>
      </c>
      <c r="H4510" t="inlineStr">
        <is>
          <t>Clothing</t>
        </is>
      </c>
      <c r="I4510" t="n">
        <v>7</v>
      </c>
      <c r="J4510" t="n">
        <v>900.08</v>
      </c>
      <c r="K4510" t="n">
        <v>0</v>
      </c>
      <c r="L4510">
        <f>I4510*J4510*(1-K4510)</f>
        <v/>
      </c>
      <c r="M4510">
        <f>VLOOKUP(F4510,Products!A:D,4,FALSE)*I4510</f>
        <v/>
      </c>
      <c r="N4510">
        <f>L4510-M4510</f>
        <v/>
      </c>
    </row>
    <row r="4511">
      <c r="A4511" t="inlineStr">
        <is>
          <t>T1004509</t>
        </is>
      </c>
      <c r="B4511" t="inlineStr">
        <is>
          <t>2024-09-01</t>
        </is>
      </c>
      <c r="C4511" t="inlineStr">
        <is>
          <t>S021</t>
        </is>
      </c>
      <c r="D4511" t="inlineStr">
        <is>
          <t>Store_021</t>
        </is>
      </c>
      <c r="E4511" t="inlineStr">
        <is>
          <t>North</t>
        </is>
      </c>
      <c r="F4511" t="inlineStr">
        <is>
          <t>P0117</t>
        </is>
      </c>
      <c r="G4511" t="inlineStr">
        <is>
          <t>Prod_0117</t>
        </is>
      </c>
      <c r="H4511" t="inlineStr">
        <is>
          <t>Electronics</t>
        </is>
      </c>
      <c r="I4511" t="n">
        <v>4</v>
      </c>
      <c r="J4511" t="n">
        <v>420.83</v>
      </c>
      <c r="K4511" t="n">
        <v>0</v>
      </c>
      <c r="L4511">
        <f>I4511*J4511*(1-K4511)</f>
        <v/>
      </c>
      <c r="M4511">
        <f>VLOOKUP(F4511,Products!A:D,4,FALSE)*I4511</f>
        <v/>
      </c>
      <c r="N4511">
        <f>L4511-M4511</f>
        <v/>
      </c>
    </row>
    <row r="4512">
      <c r="A4512" t="inlineStr">
        <is>
          <t>T1004510</t>
        </is>
      </c>
      <c r="B4512" t="inlineStr">
        <is>
          <t>2023-04-09</t>
        </is>
      </c>
      <c r="C4512" t="inlineStr">
        <is>
          <t>S018</t>
        </is>
      </c>
      <c r="D4512" t="inlineStr">
        <is>
          <t>Store_018</t>
        </is>
      </c>
      <c r="E4512" t="inlineStr">
        <is>
          <t>South</t>
        </is>
      </c>
      <c r="F4512" t="inlineStr">
        <is>
          <t>P0161</t>
        </is>
      </c>
      <c r="G4512" t="inlineStr">
        <is>
          <t>Prod_0161</t>
        </is>
      </c>
      <c r="H4512" t="inlineStr">
        <is>
          <t>Household</t>
        </is>
      </c>
      <c r="I4512" t="n">
        <v>3</v>
      </c>
      <c r="J4512" t="n">
        <v>89.22</v>
      </c>
      <c r="K4512" t="n">
        <v>0.05</v>
      </c>
      <c r="L4512">
        <f>I4512*J4512*(1-K4512)</f>
        <v/>
      </c>
      <c r="M4512">
        <f>VLOOKUP(F4512,Products!A:D,4,FALSE)*I4512</f>
        <v/>
      </c>
      <c r="N4512">
        <f>L4512-M4512</f>
        <v/>
      </c>
    </row>
    <row r="4513">
      <c r="A4513" t="inlineStr">
        <is>
          <t>T1004511</t>
        </is>
      </c>
      <c r="B4513" t="inlineStr">
        <is>
          <t>2025-07-18</t>
        </is>
      </c>
      <c r="C4513" t="inlineStr">
        <is>
          <t>S001</t>
        </is>
      </c>
      <c r="D4513" t="inlineStr">
        <is>
          <t>Store_001</t>
        </is>
      </c>
      <c r="E4513" t="inlineStr">
        <is>
          <t>West</t>
        </is>
      </c>
      <c r="F4513" t="inlineStr">
        <is>
          <t>P0167</t>
        </is>
      </c>
      <c r="G4513" t="inlineStr">
        <is>
          <t>Prod_0167</t>
        </is>
      </c>
      <c r="H4513" t="inlineStr">
        <is>
          <t>Beverages</t>
        </is>
      </c>
      <c r="I4513" t="n">
        <v>3</v>
      </c>
      <c r="J4513" t="n">
        <v>390.05</v>
      </c>
      <c r="K4513" t="n">
        <v>0</v>
      </c>
      <c r="L4513">
        <f>I4513*J4513*(1-K4513)</f>
        <v/>
      </c>
      <c r="M4513">
        <f>VLOOKUP(F4513,Products!A:D,4,FALSE)*I4513</f>
        <v/>
      </c>
      <c r="N4513">
        <f>L4513-M4513</f>
        <v/>
      </c>
    </row>
    <row r="4514">
      <c r="A4514" t="inlineStr">
        <is>
          <t>T1004512</t>
        </is>
      </c>
      <c r="B4514" t="inlineStr">
        <is>
          <t>2024-04-10</t>
        </is>
      </c>
      <c r="C4514" t="inlineStr">
        <is>
          <t>S001</t>
        </is>
      </c>
      <c r="D4514" t="inlineStr">
        <is>
          <t>Store_001</t>
        </is>
      </c>
      <c r="E4514" t="inlineStr">
        <is>
          <t>West</t>
        </is>
      </c>
      <c r="F4514" t="inlineStr">
        <is>
          <t>P0029</t>
        </is>
      </c>
      <c r="G4514" t="inlineStr">
        <is>
          <t>Prod_0029</t>
        </is>
      </c>
      <c r="H4514" t="inlineStr">
        <is>
          <t>Clothing</t>
        </is>
      </c>
      <c r="I4514" t="n">
        <v>7</v>
      </c>
      <c r="J4514" t="n">
        <v>529.46</v>
      </c>
      <c r="K4514" t="n">
        <v>0.05</v>
      </c>
      <c r="L4514">
        <f>I4514*J4514*(1-K4514)</f>
        <v/>
      </c>
      <c r="M4514">
        <f>VLOOKUP(F4514,Products!A:D,4,FALSE)*I4514</f>
        <v/>
      </c>
      <c r="N4514">
        <f>L4514-M4514</f>
        <v/>
      </c>
    </row>
    <row r="4515">
      <c r="A4515" t="inlineStr">
        <is>
          <t>T1004513</t>
        </is>
      </c>
      <c r="B4515" t="inlineStr">
        <is>
          <t>2023-04-12</t>
        </is>
      </c>
      <c r="C4515" t="inlineStr">
        <is>
          <t>S009</t>
        </is>
      </c>
      <c r="D4515" t="inlineStr">
        <is>
          <t>Store_009</t>
        </is>
      </c>
      <c r="E4515" t="inlineStr">
        <is>
          <t>Central</t>
        </is>
      </c>
      <c r="F4515" t="inlineStr">
        <is>
          <t>P0145</t>
        </is>
      </c>
      <c r="G4515" t="inlineStr">
        <is>
          <t>Prod_0145</t>
        </is>
      </c>
      <c r="H4515" t="inlineStr">
        <is>
          <t>Electronics</t>
        </is>
      </c>
      <c r="I4515" t="n">
        <v>7</v>
      </c>
      <c r="J4515" t="n">
        <v>485.36</v>
      </c>
      <c r="K4515" t="n">
        <v>0</v>
      </c>
      <c r="L4515">
        <f>I4515*J4515*(1-K4515)</f>
        <v/>
      </c>
      <c r="M4515">
        <f>VLOOKUP(F4515,Products!A:D,4,FALSE)*I4515</f>
        <v/>
      </c>
      <c r="N4515">
        <f>L4515-M4515</f>
        <v/>
      </c>
    </row>
    <row r="4516">
      <c r="A4516" t="inlineStr">
        <is>
          <t>T1004514</t>
        </is>
      </c>
      <c r="B4516" t="inlineStr">
        <is>
          <t>2023-05-26</t>
        </is>
      </c>
      <c r="C4516" t="inlineStr">
        <is>
          <t>S005</t>
        </is>
      </c>
      <c r="D4516" t="inlineStr">
        <is>
          <t>Store_005</t>
        </is>
      </c>
      <c r="E4516" t="inlineStr">
        <is>
          <t>Central</t>
        </is>
      </c>
      <c r="F4516" t="inlineStr">
        <is>
          <t>P0094</t>
        </is>
      </c>
      <c r="G4516" t="inlineStr">
        <is>
          <t>Prod_0094</t>
        </is>
      </c>
      <c r="H4516" t="inlineStr">
        <is>
          <t>Toys</t>
        </is>
      </c>
      <c r="I4516" t="n">
        <v>6</v>
      </c>
      <c r="J4516" t="n">
        <v>549.54</v>
      </c>
      <c r="K4516" t="n">
        <v>0</v>
      </c>
      <c r="L4516">
        <f>I4516*J4516*(1-K4516)</f>
        <v/>
      </c>
      <c r="M4516">
        <f>VLOOKUP(F4516,Products!A:D,4,FALSE)*I4516</f>
        <v/>
      </c>
      <c r="N4516">
        <f>L4516-M4516</f>
        <v/>
      </c>
    </row>
    <row r="4517">
      <c r="A4517" t="inlineStr">
        <is>
          <t>T1004515</t>
        </is>
      </c>
      <c r="B4517" t="inlineStr">
        <is>
          <t>2023-11-08</t>
        </is>
      </c>
      <c r="C4517" t="inlineStr">
        <is>
          <t>S026</t>
        </is>
      </c>
      <c r="D4517" t="inlineStr">
        <is>
          <t>Store_026</t>
        </is>
      </c>
      <c r="E4517" t="inlineStr">
        <is>
          <t>North</t>
        </is>
      </c>
      <c r="F4517" t="inlineStr">
        <is>
          <t>P0151</t>
        </is>
      </c>
      <c r="G4517" t="inlineStr">
        <is>
          <t>Prod_0151</t>
        </is>
      </c>
      <c r="H4517" t="inlineStr">
        <is>
          <t>Food</t>
        </is>
      </c>
      <c r="I4517" t="n">
        <v>5</v>
      </c>
      <c r="J4517" t="n">
        <v>729.8</v>
      </c>
      <c r="K4517" t="n">
        <v>0.05</v>
      </c>
      <c r="L4517">
        <f>I4517*J4517*(1-K4517)</f>
        <v/>
      </c>
      <c r="M4517">
        <f>VLOOKUP(F4517,Products!A:D,4,FALSE)*I4517</f>
        <v/>
      </c>
      <c r="N4517">
        <f>L4517-M4517</f>
        <v/>
      </c>
    </row>
    <row r="4518">
      <c r="A4518" t="inlineStr">
        <is>
          <t>T1004516</t>
        </is>
      </c>
      <c r="B4518" t="inlineStr">
        <is>
          <t>2025-02-21</t>
        </is>
      </c>
      <c r="C4518" t="inlineStr">
        <is>
          <t>S002</t>
        </is>
      </c>
      <c r="D4518" t="inlineStr">
        <is>
          <t>Store_002</t>
        </is>
      </c>
      <c r="E4518" t="inlineStr">
        <is>
          <t>South</t>
        </is>
      </c>
      <c r="F4518" t="inlineStr">
        <is>
          <t>P0124</t>
        </is>
      </c>
      <c r="G4518" t="inlineStr">
        <is>
          <t>Prod_0124</t>
        </is>
      </c>
      <c r="H4518" t="inlineStr">
        <is>
          <t>Beverages</t>
        </is>
      </c>
      <c r="I4518" t="n">
        <v>4</v>
      </c>
      <c r="J4518" t="n">
        <v>655.66</v>
      </c>
      <c r="K4518" t="n">
        <v>0</v>
      </c>
      <c r="L4518">
        <f>I4518*J4518*(1-K4518)</f>
        <v/>
      </c>
      <c r="M4518">
        <f>VLOOKUP(F4518,Products!A:D,4,FALSE)*I4518</f>
        <v/>
      </c>
      <c r="N4518">
        <f>L4518-M4518</f>
        <v/>
      </c>
    </row>
    <row r="4519">
      <c r="A4519" t="inlineStr">
        <is>
          <t>T1004517</t>
        </is>
      </c>
      <c r="B4519" t="inlineStr">
        <is>
          <t>2024-03-30</t>
        </is>
      </c>
      <c r="C4519" t="inlineStr">
        <is>
          <t>S022</t>
        </is>
      </c>
      <c r="D4519" t="inlineStr">
        <is>
          <t>Store_022</t>
        </is>
      </c>
      <c r="E4519" t="inlineStr">
        <is>
          <t>East</t>
        </is>
      </c>
      <c r="F4519" t="inlineStr">
        <is>
          <t>P0055</t>
        </is>
      </c>
      <c r="G4519" t="inlineStr">
        <is>
          <t>Prod_0055</t>
        </is>
      </c>
      <c r="H4519" t="inlineStr">
        <is>
          <t>Beverages</t>
        </is>
      </c>
      <c r="I4519" t="n">
        <v>9</v>
      </c>
      <c r="J4519" t="n">
        <v>215.58</v>
      </c>
      <c r="K4519" t="n">
        <v>0</v>
      </c>
      <c r="L4519">
        <f>I4519*J4519*(1-K4519)</f>
        <v/>
      </c>
      <c r="M4519">
        <f>VLOOKUP(F4519,Products!A:D,4,FALSE)*I4519</f>
        <v/>
      </c>
      <c r="N4519">
        <f>L4519-M4519</f>
        <v/>
      </c>
    </row>
    <row r="4520">
      <c r="A4520" t="inlineStr">
        <is>
          <t>T1004518</t>
        </is>
      </c>
      <c r="B4520" t="inlineStr">
        <is>
          <t>2023-09-25</t>
        </is>
      </c>
      <c r="C4520" t="inlineStr">
        <is>
          <t>S024</t>
        </is>
      </c>
      <c r="D4520" t="inlineStr">
        <is>
          <t>Store_024</t>
        </is>
      </c>
      <c r="E4520" t="inlineStr">
        <is>
          <t>South</t>
        </is>
      </c>
      <c r="F4520" t="inlineStr">
        <is>
          <t>P0169</t>
        </is>
      </c>
      <c r="G4520" t="inlineStr">
        <is>
          <t>Prod_0169</t>
        </is>
      </c>
      <c r="H4520" t="inlineStr">
        <is>
          <t>Beverages</t>
        </is>
      </c>
      <c r="I4520" t="n">
        <v>9</v>
      </c>
      <c r="J4520" t="n">
        <v>679.74</v>
      </c>
      <c r="K4520" t="n">
        <v>0</v>
      </c>
      <c r="L4520">
        <f>I4520*J4520*(1-K4520)</f>
        <v/>
      </c>
      <c r="M4520">
        <f>VLOOKUP(F4520,Products!A:D,4,FALSE)*I4520</f>
        <v/>
      </c>
      <c r="N4520">
        <f>L4520-M4520</f>
        <v/>
      </c>
    </row>
    <row r="4521">
      <c r="A4521" t="inlineStr">
        <is>
          <t>T1004519</t>
        </is>
      </c>
      <c r="B4521" t="inlineStr">
        <is>
          <t>2024-11-04</t>
        </is>
      </c>
      <c r="C4521" t="inlineStr">
        <is>
          <t>S039</t>
        </is>
      </c>
      <c r="D4521" t="inlineStr">
        <is>
          <t>Store_039</t>
        </is>
      </c>
      <c r="E4521" t="inlineStr">
        <is>
          <t>North</t>
        </is>
      </c>
      <c r="F4521" t="inlineStr">
        <is>
          <t>P0036</t>
        </is>
      </c>
      <c r="G4521" t="inlineStr">
        <is>
          <t>Prod_0036</t>
        </is>
      </c>
      <c r="H4521" t="inlineStr">
        <is>
          <t>Clothing</t>
        </is>
      </c>
      <c r="I4521" t="n">
        <v>2</v>
      </c>
      <c r="J4521" t="n">
        <v>451.52</v>
      </c>
      <c r="K4521" t="n">
        <v>0.05</v>
      </c>
      <c r="L4521">
        <f>I4521*J4521*(1-K4521)</f>
        <v/>
      </c>
      <c r="M4521">
        <f>VLOOKUP(F4521,Products!A:D,4,FALSE)*I4521</f>
        <v/>
      </c>
      <c r="N4521">
        <f>L4521-M4521</f>
        <v/>
      </c>
    </row>
    <row r="4522">
      <c r="A4522" t="inlineStr">
        <is>
          <t>T1004520</t>
        </is>
      </c>
      <c r="B4522" t="inlineStr">
        <is>
          <t>2023-01-30</t>
        </is>
      </c>
      <c r="C4522" t="inlineStr">
        <is>
          <t>S014</t>
        </is>
      </c>
      <c r="D4522" t="inlineStr">
        <is>
          <t>Store_014</t>
        </is>
      </c>
      <c r="E4522" t="inlineStr">
        <is>
          <t>West</t>
        </is>
      </c>
      <c r="F4522" t="inlineStr">
        <is>
          <t>P0175</t>
        </is>
      </c>
      <c r="G4522" t="inlineStr">
        <is>
          <t>Prod_0175</t>
        </is>
      </c>
      <c r="H4522" t="inlineStr">
        <is>
          <t>Food</t>
        </is>
      </c>
      <c r="I4522" t="n">
        <v>9</v>
      </c>
      <c r="J4522" t="n">
        <v>952.37</v>
      </c>
      <c r="K4522" t="n">
        <v>0</v>
      </c>
      <c r="L4522">
        <f>I4522*J4522*(1-K4522)</f>
        <v/>
      </c>
      <c r="M4522">
        <f>VLOOKUP(F4522,Products!A:D,4,FALSE)*I4522</f>
        <v/>
      </c>
      <c r="N4522">
        <f>L4522-M4522</f>
        <v/>
      </c>
    </row>
    <row r="4523">
      <c r="A4523" t="inlineStr">
        <is>
          <t>T1004521</t>
        </is>
      </c>
      <c r="B4523" t="inlineStr">
        <is>
          <t>2025-08-23</t>
        </is>
      </c>
      <c r="C4523" t="inlineStr">
        <is>
          <t>S027</t>
        </is>
      </c>
      <c r="D4523" t="inlineStr">
        <is>
          <t>Store_027</t>
        </is>
      </c>
      <c r="E4523" t="inlineStr">
        <is>
          <t>South</t>
        </is>
      </c>
      <c r="F4523" t="inlineStr">
        <is>
          <t>P0180</t>
        </is>
      </c>
      <c r="G4523" t="inlineStr">
        <is>
          <t>Prod_0180</t>
        </is>
      </c>
      <c r="H4523" t="inlineStr">
        <is>
          <t>Clothing</t>
        </is>
      </c>
      <c r="I4523" t="n">
        <v>5</v>
      </c>
      <c r="J4523" t="n">
        <v>454.75</v>
      </c>
      <c r="K4523" t="n">
        <v>0</v>
      </c>
      <c r="L4523">
        <f>I4523*J4523*(1-K4523)</f>
        <v/>
      </c>
      <c r="M4523">
        <f>VLOOKUP(F4523,Products!A:D,4,FALSE)*I4523</f>
        <v/>
      </c>
      <c r="N4523">
        <f>L4523-M4523</f>
        <v/>
      </c>
    </row>
    <row r="4524">
      <c r="A4524" t="inlineStr">
        <is>
          <t>T1004522</t>
        </is>
      </c>
      <c r="B4524" t="inlineStr">
        <is>
          <t>2024-12-22</t>
        </is>
      </c>
      <c r="C4524" t="inlineStr">
        <is>
          <t>S038</t>
        </is>
      </c>
      <c r="D4524" t="inlineStr">
        <is>
          <t>Store_038</t>
        </is>
      </c>
      <c r="E4524" t="inlineStr">
        <is>
          <t>East</t>
        </is>
      </c>
      <c r="F4524" t="inlineStr">
        <is>
          <t>P0195</t>
        </is>
      </c>
      <c r="G4524" t="inlineStr">
        <is>
          <t>Prod_0195</t>
        </is>
      </c>
      <c r="H4524" t="inlineStr">
        <is>
          <t>Food</t>
        </is>
      </c>
      <c r="I4524" t="n">
        <v>7</v>
      </c>
      <c r="J4524" t="n">
        <v>391.41</v>
      </c>
      <c r="K4524" t="n">
        <v>0.05</v>
      </c>
      <c r="L4524">
        <f>I4524*J4524*(1-K4524)</f>
        <v/>
      </c>
      <c r="M4524">
        <f>VLOOKUP(F4524,Products!A:D,4,FALSE)*I4524</f>
        <v/>
      </c>
      <c r="N4524">
        <f>L4524-M4524</f>
        <v/>
      </c>
    </row>
    <row r="4525">
      <c r="A4525" t="inlineStr">
        <is>
          <t>T1004523</t>
        </is>
      </c>
      <c r="B4525" t="inlineStr">
        <is>
          <t>2023-10-19</t>
        </is>
      </c>
      <c r="C4525" t="inlineStr">
        <is>
          <t>S035</t>
        </is>
      </c>
      <c r="D4525" t="inlineStr">
        <is>
          <t>Store_035</t>
        </is>
      </c>
      <c r="E4525" t="inlineStr">
        <is>
          <t>Central</t>
        </is>
      </c>
      <c r="F4525" t="inlineStr">
        <is>
          <t>P0073</t>
        </is>
      </c>
      <c r="G4525" t="inlineStr">
        <is>
          <t>Prod_0073</t>
        </is>
      </c>
      <c r="H4525" t="inlineStr">
        <is>
          <t>Food</t>
        </is>
      </c>
      <c r="I4525" t="n">
        <v>8</v>
      </c>
      <c r="J4525" t="n">
        <v>733.38</v>
      </c>
      <c r="K4525" t="n">
        <v>0.2</v>
      </c>
      <c r="L4525">
        <f>I4525*J4525*(1-K4525)</f>
        <v/>
      </c>
      <c r="M4525">
        <f>VLOOKUP(F4525,Products!A:D,4,FALSE)*I4525</f>
        <v/>
      </c>
      <c r="N4525">
        <f>L4525-M4525</f>
        <v/>
      </c>
    </row>
    <row r="4526">
      <c r="A4526" t="inlineStr">
        <is>
          <t>T1004524</t>
        </is>
      </c>
      <c r="B4526" t="inlineStr">
        <is>
          <t>2025-02-28</t>
        </is>
      </c>
      <c r="C4526" t="inlineStr">
        <is>
          <t>S031</t>
        </is>
      </c>
      <c r="D4526" t="inlineStr">
        <is>
          <t>Store_031</t>
        </is>
      </c>
      <c r="E4526" t="inlineStr">
        <is>
          <t>Central</t>
        </is>
      </c>
      <c r="F4526" t="inlineStr">
        <is>
          <t>P0097</t>
        </is>
      </c>
      <c r="G4526" t="inlineStr">
        <is>
          <t>Prod_0097</t>
        </is>
      </c>
      <c r="H4526" t="inlineStr">
        <is>
          <t>Clothing</t>
        </is>
      </c>
      <c r="I4526" t="n">
        <v>3</v>
      </c>
      <c r="J4526" t="n">
        <v>245.44</v>
      </c>
      <c r="K4526" t="n">
        <v>0</v>
      </c>
      <c r="L4526">
        <f>I4526*J4526*(1-K4526)</f>
        <v/>
      </c>
      <c r="M4526">
        <f>VLOOKUP(F4526,Products!A:D,4,FALSE)*I4526</f>
        <v/>
      </c>
      <c r="N4526">
        <f>L4526-M4526</f>
        <v/>
      </c>
    </row>
    <row r="4527">
      <c r="A4527" t="inlineStr">
        <is>
          <t>T1004525</t>
        </is>
      </c>
      <c r="B4527" t="inlineStr">
        <is>
          <t>2023-10-26</t>
        </is>
      </c>
      <c r="C4527" t="inlineStr">
        <is>
          <t>S033</t>
        </is>
      </c>
      <c r="D4527" t="inlineStr">
        <is>
          <t>Store_033</t>
        </is>
      </c>
      <c r="E4527" t="inlineStr">
        <is>
          <t>North</t>
        </is>
      </c>
      <c r="F4527" t="inlineStr">
        <is>
          <t>P0043</t>
        </is>
      </c>
      <c r="G4527" t="inlineStr">
        <is>
          <t>Prod_0043</t>
        </is>
      </c>
      <c r="H4527" t="inlineStr">
        <is>
          <t>Food</t>
        </is>
      </c>
      <c r="I4527" t="n">
        <v>8</v>
      </c>
      <c r="J4527" t="n">
        <v>244.65</v>
      </c>
      <c r="K4527" t="n">
        <v>0</v>
      </c>
      <c r="L4527">
        <f>I4527*J4527*(1-K4527)</f>
        <v/>
      </c>
      <c r="M4527">
        <f>VLOOKUP(F4527,Products!A:D,4,FALSE)*I4527</f>
        <v/>
      </c>
      <c r="N4527">
        <f>L4527-M4527</f>
        <v/>
      </c>
    </row>
    <row r="4528">
      <c r="A4528" t="inlineStr">
        <is>
          <t>T1004526</t>
        </is>
      </c>
      <c r="B4528" t="inlineStr">
        <is>
          <t>2025-02-06</t>
        </is>
      </c>
      <c r="C4528" t="inlineStr">
        <is>
          <t>S033</t>
        </is>
      </c>
      <c r="D4528" t="inlineStr">
        <is>
          <t>Store_033</t>
        </is>
      </c>
      <c r="E4528" t="inlineStr">
        <is>
          <t>North</t>
        </is>
      </c>
      <c r="F4528" t="inlineStr">
        <is>
          <t>P0019</t>
        </is>
      </c>
      <c r="G4528" t="inlineStr">
        <is>
          <t>Prod_0019</t>
        </is>
      </c>
      <c r="H4528" t="inlineStr">
        <is>
          <t>Toys</t>
        </is>
      </c>
      <c r="I4528" t="n">
        <v>7</v>
      </c>
      <c r="J4528" t="n">
        <v>590.9299999999999</v>
      </c>
      <c r="K4528" t="n">
        <v>0.1</v>
      </c>
      <c r="L4528">
        <f>I4528*J4528*(1-K4528)</f>
        <v/>
      </c>
      <c r="M4528">
        <f>VLOOKUP(F4528,Products!A:D,4,FALSE)*I4528</f>
        <v/>
      </c>
      <c r="N4528">
        <f>L4528-M4528</f>
        <v/>
      </c>
    </row>
    <row r="4529">
      <c r="A4529" t="inlineStr">
        <is>
          <t>T1004527</t>
        </is>
      </c>
      <c r="B4529" t="inlineStr">
        <is>
          <t>2023-02-03</t>
        </is>
      </c>
      <c r="C4529" t="inlineStr">
        <is>
          <t>S005</t>
        </is>
      </c>
      <c r="D4529" t="inlineStr">
        <is>
          <t>Store_005</t>
        </is>
      </c>
      <c r="E4529" t="inlineStr">
        <is>
          <t>Central</t>
        </is>
      </c>
      <c r="F4529" t="inlineStr">
        <is>
          <t>P0097</t>
        </is>
      </c>
      <c r="G4529" t="inlineStr">
        <is>
          <t>Prod_0097</t>
        </is>
      </c>
      <c r="H4529" t="inlineStr">
        <is>
          <t>Clothing</t>
        </is>
      </c>
      <c r="I4529" t="n">
        <v>5</v>
      </c>
      <c r="J4529" t="n">
        <v>273.55</v>
      </c>
      <c r="K4529" t="n">
        <v>0</v>
      </c>
      <c r="L4529">
        <f>I4529*J4529*(1-K4529)</f>
        <v/>
      </c>
      <c r="M4529">
        <f>VLOOKUP(F4529,Products!A:D,4,FALSE)*I4529</f>
        <v/>
      </c>
      <c r="N4529">
        <f>L4529-M4529</f>
        <v/>
      </c>
    </row>
    <row r="4530">
      <c r="A4530" t="inlineStr">
        <is>
          <t>T1004528</t>
        </is>
      </c>
      <c r="B4530" t="inlineStr">
        <is>
          <t>2025-06-24</t>
        </is>
      </c>
      <c r="C4530" t="inlineStr">
        <is>
          <t>S025</t>
        </is>
      </c>
      <c r="D4530" t="inlineStr">
        <is>
          <t>Store_025</t>
        </is>
      </c>
      <c r="E4530" t="inlineStr">
        <is>
          <t>Central</t>
        </is>
      </c>
      <c r="F4530" t="inlineStr">
        <is>
          <t>P0008</t>
        </is>
      </c>
      <c r="G4530" t="inlineStr">
        <is>
          <t>Prod_0008</t>
        </is>
      </c>
      <c r="H4530" t="inlineStr">
        <is>
          <t>Electronics</t>
        </is>
      </c>
      <c r="I4530" t="n">
        <v>6</v>
      </c>
      <c r="J4530" t="n">
        <v>329.2</v>
      </c>
      <c r="K4530" t="n">
        <v>0</v>
      </c>
      <c r="L4530">
        <f>I4530*J4530*(1-K4530)</f>
        <v/>
      </c>
      <c r="M4530">
        <f>VLOOKUP(F4530,Products!A:D,4,FALSE)*I4530</f>
        <v/>
      </c>
      <c r="N4530">
        <f>L4530-M4530</f>
        <v/>
      </c>
    </row>
    <row r="4531">
      <c r="A4531" t="inlineStr">
        <is>
          <t>T1004529</t>
        </is>
      </c>
      <c r="B4531" t="inlineStr">
        <is>
          <t>2023-02-02</t>
        </is>
      </c>
      <c r="C4531" t="inlineStr">
        <is>
          <t>S030</t>
        </is>
      </c>
      <c r="D4531" t="inlineStr">
        <is>
          <t>Store_030</t>
        </is>
      </c>
      <c r="E4531" t="inlineStr">
        <is>
          <t>North</t>
        </is>
      </c>
      <c r="F4531" t="inlineStr">
        <is>
          <t>P0029</t>
        </is>
      </c>
      <c r="G4531" t="inlineStr">
        <is>
          <t>Prod_0029</t>
        </is>
      </c>
      <c r="H4531" t="inlineStr">
        <is>
          <t>Clothing</t>
        </is>
      </c>
      <c r="I4531" t="n">
        <v>3</v>
      </c>
      <c r="J4531" t="n">
        <v>502.73</v>
      </c>
      <c r="K4531" t="n">
        <v>0</v>
      </c>
      <c r="L4531">
        <f>I4531*J4531*(1-K4531)</f>
        <v/>
      </c>
      <c r="M4531">
        <f>VLOOKUP(F4531,Products!A:D,4,FALSE)*I4531</f>
        <v/>
      </c>
      <c r="N4531">
        <f>L4531-M4531</f>
        <v/>
      </c>
    </row>
    <row r="4532">
      <c r="A4532" t="inlineStr">
        <is>
          <t>T1004530</t>
        </is>
      </c>
      <c r="B4532" t="inlineStr">
        <is>
          <t>2024-03-20</t>
        </is>
      </c>
      <c r="C4532" t="inlineStr">
        <is>
          <t>S026</t>
        </is>
      </c>
      <c r="D4532" t="inlineStr">
        <is>
          <t>Store_026</t>
        </is>
      </c>
      <c r="E4532" t="inlineStr">
        <is>
          <t>North</t>
        </is>
      </c>
      <c r="F4532" t="inlineStr">
        <is>
          <t>P0114</t>
        </is>
      </c>
      <c r="G4532" t="inlineStr">
        <is>
          <t>Prod_0114</t>
        </is>
      </c>
      <c r="H4532" t="inlineStr">
        <is>
          <t>Beverages</t>
        </is>
      </c>
      <c r="I4532" t="n">
        <v>6</v>
      </c>
      <c r="J4532" t="n">
        <v>916.59</v>
      </c>
      <c r="K4532" t="n">
        <v>0</v>
      </c>
      <c r="L4532">
        <f>I4532*J4532*(1-K4532)</f>
        <v/>
      </c>
      <c r="M4532">
        <f>VLOOKUP(F4532,Products!A:D,4,FALSE)*I4532</f>
        <v/>
      </c>
      <c r="N4532">
        <f>L4532-M4532</f>
        <v/>
      </c>
    </row>
    <row r="4533">
      <c r="A4533" t="inlineStr">
        <is>
          <t>T1004531</t>
        </is>
      </c>
      <c r="B4533" t="inlineStr">
        <is>
          <t>2025-08-23</t>
        </is>
      </c>
      <c r="C4533" t="inlineStr">
        <is>
          <t>S033</t>
        </is>
      </c>
      <c r="D4533" t="inlineStr">
        <is>
          <t>Store_033</t>
        </is>
      </c>
      <c r="E4533" t="inlineStr">
        <is>
          <t>North</t>
        </is>
      </c>
      <c r="F4533" t="inlineStr">
        <is>
          <t>P0022</t>
        </is>
      </c>
      <c r="G4533" t="inlineStr">
        <is>
          <t>Prod_0022</t>
        </is>
      </c>
      <c r="H4533" t="inlineStr">
        <is>
          <t>Beverages</t>
        </is>
      </c>
      <c r="I4533" t="n">
        <v>3</v>
      </c>
      <c r="J4533" t="n">
        <v>258.07</v>
      </c>
      <c r="K4533" t="n">
        <v>0</v>
      </c>
      <c r="L4533">
        <f>I4533*J4533*(1-K4533)</f>
        <v/>
      </c>
      <c r="M4533">
        <f>VLOOKUP(F4533,Products!A:D,4,FALSE)*I4533</f>
        <v/>
      </c>
      <c r="N4533">
        <f>L4533-M4533</f>
        <v/>
      </c>
    </row>
    <row r="4534">
      <c r="A4534" t="inlineStr">
        <is>
          <t>T1004532</t>
        </is>
      </c>
      <c r="B4534" t="inlineStr">
        <is>
          <t>2023-02-10</t>
        </is>
      </c>
      <c r="C4534" t="inlineStr">
        <is>
          <t>S022</t>
        </is>
      </c>
      <c r="D4534" t="inlineStr">
        <is>
          <t>Store_022</t>
        </is>
      </c>
      <c r="E4534" t="inlineStr">
        <is>
          <t>East</t>
        </is>
      </c>
      <c r="F4534" t="inlineStr">
        <is>
          <t>P0035</t>
        </is>
      </c>
      <c r="G4534" t="inlineStr">
        <is>
          <t>Prod_0035</t>
        </is>
      </c>
      <c r="H4534" t="inlineStr">
        <is>
          <t>Beverages</t>
        </is>
      </c>
      <c r="I4534" t="n">
        <v>8</v>
      </c>
      <c r="J4534" t="n">
        <v>113.03</v>
      </c>
      <c r="K4534" t="n">
        <v>0</v>
      </c>
      <c r="L4534">
        <f>I4534*J4534*(1-K4534)</f>
        <v/>
      </c>
      <c r="M4534">
        <f>VLOOKUP(F4534,Products!A:D,4,FALSE)*I4534</f>
        <v/>
      </c>
      <c r="N4534">
        <f>L4534-M4534</f>
        <v/>
      </c>
    </row>
    <row r="4535">
      <c r="A4535" t="inlineStr">
        <is>
          <t>T1004533</t>
        </is>
      </c>
      <c r="B4535" t="inlineStr">
        <is>
          <t>2025-08-04</t>
        </is>
      </c>
      <c r="C4535" t="inlineStr">
        <is>
          <t>S046</t>
        </is>
      </c>
      <c r="D4535" t="inlineStr">
        <is>
          <t>Store_046</t>
        </is>
      </c>
      <c r="E4535" t="inlineStr">
        <is>
          <t>South</t>
        </is>
      </c>
      <c r="F4535" t="inlineStr">
        <is>
          <t>P0194</t>
        </is>
      </c>
      <c r="G4535" t="inlineStr">
        <is>
          <t>Prod_0194</t>
        </is>
      </c>
      <c r="H4535" t="inlineStr">
        <is>
          <t>Food</t>
        </is>
      </c>
      <c r="I4535" t="n">
        <v>5</v>
      </c>
      <c r="J4535" t="n">
        <v>731.35</v>
      </c>
      <c r="K4535" t="n">
        <v>0</v>
      </c>
      <c r="L4535">
        <f>I4535*J4535*(1-K4535)</f>
        <v/>
      </c>
      <c r="M4535">
        <f>VLOOKUP(F4535,Products!A:D,4,FALSE)*I4535</f>
        <v/>
      </c>
      <c r="N4535">
        <f>L4535-M4535</f>
        <v/>
      </c>
    </row>
    <row r="4536">
      <c r="A4536" t="inlineStr">
        <is>
          <t>T1004534</t>
        </is>
      </c>
      <c r="B4536" t="inlineStr">
        <is>
          <t>2025-09-17</t>
        </is>
      </c>
      <c r="C4536" t="inlineStr">
        <is>
          <t>S015</t>
        </is>
      </c>
      <c r="D4536" t="inlineStr">
        <is>
          <t>Store_015</t>
        </is>
      </c>
      <c r="E4536" t="inlineStr">
        <is>
          <t>North</t>
        </is>
      </c>
      <c r="F4536" t="inlineStr">
        <is>
          <t>P0066</t>
        </is>
      </c>
      <c r="G4536" t="inlineStr">
        <is>
          <t>Prod_0066</t>
        </is>
      </c>
      <c r="H4536" t="inlineStr">
        <is>
          <t>Household</t>
        </is>
      </c>
      <c r="I4536" t="n">
        <v>5</v>
      </c>
      <c r="J4536" t="n">
        <v>520.8200000000001</v>
      </c>
      <c r="K4536" t="n">
        <v>0</v>
      </c>
      <c r="L4536">
        <f>I4536*J4536*(1-K4536)</f>
        <v/>
      </c>
      <c r="M4536">
        <f>VLOOKUP(F4536,Products!A:D,4,FALSE)*I4536</f>
        <v/>
      </c>
      <c r="N4536">
        <f>L4536-M4536</f>
        <v/>
      </c>
    </row>
    <row r="4537">
      <c r="A4537" t="inlineStr">
        <is>
          <t>T1004535</t>
        </is>
      </c>
      <c r="B4537" t="inlineStr">
        <is>
          <t>2025-08-06</t>
        </is>
      </c>
      <c r="C4537" t="inlineStr">
        <is>
          <t>S050</t>
        </is>
      </c>
      <c r="D4537" t="inlineStr">
        <is>
          <t>Store_050</t>
        </is>
      </c>
      <c r="E4537" t="inlineStr">
        <is>
          <t>South</t>
        </is>
      </c>
      <c r="F4537" t="inlineStr">
        <is>
          <t>P0124</t>
        </is>
      </c>
      <c r="G4537" t="inlineStr">
        <is>
          <t>Prod_0124</t>
        </is>
      </c>
      <c r="H4537" t="inlineStr">
        <is>
          <t>Beverages</t>
        </is>
      </c>
      <c r="I4537" t="n">
        <v>3</v>
      </c>
      <c r="J4537" t="n">
        <v>780.14</v>
      </c>
      <c r="K4537" t="n">
        <v>0</v>
      </c>
      <c r="L4537">
        <f>I4537*J4537*(1-K4537)</f>
        <v/>
      </c>
      <c r="M4537">
        <f>VLOOKUP(F4537,Products!A:D,4,FALSE)*I4537</f>
        <v/>
      </c>
      <c r="N4537">
        <f>L4537-M4537</f>
        <v/>
      </c>
    </row>
    <row r="4538">
      <c r="A4538" t="inlineStr">
        <is>
          <t>T1004536</t>
        </is>
      </c>
      <c r="B4538" t="inlineStr">
        <is>
          <t>2024-07-15</t>
        </is>
      </c>
      <c r="C4538" t="inlineStr">
        <is>
          <t>S024</t>
        </is>
      </c>
      <c r="D4538" t="inlineStr">
        <is>
          <t>Store_024</t>
        </is>
      </c>
      <c r="E4538" t="inlineStr">
        <is>
          <t>South</t>
        </is>
      </c>
      <c r="F4538" t="inlineStr">
        <is>
          <t>P0038</t>
        </is>
      </c>
      <c r="G4538" t="inlineStr">
        <is>
          <t>Prod_0038</t>
        </is>
      </c>
      <c r="H4538" t="inlineStr">
        <is>
          <t>Beverages</t>
        </is>
      </c>
      <c r="I4538" t="n">
        <v>9</v>
      </c>
      <c r="J4538" t="n">
        <v>683.41</v>
      </c>
      <c r="K4538" t="n">
        <v>0</v>
      </c>
      <c r="L4538">
        <f>I4538*J4538*(1-K4538)</f>
        <v/>
      </c>
      <c r="M4538">
        <f>VLOOKUP(F4538,Products!A:D,4,FALSE)*I4538</f>
        <v/>
      </c>
      <c r="N4538">
        <f>L4538-M4538</f>
        <v/>
      </c>
    </row>
    <row r="4539">
      <c r="A4539" t="inlineStr">
        <is>
          <t>T1004537</t>
        </is>
      </c>
      <c r="B4539" t="inlineStr">
        <is>
          <t>2023-12-11</t>
        </is>
      </c>
      <c r="C4539" t="inlineStr">
        <is>
          <t>S044</t>
        </is>
      </c>
      <c r="D4539" t="inlineStr">
        <is>
          <t>Store_044</t>
        </is>
      </c>
      <c r="E4539" t="inlineStr">
        <is>
          <t>North</t>
        </is>
      </c>
      <c r="F4539" t="inlineStr">
        <is>
          <t>P0049</t>
        </is>
      </c>
      <c r="G4539" t="inlineStr">
        <is>
          <t>Prod_0049</t>
        </is>
      </c>
      <c r="H4539" t="inlineStr">
        <is>
          <t>Beverages</t>
        </is>
      </c>
      <c r="I4539" t="n">
        <v>1</v>
      </c>
      <c r="J4539" t="n">
        <v>195.67</v>
      </c>
      <c r="K4539" t="n">
        <v>0.15</v>
      </c>
      <c r="L4539">
        <f>I4539*J4539*(1-K4539)</f>
        <v/>
      </c>
      <c r="M4539">
        <f>VLOOKUP(F4539,Products!A:D,4,FALSE)*I4539</f>
        <v/>
      </c>
      <c r="N4539">
        <f>L4539-M4539</f>
        <v/>
      </c>
    </row>
    <row r="4540">
      <c r="A4540" t="inlineStr">
        <is>
          <t>T1004538</t>
        </is>
      </c>
      <c r="B4540" t="inlineStr">
        <is>
          <t>2024-09-23</t>
        </is>
      </c>
      <c r="C4540" t="inlineStr">
        <is>
          <t>S047</t>
        </is>
      </c>
      <c r="D4540" t="inlineStr">
        <is>
          <t>Store_047</t>
        </is>
      </c>
      <c r="E4540" t="inlineStr">
        <is>
          <t>North</t>
        </is>
      </c>
      <c r="F4540" t="inlineStr">
        <is>
          <t>P0143</t>
        </is>
      </c>
      <c r="G4540" t="inlineStr">
        <is>
          <t>Prod_0143</t>
        </is>
      </c>
      <c r="H4540" t="inlineStr">
        <is>
          <t>Electronics</t>
        </is>
      </c>
      <c r="I4540" t="n">
        <v>6</v>
      </c>
      <c r="J4540" t="n">
        <v>254.73</v>
      </c>
      <c r="K4540" t="n">
        <v>0.05</v>
      </c>
      <c r="L4540">
        <f>I4540*J4540*(1-K4540)</f>
        <v/>
      </c>
      <c r="M4540">
        <f>VLOOKUP(F4540,Products!A:D,4,FALSE)*I4540</f>
        <v/>
      </c>
      <c r="N4540">
        <f>L4540-M4540</f>
        <v/>
      </c>
    </row>
    <row r="4541">
      <c r="A4541" t="inlineStr">
        <is>
          <t>T1004539</t>
        </is>
      </c>
      <c r="B4541" t="inlineStr">
        <is>
          <t>2024-05-13</t>
        </is>
      </c>
      <c r="C4541" t="inlineStr">
        <is>
          <t>S009</t>
        </is>
      </c>
      <c r="D4541" t="inlineStr">
        <is>
          <t>Store_009</t>
        </is>
      </c>
      <c r="E4541" t="inlineStr">
        <is>
          <t>Central</t>
        </is>
      </c>
      <c r="F4541" t="inlineStr">
        <is>
          <t>P0066</t>
        </is>
      </c>
      <c r="G4541" t="inlineStr">
        <is>
          <t>Prod_0066</t>
        </is>
      </c>
      <c r="H4541" t="inlineStr">
        <is>
          <t>Household</t>
        </is>
      </c>
      <c r="I4541" t="n">
        <v>1</v>
      </c>
      <c r="J4541" t="n">
        <v>519.3</v>
      </c>
      <c r="K4541" t="n">
        <v>0</v>
      </c>
      <c r="L4541">
        <f>I4541*J4541*(1-K4541)</f>
        <v/>
      </c>
      <c r="M4541">
        <f>VLOOKUP(F4541,Products!A:D,4,FALSE)*I4541</f>
        <v/>
      </c>
      <c r="N4541">
        <f>L4541-M4541</f>
        <v/>
      </c>
    </row>
    <row r="4542">
      <c r="A4542" t="inlineStr">
        <is>
          <t>T1004540</t>
        </is>
      </c>
      <c r="B4542" t="inlineStr">
        <is>
          <t>2024-07-06</t>
        </is>
      </c>
      <c r="C4542" t="inlineStr">
        <is>
          <t>S011</t>
        </is>
      </c>
      <c r="D4542" t="inlineStr">
        <is>
          <t>Store_011</t>
        </is>
      </c>
      <c r="E4542" t="inlineStr">
        <is>
          <t>South</t>
        </is>
      </c>
      <c r="F4542" t="inlineStr">
        <is>
          <t>P0096</t>
        </is>
      </c>
      <c r="G4542" t="inlineStr">
        <is>
          <t>Prod_0096</t>
        </is>
      </c>
      <c r="H4542" t="inlineStr">
        <is>
          <t>Beverages</t>
        </is>
      </c>
      <c r="I4542" t="n">
        <v>4</v>
      </c>
      <c r="J4542" t="n">
        <v>404.64</v>
      </c>
      <c r="K4542" t="n">
        <v>0</v>
      </c>
      <c r="L4542">
        <f>I4542*J4542*(1-K4542)</f>
        <v/>
      </c>
      <c r="M4542">
        <f>VLOOKUP(F4542,Products!A:D,4,FALSE)*I4542</f>
        <v/>
      </c>
      <c r="N4542">
        <f>L4542-M4542</f>
        <v/>
      </c>
    </row>
    <row r="4543">
      <c r="A4543" t="inlineStr">
        <is>
          <t>T1004541</t>
        </is>
      </c>
      <c r="B4543" t="inlineStr">
        <is>
          <t>2024-01-17</t>
        </is>
      </c>
      <c r="C4543" t="inlineStr">
        <is>
          <t>S039</t>
        </is>
      </c>
      <c r="D4543" t="inlineStr">
        <is>
          <t>Store_039</t>
        </is>
      </c>
      <c r="E4543" t="inlineStr">
        <is>
          <t>North</t>
        </is>
      </c>
      <c r="F4543" t="inlineStr">
        <is>
          <t>P0152</t>
        </is>
      </c>
      <c r="G4543" t="inlineStr">
        <is>
          <t>Prod_0152</t>
        </is>
      </c>
      <c r="H4543" t="inlineStr">
        <is>
          <t>Household</t>
        </is>
      </c>
      <c r="I4543" t="n">
        <v>6</v>
      </c>
      <c r="J4543" t="n">
        <v>773.45</v>
      </c>
      <c r="K4543" t="n">
        <v>0</v>
      </c>
      <c r="L4543">
        <f>I4543*J4543*(1-K4543)</f>
        <v/>
      </c>
      <c r="M4543">
        <f>VLOOKUP(F4543,Products!A:D,4,FALSE)*I4543</f>
        <v/>
      </c>
      <c r="N4543">
        <f>L4543-M4543</f>
        <v/>
      </c>
    </row>
    <row r="4544">
      <c r="A4544" t="inlineStr">
        <is>
          <t>T1004542</t>
        </is>
      </c>
      <c r="B4544" t="inlineStr">
        <is>
          <t>2023-01-27</t>
        </is>
      </c>
      <c r="C4544" t="inlineStr">
        <is>
          <t>S042</t>
        </is>
      </c>
      <c r="D4544" t="inlineStr">
        <is>
          <t>Store_042</t>
        </is>
      </c>
      <c r="E4544" t="inlineStr">
        <is>
          <t>Central</t>
        </is>
      </c>
      <c r="F4544" t="inlineStr">
        <is>
          <t>P0157</t>
        </is>
      </c>
      <c r="G4544" t="inlineStr">
        <is>
          <t>Prod_0157</t>
        </is>
      </c>
      <c r="H4544" t="inlineStr">
        <is>
          <t>Toys</t>
        </is>
      </c>
      <c r="I4544" t="n">
        <v>6</v>
      </c>
      <c r="J4544" t="n">
        <v>239.79</v>
      </c>
      <c r="K4544" t="n">
        <v>0</v>
      </c>
      <c r="L4544">
        <f>I4544*J4544*(1-K4544)</f>
        <v/>
      </c>
      <c r="M4544">
        <f>VLOOKUP(F4544,Products!A:D,4,FALSE)*I4544</f>
        <v/>
      </c>
      <c r="N4544">
        <f>L4544-M4544</f>
        <v/>
      </c>
    </row>
    <row r="4545">
      <c r="A4545" t="inlineStr">
        <is>
          <t>T1004543</t>
        </is>
      </c>
      <c r="B4545" t="inlineStr">
        <is>
          <t>2023-06-17</t>
        </is>
      </c>
      <c r="C4545" t="inlineStr">
        <is>
          <t>S048</t>
        </is>
      </c>
      <c r="D4545" t="inlineStr">
        <is>
          <t>Store_048</t>
        </is>
      </c>
      <c r="E4545" t="inlineStr">
        <is>
          <t>South</t>
        </is>
      </c>
      <c r="F4545" t="inlineStr">
        <is>
          <t>P0128</t>
        </is>
      </c>
      <c r="G4545" t="inlineStr">
        <is>
          <t>Prod_0128</t>
        </is>
      </c>
      <c r="H4545" t="inlineStr">
        <is>
          <t>Toys</t>
        </is>
      </c>
      <c r="I4545" t="n">
        <v>2</v>
      </c>
      <c r="J4545" t="n">
        <v>177.98</v>
      </c>
      <c r="K4545" t="n">
        <v>0.1</v>
      </c>
      <c r="L4545">
        <f>I4545*J4545*(1-K4545)</f>
        <v/>
      </c>
      <c r="M4545">
        <f>VLOOKUP(F4545,Products!A:D,4,FALSE)*I4545</f>
        <v/>
      </c>
      <c r="N4545">
        <f>L4545-M4545</f>
        <v/>
      </c>
    </row>
    <row r="4546">
      <c r="A4546" t="inlineStr">
        <is>
          <t>T1004544</t>
        </is>
      </c>
      <c r="B4546" t="inlineStr">
        <is>
          <t>2024-03-12</t>
        </is>
      </c>
      <c r="C4546" t="inlineStr">
        <is>
          <t>S017</t>
        </is>
      </c>
      <c r="D4546" t="inlineStr">
        <is>
          <t>Store_017</t>
        </is>
      </c>
      <c r="E4546" t="inlineStr">
        <is>
          <t>South</t>
        </is>
      </c>
      <c r="F4546" t="inlineStr">
        <is>
          <t>P0095</t>
        </is>
      </c>
      <c r="G4546" t="inlineStr">
        <is>
          <t>Prod_0095</t>
        </is>
      </c>
      <c r="H4546" t="inlineStr">
        <is>
          <t>Food</t>
        </is>
      </c>
      <c r="I4546" t="n">
        <v>7</v>
      </c>
      <c r="J4546" t="n">
        <v>173.25</v>
      </c>
      <c r="K4546" t="n">
        <v>0</v>
      </c>
      <c r="L4546">
        <f>I4546*J4546*(1-K4546)</f>
        <v/>
      </c>
      <c r="M4546">
        <f>VLOOKUP(F4546,Products!A:D,4,FALSE)*I4546</f>
        <v/>
      </c>
      <c r="N4546">
        <f>L4546-M4546</f>
        <v/>
      </c>
    </row>
    <row r="4547">
      <c r="A4547" t="inlineStr">
        <is>
          <t>T1004545</t>
        </is>
      </c>
      <c r="B4547" t="inlineStr">
        <is>
          <t>2024-09-11</t>
        </is>
      </c>
      <c r="C4547" t="inlineStr">
        <is>
          <t>S034</t>
        </is>
      </c>
      <c r="D4547" t="inlineStr">
        <is>
          <t>Store_034</t>
        </is>
      </c>
      <c r="E4547" t="inlineStr">
        <is>
          <t>Central</t>
        </is>
      </c>
      <c r="F4547" t="inlineStr">
        <is>
          <t>P0193</t>
        </is>
      </c>
      <c r="G4547" t="inlineStr">
        <is>
          <t>Prod_0193</t>
        </is>
      </c>
      <c r="H4547" t="inlineStr">
        <is>
          <t>Food</t>
        </is>
      </c>
      <c r="I4547" t="n">
        <v>2</v>
      </c>
      <c r="J4547" t="n">
        <v>642.65</v>
      </c>
      <c r="K4547" t="n">
        <v>0</v>
      </c>
      <c r="L4547">
        <f>I4547*J4547*(1-K4547)</f>
        <v/>
      </c>
      <c r="M4547">
        <f>VLOOKUP(F4547,Products!A:D,4,FALSE)*I4547</f>
        <v/>
      </c>
      <c r="N4547">
        <f>L4547-M4547</f>
        <v/>
      </c>
    </row>
    <row r="4548">
      <c r="A4548" t="inlineStr">
        <is>
          <t>T1004546</t>
        </is>
      </c>
      <c r="B4548" t="inlineStr">
        <is>
          <t>2024-04-01</t>
        </is>
      </c>
      <c r="C4548" t="inlineStr">
        <is>
          <t>S026</t>
        </is>
      </c>
      <c r="D4548" t="inlineStr">
        <is>
          <t>Store_026</t>
        </is>
      </c>
      <c r="E4548" t="inlineStr">
        <is>
          <t>North</t>
        </is>
      </c>
      <c r="F4548" t="inlineStr">
        <is>
          <t>P0165</t>
        </is>
      </c>
      <c r="G4548" t="inlineStr">
        <is>
          <t>Prod_0165</t>
        </is>
      </c>
      <c r="H4548" t="inlineStr">
        <is>
          <t>Clothing</t>
        </is>
      </c>
      <c r="I4548" t="n">
        <v>2</v>
      </c>
      <c r="J4548" t="n">
        <v>518.17</v>
      </c>
      <c r="K4548" t="n">
        <v>0.1</v>
      </c>
      <c r="L4548">
        <f>I4548*J4548*(1-K4548)</f>
        <v/>
      </c>
      <c r="M4548">
        <f>VLOOKUP(F4548,Products!A:D,4,FALSE)*I4548</f>
        <v/>
      </c>
      <c r="N4548">
        <f>L4548-M4548</f>
        <v/>
      </c>
    </row>
    <row r="4549">
      <c r="A4549" t="inlineStr">
        <is>
          <t>T1004547</t>
        </is>
      </c>
      <c r="B4549" t="inlineStr">
        <is>
          <t>2023-01-30</t>
        </is>
      </c>
      <c r="C4549" t="inlineStr">
        <is>
          <t>S003</t>
        </is>
      </c>
      <c r="D4549" t="inlineStr">
        <is>
          <t>Store_003</t>
        </is>
      </c>
      <c r="E4549" t="inlineStr">
        <is>
          <t>North</t>
        </is>
      </c>
      <c r="F4549" t="inlineStr">
        <is>
          <t>P0180</t>
        </is>
      </c>
      <c r="G4549" t="inlineStr">
        <is>
          <t>Prod_0180</t>
        </is>
      </c>
      <c r="H4549" t="inlineStr">
        <is>
          <t>Clothing</t>
        </is>
      </c>
      <c r="I4549" t="n">
        <v>6</v>
      </c>
      <c r="J4549" t="n">
        <v>542.48</v>
      </c>
      <c r="K4549" t="n">
        <v>0.05</v>
      </c>
      <c r="L4549">
        <f>I4549*J4549*(1-K4549)</f>
        <v/>
      </c>
      <c r="M4549">
        <f>VLOOKUP(F4549,Products!A:D,4,FALSE)*I4549</f>
        <v/>
      </c>
      <c r="N4549">
        <f>L4549-M4549</f>
        <v/>
      </c>
    </row>
    <row r="4550">
      <c r="A4550" t="inlineStr">
        <is>
          <t>T1004548</t>
        </is>
      </c>
      <c r="B4550" t="inlineStr">
        <is>
          <t>2023-12-06</t>
        </is>
      </c>
      <c r="C4550" t="inlineStr">
        <is>
          <t>S016</t>
        </is>
      </c>
      <c r="D4550" t="inlineStr">
        <is>
          <t>Store_016</t>
        </is>
      </c>
      <c r="E4550" t="inlineStr">
        <is>
          <t>West</t>
        </is>
      </c>
      <c r="F4550" t="inlineStr">
        <is>
          <t>P0122</t>
        </is>
      </c>
      <c r="G4550" t="inlineStr">
        <is>
          <t>Prod_0122</t>
        </is>
      </c>
      <c r="H4550" t="inlineStr">
        <is>
          <t>Beverages</t>
        </is>
      </c>
      <c r="I4550" t="n">
        <v>9</v>
      </c>
      <c r="J4550" t="n">
        <v>704.67</v>
      </c>
      <c r="K4550" t="n">
        <v>0.15</v>
      </c>
      <c r="L4550">
        <f>I4550*J4550*(1-K4550)</f>
        <v/>
      </c>
      <c r="M4550">
        <f>VLOOKUP(F4550,Products!A:D,4,FALSE)*I4550</f>
        <v/>
      </c>
      <c r="N4550">
        <f>L4550-M4550</f>
        <v/>
      </c>
    </row>
    <row r="4551">
      <c r="A4551" t="inlineStr">
        <is>
          <t>T1004549</t>
        </is>
      </c>
      <c r="B4551" t="inlineStr">
        <is>
          <t>2023-11-17</t>
        </is>
      </c>
      <c r="C4551" t="inlineStr">
        <is>
          <t>S042</t>
        </is>
      </c>
      <c r="D4551" t="inlineStr">
        <is>
          <t>Store_042</t>
        </is>
      </c>
      <c r="E4551" t="inlineStr">
        <is>
          <t>Central</t>
        </is>
      </c>
      <c r="F4551" t="inlineStr">
        <is>
          <t>P0085</t>
        </is>
      </c>
      <c r="G4551" t="inlineStr">
        <is>
          <t>Prod_0085</t>
        </is>
      </c>
      <c r="H4551" t="inlineStr">
        <is>
          <t>Food</t>
        </is>
      </c>
      <c r="I4551" t="n">
        <v>1</v>
      </c>
      <c r="J4551" t="n">
        <v>376.75</v>
      </c>
      <c r="K4551" t="n">
        <v>0</v>
      </c>
      <c r="L4551">
        <f>I4551*J4551*(1-K4551)</f>
        <v/>
      </c>
      <c r="M4551">
        <f>VLOOKUP(F4551,Products!A:D,4,FALSE)*I4551</f>
        <v/>
      </c>
      <c r="N4551">
        <f>L4551-M4551</f>
        <v/>
      </c>
    </row>
    <row r="4552">
      <c r="A4552" t="inlineStr">
        <is>
          <t>T1004550</t>
        </is>
      </c>
      <c r="B4552" t="inlineStr">
        <is>
          <t>2024-01-17</t>
        </is>
      </c>
      <c r="C4552" t="inlineStr">
        <is>
          <t>S032</t>
        </is>
      </c>
      <c r="D4552" t="inlineStr">
        <is>
          <t>Store_032</t>
        </is>
      </c>
      <c r="E4552" t="inlineStr">
        <is>
          <t>Central</t>
        </is>
      </c>
      <c r="F4552" t="inlineStr">
        <is>
          <t>P0032</t>
        </is>
      </c>
      <c r="G4552" t="inlineStr">
        <is>
          <t>Prod_0032</t>
        </is>
      </c>
      <c r="H4552" t="inlineStr">
        <is>
          <t>Beverages</t>
        </is>
      </c>
      <c r="I4552" t="n">
        <v>1</v>
      </c>
      <c r="J4552" t="n">
        <v>343.09</v>
      </c>
      <c r="K4552" t="n">
        <v>0.1</v>
      </c>
      <c r="L4552">
        <f>I4552*J4552*(1-K4552)</f>
        <v/>
      </c>
      <c r="M4552">
        <f>VLOOKUP(F4552,Products!A:D,4,FALSE)*I4552</f>
        <v/>
      </c>
      <c r="N4552">
        <f>L4552-M4552</f>
        <v/>
      </c>
    </row>
    <row r="4553">
      <c r="A4553" t="inlineStr">
        <is>
          <t>T1004551</t>
        </is>
      </c>
      <c r="B4553" t="inlineStr">
        <is>
          <t>2024-12-28</t>
        </is>
      </c>
      <c r="C4553" t="inlineStr">
        <is>
          <t>S047</t>
        </is>
      </c>
      <c r="D4553" t="inlineStr">
        <is>
          <t>Store_047</t>
        </is>
      </c>
      <c r="E4553" t="inlineStr">
        <is>
          <t>North</t>
        </is>
      </c>
      <c r="F4553" t="inlineStr">
        <is>
          <t>P0036</t>
        </is>
      </c>
      <c r="G4553" t="inlineStr">
        <is>
          <t>Prod_0036</t>
        </is>
      </c>
      <c r="H4553" t="inlineStr">
        <is>
          <t>Clothing</t>
        </is>
      </c>
      <c r="I4553" t="n">
        <v>3</v>
      </c>
      <c r="J4553" t="n">
        <v>459.87</v>
      </c>
      <c r="K4553" t="n">
        <v>0</v>
      </c>
      <c r="L4553">
        <f>I4553*J4553*(1-K4553)</f>
        <v/>
      </c>
      <c r="M4553">
        <f>VLOOKUP(F4553,Products!A:D,4,FALSE)*I4553</f>
        <v/>
      </c>
      <c r="N4553">
        <f>L4553-M4553</f>
        <v/>
      </c>
    </row>
    <row r="4554">
      <c r="A4554" t="inlineStr">
        <is>
          <t>T1004552</t>
        </is>
      </c>
      <c r="B4554" t="inlineStr">
        <is>
          <t>2023-01-25</t>
        </is>
      </c>
      <c r="C4554" t="inlineStr">
        <is>
          <t>S041</t>
        </is>
      </c>
      <c r="D4554" t="inlineStr">
        <is>
          <t>Store_041</t>
        </is>
      </c>
      <c r="E4554" t="inlineStr">
        <is>
          <t>East</t>
        </is>
      </c>
      <c r="F4554" t="inlineStr">
        <is>
          <t>P0006</t>
        </is>
      </c>
      <c r="G4554" t="inlineStr">
        <is>
          <t>Prod_0006</t>
        </is>
      </c>
      <c r="H4554" t="inlineStr">
        <is>
          <t>Food</t>
        </is>
      </c>
      <c r="I4554" t="n">
        <v>8</v>
      </c>
      <c r="J4554" t="n">
        <v>796.5700000000001</v>
      </c>
      <c r="K4554" t="n">
        <v>0.2</v>
      </c>
      <c r="L4554">
        <f>I4554*J4554*(1-K4554)</f>
        <v/>
      </c>
      <c r="M4554">
        <f>VLOOKUP(F4554,Products!A:D,4,FALSE)*I4554</f>
        <v/>
      </c>
      <c r="N4554">
        <f>L4554-M4554</f>
        <v/>
      </c>
    </row>
    <row r="4555">
      <c r="A4555" t="inlineStr">
        <is>
          <t>T1004553</t>
        </is>
      </c>
      <c r="B4555" t="inlineStr">
        <is>
          <t>2024-11-18</t>
        </is>
      </c>
      <c r="C4555" t="inlineStr">
        <is>
          <t>S024</t>
        </is>
      </c>
      <c r="D4555" t="inlineStr">
        <is>
          <t>Store_024</t>
        </is>
      </c>
      <c r="E4555" t="inlineStr">
        <is>
          <t>South</t>
        </is>
      </c>
      <c r="F4555" t="inlineStr">
        <is>
          <t>P0175</t>
        </is>
      </c>
      <c r="G4555" t="inlineStr">
        <is>
          <t>Prod_0175</t>
        </is>
      </c>
      <c r="H4555" t="inlineStr">
        <is>
          <t>Food</t>
        </is>
      </c>
      <c r="I4555" t="n">
        <v>8</v>
      </c>
      <c r="J4555" t="n">
        <v>950.96</v>
      </c>
      <c r="K4555" t="n">
        <v>0</v>
      </c>
      <c r="L4555">
        <f>I4555*J4555*(1-K4555)</f>
        <v/>
      </c>
      <c r="M4555">
        <f>VLOOKUP(F4555,Products!A:D,4,FALSE)*I4555</f>
        <v/>
      </c>
      <c r="N4555">
        <f>L4555-M4555</f>
        <v/>
      </c>
    </row>
    <row r="4556">
      <c r="A4556" t="inlineStr">
        <is>
          <t>T1004554</t>
        </is>
      </c>
      <c r="B4556" t="inlineStr">
        <is>
          <t>2025-09-12</t>
        </is>
      </c>
      <c r="C4556" t="inlineStr">
        <is>
          <t>S016</t>
        </is>
      </c>
      <c r="D4556" t="inlineStr">
        <is>
          <t>Store_016</t>
        </is>
      </c>
      <c r="E4556" t="inlineStr">
        <is>
          <t>West</t>
        </is>
      </c>
      <c r="F4556" t="inlineStr">
        <is>
          <t>P0160</t>
        </is>
      </c>
      <c r="G4556" t="inlineStr">
        <is>
          <t>Prod_0160</t>
        </is>
      </c>
      <c r="H4556" t="inlineStr">
        <is>
          <t>Food</t>
        </is>
      </c>
      <c r="I4556" t="n">
        <v>1</v>
      </c>
      <c r="J4556" t="n">
        <v>741.84</v>
      </c>
      <c r="K4556" t="n">
        <v>0.05</v>
      </c>
      <c r="L4556">
        <f>I4556*J4556*(1-K4556)</f>
        <v/>
      </c>
      <c r="M4556">
        <f>VLOOKUP(F4556,Products!A:D,4,FALSE)*I4556</f>
        <v/>
      </c>
      <c r="N4556">
        <f>L4556-M4556</f>
        <v/>
      </c>
    </row>
    <row r="4557">
      <c r="A4557" t="inlineStr">
        <is>
          <t>T1004555</t>
        </is>
      </c>
      <c r="B4557" t="inlineStr">
        <is>
          <t>2024-08-28</t>
        </is>
      </c>
      <c r="C4557" t="inlineStr">
        <is>
          <t>S002</t>
        </is>
      </c>
      <c r="D4557" t="inlineStr">
        <is>
          <t>Store_002</t>
        </is>
      </c>
      <c r="E4557" t="inlineStr">
        <is>
          <t>South</t>
        </is>
      </c>
      <c r="F4557" t="inlineStr">
        <is>
          <t>P0072</t>
        </is>
      </c>
      <c r="G4557" t="inlineStr">
        <is>
          <t>Prod_0072</t>
        </is>
      </c>
      <c r="H4557" t="inlineStr">
        <is>
          <t>Food</t>
        </is>
      </c>
      <c r="I4557" t="n">
        <v>5</v>
      </c>
      <c r="J4557" t="n">
        <v>753.25</v>
      </c>
      <c r="K4557" t="n">
        <v>0</v>
      </c>
      <c r="L4557">
        <f>I4557*J4557*(1-K4557)</f>
        <v/>
      </c>
      <c r="M4557">
        <f>VLOOKUP(F4557,Products!A:D,4,FALSE)*I4557</f>
        <v/>
      </c>
      <c r="N4557">
        <f>L4557-M4557</f>
        <v/>
      </c>
    </row>
    <row r="4558">
      <c r="A4558" t="inlineStr">
        <is>
          <t>T1004556</t>
        </is>
      </c>
      <c r="B4558" t="inlineStr">
        <is>
          <t>2024-01-15</t>
        </is>
      </c>
      <c r="C4558" t="inlineStr">
        <is>
          <t>S002</t>
        </is>
      </c>
      <c r="D4558" t="inlineStr">
        <is>
          <t>Store_002</t>
        </is>
      </c>
      <c r="E4558" t="inlineStr">
        <is>
          <t>South</t>
        </is>
      </c>
      <c r="F4558" t="inlineStr">
        <is>
          <t>P0035</t>
        </is>
      </c>
      <c r="G4558" t="inlineStr">
        <is>
          <t>Prod_0035</t>
        </is>
      </c>
      <c r="H4558" t="inlineStr">
        <is>
          <t>Beverages</t>
        </is>
      </c>
      <c r="I4558" t="n">
        <v>7</v>
      </c>
      <c r="J4558" t="n">
        <v>133.93</v>
      </c>
      <c r="K4558" t="n">
        <v>0</v>
      </c>
      <c r="L4558">
        <f>I4558*J4558*(1-K4558)</f>
        <v/>
      </c>
      <c r="M4558">
        <f>VLOOKUP(F4558,Products!A:D,4,FALSE)*I4558</f>
        <v/>
      </c>
      <c r="N4558">
        <f>L4558-M4558</f>
        <v/>
      </c>
    </row>
    <row r="4559">
      <c r="A4559" t="inlineStr">
        <is>
          <t>T1004557</t>
        </is>
      </c>
      <c r="B4559" t="inlineStr">
        <is>
          <t>2025-06-02</t>
        </is>
      </c>
      <c r="C4559" t="inlineStr">
        <is>
          <t>S013</t>
        </is>
      </c>
      <c r="D4559" t="inlineStr">
        <is>
          <t>Store_013</t>
        </is>
      </c>
      <c r="E4559" t="inlineStr">
        <is>
          <t>North</t>
        </is>
      </c>
      <c r="F4559" t="inlineStr">
        <is>
          <t>P0040</t>
        </is>
      </c>
      <c r="G4559" t="inlineStr">
        <is>
          <t>Prod_0040</t>
        </is>
      </c>
      <c r="H4559" t="inlineStr">
        <is>
          <t>Toys</t>
        </is>
      </c>
      <c r="I4559" t="n">
        <v>3</v>
      </c>
      <c r="J4559" t="n">
        <v>53.43</v>
      </c>
      <c r="K4559" t="n">
        <v>0</v>
      </c>
      <c r="L4559">
        <f>I4559*J4559*(1-K4559)</f>
        <v/>
      </c>
      <c r="M4559">
        <f>VLOOKUP(F4559,Products!A:D,4,FALSE)*I4559</f>
        <v/>
      </c>
      <c r="N4559">
        <f>L4559-M4559</f>
        <v/>
      </c>
    </row>
    <row r="4560">
      <c r="A4560" t="inlineStr">
        <is>
          <t>T1004558</t>
        </is>
      </c>
      <c r="B4560" t="inlineStr">
        <is>
          <t>2023-10-05</t>
        </is>
      </c>
      <c r="C4560" t="inlineStr">
        <is>
          <t>S002</t>
        </is>
      </c>
      <c r="D4560" t="inlineStr">
        <is>
          <t>Store_002</t>
        </is>
      </c>
      <c r="E4560" t="inlineStr">
        <is>
          <t>South</t>
        </is>
      </c>
      <c r="F4560" t="inlineStr">
        <is>
          <t>P0065</t>
        </is>
      </c>
      <c r="G4560" t="inlineStr">
        <is>
          <t>Prod_0065</t>
        </is>
      </c>
      <c r="H4560" t="inlineStr">
        <is>
          <t>Beverages</t>
        </is>
      </c>
      <c r="I4560" t="n">
        <v>3</v>
      </c>
      <c r="J4560" t="n">
        <v>178.38</v>
      </c>
      <c r="K4560" t="n">
        <v>0.2</v>
      </c>
      <c r="L4560">
        <f>I4560*J4560*(1-K4560)</f>
        <v/>
      </c>
      <c r="M4560">
        <f>VLOOKUP(F4560,Products!A:D,4,FALSE)*I4560</f>
        <v/>
      </c>
      <c r="N4560">
        <f>L4560-M4560</f>
        <v/>
      </c>
    </row>
    <row r="4561">
      <c r="A4561" t="inlineStr">
        <is>
          <t>T1004559</t>
        </is>
      </c>
      <c r="B4561" t="inlineStr">
        <is>
          <t>2023-01-25</t>
        </is>
      </c>
      <c r="C4561" t="inlineStr">
        <is>
          <t>S049</t>
        </is>
      </c>
      <c r="D4561" t="inlineStr">
        <is>
          <t>Store_049</t>
        </is>
      </c>
      <c r="E4561" t="inlineStr">
        <is>
          <t>North</t>
        </is>
      </c>
      <c r="F4561" t="inlineStr">
        <is>
          <t>P0162</t>
        </is>
      </c>
      <c r="G4561" t="inlineStr">
        <is>
          <t>Prod_0162</t>
        </is>
      </c>
      <c r="H4561" t="inlineStr">
        <is>
          <t>Food</t>
        </is>
      </c>
      <c r="I4561" t="n">
        <v>7</v>
      </c>
      <c r="J4561" t="n">
        <v>510.41</v>
      </c>
      <c r="K4561" t="n">
        <v>0.1</v>
      </c>
      <c r="L4561">
        <f>I4561*J4561*(1-K4561)</f>
        <v/>
      </c>
      <c r="M4561">
        <f>VLOOKUP(F4561,Products!A:D,4,FALSE)*I4561</f>
        <v/>
      </c>
      <c r="N4561">
        <f>L4561-M4561</f>
        <v/>
      </c>
    </row>
    <row r="4562">
      <c r="A4562" t="inlineStr">
        <is>
          <t>T1004560</t>
        </is>
      </c>
      <c r="B4562" t="inlineStr">
        <is>
          <t>2024-09-24</t>
        </is>
      </c>
      <c r="C4562" t="inlineStr">
        <is>
          <t>S001</t>
        </is>
      </c>
      <c r="D4562" t="inlineStr">
        <is>
          <t>Store_001</t>
        </is>
      </c>
      <c r="E4562" t="inlineStr">
        <is>
          <t>West</t>
        </is>
      </c>
      <c r="F4562" t="inlineStr">
        <is>
          <t>P0075</t>
        </is>
      </c>
      <c r="G4562" t="inlineStr">
        <is>
          <t>Prod_0075</t>
        </is>
      </c>
      <c r="H4562" t="inlineStr">
        <is>
          <t>Beverages</t>
        </is>
      </c>
      <c r="I4562" t="n">
        <v>6</v>
      </c>
      <c r="J4562" t="n">
        <v>643.41</v>
      </c>
      <c r="K4562" t="n">
        <v>0</v>
      </c>
      <c r="L4562">
        <f>I4562*J4562*(1-K4562)</f>
        <v/>
      </c>
      <c r="M4562">
        <f>VLOOKUP(F4562,Products!A:D,4,FALSE)*I4562</f>
        <v/>
      </c>
      <c r="N4562">
        <f>L4562-M4562</f>
        <v/>
      </c>
    </row>
    <row r="4563">
      <c r="A4563" t="inlineStr">
        <is>
          <t>T1004561</t>
        </is>
      </c>
      <c r="B4563" t="inlineStr">
        <is>
          <t>2024-01-20</t>
        </is>
      </c>
      <c r="C4563" t="inlineStr">
        <is>
          <t>S016</t>
        </is>
      </c>
      <c r="D4563" t="inlineStr">
        <is>
          <t>Store_016</t>
        </is>
      </c>
      <c r="E4563" t="inlineStr">
        <is>
          <t>West</t>
        </is>
      </c>
      <c r="F4563" t="inlineStr">
        <is>
          <t>P0041</t>
        </is>
      </c>
      <c r="G4563" t="inlineStr">
        <is>
          <t>Prod_0041</t>
        </is>
      </c>
      <c r="H4563" t="inlineStr">
        <is>
          <t>Stationery</t>
        </is>
      </c>
      <c r="I4563" t="n">
        <v>6</v>
      </c>
      <c r="J4563" t="n">
        <v>322.73</v>
      </c>
      <c r="K4563" t="n">
        <v>0.15</v>
      </c>
      <c r="L4563">
        <f>I4563*J4563*(1-K4563)</f>
        <v/>
      </c>
      <c r="M4563">
        <f>VLOOKUP(F4563,Products!A:D,4,FALSE)*I4563</f>
        <v/>
      </c>
      <c r="N4563">
        <f>L4563-M4563</f>
        <v/>
      </c>
    </row>
    <row r="4564">
      <c r="A4564" t="inlineStr">
        <is>
          <t>T1004562</t>
        </is>
      </c>
      <c r="B4564" t="inlineStr">
        <is>
          <t>2024-04-06</t>
        </is>
      </c>
      <c r="C4564" t="inlineStr">
        <is>
          <t>S030</t>
        </is>
      </c>
      <c r="D4564" t="inlineStr">
        <is>
          <t>Store_030</t>
        </is>
      </c>
      <c r="E4564" t="inlineStr">
        <is>
          <t>North</t>
        </is>
      </c>
      <c r="F4564" t="inlineStr">
        <is>
          <t>P0143</t>
        </is>
      </c>
      <c r="G4564" t="inlineStr">
        <is>
          <t>Prod_0143</t>
        </is>
      </c>
      <c r="H4564" t="inlineStr">
        <is>
          <t>Electronics</t>
        </is>
      </c>
      <c r="I4564" t="n">
        <v>1</v>
      </c>
      <c r="J4564" t="n">
        <v>396.05</v>
      </c>
      <c r="K4564" t="n">
        <v>0</v>
      </c>
      <c r="L4564">
        <f>I4564*J4564*(1-K4564)</f>
        <v/>
      </c>
      <c r="M4564">
        <f>VLOOKUP(F4564,Products!A:D,4,FALSE)*I4564</f>
        <v/>
      </c>
      <c r="N4564">
        <f>L4564-M4564</f>
        <v/>
      </c>
    </row>
    <row r="4565">
      <c r="A4565" t="inlineStr">
        <is>
          <t>T1004563</t>
        </is>
      </c>
      <c r="B4565" t="inlineStr">
        <is>
          <t>2024-06-13</t>
        </is>
      </c>
      <c r="C4565" t="inlineStr">
        <is>
          <t>S038</t>
        </is>
      </c>
      <c r="D4565" t="inlineStr">
        <is>
          <t>Store_038</t>
        </is>
      </c>
      <c r="E4565" t="inlineStr">
        <is>
          <t>East</t>
        </is>
      </c>
      <c r="F4565" t="inlineStr">
        <is>
          <t>P0036</t>
        </is>
      </c>
      <c r="G4565" t="inlineStr">
        <is>
          <t>Prod_0036</t>
        </is>
      </c>
      <c r="H4565" t="inlineStr">
        <is>
          <t>Clothing</t>
        </is>
      </c>
      <c r="I4565" t="n">
        <v>8</v>
      </c>
      <c r="J4565" t="n">
        <v>340.86</v>
      </c>
      <c r="K4565" t="n">
        <v>0</v>
      </c>
      <c r="L4565">
        <f>I4565*J4565*(1-K4565)</f>
        <v/>
      </c>
      <c r="M4565">
        <f>VLOOKUP(F4565,Products!A:D,4,FALSE)*I4565</f>
        <v/>
      </c>
      <c r="N4565">
        <f>L4565-M4565</f>
        <v/>
      </c>
    </row>
    <row r="4566">
      <c r="A4566" t="inlineStr">
        <is>
          <t>T1004564</t>
        </is>
      </c>
      <c r="B4566" t="inlineStr">
        <is>
          <t>2025-06-11</t>
        </is>
      </c>
      <c r="C4566" t="inlineStr">
        <is>
          <t>S041</t>
        </is>
      </c>
      <c r="D4566" t="inlineStr">
        <is>
          <t>Store_041</t>
        </is>
      </c>
      <c r="E4566" t="inlineStr">
        <is>
          <t>East</t>
        </is>
      </c>
      <c r="F4566" t="inlineStr">
        <is>
          <t>P0183</t>
        </is>
      </c>
      <c r="G4566" t="inlineStr">
        <is>
          <t>Prod_0183</t>
        </is>
      </c>
      <c r="H4566" t="inlineStr">
        <is>
          <t>Stationery</t>
        </is>
      </c>
      <c r="I4566" t="n">
        <v>6</v>
      </c>
      <c r="J4566" t="n">
        <v>799.21</v>
      </c>
      <c r="K4566" t="n">
        <v>0</v>
      </c>
      <c r="L4566">
        <f>I4566*J4566*(1-K4566)</f>
        <v/>
      </c>
      <c r="M4566">
        <f>VLOOKUP(F4566,Products!A:D,4,FALSE)*I4566</f>
        <v/>
      </c>
      <c r="N4566">
        <f>L4566-M4566</f>
        <v/>
      </c>
    </row>
    <row r="4567">
      <c r="A4567" t="inlineStr">
        <is>
          <t>T1004565</t>
        </is>
      </c>
      <c r="B4567" t="inlineStr">
        <is>
          <t>2024-05-26</t>
        </is>
      </c>
      <c r="C4567" t="inlineStr">
        <is>
          <t>S049</t>
        </is>
      </c>
      <c r="D4567" t="inlineStr">
        <is>
          <t>Store_049</t>
        </is>
      </c>
      <c r="E4567" t="inlineStr">
        <is>
          <t>North</t>
        </is>
      </c>
      <c r="F4567" t="inlineStr">
        <is>
          <t>P0189</t>
        </is>
      </c>
      <c r="G4567" t="inlineStr">
        <is>
          <t>Prod_0189</t>
        </is>
      </c>
      <c r="H4567" t="inlineStr">
        <is>
          <t>Food</t>
        </is>
      </c>
      <c r="I4567" t="n">
        <v>3</v>
      </c>
      <c r="J4567" t="n">
        <v>859.34</v>
      </c>
      <c r="K4567" t="n">
        <v>0.15</v>
      </c>
      <c r="L4567">
        <f>I4567*J4567*(1-K4567)</f>
        <v/>
      </c>
      <c r="M4567">
        <f>VLOOKUP(F4567,Products!A:D,4,FALSE)*I4567</f>
        <v/>
      </c>
      <c r="N4567">
        <f>L4567-M4567</f>
        <v/>
      </c>
    </row>
    <row r="4568">
      <c r="A4568" t="inlineStr">
        <is>
          <t>T1004566</t>
        </is>
      </c>
      <c r="B4568" t="inlineStr">
        <is>
          <t>2024-12-31</t>
        </is>
      </c>
      <c r="C4568" t="inlineStr">
        <is>
          <t>S049</t>
        </is>
      </c>
      <c r="D4568" t="inlineStr">
        <is>
          <t>Store_049</t>
        </is>
      </c>
      <c r="E4568" t="inlineStr">
        <is>
          <t>North</t>
        </is>
      </c>
      <c r="F4568" t="inlineStr">
        <is>
          <t>P0134</t>
        </is>
      </c>
      <c r="G4568" t="inlineStr">
        <is>
          <t>Prod_0134</t>
        </is>
      </c>
      <c r="H4568" t="inlineStr">
        <is>
          <t>Food</t>
        </is>
      </c>
      <c r="I4568" t="n">
        <v>2</v>
      </c>
      <c r="J4568" t="n">
        <v>408.63</v>
      </c>
      <c r="K4568" t="n">
        <v>0</v>
      </c>
      <c r="L4568">
        <f>I4568*J4568*(1-K4568)</f>
        <v/>
      </c>
      <c r="M4568">
        <f>VLOOKUP(F4568,Products!A:D,4,FALSE)*I4568</f>
        <v/>
      </c>
      <c r="N4568">
        <f>L4568-M4568</f>
        <v/>
      </c>
    </row>
    <row r="4569">
      <c r="A4569" t="inlineStr">
        <is>
          <t>T1004567</t>
        </is>
      </c>
      <c r="B4569" t="inlineStr">
        <is>
          <t>2025-07-09</t>
        </is>
      </c>
      <c r="C4569" t="inlineStr">
        <is>
          <t>S026</t>
        </is>
      </c>
      <c r="D4569" t="inlineStr">
        <is>
          <t>Store_026</t>
        </is>
      </c>
      <c r="E4569" t="inlineStr">
        <is>
          <t>North</t>
        </is>
      </c>
      <c r="F4569" t="inlineStr">
        <is>
          <t>P0024</t>
        </is>
      </c>
      <c r="G4569" t="inlineStr">
        <is>
          <t>Prod_0024</t>
        </is>
      </c>
      <c r="H4569" t="inlineStr">
        <is>
          <t>Clothing</t>
        </is>
      </c>
      <c r="I4569" t="n">
        <v>2</v>
      </c>
      <c r="J4569" t="n">
        <v>90.66</v>
      </c>
      <c r="K4569" t="n">
        <v>0</v>
      </c>
      <c r="L4569">
        <f>I4569*J4569*(1-K4569)</f>
        <v/>
      </c>
      <c r="M4569">
        <f>VLOOKUP(F4569,Products!A:D,4,FALSE)*I4569</f>
        <v/>
      </c>
      <c r="N4569">
        <f>L4569-M4569</f>
        <v/>
      </c>
    </row>
    <row r="4570">
      <c r="A4570" t="inlineStr">
        <is>
          <t>T1004568</t>
        </is>
      </c>
      <c r="B4570" t="inlineStr">
        <is>
          <t>2025-03-17</t>
        </is>
      </c>
      <c r="C4570" t="inlineStr">
        <is>
          <t>S005</t>
        </is>
      </c>
      <c r="D4570" t="inlineStr">
        <is>
          <t>Store_005</t>
        </is>
      </c>
      <c r="E4570" t="inlineStr">
        <is>
          <t>Central</t>
        </is>
      </c>
      <c r="F4570" t="inlineStr">
        <is>
          <t>P0059</t>
        </is>
      </c>
      <c r="G4570" t="inlineStr">
        <is>
          <t>Prod_0059</t>
        </is>
      </c>
      <c r="H4570" t="inlineStr">
        <is>
          <t>Beverages</t>
        </is>
      </c>
      <c r="I4570" t="n">
        <v>4</v>
      </c>
      <c r="J4570" t="n">
        <v>413.3</v>
      </c>
      <c r="K4570" t="n">
        <v>0</v>
      </c>
      <c r="L4570">
        <f>I4570*J4570*(1-K4570)</f>
        <v/>
      </c>
      <c r="M4570">
        <f>VLOOKUP(F4570,Products!A:D,4,FALSE)*I4570</f>
        <v/>
      </c>
      <c r="N4570">
        <f>L4570-M4570</f>
        <v/>
      </c>
    </row>
    <row r="4571">
      <c r="A4571" t="inlineStr">
        <is>
          <t>T1004569</t>
        </is>
      </c>
      <c r="B4571" t="inlineStr">
        <is>
          <t>2025-03-07</t>
        </is>
      </c>
      <c r="C4571" t="inlineStr">
        <is>
          <t>S016</t>
        </is>
      </c>
      <c r="D4571" t="inlineStr">
        <is>
          <t>Store_016</t>
        </is>
      </c>
      <c r="E4571" t="inlineStr">
        <is>
          <t>West</t>
        </is>
      </c>
      <c r="F4571" t="inlineStr">
        <is>
          <t>P0026</t>
        </is>
      </c>
      <c r="G4571" t="inlineStr">
        <is>
          <t>Prod_0026</t>
        </is>
      </c>
      <c r="H4571" t="inlineStr">
        <is>
          <t>Beverages</t>
        </is>
      </c>
      <c r="I4571" t="n">
        <v>6</v>
      </c>
      <c r="J4571" t="n">
        <v>804.29</v>
      </c>
      <c r="K4571" t="n">
        <v>0</v>
      </c>
      <c r="L4571">
        <f>I4571*J4571*(1-K4571)</f>
        <v/>
      </c>
      <c r="M4571">
        <f>VLOOKUP(F4571,Products!A:D,4,FALSE)*I4571</f>
        <v/>
      </c>
      <c r="N4571">
        <f>L4571-M4571</f>
        <v/>
      </c>
    </row>
    <row r="4572">
      <c r="A4572" t="inlineStr">
        <is>
          <t>T1004570</t>
        </is>
      </c>
      <c r="B4572" t="inlineStr">
        <is>
          <t>2023-01-26</t>
        </is>
      </c>
      <c r="C4572" t="inlineStr">
        <is>
          <t>S009</t>
        </is>
      </c>
      <c r="D4572" t="inlineStr">
        <is>
          <t>Store_009</t>
        </is>
      </c>
      <c r="E4572" t="inlineStr">
        <is>
          <t>Central</t>
        </is>
      </c>
      <c r="F4572" t="inlineStr">
        <is>
          <t>P0011</t>
        </is>
      </c>
      <c r="G4572" t="inlineStr">
        <is>
          <t>Prod_0011</t>
        </is>
      </c>
      <c r="H4572" t="inlineStr">
        <is>
          <t>Household</t>
        </is>
      </c>
      <c r="I4572" t="n">
        <v>6</v>
      </c>
      <c r="J4572" t="n">
        <v>404.94</v>
      </c>
      <c r="K4572" t="n">
        <v>0</v>
      </c>
      <c r="L4572">
        <f>I4572*J4572*(1-K4572)</f>
        <v/>
      </c>
      <c r="M4572">
        <f>VLOOKUP(F4572,Products!A:D,4,FALSE)*I4572</f>
        <v/>
      </c>
      <c r="N4572">
        <f>L4572-M4572</f>
        <v/>
      </c>
    </row>
    <row r="4573">
      <c r="A4573" t="inlineStr">
        <is>
          <t>T1004571</t>
        </is>
      </c>
      <c r="B4573" t="inlineStr">
        <is>
          <t>2024-08-02</t>
        </is>
      </c>
      <c r="C4573" t="inlineStr">
        <is>
          <t>S043</t>
        </is>
      </c>
      <c r="D4573" t="inlineStr">
        <is>
          <t>Store_043</t>
        </is>
      </c>
      <c r="E4573" t="inlineStr">
        <is>
          <t>East</t>
        </is>
      </c>
      <c r="F4573" t="inlineStr">
        <is>
          <t>P0162</t>
        </is>
      </c>
      <c r="G4573" t="inlineStr">
        <is>
          <t>Prod_0162</t>
        </is>
      </c>
      <c r="H4573" t="inlineStr">
        <is>
          <t>Food</t>
        </is>
      </c>
      <c r="I4573" t="n">
        <v>4</v>
      </c>
      <c r="J4573" t="n">
        <v>487.2</v>
      </c>
      <c r="K4573" t="n">
        <v>0</v>
      </c>
      <c r="L4573">
        <f>I4573*J4573*(1-K4573)</f>
        <v/>
      </c>
      <c r="M4573">
        <f>VLOOKUP(F4573,Products!A:D,4,FALSE)*I4573</f>
        <v/>
      </c>
      <c r="N4573">
        <f>L4573-M4573</f>
        <v/>
      </c>
    </row>
    <row r="4574">
      <c r="A4574" t="inlineStr">
        <is>
          <t>T1004572</t>
        </is>
      </c>
      <c r="B4574" t="inlineStr">
        <is>
          <t>2025-08-21</t>
        </is>
      </c>
      <c r="C4574" t="inlineStr">
        <is>
          <t>S010</t>
        </is>
      </c>
      <c r="D4574" t="inlineStr">
        <is>
          <t>Store_010</t>
        </is>
      </c>
      <c r="E4574" t="inlineStr">
        <is>
          <t>North</t>
        </is>
      </c>
      <c r="F4574" t="inlineStr">
        <is>
          <t>P0178</t>
        </is>
      </c>
      <c r="G4574" t="inlineStr">
        <is>
          <t>Prod_0178</t>
        </is>
      </c>
      <c r="H4574" t="inlineStr">
        <is>
          <t>Beverages</t>
        </is>
      </c>
      <c r="I4574" t="n">
        <v>2</v>
      </c>
      <c r="J4574" t="n">
        <v>520.09</v>
      </c>
      <c r="K4574" t="n">
        <v>0</v>
      </c>
      <c r="L4574">
        <f>I4574*J4574*(1-K4574)</f>
        <v/>
      </c>
      <c r="M4574">
        <f>VLOOKUP(F4574,Products!A:D,4,FALSE)*I4574</f>
        <v/>
      </c>
      <c r="N4574">
        <f>L4574-M4574</f>
        <v/>
      </c>
    </row>
    <row r="4575">
      <c r="A4575" t="inlineStr">
        <is>
          <t>T1004573</t>
        </is>
      </c>
      <c r="B4575" t="inlineStr">
        <is>
          <t>2023-04-07</t>
        </is>
      </c>
      <c r="C4575" t="inlineStr">
        <is>
          <t>S005</t>
        </is>
      </c>
      <c r="D4575" t="inlineStr">
        <is>
          <t>Store_005</t>
        </is>
      </c>
      <c r="E4575" t="inlineStr">
        <is>
          <t>Central</t>
        </is>
      </c>
      <c r="F4575" t="inlineStr">
        <is>
          <t>P0112</t>
        </is>
      </c>
      <c r="G4575" t="inlineStr">
        <is>
          <t>Prod_0112</t>
        </is>
      </c>
      <c r="H4575" t="inlineStr">
        <is>
          <t>Beverages</t>
        </is>
      </c>
      <c r="I4575" t="n">
        <v>6</v>
      </c>
      <c r="J4575" t="n">
        <v>563.8200000000001</v>
      </c>
      <c r="K4575" t="n">
        <v>0.15</v>
      </c>
      <c r="L4575">
        <f>I4575*J4575*(1-K4575)</f>
        <v/>
      </c>
      <c r="M4575">
        <f>VLOOKUP(F4575,Products!A:D,4,FALSE)*I4575</f>
        <v/>
      </c>
      <c r="N4575">
        <f>L4575-M4575</f>
        <v/>
      </c>
    </row>
    <row r="4576">
      <c r="A4576" t="inlineStr">
        <is>
          <t>T1004574</t>
        </is>
      </c>
      <c r="B4576" t="inlineStr">
        <is>
          <t>2023-09-22</t>
        </is>
      </c>
      <c r="C4576" t="inlineStr">
        <is>
          <t>S050</t>
        </is>
      </c>
      <c r="D4576" t="inlineStr">
        <is>
          <t>Store_050</t>
        </is>
      </c>
      <c r="E4576" t="inlineStr">
        <is>
          <t>South</t>
        </is>
      </c>
      <c r="F4576" t="inlineStr">
        <is>
          <t>P0104</t>
        </is>
      </c>
      <c r="G4576" t="inlineStr">
        <is>
          <t>Prod_0104</t>
        </is>
      </c>
      <c r="H4576" t="inlineStr">
        <is>
          <t>Clothing</t>
        </is>
      </c>
      <c r="I4576" t="n">
        <v>7</v>
      </c>
      <c r="J4576" t="n">
        <v>809.99</v>
      </c>
      <c r="K4576" t="n">
        <v>0.15</v>
      </c>
      <c r="L4576">
        <f>I4576*J4576*(1-K4576)</f>
        <v/>
      </c>
      <c r="M4576">
        <f>VLOOKUP(F4576,Products!A:D,4,FALSE)*I4576</f>
        <v/>
      </c>
      <c r="N4576">
        <f>L4576-M4576</f>
        <v/>
      </c>
    </row>
    <row r="4577">
      <c r="A4577" t="inlineStr">
        <is>
          <t>T1004575</t>
        </is>
      </c>
      <c r="B4577" t="inlineStr">
        <is>
          <t>2024-08-20</t>
        </is>
      </c>
      <c r="C4577" t="inlineStr">
        <is>
          <t>S025</t>
        </is>
      </c>
      <c r="D4577" t="inlineStr">
        <is>
          <t>Store_025</t>
        </is>
      </c>
      <c r="E4577" t="inlineStr">
        <is>
          <t>Central</t>
        </is>
      </c>
      <c r="F4577" t="inlineStr">
        <is>
          <t>P0166</t>
        </is>
      </c>
      <c r="G4577" t="inlineStr">
        <is>
          <t>Prod_0166</t>
        </is>
      </c>
      <c r="H4577" t="inlineStr">
        <is>
          <t>Electronics</t>
        </is>
      </c>
      <c r="I4577" t="n">
        <v>6</v>
      </c>
      <c r="J4577" t="n">
        <v>432.41</v>
      </c>
      <c r="K4577" t="n">
        <v>0</v>
      </c>
      <c r="L4577">
        <f>I4577*J4577*(1-K4577)</f>
        <v/>
      </c>
      <c r="M4577">
        <f>VLOOKUP(F4577,Products!A:D,4,FALSE)*I4577</f>
        <v/>
      </c>
      <c r="N4577">
        <f>L4577-M4577</f>
        <v/>
      </c>
    </row>
    <row r="4578">
      <c r="A4578" t="inlineStr">
        <is>
          <t>T1004576</t>
        </is>
      </c>
      <c r="B4578" t="inlineStr">
        <is>
          <t>2023-07-26</t>
        </is>
      </c>
      <c r="C4578" t="inlineStr">
        <is>
          <t>S035</t>
        </is>
      </c>
      <c r="D4578" t="inlineStr">
        <is>
          <t>Store_035</t>
        </is>
      </c>
      <c r="E4578" t="inlineStr">
        <is>
          <t>Central</t>
        </is>
      </c>
      <c r="F4578" t="inlineStr">
        <is>
          <t>P0035</t>
        </is>
      </c>
      <c r="G4578" t="inlineStr">
        <is>
          <t>Prod_0035</t>
        </is>
      </c>
      <c r="H4578" t="inlineStr">
        <is>
          <t>Beverages</t>
        </is>
      </c>
      <c r="I4578" t="n">
        <v>2</v>
      </c>
      <c r="J4578" t="n">
        <v>98.34999999999999</v>
      </c>
      <c r="K4578" t="n">
        <v>0</v>
      </c>
      <c r="L4578">
        <f>I4578*J4578*(1-K4578)</f>
        <v/>
      </c>
      <c r="M4578">
        <f>VLOOKUP(F4578,Products!A:D,4,FALSE)*I4578</f>
        <v/>
      </c>
      <c r="N4578">
        <f>L4578-M4578</f>
        <v/>
      </c>
    </row>
    <row r="4579">
      <c r="A4579" t="inlineStr">
        <is>
          <t>T1004577</t>
        </is>
      </c>
      <c r="B4579" t="inlineStr">
        <is>
          <t>2024-07-10</t>
        </is>
      </c>
      <c r="C4579" t="inlineStr">
        <is>
          <t>S004</t>
        </is>
      </c>
      <c r="D4579" t="inlineStr">
        <is>
          <t>Store_004</t>
        </is>
      </c>
      <c r="E4579" t="inlineStr">
        <is>
          <t>Central</t>
        </is>
      </c>
      <c r="F4579" t="inlineStr">
        <is>
          <t>P0151</t>
        </is>
      </c>
      <c r="G4579" t="inlineStr">
        <is>
          <t>Prod_0151</t>
        </is>
      </c>
      <c r="H4579" t="inlineStr">
        <is>
          <t>Food</t>
        </is>
      </c>
      <c r="I4579" t="n">
        <v>1</v>
      </c>
      <c r="J4579" t="n">
        <v>810.13</v>
      </c>
      <c r="K4579" t="n">
        <v>0</v>
      </c>
      <c r="L4579">
        <f>I4579*J4579*(1-K4579)</f>
        <v/>
      </c>
      <c r="M4579">
        <f>VLOOKUP(F4579,Products!A:D,4,FALSE)*I4579</f>
        <v/>
      </c>
      <c r="N4579">
        <f>L4579-M4579</f>
        <v/>
      </c>
    </row>
    <row r="4580">
      <c r="A4580" t="inlineStr">
        <is>
          <t>T1004578</t>
        </is>
      </c>
      <c r="B4580" t="inlineStr">
        <is>
          <t>2025-04-07</t>
        </is>
      </c>
      <c r="C4580" t="inlineStr">
        <is>
          <t>S025</t>
        </is>
      </c>
      <c r="D4580" t="inlineStr">
        <is>
          <t>Store_025</t>
        </is>
      </c>
      <c r="E4580" t="inlineStr">
        <is>
          <t>Central</t>
        </is>
      </c>
      <c r="F4580" t="inlineStr">
        <is>
          <t>P0047</t>
        </is>
      </c>
      <c r="G4580" t="inlineStr">
        <is>
          <t>Prod_0047</t>
        </is>
      </c>
      <c r="H4580" t="inlineStr">
        <is>
          <t>Beverages</t>
        </is>
      </c>
      <c r="I4580" t="n">
        <v>5</v>
      </c>
      <c r="J4580" t="n">
        <v>545.4400000000001</v>
      </c>
      <c r="K4580" t="n">
        <v>0.05</v>
      </c>
      <c r="L4580">
        <f>I4580*J4580*(1-K4580)</f>
        <v/>
      </c>
      <c r="M4580">
        <f>VLOOKUP(F4580,Products!A:D,4,FALSE)*I4580</f>
        <v/>
      </c>
      <c r="N4580">
        <f>L4580-M4580</f>
        <v/>
      </c>
    </row>
    <row r="4581">
      <c r="A4581" t="inlineStr">
        <is>
          <t>T1004579</t>
        </is>
      </c>
      <c r="B4581" t="inlineStr">
        <is>
          <t>2025-01-09</t>
        </is>
      </c>
      <c r="C4581" t="inlineStr">
        <is>
          <t>S004</t>
        </is>
      </c>
      <c r="D4581" t="inlineStr">
        <is>
          <t>Store_004</t>
        </is>
      </c>
      <c r="E4581" t="inlineStr">
        <is>
          <t>Central</t>
        </is>
      </c>
      <c r="F4581" t="inlineStr">
        <is>
          <t>P0141</t>
        </is>
      </c>
      <c r="G4581" t="inlineStr">
        <is>
          <t>Prod_0141</t>
        </is>
      </c>
      <c r="H4581" t="inlineStr">
        <is>
          <t>Food</t>
        </is>
      </c>
      <c r="I4581" t="n">
        <v>5</v>
      </c>
      <c r="J4581" t="n">
        <v>879.89</v>
      </c>
      <c r="K4581" t="n">
        <v>0</v>
      </c>
      <c r="L4581">
        <f>I4581*J4581*(1-K4581)</f>
        <v/>
      </c>
      <c r="M4581">
        <f>VLOOKUP(F4581,Products!A:D,4,FALSE)*I4581</f>
        <v/>
      </c>
      <c r="N4581">
        <f>L4581-M4581</f>
        <v/>
      </c>
    </row>
    <row r="4582">
      <c r="A4582" t="inlineStr">
        <is>
          <t>T1004580</t>
        </is>
      </c>
      <c r="B4582" t="inlineStr">
        <is>
          <t>2023-12-05</t>
        </is>
      </c>
      <c r="C4582" t="inlineStr">
        <is>
          <t>S015</t>
        </is>
      </c>
      <c r="D4582" t="inlineStr">
        <is>
          <t>Store_015</t>
        </is>
      </c>
      <c r="E4582" t="inlineStr">
        <is>
          <t>North</t>
        </is>
      </c>
      <c r="F4582" t="inlineStr">
        <is>
          <t>P0073</t>
        </is>
      </c>
      <c r="G4582" t="inlineStr">
        <is>
          <t>Prod_0073</t>
        </is>
      </c>
      <c r="H4582" t="inlineStr">
        <is>
          <t>Food</t>
        </is>
      </c>
      <c r="I4582" t="n">
        <v>1</v>
      </c>
      <c r="J4582" t="n">
        <v>762.49</v>
      </c>
      <c r="K4582" t="n">
        <v>0</v>
      </c>
      <c r="L4582">
        <f>I4582*J4582*(1-K4582)</f>
        <v/>
      </c>
      <c r="M4582">
        <f>VLOOKUP(F4582,Products!A:D,4,FALSE)*I4582</f>
        <v/>
      </c>
      <c r="N4582">
        <f>L4582-M4582</f>
        <v/>
      </c>
    </row>
    <row r="4583">
      <c r="A4583" t="inlineStr">
        <is>
          <t>T1004581</t>
        </is>
      </c>
      <c r="B4583" t="inlineStr">
        <is>
          <t>2023-09-19</t>
        </is>
      </c>
      <c r="C4583" t="inlineStr">
        <is>
          <t>S006</t>
        </is>
      </c>
      <c r="D4583" t="inlineStr">
        <is>
          <t>Store_006</t>
        </is>
      </c>
      <c r="E4583" t="inlineStr">
        <is>
          <t>East</t>
        </is>
      </c>
      <c r="F4583" t="inlineStr">
        <is>
          <t>P0129</t>
        </is>
      </c>
      <c r="G4583" t="inlineStr">
        <is>
          <t>Prod_0129</t>
        </is>
      </c>
      <c r="H4583" t="inlineStr">
        <is>
          <t>Stationery</t>
        </is>
      </c>
      <c r="I4583" t="n">
        <v>3</v>
      </c>
      <c r="J4583" t="n">
        <v>973.74</v>
      </c>
      <c r="K4583" t="n">
        <v>0.1</v>
      </c>
      <c r="L4583">
        <f>I4583*J4583*(1-K4583)</f>
        <v/>
      </c>
      <c r="M4583">
        <f>VLOOKUP(F4583,Products!A:D,4,FALSE)*I4583</f>
        <v/>
      </c>
      <c r="N4583">
        <f>L4583-M4583</f>
        <v/>
      </c>
    </row>
    <row r="4584">
      <c r="A4584" t="inlineStr">
        <is>
          <t>T1004582</t>
        </is>
      </c>
      <c r="B4584" t="inlineStr">
        <is>
          <t>2025-04-15</t>
        </is>
      </c>
      <c r="C4584" t="inlineStr">
        <is>
          <t>S036</t>
        </is>
      </c>
      <c r="D4584" t="inlineStr">
        <is>
          <t>Store_036</t>
        </is>
      </c>
      <c r="E4584" t="inlineStr">
        <is>
          <t>Central</t>
        </is>
      </c>
      <c r="F4584" t="inlineStr">
        <is>
          <t>P0035</t>
        </is>
      </c>
      <c r="G4584" t="inlineStr">
        <is>
          <t>Prod_0035</t>
        </is>
      </c>
      <c r="H4584" t="inlineStr">
        <is>
          <t>Beverages</t>
        </is>
      </c>
      <c r="I4584" t="n">
        <v>2</v>
      </c>
      <c r="J4584" t="n">
        <v>135.12</v>
      </c>
      <c r="K4584" t="n">
        <v>0.05</v>
      </c>
      <c r="L4584">
        <f>I4584*J4584*(1-K4584)</f>
        <v/>
      </c>
      <c r="M4584">
        <f>VLOOKUP(F4584,Products!A:D,4,FALSE)*I4584</f>
        <v/>
      </c>
      <c r="N4584">
        <f>L4584-M4584</f>
        <v/>
      </c>
    </row>
    <row r="4585">
      <c r="A4585" t="inlineStr">
        <is>
          <t>T1004583</t>
        </is>
      </c>
      <c r="B4585" t="inlineStr">
        <is>
          <t>2023-09-06</t>
        </is>
      </c>
      <c r="C4585" t="inlineStr">
        <is>
          <t>S048</t>
        </is>
      </c>
      <c r="D4585" t="inlineStr">
        <is>
          <t>Store_048</t>
        </is>
      </c>
      <c r="E4585" t="inlineStr">
        <is>
          <t>South</t>
        </is>
      </c>
      <c r="F4585" t="inlineStr">
        <is>
          <t>P0055</t>
        </is>
      </c>
      <c r="G4585" t="inlineStr">
        <is>
          <t>Prod_0055</t>
        </is>
      </c>
      <c r="H4585" t="inlineStr">
        <is>
          <t>Beverages</t>
        </is>
      </c>
      <c r="I4585" t="n">
        <v>1</v>
      </c>
      <c r="J4585" t="n">
        <v>186.13</v>
      </c>
      <c r="K4585" t="n">
        <v>0</v>
      </c>
      <c r="L4585">
        <f>I4585*J4585*(1-K4585)</f>
        <v/>
      </c>
      <c r="M4585">
        <f>VLOOKUP(F4585,Products!A:D,4,FALSE)*I4585</f>
        <v/>
      </c>
      <c r="N4585">
        <f>L4585-M4585</f>
        <v/>
      </c>
    </row>
    <row r="4586">
      <c r="A4586" t="inlineStr">
        <is>
          <t>T1004584</t>
        </is>
      </c>
      <c r="B4586" t="inlineStr">
        <is>
          <t>2023-12-28</t>
        </is>
      </c>
      <c r="C4586" t="inlineStr">
        <is>
          <t>S013</t>
        </is>
      </c>
      <c r="D4586" t="inlineStr">
        <is>
          <t>Store_013</t>
        </is>
      </c>
      <c r="E4586" t="inlineStr">
        <is>
          <t>North</t>
        </is>
      </c>
      <c r="F4586" t="inlineStr">
        <is>
          <t>P0088</t>
        </is>
      </c>
      <c r="G4586" t="inlineStr">
        <is>
          <t>Prod_0088</t>
        </is>
      </c>
      <c r="H4586" t="inlineStr">
        <is>
          <t>Toys</t>
        </is>
      </c>
      <c r="I4586" t="n">
        <v>3</v>
      </c>
      <c r="J4586" t="n">
        <v>554.92</v>
      </c>
      <c r="K4586" t="n">
        <v>0.1</v>
      </c>
      <c r="L4586">
        <f>I4586*J4586*(1-K4586)</f>
        <v/>
      </c>
      <c r="M4586">
        <f>VLOOKUP(F4586,Products!A:D,4,FALSE)*I4586</f>
        <v/>
      </c>
      <c r="N4586">
        <f>L4586-M4586</f>
        <v/>
      </c>
    </row>
    <row r="4587">
      <c r="A4587" t="inlineStr">
        <is>
          <t>T1004585</t>
        </is>
      </c>
      <c r="B4587" t="inlineStr">
        <is>
          <t>2023-03-31</t>
        </is>
      </c>
      <c r="C4587" t="inlineStr">
        <is>
          <t>S041</t>
        </is>
      </c>
      <c r="D4587" t="inlineStr">
        <is>
          <t>Store_041</t>
        </is>
      </c>
      <c r="E4587" t="inlineStr">
        <is>
          <t>East</t>
        </is>
      </c>
      <c r="F4587" t="inlineStr">
        <is>
          <t>P0024</t>
        </is>
      </c>
      <c r="G4587" t="inlineStr">
        <is>
          <t>Prod_0024</t>
        </is>
      </c>
      <c r="H4587" t="inlineStr">
        <is>
          <t>Clothing</t>
        </is>
      </c>
      <c r="I4587" t="n">
        <v>1</v>
      </c>
      <c r="J4587" t="n">
        <v>124.36</v>
      </c>
      <c r="K4587" t="n">
        <v>0.1</v>
      </c>
      <c r="L4587">
        <f>I4587*J4587*(1-K4587)</f>
        <v/>
      </c>
      <c r="M4587">
        <f>VLOOKUP(F4587,Products!A:D,4,FALSE)*I4587</f>
        <v/>
      </c>
      <c r="N4587">
        <f>L4587-M4587</f>
        <v/>
      </c>
    </row>
    <row r="4588">
      <c r="A4588" t="inlineStr">
        <is>
          <t>T1004586</t>
        </is>
      </c>
      <c r="B4588" t="inlineStr">
        <is>
          <t>2024-09-07</t>
        </is>
      </c>
      <c r="C4588" t="inlineStr">
        <is>
          <t>S042</t>
        </is>
      </c>
      <c r="D4588" t="inlineStr">
        <is>
          <t>Store_042</t>
        </is>
      </c>
      <c r="E4588" t="inlineStr">
        <is>
          <t>Central</t>
        </is>
      </c>
      <c r="F4588" t="inlineStr">
        <is>
          <t>P0081</t>
        </is>
      </c>
      <c r="G4588" t="inlineStr">
        <is>
          <t>Prod_0081</t>
        </is>
      </c>
      <c r="H4588" t="inlineStr">
        <is>
          <t>Electronics</t>
        </is>
      </c>
      <c r="I4588" t="n">
        <v>2</v>
      </c>
      <c r="J4588" t="n">
        <v>364.46</v>
      </c>
      <c r="K4588" t="n">
        <v>0</v>
      </c>
      <c r="L4588">
        <f>I4588*J4588*(1-K4588)</f>
        <v/>
      </c>
      <c r="M4588">
        <f>VLOOKUP(F4588,Products!A:D,4,FALSE)*I4588</f>
        <v/>
      </c>
      <c r="N4588">
        <f>L4588-M4588</f>
        <v/>
      </c>
    </row>
    <row r="4589">
      <c r="A4589" t="inlineStr">
        <is>
          <t>T1004587</t>
        </is>
      </c>
      <c r="B4589" t="inlineStr">
        <is>
          <t>2023-05-22</t>
        </is>
      </c>
      <c r="C4589" t="inlineStr">
        <is>
          <t>S007</t>
        </is>
      </c>
      <c r="D4589" t="inlineStr">
        <is>
          <t>Store_007</t>
        </is>
      </c>
      <c r="E4589" t="inlineStr">
        <is>
          <t>East</t>
        </is>
      </c>
      <c r="F4589" t="inlineStr">
        <is>
          <t>P0186</t>
        </is>
      </c>
      <c r="G4589" t="inlineStr">
        <is>
          <t>Prod_0186</t>
        </is>
      </c>
      <c r="H4589" t="inlineStr">
        <is>
          <t>Household</t>
        </is>
      </c>
      <c r="I4589" t="n">
        <v>7</v>
      </c>
      <c r="J4589" t="n">
        <v>614.21</v>
      </c>
      <c r="K4589" t="n">
        <v>0</v>
      </c>
      <c r="L4589">
        <f>I4589*J4589*(1-K4589)</f>
        <v/>
      </c>
      <c r="M4589">
        <f>VLOOKUP(F4589,Products!A:D,4,FALSE)*I4589</f>
        <v/>
      </c>
      <c r="N4589">
        <f>L4589-M4589</f>
        <v/>
      </c>
    </row>
    <row r="4590">
      <c r="A4590" t="inlineStr">
        <is>
          <t>T1004588</t>
        </is>
      </c>
      <c r="B4590" t="inlineStr">
        <is>
          <t>2025-08-27</t>
        </is>
      </c>
      <c r="C4590" t="inlineStr">
        <is>
          <t>S008</t>
        </is>
      </c>
      <c r="D4590" t="inlineStr">
        <is>
          <t>Store_008</t>
        </is>
      </c>
      <c r="E4590" t="inlineStr">
        <is>
          <t>East</t>
        </is>
      </c>
      <c r="F4590" t="inlineStr">
        <is>
          <t>P0043</t>
        </is>
      </c>
      <c r="G4590" t="inlineStr">
        <is>
          <t>Prod_0043</t>
        </is>
      </c>
      <c r="H4590" t="inlineStr">
        <is>
          <t>Food</t>
        </is>
      </c>
      <c r="I4590" t="n">
        <v>1</v>
      </c>
      <c r="J4590" t="n">
        <v>272.42</v>
      </c>
      <c r="K4590" t="n">
        <v>0</v>
      </c>
      <c r="L4590">
        <f>I4590*J4590*(1-K4590)</f>
        <v/>
      </c>
      <c r="M4590">
        <f>VLOOKUP(F4590,Products!A:D,4,FALSE)*I4590</f>
        <v/>
      </c>
      <c r="N4590">
        <f>L4590-M4590</f>
        <v/>
      </c>
    </row>
    <row r="4591">
      <c r="A4591" t="inlineStr">
        <is>
          <t>T1004589</t>
        </is>
      </c>
      <c r="B4591" t="inlineStr">
        <is>
          <t>2024-09-02</t>
        </is>
      </c>
      <c r="C4591" t="inlineStr">
        <is>
          <t>S005</t>
        </is>
      </c>
      <c r="D4591" t="inlineStr">
        <is>
          <t>Store_005</t>
        </is>
      </c>
      <c r="E4591" t="inlineStr">
        <is>
          <t>Central</t>
        </is>
      </c>
      <c r="F4591" t="inlineStr">
        <is>
          <t>P0157</t>
        </is>
      </c>
      <c r="G4591" t="inlineStr">
        <is>
          <t>Prod_0157</t>
        </is>
      </c>
      <c r="H4591" t="inlineStr">
        <is>
          <t>Toys</t>
        </is>
      </c>
      <c r="I4591" t="n">
        <v>2</v>
      </c>
      <c r="J4591" t="n">
        <v>210.15</v>
      </c>
      <c r="K4591" t="n">
        <v>0.05</v>
      </c>
      <c r="L4591">
        <f>I4591*J4591*(1-K4591)</f>
        <v/>
      </c>
      <c r="M4591">
        <f>VLOOKUP(F4591,Products!A:D,4,FALSE)*I4591</f>
        <v/>
      </c>
      <c r="N4591">
        <f>L4591-M4591</f>
        <v/>
      </c>
    </row>
    <row r="4592">
      <c r="A4592" t="inlineStr">
        <is>
          <t>T1004590</t>
        </is>
      </c>
      <c r="B4592" t="inlineStr">
        <is>
          <t>2024-08-01</t>
        </is>
      </c>
      <c r="C4592" t="inlineStr">
        <is>
          <t>S050</t>
        </is>
      </c>
      <c r="D4592" t="inlineStr">
        <is>
          <t>Store_050</t>
        </is>
      </c>
      <c r="E4592" t="inlineStr">
        <is>
          <t>South</t>
        </is>
      </c>
      <c r="F4592" t="inlineStr">
        <is>
          <t>P0012</t>
        </is>
      </c>
      <c r="G4592" t="inlineStr">
        <is>
          <t>Prod_0012</t>
        </is>
      </c>
      <c r="H4592" t="inlineStr">
        <is>
          <t>Food</t>
        </is>
      </c>
      <c r="I4592" t="n">
        <v>2</v>
      </c>
      <c r="J4592" t="n">
        <v>736.7</v>
      </c>
      <c r="K4592" t="n">
        <v>0.1</v>
      </c>
      <c r="L4592">
        <f>I4592*J4592*(1-K4592)</f>
        <v/>
      </c>
      <c r="M4592">
        <f>VLOOKUP(F4592,Products!A:D,4,FALSE)*I4592</f>
        <v/>
      </c>
      <c r="N4592">
        <f>L4592-M4592</f>
        <v/>
      </c>
    </row>
    <row r="4593">
      <c r="A4593" t="inlineStr">
        <is>
          <t>T1004591</t>
        </is>
      </c>
      <c r="B4593" t="inlineStr">
        <is>
          <t>2024-10-13</t>
        </is>
      </c>
      <c r="C4593" t="inlineStr">
        <is>
          <t>S023</t>
        </is>
      </c>
      <c r="D4593" t="inlineStr">
        <is>
          <t>Store_023</t>
        </is>
      </c>
      <c r="E4593" t="inlineStr">
        <is>
          <t>South</t>
        </is>
      </c>
      <c r="F4593" t="inlineStr">
        <is>
          <t>P0089</t>
        </is>
      </c>
      <c r="G4593" t="inlineStr">
        <is>
          <t>Prod_0089</t>
        </is>
      </c>
      <c r="H4593" t="inlineStr">
        <is>
          <t>Stationery</t>
        </is>
      </c>
      <c r="I4593" t="n">
        <v>1</v>
      </c>
      <c r="J4593" t="n">
        <v>784.35</v>
      </c>
      <c r="K4593" t="n">
        <v>0.2</v>
      </c>
      <c r="L4593">
        <f>I4593*J4593*(1-K4593)</f>
        <v/>
      </c>
      <c r="M4593">
        <f>VLOOKUP(F4593,Products!A:D,4,FALSE)*I4593</f>
        <v/>
      </c>
      <c r="N4593">
        <f>L4593-M4593</f>
        <v/>
      </c>
    </row>
    <row r="4594">
      <c r="A4594" t="inlineStr">
        <is>
          <t>T1004592</t>
        </is>
      </c>
      <c r="B4594" t="inlineStr">
        <is>
          <t>2023-01-23</t>
        </is>
      </c>
      <c r="C4594" t="inlineStr">
        <is>
          <t>S022</t>
        </is>
      </c>
      <c r="D4594" t="inlineStr">
        <is>
          <t>Store_022</t>
        </is>
      </c>
      <c r="E4594" t="inlineStr">
        <is>
          <t>East</t>
        </is>
      </c>
      <c r="F4594" t="inlineStr">
        <is>
          <t>P0025</t>
        </is>
      </c>
      <c r="G4594" t="inlineStr">
        <is>
          <t>Prod_0025</t>
        </is>
      </c>
      <c r="H4594" t="inlineStr">
        <is>
          <t>Beverages</t>
        </is>
      </c>
      <c r="I4594" t="n">
        <v>8</v>
      </c>
      <c r="J4594" t="n">
        <v>371.97</v>
      </c>
      <c r="K4594" t="n">
        <v>0</v>
      </c>
      <c r="L4594">
        <f>I4594*J4594*(1-K4594)</f>
        <v/>
      </c>
      <c r="M4594">
        <f>VLOOKUP(F4594,Products!A:D,4,FALSE)*I4594</f>
        <v/>
      </c>
      <c r="N4594">
        <f>L4594-M4594</f>
        <v/>
      </c>
    </row>
    <row r="4595">
      <c r="A4595" t="inlineStr">
        <is>
          <t>T1004593</t>
        </is>
      </c>
      <c r="B4595" t="inlineStr">
        <is>
          <t>2024-11-15</t>
        </is>
      </c>
      <c r="C4595" t="inlineStr">
        <is>
          <t>S003</t>
        </is>
      </c>
      <c r="D4595" t="inlineStr">
        <is>
          <t>Store_003</t>
        </is>
      </c>
      <c r="E4595" t="inlineStr">
        <is>
          <t>North</t>
        </is>
      </c>
      <c r="F4595" t="inlineStr">
        <is>
          <t>P0062</t>
        </is>
      </c>
      <c r="G4595" t="inlineStr">
        <is>
          <t>Prod_0062</t>
        </is>
      </c>
      <c r="H4595" t="inlineStr">
        <is>
          <t>Beverages</t>
        </is>
      </c>
      <c r="I4595" t="n">
        <v>5</v>
      </c>
      <c r="J4595" t="n">
        <v>550.8</v>
      </c>
      <c r="K4595" t="n">
        <v>0.05</v>
      </c>
      <c r="L4595">
        <f>I4595*J4595*(1-K4595)</f>
        <v/>
      </c>
      <c r="M4595">
        <f>VLOOKUP(F4595,Products!A:D,4,FALSE)*I4595</f>
        <v/>
      </c>
      <c r="N4595">
        <f>L4595-M4595</f>
        <v/>
      </c>
    </row>
    <row r="4596">
      <c r="A4596" t="inlineStr">
        <is>
          <t>T1004594</t>
        </is>
      </c>
      <c r="B4596" t="inlineStr">
        <is>
          <t>2025-08-21</t>
        </is>
      </c>
      <c r="C4596" t="inlineStr">
        <is>
          <t>S008</t>
        </is>
      </c>
      <c r="D4596" t="inlineStr">
        <is>
          <t>Store_008</t>
        </is>
      </c>
      <c r="E4596" t="inlineStr">
        <is>
          <t>East</t>
        </is>
      </c>
      <c r="F4596" t="inlineStr">
        <is>
          <t>P0070</t>
        </is>
      </c>
      <c r="G4596" t="inlineStr">
        <is>
          <t>Prod_0070</t>
        </is>
      </c>
      <c r="H4596" t="inlineStr">
        <is>
          <t>Beverages</t>
        </is>
      </c>
      <c r="I4596" t="n">
        <v>2</v>
      </c>
      <c r="J4596" t="n">
        <v>602.12</v>
      </c>
      <c r="K4596" t="n">
        <v>0.15</v>
      </c>
      <c r="L4596">
        <f>I4596*J4596*(1-K4596)</f>
        <v/>
      </c>
      <c r="M4596">
        <f>VLOOKUP(F4596,Products!A:D,4,FALSE)*I4596</f>
        <v/>
      </c>
      <c r="N4596">
        <f>L4596-M4596</f>
        <v/>
      </c>
    </row>
    <row r="4597">
      <c r="A4597" t="inlineStr">
        <is>
          <t>T1004595</t>
        </is>
      </c>
      <c r="B4597" t="inlineStr">
        <is>
          <t>2023-08-21</t>
        </is>
      </c>
      <c r="C4597" t="inlineStr">
        <is>
          <t>S014</t>
        </is>
      </c>
      <c r="D4597" t="inlineStr">
        <is>
          <t>Store_014</t>
        </is>
      </c>
      <c r="E4597" t="inlineStr">
        <is>
          <t>West</t>
        </is>
      </c>
      <c r="F4597" t="inlineStr">
        <is>
          <t>P0055</t>
        </is>
      </c>
      <c r="G4597" t="inlineStr">
        <is>
          <t>Prod_0055</t>
        </is>
      </c>
      <c r="H4597" t="inlineStr">
        <is>
          <t>Beverages</t>
        </is>
      </c>
      <c r="I4597" t="n">
        <v>6</v>
      </c>
      <c r="J4597" t="n">
        <v>159.04</v>
      </c>
      <c r="K4597" t="n">
        <v>0.1</v>
      </c>
      <c r="L4597">
        <f>I4597*J4597*(1-K4597)</f>
        <v/>
      </c>
      <c r="M4597">
        <f>VLOOKUP(F4597,Products!A:D,4,FALSE)*I4597</f>
        <v/>
      </c>
      <c r="N4597">
        <f>L4597-M4597</f>
        <v/>
      </c>
    </row>
    <row r="4598">
      <c r="A4598" t="inlineStr">
        <is>
          <t>T1004596</t>
        </is>
      </c>
      <c r="B4598" t="inlineStr">
        <is>
          <t>2023-08-17</t>
        </is>
      </c>
      <c r="C4598" t="inlineStr">
        <is>
          <t>S031</t>
        </is>
      </c>
      <c r="D4598" t="inlineStr">
        <is>
          <t>Store_031</t>
        </is>
      </c>
      <c r="E4598" t="inlineStr">
        <is>
          <t>Central</t>
        </is>
      </c>
      <c r="F4598" t="inlineStr">
        <is>
          <t>P0088</t>
        </is>
      </c>
      <c r="G4598" t="inlineStr">
        <is>
          <t>Prod_0088</t>
        </is>
      </c>
      <c r="H4598" t="inlineStr">
        <is>
          <t>Toys</t>
        </is>
      </c>
      <c r="I4598" t="n">
        <v>5</v>
      </c>
      <c r="J4598" t="n">
        <v>441.16</v>
      </c>
      <c r="K4598" t="n">
        <v>0.15</v>
      </c>
      <c r="L4598">
        <f>I4598*J4598*(1-K4598)</f>
        <v/>
      </c>
      <c r="M4598">
        <f>VLOOKUP(F4598,Products!A:D,4,FALSE)*I4598</f>
        <v/>
      </c>
      <c r="N4598">
        <f>L4598-M4598</f>
        <v/>
      </c>
    </row>
    <row r="4599">
      <c r="A4599" t="inlineStr">
        <is>
          <t>T1004597</t>
        </is>
      </c>
      <c r="B4599" t="inlineStr">
        <is>
          <t>2023-07-09</t>
        </is>
      </c>
      <c r="C4599" t="inlineStr">
        <is>
          <t>S019</t>
        </is>
      </c>
      <c r="D4599" t="inlineStr">
        <is>
          <t>Store_019</t>
        </is>
      </c>
      <c r="E4599" t="inlineStr">
        <is>
          <t>East</t>
        </is>
      </c>
      <c r="F4599" t="inlineStr">
        <is>
          <t>P0196</t>
        </is>
      </c>
      <c r="G4599" t="inlineStr">
        <is>
          <t>Prod_0196</t>
        </is>
      </c>
      <c r="H4599" t="inlineStr">
        <is>
          <t>Beverages</t>
        </is>
      </c>
      <c r="I4599" t="n">
        <v>7</v>
      </c>
      <c r="J4599" t="n">
        <v>742.33</v>
      </c>
      <c r="K4599" t="n">
        <v>0</v>
      </c>
      <c r="L4599">
        <f>I4599*J4599*(1-K4599)</f>
        <v/>
      </c>
      <c r="M4599">
        <f>VLOOKUP(F4599,Products!A:D,4,FALSE)*I4599</f>
        <v/>
      </c>
      <c r="N4599">
        <f>L4599-M4599</f>
        <v/>
      </c>
    </row>
    <row r="4600">
      <c r="A4600" t="inlineStr">
        <is>
          <t>T1004598</t>
        </is>
      </c>
      <c r="B4600" t="inlineStr">
        <is>
          <t>2023-10-06</t>
        </is>
      </c>
      <c r="C4600" t="inlineStr">
        <is>
          <t>S039</t>
        </is>
      </c>
      <c r="D4600" t="inlineStr">
        <is>
          <t>Store_039</t>
        </is>
      </c>
      <c r="E4600" t="inlineStr">
        <is>
          <t>North</t>
        </is>
      </c>
      <c r="F4600" t="inlineStr">
        <is>
          <t>P0027</t>
        </is>
      </c>
      <c r="G4600" t="inlineStr">
        <is>
          <t>Prod_0027</t>
        </is>
      </c>
      <c r="H4600" t="inlineStr">
        <is>
          <t>Electronics</t>
        </is>
      </c>
      <c r="I4600" t="n">
        <v>6</v>
      </c>
      <c r="J4600" t="n">
        <v>492.87</v>
      </c>
      <c r="K4600" t="n">
        <v>0</v>
      </c>
      <c r="L4600">
        <f>I4600*J4600*(1-K4600)</f>
        <v/>
      </c>
      <c r="M4600">
        <f>VLOOKUP(F4600,Products!A:D,4,FALSE)*I4600</f>
        <v/>
      </c>
      <c r="N4600">
        <f>L4600-M4600</f>
        <v/>
      </c>
    </row>
    <row r="4601">
      <c r="A4601" t="inlineStr">
        <is>
          <t>T1004599</t>
        </is>
      </c>
      <c r="B4601" t="inlineStr">
        <is>
          <t>2024-05-22</t>
        </is>
      </c>
      <c r="C4601" t="inlineStr">
        <is>
          <t>S007</t>
        </is>
      </c>
      <c r="D4601" t="inlineStr">
        <is>
          <t>Store_007</t>
        </is>
      </c>
      <c r="E4601" t="inlineStr">
        <is>
          <t>East</t>
        </is>
      </c>
      <c r="F4601" t="inlineStr">
        <is>
          <t>P0156</t>
        </is>
      </c>
      <c r="G4601" t="inlineStr">
        <is>
          <t>Prod_0156</t>
        </is>
      </c>
      <c r="H4601" t="inlineStr">
        <is>
          <t>Toys</t>
        </is>
      </c>
      <c r="I4601" t="n">
        <v>5</v>
      </c>
      <c r="J4601" t="n">
        <v>451.65</v>
      </c>
      <c r="K4601" t="n">
        <v>0</v>
      </c>
      <c r="L4601">
        <f>I4601*J4601*(1-K4601)</f>
        <v/>
      </c>
      <c r="M4601">
        <f>VLOOKUP(F4601,Products!A:D,4,FALSE)*I4601</f>
        <v/>
      </c>
      <c r="N4601">
        <f>L4601-M4601</f>
        <v/>
      </c>
    </row>
    <row r="4602">
      <c r="A4602" t="inlineStr">
        <is>
          <t>T1004600</t>
        </is>
      </c>
      <c r="B4602" t="inlineStr">
        <is>
          <t>2024-05-28</t>
        </is>
      </c>
      <c r="C4602" t="inlineStr">
        <is>
          <t>S021</t>
        </is>
      </c>
      <c r="D4602" t="inlineStr">
        <is>
          <t>Store_021</t>
        </is>
      </c>
      <c r="E4602" t="inlineStr">
        <is>
          <t>North</t>
        </is>
      </c>
      <c r="F4602" t="inlineStr">
        <is>
          <t>P0084</t>
        </is>
      </c>
      <c r="G4602" t="inlineStr">
        <is>
          <t>Prod_0084</t>
        </is>
      </c>
      <c r="H4602" t="inlineStr">
        <is>
          <t>Beverages</t>
        </is>
      </c>
      <c r="I4602" t="n">
        <v>7</v>
      </c>
      <c r="J4602" t="n">
        <v>718.84</v>
      </c>
      <c r="K4602" t="n">
        <v>0.1</v>
      </c>
      <c r="L4602">
        <f>I4602*J4602*(1-K4602)</f>
        <v/>
      </c>
      <c r="M4602">
        <f>VLOOKUP(F4602,Products!A:D,4,FALSE)*I4602</f>
        <v/>
      </c>
      <c r="N4602">
        <f>L4602-M4602</f>
        <v/>
      </c>
    </row>
    <row r="4603">
      <c r="A4603" t="inlineStr">
        <is>
          <t>T1004601</t>
        </is>
      </c>
      <c r="B4603" t="inlineStr">
        <is>
          <t>2025-02-19</t>
        </is>
      </c>
      <c r="C4603" t="inlineStr">
        <is>
          <t>S019</t>
        </is>
      </c>
      <c r="D4603" t="inlineStr">
        <is>
          <t>Store_019</t>
        </is>
      </c>
      <c r="E4603" t="inlineStr">
        <is>
          <t>East</t>
        </is>
      </c>
      <c r="F4603" t="inlineStr">
        <is>
          <t>P0173</t>
        </is>
      </c>
      <c r="G4603" t="inlineStr">
        <is>
          <t>Prod_0173</t>
        </is>
      </c>
      <c r="H4603" t="inlineStr">
        <is>
          <t>Toys</t>
        </is>
      </c>
      <c r="I4603" t="n">
        <v>6</v>
      </c>
      <c r="J4603" t="n">
        <v>874.08</v>
      </c>
      <c r="K4603" t="n">
        <v>0.15</v>
      </c>
      <c r="L4603">
        <f>I4603*J4603*(1-K4603)</f>
        <v/>
      </c>
      <c r="M4603">
        <f>VLOOKUP(F4603,Products!A:D,4,FALSE)*I4603</f>
        <v/>
      </c>
      <c r="N4603">
        <f>L4603-M4603</f>
        <v/>
      </c>
    </row>
    <row r="4604">
      <c r="A4604" t="inlineStr">
        <is>
          <t>T1004602</t>
        </is>
      </c>
      <c r="B4604" t="inlineStr">
        <is>
          <t>2025-03-29</t>
        </is>
      </c>
      <c r="C4604" t="inlineStr">
        <is>
          <t>S025</t>
        </is>
      </c>
      <c r="D4604" t="inlineStr">
        <is>
          <t>Store_025</t>
        </is>
      </c>
      <c r="E4604" t="inlineStr">
        <is>
          <t>Central</t>
        </is>
      </c>
      <c r="F4604" t="inlineStr">
        <is>
          <t>P0022</t>
        </is>
      </c>
      <c r="G4604" t="inlineStr">
        <is>
          <t>Prod_0022</t>
        </is>
      </c>
      <c r="H4604" t="inlineStr">
        <is>
          <t>Beverages</t>
        </is>
      </c>
      <c r="I4604" t="n">
        <v>4</v>
      </c>
      <c r="J4604" t="n">
        <v>231.2</v>
      </c>
      <c r="K4604" t="n">
        <v>0.05</v>
      </c>
      <c r="L4604">
        <f>I4604*J4604*(1-K4604)</f>
        <v/>
      </c>
      <c r="M4604">
        <f>VLOOKUP(F4604,Products!A:D,4,FALSE)*I4604</f>
        <v/>
      </c>
      <c r="N4604">
        <f>L4604-M4604</f>
        <v/>
      </c>
    </row>
    <row r="4605">
      <c r="A4605" t="inlineStr">
        <is>
          <t>T1004603</t>
        </is>
      </c>
      <c r="B4605" t="inlineStr">
        <is>
          <t>2025-02-02</t>
        </is>
      </c>
      <c r="C4605" t="inlineStr">
        <is>
          <t>S045</t>
        </is>
      </c>
      <c r="D4605" t="inlineStr">
        <is>
          <t>Store_045</t>
        </is>
      </c>
      <c r="E4605" t="inlineStr">
        <is>
          <t>East</t>
        </is>
      </c>
      <c r="F4605" t="inlineStr">
        <is>
          <t>P0059</t>
        </is>
      </c>
      <c r="G4605" t="inlineStr">
        <is>
          <t>Prod_0059</t>
        </is>
      </c>
      <c r="H4605" t="inlineStr">
        <is>
          <t>Beverages</t>
        </is>
      </c>
      <c r="I4605" t="n">
        <v>1</v>
      </c>
      <c r="J4605" t="n">
        <v>603.8</v>
      </c>
      <c r="K4605" t="n">
        <v>0</v>
      </c>
      <c r="L4605">
        <f>I4605*J4605*(1-K4605)</f>
        <v/>
      </c>
      <c r="M4605">
        <f>VLOOKUP(F4605,Products!A:D,4,FALSE)*I4605</f>
        <v/>
      </c>
      <c r="N4605">
        <f>L4605-M4605</f>
        <v/>
      </c>
    </row>
    <row r="4606">
      <c r="A4606" t="inlineStr">
        <is>
          <t>T1004604</t>
        </is>
      </c>
      <c r="B4606" t="inlineStr">
        <is>
          <t>2023-12-18</t>
        </is>
      </c>
      <c r="C4606" t="inlineStr">
        <is>
          <t>S021</t>
        </is>
      </c>
      <c r="D4606" t="inlineStr">
        <is>
          <t>Store_021</t>
        </is>
      </c>
      <c r="E4606" t="inlineStr">
        <is>
          <t>North</t>
        </is>
      </c>
      <c r="F4606" t="inlineStr">
        <is>
          <t>P0100</t>
        </is>
      </c>
      <c r="G4606" t="inlineStr">
        <is>
          <t>Prod_0100</t>
        </is>
      </c>
      <c r="H4606" t="inlineStr">
        <is>
          <t>Household</t>
        </is>
      </c>
      <c r="I4606" t="n">
        <v>7</v>
      </c>
      <c r="J4606" t="n">
        <v>437.85</v>
      </c>
      <c r="K4606" t="n">
        <v>0.15</v>
      </c>
      <c r="L4606">
        <f>I4606*J4606*(1-K4606)</f>
        <v/>
      </c>
      <c r="M4606">
        <f>VLOOKUP(F4606,Products!A:D,4,FALSE)*I4606</f>
        <v/>
      </c>
      <c r="N4606">
        <f>L4606-M4606</f>
        <v/>
      </c>
    </row>
    <row r="4607">
      <c r="A4607" t="inlineStr">
        <is>
          <t>T1004605</t>
        </is>
      </c>
      <c r="B4607" t="inlineStr">
        <is>
          <t>2025-05-30</t>
        </is>
      </c>
      <c r="C4607" t="inlineStr">
        <is>
          <t>S029</t>
        </is>
      </c>
      <c r="D4607" t="inlineStr">
        <is>
          <t>Store_029</t>
        </is>
      </c>
      <c r="E4607" t="inlineStr">
        <is>
          <t>South</t>
        </is>
      </c>
      <c r="F4607" t="inlineStr">
        <is>
          <t>P0089</t>
        </is>
      </c>
      <c r="G4607" t="inlineStr">
        <is>
          <t>Prod_0089</t>
        </is>
      </c>
      <c r="H4607" t="inlineStr">
        <is>
          <t>Stationery</t>
        </is>
      </c>
      <c r="I4607" t="n">
        <v>2</v>
      </c>
      <c r="J4607" t="n">
        <v>810.6900000000001</v>
      </c>
      <c r="K4607" t="n">
        <v>0</v>
      </c>
      <c r="L4607">
        <f>I4607*J4607*(1-K4607)</f>
        <v/>
      </c>
      <c r="M4607">
        <f>VLOOKUP(F4607,Products!A:D,4,FALSE)*I4607</f>
        <v/>
      </c>
      <c r="N4607">
        <f>L4607-M4607</f>
        <v/>
      </c>
    </row>
    <row r="4608">
      <c r="A4608" t="inlineStr">
        <is>
          <t>T1004606</t>
        </is>
      </c>
      <c r="B4608" t="inlineStr">
        <is>
          <t>2023-11-22</t>
        </is>
      </c>
      <c r="C4608" t="inlineStr">
        <is>
          <t>S001</t>
        </is>
      </c>
      <c r="D4608" t="inlineStr">
        <is>
          <t>Store_001</t>
        </is>
      </c>
      <c r="E4608" t="inlineStr">
        <is>
          <t>West</t>
        </is>
      </c>
      <c r="F4608" t="inlineStr">
        <is>
          <t>P0169</t>
        </is>
      </c>
      <c r="G4608" t="inlineStr">
        <is>
          <t>Prod_0169</t>
        </is>
      </c>
      <c r="H4608" t="inlineStr">
        <is>
          <t>Beverages</t>
        </is>
      </c>
      <c r="I4608" t="n">
        <v>8</v>
      </c>
      <c r="J4608" t="n">
        <v>689.33</v>
      </c>
      <c r="K4608" t="n">
        <v>0</v>
      </c>
      <c r="L4608">
        <f>I4608*J4608*(1-K4608)</f>
        <v/>
      </c>
      <c r="M4608">
        <f>VLOOKUP(F4608,Products!A:D,4,FALSE)*I4608</f>
        <v/>
      </c>
      <c r="N4608">
        <f>L4608-M4608</f>
        <v/>
      </c>
    </row>
    <row r="4609">
      <c r="A4609" t="inlineStr">
        <is>
          <t>T1004607</t>
        </is>
      </c>
      <c r="B4609" t="inlineStr">
        <is>
          <t>2024-06-26</t>
        </is>
      </c>
      <c r="C4609" t="inlineStr">
        <is>
          <t>S048</t>
        </is>
      </c>
      <c r="D4609" t="inlineStr">
        <is>
          <t>Store_048</t>
        </is>
      </c>
      <c r="E4609" t="inlineStr">
        <is>
          <t>South</t>
        </is>
      </c>
      <c r="F4609" t="inlineStr">
        <is>
          <t>P0111</t>
        </is>
      </c>
      <c r="G4609" t="inlineStr">
        <is>
          <t>Prod_0111</t>
        </is>
      </c>
      <c r="H4609" t="inlineStr">
        <is>
          <t>Clothing</t>
        </is>
      </c>
      <c r="I4609" t="n">
        <v>4</v>
      </c>
      <c r="J4609" t="n">
        <v>511.13</v>
      </c>
      <c r="K4609" t="n">
        <v>0</v>
      </c>
      <c r="L4609">
        <f>I4609*J4609*(1-K4609)</f>
        <v/>
      </c>
      <c r="M4609">
        <f>VLOOKUP(F4609,Products!A:D,4,FALSE)*I4609</f>
        <v/>
      </c>
      <c r="N4609">
        <f>L4609-M4609</f>
        <v/>
      </c>
    </row>
    <row r="4610">
      <c r="A4610" t="inlineStr">
        <is>
          <t>T1004608</t>
        </is>
      </c>
      <c r="B4610" t="inlineStr">
        <is>
          <t>2023-05-07</t>
        </is>
      </c>
      <c r="C4610" t="inlineStr">
        <is>
          <t>S033</t>
        </is>
      </c>
      <c r="D4610" t="inlineStr">
        <is>
          <t>Store_033</t>
        </is>
      </c>
      <c r="E4610" t="inlineStr">
        <is>
          <t>North</t>
        </is>
      </c>
      <c r="F4610" t="inlineStr">
        <is>
          <t>P0125</t>
        </is>
      </c>
      <c r="G4610" t="inlineStr">
        <is>
          <t>Prod_0125</t>
        </is>
      </c>
      <c r="H4610" t="inlineStr">
        <is>
          <t>Toys</t>
        </is>
      </c>
      <c r="I4610" t="n">
        <v>4</v>
      </c>
      <c r="J4610" t="n">
        <v>220.33</v>
      </c>
      <c r="K4610" t="n">
        <v>0</v>
      </c>
      <c r="L4610">
        <f>I4610*J4610*(1-K4610)</f>
        <v/>
      </c>
      <c r="M4610">
        <f>VLOOKUP(F4610,Products!A:D,4,FALSE)*I4610</f>
        <v/>
      </c>
      <c r="N4610">
        <f>L4610-M4610</f>
        <v/>
      </c>
    </row>
    <row r="4611">
      <c r="A4611" t="inlineStr">
        <is>
          <t>T1004609</t>
        </is>
      </c>
      <c r="B4611" t="inlineStr">
        <is>
          <t>2025-01-31</t>
        </is>
      </c>
      <c r="C4611" t="inlineStr">
        <is>
          <t>S025</t>
        </is>
      </c>
      <c r="D4611" t="inlineStr">
        <is>
          <t>Store_025</t>
        </is>
      </c>
      <c r="E4611" t="inlineStr">
        <is>
          <t>Central</t>
        </is>
      </c>
      <c r="F4611" t="inlineStr">
        <is>
          <t>P0139</t>
        </is>
      </c>
      <c r="G4611" t="inlineStr">
        <is>
          <t>Prod_0139</t>
        </is>
      </c>
      <c r="H4611" t="inlineStr">
        <is>
          <t>Clothing</t>
        </is>
      </c>
      <c r="I4611" t="n">
        <v>2</v>
      </c>
      <c r="J4611" t="n">
        <v>529.25</v>
      </c>
      <c r="K4611" t="n">
        <v>0</v>
      </c>
      <c r="L4611">
        <f>I4611*J4611*(1-K4611)</f>
        <v/>
      </c>
      <c r="M4611">
        <f>VLOOKUP(F4611,Products!A:D,4,FALSE)*I4611</f>
        <v/>
      </c>
      <c r="N4611">
        <f>L4611-M4611</f>
        <v/>
      </c>
    </row>
    <row r="4612">
      <c r="A4612" t="inlineStr">
        <is>
          <t>T1004610</t>
        </is>
      </c>
      <c r="B4612" t="inlineStr">
        <is>
          <t>2023-05-24</t>
        </is>
      </c>
      <c r="C4612" t="inlineStr">
        <is>
          <t>S047</t>
        </is>
      </c>
      <c r="D4612" t="inlineStr">
        <is>
          <t>Store_047</t>
        </is>
      </c>
      <c r="E4612" t="inlineStr">
        <is>
          <t>North</t>
        </is>
      </c>
      <c r="F4612" t="inlineStr">
        <is>
          <t>P0144</t>
        </is>
      </c>
      <c r="G4612" t="inlineStr">
        <is>
          <t>Prod_0144</t>
        </is>
      </c>
      <c r="H4612" t="inlineStr">
        <is>
          <t>Stationery</t>
        </is>
      </c>
      <c r="I4612" t="n">
        <v>1</v>
      </c>
      <c r="J4612" t="n">
        <v>207.24</v>
      </c>
      <c r="K4612" t="n">
        <v>0.2</v>
      </c>
      <c r="L4612">
        <f>I4612*J4612*(1-K4612)</f>
        <v/>
      </c>
      <c r="M4612">
        <f>VLOOKUP(F4612,Products!A:D,4,FALSE)*I4612</f>
        <v/>
      </c>
      <c r="N4612">
        <f>L4612-M4612</f>
        <v/>
      </c>
    </row>
    <row r="4613">
      <c r="A4613" t="inlineStr">
        <is>
          <t>T1004611</t>
        </is>
      </c>
      <c r="B4613" t="inlineStr">
        <is>
          <t>2024-01-10</t>
        </is>
      </c>
      <c r="C4613" t="inlineStr">
        <is>
          <t>S033</t>
        </is>
      </c>
      <c r="D4613" t="inlineStr">
        <is>
          <t>Store_033</t>
        </is>
      </c>
      <c r="E4613" t="inlineStr">
        <is>
          <t>North</t>
        </is>
      </c>
      <c r="F4613" t="inlineStr">
        <is>
          <t>P0152</t>
        </is>
      </c>
      <c r="G4613" t="inlineStr">
        <is>
          <t>Prod_0152</t>
        </is>
      </c>
      <c r="H4613" t="inlineStr">
        <is>
          <t>Household</t>
        </is>
      </c>
      <c r="I4613" t="n">
        <v>1</v>
      </c>
      <c r="J4613" t="n">
        <v>673.22</v>
      </c>
      <c r="K4613" t="n">
        <v>0</v>
      </c>
      <c r="L4613">
        <f>I4613*J4613*(1-K4613)</f>
        <v/>
      </c>
      <c r="M4613">
        <f>VLOOKUP(F4613,Products!A:D,4,FALSE)*I4613</f>
        <v/>
      </c>
      <c r="N4613">
        <f>L4613-M4613</f>
        <v/>
      </c>
    </row>
    <row r="4614">
      <c r="A4614" t="inlineStr">
        <is>
          <t>T1004612</t>
        </is>
      </c>
      <c r="B4614" t="inlineStr">
        <is>
          <t>2025-03-05</t>
        </is>
      </c>
      <c r="C4614" t="inlineStr">
        <is>
          <t>S046</t>
        </is>
      </c>
      <c r="D4614" t="inlineStr">
        <is>
          <t>Store_046</t>
        </is>
      </c>
      <c r="E4614" t="inlineStr">
        <is>
          <t>South</t>
        </is>
      </c>
      <c r="F4614" t="inlineStr">
        <is>
          <t>P0169</t>
        </is>
      </c>
      <c r="G4614" t="inlineStr">
        <is>
          <t>Prod_0169</t>
        </is>
      </c>
      <c r="H4614" t="inlineStr">
        <is>
          <t>Beverages</t>
        </is>
      </c>
      <c r="I4614" t="n">
        <v>5</v>
      </c>
      <c r="J4614" t="n">
        <v>816.13</v>
      </c>
      <c r="K4614" t="n">
        <v>0</v>
      </c>
      <c r="L4614">
        <f>I4614*J4614*(1-K4614)</f>
        <v/>
      </c>
      <c r="M4614">
        <f>VLOOKUP(F4614,Products!A:D,4,FALSE)*I4614</f>
        <v/>
      </c>
      <c r="N4614">
        <f>L4614-M4614</f>
        <v/>
      </c>
    </row>
    <row r="4615">
      <c r="A4615" t="inlineStr">
        <is>
          <t>T1004613</t>
        </is>
      </c>
      <c r="B4615" t="inlineStr">
        <is>
          <t>2025-02-10</t>
        </is>
      </c>
      <c r="C4615" t="inlineStr">
        <is>
          <t>S007</t>
        </is>
      </c>
      <c r="D4615" t="inlineStr">
        <is>
          <t>Store_007</t>
        </is>
      </c>
      <c r="E4615" t="inlineStr">
        <is>
          <t>East</t>
        </is>
      </c>
      <c r="F4615" t="inlineStr">
        <is>
          <t>P0062</t>
        </is>
      </c>
      <c r="G4615" t="inlineStr">
        <is>
          <t>Prod_0062</t>
        </is>
      </c>
      <c r="H4615" t="inlineStr">
        <is>
          <t>Beverages</t>
        </is>
      </c>
      <c r="I4615" t="n">
        <v>7</v>
      </c>
      <c r="J4615" t="n">
        <v>713.52</v>
      </c>
      <c r="K4615" t="n">
        <v>0.05</v>
      </c>
      <c r="L4615">
        <f>I4615*J4615*(1-K4615)</f>
        <v/>
      </c>
      <c r="M4615">
        <f>VLOOKUP(F4615,Products!A:D,4,FALSE)*I4615</f>
        <v/>
      </c>
      <c r="N4615">
        <f>L4615-M4615</f>
        <v/>
      </c>
    </row>
    <row r="4616">
      <c r="A4616" t="inlineStr">
        <is>
          <t>T1004614</t>
        </is>
      </c>
      <c r="B4616" t="inlineStr">
        <is>
          <t>2024-01-23</t>
        </is>
      </c>
      <c r="C4616" t="inlineStr">
        <is>
          <t>S001</t>
        </is>
      </c>
      <c r="D4616" t="inlineStr">
        <is>
          <t>Store_001</t>
        </is>
      </c>
      <c r="E4616" t="inlineStr">
        <is>
          <t>West</t>
        </is>
      </c>
      <c r="F4616" t="inlineStr">
        <is>
          <t>P0062</t>
        </is>
      </c>
      <c r="G4616" t="inlineStr">
        <is>
          <t>Prod_0062</t>
        </is>
      </c>
      <c r="H4616" t="inlineStr">
        <is>
          <t>Beverages</t>
        </is>
      </c>
      <c r="I4616" t="n">
        <v>5</v>
      </c>
      <c r="J4616" t="n">
        <v>627.9400000000001</v>
      </c>
      <c r="K4616" t="n">
        <v>0</v>
      </c>
      <c r="L4616">
        <f>I4616*J4616*(1-K4616)</f>
        <v/>
      </c>
      <c r="M4616">
        <f>VLOOKUP(F4616,Products!A:D,4,FALSE)*I4616</f>
        <v/>
      </c>
      <c r="N4616">
        <f>L4616-M4616</f>
        <v/>
      </c>
    </row>
    <row r="4617">
      <c r="A4617" t="inlineStr">
        <is>
          <t>T1004615</t>
        </is>
      </c>
      <c r="B4617" t="inlineStr">
        <is>
          <t>2023-12-11</t>
        </is>
      </c>
      <c r="C4617" t="inlineStr">
        <is>
          <t>S026</t>
        </is>
      </c>
      <c r="D4617" t="inlineStr">
        <is>
          <t>Store_026</t>
        </is>
      </c>
      <c r="E4617" t="inlineStr">
        <is>
          <t>North</t>
        </is>
      </c>
      <c r="F4617" t="inlineStr">
        <is>
          <t>P0090</t>
        </is>
      </c>
      <c r="G4617" t="inlineStr">
        <is>
          <t>Prod_0090</t>
        </is>
      </c>
      <c r="H4617" t="inlineStr">
        <is>
          <t>Toys</t>
        </is>
      </c>
      <c r="I4617" t="n">
        <v>5</v>
      </c>
      <c r="J4617" t="n">
        <v>472.65</v>
      </c>
      <c r="K4617" t="n">
        <v>0</v>
      </c>
      <c r="L4617">
        <f>I4617*J4617*(1-K4617)</f>
        <v/>
      </c>
      <c r="M4617">
        <f>VLOOKUP(F4617,Products!A:D,4,FALSE)*I4617</f>
        <v/>
      </c>
      <c r="N4617">
        <f>L4617-M4617</f>
        <v/>
      </c>
    </row>
    <row r="4618">
      <c r="A4618" t="inlineStr">
        <is>
          <t>T1004616</t>
        </is>
      </c>
      <c r="B4618" t="inlineStr">
        <is>
          <t>2024-03-03</t>
        </is>
      </c>
      <c r="C4618" t="inlineStr">
        <is>
          <t>S031</t>
        </is>
      </c>
      <c r="D4618" t="inlineStr">
        <is>
          <t>Store_031</t>
        </is>
      </c>
      <c r="E4618" t="inlineStr">
        <is>
          <t>Central</t>
        </is>
      </c>
      <c r="F4618" t="inlineStr">
        <is>
          <t>P0022</t>
        </is>
      </c>
      <c r="G4618" t="inlineStr">
        <is>
          <t>Prod_0022</t>
        </is>
      </c>
      <c r="H4618" t="inlineStr">
        <is>
          <t>Beverages</t>
        </is>
      </c>
      <c r="I4618" t="n">
        <v>4</v>
      </c>
      <c r="J4618" t="n">
        <v>263.32</v>
      </c>
      <c r="K4618" t="n">
        <v>0</v>
      </c>
      <c r="L4618">
        <f>I4618*J4618*(1-K4618)</f>
        <v/>
      </c>
      <c r="M4618">
        <f>VLOOKUP(F4618,Products!A:D,4,FALSE)*I4618</f>
        <v/>
      </c>
      <c r="N4618">
        <f>L4618-M4618</f>
        <v/>
      </c>
    </row>
    <row r="4619">
      <c r="A4619" t="inlineStr">
        <is>
          <t>T1004617</t>
        </is>
      </c>
      <c r="B4619" t="inlineStr">
        <is>
          <t>2023-06-05</t>
        </is>
      </c>
      <c r="C4619" t="inlineStr">
        <is>
          <t>S034</t>
        </is>
      </c>
      <c r="D4619" t="inlineStr">
        <is>
          <t>Store_034</t>
        </is>
      </c>
      <c r="E4619" t="inlineStr">
        <is>
          <t>Central</t>
        </is>
      </c>
      <c r="F4619" t="inlineStr">
        <is>
          <t>P0119</t>
        </is>
      </c>
      <c r="G4619" t="inlineStr">
        <is>
          <t>Prod_0119</t>
        </is>
      </c>
      <c r="H4619" t="inlineStr">
        <is>
          <t>Electronics</t>
        </is>
      </c>
      <c r="I4619" t="n">
        <v>2</v>
      </c>
      <c r="J4619" t="n">
        <v>291.87</v>
      </c>
      <c r="K4619" t="n">
        <v>0.1</v>
      </c>
      <c r="L4619">
        <f>I4619*J4619*(1-K4619)</f>
        <v/>
      </c>
      <c r="M4619">
        <f>VLOOKUP(F4619,Products!A:D,4,FALSE)*I4619</f>
        <v/>
      </c>
      <c r="N4619">
        <f>L4619-M4619</f>
        <v/>
      </c>
    </row>
    <row r="4620">
      <c r="A4620" t="inlineStr">
        <is>
          <t>T1004618</t>
        </is>
      </c>
      <c r="B4620" t="inlineStr">
        <is>
          <t>2025-05-30</t>
        </is>
      </c>
      <c r="C4620" t="inlineStr">
        <is>
          <t>S014</t>
        </is>
      </c>
      <c r="D4620" t="inlineStr">
        <is>
          <t>Store_014</t>
        </is>
      </c>
      <c r="E4620" t="inlineStr">
        <is>
          <t>West</t>
        </is>
      </c>
      <c r="F4620" t="inlineStr">
        <is>
          <t>P0054</t>
        </is>
      </c>
      <c r="G4620" t="inlineStr">
        <is>
          <t>Prod_0054</t>
        </is>
      </c>
      <c r="H4620" t="inlineStr">
        <is>
          <t>Food</t>
        </is>
      </c>
      <c r="I4620" t="n">
        <v>5</v>
      </c>
      <c r="J4620" t="n">
        <v>460.41</v>
      </c>
      <c r="K4620" t="n">
        <v>0</v>
      </c>
      <c r="L4620">
        <f>I4620*J4620*(1-K4620)</f>
        <v/>
      </c>
      <c r="M4620">
        <f>VLOOKUP(F4620,Products!A:D,4,FALSE)*I4620</f>
        <v/>
      </c>
      <c r="N4620">
        <f>L4620-M4620</f>
        <v/>
      </c>
    </row>
    <row r="4621">
      <c r="A4621" t="inlineStr">
        <is>
          <t>T1004619</t>
        </is>
      </c>
      <c r="B4621" t="inlineStr">
        <is>
          <t>2025-05-28</t>
        </is>
      </c>
      <c r="C4621" t="inlineStr">
        <is>
          <t>S002</t>
        </is>
      </c>
      <c r="D4621" t="inlineStr">
        <is>
          <t>Store_002</t>
        </is>
      </c>
      <c r="E4621" t="inlineStr">
        <is>
          <t>South</t>
        </is>
      </c>
      <c r="F4621" t="inlineStr">
        <is>
          <t>P0155</t>
        </is>
      </c>
      <c r="G4621" t="inlineStr">
        <is>
          <t>Prod_0155</t>
        </is>
      </c>
      <c r="H4621" t="inlineStr">
        <is>
          <t>Electronics</t>
        </is>
      </c>
      <c r="I4621" t="n">
        <v>5</v>
      </c>
      <c r="J4621" t="n">
        <v>480.24</v>
      </c>
      <c r="K4621" t="n">
        <v>0</v>
      </c>
      <c r="L4621">
        <f>I4621*J4621*(1-K4621)</f>
        <v/>
      </c>
      <c r="M4621">
        <f>VLOOKUP(F4621,Products!A:D,4,FALSE)*I4621</f>
        <v/>
      </c>
      <c r="N4621">
        <f>L4621-M4621</f>
        <v/>
      </c>
    </row>
    <row r="4622">
      <c r="A4622" t="inlineStr">
        <is>
          <t>T1004620</t>
        </is>
      </c>
      <c r="B4622" t="inlineStr">
        <is>
          <t>2023-06-08</t>
        </is>
      </c>
      <c r="C4622" t="inlineStr">
        <is>
          <t>S032</t>
        </is>
      </c>
      <c r="D4622" t="inlineStr">
        <is>
          <t>Store_032</t>
        </is>
      </c>
      <c r="E4622" t="inlineStr">
        <is>
          <t>Central</t>
        </is>
      </c>
      <c r="F4622" t="inlineStr">
        <is>
          <t>P0190</t>
        </is>
      </c>
      <c r="G4622" t="inlineStr">
        <is>
          <t>Prod_0190</t>
        </is>
      </c>
      <c r="H4622" t="inlineStr">
        <is>
          <t>Household</t>
        </is>
      </c>
      <c r="I4622" t="n">
        <v>6</v>
      </c>
      <c r="J4622" t="n">
        <v>290.28</v>
      </c>
      <c r="K4622" t="n">
        <v>0</v>
      </c>
      <c r="L4622">
        <f>I4622*J4622*(1-K4622)</f>
        <v/>
      </c>
      <c r="M4622">
        <f>VLOOKUP(F4622,Products!A:D,4,FALSE)*I4622</f>
        <v/>
      </c>
      <c r="N4622">
        <f>L4622-M4622</f>
        <v/>
      </c>
    </row>
    <row r="4623">
      <c r="A4623" t="inlineStr">
        <is>
          <t>T1004621</t>
        </is>
      </c>
      <c r="B4623" t="inlineStr">
        <is>
          <t>2024-05-11</t>
        </is>
      </c>
      <c r="C4623" t="inlineStr">
        <is>
          <t>S027</t>
        </is>
      </c>
      <c r="D4623" t="inlineStr">
        <is>
          <t>Store_027</t>
        </is>
      </c>
      <c r="E4623" t="inlineStr">
        <is>
          <t>South</t>
        </is>
      </c>
      <c r="F4623" t="inlineStr">
        <is>
          <t>P0091</t>
        </is>
      </c>
      <c r="G4623" t="inlineStr">
        <is>
          <t>Prod_0091</t>
        </is>
      </c>
      <c r="H4623" t="inlineStr">
        <is>
          <t>Toys</t>
        </is>
      </c>
      <c r="I4623" t="n">
        <v>4</v>
      </c>
      <c r="J4623" t="n">
        <v>281.4</v>
      </c>
      <c r="K4623" t="n">
        <v>0</v>
      </c>
      <c r="L4623">
        <f>I4623*J4623*(1-K4623)</f>
        <v/>
      </c>
      <c r="M4623">
        <f>VLOOKUP(F4623,Products!A:D,4,FALSE)*I4623</f>
        <v/>
      </c>
      <c r="N4623">
        <f>L4623-M4623</f>
        <v/>
      </c>
    </row>
    <row r="4624">
      <c r="A4624" t="inlineStr">
        <is>
          <t>T1004622</t>
        </is>
      </c>
      <c r="B4624" t="inlineStr">
        <is>
          <t>2025-03-06</t>
        </is>
      </c>
      <c r="C4624" t="inlineStr">
        <is>
          <t>S020</t>
        </is>
      </c>
      <c r="D4624" t="inlineStr">
        <is>
          <t>Store_020</t>
        </is>
      </c>
      <c r="E4624" t="inlineStr">
        <is>
          <t>West</t>
        </is>
      </c>
      <c r="F4624" t="inlineStr">
        <is>
          <t>P0009</t>
        </is>
      </c>
      <c r="G4624" t="inlineStr">
        <is>
          <t>Prod_0009</t>
        </is>
      </c>
      <c r="H4624" t="inlineStr">
        <is>
          <t>Toys</t>
        </is>
      </c>
      <c r="I4624" t="n">
        <v>2</v>
      </c>
      <c r="J4624" t="n">
        <v>668.11</v>
      </c>
      <c r="K4624" t="n">
        <v>0.15</v>
      </c>
      <c r="L4624">
        <f>I4624*J4624*(1-K4624)</f>
        <v/>
      </c>
      <c r="M4624">
        <f>VLOOKUP(F4624,Products!A:D,4,FALSE)*I4624</f>
        <v/>
      </c>
      <c r="N4624">
        <f>L4624-M4624</f>
        <v/>
      </c>
    </row>
    <row r="4625">
      <c r="A4625" t="inlineStr">
        <is>
          <t>T1004623</t>
        </is>
      </c>
      <c r="B4625" t="inlineStr">
        <is>
          <t>2025-01-28</t>
        </is>
      </c>
      <c r="C4625" t="inlineStr">
        <is>
          <t>S007</t>
        </is>
      </c>
      <c r="D4625" t="inlineStr">
        <is>
          <t>Store_007</t>
        </is>
      </c>
      <c r="E4625" t="inlineStr">
        <is>
          <t>East</t>
        </is>
      </c>
      <c r="F4625" t="inlineStr">
        <is>
          <t>P0068</t>
        </is>
      </c>
      <c r="G4625" t="inlineStr">
        <is>
          <t>Prod_0068</t>
        </is>
      </c>
      <c r="H4625" t="inlineStr">
        <is>
          <t>Household</t>
        </is>
      </c>
      <c r="I4625" t="n">
        <v>8</v>
      </c>
      <c r="J4625" t="n">
        <v>218.78</v>
      </c>
      <c r="K4625" t="n">
        <v>0.05</v>
      </c>
      <c r="L4625">
        <f>I4625*J4625*(1-K4625)</f>
        <v/>
      </c>
      <c r="M4625">
        <f>VLOOKUP(F4625,Products!A:D,4,FALSE)*I4625</f>
        <v/>
      </c>
      <c r="N4625">
        <f>L4625-M4625</f>
        <v/>
      </c>
    </row>
    <row r="4626">
      <c r="A4626" t="inlineStr">
        <is>
          <t>T1004624</t>
        </is>
      </c>
      <c r="B4626" t="inlineStr">
        <is>
          <t>2024-03-30</t>
        </is>
      </c>
      <c r="C4626" t="inlineStr">
        <is>
          <t>S035</t>
        </is>
      </c>
      <c r="D4626" t="inlineStr">
        <is>
          <t>Store_035</t>
        </is>
      </c>
      <c r="E4626" t="inlineStr">
        <is>
          <t>Central</t>
        </is>
      </c>
      <c r="F4626" t="inlineStr">
        <is>
          <t>P0143</t>
        </is>
      </c>
      <c r="G4626" t="inlineStr">
        <is>
          <t>Prod_0143</t>
        </is>
      </c>
      <c r="H4626" t="inlineStr">
        <is>
          <t>Electronics</t>
        </is>
      </c>
      <c r="I4626" t="n">
        <v>8</v>
      </c>
      <c r="J4626" t="n">
        <v>363.01</v>
      </c>
      <c r="K4626" t="n">
        <v>0</v>
      </c>
      <c r="L4626">
        <f>I4626*J4626*(1-K4626)</f>
        <v/>
      </c>
      <c r="M4626">
        <f>VLOOKUP(F4626,Products!A:D,4,FALSE)*I4626</f>
        <v/>
      </c>
      <c r="N4626">
        <f>L4626-M4626</f>
        <v/>
      </c>
    </row>
    <row r="4627">
      <c r="A4627" t="inlineStr">
        <is>
          <t>T1004625</t>
        </is>
      </c>
      <c r="B4627" t="inlineStr">
        <is>
          <t>2023-01-28</t>
        </is>
      </c>
      <c r="C4627" t="inlineStr">
        <is>
          <t>S031</t>
        </is>
      </c>
      <c r="D4627" t="inlineStr">
        <is>
          <t>Store_031</t>
        </is>
      </c>
      <c r="E4627" t="inlineStr">
        <is>
          <t>Central</t>
        </is>
      </c>
      <c r="F4627" t="inlineStr">
        <is>
          <t>P0146</t>
        </is>
      </c>
      <c r="G4627" t="inlineStr">
        <is>
          <t>Prod_0146</t>
        </is>
      </c>
      <c r="H4627" t="inlineStr">
        <is>
          <t>Food</t>
        </is>
      </c>
      <c r="I4627" t="n">
        <v>3</v>
      </c>
      <c r="J4627" t="n">
        <v>319.09</v>
      </c>
      <c r="K4627" t="n">
        <v>0</v>
      </c>
      <c r="L4627">
        <f>I4627*J4627*(1-K4627)</f>
        <v/>
      </c>
      <c r="M4627">
        <f>VLOOKUP(F4627,Products!A:D,4,FALSE)*I4627</f>
        <v/>
      </c>
      <c r="N4627">
        <f>L4627-M4627</f>
        <v/>
      </c>
    </row>
    <row r="4628">
      <c r="A4628" t="inlineStr">
        <is>
          <t>T1004626</t>
        </is>
      </c>
      <c r="B4628" t="inlineStr">
        <is>
          <t>2023-05-19</t>
        </is>
      </c>
      <c r="C4628" t="inlineStr">
        <is>
          <t>S009</t>
        </is>
      </c>
      <c r="D4628" t="inlineStr">
        <is>
          <t>Store_009</t>
        </is>
      </c>
      <c r="E4628" t="inlineStr">
        <is>
          <t>Central</t>
        </is>
      </c>
      <c r="F4628" t="inlineStr">
        <is>
          <t>P0132</t>
        </is>
      </c>
      <c r="G4628" t="inlineStr">
        <is>
          <t>Prod_0132</t>
        </is>
      </c>
      <c r="H4628" t="inlineStr">
        <is>
          <t>Food</t>
        </is>
      </c>
      <c r="I4628" t="n">
        <v>1</v>
      </c>
      <c r="J4628" t="n">
        <v>149.96</v>
      </c>
      <c r="K4628" t="n">
        <v>0</v>
      </c>
      <c r="L4628">
        <f>I4628*J4628*(1-K4628)</f>
        <v/>
      </c>
      <c r="M4628">
        <f>VLOOKUP(F4628,Products!A:D,4,FALSE)*I4628</f>
        <v/>
      </c>
      <c r="N4628">
        <f>L4628-M4628</f>
        <v/>
      </c>
    </row>
    <row r="4629">
      <c r="A4629" t="inlineStr">
        <is>
          <t>T1004627</t>
        </is>
      </c>
      <c r="B4629" t="inlineStr">
        <is>
          <t>2023-10-13</t>
        </is>
      </c>
      <c r="C4629" t="inlineStr">
        <is>
          <t>S013</t>
        </is>
      </c>
      <c r="D4629" t="inlineStr">
        <is>
          <t>Store_013</t>
        </is>
      </c>
      <c r="E4629" t="inlineStr">
        <is>
          <t>North</t>
        </is>
      </c>
      <c r="F4629" t="inlineStr">
        <is>
          <t>P0124</t>
        </is>
      </c>
      <c r="G4629" t="inlineStr">
        <is>
          <t>Prod_0124</t>
        </is>
      </c>
      <c r="H4629" t="inlineStr">
        <is>
          <t>Beverages</t>
        </is>
      </c>
      <c r="I4629" t="n">
        <v>8</v>
      </c>
      <c r="J4629" t="n">
        <v>924.37</v>
      </c>
      <c r="K4629" t="n">
        <v>0</v>
      </c>
      <c r="L4629">
        <f>I4629*J4629*(1-K4629)</f>
        <v/>
      </c>
      <c r="M4629">
        <f>VLOOKUP(F4629,Products!A:D,4,FALSE)*I4629</f>
        <v/>
      </c>
      <c r="N4629">
        <f>L4629-M4629</f>
        <v/>
      </c>
    </row>
    <row r="4630">
      <c r="A4630" t="inlineStr">
        <is>
          <t>T1004628</t>
        </is>
      </c>
      <c r="B4630" t="inlineStr">
        <is>
          <t>2024-05-25</t>
        </is>
      </c>
      <c r="C4630" t="inlineStr">
        <is>
          <t>S011</t>
        </is>
      </c>
      <c r="D4630" t="inlineStr">
        <is>
          <t>Store_011</t>
        </is>
      </c>
      <c r="E4630" t="inlineStr">
        <is>
          <t>South</t>
        </is>
      </c>
      <c r="F4630" t="inlineStr">
        <is>
          <t>P0036</t>
        </is>
      </c>
      <c r="G4630" t="inlineStr">
        <is>
          <t>Prod_0036</t>
        </is>
      </c>
      <c r="H4630" t="inlineStr">
        <is>
          <t>Clothing</t>
        </is>
      </c>
      <c r="I4630" t="n">
        <v>8</v>
      </c>
      <c r="J4630" t="n">
        <v>350.72</v>
      </c>
      <c r="K4630" t="n">
        <v>0.1</v>
      </c>
      <c r="L4630">
        <f>I4630*J4630*(1-K4630)</f>
        <v/>
      </c>
      <c r="M4630">
        <f>VLOOKUP(F4630,Products!A:D,4,FALSE)*I4630</f>
        <v/>
      </c>
      <c r="N4630">
        <f>L4630-M4630</f>
        <v/>
      </c>
    </row>
    <row r="4631">
      <c r="A4631" t="inlineStr">
        <is>
          <t>T1004629</t>
        </is>
      </c>
      <c r="B4631" t="inlineStr">
        <is>
          <t>2024-06-24</t>
        </is>
      </c>
      <c r="C4631" t="inlineStr">
        <is>
          <t>S009</t>
        </is>
      </c>
      <c r="D4631" t="inlineStr">
        <is>
          <t>Store_009</t>
        </is>
      </c>
      <c r="E4631" t="inlineStr">
        <is>
          <t>Central</t>
        </is>
      </c>
      <c r="F4631" t="inlineStr">
        <is>
          <t>P0117</t>
        </is>
      </c>
      <c r="G4631" t="inlineStr">
        <is>
          <t>Prod_0117</t>
        </is>
      </c>
      <c r="H4631" t="inlineStr">
        <is>
          <t>Electronics</t>
        </is>
      </c>
      <c r="I4631" t="n">
        <v>6</v>
      </c>
      <c r="J4631" t="n">
        <v>528.34</v>
      </c>
      <c r="K4631" t="n">
        <v>0</v>
      </c>
      <c r="L4631">
        <f>I4631*J4631*(1-K4631)</f>
        <v/>
      </c>
      <c r="M4631">
        <f>VLOOKUP(F4631,Products!A:D,4,FALSE)*I4631</f>
        <v/>
      </c>
      <c r="N4631">
        <f>L4631-M4631</f>
        <v/>
      </c>
    </row>
    <row r="4632">
      <c r="A4632" t="inlineStr">
        <is>
          <t>T1004630</t>
        </is>
      </c>
      <c r="B4632" t="inlineStr">
        <is>
          <t>2023-03-17</t>
        </is>
      </c>
      <c r="C4632" t="inlineStr">
        <is>
          <t>S008</t>
        </is>
      </c>
      <c r="D4632" t="inlineStr">
        <is>
          <t>Store_008</t>
        </is>
      </c>
      <c r="E4632" t="inlineStr">
        <is>
          <t>East</t>
        </is>
      </c>
      <c r="F4632" t="inlineStr">
        <is>
          <t>P0011</t>
        </is>
      </c>
      <c r="G4632" t="inlineStr">
        <is>
          <t>Prod_0011</t>
        </is>
      </c>
      <c r="H4632" t="inlineStr">
        <is>
          <t>Household</t>
        </is>
      </c>
      <c r="I4632" t="n">
        <v>9</v>
      </c>
      <c r="J4632" t="n">
        <v>281.26</v>
      </c>
      <c r="K4632" t="n">
        <v>0</v>
      </c>
      <c r="L4632">
        <f>I4632*J4632*(1-K4632)</f>
        <v/>
      </c>
      <c r="M4632">
        <f>VLOOKUP(F4632,Products!A:D,4,FALSE)*I4632</f>
        <v/>
      </c>
      <c r="N4632">
        <f>L4632-M4632</f>
        <v/>
      </c>
    </row>
    <row r="4633">
      <c r="A4633" t="inlineStr">
        <is>
          <t>T1004631</t>
        </is>
      </c>
      <c r="B4633" t="inlineStr">
        <is>
          <t>2025-02-12</t>
        </is>
      </c>
      <c r="C4633" t="inlineStr">
        <is>
          <t>S021</t>
        </is>
      </c>
      <c r="D4633" t="inlineStr">
        <is>
          <t>Store_021</t>
        </is>
      </c>
      <c r="E4633" t="inlineStr">
        <is>
          <t>North</t>
        </is>
      </c>
      <c r="F4633" t="inlineStr">
        <is>
          <t>P0160</t>
        </is>
      </c>
      <c r="G4633" t="inlineStr">
        <is>
          <t>Prod_0160</t>
        </is>
      </c>
      <c r="H4633" t="inlineStr">
        <is>
          <t>Food</t>
        </is>
      </c>
      <c r="I4633" t="n">
        <v>8</v>
      </c>
      <c r="J4633" t="n">
        <v>642.99</v>
      </c>
      <c r="K4633" t="n">
        <v>0.05</v>
      </c>
      <c r="L4633">
        <f>I4633*J4633*(1-K4633)</f>
        <v/>
      </c>
      <c r="M4633">
        <f>VLOOKUP(F4633,Products!A:D,4,FALSE)*I4633</f>
        <v/>
      </c>
      <c r="N4633">
        <f>L4633-M4633</f>
        <v/>
      </c>
    </row>
    <row r="4634">
      <c r="A4634" t="inlineStr">
        <is>
          <t>T1004632</t>
        </is>
      </c>
      <c r="B4634" t="inlineStr">
        <is>
          <t>2023-10-13</t>
        </is>
      </c>
      <c r="C4634" t="inlineStr">
        <is>
          <t>S012</t>
        </is>
      </c>
      <c r="D4634" t="inlineStr">
        <is>
          <t>Store_012</t>
        </is>
      </c>
      <c r="E4634" t="inlineStr">
        <is>
          <t>South</t>
        </is>
      </c>
      <c r="F4634" t="inlineStr">
        <is>
          <t>P0078</t>
        </is>
      </c>
      <c r="G4634" t="inlineStr">
        <is>
          <t>Prod_0078</t>
        </is>
      </c>
      <c r="H4634" t="inlineStr">
        <is>
          <t>Electronics</t>
        </is>
      </c>
      <c r="I4634" t="n">
        <v>5</v>
      </c>
      <c r="J4634" t="n">
        <v>596.13</v>
      </c>
      <c r="K4634" t="n">
        <v>0.1</v>
      </c>
      <c r="L4634">
        <f>I4634*J4634*(1-K4634)</f>
        <v/>
      </c>
      <c r="M4634">
        <f>VLOOKUP(F4634,Products!A:D,4,FALSE)*I4634</f>
        <v/>
      </c>
      <c r="N4634">
        <f>L4634-M4634</f>
        <v/>
      </c>
    </row>
    <row r="4635">
      <c r="A4635" t="inlineStr">
        <is>
          <t>T1004633</t>
        </is>
      </c>
      <c r="B4635" t="inlineStr">
        <is>
          <t>2025-01-22</t>
        </is>
      </c>
      <c r="C4635" t="inlineStr">
        <is>
          <t>S039</t>
        </is>
      </c>
      <c r="D4635" t="inlineStr">
        <is>
          <t>Store_039</t>
        </is>
      </c>
      <c r="E4635" t="inlineStr">
        <is>
          <t>North</t>
        </is>
      </c>
      <c r="F4635" t="inlineStr">
        <is>
          <t>P0185</t>
        </is>
      </c>
      <c r="G4635" t="inlineStr">
        <is>
          <t>Prod_0185</t>
        </is>
      </c>
      <c r="H4635" t="inlineStr">
        <is>
          <t>Food</t>
        </is>
      </c>
      <c r="I4635" t="n">
        <v>3</v>
      </c>
      <c r="J4635" t="n">
        <v>386.69</v>
      </c>
      <c r="K4635" t="n">
        <v>0.15</v>
      </c>
      <c r="L4635">
        <f>I4635*J4635*(1-K4635)</f>
        <v/>
      </c>
      <c r="M4635">
        <f>VLOOKUP(F4635,Products!A:D,4,FALSE)*I4635</f>
        <v/>
      </c>
      <c r="N4635">
        <f>L4635-M4635</f>
        <v/>
      </c>
    </row>
    <row r="4636">
      <c r="A4636" t="inlineStr">
        <is>
          <t>T1004634</t>
        </is>
      </c>
      <c r="B4636" t="inlineStr">
        <is>
          <t>2023-12-16</t>
        </is>
      </c>
      <c r="C4636" t="inlineStr">
        <is>
          <t>S044</t>
        </is>
      </c>
      <c r="D4636" t="inlineStr">
        <is>
          <t>Store_044</t>
        </is>
      </c>
      <c r="E4636" t="inlineStr">
        <is>
          <t>North</t>
        </is>
      </c>
      <c r="F4636" t="inlineStr">
        <is>
          <t>P0039</t>
        </is>
      </c>
      <c r="G4636" t="inlineStr">
        <is>
          <t>Prod_0039</t>
        </is>
      </c>
      <c r="H4636" t="inlineStr">
        <is>
          <t>Household</t>
        </is>
      </c>
      <c r="I4636" t="n">
        <v>8</v>
      </c>
      <c r="J4636" t="n">
        <v>361.2</v>
      </c>
      <c r="K4636" t="n">
        <v>0.1</v>
      </c>
      <c r="L4636">
        <f>I4636*J4636*(1-K4636)</f>
        <v/>
      </c>
      <c r="M4636">
        <f>VLOOKUP(F4636,Products!A:D,4,FALSE)*I4636</f>
        <v/>
      </c>
      <c r="N4636">
        <f>L4636-M4636</f>
        <v/>
      </c>
    </row>
    <row r="4637">
      <c r="A4637" t="inlineStr">
        <is>
          <t>T1004635</t>
        </is>
      </c>
      <c r="B4637" t="inlineStr">
        <is>
          <t>2024-11-13</t>
        </is>
      </c>
      <c r="C4637" t="inlineStr">
        <is>
          <t>S022</t>
        </is>
      </c>
      <c r="D4637" t="inlineStr">
        <is>
          <t>Store_022</t>
        </is>
      </c>
      <c r="E4637" t="inlineStr">
        <is>
          <t>East</t>
        </is>
      </c>
      <c r="F4637" t="inlineStr">
        <is>
          <t>P0066</t>
        </is>
      </c>
      <c r="G4637" t="inlineStr">
        <is>
          <t>Prod_0066</t>
        </is>
      </c>
      <c r="H4637" t="inlineStr">
        <is>
          <t>Household</t>
        </is>
      </c>
      <c r="I4637" t="n">
        <v>8</v>
      </c>
      <c r="J4637" t="n">
        <v>526.67</v>
      </c>
      <c r="K4637" t="n">
        <v>0.05</v>
      </c>
      <c r="L4637">
        <f>I4637*J4637*(1-K4637)</f>
        <v/>
      </c>
      <c r="M4637">
        <f>VLOOKUP(F4637,Products!A:D,4,FALSE)*I4637</f>
        <v/>
      </c>
      <c r="N4637">
        <f>L4637-M4637</f>
        <v/>
      </c>
    </row>
    <row r="4638">
      <c r="A4638" t="inlineStr">
        <is>
          <t>T1004636</t>
        </is>
      </c>
      <c r="B4638" t="inlineStr">
        <is>
          <t>2024-10-03</t>
        </is>
      </c>
      <c r="C4638" t="inlineStr">
        <is>
          <t>S010</t>
        </is>
      </c>
      <c r="D4638" t="inlineStr">
        <is>
          <t>Store_010</t>
        </is>
      </c>
      <c r="E4638" t="inlineStr">
        <is>
          <t>North</t>
        </is>
      </c>
      <c r="F4638" t="inlineStr">
        <is>
          <t>P0014</t>
        </is>
      </c>
      <c r="G4638" t="inlineStr">
        <is>
          <t>Prod_0014</t>
        </is>
      </c>
      <c r="H4638" t="inlineStr">
        <is>
          <t>Clothing</t>
        </is>
      </c>
      <c r="I4638" t="n">
        <v>2</v>
      </c>
      <c r="J4638" t="n">
        <v>237.31</v>
      </c>
      <c r="K4638" t="n">
        <v>0</v>
      </c>
      <c r="L4638">
        <f>I4638*J4638*(1-K4638)</f>
        <v/>
      </c>
      <c r="M4638">
        <f>VLOOKUP(F4638,Products!A:D,4,FALSE)*I4638</f>
        <v/>
      </c>
      <c r="N4638">
        <f>L4638-M4638</f>
        <v/>
      </c>
    </row>
    <row r="4639">
      <c r="A4639" t="inlineStr">
        <is>
          <t>T1004637</t>
        </is>
      </c>
      <c r="B4639" t="inlineStr">
        <is>
          <t>2023-02-07</t>
        </is>
      </c>
      <c r="C4639" t="inlineStr">
        <is>
          <t>S045</t>
        </is>
      </c>
      <c r="D4639" t="inlineStr">
        <is>
          <t>Store_045</t>
        </is>
      </c>
      <c r="E4639" t="inlineStr">
        <is>
          <t>East</t>
        </is>
      </c>
      <c r="F4639" t="inlineStr">
        <is>
          <t>P0044</t>
        </is>
      </c>
      <c r="G4639" t="inlineStr">
        <is>
          <t>Prod_0044</t>
        </is>
      </c>
      <c r="H4639" t="inlineStr">
        <is>
          <t>Food</t>
        </is>
      </c>
      <c r="I4639" t="n">
        <v>9</v>
      </c>
      <c r="J4639" t="n">
        <v>212.6</v>
      </c>
      <c r="K4639" t="n">
        <v>0</v>
      </c>
      <c r="L4639">
        <f>I4639*J4639*(1-K4639)</f>
        <v/>
      </c>
      <c r="M4639">
        <f>VLOOKUP(F4639,Products!A:D,4,FALSE)*I4639</f>
        <v/>
      </c>
      <c r="N4639">
        <f>L4639-M4639</f>
        <v/>
      </c>
    </row>
    <row r="4640">
      <c r="A4640" t="inlineStr">
        <is>
          <t>T1004638</t>
        </is>
      </c>
      <c r="B4640" t="inlineStr">
        <is>
          <t>2024-03-31</t>
        </is>
      </c>
      <c r="C4640" t="inlineStr">
        <is>
          <t>S015</t>
        </is>
      </c>
      <c r="D4640" t="inlineStr">
        <is>
          <t>Store_015</t>
        </is>
      </c>
      <c r="E4640" t="inlineStr">
        <is>
          <t>North</t>
        </is>
      </c>
      <c r="F4640" t="inlineStr">
        <is>
          <t>P0114</t>
        </is>
      </c>
      <c r="G4640" t="inlineStr">
        <is>
          <t>Prod_0114</t>
        </is>
      </c>
      <c r="H4640" t="inlineStr">
        <is>
          <t>Beverages</t>
        </is>
      </c>
      <c r="I4640" t="n">
        <v>7</v>
      </c>
      <c r="J4640" t="n">
        <v>832.1900000000001</v>
      </c>
      <c r="K4640" t="n">
        <v>0.15</v>
      </c>
      <c r="L4640">
        <f>I4640*J4640*(1-K4640)</f>
        <v/>
      </c>
      <c r="M4640">
        <f>VLOOKUP(F4640,Products!A:D,4,FALSE)*I4640</f>
        <v/>
      </c>
      <c r="N4640">
        <f>L4640-M4640</f>
        <v/>
      </c>
    </row>
    <row r="4641">
      <c r="A4641" t="inlineStr">
        <is>
          <t>T1004639</t>
        </is>
      </c>
      <c r="B4641" t="inlineStr">
        <is>
          <t>2023-07-16</t>
        </is>
      </c>
      <c r="C4641" t="inlineStr">
        <is>
          <t>S011</t>
        </is>
      </c>
      <c r="D4641" t="inlineStr">
        <is>
          <t>Store_011</t>
        </is>
      </c>
      <c r="E4641" t="inlineStr">
        <is>
          <t>South</t>
        </is>
      </c>
      <c r="F4641" t="inlineStr">
        <is>
          <t>P0128</t>
        </is>
      </c>
      <c r="G4641" t="inlineStr">
        <is>
          <t>Prod_0128</t>
        </is>
      </c>
      <c r="H4641" t="inlineStr">
        <is>
          <t>Toys</t>
        </is>
      </c>
      <c r="I4641" t="n">
        <v>3</v>
      </c>
      <c r="J4641" t="n">
        <v>188.31</v>
      </c>
      <c r="K4641" t="n">
        <v>0</v>
      </c>
      <c r="L4641">
        <f>I4641*J4641*(1-K4641)</f>
        <v/>
      </c>
      <c r="M4641">
        <f>VLOOKUP(F4641,Products!A:D,4,FALSE)*I4641</f>
        <v/>
      </c>
      <c r="N4641">
        <f>L4641-M4641</f>
        <v/>
      </c>
    </row>
    <row r="4642">
      <c r="A4642" t="inlineStr">
        <is>
          <t>T1004640</t>
        </is>
      </c>
      <c r="B4642" t="inlineStr">
        <is>
          <t>2024-02-18</t>
        </is>
      </c>
      <c r="C4642" t="inlineStr">
        <is>
          <t>S035</t>
        </is>
      </c>
      <c r="D4642" t="inlineStr">
        <is>
          <t>Store_035</t>
        </is>
      </c>
      <c r="E4642" t="inlineStr">
        <is>
          <t>Central</t>
        </is>
      </c>
      <c r="F4642" t="inlineStr">
        <is>
          <t>P0035</t>
        </is>
      </c>
      <c r="G4642" t="inlineStr">
        <is>
          <t>Prod_0035</t>
        </is>
      </c>
      <c r="H4642" t="inlineStr">
        <is>
          <t>Beverages</t>
        </is>
      </c>
      <c r="I4642" t="n">
        <v>8</v>
      </c>
      <c r="J4642" t="n">
        <v>117.11</v>
      </c>
      <c r="K4642" t="n">
        <v>0</v>
      </c>
      <c r="L4642">
        <f>I4642*J4642*(1-K4642)</f>
        <v/>
      </c>
      <c r="M4642">
        <f>VLOOKUP(F4642,Products!A:D,4,FALSE)*I4642</f>
        <v/>
      </c>
      <c r="N4642">
        <f>L4642-M4642</f>
        <v/>
      </c>
    </row>
    <row r="4643">
      <c r="A4643" t="inlineStr">
        <is>
          <t>T1004641</t>
        </is>
      </c>
      <c r="B4643" t="inlineStr">
        <is>
          <t>2023-05-28</t>
        </is>
      </c>
      <c r="C4643" t="inlineStr">
        <is>
          <t>S043</t>
        </is>
      </c>
      <c r="D4643" t="inlineStr">
        <is>
          <t>Store_043</t>
        </is>
      </c>
      <c r="E4643" t="inlineStr">
        <is>
          <t>East</t>
        </is>
      </c>
      <c r="F4643" t="inlineStr">
        <is>
          <t>P0139</t>
        </is>
      </c>
      <c r="G4643" t="inlineStr">
        <is>
          <t>Prod_0139</t>
        </is>
      </c>
      <c r="H4643" t="inlineStr">
        <is>
          <t>Clothing</t>
        </is>
      </c>
      <c r="I4643" t="n">
        <v>7</v>
      </c>
      <c r="J4643" t="n">
        <v>646.13</v>
      </c>
      <c r="K4643" t="n">
        <v>0.05</v>
      </c>
      <c r="L4643">
        <f>I4643*J4643*(1-K4643)</f>
        <v/>
      </c>
      <c r="M4643">
        <f>VLOOKUP(F4643,Products!A:D,4,FALSE)*I4643</f>
        <v/>
      </c>
      <c r="N4643">
        <f>L4643-M4643</f>
        <v/>
      </c>
    </row>
    <row r="4644">
      <c r="A4644" t="inlineStr">
        <is>
          <t>T1004642</t>
        </is>
      </c>
      <c r="B4644" t="inlineStr">
        <is>
          <t>2023-08-27</t>
        </is>
      </c>
      <c r="C4644" t="inlineStr">
        <is>
          <t>S009</t>
        </is>
      </c>
      <c r="D4644" t="inlineStr">
        <is>
          <t>Store_009</t>
        </is>
      </c>
      <c r="E4644" t="inlineStr">
        <is>
          <t>Central</t>
        </is>
      </c>
      <c r="F4644" t="inlineStr">
        <is>
          <t>P0185</t>
        </is>
      </c>
      <c r="G4644" t="inlineStr">
        <is>
          <t>Prod_0185</t>
        </is>
      </c>
      <c r="H4644" t="inlineStr">
        <is>
          <t>Food</t>
        </is>
      </c>
      <c r="I4644" t="n">
        <v>3</v>
      </c>
      <c r="J4644" t="n">
        <v>416.19</v>
      </c>
      <c r="K4644" t="n">
        <v>0.15</v>
      </c>
      <c r="L4644">
        <f>I4644*J4644*(1-K4644)</f>
        <v/>
      </c>
      <c r="M4644">
        <f>VLOOKUP(F4644,Products!A:D,4,FALSE)*I4644</f>
        <v/>
      </c>
      <c r="N4644">
        <f>L4644-M4644</f>
        <v/>
      </c>
    </row>
    <row r="4645">
      <c r="A4645" t="inlineStr">
        <is>
          <t>T1004643</t>
        </is>
      </c>
      <c r="B4645" t="inlineStr">
        <is>
          <t>2024-08-13</t>
        </is>
      </c>
      <c r="C4645" t="inlineStr">
        <is>
          <t>S022</t>
        </is>
      </c>
      <c r="D4645" t="inlineStr">
        <is>
          <t>Store_022</t>
        </is>
      </c>
      <c r="E4645" t="inlineStr">
        <is>
          <t>East</t>
        </is>
      </c>
      <c r="F4645" t="inlineStr">
        <is>
          <t>P0006</t>
        </is>
      </c>
      <c r="G4645" t="inlineStr">
        <is>
          <t>Prod_0006</t>
        </is>
      </c>
      <c r="H4645" t="inlineStr">
        <is>
          <t>Food</t>
        </is>
      </c>
      <c r="I4645" t="n">
        <v>5</v>
      </c>
      <c r="J4645" t="n">
        <v>738.14</v>
      </c>
      <c r="K4645" t="n">
        <v>0.2</v>
      </c>
      <c r="L4645">
        <f>I4645*J4645*(1-K4645)</f>
        <v/>
      </c>
      <c r="M4645">
        <f>VLOOKUP(F4645,Products!A:D,4,FALSE)*I4645</f>
        <v/>
      </c>
      <c r="N4645">
        <f>L4645-M4645</f>
        <v/>
      </c>
    </row>
    <row r="4646">
      <c r="A4646" t="inlineStr">
        <is>
          <t>T1004644</t>
        </is>
      </c>
      <c r="B4646" t="inlineStr">
        <is>
          <t>2025-01-09</t>
        </is>
      </c>
      <c r="C4646" t="inlineStr">
        <is>
          <t>S044</t>
        </is>
      </c>
      <c r="D4646" t="inlineStr">
        <is>
          <t>Store_044</t>
        </is>
      </c>
      <c r="E4646" t="inlineStr">
        <is>
          <t>North</t>
        </is>
      </c>
      <c r="F4646" t="inlineStr">
        <is>
          <t>P0193</t>
        </is>
      </c>
      <c r="G4646" t="inlineStr">
        <is>
          <t>Prod_0193</t>
        </is>
      </c>
      <c r="H4646" t="inlineStr">
        <is>
          <t>Food</t>
        </is>
      </c>
      <c r="I4646" t="n">
        <v>9</v>
      </c>
      <c r="J4646" t="n">
        <v>589.59</v>
      </c>
      <c r="K4646" t="n">
        <v>0.1</v>
      </c>
      <c r="L4646">
        <f>I4646*J4646*(1-K4646)</f>
        <v/>
      </c>
      <c r="M4646">
        <f>VLOOKUP(F4646,Products!A:D,4,FALSE)*I4646</f>
        <v/>
      </c>
      <c r="N4646">
        <f>L4646-M4646</f>
        <v/>
      </c>
    </row>
    <row r="4647">
      <c r="A4647" t="inlineStr">
        <is>
          <t>T1004645</t>
        </is>
      </c>
      <c r="B4647" t="inlineStr">
        <is>
          <t>2023-01-01</t>
        </is>
      </c>
      <c r="C4647" t="inlineStr">
        <is>
          <t>S017</t>
        </is>
      </c>
      <c r="D4647" t="inlineStr">
        <is>
          <t>Store_017</t>
        </is>
      </c>
      <c r="E4647" t="inlineStr">
        <is>
          <t>South</t>
        </is>
      </c>
      <c r="F4647" t="inlineStr">
        <is>
          <t>P0043</t>
        </is>
      </c>
      <c r="G4647" t="inlineStr">
        <is>
          <t>Prod_0043</t>
        </is>
      </c>
      <c r="H4647" t="inlineStr">
        <is>
          <t>Food</t>
        </is>
      </c>
      <c r="I4647" t="n">
        <v>3</v>
      </c>
      <c r="J4647" t="n">
        <v>273.78</v>
      </c>
      <c r="K4647" t="n">
        <v>0.15</v>
      </c>
      <c r="L4647">
        <f>I4647*J4647*(1-K4647)</f>
        <v/>
      </c>
      <c r="M4647">
        <f>VLOOKUP(F4647,Products!A:D,4,FALSE)*I4647</f>
        <v/>
      </c>
      <c r="N4647">
        <f>L4647-M4647</f>
        <v/>
      </c>
    </row>
    <row r="4648">
      <c r="A4648" t="inlineStr">
        <is>
          <t>T1004646</t>
        </is>
      </c>
      <c r="B4648" t="inlineStr">
        <is>
          <t>2023-09-02</t>
        </is>
      </c>
      <c r="C4648" t="inlineStr">
        <is>
          <t>S010</t>
        </is>
      </c>
      <c r="D4648" t="inlineStr">
        <is>
          <t>Store_010</t>
        </is>
      </c>
      <c r="E4648" t="inlineStr">
        <is>
          <t>North</t>
        </is>
      </c>
      <c r="F4648" t="inlineStr">
        <is>
          <t>P0061</t>
        </is>
      </c>
      <c r="G4648" t="inlineStr">
        <is>
          <t>Prod_0061</t>
        </is>
      </c>
      <c r="H4648" t="inlineStr">
        <is>
          <t>Beverages</t>
        </is>
      </c>
      <c r="I4648" t="n">
        <v>8</v>
      </c>
      <c r="J4648" t="n">
        <v>68.62</v>
      </c>
      <c r="K4648" t="n">
        <v>0.15</v>
      </c>
      <c r="L4648">
        <f>I4648*J4648*(1-K4648)</f>
        <v/>
      </c>
      <c r="M4648">
        <f>VLOOKUP(F4648,Products!A:D,4,FALSE)*I4648</f>
        <v/>
      </c>
      <c r="N4648">
        <f>L4648-M4648</f>
        <v/>
      </c>
    </row>
    <row r="4649">
      <c r="A4649" t="inlineStr">
        <is>
          <t>T1004647</t>
        </is>
      </c>
      <c r="B4649" t="inlineStr">
        <is>
          <t>2024-05-07</t>
        </is>
      </c>
      <c r="C4649" t="inlineStr">
        <is>
          <t>S026</t>
        </is>
      </c>
      <c r="D4649" t="inlineStr">
        <is>
          <t>Store_026</t>
        </is>
      </c>
      <c r="E4649" t="inlineStr">
        <is>
          <t>North</t>
        </is>
      </c>
      <c r="F4649" t="inlineStr">
        <is>
          <t>P0020</t>
        </is>
      </c>
      <c r="G4649" t="inlineStr">
        <is>
          <t>Prod_0020</t>
        </is>
      </c>
      <c r="H4649" t="inlineStr">
        <is>
          <t>Beverages</t>
        </is>
      </c>
      <c r="I4649" t="n">
        <v>6</v>
      </c>
      <c r="J4649" t="n">
        <v>836.55</v>
      </c>
      <c r="K4649" t="n">
        <v>0.2</v>
      </c>
      <c r="L4649">
        <f>I4649*J4649*(1-K4649)</f>
        <v/>
      </c>
      <c r="M4649">
        <f>VLOOKUP(F4649,Products!A:D,4,FALSE)*I4649</f>
        <v/>
      </c>
      <c r="N4649">
        <f>L4649-M4649</f>
        <v/>
      </c>
    </row>
    <row r="4650">
      <c r="A4650" t="inlineStr">
        <is>
          <t>T1004648</t>
        </is>
      </c>
      <c r="B4650" t="inlineStr">
        <is>
          <t>2023-06-07</t>
        </is>
      </c>
      <c r="C4650" t="inlineStr">
        <is>
          <t>S003</t>
        </is>
      </c>
      <c r="D4650" t="inlineStr">
        <is>
          <t>Store_003</t>
        </is>
      </c>
      <c r="E4650" t="inlineStr">
        <is>
          <t>North</t>
        </is>
      </c>
      <c r="F4650" t="inlineStr">
        <is>
          <t>P0096</t>
        </is>
      </c>
      <c r="G4650" t="inlineStr">
        <is>
          <t>Prod_0096</t>
        </is>
      </c>
      <c r="H4650" t="inlineStr">
        <is>
          <t>Beverages</t>
        </is>
      </c>
      <c r="I4650" t="n">
        <v>1</v>
      </c>
      <c r="J4650" t="n">
        <v>468.28</v>
      </c>
      <c r="K4650" t="n">
        <v>0.2</v>
      </c>
      <c r="L4650">
        <f>I4650*J4650*(1-K4650)</f>
        <v/>
      </c>
      <c r="M4650">
        <f>VLOOKUP(F4650,Products!A:D,4,FALSE)*I4650</f>
        <v/>
      </c>
      <c r="N4650">
        <f>L4650-M4650</f>
        <v/>
      </c>
    </row>
    <row r="4651">
      <c r="A4651" t="inlineStr">
        <is>
          <t>T1004649</t>
        </is>
      </c>
      <c r="B4651" t="inlineStr">
        <is>
          <t>2023-03-09</t>
        </is>
      </c>
      <c r="C4651" t="inlineStr">
        <is>
          <t>S049</t>
        </is>
      </c>
      <c r="D4651" t="inlineStr">
        <is>
          <t>Store_049</t>
        </is>
      </c>
      <c r="E4651" t="inlineStr">
        <is>
          <t>North</t>
        </is>
      </c>
      <c r="F4651" t="inlineStr">
        <is>
          <t>P0086</t>
        </is>
      </c>
      <c r="G4651" t="inlineStr">
        <is>
          <t>Prod_0086</t>
        </is>
      </c>
      <c r="H4651" t="inlineStr">
        <is>
          <t>Stationery</t>
        </is>
      </c>
      <c r="I4651" t="n">
        <v>7</v>
      </c>
      <c r="J4651" t="n">
        <v>854.95</v>
      </c>
      <c r="K4651" t="n">
        <v>0.1</v>
      </c>
      <c r="L4651">
        <f>I4651*J4651*(1-K4651)</f>
        <v/>
      </c>
      <c r="M4651">
        <f>VLOOKUP(F4651,Products!A:D,4,FALSE)*I4651</f>
        <v/>
      </c>
      <c r="N4651">
        <f>L4651-M4651</f>
        <v/>
      </c>
    </row>
    <row r="4652">
      <c r="A4652" t="inlineStr">
        <is>
          <t>T1004650</t>
        </is>
      </c>
      <c r="B4652" t="inlineStr">
        <is>
          <t>2024-07-11</t>
        </is>
      </c>
      <c r="C4652" t="inlineStr">
        <is>
          <t>S006</t>
        </is>
      </c>
      <c r="D4652" t="inlineStr">
        <is>
          <t>Store_006</t>
        </is>
      </c>
      <c r="E4652" t="inlineStr">
        <is>
          <t>East</t>
        </is>
      </c>
      <c r="F4652" t="inlineStr">
        <is>
          <t>P0176</t>
        </is>
      </c>
      <c r="G4652" t="inlineStr">
        <is>
          <t>Prod_0176</t>
        </is>
      </c>
      <c r="H4652" t="inlineStr">
        <is>
          <t>Food</t>
        </is>
      </c>
      <c r="I4652" t="n">
        <v>2</v>
      </c>
      <c r="J4652" t="n">
        <v>744.1799999999999</v>
      </c>
      <c r="K4652" t="n">
        <v>0</v>
      </c>
      <c r="L4652">
        <f>I4652*J4652*(1-K4652)</f>
        <v/>
      </c>
      <c r="M4652">
        <f>VLOOKUP(F4652,Products!A:D,4,FALSE)*I4652</f>
        <v/>
      </c>
      <c r="N4652">
        <f>L4652-M4652</f>
        <v/>
      </c>
    </row>
    <row r="4653">
      <c r="A4653" t="inlineStr">
        <is>
          <t>T1004651</t>
        </is>
      </c>
      <c r="B4653" t="inlineStr">
        <is>
          <t>2023-08-08</t>
        </is>
      </c>
      <c r="C4653" t="inlineStr">
        <is>
          <t>S027</t>
        </is>
      </c>
      <c r="D4653" t="inlineStr">
        <is>
          <t>Store_027</t>
        </is>
      </c>
      <c r="E4653" t="inlineStr">
        <is>
          <t>South</t>
        </is>
      </c>
      <c r="F4653" t="inlineStr">
        <is>
          <t>P0025</t>
        </is>
      </c>
      <c r="G4653" t="inlineStr">
        <is>
          <t>Prod_0025</t>
        </is>
      </c>
      <c r="H4653" t="inlineStr">
        <is>
          <t>Beverages</t>
        </is>
      </c>
      <c r="I4653" t="n">
        <v>6</v>
      </c>
      <c r="J4653" t="n">
        <v>296.81</v>
      </c>
      <c r="K4653" t="n">
        <v>0</v>
      </c>
      <c r="L4653">
        <f>I4653*J4653*(1-K4653)</f>
        <v/>
      </c>
      <c r="M4653">
        <f>VLOOKUP(F4653,Products!A:D,4,FALSE)*I4653</f>
        <v/>
      </c>
      <c r="N4653">
        <f>L4653-M4653</f>
        <v/>
      </c>
    </row>
    <row r="4654">
      <c r="A4654" t="inlineStr">
        <is>
          <t>T1004652</t>
        </is>
      </c>
      <c r="B4654" t="inlineStr">
        <is>
          <t>2023-12-30</t>
        </is>
      </c>
      <c r="C4654" t="inlineStr">
        <is>
          <t>S006</t>
        </is>
      </c>
      <c r="D4654" t="inlineStr">
        <is>
          <t>Store_006</t>
        </is>
      </c>
      <c r="E4654" t="inlineStr">
        <is>
          <t>East</t>
        </is>
      </c>
      <c r="F4654" t="inlineStr">
        <is>
          <t>P0110</t>
        </is>
      </c>
      <c r="G4654" t="inlineStr">
        <is>
          <t>Prod_0110</t>
        </is>
      </c>
      <c r="H4654" t="inlineStr">
        <is>
          <t>Stationery</t>
        </is>
      </c>
      <c r="I4654" t="n">
        <v>8</v>
      </c>
      <c r="J4654" t="n">
        <v>78.02</v>
      </c>
      <c r="K4654" t="n">
        <v>0</v>
      </c>
      <c r="L4654">
        <f>I4654*J4654*(1-K4654)</f>
        <v/>
      </c>
      <c r="M4654">
        <f>VLOOKUP(F4654,Products!A:D,4,FALSE)*I4654</f>
        <v/>
      </c>
      <c r="N4654">
        <f>L4654-M4654</f>
        <v/>
      </c>
    </row>
    <row r="4655">
      <c r="A4655" t="inlineStr">
        <is>
          <t>T1004653</t>
        </is>
      </c>
      <c r="B4655" t="inlineStr">
        <is>
          <t>2024-04-30</t>
        </is>
      </c>
      <c r="C4655" t="inlineStr">
        <is>
          <t>S012</t>
        </is>
      </c>
      <c r="D4655" t="inlineStr">
        <is>
          <t>Store_012</t>
        </is>
      </c>
      <c r="E4655" t="inlineStr">
        <is>
          <t>South</t>
        </is>
      </c>
      <c r="F4655" t="inlineStr">
        <is>
          <t>P0036</t>
        </is>
      </c>
      <c r="G4655" t="inlineStr">
        <is>
          <t>Prod_0036</t>
        </is>
      </c>
      <c r="H4655" t="inlineStr">
        <is>
          <t>Clothing</t>
        </is>
      </c>
      <c r="I4655" t="n">
        <v>9</v>
      </c>
      <c r="J4655" t="n">
        <v>508.87</v>
      </c>
      <c r="K4655" t="n">
        <v>0</v>
      </c>
      <c r="L4655">
        <f>I4655*J4655*(1-K4655)</f>
        <v/>
      </c>
      <c r="M4655">
        <f>VLOOKUP(F4655,Products!A:D,4,FALSE)*I4655</f>
        <v/>
      </c>
      <c r="N4655">
        <f>L4655-M4655</f>
        <v/>
      </c>
    </row>
    <row r="4656">
      <c r="A4656" t="inlineStr">
        <is>
          <t>T1004654</t>
        </is>
      </c>
      <c r="B4656" t="inlineStr">
        <is>
          <t>2025-09-05</t>
        </is>
      </c>
      <c r="C4656" t="inlineStr">
        <is>
          <t>S017</t>
        </is>
      </c>
      <c r="D4656" t="inlineStr">
        <is>
          <t>Store_017</t>
        </is>
      </c>
      <c r="E4656" t="inlineStr">
        <is>
          <t>South</t>
        </is>
      </c>
      <c r="F4656" t="inlineStr">
        <is>
          <t>P0052</t>
        </is>
      </c>
      <c r="G4656" t="inlineStr">
        <is>
          <t>Prod_0052</t>
        </is>
      </c>
      <c r="H4656" t="inlineStr">
        <is>
          <t>Clothing</t>
        </is>
      </c>
      <c r="I4656" t="n">
        <v>7</v>
      </c>
      <c r="J4656" t="n">
        <v>51.05</v>
      </c>
      <c r="K4656" t="n">
        <v>0</v>
      </c>
      <c r="L4656">
        <f>I4656*J4656*(1-K4656)</f>
        <v/>
      </c>
      <c r="M4656">
        <f>VLOOKUP(F4656,Products!A:D,4,FALSE)*I4656</f>
        <v/>
      </c>
      <c r="N4656">
        <f>L4656-M4656</f>
        <v/>
      </c>
    </row>
    <row r="4657">
      <c r="A4657" t="inlineStr">
        <is>
          <t>T1004655</t>
        </is>
      </c>
      <c r="B4657" t="inlineStr">
        <is>
          <t>2024-10-01</t>
        </is>
      </c>
      <c r="C4657" t="inlineStr">
        <is>
          <t>S019</t>
        </is>
      </c>
      <c r="D4657" t="inlineStr">
        <is>
          <t>Store_019</t>
        </is>
      </c>
      <c r="E4657" t="inlineStr">
        <is>
          <t>East</t>
        </is>
      </c>
      <c r="F4657" t="inlineStr">
        <is>
          <t>P0019</t>
        </is>
      </c>
      <c r="G4657" t="inlineStr">
        <is>
          <t>Prod_0019</t>
        </is>
      </c>
      <c r="H4657" t="inlineStr">
        <is>
          <t>Toys</t>
        </is>
      </c>
      <c r="I4657" t="n">
        <v>1</v>
      </c>
      <c r="J4657" t="n">
        <v>732.9299999999999</v>
      </c>
      <c r="K4657" t="n">
        <v>0</v>
      </c>
      <c r="L4657">
        <f>I4657*J4657*(1-K4657)</f>
        <v/>
      </c>
      <c r="M4657">
        <f>VLOOKUP(F4657,Products!A:D,4,FALSE)*I4657</f>
        <v/>
      </c>
      <c r="N4657">
        <f>L4657-M4657</f>
        <v/>
      </c>
    </row>
    <row r="4658">
      <c r="A4658" t="inlineStr">
        <is>
          <t>T1004656</t>
        </is>
      </c>
      <c r="B4658" t="inlineStr">
        <is>
          <t>2024-02-14</t>
        </is>
      </c>
      <c r="C4658" t="inlineStr">
        <is>
          <t>S024</t>
        </is>
      </c>
      <c r="D4658" t="inlineStr">
        <is>
          <t>Store_024</t>
        </is>
      </c>
      <c r="E4658" t="inlineStr">
        <is>
          <t>South</t>
        </is>
      </c>
      <c r="F4658" t="inlineStr">
        <is>
          <t>P0167</t>
        </is>
      </c>
      <c r="G4658" t="inlineStr">
        <is>
          <t>Prod_0167</t>
        </is>
      </c>
      <c r="H4658" t="inlineStr">
        <is>
          <t>Beverages</t>
        </is>
      </c>
      <c r="I4658" t="n">
        <v>7</v>
      </c>
      <c r="J4658" t="n">
        <v>517.8</v>
      </c>
      <c r="K4658" t="n">
        <v>0.05</v>
      </c>
      <c r="L4658">
        <f>I4658*J4658*(1-K4658)</f>
        <v/>
      </c>
      <c r="M4658">
        <f>VLOOKUP(F4658,Products!A:D,4,FALSE)*I4658</f>
        <v/>
      </c>
      <c r="N4658">
        <f>L4658-M4658</f>
        <v/>
      </c>
    </row>
    <row r="4659">
      <c r="A4659" t="inlineStr">
        <is>
          <t>T1004657</t>
        </is>
      </c>
      <c r="B4659" t="inlineStr">
        <is>
          <t>2024-05-05</t>
        </is>
      </c>
      <c r="C4659" t="inlineStr">
        <is>
          <t>S044</t>
        </is>
      </c>
      <c r="D4659" t="inlineStr">
        <is>
          <t>Store_044</t>
        </is>
      </c>
      <c r="E4659" t="inlineStr">
        <is>
          <t>North</t>
        </is>
      </c>
      <c r="F4659" t="inlineStr">
        <is>
          <t>P0115</t>
        </is>
      </c>
      <c r="G4659" t="inlineStr">
        <is>
          <t>Prod_0115</t>
        </is>
      </c>
      <c r="H4659" t="inlineStr">
        <is>
          <t>Clothing</t>
        </is>
      </c>
      <c r="I4659" t="n">
        <v>4</v>
      </c>
      <c r="J4659" t="n">
        <v>922.74</v>
      </c>
      <c r="K4659" t="n">
        <v>0.05</v>
      </c>
      <c r="L4659">
        <f>I4659*J4659*(1-K4659)</f>
        <v/>
      </c>
      <c r="M4659">
        <f>VLOOKUP(F4659,Products!A:D,4,FALSE)*I4659</f>
        <v/>
      </c>
      <c r="N4659">
        <f>L4659-M4659</f>
        <v/>
      </c>
    </row>
    <row r="4660">
      <c r="A4660" t="inlineStr">
        <is>
          <t>T1004658</t>
        </is>
      </c>
      <c r="B4660" t="inlineStr">
        <is>
          <t>2025-08-04</t>
        </is>
      </c>
      <c r="C4660" t="inlineStr">
        <is>
          <t>S002</t>
        </is>
      </c>
      <c r="D4660" t="inlineStr">
        <is>
          <t>Store_002</t>
        </is>
      </c>
      <c r="E4660" t="inlineStr">
        <is>
          <t>South</t>
        </is>
      </c>
      <c r="F4660" t="inlineStr">
        <is>
          <t>P0175</t>
        </is>
      </c>
      <c r="G4660" t="inlineStr">
        <is>
          <t>Prod_0175</t>
        </is>
      </c>
      <c r="H4660" t="inlineStr">
        <is>
          <t>Food</t>
        </is>
      </c>
      <c r="I4660" t="n">
        <v>3</v>
      </c>
      <c r="J4660" t="n">
        <v>780.98</v>
      </c>
      <c r="K4660" t="n">
        <v>0</v>
      </c>
      <c r="L4660">
        <f>I4660*J4660*(1-K4660)</f>
        <v/>
      </c>
      <c r="M4660">
        <f>VLOOKUP(F4660,Products!A:D,4,FALSE)*I4660</f>
        <v/>
      </c>
      <c r="N4660">
        <f>L4660-M4660</f>
        <v/>
      </c>
    </row>
    <row r="4661">
      <c r="A4661" t="inlineStr">
        <is>
          <t>T1004659</t>
        </is>
      </c>
      <c r="B4661" t="inlineStr">
        <is>
          <t>2025-02-27</t>
        </is>
      </c>
      <c r="C4661" t="inlineStr">
        <is>
          <t>S031</t>
        </is>
      </c>
      <c r="D4661" t="inlineStr">
        <is>
          <t>Store_031</t>
        </is>
      </c>
      <c r="E4661" t="inlineStr">
        <is>
          <t>Central</t>
        </is>
      </c>
      <c r="F4661" t="inlineStr">
        <is>
          <t>P0067</t>
        </is>
      </c>
      <c r="G4661" t="inlineStr">
        <is>
          <t>Prod_0067</t>
        </is>
      </c>
      <c r="H4661" t="inlineStr">
        <is>
          <t>Toys</t>
        </is>
      </c>
      <c r="I4661" t="n">
        <v>8</v>
      </c>
      <c r="J4661" t="n">
        <v>151.47</v>
      </c>
      <c r="K4661" t="n">
        <v>0.15</v>
      </c>
      <c r="L4661">
        <f>I4661*J4661*(1-K4661)</f>
        <v/>
      </c>
      <c r="M4661">
        <f>VLOOKUP(F4661,Products!A:D,4,FALSE)*I4661</f>
        <v/>
      </c>
      <c r="N4661">
        <f>L4661-M4661</f>
        <v/>
      </c>
    </row>
    <row r="4662">
      <c r="A4662" t="inlineStr">
        <is>
          <t>T1004660</t>
        </is>
      </c>
      <c r="B4662" t="inlineStr">
        <is>
          <t>2025-01-18</t>
        </is>
      </c>
      <c r="C4662" t="inlineStr">
        <is>
          <t>S030</t>
        </is>
      </c>
      <c r="D4662" t="inlineStr">
        <is>
          <t>Store_030</t>
        </is>
      </c>
      <c r="E4662" t="inlineStr">
        <is>
          <t>North</t>
        </is>
      </c>
      <c r="F4662" t="inlineStr">
        <is>
          <t>P0160</t>
        </is>
      </c>
      <c r="G4662" t="inlineStr">
        <is>
          <t>Prod_0160</t>
        </is>
      </c>
      <c r="H4662" t="inlineStr">
        <is>
          <t>Food</t>
        </is>
      </c>
      <c r="I4662" t="n">
        <v>2</v>
      </c>
      <c r="J4662" t="n">
        <v>746.6799999999999</v>
      </c>
      <c r="K4662" t="n">
        <v>0.1</v>
      </c>
      <c r="L4662">
        <f>I4662*J4662*(1-K4662)</f>
        <v/>
      </c>
      <c r="M4662">
        <f>VLOOKUP(F4662,Products!A:D,4,FALSE)*I4662</f>
        <v/>
      </c>
      <c r="N4662">
        <f>L4662-M4662</f>
        <v/>
      </c>
    </row>
    <row r="4663">
      <c r="A4663" t="inlineStr">
        <is>
          <t>T1004661</t>
        </is>
      </c>
      <c r="B4663" t="inlineStr">
        <is>
          <t>2024-09-06</t>
        </is>
      </c>
      <c r="C4663" t="inlineStr">
        <is>
          <t>S014</t>
        </is>
      </c>
      <c r="D4663" t="inlineStr">
        <is>
          <t>Store_014</t>
        </is>
      </c>
      <c r="E4663" t="inlineStr">
        <is>
          <t>West</t>
        </is>
      </c>
      <c r="F4663" t="inlineStr">
        <is>
          <t>P0079</t>
        </is>
      </c>
      <c r="G4663" t="inlineStr">
        <is>
          <t>Prod_0079</t>
        </is>
      </c>
      <c r="H4663" t="inlineStr">
        <is>
          <t>Food</t>
        </is>
      </c>
      <c r="I4663" t="n">
        <v>2</v>
      </c>
      <c r="J4663" t="n">
        <v>796.5599999999999</v>
      </c>
      <c r="K4663" t="n">
        <v>0</v>
      </c>
      <c r="L4663">
        <f>I4663*J4663*(1-K4663)</f>
        <v/>
      </c>
      <c r="M4663">
        <f>VLOOKUP(F4663,Products!A:D,4,FALSE)*I4663</f>
        <v/>
      </c>
      <c r="N4663">
        <f>L4663-M4663</f>
        <v/>
      </c>
    </row>
    <row r="4664">
      <c r="A4664" t="inlineStr">
        <is>
          <t>T1004662</t>
        </is>
      </c>
      <c r="B4664" t="inlineStr">
        <is>
          <t>2024-07-29</t>
        </is>
      </c>
      <c r="C4664" t="inlineStr">
        <is>
          <t>S026</t>
        </is>
      </c>
      <c r="D4664" t="inlineStr">
        <is>
          <t>Store_026</t>
        </is>
      </c>
      <c r="E4664" t="inlineStr">
        <is>
          <t>North</t>
        </is>
      </c>
      <c r="F4664" t="inlineStr">
        <is>
          <t>P0132</t>
        </is>
      </c>
      <c r="G4664" t="inlineStr">
        <is>
          <t>Prod_0132</t>
        </is>
      </c>
      <c r="H4664" t="inlineStr">
        <is>
          <t>Food</t>
        </is>
      </c>
      <c r="I4664" t="n">
        <v>4</v>
      </c>
      <c r="J4664" t="n">
        <v>151.88</v>
      </c>
      <c r="K4664" t="n">
        <v>0</v>
      </c>
      <c r="L4664">
        <f>I4664*J4664*(1-K4664)</f>
        <v/>
      </c>
      <c r="M4664">
        <f>VLOOKUP(F4664,Products!A:D,4,FALSE)*I4664</f>
        <v/>
      </c>
      <c r="N4664">
        <f>L4664-M4664</f>
        <v/>
      </c>
    </row>
    <row r="4665">
      <c r="A4665" t="inlineStr">
        <is>
          <t>T1004663</t>
        </is>
      </c>
      <c r="B4665" t="inlineStr">
        <is>
          <t>2024-12-24</t>
        </is>
      </c>
      <c r="C4665" t="inlineStr">
        <is>
          <t>S027</t>
        </is>
      </c>
      <c r="D4665" t="inlineStr">
        <is>
          <t>Store_027</t>
        </is>
      </c>
      <c r="E4665" t="inlineStr">
        <is>
          <t>South</t>
        </is>
      </c>
      <c r="F4665" t="inlineStr">
        <is>
          <t>P0184</t>
        </is>
      </c>
      <c r="G4665" t="inlineStr">
        <is>
          <t>Prod_0184</t>
        </is>
      </c>
      <c r="H4665" t="inlineStr">
        <is>
          <t>Beverages</t>
        </is>
      </c>
      <c r="I4665" t="n">
        <v>6</v>
      </c>
      <c r="J4665" t="n">
        <v>621.54</v>
      </c>
      <c r="K4665" t="n">
        <v>0</v>
      </c>
      <c r="L4665">
        <f>I4665*J4665*(1-K4665)</f>
        <v/>
      </c>
      <c r="M4665">
        <f>VLOOKUP(F4665,Products!A:D,4,FALSE)*I4665</f>
        <v/>
      </c>
      <c r="N4665">
        <f>L4665-M4665</f>
        <v/>
      </c>
    </row>
    <row r="4666">
      <c r="A4666" t="inlineStr">
        <is>
          <t>T1004664</t>
        </is>
      </c>
      <c r="B4666" t="inlineStr">
        <is>
          <t>2023-11-12</t>
        </is>
      </c>
      <c r="C4666" t="inlineStr">
        <is>
          <t>S004</t>
        </is>
      </c>
      <c r="D4666" t="inlineStr">
        <is>
          <t>Store_004</t>
        </is>
      </c>
      <c r="E4666" t="inlineStr">
        <is>
          <t>Central</t>
        </is>
      </c>
      <c r="F4666" t="inlineStr">
        <is>
          <t>P0164</t>
        </is>
      </c>
      <c r="G4666" t="inlineStr">
        <is>
          <t>Prod_0164</t>
        </is>
      </c>
      <c r="H4666" t="inlineStr">
        <is>
          <t>Food</t>
        </is>
      </c>
      <c r="I4666" t="n">
        <v>8</v>
      </c>
      <c r="J4666" t="n">
        <v>681.62</v>
      </c>
      <c r="K4666" t="n">
        <v>0.1</v>
      </c>
      <c r="L4666">
        <f>I4666*J4666*(1-K4666)</f>
        <v/>
      </c>
      <c r="M4666">
        <f>VLOOKUP(F4666,Products!A:D,4,FALSE)*I4666</f>
        <v/>
      </c>
      <c r="N4666">
        <f>L4666-M4666</f>
        <v/>
      </c>
    </row>
    <row r="4667">
      <c r="A4667" t="inlineStr">
        <is>
          <t>T1004665</t>
        </is>
      </c>
      <c r="B4667" t="inlineStr">
        <is>
          <t>2024-05-25</t>
        </is>
      </c>
      <c r="C4667" t="inlineStr">
        <is>
          <t>S040</t>
        </is>
      </c>
      <c r="D4667" t="inlineStr">
        <is>
          <t>Store_040</t>
        </is>
      </c>
      <c r="E4667" t="inlineStr">
        <is>
          <t>Central</t>
        </is>
      </c>
      <c r="F4667" t="inlineStr">
        <is>
          <t>P0124</t>
        </is>
      </c>
      <c r="G4667" t="inlineStr">
        <is>
          <t>Prod_0124</t>
        </is>
      </c>
      <c r="H4667" t="inlineStr">
        <is>
          <t>Beverages</t>
        </is>
      </c>
      <c r="I4667" t="n">
        <v>8</v>
      </c>
      <c r="J4667" t="n">
        <v>707.91</v>
      </c>
      <c r="K4667" t="n">
        <v>0.1</v>
      </c>
      <c r="L4667">
        <f>I4667*J4667*(1-K4667)</f>
        <v/>
      </c>
      <c r="M4667">
        <f>VLOOKUP(F4667,Products!A:D,4,FALSE)*I4667</f>
        <v/>
      </c>
      <c r="N4667">
        <f>L4667-M4667</f>
        <v/>
      </c>
    </row>
    <row r="4668">
      <c r="A4668" t="inlineStr">
        <is>
          <t>T1004666</t>
        </is>
      </c>
      <c r="B4668" t="inlineStr">
        <is>
          <t>2023-08-23</t>
        </is>
      </c>
      <c r="C4668" t="inlineStr">
        <is>
          <t>S012</t>
        </is>
      </c>
      <c r="D4668" t="inlineStr">
        <is>
          <t>Store_012</t>
        </is>
      </c>
      <c r="E4668" t="inlineStr">
        <is>
          <t>South</t>
        </is>
      </c>
      <c r="F4668" t="inlineStr">
        <is>
          <t>P0129</t>
        </is>
      </c>
      <c r="G4668" t="inlineStr">
        <is>
          <t>Prod_0129</t>
        </is>
      </c>
      <c r="H4668" t="inlineStr">
        <is>
          <t>Stationery</t>
        </is>
      </c>
      <c r="I4668" t="n">
        <v>8</v>
      </c>
      <c r="J4668" t="n">
        <v>927.66</v>
      </c>
      <c r="K4668" t="n">
        <v>0.15</v>
      </c>
      <c r="L4668">
        <f>I4668*J4668*(1-K4668)</f>
        <v/>
      </c>
      <c r="M4668">
        <f>VLOOKUP(F4668,Products!A:D,4,FALSE)*I4668</f>
        <v/>
      </c>
      <c r="N4668">
        <f>L4668-M4668</f>
        <v/>
      </c>
    </row>
    <row r="4669">
      <c r="A4669" t="inlineStr">
        <is>
          <t>T1004667</t>
        </is>
      </c>
      <c r="B4669" t="inlineStr">
        <is>
          <t>2025-08-04</t>
        </is>
      </c>
      <c r="C4669" t="inlineStr">
        <is>
          <t>S040</t>
        </is>
      </c>
      <c r="D4669" t="inlineStr">
        <is>
          <t>Store_040</t>
        </is>
      </c>
      <c r="E4669" t="inlineStr">
        <is>
          <t>Central</t>
        </is>
      </c>
      <c r="F4669" t="inlineStr">
        <is>
          <t>P0152</t>
        </is>
      </c>
      <c r="G4669" t="inlineStr">
        <is>
          <t>Prod_0152</t>
        </is>
      </c>
      <c r="H4669" t="inlineStr">
        <is>
          <t>Household</t>
        </is>
      </c>
      <c r="I4669" t="n">
        <v>6</v>
      </c>
      <c r="J4669" t="n">
        <v>579.1799999999999</v>
      </c>
      <c r="K4669" t="n">
        <v>0.1</v>
      </c>
      <c r="L4669">
        <f>I4669*J4669*(1-K4669)</f>
        <v/>
      </c>
      <c r="M4669">
        <f>VLOOKUP(F4669,Products!A:D,4,FALSE)*I4669</f>
        <v/>
      </c>
      <c r="N4669">
        <f>L4669-M4669</f>
        <v/>
      </c>
    </row>
    <row r="4670">
      <c r="A4670" t="inlineStr">
        <is>
          <t>T1004668</t>
        </is>
      </c>
      <c r="B4670" t="inlineStr">
        <is>
          <t>2024-06-05</t>
        </is>
      </c>
      <c r="C4670" t="inlineStr">
        <is>
          <t>S017</t>
        </is>
      </c>
      <c r="D4670" t="inlineStr">
        <is>
          <t>Store_017</t>
        </is>
      </c>
      <c r="E4670" t="inlineStr">
        <is>
          <t>South</t>
        </is>
      </c>
      <c r="F4670" t="inlineStr">
        <is>
          <t>P0067</t>
        </is>
      </c>
      <c r="G4670" t="inlineStr">
        <is>
          <t>Prod_0067</t>
        </is>
      </c>
      <c r="H4670" t="inlineStr">
        <is>
          <t>Toys</t>
        </is>
      </c>
      <c r="I4670" t="n">
        <v>1</v>
      </c>
      <c r="J4670" t="n">
        <v>160.83</v>
      </c>
      <c r="K4670" t="n">
        <v>0</v>
      </c>
      <c r="L4670">
        <f>I4670*J4670*(1-K4670)</f>
        <v/>
      </c>
      <c r="M4670">
        <f>VLOOKUP(F4670,Products!A:D,4,FALSE)*I4670</f>
        <v/>
      </c>
      <c r="N4670">
        <f>L4670-M4670</f>
        <v/>
      </c>
    </row>
    <row r="4671">
      <c r="A4671" t="inlineStr">
        <is>
          <t>T1004669</t>
        </is>
      </c>
      <c r="B4671" t="inlineStr">
        <is>
          <t>2023-12-21</t>
        </is>
      </c>
      <c r="C4671" t="inlineStr">
        <is>
          <t>S035</t>
        </is>
      </c>
      <c r="D4671" t="inlineStr">
        <is>
          <t>Store_035</t>
        </is>
      </c>
      <c r="E4671" t="inlineStr">
        <is>
          <t>Central</t>
        </is>
      </c>
      <c r="F4671" t="inlineStr">
        <is>
          <t>P0102</t>
        </is>
      </c>
      <c r="G4671" t="inlineStr">
        <is>
          <t>Prod_0102</t>
        </is>
      </c>
      <c r="H4671" t="inlineStr">
        <is>
          <t>Food</t>
        </is>
      </c>
      <c r="I4671" t="n">
        <v>9</v>
      </c>
      <c r="J4671" t="n">
        <v>638.98</v>
      </c>
      <c r="K4671" t="n">
        <v>0.2</v>
      </c>
      <c r="L4671">
        <f>I4671*J4671*(1-K4671)</f>
        <v/>
      </c>
      <c r="M4671">
        <f>VLOOKUP(F4671,Products!A:D,4,FALSE)*I4671</f>
        <v/>
      </c>
      <c r="N4671">
        <f>L4671-M4671</f>
        <v/>
      </c>
    </row>
    <row r="4672">
      <c r="A4672" t="inlineStr">
        <is>
          <t>T1004670</t>
        </is>
      </c>
      <c r="B4672" t="inlineStr">
        <is>
          <t>2023-12-14</t>
        </is>
      </c>
      <c r="C4672" t="inlineStr">
        <is>
          <t>S002</t>
        </is>
      </c>
      <c r="D4672" t="inlineStr">
        <is>
          <t>Store_002</t>
        </is>
      </c>
      <c r="E4672" t="inlineStr">
        <is>
          <t>South</t>
        </is>
      </c>
      <c r="F4672" t="inlineStr">
        <is>
          <t>P0187</t>
        </is>
      </c>
      <c r="G4672" t="inlineStr">
        <is>
          <t>Prod_0187</t>
        </is>
      </c>
      <c r="H4672" t="inlineStr">
        <is>
          <t>Food</t>
        </is>
      </c>
      <c r="I4672" t="n">
        <v>1</v>
      </c>
      <c r="J4672" t="n">
        <v>764.87</v>
      </c>
      <c r="K4672" t="n">
        <v>0.05</v>
      </c>
      <c r="L4672">
        <f>I4672*J4672*(1-K4672)</f>
        <v/>
      </c>
      <c r="M4672">
        <f>VLOOKUP(F4672,Products!A:D,4,FALSE)*I4672</f>
        <v/>
      </c>
      <c r="N4672">
        <f>L4672-M4672</f>
        <v/>
      </c>
    </row>
    <row r="4673">
      <c r="A4673" t="inlineStr">
        <is>
          <t>T1004671</t>
        </is>
      </c>
      <c r="B4673" t="inlineStr">
        <is>
          <t>2023-10-21</t>
        </is>
      </c>
      <c r="C4673" t="inlineStr">
        <is>
          <t>S015</t>
        </is>
      </c>
      <c r="D4673" t="inlineStr">
        <is>
          <t>Store_015</t>
        </is>
      </c>
      <c r="E4673" t="inlineStr">
        <is>
          <t>North</t>
        </is>
      </c>
      <c r="F4673" t="inlineStr">
        <is>
          <t>P0107</t>
        </is>
      </c>
      <c r="G4673" t="inlineStr">
        <is>
          <t>Prod_0107</t>
        </is>
      </c>
      <c r="H4673" t="inlineStr">
        <is>
          <t>Stationery</t>
        </is>
      </c>
      <c r="I4673" t="n">
        <v>1</v>
      </c>
      <c r="J4673" t="n">
        <v>747.13</v>
      </c>
      <c r="K4673" t="n">
        <v>0.1</v>
      </c>
      <c r="L4673">
        <f>I4673*J4673*(1-K4673)</f>
        <v/>
      </c>
      <c r="M4673">
        <f>VLOOKUP(F4673,Products!A:D,4,FALSE)*I4673</f>
        <v/>
      </c>
      <c r="N4673">
        <f>L4673-M4673</f>
        <v/>
      </c>
    </row>
    <row r="4674">
      <c r="A4674" t="inlineStr">
        <is>
          <t>T1004672</t>
        </is>
      </c>
      <c r="B4674" t="inlineStr">
        <is>
          <t>2025-02-12</t>
        </is>
      </c>
      <c r="C4674" t="inlineStr">
        <is>
          <t>S009</t>
        </is>
      </c>
      <c r="D4674" t="inlineStr">
        <is>
          <t>Store_009</t>
        </is>
      </c>
      <c r="E4674" t="inlineStr">
        <is>
          <t>Central</t>
        </is>
      </c>
      <c r="F4674" t="inlineStr">
        <is>
          <t>P0189</t>
        </is>
      </c>
      <c r="G4674" t="inlineStr">
        <is>
          <t>Prod_0189</t>
        </is>
      </c>
      <c r="H4674" t="inlineStr">
        <is>
          <t>Food</t>
        </is>
      </c>
      <c r="I4674" t="n">
        <v>4</v>
      </c>
      <c r="J4674" t="n">
        <v>958.76</v>
      </c>
      <c r="K4674" t="n">
        <v>0.2</v>
      </c>
      <c r="L4674">
        <f>I4674*J4674*(1-K4674)</f>
        <v/>
      </c>
      <c r="M4674">
        <f>VLOOKUP(F4674,Products!A:D,4,FALSE)*I4674</f>
        <v/>
      </c>
      <c r="N4674">
        <f>L4674-M4674</f>
        <v/>
      </c>
    </row>
    <row r="4675">
      <c r="A4675" t="inlineStr">
        <is>
          <t>T1004673</t>
        </is>
      </c>
      <c r="B4675" t="inlineStr">
        <is>
          <t>2024-01-29</t>
        </is>
      </c>
      <c r="C4675" t="inlineStr">
        <is>
          <t>S004</t>
        </is>
      </c>
      <c r="D4675" t="inlineStr">
        <is>
          <t>Store_004</t>
        </is>
      </c>
      <c r="E4675" t="inlineStr">
        <is>
          <t>Central</t>
        </is>
      </c>
      <c r="F4675" t="inlineStr">
        <is>
          <t>P0123</t>
        </is>
      </c>
      <c r="G4675" t="inlineStr">
        <is>
          <t>Prod_0123</t>
        </is>
      </c>
      <c r="H4675" t="inlineStr">
        <is>
          <t>Food</t>
        </is>
      </c>
      <c r="I4675" t="n">
        <v>5</v>
      </c>
      <c r="J4675" t="n">
        <v>491.82</v>
      </c>
      <c r="K4675" t="n">
        <v>0</v>
      </c>
      <c r="L4675">
        <f>I4675*J4675*(1-K4675)</f>
        <v/>
      </c>
      <c r="M4675">
        <f>VLOOKUP(F4675,Products!A:D,4,FALSE)*I4675</f>
        <v/>
      </c>
      <c r="N4675">
        <f>L4675-M4675</f>
        <v/>
      </c>
    </row>
    <row r="4676">
      <c r="A4676" t="inlineStr">
        <is>
          <t>T1004674</t>
        </is>
      </c>
      <c r="B4676" t="inlineStr">
        <is>
          <t>2025-02-06</t>
        </is>
      </c>
      <c r="C4676" t="inlineStr">
        <is>
          <t>S049</t>
        </is>
      </c>
      <c r="D4676" t="inlineStr">
        <is>
          <t>Store_049</t>
        </is>
      </c>
      <c r="E4676" t="inlineStr">
        <is>
          <t>North</t>
        </is>
      </c>
      <c r="F4676" t="inlineStr">
        <is>
          <t>P0083</t>
        </is>
      </c>
      <c r="G4676" t="inlineStr">
        <is>
          <t>Prod_0083</t>
        </is>
      </c>
      <c r="H4676" t="inlineStr">
        <is>
          <t>Clothing</t>
        </is>
      </c>
      <c r="I4676" t="n">
        <v>7</v>
      </c>
      <c r="J4676" t="n">
        <v>480.12</v>
      </c>
      <c r="K4676" t="n">
        <v>0</v>
      </c>
      <c r="L4676">
        <f>I4676*J4676*(1-K4676)</f>
        <v/>
      </c>
      <c r="M4676">
        <f>VLOOKUP(F4676,Products!A:D,4,FALSE)*I4676</f>
        <v/>
      </c>
      <c r="N4676">
        <f>L4676-M4676</f>
        <v/>
      </c>
    </row>
    <row r="4677">
      <c r="A4677" t="inlineStr">
        <is>
          <t>T1004675</t>
        </is>
      </c>
      <c r="B4677" t="inlineStr">
        <is>
          <t>2024-08-09</t>
        </is>
      </c>
      <c r="C4677" t="inlineStr">
        <is>
          <t>S039</t>
        </is>
      </c>
      <c r="D4677" t="inlineStr">
        <is>
          <t>Store_039</t>
        </is>
      </c>
      <c r="E4677" t="inlineStr">
        <is>
          <t>North</t>
        </is>
      </c>
      <c r="F4677" t="inlineStr">
        <is>
          <t>P0175</t>
        </is>
      </c>
      <c r="G4677" t="inlineStr">
        <is>
          <t>Prod_0175</t>
        </is>
      </c>
      <c r="H4677" t="inlineStr">
        <is>
          <t>Food</t>
        </is>
      </c>
      <c r="I4677" t="n">
        <v>7</v>
      </c>
      <c r="J4677" t="n">
        <v>1005.68</v>
      </c>
      <c r="K4677" t="n">
        <v>0</v>
      </c>
      <c r="L4677">
        <f>I4677*J4677*(1-K4677)</f>
        <v/>
      </c>
      <c r="M4677">
        <f>VLOOKUP(F4677,Products!A:D,4,FALSE)*I4677</f>
        <v/>
      </c>
      <c r="N4677">
        <f>L4677-M4677</f>
        <v/>
      </c>
    </row>
    <row r="4678">
      <c r="A4678" t="inlineStr">
        <is>
          <t>T1004676</t>
        </is>
      </c>
      <c r="B4678" t="inlineStr">
        <is>
          <t>2023-04-04</t>
        </is>
      </c>
      <c r="C4678" t="inlineStr">
        <is>
          <t>S023</t>
        </is>
      </c>
      <c r="D4678" t="inlineStr">
        <is>
          <t>Store_023</t>
        </is>
      </c>
      <c r="E4678" t="inlineStr">
        <is>
          <t>South</t>
        </is>
      </c>
      <c r="F4678" t="inlineStr">
        <is>
          <t>P0152</t>
        </is>
      </c>
      <c r="G4678" t="inlineStr">
        <is>
          <t>Prod_0152</t>
        </is>
      </c>
      <c r="H4678" t="inlineStr">
        <is>
          <t>Household</t>
        </is>
      </c>
      <c r="I4678" t="n">
        <v>6</v>
      </c>
      <c r="J4678" t="n">
        <v>713.1</v>
      </c>
      <c r="K4678" t="n">
        <v>0</v>
      </c>
      <c r="L4678">
        <f>I4678*J4678*(1-K4678)</f>
        <v/>
      </c>
      <c r="M4678">
        <f>VLOOKUP(F4678,Products!A:D,4,FALSE)*I4678</f>
        <v/>
      </c>
      <c r="N4678">
        <f>L4678-M4678</f>
        <v/>
      </c>
    </row>
    <row r="4679">
      <c r="A4679" t="inlineStr">
        <is>
          <t>T1004677</t>
        </is>
      </c>
      <c r="B4679" t="inlineStr">
        <is>
          <t>2024-12-28</t>
        </is>
      </c>
      <c r="C4679" t="inlineStr">
        <is>
          <t>S045</t>
        </is>
      </c>
      <c r="D4679" t="inlineStr">
        <is>
          <t>Store_045</t>
        </is>
      </c>
      <c r="E4679" t="inlineStr">
        <is>
          <t>East</t>
        </is>
      </c>
      <c r="F4679" t="inlineStr">
        <is>
          <t>P0192</t>
        </is>
      </c>
      <c r="G4679" t="inlineStr">
        <is>
          <t>Prod_0192</t>
        </is>
      </c>
      <c r="H4679" t="inlineStr">
        <is>
          <t>Beverages</t>
        </is>
      </c>
      <c r="I4679" t="n">
        <v>2</v>
      </c>
      <c r="J4679" t="n">
        <v>363.6</v>
      </c>
      <c r="K4679" t="n">
        <v>0</v>
      </c>
      <c r="L4679">
        <f>I4679*J4679*(1-K4679)</f>
        <v/>
      </c>
      <c r="M4679">
        <f>VLOOKUP(F4679,Products!A:D,4,FALSE)*I4679</f>
        <v/>
      </c>
      <c r="N4679">
        <f>L4679-M4679</f>
        <v/>
      </c>
    </row>
    <row r="4680">
      <c r="A4680" t="inlineStr">
        <is>
          <t>T1004678</t>
        </is>
      </c>
      <c r="B4680" t="inlineStr">
        <is>
          <t>2025-01-15</t>
        </is>
      </c>
      <c r="C4680" t="inlineStr">
        <is>
          <t>S010</t>
        </is>
      </c>
      <c r="D4680" t="inlineStr">
        <is>
          <t>Store_010</t>
        </is>
      </c>
      <c r="E4680" t="inlineStr">
        <is>
          <t>North</t>
        </is>
      </c>
      <c r="F4680" t="inlineStr">
        <is>
          <t>P0200</t>
        </is>
      </c>
      <c r="G4680" t="inlineStr">
        <is>
          <t>Prod_0200</t>
        </is>
      </c>
      <c r="H4680" t="inlineStr">
        <is>
          <t>Electronics</t>
        </is>
      </c>
      <c r="I4680" t="n">
        <v>2</v>
      </c>
      <c r="J4680" t="n">
        <v>402.55</v>
      </c>
      <c r="K4680" t="n">
        <v>0</v>
      </c>
      <c r="L4680">
        <f>I4680*J4680*(1-K4680)</f>
        <v/>
      </c>
      <c r="M4680">
        <f>VLOOKUP(F4680,Products!A:D,4,FALSE)*I4680</f>
        <v/>
      </c>
      <c r="N4680">
        <f>L4680-M4680</f>
        <v/>
      </c>
    </row>
    <row r="4681">
      <c r="A4681" t="inlineStr">
        <is>
          <t>T1004679</t>
        </is>
      </c>
      <c r="B4681" t="inlineStr">
        <is>
          <t>2023-06-06</t>
        </is>
      </c>
      <c r="C4681" t="inlineStr">
        <is>
          <t>S047</t>
        </is>
      </c>
      <c r="D4681" t="inlineStr">
        <is>
          <t>Store_047</t>
        </is>
      </c>
      <c r="E4681" t="inlineStr">
        <is>
          <t>North</t>
        </is>
      </c>
      <c r="F4681" t="inlineStr">
        <is>
          <t>P0178</t>
        </is>
      </c>
      <c r="G4681" t="inlineStr">
        <is>
          <t>Prod_0178</t>
        </is>
      </c>
      <c r="H4681" t="inlineStr">
        <is>
          <t>Beverages</t>
        </is>
      </c>
      <c r="I4681" t="n">
        <v>5</v>
      </c>
      <c r="J4681" t="n">
        <v>654.9400000000001</v>
      </c>
      <c r="K4681" t="n">
        <v>0</v>
      </c>
      <c r="L4681">
        <f>I4681*J4681*(1-K4681)</f>
        <v/>
      </c>
      <c r="M4681">
        <f>VLOOKUP(F4681,Products!A:D,4,FALSE)*I4681</f>
        <v/>
      </c>
      <c r="N4681">
        <f>L4681-M4681</f>
        <v/>
      </c>
    </row>
    <row r="4682">
      <c r="A4682" t="inlineStr">
        <is>
          <t>T1004680</t>
        </is>
      </c>
      <c r="B4682" t="inlineStr">
        <is>
          <t>2024-11-20</t>
        </is>
      </c>
      <c r="C4682" t="inlineStr">
        <is>
          <t>S026</t>
        </is>
      </c>
      <c r="D4682" t="inlineStr">
        <is>
          <t>Store_026</t>
        </is>
      </c>
      <c r="E4682" t="inlineStr">
        <is>
          <t>North</t>
        </is>
      </c>
      <c r="F4682" t="inlineStr">
        <is>
          <t>P0106</t>
        </is>
      </c>
      <c r="G4682" t="inlineStr">
        <is>
          <t>Prod_0106</t>
        </is>
      </c>
      <c r="H4682" t="inlineStr">
        <is>
          <t>Electronics</t>
        </is>
      </c>
      <c r="I4682" t="n">
        <v>2</v>
      </c>
      <c r="J4682" t="n">
        <v>978.33</v>
      </c>
      <c r="K4682" t="n">
        <v>0</v>
      </c>
      <c r="L4682">
        <f>I4682*J4682*(1-K4682)</f>
        <v/>
      </c>
      <c r="M4682">
        <f>VLOOKUP(F4682,Products!A:D,4,FALSE)*I4682</f>
        <v/>
      </c>
      <c r="N4682">
        <f>L4682-M4682</f>
        <v/>
      </c>
    </row>
    <row r="4683">
      <c r="A4683" t="inlineStr">
        <is>
          <t>T1004681</t>
        </is>
      </c>
      <c r="B4683" t="inlineStr">
        <is>
          <t>2023-11-24</t>
        </is>
      </c>
      <c r="C4683" t="inlineStr">
        <is>
          <t>S014</t>
        </is>
      </c>
      <c r="D4683" t="inlineStr">
        <is>
          <t>Store_014</t>
        </is>
      </c>
      <c r="E4683" t="inlineStr">
        <is>
          <t>West</t>
        </is>
      </c>
      <c r="F4683" t="inlineStr">
        <is>
          <t>P0055</t>
        </is>
      </c>
      <c r="G4683" t="inlineStr">
        <is>
          <t>Prod_0055</t>
        </is>
      </c>
      <c r="H4683" t="inlineStr">
        <is>
          <t>Beverages</t>
        </is>
      </c>
      <c r="I4683" t="n">
        <v>1</v>
      </c>
      <c r="J4683" t="n">
        <v>211.53</v>
      </c>
      <c r="K4683" t="n">
        <v>0</v>
      </c>
      <c r="L4683">
        <f>I4683*J4683*(1-K4683)</f>
        <v/>
      </c>
      <c r="M4683">
        <f>VLOOKUP(F4683,Products!A:D,4,FALSE)*I4683</f>
        <v/>
      </c>
      <c r="N4683">
        <f>L4683-M4683</f>
        <v/>
      </c>
    </row>
    <row r="4684">
      <c r="A4684" t="inlineStr">
        <is>
          <t>T1004682</t>
        </is>
      </c>
      <c r="B4684" t="inlineStr">
        <is>
          <t>2023-11-17</t>
        </is>
      </c>
      <c r="C4684" t="inlineStr">
        <is>
          <t>S047</t>
        </is>
      </c>
      <c r="D4684" t="inlineStr">
        <is>
          <t>Store_047</t>
        </is>
      </c>
      <c r="E4684" t="inlineStr">
        <is>
          <t>North</t>
        </is>
      </c>
      <c r="F4684" t="inlineStr">
        <is>
          <t>P0171</t>
        </is>
      </c>
      <c r="G4684" t="inlineStr">
        <is>
          <t>Prod_0171</t>
        </is>
      </c>
      <c r="H4684" t="inlineStr">
        <is>
          <t>Household</t>
        </is>
      </c>
      <c r="I4684" t="n">
        <v>4</v>
      </c>
      <c r="J4684" t="n">
        <v>379.51</v>
      </c>
      <c r="K4684" t="n">
        <v>0</v>
      </c>
      <c r="L4684">
        <f>I4684*J4684*(1-K4684)</f>
        <v/>
      </c>
      <c r="M4684">
        <f>VLOOKUP(F4684,Products!A:D,4,FALSE)*I4684</f>
        <v/>
      </c>
      <c r="N4684">
        <f>L4684-M4684</f>
        <v/>
      </c>
    </row>
    <row r="4685">
      <c r="A4685" t="inlineStr">
        <is>
          <t>T1004683</t>
        </is>
      </c>
      <c r="B4685" t="inlineStr">
        <is>
          <t>2024-12-08</t>
        </is>
      </c>
      <c r="C4685" t="inlineStr">
        <is>
          <t>S014</t>
        </is>
      </c>
      <c r="D4685" t="inlineStr">
        <is>
          <t>Store_014</t>
        </is>
      </c>
      <c r="E4685" t="inlineStr">
        <is>
          <t>West</t>
        </is>
      </c>
      <c r="F4685" t="inlineStr">
        <is>
          <t>P0135</t>
        </is>
      </c>
      <c r="G4685" t="inlineStr">
        <is>
          <t>Prod_0135</t>
        </is>
      </c>
      <c r="H4685" t="inlineStr">
        <is>
          <t>Food</t>
        </is>
      </c>
      <c r="I4685" t="n">
        <v>9</v>
      </c>
      <c r="J4685" t="n">
        <v>81.39</v>
      </c>
      <c r="K4685" t="n">
        <v>0.15</v>
      </c>
      <c r="L4685">
        <f>I4685*J4685*(1-K4685)</f>
        <v/>
      </c>
      <c r="M4685">
        <f>VLOOKUP(F4685,Products!A:D,4,FALSE)*I4685</f>
        <v/>
      </c>
      <c r="N4685">
        <f>L4685-M4685</f>
        <v/>
      </c>
    </row>
    <row r="4686">
      <c r="A4686" t="inlineStr">
        <is>
          <t>T1004684</t>
        </is>
      </c>
      <c r="B4686" t="inlineStr">
        <is>
          <t>2025-07-18</t>
        </is>
      </c>
      <c r="C4686" t="inlineStr">
        <is>
          <t>S044</t>
        </is>
      </c>
      <c r="D4686" t="inlineStr">
        <is>
          <t>Store_044</t>
        </is>
      </c>
      <c r="E4686" t="inlineStr">
        <is>
          <t>North</t>
        </is>
      </c>
      <c r="F4686" t="inlineStr">
        <is>
          <t>P0179</t>
        </is>
      </c>
      <c r="G4686" t="inlineStr">
        <is>
          <t>Prod_0179</t>
        </is>
      </c>
      <c r="H4686" t="inlineStr">
        <is>
          <t>Household</t>
        </is>
      </c>
      <c r="I4686" t="n">
        <v>2</v>
      </c>
      <c r="J4686" t="n">
        <v>263.99</v>
      </c>
      <c r="K4686" t="n">
        <v>0</v>
      </c>
      <c r="L4686">
        <f>I4686*J4686*(1-K4686)</f>
        <v/>
      </c>
      <c r="M4686">
        <f>VLOOKUP(F4686,Products!A:D,4,FALSE)*I4686</f>
        <v/>
      </c>
      <c r="N4686">
        <f>L4686-M4686</f>
        <v/>
      </c>
    </row>
    <row r="4687">
      <c r="A4687" t="inlineStr">
        <is>
          <t>T1004685</t>
        </is>
      </c>
      <c r="B4687" t="inlineStr">
        <is>
          <t>2025-07-03</t>
        </is>
      </c>
      <c r="C4687" t="inlineStr">
        <is>
          <t>S025</t>
        </is>
      </c>
      <c r="D4687" t="inlineStr">
        <is>
          <t>Store_025</t>
        </is>
      </c>
      <c r="E4687" t="inlineStr">
        <is>
          <t>Central</t>
        </is>
      </c>
      <c r="F4687" t="inlineStr">
        <is>
          <t>P0163</t>
        </is>
      </c>
      <c r="G4687" t="inlineStr">
        <is>
          <t>Prod_0163</t>
        </is>
      </c>
      <c r="H4687" t="inlineStr">
        <is>
          <t>Food</t>
        </is>
      </c>
      <c r="I4687" t="n">
        <v>8</v>
      </c>
      <c r="J4687" t="n">
        <v>641.17</v>
      </c>
      <c r="K4687" t="n">
        <v>0</v>
      </c>
      <c r="L4687">
        <f>I4687*J4687*(1-K4687)</f>
        <v/>
      </c>
      <c r="M4687">
        <f>VLOOKUP(F4687,Products!A:D,4,FALSE)*I4687</f>
        <v/>
      </c>
      <c r="N4687">
        <f>L4687-M4687</f>
        <v/>
      </c>
    </row>
    <row r="4688">
      <c r="A4688" t="inlineStr">
        <is>
          <t>T1004686</t>
        </is>
      </c>
      <c r="B4688" t="inlineStr">
        <is>
          <t>2024-11-26</t>
        </is>
      </c>
      <c r="C4688" t="inlineStr">
        <is>
          <t>S010</t>
        </is>
      </c>
      <c r="D4688" t="inlineStr">
        <is>
          <t>Store_010</t>
        </is>
      </c>
      <c r="E4688" t="inlineStr">
        <is>
          <t>North</t>
        </is>
      </c>
      <c r="F4688" t="inlineStr">
        <is>
          <t>P0017</t>
        </is>
      </c>
      <c r="G4688" t="inlineStr">
        <is>
          <t>Prod_0017</t>
        </is>
      </c>
      <c r="H4688" t="inlineStr">
        <is>
          <t>Food</t>
        </is>
      </c>
      <c r="I4688" t="n">
        <v>1</v>
      </c>
      <c r="J4688" t="n">
        <v>561.51</v>
      </c>
      <c r="K4688" t="n">
        <v>0.2</v>
      </c>
      <c r="L4688">
        <f>I4688*J4688*(1-K4688)</f>
        <v/>
      </c>
      <c r="M4688">
        <f>VLOOKUP(F4688,Products!A:D,4,FALSE)*I4688</f>
        <v/>
      </c>
      <c r="N4688">
        <f>L4688-M4688</f>
        <v/>
      </c>
    </row>
    <row r="4689">
      <c r="A4689" t="inlineStr">
        <is>
          <t>T1004687</t>
        </is>
      </c>
      <c r="B4689" t="inlineStr">
        <is>
          <t>2023-03-07</t>
        </is>
      </c>
      <c r="C4689" t="inlineStr">
        <is>
          <t>S021</t>
        </is>
      </c>
      <c r="D4689" t="inlineStr">
        <is>
          <t>Store_021</t>
        </is>
      </c>
      <c r="E4689" t="inlineStr">
        <is>
          <t>North</t>
        </is>
      </c>
      <c r="F4689" t="inlineStr">
        <is>
          <t>P0030</t>
        </is>
      </c>
      <c r="G4689" t="inlineStr">
        <is>
          <t>Prod_0030</t>
        </is>
      </c>
      <c r="H4689" t="inlineStr">
        <is>
          <t>Household</t>
        </is>
      </c>
      <c r="I4689" t="n">
        <v>8</v>
      </c>
      <c r="J4689" t="n">
        <v>808.71</v>
      </c>
      <c r="K4689" t="n">
        <v>0</v>
      </c>
      <c r="L4689">
        <f>I4689*J4689*(1-K4689)</f>
        <v/>
      </c>
      <c r="M4689">
        <f>VLOOKUP(F4689,Products!A:D,4,FALSE)*I4689</f>
        <v/>
      </c>
      <c r="N4689">
        <f>L4689-M4689</f>
        <v/>
      </c>
    </row>
    <row r="4690">
      <c r="A4690" t="inlineStr">
        <is>
          <t>T1004688</t>
        </is>
      </c>
      <c r="B4690" t="inlineStr">
        <is>
          <t>2024-08-22</t>
        </is>
      </c>
      <c r="C4690" t="inlineStr">
        <is>
          <t>S043</t>
        </is>
      </c>
      <c r="D4690" t="inlineStr">
        <is>
          <t>Store_043</t>
        </is>
      </c>
      <c r="E4690" t="inlineStr">
        <is>
          <t>East</t>
        </is>
      </c>
      <c r="F4690" t="inlineStr">
        <is>
          <t>P0044</t>
        </is>
      </c>
      <c r="G4690" t="inlineStr">
        <is>
          <t>Prod_0044</t>
        </is>
      </c>
      <c r="H4690" t="inlineStr">
        <is>
          <t>Food</t>
        </is>
      </c>
      <c r="I4690" t="n">
        <v>2</v>
      </c>
      <c r="J4690" t="n">
        <v>274.18</v>
      </c>
      <c r="K4690" t="n">
        <v>0.05</v>
      </c>
      <c r="L4690">
        <f>I4690*J4690*(1-K4690)</f>
        <v/>
      </c>
      <c r="M4690">
        <f>VLOOKUP(F4690,Products!A:D,4,FALSE)*I4690</f>
        <v/>
      </c>
      <c r="N4690">
        <f>L4690-M4690</f>
        <v/>
      </c>
    </row>
    <row r="4691">
      <c r="A4691" t="inlineStr">
        <is>
          <t>T1004689</t>
        </is>
      </c>
      <c r="B4691" t="inlineStr">
        <is>
          <t>2025-01-26</t>
        </is>
      </c>
      <c r="C4691" t="inlineStr">
        <is>
          <t>S028</t>
        </is>
      </c>
      <c r="D4691" t="inlineStr">
        <is>
          <t>Store_028</t>
        </is>
      </c>
      <c r="E4691" t="inlineStr">
        <is>
          <t>North</t>
        </is>
      </c>
      <c r="F4691" t="inlineStr">
        <is>
          <t>P0091</t>
        </is>
      </c>
      <c r="G4691" t="inlineStr">
        <is>
          <t>Prod_0091</t>
        </is>
      </c>
      <c r="H4691" t="inlineStr">
        <is>
          <t>Toys</t>
        </is>
      </c>
      <c r="I4691" t="n">
        <v>8</v>
      </c>
      <c r="J4691" t="n">
        <v>259.5</v>
      </c>
      <c r="K4691" t="n">
        <v>0</v>
      </c>
      <c r="L4691">
        <f>I4691*J4691*(1-K4691)</f>
        <v/>
      </c>
      <c r="M4691">
        <f>VLOOKUP(F4691,Products!A:D,4,FALSE)*I4691</f>
        <v/>
      </c>
      <c r="N4691">
        <f>L4691-M4691</f>
        <v/>
      </c>
    </row>
    <row r="4692">
      <c r="A4692" t="inlineStr">
        <is>
          <t>T1004690</t>
        </is>
      </c>
      <c r="B4692" t="inlineStr">
        <is>
          <t>2025-04-18</t>
        </is>
      </c>
      <c r="C4692" t="inlineStr">
        <is>
          <t>S037</t>
        </is>
      </c>
      <c r="D4692" t="inlineStr">
        <is>
          <t>Store_037</t>
        </is>
      </c>
      <c r="E4692" t="inlineStr">
        <is>
          <t>East</t>
        </is>
      </c>
      <c r="F4692" t="inlineStr">
        <is>
          <t>P0187</t>
        </is>
      </c>
      <c r="G4692" t="inlineStr">
        <is>
          <t>Prod_0187</t>
        </is>
      </c>
      <c r="H4692" t="inlineStr">
        <is>
          <t>Food</t>
        </is>
      </c>
      <c r="I4692" t="n">
        <v>5</v>
      </c>
      <c r="J4692" t="n">
        <v>799.21</v>
      </c>
      <c r="K4692" t="n">
        <v>0</v>
      </c>
      <c r="L4692">
        <f>I4692*J4692*(1-K4692)</f>
        <v/>
      </c>
      <c r="M4692">
        <f>VLOOKUP(F4692,Products!A:D,4,FALSE)*I4692</f>
        <v/>
      </c>
      <c r="N4692">
        <f>L4692-M4692</f>
        <v/>
      </c>
    </row>
    <row r="4693">
      <c r="A4693" t="inlineStr">
        <is>
          <t>T1004691</t>
        </is>
      </c>
      <c r="B4693" t="inlineStr">
        <is>
          <t>2024-03-15</t>
        </is>
      </c>
      <c r="C4693" t="inlineStr">
        <is>
          <t>S017</t>
        </is>
      </c>
      <c r="D4693" t="inlineStr">
        <is>
          <t>Store_017</t>
        </is>
      </c>
      <c r="E4693" t="inlineStr">
        <is>
          <t>South</t>
        </is>
      </c>
      <c r="F4693" t="inlineStr">
        <is>
          <t>P0008</t>
        </is>
      </c>
      <c r="G4693" t="inlineStr">
        <is>
          <t>Prod_0008</t>
        </is>
      </c>
      <c r="H4693" t="inlineStr">
        <is>
          <t>Electronics</t>
        </is>
      </c>
      <c r="I4693" t="n">
        <v>3</v>
      </c>
      <c r="J4693" t="n">
        <v>316.72</v>
      </c>
      <c r="K4693" t="n">
        <v>0.15</v>
      </c>
      <c r="L4693">
        <f>I4693*J4693*(1-K4693)</f>
        <v/>
      </c>
      <c r="M4693">
        <f>VLOOKUP(F4693,Products!A:D,4,FALSE)*I4693</f>
        <v/>
      </c>
      <c r="N4693">
        <f>L4693-M4693</f>
        <v/>
      </c>
    </row>
    <row r="4694">
      <c r="A4694" t="inlineStr">
        <is>
          <t>T1004692</t>
        </is>
      </c>
      <c r="B4694" t="inlineStr">
        <is>
          <t>2024-01-08</t>
        </is>
      </c>
      <c r="C4694" t="inlineStr">
        <is>
          <t>S045</t>
        </is>
      </c>
      <c r="D4694" t="inlineStr">
        <is>
          <t>Store_045</t>
        </is>
      </c>
      <c r="E4694" t="inlineStr">
        <is>
          <t>East</t>
        </is>
      </c>
      <c r="F4694" t="inlineStr">
        <is>
          <t>P0058</t>
        </is>
      </c>
      <c r="G4694" t="inlineStr">
        <is>
          <t>Prod_0058</t>
        </is>
      </c>
      <c r="H4694" t="inlineStr">
        <is>
          <t>Stationery</t>
        </is>
      </c>
      <c r="I4694" t="n">
        <v>7</v>
      </c>
      <c r="J4694" t="n">
        <v>529.58</v>
      </c>
      <c r="K4694" t="n">
        <v>0.15</v>
      </c>
      <c r="L4694">
        <f>I4694*J4694*(1-K4694)</f>
        <v/>
      </c>
      <c r="M4694">
        <f>VLOOKUP(F4694,Products!A:D,4,FALSE)*I4694</f>
        <v/>
      </c>
      <c r="N4694">
        <f>L4694-M4694</f>
        <v/>
      </c>
    </row>
    <row r="4695">
      <c r="A4695" t="inlineStr">
        <is>
          <t>T1004693</t>
        </is>
      </c>
      <c r="B4695" t="inlineStr">
        <is>
          <t>2025-04-11</t>
        </is>
      </c>
      <c r="C4695" t="inlineStr">
        <is>
          <t>S031</t>
        </is>
      </c>
      <c r="D4695" t="inlineStr">
        <is>
          <t>Store_031</t>
        </is>
      </c>
      <c r="E4695" t="inlineStr">
        <is>
          <t>Central</t>
        </is>
      </c>
      <c r="F4695" t="inlineStr">
        <is>
          <t>P0169</t>
        </is>
      </c>
      <c r="G4695" t="inlineStr">
        <is>
          <t>Prod_0169</t>
        </is>
      </c>
      <c r="H4695" t="inlineStr">
        <is>
          <t>Beverages</t>
        </is>
      </c>
      <c r="I4695" t="n">
        <v>6</v>
      </c>
      <c r="J4695" t="n">
        <v>732.28</v>
      </c>
      <c r="K4695" t="n">
        <v>0</v>
      </c>
      <c r="L4695">
        <f>I4695*J4695*(1-K4695)</f>
        <v/>
      </c>
      <c r="M4695">
        <f>VLOOKUP(F4695,Products!A:D,4,FALSE)*I4695</f>
        <v/>
      </c>
      <c r="N4695">
        <f>L4695-M4695</f>
        <v/>
      </c>
    </row>
    <row r="4696">
      <c r="A4696" t="inlineStr">
        <is>
          <t>T1004694</t>
        </is>
      </c>
      <c r="B4696" t="inlineStr">
        <is>
          <t>2024-09-11</t>
        </is>
      </c>
      <c r="C4696" t="inlineStr">
        <is>
          <t>S044</t>
        </is>
      </c>
      <c r="D4696" t="inlineStr">
        <is>
          <t>Store_044</t>
        </is>
      </c>
      <c r="E4696" t="inlineStr">
        <is>
          <t>North</t>
        </is>
      </c>
      <c r="F4696" t="inlineStr">
        <is>
          <t>P0148</t>
        </is>
      </c>
      <c r="G4696" t="inlineStr">
        <is>
          <t>Prod_0148</t>
        </is>
      </c>
      <c r="H4696" t="inlineStr">
        <is>
          <t>Electronics</t>
        </is>
      </c>
      <c r="I4696" t="n">
        <v>8</v>
      </c>
      <c r="J4696" t="n">
        <v>310.85</v>
      </c>
      <c r="K4696" t="n">
        <v>0.1</v>
      </c>
      <c r="L4696">
        <f>I4696*J4696*(1-K4696)</f>
        <v/>
      </c>
      <c r="M4696">
        <f>VLOOKUP(F4696,Products!A:D,4,FALSE)*I4696</f>
        <v/>
      </c>
      <c r="N4696">
        <f>L4696-M4696</f>
        <v/>
      </c>
    </row>
    <row r="4697">
      <c r="A4697" t="inlineStr">
        <is>
          <t>T1004695</t>
        </is>
      </c>
      <c r="B4697" t="inlineStr">
        <is>
          <t>2024-01-08</t>
        </is>
      </c>
      <c r="C4697" t="inlineStr">
        <is>
          <t>S004</t>
        </is>
      </c>
      <c r="D4697" t="inlineStr">
        <is>
          <t>Store_004</t>
        </is>
      </c>
      <c r="E4697" t="inlineStr">
        <is>
          <t>Central</t>
        </is>
      </c>
      <c r="F4697" t="inlineStr">
        <is>
          <t>P0148</t>
        </is>
      </c>
      <c r="G4697" t="inlineStr">
        <is>
          <t>Prod_0148</t>
        </is>
      </c>
      <c r="H4697" t="inlineStr">
        <is>
          <t>Electronics</t>
        </is>
      </c>
      <c r="I4697" t="n">
        <v>7</v>
      </c>
      <c r="J4697" t="n">
        <v>305.41</v>
      </c>
      <c r="K4697" t="n">
        <v>0.05</v>
      </c>
      <c r="L4697">
        <f>I4697*J4697*(1-K4697)</f>
        <v/>
      </c>
      <c r="M4697">
        <f>VLOOKUP(F4697,Products!A:D,4,FALSE)*I4697</f>
        <v/>
      </c>
      <c r="N4697">
        <f>L4697-M4697</f>
        <v/>
      </c>
    </row>
    <row r="4698">
      <c r="A4698" t="inlineStr">
        <is>
          <t>T1004696</t>
        </is>
      </c>
      <c r="B4698" t="inlineStr">
        <is>
          <t>2023-04-12</t>
        </is>
      </c>
      <c r="C4698" t="inlineStr">
        <is>
          <t>S034</t>
        </is>
      </c>
      <c r="D4698" t="inlineStr">
        <is>
          <t>Store_034</t>
        </is>
      </c>
      <c r="E4698" t="inlineStr">
        <is>
          <t>Central</t>
        </is>
      </c>
      <c r="F4698" t="inlineStr">
        <is>
          <t>P0053</t>
        </is>
      </c>
      <c r="G4698" t="inlineStr">
        <is>
          <t>Prod_0053</t>
        </is>
      </c>
      <c r="H4698" t="inlineStr">
        <is>
          <t>Food</t>
        </is>
      </c>
      <c r="I4698" t="n">
        <v>5</v>
      </c>
      <c r="J4698" t="n">
        <v>397.41</v>
      </c>
      <c r="K4698" t="n">
        <v>0.2</v>
      </c>
      <c r="L4698">
        <f>I4698*J4698*(1-K4698)</f>
        <v/>
      </c>
      <c r="M4698">
        <f>VLOOKUP(F4698,Products!A:D,4,FALSE)*I4698</f>
        <v/>
      </c>
      <c r="N4698">
        <f>L4698-M4698</f>
        <v/>
      </c>
    </row>
    <row r="4699">
      <c r="A4699" t="inlineStr">
        <is>
          <t>T1004697</t>
        </is>
      </c>
      <c r="B4699" t="inlineStr">
        <is>
          <t>2024-08-26</t>
        </is>
      </c>
      <c r="C4699" t="inlineStr">
        <is>
          <t>S047</t>
        </is>
      </c>
      <c r="D4699" t="inlineStr">
        <is>
          <t>Store_047</t>
        </is>
      </c>
      <c r="E4699" t="inlineStr">
        <is>
          <t>North</t>
        </is>
      </c>
      <c r="F4699" t="inlineStr">
        <is>
          <t>P0118</t>
        </is>
      </c>
      <c r="G4699" t="inlineStr">
        <is>
          <t>Prod_0118</t>
        </is>
      </c>
      <c r="H4699" t="inlineStr">
        <is>
          <t>Toys</t>
        </is>
      </c>
      <c r="I4699" t="n">
        <v>8</v>
      </c>
      <c r="J4699" t="n">
        <v>615.11</v>
      </c>
      <c r="K4699" t="n">
        <v>0.05</v>
      </c>
      <c r="L4699">
        <f>I4699*J4699*(1-K4699)</f>
        <v/>
      </c>
      <c r="M4699">
        <f>VLOOKUP(F4699,Products!A:D,4,FALSE)*I4699</f>
        <v/>
      </c>
      <c r="N4699">
        <f>L4699-M4699</f>
        <v/>
      </c>
    </row>
    <row r="4700">
      <c r="A4700" t="inlineStr">
        <is>
          <t>T1004698</t>
        </is>
      </c>
      <c r="B4700" t="inlineStr">
        <is>
          <t>2025-09-18</t>
        </is>
      </c>
      <c r="C4700" t="inlineStr">
        <is>
          <t>S006</t>
        </is>
      </c>
      <c r="D4700" t="inlineStr">
        <is>
          <t>Store_006</t>
        </is>
      </c>
      <c r="E4700" t="inlineStr">
        <is>
          <t>East</t>
        </is>
      </c>
      <c r="F4700" t="inlineStr">
        <is>
          <t>P0128</t>
        </is>
      </c>
      <c r="G4700" t="inlineStr">
        <is>
          <t>Prod_0128</t>
        </is>
      </c>
      <c r="H4700" t="inlineStr">
        <is>
          <t>Toys</t>
        </is>
      </c>
      <c r="I4700" t="n">
        <v>2</v>
      </c>
      <c r="J4700" t="n">
        <v>164.76</v>
      </c>
      <c r="K4700" t="n">
        <v>0</v>
      </c>
      <c r="L4700">
        <f>I4700*J4700*(1-K4700)</f>
        <v/>
      </c>
      <c r="M4700">
        <f>VLOOKUP(F4700,Products!A:D,4,FALSE)*I4700</f>
        <v/>
      </c>
      <c r="N4700">
        <f>L4700-M4700</f>
        <v/>
      </c>
    </row>
    <row r="4701">
      <c r="A4701" t="inlineStr">
        <is>
          <t>T1004699</t>
        </is>
      </c>
      <c r="B4701" t="inlineStr">
        <is>
          <t>2024-03-24</t>
        </is>
      </c>
      <c r="C4701" t="inlineStr">
        <is>
          <t>S017</t>
        </is>
      </c>
      <c r="D4701" t="inlineStr">
        <is>
          <t>Store_017</t>
        </is>
      </c>
      <c r="E4701" t="inlineStr">
        <is>
          <t>South</t>
        </is>
      </c>
      <c r="F4701" t="inlineStr">
        <is>
          <t>P0023</t>
        </is>
      </c>
      <c r="G4701" t="inlineStr">
        <is>
          <t>Prod_0023</t>
        </is>
      </c>
      <c r="H4701" t="inlineStr">
        <is>
          <t>Stationery</t>
        </is>
      </c>
      <c r="I4701" t="n">
        <v>4</v>
      </c>
      <c r="J4701" t="n">
        <v>142.73</v>
      </c>
      <c r="K4701" t="n">
        <v>0</v>
      </c>
      <c r="L4701">
        <f>I4701*J4701*(1-K4701)</f>
        <v/>
      </c>
      <c r="M4701">
        <f>VLOOKUP(F4701,Products!A:D,4,FALSE)*I4701</f>
        <v/>
      </c>
      <c r="N4701">
        <f>L4701-M4701</f>
        <v/>
      </c>
    </row>
    <row r="4702">
      <c r="A4702" t="inlineStr">
        <is>
          <t>T1004700</t>
        </is>
      </c>
      <c r="B4702" t="inlineStr">
        <is>
          <t>2024-02-19</t>
        </is>
      </c>
      <c r="C4702" t="inlineStr">
        <is>
          <t>S046</t>
        </is>
      </c>
      <c r="D4702" t="inlineStr">
        <is>
          <t>Store_046</t>
        </is>
      </c>
      <c r="E4702" t="inlineStr">
        <is>
          <t>South</t>
        </is>
      </c>
      <c r="F4702" t="inlineStr">
        <is>
          <t>P0062</t>
        </is>
      </c>
      <c r="G4702" t="inlineStr">
        <is>
          <t>Prod_0062</t>
        </is>
      </c>
      <c r="H4702" t="inlineStr">
        <is>
          <t>Beverages</t>
        </is>
      </c>
      <c r="I4702" t="n">
        <v>7</v>
      </c>
      <c r="J4702" t="n">
        <v>615.1799999999999</v>
      </c>
      <c r="K4702" t="n">
        <v>0</v>
      </c>
      <c r="L4702">
        <f>I4702*J4702*(1-K4702)</f>
        <v/>
      </c>
      <c r="M4702">
        <f>VLOOKUP(F4702,Products!A:D,4,FALSE)*I4702</f>
        <v/>
      </c>
      <c r="N4702">
        <f>L4702-M4702</f>
        <v/>
      </c>
    </row>
    <row r="4703">
      <c r="A4703" t="inlineStr">
        <is>
          <t>T1004701</t>
        </is>
      </c>
      <c r="B4703" t="inlineStr">
        <is>
          <t>2024-06-03</t>
        </is>
      </c>
      <c r="C4703" t="inlineStr">
        <is>
          <t>S004</t>
        </is>
      </c>
      <c r="D4703" t="inlineStr">
        <is>
          <t>Store_004</t>
        </is>
      </c>
      <c r="E4703" t="inlineStr">
        <is>
          <t>Central</t>
        </is>
      </c>
      <c r="F4703" t="inlineStr">
        <is>
          <t>P0026</t>
        </is>
      </c>
      <c r="G4703" t="inlineStr">
        <is>
          <t>Prod_0026</t>
        </is>
      </c>
      <c r="H4703" t="inlineStr">
        <is>
          <t>Beverages</t>
        </is>
      </c>
      <c r="I4703" t="n">
        <v>4</v>
      </c>
      <c r="J4703" t="n">
        <v>731.75</v>
      </c>
      <c r="K4703" t="n">
        <v>0.15</v>
      </c>
      <c r="L4703">
        <f>I4703*J4703*(1-K4703)</f>
        <v/>
      </c>
      <c r="M4703">
        <f>VLOOKUP(F4703,Products!A:D,4,FALSE)*I4703</f>
        <v/>
      </c>
      <c r="N4703">
        <f>L4703-M4703</f>
        <v/>
      </c>
    </row>
    <row r="4704">
      <c r="A4704" t="inlineStr">
        <is>
          <t>T1004702</t>
        </is>
      </c>
      <c r="B4704" t="inlineStr">
        <is>
          <t>2024-11-24</t>
        </is>
      </c>
      <c r="C4704" t="inlineStr">
        <is>
          <t>S050</t>
        </is>
      </c>
      <c r="D4704" t="inlineStr">
        <is>
          <t>Store_050</t>
        </is>
      </c>
      <c r="E4704" t="inlineStr">
        <is>
          <t>South</t>
        </is>
      </c>
      <c r="F4704" t="inlineStr">
        <is>
          <t>P0179</t>
        </is>
      </c>
      <c r="G4704" t="inlineStr">
        <is>
          <t>Prod_0179</t>
        </is>
      </c>
      <c r="H4704" t="inlineStr">
        <is>
          <t>Household</t>
        </is>
      </c>
      <c r="I4704" t="n">
        <v>9</v>
      </c>
      <c r="J4704" t="n">
        <v>220.07</v>
      </c>
      <c r="K4704" t="n">
        <v>0.2</v>
      </c>
      <c r="L4704">
        <f>I4704*J4704*(1-K4704)</f>
        <v/>
      </c>
      <c r="M4704">
        <f>VLOOKUP(F4704,Products!A:D,4,FALSE)*I4704</f>
        <v/>
      </c>
      <c r="N4704">
        <f>L4704-M4704</f>
        <v/>
      </c>
    </row>
    <row r="4705">
      <c r="A4705" t="inlineStr">
        <is>
          <t>T1004703</t>
        </is>
      </c>
      <c r="B4705" t="inlineStr">
        <is>
          <t>2024-01-23</t>
        </is>
      </c>
      <c r="C4705" t="inlineStr">
        <is>
          <t>S038</t>
        </is>
      </c>
      <c r="D4705" t="inlineStr">
        <is>
          <t>Store_038</t>
        </is>
      </c>
      <c r="E4705" t="inlineStr">
        <is>
          <t>East</t>
        </is>
      </c>
      <c r="F4705" t="inlineStr">
        <is>
          <t>P0146</t>
        </is>
      </c>
      <c r="G4705" t="inlineStr">
        <is>
          <t>Prod_0146</t>
        </is>
      </c>
      <c r="H4705" t="inlineStr">
        <is>
          <t>Food</t>
        </is>
      </c>
      <c r="I4705" t="n">
        <v>6</v>
      </c>
      <c r="J4705" t="n">
        <v>245.14</v>
      </c>
      <c r="K4705" t="n">
        <v>0</v>
      </c>
      <c r="L4705">
        <f>I4705*J4705*(1-K4705)</f>
        <v/>
      </c>
      <c r="M4705">
        <f>VLOOKUP(F4705,Products!A:D,4,FALSE)*I4705</f>
        <v/>
      </c>
      <c r="N4705">
        <f>L4705-M4705</f>
        <v/>
      </c>
    </row>
    <row r="4706">
      <c r="A4706" t="inlineStr">
        <is>
          <t>T1004704</t>
        </is>
      </c>
      <c r="B4706" t="inlineStr">
        <is>
          <t>2023-06-05</t>
        </is>
      </c>
      <c r="C4706" t="inlineStr">
        <is>
          <t>S038</t>
        </is>
      </c>
      <c r="D4706" t="inlineStr">
        <is>
          <t>Store_038</t>
        </is>
      </c>
      <c r="E4706" t="inlineStr">
        <is>
          <t>East</t>
        </is>
      </c>
      <c r="F4706" t="inlineStr">
        <is>
          <t>P0067</t>
        </is>
      </c>
      <c r="G4706" t="inlineStr">
        <is>
          <t>Prod_0067</t>
        </is>
      </c>
      <c r="H4706" t="inlineStr">
        <is>
          <t>Toys</t>
        </is>
      </c>
      <c r="I4706" t="n">
        <v>2</v>
      </c>
      <c r="J4706" t="n">
        <v>164.68</v>
      </c>
      <c r="K4706" t="n">
        <v>0</v>
      </c>
      <c r="L4706">
        <f>I4706*J4706*(1-K4706)</f>
        <v/>
      </c>
      <c r="M4706">
        <f>VLOOKUP(F4706,Products!A:D,4,FALSE)*I4706</f>
        <v/>
      </c>
      <c r="N4706">
        <f>L4706-M4706</f>
        <v/>
      </c>
    </row>
    <row r="4707">
      <c r="A4707" t="inlineStr">
        <is>
          <t>T1004705</t>
        </is>
      </c>
      <c r="B4707" t="inlineStr">
        <is>
          <t>2025-03-09</t>
        </is>
      </c>
      <c r="C4707" t="inlineStr">
        <is>
          <t>S038</t>
        </is>
      </c>
      <c r="D4707" t="inlineStr">
        <is>
          <t>Store_038</t>
        </is>
      </c>
      <c r="E4707" t="inlineStr">
        <is>
          <t>East</t>
        </is>
      </c>
      <c r="F4707" t="inlineStr">
        <is>
          <t>P0092</t>
        </is>
      </c>
      <c r="G4707" t="inlineStr">
        <is>
          <t>Prod_0092</t>
        </is>
      </c>
      <c r="H4707" t="inlineStr">
        <is>
          <t>Household</t>
        </is>
      </c>
      <c r="I4707" t="n">
        <v>8</v>
      </c>
      <c r="J4707" t="n">
        <v>193.01</v>
      </c>
      <c r="K4707" t="n">
        <v>0</v>
      </c>
      <c r="L4707">
        <f>I4707*J4707*(1-K4707)</f>
        <v/>
      </c>
      <c r="M4707">
        <f>VLOOKUP(F4707,Products!A:D,4,FALSE)*I4707</f>
        <v/>
      </c>
      <c r="N4707">
        <f>L4707-M4707</f>
        <v/>
      </c>
    </row>
    <row r="4708">
      <c r="A4708" t="inlineStr">
        <is>
          <t>T1004706</t>
        </is>
      </c>
      <c r="B4708" t="inlineStr">
        <is>
          <t>2025-06-03</t>
        </is>
      </c>
      <c r="C4708" t="inlineStr">
        <is>
          <t>S014</t>
        </is>
      </c>
      <c r="D4708" t="inlineStr">
        <is>
          <t>Store_014</t>
        </is>
      </c>
      <c r="E4708" t="inlineStr">
        <is>
          <t>West</t>
        </is>
      </c>
      <c r="F4708" t="inlineStr">
        <is>
          <t>P0016</t>
        </is>
      </c>
      <c r="G4708" t="inlineStr">
        <is>
          <t>Prod_0016</t>
        </is>
      </c>
      <c r="H4708" t="inlineStr">
        <is>
          <t>Food</t>
        </is>
      </c>
      <c r="I4708" t="n">
        <v>6</v>
      </c>
      <c r="J4708" t="n">
        <v>957.8099999999999</v>
      </c>
      <c r="K4708" t="n">
        <v>0.1</v>
      </c>
      <c r="L4708">
        <f>I4708*J4708*(1-K4708)</f>
        <v/>
      </c>
      <c r="M4708">
        <f>VLOOKUP(F4708,Products!A:D,4,FALSE)*I4708</f>
        <v/>
      </c>
      <c r="N4708">
        <f>L4708-M4708</f>
        <v/>
      </c>
    </row>
    <row r="4709">
      <c r="A4709" t="inlineStr">
        <is>
          <t>T1004707</t>
        </is>
      </c>
      <c r="B4709" t="inlineStr">
        <is>
          <t>2023-03-19</t>
        </is>
      </c>
      <c r="C4709" t="inlineStr">
        <is>
          <t>S005</t>
        </is>
      </c>
      <c r="D4709" t="inlineStr">
        <is>
          <t>Store_005</t>
        </is>
      </c>
      <c r="E4709" t="inlineStr">
        <is>
          <t>Central</t>
        </is>
      </c>
      <c r="F4709" t="inlineStr">
        <is>
          <t>P0032</t>
        </is>
      </c>
      <c r="G4709" t="inlineStr">
        <is>
          <t>Prod_0032</t>
        </is>
      </c>
      <c r="H4709" t="inlineStr">
        <is>
          <t>Beverages</t>
        </is>
      </c>
      <c r="I4709" t="n">
        <v>7</v>
      </c>
      <c r="J4709" t="n">
        <v>358.59</v>
      </c>
      <c r="K4709" t="n">
        <v>0</v>
      </c>
      <c r="L4709">
        <f>I4709*J4709*(1-K4709)</f>
        <v/>
      </c>
      <c r="M4709">
        <f>VLOOKUP(F4709,Products!A:D,4,FALSE)*I4709</f>
        <v/>
      </c>
      <c r="N4709">
        <f>L4709-M4709</f>
        <v/>
      </c>
    </row>
    <row r="4710">
      <c r="A4710" t="inlineStr">
        <is>
          <t>T1004708</t>
        </is>
      </c>
      <c r="B4710" t="inlineStr">
        <is>
          <t>2023-02-27</t>
        </is>
      </c>
      <c r="C4710" t="inlineStr">
        <is>
          <t>S005</t>
        </is>
      </c>
      <c r="D4710" t="inlineStr">
        <is>
          <t>Store_005</t>
        </is>
      </c>
      <c r="E4710" t="inlineStr">
        <is>
          <t>Central</t>
        </is>
      </c>
      <c r="F4710" t="inlineStr">
        <is>
          <t>P0046</t>
        </is>
      </c>
      <c r="G4710" t="inlineStr">
        <is>
          <t>Prod_0046</t>
        </is>
      </c>
      <c r="H4710" t="inlineStr">
        <is>
          <t>Electronics</t>
        </is>
      </c>
      <c r="I4710" t="n">
        <v>5</v>
      </c>
      <c r="J4710" t="n">
        <v>64.73</v>
      </c>
      <c r="K4710" t="n">
        <v>0</v>
      </c>
      <c r="L4710">
        <f>I4710*J4710*(1-K4710)</f>
        <v/>
      </c>
      <c r="M4710">
        <f>VLOOKUP(F4710,Products!A:D,4,FALSE)*I4710</f>
        <v/>
      </c>
      <c r="N4710">
        <f>L4710-M4710</f>
        <v/>
      </c>
    </row>
    <row r="4711">
      <c r="A4711" t="inlineStr">
        <is>
          <t>T1004709</t>
        </is>
      </c>
      <c r="B4711" t="inlineStr">
        <is>
          <t>2025-09-17</t>
        </is>
      </c>
      <c r="C4711" t="inlineStr">
        <is>
          <t>S043</t>
        </is>
      </c>
      <c r="D4711" t="inlineStr">
        <is>
          <t>Store_043</t>
        </is>
      </c>
      <c r="E4711" t="inlineStr">
        <is>
          <t>East</t>
        </is>
      </c>
      <c r="F4711" t="inlineStr">
        <is>
          <t>P0003</t>
        </is>
      </c>
      <c r="G4711" t="inlineStr">
        <is>
          <t>Prod_0003</t>
        </is>
      </c>
      <c r="H4711" t="inlineStr">
        <is>
          <t>Household</t>
        </is>
      </c>
      <c r="I4711" t="n">
        <v>2</v>
      </c>
      <c r="J4711" t="n">
        <v>100.09</v>
      </c>
      <c r="K4711" t="n">
        <v>0.05</v>
      </c>
      <c r="L4711">
        <f>I4711*J4711*(1-K4711)</f>
        <v/>
      </c>
      <c r="M4711">
        <f>VLOOKUP(F4711,Products!A:D,4,FALSE)*I4711</f>
        <v/>
      </c>
      <c r="N4711">
        <f>L4711-M4711</f>
        <v/>
      </c>
    </row>
    <row r="4712">
      <c r="A4712" t="inlineStr">
        <is>
          <t>T1004710</t>
        </is>
      </c>
      <c r="B4712" t="inlineStr">
        <is>
          <t>2024-05-10</t>
        </is>
      </c>
      <c r="C4712" t="inlineStr">
        <is>
          <t>S045</t>
        </is>
      </c>
      <c r="D4712" t="inlineStr">
        <is>
          <t>Store_045</t>
        </is>
      </c>
      <c r="E4712" t="inlineStr">
        <is>
          <t>East</t>
        </is>
      </c>
      <c r="F4712" t="inlineStr">
        <is>
          <t>P0130</t>
        </is>
      </c>
      <c r="G4712" t="inlineStr">
        <is>
          <t>Prod_0130</t>
        </is>
      </c>
      <c r="H4712" t="inlineStr">
        <is>
          <t>Electronics</t>
        </is>
      </c>
      <c r="I4712" t="n">
        <v>1</v>
      </c>
      <c r="J4712" t="n">
        <v>536.34</v>
      </c>
      <c r="K4712" t="n">
        <v>0.1</v>
      </c>
      <c r="L4712">
        <f>I4712*J4712*(1-K4712)</f>
        <v/>
      </c>
      <c r="M4712">
        <f>VLOOKUP(F4712,Products!A:D,4,FALSE)*I4712</f>
        <v/>
      </c>
      <c r="N4712">
        <f>L4712-M4712</f>
        <v/>
      </c>
    </row>
    <row r="4713">
      <c r="A4713" t="inlineStr">
        <is>
          <t>T1004711</t>
        </is>
      </c>
      <c r="B4713" t="inlineStr">
        <is>
          <t>2024-05-19</t>
        </is>
      </c>
      <c r="C4713" t="inlineStr">
        <is>
          <t>S001</t>
        </is>
      </c>
      <c r="D4713" t="inlineStr">
        <is>
          <t>Store_001</t>
        </is>
      </c>
      <c r="E4713" t="inlineStr">
        <is>
          <t>West</t>
        </is>
      </c>
      <c r="F4713" t="inlineStr">
        <is>
          <t>P0137</t>
        </is>
      </c>
      <c r="G4713" t="inlineStr">
        <is>
          <t>Prod_0137</t>
        </is>
      </c>
      <c r="H4713" t="inlineStr">
        <is>
          <t>Electronics</t>
        </is>
      </c>
      <c r="I4713" t="n">
        <v>8</v>
      </c>
      <c r="J4713" t="n">
        <v>121.4</v>
      </c>
      <c r="K4713" t="n">
        <v>0</v>
      </c>
      <c r="L4713">
        <f>I4713*J4713*(1-K4713)</f>
        <v/>
      </c>
      <c r="M4713">
        <f>VLOOKUP(F4713,Products!A:D,4,FALSE)*I4713</f>
        <v/>
      </c>
      <c r="N4713">
        <f>L4713-M4713</f>
        <v/>
      </c>
    </row>
    <row r="4714">
      <c r="A4714" t="inlineStr">
        <is>
          <t>T1004712</t>
        </is>
      </c>
      <c r="B4714" t="inlineStr">
        <is>
          <t>2023-10-04</t>
        </is>
      </c>
      <c r="C4714" t="inlineStr">
        <is>
          <t>S034</t>
        </is>
      </c>
      <c r="D4714" t="inlineStr">
        <is>
          <t>Store_034</t>
        </is>
      </c>
      <c r="E4714" t="inlineStr">
        <is>
          <t>Central</t>
        </is>
      </c>
      <c r="F4714" t="inlineStr">
        <is>
          <t>P0021</t>
        </is>
      </c>
      <c r="G4714" t="inlineStr">
        <is>
          <t>Prod_0021</t>
        </is>
      </c>
      <c r="H4714" t="inlineStr">
        <is>
          <t>Household</t>
        </is>
      </c>
      <c r="I4714" t="n">
        <v>7</v>
      </c>
      <c r="J4714" t="n">
        <v>168.55</v>
      </c>
      <c r="K4714" t="n">
        <v>0</v>
      </c>
      <c r="L4714">
        <f>I4714*J4714*(1-K4714)</f>
        <v/>
      </c>
      <c r="M4714">
        <f>VLOOKUP(F4714,Products!A:D,4,FALSE)*I4714</f>
        <v/>
      </c>
      <c r="N4714">
        <f>L4714-M4714</f>
        <v/>
      </c>
    </row>
    <row r="4715">
      <c r="A4715" t="inlineStr">
        <is>
          <t>T1004713</t>
        </is>
      </c>
      <c r="B4715" t="inlineStr">
        <is>
          <t>2023-07-09</t>
        </is>
      </c>
      <c r="C4715" t="inlineStr">
        <is>
          <t>S038</t>
        </is>
      </c>
      <c r="D4715" t="inlineStr">
        <is>
          <t>Store_038</t>
        </is>
      </c>
      <c r="E4715" t="inlineStr">
        <is>
          <t>East</t>
        </is>
      </c>
      <c r="F4715" t="inlineStr">
        <is>
          <t>P0053</t>
        </is>
      </c>
      <c r="G4715" t="inlineStr">
        <is>
          <t>Prod_0053</t>
        </is>
      </c>
      <c r="H4715" t="inlineStr">
        <is>
          <t>Food</t>
        </is>
      </c>
      <c r="I4715" t="n">
        <v>8</v>
      </c>
      <c r="J4715" t="n">
        <v>290.01</v>
      </c>
      <c r="K4715" t="n">
        <v>0.05</v>
      </c>
      <c r="L4715">
        <f>I4715*J4715*(1-K4715)</f>
        <v/>
      </c>
      <c r="M4715">
        <f>VLOOKUP(F4715,Products!A:D,4,FALSE)*I4715</f>
        <v/>
      </c>
      <c r="N4715">
        <f>L4715-M4715</f>
        <v/>
      </c>
    </row>
    <row r="4716">
      <c r="A4716" t="inlineStr">
        <is>
          <t>T1004714</t>
        </is>
      </c>
      <c r="B4716" t="inlineStr">
        <is>
          <t>2024-12-14</t>
        </is>
      </c>
      <c r="C4716" t="inlineStr">
        <is>
          <t>S046</t>
        </is>
      </c>
      <c r="D4716" t="inlineStr">
        <is>
          <t>Store_046</t>
        </is>
      </c>
      <c r="E4716" t="inlineStr">
        <is>
          <t>South</t>
        </is>
      </c>
      <c r="F4716" t="inlineStr">
        <is>
          <t>P0183</t>
        </is>
      </c>
      <c r="G4716" t="inlineStr">
        <is>
          <t>Prod_0183</t>
        </is>
      </c>
      <c r="H4716" t="inlineStr">
        <is>
          <t>Stationery</t>
        </is>
      </c>
      <c r="I4716" t="n">
        <v>2</v>
      </c>
      <c r="J4716" t="n">
        <v>964.0599999999999</v>
      </c>
      <c r="K4716" t="n">
        <v>0.15</v>
      </c>
      <c r="L4716">
        <f>I4716*J4716*(1-K4716)</f>
        <v/>
      </c>
      <c r="M4716">
        <f>VLOOKUP(F4716,Products!A:D,4,FALSE)*I4716</f>
        <v/>
      </c>
      <c r="N4716">
        <f>L4716-M4716</f>
        <v/>
      </c>
    </row>
    <row r="4717">
      <c r="A4717" t="inlineStr">
        <is>
          <t>T1004715</t>
        </is>
      </c>
      <c r="B4717" t="inlineStr">
        <is>
          <t>2024-05-24</t>
        </is>
      </c>
      <c r="C4717" t="inlineStr">
        <is>
          <t>S046</t>
        </is>
      </c>
      <c r="D4717" t="inlineStr">
        <is>
          <t>Store_046</t>
        </is>
      </c>
      <c r="E4717" t="inlineStr">
        <is>
          <t>South</t>
        </is>
      </c>
      <c r="F4717" t="inlineStr">
        <is>
          <t>P0159</t>
        </is>
      </c>
      <c r="G4717" t="inlineStr">
        <is>
          <t>Prod_0159</t>
        </is>
      </c>
      <c r="H4717" t="inlineStr">
        <is>
          <t>Electronics</t>
        </is>
      </c>
      <c r="I4717" t="n">
        <v>3</v>
      </c>
      <c r="J4717" t="n">
        <v>523.8</v>
      </c>
      <c r="K4717" t="n">
        <v>0</v>
      </c>
      <c r="L4717">
        <f>I4717*J4717*(1-K4717)</f>
        <v/>
      </c>
      <c r="M4717">
        <f>VLOOKUP(F4717,Products!A:D,4,FALSE)*I4717</f>
        <v/>
      </c>
      <c r="N4717">
        <f>L4717-M4717</f>
        <v/>
      </c>
    </row>
    <row r="4718">
      <c r="A4718" t="inlineStr">
        <is>
          <t>T1004716</t>
        </is>
      </c>
      <c r="B4718" t="inlineStr">
        <is>
          <t>2024-11-23</t>
        </is>
      </c>
      <c r="C4718" t="inlineStr">
        <is>
          <t>S050</t>
        </is>
      </c>
      <c r="D4718" t="inlineStr">
        <is>
          <t>Store_050</t>
        </is>
      </c>
      <c r="E4718" t="inlineStr">
        <is>
          <t>South</t>
        </is>
      </c>
      <c r="F4718" t="inlineStr">
        <is>
          <t>P0064</t>
        </is>
      </c>
      <c r="G4718" t="inlineStr">
        <is>
          <t>Prod_0064</t>
        </is>
      </c>
      <c r="H4718" t="inlineStr">
        <is>
          <t>Beverages</t>
        </is>
      </c>
      <c r="I4718" t="n">
        <v>4</v>
      </c>
      <c r="J4718" t="n">
        <v>894.52</v>
      </c>
      <c r="K4718" t="n">
        <v>0.1</v>
      </c>
      <c r="L4718">
        <f>I4718*J4718*(1-K4718)</f>
        <v/>
      </c>
      <c r="M4718">
        <f>VLOOKUP(F4718,Products!A:D,4,FALSE)*I4718</f>
        <v/>
      </c>
      <c r="N4718">
        <f>L4718-M4718</f>
        <v/>
      </c>
    </row>
    <row r="4719">
      <c r="A4719" t="inlineStr">
        <is>
          <t>T1004717</t>
        </is>
      </c>
      <c r="B4719" t="inlineStr">
        <is>
          <t>2024-06-23</t>
        </is>
      </c>
      <c r="C4719" t="inlineStr">
        <is>
          <t>S023</t>
        </is>
      </c>
      <c r="D4719" t="inlineStr">
        <is>
          <t>Store_023</t>
        </is>
      </c>
      <c r="E4719" t="inlineStr">
        <is>
          <t>South</t>
        </is>
      </c>
      <c r="F4719" t="inlineStr">
        <is>
          <t>P0006</t>
        </is>
      </c>
      <c r="G4719" t="inlineStr">
        <is>
          <t>Prod_0006</t>
        </is>
      </c>
      <c r="H4719" t="inlineStr">
        <is>
          <t>Food</t>
        </is>
      </c>
      <c r="I4719" t="n">
        <v>6</v>
      </c>
      <c r="J4719" t="n">
        <v>706.12</v>
      </c>
      <c r="K4719" t="n">
        <v>0</v>
      </c>
      <c r="L4719">
        <f>I4719*J4719*(1-K4719)</f>
        <v/>
      </c>
      <c r="M4719">
        <f>VLOOKUP(F4719,Products!A:D,4,FALSE)*I4719</f>
        <v/>
      </c>
      <c r="N4719">
        <f>L4719-M4719</f>
        <v/>
      </c>
    </row>
    <row r="4720">
      <c r="A4720" t="inlineStr">
        <is>
          <t>T1004718</t>
        </is>
      </c>
      <c r="B4720" t="inlineStr">
        <is>
          <t>2023-05-14</t>
        </is>
      </c>
      <c r="C4720" t="inlineStr">
        <is>
          <t>S019</t>
        </is>
      </c>
      <c r="D4720" t="inlineStr">
        <is>
          <t>Store_019</t>
        </is>
      </c>
      <c r="E4720" t="inlineStr">
        <is>
          <t>East</t>
        </is>
      </c>
      <c r="F4720" t="inlineStr">
        <is>
          <t>P0001</t>
        </is>
      </c>
      <c r="G4720" t="inlineStr">
        <is>
          <t>Prod_0001</t>
        </is>
      </c>
      <c r="H4720" t="inlineStr">
        <is>
          <t>Beverages</t>
        </is>
      </c>
      <c r="I4720" t="n">
        <v>5</v>
      </c>
      <c r="J4720" t="n">
        <v>727.84</v>
      </c>
      <c r="K4720" t="n">
        <v>0</v>
      </c>
      <c r="L4720">
        <f>I4720*J4720*(1-K4720)</f>
        <v/>
      </c>
      <c r="M4720">
        <f>VLOOKUP(F4720,Products!A:D,4,FALSE)*I4720</f>
        <v/>
      </c>
      <c r="N4720">
        <f>L4720-M4720</f>
        <v/>
      </c>
    </row>
    <row r="4721">
      <c r="A4721" t="inlineStr">
        <is>
          <t>T1004719</t>
        </is>
      </c>
      <c r="B4721" t="inlineStr">
        <is>
          <t>2024-02-10</t>
        </is>
      </c>
      <c r="C4721" t="inlineStr">
        <is>
          <t>S046</t>
        </is>
      </c>
      <c r="D4721" t="inlineStr">
        <is>
          <t>Store_046</t>
        </is>
      </c>
      <c r="E4721" t="inlineStr">
        <is>
          <t>South</t>
        </is>
      </c>
      <c r="F4721" t="inlineStr">
        <is>
          <t>P0066</t>
        </is>
      </c>
      <c r="G4721" t="inlineStr">
        <is>
          <t>Prod_0066</t>
        </is>
      </c>
      <c r="H4721" t="inlineStr">
        <is>
          <t>Household</t>
        </is>
      </c>
      <c r="I4721" t="n">
        <v>7</v>
      </c>
      <c r="J4721" t="n">
        <v>444.91</v>
      </c>
      <c r="K4721" t="n">
        <v>0</v>
      </c>
      <c r="L4721">
        <f>I4721*J4721*(1-K4721)</f>
        <v/>
      </c>
      <c r="M4721">
        <f>VLOOKUP(F4721,Products!A:D,4,FALSE)*I4721</f>
        <v/>
      </c>
      <c r="N4721">
        <f>L4721-M4721</f>
        <v/>
      </c>
    </row>
    <row r="4722">
      <c r="A4722" t="inlineStr">
        <is>
          <t>T1004720</t>
        </is>
      </c>
      <c r="B4722" t="inlineStr">
        <is>
          <t>2024-03-15</t>
        </is>
      </c>
      <c r="C4722" t="inlineStr">
        <is>
          <t>S030</t>
        </is>
      </c>
      <c r="D4722" t="inlineStr">
        <is>
          <t>Store_030</t>
        </is>
      </c>
      <c r="E4722" t="inlineStr">
        <is>
          <t>North</t>
        </is>
      </c>
      <c r="F4722" t="inlineStr">
        <is>
          <t>P0089</t>
        </is>
      </c>
      <c r="G4722" t="inlineStr">
        <is>
          <t>Prod_0089</t>
        </is>
      </c>
      <c r="H4722" t="inlineStr">
        <is>
          <t>Stationery</t>
        </is>
      </c>
      <c r="I4722" t="n">
        <v>7</v>
      </c>
      <c r="J4722" t="n">
        <v>792.79</v>
      </c>
      <c r="K4722" t="n">
        <v>0.05</v>
      </c>
      <c r="L4722">
        <f>I4722*J4722*(1-K4722)</f>
        <v/>
      </c>
      <c r="M4722">
        <f>VLOOKUP(F4722,Products!A:D,4,FALSE)*I4722</f>
        <v/>
      </c>
      <c r="N4722">
        <f>L4722-M4722</f>
        <v/>
      </c>
    </row>
    <row r="4723">
      <c r="A4723" t="inlineStr">
        <is>
          <t>T1004721</t>
        </is>
      </c>
      <c r="B4723" t="inlineStr">
        <is>
          <t>2025-09-11</t>
        </is>
      </c>
      <c r="C4723" t="inlineStr">
        <is>
          <t>S016</t>
        </is>
      </c>
      <c r="D4723" t="inlineStr">
        <is>
          <t>Store_016</t>
        </is>
      </c>
      <c r="E4723" t="inlineStr">
        <is>
          <t>West</t>
        </is>
      </c>
      <c r="F4723" t="inlineStr">
        <is>
          <t>P0098</t>
        </is>
      </c>
      <c r="G4723" t="inlineStr">
        <is>
          <t>Prod_0098</t>
        </is>
      </c>
      <c r="H4723" t="inlineStr">
        <is>
          <t>Clothing</t>
        </is>
      </c>
      <c r="I4723" t="n">
        <v>9</v>
      </c>
      <c r="J4723" t="n">
        <v>511.14</v>
      </c>
      <c r="K4723" t="n">
        <v>0</v>
      </c>
      <c r="L4723">
        <f>I4723*J4723*(1-K4723)</f>
        <v/>
      </c>
      <c r="M4723">
        <f>VLOOKUP(F4723,Products!A:D,4,FALSE)*I4723</f>
        <v/>
      </c>
      <c r="N4723">
        <f>L4723-M4723</f>
        <v/>
      </c>
    </row>
    <row r="4724">
      <c r="A4724" t="inlineStr">
        <is>
          <t>T1004722</t>
        </is>
      </c>
      <c r="B4724" t="inlineStr">
        <is>
          <t>2023-06-29</t>
        </is>
      </c>
      <c r="C4724" t="inlineStr">
        <is>
          <t>S011</t>
        </is>
      </c>
      <c r="D4724" t="inlineStr">
        <is>
          <t>Store_011</t>
        </is>
      </c>
      <c r="E4724" t="inlineStr">
        <is>
          <t>South</t>
        </is>
      </c>
      <c r="F4724" t="inlineStr">
        <is>
          <t>P0030</t>
        </is>
      </c>
      <c r="G4724" t="inlineStr">
        <is>
          <t>Prod_0030</t>
        </is>
      </c>
      <c r="H4724" t="inlineStr">
        <is>
          <t>Household</t>
        </is>
      </c>
      <c r="I4724" t="n">
        <v>5</v>
      </c>
      <c r="J4724" t="n">
        <v>591.99</v>
      </c>
      <c r="K4724" t="n">
        <v>0</v>
      </c>
      <c r="L4724">
        <f>I4724*J4724*(1-K4724)</f>
        <v/>
      </c>
      <c r="M4724">
        <f>VLOOKUP(F4724,Products!A:D,4,FALSE)*I4724</f>
        <v/>
      </c>
      <c r="N4724">
        <f>L4724-M4724</f>
        <v/>
      </c>
    </row>
    <row r="4725">
      <c r="A4725" t="inlineStr">
        <is>
          <t>T1004723</t>
        </is>
      </c>
      <c r="B4725" t="inlineStr">
        <is>
          <t>2025-01-24</t>
        </is>
      </c>
      <c r="C4725" t="inlineStr">
        <is>
          <t>S030</t>
        </is>
      </c>
      <c r="D4725" t="inlineStr">
        <is>
          <t>Store_030</t>
        </is>
      </c>
      <c r="E4725" t="inlineStr">
        <is>
          <t>North</t>
        </is>
      </c>
      <c r="F4725" t="inlineStr">
        <is>
          <t>P0055</t>
        </is>
      </c>
      <c r="G4725" t="inlineStr">
        <is>
          <t>Prod_0055</t>
        </is>
      </c>
      <c r="H4725" t="inlineStr">
        <is>
          <t>Beverages</t>
        </is>
      </c>
      <c r="I4725" t="n">
        <v>6</v>
      </c>
      <c r="J4725" t="n">
        <v>204.88</v>
      </c>
      <c r="K4725" t="n">
        <v>0.05</v>
      </c>
      <c r="L4725">
        <f>I4725*J4725*(1-K4725)</f>
        <v/>
      </c>
      <c r="M4725">
        <f>VLOOKUP(F4725,Products!A:D,4,FALSE)*I4725</f>
        <v/>
      </c>
      <c r="N4725">
        <f>L4725-M4725</f>
        <v/>
      </c>
    </row>
    <row r="4726">
      <c r="A4726" t="inlineStr">
        <is>
          <t>T1004724</t>
        </is>
      </c>
      <c r="B4726" t="inlineStr">
        <is>
          <t>2023-06-12</t>
        </is>
      </c>
      <c r="C4726" t="inlineStr">
        <is>
          <t>S043</t>
        </is>
      </c>
      <c r="D4726" t="inlineStr">
        <is>
          <t>Store_043</t>
        </is>
      </c>
      <c r="E4726" t="inlineStr">
        <is>
          <t>East</t>
        </is>
      </c>
      <c r="F4726" t="inlineStr">
        <is>
          <t>P0168</t>
        </is>
      </c>
      <c r="G4726" t="inlineStr">
        <is>
          <t>Prod_0168</t>
        </is>
      </c>
      <c r="H4726" t="inlineStr">
        <is>
          <t>Electronics</t>
        </is>
      </c>
      <c r="I4726" t="n">
        <v>6</v>
      </c>
      <c r="J4726" t="n">
        <v>75.86</v>
      </c>
      <c r="K4726" t="n">
        <v>0.1</v>
      </c>
      <c r="L4726">
        <f>I4726*J4726*(1-K4726)</f>
        <v/>
      </c>
      <c r="M4726">
        <f>VLOOKUP(F4726,Products!A:D,4,FALSE)*I4726</f>
        <v/>
      </c>
      <c r="N4726">
        <f>L4726-M4726</f>
        <v/>
      </c>
    </row>
    <row r="4727">
      <c r="A4727" t="inlineStr">
        <is>
          <t>T1004725</t>
        </is>
      </c>
      <c r="B4727" t="inlineStr">
        <is>
          <t>2024-06-02</t>
        </is>
      </c>
      <c r="C4727" t="inlineStr">
        <is>
          <t>S014</t>
        </is>
      </c>
      <c r="D4727" t="inlineStr">
        <is>
          <t>Store_014</t>
        </is>
      </c>
      <c r="E4727" t="inlineStr">
        <is>
          <t>West</t>
        </is>
      </c>
      <c r="F4727" t="inlineStr">
        <is>
          <t>P0059</t>
        </is>
      </c>
      <c r="G4727" t="inlineStr">
        <is>
          <t>Prod_0059</t>
        </is>
      </c>
      <c r="H4727" t="inlineStr">
        <is>
          <t>Beverages</t>
        </is>
      </c>
      <c r="I4727" t="n">
        <v>4</v>
      </c>
      <c r="J4727" t="n">
        <v>446.39</v>
      </c>
      <c r="K4727" t="n">
        <v>0.05</v>
      </c>
      <c r="L4727">
        <f>I4727*J4727*(1-K4727)</f>
        <v/>
      </c>
      <c r="M4727">
        <f>VLOOKUP(F4727,Products!A:D,4,FALSE)*I4727</f>
        <v/>
      </c>
      <c r="N4727">
        <f>L4727-M4727</f>
        <v/>
      </c>
    </row>
    <row r="4728">
      <c r="A4728" t="inlineStr">
        <is>
          <t>T1004726</t>
        </is>
      </c>
      <c r="B4728" t="inlineStr">
        <is>
          <t>2024-11-15</t>
        </is>
      </c>
      <c r="C4728" t="inlineStr">
        <is>
          <t>S042</t>
        </is>
      </c>
      <c r="D4728" t="inlineStr">
        <is>
          <t>Store_042</t>
        </is>
      </c>
      <c r="E4728" t="inlineStr">
        <is>
          <t>Central</t>
        </is>
      </c>
      <c r="F4728" t="inlineStr">
        <is>
          <t>P0084</t>
        </is>
      </c>
      <c r="G4728" t="inlineStr">
        <is>
          <t>Prod_0084</t>
        </is>
      </c>
      <c r="H4728" t="inlineStr">
        <is>
          <t>Beverages</t>
        </is>
      </c>
      <c r="I4728" t="n">
        <v>1</v>
      </c>
      <c r="J4728" t="n">
        <v>979.08</v>
      </c>
      <c r="K4728" t="n">
        <v>0</v>
      </c>
      <c r="L4728">
        <f>I4728*J4728*(1-K4728)</f>
        <v/>
      </c>
      <c r="M4728">
        <f>VLOOKUP(F4728,Products!A:D,4,FALSE)*I4728</f>
        <v/>
      </c>
      <c r="N4728">
        <f>L4728-M4728</f>
        <v/>
      </c>
    </row>
    <row r="4729">
      <c r="A4729" t="inlineStr">
        <is>
          <t>T1004727</t>
        </is>
      </c>
      <c r="B4729" t="inlineStr">
        <is>
          <t>2023-10-15</t>
        </is>
      </c>
      <c r="C4729" t="inlineStr">
        <is>
          <t>S046</t>
        </is>
      </c>
      <c r="D4729" t="inlineStr">
        <is>
          <t>Store_046</t>
        </is>
      </c>
      <c r="E4729" t="inlineStr">
        <is>
          <t>South</t>
        </is>
      </c>
      <c r="F4729" t="inlineStr">
        <is>
          <t>P0077</t>
        </is>
      </c>
      <c r="G4729" t="inlineStr">
        <is>
          <t>Prod_0077</t>
        </is>
      </c>
      <c r="H4729" t="inlineStr">
        <is>
          <t>Beverages</t>
        </is>
      </c>
      <c r="I4729" t="n">
        <v>4</v>
      </c>
      <c r="J4729" t="n">
        <v>38.08</v>
      </c>
      <c r="K4729" t="n">
        <v>0.05</v>
      </c>
      <c r="L4729">
        <f>I4729*J4729*(1-K4729)</f>
        <v/>
      </c>
      <c r="M4729">
        <f>VLOOKUP(F4729,Products!A:D,4,FALSE)*I4729</f>
        <v/>
      </c>
      <c r="N4729">
        <f>L4729-M4729</f>
        <v/>
      </c>
    </row>
    <row r="4730">
      <c r="A4730" t="inlineStr">
        <is>
          <t>T1004728</t>
        </is>
      </c>
      <c r="B4730" t="inlineStr">
        <is>
          <t>2024-08-24</t>
        </is>
      </c>
      <c r="C4730" t="inlineStr">
        <is>
          <t>S023</t>
        </is>
      </c>
      <c r="D4730" t="inlineStr">
        <is>
          <t>Store_023</t>
        </is>
      </c>
      <c r="E4730" t="inlineStr">
        <is>
          <t>South</t>
        </is>
      </c>
      <c r="F4730" t="inlineStr">
        <is>
          <t>P0033</t>
        </is>
      </c>
      <c r="G4730" t="inlineStr">
        <is>
          <t>Prod_0033</t>
        </is>
      </c>
      <c r="H4730" t="inlineStr">
        <is>
          <t>Food</t>
        </is>
      </c>
      <c r="I4730" t="n">
        <v>6</v>
      </c>
      <c r="J4730" t="n">
        <v>381.86</v>
      </c>
      <c r="K4730" t="n">
        <v>0.1</v>
      </c>
      <c r="L4730">
        <f>I4730*J4730*(1-K4730)</f>
        <v/>
      </c>
      <c r="M4730">
        <f>VLOOKUP(F4730,Products!A:D,4,FALSE)*I4730</f>
        <v/>
      </c>
      <c r="N4730">
        <f>L4730-M4730</f>
        <v/>
      </c>
    </row>
    <row r="4731">
      <c r="A4731" t="inlineStr">
        <is>
          <t>T1004729</t>
        </is>
      </c>
      <c r="B4731" t="inlineStr">
        <is>
          <t>2024-06-20</t>
        </is>
      </c>
      <c r="C4731" t="inlineStr">
        <is>
          <t>S019</t>
        </is>
      </c>
      <c r="D4731" t="inlineStr">
        <is>
          <t>Store_019</t>
        </is>
      </c>
      <c r="E4731" t="inlineStr">
        <is>
          <t>East</t>
        </is>
      </c>
      <c r="F4731" t="inlineStr">
        <is>
          <t>P0158</t>
        </is>
      </c>
      <c r="G4731" t="inlineStr">
        <is>
          <t>Prod_0158</t>
        </is>
      </c>
      <c r="H4731" t="inlineStr">
        <is>
          <t>Beverages</t>
        </is>
      </c>
      <c r="I4731" t="n">
        <v>1</v>
      </c>
      <c r="J4731" t="n">
        <v>219.3</v>
      </c>
      <c r="K4731" t="n">
        <v>0.15</v>
      </c>
      <c r="L4731">
        <f>I4731*J4731*(1-K4731)</f>
        <v/>
      </c>
      <c r="M4731">
        <f>VLOOKUP(F4731,Products!A:D,4,FALSE)*I4731</f>
        <v/>
      </c>
      <c r="N4731">
        <f>L4731-M4731</f>
        <v/>
      </c>
    </row>
    <row r="4732">
      <c r="A4732" t="inlineStr">
        <is>
          <t>T1004730</t>
        </is>
      </c>
      <c r="B4732" t="inlineStr">
        <is>
          <t>2025-04-01</t>
        </is>
      </c>
      <c r="C4732" t="inlineStr">
        <is>
          <t>S042</t>
        </is>
      </c>
      <c r="D4732" t="inlineStr">
        <is>
          <t>Store_042</t>
        </is>
      </c>
      <c r="E4732" t="inlineStr">
        <is>
          <t>Central</t>
        </is>
      </c>
      <c r="F4732" t="inlineStr">
        <is>
          <t>P0008</t>
        </is>
      </c>
      <c r="G4732" t="inlineStr">
        <is>
          <t>Prod_0008</t>
        </is>
      </c>
      <c r="H4732" t="inlineStr">
        <is>
          <t>Electronics</t>
        </is>
      </c>
      <c r="I4732" t="n">
        <v>1</v>
      </c>
      <c r="J4732" t="n">
        <v>371.82</v>
      </c>
      <c r="K4732" t="n">
        <v>0</v>
      </c>
      <c r="L4732">
        <f>I4732*J4732*(1-K4732)</f>
        <v/>
      </c>
      <c r="M4732">
        <f>VLOOKUP(F4732,Products!A:D,4,FALSE)*I4732</f>
        <v/>
      </c>
      <c r="N4732">
        <f>L4732-M4732</f>
        <v/>
      </c>
    </row>
    <row r="4733">
      <c r="A4733" t="inlineStr">
        <is>
          <t>T1004731</t>
        </is>
      </c>
      <c r="B4733" t="inlineStr">
        <is>
          <t>2024-01-06</t>
        </is>
      </c>
      <c r="C4733" t="inlineStr">
        <is>
          <t>S003</t>
        </is>
      </c>
      <c r="D4733" t="inlineStr">
        <is>
          <t>Store_003</t>
        </is>
      </c>
      <c r="E4733" t="inlineStr">
        <is>
          <t>North</t>
        </is>
      </c>
      <c r="F4733" t="inlineStr">
        <is>
          <t>P0049</t>
        </is>
      </c>
      <c r="G4733" t="inlineStr">
        <is>
          <t>Prod_0049</t>
        </is>
      </c>
      <c r="H4733" t="inlineStr">
        <is>
          <t>Beverages</t>
        </is>
      </c>
      <c r="I4733" t="n">
        <v>1</v>
      </c>
      <c r="J4733" t="n">
        <v>254.96</v>
      </c>
      <c r="K4733" t="n">
        <v>0</v>
      </c>
      <c r="L4733">
        <f>I4733*J4733*(1-K4733)</f>
        <v/>
      </c>
      <c r="M4733">
        <f>VLOOKUP(F4733,Products!A:D,4,FALSE)*I4733</f>
        <v/>
      </c>
      <c r="N4733">
        <f>L4733-M4733</f>
        <v/>
      </c>
    </row>
    <row r="4734">
      <c r="A4734" t="inlineStr">
        <is>
          <t>T1004732</t>
        </is>
      </c>
      <c r="B4734" t="inlineStr">
        <is>
          <t>2024-05-15</t>
        </is>
      </c>
      <c r="C4734" t="inlineStr">
        <is>
          <t>S044</t>
        </is>
      </c>
      <c r="D4734" t="inlineStr">
        <is>
          <t>Store_044</t>
        </is>
      </c>
      <c r="E4734" t="inlineStr">
        <is>
          <t>North</t>
        </is>
      </c>
      <c r="F4734" t="inlineStr">
        <is>
          <t>P0120</t>
        </is>
      </c>
      <c r="G4734" t="inlineStr">
        <is>
          <t>Prod_0120</t>
        </is>
      </c>
      <c r="H4734" t="inlineStr">
        <is>
          <t>Stationery</t>
        </is>
      </c>
      <c r="I4734" t="n">
        <v>3</v>
      </c>
      <c r="J4734" t="n">
        <v>413.24</v>
      </c>
      <c r="K4734" t="n">
        <v>0</v>
      </c>
      <c r="L4734">
        <f>I4734*J4734*(1-K4734)</f>
        <v/>
      </c>
      <c r="M4734">
        <f>VLOOKUP(F4734,Products!A:D,4,FALSE)*I4734</f>
        <v/>
      </c>
      <c r="N4734">
        <f>L4734-M4734</f>
        <v/>
      </c>
    </row>
    <row r="4735">
      <c r="A4735" t="inlineStr">
        <is>
          <t>T1004733</t>
        </is>
      </c>
      <c r="B4735" t="inlineStr">
        <is>
          <t>2023-03-04</t>
        </is>
      </c>
      <c r="C4735" t="inlineStr">
        <is>
          <t>S001</t>
        </is>
      </c>
      <c r="D4735" t="inlineStr">
        <is>
          <t>Store_001</t>
        </is>
      </c>
      <c r="E4735" t="inlineStr">
        <is>
          <t>West</t>
        </is>
      </c>
      <c r="F4735" t="inlineStr">
        <is>
          <t>P0075</t>
        </is>
      </c>
      <c r="G4735" t="inlineStr">
        <is>
          <t>Prod_0075</t>
        </is>
      </c>
      <c r="H4735" t="inlineStr">
        <is>
          <t>Beverages</t>
        </is>
      </c>
      <c r="I4735" t="n">
        <v>2</v>
      </c>
      <c r="J4735" t="n">
        <v>783.38</v>
      </c>
      <c r="K4735" t="n">
        <v>0</v>
      </c>
      <c r="L4735">
        <f>I4735*J4735*(1-K4735)</f>
        <v/>
      </c>
      <c r="M4735">
        <f>VLOOKUP(F4735,Products!A:D,4,FALSE)*I4735</f>
        <v/>
      </c>
      <c r="N4735">
        <f>L4735-M4735</f>
        <v/>
      </c>
    </row>
    <row r="4736">
      <c r="A4736" t="inlineStr">
        <is>
          <t>T1004734</t>
        </is>
      </c>
      <c r="B4736" t="inlineStr">
        <is>
          <t>2024-03-19</t>
        </is>
      </c>
      <c r="C4736" t="inlineStr">
        <is>
          <t>S006</t>
        </is>
      </c>
      <c r="D4736" t="inlineStr">
        <is>
          <t>Store_006</t>
        </is>
      </c>
      <c r="E4736" t="inlineStr">
        <is>
          <t>East</t>
        </is>
      </c>
      <c r="F4736" t="inlineStr">
        <is>
          <t>P0185</t>
        </is>
      </c>
      <c r="G4736" t="inlineStr">
        <is>
          <t>Prod_0185</t>
        </is>
      </c>
      <c r="H4736" t="inlineStr">
        <is>
          <t>Food</t>
        </is>
      </c>
      <c r="I4736" t="n">
        <v>6</v>
      </c>
      <c r="J4736" t="n">
        <v>395.59</v>
      </c>
      <c r="K4736" t="n">
        <v>0</v>
      </c>
      <c r="L4736">
        <f>I4736*J4736*(1-K4736)</f>
        <v/>
      </c>
      <c r="M4736">
        <f>VLOOKUP(F4736,Products!A:D,4,FALSE)*I4736</f>
        <v/>
      </c>
      <c r="N4736">
        <f>L4736-M4736</f>
        <v/>
      </c>
    </row>
    <row r="4737">
      <c r="A4737" t="inlineStr">
        <is>
          <t>T1004735</t>
        </is>
      </c>
      <c r="B4737" t="inlineStr">
        <is>
          <t>2023-09-12</t>
        </is>
      </c>
      <c r="C4737" t="inlineStr">
        <is>
          <t>S024</t>
        </is>
      </c>
      <c r="D4737" t="inlineStr">
        <is>
          <t>Store_024</t>
        </is>
      </c>
      <c r="E4737" t="inlineStr">
        <is>
          <t>South</t>
        </is>
      </c>
      <c r="F4737" t="inlineStr">
        <is>
          <t>P0184</t>
        </is>
      </c>
      <c r="G4737" t="inlineStr">
        <is>
          <t>Prod_0184</t>
        </is>
      </c>
      <c r="H4737" t="inlineStr">
        <is>
          <t>Beverages</t>
        </is>
      </c>
      <c r="I4737" t="n">
        <v>4</v>
      </c>
      <c r="J4737" t="n">
        <v>523.52</v>
      </c>
      <c r="K4737" t="n">
        <v>0</v>
      </c>
      <c r="L4737">
        <f>I4737*J4737*(1-K4737)</f>
        <v/>
      </c>
      <c r="M4737">
        <f>VLOOKUP(F4737,Products!A:D,4,FALSE)*I4737</f>
        <v/>
      </c>
      <c r="N4737">
        <f>L4737-M4737</f>
        <v/>
      </c>
    </row>
    <row r="4738">
      <c r="A4738" t="inlineStr">
        <is>
          <t>T1004736</t>
        </is>
      </c>
      <c r="B4738" t="inlineStr">
        <is>
          <t>2023-10-16</t>
        </is>
      </c>
      <c r="C4738" t="inlineStr">
        <is>
          <t>S030</t>
        </is>
      </c>
      <c r="D4738" t="inlineStr">
        <is>
          <t>Store_030</t>
        </is>
      </c>
      <c r="E4738" t="inlineStr">
        <is>
          <t>North</t>
        </is>
      </c>
      <c r="F4738" t="inlineStr">
        <is>
          <t>P0142</t>
        </is>
      </c>
      <c r="G4738" t="inlineStr">
        <is>
          <t>Prod_0142</t>
        </is>
      </c>
      <c r="H4738" t="inlineStr">
        <is>
          <t>Household</t>
        </is>
      </c>
      <c r="I4738" t="n">
        <v>7</v>
      </c>
      <c r="J4738" t="n">
        <v>178.29</v>
      </c>
      <c r="K4738" t="n">
        <v>0.1</v>
      </c>
      <c r="L4738">
        <f>I4738*J4738*(1-K4738)</f>
        <v/>
      </c>
      <c r="M4738">
        <f>VLOOKUP(F4738,Products!A:D,4,FALSE)*I4738</f>
        <v/>
      </c>
      <c r="N4738">
        <f>L4738-M4738</f>
        <v/>
      </c>
    </row>
    <row r="4739">
      <c r="A4739" t="inlineStr">
        <is>
          <t>T1004737</t>
        </is>
      </c>
      <c r="B4739" t="inlineStr">
        <is>
          <t>2025-09-18</t>
        </is>
      </c>
      <c r="C4739" t="inlineStr">
        <is>
          <t>S033</t>
        </is>
      </c>
      <c r="D4739" t="inlineStr">
        <is>
          <t>Store_033</t>
        </is>
      </c>
      <c r="E4739" t="inlineStr">
        <is>
          <t>North</t>
        </is>
      </c>
      <c r="F4739" t="inlineStr">
        <is>
          <t>P0186</t>
        </is>
      </c>
      <c r="G4739" t="inlineStr">
        <is>
          <t>Prod_0186</t>
        </is>
      </c>
      <c r="H4739" t="inlineStr">
        <is>
          <t>Household</t>
        </is>
      </c>
      <c r="I4739" t="n">
        <v>3</v>
      </c>
      <c r="J4739" t="n">
        <v>803.36</v>
      </c>
      <c r="K4739" t="n">
        <v>0</v>
      </c>
      <c r="L4739">
        <f>I4739*J4739*(1-K4739)</f>
        <v/>
      </c>
      <c r="M4739">
        <f>VLOOKUP(F4739,Products!A:D,4,FALSE)*I4739</f>
        <v/>
      </c>
      <c r="N4739">
        <f>L4739-M4739</f>
        <v/>
      </c>
    </row>
    <row r="4740">
      <c r="A4740" t="inlineStr">
        <is>
          <t>T1004738</t>
        </is>
      </c>
      <c r="B4740" t="inlineStr">
        <is>
          <t>2024-03-02</t>
        </is>
      </c>
      <c r="C4740" t="inlineStr">
        <is>
          <t>S050</t>
        </is>
      </c>
      <c r="D4740" t="inlineStr">
        <is>
          <t>Store_050</t>
        </is>
      </c>
      <c r="E4740" t="inlineStr">
        <is>
          <t>South</t>
        </is>
      </c>
      <c r="F4740" t="inlineStr">
        <is>
          <t>P0191</t>
        </is>
      </c>
      <c r="G4740" t="inlineStr">
        <is>
          <t>Prod_0191</t>
        </is>
      </c>
      <c r="H4740" t="inlineStr">
        <is>
          <t>Food</t>
        </is>
      </c>
      <c r="I4740" t="n">
        <v>8</v>
      </c>
      <c r="J4740" t="n">
        <v>485.44</v>
      </c>
      <c r="K4740" t="n">
        <v>0</v>
      </c>
      <c r="L4740">
        <f>I4740*J4740*(1-K4740)</f>
        <v/>
      </c>
      <c r="M4740">
        <f>VLOOKUP(F4740,Products!A:D,4,FALSE)*I4740</f>
        <v/>
      </c>
      <c r="N4740">
        <f>L4740-M4740</f>
        <v/>
      </c>
    </row>
    <row r="4741">
      <c r="A4741" t="inlineStr">
        <is>
          <t>T1004739</t>
        </is>
      </c>
      <c r="B4741" t="inlineStr">
        <is>
          <t>2023-03-18</t>
        </is>
      </c>
      <c r="C4741" t="inlineStr">
        <is>
          <t>S026</t>
        </is>
      </c>
      <c r="D4741" t="inlineStr">
        <is>
          <t>Store_026</t>
        </is>
      </c>
      <c r="E4741" t="inlineStr">
        <is>
          <t>North</t>
        </is>
      </c>
      <c r="F4741" t="inlineStr">
        <is>
          <t>P0178</t>
        </is>
      </c>
      <c r="G4741" t="inlineStr">
        <is>
          <t>Prod_0178</t>
        </is>
      </c>
      <c r="H4741" t="inlineStr">
        <is>
          <t>Beverages</t>
        </is>
      </c>
      <c r="I4741" t="n">
        <v>2</v>
      </c>
      <c r="J4741" t="n">
        <v>678.25</v>
      </c>
      <c r="K4741" t="n">
        <v>0.15</v>
      </c>
      <c r="L4741">
        <f>I4741*J4741*(1-K4741)</f>
        <v/>
      </c>
      <c r="M4741">
        <f>VLOOKUP(F4741,Products!A:D,4,FALSE)*I4741</f>
        <v/>
      </c>
      <c r="N4741">
        <f>L4741-M4741</f>
        <v/>
      </c>
    </row>
    <row r="4742">
      <c r="A4742" t="inlineStr">
        <is>
          <t>T1004740</t>
        </is>
      </c>
      <c r="B4742" t="inlineStr">
        <is>
          <t>2023-08-25</t>
        </is>
      </c>
      <c r="C4742" t="inlineStr">
        <is>
          <t>S023</t>
        </is>
      </c>
      <c r="D4742" t="inlineStr">
        <is>
          <t>Store_023</t>
        </is>
      </c>
      <c r="E4742" t="inlineStr">
        <is>
          <t>South</t>
        </is>
      </c>
      <c r="F4742" t="inlineStr">
        <is>
          <t>P0162</t>
        </is>
      </c>
      <c r="G4742" t="inlineStr">
        <is>
          <t>Prod_0162</t>
        </is>
      </c>
      <c r="H4742" t="inlineStr">
        <is>
          <t>Food</t>
        </is>
      </c>
      <c r="I4742" t="n">
        <v>8</v>
      </c>
      <c r="J4742" t="n">
        <v>438.32</v>
      </c>
      <c r="K4742" t="n">
        <v>0.1</v>
      </c>
      <c r="L4742">
        <f>I4742*J4742*(1-K4742)</f>
        <v/>
      </c>
      <c r="M4742">
        <f>VLOOKUP(F4742,Products!A:D,4,FALSE)*I4742</f>
        <v/>
      </c>
      <c r="N4742">
        <f>L4742-M4742</f>
        <v/>
      </c>
    </row>
    <row r="4743">
      <c r="A4743" t="inlineStr">
        <is>
          <t>T1004741</t>
        </is>
      </c>
      <c r="B4743" t="inlineStr">
        <is>
          <t>2023-08-25</t>
        </is>
      </c>
      <c r="C4743" t="inlineStr">
        <is>
          <t>S031</t>
        </is>
      </c>
      <c r="D4743" t="inlineStr">
        <is>
          <t>Store_031</t>
        </is>
      </c>
      <c r="E4743" t="inlineStr">
        <is>
          <t>Central</t>
        </is>
      </c>
      <c r="F4743" t="inlineStr">
        <is>
          <t>P0165</t>
        </is>
      </c>
      <c r="G4743" t="inlineStr">
        <is>
          <t>Prod_0165</t>
        </is>
      </c>
      <c r="H4743" t="inlineStr">
        <is>
          <t>Clothing</t>
        </is>
      </c>
      <c r="I4743" t="n">
        <v>3</v>
      </c>
      <c r="J4743" t="n">
        <v>685.96</v>
      </c>
      <c r="K4743" t="n">
        <v>0</v>
      </c>
      <c r="L4743">
        <f>I4743*J4743*(1-K4743)</f>
        <v/>
      </c>
      <c r="M4743">
        <f>VLOOKUP(F4743,Products!A:D,4,FALSE)*I4743</f>
        <v/>
      </c>
      <c r="N4743">
        <f>L4743-M4743</f>
        <v/>
      </c>
    </row>
    <row r="4744">
      <c r="A4744" t="inlineStr">
        <is>
          <t>T1004742</t>
        </is>
      </c>
      <c r="B4744" t="inlineStr">
        <is>
          <t>2025-07-14</t>
        </is>
      </c>
      <c r="C4744" t="inlineStr">
        <is>
          <t>S020</t>
        </is>
      </c>
      <c r="D4744" t="inlineStr">
        <is>
          <t>Store_020</t>
        </is>
      </c>
      <c r="E4744" t="inlineStr">
        <is>
          <t>West</t>
        </is>
      </c>
      <c r="F4744" t="inlineStr">
        <is>
          <t>P0162</t>
        </is>
      </c>
      <c r="G4744" t="inlineStr">
        <is>
          <t>Prod_0162</t>
        </is>
      </c>
      <c r="H4744" t="inlineStr">
        <is>
          <t>Food</t>
        </is>
      </c>
      <c r="I4744" t="n">
        <v>2</v>
      </c>
      <c r="J4744" t="n">
        <v>542.0700000000001</v>
      </c>
      <c r="K4744" t="n">
        <v>0</v>
      </c>
      <c r="L4744">
        <f>I4744*J4744*(1-K4744)</f>
        <v/>
      </c>
      <c r="M4744">
        <f>VLOOKUP(F4744,Products!A:D,4,FALSE)*I4744</f>
        <v/>
      </c>
      <c r="N4744">
        <f>L4744-M4744</f>
        <v/>
      </c>
    </row>
    <row r="4745">
      <c r="A4745" t="inlineStr">
        <is>
          <t>T1004743</t>
        </is>
      </c>
      <c r="B4745" t="inlineStr">
        <is>
          <t>2023-05-31</t>
        </is>
      </c>
      <c r="C4745" t="inlineStr">
        <is>
          <t>S041</t>
        </is>
      </c>
      <c r="D4745" t="inlineStr">
        <is>
          <t>Store_041</t>
        </is>
      </c>
      <c r="E4745" t="inlineStr">
        <is>
          <t>East</t>
        </is>
      </c>
      <c r="F4745" t="inlineStr">
        <is>
          <t>P0106</t>
        </is>
      </c>
      <c r="G4745" t="inlineStr">
        <is>
          <t>Prod_0106</t>
        </is>
      </c>
      <c r="H4745" t="inlineStr">
        <is>
          <t>Electronics</t>
        </is>
      </c>
      <c r="I4745" t="n">
        <v>6</v>
      </c>
      <c r="J4745" t="n">
        <v>985.98</v>
      </c>
      <c r="K4745" t="n">
        <v>0</v>
      </c>
      <c r="L4745">
        <f>I4745*J4745*(1-K4745)</f>
        <v/>
      </c>
      <c r="M4745">
        <f>VLOOKUP(F4745,Products!A:D,4,FALSE)*I4745</f>
        <v/>
      </c>
      <c r="N4745">
        <f>L4745-M4745</f>
        <v/>
      </c>
    </row>
    <row r="4746">
      <c r="A4746" t="inlineStr">
        <is>
          <t>T1004744</t>
        </is>
      </c>
      <c r="B4746" t="inlineStr">
        <is>
          <t>2025-08-31</t>
        </is>
      </c>
      <c r="C4746" t="inlineStr">
        <is>
          <t>S025</t>
        </is>
      </c>
      <c r="D4746" t="inlineStr">
        <is>
          <t>Store_025</t>
        </is>
      </c>
      <c r="E4746" t="inlineStr">
        <is>
          <t>Central</t>
        </is>
      </c>
      <c r="F4746" t="inlineStr">
        <is>
          <t>P0078</t>
        </is>
      </c>
      <c r="G4746" t="inlineStr">
        <is>
          <t>Prod_0078</t>
        </is>
      </c>
      <c r="H4746" t="inlineStr">
        <is>
          <t>Electronics</t>
        </is>
      </c>
      <c r="I4746" t="n">
        <v>6</v>
      </c>
      <c r="J4746" t="n">
        <v>586.16</v>
      </c>
      <c r="K4746" t="n">
        <v>0</v>
      </c>
      <c r="L4746">
        <f>I4746*J4746*(1-K4746)</f>
        <v/>
      </c>
      <c r="M4746">
        <f>VLOOKUP(F4746,Products!A:D,4,FALSE)*I4746</f>
        <v/>
      </c>
      <c r="N4746">
        <f>L4746-M4746</f>
        <v/>
      </c>
    </row>
    <row r="4747">
      <c r="A4747" t="inlineStr">
        <is>
          <t>T1004745</t>
        </is>
      </c>
      <c r="B4747" t="inlineStr">
        <is>
          <t>2024-07-10</t>
        </is>
      </c>
      <c r="C4747" t="inlineStr">
        <is>
          <t>S011</t>
        </is>
      </c>
      <c r="D4747" t="inlineStr">
        <is>
          <t>Store_011</t>
        </is>
      </c>
      <c r="E4747" t="inlineStr">
        <is>
          <t>South</t>
        </is>
      </c>
      <c r="F4747" t="inlineStr">
        <is>
          <t>P0076</t>
        </is>
      </c>
      <c r="G4747" t="inlineStr">
        <is>
          <t>Prod_0076</t>
        </is>
      </c>
      <c r="H4747" t="inlineStr">
        <is>
          <t>Clothing</t>
        </is>
      </c>
      <c r="I4747" t="n">
        <v>8</v>
      </c>
      <c r="J4747" t="n">
        <v>345.83</v>
      </c>
      <c r="K4747" t="n">
        <v>0.05</v>
      </c>
      <c r="L4747">
        <f>I4747*J4747*(1-K4747)</f>
        <v/>
      </c>
      <c r="M4747">
        <f>VLOOKUP(F4747,Products!A:D,4,FALSE)*I4747</f>
        <v/>
      </c>
      <c r="N4747">
        <f>L4747-M4747</f>
        <v/>
      </c>
    </row>
    <row r="4748">
      <c r="A4748" t="inlineStr">
        <is>
          <t>T1004746</t>
        </is>
      </c>
      <c r="B4748" t="inlineStr">
        <is>
          <t>2023-06-12</t>
        </is>
      </c>
      <c r="C4748" t="inlineStr">
        <is>
          <t>S022</t>
        </is>
      </c>
      <c r="D4748" t="inlineStr">
        <is>
          <t>Store_022</t>
        </is>
      </c>
      <c r="E4748" t="inlineStr">
        <is>
          <t>East</t>
        </is>
      </c>
      <c r="F4748" t="inlineStr">
        <is>
          <t>P0195</t>
        </is>
      </c>
      <c r="G4748" t="inlineStr">
        <is>
          <t>Prod_0195</t>
        </is>
      </c>
      <c r="H4748" t="inlineStr">
        <is>
          <t>Food</t>
        </is>
      </c>
      <c r="I4748" t="n">
        <v>4</v>
      </c>
      <c r="J4748" t="n">
        <v>389.1</v>
      </c>
      <c r="K4748" t="n">
        <v>0</v>
      </c>
      <c r="L4748">
        <f>I4748*J4748*(1-K4748)</f>
        <v/>
      </c>
      <c r="M4748">
        <f>VLOOKUP(F4748,Products!A:D,4,FALSE)*I4748</f>
        <v/>
      </c>
      <c r="N4748">
        <f>L4748-M4748</f>
        <v/>
      </c>
    </row>
    <row r="4749">
      <c r="A4749" t="inlineStr">
        <is>
          <t>T1004747</t>
        </is>
      </c>
      <c r="B4749" t="inlineStr">
        <is>
          <t>2023-06-02</t>
        </is>
      </c>
      <c r="C4749" t="inlineStr">
        <is>
          <t>S020</t>
        </is>
      </c>
      <c r="D4749" t="inlineStr">
        <is>
          <t>Store_020</t>
        </is>
      </c>
      <c r="E4749" t="inlineStr">
        <is>
          <t>West</t>
        </is>
      </c>
      <c r="F4749" t="inlineStr">
        <is>
          <t>P0165</t>
        </is>
      </c>
      <c r="G4749" t="inlineStr">
        <is>
          <t>Prod_0165</t>
        </is>
      </c>
      <c r="H4749" t="inlineStr">
        <is>
          <t>Clothing</t>
        </is>
      </c>
      <c r="I4749" t="n">
        <v>2</v>
      </c>
      <c r="J4749" t="n">
        <v>771.61</v>
      </c>
      <c r="K4749" t="n">
        <v>0</v>
      </c>
      <c r="L4749">
        <f>I4749*J4749*(1-K4749)</f>
        <v/>
      </c>
      <c r="M4749">
        <f>VLOOKUP(F4749,Products!A:D,4,FALSE)*I4749</f>
        <v/>
      </c>
      <c r="N4749">
        <f>L4749-M4749</f>
        <v/>
      </c>
    </row>
    <row r="4750">
      <c r="A4750" t="inlineStr">
        <is>
          <t>T1004748</t>
        </is>
      </c>
      <c r="B4750" t="inlineStr">
        <is>
          <t>2023-01-13</t>
        </is>
      </c>
      <c r="C4750" t="inlineStr">
        <is>
          <t>S004</t>
        </is>
      </c>
      <c r="D4750" t="inlineStr">
        <is>
          <t>Store_004</t>
        </is>
      </c>
      <c r="E4750" t="inlineStr">
        <is>
          <t>Central</t>
        </is>
      </c>
      <c r="F4750" t="inlineStr">
        <is>
          <t>P0147</t>
        </is>
      </c>
      <c r="G4750" t="inlineStr">
        <is>
          <t>Prod_0147</t>
        </is>
      </c>
      <c r="H4750" t="inlineStr">
        <is>
          <t>Stationery</t>
        </is>
      </c>
      <c r="I4750" t="n">
        <v>3</v>
      </c>
      <c r="J4750" t="n">
        <v>511.6</v>
      </c>
      <c r="K4750" t="n">
        <v>0.05</v>
      </c>
      <c r="L4750">
        <f>I4750*J4750*(1-K4750)</f>
        <v/>
      </c>
      <c r="M4750">
        <f>VLOOKUP(F4750,Products!A:D,4,FALSE)*I4750</f>
        <v/>
      </c>
      <c r="N4750">
        <f>L4750-M4750</f>
        <v/>
      </c>
    </row>
    <row r="4751">
      <c r="A4751" t="inlineStr">
        <is>
          <t>T1004749</t>
        </is>
      </c>
      <c r="B4751" t="inlineStr">
        <is>
          <t>2024-05-18</t>
        </is>
      </c>
      <c r="C4751" t="inlineStr">
        <is>
          <t>S024</t>
        </is>
      </c>
      <c r="D4751" t="inlineStr">
        <is>
          <t>Store_024</t>
        </is>
      </c>
      <c r="E4751" t="inlineStr">
        <is>
          <t>South</t>
        </is>
      </c>
      <c r="F4751" t="inlineStr">
        <is>
          <t>P0083</t>
        </is>
      </c>
      <c r="G4751" t="inlineStr">
        <is>
          <t>Prod_0083</t>
        </is>
      </c>
      <c r="H4751" t="inlineStr">
        <is>
          <t>Clothing</t>
        </is>
      </c>
      <c r="I4751" t="n">
        <v>3</v>
      </c>
      <c r="J4751" t="n">
        <v>545.53</v>
      </c>
      <c r="K4751" t="n">
        <v>0</v>
      </c>
      <c r="L4751">
        <f>I4751*J4751*(1-K4751)</f>
        <v/>
      </c>
      <c r="M4751">
        <f>VLOOKUP(F4751,Products!A:D,4,FALSE)*I4751</f>
        <v/>
      </c>
      <c r="N4751">
        <f>L4751-M4751</f>
        <v/>
      </c>
    </row>
    <row r="4752">
      <c r="A4752" t="inlineStr">
        <is>
          <t>T1004750</t>
        </is>
      </c>
      <c r="B4752" t="inlineStr">
        <is>
          <t>2025-03-06</t>
        </is>
      </c>
      <c r="C4752" t="inlineStr">
        <is>
          <t>S016</t>
        </is>
      </c>
      <c r="D4752" t="inlineStr">
        <is>
          <t>Store_016</t>
        </is>
      </c>
      <c r="E4752" t="inlineStr">
        <is>
          <t>West</t>
        </is>
      </c>
      <c r="F4752" t="inlineStr">
        <is>
          <t>P0016</t>
        </is>
      </c>
      <c r="G4752" t="inlineStr">
        <is>
          <t>Prod_0016</t>
        </is>
      </c>
      <c r="H4752" t="inlineStr">
        <is>
          <t>Food</t>
        </is>
      </c>
      <c r="I4752" t="n">
        <v>9</v>
      </c>
      <c r="J4752" t="n">
        <v>765.45</v>
      </c>
      <c r="K4752" t="n">
        <v>0</v>
      </c>
      <c r="L4752">
        <f>I4752*J4752*(1-K4752)</f>
        <v/>
      </c>
      <c r="M4752">
        <f>VLOOKUP(F4752,Products!A:D,4,FALSE)*I4752</f>
        <v/>
      </c>
      <c r="N4752">
        <f>L4752-M4752</f>
        <v/>
      </c>
    </row>
    <row r="4753">
      <c r="A4753" t="inlineStr">
        <is>
          <t>T1004751</t>
        </is>
      </c>
      <c r="B4753" t="inlineStr">
        <is>
          <t>2024-08-30</t>
        </is>
      </c>
      <c r="C4753" t="inlineStr">
        <is>
          <t>S015</t>
        </is>
      </c>
      <c r="D4753" t="inlineStr">
        <is>
          <t>Store_015</t>
        </is>
      </c>
      <c r="E4753" t="inlineStr">
        <is>
          <t>North</t>
        </is>
      </c>
      <c r="F4753" t="inlineStr">
        <is>
          <t>P0121</t>
        </is>
      </c>
      <c r="G4753" t="inlineStr">
        <is>
          <t>Prod_0121</t>
        </is>
      </c>
      <c r="H4753" t="inlineStr">
        <is>
          <t>Clothing</t>
        </is>
      </c>
      <c r="I4753" t="n">
        <v>5</v>
      </c>
      <c r="J4753" t="n">
        <v>902.74</v>
      </c>
      <c r="K4753" t="n">
        <v>0</v>
      </c>
      <c r="L4753">
        <f>I4753*J4753*(1-K4753)</f>
        <v/>
      </c>
      <c r="M4753">
        <f>VLOOKUP(F4753,Products!A:D,4,FALSE)*I4753</f>
        <v/>
      </c>
      <c r="N4753">
        <f>L4753-M4753</f>
        <v/>
      </c>
    </row>
    <row r="4754">
      <c r="A4754" t="inlineStr">
        <is>
          <t>T1004752</t>
        </is>
      </c>
      <c r="B4754" t="inlineStr">
        <is>
          <t>2023-05-08</t>
        </is>
      </c>
      <c r="C4754" t="inlineStr">
        <is>
          <t>S047</t>
        </is>
      </c>
      <c r="D4754" t="inlineStr">
        <is>
          <t>Store_047</t>
        </is>
      </c>
      <c r="E4754" t="inlineStr">
        <is>
          <t>North</t>
        </is>
      </c>
      <c r="F4754" t="inlineStr">
        <is>
          <t>P0170</t>
        </is>
      </c>
      <c r="G4754" t="inlineStr">
        <is>
          <t>Prod_0170</t>
        </is>
      </c>
      <c r="H4754" t="inlineStr">
        <is>
          <t>Household</t>
        </is>
      </c>
      <c r="I4754" t="n">
        <v>5</v>
      </c>
      <c r="J4754" t="n">
        <v>411.28</v>
      </c>
      <c r="K4754" t="n">
        <v>0</v>
      </c>
      <c r="L4754">
        <f>I4754*J4754*(1-K4754)</f>
        <v/>
      </c>
      <c r="M4754">
        <f>VLOOKUP(F4754,Products!A:D,4,FALSE)*I4754</f>
        <v/>
      </c>
      <c r="N4754">
        <f>L4754-M4754</f>
        <v/>
      </c>
    </row>
    <row r="4755">
      <c r="A4755" t="inlineStr">
        <is>
          <t>T1004753</t>
        </is>
      </c>
      <c r="B4755" t="inlineStr">
        <is>
          <t>2023-06-02</t>
        </is>
      </c>
      <c r="C4755" t="inlineStr">
        <is>
          <t>S048</t>
        </is>
      </c>
      <c r="D4755" t="inlineStr">
        <is>
          <t>Store_048</t>
        </is>
      </c>
      <c r="E4755" t="inlineStr">
        <is>
          <t>South</t>
        </is>
      </c>
      <c r="F4755" t="inlineStr">
        <is>
          <t>P0007</t>
        </is>
      </c>
      <c r="G4755" t="inlineStr">
        <is>
          <t>Prod_0007</t>
        </is>
      </c>
      <c r="H4755" t="inlineStr">
        <is>
          <t>Food</t>
        </is>
      </c>
      <c r="I4755" t="n">
        <v>6</v>
      </c>
      <c r="J4755" t="n">
        <v>130.29</v>
      </c>
      <c r="K4755" t="n">
        <v>0</v>
      </c>
      <c r="L4755">
        <f>I4755*J4755*(1-K4755)</f>
        <v/>
      </c>
      <c r="M4755">
        <f>VLOOKUP(F4755,Products!A:D,4,FALSE)*I4755</f>
        <v/>
      </c>
      <c r="N4755">
        <f>L4755-M4755</f>
        <v/>
      </c>
    </row>
    <row r="4756">
      <c r="A4756" t="inlineStr">
        <is>
          <t>T1004754</t>
        </is>
      </c>
      <c r="B4756" t="inlineStr">
        <is>
          <t>2023-06-19</t>
        </is>
      </c>
      <c r="C4756" t="inlineStr">
        <is>
          <t>S047</t>
        </is>
      </c>
      <c r="D4756" t="inlineStr">
        <is>
          <t>Store_047</t>
        </is>
      </c>
      <c r="E4756" t="inlineStr">
        <is>
          <t>North</t>
        </is>
      </c>
      <c r="F4756" t="inlineStr">
        <is>
          <t>P0144</t>
        </is>
      </c>
      <c r="G4756" t="inlineStr">
        <is>
          <t>Prod_0144</t>
        </is>
      </c>
      <c r="H4756" t="inlineStr">
        <is>
          <t>Stationery</t>
        </is>
      </c>
      <c r="I4756" t="n">
        <v>5</v>
      </c>
      <c r="J4756" t="n">
        <v>258.58</v>
      </c>
      <c r="K4756" t="n">
        <v>0</v>
      </c>
      <c r="L4756">
        <f>I4756*J4756*(1-K4756)</f>
        <v/>
      </c>
      <c r="M4756">
        <f>VLOOKUP(F4756,Products!A:D,4,FALSE)*I4756</f>
        <v/>
      </c>
      <c r="N4756">
        <f>L4756-M4756</f>
        <v/>
      </c>
    </row>
    <row r="4757">
      <c r="A4757" t="inlineStr">
        <is>
          <t>T1004755</t>
        </is>
      </c>
      <c r="B4757" t="inlineStr">
        <is>
          <t>2024-02-25</t>
        </is>
      </c>
      <c r="C4757" t="inlineStr">
        <is>
          <t>S020</t>
        </is>
      </c>
      <c r="D4757" t="inlineStr">
        <is>
          <t>Store_020</t>
        </is>
      </c>
      <c r="E4757" t="inlineStr">
        <is>
          <t>West</t>
        </is>
      </c>
      <c r="F4757" t="inlineStr">
        <is>
          <t>P0079</t>
        </is>
      </c>
      <c r="G4757" t="inlineStr">
        <is>
          <t>Prod_0079</t>
        </is>
      </c>
      <c r="H4757" t="inlineStr">
        <is>
          <t>Food</t>
        </is>
      </c>
      <c r="I4757" t="n">
        <v>9</v>
      </c>
      <c r="J4757" t="n">
        <v>631.89</v>
      </c>
      <c r="K4757" t="n">
        <v>0</v>
      </c>
      <c r="L4757">
        <f>I4757*J4757*(1-K4757)</f>
        <v/>
      </c>
      <c r="M4757">
        <f>VLOOKUP(F4757,Products!A:D,4,FALSE)*I4757</f>
        <v/>
      </c>
      <c r="N4757">
        <f>L4757-M4757</f>
        <v/>
      </c>
    </row>
    <row r="4758">
      <c r="A4758" t="inlineStr">
        <is>
          <t>T1004756</t>
        </is>
      </c>
      <c r="B4758" t="inlineStr">
        <is>
          <t>2023-11-16</t>
        </is>
      </c>
      <c r="C4758" t="inlineStr">
        <is>
          <t>S032</t>
        </is>
      </c>
      <c r="D4758" t="inlineStr">
        <is>
          <t>Store_032</t>
        </is>
      </c>
      <c r="E4758" t="inlineStr">
        <is>
          <t>Central</t>
        </is>
      </c>
      <c r="F4758" t="inlineStr">
        <is>
          <t>P0081</t>
        </is>
      </c>
      <c r="G4758" t="inlineStr">
        <is>
          <t>Prod_0081</t>
        </is>
      </c>
      <c r="H4758" t="inlineStr">
        <is>
          <t>Electronics</t>
        </is>
      </c>
      <c r="I4758" t="n">
        <v>8</v>
      </c>
      <c r="J4758" t="n">
        <v>269.18</v>
      </c>
      <c r="K4758" t="n">
        <v>0.15</v>
      </c>
      <c r="L4758">
        <f>I4758*J4758*(1-K4758)</f>
        <v/>
      </c>
      <c r="M4758">
        <f>VLOOKUP(F4758,Products!A:D,4,FALSE)*I4758</f>
        <v/>
      </c>
      <c r="N4758">
        <f>L4758-M4758</f>
        <v/>
      </c>
    </row>
    <row r="4759">
      <c r="A4759" t="inlineStr">
        <is>
          <t>T1004757</t>
        </is>
      </c>
      <c r="B4759" t="inlineStr">
        <is>
          <t>2023-09-16</t>
        </is>
      </c>
      <c r="C4759" t="inlineStr">
        <is>
          <t>S026</t>
        </is>
      </c>
      <c r="D4759" t="inlineStr">
        <is>
          <t>Store_026</t>
        </is>
      </c>
      <c r="E4759" t="inlineStr">
        <is>
          <t>North</t>
        </is>
      </c>
      <c r="F4759" t="inlineStr">
        <is>
          <t>P0093</t>
        </is>
      </c>
      <c r="G4759" t="inlineStr">
        <is>
          <t>Prod_0093</t>
        </is>
      </c>
      <c r="H4759" t="inlineStr">
        <is>
          <t>Electronics</t>
        </is>
      </c>
      <c r="I4759" t="n">
        <v>9</v>
      </c>
      <c r="J4759" t="n">
        <v>217.19</v>
      </c>
      <c r="K4759" t="n">
        <v>0.1</v>
      </c>
      <c r="L4759">
        <f>I4759*J4759*(1-K4759)</f>
        <v/>
      </c>
      <c r="M4759">
        <f>VLOOKUP(F4759,Products!A:D,4,FALSE)*I4759</f>
        <v/>
      </c>
      <c r="N4759">
        <f>L4759-M4759</f>
        <v/>
      </c>
    </row>
    <row r="4760">
      <c r="A4760" t="inlineStr">
        <is>
          <t>T1004758</t>
        </is>
      </c>
      <c r="B4760" t="inlineStr">
        <is>
          <t>2025-02-24</t>
        </is>
      </c>
      <c r="C4760" t="inlineStr">
        <is>
          <t>S011</t>
        </is>
      </c>
      <c r="D4760" t="inlineStr">
        <is>
          <t>Store_011</t>
        </is>
      </c>
      <c r="E4760" t="inlineStr">
        <is>
          <t>South</t>
        </is>
      </c>
      <c r="F4760" t="inlineStr">
        <is>
          <t>P0075</t>
        </is>
      </c>
      <c r="G4760" t="inlineStr">
        <is>
          <t>Prod_0075</t>
        </is>
      </c>
      <c r="H4760" t="inlineStr">
        <is>
          <t>Beverages</t>
        </is>
      </c>
      <c r="I4760" t="n">
        <v>6</v>
      </c>
      <c r="J4760" t="n">
        <v>667.96</v>
      </c>
      <c r="K4760" t="n">
        <v>0.05</v>
      </c>
      <c r="L4760">
        <f>I4760*J4760*(1-K4760)</f>
        <v/>
      </c>
      <c r="M4760">
        <f>VLOOKUP(F4760,Products!A:D,4,FALSE)*I4760</f>
        <v/>
      </c>
      <c r="N4760">
        <f>L4760-M4760</f>
        <v/>
      </c>
    </row>
    <row r="4761">
      <c r="A4761" t="inlineStr">
        <is>
          <t>T1004759</t>
        </is>
      </c>
      <c r="B4761" t="inlineStr">
        <is>
          <t>2024-12-08</t>
        </is>
      </c>
      <c r="C4761" t="inlineStr">
        <is>
          <t>S044</t>
        </is>
      </c>
      <c r="D4761" t="inlineStr">
        <is>
          <t>Store_044</t>
        </is>
      </c>
      <c r="E4761" t="inlineStr">
        <is>
          <t>North</t>
        </is>
      </c>
      <c r="F4761" t="inlineStr">
        <is>
          <t>P0193</t>
        </is>
      </c>
      <c r="G4761" t="inlineStr">
        <is>
          <t>Prod_0193</t>
        </is>
      </c>
      <c r="H4761" t="inlineStr">
        <is>
          <t>Food</t>
        </is>
      </c>
      <c r="I4761" t="n">
        <v>4</v>
      </c>
      <c r="J4761" t="n">
        <v>635.17</v>
      </c>
      <c r="K4761" t="n">
        <v>0</v>
      </c>
      <c r="L4761">
        <f>I4761*J4761*(1-K4761)</f>
        <v/>
      </c>
      <c r="M4761">
        <f>VLOOKUP(F4761,Products!A:D,4,FALSE)*I4761</f>
        <v/>
      </c>
      <c r="N4761">
        <f>L4761-M4761</f>
        <v/>
      </c>
    </row>
    <row r="4762">
      <c r="A4762" t="inlineStr">
        <is>
          <t>T1004760</t>
        </is>
      </c>
      <c r="B4762" t="inlineStr">
        <is>
          <t>2024-05-21</t>
        </is>
      </c>
      <c r="C4762" t="inlineStr">
        <is>
          <t>S019</t>
        </is>
      </c>
      <c r="D4762" t="inlineStr">
        <is>
          <t>Store_019</t>
        </is>
      </c>
      <c r="E4762" t="inlineStr">
        <is>
          <t>East</t>
        </is>
      </c>
      <c r="F4762" t="inlineStr">
        <is>
          <t>P0046</t>
        </is>
      </c>
      <c r="G4762" t="inlineStr">
        <is>
          <t>Prod_0046</t>
        </is>
      </c>
      <c r="H4762" t="inlineStr">
        <is>
          <t>Electronics</t>
        </is>
      </c>
      <c r="I4762" t="n">
        <v>9</v>
      </c>
      <c r="J4762" t="n">
        <v>65.69</v>
      </c>
      <c r="K4762" t="n">
        <v>0</v>
      </c>
      <c r="L4762">
        <f>I4762*J4762*(1-K4762)</f>
        <v/>
      </c>
      <c r="M4762">
        <f>VLOOKUP(F4762,Products!A:D,4,FALSE)*I4762</f>
        <v/>
      </c>
      <c r="N4762">
        <f>L4762-M4762</f>
        <v/>
      </c>
    </row>
    <row r="4763">
      <c r="A4763" t="inlineStr">
        <is>
          <t>T1004761</t>
        </is>
      </c>
      <c r="B4763" t="inlineStr">
        <is>
          <t>2023-08-22</t>
        </is>
      </c>
      <c r="C4763" t="inlineStr">
        <is>
          <t>S049</t>
        </is>
      </c>
      <c r="D4763" t="inlineStr">
        <is>
          <t>Store_049</t>
        </is>
      </c>
      <c r="E4763" t="inlineStr">
        <is>
          <t>North</t>
        </is>
      </c>
      <c r="F4763" t="inlineStr">
        <is>
          <t>P0193</t>
        </is>
      </c>
      <c r="G4763" t="inlineStr">
        <is>
          <t>Prod_0193</t>
        </is>
      </c>
      <c r="H4763" t="inlineStr">
        <is>
          <t>Food</t>
        </is>
      </c>
      <c r="I4763" t="n">
        <v>7</v>
      </c>
      <c r="J4763" t="n">
        <v>672.1</v>
      </c>
      <c r="K4763" t="n">
        <v>0.15</v>
      </c>
      <c r="L4763">
        <f>I4763*J4763*(1-K4763)</f>
        <v/>
      </c>
      <c r="M4763">
        <f>VLOOKUP(F4763,Products!A:D,4,FALSE)*I4763</f>
        <v/>
      </c>
      <c r="N4763">
        <f>L4763-M4763</f>
        <v/>
      </c>
    </row>
    <row r="4764">
      <c r="A4764" t="inlineStr">
        <is>
          <t>T1004762</t>
        </is>
      </c>
      <c r="B4764" t="inlineStr">
        <is>
          <t>2025-09-18</t>
        </is>
      </c>
      <c r="C4764" t="inlineStr">
        <is>
          <t>S012</t>
        </is>
      </c>
      <c r="D4764" t="inlineStr">
        <is>
          <t>Store_012</t>
        </is>
      </c>
      <c r="E4764" t="inlineStr">
        <is>
          <t>South</t>
        </is>
      </c>
      <c r="F4764" t="inlineStr">
        <is>
          <t>P0150</t>
        </is>
      </c>
      <c r="G4764" t="inlineStr">
        <is>
          <t>Prod_0150</t>
        </is>
      </c>
      <c r="H4764" t="inlineStr">
        <is>
          <t>Clothing</t>
        </is>
      </c>
      <c r="I4764" t="n">
        <v>9</v>
      </c>
      <c r="J4764" t="n">
        <v>293.29</v>
      </c>
      <c r="K4764" t="n">
        <v>0.1</v>
      </c>
      <c r="L4764">
        <f>I4764*J4764*(1-K4764)</f>
        <v/>
      </c>
      <c r="M4764">
        <f>VLOOKUP(F4764,Products!A:D,4,FALSE)*I4764</f>
        <v/>
      </c>
      <c r="N4764">
        <f>L4764-M4764</f>
        <v/>
      </c>
    </row>
    <row r="4765">
      <c r="A4765" t="inlineStr">
        <is>
          <t>T1004763</t>
        </is>
      </c>
      <c r="B4765" t="inlineStr">
        <is>
          <t>2023-09-13</t>
        </is>
      </c>
      <c r="C4765" t="inlineStr">
        <is>
          <t>S032</t>
        </is>
      </c>
      <c r="D4765" t="inlineStr">
        <is>
          <t>Store_032</t>
        </is>
      </c>
      <c r="E4765" t="inlineStr">
        <is>
          <t>Central</t>
        </is>
      </c>
      <c r="F4765" t="inlineStr">
        <is>
          <t>P0164</t>
        </is>
      </c>
      <c r="G4765" t="inlineStr">
        <is>
          <t>Prod_0164</t>
        </is>
      </c>
      <c r="H4765" t="inlineStr">
        <is>
          <t>Food</t>
        </is>
      </c>
      <c r="I4765" t="n">
        <v>7</v>
      </c>
      <c r="J4765" t="n">
        <v>488.33</v>
      </c>
      <c r="K4765" t="n">
        <v>0</v>
      </c>
      <c r="L4765">
        <f>I4765*J4765*(1-K4765)</f>
        <v/>
      </c>
      <c r="M4765">
        <f>VLOOKUP(F4765,Products!A:D,4,FALSE)*I4765</f>
        <v/>
      </c>
      <c r="N4765">
        <f>L4765-M4765</f>
        <v/>
      </c>
    </row>
    <row r="4766">
      <c r="A4766" t="inlineStr">
        <is>
          <t>T1004764</t>
        </is>
      </c>
      <c r="B4766" t="inlineStr">
        <is>
          <t>2024-07-09</t>
        </is>
      </c>
      <c r="C4766" t="inlineStr">
        <is>
          <t>S033</t>
        </is>
      </c>
      <c r="D4766" t="inlineStr">
        <is>
          <t>Store_033</t>
        </is>
      </c>
      <c r="E4766" t="inlineStr">
        <is>
          <t>North</t>
        </is>
      </c>
      <c r="F4766" t="inlineStr">
        <is>
          <t>P0114</t>
        </is>
      </c>
      <c r="G4766" t="inlineStr">
        <is>
          <t>Prod_0114</t>
        </is>
      </c>
      <c r="H4766" t="inlineStr">
        <is>
          <t>Beverages</t>
        </is>
      </c>
      <c r="I4766" t="n">
        <v>1</v>
      </c>
      <c r="J4766" t="n">
        <v>929.95</v>
      </c>
      <c r="K4766" t="n">
        <v>0</v>
      </c>
      <c r="L4766">
        <f>I4766*J4766*(1-K4766)</f>
        <v/>
      </c>
      <c r="M4766">
        <f>VLOOKUP(F4766,Products!A:D,4,FALSE)*I4766</f>
        <v/>
      </c>
      <c r="N4766">
        <f>L4766-M4766</f>
        <v/>
      </c>
    </row>
    <row r="4767">
      <c r="A4767" t="inlineStr">
        <is>
          <t>T1004765</t>
        </is>
      </c>
      <c r="B4767" t="inlineStr">
        <is>
          <t>2025-07-13</t>
        </is>
      </c>
      <c r="C4767" t="inlineStr">
        <is>
          <t>S049</t>
        </is>
      </c>
      <c r="D4767" t="inlineStr">
        <is>
          <t>Store_049</t>
        </is>
      </c>
      <c r="E4767" t="inlineStr">
        <is>
          <t>North</t>
        </is>
      </c>
      <c r="F4767" t="inlineStr">
        <is>
          <t>P0178</t>
        </is>
      </c>
      <c r="G4767" t="inlineStr">
        <is>
          <t>Prod_0178</t>
        </is>
      </c>
      <c r="H4767" t="inlineStr">
        <is>
          <t>Beverages</t>
        </is>
      </c>
      <c r="I4767" t="n">
        <v>9</v>
      </c>
      <c r="J4767" t="n">
        <v>633.4400000000001</v>
      </c>
      <c r="K4767" t="n">
        <v>0.05</v>
      </c>
      <c r="L4767">
        <f>I4767*J4767*(1-K4767)</f>
        <v/>
      </c>
      <c r="M4767">
        <f>VLOOKUP(F4767,Products!A:D,4,FALSE)*I4767</f>
        <v/>
      </c>
      <c r="N4767">
        <f>L4767-M4767</f>
        <v/>
      </c>
    </row>
    <row r="4768">
      <c r="A4768" t="inlineStr">
        <is>
          <t>T1004766</t>
        </is>
      </c>
      <c r="B4768" t="inlineStr">
        <is>
          <t>2024-09-10</t>
        </is>
      </c>
      <c r="C4768" t="inlineStr">
        <is>
          <t>S021</t>
        </is>
      </c>
      <c r="D4768" t="inlineStr">
        <is>
          <t>Store_021</t>
        </is>
      </c>
      <c r="E4768" t="inlineStr">
        <is>
          <t>North</t>
        </is>
      </c>
      <c r="F4768" t="inlineStr">
        <is>
          <t>P0075</t>
        </is>
      </c>
      <c r="G4768" t="inlineStr">
        <is>
          <t>Prod_0075</t>
        </is>
      </c>
      <c r="H4768" t="inlineStr">
        <is>
          <t>Beverages</t>
        </is>
      </c>
      <c r="I4768" t="n">
        <v>8</v>
      </c>
      <c r="J4768" t="n">
        <v>867.03</v>
      </c>
      <c r="K4768" t="n">
        <v>0</v>
      </c>
      <c r="L4768">
        <f>I4768*J4768*(1-K4768)</f>
        <v/>
      </c>
      <c r="M4768">
        <f>VLOOKUP(F4768,Products!A:D,4,FALSE)*I4768</f>
        <v/>
      </c>
      <c r="N4768">
        <f>L4768-M4768</f>
        <v/>
      </c>
    </row>
    <row r="4769">
      <c r="A4769" t="inlineStr">
        <is>
          <t>T1004767</t>
        </is>
      </c>
      <c r="B4769" t="inlineStr">
        <is>
          <t>2024-09-02</t>
        </is>
      </c>
      <c r="C4769" t="inlineStr">
        <is>
          <t>S007</t>
        </is>
      </c>
      <c r="D4769" t="inlineStr">
        <is>
          <t>Store_007</t>
        </is>
      </c>
      <c r="E4769" t="inlineStr">
        <is>
          <t>East</t>
        </is>
      </c>
      <c r="F4769" t="inlineStr">
        <is>
          <t>P0033</t>
        </is>
      </c>
      <c r="G4769" t="inlineStr">
        <is>
          <t>Prod_0033</t>
        </is>
      </c>
      <c r="H4769" t="inlineStr">
        <is>
          <t>Food</t>
        </is>
      </c>
      <c r="I4769" t="n">
        <v>2</v>
      </c>
      <c r="J4769" t="n">
        <v>441.73</v>
      </c>
      <c r="K4769" t="n">
        <v>0.05</v>
      </c>
      <c r="L4769">
        <f>I4769*J4769*(1-K4769)</f>
        <v/>
      </c>
      <c r="M4769">
        <f>VLOOKUP(F4769,Products!A:D,4,FALSE)*I4769</f>
        <v/>
      </c>
      <c r="N4769">
        <f>L4769-M4769</f>
        <v/>
      </c>
    </row>
    <row r="4770">
      <c r="A4770" t="inlineStr">
        <is>
          <t>T1004768</t>
        </is>
      </c>
      <c r="B4770" t="inlineStr">
        <is>
          <t>2023-06-03</t>
        </is>
      </c>
      <c r="C4770" t="inlineStr">
        <is>
          <t>S017</t>
        </is>
      </c>
      <c r="D4770" t="inlineStr">
        <is>
          <t>Store_017</t>
        </is>
      </c>
      <c r="E4770" t="inlineStr">
        <is>
          <t>South</t>
        </is>
      </c>
      <c r="F4770" t="inlineStr">
        <is>
          <t>P0198</t>
        </is>
      </c>
      <c r="G4770" t="inlineStr">
        <is>
          <t>Prod_0198</t>
        </is>
      </c>
      <c r="H4770" t="inlineStr">
        <is>
          <t>Beverages</t>
        </is>
      </c>
      <c r="I4770" t="n">
        <v>6</v>
      </c>
      <c r="J4770" t="n">
        <v>990.1799999999999</v>
      </c>
      <c r="K4770" t="n">
        <v>0</v>
      </c>
      <c r="L4770">
        <f>I4770*J4770*(1-K4770)</f>
        <v/>
      </c>
      <c r="M4770">
        <f>VLOOKUP(F4770,Products!A:D,4,FALSE)*I4770</f>
        <v/>
      </c>
      <c r="N4770">
        <f>L4770-M4770</f>
        <v/>
      </c>
    </row>
    <row r="4771">
      <c r="A4771" t="inlineStr">
        <is>
          <t>T1004769</t>
        </is>
      </c>
      <c r="B4771" t="inlineStr">
        <is>
          <t>2023-04-03</t>
        </is>
      </c>
      <c r="C4771" t="inlineStr">
        <is>
          <t>S012</t>
        </is>
      </c>
      <c r="D4771" t="inlineStr">
        <is>
          <t>Store_012</t>
        </is>
      </c>
      <c r="E4771" t="inlineStr">
        <is>
          <t>South</t>
        </is>
      </c>
      <c r="F4771" t="inlineStr">
        <is>
          <t>P0135</t>
        </is>
      </c>
      <c r="G4771" t="inlineStr">
        <is>
          <t>Prod_0135</t>
        </is>
      </c>
      <c r="H4771" t="inlineStr">
        <is>
          <t>Food</t>
        </is>
      </c>
      <c r="I4771" t="n">
        <v>1</v>
      </c>
      <c r="J4771" t="n">
        <v>108.78</v>
      </c>
      <c r="K4771" t="n">
        <v>0.05</v>
      </c>
      <c r="L4771">
        <f>I4771*J4771*(1-K4771)</f>
        <v/>
      </c>
      <c r="M4771">
        <f>VLOOKUP(F4771,Products!A:D,4,FALSE)*I4771</f>
        <v/>
      </c>
      <c r="N4771">
        <f>L4771-M4771</f>
        <v/>
      </c>
    </row>
    <row r="4772">
      <c r="A4772" t="inlineStr">
        <is>
          <t>T1004770</t>
        </is>
      </c>
      <c r="B4772" t="inlineStr">
        <is>
          <t>2025-03-21</t>
        </is>
      </c>
      <c r="C4772" t="inlineStr">
        <is>
          <t>S041</t>
        </is>
      </c>
      <c r="D4772" t="inlineStr">
        <is>
          <t>Store_041</t>
        </is>
      </c>
      <c r="E4772" t="inlineStr">
        <is>
          <t>East</t>
        </is>
      </c>
      <c r="F4772" t="inlineStr">
        <is>
          <t>P0108</t>
        </is>
      </c>
      <c r="G4772" t="inlineStr">
        <is>
          <t>Prod_0108</t>
        </is>
      </c>
      <c r="H4772" t="inlineStr">
        <is>
          <t>Stationery</t>
        </is>
      </c>
      <c r="I4772" t="n">
        <v>6</v>
      </c>
      <c r="J4772" t="n">
        <v>652.1</v>
      </c>
      <c r="K4772" t="n">
        <v>0</v>
      </c>
      <c r="L4772">
        <f>I4772*J4772*(1-K4772)</f>
        <v/>
      </c>
      <c r="M4772">
        <f>VLOOKUP(F4772,Products!A:D,4,FALSE)*I4772</f>
        <v/>
      </c>
      <c r="N4772">
        <f>L4772-M4772</f>
        <v/>
      </c>
    </row>
    <row r="4773">
      <c r="A4773" t="inlineStr">
        <is>
          <t>T1004771</t>
        </is>
      </c>
      <c r="B4773" t="inlineStr">
        <is>
          <t>2025-09-08</t>
        </is>
      </c>
      <c r="C4773" t="inlineStr">
        <is>
          <t>S045</t>
        </is>
      </c>
      <c r="D4773" t="inlineStr">
        <is>
          <t>Store_045</t>
        </is>
      </c>
      <c r="E4773" t="inlineStr">
        <is>
          <t>East</t>
        </is>
      </c>
      <c r="F4773" t="inlineStr">
        <is>
          <t>P0009</t>
        </is>
      </c>
      <c r="G4773" t="inlineStr">
        <is>
          <t>Prod_0009</t>
        </is>
      </c>
      <c r="H4773" t="inlineStr">
        <is>
          <t>Toys</t>
        </is>
      </c>
      <c r="I4773" t="n">
        <v>5</v>
      </c>
      <c r="J4773" t="n">
        <v>628.38</v>
      </c>
      <c r="K4773" t="n">
        <v>0</v>
      </c>
      <c r="L4773">
        <f>I4773*J4773*(1-K4773)</f>
        <v/>
      </c>
      <c r="M4773">
        <f>VLOOKUP(F4773,Products!A:D,4,FALSE)*I4773</f>
        <v/>
      </c>
      <c r="N4773">
        <f>L4773-M4773</f>
        <v/>
      </c>
    </row>
    <row r="4774">
      <c r="A4774" t="inlineStr">
        <is>
          <t>T1004772</t>
        </is>
      </c>
      <c r="B4774" t="inlineStr">
        <is>
          <t>2024-01-28</t>
        </is>
      </c>
      <c r="C4774" t="inlineStr">
        <is>
          <t>S014</t>
        </is>
      </c>
      <c r="D4774" t="inlineStr">
        <is>
          <t>Store_014</t>
        </is>
      </c>
      <c r="E4774" t="inlineStr">
        <is>
          <t>West</t>
        </is>
      </c>
      <c r="F4774" t="inlineStr">
        <is>
          <t>P0155</t>
        </is>
      </c>
      <c r="G4774" t="inlineStr">
        <is>
          <t>Prod_0155</t>
        </is>
      </c>
      <c r="H4774" t="inlineStr">
        <is>
          <t>Electronics</t>
        </is>
      </c>
      <c r="I4774" t="n">
        <v>2</v>
      </c>
      <c r="J4774" t="n">
        <v>531.11</v>
      </c>
      <c r="K4774" t="n">
        <v>0</v>
      </c>
      <c r="L4774">
        <f>I4774*J4774*(1-K4774)</f>
        <v/>
      </c>
      <c r="M4774">
        <f>VLOOKUP(F4774,Products!A:D,4,FALSE)*I4774</f>
        <v/>
      </c>
      <c r="N4774">
        <f>L4774-M4774</f>
        <v/>
      </c>
    </row>
    <row r="4775">
      <c r="A4775" t="inlineStr">
        <is>
          <t>T1004773</t>
        </is>
      </c>
      <c r="B4775" t="inlineStr">
        <is>
          <t>2024-04-25</t>
        </is>
      </c>
      <c r="C4775" t="inlineStr">
        <is>
          <t>S020</t>
        </is>
      </c>
      <c r="D4775" t="inlineStr">
        <is>
          <t>Store_020</t>
        </is>
      </c>
      <c r="E4775" t="inlineStr">
        <is>
          <t>West</t>
        </is>
      </c>
      <c r="F4775" t="inlineStr">
        <is>
          <t>P0109</t>
        </is>
      </c>
      <c r="G4775" t="inlineStr">
        <is>
          <t>Prod_0109</t>
        </is>
      </c>
      <c r="H4775" t="inlineStr">
        <is>
          <t>Beverages</t>
        </is>
      </c>
      <c r="I4775" t="n">
        <v>3</v>
      </c>
      <c r="J4775" t="n">
        <v>856.1900000000001</v>
      </c>
      <c r="K4775" t="n">
        <v>0</v>
      </c>
      <c r="L4775">
        <f>I4775*J4775*(1-K4775)</f>
        <v/>
      </c>
      <c r="M4775">
        <f>VLOOKUP(F4775,Products!A:D,4,FALSE)*I4775</f>
        <v/>
      </c>
      <c r="N4775">
        <f>L4775-M4775</f>
        <v/>
      </c>
    </row>
    <row r="4776">
      <c r="A4776" t="inlineStr">
        <is>
          <t>T1004774</t>
        </is>
      </c>
      <c r="B4776" t="inlineStr">
        <is>
          <t>2023-10-04</t>
        </is>
      </c>
      <c r="C4776" t="inlineStr">
        <is>
          <t>S047</t>
        </is>
      </c>
      <c r="D4776" t="inlineStr">
        <is>
          <t>Store_047</t>
        </is>
      </c>
      <c r="E4776" t="inlineStr">
        <is>
          <t>North</t>
        </is>
      </c>
      <c r="F4776" t="inlineStr">
        <is>
          <t>P0175</t>
        </is>
      </c>
      <c r="G4776" t="inlineStr">
        <is>
          <t>Prod_0175</t>
        </is>
      </c>
      <c r="H4776" t="inlineStr">
        <is>
          <t>Food</t>
        </is>
      </c>
      <c r="I4776" t="n">
        <v>6</v>
      </c>
      <c r="J4776" t="n">
        <v>716.89</v>
      </c>
      <c r="K4776" t="n">
        <v>0.05</v>
      </c>
      <c r="L4776">
        <f>I4776*J4776*(1-K4776)</f>
        <v/>
      </c>
      <c r="M4776">
        <f>VLOOKUP(F4776,Products!A:D,4,FALSE)*I4776</f>
        <v/>
      </c>
      <c r="N4776">
        <f>L4776-M4776</f>
        <v/>
      </c>
    </row>
    <row r="4777">
      <c r="A4777" t="inlineStr">
        <is>
          <t>T1004775</t>
        </is>
      </c>
      <c r="B4777" t="inlineStr">
        <is>
          <t>2023-01-23</t>
        </is>
      </c>
      <c r="C4777" t="inlineStr">
        <is>
          <t>S018</t>
        </is>
      </c>
      <c r="D4777" t="inlineStr">
        <is>
          <t>Store_018</t>
        </is>
      </c>
      <c r="E4777" t="inlineStr">
        <is>
          <t>South</t>
        </is>
      </c>
      <c r="F4777" t="inlineStr">
        <is>
          <t>P0200</t>
        </is>
      </c>
      <c r="G4777" t="inlineStr">
        <is>
          <t>Prod_0200</t>
        </is>
      </c>
      <c r="H4777" t="inlineStr">
        <is>
          <t>Electronics</t>
        </is>
      </c>
      <c r="I4777" t="n">
        <v>6</v>
      </c>
      <c r="J4777" t="n">
        <v>393.58</v>
      </c>
      <c r="K4777" t="n">
        <v>0</v>
      </c>
      <c r="L4777">
        <f>I4777*J4777*(1-K4777)</f>
        <v/>
      </c>
      <c r="M4777">
        <f>VLOOKUP(F4777,Products!A:D,4,FALSE)*I4777</f>
        <v/>
      </c>
      <c r="N4777">
        <f>L4777-M4777</f>
        <v/>
      </c>
    </row>
    <row r="4778">
      <c r="A4778" t="inlineStr">
        <is>
          <t>T1004776</t>
        </is>
      </c>
      <c r="B4778" t="inlineStr">
        <is>
          <t>2023-05-30</t>
        </is>
      </c>
      <c r="C4778" t="inlineStr">
        <is>
          <t>S015</t>
        </is>
      </c>
      <c r="D4778" t="inlineStr">
        <is>
          <t>Store_015</t>
        </is>
      </c>
      <c r="E4778" t="inlineStr">
        <is>
          <t>North</t>
        </is>
      </c>
      <c r="F4778" t="inlineStr">
        <is>
          <t>P0128</t>
        </is>
      </c>
      <c r="G4778" t="inlineStr">
        <is>
          <t>Prod_0128</t>
        </is>
      </c>
      <c r="H4778" t="inlineStr">
        <is>
          <t>Toys</t>
        </is>
      </c>
      <c r="I4778" t="n">
        <v>4</v>
      </c>
      <c r="J4778" t="n">
        <v>210.81</v>
      </c>
      <c r="K4778" t="n">
        <v>0.1</v>
      </c>
      <c r="L4778">
        <f>I4778*J4778*(1-K4778)</f>
        <v/>
      </c>
      <c r="M4778">
        <f>VLOOKUP(F4778,Products!A:D,4,FALSE)*I4778</f>
        <v/>
      </c>
      <c r="N4778">
        <f>L4778-M4778</f>
        <v/>
      </c>
    </row>
    <row r="4779">
      <c r="A4779" t="inlineStr">
        <is>
          <t>T1004777</t>
        </is>
      </c>
      <c r="B4779" t="inlineStr">
        <is>
          <t>2023-10-27</t>
        </is>
      </c>
      <c r="C4779" t="inlineStr">
        <is>
          <t>S045</t>
        </is>
      </c>
      <c r="D4779" t="inlineStr">
        <is>
          <t>Store_045</t>
        </is>
      </c>
      <c r="E4779" t="inlineStr">
        <is>
          <t>East</t>
        </is>
      </c>
      <c r="F4779" t="inlineStr">
        <is>
          <t>P0047</t>
        </is>
      </c>
      <c r="G4779" t="inlineStr">
        <is>
          <t>Prod_0047</t>
        </is>
      </c>
      <c r="H4779" t="inlineStr">
        <is>
          <t>Beverages</t>
        </is>
      </c>
      <c r="I4779" t="n">
        <v>6</v>
      </c>
      <c r="J4779" t="n">
        <v>560.87</v>
      </c>
      <c r="K4779" t="n">
        <v>0</v>
      </c>
      <c r="L4779">
        <f>I4779*J4779*(1-K4779)</f>
        <v/>
      </c>
      <c r="M4779">
        <f>VLOOKUP(F4779,Products!A:D,4,FALSE)*I4779</f>
        <v/>
      </c>
      <c r="N4779">
        <f>L4779-M4779</f>
        <v/>
      </c>
    </row>
    <row r="4780">
      <c r="A4780" t="inlineStr">
        <is>
          <t>T1004778</t>
        </is>
      </c>
      <c r="B4780" t="inlineStr">
        <is>
          <t>2025-05-07</t>
        </is>
      </c>
      <c r="C4780" t="inlineStr">
        <is>
          <t>S038</t>
        </is>
      </c>
      <c r="D4780" t="inlineStr">
        <is>
          <t>Store_038</t>
        </is>
      </c>
      <c r="E4780" t="inlineStr">
        <is>
          <t>East</t>
        </is>
      </c>
      <c r="F4780" t="inlineStr">
        <is>
          <t>P0050</t>
        </is>
      </c>
      <c r="G4780" t="inlineStr">
        <is>
          <t>Prod_0050</t>
        </is>
      </c>
      <c r="H4780" t="inlineStr">
        <is>
          <t>Household</t>
        </is>
      </c>
      <c r="I4780" t="n">
        <v>2</v>
      </c>
      <c r="J4780" t="n">
        <v>739.27</v>
      </c>
      <c r="K4780" t="n">
        <v>0</v>
      </c>
      <c r="L4780">
        <f>I4780*J4780*(1-K4780)</f>
        <v/>
      </c>
      <c r="M4780">
        <f>VLOOKUP(F4780,Products!A:D,4,FALSE)*I4780</f>
        <v/>
      </c>
      <c r="N4780">
        <f>L4780-M4780</f>
        <v/>
      </c>
    </row>
    <row r="4781">
      <c r="A4781" t="inlineStr">
        <is>
          <t>T1004779</t>
        </is>
      </c>
      <c r="B4781" t="inlineStr">
        <is>
          <t>2024-11-25</t>
        </is>
      </c>
      <c r="C4781" t="inlineStr">
        <is>
          <t>S007</t>
        </is>
      </c>
      <c r="D4781" t="inlineStr">
        <is>
          <t>Store_007</t>
        </is>
      </c>
      <c r="E4781" t="inlineStr">
        <is>
          <t>East</t>
        </is>
      </c>
      <c r="F4781" t="inlineStr">
        <is>
          <t>P0169</t>
        </is>
      </c>
      <c r="G4781" t="inlineStr">
        <is>
          <t>Prod_0169</t>
        </is>
      </c>
      <c r="H4781" t="inlineStr">
        <is>
          <t>Beverages</t>
        </is>
      </c>
      <c r="I4781" t="n">
        <v>5</v>
      </c>
      <c r="J4781" t="n">
        <v>758.08</v>
      </c>
      <c r="K4781" t="n">
        <v>0</v>
      </c>
      <c r="L4781">
        <f>I4781*J4781*(1-K4781)</f>
        <v/>
      </c>
      <c r="M4781">
        <f>VLOOKUP(F4781,Products!A:D,4,FALSE)*I4781</f>
        <v/>
      </c>
      <c r="N4781">
        <f>L4781-M4781</f>
        <v/>
      </c>
    </row>
    <row r="4782">
      <c r="A4782" t="inlineStr">
        <is>
          <t>T1004780</t>
        </is>
      </c>
      <c r="B4782" t="inlineStr">
        <is>
          <t>2024-11-14</t>
        </is>
      </c>
      <c r="C4782" t="inlineStr">
        <is>
          <t>S036</t>
        </is>
      </c>
      <c r="D4782" t="inlineStr">
        <is>
          <t>Store_036</t>
        </is>
      </c>
      <c r="E4782" t="inlineStr">
        <is>
          <t>Central</t>
        </is>
      </c>
      <c r="F4782" t="inlineStr">
        <is>
          <t>P0086</t>
        </is>
      </c>
      <c r="G4782" t="inlineStr">
        <is>
          <t>Prod_0086</t>
        </is>
      </c>
      <c r="H4782" t="inlineStr">
        <is>
          <t>Stationery</t>
        </is>
      </c>
      <c r="I4782" t="n">
        <v>2</v>
      </c>
      <c r="J4782" t="n">
        <v>824.17</v>
      </c>
      <c r="K4782" t="n">
        <v>0.2</v>
      </c>
      <c r="L4782">
        <f>I4782*J4782*(1-K4782)</f>
        <v/>
      </c>
      <c r="M4782">
        <f>VLOOKUP(F4782,Products!A:D,4,FALSE)*I4782</f>
        <v/>
      </c>
      <c r="N4782">
        <f>L4782-M4782</f>
        <v/>
      </c>
    </row>
    <row r="4783">
      <c r="A4783" t="inlineStr">
        <is>
          <t>T1004781</t>
        </is>
      </c>
      <c r="B4783" t="inlineStr">
        <is>
          <t>2023-06-19</t>
        </is>
      </c>
      <c r="C4783" t="inlineStr">
        <is>
          <t>S037</t>
        </is>
      </c>
      <c r="D4783" t="inlineStr">
        <is>
          <t>Store_037</t>
        </is>
      </c>
      <c r="E4783" t="inlineStr">
        <is>
          <t>East</t>
        </is>
      </c>
      <c r="F4783" t="inlineStr">
        <is>
          <t>P0042</t>
        </is>
      </c>
      <c r="G4783" t="inlineStr">
        <is>
          <t>Prod_0042</t>
        </is>
      </c>
      <c r="H4783" t="inlineStr">
        <is>
          <t>Electronics</t>
        </is>
      </c>
      <c r="I4783" t="n">
        <v>8</v>
      </c>
      <c r="J4783" t="n">
        <v>1024.36</v>
      </c>
      <c r="K4783" t="n">
        <v>0</v>
      </c>
      <c r="L4783">
        <f>I4783*J4783*(1-K4783)</f>
        <v/>
      </c>
      <c r="M4783">
        <f>VLOOKUP(F4783,Products!A:D,4,FALSE)*I4783</f>
        <v/>
      </c>
      <c r="N4783">
        <f>L4783-M4783</f>
        <v/>
      </c>
    </row>
    <row r="4784">
      <c r="A4784" t="inlineStr">
        <is>
          <t>T1004782</t>
        </is>
      </c>
      <c r="B4784" t="inlineStr">
        <is>
          <t>2024-01-05</t>
        </is>
      </c>
      <c r="C4784" t="inlineStr">
        <is>
          <t>S044</t>
        </is>
      </c>
      <c r="D4784" t="inlineStr">
        <is>
          <t>Store_044</t>
        </is>
      </c>
      <c r="E4784" t="inlineStr">
        <is>
          <t>North</t>
        </is>
      </c>
      <c r="F4784" t="inlineStr">
        <is>
          <t>P0148</t>
        </is>
      </c>
      <c r="G4784" t="inlineStr">
        <is>
          <t>Prod_0148</t>
        </is>
      </c>
      <c r="H4784" t="inlineStr">
        <is>
          <t>Electronics</t>
        </is>
      </c>
      <c r="I4784" t="n">
        <v>1</v>
      </c>
      <c r="J4784" t="n">
        <v>206.12</v>
      </c>
      <c r="K4784" t="n">
        <v>0</v>
      </c>
      <c r="L4784">
        <f>I4784*J4784*(1-K4784)</f>
        <v/>
      </c>
      <c r="M4784">
        <f>VLOOKUP(F4784,Products!A:D,4,FALSE)*I4784</f>
        <v/>
      </c>
      <c r="N4784">
        <f>L4784-M4784</f>
        <v/>
      </c>
    </row>
    <row r="4785">
      <c r="A4785" t="inlineStr">
        <is>
          <t>T1004783</t>
        </is>
      </c>
      <c r="B4785" t="inlineStr">
        <is>
          <t>2024-05-16</t>
        </is>
      </c>
      <c r="C4785" t="inlineStr">
        <is>
          <t>S030</t>
        </is>
      </c>
      <c r="D4785" t="inlineStr">
        <is>
          <t>Store_030</t>
        </is>
      </c>
      <c r="E4785" t="inlineStr">
        <is>
          <t>North</t>
        </is>
      </c>
      <c r="F4785" t="inlineStr">
        <is>
          <t>P0003</t>
        </is>
      </c>
      <c r="G4785" t="inlineStr">
        <is>
          <t>Prod_0003</t>
        </is>
      </c>
      <c r="H4785" t="inlineStr">
        <is>
          <t>Household</t>
        </is>
      </c>
      <c r="I4785" t="n">
        <v>7</v>
      </c>
      <c r="J4785" t="n">
        <v>91.48999999999999</v>
      </c>
      <c r="K4785" t="n">
        <v>0</v>
      </c>
      <c r="L4785">
        <f>I4785*J4785*(1-K4785)</f>
        <v/>
      </c>
      <c r="M4785">
        <f>VLOOKUP(F4785,Products!A:D,4,FALSE)*I4785</f>
        <v/>
      </c>
      <c r="N4785">
        <f>L4785-M4785</f>
        <v/>
      </c>
    </row>
    <row r="4786">
      <c r="A4786" t="inlineStr">
        <is>
          <t>T1004784</t>
        </is>
      </c>
      <c r="B4786" t="inlineStr">
        <is>
          <t>2024-03-01</t>
        </is>
      </c>
      <c r="C4786" t="inlineStr">
        <is>
          <t>S041</t>
        </is>
      </c>
      <c r="D4786" t="inlineStr">
        <is>
          <t>Store_041</t>
        </is>
      </c>
      <c r="E4786" t="inlineStr">
        <is>
          <t>East</t>
        </is>
      </c>
      <c r="F4786" t="inlineStr">
        <is>
          <t>P0194</t>
        </is>
      </c>
      <c r="G4786" t="inlineStr">
        <is>
          <t>Prod_0194</t>
        </is>
      </c>
      <c r="H4786" t="inlineStr">
        <is>
          <t>Food</t>
        </is>
      </c>
      <c r="I4786" t="n">
        <v>9</v>
      </c>
      <c r="J4786" t="n">
        <v>758.77</v>
      </c>
      <c r="K4786" t="n">
        <v>0</v>
      </c>
      <c r="L4786">
        <f>I4786*J4786*(1-K4786)</f>
        <v/>
      </c>
      <c r="M4786">
        <f>VLOOKUP(F4786,Products!A:D,4,FALSE)*I4786</f>
        <v/>
      </c>
      <c r="N4786">
        <f>L4786-M4786</f>
        <v/>
      </c>
    </row>
    <row r="4787">
      <c r="A4787" t="inlineStr">
        <is>
          <t>T1004785</t>
        </is>
      </c>
      <c r="B4787" t="inlineStr">
        <is>
          <t>2025-04-23</t>
        </is>
      </c>
      <c r="C4787" t="inlineStr">
        <is>
          <t>S017</t>
        </is>
      </c>
      <c r="D4787" t="inlineStr">
        <is>
          <t>Store_017</t>
        </is>
      </c>
      <c r="E4787" t="inlineStr">
        <is>
          <t>South</t>
        </is>
      </c>
      <c r="F4787" t="inlineStr">
        <is>
          <t>P0140</t>
        </is>
      </c>
      <c r="G4787" t="inlineStr">
        <is>
          <t>Prod_0140</t>
        </is>
      </c>
      <c r="H4787" t="inlineStr">
        <is>
          <t>Food</t>
        </is>
      </c>
      <c r="I4787" t="n">
        <v>5</v>
      </c>
      <c r="J4787" t="n">
        <v>690.3099999999999</v>
      </c>
      <c r="K4787" t="n">
        <v>0</v>
      </c>
      <c r="L4787">
        <f>I4787*J4787*(1-K4787)</f>
        <v/>
      </c>
      <c r="M4787">
        <f>VLOOKUP(F4787,Products!A:D,4,FALSE)*I4787</f>
        <v/>
      </c>
      <c r="N4787">
        <f>L4787-M4787</f>
        <v/>
      </c>
    </row>
    <row r="4788">
      <c r="A4788" t="inlineStr">
        <is>
          <t>T1004786</t>
        </is>
      </c>
      <c r="B4788" t="inlineStr">
        <is>
          <t>2024-03-01</t>
        </is>
      </c>
      <c r="C4788" t="inlineStr">
        <is>
          <t>S005</t>
        </is>
      </c>
      <c r="D4788" t="inlineStr">
        <is>
          <t>Store_005</t>
        </is>
      </c>
      <c r="E4788" t="inlineStr">
        <is>
          <t>Central</t>
        </is>
      </c>
      <c r="F4788" t="inlineStr">
        <is>
          <t>P0128</t>
        </is>
      </c>
      <c r="G4788" t="inlineStr">
        <is>
          <t>Prod_0128</t>
        </is>
      </c>
      <c r="H4788" t="inlineStr">
        <is>
          <t>Toys</t>
        </is>
      </c>
      <c r="I4788" t="n">
        <v>7</v>
      </c>
      <c r="J4788" t="n">
        <v>162.73</v>
      </c>
      <c r="K4788" t="n">
        <v>0.05</v>
      </c>
      <c r="L4788">
        <f>I4788*J4788*(1-K4788)</f>
        <v/>
      </c>
      <c r="M4788">
        <f>VLOOKUP(F4788,Products!A:D,4,FALSE)*I4788</f>
        <v/>
      </c>
      <c r="N4788">
        <f>L4788-M4788</f>
        <v/>
      </c>
    </row>
    <row r="4789">
      <c r="A4789" t="inlineStr">
        <is>
          <t>T1004787</t>
        </is>
      </c>
      <c r="B4789" t="inlineStr">
        <is>
          <t>2023-04-26</t>
        </is>
      </c>
      <c r="C4789" t="inlineStr">
        <is>
          <t>S002</t>
        </is>
      </c>
      <c r="D4789" t="inlineStr">
        <is>
          <t>Store_002</t>
        </is>
      </c>
      <c r="E4789" t="inlineStr">
        <is>
          <t>South</t>
        </is>
      </c>
      <c r="F4789" t="inlineStr">
        <is>
          <t>P0096</t>
        </is>
      </c>
      <c r="G4789" t="inlineStr">
        <is>
          <t>Prod_0096</t>
        </is>
      </c>
      <c r="H4789" t="inlineStr">
        <is>
          <t>Beverages</t>
        </is>
      </c>
      <c r="I4789" t="n">
        <v>5</v>
      </c>
      <c r="J4789" t="n">
        <v>507.22</v>
      </c>
      <c r="K4789" t="n">
        <v>0.15</v>
      </c>
      <c r="L4789">
        <f>I4789*J4789*(1-K4789)</f>
        <v/>
      </c>
      <c r="M4789">
        <f>VLOOKUP(F4789,Products!A:D,4,FALSE)*I4789</f>
        <v/>
      </c>
      <c r="N4789">
        <f>L4789-M4789</f>
        <v/>
      </c>
    </row>
    <row r="4790">
      <c r="A4790" t="inlineStr">
        <is>
          <t>T1004788</t>
        </is>
      </c>
      <c r="B4790" t="inlineStr">
        <is>
          <t>2025-06-04</t>
        </is>
      </c>
      <c r="C4790" t="inlineStr">
        <is>
          <t>S040</t>
        </is>
      </c>
      <c r="D4790" t="inlineStr">
        <is>
          <t>Store_040</t>
        </is>
      </c>
      <c r="E4790" t="inlineStr">
        <is>
          <t>Central</t>
        </is>
      </c>
      <c r="F4790" t="inlineStr">
        <is>
          <t>P0066</t>
        </is>
      </c>
      <c r="G4790" t="inlineStr">
        <is>
          <t>Prod_0066</t>
        </is>
      </c>
      <c r="H4790" t="inlineStr">
        <is>
          <t>Household</t>
        </is>
      </c>
      <c r="I4790" t="n">
        <v>7</v>
      </c>
      <c r="J4790" t="n">
        <v>439.02</v>
      </c>
      <c r="K4790" t="n">
        <v>0.2</v>
      </c>
      <c r="L4790">
        <f>I4790*J4790*(1-K4790)</f>
        <v/>
      </c>
      <c r="M4790">
        <f>VLOOKUP(F4790,Products!A:D,4,FALSE)*I4790</f>
        <v/>
      </c>
      <c r="N4790">
        <f>L4790-M4790</f>
        <v/>
      </c>
    </row>
    <row r="4791">
      <c r="A4791" t="inlineStr">
        <is>
          <t>T1004789</t>
        </is>
      </c>
      <c r="B4791" t="inlineStr">
        <is>
          <t>2023-01-11</t>
        </is>
      </c>
      <c r="C4791" t="inlineStr">
        <is>
          <t>S028</t>
        </is>
      </c>
      <c r="D4791" t="inlineStr">
        <is>
          <t>Store_028</t>
        </is>
      </c>
      <c r="E4791" t="inlineStr">
        <is>
          <t>North</t>
        </is>
      </c>
      <c r="F4791" t="inlineStr">
        <is>
          <t>P0187</t>
        </is>
      </c>
      <c r="G4791" t="inlineStr">
        <is>
          <t>Prod_0187</t>
        </is>
      </c>
      <c r="H4791" t="inlineStr">
        <is>
          <t>Food</t>
        </is>
      </c>
      <c r="I4791" t="n">
        <v>9</v>
      </c>
      <c r="J4791" t="n">
        <v>950.99</v>
      </c>
      <c r="K4791" t="n">
        <v>0</v>
      </c>
      <c r="L4791">
        <f>I4791*J4791*(1-K4791)</f>
        <v/>
      </c>
      <c r="M4791">
        <f>VLOOKUP(F4791,Products!A:D,4,FALSE)*I4791</f>
        <v/>
      </c>
      <c r="N4791">
        <f>L4791-M4791</f>
        <v/>
      </c>
    </row>
    <row r="4792">
      <c r="A4792" t="inlineStr">
        <is>
          <t>T1004790</t>
        </is>
      </c>
      <c r="B4792" t="inlineStr">
        <is>
          <t>2024-11-19</t>
        </is>
      </c>
      <c r="C4792" t="inlineStr">
        <is>
          <t>S019</t>
        </is>
      </c>
      <c r="D4792" t="inlineStr">
        <is>
          <t>Store_019</t>
        </is>
      </c>
      <c r="E4792" t="inlineStr">
        <is>
          <t>East</t>
        </is>
      </c>
      <c r="F4792" t="inlineStr">
        <is>
          <t>P0065</t>
        </is>
      </c>
      <c r="G4792" t="inlineStr">
        <is>
          <t>Prod_0065</t>
        </is>
      </c>
      <c r="H4792" t="inlineStr">
        <is>
          <t>Beverages</t>
        </is>
      </c>
      <c r="I4792" t="n">
        <v>3</v>
      </c>
      <c r="J4792" t="n">
        <v>233.49</v>
      </c>
      <c r="K4792" t="n">
        <v>0</v>
      </c>
      <c r="L4792">
        <f>I4792*J4792*(1-K4792)</f>
        <v/>
      </c>
      <c r="M4792">
        <f>VLOOKUP(F4792,Products!A:D,4,FALSE)*I4792</f>
        <v/>
      </c>
      <c r="N4792">
        <f>L4792-M4792</f>
        <v/>
      </c>
    </row>
    <row r="4793">
      <c r="A4793" t="inlineStr">
        <is>
          <t>T1004791</t>
        </is>
      </c>
      <c r="B4793" t="inlineStr">
        <is>
          <t>2024-01-17</t>
        </is>
      </c>
      <c r="C4793" t="inlineStr">
        <is>
          <t>S027</t>
        </is>
      </c>
      <c r="D4793" t="inlineStr">
        <is>
          <t>Store_027</t>
        </is>
      </c>
      <c r="E4793" t="inlineStr">
        <is>
          <t>South</t>
        </is>
      </c>
      <c r="F4793" t="inlineStr">
        <is>
          <t>P0186</t>
        </is>
      </c>
      <c r="G4793" t="inlineStr">
        <is>
          <t>Prod_0186</t>
        </is>
      </c>
      <c r="H4793" t="inlineStr">
        <is>
          <t>Household</t>
        </is>
      </c>
      <c r="I4793" t="n">
        <v>5</v>
      </c>
      <c r="J4793" t="n">
        <v>842.8</v>
      </c>
      <c r="K4793" t="n">
        <v>0</v>
      </c>
      <c r="L4793">
        <f>I4793*J4793*(1-K4793)</f>
        <v/>
      </c>
      <c r="M4793">
        <f>VLOOKUP(F4793,Products!A:D,4,FALSE)*I4793</f>
        <v/>
      </c>
      <c r="N4793">
        <f>L4793-M4793</f>
        <v/>
      </c>
    </row>
    <row r="4794">
      <c r="A4794" t="inlineStr">
        <is>
          <t>T1004792</t>
        </is>
      </c>
      <c r="B4794" t="inlineStr">
        <is>
          <t>2023-07-25</t>
        </is>
      </c>
      <c r="C4794" t="inlineStr">
        <is>
          <t>S046</t>
        </is>
      </c>
      <c r="D4794" t="inlineStr">
        <is>
          <t>Store_046</t>
        </is>
      </c>
      <c r="E4794" t="inlineStr">
        <is>
          <t>South</t>
        </is>
      </c>
      <c r="F4794" t="inlineStr">
        <is>
          <t>P0135</t>
        </is>
      </c>
      <c r="G4794" t="inlineStr">
        <is>
          <t>Prod_0135</t>
        </is>
      </c>
      <c r="H4794" t="inlineStr">
        <is>
          <t>Food</t>
        </is>
      </c>
      <c r="I4794" t="n">
        <v>4</v>
      </c>
      <c r="J4794" t="n">
        <v>91.67</v>
      </c>
      <c r="K4794" t="n">
        <v>0.05</v>
      </c>
      <c r="L4794">
        <f>I4794*J4794*(1-K4794)</f>
        <v/>
      </c>
      <c r="M4794">
        <f>VLOOKUP(F4794,Products!A:D,4,FALSE)*I4794</f>
        <v/>
      </c>
      <c r="N4794">
        <f>L4794-M4794</f>
        <v/>
      </c>
    </row>
    <row r="4795">
      <c r="A4795" t="inlineStr">
        <is>
          <t>T1004793</t>
        </is>
      </c>
      <c r="B4795" t="inlineStr">
        <is>
          <t>2025-05-12</t>
        </is>
      </c>
      <c r="C4795" t="inlineStr">
        <is>
          <t>S047</t>
        </is>
      </c>
      <c r="D4795" t="inlineStr">
        <is>
          <t>Store_047</t>
        </is>
      </c>
      <c r="E4795" t="inlineStr">
        <is>
          <t>North</t>
        </is>
      </c>
      <c r="F4795" t="inlineStr">
        <is>
          <t>P0136</t>
        </is>
      </c>
      <c r="G4795" t="inlineStr">
        <is>
          <t>Prod_0136</t>
        </is>
      </c>
      <c r="H4795" t="inlineStr">
        <is>
          <t>Beverages</t>
        </is>
      </c>
      <c r="I4795" t="n">
        <v>3</v>
      </c>
      <c r="J4795" t="n">
        <v>175.1</v>
      </c>
      <c r="K4795" t="n">
        <v>0</v>
      </c>
      <c r="L4795">
        <f>I4795*J4795*(1-K4795)</f>
        <v/>
      </c>
      <c r="M4795">
        <f>VLOOKUP(F4795,Products!A:D,4,FALSE)*I4795</f>
        <v/>
      </c>
      <c r="N4795">
        <f>L4795-M4795</f>
        <v/>
      </c>
    </row>
    <row r="4796">
      <c r="A4796" t="inlineStr">
        <is>
          <t>T1004794</t>
        </is>
      </c>
      <c r="B4796" t="inlineStr">
        <is>
          <t>2023-08-12</t>
        </is>
      </c>
      <c r="C4796" t="inlineStr">
        <is>
          <t>S045</t>
        </is>
      </c>
      <c r="D4796" t="inlineStr">
        <is>
          <t>Store_045</t>
        </is>
      </c>
      <c r="E4796" t="inlineStr">
        <is>
          <t>East</t>
        </is>
      </c>
      <c r="F4796" t="inlineStr">
        <is>
          <t>P0074</t>
        </is>
      </c>
      <c r="G4796" t="inlineStr">
        <is>
          <t>Prod_0074</t>
        </is>
      </c>
      <c r="H4796" t="inlineStr">
        <is>
          <t>Food</t>
        </is>
      </c>
      <c r="I4796" t="n">
        <v>5</v>
      </c>
      <c r="J4796" t="n">
        <v>710.71</v>
      </c>
      <c r="K4796" t="n">
        <v>0</v>
      </c>
      <c r="L4796">
        <f>I4796*J4796*(1-K4796)</f>
        <v/>
      </c>
      <c r="M4796">
        <f>VLOOKUP(F4796,Products!A:D,4,FALSE)*I4796</f>
        <v/>
      </c>
      <c r="N4796">
        <f>L4796-M4796</f>
        <v/>
      </c>
    </row>
    <row r="4797">
      <c r="A4797" t="inlineStr">
        <is>
          <t>T1004795</t>
        </is>
      </c>
      <c r="B4797" t="inlineStr">
        <is>
          <t>2024-09-30</t>
        </is>
      </c>
      <c r="C4797" t="inlineStr">
        <is>
          <t>S017</t>
        </is>
      </c>
      <c r="D4797" t="inlineStr">
        <is>
          <t>Store_017</t>
        </is>
      </c>
      <c r="E4797" t="inlineStr">
        <is>
          <t>South</t>
        </is>
      </c>
      <c r="F4797" t="inlineStr">
        <is>
          <t>P0168</t>
        </is>
      </c>
      <c r="G4797" t="inlineStr">
        <is>
          <t>Prod_0168</t>
        </is>
      </c>
      <c r="H4797" t="inlineStr">
        <is>
          <t>Electronics</t>
        </is>
      </c>
      <c r="I4797" t="n">
        <v>7</v>
      </c>
      <c r="J4797" t="n">
        <v>78.75</v>
      </c>
      <c r="K4797" t="n">
        <v>0</v>
      </c>
      <c r="L4797">
        <f>I4797*J4797*(1-K4797)</f>
        <v/>
      </c>
      <c r="M4797">
        <f>VLOOKUP(F4797,Products!A:D,4,FALSE)*I4797</f>
        <v/>
      </c>
      <c r="N4797">
        <f>L4797-M4797</f>
        <v/>
      </c>
    </row>
    <row r="4798">
      <c r="A4798" t="inlineStr">
        <is>
          <t>T1004796</t>
        </is>
      </c>
      <c r="B4798" t="inlineStr">
        <is>
          <t>2023-05-02</t>
        </is>
      </c>
      <c r="C4798" t="inlineStr">
        <is>
          <t>S050</t>
        </is>
      </c>
      <c r="D4798" t="inlineStr">
        <is>
          <t>Store_050</t>
        </is>
      </c>
      <c r="E4798" t="inlineStr">
        <is>
          <t>South</t>
        </is>
      </c>
      <c r="F4798" t="inlineStr">
        <is>
          <t>P0044</t>
        </is>
      </c>
      <c r="G4798" t="inlineStr">
        <is>
          <t>Prod_0044</t>
        </is>
      </c>
      <c r="H4798" t="inlineStr">
        <is>
          <t>Food</t>
        </is>
      </c>
      <c r="I4798" t="n">
        <v>7</v>
      </c>
      <c r="J4798" t="n">
        <v>298.35</v>
      </c>
      <c r="K4798" t="n">
        <v>0.1</v>
      </c>
      <c r="L4798">
        <f>I4798*J4798*(1-K4798)</f>
        <v/>
      </c>
      <c r="M4798">
        <f>VLOOKUP(F4798,Products!A:D,4,FALSE)*I4798</f>
        <v/>
      </c>
      <c r="N4798">
        <f>L4798-M4798</f>
        <v/>
      </c>
    </row>
    <row r="4799">
      <c r="A4799" t="inlineStr">
        <is>
          <t>T1004797</t>
        </is>
      </c>
      <c r="B4799" t="inlineStr">
        <is>
          <t>2024-08-17</t>
        </is>
      </c>
      <c r="C4799" t="inlineStr">
        <is>
          <t>S011</t>
        </is>
      </c>
      <c r="D4799" t="inlineStr">
        <is>
          <t>Store_011</t>
        </is>
      </c>
      <c r="E4799" t="inlineStr">
        <is>
          <t>South</t>
        </is>
      </c>
      <c r="F4799" t="inlineStr">
        <is>
          <t>P0114</t>
        </is>
      </c>
      <c r="G4799" t="inlineStr">
        <is>
          <t>Prod_0114</t>
        </is>
      </c>
      <c r="H4799" t="inlineStr">
        <is>
          <t>Beverages</t>
        </is>
      </c>
      <c r="I4799" t="n">
        <v>3</v>
      </c>
      <c r="J4799" t="n">
        <v>745.39</v>
      </c>
      <c r="K4799" t="n">
        <v>0</v>
      </c>
      <c r="L4799">
        <f>I4799*J4799*(1-K4799)</f>
        <v/>
      </c>
      <c r="M4799">
        <f>VLOOKUP(F4799,Products!A:D,4,FALSE)*I4799</f>
        <v/>
      </c>
      <c r="N4799">
        <f>L4799-M4799</f>
        <v/>
      </c>
    </row>
    <row r="4800">
      <c r="A4800" t="inlineStr">
        <is>
          <t>T1004798</t>
        </is>
      </c>
      <c r="B4800" t="inlineStr">
        <is>
          <t>2023-02-21</t>
        </is>
      </c>
      <c r="C4800" t="inlineStr">
        <is>
          <t>S042</t>
        </is>
      </c>
      <c r="D4800" t="inlineStr">
        <is>
          <t>Store_042</t>
        </is>
      </c>
      <c r="E4800" t="inlineStr">
        <is>
          <t>Central</t>
        </is>
      </c>
      <c r="F4800" t="inlineStr">
        <is>
          <t>P0190</t>
        </is>
      </c>
      <c r="G4800" t="inlineStr">
        <is>
          <t>Prod_0190</t>
        </is>
      </c>
      <c r="H4800" t="inlineStr">
        <is>
          <t>Household</t>
        </is>
      </c>
      <c r="I4800" t="n">
        <v>8</v>
      </c>
      <c r="J4800" t="n">
        <v>321.72</v>
      </c>
      <c r="K4800" t="n">
        <v>0.05</v>
      </c>
      <c r="L4800">
        <f>I4800*J4800*(1-K4800)</f>
        <v/>
      </c>
      <c r="M4800">
        <f>VLOOKUP(F4800,Products!A:D,4,FALSE)*I4800</f>
        <v/>
      </c>
      <c r="N4800">
        <f>L4800-M4800</f>
        <v/>
      </c>
    </row>
    <row r="4801">
      <c r="A4801" t="inlineStr">
        <is>
          <t>T1004799</t>
        </is>
      </c>
      <c r="B4801" t="inlineStr">
        <is>
          <t>2024-08-22</t>
        </is>
      </c>
      <c r="C4801" t="inlineStr">
        <is>
          <t>S018</t>
        </is>
      </c>
      <c r="D4801" t="inlineStr">
        <is>
          <t>Store_018</t>
        </is>
      </c>
      <c r="E4801" t="inlineStr">
        <is>
          <t>South</t>
        </is>
      </c>
      <c r="F4801" t="inlineStr">
        <is>
          <t>P0148</t>
        </is>
      </c>
      <c r="G4801" t="inlineStr">
        <is>
          <t>Prod_0148</t>
        </is>
      </c>
      <c r="H4801" t="inlineStr">
        <is>
          <t>Electronics</t>
        </is>
      </c>
      <c r="I4801" t="n">
        <v>5</v>
      </c>
      <c r="J4801" t="n">
        <v>275.14</v>
      </c>
      <c r="K4801" t="n">
        <v>0</v>
      </c>
      <c r="L4801">
        <f>I4801*J4801*(1-K4801)</f>
        <v/>
      </c>
      <c r="M4801">
        <f>VLOOKUP(F4801,Products!A:D,4,FALSE)*I4801</f>
        <v/>
      </c>
      <c r="N4801">
        <f>L4801-M4801</f>
        <v/>
      </c>
    </row>
    <row r="4802">
      <c r="A4802" t="inlineStr">
        <is>
          <t>T1004800</t>
        </is>
      </c>
      <c r="B4802" t="inlineStr">
        <is>
          <t>2023-10-27</t>
        </is>
      </c>
      <c r="C4802" t="inlineStr">
        <is>
          <t>S020</t>
        </is>
      </c>
      <c r="D4802" t="inlineStr">
        <is>
          <t>Store_020</t>
        </is>
      </c>
      <c r="E4802" t="inlineStr">
        <is>
          <t>West</t>
        </is>
      </c>
      <c r="F4802" t="inlineStr">
        <is>
          <t>P0019</t>
        </is>
      </c>
      <c r="G4802" t="inlineStr">
        <is>
          <t>Prod_0019</t>
        </is>
      </c>
      <c r="H4802" t="inlineStr">
        <is>
          <t>Toys</t>
        </is>
      </c>
      <c r="I4802" t="n">
        <v>5</v>
      </c>
      <c r="J4802" t="n">
        <v>550.1</v>
      </c>
      <c r="K4802" t="n">
        <v>0.2</v>
      </c>
      <c r="L4802">
        <f>I4802*J4802*(1-K4802)</f>
        <v/>
      </c>
      <c r="M4802">
        <f>VLOOKUP(F4802,Products!A:D,4,FALSE)*I4802</f>
        <v/>
      </c>
      <c r="N4802">
        <f>L4802-M4802</f>
        <v/>
      </c>
    </row>
    <row r="4803">
      <c r="A4803" t="inlineStr">
        <is>
          <t>T1004801</t>
        </is>
      </c>
      <c r="B4803" t="inlineStr">
        <is>
          <t>2025-04-02</t>
        </is>
      </c>
      <c r="C4803" t="inlineStr">
        <is>
          <t>S028</t>
        </is>
      </c>
      <c r="D4803" t="inlineStr">
        <is>
          <t>Store_028</t>
        </is>
      </c>
      <c r="E4803" t="inlineStr">
        <is>
          <t>North</t>
        </is>
      </c>
      <c r="F4803" t="inlineStr">
        <is>
          <t>P0146</t>
        </is>
      </c>
      <c r="G4803" t="inlineStr">
        <is>
          <t>Prod_0146</t>
        </is>
      </c>
      <c r="H4803" t="inlineStr">
        <is>
          <t>Food</t>
        </is>
      </c>
      <c r="I4803" t="n">
        <v>4</v>
      </c>
      <c r="J4803" t="n">
        <v>278.41</v>
      </c>
      <c r="K4803" t="n">
        <v>0.1</v>
      </c>
      <c r="L4803">
        <f>I4803*J4803*(1-K4803)</f>
        <v/>
      </c>
      <c r="M4803">
        <f>VLOOKUP(F4803,Products!A:D,4,FALSE)*I4803</f>
        <v/>
      </c>
      <c r="N4803">
        <f>L4803-M4803</f>
        <v/>
      </c>
    </row>
    <row r="4804">
      <c r="A4804" t="inlineStr">
        <is>
          <t>T1004802</t>
        </is>
      </c>
      <c r="B4804" t="inlineStr">
        <is>
          <t>2025-09-08</t>
        </is>
      </c>
      <c r="C4804" t="inlineStr">
        <is>
          <t>S024</t>
        </is>
      </c>
      <c r="D4804" t="inlineStr">
        <is>
          <t>Store_024</t>
        </is>
      </c>
      <c r="E4804" t="inlineStr">
        <is>
          <t>South</t>
        </is>
      </c>
      <c r="F4804" t="inlineStr">
        <is>
          <t>P0154</t>
        </is>
      </c>
      <c r="G4804" t="inlineStr">
        <is>
          <t>Prod_0154</t>
        </is>
      </c>
      <c r="H4804" t="inlineStr">
        <is>
          <t>Toys</t>
        </is>
      </c>
      <c r="I4804" t="n">
        <v>6</v>
      </c>
      <c r="J4804" t="n">
        <v>270.03</v>
      </c>
      <c r="K4804" t="n">
        <v>0.1</v>
      </c>
      <c r="L4804">
        <f>I4804*J4804*(1-K4804)</f>
        <v/>
      </c>
      <c r="M4804">
        <f>VLOOKUP(F4804,Products!A:D,4,FALSE)*I4804</f>
        <v/>
      </c>
      <c r="N4804">
        <f>L4804-M4804</f>
        <v/>
      </c>
    </row>
    <row r="4805">
      <c r="A4805" t="inlineStr">
        <is>
          <t>T1004803</t>
        </is>
      </c>
      <c r="B4805" t="inlineStr">
        <is>
          <t>2025-05-07</t>
        </is>
      </c>
      <c r="C4805" t="inlineStr">
        <is>
          <t>S032</t>
        </is>
      </c>
      <c r="D4805" t="inlineStr">
        <is>
          <t>Store_032</t>
        </is>
      </c>
      <c r="E4805" t="inlineStr">
        <is>
          <t>Central</t>
        </is>
      </c>
      <c r="F4805" t="inlineStr">
        <is>
          <t>P0023</t>
        </is>
      </c>
      <c r="G4805" t="inlineStr">
        <is>
          <t>Prod_0023</t>
        </is>
      </c>
      <c r="H4805" t="inlineStr">
        <is>
          <t>Stationery</t>
        </is>
      </c>
      <c r="I4805" t="n">
        <v>4</v>
      </c>
      <c r="J4805" t="n">
        <v>181.99</v>
      </c>
      <c r="K4805" t="n">
        <v>0.2</v>
      </c>
      <c r="L4805">
        <f>I4805*J4805*(1-K4805)</f>
        <v/>
      </c>
      <c r="M4805">
        <f>VLOOKUP(F4805,Products!A:D,4,FALSE)*I4805</f>
        <v/>
      </c>
      <c r="N4805">
        <f>L4805-M4805</f>
        <v/>
      </c>
    </row>
    <row r="4806">
      <c r="A4806" t="inlineStr">
        <is>
          <t>T1004804</t>
        </is>
      </c>
      <c r="B4806" t="inlineStr">
        <is>
          <t>2023-08-07</t>
        </is>
      </c>
      <c r="C4806" t="inlineStr">
        <is>
          <t>S036</t>
        </is>
      </c>
      <c r="D4806" t="inlineStr">
        <is>
          <t>Store_036</t>
        </is>
      </c>
      <c r="E4806" t="inlineStr">
        <is>
          <t>Central</t>
        </is>
      </c>
      <c r="F4806" t="inlineStr">
        <is>
          <t>P0084</t>
        </is>
      </c>
      <c r="G4806" t="inlineStr">
        <is>
          <t>Prod_0084</t>
        </is>
      </c>
      <c r="H4806" t="inlineStr">
        <is>
          <t>Beverages</t>
        </is>
      </c>
      <c r="I4806" t="n">
        <v>6</v>
      </c>
      <c r="J4806" t="n">
        <v>919.38</v>
      </c>
      <c r="K4806" t="n">
        <v>0.15</v>
      </c>
      <c r="L4806">
        <f>I4806*J4806*(1-K4806)</f>
        <v/>
      </c>
      <c r="M4806">
        <f>VLOOKUP(F4806,Products!A:D,4,FALSE)*I4806</f>
        <v/>
      </c>
      <c r="N4806">
        <f>L4806-M4806</f>
        <v/>
      </c>
    </row>
    <row r="4807">
      <c r="A4807" t="inlineStr">
        <is>
          <t>T1004805</t>
        </is>
      </c>
      <c r="B4807" t="inlineStr">
        <is>
          <t>2024-10-08</t>
        </is>
      </c>
      <c r="C4807" t="inlineStr">
        <is>
          <t>S031</t>
        </is>
      </c>
      <c r="D4807" t="inlineStr">
        <is>
          <t>Store_031</t>
        </is>
      </c>
      <c r="E4807" t="inlineStr">
        <is>
          <t>Central</t>
        </is>
      </c>
      <c r="F4807" t="inlineStr">
        <is>
          <t>P0115</t>
        </is>
      </c>
      <c r="G4807" t="inlineStr">
        <is>
          <t>Prod_0115</t>
        </is>
      </c>
      <c r="H4807" t="inlineStr">
        <is>
          <t>Clothing</t>
        </is>
      </c>
      <c r="I4807" t="n">
        <v>9</v>
      </c>
      <c r="J4807" t="n">
        <v>903.97</v>
      </c>
      <c r="K4807" t="n">
        <v>0</v>
      </c>
      <c r="L4807">
        <f>I4807*J4807*(1-K4807)</f>
        <v/>
      </c>
      <c r="M4807">
        <f>VLOOKUP(F4807,Products!A:D,4,FALSE)*I4807</f>
        <v/>
      </c>
      <c r="N4807">
        <f>L4807-M4807</f>
        <v/>
      </c>
    </row>
    <row r="4808">
      <c r="A4808" t="inlineStr">
        <is>
          <t>T1004806</t>
        </is>
      </c>
      <c r="B4808" t="inlineStr">
        <is>
          <t>2025-01-26</t>
        </is>
      </c>
      <c r="C4808" t="inlineStr">
        <is>
          <t>S014</t>
        </is>
      </c>
      <c r="D4808" t="inlineStr">
        <is>
          <t>Store_014</t>
        </is>
      </c>
      <c r="E4808" t="inlineStr">
        <is>
          <t>West</t>
        </is>
      </c>
      <c r="F4808" t="inlineStr">
        <is>
          <t>P0110</t>
        </is>
      </c>
      <c r="G4808" t="inlineStr">
        <is>
          <t>Prod_0110</t>
        </is>
      </c>
      <c r="H4808" t="inlineStr">
        <is>
          <t>Stationery</t>
        </is>
      </c>
      <c r="I4808" t="n">
        <v>5</v>
      </c>
      <c r="J4808" t="n">
        <v>65.56999999999999</v>
      </c>
      <c r="K4808" t="n">
        <v>0.1</v>
      </c>
      <c r="L4808">
        <f>I4808*J4808*(1-K4808)</f>
        <v/>
      </c>
      <c r="M4808">
        <f>VLOOKUP(F4808,Products!A:D,4,FALSE)*I4808</f>
        <v/>
      </c>
      <c r="N4808">
        <f>L4808-M4808</f>
        <v/>
      </c>
    </row>
    <row r="4809">
      <c r="A4809" t="inlineStr">
        <is>
          <t>T1004807</t>
        </is>
      </c>
      <c r="B4809" t="inlineStr">
        <is>
          <t>2025-06-05</t>
        </is>
      </c>
      <c r="C4809" t="inlineStr">
        <is>
          <t>S008</t>
        </is>
      </c>
      <c r="D4809" t="inlineStr">
        <is>
          <t>Store_008</t>
        </is>
      </c>
      <c r="E4809" t="inlineStr">
        <is>
          <t>East</t>
        </is>
      </c>
      <c r="F4809" t="inlineStr">
        <is>
          <t>P0125</t>
        </is>
      </c>
      <c r="G4809" t="inlineStr">
        <is>
          <t>Prod_0125</t>
        </is>
      </c>
      <c r="H4809" t="inlineStr">
        <is>
          <t>Toys</t>
        </is>
      </c>
      <c r="I4809" t="n">
        <v>7</v>
      </c>
      <c r="J4809" t="n">
        <v>216.89</v>
      </c>
      <c r="K4809" t="n">
        <v>0</v>
      </c>
      <c r="L4809">
        <f>I4809*J4809*(1-K4809)</f>
        <v/>
      </c>
      <c r="M4809">
        <f>VLOOKUP(F4809,Products!A:D,4,FALSE)*I4809</f>
        <v/>
      </c>
      <c r="N4809">
        <f>L4809-M4809</f>
        <v/>
      </c>
    </row>
    <row r="4810">
      <c r="A4810" t="inlineStr">
        <is>
          <t>T1004808</t>
        </is>
      </c>
      <c r="B4810" t="inlineStr">
        <is>
          <t>2023-05-19</t>
        </is>
      </c>
      <c r="C4810" t="inlineStr">
        <is>
          <t>S014</t>
        </is>
      </c>
      <c r="D4810" t="inlineStr">
        <is>
          <t>Store_014</t>
        </is>
      </c>
      <c r="E4810" t="inlineStr">
        <is>
          <t>West</t>
        </is>
      </c>
      <c r="F4810" t="inlineStr">
        <is>
          <t>P0050</t>
        </is>
      </c>
      <c r="G4810" t="inlineStr">
        <is>
          <t>Prod_0050</t>
        </is>
      </c>
      <c r="H4810" t="inlineStr">
        <is>
          <t>Household</t>
        </is>
      </c>
      <c r="I4810" t="n">
        <v>4</v>
      </c>
      <c r="J4810" t="n">
        <v>583.65</v>
      </c>
      <c r="K4810" t="n">
        <v>0</v>
      </c>
      <c r="L4810">
        <f>I4810*J4810*(1-K4810)</f>
        <v/>
      </c>
      <c r="M4810">
        <f>VLOOKUP(F4810,Products!A:D,4,FALSE)*I4810</f>
        <v/>
      </c>
      <c r="N4810">
        <f>L4810-M4810</f>
        <v/>
      </c>
    </row>
    <row r="4811">
      <c r="A4811" t="inlineStr">
        <is>
          <t>T1004809</t>
        </is>
      </c>
      <c r="B4811" t="inlineStr">
        <is>
          <t>2024-12-22</t>
        </is>
      </c>
      <c r="C4811" t="inlineStr">
        <is>
          <t>S016</t>
        </is>
      </c>
      <c r="D4811" t="inlineStr">
        <is>
          <t>Store_016</t>
        </is>
      </c>
      <c r="E4811" t="inlineStr">
        <is>
          <t>West</t>
        </is>
      </c>
      <c r="F4811" t="inlineStr">
        <is>
          <t>P0195</t>
        </is>
      </c>
      <c r="G4811" t="inlineStr">
        <is>
          <t>Prod_0195</t>
        </is>
      </c>
      <c r="H4811" t="inlineStr">
        <is>
          <t>Food</t>
        </is>
      </c>
      <c r="I4811" t="n">
        <v>1</v>
      </c>
      <c r="J4811" t="n">
        <v>473.83</v>
      </c>
      <c r="K4811" t="n">
        <v>0</v>
      </c>
      <c r="L4811">
        <f>I4811*J4811*(1-K4811)</f>
        <v/>
      </c>
      <c r="M4811">
        <f>VLOOKUP(F4811,Products!A:D,4,FALSE)*I4811</f>
        <v/>
      </c>
      <c r="N4811">
        <f>L4811-M4811</f>
        <v/>
      </c>
    </row>
    <row r="4812">
      <c r="A4812" t="inlineStr">
        <is>
          <t>T1004810</t>
        </is>
      </c>
      <c r="B4812" t="inlineStr">
        <is>
          <t>2024-11-30</t>
        </is>
      </c>
      <c r="C4812" t="inlineStr">
        <is>
          <t>S046</t>
        </is>
      </c>
      <c r="D4812" t="inlineStr">
        <is>
          <t>Store_046</t>
        </is>
      </c>
      <c r="E4812" t="inlineStr">
        <is>
          <t>South</t>
        </is>
      </c>
      <c r="F4812" t="inlineStr">
        <is>
          <t>P0085</t>
        </is>
      </c>
      <c r="G4812" t="inlineStr">
        <is>
          <t>Prod_0085</t>
        </is>
      </c>
      <c r="H4812" t="inlineStr">
        <is>
          <t>Food</t>
        </is>
      </c>
      <c r="I4812" t="n">
        <v>6</v>
      </c>
      <c r="J4812" t="n">
        <v>377.36</v>
      </c>
      <c r="K4812" t="n">
        <v>0.05</v>
      </c>
      <c r="L4812">
        <f>I4812*J4812*(1-K4812)</f>
        <v/>
      </c>
      <c r="M4812">
        <f>VLOOKUP(F4812,Products!A:D,4,FALSE)*I4812</f>
        <v/>
      </c>
      <c r="N4812">
        <f>L4812-M4812</f>
        <v/>
      </c>
    </row>
    <row r="4813">
      <c r="A4813" t="inlineStr">
        <is>
          <t>T1004811</t>
        </is>
      </c>
      <c r="B4813" t="inlineStr">
        <is>
          <t>2025-07-17</t>
        </is>
      </c>
      <c r="C4813" t="inlineStr">
        <is>
          <t>S029</t>
        </is>
      </c>
      <c r="D4813" t="inlineStr">
        <is>
          <t>Store_029</t>
        </is>
      </c>
      <c r="E4813" t="inlineStr">
        <is>
          <t>South</t>
        </is>
      </c>
      <c r="F4813" t="inlineStr">
        <is>
          <t>P0041</t>
        </is>
      </c>
      <c r="G4813" t="inlineStr">
        <is>
          <t>Prod_0041</t>
        </is>
      </c>
      <c r="H4813" t="inlineStr">
        <is>
          <t>Stationery</t>
        </is>
      </c>
      <c r="I4813" t="n">
        <v>3</v>
      </c>
      <c r="J4813" t="n">
        <v>281.84</v>
      </c>
      <c r="K4813" t="n">
        <v>0.1</v>
      </c>
      <c r="L4813">
        <f>I4813*J4813*(1-K4813)</f>
        <v/>
      </c>
      <c r="M4813">
        <f>VLOOKUP(F4813,Products!A:D,4,FALSE)*I4813</f>
        <v/>
      </c>
      <c r="N4813">
        <f>L4813-M4813</f>
        <v/>
      </c>
    </row>
    <row r="4814">
      <c r="A4814" t="inlineStr">
        <is>
          <t>T1004812</t>
        </is>
      </c>
      <c r="B4814" t="inlineStr">
        <is>
          <t>2025-03-12</t>
        </is>
      </c>
      <c r="C4814" t="inlineStr">
        <is>
          <t>S041</t>
        </is>
      </c>
      <c r="D4814" t="inlineStr">
        <is>
          <t>Store_041</t>
        </is>
      </c>
      <c r="E4814" t="inlineStr">
        <is>
          <t>East</t>
        </is>
      </c>
      <c r="F4814" t="inlineStr">
        <is>
          <t>P0100</t>
        </is>
      </c>
      <c r="G4814" t="inlineStr">
        <is>
          <t>Prod_0100</t>
        </is>
      </c>
      <c r="H4814" t="inlineStr">
        <is>
          <t>Household</t>
        </is>
      </c>
      <c r="I4814" t="n">
        <v>7</v>
      </c>
      <c r="J4814" t="n">
        <v>512.79</v>
      </c>
      <c r="K4814" t="n">
        <v>0</v>
      </c>
      <c r="L4814">
        <f>I4814*J4814*(1-K4814)</f>
        <v/>
      </c>
      <c r="M4814">
        <f>VLOOKUP(F4814,Products!A:D,4,FALSE)*I4814</f>
        <v/>
      </c>
      <c r="N4814">
        <f>L4814-M4814</f>
        <v/>
      </c>
    </row>
    <row r="4815">
      <c r="A4815" t="inlineStr">
        <is>
          <t>T1004813</t>
        </is>
      </c>
      <c r="B4815" t="inlineStr">
        <is>
          <t>2024-01-13</t>
        </is>
      </c>
      <c r="C4815" t="inlineStr">
        <is>
          <t>S016</t>
        </is>
      </c>
      <c r="D4815" t="inlineStr">
        <is>
          <t>Store_016</t>
        </is>
      </c>
      <c r="E4815" t="inlineStr">
        <is>
          <t>West</t>
        </is>
      </c>
      <c r="F4815" t="inlineStr">
        <is>
          <t>P0067</t>
        </is>
      </c>
      <c r="G4815" t="inlineStr">
        <is>
          <t>Prod_0067</t>
        </is>
      </c>
      <c r="H4815" t="inlineStr">
        <is>
          <t>Toys</t>
        </is>
      </c>
      <c r="I4815" t="n">
        <v>4</v>
      </c>
      <c r="J4815" t="n">
        <v>195.36</v>
      </c>
      <c r="K4815" t="n">
        <v>0.1</v>
      </c>
      <c r="L4815">
        <f>I4815*J4815*(1-K4815)</f>
        <v/>
      </c>
      <c r="M4815">
        <f>VLOOKUP(F4815,Products!A:D,4,FALSE)*I4815</f>
        <v/>
      </c>
      <c r="N4815">
        <f>L4815-M4815</f>
        <v/>
      </c>
    </row>
    <row r="4816">
      <c r="A4816" t="inlineStr">
        <is>
          <t>T1004814</t>
        </is>
      </c>
      <c r="B4816" t="inlineStr">
        <is>
          <t>2023-05-31</t>
        </is>
      </c>
      <c r="C4816" t="inlineStr">
        <is>
          <t>S019</t>
        </is>
      </c>
      <c r="D4816" t="inlineStr">
        <is>
          <t>Store_019</t>
        </is>
      </c>
      <c r="E4816" t="inlineStr">
        <is>
          <t>East</t>
        </is>
      </c>
      <c r="F4816" t="inlineStr">
        <is>
          <t>P0047</t>
        </is>
      </c>
      <c r="G4816" t="inlineStr">
        <is>
          <t>Prod_0047</t>
        </is>
      </c>
      <c r="H4816" t="inlineStr">
        <is>
          <t>Beverages</t>
        </is>
      </c>
      <c r="I4816" t="n">
        <v>9</v>
      </c>
      <c r="J4816" t="n">
        <v>616.45</v>
      </c>
      <c r="K4816" t="n">
        <v>0.05</v>
      </c>
      <c r="L4816">
        <f>I4816*J4816*(1-K4816)</f>
        <v/>
      </c>
      <c r="M4816">
        <f>VLOOKUP(F4816,Products!A:D,4,FALSE)*I4816</f>
        <v/>
      </c>
      <c r="N4816">
        <f>L4816-M4816</f>
        <v/>
      </c>
    </row>
    <row r="4817">
      <c r="A4817" t="inlineStr">
        <is>
          <t>T1004815</t>
        </is>
      </c>
      <c r="B4817" t="inlineStr">
        <is>
          <t>2025-09-14</t>
        </is>
      </c>
      <c r="C4817" t="inlineStr">
        <is>
          <t>S044</t>
        </is>
      </c>
      <c r="D4817" t="inlineStr">
        <is>
          <t>Store_044</t>
        </is>
      </c>
      <c r="E4817" t="inlineStr">
        <is>
          <t>North</t>
        </is>
      </c>
      <c r="F4817" t="inlineStr">
        <is>
          <t>P0042</t>
        </is>
      </c>
      <c r="G4817" t="inlineStr">
        <is>
          <t>Prod_0042</t>
        </is>
      </c>
      <c r="H4817" t="inlineStr">
        <is>
          <t>Electronics</t>
        </is>
      </c>
      <c r="I4817" t="n">
        <v>7</v>
      </c>
      <c r="J4817" t="n">
        <v>902.86</v>
      </c>
      <c r="K4817" t="n">
        <v>0</v>
      </c>
      <c r="L4817">
        <f>I4817*J4817*(1-K4817)</f>
        <v/>
      </c>
      <c r="M4817">
        <f>VLOOKUP(F4817,Products!A:D,4,FALSE)*I4817</f>
        <v/>
      </c>
      <c r="N4817">
        <f>L4817-M4817</f>
        <v/>
      </c>
    </row>
    <row r="4818">
      <c r="A4818" t="inlineStr">
        <is>
          <t>T1004816</t>
        </is>
      </c>
      <c r="B4818" t="inlineStr">
        <is>
          <t>2024-02-18</t>
        </is>
      </c>
      <c r="C4818" t="inlineStr">
        <is>
          <t>S006</t>
        </is>
      </c>
      <c r="D4818" t="inlineStr">
        <is>
          <t>Store_006</t>
        </is>
      </c>
      <c r="E4818" t="inlineStr">
        <is>
          <t>East</t>
        </is>
      </c>
      <c r="F4818" t="inlineStr">
        <is>
          <t>P0107</t>
        </is>
      </c>
      <c r="G4818" t="inlineStr">
        <is>
          <t>Prod_0107</t>
        </is>
      </c>
      <c r="H4818" t="inlineStr">
        <is>
          <t>Stationery</t>
        </is>
      </c>
      <c r="I4818" t="n">
        <v>9</v>
      </c>
      <c r="J4818" t="n">
        <v>594.02</v>
      </c>
      <c r="K4818" t="n">
        <v>0</v>
      </c>
      <c r="L4818">
        <f>I4818*J4818*(1-K4818)</f>
        <v/>
      </c>
      <c r="M4818">
        <f>VLOOKUP(F4818,Products!A:D,4,FALSE)*I4818</f>
        <v/>
      </c>
      <c r="N4818">
        <f>L4818-M4818</f>
        <v/>
      </c>
    </row>
    <row r="4819">
      <c r="A4819" t="inlineStr">
        <is>
          <t>T1004817</t>
        </is>
      </c>
      <c r="B4819" t="inlineStr">
        <is>
          <t>2024-12-07</t>
        </is>
      </c>
      <c r="C4819" t="inlineStr">
        <is>
          <t>S038</t>
        </is>
      </c>
      <c r="D4819" t="inlineStr">
        <is>
          <t>Store_038</t>
        </is>
      </c>
      <c r="E4819" t="inlineStr">
        <is>
          <t>East</t>
        </is>
      </c>
      <c r="F4819" t="inlineStr">
        <is>
          <t>P0044</t>
        </is>
      </c>
      <c r="G4819" t="inlineStr">
        <is>
          <t>Prod_0044</t>
        </is>
      </c>
      <c r="H4819" t="inlineStr">
        <is>
          <t>Food</t>
        </is>
      </c>
      <c r="I4819" t="n">
        <v>3</v>
      </c>
      <c r="J4819" t="n">
        <v>270.76</v>
      </c>
      <c r="K4819" t="n">
        <v>0</v>
      </c>
      <c r="L4819">
        <f>I4819*J4819*(1-K4819)</f>
        <v/>
      </c>
      <c r="M4819">
        <f>VLOOKUP(F4819,Products!A:D,4,FALSE)*I4819</f>
        <v/>
      </c>
      <c r="N4819">
        <f>L4819-M4819</f>
        <v/>
      </c>
    </row>
    <row r="4820">
      <c r="A4820" t="inlineStr">
        <is>
          <t>T1004818</t>
        </is>
      </c>
      <c r="B4820" t="inlineStr">
        <is>
          <t>2024-09-17</t>
        </is>
      </c>
      <c r="C4820" t="inlineStr">
        <is>
          <t>S040</t>
        </is>
      </c>
      <c r="D4820" t="inlineStr">
        <is>
          <t>Store_040</t>
        </is>
      </c>
      <c r="E4820" t="inlineStr">
        <is>
          <t>Central</t>
        </is>
      </c>
      <c r="F4820" t="inlineStr">
        <is>
          <t>P0075</t>
        </is>
      </c>
      <c r="G4820" t="inlineStr">
        <is>
          <t>Prod_0075</t>
        </is>
      </c>
      <c r="H4820" t="inlineStr">
        <is>
          <t>Beverages</t>
        </is>
      </c>
      <c r="I4820" t="n">
        <v>5</v>
      </c>
      <c r="J4820" t="n">
        <v>768</v>
      </c>
      <c r="K4820" t="n">
        <v>0</v>
      </c>
      <c r="L4820">
        <f>I4820*J4820*(1-K4820)</f>
        <v/>
      </c>
      <c r="M4820">
        <f>VLOOKUP(F4820,Products!A:D,4,FALSE)*I4820</f>
        <v/>
      </c>
      <c r="N4820">
        <f>L4820-M4820</f>
        <v/>
      </c>
    </row>
    <row r="4821">
      <c r="A4821" t="inlineStr">
        <is>
          <t>T1004819</t>
        </is>
      </c>
      <c r="B4821" t="inlineStr">
        <is>
          <t>2024-06-20</t>
        </is>
      </c>
      <c r="C4821" t="inlineStr">
        <is>
          <t>S021</t>
        </is>
      </c>
      <c r="D4821" t="inlineStr">
        <is>
          <t>Store_021</t>
        </is>
      </c>
      <c r="E4821" t="inlineStr">
        <is>
          <t>North</t>
        </is>
      </c>
      <c r="F4821" t="inlineStr">
        <is>
          <t>P0008</t>
        </is>
      </c>
      <c r="G4821" t="inlineStr">
        <is>
          <t>Prod_0008</t>
        </is>
      </c>
      <c r="H4821" t="inlineStr">
        <is>
          <t>Electronics</t>
        </is>
      </c>
      <c r="I4821" t="n">
        <v>8</v>
      </c>
      <c r="J4821" t="n">
        <v>431.93</v>
      </c>
      <c r="K4821" t="n">
        <v>0</v>
      </c>
      <c r="L4821">
        <f>I4821*J4821*(1-K4821)</f>
        <v/>
      </c>
      <c r="M4821">
        <f>VLOOKUP(F4821,Products!A:D,4,FALSE)*I4821</f>
        <v/>
      </c>
      <c r="N4821">
        <f>L4821-M4821</f>
        <v/>
      </c>
    </row>
    <row r="4822">
      <c r="A4822" t="inlineStr">
        <is>
          <t>T1004820</t>
        </is>
      </c>
      <c r="B4822" t="inlineStr">
        <is>
          <t>2023-10-19</t>
        </is>
      </c>
      <c r="C4822" t="inlineStr">
        <is>
          <t>S016</t>
        </is>
      </c>
      <c r="D4822" t="inlineStr">
        <is>
          <t>Store_016</t>
        </is>
      </c>
      <c r="E4822" t="inlineStr">
        <is>
          <t>West</t>
        </is>
      </c>
      <c r="F4822" t="inlineStr">
        <is>
          <t>P0041</t>
        </is>
      </c>
      <c r="G4822" t="inlineStr">
        <is>
          <t>Prod_0041</t>
        </is>
      </c>
      <c r="H4822" t="inlineStr">
        <is>
          <t>Stationery</t>
        </is>
      </c>
      <c r="I4822" t="n">
        <v>9</v>
      </c>
      <c r="J4822" t="n">
        <v>396.65</v>
      </c>
      <c r="K4822" t="n">
        <v>0</v>
      </c>
      <c r="L4822">
        <f>I4822*J4822*(1-K4822)</f>
        <v/>
      </c>
      <c r="M4822">
        <f>VLOOKUP(F4822,Products!A:D,4,FALSE)*I4822</f>
        <v/>
      </c>
      <c r="N4822">
        <f>L4822-M4822</f>
        <v/>
      </c>
    </row>
    <row r="4823">
      <c r="A4823" t="inlineStr">
        <is>
          <t>T1004821</t>
        </is>
      </c>
      <c r="B4823" t="inlineStr">
        <is>
          <t>2025-02-14</t>
        </is>
      </c>
      <c r="C4823" t="inlineStr">
        <is>
          <t>S006</t>
        </is>
      </c>
      <c r="D4823" t="inlineStr">
        <is>
          <t>Store_006</t>
        </is>
      </c>
      <c r="E4823" t="inlineStr">
        <is>
          <t>East</t>
        </is>
      </c>
      <c r="F4823" t="inlineStr">
        <is>
          <t>P0003</t>
        </is>
      </c>
      <c r="G4823" t="inlineStr">
        <is>
          <t>Prod_0003</t>
        </is>
      </c>
      <c r="H4823" t="inlineStr">
        <is>
          <t>Household</t>
        </is>
      </c>
      <c r="I4823" t="n">
        <v>2</v>
      </c>
      <c r="J4823" t="n">
        <v>73.28</v>
      </c>
      <c r="K4823" t="n">
        <v>0.15</v>
      </c>
      <c r="L4823">
        <f>I4823*J4823*(1-K4823)</f>
        <v/>
      </c>
      <c r="M4823">
        <f>VLOOKUP(F4823,Products!A:D,4,FALSE)*I4823</f>
        <v/>
      </c>
      <c r="N4823">
        <f>L4823-M4823</f>
        <v/>
      </c>
    </row>
    <row r="4824">
      <c r="A4824" t="inlineStr">
        <is>
          <t>T1004822</t>
        </is>
      </c>
      <c r="B4824" t="inlineStr">
        <is>
          <t>2025-01-01</t>
        </is>
      </c>
      <c r="C4824" t="inlineStr">
        <is>
          <t>S050</t>
        </is>
      </c>
      <c r="D4824" t="inlineStr">
        <is>
          <t>Store_050</t>
        </is>
      </c>
      <c r="E4824" t="inlineStr">
        <is>
          <t>South</t>
        </is>
      </c>
      <c r="F4824" t="inlineStr">
        <is>
          <t>P0061</t>
        </is>
      </c>
      <c r="G4824" t="inlineStr">
        <is>
          <t>Prod_0061</t>
        </is>
      </c>
      <c r="H4824" t="inlineStr">
        <is>
          <t>Beverages</t>
        </is>
      </c>
      <c r="I4824" t="n">
        <v>4</v>
      </c>
      <c r="J4824" t="n">
        <v>74.65000000000001</v>
      </c>
      <c r="K4824" t="n">
        <v>0</v>
      </c>
      <c r="L4824">
        <f>I4824*J4824*(1-K4824)</f>
        <v/>
      </c>
      <c r="M4824">
        <f>VLOOKUP(F4824,Products!A:D,4,FALSE)*I4824</f>
        <v/>
      </c>
      <c r="N4824">
        <f>L4824-M4824</f>
        <v/>
      </c>
    </row>
    <row r="4825">
      <c r="A4825" t="inlineStr">
        <is>
          <t>T1004823</t>
        </is>
      </c>
      <c r="B4825" t="inlineStr">
        <is>
          <t>2024-04-15</t>
        </is>
      </c>
      <c r="C4825" t="inlineStr">
        <is>
          <t>S045</t>
        </is>
      </c>
      <c r="D4825" t="inlineStr">
        <is>
          <t>Store_045</t>
        </is>
      </c>
      <c r="E4825" t="inlineStr">
        <is>
          <t>East</t>
        </is>
      </c>
      <c r="F4825" t="inlineStr">
        <is>
          <t>P0125</t>
        </is>
      </c>
      <c r="G4825" t="inlineStr">
        <is>
          <t>Prod_0125</t>
        </is>
      </c>
      <c r="H4825" t="inlineStr">
        <is>
          <t>Toys</t>
        </is>
      </c>
      <c r="I4825" t="n">
        <v>5</v>
      </c>
      <c r="J4825" t="n">
        <v>220.99</v>
      </c>
      <c r="K4825" t="n">
        <v>0</v>
      </c>
      <c r="L4825">
        <f>I4825*J4825*(1-K4825)</f>
        <v/>
      </c>
      <c r="M4825">
        <f>VLOOKUP(F4825,Products!A:D,4,FALSE)*I4825</f>
        <v/>
      </c>
      <c r="N4825">
        <f>L4825-M4825</f>
        <v/>
      </c>
    </row>
    <row r="4826">
      <c r="A4826" t="inlineStr">
        <is>
          <t>T1004824</t>
        </is>
      </c>
      <c r="B4826" t="inlineStr">
        <is>
          <t>2025-01-11</t>
        </is>
      </c>
      <c r="C4826" t="inlineStr">
        <is>
          <t>S022</t>
        </is>
      </c>
      <c r="D4826" t="inlineStr">
        <is>
          <t>Store_022</t>
        </is>
      </c>
      <c r="E4826" t="inlineStr">
        <is>
          <t>East</t>
        </is>
      </c>
      <c r="F4826" t="inlineStr">
        <is>
          <t>P0097</t>
        </is>
      </c>
      <c r="G4826" t="inlineStr">
        <is>
          <t>Prod_0097</t>
        </is>
      </c>
      <c r="H4826" t="inlineStr">
        <is>
          <t>Clothing</t>
        </is>
      </c>
      <c r="I4826" t="n">
        <v>6</v>
      </c>
      <c r="J4826" t="n">
        <v>189.17</v>
      </c>
      <c r="K4826" t="n">
        <v>0</v>
      </c>
      <c r="L4826">
        <f>I4826*J4826*(1-K4826)</f>
        <v/>
      </c>
      <c r="M4826">
        <f>VLOOKUP(F4826,Products!A:D,4,FALSE)*I4826</f>
        <v/>
      </c>
      <c r="N4826">
        <f>L4826-M4826</f>
        <v/>
      </c>
    </row>
    <row r="4827">
      <c r="A4827" t="inlineStr">
        <is>
          <t>T1004825</t>
        </is>
      </c>
      <c r="B4827" t="inlineStr">
        <is>
          <t>2025-09-15</t>
        </is>
      </c>
      <c r="C4827" t="inlineStr">
        <is>
          <t>S011</t>
        </is>
      </c>
      <c r="D4827" t="inlineStr">
        <is>
          <t>Store_011</t>
        </is>
      </c>
      <c r="E4827" t="inlineStr">
        <is>
          <t>South</t>
        </is>
      </c>
      <c r="F4827" t="inlineStr">
        <is>
          <t>P0098</t>
        </is>
      </c>
      <c r="G4827" t="inlineStr">
        <is>
          <t>Prod_0098</t>
        </is>
      </c>
      <c r="H4827" t="inlineStr">
        <is>
          <t>Clothing</t>
        </is>
      </c>
      <c r="I4827" t="n">
        <v>3</v>
      </c>
      <c r="J4827" t="n">
        <v>583.8099999999999</v>
      </c>
      <c r="K4827" t="n">
        <v>0</v>
      </c>
      <c r="L4827">
        <f>I4827*J4827*(1-K4827)</f>
        <v/>
      </c>
      <c r="M4827">
        <f>VLOOKUP(F4827,Products!A:D,4,FALSE)*I4827</f>
        <v/>
      </c>
      <c r="N4827">
        <f>L4827-M4827</f>
        <v/>
      </c>
    </row>
    <row r="4828">
      <c r="A4828" t="inlineStr">
        <is>
          <t>T1004826</t>
        </is>
      </c>
      <c r="B4828" t="inlineStr">
        <is>
          <t>2024-12-12</t>
        </is>
      </c>
      <c r="C4828" t="inlineStr">
        <is>
          <t>S038</t>
        </is>
      </c>
      <c r="D4828" t="inlineStr">
        <is>
          <t>Store_038</t>
        </is>
      </c>
      <c r="E4828" t="inlineStr">
        <is>
          <t>East</t>
        </is>
      </c>
      <c r="F4828" t="inlineStr">
        <is>
          <t>P0199</t>
        </is>
      </c>
      <c r="G4828" t="inlineStr">
        <is>
          <t>Prod_0199</t>
        </is>
      </c>
      <c r="H4828" t="inlineStr">
        <is>
          <t>Beverages</t>
        </is>
      </c>
      <c r="I4828" t="n">
        <v>3</v>
      </c>
      <c r="J4828" t="n">
        <v>114.66</v>
      </c>
      <c r="K4828" t="n">
        <v>0</v>
      </c>
      <c r="L4828">
        <f>I4828*J4828*(1-K4828)</f>
        <v/>
      </c>
      <c r="M4828">
        <f>VLOOKUP(F4828,Products!A:D,4,FALSE)*I4828</f>
        <v/>
      </c>
      <c r="N4828">
        <f>L4828-M4828</f>
        <v/>
      </c>
    </row>
    <row r="4829">
      <c r="A4829" t="inlineStr">
        <is>
          <t>T1004827</t>
        </is>
      </c>
      <c r="B4829" t="inlineStr">
        <is>
          <t>2024-11-09</t>
        </is>
      </c>
      <c r="C4829" t="inlineStr">
        <is>
          <t>S011</t>
        </is>
      </c>
      <c r="D4829" t="inlineStr">
        <is>
          <t>Store_011</t>
        </is>
      </c>
      <c r="E4829" t="inlineStr">
        <is>
          <t>South</t>
        </is>
      </c>
      <c r="F4829" t="inlineStr">
        <is>
          <t>P0016</t>
        </is>
      </c>
      <c r="G4829" t="inlineStr">
        <is>
          <t>Prod_0016</t>
        </is>
      </c>
      <c r="H4829" t="inlineStr">
        <is>
          <t>Food</t>
        </is>
      </c>
      <c r="I4829" t="n">
        <v>4</v>
      </c>
      <c r="J4829" t="n">
        <v>731.27</v>
      </c>
      <c r="K4829" t="n">
        <v>0</v>
      </c>
      <c r="L4829">
        <f>I4829*J4829*(1-K4829)</f>
        <v/>
      </c>
      <c r="M4829">
        <f>VLOOKUP(F4829,Products!A:D,4,FALSE)*I4829</f>
        <v/>
      </c>
      <c r="N4829">
        <f>L4829-M4829</f>
        <v/>
      </c>
    </row>
    <row r="4830">
      <c r="A4830" t="inlineStr">
        <is>
          <t>T1004828</t>
        </is>
      </c>
      <c r="B4830" t="inlineStr">
        <is>
          <t>2025-06-13</t>
        </is>
      </c>
      <c r="C4830" t="inlineStr">
        <is>
          <t>S020</t>
        </is>
      </c>
      <c r="D4830" t="inlineStr">
        <is>
          <t>Store_020</t>
        </is>
      </c>
      <c r="E4830" t="inlineStr">
        <is>
          <t>West</t>
        </is>
      </c>
      <c r="F4830" t="inlineStr">
        <is>
          <t>P0145</t>
        </is>
      </c>
      <c r="G4830" t="inlineStr">
        <is>
          <t>Prod_0145</t>
        </is>
      </c>
      <c r="H4830" t="inlineStr">
        <is>
          <t>Electronics</t>
        </is>
      </c>
      <c r="I4830" t="n">
        <v>3</v>
      </c>
      <c r="J4830" t="n">
        <v>617.0700000000001</v>
      </c>
      <c r="K4830" t="n">
        <v>0.05</v>
      </c>
      <c r="L4830">
        <f>I4830*J4830*(1-K4830)</f>
        <v/>
      </c>
      <c r="M4830">
        <f>VLOOKUP(F4830,Products!A:D,4,FALSE)*I4830</f>
        <v/>
      </c>
      <c r="N4830">
        <f>L4830-M4830</f>
        <v/>
      </c>
    </row>
    <row r="4831">
      <c r="A4831" t="inlineStr">
        <is>
          <t>T1004829</t>
        </is>
      </c>
      <c r="B4831" t="inlineStr">
        <is>
          <t>2024-12-08</t>
        </is>
      </c>
      <c r="C4831" t="inlineStr">
        <is>
          <t>S020</t>
        </is>
      </c>
      <c r="D4831" t="inlineStr">
        <is>
          <t>Store_020</t>
        </is>
      </c>
      <c r="E4831" t="inlineStr">
        <is>
          <t>West</t>
        </is>
      </c>
      <c r="F4831" t="inlineStr">
        <is>
          <t>P0156</t>
        </is>
      </c>
      <c r="G4831" t="inlineStr">
        <is>
          <t>Prod_0156</t>
        </is>
      </c>
      <c r="H4831" t="inlineStr">
        <is>
          <t>Toys</t>
        </is>
      </c>
      <c r="I4831" t="n">
        <v>3</v>
      </c>
      <c r="J4831" t="n">
        <v>392.6</v>
      </c>
      <c r="K4831" t="n">
        <v>0.1</v>
      </c>
      <c r="L4831">
        <f>I4831*J4831*(1-K4831)</f>
        <v/>
      </c>
      <c r="M4831">
        <f>VLOOKUP(F4831,Products!A:D,4,FALSE)*I4831</f>
        <v/>
      </c>
      <c r="N4831">
        <f>L4831-M4831</f>
        <v/>
      </c>
    </row>
    <row r="4832">
      <c r="A4832" t="inlineStr">
        <is>
          <t>T1004830</t>
        </is>
      </c>
      <c r="B4832" t="inlineStr">
        <is>
          <t>2024-02-13</t>
        </is>
      </c>
      <c r="C4832" t="inlineStr">
        <is>
          <t>S028</t>
        </is>
      </c>
      <c r="D4832" t="inlineStr">
        <is>
          <t>Store_028</t>
        </is>
      </c>
      <c r="E4832" t="inlineStr">
        <is>
          <t>North</t>
        </is>
      </c>
      <c r="F4832" t="inlineStr">
        <is>
          <t>P0109</t>
        </is>
      </c>
      <c r="G4832" t="inlineStr">
        <is>
          <t>Prod_0109</t>
        </is>
      </c>
      <c r="H4832" t="inlineStr">
        <is>
          <t>Beverages</t>
        </is>
      </c>
      <c r="I4832" t="n">
        <v>9</v>
      </c>
      <c r="J4832" t="n">
        <v>776.34</v>
      </c>
      <c r="K4832" t="n">
        <v>0</v>
      </c>
      <c r="L4832">
        <f>I4832*J4832*(1-K4832)</f>
        <v/>
      </c>
      <c r="M4832">
        <f>VLOOKUP(F4832,Products!A:D,4,FALSE)*I4832</f>
        <v/>
      </c>
      <c r="N4832">
        <f>L4832-M4832</f>
        <v/>
      </c>
    </row>
    <row r="4833">
      <c r="A4833" t="inlineStr">
        <is>
          <t>T1004831</t>
        </is>
      </c>
      <c r="B4833" t="inlineStr">
        <is>
          <t>2024-09-14</t>
        </is>
      </c>
      <c r="C4833" t="inlineStr">
        <is>
          <t>S020</t>
        </is>
      </c>
      <c r="D4833" t="inlineStr">
        <is>
          <t>Store_020</t>
        </is>
      </c>
      <c r="E4833" t="inlineStr">
        <is>
          <t>West</t>
        </is>
      </c>
      <c r="F4833" t="inlineStr">
        <is>
          <t>P0196</t>
        </is>
      </c>
      <c r="G4833" t="inlineStr">
        <is>
          <t>Prod_0196</t>
        </is>
      </c>
      <c r="H4833" t="inlineStr">
        <is>
          <t>Beverages</t>
        </is>
      </c>
      <c r="I4833" t="n">
        <v>5</v>
      </c>
      <c r="J4833" t="n">
        <v>678.86</v>
      </c>
      <c r="K4833" t="n">
        <v>0.05</v>
      </c>
      <c r="L4833">
        <f>I4833*J4833*(1-K4833)</f>
        <v/>
      </c>
      <c r="M4833">
        <f>VLOOKUP(F4833,Products!A:D,4,FALSE)*I4833</f>
        <v/>
      </c>
      <c r="N4833">
        <f>L4833-M4833</f>
        <v/>
      </c>
    </row>
    <row r="4834">
      <c r="A4834" t="inlineStr">
        <is>
          <t>T1004832</t>
        </is>
      </c>
      <c r="B4834" t="inlineStr">
        <is>
          <t>2023-11-04</t>
        </is>
      </c>
      <c r="C4834" t="inlineStr">
        <is>
          <t>S028</t>
        </is>
      </c>
      <c r="D4834" t="inlineStr">
        <is>
          <t>Store_028</t>
        </is>
      </c>
      <c r="E4834" t="inlineStr">
        <is>
          <t>North</t>
        </is>
      </c>
      <c r="F4834" t="inlineStr">
        <is>
          <t>P0048</t>
        </is>
      </c>
      <c r="G4834" t="inlineStr">
        <is>
          <t>Prod_0048</t>
        </is>
      </c>
      <c r="H4834" t="inlineStr">
        <is>
          <t>Toys</t>
        </is>
      </c>
      <c r="I4834" t="n">
        <v>4</v>
      </c>
      <c r="J4834" t="n">
        <v>242.86</v>
      </c>
      <c r="K4834" t="n">
        <v>0.2</v>
      </c>
      <c r="L4834">
        <f>I4834*J4834*(1-K4834)</f>
        <v/>
      </c>
      <c r="M4834">
        <f>VLOOKUP(F4834,Products!A:D,4,FALSE)*I4834</f>
        <v/>
      </c>
      <c r="N4834">
        <f>L4834-M4834</f>
        <v/>
      </c>
    </row>
    <row r="4835">
      <c r="A4835" t="inlineStr">
        <is>
          <t>T1004833</t>
        </is>
      </c>
      <c r="B4835" t="inlineStr">
        <is>
          <t>2024-06-15</t>
        </is>
      </c>
      <c r="C4835" t="inlineStr">
        <is>
          <t>S012</t>
        </is>
      </c>
      <c r="D4835" t="inlineStr">
        <is>
          <t>Store_012</t>
        </is>
      </c>
      <c r="E4835" t="inlineStr">
        <is>
          <t>South</t>
        </is>
      </c>
      <c r="F4835" t="inlineStr">
        <is>
          <t>P0017</t>
        </is>
      </c>
      <c r="G4835" t="inlineStr">
        <is>
          <t>Prod_0017</t>
        </is>
      </c>
      <c r="H4835" t="inlineStr">
        <is>
          <t>Food</t>
        </is>
      </c>
      <c r="I4835" t="n">
        <v>3</v>
      </c>
      <c r="J4835" t="n">
        <v>693.73</v>
      </c>
      <c r="K4835" t="n">
        <v>0</v>
      </c>
      <c r="L4835">
        <f>I4835*J4835*(1-K4835)</f>
        <v/>
      </c>
      <c r="M4835">
        <f>VLOOKUP(F4835,Products!A:D,4,FALSE)*I4835</f>
        <v/>
      </c>
      <c r="N4835">
        <f>L4835-M4835</f>
        <v/>
      </c>
    </row>
    <row r="4836">
      <c r="A4836" t="inlineStr">
        <is>
          <t>T1004834</t>
        </is>
      </c>
      <c r="B4836" t="inlineStr">
        <is>
          <t>2023-10-02</t>
        </is>
      </c>
      <c r="C4836" t="inlineStr">
        <is>
          <t>S007</t>
        </is>
      </c>
      <c r="D4836" t="inlineStr">
        <is>
          <t>Store_007</t>
        </is>
      </c>
      <c r="E4836" t="inlineStr">
        <is>
          <t>East</t>
        </is>
      </c>
      <c r="F4836" t="inlineStr">
        <is>
          <t>P0130</t>
        </is>
      </c>
      <c r="G4836" t="inlineStr">
        <is>
          <t>Prod_0130</t>
        </is>
      </c>
      <c r="H4836" t="inlineStr">
        <is>
          <t>Electronics</t>
        </is>
      </c>
      <c r="I4836" t="n">
        <v>6</v>
      </c>
      <c r="J4836" t="n">
        <v>518.98</v>
      </c>
      <c r="K4836" t="n">
        <v>0</v>
      </c>
      <c r="L4836">
        <f>I4836*J4836*(1-K4836)</f>
        <v/>
      </c>
      <c r="M4836">
        <f>VLOOKUP(F4836,Products!A:D,4,FALSE)*I4836</f>
        <v/>
      </c>
      <c r="N4836">
        <f>L4836-M4836</f>
        <v/>
      </c>
    </row>
    <row r="4837">
      <c r="A4837" t="inlineStr">
        <is>
          <t>T1004835</t>
        </is>
      </c>
      <c r="B4837" t="inlineStr">
        <is>
          <t>2024-09-07</t>
        </is>
      </c>
      <c r="C4837" t="inlineStr">
        <is>
          <t>S050</t>
        </is>
      </c>
      <c r="D4837" t="inlineStr">
        <is>
          <t>Store_050</t>
        </is>
      </c>
      <c r="E4837" t="inlineStr">
        <is>
          <t>South</t>
        </is>
      </c>
      <c r="F4837" t="inlineStr">
        <is>
          <t>P0079</t>
        </is>
      </c>
      <c r="G4837" t="inlineStr">
        <is>
          <t>Prod_0079</t>
        </is>
      </c>
      <c r="H4837" t="inlineStr">
        <is>
          <t>Food</t>
        </is>
      </c>
      <c r="I4837" t="n">
        <v>9</v>
      </c>
      <c r="J4837" t="n">
        <v>755.53</v>
      </c>
      <c r="K4837" t="n">
        <v>0.2</v>
      </c>
      <c r="L4837">
        <f>I4837*J4837*(1-K4837)</f>
        <v/>
      </c>
      <c r="M4837">
        <f>VLOOKUP(F4837,Products!A:D,4,FALSE)*I4837</f>
        <v/>
      </c>
      <c r="N4837">
        <f>L4837-M4837</f>
        <v/>
      </c>
    </row>
    <row r="4838">
      <c r="A4838" t="inlineStr">
        <is>
          <t>T1004836</t>
        </is>
      </c>
      <c r="B4838" t="inlineStr">
        <is>
          <t>2023-06-13</t>
        </is>
      </c>
      <c r="C4838" t="inlineStr">
        <is>
          <t>S040</t>
        </is>
      </c>
      <c r="D4838" t="inlineStr">
        <is>
          <t>Store_040</t>
        </is>
      </c>
      <c r="E4838" t="inlineStr">
        <is>
          <t>Central</t>
        </is>
      </c>
      <c r="F4838" t="inlineStr">
        <is>
          <t>P0073</t>
        </is>
      </c>
      <c r="G4838" t="inlineStr">
        <is>
          <t>Prod_0073</t>
        </is>
      </c>
      <c r="H4838" t="inlineStr">
        <is>
          <t>Food</t>
        </is>
      </c>
      <c r="I4838" t="n">
        <v>3</v>
      </c>
      <c r="J4838" t="n">
        <v>685.47</v>
      </c>
      <c r="K4838" t="n">
        <v>0.2</v>
      </c>
      <c r="L4838">
        <f>I4838*J4838*(1-K4838)</f>
        <v/>
      </c>
      <c r="M4838">
        <f>VLOOKUP(F4838,Products!A:D,4,FALSE)*I4838</f>
        <v/>
      </c>
      <c r="N4838">
        <f>L4838-M4838</f>
        <v/>
      </c>
    </row>
    <row r="4839">
      <c r="A4839" t="inlineStr">
        <is>
          <t>T1004837</t>
        </is>
      </c>
      <c r="B4839" t="inlineStr">
        <is>
          <t>2023-04-25</t>
        </is>
      </c>
      <c r="C4839" t="inlineStr">
        <is>
          <t>S036</t>
        </is>
      </c>
      <c r="D4839" t="inlineStr">
        <is>
          <t>Store_036</t>
        </is>
      </c>
      <c r="E4839" t="inlineStr">
        <is>
          <t>Central</t>
        </is>
      </c>
      <c r="F4839" t="inlineStr">
        <is>
          <t>P0096</t>
        </is>
      </c>
      <c r="G4839" t="inlineStr">
        <is>
          <t>Prod_0096</t>
        </is>
      </c>
      <c r="H4839" t="inlineStr">
        <is>
          <t>Beverages</t>
        </is>
      </c>
      <c r="I4839" t="n">
        <v>4</v>
      </c>
      <c r="J4839" t="n">
        <v>418.14</v>
      </c>
      <c r="K4839" t="n">
        <v>0</v>
      </c>
      <c r="L4839">
        <f>I4839*J4839*(1-K4839)</f>
        <v/>
      </c>
      <c r="M4839">
        <f>VLOOKUP(F4839,Products!A:D,4,FALSE)*I4839</f>
        <v/>
      </c>
      <c r="N4839">
        <f>L4839-M4839</f>
        <v/>
      </c>
    </row>
    <row r="4840">
      <c r="A4840" t="inlineStr">
        <is>
          <t>T1004838</t>
        </is>
      </c>
      <c r="B4840" t="inlineStr">
        <is>
          <t>2024-05-27</t>
        </is>
      </c>
      <c r="C4840" t="inlineStr">
        <is>
          <t>S024</t>
        </is>
      </c>
      <c r="D4840" t="inlineStr">
        <is>
          <t>Store_024</t>
        </is>
      </c>
      <c r="E4840" t="inlineStr">
        <is>
          <t>South</t>
        </is>
      </c>
      <c r="F4840" t="inlineStr">
        <is>
          <t>P0161</t>
        </is>
      </c>
      <c r="G4840" t="inlineStr">
        <is>
          <t>Prod_0161</t>
        </is>
      </c>
      <c r="H4840" t="inlineStr">
        <is>
          <t>Household</t>
        </is>
      </c>
      <c r="I4840" t="n">
        <v>9</v>
      </c>
      <c r="J4840" t="n">
        <v>86.61</v>
      </c>
      <c r="K4840" t="n">
        <v>0.1</v>
      </c>
      <c r="L4840">
        <f>I4840*J4840*(1-K4840)</f>
        <v/>
      </c>
      <c r="M4840">
        <f>VLOOKUP(F4840,Products!A:D,4,FALSE)*I4840</f>
        <v/>
      </c>
      <c r="N4840">
        <f>L4840-M4840</f>
        <v/>
      </c>
    </row>
    <row r="4841">
      <c r="A4841" t="inlineStr">
        <is>
          <t>T1004839</t>
        </is>
      </c>
      <c r="B4841" t="inlineStr">
        <is>
          <t>2023-12-21</t>
        </is>
      </c>
      <c r="C4841" t="inlineStr">
        <is>
          <t>S034</t>
        </is>
      </c>
      <c r="D4841" t="inlineStr">
        <is>
          <t>Store_034</t>
        </is>
      </c>
      <c r="E4841" t="inlineStr">
        <is>
          <t>Central</t>
        </is>
      </c>
      <c r="F4841" t="inlineStr">
        <is>
          <t>P0046</t>
        </is>
      </c>
      <c r="G4841" t="inlineStr">
        <is>
          <t>Prod_0046</t>
        </is>
      </c>
      <c r="H4841" t="inlineStr">
        <is>
          <t>Electronics</t>
        </is>
      </c>
      <c r="I4841" t="n">
        <v>7</v>
      </c>
      <c r="J4841" t="n">
        <v>57.04</v>
      </c>
      <c r="K4841" t="n">
        <v>0.1</v>
      </c>
      <c r="L4841">
        <f>I4841*J4841*(1-K4841)</f>
        <v/>
      </c>
      <c r="M4841">
        <f>VLOOKUP(F4841,Products!A:D,4,FALSE)*I4841</f>
        <v/>
      </c>
      <c r="N4841">
        <f>L4841-M4841</f>
        <v/>
      </c>
    </row>
    <row r="4842">
      <c r="A4842" t="inlineStr">
        <is>
          <t>T1004840</t>
        </is>
      </c>
      <c r="B4842" t="inlineStr">
        <is>
          <t>2025-09-22</t>
        </is>
      </c>
      <c r="C4842" t="inlineStr">
        <is>
          <t>S033</t>
        </is>
      </c>
      <c r="D4842" t="inlineStr">
        <is>
          <t>Store_033</t>
        </is>
      </c>
      <c r="E4842" t="inlineStr">
        <is>
          <t>North</t>
        </is>
      </c>
      <c r="F4842" t="inlineStr">
        <is>
          <t>P0168</t>
        </is>
      </c>
      <c r="G4842" t="inlineStr">
        <is>
          <t>Prod_0168</t>
        </is>
      </c>
      <c r="H4842" t="inlineStr">
        <is>
          <t>Electronics</t>
        </is>
      </c>
      <c r="I4842" t="n">
        <v>1</v>
      </c>
      <c r="J4842" t="n">
        <v>82.84</v>
      </c>
      <c r="K4842" t="n">
        <v>0</v>
      </c>
      <c r="L4842">
        <f>I4842*J4842*(1-K4842)</f>
        <v/>
      </c>
      <c r="M4842">
        <f>VLOOKUP(F4842,Products!A:D,4,FALSE)*I4842</f>
        <v/>
      </c>
      <c r="N4842">
        <f>L4842-M4842</f>
        <v/>
      </c>
    </row>
    <row r="4843">
      <c r="A4843" t="inlineStr">
        <is>
          <t>T1004841</t>
        </is>
      </c>
      <c r="B4843" t="inlineStr">
        <is>
          <t>2024-07-17</t>
        </is>
      </c>
      <c r="C4843" t="inlineStr">
        <is>
          <t>S045</t>
        </is>
      </c>
      <c r="D4843" t="inlineStr">
        <is>
          <t>Store_045</t>
        </is>
      </c>
      <c r="E4843" t="inlineStr">
        <is>
          <t>East</t>
        </is>
      </c>
      <c r="F4843" t="inlineStr">
        <is>
          <t>P0143</t>
        </is>
      </c>
      <c r="G4843" t="inlineStr">
        <is>
          <t>Prod_0143</t>
        </is>
      </c>
      <c r="H4843" t="inlineStr">
        <is>
          <t>Electronics</t>
        </is>
      </c>
      <c r="I4843" t="n">
        <v>2</v>
      </c>
      <c r="J4843" t="n">
        <v>395.27</v>
      </c>
      <c r="K4843" t="n">
        <v>0.05</v>
      </c>
      <c r="L4843">
        <f>I4843*J4843*(1-K4843)</f>
        <v/>
      </c>
      <c r="M4843">
        <f>VLOOKUP(F4843,Products!A:D,4,FALSE)*I4843</f>
        <v/>
      </c>
      <c r="N4843">
        <f>L4843-M4843</f>
        <v/>
      </c>
    </row>
    <row r="4844">
      <c r="A4844" t="inlineStr">
        <is>
          <t>T1004842</t>
        </is>
      </c>
      <c r="B4844" t="inlineStr">
        <is>
          <t>2023-08-11</t>
        </is>
      </c>
      <c r="C4844" t="inlineStr">
        <is>
          <t>S027</t>
        </is>
      </c>
      <c r="D4844" t="inlineStr">
        <is>
          <t>Store_027</t>
        </is>
      </c>
      <c r="E4844" t="inlineStr">
        <is>
          <t>South</t>
        </is>
      </c>
      <c r="F4844" t="inlineStr">
        <is>
          <t>P0164</t>
        </is>
      </c>
      <c r="G4844" t="inlineStr">
        <is>
          <t>Prod_0164</t>
        </is>
      </c>
      <c r="H4844" t="inlineStr">
        <is>
          <t>Food</t>
        </is>
      </c>
      <c r="I4844" t="n">
        <v>1</v>
      </c>
      <c r="J4844" t="n">
        <v>586.09</v>
      </c>
      <c r="K4844" t="n">
        <v>0.2</v>
      </c>
      <c r="L4844">
        <f>I4844*J4844*(1-K4844)</f>
        <v/>
      </c>
      <c r="M4844">
        <f>VLOOKUP(F4844,Products!A:D,4,FALSE)*I4844</f>
        <v/>
      </c>
      <c r="N4844">
        <f>L4844-M4844</f>
        <v/>
      </c>
    </row>
    <row r="4845">
      <c r="A4845" t="inlineStr">
        <is>
          <t>T1004843</t>
        </is>
      </c>
      <c r="B4845" t="inlineStr">
        <is>
          <t>2024-04-05</t>
        </is>
      </c>
      <c r="C4845" t="inlineStr">
        <is>
          <t>S003</t>
        </is>
      </c>
      <c r="D4845" t="inlineStr">
        <is>
          <t>Store_003</t>
        </is>
      </c>
      <c r="E4845" t="inlineStr">
        <is>
          <t>North</t>
        </is>
      </c>
      <c r="F4845" t="inlineStr">
        <is>
          <t>P0058</t>
        </is>
      </c>
      <c r="G4845" t="inlineStr">
        <is>
          <t>Prod_0058</t>
        </is>
      </c>
      <c r="H4845" t="inlineStr">
        <is>
          <t>Stationery</t>
        </is>
      </c>
      <c r="I4845" t="n">
        <v>8</v>
      </c>
      <c r="J4845" t="n">
        <v>496.9</v>
      </c>
      <c r="K4845" t="n">
        <v>0</v>
      </c>
      <c r="L4845">
        <f>I4845*J4845*(1-K4845)</f>
        <v/>
      </c>
      <c r="M4845">
        <f>VLOOKUP(F4845,Products!A:D,4,FALSE)*I4845</f>
        <v/>
      </c>
      <c r="N4845">
        <f>L4845-M4845</f>
        <v/>
      </c>
    </row>
    <row r="4846">
      <c r="A4846" t="inlineStr">
        <is>
          <t>T1004844</t>
        </is>
      </c>
      <c r="B4846" t="inlineStr">
        <is>
          <t>2025-07-10</t>
        </is>
      </c>
      <c r="C4846" t="inlineStr">
        <is>
          <t>S017</t>
        </is>
      </c>
      <c r="D4846" t="inlineStr">
        <is>
          <t>Store_017</t>
        </is>
      </c>
      <c r="E4846" t="inlineStr">
        <is>
          <t>South</t>
        </is>
      </c>
      <c r="F4846" t="inlineStr">
        <is>
          <t>P0079</t>
        </is>
      </c>
      <c r="G4846" t="inlineStr">
        <is>
          <t>Prod_0079</t>
        </is>
      </c>
      <c r="H4846" t="inlineStr">
        <is>
          <t>Food</t>
        </is>
      </c>
      <c r="I4846" t="n">
        <v>4</v>
      </c>
      <c r="J4846" t="n">
        <v>598.95</v>
      </c>
      <c r="K4846" t="n">
        <v>0</v>
      </c>
      <c r="L4846">
        <f>I4846*J4846*(1-K4846)</f>
        <v/>
      </c>
      <c r="M4846">
        <f>VLOOKUP(F4846,Products!A:D,4,FALSE)*I4846</f>
        <v/>
      </c>
      <c r="N4846">
        <f>L4846-M4846</f>
        <v/>
      </c>
    </row>
    <row r="4847">
      <c r="A4847" t="inlineStr">
        <is>
          <t>T1004845</t>
        </is>
      </c>
      <c r="B4847" t="inlineStr">
        <is>
          <t>2024-12-16</t>
        </is>
      </c>
      <c r="C4847" t="inlineStr">
        <is>
          <t>S031</t>
        </is>
      </c>
      <c r="D4847" t="inlineStr">
        <is>
          <t>Store_031</t>
        </is>
      </c>
      <c r="E4847" t="inlineStr">
        <is>
          <t>Central</t>
        </is>
      </c>
      <c r="F4847" t="inlineStr">
        <is>
          <t>P0188</t>
        </is>
      </c>
      <c r="G4847" t="inlineStr">
        <is>
          <t>Prod_0188</t>
        </is>
      </c>
      <c r="H4847" t="inlineStr">
        <is>
          <t>Food</t>
        </is>
      </c>
      <c r="I4847" t="n">
        <v>3</v>
      </c>
      <c r="J4847" t="n">
        <v>492.77</v>
      </c>
      <c r="K4847" t="n">
        <v>0</v>
      </c>
      <c r="L4847">
        <f>I4847*J4847*(1-K4847)</f>
        <v/>
      </c>
      <c r="M4847">
        <f>VLOOKUP(F4847,Products!A:D,4,FALSE)*I4847</f>
        <v/>
      </c>
      <c r="N4847">
        <f>L4847-M4847</f>
        <v/>
      </c>
    </row>
    <row r="4848">
      <c r="A4848" t="inlineStr">
        <is>
          <t>T1004846</t>
        </is>
      </c>
      <c r="B4848" t="inlineStr">
        <is>
          <t>2024-08-03</t>
        </is>
      </c>
      <c r="C4848" t="inlineStr">
        <is>
          <t>S011</t>
        </is>
      </c>
      <c r="D4848" t="inlineStr">
        <is>
          <t>Store_011</t>
        </is>
      </c>
      <c r="E4848" t="inlineStr">
        <is>
          <t>South</t>
        </is>
      </c>
      <c r="F4848" t="inlineStr">
        <is>
          <t>P0116</t>
        </is>
      </c>
      <c r="G4848" t="inlineStr">
        <is>
          <t>Prod_0116</t>
        </is>
      </c>
      <c r="H4848" t="inlineStr">
        <is>
          <t>Clothing</t>
        </is>
      </c>
      <c r="I4848" t="n">
        <v>7</v>
      </c>
      <c r="J4848" t="n">
        <v>857.28</v>
      </c>
      <c r="K4848" t="n">
        <v>0</v>
      </c>
      <c r="L4848">
        <f>I4848*J4848*(1-K4848)</f>
        <v/>
      </c>
      <c r="M4848">
        <f>VLOOKUP(F4848,Products!A:D,4,FALSE)*I4848</f>
        <v/>
      </c>
      <c r="N4848">
        <f>L4848-M4848</f>
        <v/>
      </c>
    </row>
    <row r="4849">
      <c r="A4849" t="inlineStr">
        <is>
          <t>T1004847</t>
        </is>
      </c>
      <c r="B4849" t="inlineStr">
        <is>
          <t>2023-10-08</t>
        </is>
      </c>
      <c r="C4849" t="inlineStr">
        <is>
          <t>S005</t>
        </is>
      </c>
      <c r="D4849" t="inlineStr">
        <is>
          <t>Store_005</t>
        </is>
      </c>
      <c r="E4849" t="inlineStr">
        <is>
          <t>Central</t>
        </is>
      </c>
      <c r="F4849" t="inlineStr">
        <is>
          <t>P0178</t>
        </is>
      </c>
      <c r="G4849" t="inlineStr">
        <is>
          <t>Prod_0178</t>
        </is>
      </c>
      <c r="H4849" t="inlineStr">
        <is>
          <t>Beverages</t>
        </is>
      </c>
      <c r="I4849" t="n">
        <v>5</v>
      </c>
      <c r="J4849" t="n">
        <v>654.78</v>
      </c>
      <c r="K4849" t="n">
        <v>0</v>
      </c>
      <c r="L4849">
        <f>I4849*J4849*(1-K4849)</f>
        <v/>
      </c>
      <c r="M4849">
        <f>VLOOKUP(F4849,Products!A:D,4,FALSE)*I4849</f>
        <v/>
      </c>
      <c r="N4849">
        <f>L4849-M4849</f>
        <v/>
      </c>
    </row>
    <row r="4850">
      <c r="A4850" t="inlineStr">
        <is>
          <t>T1004848</t>
        </is>
      </c>
      <c r="B4850" t="inlineStr">
        <is>
          <t>2023-03-16</t>
        </is>
      </c>
      <c r="C4850" t="inlineStr">
        <is>
          <t>S043</t>
        </is>
      </c>
      <c r="D4850" t="inlineStr">
        <is>
          <t>Store_043</t>
        </is>
      </c>
      <c r="E4850" t="inlineStr">
        <is>
          <t>East</t>
        </is>
      </c>
      <c r="F4850" t="inlineStr">
        <is>
          <t>P0042</t>
        </is>
      </c>
      <c r="G4850" t="inlineStr">
        <is>
          <t>Prod_0042</t>
        </is>
      </c>
      <c r="H4850" t="inlineStr">
        <is>
          <t>Electronics</t>
        </is>
      </c>
      <c r="I4850" t="n">
        <v>4</v>
      </c>
      <c r="J4850" t="n">
        <v>675.71</v>
      </c>
      <c r="K4850" t="n">
        <v>0</v>
      </c>
      <c r="L4850">
        <f>I4850*J4850*(1-K4850)</f>
        <v/>
      </c>
      <c r="M4850">
        <f>VLOOKUP(F4850,Products!A:D,4,FALSE)*I4850</f>
        <v/>
      </c>
      <c r="N4850">
        <f>L4850-M4850</f>
        <v/>
      </c>
    </row>
    <row r="4851">
      <c r="A4851" t="inlineStr">
        <is>
          <t>T1004849</t>
        </is>
      </c>
      <c r="B4851" t="inlineStr">
        <is>
          <t>2023-09-26</t>
        </is>
      </c>
      <c r="C4851" t="inlineStr">
        <is>
          <t>S040</t>
        </is>
      </c>
      <c r="D4851" t="inlineStr">
        <is>
          <t>Store_040</t>
        </is>
      </c>
      <c r="E4851" t="inlineStr">
        <is>
          <t>Central</t>
        </is>
      </c>
      <c r="F4851" t="inlineStr">
        <is>
          <t>P0027</t>
        </is>
      </c>
      <c r="G4851" t="inlineStr">
        <is>
          <t>Prod_0027</t>
        </is>
      </c>
      <c r="H4851" t="inlineStr">
        <is>
          <t>Electronics</t>
        </is>
      </c>
      <c r="I4851" t="n">
        <v>3</v>
      </c>
      <c r="J4851" t="n">
        <v>498.4</v>
      </c>
      <c r="K4851" t="n">
        <v>0</v>
      </c>
      <c r="L4851">
        <f>I4851*J4851*(1-K4851)</f>
        <v/>
      </c>
      <c r="M4851">
        <f>VLOOKUP(F4851,Products!A:D,4,FALSE)*I4851</f>
        <v/>
      </c>
      <c r="N4851">
        <f>L4851-M4851</f>
        <v/>
      </c>
    </row>
    <row r="4852">
      <c r="A4852" t="inlineStr">
        <is>
          <t>T1004850</t>
        </is>
      </c>
      <c r="B4852" t="inlineStr">
        <is>
          <t>2024-11-22</t>
        </is>
      </c>
      <c r="C4852" t="inlineStr">
        <is>
          <t>S020</t>
        </is>
      </c>
      <c r="D4852" t="inlineStr">
        <is>
          <t>Store_020</t>
        </is>
      </c>
      <c r="E4852" t="inlineStr">
        <is>
          <t>West</t>
        </is>
      </c>
      <c r="F4852" t="inlineStr">
        <is>
          <t>P0171</t>
        </is>
      </c>
      <c r="G4852" t="inlineStr">
        <is>
          <t>Prod_0171</t>
        </is>
      </c>
      <c r="H4852" t="inlineStr">
        <is>
          <t>Household</t>
        </is>
      </c>
      <c r="I4852" t="n">
        <v>3</v>
      </c>
      <c r="J4852" t="n">
        <v>288.87</v>
      </c>
      <c r="K4852" t="n">
        <v>0</v>
      </c>
      <c r="L4852">
        <f>I4852*J4852*(1-K4852)</f>
        <v/>
      </c>
      <c r="M4852">
        <f>VLOOKUP(F4852,Products!A:D,4,FALSE)*I4852</f>
        <v/>
      </c>
      <c r="N4852">
        <f>L4852-M4852</f>
        <v/>
      </c>
    </row>
    <row r="4853">
      <c r="A4853" t="inlineStr">
        <is>
          <t>T1004851</t>
        </is>
      </c>
      <c r="B4853" t="inlineStr">
        <is>
          <t>2024-09-26</t>
        </is>
      </c>
      <c r="C4853" t="inlineStr">
        <is>
          <t>S050</t>
        </is>
      </c>
      <c r="D4853" t="inlineStr">
        <is>
          <t>Store_050</t>
        </is>
      </c>
      <c r="E4853" t="inlineStr">
        <is>
          <t>South</t>
        </is>
      </c>
      <c r="F4853" t="inlineStr">
        <is>
          <t>P0195</t>
        </is>
      </c>
      <c r="G4853" t="inlineStr">
        <is>
          <t>Prod_0195</t>
        </is>
      </c>
      <c r="H4853" t="inlineStr">
        <is>
          <t>Food</t>
        </is>
      </c>
      <c r="I4853" t="n">
        <v>7</v>
      </c>
      <c r="J4853" t="n">
        <v>558.37</v>
      </c>
      <c r="K4853" t="n">
        <v>0</v>
      </c>
      <c r="L4853">
        <f>I4853*J4853*(1-K4853)</f>
        <v/>
      </c>
      <c r="M4853">
        <f>VLOOKUP(F4853,Products!A:D,4,FALSE)*I4853</f>
        <v/>
      </c>
      <c r="N4853">
        <f>L4853-M4853</f>
        <v/>
      </c>
    </row>
    <row r="4854">
      <c r="A4854" t="inlineStr">
        <is>
          <t>T1004852</t>
        </is>
      </c>
      <c r="B4854" t="inlineStr">
        <is>
          <t>2025-04-27</t>
        </is>
      </c>
      <c r="C4854" t="inlineStr">
        <is>
          <t>S050</t>
        </is>
      </c>
      <c r="D4854" t="inlineStr">
        <is>
          <t>Store_050</t>
        </is>
      </c>
      <c r="E4854" t="inlineStr">
        <is>
          <t>South</t>
        </is>
      </c>
      <c r="F4854" t="inlineStr">
        <is>
          <t>P0047</t>
        </is>
      </c>
      <c r="G4854" t="inlineStr">
        <is>
          <t>Prod_0047</t>
        </is>
      </c>
      <c r="H4854" t="inlineStr">
        <is>
          <t>Beverages</t>
        </is>
      </c>
      <c r="I4854" t="n">
        <v>3</v>
      </c>
      <c r="J4854" t="n">
        <v>499.62</v>
      </c>
      <c r="K4854" t="n">
        <v>0</v>
      </c>
      <c r="L4854">
        <f>I4854*J4854*(1-K4854)</f>
        <v/>
      </c>
      <c r="M4854">
        <f>VLOOKUP(F4854,Products!A:D,4,FALSE)*I4854</f>
        <v/>
      </c>
      <c r="N4854">
        <f>L4854-M4854</f>
        <v/>
      </c>
    </row>
    <row r="4855">
      <c r="A4855" t="inlineStr">
        <is>
          <t>T1004853</t>
        </is>
      </c>
      <c r="B4855" t="inlineStr">
        <is>
          <t>2024-08-21</t>
        </is>
      </c>
      <c r="C4855" t="inlineStr">
        <is>
          <t>S022</t>
        </is>
      </c>
      <c r="D4855" t="inlineStr">
        <is>
          <t>Store_022</t>
        </is>
      </c>
      <c r="E4855" t="inlineStr">
        <is>
          <t>East</t>
        </is>
      </c>
      <c r="F4855" t="inlineStr">
        <is>
          <t>P0073</t>
        </is>
      </c>
      <c r="G4855" t="inlineStr">
        <is>
          <t>Prod_0073</t>
        </is>
      </c>
      <c r="H4855" t="inlineStr">
        <is>
          <t>Food</t>
        </is>
      </c>
      <c r="I4855" t="n">
        <v>3</v>
      </c>
      <c r="J4855" t="n">
        <v>677.46</v>
      </c>
      <c r="K4855" t="n">
        <v>0.05</v>
      </c>
      <c r="L4855">
        <f>I4855*J4855*(1-K4855)</f>
        <v/>
      </c>
      <c r="M4855">
        <f>VLOOKUP(F4855,Products!A:D,4,FALSE)*I4855</f>
        <v/>
      </c>
      <c r="N4855">
        <f>L4855-M4855</f>
        <v/>
      </c>
    </row>
    <row r="4856">
      <c r="A4856" t="inlineStr">
        <is>
          <t>T1004854</t>
        </is>
      </c>
      <c r="B4856" t="inlineStr">
        <is>
          <t>2024-02-03</t>
        </is>
      </c>
      <c r="C4856" t="inlineStr">
        <is>
          <t>S002</t>
        </is>
      </c>
      <c r="D4856" t="inlineStr">
        <is>
          <t>Store_002</t>
        </is>
      </c>
      <c r="E4856" t="inlineStr">
        <is>
          <t>South</t>
        </is>
      </c>
      <c r="F4856" t="inlineStr">
        <is>
          <t>P0140</t>
        </is>
      </c>
      <c r="G4856" t="inlineStr">
        <is>
          <t>Prod_0140</t>
        </is>
      </c>
      <c r="H4856" t="inlineStr">
        <is>
          <t>Food</t>
        </is>
      </c>
      <c r="I4856" t="n">
        <v>6</v>
      </c>
      <c r="J4856" t="n">
        <v>837.02</v>
      </c>
      <c r="K4856" t="n">
        <v>0</v>
      </c>
      <c r="L4856">
        <f>I4856*J4856*(1-K4856)</f>
        <v/>
      </c>
      <c r="M4856">
        <f>VLOOKUP(F4856,Products!A:D,4,FALSE)*I4856</f>
        <v/>
      </c>
      <c r="N4856">
        <f>L4856-M4856</f>
        <v/>
      </c>
    </row>
    <row r="4857">
      <c r="A4857" t="inlineStr">
        <is>
          <t>T1004855</t>
        </is>
      </c>
      <c r="B4857" t="inlineStr">
        <is>
          <t>2023-08-30</t>
        </is>
      </c>
      <c r="C4857" t="inlineStr">
        <is>
          <t>S007</t>
        </is>
      </c>
      <c r="D4857" t="inlineStr">
        <is>
          <t>Store_007</t>
        </is>
      </c>
      <c r="E4857" t="inlineStr">
        <is>
          <t>East</t>
        </is>
      </c>
      <c r="F4857" t="inlineStr">
        <is>
          <t>P0045</t>
        </is>
      </c>
      <c r="G4857" t="inlineStr">
        <is>
          <t>Prod_0045</t>
        </is>
      </c>
      <c r="H4857" t="inlineStr">
        <is>
          <t>Toys</t>
        </is>
      </c>
      <c r="I4857" t="n">
        <v>9</v>
      </c>
      <c r="J4857" t="n">
        <v>177.06</v>
      </c>
      <c r="K4857" t="n">
        <v>0.1</v>
      </c>
      <c r="L4857">
        <f>I4857*J4857*(1-K4857)</f>
        <v/>
      </c>
      <c r="M4857">
        <f>VLOOKUP(F4857,Products!A:D,4,FALSE)*I4857</f>
        <v/>
      </c>
      <c r="N4857">
        <f>L4857-M4857</f>
        <v/>
      </c>
    </row>
    <row r="4858">
      <c r="A4858" t="inlineStr">
        <is>
          <t>T1004856</t>
        </is>
      </c>
      <c r="B4858" t="inlineStr">
        <is>
          <t>2023-12-25</t>
        </is>
      </c>
      <c r="C4858" t="inlineStr">
        <is>
          <t>S025</t>
        </is>
      </c>
      <c r="D4858" t="inlineStr">
        <is>
          <t>Store_025</t>
        </is>
      </c>
      <c r="E4858" t="inlineStr">
        <is>
          <t>Central</t>
        </is>
      </c>
      <c r="F4858" t="inlineStr">
        <is>
          <t>P0152</t>
        </is>
      </c>
      <c r="G4858" t="inlineStr">
        <is>
          <t>Prod_0152</t>
        </is>
      </c>
      <c r="H4858" t="inlineStr">
        <is>
          <t>Household</t>
        </is>
      </c>
      <c r="I4858" t="n">
        <v>3</v>
      </c>
      <c r="J4858" t="n">
        <v>630.4299999999999</v>
      </c>
      <c r="K4858" t="n">
        <v>0.05</v>
      </c>
      <c r="L4858">
        <f>I4858*J4858*(1-K4858)</f>
        <v/>
      </c>
      <c r="M4858">
        <f>VLOOKUP(F4858,Products!A:D,4,FALSE)*I4858</f>
        <v/>
      </c>
      <c r="N4858">
        <f>L4858-M4858</f>
        <v/>
      </c>
    </row>
    <row r="4859">
      <c r="A4859" t="inlineStr">
        <is>
          <t>T1004857</t>
        </is>
      </c>
      <c r="B4859" t="inlineStr">
        <is>
          <t>2025-04-07</t>
        </is>
      </c>
      <c r="C4859" t="inlineStr">
        <is>
          <t>S014</t>
        </is>
      </c>
      <c r="D4859" t="inlineStr">
        <is>
          <t>Store_014</t>
        </is>
      </c>
      <c r="E4859" t="inlineStr">
        <is>
          <t>West</t>
        </is>
      </c>
      <c r="F4859" t="inlineStr">
        <is>
          <t>P0144</t>
        </is>
      </c>
      <c r="G4859" t="inlineStr">
        <is>
          <t>Prod_0144</t>
        </is>
      </c>
      <c r="H4859" t="inlineStr">
        <is>
          <t>Stationery</t>
        </is>
      </c>
      <c r="I4859" t="n">
        <v>9</v>
      </c>
      <c r="J4859" t="n">
        <v>232.43</v>
      </c>
      <c r="K4859" t="n">
        <v>0.1</v>
      </c>
      <c r="L4859">
        <f>I4859*J4859*(1-K4859)</f>
        <v/>
      </c>
      <c r="M4859">
        <f>VLOOKUP(F4859,Products!A:D,4,FALSE)*I4859</f>
        <v/>
      </c>
      <c r="N4859">
        <f>L4859-M4859</f>
        <v/>
      </c>
    </row>
    <row r="4860">
      <c r="A4860" t="inlineStr">
        <is>
          <t>T1004858</t>
        </is>
      </c>
      <c r="B4860" t="inlineStr">
        <is>
          <t>2023-01-09</t>
        </is>
      </c>
      <c r="C4860" t="inlineStr">
        <is>
          <t>S016</t>
        </is>
      </c>
      <c r="D4860" t="inlineStr">
        <is>
          <t>Store_016</t>
        </is>
      </c>
      <c r="E4860" t="inlineStr">
        <is>
          <t>West</t>
        </is>
      </c>
      <c r="F4860" t="inlineStr">
        <is>
          <t>P0023</t>
        </is>
      </c>
      <c r="G4860" t="inlineStr">
        <is>
          <t>Prod_0023</t>
        </is>
      </c>
      <c r="H4860" t="inlineStr">
        <is>
          <t>Stationery</t>
        </is>
      </c>
      <c r="I4860" t="n">
        <v>5</v>
      </c>
      <c r="J4860" t="n">
        <v>191.74</v>
      </c>
      <c r="K4860" t="n">
        <v>0</v>
      </c>
      <c r="L4860">
        <f>I4860*J4860*(1-K4860)</f>
        <v/>
      </c>
      <c r="M4860">
        <f>VLOOKUP(F4860,Products!A:D,4,FALSE)*I4860</f>
        <v/>
      </c>
      <c r="N4860">
        <f>L4860-M4860</f>
        <v/>
      </c>
    </row>
    <row r="4861">
      <c r="A4861" t="inlineStr">
        <is>
          <t>T1004859</t>
        </is>
      </c>
      <c r="B4861" t="inlineStr">
        <is>
          <t>2025-05-12</t>
        </is>
      </c>
      <c r="C4861" t="inlineStr">
        <is>
          <t>S036</t>
        </is>
      </c>
      <c r="D4861" t="inlineStr">
        <is>
          <t>Store_036</t>
        </is>
      </c>
      <c r="E4861" t="inlineStr">
        <is>
          <t>Central</t>
        </is>
      </c>
      <c r="F4861" t="inlineStr">
        <is>
          <t>P0168</t>
        </is>
      </c>
      <c r="G4861" t="inlineStr">
        <is>
          <t>Prod_0168</t>
        </is>
      </c>
      <c r="H4861" t="inlineStr">
        <is>
          <t>Electronics</t>
        </is>
      </c>
      <c r="I4861" t="n">
        <v>9</v>
      </c>
      <c r="J4861" t="n">
        <v>73.55</v>
      </c>
      <c r="K4861" t="n">
        <v>0</v>
      </c>
      <c r="L4861">
        <f>I4861*J4861*(1-K4861)</f>
        <v/>
      </c>
      <c r="M4861">
        <f>VLOOKUP(F4861,Products!A:D,4,FALSE)*I4861</f>
        <v/>
      </c>
      <c r="N4861">
        <f>L4861-M4861</f>
        <v/>
      </c>
    </row>
    <row r="4862">
      <c r="A4862" t="inlineStr">
        <is>
          <t>T1004860</t>
        </is>
      </c>
      <c r="B4862" t="inlineStr">
        <is>
          <t>2023-03-24</t>
        </is>
      </c>
      <c r="C4862" t="inlineStr">
        <is>
          <t>S045</t>
        </is>
      </c>
      <c r="D4862" t="inlineStr">
        <is>
          <t>Store_045</t>
        </is>
      </c>
      <c r="E4862" t="inlineStr">
        <is>
          <t>East</t>
        </is>
      </c>
      <c r="F4862" t="inlineStr">
        <is>
          <t>P0158</t>
        </is>
      </c>
      <c r="G4862" t="inlineStr">
        <is>
          <t>Prod_0158</t>
        </is>
      </c>
      <c r="H4862" t="inlineStr">
        <is>
          <t>Beverages</t>
        </is>
      </c>
      <c r="I4862" t="n">
        <v>1</v>
      </c>
      <c r="J4862" t="n">
        <v>293.82</v>
      </c>
      <c r="K4862" t="n">
        <v>0</v>
      </c>
      <c r="L4862">
        <f>I4862*J4862*(1-K4862)</f>
        <v/>
      </c>
      <c r="M4862">
        <f>VLOOKUP(F4862,Products!A:D,4,FALSE)*I4862</f>
        <v/>
      </c>
      <c r="N4862">
        <f>L4862-M4862</f>
        <v/>
      </c>
    </row>
    <row r="4863">
      <c r="A4863" t="inlineStr">
        <is>
          <t>T1004861</t>
        </is>
      </c>
      <c r="B4863" t="inlineStr">
        <is>
          <t>2023-02-05</t>
        </is>
      </c>
      <c r="C4863" t="inlineStr">
        <is>
          <t>S009</t>
        </is>
      </c>
      <c r="D4863" t="inlineStr">
        <is>
          <t>Store_009</t>
        </is>
      </c>
      <c r="E4863" t="inlineStr">
        <is>
          <t>Central</t>
        </is>
      </c>
      <c r="F4863" t="inlineStr">
        <is>
          <t>P0027</t>
        </is>
      </c>
      <c r="G4863" t="inlineStr">
        <is>
          <t>Prod_0027</t>
        </is>
      </c>
      <c r="H4863" t="inlineStr">
        <is>
          <t>Electronics</t>
        </is>
      </c>
      <c r="I4863" t="n">
        <v>6</v>
      </c>
      <c r="J4863" t="n">
        <v>486.23</v>
      </c>
      <c r="K4863" t="n">
        <v>0</v>
      </c>
      <c r="L4863">
        <f>I4863*J4863*(1-K4863)</f>
        <v/>
      </c>
      <c r="M4863">
        <f>VLOOKUP(F4863,Products!A:D,4,FALSE)*I4863</f>
        <v/>
      </c>
      <c r="N4863">
        <f>L4863-M4863</f>
        <v/>
      </c>
    </row>
    <row r="4864">
      <c r="A4864" t="inlineStr">
        <is>
          <t>T1004862</t>
        </is>
      </c>
      <c r="B4864" t="inlineStr">
        <is>
          <t>2024-10-10</t>
        </is>
      </c>
      <c r="C4864" t="inlineStr">
        <is>
          <t>S035</t>
        </is>
      </c>
      <c r="D4864" t="inlineStr">
        <is>
          <t>Store_035</t>
        </is>
      </c>
      <c r="E4864" t="inlineStr">
        <is>
          <t>Central</t>
        </is>
      </c>
      <c r="F4864" t="inlineStr">
        <is>
          <t>P0125</t>
        </is>
      </c>
      <c r="G4864" t="inlineStr">
        <is>
          <t>Prod_0125</t>
        </is>
      </c>
      <c r="H4864" t="inlineStr">
        <is>
          <t>Toys</t>
        </is>
      </c>
      <c r="I4864" t="n">
        <v>6</v>
      </c>
      <c r="J4864" t="n">
        <v>276.44</v>
      </c>
      <c r="K4864" t="n">
        <v>0</v>
      </c>
      <c r="L4864">
        <f>I4864*J4864*(1-K4864)</f>
        <v/>
      </c>
      <c r="M4864">
        <f>VLOOKUP(F4864,Products!A:D,4,FALSE)*I4864</f>
        <v/>
      </c>
      <c r="N4864">
        <f>L4864-M4864</f>
        <v/>
      </c>
    </row>
    <row r="4865">
      <c r="A4865" t="inlineStr">
        <is>
          <t>T1004863</t>
        </is>
      </c>
      <c r="B4865" t="inlineStr">
        <is>
          <t>2023-12-15</t>
        </is>
      </c>
      <c r="C4865" t="inlineStr">
        <is>
          <t>S030</t>
        </is>
      </c>
      <c r="D4865" t="inlineStr">
        <is>
          <t>Store_030</t>
        </is>
      </c>
      <c r="E4865" t="inlineStr">
        <is>
          <t>North</t>
        </is>
      </c>
      <c r="F4865" t="inlineStr">
        <is>
          <t>P0177</t>
        </is>
      </c>
      <c r="G4865" t="inlineStr">
        <is>
          <t>Prod_0177</t>
        </is>
      </c>
      <c r="H4865" t="inlineStr">
        <is>
          <t>Household</t>
        </is>
      </c>
      <c r="I4865" t="n">
        <v>2</v>
      </c>
      <c r="J4865" t="n">
        <v>255.8</v>
      </c>
      <c r="K4865" t="n">
        <v>0.1</v>
      </c>
      <c r="L4865">
        <f>I4865*J4865*(1-K4865)</f>
        <v/>
      </c>
      <c r="M4865">
        <f>VLOOKUP(F4865,Products!A:D,4,FALSE)*I4865</f>
        <v/>
      </c>
      <c r="N4865">
        <f>L4865-M4865</f>
        <v/>
      </c>
    </row>
    <row r="4866">
      <c r="A4866" t="inlineStr">
        <is>
          <t>T1004864</t>
        </is>
      </c>
      <c r="B4866" t="inlineStr">
        <is>
          <t>2024-05-12</t>
        </is>
      </c>
      <c r="C4866" t="inlineStr">
        <is>
          <t>S037</t>
        </is>
      </c>
      <c r="D4866" t="inlineStr">
        <is>
          <t>Store_037</t>
        </is>
      </c>
      <c r="E4866" t="inlineStr">
        <is>
          <t>East</t>
        </is>
      </c>
      <c r="F4866" t="inlineStr">
        <is>
          <t>P0193</t>
        </is>
      </c>
      <c r="G4866" t="inlineStr">
        <is>
          <t>Prod_0193</t>
        </is>
      </c>
      <c r="H4866" t="inlineStr">
        <is>
          <t>Food</t>
        </is>
      </c>
      <c r="I4866" t="n">
        <v>1</v>
      </c>
      <c r="J4866" t="n">
        <v>539.73</v>
      </c>
      <c r="K4866" t="n">
        <v>0</v>
      </c>
      <c r="L4866">
        <f>I4866*J4866*(1-K4866)</f>
        <v/>
      </c>
      <c r="M4866">
        <f>VLOOKUP(F4866,Products!A:D,4,FALSE)*I4866</f>
        <v/>
      </c>
      <c r="N4866">
        <f>L4866-M4866</f>
        <v/>
      </c>
    </row>
    <row r="4867">
      <c r="A4867" t="inlineStr">
        <is>
          <t>T1004865</t>
        </is>
      </c>
      <c r="B4867" t="inlineStr">
        <is>
          <t>2025-03-15</t>
        </is>
      </c>
      <c r="C4867" t="inlineStr">
        <is>
          <t>S045</t>
        </is>
      </c>
      <c r="D4867" t="inlineStr">
        <is>
          <t>Store_045</t>
        </is>
      </c>
      <c r="E4867" t="inlineStr">
        <is>
          <t>East</t>
        </is>
      </c>
      <c r="F4867" t="inlineStr">
        <is>
          <t>P0155</t>
        </is>
      </c>
      <c r="G4867" t="inlineStr">
        <is>
          <t>Prod_0155</t>
        </is>
      </c>
      <c r="H4867" t="inlineStr">
        <is>
          <t>Electronics</t>
        </is>
      </c>
      <c r="I4867" t="n">
        <v>7</v>
      </c>
      <c r="J4867" t="n">
        <v>423.58</v>
      </c>
      <c r="K4867" t="n">
        <v>0</v>
      </c>
      <c r="L4867">
        <f>I4867*J4867*(1-K4867)</f>
        <v/>
      </c>
      <c r="M4867">
        <f>VLOOKUP(F4867,Products!A:D,4,FALSE)*I4867</f>
        <v/>
      </c>
      <c r="N4867">
        <f>L4867-M4867</f>
        <v/>
      </c>
    </row>
    <row r="4868">
      <c r="A4868" t="inlineStr">
        <is>
          <t>T1004866</t>
        </is>
      </c>
      <c r="B4868" t="inlineStr">
        <is>
          <t>2024-10-17</t>
        </is>
      </c>
      <c r="C4868" t="inlineStr">
        <is>
          <t>S001</t>
        </is>
      </c>
      <c r="D4868" t="inlineStr">
        <is>
          <t>Store_001</t>
        </is>
      </c>
      <c r="E4868" t="inlineStr">
        <is>
          <t>West</t>
        </is>
      </c>
      <c r="F4868" t="inlineStr">
        <is>
          <t>P0140</t>
        </is>
      </c>
      <c r="G4868" t="inlineStr">
        <is>
          <t>Prod_0140</t>
        </is>
      </c>
      <c r="H4868" t="inlineStr">
        <is>
          <t>Food</t>
        </is>
      </c>
      <c r="I4868" t="n">
        <v>1</v>
      </c>
      <c r="J4868" t="n">
        <v>721.54</v>
      </c>
      <c r="K4868" t="n">
        <v>0</v>
      </c>
      <c r="L4868">
        <f>I4868*J4868*(1-K4868)</f>
        <v/>
      </c>
      <c r="M4868">
        <f>VLOOKUP(F4868,Products!A:D,4,FALSE)*I4868</f>
        <v/>
      </c>
      <c r="N4868">
        <f>L4868-M4868</f>
        <v/>
      </c>
    </row>
    <row r="4869">
      <c r="A4869" t="inlineStr">
        <is>
          <t>T1004867</t>
        </is>
      </c>
      <c r="B4869" t="inlineStr">
        <is>
          <t>2025-08-01</t>
        </is>
      </c>
      <c r="C4869" t="inlineStr">
        <is>
          <t>S040</t>
        </is>
      </c>
      <c r="D4869" t="inlineStr">
        <is>
          <t>Store_040</t>
        </is>
      </c>
      <c r="E4869" t="inlineStr">
        <is>
          <t>Central</t>
        </is>
      </c>
      <c r="F4869" t="inlineStr">
        <is>
          <t>P0097</t>
        </is>
      </c>
      <c r="G4869" t="inlineStr">
        <is>
          <t>Prod_0097</t>
        </is>
      </c>
      <c r="H4869" t="inlineStr">
        <is>
          <t>Clothing</t>
        </is>
      </c>
      <c r="I4869" t="n">
        <v>5</v>
      </c>
      <c r="J4869" t="n">
        <v>273.37</v>
      </c>
      <c r="K4869" t="n">
        <v>0.2</v>
      </c>
      <c r="L4869">
        <f>I4869*J4869*(1-K4869)</f>
        <v/>
      </c>
      <c r="M4869">
        <f>VLOOKUP(F4869,Products!A:D,4,FALSE)*I4869</f>
        <v/>
      </c>
      <c r="N4869">
        <f>L4869-M4869</f>
        <v/>
      </c>
    </row>
    <row r="4870">
      <c r="A4870" t="inlineStr">
        <is>
          <t>T1004868</t>
        </is>
      </c>
      <c r="B4870" t="inlineStr">
        <is>
          <t>2024-11-20</t>
        </is>
      </c>
      <c r="C4870" t="inlineStr">
        <is>
          <t>S017</t>
        </is>
      </c>
      <c r="D4870" t="inlineStr">
        <is>
          <t>Store_017</t>
        </is>
      </c>
      <c r="E4870" t="inlineStr">
        <is>
          <t>South</t>
        </is>
      </c>
      <c r="F4870" t="inlineStr">
        <is>
          <t>P0049</t>
        </is>
      </c>
      <c r="G4870" t="inlineStr">
        <is>
          <t>Prod_0049</t>
        </is>
      </c>
      <c r="H4870" t="inlineStr">
        <is>
          <t>Beverages</t>
        </is>
      </c>
      <c r="I4870" t="n">
        <v>4</v>
      </c>
      <c r="J4870" t="n">
        <v>215.08</v>
      </c>
      <c r="K4870" t="n">
        <v>0.1</v>
      </c>
      <c r="L4870">
        <f>I4870*J4870*(1-K4870)</f>
        <v/>
      </c>
      <c r="M4870">
        <f>VLOOKUP(F4870,Products!A:D,4,FALSE)*I4870</f>
        <v/>
      </c>
      <c r="N4870">
        <f>L4870-M4870</f>
        <v/>
      </c>
    </row>
    <row r="4871">
      <c r="A4871" t="inlineStr">
        <is>
          <t>T1004869</t>
        </is>
      </c>
      <c r="B4871" t="inlineStr">
        <is>
          <t>2023-05-28</t>
        </is>
      </c>
      <c r="C4871" t="inlineStr">
        <is>
          <t>S024</t>
        </is>
      </c>
      <c r="D4871" t="inlineStr">
        <is>
          <t>Store_024</t>
        </is>
      </c>
      <c r="E4871" t="inlineStr">
        <is>
          <t>South</t>
        </is>
      </c>
      <c r="F4871" t="inlineStr">
        <is>
          <t>P0101</t>
        </is>
      </c>
      <c r="G4871" t="inlineStr">
        <is>
          <t>Prod_0101</t>
        </is>
      </c>
      <c r="H4871" t="inlineStr">
        <is>
          <t>Food</t>
        </is>
      </c>
      <c r="I4871" t="n">
        <v>1</v>
      </c>
      <c r="J4871" t="n">
        <v>74.66</v>
      </c>
      <c r="K4871" t="n">
        <v>0</v>
      </c>
      <c r="L4871">
        <f>I4871*J4871*(1-K4871)</f>
        <v/>
      </c>
      <c r="M4871">
        <f>VLOOKUP(F4871,Products!A:D,4,FALSE)*I4871</f>
        <v/>
      </c>
      <c r="N4871">
        <f>L4871-M4871</f>
        <v/>
      </c>
    </row>
    <row r="4872">
      <c r="A4872" t="inlineStr">
        <is>
          <t>T1004870</t>
        </is>
      </c>
      <c r="B4872" t="inlineStr">
        <is>
          <t>2024-04-22</t>
        </is>
      </c>
      <c r="C4872" t="inlineStr">
        <is>
          <t>S033</t>
        </is>
      </c>
      <c r="D4872" t="inlineStr">
        <is>
          <t>Store_033</t>
        </is>
      </c>
      <c r="E4872" t="inlineStr">
        <is>
          <t>North</t>
        </is>
      </c>
      <c r="F4872" t="inlineStr">
        <is>
          <t>P0160</t>
        </is>
      </c>
      <c r="G4872" t="inlineStr">
        <is>
          <t>Prod_0160</t>
        </is>
      </c>
      <c r="H4872" t="inlineStr">
        <is>
          <t>Food</t>
        </is>
      </c>
      <c r="I4872" t="n">
        <v>3</v>
      </c>
      <c r="J4872" t="n">
        <v>793.24</v>
      </c>
      <c r="K4872" t="n">
        <v>0</v>
      </c>
      <c r="L4872">
        <f>I4872*J4872*(1-K4872)</f>
        <v/>
      </c>
      <c r="M4872">
        <f>VLOOKUP(F4872,Products!A:D,4,FALSE)*I4872</f>
        <v/>
      </c>
      <c r="N4872">
        <f>L4872-M4872</f>
        <v/>
      </c>
    </row>
    <row r="4873">
      <c r="A4873" t="inlineStr">
        <is>
          <t>T1004871</t>
        </is>
      </c>
      <c r="B4873" t="inlineStr">
        <is>
          <t>2023-08-02</t>
        </is>
      </c>
      <c r="C4873" t="inlineStr">
        <is>
          <t>S050</t>
        </is>
      </c>
      <c r="D4873" t="inlineStr">
        <is>
          <t>Store_050</t>
        </is>
      </c>
      <c r="E4873" t="inlineStr">
        <is>
          <t>South</t>
        </is>
      </c>
      <c r="F4873" t="inlineStr">
        <is>
          <t>P0075</t>
        </is>
      </c>
      <c r="G4873" t="inlineStr">
        <is>
          <t>Prod_0075</t>
        </is>
      </c>
      <c r="H4873" t="inlineStr">
        <is>
          <t>Beverages</t>
        </is>
      </c>
      <c r="I4873" t="n">
        <v>2</v>
      </c>
      <c r="J4873" t="n">
        <v>761.26</v>
      </c>
      <c r="K4873" t="n">
        <v>0</v>
      </c>
      <c r="L4873">
        <f>I4873*J4873*(1-K4873)</f>
        <v/>
      </c>
      <c r="M4873">
        <f>VLOOKUP(F4873,Products!A:D,4,FALSE)*I4873</f>
        <v/>
      </c>
      <c r="N4873">
        <f>L4873-M4873</f>
        <v/>
      </c>
    </row>
    <row r="4874">
      <c r="A4874" t="inlineStr">
        <is>
          <t>T1004872</t>
        </is>
      </c>
      <c r="B4874" t="inlineStr">
        <is>
          <t>2025-01-24</t>
        </is>
      </c>
      <c r="C4874" t="inlineStr">
        <is>
          <t>S037</t>
        </is>
      </c>
      <c r="D4874" t="inlineStr">
        <is>
          <t>Store_037</t>
        </is>
      </c>
      <c r="E4874" t="inlineStr">
        <is>
          <t>East</t>
        </is>
      </c>
      <c r="F4874" t="inlineStr">
        <is>
          <t>P0030</t>
        </is>
      </c>
      <c r="G4874" t="inlineStr">
        <is>
          <t>Prod_0030</t>
        </is>
      </c>
      <c r="H4874" t="inlineStr">
        <is>
          <t>Household</t>
        </is>
      </c>
      <c r="I4874" t="n">
        <v>1</v>
      </c>
      <c r="J4874" t="n">
        <v>607.1799999999999</v>
      </c>
      <c r="K4874" t="n">
        <v>0.05</v>
      </c>
      <c r="L4874">
        <f>I4874*J4874*(1-K4874)</f>
        <v/>
      </c>
      <c r="M4874">
        <f>VLOOKUP(F4874,Products!A:D,4,FALSE)*I4874</f>
        <v/>
      </c>
      <c r="N4874">
        <f>L4874-M4874</f>
        <v/>
      </c>
    </row>
    <row r="4875">
      <c r="A4875" t="inlineStr">
        <is>
          <t>T1004873</t>
        </is>
      </c>
      <c r="B4875" t="inlineStr">
        <is>
          <t>2024-12-24</t>
        </is>
      </c>
      <c r="C4875" t="inlineStr">
        <is>
          <t>S006</t>
        </is>
      </c>
      <c r="D4875" t="inlineStr">
        <is>
          <t>Store_006</t>
        </is>
      </c>
      <c r="E4875" t="inlineStr">
        <is>
          <t>East</t>
        </is>
      </c>
      <c r="F4875" t="inlineStr">
        <is>
          <t>P0066</t>
        </is>
      </c>
      <c r="G4875" t="inlineStr">
        <is>
          <t>Prod_0066</t>
        </is>
      </c>
      <c r="H4875" t="inlineStr">
        <is>
          <t>Household</t>
        </is>
      </c>
      <c r="I4875" t="n">
        <v>6</v>
      </c>
      <c r="J4875" t="n">
        <v>465.74</v>
      </c>
      <c r="K4875" t="n">
        <v>0</v>
      </c>
      <c r="L4875">
        <f>I4875*J4875*(1-K4875)</f>
        <v/>
      </c>
      <c r="M4875">
        <f>VLOOKUP(F4875,Products!A:D,4,FALSE)*I4875</f>
        <v/>
      </c>
      <c r="N4875">
        <f>L4875-M4875</f>
        <v/>
      </c>
    </row>
    <row r="4876">
      <c r="A4876" t="inlineStr">
        <is>
          <t>T1004874</t>
        </is>
      </c>
      <c r="B4876" t="inlineStr">
        <is>
          <t>2024-10-19</t>
        </is>
      </c>
      <c r="C4876" t="inlineStr">
        <is>
          <t>S003</t>
        </is>
      </c>
      <c r="D4876" t="inlineStr">
        <is>
          <t>Store_003</t>
        </is>
      </c>
      <c r="E4876" t="inlineStr">
        <is>
          <t>North</t>
        </is>
      </c>
      <c r="F4876" t="inlineStr">
        <is>
          <t>P0089</t>
        </is>
      </c>
      <c r="G4876" t="inlineStr">
        <is>
          <t>Prod_0089</t>
        </is>
      </c>
      <c r="H4876" t="inlineStr">
        <is>
          <t>Stationery</t>
        </is>
      </c>
      <c r="I4876" t="n">
        <v>6</v>
      </c>
      <c r="J4876" t="n">
        <v>528.78</v>
      </c>
      <c r="K4876" t="n">
        <v>0</v>
      </c>
      <c r="L4876">
        <f>I4876*J4876*(1-K4876)</f>
        <v/>
      </c>
      <c r="M4876">
        <f>VLOOKUP(F4876,Products!A:D,4,FALSE)*I4876</f>
        <v/>
      </c>
      <c r="N4876">
        <f>L4876-M4876</f>
        <v/>
      </c>
    </row>
    <row r="4877">
      <c r="A4877" t="inlineStr">
        <is>
          <t>T1004875</t>
        </is>
      </c>
      <c r="B4877" t="inlineStr">
        <is>
          <t>2025-05-07</t>
        </is>
      </c>
      <c r="C4877" t="inlineStr">
        <is>
          <t>S049</t>
        </is>
      </c>
      <c r="D4877" t="inlineStr">
        <is>
          <t>Store_049</t>
        </is>
      </c>
      <c r="E4877" t="inlineStr">
        <is>
          <t>North</t>
        </is>
      </c>
      <c r="F4877" t="inlineStr">
        <is>
          <t>P0061</t>
        </is>
      </c>
      <c r="G4877" t="inlineStr">
        <is>
          <t>Prod_0061</t>
        </is>
      </c>
      <c r="H4877" t="inlineStr">
        <is>
          <t>Beverages</t>
        </is>
      </c>
      <c r="I4877" t="n">
        <v>3</v>
      </c>
      <c r="J4877" t="n">
        <v>73.62</v>
      </c>
      <c r="K4877" t="n">
        <v>0</v>
      </c>
      <c r="L4877">
        <f>I4877*J4877*(1-K4877)</f>
        <v/>
      </c>
      <c r="M4877">
        <f>VLOOKUP(F4877,Products!A:D,4,FALSE)*I4877</f>
        <v/>
      </c>
      <c r="N4877">
        <f>L4877-M4877</f>
        <v/>
      </c>
    </row>
    <row r="4878">
      <c r="A4878" t="inlineStr">
        <is>
          <t>T1004876</t>
        </is>
      </c>
      <c r="B4878" t="inlineStr">
        <is>
          <t>2024-02-12</t>
        </is>
      </c>
      <c r="C4878" t="inlineStr">
        <is>
          <t>S014</t>
        </is>
      </c>
      <c r="D4878" t="inlineStr">
        <is>
          <t>Store_014</t>
        </is>
      </c>
      <c r="E4878" t="inlineStr">
        <is>
          <t>West</t>
        </is>
      </c>
      <c r="F4878" t="inlineStr">
        <is>
          <t>P0041</t>
        </is>
      </c>
      <c r="G4878" t="inlineStr">
        <is>
          <t>Prod_0041</t>
        </is>
      </c>
      <c r="H4878" t="inlineStr">
        <is>
          <t>Stationery</t>
        </is>
      </c>
      <c r="I4878" t="n">
        <v>8</v>
      </c>
      <c r="J4878" t="n">
        <v>402.3</v>
      </c>
      <c r="K4878" t="n">
        <v>0.1</v>
      </c>
      <c r="L4878">
        <f>I4878*J4878*(1-K4878)</f>
        <v/>
      </c>
      <c r="M4878">
        <f>VLOOKUP(F4878,Products!A:D,4,FALSE)*I4878</f>
        <v/>
      </c>
      <c r="N4878">
        <f>L4878-M4878</f>
        <v/>
      </c>
    </row>
    <row r="4879">
      <c r="A4879" t="inlineStr">
        <is>
          <t>T1004877</t>
        </is>
      </c>
      <c r="B4879" t="inlineStr">
        <is>
          <t>2024-06-26</t>
        </is>
      </c>
      <c r="C4879" t="inlineStr">
        <is>
          <t>S010</t>
        </is>
      </c>
      <c r="D4879" t="inlineStr">
        <is>
          <t>Store_010</t>
        </is>
      </c>
      <c r="E4879" t="inlineStr">
        <is>
          <t>North</t>
        </is>
      </c>
      <c r="F4879" t="inlineStr">
        <is>
          <t>P0131</t>
        </is>
      </c>
      <c r="G4879" t="inlineStr">
        <is>
          <t>Prod_0131</t>
        </is>
      </c>
      <c r="H4879" t="inlineStr">
        <is>
          <t>Beverages</t>
        </is>
      </c>
      <c r="I4879" t="n">
        <v>9</v>
      </c>
      <c r="J4879" t="n">
        <v>300.01</v>
      </c>
      <c r="K4879" t="n">
        <v>0</v>
      </c>
      <c r="L4879">
        <f>I4879*J4879*(1-K4879)</f>
        <v/>
      </c>
      <c r="M4879">
        <f>VLOOKUP(F4879,Products!A:D,4,FALSE)*I4879</f>
        <v/>
      </c>
      <c r="N4879">
        <f>L4879-M4879</f>
        <v/>
      </c>
    </row>
    <row r="4880">
      <c r="A4880" t="inlineStr">
        <is>
          <t>T1004878</t>
        </is>
      </c>
      <c r="B4880" t="inlineStr">
        <is>
          <t>2023-01-04</t>
        </is>
      </c>
      <c r="C4880" t="inlineStr">
        <is>
          <t>S029</t>
        </is>
      </c>
      <c r="D4880" t="inlineStr">
        <is>
          <t>Store_029</t>
        </is>
      </c>
      <c r="E4880" t="inlineStr">
        <is>
          <t>South</t>
        </is>
      </c>
      <c r="F4880" t="inlineStr">
        <is>
          <t>P0010</t>
        </is>
      </c>
      <c r="G4880" t="inlineStr">
        <is>
          <t>Prod_0010</t>
        </is>
      </c>
      <c r="H4880" t="inlineStr">
        <is>
          <t>Electronics</t>
        </is>
      </c>
      <c r="I4880" t="n">
        <v>3</v>
      </c>
      <c r="J4880" t="n">
        <v>748.78</v>
      </c>
      <c r="K4880" t="n">
        <v>0.1</v>
      </c>
      <c r="L4880">
        <f>I4880*J4880*(1-K4880)</f>
        <v/>
      </c>
      <c r="M4880">
        <f>VLOOKUP(F4880,Products!A:D,4,FALSE)*I4880</f>
        <v/>
      </c>
      <c r="N4880">
        <f>L4880-M4880</f>
        <v/>
      </c>
    </row>
    <row r="4881">
      <c r="A4881" t="inlineStr">
        <is>
          <t>T1004879</t>
        </is>
      </c>
      <c r="B4881" t="inlineStr">
        <is>
          <t>2024-03-23</t>
        </is>
      </c>
      <c r="C4881" t="inlineStr">
        <is>
          <t>S008</t>
        </is>
      </c>
      <c r="D4881" t="inlineStr">
        <is>
          <t>Store_008</t>
        </is>
      </c>
      <c r="E4881" t="inlineStr">
        <is>
          <t>East</t>
        </is>
      </c>
      <c r="F4881" t="inlineStr">
        <is>
          <t>P0087</t>
        </is>
      </c>
      <c r="G4881" t="inlineStr">
        <is>
          <t>Prod_0087</t>
        </is>
      </c>
      <c r="H4881" t="inlineStr">
        <is>
          <t>Clothing</t>
        </is>
      </c>
      <c r="I4881" t="n">
        <v>6</v>
      </c>
      <c r="J4881" t="n">
        <v>390.85</v>
      </c>
      <c r="K4881" t="n">
        <v>0</v>
      </c>
      <c r="L4881">
        <f>I4881*J4881*(1-K4881)</f>
        <v/>
      </c>
      <c r="M4881">
        <f>VLOOKUP(F4881,Products!A:D,4,FALSE)*I4881</f>
        <v/>
      </c>
      <c r="N4881">
        <f>L4881-M4881</f>
        <v/>
      </c>
    </row>
    <row r="4882">
      <c r="A4882" t="inlineStr">
        <is>
          <t>T1004880</t>
        </is>
      </c>
      <c r="B4882" t="inlineStr">
        <is>
          <t>2023-11-03</t>
        </is>
      </c>
      <c r="C4882" t="inlineStr">
        <is>
          <t>S034</t>
        </is>
      </c>
      <c r="D4882" t="inlineStr">
        <is>
          <t>Store_034</t>
        </is>
      </c>
      <c r="E4882" t="inlineStr">
        <is>
          <t>Central</t>
        </is>
      </c>
      <c r="F4882" t="inlineStr">
        <is>
          <t>P0094</t>
        </is>
      </c>
      <c r="G4882" t="inlineStr">
        <is>
          <t>Prod_0094</t>
        </is>
      </c>
      <c r="H4882" t="inlineStr">
        <is>
          <t>Toys</t>
        </is>
      </c>
      <c r="I4882" t="n">
        <v>9</v>
      </c>
      <c r="J4882" t="n">
        <v>620.83</v>
      </c>
      <c r="K4882" t="n">
        <v>0.05</v>
      </c>
      <c r="L4882">
        <f>I4882*J4882*(1-K4882)</f>
        <v/>
      </c>
      <c r="M4882">
        <f>VLOOKUP(F4882,Products!A:D,4,FALSE)*I4882</f>
        <v/>
      </c>
      <c r="N4882">
        <f>L4882-M4882</f>
        <v/>
      </c>
    </row>
    <row r="4883">
      <c r="A4883" t="inlineStr">
        <is>
          <t>T1004881</t>
        </is>
      </c>
      <c r="B4883" t="inlineStr">
        <is>
          <t>2024-12-23</t>
        </is>
      </c>
      <c r="C4883" t="inlineStr">
        <is>
          <t>S007</t>
        </is>
      </c>
      <c r="D4883" t="inlineStr">
        <is>
          <t>Store_007</t>
        </is>
      </c>
      <c r="E4883" t="inlineStr">
        <is>
          <t>East</t>
        </is>
      </c>
      <c r="F4883" t="inlineStr">
        <is>
          <t>P0109</t>
        </is>
      </c>
      <c r="G4883" t="inlineStr">
        <is>
          <t>Prod_0109</t>
        </is>
      </c>
      <c r="H4883" t="inlineStr">
        <is>
          <t>Beverages</t>
        </is>
      </c>
      <c r="I4883" t="n">
        <v>3</v>
      </c>
      <c r="J4883" t="n">
        <v>857.3200000000001</v>
      </c>
      <c r="K4883" t="n">
        <v>0</v>
      </c>
      <c r="L4883">
        <f>I4883*J4883*(1-K4883)</f>
        <v/>
      </c>
      <c r="M4883">
        <f>VLOOKUP(F4883,Products!A:D,4,FALSE)*I4883</f>
        <v/>
      </c>
      <c r="N4883">
        <f>L4883-M4883</f>
        <v/>
      </c>
    </row>
    <row r="4884">
      <c r="A4884" t="inlineStr">
        <is>
          <t>T1004882</t>
        </is>
      </c>
      <c r="B4884" t="inlineStr">
        <is>
          <t>2024-08-11</t>
        </is>
      </c>
      <c r="C4884" t="inlineStr">
        <is>
          <t>S022</t>
        </is>
      </c>
      <c r="D4884" t="inlineStr">
        <is>
          <t>Store_022</t>
        </is>
      </c>
      <c r="E4884" t="inlineStr">
        <is>
          <t>East</t>
        </is>
      </c>
      <c r="F4884" t="inlineStr">
        <is>
          <t>P0197</t>
        </is>
      </c>
      <c r="G4884" t="inlineStr">
        <is>
          <t>Prod_0197</t>
        </is>
      </c>
      <c r="H4884" t="inlineStr">
        <is>
          <t>Food</t>
        </is>
      </c>
      <c r="I4884" t="n">
        <v>4</v>
      </c>
      <c r="J4884" t="n">
        <v>233.35</v>
      </c>
      <c r="K4884" t="n">
        <v>0.1</v>
      </c>
      <c r="L4884">
        <f>I4884*J4884*(1-K4884)</f>
        <v/>
      </c>
      <c r="M4884">
        <f>VLOOKUP(F4884,Products!A:D,4,FALSE)*I4884</f>
        <v/>
      </c>
      <c r="N4884">
        <f>L4884-M4884</f>
        <v/>
      </c>
    </row>
    <row r="4885">
      <c r="A4885" t="inlineStr">
        <is>
          <t>T1004883</t>
        </is>
      </c>
      <c r="B4885" t="inlineStr">
        <is>
          <t>2024-02-20</t>
        </is>
      </c>
      <c r="C4885" t="inlineStr">
        <is>
          <t>S011</t>
        </is>
      </c>
      <c r="D4885" t="inlineStr">
        <is>
          <t>Store_011</t>
        </is>
      </c>
      <c r="E4885" t="inlineStr">
        <is>
          <t>South</t>
        </is>
      </c>
      <c r="F4885" t="inlineStr">
        <is>
          <t>P0185</t>
        </is>
      </c>
      <c r="G4885" t="inlineStr">
        <is>
          <t>Prod_0185</t>
        </is>
      </c>
      <c r="H4885" t="inlineStr">
        <is>
          <t>Food</t>
        </is>
      </c>
      <c r="I4885" t="n">
        <v>4</v>
      </c>
      <c r="J4885" t="n">
        <v>399.67</v>
      </c>
      <c r="K4885" t="n">
        <v>0</v>
      </c>
      <c r="L4885">
        <f>I4885*J4885*(1-K4885)</f>
        <v/>
      </c>
      <c r="M4885">
        <f>VLOOKUP(F4885,Products!A:D,4,FALSE)*I4885</f>
        <v/>
      </c>
      <c r="N4885">
        <f>L4885-M4885</f>
        <v/>
      </c>
    </row>
    <row r="4886">
      <c r="A4886" t="inlineStr">
        <is>
          <t>T1004884</t>
        </is>
      </c>
      <c r="B4886" t="inlineStr">
        <is>
          <t>2025-03-16</t>
        </is>
      </c>
      <c r="C4886" t="inlineStr">
        <is>
          <t>S006</t>
        </is>
      </c>
      <c r="D4886" t="inlineStr">
        <is>
          <t>Store_006</t>
        </is>
      </c>
      <c r="E4886" t="inlineStr">
        <is>
          <t>East</t>
        </is>
      </c>
      <c r="F4886" t="inlineStr">
        <is>
          <t>P0094</t>
        </is>
      </c>
      <c r="G4886" t="inlineStr">
        <is>
          <t>Prod_0094</t>
        </is>
      </c>
      <c r="H4886" t="inlineStr">
        <is>
          <t>Toys</t>
        </is>
      </c>
      <c r="I4886" t="n">
        <v>2</v>
      </c>
      <c r="J4886" t="n">
        <v>721.99</v>
      </c>
      <c r="K4886" t="n">
        <v>0</v>
      </c>
      <c r="L4886">
        <f>I4886*J4886*(1-K4886)</f>
        <v/>
      </c>
      <c r="M4886">
        <f>VLOOKUP(F4886,Products!A:D,4,FALSE)*I4886</f>
        <v/>
      </c>
      <c r="N4886">
        <f>L4886-M4886</f>
        <v/>
      </c>
    </row>
    <row r="4887">
      <c r="A4887" t="inlineStr">
        <is>
          <t>T1004885</t>
        </is>
      </c>
      <c r="B4887" t="inlineStr">
        <is>
          <t>2024-04-22</t>
        </is>
      </c>
      <c r="C4887" t="inlineStr">
        <is>
          <t>S014</t>
        </is>
      </c>
      <c r="D4887" t="inlineStr">
        <is>
          <t>Store_014</t>
        </is>
      </c>
      <c r="E4887" t="inlineStr">
        <is>
          <t>West</t>
        </is>
      </c>
      <c r="F4887" t="inlineStr">
        <is>
          <t>P0153</t>
        </is>
      </c>
      <c r="G4887" t="inlineStr">
        <is>
          <t>Prod_0153</t>
        </is>
      </c>
      <c r="H4887" t="inlineStr">
        <is>
          <t>Clothing</t>
        </is>
      </c>
      <c r="I4887" t="n">
        <v>2</v>
      </c>
      <c r="J4887" t="n">
        <v>149.59</v>
      </c>
      <c r="K4887" t="n">
        <v>0.15</v>
      </c>
      <c r="L4887">
        <f>I4887*J4887*(1-K4887)</f>
        <v/>
      </c>
      <c r="M4887">
        <f>VLOOKUP(F4887,Products!A:D,4,FALSE)*I4887</f>
        <v/>
      </c>
      <c r="N4887">
        <f>L4887-M4887</f>
        <v/>
      </c>
    </row>
    <row r="4888">
      <c r="A4888" t="inlineStr">
        <is>
          <t>T1004886</t>
        </is>
      </c>
      <c r="B4888" t="inlineStr">
        <is>
          <t>2024-03-15</t>
        </is>
      </c>
      <c r="C4888" t="inlineStr">
        <is>
          <t>S035</t>
        </is>
      </c>
      <c r="D4888" t="inlineStr">
        <is>
          <t>Store_035</t>
        </is>
      </c>
      <c r="E4888" t="inlineStr">
        <is>
          <t>Central</t>
        </is>
      </c>
      <c r="F4888" t="inlineStr">
        <is>
          <t>P0021</t>
        </is>
      </c>
      <c r="G4888" t="inlineStr">
        <is>
          <t>Prod_0021</t>
        </is>
      </c>
      <c r="H4888" t="inlineStr">
        <is>
          <t>Household</t>
        </is>
      </c>
      <c r="I4888" t="n">
        <v>1</v>
      </c>
      <c r="J4888" t="n">
        <v>116.68</v>
      </c>
      <c r="K4888" t="n">
        <v>0</v>
      </c>
      <c r="L4888">
        <f>I4888*J4888*(1-K4888)</f>
        <v/>
      </c>
      <c r="M4888">
        <f>VLOOKUP(F4888,Products!A:D,4,FALSE)*I4888</f>
        <v/>
      </c>
      <c r="N4888">
        <f>L4888-M4888</f>
        <v/>
      </c>
    </row>
    <row r="4889">
      <c r="A4889" t="inlineStr">
        <is>
          <t>T1004887</t>
        </is>
      </c>
      <c r="B4889" t="inlineStr">
        <is>
          <t>2025-01-18</t>
        </is>
      </c>
      <c r="C4889" t="inlineStr">
        <is>
          <t>S046</t>
        </is>
      </c>
      <c r="D4889" t="inlineStr">
        <is>
          <t>Store_046</t>
        </is>
      </c>
      <c r="E4889" t="inlineStr">
        <is>
          <t>South</t>
        </is>
      </c>
      <c r="F4889" t="inlineStr">
        <is>
          <t>P0069</t>
        </is>
      </c>
      <c r="G4889" t="inlineStr">
        <is>
          <t>Prod_0069</t>
        </is>
      </c>
      <c r="H4889" t="inlineStr">
        <is>
          <t>Household</t>
        </is>
      </c>
      <c r="I4889" t="n">
        <v>5</v>
      </c>
      <c r="J4889" t="n">
        <v>392.95</v>
      </c>
      <c r="K4889" t="n">
        <v>0</v>
      </c>
      <c r="L4889">
        <f>I4889*J4889*(1-K4889)</f>
        <v/>
      </c>
      <c r="M4889">
        <f>VLOOKUP(F4889,Products!A:D,4,FALSE)*I4889</f>
        <v/>
      </c>
      <c r="N4889">
        <f>L4889-M4889</f>
        <v/>
      </c>
    </row>
    <row r="4890">
      <c r="A4890" t="inlineStr">
        <is>
          <t>T1004888</t>
        </is>
      </c>
      <c r="B4890" t="inlineStr">
        <is>
          <t>2024-10-10</t>
        </is>
      </c>
      <c r="C4890" t="inlineStr">
        <is>
          <t>S047</t>
        </is>
      </c>
      <c r="D4890" t="inlineStr">
        <is>
          <t>Store_047</t>
        </is>
      </c>
      <c r="E4890" t="inlineStr">
        <is>
          <t>North</t>
        </is>
      </c>
      <c r="F4890" t="inlineStr">
        <is>
          <t>P0151</t>
        </is>
      </c>
      <c r="G4890" t="inlineStr">
        <is>
          <t>Prod_0151</t>
        </is>
      </c>
      <c r="H4890" t="inlineStr">
        <is>
          <t>Food</t>
        </is>
      </c>
      <c r="I4890" t="n">
        <v>9</v>
      </c>
      <c r="J4890" t="n">
        <v>830.6799999999999</v>
      </c>
      <c r="K4890" t="n">
        <v>0</v>
      </c>
      <c r="L4890">
        <f>I4890*J4890*(1-K4890)</f>
        <v/>
      </c>
      <c r="M4890">
        <f>VLOOKUP(F4890,Products!A:D,4,FALSE)*I4890</f>
        <v/>
      </c>
      <c r="N4890">
        <f>L4890-M4890</f>
        <v/>
      </c>
    </row>
    <row r="4891">
      <c r="A4891" t="inlineStr">
        <is>
          <t>T1004889</t>
        </is>
      </c>
      <c r="B4891" t="inlineStr">
        <is>
          <t>2023-04-17</t>
        </is>
      </c>
      <c r="C4891" t="inlineStr">
        <is>
          <t>S008</t>
        </is>
      </c>
      <c r="D4891" t="inlineStr">
        <is>
          <t>Store_008</t>
        </is>
      </c>
      <c r="E4891" t="inlineStr">
        <is>
          <t>East</t>
        </is>
      </c>
      <c r="F4891" t="inlineStr">
        <is>
          <t>P0107</t>
        </is>
      </c>
      <c r="G4891" t="inlineStr">
        <is>
          <t>Prod_0107</t>
        </is>
      </c>
      <c r="H4891" t="inlineStr">
        <is>
          <t>Stationery</t>
        </is>
      </c>
      <c r="I4891" t="n">
        <v>3</v>
      </c>
      <c r="J4891" t="n">
        <v>801.28</v>
      </c>
      <c r="K4891" t="n">
        <v>0</v>
      </c>
      <c r="L4891">
        <f>I4891*J4891*(1-K4891)</f>
        <v/>
      </c>
      <c r="M4891">
        <f>VLOOKUP(F4891,Products!A:D,4,FALSE)*I4891</f>
        <v/>
      </c>
      <c r="N4891">
        <f>L4891-M4891</f>
        <v/>
      </c>
    </row>
    <row r="4892">
      <c r="A4892" t="inlineStr">
        <is>
          <t>T1004890</t>
        </is>
      </c>
      <c r="B4892" t="inlineStr">
        <is>
          <t>2025-08-09</t>
        </is>
      </c>
      <c r="C4892" t="inlineStr">
        <is>
          <t>S049</t>
        </is>
      </c>
      <c r="D4892" t="inlineStr">
        <is>
          <t>Store_049</t>
        </is>
      </c>
      <c r="E4892" t="inlineStr">
        <is>
          <t>North</t>
        </is>
      </c>
      <c r="F4892" t="inlineStr">
        <is>
          <t>P0059</t>
        </is>
      </c>
      <c r="G4892" t="inlineStr">
        <is>
          <t>Prod_0059</t>
        </is>
      </c>
      <c r="H4892" t="inlineStr">
        <is>
          <t>Beverages</t>
        </is>
      </c>
      <c r="I4892" t="n">
        <v>8</v>
      </c>
      <c r="J4892" t="n">
        <v>473.8</v>
      </c>
      <c r="K4892" t="n">
        <v>0</v>
      </c>
      <c r="L4892">
        <f>I4892*J4892*(1-K4892)</f>
        <v/>
      </c>
      <c r="M4892">
        <f>VLOOKUP(F4892,Products!A:D,4,FALSE)*I4892</f>
        <v/>
      </c>
      <c r="N4892">
        <f>L4892-M4892</f>
        <v/>
      </c>
    </row>
    <row r="4893">
      <c r="A4893" t="inlineStr">
        <is>
          <t>T1004891</t>
        </is>
      </c>
      <c r="B4893" t="inlineStr">
        <is>
          <t>2024-12-13</t>
        </is>
      </c>
      <c r="C4893" t="inlineStr">
        <is>
          <t>S030</t>
        </is>
      </c>
      <c r="D4893" t="inlineStr">
        <is>
          <t>Store_030</t>
        </is>
      </c>
      <c r="E4893" t="inlineStr">
        <is>
          <t>North</t>
        </is>
      </c>
      <c r="F4893" t="inlineStr">
        <is>
          <t>P0082</t>
        </is>
      </c>
      <c r="G4893" t="inlineStr">
        <is>
          <t>Prod_0082</t>
        </is>
      </c>
      <c r="H4893" t="inlineStr">
        <is>
          <t>Food</t>
        </is>
      </c>
      <c r="I4893" t="n">
        <v>6</v>
      </c>
      <c r="J4893" t="n">
        <v>542.51</v>
      </c>
      <c r="K4893" t="n">
        <v>0</v>
      </c>
      <c r="L4893">
        <f>I4893*J4893*(1-K4893)</f>
        <v/>
      </c>
      <c r="M4893">
        <f>VLOOKUP(F4893,Products!A:D,4,FALSE)*I4893</f>
        <v/>
      </c>
      <c r="N4893">
        <f>L4893-M4893</f>
        <v/>
      </c>
    </row>
    <row r="4894">
      <c r="A4894" t="inlineStr">
        <is>
          <t>T1004892</t>
        </is>
      </c>
      <c r="B4894" t="inlineStr">
        <is>
          <t>2024-08-08</t>
        </is>
      </c>
      <c r="C4894" t="inlineStr">
        <is>
          <t>S016</t>
        </is>
      </c>
      <c r="D4894" t="inlineStr">
        <is>
          <t>Store_016</t>
        </is>
      </c>
      <c r="E4894" t="inlineStr">
        <is>
          <t>West</t>
        </is>
      </c>
      <c r="F4894" t="inlineStr">
        <is>
          <t>P0167</t>
        </is>
      </c>
      <c r="G4894" t="inlineStr">
        <is>
          <t>Prod_0167</t>
        </is>
      </c>
      <c r="H4894" t="inlineStr">
        <is>
          <t>Beverages</t>
        </is>
      </c>
      <c r="I4894" t="n">
        <v>7</v>
      </c>
      <c r="J4894" t="n">
        <v>404.15</v>
      </c>
      <c r="K4894" t="n">
        <v>0</v>
      </c>
      <c r="L4894">
        <f>I4894*J4894*(1-K4894)</f>
        <v/>
      </c>
      <c r="M4894">
        <f>VLOOKUP(F4894,Products!A:D,4,FALSE)*I4894</f>
        <v/>
      </c>
      <c r="N4894">
        <f>L4894-M4894</f>
        <v/>
      </c>
    </row>
    <row r="4895">
      <c r="A4895" t="inlineStr">
        <is>
          <t>T1004893</t>
        </is>
      </c>
      <c r="B4895" t="inlineStr">
        <is>
          <t>2024-06-06</t>
        </is>
      </c>
      <c r="C4895" t="inlineStr">
        <is>
          <t>S004</t>
        </is>
      </c>
      <c r="D4895" t="inlineStr">
        <is>
          <t>Store_004</t>
        </is>
      </c>
      <c r="E4895" t="inlineStr">
        <is>
          <t>Central</t>
        </is>
      </c>
      <c r="F4895" t="inlineStr">
        <is>
          <t>P0153</t>
        </is>
      </c>
      <c r="G4895" t="inlineStr">
        <is>
          <t>Prod_0153</t>
        </is>
      </c>
      <c r="H4895" t="inlineStr">
        <is>
          <t>Clothing</t>
        </is>
      </c>
      <c r="I4895" t="n">
        <v>7</v>
      </c>
      <c r="J4895" t="n">
        <v>132.52</v>
      </c>
      <c r="K4895" t="n">
        <v>0</v>
      </c>
      <c r="L4895">
        <f>I4895*J4895*(1-K4895)</f>
        <v/>
      </c>
      <c r="M4895">
        <f>VLOOKUP(F4895,Products!A:D,4,FALSE)*I4895</f>
        <v/>
      </c>
      <c r="N4895">
        <f>L4895-M4895</f>
        <v/>
      </c>
    </row>
    <row r="4896">
      <c r="A4896" t="inlineStr">
        <is>
          <t>T1004894</t>
        </is>
      </c>
      <c r="B4896" t="inlineStr">
        <is>
          <t>2023-10-03</t>
        </is>
      </c>
      <c r="C4896" t="inlineStr">
        <is>
          <t>S026</t>
        </is>
      </c>
      <c r="D4896" t="inlineStr">
        <is>
          <t>Store_026</t>
        </is>
      </c>
      <c r="E4896" t="inlineStr">
        <is>
          <t>North</t>
        </is>
      </c>
      <c r="F4896" t="inlineStr">
        <is>
          <t>P0153</t>
        </is>
      </c>
      <c r="G4896" t="inlineStr">
        <is>
          <t>Prod_0153</t>
        </is>
      </c>
      <c r="H4896" t="inlineStr">
        <is>
          <t>Clothing</t>
        </is>
      </c>
      <c r="I4896" t="n">
        <v>1</v>
      </c>
      <c r="J4896" t="n">
        <v>167.33</v>
      </c>
      <c r="K4896" t="n">
        <v>0</v>
      </c>
      <c r="L4896">
        <f>I4896*J4896*(1-K4896)</f>
        <v/>
      </c>
      <c r="M4896">
        <f>VLOOKUP(F4896,Products!A:D,4,FALSE)*I4896</f>
        <v/>
      </c>
      <c r="N4896">
        <f>L4896-M4896</f>
        <v/>
      </c>
    </row>
    <row r="4897">
      <c r="A4897" t="inlineStr">
        <is>
          <t>T1004895</t>
        </is>
      </c>
      <c r="B4897" t="inlineStr">
        <is>
          <t>2023-05-16</t>
        </is>
      </c>
      <c r="C4897" t="inlineStr">
        <is>
          <t>S030</t>
        </is>
      </c>
      <c r="D4897" t="inlineStr">
        <is>
          <t>Store_030</t>
        </is>
      </c>
      <c r="E4897" t="inlineStr">
        <is>
          <t>North</t>
        </is>
      </c>
      <c r="F4897" t="inlineStr">
        <is>
          <t>P0145</t>
        </is>
      </c>
      <c r="G4897" t="inlineStr">
        <is>
          <t>Prod_0145</t>
        </is>
      </c>
      <c r="H4897" t="inlineStr">
        <is>
          <t>Electronics</t>
        </is>
      </c>
      <c r="I4897" t="n">
        <v>4</v>
      </c>
      <c r="J4897" t="n">
        <v>487.88</v>
      </c>
      <c r="K4897" t="n">
        <v>0</v>
      </c>
      <c r="L4897">
        <f>I4897*J4897*(1-K4897)</f>
        <v/>
      </c>
      <c r="M4897">
        <f>VLOOKUP(F4897,Products!A:D,4,FALSE)*I4897</f>
        <v/>
      </c>
      <c r="N4897">
        <f>L4897-M4897</f>
        <v/>
      </c>
    </row>
    <row r="4898">
      <c r="A4898" t="inlineStr">
        <is>
          <t>T1004896</t>
        </is>
      </c>
      <c r="B4898" t="inlineStr">
        <is>
          <t>2023-05-06</t>
        </is>
      </c>
      <c r="C4898" t="inlineStr">
        <is>
          <t>S049</t>
        </is>
      </c>
      <c r="D4898" t="inlineStr">
        <is>
          <t>Store_049</t>
        </is>
      </c>
      <c r="E4898" t="inlineStr">
        <is>
          <t>North</t>
        </is>
      </c>
      <c r="F4898" t="inlineStr">
        <is>
          <t>P0124</t>
        </is>
      </c>
      <c r="G4898" t="inlineStr">
        <is>
          <t>Prod_0124</t>
        </is>
      </c>
      <c r="H4898" t="inlineStr">
        <is>
          <t>Beverages</t>
        </is>
      </c>
      <c r="I4898" t="n">
        <v>4</v>
      </c>
      <c r="J4898" t="n">
        <v>749.9</v>
      </c>
      <c r="K4898" t="n">
        <v>0</v>
      </c>
      <c r="L4898">
        <f>I4898*J4898*(1-K4898)</f>
        <v/>
      </c>
      <c r="M4898">
        <f>VLOOKUP(F4898,Products!A:D,4,FALSE)*I4898</f>
        <v/>
      </c>
      <c r="N4898">
        <f>L4898-M4898</f>
        <v/>
      </c>
    </row>
    <row r="4899">
      <c r="A4899" t="inlineStr">
        <is>
          <t>T1004897</t>
        </is>
      </c>
      <c r="B4899" t="inlineStr">
        <is>
          <t>2024-07-10</t>
        </is>
      </c>
      <c r="C4899" t="inlineStr">
        <is>
          <t>S019</t>
        </is>
      </c>
      <c r="D4899" t="inlineStr">
        <is>
          <t>Store_019</t>
        </is>
      </c>
      <c r="E4899" t="inlineStr">
        <is>
          <t>East</t>
        </is>
      </c>
      <c r="F4899" t="inlineStr">
        <is>
          <t>P0108</t>
        </is>
      </c>
      <c r="G4899" t="inlineStr">
        <is>
          <t>Prod_0108</t>
        </is>
      </c>
      <c r="H4899" t="inlineStr">
        <is>
          <t>Stationery</t>
        </is>
      </c>
      <c r="I4899" t="n">
        <v>6</v>
      </c>
      <c r="J4899" t="n">
        <v>665.99</v>
      </c>
      <c r="K4899" t="n">
        <v>0</v>
      </c>
      <c r="L4899">
        <f>I4899*J4899*(1-K4899)</f>
        <v/>
      </c>
      <c r="M4899">
        <f>VLOOKUP(F4899,Products!A:D,4,FALSE)*I4899</f>
        <v/>
      </c>
      <c r="N4899">
        <f>L4899-M4899</f>
        <v/>
      </c>
    </row>
    <row r="4900">
      <c r="A4900" t="inlineStr">
        <is>
          <t>T1004898</t>
        </is>
      </c>
      <c r="B4900" t="inlineStr">
        <is>
          <t>2024-01-27</t>
        </is>
      </c>
      <c r="C4900" t="inlineStr">
        <is>
          <t>S042</t>
        </is>
      </c>
      <c r="D4900" t="inlineStr">
        <is>
          <t>Store_042</t>
        </is>
      </c>
      <c r="E4900" t="inlineStr">
        <is>
          <t>Central</t>
        </is>
      </c>
      <c r="F4900" t="inlineStr">
        <is>
          <t>P0144</t>
        </is>
      </c>
      <c r="G4900" t="inlineStr">
        <is>
          <t>Prod_0144</t>
        </is>
      </c>
      <c r="H4900" t="inlineStr">
        <is>
          <t>Stationery</t>
        </is>
      </c>
      <c r="I4900" t="n">
        <v>5</v>
      </c>
      <c r="J4900" t="n">
        <v>195.36</v>
      </c>
      <c r="K4900" t="n">
        <v>0</v>
      </c>
      <c r="L4900">
        <f>I4900*J4900*(1-K4900)</f>
        <v/>
      </c>
      <c r="M4900">
        <f>VLOOKUP(F4900,Products!A:D,4,FALSE)*I4900</f>
        <v/>
      </c>
      <c r="N4900">
        <f>L4900-M4900</f>
        <v/>
      </c>
    </row>
    <row r="4901">
      <c r="A4901" t="inlineStr">
        <is>
          <t>T1004899</t>
        </is>
      </c>
      <c r="B4901" t="inlineStr">
        <is>
          <t>2023-10-11</t>
        </is>
      </c>
      <c r="C4901" t="inlineStr">
        <is>
          <t>S030</t>
        </is>
      </c>
      <c r="D4901" t="inlineStr">
        <is>
          <t>Store_030</t>
        </is>
      </c>
      <c r="E4901" t="inlineStr">
        <is>
          <t>North</t>
        </is>
      </c>
      <c r="F4901" t="inlineStr">
        <is>
          <t>P0087</t>
        </is>
      </c>
      <c r="G4901" t="inlineStr">
        <is>
          <t>Prod_0087</t>
        </is>
      </c>
      <c r="H4901" t="inlineStr">
        <is>
          <t>Clothing</t>
        </is>
      </c>
      <c r="I4901" t="n">
        <v>1</v>
      </c>
      <c r="J4901" t="n">
        <v>485.67</v>
      </c>
      <c r="K4901" t="n">
        <v>0.05</v>
      </c>
      <c r="L4901">
        <f>I4901*J4901*(1-K4901)</f>
        <v/>
      </c>
      <c r="M4901">
        <f>VLOOKUP(F4901,Products!A:D,4,FALSE)*I4901</f>
        <v/>
      </c>
      <c r="N4901">
        <f>L4901-M4901</f>
        <v/>
      </c>
    </row>
    <row r="4902">
      <c r="A4902" t="inlineStr">
        <is>
          <t>T1004900</t>
        </is>
      </c>
      <c r="B4902" t="inlineStr">
        <is>
          <t>2023-08-10</t>
        </is>
      </c>
      <c r="C4902" t="inlineStr">
        <is>
          <t>S026</t>
        </is>
      </c>
      <c r="D4902" t="inlineStr">
        <is>
          <t>Store_026</t>
        </is>
      </c>
      <c r="E4902" t="inlineStr">
        <is>
          <t>North</t>
        </is>
      </c>
      <c r="F4902" t="inlineStr">
        <is>
          <t>P0137</t>
        </is>
      </c>
      <c r="G4902" t="inlineStr">
        <is>
          <t>Prod_0137</t>
        </is>
      </c>
      <c r="H4902" t="inlineStr">
        <is>
          <t>Electronics</t>
        </is>
      </c>
      <c r="I4902" t="n">
        <v>2</v>
      </c>
      <c r="J4902" t="n">
        <v>158.96</v>
      </c>
      <c r="K4902" t="n">
        <v>0</v>
      </c>
      <c r="L4902">
        <f>I4902*J4902*(1-K4902)</f>
        <v/>
      </c>
      <c r="M4902">
        <f>VLOOKUP(F4902,Products!A:D,4,FALSE)*I4902</f>
        <v/>
      </c>
      <c r="N4902">
        <f>L4902-M4902</f>
        <v/>
      </c>
    </row>
    <row r="4903">
      <c r="A4903" t="inlineStr">
        <is>
          <t>T1004901</t>
        </is>
      </c>
      <c r="B4903" t="inlineStr">
        <is>
          <t>2023-08-29</t>
        </is>
      </c>
      <c r="C4903" t="inlineStr">
        <is>
          <t>S038</t>
        </is>
      </c>
      <c r="D4903" t="inlineStr">
        <is>
          <t>Store_038</t>
        </is>
      </c>
      <c r="E4903" t="inlineStr">
        <is>
          <t>East</t>
        </is>
      </c>
      <c r="F4903" t="inlineStr">
        <is>
          <t>P0080</t>
        </is>
      </c>
      <c r="G4903" t="inlineStr">
        <is>
          <t>Prod_0080</t>
        </is>
      </c>
      <c r="H4903" t="inlineStr">
        <is>
          <t>Clothing</t>
        </is>
      </c>
      <c r="I4903" t="n">
        <v>7</v>
      </c>
      <c r="J4903" t="n">
        <v>514.65</v>
      </c>
      <c r="K4903" t="n">
        <v>0</v>
      </c>
      <c r="L4903">
        <f>I4903*J4903*(1-K4903)</f>
        <v/>
      </c>
      <c r="M4903">
        <f>VLOOKUP(F4903,Products!A:D,4,FALSE)*I4903</f>
        <v/>
      </c>
      <c r="N4903">
        <f>L4903-M4903</f>
        <v/>
      </c>
    </row>
    <row r="4904">
      <c r="A4904" t="inlineStr">
        <is>
          <t>T1004902</t>
        </is>
      </c>
      <c r="B4904" t="inlineStr">
        <is>
          <t>2024-01-21</t>
        </is>
      </c>
      <c r="C4904" t="inlineStr">
        <is>
          <t>S018</t>
        </is>
      </c>
      <c r="D4904" t="inlineStr">
        <is>
          <t>Store_018</t>
        </is>
      </c>
      <c r="E4904" t="inlineStr">
        <is>
          <t>South</t>
        </is>
      </c>
      <c r="F4904" t="inlineStr">
        <is>
          <t>P0008</t>
        </is>
      </c>
      <c r="G4904" t="inlineStr">
        <is>
          <t>Prod_0008</t>
        </is>
      </c>
      <c r="H4904" t="inlineStr">
        <is>
          <t>Electronics</t>
        </is>
      </c>
      <c r="I4904" t="n">
        <v>9</v>
      </c>
      <c r="J4904" t="n">
        <v>403.56</v>
      </c>
      <c r="K4904" t="n">
        <v>0</v>
      </c>
      <c r="L4904">
        <f>I4904*J4904*(1-K4904)</f>
        <v/>
      </c>
      <c r="M4904">
        <f>VLOOKUP(F4904,Products!A:D,4,FALSE)*I4904</f>
        <v/>
      </c>
      <c r="N4904">
        <f>L4904-M4904</f>
        <v/>
      </c>
    </row>
    <row r="4905">
      <c r="A4905" t="inlineStr">
        <is>
          <t>T1004903</t>
        </is>
      </c>
      <c r="B4905" t="inlineStr">
        <is>
          <t>2024-10-18</t>
        </is>
      </c>
      <c r="C4905" t="inlineStr">
        <is>
          <t>S001</t>
        </is>
      </c>
      <c r="D4905" t="inlineStr">
        <is>
          <t>Store_001</t>
        </is>
      </c>
      <c r="E4905" t="inlineStr">
        <is>
          <t>West</t>
        </is>
      </c>
      <c r="F4905" t="inlineStr">
        <is>
          <t>P0155</t>
        </is>
      </c>
      <c r="G4905" t="inlineStr">
        <is>
          <t>Prod_0155</t>
        </is>
      </c>
      <c r="H4905" t="inlineStr">
        <is>
          <t>Electronics</t>
        </is>
      </c>
      <c r="I4905" t="n">
        <v>6</v>
      </c>
      <c r="J4905" t="n">
        <v>479.31</v>
      </c>
      <c r="K4905" t="n">
        <v>0.05</v>
      </c>
      <c r="L4905">
        <f>I4905*J4905*(1-K4905)</f>
        <v/>
      </c>
      <c r="M4905">
        <f>VLOOKUP(F4905,Products!A:D,4,FALSE)*I4905</f>
        <v/>
      </c>
      <c r="N4905">
        <f>L4905-M4905</f>
        <v/>
      </c>
    </row>
    <row r="4906">
      <c r="A4906" t="inlineStr">
        <is>
          <t>T1004904</t>
        </is>
      </c>
      <c r="B4906" t="inlineStr">
        <is>
          <t>2025-01-16</t>
        </is>
      </c>
      <c r="C4906" t="inlineStr">
        <is>
          <t>S039</t>
        </is>
      </c>
      <c r="D4906" t="inlineStr">
        <is>
          <t>Store_039</t>
        </is>
      </c>
      <c r="E4906" t="inlineStr">
        <is>
          <t>North</t>
        </is>
      </c>
      <c r="F4906" t="inlineStr">
        <is>
          <t>P0110</t>
        </is>
      </c>
      <c r="G4906" t="inlineStr">
        <is>
          <t>Prod_0110</t>
        </is>
      </c>
      <c r="H4906" t="inlineStr">
        <is>
          <t>Stationery</t>
        </is>
      </c>
      <c r="I4906" t="n">
        <v>2</v>
      </c>
      <c r="J4906" t="n">
        <v>76.76000000000001</v>
      </c>
      <c r="K4906" t="n">
        <v>0</v>
      </c>
      <c r="L4906">
        <f>I4906*J4906*(1-K4906)</f>
        <v/>
      </c>
      <c r="M4906">
        <f>VLOOKUP(F4906,Products!A:D,4,FALSE)*I4906</f>
        <v/>
      </c>
      <c r="N4906">
        <f>L4906-M4906</f>
        <v/>
      </c>
    </row>
    <row r="4907">
      <c r="A4907" t="inlineStr">
        <is>
          <t>T1004905</t>
        </is>
      </c>
      <c r="B4907" t="inlineStr">
        <is>
          <t>2025-03-05</t>
        </is>
      </c>
      <c r="C4907" t="inlineStr">
        <is>
          <t>S025</t>
        </is>
      </c>
      <c r="D4907" t="inlineStr">
        <is>
          <t>Store_025</t>
        </is>
      </c>
      <c r="E4907" t="inlineStr">
        <is>
          <t>Central</t>
        </is>
      </c>
      <c r="F4907" t="inlineStr">
        <is>
          <t>P0029</t>
        </is>
      </c>
      <c r="G4907" t="inlineStr">
        <is>
          <t>Prod_0029</t>
        </is>
      </c>
      <c r="H4907" t="inlineStr">
        <is>
          <t>Clothing</t>
        </is>
      </c>
      <c r="I4907" t="n">
        <v>8</v>
      </c>
      <c r="J4907" t="n">
        <v>638.1900000000001</v>
      </c>
      <c r="K4907" t="n">
        <v>0.05</v>
      </c>
      <c r="L4907">
        <f>I4907*J4907*(1-K4907)</f>
        <v/>
      </c>
      <c r="M4907">
        <f>VLOOKUP(F4907,Products!A:D,4,FALSE)*I4907</f>
        <v/>
      </c>
      <c r="N4907">
        <f>L4907-M4907</f>
        <v/>
      </c>
    </row>
    <row r="4908">
      <c r="A4908" t="inlineStr">
        <is>
          <t>T1004906</t>
        </is>
      </c>
      <c r="B4908" t="inlineStr">
        <is>
          <t>2023-06-29</t>
        </is>
      </c>
      <c r="C4908" t="inlineStr">
        <is>
          <t>S025</t>
        </is>
      </c>
      <c r="D4908" t="inlineStr">
        <is>
          <t>Store_025</t>
        </is>
      </c>
      <c r="E4908" t="inlineStr">
        <is>
          <t>Central</t>
        </is>
      </c>
      <c r="F4908" t="inlineStr">
        <is>
          <t>P0057</t>
        </is>
      </c>
      <c r="G4908" t="inlineStr">
        <is>
          <t>Prod_0057</t>
        </is>
      </c>
      <c r="H4908" t="inlineStr">
        <is>
          <t>Beverages</t>
        </is>
      </c>
      <c r="I4908" t="n">
        <v>9</v>
      </c>
      <c r="J4908" t="n">
        <v>57.04</v>
      </c>
      <c r="K4908" t="n">
        <v>0</v>
      </c>
      <c r="L4908">
        <f>I4908*J4908*(1-K4908)</f>
        <v/>
      </c>
      <c r="M4908">
        <f>VLOOKUP(F4908,Products!A:D,4,FALSE)*I4908</f>
        <v/>
      </c>
      <c r="N4908">
        <f>L4908-M4908</f>
        <v/>
      </c>
    </row>
    <row r="4909">
      <c r="A4909" t="inlineStr">
        <is>
          <t>T1004907</t>
        </is>
      </c>
      <c r="B4909" t="inlineStr">
        <is>
          <t>2025-09-14</t>
        </is>
      </c>
      <c r="C4909" t="inlineStr">
        <is>
          <t>S030</t>
        </is>
      </c>
      <c r="D4909" t="inlineStr">
        <is>
          <t>Store_030</t>
        </is>
      </c>
      <c r="E4909" t="inlineStr">
        <is>
          <t>North</t>
        </is>
      </c>
      <c r="F4909" t="inlineStr">
        <is>
          <t>P0140</t>
        </is>
      </c>
      <c r="G4909" t="inlineStr">
        <is>
          <t>Prod_0140</t>
        </is>
      </c>
      <c r="H4909" t="inlineStr">
        <is>
          <t>Food</t>
        </is>
      </c>
      <c r="I4909" t="n">
        <v>4</v>
      </c>
      <c r="J4909" t="n">
        <v>800.77</v>
      </c>
      <c r="K4909" t="n">
        <v>0</v>
      </c>
      <c r="L4909">
        <f>I4909*J4909*(1-K4909)</f>
        <v/>
      </c>
      <c r="M4909">
        <f>VLOOKUP(F4909,Products!A:D,4,FALSE)*I4909</f>
        <v/>
      </c>
      <c r="N4909">
        <f>L4909-M4909</f>
        <v/>
      </c>
    </row>
    <row r="4910">
      <c r="A4910" t="inlineStr">
        <is>
          <t>T1004908</t>
        </is>
      </c>
      <c r="B4910" t="inlineStr">
        <is>
          <t>2025-07-16</t>
        </is>
      </c>
      <c r="C4910" t="inlineStr">
        <is>
          <t>S028</t>
        </is>
      </c>
      <c r="D4910" t="inlineStr">
        <is>
          <t>Store_028</t>
        </is>
      </c>
      <c r="E4910" t="inlineStr">
        <is>
          <t>North</t>
        </is>
      </c>
      <c r="F4910" t="inlineStr">
        <is>
          <t>P0069</t>
        </is>
      </c>
      <c r="G4910" t="inlineStr">
        <is>
          <t>Prod_0069</t>
        </is>
      </c>
      <c r="H4910" t="inlineStr">
        <is>
          <t>Household</t>
        </is>
      </c>
      <c r="I4910" t="n">
        <v>8</v>
      </c>
      <c r="J4910" t="n">
        <v>270.48</v>
      </c>
      <c r="K4910" t="n">
        <v>0</v>
      </c>
      <c r="L4910">
        <f>I4910*J4910*(1-K4910)</f>
        <v/>
      </c>
      <c r="M4910">
        <f>VLOOKUP(F4910,Products!A:D,4,FALSE)*I4910</f>
        <v/>
      </c>
      <c r="N4910">
        <f>L4910-M4910</f>
        <v/>
      </c>
    </row>
    <row r="4911">
      <c r="A4911" t="inlineStr">
        <is>
          <t>T1004909</t>
        </is>
      </c>
      <c r="B4911" t="inlineStr">
        <is>
          <t>2023-09-07</t>
        </is>
      </c>
      <c r="C4911" t="inlineStr">
        <is>
          <t>S018</t>
        </is>
      </c>
      <c r="D4911" t="inlineStr">
        <is>
          <t>Store_018</t>
        </is>
      </c>
      <c r="E4911" t="inlineStr">
        <is>
          <t>South</t>
        </is>
      </c>
      <c r="F4911" t="inlineStr">
        <is>
          <t>P0026</t>
        </is>
      </c>
      <c r="G4911" t="inlineStr">
        <is>
          <t>Prod_0026</t>
        </is>
      </c>
      <c r="H4911" t="inlineStr">
        <is>
          <t>Beverages</t>
        </is>
      </c>
      <c r="I4911" t="n">
        <v>4</v>
      </c>
      <c r="J4911" t="n">
        <v>899.13</v>
      </c>
      <c r="K4911" t="n">
        <v>0.15</v>
      </c>
      <c r="L4911">
        <f>I4911*J4911*(1-K4911)</f>
        <v/>
      </c>
      <c r="M4911">
        <f>VLOOKUP(F4911,Products!A:D,4,FALSE)*I4911</f>
        <v/>
      </c>
      <c r="N4911">
        <f>L4911-M4911</f>
        <v/>
      </c>
    </row>
    <row r="4912">
      <c r="A4912" t="inlineStr">
        <is>
          <t>T1004910</t>
        </is>
      </c>
      <c r="B4912" t="inlineStr">
        <is>
          <t>2025-07-02</t>
        </is>
      </c>
      <c r="C4912" t="inlineStr">
        <is>
          <t>S006</t>
        </is>
      </c>
      <c r="D4912" t="inlineStr">
        <is>
          <t>Store_006</t>
        </is>
      </c>
      <c r="E4912" t="inlineStr">
        <is>
          <t>East</t>
        </is>
      </c>
      <c r="F4912" t="inlineStr">
        <is>
          <t>P0124</t>
        </is>
      </c>
      <c r="G4912" t="inlineStr">
        <is>
          <t>Prod_0124</t>
        </is>
      </c>
      <c r="H4912" t="inlineStr">
        <is>
          <t>Beverages</t>
        </is>
      </c>
      <c r="I4912" t="n">
        <v>5</v>
      </c>
      <c r="J4912" t="n">
        <v>707.23</v>
      </c>
      <c r="K4912" t="n">
        <v>0</v>
      </c>
      <c r="L4912">
        <f>I4912*J4912*(1-K4912)</f>
        <v/>
      </c>
      <c r="M4912">
        <f>VLOOKUP(F4912,Products!A:D,4,FALSE)*I4912</f>
        <v/>
      </c>
      <c r="N4912">
        <f>L4912-M4912</f>
        <v/>
      </c>
    </row>
    <row r="4913">
      <c r="A4913" t="inlineStr">
        <is>
          <t>T1004911</t>
        </is>
      </c>
      <c r="B4913" t="inlineStr">
        <is>
          <t>2024-07-14</t>
        </is>
      </c>
      <c r="C4913" t="inlineStr">
        <is>
          <t>S023</t>
        </is>
      </c>
      <c r="D4913" t="inlineStr">
        <is>
          <t>Store_023</t>
        </is>
      </c>
      <c r="E4913" t="inlineStr">
        <is>
          <t>South</t>
        </is>
      </c>
      <c r="F4913" t="inlineStr">
        <is>
          <t>P0149</t>
        </is>
      </c>
      <c r="G4913" t="inlineStr">
        <is>
          <t>Prod_0149</t>
        </is>
      </c>
      <c r="H4913" t="inlineStr">
        <is>
          <t>Toys</t>
        </is>
      </c>
      <c r="I4913" t="n">
        <v>8</v>
      </c>
      <c r="J4913" t="n">
        <v>52.4</v>
      </c>
      <c r="K4913" t="n">
        <v>0</v>
      </c>
      <c r="L4913">
        <f>I4913*J4913*(1-K4913)</f>
        <v/>
      </c>
      <c r="M4913">
        <f>VLOOKUP(F4913,Products!A:D,4,FALSE)*I4913</f>
        <v/>
      </c>
      <c r="N4913">
        <f>L4913-M4913</f>
        <v/>
      </c>
    </row>
    <row r="4914">
      <c r="A4914" t="inlineStr">
        <is>
          <t>T1004912</t>
        </is>
      </c>
      <c r="B4914" t="inlineStr">
        <is>
          <t>2025-05-25</t>
        </is>
      </c>
      <c r="C4914" t="inlineStr">
        <is>
          <t>S027</t>
        </is>
      </c>
      <c r="D4914" t="inlineStr">
        <is>
          <t>Store_027</t>
        </is>
      </c>
      <c r="E4914" t="inlineStr">
        <is>
          <t>South</t>
        </is>
      </c>
      <c r="F4914" t="inlineStr">
        <is>
          <t>P0013</t>
        </is>
      </c>
      <c r="G4914" t="inlineStr">
        <is>
          <t>Prod_0013</t>
        </is>
      </c>
      <c r="H4914" t="inlineStr">
        <is>
          <t>Clothing</t>
        </is>
      </c>
      <c r="I4914" t="n">
        <v>9</v>
      </c>
      <c r="J4914" t="n">
        <v>88.7</v>
      </c>
      <c r="K4914" t="n">
        <v>0</v>
      </c>
      <c r="L4914">
        <f>I4914*J4914*(1-K4914)</f>
        <v/>
      </c>
      <c r="M4914">
        <f>VLOOKUP(F4914,Products!A:D,4,FALSE)*I4914</f>
        <v/>
      </c>
      <c r="N4914">
        <f>L4914-M4914</f>
        <v/>
      </c>
    </row>
    <row r="4915">
      <c r="A4915" t="inlineStr">
        <is>
          <t>T1004913</t>
        </is>
      </c>
      <c r="B4915" t="inlineStr">
        <is>
          <t>2023-12-22</t>
        </is>
      </c>
      <c r="C4915" t="inlineStr">
        <is>
          <t>S017</t>
        </is>
      </c>
      <c r="D4915" t="inlineStr">
        <is>
          <t>Store_017</t>
        </is>
      </c>
      <c r="E4915" t="inlineStr">
        <is>
          <t>South</t>
        </is>
      </c>
      <c r="F4915" t="inlineStr">
        <is>
          <t>P0029</t>
        </is>
      </c>
      <c r="G4915" t="inlineStr">
        <is>
          <t>Prod_0029</t>
        </is>
      </c>
      <c r="H4915" t="inlineStr">
        <is>
          <t>Clothing</t>
        </is>
      </c>
      <c r="I4915" t="n">
        <v>7</v>
      </c>
      <c r="J4915" t="n">
        <v>567.77</v>
      </c>
      <c r="K4915" t="n">
        <v>0</v>
      </c>
      <c r="L4915">
        <f>I4915*J4915*(1-K4915)</f>
        <v/>
      </c>
      <c r="M4915">
        <f>VLOOKUP(F4915,Products!A:D,4,FALSE)*I4915</f>
        <v/>
      </c>
      <c r="N4915">
        <f>L4915-M4915</f>
        <v/>
      </c>
    </row>
    <row r="4916">
      <c r="A4916" t="inlineStr">
        <is>
          <t>T1004914</t>
        </is>
      </c>
      <c r="B4916" t="inlineStr">
        <is>
          <t>2023-05-11</t>
        </is>
      </c>
      <c r="C4916" t="inlineStr">
        <is>
          <t>S022</t>
        </is>
      </c>
      <c r="D4916" t="inlineStr">
        <is>
          <t>Store_022</t>
        </is>
      </c>
      <c r="E4916" t="inlineStr">
        <is>
          <t>East</t>
        </is>
      </c>
      <c r="F4916" t="inlineStr">
        <is>
          <t>P0162</t>
        </is>
      </c>
      <c r="G4916" t="inlineStr">
        <is>
          <t>Prod_0162</t>
        </is>
      </c>
      <c r="H4916" t="inlineStr">
        <is>
          <t>Food</t>
        </is>
      </c>
      <c r="I4916" t="n">
        <v>3</v>
      </c>
      <c r="J4916" t="n">
        <v>421.19</v>
      </c>
      <c r="K4916" t="n">
        <v>0.05</v>
      </c>
      <c r="L4916">
        <f>I4916*J4916*(1-K4916)</f>
        <v/>
      </c>
      <c r="M4916">
        <f>VLOOKUP(F4916,Products!A:D,4,FALSE)*I4916</f>
        <v/>
      </c>
      <c r="N4916">
        <f>L4916-M4916</f>
        <v/>
      </c>
    </row>
    <row r="4917">
      <c r="A4917" t="inlineStr">
        <is>
          <t>T1004915</t>
        </is>
      </c>
      <c r="B4917" t="inlineStr">
        <is>
          <t>2024-09-14</t>
        </is>
      </c>
      <c r="C4917" t="inlineStr">
        <is>
          <t>S039</t>
        </is>
      </c>
      <c r="D4917" t="inlineStr">
        <is>
          <t>Store_039</t>
        </is>
      </c>
      <c r="E4917" t="inlineStr">
        <is>
          <t>North</t>
        </is>
      </c>
      <c r="F4917" t="inlineStr">
        <is>
          <t>P0180</t>
        </is>
      </c>
      <c r="G4917" t="inlineStr">
        <is>
          <t>Prod_0180</t>
        </is>
      </c>
      <c r="H4917" t="inlineStr">
        <is>
          <t>Clothing</t>
        </is>
      </c>
      <c r="I4917" t="n">
        <v>4</v>
      </c>
      <c r="J4917" t="n">
        <v>565.36</v>
      </c>
      <c r="K4917" t="n">
        <v>0</v>
      </c>
      <c r="L4917">
        <f>I4917*J4917*(1-K4917)</f>
        <v/>
      </c>
      <c r="M4917">
        <f>VLOOKUP(F4917,Products!A:D,4,FALSE)*I4917</f>
        <v/>
      </c>
      <c r="N4917">
        <f>L4917-M4917</f>
        <v/>
      </c>
    </row>
    <row r="4918">
      <c r="A4918" t="inlineStr">
        <is>
          <t>T1004916</t>
        </is>
      </c>
      <c r="B4918" t="inlineStr">
        <is>
          <t>2025-01-28</t>
        </is>
      </c>
      <c r="C4918" t="inlineStr">
        <is>
          <t>S009</t>
        </is>
      </c>
      <c r="D4918" t="inlineStr">
        <is>
          <t>Store_009</t>
        </is>
      </c>
      <c r="E4918" t="inlineStr">
        <is>
          <t>Central</t>
        </is>
      </c>
      <c r="F4918" t="inlineStr">
        <is>
          <t>P0197</t>
        </is>
      </c>
      <c r="G4918" t="inlineStr">
        <is>
          <t>Prod_0197</t>
        </is>
      </c>
      <c r="H4918" t="inlineStr">
        <is>
          <t>Food</t>
        </is>
      </c>
      <c r="I4918" t="n">
        <v>1</v>
      </c>
      <c r="J4918" t="n">
        <v>241.26</v>
      </c>
      <c r="K4918" t="n">
        <v>0</v>
      </c>
      <c r="L4918">
        <f>I4918*J4918*(1-K4918)</f>
        <v/>
      </c>
      <c r="M4918">
        <f>VLOOKUP(F4918,Products!A:D,4,FALSE)*I4918</f>
        <v/>
      </c>
      <c r="N4918">
        <f>L4918-M4918</f>
        <v/>
      </c>
    </row>
    <row r="4919">
      <c r="A4919" t="inlineStr">
        <is>
          <t>T1004917</t>
        </is>
      </c>
      <c r="B4919" t="inlineStr">
        <is>
          <t>2025-02-01</t>
        </is>
      </c>
      <c r="C4919" t="inlineStr">
        <is>
          <t>S035</t>
        </is>
      </c>
      <c r="D4919" t="inlineStr">
        <is>
          <t>Store_035</t>
        </is>
      </c>
      <c r="E4919" t="inlineStr">
        <is>
          <t>Central</t>
        </is>
      </c>
      <c r="F4919" t="inlineStr">
        <is>
          <t>P0030</t>
        </is>
      </c>
      <c r="G4919" t="inlineStr">
        <is>
          <t>Prod_0030</t>
        </is>
      </c>
      <c r="H4919" t="inlineStr">
        <is>
          <t>Household</t>
        </is>
      </c>
      <c r="I4919" t="n">
        <v>5</v>
      </c>
      <c r="J4919" t="n">
        <v>543.95</v>
      </c>
      <c r="K4919" t="n">
        <v>0.15</v>
      </c>
      <c r="L4919">
        <f>I4919*J4919*(1-K4919)</f>
        <v/>
      </c>
      <c r="M4919">
        <f>VLOOKUP(F4919,Products!A:D,4,FALSE)*I4919</f>
        <v/>
      </c>
      <c r="N4919">
        <f>L4919-M4919</f>
        <v/>
      </c>
    </row>
    <row r="4920">
      <c r="A4920" t="inlineStr">
        <is>
          <t>T1004918</t>
        </is>
      </c>
      <c r="B4920" t="inlineStr">
        <is>
          <t>2024-01-22</t>
        </is>
      </c>
      <c r="C4920" t="inlineStr">
        <is>
          <t>S044</t>
        </is>
      </c>
      <c r="D4920" t="inlineStr">
        <is>
          <t>Store_044</t>
        </is>
      </c>
      <c r="E4920" t="inlineStr">
        <is>
          <t>North</t>
        </is>
      </c>
      <c r="F4920" t="inlineStr">
        <is>
          <t>P0121</t>
        </is>
      </c>
      <c r="G4920" t="inlineStr">
        <is>
          <t>Prod_0121</t>
        </is>
      </c>
      <c r="H4920" t="inlineStr">
        <is>
          <t>Clothing</t>
        </is>
      </c>
      <c r="I4920" t="n">
        <v>4</v>
      </c>
      <c r="J4920" t="n">
        <v>907.3200000000001</v>
      </c>
      <c r="K4920" t="n">
        <v>0</v>
      </c>
      <c r="L4920">
        <f>I4920*J4920*(1-K4920)</f>
        <v/>
      </c>
      <c r="M4920">
        <f>VLOOKUP(F4920,Products!A:D,4,FALSE)*I4920</f>
        <v/>
      </c>
      <c r="N4920">
        <f>L4920-M4920</f>
        <v/>
      </c>
    </row>
    <row r="4921">
      <c r="A4921" t="inlineStr">
        <is>
          <t>T1004919</t>
        </is>
      </c>
      <c r="B4921" t="inlineStr">
        <is>
          <t>2025-08-05</t>
        </is>
      </c>
      <c r="C4921" t="inlineStr">
        <is>
          <t>S045</t>
        </is>
      </c>
      <c r="D4921" t="inlineStr">
        <is>
          <t>Store_045</t>
        </is>
      </c>
      <c r="E4921" t="inlineStr">
        <is>
          <t>East</t>
        </is>
      </c>
      <c r="F4921" t="inlineStr">
        <is>
          <t>P0165</t>
        </is>
      </c>
      <c r="G4921" t="inlineStr">
        <is>
          <t>Prod_0165</t>
        </is>
      </c>
      <c r="H4921" t="inlineStr">
        <is>
          <t>Clothing</t>
        </is>
      </c>
      <c r="I4921" t="n">
        <v>8</v>
      </c>
      <c r="J4921" t="n">
        <v>755.8200000000001</v>
      </c>
      <c r="K4921" t="n">
        <v>0</v>
      </c>
      <c r="L4921">
        <f>I4921*J4921*(1-K4921)</f>
        <v/>
      </c>
      <c r="M4921">
        <f>VLOOKUP(F4921,Products!A:D,4,FALSE)*I4921</f>
        <v/>
      </c>
      <c r="N4921">
        <f>L4921-M4921</f>
        <v/>
      </c>
    </row>
    <row r="4922">
      <c r="A4922" t="inlineStr">
        <is>
          <t>T1004920</t>
        </is>
      </c>
      <c r="B4922" t="inlineStr">
        <is>
          <t>2025-08-16</t>
        </is>
      </c>
      <c r="C4922" t="inlineStr">
        <is>
          <t>S015</t>
        </is>
      </c>
      <c r="D4922" t="inlineStr">
        <is>
          <t>Store_015</t>
        </is>
      </c>
      <c r="E4922" t="inlineStr">
        <is>
          <t>North</t>
        </is>
      </c>
      <c r="F4922" t="inlineStr">
        <is>
          <t>P0062</t>
        </is>
      </c>
      <c r="G4922" t="inlineStr">
        <is>
          <t>Prod_0062</t>
        </is>
      </c>
      <c r="H4922" t="inlineStr">
        <is>
          <t>Beverages</t>
        </is>
      </c>
      <c r="I4922" t="n">
        <v>4</v>
      </c>
      <c r="J4922" t="n">
        <v>578.05</v>
      </c>
      <c r="K4922" t="n">
        <v>0.15</v>
      </c>
      <c r="L4922">
        <f>I4922*J4922*(1-K4922)</f>
        <v/>
      </c>
      <c r="M4922">
        <f>VLOOKUP(F4922,Products!A:D,4,FALSE)*I4922</f>
        <v/>
      </c>
      <c r="N4922">
        <f>L4922-M4922</f>
        <v/>
      </c>
    </row>
    <row r="4923">
      <c r="A4923" t="inlineStr">
        <is>
          <t>T1004921</t>
        </is>
      </c>
      <c r="B4923" t="inlineStr">
        <is>
          <t>2025-02-05</t>
        </is>
      </c>
      <c r="C4923" t="inlineStr">
        <is>
          <t>S036</t>
        </is>
      </c>
      <c r="D4923" t="inlineStr">
        <is>
          <t>Store_036</t>
        </is>
      </c>
      <c r="E4923" t="inlineStr">
        <is>
          <t>Central</t>
        </is>
      </c>
      <c r="F4923" t="inlineStr">
        <is>
          <t>P0069</t>
        </is>
      </c>
      <c r="G4923" t="inlineStr">
        <is>
          <t>Prod_0069</t>
        </is>
      </c>
      <c r="H4923" t="inlineStr">
        <is>
          <t>Household</t>
        </is>
      </c>
      <c r="I4923" t="n">
        <v>8</v>
      </c>
      <c r="J4923" t="n">
        <v>277.48</v>
      </c>
      <c r="K4923" t="n">
        <v>0.1</v>
      </c>
      <c r="L4923">
        <f>I4923*J4923*(1-K4923)</f>
        <v/>
      </c>
      <c r="M4923">
        <f>VLOOKUP(F4923,Products!A:D,4,FALSE)*I4923</f>
        <v/>
      </c>
      <c r="N4923">
        <f>L4923-M4923</f>
        <v/>
      </c>
    </row>
    <row r="4924">
      <c r="A4924" t="inlineStr">
        <is>
          <t>T1004922</t>
        </is>
      </c>
      <c r="B4924" t="inlineStr">
        <is>
          <t>2025-03-23</t>
        </is>
      </c>
      <c r="C4924" t="inlineStr">
        <is>
          <t>S009</t>
        </is>
      </c>
      <c r="D4924" t="inlineStr">
        <is>
          <t>Store_009</t>
        </is>
      </c>
      <c r="E4924" t="inlineStr">
        <is>
          <t>Central</t>
        </is>
      </c>
      <c r="F4924" t="inlineStr">
        <is>
          <t>P0040</t>
        </is>
      </c>
      <c r="G4924" t="inlineStr">
        <is>
          <t>Prod_0040</t>
        </is>
      </c>
      <c r="H4924" t="inlineStr">
        <is>
          <t>Toys</t>
        </is>
      </c>
      <c r="I4924" t="n">
        <v>6</v>
      </c>
      <c r="J4924" t="n">
        <v>64.04000000000001</v>
      </c>
      <c r="K4924" t="n">
        <v>0</v>
      </c>
      <c r="L4924">
        <f>I4924*J4924*(1-K4924)</f>
        <v/>
      </c>
      <c r="M4924">
        <f>VLOOKUP(F4924,Products!A:D,4,FALSE)*I4924</f>
        <v/>
      </c>
      <c r="N4924">
        <f>L4924-M4924</f>
        <v/>
      </c>
    </row>
    <row r="4925">
      <c r="A4925" t="inlineStr">
        <is>
          <t>T1004923</t>
        </is>
      </c>
      <c r="B4925" t="inlineStr">
        <is>
          <t>2023-01-03</t>
        </is>
      </c>
      <c r="C4925" t="inlineStr">
        <is>
          <t>S016</t>
        </is>
      </c>
      <c r="D4925" t="inlineStr">
        <is>
          <t>Store_016</t>
        </is>
      </c>
      <c r="E4925" t="inlineStr">
        <is>
          <t>West</t>
        </is>
      </c>
      <c r="F4925" t="inlineStr">
        <is>
          <t>P0189</t>
        </is>
      </c>
      <c r="G4925" t="inlineStr">
        <is>
          <t>Prod_0189</t>
        </is>
      </c>
      <c r="H4925" t="inlineStr">
        <is>
          <t>Food</t>
        </is>
      </c>
      <c r="I4925" t="n">
        <v>7</v>
      </c>
      <c r="J4925" t="n">
        <v>880.63</v>
      </c>
      <c r="K4925" t="n">
        <v>0</v>
      </c>
      <c r="L4925">
        <f>I4925*J4925*(1-K4925)</f>
        <v/>
      </c>
      <c r="M4925">
        <f>VLOOKUP(F4925,Products!A:D,4,FALSE)*I4925</f>
        <v/>
      </c>
      <c r="N4925">
        <f>L4925-M4925</f>
        <v/>
      </c>
    </row>
    <row r="4926">
      <c r="A4926" t="inlineStr">
        <is>
          <t>T1004924</t>
        </is>
      </c>
      <c r="B4926" t="inlineStr">
        <is>
          <t>2025-07-05</t>
        </is>
      </c>
      <c r="C4926" t="inlineStr">
        <is>
          <t>S039</t>
        </is>
      </c>
      <c r="D4926" t="inlineStr">
        <is>
          <t>Store_039</t>
        </is>
      </c>
      <c r="E4926" t="inlineStr">
        <is>
          <t>North</t>
        </is>
      </c>
      <c r="F4926" t="inlineStr">
        <is>
          <t>P0094</t>
        </is>
      </c>
      <c r="G4926" t="inlineStr">
        <is>
          <t>Prod_0094</t>
        </is>
      </c>
      <c r="H4926" t="inlineStr">
        <is>
          <t>Toys</t>
        </is>
      </c>
      <c r="I4926" t="n">
        <v>9</v>
      </c>
      <c r="J4926" t="n">
        <v>791.3200000000001</v>
      </c>
      <c r="K4926" t="n">
        <v>0</v>
      </c>
      <c r="L4926">
        <f>I4926*J4926*(1-K4926)</f>
        <v/>
      </c>
      <c r="M4926">
        <f>VLOOKUP(F4926,Products!A:D,4,FALSE)*I4926</f>
        <v/>
      </c>
      <c r="N4926">
        <f>L4926-M4926</f>
        <v/>
      </c>
    </row>
    <row r="4927">
      <c r="A4927" t="inlineStr">
        <is>
          <t>T1004925</t>
        </is>
      </c>
      <c r="B4927" t="inlineStr">
        <is>
          <t>2023-01-30</t>
        </is>
      </c>
      <c r="C4927" t="inlineStr">
        <is>
          <t>S004</t>
        </is>
      </c>
      <c r="D4927" t="inlineStr">
        <is>
          <t>Store_004</t>
        </is>
      </c>
      <c r="E4927" t="inlineStr">
        <is>
          <t>Central</t>
        </is>
      </c>
      <c r="F4927" t="inlineStr">
        <is>
          <t>P0157</t>
        </is>
      </c>
      <c r="G4927" t="inlineStr">
        <is>
          <t>Prod_0157</t>
        </is>
      </c>
      <c r="H4927" t="inlineStr">
        <is>
          <t>Toys</t>
        </is>
      </c>
      <c r="I4927" t="n">
        <v>5</v>
      </c>
      <c r="J4927" t="n">
        <v>281.33</v>
      </c>
      <c r="K4927" t="n">
        <v>0.15</v>
      </c>
      <c r="L4927">
        <f>I4927*J4927*(1-K4927)</f>
        <v/>
      </c>
      <c r="M4927">
        <f>VLOOKUP(F4927,Products!A:D,4,FALSE)*I4927</f>
        <v/>
      </c>
      <c r="N4927">
        <f>L4927-M4927</f>
        <v/>
      </c>
    </row>
    <row r="4928">
      <c r="A4928" t="inlineStr">
        <is>
          <t>T1004926</t>
        </is>
      </c>
      <c r="B4928" t="inlineStr">
        <is>
          <t>2023-11-01</t>
        </is>
      </c>
      <c r="C4928" t="inlineStr">
        <is>
          <t>S027</t>
        </is>
      </c>
      <c r="D4928" t="inlineStr">
        <is>
          <t>Store_027</t>
        </is>
      </c>
      <c r="E4928" t="inlineStr">
        <is>
          <t>South</t>
        </is>
      </c>
      <c r="F4928" t="inlineStr">
        <is>
          <t>P0120</t>
        </is>
      </c>
      <c r="G4928" t="inlineStr">
        <is>
          <t>Prod_0120</t>
        </is>
      </c>
      <c r="H4928" t="inlineStr">
        <is>
          <t>Stationery</t>
        </is>
      </c>
      <c r="I4928" t="n">
        <v>4</v>
      </c>
      <c r="J4928" t="n">
        <v>448.54</v>
      </c>
      <c r="K4928" t="n">
        <v>0</v>
      </c>
      <c r="L4928">
        <f>I4928*J4928*(1-K4928)</f>
        <v/>
      </c>
      <c r="M4928">
        <f>VLOOKUP(F4928,Products!A:D,4,FALSE)*I4928</f>
        <v/>
      </c>
      <c r="N4928">
        <f>L4928-M4928</f>
        <v/>
      </c>
    </row>
    <row r="4929">
      <c r="A4929" t="inlineStr">
        <is>
          <t>T1004927</t>
        </is>
      </c>
      <c r="B4929" t="inlineStr">
        <is>
          <t>2024-11-30</t>
        </is>
      </c>
      <c r="C4929" t="inlineStr">
        <is>
          <t>S021</t>
        </is>
      </c>
      <c r="D4929" t="inlineStr">
        <is>
          <t>Store_021</t>
        </is>
      </c>
      <c r="E4929" t="inlineStr">
        <is>
          <t>North</t>
        </is>
      </c>
      <c r="F4929" t="inlineStr">
        <is>
          <t>P0156</t>
        </is>
      </c>
      <c r="G4929" t="inlineStr">
        <is>
          <t>Prod_0156</t>
        </is>
      </c>
      <c r="H4929" t="inlineStr">
        <is>
          <t>Toys</t>
        </is>
      </c>
      <c r="I4929" t="n">
        <v>7</v>
      </c>
      <c r="J4929" t="n">
        <v>385.14</v>
      </c>
      <c r="K4929" t="n">
        <v>0</v>
      </c>
      <c r="L4929">
        <f>I4929*J4929*(1-K4929)</f>
        <v/>
      </c>
      <c r="M4929">
        <f>VLOOKUP(F4929,Products!A:D,4,FALSE)*I4929</f>
        <v/>
      </c>
      <c r="N4929">
        <f>L4929-M4929</f>
        <v/>
      </c>
    </row>
    <row r="4930">
      <c r="A4930" t="inlineStr">
        <is>
          <t>T1004928</t>
        </is>
      </c>
      <c r="B4930" t="inlineStr">
        <is>
          <t>2025-06-27</t>
        </is>
      </c>
      <c r="C4930" t="inlineStr">
        <is>
          <t>S048</t>
        </is>
      </c>
      <c r="D4930" t="inlineStr">
        <is>
          <t>Store_048</t>
        </is>
      </c>
      <c r="E4930" t="inlineStr">
        <is>
          <t>South</t>
        </is>
      </c>
      <c r="F4930" t="inlineStr">
        <is>
          <t>P0022</t>
        </is>
      </c>
      <c r="G4930" t="inlineStr">
        <is>
          <t>Prod_0022</t>
        </is>
      </c>
      <c r="H4930" t="inlineStr">
        <is>
          <t>Beverages</t>
        </is>
      </c>
      <c r="I4930" t="n">
        <v>9</v>
      </c>
      <c r="J4930" t="n">
        <v>207.2</v>
      </c>
      <c r="K4930" t="n">
        <v>0.15</v>
      </c>
      <c r="L4930">
        <f>I4930*J4930*(1-K4930)</f>
        <v/>
      </c>
      <c r="M4930">
        <f>VLOOKUP(F4930,Products!A:D,4,FALSE)*I4930</f>
        <v/>
      </c>
      <c r="N4930">
        <f>L4930-M4930</f>
        <v/>
      </c>
    </row>
    <row r="4931">
      <c r="A4931" t="inlineStr">
        <is>
          <t>T1004929</t>
        </is>
      </c>
      <c r="B4931" t="inlineStr">
        <is>
          <t>2024-02-23</t>
        </is>
      </c>
      <c r="C4931" t="inlineStr">
        <is>
          <t>S013</t>
        </is>
      </c>
      <c r="D4931" t="inlineStr">
        <is>
          <t>Store_013</t>
        </is>
      </c>
      <c r="E4931" t="inlineStr">
        <is>
          <t>North</t>
        </is>
      </c>
      <c r="F4931" t="inlineStr">
        <is>
          <t>P0181</t>
        </is>
      </c>
      <c r="G4931" t="inlineStr">
        <is>
          <t>Prod_0181</t>
        </is>
      </c>
      <c r="H4931" t="inlineStr">
        <is>
          <t>Electronics</t>
        </is>
      </c>
      <c r="I4931" t="n">
        <v>1</v>
      </c>
      <c r="J4931" t="n">
        <v>682.17</v>
      </c>
      <c r="K4931" t="n">
        <v>0</v>
      </c>
      <c r="L4931">
        <f>I4931*J4931*(1-K4931)</f>
        <v/>
      </c>
      <c r="M4931">
        <f>VLOOKUP(F4931,Products!A:D,4,FALSE)*I4931</f>
        <v/>
      </c>
      <c r="N4931">
        <f>L4931-M4931</f>
        <v/>
      </c>
    </row>
    <row r="4932">
      <c r="A4932" t="inlineStr">
        <is>
          <t>T1004930</t>
        </is>
      </c>
      <c r="B4932" t="inlineStr">
        <is>
          <t>2023-05-12</t>
        </is>
      </c>
      <c r="C4932" t="inlineStr">
        <is>
          <t>S004</t>
        </is>
      </c>
      <c r="D4932" t="inlineStr">
        <is>
          <t>Store_004</t>
        </is>
      </c>
      <c r="E4932" t="inlineStr">
        <is>
          <t>Central</t>
        </is>
      </c>
      <c r="F4932" t="inlineStr">
        <is>
          <t>P0046</t>
        </is>
      </c>
      <c r="G4932" t="inlineStr">
        <is>
          <t>Prod_0046</t>
        </is>
      </c>
      <c r="H4932" t="inlineStr">
        <is>
          <t>Electronics</t>
        </is>
      </c>
      <c r="I4932" t="n">
        <v>4</v>
      </c>
      <c r="J4932" t="n">
        <v>47.94</v>
      </c>
      <c r="K4932" t="n">
        <v>0</v>
      </c>
      <c r="L4932">
        <f>I4932*J4932*(1-K4932)</f>
        <v/>
      </c>
      <c r="M4932">
        <f>VLOOKUP(F4932,Products!A:D,4,FALSE)*I4932</f>
        <v/>
      </c>
      <c r="N4932">
        <f>L4932-M4932</f>
        <v/>
      </c>
    </row>
    <row r="4933">
      <c r="A4933" t="inlineStr">
        <is>
          <t>T1004931</t>
        </is>
      </c>
      <c r="B4933" t="inlineStr">
        <is>
          <t>2024-04-01</t>
        </is>
      </c>
      <c r="C4933" t="inlineStr">
        <is>
          <t>S044</t>
        </is>
      </c>
      <c r="D4933" t="inlineStr">
        <is>
          <t>Store_044</t>
        </is>
      </c>
      <c r="E4933" t="inlineStr">
        <is>
          <t>North</t>
        </is>
      </c>
      <c r="F4933" t="inlineStr">
        <is>
          <t>P0178</t>
        </is>
      </c>
      <c r="G4933" t="inlineStr">
        <is>
          <t>Prod_0178</t>
        </is>
      </c>
      <c r="H4933" t="inlineStr">
        <is>
          <t>Beverages</t>
        </is>
      </c>
      <c r="I4933" t="n">
        <v>1</v>
      </c>
      <c r="J4933" t="n">
        <v>781.02</v>
      </c>
      <c r="K4933" t="n">
        <v>0</v>
      </c>
      <c r="L4933">
        <f>I4933*J4933*(1-K4933)</f>
        <v/>
      </c>
      <c r="M4933">
        <f>VLOOKUP(F4933,Products!A:D,4,FALSE)*I4933</f>
        <v/>
      </c>
      <c r="N4933">
        <f>L4933-M4933</f>
        <v/>
      </c>
    </row>
    <row r="4934">
      <c r="A4934" t="inlineStr">
        <is>
          <t>T1004932</t>
        </is>
      </c>
      <c r="B4934" t="inlineStr">
        <is>
          <t>2024-05-06</t>
        </is>
      </c>
      <c r="C4934" t="inlineStr">
        <is>
          <t>S041</t>
        </is>
      </c>
      <c r="D4934" t="inlineStr">
        <is>
          <t>Store_041</t>
        </is>
      </c>
      <c r="E4934" t="inlineStr">
        <is>
          <t>East</t>
        </is>
      </c>
      <c r="F4934" t="inlineStr">
        <is>
          <t>P0103</t>
        </is>
      </c>
      <c r="G4934" t="inlineStr">
        <is>
          <t>Prod_0103</t>
        </is>
      </c>
      <c r="H4934" t="inlineStr">
        <is>
          <t>Stationery</t>
        </is>
      </c>
      <c r="I4934" t="n">
        <v>8</v>
      </c>
      <c r="J4934" t="n">
        <v>613.14</v>
      </c>
      <c r="K4934" t="n">
        <v>0.1</v>
      </c>
      <c r="L4934">
        <f>I4934*J4934*(1-K4934)</f>
        <v/>
      </c>
      <c r="M4934">
        <f>VLOOKUP(F4934,Products!A:D,4,FALSE)*I4934</f>
        <v/>
      </c>
      <c r="N4934">
        <f>L4934-M4934</f>
        <v/>
      </c>
    </row>
    <row r="4935">
      <c r="A4935" t="inlineStr">
        <is>
          <t>T1004933</t>
        </is>
      </c>
      <c r="B4935" t="inlineStr">
        <is>
          <t>2024-02-22</t>
        </is>
      </c>
      <c r="C4935" t="inlineStr">
        <is>
          <t>S037</t>
        </is>
      </c>
      <c r="D4935" t="inlineStr">
        <is>
          <t>Store_037</t>
        </is>
      </c>
      <c r="E4935" t="inlineStr">
        <is>
          <t>East</t>
        </is>
      </c>
      <c r="F4935" t="inlineStr">
        <is>
          <t>P0114</t>
        </is>
      </c>
      <c r="G4935" t="inlineStr">
        <is>
          <t>Prod_0114</t>
        </is>
      </c>
      <c r="H4935" t="inlineStr">
        <is>
          <t>Beverages</t>
        </is>
      </c>
      <c r="I4935" t="n">
        <v>3</v>
      </c>
      <c r="J4935" t="n">
        <v>677.9</v>
      </c>
      <c r="K4935" t="n">
        <v>0</v>
      </c>
      <c r="L4935">
        <f>I4935*J4935*(1-K4935)</f>
        <v/>
      </c>
      <c r="M4935">
        <f>VLOOKUP(F4935,Products!A:D,4,FALSE)*I4935</f>
        <v/>
      </c>
      <c r="N4935">
        <f>L4935-M4935</f>
        <v/>
      </c>
    </row>
    <row r="4936">
      <c r="A4936" t="inlineStr">
        <is>
          <t>T1004934</t>
        </is>
      </c>
      <c r="B4936" t="inlineStr">
        <is>
          <t>2025-03-19</t>
        </is>
      </c>
      <c r="C4936" t="inlineStr">
        <is>
          <t>S037</t>
        </is>
      </c>
      <c r="D4936" t="inlineStr">
        <is>
          <t>Store_037</t>
        </is>
      </c>
      <c r="E4936" t="inlineStr">
        <is>
          <t>East</t>
        </is>
      </c>
      <c r="F4936" t="inlineStr">
        <is>
          <t>P0104</t>
        </is>
      </c>
      <c r="G4936" t="inlineStr">
        <is>
          <t>Prod_0104</t>
        </is>
      </c>
      <c r="H4936" t="inlineStr">
        <is>
          <t>Clothing</t>
        </is>
      </c>
      <c r="I4936" t="n">
        <v>7</v>
      </c>
      <c r="J4936" t="n">
        <v>764.35</v>
      </c>
      <c r="K4936" t="n">
        <v>0.15</v>
      </c>
      <c r="L4936">
        <f>I4936*J4936*(1-K4936)</f>
        <v/>
      </c>
      <c r="M4936">
        <f>VLOOKUP(F4936,Products!A:D,4,FALSE)*I4936</f>
        <v/>
      </c>
      <c r="N4936">
        <f>L4936-M4936</f>
        <v/>
      </c>
    </row>
    <row r="4937">
      <c r="A4937" t="inlineStr">
        <is>
          <t>T1004935</t>
        </is>
      </c>
      <c r="B4937" t="inlineStr">
        <is>
          <t>2025-09-13</t>
        </is>
      </c>
      <c r="C4937" t="inlineStr">
        <is>
          <t>S038</t>
        </is>
      </c>
      <c r="D4937" t="inlineStr">
        <is>
          <t>Store_038</t>
        </is>
      </c>
      <c r="E4937" t="inlineStr">
        <is>
          <t>East</t>
        </is>
      </c>
      <c r="F4937" t="inlineStr">
        <is>
          <t>P0160</t>
        </is>
      </c>
      <c r="G4937" t="inlineStr">
        <is>
          <t>Prod_0160</t>
        </is>
      </c>
      <c r="H4937" t="inlineStr">
        <is>
          <t>Food</t>
        </is>
      </c>
      <c r="I4937" t="n">
        <v>6</v>
      </c>
      <c r="J4937" t="n">
        <v>625.7</v>
      </c>
      <c r="K4937" t="n">
        <v>0</v>
      </c>
      <c r="L4937">
        <f>I4937*J4937*(1-K4937)</f>
        <v/>
      </c>
      <c r="M4937">
        <f>VLOOKUP(F4937,Products!A:D,4,FALSE)*I4937</f>
        <v/>
      </c>
      <c r="N4937">
        <f>L4937-M4937</f>
        <v/>
      </c>
    </row>
    <row r="4938">
      <c r="A4938" t="inlineStr">
        <is>
          <t>T1004936</t>
        </is>
      </c>
      <c r="B4938" t="inlineStr">
        <is>
          <t>2024-11-21</t>
        </is>
      </c>
      <c r="C4938" t="inlineStr">
        <is>
          <t>S021</t>
        </is>
      </c>
      <c r="D4938" t="inlineStr">
        <is>
          <t>Store_021</t>
        </is>
      </c>
      <c r="E4938" t="inlineStr">
        <is>
          <t>North</t>
        </is>
      </c>
      <c r="F4938" t="inlineStr">
        <is>
          <t>P0122</t>
        </is>
      </c>
      <c r="G4938" t="inlineStr">
        <is>
          <t>Prod_0122</t>
        </is>
      </c>
      <c r="H4938" t="inlineStr">
        <is>
          <t>Beverages</t>
        </is>
      </c>
      <c r="I4938" t="n">
        <v>6</v>
      </c>
      <c r="J4938" t="n">
        <v>675.92</v>
      </c>
      <c r="K4938" t="n">
        <v>0</v>
      </c>
      <c r="L4938">
        <f>I4938*J4938*(1-K4938)</f>
        <v/>
      </c>
      <c r="M4938">
        <f>VLOOKUP(F4938,Products!A:D,4,FALSE)*I4938</f>
        <v/>
      </c>
      <c r="N4938">
        <f>L4938-M4938</f>
        <v/>
      </c>
    </row>
    <row r="4939">
      <c r="A4939" t="inlineStr">
        <is>
          <t>T1004937</t>
        </is>
      </c>
      <c r="B4939" t="inlineStr">
        <is>
          <t>2025-01-15</t>
        </is>
      </c>
      <c r="C4939" t="inlineStr">
        <is>
          <t>S012</t>
        </is>
      </c>
      <c r="D4939" t="inlineStr">
        <is>
          <t>Store_012</t>
        </is>
      </c>
      <c r="E4939" t="inlineStr">
        <is>
          <t>South</t>
        </is>
      </c>
      <c r="F4939" t="inlineStr">
        <is>
          <t>P0122</t>
        </is>
      </c>
      <c r="G4939" t="inlineStr">
        <is>
          <t>Prod_0122</t>
        </is>
      </c>
      <c r="H4939" t="inlineStr">
        <is>
          <t>Beverages</t>
        </is>
      </c>
      <c r="I4939" t="n">
        <v>1</v>
      </c>
      <c r="J4939" t="n">
        <v>764.54</v>
      </c>
      <c r="K4939" t="n">
        <v>0.15</v>
      </c>
      <c r="L4939">
        <f>I4939*J4939*(1-K4939)</f>
        <v/>
      </c>
      <c r="M4939">
        <f>VLOOKUP(F4939,Products!A:D,4,FALSE)*I4939</f>
        <v/>
      </c>
      <c r="N4939">
        <f>L4939-M4939</f>
        <v/>
      </c>
    </row>
    <row r="4940">
      <c r="A4940" t="inlineStr">
        <is>
          <t>T1004938</t>
        </is>
      </c>
      <c r="B4940" t="inlineStr">
        <is>
          <t>2023-03-04</t>
        </is>
      </c>
      <c r="C4940" t="inlineStr">
        <is>
          <t>S011</t>
        </is>
      </c>
      <c r="D4940" t="inlineStr">
        <is>
          <t>Store_011</t>
        </is>
      </c>
      <c r="E4940" t="inlineStr">
        <is>
          <t>South</t>
        </is>
      </c>
      <c r="F4940" t="inlineStr">
        <is>
          <t>P0021</t>
        </is>
      </c>
      <c r="G4940" t="inlineStr">
        <is>
          <t>Prod_0021</t>
        </is>
      </c>
      <c r="H4940" t="inlineStr">
        <is>
          <t>Household</t>
        </is>
      </c>
      <c r="I4940" t="n">
        <v>6</v>
      </c>
      <c r="J4940" t="n">
        <v>136.26</v>
      </c>
      <c r="K4940" t="n">
        <v>0.15</v>
      </c>
      <c r="L4940">
        <f>I4940*J4940*(1-K4940)</f>
        <v/>
      </c>
      <c r="M4940">
        <f>VLOOKUP(F4940,Products!A:D,4,FALSE)*I4940</f>
        <v/>
      </c>
      <c r="N4940">
        <f>L4940-M4940</f>
        <v/>
      </c>
    </row>
    <row r="4941">
      <c r="A4941" t="inlineStr">
        <is>
          <t>T1004939</t>
        </is>
      </c>
      <c r="B4941" t="inlineStr">
        <is>
          <t>2024-05-18</t>
        </is>
      </c>
      <c r="C4941" t="inlineStr">
        <is>
          <t>S018</t>
        </is>
      </c>
      <c r="D4941" t="inlineStr">
        <is>
          <t>Store_018</t>
        </is>
      </c>
      <c r="E4941" t="inlineStr">
        <is>
          <t>South</t>
        </is>
      </c>
      <c r="F4941" t="inlineStr">
        <is>
          <t>P0137</t>
        </is>
      </c>
      <c r="G4941" t="inlineStr">
        <is>
          <t>Prod_0137</t>
        </is>
      </c>
      <c r="H4941" t="inlineStr">
        <is>
          <t>Electronics</t>
        </is>
      </c>
      <c r="I4941" t="n">
        <v>9</v>
      </c>
      <c r="J4941" t="n">
        <v>118.74</v>
      </c>
      <c r="K4941" t="n">
        <v>0</v>
      </c>
      <c r="L4941">
        <f>I4941*J4941*(1-K4941)</f>
        <v/>
      </c>
      <c r="M4941">
        <f>VLOOKUP(F4941,Products!A:D,4,FALSE)*I4941</f>
        <v/>
      </c>
      <c r="N4941">
        <f>L4941-M4941</f>
        <v/>
      </c>
    </row>
    <row r="4942">
      <c r="A4942" t="inlineStr">
        <is>
          <t>T1004940</t>
        </is>
      </c>
      <c r="B4942" t="inlineStr">
        <is>
          <t>2025-01-23</t>
        </is>
      </c>
      <c r="C4942" t="inlineStr">
        <is>
          <t>S042</t>
        </is>
      </c>
      <c r="D4942" t="inlineStr">
        <is>
          <t>Store_042</t>
        </is>
      </c>
      <c r="E4942" t="inlineStr">
        <is>
          <t>Central</t>
        </is>
      </c>
      <c r="F4942" t="inlineStr">
        <is>
          <t>P0117</t>
        </is>
      </c>
      <c r="G4942" t="inlineStr">
        <is>
          <t>Prod_0117</t>
        </is>
      </c>
      <c r="H4942" t="inlineStr">
        <is>
          <t>Electronics</t>
        </is>
      </c>
      <c r="I4942" t="n">
        <v>4</v>
      </c>
      <c r="J4942" t="n">
        <v>490.13</v>
      </c>
      <c r="K4942" t="n">
        <v>0.1</v>
      </c>
      <c r="L4942">
        <f>I4942*J4942*(1-K4942)</f>
        <v/>
      </c>
      <c r="M4942">
        <f>VLOOKUP(F4942,Products!A:D,4,FALSE)*I4942</f>
        <v/>
      </c>
      <c r="N4942">
        <f>L4942-M4942</f>
        <v/>
      </c>
    </row>
    <row r="4943">
      <c r="A4943" t="inlineStr">
        <is>
          <t>T1004941</t>
        </is>
      </c>
      <c r="B4943" t="inlineStr">
        <is>
          <t>2023-08-13</t>
        </is>
      </c>
      <c r="C4943" t="inlineStr">
        <is>
          <t>S025</t>
        </is>
      </c>
      <c r="D4943" t="inlineStr">
        <is>
          <t>Store_025</t>
        </is>
      </c>
      <c r="E4943" t="inlineStr">
        <is>
          <t>Central</t>
        </is>
      </c>
      <c r="F4943" t="inlineStr">
        <is>
          <t>P0077</t>
        </is>
      </c>
      <c r="G4943" t="inlineStr">
        <is>
          <t>Prod_0077</t>
        </is>
      </c>
      <c r="H4943" t="inlineStr">
        <is>
          <t>Beverages</t>
        </is>
      </c>
      <c r="I4943" t="n">
        <v>8</v>
      </c>
      <c r="J4943" t="n">
        <v>51.11</v>
      </c>
      <c r="K4943" t="n">
        <v>0</v>
      </c>
      <c r="L4943">
        <f>I4943*J4943*(1-K4943)</f>
        <v/>
      </c>
      <c r="M4943">
        <f>VLOOKUP(F4943,Products!A:D,4,FALSE)*I4943</f>
        <v/>
      </c>
      <c r="N4943">
        <f>L4943-M4943</f>
        <v/>
      </c>
    </row>
    <row r="4944">
      <c r="A4944" t="inlineStr">
        <is>
          <t>T1004942</t>
        </is>
      </c>
      <c r="B4944" t="inlineStr">
        <is>
          <t>2024-01-23</t>
        </is>
      </c>
      <c r="C4944" t="inlineStr">
        <is>
          <t>S020</t>
        </is>
      </c>
      <c r="D4944" t="inlineStr">
        <is>
          <t>Store_020</t>
        </is>
      </c>
      <c r="E4944" t="inlineStr">
        <is>
          <t>West</t>
        </is>
      </c>
      <c r="F4944" t="inlineStr">
        <is>
          <t>P0023</t>
        </is>
      </c>
      <c r="G4944" t="inlineStr">
        <is>
          <t>Prod_0023</t>
        </is>
      </c>
      <c r="H4944" t="inlineStr">
        <is>
          <t>Stationery</t>
        </is>
      </c>
      <c r="I4944" t="n">
        <v>1</v>
      </c>
      <c r="J4944" t="n">
        <v>158.58</v>
      </c>
      <c r="K4944" t="n">
        <v>0.1</v>
      </c>
      <c r="L4944">
        <f>I4944*J4944*(1-K4944)</f>
        <v/>
      </c>
      <c r="M4944">
        <f>VLOOKUP(F4944,Products!A:D,4,FALSE)*I4944</f>
        <v/>
      </c>
      <c r="N4944">
        <f>L4944-M4944</f>
        <v/>
      </c>
    </row>
    <row r="4945">
      <c r="A4945" t="inlineStr">
        <is>
          <t>T1004943</t>
        </is>
      </c>
      <c r="B4945" t="inlineStr">
        <is>
          <t>2024-10-05</t>
        </is>
      </c>
      <c r="C4945" t="inlineStr">
        <is>
          <t>S011</t>
        </is>
      </c>
      <c r="D4945" t="inlineStr">
        <is>
          <t>Store_011</t>
        </is>
      </c>
      <c r="E4945" t="inlineStr">
        <is>
          <t>South</t>
        </is>
      </c>
      <c r="F4945" t="inlineStr">
        <is>
          <t>P0175</t>
        </is>
      </c>
      <c r="G4945" t="inlineStr">
        <is>
          <t>Prod_0175</t>
        </is>
      </c>
      <c r="H4945" t="inlineStr">
        <is>
          <t>Food</t>
        </is>
      </c>
      <c r="I4945" t="n">
        <v>5</v>
      </c>
      <c r="J4945" t="n">
        <v>906.28</v>
      </c>
      <c r="K4945" t="n">
        <v>0</v>
      </c>
      <c r="L4945">
        <f>I4945*J4945*(1-K4945)</f>
        <v/>
      </c>
      <c r="M4945">
        <f>VLOOKUP(F4945,Products!A:D,4,FALSE)*I4945</f>
        <v/>
      </c>
      <c r="N4945">
        <f>L4945-M4945</f>
        <v/>
      </c>
    </row>
    <row r="4946">
      <c r="A4946" t="inlineStr">
        <is>
          <t>T1004944</t>
        </is>
      </c>
      <c r="B4946" t="inlineStr">
        <is>
          <t>2025-02-07</t>
        </is>
      </c>
      <c r="C4946" t="inlineStr">
        <is>
          <t>S045</t>
        </is>
      </c>
      <c r="D4946" t="inlineStr">
        <is>
          <t>Store_045</t>
        </is>
      </c>
      <c r="E4946" t="inlineStr">
        <is>
          <t>East</t>
        </is>
      </c>
      <c r="F4946" t="inlineStr">
        <is>
          <t>P0156</t>
        </is>
      </c>
      <c r="G4946" t="inlineStr">
        <is>
          <t>Prod_0156</t>
        </is>
      </c>
      <c r="H4946" t="inlineStr">
        <is>
          <t>Toys</t>
        </is>
      </c>
      <c r="I4946" t="n">
        <v>6</v>
      </c>
      <c r="J4946" t="n">
        <v>402.13</v>
      </c>
      <c r="K4946" t="n">
        <v>0</v>
      </c>
      <c r="L4946">
        <f>I4946*J4946*(1-K4946)</f>
        <v/>
      </c>
      <c r="M4946">
        <f>VLOOKUP(F4946,Products!A:D,4,FALSE)*I4946</f>
        <v/>
      </c>
      <c r="N4946">
        <f>L4946-M4946</f>
        <v/>
      </c>
    </row>
    <row r="4947">
      <c r="A4947" t="inlineStr">
        <is>
          <t>T1004945</t>
        </is>
      </c>
      <c r="B4947" t="inlineStr">
        <is>
          <t>2023-07-11</t>
        </is>
      </c>
      <c r="C4947" t="inlineStr">
        <is>
          <t>S045</t>
        </is>
      </c>
      <c r="D4947" t="inlineStr">
        <is>
          <t>Store_045</t>
        </is>
      </c>
      <c r="E4947" t="inlineStr">
        <is>
          <t>East</t>
        </is>
      </c>
      <c r="F4947" t="inlineStr">
        <is>
          <t>P0091</t>
        </is>
      </c>
      <c r="G4947" t="inlineStr">
        <is>
          <t>Prod_0091</t>
        </is>
      </c>
      <c r="H4947" t="inlineStr">
        <is>
          <t>Toys</t>
        </is>
      </c>
      <c r="I4947" t="n">
        <v>4</v>
      </c>
      <c r="J4947" t="n">
        <v>245.77</v>
      </c>
      <c r="K4947" t="n">
        <v>0</v>
      </c>
      <c r="L4947">
        <f>I4947*J4947*(1-K4947)</f>
        <v/>
      </c>
      <c r="M4947">
        <f>VLOOKUP(F4947,Products!A:D,4,FALSE)*I4947</f>
        <v/>
      </c>
      <c r="N4947">
        <f>L4947-M4947</f>
        <v/>
      </c>
    </row>
    <row r="4948">
      <c r="A4948" t="inlineStr">
        <is>
          <t>T1004946</t>
        </is>
      </c>
      <c r="B4948" t="inlineStr">
        <is>
          <t>2023-12-25</t>
        </is>
      </c>
      <c r="C4948" t="inlineStr">
        <is>
          <t>S012</t>
        </is>
      </c>
      <c r="D4948" t="inlineStr">
        <is>
          <t>Store_012</t>
        </is>
      </c>
      <c r="E4948" t="inlineStr">
        <is>
          <t>South</t>
        </is>
      </c>
      <c r="F4948" t="inlineStr">
        <is>
          <t>P0072</t>
        </is>
      </c>
      <c r="G4948" t="inlineStr">
        <is>
          <t>Prod_0072</t>
        </is>
      </c>
      <c r="H4948" t="inlineStr">
        <is>
          <t>Food</t>
        </is>
      </c>
      <c r="I4948" t="n">
        <v>9</v>
      </c>
      <c r="J4948" t="n">
        <v>761.35</v>
      </c>
      <c r="K4948" t="n">
        <v>0</v>
      </c>
      <c r="L4948">
        <f>I4948*J4948*(1-K4948)</f>
        <v/>
      </c>
      <c r="M4948">
        <f>VLOOKUP(F4948,Products!A:D,4,FALSE)*I4948</f>
        <v/>
      </c>
      <c r="N4948">
        <f>L4948-M4948</f>
        <v/>
      </c>
    </row>
    <row r="4949">
      <c r="A4949" t="inlineStr">
        <is>
          <t>T1004947</t>
        </is>
      </c>
      <c r="B4949" t="inlineStr">
        <is>
          <t>2024-11-04</t>
        </is>
      </c>
      <c r="C4949" t="inlineStr">
        <is>
          <t>S024</t>
        </is>
      </c>
      <c r="D4949" t="inlineStr">
        <is>
          <t>Store_024</t>
        </is>
      </c>
      <c r="E4949" t="inlineStr">
        <is>
          <t>South</t>
        </is>
      </c>
      <c r="F4949" t="inlineStr">
        <is>
          <t>P0189</t>
        </is>
      </c>
      <c r="G4949" t="inlineStr">
        <is>
          <t>Prod_0189</t>
        </is>
      </c>
      <c r="H4949" t="inlineStr">
        <is>
          <t>Food</t>
        </is>
      </c>
      <c r="I4949" t="n">
        <v>1</v>
      </c>
      <c r="J4949" t="n">
        <v>1044.78</v>
      </c>
      <c r="K4949" t="n">
        <v>0.2</v>
      </c>
      <c r="L4949">
        <f>I4949*J4949*(1-K4949)</f>
        <v/>
      </c>
      <c r="M4949">
        <f>VLOOKUP(F4949,Products!A:D,4,FALSE)*I4949</f>
        <v/>
      </c>
      <c r="N4949">
        <f>L4949-M4949</f>
        <v/>
      </c>
    </row>
    <row r="4950">
      <c r="A4950" t="inlineStr">
        <is>
          <t>T1004948</t>
        </is>
      </c>
      <c r="B4950" t="inlineStr">
        <is>
          <t>2025-05-20</t>
        </is>
      </c>
      <c r="C4950" t="inlineStr">
        <is>
          <t>S050</t>
        </is>
      </c>
      <c r="D4950" t="inlineStr">
        <is>
          <t>Store_050</t>
        </is>
      </c>
      <c r="E4950" t="inlineStr">
        <is>
          <t>South</t>
        </is>
      </c>
      <c r="F4950" t="inlineStr">
        <is>
          <t>P0190</t>
        </is>
      </c>
      <c r="G4950" t="inlineStr">
        <is>
          <t>Prod_0190</t>
        </is>
      </c>
      <c r="H4950" t="inlineStr">
        <is>
          <t>Household</t>
        </is>
      </c>
      <c r="I4950" t="n">
        <v>6</v>
      </c>
      <c r="J4950" t="n">
        <v>306.58</v>
      </c>
      <c r="K4950" t="n">
        <v>0</v>
      </c>
      <c r="L4950">
        <f>I4950*J4950*(1-K4950)</f>
        <v/>
      </c>
      <c r="M4950">
        <f>VLOOKUP(F4950,Products!A:D,4,FALSE)*I4950</f>
        <v/>
      </c>
      <c r="N4950">
        <f>L4950-M4950</f>
        <v/>
      </c>
    </row>
    <row r="4951">
      <c r="A4951" t="inlineStr">
        <is>
          <t>T1004949</t>
        </is>
      </c>
      <c r="B4951" t="inlineStr">
        <is>
          <t>2024-03-09</t>
        </is>
      </c>
      <c r="C4951" t="inlineStr">
        <is>
          <t>S010</t>
        </is>
      </c>
      <c r="D4951" t="inlineStr">
        <is>
          <t>Store_010</t>
        </is>
      </c>
      <c r="E4951" t="inlineStr">
        <is>
          <t>North</t>
        </is>
      </c>
      <c r="F4951" t="inlineStr">
        <is>
          <t>P0132</t>
        </is>
      </c>
      <c r="G4951" t="inlineStr">
        <is>
          <t>Prod_0132</t>
        </is>
      </c>
      <c r="H4951" t="inlineStr">
        <is>
          <t>Food</t>
        </is>
      </c>
      <c r="I4951" t="n">
        <v>8</v>
      </c>
      <c r="J4951" t="n">
        <v>124.51</v>
      </c>
      <c r="K4951" t="n">
        <v>0</v>
      </c>
      <c r="L4951">
        <f>I4951*J4951*(1-K4951)</f>
        <v/>
      </c>
      <c r="M4951">
        <f>VLOOKUP(F4951,Products!A:D,4,FALSE)*I4951</f>
        <v/>
      </c>
      <c r="N4951">
        <f>L4951-M4951</f>
        <v/>
      </c>
    </row>
    <row r="4952">
      <c r="A4952" t="inlineStr">
        <is>
          <t>T1004950</t>
        </is>
      </c>
      <c r="B4952" t="inlineStr">
        <is>
          <t>2025-03-04</t>
        </is>
      </c>
      <c r="C4952" t="inlineStr">
        <is>
          <t>S041</t>
        </is>
      </c>
      <c r="D4952" t="inlineStr">
        <is>
          <t>Store_041</t>
        </is>
      </c>
      <c r="E4952" t="inlineStr">
        <is>
          <t>East</t>
        </is>
      </c>
      <c r="F4952" t="inlineStr">
        <is>
          <t>P0078</t>
        </is>
      </c>
      <c r="G4952" t="inlineStr">
        <is>
          <t>Prod_0078</t>
        </is>
      </c>
      <c r="H4952" t="inlineStr">
        <is>
          <t>Electronics</t>
        </is>
      </c>
      <c r="I4952" t="n">
        <v>2</v>
      </c>
      <c r="J4952" t="n">
        <v>630.62</v>
      </c>
      <c r="K4952" t="n">
        <v>0</v>
      </c>
      <c r="L4952">
        <f>I4952*J4952*(1-K4952)</f>
        <v/>
      </c>
      <c r="M4952">
        <f>VLOOKUP(F4952,Products!A:D,4,FALSE)*I4952</f>
        <v/>
      </c>
      <c r="N4952">
        <f>L4952-M4952</f>
        <v/>
      </c>
    </row>
    <row r="4953">
      <c r="A4953" t="inlineStr">
        <is>
          <t>T1004951</t>
        </is>
      </c>
      <c r="B4953" t="inlineStr">
        <is>
          <t>2025-02-14</t>
        </is>
      </c>
      <c r="C4953" t="inlineStr">
        <is>
          <t>S036</t>
        </is>
      </c>
      <c r="D4953" t="inlineStr">
        <is>
          <t>Store_036</t>
        </is>
      </c>
      <c r="E4953" t="inlineStr">
        <is>
          <t>Central</t>
        </is>
      </c>
      <c r="F4953" t="inlineStr">
        <is>
          <t>P0003</t>
        </is>
      </c>
      <c r="G4953" t="inlineStr">
        <is>
          <t>Prod_0003</t>
        </is>
      </c>
      <c r="H4953" t="inlineStr">
        <is>
          <t>Household</t>
        </is>
      </c>
      <c r="I4953" t="n">
        <v>2</v>
      </c>
      <c r="J4953" t="n">
        <v>69.11</v>
      </c>
      <c r="K4953" t="n">
        <v>0</v>
      </c>
      <c r="L4953">
        <f>I4953*J4953*(1-K4953)</f>
        <v/>
      </c>
      <c r="M4953">
        <f>VLOOKUP(F4953,Products!A:D,4,FALSE)*I4953</f>
        <v/>
      </c>
      <c r="N4953">
        <f>L4953-M4953</f>
        <v/>
      </c>
    </row>
    <row r="4954">
      <c r="A4954" t="inlineStr">
        <is>
          <t>T1004952</t>
        </is>
      </c>
      <c r="B4954" t="inlineStr">
        <is>
          <t>2025-05-15</t>
        </is>
      </c>
      <c r="C4954" t="inlineStr">
        <is>
          <t>S039</t>
        </is>
      </c>
      <c r="D4954" t="inlineStr">
        <is>
          <t>Store_039</t>
        </is>
      </c>
      <c r="E4954" t="inlineStr">
        <is>
          <t>North</t>
        </is>
      </c>
      <c r="F4954" t="inlineStr">
        <is>
          <t>P0083</t>
        </is>
      </c>
      <c r="G4954" t="inlineStr">
        <is>
          <t>Prod_0083</t>
        </is>
      </c>
      <c r="H4954" t="inlineStr">
        <is>
          <t>Clothing</t>
        </is>
      </c>
      <c r="I4954" t="n">
        <v>8</v>
      </c>
      <c r="J4954" t="n">
        <v>611.09</v>
      </c>
      <c r="K4954" t="n">
        <v>0</v>
      </c>
      <c r="L4954">
        <f>I4954*J4954*(1-K4954)</f>
        <v/>
      </c>
      <c r="M4954">
        <f>VLOOKUP(F4954,Products!A:D,4,FALSE)*I4954</f>
        <v/>
      </c>
      <c r="N4954">
        <f>L4954-M4954</f>
        <v/>
      </c>
    </row>
    <row r="4955">
      <c r="A4955" t="inlineStr">
        <is>
          <t>T1004953</t>
        </is>
      </c>
      <c r="B4955" t="inlineStr">
        <is>
          <t>2023-12-04</t>
        </is>
      </c>
      <c r="C4955" t="inlineStr">
        <is>
          <t>S034</t>
        </is>
      </c>
      <c r="D4955" t="inlineStr">
        <is>
          <t>Store_034</t>
        </is>
      </c>
      <c r="E4955" t="inlineStr">
        <is>
          <t>Central</t>
        </is>
      </c>
      <c r="F4955" t="inlineStr">
        <is>
          <t>P0148</t>
        </is>
      </c>
      <c r="G4955" t="inlineStr">
        <is>
          <t>Prod_0148</t>
        </is>
      </c>
      <c r="H4955" t="inlineStr">
        <is>
          <t>Electronics</t>
        </is>
      </c>
      <c r="I4955" t="n">
        <v>9</v>
      </c>
      <c r="J4955" t="n">
        <v>213.9</v>
      </c>
      <c r="K4955" t="n">
        <v>0.1</v>
      </c>
      <c r="L4955">
        <f>I4955*J4955*(1-K4955)</f>
        <v/>
      </c>
      <c r="M4955">
        <f>VLOOKUP(F4955,Products!A:D,4,FALSE)*I4955</f>
        <v/>
      </c>
      <c r="N4955">
        <f>L4955-M4955</f>
        <v/>
      </c>
    </row>
    <row r="4956">
      <c r="A4956" t="inlineStr">
        <is>
          <t>T1004954</t>
        </is>
      </c>
      <c r="B4956" t="inlineStr">
        <is>
          <t>2023-12-16</t>
        </is>
      </c>
      <c r="C4956" t="inlineStr">
        <is>
          <t>S010</t>
        </is>
      </c>
      <c r="D4956" t="inlineStr">
        <is>
          <t>Store_010</t>
        </is>
      </c>
      <c r="E4956" t="inlineStr">
        <is>
          <t>North</t>
        </is>
      </c>
      <c r="F4956" t="inlineStr">
        <is>
          <t>P0048</t>
        </is>
      </c>
      <c r="G4956" t="inlineStr">
        <is>
          <t>Prod_0048</t>
        </is>
      </c>
      <c r="H4956" t="inlineStr">
        <is>
          <t>Toys</t>
        </is>
      </c>
      <c r="I4956" t="n">
        <v>5</v>
      </c>
      <c r="J4956" t="n">
        <v>244.15</v>
      </c>
      <c r="K4956" t="n">
        <v>0</v>
      </c>
      <c r="L4956">
        <f>I4956*J4956*(1-K4956)</f>
        <v/>
      </c>
      <c r="M4956">
        <f>VLOOKUP(F4956,Products!A:D,4,FALSE)*I4956</f>
        <v/>
      </c>
      <c r="N4956">
        <f>L4956-M4956</f>
        <v/>
      </c>
    </row>
    <row r="4957">
      <c r="A4957" t="inlineStr">
        <is>
          <t>T1004955</t>
        </is>
      </c>
      <c r="B4957" t="inlineStr">
        <is>
          <t>2023-10-08</t>
        </is>
      </c>
      <c r="C4957" t="inlineStr">
        <is>
          <t>S028</t>
        </is>
      </c>
      <c r="D4957" t="inlineStr">
        <is>
          <t>Store_028</t>
        </is>
      </c>
      <c r="E4957" t="inlineStr">
        <is>
          <t>North</t>
        </is>
      </c>
      <c r="F4957" t="inlineStr">
        <is>
          <t>P0193</t>
        </is>
      </c>
      <c r="G4957" t="inlineStr">
        <is>
          <t>Prod_0193</t>
        </is>
      </c>
      <c r="H4957" t="inlineStr">
        <is>
          <t>Food</t>
        </is>
      </c>
      <c r="I4957" t="n">
        <v>1</v>
      </c>
      <c r="J4957" t="n">
        <v>676.2</v>
      </c>
      <c r="K4957" t="n">
        <v>0.05</v>
      </c>
      <c r="L4957">
        <f>I4957*J4957*(1-K4957)</f>
        <v/>
      </c>
      <c r="M4957">
        <f>VLOOKUP(F4957,Products!A:D,4,FALSE)*I4957</f>
        <v/>
      </c>
      <c r="N4957">
        <f>L4957-M4957</f>
        <v/>
      </c>
    </row>
    <row r="4958">
      <c r="A4958" t="inlineStr">
        <is>
          <t>T1004956</t>
        </is>
      </c>
      <c r="B4958" t="inlineStr">
        <is>
          <t>2023-07-10</t>
        </is>
      </c>
      <c r="C4958" t="inlineStr">
        <is>
          <t>S045</t>
        </is>
      </c>
      <c r="D4958" t="inlineStr">
        <is>
          <t>Store_045</t>
        </is>
      </c>
      <c r="E4958" t="inlineStr">
        <is>
          <t>East</t>
        </is>
      </c>
      <c r="F4958" t="inlineStr">
        <is>
          <t>P0012</t>
        </is>
      </c>
      <c r="G4958" t="inlineStr">
        <is>
          <t>Prod_0012</t>
        </is>
      </c>
      <c r="H4958" t="inlineStr">
        <is>
          <t>Food</t>
        </is>
      </c>
      <c r="I4958" t="n">
        <v>9</v>
      </c>
      <c r="J4958" t="n">
        <v>874.53</v>
      </c>
      <c r="K4958" t="n">
        <v>0</v>
      </c>
      <c r="L4958">
        <f>I4958*J4958*(1-K4958)</f>
        <v/>
      </c>
      <c r="M4958">
        <f>VLOOKUP(F4958,Products!A:D,4,FALSE)*I4958</f>
        <v/>
      </c>
      <c r="N4958">
        <f>L4958-M4958</f>
        <v/>
      </c>
    </row>
    <row r="4959">
      <c r="A4959" t="inlineStr">
        <is>
          <t>T1004957</t>
        </is>
      </c>
      <c r="B4959" t="inlineStr">
        <is>
          <t>2025-07-28</t>
        </is>
      </c>
      <c r="C4959" t="inlineStr">
        <is>
          <t>S037</t>
        </is>
      </c>
      <c r="D4959" t="inlineStr">
        <is>
          <t>Store_037</t>
        </is>
      </c>
      <c r="E4959" t="inlineStr">
        <is>
          <t>East</t>
        </is>
      </c>
      <c r="F4959" t="inlineStr">
        <is>
          <t>P0009</t>
        </is>
      </c>
      <c r="G4959" t="inlineStr">
        <is>
          <t>Prod_0009</t>
        </is>
      </c>
      <c r="H4959" t="inlineStr">
        <is>
          <t>Toys</t>
        </is>
      </c>
      <c r="I4959" t="n">
        <v>8</v>
      </c>
      <c r="J4959" t="n">
        <v>621.11</v>
      </c>
      <c r="K4959" t="n">
        <v>0</v>
      </c>
      <c r="L4959">
        <f>I4959*J4959*(1-K4959)</f>
        <v/>
      </c>
      <c r="M4959">
        <f>VLOOKUP(F4959,Products!A:D,4,FALSE)*I4959</f>
        <v/>
      </c>
      <c r="N4959">
        <f>L4959-M4959</f>
        <v/>
      </c>
    </row>
    <row r="4960">
      <c r="A4960" t="inlineStr">
        <is>
          <t>T1004958</t>
        </is>
      </c>
      <c r="B4960" t="inlineStr">
        <is>
          <t>2023-09-03</t>
        </is>
      </c>
      <c r="C4960" t="inlineStr">
        <is>
          <t>S008</t>
        </is>
      </c>
      <c r="D4960" t="inlineStr">
        <is>
          <t>Store_008</t>
        </is>
      </c>
      <c r="E4960" t="inlineStr">
        <is>
          <t>East</t>
        </is>
      </c>
      <c r="F4960" t="inlineStr">
        <is>
          <t>P0180</t>
        </is>
      </c>
      <c r="G4960" t="inlineStr">
        <is>
          <t>Prod_0180</t>
        </is>
      </c>
      <c r="H4960" t="inlineStr">
        <is>
          <t>Clothing</t>
        </is>
      </c>
      <c r="I4960" t="n">
        <v>4</v>
      </c>
      <c r="J4960" t="n">
        <v>519.75</v>
      </c>
      <c r="K4960" t="n">
        <v>0</v>
      </c>
      <c r="L4960">
        <f>I4960*J4960*(1-K4960)</f>
        <v/>
      </c>
      <c r="M4960">
        <f>VLOOKUP(F4960,Products!A:D,4,FALSE)*I4960</f>
        <v/>
      </c>
      <c r="N4960">
        <f>L4960-M4960</f>
        <v/>
      </c>
    </row>
    <row r="4961">
      <c r="A4961" t="inlineStr">
        <is>
          <t>T1004959</t>
        </is>
      </c>
      <c r="B4961" t="inlineStr">
        <is>
          <t>2025-01-10</t>
        </is>
      </c>
      <c r="C4961" t="inlineStr">
        <is>
          <t>S034</t>
        </is>
      </c>
      <c r="D4961" t="inlineStr">
        <is>
          <t>Store_034</t>
        </is>
      </c>
      <c r="E4961" t="inlineStr">
        <is>
          <t>Central</t>
        </is>
      </c>
      <c r="F4961" t="inlineStr">
        <is>
          <t>P0140</t>
        </is>
      </c>
      <c r="G4961" t="inlineStr">
        <is>
          <t>Prod_0140</t>
        </is>
      </c>
      <c r="H4961" t="inlineStr">
        <is>
          <t>Food</t>
        </is>
      </c>
      <c r="I4961" t="n">
        <v>4</v>
      </c>
      <c r="J4961" t="n">
        <v>956.71</v>
      </c>
      <c r="K4961" t="n">
        <v>0</v>
      </c>
      <c r="L4961">
        <f>I4961*J4961*(1-K4961)</f>
        <v/>
      </c>
      <c r="M4961">
        <f>VLOOKUP(F4961,Products!A:D,4,FALSE)*I4961</f>
        <v/>
      </c>
      <c r="N4961">
        <f>L4961-M4961</f>
        <v/>
      </c>
    </row>
    <row r="4962">
      <c r="A4962" t="inlineStr">
        <is>
          <t>T1004960</t>
        </is>
      </c>
      <c r="B4962" t="inlineStr">
        <is>
          <t>2023-11-06</t>
        </is>
      </c>
      <c r="C4962" t="inlineStr">
        <is>
          <t>S046</t>
        </is>
      </c>
      <c r="D4962" t="inlineStr">
        <is>
          <t>Store_046</t>
        </is>
      </c>
      <c r="E4962" t="inlineStr">
        <is>
          <t>South</t>
        </is>
      </c>
      <c r="F4962" t="inlineStr">
        <is>
          <t>P0195</t>
        </is>
      </c>
      <c r="G4962" t="inlineStr">
        <is>
          <t>Prod_0195</t>
        </is>
      </c>
      <c r="H4962" t="inlineStr">
        <is>
          <t>Food</t>
        </is>
      </c>
      <c r="I4962" t="n">
        <v>9</v>
      </c>
      <c r="J4962" t="n">
        <v>494.98</v>
      </c>
      <c r="K4962" t="n">
        <v>0</v>
      </c>
      <c r="L4962">
        <f>I4962*J4962*(1-K4962)</f>
        <v/>
      </c>
      <c r="M4962">
        <f>VLOOKUP(F4962,Products!A:D,4,FALSE)*I4962</f>
        <v/>
      </c>
      <c r="N4962">
        <f>L4962-M4962</f>
        <v/>
      </c>
    </row>
    <row r="4963">
      <c r="A4963" t="inlineStr">
        <is>
          <t>T1004961</t>
        </is>
      </c>
      <c r="B4963" t="inlineStr">
        <is>
          <t>2024-01-13</t>
        </is>
      </c>
      <c r="C4963" t="inlineStr">
        <is>
          <t>S017</t>
        </is>
      </c>
      <c r="D4963" t="inlineStr">
        <is>
          <t>Store_017</t>
        </is>
      </c>
      <c r="E4963" t="inlineStr">
        <is>
          <t>South</t>
        </is>
      </c>
      <c r="F4963" t="inlineStr">
        <is>
          <t>P0026</t>
        </is>
      </c>
      <c r="G4963" t="inlineStr">
        <is>
          <t>Prod_0026</t>
        </is>
      </c>
      <c r="H4963" t="inlineStr">
        <is>
          <t>Beverages</t>
        </is>
      </c>
      <c r="I4963" t="n">
        <v>9</v>
      </c>
      <c r="J4963" t="n">
        <v>677.5700000000001</v>
      </c>
      <c r="K4963" t="n">
        <v>0.1</v>
      </c>
      <c r="L4963">
        <f>I4963*J4963*(1-K4963)</f>
        <v/>
      </c>
      <c r="M4963">
        <f>VLOOKUP(F4963,Products!A:D,4,FALSE)*I4963</f>
        <v/>
      </c>
      <c r="N4963">
        <f>L4963-M4963</f>
        <v/>
      </c>
    </row>
    <row r="4964">
      <c r="A4964" t="inlineStr">
        <is>
          <t>T1004962</t>
        </is>
      </c>
      <c r="B4964" t="inlineStr">
        <is>
          <t>2024-07-23</t>
        </is>
      </c>
      <c r="C4964" t="inlineStr">
        <is>
          <t>S048</t>
        </is>
      </c>
      <c r="D4964" t="inlineStr">
        <is>
          <t>Store_048</t>
        </is>
      </c>
      <c r="E4964" t="inlineStr">
        <is>
          <t>South</t>
        </is>
      </c>
      <c r="F4964" t="inlineStr">
        <is>
          <t>P0109</t>
        </is>
      </c>
      <c r="G4964" t="inlineStr">
        <is>
          <t>Prod_0109</t>
        </is>
      </c>
      <c r="H4964" t="inlineStr">
        <is>
          <t>Beverages</t>
        </is>
      </c>
      <c r="I4964" t="n">
        <v>1</v>
      </c>
      <c r="J4964" t="n">
        <v>599.61</v>
      </c>
      <c r="K4964" t="n">
        <v>0.2</v>
      </c>
      <c r="L4964">
        <f>I4964*J4964*(1-K4964)</f>
        <v/>
      </c>
      <c r="M4964">
        <f>VLOOKUP(F4964,Products!A:D,4,FALSE)*I4964</f>
        <v/>
      </c>
      <c r="N4964">
        <f>L4964-M4964</f>
        <v/>
      </c>
    </row>
    <row r="4965">
      <c r="A4965" t="inlineStr">
        <is>
          <t>T1004963</t>
        </is>
      </c>
      <c r="B4965" t="inlineStr">
        <is>
          <t>2024-12-02</t>
        </is>
      </c>
      <c r="C4965" t="inlineStr">
        <is>
          <t>S022</t>
        </is>
      </c>
      <c r="D4965" t="inlineStr">
        <is>
          <t>Store_022</t>
        </is>
      </c>
      <c r="E4965" t="inlineStr">
        <is>
          <t>East</t>
        </is>
      </c>
      <c r="F4965" t="inlineStr">
        <is>
          <t>P0111</t>
        </is>
      </c>
      <c r="G4965" t="inlineStr">
        <is>
          <t>Prod_0111</t>
        </is>
      </c>
      <c r="H4965" t="inlineStr">
        <is>
          <t>Clothing</t>
        </is>
      </c>
      <c r="I4965" t="n">
        <v>6</v>
      </c>
      <c r="J4965" t="n">
        <v>498.9</v>
      </c>
      <c r="K4965" t="n">
        <v>0.1</v>
      </c>
      <c r="L4965">
        <f>I4965*J4965*(1-K4965)</f>
        <v/>
      </c>
      <c r="M4965">
        <f>VLOOKUP(F4965,Products!A:D,4,FALSE)*I4965</f>
        <v/>
      </c>
      <c r="N4965">
        <f>L4965-M4965</f>
        <v/>
      </c>
    </row>
    <row r="4966">
      <c r="A4966" t="inlineStr">
        <is>
          <t>T1004964</t>
        </is>
      </c>
      <c r="B4966" t="inlineStr">
        <is>
          <t>2024-02-18</t>
        </is>
      </c>
      <c r="C4966" t="inlineStr">
        <is>
          <t>S040</t>
        </is>
      </c>
      <c r="D4966" t="inlineStr">
        <is>
          <t>Store_040</t>
        </is>
      </c>
      <c r="E4966" t="inlineStr">
        <is>
          <t>Central</t>
        </is>
      </c>
      <c r="F4966" t="inlineStr">
        <is>
          <t>P0159</t>
        </is>
      </c>
      <c r="G4966" t="inlineStr">
        <is>
          <t>Prod_0159</t>
        </is>
      </c>
      <c r="H4966" t="inlineStr">
        <is>
          <t>Electronics</t>
        </is>
      </c>
      <c r="I4966" t="n">
        <v>9</v>
      </c>
      <c r="J4966" t="n">
        <v>407.84</v>
      </c>
      <c r="K4966" t="n">
        <v>0</v>
      </c>
      <c r="L4966">
        <f>I4966*J4966*(1-K4966)</f>
        <v/>
      </c>
      <c r="M4966">
        <f>VLOOKUP(F4966,Products!A:D,4,FALSE)*I4966</f>
        <v/>
      </c>
      <c r="N4966">
        <f>L4966-M4966</f>
        <v/>
      </c>
    </row>
    <row r="4967">
      <c r="A4967" t="inlineStr">
        <is>
          <t>T1004965</t>
        </is>
      </c>
      <c r="B4967" t="inlineStr">
        <is>
          <t>2025-07-19</t>
        </is>
      </c>
      <c r="C4967" t="inlineStr">
        <is>
          <t>S019</t>
        </is>
      </c>
      <c r="D4967" t="inlineStr">
        <is>
          <t>Store_019</t>
        </is>
      </c>
      <c r="E4967" t="inlineStr">
        <is>
          <t>East</t>
        </is>
      </c>
      <c r="F4967" t="inlineStr">
        <is>
          <t>P0066</t>
        </is>
      </c>
      <c r="G4967" t="inlineStr">
        <is>
          <t>Prod_0066</t>
        </is>
      </c>
      <c r="H4967" t="inlineStr">
        <is>
          <t>Household</t>
        </is>
      </c>
      <c r="I4967" t="n">
        <v>8</v>
      </c>
      <c r="J4967" t="n">
        <v>358.66</v>
      </c>
      <c r="K4967" t="n">
        <v>0</v>
      </c>
      <c r="L4967">
        <f>I4967*J4967*(1-K4967)</f>
        <v/>
      </c>
      <c r="M4967">
        <f>VLOOKUP(F4967,Products!A:D,4,FALSE)*I4967</f>
        <v/>
      </c>
      <c r="N4967">
        <f>L4967-M4967</f>
        <v/>
      </c>
    </row>
    <row r="4968">
      <c r="A4968" t="inlineStr">
        <is>
          <t>T1004966</t>
        </is>
      </c>
      <c r="B4968" t="inlineStr">
        <is>
          <t>2023-03-11</t>
        </is>
      </c>
      <c r="C4968" t="inlineStr">
        <is>
          <t>S015</t>
        </is>
      </c>
      <c r="D4968" t="inlineStr">
        <is>
          <t>Store_015</t>
        </is>
      </c>
      <c r="E4968" t="inlineStr">
        <is>
          <t>North</t>
        </is>
      </c>
      <c r="F4968" t="inlineStr">
        <is>
          <t>P0024</t>
        </is>
      </c>
      <c r="G4968" t="inlineStr">
        <is>
          <t>Prod_0024</t>
        </is>
      </c>
      <c r="H4968" t="inlineStr">
        <is>
          <t>Clothing</t>
        </is>
      </c>
      <c r="I4968" t="n">
        <v>7</v>
      </c>
      <c r="J4968" t="n">
        <v>98.06999999999999</v>
      </c>
      <c r="K4968" t="n">
        <v>0</v>
      </c>
      <c r="L4968">
        <f>I4968*J4968*(1-K4968)</f>
        <v/>
      </c>
      <c r="M4968">
        <f>VLOOKUP(F4968,Products!A:D,4,FALSE)*I4968</f>
        <v/>
      </c>
      <c r="N4968">
        <f>L4968-M4968</f>
        <v/>
      </c>
    </row>
    <row r="4969">
      <c r="A4969" t="inlineStr">
        <is>
          <t>T1004967</t>
        </is>
      </c>
      <c r="B4969" t="inlineStr">
        <is>
          <t>2024-12-10</t>
        </is>
      </c>
      <c r="C4969" t="inlineStr">
        <is>
          <t>S015</t>
        </is>
      </c>
      <c r="D4969" t="inlineStr">
        <is>
          <t>Store_015</t>
        </is>
      </c>
      <c r="E4969" t="inlineStr">
        <is>
          <t>North</t>
        </is>
      </c>
      <c r="F4969" t="inlineStr">
        <is>
          <t>P0133</t>
        </is>
      </c>
      <c r="G4969" t="inlineStr">
        <is>
          <t>Prod_0133</t>
        </is>
      </c>
      <c r="H4969" t="inlineStr">
        <is>
          <t>Stationery</t>
        </is>
      </c>
      <c r="I4969" t="n">
        <v>3</v>
      </c>
      <c r="J4969" t="n">
        <v>440.93</v>
      </c>
      <c r="K4969" t="n">
        <v>0</v>
      </c>
      <c r="L4969">
        <f>I4969*J4969*(1-K4969)</f>
        <v/>
      </c>
      <c r="M4969">
        <f>VLOOKUP(F4969,Products!A:D,4,FALSE)*I4969</f>
        <v/>
      </c>
      <c r="N4969">
        <f>L4969-M4969</f>
        <v/>
      </c>
    </row>
    <row r="4970">
      <c r="A4970" t="inlineStr">
        <is>
          <t>T1004968</t>
        </is>
      </c>
      <c r="B4970" t="inlineStr">
        <is>
          <t>2025-07-30</t>
        </is>
      </c>
      <c r="C4970" t="inlineStr">
        <is>
          <t>S022</t>
        </is>
      </c>
      <c r="D4970" t="inlineStr">
        <is>
          <t>Store_022</t>
        </is>
      </c>
      <c r="E4970" t="inlineStr">
        <is>
          <t>East</t>
        </is>
      </c>
      <c r="F4970" t="inlineStr">
        <is>
          <t>P0086</t>
        </is>
      </c>
      <c r="G4970" t="inlineStr">
        <is>
          <t>Prod_0086</t>
        </is>
      </c>
      <c r="H4970" t="inlineStr">
        <is>
          <t>Stationery</t>
        </is>
      </c>
      <c r="I4970" t="n">
        <v>4</v>
      </c>
      <c r="J4970" t="n">
        <v>1077.2</v>
      </c>
      <c r="K4970" t="n">
        <v>0.05</v>
      </c>
      <c r="L4970">
        <f>I4970*J4970*(1-K4970)</f>
        <v/>
      </c>
      <c r="M4970">
        <f>VLOOKUP(F4970,Products!A:D,4,FALSE)*I4970</f>
        <v/>
      </c>
      <c r="N4970">
        <f>L4970-M4970</f>
        <v/>
      </c>
    </row>
    <row r="4971">
      <c r="A4971" t="inlineStr">
        <is>
          <t>T1004969</t>
        </is>
      </c>
      <c r="B4971" t="inlineStr">
        <is>
          <t>2024-02-03</t>
        </is>
      </c>
      <c r="C4971" t="inlineStr">
        <is>
          <t>S024</t>
        </is>
      </c>
      <c r="D4971" t="inlineStr">
        <is>
          <t>Store_024</t>
        </is>
      </c>
      <c r="E4971" t="inlineStr">
        <is>
          <t>South</t>
        </is>
      </c>
      <c r="F4971" t="inlineStr">
        <is>
          <t>P0200</t>
        </is>
      </c>
      <c r="G4971" t="inlineStr">
        <is>
          <t>Prod_0200</t>
        </is>
      </c>
      <c r="H4971" t="inlineStr">
        <is>
          <t>Electronics</t>
        </is>
      </c>
      <c r="I4971" t="n">
        <v>1</v>
      </c>
      <c r="J4971" t="n">
        <v>354.13</v>
      </c>
      <c r="K4971" t="n">
        <v>0</v>
      </c>
      <c r="L4971">
        <f>I4971*J4971*(1-K4971)</f>
        <v/>
      </c>
      <c r="M4971">
        <f>VLOOKUP(F4971,Products!A:D,4,FALSE)*I4971</f>
        <v/>
      </c>
      <c r="N4971">
        <f>L4971-M4971</f>
        <v/>
      </c>
    </row>
    <row r="4972">
      <c r="A4972" t="inlineStr">
        <is>
          <t>T1004970</t>
        </is>
      </c>
      <c r="B4972" t="inlineStr">
        <is>
          <t>2023-12-25</t>
        </is>
      </c>
      <c r="C4972" t="inlineStr">
        <is>
          <t>S008</t>
        </is>
      </c>
      <c r="D4972" t="inlineStr">
        <is>
          <t>Store_008</t>
        </is>
      </c>
      <c r="E4972" t="inlineStr">
        <is>
          <t>East</t>
        </is>
      </c>
      <c r="F4972" t="inlineStr">
        <is>
          <t>P0013</t>
        </is>
      </c>
      <c r="G4972" t="inlineStr">
        <is>
          <t>Prod_0013</t>
        </is>
      </c>
      <c r="H4972" t="inlineStr">
        <is>
          <t>Clothing</t>
        </is>
      </c>
      <c r="I4972" t="n">
        <v>9</v>
      </c>
      <c r="J4972" t="n">
        <v>78.91</v>
      </c>
      <c r="K4972" t="n">
        <v>0</v>
      </c>
      <c r="L4972">
        <f>I4972*J4972*(1-K4972)</f>
        <v/>
      </c>
      <c r="M4972">
        <f>VLOOKUP(F4972,Products!A:D,4,FALSE)*I4972</f>
        <v/>
      </c>
      <c r="N4972">
        <f>L4972-M4972</f>
        <v/>
      </c>
    </row>
    <row r="4973">
      <c r="A4973" t="inlineStr">
        <is>
          <t>T1004971</t>
        </is>
      </c>
      <c r="B4973" t="inlineStr">
        <is>
          <t>2024-06-16</t>
        </is>
      </c>
      <c r="C4973" t="inlineStr">
        <is>
          <t>S045</t>
        </is>
      </c>
      <c r="D4973" t="inlineStr">
        <is>
          <t>Store_045</t>
        </is>
      </c>
      <c r="E4973" t="inlineStr">
        <is>
          <t>East</t>
        </is>
      </c>
      <c r="F4973" t="inlineStr">
        <is>
          <t>P0050</t>
        </is>
      </c>
      <c r="G4973" t="inlineStr">
        <is>
          <t>Prod_0050</t>
        </is>
      </c>
      <c r="H4973" t="inlineStr">
        <is>
          <t>Household</t>
        </is>
      </c>
      <c r="I4973" t="n">
        <v>9</v>
      </c>
      <c r="J4973" t="n">
        <v>561.66</v>
      </c>
      <c r="K4973" t="n">
        <v>0.05</v>
      </c>
      <c r="L4973">
        <f>I4973*J4973*(1-K4973)</f>
        <v/>
      </c>
      <c r="M4973">
        <f>VLOOKUP(F4973,Products!A:D,4,FALSE)*I4973</f>
        <v/>
      </c>
      <c r="N4973">
        <f>L4973-M4973</f>
        <v/>
      </c>
    </row>
    <row r="4974">
      <c r="A4974" t="inlineStr">
        <is>
          <t>T1004972</t>
        </is>
      </c>
      <c r="B4974" t="inlineStr">
        <is>
          <t>2023-03-13</t>
        </is>
      </c>
      <c r="C4974" t="inlineStr">
        <is>
          <t>S024</t>
        </is>
      </c>
      <c r="D4974" t="inlineStr">
        <is>
          <t>Store_024</t>
        </is>
      </c>
      <c r="E4974" t="inlineStr">
        <is>
          <t>South</t>
        </is>
      </c>
      <c r="F4974" t="inlineStr">
        <is>
          <t>P0078</t>
        </is>
      </c>
      <c r="G4974" t="inlineStr">
        <is>
          <t>Prod_0078</t>
        </is>
      </c>
      <c r="H4974" t="inlineStr">
        <is>
          <t>Electronics</t>
        </is>
      </c>
      <c r="I4974" t="n">
        <v>6</v>
      </c>
      <c r="J4974" t="n">
        <v>508.04</v>
      </c>
      <c r="K4974" t="n">
        <v>0</v>
      </c>
      <c r="L4974">
        <f>I4974*J4974*(1-K4974)</f>
        <v/>
      </c>
      <c r="M4974">
        <f>VLOOKUP(F4974,Products!A:D,4,FALSE)*I4974</f>
        <v/>
      </c>
      <c r="N4974">
        <f>L4974-M4974</f>
        <v/>
      </c>
    </row>
    <row r="4975">
      <c r="A4975" t="inlineStr">
        <is>
          <t>T1004973</t>
        </is>
      </c>
      <c r="B4975" t="inlineStr">
        <is>
          <t>2024-02-11</t>
        </is>
      </c>
      <c r="C4975" t="inlineStr">
        <is>
          <t>S049</t>
        </is>
      </c>
      <c r="D4975" t="inlineStr">
        <is>
          <t>Store_049</t>
        </is>
      </c>
      <c r="E4975" t="inlineStr">
        <is>
          <t>North</t>
        </is>
      </c>
      <c r="F4975" t="inlineStr">
        <is>
          <t>P0189</t>
        </is>
      </c>
      <c r="G4975" t="inlineStr">
        <is>
          <t>Prod_0189</t>
        </is>
      </c>
      <c r="H4975" t="inlineStr">
        <is>
          <t>Food</t>
        </is>
      </c>
      <c r="I4975" t="n">
        <v>4</v>
      </c>
      <c r="J4975" t="n">
        <v>717.05</v>
      </c>
      <c r="K4975" t="n">
        <v>0.05</v>
      </c>
      <c r="L4975">
        <f>I4975*J4975*(1-K4975)</f>
        <v/>
      </c>
      <c r="M4975">
        <f>VLOOKUP(F4975,Products!A:D,4,FALSE)*I4975</f>
        <v/>
      </c>
      <c r="N4975">
        <f>L4975-M4975</f>
        <v/>
      </c>
    </row>
    <row r="4976">
      <c r="A4976" t="inlineStr">
        <is>
          <t>T1004974</t>
        </is>
      </c>
      <c r="B4976" t="inlineStr">
        <is>
          <t>2024-07-02</t>
        </is>
      </c>
      <c r="C4976" t="inlineStr">
        <is>
          <t>S018</t>
        </is>
      </c>
      <c r="D4976" t="inlineStr">
        <is>
          <t>Store_018</t>
        </is>
      </c>
      <c r="E4976" t="inlineStr">
        <is>
          <t>South</t>
        </is>
      </c>
      <c r="F4976" t="inlineStr">
        <is>
          <t>P0070</t>
        </is>
      </c>
      <c r="G4976" t="inlineStr">
        <is>
          <t>Prod_0070</t>
        </is>
      </c>
      <c r="H4976" t="inlineStr">
        <is>
          <t>Beverages</t>
        </is>
      </c>
      <c r="I4976" t="n">
        <v>6</v>
      </c>
      <c r="J4976" t="n">
        <v>647.85</v>
      </c>
      <c r="K4976" t="n">
        <v>0.05</v>
      </c>
      <c r="L4976">
        <f>I4976*J4976*(1-K4976)</f>
        <v/>
      </c>
      <c r="M4976">
        <f>VLOOKUP(F4976,Products!A:D,4,FALSE)*I4976</f>
        <v/>
      </c>
      <c r="N4976">
        <f>L4976-M4976</f>
        <v/>
      </c>
    </row>
    <row r="4977">
      <c r="A4977" t="inlineStr">
        <is>
          <t>T1004975</t>
        </is>
      </c>
      <c r="B4977" t="inlineStr">
        <is>
          <t>2025-01-24</t>
        </is>
      </c>
      <c r="C4977" t="inlineStr">
        <is>
          <t>S042</t>
        </is>
      </c>
      <c r="D4977" t="inlineStr">
        <is>
          <t>Store_042</t>
        </is>
      </c>
      <c r="E4977" t="inlineStr">
        <is>
          <t>Central</t>
        </is>
      </c>
      <c r="F4977" t="inlineStr">
        <is>
          <t>P0055</t>
        </is>
      </c>
      <c r="G4977" t="inlineStr">
        <is>
          <t>Prod_0055</t>
        </is>
      </c>
      <c r="H4977" t="inlineStr">
        <is>
          <t>Beverages</t>
        </is>
      </c>
      <c r="I4977" t="n">
        <v>6</v>
      </c>
      <c r="J4977" t="n">
        <v>183.73</v>
      </c>
      <c r="K4977" t="n">
        <v>0.1</v>
      </c>
      <c r="L4977">
        <f>I4977*J4977*(1-K4977)</f>
        <v/>
      </c>
      <c r="M4977">
        <f>VLOOKUP(F4977,Products!A:D,4,FALSE)*I4977</f>
        <v/>
      </c>
      <c r="N4977">
        <f>L4977-M4977</f>
        <v/>
      </c>
    </row>
    <row r="4978">
      <c r="A4978" t="inlineStr">
        <is>
          <t>T1004976</t>
        </is>
      </c>
      <c r="B4978" t="inlineStr">
        <is>
          <t>2024-03-03</t>
        </is>
      </c>
      <c r="C4978" t="inlineStr">
        <is>
          <t>S011</t>
        </is>
      </c>
      <c r="D4978" t="inlineStr">
        <is>
          <t>Store_011</t>
        </is>
      </c>
      <c r="E4978" t="inlineStr">
        <is>
          <t>South</t>
        </is>
      </c>
      <c r="F4978" t="inlineStr">
        <is>
          <t>P0137</t>
        </is>
      </c>
      <c r="G4978" t="inlineStr">
        <is>
          <t>Prod_0137</t>
        </is>
      </c>
      <c r="H4978" t="inlineStr">
        <is>
          <t>Electronics</t>
        </is>
      </c>
      <c r="I4978" t="n">
        <v>6</v>
      </c>
      <c r="J4978" t="n">
        <v>120.37</v>
      </c>
      <c r="K4978" t="n">
        <v>0.05</v>
      </c>
      <c r="L4978">
        <f>I4978*J4978*(1-K4978)</f>
        <v/>
      </c>
      <c r="M4978">
        <f>VLOOKUP(F4978,Products!A:D,4,FALSE)*I4978</f>
        <v/>
      </c>
      <c r="N4978">
        <f>L4978-M4978</f>
        <v/>
      </c>
    </row>
    <row r="4979">
      <c r="A4979" t="inlineStr">
        <is>
          <t>T1004977</t>
        </is>
      </c>
      <c r="B4979" t="inlineStr">
        <is>
          <t>2023-03-01</t>
        </is>
      </c>
      <c r="C4979" t="inlineStr">
        <is>
          <t>S006</t>
        </is>
      </c>
      <c r="D4979" t="inlineStr">
        <is>
          <t>Store_006</t>
        </is>
      </c>
      <c r="E4979" t="inlineStr">
        <is>
          <t>East</t>
        </is>
      </c>
      <c r="F4979" t="inlineStr">
        <is>
          <t>P0016</t>
        </is>
      </c>
      <c r="G4979" t="inlineStr">
        <is>
          <t>Prod_0016</t>
        </is>
      </c>
      <c r="H4979" t="inlineStr">
        <is>
          <t>Food</t>
        </is>
      </c>
      <c r="I4979" t="n">
        <v>5</v>
      </c>
      <c r="J4979" t="n">
        <v>1020.27</v>
      </c>
      <c r="K4979" t="n">
        <v>0.1</v>
      </c>
      <c r="L4979">
        <f>I4979*J4979*(1-K4979)</f>
        <v/>
      </c>
      <c r="M4979">
        <f>VLOOKUP(F4979,Products!A:D,4,FALSE)*I4979</f>
        <v/>
      </c>
      <c r="N4979">
        <f>L4979-M4979</f>
        <v/>
      </c>
    </row>
    <row r="4980">
      <c r="A4980" t="inlineStr">
        <is>
          <t>T1004978</t>
        </is>
      </c>
      <c r="B4980" t="inlineStr">
        <is>
          <t>2024-01-06</t>
        </is>
      </c>
      <c r="C4980" t="inlineStr">
        <is>
          <t>S046</t>
        </is>
      </c>
      <c r="D4980" t="inlineStr">
        <is>
          <t>Store_046</t>
        </is>
      </c>
      <c r="E4980" t="inlineStr">
        <is>
          <t>South</t>
        </is>
      </c>
      <c r="F4980" t="inlineStr">
        <is>
          <t>P0138</t>
        </is>
      </c>
      <c r="G4980" t="inlineStr">
        <is>
          <t>Prod_0138</t>
        </is>
      </c>
      <c r="H4980" t="inlineStr">
        <is>
          <t>Household</t>
        </is>
      </c>
      <c r="I4980" t="n">
        <v>7</v>
      </c>
      <c r="J4980" t="n">
        <v>323.25</v>
      </c>
      <c r="K4980" t="n">
        <v>0.05</v>
      </c>
      <c r="L4980">
        <f>I4980*J4980*(1-K4980)</f>
        <v/>
      </c>
      <c r="M4980">
        <f>VLOOKUP(F4980,Products!A:D,4,FALSE)*I4980</f>
        <v/>
      </c>
      <c r="N4980">
        <f>L4980-M4980</f>
        <v/>
      </c>
    </row>
    <row r="4981">
      <c r="A4981" t="inlineStr">
        <is>
          <t>T1004979</t>
        </is>
      </c>
      <c r="B4981" t="inlineStr">
        <is>
          <t>2024-04-04</t>
        </is>
      </c>
      <c r="C4981" t="inlineStr">
        <is>
          <t>S002</t>
        </is>
      </c>
      <c r="D4981" t="inlineStr">
        <is>
          <t>Store_002</t>
        </is>
      </c>
      <c r="E4981" t="inlineStr">
        <is>
          <t>South</t>
        </is>
      </c>
      <c r="F4981" t="inlineStr">
        <is>
          <t>P0168</t>
        </is>
      </c>
      <c r="G4981" t="inlineStr">
        <is>
          <t>Prod_0168</t>
        </is>
      </c>
      <c r="H4981" t="inlineStr">
        <is>
          <t>Electronics</t>
        </is>
      </c>
      <c r="I4981" t="n">
        <v>6</v>
      </c>
      <c r="J4981" t="n">
        <v>56.48</v>
      </c>
      <c r="K4981" t="n">
        <v>0</v>
      </c>
      <c r="L4981">
        <f>I4981*J4981*(1-K4981)</f>
        <v/>
      </c>
      <c r="M4981">
        <f>VLOOKUP(F4981,Products!A:D,4,FALSE)*I4981</f>
        <v/>
      </c>
      <c r="N4981">
        <f>L4981-M4981</f>
        <v/>
      </c>
    </row>
    <row r="4982">
      <c r="A4982" t="inlineStr">
        <is>
          <t>T1004980</t>
        </is>
      </c>
      <c r="B4982" t="inlineStr">
        <is>
          <t>2023-05-06</t>
        </is>
      </c>
      <c r="C4982" t="inlineStr">
        <is>
          <t>S023</t>
        </is>
      </c>
      <c r="D4982" t="inlineStr">
        <is>
          <t>Store_023</t>
        </is>
      </c>
      <c r="E4982" t="inlineStr">
        <is>
          <t>South</t>
        </is>
      </c>
      <c r="F4982" t="inlineStr">
        <is>
          <t>P0099</t>
        </is>
      </c>
      <c r="G4982" t="inlineStr">
        <is>
          <t>Prod_0099</t>
        </is>
      </c>
      <c r="H4982" t="inlineStr">
        <is>
          <t>Beverages</t>
        </is>
      </c>
      <c r="I4982" t="n">
        <v>2</v>
      </c>
      <c r="J4982" t="n">
        <v>126.98</v>
      </c>
      <c r="K4982" t="n">
        <v>0.05</v>
      </c>
      <c r="L4982">
        <f>I4982*J4982*(1-K4982)</f>
        <v/>
      </c>
      <c r="M4982">
        <f>VLOOKUP(F4982,Products!A:D,4,FALSE)*I4982</f>
        <v/>
      </c>
      <c r="N4982">
        <f>L4982-M4982</f>
        <v/>
      </c>
    </row>
    <row r="4983">
      <c r="A4983" t="inlineStr">
        <is>
          <t>T1004981</t>
        </is>
      </c>
      <c r="B4983" t="inlineStr">
        <is>
          <t>2024-08-08</t>
        </is>
      </c>
      <c r="C4983" t="inlineStr">
        <is>
          <t>S015</t>
        </is>
      </c>
      <c r="D4983" t="inlineStr">
        <is>
          <t>Store_015</t>
        </is>
      </c>
      <c r="E4983" t="inlineStr">
        <is>
          <t>North</t>
        </is>
      </c>
      <c r="F4983" t="inlineStr">
        <is>
          <t>P0070</t>
        </is>
      </c>
      <c r="G4983" t="inlineStr">
        <is>
          <t>Prod_0070</t>
        </is>
      </c>
      <c r="H4983" t="inlineStr">
        <is>
          <t>Beverages</t>
        </is>
      </c>
      <c r="I4983" t="n">
        <v>2</v>
      </c>
      <c r="J4983" t="n">
        <v>492.84</v>
      </c>
      <c r="K4983" t="n">
        <v>0</v>
      </c>
      <c r="L4983">
        <f>I4983*J4983*(1-K4983)</f>
        <v/>
      </c>
      <c r="M4983">
        <f>VLOOKUP(F4983,Products!A:D,4,FALSE)*I4983</f>
        <v/>
      </c>
      <c r="N4983">
        <f>L4983-M4983</f>
        <v/>
      </c>
    </row>
    <row r="4984">
      <c r="A4984" t="inlineStr">
        <is>
          <t>T1004982</t>
        </is>
      </c>
      <c r="B4984" t="inlineStr">
        <is>
          <t>2025-07-28</t>
        </is>
      </c>
      <c r="C4984" t="inlineStr">
        <is>
          <t>S020</t>
        </is>
      </c>
      <c r="D4984" t="inlineStr">
        <is>
          <t>Store_020</t>
        </is>
      </c>
      <c r="E4984" t="inlineStr">
        <is>
          <t>West</t>
        </is>
      </c>
      <c r="F4984" t="inlineStr">
        <is>
          <t>P0197</t>
        </is>
      </c>
      <c r="G4984" t="inlineStr">
        <is>
          <t>Prod_0197</t>
        </is>
      </c>
      <c r="H4984" t="inlineStr">
        <is>
          <t>Food</t>
        </is>
      </c>
      <c r="I4984" t="n">
        <v>8</v>
      </c>
      <c r="J4984" t="n">
        <v>207.12</v>
      </c>
      <c r="K4984" t="n">
        <v>0</v>
      </c>
      <c r="L4984">
        <f>I4984*J4984*(1-K4984)</f>
        <v/>
      </c>
      <c r="M4984">
        <f>VLOOKUP(F4984,Products!A:D,4,FALSE)*I4984</f>
        <v/>
      </c>
      <c r="N4984">
        <f>L4984-M4984</f>
        <v/>
      </c>
    </row>
    <row r="4985">
      <c r="A4985" t="inlineStr">
        <is>
          <t>T1004983</t>
        </is>
      </c>
      <c r="B4985" t="inlineStr">
        <is>
          <t>2024-01-06</t>
        </is>
      </c>
      <c r="C4985" t="inlineStr">
        <is>
          <t>S019</t>
        </is>
      </c>
      <c r="D4985" t="inlineStr">
        <is>
          <t>Store_019</t>
        </is>
      </c>
      <c r="E4985" t="inlineStr">
        <is>
          <t>East</t>
        </is>
      </c>
      <c r="F4985" t="inlineStr">
        <is>
          <t>P0122</t>
        </is>
      </c>
      <c r="G4985" t="inlineStr">
        <is>
          <t>Prod_0122</t>
        </is>
      </c>
      <c r="H4985" t="inlineStr">
        <is>
          <t>Beverages</t>
        </is>
      </c>
      <c r="I4985" t="n">
        <v>3</v>
      </c>
      <c r="J4985" t="n">
        <v>770.66</v>
      </c>
      <c r="K4985" t="n">
        <v>0</v>
      </c>
      <c r="L4985">
        <f>I4985*J4985*(1-K4985)</f>
        <v/>
      </c>
      <c r="M4985">
        <f>VLOOKUP(F4985,Products!A:D,4,FALSE)*I4985</f>
        <v/>
      </c>
      <c r="N4985">
        <f>L4985-M4985</f>
        <v/>
      </c>
    </row>
    <row r="4986">
      <c r="A4986" t="inlineStr">
        <is>
          <t>T1004984</t>
        </is>
      </c>
      <c r="B4986" t="inlineStr">
        <is>
          <t>2023-07-16</t>
        </is>
      </c>
      <c r="C4986" t="inlineStr">
        <is>
          <t>S035</t>
        </is>
      </c>
      <c r="D4986" t="inlineStr">
        <is>
          <t>Store_035</t>
        </is>
      </c>
      <c r="E4986" t="inlineStr">
        <is>
          <t>Central</t>
        </is>
      </c>
      <c r="F4986" t="inlineStr">
        <is>
          <t>P0140</t>
        </is>
      </c>
      <c r="G4986" t="inlineStr">
        <is>
          <t>Prod_0140</t>
        </is>
      </c>
      <c r="H4986" t="inlineStr">
        <is>
          <t>Food</t>
        </is>
      </c>
      <c r="I4986" t="n">
        <v>4</v>
      </c>
      <c r="J4986" t="n">
        <v>866.7</v>
      </c>
      <c r="K4986" t="n">
        <v>0.1</v>
      </c>
      <c r="L4986">
        <f>I4986*J4986*(1-K4986)</f>
        <v/>
      </c>
      <c r="M4986">
        <f>VLOOKUP(F4986,Products!A:D,4,FALSE)*I4986</f>
        <v/>
      </c>
      <c r="N4986">
        <f>L4986-M4986</f>
        <v/>
      </c>
    </row>
    <row r="4987">
      <c r="A4987" t="inlineStr">
        <is>
          <t>T1004985</t>
        </is>
      </c>
      <c r="B4987" t="inlineStr">
        <is>
          <t>2024-07-26</t>
        </is>
      </c>
      <c r="C4987" t="inlineStr">
        <is>
          <t>S035</t>
        </is>
      </c>
      <c r="D4987" t="inlineStr">
        <is>
          <t>Store_035</t>
        </is>
      </c>
      <c r="E4987" t="inlineStr">
        <is>
          <t>Central</t>
        </is>
      </c>
      <c r="F4987" t="inlineStr">
        <is>
          <t>P0189</t>
        </is>
      </c>
      <c r="G4987" t="inlineStr">
        <is>
          <t>Prod_0189</t>
        </is>
      </c>
      <c r="H4987" t="inlineStr">
        <is>
          <t>Food</t>
        </is>
      </c>
      <c r="I4987" t="n">
        <v>5</v>
      </c>
      <c r="J4987" t="n">
        <v>1075.75</v>
      </c>
      <c r="K4987" t="n">
        <v>0.2</v>
      </c>
      <c r="L4987">
        <f>I4987*J4987*(1-K4987)</f>
        <v/>
      </c>
      <c r="M4987">
        <f>VLOOKUP(F4987,Products!A:D,4,FALSE)*I4987</f>
        <v/>
      </c>
      <c r="N4987">
        <f>L4987-M4987</f>
        <v/>
      </c>
    </row>
    <row r="4988">
      <c r="A4988" t="inlineStr">
        <is>
          <t>T1004986</t>
        </is>
      </c>
      <c r="B4988" t="inlineStr">
        <is>
          <t>2025-03-01</t>
        </is>
      </c>
      <c r="C4988" t="inlineStr">
        <is>
          <t>S011</t>
        </is>
      </c>
      <c r="D4988" t="inlineStr">
        <is>
          <t>Store_011</t>
        </is>
      </c>
      <c r="E4988" t="inlineStr">
        <is>
          <t>South</t>
        </is>
      </c>
      <c r="F4988" t="inlineStr">
        <is>
          <t>P0045</t>
        </is>
      </c>
      <c r="G4988" t="inlineStr">
        <is>
          <t>Prod_0045</t>
        </is>
      </c>
      <c r="H4988" t="inlineStr">
        <is>
          <t>Toys</t>
        </is>
      </c>
      <c r="I4988" t="n">
        <v>3</v>
      </c>
      <c r="J4988" t="n">
        <v>254.12</v>
      </c>
      <c r="K4988" t="n">
        <v>0.1</v>
      </c>
      <c r="L4988">
        <f>I4988*J4988*(1-K4988)</f>
        <v/>
      </c>
      <c r="M4988">
        <f>VLOOKUP(F4988,Products!A:D,4,FALSE)*I4988</f>
        <v/>
      </c>
      <c r="N4988">
        <f>L4988-M4988</f>
        <v/>
      </c>
    </row>
    <row r="4989">
      <c r="A4989" t="inlineStr">
        <is>
          <t>T1004987</t>
        </is>
      </c>
      <c r="B4989" t="inlineStr">
        <is>
          <t>2023-12-02</t>
        </is>
      </c>
      <c r="C4989" t="inlineStr">
        <is>
          <t>S041</t>
        </is>
      </c>
      <c r="D4989" t="inlineStr">
        <is>
          <t>Store_041</t>
        </is>
      </c>
      <c r="E4989" t="inlineStr">
        <is>
          <t>East</t>
        </is>
      </c>
      <c r="F4989" t="inlineStr">
        <is>
          <t>P0139</t>
        </is>
      </c>
      <c r="G4989" t="inlineStr">
        <is>
          <t>Prod_0139</t>
        </is>
      </c>
      <c r="H4989" t="inlineStr">
        <is>
          <t>Clothing</t>
        </is>
      </c>
      <c r="I4989" t="n">
        <v>9</v>
      </c>
      <c r="J4989" t="n">
        <v>587.3</v>
      </c>
      <c r="K4989" t="n">
        <v>0</v>
      </c>
      <c r="L4989">
        <f>I4989*J4989*(1-K4989)</f>
        <v/>
      </c>
      <c r="M4989">
        <f>VLOOKUP(F4989,Products!A:D,4,FALSE)*I4989</f>
        <v/>
      </c>
      <c r="N4989">
        <f>L4989-M4989</f>
        <v/>
      </c>
    </row>
    <row r="4990">
      <c r="A4990" t="inlineStr">
        <is>
          <t>T1004988</t>
        </is>
      </c>
      <c r="B4990" t="inlineStr">
        <is>
          <t>2023-09-01</t>
        </is>
      </c>
      <c r="C4990" t="inlineStr">
        <is>
          <t>S012</t>
        </is>
      </c>
      <c r="D4990" t="inlineStr">
        <is>
          <t>Store_012</t>
        </is>
      </c>
      <c r="E4990" t="inlineStr">
        <is>
          <t>South</t>
        </is>
      </c>
      <c r="F4990" t="inlineStr">
        <is>
          <t>P0002</t>
        </is>
      </c>
      <c r="G4990" t="inlineStr">
        <is>
          <t>Prod_0002</t>
        </is>
      </c>
      <c r="H4990" t="inlineStr">
        <is>
          <t>Food</t>
        </is>
      </c>
      <c r="I4990" t="n">
        <v>8</v>
      </c>
      <c r="J4990" t="n">
        <v>273.97</v>
      </c>
      <c r="K4990" t="n">
        <v>0</v>
      </c>
      <c r="L4990">
        <f>I4990*J4990*(1-K4990)</f>
        <v/>
      </c>
      <c r="M4990">
        <f>VLOOKUP(F4990,Products!A:D,4,FALSE)*I4990</f>
        <v/>
      </c>
      <c r="N4990">
        <f>L4990-M4990</f>
        <v/>
      </c>
    </row>
    <row r="4991">
      <c r="A4991" t="inlineStr">
        <is>
          <t>T1004989</t>
        </is>
      </c>
      <c r="B4991" t="inlineStr">
        <is>
          <t>2024-03-15</t>
        </is>
      </c>
      <c r="C4991" t="inlineStr">
        <is>
          <t>S023</t>
        </is>
      </c>
      <c r="D4991" t="inlineStr">
        <is>
          <t>Store_023</t>
        </is>
      </c>
      <c r="E4991" t="inlineStr">
        <is>
          <t>South</t>
        </is>
      </c>
      <c r="F4991" t="inlineStr">
        <is>
          <t>P0143</t>
        </is>
      </c>
      <c r="G4991" t="inlineStr">
        <is>
          <t>Prod_0143</t>
        </is>
      </c>
      <c r="H4991" t="inlineStr">
        <is>
          <t>Electronics</t>
        </is>
      </c>
      <c r="I4991" t="n">
        <v>9</v>
      </c>
      <c r="J4991" t="n">
        <v>332.08</v>
      </c>
      <c r="K4991" t="n">
        <v>0</v>
      </c>
      <c r="L4991">
        <f>I4991*J4991*(1-K4991)</f>
        <v/>
      </c>
      <c r="M4991">
        <f>VLOOKUP(F4991,Products!A:D,4,FALSE)*I4991</f>
        <v/>
      </c>
      <c r="N4991">
        <f>L4991-M4991</f>
        <v/>
      </c>
    </row>
    <row r="4992">
      <c r="A4992" t="inlineStr">
        <is>
          <t>T1004990</t>
        </is>
      </c>
      <c r="B4992" t="inlineStr">
        <is>
          <t>2024-04-28</t>
        </is>
      </c>
      <c r="C4992" t="inlineStr">
        <is>
          <t>S002</t>
        </is>
      </c>
      <c r="D4992" t="inlineStr">
        <is>
          <t>Store_002</t>
        </is>
      </c>
      <c r="E4992" t="inlineStr">
        <is>
          <t>South</t>
        </is>
      </c>
      <c r="F4992" t="inlineStr">
        <is>
          <t>P0100</t>
        </is>
      </c>
      <c r="G4992" t="inlineStr">
        <is>
          <t>Prod_0100</t>
        </is>
      </c>
      <c r="H4992" t="inlineStr">
        <is>
          <t>Household</t>
        </is>
      </c>
      <c r="I4992" t="n">
        <v>5</v>
      </c>
      <c r="J4992" t="n">
        <v>460.51</v>
      </c>
      <c r="K4992" t="n">
        <v>0</v>
      </c>
      <c r="L4992">
        <f>I4992*J4992*(1-K4992)</f>
        <v/>
      </c>
      <c r="M4992">
        <f>VLOOKUP(F4992,Products!A:D,4,FALSE)*I4992</f>
        <v/>
      </c>
      <c r="N4992">
        <f>L4992-M4992</f>
        <v/>
      </c>
    </row>
    <row r="4993">
      <c r="A4993" t="inlineStr">
        <is>
          <t>T1004991</t>
        </is>
      </c>
      <c r="B4993" t="inlineStr">
        <is>
          <t>2023-07-18</t>
        </is>
      </c>
      <c r="C4993" t="inlineStr">
        <is>
          <t>S047</t>
        </is>
      </c>
      <c r="D4993" t="inlineStr">
        <is>
          <t>Store_047</t>
        </is>
      </c>
      <c r="E4993" t="inlineStr">
        <is>
          <t>North</t>
        </is>
      </c>
      <c r="F4993" t="inlineStr">
        <is>
          <t>P0038</t>
        </is>
      </c>
      <c r="G4993" t="inlineStr">
        <is>
          <t>Prod_0038</t>
        </is>
      </c>
      <c r="H4993" t="inlineStr">
        <is>
          <t>Beverages</t>
        </is>
      </c>
      <c r="I4993" t="n">
        <v>6</v>
      </c>
      <c r="J4993" t="n">
        <v>694.89</v>
      </c>
      <c r="K4993" t="n">
        <v>0</v>
      </c>
      <c r="L4993">
        <f>I4993*J4993*(1-K4993)</f>
        <v/>
      </c>
      <c r="M4993">
        <f>VLOOKUP(F4993,Products!A:D,4,FALSE)*I4993</f>
        <v/>
      </c>
      <c r="N4993">
        <f>L4993-M4993</f>
        <v/>
      </c>
    </row>
    <row r="4994">
      <c r="A4994" t="inlineStr">
        <is>
          <t>T1004992</t>
        </is>
      </c>
      <c r="B4994" t="inlineStr">
        <is>
          <t>2023-06-09</t>
        </is>
      </c>
      <c r="C4994" t="inlineStr">
        <is>
          <t>S005</t>
        </is>
      </c>
      <c r="D4994" t="inlineStr">
        <is>
          <t>Store_005</t>
        </is>
      </c>
      <c r="E4994" t="inlineStr">
        <is>
          <t>Central</t>
        </is>
      </c>
      <c r="F4994" t="inlineStr">
        <is>
          <t>P0075</t>
        </is>
      </c>
      <c r="G4994" t="inlineStr">
        <is>
          <t>Prod_0075</t>
        </is>
      </c>
      <c r="H4994" t="inlineStr">
        <is>
          <t>Beverages</t>
        </is>
      </c>
      <c r="I4994" t="n">
        <v>5</v>
      </c>
      <c r="J4994" t="n">
        <v>808.34</v>
      </c>
      <c r="K4994" t="n">
        <v>0.05</v>
      </c>
      <c r="L4994">
        <f>I4994*J4994*(1-K4994)</f>
        <v/>
      </c>
      <c r="M4994">
        <f>VLOOKUP(F4994,Products!A:D,4,FALSE)*I4994</f>
        <v/>
      </c>
      <c r="N4994">
        <f>L4994-M4994</f>
        <v/>
      </c>
    </row>
    <row r="4995">
      <c r="A4995" t="inlineStr">
        <is>
          <t>T1004993</t>
        </is>
      </c>
      <c r="B4995" t="inlineStr">
        <is>
          <t>2025-05-09</t>
        </is>
      </c>
      <c r="C4995" t="inlineStr">
        <is>
          <t>S003</t>
        </is>
      </c>
      <c r="D4995" t="inlineStr">
        <is>
          <t>Store_003</t>
        </is>
      </c>
      <c r="E4995" t="inlineStr">
        <is>
          <t>North</t>
        </is>
      </c>
      <c r="F4995" t="inlineStr">
        <is>
          <t>P0196</t>
        </is>
      </c>
      <c r="G4995" t="inlineStr">
        <is>
          <t>Prod_0196</t>
        </is>
      </c>
      <c r="H4995" t="inlineStr">
        <is>
          <t>Beverages</t>
        </is>
      </c>
      <c r="I4995" t="n">
        <v>8</v>
      </c>
      <c r="J4995" t="n">
        <v>928.6900000000001</v>
      </c>
      <c r="K4995" t="n">
        <v>0</v>
      </c>
      <c r="L4995">
        <f>I4995*J4995*(1-K4995)</f>
        <v/>
      </c>
      <c r="M4995">
        <f>VLOOKUP(F4995,Products!A:D,4,FALSE)*I4995</f>
        <v/>
      </c>
      <c r="N4995">
        <f>L4995-M4995</f>
        <v/>
      </c>
    </row>
    <row r="4996">
      <c r="A4996" t="inlineStr">
        <is>
          <t>T1004994</t>
        </is>
      </c>
      <c r="B4996" t="inlineStr">
        <is>
          <t>2025-06-28</t>
        </is>
      </c>
      <c r="C4996" t="inlineStr">
        <is>
          <t>S047</t>
        </is>
      </c>
      <c r="D4996" t="inlineStr">
        <is>
          <t>Store_047</t>
        </is>
      </c>
      <c r="E4996" t="inlineStr">
        <is>
          <t>North</t>
        </is>
      </c>
      <c r="F4996" t="inlineStr">
        <is>
          <t>P0029</t>
        </is>
      </c>
      <c r="G4996" t="inlineStr">
        <is>
          <t>Prod_0029</t>
        </is>
      </c>
      <c r="H4996" t="inlineStr">
        <is>
          <t>Clothing</t>
        </is>
      </c>
      <c r="I4996" t="n">
        <v>5</v>
      </c>
      <c r="J4996" t="n">
        <v>708.38</v>
      </c>
      <c r="K4996" t="n">
        <v>0</v>
      </c>
      <c r="L4996">
        <f>I4996*J4996*(1-K4996)</f>
        <v/>
      </c>
      <c r="M4996">
        <f>VLOOKUP(F4996,Products!A:D,4,FALSE)*I4996</f>
        <v/>
      </c>
      <c r="N4996">
        <f>L4996-M4996</f>
        <v/>
      </c>
    </row>
    <row r="4997">
      <c r="A4997" t="inlineStr">
        <is>
          <t>T1004995</t>
        </is>
      </c>
      <c r="B4997" t="inlineStr">
        <is>
          <t>2025-08-03</t>
        </is>
      </c>
      <c r="C4997" t="inlineStr">
        <is>
          <t>S013</t>
        </is>
      </c>
      <c r="D4997" t="inlineStr">
        <is>
          <t>Store_013</t>
        </is>
      </c>
      <c r="E4997" t="inlineStr">
        <is>
          <t>North</t>
        </is>
      </c>
      <c r="F4997" t="inlineStr">
        <is>
          <t>P0129</t>
        </is>
      </c>
      <c r="G4997" t="inlineStr">
        <is>
          <t>Prod_0129</t>
        </is>
      </c>
      <c r="H4997" t="inlineStr">
        <is>
          <t>Stationery</t>
        </is>
      </c>
      <c r="I4997" t="n">
        <v>4</v>
      </c>
      <c r="J4997" t="n">
        <v>853.29</v>
      </c>
      <c r="K4997" t="n">
        <v>0.1</v>
      </c>
      <c r="L4997">
        <f>I4997*J4997*(1-K4997)</f>
        <v/>
      </c>
      <c r="M4997">
        <f>VLOOKUP(F4997,Products!A:D,4,FALSE)*I4997</f>
        <v/>
      </c>
      <c r="N4997">
        <f>L4997-M4997</f>
        <v/>
      </c>
    </row>
    <row r="4998">
      <c r="A4998" t="inlineStr">
        <is>
          <t>T1004996</t>
        </is>
      </c>
      <c r="B4998" t="inlineStr">
        <is>
          <t>2023-09-18</t>
        </is>
      </c>
      <c r="C4998" t="inlineStr">
        <is>
          <t>S030</t>
        </is>
      </c>
      <c r="D4998" t="inlineStr">
        <is>
          <t>Store_030</t>
        </is>
      </c>
      <c r="E4998" t="inlineStr">
        <is>
          <t>North</t>
        </is>
      </c>
      <c r="F4998" t="inlineStr">
        <is>
          <t>P0114</t>
        </is>
      </c>
      <c r="G4998" t="inlineStr">
        <is>
          <t>Prod_0114</t>
        </is>
      </c>
      <c r="H4998" t="inlineStr">
        <is>
          <t>Beverages</t>
        </is>
      </c>
      <c r="I4998" t="n">
        <v>9</v>
      </c>
      <c r="J4998" t="n">
        <v>660.38</v>
      </c>
      <c r="K4998" t="n">
        <v>0</v>
      </c>
      <c r="L4998">
        <f>I4998*J4998*(1-K4998)</f>
        <v/>
      </c>
      <c r="M4998">
        <f>VLOOKUP(F4998,Products!A:D,4,FALSE)*I4998</f>
        <v/>
      </c>
      <c r="N4998">
        <f>L4998-M4998</f>
        <v/>
      </c>
    </row>
    <row r="4999">
      <c r="A4999" t="inlineStr">
        <is>
          <t>T1004997</t>
        </is>
      </c>
      <c r="B4999" t="inlineStr">
        <is>
          <t>2025-07-16</t>
        </is>
      </c>
      <c r="C4999" t="inlineStr">
        <is>
          <t>S016</t>
        </is>
      </c>
      <c r="D4999" t="inlineStr">
        <is>
          <t>Store_016</t>
        </is>
      </c>
      <c r="E4999" t="inlineStr">
        <is>
          <t>West</t>
        </is>
      </c>
      <c r="F4999" t="inlineStr">
        <is>
          <t>P0051</t>
        </is>
      </c>
      <c r="G4999" t="inlineStr">
        <is>
          <t>Prod_0051</t>
        </is>
      </c>
      <c r="H4999" t="inlineStr">
        <is>
          <t>Clothing</t>
        </is>
      </c>
      <c r="I4999" t="n">
        <v>4</v>
      </c>
      <c r="J4999" t="n">
        <v>80.75</v>
      </c>
      <c r="K4999" t="n">
        <v>0</v>
      </c>
      <c r="L4999">
        <f>I4999*J4999*(1-K4999)</f>
        <v/>
      </c>
      <c r="M4999">
        <f>VLOOKUP(F4999,Products!A:D,4,FALSE)*I4999</f>
        <v/>
      </c>
      <c r="N4999">
        <f>L4999-M4999</f>
        <v/>
      </c>
    </row>
    <row r="5000">
      <c r="A5000" t="inlineStr">
        <is>
          <t>T1004998</t>
        </is>
      </c>
      <c r="B5000" t="inlineStr">
        <is>
          <t>2023-06-06</t>
        </is>
      </c>
      <c r="C5000" t="inlineStr">
        <is>
          <t>S035</t>
        </is>
      </c>
      <c r="D5000" t="inlineStr">
        <is>
          <t>Store_035</t>
        </is>
      </c>
      <c r="E5000" t="inlineStr">
        <is>
          <t>Central</t>
        </is>
      </c>
      <c r="F5000" t="inlineStr">
        <is>
          <t>P0100</t>
        </is>
      </c>
      <c r="G5000" t="inlineStr">
        <is>
          <t>Prod_0100</t>
        </is>
      </c>
      <c r="H5000" t="inlineStr">
        <is>
          <t>Household</t>
        </is>
      </c>
      <c r="I5000" t="n">
        <v>1</v>
      </c>
      <c r="J5000" t="n">
        <v>404.48</v>
      </c>
      <c r="K5000" t="n">
        <v>0</v>
      </c>
      <c r="L5000">
        <f>I5000*J5000*(1-K5000)</f>
        <v/>
      </c>
      <c r="M5000">
        <f>VLOOKUP(F5000,Products!A:D,4,FALSE)*I5000</f>
        <v/>
      </c>
      <c r="N5000">
        <f>L5000-M5000</f>
        <v/>
      </c>
    </row>
    <row r="5001">
      <c r="A5001" t="inlineStr">
        <is>
          <t>T1004999</t>
        </is>
      </c>
      <c r="B5001" t="inlineStr">
        <is>
          <t>2023-03-15</t>
        </is>
      </c>
      <c r="C5001" t="inlineStr">
        <is>
          <t>S006</t>
        </is>
      </c>
      <c r="D5001" t="inlineStr">
        <is>
          <t>Store_006</t>
        </is>
      </c>
      <c r="E5001" t="inlineStr">
        <is>
          <t>East</t>
        </is>
      </c>
      <c r="F5001" t="inlineStr">
        <is>
          <t>P0062</t>
        </is>
      </c>
      <c r="G5001" t="inlineStr">
        <is>
          <t>Prod_0062</t>
        </is>
      </c>
      <c r="H5001" t="inlineStr">
        <is>
          <t>Beverages</t>
        </is>
      </c>
      <c r="I5001" t="n">
        <v>9</v>
      </c>
      <c r="J5001" t="n">
        <v>618.48</v>
      </c>
      <c r="K5001" t="n">
        <v>0.05</v>
      </c>
      <c r="L5001">
        <f>I5001*J5001*(1-K5001)</f>
        <v/>
      </c>
      <c r="M5001">
        <f>VLOOKUP(F5001,Products!A:D,4,FALSE)*I5001</f>
        <v/>
      </c>
      <c r="N5001">
        <f>L5001-M5001</f>
        <v/>
      </c>
    </row>
    <row r="5002">
      <c r="A5002" t="inlineStr">
        <is>
          <t>T1005000</t>
        </is>
      </c>
      <c r="B5002" t="inlineStr">
        <is>
          <t>2024-02-08</t>
        </is>
      </c>
      <c r="C5002" t="inlineStr">
        <is>
          <t>S008</t>
        </is>
      </c>
      <c r="D5002" t="inlineStr">
        <is>
          <t>Store_008</t>
        </is>
      </c>
      <c r="E5002" t="inlineStr">
        <is>
          <t>East</t>
        </is>
      </c>
      <c r="F5002" t="inlineStr">
        <is>
          <t>P0169</t>
        </is>
      </c>
      <c r="G5002" t="inlineStr">
        <is>
          <t>Prod_0169</t>
        </is>
      </c>
      <c r="H5002" t="inlineStr">
        <is>
          <t>Beverages</t>
        </is>
      </c>
      <c r="I5002" t="n">
        <v>5</v>
      </c>
      <c r="J5002" t="n">
        <v>583.73</v>
      </c>
      <c r="K5002" t="n">
        <v>0</v>
      </c>
      <c r="L5002">
        <f>I5002*J5002*(1-K5002)</f>
        <v/>
      </c>
      <c r="M5002">
        <f>VLOOKUP(F5002,Products!A:D,4,FALSE)*I5002</f>
        <v/>
      </c>
      <c r="N5002">
        <f>L5002-M5002</f>
        <v/>
      </c>
    </row>
    <row r="5003">
      <c r="A5003" t="inlineStr">
        <is>
          <t>T1005001</t>
        </is>
      </c>
      <c r="B5003" t="inlineStr">
        <is>
          <t>2023-05-28</t>
        </is>
      </c>
      <c r="C5003" t="inlineStr">
        <is>
          <t>S028</t>
        </is>
      </c>
      <c r="D5003" t="inlineStr">
        <is>
          <t>Store_028</t>
        </is>
      </c>
      <c r="E5003" t="inlineStr">
        <is>
          <t>North</t>
        </is>
      </c>
      <c r="F5003" t="inlineStr">
        <is>
          <t>P0022</t>
        </is>
      </c>
      <c r="G5003" t="inlineStr">
        <is>
          <t>Prod_0022</t>
        </is>
      </c>
      <c r="H5003" t="inlineStr">
        <is>
          <t>Beverages</t>
        </is>
      </c>
      <c r="I5003" t="n">
        <v>9</v>
      </c>
      <c r="J5003" t="n">
        <v>240.65</v>
      </c>
      <c r="K5003" t="n">
        <v>0.1</v>
      </c>
      <c r="L5003">
        <f>I5003*J5003*(1-K5003)</f>
        <v/>
      </c>
      <c r="M5003">
        <f>VLOOKUP(F5003,Products!A:D,4,FALSE)*I5003</f>
        <v/>
      </c>
      <c r="N5003">
        <f>L5003-M5003</f>
        <v/>
      </c>
    </row>
    <row r="5004">
      <c r="A5004" t="inlineStr">
        <is>
          <t>T1005002</t>
        </is>
      </c>
      <c r="B5004" t="inlineStr">
        <is>
          <t>2023-02-19</t>
        </is>
      </c>
      <c r="C5004" t="inlineStr">
        <is>
          <t>S022</t>
        </is>
      </c>
      <c r="D5004" t="inlineStr">
        <is>
          <t>Store_022</t>
        </is>
      </c>
      <c r="E5004" t="inlineStr">
        <is>
          <t>East</t>
        </is>
      </c>
      <c r="F5004" t="inlineStr">
        <is>
          <t>P0043</t>
        </is>
      </c>
      <c r="G5004" t="inlineStr">
        <is>
          <t>Prod_0043</t>
        </is>
      </c>
      <c r="H5004" t="inlineStr">
        <is>
          <t>Food</t>
        </is>
      </c>
      <c r="I5004" t="n">
        <v>7</v>
      </c>
      <c r="J5004" t="n">
        <v>202.41</v>
      </c>
      <c r="K5004" t="n">
        <v>0.1</v>
      </c>
      <c r="L5004">
        <f>I5004*J5004*(1-K5004)</f>
        <v/>
      </c>
      <c r="M5004">
        <f>VLOOKUP(F5004,Products!A:D,4,FALSE)*I5004</f>
        <v/>
      </c>
      <c r="N5004">
        <f>L5004-M5004</f>
        <v/>
      </c>
    </row>
    <row r="5005">
      <c r="A5005" t="inlineStr">
        <is>
          <t>T1005003</t>
        </is>
      </c>
      <c r="B5005" t="inlineStr">
        <is>
          <t>2024-07-13</t>
        </is>
      </c>
      <c r="C5005" t="inlineStr">
        <is>
          <t>S023</t>
        </is>
      </c>
      <c r="D5005" t="inlineStr">
        <is>
          <t>Store_023</t>
        </is>
      </c>
      <c r="E5005" t="inlineStr">
        <is>
          <t>South</t>
        </is>
      </c>
      <c r="F5005" t="inlineStr">
        <is>
          <t>P0123</t>
        </is>
      </c>
      <c r="G5005" t="inlineStr">
        <is>
          <t>Prod_0123</t>
        </is>
      </c>
      <c r="H5005" t="inlineStr">
        <is>
          <t>Food</t>
        </is>
      </c>
      <c r="I5005" t="n">
        <v>8</v>
      </c>
      <c r="J5005" t="n">
        <v>692.88</v>
      </c>
      <c r="K5005" t="n">
        <v>0.1</v>
      </c>
      <c r="L5005">
        <f>I5005*J5005*(1-K5005)</f>
        <v/>
      </c>
      <c r="M5005">
        <f>VLOOKUP(F5005,Products!A:D,4,FALSE)*I5005</f>
        <v/>
      </c>
      <c r="N5005">
        <f>L5005-M5005</f>
        <v/>
      </c>
    </row>
    <row r="5006">
      <c r="A5006" t="inlineStr">
        <is>
          <t>T1005004</t>
        </is>
      </c>
      <c r="B5006" t="inlineStr">
        <is>
          <t>2025-05-05</t>
        </is>
      </c>
      <c r="C5006" t="inlineStr">
        <is>
          <t>S006</t>
        </is>
      </c>
      <c r="D5006" t="inlineStr">
        <is>
          <t>Store_006</t>
        </is>
      </c>
      <c r="E5006" t="inlineStr">
        <is>
          <t>East</t>
        </is>
      </c>
      <c r="F5006" t="inlineStr">
        <is>
          <t>P0093</t>
        </is>
      </c>
      <c r="G5006" t="inlineStr">
        <is>
          <t>Prod_0093</t>
        </is>
      </c>
      <c r="H5006" t="inlineStr">
        <is>
          <t>Electronics</t>
        </is>
      </c>
      <c r="I5006" t="n">
        <v>5</v>
      </c>
      <c r="J5006" t="n">
        <v>247.11</v>
      </c>
      <c r="K5006" t="n">
        <v>0</v>
      </c>
      <c r="L5006">
        <f>I5006*J5006*(1-K5006)</f>
        <v/>
      </c>
      <c r="M5006">
        <f>VLOOKUP(F5006,Products!A:D,4,FALSE)*I5006</f>
        <v/>
      </c>
      <c r="N5006">
        <f>L5006-M5006</f>
        <v/>
      </c>
    </row>
    <row r="5007">
      <c r="A5007" t="inlineStr">
        <is>
          <t>T1005005</t>
        </is>
      </c>
      <c r="B5007" t="inlineStr">
        <is>
          <t>2024-06-04</t>
        </is>
      </c>
      <c r="C5007" t="inlineStr">
        <is>
          <t>S018</t>
        </is>
      </c>
      <c r="D5007" t="inlineStr">
        <is>
          <t>Store_018</t>
        </is>
      </c>
      <c r="E5007" t="inlineStr">
        <is>
          <t>South</t>
        </is>
      </c>
      <c r="F5007" t="inlineStr">
        <is>
          <t>P0131</t>
        </is>
      </c>
      <c r="G5007" t="inlineStr">
        <is>
          <t>Prod_0131</t>
        </is>
      </c>
      <c r="H5007" t="inlineStr">
        <is>
          <t>Beverages</t>
        </is>
      </c>
      <c r="I5007" t="n">
        <v>4</v>
      </c>
      <c r="J5007" t="n">
        <v>379.53</v>
      </c>
      <c r="K5007" t="n">
        <v>0</v>
      </c>
      <c r="L5007">
        <f>I5007*J5007*(1-K5007)</f>
        <v/>
      </c>
      <c r="M5007">
        <f>VLOOKUP(F5007,Products!A:D,4,FALSE)*I5007</f>
        <v/>
      </c>
      <c r="N5007">
        <f>L5007-M5007</f>
        <v/>
      </c>
    </row>
    <row r="5008">
      <c r="A5008" t="inlineStr">
        <is>
          <t>T1005006</t>
        </is>
      </c>
      <c r="B5008" t="inlineStr">
        <is>
          <t>2023-10-13</t>
        </is>
      </c>
      <c r="C5008" t="inlineStr">
        <is>
          <t>S040</t>
        </is>
      </c>
      <c r="D5008" t="inlineStr">
        <is>
          <t>Store_040</t>
        </is>
      </c>
      <c r="E5008" t="inlineStr">
        <is>
          <t>Central</t>
        </is>
      </c>
      <c r="F5008" t="inlineStr">
        <is>
          <t>P0004</t>
        </is>
      </c>
      <c r="G5008" t="inlineStr">
        <is>
          <t>Prod_0004</t>
        </is>
      </c>
      <c r="H5008" t="inlineStr">
        <is>
          <t>Household</t>
        </is>
      </c>
      <c r="I5008" t="n">
        <v>6</v>
      </c>
      <c r="J5008" t="n">
        <v>378.99</v>
      </c>
      <c r="K5008" t="n">
        <v>0.2</v>
      </c>
      <c r="L5008">
        <f>I5008*J5008*(1-K5008)</f>
        <v/>
      </c>
      <c r="M5008">
        <f>VLOOKUP(F5008,Products!A:D,4,FALSE)*I5008</f>
        <v/>
      </c>
      <c r="N5008">
        <f>L5008-M5008</f>
        <v/>
      </c>
    </row>
    <row r="5009">
      <c r="A5009" t="inlineStr">
        <is>
          <t>T1005007</t>
        </is>
      </c>
      <c r="B5009" t="inlineStr">
        <is>
          <t>2025-07-11</t>
        </is>
      </c>
      <c r="C5009" t="inlineStr">
        <is>
          <t>S034</t>
        </is>
      </c>
      <c r="D5009" t="inlineStr">
        <is>
          <t>Store_034</t>
        </is>
      </c>
      <c r="E5009" t="inlineStr">
        <is>
          <t>Central</t>
        </is>
      </c>
      <c r="F5009" t="inlineStr">
        <is>
          <t>P0067</t>
        </is>
      </c>
      <c r="G5009" t="inlineStr">
        <is>
          <t>Prod_0067</t>
        </is>
      </c>
      <c r="H5009" t="inlineStr">
        <is>
          <t>Toys</t>
        </is>
      </c>
      <c r="I5009" t="n">
        <v>6</v>
      </c>
      <c r="J5009" t="n">
        <v>197.63</v>
      </c>
      <c r="K5009" t="n">
        <v>0.05</v>
      </c>
      <c r="L5009">
        <f>I5009*J5009*(1-K5009)</f>
        <v/>
      </c>
      <c r="M5009">
        <f>VLOOKUP(F5009,Products!A:D,4,FALSE)*I5009</f>
        <v/>
      </c>
      <c r="N5009">
        <f>L5009-M5009</f>
        <v/>
      </c>
    </row>
    <row r="5010">
      <c r="A5010" t="inlineStr">
        <is>
          <t>T1005008</t>
        </is>
      </c>
      <c r="B5010" t="inlineStr">
        <is>
          <t>2023-12-21</t>
        </is>
      </c>
      <c r="C5010" t="inlineStr">
        <is>
          <t>S026</t>
        </is>
      </c>
      <c r="D5010" t="inlineStr">
        <is>
          <t>Store_026</t>
        </is>
      </c>
      <c r="E5010" t="inlineStr">
        <is>
          <t>North</t>
        </is>
      </c>
      <c r="F5010" t="inlineStr">
        <is>
          <t>P0183</t>
        </is>
      </c>
      <c r="G5010" t="inlineStr">
        <is>
          <t>Prod_0183</t>
        </is>
      </c>
      <c r="H5010" t="inlineStr">
        <is>
          <t>Stationery</t>
        </is>
      </c>
      <c r="I5010" t="n">
        <v>5</v>
      </c>
      <c r="J5010" t="n">
        <v>1010.27</v>
      </c>
      <c r="K5010" t="n">
        <v>0.05</v>
      </c>
      <c r="L5010">
        <f>I5010*J5010*(1-K5010)</f>
        <v/>
      </c>
      <c r="M5010">
        <f>VLOOKUP(F5010,Products!A:D,4,FALSE)*I5010</f>
        <v/>
      </c>
      <c r="N5010">
        <f>L5010-M5010</f>
        <v/>
      </c>
    </row>
    <row r="5011">
      <c r="A5011" t="inlineStr">
        <is>
          <t>T1005009</t>
        </is>
      </c>
      <c r="B5011" t="inlineStr">
        <is>
          <t>2025-09-22</t>
        </is>
      </c>
      <c r="C5011" t="inlineStr">
        <is>
          <t>S033</t>
        </is>
      </c>
      <c r="D5011" t="inlineStr">
        <is>
          <t>Store_033</t>
        </is>
      </c>
      <c r="E5011" t="inlineStr">
        <is>
          <t>North</t>
        </is>
      </c>
      <c r="F5011" t="inlineStr">
        <is>
          <t>P0027</t>
        </is>
      </c>
      <c r="G5011" t="inlineStr">
        <is>
          <t>Prod_0027</t>
        </is>
      </c>
      <c r="H5011" t="inlineStr">
        <is>
          <t>Electronics</t>
        </is>
      </c>
      <c r="I5011" t="n">
        <v>4</v>
      </c>
      <c r="J5011" t="n">
        <v>597.09</v>
      </c>
      <c r="K5011" t="n">
        <v>0.05</v>
      </c>
      <c r="L5011">
        <f>I5011*J5011*(1-K5011)</f>
        <v/>
      </c>
      <c r="M5011">
        <f>VLOOKUP(F5011,Products!A:D,4,FALSE)*I5011</f>
        <v/>
      </c>
      <c r="N5011">
        <f>L5011-M5011</f>
        <v/>
      </c>
    </row>
    <row r="5012">
      <c r="A5012" t="inlineStr">
        <is>
          <t>T1005010</t>
        </is>
      </c>
      <c r="B5012" t="inlineStr">
        <is>
          <t>2024-04-29</t>
        </is>
      </c>
      <c r="C5012" t="inlineStr">
        <is>
          <t>S023</t>
        </is>
      </c>
      <c r="D5012" t="inlineStr">
        <is>
          <t>Store_023</t>
        </is>
      </c>
      <c r="E5012" t="inlineStr">
        <is>
          <t>South</t>
        </is>
      </c>
      <c r="F5012" t="inlineStr">
        <is>
          <t>P0154</t>
        </is>
      </c>
      <c r="G5012" t="inlineStr">
        <is>
          <t>Prod_0154</t>
        </is>
      </c>
      <c r="H5012" t="inlineStr">
        <is>
          <t>Toys</t>
        </is>
      </c>
      <c r="I5012" t="n">
        <v>3</v>
      </c>
      <c r="J5012" t="n">
        <v>315.82</v>
      </c>
      <c r="K5012" t="n">
        <v>0</v>
      </c>
      <c r="L5012">
        <f>I5012*J5012*(1-K5012)</f>
        <v/>
      </c>
      <c r="M5012">
        <f>VLOOKUP(F5012,Products!A:D,4,FALSE)*I5012</f>
        <v/>
      </c>
      <c r="N5012">
        <f>L5012-M5012</f>
        <v/>
      </c>
    </row>
    <row r="5013">
      <c r="A5013" t="inlineStr">
        <is>
          <t>T1005011</t>
        </is>
      </c>
      <c r="B5013" t="inlineStr">
        <is>
          <t>2023-08-13</t>
        </is>
      </c>
      <c r="C5013" t="inlineStr">
        <is>
          <t>S012</t>
        </is>
      </c>
      <c r="D5013" t="inlineStr">
        <is>
          <t>Store_012</t>
        </is>
      </c>
      <c r="E5013" t="inlineStr">
        <is>
          <t>South</t>
        </is>
      </c>
      <c r="F5013" t="inlineStr">
        <is>
          <t>P0119</t>
        </is>
      </c>
      <c r="G5013" t="inlineStr">
        <is>
          <t>Prod_0119</t>
        </is>
      </c>
      <c r="H5013" t="inlineStr">
        <is>
          <t>Electronics</t>
        </is>
      </c>
      <c r="I5013" t="n">
        <v>6</v>
      </c>
      <c r="J5013" t="n">
        <v>261.28</v>
      </c>
      <c r="K5013" t="n">
        <v>0.05</v>
      </c>
      <c r="L5013">
        <f>I5013*J5013*(1-K5013)</f>
        <v/>
      </c>
      <c r="M5013">
        <f>VLOOKUP(F5013,Products!A:D,4,FALSE)*I5013</f>
        <v/>
      </c>
      <c r="N5013">
        <f>L5013-M5013</f>
        <v/>
      </c>
    </row>
    <row r="5014">
      <c r="A5014" t="inlineStr">
        <is>
          <t>T1005012</t>
        </is>
      </c>
      <c r="B5014" t="inlineStr">
        <is>
          <t>2024-07-31</t>
        </is>
      </c>
      <c r="C5014" t="inlineStr">
        <is>
          <t>S025</t>
        </is>
      </c>
      <c r="D5014" t="inlineStr">
        <is>
          <t>Store_025</t>
        </is>
      </c>
      <c r="E5014" t="inlineStr">
        <is>
          <t>Central</t>
        </is>
      </c>
      <c r="F5014" t="inlineStr">
        <is>
          <t>P0094</t>
        </is>
      </c>
      <c r="G5014" t="inlineStr">
        <is>
          <t>Prod_0094</t>
        </is>
      </c>
      <c r="H5014" t="inlineStr">
        <is>
          <t>Toys</t>
        </is>
      </c>
      <c r="I5014" t="n">
        <v>7</v>
      </c>
      <c r="J5014" t="n">
        <v>554.7</v>
      </c>
      <c r="K5014" t="n">
        <v>0</v>
      </c>
      <c r="L5014">
        <f>I5014*J5014*(1-K5014)</f>
        <v/>
      </c>
      <c r="M5014">
        <f>VLOOKUP(F5014,Products!A:D,4,FALSE)*I5014</f>
        <v/>
      </c>
      <c r="N5014">
        <f>L5014-M5014</f>
        <v/>
      </c>
    </row>
    <row r="5015">
      <c r="A5015" t="inlineStr">
        <is>
          <t>T1005013</t>
        </is>
      </c>
      <c r="B5015" t="inlineStr">
        <is>
          <t>2024-09-13</t>
        </is>
      </c>
      <c r="C5015" t="inlineStr">
        <is>
          <t>S002</t>
        </is>
      </c>
      <c r="D5015" t="inlineStr">
        <is>
          <t>Store_002</t>
        </is>
      </c>
      <c r="E5015" t="inlineStr">
        <is>
          <t>South</t>
        </is>
      </c>
      <c r="F5015" t="inlineStr">
        <is>
          <t>P0174</t>
        </is>
      </c>
      <c r="G5015" t="inlineStr">
        <is>
          <t>Prod_0174</t>
        </is>
      </c>
      <c r="H5015" t="inlineStr">
        <is>
          <t>Food</t>
        </is>
      </c>
      <c r="I5015" t="n">
        <v>8</v>
      </c>
      <c r="J5015" t="n">
        <v>91.33</v>
      </c>
      <c r="K5015" t="n">
        <v>0</v>
      </c>
      <c r="L5015">
        <f>I5015*J5015*(1-K5015)</f>
        <v/>
      </c>
      <c r="M5015">
        <f>VLOOKUP(F5015,Products!A:D,4,FALSE)*I5015</f>
        <v/>
      </c>
      <c r="N5015">
        <f>L5015-M5015</f>
        <v/>
      </c>
    </row>
    <row r="5016">
      <c r="A5016" t="inlineStr">
        <is>
          <t>T1005014</t>
        </is>
      </c>
      <c r="B5016" t="inlineStr">
        <is>
          <t>2025-07-19</t>
        </is>
      </c>
      <c r="C5016" t="inlineStr">
        <is>
          <t>S048</t>
        </is>
      </c>
      <c r="D5016" t="inlineStr">
        <is>
          <t>Store_048</t>
        </is>
      </c>
      <c r="E5016" t="inlineStr">
        <is>
          <t>South</t>
        </is>
      </c>
      <c r="F5016" t="inlineStr">
        <is>
          <t>P0164</t>
        </is>
      </c>
      <c r="G5016" t="inlineStr">
        <is>
          <t>Prod_0164</t>
        </is>
      </c>
      <c r="H5016" t="inlineStr">
        <is>
          <t>Food</t>
        </is>
      </c>
      <c r="I5016" t="n">
        <v>7</v>
      </c>
      <c r="J5016" t="n">
        <v>545.23</v>
      </c>
      <c r="K5016" t="n">
        <v>0.05</v>
      </c>
      <c r="L5016">
        <f>I5016*J5016*(1-K5016)</f>
        <v/>
      </c>
      <c r="M5016">
        <f>VLOOKUP(F5016,Products!A:D,4,FALSE)*I5016</f>
        <v/>
      </c>
      <c r="N5016">
        <f>L5016-M5016</f>
        <v/>
      </c>
    </row>
    <row r="5017">
      <c r="A5017" t="inlineStr">
        <is>
          <t>T1005015</t>
        </is>
      </c>
      <c r="B5017" t="inlineStr">
        <is>
          <t>2024-03-30</t>
        </is>
      </c>
      <c r="C5017" t="inlineStr">
        <is>
          <t>S001</t>
        </is>
      </c>
      <c r="D5017" t="inlineStr">
        <is>
          <t>Store_001</t>
        </is>
      </c>
      <c r="E5017" t="inlineStr">
        <is>
          <t>West</t>
        </is>
      </c>
      <c r="F5017" t="inlineStr">
        <is>
          <t>P0165</t>
        </is>
      </c>
      <c r="G5017" t="inlineStr">
        <is>
          <t>Prod_0165</t>
        </is>
      </c>
      <c r="H5017" t="inlineStr">
        <is>
          <t>Clothing</t>
        </is>
      </c>
      <c r="I5017" t="n">
        <v>8</v>
      </c>
      <c r="J5017" t="n">
        <v>503.36</v>
      </c>
      <c r="K5017" t="n">
        <v>0.1</v>
      </c>
      <c r="L5017">
        <f>I5017*J5017*(1-K5017)</f>
        <v/>
      </c>
      <c r="M5017">
        <f>VLOOKUP(F5017,Products!A:D,4,FALSE)*I5017</f>
        <v/>
      </c>
      <c r="N5017">
        <f>L5017-M5017</f>
        <v/>
      </c>
    </row>
    <row r="5018">
      <c r="A5018" t="inlineStr">
        <is>
          <t>T1005016</t>
        </is>
      </c>
      <c r="B5018" t="inlineStr">
        <is>
          <t>2023-05-06</t>
        </is>
      </c>
      <c r="C5018" t="inlineStr">
        <is>
          <t>S031</t>
        </is>
      </c>
      <c r="D5018" t="inlineStr">
        <is>
          <t>Store_031</t>
        </is>
      </c>
      <c r="E5018" t="inlineStr">
        <is>
          <t>Central</t>
        </is>
      </c>
      <c r="F5018" t="inlineStr">
        <is>
          <t>P0088</t>
        </is>
      </c>
      <c r="G5018" t="inlineStr">
        <is>
          <t>Prod_0088</t>
        </is>
      </c>
      <c r="H5018" t="inlineStr">
        <is>
          <t>Toys</t>
        </is>
      </c>
      <c r="I5018" t="n">
        <v>4</v>
      </c>
      <c r="J5018" t="n">
        <v>567.5700000000001</v>
      </c>
      <c r="K5018" t="n">
        <v>0.05</v>
      </c>
      <c r="L5018">
        <f>I5018*J5018*(1-K5018)</f>
        <v/>
      </c>
      <c r="M5018">
        <f>VLOOKUP(F5018,Products!A:D,4,FALSE)*I5018</f>
        <v/>
      </c>
      <c r="N5018">
        <f>L5018-M5018</f>
        <v/>
      </c>
    </row>
    <row r="5019">
      <c r="A5019" t="inlineStr">
        <is>
          <t>T1005017</t>
        </is>
      </c>
      <c r="B5019" t="inlineStr">
        <is>
          <t>2025-09-22</t>
        </is>
      </c>
      <c r="C5019" t="inlineStr">
        <is>
          <t>S032</t>
        </is>
      </c>
      <c r="D5019" t="inlineStr">
        <is>
          <t>Store_032</t>
        </is>
      </c>
      <c r="E5019" t="inlineStr">
        <is>
          <t>Central</t>
        </is>
      </c>
      <c r="F5019" t="inlineStr">
        <is>
          <t>P0127</t>
        </is>
      </c>
      <c r="G5019" t="inlineStr">
        <is>
          <t>Prod_0127</t>
        </is>
      </c>
      <c r="H5019" t="inlineStr">
        <is>
          <t>Toys</t>
        </is>
      </c>
      <c r="I5019" t="n">
        <v>6</v>
      </c>
      <c r="J5019" t="n">
        <v>750.87</v>
      </c>
      <c r="K5019" t="n">
        <v>0</v>
      </c>
      <c r="L5019">
        <f>I5019*J5019*(1-K5019)</f>
        <v/>
      </c>
      <c r="M5019">
        <f>VLOOKUP(F5019,Products!A:D,4,FALSE)*I5019</f>
        <v/>
      </c>
      <c r="N5019">
        <f>L5019-M5019</f>
        <v/>
      </c>
    </row>
    <row r="5020">
      <c r="A5020" t="inlineStr">
        <is>
          <t>T1005018</t>
        </is>
      </c>
      <c r="B5020" t="inlineStr">
        <is>
          <t>2023-10-22</t>
        </is>
      </c>
      <c r="C5020" t="inlineStr">
        <is>
          <t>S002</t>
        </is>
      </c>
      <c r="D5020" t="inlineStr">
        <is>
          <t>Store_002</t>
        </is>
      </c>
      <c r="E5020" t="inlineStr">
        <is>
          <t>South</t>
        </is>
      </c>
      <c r="F5020" t="inlineStr">
        <is>
          <t>P0121</t>
        </is>
      </c>
      <c r="G5020" t="inlineStr">
        <is>
          <t>Prod_0121</t>
        </is>
      </c>
      <c r="H5020" t="inlineStr">
        <is>
          <t>Clothing</t>
        </is>
      </c>
      <c r="I5020" t="n">
        <v>2</v>
      </c>
      <c r="J5020" t="n">
        <v>734.55</v>
      </c>
      <c r="K5020" t="n">
        <v>0</v>
      </c>
      <c r="L5020">
        <f>I5020*J5020*(1-K5020)</f>
        <v/>
      </c>
      <c r="M5020">
        <f>VLOOKUP(F5020,Products!A:D,4,FALSE)*I5020</f>
        <v/>
      </c>
      <c r="N5020">
        <f>L5020-M5020</f>
        <v/>
      </c>
    </row>
    <row r="5021">
      <c r="A5021" t="inlineStr">
        <is>
          <t>T1005019</t>
        </is>
      </c>
      <c r="B5021" t="inlineStr">
        <is>
          <t>2023-12-03</t>
        </is>
      </c>
      <c r="C5021" t="inlineStr">
        <is>
          <t>S045</t>
        </is>
      </c>
      <c r="D5021" t="inlineStr">
        <is>
          <t>Store_045</t>
        </is>
      </c>
      <c r="E5021" t="inlineStr">
        <is>
          <t>East</t>
        </is>
      </c>
      <c r="F5021" t="inlineStr">
        <is>
          <t>P0056</t>
        </is>
      </c>
      <c r="G5021" t="inlineStr">
        <is>
          <t>Prod_0056</t>
        </is>
      </c>
      <c r="H5021" t="inlineStr">
        <is>
          <t>Household</t>
        </is>
      </c>
      <c r="I5021" t="n">
        <v>7</v>
      </c>
      <c r="J5021" t="n">
        <v>336.25</v>
      </c>
      <c r="K5021" t="n">
        <v>0.05</v>
      </c>
      <c r="L5021">
        <f>I5021*J5021*(1-K5021)</f>
        <v/>
      </c>
      <c r="M5021">
        <f>VLOOKUP(F5021,Products!A:D,4,FALSE)*I5021</f>
        <v/>
      </c>
      <c r="N5021">
        <f>L5021-M5021</f>
        <v/>
      </c>
    </row>
    <row r="5022">
      <c r="A5022" t="inlineStr">
        <is>
          <t>T1005020</t>
        </is>
      </c>
      <c r="B5022" t="inlineStr">
        <is>
          <t>2025-03-21</t>
        </is>
      </c>
      <c r="C5022" t="inlineStr">
        <is>
          <t>S016</t>
        </is>
      </c>
      <c r="D5022" t="inlineStr">
        <is>
          <t>Store_016</t>
        </is>
      </c>
      <c r="E5022" t="inlineStr">
        <is>
          <t>West</t>
        </is>
      </c>
      <c r="F5022" t="inlineStr">
        <is>
          <t>P0129</t>
        </is>
      </c>
      <c r="G5022" t="inlineStr">
        <is>
          <t>Prod_0129</t>
        </is>
      </c>
      <c r="H5022" t="inlineStr">
        <is>
          <t>Stationery</t>
        </is>
      </c>
      <c r="I5022" t="n">
        <v>2</v>
      </c>
      <c r="J5022" t="n">
        <v>821.39</v>
      </c>
      <c r="K5022" t="n">
        <v>0.05</v>
      </c>
      <c r="L5022">
        <f>I5022*J5022*(1-K5022)</f>
        <v/>
      </c>
      <c r="M5022">
        <f>VLOOKUP(F5022,Products!A:D,4,FALSE)*I5022</f>
        <v/>
      </c>
      <c r="N5022">
        <f>L5022-M5022</f>
        <v/>
      </c>
    </row>
    <row r="5023">
      <c r="A5023" t="inlineStr">
        <is>
          <t>T1005021</t>
        </is>
      </c>
      <c r="B5023" t="inlineStr">
        <is>
          <t>2024-05-19</t>
        </is>
      </c>
      <c r="C5023" t="inlineStr">
        <is>
          <t>S029</t>
        </is>
      </c>
      <c r="D5023" t="inlineStr">
        <is>
          <t>Store_029</t>
        </is>
      </c>
      <c r="E5023" t="inlineStr">
        <is>
          <t>South</t>
        </is>
      </c>
      <c r="F5023" t="inlineStr">
        <is>
          <t>P0181</t>
        </is>
      </c>
      <c r="G5023" t="inlineStr">
        <is>
          <t>Prod_0181</t>
        </is>
      </c>
      <c r="H5023" t="inlineStr">
        <is>
          <t>Electronics</t>
        </is>
      </c>
      <c r="I5023" t="n">
        <v>5</v>
      </c>
      <c r="J5023" t="n">
        <v>720.29</v>
      </c>
      <c r="K5023" t="n">
        <v>0</v>
      </c>
      <c r="L5023">
        <f>I5023*J5023*(1-K5023)</f>
        <v/>
      </c>
      <c r="M5023">
        <f>VLOOKUP(F5023,Products!A:D,4,FALSE)*I5023</f>
        <v/>
      </c>
      <c r="N5023">
        <f>L5023-M5023</f>
        <v/>
      </c>
    </row>
    <row r="5024">
      <c r="A5024" t="inlineStr">
        <is>
          <t>T1005022</t>
        </is>
      </c>
      <c r="B5024" t="inlineStr">
        <is>
          <t>2024-01-21</t>
        </is>
      </c>
      <c r="C5024" t="inlineStr">
        <is>
          <t>S011</t>
        </is>
      </c>
      <c r="D5024" t="inlineStr">
        <is>
          <t>Store_011</t>
        </is>
      </c>
      <c r="E5024" t="inlineStr">
        <is>
          <t>South</t>
        </is>
      </c>
      <c r="F5024" t="inlineStr">
        <is>
          <t>P0176</t>
        </is>
      </c>
      <c r="G5024" t="inlineStr">
        <is>
          <t>Prod_0176</t>
        </is>
      </c>
      <c r="H5024" t="inlineStr">
        <is>
          <t>Food</t>
        </is>
      </c>
      <c r="I5024" t="n">
        <v>8</v>
      </c>
      <c r="J5024" t="n">
        <v>681.23</v>
      </c>
      <c r="K5024" t="n">
        <v>0</v>
      </c>
      <c r="L5024">
        <f>I5024*J5024*(1-K5024)</f>
        <v/>
      </c>
      <c r="M5024">
        <f>VLOOKUP(F5024,Products!A:D,4,FALSE)*I5024</f>
        <v/>
      </c>
      <c r="N5024">
        <f>L5024-M5024</f>
        <v/>
      </c>
    </row>
    <row r="5025">
      <c r="A5025" t="inlineStr">
        <is>
          <t>T1005023</t>
        </is>
      </c>
      <c r="B5025" t="inlineStr">
        <is>
          <t>2023-08-07</t>
        </is>
      </c>
      <c r="C5025" t="inlineStr">
        <is>
          <t>S047</t>
        </is>
      </c>
      <c r="D5025" t="inlineStr">
        <is>
          <t>Store_047</t>
        </is>
      </c>
      <c r="E5025" t="inlineStr">
        <is>
          <t>North</t>
        </is>
      </c>
      <c r="F5025" t="inlineStr">
        <is>
          <t>P0073</t>
        </is>
      </c>
      <c r="G5025" t="inlineStr">
        <is>
          <t>Prod_0073</t>
        </is>
      </c>
      <c r="H5025" t="inlineStr">
        <is>
          <t>Food</t>
        </is>
      </c>
      <c r="I5025" t="n">
        <v>8</v>
      </c>
      <c r="J5025" t="n">
        <v>580.28</v>
      </c>
      <c r="K5025" t="n">
        <v>0</v>
      </c>
      <c r="L5025">
        <f>I5025*J5025*(1-K5025)</f>
        <v/>
      </c>
      <c r="M5025">
        <f>VLOOKUP(F5025,Products!A:D,4,FALSE)*I5025</f>
        <v/>
      </c>
      <c r="N5025">
        <f>L5025-M5025</f>
        <v/>
      </c>
    </row>
    <row r="5026">
      <c r="A5026" t="inlineStr">
        <is>
          <t>T1005024</t>
        </is>
      </c>
      <c r="B5026" t="inlineStr">
        <is>
          <t>2023-10-08</t>
        </is>
      </c>
      <c r="C5026" t="inlineStr">
        <is>
          <t>S013</t>
        </is>
      </c>
      <c r="D5026" t="inlineStr">
        <is>
          <t>Store_013</t>
        </is>
      </c>
      <c r="E5026" t="inlineStr">
        <is>
          <t>North</t>
        </is>
      </c>
      <c r="F5026" t="inlineStr">
        <is>
          <t>P0180</t>
        </is>
      </c>
      <c r="G5026" t="inlineStr">
        <is>
          <t>Prod_0180</t>
        </is>
      </c>
      <c r="H5026" t="inlineStr">
        <is>
          <t>Clothing</t>
        </is>
      </c>
      <c r="I5026" t="n">
        <v>2</v>
      </c>
      <c r="J5026" t="n">
        <v>497.61</v>
      </c>
      <c r="K5026" t="n">
        <v>0</v>
      </c>
      <c r="L5026">
        <f>I5026*J5026*(1-K5026)</f>
        <v/>
      </c>
      <c r="M5026">
        <f>VLOOKUP(F5026,Products!A:D,4,FALSE)*I5026</f>
        <v/>
      </c>
      <c r="N5026">
        <f>L5026-M5026</f>
        <v/>
      </c>
    </row>
    <row r="5027">
      <c r="A5027" t="inlineStr">
        <is>
          <t>T1005025</t>
        </is>
      </c>
      <c r="B5027" t="inlineStr">
        <is>
          <t>2025-01-09</t>
        </is>
      </c>
      <c r="C5027" t="inlineStr">
        <is>
          <t>S014</t>
        </is>
      </c>
      <c r="D5027" t="inlineStr">
        <is>
          <t>Store_014</t>
        </is>
      </c>
      <c r="E5027" t="inlineStr">
        <is>
          <t>West</t>
        </is>
      </c>
      <c r="F5027" t="inlineStr">
        <is>
          <t>P0133</t>
        </is>
      </c>
      <c r="G5027" t="inlineStr">
        <is>
          <t>Prod_0133</t>
        </is>
      </c>
      <c r="H5027" t="inlineStr">
        <is>
          <t>Stationery</t>
        </is>
      </c>
      <c r="I5027" t="n">
        <v>1</v>
      </c>
      <c r="J5027" t="n">
        <v>331.44</v>
      </c>
      <c r="K5027" t="n">
        <v>0</v>
      </c>
      <c r="L5027">
        <f>I5027*J5027*(1-K5027)</f>
        <v/>
      </c>
      <c r="M5027">
        <f>VLOOKUP(F5027,Products!A:D,4,FALSE)*I5027</f>
        <v/>
      </c>
      <c r="N5027">
        <f>L5027-M5027</f>
        <v/>
      </c>
    </row>
    <row r="5028">
      <c r="A5028" t="inlineStr">
        <is>
          <t>T1005026</t>
        </is>
      </c>
      <c r="B5028" t="inlineStr">
        <is>
          <t>2025-01-25</t>
        </is>
      </c>
      <c r="C5028" t="inlineStr">
        <is>
          <t>S010</t>
        </is>
      </c>
      <c r="D5028" t="inlineStr">
        <is>
          <t>Store_010</t>
        </is>
      </c>
      <c r="E5028" t="inlineStr">
        <is>
          <t>North</t>
        </is>
      </c>
      <c r="F5028" t="inlineStr">
        <is>
          <t>P0114</t>
        </is>
      </c>
      <c r="G5028" t="inlineStr">
        <is>
          <t>Prod_0114</t>
        </is>
      </c>
      <c r="H5028" t="inlineStr">
        <is>
          <t>Beverages</t>
        </is>
      </c>
      <c r="I5028" t="n">
        <v>9</v>
      </c>
      <c r="J5028" t="n">
        <v>731.53</v>
      </c>
      <c r="K5028" t="n">
        <v>0.1</v>
      </c>
      <c r="L5028">
        <f>I5028*J5028*(1-K5028)</f>
        <v/>
      </c>
      <c r="M5028">
        <f>VLOOKUP(F5028,Products!A:D,4,FALSE)*I5028</f>
        <v/>
      </c>
      <c r="N5028">
        <f>L5028-M5028</f>
        <v/>
      </c>
    </row>
    <row r="5029">
      <c r="A5029" t="inlineStr">
        <is>
          <t>T1005027</t>
        </is>
      </c>
      <c r="B5029" t="inlineStr">
        <is>
          <t>2024-04-02</t>
        </is>
      </c>
      <c r="C5029" t="inlineStr">
        <is>
          <t>S011</t>
        </is>
      </c>
      <c r="D5029" t="inlineStr">
        <is>
          <t>Store_011</t>
        </is>
      </c>
      <c r="E5029" t="inlineStr">
        <is>
          <t>South</t>
        </is>
      </c>
      <c r="F5029" t="inlineStr">
        <is>
          <t>P0159</t>
        </is>
      </c>
      <c r="G5029" t="inlineStr">
        <is>
          <t>Prod_0159</t>
        </is>
      </c>
      <c r="H5029" t="inlineStr">
        <is>
          <t>Electronics</t>
        </is>
      </c>
      <c r="I5029" t="n">
        <v>4</v>
      </c>
      <c r="J5029" t="n">
        <v>505.76</v>
      </c>
      <c r="K5029" t="n">
        <v>0</v>
      </c>
      <c r="L5029">
        <f>I5029*J5029*(1-K5029)</f>
        <v/>
      </c>
      <c r="M5029">
        <f>VLOOKUP(F5029,Products!A:D,4,FALSE)*I5029</f>
        <v/>
      </c>
      <c r="N5029">
        <f>L5029-M5029</f>
        <v/>
      </c>
    </row>
    <row r="5030">
      <c r="A5030" t="inlineStr">
        <is>
          <t>T1005028</t>
        </is>
      </c>
      <c r="B5030" t="inlineStr">
        <is>
          <t>2023-08-28</t>
        </is>
      </c>
      <c r="C5030" t="inlineStr">
        <is>
          <t>S037</t>
        </is>
      </c>
      <c r="D5030" t="inlineStr">
        <is>
          <t>Store_037</t>
        </is>
      </c>
      <c r="E5030" t="inlineStr">
        <is>
          <t>East</t>
        </is>
      </c>
      <c r="F5030" t="inlineStr">
        <is>
          <t>P0126</t>
        </is>
      </c>
      <c r="G5030" t="inlineStr">
        <is>
          <t>Prod_0126</t>
        </is>
      </c>
      <c r="H5030" t="inlineStr">
        <is>
          <t>Toys</t>
        </is>
      </c>
      <c r="I5030" t="n">
        <v>2</v>
      </c>
      <c r="J5030" t="n">
        <v>358.69</v>
      </c>
      <c r="K5030" t="n">
        <v>0</v>
      </c>
      <c r="L5030">
        <f>I5030*J5030*(1-K5030)</f>
        <v/>
      </c>
      <c r="M5030">
        <f>VLOOKUP(F5030,Products!A:D,4,FALSE)*I5030</f>
        <v/>
      </c>
      <c r="N5030">
        <f>L5030-M5030</f>
        <v/>
      </c>
    </row>
    <row r="5031">
      <c r="A5031" t="inlineStr">
        <is>
          <t>T1005029</t>
        </is>
      </c>
      <c r="B5031" t="inlineStr">
        <is>
          <t>2025-01-25</t>
        </is>
      </c>
      <c r="C5031" t="inlineStr">
        <is>
          <t>S035</t>
        </is>
      </c>
      <c r="D5031" t="inlineStr">
        <is>
          <t>Store_035</t>
        </is>
      </c>
      <c r="E5031" t="inlineStr">
        <is>
          <t>Central</t>
        </is>
      </c>
      <c r="F5031" t="inlineStr">
        <is>
          <t>P0039</t>
        </is>
      </c>
      <c r="G5031" t="inlineStr">
        <is>
          <t>Prod_0039</t>
        </is>
      </c>
      <c r="H5031" t="inlineStr">
        <is>
          <t>Household</t>
        </is>
      </c>
      <c r="I5031" t="n">
        <v>5</v>
      </c>
      <c r="J5031" t="n">
        <v>305.88</v>
      </c>
      <c r="K5031" t="n">
        <v>0.2</v>
      </c>
      <c r="L5031">
        <f>I5031*J5031*(1-K5031)</f>
        <v/>
      </c>
      <c r="M5031">
        <f>VLOOKUP(F5031,Products!A:D,4,FALSE)*I5031</f>
        <v/>
      </c>
      <c r="N5031">
        <f>L5031-M5031</f>
        <v/>
      </c>
    </row>
    <row r="5032">
      <c r="A5032" t="inlineStr">
        <is>
          <t>T1005030</t>
        </is>
      </c>
      <c r="B5032" t="inlineStr">
        <is>
          <t>2023-10-30</t>
        </is>
      </c>
      <c r="C5032" t="inlineStr">
        <is>
          <t>S026</t>
        </is>
      </c>
      <c r="D5032" t="inlineStr">
        <is>
          <t>Store_026</t>
        </is>
      </c>
      <c r="E5032" t="inlineStr">
        <is>
          <t>North</t>
        </is>
      </c>
      <c r="F5032" t="inlineStr">
        <is>
          <t>P0167</t>
        </is>
      </c>
      <c r="G5032" t="inlineStr">
        <is>
          <t>Prod_0167</t>
        </is>
      </c>
      <c r="H5032" t="inlineStr">
        <is>
          <t>Beverages</t>
        </is>
      </c>
      <c r="I5032" t="n">
        <v>7</v>
      </c>
      <c r="J5032" t="n">
        <v>413.83</v>
      </c>
      <c r="K5032" t="n">
        <v>0</v>
      </c>
      <c r="L5032">
        <f>I5032*J5032*(1-K5032)</f>
        <v/>
      </c>
      <c r="M5032">
        <f>VLOOKUP(F5032,Products!A:D,4,FALSE)*I5032</f>
        <v/>
      </c>
      <c r="N5032">
        <f>L5032-M5032</f>
        <v/>
      </c>
    </row>
    <row r="5033">
      <c r="A5033" t="inlineStr">
        <is>
          <t>T1005031</t>
        </is>
      </c>
      <c r="B5033" t="inlineStr">
        <is>
          <t>2024-10-09</t>
        </is>
      </c>
      <c r="C5033" t="inlineStr">
        <is>
          <t>S018</t>
        </is>
      </c>
      <c r="D5033" t="inlineStr">
        <is>
          <t>Store_018</t>
        </is>
      </c>
      <c r="E5033" t="inlineStr">
        <is>
          <t>South</t>
        </is>
      </c>
      <c r="F5033" t="inlineStr">
        <is>
          <t>P0095</t>
        </is>
      </c>
      <c r="G5033" t="inlineStr">
        <is>
          <t>Prod_0095</t>
        </is>
      </c>
      <c r="H5033" t="inlineStr">
        <is>
          <t>Food</t>
        </is>
      </c>
      <c r="I5033" t="n">
        <v>6</v>
      </c>
      <c r="J5033" t="n">
        <v>251.55</v>
      </c>
      <c r="K5033" t="n">
        <v>0.15</v>
      </c>
      <c r="L5033">
        <f>I5033*J5033*(1-K5033)</f>
        <v/>
      </c>
      <c r="M5033">
        <f>VLOOKUP(F5033,Products!A:D,4,FALSE)*I5033</f>
        <v/>
      </c>
      <c r="N5033">
        <f>L5033-M5033</f>
        <v/>
      </c>
    </row>
    <row r="5034">
      <c r="A5034" t="inlineStr">
        <is>
          <t>T1005032</t>
        </is>
      </c>
      <c r="B5034" t="inlineStr">
        <is>
          <t>2024-05-01</t>
        </is>
      </c>
      <c r="C5034" t="inlineStr">
        <is>
          <t>S017</t>
        </is>
      </c>
      <c r="D5034" t="inlineStr">
        <is>
          <t>Store_017</t>
        </is>
      </c>
      <c r="E5034" t="inlineStr">
        <is>
          <t>South</t>
        </is>
      </c>
      <c r="F5034" t="inlineStr">
        <is>
          <t>P0145</t>
        </is>
      </c>
      <c r="G5034" t="inlineStr">
        <is>
          <t>Prod_0145</t>
        </is>
      </c>
      <c r="H5034" t="inlineStr">
        <is>
          <t>Electronics</t>
        </is>
      </c>
      <c r="I5034" t="n">
        <v>2</v>
      </c>
      <c r="J5034" t="n">
        <v>457.91</v>
      </c>
      <c r="K5034" t="n">
        <v>0</v>
      </c>
      <c r="L5034">
        <f>I5034*J5034*(1-K5034)</f>
        <v/>
      </c>
      <c r="M5034">
        <f>VLOOKUP(F5034,Products!A:D,4,FALSE)*I5034</f>
        <v/>
      </c>
      <c r="N5034">
        <f>L5034-M5034</f>
        <v/>
      </c>
    </row>
    <row r="5035">
      <c r="A5035" t="inlineStr">
        <is>
          <t>T1005033</t>
        </is>
      </c>
      <c r="B5035" t="inlineStr">
        <is>
          <t>2024-08-11</t>
        </is>
      </c>
      <c r="C5035" t="inlineStr">
        <is>
          <t>S027</t>
        </is>
      </c>
      <c r="D5035" t="inlineStr">
        <is>
          <t>Store_027</t>
        </is>
      </c>
      <c r="E5035" t="inlineStr">
        <is>
          <t>South</t>
        </is>
      </c>
      <c r="F5035" t="inlineStr">
        <is>
          <t>P0033</t>
        </is>
      </c>
      <c r="G5035" t="inlineStr">
        <is>
          <t>Prod_0033</t>
        </is>
      </c>
      <c r="H5035" t="inlineStr">
        <is>
          <t>Food</t>
        </is>
      </c>
      <c r="I5035" t="n">
        <v>5</v>
      </c>
      <c r="J5035" t="n">
        <v>520.71</v>
      </c>
      <c r="K5035" t="n">
        <v>0</v>
      </c>
      <c r="L5035">
        <f>I5035*J5035*(1-K5035)</f>
        <v/>
      </c>
      <c r="M5035">
        <f>VLOOKUP(F5035,Products!A:D,4,FALSE)*I5035</f>
        <v/>
      </c>
      <c r="N5035">
        <f>L5035-M5035</f>
        <v/>
      </c>
    </row>
    <row r="5036">
      <c r="A5036" t="inlineStr">
        <is>
          <t>T1005034</t>
        </is>
      </c>
      <c r="B5036" t="inlineStr">
        <is>
          <t>2025-05-17</t>
        </is>
      </c>
      <c r="C5036" t="inlineStr">
        <is>
          <t>S041</t>
        </is>
      </c>
      <c r="D5036" t="inlineStr">
        <is>
          <t>Store_041</t>
        </is>
      </c>
      <c r="E5036" t="inlineStr">
        <is>
          <t>East</t>
        </is>
      </c>
      <c r="F5036" t="inlineStr">
        <is>
          <t>P0094</t>
        </is>
      </c>
      <c r="G5036" t="inlineStr">
        <is>
          <t>Prod_0094</t>
        </is>
      </c>
      <c r="H5036" t="inlineStr">
        <is>
          <t>Toys</t>
        </is>
      </c>
      <c r="I5036" t="n">
        <v>1</v>
      </c>
      <c r="J5036" t="n">
        <v>686.76</v>
      </c>
      <c r="K5036" t="n">
        <v>0</v>
      </c>
      <c r="L5036">
        <f>I5036*J5036*(1-K5036)</f>
        <v/>
      </c>
      <c r="M5036">
        <f>VLOOKUP(F5036,Products!A:D,4,FALSE)*I5036</f>
        <v/>
      </c>
      <c r="N5036">
        <f>L5036-M5036</f>
        <v/>
      </c>
    </row>
    <row r="5037">
      <c r="A5037" t="inlineStr">
        <is>
          <t>T1005035</t>
        </is>
      </c>
      <c r="B5037" t="inlineStr">
        <is>
          <t>2023-05-16</t>
        </is>
      </c>
      <c r="C5037" t="inlineStr">
        <is>
          <t>S009</t>
        </is>
      </c>
      <c r="D5037" t="inlineStr">
        <is>
          <t>Store_009</t>
        </is>
      </c>
      <c r="E5037" t="inlineStr">
        <is>
          <t>Central</t>
        </is>
      </c>
      <c r="F5037" t="inlineStr">
        <is>
          <t>P0135</t>
        </is>
      </c>
      <c r="G5037" t="inlineStr">
        <is>
          <t>Prod_0135</t>
        </is>
      </c>
      <c r="H5037" t="inlineStr">
        <is>
          <t>Food</t>
        </is>
      </c>
      <c r="I5037" t="n">
        <v>6</v>
      </c>
      <c r="J5037" t="n">
        <v>93.16</v>
      </c>
      <c r="K5037" t="n">
        <v>0</v>
      </c>
      <c r="L5037">
        <f>I5037*J5037*(1-K5037)</f>
        <v/>
      </c>
      <c r="M5037">
        <f>VLOOKUP(F5037,Products!A:D,4,FALSE)*I5037</f>
        <v/>
      </c>
      <c r="N5037">
        <f>L5037-M5037</f>
        <v/>
      </c>
    </row>
    <row r="5038">
      <c r="A5038" t="inlineStr">
        <is>
          <t>T1005036</t>
        </is>
      </c>
      <c r="B5038" t="inlineStr">
        <is>
          <t>2023-03-20</t>
        </is>
      </c>
      <c r="C5038" t="inlineStr">
        <is>
          <t>S007</t>
        </is>
      </c>
      <c r="D5038" t="inlineStr">
        <is>
          <t>Store_007</t>
        </is>
      </c>
      <c r="E5038" t="inlineStr">
        <is>
          <t>East</t>
        </is>
      </c>
      <c r="F5038" t="inlineStr">
        <is>
          <t>P0065</t>
        </is>
      </c>
      <c r="G5038" t="inlineStr">
        <is>
          <t>Prod_0065</t>
        </is>
      </c>
      <c r="H5038" t="inlineStr">
        <is>
          <t>Beverages</t>
        </is>
      </c>
      <c r="I5038" t="n">
        <v>9</v>
      </c>
      <c r="J5038" t="n">
        <v>185.06</v>
      </c>
      <c r="K5038" t="n">
        <v>0</v>
      </c>
      <c r="L5038">
        <f>I5038*J5038*(1-K5038)</f>
        <v/>
      </c>
      <c r="M5038">
        <f>VLOOKUP(F5038,Products!A:D,4,FALSE)*I5038</f>
        <v/>
      </c>
      <c r="N5038">
        <f>L5038-M5038</f>
        <v/>
      </c>
    </row>
    <row r="5039">
      <c r="A5039" t="inlineStr">
        <is>
          <t>T1005037</t>
        </is>
      </c>
      <c r="B5039" t="inlineStr">
        <is>
          <t>2023-08-16</t>
        </is>
      </c>
      <c r="C5039" t="inlineStr">
        <is>
          <t>S001</t>
        </is>
      </c>
      <c r="D5039" t="inlineStr">
        <is>
          <t>Store_001</t>
        </is>
      </c>
      <c r="E5039" t="inlineStr">
        <is>
          <t>West</t>
        </is>
      </c>
      <c r="F5039" t="inlineStr">
        <is>
          <t>P0165</t>
        </is>
      </c>
      <c r="G5039" t="inlineStr">
        <is>
          <t>Prod_0165</t>
        </is>
      </c>
      <c r="H5039" t="inlineStr">
        <is>
          <t>Clothing</t>
        </is>
      </c>
      <c r="I5039" t="n">
        <v>9</v>
      </c>
      <c r="J5039" t="n">
        <v>539.08</v>
      </c>
      <c r="K5039" t="n">
        <v>0.05</v>
      </c>
      <c r="L5039">
        <f>I5039*J5039*(1-K5039)</f>
        <v/>
      </c>
      <c r="M5039">
        <f>VLOOKUP(F5039,Products!A:D,4,FALSE)*I5039</f>
        <v/>
      </c>
      <c r="N5039">
        <f>L5039-M5039</f>
        <v/>
      </c>
    </row>
    <row r="5040">
      <c r="A5040" t="inlineStr">
        <is>
          <t>T1005038</t>
        </is>
      </c>
      <c r="B5040" t="inlineStr">
        <is>
          <t>2023-07-27</t>
        </is>
      </c>
      <c r="C5040" t="inlineStr">
        <is>
          <t>S010</t>
        </is>
      </c>
      <c r="D5040" t="inlineStr">
        <is>
          <t>Store_010</t>
        </is>
      </c>
      <c r="E5040" t="inlineStr">
        <is>
          <t>North</t>
        </is>
      </c>
      <c r="F5040" t="inlineStr">
        <is>
          <t>P0062</t>
        </is>
      </c>
      <c r="G5040" t="inlineStr">
        <is>
          <t>Prod_0062</t>
        </is>
      </c>
      <c r="H5040" t="inlineStr">
        <is>
          <t>Beverages</t>
        </is>
      </c>
      <c r="I5040" t="n">
        <v>5</v>
      </c>
      <c r="J5040" t="n">
        <v>615.28</v>
      </c>
      <c r="K5040" t="n">
        <v>0</v>
      </c>
      <c r="L5040">
        <f>I5040*J5040*(1-K5040)</f>
        <v/>
      </c>
      <c r="M5040">
        <f>VLOOKUP(F5040,Products!A:D,4,FALSE)*I5040</f>
        <v/>
      </c>
      <c r="N5040">
        <f>L5040-M5040</f>
        <v/>
      </c>
    </row>
    <row r="5041">
      <c r="A5041" t="inlineStr">
        <is>
          <t>T1005039</t>
        </is>
      </c>
      <c r="B5041" t="inlineStr">
        <is>
          <t>2024-02-20</t>
        </is>
      </c>
      <c r="C5041" t="inlineStr">
        <is>
          <t>S029</t>
        </is>
      </c>
      <c r="D5041" t="inlineStr">
        <is>
          <t>Store_029</t>
        </is>
      </c>
      <c r="E5041" t="inlineStr">
        <is>
          <t>South</t>
        </is>
      </c>
      <c r="F5041" t="inlineStr">
        <is>
          <t>P0015</t>
        </is>
      </c>
      <c r="G5041" t="inlineStr">
        <is>
          <t>Prod_0015</t>
        </is>
      </c>
      <c r="H5041" t="inlineStr">
        <is>
          <t>Food</t>
        </is>
      </c>
      <c r="I5041" t="n">
        <v>8</v>
      </c>
      <c r="J5041" t="n">
        <v>114.14</v>
      </c>
      <c r="K5041" t="n">
        <v>0</v>
      </c>
      <c r="L5041">
        <f>I5041*J5041*(1-K5041)</f>
        <v/>
      </c>
      <c r="M5041">
        <f>VLOOKUP(F5041,Products!A:D,4,FALSE)*I5041</f>
        <v/>
      </c>
      <c r="N5041">
        <f>L5041-M5041</f>
        <v/>
      </c>
    </row>
    <row r="5042">
      <c r="A5042" t="inlineStr">
        <is>
          <t>T1005040</t>
        </is>
      </c>
      <c r="B5042" t="inlineStr">
        <is>
          <t>2025-07-06</t>
        </is>
      </c>
      <c r="C5042" t="inlineStr">
        <is>
          <t>S040</t>
        </is>
      </c>
      <c r="D5042" t="inlineStr">
        <is>
          <t>Store_040</t>
        </is>
      </c>
      <c r="E5042" t="inlineStr">
        <is>
          <t>Central</t>
        </is>
      </c>
      <c r="F5042" t="inlineStr">
        <is>
          <t>P0176</t>
        </is>
      </c>
      <c r="G5042" t="inlineStr">
        <is>
          <t>Prod_0176</t>
        </is>
      </c>
      <c r="H5042" t="inlineStr">
        <is>
          <t>Food</t>
        </is>
      </c>
      <c r="I5042" t="n">
        <v>3</v>
      </c>
      <c r="J5042" t="n">
        <v>831.5</v>
      </c>
      <c r="K5042" t="n">
        <v>0.1</v>
      </c>
      <c r="L5042">
        <f>I5042*J5042*(1-K5042)</f>
        <v/>
      </c>
      <c r="M5042">
        <f>VLOOKUP(F5042,Products!A:D,4,FALSE)*I5042</f>
        <v/>
      </c>
      <c r="N5042">
        <f>L5042-M5042</f>
        <v/>
      </c>
    </row>
    <row r="5043">
      <c r="A5043" t="inlineStr">
        <is>
          <t>T1005041</t>
        </is>
      </c>
      <c r="B5043" t="inlineStr">
        <is>
          <t>2023-04-01</t>
        </is>
      </c>
      <c r="C5043" t="inlineStr">
        <is>
          <t>S037</t>
        </is>
      </c>
      <c r="D5043" t="inlineStr">
        <is>
          <t>Store_037</t>
        </is>
      </c>
      <c r="E5043" t="inlineStr">
        <is>
          <t>East</t>
        </is>
      </c>
      <c r="F5043" t="inlineStr">
        <is>
          <t>P0008</t>
        </is>
      </c>
      <c r="G5043" t="inlineStr">
        <is>
          <t>Prod_0008</t>
        </is>
      </c>
      <c r="H5043" t="inlineStr">
        <is>
          <t>Electronics</t>
        </is>
      </c>
      <c r="I5043" t="n">
        <v>6</v>
      </c>
      <c r="J5043" t="n">
        <v>401.48</v>
      </c>
      <c r="K5043" t="n">
        <v>0</v>
      </c>
      <c r="L5043">
        <f>I5043*J5043*(1-K5043)</f>
        <v/>
      </c>
      <c r="M5043">
        <f>VLOOKUP(F5043,Products!A:D,4,FALSE)*I5043</f>
        <v/>
      </c>
      <c r="N5043">
        <f>L5043-M5043</f>
        <v/>
      </c>
    </row>
    <row r="5044">
      <c r="A5044" t="inlineStr">
        <is>
          <t>T1005042</t>
        </is>
      </c>
      <c r="B5044" t="inlineStr">
        <is>
          <t>2023-09-27</t>
        </is>
      </c>
      <c r="C5044" t="inlineStr">
        <is>
          <t>S021</t>
        </is>
      </c>
      <c r="D5044" t="inlineStr">
        <is>
          <t>Store_021</t>
        </is>
      </c>
      <c r="E5044" t="inlineStr">
        <is>
          <t>North</t>
        </is>
      </c>
      <c r="F5044" t="inlineStr">
        <is>
          <t>P0072</t>
        </is>
      </c>
      <c r="G5044" t="inlineStr">
        <is>
          <t>Prod_0072</t>
        </is>
      </c>
      <c r="H5044" t="inlineStr">
        <is>
          <t>Food</t>
        </is>
      </c>
      <c r="I5044" t="n">
        <v>9</v>
      </c>
      <c r="J5044" t="n">
        <v>709.36</v>
      </c>
      <c r="K5044" t="n">
        <v>0</v>
      </c>
      <c r="L5044">
        <f>I5044*J5044*(1-K5044)</f>
        <v/>
      </c>
      <c r="M5044">
        <f>VLOOKUP(F5044,Products!A:D,4,FALSE)*I5044</f>
        <v/>
      </c>
      <c r="N5044">
        <f>L5044-M5044</f>
        <v/>
      </c>
    </row>
    <row r="5045">
      <c r="A5045" t="inlineStr">
        <is>
          <t>T1005043</t>
        </is>
      </c>
      <c r="B5045" t="inlineStr">
        <is>
          <t>2025-06-08</t>
        </is>
      </c>
      <c r="C5045" t="inlineStr">
        <is>
          <t>S039</t>
        </is>
      </c>
      <c r="D5045" t="inlineStr">
        <is>
          <t>Store_039</t>
        </is>
      </c>
      <c r="E5045" t="inlineStr">
        <is>
          <t>North</t>
        </is>
      </c>
      <c r="F5045" t="inlineStr">
        <is>
          <t>P0082</t>
        </is>
      </c>
      <c r="G5045" t="inlineStr">
        <is>
          <t>Prod_0082</t>
        </is>
      </c>
      <c r="H5045" t="inlineStr">
        <is>
          <t>Food</t>
        </is>
      </c>
      <c r="I5045" t="n">
        <v>5</v>
      </c>
      <c r="J5045" t="n">
        <v>566.42</v>
      </c>
      <c r="K5045" t="n">
        <v>0.1</v>
      </c>
      <c r="L5045">
        <f>I5045*J5045*(1-K5045)</f>
        <v/>
      </c>
      <c r="M5045">
        <f>VLOOKUP(F5045,Products!A:D,4,FALSE)*I5045</f>
        <v/>
      </c>
      <c r="N5045">
        <f>L5045-M5045</f>
        <v/>
      </c>
    </row>
    <row r="5046">
      <c r="A5046" t="inlineStr">
        <is>
          <t>T1005044</t>
        </is>
      </c>
      <c r="B5046" t="inlineStr">
        <is>
          <t>2024-03-17</t>
        </is>
      </c>
      <c r="C5046" t="inlineStr">
        <is>
          <t>S021</t>
        </is>
      </c>
      <c r="D5046" t="inlineStr">
        <is>
          <t>Store_021</t>
        </is>
      </c>
      <c r="E5046" t="inlineStr">
        <is>
          <t>North</t>
        </is>
      </c>
      <c r="F5046" t="inlineStr">
        <is>
          <t>P0075</t>
        </is>
      </c>
      <c r="G5046" t="inlineStr">
        <is>
          <t>Prod_0075</t>
        </is>
      </c>
      <c r="H5046" t="inlineStr">
        <is>
          <t>Beverages</t>
        </is>
      </c>
      <c r="I5046" t="n">
        <v>6</v>
      </c>
      <c r="J5046" t="n">
        <v>916.27</v>
      </c>
      <c r="K5046" t="n">
        <v>0</v>
      </c>
      <c r="L5046">
        <f>I5046*J5046*(1-K5046)</f>
        <v/>
      </c>
      <c r="M5046">
        <f>VLOOKUP(F5046,Products!A:D,4,FALSE)*I5046</f>
        <v/>
      </c>
      <c r="N5046">
        <f>L5046-M5046</f>
        <v/>
      </c>
    </row>
    <row r="5047">
      <c r="A5047" t="inlineStr">
        <is>
          <t>T1005045</t>
        </is>
      </c>
      <c r="B5047" t="inlineStr">
        <is>
          <t>2025-01-21</t>
        </is>
      </c>
      <c r="C5047" t="inlineStr">
        <is>
          <t>S007</t>
        </is>
      </c>
      <c r="D5047" t="inlineStr">
        <is>
          <t>Store_007</t>
        </is>
      </c>
      <c r="E5047" t="inlineStr">
        <is>
          <t>East</t>
        </is>
      </c>
      <c r="F5047" t="inlineStr">
        <is>
          <t>P0086</t>
        </is>
      </c>
      <c r="G5047" t="inlineStr">
        <is>
          <t>Prod_0086</t>
        </is>
      </c>
      <c r="H5047" t="inlineStr">
        <is>
          <t>Stationery</t>
        </is>
      </c>
      <c r="I5047" t="n">
        <v>9</v>
      </c>
      <c r="J5047" t="n">
        <v>825.28</v>
      </c>
      <c r="K5047" t="n">
        <v>0</v>
      </c>
      <c r="L5047">
        <f>I5047*J5047*(1-K5047)</f>
        <v/>
      </c>
      <c r="M5047">
        <f>VLOOKUP(F5047,Products!A:D,4,FALSE)*I5047</f>
        <v/>
      </c>
      <c r="N5047">
        <f>L5047-M5047</f>
        <v/>
      </c>
    </row>
    <row r="5048">
      <c r="A5048" t="inlineStr">
        <is>
          <t>T1005046</t>
        </is>
      </c>
      <c r="B5048" t="inlineStr">
        <is>
          <t>2024-08-01</t>
        </is>
      </c>
      <c r="C5048" t="inlineStr">
        <is>
          <t>S023</t>
        </is>
      </c>
      <c r="D5048" t="inlineStr">
        <is>
          <t>Store_023</t>
        </is>
      </c>
      <c r="E5048" t="inlineStr">
        <is>
          <t>South</t>
        </is>
      </c>
      <c r="F5048" t="inlineStr">
        <is>
          <t>P0119</t>
        </is>
      </c>
      <c r="G5048" t="inlineStr">
        <is>
          <t>Prod_0119</t>
        </is>
      </c>
      <c r="H5048" t="inlineStr">
        <is>
          <t>Electronics</t>
        </is>
      </c>
      <c r="I5048" t="n">
        <v>4</v>
      </c>
      <c r="J5048" t="n">
        <v>293.66</v>
      </c>
      <c r="K5048" t="n">
        <v>0</v>
      </c>
      <c r="L5048">
        <f>I5048*J5048*(1-K5048)</f>
        <v/>
      </c>
      <c r="M5048">
        <f>VLOOKUP(F5048,Products!A:D,4,FALSE)*I5048</f>
        <v/>
      </c>
      <c r="N5048">
        <f>L5048-M5048</f>
        <v/>
      </c>
    </row>
    <row r="5049">
      <c r="A5049" t="inlineStr">
        <is>
          <t>T1005047</t>
        </is>
      </c>
      <c r="B5049" t="inlineStr">
        <is>
          <t>2023-06-06</t>
        </is>
      </c>
      <c r="C5049" t="inlineStr">
        <is>
          <t>S001</t>
        </is>
      </c>
      <c r="D5049" t="inlineStr">
        <is>
          <t>Store_001</t>
        </is>
      </c>
      <c r="E5049" t="inlineStr">
        <is>
          <t>West</t>
        </is>
      </c>
      <c r="F5049" t="inlineStr">
        <is>
          <t>P0070</t>
        </is>
      </c>
      <c r="G5049" t="inlineStr">
        <is>
          <t>Prod_0070</t>
        </is>
      </c>
      <c r="H5049" t="inlineStr">
        <is>
          <t>Beverages</t>
        </is>
      </c>
      <c r="I5049" t="n">
        <v>5</v>
      </c>
      <c r="J5049" t="n">
        <v>731.14</v>
      </c>
      <c r="K5049" t="n">
        <v>0.05</v>
      </c>
      <c r="L5049">
        <f>I5049*J5049*(1-K5049)</f>
        <v/>
      </c>
      <c r="M5049">
        <f>VLOOKUP(F5049,Products!A:D,4,FALSE)*I5049</f>
        <v/>
      </c>
      <c r="N5049">
        <f>L5049-M5049</f>
        <v/>
      </c>
    </row>
    <row r="5050">
      <c r="A5050" t="inlineStr">
        <is>
          <t>T1005048</t>
        </is>
      </c>
      <c r="B5050" t="inlineStr">
        <is>
          <t>2023-08-17</t>
        </is>
      </c>
      <c r="C5050" t="inlineStr">
        <is>
          <t>S014</t>
        </is>
      </c>
      <c r="D5050" t="inlineStr">
        <is>
          <t>Store_014</t>
        </is>
      </c>
      <c r="E5050" t="inlineStr">
        <is>
          <t>West</t>
        </is>
      </c>
      <c r="F5050" t="inlineStr">
        <is>
          <t>P0114</t>
        </is>
      </c>
      <c r="G5050" t="inlineStr">
        <is>
          <t>Prod_0114</t>
        </is>
      </c>
      <c r="H5050" t="inlineStr">
        <is>
          <t>Beverages</t>
        </is>
      </c>
      <c r="I5050" t="n">
        <v>8</v>
      </c>
      <c r="J5050" t="n">
        <v>745.23</v>
      </c>
      <c r="K5050" t="n">
        <v>0</v>
      </c>
      <c r="L5050">
        <f>I5050*J5050*(1-K5050)</f>
        <v/>
      </c>
      <c r="M5050">
        <f>VLOOKUP(F5050,Products!A:D,4,FALSE)*I5050</f>
        <v/>
      </c>
      <c r="N5050">
        <f>L5050-M5050</f>
        <v/>
      </c>
    </row>
    <row r="5051">
      <c r="A5051" t="inlineStr">
        <is>
          <t>T1005049</t>
        </is>
      </c>
      <c r="B5051" t="inlineStr">
        <is>
          <t>2025-06-19</t>
        </is>
      </c>
      <c r="C5051" t="inlineStr">
        <is>
          <t>S046</t>
        </is>
      </c>
      <c r="D5051" t="inlineStr">
        <is>
          <t>Store_046</t>
        </is>
      </c>
      <c r="E5051" t="inlineStr">
        <is>
          <t>South</t>
        </is>
      </c>
      <c r="F5051" t="inlineStr">
        <is>
          <t>P0007</t>
        </is>
      </c>
      <c r="G5051" t="inlineStr">
        <is>
          <t>Prod_0007</t>
        </is>
      </c>
      <c r="H5051" t="inlineStr">
        <is>
          <t>Food</t>
        </is>
      </c>
      <c r="I5051" t="n">
        <v>2</v>
      </c>
      <c r="J5051" t="n">
        <v>125.12</v>
      </c>
      <c r="K5051" t="n">
        <v>0.15</v>
      </c>
      <c r="L5051">
        <f>I5051*J5051*(1-K5051)</f>
        <v/>
      </c>
      <c r="M5051">
        <f>VLOOKUP(F5051,Products!A:D,4,FALSE)*I5051</f>
        <v/>
      </c>
      <c r="N5051">
        <f>L5051-M5051</f>
        <v/>
      </c>
    </row>
    <row r="5052">
      <c r="A5052" t="inlineStr">
        <is>
          <t>T1005050</t>
        </is>
      </c>
      <c r="B5052" t="inlineStr">
        <is>
          <t>2025-02-25</t>
        </is>
      </c>
      <c r="C5052" t="inlineStr">
        <is>
          <t>S002</t>
        </is>
      </c>
      <c r="D5052" t="inlineStr">
        <is>
          <t>Store_002</t>
        </is>
      </c>
      <c r="E5052" t="inlineStr">
        <is>
          <t>South</t>
        </is>
      </c>
      <c r="F5052" t="inlineStr">
        <is>
          <t>P0100</t>
        </is>
      </c>
      <c r="G5052" t="inlineStr">
        <is>
          <t>Prod_0100</t>
        </is>
      </c>
      <c r="H5052" t="inlineStr">
        <is>
          <t>Household</t>
        </is>
      </c>
      <c r="I5052" t="n">
        <v>9</v>
      </c>
      <c r="J5052" t="n">
        <v>482.85</v>
      </c>
      <c r="K5052" t="n">
        <v>0</v>
      </c>
      <c r="L5052">
        <f>I5052*J5052*(1-K5052)</f>
        <v/>
      </c>
      <c r="M5052">
        <f>VLOOKUP(F5052,Products!A:D,4,FALSE)*I5052</f>
        <v/>
      </c>
      <c r="N5052">
        <f>L5052-M5052</f>
        <v/>
      </c>
    </row>
    <row r="5053">
      <c r="A5053" t="inlineStr">
        <is>
          <t>T1005051</t>
        </is>
      </c>
      <c r="B5053" t="inlineStr">
        <is>
          <t>2023-03-07</t>
        </is>
      </c>
      <c r="C5053" t="inlineStr">
        <is>
          <t>S024</t>
        </is>
      </c>
      <c r="D5053" t="inlineStr">
        <is>
          <t>Store_024</t>
        </is>
      </c>
      <c r="E5053" t="inlineStr">
        <is>
          <t>South</t>
        </is>
      </c>
      <c r="F5053" t="inlineStr">
        <is>
          <t>P0033</t>
        </is>
      </c>
      <c r="G5053" t="inlineStr">
        <is>
          <t>Prod_0033</t>
        </is>
      </c>
      <c r="H5053" t="inlineStr">
        <is>
          <t>Food</t>
        </is>
      </c>
      <c r="I5053" t="n">
        <v>2</v>
      </c>
      <c r="J5053" t="n">
        <v>511.73</v>
      </c>
      <c r="K5053" t="n">
        <v>0.1</v>
      </c>
      <c r="L5053">
        <f>I5053*J5053*(1-K5053)</f>
        <v/>
      </c>
      <c r="M5053">
        <f>VLOOKUP(F5053,Products!A:D,4,FALSE)*I5053</f>
        <v/>
      </c>
      <c r="N5053">
        <f>L5053-M5053</f>
        <v/>
      </c>
    </row>
    <row r="5054">
      <c r="A5054" t="inlineStr">
        <is>
          <t>T1005052</t>
        </is>
      </c>
      <c r="B5054" t="inlineStr">
        <is>
          <t>2023-09-28</t>
        </is>
      </c>
      <c r="C5054" t="inlineStr">
        <is>
          <t>S012</t>
        </is>
      </c>
      <c r="D5054" t="inlineStr">
        <is>
          <t>Store_012</t>
        </is>
      </c>
      <c r="E5054" t="inlineStr">
        <is>
          <t>South</t>
        </is>
      </c>
      <c r="F5054" t="inlineStr">
        <is>
          <t>P0174</t>
        </is>
      </c>
      <c r="G5054" t="inlineStr">
        <is>
          <t>Prod_0174</t>
        </is>
      </c>
      <c r="H5054" t="inlineStr">
        <is>
          <t>Food</t>
        </is>
      </c>
      <c r="I5054" t="n">
        <v>5</v>
      </c>
      <c r="J5054" t="n">
        <v>68.59999999999999</v>
      </c>
      <c r="K5054" t="n">
        <v>0.15</v>
      </c>
      <c r="L5054">
        <f>I5054*J5054*(1-K5054)</f>
        <v/>
      </c>
      <c r="M5054">
        <f>VLOOKUP(F5054,Products!A:D,4,FALSE)*I5054</f>
        <v/>
      </c>
      <c r="N5054">
        <f>L5054-M5054</f>
        <v/>
      </c>
    </row>
    <row r="5055">
      <c r="A5055" t="inlineStr">
        <is>
          <t>T1005053</t>
        </is>
      </c>
      <c r="B5055" t="inlineStr">
        <is>
          <t>2025-05-08</t>
        </is>
      </c>
      <c r="C5055" t="inlineStr">
        <is>
          <t>S023</t>
        </is>
      </c>
      <c r="D5055" t="inlineStr">
        <is>
          <t>Store_023</t>
        </is>
      </c>
      <c r="E5055" t="inlineStr">
        <is>
          <t>South</t>
        </is>
      </c>
      <c r="F5055" t="inlineStr">
        <is>
          <t>P0166</t>
        </is>
      </c>
      <c r="G5055" t="inlineStr">
        <is>
          <t>Prod_0166</t>
        </is>
      </c>
      <c r="H5055" t="inlineStr">
        <is>
          <t>Electronics</t>
        </is>
      </c>
      <c r="I5055" t="n">
        <v>2</v>
      </c>
      <c r="J5055" t="n">
        <v>574.89</v>
      </c>
      <c r="K5055" t="n">
        <v>0</v>
      </c>
      <c r="L5055">
        <f>I5055*J5055*(1-K5055)</f>
        <v/>
      </c>
      <c r="M5055">
        <f>VLOOKUP(F5055,Products!A:D,4,FALSE)*I5055</f>
        <v/>
      </c>
      <c r="N5055">
        <f>L5055-M5055</f>
        <v/>
      </c>
    </row>
    <row r="5056">
      <c r="A5056" t="inlineStr">
        <is>
          <t>T1005054</t>
        </is>
      </c>
      <c r="B5056" t="inlineStr">
        <is>
          <t>2024-09-28</t>
        </is>
      </c>
      <c r="C5056" t="inlineStr">
        <is>
          <t>S013</t>
        </is>
      </c>
      <c r="D5056" t="inlineStr">
        <is>
          <t>Store_013</t>
        </is>
      </c>
      <c r="E5056" t="inlineStr">
        <is>
          <t>North</t>
        </is>
      </c>
      <c r="F5056" t="inlineStr">
        <is>
          <t>P0009</t>
        </is>
      </c>
      <c r="G5056" t="inlineStr">
        <is>
          <t>Prod_0009</t>
        </is>
      </c>
      <c r="H5056" t="inlineStr">
        <is>
          <t>Toys</t>
        </is>
      </c>
      <c r="I5056" t="n">
        <v>8</v>
      </c>
      <c r="J5056" t="n">
        <v>609.74</v>
      </c>
      <c r="K5056" t="n">
        <v>0</v>
      </c>
      <c r="L5056">
        <f>I5056*J5056*(1-K5056)</f>
        <v/>
      </c>
      <c r="M5056">
        <f>VLOOKUP(F5056,Products!A:D,4,FALSE)*I5056</f>
        <v/>
      </c>
      <c r="N5056">
        <f>L5056-M5056</f>
        <v/>
      </c>
    </row>
    <row r="5057">
      <c r="A5057" t="inlineStr">
        <is>
          <t>T1005055</t>
        </is>
      </c>
      <c r="B5057" t="inlineStr">
        <is>
          <t>2023-12-04</t>
        </is>
      </c>
      <c r="C5057" t="inlineStr">
        <is>
          <t>S027</t>
        </is>
      </c>
      <c r="D5057" t="inlineStr">
        <is>
          <t>Store_027</t>
        </is>
      </c>
      <c r="E5057" t="inlineStr">
        <is>
          <t>South</t>
        </is>
      </c>
      <c r="F5057" t="inlineStr">
        <is>
          <t>P0144</t>
        </is>
      </c>
      <c r="G5057" t="inlineStr">
        <is>
          <t>Prod_0144</t>
        </is>
      </c>
      <c r="H5057" t="inlineStr">
        <is>
          <t>Stationery</t>
        </is>
      </c>
      <c r="I5057" t="n">
        <v>5</v>
      </c>
      <c r="J5057" t="n">
        <v>245.81</v>
      </c>
      <c r="K5057" t="n">
        <v>0</v>
      </c>
      <c r="L5057">
        <f>I5057*J5057*(1-K5057)</f>
        <v/>
      </c>
      <c r="M5057">
        <f>VLOOKUP(F5057,Products!A:D,4,FALSE)*I5057</f>
        <v/>
      </c>
      <c r="N5057">
        <f>L5057-M5057</f>
        <v/>
      </c>
    </row>
    <row r="5058">
      <c r="A5058" t="inlineStr">
        <is>
          <t>T1005056</t>
        </is>
      </c>
      <c r="B5058" t="inlineStr">
        <is>
          <t>2025-08-20</t>
        </is>
      </c>
      <c r="C5058" t="inlineStr">
        <is>
          <t>S034</t>
        </is>
      </c>
      <c r="D5058" t="inlineStr">
        <is>
          <t>Store_034</t>
        </is>
      </c>
      <c r="E5058" t="inlineStr">
        <is>
          <t>Central</t>
        </is>
      </c>
      <c r="F5058" t="inlineStr">
        <is>
          <t>P0181</t>
        </is>
      </c>
      <c r="G5058" t="inlineStr">
        <is>
          <t>Prod_0181</t>
        </is>
      </c>
      <c r="H5058" t="inlineStr">
        <is>
          <t>Electronics</t>
        </is>
      </c>
      <c r="I5058" t="n">
        <v>4</v>
      </c>
      <c r="J5058" t="n">
        <v>887.8</v>
      </c>
      <c r="K5058" t="n">
        <v>0.15</v>
      </c>
      <c r="L5058">
        <f>I5058*J5058*(1-K5058)</f>
        <v/>
      </c>
      <c r="M5058">
        <f>VLOOKUP(F5058,Products!A:D,4,FALSE)*I5058</f>
        <v/>
      </c>
      <c r="N5058">
        <f>L5058-M5058</f>
        <v/>
      </c>
    </row>
    <row r="5059">
      <c r="A5059" t="inlineStr">
        <is>
          <t>T1005057</t>
        </is>
      </c>
      <c r="B5059" t="inlineStr">
        <is>
          <t>2023-02-17</t>
        </is>
      </c>
      <c r="C5059" t="inlineStr">
        <is>
          <t>S027</t>
        </is>
      </c>
      <c r="D5059" t="inlineStr">
        <is>
          <t>Store_027</t>
        </is>
      </c>
      <c r="E5059" t="inlineStr">
        <is>
          <t>South</t>
        </is>
      </c>
      <c r="F5059" t="inlineStr">
        <is>
          <t>P0069</t>
        </is>
      </c>
      <c r="G5059" t="inlineStr">
        <is>
          <t>Prod_0069</t>
        </is>
      </c>
      <c r="H5059" t="inlineStr">
        <is>
          <t>Household</t>
        </is>
      </c>
      <c r="I5059" t="n">
        <v>1</v>
      </c>
      <c r="J5059" t="n">
        <v>343.32</v>
      </c>
      <c r="K5059" t="n">
        <v>0.05</v>
      </c>
      <c r="L5059">
        <f>I5059*J5059*(1-K5059)</f>
        <v/>
      </c>
      <c r="M5059">
        <f>VLOOKUP(F5059,Products!A:D,4,FALSE)*I5059</f>
        <v/>
      </c>
      <c r="N5059">
        <f>L5059-M5059</f>
        <v/>
      </c>
    </row>
    <row r="5060">
      <c r="A5060" t="inlineStr">
        <is>
          <t>T1005058</t>
        </is>
      </c>
      <c r="B5060" t="inlineStr">
        <is>
          <t>2024-09-21</t>
        </is>
      </c>
      <c r="C5060" t="inlineStr">
        <is>
          <t>S012</t>
        </is>
      </c>
      <c r="D5060" t="inlineStr">
        <is>
          <t>Store_012</t>
        </is>
      </c>
      <c r="E5060" t="inlineStr">
        <is>
          <t>South</t>
        </is>
      </c>
      <c r="F5060" t="inlineStr">
        <is>
          <t>P0096</t>
        </is>
      </c>
      <c r="G5060" t="inlineStr">
        <is>
          <t>Prod_0096</t>
        </is>
      </c>
      <c r="H5060" t="inlineStr">
        <is>
          <t>Beverages</t>
        </is>
      </c>
      <c r="I5060" t="n">
        <v>6</v>
      </c>
      <c r="J5060" t="n">
        <v>471.3</v>
      </c>
      <c r="K5060" t="n">
        <v>0</v>
      </c>
      <c r="L5060">
        <f>I5060*J5060*(1-K5060)</f>
        <v/>
      </c>
      <c r="M5060">
        <f>VLOOKUP(F5060,Products!A:D,4,FALSE)*I5060</f>
        <v/>
      </c>
      <c r="N5060">
        <f>L5060-M5060</f>
        <v/>
      </c>
    </row>
    <row r="5061">
      <c r="A5061" t="inlineStr">
        <is>
          <t>T1005059</t>
        </is>
      </c>
      <c r="B5061" t="inlineStr">
        <is>
          <t>2024-01-20</t>
        </is>
      </c>
      <c r="C5061" t="inlineStr">
        <is>
          <t>S017</t>
        </is>
      </c>
      <c r="D5061" t="inlineStr">
        <is>
          <t>Store_017</t>
        </is>
      </c>
      <c r="E5061" t="inlineStr">
        <is>
          <t>South</t>
        </is>
      </c>
      <c r="F5061" t="inlineStr">
        <is>
          <t>P0125</t>
        </is>
      </c>
      <c r="G5061" t="inlineStr">
        <is>
          <t>Prod_0125</t>
        </is>
      </c>
      <c r="H5061" t="inlineStr">
        <is>
          <t>Toys</t>
        </is>
      </c>
      <c r="I5061" t="n">
        <v>9</v>
      </c>
      <c r="J5061" t="n">
        <v>319.36</v>
      </c>
      <c r="K5061" t="n">
        <v>0</v>
      </c>
      <c r="L5061">
        <f>I5061*J5061*(1-K5061)</f>
        <v/>
      </c>
      <c r="M5061">
        <f>VLOOKUP(F5061,Products!A:D,4,FALSE)*I5061</f>
        <v/>
      </c>
      <c r="N5061">
        <f>L5061-M5061</f>
        <v/>
      </c>
    </row>
    <row r="5062">
      <c r="A5062" t="inlineStr">
        <is>
          <t>T1005060</t>
        </is>
      </c>
      <c r="B5062" t="inlineStr">
        <is>
          <t>2024-03-03</t>
        </is>
      </c>
      <c r="C5062" t="inlineStr">
        <is>
          <t>S030</t>
        </is>
      </c>
      <c r="D5062" t="inlineStr">
        <is>
          <t>Store_030</t>
        </is>
      </c>
      <c r="E5062" t="inlineStr">
        <is>
          <t>North</t>
        </is>
      </c>
      <c r="F5062" t="inlineStr">
        <is>
          <t>P0145</t>
        </is>
      </c>
      <c r="G5062" t="inlineStr">
        <is>
          <t>Prod_0145</t>
        </is>
      </c>
      <c r="H5062" t="inlineStr">
        <is>
          <t>Electronics</t>
        </is>
      </c>
      <c r="I5062" t="n">
        <v>4</v>
      </c>
      <c r="J5062" t="n">
        <v>542.47</v>
      </c>
      <c r="K5062" t="n">
        <v>0.05</v>
      </c>
      <c r="L5062">
        <f>I5062*J5062*(1-K5062)</f>
        <v/>
      </c>
      <c r="M5062">
        <f>VLOOKUP(F5062,Products!A:D,4,FALSE)*I5062</f>
        <v/>
      </c>
      <c r="N5062">
        <f>L5062-M5062</f>
        <v/>
      </c>
    </row>
    <row r="5063">
      <c r="A5063" t="inlineStr">
        <is>
          <t>T1005061</t>
        </is>
      </c>
      <c r="B5063" t="inlineStr">
        <is>
          <t>2023-05-18</t>
        </is>
      </c>
      <c r="C5063" t="inlineStr">
        <is>
          <t>S009</t>
        </is>
      </c>
      <c r="D5063" t="inlineStr">
        <is>
          <t>Store_009</t>
        </is>
      </c>
      <c r="E5063" t="inlineStr">
        <is>
          <t>Central</t>
        </is>
      </c>
      <c r="F5063" t="inlineStr">
        <is>
          <t>P0083</t>
        </is>
      </c>
      <c r="G5063" t="inlineStr">
        <is>
          <t>Prod_0083</t>
        </is>
      </c>
      <c r="H5063" t="inlineStr">
        <is>
          <t>Clothing</t>
        </is>
      </c>
      <c r="I5063" t="n">
        <v>8</v>
      </c>
      <c r="J5063" t="n">
        <v>480.88</v>
      </c>
      <c r="K5063" t="n">
        <v>0</v>
      </c>
      <c r="L5063">
        <f>I5063*J5063*(1-K5063)</f>
        <v/>
      </c>
      <c r="M5063">
        <f>VLOOKUP(F5063,Products!A:D,4,FALSE)*I5063</f>
        <v/>
      </c>
      <c r="N5063">
        <f>L5063-M5063</f>
        <v/>
      </c>
    </row>
    <row r="5064">
      <c r="A5064" t="inlineStr">
        <is>
          <t>T1005062</t>
        </is>
      </c>
      <c r="B5064" t="inlineStr">
        <is>
          <t>2025-07-05</t>
        </is>
      </c>
      <c r="C5064" t="inlineStr">
        <is>
          <t>S030</t>
        </is>
      </c>
      <c r="D5064" t="inlineStr">
        <is>
          <t>Store_030</t>
        </is>
      </c>
      <c r="E5064" t="inlineStr">
        <is>
          <t>North</t>
        </is>
      </c>
      <c r="F5064" t="inlineStr">
        <is>
          <t>P0086</t>
        </is>
      </c>
      <c r="G5064" t="inlineStr">
        <is>
          <t>Prod_0086</t>
        </is>
      </c>
      <c r="H5064" t="inlineStr">
        <is>
          <t>Stationery</t>
        </is>
      </c>
      <c r="I5064" t="n">
        <v>2</v>
      </c>
      <c r="J5064" t="n">
        <v>709.3</v>
      </c>
      <c r="K5064" t="n">
        <v>0</v>
      </c>
      <c r="L5064">
        <f>I5064*J5064*(1-K5064)</f>
        <v/>
      </c>
      <c r="M5064">
        <f>VLOOKUP(F5064,Products!A:D,4,FALSE)*I5064</f>
        <v/>
      </c>
      <c r="N5064">
        <f>L5064-M5064</f>
        <v/>
      </c>
    </row>
    <row r="5065">
      <c r="A5065" t="inlineStr">
        <is>
          <t>T1005063</t>
        </is>
      </c>
      <c r="B5065" t="inlineStr">
        <is>
          <t>2025-06-02</t>
        </is>
      </c>
      <c r="C5065" t="inlineStr">
        <is>
          <t>S049</t>
        </is>
      </c>
      <c r="D5065" t="inlineStr">
        <is>
          <t>Store_049</t>
        </is>
      </c>
      <c r="E5065" t="inlineStr">
        <is>
          <t>North</t>
        </is>
      </c>
      <c r="F5065" t="inlineStr">
        <is>
          <t>P0185</t>
        </is>
      </c>
      <c r="G5065" t="inlineStr">
        <is>
          <t>Prod_0185</t>
        </is>
      </c>
      <c r="H5065" t="inlineStr">
        <is>
          <t>Food</t>
        </is>
      </c>
      <c r="I5065" t="n">
        <v>8</v>
      </c>
      <c r="J5065" t="n">
        <v>432.33</v>
      </c>
      <c r="K5065" t="n">
        <v>0</v>
      </c>
      <c r="L5065">
        <f>I5065*J5065*(1-K5065)</f>
        <v/>
      </c>
      <c r="M5065">
        <f>VLOOKUP(F5065,Products!A:D,4,FALSE)*I5065</f>
        <v/>
      </c>
      <c r="N5065">
        <f>L5065-M5065</f>
        <v/>
      </c>
    </row>
    <row r="5066">
      <c r="A5066" t="inlineStr">
        <is>
          <t>T1005064</t>
        </is>
      </c>
      <c r="B5066" t="inlineStr">
        <is>
          <t>2025-03-10</t>
        </is>
      </c>
      <c r="C5066" t="inlineStr">
        <is>
          <t>S018</t>
        </is>
      </c>
      <c r="D5066" t="inlineStr">
        <is>
          <t>Store_018</t>
        </is>
      </c>
      <c r="E5066" t="inlineStr">
        <is>
          <t>South</t>
        </is>
      </c>
      <c r="F5066" t="inlineStr">
        <is>
          <t>P0118</t>
        </is>
      </c>
      <c r="G5066" t="inlineStr">
        <is>
          <t>Prod_0118</t>
        </is>
      </c>
      <c r="H5066" t="inlineStr">
        <is>
          <t>Toys</t>
        </is>
      </c>
      <c r="I5066" t="n">
        <v>3</v>
      </c>
      <c r="J5066" t="n">
        <v>738.77</v>
      </c>
      <c r="K5066" t="n">
        <v>0</v>
      </c>
      <c r="L5066">
        <f>I5066*J5066*(1-K5066)</f>
        <v/>
      </c>
      <c r="M5066">
        <f>VLOOKUP(F5066,Products!A:D,4,FALSE)*I5066</f>
        <v/>
      </c>
      <c r="N5066">
        <f>L5066-M5066</f>
        <v/>
      </c>
    </row>
    <row r="5067">
      <c r="A5067" t="inlineStr">
        <is>
          <t>T1005065</t>
        </is>
      </c>
      <c r="B5067" t="inlineStr">
        <is>
          <t>2024-06-04</t>
        </is>
      </c>
      <c r="C5067" t="inlineStr">
        <is>
          <t>S048</t>
        </is>
      </c>
      <c r="D5067" t="inlineStr">
        <is>
          <t>Store_048</t>
        </is>
      </c>
      <c r="E5067" t="inlineStr">
        <is>
          <t>South</t>
        </is>
      </c>
      <c r="F5067" t="inlineStr">
        <is>
          <t>P0029</t>
        </is>
      </c>
      <c r="G5067" t="inlineStr">
        <is>
          <t>Prod_0029</t>
        </is>
      </c>
      <c r="H5067" t="inlineStr">
        <is>
          <t>Clothing</t>
        </is>
      </c>
      <c r="I5067" t="n">
        <v>9</v>
      </c>
      <c r="J5067" t="n">
        <v>548.26</v>
      </c>
      <c r="K5067" t="n">
        <v>0.1</v>
      </c>
      <c r="L5067">
        <f>I5067*J5067*(1-K5067)</f>
        <v/>
      </c>
      <c r="M5067">
        <f>VLOOKUP(F5067,Products!A:D,4,FALSE)*I5067</f>
        <v/>
      </c>
      <c r="N5067">
        <f>L5067-M5067</f>
        <v/>
      </c>
    </row>
    <row r="5068">
      <c r="A5068" t="inlineStr">
        <is>
          <t>T1005066</t>
        </is>
      </c>
      <c r="B5068" t="inlineStr">
        <is>
          <t>2025-05-13</t>
        </is>
      </c>
      <c r="C5068" t="inlineStr">
        <is>
          <t>S013</t>
        </is>
      </c>
      <c r="D5068" t="inlineStr">
        <is>
          <t>Store_013</t>
        </is>
      </c>
      <c r="E5068" t="inlineStr">
        <is>
          <t>North</t>
        </is>
      </c>
      <c r="F5068" t="inlineStr">
        <is>
          <t>P0002</t>
        </is>
      </c>
      <c r="G5068" t="inlineStr">
        <is>
          <t>Prod_0002</t>
        </is>
      </c>
      <c r="H5068" t="inlineStr">
        <is>
          <t>Food</t>
        </is>
      </c>
      <c r="I5068" t="n">
        <v>5</v>
      </c>
      <c r="J5068" t="n">
        <v>214.2</v>
      </c>
      <c r="K5068" t="n">
        <v>0</v>
      </c>
      <c r="L5068">
        <f>I5068*J5068*(1-K5068)</f>
        <v/>
      </c>
      <c r="M5068">
        <f>VLOOKUP(F5068,Products!A:D,4,FALSE)*I5068</f>
        <v/>
      </c>
      <c r="N5068">
        <f>L5068-M5068</f>
        <v/>
      </c>
    </row>
    <row r="5069">
      <c r="A5069" t="inlineStr">
        <is>
          <t>T1005067</t>
        </is>
      </c>
      <c r="B5069" t="inlineStr">
        <is>
          <t>2025-07-26</t>
        </is>
      </c>
      <c r="C5069" t="inlineStr">
        <is>
          <t>S044</t>
        </is>
      </c>
      <c r="D5069" t="inlineStr">
        <is>
          <t>Store_044</t>
        </is>
      </c>
      <c r="E5069" t="inlineStr">
        <is>
          <t>North</t>
        </is>
      </c>
      <c r="F5069" t="inlineStr">
        <is>
          <t>P0153</t>
        </is>
      </c>
      <c r="G5069" t="inlineStr">
        <is>
          <t>Prod_0153</t>
        </is>
      </c>
      <c r="H5069" t="inlineStr">
        <is>
          <t>Clothing</t>
        </is>
      </c>
      <c r="I5069" t="n">
        <v>5</v>
      </c>
      <c r="J5069" t="n">
        <v>137.54</v>
      </c>
      <c r="K5069" t="n">
        <v>0</v>
      </c>
      <c r="L5069">
        <f>I5069*J5069*(1-K5069)</f>
        <v/>
      </c>
      <c r="M5069">
        <f>VLOOKUP(F5069,Products!A:D,4,FALSE)*I5069</f>
        <v/>
      </c>
      <c r="N5069">
        <f>L5069-M5069</f>
        <v/>
      </c>
    </row>
    <row r="5070">
      <c r="A5070" t="inlineStr">
        <is>
          <t>T1005068</t>
        </is>
      </c>
      <c r="B5070" t="inlineStr">
        <is>
          <t>2023-04-30</t>
        </is>
      </c>
      <c r="C5070" t="inlineStr">
        <is>
          <t>S040</t>
        </is>
      </c>
      <c r="D5070" t="inlineStr">
        <is>
          <t>Store_040</t>
        </is>
      </c>
      <c r="E5070" t="inlineStr">
        <is>
          <t>Central</t>
        </is>
      </c>
      <c r="F5070" t="inlineStr">
        <is>
          <t>P0118</t>
        </is>
      </c>
      <c r="G5070" t="inlineStr">
        <is>
          <t>Prod_0118</t>
        </is>
      </c>
      <c r="H5070" t="inlineStr">
        <is>
          <t>Toys</t>
        </is>
      </c>
      <c r="I5070" t="n">
        <v>6</v>
      </c>
      <c r="J5070" t="n">
        <v>781.64</v>
      </c>
      <c r="K5070" t="n">
        <v>0.15</v>
      </c>
      <c r="L5070">
        <f>I5070*J5070*(1-K5070)</f>
        <v/>
      </c>
      <c r="M5070">
        <f>VLOOKUP(F5070,Products!A:D,4,FALSE)*I5070</f>
        <v/>
      </c>
      <c r="N5070">
        <f>L5070-M5070</f>
        <v/>
      </c>
    </row>
    <row r="5071">
      <c r="A5071" t="inlineStr">
        <is>
          <t>T1005069</t>
        </is>
      </c>
      <c r="B5071" t="inlineStr">
        <is>
          <t>2024-05-03</t>
        </is>
      </c>
      <c r="C5071" t="inlineStr">
        <is>
          <t>S025</t>
        </is>
      </c>
      <c r="D5071" t="inlineStr">
        <is>
          <t>Store_025</t>
        </is>
      </c>
      <c r="E5071" t="inlineStr">
        <is>
          <t>Central</t>
        </is>
      </c>
      <c r="F5071" t="inlineStr">
        <is>
          <t>P0187</t>
        </is>
      </c>
      <c r="G5071" t="inlineStr">
        <is>
          <t>Prod_0187</t>
        </is>
      </c>
      <c r="H5071" t="inlineStr">
        <is>
          <t>Food</t>
        </is>
      </c>
      <c r="I5071" t="n">
        <v>5</v>
      </c>
      <c r="J5071" t="n">
        <v>703.9299999999999</v>
      </c>
      <c r="K5071" t="n">
        <v>0</v>
      </c>
      <c r="L5071">
        <f>I5071*J5071*(1-K5071)</f>
        <v/>
      </c>
      <c r="M5071">
        <f>VLOOKUP(F5071,Products!A:D,4,FALSE)*I5071</f>
        <v/>
      </c>
      <c r="N5071">
        <f>L5071-M5071</f>
        <v/>
      </c>
    </row>
    <row r="5072">
      <c r="A5072" t="inlineStr">
        <is>
          <t>T1005070</t>
        </is>
      </c>
      <c r="B5072" t="inlineStr">
        <is>
          <t>2025-06-04</t>
        </is>
      </c>
      <c r="C5072" t="inlineStr">
        <is>
          <t>S016</t>
        </is>
      </c>
      <c r="D5072" t="inlineStr">
        <is>
          <t>Store_016</t>
        </is>
      </c>
      <c r="E5072" t="inlineStr">
        <is>
          <t>West</t>
        </is>
      </c>
      <c r="F5072" t="inlineStr">
        <is>
          <t>P0039</t>
        </is>
      </c>
      <c r="G5072" t="inlineStr">
        <is>
          <t>Prod_0039</t>
        </is>
      </c>
      <c r="H5072" t="inlineStr">
        <is>
          <t>Household</t>
        </is>
      </c>
      <c r="I5072" t="n">
        <v>7</v>
      </c>
      <c r="J5072" t="n">
        <v>304.06</v>
      </c>
      <c r="K5072" t="n">
        <v>0.05</v>
      </c>
      <c r="L5072">
        <f>I5072*J5072*(1-K5072)</f>
        <v/>
      </c>
      <c r="M5072">
        <f>VLOOKUP(F5072,Products!A:D,4,FALSE)*I5072</f>
        <v/>
      </c>
      <c r="N5072">
        <f>L5072-M5072</f>
        <v/>
      </c>
    </row>
    <row r="5073">
      <c r="A5073" t="inlineStr">
        <is>
          <t>T1005071</t>
        </is>
      </c>
      <c r="B5073" t="inlineStr">
        <is>
          <t>2024-12-14</t>
        </is>
      </c>
      <c r="C5073" t="inlineStr">
        <is>
          <t>S019</t>
        </is>
      </c>
      <c r="D5073" t="inlineStr">
        <is>
          <t>Store_019</t>
        </is>
      </c>
      <c r="E5073" t="inlineStr">
        <is>
          <t>East</t>
        </is>
      </c>
      <c r="F5073" t="inlineStr">
        <is>
          <t>P0087</t>
        </is>
      </c>
      <c r="G5073" t="inlineStr">
        <is>
          <t>Prod_0087</t>
        </is>
      </c>
      <c r="H5073" t="inlineStr">
        <is>
          <t>Clothing</t>
        </is>
      </c>
      <c r="I5073" t="n">
        <v>1</v>
      </c>
      <c r="J5073" t="n">
        <v>381.33</v>
      </c>
      <c r="K5073" t="n">
        <v>0</v>
      </c>
      <c r="L5073">
        <f>I5073*J5073*(1-K5073)</f>
        <v/>
      </c>
      <c r="M5073">
        <f>VLOOKUP(F5073,Products!A:D,4,FALSE)*I5073</f>
        <v/>
      </c>
      <c r="N5073">
        <f>L5073-M5073</f>
        <v/>
      </c>
    </row>
    <row r="5074">
      <c r="A5074" t="inlineStr">
        <is>
          <t>T1005072</t>
        </is>
      </c>
      <c r="B5074" t="inlineStr">
        <is>
          <t>2023-08-07</t>
        </is>
      </c>
      <c r="C5074" t="inlineStr">
        <is>
          <t>S016</t>
        </is>
      </c>
      <c r="D5074" t="inlineStr">
        <is>
          <t>Store_016</t>
        </is>
      </c>
      <c r="E5074" t="inlineStr">
        <is>
          <t>West</t>
        </is>
      </c>
      <c r="F5074" t="inlineStr">
        <is>
          <t>P0101</t>
        </is>
      </c>
      <c r="G5074" t="inlineStr">
        <is>
          <t>Prod_0101</t>
        </is>
      </c>
      <c r="H5074" t="inlineStr">
        <is>
          <t>Food</t>
        </is>
      </c>
      <c r="I5074" t="n">
        <v>3</v>
      </c>
      <c r="J5074" t="n">
        <v>89.3</v>
      </c>
      <c r="K5074" t="n">
        <v>0.15</v>
      </c>
      <c r="L5074">
        <f>I5074*J5074*(1-K5074)</f>
        <v/>
      </c>
      <c r="M5074">
        <f>VLOOKUP(F5074,Products!A:D,4,FALSE)*I5074</f>
        <v/>
      </c>
      <c r="N5074">
        <f>L5074-M5074</f>
        <v/>
      </c>
    </row>
    <row r="5075">
      <c r="A5075" t="inlineStr">
        <is>
          <t>T1005073</t>
        </is>
      </c>
      <c r="B5075" t="inlineStr">
        <is>
          <t>2025-08-14</t>
        </is>
      </c>
      <c r="C5075" t="inlineStr">
        <is>
          <t>S030</t>
        </is>
      </c>
      <c r="D5075" t="inlineStr">
        <is>
          <t>Store_030</t>
        </is>
      </c>
      <c r="E5075" t="inlineStr">
        <is>
          <t>North</t>
        </is>
      </c>
      <c r="F5075" t="inlineStr">
        <is>
          <t>P0147</t>
        </is>
      </c>
      <c r="G5075" t="inlineStr">
        <is>
          <t>Prod_0147</t>
        </is>
      </c>
      <c r="H5075" t="inlineStr">
        <is>
          <t>Stationery</t>
        </is>
      </c>
      <c r="I5075" t="n">
        <v>8</v>
      </c>
      <c r="J5075" t="n">
        <v>428.55</v>
      </c>
      <c r="K5075" t="n">
        <v>0.1</v>
      </c>
      <c r="L5075">
        <f>I5075*J5075*(1-K5075)</f>
        <v/>
      </c>
      <c r="M5075">
        <f>VLOOKUP(F5075,Products!A:D,4,FALSE)*I5075</f>
        <v/>
      </c>
      <c r="N5075">
        <f>L5075-M5075</f>
        <v/>
      </c>
    </row>
    <row r="5076">
      <c r="A5076" t="inlineStr">
        <is>
          <t>T1005074</t>
        </is>
      </c>
      <c r="B5076" t="inlineStr">
        <is>
          <t>2024-02-26</t>
        </is>
      </c>
      <c r="C5076" t="inlineStr">
        <is>
          <t>S050</t>
        </is>
      </c>
      <c r="D5076" t="inlineStr">
        <is>
          <t>Store_050</t>
        </is>
      </c>
      <c r="E5076" t="inlineStr">
        <is>
          <t>South</t>
        </is>
      </c>
      <c r="F5076" t="inlineStr">
        <is>
          <t>P0165</t>
        </is>
      </c>
      <c r="G5076" t="inlineStr">
        <is>
          <t>Prod_0165</t>
        </is>
      </c>
      <c r="H5076" t="inlineStr">
        <is>
          <t>Clothing</t>
        </is>
      </c>
      <c r="I5076" t="n">
        <v>9</v>
      </c>
      <c r="J5076" t="n">
        <v>533.59</v>
      </c>
      <c r="K5076" t="n">
        <v>0.2</v>
      </c>
      <c r="L5076">
        <f>I5076*J5076*(1-K5076)</f>
        <v/>
      </c>
      <c r="M5076">
        <f>VLOOKUP(F5076,Products!A:D,4,FALSE)*I5076</f>
        <v/>
      </c>
      <c r="N5076">
        <f>L5076-M5076</f>
        <v/>
      </c>
    </row>
    <row r="5077">
      <c r="A5077" t="inlineStr">
        <is>
          <t>T1005075</t>
        </is>
      </c>
      <c r="B5077" t="inlineStr">
        <is>
          <t>2023-07-26</t>
        </is>
      </c>
      <c r="C5077" t="inlineStr">
        <is>
          <t>S014</t>
        </is>
      </c>
      <c r="D5077" t="inlineStr">
        <is>
          <t>Store_014</t>
        </is>
      </c>
      <c r="E5077" t="inlineStr">
        <is>
          <t>West</t>
        </is>
      </c>
      <c r="F5077" t="inlineStr">
        <is>
          <t>P0149</t>
        </is>
      </c>
      <c r="G5077" t="inlineStr">
        <is>
          <t>Prod_0149</t>
        </is>
      </c>
      <c r="H5077" t="inlineStr">
        <is>
          <t>Toys</t>
        </is>
      </c>
      <c r="I5077" t="n">
        <v>6</v>
      </c>
      <c r="J5077" t="n">
        <v>68.98999999999999</v>
      </c>
      <c r="K5077" t="n">
        <v>0</v>
      </c>
      <c r="L5077">
        <f>I5077*J5077*(1-K5077)</f>
        <v/>
      </c>
      <c r="M5077">
        <f>VLOOKUP(F5077,Products!A:D,4,FALSE)*I5077</f>
        <v/>
      </c>
      <c r="N5077">
        <f>L5077-M5077</f>
        <v/>
      </c>
    </row>
    <row r="5078">
      <c r="A5078" t="inlineStr">
        <is>
          <t>T1005076</t>
        </is>
      </c>
      <c r="B5078" t="inlineStr">
        <is>
          <t>2024-11-23</t>
        </is>
      </c>
      <c r="C5078" t="inlineStr">
        <is>
          <t>S016</t>
        </is>
      </c>
      <c r="D5078" t="inlineStr">
        <is>
          <t>Store_016</t>
        </is>
      </c>
      <c r="E5078" t="inlineStr">
        <is>
          <t>West</t>
        </is>
      </c>
      <c r="F5078" t="inlineStr">
        <is>
          <t>P0130</t>
        </is>
      </c>
      <c r="G5078" t="inlineStr">
        <is>
          <t>Prod_0130</t>
        </is>
      </c>
      <c r="H5078" t="inlineStr">
        <is>
          <t>Electronics</t>
        </is>
      </c>
      <c r="I5078" t="n">
        <v>5</v>
      </c>
      <c r="J5078" t="n">
        <v>481.81</v>
      </c>
      <c r="K5078" t="n">
        <v>0.05</v>
      </c>
      <c r="L5078">
        <f>I5078*J5078*(1-K5078)</f>
        <v/>
      </c>
      <c r="M5078">
        <f>VLOOKUP(F5078,Products!A:D,4,FALSE)*I5078</f>
        <v/>
      </c>
      <c r="N5078">
        <f>L5078-M5078</f>
        <v/>
      </c>
    </row>
    <row r="5079">
      <c r="A5079" t="inlineStr">
        <is>
          <t>T1005077</t>
        </is>
      </c>
      <c r="B5079" t="inlineStr">
        <is>
          <t>2025-09-02</t>
        </is>
      </c>
      <c r="C5079" t="inlineStr">
        <is>
          <t>S041</t>
        </is>
      </c>
      <c r="D5079" t="inlineStr">
        <is>
          <t>Store_041</t>
        </is>
      </c>
      <c r="E5079" t="inlineStr">
        <is>
          <t>East</t>
        </is>
      </c>
      <c r="F5079" t="inlineStr">
        <is>
          <t>P0190</t>
        </is>
      </c>
      <c r="G5079" t="inlineStr">
        <is>
          <t>Prod_0190</t>
        </is>
      </c>
      <c r="H5079" t="inlineStr">
        <is>
          <t>Household</t>
        </is>
      </c>
      <c r="I5079" t="n">
        <v>2</v>
      </c>
      <c r="J5079" t="n">
        <v>306.22</v>
      </c>
      <c r="K5079" t="n">
        <v>0</v>
      </c>
      <c r="L5079">
        <f>I5079*J5079*(1-K5079)</f>
        <v/>
      </c>
      <c r="M5079">
        <f>VLOOKUP(F5079,Products!A:D,4,FALSE)*I5079</f>
        <v/>
      </c>
      <c r="N5079">
        <f>L5079-M5079</f>
        <v/>
      </c>
    </row>
    <row r="5080">
      <c r="A5080" t="inlineStr">
        <is>
          <t>T1005078</t>
        </is>
      </c>
      <c r="B5080" t="inlineStr">
        <is>
          <t>2024-03-02</t>
        </is>
      </c>
      <c r="C5080" t="inlineStr">
        <is>
          <t>S005</t>
        </is>
      </c>
      <c r="D5080" t="inlineStr">
        <is>
          <t>Store_005</t>
        </is>
      </c>
      <c r="E5080" t="inlineStr">
        <is>
          <t>Central</t>
        </is>
      </c>
      <c r="F5080" t="inlineStr">
        <is>
          <t>P0120</t>
        </is>
      </c>
      <c r="G5080" t="inlineStr">
        <is>
          <t>Prod_0120</t>
        </is>
      </c>
      <c r="H5080" t="inlineStr">
        <is>
          <t>Stationery</t>
        </is>
      </c>
      <c r="I5080" t="n">
        <v>1</v>
      </c>
      <c r="J5080" t="n">
        <v>372.3</v>
      </c>
      <c r="K5080" t="n">
        <v>0</v>
      </c>
      <c r="L5080">
        <f>I5080*J5080*(1-K5080)</f>
        <v/>
      </c>
      <c r="M5080">
        <f>VLOOKUP(F5080,Products!A:D,4,FALSE)*I5080</f>
        <v/>
      </c>
      <c r="N5080">
        <f>L5080-M5080</f>
        <v/>
      </c>
    </row>
    <row r="5081">
      <c r="A5081" t="inlineStr">
        <is>
          <t>T1005079</t>
        </is>
      </c>
      <c r="B5081" t="inlineStr">
        <is>
          <t>2023-11-11</t>
        </is>
      </c>
      <c r="C5081" t="inlineStr">
        <is>
          <t>S034</t>
        </is>
      </c>
      <c r="D5081" t="inlineStr">
        <is>
          <t>Store_034</t>
        </is>
      </c>
      <c r="E5081" t="inlineStr">
        <is>
          <t>Central</t>
        </is>
      </c>
      <c r="F5081" t="inlineStr">
        <is>
          <t>P0061</t>
        </is>
      </c>
      <c r="G5081" t="inlineStr">
        <is>
          <t>Prod_0061</t>
        </is>
      </c>
      <c r="H5081" t="inlineStr">
        <is>
          <t>Beverages</t>
        </is>
      </c>
      <c r="I5081" t="n">
        <v>2</v>
      </c>
      <c r="J5081" t="n">
        <v>61.41</v>
      </c>
      <c r="K5081" t="n">
        <v>0.1</v>
      </c>
      <c r="L5081">
        <f>I5081*J5081*(1-K5081)</f>
        <v/>
      </c>
      <c r="M5081">
        <f>VLOOKUP(F5081,Products!A:D,4,FALSE)*I5081</f>
        <v/>
      </c>
      <c r="N5081">
        <f>L5081-M5081</f>
        <v/>
      </c>
    </row>
    <row r="5082">
      <c r="A5082" t="inlineStr">
        <is>
          <t>T1005080</t>
        </is>
      </c>
      <c r="B5082" t="inlineStr">
        <is>
          <t>2024-03-31</t>
        </is>
      </c>
      <c r="C5082" t="inlineStr">
        <is>
          <t>S050</t>
        </is>
      </c>
      <c r="D5082" t="inlineStr">
        <is>
          <t>Store_050</t>
        </is>
      </c>
      <c r="E5082" t="inlineStr">
        <is>
          <t>South</t>
        </is>
      </c>
      <c r="F5082" t="inlineStr">
        <is>
          <t>P0070</t>
        </is>
      </c>
      <c r="G5082" t="inlineStr">
        <is>
          <t>Prod_0070</t>
        </is>
      </c>
      <c r="H5082" t="inlineStr">
        <is>
          <t>Beverages</t>
        </is>
      </c>
      <c r="I5082" t="n">
        <v>1</v>
      </c>
      <c r="J5082" t="n">
        <v>638.76</v>
      </c>
      <c r="K5082" t="n">
        <v>0</v>
      </c>
      <c r="L5082">
        <f>I5082*J5082*(1-K5082)</f>
        <v/>
      </c>
      <c r="M5082">
        <f>VLOOKUP(F5082,Products!A:D,4,FALSE)*I5082</f>
        <v/>
      </c>
      <c r="N5082">
        <f>L5082-M5082</f>
        <v/>
      </c>
    </row>
    <row r="5083">
      <c r="A5083" t="inlineStr">
        <is>
          <t>T1005081</t>
        </is>
      </c>
      <c r="B5083" t="inlineStr">
        <is>
          <t>2023-07-09</t>
        </is>
      </c>
      <c r="C5083" t="inlineStr">
        <is>
          <t>S026</t>
        </is>
      </c>
      <c r="D5083" t="inlineStr">
        <is>
          <t>Store_026</t>
        </is>
      </c>
      <c r="E5083" t="inlineStr">
        <is>
          <t>North</t>
        </is>
      </c>
      <c r="F5083" t="inlineStr">
        <is>
          <t>P0140</t>
        </is>
      </c>
      <c r="G5083" t="inlineStr">
        <is>
          <t>Prod_0140</t>
        </is>
      </c>
      <c r="H5083" t="inlineStr">
        <is>
          <t>Food</t>
        </is>
      </c>
      <c r="I5083" t="n">
        <v>2</v>
      </c>
      <c r="J5083" t="n">
        <v>774.12</v>
      </c>
      <c r="K5083" t="n">
        <v>0.05</v>
      </c>
      <c r="L5083">
        <f>I5083*J5083*(1-K5083)</f>
        <v/>
      </c>
      <c r="M5083">
        <f>VLOOKUP(F5083,Products!A:D,4,FALSE)*I5083</f>
        <v/>
      </c>
      <c r="N5083">
        <f>L5083-M5083</f>
        <v/>
      </c>
    </row>
    <row r="5084">
      <c r="A5084" t="inlineStr">
        <is>
          <t>T1005082</t>
        </is>
      </c>
      <c r="B5084" t="inlineStr">
        <is>
          <t>2023-12-30</t>
        </is>
      </c>
      <c r="C5084" t="inlineStr">
        <is>
          <t>S045</t>
        </is>
      </c>
      <c r="D5084" t="inlineStr">
        <is>
          <t>Store_045</t>
        </is>
      </c>
      <c r="E5084" t="inlineStr">
        <is>
          <t>East</t>
        </is>
      </c>
      <c r="F5084" t="inlineStr">
        <is>
          <t>P0115</t>
        </is>
      </c>
      <c r="G5084" t="inlineStr">
        <is>
          <t>Prod_0115</t>
        </is>
      </c>
      <c r="H5084" t="inlineStr">
        <is>
          <t>Clothing</t>
        </is>
      </c>
      <c r="I5084" t="n">
        <v>3</v>
      </c>
      <c r="J5084" t="n">
        <v>903.5700000000001</v>
      </c>
      <c r="K5084" t="n">
        <v>0</v>
      </c>
      <c r="L5084">
        <f>I5084*J5084*(1-K5084)</f>
        <v/>
      </c>
      <c r="M5084">
        <f>VLOOKUP(F5084,Products!A:D,4,FALSE)*I5084</f>
        <v/>
      </c>
      <c r="N5084">
        <f>L5084-M5084</f>
        <v/>
      </c>
    </row>
    <row r="5085">
      <c r="A5085" t="inlineStr">
        <is>
          <t>T1005083</t>
        </is>
      </c>
      <c r="B5085" t="inlineStr">
        <is>
          <t>2023-12-27</t>
        </is>
      </c>
      <c r="C5085" t="inlineStr">
        <is>
          <t>S008</t>
        </is>
      </c>
      <c r="D5085" t="inlineStr">
        <is>
          <t>Store_008</t>
        </is>
      </c>
      <c r="E5085" t="inlineStr">
        <is>
          <t>East</t>
        </is>
      </c>
      <c r="F5085" t="inlineStr">
        <is>
          <t>P0120</t>
        </is>
      </c>
      <c r="G5085" t="inlineStr">
        <is>
          <t>Prod_0120</t>
        </is>
      </c>
      <c r="H5085" t="inlineStr">
        <is>
          <t>Stationery</t>
        </is>
      </c>
      <c r="I5085" t="n">
        <v>4</v>
      </c>
      <c r="J5085" t="n">
        <v>441.58</v>
      </c>
      <c r="K5085" t="n">
        <v>0</v>
      </c>
      <c r="L5085">
        <f>I5085*J5085*(1-K5085)</f>
        <v/>
      </c>
      <c r="M5085">
        <f>VLOOKUP(F5085,Products!A:D,4,FALSE)*I5085</f>
        <v/>
      </c>
      <c r="N5085">
        <f>L5085-M5085</f>
        <v/>
      </c>
    </row>
    <row r="5086">
      <c r="A5086" t="inlineStr">
        <is>
          <t>T1005084</t>
        </is>
      </c>
      <c r="B5086" t="inlineStr">
        <is>
          <t>2023-12-04</t>
        </is>
      </c>
      <c r="C5086" t="inlineStr">
        <is>
          <t>S012</t>
        </is>
      </c>
      <c r="D5086" t="inlineStr">
        <is>
          <t>Store_012</t>
        </is>
      </c>
      <c r="E5086" t="inlineStr">
        <is>
          <t>South</t>
        </is>
      </c>
      <c r="F5086" t="inlineStr">
        <is>
          <t>P0153</t>
        </is>
      </c>
      <c r="G5086" t="inlineStr">
        <is>
          <t>Prod_0153</t>
        </is>
      </c>
      <c r="H5086" t="inlineStr">
        <is>
          <t>Clothing</t>
        </is>
      </c>
      <c r="I5086" t="n">
        <v>9</v>
      </c>
      <c r="J5086" t="n">
        <v>186.46</v>
      </c>
      <c r="K5086" t="n">
        <v>0</v>
      </c>
      <c r="L5086">
        <f>I5086*J5086*(1-K5086)</f>
        <v/>
      </c>
      <c r="M5086">
        <f>VLOOKUP(F5086,Products!A:D,4,FALSE)*I5086</f>
        <v/>
      </c>
      <c r="N5086">
        <f>L5086-M5086</f>
        <v/>
      </c>
    </row>
    <row r="5087">
      <c r="A5087" t="inlineStr">
        <is>
          <t>T1005085</t>
        </is>
      </c>
      <c r="B5087" t="inlineStr">
        <is>
          <t>2024-03-05</t>
        </is>
      </c>
      <c r="C5087" t="inlineStr">
        <is>
          <t>S037</t>
        </is>
      </c>
      <c r="D5087" t="inlineStr">
        <is>
          <t>Store_037</t>
        </is>
      </c>
      <c r="E5087" t="inlineStr">
        <is>
          <t>East</t>
        </is>
      </c>
      <c r="F5087" t="inlineStr">
        <is>
          <t>P0185</t>
        </is>
      </c>
      <c r="G5087" t="inlineStr">
        <is>
          <t>Prod_0185</t>
        </is>
      </c>
      <c r="H5087" t="inlineStr">
        <is>
          <t>Food</t>
        </is>
      </c>
      <c r="I5087" t="n">
        <v>8</v>
      </c>
      <c r="J5087" t="n">
        <v>504.92</v>
      </c>
      <c r="K5087" t="n">
        <v>0</v>
      </c>
      <c r="L5087">
        <f>I5087*J5087*(1-K5087)</f>
        <v/>
      </c>
      <c r="M5087">
        <f>VLOOKUP(F5087,Products!A:D,4,FALSE)*I5087</f>
        <v/>
      </c>
      <c r="N5087">
        <f>L5087-M5087</f>
        <v/>
      </c>
    </row>
    <row r="5088">
      <c r="A5088" t="inlineStr">
        <is>
          <t>T1005086</t>
        </is>
      </c>
      <c r="B5088" t="inlineStr">
        <is>
          <t>2025-07-20</t>
        </is>
      </c>
      <c r="C5088" t="inlineStr">
        <is>
          <t>S002</t>
        </is>
      </c>
      <c r="D5088" t="inlineStr">
        <is>
          <t>Store_002</t>
        </is>
      </c>
      <c r="E5088" t="inlineStr">
        <is>
          <t>South</t>
        </is>
      </c>
      <c r="F5088" t="inlineStr">
        <is>
          <t>P0011</t>
        </is>
      </c>
      <c r="G5088" t="inlineStr">
        <is>
          <t>Prod_0011</t>
        </is>
      </c>
      <c r="H5088" t="inlineStr">
        <is>
          <t>Household</t>
        </is>
      </c>
      <c r="I5088" t="n">
        <v>4</v>
      </c>
      <c r="J5088" t="n">
        <v>304.59</v>
      </c>
      <c r="K5088" t="n">
        <v>0</v>
      </c>
      <c r="L5088">
        <f>I5088*J5088*(1-K5088)</f>
        <v/>
      </c>
      <c r="M5088">
        <f>VLOOKUP(F5088,Products!A:D,4,FALSE)*I5088</f>
        <v/>
      </c>
      <c r="N5088">
        <f>L5088-M5088</f>
        <v/>
      </c>
    </row>
    <row r="5089">
      <c r="A5089" t="inlineStr">
        <is>
          <t>T1005087</t>
        </is>
      </c>
      <c r="B5089" t="inlineStr">
        <is>
          <t>2023-01-14</t>
        </is>
      </c>
      <c r="C5089" t="inlineStr">
        <is>
          <t>S018</t>
        </is>
      </c>
      <c r="D5089" t="inlineStr">
        <is>
          <t>Store_018</t>
        </is>
      </c>
      <c r="E5089" t="inlineStr">
        <is>
          <t>South</t>
        </is>
      </c>
      <c r="F5089" t="inlineStr">
        <is>
          <t>P0011</t>
        </is>
      </c>
      <c r="G5089" t="inlineStr">
        <is>
          <t>Prod_0011</t>
        </is>
      </c>
      <c r="H5089" t="inlineStr">
        <is>
          <t>Household</t>
        </is>
      </c>
      <c r="I5089" t="n">
        <v>9</v>
      </c>
      <c r="J5089" t="n">
        <v>409.05</v>
      </c>
      <c r="K5089" t="n">
        <v>0.05</v>
      </c>
      <c r="L5089">
        <f>I5089*J5089*(1-K5089)</f>
        <v/>
      </c>
      <c r="M5089">
        <f>VLOOKUP(F5089,Products!A:D,4,FALSE)*I5089</f>
        <v/>
      </c>
      <c r="N5089">
        <f>L5089-M5089</f>
        <v/>
      </c>
    </row>
    <row r="5090">
      <c r="A5090" t="inlineStr">
        <is>
          <t>T1005088</t>
        </is>
      </c>
      <c r="B5090" t="inlineStr">
        <is>
          <t>2023-08-12</t>
        </is>
      </c>
      <c r="C5090" t="inlineStr">
        <is>
          <t>S014</t>
        </is>
      </c>
      <c r="D5090" t="inlineStr">
        <is>
          <t>Store_014</t>
        </is>
      </c>
      <c r="E5090" t="inlineStr">
        <is>
          <t>West</t>
        </is>
      </c>
      <c r="F5090" t="inlineStr">
        <is>
          <t>P0185</t>
        </is>
      </c>
      <c r="G5090" t="inlineStr">
        <is>
          <t>Prod_0185</t>
        </is>
      </c>
      <c r="H5090" t="inlineStr">
        <is>
          <t>Food</t>
        </is>
      </c>
      <c r="I5090" t="n">
        <v>8</v>
      </c>
      <c r="J5090" t="n">
        <v>498.78</v>
      </c>
      <c r="K5090" t="n">
        <v>0</v>
      </c>
      <c r="L5090">
        <f>I5090*J5090*(1-K5090)</f>
        <v/>
      </c>
      <c r="M5090">
        <f>VLOOKUP(F5090,Products!A:D,4,FALSE)*I5090</f>
        <v/>
      </c>
      <c r="N5090">
        <f>L5090-M5090</f>
        <v/>
      </c>
    </row>
    <row r="5091">
      <c r="A5091" t="inlineStr">
        <is>
          <t>T1005089</t>
        </is>
      </c>
      <c r="B5091" t="inlineStr">
        <is>
          <t>2025-03-10</t>
        </is>
      </c>
      <c r="C5091" t="inlineStr">
        <is>
          <t>S045</t>
        </is>
      </c>
      <c r="D5091" t="inlineStr">
        <is>
          <t>Store_045</t>
        </is>
      </c>
      <c r="E5091" t="inlineStr">
        <is>
          <t>East</t>
        </is>
      </c>
      <c r="F5091" t="inlineStr">
        <is>
          <t>P0136</t>
        </is>
      </c>
      <c r="G5091" t="inlineStr">
        <is>
          <t>Prod_0136</t>
        </is>
      </c>
      <c r="H5091" t="inlineStr">
        <is>
          <t>Beverages</t>
        </is>
      </c>
      <c r="I5091" t="n">
        <v>9</v>
      </c>
      <c r="J5091" t="n">
        <v>216.8</v>
      </c>
      <c r="K5091" t="n">
        <v>0.1</v>
      </c>
      <c r="L5091">
        <f>I5091*J5091*(1-K5091)</f>
        <v/>
      </c>
      <c r="M5091">
        <f>VLOOKUP(F5091,Products!A:D,4,FALSE)*I5091</f>
        <v/>
      </c>
      <c r="N5091">
        <f>L5091-M5091</f>
        <v/>
      </c>
    </row>
    <row r="5092">
      <c r="A5092" t="inlineStr">
        <is>
          <t>T1005090</t>
        </is>
      </c>
      <c r="B5092" t="inlineStr">
        <is>
          <t>2024-03-08</t>
        </is>
      </c>
      <c r="C5092" t="inlineStr">
        <is>
          <t>S005</t>
        </is>
      </c>
      <c r="D5092" t="inlineStr">
        <is>
          <t>Store_005</t>
        </is>
      </c>
      <c r="E5092" t="inlineStr">
        <is>
          <t>Central</t>
        </is>
      </c>
      <c r="F5092" t="inlineStr">
        <is>
          <t>P0200</t>
        </is>
      </c>
      <c r="G5092" t="inlineStr">
        <is>
          <t>Prod_0200</t>
        </is>
      </c>
      <c r="H5092" t="inlineStr">
        <is>
          <t>Electronics</t>
        </is>
      </c>
      <c r="I5092" t="n">
        <v>9</v>
      </c>
      <c r="J5092" t="n">
        <v>311.78</v>
      </c>
      <c r="K5092" t="n">
        <v>0</v>
      </c>
      <c r="L5092">
        <f>I5092*J5092*(1-K5092)</f>
        <v/>
      </c>
      <c r="M5092">
        <f>VLOOKUP(F5092,Products!A:D,4,FALSE)*I5092</f>
        <v/>
      </c>
      <c r="N5092">
        <f>L5092-M5092</f>
        <v/>
      </c>
    </row>
    <row r="5093">
      <c r="A5093" t="inlineStr">
        <is>
          <t>T1005091</t>
        </is>
      </c>
      <c r="B5093" t="inlineStr">
        <is>
          <t>2023-01-10</t>
        </is>
      </c>
      <c r="C5093" t="inlineStr">
        <is>
          <t>S017</t>
        </is>
      </c>
      <c r="D5093" t="inlineStr">
        <is>
          <t>Store_017</t>
        </is>
      </c>
      <c r="E5093" t="inlineStr">
        <is>
          <t>South</t>
        </is>
      </c>
      <c r="F5093" t="inlineStr">
        <is>
          <t>P0004</t>
        </is>
      </c>
      <c r="G5093" t="inlineStr">
        <is>
          <t>Prod_0004</t>
        </is>
      </c>
      <c r="H5093" t="inlineStr">
        <is>
          <t>Household</t>
        </is>
      </c>
      <c r="I5093" t="n">
        <v>2</v>
      </c>
      <c r="J5093" t="n">
        <v>354.17</v>
      </c>
      <c r="K5093" t="n">
        <v>0.15</v>
      </c>
      <c r="L5093">
        <f>I5093*J5093*(1-K5093)</f>
        <v/>
      </c>
      <c r="M5093">
        <f>VLOOKUP(F5093,Products!A:D,4,FALSE)*I5093</f>
        <v/>
      </c>
      <c r="N5093">
        <f>L5093-M5093</f>
        <v/>
      </c>
    </row>
    <row r="5094">
      <c r="A5094" t="inlineStr">
        <is>
          <t>T1005092</t>
        </is>
      </c>
      <c r="B5094" t="inlineStr">
        <is>
          <t>2025-04-28</t>
        </is>
      </c>
      <c r="C5094" t="inlineStr">
        <is>
          <t>S004</t>
        </is>
      </c>
      <c r="D5094" t="inlineStr">
        <is>
          <t>Store_004</t>
        </is>
      </c>
      <c r="E5094" t="inlineStr">
        <is>
          <t>Central</t>
        </is>
      </c>
      <c r="F5094" t="inlineStr">
        <is>
          <t>P0043</t>
        </is>
      </c>
      <c r="G5094" t="inlineStr">
        <is>
          <t>Prod_0043</t>
        </is>
      </c>
      <c r="H5094" t="inlineStr">
        <is>
          <t>Food</t>
        </is>
      </c>
      <c r="I5094" t="n">
        <v>9</v>
      </c>
      <c r="J5094" t="n">
        <v>191.96</v>
      </c>
      <c r="K5094" t="n">
        <v>0</v>
      </c>
      <c r="L5094">
        <f>I5094*J5094*(1-K5094)</f>
        <v/>
      </c>
      <c r="M5094">
        <f>VLOOKUP(F5094,Products!A:D,4,FALSE)*I5094</f>
        <v/>
      </c>
      <c r="N5094">
        <f>L5094-M5094</f>
        <v/>
      </c>
    </row>
    <row r="5095">
      <c r="A5095" t="inlineStr">
        <is>
          <t>T1005093</t>
        </is>
      </c>
      <c r="B5095" t="inlineStr">
        <is>
          <t>2024-07-24</t>
        </is>
      </c>
      <c r="C5095" t="inlineStr">
        <is>
          <t>S038</t>
        </is>
      </c>
      <c r="D5095" t="inlineStr">
        <is>
          <t>Store_038</t>
        </is>
      </c>
      <c r="E5095" t="inlineStr">
        <is>
          <t>East</t>
        </is>
      </c>
      <c r="F5095" t="inlineStr">
        <is>
          <t>P0040</t>
        </is>
      </c>
      <c r="G5095" t="inlineStr">
        <is>
          <t>Prod_0040</t>
        </is>
      </c>
      <c r="H5095" t="inlineStr">
        <is>
          <t>Toys</t>
        </is>
      </c>
      <c r="I5095" t="n">
        <v>2</v>
      </c>
      <c r="J5095" t="n">
        <v>51.42</v>
      </c>
      <c r="K5095" t="n">
        <v>0</v>
      </c>
      <c r="L5095">
        <f>I5095*J5095*(1-K5095)</f>
        <v/>
      </c>
      <c r="M5095">
        <f>VLOOKUP(F5095,Products!A:D,4,FALSE)*I5095</f>
        <v/>
      </c>
      <c r="N5095">
        <f>L5095-M5095</f>
        <v/>
      </c>
    </row>
    <row r="5096">
      <c r="A5096" t="inlineStr">
        <is>
          <t>T1005094</t>
        </is>
      </c>
      <c r="B5096" t="inlineStr">
        <is>
          <t>2024-12-01</t>
        </is>
      </c>
      <c r="C5096" t="inlineStr">
        <is>
          <t>S015</t>
        </is>
      </c>
      <c r="D5096" t="inlineStr">
        <is>
          <t>Store_015</t>
        </is>
      </c>
      <c r="E5096" t="inlineStr">
        <is>
          <t>North</t>
        </is>
      </c>
      <c r="F5096" t="inlineStr">
        <is>
          <t>P0031</t>
        </is>
      </c>
      <c r="G5096" t="inlineStr">
        <is>
          <t>Prod_0031</t>
        </is>
      </c>
      <c r="H5096" t="inlineStr">
        <is>
          <t>Food</t>
        </is>
      </c>
      <c r="I5096" t="n">
        <v>8</v>
      </c>
      <c r="J5096" t="n">
        <v>235.33</v>
      </c>
      <c r="K5096" t="n">
        <v>0</v>
      </c>
      <c r="L5096">
        <f>I5096*J5096*(1-K5096)</f>
        <v/>
      </c>
      <c r="M5096">
        <f>VLOOKUP(F5096,Products!A:D,4,FALSE)*I5096</f>
        <v/>
      </c>
      <c r="N5096">
        <f>L5096-M5096</f>
        <v/>
      </c>
    </row>
    <row r="5097">
      <c r="A5097" t="inlineStr">
        <is>
          <t>T1005095</t>
        </is>
      </c>
      <c r="B5097" t="inlineStr">
        <is>
          <t>2023-02-02</t>
        </is>
      </c>
      <c r="C5097" t="inlineStr">
        <is>
          <t>S004</t>
        </is>
      </c>
      <c r="D5097" t="inlineStr">
        <is>
          <t>Store_004</t>
        </is>
      </c>
      <c r="E5097" t="inlineStr">
        <is>
          <t>Central</t>
        </is>
      </c>
      <c r="F5097" t="inlineStr">
        <is>
          <t>P0097</t>
        </is>
      </c>
      <c r="G5097" t="inlineStr">
        <is>
          <t>Prod_0097</t>
        </is>
      </c>
      <c r="H5097" t="inlineStr">
        <is>
          <t>Clothing</t>
        </is>
      </c>
      <c r="I5097" t="n">
        <v>1</v>
      </c>
      <c r="J5097" t="n">
        <v>191.68</v>
      </c>
      <c r="K5097" t="n">
        <v>0.1</v>
      </c>
      <c r="L5097">
        <f>I5097*J5097*(1-K5097)</f>
        <v/>
      </c>
      <c r="M5097">
        <f>VLOOKUP(F5097,Products!A:D,4,FALSE)*I5097</f>
        <v/>
      </c>
      <c r="N5097">
        <f>L5097-M5097</f>
        <v/>
      </c>
    </row>
    <row r="5098">
      <c r="A5098" t="inlineStr">
        <is>
          <t>T1005096</t>
        </is>
      </c>
      <c r="B5098" t="inlineStr">
        <is>
          <t>2024-12-06</t>
        </is>
      </c>
      <c r="C5098" t="inlineStr">
        <is>
          <t>S049</t>
        </is>
      </c>
      <c r="D5098" t="inlineStr">
        <is>
          <t>Store_049</t>
        </is>
      </c>
      <c r="E5098" t="inlineStr">
        <is>
          <t>North</t>
        </is>
      </c>
      <c r="F5098" t="inlineStr">
        <is>
          <t>P0037</t>
        </is>
      </c>
      <c r="G5098" t="inlineStr">
        <is>
          <t>Prod_0037</t>
        </is>
      </c>
      <c r="H5098" t="inlineStr">
        <is>
          <t>Stationery</t>
        </is>
      </c>
      <c r="I5098" t="n">
        <v>4</v>
      </c>
      <c r="J5098" t="n">
        <v>433.15</v>
      </c>
      <c r="K5098" t="n">
        <v>0</v>
      </c>
      <c r="L5098">
        <f>I5098*J5098*(1-K5098)</f>
        <v/>
      </c>
      <c r="M5098">
        <f>VLOOKUP(F5098,Products!A:D,4,FALSE)*I5098</f>
        <v/>
      </c>
      <c r="N5098">
        <f>L5098-M5098</f>
        <v/>
      </c>
    </row>
    <row r="5099">
      <c r="A5099" t="inlineStr">
        <is>
          <t>T1005097</t>
        </is>
      </c>
      <c r="B5099" t="inlineStr">
        <is>
          <t>2023-02-14</t>
        </is>
      </c>
      <c r="C5099" t="inlineStr">
        <is>
          <t>S013</t>
        </is>
      </c>
      <c r="D5099" t="inlineStr">
        <is>
          <t>Store_013</t>
        </is>
      </c>
      <c r="E5099" t="inlineStr">
        <is>
          <t>North</t>
        </is>
      </c>
      <c r="F5099" t="inlineStr">
        <is>
          <t>P0063</t>
        </is>
      </c>
      <c r="G5099" t="inlineStr">
        <is>
          <t>Prod_0063</t>
        </is>
      </c>
      <c r="H5099" t="inlineStr">
        <is>
          <t>Clothing</t>
        </is>
      </c>
      <c r="I5099" t="n">
        <v>3</v>
      </c>
      <c r="J5099" t="n">
        <v>259.5</v>
      </c>
      <c r="K5099" t="n">
        <v>0</v>
      </c>
      <c r="L5099">
        <f>I5099*J5099*(1-K5099)</f>
        <v/>
      </c>
      <c r="M5099">
        <f>VLOOKUP(F5099,Products!A:D,4,FALSE)*I5099</f>
        <v/>
      </c>
      <c r="N5099">
        <f>L5099-M5099</f>
        <v/>
      </c>
    </row>
    <row r="5100">
      <c r="A5100" t="inlineStr">
        <is>
          <t>T1005098</t>
        </is>
      </c>
      <c r="B5100" t="inlineStr">
        <is>
          <t>2025-09-07</t>
        </is>
      </c>
      <c r="C5100" t="inlineStr">
        <is>
          <t>S047</t>
        </is>
      </c>
      <c r="D5100" t="inlineStr">
        <is>
          <t>Store_047</t>
        </is>
      </c>
      <c r="E5100" t="inlineStr">
        <is>
          <t>North</t>
        </is>
      </c>
      <c r="F5100" t="inlineStr">
        <is>
          <t>P0118</t>
        </is>
      </c>
      <c r="G5100" t="inlineStr">
        <is>
          <t>Prod_0118</t>
        </is>
      </c>
      <c r="H5100" t="inlineStr">
        <is>
          <t>Toys</t>
        </is>
      </c>
      <c r="I5100" t="n">
        <v>8</v>
      </c>
      <c r="J5100" t="n">
        <v>826.8200000000001</v>
      </c>
      <c r="K5100" t="n">
        <v>0.05</v>
      </c>
      <c r="L5100">
        <f>I5100*J5100*(1-K5100)</f>
        <v/>
      </c>
      <c r="M5100">
        <f>VLOOKUP(F5100,Products!A:D,4,FALSE)*I5100</f>
        <v/>
      </c>
      <c r="N5100">
        <f>L5100-M5100</f>
        <v/>
      </c>
    </row>
    <row r="5101">
      <c r="A5101" t="inlineStr">
        <is>
          <t>T1005099</t>
        </is>
      </c>
      <c r="B5101" t="inlineStr">
        <is>
          <t>2024-08-27</t>
        </is>
      </c>
      <c r="C5101" t="inlineStr">
        <is>
          <t>S005</t>
        </is>
      </c>
      <c r="D5101" t="inlineStr">
        <is>
          <t>Store_005</t>
        </is>
      </c>
      <c r="E5101" t="inlineStr">
        <is>
          <t>Central</t>
        </is>
      </c>
      <c r="F5101" t="inlineStr">
        <is>
          <t>P0030</t>
        </is>
      </c>
      <c r="G5101" t="inlineStr">
        <is>
          <t>Prod_0030</t>
        </is>
      </c>
      <c r="H5101" t="inlineStr">
        <is>
          <t>Household</t>
        </is>
      </c>
      <c r="I5101" t="n">
        <v>3</v>
      </c>
      <c r="J5101" t="n">
        <v>543.8200000000001</v>
      </c>
      <c r="K5101" t="n">
        <v>0.1</v>
      </c>
      <c r="L5101">
        <f>I5101*J5101*(1-K5101)</f>
        <v/>
      </c>
      <c r="M5101">
        <f>VLOOKUP(F5101,Products!A:D,4,FALSE)*I5101</f>
        <v/>
      </c>
      <c r="N5101">
        <f>L5101-M5101</f>
        <v/>
      </c>
    </row>
    <row r="5102">
      <c r="A5102" t="inlineStr">
        <is>
          <t>T1005100</t>
        </is>
      </c>
      <c r="B5102" t="inlineStr">
        <is>
          <t>2024-07-19</t>
        </is>
      </c>
      <c r="C5102" t="inlineStr">
        <is>
          <t>S040</t>
        </is>
      </c>
      <c r="D5102" t="inlineStr">
        <is>
          <t>Store_040</t>
        </is>
      </c>
      <c r="E5102" t="inlineStr">
        <is>
          <t>Central</t>
        </is>
      </c>
      <c r="F5102" t="inlineStr">
        <is>
          <t>P0100</t>
        </is>
      </c>
      <c r="G5102" t="inlineStr">
        <is>
          <t>Prod_0100</t>
        </is>
      </c>
      <c r="H5102" t="inlineStr">
        <is>
          <t>Household</t>
        </is>
      </c>
      <c r="I5102" t="n">
        <v>6</v>
      </c>
      <c r="J5102" t="n">
        <v>507.3</v>
      </c>
      <c r="K5102" t="n">
        <v>0</v>
      </c>
      <c r="L5102">
        <f>I5102*J5102*(1-K5102)</f>
        <v/>
      </c>
      <c r="M5102">
        <f>VLOOKUP(F5102,Products!A:D,4,FALSE)*I5102</f>
        <v/>
      </c>
      <c r="N5102">
        <f>L5102-M5102</f>
        <v/>
      </c>
    </row>
    <row r="5103">
      <c r="A5103" t="inlineStr">
        <is>
          <t>T1005101</t>
        </is>
      </c>
      <c r="B5103" t="inlineStr">
        <is>
          <t>2024-08-20</t>
        </is>
      </c>
      <c r="C5103" t="inlineStr">
        <is>
          <t>S044</t>
        </is>
      </c>
      <c r="D5103" t="inlineStr">
        <is>
          <t>Store_044</t>
        </is>
      </c>
      <c r="E5103" t="inlineStr">
        <is>
          <t>North</t>
        </is>
      </c>
      <c r="F5103" t="inlineStr">
        <is>
          <t>P0097</t>
        </is>
      </c>
      <c r="G5103" t="inlineStr">
        <is>
          <t>Prod_0097</t>
        </is>
      </c>
      <c r="H5103" t="inlineStr">
        <is>
          <t>Clothing</t>
        </is>
      </c>
      <c r="I5103" t="n">
        <v>1</v>
      </c>
      <c r="J5103" t="n">
        <v>207.75</v>
      </c>
      <c r="K5103" t="n">
        <v>0.05</v>
      </c>
      <c r="L5103">
        <f>I5103*J5103*(1-K5103)</f>
        <v/>
      </c>
      <c r="M5103">
        <f>VLOOKUP(F5103,Products!A:D,4,FALSE)*I5103</f>
        <v/>
      </c>
      <c r="N5103">
        <f>L5103-M5103</f>
        <v/>
      </c>
    </row>
    <row r="5104">
      <c r="A5104" t="inlineStr">
        <is>
          <t>T1005102</t>
        </is>
      </c>
      <c r="B5104" t="inlineStr">
        <is>
          <t>2024-11-02</t>
        </is>
      </c>
      <c r="C5104" t="inlineStr">
        <is>
          <t>S037</t>
        </is>
      </c>
      <c r="D5104" t="inlineStr">
        <is>
          <t>Store_037</t>
        </is>
      </c>
      <c r="E5104" t="inlineStr">
        <is>
          <t>East</t>
        </is>
      </c>
      <c r="F5104" t="inlineStr">
        <is>
          <t>P0023</t>
        </is>
      </c>
      <c r="G5104" t="inlineStr">
        <is>
          <t>Prod_0023</t>
        </is>
      </c>
      <c r="H5104" t="inlineStr">
        <is>
          <t>Stationery</t>
        </is>
      </c>
      <c r="I5104" t="n">
        <v>4</v>
      </c>
      <c r="J5104" t="n">
        <v>149.36</v>
      </c>
      <c r="K5104" t="n">
        <v>0</v>
      </c>
      <c r="L5104">
        <f>I5104*J5104*(1-K5104)</f>
        <v/>
      </c>
      <c r="M5104">
        <f>VLOOKUP(F5104,Products!A:D,4,FALSE)*I5104</f>
        <v/>
      </c>
      <c r="N5104">
        <f>L5104-M5104</f>
        <v/>
      </c>
    </row>
    <row r="5105">
      <c r="A5105" t="inlineStr">
        <is>
          <t>T1005103</t>
        </is>
      </c>
      <c r="B5105" t="inlineStr">
        <is>
          <t>2023-07-08</t>
        </is>
      </c>
      <c r="C5105" t="inlineStr">
        <is>
          <t>S028</t>
        </is>
      </c>
      <c r="D5105" t="inlineStr">
        <is>
          <t>Store_028</t>
        </is>
      </c>
      <c r="E5105" t="inlineStr">
        <is>
          <t>North</t>
        </is>
      </c>
      <c r="F5105" t="inlineStr">
        <is>
          <t>P0039</t>
        </is>
      </c>
      <c r="G5105" t="inlineStr">
        <is>
          <t>Prod_0039</t>
        </is>
      </c>
      <c r="H5105" t="inlineStr">
        <is>
          <t>Household</t>
        </is>
      </c>
      <c r="I5105" t="n">
        <v>1</v>
      </c>
      <c r="J5105" t="n">
        <v>284.57</v>
      </c>
      <c r="K5105" t="n">
        <v>0</v>
      </c>
      <c r="L5105">
        <f>I5105*J5105*(1-K5105)</f>
        <v/>
      </c>
      <c r="M5105">
        <f>VLOOKUP(F5105,Products!A:D,4,FALSE)*I5105</f>
        <v/>
      </c>
      <c r="N5105">
        <f>L5105-M5105</f>
        <v/>
      </c>
    </row>
    <row r="5106">
      <c r="A5106" t="inlineStr">
        <is>
          <t>T1005104</t>
        </is>
      </c>
      <c r="B5106" t="inlineStr">
        <is>
          <t>2024-11-13</t>
        </is>
      </c>
      <c r="C5106" t="inlineStr">
        <is>
          <t>S034</t>
        </is>
      </c>
      <c r="D5106" t="inlineStr">
        <is>
          <t>Store_034</t>
        </is>
      </c>
      <c r="E5106" t="inlineStr">
        <is>
          <t>Central</t>
        </is>
      </c>
      <c r="F5106" t="inlineStr">
        <is>
          <t>P0108</t>
        </is>
      </c>
      <c r="G5106" t="inlineStr">
        <is>
          <t>Prod_0108</t>
        </is>
      </c>
      <c r="H5106" t="inlineStr">
        <is>
          <t>Stationery</t>
        </is>
      </c>
      <c r="I5106" t="n">
        <v>8</v>
      </c>
      <c r="J5106" t="n">
        <v>496.93</v>
      </c>
      <c r="K5106" t="n">
        <v>0.1</v>
      </c>
      <c r="L5106">
        <f>I5106*J5106*(1-K5106)</f>
        <v/>
      </c>
      <c r="M5106">
        <f>VLOOKUP(F5106,Products!A:D,4,FALSE)*I5106</f>
        <v/>
      </c>
      <c r="N5106">
        <f>L5106-M5106</f>
        <v/>
      </c>
    </row>
    <row r="5107">
      <c r="A5107" t="inlineStr">
        <is>
          <t>T1005105</t>
        </is>
      </c>
      <c r="B5107" t="inlineStr">
        <is>
          <t>2025-07-26</t>
        </is>
      </c>
      <c r="C5107" t="inlineStr">
        <is>
          <t>S016</t>
        </is>
      </c>
      <c r="D5107" t="inlineStr">
        <is>
          <t>Store_016</t>
        </is>
      </c>
      <c r="E5107" t="inlineStr">
        <is>
          <t>West</t>
        </is>
      </c>
      <c r="F5107" t="inlineStr">
        <is>
          <t>P0181</t>
        </is>
      </c>
      <c r="G5107" t="inlineStr">
        <is>
          <t>Prod_0181</t>
        </is>
      </c>
      <c r="H5107" t="inlineStr">
        <is>
          <t>Electronics</t>
        </is>
      </c>
      <c r="I5107" t="n">
        <v>3</v>
      </c>
      <c r="J5107" t="n">
        <v>813.4400000000001</v>
      </c>
      <c r="K5107" t="n">
        <v>0</v>
      </c>
      <c r="L5107">
        <f>I5107*J5107*(1-K5107)</f>
        <v/>
      </c>
      <c r="M5107">
        <f>VLOOKUP(F5107,Products!A:D,4,FALSE)*I5107</f>
        <v/>
      </c>
      <c r="N5107">
        <f>L5107-M5107</f>
        <v/>
      </c>
    </row>
    <row r="5108">
      <c r="A5108" t="inlineStr">
        <is>
          <t>T1005106</t>
        </is>
      </c>
      <c r="B5108" t="inlineStr">
        <is>
          <t>2024-06-21</t>
        </is>
      </c>
      <c r="C5108" t="inlineStr">
        <is>
          <t>S046</t>
        </is>
      </c>
      <c r="D5108" t="inlineStr">
        <is>
          <t>Store_046</t>
        </is>
      </c>
      <c r="E5108" t="inlineStr">
        <is>
          <t>South</t>
        </is>
      </c>
      <c r="F5108" t="inlineStr">
        <is>
          <t>P0170</t>
        </is>
      </c>
      <c r="G5108" t="inlineStr">
        <is>
          <t>Prod_0170</t>
        </is>
      </c>
      <c r="H5108" t="inlineStr">
        <is>
          <t>Household</t>
        </is>
      </c>
      <c r="I5108" t="n">
        <v>1</v>
      </c>
      <c r="J5108" t="n">
        <v>435.77</v>
      </c>
      <c r="K5108" t="n">
        <v>0</v>
      </c>
      <c r="L5108">
        <f>I5108*J5108*(1-K5108)</f>
        <v/>
      </c>
      <c r="M5108">
        <f>VLOOKUP(F5108,Products!A:D,4,FALSE)*I5108</f>
        <v/>
      </c>
      <c r="N5108">
        <f>L5108-M5108</f>
        <v/>
      </c>
    </row>
    <row r="5109">
      <c r="A5109" t="inlineStr">
        <is>
          <t>T1005107</t>
        </is>
      </c>
      <c r="B5109" t="inlineStr">
        <is>
          <t>2024-09-15</t>
        </is>
      </c>
      <c r="C5109" t="inlineStr">
        <is>
          <t>S034</t>
        </is>
      </c>
      <c r="D5109" t="inlineStr">
        <is>
          <t>Store_034</t>
        </is>
      </c>
      <c r="E5109" t="inlineStr">
        <is>
          <t>Central</t>
        </is>
      </c>
      <c r="F5109" t="inlineStr">
        <is>
          <t>P0084</t>
        </is>
      </c>
      <c r="G5109" t="inlineStr">
        <is>
          <t>Prod_0084</t>
        </is>
      </c>
      <c r="H5109" t="inlineStr">
        <is>
          <t>Beverages</t>
        </is>
      </c>
      <c r="I5109" t="n">
        <v>8</v>
      </c>
      <c r="J5109" t="n">
        <v>692.62</v>
      </c>
      <c r="K5109" t="n">
        <v>0</v>
      </c>
      <c r="L5109">
        <f>I5109*J5109*(1-K5109)</f>
        <v/>
      </c>
      <c r="M5109">
        <f>VLOOKUP(F5109,Products!A:D,4,FALSE)*I5109</f>
        <v/>
      </c>
      <c r="N5109">
        <f>L5109-M5109</f>
        <v/>
      </c>
    </row>
    <row r="5110">
      <c r="A5110" t="inlineStr">
        <is>
          <t>T1005108</t>
        </is>
      </c>
      <c r="B5110" t="inlineStr">
        <is>
          <t>2024-02-22</t>
        </is>
      </c>
      <c r="C5110" t="inlineStr">
        <is>
          <t>S015</t>
        </is>
      </c>
      <c r="D5110" t="inlineStr">
        <is>
          <t>Store_015</t>
        </is>
      </c>
      <c r="E5110" t="inlineStr">
        <is>
          <t>North</t>
        </is>
      </c>
      <c r="F5110" t="inlineStr">
        <is>
          <t>P0186</t>
        </is>
      </c>
      <c r="G5110" t="inlineStr">
        <is>
          <t>Prod_0186</t>
        </is>
      </c>
      <c r="H5110" t="inlineStr">
        <is>
          <t>Household</t>
        </is>
      </c>
      <c r="I5110" t="n">
        <v>2</v>
      </c>
      <c r="J5110" t="n">
        <v>622.48</v>
      </c>
      <c r="K5110" t="n">
        <v>0</v>
      </c>
      <c r="L5110">
        <f>I5110*J5110*(1-K5110)</f>
        <v/>
      </c>
      <c r="M5110">
        <f>VLOOKUP(F5110,Products!A:D,4,FALSE)*I5110</f>
        <v/>
      </c>
      <c r="N5110">
        <f>L5110-M5110</f>
        <v/>
      </c>
    </row>
    <row r="5111">
      <c r="A5111" t="inlineStr">
        <is>
          <t>T1005109</t>
        </is>
      </c>
      <c r="B5111" t="inlineStr">
        <is>
          <t>2024-04-23</t>
        </is>
      </c>
      <c r="C5111" t="inlineStr">
        <is>
          <t>S023</t>
        </is>
      </c>
      <c r="D5111" t="inlineStr">
        <is>
          <t>Store_023</t>
        </is>
      </c>
      <c r="E5111" t="inlineStr">
        <is>
          <t>South</t>
        </is>
      </c>
      <c r="F5111" t="inlineStr">
        <is>
          <t>P0034</t>
        </is>
      </c>
      <c r="G5111" t="inlineStr">
        <is>
          <t>Prod_0034</t>
        </is>
      </c>
      <c r="H5111" t="inlineStr">
        <is>
          <t>Toys</t>
        </is>
      </c>
      <c r="I5111" t="n">
        <v>2</v>
      </c>
      <c r="J5111" t="n">
        <v>557.85</v>
      </c>
      <c r="K5111" t="n">
        <v>0.05</v>
      </c>
      <c r="L5111">
        <f>I5111*J5111*(1-K5111)</f>
        <v/>
      </c>
      <c r="M5111">
        <f>VLOOKUP(F5111,Products!A:D,4,FALSE)*I5111</f>
        <v/>
      </c>
      <c r="N5111">
        <f>L5111-M5111</f>
        <v/>
      </c>
    </row>
    <row r="5112">
      <c r="A5112" t="inlineStr">
        <is>
          <t>T1005110</t>
        </is>
      </c>
      <c r="B5112" t="inlineStr">
        <is>
          <t>2023-08-19</t>
        </is>
      </c>
      <c r="C5112" t="inlineStr">
        <is>
          <t>S011</t>
        </is>
      </c>
      <c r="D5112" t="inlineStr">
        <is>
          <t>Store_011</t>
        </is>
      </c>
      <c r="E5112" t="inlineStr">
        <is>
          <t>South</t>
        </is>
      </c>
      <c r="F5112" t="inlineStr">
        <is>
          <t>P0173</t>
        </is>
      </c>
      <c r="G5112" t="inlineStr">
        <is>
          <t>Prod_0173</t>
        </is>
      </c>
      <c r="H5112" t="inlineStr">
        <is>
          <t>Toys</t>
        </is>
      </c>
      <c r="I5112" t="n">
        <v>5</v>
      </c>
      <c r="J5112" t="n">
        <v>762</v>
      </c>
      <c r="K5112" t="n">
        <v>0.05</v>
      </c>
      <c r="L5112">
        <f>I5112*J5112*(1-K5112)</f>
        <v/>
      </c>
      <c r="M5112">
        <f>VLOOKUP(F5112,Products!A:D,4,FALSE)*I5112</f>
        <v/>
      </c>
      <c r="N5112">
        <f>L5112-M5112</f>
        <v/>
      </c>
    </row>
    <row r="5113">
      <c r="A5113" t="inlineStr">
        <is>
          <t>T1005111</t>
        </is>
      </c>
      <c r="B5113" t="inlineStr">
        <is>
          <t>2024-03-08</t>
        </is>
      </c>
      <c r="C5113" t="inlineStr">
        <is>
          <t>S024</t>
        </is>
      </c>
      <c r="D5113" t="inlineStr">
        <is>
          <t>Store_024</t>
        </is>
      </c>
      <c r="E5113" t="inlineStr">
        <is>
          <t>South</t>
        </is>
      </c>
      <c r="F5113" t="inlineStr">
        <is>
          <t>P0159</t>
        </is>
      </c>
      <c r="G5113" t="inlineStr">
        <is>
          <t>Prod_0159</t>
        </is>
      </c>
      <c r="H5113" t="inlineStr">
        <is>
          <t>Electronics</t>
        </is>
      </c>
      <c r="I5113" t="n">
        <v>7</v>
      </c>
      <c r="J5113" t="n">
        <v>397.13</v>
      </c>
      <c r="K5113" t="n">
        <v>0.1</v>
      </c>
      <c r="L5113">
        <f>I5113*J5113*(1-K5113)</f>
        <v/>
      </c>
      <c r="M5113">
        <f>VLOOKUP(F5113,Products!A:D,4,FALSE)*I5113</f>
        <v/>
      </c>
      <c r="N5113">
        <f>L5113-M5113</f>
        <v/>
      </c>
    </row>
    <row r="5114">
      <c r="A5114" t="inlineStr">
        <is>
          <t>T1005112</t>
        </is>
      </c>
      <c r="B5114" t="inlineStr">
        <is>
          <t>2023-08-29</t>
        </is>
      </c>
      <c r="C5114" t="inlineStr">
        <is>
          <t>S049</t>
        </is>
      </c>
      <c r="D5114" t="inlineStr">
        <is>
          <t>Store_049</t>
        </is>
      </c>
      <c r="E5114" t="inlineStr">
        <is>
          <t>North</t>
        </is>
      </c>
      <c r="F5114" t="inlineStr">
        <is>
          <t>P0092</t>
        </is>
      </c>
      <c r="G5114" t="inlineStr">
        <is>
          <t>Prod_0092</t>
        </is>
      </c>
      <c r="H5114" t="inlineStr">
        <is>
          <t>Household</t>
        </is>
      </c>
      <c r="I5114" t="n">
        <v>6</v>
      </c>
      <c r="J5114" t="n">
        <v>273.22</v>
      </c>
      <c r="K5114" t="n">
        <v>0.05</v>
      </c>
      <c r="L5114">
        <f>I5114*J5114*(1-K5114)</f>
        <v/>
      </c>
      <c r="M5114">
        <f>VLOOKUP(F5114,Products!A:D,4,FALSE)*I5114</f>
        <v/>
      </c>
      <c r="N5114">
        <f>L5114-M5114</f>
        <v/>
      </c>
    </row>
    <row r="5115">
      <c r="A5115" t="inlineStr">
        <is>
          <t>T1005113</t>
        </is>
      </c>
      <c r="B5115" t="inlineStr">
        <is>
          <t>2025-01-18</t>
        </is>
      </c>
      <c r="C5115" t="inlineStr">
        <is>
          <t>S033</t>
        </is>
      </c>
      <c r="D5115" t="inlineStr">
        <is>
          <t>Store_033</t>
        </is>
      </c>
      <c r="E5115" t="inlineStr">
        <is>
          <t>North</t>
        </is>
      </c>
      <c r="F5115" t="inlineStr">
        <is>
          <t>P0145</t>
        </is>
      </c>
      <c r="G5115" t="inlineStr">
        <is>
          <t>Prod_0145</t>
        </is>
      </c>
      <c r="H5115" t="inlineStr">
        <is>
          <t>Electronics</t>
        </is>
      </c>
      <c r="I5115" t="n">
        <v>7</v>
      </c>
      <c r="J5115" t="n">
        <v>492.17</v>
      </c>
      <c r="K5115" t="n">
        <v>0</v>
      </c>
      <c r="L5115">
        <f>I5115*J5115*(1-K5115)</f>
        <v/>
      </c>
      <c r="M5115">
        <f>VLOOKUP(F5115,Products!A:D,4,FALSE)*I5115</f>
        <v/>
      </c>
      <c r="N5115">
        <f>L5115-M5115</f>
        <v/>
      </c>
    </row>
    <row r="5116">
      <c r="A5116" t="inlineStr">
        <is>
          <t>T1005114</t>
        </is>
      </c>
      <c r="B5116" t="inlineStr">
        <is>
          <t>2024-10-25</t>
        </is>
      </c>
      <c r="C5116" t="inlineStr">
        <is>
          <t>S006</t>
        </is>
      </c>
      <c r="D5116" t="inlineStr">
        <is>
          <t>Store_006</t>
        </is>
      </c>
      <c r="E5116" t="inlineStr">
        <is>
          <t>East</t>
        </is>
      </c>
      <c r="F5116" t="inlineStr">
        <is>
          <t>P0084</t>
        </is>
      </c>
      <c r="G5116" t="inlineStr">
        <is>
          <t>Prod_0084</t>
        </is>
      </c>
      <c r="H5116" t="inlineStr">
        <is>
          <t>Beverages</t>
        </is>
      </c>
      <c r="I5116" t="n">
        <v>7</v>
      </c>
      <c r="J5116" t="n">
        <v>759.41</v>
      </c>
      <c r="K5116" t="n">
        <v>0</v>
      </c>
      <c r="L5116">
        <f>I5116*J5116*(1-K5116)</f>
        <v/>
      </c>
      <c r="M5116">
        <f>VLOOKUP(F5116,Products!A:D,4,FALSE)*I5116</f>
        <v/>
      </c>
      <c r="N5116">
        <f>L5116-M5116</f>
        <v/>
      </c>
    </row>
    <row r="5117">
      <c r="A5117" t="inlineStr">
        <is>
          <t>T1005115</t>
        </is>
      </c>
      <c r="B5117" t="inlineStr">
        <is>
          <t>2023-07-29</t>
        </is>
      </c>
      <c r="C5117" t="inlineStr">
        <is>
          <t>S015</t>
        </is>
      </c>
      <c r="D5117" t="inlineStr">
        <is>
          <t>Store_015</t>
        </is>
      </c>
      <c r="E5117" t="inlineStr">
        <is>
          <t>North</t>
        </is>
      </c>
      <c r="F5117" t="inlineStr">
        <is>
          <t>P0167</t>
        </is>
      </c>
      <c r="G5117" t="inlineStr">
        <is>
          <t>Prod_0167</t>
        </is>
      </c>
      <c r="H5117" t="inlineStr">
        <is>
          <t>Beverages</t>
        </is>
      </c>
      <c r="I5117" t="n">
        <v>2</v>
      </c>
      <c r="J5117" t="n">
        <v>357.64</v>
      </c>
      <c r="K5117" t="n">
        <v>0.1</v>
      </c>
      <c r="L5117">
        <f>I5117*J5117*(1-K5117)</f>
        <v/>
      </c>
      <c r="M5117">
        <f>VLOOKUP(F5117,Products!A:D,4,FALSE)*I5117</f>
        <v/>
      </c>
      <c r="N5117">
        <f>L5117-M5117</f>
        <v/>
      </c>
    </row>
    <row r="5118">
      <c r="A5118" t="inlineStr">
        <is>
          <t>T1005116</t>
        </is>
      </c>
      <c r="B5118" t="inlineStr">
        <is>
          <t>2024-10-28</t>
        </is>
      </c>
      <c r="C5118" t="inlineStr">
        <is>
          <t>S036</t>
        </is>
      </c>
      <c r="D5118" t="inlineStr">
        <is>
          <t>Store_036</t>
        </is>
      </c>
      <c r="E5118" t="inlineStr">
        <is>
          <t>Central</t>
        </is>
      </c>
      <c r="F5118" t="inlineStr">
        <is>
          <t>P0141</t>
        </is>
      </c>
      <c r="G5118" t="inlineStr">
        <is>
          <t>Prod_0141</t>
        </is>
      </c>
      <c r="H5118" t="inlineStr">
        <is>
          <t>Food</t>
        </is>
      </c>
      <c r="I5118" t="n">
        <v>1</v>
      </c>
      <c r="J5118" t="n">
        <v>917.86</v>
      </c>
      <c r="K5118" t="n">
        <v>0</v>
      </c>
      <c r="L5118">
        <f>I5118*J5118*(1-K5118)</f>
        <v/>
      </c>
      <c r="M5118">
        <f>VLOOKUP(F5118,Products!A:D,4,FALSE)*I5118</f>
        <v/>
      </c>
      <c r="N5118">
        <f>L5118-M5118</f>
        <v/>
      </c>
    </row>
    <row r="5119">
      <c r="A5119" t="inlineStr">
        <is>
          <t>T1005117</t>
        </is>
      </c>
      <c r="B5119" t="inlineStr">
        <is>
          <t>2025-03-24</t>
        </is>
      </c>
      <c r="C5119" t="inlineStr">
        <is>
          <t>S034</t>
        </is>
      </c>
      <c r="D5119" t="inlineStr">
        <is>
          <t>Store_034</t>
        </is>
      </c>
      <c r="E5119" t="inlineStr">
        <is>
          <t>Central</t>
        </is>
      </c>
      <c r="F5119" t="inlineStr">
        <is>
          <t>P0061</t>
        </is>
      </c>
      <c r="G5119" t="inlineStr">
        <is>
          <t>Prod_0061</t>
        </is>
      </c>
      <c r="H5119" t="inlineStr">
        <is>
          <t>Beverages</t>
        </is>
      </c>
      <c r="I5119" t="n">
        <v>8</v>
      </c>
      <c r="J5119" t="n">
        <v>60.15</v>
      </c>
      <c r="K5119" t="n">
        <v>0</v>
      </c>
      <c r="L5119">
        <f>I5119*J5119*(1-K5119)</f>
        <v/>
      </c>
      <c r="M5119">
        <f>VLOOKUP(F5119,Products!A:D,4,FALSE)*I5119</f>
        <v/>
      </c>
      <c r="N5119">
        <f>L5119-M5119</f>
        <v/>
      </c>
    </row>
    <row r="5120">
      <c r="A5120" t="inlineStr">
        <is>
          <t>T1005118</t>
        </is>
      </c>
      <c r="B5120" t="inlineStr">
        <is>
          <t>2023-04-03</t>
        </is>
      </c>
      <c r="C5120" t="inlineStr">
        <is>
          <t>S003</t>
        </is>
      </c>
      <c r="D5120" t="inlineStr">
        <is>
          <t>Store_003</t>
        </is>
      </c>
      <c r="E5120" t="inlineStr">
        <is>
          <t>North</t>
        </is>
      </c>
      <c r="F5120" t="inlineStr">
        <is>
          <t>P0178</t>
        </is>
      </c>
      <c r="G5120" t="inlineStr">
        <is>
          <t>Prod_0178</t>
        </is>
      </c>
      <c r="H5120" t="inlineStr">
        <is>
          <t>Beverages</t>
        </is>
      </c>
      <c r="I5120" t="n">
        <v>1</v>
      </c>
      <c r="J5120" t="n">
        <v>554.98</v>
      </c>
      <c r="K5120" t="n">
        <v>0</v>
      </c>
      <c r="L5120">
        <f>I5120*J5120*(1-K5120)</f>
        <v/>
      </c>
      <c r="M5120">
        <f>VLOOKUP(F5120,Products!A:D,4,FALSE)*I5120</f>
        <v/>
      </c>
      <c r="N5120">
        <f>L5120-M5120</f>
        <v/>
      </c>
    </row>
    <row r="5121">
      <c r="A5121" t="inlineStr">
        <is>
          <t>T1005119</t>
        </is>
      </c>
      <c r="B5121" t="inlineStr">
        <is>
          <t>2024-06-27</t>
        </is>
      </c>
      <c r="C5121" t="inlineStr">
        <is>
          <t>S027</t>
        </is>
      </c>
      <c r="D5121" t="inlineStr">
        <is>
          <t>Store_027</t>
        </is>
      </c>
      <c r="E5121" t="inlineStr">
        <is>
          <t>South</t>
        </is>
      </c>
      <c r="F5121" t="inlineStr">
        <is>
          <t>P0186</t>
        </is>
      </c>
      <c r="G5121" t="inlineStr">
        <is>
          <t>Prod_0186</t>
        </is>
      </c>
      <c r="H5121" t="inlineStr">
        <is>
          <t>Household</t>
        </is>
      </c>
      <c r="I5121" t="n">
        <v>6</v>
      </c>
      <c r="J5121" t="n">
        <v>594.04</v>
      </c>
      <c r="K5121" t="n">
        <v>0</v>
      </c>
      <c r="L5121">
        <f>I5121*J5121*(1-K5121)</f>
        <v/>
      </c>
      <c r="M5121">
        <f>VLOOKUP(F5121,Products!A:D,4,FALSE)*I5121</f>
        <v/>
      </c>
      <c r="N5121">
        <f>L5121-M5121</f>
        <v/>
      </c>
    </row>
    <row r="5122">
      <c r="A5122" t="inlineStr">
        <is>
          <t>T1005120</t>
        </is>
      </c>
      <c r="B5122" t="inlineStr">
        <is>
          <t>2024-09-12</t>
        </is>
      </c>
      <c r="C5122" t="inlineStr">
        <is>
          <t>S050</t>
        </is>
      </c>
      <c r="D5122" t="inlineStr">
        <is>
          <t>Store_050</t>
        </is>
      </c>
      <c r="E5122" t="inlineStr">
        <is>
          <t>South</t>
        </is>
      </c>
      <c r="F5122" t="inlineStr">
        <is>
          <t>P0094</t>
        </is>
      </c>
      <c r="G5122" t="inlineStr">
        <is>
          <t>Prod_0094</t>
        </is>
      </c>
      <c r="H5122" t="inlineStr">
        <is>
          <t>Toys</t>
        </is>
      </c>
      <c r="I5122" t="n">
        <v>7</v>
      </c>
      <c r="J5122" t="n">
        <v>680.41</v>
      </c>
      <c r="K5122" t="n">
        <v>0</v>
      </c>
      <c r="L5122">
        <f>I5122*J5122*(1-K5122)</f>
        <v/>
      </c>
      <c r="M5122">
        <f>VLOOKUP(F5122,Products!A:D,4,FALSE)*I5122</f>
        <v/>
      </c>
      <c r="N5122">
        <f>L5122-M5122</f>
        <v/>
      </c>
    </row>
    <row r="5123">
      <c r="A5123" t="inlineStr">
        <is>
          <t>T1005121</t>
        </is>
      </c>
      <c r="B5123" t="inlineStr">
        <is>
          <t>2023-12-01</t>
        </is>
      </c>
      <c r="C5123" t="inlineStr">
        <is>
          <t>S044</t>
        </is>
      </c>
      <c r="D5123" t="inlineStr">
        <is>
          <t>Store_044</t>
        </is>
      </c>
      <c r="E5123" t="inlineStr">
        <is>
          <t>North</t>
        </is>
      </c>
      <c r="F5123" t="inlineStr">
        <is>
          <t>P0199</t>
        </is>
      </c>
      <c r="G5123" t="inlineStr">
        <is>
          <t>Prod_0199</t>
        </is>
      </c>
      <c r="H5123" t="inlineStr">
        <is>
          <t>Beverages</t>
        </is>
      </c>
      <c r="I5123" t="n">
        <v>2</v>
      </c>
      <c r="J5123" t="n">
        <v>113.3</v>
      </c>
      <c r="K5123" t="n">
        <v>0.05</v>
      </c>
      <c r="L5123">
        <f>I5123*J5123*(1-K5123)</f>
        <v/>
      </c>
      <c r="M5123">
        <f>VLOOKUP(F5123,Products!A:D,4,FALSE)*I5123</f>
        <v/>
      </c>
      <c r="N5123">
        <f>L5123-M5123</f>
        <v/>
      </c>
    </row>
    <row r="5124">
      <c r="A5124" t="inlineStr">
        <is>
          <t>T1005122</t>
        </is>
      </c>
      <c r="B5124" t="inlineStr">
        <is>
          <t>2023-09-13</t>
        </is>
      </c>
      <c r="C5124" t="inlineStr">
        <is>
          <t>S042</t>
        </is>
      </c>
      <c r="D5124" t="inlineStr">
        <is>
          <t>Store_042</t>
        </is>
      </c>
      <c r="E5124" t="inlineStr">
        <is>
          <t>Central</t>
        </is>
      </c>
      <c r="F5124" t="inlineStr">
        <is>
          <t>P0111</t>
        </is>
      </c>
      <c r="G5124" t="inlineStr">
        <is>
          <t>Prod_0111</t>
        </is>
      </c>
      <c r="H5124" t="inlineStr">
        <is>
          <t>Clothing</t>
        </is>
      </c>
      <c r="I5124" t="n">
        <v>2</v>
      </c>
      <c r="J5124" t="n">
        <v>648.38</v>
      </c>
      <c r="K5124" t="n">
        <v>0</v>
      </c>
      <c r="L5124">
        <f>I5124*J5124*(1-K5124)</f>
        <v/>
      </c>
      <c r="M5124">
        <f>VLOOKUP(F5124,Products!A:D,4,FALSE)*I5124</f>
        <v/>
      </c>
      <c r="N5124">
        <f>L5124-M5124</f>
        <v/>
      </c>
    </row>
    <row r="5125">
      <c r="A5125" t="inlineStr">
        <is>
          <t>T1005123</t>
        </is>
      </c>
      <c r="B5125" t="inlineStr">
        <is>
          <t>2023-02-06</t>
        </is>
      </c>
      <c r="C5125" t="inlineStr">
        <is>
          <t>S045</t>
        </is>
      </c>
      <c r="D5125" t="inlineStr">
        <is>
          <t>Store_045</t>
        </is>
      </c>
      <c r="E5125" t="inlineStr">
        <is>
          <t>East</t>
        </is>
      </c>
      <c r="F5125" t="inlineStr">
        <is>
          <t>P0049</t>
        </is>
      </c>
      <c r="G5125" t="inlineStr">
        <is>
          <t>Prod_0049</t>
        </is>
      </c>
      <c r="H5125" t="inlineStr">
        <is>
          <t>Beverages</t>
        </is>
      </c>
      <c r="I5125" t="n">
        <v>1</v>
      </c>
      <c r="J5125" t="n">
        <v>261.27</v>
      </c>
      <c r="K5125" t="n">
        <v>0.05</v>
      </c>
      <c r="L5125">
        <f>I5125*J5125*(1-K5125)</f>
        <v/>
      </c>
      <c r="M5125">
        <f>VLOOKUP(F5125,Products!A:D,4,FALSE)*I5125</f>
        <v/>
      </c>
      <c r="N5125">
        <f>L5125-M5125</f>
        <v/>
      </c>
    </row>
    <row r="5126">
      <c r="A5126" t="inlineStr">
        <is>
          <t>T1005124</t>
        </is>
      </c>
      <c r="B5126" t="inlineStr">
        <is>
          <t>2025-09-18</t>
        </is>
      </c>
      <c r="C5126" t="inlineStr">
        <is>
          <t>S003</t>
        </is>
      </c>
      <c r="D5126" t="inlineStr">
        <is>
          <t>Store_003</t>
        </is>
      </c>
      <c r="E5126" t="inlineStr">
        <is>
          <t>North</t>
        </is>
      </c>
      <c r="F5126" t="inlineStr">
        <is>
          <t>P0194</t>
        </is>
      </c>
      <c r="G5126" t="inlineStr">
        <is>
          <t>Prod_0194</t>
        </is>
      </c>
      <c r="H5126" t="inlineStr">
        <is>
          <t>Food</t>
        </is>
      </c>
      <c r="I5126" t="n">
        <v>6</v>
      </c>
      <c r="J5126" t="n">
        <v>628.72</v>
      </c>
      <c r="K5126" t="n">
        <v>0.15</v>
      </c>
      <c r="L5126">
        <f>I5126*J5126*(1-K5126)</f>
        <v/>
      </c>
      <c r="M5126">
        <f>VLOOKUP(F5126,Products!A:D,4,FALSE)*I5126</f>
        <v/>
      </c>
      <c r="N5126">
        <f>L5126-M5126</f>
        <v/>
      </c>
    </row>
    <row r="5127">
      <c r="A5127" t="inlineStr">
        <is>
          <t>T1005125</t>
        </is>
      </c>
      <c r="B5127" t="inlineStr">
        <is>
          <t>2023-03-19</t>
        </is>
      </c>
      <c r="C5127" t="inlineStr">
        <is>
          <t>S012</t>
        </is>
      </c>
      <c r="D5127" t="inlineStr">
        <is>
          <t>Store_012</t>
        </is>
      </c>
      <c r="E5127" t="inlineStr">
        <is>
          <t>South</t>
        </is>
      </c>
      <c r="F5127" t="inlineStr">
        <is>
          <t>P0125</t>
        </is>
      </c>
      <c r="G5127" t="inlineStr">
        <is>
          <t>Prod_0125</t>
        </is>
      </c>
      <c r="H5127" t="inlineStr">
        <is>
          <t>Toys</t>
        </is>
      </c>
      <c r="I5127" t="n">
        <v>1</v>
      </c>
      <c r="J5127" t="n">
        <v>323.63</v>
      </c>
      <c r="K5127" t="n">
        <v>0</v>
      </c>
      <c r="L5127">
        <f>I5127*J5127*(1-K5127)</f>
        <v/>
      </c>
      <c r="M5127">
        <f>VLOOKUP(F5127,Products!A:D,4,FALSE)*I5127</f>
        <v/>
      </c>
      <c r="N5127">
        <f>L5127-M5127</f>
        <v/>
      </c>
    </row>
    <row r="5128">
      <c r="A5128" t="inlineStr">
        <is>
          <t>T1005126</t>
        </is>
      </c>
      <c r="B5128" t="inlineStr">
        <is>
          <t>2023-06-04</t>
        </is>
      </c>
      <c r="C5128" t="inlineStr">
        <is>
          <t>S031</t>
        </is>
      </c>
      <c r="D5128" t="inlineStr">
        <is>
          <t>Store_031</t>
        </is>
      </c>
      <c r="E5128" t="inlineStr">
        <is>
          <t>Central</t>
        </is>
      </c>
      <c r="F5128" t="inlineStr">
        <is>
          <t>P0078</t>
        </is>
      </c>
      <c r="G5128" t="inlineStr">
        <is>
          <t>Prod_0078</t>
        </is>
      </c>
      <c r="H5128" t="inlineStr">
        <is>
          <t>Electronics</t>
        </is>
      </c>
      <c r="I5128" t="n">
        <v>7</v>
      </c>
      <c r="J5128" t="n">
        <v>661.36</v>
      </c>
      <c r="K5128" t="n">
        <v>0</v>
      </c>
      <c r="L5128">
        <f>I5128*J5128*(1-K5128)</f>
        <v/>
      </c>
      <c r="M5128">
        <f>VLOOKUP(F5128,Products!A:D,4,FALSE)*I5128</f>
        <v/>
      </c>
      <c r="N5128">
        <f>L5128-M5128</f>
        <v/>
      </c>
    </row>
    <row r="5129">
      <c r="A5129" t="inlineStr">
        <is>
          <t>T1005127</t>
        </is>
      </c>
      <c r="B5129" t="inlineStr">
        <is>
          <t>2024-05-30</t>
        </is>
      </c>
      <c r="C5129" t="inlineStr">
        <is>
          <t>S023</t>
        </is>
      </c>
      <c r="D5129" t="inlineStr">
        <is>
          <t>Store_023</t>
        </is>
      </c>
      <c r="E5129" t="inlineStr">
        <is>
          <t>South</t>
        </is>
      </c>
      <c r="F5129" t="inlineStr">
        <is>
          <t>P0156</t>
        </is>
      </c>
      <c r="G5129" t="inlineStr">
        <is>
          <t>Prod_0156</t>
        </is>
      </c>
      <c r="H5129" t="inlineStr">
        <is>
          <t>Toys</t>
        </is>
      </c>
      <c r="I5129" t="n">
        <v>4</v>
      </c>
      <c r="J5129" t="n">
        <v>396.25</v>
      </c>
      <c r="K5129" t="n">
        <v>0</v>
      </c>
      <c r="L5129">
        <f>I5129*J5129*(1-K5129)</f>
        <v/>
      </c>
      <c r="M5129">
        <f>VLOOKUP(F5129,Products!A:D,4,FALSE)*I5129</f>
        <v/>
      </c>
      <c r="N5129">
        <f>L5129-M5129</f>
        <v/>
      </c>
    </row>
    <row r="5130">
      <c r="A5130" t="inlineStr">
        <is>
          <t>T1005128</t>
        </is>
      </c>
      <c r="B5130" t="inlineStr">
        <is>
          <t>2023-03-16</t>
        </is>
      </c>
      <c r="C5130" t="inlineStr">
        <is>
          <t>S011</t>
        </is>
      </c>
      <c r="D5130" t="inlineStr">
        <is>
          <t>Store_011</t>
        </is>
      </c>
      <c r="E5130" t="inlineStr">
        <is>
          <t>South</t>
        </is>
      </c>
      <c r="F5130" t="inlineStr">
        <is>
          <t>P0158</t>
        </is>
      </c>
      <c r="G5130" t="inlineStr">
        <is>
          <t>Prod_0158</t>
        </is>
      </c>
      <c r="H5130" t="inlineStr">
        <is>
          <t>Beverages</t>
        </is>
      </c>
      <c r="I5130" t="n">
        <v>2</v>
      </c>
      <c r="J5130" t="n">
        <v>239.93</v>
      </c>
      <c r="K5130" t="n">
        <v>0.05</v>
      </c>
      <c r="L5130">
        <f>I5130*J5130*(1-K5130)</f>
        <v/>
      </c>
      <c r="M5130">
        <f>VLOOKUP(F5130,Products!A:D,4,FALSE)*I5130</f>
        <v/>
      </c>
      <c r="N5130">
        <f>L5130-M5130</f>
        <v/>
      </c>
    </row>
    <row r="5131">
      <c r="A5131" t="inlineStr">
        <is>
          <t>T1005129</t>
        </is>
      </c>
      <c r="B5131" t="inlineStr">
        <is>
          <t>2023-01-10</t>
        </is>
      </c>
      <c r="C5131" t="inlineStr">
        <is>
          <t>S023</t>
        </is>
      </c>
      <c r="D5131" t="inlineStr">
        <is>
          <t>Store_023</t>
        </is>
      </c>
      <c r="E5131" t="inlineStr">
        <is>
          <t>South</t>
        </is>
      </c>
      <c r="F5131" t="inlineStr">
        <is>
          <t>P0068</t>
        </is>
      </c>
      <c r="G5131" t="inlineStr">
        <is>
          <t>Prod_0068</t>
        </is>
      </c>
      <c r="H5131" t="inlineStr">
        <is>
          <t>Household</t>
        </is>
      </c>
      <c r="I5131" t="n">
        <v>9</v>
      </c>
      <c r="J5131" t="n">
        <v>199.9</v>
      </c>
      <c r="K5131" t="n">
        <v>0</v>
      </c>
      <c r="L5131">
        <f>I5131*J5131*(1-K5131)</f>
        <v/>
      </c>
      <c r="M5131">
        <f>VLOOKUP(F5131,Products!A:D,4,FALSE)*I5131</f>
        <v/>
      </c>
      <c r="N5131">
        <f>L5131-M5131</f>
        <v/>
      </c>
    </row>
    <row r="5132">
      <c r="A5132" t="inlineStr">
        <is>
          <t>T1005130</t>
        </is>
      </c>
      <c r="B5132" t="inlineStr">
        <is>
          <t>2023-12-03</t>
        </is>
      </c>
      <c r="C5132" t="inlineStr">
        <is>
          <t>S009</t>
        </is>
      </c>
      <c r="D5132" t="inlineStr">
        <is>
          <t>Store_009</t>
        </is>
      </c>
      <c r="E5132" t="inlineStr">
        <is>
          <t>Central</t>
        </is>
      </c>
      <c r="F5132" t="inlineStr">
        <is>
          <t>P0193</t>
        </is>
      </c>
      <c r="G5132" t="inlineStr">
        <is>
          <t>Prod_0193</t>
        </is>
      </c>
      <c r="H5132" t="inlineStr">
        <is>
          <t>Food</t>
        </is>
      </c>
      <c r="I5132" t="n">
        <v>2</v>
      </c>
      <c r="J5132" t="n">
        <v>524.88</v>
      </c>
      <c r="K5132" t="n">
        <v>0.05</v>
      </c>
      <c r="L5132">
        <f>I5132*J5132*(1-K5132)</f>
        <v/>
      </c>
      <c r="M5132">
        <f>VLOOKUP(F5132,Products!A:D,4,FALSE)*I5132</f>
        <v/>
      </c>
      <c r="N5132">
        <f>L5132-M5132</f>
        <v/>
      </c>
    </row>
    <row r="5133">
      <c r="A5133" t="inlineStr">
        <is>
          <t>T1005131</t>
        </is>
      </c>
      <c r="B5133" t="inlineStr">
        <is>
          <t>2023-01-06</t>
        </is>
      </c>
      <c r="C5133" t="inlineStr">
        <is>
          <t>S048</t>
        </is>
      </c>
      <c r="D5133" t="inlineStr">
        <is>
          <t>Store_048</t>
        </is>
      </c>
      <c r="E5133" t="inlineStr">
        <is>
          <t>South</t>
        </is>
      </c>
      <c r="F5133" t="inlineStr">
        <is>
          <t>P0092</t>
        </is>
      </c>
      <c r="G5133" t="inlineStr">
        <is>
          <t>Prod_0092</t>
        </is>
      </c>
      <c r="H5133" t="inlineStr">
        <is>
          <t>Household</t>
        </is>
      </c>
      <c r="I5133" t="n">
        <v>7</v>
      </c>
      <c r="J5133" t="n">
        <v>224.88</v>
      </c>
      <c r="K5133" t="n">
        <v>0</v>
      </c>
      <c r="L5133">
        <f>I5133*J5133*(1-K5133)</f>
        <v/>
      </c>
      <c r="M5133">
        <f>VLOOKUP(F5133,Products!A:D,4,FALSE)*I5133</f>
        <v/>
      </c>
      <c r="N5133">
        <f>L5133-M5133</f>
        <v/>
      </c>
    </row>
    <row r="5134">
      <c r="A5134" t="inlineStr">
        <is>
          <t>T1005132</t>
        </is>
      </c>
      <c r="B5134" t="inlineStr">
        <is>
          <t>2023-06-16</t>
        </is>
      </c>
      <c r="C5134" t="inlineStr">
        <is>
          <t>S013</t>
        </is>
      </c>
      <c r="D5134" t="inlineStr">
        <is>
          <t>Store_013</t>
        </is>
      </c>
      <c r="E5134" t="inlineStr">
        <is>
          <t>North</t>
        </is>
      </c>
      <c r="F5134" t="inlineStr">
        <is>
          <t>P0024</t>
        </is>
      </c>
      <c r="G5134" t="inlineStr">
        <is>
          <t>Prod_0024</t>
        </is>
      </c>
      <c r="H5134" t="inlineStr">
        <is>
          <t>Clothing</t>
        </is>
      </c>
      <c r="I5134" t="n">
        <v>1</v>
      </c>
      <c r="J5134" t="n">
        <v>100.71</v>
      </c>
      <c r="K5134" t="n">
        <v>0</v>
      </c>
      <c r="L5134">
        <f>I5134*J5134*(1-K5134)</f>
        <v/>
      </c>
      <c r="M5134">
        <f>VLOOKUP(F5134,Products!A:D,4,FALSE)*I5134</f>
        <v/>
      </c>
      <c r="N5134">
        <f>L5134-M5134</f>
        <v/>
      </c>
    </row>
    <row r="5135">
      <c r="A5135" t="inlineStr">
        <is>
          <t>T1005133</t>
        </is>
      </c>
      <c r="B5135" t="inlineStr">
        <is>
          <t>2025-08-09</t>
        </is>
      </c>
      <c r="C5135" t="inlineStr">
        <is>
          <t>S015</t>
        </is>
      </c>
      <c r="D5135" t="inlineStr">
        <is>
          <t>Store_015</t>
        </is>
      </c>
      <c r="E5135" t="inlineStr">
        <is>
          <t>North</t>
        </is>
      </c>
      <c r="F5135" t="inlineStr">
        <is>
          <t>P0080</t>
        </is>
      </c>
      <c r="G5135" t="inlineStr">
        <is>
          <t>Prod_0080</t>
        </is>
      </c>
      <c r="H5135" t="inlineStr">
        <is>
          <t>Clothing</t>
        </is>
      </c>
      <c r="I5135" t="n">
        <v>3</v>
      </c>
      <c r="J5135" t="n">
        <v>625.86</v>
      </c>
      <c r="K5135" t="n">
        <v>0</v>
      </c>
      <c r="L5135">
        <f>I5135*J5135*(1-K5135)</f>
        <v/>
      </c>
      <c r="M5135">
        <f>VLOOKUP(F5135,Products!A:D,4,FALSE)*I5135</f>
        <v/>
      </c>
      <c r="N5135">
        <f>L5135-M5135</f>
        <v/>
      </c>
    </row>
    <row r="5136">
      <c r="A5136" t="inlineStr">
        <is>
          <t>T1005134</t>
        </is>
      </c>
      <c r="B5136" t="inlineStr">
        <is>
          <t>2023-03-19</t>
        </is>
      </c>
      <c r="C5136" t="inlineStr">
        <is>
          <t>S008</t>
        </is>
      </c>
      <c r="D5136" t="inlineStr">
        <is>
          <t>Store_008</t>
        </is>
      </c>
      <c r="E5136" t="inlineStr">
        <is>
          <t>East</t>
        </is>
      </c>
      <c r="F5136" t="inlineStr">
        <is>
          <t>P0090</t>
        </is>
      </c>
      <c r="G5136" t="inlineStr">
        <is>
          <t>Prod_0090</t>
        </is>
      </c>
      <c r="H5136" t="inlineStr">
        <is>
          <t>Toys</t>
        </is>
      </c>
      <c r="I5136" t="n">
        <v>9</v>
      </c>
      <c r="J5136" t="n">
        <v>474.62</v>
      </c>
      <c r="K5136" t="n">
        <v>0</v>
      </c>
      <c r="L5136">
        <f>I5136*J5136*(1-K5136)</f>
        <v/>
      </c>
      <c r="M5136">
        <f>VLOOKUP(F5136,Products!A:D,4,FALSE)*I5136</f>
        <v/>
      </c>
      <c r="N5136">
        <f>L5136-M5136</f>
        <v/>
      </c>
    </row>
    <row r="5137">
      <c r="A5137" t="inlineStr">
        <is>
          <t>T1005135</t>
        </is>
      </c>
      <c r="B5137" t="inlineStr">
        <is>
          <t>2024-05-07</t>
        </is>
      </c>
      <c r="C5137" t="inlineStr">
        <is>
          <t>S004</t>
        </is>
      </c>
      <c r="D5137" t="inlineStr">
        <is>
          <t>Store_004</t>
        </is>
      </c>
      <c r="E5137" t="inlineStr">
        <is>
          <t>Central</t>
        </is>
      </c>
      <c r="F5137" t="inlineStr">
        <is>
          <t>P0099</t>
        </is>
      </c>
      <c r="G5137" t="inlineStr">
        <is>
          <t>Prod_0099</t>
        </is>
      </c>
      <c r="H5137" t="inlineStr">
        <is>
          <t>Beverages</t>
        </is>
      </c>
      <c r="I5137" t="n">
        <v>5</v>
      </c>
      <c r="J5137" t="n">
        <v>108.87</v>
      </c>
      <c r="K5137" t="n">
        <v>0</v>
      </c>
      <c r="L5137">
        <f>I5137*J5137*(1-K5137)</f>
        <v/>
      </c>
      <c r="M5137">
        <f>VLOOKUP(F5137,Products!A:D,4,FALSE)*I5137</f>
        <v/>
      </c>
      <c r="N5137">
        <f>L5137-M5137</f>
        <v/>
      </c>
    </row>
    <row r="5138">
      <c r="A5138" t="inlineStr">
        <is>
          <t>T1005136</t>
        </is>
      </c>
      <c r="B5138" t="inlineStr">
        <is>
          <t>2025-07-31</t>
        </is>
      </c>
      <c r="C5138" t="inlineStr">
        <is>
          <t>S021</t>
        </is>
      </c>
      <c r="D5138" t="inlineStr">
        <is>
          <t>Store_021</t>
        </is>
      </c>
      <c r="E5138" t="inlineStr">
        <is>
          <t>North</t>
        </is>
      </c>
      <c r="F5138" t="inlineStr">
        <is>
          <t>P0063</t>
        </is>
      </c>
      <c r="G5138" t="inlineStr">
        <is>
          <t>Prod_0063</t>
        </is>
      </c>
      <c r="H5138" t="inlineStr">
        <is>
          <t>Clothing</t>
        </is>
      </c>
      <c r="I5138" t="n">
        <v>8</v>
      </c>
      <c r="J5138" t="n">
        <v>291.24</v>
      </c>
      <c r="K5138" t="n">
        <v>0</v>
      </c>
      <c r="L5138">
        <f>I5138*J5138*(1-K5138)</f>
        <v/>
      </c>
      <c r="M5138">
        <f>VLOOKUP(F5138,Products!A:D,4,FALSE)*I5138</f>
        <v/>
      </c>
      <c r="N5138">
        <f>L5138-M5138</f>
        <v/>
      </c>
    </row>
    <row r="5139">
      <c r="A5139" t="inlineStr">
        <is>
          <t>T1005137</t>
        </is>
      </c>
      <c r="B5139" t="inlineStr">
        <is>
          <t>2023-02-16</t>
        </is>
      </c>
      <c r="C5139" t="inlineStr">
        <is>
          <t>S026</t>
        </is>
      </c>
      <c r="D5139" t="inlineStr">
        <is>
          <t>Store_026</t>
        </is>
      </c>
      <c r="E5139" t="inlineStr">
        <is>
          <t>North</t>
        </is>
      </c>
      <c r="F5139" t="inlineStr">
        <is>
          <t>P0199</t>
        </is>
      </c>
      <c r="G5139" t="inlineStr">
        <is>
          <t>Prod_0199</t>
        </is>
      </c>
      <c r="H5139" t="inlineStr">
        <is>
          <t>Beverages</t>
        </is>
      </c>
      <c r="I5139" t="n">
        <v>2</v>
      </c>
      <c r="J5139" t="n">
        <v>122</v>
      </c>
      <c r="K5139" t="n">
        <v>0.1</v>
      </c>
      <c r="L5139">
        <f>I5139*J5139*(1-K5139)</f>
        <v/>
      </c>
      <c r="M5139">
        <f>VLOOKUP(F5139,Products!A:D,4,FALSE)*I5139</f>
        <v/>
      </c>
      <c r="N5139">
        <f>L5139-M5139</f>
        <v/>
      </c>
    </row>
    <row r="5140">
      <c r="A5140" t="inlineStr">
        <is>
          <t>T1005138</t>
        </is>
      </c>
      <c r="B5140" t="inlineStr">
        <is>
          <t>2023-01-20</t>
        </is>
      </c>
      <c r="C5140" t="inlineStr">
        <is>
          <t>S036</t>
        </is>
      </c>
      <c r="D5140" t="inlineStr">
        <is>
          <t>Store_036</t>
        </is>
      </c>
      <c r="E5140" t="inlineStr">
        <is>
          <t>Central</t>
        </is>
      </c>
      <c r="F5140" t="inlineStr">
        <is>
          <t>P0063</t>
        </is>
      </c>
      <c r="G5140" t="inlineStr">
        <is>
          <t>Prod_0063</t>
        </is>
      </c>
      <c r="H5140" t="inlineStr">
        <is>
          <t>Clothing</t>
        </is>
      </c>
      <c r="I5140" t="n">
        <v>1</v>
      </c>
      <c r="J5140" t="n">
        <v>214.94</v>
      </c>
      <c r="K5140" t="n">
        <v>0</v>
      </c>
      <c r="L5140">
        <f>I5140*J5140*(1-K5140)</f>
        <v/>
      </c>
      <c r="M5140">
        <f>VLOOKUP(F5140,Products!A:D,4,FALSE)*I5140</f>
        <v/>
      </c>
      <c r="N5140">
        <f>L5140-M5140</f>
        <v/>
      </c>
    </row>
    <row r="5141">
      <c r="A5141" t="inlineStr">
        <is>
          <t>T1005139</t>
        </is>
      </c>
      <c r="B5141" t="inlineStr">
        <is>
          <t>2024-06-16</t>
        </is>
      </c>
      <c r="C5141" t="inlineStr">
        <is>
          <t>S011</t>
        </is>
      </c>
      <c r="D5141" t="inlineStr">
        <is>
          <t>Store_011</t>
        </is>
      </c>
      <c r="E5141" t="inlineStr">
        <is>
          <t>South</t>
        </is>
      </c>
      <c r="F5141" t="inlineStr">
        <is>
          <t>P0163</t>
        </is>
      </c>
      <c r="G5141" t="inlineStr">
        <is>
          <t>Prod_0163</t>
        </is>
      </c>
      <c r="H5141" t="inlineStr">
        <is>
          <t>Food</t>
        </is>
      </c>
      <c r="I5141" t="n">
        <v>4</v>
      </c>
      <c r="J5141" t="n">
        <v>743.02</v>
      </c>
      <c r="K5141" t="n">
        <v>0.1</v>
      </c>
      <c r="L5141">
        <f>I5141*J5141*(1-K5141)</f>
        <v/>
      </c>
      <c r="M5141">
        <f>VLOOKUP(F5141,Products!A:D,4,FALSE)*I5141</f>
        <v/>
      </c>
      <c r="N5141">
        <f>L5141-M5141</f>
        <v/>
      </c>
    </row>
    <row r="5142">
      <c r="A5142" t="inlineStr">
        <is>
          <t>T1005140</t>
        </is>
      </c>
      <c r="B5142" t="inlineStr">
        <is>
          <t>2023-08-29</t>
        </is>
      </c>
      <c r="C5142" t="inlineStr">
        <is>
          <t>S033</t>
        </is>
      </c>
      <c r="D5142" t="inlineStr">
        <is>
          <t>Store_033</t>
        </is>
      </c>
      <c r="E5142" t="inlineStr">
        <is>
          <t>North</t>
        </is>
      </c>
      <c r="F5142" t="inlineStr">
        <is>
          <t>P0111</t>
        </is>
      </c>
      <c r="G5142" t="inlineStr">
        <is>
          <t>Prod_0111</t>
        </is>
      </c>
      <c r="H5142" t="inlineStr">
        <is>
          <t>Clothing</t>
        </is>
      </c>
      <c r="I5142" t="n">
        <v>1</v>
      </c>
      <c r="J5142" t="n">
        <v>582.7</v>
      </c>
      <c r="K5142" t="n">
        <v>0</v>
      </c>
      <c r="L5142">
        <f>I5142*J5142*(1-K5142)</f>
        <v/>
      </c>
      <c r="M5142">
        <f>VLOOKUP(F5142,Products!A:D,4,FALSE)*I5142</f>
        <v/>
      </c>
      <c r="N5142">
        <f>L5142-M5142</f>
        <v/>
      </c>
    </row>
    <row r="5143">
      <c r="A5143" t="inlineStr">
        <is>
          <t>T1005141</t>
        </is>
      </c>
      <c r="B5143" t="inlineStr">
        <is>
          <t>2024-06-18</t>
        </is>
      </c>
      <c r="C5143" t="inlineStr">
        <is>
          <t>S044</t>
        </is>
      </c>
      <c r="D5143" t="inlineStr">
        <is>
          <t>Store_044</t>
        </is>
      </c>
      <c r="E5143" t="inlineStr">
        <is>
          <t>North</t>
        </is>
      </c>
      <c r="F5143" t="inlineStr">
        <is>
          <t>P0085</t>
        </is>
      </c>
      <c r="G5143" t="inlineStr">
        <is>
          <t>Prod_0085</t>
        </is>
      </c>
      <c r="H5143" t="inlineStr">
        <is>
          <t>Food</t>
        </is>
      </c>
      <c r="I5143" t="n">
        <v>4</v>
      </c>
      <c r="J5143" t="n">
        <v>354.7</v>
      </c>
      <c r="K5143" t="n">
        <v>0</v>
      </c>
      <c r="L5143">
        <f>I5143*J5143*(1-K5143)</f>
        <v/>
      </c>
      <c r="M5143">
        <f>VLOOKUP(F5143,Products!A:D,4,FALSE)*I5143</f>
        <v/>
      </c>
      <c r="N5143">
        <f>L5143-M5143</f>
        <v/>
      </c>
    </row>
    <row r="5144">
      <c r="A5144" t="inlineStr">
        <is>
          <t>T1005142</t>
        </is>
      </c>
      <c r="B5144" t="inlineStr">
        <is>
          <t>2023-05-07</t>
        </is>
      </c>
      <c r="C5144" t="inlineStr">
        <is>
          <t>S032</t>
        </is>
      </c>
      <c r="D5144" t="inlineStr">
        <is>
          <t>Store_032</t>
        </is>
      </c>
      <c r="E5144" t="inlineStr">
        <is>
          <t>Central</t>
        </is>
      </c>
      <c r="F5144" t="inlineStr">
        <is>
          <t>P0184</t>
        </is>
      </c>
      <c r="G5144" t="inlineStr">
        <is>
          <t>Prod_0184</t>
        </is>
      </c>
      <c r="H5144" t="inlineStr">
        <is>
          <t>Beverages</t>
        </is>
      </c>
      <c r="I5144" t="n">
        <v>5</v>
      </c>
      <c r="J5144" t="n">
        <v>571.21</v>
      </c>
      <c r="K5144" t="n">
        <v>0</v>
      </c>
      <c r="L5144">
        <f>I5144*J5144*(1-K5144)</f>
        <v/>
      </c>
      <c r="M5144">
        <f>VLOOKUP(F5144,Products!A:D,4,FALSE)*I5144</f>
        <v/>
      </c>
      <c r="N5144">
        <f>L5144-M5144</f>
        <v/>
      </c>
    </row>
    <row r="5145">
      <c r="A5145" t="inlineStr">
        <is>
          <t>T1005143</t>
        </is>
      </c>
      <c r="B5145" t="inlineStr">
        <is>
          <t>2024-03-12</t>
        </is>
      </c>
      <c r="C5145" t="inlineStr">
        <is>
          <t>S019</t>
        </is>
      </c>
      <c r="D5145" t="inlineStr">
        <is>
          <t>Store_019</t>
        </is>
      </c>
      <c r="E5145" t="inlineStr">
        <is>
          <t>East</t>
        </is>
      </c>
      <c r="F5145" t="inlineStr">
        <is>
          <t>P0129</t>
        </is>
      </c>
      <c r="G5145" t="inlineStr">
        <is>
          <t>Prod_0129</t>
        </is>
      </c>
      <c r="H5145" t="inlineStr">
        <is>
          <t>Stationery</t>
        </is>
      </c>
      <c r="I5145" t="n">
        <v>5</v>
      </c>
      <c r="J5145" t="n">
        <v>788.67</v>
      </c>
      <c r="K5145" t="n">
        <v>0</v>
      </c>
      <c r="L5145">
        <f>I5145*J5145*(1-K5145)</f>
        <v/>
      </c>
      <c r="M5145">
        <f>VLOOKUP(F5145,Products!A:D,4,FALSE)*I5145</f>
        <v/>
      </c>
      <c r="N5145">
        <f>L5145-M5145</f>
        <v/>
      </c>
    </row>
    <row r="5146">
      <c r="A5146" t="inlineStr">
        <is>
          <t>T1005144</t>
        </is>
      </c>
      <c r="B5146" t="inlineStr">
        <is>
          <t>2025-04-12</t>
        </is>
      </c>
      <c r="C5146" t="inlineStr">
        <is>
          <t>S041</t>
        </is>
      </c>
      <c r="D5146" t="inlineStr">
        <is>
          <t>Store_041</t>
        </is>
      </c>
      <c r="E5146" t="inlineStr">
        <is>
          <t>East</t>
        </is>
      </c>
      <c r="F5146" t="inlineStr">
        <is>
          <t>P0039</t>
        </is>
      </c>
      <c r="G5146" t="inlineStr">
        <is>
          <t>Prod_0039</t>
        </is>
      </c>
      <c r="H5146" t="inlineStr">
        <is>
          <t>Household</t>
        </is>
      </c>
      <c r="I5146" t="n">
        <v>7</v>
      </c>
      <c r="J5146" t="n">
        <v>388.78</v>
      </c>
      <c r="K5146" t="n">
        <v>0</v>
      </c>
      <c r="L5146">
        <f>I5146*J5146*(1-K5146)</f>
        <v/>
      </c>
      <c r="M5146">
        <f>VLOOKUP(F5146,Products!A:D,4,FALSE)*I5146</f>
        <v/>
      </c>
      <c r="N5146">
        <f>L5146-M5146</f>
        <v/>
      </c>
    </row>
    <row r="5147">
      <c r="A5147" t="inlineStr">
        <is>
          <t>T1005145</t>
        </is>
      </c>
      <c r="B5147" t="inlineStr">
        <is>
          <t>2023-04-11</t>
        </is>
      </c>
      <c r="C5147" t="inlineStr">
        <is>
          <t>S010</t>
        </is>
      </c>
      <c r="D5147" t="inlineStr">
        <is>
          <t>Store_010</t>
        </is>
      </c>
      <c r="E5147" t="inlineStr">
        <is>
          <t>North</t>
        </is>
      </c>
      <c r="F5147" t="inlineStr">
        <is>
          <t>P0192</t>
        </is>
      </c>
      <c r="G5147" t="inlineStr">
        <is>
          <t>Prod_0192</t>
        </is>
      </c>
      <c r="H5147" t="inlineStr">
        <is>
          <t>Beverages</t>
        </is>
      </c>
      <c r="I5147" t="n">
        <v>4</v>
      </c>
      <c r="J5147" t="n">
        <v>340.31</v>
      </c>
      <c r="K5147" t="n">
        <v>0</v>
      </c>
      <c r="L5147">
        <f>I5147*J5147*(1-K5147)</f>
        <v/>
      </c>
      <c r="M5147">
        <f>VLOOKUP(F5147,Products!A:D,4,FALSE)*I5147</f>
        <v/>
      </c>
      <c r="N5147">
        <f>L5147-M5147</f>
        <v/>
      </c>
    </row>
    <row r="5148">
      <c r="A5148" t="inlineStr">
        <is>
          <t>T1005146</t>
        </is>
      </c>
      <c r="B5148" t="inlineStr">
        <is>
          <t>2024-01-14</t>
        </is>
      </c>
      <c r="C5148" t="inlineStr">
        <is>
          <t>S016</t>
        </is>
      </c>
      <c r="D5148" t="inlineStr">
        <is>
          <t>Store_016</t>
        </is>
      </c>
      <c r="E5148" t="inlineStr">
        <is>
          <t>West</t>
        </is>
      </c>
      <c r="F5148" t="inlineStr">
        <is>
          <t>P0050</t>
        </is>
      </c>
      <c r="G5148" t="inlineStr">
        <is>
          <t>Prod_0050</t>
        </is>
      </c>
      <c r="H5148" t="inlineStr">
        <is>
          <t>Household</t>
        </is>
      </c>
      <c r="I5148" t="n">
        <v>8</v>
      </c>
      <c r="J5148" t="n">
        <v>600.66</v>
      </c>
      <c r="K5148" t="n">
        <v>0</v>
      </c>
      <c r="L5148">
        <f>I5148*J5148*(1-K5148)</f>
        <v/>
      </c>
      <c r="M5148">
        <f>VLOOKUP(F5148,Products!A:D,4,FALSE)*I5148</f>
        <v/>
      </c>
      <c r="N5148">
        <f>L5148-M5148</f>
        <v/>
      </c>
    </row>
    <row r="5149">
      <c r="A5149" t="inlineStr">
        <is>
          <t>T1005147</t>
        </is>
      </c>
      <c r="B5149" t="inlineStr">
        <is>
          <t>2025-08-07</t>
        </is>
      </c>
      <c r="C5149" t="inlineStr">
        <is>
          <t>S037</t>
        </is>
      </c>
      <c r="D5149" t="inlineStr">
        <is>
          <t>Store_037</t>
        </is>
      </c>
      <c r="E5149" t="inlineStr">
        <is>
          <t>East</t>
        </is>
      </c>
      <c r="F5149" t="inlineStr">
        <is>
          <t>P0106</t>
        </is>
      </c>
      <c r="G5149" t="inlineStr">
        <is>
          <t>Prod_0106</t>
        </is>
      </c>
      <c r="H5149" t="inlineStr">
        <is>
          <t>Electronics</t>
        </is>
      </c>
      <c r="I5149" t="n">
        <v>5</v>
      </c>
      <c r="J5149" t="n">
        <v>789.24</v>
      </c>
      <c r="K5149" t="n">
        <v>0</v>
      </c>
      <c r="L5149">
        <f>I5149*J5149*(1-K5149)</f>
        <v/>
      </c>
      <c r="M5149">
        <f>VLOOKUP(F5149,Products!A:D,4,FALSE)*I5149</f>
        <v/>
      </c>
      <c r="N5149">
        <f>L5149-M5149</f>
        <v/>
      </c>
    </row>
    <row r="5150">
      <c r="A5150" t="inlineStr">
        <is>
          <t>T1005148</t>
        </is>
      </c>
      <c r="B5150" t="inlineStr">
        <is>
          <t>2024-04-06</t>
        </is>
      </c>
      <c r="C5150" t="inlineStr">
        <is>
          <t>S038</t>
        </is>
      </c>
      <c r="D5150" t="inlineStr">
        <is>
          <t>Store_038</t>
        </is>
      </c>
      <c r="E5150" t="inlineStr">
        <is>
          <t>East</t>
        </is>
      </c>
      <c r="F5150" t="inlineStr">
        <is>
          <t>P0143</t>
        </is>
      </c>
      <c r="G5150" t="inlineStr">
        <is>
          <t>Prod_0143</t>
        </is>
      </c>
      <c r="H5150" t="inlineStr">
        <is>
          <t>Electronics</t>
        </is>
      </c>
      <c r="I5150" t="n">
        <v>2</v>
      </c>
      <c r="J5150" t="n">
        <v>327.79</v>
      </c>
      <c r="K5150" t="n">
        <v>0.05</v>
      </c>
      <c r="L5150">
        <f>I5150*J5150*(1-K5150)</f>
        <v/>
      </c>
      <c r="M5150">
        <f>VLOOKUP(F5150,Products!A:D,4,FALSE)*I5150</f>
        <v/>
      </c>
      <c r="N5150">
        <f>L5150-M5150</f>
        <v/>
      </c>
    </row>
    <row r="5151">
      <c r="A5151" t="inlineStr">
        <is>
          <t>T1005149</t>
        </is>
      </c>
      <c r="B5151" t="inlineStr">
        <is>
          <t>2023-04-29</t>
        </is>
      </c>
      <c r="C5151" t="inlineStr">
        <is>
          <t>S003</t>
        </is>
      </c>
      <c r="D5151" t="inlineStr">
        <is>
          <t>Store_003</t>
        </is>
      </c>
      <c r="E5151" t="inlineStr">
        <is>
          <t>North</t>
        </is>
      </c>
      <c r="F5151" t="inlineStr">
        <is>
          <t>P0017</t>
        </is>
      </c>
      <c r="G5151" t="inlineStr">
        <is>
          <t>Prod_0017</t>
        </is>
      </c>
      <c r="H5151" t="inlineStr">
        <is>
          <t>Food</t>
        </is>
      </c>
      <c r="I5151" t="n">
        <v>4</v>
      </c>
      <c r="J5151" t="n">
        <v>644.7</v>
      </c>
      <c r="K5151" t="n">
        <v>0</v>
      </c>
      <c r="L5151">
        <f>I5151*J5151*(1-K5151)</f>
        <v/>
      </c>
      <c r="M5151">
        <f>VLOOKUP(F5151,Products!A:D,4,FALSE)*I5151</f>
        <v/>
      </c>
      <c r="N5151">
        <f>L5151-M5151</f>
        <v/>
      </c>
    </row>
    <row r="5152">
      <c r="A5152" t="inlineStr">
        <is>
          <t>T1005150</t>
        </is>
      </c>
      <c r="B5152" t="inlineStr">
        <is>
          <t>2023-12-15</t>
        </is>
      </c>
      <c r="C5152" t="inlineStr">
        <is>
          <t>S001</t>
        </is>
      </c>
      <c r="D5152" t="inlineStr">
        <is>
          <t>Store_001</t>
        </is>
      </c>
      <c r="E5152" t="inlineStr">
        <is>
          <t>West</t>
        </is>
      </c>
      <c r="F5152" t="inlineStr">
        <is>
          <t>P0015</t>
        </is>
      </c>
      <c r="G5152" t="inlineStr">
        <is>
          <t>Prod_0015</t>
        </is>
      </c>
      <c r="H5152" t="inlineStr">
        <is>
          <t>Food</t>
        </is>
      </c>
      <c r="I5152" t="n">
        <v>1</v>
      </c>
      <c r="J5152" t="n">
        <v>94.56</v>
      </c>
      <c r="K5152" t="n">
        <v>0.15</v>
      </c>
      <c r="L5152">
        <f>I5152*J5152*(1-K5152)</f>
        <v/>
      </c>
      <c r="M5152">
        <f>VLOOKUP(F5152,Products!A:D,4,FALSE)*I5152</f>
        <v/>
      </c>
      <c r="N5152">
        <f>L5152-M5152</f>
        <v/>
      </c>
    </row>
    <row r="5153">
      <c r="A5153" t="inlineStr">
        <is>
          <t>T1005151</t>
        </is>
      </c>
      <c r="B5153" t="inlineStr">
        <is>
          <t>2025-03-14</t>
        </is>
      </c>
      <c r="C5153" t="inlineStr">
        <is>
          <t>S016</t>
        </is>
      </c>
      <c r="D5153" t="inlineStr">
        <is>
          <t>Store_016</t>
        </is>
      </c>
      <c r="E5153" t="inlineStr">
        <is>
          <t>West</t>
        </is>
      </c>
      <c r="F5153" t="inlineStr">
        <is>
          <t>P0051</t>
        </is>
      </c>
      <c r="G5153" t="inlineStr">
        <is>
          <t>Prod_0051</t>
        </is>
      </c>
      <c r="H5153" t="inlineStr">
        <is>
          <t>Clothing</t>
        </is>
      </c>
      <c r="I5153" t="n">
        <v>9</v>
      </c>
      <c r="J5153" t="n">
        <v>92.41</v>
      </c>
      <c r="K5153" t="n">
        <v>0</v>
      </c>
      <c r="L5153">
        <f>I5153*J5153*(1-K5153)</f>
        <v/>
      </c>
      <c r="M5153">
        <f>VLOOKUP(F5153,Products!A:D,4,FALSE)*I5153</f>
        <v/>
      </c>
      <c r="N5153">
        <f>L5153-M5153</f>
        <v/>
      </c>
    </row>
    <row r="5154">
      <c r="A5154" t="inlineStr">
        <is>
          <t>T1005152</t>
        </is>
      </c>
      <c r="B5154" t="inlineStr">
        <is>
          <t>2023-11-17</t>
        </is>
      </c>
      <c r="C5154" t="inlineStr">
        <is>
          <t>S047</t>
        </is>
      </c>
      <c r="D5154" t="inlineStr">
        <is>
          <t>Store_047</t>
        </is>
      </c>
      <c r="E5154" t="inlineStr">
        <is>
          <t>North</t>
        </is>
      </c>
      <c r="F5154" t="inlineStr">
        <is>
          <t>P0008</t>
        </is>
      </c>
      <c r="G5154" t="inlineStr">
        <is>
          <t>Prod_0008</t>
        </is>
      </c>
      <c r="H5154" t="inlineStr">
        <is>
          <t>Electronics</t>
        </is>
      </c>
      <c r="I5154" t="n">
        <v>3</v>
      </c>
      <c r="J5154" t="n">
        <v>349.02</v>
      </c>
      <c r="K5154" t="n">
        <v>0</v>
      </c>
      <c r="L5154">
        <f>I5154*J5154*(1-K5154)</f>
        <v/>
      </c>
      <c r="M5154">
        <f>VLOOKUP(F5154,Products!A:D,4,FALSE)*I5154</f>
        <v/>
      </c>
      <c r="N5154">
        <f>L5154-M5154</f>
        <v/>
      </c>
    </row>
    <row r="5155">
      <c r="A5155" t="inlineStr">
        <is>
          <t>T1005153</t>
        </is>
      </c>
      <c r="B5155" t="inlineStr">
        <is>
          <t>2023-06-16</t>
        </is>
      </c>
      <c r="C5155" t="inlineStr">
        <is>
          <t>S011</t>
        </is>
      </c>
      <c r="D5155" t="inlineStr">
        <is>
          <t>Store_011</t>
        </is>
      </c>
      <c r="E5155" t="inlineStr">
        <is>
          <t>South</t>
        </is>
      </c>
      <c r="F5155" t="inlineStr">
        <is>
          <t>P0047</t>
        </is>
      </c>
      <c r="G5155" t="inlineStr">
        <is>
          <t>Prod_0047</t>
        </is>
      </c>
      <c r="H5155" t="inlineStr">
        <is>
          <t>Beverages</t>
        </is>
      </c>
      <c r="I5155" t="n">
        <v>4</v>
      </c>
      <c r="J5155" t="n">
        <v>629.55</v>
      </c>
      <c r="K5155" t="n">
        <v>0</v>
      </c>
      <c r="L5155">
        <f>I5155*J5155*(1-K5155)</f>
        <v/>
      </c>
      <c r="M5155">
        <f>VLOOKUP(F5155,Products!A:D,4,FALSE)*I5155</f>
        <v/>
      </c>
      <c r="N5155">
        <f>L5155-M5155</f>
        <v/>
      </c>
    </row>
    <row r="5156">
      <c r="A5156" t="inlineStr">
        <is>
          <t>T1005154</t>
        </is>
      </c>
      <c r="B5156" t="inlineStr">
        <is>
          <t>2024-10-10</t>
        </is>
      </c>
      <c r="C5156" t="inlineStr">
        <is>
          <t>S005</t>
        </is>
      </c>
      <c r="D5156" t="inlineStr">
        <is>
          <t>Store_005</t>
        </is>
      </c>
      <c r="E5156" t="inlineStr">
        <is>
          <t>Central</t>
        </is>
      </c>
      <c r="F5156" t="inlineStr">
        <is>
          <t>P0049</t>
        </is>
      </c>
      <c r="G5156" t="inlineStr">
        <is>
          <t>Prod_0049</t>
        </is>
      </c>
      <c r="H5156" t="inlineStr">
        <is>
          <t>Beverages</t>
        </is>
      </c>
      <c r="I5156" t="n">
        <v>6</v>
      </c>
      <c r="J5156" t="n">
        <v>191.32</v>
      </c>
      <c r="K5156" t="n">
        <v>0</v>
      </c>
      <c r="L5156">
        <f>I5156*J5156*(1-K5156)</f>
        <v/>
      </c>
      <c r="M5156">
        <f>VLOOKUP(F5156,Products!A:D,4,FALSE)*I5156</f>
        <v/>
      </c>
      <c r="N5156">
        <f>L5156-M5156</f>
        <v/>
      </c>
    </row>
    <row r="5157">
      <c r="A5157" t="inlineStr">
        <is>
          <t>T1005155</t>
        </is>
      </c>
      <c r="B5157" t="inlineStr">
        <is>
          <t>2023-08-13</t>
        </is>
      </c>
      <c r="C5157" t="inlineStr">
        <is>
          <t>S049</t>
        </is>
      </c>
      <c r="D5157" t="inlineStr">
        <is>
          <t>Store_049</t>
        </is>
      </c>
      <c r="E5157" t="inlineStr">
        <is>
          <t>North</t>
        </is>
      </c>
      <c r="F5157" t="inlineStr">
        <is>
          <t>P0036</t>
        </is>
      </c>
      <c r="G5157" t="inlineStr">
        <is>
          <t>Prod_0036</t>
        </is>
      </c>
      <c r="H5157" t="inlineStr">
        <is>
          <t>Clothing</t>
        </is>
      </c>
      <c r="I5157" t="n">
        <v>6</v>
      </c>
      <c r="J5157" t="n">
        <v>374.92</v>
      </c>
      <c r="K5157" t="n">
        <v>0</v>
      </c>
      <c r="L5157">
        <f>I5157*J5157*(1-K5157)</f>
        <v/>
      </c>
      <c r="M5157">
        <f>VLOOKUP(F5157,Products!A:D,4,FALSE)*I5157</f>
        <v/>
      </c>
      <c r="N5157">
        <f>L5157-M5157</f>
        <v/>
      </c>
    </row>
    <row r="5158">
      <c r="A5158" t="inlineStr">
        <is>
          <t>T1005156</t>
        </is>
      </c>
      <c r="B5158" t="inlineStr">
        <is>
          <t>2023-08-30</t>
        </is>
      </c>
      <c r="C5158" t="inlineStr">
        <is>
          <t>S033</t>
        </is>
      </c>
      <c r="D5158" t="inlineStr">
        <is>
          <t>Store_033</t>
        </is>
      </c>
      <c r="E5158" t="inlineStr">
        <is>
          <t>North</t>
        </is>
      </c>
      <c r="F5158" t="inlineStr">
        <is>
          <t>P0100</t>
        </is>
      </c>
      <c r="G5158" t="inlineStr">
        <is>
          <t>Prod_0100</t>
        </is>
      </c>
      <c r="H5158" t="inlineStr">
        <is>
          <t>Household</t>
        </is>
      </c>
      <c r="I5158" t="n">
        <v>2</v>
      </c>
      <c r="J5158" t="n">
        <v>471.75</v>
      </c>
      <c r="K5158" t="n">
        <v>0.1</v>
      </c>
      <c r="L5158">
        <f>I5158*J5158*(1-K5158)</f>
        <v/>
      </c>
      <c r="M5158">
        <f>VLOOKUP(F5158,Products!A:D,4,FALSE)*I5158</f>
        <v/>
      </c>
      <c r="N5158">
        <f>L5158-M5158</f>
        <v/>
      </c>
    </row>
    <row r="5159">
      <c r="A5159" t="inlineStr">
        <is>
          <t>T1005157</t>
        </is>
      </c>
      <c r="B5159" t="inlineStr">
        <is>
          <t>2025-01-24</t>
        </is>
      </c>
      <c r="C5159" t="inlineStr">
        <is>
          <t>S014</t>
        </is>
      </c>
      <c r="D5159" t="inlineStr">
        <is>
          <t>Store_014</t>
        </is>
      </c>
      <c r="E5159" t="inlineStr">
        <is>
          <t>West</t>
        </is>
      </c>
      <c r="F5159" t="inlineStr">
        <is>
          <t>P0102</t>
        </is>
      </c>
      <c r="G5159" t="inlineStr">
        <is>
          <t>Prod_0102</t>
        </is>
      </c>
      <c r="H5159" t="inlineStr">
        <is>
          <t>Food</t>
        </is>
      </c>
      <c r="I5159" t="n">
        <v>3</v>
      </c>
      <c r="J5159" t="n">
        <v>806.08</v>
      </c>
      <c r="K5159" t="n">
        <v>0</v>
      </c>
      <c r="L5159">
        <f>I5159*J5159*(1-K5159)</f>
        <v/>
      </c>
      <c r="M5159">
        <f>VLOOKUP(F5159,Products!A:D,4,FALSE)*I5159</f>
        <v/>
      </c>
      <c r="N5159">
        <f>L5159-M5159</f>
        <v/>
      </c>
    </row>
    <row r="5160">
      <c r="A5160" t="inlineStr">
        <is>
          <t>T1005158</t>
        </is>
      </c>
      <c r="B5160" t="inlineStr">
        <is>
          <t>2024-11-11</t>
        </is>
      </c>
      <c r="C5160" t="inlineStr">
        <is>
          <t>S032</t>
        </is>
      </c>
      <c r="D5160" t="inlineStr">
        <is>
          <t>Store_032</t>
        </is>
      </c>
      <c r="E5160" t="inlineStr">
        <is>
          <t>Central</t>
        </is>
      </c>
      <c r="F5160" t="inlineStr">
        <is>
          <t>P0044</t>
        </is>
      </c>
      <c r="G5160" t="inlineStr">
        <is>
          <t>Prod_0044</t>
        </is>
      </c>
      <c r="H5160" t="inlineStr">
        <is>
          <t>Food</t>
        </is>
      </c>
      <c r="I5160" t="n">
        <v>1</v>
      </c>
      <c r="J5160" t="n">
        <v>253.43</v>
      </c>
      <c r="K5160" t="n">
        <v>0</v>
      </c>
      <c r="L5160">
        <f>I5160*J5160*(1-K5160)</f>
        <v/>
      </c>
      <c r="M5160">
        <f>VLOOKUP(F5160,Products!A:D,4,FALSE)*I5160</f>
        <v/>
      </c>
      <c r="N5160">
        <f>L5160-M5160</f>
        <v/>
      </c>
    </row>
    <row r="5161">
      <c r="A5161" t="inlineStr">
        <is>
          <t>T1005159</t>
        </is>
      </c>
      <c r="B5161" t="inlineStr">
        <is>
          <t>2024-12-29</t>
        </is>
      </c>
      <c r="C5161" t="inlineStr">
        <is>
          <t>S001</t>
        </is>
      </c>
      <c r="D5161" t="inlineStr">
        <is>
          <t>Store_001</t>
        </is>
      </c>
      <c r="E5161" t="inlineStr">
        <is>
          <t>West</t>
        </is>
      </c>
      <c r="F5161" t="inlineStr">
        <is>
          <t>P0107</t>
        </is>
      </c>
      <c r="G5161" t="inlineStr">
        <is>
          <t>Prod_0107</t>
        </is>
      </c>
      <c r="H5161" t="inlineStr">
        <is>
          <t>Stationery</t>
        </is>
      </c>
      <c r="I5161" t="n">
        <v>4</v>
      </c>
      <c r="J5161" t="n">
        <v>816.41</v>
      </c>
      <c r="K5161" t="n">
        <v>0</v>
      </c>
      <c r="L5161">
        <f>I5161*J5161*(1-K5161)</f>
        <v/>
      </c>
      <c r="M5161">
        <f>VLOOKUP(F5161,Products!A:D,4,FALSE)*I5161</f>
        <v/>
      </c>
      <c r="N5161">
        <f>L5161-M5161</f>
        <v/>
      </c>
    </row>
    <row r="5162">
      <c r="A5162" t="inlineStr">
        <is>
          <t>T1005160</t>
        </is>
      </c>
      <c r="B5162" t="inlineStr">
        <is>
          <t>2023-05-07</t>
        </is>
      </c>
      <c r="C5162" t="inlineStr">
        <is>
          <t>S032</t>
        </is>
      </c>
      <c r="D5162" t="inlineStr">
        <is>
          <t>Store_032</t>
        </is>
      </c>
      <c r="E5162" t="inlineStr">
        <is>
          <t>Central</t>
        </is>
      </c>
      <c r="F5162" t="inlineStr">
        <is>
          <t>P0179</t>
        </is>
      </c>
      <c r="G5162" t="inlineStr">
        <is>
          <t>Prod_0179</t>
        </is>
      </c>
      <c r="H5162" t="inlineStr">
        <is>
          <t>Household</t>
        </is>
      </c>
      <c r="I5162" t="n">
        <v>7</v>
      </c>
      <c r="J5162" t="n">
        <v>199.29</v>
      </c>
      <c r="K5162" t="n">
        <v>0</v>
      </c>
      <c r="L5162">
        <f>I5162*J5162*(1-K5162)</f>
        <v/>
      </c>
      <c r="M5162">
        <f>VLOOKUP(F5162,Products!A:D,4,FALSE)*I5162</f>
        <v/>
      </c>
      <c r="N5162">
        <f>L5162-M5162</f>
        <v/>
      </c>
    </row>
    <row r="5163">
      <c r="A5163" t="inlineStr">
        <is>
          <t>T1005161</t>
        </is>
      </c>
      <c r="B5163" t="inlineStr">
        <is>
          <t>2024-08-20</t>
        </is>
      </c>
      <c r="C5163" t="inlineStr">
        <is>
          <t>S021</t>
        </is>
      </c>
      <c r="D5163" t="inlineStr">
        <is>
          <t>Store_021</t>
        </is>
      </c>
      <c r="E5163" t="inlineStr">
        <is>
          <t>North</t>
        </is>
      </c>
      <c r="F5163" t="inlineStr">
        <is>
          <t>P0176</t>
        </is>
      </c>
      <c r="G5163" t="inlineStr">
        <is>
          <t>Prod_0176</t>
        </is>
      </c>
      <c r="H5163" t="inlineStr">
        <is>
          <t>Food</t>
        </is>
      </c>
      <c r="I5163" t="n">
        <v>9</v>
      </c>
      <c r="J5163" t="n">
        <v>699.1900000000001</v>
      </c>
      <c r="K5163" t="n">
        <v>0</v>
      </c>
      <c r="L5163">
        <f>I5163*J5163*(1-K5163)</f>
        <v/>
      </c>
      <c r="M5163">
        <f>VLOOKUP(F5163,Products!A:D,4,FALSE)*I5163</f>
        <v/>
      </c>
      <c r="N5163">
        <f>L5163-M5163</f>
        <v/>
      </c>
    </row>
    <row r="5164">
      <c r="A5164" t="inlineStr">
        <is>
          <t>T1005162</t>
        </is>
      </c>
      <c r="B5164" t="inlineStr">
        <is>
          <t>2023-09-16</t>
        </is>
      </c>
      <c r="C5164" t="inlineStr">
        <is>
          <t>S031</t>
        </is>
      </c>
      <c r="D5164" t="inlineStr">
        <is>
          <t>Store_031</t>
        </is>
      </c>
      <c r="E5164" t="inlineStr">
        <is>
          <t>Central</t>
        </is>
      </c>
      <c r="F5164" t="inlineStr">
        <is>
          <t>P0156</t>
        </is>
      </c>
      <c r="G5164" t="inlineStr">
        <is>
          <t>Prod_0156</t>
        </is>
      </c>
      <c r="H5164" t="inlineStr">
        <is>
          <t>Toys</t>
        </is>
      </c>
      <c r="I5164" t="n">
        <v>4</v>
      </c>
      <c r="J5164" t="n">
        <v>460.82</v>
      </c>
      <c r="K5164" t="n">
        <v>0</v>
      </c>
      <c r="L5164">
        <f>I5164*J5164*(1-K5164)</f>
        <v/>
      </c>
      <c r="M5164">
        <f>VLOOKUP(F5164,Products!A:D,4,FALSE)*I5164</f>
        <v/>
      </c>
      <c r="N5164">
        <f>L5164-M5164</f>
        <v/>
      </c>
    </row>
    <row r="5165">
      <c r="A5165" t="inlineStr">
        <is>
          <t>T1005163</t>
        </is>
      </c>
      <c r="B5165" t="inlineStr">
        <is>
          <t>2024-03-31</t>
        </is>
      </c>
      <c r="C5165" t="inlineStr">
        <is>
          <t>S030</t>
        </is>
      </c>
      <c r="D5165" t="inlineStr">
        <is>
          <t>Store_030</t>
        </is>
      </c>
      <c r="E5165" t="inlineStr">
        <is>
          <t>North</t>
        </is>
      </c>
      <c r="F5165" t="inlineStr">
        <is>
          <t>P0052</t>
        </is>
      </c>
      <c r="G5165" t="inlineStr">
        <is>
          <t>Prod_0052</t>
        </is>
      </c>
      <c r="H5165" t="inlineStr">
        <is>
          <t>Clothing</t>
        </is>
      </c>
      <c r="I5165" t="n">
        <v>2</v>
      </c>
      <c r="J5165" t="n">
        <v>52.73</v>
      </c>
      <c r="K5165" t="n">
        <v>0.05</v>
      </c>
      <c r="L5165">
        <f>I5165*J5165*(1-K5165)</f>
        <v/>
      </c>
      <c r="M5165">
        <f>VLOOKUP(F5165,Products!A:D,4,FALSE)*I5165</f>
        <v/>
      </c>
      <c r="N5165">
        <f>L5165-M5165</f>
        <v/>
      </c>
    </row>
    <row r="5166">
      <c r="A5166" t="inlineStr">
        <is>
          <t>T1005164</t>
        </is>
      </c>
      <c r="B5166" t="inlineStr">
        <is>
          <t>2023-04-11</t>
        </is>
      </c>
      <c r="C5166" t="inlineStr">
        <is>
          <t>S013</t>
        </is>
      </c>
      <c r="D5166" t="inlineStr">
        <is>
          <t>Store_013</t>
        </is>
      </c>
      <c r="E5166" t="inlineStr">
        <is>
          <t>North</t>
        </is>
      </c>
      <c r="F5166" t="inlineStr">
        <is>
          <t>P0181</t>
        </is>
      </c>
      <c r="G5166" t="inlineStr">
        <is>
          <t>Prod_0181</t>
        </is>
      </c>
      <c r="H5166" t="inlineStr">
        <is>
          <t>Electronics</t>
        </is>
      </c>
      <c r="I5166" t="n">
        <v>5</v>
      </c>
      <c r="J5166" t="n">
        <v>984.25</v>
      </c>
      <c r="K5166" t="n">
        <v>0</v>
      </c>
      <c r="L5166">
        <f>I5166*J5166*(1-K5166)</f>
        <v/>
      </c>
      <c r="M5166">
        <f>VLOOKUP(F5166,Products!A:D,4,FALSE)*I5166</f>
        <v/>
      </c>
      <c r="N5166">
        <f>L5166-M5166</f>
        <v/>
      </c>
    </row>
    <row r="5167">
      <c r="A5167" t="inlineStr">
        <is>
          <t>T1005165</t>
        </is>
      </c>
      <c r="B5167" t="inlineStr">
        <is>
          <t>2023-01-21</t>
        </is>
      </c>
      <c r="C5167" t="inlineStr">
        <is>
          <t>S038</t>
        </is>
      </c>
      <c r="D5167" t="inlineStr">
        <is>
          <t>Store_038</t>
        </is>
      </c>
      <c r="E5167" t="inlineStr">
        <is>
          <t>East</t>
        </is>
      </c>
      <c r="F5167" t="inlineStr">
        <is>
          <t>P0137</t>
        </is>
      </c>
      <c r="G5167" t="inlineStr">
        <is>
          <t>Prod_0137</t>
        </is>
      </c>
      <c r="H5167" t="inlineStr">
        <is>
          <t>Electronics</t>
        </is>
      </c>
      <c r="I5167" t="n">
        <v>1</v>
      </c>
      <c r="J5167" t="n">
        <v>114.16</v>
      </c>
      <c r="K5167" t="n">
        <v>0</v>
      </c>
      <c r="L5167">
        <f>I5167*J5167*(1-K5167)</f>
        <v/>
      </c>
      <c r="M5167">
        <f>VLOOKUP(F5167,Products!A:D,4,FALSE)*I5167</f>
        <v/>
      </c>
      <c r="N5167">
        <f>L5167-M5167</f>
        <v/>
      </c>
    </row>
    <row r="5168">
      <c r="A5168" t="inlineStr">
        <is>
          <t>T1005166</t>
        </is>
      </c>
      <c r="B5168" t="inlineStr">
        <is>
          <t>2024-05-03</t>
        </is>
      </c>
      <c r="C5168" t="inlineStr">
        <is>
          <t>S020</t>
        </is>
      </c>
      <c r="D5168" t="inlineStr">
        <is>
          <t>Store_020</t>
        </is>
      </c>
      <c r="E5168" t="inlineStr">
        <is>
          <t>West</t>
        </is>
      </c>
      <c r="F5168" t="inlineStr">
        <is>
          <t>P0139</t>
        </is>
      </c>
      <c r="G5168" t="inlineStr">
        <is>
          <t>Prod_0139</t>
        </is>
      </c>
      <c r="H5168" t="inlineStr">
        <is>
          <t>Clothing</t>
        </is>
      </c>
      <c r="I5168" t="n">
        <v>5</v>
      </c>
      <c r="J5168" t="n">
        <v>597.0700000000001</v>
      </c>
      <c r="K5168" t="n">
        <v>0</v>
      </c>
      <c r="L5168">
        <f>I5168*J5168*(1-K5168)</f>
        <v/>
      </c>
      <c r="M5168">
        <f>VLOOKUP(F5168,Products!A:D,4,FALSE)*I5168</f>
        <v/>
      </c>
      <c r="N5168">
        <f>L5168-M5168</f>
        <v/>
      </c>
    </row>
    <row r="5169">
      <c r="A5169" t="inlineStr">
        <is>
          <t>T1005167</t>
        </is>
      </c>
      <c r="B5169" t="inlineStr">
        <is>
          <t>2023-03-20</t>
        </is>
      </c>
      <c r="C5169" t="inlineStr">
        <is>
          <t>S019</t>
        </is>
      </c>
      <c r="D5169" t="inlineStr">
        <is>
          <t>Store_019</t>
        </is>
      </c>
      <c r="E5169" t="inlineStr">
        <is>
          <t>East</t>
        </is>
      </c>
      <c r="F5169" t="inlineStr">
        <is>
          <t>P0075</t>
        </is>
      </c>
      <c r="G5169" t="inlineStr">
        <is>
          <t>Prod_0075</t>
        </is>
      </c>
      <c r="H5169" t="inlineStr">
        <is>
          <t>Beverages</t>
        </is>
      </c>
      <c r="I5169" t="n">
        <v>5</v>
      </c>
      <c r="J5169" t="n">
        <v>888.87</v>
      </c>
      <c r="K5169" t="n">
        <v>0</v>
      </c>
      <c r="L5169">
        <f>I5169*J5169*(1-K5169)</f>
        <v/>
      </c>
      <c r="M5169">
        <f>VLOOKUP(F5169,Products!A:D,4,FALSE)*I5169</f>
        <v/>
      </c>
      <c r="N5169">
        <f>L5169-M5169</f>
        <v/>
      </c>
    </row>
    <row r="5170">
      <c r="A5170" t="inlineStr">
        <is>
          <t>T1005168</t>
        </is>
      </c>
      <c r="B5170" t="inlineStr">
        <is>
          <t>2023-02-24</t>
        </is>
      </c>
      <c r="C5170" t="inlineStr">
        <is>
          <t>S045</t>
        </is>
      </c>
      <c r="D5170" t="inlineStr">
        <is>
          <t>Store_045</t>
        </is>
      </c>
      <c r="E5170" t="inlineStr">
        <is>
          <t>East</t>
        </is>
      </c>
      <c r="F5170" t="inlineStr">
        <is>
          <t>P0031</t>
        </is>
      </c>
      <c r="G5170" t="inlineStr">
        <is>
          <t>Prod_0031</t>
        </is>
      </c>
      <c r="H5170" t="inlineStr">
        <is>
          <t>Food</t>
        </is>
      </c>
      <c r="I5170" t="n">
        <v>1</v>
      </c>
      <c r="J5170" t="n">
        <v>232.14</v>
      </c>
      <c r="K5170" t="n">
        <v>0.05</v>
      </c>
      <c r="L5170">
        <f>I5170*J5170*(1-K5170)</f>
        <v/>
      </c>
      <c r="M5170">
        <f>VLOOKUP(F5170,Products!A:D,4,FALSE)*I5170</f>
        <v/>
      </c>
      <c r="N5170">
        <f>L5170-M5170</f>
        <v/>
      </c>
    </row>
    <row r="5171">
      <c r="A5171" t="inlineStr">
        <is>
          <t>T1005169</t>
        </is>
      </c>
      <c r="B5171" t="inlineStr">
        <is>
          <t>2023-08-21</t>
        </is>
      </c>
      <c r="C5171" t="inlineStr">
        <is>
          <t>S017</t>
        </is>
      </c>
      <c r="D5171" t="inlineStr">
        <is>
          <t>Store_017</t>
        </is>
      </c>
      <c r="E5171" t="inlineStr">
        <is>
          <t>South</t>
        </is>
      </c>
      <c r="F5171" t="inlineStr">
        <is>
          <t>P0056</t>
        </is>
      </c>
      <c r="G5171" t="inlineStr">
        <is>
          <t>Prod_0056</t>
        </is>
      </c>
      <c r="H5171" t="inlineStr">
        <is>
          <t>Household</t>
        </is>
      </c>
      <c r="I5171" t="n">
        <v>6</v>
      </c>
      <c r="J5171" t="n">
        <v>276.29</v>
      </c>
      <c r="K5171" t="n">
        <v>0</v>
      </c>
      <c r="L5171">
        <f>I5171*J5171*(1-K5171)</f>
        <v/>
      </c>
      <c r="M5171">
        <f>VLOOKUP(F5171,Products!A:D,4,FALSE)*I5171</f>
        <v/>
      </c>
      <c r="N5171">
        <f>L5171-M5171</f>
        <v/>
      </c>
    </row>
    <row r="5172">
      <c r="A5172" t="inlineStr">
        <is>
          <t>T1005170</t>
        </is>
      </c>
      <c r="B5172" t="inlineStr">
        <is>
          <t>2024-11-20</t>
        </is>
      </c>
      <c r="C5172" t="inlineStr">
        <is>
          <t>S028</t>
        </is>
      </c>
      <c r="D5172" t="inlineStr">
        <is>
          <t>Store_028</t>
        </is>
      </c>
      <c r="E5172" t="inlineStr">
        <is>
          <t>North</t>
        </is>
      </c>
      <c r="F5172" t="inlineStr">
        <is>
          <t>P0123</t>
        </is>
      </c>
      <c r="G5172" t="inlineStr">
        <is>
          <t>Prod_0123</t>
        </is>
      </c>
      <c r="H5172" t="inlineStr">
        <is>
          <t>Food</t>
        </is>
      </c>
      <c r="I5172" t="n">
        <v>6</v>
      </c>
      <c r="J5172" t="n">
        <v>640.64</v>
      </c>
      <c r="K5172" t="n">
        <v>0.15</v>
      </c>
      <c r="L5172">
        <f>I5172*J5172*(1-K5172)</f>
        <v/>
      </c>
      <c r="M5172">
        <f>VLOOKUP(F5172,Products!A:D,4,FALSE)*I5172</f>
        <v/>
      </c>
      <c r="N5172">
        <f>L5172-M5172</f>
        <v/>
      </c>
    </row>
    <row r="5173">
      <c r="A5173" t="inlineStr">
        <is>
          <t>T1005171</t>
        </is>
      </c>
      <c r="B5173" t="inlineStr">
        <is>
          <t>2024-06-29</t>
        </is>
      </c>
      <c r="C5173" t="inlineStr">
        <is>
          <t>S001</t>
        </is>
      </c>
      <c r="D5173" t="inlineStr">
        <is>
          <t>Store_001</t>
        </is>
      </c>
      <c r="E5173" t="inlineStr">
        <is>
          <t>West</t>
        </is>
      </c>
      <c r="F5173" t="inlineStr">
        <is>
          <t>P0088</t>
        </is>
      </c>
      <c r="G5173" t="inlineStr">
        <is>
          <t>Prod_0088</t>
        </is>
      </c>
      <c r="H5173" t="inlineStr">
        <is>
          <t>Toys</t>
        </is>
      </c>
      <c r="I5173" t="n">
        <v>3</v>
      </c>
      <c r="J5173" t="n">
        <v>630.24</v>
      </c>
      <c r="K5173" t="n">
        <v>0</v>
      </c>
      <c r="L5173">
        <f>I5173*J5173*(1-K5173)</f>
        <v/>
      </c>
      <c r="M5173">
        <f>VLOOKUP(F5173,Products!A:D,4,FALSE)*I5173</f>
        <v/>
      </c>
      <c r="N5173">
        <f>L5173-M5173</f>
        <v/>
      </c>
    </row>
    <row r="5174">
      <c r="A5174" t="inlineStr">
        <is>
          <t>T1005172</t>
        </is>
      </c>
      <c r="B5174" t="inlineStr">
        <is>
          <t>2024-07-02</t>
        </is>
      </c>
      <c r="C5174" t="inlineStr">
        <is>
          <t>S048</t>
        </is>
      </c>
      <c r="D5174" t="inlineStr">
        <is>
          <t>Store_048</t>
        </is>
      </c>
      <c r="E5174" t="inlineStr">
        <is>
          <t>South</t>
        </is>
      </c>
      <c r="F5174" t="inlineStr">
        <is>
          <t>P0092</t>
        </is>
      </c>
      <c r="G5174" t="inlineStr">
        <is>
          <t>Prod_0092</t>
        </is>
      </c>
      <c r="H5174" t="inlineStr">
        <is>
          <t>Household</t>
        </is>
      </c>
      <c r="I5174" t="n">
        <v>4</v>
      </c>
      <c r="J5174" t="n">
        <v>228.65</v>
      </c>
      <c r="K5174" t="n">
        <v>0.05</v>
      </c>
      <c r="L5174">
        <f>I5174*J5174*(1-K5174)</f>
        <v/>
      </c>
      <c r="M5174">
        <f>VLOOKUP(F5174,Products!A:D,4,FALSE)*I5174</f>
        <v/>
      </c>
      <c r="N5174">
        <f>L5174-M5174</f>
        <v/>
      </c>
    </row>
    <row r="5175">
      <c r="A5175" t="inlineStr">
        <is>
          <t>T1005173</t>
        </is>
      </c>
      <c r="B5175" t="inlineStr">
        <is>
          <t>2023-09-01</t>
        </is>
      </c>
      <c r="C5175" t="inlineStr">
        <is>
          <t>S045</t>
        </is>
      </c>
      <c r="D5175" t="inlineStr">
        <is>
          <t>Store_045</t>
        </is>
      </c>
      <c r="E5175" t="inlineStr">
        <is>
          <t>East</t>
        </is>
      </c>
      <c r="F5175" t="inlineStr">
        <is>
          <t>P0008</t>
        </is>
      </c>
      <c r="G5175" t="inlineStr">
        <is>
          <t>Prod_0008</t>
        </is>
      </c>
      <c r="H5175" t="inlineStr">
        <is>
          <t>Electronics</t>
        </is>
      </c>
      <c r="I5175" t="n">
        <v>2</v>
      </c>
      <c r="J5175" t="n">
        <v>303.83</v>
      </c>
      <c r="K5175" t="n">
        <v>0</v>
      </c>
      <c r="L5175">
        <f>I5175*J5175*(1-K5175)</f>
        <v/>
      </c>
      <c r="M5175">
        <f>VLOOKUP(F5175,Products!A:D,4,FALSE)*I5175</f>
        <v/>
      </c>
      <c r="N5175">
        <f>L5175-M5175</f>
        <v/>
      </c>
    </row>
    <row r="5176">
      <c r="A5176" t="inlineStr">
        <is>
          <t>T1005174</t>
        </is>
      </c>
      <c r="B5176" t="inlineStr">
        <is>
          <t>2025-02-17</t>
        </is>
      </c>
      <c r="C5176" t="inlineStr">
        <is>
          <t>S010</t>
        </is>
      </c>
      <c r="D5176" t="inlineStr">
        <is>
          <t>Store_010</t>
        </is>
      </c>
      <c r="E5176" t="inlineStr">
        <is>
          <t>North</t>
        </is>
      </c>
      <c r="F5176" t="inlineStr">
        <is>
          <t>P0153</t>
        </is>
      </c>
      <c r="G5176" t="inlineStr">
        <is>
          <t>Prod_0153</t>
        </is>
      </c>
      <c r="H5176" t="inlineStr">
        <is>
          <t>Clothing</t>
        </is>
      </c>
      <c r="I5176" t="n">
        <v>3</v>
      </c>
      <c r="J5176" t="n">
        <v>126.64</v>
      </c>
      <c r="K5176" t="n">
        <v>0.1</v>
      </c>
      <c r="L5176">
        <f>I5176*J5176*(1-K5176)</f>
        <v/>
      </c>
      <c r="M5176">
        <f>VLOOKUP(F5176,Products!A:D,4,FALSE)*I5176</f>
        <v/>
      </c>
      <c r="N5176">
        <f>L5176-M5176</f>
        <v/>
      </c>
    </row>
    <row r="5177">
      <c r="A5177" t="inlineStr">
        <is>
          <t>T1005175</t>
        </is>
      </c>
      <c r="B5177" t="inlineStr">
        <is>
          <t>2023-07-27</t>
        </is>
      </c>
      <c r="C5177" t="inlineStr">
        <is>
          <t>S032</t>
        </is>
      </c>
      <c r="D5177" t="inlineStr">
        <is>
          <t>Store_032</t>
        </is>
      </c>
      <c r="E5177" t="inlineStr">
        <is>
          <t>Central</t>
        </is>
      </c>
      <c r="F5177" t="inlineStr">
        <is>
          <t>P0112</t>
        </is>
      </c>
      <c r="G5177" t="inlineStr">
        <is>
          <t>Prod_0112</t>
        </is>
      </c>
      <c r="H5177" t="inlineStr">
        <is>
          <t>Beverages</t>
        </is>
      </c>
      <c r="I5177" t="n">
        <v>9</v>
      </c>
      <c r="J5177" t="n">
        <v>591.65</v>
      </c>
      <c r="K5177" t="n">
        <v>0</v>
      </c>
      <c r="L5177">
        <f>I5177*J5177*(1-K5177)</f>
        <v/>
      </c>
      <c r="M5177">
        <f>VLOOKUP(F5177,Products!A:D,4,FALSE)*I5177</f>
        <v/>
      </c>
      <c r="N5177">
        <f>L5177-M5177</f>
        <v/>
      </c>
    </row>
    <row r="5178">
      <c r="A5178" t="inlineStr">
        <is>
          <t>T1005176</t>
        </is>
      </c>
      <c r="B5178" t="inlineStr">
        <is>
          <t>2025-07-24</t>
        </is>
      </c>
      <c r="C5178" t="inlineStr">
        <is>
          <t>S042</t>
        </is>
      </c>
      <c r="D5178" t="inlineStr">
        <is>
          <t>Store_042</t>
        </is>
      </c>
      <c r="E5178" t="inlineStr">
        <is>
          <t>Central</t>
        </is>
      </c>
      <c r="F5178" t="inlineStr">
        <is>
          <t>P0120</t>
        </is>
      </c>
      <c r="G5178" t="inlineStr">
        <is>
          <t>Prod_0120</t>
        </is>
      </c>
      <c r="H5178" t="inlineStr">
        <is>
          <t>Stationery</t>
        </is>
      </c>
      <c r="I5178" t="n">
        <v>9</v>
      </c>
      <c r="J5178" t="n">
        <v>467.19</v>
      </c>
      <c r="K5178" t="n">
        <v>0.05</v>
      </c>
      <c r="L5178">
        <f>I5178*J5178*(1-K5178)</f>
        <v/>
      </c>
      <c r="M5178">
        <f>VLOOKUP(F5178,Products!A:D,4,FALSE)*I5178</f>
        <v/>
      </c>
      <c r="N5178">
        <f>L5178-M5178</f>
        <v/>
      </c>
    </row>
    <row r="5179">
      <c r="A5179" t="inlineStr">
        <is>
          <t>T1005177</t>
        </is>
      </c>
      <c r="B5179" t="inlineStr">
        <is>
          <t>2025-07-11</t>
        </is>
      </c>
      <c r="C5179" t="inlineStr">
        <is>
          <t>S018</t>
        </is>
      </c>
      <c r="D5179" t="inlineStr">
        <is>
          <t>Store_018</t>
        </is>
      </c>
      <c r="E5179" t="inlineStr">
        <is>
          <t>South</t>
        </is>
      </c>
      <c r="F5179" t="inlineStr">
        <is>
          <t>P0086</t>
        </is>
      </c>
      <c r="G5179" t="inlineStr">
        <is>
          <t>Prod_0086</t>
        </is>
      </c>
      <c r="H5179" t="inlineStr">
        <is>
          <t>Stationery</t>
        </is>
      </c>
      <c r="I5179" t="n">
        <v>2</v>
      </c>
      <c r="J5179" t="n">
        <v>745.17</v>
      </c>
      <c r="K5179" t="n">
        <v>0</v>
      </c>
      <c r="L5179">
        <f>I5179*J5179*(1-K5179)</f>
        <v/>
      </c>
      <c r="M5179">
        <f>VLOOKUP(F5179,Products!A:D,4,FALSE)*I5179</f>
        <v/>
      </c>
      <c r="N5179">
        <f>L5179-M5179</f>
        <v/>
      </c>
    </row>
    <row r="5180">
      <c r="A5180" t="inlineStr">
        <is>
          <t>T1005178</t>
        </is>
      </c>
      <c r="B5180" t="inlineStr">
        <is>
          <t>2025-03-04</t>
        </is>
      </c>
      <c r="C5180" t="inlineStr">
        <is>
          <t>S027</t>
        </is>
      </c>
      <c r="D5180" t="inlineStr">
        <is>
          <t>Store_027</t>
        </is>
      </c>
      <c r="E5180" t="inlineStr">
        <is>
          <t>South</t>
        </is>
      </c>
      <c r="F5180" t="inlineStr">
        <is>
          <t>P0184</t>
        </is>
      </c>
      <c r="G5180" t="inlineStr">
        <is>
          <t>Prod_0184</t>
        </is>
      </c>
      <c r="H5180" t="inlineStr">
        <is>
          <t>Beverages</t>
        </is>
      </c>
      <c r="I5180" t="n">
        <v>8</v>
      </c>
      <c r="J5180" t="n">
        <v>448.95</v>
      </c>
      <c r="K5180" t="n">
        <v>0.15</v>
      </c>
      <c r="L5180">
        <f>I5180*J5180*(1-K5180)</f>
        <v/>
      </c>
      <c r="M5180">
        <f>VLOOKUP(F5180,Products!A:D,4,FALSE)*I5180</f>
        <v/>
      </c>
      <c r="N5180">
        <f>L5180-M5180</f>
        <v/>
      </c>
    </row>
    <row r="5181">
      <c r="A5181" t="inlineStr">
        <is>
          <t>T1005179</t>
        </is>
      </c>
      <c r="B5181" t="inlineStr">
        <is>
          <t>2024-02-18</t>
        </is>
      </c>
      <c r="C5181" t="inlineStr">
        <is>
          <t>S013</t>
        </is>
      </c>
      <c r="D5181" t="inlineStr">
        <is>
          <t>Store_013</t>
        </is>
      </c>
      <c r="E5181" t="inlineStr">
        <is>
          <t>North</t>
        </is>
      </c>
      <c r="F5181" t="inlineStr">
        <is>
          <t>P0141</t>
        </is>
      </c>
      <c r="G5181" t="inlineStr">
        <is>
          <t>Prod_0141</t>
        </is>
      </c>
      <c r="H5181" t="inlineStr">
        <is>
          <t>Food</t>
        </is>
      </c>
      <c r="I5181" t="n">
        <v>5</v>
      </c>
      <c r="J5181" t="n">
        <v>707.78</v>
      </c>
      <c r="K5181" t="n">
        <v>0.05</v>
      </c>
      <c r="L5181">
        <f>I5181*J5181*(1-K5181)</f>
        <v/>
      </c>
      <c r="M5181">
        <f>VLOOKUP(F5181,Products!A:D,4,FALSE)*I5181</f>
        <v/>
      </c>
      <c r="N5181">
        <f>L5181-M5181</f>
        <v/>
      </c>
    </row>
    <row r="5182">
      <c r="A5182" t="inlineStr">
        <is>
          <t>T1005180</t>
        </is>
      </c>
      <c r="B5182" t="inlineStr">
        <is>
          <t>2024-03-25</t>
        </is>
      </c>
      <c r="C5182" t="inlineStr">
        <is>
          <t>S028</t>
        </is>
      </c>
      <c r="D5182" t="inlineStr">
        <is>
          <t>Store_028</t>
        </is>
      </c>
      <c r="E5182" t="inlineStr">
        <is>
          <t>North</t>
        </is>
      </c>
      <c r="F5182" t="inlineStr">
        <is>
          <t>P0053</t>
        </is>
      </c>
      <c r="G5182" t="inlineStr">
        <is>
          <t>Prod_0053</t>
        </is>
      </c>
      <c r="H5182" t="inlineStr">
        <is>
          <t>Food</t>
        </is>
      </c>
      <c r="I5182" t="n">
        <v>9</v>
      </c>
      <c r="J5182" t="n">
        <v>323.63</v>
      </c>
      <c r="K5182" t="n">
        <v>0.15</v>
      </c>
      <c r="L5182">
        <f>I5182*J5182*(1-K5182)</f>
        <v/>
      </c>
      <c r="M5182">
        <f>VLOOKUP(F5182,Products!A:D,4,FALSE)*I5182</f>
        <v/>
      </c>
      <c r="N5182">
        <f>L5182-M5182</f>
        <v/>
      </c>
    </row>
    <row r="5183">
      <c r="A5183" t="inlineStr">
        <is>
          <t>T1005181</t>
        </is>
      </c>
      <c r="B5183" t="inlineStr">
        <is>
          <t>2023-02-22</t>
        </is>
      </c>
      <c r="C5183" t="inlineStr">
        <is>
          <t>S049</t>
        </is>
      </c>
      <c r="D5183" t="inlineStr">
        <is>
          <t>Store_049</t>
        </is>
      </c>
      <c r="E5183" t="inlineStr">
        <is>
          <t>North</t>
        </is>
      </c>
      <c r="F5183" t="inlineStr">
        <is>
          <t>P0183</t>
        </is>
      </c>
      <c r="G5183" t="inlineStr">
        <is>
          <t>Prod_0183</t>
        </is>
      </c>
      <c r="H5183" t="inlineStr">
        <is>
          <t>Stationery</t>
        </is>
      </c>
      <c r="I5183" t="n">
        <v>8</v>
      </c>
      <c r="J5183" t="n">
        <v>871.99</v>
      </c>
      <c r="K5183" t="n">
        <v>0.1</v>
      </c>
      <c r="L5183">
        <f>I5183*J5183*(1-K5183)</f>
        <v/>
      </c>
      <c r="M5183">
        <f>VLOOKUP(F5183,Products!A:D,4,FALSE)*I5183</f>
        <v/>
      </c>
      <c r="N5183">
        <f>L5183-M5183</f>
        <v/>
      </c>
    </row>
    <row r="5184">
      <c r="A5184" t="inlineStr">
        <is>
          <t>T1005182</t>
        </is>
      </c>
      <c r="B5184" t="inlineStr">
        <is>
          <t>2024-07-19</t>
        </is>
      </c>
      <c r="C5184" t="inlineStr">
        <is>
          <t>S048</t>
        </is>
      </c>
      <c r="D5184" t="inlineStr">
        <is>
          <t>Store_048</t>
        </is>
      </c>
      <c r="E5184" t="inlineStr">
        <is>
          <t>South</t>
        </is>
      </c>
      <c r="F5184" t="inlineStr">
        <is>
          <t>P0150</t>
        </is>
      </c>
      <c r="G5184" t="inlineStr">
        <is>
          <t>Prod_0150</t>
        </is>
      </c>
      <c r="H5184" t="inlineStr">
        <is>
          <t>Clothing</t>
        </is>
      </c>
      <c r="I5184" t="n">
        <v>1</v>
      </c>
      <c r="J5184" t="n">
        <v>372.23</v>
      </c>
      <c r="K5184" t="n">
        <v>0</v>
      </c>
      <c r="L5184">
        <f>I5184*J5184*(1-K5184)</f>
        <v/>
      </c>
      <c r="M5184">
        <f>VLOOKUP(F5184,Products!A:D,4,FALSE)*I5184</f>
        <v/>
      </c>
      <c r="N5184">
        <f>L5184-M5184</f>
        <v/>
      </c>
    </row>
    <row r="5185">
      <c r="A5185" t="inlineStr">
        <is>
          <t>T1005183</t>
        </is>
      </c>
      <c r="B5185" t="inlineStr">
        <is>
          <t>2024-05-03</t>
        </is>
      </c>
      <c r="C5185" t="inlineStr">
        <is>
          <t>S038</t>
        </is>
      </c>
      <c r="D5185" t="inlineStr">
        <is>
          <t>Store_038</t>
        </is>
      </c>
      <c r="E5185" t="inlineStr">
        <is>
          <t>East</t>
        </is>
      </c>
      <c r="F5185" t="inlineStr">
        <is>
          <t>P0017</t>
        </is>
      </c>
      <c r="G5185" t="inlineStr">
        <is>
          <t>Prod_0017</t>
        </is>
      </c>
      <c r="H5185" t="inlineStr">
        <is>
          <t>Food</t>
        </is>
      </c>
      <c r="I5185" t="n">
        <v>2</v>
      </c>
      <c r="J5185" t="n">
        <v>685.65</v>
      </c>
      <c r="K5185" t="n">
        <v>0</v>
      </c>
      <c r="L5185">
        <f>I5185*J5185*(1-K5185)</f>
        <v/>
      </c>
      <c r="M5185">
        <f>VLOOKUP(F5185,Products!A:D,4,FALSE)*I5185</f>
        <v/>
      </c>
      <c r="N5185">
        <f>L5185-M5185</f>
        <v/>
      </c>
    </row>
    <row r="5186">
      <c r="A5186" t="inlineStr">
        <is>
          <t>T1005184</t>
        </is>
      </c>
      <c r="B5186" t="inlineStr">
        <is>
          <t>2024-05-18</t>
        </is>
      </c>
      <c r="C5186" t="inlineStr">
        <is>
          <t>S006</t>
        </is>
      </c>
      <c r="D5186" t="inlineStr">
        <is>
          <t>Store_006</t>
        </is>
      </c>
      <c r="E5186" t="inlineStr">
        <is>
          <t>East</t>
        </is>
      </c>
      <c r="F5186" t="inlineStr">
        <is>
          <t>P0102</t>
        </is>
      </c>
      <c r="G5186" t="inlineStr">
        <is>
          <t>Prod_0102</t>
        </is>
      </c>
      <c r="H5186" t="inlineStr">
        <is>
          <t>Food</t>
        </is>
      </c>
      <c r="I5186" t="n">
        <v>9</v>
      </c>
      <c r="J5186" t="n">
        <v>712.85</v>
      </c>
      <c r="K5186" t="n">
        <v>0</v>
      </c>
      <c r="L5186">
        <f>I5186*J5186*(1-K5186)</f>
        <v/>
      </c>
      <c r="M5186">
        <f>VLOOKUP(F5186,Products!A:D,4,FALSE)*I5186</f>
        <v/>
      </c>
      <c r="N5186">
        <f>L5186-M5186</f>
        <v/>
      </c>
    </row>
    <row r="5187">
      <c r="A5187" t="inlineStr">
        <is>
          <t>T1005185</t>
        </is>
      </c>
      <c r="B5187" t="inlineStr">
        <is>
          <t>2023-11-20</t>
        </is>
      </c>
      <c r="C5187" t="inlineStr">
        <is>
          <t>S043</t>
        </is>
      </c>
      <c r="D5187" t="inlineStr">
        <is>
          <t>Store_043</t>
        </is>
      </c>
      <c r="E5187" t="inlineStr">
        <is>
          <t>East</t>
        </is>
      </c>
      <c r="F5187" t="inlineStr">
        <is>
          <t>P0095</t>
        </is>
      </c>
      <c r="G5187" t="inlineStr">
        <is>
          <t>Prod_0095</t>
        </is>
      </c>
      <c r="H5187" t="inlineStr">
        <is>
          <t>Food</t>
        </is>
      </c>
      <c r="I5187" t="n">
        <v>5</v>
      </c>
      <c r="J5187" t="n">
        <v>214.56</v>
      </c>
      <c r="K5187" t="n">
        <v>0</v>
      </c>
      <c r="L5187">
        <f>I5187*J5187*(1-K5187)</f>
        <v/>
      </c>
      <c r="M5187">
        <f>VLOOKUP(F5187,Products!A:D,4,FALSE)*I5187</f>
        <v/>
      </c>
      <c r="N5187">
        <f>L5187-M5187</f>
        <v/>
      </c>
    </row>
    <row r="5188">
      <c r="A5188" t="inlineStr">
        <is>
          <t>T1005186</t>
        </is>
      </c>
      <c r="B5188" t="inlineStr">
        <is>
          <t>2024-09-07</t>
        </is>
      </c>
      <c r="C5188" t="inlineStr">
        <is>
          <t>S014</t>
        </is>
      </c>
      <c r="D5188" t="inlineStr">
        <is>
          <t>Store_014</t>
        </is>
      </c>
      <c r="E5188" t="inlineStr">
        <is>
          <t>West</t>
        </is>
      </c>
      <c r="F5188" t="inlineStr">
        <is>
          <t>P0152</t>
        </is>
      </c>
      <c r="G5188" t="inlineStr">
        <is>
          <t>Prod_0152</t>
        </is>
      </c>
      <c r="H5188" t="inlineStr">
        <is>
          <t>Household</t>
        </is>
      </c>
      <c r="I5188" t="n">
        <v>3</v>
      </c>
      <c r="J5188" t="n">
        <v>754.62</v>
      </c>
      <c r="K5188" t="n">
        <v>0</v>
      </c>
      <c r="L5188">
        <f>I5188*J5188*(1-K5188)</f>
        <v/>
      </c>
      <c r="M5188">
        <f>VLOOKUP(F5188,Products!A:D,4,FALSE)*I5188</f>
        <v/>
      </c>
      <c r="N5188">
        <f>L5188-M5188</f>
        <v/>
      </c>
    </row>
    <row r="5189">
      <c r="A5189" t="inlineStr">
        <is>
          <t>T1005187</t>
        </is>
      </c>
      <c r="B5189" t="inlineStr">
        <is>
          <t>2023-11-06</t>
        </is>
      </c>
      <c r="C5189" t="inlineStr">
        <is>
          <t>S003</t>
        </is>
      </c>
      <c r="D5189" t="inlineStr">
        <is>
          <t>Store_003</t>
        </is>
      </c>
      <c r="E5189" t="inlineStr">
        <is>
          <t>North</t>
        </is>
      </c>
      <c r="F5189" t="inlineStr">
        <is>
          <t>P0027</t>
        </is>
      </c>
      <c r="G5189" t="inlineStr">
        <is>
          <t>Prod_0027</t>
        </is>
      </c>
      <c r="H5189" t="inlineStr">
        <is>
          <t>Electronics</t>
        </is>
      </c>
      <c r="I5189" t="n">
        <v>2</v>
      </c>
      <c r="J5189" t="n">
        <v>679.49</v>
      </c>
      <c r="K5189" t="n">
        <v>0</v>
      </c>
      <c r="L5189">
        <f>I5189*J5189*(1-K5189)</f>
        <v/>
      </c>
      <c r="M5189">
        <f>VLOOKUP(F5189,Products!A:D,4,FALSE)*I5189</f>
        <v/>
      </c>
      <c r="N5189">
        <f>L5189-M5189</f>
        <v/>
      </c>
    </row>
    <row r="5190">
      <c r="A5190" t="inlineStr">
        <is>
          <t>T1005188</t>
        </is>
      </c>
      <c r="B5190" t="inlineStr">
        <is>
          <t>2024-06-27</t>
        </is>
      </c>
      <c r="C5190" t="inlineStr">
        <is>
          <t>S032</t>
        </is>
      </c>
      <c r="D5190" t="inlineStr">
        <is>
          <t>Store_032</t>
        </is>
      </c>
      <c r="E5190" t="inlineStr">
        <is>
          <t>Central</t>
        </is>
      </c>
      <c r="F5190" t="inlineStr">
        <is>
          <t>P0151</t>
        </is>
      </c>
      <c r="G5190" t="inlineStr">
        <is>
          <t>Prod_0151</t>
        </is>
      </c>
      <c r="H5190" t="inlineStr">
        <is>
          <t>Food</t>
        </is>
      </c>
      <c r="I5190" t="n">
        <v>5</v>
      </c>
      <c r="J5190" t="n">
        <v>813.29</v>
      </c>
      <c r="K5190" t="n">
        <v>0</v>
      </c>
      <c r="L5190">
        <f>I5190*J5190*(1-K5190)</f>
        <v/>
      </c>
      <c r="M5190">
        <f>VLOOKUP(F5190,Products!A:D,4,FALSE)*I5190</f>
        <v/>
      </c>
      <c r="N5190">
        <f>L5190-M5190</f>
        <v/>
      </c>
    </row>
    <row r="5191">
      <c r="A5191" t="inlineStr">
        <is>
          <t>T1005189</t>
        </is>
      </c>
      <c r="B5191" t="inlineStr">
        <is>
          <t>2024-07-14</t>
        </is>
      </c>
      <c r="C5191" t="inlineStr">
        <is>
          <t>S050</t>
        </is>
      </c>
      <c r="D5191" t="inlineStr">
        <is>
          <t>Store_050</t>
        </is>
      </c>
      <c r="E5191" t="inlineStr">
        <is>
          <t>South</t>
        </is>
      </c>
      <c r="F5191" t="inlineStr">
        <is>
          <t>P0149</t>
        </is>
      </c>
      <c r="G5191" t="inlineStr">
        <is>
          <t>Prod_0149</t>
        </is>
      </c>
      <c r="H5191" t="inlineStr">
        <is>
          <t>Toys</t>
        </is>
      </c>
      <c r="I5191" t="n">
        <v>8</v>
      </c>
      <c r="J5191" t="n">
        <v>58.98</v>
      </c>
      <c r="K5191" t="n">
        <v>0</v>
      </c>
      <c r="L5191">
        <f>I5191*J5191*(1-K5191)</f>
        <v/>
      </c>
      <c r="M5191">
        <f>VLOOKUP(F5191,Products!A:D,4,FALSE)*I5191</f>
        <v/>
      </c>
      <c r="N5191">
        <f>L5191-M5191</f>
        <v/>
      </c>
    </row>
    <row r="5192">
      <c r="A5192" t="inlineStr">
        <is>
          <t>T1005190</t>
        </is>
      </c>
      <c r="B5192" t="inlineStr">
        <is>
          <t>2023-09-24</t>
        </is>
      </c>
      <c r="C5192" t="inlineStr">
        <is>
          <t>S039</t>
        </is>
      </c>
      <c r="D5192" t="inlineStr">
        <is>
          <t>Store_039</t>
        </is>
      </c>
      <c r="E5192" t="inlineStr">
        <is>
          <t>North</t>
        </is>
      </c>
      <c r="F5192" t="inlineStr">
        <is>
          <t>P0041</t>
        </is>
      </c>
      <c r="G5192" t="inlineStr">
        <is>
          <t>Prod_0041</t>
        </is>
      </c>
      <c r="H5192" t="inlineStr">
        <is>
          <t>Stationery</t>
        </is>
      </c>
      <c r="I5192" t="n">
        <v>5</v>
      </c>
      <c r="J5192" t="n">
        <v>272.5</v>
      </c>
      <c r="K5192" t="n">
        <v>0</v>
      </c>
      <c r="L5192">
        <f>I5192*J5192*(1-K5192)</f>
        <v/>
      </c>
      <c r="M5192">
        <f>VLOOKUP(F5192,Products!A:D,4,FALSE)*I5192</f>
        <v/>
      </c>
      <c r="N5192">
        <f>L5192-M5192</f>
        <v/>
      </c>
    </row>
    <row r="5193">
      <c r="A5193" t="inlineStr">
        <is>
          <t>T1005191</t>
        </is>
      </c>
      <c r="B5193" t="inlineStr">
        <is>
          <t>2023-04-10</t>
        </is>
      </c>
      <c r="C5193" t="inlineStr">
        <is>
          <t>S013</t>
        </is>
      </c>
      <c r="D5193" t="inlineStr">
        <is>
          <t>Store_013</t>
        </is>
      </c>
      <c r="E5193" t="inlineStr">
        <is>
          <t>North</t>
        </is>
      </c>
      <c r="F5193" t="inlineStr">
        <is>
          <t>P0123</t>
        </is>
      </c>
      <c r="G5193" t="inlineStr">
        <is>
          <t>Prod_0123</t>
        </is>
      </c>
      <c r="H5193" t="inlineStr">
        <is>
          <t>Food</t>
        </is>
      </c>
      <c r="I5193" t="n">
        <v>3</v>
      </c>
      <c r="J5193" t="n">
        <v>629.65</v>
      </c>
      <c r="K5193" t="n">
        <v>0</v>
      </c>
      <c r="L5193">
        <f>I5193*J5193*(1-K5193)</f>
        <v/>
      </c>
      <c r="M5193">
        <f>VLOOKUP(F5193,Products!A:D,4,FALSE)*I5193</f>
        <v/>
      </c>
      <c r="N5193">
        <f>L5193-M5193</f>
        <v/>
      </c>
    </row>
    <row r="5194">
      <c r="A5194" t="inlineStr">
        <is>
          <t>T1005192</t>
        </is>
      </c>
      <c r="B5194" t="inlineStr">
        <is>
          <t>2024-03-26</t>
        </is>
      </c>
      <c r="C5194" t="inlineStr">
        <is>
          <t>S024</t>
        </is>
      </c>
      <c r="D5194" t="inlineStr">
        <is>
          <t>Store_024</t>
        </is>
      </c>
      <c r="E5194" t="inlineStr">
        <is>
          <t>South</t>
        </is>
      </c>
      <c r="F5194" t="inlineStr">
        <is>
          <t>P0088</t>
        </is>
      </c>
      <c r="G5194" t="inlineStr">
        <is>
          <t>Prod_0088</t>
        </is>
      </c>
      <c r="H5194" t="inlineStr">
        <is>
          <t>Toys</t>
        </is>
      </c>
      <c r="I5194" t="n">
        <v>4</v>
      </c>
      <c r="J5194" t="n">
        <v>638.92</v>
      </c>
      <c r="K5194" t="n">
        <v>0</v>
      </c>
      <c r="L5194">
        <f>I5194*J5194*(1-K5194)</f>
        <v/>
      </c>
      <c r="M5194">
        <f>VLOOKUP(F5194,Products!A:D,4,FALSE)*I5194</f>
        <v/>
      </c>
      <c r="N5194">
        <f>L5194-M5194</f>
        <v/>
      </c>
    </row>
    <row r="5195">
      <c r="A5195" t="inlineStr">
        <is>
          <t>T1005193</t>
        </is>
      </c>
      <c r="B5195" t="inlineStr">
        <is>
          <t>2023-08-14</t>
        </is>
      </c>
      <c r="C5195" t="inlineStr">
        <is>
          <t>S024</t>
        </is>
      </c>
      <c r="D5195" t="inlineStr">
        <is>
          <t>Store_024</t>
        </is>
      </c>
      <c r="E5195" t="inlineStr">
        <is>
          <t>South</t>
        </is>
      </c>
      <c r="F5195" t="inlineStr">
        <is>
          <t>P0087</t>
        </is>
      </c>
      <c r="G5195" t="inlineStr">
        <is>
          <t>Prod_0087</t>
        </is>
      </c>
      <c r="H5195" t="inlineStr">
        <is>
          <t>Clothing</t>
        </is>
      </c>
      <c r="I5195" t="n">
        <v>5</v>
      </c>
      <c r="J5195" t="n">
        <v>478.75</v>
      </c>
      <c r="K5195" t="n">
        <v>0</v>
      </c>
      <c r="L5195">
        <f>I5195*J5195*(1-K5195)</f>
        <v/>
      </c>
      <c r="M5195">
        <f>VLOOKUP(F5195,Products!A:D,4,FALSE)*I5195</f>
        <v/>
      </c>
      <c r="N5195">
        <f>L5195-M5195</f>
        <v/>
      </c>
    </row>
    <row r="5196">
      <c r="A5196" t="inlineStr">
        <is>
          <t>T1005194</t>
        </is>
      </c>
      <c r="B5196" t="inlineStr">
        <is>
          <t>2024-12-18</t>
        </is>
      </c>
      <c r="C5196" t="inlineStr">
        <is>
          <t>S023</t>
        </is>
      </c>
      <c r="D5196" t="inlineStr">
        <is>
          <t>Store_023</t>
        </is>
      </c>
      <c r="E5196" t="inlineStr">
        <is>
          <t>South</t>
        </is>
      </c>
      <c r="F5196" t="inlineStr">
        <is>
          <t>P0123</t>
        </is>
      </c>
      <c r="G5196" t="inlineStr">
        <is>
          <t>Prod_0123</t>
        </is>
      </c>
      <c r="H5196" t="inlineStr">
        <is>
          <t>Food</t>
        </is>
      </c>
      <c r="I5196" t="n">
        <v>4</v>
      </c>
      <c r="J5196" t="n">
        <v>679.8099999999999</v>
      </c>
      <c r="K5196" t="n">
        <v>0</v>
      </c>
      <c r="L5196">
        <f>I5196*J5196*(1-K5196)</f>
        <v/>
      </c>
      <c r="M5196">
        <f>VLOOKUP(F5196,Products!A:D,4,FALSE)*I5196</f>
        <v/>
      </c>
      <c r="N5196">
        <f>L5196-M5196</f>
        <v/>
      </c>
    </row>
    <row r="5197">
      <c r="A5197" t="inlineStr">
        <is>
          <t>T1005195</t>
        </is>
      </c>
      <c r="B5197" t="inlineStr">
        <is>
          <t>2023-04-23</t>
        </is>
      </c>
      <c r="C5197" t="inlineStr">
        <is>
          <t>S015</t>
        </is>
      </c>
      <c r="D5197" t="inlineStr">
        <is>
          <t>Store_015</t>
        </is>
      </c>
      <c r="E5197" t="inlineStr">
        <is>
          <t>North</t>
        </is>
      </c>
      <c r="F5197" t="inlineStr">
        <is>
          <t>P0125</t>
        </is>
      </c>
      <c r="G5197" t="inlineStr">
        <is>
          <t>Prod_0125</t>
        </is>
      </c>
      <c r="H5197" t="inlineStr">
        <is>
          <t>Toys</t>
        </is>
      </c>
      <c r="I5197" t="n">
        <v>5</v>
      </c>
      <c r="J5197" t="n">
        <v>269.17</v>
      </c>
      <c r="K5197" t="n">
        <v>0.2</v>
      </c>
      <c r="L5197">
        <f>I5197*J5197*(1-K5197)</f>
        <v/>
      </c>
      <c r="M5197">
        <f>VLOOKUP(F5197,Products!A:D,4,FALSE)*I5197</f>
        <v/>
      </c>
      <c r="N5197">
        <f>L5197-M5197</f>
        <v/>
      </c>
    </row>
    <row r="5198">
      <c r="A5198" t="inlineStr">
        <is>
          <t>T1005196</t>
        </is>
      </c>
      <c r="B5198" t="inlineStr">
        <is>
          <t>2024-03-10</t>
        </is>
      </c>
      <c r="C5198" t="inlineStr">
        <is>
          <t>S046</t>
        </is>
      </c>
      <c r="D5198" t="inlineStr">
        <is>
          <t>Store_046</t>
        </is>
      </c>
      <c r="E5198" t="inlineStr">
        <is>
          <t>South</t>
        </is>
      </c>
      <c r="F5198" t="inlineStr">
        <is>
          <t>P0102</t>
        </is>
      </c>
      <c r="G5198" t="inlineStr">
        <is>
          <t>Prod_0102</t>
        </is>
      </c>
      <c r="H5198" t="inlineStr">
        <is>
          <t>Food</t>
        </is>
      </c>
      <c r="I5198" t="n">
        <v>2</v>
      </c>
      <c r="J5198" t="n">
        <v>599.22</v>
      </c>
      <c r="K5198" t="n">
        <v>0</v>
      </c>
      <c r="L5198">
        <f>I5198*J5198*(1-K5198)</f>
        <v/>
      </c>
      <c r="M5198">
        <f>VLOOKUP(F5198,Products!A:D,4,FALSE)*I5198</f>
        <v/>
      </c>
      <c r="N5198">
        <f>L5198-M5198</f>
        <v/>
      </c>
    </row>
    <row r="5199">
      <c r="A5199" t="inlineStr">
        <is>
          <t>T1005197</t>
        </is>
      </c>
      <c r="B5199" t="inlineStr">
        <is>
          <t>2025-04-26</t>
        </is>
      </c>
      <c r="C5199" t="inlineStr">
        <is>
          <t>S019</t>
        </is>
      </c>
      <c r="D5199" t="inlineStr">
        <is>
          <t>Store_019</t>
        </is>
      </c>
      <c r="E5199" t="inlineStr">
        <is>
          <t>East</t>
        </is>
      </c>
      <c r="F5199" t="inlineStr">
        <is>
          <t>P0200</t>
        </is>
      </c>
      <c r="G5199" t="inlineStr">
        <is>
          <t>Prod_0200</t>
        </is>
      </c>
      <c r="H5199" t="inlineStr">
        <is>
          <t>Electronics</t>
        </is>
      </c>
      <c r="I5199" t="n">
        <v>8</v>
      </c>
      <c r="J5199" t="n">
        <v>397.39</v>
      </c>
      <c r="K5199" t="n">
        <v>0</v>
      </c>
      <c r="L5199">
        <f>I5199*J5199*(1-K5199)</f>
        <v/>
      </c>
      <c r="M5199">
        <f>VLOOKUP(F5199,Products!A:D,4,FALSE)*I5199</f>
        <v/>
      </c>
      <c r="N5199">
        <f>L5199-M5199</f>
        <v/>
      </c>
    </row>
    <row r="5200">
      <c r="A5200" t="inlineStr">
        <is>
          <t>T1005198</t>
        </is>
      </c>
      <c r="B5200" t="inlineStr">
        <is>
          <t>2024-12-22</t>
        </is>
      </c>
      <c r="C5200" t="inlineStr">
        <is>
          <t>S020</t>
        </is>
      </c>
      <c r="D5200" t="inlineStr">
        <is>
          <t>Store_020</t>
        </is>
      </c>
      <c r="E5200" t="inlineStr">
        <is>
          <t>West</t>
        </is>
      </c>
      <c r="F5200" t="inlineStr">
        <is>
          <t>P0173</t>
        </is>
      </c>
      <c r="G5200" t="inlineStr">
        <is>
          <t>Prod_0173</t>
        </is>
      </c>
      <c r="H5200" t="inlineStr">
        <is>
          <t>Toys</t>
        </is>
      </c>
      <c r="I5200" t="n">
        <v>9</v>
      </c>
      <c r="J5200" t="n">
        <v>1024.17</v>
      </c>
      <c r="K5200" t="n">
        <v>0.2</v>
      </c>
      <c r="L5200">
        <f>I5200*J5200*(1-K5200)</f>
        <v/>
      </c>
      <c r="M5200">
        <f>VLOOKUP(F5200,Products!A:D,4,FALSE)*I5200</f>
        <v/>
      </c>
      <c r="N5200">
        <f>L5200-M5200</f>
        <v/>
      </c>
    </row>
    <row r="5201">
      <c r="A5201" t="inlineStr">
        <is>
          <t>T1005199</t>
        </is>
      </c>
      <c r="B5201" t="inlineStr">
        <is>
          <t>2024-05-10</t>
        </is>
      </c>
      <c r="C5201" t="inlineStr">
        <is>
          <t>S015</t>
        </is>
      </c>
      <c r="D5201" t="inlineStr">
        <is>
          <t>Store_015</t>
        </is>
      </c>
      <c r="E5201" t="inlineStr">
        <is>
          <t>North</t>
        </is>
      </c>
      <c r="F5201" t="inlineStr">
        <is>
          <t>P0086</t>
        </is>
      </c>
      <c r="G5201" t="inlineStr">
        <is>
          <t>Prod_0086</t>
        </is>
      </c>
      <c r="H5201" t="inlineStr">
        <is>
          <t>Stationery</t>
        </is>
      </c>
      <c r="I5201" t="n">
        <v>1</v>
      </c>
      <c r="J5201" t="n">
        <v>961.66</v>
      </c>
      <c r="K5201" t="n">
        <v>0</v>
      </c>
      <c r="L5201">
        <f>I5201*J5201*(1-K5201)</f>
        <v/>
      </c>
      <c r="M5201">
        <f>VLOOKUP(F5201,Products!A:D,4,FALSE)*I5201</f>
        <v/>
      </c>
      <c r="N5201">
        <f>L5201-M5201</f>
        <v/>
      </c>
    </row>
    <row r="5202">
      <c r="A5202" t="inlineStr">
        <is>
          <t>T1005200</t>
        </is>
      </c>
      <c r="B5202" t="inlineStr">
        <is>
          <t>2025-08-15</t>
        </is>
      </c>
      <c r="C5202" t="inlineStr">
        <is>
          <t>S025</t>
        </is>
      </c>
      <c r="D5202" t="inlineStr">
        <is>
          <t>Store_025</t>
        </is>
      </c>
      <c r="E5202" t="inlineStr">
        <is>
          <t>Central</t>
        </is>
      </c>
      <c r="F5202" t="inlineStr">
        <is>
          <t>P0098</t>
        </is>
      </c>
      <c r="G5202" t="inlineStr">
        <is>
          <t>Prod_0098</t>
        </is>
      </c>
      <c r="H5202" t="inlineStr">
        <is>
          <t>Clothing</t>
        </is>
      </c>
      <c r="I5202" t="n">
        <v>2</v>
      </c>
      <c r="J5202" t="n">
        <v>536.1900000000001</v>
      </c>
      <c r="K5202" t="n">
        <v>0.2</v>
      </c>
      <c r="L5202">
        <f>I5202*J5202*(1-K5202)</f>
        <v/>
      </c>
      <c r="M5202">
        <f>VLOOKUP(F5202,Products!A:D,4,FALSE)*I5202</f>
        <v/>
      </c>
      <c r="N5202">
        <f>L5202-M5202</f>
        <v/>
      </c>
    </row>
    <row r="5203">
      <c r="A5203" t="inlineStr">
        <is>
          <t>T1005201</t>
        </is>
      </c>
      <c r="B5203" t="inlineStr">
        <is>
          <t>2023-10-21</t>
        </is>
      </c>
      <c r="C5203" t="inlineStr">
        <is>
          <t>S036</t>
        </is>
      </c>
      <c r="D5203" t="inlineStr">
        <is>
          <t>Store_036</t>
        </is>
      </c>
      <c r="E5203" t="inlineStr">
        <is>
          <t>Central</t>
        </is>
      </c>
      <c r="F5203" t="inlineStr">
        <is>
          <t>P0006</t>
        </is>
      </c>
      <c r="G5203" t="inlineStr">
        <is>
          <t>Prod_0006</t>
        </is>
      </c>
      <c r="H5203" t="inlineStr">
        <is>
          <t>Food</t>
        </is>
      </c>
      <c r="I5203" t="n">
        <v>2</v>
      </c>
      <c r="J5203" t="n">
        <v>934.97</v>
      </c>
      <c r="K5203" t="n">
        <v>0.2</v>
      </c>
      <c r="L5203">
        <f>I5203*J5203*(1-K5203)</f>
        <v/>
      </c>
      <c r="M5203">
        <f>VLOOKUP(F5203,Products!A:D,4,FALSE)*I5203</f>
        <v/>
      </c>
      <c r="N5203">
        <f>L5203-M5203</f>
        <v/>
      </c>
    </row>
    <row r="5204">
      <c r="A5204" t="inlineStr">
        <is>
          <t>T1005202</t>
        </is>
      </c>
      <c r="B5204" t="inlineStr">
        <is>
          <t>2025-08-18</t>
        </is>
      </c>
      <c r="C5204" t="inlineStr">
        <is>
          <t>S004</t>
        </is>
      </c>
      <c r="D5204" t="inlineStr">
        <is>
          <t>Store_004</t>
        </is>
      </c>
      <c r="E5204" t="inlineStr">
        <is>
          <t>Central</t>
        </is>
      </c>
      <c r="F5204" t="inlineStr">
        <is>
          <t>P0026</t>
        </is>
      </c>
      <c r="G5204" t="inlineStr">
        <is>
          <t>Prod_0026</t>
        </is>
      </c>
      <c r="H5204" t="inlineStr">
        <is>
          <t>Beverages</t>
        </is>
      </c>
      <c r="I5204" t="n">
        <v>3</v>
      </c>
      <c r="J5204" t="n">
        <v>894.85</v>
      </c>
      <c r="K5204" t="n">
        <v>0</v>
      </c>
      <c r="L5204">
        <f>I5204*J5204*(1-K5204)</f>
        <v/>
      </c>
      <c r="M5204">
        <f>VLOOKUP(F5204,Products!A:D,4,FALSE)*I5204</f>
        <v/>
      </c>
      <c r="N5204">
        <f>L5204-M5204</f>
        <v/>
      </c>
    </row>
    <row r="5205">
      <c r="A5205" t="inlineStr">
        <is>
          <t>T1005203</t>
        </is>
      </c>
      <c r="B5205" t="inlineStr">
        <is>
          <t>2023-05-12</t>
        </is>
      </c>
      <c r="C5205" t="inlineStr">
        <is>
          <t>S019</t>
        </is>
      </c>
      <c r="D5205" t="inlineStr">
        <is>
          <t>Store_019</t>
        </is>
      </c>
      <c r="E5205" t="inlineStr">
        <is>
          <t>East</t>
        </is>
      </c>
      <c r="F5205" t="inlineStr">
        <is>
          <t>P0039</t>
        </is>
      </c>
      <c r="G5205" t="inlineStr">
        <is>
          <t>Prod_0039</t>
        </is>
      </c>
      <c r="H5205" t="inlineStr">
        <is>
          <t>Household</t>
        </is>
      </c>
      <c r="I5205" t="n">
        <v>4</v>
      </c>
      <c r="J5205" t="n">
        <v>273.67</v>
      </c>
      <c r="K5205" t="n">
        <v>0.05</v>
      </c>
      <c r="L5205">
        <f>I5205*J5205*(1-K5205)</f>
        <v/>
      </c>
      <c r="M5205">
        <f>VLOOKUP(F5205,Products!A:D,4,FALSE)*I5205</f>
        <v/>
      </c>
      <c r="N5205">
        <f>L5205-M5205</f>
        <v/>
      </c>
    </row>
    <row r="5206">
      <c r="A5206" t="inlineStr">
        <is>
          <t>T1005204</t>
        </is>
      </c>
      <c r="B5206" t="inlineStr">
        <is>
          <t>2024-03-24</t>
        </is>
      </c>
      <c r="C5206" t="inlineStr">
        <is>
          <t>S023</t>
        </is>
      </c>
      <c r="D5206" t="inlineStr">
        <is>
          <t>Store_023</t>
        </is>
      </c>
      <c r="E5206" t="inlineStr">
        <is>
          <t>South</t>
        </is>
      </c>
      <c r="F5206" t="inlineStr">
        <is>
          <t>P0111</t>
        </is>
      </c>
      <c r="G5206" t="inlineStr">
        <is>
          <t>Prod_0111</t>
        </is>
      </c>
      <c r="H5206" t="inlineStr">
        <is>
          <t>Clothing</t>
        </is>
      </c>
      <c r="I5206" t="n">
        <v>5</v>
      </c>
      <c r="J5206" t="n">
        <v>528.84</v>
      </c>
      <c r="K5206" t="n">
        <v>0.15</v>
      </c>
      <c r="L5206">
        <f>I5206*J5206*(1-K5206)</f>
        <v/>
      </c>
      <c r="M5206">
        <f>VLOOKUP(F5206,Products!A:D,4,FALSE)*I5206</f>
        <v/>
      </c>
      <c r="N5206">
        <f>L5206-M5206</f>
        <v/>
      </c>
    </row>
    <row r="5207">
      <c r="A5207" t="inlineStr">
        <is>
          <t>T1005205</t>
        </is>
      </c>
      <c r="B5207" t="inlineStr">
        <is>
          <t>2024-03-28</t>
        </is>
      </c>
      <c r="C5207" t="inlineStr">
        <is>
          <t>S036</t>
        </is>
      </c>
      <c r="D5207" t="inlineStr">
        <is>
          <t>Store_036</t>
        </is>
      </c>
      <c r="E5207" t="inlineStr">
        <is>
          <t>Central</t>
        </is>
      </c>
      <c r="F5207" t="inlineStr">
        <is>
          <t>P0169</t>
        </is>
      </c>
      <c r="G5207" t="inlineStr">
        <is>
          <t>Prod_0169</t>
        </is>
      </c>
      <c r="H5207" t="inlineStr">
        <is>
          <t>Beverages</t>
        </is>
      </c>
      <c r="I5207" t="n">
        <v>5</v>
      </c>
      <c r="J5207" t="n">
        <v>860.0700000000001</v>
      </c>
      <c r="K5207" t="n">
        <v>0</v>
      </c>
      <c r="L5207">
        <f>I5207*J5207*(1-K5207)</f>
        <v/>
      </c>
      <c r="M5207">
        <f>VLOOKUP(F5207,Products!A:D,4,FALSE)*I5207</f>
        <v/>
      </c>
      <c r="N5207">
        <f>L5207-M5207</f>
        <v/>
      </c>
    </row>
    <row r="5208">
      <c r="A5208" t="inlineStr">
        <is>
          <t>T1005206</t>
        </is>
      </c>
      <c r="B5208" t="inlineStr">
        <is>
          <t>2025-09-17</t>
        </is>
      </c>
      <c r="C5208" t="inlineStr">
        <is>
          <t>S014</t>
        </is>
      </c>
      <c r="D5208" t="inlineStr">
        <is>
          <t>Store_014</t>
        </is>
      </c>
      <c r="E5208" t="inlineStr">
        <is>
          <t>West</t>
        </is>
      </c>
      <c r="F5208" t="inlineStr">
        <is>
          <t>P0073</t>
        </is>
      </c>
      <c r="G5208" t="inlineStr">
        <is>
          <t>Prod_0073</t>
        </is>
      </c>
      <c r="H5208" t="inlineStr">
        <is>
          <t>Food</t>
        </is>
      </c>
      <c r="I5208" t="n">
        <v>1</v>
      </c>
      <c r="J5208" t="n">
        <v>657.59</v>
      </c>
      <c r="K5208" t="n">
        <v>0.1</v>
      </c>
      <c r="L5208">
        <f>I5208*J5208*(1-K5208)</f>
        <v/>
      </c>
      <c r="M5208">
        <f>VLOOKUP(F5208,Products!A:D,4,FALSE)*I5208</f>
        <v/>
      </c>
      <c r="N5208">
        <f>L5208-M5208</f>
        <v/>
      </c>
    </row>
    <row r="5209">
      <c r="A5209" t="inlineStr">
        <is>
          <t>T1005207</t>
        </is>
      </c>
      <c r="B5209" t="inlineStr">
        <is>
          <t>2023-06-27</t>
        </is>
      </c>
      <c r="C5209" t="inlineStr">
        <is>
          <t>S023</t>
        </is>
      </c>
      <c r="D5209" t="inlineStr">
        <is>
          <t>Store_023</t>
        </is>
      </c>
      <c r="E5209" t="inlineStr">
        <is>
          <t>South</t>
        </is>
      </c>
      <c r="F5209" t="inlineStr">
        <is>
          <t>P0056</t>
        </is>
      </c>
      <c r="G5209" t="inlineStr">
        <is>
          <t>Prod_0056</t>
        </is>
      </c>
      <c r="H5209" t="inlineStr">
        <is>
          <t>Household</t>
        </is>
      </c>
      <c r="I5209" t="n">
        <v>7</v>
      </c>
      <c r="J5209" t="n">
        <v>292.03</v>
      </c>
      <c r="K5209" t="n">
        <v>0</v>
      </c>
      <c r="L5209">
        <f>I5209*J5209*(1-K5209)</f>
        <v/>
      </c>
      <c r="M5209">
        <f>VLOOKUP(F5209,Products!A:D,4,FALSE)*I5209</f>
        <v/>
      </c>
      <c r="N5209">
        <f>L5209-M5209</f>
        <v/>
      </c>
    </row>
    <row r="5210">
      <c r="A5210" t="inlineStr">
        <is>
          <t>T1005208</t>
        </is>
      </c>
      <c r="B5210" t="inlineStr">
        <is>
          <t>2024-05-18</t>
        </is>
      </c>
      <c r="C5210" t="inlineStr">
        <is>
          <t>S023</t>
        </is>
      </c>
      <c r="D5210" t="inlineStr">
        <is>
          <t>Store_023</t>
        </is>
      </c>
      <c r="E5210" t="inlineStr">
        <is>
          <t>South</t>
        </is>
      </c>
      <c r="F5210" t="inlineStr">
        <is>
          <t>P0064</t>
        </is>
      </c>
      <c r="G5210" t="inlineStr">
        <is>
          <t>Prod_0064</t>
        </is>
      </c>
      <c r="H5210" t="inlineStr">
        <is>
          <t>Beverages</t>
        </is>
      </c>
      <c r="I5210" t="n">
        <v>6</v>
      </c>
      <c r="J5210" t="n">
        <v>916.3099999999999</v>
      </c>
      <c r="K5210" t="n">
        <v>0</v>
      </c>
      <c r="L5210">
        <f>I5210*J5210*(1-K5210)</f>
        <v/>
      </c>
      <c r="M5210">
        <f>VLOOKUP(F5210,Products!A:D,4,FALSE)*I5210</f>
        <v/>
      </c>
      <c r="N5210">
        <f>L5210-M5210</f>
        <v/>
      </c>
    </row>
    <row r="5211">
      <c r="A5211" t="inlineStr">
        <is>
          <t>T1005209</t>
        </is>
      </c>
      <c r="B5211" t="inlineStr">
        <is>
          <t>2023-11-05</t>
        </is>
      </c>
      <c r="C5211" t="inlineStr">
        <is>
          <t>S012</t>
        </is>
      </c>
      <c r="D5211" t="inlineStr">
        <is>
          <t>Store_012</t>
        </is>
      </c>
      <c r="E5211" t="inlineStr">
        <is>
          <t>South</t>
        </is>
      </c>
      <c r="F5211" t="inlineStr">
        <is>
          <t>P0114</t>
        </is>
      </c>
      <c r="G5211" t="inlineStr">
        <is>
          <t>Prod_0114</t>
        </is>
      </c>
      <c r="H5211" t="inlineStr">
        <is>
          <t>Beverages</t>
        </is>
      </c>
      <c r="I5211" t="n">
        <v>7</v>
      </c>
      <c r="J5211" t="n">
        <v>683.41</v>
      </c>
      <c r="K5211" t="n">
        <v>0</v>
      </c>
      <c r="L5211">
        <f>I5211*J5211*(1-K5211)</f>
        <v/>
      </c>
      <c r="M5211">
        <f>VLOOKUP(F5211,Products!A:D,4,FALSE)*I5211</f>
        <v/>
      </c>
      <c r="N5211">
        <f>L5211-M5211</f>
        <v/>
      </c>
    </row>
    <row r="5212">
      <c r="A5212" t="inlineStr">
        <is>
          <t>T1005210</t>
        </is>
      </c>
      <c r="B5212" t="inlineStr">
        <is>
          <t>2025-01-08</t>
        </is>
      </c>
      <c r="C5212" t="inlineStr">
        <is>
          <t>S005</t>
        </is>
      </c>
      <c r="D5212" t="inlineStr">
        <is>
          <t>Store_005</t>
        </is>
      </c>
      <c r="E5212" t="inlineStr">
        <is>
          <t>Central</t>
        </is>
      </c>
      <c r="F5212" t="inlineStr">
        <is>
          <t>P0065</t>
        </is>
      </c>
      <c r="G5212" t="inlineStr">
        <is>
          <t>Prod_0065</t>
        </is>
      </c>
      <c r="H5212" t="inlineStr">
        <is>
          <t>Beverages</t>
        </is>
      </c>
      <c r="I5212" t="n">
        <v>8</v>
      </c>
      <c r="J5212" t="n">
        <v>213.41</v>
      </c>
      <c r="K5212" t="n">
        <v>0</v>
      </c>
      <c r="L5212">
        <f>I5212*J5212*(1-K5212)</f>
        <v/>
      </c>
      <c r="M5212">
        <f>VLOOKUP(F5212,Products!A:D,4,FALSE)*I5212</f>
        <v/>
      </c>
      <c r="N5212">
        <f>L5212-M5212</f>
        <v/>
      </c>
    </row>
    <row r="5213">
      <c r="A5213" t="inlineStr">
        <is>
          <t>T1005211</t>
        </is>
      </c>
      <c r="B5213" t="inlineStr">
        <is>
          <t>2024-03-15</t>
        </is>
      </c>
      <c r="C5213" t="inlineStr">
        <is>
          <t>S047</t>
        </is>
      </c>
      <c r="D5213" t="inlineStr">
        <is>
          <t>Store_047</t>
        </is>
      </c>
      <c r="E5213" t="inlineStr">
        <is>
          <t>North</t>
        </is>
      </c>
      <c r="F5213" t="inlineStr">
        <is>
          <t>P0067</t>
        </is>
      </c>
      <c r="G5213" t="inlineStr">
        <is>
          <t>Prod_0067</t>
        </is>
      </c>
      <c r="H5213" t="inlineStr">
        <is>
          <t>Toys</t>
        </is>
      </c>
      <c r="I5213" t="n">
        <v>7</v>
      </c>
      <c r="J5213" t="n">
        <v>147.2</v>
      </c>
      <c r="K5213" t="n">
        <v>0</v>
      </c>
      <c r="L5213">
        <f>I5213*J5213*(1-K5213)</f>
        <v/>
      </c>
      <c r="M5213">
        <f>VLOOKUP(F5213,Products!A:D,4,FALSE)*I5213</f>
        <v/>
      </c>
      <c r="N5213">
        <f>L5213-M5213</f>
        <v/>
      </c>
    </row>
    <row r="5214">
      <c r="A5214" t="inlineStr">
        <is>
          <t>T1005212</t>
        </is>
      </c>
      <c r="B5214" t="inlineStr">
        <is>
          <t>2025-05-16</t>
        </is>
      </c>
      <c r="C5214" t="inlineStr">
        <is>
          <t>S047</t>
        </is>
      </c>
      <c r="D5214" t="inlineStr">
        <is>
          <t>Store_047</t>
        </is>
      </c>
      <c r="E5214" t="inlineStr">
        <is>
          <t>North</t>
        </is>
      </c>
      <c r="F5214" t="inlineStr">
        <is>
          <t>P0046</t>
        </is>
      </c>
      <c r="G5214" t="inlineStr">
        <is>
          <t>Prod_0046</t>
        </is>
      </c>
      <c r="H5214" t="inlineStr">
        <is>
          <t>Electronics</t>
        </is>
      </c>
      <c r="I5214" t="n">
        <v>9</v>
      </c>
      <c r="J5214" t="n">
        <v>57.14</v>
      </c>
      <c r="K5214" t="n">
        <v>0</v>
      </c>
      <c r="L5214">
        <f>I5214*J5214*(1-K5214)</f>
        <v/>
      </c>
      <c r="M5214">
        <f>VLOOKUP(F5214,Products!A:D,4,FALSE)*I5214</f>
        <v/>
      </c>
      <c r="N5214">
        <f>L5214-M5214</f>
        <v/>
      </c>
    </row>
    <row r="5215">
      <c r="A5215" t="inlineStr">
        <is>
          <t>T1005213</t>
        </is>
      </c>
      <c r="B5215" t="inlineStr">
        <is>
          <t>2023-03-19</t>
        </is>
      </c>
      <c r="C5215" t="inlineStr">
        <is>
          <t>S006</t>
        </is>
      </c>
      <c r="D5215" t="inlineStr">
        <is>
          <t>Store_006</t>
        </is>
      </c>
      <c r="E5215" t="inlineStr">
        <is>
          <t>East</t>
        </is>
      </c>
      <c r="F5215" t="inlineStr">
        <is>
          <t>P0114</t>
        </is>
      </c>
      <c r="G5215" t="inlineStr">
        <is>
          <t>Prod_0114</t>
        </is>
      </c>
      <c r="H5215" t="inlineStr">
        <is>
          <t>Beverages</t>
        </is>
      </c>
      <c r="I5215" t="n">
        <v>4</v>
      </c>
      <c r="J5215" t="n">
        <v>914.0700000000001</v>
      </c>
      <c r="K5215" t="n">
        <v>0.05</v>
      </c>
      <c r="L5215">
        <f>I5215*J5215*(1-K5215)</f>
        <v/>
      </c>
      <c r="M5215">
        <f>VLOOKUP(F5215,Products!A:D,4,FALSE)*I5215</f>
        <v/>
      </c>
      <c r="N5215">
        <f>L5215-M5215</f>
        <v/>
      </c>
    </row>
    <row r="5216">
      <c r="A5216" t="inlineStr">
        <is>
          <t>T1005214</t>
        </is>
      </c>
      <c r="B5216" t="inlineStr">
        <is>
          <t>2024-02-09</t>
        </is>
      </c>
      <c r="C5216" t="inlineStr">
        <is>
          <t>S014</t>
        </is>
      </c>
      <c r="D5216" t="inlineStr">
        <is>
          <t>Store_014</t>
        </is>
      </c>
      <c r="E5216" t="inlineStr">
        <is>
          <t>West</t>
        </is>
      </c>
      <c r="F5216" t="inlineStr">
        <is>
          <t>P0181</t>
        </is>
      </c>
      <c r="G5216" t="inlineStr">
        <is>
          <t>Prod_0181</t>
        </is>
      </c>
      <c r="H5216" t="inlineStr">
        <is>
          <t>Electronics</t>
        </is>
      </c>
      <c r="I5216" t="n">
        <v>4</v>
      </c>
      <c r="J5216" t="n">
        <v>944.8</v>
      </c>
      <c r="K5216" t="n">
        <v>0.2</v>
      </c>
      <c r="L5216">
        <f>I5216*J5216*(1-K5216)</f>
        <v/>
      </c>
      <c r="M5216">
        <f>VLOOKUP(F5216,Products!A:D,4,FALSE)*I5216</f>
        <v/>
      </c>
      <c r="N5216">
        <f>L5216-M5216</f>
        <v/>
      </c>
    </row>
    <row r="5217">
      <c r="A5217" t="inlineStr">
        <is>
          <t>T1005215</t>
        </is>
      </c>
      <c r="B5217" t="inlineStr">
        <is>
          <t>2024-02-12</t>
        </is>
      </c>
      <c r="C5217" t="inlineStr">
        <is>
          <t>S007</t>
        </is>
      </c>
      <c r="D5217" t="inlineStr">
        <is>
          <t>Store_007</t>
        </is>
      </c>
      <c r="E5217" t="inlineStr">
        <is>
          <t>East</t>
        </is>
      </c>
      <c r="F5217" t="inlineStr">
        <is>
          <t>P0038</t>
        </is>
      </c>
      <c r="G5217" t="inlineStr">
        <is>
          <t>Prod_0038</t>
        </is>
      </c>
      <c r="H5217" t="inlineStr">
        <is>
          <t>Beverages</t>
        </is>
      </c>
      <c r="I5217" t="n">
        <v>8</v>
      </c>
      <c r="J5217" t="n">
        <v>867.12</v>
      </c>
      <c r="K5217" t="n">
        <v>0.1</v>
      </c>
      <c r="L5217">
        <f>I5217*J5217*(1-K5217)</f>
        <v/>
      </c>
      <c r="M5217">
        <f>VLOOKUP(F5217,Products!A:D,4,FALSE)*I5217</f>
        <v/>
      </c>
      <c r="N5217">
        <f>L5217-M5217</f>
        <v/>
      </c>
    </row>
    <row r="5218">
      <c r="A5218" t="inlineStr">
        <is>
          <t>T1005216</t>
        </is>
      </c>
      <c r="B5218" t="inlineStr">
        <is>
          <t>2024-11-25</t>
        </is>
      </c>
      <c r="C5218" t="inlineStr">
        <is>
          <t>S013</t>
        </is>
      </c>
      <c r="D5218" t="inlineStr">
        <is>
          <t>Store_013</t>
        </is>
      </c>
      <c r="E5218" t="inlineStr">
        <is>
          <t>North</t>
        </is>
      </c>
      <c r="F5218" t="inlineStr">
        <is>
          <t>P0197</t>
        </is>
      </c>
      <c r="G5218" t="inlineStr">
        <is>
          <t>Prod_0197</t>
        </is>
      </c>
      <c r="H5218" t="inlineStr">
        <is>
          <t>Food</t>
        </is>
      </c>
      <c r="I5218" t="n">
        <v>4</v>
      </c>
      <c r="J5218" t="n">
        <v>203.88</v>
      </c>
      <c r="K5218" t="n">
        <v>0</v>
      </c>
      <c r="L5218">
        <f>I5218*J5218*(1-K5218)</f>
        <v/>
      </c>
      <c r="M5218">
        <f>VLOOKUP(F5218,Products!A:D,4,FALSE)*I5218</f>
        <v/>
      </c>
      <c r="N5218">
        <f>L5218-M5218</f>
        <v/>
      </c>
    </row>
    <row r="5219">
      <c r="A5219" t="inlineStr">
        <is>
          <t>T1005217</t>
        </is>
      </c>
      <c r="B5219" t="inlineStr">
        <is>
          <t>2025-05-26</t>
        </is>
      </c>
      <c r="C5219" t="inlineStr">
        <is>
          <t>S015</t>
        </is>
      </c>
      <c r="D5219" t="inlineStr">
        <is>
          <t>Store_015</t>
        </is>
      </c>
      <c r="E5219" t="inlineStr">
        <is>
          <t>North</t>
        </is>
      </c>
      <c r="F5219" t="inlineStr">
        <is>
          <t>P0115</t>
        </is>
      </c>
      <c r="G5219" t="inlineStr">
        <is>
          <t>Prod_0115</t>
        </is>
      </c>
      <c r="H5219" t="inlineStr">
        <is>
          <t>Clothing</t>
        </is>
      </c>
      <c r="I5219" t="n">
        <v>8</v>
      </c>
      <c r="J5219" t="n">
        <v>646.21</v>
      </c>
      <c r="K5219" t="n">
        <v>0</v>
      </c>
      <c r="L5219">
        <f>I5219*J5219*(1-K5219)</f>
        <v/>
      </c>
      <c r="M5219">
        <f>VLOOKUP(F5219,Products!A:D,4,FALSE)*I5219</f>
        <v/>
      </c>
      <c r="N5219">
        <f>L5219-M5219</f>
        <v/>
      </c>
    </row>
    <row r="5220">
      <c r="A5220" t="inlineStr">
        <is>
          <t>T1005218</t>
        </is>
      </c>
      <c r="B5220" t="inlineStr">
        <is>
          <t>2024-08-06</t>
        </is>
      </c>
      <c r="C5220" t="inlineStr">
        <is>
          <t>S048</t>
        </is>
      </c>
      <c r="D5220" t="inlineStr">
        <is>
          <t>Store_048</t>
        </is>
      </c>
      <c r="E5220" t="inlineStr">
        <is>
          <t>South</t>
        </is>
      </c>
      <c r="F5220" t="inlineStr">
        <is>
          <t>P0188</t>
        </is>
      </c>
      <c r="G5220" t="inlineStr">
        <is>
          <t>Prod_0188</t>
        </is>
      </c>
      <c r="H5220" t="inlineStr">
        <is>
          <t>Food</t>
        </is>
      </c>
      <c r="I5220" t="n">
        <v>4</v>
      </c>
      <c r="J5220" t="n">
        <v>693.16</v>
      </c>
      <c r="K5220" t="n">
        <v>0</v>
      </c>
      <c r="L5220">
        <f>I5220*J5220*(1-K5220)</f>
        <v/>
      </c>
      <c r="M5220">
        <f>VLOOKUP(F5220,Products!A:D,4,FALSE)*I5220</f>
        <v/>
      </c>
      <c r="N5220">
        <f>L5220-M5220</f>
        <v/>
      </c>
    </row>
    <row r="5221">
      <c r="A5221" t="inlineStr">
        <is>
          <t>T1005219</t>
        </is>
      </c>
      <c r="B5221" t="inlineStr">
        <is>
          <t>2023-12-27</t>
        </is>
      </c>
      <c r="C5221" t="inlineStr">
        <is>
          <t>S027</t>
        </is>
      </c>
      <c r="D5221" t="inlineStr">
        <is>
          <t>Store_027</t>
        </is>
      </c>
      <c r="E5221" t="inlineStr">
        <is>
          <t>South</t>
        </is>
      </c>
      <c r="F5221" t="inlineStr">
        <is>
          <t>P0140</t>
        </is>
      </c>
      <c r="G5221" t="inlineStr">
        <is>
          <t>Prod_0140</t>
        </is>
      </c>
      <c r="H5221" t="inlineStr">
        <is>
          <t>Food</t>
        </is>
      </c>
      <c r="I5221" t="n">
        <v>7</v>
      </c>
      <c r="J5221" t="n">
        <v>759.64</v>
      </c>
      <c r="K5221" t="n">
        <v>0</v>
      </c>
      <c r="L5221">
        <f>I5221*J5221*(1-K5221)</f>
        <v/>
      </c>
      <c r="M5221">
        <f>VLOOKUP(F5221,Products!A:D,4,FALSE)*I5221</f>
        <v/>
      </c>
      <c r="N5221">
        <f>L5221-M5221</f>
        <v/>
      </c>
    </row>
    <row r="5222">
      <c r="A5222" t="inlineStr">
        <is>
          <t>T1005220</t>
        </is>
      </c>
      <c r="B5222" t="inlineStr">
        <is>
          <t>2024-02-20</t>
        </is>
      </c>
      <c r="C5222" t="inlineStr">
        <is>
          <t>S041</t>
        </is>
      </c>
      <c r="D5222" t="inlineStr">
        <is>
          <t>Store_041</t>
        </is>
      </c>
      <c r="E5222" t="inlineStr">
        <is>
          <t>East</t>
        </is>
      </c>
      <c r="F5222" t="inlineStr">
        <is>
          <t>P0081</t>
        </is>
      </c>
      <c r="G5222" t="inlineStr">
        <is>
          <t>Prod_0081</t>
        </is>
      </c>
      <c r="H5222" t="inlineStr">
        <is>
          <t>Electronics</t>
        </is>
      </c>
      <c r="I5222" t="n">
        <v>5</v>
      </c>
      <c r="J5222" t="n">
        <v>353.2</v>
      </c>
      <c r="K5222" t="n">
        <v>0</v>
      </c>
      <c r="L5222">
        <f>I5222*J5222*(1-K5222)</f>
        <v/>
      </c>
      <c r="M5222">
        <f>VLOOKUP(F5222,Products!A:D,4,FALSE)*I5222</f>
        <v/>
      </c>
      <c r="N5222">
        <f>L5222-M5222</f>
        <v/>
      </c>
    </row>
    <row r="5223">
      <c r="A5223" t="inlineStr">
        <is>
          <t>T1005221</t>
        </is>
      </c>
      <c r="B5223" t="inlineStr">
        <is>
          <t>2024-10-09</t>
        </is>
      </c>
      <c r="C5223" t="inlineStr">
        <is>
          <t>S044</t>
        </is>
      </c>
      <c r="D5223" t="inlineStr">
        <is>
          <t>Store_044</t>
        </is>
      </c>
      <c r="E5223" t="inlineStr">
        <is>
          <t>North</t>
        </is>
      </c>
      <c r="F5223" t="inlineStr">
        <is>
          <t>P0019</t>
        </is>
      </c>
      <c r="G5223" t="inlineStr">
        <is>
          <t>Prod_0019</t>
        </is>
      </c>
      <c r="H5223" t="inlineStr">
        <is>
          <t>Toys</t>
        </is>
      </c>
      <c r="I5223" t="n">
        <v>3</v>
      </c>
      <c r="J5223" t="n">
        <v>640.86</v>
      </c>
      <c r="K5223" t="n">
        <v>0</v>
      </c>
      <c r="L5223">
        <f>I5223*J5223*(1-K5223)</f>
        <v/>
      </c>
      <c r="M5223">
        <f>VLOOKUP(F5223,Products!A:D,4,FALSE)*I5223</f>
        <v/>
      </c>
      <c r="N5223">
        <f>L5223-M5223</f>
        <v/>
      </c>
    </row>
    <row r="5224">
      <c r="A5224" t="inlineStr">
        <is>
          <t>T1005222</t>
        </is>
      </c>
      <c r="B5224" t="inlineStr">
        <is>
          <t>2024-10-04</t>
        </is>
      </c>
      <c r="C5224" t="inlineStr">
        <is>
          <t>S032</t>
        </is>
      </c>
      <c r="D5224" t="inlineStr">
        <is>
          <t>Store_032</t>
        </is>
      </c>
      <c r="E5224" t="inlineStr">
        <is>
          <t>Central</t>
        </is>
      </c>
      <c r="F5224" t="inlineStr">
        <is>
          <t>P0080</t>
        </is>
      </c>
      <c r="G5224" t="inlineStr">
        <is>
          <t>Prod_0080</t>
        </is>
      </c>
      <c r="H5224" t="inlineStr">
        <is>
          <t>Clothing</t>
        </is>
      </c>
      <c r="I5224" t="n">
        <v>9</v>
      </c>
      <c r="J5224" t="n">
        <v>696</v>
      </c>
      <c r="K5224" t="n">
        <v>0</v>
      </c>
      <c r="L5224">
        <f>I5224*J5224*(1-K5224)</f>
        <v/>
      </c>
      <c r="M5224">
        <f>VLOOKUP(F5224,Products!A:D,4,FALSE)*I5224</f>
        <v/>
      </c>
      <c r="N5224">
        <f>L5224-M5224</f>
        <v/>
      </c>
    </row>
    <row r="5225">
      <c r="A5225" t="inlineStr">
        <is>
          <t>T1005223</t>
        </is>
      </c>
      <c r="B5225" t="inlineStr">
        <is>
          <t>2024-11-06</t>
        </is>
      </c>
      <c r="C5225" t="inlineStr">
        <is>
          <t>S012</t>
        </is>
      </c>
      <c r="D5225" t="inlineStr">
        <is>
          <t>Store_012</t>
        </is>
      </c>
      <c r="E5225" t="inlineStr">
        <is>
          <t>South</t>
        </is>
      </c>
      <c r="F5225" t="inlineStr">
        <is>
          <t>P0103</t>
        </is>
      </c>
      <c r="G5225" t="inlineStr">
        <is>
          <t>Prod_0103</t>
        </is>
      </c>
      <c r="H5225" t="inlineStr">
        <is>
          <t>Stationery</t>
        </is>
      </c>
      <c r="I5225" t="n">
        <v>6</v>
      </c>
      <c r="J5225" t="n">
        <v>718.95</v>
      </c>
      <c r="K5225" t="n">
        <v>0</v>
      </c>
      <c r="L5225">
        <f>I5225*J5225*(1-K5225)</f>
        <v/>
      </c>
      <c r="M5225">
        <f>VLOOKUP(F5225,Products!A:D,4,FALSE)*I5225</f>
        <v/>
      </c>
      <c r="N5225">
        <f>L5225-M5225</f>
        <v/>
      </c>
    </row>
    <row r="5226">
      <c r="A5226" t="inlineStr">
        <is>
          <t>T1005224</t>
        </is>
      </c>
      <c r="B5226" t="inlineStr">
        <is>
          <t>2025-07-23</t>
        </is>
      </c>
      <c r="C5226" t="inlineStr">
        <is>
          <t>S003</t>
        </is>
      </c>
      <c r="D5226" t="inlineStr">
        <is>
          <t>Store_003</t>
        </is>
      </c>
      <c r="E5226" t="inlineStr">
        <is>
          <t>North</t>
        </is>
      </c>
      <c r="F5226" t="inlineStr">
        <is>
          <t>P0138</t>
        </is>
      </c>
      <c r="G5226" t="inlineStr">
        <is>
          <t>Prod_0138</t>
        </is>
      </c>
      <c r="H5226" t="inlineStr">
        <is>
          <t>Household</t>
        </is>
      </c>
      <c r="I5226" t="n">
        <v>3</v>
      </c>
      <c r="J5226" t="n">
        <v>304.59</v>
      </c>
      <c r="K5226" t="n">
        <v>0</v>
      </c>
      <c r="L5226">
        <f>I5226*J5226*(1-K5226)</f>
        <v/>
      </c>
      <c r="M5226">
        <f>VLOOKUP(F5226,Products!A:D,4,FALSE)*I5226</f>
        <v/>
      </c>
      <c r="N5226">
        <f>L5226-M5226</f>
        <v/>
      </c>
    </row>
    <row r="5227">
      <c r="A5227" t="inlineStr">
        <is>
          <t>T1005225</t>
        </is>
      </c>
      <c r="B5227" t="inlineStr">
        <is>
          <t>2023-07-11</t>
        </is>
      </c>
      <c r="C5227" t="inlineStr">
        <is>
          <t>S048</t>
        </is>
      </c>
      <c r="D5227" t="inlineStr">
        <is>
          <t>Store_048</t>
        </is>
      </c>
      <c r="E5227" t="inlineStr">
        <is>
          <t>South</t>
        </is>
      </c>
      <c r="F5227" t="inlineStr">
        <is>
          <t>P0034</t>
        </is>
      </c>
      <c r="G5227" t="inlineStr">
        <is>
          <t>Prod_0034</t>
        </is>
      </c>
      <c r="H5227" t="inlineStr">
        <is>
          <t>Toys</t>
        </is>
      </c>
      <c r="I5227" t="n">
        <v>8</v>
      </c>
      <c r="J5227" t="n">
        <v>578.34</v>
      </c>
      <c r="K5227" t="n">
        <v>0.05</v>
      </c>
      <c r="L5227">
        <f>I5227*J5227*(1-K5227)</f>
        <v/>
      </c>
      <c r="M5227">
        <f>VLOOKUP(F5227,Products!A:D,4,FALSE)*I5227</f>
        <v/>
      </c>
      <c r="N5227">
        <f>L5227-M5227</f>
        <v/>
      </c>
    </row>
    <row r="5228">
      <c r="A5228" t="inlineStr">
        <is>
          <t>T1005226</t>
        </is>
      </c>
      <c r="B5228" t="inlineStr">
        <is>
          <t>2023-01-01</t>
        </is>
      </c>
      <c r="C5228" t="inlineStr">
        <is>
          <t>S025</t>
        </is>
      </c>
      <c r="D5228" t="inlineStr">
        <is>
          <t>Store_025</t>
        </is>
      </c>
      <c r="E5228" t="inlineStr">
        <is>
          <t>Central</t>
        </is>
      </c>
      <c r="F5228" t="inlineStr">
        <is>
          <t>P0060</t>
        </is>
      </c>
      <c r="G5228" t="inlineStr">
        <is>
          <t>Prod_0060</t>
        </is>
      </c>
      <c r="H5228" t="inlineStr">
        <is>
          <t>Toys</t>
        </is>
      </c>
      <c r="I5228" t="n">
        <v>3</v>
      </c>
      <c r="J5228" t="n">
        <v>141.14</v>
      </c>
      <c r="K5228" t="n">
        <v>0</v>
      </c>
      <c r="L5228">
        <f>I5228*J5228*(1-K5228)</f>
        <v/>
      </c>
      <c r="M5228">
        <f>VLOOKUP(F5228,Products!A:D,4,FALSE)*I5228</f>
        <v/>
      </c>
      <c r="N5228">
        <f>L5228-M5228</f>
        <v/>
      </c>
    </row>
    <row r="5229">
      <c r="A5229" t="inlineStr">
        <is>
          <t>T1005227</t>
        </is>
      </c>
      <c r="B5229" t="inlineStr">
        <is>
          <t>2023-01-30</t>
        </is>
      </c>
      <c r="C5229" t="inlineStr">
        <is>
          <t>S025</t>
        </is>
      </c>
      <c r="D5229" t="inlineStr">
        <is>
          <t>Store_025</t>
        </is>
      </c>
      <c r="E5229" t="inlineStr">
        <is>
          <t>Central</t>
        </is>
      </c>
      <c r="F5229" t="inlineStr">
        <is>
          <t>P0076</t>
        </is>
      </c>
      <c r="G5229" t="inlineStr">
        <is>
          <t>Prod_0076</t>
        </is>
      </c>
      <c r="H5229" t="inlineStr">
        <is>
          <t>Clothing</t>
        </is>
      </c>
      <c r="I5229" t="n">
        <v>1</v>
      </c>
      <c r="J5229" t="n">
        <v>364.47</v>
      </c>
      <c r="K5229" t="n">
        <v>0</v>
      </c>
      <c r="L5229">
        <f>I5229*J5229*(1-K5229)</f>
        <v/>
      </c>
      <c r="M5229">
        <f>VLOOKUP(F5229,Products!A:D,4,FALSE)*I5229</f>
        <v/>
      </c>
      <c r="N5229">
        <f>L5229-M5229</f>
        <v/>
      </c>
    </row>
    <row r="5230">
      <c r="A5230" t="inlineStr">
        <is>
          <t>T1005228</t>
        </is>
      </c>
      <c r="B5230" t="inlineStr">
        <is>
          <t>2025-08-21</t>
        </is>
      </c>
      <c r="C5230" t="inlineStr">
        <is>
          <t>S023</t>
        </is>
      </c>
      <c r="D5230" t="inlineStr">
        <is>
          <t>Store_023</t>
        </is>
      </c>
      <c r="E5230" t="inlineStr">
        <is>
          <t>South</t>
        </is>
      </c>
      <c r="F5230" t="inlineStr">
        <is>
          <t>P0107</t>
        </is>
      </c>
      <c r="G5230" t="inlineStr">
        <is>
          <t>Prod_0107</t>
        </is>
      </c>
      <c r="H5230" t="inlineStr">
        <is>
          <t>Stationery</t>
        </is>
      </c>
      <c r="I5230" t="n">
        <v>5</v>
      </c>
      <c r="J5230" t="n">
        <v>772.27</v>
      </c>
      <c r="K5230" t="n">
        <v>0.05</v>
      </c>
      <c r="L5230">
        <f>I5230*J5230*(1-K5230)</f>
        <v/>
      </c>
      <c r="M5230">
        <f>VLOOKUP(F5230,Products!A:D,4,FALSE)*I5230</f>
        <v/>
      </c>
      <c r="N5230">
        <f>L5230-M5230</f>
        <v/>
      </c>
    </row>
    <row r="5231">
      <c r="A5231" t="inlineStr">
        <is>
          <t>T1005229</t>
        </is>
      </c>
      <c r="B5231" t="inlineStr">
        <is>
          <t>2024-05-15</t>
        </is>
      </c>
      <c r="C5231" t="inlineStr">
        <is>
          <t>S022</t>
        </is>
      </c>
      <c r="D5231" t="inlineStr">
        <is>
          <t>Store_022</t>
        </is>
      </c>
      <c r="E5231" t="inlineStr">
        <is>
          <t>East</t>
        </is>
      </c>
      <c r="F5231" t="inlineStr">
        <is>
          <t>P0074</t>
        </is>
      </c>
      <c r="G5231" t="inlineStr">
        <is>
          <t>Prod_0074</t>
        </is>
      </c>
      <c r="H5231" t="inlineStr">
        <is>
          <t>Food</t>
        </is>
      </c>
      <c r="I5231" t="n">
        <v>3</v>
      </c>
      <c r="J5231" t="n">
        <v>992.65</v>
      </c>
      <c r="K5231" t="n">
        <v>0</v>
      </c>
      <c r="L5231">
        <f>I5231*J5231*(1-K5231)</f>
        <v/>
      </c>
      <c r="M5231">
        <f>VLOOKUP(F5231,Products!A:D,4,FALSE)*I5231</f>
        <v/>
      </c>
      <c r="N5231">
        <f>L5231-M5231</f>
        <v/>
      </c>
    </row>
    <row r="5232">
      <c r="A5232" t="inlineStr">
        <is>
          <t>T1005230</t>
        </is>
      </c>
      <c r="B5232" t="inlineStr">
        <is>
          <t>2023-01-20</t>
        </is>
      </c>
      <c r="C5232" t="inlineStr">
        <is>
          <t>S024</t>
        </is>
      </c>
      <c r="D5232" t="inlineStr">
        <is>
          <t>Store_024</t>
        </is>
      </c>
      <c r="E5232" t="inlineStr">
        <is>
          <t>South</t>
        </is>
      </c>
      <c r="F5232" t="inlineStr">
        <is>
          <t>P0184</t>
        </is>
      </c>
      <c r="G5232" t="inlineStr">
        <is>
          <t>Prod_0184</t>
        </is>
      </c>
      <c r="H5232" t="inlineStr">
        <is>
          <t>Beverages</t>
        </is>
      </c>
      <c r="I5232" t="n">
        <v>3</v>
      </c>
      <c r="J5232" t="n">
        <v>505.28</v>
      </c>
      <c r="K5232" t="n">
        <v>0.05</v>
      </c>
      <c r="L5232">
        <f>I5232*J5232*(1-K5232)</f>
        <v/>
      </c>
      <c r="M5232">
        <f>VLOOKUP(F5232,Products!A:D,4,FALSE)*I5232</f>
        <v/>
      </c>
      <c r="N5232">
        <f>L5232-M5232</f>
        <v/>
      </c>
    </row>
    <row r="5233">
      <c r="A5233" t="inlineStr">
        <is>
          <t>T1005231</t>
        </is>
      </c>
      <c r="B5233" t="inlineStr">
        <is>
          <t>2023-01-14</t>
        </is>
      </c>
      <c r="C5233" t="inlineStr">
        <is>
          <t>S036</t>
        </is>
      </c>
      <c r="D5233" t="inlineStr">
        <is>
          <t>Store_036</t>
        </is>
      </c>
      <c r="E5233" t="inlineStr">
        <is>
          <t>Central</t>
        </is>
      </c>
      <c r="F5233" t="inlineStr">
        <is>
          <t>P0042</t>
        </is>
      </c>
      <c r="G5233" t="inlineStr">
        <is>
          <t>Prod_0042</t>
        </is>
      </c>
      <c r="H5233" t="inlineStr">
        <is>
          <t>Electronics</t>
        </is>
      </c>
      <c r="I5233" t="n">
        <v>1</v>
      </c>
      <c r="J5233" t="n">
        <v>942.54</v>
      </c>
      <c r="K5233" t="n">
        <v>0.1</v>
      </c>
      <c r="L5233">
        <f>I5233*J5233*(1-K5233)</f>
        <v/>
      </c>
      <c r="M5233">
        <f>VLOOKUP(F5233,Products!A:D,4,FALSE)*I5233</f>
        <v/>
      </c>
      <c r="N5233">
        <f>L5233-M5233</f>
        <v/>
      </c>
    </row>
    <row r="5234">
      <c r="A5234" t="inlineStr">
        <is>
          <t>T1005232</t>
        </is>
      </c>
      <c r="B5234" t="inlineStr">
        <is>
          <t>2024-11-27</t>
        </is>
      </c>
      <c r="C5234" t="inlineStr">
        <is>
          <t>S029</t>
        </is>
      </c>
      <c r="D5234" t="inlineStr">
        <is>
          <t>Store_029</t>
        </is>
      </c>
      <c r="E5234" t="inlineStr">
        <is>
          <t>South</t>
        </is>
      </c>
      <c r="F5234" t="inlineStr">
        <is>
          <t>P0022</t>
        </is>
      </c>
      <c r="G5234" t="inlineStr">
        <is>
          <t>Prod_0022</t>
        </is>
      </c>
      <c r="H5234" t="inlineStr">
        <is>
          <t>Beverages</t>
        </is>
      </c>
      <c r="I5234" t="n">
        <v>9</v>
      </c>
      <c r="J5234" t="n">
        <v>276.37</v>
      </c>
      <c r="K5234" t="n">
        <v>0.05</v>
      </c>
      <c r="L5234">
        <f>I5234*J5234*(1-K5234)</f>
        <v/>
      </c>
      <c r="M5234">
        <f>VLOOKUP(F5234,Products!A:D,4,FALSE)*I5234</f>
        <v/>
      </c>
      <c r="N5234">
        <f>L5234-M5234</f>
        <v/>
      </c>
    </row>
    <row r="5235">
      <c r="A5235" t="inlineStr">
        <is>
          <t>T1005233</t>
        </is>
      </c>
      <c r="B5235" t="inlineStr">
        <is>
          <t>2024-06-21</t>
        </is>
      </c>
      <c r="C5235" t="inlineStr">
        <is>
          <t>S015</t>
        </is>
      </c>
      <c r="D5235" t="inlineStr">
        <is>
          <t>Store_015</t>
        </is>
      </c>
      <c r="E5235" t="inlineStr">
        <is>
          <t>North</t>
        </is>
      </c>
      <c r="F5235" t="inlineStr">
        <is>
          <t>P0146</t>
        </is>
      </c>
      <c r="G5235" t="inlineStr">
        <is>
          <t>Prod_0146</t>
        </is>
      </c>
      <c r="H5235" t="inlineStr">
        <is>
          <t>Food</t>
        </is>
      </c>
      <c r="I5235" t="n">
        <v>2</v>
      </c>
      <c r="J5235" t="n">
        <v>286.92</v>
      </c>
      <c r="K5235" t="n">
        <v>0</v>
      </c>
      <c r="L5235">
        <f>I5235*J5235*(1-K5235)</f>
        <v/>
      </c>
      <c r="M5235">
        <f>VLOOKUP(F5235,Products!A:D,4,FALSE)*I5235</f>
        <v/>
      </c>
      <c r="N5235">
        <f>L5235-M5235</f>
        <v/>
      </c>
    </row>
    <row r="5236">
      <c r="A5236" t="inlineStr">
        <is>
          <t>T1005234</t>
        </is>
      </c>
      <c r="B5236" t="inlineStr">
        <is>
          <t>2024-02-17</t>
        </is>
      </c>
      <c r="C5236" t="inlineStr">
        <is>
          <t>S013</t>
        </is>
      </c>
      <c r="D5236" t="inlineStr">
        <is>
          <t>Store_013</t>
        </is>
      </c>
      <c r="E5236" t="inlineStr">
        <is>
          <t>North</t>
        </is>
      </c>
      <c r="F5236" t="inlineStr">
        <is>
          <t>P0085</t>
        </is>
      </c>
      <c r="G5236" t="inlineStr">
        <is>
          <t>Prod_0085</t>
        </is>
      </c>
      <c r="H5236" t="inlineStr">
        <is>
          <t>Food</t>
        </is>
      </c>
      <c r="I5236" t="n">
        <v>2</v>
      </c>
      <c r="J5236" t="n">
        <v>409.13</v>
      </c>
      <c r="K5236" t="n">
        <v>0.1</v>
      </c>
      <c r="L5236">
        <f>I5236*J5236*(1-K5236)</f>
        <v/>
      </c>
      <c r="M5236">
        <f>VLOOKUP(F5236,Products!A:D,4,FALSE)*I5236</f>
        <v/>
      </c>
      <c r="N5236">
        <f>L5236-M5236</f>
        <v/>
      </c>
    </row>
    <row r="5237">
      <c r="A5237" t="inlineStr">
        <is>
          <t>T1005235</t>
        </is>
      </c>
      <c r="B5237" t="inlineStr">
        <is>
          <t>2023-08-06</t>
        </is>
      </c>
      <c r="C5237" t="inlineStr">
        <is>
          <t>S014</t>
        </is>
      </c>
      <c r="D5237" t="inlineStr">
        <is>
          <t>Store_014</t>
        </is>
      </c>
      <c r="E5237" t="inlineStr">
        <is>
          <t>West</t>
        </is>
      </c>
      <c r="F5237" t="inlineStr">
        <is>
          <t>P0114</t>
        </is>
      </c>
      <c r="G5237" t="inlineStr">
        <is>
          <t>Prod_0114</t>
        </is>
      </c>
      <c r="H5237" t="inlineStr">
        <is>
          <t>Beverages</t>
        </is>
      </c>
      <c r="I5237" t="n">
        <v>7</v>
      </c>
      <c r="J5237" t="n">
        <v>637.0599999999999</v>
      </c>
      <c r="K5237" t="n">
        <v>0</v>
      </c>
      <c r="L5237">
        <f>I5237*J5237*(1-K5237)</f>
        <v/>
      </c>
      <c r="M5237">
        <f>VLOOKUP(F5237,Products!A:D,4,FALSE)*I5237</f>
        <v/>
      </c>
      <c r="N5237">
        <f>L5237-M5237</f>
        <v/>
      </c>
    </row>
    <row r="5238">
      <c r="A5238" t="inlineStr">
        <is>
          <t>T1005236</t>
        </is>
      </c>
      <c r="B5238" t="inlineStr">
        <is>
          <t>2024-08-19</t>
        </is>
      </c>
      <c r="C5238" t="inlineStr">
        <is>
          <t>S021</t>
        </is>
      </c>
      <c r="D5238" t="inlineStr">
        <is>
          <t>Store_021</t>
        </is>
      </c>
      <c r="E5238" t="inlineStr">
        <is>
          <t>North</t>
        </is>
      </c>
      <c r="F5238" t="inlineStr">
        <is>
          <t>P0027</t>
        </is>
      </c>
      <c r="G5238" t="inlineStr">
        <is>
          <t>Prod_0027</t>
        </is>
      </c>
      <c r="H5238" t="inlineStr">
        <is>
          <t>Electronics</t>
        </is>
      </c>
      <c r="I5238" t="n">
        <v>5</v>
      </c>
      <c r="J5238" t="n">
        <v>464.16</v>
      </c>
      <c r="K5238" t="n">
        <v>0</v>
      </c>
      <c r="L5238">
        <f>I5238*J5238*(1-K5238)</f>
        <v/>
      </c>
      <c r="M5238">
        <f>VLOOKUP(F5238,Products!A:D,4,FALSE)*I5238</f>
        <v/>
      </c>
      <c r="N5238">
        <f>L5238-M5238</f>
        <v/>
      </c>
    </row>
    <row r="5239">
      <c r="A5239" t="inlineStr">
        <is>
          <t>T1005237</t>
        </is>
      </c>
      <c r="B5239" t="inlineStr">
        <is>
          <t>2024-06-27</t>
        </is>
      </c>
      <c r="C5239" t="inlineStr">
        <is>
          <t>S040</t>
        </is>
      </c>
      <c r="D5239" t="inlineStr">
        <is>
          <t>Store_040</t>
        </is>
      </c>
      <c r="E5239" t="inlineStr">
        <is>
          <t>Central</t>
        </is>
      </c>
      <c r="F5239" t="inlineStr">
        <is>
          <t>P0048</t>
        </is>
      </c>
      <c r="G5239" t="inlineStr">
        <is>
          <t>Prod_0048</t>
        </is>
      </c>
      <c r="H5239" t="inlineStr">
        <is>
          <t>Toys</t>
        </is>
      </c>
      <c r="I5239" t="n">
        <v>9</v>
      </c>
      <c r="J5239" t="n">
        <v>317.75</v>
      </c>
      <c r="K5239" t="n">
        <v>0.15</v>
      </c>
      <c r="L5239">
        <f>I5239*J5239*(1-K5239)</f>
        <v/>
      </c>
      <c r="M5239">
        <f>VLOOKUP(F5239,Products!A:D,4,FALSE)*I5239</f>
        <v/>
      </c>
      <c r="N5239">
        <f>L5239-M5239</f>
        <v/>
      </c>
    </row>
    <row r="5240">
      <c r="A5240" t="inlineStr">
        <is>
          <t>T1005238</t>
        </is>
      </c>
      <c r="B5240" t="inlineStr">
        <is>
          <t>2023-08-26</t>
        </is>
      </c>
      <c r="C5240" t="inlineStr">
        <is>
          <t>S048</t>
        </is>
      </c>
      <c r="D5240" t="inlineStr">
        <is>
          <t>Store_048</t>
        </is>
      </c>
      <c r="E5240" t="inlineStr">
        <is>
          <t>South</t>
        </is>
      </c>
      <c r="F5240" t="inlineStr">
        <is>
          <t>P0163</t>
        </is>
      </c>
      <c r="G5240" t="inlineStr">
        <is>
          <t>Prod_0163</t>
        </is>
      </c>
      <c r="H5240" t="inlineStr">
        <is>
          <t>Food</t>
        </is>
      </c>
      <c r="I5240" t="n">
        <v>5</v>
      </c>
      <c r="J5240" t="n">
        <v>754.66</v>
      </c>
      <c r="K5240" t="n">
        <v>0.15</v>
      </c>
      <c r="L5240">
        <f>I5240*J5240*(1-K5240)</f>
        <v/>
      </c>
      <c r="M5240">
        <f>VLOOKUP(F5240,Products!A:D,4,FALSE)*I5240</f>
        <v/>
      </c>
      <c r="N5240">
        <f>L5240-M5240</f>
        <v/>
      </c>
    </row>
    <row r="5241">
      <c r="A5241" t="inlineStr">
        <is>
          <t>T1005239</t>
        </is>
      </c>
      <c r="B5241" t="inlineStr">
        <is>
          <t>2025-02-18</t>
        </is>
      </c>
      <c r="C5241" t="inlineStr">
        <is>
          <t>S016</t>
        </is>
      </c>
      <c r="D5241" t="inlineStr">
        <is>
          <t>Store_016</t>
        </is>
      </c>
      <c r="E5241" t="inlineStr">
        <is>
          <t>West</t>
        </is>
      </c>
      <c r="F5241" t="inlineStr">
        <is>
          <t>P0037</t>
        </is>
      </c>
      <c r="G5241" t="inlineStr">
        <is>
          <t>Prod_0037</t>
        </is>
      </c>
      <c r="H5241" t="inlineStr">
        <is>
          <t>Stationery</t>
        </is>
      </c>
      <c r="I5241" t="n">
        <v>5</v>
      </c>
      <c r="J5241" t="n">
        <v>361.65</v>
      </c>
      <c r="K5241" t="n">
        <v>0</v>
      </c>
      <c r="L5241">
        <f>I5241*J5241*(1-K5241)</f>
        <v/>
      </c>
      <c r="M5241">
        <f>VLOOKUP(F5241,Products!A:D,4,FALSE)*I5241</f>
        <v/>
      </c>
      <c r="N5241">
        <f>L5241-M5241</f>
        <v/>
      </c>
    </row>
    <row r="5242">
      <c r="A5242" t="inlineStr">
        <is>
          <t>T1005240</t>
        </is>
      </c>
      <c r="B5242" t="inlineStr">
        <is>
          <t>2025-04-19</t>
        </is>
      </c>
      <c r="C5242" t="inlineStr">
        <is>
          <t>S031</t>
        </is>
      </c>
      <c r="D5242" t="inlineStr">
        <is>
          <t>Store_031</t>
        </is>
      </c>
      <c r="E5242" t="inlineStr">
        <is>
          <t>Central</t>
        </is>
      </c>
      <c r="F5242" t="inlineStr">
        <is>
          <t>P0197</t>
        </is>
      </c>
      <c r="G5242" t="inlineStr">
        <is>
          <t>Prod_0197</t>
        </is>
      </c>
      <c r="H5242" t="inlineStr">
        <is>
          <t>Food</t>
        </is>
      </c>
      <c r="I5242" t="n">
        <v>3</v>
      </c>
      <c r="J5242" t="n">
        <v>208.55</v>
      </c>
      <c r="K5242" t="n">
        <v>0</v>
      </c>
      <c r="L5242">
        <f>I5242*J5242*(1-K5242)</f>
        <v/>
      </c>
      <c r="M5242">
        <f>VLOOKUP(F5242,Products!A:D,4,FALSE)*I5242</f>
        <v/>
      </c>
      <c r="N5242">
        <f>L5242-M5242</f>
        <v/>
      </c>
    </row>
    <row r="5243">
      <c r="A5243" t="inlineStr">
        <is>
          <t>T1005241</t>
        </is>
      </c>
      <c r="B5243" t="inlineStr">
        <is>
          <t>2024-02-16</t>
        </is>
      </c>
      <c r="C5243" t="inlineStr">
        <is>
          <t>S039</t>
        </is>
      </c>
      <c r="D5243" t="inlineStr">
        <is>
          <t>Store_039</t>
        </is>
      </c>
      <c r="E5243" t="inlineStr">
        <is>
          <t>North</t>
        </is>
      </c>
      <c r="F5243" t="inlineStr">
        <is>
          <t>P0037</t>
        </is>
      </c>
      <c r="G5243" t="inlineStr">
        <is>
          <t>Prod_0037</t>
        </is>
      </c>
      <c r="H5243" t="inlineStr">
        <is>
          <t>Stationery</t>
        </is>
      </c>
      <c r="I5243" t="n">
        <v>1</v>
      </c>
      <c r="J5243" t="n">
        <v>452.86</v>
      </c>
      <c r="K5243" t="n">
        <v>0</v>
      </c>
      <c r="L5243">
        <f>I5243*J5243*(1-K5243)</f>
        <v/>
      </c>
      <c r="M5243">
        <f>VLOOKUP(F5243,Products!A:D,4,FALSE)*I5243</f>
        <v/>
      </c>
      <c r="N5243">
        <f>L5243-M5243</f>
        <v/>
      </c>
    </row>
    <row r="5244">
      <c r="A5244" t="inlineStr">
        <is>
          <t>T1005242</t>
        </is>
      </c>
      <c r="B5244" t="inlineStr">
        <is>
          <t>2023-05-19</t>
        </is>
      </c>
      <c r="C5244" t="inlineStr">
        <is>
          <t>S020</t>
        </is>
      </c>
      <c r="D5244" t="inlineStr">
        <is>
          <t>Store_020</t>
        </is>
      </c>
      <c r="E5244" t="inlineStr">
        <is>
          <t>West</t>
        </is>
      </c>
      <c r="F5244" t="inlineStr">
        <is>
          <t>P0130</t>
        </is>
      </c>
      <c r="G5244" t="inlineStr">
        <is>
          <t>Prod_0130</t>
        </is>
      </c>
      <c r="H5244" t="inlineStr">
        <is>
          <t>Electronics</t>
        </is>
      </c>
      <c r="I5244" t="n">
        <v>3</v>
      </c>
      <c r="J5244" t="n">
        <v>706.4299999999999</v>
      </c>
      <c r="K5244" t="n">
        <v>0</v>
      </c>
      <c r="L5244">
        <f>I5244*J5244*(1-K5244)</f>
        <v/>
      </c>
      <c r="M5244">
        <f>VLOOKUP(F5244,Products!A:D,4,FALSE)*I5244</f>
        <v/>
      </c>
      <c r="N5244">
        <f>L5244-M5244</f>
        <v/>
      </c>
    </row>
    <row r="5245">
      <c r="A5245" t="inlineStr">
        <is>
          <t>T1005243</t>
        </is>
      </c>
      <c r="B5245" t="inlineStr">
        <is>
          <t>2023-11-16</t>
        </is>
      </c>
      <c r="C5245" t="inlineStr">
        <is>
          <t>S010</t>
        </is>
      </c>
      <c r="D5245" t="inlineStr">
        <is>
          <t>Store_010</t>
        </is>
      </c>
      <c r="E5245" t="inlineStr">
        <is>
          <t>North</t>
        </is>
      </c>
      <c r="F5245" t="inlineStr">
        <is>
          <t>P0019</t>
        </is>
      </c>
      <c r="G5245" t="inlineStr">
        <is>
          <t>Prod_0019</t>
        </is>
      </c>
      <c r="H5245" t="inlineStr">
        <is>
          <t>Toys</t>
        </is>
      </c>
      <c r="I5245" t="n">
        <v>4</v>
      </c>
      <c r="J5245" t="n">
        <v>647.01</v>
      </c>
      <c r="K5245" t="n">
        <v>0.05</v>
      </c>
      <c r="L5245">
        <f>I5245*J5245*(1-K5245)</f>
        <v/>
      </c>
      <c r="M5245">
        <f>VLOOKUP(F5245,Products!A:D,4,FALSE)*I5245</f>
        <v/>
      </c>
      <c r="N5245">
        <f>L5245-M5245</f>
        <v/>
      </c>
    </row>
    <row r="5246">
      <c r="A5246" t="inlineStr">
        <is>
          <t>T1005244</t>
        </is>
      </c>
      <c r="B5246" t="inlineStr">
        <is>
          <t>2023-03-24</t>
        </is>
      </c>
      <c r="C5246" t="inlineStr">
        <is>
          <t>S017</t>
        </is>
      </c>
      <c r="D5246" t="inlineStr">
        <is>
          <t>Store_017</t>
        </is>
      </c>
      <c r="E5246" t="inlineStr">
        <is>
          <t>South</t>
        </is>
      </c>
      <c r="F5246" t="inlineStr">
        <is>
          <t>P0117</t>
        </is>
      </c>
      <c r="G5246" t="inlineStr">
        <is>
          <t>Prod_0117</t>
        </is>
      </c>
      <c r="H5246" t="inlineStr">
        <is>
          <t>Electronics</t>
        </is>
      </c>
      <c r="I5246" t="n">
        <v>5</v>
      </c>
      <c r="J5246" t="n">
        <v>538.28</v>
      </c>
      <c r="K5246" t="n">
        <v>0</v>
      </c>
      <c r="L5246">
        <f>I5246*J5246*(1-K5246)</f>
        <v/>
      </c>
      <c r="M5246">
        <f>VLOOKUP(F5246,Products!A:D,4,FALSE)*I5246</f>
        <v/>
      </c>
      <c r="N5246">
        <f>L5246-M5246</f>
        <v/>
      </c>
    </row>
    <row r="5247">
      <c r="A5247" t="inlineStr">
        <is>
          <t>T1005245</t>
        </is>
      </c>
      <c r="B5247" t="inlineStr">
        <is>
          <t>2023-06-30</t>
        </is>
      </c>
      <c r="C5247" t="inlineStr">
        <is>
          <t>S046</t>
        </is>
      </c>
      <c r="D5247" t="inlineStr">
        <is>
          <t>Store_046</t>
        </is>
      </c>
      <c r="E5247" t="inlineStr">
        <is>
          <t>South</t>
        </is>
      </c>
      <c r="F5247" t="inlineStr">
        <is>
          <t>P0161</t>
        </is>
      </c>
      <c r="G5247" t="inlineStr">
        <is>
          <t>Prod_0161</t>
        </is>
      </c>
      <c r="H5247" t="inlineStr">
        <is>
          <t>Household</t>
        </is>
      </c>
      <c r="I5247" t="n">
        <v>4</v>
      </c>
      <c r="J5247" t="n">
        <v>105.95</v>
      </c>
      <c r="K5247" t="n">
        <v>0</v>
      </c>
      <c r="L5247">
        <f>I5247*J5247*(1-K5247)</f>
        <v/>
      </c>
      <c r="M5247">
        <f>VLOOKUP(F5247,Products!A:D,4,FALSE)*I5247</f>
        <v/>
      </c>
      <c r="N5247">
        <f>L5247-M5247</f>
        <v/>
      </c>
    </row>
    <row r="5248">
      <c r="A5248" t="inlineStr">
        <is>
          <t>T1005246</t>
        </is>
      </c>
      <c r="B5248" t="inlineStr">
        <is>
          <t>2023-05-31</t>
        </is>
      </c>
      <c r="C5248" t="inlineStr">
        <is>
          <t>S026</t>
        </is>
      </c>
      <c r="D5248" t="inlineStr">
        <is>
          <t>Store_026</t>
        </is>
      </c>
      <c r="E5248" t="inlineStr">
        <is>
          <t>North</t>
        </is>
      </c>
      <c r="F5248" t="inlineStr">
        <is>
          <t>P0021</t>
        </is>
      </c>
      <c r="G5248" t="inlineStr">
        <is>
          <t>Prod_0021</t>
        </is>
      </c>
      <c r="H5248" t="inlineStr">
        <is>
          <t>Household</t>
        </is>
      </c>
      <c r="I5248" t="n">
        <v>5</v>
      </c>
      <c r="J5248" t="n">
        <v>154.14</v>
      </c>
      <c r="K5248" t="n">
        <v>0.1</v>
      </c>
      <c r="L5248">
        <f>I5248*J5248*(1-K5248)</f>
        <v/>
      </c>
      <c r="M5248">
        <f>VLOOKUP(F5248,Products!A:D,4,FALSE)*I5248</f>
        <v/>
      </c>
      <c r="N5248">
        <f>L5248-M5248</f>
        <v/>
      </c>
    </row>
    <row r="5249">
      <c r="A5249" t="inlineStr">
        <is>
          <t>T1005247</t>
        </is>
      </c>
      <c r="B5249" t="inlineStr">
        <is>
          <t>2024-04-19</t>
        </is>
      </c>
      <c r="C5249" t="inlineStr">
        <is>
          <t>S026</t>
        </is>
      </c>
      <c r="D5249" t="inlineStr">
        <is>
          <t>Store_026</t>
        </is>
      </c>
      <c r="E5249" t="inlineStr">
        <is>
          <t>North</t>
        </is>
      </c>
      <c r="F5249" t="inlineStr">
        <is>
          <t>P0069</t>
        </is>
      </c>
      <c r="G5249" t="inlineStr">
        <is>
          <t>Prod_0069</t>
        </is>
      </c>
      <c r="H5249" t="inlineStr">
        <is>
          <t>Household</t>
        </is>
      </c>
      <c r="I5249" t="n">
        <v>5</v>
      </c>
      <c r="J5249" t="n">
        <v>290.14</v>
      </c>
      <c r="K5249" t="n">
        <v>0</v>
      </c>
      <c r="L5249">
        <f>I5249*J5249*(1-K5249)</f>
        <v/>
      </c>
      <c r="M5249">
        <f>VLOOKUP(F5249,Products!A:D,4,FALSE)*I5249</f>
        <v/>
      </c>
      <c r="N5249">
        <f>L5249-M5249</f>
        <v/>
      </c>
    </row>
    <row r="5250">
      <c r="A5250" t="inlineStr">
        <is>
          <t>T1005248</t>
        </is>
      </c>
      <c r="B5250" t="inlineStr">
        <is>
          <t>2025-06-16</t>
        </is>
      </c>
      <c r="C5250" t="inlineStr">
        <is>
          <t>S024</t>
        </is>
      </c>
      <c r="D5250" t="inlineStr">
        <is>
          <t>Store_024</t>
        </is>
      </c>
      <c r="E5250" t="inlineStr">
        <is>
          <t>South</t>
        </is>
      </c>
      <c r="F5250" t="inlineStr">
        <is>
          <t>P0180</t>
        </is>
      </c>
      <c r="G5250" t="inlineStr">
        <is>
          <t>Prod_0180</t>
        </is>
      </c>
      <c r="H5250" t="inlineStr">
        <is>
          <t>Clothing</t>
        </is>
      </c>
      <c r="I5250" t="n">
        <v>7</v>
      </c>
      <c r="J5250" t="n">
        <v>482.27</v>
      </c>
      <c r="K5250" t="n">
        <v>0</v>
      </c>
      <c r="L5250">
        <f>I5250*J5250*(1-K5250)</f>
        <v/>
      </c>
      <c r="M5250">
        <f>VLOOKUP(F5250,Products!A:D,4,FALSE)*I5250</f>
        <v/>
      </c>
      <c r="N5250">
        <f>L5250-M5250</f>
        <v/>
      </c>
    </row>
    <row r="5251">
      <c r="A5251" t="inlineStr">
        <is>
          <t>T1005249</t>
        </is>
      </c>
      <c r="B5251" t="inlineStr">
        <is>
          <t>2023-03-17</t>
        </is>
      </c>
      <c r="C5251" t="inlineStr">
        <is>
          <t>S021</t>
        </is>
      </c>
      <c r="D5251" t="inlineStr">
        <is>
          <t>Store_021</t>
        </is>
      </c>
      <c r="E5251" t="inlineStr">
        <is>
          <t>North</t>
        </is>
      </c>
      <c r="F5251" t="inlineStr">
        <is>
          <t>P0087</t>
        </is>
      </c>
      <c r="G5251" t="inlineStr">
        <is>
          <t>Prod_0087</t>
        </is>
      </c>
      <c r="H5251" t="inlineStr">
        <is>
          <t>Clothing</t>
        </is>
      </c>
      <c r="I5251" t="n">
        <v>9</v>
      </c>
      <c r="J5251" t="n">
        <v>381.13</v>
      </c>
      <c r="K5251" t="n">
        <v>0</v>
      </c>
      <c r="L5251">
        <f>I5251*J5251*(1-K5251)</f>
        <v/>
      </c>
      <c r="M5251">
        <f>VLOOKUP(F5251,Products!A:D,4,FALSE)*I5251</f>
        <v/>
      </c>
      <c r="N5251">
        <f>L5251-M5251</f>
        <v/>
      </c>
    </row>
    <row r="5252">
      <c r="A5252" t="inlineStr">
        <is>
          <t>T1005250</t>
        </is>
      </c>
      <c r="B5252" t="inlineStr">
        <is>
          <t>2023-08-29</t>
        </is>
      </c>
      <c r="C5252" t="inlineStr">
        <is>
          <t>S024</t>
        </is>
      </c>
      <c r="D5252" t="inlineStr">
        <is>
          <t>Store_024</t>
        </is>
      </c>
      <c r="E5252" t="inlineStr">
        <is>
          <t>South</t>
        </is>
      </c>
      <c r="F5252" t="inlineStr">
        <is>
          <t>P0010</t>
        </is>
      </c>
      <c r="G5252" t="inlineStr">
        <is>
          <t>Prod_0010</t>
        </is>
      </c>
      <c r="H5252" t="inlineStr">
        <is>
          <t>Electronics</t>
        </is>
      </c>
      <c r="I5252" t="n">
        <v>8</v>
      </c>
      <c r="J5252" t="n">
        <v>730.88</v>
      </c>
      <c r="K5252" t="n">
        <v>0.1</v>
      </c>
      <c r="L5252">
        <f>I5252*J5252*(1-K5252)</f>
        <v/>
      </c>
      <c r="M5252">
        <f>VLOOKUP(F5252,Products!A:D,4,FALSE)*I5252</f>
        <v/>
      </c>
      <c r="N5252">
        <f>L5252-M5252</f>
        <v/>
      </c>
    </row>
    <row r="5253">
      <c r="A5253" t="inlineStr">
        <is>
          <t>T1005251</t>
        </is>
      </c>
      <c r="B5253" t="inlineStr">
        <is>
          <t>2023-10-23</t>
        </is>
      </c>
      <c r="C5253" t="inlineStr">
        <is>
          <t>S044</t>
        </is>
      </c>
      <c r="D5253" t="inlineStr">
        <is>
          <t>Store_044</t>
        </is>
      </c>
      <c r="E5253" t="inlineStr">
        <is>
          <t>North</t>
        </is>
      </c>
      <c r="F5253" t="inlineStr">
        <is>
          <t>P0198</t>
        </is>
      </c>
      <c r="G5253" t="inlineStr">
        <is>
          <t>Prod_0198</t>
        </is>
      </c>
      <c r="H5253" t="inlineStr">
        <is>
          <t>Beverages</t>
        </is>
      </c>
      <c r="I5253" t="n">
        <v>9</v>
      </c>
      <c r="J5253" t="n">
        <v>1009.37</v>
      </c>
      <c r="K5253" t="n">
        <v>0</v>
      </c>
      <c r="L5253">
        <f>I5253*J5253*(1-K5253)</f>
        <v/>
      </c>
      <c r="M5253">
        <f>VLOOKUP(F5253,Products!A:D,4,FALSE)*I5253</f>
        <v/>
      </c>
      <c r="N5253">
        <f>L5253-M5253</f>
        <v/>
      </c>
    </row>
    <row r="5254">
      <c r="A5254" t="inlineStr">
        <is>
          <t>T1005252</t>
        </is>
      </c>
      <c r="B5254" t="inlineStr">
        <is>
          <t>2023-04-11</t>
        </is>
      </c>
      <c r="C5254" t="inlineStr">
        <is>
          <t>S013</t>
        </is>
      </c>
      <c r="D5254" t="inlineStr">
        <is>
          <t>Store_013</t>
        </is>
      </c>
      <c r="E5254" t="inlineStr">
        <is>
          <t>North</t>
        </is>
      </c>
      <c r="F5254" t="inlineStr">
        <is>
          <t>P0129</t>
        </is>
      </c>
      <c r="G5254" t="inlineStr">
        <is>
          <t>Prod_0129</t>
        </is>
      </c>
      <c r="H5254" t="inlineStr">
        <is>
          <t>Stationery</t>
        </is>
      </c>
      <c r="I5254" t="n">
        <v>5</v>
      </c>
      <c r="J5254" t="n">
        <v>969.76</v>
      </c>
      <c r="K5254" t="n">
        <v>0</v>
      </c>
      <c r="L5254">
        <f>I5254*J5254*(1-K5254)</f>
        <v/>
      </c>
      <c r="M5254">
        <f>VLOOKUP(F5254,Products!A:D,4,FALSE)*I5254</f>
        <v/>
      </c>
      <c r="N5254">
        <f>L5254-M5254</f>
        <v/>
      </c>
    </row>
    <row r="5255">
      <c r="A5255" t="inlineStr">
        <is>
          <t>T1005253</t>
        </is>
      </c>
      <c r="B5255" t="inlineStr">
        <is>
          <t>2024-10-07</t>
        </is>
      </c>
      <c r="C5255" t="inlineStr">
        <is>
          <t>S039</t>
        </is>
      </c>
      <c r="D5255" t="inlineStr">
        <is>
          <t>Store_039</t>
        </is>
      </c>
      <c r="E5255" t="inlineStr">
        <is>
          <t>North</t>
        </is>
      </c>
      <c r="F5255" t="inlineStr">
        <is>
          <t>P0058</t>
        </is>
      </c>
      <c r="G5255" t="inlineStr">
        <is>
          <t>Prod_0058</t>
        </is>
      </c>
      <c r="H5255" t="inlineStr">
        <is>
          <t>Stationery</t>
        </is>
      </c>
      <c r="I5255" t="n">
        <v>6</v>
      </c>
      <c r="J5255" t="n">
        <v>562.95</v>
      </c>
      <c r="K5255" t="n">
        <v>0.05</v>
      </c>
      <c r="L5255">
        <f>I5255*J5255*(1-K5255)</f>
        <v/>
      </c>
      <c r="M5255">
        <f>VLOOKUP(F5255,Products!A:D,4,FALSE)*I5255</f>
        <v/>
      </c>
      <c r="N5255">
        <f>L5255-M5255</f>
        <v/>
      </c>
    </row>
    <row r="5256">
      <c r="A5256" t="inlineStr">
        <is>
          <t>T1005254</t>
        </is>
      </c>
      <c r="B5256" t="inlineStr">
        <is>
          <t>2023-05-03</t>
        </is>
      </c>
      <c r="C5256" t="inlineStr">
        <is>
          <t>S036</t>
        </is>
      </c>
      <c r="D5256" t="inlineStr">
        <is>
          <t>Store_036</t>
        </is>
      </c>
      <c r="E5256" t="inlineStr">
        <is>
          <t>Central</t>
        </is>
      </c>
      <c r="F5256" t="inlineStr">
        <is>
          <t>P0142</t>
        </is>
      </c>
      <c r="G5256" t="inlineStr">
        <is>
          <t>Prod_0142</t>
        </is>
      </c>
      <c r="H5256" t="inlineStr">
        <is>
          <t>Household</t>
        </is>
      </c>
      <c r="I5256" t="n">
        <v>7</v>
      </c>
      <c r="J5256" t="n">
        <v>159.38</v>
      </c>
      <c r="K5256" t="n">
        <v>0.05</v>
      </c>
      <c r="L5256">
        <f>I5256*J5256*(1-K5256)</f>
        <v/>
      </c>
      <c r="M5256">
        <f>VLOOKUP(F5256,Products!A:D,4,FALSE)*I5256</f>
        <v/>
      </c>
      <c r="N5256">
        <f>L5256-M5256</f>
        <v/>
      </c>
    </row>
    <row r="5257">
      <c r="A5257" t="inlineStr">
        <is>
          <t>T1005255</t>
        </is>
      </c>
      <c r="B5257" t="inlineStr">
        <is>
          <t>2023-06-26</t>
        </is>
      </c>
      <c r="C5257" t="inlineStr">
        <is>
          <t>S044</t>
        </is>
      </c>
      <c r="D5257" t="inlineStr">
        <is>
          <t>Store_044</t>
        </is>
      </c>
      <c r="E5257" t="inlineStr">
        <is>
          <t>North</t>
        </is>
      </c>
      <c r="F5257" t="inlineStr">
        <is>
          <t>P0190</t>
        </is>
      </c>
      <c r="G5257" t="inlineStr">
        <is>
          <t>Prod_0190</t>
        </is>
      </c>
      <c r="H5257" t="inlineStr">
        <is>
          <t>Household</t>
        </is>
      </c>
      <c r="I5257" t="n">
        <v>8</v>
      </c>
      <c r="J5257" t="n">
        <v>321.78</v>
      </c>
      <c r="K5257" t="n">
        <v>0</v>
      </c>
      <c r="L5257">
        <f>I5257*J5257*(1-K5257)</f>
        <v/>
      </c>
      <c r="M5257">
        <f>VLOOKUP(F5257,Products!A:D,4,FALSE)*I5257</f>
        <v/>
      </c>
      <c r="N5257">
        <f>L5257-M5257</f>
        <v/>
      </c>
    </row>
    <row r="5258">
      <c r="A5258" t="inlineStr">
        <is>
          <t>T1005256</t>
        </is>
      </c>
      <c r="B5258" t="inlineStr">
        <is>
          <t>2023-09-17</t>
        </is>
      </c>
      <c r="C5258" t="inlineStr">
        <is>
          <t>S049</t>
        </is>
      </c>
      <c r="D5258" t="inlineStr">
        <is>
          <t>Store_049</t>
        </is>
      </c>
      <c r="E5258" t="inlineStr">
        <is>
          <t>North</t>
        </is>
      </c>
      <c r="F5258" t="inlineStr">
        <is>
          <t>P0099</t>
        </is>
      </c>
      <c r="G5258" t="inlineStr">
        <is>
          <t>Prod_0099</t>
        </is>
      </c>
      <c r="H5258" t="inlineStr">
        <is>
          <t>Beverages</t>
        </is>
      </c>
      <c r="I5258" t="n">
        <v>2</v>
      </c>
      <c r="J5258" t="n">
        <v>121.33</v>
      </c>
      <c r="K5258" t="n">
        <v>0.05</v>
      </c>
      <c r="L5258">
        <f>I5258*J5258*(1-K5258)</f>
        <v/>
      </c>
      <c r="M5258">
        <f>VLOOKUP(F5258,Products!A:D,4,FALSE)*I5258</f>
        <v/>
      </c>
      <c r="N5258">
        <f>L5258-M5258</f>
        <v/>
      </c>
    </row>
    <row r="5259">
      <c r="A5259" t="inlineStr">
        <is>
          <t>T1005257</t>
        </is>
      </c>
      <c r="B5259" t="inlineStr">
        <is>
          <t>2023-11-29</t>
        </is>
      </c>
      <c r="C5259" t="inlineStr">
        <is>
          <t>S017</t>
        </is>
      </c>
      <c r="D5259" t="inlineStr">
        <is>
          <t>Store_017</t>
        </is>
      </c>
      <c r="E5259" t="inlineStr">
        <is>
          <t>South</t>
        </is>
      </c>
      <c r="F5259" t="inlineStr">
        <is>
          <t>P0196</t>
        </is>
      </c>
      <c r="G5259" t="inlineStr">
        <is>
          <t>Prod_0196</t>
        </is>
      </c>
      <c r="H5259" t="inlineStr">
        <is>
          <t>Beverages</t>
        </is>
      </c>
      <c r="I5259" t="n">
        <v>2</v>
      </c>
      <c r="J5259" t="n">
        <v>1003.73</v>
      </c>
      <c r="K5259" t="n">
        <v>0.1</v>
      </c>
      <c r="L5259">
        <f>I5259*J5259*(1-K5259)</f>
        <v/>
      </c>
      <c r="M5259">
        <f>VLOOKUP(F5259,Products!A:D,4,FALSE)*I5259</f>
        <v/>
      </c>
      <c r="N5259">
        <f>L5259-M5259</f>
        <v/>
      </c>
    </row>
    <row r="5260">
      <c r="A5260" t="inlineStr">
        <is>
          <t>T1005258</t>
        </is>
      </c>
      <c r="B5260" t="inlineStr">
        <is>
          <t>2025-04-29</t>
        </is>
      </c>
      <c r="C5260" t="inlineStr">
        <is>
          <t>S020</t>
        </is>
      </c>
      <c r="D5260" t="inlineStr">
        <is>
          <t>Store_020</t>
        </is>
      </c>
      <c r="E5260" t="inlineStr">
        <is>
          <t>West</t>
        </is>
      </c>
      <c r="F5260" t="inlineStr">
        <is>
          <t>P0018</t>
        </is>
      </c>
      <c r="G5260" t="inlineStr">
        <is>
          <t>Prod_0018</t>
        </is>
      </c>
      <c r="H5260" t="inlineStr">
        <is>
          <t>Food</t>
        </is>
      </c>
      <c r="I5260" t="n">
        <v>4</v>
      </c>
      <c r="J5260" t="n">
        <v>1006.14</v>
      </c>
      <c r="K5260" t="n">
        <v>0</v>
      </c>
      <c r="L5260">
        <f>I5260*J5260*(1-K5260)</f>
        <v/>
      </c>
      <c r="M5260">
        <f>VLOOKUP(F5260,Products!A:D,4,FALSE)*I5260</f>
        <v/>
      </c>
      <c r="N5260">
        <f>L5260-M5260</f>
        <v/>
      </c>
    </row>
    <row r="5261">
      <c r="A5261" t="inlineStr">
        <is>
          <t>T1005259</t>
        </is>
      </c>
      <c r="B5261" t="inlineStr">
        <is>
          <t>2023-10-29</t>
        </is>
      </c>
      <c r="C5261" t="inlineStr">
        <is>
          <t>S041</t>
        </is>
      </c>
      <c r="D5261" t="inlineStr">
        <is>
          <t>Store_041</t>
        </is>
      </c>
      <c r="E5261" t="inlineStr">
        <is>
          <t>East</t>
        </is>
      </c>
      <c r="F5261" t="inlineStr">
        <is>
          <t>P0029</t>
        </is>
      </c>
      <c r="G5261" t="inlineStr">
        <is>
          <t>Prod_0029</t>
        </is>
      </c>
      <c r="H5261" t="inlineStr">
        <is>
          <t>Clothing</t>
        </is>
      </c>
      <c r="I5261" t="n">
        <v>1</v>
      </c>
      <c r="J5261" t="n">
        <v>529.01</v>
      </c>
      <c r="K5261" t="n">
        <v>0</v>
      </c>
      <c r="L5261">
        <f>I5261*J5261*(1-K5261)</f>
        <v/>
      </c>
      <c r="M5261">
        <f>VLOOKUP(F5261,Products!A:D,4,FALSE)*I5261</f>
        <v/>
      </c>
      <c r="N5261">
        <f>L5261-M5261</f>
        <v/>
      </c>
    </row>
    <row r="5262">
      <c r="A5262" t="inlineStr">
        <is>
          <t>T1005260</t>
        </is>
      </c>
      <c r="B5262" t="inlineStr">
        <is>
          <t>2023-08-23</t>
        </is>
      </c>
      <c r="C5262" t="inlineStr">
        <is>
          <t>S015</t>
        </is>
      </c>
      <c r="D5262" t="inlineStr">
        <is>
          <t>Store_015</t>
        </is>
      </c>
      <c r="E5262" t="inlineStr">
        <is>
          <t>North</t>
        </is>
      </c>
      <c r="F5262" t="inlineStr">
        <is>
          <t>P0163</t>
        </is>
      </c>
      <c r="G5262" t="inlineStr">
        <is>
          <t>Prod_0163</t>
        </is>
      </c>
      <c r="H5262" t="inlineStr">
        <is>
          <t>Food</t>
        </is>
      </c>
      <c r="I5262" t="n">
        <v>8</v>
      </c>
      <c r="J5262" t="n">
        <v>748.0599999999999</v>
      </c>
      <c r="K5262" t="n">
        <v>0</v>
      </c>
      <c r="L5262">
        <f>I5262*J5262*(1-K5262)</f>
        <v/>
      </c>
      <c r="M5262">
        <f>VLOOKUP(F5262,Products!A:D,4,FALSE)*I5262</f>
        <v/>
      </c>
      <c r="N5262">
        <f>L5262-M5262</f>
        <v/>
      </c>
    </row>
    <row r="5263">
      <c r="A5263" t="inlineStr">
        <is>
          <t>T1005261</t>
        </is>
      </c>
      <c r="B5263" t="inlineStr">
        <is>
          <t>2024-02-19</t>
        </is>
      </c>
      <c r="C5263" t="inlineStr">
        <is>
          <t>S027</t>
        </is>
      </c>
      <c r="D5263" t="inlineStr">
        <is>
          <t>Store_027</t>
        </is>
      </c>
      <c r="E5263" t="inlineStr">
        <is>
          <t>South</t>
        </is>
      </c>
      <c r="F5263" t="inlineStr">
        <is>
          <t>P0121</t>
        </is>
      </c>
      <c r="G5263" t="inlineStr">
        <is>
          <t>Prod_0121</t>
        </is>
      </c>
      <c r="H5263" t="inlineStr">
        <is>
          <t>Clothing</t>
        </is>
      </c>
      <c r="I5263" t="n">
        <v>8</v>
      </c>
      <c r="J5263" t="n">
        <v>734.6900000000001</v>
      </c>
      <c r="K5263" t="n">
        <v>0.05</v>
      </c>
      <c r="L5263">
        <f>I5263*J5263*(1-K5263)</f>
        <v/>
      </c>
      <c r="M5263">
        <f>VLOOKUP(F5263,Products!A:D,4,FALSE)*I5263</f>
        <v/>
      </c>
      <c r="N5263">
        <f>L5263-M5263</f>
        <v/>
      </c>
    </row>
    <row r="5264">
      <c r="A5264" t="inlineStr">
        <is>
          <t>T1005262</t>
        </is>
      </c>
      <c r="B5264" t="inlineStr">
        <is>
          <t>2024-12-02</t>
        </is>
      </c>
      <c r="C5264" t="inlineStr">
        <is>
          <t>S049</t>
        </is>
      </c>
      <c r="D5264" t="inlineStr">
        <is>
          <t>Store_049</t>
        </is>
      </c>
      <c r="E5264" t="inlineStr">
        <is>
          <t>North</t>
        </is>
      </c>
      <c r="F5264" t="inlineStr">
        <is>
          <t>P0181</t>
        </is>
      </c>
      <c r="G5264" t="inlineStr">
        <is>
          <t>Prod_0181</t>
        </is>
      </c>
      <c r="H5264" t="inlineStr">
        <is>
          <t>Electronics</t>
        </is>
      </c>
      <c r="I5264" t="n">
        <v>5</v>
      </c>
      <c r="J5264" t="n">
        <v>773.61</v>
      </c>
      <c r="K5264" t="n">
        <v>0</v>
      </c>
      <c r="L5264">
        <f>I5264*J5264*(1-K5264)</f>
        <v/>
      </c>
      <c r="M5264">
        <f>VLOOKUP(F5264,Products!A:D,4,FALSE)*I5264</f>
        <v/>
      </c>
      <c r="N5264">
        <f>L5264-M5264</f>
        <v/>
      </c>
    </row>
    <row r="5265">
      <c r="A5265" t="inlineStr">
        <is>
          <t>T1005263</t>
        </is>
      </c>
      <c r="B5265" t="inlineStr">
        <is>
          <t>2025-03-06</t>
        </is>
      </c>
      <c r="C5265" t="inlineStr">
        <is>
          <t>S025</t>
        </is>
      </c>
      <c r="D5265" t="inlineStr">
        <is>
          <t>Store_025</t>
        </is>
      </c>
      <c r="E5265" t="inlineStr">
        <is>
          <t>Central</t>
        </is>
      </c>
      <c r="F5265" t="inlineStr">
        <is>
          <t>P0199</t>
        </is>
      </c>
      <c r="G5265" t="inlineStr">
        <is>
          <t>Prod_0199</t>
        </is>
      </c>
      <c r="H5265" t="inlineStr">
        <is>
          <t>Beverages</t>
        </is>
      </c>
      <c r="I5265" t="n">
        <v>7</v>
      </c>
      <c r="J5265" t="n">
        <v>106.54</v>
      </c>
      <c r="K5265" t="n">
        <v>0</v>
      </c>
      <c r="L5265">
        <f>I5265*J5265*(1-K5265)</f>
        <v/>
      </c>
      <c r="M5265">
        <f>VLOOKUP(F5265,Products!A:D,4,FALSE)*I5265</f>
        <v/>
      </c>
      <c r="N5265">
        <f>L5265-M5265</f>
        <v/>
      </c>
    </row>
    <row r="5266">
      <c r="A5266" t="inlineStr">
        <is>
          <t>T1005264</t>
        </is>
      </c>
      <c r="B5266" t="inlineStr">
        <is>
          <t>2024-12-31</t>
        </is>
      </c>
      <c r="C5266" t="inlineStr">
        <is>
          <t>S045</t>
        </is>
      </c>
      <c r="D5266" t="inlineStr">
        <is>
          <t>Store_045</t>
        </is>
      </c>
      <c r="E5266" t="inlineStr">
        <is>
          <t>East</t>
        </is>
      </c>
      <c r="F5266" t="inlineStr">
        <is>
          <t>P0047</t>
        </is>
      </c>
      <c r="G5266" t="inlineStr">
        <is>
          <t>Prod_0047</t>
        </is>
      </c>
      <c r="H5266" t="inlineStr">
        <is>
          <t>Beverages</t>
        </is>
      </c>
      <c r="I5266" t="n">
        <v>6</v>
      </c>
      <c r="J5266" t="n">
        <v>642.85</v>
      </c>
      <c r="K5266" t="n">
        <v>0.05</v>
      </c>
      <c r="L5266">
        <f>I5266*J5266*(1-K5266)</f>
        <v/>
      </c>
      <c r="M5266">
        <f>VLOOKUP(F5266,Products!A:D,4,FALSE)*I5266</f>
        <v/>
      </c>
      <c r="N5266">
        <f>L5266-M5266</f>
        <v/>
      </c>
    </row>
    <row r="5267">
      <c r="A5267" t="inlineStr">
        <is>
          <t>T1005265</t>
        </is>
      </c>
      <c r="B5267" t="inlineStr">
        <is>
          <t>2023-06-02</t>
        </is>
      </c>
      <c r="C5267" t="inlineStr">
        <is>
          <t>S006</t>
        </is>
      </c>
      <c r="D5267" t="inlineStr">
        <is>
          <t>Store_006</t>
        </is>
      </c>
      <c r="E5267" t="inlineStr">
        <is>
          <t>East</t>
        </is>
      </c>
      <c r="F5267" t="inlineStr">
        <is>
          <t>P0094</t>
        </is>
      </c>
      <c r="G5267" t="inlineStr">
        <is>
          <t>Prod_0094</t>
        </is>
      </c>
      <c r="H5267" t="inlineStr">
        <is>
          <t>Toys</t>
        </is>
      </c>
      <c r="I5267" t="n">
        <v>2</v>
      </c>
      <c r="J5267" t="n">
        <v>722.04</v>
      </c>
      <c r="K5267" t="n">
        <v>0.15</v>
      </c>
      <c r="L5267">
        <f>I5267*J5267*(1-K5267)</f>
        <v/>
      </c>
      <c r="M5267">
        <f>VLOOKUP(F5267,Products!A:D,4,FALSE)*I5267</f>
        <v/>
      </c>
      <c r="N5267">
        <f>L5267-M5267</f>
        <v/>
      </c>
    </row>
    <row r="5268">
      <c r="A5268" t="inlineStr">
        <is>
          <t>T1005266</t>
        </is>
      </c>
      <c r="B5268" t="inlineStr">
        <is>
          <t>2025-06-06</t>
        </is>
      </c>
      <c r="C5268" t="inlineStr">
        <is>
          <t>S022</t>
        </is>
      </c>
      <c r="D5268" t="inlineStr">
        <is>
          <t>Store_022</t>
        </is>
      </c>
      <c r="E5268" t="inlineStr">
        <is>
          <t>East</t>
        </is>
      </c>
      <c r="F5268" t="inlineStr">
        <is>
          <t>P0036</t>
        </is>
      </c>
      <c r="G5268" t="inlineStr">
        <is>
          <t>Prod_0036</t>
        </is>
      </c>
      <c r="H5268" t="inlineStr">
        <is>
          <t>Clothing</t>
        </is>
      </c>
      <c r="I5268" t="n">
        <v>7</v>
      </c>
      <c r="J5268" t="n">
        <v>474.58</v>
      </c>
      <c r="K5268" t="n">
        <v>0</v>
      </c>
      <c r="L5268">
        <f>I5268*J5268*(1-K5268)</f>
        <v/>
      </c>
      <c r="M5268">
        <f>VLOOKUP(F5268,Products!A:D,4,FALSE)*I5268</f>
        <v/>
      </c>
      <c r="N5268">
        <f>L5268-M5268</f>
        <v/>
      </c>
    </row>
    <row r="5269">
      <c r="A5269" t="inlineStr">
        <is>
          <t>T1005267</t>
        </is>
      </c>
      <c r="B5269" t="inlineStr">
        <is>
          <t>2023-10-06</t>
        </is>
      </c>
      <c r="C5269" t="inlineStr">
        <is>
          <t>S017</t>
        </is>
      </c>
      <c r="D5269" t="inlineStr">
        <is>
          <t>Store_017</t>
        </is>
      </c>
      <c r="E5269" t="inlineStr">
        <is>
          <t>South</t>
        </is>
      </c>
      <c r="F5269" t="inlineStr">
        <is>
          <t>P0063</t>
        </is>
      </c>
      <c r="G5269" t="inlineStr">
        <is>
          <t>Prod_0063</t>
        </is>
      </c>
      <c r="H5269" t="inlineStr">
        <is>
          <t>Clothing</t>
        </is>
      </c>
      <c r="I5269" t="n">
        <v>5</v>
      </c>
      <c r="J5269" t="n">
        <v>211.73</v>
      </c>
      <c r="K5269" t="n">
        <v>0</v>
      </c>
      <c r="L5269">
        <f>I5269*J5269*(1-K5269)</f>
        <v/>
      </c>
      <c r="M5269">
        <f>VLOOKUP(F5269,Products!A:D,4,FALSE)*I5269</f>
        <v/>
      </c>
      <c r="N5269">
        <f>L5269-M5269</f>
        <v/>
      </c>
    </row>
    <row r="5270">
      <c r="A5270" t="inlineStr">
        <is>
          <t>T1005268</t>
        </is>
      </c>
      <c r="B5270" t="inlineStr">
        <is>
          <t>2025-08-15</t>
        </is>
      </c>
      <c r="C5270" t="inlineStr">
        <is>
          <t>S025</t>
        </is>
      </c>
      <c r="D5270" t="inlineStr">
        <is>
          <t>Store_025</t>
        </is>
      </c>
      <c r="E5270" t="inlineStr">
        <is>
          <t>Central</t>
        </is>
      </c>
      <c r="F5270" t="inlineStr">
        <is>
          <t>P0084</t>
        </is>
      </c>
      <c r="G5270" t="inlineStr">
        <is>
          <t>Prod_0084</t>
        </is>
      </c>
      <c r="H5270" t="inlineStr">
        <is>
          <t>Beverages</t>
        </is>
      </c>
      <c r="I5270" t="n">
        <v>5</v>
      </c>
      <c r="J5270" t="n">
        <v>736.5599999999999</v>
      </c>
      <c r="K5270" t="n">
        <v>0.05</v>
      </c>
      <c r="L5270">
        <f>I5270*J5270*(1-K5270)</f>
        <v/>
      </c>
      <c r="M5270">
        <f>VLOOKUP(F5270,Products!A:D,4,FALSE)*I5270</f>
        <v/>
      </c>
      <c r="N5270">
        <f>L5270-M5270</f>
        <v/>
      </c>
    </row>
    <row r="5271">
      <c r="A5271" t="inlineStr">
        <is>
          <t>T1005269</t>
        </is>
      </c>
      <c r="B5271" t="inlineStr">
        <is>
          <t>2024-04-13</t>
        </is>
      </c>
      <c r="C5271" t="inlineStr">
        <is>
          <t>S002</t>
        </is>
      </c>
      <c r="D5271" t="inlineStr">
        <is>
          <t>Store_002</t>
        </is>
      </c>
      <c r="E5271" t="inlineStr">
        <is>
          <t>South</t>
        </is>
      </c>
      <c r="F5271" t="inlineStr">
        <is>
          <t>P0109</t>
        </is>
      </c>
      <c r="G5271" t="inlineStr">
        <is>
          <t>Prod_0109</t>
        </is>
      </c>
      <c r="H5271" t="inlineStr">
        <is>
          <t>Beverages</t>
        </is>
      </c>
      <c r="I5271" t="n">
        <v>7</v>
      </c>
      <c r="J5271" t="n">
        <v>734.87</v>
      </c>
      <c r="K5271" t="n">
        <v>0</v>
      </c>
      <c r="L5271">
        <f>I5271*J5271*(1-K5271)</f>
        <v/>
      </c>
      <c r="M5271">
        <f>VLOOKUP(F5271,Products!A:D,4,FALSE)*I5271</f>
        <v/>
      </c>
      <c r="N5271">
        <f>L5271-M5271</f>
        <v/>
      </c>
    </row>
    <row r="5272">
      <c r="A5272" t="inlineStr">
        <is>
          <t>T1005270</t>
        </is>
      </c>
      <c r="B5272" t="inlineStr">
        <is>
          <t>2025-04-21</t>
        </is>
      </c>
      <c r="C5272" t="inlineStr">
        <is>
          <t>S007</t>
        </is>
      </c>
      <c r="D5272" t="inlineStr">
        <is>
          <t>Store_007</t>
        </is>
      </c>
      <c r="E5272" t="inlineStr">
        <is>
          <t>East</t>
        </is>
      </c>
      <c r="F5272" t="inlineStr">
        <is>
          <t>P0007</t>
        </is>
      </c>
      <c r="G5272" t="inlineStr">
        <is>
          <t>Prod_0007</t>
        </is>
      </c>
      <c r="H5272" t="inlineStr">
        <is>
          <t>Food</t>
        </is>
      </c>
      <c r="I5272" t="n">
        <v>3</v>
      </c>
      <c r="J5272" t="n">
        <v>114.73</v>
      </c>
      <c r="K5272" t="n">
        <v>0.15</v>
      </c>
      <c r="L5272">
        <f>I5272*J5272*(1-K5272)</f>
        <v/>
      </c>
      <c r="M5272">
        <f>VLOOKUP(F5272,Products!A:D,4,FALSE)*I5272</f>
        <v/>
      </c>
      <c r="N5272">
        <f>L5272-M5272</f>
        <v/>
      </c>
    </row>
    <row r="5273">
      <c r="A5273" t="inlineStr">
        <is>
          <t>T1005271</t>
        </is>
      </c>
      <c r="B5273" t="inlineStr">
        <is>
          <t>2023-05-27</t>
        </is>
      </c>
      <c r="C5273" t="inlineStr">
        <is>
          <t>S011</t>
        </is>
      </c>
      <c r="D5273" t="inlineStr">
        <is>
          <t>Store_011</t>
        </is>
      </c>
      <c r="E5273" t="inlineStr">
        <is>
          <t>South</t>
        </is>
      </c>
      <c r="F5273" t="inlineStr">
        <is>
          <t>P0144</t>
        </is>
      </c>
      <c r="G5273" t="inlineStr">
        <is>
          <t>Prod_0144</t>
        </is>
      </c>
      <c r="H5273" t="inlineStr">
        <is>
          <t>Stationery</t>
        </is>
      </c>
      <c r="I5273" t="n">
        <v>6</v>
      </c>
      <c r="J5273" t="n">
        <v>242.43</v>
      </c>
      <c r="K5273" t="n">
        <v>0</v>
      </c>
      <c r="L5273">
        <f>I5273*J5273*(1-K5273)</f>
        <v/>
      </c>
      <c r="M5273">
        <f>VLOOKUP(F5273,Products!A:D,4,FALSE)*I5273</f>
        <v/>
      </c>
      <c r="N5273">
        <f>L5273-M5273</f>
        <v/>
      </c>
    </row>
    <row r="5274">
      <c r="A5274" t="inlineStr">
        <is>
          <t>T1005272</t>
        </is>
      </c>
      <c r="B5274" t="inlineStr">
        <is>
          <t>2023-03-12</t>
        </is>
      </c>
      <c r="C5274" t="inlineStr">
        <is>
          <t>S001</t>
        </is>
      </c>
      <c r="D5274" t="inlineStr">
        <is>
          <t>Store_001</t>
        </is>
      </c>
      <c r="E5274" t="inlineStr">
        <is>
          <t>West</t>
        </is>
      </c>
      <c r="F5274" t="inlineStr">
        <is>
          <t>P0200</t>
        </is>
      </c>
      <c r="G5274" t="inlineStr">
        <is>
          <t>Prod_0200</t>
        </is>
      </c>
      <c r="H5274" t="inlineStr">
        <is>
          <t>Electronics</t>
        </is>
      </c>
      <c r="I5274" t="n">
        <v>6</v>
      </c>
      <c r="J5274" t="n">
        <v>283.92</v>
      </c>
      <c r="K5274" t="n">
        <v>0</v>
      </c>
      <c r="L5274">
        <f>I5274*J5274*(1-K5274)</f>
        <v/>
      </c>
      <c r="M5274">
        <f>VLOOKUP(F5274,Products!A:D,4,FALSE)*I5274</f>
        <v/>
      </c>
      <c r="N5274">
        <f>L5274-M5274</f>
        <v/>
      </c>
    </row>
    <row r="5275">
      <c r="A5275" t="inlineStr">
        <is>
          <t>T1005273</t>
        </is>
      </c>
      <c r="B5275" t="inlineStr">
        <is>
          <t>2024-01-04</t>
        </is>
      </c>
      <c r="C5275" t="inlineStr">
        <is>
          <t>S046</t>
        </is>
      </c>
      <c r="D5275" t="inlineStr">
        <is>
          <t>Store_046</t>
        </is>
      </c>
      <c r="E5275" t="inlineStr">
        <is>
          <t>South</t>
        </is>
      </c>
      <c r="F5275" t="inlineStr">
        <is>
          <t>P0176</t>
        </is>
      </c>
      <c r="G5275" t="inlineStr">
        <is>
          <t>Prod_0176</t>
        </is>
      </c>
      <c r="H5275" t="inlineStr">
        <is>
          <t>Food</t>
        </is>
      </c>
      <c r="I5275" t="n">
        <v>5</v>
      </c>
      <c r="J5275" t="n">
        <v>611.36</v>
      </c>
      <c r="K5275" t="n">
        <v>0</v>
      </c>
      <c r="L5275">
        <f>I5275*J5275*(1-K5275)</f>
        <v/>
      </c>
      <c r="M5275">
        <f>VLOOKUP(F5275,Products!A:D,4,FALSE)*I5275</f>
        <v/>
      </c>
      <c r="N5275">
        <f>L5275-M5275</f>
        <v/>
      </c>
    </row>
    <row r="5276">
      <c r="A5276" t="inlineStr">
        <is>
          <t>T1005274</t>
        </is>
      </c>
      <c r="B5276" t="inlineStr">
        <is>
          <t>2023-08-28</t>
        </is>
      </c>
      <c r="C5276" t="inlineStr">
        <is>
          <t>S041</t>
        </is>
      </c>
      <c r="D5276" t="inlineStr">
        <is>
          <t>Store_041</t>
        </is>
      </c>
      <c r="E5276" t="inlineStr">
        <is>
          <t>East</t>
        </is>
      </c>
      <c r="F5276" t="inlineStr">
        <is>
          <t>P0155</t>
        </is>
      </c>
      <c r="G5276" t="inlineStr">
        <is>
          <t>Prod_0155</t>
        </is>
      </c>
      <c r="H5276" t="inlineStr">
        <is>
          <t>Electronics</t>
        </is>
      </c>
      <c r="I5276" t="n">
        <v>8</v>
      </c>
      <c r="J5276" t="n">
        <v>498.72</v>
      </c>
      <c r="K5276" t="n">
        <v>0</v>
      </c>
      <c r="L5276">
        <f>I5276*J5276*(1-K5276)</f>
        <v/>
      </c>
      <c r="M5276">
        <f>VLOOKUP(F5276,Products!A:D,4,FALSE)*I5276</f>
        <v/>
      </c>
      <c r="N5276">
        <f>L5276-M5276</f>
        <v/>
      </c>
    </row>
    <row r="5277">
      <c r="A5277" t="inlineStr">
        <is>
          <t>T1005275</t>
        </is>
      </c>
      <c r="B5277" t="inlineStr">
        <is>
          <t>2023-05-14</t>
        </is>
      </c>
      <c r="C5277" t="inlineStr">
        <is>
          <t>S031</t>
        </is>
      </c>
      <c r="D5277" t="inlineStr">
        <is>
          <t>Store_031</t>
        </is>
      </c>
      <c r="E5277" t="inlineStr">
        <is>
          <t>Central</t>
        </is>
      </c>
      <c r="F5277" t="inlineStr">
        <is>
          <t>P0192</t>
        </is>
      </c>
      <c r="G5277" t="inlineStr">
        <is>
          <t>Prod_0192</t>
        </is>
      </c>
      <c r="H5277" t="inlineStr">
        <is>
          <t>Beverages</t>
        </is>
      </c>
      <c r="I5277" t="n">
        <v>9</v>
      </c>
      <c r="J5277" t="n">
        <v>384.97</v>
      </c>
      <c r="K5277" t="n">
        <v>0.15</v>
      </c>
      <c r="L5277">
        <f>I5277*J5277*(1-K5277)</f>
        <v/>
      </c>
      <c r="M5277">
        <f>VLOOKUP(F5277,Products!A:D,4,FALSE)*I5277</f>
        <v/>
      </c>
      <c r="N5277">
        <f>L5277-M5277</f>
        <v/>
      </c>
    </row>
    <row r="5278">
      <c r="A5278" t="inlineStr">
        <is>
          <t>T1005276</t>
        </is>
      </c>
      <c r="B5278" t="inlineStr">
        <is>
          <t>2025-06-04</t>
        </is>
      </c>
      <c r="C5278" t="inlineStr">
        <is>
          <t>S006</t>
        </is>
      </c>
      <c r="D5278" t="inlineStr">
        <is>
          <t>Store_006</t>
        </is>
      </c>
      <c r="E5278" t="inlineStr">
        <is>
          <t>East</t>
        </is>
      </c>
      <c r="F5278" t="inlineStr">
        <is>
          <t>P0128</t>
        </is>
      </c>
      <c r="G5278" t="inlineStr">
        <is>
          <t>Prod_0128</t>
        </is>
      </c>
      <c r="H5278" t="inlineStr">
        <is>
          <t>Toys</t>
        </is>
      </c>
      <c r="I5278" t="n">
        <v>6</v>
      </c>
      <c r="J5278" t="n">
        <v>185.21</v>
      </c>
      <c r="K5278" t="n">
        <v>0</v>
      </c>
      <c r="L5278">
        <f>I5278*J5278*(1-K5278)</f>
        <v/>
      </c>
      <c r="M5278">
        <f>VLOOKUP(F5278,Products!A:D,4,FALSE)*I5278</f>
        <v/>
      </c>
      <c r="N5278">
        <f>L5278-M5278</f>
        <v/>
      </c>
    </row>
    <row r="5279">
      <c r="A5279" t="inlineStr">
        <is>
          <t>T1005277</t>
        </is>
      </c>
      <c r="B5279" t="inlineStr">
        <is>
          <t>2024-07-11</t>
        </is>
      </c>
      <c r="C5279" t="inlineStr">
        <is>
          <t>S040</t>
        </is>
      </c>
      <c r="D5279" t="inlineStr">
        <is>
          <t>Store_040</t>
        </is>
      </c>
      <c r="E5279" t="inlineStr">
        <is>
          <t>Central</t>
        </is>
      </c>
      <c r="F5279" t="inlineStr">
        <is>
          <t>P0069</t>
        </is>
      </c>
      <c r="G5279" t="inlineStr">
        <is>
          <t>Prod_0069</t>
        </is>
      </c>
      <c r="H5279" t="inlineStr">
        <is>
          <t>Household</t>
        </is>
      </c>
      <c r="I5279" t="n">
        <v>2</v>
      </c>
      <c r="J5279" t="n">
        <v>381.04</v>
      </c>
      <c r="K5279" t="n">
        <v>0.15</v>
      </c>
      <c r="L5279">
        <f>I5279*J5279*(1-K5279)</f>
        <v/>
      </c>
      <c r="M5279">
        <f>VLOOKUP(F5279,Products!A:D,4,FALSE)*I5279</f>
        <v/>
      </c>
      <c r="N5279">
        <f>L5279-M5279</f>
        <v/>
      </c>
    </row>
    <row r="5280">
      <c r="A5280" t="inlineStr">
        <is>
          <t>T1005278</t>
        </is>
      </c>
      <c r="B5280" t="inlineStr">
        <is>
          <t>2025-03-02</t>
        </is>
      </c>
      <c r="C5280" t="inlineStr">
        <is>
          <t>S034</t>
        </is>
      </c>
      <c r="D5280" t="inlineStr">
        <is>
          <t>Store_034</t>
        </is>
      </c>
      <c r="E5280" t="inlineStr">
        <is>
          <t>Central</t>
        </is>
      </c>
      <c r="F5280" t="inlineStr">
        <is>
          <t>P0030</t>
        </is>
      </c>
      <c r="G5280" t="inlineStr">
        <is>
          <t>Prod_0030</t>
        </is>
      </c>
      <c r="H5280" t="inlineStr">
        <is>
          <t>Household</t>
        </is>
      </c>
      <c r="I5280" t="n">
        <v>2</v>
      </c>
      <c r="J5280" t="n">
        <v>679.12</v>
      </c>
      <c r="K5280" t="n">
        <v>0.05</v>
      </c>
      <c r="L5280">
        <f>I5280*J5280*(1-K5280)</f>
        <v/>
      </c>
      <c r="M5280">
        <f>VLOOKUP(F5280,Products!A:D,4,FALSE)*I5280</f>
        <v/>
      </c>
      <c r="N5280">
        <f>L5280-M5280</f>
        <v/>
      </c>
    </row>
    <row r="5281">
      <c r="A5281" t="inlineStr">
        <is>
          <t>T1005279</t>
        </is>
      </c>
      <c r="B5281" t="inlineStr">
        <is>
          <t>2023-05-03</t>
        </is>
      </c>
      <c r="C5281" t="inlineStr">
        <is>
          <t>S036</t>
        </is>
      </c>
      <c r="D5281" t="inlineStr">
        <is>
          <t>Store_036</t>
        </is>
      </c>
      <c r="E5281" t="inlineStr">
        <is>
          <t>Central</t>
        </is>
      </c>
      <c r="F5281" t="inlineStr">
        <is>
          <t>P0034</t>
        </is>
      </c>
      <c r="G5281" t="inlineStr">
        <is>
          <t>Prod_0034</t>
        </is>
      </c>
      <c r="H5281" t="inlineStr">
        <is>
          <t>Toys</t>
        </is>
      </c>
      <c r="I5281" t="n">
        <v>3</v>
      </c>
      <c r="J5281" t="n">
        <v>643.9299999999999</v>
      </c>
      <c r="K5281" t="n">
        <v>0</v>
      </c>
      <c r="L5281">
        <f>I5281*J5281*(1-K5281)</f>
        <v/>
      </c>
      <c r="M5281">
        <f>VLOOKUP(F5281,Products!A:D,4,FALSE)*I5281</f>
        <v/>
      </c>
      <c r="N5281">
        <f>L5281-M5281</f>
        <v/>
      </c>
    </row>
    <row r="5282">
      <c r="A5282" t="inlineStr">
        <is>
          <t>T1005280</t>
        </is>
      </c>
      <c r="B5282" t="inlineStr">
        <is>
          <t>2023-02-02</t>
        </is>
      </c>
      <c r="C5282" t="inlineStr">
        <is>
          <t>S009</t>
        </is>
      </c>
      <c r="D5282" t="inlineStr">
        <is>
          <t>Store_009</t>
        </is>
      </c>
      <c r="E5282" t="inlineStr">
        <is>
          <t>Central</t>
        </is>
      </c>
      <c r="F5282" t="inlineStr">
        <is>
          <t>P0057</t>
        </is>
      </c>
      <c r="G5282" t="inlineStr">
        <is>
          <t>Prod_0057</t>
        </is>
      </c>
      <c r="H5282" t="inlineStr">
        <is>
          <t>Beverages</t>
        </is>
      </c>
      <c r="I5282" t="n">
        <v>2</v>
      </c>
      <c r="J5282" t="n">
        <v>62.58</v>
      </c>
      <c r="K5282" t="n">
        <v>0</v>
      </c>
      <c r="L5282">
        <f>I5282*J5282*(1-K5282)</f>
        <v/>
      </c>
      <c r="M5282">
        <f>VLOOKUP(F5282,Products!A:D,4,FALSE)*I5282</f>
        <v/>
      </c>
      <c r="N5282">
        <f>L5282-M5282</f>
        <v/>
      </c>
    </row>
    <row r="5283">
      <c r="A5283" t="inlineStr">
        <is>
          <t>T1005281</t>
        </is>
      </c>
      <c r="B5283" t="inlineStr">
        <is>
          <t>2024-06-21</t>
        </is>
      </c>
      <c r="C5283" t="inlineStr">
        <is>
          <t>S005</t>
        </is>
      </c>
      <c r="D5283" t="inlineStr">
        <is>
          <t>Store_005</t>
        </is>
      </c>
      <c r="E5283" t="inlineStr">
        <is>
          <t>Central</t>
        </is>
      </c>
      <c r="F5283" t="inlineStr">
        <is>
          <t>P0157</t>
        </is>
      </c>
      <c r="G5283" t="inlineStr">
        <is>
          <t>Prod_0157</t>
        </is>
      </c>
      <c r="H5283" t="inlineStr">
        <is>
          <t>Toys</t>
        </is>
      </c>
      <c r="I5283" t="n">
        <v>1</v>
      </c>
      <c r="J5283" t="n">
        <v>272.15</v>
      </c>
      <c r="K5283" t="n">
        <v>0</v>
      </c>
      <c r="L5283">
        <f>I5283*J5283*(1-K5283)</f>
        <v/>
      </c>
      <c r="M5283">
        <f>VLOOKUP(F5283,Products!A:D,4,FALSE)*I5283</f>
        <v/>
      </c>
      <c r="N5283">
        <f>L5283-M5283</f>
        <v/>
      </c>
    </row>
    <row r="5284">
      <c r="A5284" t="inlineStr">
        <is>
          <t>T1005282</t>
        </is>
      </c>
      <c r="B5284" t="inlineStr">
        <is>
          <t>2024-07-03</t>
        </is>
      </c>
      <c r="C5284" t="inlineStr">
        <is>
          <t>S041</t>
        </is>
      </c>
      <c r="D5284" t="inlineStr">
        <is>
          <t>Store_041</t>
        </is>
      </c>
      <c r="E5284" t="inlineStr">
        <is>
          <t>East</t>
        </is>
      </c>
      <c r="F5284" t="inlineStr">
        <is>
          <t>P0006</t>
        </is>
      </c>
      <c r="G5284" t="inlineStr">
        <is>
          <t>Prod_0006</t>
        </is>
      </c>
      <c r="H5284" t="inlineStr">
        <is>
          <t>Food</t>
        </is>
      </c>
      <c r="I5284" t="n">
        <v>9</v>
      </c>
      <c r="J5284" t="n">
        <v>1020.14</v>
      </c>
      <c r="K5284" t="n">
        <v>0.1</v>
      </c>
      <c r="L5284">
        <f>I5284*J5284*(1-K5284)</f>
        <v/>
      </c>
      <c r="M5284">
        <f>VLOOKUP(F5284,Products!A:D,4,FALSE)*I5284</f>
        <v/>
      </c>
      <c r="N5284">
        <f>L5284-M5284</f>
        <v/>
      </c>
    </row>
    <row r="5285">
      <c r="A5285" t="inlineStr">
        <is>
          <t>T1005283</t>
        </is>
      </c>
      <c r="B5285" t="inlineStr">
        <is>
          <t>2024-01-15</t>
        </is>
      </c>
      <c r="C5285" t="inlineStr">
        <is>
          <t>S043</t>
        </is>
      </c>
      <c r="D5285" t="inlineStr">
        <is>
          <t>Store_043</t>
        </is>
      </c>
      <c r="E5285" t="inlineStr">
        <is>
          <t>East</t>
        </is>
      </c>
      <c r="F5285" t="inlineStr">
        <is>
          <t>P0039</t>
        </is>
      </c>
      <c r="G5285" t="inlineStr">
        <is>
          <t>Prod_0039</t>
        </is>
      </c>
      <c r="H5285" t="inlineStr">
        <is>
          <t>Household</t>
        </is>
      </c>
      <c r="I5285" t="n">
        <v>6</v>
      </c>
      <c r="J5285" t="n">
        <v>324.44</v>
      </c>
      <c r="K5285" t="n">
        <v>0.05</v>
      </c>
      <c r="L5285">
        <f>I5285*J5285*(1-K5285)</f>
        <v/>
      </c>
      <c r="M5285">
        <f>VLOOKUP(F5285,Products!A:D,4,FALSE)*I5285</f>
        <v/>
      </c>
      <c r="N5285">
        <f>L5285-M5285</f>
        <v/>
      </c>
    </row>
    <row r="5286">
      <c r="A5286" t="inlineStr">
        <is>
          <t>T1005284</t>
        </is>
      </c>
      <c r="B5286" t="inlineStr">
        <is>
          <t>2024-12-31</t>
        </is>
      </c>
      <c r="C5286" t="inlineStr">
        <is>
          <t>S022</t>
        </is>
      </c>
      <c r="D5286" t="inlineStr">
        <is>
          <t>Store_022</t>
        </is>
      </c>
      <c r="E5286" t="inlineStr">
        <is>
          <t>East</t>
        </is>
      </c>
      <c r="F5286" t="inlineStr">
        <is>
          <t>P0160</t>
        </is>
      </c>
      <c r="G5286" t="inlineStr">
        <is>
          <t>Prod_0160</t>
        </is>
      </c>
      <c r="H5286" t="inlineStr">
        <is>
          <t>Food</t>
        </is>
      </c>
      <c r="I5286" t="n">
        <v>4</v>
      </c>
      <c r="J5286" t="n">
        <v>659</v>
      </c>
      <c r="K5286" t="n">
        <v>0</v>
      </c>
      <c r="L5286">
        <f>I5286*J5286*(1-K5286)</f>
        <v/>
      </c>
      <c r="M5286">
        <f>VLOOKUP(F5286,Products!A:D,4,FALSE)*I5286</f>
        <v/>
      </c>
      <c r="N5286">
        <f>L5286-M5286</f>
        <v/>
      </c>
    </row>
    <row r="5287">
      <c r="A5287" t="inlineStr">
        <is>
          <t>T1005285</t>
        </is>
      </c>
      <c r="B5287" t="inlineStr">
        <is>
          <t>2024-12-13</t>
        </is>
      </c>
      <c r="C5287" t="inlineStr">
        <is>
          <t>S024</t>
        </is>
      </c>
      <c r="D5287" t="inlineStr">
        <is>
          <t>Store_024</t>
        </is>
      </c>
      <c r="E5287" t="inlineStr">
        <is>
          <t>South</t>
        </is>
      </c>
      <c r="F5287" t="inlineStr">
        <is>
          <t>P0009</t>
        </is>
      </c>
      <c r="G5287" t="inlineStr">
        <is>
          <t>Prod_0009</t>
        </is>
      </c>
      <c r="H5287" t="inlineStr">
        <is>
          <t>Toys</t>
        </is>
      </c>
      <c r="I5287" t="n">
        <v>6</v>
      </c>
      <c r="J5287" t="n">
        <v>604.1799999999999</v>
      </c>
      <c r="K5287" t="n">
        <v>0</v>
      </c>
      <c r="L5287">
        <f>I5287*J5287*(1-K5287)</f>
        <v/>
      </c>
      <c r="M5287">
        <f>VLOOKUP(F5287,Products!A:D,4,FALSE)*I5287</f>
        <v/>
      </c>
      <c r="N5287">
        <f>L5287-M5287</f>
        <v/>
      </c>
    </row>
    <row r="5288">
      <c r="A5288" t="inlineStr">
        <is>
          <t>T1005286</t>
        </is>
      </c>
      <c r="B5288" t="inlineStr">
        <is>
          <t>2023-03-19</t>
        </is>
      </c>
      <c r="C5288" t="inlineStr">
        <is>
          <t>S038</t>
        </is>
      </c>
      <c r="D5288" t="inlineStr">
        <is>
          <t>Store_038</t>
        </is>
      </c>
      <c r="E5288" t="inlineStr">
        <is>
          <t>East</t>
        </is>
      </c>
      <c r="F5288" t="inlineStr">
        <is>
          <t>P0147</t>
        </is>
      </c>
      <c r="G5288" t="inlineStr">
        <is>
          <t>Prod_0147</t>
        </is>
      </c>
      <c r="H5288" t="inlineStr">
        <is>
          <t>Stationery</t>
        </is>
      </c>
      <c r="I5288" t="n">
        <v>2</v>
      </c>
      <c r="J5288" t="n">
        <v>535.48</v>
      </c>
      <c r="K5288" t="n">
        <v>0</v>
      </c>
      <c r="L5288">
        <f>I5288*J5288*(1-K5288)</f>
        <v/>
      </c>
      <c r="M5288">
        <f>VLOOKUP(F5288,Products!A:D,4,FALSE)*I5288</f>
        <v/>
      </c>
      <c r="N5288">
        <f>L5288-M5288</f>
        <v/>
      </c>
    </row>
    <row r="5289">
      <c r="A5289" t="inlineStr">
        <is>
          <t>T1005287</t>
        </is>
      </c>
      <c r="B5289" t="inlineStr">
        <is>
          <t>2023-09-20</t>
        </is>
      </c>
      <c r="C5289" t="inlineStr">
        <is>
          <t>S019</t>
        </is>
      </c>
      <c r="D5289" t="inlineStr">
        <is>
          <t>Store_019</t>
        </is>
      </c>
      <c r="E5289" t="inlineStr">
        <is>
          <t>East</t>
        </is>
      </c>
      <c r="F5289" t="inlineStr">
        <is>
          <t>P0001</t>
        </is>
      </c>
      <c r="G5289" t="inlineStr">
        <is>
          <t>Prod_0001</t>
        </is>
      </c>
      <c r="H5289" t="inlineStr">
        <is>
          <t>Beverages</t>
        </is>
      </c>
      <c r="I5289" t="n">
        <v>3</v>
      </c>
      <c r="J5289" t="n">
        <v>660.78</v>
      </c>
      <c r="K5289" t="n">
        <v>0.15</v>
      </c>
      <c r="L5289">
        <f>I5289*J5289*(1-K5289)</f>
        <v/>
      </c>
      <c r="M5289">
        <f>VLOOKUP(F5289,Products!A:D,4,FALSE)*I5289</f>
        <v/>
      </c>
      <c r="N5289">
        <f>L5289-M5289</f>
        <v/>
      </c>
    </row>
    <row r="5290">
      <c r="A5290" t="inlineStr">
        <is>
          <t>T1005288</t>
        </is>
      </c>
      <c r="B5290" t="inlineStr">
        <is>
          <t>2024-06-30</t>
        </is>
      </c>
      <c r="C5290" t="inlineStr">
        <is>
          <t>S040</t>
        </is>
      </c>
      <c r="D5290" t="inlineStr">
        <is>
          <t>Store_040</t>
        </is>
      </c>
      <c r="E5290" t="inlineStr">
        <is>
          <t>Central</t>
        </is>
      </c>
      <c r="F5290" t="inlineStr">
        <is>
          <t>P0042</t>
        </is>
      </c>
      <c r="G5290" t="inlineStr">
        <is>
          <t>Prod_0042</t>
        </is>
      </c>
      <c r="H5290" t="inlineStr">
        <is>
          <t>Electronics</t>
        </is>
      </c>
      <c r="I5290" t="n">
        <v>3</v>
      </c>
      <c r="J5290" t="n">
        <v>819.66</v>
      </c>
      <c r="K5290" t="n">
        <v>0.1</v>
      </c>
      <c r="L5290">
        <f>I5290*J5290*(1-K5290)</f>
        <v/>
      </c>
      <c r="M5290">
        <f>VLOOKUP(F5290,Products!A:D,4,FALSE)*I5290</f>
        <v/>
      </c>
      <c r="N5290">
        <f>L5290-M5290</f>
        <v/>
      </c>
    </row>
    <row r="5291">
      <c r="A5291" t="inlineStr">
        <is>
          <t>T1005289</t>
        </is>
      </c>
      <c r="B5291" t="inlineStr">
        <is>
          <t>2023-09-12</t>
        </is>
      </c>
      <c r="C5291" t="inlineStr">
        <is>
          <t>S011</t>
        </is>
      </c>
      <c r="D5291" t="inlineStr">
        <is>
          <t>Store_011</t>
        </is>
      </c>
      <c r="E5291" t="inlineStr">
        <is>
          <t>South</t>
        </is>
      </c>
      <c r="F5291" t="inlineStr">
        <is>
          <t>P0125</t>
        </is>
      </c>
      <c r="G5291" t="inlineStr">
        <is>
          <t>Prod_0125</t>
        </is>
      </c>
      <c r="H5291" t="inlineStr">
        <is>
          <t>Toys</t>
        </is>
      </c>
      <c r="I5291" t="n">
        <v>9</v>
      </c>
      <c r="J5291" t="n">
        <v>278.31</v>
      </c>
      <c r="K5291" t="n">
        <v>0.2</v>
      </c>
      <c r="L5291">
        <f>I5291*J5291*(1-K5291)</f>
        <v/>
      </c>
      <c r="M5291">
        <f>VLOOKUP(F5291,Products!A:D,4,FALSE)*I5291</f>
        <v/>
      </c>
      <c r="N5291">
        <f>L5291-M5291</f>
        <v/>
      </c>
    </row>
    <row r="5292">
      <c r="A5292" t="inlineStr">
        <is>
          <t>T1005290</t>
        </is>
      </c>
      <c r="B5292" t="inlineStr">
        <is>
          <t>2024-10-29</t>
        </is>
      </c>
      <c r="C5292" t="inlineStr">
        <is>
          <t>S004</t>
        </is>
      </c>
      <c r="D5292" t="inlineStr">
        <is>
          <t>Store_004</t>
        </is>
      </c>
      <c r="E5292" t="inlineStr">
        <is>
          <t>Central</t>
        </is>
      </c>
      <c r="F5292" t="inlineStr">
        <is>
          <t>P0044</t>
        </is>
      </c>
      <c r="G5292" t="inlineStr">
        <is>
          <t>Prod_0044</t>
        </is>
      </c>
      <c r="H5292" t="inlineStr">
        <is>
          <t>Food</t>
        </is>
      </c>
      <c r="I5292" t="n">
        <v>4</v>
      </c>
      <c r="J5292" t="n">
        <v>222.15</v>
      </c>
      <c r="K5292" t="n">
        <v>0.05</v>
      </c>
      <c r="L5292">
        <f>I5292*J5292*(1-K5292)</f>
        <v/>
      </c>
      <c r="M5292">
        <f>VLOOKUP(F5292,Products!A:D,4,FALSE)*I5292</f>
        <v/>
      </c>
      <c r="N5292">
        <f>L5292-M5292</f>
        <v/>
      </c>
    </row>
    <row r="5293">
      <c r="A5293" t="inlineStr">
        <is>
          <t>T1005291</t>
        </is>
      </c>
      <c r="B5293" t="inlineStr">
        <is>
          <t>2023-07-10</t>
        </is>
      </c>
      <c r="C5293" t="inlineStr">
        <is>
          <t>S007</t>
        </is>
      </c>
      <c r="D5293" t="inlineStr">
        <is>
          <t>Store_007</t>
        </is>
      </c>
      <c r="E5293" t="inlineStr">
        <is>
          <t>East</t>
        </is>
      </c>
      <c r="F5293" t="inlineStr">
        <is>
          <t>P0149</t>
        </is>
      </c>
      <c r="G5293" t="inlineStr">
        <is>
          <t>Prod_0149</t>
        </is>
      </c>
      <c r="H5293" t="inlineStr">
        <is>
          <t>Toys</t>
        </is>
      </c>
      <c r="I5293" t="n">
        <v>6</v>
      </c>
      <c r="J5293" t="n">
        <v>72.23</v>
      </c>
      <c r="K5293" t="n">
        <v>0.05</v>
      </c>
      <c r="L5293">
        <f>I5293*J5293*(1-K5293)</f>
        <v/>
      </c>
      <c r="M5293">
        <f>VLOOKUP(F5293,Products!A:D,4,FALSE)*I5293</f>
        <v/>
      </c>
      <c r="N5293">
        <f>L5293-M5293</f>
        <v/>
      </c>
    </row>
    <row r="5294">
      <c r="A5294" t="inlineStr">
        <is>
          <t>T1005292</t>
        </is>
      </c>
      <c r="B5294" t="inlineStr">
        <is>
          <t>2024-05-24</t>
        </is>
      </c>
      <c r="C5294" t="inlineStr">
        <is>
          <t>S038</t>
        </is>
      </c>
      <c r="D5294" t="inlineStr">
        <is>
          <t>Store_038</t>
        </is>
      </c>
      <c r="E5294" t="inlineStr">
        <is>
          <t>East</t>
        </is>
      </c>
      <c r="F5294" t="inlineStr">
        <is>
          <t>P0140</t>
        </is>
      </c>
      <c r="G5294" t="inlineStr">
        <is>
          <t>Prod_0140</t>
        </is>
      </c>
      <c r="H5294" t="inlineStr">
        <is>
          <t>Food</t>
        </is>
      </c>
      <c r="I5294" t="n">
        <v>3</v>
      </c>
      <c r="J5294" t="n">
        <v>867.34</v>
      </c>
      <c r="K5294" t="n">
        <v>0</v>
      </c>
      <c r="L5294">
        <f>I5294*J5294*(1-K5294)</f>
        <v/>
      </c>
      <c r="M5294">
        <f>VLOOKUP(F5294,Products!A:D,4,FALSE)*I5294</f>
        <v/>
      </c>
      <c r="N5294">
        <f>L5294-M5294</f>
        <v/>
      </c>
    </row>
    <row r="5295">
      <c r="A5295" t="inlineStr">
        <is>
          <t>T1005293</t>
        </is>
      </c>
      <c r="B5295" t="inlineStr">
        <is>
          <t>2023-11-19</t>
        </is>
      </c>
      <c r="C5295" t="inlineStr">
        <is>
          <t>S007</t>
        </is>
      </c>
      <c r="D5295" t="inlineStr">
        <is>
          <t>Store_007</t>
        </is>
      </c>
      <c r="E5295" t="inlineStr">
        <is>
          <t>East</t>
        </is>
      </c>
      <c r="F5295" t="inlineStr">
        <is>
          <t>P0023</t>
        </is>
      </c>
      <c r="G5295" t="inlineStr">
        <is>
          <t>Prod_0023</t>
        </is>
      </c>
      <c r="H5295" t="inlineStr">
        <is>
          <t>Stationery</t>
        </is>
      </c>
      <c r="I5295" t="n">
        <v>3</v>
      </c>
      <c r="J5295" t="n">
        <v>178.1</v>
      </c>
      <c r="K5295" t="n">
        <v>0</v>
      </c>
      <c r="L5295">
        <f>I5295*J5295*(1-K5295)</f>
        <v/>
      </c>
      <c r="M5295">
        <f>VLOOKUP(F5295,Products!A:D,4,FALSE)*I5295</f>
        <v/>
      </c>
      <c r="N5295">
        <f>L5295-M5295</f>
        <v/>
      </c>
    </row>
    <row r="5296">
      <c r="A5296" t="inlineStr">
        <is>
          <t>T1005294</t>
        </is>
      </c>
      <c r="B5296" t="inlineStr">
        <is>
          <t>2023-08-25</t>
        </is>
      </c>
      <c r="C5296" t="inlineStr">
        <is>
          <t>S046</t>
        </is>
      </c>
      <c r="D5296" t="inlineStr">
        <is>
          <t>Store_046</t>
        </is>
      </c>
      <c r="E5296" t="inlineStr">
        <is>
          <t>South</t>
        </is>
      </c>
      <c r="F5296" t="inlineStr">
        <is>
          <t>P0153</t>
        </is>
      </c>
      <c r="G5296" t="inlineStr">
        <is>
          <t>Prod_0153</t>
        </is>
      </c>
      <c r="H5296" t="inlineStr">
        <is>
          <t>Clothing</t>
        </is>
      </c>
      <c r="I5296" t="n">
        <v>1</v>
      </c>
      <c r="J5296" t="n">
        <v>182.77</v>
      </c>
      <c r="K5296" t="n">
        <v>0</v>
      </c>
      <c r="L5296">
        <f>I5296*J5296*(1-K5296)</f>
        <v/>
      </c>
      <c r="M5296">
        <f>VLOOKUP(F5296,Products!A:D,4,FALSE)*I5296</f>
        <v/>
      </c>
      <c r="N5296">
        <f>L5296-M5296</f>
        <v/>
      </c>
    </row>
    <row r="5297">
      <c r="A5297" t="inlineStr">
        <is>
          <t>T1005295</t>
        </is>
      </c>
      <c r="B5297" t="inlineStr">
        <is>
          <t>2023-08-01</t>
        </is>
      </c>
      <c r="C5297" t="inlineStr">
        <is>
          <t>S008</t>
        </is>
      </c>
      <c r="D5297" t="inlineStr">
        <is>
          <t>Store_008</t>
        </is>
      </c>
      <c r="E5297" t="inlineStr">
        <is>
          <t>East</t>
        </is>
      </c>
      <c r="F5297" t="inlineStr">
        <is>
          <t>P0019</t>
        </is>
      </c>
      <c r="G5297" t="inlineStr">
        <is>
          <t>Prod_0019</t>
        </is>
      </c>
      <c r="H5297" t="inlineStr">
        <is>
          <t>Toys</t>
        </is>
      </c>
      <c r="I5297" t="n">
        <v>2</v>
      </c>
      <c r="J5297" t="n">
        <v>470.18</v>
      </c>
      <c r="K5297" t="n">
        <v>0</v>
      </c>
      <c r="L5297">
        <f>I5297*J5297*(1-K5297)</f>
        <v/>
      </c>
      <c r="M5297">
        <f>VLOOKUP(F5297,Products!A:D,4,FALSE)*I5297</f>
        <v/>
      </c>
      <c r="N5297">
        <f>L5297-M5297</f>
        <v/>
      </c>
    </row>
    <row r="5298">
      <c r="A5298" t="inlineStr">
        <is>
          <t>T1005296</t>
        </is>
      </c>
      <c r="B5298" t="inlineStr">
        <is>
          <t>2025-01-27</t>
        </is>
      </c>
      <c r="C5298" t="inlineStr">
        <is>
          <t>S020</t>
        </is>
      </c>
      <c r="D5298" t="inlineStr">
        <is>
          <t>Store_020</t>
        </is>
      </c>
      <c r="E5298" t="inlineStr">
        <is>
          <t>West</t>
        </is>
      </c>
      <c r="F5298" t="inlineStr">
        <is>
          <t>P0045</t>
        </is>
      </c>
      <c r="G5298" t="inlineStr">
        <is>
          <t>Prod_0045</t>
        </is>
      </c>
      <c r="H5298" t="inlineStr">
        <is>
          <t>Toys</t>
        </is>
      </c>
      <c r="I5298" t="n">
        <v>7</v>
      </c>
      <c r="J5298" t="n">
        <v>248.51</v>
      </c>
      <c r="K5298" t="n">
        <v>0</v>
      </c>
      <c r="L5298">
        <f>I5298*J5298*(1-K5298)</f>
        <v/>
      </c>
      <c r="M5298">
        <f>VLOOKUP(F5298,Products!A:D,4,FALSE)*I5298</f>
        <v/>
      </c>
      <c r="N5298">
        <f>L5298-M5298</f>
        <v/>
      </c>
    </row>
    <row r="5299">
      <c r="A5299" t="inlineStr">
        <is>
          <t>T1005297</t>
        </is>
      </c>
      <c r="B5299" t="inlineStr">
        <is>
          <t>2024-02-23</t>
        </is>
      </c>
      <c r="C5299" t="inlineStr">
        <is>
          <t>S033</t>
        </is>
      </c>
      <c r="D5299" t="inlineStr">
        <is>
          <t>Store_033</t>
        </is>
      </c>
      <c r="E5299" t="inlineStr">
        <is>
          <t>North</t>
        </is>
      </c>
      <c r="F5299" t="inlineStr">
        <is>
          <t>P0200</t>
        </is>
      </c>
      <c r="G5299" t="inlineStr">
        <is>
          <t>Prod_0200</t>
        </is>
      </c>
      <c r="H5299" t="inlineStr">
        <is>
          <t>Electronics</t>
        </is>
      </c>
      <c r="I5299" t="n">
        <v>9</v>
      </c>
      <c r="J5299" t="n">
        <v>273.84</v>
      </c>
      <c r="K5299" t="n">
        <v>0</v>
      </c>
      <c r="L5299">
        <f>I5299*J5299*(1-K5299)</f>
        <v/>
      </c>
      <c r="M5299">
        <f>VLOOKUP(F5299,Products!A:D,4,FALSE)*I5299</f>
        <v/>
      </c>
      <c r="N5299">
        <f>L5299-M5299</f>
        <v/>
      </c>
    </row>
    <row r="5300">
      <c r="A5300" t="inlineStr">
        <is>
          <t>T1005298</t>
        </is>
      </c>
      <c r="B5300" t="inlineStr">
        <is>
          <t>2025-01-22</t>
        </is>
      </c>
      <c r="C5300" t="inlineStr">
        <is>
          <t>S010</t>
        </is>
      </c>
      <c r="D5300" t="inlineStr">
        <is>
          <t>Store_010</t>
        </is>
      </c>
      <c r="E5300" t="inlineStr">
        <is>
          <t>North</t>
        </is>
      </c>
      <c r="F5300" t="inlineStr">
        <is>
          <t>P0163</t>
        </is>
      </c>
      <c r="G5300" t="inlineStr">
        <is>
          <t>Prod_0163</t>
        </is>
      </c>
      <c r="H5300" t="inlineStr">
        <is>
          <t>Food</t>
        </is>
      </c>
      <c r="I5300" t="n">
        <v>3</v>
      </c>
      <c r="J5300" t="n">
        <v>780.3099999999999</v>
      </c>
      <c r="K5300" t="n">
        <v>0.05</v>
      </c>
      <c r="L5300">
        <f>I5300*J5300*(1-K5300)</f>
        <v/>
      </c>
      <c r="M5300">
        <f>VLOOKUP(F5300,Products!A:D,4,FALSE)*I5300</f>
        <v/>
      </c>
      <c r="N5300">
        <f>L5300-M5300</f>
        <v/>
      </c>
    </row>
    <row r="5301">
      <c r="A5301" t="inlineStr">
        <is>
          <t>T1005299</t>
        </is>
      </c>
      <c r="B5301" t="inlineStr">
        <is>
          <t>2024-05-07</t>
        </is>
      </c>
      <c r="C5301" t="inlineStr">
        <is>
          <t>S024</t>
        </is>
      </c>
      <c r="D5301" t="inlineStr">
        <is>
          <t>Store_024</t>
        </is>
      </c>
      <c r="E5301" t="inlineStr">
        <is>
          <t>South</t>
        </is>
      </c>
      <c r="F5301" t="inlineStr">
        <is>
          <t>P0126</t>
        </is>
      </c>
      <c r="G5301" t="inlineStr">
        <is>
          <t>Prod_0126</t>
        </is>
      </c>
      <c r="H5301" t="inlineStr">
        <is>
          <t>Toys</t>
        </is>
      </c>
      <c r="I5301" t="n">
        <v>7</v>
      </c>
      <c r="J5301" t="n">
        <v>299.86</v>
      </c>
      <c r="K5301" t="n">
        <v>0</v>
      </c>
      <c r="L5301">
        <f>I5301*J5301*(1-K5301)</f>
        <v/>
      </c>
      <c r="M5301">
        <f>VLOOKUP(F5301,Products!A:D,4,FALSE)*I5301</f>
        <v/>
      </c>
      <c r="N5301">
        <f>L5301-M5301</f>
        <v/>
      </c>
    </row>
    <row r="5302">
      <c r="A5302" t="inlineStr">
        <is>
          <t>T1005300</t>
        </is>
      </c>
      <c r="B5302" t="inlineStr">
        <is>
          <t>2023-02-28</t>
        </is>
      </c>
      <c r="C5302" t="inlineStr">
        <is>
          <t>S018</t>
        </is>
      </c>
      <c r="D5302" t="inlineStr">
        <is>
          <t>Store_018</t>
        </is>
      </c>
      <c r="E5302" t="inlineStr">
        <is>
          <t>South</t>
        </is>
      </c>
      <c r="F5302" t="inlineStr">
        <is>
          <t>P0044</t>
        </is>
      </c>
      <c r="G5302" t="inlineStr">
        <is>
          <t>Prod_0044</t>
        </is>
      </c>
      <c r="H5302" t="inlineStr">
        <is>
          <t>Food</t>
        </is>
      </c>
      <c r="I5302" t="n">
        <v>1</v>
      </c>
      <c r="J5302" t="n">
        <v>224.24</v>
      </c>
      <c r="K5302" t="n">
        <v>0</v>
      </c>
      <c r="L5302">
        <f>I5302*J5302*(1-K5302)</f>
        <v/>
      </c>
      <c r="M5302">
        <f>VLOOKUP(F5302,Products!A:D,4,FALSE)*I5302</f>
        <v/>
      </c>
      <c r="N5302">
        <f>L5302-M5302</f>
        <v/>
      </c>
    </row>
    <row r="5303">
      <c r="A5303" t="inlineStr">
        <is>
          <t>T1005301</t>
        </is>
      </c>
      <c r="B5303" t="inlineStr">
        <is>
          <t>2025-02-09</t>
        </is>
      </c>
      <c r="C5303" t="inlineStr">
        <is>
          <t>S020</t>
        </is>
      </c>
      <c r="D5303" t="inlineStr">
        <is>
          <t>Store_020</t>
        </is>
      </c>
      <c r="E5303" t="inlineStr">
        <is>
          <t>West</t>
        </is>
      </c>
      <c r="F5303" t="inlineStr">
        <is>
          <t>P0110</t>
        </is>
      </c>
      <c r="G5303" t="inlineStr">
        <is>
          <t>Prod_0110</t>
        </is>
      </c>
      <c r="H5303" t="inlineStr">
        <is>
          <t>Stationery</t>
        </is>
      </c>
      <c r="I5303" t="n">
        <v>3</v>
      </c>
      <c r="J5303" t="n">
        <v>86.59999999999999</v>
      </c>
      <c r="K5303" t="n">
        <v>0</v>
      </c>
      <c r="L5303">
        <f>I5303*J5303*(1-K5303)</f>
        <v/>
      </c>
      <c r="M5303">
        <f>VLOOKUP(F5303,Products!A:D,4,FALSE)*I5303</f>
        <v/>
      </c>
      <c r="N5303">
        <f>L5303-M5303</f>
        <v/>
      </c>
    </row>
    <row r="5304">
      <c r="A5304" t="inlineStr">
        <is>
          <t>T1005302</t>
        </is>
      </c>
      <c r="B5304" t="inlineStr">
        <is>
          <t>2024-08-08</t>
        </is>
      </c>
      <c r="C5304" t="inlineStr">
        <is>
          <t>S029</t>
        </is>
      </c>
      <c r="D5304" t="inlineStr">
        <is>
          <t>Store_029</t>
        </is>
      </c>
      <c r="E5304" t="inlineStr">
        <is>
          <t>South</t>
        </is>
      </c>
      <c r="F5304" t="inlineStr">
        <is>
          <t>P0174</t>
        </is>
      </c>
      <c r="G5304" t="inlineStr">
        <is>
          <t>Prod_0174</t>
        </is>
      </c>
      <c r="H5304" t="inlineStr">
        <is>
          <t>Food</t>
        </is>
      </c>
      <c r="I5304" t="n">
        <v>5</v>
      </c>
      <c r="J5304" t="n">
        <v>98.61</v>
      </c>
      <c r="K5304" t="n">
        <v>0.2</v>
      </c>
      <c r="L5304">
        <f>I5304*J5304*(1-K5304)</f>
        <v/>
      </c>
      <c r="M5304">
        <f>VLOOKUP(F5304,Products!A:D,4,FALSE)*I5304</f>
        <v/>
      </c>
      <c r="N5304">
        <f>L5304-M5304</f>
        <v/>
      </c>
    </row>
    <row r="5305">
      <c r="A5305" t="inlineStr">
        <is>
          <t>T1005303</t>
        </is>
      </c>
      <c r="B5305" t="inlineStr">
        <is>
          <t>2024-04-28</t>
        </is>
      </c>
      <c r="C5305" t="inlineStr">
        <is>
          <t>S017</t>
        </is>
      </c>
      <c r="D5305" t="inlineStr">
        <is>
          <t>Store_017</t>
        </is>
      </c>
      <c r="E5305" t="inlineStr">
        <is>
          <t>South</t>
        </is>
      </c>
      <c r="F5305" t="inlineStr">
        <is>
          <t>P0010</t>
        </is>
      </c>
      <c r="G5305" t="inlineStr">
        <is>
          <t>Prod_0010</t>
        </is>
      </c>
      <c r="H5305" t="inlineStr">
        <is>
          <t>Electronics</t>
        </is>
      </c>
      <c r="I5305" t="n">
        <v>5</v>
      </c>
      <c r="J5305" t="n">
        <v>706.97</v>
      </c>
      <c r="K5305" t="n">
        <v>0</v>
      </c>
      <c r="L5305">
        <f>I5305*J5305*(1-K5305)</f>
        <v/>
      </c>
      <c r="M5305">
        <f>VLOOKUP(F5305,Products!A:D,4,FALSE)*I5305</f>
        <v/>
      </c>
      <c r="N5305">
        <f>L5305-M5305</f>
        <v/>
      </c>
    </row>
    <row r="5306">
      <c r="A5306" t="inlineStr">
        <is>
          <t>T1005304</t>
        </is>
      </c>
      <c r="B5306" t="inlineStr">
        <is>
          <t>2024-03-11</t>
        </is>
      </c>
      <c r="C5306" t="inlineStr">
        <is>
          <t>S001</t>
        </is>
      </c>
      <c r="D5306" t="inlineStr">
        <is>
          <t>Store_001</t>
        </is>
      </c>
      <c r="E5306" t="inlineStr">
        <is>
          <t>West</t>
        </is>
      </c>
      <c r="F5306" t="inlineStr">
        <is>
          <t>P0071</t>
        </is>
      </c>
      <c r="G5306" t="inlineStr">
        <is>
          <t>Prod_0071</t>
        </is>
      </c>
      <c r="H5306" t="inlineStr">
        <is>
          <t>Beverages</t>
        </is>
      </c>
      <c r="I5306" t="n">
        <v>1</v>
      </c>
      <c r="J5306" t="n">
        <v>624.1</v>
      </c>
      <c r="K5306" t="n">
        <v>0.05</v>
      </c>
      <c r="L5306">
        <f>I5306*J5306*(1-K5306)</f>
        <v/>
      </c>
      <c r="M5306">
        <f>VLOOKUP(F5306,Products!A:D,4,FALSE)*I5306</f>
        <v/>
      </c>
      <c r="N5306">
        <f>L5306-M5306</f>
        <v/>
      </c>
    </row>
    <row r="5307">
      <c r="A5307" t="inlineStr">
        <is>
          <t>T1005305</t>
        </is>
      </c>
      <c r="B5307" t="inlineStr">
        <is>
          <t>2024-04-18</t>
        </is>
      </c>
      <c r="C5307" t="inlineStr">
        <is>
          <t>S019</t>
        </is>
      </c>
      <c r="D5307" t="inlineStr">
        <is>
          <t>Store_019</t>
        </is>
      </c>
      <c r="E5307" t="inlineStr">
        <is>
          <t>East</t>
        </is>
      </c>
      <c r="F5307" t="inlineStr">
        <is>
          <t>P0060</t>
        </is>
      </c>
      <c r="G5307" t="inlineStr">
        <is>
          <t>Prod_0060</t>
        </is>
      </c>
      <c r="H5307" t="inlineStr">
        <is>
          <t>Toys</t>
        </is>
      </c>
      <c r="I5307" t="n">
        <v>4</v>
      </c>
      <c r="J5307" t="n">
        <v>104.26</v>
      </c>
      <c r="K5307" t="n">
        <v>0</v>
      </c>
      <c r="L5307">
        <f>I5307*J5307*(1-K5307)</f>
        <v/>
      </c>
      <c r="M5307">
        <f>VLOOKUP(F5307,Products!A:D,4,FALSE)*I5307</f>
        <v/>
      </c>
      <c r="N5307">
        <f>L5307-M5307</f>
        <v/>
      </c>
    </row>
    <row r="5308">
      <c r="A5308" t="inlineStr">
        <is>
          <t>T1005306</t>
        </is>
      </c>
      <c r="B5308" t="inlineStr">
        <is>
          <t>2024-05-16</t>
        </is>
      </c>
      <c r="C5308" t="inlineStr">
        <is>
          <t>S014</t>
        </is>
      </c>
      <c r="D5308" t="inlineStr">
        <is>
          <t>Store_014</t>
        </is>
      </c>
      <c r="E5308" t="inlineStr">
        <is>
          <t>West</t>
        </is>
      </c>
      <c r="F5308" t="inlineStr">
        <is>
          <t>P0060</t>
        </is>
      </c>
      <c r="G5308" t="inlineStr">
        <is>
          <t>Prod_0060</t>
        </is>
      </c>
      <c r="H5308" t="inlineStr">
        <is>
          <t>Toys</t>
        </is>
      </c>
      <c r="I5308" t="n">
        <v>7</v>
      </c>
      <c r="J5308" t="n">
        <v>126.81</v>
      </c>
      <c r="K5308" t="n">
        <v>0</v>
      </c>
      <c r="L5308">
        <f>I5308*J5308*(1-K5308)</f>
        <v/>
      </c>
      <c r="M5308">
        <f>VLOOKUP(F5308,Products!A:D,4,FALSE)*I5308</f>
        <v/>
      </c>
      <c r="N5308">
        <f>L5308-M5308</f>
        <v/>
      </c>
    </row>
    <row r="5309">
      <c r="A5309" t="inlineStr">
        <is>
          <t>T1005307</t>
        </is>
      </c>
      <c r="B5309" t="inlineStr">
        <is>
          <t>2023-12-27</t>
        </is>
      </c>
      <c r="C5309" t="inlineStr">
        <is>
          <t>S044</t>
        </is>
      </c>
      <c r="D5309" t="inlineStr">
        <is>
          <t>Store_044</t>
        </is>
      </c>
      <c r="E5309" t="inlineStr">
        <is>
          <t>North</t>
        </is>
      </c>
      <c r="F5309" t="inlineStr">
        <is>
          <t>P0018</t>
        </is>
      </c>
      <c r="G5309" t="inlineStr">
        <is>
          <t>Prod_0018</t>
        </is>
      </c>
      <c r="H5309" t="inlineStr">
        <is>
          <t>Food</t>
        </is>
      </c>
      <c r="I5309" t="n">
        <v>6</v>
      </c>
      <c r="J5309" t="n">
        <v>844.45</v>
      </c>
      <c r="K5309" t="n">
        <v>0</v>
      </c>
      <c r="L5309">
        <f>I5309*J5309*(1-K5309)</f>
        <v/>
      </c>
      <c r="M5309">
        <f>VLOOKUP(F5309,Products!A:D,4,FALSE)*I5309</f>
        <v/>
      </c>
      <c r="N5309">
        <f>L5309-M5309</f>
        <v/>
      </c>
    </row>
    <row r="5310">
      <c r="A5310" t="inlineStr">
        <is>
          <t>T1005308</t>
        </is>
      </c>
      <c r="B5310" t="inlineStr">
        <is>
          <t>2023-05-17</t>
        </is>
      </c>
      <c r="C5310" t="inlineStr">
        <is>
          <t>S026</t>
        </is>
      </c>
      <c r="D5310" t="inlineStr">
        <is>
          <t>Store_026</t>
        </is>
      </c>
      <c r="E5310" t="inlineStr">
        <is>
          <t>North</t>
        </is>
      </c>
      <c r="F5310" t="inlineStr">
        <is>
          <t>P0011</t>
        </is>
      </c>
      <c r="G5310" t="inlineStr">
        <is>
          <t>Prod_0011</t>
        </is>
      </c>
      <c r="H5310" t="inlineStr">
        <is>
          <t>Household</t>
        </is>
      </c>
      <c r="I5310" t="n">
        <v>7</v>
      </c>
      <c r="J5310" t="n">
        <v>369.07</v>
      </c>
      <c r="K5310" t="n">
        <v>0.05</v>
      </c>
      <c r="L5310">
        <f>I5310*J5310*(1-K5310)</f>
        <v/>
      </c>
      <c r="M5310">
        <f>VLOOKUP(F5310,Products!A:D,4,FALSE)*I5310</f>
        <v/>
      </c>
      <c r="N5310">
        <f>L5310-M5310</f>
        <v/>
      </c>
    </row>
    <row r="5311">
      <c r="A5311" t="inlineStr">
        <is>
          <t>T1005309</t>
        </is>
      </c>
      <c r="B5311" t="inlineStr">
        <is>
          <t>2024-04-04</t>
        </is>
      </c>
      <c r="C5311" t="inlineStr">
        <is>
          <t>S037</t>
        </is>
      </c>
      <c r="D5311" t="inlineStr">
        <is>
          <t>Store_037</t>
        </is>
      </c>
      <c r="E5311" t="inlineStr">
        <is>
          <t>East</t>
        </is>
      </c>
      <c r="F5311" t="inlineStr">
        <is>
          <t>P0056</t>
        </is>
      </c>
      <c r="G5311" t="inlineStr">
        <is>
          <t>Prod_0056</t>
        </is>
      </c>
      <c r="H5311" t="inlineStr">
        <is>
          <t>Household</t>
        </is>
      </c>
      <c r="I5311" t="n">
        <v>5</v>
      </c>
      <c r="J5311" t="n">
        <v>248.01</v>
      </c>
      <c r="K5311" t="n">
        <v>0</v>
      </c>
      <c r="L5311">
        <f>I5311*J5311*(1-K5311)</f>
        <v/>
      </c>
      <c r="M5311">
        <f>VLOOKUP(F5311,Products!A:D,4,FALSE)*I5311</f>
        <v/>
      </c>
      <c r="N5311">
        <f>L5311-M5311</f>
        <v/>
      </c>
    </row>
    <row r="5312">
      <c r="A5312" t="inlineStr">
        <is>
          <t>T1005310</t>
        </is>
      </c>
      <c r="B5312" t="inlineStr">
        <is>
          <t>2023-07-19</t>
        </is>
      </c>
      <c r="C5312" t="inlineStr">
        <is>
          <t>S013</t>
        </is>
      </c>
      <c r="D5312" t="inlineStr">
        <is>
          <t>Store_013</t>
        </is>
      </c>
      <c r="E5312" t="inlineStr">
        <is>
          <t>North</t>
        </is>
      </c>
      <c r="F5312" t="inlineStr">
        <is>
          <t>P0072</t>
        </is>
      </c>
      <c r="G5312" t="inlineStr">
        <is>
          <t>Prod_0072</t>
        </is>
      </c>
      <c r="H5312" t="inlineStr">
        <is>
          <t>Food</t>
        </is>
      </c>
      <c r="I5312" t="n">
        <v>1</v>
      </c>
      <c r="J5312" t="n">
        <v>667.4</v>
      </c>
      <c r="K5312" t="n">
        <v>0</v>
      </c>
      <c r="L5312">
        <f>I5312*J5312*(1-K5312)</f>
        <v/>
      </c>
      <c r="M5312">
        <f>VLOOKUP(F5312,Products!A:D,4,FALSE)*I5312</f>
        <v/>
      </c>
      <c r="N5312">
        <f>L5312-M5312</f>
        <v/>
      </c>
    </row>
    <row r="5313">
      <c r="A5313" t="inlineStr">
        <is>
          <t>T1005311</t>
        </is>
      </c>
      <c r="B5313" t="inlineStr">
        <is>
          <t>2025-03-29</t>
        </is>
      </c>
      <c r="C5313" t="inlineStr">
        <is>
          <t>S029</t>
        </is>
      </c>
      <c r="D5313" t="inlineStr">
        <is>
          <t>Store_029</t>
        </is>
      </c>
      <c r="E5313" t="inlineStr">
        <is>
          <t>South</t>
        </is>
      </c>
      <c r="F5313" t="inlineStr">
        <is>
          <t>P0181</t>
        </is>
      </c>
      <c r="G5313" t="inlineStr">
        <is>
          <t>Prod_0181</t>
        </is>
      </c>
      <c r="H5313" t="inlineStr">
        <is>
          <t>Electronics</t>
        </is>
      </c>
      <c r="I5313" t="n">
        <v>3</v>
      </c>
      <c r="J5313" t="n">
        <v>749.49</v>
      </c>
      <c r="K5313" t="n">
        <v>0</v>
      </c>
      <c r="L5313">
        <f>I5313*J5313*(1-K5313)</f>
        <v/>
      </c>
      <c r="M5313">
        <f>VLOOKUP(F5313,Products!A:D,4,FALSE)*I5313</f>
        <v/>
      </c>
      <c r="N5313">
        <f>L5313-M5313</f>
        <v/>
      </c>
    </row>
    <row r="5314">
      <c r="A5314" t="inlineStr">
        <is>
          <t>T1005312</t>
        </is>
      </c>
      <c r="B5314" t="inlineStr">
        <is>
          <t>2025-06-19</t>
        </is>
      </c>
      <c r="C5314" t="inlineStr">
        <is>
          <t>S038</t>
        </is>
      </c>
      <c r="D5314" t="inlineStr">
        <is>
          <t>Store_038</t>
        </is>
      </c>
      <c r="E5314" t="inlineStr">
        <is>
          <t>East</t>
        </is>
      </c>
      <c r="F5314" t="inlineStr">
        <is>
          <t>P0177</t>
        </is>
      </c>
      <c r="G5314" t="inlineStr">
        <is>
          <t>Prod_0177</t>
        </is>
      </c>
      <c r="H5314" t="inlineStr">
        <is>
          <t>Household</t>
        </is>
      </c>
      <c r="I5314" t="n">
        <v>5</v>
      </c>
      <c r="J5314" t="n">
        <v>173.16</v>
      </c>
      <c r="K5314" t="n">
        <v>0</v>
      </c>
      <c r="L5314">
        <f>I5314*J5314*(1-K5314)</f>
        <v/>
      </c>
      <c r="M5314">
        <f>VLOOKUP(F5314,Products!A:D,4,FALSE)*I5314</f>
        <v/>
      </c>
      <c r="N5314">
        <f>L5314-M5314</f>
        <v/>
      </c>
    </row>
    <row r="5315">
      <c r="A5315" t="inlineStr">
        <is>
          <t>T1005313</t>
        </is>
      </c>
      <c r="B5315" t="inlineStr">
        <is>
          <t>2024-11-19</t>
        </is>
      </c>
      <c r="C5315" t="inlineStr">
        <is>
          <t>S041</t>
        </is>
      </c>
      <c r="D5315" t="inlineStr">
        <is>
          <t>Store_041</t>
        </is>
      </c>
      <c r="E5315" t="inlineStr">
        <is>
          <t>East</t>
        </is>
      </c>
      <c r="F5315" t="inlineStr">
        <is>
          <t>P0111</t>
        </is>
      </c>
      <c r="G5315" t="inlineStr">
        <is>
          <t>Prod_0111</t>
        </is>
      </c>
      <c r="H5315" t="inlineStr">
        <is>
          <t>Clothing</t>
        </is>
      </c>
      <c r="I5315" t="n">
        <v>8</v>
      </c>
      <c r="J5315" t="n">
        <v>591.3</v>
      </c>
      <c r="K5315" t="n">
        <v>0.05</v>
      </c>
      <c r="L5315">
        <f>I5315*J5315*(1-K5315)</f>
        <v/>
      </c>
      <c r="M5315">
        <f>VLOOKUP(F5315,Products!A:D,4,FALSE)*I5315</f>
        <v/>
      </c>
      <c r="N5315">
        <f>L5315-M5315</f>
        <v/>
      </c>
    </row>
    <row r="5316">
      <c r="A5316" t="inlineStr">
        <is>
          <t>T1005314</t>
        </is>
      </c>
      <c r="B5316" t="inlineStr">
        <is>
          <t>2023-01-10</t>
        </is>
      </c>
      <c r="C5316" t="inlineStr">
        <is>
          <t>S014</t>
        </is>
      </c>
      <c r="D5316" t="inlineStr">
        <is>
          <t>Store_014</t>
        </is>
      </c>
      <c r="E5316" t="inlineStr">
        <is>
          <t>West</t>
        </is>
      </c>
      <c r="F5316" t="inlineStr">
        <is>
          <t>P0054</t>
        </is>
      </c>
      <c r="G5316" t="inlineStr">
        <is>
          <t>Prod_0054</t>
        </is>
      </c>
      <c r="H5316" t="inlineStr">
        <is>
          <t>Food</t>
        </is>
      </c>
      <c r="I5316" t="n">
        <v>9</v>
      </c>
      <c r="J5316" t="n">
        <v>510.72</v>
      </c>
      <c r="K5316" t="n">
        <v>0</v>
      </c>
      <c r="L5316">
        <f>I5316*J5316*(1-K5316)</f>
        <v/>
      </c>
      <c r="M5316">
        <f>VLOOKUP(F5316,Products!A:D,4,FALSE)*I5316</f>
        <v/>
      </c>
      <c r="N5316">
        <f>L5316-M5316</f>
        <v/>
      </c>
    </row>
    <row r="5317">
      <c r="A5317" t="inlineStr">
        <is>
          <t>T1005315</t>
        </is>
      </c>
      <c r="B5317" t="inlineStr">
        <is>
          <t>2024-08-12</t>
        </is>
      </c>
      <c r="C5317" t="inlineStr">
        <is>
          <t>S012</t>
        </is>
      </c>
      <c r="D5317" t="inlineStr">
        <is>
          <t>Store_012</t>
        </is>
      </c>
      <c r="E5317" t="inlineStr">
        <is>
          <t>South</t>
        </is>
      </c>
      <c r="F5317" t="inlineStr">
        <is>
          <t>P0136</t>
        </is>
      </c>
      <c r="G5317" t="inlineStr">
        <is>
          <t>Prod_0136</t>
        </is>
      </c>
      <c r="H5317" t="inlineStr">
        <is>
          <t>Beverages</t>
        </is>
      </c>
      <c r="I5317" t="n">
        <v>1</v>
      </c>
      <c r="J5317" t="n">
        <v>156.19</v>
      </c>
      <c r="K5317" t="n">
        <v>0.15</v>
      </c>
      <c r="L5317">
        <f>I5317*J5317*(1-K5317)</f>
        <v/>
      </c>
      <c r="M5317">
        <f>VLOOKUP(F5317,Products!A:D,4,FALSE)*I5317</f>
        <v/>
      </c>
      <c r="N5317">
        <f>L5317-M5317</f>
        <v/>
      </c>
    </row>
    <row r="5318">
      <c r="A5318" t="inlineStr">
        <is>
          <t>T1005316</t>
        </is>
      </c>
      <c r="B5318" t="inlineStr">
        <is>
          <t>2025-04-12</t>
        </is>
      </c>
      <c r="C5318" t="inlineStr">
        <is>
          <t>S009</t>
        </is>
      </c>
      <c r="D5318" t="inlineStr">
        <is>
          <t>Store_009</t>
        </is>
      </c>
      <c r="E5318" t="inlineStr">
        <is>
          <t>Central</t>
        </is>
      </c>
      <c r="F5318" t="inlineStr">
        <is>
          <t>P0098</t>
        </is>
      </c>
      <c r="G5318" t="inlineStr">
        <is>
          <t>Prod_0098</t>
        </is>
      </c>
      <c r="H5318" t="inlineStr">
        <is>
          <t>Clothing</t>
        </is>
      </c>
      <c r="I5318" t="n">
        <v>8</v>
      </c>
      <c r="J5318" t="n">
        <v>418.71</v>
      </c>
      <c r="K5318" t="n">
        <v>0</v>
      </c>
      <c r="L5318">
        <f>I5318*J5318*(1-K5318)</f>
        <v/>
      </c>
      <c r="M5318">
        <f>VLOOKUP(F5318,Products!A:D,4,FALSE)*I5318</f>
        <v/>
      </c>
      <c r="N5318">
        <f>L5318-M5318</f>
        <v/>
      </c>
    </row>
    <row r="5319">
      <c r="A5319" t="inlineStr">
        <is>
          <t>T1005317</t>
        </is>
      </c>
      <c r="B5319" t="inlineStr">
        <is>
          <t>2023-11-16</t>
        </is>
      </c>
      <c r="C5319" t="inlineStr">
        <is>
          <t>S039</t>
        </is>
      </c>
      <c r="D5319" t="inlineStr">
        <is>
          <t>Store_039</t>
        </is>
      </c>
      <c r="E5319" t="inlineStr">
        <is>
          <t>North</t>
        </is>
      </c>
      <c r="F5319" t="inlineStr">
        <is>
          <t>P0110</t>
        </is>
      </c>
      <c r="G5319" t="inlineStr">
        <is>
          <t>Prod_0110</t>
        </is>
      </c>
      <c r="H5319" t="inlineStr">
        <is>
          <t>Stationery</t>
        </is>
      </c>
      <c r="I5319" t="n">
        <v>5</v>
      </c>
      <c r="J5319" t="n">
        <v>74.94</v>
      </c>
      <c r="K5319" t="n">
        <v>0.15</v>
      </c>
      <c r="L5319">
        <f>I5319*J5319*(1-K5319)</f>
        <v/>
      </c>
      <c r="M5319">
        <f>VLOOKUP(F5319,Products!A:D,4,FALSE)*I5319</f>
        <v/>
      </c>
      <c r="N5319">
        <f>L5319-M5319</f>
        <v/>
      </c>
    </row>
    <row r="5320">
      <c r="A5320" t="inlineStr">
        <is>
          <t>T1005318</t>
        </is>
      </c>
      <c r="B5320" t="inlineStr">
        <is>
          <t>2024-09-24</t>
        </is>
      </c>
      <c r="C5320" t="inlineStr">
        <is>
          <t>S043</t>
        </is>
      </c>
      <c r="D5320" t="inlineStr">
        <is>
          <t>Store_043</t>
        </is>
      </c>
      <c r="E5320" t="inlineStr">
        <is>
          <t>East</t>
        </is>
      </c>
      <c r="F5320" t="inlineStr">
        <is>
          <t>P0021</t>
        </is>
      </c>
      <c r="G5320" t="inlineStr">
        <is>
          <t>Prod_0021</t>
        </is>
      </c>
      <c r="H5320" t="inlineStr">
        <is>
          <t>Household</t>
        </is>
      </c>
      <c r="I5320" t="n">
        <v>8</v>
      </c>
      <c r="J5320" t="n">
        <v>136.21</v>
      </c>
      <c r="K5320" t="n">
        <v>0.15</v>
      </c>
      <c r="L5320">
        <f>I5320*J5320*(1-K5320)</f>
        <v/>
      </c>
      <c r="M5320">
        <f>VLOOKUP(F5320,Products!A:D,4,FALSE)*I5320</f>
        <v/>
      </c>
      <c r="N5320">
        <f>L5320-M5320</f>
        <v/>
      </c>
    </row>
    <row r="5321">
      <c r="A5321" t="inlineStr">
        <is>
          <t>T1005319</t>
        </is>
      </c>
      <c r="B5321" t="inlineStr">
        <is>
          <t>2023-09-06</t>
        </is>
      </c>
      <c r="C5321" t="inlineStr">
        <is>
          <t>S002</t>
        </is>
      </c>
      <c r="D5321" t="inlineStr">
        <is>
          <t>Store_002</t>
        </is>
      </c>
      <c r="E5321" t="inlineStr">
        <is>
          <t>South</t>
        </is>
      </c>
      <c r="F5321" t="inlineStr">
        <is>
          <t>P0042</t>
        </is>
      </c>
      <c r="G5321" t="inlineStr">
        <is>
          <t>Prod_0042</t>
        </is>
      </c>
      <c r="H5321" t="inlineStr">
        <is>
          <t>Electronics</t>
        </is>
      </c>
      <c r="I5321" t="n">
        <v>8</v>
      </c>
      <c r="J5321" t="n">
        <v>1032.34</v>
      </c>
      <c r="K5321" t="n">
        <v>0</v>
      </c>
      <c r="L5321">
        <f>I5321*J5321*(1-K5321)</f>
        <v/>
      </c>
      <c r="M5321">
        <f>VLOOKUP(F5321,Products!A:D,4,FALSE)*I5321</f>
        <v/>
      </c>
      <c r="N5321">
        <f>L5321-M5321</f>
        <v/>
      </c>
    </row>
    <row r="5322">
      <c r="A5322" t="inlineStr">
        <is>
          <t>T1005320</t>
        </is>
      </c>
      <c r="B5322" t="inlineStr">
        <is>
          <t>2024-09-27</t>
        </is>
      </c>
      <c r="C5322" t="inlineStr">
        <is>
          <t>S044</t>
        </is>
      </c>
      <c r="D5322" t="inlineStr">
        <is>
          <t>Store_044</t>
        </is>
      </c>
      <c r="E5322" t="inlineStr">
        <is>
          <t>North</t>
        </is>
      </c>
      <c r="F5322" t="inlineStr">
        <is>
          <t>P0190</t>
        </is>
      </c>
      <c r="G5322" t="inlineStr">
        <is>
          <t>Prod_0190</t>
        </is>
      </c>
      <c r="H5322" t="inlineStr">
        <is>
          <t>Household</t>
        </is>
      </c>
      <c r="I5322" t="n">
        <v>4</v>
      </c>
      <c r="J5322" t="n">
        <v>312.58</v>
      </c>
      <c r="K5322" t="n">
        <v>0</v>
      </c>
      <c r="L5322">
        <f>I5322*J5322*(1-K5322)</f>
        <v/>
      </c>
      <c r="M5322">
        <f>VLOOKUP(F5322,Products!A:D,4,FALSE)*I5322</f>
        <v/>
      </c>
      <c r="N5322">
        <f>L5322-M5322</f>
        <v/>
      </c>
    </row>
    <row r="5323">
      <c r="A5323" t="inlineStr">
        <is>
          <t>T1005321</t>
        </is>
      </c>
      <c r="B5323" t="inlineStr">
        <is>
          <t>2024-06-16</t>
        </is>
      </c>
      <c r="C5323" t="inlineStr">
        <is>
          <t>S035</t>
        </is>
      </c>
      <c r="D5323" t="inlineStr">
        <is>
          <t>Store_035</t>
        </is>
      </c>
      <c r="E5323" t="inlineStr">
        <is>
          <t>Central</t>
        </is>
      </c>
      <c r="F5323" t="inlineStr">
        <is>
          <t>P0124</t>
        </is>
      </c>
      <c r="G5323" t="inlineStr">
        <is>
          <t>Prod_0124</t>
        </is>
      </c>
      <c r="H5323" t="inlineStr">
        <is>
          <t>Beverages</t>
        </is>
      </c>
      <c r="I5323" t="n">
        <v>4</v>
      </c>
      <c r="J5323" t="n">
        <v>939.47</v>
      </c>
      <c r="K5323" t="n">
        <v>0</v>
      </c>
      <c r="L5323">
        <f>I5323*J5323*(1-K5323)</f>
        <v/>
      </c>
      <c r="M5323">
        <f>VLOOKUP(F5323,Products!A:D,4,FALSE)*I5323</f>
        <v/>
      </c>
      <c r="N5323">
        <f>L5323-M5323</f>
        <v/>
      </c>
    </row>
    <row r="5324">
      <c r="A5324" t="inlineStr">
        <is>
          <t>T1005322</t>
        </is>
      </c>
      <c r="B5324" t="inlineStr">
        <is>
          <t>2024-08-11</t>
        </is>
      </c>
      <c r="C5324" t="inlineStr">
        <is>
          <t>S047</t>
        </is>
      </c>
      <c r="D5324" t="inlineStr">
        <is>
          <t>Store_047</t>
        </is>
      </c>
      <c r="E5324" t="inlineStr">
        <is>
          <t>North</t>
        </is>
      </c>
      <c r="F5324" t="inlineStr">
        <is>
          <t>P0194</t>
        </is>
      </c>
      <c r="G5324" t="inlineStr">
        <is>
          <t>Prod_0194</t>
        </is>
      </c>
      <c r="H5324" t="inlineStr">
        <is>
          <t>Food</t>
        </is>
      </c>
      <c r="I5324" t="n">
        <v>6</v>
      </c>
      <c r="J5324" t="n">
        <v>597.54</v>
      </c>
      <c r="K5324" t="n">
        <v>0</v>
      </c>
      <c r="L5324">
        <f>I5324*J5324*(1-K5324)</f>
        <v/>
      </c>
      <c r="M5324">
        <f>VLOOKUP(F5324,Products!A:D,4,FALSE)*I5324</f>
        <v/>
      </c>
      <c r="N5324">
        <f>L5324-M5324</f>
        <v/>
      </c>
    </row>
    <row r="5325">
      <c r="A5325" t="inlineStr">
        <is>
          <t>T1005323</t>
        </is>
      </c>
      <c r="B5325" t="inlineStr">
        <is>
          <t>2024-01-12</t>
        </is>
      </c>
      <c r="C5325" t="inlineStr">
        <is>
          <t>S021</t>
        </is>
      </c>
      <c r="D5325" t="inlineStr">
        <is>
          <t>Store_021</t>
        </is>
      </c>
      <c r="E5325" t="inlineStr">
        <is>
          <t>North</t>
        </is>
      </c>
      <c r="F5325" t="inlineStr">
        <is>
          <t>P0023</t>
        </is>
      </c>
      <c r="G5325" t="inlineStr">
        <is>
          <t>Prod_0023</t>
        </is>
      </c>
      <c r="H5325" t="inlineStr">
        <is>
          <t>Stationery</t>
        </is>
      </c>
      <c r="I5325" t="n">
        <v>3</v>
      </c>
      <c r="J5325" t="n">
        <v>155.99</v>
      </c>
      <c r="K5325" t="n">
        <v>0.05</v>
      </c>
      <c r="L5325">
        <f>I5325*J5325*(1-K5325)</f>
        <v/>
      </c>
      <c r="M5325">
        <f>VLOOKUP(F5325,Products!A:D,4,FALSE)*I5325</f>
        <v/>
      </c>
      <c r="N5325">
        <f>L5325-M5325</f>
        <v/>
      </c>
    </row>
    <row r="5326">
      <c r="A5326" t="inlineStr">
        <is>
          <t>T1005324</t>
        </is>
      </c>
      <c r="B5326" t="inlineStr">
        <is>
          <t>2023-02-02</t>
        </is>
      </c>
      <c r="C5326" t="inlineStr">
        <is>
          <t>S047</t>
        </is>
      </c>
      <c r="D5326" t="inlineStr">
        <is>
          <t>Store_047</t>
        </is>
      </c>
      <c r="E5326" t="inlineStr">
        <is>
          <t>North</t>
        </is>
      </c>
      <c r="F5326" t="inlineStr">
        <is>
          <t>P0180</t>
        </is>
      </c>
      <c r="G5326" t="inlineStr">
        <is>
          <t>Prod_0180</t>
        </is>
      </c>
      <c r="H5326" t="inlineStr">
        <is>
          <t>Clothing</t>
        </is>
      </c>
      <c r="I5326" t="n">
        <v>8</v>
      </c>
      <c r="J5326" t="n">
        <v>569.78</v>
      </c>
      <c r="K5326" t="n">
        <v>0</v>
      </c>
      <c r="L5326">
        <f>I5326*J5326*(1-K5326)</f>
        <v/>
      </c>
      <c r="M5326">
        <f>VLOOKUP(F5326,Products!A:D,4,FALSE)*I5326</f>
        <v/>
      </c>
      <c r="N5326">
        <f>L5326-M5326</f>
        <v/>
      </c>
    </row>
    <row r="5327">
      <c r="A5327" t="inlineStr">
        <is>
          <t>T1005325</t>
        </is>
      </c>
      <c r="B5327" t="inlineStr">
        <is>
          <t>2024-07-02</t>
        </is>
      </c>
      <c r="C5327" t="inlineStr">
        <is>
          <t>S020</t>
        </is>
      </c>
      <c r="D5327" t="inlineStr">
        <is>
          <t>Store_020</t>
        </is>
      </c>
      <c r="E5327" t="inlineStr">
        <is>
          <t>West</t>
        </is>
      </c>
      <c r="F5327" t="inlineStr">
        <is>
          <t>P0037</t>
        </is>
      </c>
      <c r="G5327" t="inlineStr">
        <is>
          <t>Prod_0037</t>
        </is>
      </c>
      <c r="H5327" t="inlineStr">
        <is>
          <t>Stationery</t>
        </is>
      </c>
      <c r="I5327" t="n">
        <v>5</v>
      </c>
      <c r="J5327" t="n">
        <v>533.21</v>
      </c>
      <c r="K5327" t="n">
        <v>0</v>
      </c>
      <c r="L5327">
        <f>I5327*J5327*(1-K5327)</f>
        <v/>
      </c>
      <c r="M5327">
        <f>VLOOKUP(F5327,Products!A:D,4,FALSE)*I5327</f>
        <v/>
      </c>
      <c r="N5327">
        <f>L5327-M5327</f>
        <v/>
      </c>
    </row>
    <row r="5328">
      <c r="A5328" t="inlineStr">
        <is>
          <t>T1005326</t>
        </is>
      </c>
      <c r="B5328" t="inlineStr">
        <is>
          <t>2025-08-29</t>
        </is>
      </c>
      <c r="C5328" t="inlineStr">
        <is>
          <t>S005</t>
        </is>
      </c>
      <c r="D5328" t="inlineStr">
        <is>
          <t>Store_005</t>
        </is>
      </c>
      <c r="E5328" t="inlineStr">
        <is>
          <t>Central</t>
        </is>
      </c>
      <c r="F5328" t="inlineStr">
        <is>
          <t>P0088</t>
        </is>
      </c>
      <c r="G5328" t="inlineStr">
        <is>
          <t>Prod_0088</t>
        </is>
      </c>
      <c r="H5328" t="inlineStr">
        <is>
          <t>Toys</t>
        </is>
      </c>
      <c r="I5328" t="n">
        <v>9</v>
      </c>
      <c r="J5328" t="n">
        <v>546.03</v>
      </c>
      <c r="K5328" t="n">
        <v>0</v>
      </c>
      <c r="L5328">
        <f>I5328*J5328*(1-K5328)</f>
        <v/>
      </c>
      <c r="M5328">
        <f>VLOOKUP(F5328,Products!A:D,4,FALSE)*I5328</f>
        <v/>
      </c>
      <c r="N5328">
        <f>L5328-M5328</f>
        <v/>
      </c>
    </row>
    <row r="5329">
      <c r="A5329" t="inlineStr">
        <is>
          <t>T1005327</t>
        </is>
      </c>
      <c r="B5329" t="inlineStr">
        <is>
          <t>2023-01-08</t>
        </is>
      </c>
      <c r="C5329" t="inlineStr">
        <is>
          <t>S030</t>
        </is>
      </c>
      <c r="D5329" t="inlineStr">
        <is>
          <t>Store_030</t>
        </is>
      </c>
      <c r="E5329" t="inlineStr">
        <is>
          <t>North</t>
        </is>
      </c>
      <c r="F5329" t="inlineStr">
        <is>
          <t>P0167</t>
        </is>
      </c>
      <c r="G5329" t="inlineStr">
        <is>
          <t>Prod_0167</t>
        </is>
      </c>
      <c r="H5329" t="inlineStr">
        <is>
          <t>Beverages</t>
        </is>
      </c>
      <c r="I5329" t="n">
        <v>6</v>
      </c>
      <c r="J5329" t="n">
        <v>516.35</v>
      </c>
      <c r="K5329" t="n">
        <v>0</v>
      </c>
      <c r="L5329">
        <f>I5329*J5329*(1-K5329)</f>
        <v/>
      </c>
      <c r="M5329">
        <f>VLOOKUP(F5329,Products!A:D,4,FALSE)*I5329</f>
        <v/>
      </c>
      <c r="N5329">
        <f>L5329-M5329</f>
        <v/>
      </c>
    </row>
    <row r="5330">
      <c r="A5330" t="inlineStr">
        <is>
          <t>T1005328</t>
        </is>
      </c>
      <c r="B5330" t="inlineStr">
        <is>
          <t>2025-01-12</t>
        </is>
      </c>
      <c r="C5330" t="inlineStr">
        <is>
          <t>S021</t>
        </is>
      </c>
      <c r="D5330" t="inlineStr">
        <is>
          <t>Store_021</t>
        </is>
      </c>
      <c r="E5330" t="inlineStr">
        <is>
          <t>North</t>
        </is>
      </c>
      <c r="F5330" t="inlineStr">
        <is>
          <t>P0083</t>
        </is>
      </c>
      <c r="G5330" t="inlineStr">
        <is>
          <t>Prod_0083</t>
        </is>
      </c>
      <c r="H5330" t="inlineStr">
        <is>
          <t>Clothing</t>
        </is>
      </c>
      <c r="I5330" t="n">
        <v>6</v>
      </c>
      <c r="J5330" t="n">
        <v>494.4</v>
      </c>
      <c r="K5330" t="n">
        <v>0</v>
      </c>
      <c r="L5330">
        <f>I5330*J5330*(1-K5330)</f>
        <v/>
      </c>
      <c r="M5330">
        <f>VLOOKUP(F5330,Products!A:D,4,FALSE)*I5330</f>
        <v/>
      </c>
      <c r="N5330">
        <f>L5330-M5330</f>
        <v/>
      </c>
    </row>
    <row r="5331">
      <c r="A5331" t="inlineStr">
        <is>
          <t>T1005329</t>
        </is>
      </c>
      <c r="B5331" t="inlineStr">
        <is>
          <t>2024-06-03</t>
        </is>
      </c>
      <c r="C5331" t="inlineStr">
        <is>
          <t>S023</t>
        </is>
      </c>
      <c r="D5331" t="inlineStr">
        <is>
          <t>Store_023</t>
        </is>
      </c>
      <c r="E5331" t="inlineStr">
        <is>
          <t>South</t>
        </is>
      </c>
      <c r="F5331" t="inlineStr">
        <is>
          <t>P0137</t>
        </is>
      </c>
      <c r="G5331" t="inlineStr">
        <is>
          <t>Prod_0137</t>
        </is>
      </c>
      <c r="H5331" t="inlineStr">
        <is>
          <t>Electronics</t>
        </is>
      </c>
      <c r="I5331" t="n">
        <v>2</v>
      </c>
      <c r="J5331" t="n">
        <v>114.62</v>
      </c>
      <c r="K5331" t="n">
        <v>0</v>
      </c>
      <c r="L5331">
        <f>I5331*J5331*(1-K5331)</f>
        <v/>
      </c>
      <c r="M5331">
        <f>VLOOKUP(F5331,Products!A:D,4,FALSE)*I5331</f>
        <v/>
      </c>
      <c r="N5331">
        <f>L5331-M5331</f>
        <v/>
      </c>
    </row>
    <row r="5332">
      <c r="A5332" t="inlineStr">
        <is>
          <t>T1005330</t>
        </is>
      </c>
      <c r="B5332" t="inlineStr">
        <is>
          <t>2024-04-08</t>
        </is>
      </c>
      <c r="C5332" t="inlineStr">
        <is>
          <t>S021</t>
        </is>
      </c>
      <c r="D5332" t="inlineStr">
        <is>
          <t>Store_021</t>
        </is>
      </c>
      <c r="E5332" t="inlineStr">
        <is>
          <t>North</t>
        </is>
      </c>
      <c r="F5332" t="inlineStr">
        <is>
          <t>P0171</t>
        </is>
      </c>
      <c r="G5332" t="inlineStr">
        <is>
          <t>Prod_0171</t>
        </is>
      </c>
      <c r="H5332" t="inlineStr">
        <is>
          <t>Household</t>
        </is>
      </c>
      <c r="I5332" t="n">
        <v>4</v>
      </c>
      <c r="J5332" t="n">
        <v>268.88</v>
      </c>
      <c r="K5332" t="n">
        <v>0.1</v>
      </c>
      <c r="L5332">
        <f>I5332*J5332*(1-K5332)</f>
        <v/>
      </c>
      <c r="M5332">
        <f>VLOOKUP(F5332,Products!A:D,4,FALSE)*I5332</f>
        <v/>
      </c>
      <c r="N5332">
        <f>L5332-M5332</f>
        <v/>
      </c>
    </row>
    <row r="5333">
      <c r="A5333" t="inlineStr">
        <is>
          <t>T1005331</t>
        </is>
      </c>
      <c r="B5333" t="inlineStr">
        <is>
          <t>2024-01-21</t>
        </is>
      </c>
      <c r="C5333" t="inlineStr">
        <is>
          <t>S048</t>
        </is>
      </c>
      <c r="D5333" t="inlineStr">
        <is>
          <t>Store_048</t>
        </is>
      </c>
      <c r="E5333" t="inlineStr">
        <is>
          <t>South</t>
        </is>
      </c>
      <c r="F5333" t="inlineStr">
        <is>
          <t>P0111</t>
        </is>
      </c>
      <c r="G5333" t="inlineStr">
        <is>
          <t>Prod_0111</t>
        </is>
      </c>
      <c r="H5333" t="inlineStr">
        <is>
          <t>Clothing</t>
        </is>
      </c>
      <c r="I5333" t="n">
        <v>3</v>
      </c>
      <c r="J5333" t="n">
        <v>459.75</v>
      </c>
      <c r="K5333" t="n">
        <v>0.1</v>
      </c>
      <c r="L5333">
        <f>I5333*J5333*(1-K5333)</f>
        <v/>
      </c>
      <c r="M5333">
        <f>VLOOKUP(F5333,Products!A:D,4,FALSE)*I5333</f>
        <v/>
      </c>
      <c r="N5333">
        <f>L5333-M5333</f>
        <v/>
      </c>
    </row>
    <row r="5334">
      <c r="A5334" t="inlineStr">
        <is>
          <t>T1005332</t>
        </is>
      </c>
      <c r="B5334" t="inlineStr">
        <is>
          <t>2025-01-15</t>
        </is>
      </c>
      <c r="C5334" t="inlineStr">
        <is>
          <t>S027</t>
        </is>
      </c>
      <c r="D5334" t="inlineStr">
        <is>
          <t>Store_027</t>
        </is>
      </c>
      <c r="E5334" t="inlineStr">
        <is>
          <t>South</t>
        </is>
      </c>
      <c r="F5334" t="inlineStr">
        <is>
          <t>P0183</t>
        </is>
      </c>
      <c r="G5334" t="inlineStr">
        <is>
          <t>Prod_0183</t>
        </is>
      </c>
      <c r="H5334" t="inlineStr">
        <is>
          <t>Stationery</t>
        </is>
      </c>
      <c r="I5334" t="n">
        <v>4</v>
      </c>
      <c r="J5334" t="n">
        <v>710.55</v>
      </c>
      <c r="K5334" t="n">
        <v>0.05</v>
      </c>
      <c r="L5334">
        <f>I5334*J5334*(1-K5334)</f>
        <v/>
      </c>
      <c r="M5334">
        <f>VLOOKUP(F5334,Products!A:D,4,FALSE)*I5334</f>
        <v/>
      </c>
      <c r="N5334">
        <f>L5334-M5334</f>
        <v/>
      </c>
    </row>
    <row r="5335">
      <c r="A5335" t="inlineStr">
        <is>
          <t>T1005333</t>
        </is>
      </c>
      <c r="B5335" t="inlineStr">
        <is>
          <t>2023-12-10</t>
        </is>
      </c>
      <c r="C5335" t="inlineStr">
        <is>
          <t>S031</t>
        </is>
      </c>
      <c r="D5335" t="inlineStr">
        <is>
          <t>Store_031</t>
        </is>
      </c>
      <c r="E5335" t="inlineStr">
        <is>
          <t>Central</t>
        </is>
      </c>
      <c r="F5335" t="inlineStr">
        <is>
          <t>P0185</t>
        </is>
      </c>
      <c r="G5335" t="inlineStr">
        <is>
          <t>Prod_0185</t>
        </is>
      </c>
      <c r="H5335" t="inlineStr">
        <is>
          <t>Food</t>
        </is>
      </c>
      <c r="I5335" t="n">
        <v>3</v>
      </c>
      <c r="J5335" t="n">
        <v>395.23</v>
      </c>
      <c r="K5335" t="n">
        <v>0</v>
      </c>
      <c r="L5335">
        <f>I5335*J5335*(1-K5335)</f>
        <v/>
      </c>
      <c r="M5335">
        <f>VLOOKUP(F5335,Products!A:D,4,FALSE)*I5335</f>
        <v/>
      </c>
      <c r="N5335">
        <f>L5335-M5335</f>
        <v/>
      </c>
    </row>
    <row r="5336">
      <c r="A5336" t="inlineStr">
        <is>
          <t>T1005334</t>
        </is>
      </c>
      <c r="B5336" t="inlineStr">
        <is>
          <t>2024-04-20</t>
        </is>
      </c>
      <c r="C5336" t="inlineStr">
        <is>
          <t>S039</t>
        </is>
      </c>
      <c r="D5336" t="inlineStr">
        <is>
          <t>Store_039</t>
        </is>
      </c>
      <c r="E5336" t="inlineStr">
        <is>
          <t>North</t>
        </is>
      </c>
      <c r="F5336" t="inlineStr">
        <is>
          <t>P0179</t>
        </is>
      </c>
      <c r="G5336" t="inlineStr">
        <is>
          <t>Prod_0179</t>
        </is>
      </c>
      <c r="H5336" t="inlineStr">
        <is>
          <t>Household</t>
        </is>
      </c>
      <c r="I5336" t="n">
        <v>5</v>
      </c>
      <c r="J5336" t="n">
        <v>214.78</v>
      </c>
      <c r="K5336" t="n">
        <v>0</v>
      </c>
      <c r="L5336">
        <f>I5336*J5336*(1-K5336)</f>
        <v/>
      </c>
      <c r="M5336">
        <f>VLOOKUP(F5336,Products!A:D,4,FALSE)*I5336</f>
        <v/>
      </c>
      <c r="N5336">
        <f>L5336-M5336</f>
        <v/>
      </c>
    </row>
    <row r="5337">
      <c r="A5337" t="inlineStr">
        <is>
          <t>T1005335</t>
        </is>
      </c>
      <c r="B5337" t="inlineStr">
        <is>
          <t>2025-02-28</t>
        </is>
      </c>
      <c r="C5337" t="inlineStr">
        <is>
          <t>S028</t>
        </is>
      </c>
      <c r="D5337" t="inlineStr">
        <is>
          <t>Store_028</t>
        </is>
      </c>
      <c r="E5337" t="inlineStr">
        <is>
          <t>North</t>
        </is>
      </c>
      <c r="F5337" t="inlineStr">
        <is>
          <t>P0002</t>
        </is>
      </c>
      <c r="G5337" t="inlineStr">
        <is>
          <t>Prod_0002</t>
        </is>
      </c>
      <c r="H5337" t="inlineStr">
        <is>
          <t>Food</t>
        </is>
      </c>
      <c r="I5337" t="n">
        <v>3</v>
      </c>
      <c r="J5337" t="n">
        <v>255.2</v>
      </c>
      <c r="K5337" t="n">
        <v>0</v>
      </c>
      <c r="L5337">
        <f>I5337*J5337*(1-K5337)</f>
        <v/>
      </c>
      <c r="M5337">
        <f>VLOOKUP(F5337,Products!A:D,4,FALSE)*I5337</f>
        <v/>
      </c>
      <c r="N5337">
        <f>L5337-M5337</f>
        <v/>
      </c>
    </row>
    <row r="5338">
      <c r="A5338" t="inlineStr">
        <is>
          <t>T1005336</t>
        </is>
      </c>
      <c r="B5338" t="inlineStr">
        <is>
          <t>2025-04-01</t>
        </is>
      </c>
      <c r="C5338" t="inlineStr">
        <is>
          <t>S050</t>
        </is>
      </c>
      <c r="D5338" t="inlineStr">
        <is>
          <t>Store_050</t>
        </is>
      </c>
      <c r="E5338" t="inlineStr">
        <is>
          <t>South</t>
        </is>
      </c>
      <c r="F5338" t="inlineStr">
        <is>
          <t>P0038</t>
        </is>
      </c>
      <c r="G5338" t="inlineStr">
        <is>
          <t>Prod_0038</t>
        </is>
      </c>
      <c r="H5338" t="inlineStr">
        <is>
          <t>Beverages</t>
        </is>
      </c>
      <c r="I5338" t="n">
        <v>7</v>
      </c>
      <c r="J5338" t="n">
        <v>676.66</v>
      </c>
      <c r="K5338" t="n">
        <v>0</v>
      </c>
      <c r="L5338">
        <f>I5338*J5338*(1-K5338)</f>
        <v/>
      </c>
      <c r="M5338">
        <f>VLOOKUP(F5338,Products!A:D,4,FALSE)*I5338</f>
        <v/>
      </c>
      <c r="N5338">
        <f>L5338-M5338</f>
        <v/>
      </c>
    </row>
    <row r="5339">
      <c r="A5339" t="inlineStr">
        <is>
          <t>T1005337</t>
        </is>
      </c>
      <c r="B5339" t="inlineStr">
        <is>
          <t>2023-10-21</t>
        </is>
      </c>
      <c r="C5339" t="inlineStr">
        <is>
          <t>S013</t>
        </is>
      </c>
      <c r="D5339" t="inlineStr">
        <is>
          <t>Store_013</t>
        </is>
      </c>
      <c r="E5339" t="inlineStr">
        <is>
          <t>North</t>
        </is>
      </c>
      <c r="F5339" t="inlineStr">
        <is>
          <t>P0174</t>
        </is>
      </c>
      <c r="G5339" t="inlineStr">
        <is>
          <t>Prod_0174</t>
        </is>
      </c>
      <c r="H5339" t="inlineStr">
        <is>
          <t>Food</t>
        </is>
      </c>
      <c r="I5339" t="n">
        <v>1</v>
      </c>
      <c r="J5339" t="n">
        <v>86.37</v>
      </c>
      <c r="K5339" t="n">
        <v>0</v>
      </c>
      <c r="L5339">
        <f>I5339*J5339*(1-K5339)</f>
        <v/>
      </c>
      <c r="M5339">
        <f>VLOOKUP(F5339,Products!A:D,4,FALSE)*I5339</f>
        <v/>
      </c>
      <c r="N5339">
        <f>L5339-M5339</f>
        <v/>
      </c>
    </row>
    <row r="5340">
      <c r="A5340" t="inlineStr">
        <is>
          <t>T1005338</t>
        </is>
      </c>
      <c r="B5340" t="inlineStr">
        <is>
          <t>2024-01-24</t>
        </is>
      </c>
      <c r="C5340" t="inlineStr">
        <is>
          <t>S005</t>
        </is>
      </c>
      <c r="D5340" t="inlineStr">
        <is>
          <t>Store_005</t>
        </is>
      </c>
      <c r="E5340" t="inlineStr">
        <is>
          <t>Central</t>
        </is>
      </c>
      <c r="F5340" t="inlineStr">
        <is>
          <t>P0022</t>
        </is>
      </c>
      <c r="G5340" t="inlineStr">
        <is>
          <t>Prod_0022</t>
        </is>
      </c>
      <c r="H5340" t="inlineStr">
        <is>
          <t>Beverages</t>
        </is>
      </c>
      <c r="I5340" t="n">
        <v>3</v>
      </c>
      <c r="J5340" t="n">
        <v>210.77</v>
      </c>
      <c r="K5340" t="n">
        <v>0.05</v>
      </c>
      <c r="L5340">
        <f>I5340*J5340*(1-K5340)</f>
        <v/>
      </c>
      <c r="M5340">
        <f>VLOOKUP(F5340,Products!A:D,4,FALSE)*I5340</f>
        <v/>
      </c>
      <c r="N5340">
        <f>L5340-M5340</f>
        <v/>
      </c>
    </row>
    <row r="5341">
      <c r="A5341" t="inlineStr">
        <is>
          <t>T1005339</t>
        </is>
      </c>
      <c r="B5341" t="inlineStr">
        <is>
          <t>2024-05-12</t>
        </is>
      </c>
      <c r="C5341" t="inlineStr">
        <is>
          <t>S029</t>
        </is>
      </c>
      <c r="D5341" t="inlineStr">
        <is>
          <t>Store_029</t>
        </is>
      </c>
      <c r="E5341" t="inlineStr">
        <is>
          <t>South</t>
        </is>
      </c>
      <c r="F5341" t="inlineStr">
        <is>
          <t>P0056</t>
        </is>
      </c>
      <c r="G5341" t="inlineStr">
        <is>
          <t>Prod_0056</t>
        </is>
      </c>
      <c r="H5341" t="inlineStr">
        <is>
          <t>Household</t>
        </is>
      </c>
      <c r="I5341" t="n">
        <v>3</v>
      </c>
      <c r="J5341" t="n">
        <v>219.54</v>
      </c>
      <c r="K5341" t="n">
        <v>0</v>
      </c>
      <c r="L5341">
        <f>I5341*J5341*(1-K5341)</f>
        <v/>
      </c>
      <c r="M5341">
        <f>VLOOKUP(F5341,Products!A:D,4,FALSE)*I5341</f>
        <v/>
      </c>
      <c r="N5341">
        <f>L5341-M5341</f>
        <v/>
      </c>
    </row>
    <row r="5342">
      <c r="A5342" t="inlineStr">
        <is>
          <t>T1005340</t>
        </is>
      </c>
      <c r="B5342" t="inlineStr">
        <is>
          <t>2023-02-26</t>
        </is>
      </c>
      <c r="C5342" t="inlineStr">
        <is>
          <t>S026</t>
        </is>
      </c>
      <c r="D5342" t="inlineStr">
        <is>
          <t>Store_026</t>
        </is>
      </c>
      <c r="E5342" t="inlineStr">
        <is>
          <t>North</t>
        </is>
      </c>
      <c r="F5342" t="inlineStr">
        <is>
          <t>P0189</t>
        </is>
      </c>
      <c r="G5342" t="inlineStr">
        <is>
          <t>Prod_0189</t>
        </is>
      </c>
      <c r="H5342" t="inlineStr">
        <is>
          <t>Food</t>
        </is>
      </c>
      <c r="I5342" t="n">
        <v>1</v>
      </c>
      <c r="J5342" t="n">
        <v>765.04</v>
      </c>
      <c r="K5342" t="n">
        <v>0</v>
      </c>
      <c r="L5342">
        <f>I5342*J5342*(1-K5342)</f>
        <v/>
      </c>
      <c r="M5342">
        <f>VLOOKUP(F5342,Products!A:D,4,FALSE)*I5342</f>
        <v/>
      </c>
      <c r="N5342">
        <f>L5342-M5342</f>
        <v/>
      </c>
    </row>
    <row r="5343">
      <c r="A5343" t="inlineStr">
        <is>
          <t>T1005341</t>
        </is>
      </c>
      <c r="B5343" t="inlineStr">
        <is>
          <t>2023-02-11</t>
        </is>
      </c>
      <c r="C5343" t="inlineStr">
        <is>
          <t>S046</t>
        </is>
      </c>
      <c r="D5343" t="inlineStr">
        <is>
          <t>Store_046</t>
        </is>
      </c>
      <c r="E5343" t="inlineStr">
        <is>
          <t>South</t>
        </is>
      </c>
      <c r="F5343" t="inlineStr">
        <is>
          <t>P0109</t>
        </is>
      </c>
      <c r="G5343" t="inlineStr">
        <is>
          <t>Prod_0109</t>
        </is>
      </c>
      <c r="H5343" t="inlineStr">
        <is>
          <t>Beverages</t>
        </is>
      </c>
      <c r="I5343" t="n">
        <v>7</v>
      </c>
      <c r="J5343" t="n">
        <v>627.84</v>
      </c>
      <c r="K5343" t="n">
        <v>0</v>
      </c>
      <c r="L5343">
        <f>I5343*J5343*(1-K5343)</f>
        <v/>
      </c>
      <c r="M5343">
        <f>VLOOKUP(F5343,Products!A:D,4,FALSE)*I5343</f>
        <v/>
      </c>
      <c r="N5343">
        <f>L5343-M5343</f>
        <v/>
      </c>
    </row>
    <row r="5344">
      <c r="A5344" t="inlineStr">
        <is>
          <t>T1005342</t>
        </is>
      </c>
      <c r="B5344" t="inlineStr">
        <is>
          <t>2023-05-22</t>
        </is>
      </c>
      <c r="C5344" t="inlineStr">
        <is>
          <t>S036</t>
        </is>
      </c>
      <c r="D5344" t="inlineStr">
        <is>
          <t>Store_036</t>
        </is>
      </c>
      <c r="E5344" t="inlineStr">
        <is>
          <t>Central</t>
        </is>
      </c>
      <c r="F5344" t="inlineStr">
        <is>
          <t>P0064</t>
        </is>
      </c>
      <c r="G5344" t="inlineStr">
        <is>
          <t>Prod_0064</t>
        </is>
      </c>
      <c r="H5344" t="inlineStr">
        <is>
          <t>Beverages</t>
        </is>
      </c>
      <c r="I5344" t="n">
        <v>3</v>
      </c>
      <c r="J5344" t="n">
        <v>813.6799999999999</v>
      </c>
      <c r="K5344" t="n">
        <v>0</v>
      </c>
      <c r="L5344">
        <f>I5344*J5344*(1-K5344)</f>
        <v/>
      </c>
      <c r="M5344">
        <f>VLOOKUP(F5344,Products!A:D,4,FALSE)*I5344</f>
        <v/>
      </c>
      <c r="N5344">
        <f>L5344-M5344</f>
        <v/>
      </c>
    </row>
    <row r="5345">
      <c r="A5345" t="inlineStr">
        <is>
          <t>T1005343</t>
        </is>
      </c>
      <c r="B5345" t="inlineStr">
        <is>
          <t>2024-07-15</t>
        </is>
      </c>
      <c r="C5345" t="inlineStr">
        <is>
          <t>S027</t>
        </is>
      </c>
      <c r="D5345" t="inlineStr">
        <is>
          <t>Store_027</t>
        </is>
      </c>
      <c r="E5345" t="inlineStr">
        <is>
          <t>South</t>
        </is>
      </c>
      <c r="F5345" t="inlineStr">
        <is>
          <t>P0034</t>
        </is>
      </c>
      <c r="G5345" t="inlineStr">
        <is>
          <t>Prod_0034</t>
        </is>
      </c>
      <c r="H5345" t="inlineStr">
        <is>
          <t>Toys</t>
        </is>
      </c>
      <c r="I5345" t="n">
        <v>6</v>
      </c>
      <c r="J5345" t="n">
        <v>625.83</v>
      </c>
      <c r="K5345" t="n">
        <v>0</v>
      </c>
      <c r="L5345">
        <f>I5345*J5345*(1-K5345)</f>
        <v/>
      </c>
      <c r="M5345">
        <f>VLOOKUP(F5345,Products!A:D,4,FALSE)*I5345</f>
        <v/>
      </c>
      <c r="N5345">
        <f>L5345-M5345</f>
        <v/>
      </c>
    </row>
    <row r="5346">
      <c r="A5346" t="inlineStr">
        <is>
          <t>T1005344</t>
        </is>
      </c>
      <c r="B5346" t="inlineStr">
        <is>
          <t>2025-03-21</t>
        </is>
      </c>
      <c r="C5346" t="inlineStr">
        <is>
          <t>S035</t>
        </is>
      </c>
      <c r="D5346" t="inlineStr">
        <is>
          <t>Store_035</t>
        </is>
      </c>
      <c r="E5346" t="inlineStr">
        <is>
          <t>Central</t>
        </is>
      </c>
      <c r="F5346" t="inlineStr">
        <is>
          <t>P0127</t>
        </is>
      </c>
      <c r="G5346" t="inlineStr">
        <is>
          <t>Prod_0127</t>
        </is>
      </c>
      <c r="H5346" t="inlineStr">
        <is>
          <t>Toys</t>
        </is>
      </c>
      <c r="I5346" t="n">
        <v>9</v>
      </c>
      <c r="J5346" t="n">
        <v>615.25</v>
      </c>
      <c r="K5346" t="n">
        <v>0.05</v>
      </c>
      <c r="L5346">
        <f>I5346*J5346*(1-K5346)</f>
        <v/>
      </c>
      <c r="M5346">
        <f>VLOOKUP(F5346,Products!A:D,4,FALSE)*I5346</f>
        <v/>
      </c>
      <c r="N5346">
        <f>L5346-M5346</f>
        <v/>
      </c>
    </row>
    <row r="5347">
      <c r="A5347" t="inlineStr">
        <is>
          <t>T1005345</t>
        </is>
      </c>
      <c r="B5347" t="inlineStr">
        <is>
          <t>2023-04-14</t>
        </is>
      </c>
      <c r="C5347" t="inlineStr">
        <is>
          <t>S002</t>
        </is>
      </c>
      <c r="D5347" t="inlineStr">
        <is>
          <t>Store_002</t>
        </is>
      </c>
      <c r="E5347" t="inlineStr">
        <is>
          <t>South</t>
        </is>
      </c>
      <c r="F5347" t="inlineStr">
        <is>
          <t>P0200</t>
        </is>
      </c>
      <c r="G5347" t="inlineStr">
        <is>
          <t>Prod_0200</t>
        </is>
      </c>
      <c r="H5347" t="inlineStr">
        <is>
          <t>Electronics</t>
        </is>
      </c>
      <c r="I5347" t="n">
        <v>9</v>
      </c>
      <c r="J5347" t="n">
        <v>275.03</v>
      </c>
      <c r="K5347" t="n">
        <v>0</v>
      </c>
      <c r="L5347">
        <f>I5347*J5347*(1-K5347)</f>
        <v/>
      </c>
      <c r="M5347">
        <f>VLOOKUP(F5347,Products!A:D,4,FALSE)*I5347</f>
        <v/>
      </c>
      <c r="N5347">
        <f>L5347-M5347</f>
        <v/>
      </c>
    </row>
    <row r="5348">
      <c r="A5348" t="inlineStr">
        <is>
          <t>T1005346</t>
        </is>
      </c>
      <c r="B5348" t="inlineStr">
        <is>
          <t>2023-02-10</t>
        </is>
      </c>
      <c r="C5348" t="inlineStr">
        <is>
          <t>S024</t>
        </is>
      </c>
      <c r="D5348" t="inlineStr">
        <is>
          <t>Store_024</t>
        </is>
      </c>
      <c r="E5348" t="inlineStr">
        <is>
          <t>South</t>
        </is>
      </c>
      <c r="F5348" t="inlineStr">
        <is>
          <t>P0147</t>
        </is>
      </c>
      <c r="G5348" t="inlineStr">
        <is>
          <t>Prod_0147</t>
        </is>
      </c>
      <c r="H5348" t="inlineStr">
        <is>
          <t>Stationery</t>
        </is>
      </c>
      <c r="I5348" t="n">
        <v>1</v>
      </c>
      <c r="J5348" t="n">
        <v>388.8</v>
      </c>
      <c r="K5348" t="n">
        <v>0</v>
      </c>
      <c r="L5348">
        <f>I5348*J5348*(1-K5348)</f>
        <v/>
      </c>
      <c r="M5348">
        <f>VLOOKUP(F5348,Products!A:D,4,FALSE)*I5348</f>
        <v/>
      </c>
      <c r="N5348">
        <f>L5348-M5348</f>
        <v/>
      </c>
    </row>
    <row r="5349">
      <c r="A5349" t="inlineStr">
        <is>
          <t>T1005347</t>
        </is>
      </c>
      <c r="B5349" t="inlineStr">
        <is>
          <t>2025-02-21</t>
        </is>
      </c>
      <c r="C5349" t="inlineStr">
        <is>
          <t>S049</t>
        </is>
      </c>
      <c r="D5349" t="inlineStr">
        <is>
          <t>Store_049</t>
        </is>
      </c>
      <c r="E5349" t="inlineStr">
        <is>
          <t>North</t>
        </is>
      </c>
      <c r="F5349" t="inlineStr">
        <is>
          <t>P0089</t>
        </is>
      </c>
      <c r="G5349" t="inlineStr">
        <is>
          <t>Prod_0089</t>
        </is>
      </c>
      <c r="H5349" t="inlineStr">
        <is>
          <t>Stationery</t>
        </is>
      </c>
      <c r="I5349" t="n">
        <v>5</v>
      </c>
      <c r="J5349" t="n">
        <v>699.42</v>
      </c>
      <c r="K5349" t="n">
        <v>0</v>
      </c>
      <c r="L5349">
        <f>I5349*J5349*(1-K5349)</f>
        <v/>
      </c>
      <c r="M5349">
        <f>VLOOKUP(F5349,Products!A:D,4,FALSE)*I5349</f>
        <v/>
      </c>
      <c r="N5349">
        <f>L5349-M5349</f>
        <v/>
      </c>
    </row>
    <row r="5350">
      <c r="A5350" t="inlineStr">
        <is>
          <t>T1005348</t>
        </is>
      </c>
      <c r="B5350" t="inlineStr">
        <is>
          <t>2023-04-17</t>
        </is>
      </c>
      <c r="C5350" t="inlineStr">
        <is>
          <t>S003</t>
        </is>
      </c>
      <c r="D5350" t="inlineStr">
        <is>
          <t>Store_003</t>
        </is>
      </c>
      <c r="E5350" t="inlineStr">
        <is>
          <t>North</t>
        </is>
      </c>
      <c r="F5350" t="inlineStr">
        <is>
          <t>P0039</t>
        </is>
      </c>
      <c r="G5350" t="inlineStr">
        <is>
          <t>Prod_0039</t>
        </is>
      </c>
      <c r="H5350" t="inlineStr">
        <is>
          <t>Household</t>
        </is>
      </c>
      <c r="I5350" t="n">
        <v>9</v>
      </c>
      <c r="J5350" t="n">
        <v>405.79</v>
      </c>
      <c r="K5350" t="n">
        <v>0</v>
      </c>
      <c r="L5350">
        <f>I5350*J5350*(1-K5350)</f>
        <v/>
      </c>
      <c r="M5350">
        <f>VLOOKUP(F5350,Products!A:D,4,FALSE)*I5350</f>
        <v/>
      </c>
      <c r="N5350">
        <f>L5350-M5350</f>
        <v/>
      </c>
    </row>
    <row r="5351">
      <c r="A5351" t="inlineStr">
        <is>
          <t>T1005349</t>
        </is>
      </c>
      <c r="B5351" t="inlineStr">
        <is>
          <t>2025-02-27</t>
        </is>
      </c>
      <c r="C5351" t="inlineStr">
        <is>
          <t>S030</t>
        </is>
      </c>
      <c r="D5351" t="inlineStr">
        <is>
          <t>Store_030</t>
        </is>
      </c>
      <c r="E5351" t="inlineStr">
        <is>
          <t>North</t>
        </is>
      </c>
      <c r="F5351" t="inlineStr">
        <is>
          <t>P0163</t>
        </is>
      </c>
      <c r="G5351" t="inlineStr">
        <is>
          <t>Prod_0163</t>
        </is>
      </c>
      <c r="H5351" t="inlineStr">
        <is>
          <t>Food</t>
        </is>
      </c>
      <c r="I5351" t="n">
        <v>8</v>
      </c>
      <c r="J5351" t="n">
        <v>758.88</v>
      </c>
      <c r="K5351" t="n">
        <v>0.05</v>
      </c>
      <c r="L5351">
        <f>I5351*J5351*(1-K5351)</f>
        <v/>
      </c>
      <c r="M5351">
        <f>VLOOKUP(F5351,Products!A:D,4,FALSE)*I5351</f>
        <v/>
      </c>
      <c r="N5351">
        <f>L5351-M5351</f>
        <v/>
      </c>
    </row>
    <row r="5352">
      <c r="A5352" t="inlineStr">
        <is>
          <t>T1005350</t>
        </is>
      </c>
      <c r="B5352" t="inlineStr">
        <is>
          <t>2025-06-03</t>
        </is>
      </c>
      <c r="C5352" t="inlineStr">
        <is>
          <t>S040</t>
        </is>
      </c>
      <c r="D5352" t="inlineStr">
        <is>
          <t>Store_040</t>
        </is>
      </c>
      <c r="E5352" t="inlineStr">
        <is>
          <t>Central</t>
        </is>
      </c>
      <c r="F5352" t="inlineStr">
        <is>
          <t>P0117</t>
        </is>
      </c>
      <c r="G5352" t="inlineStr">
        <is>
          <t>Prod_0117</t>
        </is>
      </c>
      <c r="H5352" t="inlineStr">
        <is>
          <t>Electronics</t>
        </is>
      </c>
      <c r="I5352" t="n">
        <v>8</v>
      </c>
      <c r="J5352" t="n">
        <v>362.37</v>
      </c>
      <c r="K5352" t="n">
        <v>0</v>
      </c>
      <c r="L5352">
        <f>I5352*J5352*(1-K5352)</f>
        <v/>
      </c>
      <c r="M5352">
        <f>VLOOKUP(F5352,Products!A:D,4,FALSE)*I5352</f>
        <v/>
      </c>
      <c r="N5352">
        <f>L5352-M5352</f>
        <v/>
      </c>
    </row>
    <row r="5353">
      <c r="A5353" t="inlineStr">
        <is>
          <t>T1005351</t>
        </is>
      </c>
      <c r="B5353" t="inlineStr">
        <is>
          <t>2024-11-24</t>
        </is>
      </c>
      <c r="C5353" t="inlineStr">
        <is>
          <t>S011</t>
        </is>
      </c>
      <c r="D5353" t="inlineStr">
        <is>
          <t>Store_011</t>
        </is>
      </c>
      <c r="E5353" t="inlineStr">
        <is>
          <t>South</t>
        </is>
      </c>
      <c r="F5353" t="inlineStr">
        <is>
          <t>P0172</t>
        </is>
      </c>
      <c r="G5353" t="inlineStr">
        <is>
          <t>Prod_0172</t>
        </is>
      </c>
      <c r="H5353" t="inlineStr">
        <is>
          <t>Beverages</t>
        </is>
      </c>
      <c r="I5353" t="n">
        <v>6</v>
      </c>
      <c r="J5353" t="n">
        <v>924.6900000000001</v>
      </c>
      <c r="K5353" t="n">
        <v>0</v>
      </c>
      <c r="L5353">
        <f>I5353*J5353*(1-K5353)</f>
        <v/>
      </c>
      <c r="M5353">
        <f>VLOOKUP(F5353,Products!A:D,4,FALSE)*I5353</f>
        <v/>
      </c>
      <c r="N5353">
        <f>L5353-M5353</f>
        <v/>
      </c>
    </row>
    <row r="5354">
      <c r="A5354" t="inlineStr">
        <is>
          <t>T1005352</t>
        </is>
      </c>
      <c r="B5354" t="inlineStr">
        <is>
          <t>2024-04-01</t>
        </is>
      </c>
      <c r="C5354" t="inlineStr">
        <is>
          <t>S025</t>
        </is>
      </c>
      <c r="D5354" t="inlineStr">
        <is>
          <t>Store_025</t>
        </is>
      </c>
      <c r="E5354" t="inlineStr">
        <is>
          <t>Central</t>
        </is>
      </c>
      <c r="F5354" t="inlineStr">
        <is>
          <t>P0052</t>
        </is>
      </c>
      <c r="G5354" t="inlineStr">
        <is>
          <t>Prod_0052</t>
        </is>
      </c>
      <c r="H5354" t="inlineStr">
        <is>
          <t>Clothing</t>
        </is>
      </c>
      <c r="I5354" t="n">
        <v>4</v>
      </c>
      <c r="J5354" t="n">
        <v>44.72</v>
      </c>
      <c r="K5354" t="n">
        <v>0.15</v>
      </c>
      <c r="L5354">
        <f>I5354*J5354*(1-K5354)</f>
        <v/>
      </c>
      <c r="M5354">
        <f>VLOOKUP(F5354,Products!A:D,4,FALSE)*I5354</f>
        <v/>
      </c>
      <c r="N5354">
        <f>L5354-M5354</f>
        <v/>
      </c>
    </row>
    <row r="5355">
      <c r="A5355" t="inlineStr">
        <is>
          <t>T1005353</t>
        </is>
      </c>
      <c r="B5355" t="inlineStr">
        <is>
          <t>2025-07-15</t>
        </is>
      </c>
      <c r="C5355" t="inlineStr">
        <is>
          <t>S009</t>
        </is>
      </c>
      <c r="D5355" t="inlineStr">
        <is>
          <t>Store_009</t>
        </is>
      </c>
      <c r="E5355" t="inlineStr">
        <is>
          <t>Central</t>
        </is>
      </c>
      <c r="F5355" t="inlineStr">
        <is>
          <t>P0054</t>
        </is>
      </c>
      <c r="G5355" t="inlineStr">
        <is>
          <t>Prod_0054</t>
        </is>
      </c>
      <c r="H5355" t="inlineStr">
        <is>
          <t>Food</t>
        </is>
      </c>
      <c r="I5355" t="n">
        <v>9</v>
      </c>
      <c r="J5355" t="n">
        <v>513.42</v>
      </c>
      <c r="K5355" t="n">
        <v>0.05</v>
      </c>
      <c r="L5355">
        <f>I5355*J5355*(1-K5355)</f>
        <v/>
      </c>
      <c r="M5355">
        <f>VLOOKUP(F5355,Products!A:D,4,FALSE)*I5355</f>
        <v/>
      </c>
      <c r="N5355">
        <f>L5355-M5355</f>
        <v/>
      </c>
    </row>
    <row r="5356">
      <c r="A5356" t="inlineStr">
        <is>
          <t>T1005354</t>
        </is>
      </c>
      <c r="B5356" t="inlineStr">
        <is>
          <t>2025-02-16</t>
        </is>
      </c>
      <c r="C5356" t="inlineStr">
        <is>
          <t>S038</t>
        </is>
      </c>
      <c r="D5356" t="inlineStr">
        <is>
          <t>Store_038</t>
        </is>
      </c>
      <c r="E5356" t="inlineStr">
        <is>
          <t>East</t>
        </is>
      </c>
      <c r="F5356" t="inlineStr">
        <is>
          <t>P0108</t>
        </is>
      </c>
      <c r="G5356" t="inlineStr">
        <is>
          <t>Prod_0108</t>
        </is>
      </c>
      <c r="H5356" t="inlineStr">
        <is>
          <t>Stationery</t>
        </is>
      </c>
      <c r="I5356" t="n">
        <v>1</v>
      </c>
      <c r="J5356" t="n">
        <v>605.91</v>
      </c>
      <c r="K5356" t="n">
        <v>0.05</v>
      </c>
      <c r="L5356">
        <f>I5356*J5356*(1-K5356)</f>
        <v/>
      </c>
      <c r="M5356">
        <f>VLOOKUP(F5356,Products!A:D,4,FALSE)*I5356</f>
        <v/>
      </c>
      <c r="N5356">
        <f>L5356-M5356</f>
        <v/>
      </c>
    </row>
    <row r="5357">
      <c r="A5357" t="inlineStr">
        <is>
          <t>T1005355</t>
        </is>
      </c>
      <c r="B5357" t="inlineStr">
        <is>
          <t>2023-10-21</t>
        </is>
      </c>
      <c r="C5357" t="inlineStr">
        <is>
          <t>S024</t>
        </is>
      </c>
      <c r="D5357" t="inlineStr">
        <is>
          <t>Store_024</t>
        </is>
      </c>
      <c r="E5357" t="inlineStr">
        <is>
          <t>South</t>
        </is>
      </c>
      <c r="F5357" t="inlineStr">
        <is>
          <t>P0138</t>
        </is>
      </c>
      <c r="G5357" t="inlineStr">
        <is>
          <t>Prod_0138</t>
        </is>
      </c>
      <c r="H5357" t="inlineStr">
        <is>
          <t>Household</t>
        </is>
      </c>
      <c r="I5357" t="n">
        <v>2</v>
      </c>
      <c r="J5357" t="n">
        <v>317.29</v>
      </c>
      <c r="K5357" t="n">
        <v>0</v>
      </c>
      <c r="L5357">
        <f>I5357*J5357*(1-K5357)</f>
        <v/>
      </c>
      <c r="M5357">
        <f>VLOOKUP(F5357,Products!A:D,4,FALSE)*I5357</f>
        <v/>
      </c>
      <c r="N5357">
        <f>L5357-M5357</f>
        <v/>
      </c>
    </row>
    <row r="5358">
      <c r="A5358" t="inlineStr">
        <is>
          <t>T1005356</t>
        </is>
      </c>
      <c r="B5358" t="inlineStr">
        <is>
          <t>2023-02-25</t>
        </is>
      </c>
      <c r="C5358" t="inlineStr">
        <is>
          <t>S007</t>
        </is>
      </c>
      <c r="D5358" t="inlineStr">
        <is>
          <t>Store_007</t>
        </is>
      </c>
      <c r="E5358" t="inlineStr">
        <is>
          <t>East</t>
        </is>
      </c>
      <c r="F5358" t="inlineStr">
        <is>
          <t>P0083</t>
        </is>
      </c>
      <c r="G5358" t="inlineStr">
        <is>
          <t>Prod_0083</t>
        </is>
      </c>
      <c r="H5358" t="inlineStr">
        <is>
          <t>Clothing</t>
        </is>
      </c>
      <c r="I5358" t="n">
        <v>9</v>
      </c>
      <c r="J5358" t="n">
        <v>645.74</v>
      </c>
      <c r="K5358" t="n">
        <v>0</v>
      </c>
      <c r="L5358">
        <f>I5358*J5358*(1-K5358)</f>
        <v/>
      </c>
      <c r="M5358">
        <f>VLOOKUP(F5358,Products!A:D,4,FALSE)*I5358</f>
        <v/>
      </c>
      <c r="N5358">
        <f>L5358-M5358</f>
        <v/>
      </c>
    </row>
    <row r="5359">
      <c r="A5359" t="inlineStr">
        <is>
          <t>T1005357</t>
        </is>
      </c>
      <c r="B5359" t="inlineStr">
        <is>
          <t>2024-07-13</t>
        </is>
      </c>
      <c r="C5359" t="inlineStr">
        <is>
          <t>S002</t>
        </is>
      </c>
      <c r="D5359" t="inlineStr">
        <is>
          <t>Store_002</t>
        </is>
      </c>
      <c r="E5359" t="inlineStr">
        <is>
          <t>South</t>
        </is>
      </c>
      <c r="F5359" t="inlineStr">
        <is>
          <t>P0132</t>
        </is>
      </c>
      <c r="G5359" t="inlineStr">
        <is>
          <t>Prod_0132</t>
        </is>
      </c>
      <c r="H5359" t="inlineStr">
        <is>
          <t>Food</t>
        </is>
      </c>
      <c r="I5359" t="n">
        <v>1</v>
      </c>
      <c r="J5359" t="n">
        <v>119.42</v>
      </c>
      <c r="K5359" t="n">
        <v>0</v>
      </c>
      <c r="L5359">
        <f>I5359*J5359*(1-K5359)</f>
        <v/>
      </c>
      <c r="M5359">
        <f>VLOOKUP(F5359,Products!A:D,4,FALSE)*I5359</f>
        <v/>
      </c>
      <c r="N5359">
        <f>L5359-M5359</f>
        <v/>
      </c>
    </row>
    <row r="5360">
      <c r="A5360" t="inlineStr">
        <is>
          <t>T1005358</t>
        </is>
      </c>
      <c r="B5360" t="inlineStr">
        <is>
          <t>2024-05-20</t>
        </is>
      </c>
      <c r="C5360" t="inlineStr">
        <is>
          <t>S011</t>
        </is>
      </c>
      <c r="D5360" t="inlineStr">
        <is>
          <t>Store_011</t>
        </is>
      </c>
      <c r="E5360" t="inlineStr">
        <is>
          <t>South</t>
        </is>
      </c>
      <c r="F5360" t="inlineStr">
        <is>
          <t>P0026</t>
        </is>
      </c>
      <c r="G5360" t="inlineStr">
        <is>
          <t>Prod_0026</t>
        </is>
      </c>
      <c r="H5360" t="inlineStr">
        <is>
          <t>Beverages</t>
        </is>
      </c>
      <c r="I5360" t="n">
        <v>2</v>
      </c>
      <c r="J5360" t="n">
        <v>810.79</v>
      </c>
      <c r="K5360" t="n">
        <v>0.1</v>
      </c>
      <c r="L5360">
        <f>I5360*J5360*(1-K5360)</f>
        <v/>
      </c>
      <c r="M5360">
        <f>VLOOKUP(F5360,Products!A:D,4,FALSE)*I5360</f>
        <v/>
      </c>
      <c r="N5360">
        <f>L5360-M5360</f>
        <v/>
      </c>
    </row>
    <row r="5361">
      <c r="A5361" t="inlineStr">
        <is>
          <t>T1005359</t>
        </is>
      </c>
      <c r="B5361" t="inlineStr">
        <is>
          <t>2024-11-08</t>
        </is>
      </c>
      <c r="C5361" t="inlineStr">
        <is>
          <t>S020</t>
        </is>
      </c>
      <c r="D5361" t="inlineStr">
        <is>
          <t>Store_020</t>
        </is>
      </c>
      <c r="E5361" t="inlineStr">
        <is>
          <t>West</t>
        </is>
      </c>
      <c r="F5361" t="inlineStr">
        <is>
          <t>P0068</t>
        </is>
      </c>
      <c r="G5361" t="inlineStr">
        <is>
          <t>Prod_0068</t>
        </is>
      </c>
      <c r="H5361" t="inlineStr">
        <is>
          <t>Household</t>
        </is>
      </c>
      <c r="I5361" t="n">
        <v>6</v>
      </c>
      <c r="J5361" t="n">
        <v>199.71</v>
      </c>
      <c r="K5361" t="n">
        <v>0.1</v>
      </c>
      <c r="L5361">
        <f>I5361*J5361*(1-K5361)</f>
        <v/>
      </c>
      <c r="M5361">
        <f>VLOOKUP(F5361,Products!A:D,4,FALSE)*I5361</f>
        <v/>
      </c>
      <c r="N5361">
        <f>L5361-M5361</f>
        <v/>
      </c>
    </row>
    <row r="5362">
      <c r="A5362" t="inlineStr">
        <is>
          <t>T1005360</t>
        </is>
      </c>
      <c r="B5362" t="inlineStr">
        <is>
          <t>2023-07-05</t>
        </is>
      </c>
      <c r="C5362" t="inlineStr">
        <is>
          <t>S015</t>
        </is>
      </c>
      <c r="D5362" t="inlineStr">
        <is>
          <t>Store_015</t>
        </is>
      </c>
      <c r="E5362" t="inlineStr">
        <is>
          <t>North</t>
        </is>
      </c>
      <c r="F5362" t="inlineStr">
        <is>
          <t>P0080</t>
        </is>
      </c>
      <c r="G5362" t="inlineStr">
        <is>
          <t>Prod_0080</t>
        </is>
      </c>
      <c r="H5362" t="inlineStr">
        <is>
          <t>Clothing</t>
        </is>
      </c>
      <c r="I5362" t="n">
        <v>9</v>
      </c>
      <c r="J5362" t="n">
        <v>746.17</v>
      </c>
      <c r="K5362" t="n">
        <v>0</v>
      </c>
      <c r="L5362">
        <f>I5362*J5362*(1-K5362)</f>
        <v/>
      </c>
      <c r="M5362">
        <f>VLOOKUP(F5362,Products!A:D,4,FALSE)*I5362</f>
        <v/>
      </c>
      <c r="N5362">
        <f>L5362-M5362</f>
        <v/>
      </c>
    </row>
    <row r="5363">
      <c r="A5363" t="inlineStr">
        <is>
          <t>T1005361</t>
        </is>
      </c>
      <c r="B5363" t="inlineStr">
        <is>
          <t>2025-08-21</t>
        </is>
      </c>
      <c r="C5363" t="inlineStr">
        <is>
          <t>S010</t>
        </is>
      </c>
      <c r="D5363" t="inlineStr">
        <is>
          <t>Store_010</t>
        </is>
      </c>
      <c r="E5363" t="inlineStr">
        <is>
          <t>North</t>
        </is>
      </c>
      <c r="F5363" t="inlineStr">
        <is>
          <t>P0176</t>
        </is>
      </c>
      <c r="G5363" t="inlineStr">
        <is>
          <t>Prod_0176</t>
        </is>
      </c>
      <c r="H5363" t="inlineStr">
        <is>
          <t>Food</t>
        </is>
      </c>
      <c r="I5363" t="n">
        <v>4</v>
      </c>
      <c r="J5363" t="n">
        <v>782.26</v>
      </c>
      <c r="K5363" t="n">
        <v>0</v>
      </c>
      <c r="L5363">
        <f>I5363*J5363*(1-K5363)</f>
        <v/>
      </c>
      <c r="M5363">
        <f>VLOOKUP(F5363,Products!A:D,4,FALSE)*I5363</f>
        <v/>
      </c>
      <c r="N5363">
        <f>L5363-M5363</f>
        <v/>
      </c>
    </row>
    <row r="5364">
      <c r="A5364" t="inlineStr">
        <is>
          <t>T1005362</t>
        </is>
      </c>
      <c r="B5364" t="inlineStr">
        <is>
          <t>2024-04-15</t>
        </is>
      </c>
      <c r="C5364" t="inlineStr">
        <is>
          <t>S022</t>
        </is>
      </c>
      <c r="D5364" t="inlineStr">
        <is>
          <t>Store_022</t>
        </is>
      </c>
      <c r="E5364" t="inlineStr">
        <is>
          <t>East</t>
        </is>
      </c>
      <c r="F5364" t="inlineStr">
        <is>
          <t>P0114</t>
        </is>
      </c>
      <c r="G5364" t="inlineStr">
        <is>
          <t>Prod_0114</t>
        </is>
      </c>
      <c r="H5364" t="inlineStr">
        <is>
          <t>Beverages</t>
        </is>
      </c>
      <c r="I5364" t="n">
        <v>6</v>
      </c>
      <c r="J5364" t="n">
        <v>883.54</v>
      </c>
      <c r="K5364" t="n">
        <v>0</v>
      </c>
      <c r="L5364">
        <f>I5364*J5364*(1-K5364)</f>
        <v/>
      </c>
      <c r="M5364">
        <f>VLOOKUP(F5364,Products!A:D,4,FALSE)*I5364</f>
        <v/>
      </c>
      <c r="N5364">
        <f>L5364-M5364</f>
        <v/>
      </c>
    </row>
    <row r="5365">
      <c r="A5365" t="inlineStr">
        <is>
          <t>T1005363</t>
        </is>
      </c>
      <c r="B5365" t="inlineStr">
        <is>
          <t>2023-03-01</t>
        </is>
      </c>
      <c r="C5365" t="inlineStr">
        <is>
          <t>S024</t>
        </is>
      </c>
      <c r="D5365" t="inlineStr">
        <is>
          <t>Store_024</t>
        </is>
      </c>
      <c r="E5365" t="inlineStr">
        <is>
          <t>South</t>
        </is>
      </c>
      <c r="F5365" t="inlineStr">
        <is>
          <t>P0074</t>
        </is>
      </c>
      <c r="G5365" t="inlineStr">
        <is>
          <t>Prod_0074</t>
        </is>
      </c>
      <c r="H5365" t="inlineStr">
        <is>
          <t>Food</t>
        </is>
      </c>
      <c r="I5365" t="n">
        <v>5</v>
      </c>
      <c r="J5365" t="n">
        <v>910.03</v>
      </c>
      <c r="K5365" t="n">
        <v>0.1</v>
      </c>
      <c r="L5365">
        <f>I5365*J5365*(1-K5365)</f>
        <v/>
      </c>
      <c r="M5365">
        <f>VLOOKUP(F5365,Products!A:D,4,FALSE)*I5365</f>
        <v/>
      </c>
      <c r="N5365">
        <f>L5365-M5365</f>
        <v/>
      </c>
    </row>
    <row r="5366">
      <c r="A5366" t="inlineStr">
        <is>
          <t>T1005364</t>
        </is>
      </c>
      <c r="B5366" t="inlineStr">
        <is>
          <t>2025-04-22</t>
        </is>
      </c>
      <c r="C5366" t="inlineStr">
        <is>
          <t>S004</t>
        </is>
      </c>
      <c r="D5366" t="inlineStr">
        <is>
          <t>Store_004</t>
        </is>
      </c>
      <c r="E5366" t="inlineStr">
        <is>
          <t>Central</t>
        </is>
      </c>
      <c r="F5366" t="inlineStr">
        <is>
          <t>P0007</t>
        </is>
      </c>
      <c r="G5366" t="inlineStr">
        <is>
          <t>Prod_0007</t>
        </is>
      </c>
      <c r="H5366" t="inlineStr">
        <is>
          <t>Food</t>
        </is>
      </c>
      <c r="I5366" t="n">
        <v>9</v>
      </c>
      <c r="J5366" t="n">
        <v>130.45</v>
      </c>
      <c r="K5366" t="n">
        <v>0.1</v>
      </c>
      <c r="L5366">
        <f>I5366*J5366*(1-K5366)</f>
        <v/>
      </c>
      <c r="M5366">
        <f>VLOOKUP(F5366,Products!A:D,4,FALSE)*I5366</f>
        <v/>
      </c>
      <c r="N5366">
        <f>L5366-M5366</f>
        <v/>
      </c>
    </row>
    <row r="5367">
      <c r="A5367" t="inlineStr">
        <is>
          <t>T1005365</t>
        </is>
      </c>
      <c r="B5367" t="inlineStr">
        <is>
          <t>2025-03-23</t>
        </is>
      </c>
      <c r="C5367" t="inlineStr">
        <is>
          <t>S011</t>
        </is>
      </c>
      <c r="D5367" t="inlineStr">
        <is>
          <t>Store_011</t>
        </is>
      </c>
      <c r="E5367" t="inlineStr">
        <is>
          <t>South</t>
        </is>
      </c>
      <c r="F5367" t="inlineStr">
        <is>
          <t>P0141</t>
        </is>
      </c>
      <c r="G5367" t="inlineStr">
        <is>
          <t>Prod_0141</t>
        </is>
      </c>
      <c r="H5367" t="inlineStr">
        <is>
          <t>Food</t>
        </is>
      </c>
      <c r="I5367" t="n">
        <v>4</v>
      </c>
      <c r="J5367" t="n">
        <v>953.89</v>
      </c>
      <c r="K5367" t="n">
        <v>0</v>
      </c>
      <c r="L5367">
        <f>I5367*J5367*(1-K5367)</f>
        <v/>
      </c>
      <c r="M5367">
        <f>VLOOKUP(F5367,Products!A:D,4,FALSE)*I5367</f>
        <v/>
      </c>
      <c r="N5367">
        <f>L5367-M5367</f>
        <v/>
      </c>
    </row>
    <row r="5368">
      <c r="A5368" t="inlineStr">
        <is>
          <t>T1005366</t>
        </is>
      </c>
      <c r="B5368" t="inlineStr">
        <is>
          <t>2025-07-09</t>
        </is>
      </c>
      <c r="C5368" t="inlineStr">
        <is>
          <t>S031</t>
        </is>
      </c>
      <c r="D5368" t="inlineStr">
        <is>
          <t>Store_031</t>
        </is>
      </c>
      <c r="E5368" t="inlineStr">
        <is>
          <t>Central</t>
        </is>
      </c>
      <c r="F5368" t="inlineStr">
        <is>
          <t>P0003</t>
        </is>
      </c>
      <c r="G5368" t="inlineStr">
        <is>
          <t>Prod_0003</t>
        </is>
      </c>
      <c r="H5368" t="inlineStr">
        <is>
          <t>Household</t>
        </is>
      </c>
      <c r="I5368" t="n">
        <v>2</v>
      </c>
      <c r="J5368" t="n">
        <v>73.51000000000001</v>
      </c>
      <c r="K5368" t="n">
        <v>0</v>
      </c>
      <c r="L5368">
        <f>I5368*J5368*(1-K5368)</f>
        <v/>
      </c>
      <c r="M5368">
        <f>VLOOKUP(F5368,Products!A:D,4,FALSE)*I5368</f>
        <v/>
      </c>
      <c r="N5368">
        <f>L5368-M5368</f>
        <v/>
      </c>
    </row>
    <row r="5369">
      <c r="A5369" t="inlineStr">
        <is>
          <t>T1005367</t>
        </is>
      </c>
      <c r="B5369" t="inlineStr">
        <is>
          <t>2024-04-17</t>
        </is>
      </c>
      <c r="C5369" t="inlineStr">
        <is>
          <t>S037</t>
        </is>
      </c>
      <c r="D5369" t="inlineStr">
        <is>
          <t>Store_037</t>
        </is>
      </c>
      <c r="E5369" t="inlineStr">
        <is>
          <t>East</t>
        </is>
      </c>
      <c r="F5369" t="inlineStr">
        <is>
          <t>P0159</t>
        </is>
      </c>
      <c r="G5369" t="inlineStr">
        <is>
          <t>Prod_0159</t>
        </is>
      </c>
      <c r="H5369" t="inlineStr">
        <is>
          <t>Electronics</t>
        </is>
      </c>
      <c r="I5369" t="n">
        <v>2</v>
      </c>
      <c r="J5369" t="n">
        <v>584.26</v>
      </c>
      <c r="K5369" t="n">
        <v>0.1</v>
      </c>
      <c r="L5369">
        <f>I5369*J5369*(1-K5369)</f>
        <v/>
      </c>
      <c r="M5369">
        <f>VLOOKUP(F5369,Products!A:D,4,FALSE)*I5369</f>
        <v/>
      </c>
      <c r="N5369">
        <f>L5369-M5369</f>
        <v/>
      </c>
    </row>
    <row r="5370">
      <c r="A5370" t="inlineStr">
        <is>
          <t>T1005368</t>
        </is>
      </c>
      <c r="B5370" t="inlineStr">
        <is>
          <t>2025-02-26</t>
        </is>
      </c>
      <c r="C5370" t="inlineStr">
        <is>
          <t>S042</t>
        </is>
      </c>
      <c r="D5370" t="inlineStr">
        <is>
          <t>Store_042</t>
        </is>
      </c>
      <c r="E5370" t="inlineStr">
        <is>
          <t>Central</t>
        </is>
      </c>
      <c r="F5370" t="inlineStr">
        <is>
          <t>P0135</t>
        </is>
      </c>
      <c r="G5370" t="inlineStr">
        <is>
          <t>Prod_0135</t>
        </is>
      </c>
      <c r="H5370" t="inlineStr">
        <is>
          <t>Food</t>
        </is>
      </c>
      <c r="I5370" t="n">
        <v>5</v>
      </c>
      <c r="J5370" t="n">
        <v>73.45999999999999</v>
      </c>
      <c r="K5370" t="n">
        <v>0.1</v>
      </c>
      <c r="L5370">
        <f>I5370*J5370*(1-K5370)</f>
        <v/>
      </c>
      <c r="M5370">
        <f>VLOOKUP(F5370,Products!A:D,4,FALSE)*I5370</f>
        <v/>
      </c>
      <c r="N5370">
        <f>L5370-M5370</f>
        <v/>
      </c>
    </row>
    <row r="5371">
      <c r="A5371" t="inlineStr">
        <is>
          <t>T1005369</t>
        </is>
      </c>
      <c r="B5371" t="inlineStr">
        <is>
          <t>2024-01-21</t>
        </is>
      </c>
      <c r="C5371" t="inlineStr">
        <is>
          <t>S035</t>
        </is>
      </c>
      <c r="D5371" t="inlineStr">
        <is>
          <t>Store_035</t>
        </is>
      </c>
      <c r="E5371" t="inlineStr">
        <is>
          <t>Central</t>
        </is>
      </c>
      <c r="F5371" t="inlineStr">
        <is>
          <t>P0194</t>
        </is>
      </c>
      <c r="G5371" t="inlineStr">
        <is>
          <t>Prod_0194</t>
        </is>
      </c>
      <c r="H5371" t="inlineStr">
        <is>
          <t>Food</t>
        </is>
      </c>
      <c r="I5371" t="n">
        <v>3</v>
      </c>
      <c r="J5371" t="n">
        <v>733.63</v>
      </c>
      <c r="K5371" t="n">
        <v>0.05</v>
      </c>
      <c r="L5371">
        <f>I5371*J5371*(1-K5371)</f>
        <v/>
      </c>
      <c r="M5371">
        <f>VLOOKUP(F5371,Products!A:D,4,FALSE)*I5371</f>
        <v/>
      </c>
      <c r="N5371">
        <f>L5371-M5371</f>
        <v/>
      </c>
    </row>
    <row r="5372">
      <c r="A5372" t="inlineStr">
        <is>
          <t>T1005370</t>
        </is>
      </c>
      <c r="B5372" t="inlineStr">
        <is>
          <t>2025-08-05</t>
        </is>
      </c>
      <c r="C5372" t="inlineStr">
        <is>
          <t>S029</t>
        </is>
      </c>
      <c r="D5372" t="inlineStr">
        <is>
          <t>Store_029</t>
        </is>
      </c>
      <c r="E5372" t="inlineStr">
        <is>
          <t>South</t>
        </is>
      </c>
      <c r="F5372" t="inlineStr">
        <is>
          <t>P0175</t>
        </is>
      </c>
      <c r="G5372" t="inlineStr">
        <is>
          <t>Prod_0175</t>
        </is>
      </c>
      <c r="H5372" t="inlineStr">
        <is>
          <t>Food</t>
        </is>
      </c>
      <c r="I5372" t="n">
        <v>9</v>
      </c>
      <c r="J5372" t="n">
        <v>951.5599999999999</v>
      </c>
      <c r="K5372" t="n">
        <v>0.1</v>
      </c>
      <c r="L5372">
        <f>I5372*J5372*(1-K5372)</f>
        <v/>
      </c>
      <c r="M5372">
        <f>VLOOKUP(F5372,Products!A:D,4,FALSE)*I5372</f>
        <v/>
      </c>
      <c r="N5372">
        <f>L5372-M5372</f>
        <v/>
      </c>
    </row>
    <row r="5373">
      <c r="A5373" t="inlineStr">
        <is>
          <t>T1005371</t>
        </is>
      </c>
      <c r="B5373" t="inlineStr">
        <is>
          <t>2024-09-25</t>
        </is>
      </c>
      <c r="C5373" t="inlineStr">
        <is>
          <t>S037</t>
        </is>
      </c>
      <c r="D5373" t="inlineStr">
        <is>
          <t>Store_037</t>
        </is>
      </c>
      <c r="E5373" t="inlineStr">
        <is>
          <t>East</t>
        </is>
      </c>
      <c r="F5373" t="inlineStr">
        <is>
          <t>P0037</t>
        </is>
      </c>
      <c r="G5373" t="inlineStr">
        <is>
          <t>Prod_0037</t>
        </is>
      </c>
      <c r="H5373" t="inlineStr">
        <is>
          <t>Stationery</t>
        </is>
      </c>
      <c r="I5373" t="n">
        <v>1</v>
      </c>
      <c r="J5373" t="n">
        <v>458.36</v>
      </c>
      <c r="K5373" t="n">
        <v>0</v>
      </c>
      <c r="L5373">
        <f>I5373*J5373*(1-K5373)</f>
        <v/>
      </c>
      <c r="M5373">
        <f>VLOOKUP(F5373,Products!A:D,4,FALSE)*I5373</f>
        <v/>
      </c>
      <c r="N5373">
        <f>L5373-M5373</f>
        <v/>
      </c>
    </row>
    <row r="5374">
      <c r="A5374" t="inlineStr">
        <is>
          <t>T1005372</t>
        </is>
      </c>
      <c r="B5374" t="inlineStr">
        <is>
          <t>2023-01-29</t>
        </is>
      </c>
      <c r="C5374" t="inlineStr">
        <is>
          <t>S005</t>
        </is>
      </c>
      <c r="D5374" t="inlineStr">
        <is>
          <t>Store_005</t>
        </is>
      </c>
      <c r="E5374" t="inlineStr">
        <is>
          <t>Central</t>
        </is>
      </c>
      <c r="F5374" t="inlineStr">
        <is>
          <t>P0097</t>
        </is>
      </c>
      <c r="G5374" t="inlineStr">
        <is>
          <t>Prod_0097</t>
        </is>
      </c>
      <c r="H5374" t="inlineStr">
        <is>
          <t>Clothing</t>
        </is>
      </c>
      <c r="I5374" t="n">
        <v>9</v>
      </c>
      <c r="J5374" t="n">
        <v>207.03</v>
      </c>
      <c r="K5374" t="n">
        <v>0.15</v>
      </c>
      <c r="L5374">
        <f>I5374*J5374*(1-K5374)</f>
        <v/>
      </c>
      <c r="M5374">
        <f>VLOOKUP(F5374,Products!A:D,4,FALSE)*I5374</f>
        <v/>
      </c>
      <c r="N5374">
        <f>L5374-M5374</f>
        <v/>
      </c>
    </row>
    <row r="5375">
      <c r="A5375" t="inlineStr">
        <is>
          <t>T1005373</t>
        </is>
      </c>
      <c r="B5375" t="inlineStr">
        <is>
          <t>2025-03-23</t>
        </is>
      </c>
      <c r="C5375" t="inlineStr">
        <is>
          <t>S006</t>
        </is>
      </c>
      <c r="D5375" t="inlineStr">
        <is>
          <t>Store_006</t>
        </is>
      </c>
      <c r="E5375" t="inlineStr">
        <is>
          <t>East</t>
        </is>
      </c>
      <c r="F5375" t="inlineStr">
        <is>
          <t>P0176</t>
        </is>
      </c>
      <c r="G5375" t="inlineStr">
        <is>
          <t>Prod_0176</t>
        </is>
      </c>
      <c r="H5375" t="inlineStr">
        <is>
          <t>Food</t>
        </is>
      </c>
      <c r="I5375" t="n">
        <v>1</v>
      </c>
      <c r="J5375" t="n">
        <v>829.3099999999999</v>
      </c>
      <c r="K5375" t="n">
        <v>0</v>
      </c>
      <c r="L5375">
        <f>I5375*J5375*(1-K5375)</f>
        <v/>
      </c>
      <c r="M5375">
        <f>VLOOKUP(F5375,Products!A:D,4,FALSE)*I5375</f>
        <v/>
      </c>
      <c r="N5375">
        <f>L5375-M5375</f>
        <v/>
      </c>
    </row>
    <row r="5376">
      <c r="A5376" t="inlineStr">
        <is>
          <t>T1005374</t>
        </is>
      </c>
      <c r="B5376" t="inlineStr">
        <is>
          <t>2024-09-28</t>
        </is>
      </c>
      <c r="C5376" t="inlineStr">
        <is>
          <t>S020</t>
        </is>
      </c>
      <c r="D5376" t="inlineStr">
        <is>
          <t>Store_020</t>
        </is>
      </c>
      <c r="E5376" t="inlineStr">
        <is>
          <t>West</t>
        </is>
      </c>
      <c r="F5376" t="inlineStr">
        <is>
          <t>P0140</t>
        </is>
      </c>
      <c r="G5376" t="inlineStr">
        <is>
          <t>Prod_0140</t>
        </is>
      </c>
      <c r="H5376" t="inlineStr">
        <is>
          <t>Food</t>
        </is>
      </c>
      <c r="I5376" t="n">
        <v>7</v>
      </c>
      <c r="J5376" t="n">
        <v>884.6799999999999</v>
      </c>
      <c r="K5376" t="n">
        <v>0.15</v>
      </c>
      <c r="L5376">
        <f>I5376*J5376*(1-K5376)</f>
        <v/>
      </c>
      <c r="M5376">
        <f>VLOOKUP(F5376,Products!A:D,4,FALSE)*I5376</f>
        <v/>
      </c>
      <c r="N5376">
        <f>L5376-M5376</f>
        <v/>
      </c>
    </row>
    <row r="5377">
      <c r="A5377" t="inlineStr">
        <is>
          <t>T1005375</t>
        </is>
      </c>
      <c r="B5377" t="inlineStr">
        <is>
          <t>2023-08-03</t>
        </is>
      </c>
      <c r="C5377" t="inlineStr">
        <is>
          <t>S024</t>
        </is>
      </c>
      <c r="D5377" t="inlineStr">
        <is>
          <t>Store_024</t>
        </is>
      </c>
      <c r="E5377" t="inlineStr">
        <is>
          <t>South</t>
        </is>
      </c>
      <c r="F5377" t="inlineStr">
        <is>
          <t>P0086</t>
        </is>
      </c>
      <c r="G5377" t="inlineStr">
        <is>
          <t>Prod_0086</t>
        </is>
      </c>
      <c r="H5377" t="inlineStr">
        <is>
          <t>Stationery</t>
        </is>
      </c>
      <c r="I5377" t="n">
        <v>6</v>
      </c>
      <c r="J5377" t="n">
        <v>930.63</v>
      </c>
      <c r="K5377" t="n">
        <v>0.2</v>
      </c>
      <c r="L5377">
        <f>I5377*J5377*(1-K5377)</f>
        <v/>
      </c>
      <c r="M5377">
        <f>VLOOKUP(F5377,Products!A:D,4,FALSE)*I5377</f>
        <v/>
      </c>
      <c r="N5377">
        <f>L5377-M5377</f>
        <v/>
      </c>
    </row>
    <row r="5378">
      <c r="A5378" t="inlineStr">
        <is>
          <t>T1005376</t>
        </is>
      </c>
      <c r="B5378" t="inlineStr">
        <is>
          <t>2024-02-20</t>
        </is>
      </c>
      <c r="C5378" t="inlineStr">
        <is>
          <t>S043</t>
        </is>
      </c>
      <c r="D5378" t="inlineStr">
        <is>
          <t>Store_043</t>
        </is>
      </c>
      <c r="E5378" t="inlineStr">
        <is>
          <t>East</t>
        </is>
      </c>
      <c r="F5378" t="inlineStr">
        <is>
          <t>P0176</t>
        </is>
      </c>
      <c r="G5378" t="inlineStr">
        <is>
          <t>Prod_0176</t>
        </is>
      </c>
      <c r="H5378" t="inlineStr">
        <is>
          <t>Food</t>
        </is>
      </c>
      <c r="I5378" t="n">
        <v>7</v>
      </c>
      <c r="J5378" t="n">
        <v>655.83</v>
      </c>
      <c r="K5378" t="n">
        <v>0</v>
      </c>
      <c r="L5378">
        <f>I5378*J5378*(1-K5378)</f>
        <v/>
      </c>
      <c r="M5378">
        <f>VLOOKUP(F5378,Products!A:D,4,FALSE)*I5378</f>
        <v/>
      </c>
      <c r="N5378">
        <f>L5378-M5378</f>
        <v/>
      </c>
    </row>
    <row r="5379">
      <c r="A5379" t="inlineStr">
        <is>
          <t>T1005377</t>
        </is>
      </c>
      <c r="B5379" t="inlineStr">
        <is>
          <t>2025-08-23</t>
        </is>
      </c>
      <c r="C5379" t="inlineStr">
        <is>
          <t>S040</t>
        </is>
      </c>
      <c r="D5379" t="inlineStr">
        <is>
          <t>Store_040</t>
        </is>
      </c>
      <c r="E5379" t="inlineStr">
        <is>
          <t>Central</t>
        </is>
      </c>
      <c r="F5379" t="inlineStr">
        <is>
          <t>P0149</t>
        </is>
      </c>
      <c r="G5379" t="inlineStr">
        <is>
          <t>Prod_0149</t>
        </is>
      </c>
      <c r="H5379" t="inlineStr">
        <is>
          <t>Toys</t>
        </is>
      </c>
      <c r="I5379" t="n">
        <v>6</v>
      </c>
      <c r="J5379" t="n">
        <v>54.7</v>
      </c>
      <c r="K5379" t="n">
        <v>0.05</v>
      </c>
      <c r="L5379">
        <f>I5379*J5379*(1-K5379)</f>
        <v/>
      </c>
      <c r="M5379">
        <f>VLOOKUP(F5379,Products!A:D,4,FALSE)*I5379</f>
        <v/>
      </c>
      <c r="N5379">
        <f>L5379-M5379</f>
        <v/>
      </c>
    </row>
    <row r="5380">
      <c r="A5380" t="inlineStr">
        <is>
          <t>T1005378</t>
        </is>
      </c>
      <c r="B5380" t="inlineStr">
        <is>
          <t>2024-01-04</t>
        </is>
      </c>
      <c r="C5380" t="inlineStr">
        <is>
          <t>S031</t>
        </is>
      </c>
      <c r="D5380" t="inlineStr">
        <is>
          <t>Store_031</t>
        </is>
      </c>
      <c r="E5380" t="inlineStr">
        <is>
          <t>Central</t>
        </is>
      </c>
      <c r="F5380" t="inlineStr">
        <is>
          <t>P0083</t>
        </is>
      </c>
      <c r="G5380" t="inlineStr">
        <is>
          <t>Prod_0083</t>
        </is>
      </c>
      <c r="H5380" t="inlineStr">
        <is>
          <t>Clothing</t>
        </is>
      </c>
      <c r="I5380" t="n">
        <v>9</v>
      </c>
      <c r="J5380" t="n">
        <v>588.0599999999999</v>
      </c>
      <c r="K5380" t="n">
        <v>0</v>
      </c>
      <c r="L5380">
        <f>I5380*J5380*(1-K5380)</f>
        <v/>
      </c>
      <c r="M5380">
        <f>VLOOKUP(F5380,Products!A:D,4,FALSE)*I5380</f>
        <v/>
      </c>
      <c r="N5380">
        <f>L5380-M5380</f>
        <v/>
      </c>
    </row>
    <row r="5381">
      <c r="A5381" t="inlineStr">
        <is>
          <t>T1005379</t>
        </is>
      </c>
      <c r="B5381" t="inlineStr">
        <is>
          <t>2023-03-21</t>
        </is>
      </c>
      <c r="C5381" t="inlineStr">
        <is>
          <t>S016</t>
        </is>
      </c>
      <c r="D5381" t="inlineStr">
        <is>
          <t>Store_016</t>
        </is>
      </c>
      <c r="E5381" t="inlineStr">
        <is>
          <t>West</t>
        </is>
      </c>
      <c r="F5381" t="inlineStr">
        <is>
          <t>P0192</t>
        </is>
      </c>
      <c r="G5381" t="inlineStr">
        <is>
          <t>Prod_0192</t>
        </is>
      </c>
      <c r="H5381" t="inlineStr">
        <is>
          <t>Beverages</t>
        </is>
      </c>
      <c r="I5381" t="n">
        <v>4</v>
      </c>
      <c r="J5381" t="n">
        <v>399.8</v>
      </c>
      <c r="K5381" t="n">
        <v>0.1</v>
      </c>
      <c r="L5381">
        <f>I5381*J5381*(1-K5381)</f>
        <v/>
      </c>
      <c r="M5381">
        <f>VLOOKUP(F5381,Products!A:D,4,FALSE)*I5381</f>
        <v/>
      </c>
      <c r="N5381">
        <f>L5381-M5381</f>
        <v/>
      </c>
    </row>
    <row r="5382">
      <c r="A5382" t="inlineStr">
        <is>
          <t>T1005380</t>
        </is>
      </c>
      <c r="B5382" t="inlineStr">
        <is>
          <t>2024-07-18</t>
        </is>
      </c>
      <c r="C5382" t="inlineStr">
        <is>
          <t>S012</t>
        </is>
      </c>
      <c r="D5382" t="inlineStr">
        <is>
          <t>Store_012</t>
        </is>
      </c>
      <c r="E5382" t="inlineStr">
        <is>
          <t>South</t>
        </is>
      </c>
      <c r="F5382" t="inlineStr">
        <is>
          <t>P0025</t>
        </is>
      </c>
      <c r="G5382" t="inlineStr">
        <is>
          <t>Prod_0025</t>
        </is>
      </c>
      <c r="H5382" t="inlineStr">
        <is>
          <t>Beverages</t>
        </is>
      </c>
      <c r="I5382" t="n">
        <v>9</v>
      </c>
      <c r="J5382" t="n">
        <v>306.44</v>
      </c>
      <c r="K5382" t="n">
        <v>0</v>
      </c>
      <c r="L5382">
        <f>I5382*J5382*(1-K5382)</f>
        <v/>
      </c>
      <c r="M5382">
        <f>VLOOKUP(F5382,Products!A:D,4,FALSE)*I5382</f>
        <v/>
      </c>
      <c r="N5382">
        <f>L5382-M5382</f>
        <v/>
      </c>
    </row>
    <row r="5383">
      <c r="A5383" t="inlineStr">
        <is>
          <t>T1005381</t>
        </is>
      </c>
      <c r="B5383" t="inlineStr">
        <is>
          <t>2024-08-15</t>
        </is>
      </c>
      <c r="C5383" t="inlineStr">
        <is>
          <t>S024</t>
        </is>
      </c>
      <c r="D5383" t="inlineStr">
        <is>
          <t>Store_024</t>
        </is>
      </c>
      <c r="E5383" t="inlineStr">
        <is>
          <t>South</t>
        </is>
      </c>
      <c r="F5383" t="inlineStr">
        <is>
          <t>P0102</t>
        </is>
      </c>
      <c r="G5383" t="inlineStr">
        <is>
          <t>Prod_0102</t>
        </is>
      </c>
      <c r="H5383" t="inlineStr">
        <is>
          <t>Food</t>
        </is>
      </c>
      <c r="I5383" t="n">
        <v>7</v>
      </c>
      <c r="J5383" t="n">
        <v>665.84</v>
      </c>
      <c r="K5383" t="n">
        <v>0</v>
      </c>
      <c r="L5383">
        <f>I5383*J5383*(1-K5383)</f>
        <v/>
      </c>
      <c r="M5383">
        <f>VLOOKUP(F5383,Products!A:D,4,FALSE)*I5383</f>
        <v/>
      </c>
      <c r="N5383">
        <f>L5383-M5383</f>
        <v/>
      </c>
    </row>
    <row r="5384">
      <c r="A5384" t="inlineStr">
        <is>
          <t>T1005382</t>
        </is>
      </c>
      <c r="B5384" t="inlineStr">
        <is>
          <t>2024-01-13</t>
        </is>
      </c>
      <c r="C5384" t="inlineStr">
        <is>
          <t>S001</t>
        </is>
      </c>
      <c r="D5384" t="inlineStr">
        <is>
          <t>Store_001</t>
        </is>
      </c>
      <c r="E5384" t="inlineStr">
        <is>
          <t>West</t>
        </is>
      </c>
      <c r="F5384" t="inlineStr">
        <is>
          <t>P0030</t>
        </is>
      </c>
      <c r="G5384" t="inlineStr">
        <is>
          <t>Prod_0030</t>
        </is>
      </c>
      <c r="H5384" t="inlineStr">
        <is>
          <t>Household</t>
        </is>
      </c>
      <c r="I5384" t="n">
        <v>7</v>
      </c>
      <c r="J5384" t="n">
        <v>731.25</v>
      </c>
      <c r="K5384" t="n">
        <v>0.15</v>
      </c>
      <c r="L5384">
        <f>I5384*J5384*(1-K5384)</f>
        <v/>
      </c>
      <c r="M5384">
        <f>VLOOKUP(F5384,Products!A:D,4,FALSE)*I5384</f>
        <v/>
      </c>
      <c r="N5384">
        <f>L5384-M5384</f>
        <v/>
      </c>
    </row>
    <row r="5385">
      <c r="A5385" t="inlineStr">
        <is>
          <t>T1005383</t>
        </is>
      </c>
      <c r="B5385" t="inlineStr">
        <is>
          <t>2024-01-02</t>
        </is>
      </c>
      <c r="C5385" t="inlineStr">
        <is>
          <t>S041</t>
        </is>
      </c>
      <c r="D5385" t="inlineStr">
        <is>
          <t>Store_041</t>
        </is>
      </c>
      <c r="E5385" t="inlineStr">
        <is>
          <t>East</t>
        </is>
      </c>
      <c r="F5385" t="inlineStr">
        <is>
          <t>P0072</t>
        </is>
      </c>
      <c r="G5385" t="inlineStr">
        <is>
          <t>Prod_0072</t>
        </is>
      </c>
      <c r="H5385" t="inlineStr">
        <is>
          <t>Food</t>
        </is>
      </c>
      <c r="I5385" t="n">
        <v>5</v>
      </c>
      <c r="J5385" t="n">
        <v>670.01</v>
      </c>
      <c r="K5385" t="n">
        <v>0</v>
      </c>
      <c r="L5385">
        <f>I5385*J5385*(1-K5385)</f>
        <v/>
      </c>
      <c r="M5385">
        <f>VLOOKUP(F5385,Products!A:D,4,FALSE)*I5385</f>
        <v/>
      </c>
      <c r="N5385">
        <f>L5385-M5385</f>
        <v/>
      </c>
    </row>
    <row r="5386">
      <c r="A5386" t="inlineStr">
        <is>
          <t>T1005384</t>
        </is>
      </c>
      <c r="B5386" t="inlineStr">
        <is>
          <t>2023-03-23</t>
        </is>
      </c>
      <c r="C5386" t="inlineStr">
        <is>
          <t>S031</t>
        </is>
      </c>
      <c r="D5386" t="inlineStr">
        <is>
          <t>Store_031</t>
        </is>
      </c>
      <c r="E5386" t="inlineStr">
        <is>
          <t>Central</t>
        </is>
      </c>
      <c r="F5386" t="inlineStr">
        <is>
          <t>P0068</t>
        </is>
      </c>
      <c r="G5386" t="inlineStr">
        <is>
          <t>Prod_0068</t>
        </is>
      </c>
      <c r="H5386" t="inlineStr">
        <is>
          <t>Household</t>
        </is>
      </c>
      <c r="I5386" t="n">
        <v>8</v>
      </c>
      <c r="J5386" t="n">
        <v>221.17</v>
      </c>
      <c r="K5386" t="n">
        <v>0</v>
      </c>
      <c r="L5386">
        <f>I5386*J5386*(1-K5386)</f>
        <v/>
      </c>
      <c r="M5386">
        <f>VLOOKUP(F5386,Products!A:D,4,FALSE)*I5386</f>
        <v/>
      </c>
      <c r="N5386">
        <f>L5386-M5386</f>
        <v/>
      </c>
    </row>
    <row r="5387">
      <c r="A5387" t="inlineStr">
        <is>
          <t>T1005385</t>
        </is>
      </c>
      <c r="B5387" t="inlineStr">
        <is>
          <t>2025-04-20</t>
        </is>
      </c>
      <c r="C5387" t="inlineStr">
        <is>
          <t>S050</t>
        </is>
      </c>
      <c r="D5387" t="inlineStr">
        <is>
          <t>Store_050</t>
        </is>
      </c>
      <c r="E5387" t="inlineStr">
        <is>
          <t>South</t>
        </is>
      </c>
      <c r="F5387" t="inlineStr">
        <is>
          <t>P0106</t>
        </is>
      </c>
      <c r="G5387" t="inlineStr">
        <is>
          <t>Prod_0106</t>
        </is>
      </c>
      <c r="H5387" t="inlineStr">
        <is>
          <t>Electronics</t>
        </is>
      </c>
      <c r="I5387" t="n">
        <v>2</v>
      </c>
      <c r="J5387" t="n">
        <v>1021</v>
      </c>
      <c r="K5387" t="n">
        <v>0.05</v>
      </c>
      <c r="L5387">
        <f>I5387*J5387*(1-K5387)</f>
        <v/>
      </c>
      <c r="M5387">
        <f>VLOOKUP(F5387,Products!A:D,4,FALSE)*I5387</f>
        <v/>
      </c>
      <c r="N5387">
        <f>L5387-M5387</f>
        <v/>
      </c>
    </row>
    <row r="5388">
      <c r="A5388" t="inlineStr">
        <is>
          <t>T1005386</t>
        </is>
      </c>
      <c r="B5388" t="inlineStr">
        <is>
          <t>2023-09-21</t>
        </is>
      </c>
      <c r="C5388" t="inlineStr">
        <is>
          <t>S023</t>
        </is>
      </c>
      <c r="D5388" t="inlineStr">
        <is>
          <t>Store_023</t>
        </is>
      </c>
      <c r="E5388" t="inlineStr">
        <is>
          <t>South</t>
        </is>
      </c>
      <c r="F5388" t="inlineStr">
        <is>
          <t>P0186</t>
        </is>
      </c>
      <c r="G5388" t="inlineStr">
        <is>
          <t>Prod_0186</t>
        </is>
      </c>
      <c r="H5388" t="inlineStr">
        <is>
          <t>Household</t>
        </is>
      </c>
      <c r="I5388" t="n">
        <v>5</v>
      </c>
      <c r="J5388" t="n">
        <v>713.1</v>
      </c>
      <c r="K5388" t="n">
        <v>0</v>
      </c>
      <c r="L5388">
        <f>I5388*J5388*(1-K5388)</f>
        <v/>
      </c>
      <c r="M5388">
        <f>VLOOKUP(F5388,Products!A:D,4,FALSE)*I5388</f>
        <v/>
      </c>
      <c r="N5388">
        <f>L5388-M5388</f>
        <v/>
      </c>
    </row>
    <row r="5389">
      <c r="A5389" t="inlineStr">
        <is>
          <t>T1005387</t>
        </is>
      </c>
      <c r="B5389" t="inlineStr">
        <is>
          <t>2025-03-31</t>
        </is>
      </c>
      <c r="C5389" t="inlineStr">
        <is>
          <t>S039</t>
        </is>
      </c>
      <c r="D5389" t="inlineStr">
        <is>
          <t>Store_039</t>
        </is>
      </c>
      <c r="E5389" t="inlineStr">
        <is>
          <t>North</t>
        </is>
      </c>
      <c r="F5389" t="inlineStr">
        <is>
          <t>P0007</t>
        </is>
      </c>
      <c r="G5389" t="inlineStr">
        <is>
          <t>Prod_0007</t>
        </is>
      </c>
      <c r="H5389" t="inlineStr">
        <is>
          <t>Food</t>
        </is>
      </c>
      <c r="I5389" t="n">
        <v>2</v>
      </c>
      <c r="J5389" t="n">
        <v>102.59</v>
      </c>
      <c r="K5389" t="n">
        <v>0.1</v>
      </c>
      <c r="L5389">
        <f>I5389*J5389*(1-K5389)</f>
        <v/>
      </c>
      <c r="M5389">
        <f>VLOOKUP(F5389,Products!A:D,4,FALSE)*I5389</f>
        <v/>
      </c>
      <c r="N5389">
        <f>L5389-M5389</f>
        <v/>
      </c>
    </row>
    <row r="5390">
      <c r="A5390" t="inlineStr">
        <is>
          <t>T1005388</t>
        </is>
      </c>
      <c r="B5390" t="inlineStr">
        <is>
          <t>2023-04-01</t>
        </is>
      </c>
      <c r="C5390" t="inlineStr">
        <is>
          <t>S012</t>
        </is>
      </c>
      <c r="D5390" t="inlineStr">
        <is>
          <t>Store_012</t>
        </is>
      </c>
      <c r="E5390" t="inlineStr">
        <is>
          <t>South</t>
        </is>
      </c>
      <c r="F5390" t="inlineStr">
        <is>
          <t>P0065</t>
        </is>
      </c>
      <c r="G5390" t="inlineStr">
        <is>
          <t>Prod_0065</t>
        </is>
      </c>
      <c r="H5390" t="inlineStr">
        <is>
          <t>Beverages</t>
        </is>
      </c>
      <c r="I5390" t="n">
        <v>7</v>
      </c>
      <c r="J5390" t="n">
        <v>182.06</v>
      </c>
      <c r="K5390" t="n">
        <v>0</v>
      </c>
      <c r="L5390">
        <f>I5390*J5390*(1-K5390)</f>
        <v/>
      </c>
      <c r="M5390">
        <f>VLOOKUP(F5390,Products!A:D,4,FALSE)*I5390</f>
        <v/>
      </c>
      <c r="N5390">
        <f>L5390-M5390</f>
        <v/>
      </c>
    </row>
    <row r="5391">
      <c r="A5391" t="inlineStr">
        <is>
          <t>T1005389</t>
        </is>
      </c>
      <c r="B5391" t="inlineStr">
        <is>
          <t>2025-06-17</t>
        </is>
      </c>
      <c r="C5391" t="inlineStr">
        <is>
          <t>S008</t>
        </is>
      </c>
      <c r="D5391" t="inlineStr">
        <is>
          <t>Store_008</t>
        </is>
      </c>
      <c r="E5391" t="inlineStr">
        <is>
          <t>East</t>
        </is>
      </c>
      <c r="F5391" t="inlineStr">
        <is>
          <t>P0080</t>
        </is>
      </c>
      <c r="G5391" t="inlineStr">
        <is>
          <t>Prod_0080</t>
        </is>
      </c>
      <c r="H5391" t="inlineStr">
        <is>
          <t>Clothing</t>
        </is>
      </c>
      <c r="I5391" t="n">
        <v>2</v>
      </c>
      <c r="J5391" t="n">
        <v>678.46</v>
      </c>
      <c r="K5391" t="n">
        <v>0</v>
      </c>
      <c r="L5391">
        <f>I5391*J5391*(1-K5391)</f>
        <v/>
      </c>
      <c r="M5391">
        <f>VLOOKUP(F5391,Products!A:D,4,FALSE)*I5391</f>
        <v/>
      </c>
      <c r="N5391">
        <f>L5391-M5391</f>
        <v/>
      </c>
    </row>
    <row r="5392">
      <c r="A5392" t="inlineStr">
        <is>
          <t>T1005390</t>
        </is>
      </c>
      <c r="B5392" t="inlineStr">
        <is>
          <t>2025-05-07</t>
        </is>
      </c>
      <c r="C5392" t="inlineStr">
        <is>
          <t>S011</t>
        </is>
      </c>
      <c r="D5392" t="inlineStr">
        <is>
          <t>Store_011</t>
        </is>
      </c>
      <c r="E5392" t="inlineStr">
        <is>
          <t>South</t>
        </is>
      </c>
      <c r="F5392" t="inlineStr">
        <is>
          <t>P0117</t>
        </is>
      </c>
      <c r="G5392" t="inlineStr">
        <is>
          <t>Prod_0117</t>
        </is>
      </c>
      <c r="H5392" t="inlineStr">
        <is>
          <t>Electronics</t>
        </is>
      </c>
      <c r="I5392" t="n">
        <v>1</v>
      </c>
      <c r="J5392" t="n">
        <v>538.1900000000001</v>
      </c>
      <c r="K5392" t="n">
        <v>0</v>
      </c>
      <c r="L5392">
        <f>I5392*J5392*(1-K5392)</f>
        <v/>
      </c>
      <c r="M5392">
        <f>VLOOKUP(F5392,Products!A:D,4,FALSE)*I5392</f>
        <v/>
      </c>
      <c r="N5392">
        <f>L5392-M5392</f>
        <v/>
      </c>
    </row>
    <row r="5393">
      <c r="A5393" t="inlineStr">
        <is>
          <t>T1005391</t>
        </is>
      </c>
      <c r="B5393" t="inlineStr">
        <is>
          <t>2024-05-13</t>
        </is>
      </c>
      <c r="C5393" t="inlineStr">
        <is>
          <t>S014</t>
        </is>
      </c>
      <c r="D5393" t="inlineStr">
        <is>
          <t>Store_014</t>
        </is>
      </c>
      <c r="E5393" t="inlineStr">
        <is>
          <t>West</t>
        </is>
      </c>
      <c r="F5393" t="inlineStr">
        <is>
          <t>P0090</t>
        </is>
      </c>
      <c r="G5393" t="inlineStr">
        <is>
          <t>Prod_0090</t>
        </is>
      </c>
      <c r="H5393" t="inlineStr">
        <is>
          <t>Toys</t>
        </is>
      </c>
      <c r="I5393" t="n">
        <v>9</v>
      </c>
      <c r="J5393" t="n">
        <v>384.38</v>
      </c>
      <c r="K5393" t="n">
        <v>0</v>
      </c>
      <c r="L5393">
        <f>I5393*J5393*(1-K5393)</f>
        <v/>
      </c>
      <c r="M5393">
        <f>VLOOKUP(F5393,Products!A:D,4,FALSE)*I5393</f>
        <v/>
      </c>
      <c r="N5393">
        <f>L5393-M5393</f>
        <v/>
      </c>
    </row>
    <row r="5394">
      <c r="A5394" t="inlineStr">
        <is>
          <t>T1005392</t>
        </is>
      </c>
      <c r="B5394" t="inlineStr">
        <is>
          <t>2023-03-09</t>
        </is>
      </c>
      <c r="C5394" t="inlineStr">
        <is>
          <t>S024</t>
        </is>
      </c>
      <c r="D5394" t="inlineStr">
        <is>
          <t>Store_024</t>
        </is>
      </c>
      <c r="E5394" t="inlineStr">
        <is>
          <t>South</t>
        </is>
      </c>
      <c r="F5394" t="inlineStr">
        <is>
          <t>P0079</t>
        </is>
      </c>
      <c r="G5394" t="inlineStr">
        <is>
          <t>Prod_0079</t>
        </is>
      </c>
      <c r="H5394" t="inlineStr">
        <is>
          <t>Food</t>
        </is>
      </c>
      <c r="I5394" t="n">
        <v>2</v>
      </c>
      <c r="J5394" t="n">
        <v>691.25</v>
      </c>
      <c r="K5394" t="n">
        <v>0</v>
      </c>
      <c r="L5394">
        <f>I5394*J5394*(1-K5394)</f>
        <v/>
      </c>
      <c r="M5394">
        <f>VLOOKUP(F5394,Products!A:D,4,FALSE)*I5394</f>
        <v/>
      </c>
      <c r="N5394">
        <f>L5394-M5394</f>
        <v/>
      </c>
    </row>
    <row r="5395">
      <c r="A5395" t="inlineStr">
        <is>
          <t>T1005393</t>
        </is>
      </c>
      <c r="B5395" t="inlineStr">
        <is>
          <t>2023-06-29</t>
        </is>
      </c>
      <c r="C5395" t="inlineStr">
        <is>
          <t>S049</t>
        </is>
      </c>
      <c r="D5395" t="inlineStr">
        <is>
          <t>Store_049</t>
        </is>
      </c>
      <c r="E5395" t="inlineStr">
        <is>
          <t>North</t>
        </is>
      </c>
      <c r="F5395" t="inlineStr">
        <is>
          <t>P0041</t>
        </is>
      </c>
      <c r="G5395" t="inlineStr">
        <is>
          <t>Prod_0041</t>
        </is>
      </c>
      <c r="H5395" t="inlineStr">
        <is>
          <t>Stationery</t>
        </is>
      </c>
      <c r="I5395" t="n">
        <v>7</v>
      </c>
      <c r="J5395" t="n">
        <v>374.42</v>
      </c>
      <c r="K5395" t="n">
        <v>0</v>
      </c>
      <c r="L5395">
        <f>I5395*J5395*(1-K5395)</f>
        <v/>
      </c>
      <c r="M5395">
        <f>VLOOKUP(F5395,Products!A:D,4,FALSE)*I5395</f>
        <v/>
      </c>
      <c r="N5395">
        <f>L5395-M5395</f>
        <v/>
      </c>
    </row>
    <row r="5396">
      <c r="A5396" t="inlineStr">
        <is>
          <t>T1005394</t>
        </is>
      </c>
      <c r="B5396" t="inlineStr">
        <is>
          <t>2025-07-30</t>
        </is>
      </c>
      <c r="C5396" t="inlineStr">
        <is>
          <t>S047</t>
        </is>
      </c>
      <c r="D5396" t="inlineStr">
        <is>
          <t>Store_047</t>
        </is>
      </c>
      <c r="E5396" t="inlineStr">
        <is>
          <t>North</t>
        </is>
      </c>
      <c r="F5396" t="inlineStr">
        <is>
          <t>P0194</t>
        </is>
      </c>
      <c r="G5396" t="inlineStr">
        <is>
          <t>Prod_0194</t>
        </is>
      </c>
      <c r="H5396" t="inlineStr">
        <is>
          <t>Food</t>
        </is>
      </c>
      <c r="I5396" t="n">
        <v>2</v>
      </c>
      <c r="J5396" t="n">
        <v>740.0700000000001</v>
      </c>
      <c r="K5396" t="n">
        <v>0.1</v>
      </c>
      <c r="L5396">
        <f>I5396*J5396*(1-K5396)</f>
        <v/>
      </c>
      <c r="M5396">
        <f>VLOOKUP(F5396,Products!A:D,4,FALSE)*I5396</f>
        <v/>
      </c>
      <c r="N5396">
        <f>L5396-M5396</f>
        <v/>
      </c>
    </row>
    <row r="5397">
      <c r="A5397" t="inlineStr">
        <is>
          <t>T1005395</t>
        </is>
      </c>
      <c r="B5397" t="inlineStr">
        <is>
          <t>2024-03-09</t>
        </is>
      </c>
      <c r="C5397" t="inlineStr">
        <is>
          <t>S007</t>
        </is>
      </c>
      <c r="D5397" t="inlineStr">
        <is>
          <t>Store_007</t>
        </is>
      </c>
      <c r="E5397" t="inlineStr">
        <is>
          <t>East</t>
        </is>
      </c>
      <c r="F5397" t="inlineStr">
        <is>
          <t>P0085</t>
        </is>
      </c>
      <c r="G5397" t="inlineStr">
        <is>
          <t>Prod_0085</t>
        </is>
      </c>
      <c r="H5397" t="inlineStr">
        <is>
          <t>Food</t>
        </is>
      </c>
      <c r="I5397" t="n">
        <v>6</v>
      </c>
      <c r="J5397" t="n">
        <v>345.87</v>
      </c>
      <c r="K5397" t="n">
        <v>0</v>
      </c>
      <c r="L5397">
        <f>I5397*J5397*(1-K5397)</f>
        <v/>
      </c>
      <c r="M5397">
        <f>VLOOKUP(F5397,Products!A:D,4,FALSE)*I5397</f>
        <v/>
      </c>
      <c r="N5397">
        <f>L5397-M5397</f>
        <v/>
      </c>
    </row>
    <row r="5398">
      <c r="A5398" t="inlineStr">
        <is>
          <t>T1005396</t>
        </is>
      </c>
      <c r="B5398" t="inlineStr">
        <is>
          <t>2025-08-31</t>
        </is>
      </c>
      <c r="C5398" t="inlineStr">
        <is>
          <t>S027</t>
        </is>
      </c>
      <c r="D5398" t="inlineStr">
        <is>
          <t>Store_027</t>
        </is>
      </c>
      <c r="E5398" t="inlineStr">
        <is>
          <t>South</t>
        </is>
      </c>
      <c r="F5398" t="inlineStr">
        <is>
          <t>P0013</t>
        </is>
      </c>
      <c r="G5398" t="inlineStr">
        <is>
          <t>Prod_0013</t>
        </is>
      </c>
      <c r="H5398" t="inlineStr">
        <is>
          <t>Clothing</t>
        </is>
      </c>
      <c r="I5398" t="n">
        <v>5</v>
      </c>
      <c r="J5398" t="n">
        <v>91.16</v>
      </c>
      <c r="K5398" t="n">
        <v>0</v>
      </c>
      <c r="L5398">
        <f>I5398*J5398*(1-K5398)</f>
        <v/>
      </c>
      <c r="M5398">
        <f>VLOOKUP(F5398,Products!A:D,4,FALSE)*I5398</f>
        <v/>
      </c>
      <c r="N5398">
        <f>L5398-M5398</f>
        <v/>
      </c>
    </row>
    <row r="5399">
      <c r="A5399" t="inlineStr">
        <is>
          <t>T1005397</t>
        </is>
      </c>
      <c r="B5399" t="inlineStr">
        <is>
          <t>2025-09-04</t>
        </is>
      </c>
      <c r="C5399" t="inlineStr">
        <is>
          <t>S046</t>
        </is>
      </c>
      <c r="D5399" t="inlineStr">
        <is>
          <t>Store_046</t>
        </is>
      </c>
      <c r="E5399" t="inlineStr">
        <is>
          <t>South</t>
        </is>
      </c>
      <c r="F5399" t="inlineStr">
        <is>
          <t>P0184</t>
        </is>
      </c>
      <c r="G5399" t="inlineStr">
        <is>
          <t>Prod_0184</t>
        </is>
      </c>
      <c r="H5399" t="inlineStr">
        <is>
          <t>Beverages</t>
        </is>
      </c>
      <c r="I5399" t="n">
        <v>5</v>
      </c>
      <c r="J5399" t="n">
        <v>511.19</v>
      </c>
      <c r="K5399" t="n">
        <v>0.2</v>
      </c>
      <c r="L5399">
        <f>I5399*J5399*(1-K5399)</f>
        <v/>
      </c>
      <c r="M5399">
        <f>VLOOKUP(F5399,Products!A:D,4,FALSE)*I5399</f>
        <v/>
      </c>
      <c r="N5399">
        <f>L5399-M5399</f>
        <v/>
      </c>
    </row>
    <row r="5400">
      <c r="A5400" t="inlineStr">
        <is>
          <t>T1005398</t>
        </is>
      </c>
      <c r="B5400" t="inlineStr">
        <is>
          <t>2024-05-23</t>
        </is>
      </c>
      <c r="C5400" t="inlineStr">
        <is>
          <t>S030</t>
        </is>
      </c>
      <c r="D5400" t="inlineStr">
        <is>
          <t>Store_030</t>
        </is>
      </c>
      <c r="E5400" t="inlineStr">
        <is>
          <t>North</t>
        </is>
      </c>
      <c r="F5400" t="inlineStr">
        <is>
          <t>P0074</t>
        </is>
      </c>
      <c r="G5400" t="inlineStr">
        <is>
          <t>Prod_0074</t>
        </is>
      </c>
      <c r="H5400" t="inlineStr">
        <is>
          <t>Food</t>
        </is>
      </c>
      <c r="I5400" t="n">
        <v>6</v>
      </c>
      <c r="J5400" t="n">
        <v>722.4</v>
      </c>
      <c r="K5400" t="n">
        <v>0</v>
      </c>
      <c r="L5400">
        <f>I5400*J5400*(1-K5400)</f>
        <v/>
      </c>
      <c r="M5400">
        <f>VLOOKUP(F5400,Products!A:D,4,FALSE)*I5400</f>
        <v/>
      </c>
      <c r="N5400">
        <f>L5400-M5400</f>
        <v/>
      </c>
    </row>
    <row r="5401">
      <c r="A5401" t="inlineStr">
        <is>
          <t>T1005399</t>
        </is>
      </c>
      <c r="B5401" t="inlineStr">
        <is>
          <t>2025-07-17</t>
        </is>
      </c>
      <c r="C5401" t="inlineStr">
        <is>
          <t>S037</t>
        </is>
      </c>
      <c r="D5401" t="inlineStr">
        <is>
          <t>Store_037</t>
        </is>
      </c>
      <c r="E5401" t="inlineStr">
        <is>
          <t>East</t>
        </is>
      </c>
      <c r="F5401" t="inlineStr">
        <is>
          <t>P0162</t>
        </is>
      </c>
      <c r="G5401" t="inlineStr">
        <is>
          <t>Prod_0162</t>
        </is>
      </c>
      <c r="H5401" t="inlineStr">
        <is>
          <t>Food</t>
        </is>
      </c>
      <c r="I5401" t="n">
        <v>5</v>
      </c>
      <c r="J5401" t="n">
        <v>593.9400000000001</v>
      </c>
      <c r="K5401" t="n">
        <v>0.05</v>
      </c>
      <c r="L5401">
        <f>I5401*J5401*(1-K5401)</f>
        <v/>
      </c>
      <c r="M5401">
        <f>VLOOKUP(F5401,Products!A:D,4,FALSE)*I5401</f>
        <v/>
      </c>
      <c r="N5401">
        <f>L5401-M5401</f>
        <v/>
      </c>
    </row>
    <row r="5402">
      <c r="A5402" t="inlineStr">
        <is>
          <t>T1005400</t>
        </is>
      </c>
      <c r="B5402" t="inlineStr">
        <is>
          <t>2024-03-17</t>
        </is>
      </c>
      <c r="C5402" t="inlineStr">
        <is>
          <t>S010</t>
        </is>
      </c>
      <c r="D5402" t="inlineStr">
        <is>
          <t>Store_010</t>
        </is>
      </c>
      <c r="E5402" t="inlineStr">
        <is>
          <t>North</t>
        </is>
      </c>
      <c r="F5402" t="inlineStr">
        <is>
          <t>P0048</t>
        </is>
      </c>
      <c r="G5402" t="inlineStr">
        <is>
          <t>Prod_0048</t>
        </is>
      </c>
      <c r="H5402" t="inlineStr">
        <is>
          <t>Toys</t>
        </is>
      </c>
      <c r="I5402" t="n">
        <v>3</v>
      </c>
      <c r="J5402" t="n">
        <v>258.21</v>
      </c>
      <c r="K5402" t="n">
        <v>0</v>
      </c>
      <c r="L5402">
        <f>I5402*J5402*(1-K5402)</f>
        <v/>
      </c>
      <c r="M5402">
        <f>VLOOKUP(F5402,Products!A:D,4,FALSE)*I5402</f>
        <v/>
      </c>
      <c r="N5402">
        <f>L5402-M5402</f>
        <v/>
      </c>
    </row>
    <row r="5403">
      <c r="A5403" t="inlineStr">
        <is>
          <t>T1005401</t>
        </is>
      </c>
      <c r="B5403" t="inlineStr">
        <is>
          <t>2025-03-07</t>
        </is>
      </c>
      <c r="C5403" t="inlineStr">
        <is>
          <t>S033</t>
        </is>
      </c>
      <c r="D5403" t="inlineStr">
        <is>
          <t>Store_033</t>
        </is>
      </c>
      <c r="E5403" t="inlineStr">
        <is>
          <t>North</t>
        </is>
      </c>
      <c r="F5403" t="inlineStr">
        <is>
          <t>P0185</t>
        </is>
      </c>
      <c r="G5403" t="inlineStr">
        <is>
          <t>Prod_0185</t>
        </is>
      </c>
      <c r="H5403" t="inlineStr">
        <is>
          <t>Food</t>
        </is>
      </c>
      <c r="I5403" t="n">
        <v>4</v>
      </c>
      <c r="J5403" t="n">
        <v>460.6</v>
      </c>
      <c r="K5403" t="n">
        <v>0</v>
      </c>
      <c r="L5403">
        <f>I5403*J5403*(1-K5403)</f>
        <v/>
      </c>
      <c r="M5403">
        <f>VLOOKUP(F5403,Products!A:D,4,FALSE)*I5403</f>
        <v/>
      </c>
      <c r="N5403">
        <f>L5403-M5403</f>
        <v/>
      </c>
    </row>
    <row r="5404">
      <c r="A5404" t="inlineStr">
        <is>
          <t>T1005402</t>
        </is>
      </c>
      <c r="B5404" t="inlineStr">
        <is>
          <t>2025-03-25</t>
        </is>
      </c>
      <c r="C5404" t="inlineStr">
        <is>
          <t>S032</t>
        </is>
      </c>
      <c r="D5404" t="inlineStr">
        <is>
          <t>Store_032</t>
        </is>
      </c>
      <c r="E5404" t="inlineStr">
        <is>
          <t>Central</t>
        </is>
      </c>
      <c r="F5404" t="inlineStr">
        <is>
          <t>P0111</t>
        </is>
      </c>
      <c r="G5404" t="inlineStr">
        <is>
          <t>Prod_0111</t>
        </is>
      </c>
      <c r="H5404" t="inlineStr">
        <is>
          <t>Clothing</t>
        </is>
      </c>
      <c r="I5404" t="n">
        <v>8</v>
      </c>
      <c r="J5404" t="n">
        <v>554.34</v>
      </c>
      <c r="K5404" t="n">
        <v>0</v>
      </c>
      <c r="L5404">
        <f>I5404*J5404*(1-K5404)</f>
        <v/>
      </c>
      <c r="M5404">
        <f>VLOOKUP(F5404,Products!A:D,4,FALSE)*I5404</f>
        <v/>
      </c>
      <c r="N5404">
        <f>L5404-M5404</f>
        <v/>
      </c>
    </row>
    <row r="5405">
      <c r="A5405" t="inlineStr">
        <is>
          <t>T1005403</t>
        </is>
      </c>
      <c r="B5405" t="inlineStr">
        <is>
          <t>2024-04-06</t>
        </is>
      </c>
      <c r="C5405" t="inlineStr">
        <is>
          <t>S005</t>
        </is>
      </c>
      <c r="D5405" t="inlineStr">
        <is>
          <t>Store_005</t>
        </is>
      </c>
      <c r="E5405" t="inlineStr">
        <is>
          <t>Central</t>
        </is>
      </c>
      <c r="F5405" t="inlineStr">
        <is>
          <t>P0187</t>
        </is>
      </c>
      <c r="G5405" t="inlineStr">
        <is>
          <t>Prod_0187</t>
        </is>
      </c>
      <c r="H5405" t="inlineStr">
        <is>
          <t>Food</t>
        </is>
      </c>
      <c r="I5405" t="n">
        <v>7</v>
      </c>
      <c r="J5405" t="n">
        <v>655.25</v>
      </c>
      <c r="K5405" t="n">
        <v>0</v>
      </c>
      <c r="L5405">
        <f>I5405*J5405*(1-K5405)</f>
        <v/>
      </c>
      <c r="M5405">
        <f>VLOOKUP(F5405,Products!A:D,4,FALSE)*I5405</f>
        <v/>
      </c>
      <c r="N5405">
        <f>L5405-M5405</f>
        <v/>
      </c>
    </row>
    <row r="5406">
      <c r="A5406" t="inlineStr">
        <is>
          <t>T1005404</t>
        </is>
      </c>
      <c r="B5406" t="inlineStr">
        <is>
          <t>2025-01-09</t>
        </is>
      </c>
      <c r="C5406" t="inlineStr">
        <is>
          <t>S046</t>
        </is>
      </c>
      <c r="D5406" t="inlineStr">
        <is>
          <t>Store_046</t>
        </is>
      </c>
      <c r="E5406" t="inlineStr">
        <is>
          <t>South</t>
        </is>
      </c>
      <c r="F5406" t="inlineStr">
        <is>
          <t>P0158</t>
        </is>
      </c>
      <c r="G5406" t="inlineStr">
        <is>
          <t>Prod_0158</t>
        </is>
      </c>
      <c r="H5406" t="inlineStr">
        <is>
          <t>Beverages</t>
        </is>
      </c>
      <c r="I5406" t="n">
        <v>9</v>
      </c>
      <c r="J5406" t="n">
        <v>215.91</v>
      </c>
      <c r="K5406" t="n">
        <v>0.05</v>
      </c>
      <c r="L5406">
        <f>I5406*J5406*(1-K5406)</f>
        <v/>
      </c>
      <c r="M5406">
        <f>VLOOKUP(F5406,Products!A:D,4,FALSE)*I5406</f>
        <v/>
      </c>
      <c r="N5406">
        <f>L5406-M5406</f>
        <v/>
      </c>
    </row>
    <row r="5407">
      <c r="A5407" t="inlineStr">
        <is>
          <t>T1005405</t>
        </is>
      </c>
      <c r="B5407" t="inlineStr">
        <is>
          <t>2025-02-23</t>
        </is>
      </c>
      <c r="C5407" t="inlineStr">
        <is>
          <t>S021</t>
        </is>
      </c>
      <c r="D5407" t="inlineStr">
        <is>
          <t>Store_021</t>
        </is>
      </c>
      <c r="E5407" t="inlineStr">
        <is>
          <t>North</t>
        </is>
      </c>
      <c r="F5407" t="inlineStr">
        <is>
          <t>P0069</t>
        </is>
      </c>
      <c r="G5407" t="inlineStr">
        <is>
          <t>Prod_0069</t>
        </is>
      </c>
      <c r="H5407" t="inlineStr">
        <is>
          <t>Household</t>
        </is>
      </c>
      <c r="I5407" t="n">
        <v>5</v>
      </c>
      <c r="J5407" t="n">
        <v>290.51</v>
      </c>
      <c r="K5407" t="n">
        <v>0</v>
      </c>
      <c r="L5407">
        <f>I5407*J5407*(1-K5407)</f>
        <v/>
      </c>
      <c r="M5407">
        <f>VLOOKUP(F5407,Products!A:D,4,FALSE)*I5407</f>
        <v/>
      </c>
      <c r="N5407">
        <f>L5407-M5407</f>
        <v/>
      </c>
    </row>
    <row r="5408">
      <c r="A5408" t="inlineStr">
        <is>
          <t>T1005406</t>
        </is>
      </c>
      <c r="B5408" t="inlineStr">
        <is>
          <t>2023-03-30</t>
        </is>
      </c>
      <c r="C5408" t="inlineStr">
        <is>
          <t>S001</t>
        </is>
      </c>
      <c r="D5408" t="inlineStr">
        <is>
          <t>Store_001</t>
        </is>
      </c>
      <c r="E5408" t="inlineStr">
        <is>
          <t>West</t>
        </is>
      </c>
      <c r="F5408" t="inlineStr">
        <is>
          <t>P0145</t>
        </is>
      </c>
      <c r="G5408" t="inlineStr">
        <is>
          <t>Prod_0145</t>
        </is>
      </c>
      <c r="H5408" t="inlineStr">
        <is>
          <t>Electronics</t>
        </is>
      </c>
      <c r="I5408" t="n">
        <v>8</v>
      </c>
      <c r="J5408" t="n">
        <v>541.59</v>
      </c>
      <c r="K5408" t="n">
        <v>0</v>
      </c>
      <c r="L5408">
        <f>I5408*J5408*(1-K5408)</f>
        <v/>
      </c>
      <c r="M5408">
        <f>VLOOKUP(F5408,Products!A:D,4,FALSE)*I5408</f>
        <v/>
      </c>
      <c r="N5408">
        <f>L5408-M5408</f>
        <v/>
      </c>
    </row>
    <row r="5409">
      <c r="A5409" t="inlineStr">
        <is>
          <t>T1005407</t>
        </is>
      </c>
      <c r="B5409" t="inlineStr">
        <is>
          <t>2025-05-31</t>
        </is>
      </c>
      <c r="C5409" t="inlineStr">
        <is>
          <t>S006</t>
        </is>
      </c>
      <c r="D5409" t="inlineStr">
        <is>
          <t>Store_006</t>
        </is>
      </c>
      <c r="E5409" t="inlineStr">
        <is>
          <t>East</t>
        </is>
      </c>
      <c r="F5409" t="inlineStr">
        <is>
          <t>P0142</t>
        </is>
      </c>
      <c r="G5409" t="inlineStr">
        <is>
          <t>Prod_0142</t>
        </is>
      </c>
      <c r="H5409" t="inlineStr">
        <is>
          <t>Household</t>
        </is>
      </c>
      <c r="I5409" t="n">
        <v>8</v>
      </c>
      <c r="J5409" t="n">
        <v>173.29</v>
      </c>
      <c r="K5409" t="n">
        <v>0.1</v>
      </c>
      <c r="L5409">
        <f>I5409*J5409*(1-K5409)</f>
        <v/>
      </c>
      <c r="M5409">
        <f>VLOOKUP(F5409,Products!A:D,4,FALSE)*I5409</f>
        <v/>
      </c>
      <c r="N5409">
        <f>L5409-M5409</f>
        <v/>
      </c>
    </row>
    <row r="5410">
      <c r="A5410" t="inlineStr">
        <is>
          <t>T1005408</t>
        </is>
      </c>
      <c r="B5410" t="inlineStr">
        <is>
          <t>2023-04-13</t>
        </is>
      </c>
      <c r="C5410" t="inlineStr">
        <is>
          <t>S039</t>
        </is>
      </c>
      <c r="D5410" t="inlineStr">
        <is>
          <t>Store_039</t>
        </is>
      </c>
      <c r="E5410" t="inlineStr">
        <is>
          <t>North</t>
        </is>
      </c>
      <c r="F5410" t="inlineStr">
        <is>
          <t>P0041</t>
        </is>
      </c>
      <c r="G5410" t="inlineStr">
        <is>
          <t>Prod_0041</t>
        </is>
      </c>
      <c r="H5410" t="inlineStr">
        <is>
          <t>Stationery</t>
        </is>
      </c>
      <c r="I5410" t="n">
        <v>8</v>
      </c>
      <c r="J5410" t="n">
        <v>355.23</v>
      </c>
      <c r="K5410" t="n">
        <v>0.05</v>
      </c>
      <c r="L5410">
        <f>I5410*J5410*(1-K5410)</f>
        <v/>
      </c>
      <c r="M5410">
        <f>VLOOKUP(F5410,Products!A:D,4,FALSE)*I5410</f>
        <v/>
      </c>
      <c r="N5410">
        <f>L5410-M5410</f>
        <v/>
      </c>
    </row>
    <row r="5411">
      <c r="A5411" t="inlineStr">
        <is>
          <t>T1005409</t>
        </is>
      </c>
      <c r="B5411" t="inlineStr">
        <is>
          <t>2024-08-08</t>
        </is>
      </c>
      <c r="C5411" t="inlineStr">
        <is>
          <t>S014</t>
        </is>
      </c>
      <c r="D5411" t="inlineStr">
        <is>
          <t>Store_014</t>
        </is>
      </c>
      <c r="E5411" t="inlineStr">
        <is>
          <t>West</t>
        </is>
      </c>
      <c r="F5411" t="inlineStr">
        <is>
          <t>P0167</t>
        </is>
      </c>
      <c r="G5411" t="inlineStr">
        <is>
          <t>Prod_0167</t>
        </is>
      </c>
      <c r="H5411" t="inlineStr">
        <is>
          <t>Beverages</t>
        </is>
      </c>
      <c r="I5411" t="n">
        <v>9</v>
      </c>
      <c r="J5411" t="n">
        <v>543.04</v>
      </c>
      <c r="K5411" t="n">
        <v>0</v>
      </c>
      <c r="L5411">
        <f>I5411*J5411*(1-K5411)</f>
        <v/>
      </c>
      <c r="M5411">
        <f>VLOOKUP(F5411,Products!A:D,4,FALSE)*I5411</f>
        <v/>
      </c>
      <c r="N5411">
        <f>L5411-M5411</f>
        <v/>
      </c>
    </row>
    <row r="5412">
      <c r="A5412" t="inlineStr">
        <is>
          <t>T1005410</t>
        </is>
      </c>
      <c r="B5412" t="inlineStr">
        <is>
          <t>2023-03-20</t>
        </is>
      </c>
      <c r="C5412" t="inlineStr">
        <is>
          <t>S044</t>
        </is>
      </c>
      <c r="D5412" t="inlineStr">
        <is>
          <t>Store_044</t>
        </is>
      </c>
      <c r="E5412" t="inlineStr">
        <is>
          <t>North</t>
        </is>
      </c>
      <c r="F5412" t="inlineStr">
        <is>
          <t>P0156</t>
        </is>
      </c>
      <c r="G5412" t="inlineStr">
        <is>
          <t>Prod_0156</t>
        </is>
      </c>
      <c r="H5412" t="inlineStr">
        <is>
          <t>Toys</t>
        </is>
      </c>
      <c r="I5412" t="n">
        <v>6</v>
      </c>
      <c r="J5412" t="n">
        <v>317.63</v>
      </c>
      <c r="K5412" t="n">
        <v>0.05</v>
      </c>
      <c r="L5412">
        <f>I5412*J5412*(1-K5412)</f>
        <v/>
      </c>
      <c r="M5412">
        <f>VLOOKUP(F5412,Products!A:D,4,FALSE)*I5412</f>
        <v/>
      </c>
      <c r="N5412">
        <f>L5412-M5412</f>
        <v/>
      </c>
    </row>
    <row r="5413">
      <c r="A5413" t="inlineStr">
        <is>
          <t>T1005411</t>
        </is>
      </c>
      <c r="B5413" t="inlineStr">
        <is>
          <t>2025-07-03</t>
        </is>
      </c>
      <c r="C5413" t="inlineStr">
        <is>
          <t>S006</t>
        </is>
      </c>
      <c r="D5413" t="inlineStr">
        <is>
          <t>Store_006</t>
        </is>
      </c>
      <c r="E5413" t="inlineStr">
        <is>
          <t>East</t>
        </is>
      </c>
      <c r="F5413" t="inlineStr">
        <is>
          <t>P0168</t>
        </is>
      </c>
      <c r="G5413" t="inlineStr">
        <is>
          <t>Prod_0168</t>
        </is>
      </c>
      <c r="H5413" t="inlineStr">
        <is>
          <t>Electronics</t>
        </is>
      </c>
      <c r="I5413" t="n">
        <v>7</v>
      </c>
      <c r="J5413" t="n">
        <v>69.59999999999999</v>
      </c>
      <c r="K5413" t="n">
        <v>0</v>
      </c>
      <c r="L5413">
        <f>I5413*J5413*(1-K5413)</f>
        <v/>
      </c>
      <c r="M5413">
        <f>VLOOKUP(F5413,Products!A:D,4,FALSE)*I5413</f>
        <v/>
      </c>
      <c r="N5413">
        <f>L5413-M5413</f>
        <v/>
      </c>
    </row>
    <row r="5414">
      <c r="A5414" t="inlineStr">
        <is>
          <t>T1005412</t>
        </is>
      </c>
      <c r="B5414" t="inlineStr">
        <is>
          <t>2023-03-17</t>
        </is>
      </c>
      <c r="C5414" t="inlineStr">
        <is>
          <t>S029</t>
        </is>
      </c>
      <c r="D5414" t="inlineStr">
        <is>
          <t>Store_029</t>
        </is>
      </c>
      <c r="E5414" t="inlineStr">
        <is>
          <t>South</t>
        </is>
      </c>
      <c r="F5414" t="inlineStr">
        <is>
          <t>P0156</t>
        </is>
      </c>
      <c r="G5414" t="inlineStr">
        <is>
          <t>Prod_0156</t>
        </is>
      </c>
      <c r="H5414" t="inlineStr">
        <is>
          <t>Toys</t>
        </is>
      </c>
      <c r="I5414" t="n">
        <v>2</v>
      </c>
      <c r="J5414" t="n">
        <v>408.22</v>
      </c>
      <c r="K5414" t="n">
        <v>0</v>
      </c>
      <c r="L5414">
        <f>I5414*J5414*(1-K5414)</f>
        <v/>
      </c>
      <c r="M5414">
        <f>VLOOKUP(F5414,Products!A:D,4,FALSE)*I5414</f>
        <v/>
      </c>
      <c r="N5414">
        <f>L5414-M5414</f>
        <v/>
      </c>
    </row>
    <row r="5415">
      <c r="A5415" t="inlineStr">
        <is>
          <t>T1005413</t>
        </is>
      </c>
      <c r="B5415" t="inlineStr">
        <is>
          <t>2023-02-20</t>
        </is>
      </c>
      <c r="C5415" t="inlineStr">
        <is>
          <t>S005</t>
        </is>
      </c>
      <c r="D5415" t="inlineStr">
        <is>
          <t>Store_005</t>
        </is>
      </c>
      <c r="E5415" t="inlineStr">
        <is>
          <t>Central</t>
        </is>
      </c>
      <c r="F5415" t="inlineStr">
        <is>
          <t>P0093</t>
        </is>
      </c>
      <c r="G5415" t="inlineStr">
        <is>
          <t>Prod_0093</t>
        </is>
      </c>
      <c r="H5415" t="inlineStr">
        <is>
          <t>Electronics</t>
        </is>
      </c>
      <c r="I5415" t="n">
        <v>1</v>
      </c>
      <c r="J5415" t="n">
        <v>237.84</v>
      </c>
      <c r="K5415" t="n">
        <v>0</v>
      </c>
      <c r="L5415">
        <f>I5415*J5415*(1-K5415)</f>
        <v/>
      </c>
      <c r="M5415">
        <f>VLOOKUP(F5415,Products!A:D,4,FALSE)*I5415</f>
        <v/>
      </c>
      <c r="N5415">
        <f>L5415-M5415</f>
        <v/>
      </c>
    </row>
    <row r="5416">
      <c r="A5416" t="inlineStr">
        <is>
          <t>T1005414</t>
        </is>
      </c>
      <c r="B5416" t="inlineStr">
        <is>
          <t>2023-03-31</t>
        </is>
      </c>
      <c r="C5416" t="inlineStr">
        <is>
          <t>S046</t>
        </is>
      </c>
      <c r="D5416" t="inlineStr">
        <is>
          <t>Store_046</t>
        </is>
      </c>
      <c r="E5416" t="inlineStr">
        <is>
          <t>South</t>
        </is>
      </c>
      <c r="F5416" t="inlineStr">
        <is>
          <t>P0050</t>
        </is>
      </c>
      <c r="G5416" t="inlineStr">
        <is>
          <t>Prod_0050</t>
        </is>
      </c>
      <c r="H5416" t="inlineStr">
        <is>
          <t>Household</t>
        </is>
      </c>
      <c r="I5416" t="n">
        <v>4</v>
      </c>
      <c r="J5416" t="n">
        <v>609.29</v>
      </c>
      <c r="K5416" t="n">
        <v>0</v>
      </c>
      <c r="L5416">
        <f>I5416*J5416*(1-K5416)</f>
        <v/>
      </c>
      <c r="M5416">
        <f>VLOOKUP(F5416,Products!A:D,4,FALSE)*I5416</f>
        <v/>
      </c>
      <c r="N5416">
        <f>L5416-M5416</f>
        <v/>
      </c>
    </row>
    <row r="5417">
      <c r="A5417" t="inlineStr">
        <is>
          <t>T1005415</t>
        </is>
      </c>
      <c r="B5417" t="inlineStr">
        <is>
          <t>2025-05-03</t>
        </is>
      </c>
      <c r="C5417" t="inlineStr">
        <is>
          <t>S032</t>
        </is>
      </c>
      <c r="D5417" t="inlineStr">
        <is>
          <t>Store_032</t>
        </is>
      </c>
      <c r="E5417" t="inlineStr">
        <is>
          <t>Central</t>
        </is>
      </c>
      <c r="F5417" t="inlineStr">
        <is>
          <t>P0083</t>
        </is>
      </c>
      <c r="G5417" t="inlineStr">
        <is>
          <t>Prod_0083</t>
        </is>
      </c>
      <c r="H5417" t="inlineStr">
        <is>
          <t>Clothing</t>
        </is>
      </c>
      <c r="I5417" t="n">
        <v>3</v>
      </c>
      <c r="J5417" t="n">
        <v>662.41</v>
      </c>
      <c r="K5417" t="n">
        <v>0.05</v>
      </c>
      <c r="L5417">
        <f>I5417*J5417*(1-K5417)</f>
        <v/>
      </c>
      <c r="M5417">
        <f>VLOOKUP(F5417,Products!A:D,4,FALSE)*I5417</f>
        <v/>
      </c>
      <c r="N5417">
        <f>L5417-M5417</f>
        <v/>
      </c>
    </row>
    <row r="5418">
      <c r="A5418" t="inlineStr">
        <is>
          <t>T1005416</t>
        </is>
      </c>
      <c r="B5418" t="inlineStr">
        <is>
          <t>2023-05-27</t>
        </is>
      </c>
      <c r="C5418" t="inlineStr">
        <is>
          <t>S031</t>
        </is>
      </c>
      <c r="D5418" t="inlineStr">
        <is>
          <t>Store_031</t>
        </is>
      </c>
      <c r="E5418" t="inlineStr">
        <is>
          <t>Central</t>
        </is>
      </c>
      <c r="F5418" t="inlineStr">
        <is>
          <t>P0179</t>
        </is>
      </c>
      <c r="G5418" t="inlineStr">
        <is>
          <t>Prod_0179</t>
        </is>
      </c>
      <c r="H5418" t="inlineStr">
        <is>
          <t>Household</t>
        </is>
      </c>
      <c r="I5418" t="n">
        <v>6</v>
      </c>
      <c r="J5418" t="n">
        <v>179.81</v>
      </c>
      <c r="K5418" t="n">
        <v>0</v>
      </c>
      <c r="L5418">
        <f>I5418*J5418*(1-K5418)</f>
        <v/>
      </c>
      <c r="M5418">
        <f>VLOOKUP(F5418,Products!A:D,4,FALSE)*I5418</f>
        <v/>
      </c>
      <c r="N5418">
        <f>L5418-M5418</f>
        <v/>
      </c>
    </row>
    <row r="5419">
      <c r="A5419" t="inlineStr">
        <is>
          <t>T1005417</t>
        </is>
      </c>
      <c r="B5419" t="inlineStr">
        <is>
          <t>2023-06-21</t>
        </is>
      </c>
      <c r="C5419" t="inlineStr">
        <is>
          <t>S018</t>
        </is>
      </c>
      <c r="D5419" t="inlineStr">
        <is>
          <t>Store_018</t>
        </is>
      </c>
      <c r="E5419" t="inlineStr">
        <is>
          <t>South</t>
        </is>
      </c>
      <c r="F5419" t="inlineStr">
        <is>
          <t>P0149</t>
        </is>
      </c>
      <c r="G5419" t="inlineStr">
        <is>
          <t>Prod_0149</t>
        </is>
      </c>
      <c r="H5419" t="inlineStr">
        <is>
          <t>Toys</t>
        </is>
      </c>
      <c r="I5419" t="n">
        <v>8</v>
      </c>
      <c r="J5419" t="n">
        <v>69.48999999999999</v>
      </c>
      <c r="K5419" t="n">
        <v>0.2</v>
      </c>
      <c r="L5419">
        <f>I5419*J5419*(1-K5419)</f>
        <v/>
      </c>
      <c r="M5419">
        <f>VLOOKUP(F5419,Products!A:D,4,FALSE)*I5419</f>
        <v/>
      </c>
      <c r="N5419">
        <f>L5419-M5419</f>
        <v/>
      </c>
    </row>
    <row r="5420">
      <c r="A5420" t="inlineStr">
        <is>
          <t>T1005418</t>
        </is>
      </c>
      <c r="B5420" t="inlineStr">
        <is>
          <t>2024-01-20</t>
        </is>
      </c>
      <c r="C5420" t="inlineStr">
        <is>
          <t>S023</t>
        </is>
      </c>
      <c r="D5420" t="inlineStr">
        <is>
          <t>Store_023</t>
        </is>
      </c>
      <c r="E5420" t="inlineStr">
        <is>
          <t>South</t>
        </is>
      </c>
      <c r="F5420" t="inlineStr">
        <is>
          <t>P0096</t>
        </is>
      </c>
      <c r="G5420" t="inlineStr">
        <is>
          <t>Prod_0096</t>
        </is>
      </c>
      <c r="H5420" t="inlineStr">
        <is>
          <t>Beverages</t>
        </is>
      </c>
      <c r="I5420" t="n">
        <v>9</v>
      </c>
      <c r="J5420" t="n">
        <v>539.5</v>
      </c>
      <c r="K5420" t="n">
        <v>0</v>
      </c>
      <c r="L5420">
        <f>I5420*J5420*(1-K5420)</f>
        <v/>
      </c>
      <c r="M5420">
        <f>VLOOKUP(F5420,Products!A:D,4,FALSE)*I5420</f>
        <v/>
      </c>
      <c r="N5420">
        <f>L5420-M5420</f>
        <v/>
      </c>
    </row>
    <row r="5421">
      <c r="A5421" t="inlineStr">
        <is>
          <t>T1005419</t>
        </is>
      </c>
      <c r="B5421" t="inlineStr">
        <is>
          <t>2025-02-12</t>
        </is>
      </c>
      <c r="C5421" t="inlineStr">
        <is>
          <t>S030</t>
        </is>
      </c>
      <c r="D5421" t="inlineStr">
        <is>
          <t>Store_030</t>
        </is>
      </c>
      <c r="E5421" t="inlineStr">
        <is>
          <t>North</t>
        </is>
      </c>
      <c r="F5421" t="inlineStr">
        <is>
          <t>P0187</t>
        </is>
      </c>
      <c r="G5421" t="inlineStr">
        <is>
          <t>Prod_0187</t>
        </is>
      </c>
      <c r="H5421" t="inlineStr">
        <is>
          <t>Food</t>
        </is>
      </c>
      <c r="I5421" t="n">
        <v>9</v>
      </c>
      <c r="J5421" t="n">
        <v>997.0599999999999</v>
      </c>
      <c r="K5421" t="n">
        <v>0</v>
      </c>
      <c r="L5421">
        <f>I5421*J5421*(1-K5421)</f>
        <v/>
      </c>
      <c r="M5421">
        <f>VLOOKUP(F5421,Products!A:D,4,FALSE)*I5421</f>
        <v/>
      </c>
      <c r="N5421">
        <f>L5421-M5421</f>
        <v/>
      </c>
    </row>
    <row r="5422">
      <c r="A5422" t="inlineStr">
        <is>
          <t>T1005420</t>
        </is>
      </c>
      <c r="B5422" t="inlineStr">
        <is>
          <t>2023-04-10</t>
        </is>
      </c>
      <c r="C5422" t="inlineStr">
        <is>
          <t>S029</t>
        </is>
      </c>
      <c r="D5422" t="inlineStr">
        <is>
          <t>Store_029</t>
        </is>
      </c>
      <c r="E5422" t="inlineStr">
        <is>
          <t>South</t>
        </is>
      </c>
      <c r="F5422" t="inlineStr">
        <is>
          <t>P0151</t>
        </is>
      </c>
      <c r="G5422" t="inlineStr">
        <is>
          <t>Prod_0151</t>
        </is>
      </c>
      <c r="H5422" t="inlineStr">
        <is>
          <t>Food</t>
        </is>
      </c>
      <c r="I5422" t="n">
        <v>7</v>
      </c>
      <c r="J5422" t="n">
        <v>950.0700000000001</v>
      </c>
      <c r="K5422" t="n">
        <v>0.05</v>
      </c>
      <c r="L5422">
        <f>I5422*J5422*(1-K5422)</f>
        <v/>
      </c>
      <c r="M5422">
        <f>VLOOKUP(F5422,Products!A:D,4,FALSE)*I5422</f>
        <v/>
      </c>
      <c r="N5422">
        <f>L5422-M5422</f>
        <v/>
      </c>
    </row>
    <row r="5423">
      <c r="A5423" t="inlineStr">
        <is>
          <t>T1005421</t>
        </is>
      </c>
      <c r="B5423" t="inlineStr">
        <is>
          <t>2023-07-06</t>
        </is>
      </c>
      <c r="C5423" t="inlineStr">
        <is>
          <t>S038</t>
        </is>
      </c>
      <c r="D5423" t="inlineStr">
        <is>
          <t>Store_038</t>
        </is>
      </c>
      <c r="E5423" t="inlineStr">
        <is>
          <t>East</t>
        </is>
      </c>
      <c r="F5423" t="inlineStr">
        <is>
          <t>P0047</t>
        </is>
      </c>
      <c r="G5423" t="inlineStr">
        <is>
          <t>Prod_0047</t>
        </is>
      </c>
      <c r="H5423" t="inlineStr">
        <is>
          <t>Beverages</t>
        </is>
      </c>
      <c r="I5423" t="n">
        <v>9</v>
      </c>
      <c r="J5423" t="n">
        <v>418.92</v>
      </c>
      <c r="K5423" t="n">
        <v>0</v>
      </c>
      <c r="L5423">
        <f>I5423*J5423*(1-K5423)</f>
        <v/>
      </c>
      <c r="M5423">
        <f>VLOOKUP(F5423,Products!A:D,4,FALSE)*I5423</f>
        <v/>
      </c>
      <c r="N5423">
        <f>L5423-M5423</f>
        <v/>
      </c>
    </row>
    <row r="5424">
      <c r="A5424" t="inlineStr">
        <is>
          <t>T1005422</t>
        </is>
      </c>
      <c r="B5424" t="inlineStr">
        <is>
          <t>2023-03-22</t>
        </is>
      </c>
      <c r="C5424" t="inlineStr">
        <is>
          <t>S001</t>
        </is>
      </c>
      <c r="D5424" t="inlineStr">
        <is>
          <t>Store_001</t>
        </is>
      </c>
      <c r="E5424" t="inlineStr">
        <is>
          <t>West</t>
        </is>
      </c>
      <c r="F5424" t="inlineStr">
        <is>
          <t>P0020</t>
        </is>
      </c>
      <c r="G5424" t="inlineStr">
        <is>
          <t>Prod_0020</t>
        </is>
      </c>
      <c r="H5424" t="inlineStr">
        <is>
          <t>Beverages</t>
        </is>
      </c>
      <c r="I5424" t="n">
        <v>8</v>
      </c>
      <c r="J5424" t="n">
        <v>754.25</v>
      </c>
      <c r="K5424" t="n">
        <v>0</v>
      </c>
      <c r="L5424">
        <f>I5424*J5424*(1-K5424)</f>
        <v/>
      </c>
      <c r="M5424">
        <f>VLOOKUP(F5424,Products!A:D,4,FALSE)*I5424</f>
        <v/>
      </c>
      <c r="N5424">
        <f>L5424-M5424</f>
        <v/>
      </c>
    </row>
    <row r="5425">
      <c r="A5425" t="inlineStr">
        <is>
          <t>T1005423</t>
        </is>
      </c>
      <c r="B5425" t="inlineStr">
        <is>
          <t>2024-09-07</t>
        </is>
      </c>
      <c r="C5425" t="inlineStr">
        <is>
          <t>S040</t>
        </is>
      </c>
      <c r="D5425" t="inlineStr">
        <is>
          <t>Store_040</t>
        </is>
      </c>
      <c r="E5425" t="inlineStr">
        <is>
          <t>Central</t>
        </is>
      </c>
      <c r="F5425" t="inlineStr">
        <is>
          <t>P0120</t>
        </is>
      </c>
      <c r="G5425" t="inlineStr">
        <is>
          <t>Prod_0120</t>
        </is>
      </c>
      <c r="H5425" t="inlineStr">
        <is>
          <t>Stationery</t>
        </is>
      </c>
      <c r="I5425" t="n">
        <v>5</v>
      </c>
      <c r="J5425" t="n">
        <v>441.58</v>
      </c>
      <c r="K5425" t="n">
        <v>0</v>
      </c>
      <c r="L5425">
        <f>I5425*J5425*(1-K5425)</f>
        <v/>
      </c>
      <c r="M5425">
        <f>VLOOKUP(F5425,Products!A:D,4,FALSE)*I5425</f>
        <v/>
      </c>
      <c r="N5425">
        <f>L5425-M5425</f>
        <v/>
      </c>
    </row>
    <row r="5426">
      <c r="A5426" t="inlineStr">
        <is>
          <t>T1005424</t>
        </is>
      </c>
      <c r="B5426" t="inlineStr">
        <is>
          <t>2025-09-07</t>
        </is>
      </c>
      <c r="C5426" t="inlineStr">
        <is>
          <t>S017</t>
        </is>
      </c>
      <c r="D5426" t="inlineStr">
        <is>
          <t>Store_017</t>
        </is>
      </c>
      <c r="E5426" t="inlineStr">
        <is>
          <t>South</t>
        </is>
      </c>
      <c r="F5426" t="inlineStr">
        <is>
          <t>P0131</t>
        </is>
      </c>
      <c r="G5426" t="inlineStr">
        <is>
          <t>Prod_0131</t>
        </is>
      </c>
      <c r="H5426" t="inlineStr">
        <is>
          <t>Beverages</t>
        </is>
      </c>
      <c r="I5426" t="n">
        <v>7</v>
      </c>
      <c r="J5426" t="n">
        <v>410.89</v>
      </c>
      <c r="K5426" t="n">
        <v>0.05</v>
      </c>
      <c r="L5426">
        <f>I5426*J5426*(1-K5426)</f>
        <v/>
      </c>
      <c r="M5426">
        <f>VLOOKUP(F5426,Products!A:D,4,FALSE)*I5426</f>
        <v/>
      </c>
      <c r="N5426">
        <f>L5426-M5426</f>
        <v/>
      </c>
    </row>
    <row r="5427">
      <c r="A5427" t="inlineStr">
        <is>
          <t>T1005425</t>
        </is>
      </c>
      <c r="B5427" t="inlineStr">
        <is>
          <t>2024-07-15</t>
        </is>
      </c>
      <c r="C5427" t="inlineStr">
        <is>
          <t>S035</t>
        </is>
      </c>
      <c r="D5427" t="inlineStr">
        <is>
          <t>Store_035</t>
        </is>
      </c>
      <c r="E5427" t="inlineStr">
        <is>
          <t>Central</t>
        </is>
      </c>
      <c r="F5427" t="inlineStr">
        <is>
          <t>P0024</t>
        </is>
      </c>
      <c r="G5427" t="inlineStr">
        <is>
          <t>Prod_0024</t>
        </is>
      </c>
      <c r="H5427" t="inlineStr">
        <is>
          <t>Clothing</t>
        </is>
      </c>
      <c r="I5427" t="n">
        <v>4</v>
      </c>
      <c r="J5427" t="n">
        <v>96.47</v>
      </c>
      <c r="K5427" t="n">
        <v>0</v>
      </c>
      <c r="L5427">
        <f>I5427*J5427*(1-K5427)</f>
        <v/>
      </c>
      <c r="M5427">
        <f>VLOOKUP(F5427,Products!A:D,4,FALSE)*I5427</f>
        <v/>
      </c>
      <c r="N5427">
        <f>L5427-M5427</f>
        <v/>
      </c>
    </row>
    <row r="5428">
      <c r="A5428" t="inlineStr">
        <is>
          <t>T1005426</t>
        </is>
      </c>
      <c r="B5428" t="inlineStr">
        <is>
          <t>2024-01-29</t>
        </is>
      </c>
      <c r="C5428" t="inlineStr">
        <is>
          <t>S045</t>
        </is>
      </c>
      <c r="D5428" t="inlineStr">
        <is>
          <t>Store_045</t>
        </is>
      </c>
      <c r="E5428" t="inlineStr">
        <is>
          <t>East</t>
        </is>
      </c>
      <c r="F5428" t="inlineStr">
        <is>
          <t>P0101</t>
        </is>
      </c>
      <c r="G5428" t="inlineStr">
        <is>
          <t>Prod_0101</t>
        </is>
      </c>
      <c r="H5428" t="inlineStr">
        <is>
          <t>Food</t>
        </is>
      </c>
      <c r="I5428" t="n">
        <v>5</v>
      </c>
      <c r="J5428" t="n">
        <v>68.69</v>
      </c>
      <c r="K5428" t="n">
        <v>0.05</v>
      </c>
      <c r="L5428">
        <f>I5428*J5428*(1-K5428)</f>
        <v/>
      </c>
      <c r="M5428">
        <f>VLOOKUP(F5428,Products!A:D,4,FALSE)*I5428</f>
        <v/>
      </c>
      <c r="N5428">
        <f>L5428-M5428</f>
        <v/>
      </c>
    </row>
    <row r="5429">
      <c r="A5429" t="inlineStr">
        <is>
          <t>T1005427</t>
        </is>
      </c>
      <c r="B5429" t="inlineStr">
        <is>
          <t>2023-07-01</t>
        </is>
      </c>
      <c r="C5429" t="inlineStr">
        <is>
          <t>S029</t>
        </is>
      </c>
      <c r="D5429" t="inlineStr">
        <is>
          <t>Store_029</t>
        </is>
      </c>
      <c r="E5429" t="inlineStr">
        <is>
          <t>South</t>
        </is>
      </c>
      <c r="F5429" t="inlineStr">
        <is>
          <t>P0081</t>
        </is>
      </c>
      <c r="G5429" t="inlineStr">
        <is>
          <t>Prod_0081</t>
        </is>
      </c>
      <c r="H5429" t="inlineStr">
        <is>
          <t>Electronics</t>
        </is>
      </c>
      <c r="I5429" t="n">
        <v>2</v>
      </c>
      <c r="J5429" t="n">
        <v>315.42</v>
      </c>
      <c r="K5429" t="n">
        <v>0.1</v>
      </c>
      <c r="L5429">
        <f>I5429*J5429*(1-K5429)</f>
        <v/>
      </c>
      <c r="M5429">
        <f>VLOOKUP(F5429,Products!A:D,4,FALSE)*I5429</f>
        <v/>
      </c>
      <c r="N5429">
        <f>L5429-M5429</f>
        <v/>
      </c>
    </row>
    <row r="5430">
      <c r="A5430" t="inlineStr">
        <is>
          <t>T1005428</t>
        </is>
      </c>
      <c r="B5430" t="inlineStr">
        <is>
          <t>2023-05-27</t>
        </is>
      </c>
      <c r="C5430" t="inlineStr">
        <is>
          <t>S005</t>
        </is>
      </c>
      <c r="D5430" t="inlineStr">
        <is>
          <t>Store_005</t>
        </is>
      </c>
      <c r="E5430" t="inlineStr">
        <is>
          <t>Central</t>
        </is>
      </c>
      <c r="F5430" t="inlineStr">
        <is>
          <t>P0196</t>
        </is>
      </c>
      <c r="G5430" t="inlineStr">
        <is>
          <t>Prod_0196</t>
        </is>
      </c>
      <c r="H5430" t="inlineStr">
        <is>
          <t>Beverages</t>
        </is>
      </c>
      <c r="I5430" t="n">
        <v>9</v>
      </c>
      <c r="J5430" t="n">
        <v>781.62</v>
      </c>
      <c r="K5430" t="n">
        <v>0</v>
      </c>
      <c r="L5430">
        <f>I5430*J5430*(1-K5430)</f>
        <v/>
      </c>
      <c r="M5430">
        <f>VLOOKUP(F5430,Products!A:D,4,FALSE)*I5430</f>
        <v/>
      </c>
      <c r="N5430">
        <f>L5430-M5430</f>
        <v/>
      </c>
    </row>
    <row r="5431">
      <c r="A5431" t="inlineStr">
        <is>
          <t>T1005429</t>
        </is>
      </c>
      <c r="B5431" t="inlineStr">
        <is>
          <t>2023-11-11</t>
        </is>
      </c>
      <c r="C5431" t="inlineStr">
        <is>
          <t>S042</t>
        </is>
      </c>
      <c r="D5431" t="inlineStr">
        <is>
          <t>Store_042</t>
        </is>
      </c>
      <c r="E5431" t="inlineStr">
        <is>
          <t>Central</t>
        </is>
      </c>
      <c r="F5431" t="inlineStr">
        <is>
          <t>P0014</t>
        </is>
      </c>
      <c r="G5431" t="inlineStr">
        <is>
          <t>Prod_0014</t>
        </is>
      </c>
      <c r="H5431" t="inlineStr">
        <is>
          <t>Clothing</t>
        </is>
      </c>
      <c r="I5431" t="n">
        <v>9</v>
      </c>
      <c r="J5431" t="n">
        <v>338.61</v>
      </c>
      <c r="K5431" t="n">
        <v>0</v>
      </c>
      <c r="L5431">
        <f>I5431*J5431*(1-K5431)</f>
        <v/>
      </c>
      <c r="M5431">
        <f>VLOOKUP(F5431,Products!A:D,4,FALSE)*I5431</f>
        <v/>
      </c>
      <c r="N5431">
        <f>L5431-M5431</f>
        <v/>
      </c>
    </row>
    <row r="5432">
      <c r="A5432" t="inlineStr">
        <is>
          <t>T1005430</t>
        </is>
      </c>
      <c r="B5432" t="inlineStr">
        <is>
          <t>2023-12-01</t>
        </is>
      </c>
      <c r="C5432" t="inlineStr">
        <is>
          <t>S012</t>
        </is>
      </c>
      <c r="D5432" t="inlineStr">
        <is>
          <t>Store_012</t>
        </is>
      </c>
      <c r="E5432" t="inlineStr">
        <is>
          <t>South</t>
        </is>
      </c>
      <c r="F5432" t="inlineStr">
        <is>
          <t>P0116</t>
        </is>
      </c>
      <c r="G5432" t="inlineStr">
        <is>
          <t>Prod_0116</t>
        </is>
      </c>
      <c r="H5432" t="inlineStr">
        <is>
          <t>Clothing</t>
        </is>
      </c>
      <c r="I5432" t="n">
        <v>1</v>
      </c>
      <c r="J5432" t="n">
        <v>857.9400000000001</v>
      </c>
      <c r="K5432" t="n">
        <v>0</v>
      </c>
      <c r="L5432">
        <f>I5432*J5432*(1-K5432)</f>
        <v/>
      </c>
      <c r="M5432">
        <f>VLOOKUP(F5432,Products!A:D,4,FALSE)*I5432</f>
        <v/>
      </c>
      <c r="N5432">
        <f>L5432-M5432</f>
        <v/>
      </c>
    </row>
    <row r="5433">
      <c r="A5433" t="inlineStr">
        <is>
          <t>T1005431</t>
        </is>
      </c>
      <c r="B5433" t="inlineStr">
        <is>
          <t>2024-07-10</t>
        </is>
      </c>
      <c r="C5433" t="inlineStr">
        <is>
          <t>S039</t>
        </is>
      </c>
      <c r="D5433" t="inlineStr">
        <is>
          <t>Store_039</t>
        </is>
      </c>
      <c r="E5433" t="inlineStr">
        <is>
          <t>North</t>
        </is>
      </c>
      <c r="F5433" t="inlineStr">
        <is>
          <t>P0108</t>
        </is>
      </c>
      <c r="G5433" t="inlineStr">
        <is>
          <t>Prod_0108</t>
        </is>
      </c>
      <c r="H5433" t="inlineStr">
        <is>
          <t>Stationery</t>
        </is>
      </c>
      <c r="I5433" t="n">
        <v>5</v>
      </c>
      <c r="J5433" t="n">
        <v>710.76</v>
      </c>
      <c r="K5433" t="n">
        <v>0</v>
      </c>
      <c r="L5433">
        <f>I5433*J5433*(1-K5433)</f>
        <v/>
      </c>
      <c r="M5433">
        <f>VLOOKUP(F5433,Products!A:D,4,FALSE)*I5433</f>
        <v/>
      </c>
      <c r="N5433">
        <f>L5433-M5433</f>
        <v/>
      </c>
    </row>
    <row r="5434">
      <c r="A5434" t="inlineStr">
        <is>
          <t>T1005432</t>
        </is>
      </c>
      <c r="B5434" t="inlineStr">
        <is>
          <t>2024-03-29</t>
        </is>
      </c>
      <c r="C5434" t="inlineStr">
        <is>
          <t>S042</t>
        </is>
      </c>
      <c r="D5434" t="inlineStr">
        <is>
          <t>Store_042</t>
        </is>
      </c>
      <c r="E5434" t="inlineStr">
        <is>
          <t>Central</t>
        </is>
      </c>
      <c r="F5434" t="inlineStr">
        <is>
          <t>P0165</t>
        </is>
      </c>
      <c r="G5434" t="inlineStr">
        <is>
          <t>Prod_0165</t>
        </is>
      </c>
      <c r="H5434" t="inlineStr">
        <is>
          <t>Clothing</t>
        </is>
      </c>
      <c r="I5434" t="n">
        <v>4</v>
      </c>
      <c r="J5434" t="n">
        <v>638.92</v>
      </c>
      <c r="K5434" t="n">
        <v>0</v>
      </c>
      <c r="L5434">
        <f>I5434*J5434*(1-K5434)</f>
        <v/>
      </c>
      <c r="M5434">
        <f>VLOOKUP(F5434,Products!A:D,4,FALSE)*I5434</f>
        <v/>
      </c>
      <c r="N5434">
        <f>L5434-M5434</f>
        <v/>
      </c>
    </row>
    <row r="5435">
      <c r="A5435" t="inlineStr">
        <is>
          <t>T1005433</t>
        </is>
      </c>
      <c r="B5435" t="inlineStr">
        <is>
          <t>2023-07-27</t>
        </is>
      </c>
      <c r="C5435" t="inlineStr">
        <is>
          <t>S013</t>
        </is>
      </c>
      <c r="D5435" t="inlineStr">
        <is>
          <t>Store_013</t>
        </is>
      </c>
      <c r="E5435" t="inlineStr">
        <is>
          <t>North</t>
        </is>
      </c>
      <c r="F5435" t="inlineStr">
        <is>
          <t>P0170</t>
        </is>
      </c>
      <c r="G5435" t="inlineStr">
        <is>
          <t>Prod_0170</t>
        </is>
      </c>
      <c r="H5435" t="inlineStr">
        <is>
          <t>Household</t>
        </is>
      </c>
      <c r="I5435" t="n">
        <v>2</v>
      </c>
      <c r="J5435" t="n">
        <v>594.17</v>
      </c>
      <c r="K5435" t="n">
        <v>0</v>
      </c>
      <c r="L5435">
        <f>I5435*J5435*(1-K5435)</f>
        <v/>
      </c>
      <c r="M5435">
        <f>VLOOKUP(F5435,Products!A:D,4,FALSE)*I5435</f>
        <v/>
      </c>
      <c r="N5435">
        <f>L5435-M5435</f>
        <v/>
      </c>
    </row>
    <row r="5436">
      <c r="A5436" t="inlineStr">
        <is>
          <t>T1005434</t>
        </is>
      </c>
      <c r="B5436" t="inlineStr">
        <is>
          <t>2025-06-26</t>
        </is>
      </c>
      <c r="C5436" t="inlineStr">
        <is>
          <t>S006</t>
        </is>
      </c>
      <c r="D5436" t="inlineStr">
        <is>
          <t>Store_006</t>
        </is>
      </c>
      <c r="E5436" t="inlineStr">
        <is>
          <t>East</t>
        </is>
      </c>
      <c r="F5436" t="inlineStr">
        <is>
          <t>P0028</t>
        </is>
      </c>
      <c r="G5436" t="inlineStr">
        <is>
          <t>Prod_0028</t>
        </is>
      </c>
      <c r="H5436" t="inlineStr">
        <is>
          <t>Food</t>
        </is>
      </c>
      <c r="I5436" t="n">
        <v>4</v>
      </c>
      <c r="J5436" t="n">
        <v>386.51</v>
      </c>
      <c r="K5436" t="n">
        <v>0</v>
      </c>
      <c r="L5436">
        <f>I5436*J5436*(1-K5436)</f>
        <v/>
      </c>
      <c r="M5436">
        <f>VLOOKUP(F5436,Products!A:D,4,FALSE)*I5436</f>
        <v/>
      </c>
      <c r="N5436">
        <f>L5436-M5436</f>
        <v/>
      </c>
    </row>
    <row r="5437">
      <c r="A5437" t="inlineStr">
        <is>
          <t>T1005435</t>
        </is>
      </c>
      <c r="B5437" t="inlineStr">
        <is>
          <t>2023-05-28</t>
        </is>
      </c>
      <c r="C5437" t="inlineStr">
        <is>
          <t>S037</t>
        </is>
      </c>
      <c r="D5437" t="inlineStr">
        <is>
          <t>Store_037</t>
        </is>
      </c>
      <c r="E5437" t="inlineStr">
        <is>
          <t>East</t>
        </is>
      </c>
      <c r="F5437" t="inlineStr">
        <is>
          <t>P0172</t>
        </is>
      </c>
      <c r="G5437" t="inlineStr">
        <is>
          <t>Prod_0172</t>
        </is>
      </c>
      <c r="H5437" t="inlineStr">
        <is>
          <t>Beverages</t>
        </is>
      </c>
      <c r="I5437" t="n">
        <v>2</v>
      </c>
      <c r="J5437" t="n">
        <v>915.98</v>
      </c>
      <c r="K5437" t="n">
        <v>0.05</v>
      </c>
      <c r="L5437">
        <f>I5437*J5437*(1-K5437)</f>
        <v/>
      </c>
      <c r="M5437">
        <f>VLOOKUP(F5437,Products!A:D,4,FALSE)*I5437</f>
        <v/>
      </c>
      <c r="N5437">
        <f>L5437-M5437</f>
        <v/>
      </c>
    </row>
    <row r="5438">
      <c r="A5438" t="inlineStr">
        <is>
          <t>T1005436</t>
        </is>
      </c>
      <c r="B5438" t="inlineStr">
        <is>
          <t>2023-06-13</t>
        </is>
      </c>
      <c r="C5438" t="inlineStr">
        <is>
          <t>S009</t>
        </is>
      </c>
      <c r="D5438" t="inlineStr">
        <is>
          <t>Store_009</t>
        </is>
      </c>
      <c r="E5438" t="inlineStr">
        <is>
          <t>Central</t>
        </is>
      </c>
      <c r="F5438" t="inlineStr">
        <is>
          <t>P0021</t>
        </is>
      </c>
      <c r="G5438" t="inlineStr">
        <is>
          <t>Prod_0021</t>
        </is>
      </c>
      <c r="H5438" t="inlineStr">
        <is>
          <t>Household</t>
        </is>
      </c>
      <c r="I5438" t="n">
        <v>8</v>
      </c>
      <c r="J5438" t="n">
        <v>137.93</v>
      </c>
      <c r="K5438" t="n">
        <v>0.15</v>
      </c>
      <c r="L5438">
        <f>I5438*J5438*(1-K5438)</f>
        <v/>
      </c>
      <c r="M5438">
        <f>VLOOKUP(F5438,Products!A:D,4,FALSE)*I5438</f>
        <v/>
      </c>
      <c r="N5438">
        <f>L5438-M5438</f>
        <v/>
      </c>
    </row>
    <row r="5439">
      <c r="A5439" t="inlineStr">
        <is>
          <t>T1005437</t>
        </is>
      </c>
      <c r="B5439" t="inlineStr">
        <is>
          <t>2024-05-30</t>
        </is>
      </c>
      <c r="C5439" t="inlineStr">
        <is>
          <t>S020</t>
        </is>
      </c>
      <c r="D5439" t="inlineStr">
        <is>
          <t>Store_020</t>
        </is>
      </c>
      <c r="E5439" t="inlineStr">
        <is>
          <t>West</t>
        </is>
      </c>
      <c r="F5439" t="inlineStr">
        <is>
          <t>P0028</t>
        </is>
      </c>
      <c r="G5439" t="inlineStr">
        <is>
          <t>Prod_0028</t>
        </is>
      </c>
      <c r="H5439" t="inlineStr">
        <is>
          <t>Food</t>
        </is>
      </c>
      <c r="I5439" t="n">
        <v>3</v>
      </c>
      <c r="J5439" t="n">
        <v>585.1</v>
      </c>
      <c r="K5439" t="n">
        <v>0</v>
      </c>
      <c r="L5439">
        <f>I5439*J5439*(1-K5439)</f>
        <v/>
      </c>
      <c r="M5439">
        <f>VLOOKUP(F5439,Products!A:D,4,FALSE)*I5439</f>
        <v/>
      </c>
      <c r="N5439">
        <f>L5439-M5439</f>
        <v/>
      </c>
    </row>
    <row r="5440">
      <c r="A5440" t="inlineStr">
        <is>
          <t>T1005438</t>
        </is>
      </c>
      <c r="B5440" t="inlineStr">
        <is>
          <t>2025-06-22</t>
        </is>
      </c>
      <c r="C5440" t="inlineStr">
        <is>
          <t>S049</t>
        </is>
      </c>
      <c r="D5440" t="inlineStr">
        <is>
          <t>Store_049</t>
        </is>
      </c>
      <c r="E5440" t="inlineStr">
        <is>
          <t>North</t>
        </is>
      </c>
      <c r="F5440" t="inlineStr">
        <is>
          <t>P0113</t>
        </is>
      </c>
      <c r="G5440" t="inlineStr">
        <is>
          <t>Prod_0113</t>
        </is>
      </c>
      <c r="H5440" t="inlineStr">
        <is>
          <t>Toys</t>
        </is>
      </c>
      <c r="I5440" t="n">
        <v>2</v>
      </c>
      <c r="J5440" t="n">
        <v>698.83</v>
      </c>
      <c r="K5440" t="n">
        <v>0</v>
      </c>
      <c r="L5440">
        <f>I5440*J5440*(1-K5440)</f>
        <v/>
      </c>
      <c r="M5440">
        <f>VLOOKUP(F5440,Products!A:D,4,FALSE)*I5440</f>
        <v/>
      </c>
      <c r="N5440">
        <f>L5440-M5440</f>
        <v/>
      </c>
    </row>
    <row r="5441">
      <c r="A5441" t="inlineStr">
        <is>
          <t>T1005439</t>
        </is>
      </c>
      <c r="B5441" t="inlineStr">
        <is>
          <t>2025-04-05</t>
        </is>
      </c>
      <c r="C5441" t="inlineStr">
        <is>
          <t>S018</t>
        </is>
      </c>
      <c r="D5441" t="inlineStr">
        <is>
          <t>Store_018</t>
        </is>
      </c>
      <c r="E5441" t="inlineStr">
        <is>
          <t>South</t>
        </is>
      </c>
      <c r="F5441" t="inlineStr">
        <is>
          <t>P0175</t>
        </is>
      </c>
      <c r="G5441" t="inlineStr">
        <is>
          <t>Prod_0175</t>
        </is>
      </c>
      <c r="H5441" t="inlineStr">
        <is>
          <t>Food</t>
        </is>
      </c>
      <c r="I5441" t="n">
        <v>5</v>
      </c>
      <c r="J5441" t="n">
        <v>660.65</v>
      </c>
      <c r="K5441" t="n">
        <v>0.05</v>
      </c>
      <c r="L5441">
        <f>I5441*J5441*(1-K5441)</f>
        <v/>
      </c>
      <c r="M5441">
        <f>VLOOKUP(F5441,Products!A:D,4,FALSE)*I5441</f>
        <v/>
      </c>
      <c r="N5441">
        <f>L5441-M5441</f>
        <v/>
      </c>
    </row>
    <row r="5442">
      <c r="A5442" t="inlineStr">
        <is>
          <t>T1005440</t>
        </is>
      </c>
      <c r="B5442" t="inlineStr">
        <is>
          <t>2023-09-11</t>
        </is>
      </c>
      <c r="C5442" t="inlineStr">
        <is>
          <t>S028</t>
        </is>
      </c>
      <c r="D5442" t="inlineStr">
        <is>
          <t>Store_028</t>
        </is>
      </c>
      <c r="E5442" t="inlineStr">
        <is>
          <t>North</t>
        </is>
      </c>
      <c r="F5442" t="inlineStr">
        <is>
          <t>P0081</t>
        </is>
      </c>
      <c r="G5442" t="inlineStr">
        <is>
          <t>Prod_0081</t>
        </is>
      </c>
      <c r="H5442" t="inlineStr">
        <is>
          <t>Electronics</t>
        </is>
      </c>
      <c r="I5442" t="n">
        <v>8</v>
      </c>
      <c r="J5442" t="n">
        <v>281.2</v>
      </c>
      <c r="K5442" t="n">
        <v>0.2</v>
      </c>
      <c r="L5442">
        <f>I5442*J5442*(1-K5442)</f>
        <v/>
      </c>
      <c r="M5442">
        <f>VLOOKUP(F5442,Products!A:D,4,FALSE)*I5442</f>
        <v/>
      </c>
      <c r="N5442">
        <f>L5442-M5442</f>
        <v/>
      </c>
    </row>
    <row r="5443">
      <c r="A5443" t="inlineStr">
        <is>
          <t>T1005441</t>
        </is>
      </c>
      <c r="B5443" t="inlineStr">
        <is>
          <t>2024-03-13</t>
        </is>
      </c>
      <c r="C5443" t="inlineStr">
        <is>
          <t>S048</t>
        </is>
      </c>
      <c r="D5443" t="inlineStr">
        <is>
          <t>Store_048</t>
        </is>
      </c>
      <c r="E5443" t="inlineStr">
        <is>
          <t>South</t>
        </is>
      </c>
      <c r="F5443" t="inlineStr">
        <is>
          <t>P0149</t>
        </is>
      </c>
      <c r="G5443" t="inlineStr">
        <is>
          <t>Prod_0149</t>
        </is>
      </c>
      <c r="H5443" t="inlineStr">
        <is>
          <t>Toys</t>
        </is>
      </c>
      <c r="I5443" t="n">
        <v>8</v>
      </c>
      <c r="J5443" t="n">
        <v>52.54</v>
      </c>
      <c r="K5443" t="n">
        <v>0</v>
      </c>
      <c r="L5443">
        <f>I5443*J5443*(1-K5443)</f>
        <v/>
      </c>
      <c r="M5443">
        <f>VLOOKUP(F5443,Products!A:D,4,FALSE)*I5443</f>
        <v/>
      </c>
      <c r="N5443">
        <f>L5443-M5443</f>
        <v/>
      </c>
    </row>
    <row r="5444">
      <c r="A5444" t="inlineStr">
        <is>
          <t>T1005442</t>
        </is>
      </c>
      <c r="B5444" t="inlineStr">
        <is>
          <t>2024-07-18</t>
        </is>
      </c>
      <c r="C5444" t="inlineStr">
        <is>
          <t>S040</t>
        </is>
      </c>
      <c r="D5444" t="inlineStr">
        <is>
          <t>Store_040</t>
        </is>
      </c>
      <c r="E5444" t="inlineStr">
        <is>
          <t>Central</t>
        </is>
      </c>
      <c r="F5444" t="inlineStr">
        <is>
          <t>P0052</t>
        </is>
      </c>
      <c r="G5444" t="inlineStr">
        <is>
          <t>Prod_0052</t>
        </is>
      </c>
      <c r="H5444" t="inlineStr">
        <is>
          <t>Clothing</t>
        </is>
      </c>
      <c r="I5444" t="n">
        <v>7</v>
      </c>
      <c r="J5444" t="n">
        <v>47.76</v>
      </c>
      <c r="K5444" t="n">
        <v>0.05</v>
      </c>
      <c r="L5444">
        <f>I5444*J5444*(1-K5444)</f>
        <v/>
      </c>
      <c r="M5444">
        <f>VLOOKUP(F5444,Products!A:D,4,FALSE)*I5444</f>
        <v/>
      </c>
      <c r="N5444">
        <f>L5444-M5444</f>
        <v/>
      </c>
    </row>
    <row r="5445">
      <c r="A5445" t="inlineStr">
        <is>
          <t>T1005443</t>
        </is>
      </c>
      <c r="B5445" t="inlineStr">
        <is>
          <t>2025-02-20</t>
        </is>
      </c>
      <c r="C5445" t="inlineStr">
        <is>
          <t>S003</t>
        </is>
      </c>
      <c r="D5445" t="inlineStr">
        <is>
          <t>Store_003</t>
        </is>
      </c>
      <c r="E5445" t="inlineStr">
        <is>
          <t>North</t>
        </is>
      </c>
      <c r="F5445" t="inlineStr">
        <is>
          <t>P0125</t>
        </is>
      </c>
      <c r="G5445" t="inlineStr">
        <is>
          <t>Prod_0125</t>
        </is>
      </c>
      <c r="H5445" t="inlineStr">
        <is>
          <t>Toys</t>
        </is>
      </c>
      <c r="I5445" t="n">
        <v>8</v>
      </c>
      <c r="J5445" t="n">
        <v>215.14</v>
      </c>
      <c r="K5445" t="n">
        <v>0.1</v>
      </c>
      <c r="L5445">
        <f>I5445*J5445*(1-K5445)</f>
        <v/>
      </c>
      <c r="M5445">
        <f>VLOOKUP(F5445,Products!A:D,4,FALSE)*I5445</f>
        <v/>
      </c>
      <c r="N5445">
        <f>L5445-M5445</f>
        <v/>
      </c>
    </row>
    <row r="5446">
      <c r="A5446" t="inlineStr">
        <is>
          <t>T1005444</t>
        </is>
      </c>
      <c r="B5446" t="inlineStr">
        <is>
          <t>2023-02-19</t>
        </is>
      </c>
      <c r="C5446" t="inlineStr">
        <is>
          <t>S012</t>
        </is>
      </c>
      <c r="D5446" t="inlineStr">
        <is>
          <t>Store_012</t>
        </is>
      </c>
      <c r="E5446" t="inlineStr">
        <is>
          <t>South</t>
        </is>
      </c>
      <c r="F5446" t="inlineStr">
        <is>
          <t>P0087</t>
        </is>
      </c>
      <c r="G5446" t="inlineStr">
        <is>
          <t>Prod_0087</t>
        </is>
      </c>
      <c r="H5446" t="inlineStr">
        <is>
          <t>Clothing</t>
        </is>
      </c>
      <c r="I5446" t="n">
        <v>6</v>
      </c>
      <c r="J5446" t="n">
        <v>436.29</v>
      </c>
      <c r="K5446" t="n">
        <v>0</v>
      </c>
      <c r="L5446">
        <f>I5446*J5446*(1-K5446)</f>
        <v/>
      </c>
      <c r="M5446">
        <f>VLOOKUP(F5446,Products!A:D,4,FALSE)*I5446</f>
        <v/>
      </c>
      <c r="N5446">
        <f>L5446-M5446</f>
        <v/>
      </c>
    </row>
    <row r="5447">
      <c r="A5447" t="inlineStr">
        <is>
          <t>T1005445</t>
        </is>
      </c>
      <c r="B5447" t="inlineStr">
        <is>
          <t>2024-09-07</t>
        </is>
      </c>
      <c r="C5447" t="inlineStr">
        <is>
          <t>S039</t>
        </is>
      </c>
      <c r="D5447" t="inlineStr">
        <is>
          <t>Store_039</t>
        </is>
      </c>
      <c r="E5447" t="inlineStr">
        <is>
          <t>North</t>
        </is>
      </c>
      <c r="F5447" t="inlineStr">
        <is>
          <t>P0055</t>
        </is>
      </c>
      <c r="G5447" t="inlineStr">
        <is>
          <t>Prod_0055</t>
        </is>
      </c>
      <c r="H5447" t="inlineStr">
        <is>
          <t>Beverages</t>
        </is>
      </c>
      <c r="I5447" t="n">
        <v>4</v>
      </c>
      <c r="J5447" t="n">
        <v>218.02</v>
      </c>
      <c r="K5447" t="n">
        <v>0.05</v>
      </c>
      <c r="L5447">
        <f>I5447*J5447*(1-K5447)</f>
        <v/>
      </c>
      <c r="M5447">
        <f>VLOOKUP(F5447,Products!A:D,4,FALSE)*I5447</f>
        <v/>
      </c>
      <c r="N5447">
        <f>L5447-M5447</f>
        <v/>
      </c>
    </row>
    <row r="5448">
      <c r="A5448" t="inlineStr">
        <is>
          <t>T1005446</t>
        </is>
      </c>
      <c r="B5448" t="inlineStr">
        <is>
          <t>2023-12-16</t>
        </is>
      </c>
      <c r="C5448" t="inlineStr">
        <is>
          <t>S017</t>
        </is>
      </c>
      <c r="D5448" t="inlineStr">
        <is>
          <t>Store_017</t>
        </is>
      </c>
      <c r="E5448" t="inlineStr">
        <is>
          <t>South</t>
        </is>
      </c>
      <c r="F5448" t="inlineStr">
        <is>
          <t>P0156</t>
        </is>
      </c>
      <c r="G5448" t="inlineStr">
        <is>
          <t>Prod_0156</t>
        </is>
      </c>
      <c r="H5448" t="inlineStr">
        <is>
          <t>Toys</t>
        </is>
      </c>
      <c r="I5448" t="n">
        <v>4</v>
      </c>
      <c r="J5448" t="n">
        <v>362.56</v>
      </c>
      <c r="K5448" t="n">
        <v>0</v>
      </c>
      <c r="L5448">
        <f>I5448*J5448*(1-K5448)</f>
        <v/>
      </c>
      <c r="M5448">
        <f>VLOOKUP(F5448,Products!A:D,4,FALSE)*I5448</f>
        <v/>
      </c>
      <c r="N5448">
        <f>L5448-M5448</f>
        <v/>
      </c>
    </row>
    <row r="5449">
      <c r="A5449" t="inlineStr">
        <is>
          <t>T1005447</t>
        </is>
      </c>
      <c r="B5449" t="inlineStr">
        <is>
          <t>2025-01-16</t>
        </is>
      </c>
      <c r="C5449" t="inlineStr">
        <is>
          <t>S025</t>
        </is>
      </c>
      <c r="D5449" t="inlineStr">
        <is>
          <t>Store_025</t>
        </is>
      </c>
      <c r="E5449" t="inlineStr">
        <is>
          <t>Central</t>
        </is>
      </c>
      <c r="F5449" t="inlineStr">
        <is>
          <t>P0090</t>
        </is>
      </c>
      <c r="G5449" t="inlineStr">
        <is>
          <t>Prod_0090</t>
        </is>
      </c>
      <c r="H5449" t="inlineStr">
        <is>
          <t>Toys</t>
        </is>
      </c>
      <c r="I5449" t="n">
        <v>1</v>
      </c>
      <c r="J5449" t="n">
        <v>500.5</v>
      </c>
      <c r="K5449" t="n">
        <v>0</v>
      </c>
      <c r="L5449">
        <f>I5449*J5449*(1-K5449)</f>
        <v/>
      </c>
      <c r="M5449">
        <f>VLOOKUP(F5449,Products!A:D,4,FALSE)*I5449</f>
        <v/>
      </c>
      <c r="N5449">
        <f>L5449-M5449</f>
        <v/>
      </c>
    </row>
    <row r="5450">
      <c r="A5450" t="inlineStr">
        <is>
          <t>T1005448</t>
        </is>
      </c>
      <c r="B5450" t="inlineStr">
        <is>
          <t>2025-09-23</t>
        </is>
      </c>
      <c r="C5450" t="inlineStr">
        <is>
          <t>S009</t>
        </is>
      </c>
      <c r="D5450" t="inlineStr">
        <is>
          <t>Store_009</t>
        </is>
      </c>
      <c r="E5450" t="inlineStr">
        <is>
          <t>Central</t>
        </is>
      </c>
      <c r="F5450" t="inlineStr">
        <is>
          <t>P0135</t>
        </is>
      </c>
      <c r="G5450" t="inlineStr">
        <is>
          <t>Prod_0135</t>
        </is>
      </c>
      <c r="H5450" t="inlineStr">
        <is>
          <t>Food</t>
        </is>
      </c>
      <c r="I5450" t="n">
        <v>7</v>
      </c>
      <c r="J5450" t="n">
        <v>83.61</v>
      </c>
      <c r="K5450" t="n">
        <v>0</v>
      </c>
      <c r="L5450">
        <f>I5450*J5450*(1-K5450)</f>
        <v/>
      </c>
      <c r="M5450">
        <f>VLOOKUP(F5450,Products!A:D,4,FALSE)*I5450</f>
        <v/>
      </c>
      <c r="N5450">
        <f>L5450-M5450</f>
        <v/>
      </c>
    </row>
    <row r="5451">
      <c r="A5451" t="inlineStr">
        <is>
          <t>T1005449</t>
        </is>
      </c>
      <c r="B5451" t="inlineStr">
        <is>
          <t>2025-01-22</t>
        </is>
      </c>
      <c r="C5451" t="inlineStr">
        <is>
          <t>S031</t>
        </is>
      </c>
      <c r="D5451" t="inlineStr">
        <is>
          <t>Store_031</t>
        </is>
      </c>
      <c r="E5451" t="inlineStr">
        <is>
          <t>Central</t>
        </is>
      </c>
      <c r="F5451" t="inlineStr">
        <is>
          <t>P0183</t>
        </is>
      </c>
      <c r="G5451" t="inlineStr">
        <is>
          <t>Prod_0183</t>
        </is>
      </c>
      <c r="H5451" t="inlineStr">
        <is>
          <t>Stationery</t>
        </is>
      </c>
      <c r="I5451" t="n">
        <v>5</v>
      </c>
      <c r="J5451" t="n">
        <v>876.11</v>
      </c>
      <c r="K5451" t="n">
        <v>0.1</v>
      </c>
      <c r="L5451">
        <f>I5451*J5451*(1-K5451)</f>
        <v/>
      </c>
      <c r="M5451">
        <f>VLOOKUP(F5451,Products!A:D,4,FALSE)*I5451</f>
        <v/>
      </c>
      <c r="N5451">
        <f>L5451-M5451</f>
        <v/>
      </c>
    </row>
    <row r="5452">
      <c r="A5452" t="inlineStr">
        <is>
          <t>T1005450</t>
        </is>
      </c>
      <c r="B5452" t="inlineStr">
        <is>
          <t>2025-03-19</t>
        </is>
      </c>
      <c r="C5452" t="inlineStr">
        <is>
          <t>S045</t>
        </is>
      </c>
      <c r="D5452" t="inlineStr">
        <is>
          <t>Store_045</t>
        </is>
      </c>
      <c r="E5452" t="inlineStr">
        <is>
          <t>East</t>
        </is>
      </c>
      <c r="F5452" t="inlineStr">
        <is>
          <t>P0171</t>
        </is>
      </c>
      <c r="G5452" t="inlineStr">
        <is>
          <t>Prod_0171</t>
        </is>
      </c>
      <c r="H5452" t="inlineStr">
        <is>
          <t>Household</t>
        </is>
      </c>
      <c r="I5452" t="n">
        <v>4</v>
      </c>
      <c r="J5452" t="n">
        <v>411.48</v>
      </c>
      <c r="K5452" t="n">
        <v>0</v>
      </c>
      <c r="L5452">
        <f>I5452*J5452*(1-K5452)</f>
        <v/>
      </c>
      <c r="M5452">
        <f>VLOOKUP(F5452,Products!A:D,4,FALSE)*I5452</f>
        <v/>
      </c>
      <c r="N5452">
        <f>L5452-M5452</f>
        <v/>
      </c>
    </row>
    <row r="5453">
      <c r="A5453" t="inlineStr">
        <is>
          <t>T1005451</t>
        </is>
      </c>
      <c r="B5453" t="inlineStr">
        <is>
          <t>2024-04-27</t>
        </is>
      </c>
      <c r="C5453" t="inlineStr">
        <is>
          <t>S033</t>
        </is>
      </c>
      <c r="D5453" t="inlineStr">
        <is>
          <t>Store_033</t>
        </is>
      </c>
      <c r="E5453" t="inlineStr">
        <is>
          <t>North</t>
        </is>
      </c>
      <c r="F5453" t="inlineStr">
        <is>
          <t>P0166</t>
        </is>
      </c>
      <c r="G5453" t="inlineStr">
        <is>
          <t>Prod_0166</t>
        </is>
      </c>
      <c r="H5453" t="inlineStr">
        <is>
          <t>Electronics</t>
        </is>
      </c>
      <c r="I5453" t="n">
        <v>5</v>
      </c>
      <c r="J5453" t="n">
        <v>451.67</v>
      </c>
      <c r="K5453" t="n">
        <v>0.05</v>
      </c>
      <c r="L5453">
        <f>I5453*J5453*(1-K5453)</f>
        <v/>
      </c>
      <c r="M5453">
        <f>VLOOKUP(F5453,Products!A:D,4,FALSE)*I5453</f>
        <v/>
      </c>
      <c r="N5453">
        <f>L5453-M5453</f>
        <v/>
      </c>
    </row>
    <row r="5454">
      <c r="A5454" t="inlineStr">
        <is>
          <t>T1005452</t>
        </is>
      </c>
      <c r="B5454" t="inlineStr">
        <is>
          <t>2023-09-22</t>
        </is>
      </c>
      <c r="C5454" t="inlineStr">
        <is>
          <t>S050</t>
        </is>
      </c>
      <c r="D5454" t="inlineStr">
        <is>
          <t>Store_050</t>
        </is>
      </c>
      <c r="E5454" t="inlineStr">
        <is>
          <t>South</t>
        </is>
      </c>
      <c r="F5454" t="inlineStr">
        <is>
          <t>P0039</t>
        </is>
      </c>
      <c r="G5454" t="inlineStr">
        <is>
          <t>Prod_0039</t>
        </is>
      </c>
      <c r="H5454" t="inlineStr">
        <is>
          <t>Household</t>
        </is>
      </c>
      <c r="I5454" t="n">
        <v>2</v>
      </c>
      <c r="J5454" t="n">
        <v>308.8</v>
      </c>
      <c r="K5454" t="n">
        <v>0</v>
      </c>
      <c r="L5454">
        <f>I5454*J5454*(1-K5454)</f>
        <v/>
      </c>
      <c r="M5454">
        <f>VLOOKUP(F5454,Products!A:D,4,FALSE)*I5454</f>
        <v/>
      </c>
      <c r="N5454">
        <f>L5454-M5454</f>
        <v/>
      </c>
    </row>
    <row r="5455">
      <c r="A5455" t="inlineStr">
        <is>
          <t>T1005453</t>
        </is>
      </c>
      <c r="B5455" t="inlineStr">
        <is>
          <t>2024-11-09</t>
        </is>
      </c>
      <c r="C5455" t="inlineStr">
        <is>
          <t>S023</t>
        </is>
      </c>
      <c r="D5455" t="inlineStr">
        <is>
          <t>Store_023</t>
        </is>
      </c>
      <c r="E5455" t="inlineStr">
        <is>
          <t>South</t>
        </is>
      </c>
      <c r="F5455" t="inlineStr">
        <is>
          <t>P0086</t>
        </is>
      </c>
      <c r="G5455" t="inlineStr">
        <is>
          <t>Prod_0086</t>
        </is>
      </c>
      <c r="H5455" t="inlineStr">
        <is>
          <t>Stationery</t>
        </is>
      </c>
      <c r="I5455" t="n">
        <v>2</v>
      </c>
      <c r="J5455" t="n">
        <v>1018.53</v>
      </c>
      <c r="K5455" t="n">
        <v>0.05</v>
      </c>
      <c r="L5455">
        <f>I5455*J5455*(1-K5455)</f>
        <v/>
      </c>
      <c r="M5455">
        <f>VLOOKUP(F5455,Products!A:D,4,FALSE)*I5455</f>
        <v/>
      </c>
      <c r="N5455">
        <f>L5455-M5455</f>
        <v/>
      </c>
    </row>
    <row r="5456">
      <c r="A5456" t="inlineStr">
        <is>
          <t>T1005454</t>
        </is>
      </c>
      <c r="B5456" t="inlineStr">
        <is>
          <t>2023-04-16</t>
        </is>
      </c>
      <c r="C5456" t="inlineStr">
        <is>
          <t>S043</t>
        </is>
      </c>
      <c r="D5456" t="inlineStr">
        <is>
          <t>Store_043</t>
        </is>
      </c>
      <c r="E5456" t="inlineStr">
        <is>
          <t>East</t>
        </is>
      </c>
      <c r="F5456" t="inlineStr">
        <is>
          <t>P0152</t>
        </is>
      </c>
      <c r="G5456" t="inlineStr">
        <is>
          <t>Prod_0152</t>
        </is>
      </c>
      <c r="H5456" t="inlineStr">
        <is>
          <t>Household</t>
        </is>
      </c>
      <c r="I5456" t="n">
        <v>6</v>
      </c>
      <c r="J5456" t="n">
        <v>503.84</v>
      </c>
      <c r="K5456" t="n">
        <v>0</v>
      </c>
      <c r="L5456">
        <f>I5456*J5456*(1-K5456)</f>
        <v/>
      </c>
      <c r="M5456">
        <f>VLOOKUP(F5456,Products!A:D,4,FALSE)*I5456</f>
        <v/>
      </c>
      <c r="N5456">
        <f>L5456-M5456</f>
        <v/>
      </c>
    </row>
    <row r="5457">
      <c r="A5457" t="inlineStr">
        <is>
          <t>T1005455</t>
        </is>
      </c>
      <c r="B5457" t="inlineStr">
        <is>
          <t>2023-04-02</t>
        </is>
      </c>
      <c r="C5457" t="inlineStr">
        <is>
          <t>S013</t>
        </is>
      </c>
      <c r="D5457" t="inlineStr">
        <is>
          <t>Store_013</t>
        </is>
      </c>
      <c r="E5457" t="inlineStr">
        <is>
          <t>North</t>
        </is>
      </c>
      <c r="F5457" t="inlineStr">
        <is>
          <t>P0139</t>
        </is>
      </c>
      <c r="G5457" t="inlineStr">
        <is>
          <t>Prod_0139</t>
        </is>
      </c>
      <c r="H5457" t="inlineStr">
        <is>
          <t>Clothing</t>
        </is>
      </c>
      <c r="I5457" t="n">
        <v>4</v>
      </c>
      <c r="J5457" t="n">
        <v>589.24</v>
      </c>
      <c r="K5457" t="n">
        <v>0.1</v>
      </c>
      <c r="L5457">
        <f>I5457*J5457*(1-K5457)</f>
        <v/>
      </c>
      <c r="M5457">
        <f>VLOOKUP(F5457,Products!A:D,4,FALSE)*I5457</f>
        <v/>
      </c>
      <c r="N5457">
        <f>L5457-M5457</f>
        <v/>
      </c>
    </row>
    <row r="5458">
      <c r="A5458" t="inlineStr">
        <is>
          <t>T1005456</t>
        </is>
      </c>
      <c r="B5458" t="inlineStr">
        <is>
          <t>2024-10-28</t>
        </is>
      </c>
      <c r="C5458" t="inlineStr">
        <is>
          <t>S013</t>
        </is>
      </c>
      <c r="D5458" t="inlineStr">
        <is>
          <t>Store_013</t>
        </is>
      </c>
      <c r="E5458" t="inlineStr">
        <is>
          <t>North</t>
        </is>
      </c>
      <c r="F5458" t="inlineStr">
        <is>
          <t>P0069</t>
        </is>
      </c>
      <c r="G5458" t="inlineStr">
        <is>
          <t>Prod_0069</t>
        </is>
      </c>
      <c r="H5458" t="inlineStr">
        <is>
          <t>Household</t>
        </is>
      </c>
      <c r="I5458" t="n">
        <v>5</v>
      </c>
      <c r="J5458" t="n">
        <v>300.49</v>
      </c>
      <c r="K5458" t="n">
        <v>0</v>
      </c>
      <c r="L5458">
        <f>I5458*J5458*(1-K5458)</f>
        <v/>
      </c>
      <c r="M5458">
        <f>VLOOKUP(F5458,Products!A:D,4,FALSE)*I5458</f>
        <v/>
      </c>
      <c r="N5458">
        <f>L5458-M5458</f>
        <v/>
      </c>
    </row>
    <row r="5459">
      <c r="A5459" t="inlineStr">
        <is>
          <t>T1005457</t>
        </is>
      </c>
      <c r="B5459" t="inlineStr">
        <is>
          <t>2023-06-11</t>
        </is>
      </c>
      <c r="C5459" t="inlineStr">
        <is>
          <t>S001</t>
        </is>
      </c>
      <c r="D5459" t="inlineStr">
        <is>
          <t>Store_001</t>
        </is>
      </c>
      <c r="E5459" t="inlineStr">
        <is>
          <t>West</t>
        </is>
      </c>
      <c r="F5459" t="inlineStr">
        <is>
          <t>P0047</t>
        </is>
      </c>
      <c r="G5459" t="inlineStr">
        <is>
          <t>Prod_0047</t>
        </is>
      </c>
      <c r="H5459" t="inlineStr">
        <is>
          <t>Beverages</t>
        </is>
      </c>
      <c r="I5459" t="n">
        <v>9</v>
      </c>
      <c r="J5459" t="n">
        <v>598.9400000000001</v>
      </c>
      <c r="K5459" t="n">
        <v>0.15</v>
      </c>
      <c r="L5459">
        <f>I5459*J5459*(1-K5459)</f>
        <v/>
      </c>
      <c r="M5459">
        <f>VLOOKUP(F5459,Products!A:D,4,FALSE)*I5459</f>
        <v/>
      </c>
      <c r="N5459">
        <f>L5459-M5459</f>
        <v/>
      </c>
    </row>
    <row r="5460">
      <c r="A5460" t="inlineStr">
        <is>
          <t>T1005458</t>
        </is>
      </c>
      <c r="B5460" t="inlineStr">
        <is>
          <t>2024-08-16</t>
        </is>
      </c>
      <c r="C5460" t="inlineStr">
        <is>
          <t>S025</t>
        </is>
      </c>
      <c r="D5460" t="inlineStr">
        <is>
          <t>Store_025</t>
        </is>
      </c>
      <c r="E5460" t="inlineStr">
        <is>
          <t>Central</t>
        </is>
      </c>
      <c r="F5460" t="inlineStr">
        <is>
          <t>P0196</t>
        </is>
      </c>
      <c r="G5460" t="inlineStr">
        <is>
          <t>Prod_0196</t>
        </is>
      </c>
      <c r="H5460" t="inlineStr">
        <is>
          <t>Beverages</t>
        </is>
      </c>
      <c r="I5460" t="n">
        <v>1</v>
      </c>
      <c r="J5460" t="n">
        <v>977.95</v>
      </c>
      <c r="K5460" t="n">
        <v>0</v>
      </c>
      <c r="L5460">
        <f>I5460*J5460*(1-K5460)</f>
        <v/>
      </c>
      <c r="M5460">
        <f>VLOOKUP(F5460,Products!A:D,4,FALSE)*I5460</f>
        <v/>
      </c>
      <c r="N5460">
        <f>L5460-M5460</f>
        <v/>
      </c>
    </row>
    <row r="5461">
      <c r="A5461" t="inlineStr">
        <is>
          <t>T1005459</t>
        </is>
      </c>
      <c r="B5461" t="inlineStr">
        <is>
          <t>2024-08-09</t>
        </is>
      </c>
      <c r="C5461" t="inlineStr">
        <is>
          <t>S040</t>
        </is>
      </c>
      <c r="D5461" t="inlineStr">
        <is>
          <t>Store_040</t>
        </is>
      </c>
      <c r="E5461" t="inlineStr">
        <is>
          <t>Central</t>
        </is>
      </c>
      <c r="F5461" t="inlineStr">
        <is>
          <t>P0023</t>
        </is>
      </c>
      <c r="G5461" t="inlineStr">
        <is>
          <t>Prod_0023</t>
        </is>
      </c>
      <c r="H5461" t="inlineStr">
        <is>
          <t>Stationery</t>
        </is>
      </c>
      <c r="I5461" t="n">
        <v>9</v>
      </c>
      <c r="J5461" t="n">
        <v>173.65</v>
      </c>
      <c r="K5461" t="n">
        <v>0</v>
      </c>
      <c r="L5461">
        <f>I5461*J5461*(1-K5461)</f>
        <v/>
      </c>
      <c r="M5461">
        <f>VLOOKUP(F5461,Products!A:D,4,FALSE)*I5461</f>
        <v/>
      </c>
      <c r="N5461">
        <f>L5461-M5461</f>
        <v/>
      </c>
    </row>
    <row r="5462">
      <c r="A5462" t="inlineStr">
        <is>
          <t>T1005460</t>
        </is>
      </c>
      <c r="B5462" t="inlineStr">
        <is>
          <t>2023-05-03</t>
        </is>
      </c>
      <c r="C5462" t="inlineStr">
        <is>
          <t>S046</t>
        </is>
      </c>
      <c r="D5462" t="inlineStr">
        <is>
          <t>Store_046</t>
        </is>
      </c>
      <c r="E5462" t="inlineStr">
        <is>
          <t>South</t>
        </is>
      </c>
      <c r="F5462" t="inlineStr">
        <is>
          <t>P0075</t>
        </is>
      </c>
      <c r="G5462" t="inlineStr">
        <is>
          <t>Prod_0075</t>
        </is>
      </c>
      <c r="H5462" t="inlineStr">
        <is>
          <t>Beverages</t>
        </is>
      </c>
      <c r="I5462" t="n">
        <v>6</v>
      </c>
      <c r="J5462" t="n">
        <v>963.45</v>
      </c>
      <c r="K5462" t="n">
        <v>0</v>
      </c>
      <c r="L5462">
        <f>I5462*J5462*(1-K5462)</f>
        <v/>
      </c>
      <c r="M5462">
        <f>VLOOKUP(F5462,Products!A:D,4,FALSE)*I5462</f>
        <v/>
      </c>
      <c r="N5462">
        <f>L5462-M5462</f>
        <v/>
      </c>
    </row>
    <row r="5463">
      <c r="A5463" t="inlineStr">
        <is>
          <t>T1005461</t>
        </is>
      </c>
      <c r="B5463" t="inlineStr">
        <is>
          <t>2023-02-27</t>
        </is>
      </c>
      <c r="C5463" t="inlineStr">
        <is>
          <t>S005</t>
        </is>
      </c>
      <c r="D5463" t="inlineStr">
        <is>
          <t>Store_005</t>
        </is>
      </c>
      <c r="E5463" t="inlineStr">
        <is>
          <t>Central</t>
        </is>
      </c>
      <c r="F5463" t="inlineStr">
        <is>
          <t>P0069</t>
        </is>
      </c>
      <c r="G5463" t="inlineStr">
        <is>
          <t>Prod_0069</t>
        </is>
      </c>
      <c r="H5463" t="inlineStr">
        <is>
          <t>Household</t>
        </is>
      </c>
      <c r="I5463" t="n">
        <v>1</v>
      </c>
      <c r="J5463" t="n">
        <v>377.74</v>
      </c>
      <c r="K5463" t="n">
        <v>0.05</v>
      </c>
      <c r="L5463">
        <f>I5463*J5463*(1-K5463)</f>
        <v/>
      </c>
      <c r="M5463">
        <f>VLOOKUP(F5463,Products!A:D,4,FALSE)*I5463</f>
        <v/>
      </c>
      <c r="N5463">
        <f>L5463-M5463</f>
        <v/>
      </c>
    </row>
    <row r="5464">
      <c r="A5464" t="inlineStr">
        <is>
          <t>T1005462</t>
        </is>
      </c>
      <c r="B5464" t="inlineStr">
        <is>
          <t>2023-02-06</t>
        </is>
      </c>
      <c r="C5464" t="inlineStr">
        <is>
          <t>S009</t>
        </is>
      </c>
      <c r="D5464" t="inlineStr">
        <is>
          <t>Store_009</t>
        </is>
      </c>
      <c r="E5464" t="inlineStr">
        <is>
          <t>Central</t>
        </is>
      </c>
      <c r="F5464" t="inlineStr">
        <is>
          <t>P0148</t>
        </is>
      </c>
      <c r="G5464" t="inlineStr">
        <is>
          <t>Prod_0148</t>
        </is>
      </c>
      <c r="H5464" t="inlineStr">
        <is>
          <t>Electronics</t>
        </is>
      </c>
      <c r="I5464" t="n">
        <v>2</v>
      </c>
      <c r="J5464" t="n">
        <v>245.87</v>
      </c>
      <c r="K5464" t="n">
        <v>0.2</v>
      </c>
      <c r="L5464">
        <f>I5464*J5464*(1-K5464)</f>
        <v/>
      </c>
      <c r="M5464">
        <f>VLOOKUP(F5464,Products!A:D,4,FALSE)*I5464</f>
        <v/>
      </c>
      <c r="N5464">
        <f>L5464-M5464</f>
        <v/>
      </c>
    </row>
    <row r="5465">
      <c r="A5465" t="inlineStr">
        <is>
          <t>T1005463</t>
        </is>
      </c>
      <c r="B5465" t="inlineStr">
        <is>
          <t>2023-11-17</t>
        </is>
      </c>
      <c r="C5465" t="inlineStr">
        <is>
          <t>S041</t>
        </is>
      </c>
      <c r="D5465" t="inlineStr">
        <is>
          <t>Store_041</t>
        </is>
      </c>
      <c r="E5465" t="inlineStr">
        <is>
          <t>East</t>
        </is>
      </c>
      <c r="F5465" t="inlineStr">
        <is>
          <t>P0075</t>
        </is>
      </c>
      <c r="G5465" t="inlineStr">
        <is>
          <t>Prod_0075</t>
        </is>
      </c>
      <c r="H5465" t="inlineStr">
        <is>
          <t>Beverages</t>
        </is>
      </c>
      <c r="I5465" t="n">
        <v>3</v>
      </c>
      <c r="J5465" t="n">
        <v>774.09</v>
      </c>
      <c r="K5465" t="n">
        <v>0</v>
      </c>
      <c r="L5465">
        <f>I5465*J5465*(1-K5465)</f>
        <v/>
      </c>
      <c r="M5465">
        <f>VLOOKUP(F5465,Products!A:D,4,FALSE)*I5465</f>
        <v/>
      </c>
      <c r="N5465">
        <f>L5465-M5465</f>
        <v/>
      </c>
    </row>
    <row r="5466">
      <c r="A5466" t="inlineStr">
        <is>
          <t>T1005464</t>
        </is>
      </c>
      <c r="B5466" t="inlineStr">
        <is>
          <t>2025-02-18</t>
        </is>
      </c>
      <c r="C5466" t="inlineStr">
        <is>
          <t>S029</t>
        </is>
      </c>
      <c r="D5466" t="inlineStr">
        <is>
          <t>Store_029</t>
        </is>
      </c>
      <c r="E5466" t="inlineStr">
        <is>
          <t>South</t>
        </is>
      </c>
      <c r="F5466" t="inlineStr">
        <is>
          <t>P0046</t>
        </is>
      </c>
      <c r="G5466" t="inlineStr">
        <is>
          <t>Prod_0046</t>
        </is>
      </c>
      <c r="H5466" t="inlineStr">
        <is>
          <t>Electronics</t>
        </is>
      </c>
      <c r="I5466" t="n">
        <v>7</v>
      </c>
      <c r="J5466" t="n">
        <v>48.97</v>
      </c>
      <c r="K5466" t="n">
        <v>0.05</v>
      </c>
      <c r="L5466">
        <f>I5466*J5466*(1-K5466)</f>
        <v/>
      </c>
      <c r="M5466">
        <f>VLOOKUP(F5466,Products!A:D,4,FALSE)*I5466</f>
        <v/>
      </c>
      <c r="N5466">
        <f>L5466-M5466</f>
        <v/>
      </c>
    </row>
    <row r="5467">
      <c r="A5467" t="inlineStr">
        <is>
          <t>T1005465</t>
        </is>
      </c>
      <c r="B5467" t="inlineStr">
        <is>
          <t>2025-07-01</t>
        </is>
      </c>
      <c r="C5467" t="inlineStr">
        <is>
          <t>S038</t>
        </is>
      </c>
      <c r="D5467" t="inlineStr">
        <is>
          <t>Store_038</t>
        </is>
      </c>
      <c r="E5467" t="inlineStr">
        <is>
          <t>East</t>
        </is>
      </c>
      <c r="F5467" t="inlineStr">
        <is>
          <t>P0139</t>
        </is>
      </c>
      <c r="G5467" t="inlineStr">
        <is>
          <t>Prod_0139</t>
        </is>
      </c>
      <c r="H5467" t="inlineStr">
        <is>
          <t>Clothing</t>
        </is>
      </c>
      <c r="I5467" t="n">
        <v>7</v>
      </c>
      <c r="J5467" t="n">
        <v>557.02</v>
      </c>
      <c r="K5467" t="n">
        <v>0</v>
      </c>
      <c r="L5467">
        <f>I5467*J5467*(1-K5467)</f>
        <v/>
      </c>
      <c r="M5467">
        <f>VLOOKUP(F5467,Products!A:D,4,FALSE)*I5467</f>
        <v/>
      </c>
      <c r="N5467">
        <f>L5467-M5467</f>
        <v/>
      </c>
    </row>
    <row r="5468">
      <c r="A5468" t="inlineStr">
        <is>
          <t>T1005466</t>
        </is>
      </c>
      <c r="B5468" t="inlineStr">
        <is>
          <t>2025-01-08</t>
        </is>
      </c>
      <c r="C5468" t="inlineStr">
        <is>
          <t>S020</t>
        </is>
      </c>
      <c r="D5468" t="inlineStr">
        <is>
          <t>Store_020</t>
        </is>
      </c>
      <c r="E5468" t="inlineStr">
        <is>
          <t>West</t>
        </is>
      </c>
      <c r="F5468" t="inlineStr">
        <is>
          <t>P0175</t>
        </is>
      </c>
      <c r="G5468" t="inlineStr">
        <is>
          <t>Prod_0175</t>
        </is>
      </c>
      <c r="H5468" t="inlineStr">
        <is>
          <t>Food</t>
        </is>
      </c>
      <c r="I5468" t="n">
        <v>4</v>
      </c>
      <c r="J5468" t="n">
        <v>891.4</v>
      </c>
      <c r="K5468" t="n">
        <v>0</v>
      </c>
      <c r="L5468">
        <f>I5468*J5468*(1-K5468)</f>
        <v/>
      </c>
      <c r="M5468">
        <f>VLOOKUP(F5468,Products!A:D,4,FALSE)*I5468</f>
        <v/>
      </c>
      <c r="N5468">
        <f>L5468-M5468</f>
        <v/>
      </c>
    </row>
    <row r="5469">
      <c r="A5469" t="inlineStr">
        <is>
          <t>T1005467</t>
        </is>
      </c>
      <c r="B5469" t="inlineStr">
        <is>
          <t>2024-12-02</t>
        </is>
      </c>
      <c r="C5469" t="inlineStr">
        <is>
          <t>S019</t>
        </is>
      </c>
      <c r="D5469" t="inlineStr">
        <is>
          <t>Store_019</t>
        </is>
      </c>
      <c r="E5469" t="inlineStr">
        <is>
          <t>East</t>
        </is>
      </c>
      <c r="F5469" t="inlineStr">
        <is>
          <t>P0105</t>
        </is>
      </c>
      <c r="G5469" t="inlineStr">
        <is>
          <t>Prod_0105</t>
        </is>
      </c>
      <c r="H5469" t="inlineStr">
        <is>
          <t>Electronics</t>
        </is>
      </c>
      <c r="I5469" t="n">
        <v>5</v>
      </c>
      <c r="J5469" t="n">
        <v>447.24</v>
      </c>
      <c r="K5469" t="n">
        <v>0.2</v>
      </c>
      <c r="L5469">
        <f>I5469*J5469*(1-K5469)</f>
        <v/>
      </c>
      <c r="M5469">
        <f>VLOOKUP(F5469,Products!A:D,4,FALSE)*I5469</f>
        <v/>
      </c>
      <c r="N5469">
        <f>L5469-M5469</f>
        <v/>
      </c>
    </row>
    <row r="5470">
      <c r="A5470" t="inlineStr">
        <is>
          <t>T1005468</t>
        </is>
      </c>
      <c r="B5470" t="inlineStr">
        <is>
          <t>2024-02-25</t>
        </is>
      </c>
      <c r="C5470" t="inlineStr">
        <is>
          <t>S043</t>
        </is>
      </c>
      <c r="D5470" t="inlineStr">
        <is>
          <t>Store_043</t>
        </is>
      </c>
      <c r="E5470" t="inlineStr">
        <is>
          <t>East</t>
        </is>
      </c>
      <c r="F5470" t="inlineStr">
        <is>
          <t>P0061</t>
        </is>
      </c>
      <c r="G5470" t="inlineStr">
        <is>
          <t>Prod_0061</t>
        </is>
      </c>
      <c r="H5470" t="inlineStr">
        <is>
          <t>Beverages</t>
        </is>
      </c>
      <c r="I5470" t="n">
        <v>4</v>
      </c>
      <c r="J5470" t="n">
        <v>69.73</v>
      </c>
      <c r="K5470" t="n">
        <v>0.05</v>
      </c>
      <c r="L5470">
        <f>I5470*J5470*(1-K5470)</f>
        <v/>
      </c>
      <c r="M5470">
        <f>VLOOKUP(F5470,Products!A:D,4,FALSE)*I5470</f>
        <v/>
      </c>
      <c r="N5470">
        <f>L5470-M5470</f>
        <v/>
      </c>
    </row>
    <row r="5471">
      <c r="A5471" t="inlineStr">
        <is>
          <t>T1005469</t>
        </is>
      </c>
      <c r="B5471" t="inlineStr">
        <is>
          <t>2024-03-01</t>
        </is>
      </c>
      <c r="C5471" t="inlineStr">
        <is>
          <t>S019</t>
        </is>
      </c>
      <c r="D5471" t="inlineStr">
        <is>
          <t>Store_019</t>
        </is>
      </c>
      <c r="E5471" t="inlineStr">
        <is>
          <t>East</t>
        </is>
      </c>
      <c r="F5471" t="inlineStr">
        <is>
          <t>P0088</t>
        </is>
      </c>
      <c r="G5471" t="inlineStr">
        <is>
          <t>Prod_0088</t>
        </is>
      </c>
      <c r="H5471" t="inlineStr">
        <is>
          <t>Toys</t>
        </is>
      </c>
      <c r="I5471" t="n">
        <v>9</v>
      </c>
      <c r="J5471" t="n">
        <v>527.65</v>
      </c>
      <c r="K5471" t="n">
        <v>0</v>
      </c>
      <c r="L5471">
        <f>I5471*J5471*(1-K5471)</f>
        <v/>
      </c>
      <c r="M5471">
        <f>VLOOKUP(F5471,Products!A:D,4,FALSE)*I5471</f>
        <v/>
      </c>
      <c r="N5471">
        <f>L5471-M5471</f>
        <v/>
      </c>
    </row>
    <row r="5472">
      <c r="A5472" t="inlineStr">
        <is>
          <t>T1005470</t>
        </is>
      </c>
      <c r="B5472" t="inlineStr">
        <is>
          <t>2024-11-26</t>
        </is>
      </c>
      <c r="C5472" t="inlineStr">
        <is>
          <t>S034</t>
        </is>
      </c>
      <c r="D5472" t="inlineStr">
        <is>
          <t>Store_034</t>
        </is>
      </c>
      <c r="E5472" t="inlineStr">
        <is>
          <t>Central</t>
        </is>
      </c>
      <c r="F5472" t="inlineStr">
        <is>
          <t>P0183</t>
        </is>
      </c>
      <c r="G5472" t="inlineStr">
        <is>
          <t>Prod_0183</t>
        </is>
      </c>
      <c r="H5472" t="inlineStr">
        <is>
          <t>Stationery</t>
        </is>
      </c>
      <c r="I5472" t="n">
        <v>9</v>
      </c>
      <c r="J5472" t="n">
        <v>880.8</v>
      </c>
      <c r="K5472" t="n">
        <v>0.05</v>
      </c>
      <c r="L5472">
        <f>I5472*J5472*(1-K5472)</f>
        <v/>
      </c>
      <c r="M5472">
        <f>VLOOKUP(F5472,Products!A:D,4,FALSE)*I5472</f>
        <v/>
      </c>
      <c r="N5472">
        <f>L5472-M5472</f>
        <v/>
      </c>
    </row>
    <row r="5473">
      <c r="A5473" t="inlineStr">
        <is>
          <t>T1005471</t>
        </is>
      </c>
      <c r="B5473" t="inlineStr">
        <is>
          <t>2023-01-05</t>
        </is>
      </c>
      <c r="C5473" t="inlineStr">
        <is>
          <t>S022</t>
        </is>
      </c>
      <c r="D5473" t="inlineStr">
        <is>
          <t>Store_022</t>
        </is>
      </c>
      <c r="E5473" t="inlineStr">
        <is>
          <t>East</t>
        </is>
      </c>
      <c r="F5473" t="inlineStr">
        <is>
          <t>P0150</t>
        </is>
      </c>
      <c r="G5473" t="inlineStr">
        <is>
          <t>Prod_0150</t>
        </is>
      </c>
      <c r="H5473" t="inlineStr">
        <is>
          <t>Clothing</t>
        </is>
      </c>
      <c r="I5473" t="n">
        <v>3</v>
      </c>
      <c r="J5473" t="n">
        <v>338.23</v>
      </c>
      <c r="K5473" t="n">
        <v>0</v>
      </c>
      <c r="L5473">
        <f>I5473*J5473*(1-K5473)</f>
        <v/>
      </c>
      <c r="M5473">
        <f>VLOOKUP(F5473,Products!A:D,4,FALSE)*I5473</f>
        <v/>
      </c>
      <c r="N5473">
        <f>L5473-M5473</f>
        <v/>
      </c>
    </row>
    <row r="5474">
      <c r="A5474" t="inlineStr">
        <is>
          <t>T1005472</t>
        </is>
      </c>
      <c r="B5474" t="inlineStr">
        <is>
          <t>2025-08-22</t>
        </is>
      </c>
      <c r="C5474" t="inlineStr">
        <is>
          <t>S029</t>
        </is>
      </c>
      <c r="D5474" t="inlineStr">
        <is>
          <t>Store_029</t>
        </is>
      </c>
      <c r="E5474" t="inlineStr">
        <is>
          <t>South</t>
        </is>
      </c>
      <c r="F5474" t="inlineStr">
        <is>
          <t>P0107</t>
        </is>
      </c>
      <c r="G5474" t="inlineStr">
        <is>
          <t>Prod_0107</t>
        </is>
      </c>
      <c r="H5474" t="inlineStr">
        <is>
          <t>Stationery</t>
        </is>
      </c>
      <c r="I5474" t="n">
        <v>1</v>
      </c>
      <c r="J5474" t="n">
        <v>795.91</v>
      </c>
      <c r="K5474" t="n">
        <v>0</v>
      </c>
      <c r="L5474">
        <f>I5474*J5474*(1-K5474)</f>
        <v/>
      </c>
      <c r="M5474">
        <f>VLOOKUP(F5474,Products!A:D,4,FALSE)*I5474</f>
        <v/>
      </c>
      <c r="N5474">
        <f>L5474-M5474</f>
        <v/>
      </c>
    </row>
    <row r="5475">
      <c r="A5475" t="inlineStr">
        <is>
          <t>T1005473</t>
        </is>
      </c>
      <c r="B5475" t="inlineStr">
        <is>
          <t>2023-07-03</t>
        </is>
      </c>
      <c r="C5475" t="inlineStr">
        <is>
          <t>S032</t>
        </is>
      </c>
      <c r="D5475" t="inlineStr">
        <is>
          <t>Store_032</t>
        </is>
      </c>
      <c r="E5475" t="inlineStr">
        <is>
          <t>Central</t>
        </is>
      </c>
      <c r="F5475" t="inlineStr">
        <is>
          <t>P0146</t>
        </is>
      </c>
      <c r="G5475" t="inlineStr">
        <is>
          <t>Prod_0146</t>
        </is>
      </c>
      <c r="H5475" t="inlineStr">
        <is>
          <t>Food</t>
        </is>
      </c>
      <c r="I5475" t="n">
        <v>6</v>
      </c>
      <c r="J5475" t="n">
        <v>341.62</v>
      </c>
      <c r="K5475" t="n">
        <v>0.1</v>
      </c>
      <c r="L5475">
        <f>I5475*J5475*(1-K5475)</f>
        <v/>
      </c>
      <c r="M5475">
        <f>VLOOKUP(F5475,Products!A:D,4,FALSE)*I5475</f>
        <v/>
      </c>
      <c r="N5475">
        <f>L5475-M5475</f>
        <v/>
      </c>
    </row>
    <row r="5476">
      <c r="A5476" t="inlineStr">
        <is>
          <t>T1005474</t>
        </is>
      </c>
      <c r="B5476" t="inlineStr">
        <is>
          <t>2024-03-14</t>
        </is>
      </c>
      <c r="C5476" t="inlineStr">
        <is>
          <t>S039</t>
        </is>
      </c>
      <c r="D5476" t="inlineStr">
        <is>
          <t>Store_039</t>
        </is>
      </c>
      <c r="E5476" t="inlineStr">
        <is>
          <t>North</t>
        </is>
      </c>
      <c r="F5476" t="inlineStr">
        <is>
          <t>P0192</t>
        </is>
      </c>
      <c r="G5476" t="inlineStr">
        <is>
          <t>Prod_0192</t>
        </is>
      </c>
      <c r="H5476" t="inlineStr">
        <is>
          <t>Beverages</t>
        </is>
      </c>
      <c r="I5476" t="n">
        <v>4</v>
      </c>
      <c r="J5476" t="n">
        <v>416.06</v>
      </c>
      <c r="K5476" t="n">
        <v>0</v>
      </c>
      <c r="L5476">
        <f>I5476*J5476*(1-K5476)</f>
        <v/>
      </c>
      <c r="M5476">
        <f>VLOOKUP(F5476,Products!A:D,4,FALSE)*I5476</f>
        <v/>
      </c>
      <c r="N5476">
        <f>L5476-M5476</f>
        <v/>
      </c>
    </row>
    <row r="5477">
      <c r="A5477" t="inlineStr">
        <is>
          <t>T1005475</t>
        </is>
      </c>
      <c r="B5477" t="inlineStr">
        <is>
          <t>2024-01-10</t>
        </is>
      </c>
      <c r="C5477" t="inlineStr">
        <is>
          <t>S001</t>
        </is>
      </c>
      <c r="D5477" t="inlineStr">
        <is>
          <t>Store_001</t>
        </is>
      </c>
      <c r="E5477" t="inlineStr">
        <is>
          <t>West</t>
        </is>
      </c>
      <c r="F5477" t="inlineStr">
        <is>
          <t>P0085</t>
        </is>
      </c>
      <c r="G5477" t="inlineStr">
        <is>
          <t>Prod_0085</t>
        </is>
      </c>
      <c r="H5477" t="inlineStr">
        <is>
          <t>Food</t>
        </is>
      </c>
      <c r="I5477" t="n">
        <v>6</v>
      </c>
      <c r="J5477" t="n">
        <v>310.18</v>
      </c>
      <c r="K5477" t="n">
        <v>0.15</v>
      </c>
      <c r="L5477">
        <f>I5477*J5477*(1-K5477)</f>
        <v/>
      </c>
      <c r="M5477">
        <f>VLOOKUP(F5477,Products!A:D,4,FALSE)*I5477</f>
        <v/>
      </c>
      <c r="N5477">
        <f>L5477-M5477</f>
        <v/>
      </c>
    </row>
    <row r="5478">
      <c r="A5478" t="inlineStr">
        <is>
          <t>T1005476</t>
        </is>
      </c>
      <c r="B5478" t="inlineStr">
        <is>
          <t>2024-09-08</t>
        </is>
      </c>
      <c r="C5478" t="inlineStr">
        <is>
          <t>S026</t>
        </is>
      </c>
      <c r="D5478" t="inlineStr">
        <is>
          <t>Store_026</t>
        </is>
      </c>
      <c r="E5478" t="inlineStr">
        <is>
          <t>North</t>
        </is>
      </c>
      <c r="F5478" t="inlineStr">
        <is>
          <t>P0112</t>
        </is>
      </c>
      <c r="G5478" t="inlineStr">
        <is>
          <t>Prod_0112</t>
        </is>
      </c>
      <c r="H5478" t="inlineStr">
        <is>
          <t>Beverages</t>
        </is>
      </c>
      <c r="I5478" t="n">
        <v>9</v>
      </c>
      <c r="J5478" t="n">
        <v>706.95</v>
      </c>
      <c r="K5478" t="n">
        <v>0</v>
      </c>
      <c r="L5478">
        <f>I5478*J5478*(1-K5478)</f>
        <v/>
      </c>
      <c r="M5478">
        <f>VLOOKUP(F5478,Products!A:D,4,FALSE)*I5478</f>
        <v/>
      </c>
      <c r="N5478">
        <f>L5478-M5478</f>
        <v/>
      </c>
    </row>
    <row r="5479">
      <c r="A5479" t="inlineStr">
        <is>
          <t>T1005477</t>
        </is>
      </c>
      <c r="B5479" t="inlineStr">
        <is>
          <t>2025-03-03</t>
        </is>
      </c>
      <c r="C5479" t="inlineStr">
        <is>
          <t>S023</t>
        </is>
      </c>
      <c r="D5479" t="inlineStr">
        <is>
          <t>Store_023</t>
        </is>
      </c>
      <c r="E5479" t="inlineStr">
        <is>
          <t>South</t>
        </is>
      </c>
      <c r="F5479" t="inlineStr">
        <is>
          <t>P0113</t>
        </is>
      </c>
      <c r="G5479" t="inlineStr">
        <is>
          <t>Prod_0113</t>
        </is>
      </c>
      <c r="H5479" t="inlineStr">
        <is>
          <t>Toys</t>
        </is>
      </c>
      <c r="I5479" t="n">
        <v>3</v>
      </c>
      <c r="J5479" t="n">
        <v>649.3099999999999</v>
      </c>
      <c r="K5479" t="n">
        <v>0</v>
      </c>
      <c r="L5479">
        <f>I5479*J5479*(1-K5479)</f>
        <v/>
      </c>
      <c r="M5479">
        <f>VLOOKUP(F5479,Products!A:D,4,FALSE)*I5479</f>
        <v/>
      </c>
      <c r="N5479">
        <f>L5479-M5479</f>
        <v/>
      </c>
    </row>
    <row r="5480">
      <c r="A5480" t="inlineStr">
        <is>
          <t>T1005478</t>
        </is>
      </c>
      <c r="B5480" t="inlineStr">
        <is>
          <t>2023-06-14</t>
        </is>
      </c>
      <c r="C5480" t="inlineStr">
        <is>
          <t>S027</t>
        </is>
      </c>
      <c r="D5480" t="inlineStr">
        <is>
          <t>Store_027</t>
        </is>
      </c>
      <c r="E5480" t="inlineStr">
        <is>
          <t>South</t>
        </is>
      </c>
      <c r="F5480" t="inlineStr">
        <is>
          <t>P0050</t>
        </is>
      </c>
      <c r="G5480" t="inlineStr">
        <is>
          <t>Prod_0050</t>
        </is>
      </c>
      <c r="H5480" t="inlineStr">
        <is>
          <t>Household</t>
        </is>
      </c>
      <c r="I5480" t="n">
        <v>1</v>
      </c>
      <c r="J5480" t="n">
        <v>523.65</v>
      </c>
      <c r="K5480" t="n">
        <v>0.1</v>
      </c>
      <c r="L5480">
        <f>I5480*J5480*(1-K5480)</f>
        <v/>
      </c>
      <c r="M5480">
        <f>VLOOKUP(F5480,Products!A:D,4,FALSE)*I5480</f>
        <v/>
      </c>
      <c r="N5480">
        <f>L5480-M5480</f>
        <v/>
      </c>
    </row>
    <row r="5481">
      <c r="A5481" t="inlineStr">
        <is>
          <t>T1005479</t>
        </is>
      </c>
      <c r="B5481" t="inlineStr">
        <is>
          <t>2023-11-13</t>
        </is>
      </c>
      <c r="C5481" t="inlineStr">
        <is>
          <t>S029</t>
        </is>
      </c>
      <c r="D5481" t="inlineStr">
        <is>
          <t>Store_029</t>
        </is>
      </c>
      <c r="E5481" t="inlineStr">
        <is>
          <t>South</t>
        </is>
      </c>
      <c r="F5481" t="inlineStr">
        <is>
          <t>P0053</t>
        </is>
      </c>
      <c r="G5481" t="inlineStr">
        <is>
          <t>Prod_0053</t>
        </is>
      </c>
      <c r="H5481" t="inlineStr">
        <is>
          <t>Food</t>
        </is>
      </c>
      <c r="I5481" t="n">
        <v>2</v>
      </c>
      <c r="J5481" t="n">
        <v>373.52</v>
      </c>
      <c r="K5481" t="n">
        <v>0.05</v>
      </c>
      <c r="L5481">
        <f>I5481*J5481*(1-K5481)</f>
        <v/>
      </c>
      <c r="M5481">
        <f>VLOOKUP(F5481,Products!A:D,4,FALSE)*I5481</f>
        <v/>
      </c>
      <c r="N5481">
        <f>L5481-M5481</f>
        <v/>
      </c>
    </row>
    <row r="5482">
      <c r="A5482" t="inlineStr">
        <is>
          <t>T1005480</t>
        </is>
      </c>
      <c r="B5482" t="inlineStr">
        <is>
          <t>2023-01-18</t>
        </is>
      </c>
      <c r="C5482" t="inlineStr">
        <is>
          <t>S045</t>
        </is>
      </c>
      <c r="D5482" t="inlineStr">
        <is>
          <t>Store_045</t>
        </is>
      </c>
      <c r="E5482" t="inlineStr">
        <is>
          <t>East</t>
        </is>
      </c>
      <c r="F5482" t="inlineStr">
        <is>
          <t>P0077</t>
        </is>
      </c>
      <c r="G5482" t="inlineStr">
        <is>
          <t>Prod_0077</t>
        </is>
      </c>
      <c r="H5482" t="inlineStr">
        <is>
          <t>Beverages</t>
        </is>
      </c>
      <c r="I5482" t="n">
        <v>8</v>
      </c>
      <c r="J5482" t="n">
        <v>40.89</v>
      </c>
      <c r="K5482" t="n">
        <v>0</v>
      </c>
      <c r="L5482">
        <f>I5482*J5482*(1-K5482)</f>
        <v/>
      </c>
      <c r="M5482">
        <f>VLOOKUP(F5482,Products!A:D,4,FALSE)*I5482</f>
        <v/>
      </c>
      <c r="N5482">
        <f>L5482-M5482</f>
        <v/>
      </c>
    </row>
    <row r="5483">
      <c r="A5483" t="inlineStr">
        <is>
          <t>T1005481</t>
        </is>
      </c>
      <c r="B5483" t="inlineStr">
        <is>
          <t>2025-06-14</t>
        </is>
      </c>
      <c r="C5483" t="inlineStr">
        <is>
          <t>S004</t>
        </is>
      </c>
      <c r="D5483" t="inlineStr">
        <is>
          <t>Store_004</t>
        </is>
      </c>
      <c r="E5483" t="inlineStr">
        <is>
          <t>Central</t>
        </is>
      </c>
      <c r="F5483" t="inlineStr">
        <is>
          <t>P0038</t>
        </is>
      </c>
      <c r="G5483" t="inlineStr">
        <is>
          <t>Prod_0038</t>
        </is>
      </c>
      <c r="H5483" t="inlineStr">
        <is>
          <t>Beverages</t>
        </is>
      </c>
      <c r="I5483" t="n">
        <v>3</v>
      </c>
      <c r="J5483" t="n">
        <v>689.91</v>
      </c>
      <c r="K5483" t="n">
        <v>0</v>
      </c>
      <c r="L5483">
        <f>I5483*J5483*(1-K5483)</f>
        <v/>
      </c>
      <c r="M5483">
        <f>VLOOKUP(F5483,Products!A:D,4,FALSE)*I5483</f>
        <v/>
      </c>
      <c r="N5483">
        <f>L5483-M5483</f>
        <v/>
      </c>
    </row>
    <row r="5484">
      <c r="A5484" t="inlineStr">
        <is>
          <t>T1005482</t>
        </is>
      </c>
      <c r="B5484" t="inlineStr">
        <is>
          <t>2024-06-01</t>
        </is>
      </c>
      <c r="C5484" t="inlineStr">
        <is>
          <t>S037</t>
        </is>
      </c>
      <c r="D5484" t="inlineStr">
        <is>
          <t>Store_037</t>
        </is>
      </c>
      <c r="E5484" t="inlineStr">
        <is>
          <t>East</t>
        </is>
      </c>
      <c r="F5484" t="inlineStr">
        <is>
          <t>P0116</t>
        </is>
      </c>
      <c r="G5484" t="inlineStr">
        <is>
          <t>Prod_0116</t>
        </is>
      </c>
      <c r="H5484" t="inlineStr">
        <is>
          <t>Clothing</t>
        </is>
      </c>
      <c r="I5484" t="n">
        <v>6</v>
      </c>
      <c r="J5484" t="n">
        <v>842.27</v>
      </c>
      <c r="K5484" t="n">
        <v>0</v>
      </c>
      <c r="L5484">
        <f>I5484*J5484*(1-K5484)</f>
        <v/>
      </c>
      <c r="M5484">
        <f>VLOOKUP(F5484,Products!A:D,4,FALSE)*I5484</f>
        <v/>
      </c>
      <c r="N5484">
        <f>L5484-M5484</f>
        <v/>
      </c>
    </row>
    <row r="5485">
      <c r="A5485" t="inlineStr">
        <is>
          <t>T1005483</t>
        </is>
      </c>
      <c r="B5485" t="inlineStr">
        <is>
          <t>2023-05-07</t>
        </is>
      </c>
      <c r="C5485" t="inlineStr">
        <is>
          <t>S043</t>
        </is>
      </c>
      <c r="D5485" t="inlineStr">
        <is>
          <t>Store_043</t>
        </is>
      </c>
      <c r="E5485" t="inlineStr">
        <is>
          <t>East</t>
        </is>
      </c>
      <c r="F5485" t="inlineStr">
        <is>
          <t>P0190</t>
        </is>
      </c>
      <c r="G5485" t="inlineStr">
        <is>
          <t>Prod_0190</t>
        </is>
      </c>
      <c r="H5485" t="inlineStr">
        <is>
          <t>Household</t>
        </is>
      </c>
      <c r="I5485" t="n">
        <v>2</v>
      </c>
      <c r="J5485" t="n">
        <v>218.6</v>
      </c>
      <c r="K5485" t="n">
        <v>0</v>
      </c>
      <c r="L5485">
        <f>I5485*J5485*(1-K5485)</f>
        <v/>
      </c>
      <c r="M5485">
        <f>VLOOKUP(F5485,Products!A:D,4,FALSE)*I5485</f>
        <v/>
      </c>
      <c r="N5485">
        <f>L5485-M5485</f>
        <v/>
      </c>
    </row>
    <row r="5486">
      <c r="A5486" t="inlineStr">
        <is>
          <t>T1005484</t>
        </is>
      </c>
      <c r="B5486" t="inlineStr">
        <is>
          <t>2023-08-25</t>
        </is>
      </c>
      <c r="C5486" t="inlineStr">
        <is>
          <t>S047</t>
        </is>
      </c>
      <c r="D5486" t="inlineStr">
        <is>
          <t>Store_047</t>
        </is>
      </c>
      <c r="E5486" t="inlineStr">
        <is>
          <t>North</t>
        </is>
      </c>
      <c r="F5486" t="inlineStr">
        <is>
          <t>P0023</t>
        </is>
      </c>
      <c r="G5486" t="inlineStr">
        <is>
          <t>Prod_0023</t>
        </is>
      </c>
      <c r="H5486" t="inlineStr">
        <is>
          <t>Stationery</t>
        </is>
      </c>
      <c r="I5486" t="n">
        <v>3</v>
      </c>
      <c r="J5486" t="n">
        <v>183.01</v>
      </c>
      <c r="K5486" t="n">
        <v>0</v>
      </c>
      <c r="L5486">
        <f>I5486*J5486*(1-K5486)</f>
        <v/>
      </c>
      <c r="M5486">
        <f>VLOOKUP(F5486,Products!A:D,4,FALSE)*I5486</f>
        <v/>
      </c>
      <c r="N5486">
        <f>L5486-M5486</f>
        <v/>
      </c>
    </row>
    <row r="5487">
      <c r="A5487" t="inlineStr">
        <is>
          <t>T1005485</t>
        </is>
      </c>
      <c r="B5487" t="inlineStr">
        <is>
          <t>2024-10-08</t>
        </is>
      </c>
      <c r="C5487" t="inlineStr">
        <is>
          <t>S033</t>
        </is>
      </c>
      <c r="D5487" t="inlineStr">
        <is>
          <t>Store_033</t>
        </is>
      </c>
      <c r="E5487" t="inlineStr">
        <is>
          <t>North</t>
        </is>
      </c>
      <c r="F5487" t="inlineStr">
        <is>
          <t>P0057</t>
        </is>
      </c>
      <c r="G5487" t="inlineStr">
        <is>
          <t>Prod_0057</t>
        </is>
      </c>
      <c r="H5487" t="inlineStr">
        <is>
          <t>Beverages</t>
        </is>
      </c>
      <c r="I5487" t="n">
        <v>7</v>
      </c>
      <c r="J5487" t="n">
        <v>75.19</v>
      </c>
      <c r="K5487" t="n">
        <v>0</v>
      </c>
      <c r="L5487">
        <f>I5487*J5487*(1-K5487)</f>
        <v/>
      </c>
      <c r="M5487">
        <f>VLOOKUP(F5487,Products!A:D,4,FALSE)*I5487</f>
        <v/>
      </c>
      <c r="N5487">
        <f>L5487-M5487</f>
        <v/>
      </c>
    </row>
    <row r="5488">
      <c r="A5488" t="inlineStr">
        <is>
          <t>T1005486</t>
        </is>
      </c>
      <c r="B5488" t="inlineStr">
        <is>
          <t>2023-06-08</t>
        </is>
      </c>
      <c r="C5488" t="inlineStr">
        <is>
          <t>S034</t>
        </is>
      </c>
      <c r="D5488" t="inlineStr">
        <is>
          <t>Store_034</t>
        </is>
      </c>
      <c r="E5488" t="inlineStr">
        <is>
          <t>Central</t>
        </is>
      </c>
      <c r="F5488" t="inlineStr">
        <is>
          <t>P0067</t>
        </is>
      </c>
      <c r="G5488" t="inlineStr">
        <is>
          <t>Prod_0067</t>
        </is>
      </c>
      <c r="H5488" t="inlineStr">
        <is>
          <t>Toys</t>
        </is>
      </c>
      <c r="I5488" t="n">
        <v>6</v>
      </c>
      <c r="J5488" t="n">
        <v>189.14</v>
      </c>
      <c r="K5488" t="n">
        <v>0</v>
      </c>
      <c r="L5488">
        <f>I5488*J5488*(1-K5488)</f>
        <v/>
      </c>
      <c r="M5488">
        <f>VLOOKUP(F5488,Products!A:D,4,FALSE)*I5488</f>
        <v/>
      </c>
      <c r="N5488">
        <f>L5488-M5488</f>
        <v/>
      </c>
    </row>
    <row r="5489">
      <c r="A5489" t="inlineStr">
        <is>
          <t>T1005487</t>
        </is>
      </c>
      <c r="B5489" t="inlineStr">
        <is>
          <t>2023-10-31</t>
        </is>
      </c>
      <c r="C5489" t="inlineStr">
        <is>
          <t>S048</t>
        </is>
      </c>
      <c r="D5489" t="inlineStr">
        <is>
          <t>Store_048</t>
        </is>
      </c>
      <c r="E5489" t="inlineStr">
        <is>
          <t>South</t>
        </is>
      </c>
      <c r="F5489" t="inlineStr">
        <is>
          <t>P0141</t>
        </is>
      </c>
      <c r="G5489" t="inlineStr">
        <is>
          <t>Prod_0141</t>
        </is>
      </c>
      <c r="H5489" t="inlineStr">
        <is>
          <t>Food</t>
        </is>
      </c>
      <c r="I5489" t="n">
        <v>3</v>
      </c>
      <c r="J5489" t="n">
        <v>768.41</v>
      </c>
      <c r="K5489" t="n">
        <v>0</v>
      </c>
      <c r="L5489">
        <f>I5489*J5489*(1-K5489)</f>
        <v/>
      </c>
      <c r="M5489">
        <f>VLOOKUP(F5489,Products!A:D,4,FALSE)*I5489</f>
        <v/>
      </c>
      <c r="N5489">
        <f>L5489-M5489</f>
        <v/>
      </c>
    </row>
    <row r="5490">
      <c r="A5490" t="inlineStr">
        <is>
          <t>T1005488</t>
        </is>
      </c>
      <c r="B5490" t="inlineStr">
        <is>
          <t>2024-02-02</t>
        </is>
      </c>
      <c r="C5490" t="inlineStr">
        <is>
          <t>S009</t>
        </is>
      </c>
      <c r="D5490" t="inlineStr">
        <is>
          <t>Store_009</t>
        </is>
      </c>
      <c r="E5490" t="inlineStr">
        <is>
          <t>Central</t>
        </is>
      </c>
      <c r="F5490" t="inlineStr">
        <is>
          <t>P0160</t>
        </is>
      </c>
      <c r="G5490" t="inlineStr">
        <is>
          <t>Prod_0160</t>
        </is>
      </c>
      <c r="H5490" t="inlineStr">
        <is>
          <t>Food</t>
        </is>
      </c>
      <c r="I5490" t="n">
        <v>3</v>
      </c>
      <c r="J5490" t="n">
        <v>675.4</v>
      </c>
      <c r="K5490" t="n">
        <v>0</v>
      </c>
      <c r="L5490">
        <f>I5490*J5490*(1-K5490)</f>
        <v/>
      </c>
      <c r="M5490">
        <f>VLOOKUP(F5490,Products!A:D,4,FALSE)*I5490</f>
        <v/>
      </c>
      <c r="N5490">
        <f>L5490-M5490</f>
        <v/>
      </c>
    </row>
    <row r="5491">
      <c r="A5491" t="inlineStr">
        <is>
          <t>T1005489</t>
        </is>
      </c>
      <c r="B5491" t="inlineStr">
        <is>
          <t>2024-07-10</t>
        </is>
      </c>
      <c r="C5491" t="inlineStr">
        <is>
          <t>S017</t>
        </is>
      </c>
      <c r="D5491" t="inlineStr">
        <is>
          <t>Store_017</t>
        </is>
      </c>
      <c r="E5491" t="inlineStr">
        <is>
          <t>South</t>
        </is>
      </c>
      <c r="F5491" t="inlineStr">
        <is>
          <t>P0102</t>
        </is>
      </c>
      <c r="G5491" t="inlineStr">
        <is>
          <t>Prod_0102</t>
        </is>
      </c>
      <c r="H5491" t="inlineStr">
        <is>
          <t>Food</t>
        </is>
      </c>
      <c r="I5491" t="n">
        <v>5</v>
      </c>
      <c r="J5491" t="n">
        <v>555.59</v>
      </c>
      <c r="K5491" t="n">
        <v>0</v>
      </c>
      <c r="L5491">
        <f>I5491*J5491*(1-K5491)</f>
        <v/>
      </c>
      <c r="M5491">
        <f>VLOOKUP(F5491,Products!A:D,4,FALSE)*I5491</f>
        <v/>
      </c>
      <c r="N5491">
        <f>L5491-M5491</f>
        <v/>
      </c>
    </row>
    <row r="5492">
      <c r="A5492" t="inlineStr">
        <is>
          <t>T1005490</t>
        </is>
      </c>
      <c r="B5492" t="inlineStr">
        <is>
          <t>2024-06-04</t>
        </is>
      </c>
      <c r="C5492" t="inlineStr">
        <is>
          <t>S029</t>
        </is>
      </c>
      <c r="D5492" t="inlineStr">
        <is>
          <t>Store_029</t>
        </is>
      </c>
      <c r="E5492" t="inlineStr">
        <is>
          <t>South</t>
        </is>
      </c>
      <c r="F5492" t="inlineStr">
        <is>
          <t>P0068</t>
        </is>
      </c>
      <c r="G5492" t="inlineStr">
        <is>
          <t>Prod_0068</t>
        </is>
      </c>
      <c r="H5492" t="inlineStr">
        <is>
          <t>Household</t>
        </is>
      </c>
      <c r="I5492" t="n">
        <v>9</v>
      </c>
      <c r="J5492" t="n">
        <v>251.81</v>
      </c>
      <c r="K5492" t="n">
        <v>0</v>
      </c>
      <c r="L5492">
        <f>I5492*J5492*(1-K5492)</f>
        <v/>
      </c>
      <c r="M5492">
        <f>VLOOKUP(F5492,Products!A:D,4,FALSE)*I5492</f>
        <v/>
      </c>
      <c r="N5492">
        <f>L5492-M5492</f>
        <v/>
      </c>
    </row>
    <row r="5493">
      <c r="A5493" t="inlineStr">
        <is>
          <t>T1005491</t>
        </is>
      </c>
      <c r="B5493" t="inlineStr">
        <is>
          <t>2024-02-10</t>
        </is>
      </c>
      <c r="C5493" t="inlineStr">
        <is>
          <t>S036</t>
        </is>
      </c>
      <c r="D5493" t="inlineStr">
        <is>
          <t>Store_036</t>
        </is>
      </c>
      <c r="E5493" t="inlineStr">
        <is>
          <t>Central</t>
        </is>
      </c>
      <c r="F5493" t="inlineStr">
        <is>
          <t>P0089</t>
        </is>
      </c>
      <c r="G5493" t="inlineStr">
        <is>
          <t>Prod_0089</t>
        </is>
      </c>
      <c r="H5493" t="inlineStr">
        <is>
          <t>Stationery</t>
        </is>
      </c>
      <c r="I5493" t="n">
        <v>9</v>
      </c>
      <c r="J5493" t="n">
        <v>665.21</v>
      </c>
      <c r="K5493" t="n">
        <v>0</v>
      </c>
      <c r="L5493">
        <f>I5493*J5493*(1-K5493)</f>
        <v/>
      </c>
      <c r="M5493">
        <f>VLOOKUP(F5493,Products!A:D,4,FALSE)*I5493</f>
        <v/>
      </c>
      <c r="N5493">
        <f>L5493-M5493</f>
        <v/>
      </c>
    </row>
    <row r="5494">
      <c r="A5494" t="inlineStr">
        <is>
          <t>T1005492</t>
        </is>
      </c>
      <c r="B5494" t="inlineStr">
        <is>
          <t>2023-10-29</t>
        </is>
      </c>
      <c r="C5494" t="inlineStr">
        <is>
          <t>S033</t>
        </is>
      </c>
      <c r="D5494" t="inlineStr">
        <is>
          <t>Store_033</t>
        </is>
      </c>
      <c r="E5494" t="inlineStr">
        <is>
          <t>North</t>
        </is>
      </c>
      <c r="F5494" t="inlineStr">
        <is>
          <t>P0107</t>
        </is>
      </c>
      <c r="G5494" t="inlineStr">
        <is>
          <t>Prod_0107</t>
        </is>
      </c>
      <c r="H5494" t="inlineStr">
        <is>
          <t>Stationery</t>
        </is>
      </c>
      <c r="I5494" t="n">
        <v>5</v>
      </c>
      <c r="J5494" t="n">
        <v>867.9400000000001</v>
      </c>
      <c r="K5494" t="n">
        <v>0</v>
      </c>
      <c r="L5494">
        <f>I5494*J5494*(1-K5494)</f>
        <v/>
      </c>
      <c r="M5494">
        <f>VLOOKUP(F5494,Products!A:D,4,FALSE)*I5494</f>
        <v/>
      </c>
      <c r="N5494">
        <f>L5494-M5494</f>
        <v/>
      </c>
    </row>
    <row r="5495">
      <c r="A5495" t="inlineStr">
        <is>
          <t>T1005493</t>
        </is>
      </c>
      <c r="B5495" t="inlineStr">
        <is>
          <t>2023-02-22</t>
        </is>
      </c>
      <c r="C5495" t="inlineStr">
        <is>
          <t>S005</t>
        </is>
      </c>
      <c r="D5495" t="inlineStr">
        <is>
          <t>Store_005</t>
        </is>
      </c>
      <c r="E5495" t="inlineStr">
        <is>
          <t>Central</t>
        </is>
      </c>
      <c r="F5495" t="inlineStr">
        <is>
          <t>P0176</t>
        </is>
      </c>
      <c r="G5495" t="inlineStr">
        <is>
          <t>Prod_0176</t>
        </is>
      </c>
      <c r="H5495" t="inlineStr">
        <is>
          <t>Food</t>
        </is>
      </c>
      <c r="I5495" t="n">
        <v>3</v>
      </c>
      <c r="J5495" t="n">
        <v>638.98</v>
      </c>
      <c r="K5495" t="n">
        <v>0</v>
      </c>
      <c r="L5495">
        <f>I5495*J5495*(1-K5495)</f>
        <v/>
      </c>
      <c r="M5495">
        <f>VLOOKUP(F5495,Products!A:D,4,FALSE)*I5495</f>
        <v/>
      </c>
      <c r="N5495">
        <f>L5495-M5495</f>
        <v/>
      </c>
    </row>
    <row r="5496">
      <c r="A5496" t="inlineStr">
        <is>
          <t>T1005494</t>
        </is>
      </c>
      <c r="B5496" t="inlineStr">
        <is>
          <t>2025-08-06</t>
        </is>
      </c>
      <c r="C5496" t="inlineStr">
        <is>
          <t>S002</t>
        </is>
      </c>
      <c r="D5496" t="inlineStr">
        <is>
          <t>Store_002</t>
        </is>
      </c>
      <c r="E5496" t="inlineStr">
        <is>
          <t>South</t>
        </is>
      </c>
      <c r="F5496" t="inlineStr">
        <is>
          <t>P0053</t>
        </is>
      </c>
      <c r="G5496" t="inlineStr">
        <is>
          <t>Prod_0053</t>
        </is>
      </c>
      <c r="H5496" t="inlineStr">
        <is>
          <t>Food</t>
        </is>
      </c>
      <c r="I5496" t="n">
        <v>5</v>
      </c>
      <c r="J5496" t="n">
        <v>366.89</v>
      </c>
      <c r="K5496" t="n">
        <v>0</v>
      </c>
      <c r="L5496">
        <f>I5496*J5496*(1-K5496)</f>
        <v/>
      </c>
      <c r="M5496">
        <f>VLOOKUP(F5496,Products!A:D,4,FALSE)*I5496</f>
        <v/>
      </c>
      <c r="N5496">
        <f>L5496-M5496</f>
        <v/>
      </c>
    </row>
    <row r="5497">
      <c r="A5497" t="inlineStr">
        <is>
          <t>T1005495</t>
        </is>
      </c>
      <c r="B5497" t="inlineStr">
        <is>
          <t>2023-04-21</t>
        </is>
      </c>
      <c r="C5497" t="inlineStr">
        <is>
          <t>S012</t>
        </is>
      </c>
      <c r="D5497" t="inlineStr">
        <is>
          <t>Store_012</t>
        </is>
      </c>
      <c r="E5497" t="inlineStr">
        <is>
          <t>South</t>
        </is>
      </c>
      <c r="F5497" t="inlineStr">
        <is>
          <t>P0019</t>
        </is>
      </c>
      <c r="G5497" t="inlineStr">
        <is>
          <t>Prod_0019</t>
        </is>
      </c>
      <c r="H5497" t="inlineStr">
        <is>
          <t>Toys</t>
        </is>
      </c>
      <c r="I5497" t="n">
        <v>8</v>
      </c>
      <c r="J5497" t="n">
        <v>669.6900000000001</v>
      </c>
      <c r="K5497" t="n">
        <v>0</v>
      </c>
      <c r="L5497">
        <f>I5497*J5497*(1-K5497)</f>
        <v/>
      </c>
      <c r="M5497">
        <f>VLOOKUP(F5497,Products!A:D,4,FALSE)*I5497</f>
        <v/>
      </c>
      <c r="N5497">
        <f>L5497-M5497</f>
        <v/>
      </c>
    </row>
    <row r="5498">
      <c r="A5498" t="inlineStr">
        <is>
          <t>T1005496</t>
        </is>
      </c>
      <c r="B5498" t="inlineStr">
        <is>
          <t>2024-09-23</t>
        </is>
      </c>
      <c r="C5498" t="inlineStr">
        <is>
          <t>S037</t>
        </is>
      </c>
      <c r="D5498" t="inlineStr">
        <is>
          <t>Store_037</t>
        </is>
      </c>
      <c r="E5498" t="inlineStr">
        <is>
          <t>East</t>
        </is>
      </c>
      <c r="F5498" t="inlineStr">
        <is>
          <t>P0057</t>
        </is>
      </c>
      <c r="G5498" t="inlineStr">
        <is>
          <t>Prod_0057</t>
        </is>
      </c>
      <c r="H5498" t="inlineStr">
        <is>
          <t>Beverages</t>
        </is>
      </c>
      <c r="I5498" t="n">
        <v>6</v>
      </c>
      <c r="J5498" t="n">
        <v>78.56</v>
      </c>
      <c r="K5498" t="n">
        <v>0</v>
      </c>
      <c r="L5498">
        <f>I5498*J5498*(1-K5498)</f>
        <v/>
      </c>
      <c r="M5498">
        <f>VLOOKUP(F5498,Products!A:D,4,FALSE)*I5498</f>
        <v/>
      </c>
      <c r="N5498">
        <f>L5498-M5498</f>
        <v/>
      </c>
    </row>
    <row r="5499">
      <c r="A5499" t="inlineStr">
        <is>
          <t>T1005497</t>
        </is>
      </c>
      <c r="B5499" t="inlineStr">
        <is>
          <t>2025-01-11</t>
        </is>
      </c>
      <c r="C5499" t="inlineStr">
        <is>
          <t>S045</t>
        </is>
      </c>
      <c r="D5499" t="inlineStr">
        <is>
          <t>Store_045</t>
        </is>
      </c>
      <c r="E5499" t="inlineStr">
        <is>
          <t>East</t>
        </is>
      </c>
      <c r="F5499" t="inlineStr">
        <is>
          <t>P0187</t>
        </is>
      </c>
      <c r="G5499" t="inlineStr">
        <is>
          <t>Prod_0187</t>
        </is>
      </c>
      <c r="H5499" t="inlineStr">
        <is>
          <t>Food</t>
        </is>
      </c>
      <c r="I5499" t="n">
        <v>3</v>
      </c>
      <c r="J5499" t="n">
        <v>760.6799999999999</v>
      </c>
      <c r="K5499" t="n">
        <v>0</v>
      </c>
      <c r="L5499">
        <f>I5499*J5499*(1-K5499)</f>
        <v/>
      </c>
      <c r="M5499">
        <f>VLOOKUP(F5499,Products!A:D,4,FALSE)*I5499</f>
        <v/>
      </c>
      <c r="N5499">
        <f>L5499-M5499</f>
        <v/>
      </c>
    </row>
    <row r="5500">
      <c r="A5500" t="inlineStr">
        <is>
          <t>T1005498</t>
        </is>
      </c>
      <c r="B5500" t="inlineStr">
        <is>
          <t>2025-07-29</t>
        </is>
      </c>
      <c r="C5500" t="inlineStr">
        <is>
          <t>S029</t>
        </is>
      </c>
      <c r="D5500" t="inlineStr">
        <is>
          <t>Store_029</t>
        </is>
      </c>
      <c r="E5500" t="inlineStr">
        <is>
          <t>South</t>
        </is>
      </c>
      <c r="F5500" t="inlineStr">
        <is>
          <t>P0117</t>
        </is>
      </c>
      <c r="G5500" t="inlineStr">
        <is>
          <t>Prod_0117</t>
        </is>
      </c>
      <c r="H5500" t="inlineStr">
        <is>
          <t>Electronics</t>
        </is>
      </c>
      <c r="I5500" t="n">
        <v>1</v>
      </c>
      <c r="J5500" t="n">
        <v>448.96</v>
      </c>
      <c r="K5500" t="n">
        <v>0</v>
      </c>
      <c r="L5500">
        <f>I5500*J5500*(1-K5500)</f>
        <v/>
      </c>
      <c r="M5500">
        <f>VLOOKUP(F5500,Products!A:D,4,FALSE)*I5500</f>
        <v/>
      </c>
      <c r="N5500">
        <f>L5500-M5500</f>
        <v/>
      </c>
    </row>
    <row r="5501">
      <c r="A5501" t="inlineStr">
        <is>
          <t>T1005499</t>
        </is>
      </c>
      <c r="B5501" t="inlineStr">
        <is>
          <t>2024-09-23</t>
        </is>
      </c>
      <c r="C5501" t="inlineStr">
        <is>
          <t>S014</t>
        </is>
      </c>
      <c r="D5501" t="inlineStr">
        <is>
          <t>Store_014</t>
        </is>
      </c>
      <c r="E5501" t="inlineStr">
        <is>
          <t>West</t>
        </is>
      </c>
      <c r="F5501" t="inlineStr">
        <is>
          <t>P0099</t>
        </is>
      </c>
      <c r="G5501" t="inlineStr">
        <is>
          <t>Prod_0099</t>
        </is>
      </c>
      <c r="H5501" t="inlineStr">
        <is>
          <t>Beverages</t>
        </is>
      </c>
      <c r="I5501" t="n">
        <v>2</v>
      </c>
      <c r="J5501" t="n">
        <v>105.52</v>
      </c>
      <c r="K5501" t="n">
        <v>0</v>
      </c>
      <c r="L5501">
        <f>I5501*J5501*(1-K5501)</f>
        <v/>
      </c>
      <c r="M5501">
        <f>VLOOKUP(F5501,Products!A:D,4,FALSE)*I5501</f>
        <v/>
      </c>
      <c r="N5501">
        <f>L5501-M5501</f>
        <v/>
      </c>
    </row>
    <row r="5502">
      <c r="A5502" t="inlineStr">
        <is>
          <t>T1005500</t>
        </is>
      </c>
      <c r="B5502" t="inlineStr">
        <is>
          <t>2025-09-19</t>
        </is>
      </c>
      <c r="C5502" t="inlineStr">
        <is>
          <t>S010</t>
        </is>
      </c>
      <c r="D5502" t="inlineStr">
        <is>
          <t>Store_010</t>
        </is>
      </c>
      <c r="E5502" t="inlineStr">
        <is>
          <t>North</t>
        </is>
      </c>
      <c r="F5502" t="inlineStr">
        <is>
          <t>P0108</t>
        </is>
      </c>
      <c r="G5502" t="inlineStr">
        <is>
          <t>Prod_0108</t>
        </is>
      </c>
      <c r="H5502" t="inlineStr">
        <is>
          <t>Stationery</t>
        </is>
      </c>
      <c r="I5502" t="n">
        <v>7</v>
      </c>
      <c r="J5502" t="n">
        <v>700</v>
      </c>
      <c r="K5502" t="n">
        <v>0</v>
      </c>
      <c r="L5502">
        <f>I5502*J5502*(1-K5502)</f>
        <v/>
      </c>
      <c r="M5502">
        <f>VLOOKUP(F5502,Products!A:D,4,FALSE)*I5502</f>
        <v/>
      </c>
      <c r="N5502">
        <f>L5502-M5502</f>
        <v/>
      </c>
    </row>
    <row r="5503">
      <c r="A5503" t="inlineStr">
        <is>
          <t>T1005501</t>
        </is>
      </c>
      <c r="B5503" t="inlineStr">
        <is>
          <t>2023-03-19</t>
        </is>
      </c>
      <c r="C5503" t="inlineStr">
        <is>
          <t>S032</t>
        </is>
      </c>
      <c r="D5503" t="inlineStr">
        <is>
          <t>Store_032</t>
        </is>
      </c>
      <c r="E5503" t="inlineStr">
        <is>
          <t>Central</t>
        </is>
      </c>
      <c r="F5503" t="inlineStr">
        <is>
          <t>P0004</t>
        </is>
      </c>
      <c r="G5503" t="inlineStr">
        <is>
          <t>Prod_0004</t>
        </is>
      </c>
      <c r="H5503" t="inlineStr">
        <is>
          <t>Household</t>
        </is>
      </c>
      <c r="I5503" t="n">
        <v>7</v>
      </c>
      <c r="J5503" t="n">
        <v>452.75</v>
      </c>
      <c r="K5503" t="n">
        <v>0</v>
      </c>
      <c r="L5503">
        <f>I5503*J5503*(1-K5503)</f>
        <v/>
      </c>
      <c r="M5503">
        <f>VLOOKUP(F5503,Products!A:D,4,FALSE)*I5503</f>
        <v/>
      </c>
      <c r="N5503">
        <f>L5503-M5503</f>
        <v/>
      </c>
    </row>
    <row r="5504">
      <c r="A5504" t="inlineStr">
        <is>
          <t>T1005502</t>
        </is>
      </c>
      <c r="B5504" t="inlineStr">
        <is>
          <t>2024-11-22</t>
        </is>
      </c>
      <c r="C5504" t="inlineStr">
        <is>
          <t>S044</t>
        </is>
      </c>
      <c r="D5504" t="inlineStr">
        <is>
          <t>Store_044</t>
        </is>
      </c>
      <c r="E5504" t="inlineStr">
        <is>
          <t>North</t>
        </is>
      </c>
      <c r="F5504" t="inlineStr">
        <is>
          <t>P0035</t>
        </is>
      </c>
      <c r="G5504" t="inlineStr">
        <is>
          <t>Prod_0035</t>
        </is>
      </c>
      <c r="H5504" t="inlineStr">
        <is>
          <t>Beverages</t>
        </is>
      </c>
      <c r="I5504" t="n">
        <v>9</v>
      </c>
      <c r="J5504" t="n">
        <v>111.5</v>
      </c>
      <c r="K5504" t="n">
        <v>0</v>
      </c>
      <c r="L5504">
        <f>I5504*J5504*(1-K5504)</f>
        <v/>
      </c>
      <c r="M5504">
        <f>VLOOKUP(F5504,Products!A:D,4,FALSE)*I5504</f>
        <v/>
      </c>
      <c r="N5504">
        <f>L5504-M5504</f>
        <v/>
      </c>
    </row>
    <row r="5505">
      <c r="A5505" t="inlineStr">
        <is>
          <t>T1005503</t>
        </is>
      </c>
      <c r="B5505" t="inlineStr">
        <is>
          <t>2023-03-08</t>
        </is>
      </c>
      <c r="C5505" t="inlineStr">
        <is>
          <t>S008</t>
        </is>
      </c>
      <c r="D5505" t="inlineStr">
        <is>
          <t>Store_008</t>
        </is>
      </c>
      <c r="E5505" t="inlineStr">
        <is>
          <t>East</t>
        </is>
      </c>
      <c r="F5505" t="inlineStr">
        <is>
          <t>P0140</t>
        </is>
      </c>
      <c r="G5505" t="inlineStr">
        <is>
          <t>Prod_0140</t>
        </is>
      </c>
      <c r="H5505" t="inlineStr">
        <is>
          <t>Food</t>
        </is>
      </c>
      <c r="I5505" t="n">
        <v>3</v>
      </c>
      <c r="J5505" t="n">
        <v>778.8</v>
      </c>
      <c r="K5505" t="n">
        <v>0.05</v>
      </c>
      <c r="L5505">
        <f>I5505*J5505*(1-K5505)</f>
        <v/>
      </c>
      <c r="M5505">
        <f>VLOOKUP(F5505,Products!A:D,4,FALSE)*I5505</f>
        <v/>
      </c>
      <c r="N5505">
        <f>L5505-M5505</f>
        <v/>
      </c>
    </row>
    <row r="5506">
      <c r="A5506" t="inlineStr">
        <is>
          <t>T1005504</t>
        </is>
      </c>
      <c r="B5506" t="inlineStr">
        <is>
          <t>2024-02-08</t>
        </is>
      </c>
      <c r="C5506" t="inlineStr">
        <is>
          <t>S009</t>
        </is>
      </c>
      <c r="D5506" t="inlineStr">
        <is>
          <t>Store_009</t>
        </is>
      </c>
      <c r="E5506" t="inlineStr">
        <is>
          <t>Central</t>
        </is>
      </c>
      <c r="F5506" t="inlineStr">
        <is>
          <t>P0034</t>
        </is>
      </c>
      <c r="G5506" t="inlineStr">
        <is>
          <t>Prod_0034</t>
        </is>
      </c>
      <c r="H5506" t="inlineStr">
        <is>
          <t>Toys</t>
        </is>
      </c>
      <c r="I5506" t="n">
        <v>8</v>
      </c>
      <c r="J5506" t="n">
        <v>573.83</v>
      </c>
      <c r="K5506" t="n">
        <v>0.05</v>
      </c>
      <c r="L5506">
        <f>I5506*J5506*(1-K5506)</f>
        <v/>
      </c>
      <c r="M5506">
        <f>VLOOKUP(F5506,Products!A:D,4,FALSE)*I5506</f>
        <v/>
      </c>
      <c r="N5506">
        <f>L5506-M5506</f>
        <v/>
      </c>
    </row>
    <row r="5507">
      <c r="A5507" t="inlineStr">
        <is>
          <t>T1005505</t>
        </is>
      </c>
      <c r="B5507" t="inlineStr">
        <is>
          <t>2025-06-06</t>
        </is>
      </c>
      <c r="C5507" t="inlineStr">
        <is>
          <t>S043</t>
        </is>
      </c>
      <c r="D5507" t="inlineStr">
        <is>
          <t>Store_043</t>
        </is>
      </c>
      <c r="E5507" t="inlineStr">
        <is>
          <t>East</t>
        </is>
      </c>
      <c r="F5507" t="inlineStr">
        <is>
          <t>P0133</t>
        </is>
      </c>
      <c r="G5507" t="inlineStr">
        <is>
          <t>Prod_0133</t>
        </is>
      </c>
      <c r="H5507" t="inlineStr">
        <is>
          <t>Stationery</t>
        </is>
      </c>
      <c r="I5507" t="n">
        <v>3</v>
      </c>
      <c r="J5507" t="n">
        <v>393.12</v>
      </c>
      <c r="K5507" t="n">
        <v>0</v>
      </c>
      <c r="L5507">
        <f>I5507*J5507*(1-K5507)</f>
        <v/>
      </c>
      <c r="M5507">
        <f>VLOOKUP(F5507,Products!A:D,4,FALSE)*I5507</f>
        <v/>
      </c>
      <c r="N5507">
        <f>L5507-M5507</f>
        <v/>
      </c>
    </row>
    <row r="5508">
      <c r="A5508" t="inlineStr">
        <is>
          <t>T1005506</t>
        </is>
      </c>
      <c r="B5508" t="inlineStr">
        <is>
          <t>2024-03-13</t>
        </is>
      </c>
      <c r="C5508" t="inlineStr">
        <is>
          <t>S029</t>
        </is>
      </c>
      <c r="D5508" t="inlineStr">
        <is>
          <t>Store_029</t>
        </is>
      </c>
      <c r="E5508" t="inlineStr">
        <is>
          <t>South</t>
        </is>
      </c>
      <c r="F5508" t="inlineStr">
        <is>
          <t>P0071</t>
        </is>
      </c>
      <c r="G5508" t="inlineStr">
        <is>
          <t>Prod_0071</t>
        </is>
      </c>
      <c r="H5508" t="inlineStr">
        <is>
          <t>Beverages</t>
        </is>
      </c>
      <c r="I5508" t="n">
        <v>3</v>
      </c>
      <c r="J5508" t="n">
        <v>665.09</v>
      </c>
      <c r="K5508" t="n">
        <v>0</v>
      </c>
      <c r="L5508">
        <f>I5508*J5508*(1-K5508)</f>
        <v/>
      </c>
      <c r="M5508">
        <f>VLOOKUP(F5508,Products!A:D,4,FALSE)*I5508</f>
        <v/>
      </c>
      <c r="N5508">
        <f>L5508-M5508</f>
        <v/>
      </c>
    </row>
    <row r="5509">
      <c r="A5509" t="inlineStr">
        <is>
          <t>T1005507</t>
        </is>
      </c>
      <c r="B5509" t="inlineStr">
        <is>
          <t>2025-05-01</t>
        </is>
      </c>
      <c r="C5509" t="inlineStr">
        <is>
          <t>S017</t>
        </is>
      </c>
      <c r="D5509" t="inlineStr">
        <is>
          <t>Store_017</t>
        </is>
      </c>
      <c r="E5509" t="inlineStr">
        <is>
          <t>South</t>
        </is>
      </c>
      <c r="F5509" t="inlineStr">
        <is>
          <t>P0137</t>
        </is>
      </c>
      <c r="G5509" t="inlineStr">
        <is>
          <t>Prod_0137</t>
        </is>
      </c>
      <c r="H5509" t="inlineStr">
        <is>
          <t>Electronics</t>
        </is>
      </c>
      <c r="I5509" t="n">
        <v>2</v>
      </c>
      <c r="J5509" t="n">
        <v>152.48</v>
      </c>
      <c r="K5509" t="n">
        <v>0.2</v>
      </c>
      <c r="L5509">
        <f>I5509*J5509*(1-K5509)</f>
        <v/>
      </c>
      <c r="M5509">
        <f>VLOOKUP(F5509,Products!A:D,4,FALSE)*I5509</f>
        <v/>
      </c>
      <c r="N5509">
        <f>L5509-M5509</f>
        <v/>
      </c>
    </row>
    <row r="5510">
      <c r="A5510" t="inlineStr">
        <is>
          <t>T1005508</t>
        </is>
      </c>
      <c r="B5510" t="inlineStr">
        <is>
          <t>2025-01-11</t>
        </is>
      </c>
      <c r="C5510" t="inlineStr">
        <is>
          <t>S031</t>
        </is>
      </c>
      <c r="D5510" t="inlineStr">
        <is>
          <t>Store_031</t>
        </is>
      </c>
      <c r="E5510" t="inlineStr">
        <is>
          <t>Central</t>
        </is>
      </c>
      <c r="F5510" t="inlineStr">
        <is>
          <t>P0144</t>
        </is>
      </c>
      <c r="G5510" t="inlineStr">
        <is>
          <t>Prod_0144</t>
        </is>
      </c>
      <c r="H5510" t="inlineStr">
        <is>
          <t>Stationery</t>
        </is>
      </c>
      <c r="I5510" t="n">
        <v>5</v>
      </c>
      <c r="J5510" t="n">
        <v>202.19</v>
      </c>
      <c r="K5510" t="n">
        <v>0.1</v>
      </c>
      <c r="L5510">
        <f>I5510*J5510*(1-K5510)</f>
        <v/>
      </c>
      <c r="M5510">
        <f>VLOOKUP(F5510,Products!A:D,4,FALSE)*I5510</f>
        <v/>
      </c>
      <c r="N5510">
        <f>L5510-M5510</f>
        <v/>
      </c>
    </row>
    <row r="5511">
      <c r="A5511" t="inlineStr">
        <is>
          <t>T1005509</t>
        </is>
      </c>
      <c r="B5511" t="inlineStr">
        <is>
          <t>2024-05-14</t>
        </is>
      </c>
      <c r="C5511" t="inlineStr">
        <is>
          <t>S033</t>
        </is>
      </c>
      <c r="D5511" t="inlineStr">
        <is>
          <t>Store_033</t>
        </is>
      </c>
      <c r="E5511" t="inlineStr">
        <is>
          <t>North</t>
        </is>
      </c>
      <c r="F5511" t="inlineStr">
        <is>
          <t>P0134</t>
        </is>
      </c>
      <c r="G5511" t="inlineStr">
        <is>
          <t>Prod_0134</t>
        </is>
      </c>
      <c r="H5511" t="inlineStr">
        <is>
          <t>Food</t>
        </is>
      </c>
      <c r="I5511" t="n">
        <v>5</v>
      </c>
      <c r="J5511" t="n">
        <v>398.89</v>
      </c>
      <c r="K5511" t="n">
        <v>0.1</v>
      </c>
      <c r="L5511">
        <f>I5511*J5511*(1-K5511)</f>
        <v/>
      </c>
      <c r="M5511">
        <f>VLOOKUP(F5511,Products!A:D,4,FALSE)*I5511</f>
        <v/>
      </c>
      <c r="N5511">
        <f>L5511-M5511</f>
        <v/>
      </c>
    </row>
    <row r="5512">
      <c r="A5512" t="inlineStr">
        <is>
          <t>T1005510</t>
        </is>
      </c>
      <c r="B5512" t="inlineStr">
        <is>
          <t>2025-06-22</t>
        </is>
      </c>
      <c r="C5512" t="inlineStr">
        <is>
          <t>S003</t>
        </is>
      </c>
      <c r="D5512" t="inlineStr">
        <is>
          <t>Store_003</t>
        </is>
      </c>
      <c r="E5512" t="inlineStr">
        <is>
          <t>North</t>
        </is>
      </c>
      <c r="F5512" t="inlineStr">
        <is>
          <t>P0188</t>
        </is>
      </c>
      <c r="G5512" t="inlineStr">
        <is>
          <t>Prod_0188</t>
        </is>
      </c>
      <c r="H5512" t="inlineStr">
        <is>
          <t>Food</t>
        </is>
      </c>
      <c r="I5512" t="n">
        <v>4</v>
      </c>
      <c r="J5512" t="n">
        <v>553.72</v>
      </c>
      <c r="K5512" t="n">
        <v>0</v>
      </c>
      <c r="L5512">
        <f>I5512*J5512*(1-K5512)</f>
        <v/>
      </c>
      <c r="M5512">
        <f>VLOOKUP(F5512,Products!A:D,4,FALSE)*I5512</f>
        <v/>
      </c>
      <c r="N5512">
        <f>L5512-M5512</f>
        <v/>
      </c>
    </row>
    <row r="5513">
      <c r="A5513" t="inlineStr">
        <is>
          <t>T1005511</t>
        </is>
      </c>
      <c r="B5513" t="inlineStr">
        <is>
          <t>2024-12-25</t>
        </is>
      </c>
      <c r="C5513" t="inlineStr">
        <is>
          <t>S008</t>
        </is>
      </c>
      <c r="D5513" t="inlineStr">
        <is>
          <t>Store_008</t>
        </is>
      </c>
      <c r="E5513" t="inlineStr">
        <is>
          <t>East</t>
        </is>
      </c>
      <c r="F5513" t="inlineStr">
        <is>
          <t>P0095</t>
        </is>
      </c>
      <c r="G5513" t="inlineStr">
        <is>
          <t>Prod_0095</t>
        </is>
      </c>
      <c r="H5513" t="inlineStr">
        <is>
          <t>Food</t>
        </is>
      </c>
      <c r="I5513" t="n">
        <v>7</v>
      </c>
      <c r="J5513" t="n">
        <v>211.6</v>
      </c>
      <c r="K5513" t="n">
        <v>0.05</v>
      </c>
      <c r="L5513">
        <f>I5513*J5513*(1-K5513)</f>
        <v/>
      </c>
      <c r="M5513">
        <f>VLOOKUP(F5513,Products!A:D,4,FALSE)*I5513</f>
        <v/>
      </c>
      <c r="N5513">
        <f>L5513-M5513</f>
        <v/>
      </c>
    </row>
    <row r="5514">
      <c r="A5514" t="inlineStr">
        <is>
          <t>T1005512</t>
        </is>
      </c>
      <c r="B5514" t="inlineStr">
        <is>
          <t>2024-06-06</t>
        </is>
      </c>
      <c r="C5514" t="inlineStr">
        <is>
          <t>S002</t>
        </is>
      </c>
      <c r="D5514" t="inlineStr">
        <is>
          <t>Store_002</t>
        </is>
      </c>
      <c r="E5514" t="inlineStr">
        <is>
          <t>South</t>
        </is>
      </c>
      <c r="F5514" t="inlineStr">
        <is>
          <t>P0178</t>
        </is>
      </c>
      <c r="G5514" t="inlineStr">
        <is>
          <t>Prod_0178</t>
        </is>
      </c>
      <c r="H5514" t="inlineStr">
        <is>
          <t>Beverages</t>
        </is>
      </c>
      <c r="I5514" t="n">
        <v>7</v>
      </c>
      <c r="J5514" t="n">
        <v>670.45</v>
      </c>
      <c r="K5514" t="n">
        <v>0</v>
      </c>
      <c r="L5514">
        <f>I5514*J5514*(1-K5514)</f>
        <v/>
      </c>
      <c r="M5514">
        <f>VLOOKUP(F5514,Products!A:D,4,FALSE)*I5514</f>
        <v/>
      </c>
      <c r="N5514">
        <f>L5514-M5514</f>
        <v/>
      </c>
    </row>
    <row r="5515">
      <c r="A5515" t="inlineStr">
        <is>
          <t>T1005513</t>
        </is>
      </c>
      <c r="B5515" t="inlineStr">
        <is>
          <t>2023-12-15</t>
        </is>
      </c>
      <c r="C5515" t="inlineStr">
        <is>
          <t>S032</t>
        </is>
      </c>
      <c r="D5515" t="inlineStr">
        <is>
          <t>Store_032</t>
        </is>
      </c>
      <c r="E5515" t="inlineStr">
        <is>
          <t>Central</t>
        </is>
      </c>
      <c r="F5515" t="inlineStr">
        <is>
          <t>P0193</t>
        </is>
      </c>
      <c r="G5515" t="inlineStr">
        <is>
          <t>Prod_0193</t>
        </is>
      </c>
      <c r="H5515" t="inlineStr">
        <is>
          <t>Food</t>
        </is>
      </c>
      <c r="I5515" t="n">
        <v>1</v>
      </c>
      <c r="J5515" t="n">
        <v>451.63</v>
      </c>
      <c r="K5515" t="n">
        <v>0.05</v>
      </c>
      <c r="L5515">
        <f>I5515*J5515*(1-K5515)</f>
        <v/>
      </c>
      <c r="M5515">
        <f>VLOOKUP(F5515,Products!A:D,4,FALSE)*I5515</f>
        <v/>
      </c>
      <c r="N5515">
        <f>L5515-M5515</f>
        <v/>
      </c>
    </row>
    <row r="5516">
      <c r="A5516" t="inlineStr">
        <is>
          <t>T1005514</t>
        </is>
      </c>
      <c r="B5516" t="inlineStr">
        <is>
          <t>2023-07-20</t>
        </is>
      </c>
      <c r="C5516" t="inlineStr">
        <is>
          <t>S004</t>
        </is>
      </c>
      <c r="D5516" t="inlineStr">
        <is>
          <t>Store_004</t>
        </is>
      </c>
      <c r="E5516" t="inlineStr">
        <is>
          <t>Central</t>
        </is>
      </c>
      <c r="F5516" t="inlineStr">
        <is>
          <t>P0137</t>
        </is>
      </c>
      <c r="G5516" t="inlineStr">
        <is>
          <t>Prod_0137</t>
        </is>
      </c>
      <c r="H5516" t="inlineStr">
        <is>
          <t>Electronics</t>
        </is>
      </c>
      <c r="I5516" t="n">
        <v>2</v>
      </c>
      <c r="J5516" t="n">
        <v>118.59</v>
      </c>
      <c r="K5516" t="n">
        <v>0</v>
      </c>
      <c r="L5516">
        <f>I5516*J5516*(1-K5516)</f>
        <v/>
      </c>
      <c r="M5516">
        <f>VLOOKUP(F5516,Products!A:D,4,FALSE)*I5516</f>
        <v/>
      </c>
      <c r="N5516">
        <f>L5516-M5516</f>
        <v/>
      </c>
    </row>
    <row r="5517">
      <c r="A5517" t="inlineStr">
        <is>
          <t>T1005515</t>
        </is>
      </c>
      <c r="B5517" t="inlineStr">
        <is>
          <t>2024-10-05</t>
        </is>
      </c>
      <c r="C5517" t="inlineStr">
        <is>
          <t>S048</t>
        </is>
      </c>
      <c r="D5517" t="inlineStr">
        <is>
          <t>Store_048</t>
        </is>
      </c>
      <c r="E5517" t="inlineStr">
        <is>
          <t>South</t>
        </is>
      </c>
      <c r="F5517" t="inlineStr">
        <is>
          <t>P0081</t>
        </is>
      </c>
      <c r="G5517" t="inlineStr">
        <is>
          <t>Prod_0081</t>
        </is>
      </c>
      <c r="H5517" t="inlineStr">
        <is>
          <t>Electronics</t>
        </is>
      </c>
      <c r="I5517" t="n">
        <v>1</v>
      </c>
      <c r="J5517" t="n">
        <v>288.81</v>
      </c>
      <c r="K5517" t="n">
        <v>0.1</v>
      </c>
      <c r="L5517">
        <f>I5517*J5517*(1-K5517)</f>
        <v/>
      </c>
      <c r="M5517">
        <f>VLOOKUP(F5517,Products!A:D,4,FALSE)*I5517</f>
        <v/>
      </c>
      <c r="N5517">
        <f>L5517-M5517</f>
        <v/>
      </c>
    </row>
    <row r="5518">
      <c r="A5518" t="inlineStr">
        <is>
          <t>T1005516</t>
        </is>
      </c>
      <c r="B5518" t="inlineStr">
        <is>
          <t>2024-08-13</t>
        </is>
      </c>
      <c r="C5518" t="inlineStr">
        <is>
          <t>S041</t>
        </is>
      </c>
      <c r="D5518" t="inlineStr">
        <is>
          <t>Store_041</t>
        </is>
      </c>
      <c r="E5518" t="inlineStr">
        <is>
          <t>East</t>
        </is>
      </c>
      <c r="F5518" t="inlineStr">
        <is>
          <t>P0139</t>
        </is>
      </c>
      <c r="G5518" t="inlineStr">
        <is>
          <t>Prod_0139</t>
        </is>
      </c>
      <c r="H5518" t="inlineStr">
        <is>
          <t>Clothing</t>
        </is>
      </c>
      <c r="I5518" t="n">
        <v>9</v>
      </c>
      <c r="J5518" t="n">
        <v>722.84</v>
      </c>
      <c r="K5518" t="n">
        <v>0.05</v>
      </c>
      <c r="L5518">
        <f>I5518*J5518*(1-K5518)</f>
        <v/>
      </c>
      <c r="M5518">
        <f>VLOOKUP(F5518,Products!A:D,4,FALSE)*I5518</f>
        <v/>
      </c>
      <c r="N5518">
        <f>L5518-M5518</f>
        <v/>
      </c>
    </row>
    <row r="5519">
      <c r="A5519" t="inlineStr">
        <is>
          <t>T1005517</t>
        </is>
      </c>
      <c r="B5519" t="inlineStr">
        <is>
          <t>2024-06-29</t>
        </is>
      </c>
      <c r="C5519" t="inlineStr">
        <is>
          <t>S011</t>
        </is>
      </c>
      <c r="D5519" t="inlineStr">
        <is>
          <t>Store_011</t>
        </is>
      </c>
      <c r="E5519" t="inlineStr">
        <is>
          <t>South</t>
        </is>
      </c>
      <c r="F5519" t="inlineStr">
        <is>
          <t>P0149</t>
        </is>
      </c>
      <c r="G5519" t="inlineStr">
        <is>
          <t>Prod_0149</t>
        </is>
      </c>
      <c r="H5519" t="inlineStr">
        <is>
          <t>Toys</t>
        </is>
      </c>
      <c r="I5519" t="n">
        <v>6</v>
      </c>
      <c r="J5519" t="n">
        <v>72.93000000000001</v>
      </c>
      <c r="K5519" t="n">
        <v>0</v>
      </c>
      <c r="L5519">
        <f>I5519*J5519*(1-K5519)</f>
        <v/>
      </c>
      <c r="M5519">
        <f>VLOOKUP(F5519,Products!A:D,4,FALSE)*I5519</f>
        <v/>
      </c>
      <c r="N5519">
        <f>L5519-M5519</f>
        <v/>
      </c>
    </row>
    <row r="5520">
      <c r="A5520" t="inlineStr">
        <is>
          <t>T1005518</t>
        </is>
      </c>
      <c r="B5520" t="inlineStr">
        <is>
          <t>2023-12-06</t>
        </is>
      </c>
      <c r="C5520" t="inlineStr">
        <is>
          <t>S012</t>
        </is>
      </c>
      <c r="D5520" t="inlineStr">
        <is>
          <t>Store_012</t>
        </is>
      </c>
      <c r="E5520" t="inlineStr">
        <is>
          <t>South</t>
        </is>
      </c>
      <c r="F5520" t="inlineStr">
        <is>
          <t>P0030</t>
        </is>
      </c>
      <c r="G5520" t="inlineStr">
        <is>
          <t>Prod_0030</t>
        </is>
      </c>
      <c r="H5520" t="inlineStr">
        <is>
          <t>Household</t>
        </is>
      </c>
      <c r="I5520" t="n">
        <v>4</v>
      </c>
      <c r="J5520" t="n">
        <v>678.17</v>
      </c>
      <c r="K5520" t="n">
        <v>0.05</v>
      </c>
      <c r="L5520">
        <f>I5520*J5520*(1-K5520)</f>
        <v/>
      </c>
      <c r="M5520">
        <f>VLOOKUP(F5520,Products!A:D,4,FALSE)*I5520</f>
        <v/>
      </c>
      <c r="N5520">
        <f>L5520-M5520</f>
        <v/>
      </c>
    </row>
    <row r="5521">
      <c r="A5521" t="inlineStr">
        <is>
          <t>T1005519</t>
        </is>
      </c>
      <c r="B5521" t="inlineStr">
        <is>
          <t>2023-09-04</t>
        </is>
      </c>
      <c r="C5521" t="inlineStr">
        <is>
          <t>S038</t>
        </is>
      </c>
      <c r="D5521" t="inlineStr">
        <is>
          <t>Store_038</t>
        </is>
      </c>
      <c r="E5521" t="inlineStr">
        <is>
          <t>East</t>
        </is>
      </c>
      <c r="F5521" t="inlineStr">
        <is>
          <t>P0064</t>
        </is>
      </c>
      <c r="G5521" t="inlineStr">
        <is>
          <t>Prod_0064</t>
        </is>
      </c>
      <c r="H5521" t="inlineStr">
        <is>
          <t>Beverages</t>
        </is>
      </c>
      <c r="I5521" t="n">
        <v>1</v>
      </c>
      <c r="J5521" t="n">
        <v>618.99</v>
      </c>
      <c r="K5521" t="n">
        <v>0.15</v>
      </c>
      <c r="L5521">
        <f>I5521*J5521*(1-K5521)</f>
        <v/>
      </c>
      <c r="M5521">
        <f>VLOOKUP(F5521,Products!A:D,4,FALSE)*I5521</f>
        <v/>
      </c>
      <c r="N5521">
        <f>L5521-M5521</f>
        <v/>
      </c>
    </row>
    <row r="5522">
      <c r="A5522" t="inlineStr">
        <is>
          <t>T1005520</t>
        </is>
      </c>
      <c r="B5522" t="inlineStr">
        <is>
          <t>2023-01-18</t>
        </is>
      </c>
      <c r="C5522" t="inlineStr">
        <is>
          <t>S046</t>
        </is>
      </c>
      <c r="D5522" t="inlineStr">
        <is>
          <t>Store_046</t>
        </is>
      </c>
      <c r="E5522" t="inlineStr">
        <is>
          <t>South</t>
        </is>
      </c>
      <c r="F5522" t="inlineStr">
        <is>
          <t>P0015</t>
        </is>
      </c>
      <c r="G5522" t="inlineStr">
        <is>
          <t>Prod_0015</t>
        </is>
      </c>
      <c r="H5522" t="inlineStr">
        <is>
          <t>Food</t>
        </is>
      </c>
      <c r="I5522" t="n">
        <v>7</v>
      </c>
      <c r="J5522" t="n">
        <v>98.87</v>
      </c>
      <c r="K5522" t="n">
        <v>0.1</v>
      </c>
      <c r="L5522">
        <f>I5522*J5522*(1-K5522)</f>
        <v/>
      </c>
      <c r="M5522">
        <f>VLOOKUP(F5522,Products!A:D,4,FALSE)*I5522</f>
        <v/>
      </c>
      <c r="N5522">
        <f>L5522-M5522</f>
        <v/>
      </c>
    </row>
    <row r="5523">
      <c r="A5523" t="inlineStr">
        <is>
          <t>T1005521</t>
        </is>
      </c>
      <c r="B5523" t="inlineStr">
        <is>
          <t>2023-09-05</t>
        </is>
      </c>
      <c r="C5523" t="inlineStr">
        <is>
          <t>S040</t>
        </is>
      </c>
      <c r="D5523" t="inlineStr">
        <is>
          <t>Store_040</t>
        </is>
      </c>
      <c r="E5523" t="inlineStr">
        <is>
          <t>Central</t>
        </is>
      </c>
      <c r="F5523" t="inlineStr">
        <is>
          <t>P0083</t>
        </is>
      </c>
      <c r="G5523" t="inlineStr">
        <is>
          <t>Prod_0083</t>
        </is>
      </c>
      <c r="H5523" t="inlineStr">
        <is>
          <t>Clothing</t>
        </is>
      </c>
      <c r="I5523" t="n">
        <v>1</v>
      </c>
      <c r="J5523" t="n">
        <v>460.91</v>
      </c>
      <c r="K5523" t="n">
        <v>0.15</v>
      </c>
      <c r="L5523">
        <f>I5523*J5523*(1-K5523)</f>
        <v/>
      </c>
      <c r="M5523">
        <f>VLOOKUP(F5523,Products!A:D,4,FALSE)*I5523</f>
        <v/>
      </c>
      <c r="N5523">
        <f>L5523-M5523</f>
        <v/>
      </c>
    </row>
    <row r="5524">
      <c r="A5524" t="inlineStr">
        <is>
          <t>T1005522</t>
        </is>
      </c>
      <c r="B5524" t="inlineStr">
        <is>
          <t>2023-05-10</t>
        </is>
      </c>
      <c r="C5524" t="inlineStr">
        <is>
          <t>S013</t>
        </is>
      </c>
      <c r="D5524" t="inlineStr">
        <is>
          <t>Store_013</t>
        </is>
      </c>
      <c r="E5524" t="inlineStr">
        <is>
          <t>North</t>
        </is>
      </c>
      <c r="F5524" t="inlineStr">
        <is>
          <t>P0101</t>
        </is>
      </c>
      <c r="G5524" t="inlineStr">
        <is>
          <t>Prod_0101</t>
        </is>
      </c>
      <c r="H5524" t="inlineStr">
        <is>
          <t>Food</t>
        </is>
      </c>
      <c r="I5524" t="n">
        <v>2</v>
      </c>
      <c r="J5524" t="n">
        <v>91.59999999999999</v>
      </c>
      <c r="K5524" t="n">
        <v>0</v>
      </c>
      <c r="L5524">
        <f>I5524*J5524*(1-K5524)</f>
        <v/>
      </c>
      <c r="M5524">
        <f>VLOOKUP(F5524,Products!A:D,4,FALSE)*I5524</f>
        <v/>
      </c>
      <c r="N5524">
        <f>L5524-M5524</f>
        <v/>
      </c>
    </row>
    <row r="5525">
      <c r="A5525" t="inlineStr">
        <is>
          <t>T1005523</t>
        </is>
      </c>
      <c r="B5525" t="inlineStr">
        <is>
          <t>2025-08-14</t>
        </is>
      </c>
      <c r="C5525" t="inlineStr">
        <is>
          <t>S038</t>
        </is>
      </c>
      <c r="D5525" t="inlineStr">
        <is>
          <t>Store_038</t>
        </is>
      </c>
      <c r="E5525" t="inlineStr">
        <is>
          <t>East</t>
        </is>
      </c>
      <c r="F5525" t="inlineStr">
        <is>
          <t>P0108</t>
        </is>
      </c>
      <c r="G5525" t="inlineStr">
        <is>
          <t>Prod_0108</t>
        </is>
      </c>
      <c r="H5525" t="inlineStr">
        <is>
          <t>Stationery</t>
        </is>
      </c>
      <c r="I5525" t="n">
        <v>9</v>
      </c>
      <c r="J5525" t="n">
        <v>688.29</v>
      </c>
      <c r="K5525" t="n">
        <v>0</v>
      </c>
      <c r="L5525">
        <f>I5525*J5525*(1-K5525)</f>
        <v/>
      </c>
      <c r="M5525">
        <f>VLOOKUP(F5525,Products!A:D,4,FALSE)*I5525</f>
        <v/>
      </c>
      <c r="N5525">
        <f>L5525-M5525</f>
        <v/>
      </c>
    </row>
    <row r="5526">
      <c r="A5526" t="inlineStr">
        <is>
          <t>T1005524</t>
        </is>
      </c>
      <c r="B5526" t="inlineStr">
        <is>
          <t>2024-09-03</t>
        </is>
      </c>
      <c r="C5526" t="inlineStr">
        <is>
          <t>S008</t>
        </is>
      </c>
      <c r="D5526" t="inlineStr">
        <is>
          <t>Store_008</t>
        </is>
      </c>
      <c r="E5526" t="inlineStr">
        <is>
          <t>East</t>
        </is>
      </c>
      <c r="F5526" t="inlineStr">
        <is>
          <t>P0109</t>
        </is>
      </c>
      <c r="G5526" t="inlineStr">
        <is>
          <t>Prod_0109</t>
        </is>
      </c>
      <c r="H5526" t="inlineStr">
        <is>
          <t>Beverages</t>
        </is>
      </c>
      <c r="I5526" t="n">
        <v>8</v>
      </c>
      <c r="J5526" t="n">
        <v>673.6</v>
      </c>
      <c r="K5526" t="n">
        <v>0</v>
      </c>
      <c r="L5526">
        <f>I5526*J5526*(1-K5526)</f>
        <v/>
      </c>
      <c r="M5526">
        <f>VLOOKUP(F5526,Products!A:D,4,FALSE)*I5526</f>
        <v/>
      </c>
      <c r="N5526">
        <f>L5526-M5526</f>
        <v/>
      </c>
    </row>
    <row r="5527">
      <c r="A5527" t="inlineStr">
        <is>
          <t>T1005525</t>
        </is>
      </c>
      <c r="B5527" t="inlineStr">
        <is>
          <t>2023-02-19</t>
        </is>
      </c>
      <c r="C5527" t="inlineStr">
        <is>
          <t>S003</t>
        </is>
      </c>
      <c r="D5527" t="inlineStr">
        <is>
          <t>Store_003</t>
        </is>
      </c>
      <c r="E5527" t="inlineStr">
        <is>
          <t>North</t>
        </is>
      </c>
      <c r="F5527" t="inlineStr">
        <is>
          <t>P0032</t>
        </is>
      </c>
      <c r="G5527" t="inlineStr">
        <is>
          <t>Prod_0032</t>
        </is>
      </c>
      <c r="H5527" t="inlineStr">
        <is>
          <t>Beverages</t>
        </is>
      </c>
      <c r="I5527" t="n">
        <v>4</v>
      </c>
      <c r="J5527" t="n">
        <v>273.25</v>
      </c>
      <c r="K5527" t="n">
        <v>0</v>
      </c>
      <c r="L5527">
        <f>I5527*J5527*(1-K5527)</f>
        <v/>
      </c>
      <c r="M5527">
        <f>VLOOKUP(F5527,Products!A:D,4,FALSE)*I5527</f>
        <v/>
      </c>
      <c r="N5527">
        <f>L5527-M5527</f>
        <v/>
      </c>
    </row>
    <row r="5528">
      <c r="A5528" t="inlineStr">
        <is>
          <t>T1005526</t>
        </is>
      </c>
      <c r="B5528" t="inlineStr">
        <is>
          <t>2024-07-08</t>
        </is>
      </c>
      <c r="C5528" t="inlineStr">
        <is>
          <t>S035</t>
        </is>
      </c>
      <c r="D5528" t="inlineStr">
        <is>
          <t>Store_035</t>
        </is>
      </c>
      <c r="E5528" t="inlineStr">
        <is>
          <t>Central</t>
        </is>
      </c>
      <c r="F5528" t="inlineStr">
        <is>
          <t>P0194</t>
        </is>
      </c>
      <c r="G5528" t="inlineStr">
        <is>
          <t>Prod_0194</t>
        </is>
      </c>
      <c r="H5528" t="inlineStr">
        <is>
          <t>Food</t>
        </is>
      </c>
      <c r="I5528" t="n">
        <v>5</v>
      </c>
      <c r="J5528" t="n">
        <v>631.65</v>
      </c>
      <c r="K5528" t="n">
        <v>0.05</v>
      </c>
      <c r="L5528">
        <f>I5528*J5528*(1-K5528)</f>
        <v/>
      </c>
      <c r="M5528">
        <f>VLOOKUP(F5528,Products!A:D,4,FALSE)*I5528</f>
        <v/>
      </c>
      <c r="N5528">
        <f>L5528-M5528</f>
        <v/>
      </c>
    </row>
    <row r="5529">
      <c r="A5529" t="inlineStr">
        <is>
          <t>T1005527</t>
        </is>
      </c>
      <c r="B5529" t="inlineStr">
        <is>
          <t>2025-07-08</t>
        </is>
      </c>
      <c r="C5529" t="inlineStr">
        <is>
          <t>S027</t>
        </is>
      </c>
      <c r="D5529" t="inlineStr">
        <is>
          <t>Store_027</t>
        </is>
      </c>
      <c r="E5529" t="inlineStr">
        <is>
          <t>South</t>
        </is>
      </c>
      <c r="F5529" t="inlineStr">
        <is>
          <t>P0122</t>
        </is>
      </c>
      <c r="G5529" t="inlineStr">
        <is>
          <t>Prod_0122</t>
        </is>
      </c>
      <c r="H5529" t="inlineStr">
        <is>
          <t>Beverages</t>
        </is>
      </c>
      <c r="I5529" t="n">
        <v>6</v>
      </c>
      <c r="J5529" t="n">
        <v>822.34</v>
      </c>
      <c r="K5529" t="n">
        <v>0.15</v>
      </c>
      <c r="L5529">
        <f>I5529*J5529*(1-K5529)</f>
        <v/>
      </c>
      <c r="M5529">
        <f>VLOOKUP(F5529,Products!A:D,4,FALSE)*I5529</f>
        <v/>
      </c>
      <c r="N5529">
        <f>L5529-M5529</f>
        <v/>
      </c>
    </row>
    <row r="5530">
      <c r="A5530" t="inlineStr">
        <is>
          <t>T1005528</t>
        </is>
      </c>
      <c r="B5530" t="inlineStr">
        <is>
          <t>2023-01-15</t>
        </is>
      </c>
      <c r="C5530" t="inlineStr">
        <is>
          <t>S016</t>
        </is>
      </c>
      <c r="D5530" t="inlineStr">
        <is>
          <t>Store_016</t>
        </is>
      </c>
      <c r="E5530" t="inlineStr">
        <is>
          <t>West</t>
        </is>
      </c>
      <c r="F5530" t="inlineStr">
        <is>
          <t>P0186</t>
        </is>
      </c>
      <c r="G5530" t="inlineStr">
        <is>
          <t>Prod_0186</t>
        </is>
      </c>
      <c r="H5530" t="inlineStr">
        <is>
          <t>Household</t>
        </is>
      </c>
      <c r="I5530" t="n">
        <v>2</v>
      </c>
      <c r="J5530" t="n">
        <v>862.67</v>
      </c>
      <c r="K5530" t="n">
        <v>0</v>
      </c>
      <c r="L5530">
        <f>I5530*J5530*(1-K5530)</f>
        <v/>
      </c>
      <c r="M5530">
        <f>VLOOKUP(F5530,Products!A:D,4,FALSE)*I5530</f>
        <v/>
      </c>
      <c r="N5530">
        <f>L5530-M5530</f>
        <v/>
      </c>
    </row>
    <row r="5531">
      <c r="A5531" t="inlineStr">
        <is>
          <t>T1005529</t>
        </is>
      </c>
      <c r="B5531" t="inlineStr">
        <is>
          <t>2025-07-23</t>
        </is>
      </c>
      <c r="C5531" t="inlineStr">
        <is>
          <t>S023</t>
        </is>
      </c>
      <c r="D5531" t="inlineStr">
        <is>
          <t>Store_023</t>
        </is>
      </c>
      <c r="E5531" t="inlineStr">
        <is>
          <t>South</t>
        </is>
      </c>
      <c r="F5531" t="inlineStr">
        <is>
          <t>P0033</t>
        </is>
      </c>
      <c r="G5531" t="inlineStr">
        <is>
          <t>Prod_0033</t>
        </is>
      </c>
      <c r="H5531" t="inlineStr">
        <is>
          <t>Food</t>
        </is>
      </c>
      <c r="I5531" t="n">
        <v>6</v>
      </c>
      <c r="J5531" t="n">
        <v>478.07</v>
      </c>
      <c r="K5531" t="n">
        <v>0.05</v>
      </c>
      <c r="L5531">
        <f>I5531*J5531*(1-K5531)</f>
        <v/>
      </c>
      <c r="M5531">
        <f>VLOOKUP(F5531,Products!A:D,4,FALSE)*I5531</f>
        <v/>
      </c>
      <c r="N5531">
        <f>L5531-M5531</f>
        <v/>
      </c>
    </row>
    <row r="5532">
      <c r="A5532" t="inlineStr">
        <is>
          <t>T1005530</t>
        </is>
      </c>
      <c r="B5532" t="inlineStr">
        <is>
          <t>2025-01-15</t>
        </is>
      </c>
      <c r="C5532" t="inlineStr">
        <is>
          <t>S002</t>
        </is>
      </c>
      <c r="D5532" t="inlineStr">
        <is>
          <t>Store_002</t>
        </is>
      </c>
      <c r="E5532" t="inlineStr">
        <is>
          <t>South</t>
        </is>
      </c>
      <c r="F5532" t="inlineStr">
        <is>
          <t>P0087</t>
        </is>
      </c>
      <c r="G5532" t="inlineStr">
        <is>
          <t>Prod_0087</t>
        </is>
      </c>
      <c r="H5532" t="inlineStr">
        <is>
          <t>Clothing</t>
        </is>
      </c>
      <c r="I5532" t="n">
        <v>5</v>
      </c>
      <c r="J5532" t="n">
        <v>458.2</v>
      </c>
      <c r="K5532" t="n">
        <v>0</v>
      </c>
      <c r="L5532">
        <f>I5532*J5532*(1-K5532)</f>
        <v/>
      </c>
      <c r="M5532">
        <f>VLOOKUP(F5532,Products!A:D,4,FALSE)*I5532</f>
        <v/>
      </c>
      <c r="N5532">
        <f>L5532-M5532</f>
        <v/>
      </c>
    </row>
    <row r="5533">
      <c r="A5533" t="inlineStr">
        <is>
          <t>T1005531</t>
        </is>
      </c>
      <c r="B5533" t="inlineStr">
        <is>
          <t>2025-09-18</t>
        </is>
      </c>
      <c r="C5533" t="inlineStr">
        <is>
          <t>S042</t>
        </is>
      </c>
      <c r="D5533" t="inlineStr">
        <is>
          <t>Store_042</t>
        </is>
      </c>
      <c r="E5533" t="inlineStr">
        <is>
          <t>Central</t>
        </is>
      </c>
      <c r="F5533" t="inlineStr">
        <is>
          <t>P0087</t>
        </is>
      </c>
      <c r="G5533" t="inlineStr">
        <is>
          <t>Prod_0087</t>
        </is>
      </c>
      <c r="H5533" t="inlineStr">
        <is>
          <t>Clothing</t>
        </is>
      </c>
      <c r="I5533" t="n">
        <v>1</v>
      </c>
      <c r="J5533" t="n">
        <v>451.26</v>
      </c>
      <c r="K5533" t="n">
        <v>0</v>
      </c>
      <c r="L5533">
        <f>I5533*J5533*(1-K5533)</f>
        <v/>
      </c>
      <c r="M5533">
        <f>VLOOKUP(F5533,Products!A:D,4,FALSE)*I5533</f>
        <v/>
      </c>
      <c r="N5533">
        <f>L5533-M5533</f>
        <v/>
      </c>
    </row>
    <row r="5534">
      <c r="A5534" t="inlineStr">
        <is>
          <t>T1005532</t>
        </is>
      </c>
      <c r="B5534" t="inlineStr">
        <is>
          <t>2023-08-20</t>
        </is>
      </c>
      <c r="C5534" t="inlineStr">
        <is>
          <t>S024</t>
        </is>
      </c>
      <c r="D5534" t="inlineStr">
        <is>
          <t>Store_024</t>
        </is>
      </c>
      <c r="E5534" t="inlineStr">
        <is>
          <t>South</t>
        </is>
      </c>
      <c r="F5534" t="inlineStr">
        <is>
          <t>P0004</t>
        </is>
      </c>
      <c r="G5534" t="inlineStr">
        <is>
          <t>Prod_0004</t>
        </is>
      </c>
      <c r="H5534" t="inlineStr">
        <is>
          <t>Household</t>
        </is>
      </c>
      <c r="I5534" t="n">
        <v>6</v>
      </c>
      <c r="J5534" t="n">
        <v>356.27</v>
      </c>
      <c r="K5534" t="n">
        <v>0</v>
      </c>
      <c r="L5534">
        <f>I5534*J5534*(1-K5534)</f>
        <v/>
      </c>
      <c r="M5534">
        <f>VLOOKUP(F5534,Products!A:D,4,FALSE)*I5534</f>
        <v/>
      </c>
      <c r="N5534">
        <f>L5534-M5534</f>
        <v/>
      </c>
    </row>
    <row r="5535">
      <c r="A5535" t="inlineStr">
        <is>
          <t>T1005533</t>
        </is>
      </c>
      <c r="B5535" t="inlineStr">
        <is>
          <t>2023-07-26</t>
        </is>
      </c>
      <c r="C5535" t="inlineStr">
        <is>
          <t>S014</t>
        </is>
      </c>
      <c r="D5535" t="inlineStr">
        <is>
          <t>Store_014</t>
        </is>
      </c>
      <c r="E5535" t="inlineStr">
        <is>
          <t>West</t>
        </is>
      </c>
      <c r="F5535" t="inlineStr">
        <is>
          <t>P0167</t>
        </is>
      </c>
      <c r="G5535" t="inlineStr">
        <is>
          <t>Prod_0167</t>
        </is>
      </c>
      <c r="H5535" t="inlineStr">
        <is>
          <t>Beverages</t>
        </is>
      </c>
      <c r="I5535" t="n">
        <v>5</v>
      </c>
      <c r="J5535" t="n">
        <v>434.07</v>
      </c>
      <c r="K5535" t="n">
        <v>0.2</v>
      </c>
      <c r="L5535">
        <f>I5535*J5535*(1-K5535)</f>
        <v/>
      </c>
      <c r="M5535">
        <f>VLOOKUP(F5535,Products!A:D,4,FALSE)*I5535</f>
        <v/>
      </c>
      <c r="N5535">
        <f>L5535-M5535</f>
        <v/>
      </c>
    </row>
    <row r="5536">
      <c r="A5536" t="inlineStr">
        <is>
          <t>T1005534</t>
        </is>
      </c>
      <c r="B5536" t="inlineStr">
        <is>
          <t>2024-02-16</t>
        </is>
      </c>
      <c r="C5536" t="inlineStr">
        <is>
          <t>S025</t>
        </is>
      </c>
      <c r="D5536" t="inlineStr">
        <is>
          <t>Store_025</t>
        </is>
      </c>
      <c r="E5536" t="inlineStr">
        <is>
          <t>Central</t>
        </is>
      </c>
      <c r="F5536" t="inlineStr">
        <is>
          <t>P0163</t>
        </is>
      </c>
      <c r="G5536" t="inlineStr">
        <is>
          <t>Prod_0163</t>
        </is>
      </c>
      <c r="H5536" t="inlineStr">
        <is>
          <t>Food</t>
        </is>
      </c>
      <c r="I5536" t="n">
        <v>7</v>
      </c>
      <c r="J5536" t="n">
        <v>654.17</v>
      </c>
      <c r="K5536" t="n">
        <v>0.2</v>
      </c>
      <c r="L5536">
        <f>I5536*J5536*(1-K5536)</f>
        <v/>
      </c>
      <c r="M5536">
        <f>VLOOKUP(F5536,Products!A:D,4,FALSE)*I5536</f>
        <v/>
      </c>
      <c r="N5536">
        <f>L5536-M5536</f>
        <v/>
      </c>
    </row>
    <row r="5537">
      <c r="A5537" t="inlineStr">
        <is>
          <t>T1005535</t>
        </is>
      </c>
      <c r="B5537" t="inlineStr">
        <is>
          <t>2023-06-22</t>
        </is>
      </c>
      <c r="C5537" t="inlineStr">
        <is>
          <t>S050</t>
        </is>
      </c>
      <c r="D5537" t="inlineStr">
        <is>
          <t>Store_050</t>
        </is>
      </c>
      <c r="E5537" t="inlineStr">
        <is>
          <t>South</t>
        </is>
      </c>
      <c r="F5537" t="inlineStr">
        <is>
          <t>P0195</t>
        </is>
      </c>
      <c r="G5537" t="inlineStr">
        <is>
          <t>Prod_0195</t>
        </is>
      </c>
      <c r="H5537" t="inlineStr">
        <is>
          <t>Food</t>
        </is>
      </c>
      <c r="I5537" t="n">
        <v>1</v>
      </c>
      <c r="J5537" t="n">
        <v>464.42</v>
      </c>
      <c r="K5537" t="n">
        <v>0</v>
      </c>
      <c r="L5537">
        <f>I5537*J5537*(1-K5537)</f>
        <v/>
      </c>
      <c r="M5537">
        <f>VLOOKUP(F5537,Products!A:D,4,FALSE)*I5537</f>
        <v/>
      </c>
      <c r="N5537">
        <f>L5537-M5537</f>
        <v/>
      </c>
    </row>
    <row r="5538">
      <c r="A5538" t="inlineStr">
        <is>
          <t>T1005536</t>
        </is>
      </c>
      <c r="B5538" t="inlineStr">
        <is>
          <t>2023-05-17</t>
        </is>
      </c>
      <c r="C5538" t="inlineStr">
        <is>
          <t>S014</t>
        </is>
      </c>
      <c r="D5538" t="inlineStr">
        <is>
          <t>Store_014</t>
        </is>
      </c>
      <c r="E5538" t="inlineStr">
        <is>
          <t>West</t>
        </is>
      </c>
      <c r="F5538" t="inlineStr">
        <is>
          <t>P0053</t>
        </is>
      </c>
      <c r="G5538" t="inlineStr">
        <is>
          <t>Prod_0053</t>
        </is>
      </c>
      <c r="H5538" t="inlineStr">
        <is>
          <t>Food</t>
        </is>
      </c>
      <c r="I5538" t="n">
        <v>1</v>
      </c>
      <c r="J5538" t="n">
        <v>384.52</v>
      </c>
      <c r="K5538" t="n">
        <v>0</v>
      </c>
      <c r="L5538">
        <f>I5538*J5538*(1-K5538)</f>
        <v/>
      </c>
      <c r="M5538">
        <f>VLOOKUP(F5538,Products!A:D,4,FALSE)*I5538</f>
        <v/>
      </c>
      <c r="N5538">
        <f>L5538-M5538</f>
        <v/>
      </c>
    </row>
    <row r="5539">
      <c r="A5539" t="inlineStr">
        <is>
          <t>T1005537</t>
        </is>
      </c>
      <c r="B5539" t="inlineStr">
        <is>
          <t>2024-01-30</t>
        </is>
      </c>
      <c r="C5539" t="inlineStr">
        <is>
          <t>S015</t>
        </is>
      </c>
      <c r="D5539" t="inlineStr">
        <is>
          <t>Store_015</t>
        </is>
      </c>
      <c r="E5539" t="inlineStr">
        <is>
          <t>North</t>
        </is>
      </c>
      <c r="F5539" t="inlineStr">
        <is>
          <t>P0158</t>
        </is>
      </c>
      <c r="G5539" t="inlineStr">
        <is>
          <t>Prod_0158</t>
        </is>
      </c>
      <c r="H5539" t="inlineStr">
        <is>
          <t>Beverages</t>
        </is>
      </c>
      <c r="I5539" t="n">
        <v>4</v>
      </c>
      <c r="J5539" t="n">
        <v>209.34</v>
      </c>
      <c r="K5539" t="n">
        <v>0.05</v>
      </c>
      <c r="L5539">
        <f>I5539*J5539*(1-K5539)</f>
        <v/>
      </c>
      <c r="M5539">
        <f>VLOOKUP(F5539,Products!A:D,4,FALSE)*I5539</f>
        <v/>
      </c>
      <c r="N5539">
        <f>L5539-M5539</f>
        <v/>
      </c>
    </row>
    <row r="5540">
      <c r="A5540" t="inlineStr">
        <is>
          <t>T1005538</t>
        </is>
      </c>
      <c r="B5540" t="inlineStr">
        <is>
          <t>2024-03-11</t>
        </is>
      </c>
      <c r="C5540" t="inlineStr">
        <is>
          <t>S006</t>
        </is>
      </c>
      <c r="D5540" t="inlineStr">
        <is>
          <t>Store_006</t>
        </is>
      </c>
      <c r="E5540" t="inlineStr">
        <is>
          <t>East</t>
        </is>
      </c>
      <c r="F5540" t="inlineStr">
        <is>
          <t>P0091</t>
        </is>
      </c>
      <c r="G5540" t="inlineStr">
        <is>
          <t>Prod_0091</t>
        </is>
      </c>
      <c r="H5540" t="inlineStr">
        <is>
          <t>Toys</t>
        </is>
      </c>
      <c r="I5540" t="n">
        <v>7</v>
      </c>
      <c r="J5540" t="n">
        <v>305.1</v>
      </c>
      <c r="K5540" t="n">
        <v>0</v>
      </c>
      <c r="L5540">
        <f>I5540*J5540*(1-K5540)</f>
        <v/>
      </c>
      <c r="M5540">
        <f>VLOOKUP(F5540,Products!A:D,4,FALSE)*I5540</f>
        <v/>
      </c>
      <c r="N5540">
        <f>L5540-M5540</f>
        <v/>
      </c>
    </row>
    <row r="5541">
      <c r="A5541" t="inlineStr">
        <is>
          <t>T1005539</t>
        </is>
      </c>
      <c r="B5541" t="inlineStr">
        <is>
          <t>2023-09-18</t>
        </is>
      </c>
      <c r="C5541" t="inlineStr">
        <is>
          <t>S045</t>
        </is>
      </c>
      <c r="D5541" t="inlineStr">
        <is>
          <t>Store_045</t>
        </is>
      </c>
      <c r="E5541" t="inlineStr">
        <is>
          <t>East</t>
        </is>
      </c>
      <c r="F5541" t="inlineStr">
        <is>
          <t>P0167</t>
        </is>
      </c>
      <c r="G5541" t="inlineStr">
        <is>
          <t>Prod_0167</t>
        </is>
      </c>
      <c r="H5541" t="inlineStr">
        <is>
          <t>Beverages</t>
        </is>
      </c>
      <c r="I5541" t="n">
        <v>4</v>
      </c>
      <c r="J5541" t="n">
        <v>431.12</v>
      </c>
      <c r="K5541" t="n">
        <v>0.05</v>
      </c>
      <c r="L5541">
        <f>I5541*J5541*(1-K5541)</f>
        <v/>
      </c>
      <c r="M5541">
        <f>VLOOKUP(F5541,Products!A:D,4,FALSE)*I5541</f>
        <v/>
      </c>
      <c r="N5541">
        <f>L5541-M5541</f>
        <v/>
      </c>
    </row>
    <row r="5542">
      <c r="A5542" t="inlineStr">
        <is>
          <t>T1005540</t>
        </is>
      </c>
      <c r="B5542" t="inlineStr">
        <is>
          <t>2025-05-02</t>
        </is>
      </c>
      <c r="C5542" t="inlineStr">
        <is>
          <t>S004</t>
        </is>
      </c>
      <c r="D5542" t="inlineStr">
        <is>
          <t>Store_004</t>
        </is>
      </c>
      <c r="E5542" t="inlineStr">
        <is>
          <t>Central</t>
        </is>
      </c>
      <c r="F5542" t="inlineStr">
        <is>
          <t>P0089</t>
        </is>
      </c>
      <c r="G5542" t="inlineStr">
        <is>
          <t>Prod_0089</t>
        </is>
      </c>
      <c r="H5542" t="inlineStr">
        <is>
          <t>Stationery</t>
        </is>
      </c>
      <c r="I5542" t="n">
        <v>4</v>
      </c>
      <c r="J5542" t="n">
        <v>726.9</v>
      </c>
      <c r="K5542" t="n">
        <v>0.05</v>
      </c>
      <c r="L5542">
        <f>I5542*J5542*(1-K5542)</f>
        <v/>
      </c>
      <c r="M5542">
        <f>VLOOKUP(F5542,Products!A:D,4,FALSE)*I5542</f>
        <v/>
      </c>
      <c r="N5542">
        <f>L5542-M5542</f>
        <v/>
      </c>
    </row>
    <row r="5543">
      <c r="A5543" t="inlineStr">
        <is>
          <t>T1005541</t>
        </is>
      </c>
      <c r="B5543" t="inlineStr">
        <is>
          <t>2023-06-21</t>
        </is>
      </c>
      <c r="C5543" t="inlineStr">
        <is>
          <t>S035</t>
        </is>
      </c>
      <c r="D5543" t="inlineStr">
        <is>
          <t>Store_035</t>
        </is>
      </c>
      <c r="E5543" t="inlineStr">
        <is>
          <t>Central</t>
        </is>
      </c>
      <c r="F5543" t="inlineStr">
        <is>
          <t>P0101</t>
        </is>
      </c>
      <c r="G5543" t="inlineStr">
        <is>
          <t>Prod_0101</t>
        </is>
      </c>
      <c r="H5543" t="inlineStr">
        <is>
          <t>Food</t>
        </is>
      </c>
      <c r="I5543" t="n">
        <v>5</v>
      </c>
      <c r="J5543" t="n">
        <v>97.17</v>
      </c>
      <c r="K5543" t="n">
        <v>0</v>
      </c>
      <c r="L5543">
        <f>I5543*J5543*(1-K5543)</f>
        <v/>
      </c>
      <c r="M5543">
        <f>VLOOKUP(F5543,Products!A:D,4,FALSE)*I5543</f>
        <v/>
      </c>
      <c r="N5543">
        <f>L5543-M5543</f>
        <v/>
      </c>
    </row>
    <row r="5544">
      <c r="A5544" t="inlineStr">
        <is>
          <t>T1005542</t>
        </is>
      </c>
      <c r="B5544" t="inlineStr">
        <is>
          <t>2025-02-04</t>
        </is>
      </c>
      <c r="C5544" t="inlineStr">
        <is>
          <t>S038</t>
        </is>
      </c>
      <c r="D5544" t="inlineStr">
        <is>
          <t>Store_038</t>
        </is>
      </c>
      <c r="E5544" t="inlineStr">
        <is>
          <t>East</t>
        </is>
      </c>
      <c r="F5544" t="inlineStr">
        <is>
          <t>P0029</t>
        </is>
      </c>
      <c r="G5544" t="inlineStr">
        <is>
          <t>Prod_0029</t>
        </is>
      </c>
      <c r="H5544" t="inlineStr">
        <is>
          <t>Clothing</t>
        </is>
      </c>
      <c r="I5544" t="n">
        <v>6</v>
      </c>
      <c r="J5544" t="n">
        <v>605.3200000000001</v>
      </c>
      <c r="K5544" t="n">
        <v>0</v>
      </c>
      <c r="L5544">
        <f>I5544*J5544*(1-K5544)</f>
        <v/>
      </c>
      <c r="M5544">
        <f>VLOOKUP(F5544,Products!A:D,4,FALSE)*I5544</f>
        <v/>
      </c>
      <c r="N5544">
        <f>L5544-M5544</f>
        <v/>
      </c>
    </row>
    <row r="5545">
      <c r="A5545" t="inlineStr">
        <is>
          <t>T1005543</t>
        </is>
      </c>
      <c r="B5545" t="inlineStr">
        <is>
          <t>2024-06-03</t>
        </is>
      </c>
      <c r="C5545" t="inlineStr">
        <is>
          <t>S039</t>
        </is>
      </c>
      <c r="D5545" t="inlineStr">
        <is>
          <t>Store_039</t>
        </is>
      </c>
      <c r="E5545" t="inlineStr">
        <is>
          <t>North</t>
        </is>
      </c>
      <c r="F5545" t="inlineStr">
        <is>
          <t>P0122</t>
        </is>
      </c>
      <c r="G5545" t="inlineStr">
        <is>
          <t>Prod_0122</t>
        </is>
      </c>
      <c r="H5545" t="inlineStr">
        <is>
          <t>Beverages</t>
        </is>
      </c>
      <c r="I5545" t="n">
        <v>6</v>
      </c>
      <c r="J5545" t="n">
        <v>753.72</v>
      </c>
      <c r="K5545" t="n">
        <v>0</v>
      </c>
      <c r="L5545">
        <f>I5545*J5545*(1-K5545)</f>
        <v/>
      </c>
      <c r="M5545">
        <f>VLOOKUP(F5545,Products!A:D,4,FALSE)*I5545</f>
        <v/>
      </c>
      <c r="N5545">
        <f>L5545-M5545</f>
        <v/>
      </c>
    </row>
    <row r="5546">
      <c r="A5546" t="inlineStr">
        <is>
          <t>T1005544</t>
        </is>
      </c>
      <c r="B5546" t="inlineStr">
        <is>
          <t>2023-12-31</t>
        </is>
      </c>
      <c r="C5546" t="inlineStr">
        <is>
          <t>S008</t>
        </is>
      </c>
      <c r="D5546" t="inlineStr">
        <is>
          <t>Store_008</t>
        </is>
      </c>
      <c r="E5546" t="inlineStr">
        <is>
          <t>East</t>
        </is>
      </c>
      <c r="F5546" t="inlineStr">
        <is>
          <t>P0083</t>
        </is>
      </c>
      <c r="G5546" t="inlineStr">
        <is>
          <t>Prod_0083</t>
        </is>
      </c>
      <c r="H5546" t="inlineStr">
        <is>
          <t>Clothing</t>
        </is>
      </c>
      <c r="I5546" t="n">
        <v>7</v>
      </c>
      <c r="J5546" t="n">
        <v>541.1900000000001</v>
      </c>
      <c r="K5546" t="n">
        <v>0.05</v>
      </c>
      <c r="L5546">
        <f>I5546*J5546*(1-K5546)</f>
        <v/>
      </c>
      <c r="M5546">
        <f>VLOOKUP(F5546,Products!A:D,4,FALSE)*I5546</f>
        <v/>
      </c>
      <c r="N5546">
        <f>L5546-M5546</f>
        <v/>
      </c>
    </row>
    <row r="5547">
      <c r="A5547" t="inlineStr">
        <is>
          <t>T1005545</t>
        </is>
      </c>
      <c r="B5547" t="inlineStr">
        <is>
          <t>2024-11-05</t>
        </is>
      </c>
      <c r="C5547" t="inlineStr">
        <is>
          <t>S037</t>
        </is>
      </c>
      <c r="D5547" t="inlineStr">
        <is>
          <t>Store_037</t>
        </is>
      </c>
      <c r="E5547" t="inlineStr">
        <is>
          <t>East</t>
        </is>
      </c>
      <c r="F5547" t="inlineStr">
        <is>
          <t>P0112</t>
        </is>
      </c>
      <c r="G5547" t="inlineStr">
        <is>
          <t>Prod_0112</t>
        </is>
      </c>
      <c r="H5547" t="inlineStr">
        <is>
          <t>Beverages</t>
        </is>
      </c>
      <c r="I5547" t="n">
        <v>7</v>
      </c>
      <c r="J5547" t="n">
        <v>721.01</v>
      </c>
      <c r="K5547" t="n">
        <v>0</v>
      </c>
      <c r="L5547">
        <f>I5547*J5547*(1-K5547)</f>
        <v/>
      </c>
      <c r="M5547">
        <f>VLOOKUP(F5547,Products!A:D,4,FALSE)*I5547</f>
        <v/>
      </c>
      <c r="N5547">
        <f>L5547-M5547</f>
        <v/>
      </c>
    </row>
    <row r="5548">
      <c r="A5548" t="inlineStr">
        <is>
          <t>T1005546</t>
        </is>
      </c>
      <c r="B5548" t="inlineStr">
        <is>
          <t>2023-06-15</t>
        </is>
      </c>
      <c r="C5548" t="inlineStr">
        <is>
          <t>S046</t>
        </is>
      </c>
      <c r="D5548" t="inlineStr">
        <is>
          <t>Store_046</t>
        </is>
      </c>
      <c r="E5548" t="inlineStr">
        <is>
          <t>South</t>
        </is>
      </c>
      <c r="F5548" t="inlineStr">
        <is>
          <t>P0084</t>
        </is>
      </c>
      <c r="G5548" t="inlineStr">
        <is>
          <t>Prod_0084</t>
        </is>
      </c>
      <c r="H5548" t="inlineStr">
        <is>
          <t>Beverages</t>
        </is>
      </c>
      <c r="I5548" t="n">
        <v>2</v>
      </c>
      <c r="J5548" t="n">
        <v>713.24</v>
      </c>
      <c r="K5548" t="n">
        <v>0</v>
      </c>
      <c r="L5548">
        <f>I5548*J5548*(1-K5548)</f>
        <v/>
      </c>
      <c r="M5548">
        <f>VLOOKUP(F5548,Products!A:D,4,FALSE)*I5548</f>
        <v/>
      </c>
      <c r="N5548">
        <f>L5548-M5548</f>
        <v/>
      </c>
    </row>
    <row r="5549">
      <c r="A5549" t="inlineStr">
        <is>
          <t>T1005547</t>
        </is>
      </c>
      <c r="B5549" t="inlineStr">
        <is>
          <t>2025-09-14</t>
        </is>
      </c>
      <c r="C5549" t="inlineStr">
        <is>
          <t>S036</t>
        </is>
      </c>
      <c r="D5549" t="inlineStr">
        <is>
          <t>Store_036</t>
        </is>
      </c>
      <c r="E5549" t="inlineStr">
        <is>
          <t>Central</t>
        </is>
      </c>
      <c r="F5549" t="inlineStr">
        <is>
          <t>P0129</t>
        </is>
      </c>
      <c r="G5549" t="inlineStr">
        <is>
          <t>Prod_0129</t>
        </is>
      </c>
      <c r="H5549" t="inlineStr">
        <is>
          <t>Stationery</t>
        </is>
      </c>
      <c r="I5549" t="n">
        <v>8</v>
      </c>
      <c r="J5549" t="n">
        <v>745.7</v>
      </c>
      <c r="K5549" t="n">
        <v>0.1</v>
      </c>
      <c r="L5549">
        <f>I5549*J5549*(1-K5549)</f>
        <v/>
      </c>
      <c r="M5549">
        <f>VLOOKUP(F5549,Products!A:D,4,FALSE)*I5549</f>
        <v/>
      </c>
      <c r="N5549">
        <f>L5549-M5549</f>
        <v/>
      </c>
    </row>
    <row r="5550">
      <c r="A5550" t="inlineStr">
        <is>
          <t>T1005548</t>
        </is>
      </c>
      <c r="B5550" t="inlineStr">
        <is>
          <t>2023-10-23</t>
        </is>
      </c>
      <c r="C5550" t="inlineStr">
        <is>
          <t>S001</t>
        </is>
      </c>
      <c r="D5550" t="inlineStr">
        <is>
          <t>Store_001</t>
        </is>
      </c>
      <c r="E5550" t="inlineStr">
        <is>
          <t>West</t>
        </is>
      </c>
      <c r="F5550" t="inlineStr">
        <is>
          <t>P0182</t>
        </is>
      </c>
      <c r="G5550" t="inlineStr">
        <is>
          <t>Prod_0182</t>
        </is>
      </c>
      <c r="H5550" t="inlineStr">
        <is>
          <t>Electronics</t>
        </is>
      </c>
      <c r="I5550" t="n">
        <v>5</v>
      </c>
      <c r="J5550" t="n">
        <v>798.0599999999999</v>
      </c>
      <c r="K5550" t="n">
        <v>0.2</v>
      </c>
      <c r="L5550">
        <f>I5550*J5550*(1-K5550)</f>
        <v/>
      </c>
      <c r="M5550">
        <f>VLOOKUP(F5550,Products!A:D,4,FALSE)*I5550</f>
        <v/>
      </c>
      <c r="N5550">
        <f>L5550-M5550</f>
        <v/>
      </c>
    </row>
    <row r="5551">
      <c r="A5551" t="inlineStr">
        <is>
          <t>T1005549</t>
        </is>
      </c>
      <c r="B5551" t="inlineStr">
        <is>
          <t>2023-12-28</t>
        </is>
      </c>
      <c r="C5551" t="inlineStr">
        <is>
          <t>S009</t>
        </is>
      </c>
      <c r="D5551" t="inlineStr">
        <is>
          <t>Store_009</t>
        </is>
      </c>
      <c r="E5551" t="inlineStr">
        <is>
          <t>Central</t>
        </is>
      </c>
      <c r="F5551" t="inlineStr">
        <is>
          <t>P0173</t>
        </is>
      </c>
      <c r="G5551" t="inlineStr">
        <is>
          <t>Prod_0173</t>
        </is>
      </c>
      <c r="H5551" t="inlineStr">
        <is>
          <t>Toys</t>
        </is>
      </c>
      <c r="I5551" t="n">
        <v>9</v>
      </c>
      <c r="J5551" t="n">
        <v>976.5700000000001</v>
      </c>
      <c r="K5551" t="n">
        <v>0</v>
      </c>
      <c r="L5551">
        <f>I5551*J5551*(1-K5551)</f>
        <v/>
      </c>
      <c r="M5551">
        <f>VLOOKUP(F5551,Products!A:D,4,FALSE)*I5551</f>
        <v/>
      </c>
      <c r="N5551">
        <f>L5551-M5551</f>
        <v/>
      </c>
    </row>
    <row r="5552">
      <c r="A5552" t="inlineStr">
        <is>
          <t>T1005550</t>
        </is>
      </c>
      <c r="B5552" t="inlineStr">
        <is>
          <t>2025-07-24</t>
        </is>
      </c>
      <c r="C5552" t="inlineStr">
        <is>
          <t>S025</t>
        </is>
      </c>
      <c r="D5552" t="inlineStr">
        <is>
          <t>Store_025</t>
        </is>
      </c>
      <c r="E5552" t="inlineStr">
        <is>
          <t>Central</t>
        </is>
      </c>
      <c r="F5552" t="inlineStr">
        <is>
          <t>P0157</t>
        </is>
      </c>
      <c r="G5552" t="inlineStr">
        <is>
          <t>Prod_0157</t>
        </is>
      </c>
      <c r="H5552" t="inlineStr">
        <is>
          <t>Toys</t>
        </is>
      </c>
      <c r="I5552" t="n">
        <v>1</v>
      </c>
      <c r="J5552" t="n">
        <v>281.14</v>
      </c>
      <c r="K5552" t="n">
        <v>0</v>
      </c>
      <c r="L5552">
        <f>I5552*J5552*(1-K5552)</f>
        <v/>
      </c>
      <c r="M5552">
        <f>VLOOKUP(F5552,Products!A:D,4,FALSE)*I5552</f>
        <v/>
      </c>
      <c r="N5552">
        <f>L5552-M5552</f>
        <v/>
      </c>
    </row>
    <row r="5553">
      <c r="A5553" t="inlineStr">
        <is>
          <t>T1005551</t>
        </is>
      </c>
      <c r="B5553" t="inlineStr">
        <is>
          <t>2025-08-18</t>
        </is>
      </c>
      <c r="C5553" t="inlineStr">
        <is>
          <t>S010</t>
        </is>
      </c>
      <c r="D5553" t="inlineStr">
        <is>
          <t>Store_010</t>
        </is>
      </c>
      <c r="E5553" t="inlineStr">
        <is>
          <t>North</t>
        </is>
      </c>
      <c r="F5553" t="inlineStr">
        <is>
          <t>P0100</t>
        </is>
      </c>
      <c r="G5553" t="inlineStr">
        <is>
          <t>Prod_0100</t>
        </is>
      </c>
      <c r="H5553" t="inlineStr">
        <is>
          <t>Household</t>
        </is>
      </c>
      <c r="I5553" t="n">
        <v>6</v>
      </c>
      <c r="J5553" t="n">
        <v>466.55</v>
      </c>
      <c r="K5553" t="n">
        <v>0.05</v>
      </c>
      <c r="L5553">
        <f>I5553*J5553*(1-K5553)</f>
        <v/>
      </c>
      <c r="M5553">
        <f>VLOOKUP(F5553,Products!A:D,4,FALSE)*I5553</f>
        <v/>
      </c>
      <c r="N5553">
        <f>L5553-M5553</f>
        <v/>
      </c>
    </row>
    <row r="5554">
      <c r="A5554" t="inlineStr">
        <is>
          <t>T1005552</t>
        </is>
      </c>
      <c r="B5554" t="inlineStr">
        <is>
          <t>2024-03-17</t>
        </is>
      </c>
      <c r="C5554" t="inlineStr">
        <is>
          <t>S036</t>
        </is>
      </c>
      <c r="D5554" t="inlineStr">
        <is>
          <t>Store_036</t>
        </is>
      </c>
      <c r="E5554" t="inlineStr">
        <is>
          <t>Central</t>
        </is>
      </c>
      <c r="F5554" t="inlineStr">
        <is>
          <t>P0183</t>
        </is>
      </c>
      <c r="G5554" t="inlineStr">
        <is>
          <t>Prod_0183</t>
        </is>
      </c>
      <c r="H5554" t="inlineStr">
        <is>
          <t>Stationery</t>
        </is>
      </c>
      <c r="I5554" t="n">
        <v>4</v>
      </c>
      <c r="J5554" t="n">
        <v>712.84</v>
      </c>
      <c r="K5554" t="n">
        <v>0</v>
      </c>
      <c r="L5554">
        <f>I5554*J5554*(1-K5554)</f>
        <v/>
      </c>
      <c r="M5554">
        <f>VLOOKUP(F5554,Products!A:D,4,FALSE)*I5554</f>
        <v/>
      </c>
      <c r="N5554">
        <f>L5554-M5554</f>
        <v/>
      </c>
    </row>
    <row r="5555">
      <c r="A5555" t="inlineStr">
        <is>
          <t>T1005553</t>
        </is>
      </c>
      <c r="B5555" t="inlineStr">
        <is>
          <t>2024-06-13</t>
        </is>
      </c>
      <c r="C5555" t="inlineStr">
        <is>
          <t>S027</t>
        </is>
      </c>
      <c r="D5555" t="inlineStr">
        <is>
          <t>Store_027</t>
        </is>
      </c>
      <c r="E5555" t="inlineStr">
        <is>
          <t>South</t>
        </is>
      </c>
      <c r="F5555" t="inlineStr">
        <is>
          <t>P0191</t>
        </is>
      </c>
      <c r="G5555" t="inlineStr">
        <is>
          <t>Prod_0191</t>
        </is>
      </c>
      <c r="H5555" t="inlineStr">
        <is>
          <t>Food</t>
        </is>
      </c>
      <c r="I5555" t="n">
        <v>4</v>
      </c>
      <c r="J5555" t="n">
        <v>601.5599999999999</v>
      </c>
      <c r="K5555" t="n">
        <v>0.15</v>
      </c>
      <c r="L5555">
        <f>I5555*J5555*(1-K5555)</f>
        <v/>
      </c>
      <c r="M5555">
        <f>VLOOKUP(F5555,Products!A:D,4,FALSE)*I5555</f>
        <v/>
      </c>
      <c r="N5555">
        <f>L5555-M5555</f>
        <v/>
      </c>
    </row>
    <row r="5556">
      <c r="A5556" t="inlineStr">
        <is>
          <t>T1005554</t>
        </is>
      </c>
      <c r="B5556" t="inlineStr">
        <is>
          <t>2023-07-21</t>
        </is>
      </c>
      <c r="C5556" t="inlineStr">
        <is>
          <t>S006</t>
        </is>
      </c>
      <c r="D5556" t="inlineStr">
        <is>
          <t>Store_006</t>
        </is>
      </c>
      <c r="E5556" t="inlineStr">
        <is>
          <t>East</t>
        </is>
      </c>
      <c r="F5556" t="inlineStr">
        <is>
          <t>P0135</t>
        </is>
      </c>
      <c r="G5556" t="inlineStr">
        <is>
          <t>Prod_0135</t>
        </is>
      </c>
      <c r="H5556" t="inlineStr">
        <is>
          <t>Food</t>
        </is>
      </c>
      <c r="I5556" t="n">
        <v>7</v>
      </c>
      <c r="J5556" t="n">
        <v>107.71</v>
      </c>
      <c r="K5556" t="n">
        <v>0</v>
      </c>
      <c r="L5556">
        <f>I5556*J5556*(1-K5556)</f>
        <v/>
      </c>
      <c r="M5556">
        <f>VLOOKUP(F5556,Products!A:D,4,FALSE)*I5556</f>
        <v/>
      </c>
      <c r="N5556">
        <f>L5556-M5556</f>
        <v/>
      </c>
    </row>
    <row r="5557">
      <c r="A5557" t="inlineStr">
        <is>
          <t>T1005555</t>
        </is>
      </c>
      <c r="B5557" t="inlineStr">
        <is>
          <t>2023-01-05</t>
        </is>
      </c>
      <c r="C5557" t="inlineStr">
        <is>
          <t>S001</t>
        </is>
      </c>
      <c r="D5557" t="inlineStr">
        <is>
          <t>Store_001</t>
        </is>
      </c>
      <c r="E5557" t="inlineStr">
        <is>
          <t>West</t>
        </is>
      </c>
      <c r="F5557" t="inlineStr">
        <is>
          <t>P0066</t>
        </is>
      </c>
      <c r="G5557" t="inlineStr">
        <is>
          <t>Prod_0066</t>
        </is>
      </c>
      <c r="H5557" t="inlineStr">
        <is>
          <t>Household</t>
        </is>
      </c>
      <c r="I5557" t="n">
        <v>4</v>
      </c>
      <c r="J5557" t="n">
        <v>477.44</v>
      </c>
      <c r="K5557" t="n">
        <v>0</v>
      </c>
      <c r="L5557">
        <f>I5557*J5557*(1-K5557)</f>
        <v/>
      </c>
      <c r="M5557">
        <f>VLOOKUP(F5557,Products!A:D,4,FALSE)*I5557</f>
        <v/>
      </c>
      <c r="N5557">
        <f>L5557-M5557</f>
        <v/>
      </c>
    </row>
    <row r="5558">
      <c r="A5558" t="inlineStr">
        <is>
          <t>T1005556</t>
        </is>
      </c>
      <c r="B5558" t="inlineStr">
        <is>
          <t>2024-07-29</t>
        </is>
      </c>
      <c r="C5558" t="inlineStr">
        <is>
          <t>S048</t>
        </is>
      </c>
      <c r="D5558" t="inlineStr">
        <is>
          <t>Store_048</t>
        </is>
      </c>
      <c r="E5558" t="inlineStr">
        <is>
          <t>South</t>
        </is>
      </c>
      <c r="F5558" t="inlineStr">
        <is>
          <t>P0102</t>
        </is>
      </c>
      <c r="G5558" t="inlineStr">
        <is>
          <t>Prod_0102</t>
        </is>
      </c>
      <c r="H5558" t="inlineStr">
        <is>
          <t>Food</t>
        </is>
      </c>
      <c r="I5558" t="n">
        <v>1</v>
      </c>
      <c r="J5558" t="n">
        <v>629.95</v>
      </c>
      <c r="K5558" t="n">
        <v>0</v>
      </c>
      <c r="L5558">
        <f>I5558*J5558*(1-K5558)</f>
        <v/>
      </c>
      <c r="M5558">
        <f>VLOOKUP(F5558,Products!A:D,4,FALSE)*I5558</f>
        <v/>
      </c>
      <c r="N5558">
        <f>L5558-M5558</f>
        <v/>
      </c>
    </row>
    <row r="5559">
      <c r="A5559" t="inlineStr">
        <is>
          <t>T1005557</t>
        </is>
      </c>
      <c r="B5559" t="inlineStr">
        <is>
          <t>2025-04-11</t>
        </is>
      </c>
      <c r="C5559" t="inlineStr">
        <is>
          <t>S049</t>
        </is>
      </c>
      <c r="D5559" t="inlineStr">
        <is>
          <t>Store_049</t>
        </is>
      </c>
      <c r="E5559" t="inlineStr">
        <is>
          <t>North</t>
        </is>
      </c>
      <c r="F5559" t="inlineStr">
        <is>
          <t>P0108</t>
        </is>
      </c>
      <c r="G5559" t="inlineStr">
        <is>
          <t>Prod_0108</t>
        </is>
      </c>
      <c r="H5559" t="inlineStr">
        <is>
          <t>Stationery</t>
        </is>
      </c>
      <c r="I5559" t="n">
        <v>5</v>
      </c>
      <c r="J5559" t="n">
        <v>528.4400000000001</v>
      </c>
      <c r="K5559" t="n">
        <v>0.1</v>
      </c>
      <c r="L5559">
        <f>I5559*J5559*(1-K5559)</f>
        <v/>
      </c>
      <c r="M5559">
        <f>VLOOKUP(F5559,Products!A:D,4,FALSE)*I5559</f>
        <v/>
      </c>
      <c r="N5559">
        <f>L5559-M5559</f>
        <v/>
      </c>
    </row>
    <row r="5560">
      <c r="A5560" t="inlineStr">
        <is>
          <t>T1005558</t>
        </is>
      </c>
      <c r="B5560" t="inlineStr">
        <is>
          <t>2025-01-22</t>
        </is>
      </c>
      <c r="C5560" t="inlineStr">
        <is>
          <t>S044</t>
        </is>
      </c>
      <c r="D5560" t="inlineStr">
        <is>
          <t>Store_044</t>
        </is>
      </c>
      <c r="E5560" t="inlineStr">
        <is>
          <t>North</t>
        </is>
      </c>
      <c r="F5560" t="inlineStr">
        <is>
          <t>P0095</t>
        </is>
      </c>
      <c r="G5560" t="inlineStr">
        <is>
          <t>Prod_0095</t>
        </is>
      </c>
      <c r="H5560" t="inlineStr">
        <is>
          <t>Food</t>
        </is>
      </c>
      <c r="I5560" t="n">
        <v>7</v>
      </c>
      <c r="J5560" t="n">
        <v>255.47</v>
      </c>
      <c r="K5560" t="n">
        <v>0</v>
      </c>
      <c r="L5560">
        <f>I5560*J5560*(1-K5560)</f>
        <v/>
      </c>
      <c r="M5560">
        <f>VLOOKUP(F5560,Products!A:D,4,FALSE)*I5560</f>
        <v/>
      </c>
      <c r="N5560">
        <f>L5560-M5560</f>
        <v/>
      </c>
    </row>
    <row r="5561">
      <c r="A5561" t="inlineStr">
        <is>
          <t>T1005559</t>
        </is>
      </c>
      <c r="B5561" t="inlineStr">
        <is>
          <t>2025-09-13</t>
        </is>
      </c>
      <c r="C5561" t="inlineStr">
        <is>
          <t>S040</t>
        </is>
      </c>
      <c r="D5561" t="inlineStr">
        <is>
          <t>Store_040</t>
        </is>
      </c>
      <c r="E5561" t="inlineStr">
        <is>
          <t>Central</t>
        </is>
      </c>
      <c r="F5561" t="inlineStr">
        <is>
          <t>P0143</t>
        </is>
      </c>
      <c r="G5561" t="inlineStr">
        <is>
          <t>Prod_0143</t>
        </is>
      </c>
      <c r="H5561" t="inlineStr">
        <is>
          <t>Electronics</t>
        </is>
      </c>
      <c r="I5561" t="n">
        <v>4</v>
      </c>
      <c r="J5561" t="n">
        <v>301.33</v>
      </c>
      <c r="K5561" t="n">
        <v>0</v>
      </c>
      <c r="L5561">
        <f>I5561*J5561*(1-K5561)</f>
        <v/>
      </c>
      <c r="M5561">
        <f>VLOOKUP(F5561,Products!A:D,4,FALSE)*I5561</f>
        <v/>
      </c>
      <c r="N5561">
        <f>L5561-M5561</f>
        <v/>
      </c>
    </row>
    <row r="5562">
      <c r="A5562" t="inlineStr">
        <is>
          <t>T1005560</t>
        </is>
      </c>
      <c r="B5562" t="inlineStr">
        <is>
          <t>2025-07-04</t>
        </is>
      </c>
      <c r="C5562" t="inlineStr">
        <is>
          <t>S043</t>
        </is>
      </c>
      <c r="D5562" t="inlineStr">
        <is>
          <t>Store_043</t>
        </is>
      </c>
      <c r="E5562" t="inlineStr">
        <is>
          <t>East</t>
        </is>
      </c>
      <c r="F5562" t="inlineStr">
        <is>
          <t>P0119</t>
        </is>
      </c>
      <c r="G5562" t="inlineStr">
        <is>
          <t>Prod_0119</t>
        </is>
      </c>
      <c r="H5562" t="inlineStr">
        <is>
          <t>Electronics</t>
        </is>
      </c>
      <c r="I5562" t="n">
        <v>4</v>
      </c>
      <c r="J5562" t="n">
        <v>260.86</v>
      </c>
      <c r="K5562" t="n">
        <v>0.05</v>
      </c>
      <c r="L5562">
        <f>I5562*J5562*(1-K5562)</f>
        <v/>
      </c>
      <c r="M5562">
        <f>VLOOKUP(F5562,Products!A:D,4,FALSE)*I5562</f>
        <v/>
      </c>
      <c r="N5562">
        <f>L5562-M5562</f>
        <v/>
      </c>
    </row>
    <row r="5563">
      <c r="A5563" t="inlineStr">
        <is>
          <t>T1005561</t>
        </is>
      </c>
      <c r="B5563" t="inlineStr">
        <is>
          <t>2023-09-30</t>
        </is>
      </c>
      <c r="C5563" t="inlineStr">
        <is>
          <t>S050</t>
        </is>
      </c>
      <c r="D5563" t="inlineStr">
        <is>
          <t>Store_050</t>
        </is>
      </c>
      <c r="E5563" t="inlineStr">
        <is>
          <t>South</t>
        </is>
      </c>
      <c r="F5563" t="inlineStr">
        <is>
          <t>P0106</t>
        </is>
      </c>
      <c r="G5563" t="inlineStr">
        <is>
          <t>Prod_0106</t>
        </is>
      </c>
      <c r="H5563" t="inlineStr">
        <is>
          <t>Electronics</t>
        </is>
      </c>
      <c r="I5563" t="n">
        <v>4</v>
      </c>
      <c r="J5563" t="n">
        <v>951.4299999999999</v>
      </c>
      <c r="K5563" t="n">
        <v>0</v>
      </c>
      <c r="L5563">
        <f>I5563*J5563*(1-K5563)</f>
        <v/>
      </c>
      <c r="M5563">
        <f>VLOOKUP(F5563,Products!A:D,4,FALSE)*I5563</f>
        <v/>
      </c>
      <c r="N5563">
        <f>L5563-M5563</f>
        <v/>
      </c>
    </row>
    <row r="5564">
      <c r="A5564" t="inlineStr">
        <is>
          <t>T1005562</t>
        </is>
      </c>
      <c r="B5564" t="inlineStr">
        <is>
          <t>2024-04-26</t>
        </is>
      </c>
      <c r="C5564" t="inlineStr">
        <is>
          <t>S004</t>
        </is>
      </c>
      <c r="D5564" t="inlineStr">
        <is>
          <t>Store_004</t>
        </is>
      </c>
      <c r="E5564" t="inlineStr">
        <is>
          <t>Central</t>
        </is>
      </c>
      <c r="F5564" t="inlineStr">
        <is>
          <t>P0181</t>
        </is>
      </c>
      <c r="G5564" t="inlineStr">
        <is>
          <t>Prod_0181</t>
        </is>
      </c>
      <c r="H5564" t="inlineStr">
        <is>
          <t>Electronics</t>
        </is>
      </c>
      <c r="I5564" t="n">
        <v>7</v>
      </c>
      <c r="J5564" t="n">
        <v>933.86</v>
      </c>
      <c r="K5564" t="n">
        <v>0.15</v>
      </c>
      <c r="L5564">
        <f>I5564*J5564*(1-K5564)</f>
        <v/>
      </c>
      <c r="M5564">
        <f>VLOOKUP(F5564,Products!A:D,4,FALSE)*I5564</f>
        <v/>
      </c>
      <c r="N5564">
        <f>L5564-M5564</f>
        <v/>
      </c>
    </row>
    <row r="5565">
      <c r="A5565" t="inlineStr">
        <is>
          <t>T1005563</t>
        </is>
      </c>
      <c r="B5565" t="inlineStr">
        <is>
          <t>2023-09-23</t>
        </is>
      </c>
      <c r="C5565" t="inlineStr">
        <is>
          <t>S033</t>
        </is>
      </c>
      <c r="D5565" t="inlineStr">
        <is>
          <t>Store_033</t>
        </is>
      </c>
      <c r="E5565" t="inlineStr">
        <is>
          <t>North</t>
        </is>
      </c>
      <c r="F5565" t="inlineStr">
        <is>
          <t>P0111</t>
        </is>
      </c>
      <c r="G5565" t="inlineStr">
        <is>
          <t>Prod_0111</t>
        </is>
      </c>
      <c r="H5565" t="inlineStr">
        <is>
          <t>Clothing</t>
        </is>
      </c>
      <c r="I5565" t="n">
        <v>8</v>
      </c>
      <c r="J5565" t="n">
        <v>480.67</v>
      </c>
      <c r="K5565" t="n">
        <v>0.1</v>
      </c>
      <c r="L5565">
        <f>I5565*J5565*(1-K5565)</f>
        <v/>
      </c>
      <c r="M5565">
        <f>VLOOKUP(F5565,Products!A:D,4,FALSE)*I5565</f>
        <v/>
      </c>
      <c r="N5565">
        <f>L5565-M5565</f>
        <v/>
      </c>
    </row>
    <row r="5566">
      <c r="A5566" t="inlineStr">
        <is>
          <t>T1005564</t>
        </is>
      </c>
      <c r="B5566" t="inlineStr">
        <is>
          <t>2024-01-02</t>
        </is>
      </c>
      <c r="C5566" t="inlineStr">
        <is>
          <t>S049</t>
        </is>
      </c>
      <c r="D5566" t="inlineStr">
        <is>
          <t>Store_049</t>
        </is>
      </c>
      <c r="E5566" t="inlineStr">
        <is>
          <t>North</t>
        </is>
      </c>
      <c r="F5566" t="inlineStr">
        <is>
          <t>P0094</t>
        </is>
      </c>
      <c r="G5566" t="inlineStr">
        <is>
          <t>Prod_0094</t>
        </is>
      </c>
      <c r="H5566" t="inlineStr">
        <is>
          <t>Toys</t>
        </is>
      </c>
      <c r="I5566" t="n">
        <v>7</v>
      </c>
      <c r="J5566" t="n">
        <v>619.26</v>
      </c>
      <c r="K5566" t="n">
        <v>0</v>
      </c>
      <c r="L5566">
        <f>I5566*J5566*(1-K5566)</f>
        <v/>
      </c>
      <c r="M5566">
        <f>VLOOKUP(F5566,Products!A:D,4,FALSE)*I5566</f>
        <v/>
      </c>
      <c r="N5566">
        <f>L5566-M5566</f>
        <v/>
      </c>
    </row>
    <row r="5567">
      <c r="A5567" t="inlineStr">
        <is>
          <t>T1005565</t>
        </is>
      </c>
      <c r="B5567" t="inlineStr">
        <is>
          <t>2023-10-19</t>
        </is>
      </c>
      <c r="C5567" t="inlineStr">
        <is>
          <t>S039</t>
        </is>
      </c>
      <c r="D5567" t="inlineStr">
        <is>
          <t>Store_039</t>
        </is>
      </c>
      <c r="E5567" t="inlineStr">
        <is>
          <t>North</t>
        </is>
      </c>
      <c r="F5567" t="inlineStr">
        <is>
          <t>P0094</t>
        </is>
      </c>
      <c r="G5567" t="inlineStr">
        <is>
          <t>Prod_0094</t>
        </is>
      </c>
      <c r="H5567" t="inlineStr">
        <is>
          <t>Toys</t>
        </is>
      </c>
      <c r="I5567" t="n">
        <v>4</v>
      </c>
      <c r="J5567" t="n">
        <v>547.25</v>
      </c>
      <c r="K5567" t="n">
        <v>0.05</v>
      </c>
      <c r="L5567">
        <f>I5567*J5567*(1-K5567)</f>
        <v/>
      </c>
      <c r="M5567">
        <f>VLOOKUP(F5567,Products!A:D,4,FALSE)*I5567</f>
        <v/>
      </c>
      <c r="N5567">
        <f>L5567-M5567</f>
        <v/>
      </c>
    </row>
    <row r="5568">
      <c r="A5568" t="inlineStr">
        <is>
          <t>T1005566</t>
        </is>
      </c>
      <c r="B5568" t="inlineStr">
        <is>
          <t>2024-05-16</t>
        </is>
      </c>
      <c r="C5568" t="inlineStr">
        <is>
          <t>S013</t>
        </is>
      </c>
      <c r="D5568" t="inlineStr">
        <is>
          <t>Store_013</t>
        </is>
      </c>
      <c r="E5568" t="inlineStr">
        <is>
          <t>North</t>
        </is>
      </c>
      <c r="F5568" t="inlineStr">
        <is>
          <t>P0103</t>
        </is>
      </c>
      <c r="G5568" t="inlineStr">
        <is>
          <t>Prod_0103</t>
        </is>
      </c>
      <c r="H5568" t="inlineStr">
        <is>
          <t>Stationery</t>
        </is>
      </c>
      <c r="I5568" t="n">
        <v>4</v>
      </c>
      <c r="J5568" t="n">
        <v>880.85</v>
      </c>
      <c r="K5568" t="n">
        <v>0.15</v>
      </c>
      <c r="L5568">
        <f>I5568*J5568*(1-K5568)</f>
        <v/>
      </c>
      <c r="M5568">
        <f>VLOOKUP(F5568,Products!A:D,4,FALSE)*I5568</f>
        <v/>
      </c>
      <c r="N5568">
        <f>L5568-M5568</f>
        <v/>
      </c>
    </row>
    <row r="5569">
      <c r="A5569" t="inlineStr">
        <is>
          <t>T1005567</t>
        </is>
      </c>
      <c r="B5569" t="inlineStr">
        <is>
          <t>2025-01-20</t>
        </is>
      </c>
      <c r="C5569" t="inlineStr">
        <is>
          <t>S027</t>
        </is>
      </c>
      <c r="D5569" t="inlineStr">
        <is>
          <t>Store_027</t>
        </is>
      </c>
      <c r="E5569" t="inlineStr">
        <is>
          <t>South</t>
        </is>
      </c>
      <c r="F5569" t="inlineStr">
        <is>
          <t>P0036</t>
        </is>
      </c>
      <c r="G5569" t="inlineStr">
        <is>
          <t>Prod_0036</t>
        </is>
      </c>
      <c r="H5569" t="inlineStr">
        <is>
          <t>Clothing</t>
        </is>
      </c>
      <c r="I5569" t="n">
        <v>9</v>
      </c>
      <c r="J5569" t="n">
        <v>447.38</v>
      </c>
      <c r="K5569" t="n">
        <v>0.1</v>
      </c>
      <c r="L5569">
        <f>I5569*J5569*(1-K5569)</f>
        <v/>
      </c>
      <c r="M5569">
        <f>VLOOKUP(F5569,Products!A:D,4,FALSE)*I5569</f>
        <v/>
      </c>
      <c r="N5569">
        <f>L5569-M5569</f>
        <v/>
      </c>
    </row>
    <row r="5570">
      <c r="A5570" t="inlineStr">
        <is>
          <t>T1005568</t>
        </is>
      </c>
      <c r="B5570" t="inlineStr">
        <is>
          <t>2025-06-29</t>
        </is>
      </c>
      <c r="C5570" t="inlineStr">
        <is>
          <t>S037</t>
        </is>
      </c>
      <c r="D5570" t="inlineStr">
        <is>
          <t>Store_037</t>
        </is>
      </c>
      <c r="E5570" t="inlineStr">
        <is>
          <t>East</t>
        </is>
      </c>
      <c r="F5570" t="inlineStr">
        <is>
          <t>P0103</t>
        </is>
      </c>
      <c r="G5570" t="inlineStr">
        <is>
          <t>Prod_0103</t>
        </is>
      </c>
      <c r="H5570" t="inlineStr">
        <is>
          <t>Stationery</t>
        </is>
      </c>
      <c r="I5570" t="n">
        <v>6</v>
      </c>
      <c r="J5570" t="n">
        <v>647.39</v>
      </c>
      <c r="K5570" t="n">
        <v>0</v>
      </c>
      <c r="L5570">
        <f>I5570*J5570*(1-K5570)</f>
        <v/>
      </c>
      <c r="M5570">
        <f>VLOOKUP(F5570,Products!A:D,4,FALSE)*I5570</f>
        <v/>
      </c>
      <c r="N5570">
        <f>L5570-M5570</f>
        <v/>
      </c>
    </row>
    <row r="5571">
      <c r="A5571" t="inlineStr">
        <is>
          <t>T1005569</t>
        </is>
      </c>
      <c r="B5571" t="inlineStr">
        <is>
          <t>2024-12-28</t>
        </is>
      </c>
      <c r="C5571" t="inlineStr">
        <is>
          <t>S013</t>
        </is>
      </c>
      <c r="D5571" t="inlineStr">
        <is>
          <t>Store_013</t>
        </is>
      </c>
      <c r="E5571" t="inlineStr">
        <is>
          <t>North</t>
        </is>
      </c>
      <c r="F5571" t="inlineStr">
        <is>
          <t>P0011</t>
        </is>
      </c>
      <c r="G5571" t="inlineStr">
        <is>
          <t>Prod_0011</t>
        </is>
      </c>
      <c r="H5571" t="inlineStr">
        <is>
          <t>Household</t>
        </is>
      </c>
      <c r="I5571" t="n">
        <v>8</v>
      </c>
      <c r="J5571" t="n">
        <v>278.2</v>
      </c>
      <c r="K5571" t="n">
        <v>0</v>
      </c>
      <c r="L5571">
        <f>I5571*J5571*(1-K5571)</f>
        <v/>
      </c>
      <c r="M5571">
        <f>VLOOKUP(F5571,Products!A:D,4,FALSE)*I5571</f>
        <v/>
      </c>
      <c r="N5571">
        <f>L5571-M5571</f>
        <v/>
      </c>
    </row>
    <row r="5572">
      <c r="A5572" t="inlineStr">
        <is>
          <t>T1005570</t>
        </is>
      </c>
      <c r="B5572" t="inlineStr">
        <is>
          <t>2023-07-09</t>
        </is>
      </c>
      <c r="C5572" t="inlineStr">
        <is>
          <t>S038</t>
        </is>
      </c>
      <c r="D5572" t="inlineStr">
        <is>
          <t>Store_038</t>
        </is>
      </c>
      <c r="E5572" t="inlineStr">
        <is>
          <t>East</t>
        </is>
      </c>
      <c r="F5572" t="inlineStr">
        <is>
          <t>P0174</t>
        </is>
      </c>
      <c r="G5572" t="inlineStr">
        <is>
          <t>Prod_0174</t>
        </is>
      </c>
      <c r="H5572" t="inlineStr">
        <is>
          <t>Food</t>
        </is>
      </c>
      <c r="I5572" t="n">
        <v>4</v>
      </c>
      <c r="J5572" t="n">
        <v>65.70999999999999</v>
      </c>
      <c r="K5572" t="n">
        <v>0</v>
      </c>
      <c r="L5572">
        <f>I5572*J5572*(1-K5572)</f>
        <v/>
      </c>
      <c r="M5572">
        <f>VLOOKUP(F5572,Products!A:D,4,FALSE)*I5572</f>
        <v/>
      </c>
      <c r="N5572">
        <f>L5572-M5572</f>
        <v/>
      </c>
    </row>
    <row r="5573">
      <c r="A5573" t="inlineStr">
        <is>
          <t>T1005571</t>
        </is>
      </c>
      <c r="B5573" t="inlineStr">
        <is>
          <t>2023-01-06</t>
        </is>
      </c>
      <c r="C5573" t="inlineStr">
        <is>
          <t>S002</t>
        </is>
      </c>
      <c r="D5573" t="inlineStr">
        <is>
          <t>Store_002</t>
        </is>
      </c>
      <c r="E5573" t="inlineStr">
        <is>
          <t>South</t>
        </is>
      </c>
      <c r="F5573" t="inlineStr">
        <is>
          <t>P0180</t>
        </is>
      </c>
      <c r="G5573" t="inlineStr">
        <is>
          <t>Prod_0180</t>
        </is>
      </c>
      <c r="H5573" t="inlineStr">
        <is>
          <t>Clothing</t>
        </is>
      </c>
      <c r="I5573" t="n">
        <v>5</v>
      </c>
      <c r="J5573" t="n">
        <v>474.18</v>
      </c>
      <c r="K5573" t="n">
        <v>0.05</v>
      </c>
      <c r="L5573">
        <f>I5573*J5573*(1-K5573)</f>
        <v/>
      </c>
      <c r="M5573">
        <f>VLOOKUP(F5573,Products!A:D,4,FALSE)*I5573</f>
        <v/>
      </c>
      <c r="N5573">
        <f>L5573-M5573</f>
        <v/>
      </c>
    </row>
    <row r="5574">
      <c r="A5574" t="inlineStr">
        <is>
          <t>T1005572</t>
        </is>
      </c>
      <c r="B5574" t="inlineStr">
        <is>
          <t>2023-01-16</t>
        </is>
      </c>
      <c r="C5574" t="inlineStr">
        <is>
          <t>S045</t>
        </is>
      </c>
      <c r="D5574" t="inlineStr">
        <is>
          <t>Store_045</t>
        </is>
      </c>
      <c r="E5574" t="inlineStr">
        <is>
          <t>East</t>
        </is>
      </c>
      <c r="F5574" t="inlineStr">
        <is>
          <t>P0053</t>
        </is>
      </c>
      <c r="G5574" t="inlineStr">
        <is>
          <t>Prod_0053</t>
        </is>
      </c>
      <c r="H5574" t="inlineStr">
        <is>
          <t>Food</t>
        </is>
      </c>
      <c r="I5574" t="n">
        <v>9</v>
      </c>
      <c r="J5574" t="n">
        <v>275.31</v>
      </c>
      <c r="K5574" t="n">
        <v>0.05</v>
      </c>
      <c r="L5574">
        <f>I5574*J5574*(1-K5574)</f>
        <v/>
      </c>
      <c r="M5574">
        <f>VLOOKUP(F5574,Products!A:D,4,FALSE)*I5574</f>
        <v/>
      </c>
      <c r="N5574">
        <f>L5574-M5574</f>
        <v/>
      </c>
    </row>
    <row r="5575">
      <c r="A5575" t="inlineStr">
        <is>
          <t>T1005573</t>
        </is>
      </c>
      <c r="B5575" t="inlineStr">
        <is>
          <t>2024-08-28</t>
        </is>
      </c>
      <c r="C5575" t="inlineStr">
        <is>
          <t>S023</t>
        </is>
      </c>
      <c r="D5575" t="inlineStr">
        <is>
          <t>Store_023</t>
        </is>
      </c>
      <c r="E5575" t="inlineStr">
        <is>
          <t>South</t>
        </is>
      </c>
      <c r="F5575" t="inlineStr">
        <is>
          <t>P0167</t>
        </is>
      </c>
      <c r="G5575" t="inlineStr">
        <is>
          <t>Prod_0167</t>
        </is>
      </c>
      <c r="H5575" t="inlineStr">
        <is>
          <t>Beverages</t>
        </is>
      </c>
      <c r="I5575" t="n">
        <v>3</v>
      </c>
      <c r="J5575" t="n">
        <v>459.04</v>
      </c>
      <c r="K5575" t="n">
        <v>0.05</v>
      </c>
      <c r="L5575">
        <f>I5575*J5575*(1-K5575)</f>
        <v/>
      </c>
      <c r="M5575">
        <f>VLOOKUP(F5575,Products!A:D,4,FALSE)*I5575</f>
        <v/>
      </c>
      <c r="N5575">
        <f>L5575-M5575</f>
        <v/>
      </c>
    </row>
    <row r="5576">
      <c r="A5576" t="inlineStr">
        <is>
          <t>T1005574</t>
        </is>
      </c>
      <c r="B5576" t="inlineStr">
        <is>
          <t>2023-07-10</t>
        </is>
      </c>
      <c r="C5576" t="inlineStr">
        <is>
          <t>S011</t>
        </is>
      </c>
      <c r="D5576" t="inlineStr">
        <is>
          <t>Store_011</t>
        </is>
      </c>
      <c r="E5576" t="inlineStr">
        <is>
          <t>South</t>
        </is>
      </c>
      <c r="F5576" t="inlineStr">
        <is>
          <t>P0153</t>
        </is>
      </c>
      <c r="G5576" t="inlineStr">
        <is>
          <t>Prod_0153</t>
        </is>
      </c>
      <c r="H5576" t="inlineStr">
        <is>
          <t>Clothing</t>
        </is>
      </c>
      <c r="I5576" t="n">
        <v>8</v>
      </c>
      <c r="J5576" t="n">
        <v>179.44</v>
      </c>
      <c r="K5576" t="n">
        <v>0</v>
      </c>
      <c r="L5576">
        <f>I5576*J5576*(1-K5576)</f>
        <v/>
      </c>
      <c r="M5576">
        <f>VLOOKUP(F5576,Products!A:D,4,FALSE)*I5576</f>
        <v/>
      </c>
      <c r="N5576">
        <f>L5576-M5576</f>
        <v/>
      </c>
    </row>
    <row r="5577">
      <c r="A5577" t="inlineStr">
        <is>
          <t>T1005575</t>
        </is>
      </c>
      <c r="B5577" t="inlineStr">
        <is>
          <t>2023-09-18</t>
        </is>
      </c>
      <c r="C5577" t="inlineStr">
        <is>
          <t>S039</t>
        </is>
      </c>
      <c r="D5577" t="inlineStr">
        <is>
          <t>Store_039</t>
        </is>
      </c>
      <c r="E5577" t="inlineStr">
        <is>
          <t>North</t>
        </is>
      </c>
      <c r="F5577" t="inlineStr">
        <is>
          <t>P0171</t>
        </is>
      </c>
      <c r="G5577" t="inlineStr">
        <is>
          <t>Prod_0171</t>
        </is>
      </c>
      <c r="H5577" t="inlineStr">
        <is>
          <t>Household</t>
        </is>
      </c>
      <c r="I5577" t="n">
        <v>4</v>
      </c>
      <c r="J5577" t="n">
        <v>271.9</v>
      </c>
      <c r="K5577" t="n">
        <v>0</v>
      </c>
      <c r="L5577">
        <f>I5577*J5577*(1-K5577)</f>
        <v/>
      </c>
      <c r="M5577">
        <f>VLOOKUP(F5577,Products!A:D,4,FALSE)*I5577</f>
        <v/>
      </c>
      <c r="N5577">
        <f>L5577-M5577</f>
        <v/>
      </c>
    </row>
    <row r="5578">
      <c r="A5578" t="inlineStr">
        <is>
          <t>T1005576</t>
        </is>
      </c>
      <c r="B5578" t="inlineStr">
        <is>
          <t>2024-08-11</t>
        </is>
      </c>
      <c r="C5578" t="inlineStr">
        <is>
          <t>S027</t>
        </is>
      </c>
      <c r="D5578" t="inlineStr">
        <is>
          <t>Store_027</t>
        </is>
      </c>
      <c r="E5578" t="inlineStr">
        <is>
          <t>South</t>
        </is>
      </c>
      <c r="F5578" t="inlineStr">
        <is>
          <t>P0092</t>
        </is>
      </c>
      <c r="G5578" t="inlineStr">
        <is>
          <t>Prod_0092</t>
        </is>
      </c>
      <c r="H5578" t="inlineStr">
        <is>
          <t>Household</t>
        </is>
      </c>
      <c r="I5578" t="n">
        <v>2</v>
      </c>
      <c r="J5578" t="n">
        <v>195.4</v>
      </c>
      <c r="K5578" t="n">
        <v>0</v>
      </c>
      <c r="L5578">
        <f>I5578*J5578*(1-K5578)</f>
        <v/>
      </c>
      <c r="M5578">
        <f>VLOOKUP(F5578,Products!A:D,4,FALSE)*I5578</f>
        <v/>
      </c>
      <c r="N5578">
        <f>L5578-M5578</f>
        <v/>
      </c>
    </row>
    <row r="5579">
      <c r="A5579" t="inlineStr">
        <is>
          <t>T1005577</t>
        </is>
      </c>
      <c r="B5579" t="inlineStr">
        <is>
          <t>2025-02-20</t>
        </is>
      </c>
      <c r="C5579" t="inlineStr">
        <is>
          <t>S028</t>
        </is>
      </c>
      <c r="D5579" t="inlineStr">
        <is>
          <t>Store_028</t>
        </is>
      </c>
      <c r="E5579" t="inlineStr">
        <is>
          <t>North</t>
        </is>
      </c>
      <c r="F5579" t="inlineStr">
        <is>
          <t>P0139</t>
        </is>
      </c>
      <c r="G5579" t="inlineStr">
        <is>
          <t>Prod_0139</t>
        </is>
      </c>
      <c r="H5579" t="inlineStr">
        <is>
          <t>Clothing</t>
        </is>
      </c>
      <c r="I5579" t="n">
        <v>1</v>
      </c>
      <c r="J5579" t="n">
        <v>645.86</v>
      </c>
      <c r="K5579" t="n">
        <v>0</v>
      </c>
      <c r="L5579">
        <f>I5579*J5579*(1-K5579)</f>
        <v/>
      </c>
      <c r="M5579">
        <f>VLOOKUP(F5579,Products!A:D,4,FALSE)*I5579</f>
        <v/>
      </c>
      <c r="N5579">
        <f>L5579-M5579</f>
        <v/>
      </c>
    </row>
    <row r="5580">
      <c r="A5580" t="inlineStr">
        <is>
          <t>T1005578</t>
        </is>
      </c>
      <c r="B5580" t="inlineStr">
        <is>
          <t>2024-01-24</t>
        </is>
      </c>
      <c r="C5580" t="inlineStr">
        <is>
          <t>S009</t>
        </is>
      </c>
      <c r="D5580" t="inlineStr">
        <is>
          <t>Store_009</t>
        </is>
      </c>
      <c r="E5580" t="inlineStr">
        <is>
          <t>Central</t>
        </is>
      </c>
      <c r="F5580" t="inlineStr">
        <is>
          <t>P0061</t>
        </is>
      </c>
      <c r="G5580" t="inlineStr">
        <is>
          <t>Prod_0061</t>
        </is>
      </c>
      <c r="H5580" t="inlineStr">
        <is>
          <t>Beverages</t>
        </is>
      </c>
      <c r="I5580" t="n">
        <v>3</v>
      </c>
      <c r="J5580" t="n">
        <v>53.26</v>
      </c>
      <c r="K5580" t="n">
        <v>0.15</v>
      </c>
      <c r="L5580">
        <f>I5580*J5580*(1-K5580)</f>
        <v/>
      </c>
      <c r="M5580">
        <f>VLOOKUP(F5580,Products!A:D,4,FALSE)*I5580</f>
        <v/>
      </c>
      <c r="N5580">
        <f>L5580-M5580</f>
        <v/>
      </c>
    </row>
    <row r="5581">
      <c r="A5581" t="inlineStr">
        <is>
          <t>T1005579</t>
        </is>
      </c>
      <c r="B5581" t="inlineStr">
        <is>
          <t>2023-01-14</t>
        </is>
      </c>
      <c r="C5581" t="inlineStr">
        <is>
          <t>S029</t>
        </is>
      </c>
      <c r="D5581" t="inlineStr">
        <is>
          <t>Store_029</t>
        </is>
      </c>
      <c r="E5581" t="inlineStr">
        <is>
          <t>South</t>
        </is>
      </c>
      <c r="F5581" t="inlineStr">
        <is>
          <t>P0095</t>
        </is>
      </c>
      <c r="G5581" t="inlineStr">
        <is>
          <t>Prod_0095</t>
        </is>
      </c>
      <c r="H5581" t="inlineStr">
        <is>
          <t>Food</t>
        </is>
      </c>
      <c r="I5581" t="n">
        <v>3</v>
      </c>
      <c r="J5581" t="n">
        <v>238.71</v>
      </c>
      <c r="K5581" t="n">
        <v>0</v>
      </c>
      <c r="L5581">
        <f>I5581*J5581*(1-K5581)</f>
        <v/>
      </c>
      <c r="M5581">
        <f>VLOOKUP(F5581,Products!A:D,4,FALSE)*I5581</f>
        <v/>
      </c>
      <c r="N5581">
        <f>L5581-M5581</f>
        <v/>
      </c>
    </row>
    <row r="5582">
      <c r="A5582" t="inlineStr">
        <is>
          <t>T1005580</t>
        </is>
      </c>
      <c r="B5582" t="inlineStr">
        <is>
          <t>2024-08-10</t>
        </is>
      </c>
      <c r="C5582" t="inlineStr">
        <is>
          <t>S005</t>
        </is>
      </c>
      <c r="D5582" t="inlineStr">
        <is>
          <t>Store_005</t>
        </is>
      </c>
      <c r="E5582" t="inlineStr">
        <is>
          <t>Central</t>
        </is>
      </c>
      <c r="F5582" t="inlineStr">
        <is>
          <t>P0132</t>
        </is>
      </c>
      <c r="G5582" t="inlineStr">
        <is>
          <t>Prod_0132</t>
        </is>
      </c>
      <c r="H5582" t="inlineStr">
        <is>
          <t>Food</t>
        </is>
      </c>
      <c r="I5582" t="n">
        <v>3</v>
      </c>
      <c r="J5582" t="n">
        <v>104.11</v>
      </c>
      <c r="K5582" t="n">
        <v>0.1</v>
      </c>
      <c r="L5582">
        <f>I5582*J5582*(1-K5582)</f>
        <v/>
      </c>
      <c r="M5582">
        <f>VLOOKUP(F5582,Products!A:D,4,FALSE)*I5582</f>
        <v/>
      </c>
      <c r="N5582">
        <f>L5582-M5582</f>
        <v/>
      </c>
    </row>
    <row r="5583">
      <c r="A5583" t="inlineStr">
        <is>
          <t>T1005581</t>
        </is>
      </c>
      <c r="B5583" t="inlineStr">
        <is>
          <t>2024-11-25</t>
        </is>
      </c>
      <c r="C5583" t="inlineStr">
        <is>
          <t>S016</t>
        </is>
      </c>
      <c r="D5583" t="inlineStr">
        <is>
          <t>Store_016</t>
        </is>
      </c>
      <c r="E5583" t="inlineStr">
        <is>
          <t>West</t>
        </is>
      </c>
      <c r="F5583" t="inlineStr">
        <is>
          <t>P0010</t>
        </is>
      </c>
      <c r="G5583" t="inlineStr">
        <is>
          <t>Prod_0010</t>
        </is>
      </c>
      <c r="H5583" t="inlineStr">
        <is>
          <t>Electronics</t>
        </is>
      </c>
      <c r="I5583" t="n">
        <v>3</v>
      </c>
      <c r="J5583" t="n">
        <v>568.34</v>
      </c>
      <c r="K5583" t="n">
        <v>0</v>
      </c>
      <c r="L5583">
        <f>I5583*J5583*(1-K5583)</f>
        <v/>
      </c>
      <c r="M5583">
        <f>VLOOKUP(F5583,Products!A:D,4,FALSE)*I5583</f>
        <v/>
      </c>
      <c r="N5583">
        <f>L5583-M5583</f>
        <v/>
      </c>
    </row>
    <row r="5584">
      <c r="A5584" t="inlineStr">
        <is>
          <t>T1005582</t>
        </is>
      </c>
      <c r="B5584" t="inlineStr">
        <is>
          <t>2023-02-16</t>
        </is>
      </c>
      <c r="C5584" t="inlineStr">
        <is>
          <t>S045</t>
        </is>
      </c>
      <c r="D5584" t="inlineStr">
        <is>
          <t>Store_045</t>
        </is>
      </c>
      <c r="E5584" t="inlineStr">
        <is>
          <t>East</t>
        </is>
      </c>
      <c r="F5584" t="inlineStr">
        <is>
          <t>P0175</t>
        </is>
      </c>
      <c r="G5584" t="inlineStr">
        <is>
          <t>Prod_0175</t>
        </is>
      </c>
      <c r="H5584" t="inlineStr">
        <is>
          <t>Food</t>
        </is>
      </c>
      <c r="I5584" t="n">
        <v>6</v>
      </c>
      <c r="J5584" t="n">
        <v>827.23</v>
      </c>
      <c r="K5584" t="n">
        <v>0</v>
      </c>
      <c r="L5584">
        <f>I5584*J5584*(1-K5584)</f>
        <v/>
      </c>
      <c r="M5584">
        <f>VLOOKUP(F5584,Products!A:D,4,FALSE)*I5584</f>
        <v/>
      </c>
      <c r="N5584">
        <f>L5584-M5584</f>
        <v/>
      </c>
    </row>
    <row r="5585">
      <c r="A5585" t="inlineStr">
        <is>
          <t>T1005583</t>
        </is>
      </c>
      <c r="B5585" t="inlineStr">
        <is>
          <t>2025-06-10</t>
        </is>
      </c>
      <c r="C5585" t="inlineStr">
        <is>
          <t>S038</t>
        </is>
      </c>
      <c r="D5585" t="inlineStr">
        <is>
          <t>Store_038</t>
        </is>
      </c>
      <c r="E5585" t="inlineStr">
        <is>
          <t>East</t>
        </is>
      </c>
      <c r="F5585" t="inlineStr">
        <is>
          <t>P0164</t>
        </is>
      </c>
      <c r="G5585" t="inlineStr">
        <is>
          <t>Prod_0164</t>
        </is>
      </c>
      <c r="H5585" t="inlineStr">
        <is>
          <t>Food</t>
        </is>
      </c>
      <c r="I5585" t="n">
        <v>9</v>
      </c>
      <c r="J5585" t="n">
        <v>626.16</v>
      </c>
      <c r="K5585" t="n">
        <v>0</v>
      </c>
      <c r="L5585">
        <f>I5585*J5585*(1-K5585)</f>
        <v/>
      </c>
      <c r="M5585">
        <f>VLOOKUP(F5585,Products!A:D,4,FALSE)*I5585</f>
        <v/>
      </c>
      <c r="N5585">
        <f>L5585-M5585</f>
        <v/>
      </c>
    </row>
    <row r="5586">
      <c r="A5586" t="inlineStr">
        <is>
          <t>T1005584</t>
        </is>
      </c>
      <c r="B5586" t="inlineStr">
        <is>
          <t>2025-02-14</t>
        </is>
      </c>
      <c r="C5586" t="inlineStr">
        <is>
          <t>S023</t>
        </is>
      </c>
      <c r="D5586" t="inlineStr">
        <is>
          <t>Store_023</t>
        </is>
      </c>
      <c r="E5586" t="inlineStr">
        <is>
          <t>South</t>
        </is>
      </c>
      <c r="F5586" t="inlineStr">
        <is>
          <t>P0018</t>
        </is>
      </c>
      <c r="G5586" t="inlineStr">
        <is>
          <t>Prod_0018</t>
        </is>
      </c>
      <c r="H5586" t="inlineStr">
        <is>
          <t>Food</t>
        </is>
      </c>
      <c r="I5586" t="n">
        <v>4</v>
      </c>
      <c r="J5586" t="n">
        <v>846.13</v>
      </c>
      <c r="K5586" t="n">
        <v>0</v>
      </c>
      <c r="L5586">
        <f>I5586*J5586*(1-K5586)</f>
        <v/>
      </c>
      <c r="M5586">
        <f>VLOOKUP(F5586,Products!A:D,4,FALSE)*I5586</f>
        <v/>
      </c>
      <c r="N5586">
        <f>L5586-M5586</f>
        <v/>
      </c>
    </row>
    <row r="5587">
      <c r="A5587" t="inlineStr">
        <is>
          <t>T1005585</t>
        </is>
      </c>
      <c r="B5587" t="inlineStr">
        <is>
          <t>2025-02-21</t>
        </is>
      </c>
      <c r="C5587" t="inlineStr">
        <is>
          <t>S039</t>
        </is>
      </c>
      <c r="D5587" t="inlineStr">
        <is>
          <t>Store_039</t>
        </is>
      </c>
      <c r="E5587" t="inlineStr">
        <is>
          <t>North</t>
        </is>
      </c>
      <c r="F5587" t="inlineStr">
        <is>
          <t>P0173</t>
        </is>
      </c>
      <c r="G5587" t="inlineStr">
        <is>
          <t>Prod_0173</t>
        </is>
      </c>
      <c r="H5587" t="inlineStr">
        <is>
          <t>Toys</t>
        </is>
      </c>
      <c r="I5587" t="n">
        <v>5</v>
      </c>
      <c r="J5587" t="n">
        <v>846.87</v>
      </c>
      <c r="K5587" t="n">
        <v>0.15</v>
      </c>
      <c r="L5587">
        <f>I5587*J5587*(1-K5587)</f>
        <v/>
      </c>
      <c r="M5587">
        <f>VLOOKUP(F5587,Products!A:D,4,FALSE)*I5587</f>
        <v/>
      </c>
      <c r="N5587">
        <f>L5587-M5587</f>
        <v/>
      </c>
    </row>
    <row r="5588">
      <c r="A5588" t="inlineStr">
        <is>
          <t>T1005586</t>
        </is>
      </c>
      <c r="B5588" t="inlineStr">
        <is>
          <t>2025-02-08</t>
        </is>
      </c>
      <c r="C5588" t="inlineStr">
        <is>
          <t>S022</t>
        </is>
      </c>
      <c r="D5588" t="inlineStr">
        <is>
          <t>Store_022</t>
        </is>
      </c>
      <c r="E5588" t="inlineStr">
        <is>
          <t>East</t>
        </is>
      </c>
      <c r="F5588" t="inlineStr">
        <is>
          <t>P0180</t>
        </is>
      </c>
      <c r="G5588" t="inlineStr">
        <is>
          <t>Prod_0180</t>
        </is>
      </c>
      <c r="H5588" t="inlineStr">
        <is>
          <t>Clothing</t>
        </is>
      </c>
      <c r="I5588" t="n">
        <v>5</v>
      </c>
      <c r="J5588" t="n">
        <v>545.22</v>
      </c>
      <c r="K5588" t="n">
        <v>0</v>
      </c>
      <c r="L5588">
        <f>I5588*J5588*(1-K5588)</f>
        <v/>
      </c>
      <c r="M5588">
        <f>VLOOKUP(F5588,Products!A:D,4,FALSE)*I5588</f>
        <v/>
      </c>
      <c r="N5588">
        <f>L5588-M5588</f>
        <v/>
      </c>
    </row>
    <row r="5589">
      <c r="A5589" t="inlineStr">
        <is>
          <t>T1005587</t>
        </is>
      </c>
      <c r="B5589" t="inlineStr">
        <is>
          <t>2023-03-24</t>
        </is>
      </c>
      <c r="C5589" t="inlineStr">
        <is>
          <t>S021</t>
        </is>
      </c>
      <c r="D5589" t="inlineStr">
        <is>
          <t>Store_021</t>
        </is>
      </c>
      <c r="E5589" t="inlineStr">
        <is>
          <t>North</t>
        </is>
      </c>
      <c r="F5589" t="inlineStr">
        <is>
          <t>P0054</t>
        </is>
      </c>
      <c r="G5589" t="inlineStr">
        <is>
          <t>Prod_0054</t>
        </is>
      </c>
      <c r="H5589" t="inlineStr">
        <is>
          <t>Food</t>
        </is>
      </c>
      <c r="I5589" t="n">
        <v>1</v>
      </c>
      <c r="J5589" t="n">
        <v>528.21</v>
      </c>
      <c r="K5589" t="n">
        <v>0.2</v>
      </c>
      <c r="L5589">
        <f>I5589*J5589*(1-K5589)</f>
        <v/>
      </c>
      <c r="M5589">
        <f>VLOOKUP(F5589,Products!A:D,4,FALSE)*I5589</f>
        <v/>
      </c>
      <c r="N5589">
        <f>L5589-M5589</f>
        <v/>
      </c>
    </row>
    <row r="5590">
      <c r="A5590" t="inlineStr">
        <is>
          <t>T1005588</t>
        </is>
      </c>
      <c r="B5590" t="inlineStr">
        <is>
          <t>2024-12-27</t>
        </is>
      </c>
      <c r="C5590" t="inlineStr">
        <is>
          <t>S048</t>
        </is>
      </c>
      <c r="D5590" t="inlineStr">
        <is>
          <t>Store_048</t>
        </is>
      </c>
      <c r="E5590" t="inlineStr">
        <is>
          <t>South</t>
        </is>
      </c>
      <c r="F5590" t="inlineStr">
        <is>
          <t>P0119</t>
        </is>
      </c>
      <c r="G5590" t="inlineStr">
        <is>
          <t>Prod_0119</t>
        </is>
      </c>
      <c r="H5590" t="inlineStr">
        <is>
          <t>Electronics</t>
        </is>
      </c>
      <c r="I5590" t="n">
        <v>4</v>
      </c>
      <c r="J5590" t="n">
        <v>346.01</v>
      </c>
      <c r="K5590" t="n">
        <v>0</v>
      </c>
      <c r="L5590">
        <f>I5590*J5590*(1-K5590)</f>
        <v/>
      </c>
      <c r="M5590">
        <f>VLOOKUP(F5590,Products!A:D,4,FALSE)*I5590</f>
        <v/>
      </c>
      <c r="N5590">
        <f>L5590-M5590</f>
        <v/>
      </c>
    </row>
    <row r="5591">
      <c r="A5591" t="inlineStr">
        <is>
          <t>T1005589</t>
        </is>
      </c>
      <c r="B5591" t="inlineStr">
        <is>
          <t>2023-09-22</t>
        </is>
      </c>
      <c r="C5591" t="inlineStr">
        <is>
          <t>S002</t>
        </is>
      </c>
      <c r="D5591" t="inlineStr">
        <is>
          <t>Store_002</t>
        </is>
      </c>
      <c r="E5591" t="inlineStr">
        <is>
          <t>South</t>
        </is>
      </c>
      <c r="F5591" t="inlineStr">
        <is>
          <t>P0079</t>
        </is>
      </c>
      <c r="G5591" t="inlineStr">
        <is>
          <t>Prod_0079</t>
        </is>
      </c>
      <c r="H5591" t="inlineStr">
        <is>
          <t>Food</t>
        </is>
      </c>
      <c r="I5591" t="n">
        <v>2</v>
      </c>
      <c r="J5591" t="n">
        <v>516.65</v>
      </c>
      <c r="K5591" t="n">
        <v>0</v>
      </c>
      <c r="L5591">
        <f>I5591*J5591*(1-K5591)</f>
        <v/>
      </c>
      <c r="M5591">
        <f>VLOOKUP(F5591,Products!A:D,4,FALSE)*I5591</f>
        <v/>
      </c>
      <c r="N5591">
        <f>L5591-M5591</f>
        <v/>
      </c>
    </row>
    <row r="5592">
      <c r="A5592" t="inlineStr">
        <is>
          <t>T1005590</t>
        </is>
      </c>
      <c r="B5592" t="inlineStr">
        <is>
          <t>2023-12-19</t>
        </is>
      </c>
      <c r="C5592" t="inlineStr">
        <is>
          <t>S026</t>
        </is>
      </c>
      <c r="D5592" t="inlineStr">
        <is>
          <t>Store_026</t>
        </is>
      </c>
      <c r="E5592" t="inlineStr">
        <is>
          <t>North</t>
        </is>
      </c>
      <c r="F5592" t="inlineStr">
        <is>
          <t>P0156</t>
        </is>
      </c>
      <c r="G5592" t="inlineStr">
        <is>
          <t>Prod_0156</t>
        </is>
      </c>
      <c r="H5592" t="inlineStr">
        <is>
          <t>Toys</t>
        </is>
      </c>
      <c r="I5592" t="n">
        <v>3</v>
      </c>
      <c r="J5592" t="n">
        <v>494.23</v>
      </c>
      <c r="K5592" t="n">
        <v>0</v>
      </c>
      <c r="L5592">
        <f>I5592*J5592*(1-K5592)</f>
        <v/>
      </c>
      <c r="M5592">
        <f>VLOOKUP(F5592,Products!A:D,4,FALSE)*I5592</f>
        <v/>
      </c>
      <c r="N5592">
        <f>L5592-M5592</f>
        <v/>
      </c>
    </row>
    <row r="5593">
      <c r="A5593" t="inlineStr">
        <is>
          <t>T1005591</t>
        </is>
      </c>
      <c r="B5593" t="inlineStr">
        <is>
          <t>2025-04-23</t>
        </is>
      </c>
      <c r="C5593" t="inlineStr">
        <is>
          <t>S013</t>
        </is>
      </c>
      <c r="D5593" t="inlineStr">
        <is>
          <t>Store_013</t>
        </is>
      </c>
      <c r="E5593" t="inlineStr">
        <is>
          <t>North</t>
        </is>
      </c>
      <c r="F5593" t="inlineStr">
        <is>
          <t>P0077</t>
        </is>
      </c>
      <c r="G5593" t="inlineStr">
        <is>
          <t>Prod_0077</t>
        </is>
      </c>
      <c r="H5593" t="inlineStr">
        <is>
          <t>Beverages</t>
        </is>
      </c>
      <c r="I5593" t="n">
        <v>5</v>
      </c>
      <c r="J5593" t="n">
        <v>40.59</v>
      </c>
      <c r="K5593" t="n">
        <v>0</v>
      </c>
      <c r="L5593">
        <f>I5593*J5593*(1-K5593)</f>
        <v/>
      </c>
      <c r="M5593">
        <f>VLOOKUP(F5593,Products!A:D,4,FALSE)*I5593</f>
        <v/>
      </c>
      <c r="N5593">
        <f>L5593-M5593</f>
        <v/>
      </c>
    </row>
    <row r="5594">
      <c r="A5594" t="inlineStr">
        <is>
          <t>T1005592</t>
        </is>
      </c>
      <c r="B5594" t="inlineStr">
        <is>
          <t>2024-07-30</t>
        </is>
      </c>
      <c r="C5594" t="inlineStr">
        <is>
          <t>S038</t>
        </is>
      </c>
      <c r="D5594" t="inlineStr">
        <is>
          <t>Store_038</t>
        </is>
      </c>
      <c r="E5594" t="inlineStr">
        <is>
          <t>East</t>
        </is>
      </c>
      <c r="F5594" t="inlineStr">
        <is>
          <t>P0009</t>
        </is>
      </c>
      <c r="G5594" t="inlineStr">
        <is>
          <t>Prod_0009</t>
        </is>
      </c>
      <c r="H5594" t="inlineStr">
        <is>
          <t>Toys</t>
        </is>
      </c>
      <c r="I5594" t="n">
        <v>6</v>
      </c>
      <c r="J5594" t="n">
        <v>792.17</v>
      </c>
      <c r="K5594" t="n">
        <v>0</v>
      </c>
      <c r="L5594">
        <f>I5594*J5594*(1-K5594)</f>
        <v/>
      </c>
      <c r="M5594">
        <f>VLOOKUP(F5594,Products!A:D,4,FALSE)*I5594</f>
        <v/>
      </c>
      <c r="N5594">
        <f>L5594-M5594</f>
        <v/>
      </c>
    </row>
    <row r="5595">
      <c r="A5595" t="inlineStr">
        <is>
          <t>T1005593</t>
        </is>
      </c>
      <c r="B5595" t="inlineStr">
        <is>
          <t>2024-01-20</t>
        </is>
      </c>
      <c r="C5595" t="inlineStr">
        <is>
          <t>S004</t>
        </is>
      </c>
      <c r="D5595" t="inlineStr">
        <is>
          <t>Store_004</t>
        </is>
      </c>
      <c r="E5595" t="inlineStr">
        <is>
          <t>Central</t>
        </is>
      </c>
      <c r="F5595" t="inlineStr">
        <is>
          <t>P0073</t>
        </is>
      </c>
      <c r="G5595" t="inlineStr">
        <is>
          <t>Prod_0073</t>
        </is>
      </c>
      <c r="H5595" t="inlineStr">
        <is>
          <t>Food</t>
        </is>
      </c>
      <c r="I5595" t="n">
        <v>9</v>
      </c>
      <c r="J5595" t="n">
        <v>509.04</v>
      </c>
      <c r="K5595" t="n">
        <v>0.15</v>
      </c>
      <c r="L5595">
        <f>I5595*J5595*(1-K5595)</f>
        <v/>
      </c>
      <c r="M5595">
        <f>VLOOKUP(F5595,Products!A:D,4,FALSE)*I5595</f>
        <v/>
      </c>
      <c r="N5595">
        <f>L5595-M5595</f>
        <v/>
      </c>
    </row>
    <row r="5596">
      <c r="A5596" t="inlineStr">
        <is>
          <t>T1005594</t>
        </is>
      </c>
      <c r="B5596" t="inlineStr">
        <is>
          <t>2023-05-12</t>
        </is>
      </c>
      <c r="C5596" t="inlineStr">
        <is>
          <t>S017</t>
        </is>
      </c>
      <c r="D5596" t="inlineStr">
        <is>
          <t>Store_017</t>
        </is>
      </c>
      <c r="E5596" t="inlineStr">
        <is>
          <t>South</t>
        </is>
      </c>
      <c r="F5596" t="inlineStr">
        <is>
          <t>P0196</t>
        </is>
      </c>
      <c r="G5596" t="inlineStr">
        <is>
          <t>Prod_0196</t>
        </is>
      </c>
      <c r="H5596" t="inlineStr">
        <is>
          <t>Beverages</t>
        </is>
      </c>
      <c r="I5596" t="n">
        <v>7</v>
      </c>
      <c r="J5596" t="n">
        <v>963.65</v>
      </c>
      <c r="K5596" t="n">
        <v>0</v>
      </c>
      <c r="L5596">
        <f>I5596*J5596*(1-K5596)</f>
        <v/>
      </c>
      <c r="M5596">
        <f>VLOOKUP(F5596,Products!A:D,4,FALSE)*I5596</f>
        <v/>
      </c>
      <c r="N5596">
        <f>L5596-M5596</f>
        <v/>
      </c>
    </row>
    <row r="5597">
      <c r="A5597" t="inlineStr">
        <is>
          <t>T1005595</t>
        </is>
      </c>
      <c r="B5597" t="inlineStr">
        <is>
          <t>2023-03-23</t>
        </is>
      </c>
      <c r="C5597" t="inlineStr">
        <is>
          <t>S029</t>
        </is>
      </c>
      <c r="D5597" t="inlineStr">
        <is>
          <t>Store_029</t>
        </is>
      </c>
      <c r="E5597" t="inlineStr">
        <is>
          <t>South</t>
        </is>
      </c>
      <c r="F5597" t="inlineStr">
        <is>
          <t>P0148</t>
        </is>
      </c>
      <c r="G5597" t="inlineStr">
        <is>
          <t>Prod_0148</t>
        </is>
      </c>
      <c r="H5597" t="inlineStr">
        <is>
          <t>Electronics</t>
        </is>
      </c>
      <c r="I5597" t="n">
        <v>5</v>
      </c>
      <c r="J5597" t="n">
        <v>242.25</v>
      </c>
      <c r="K5597" t="n">
        <v>0.05</v>
      </c>
      <c r="L5597">
        <f>I5597*J5597*(1-K5597)</f>
        <v/>
      </c>
      <c r="M5597">
        <f>VLOOKUP(F5597,Products!A:D,4,FALSE)*I5597</f>
        <v/>
      </c>
      <c r="N5597">
        <f>L5597-M5597</f>
        <v/>
      </c>
    </row>
    <row r="5598">
      <c r="A5598" t="inlineStr">
        <is>
          <t>T1005596</t>
        </is>
      </c>
      <c r="B5598" t="inlineStr">
        <is>
          <t>2023-08-25</t>
        </is>
      </c>
      <c r="C5598" t="inlineStr">
        <is>
          <t>S005</t>
        </is>
      </c>
      <c r="D5598" t="inlineStr">
        <is>
          <t>Store_005</t>
        </is>
      </c>
      <c r="E5598" t="inlineStr">
        <is>
          <t>Central</t>
        </is>
      </c>
      <c r="F5598" t="inlineStr">
        <is>
          <t>P0063</t>
        </is>
      </c>
      <c r="G5598" t="inlineStr">
        <is>
          <t>Prod_0063</t>
        </is>
      </c>
      <c r="H5598" t="inlineStr">
        <is>
          <t>Clothing</t>
        </is>
      </c>
      <c r="I5598" t="n">
        <v>2</v>
      </c>
      <c r="J5598" t="n">
        <v>299.9</v>
      </c>
      <c r="K5598" t="n">
        <v>0.2</v>
      </c>
      <c r="L5598">
        <f>I5598*J5598*(1-K5598)</f>
        <v/>
      </c>
      <c r="M5598">
        <f>VLOOKUP(F5598,Products!A:D,4,FALSE)*I5598</f>
        <v/>
      </c>
      <c r="N5598">
        <f>L5598-M5598</f>
        <v/>
      </c>
    </row>
    <row r="5599">
      <c r="A5599" t="inlineStr">
        <is>
          <t>T1005597</t>
        </is>
      </c>
      <c r="B5599" t="inlineStr">
        <is>
          <t>2023-07-22</t>
        </is>
      </c>
      <c r="C5599" t="inlineStr">
        <is>
          <t>S025</t>
        </is>
      </c>
      <c r="D5599" t="inlineStr">
        <is>
          <t>Store_025</t>
        </is>
      </c>
      <c r="E5599" t="inlineStr">
        <is>
          <t>Central</t>
        </is>
      </c>
      <c r="F5599" t="inlineStr">
        <is>
          <t>P0073</t>
        </is>
      </c>
      <c r="G5599" t="inlineStr">
        <is>
          <t>Prod_0073</t>
        </is>
      </c>
      <c r="H5599" t="inlineStr">
        <is>
          <t>Food</t>
        </is>
      </c>
      <c r="I5599" t="n">
        <v>7</v>
      </c>
      <c r="J5599" t="n">
        <v>563.66</v>
      </c>
      <c r="K5599" t="n">
        <v>0</v>
      </c>
      <c r="L5599">
        <f>I5599*J5599*(1-K5599)</f>
        <v/>
      </c>
      <c r="M5599">
        <f>VLOOKUP(F5599,Products!A:D,4,FALSE)*I5599</f>
        <v/>
      </c>
      <c r="N5599">
        <f>L5599-M5599</f>
        <v/>
      </c>
    </row>
    <row r="5600">
      <c r="A5600" t="inlineStr">
        <is>
          <t>T1005598</t>
        </is>
      </c>
      <c r="B5600" t="inlineStr">
        <is>
          <t>2024-09-25</t>
        </is>
      </c>
      <c r="C5600" t="inlineStr">
        <is>
          <t>S045</t>
        </is>
      </c>
      <c r="D5600" t="inlineStr">
        <is>
          <t>Store_045</t>
        </is>
      </c>
      <c r="E5600" t="inlineStr">
        <is>
          <t>East</t>
        </is>
      </c>
      <c r="F5600" t="inlineStr">
        <is>
          <t>P0170</t>
        </is>
      </c>
      <c r="G5600" t="inlineStr">
        <is>
          <t>Prod_0170</t>
        </is>
      </c>
      <c r="H5600" t="inlineStr">
        <is>
          <t>Household</t>
        </is>
      </c>
      <c r="I5600" t="n">
        <v>7</v>
      </c>
      <c r="J5600" t="n">
        <v>519.22</v>
      </c>
      <c r="K5600" t="n">
        <v>0.2</v>
      </c>
      <c r="L5600">
        <f>I5600*J5600*(1-K5600)</f>
        <v/>
      </c>
      <c r="M5600">
        <f>VLOOKUP(F5600,Products!A:D,4,FALSE)*I5600</f>
        <v/>
      </c>
      <c r="N5600">
        <f>L5600-M5600</f>
        <v/>
      </c>
    </row>
    <row r="5601">
      <c r="A5601" t="inlineStr">
        <is>
          <t>T1005599</t>
        </is>
      </c>
      <c r="B5601" t="inlineStr">
        <is>
          <t>2024-11-28</t>
        </is>
      </c>
      <c r="C5601" t="inlineStr">
        <is>
          <t>S024</t>
        </is>
      </c>
      <c r="D5601" t="inlineStr">
        <is>
          <t>Store_024</t>
        </is>
      </c>
      <c r="E5601" t="inlineStr">
        <is>
          <t>South</t>
        </is>
      </c>
      <c r="F5601" t="inlineStr">
        <is>
          <t>P0065</t>
        </is>
      </c>
      <c r="G5601" t="inlineStr">
        <is>
          <t>Prod_0065</t>
        </is>
      </c>
      <c r="H5601" t="inlineStr">
        <is>
          <t>Beverages</t>
        </is>
      </c>
      <c r="I5601" t="n">
        <v>8</v>
      </c>
      <c r="J5601" t="n">
        <v>218.23</v>
      </c>
      <c r="K5601" t="n">
        <v>0</v>
      </c>
      <c r="L5601">
        <f>I5601*J5601*(1-K5601)</f>
        <v/>
      </c>
      <c r="M5601">
        <f>VLOOKUP(F5601,Products!A:D,4,FALSE)*I5601</f>
        <v/>
      </c>
      <c r="N5601">
        <f>L5601-M5601</f>
        <v/>
      </c>
    </row>
    <row r="5602">
      <c r="A5602" t="inlineStr">
        <is>
          <t>T1005600</t>
        </is>
      </c>
      <c r="B5602" t="inlineStr">
        <is>
          <t>2025-01-31</t>
        </is>
      </c>
      <c r="C5602" t="inlineStr">
        <is>
          <t>S039</t>
        </is>
      </c>
      <c r="D5602" t="inlineStr">
        <is>
          <t>Store_039</t>
        </is>
      </c>
      <c r="E5602" t="inlineStr">
        <is>
          <t>North</t>
        </is>
      </c>
      <c r="F5602" t="inlineStr">
        <is>
          <t>P0029</t>
        </is>
      </c>
      <c r="G5602" t="inlineStr">
        <is>
          <t>Prod_0029</t>
        </is>
      </c>
      <c r="H5602" t="inlineStr">
        <is>
          <t>Clothing</t>
        </is>
      </c>
      <c r="I5602" t="n">
        <v>4</v>
      </c>
      <c r="J5602" t="n">
        <v>505.4</v>
      </c>
      <c r="K5602" t="n">
        <v>0.05</v>
      </c>
      <c r="L5602">
        <f>I5602*J5602*(1-K5602)</f>
        <v/>
      </c>
      <c r="M5602">
        <f>VLOOKUP(F5602,Products!A:D,4,FALSE)*I5602</f>
        <v/>
      </c>
      <c r="N5602">
        <f>L5602-M5602</f>
        <v/>
      </c>
    </row>
    <row r="5603">
      <c r="A5603" t="inlineStr">
        <is>
          <t>T1005601</t>
        </is>
      </c>
      <c r="B5603" t="inlineStr">
        <is>
          <t>2025-01-26</t>
        </is>
      </c>
      <c r="C5603" t="inlineStr">
        <is>
          <t>S024</t>
        </is>
      </c>
      <c r="D5603" t="inlineStr">
        <is>
          <t>Store_024</t>
        </is>
      </c>
      <c r="E5603" t="inlineStr">
        <is>
          <t>South</t>
        </is>
      </c>
      <c r="F5603" t="inlineStr">
        <is>
          <t>P0181</t>
        </is>
      </c>
      <c r="G5603" t="inlineStr">
        <is>
          <t>Prod_0181</t>
        </is>
      </c>
      <c r="H5603" t="inlineStr">
        <is>
          <t>Electronics</t>
        </is>
      </c>
      <c r="I5603" t="n">
        <v>7</v>
      </c>
      <c r="J5603" t="n">
        <v>806.84</v>
      </c>
      <c r="K5603" t="n">
        <v>0</v>
      </c>
      <c r="L5603">
        <f>I5603*J5603*(1-K5603)</f>
        <v/>
      </c>
      <c r="M5603">
        <f>VLOOKUP(F5603,Products!A:D,4,FALSE)*I5603</f>
        <v/>
      </c>
      <c r="N5603">
        <f>L5603-M5603</f>
        <v/>
      </c>
    </row>
    <row r="5604">
      <c r="A5604" t="inlineStr">
        <is>
          <t>T1005602</t>
        </is>
      </c>
      <c r="B5604" t="inlineStr">
        <is>
          <t>2023-06-24</t>
        </is>
      </c>
      <c r="C5604" t="inlineStr">
        <is>
          <t>S048</t>
        </is>
      </c>
      <c r="D5604" t="inlineStr">
        <is>
          <t>Store_048</t>
        </is>
      </c>
      <c r="E5604" t="inlineStr">
        <is>
          <t>South</t>
        </is>
      </c>
      <c r="F5604" t="inlineStr">
        <is>
          <t>P0085</t>
        </is>
      </c>
      <c r="G5604" t="inlineStr">
        <is>
          <t>Prod_0085</t>
        </is>
      </c>
      <c r="H5604" t="inlineStr">
        <is>
          <t>Food</t>
        </is>
      </c>
      <c r="I5604" t="n">
        <v>1</v>
      </c>
      <c r="J5604" t="n">
        <v>419.58</v>
      </c>
      <c r="K5604" t="n">
        <v>0</v>
      </c>
      <c r="L5604">
        <f>I5604*J5604*(1-K5604)</f>
        <v/>
      </c>
      <c r="M5604">
        <f>VLOOKUP(F5604,Products!A:D,4,FALSE)*I5604</f>
        <v/>
      </c>
      <c r="N5604">
        <f>L5604-M5604</f>
        <v/>
      </c>
    </row>
    <row r="5605">
      <c r="A5605" t="inlineStr">
        <is>
          <t>T1005603</t>
        </is>
      </c>
      <c r="B5605" t="inlineStr">
        <is>
          <t>2024-06-12</t>
        </is>
      </c>
      <c r="C5605" t="inlineStr">
        <is>
          <t>S046</t>
        </is>
      </c>
      <c r="D5605" t="inlineStr">
        <is>
          <t>Store_046</t>
        </is>
      </c>
      <c r="E5605" t="inlineStr">
        <is>
          <t>South</t>
        </is>
      </c>
      <c r="F5605" t="inlineStr">
        <is>
          <t>P0176</t>
        </is>
      </c>
      <c r="G5605" t="inlineStr">
        <is>
          <t>Prod_0176</t>
        </is>
      </c>
      <c r="H5605" t="inlineStr">
        <is>
          <t>Food</t>
        </is>
      </c>
      <c r="I5605" t="n">
        <v>5</v>
      </c>
      <c r="J5605" t="n">
        <v>541.12</v>
      </c>
      <c r="K5605" t="n">
        <v>0.15</v>
      </c>
      <c r="L5605">
        <f>I5605*J5605*(1-K5605)</f>
        <v/>
      </c>
      <c r="M5605">
        <f>VLOOKUP(F5605,Products!A:D,4,FALSE)*I5605</f>
        <v/>
      </c>
      <c r="N5605">
        <f>L5605-M5605</f>
        <v/>
      </c>
    </row>
    <row r="5606">
      <c r="A5606" t="inlineStr">
        <is>
          <t>T1005604</t>
        </is>
      </c>
      <c r="B5606" t="inlineStr">
        <is>
          <t>2025-06-22</t>
        </is>
      </c>
      <c r="C5606" t="inlineStr">
        <is>
          <t>S025</t>
        </is>
      </c>
      <c r="D5606" t="inlineStr">
        <is>
          <t>Store_025</t>
        </is>
      </c>
      <c r="E5606" t="inlineStr">
        <is>
          <t>Central</t>
        </is>
      </c>
      <c r="F5606" t="inlineStr">
        <is>
          <t>P0029</t>
        </is>
      </c>
      <c r="G5606" t="inlineStr">
        <is>
          <t>Prod_0029</t>
        </is>
      </c>
      <c r="H5606" t="inlineStr">
        <is>
          <t>Clothing</t>
        </is>
      </c>
      <c r="I5606" t="n">
        <v>9</v>
      </c>
      <c r="J5606" t="n">
        <v>571.04</v>
      </c>
      <c r="K5606" t="n">
        <v>0</v>
      </c>
      <c r="L5606">
        <f>I5606*J5606*(1-K5606)</f>
        <v/>
      </c>
      <c r="M5606">
        <f>VLOOKUP(F5606,Products!A:D,4,FALSE)*I5606</f>
        <v/>
      </c>
      <c r="N5606">
        <f>L5606-M5606</f>
        <v/>
      </c>
    </row>
    <row r="5607">
      <c r="A5607" t="inlineStr">
        <is>
          <t>T1005605</t>
        </is>
      </c>
      <c r="B5607" t="inlineStr">
        <is>
          <t>2024-02-18</t>
        </is>
      </c>
      <c r="C5607" t="inlineStr">
        <is>
          <t>S048</t>
        </is>
      </c>
      <c r="D5607" t="inlineStr">
        <is>
          <t>Store_048</t>
        </is>
      </c>
      <c r="E5607" t="inlineStr">
        <is>
          <t>South</t>
        </is>
      </c>
      <c r="F5607" t="inlineStr">
        <is>
          <t>P0090</t>
        </is>
      </c>
      <c r="G5607" t="inlineStr">
        <is>
          <t>Prod_0090</t>
        </is>
      </c>
      <c r="H5607" t="inlineStr">
        <is>
          <t>Toys</t>
        </is>
      </c>
      <c r="I5607" t="n">
        <v>3</v>
      </c>
      <c r="J5607" t="n">
        <v>400.31</v>
      </c>
      <c r="K5607" t="n">
        <v>0.2</v>
      </c>
      <c r="L5607">
        <f>I5607*J5607*(1-K5607)</f>
        <v/>
      </c>
      <c r="M5607">
        <f>VLOOKUP(F5607,Products!A:D,4,FALSE)*I5607</f>
        <v/>
      </c>
      <c r="N5607">
        <f>L5607-M5607</f>
        <v/>
      </c>
    </row>
    <row r="5608">
      <c r="A5608" t="inlineStr">
        <is>
          <t>T1005606</t>
        </is>
      </c>
      <c r="B5608" t="inlineStr">
        <is>
          <t>2023-11-13</t>
        </is>
      </c>
      <c r="C5608" t="inlineStr">
        <is>
          <t>S004</t>
        </is>
      </c>
      <c r="D5608" t="inlineStr">
        <is>
          <t>Store_004</t>
        </is>
      </c>
      <c r="E5608" t="inlineStr">
        <is>
          <t>Central</t>
        </is>
      </c>
      <c r="F5608" t="inlineStr">
        <is>
          <t>P0099</t>
        </is>
      </c>
      <c r="G5608" t="inlineStr">
        <is>
          <t>Prod_0099</t>
        </is>
      </c>
      <c r="H5608" t="inlineStr">
        <is>
          <t>Beverages</t>
        </is>
      </c>
      <c r="I5608" t="n">
        <v>7</v>
      </c>
      <c r="J5608" t="n">
        <v>139.84</v>
      </c>
      <c r="K5608" t="n">
        <v>0</v>
      </c>
      <c r="L5608">
        <f>I5608*J5608*(1-K5608)</f>
        <v/>
      </c>
      <c r="M5608">
        <f>VLOOKUP(F5608,Products!A:D,4,FALSE)*I5608</f>
        <v/>
      </c>
      <c r="N5608">
        <f>L5608-M5608</f>
        <v/>
      </c>
    </row>
    <row r="5609">
      <c r="A5609" t="inlineStr">
        <is>
          <t>T1005607</t>
        </is>
      </c>
      <c r="B5609" t="inlineStr">
        <is>
          <t>2023-08-06</t>
        </is>
      </c>
      <c r="C5609" t="inlineStr">
        <is>
          <t>S046</t>
        </is>
      </c>
      <c r="D5609" t="inlineStr">
        <is>
          <t>Store_046</t>
        </is>
      </c>
      <c r="E5609" t="inlineStr">
        <is>
          <t>South</t>
        </is>
      </c>
      <c r="F5609" t="inlineStr">
        <is>
          <t>P0066</t>
        </is>
      </c>
      <c r="G5609" t="inlineStr">
        <is>
          <t>Prod_0066</t>
        </is>
      </c>
      <c r="H5609" t="inlineStr">
        <is>
          <t>Household</t>
        </is>
      </c>
      <c r="I5609" t="n">
        <v>2</v>
      </c>
      <c r="J5609" t="n">
        <v>458.78</v>
      </c>
      <c r="K5609" t="n">
        <v>0</v>
      </c>
      <c r="L5609">
        <f>I5609*J5609*(1-K5609)</f>
        <v/>
      </c>
      <c r="M5609">
        <f>VLOOKUP(F5609,Products!A:D,4,FALSE)*I5609</f>
        <v/>
      </c>
      <c r="N5609">
        <f>L5609-M5609</f>
        <v/>
      </c>
    </row>
    <row r="5610">
      <c r="A5610" t="inlineStr">
        <is>
          <t>T1005608</t>
        </is>
      </c>
      <c r="B5610" t="inlineStr">
        <is>
          <t>2023-05-16</t>
        </is>
      </c>
      <c r="C5610" t="inlineStr">
        <is>
          <t>S041</t>
        </is>
      </c>
      <c r="D5610" t="inlineStr">
        <is>
          <t>Store_041</t>
        </is>
      </c>
      <c r="E5610" t="inlineStr">
        <is>
          <t>East</t>
        </is>
      </c>
      <c r="F5610" t="inlineStr">
        <is>
          <t>P0112</t>
        </is>
      </c>
      <c r="G5610" t="inlineStr">
        <is>
          <t>Prod_0112</t>
        </is>
      </c>
      <c r="H5610" t="inlineStr">
        <is>
          <t>Beverages</t>
        </is>
      </c>
      <c r="I5610" t="n">
        <v>5</v>
      </c>
      <c r="J5610" t="n">
        <v>832.58</v>
      </c>
      <c r="K5610" t="n">
        <v>0</v>
      </c>
      <c r="L5610">
        <f>I5610*J5610*(1-K5610)</f>
        <v/>
      </c>
      <c r="M5610">
        <f>VLOOKUP(F5610,Products!A:D,4,FALSE)*I5610</f>
        <v/>
      </c>
      <c r="N5610">
        <f>L5610-M5610</f>
        <v/>
      </c>
    </row>
    <row r="5611">
      <c r="A5611" t="inlineStr">
        <is>
          <t>T1005609</t>
        </is>
      </c>
      <c r="B5611" t="inlineStr">
        <is>
          <t>2024-11-06</t>
        </is>
      </c>
      <c r="C5611" t="inlineStr">
        <is>
          <t>S038</t>
        </is>
      </c>
      <c r="D5611" t="inlineStr">
        <is>
          <t>Store_038</t>
        </is>
      </c>
      <c r="E5611" t="inlineStr">
        <is>
          <t>East</t>
        </is>
      </c>
      <c r="F5611" t="inlineStr">
        <is>
          <t>P0186</t>
        </is>
      </c>
      <c r="G5611" t="inlineStr">
        <is>
          <t>Prod_0186</t>
        </is>
      </c>
      <c r="H5611" t="inlineStr">
        <is>
          <t>Household</t>
        </is>
      </c>
      <c r="I5611" t="n">
        <v>7</v>
      </c>
      <c r="J5611" t="n">
        <v>744.98</v>
      </c>
      <c r="K5611" t="n">
        <v>0.15</v>
      </c>
      <c r="L5611">
        <f>I5611*J5611*(1-K5611)</f>
        <v/>
      </c>
      <c r="M5611">
        <f>VLOOKUP(F5611,Products!A:D,4,FALSE)*I5611</f>
        <v/>
      </c>
      <c r="N5611">
        <f>L5611-M5611</f>
        <v/>
      </c>
    </row>
    <row r="5612">
      <c r="A5612" t="inlineStr">
        <is>
          <t>T1005610</t>
        </is>
      </c>
      <c r="B5612" t="inlineStr">
        <is>
          <t>2024-12-07</t>
        </is>
      </c>
      <c r="C5612" t="inlineStr">
        <is>
          <t>S008</t>
        </is>
      </c>
      <c r="D5612" t="inlineStr">
        <is>
          <t>Store_008</t>
        </is>
      </c>
      <c r="E5612" t="inlineStr">
        <is>
          <t>East</t>
        </is>
      </c>
      <c r="F5612" t="inlineStr">
        <is>
          <t>P0076</t>
        </is>
      </c>
      <c r="G5612" t="inlineStr">
        <is>
          <t>Prod_0076</t>
        </is>
      </c>
      <c r="H5612" t="inlineStr">
        <is>
          <t>Clothing</t>
        </is>
      </c>
      <c r="I5612" t="n">
        <v>9</v>
      </c>
      <c r="J5612" t="n">
        <v>444.91</v>
      </c>
      <c r="K5612" t="n">
        <v>0</v>
      </c>
      <c r="L5612">
        <f>I5612*J5612*(1-K5612)</f>
        <v/>
      </c>
      <c r="M5612">
        <f>VLOOKUP(F5612,Products!A:D,4,FALSE)*I5612</f>
        <v/>
      </c>
      <c r="N5612">
        <f>L5612-M5612</f>
        <v/>
      </c>
    </row>
    <row r="5613">
      <c r="A5613" t="inlineStr">
        <is>
          <t>T1005611</t>
        </is>
      </c>
      <c r="B5613" t="inlineStr">
        <is>
          <t>2025-02-22</t>
        </is>
      </c>
      <c r="C5613" t="inlineStr">
        <is>
          <t>S007</t>
        </is>
      </c>
      <c r="D5613" t="inlineStr">
        <is>
          <t>Store_007</t>
        </is>
      </c>
      <c r="E5613" t="inlineStr">
        <is>
          <t>East</t>
        </is>
      </c>
      <c r="F5613" t="inlineStr">
        <is>
          <t>P0002</t>
        </is>
      </c>
      <c r="G5613" t="inlineStr">
        <is>
          <t>Prod_0002</t>
        </is>
      </c>
      <c r="H5613" t="inlineStr">
        <is>
          <t>Food</t>
        </is>
      </c>
      <c r="I5613" t="n">
        <v>8</v>
      </c>
      <c r="J5613" t="n">
        <v>286.62</v>
      </c>
      <c r="K5613" t="n">
        <v>0</v>
      </c>
      <c r="L5613">
        <f>I5613*J5613*(1-K5613)</f>
        <v/>
      </c>
      <c r="M5613">
        <f>VLOOKUP(F5613,Products!A:D,4,FALSE)*I5613</f>
        <v/>
      </c>
      <c r="N5613">
        <f>L5613-M5613</f>
        <v/>
      </c>
    </row>
    <row r="5614">
      <c r="A5614" t="inlineStr">
        <is>
          <t>T1005612</t>
        </is>
      </c>
      <c r="B5614" t="inlineStr">
        <is>
          <t>2024-04-26</t>
        </is>
      </c>
      <c r="C5614" t="inlineStr">
        <is>
          <t>S017</t>
        </is>
      </c>
      <c r="D5614" t="inlineStr">
        <is>
          <t>Store_017</t>
        </is>
      </c>
      <c r="E5614" t="inlineStr">
        <is>
          <t>South</t>
        </is>
      </c>
      <c r="F5614" t="inlineStr">
        <is>
          <t>P0159</t>
        </is>
      </c>
      <c r="G5614" t="inlineStr">
        <is>
          <t>Prod_0159</t>
        </is>
      </c>
      <c r="H5614" t="inlineStr">
        <is>
          <t>Electronics</t>
        </is>
      </c>
      <c r="I5614" t="n">
        <v>3</v>
      </c>
      <c r="J5614" t="n">
        <v>576.2</v>
      </c>
      <c r="K5614" t="n">
        <v>0.2</v>
      </c>
      <c r="L5614">
        <f>I5614*J5614*(1-K5614)</f>
        <v/>
      </c>
      <c r="M5614">
        <f>VLOOKUP(F5614,Products!A:D,4,FALSE)*I5614</f>
        <v/>
      </c>
      <c r="N5614">
        <f>L5614-M5614</f>
        <v/>
      </c>
    </row>
    <row r="5615">
      <c r="A5615" t="inlineStr">
        <is>
          <t>T1005613</t>
        </is>
      </c>
      <c r="B5615" t="inlineStr">
        <is>
          <t>2024-02-21</t>
        </is>
      </c>
      <c r="C5615" t="inlineStr">
        <is>
          <t>S006</t>
        </is>
      </c>
      <c r="D5615" t="inlineStr">
        <is>
          <t>Store_006</t>
        </is>
      </c>
      <c r="E5615" t="inlineStr">
        <is>
          <t>East</t>
        </is>
      </c>
      <c r="F5615" t="inlineStr">
        <is>
          <t>P0182</t>
        </is>
      </c>
      <c r="G5615" t="inlineStr">
        <is>
          <t>Prod_0182</t>
        </is>
      </c>
      <c r="H5615" t="inlineStr">
        <is>
          <t>Electronics</t>
        </is>
      </c>
      <c r="I5615" t="n">
        <v>1</v>
      </c>
      <c r="J5615" t="n">
        <v>714.8</v>
      </c>
      <c r="K5615" t="n">
        <v>0</v>
      </c>
      <c r="L5615">
        <f>I5615*J5615*(1-K5615)</f>
        <v/>
      </c>
      <c r="M5615">
        <f>VLOOKUP(F5615,Products!A:D,4,FALSE)*I5615</f>
        <v/>
      </c>
      <c r="N5615">
        <f>L5615-M5615</f>
        <v/>
      </c>
    </row>
    <row r="5616">
      <c r="A5616" t="inlineStr">
        <is>
          <t>T1005614</t>
        </is>
      </c>
      <c r="B5616" t="inlineStr">
        <is>
          <t>2023-10-01</t>
        </is>
      </c>
      <c r="C5616" t="inlineStr">
        <is>
          <t>S026</t>
        </is>
      </c>
      <c r="D5616" t="inlineStr">
        <is>
          <t>Store_026</t>
        </is>
      </c>
      <c r="E5616" t="inlineStr">
        <is>
          <t>North</t>
        </is>
      </c>
      <c r="F5616" t="inlineStr">
        <is>
          <t>P0047</t>
        </is>
      </c>
      <c r="G5616" t="inlineStr">
        <is>
          <t>Prod_0047</t>
        </is>
      </c>
      <c r="H5616" t="inlineStr">
        <is>
          <t>Beverages</t>
        </is>
      </c>
      <c r="I5616" t="n">
        <v>1</v>
      </c>
      <c r="J5616" t="n">
        <v>514.27</v>
      </c>
      <c r="K5616" t="n">
        <v>0.05</v>
      </c>
      <c r="L5616">
        <f>I5616*J5616*(1-K5616)</f>
        <v/>
      </c>
      <c r="M5616">
        <f>VLOOKUP(F5616,Products!A:D,4,FALSE)*I5616</f>
        <v/>
      </c>
      <c r="N5616">
        <f>L5616-M5616</f>
        <v/>
      </c>
    </row>
    <row r="5617">
      <c r="A5617" t="inlineStr">
        <is>
          <t>T1005615</t>
        </is>
      </c>
      <c r="B5617" t="inlineStr">
        <is>
          <t>2025-09-18</t>
        </is>
      </c>
      <c r="C5617" t="inlineStr">
        <is>
          <t>S008</t>
        </is>
      </c>
      <c r="D5617" t="inlineStr">
        <is>
          <t>Store_008</t>
        </is>
      </c>
      <c r="E5617" t="inlineStr">
        <is>
          <t>East</t>
        </is>
      </c>
      <c r="F5617" t="inlineStr">
        <is>
          <t>P0181</t>
        </is>
      </c>
      <c r="G5617" t="inlineStr">
        <is>
          <t>Prod_0181</t>
        </is>
      </c>
      <c r="H5617" t="inlineStr">
        <is>
          <t>Electronics</t>
        </is>
      </c>
      <c r="I5617" t="n">
        <v>1</v>
      </c>
      <c r="J5617" t="n">
        <v>910.53</v>
      </c>
      <c r="K5617" t="n">
        <v>0.05</v>
      </c>
      <c r="L5617">
        <f>I5617*J5617*(1-K5617)</f>
        <v/>
      </c>
      <c r="M5617">
        <f>VLOOKUP(F5617,Products!A:D,4,FALSE)*I5617</f>
        <v/>
      </c>
      <c r="N5617">
        <f>L5617-M5617</f>
        <v/>
      </c>
    </row>
    <row r="5618">
      <c r="A5618" t="inlineStr">
        <is>
          <t>T1005616</t>
        </is>
      </c>
      <c r="B5618" t="inlineStr">
        <is>
          <t>2025-05-08</t>
        </is>
      </c>
      <c r="C5618" t="inlineStr">
        <is>
          <t>S010</t>
        </is>
      </c>
      <c r="D5618" t="inlineStr">
        <is>
          <t>Store_010</t>
        </is>
      </c>
      <c r="E5618" t="inlineStr">
        <is>
          <t>North</t>
        </is>
      </c>
      <c r="F5618" t="inlineStr">
        <is>
          <t>P0147</t>
        </is>
      </c>
      <c r="G5618" t="inlineStr">
        <is>
          <t>Prod_0147</t>
        </is>
      </c>
      <c r="H5618" t="inlineStr">
        <is>
          <t>Stationery</t>
        </is>
      </c>
      <c r="I5618" t="n">
        <v>4</v>
      </c>
      <c r="J5618" t="n">
        <v>469.43</v>
      </c>
      <c r="K5618" t="n">
        <v>0.15</v>
      </c>
      <c r="L5618">
        <f>I5618*J5618*(1-K5618)</f>
        <v/>
      </c>
      <c r="M5618">
        <f>VLOOKUP(F5618,Products!A:D,4,FALSE)*I5618</f>
        <v/>
      </c>
      <c r="N5618">
        <f>L5618-M5618</f>
        <v/>
      </c>
    </row>
    <row r="5619">
      <c r="A5619" t="inlineStr">
        <is>
          <t>T1005617</t>
        </is>
      </c>
      <c r="B5619" t="inlineStr">
        <is>
          <t>2025-05-10</t>
        </is>
      </c>
      <c r="C5619" t="inlineStr">
        <is>
          <t>S006</t>
        </is>
      </c>
      <c r="D5619" t="inlineStr">
        <is>
          <t>Store_006</t>
        </is>
      </c>
      <c r="E5619" t="inlineStr">
        <is>
          <t>East</t>
        </is>
      </c>
      <c r="F5619" t="inlineStr">
        <is>
          <t>P0038</t>
        </is>
      </c>
      <c r="G5619" t="inlineStr">
        <is>
          <t>Prod_0038</t>
        </is>
      </c>
      <c r="H5619" t="inlineStr">
        <is>
          <t>Beverages</t>
        </is>
      </c>
      <c r="I5619" t="n">
        <v>8</v>
      </c>
      <c r="J5619" t="n">
        <v>856.22</v>
      </c>
      <c r="K5619" t="n">
        <v>0</v>
      </c>
      <c r="L5619">
        <f>I5619*J5619*(1-K5619)</f>
        <v/>
      </c>
      <c r="M5619">
        <f>VLOOKUP(F5619,Products!A:D,4,FALSE)*I5619</f>
        <v/>
      </c>
      <c r="N5619">
        <f>L5619-M5619</f>
        <v/>
      </c>
    </row>
    <row r="5620">
      <c r="A5620" t="inlineStr">
        <is>
          <t>T1005618</t>
        </is>
      </c>
      <c r="B5620" t="inlineStr">
        <is>
          <t>2023-02-27</t>
        </is>
      </c>
      <c r="C5620" t="inlineStr">
        <is>
          <t>S035</t>
        </is>
      </c>
      <c r="D5620" t="inlineStr">
        <is>
          <t>Store_035</t>
        </is>
      </c>
      <c r="E5620" t="inlineStr">
        <is>
          <t>Central</t>
        </is>
      </c>
      <c r="F5620" t="inlineStr">
        <is>
          <t>P0123</t>
        </is>
      </c>
      <c r="G5620" t="inlineStr">
        <is>
          <t>Prod_0123</t>
        </is>
      </c>
      <c r="H5620" t="inlineStr">
        <is>
          <t>Food</t>
        </is>
      </c>
      <c r="I5620" t="n">
        <v>8</v>
      </c>
      <c r="J5620" t="n">
        <v>629.75</v>
      </c>
      <c r="K5620" t="n">
        <v>0.05</v>
      </c>
      <c r="L5620">
        <f>I5620*J5620*(1-K5620)</f>
        <v/>
      </c>
      <c r="M5620">
        <f>VLOOKUP(F5620,Products!A:D,4,FALSE)*I5620</f>
        <v/>
      </c>
      <c r="N5620">
        <f>L5620-M5620</f>
        <v/>
      </c>
    </row>
    <row r="5621">
      <c r="A5621" t="inlineStr">
        <is>
          <t>T1005619</t>
        </is>
      </c>
      <c r="B5621" t="inlineStr">
        <is>
          <t>2023-06-23</t>
        </is>
      </c>
      <c r="C5621" t="inlineStr">
        <is>
          <t>S004</t>
        </is>
      </c>
      <c r="D5621" t="inlineStr">
        <is>
          <t>Store_004</t>
        </is>
      </c>
      <c r="E5621" t="inlineStr">
        <is>
          <t>Central</t>
        </is>
      </c>
      <c r="F5621" t="inlineStr">
        <is>
          <t>P0155</t>
        </is>
      </c>
      <c r="G5621" t="inlineStr">
        <is>
          <t>Prod_0155</t>
        </is>
      </c>
      <c r="H5621" t="inlineStr">
        <is>
          <t>Electronics</t>
        </is>
      </c>
      <c r="I5621" t="n">
        <v>1</v>
      </c>
      <c r="J5621" t="n">
        <v>431.6</v>
      </c>
      <c r="K5621" t="n">
        <v>0</v>
      </c>
      <c r="L5621">
        <f>I5621*J5621*(1-K5621)</f>
        <v/>
      </c>
      <c r="M5621">
        <f>VLOOKUP(F5621,Products!A:D,4,FALSE)*I5621</f>
        <v/>
      </c>
      <c r="N5621">
        <f>L5621-M5621</f>
        <v/>
      </c>
    </row>
    <row r="5622">
      <c r="A5622" t="inlineStr">
        <is>
          <t>T1005620</t>
        </is>
      </c>
      <c r="B5622" t="inlineStr">
        <is>
          <t>2025-03-30</t>
        </is>
      </c>
      <c r="C5622" t="inlineStr">
        <is>
          <t>S043</t>
        </is>
      </c>
      <c r="D5622" t="inlineStr">
        <is>
          <t>Store_043</t>
        </is>
      </c>
      <c r="E5622" t="inlineStr">
        <is>
          <t>East</t>
        </is>
      </c>
      <c r="F5622" t="inlineStr">
        <is>
          <t>P0163</t>
        </is>
      </c>
      <c r="G5622" t="inlineStr">
        <is>
          <t>Prod_0163</t>
        </is>
      </c>
      <c r="H5622" t="inlineStr">
        <is>
          <t>Food</t>
        </is>
      </c>
      <c r="I5622" t="n">
        <v>4</v>
      </c>
      <c r="J5622" t="n">
        <v>700.17</v>
      </c>
      <c r="K5622" t="n">
        <v>0</v>
      </c>
      <c r="L5622">
        <f>I5622*J5622*(1-K5622)</f>
        <v/>
      </c>
      <c r="M5622">
        <f>VLOOKUP(F5622,Products!A:D,4,FALSE)*I5622</f>
        <v/>
      </c>
      <c r="N5622">
        <f>L5622-M5622</f>
        <v/>
      </c>
    </row>
    <row r="5623">
      <c r="A5623" t="inlineStr">
        <is>
          <t>T1005621</t>
        </is>
      </c>
      <c r="B5623" t="inlineStr">
        <is>
          <t>2025-01-23</t>
        </is>
      </c>
      <c r="C5623" t="inlineStr">
        <is>
          <t>S001</t>
        </is>
      </c>
      <c r="D5623" t="inlineStr">
        <is>
          <t>Store_001</t>
        </is>
      </c>
      <c r="E5623" t="inlineStr">
        <is>
          <t>West</t>
        </is>
      </c>
      <c r="F5623" t="inlineStr">
        <is>
          <t>P0112</t>
        </is>
      </c>
      <c r="G5623" t="inlineStr">
        <is>
          <t>Prod_0112</t>
        </is>
      </c>
      <c r="H5623" t="inlineStr">
        <is>
          <t>Beverages</t>
        </is>
      </c>
      <c r="I5623" t="n">
        <v>7</v>
      </c>
      <c r="J5623" t="n">
        <v>651.64</v>
      </c>
      <c r="K5623" t="n">
        <v>0.15</v>
      </c>
      <c r="L5623">
        <f>I5623*J5623*(1-K5623)</f>
        <v/>
      </c>
      <c r="M5623">
        <f>VLOOKUP(F5623,Products!A:D,4,FALSE)*I5623</f>
        <v/>
      </c>
      <c r="N5623">
        <f>L5623-M5623</f>
        <v/>
      </c>
    </row>
    <row r="5624">
      <c r="A5624" t="inlineStr">
        <is>
          <t>T1005622</t>
        </is>
      </c>
      <c r="B5624" t="inlineStr">
        <is>
          <t>2023-07-17</t>
        </is>
      </c>
      <c r="C5624" t="inlineStr">
        <is>
          <t>S027</t>
        </is>
      </c>
      <c r="D5624" t="inlineStr">
        <is>
          <t>Store_027</t>
        </is>
      </c>
      <c r="E5624" t="inlineStr">
        <is>
          <t>South</t>
        </is>
      </c>
      <c r="F5624" t="inlineStr">
        <is>
          <t>P0173</t>
        </is>
      </c>
      <c r="G5624" t="inlineStr">
        <is>
          <t>Prod_0173</t>
        </is>
      </c>
      <c r="H5624" t="inlineStr">
        <is>
          <t>Toys</t>
        </is>
      </c>
      <c r="I5624" t="n">
        <v>5</v>
      </c>
      <c r="J5624" t="n">
        <v>1004.85</v>
      </c>
      <c r="K5624" t="n">
        <v>0.1</v>
      </c>
      <c r="L5624">
        <f>I5624*J5624*(1-K5624)</f>
        <v/>
      </c>
      <c r="M5624">
        <f>VLOOKUP(F5624,Products!A:D,4,FALSE)*I5624</f>
        <v/>
      </c>
      <c r="N5624">
        <f>L5624-M5624</f>
        <v/>
      </c>
    </row>
    <row r="5625">
      <c r="A5625" t="inlineStr">
        <is>
          <t>T1005623</t>
        </is>
      </c>
      <c r="B5625" t="inlineStr">
        <is>
          <t>2024-11-27</t>
        </is>
      </c>
      <c r="C5625" t="inlineStr">
        <is>
          <t>S012</t>
        </is>
      </c>
      <c r="D5625" t="inlineStr">
        <is>
          <t>Store_012</t>
        </is>
      </c>
      <c r="E5625" t="inlineStr">
        <is>
          <t>South</t>
        </is>
      </c>
      <c r="F5625" t="inlineStr">
        <is>
          <t>P0006</t>
        </is>
      </c>
      <c r="G5625" t="inlineStr">
        <is>
          <t>Prod_0006</t>
        </is>
      </c>
      <c r="H5625" t="inlineStr">
        <is>
          <t>Food</t>
        </is>
      </c>
      <c r="I5625" t="n">
        <v>8</v>
      </c>
      <c r="J5625" t="n">
        <v>875.26</v>
      </c>
      <c r="K5625" t="n">
        <v>0</v>
      </c>
      <c r="L5625">
        <f>I5625*J5625*(1-K5625)</f>
        <v/>
      </c>
      <c r="M5625">
        <f>VLOOKUP(F5625,Products!A:D,4,FALSE)*I5625</f>
        <v/>
      </c>
      <c r="N5625">
        <f>L5625-M5625</f>
        <v/>
      </c>
    </row>
    <row r="5626">
      <c r="A5626" t="inlineStr">
        <is>
          <t>T1005624</t>
        </is>
      </c>
      <c r="B5626" t="inlineStr">
        <is>
          <t>2023-08-30</t>
        </is>
      </c>
      <c r="C5626" t="inlineStr">
        <is>
          <t>S043</t>
        </is>
      </c>
      <c r="D5626" t="inlineStr">
        <is>
          <t>Store_043</t>
        </is>
      </c>
      <c r="E5626" t="inlineStr">
        <is>
          <t>East</t>
        </is>
      </c>
      <c r="F5626" t="inlineStr">
        <is>
          <t>P0081</t>
        </is>
      </c>
      <c r="G5626" t="inlineStr">
        <is>
          <t>Prod_0081</t>
        </is>
      </c>
      <c r="H5626" t="inlineStr">
        <is>
          <t>Electronics</t>
        </is>
      </c>
      <c r="I5626" t="n">
        <v>7</v>
      </c>
      <c r="J5626" t="n">
        <v>266.33</v>
      </c>
      <c r="K5626" t="n">
        <v>0</v>
      </c>
      <c r="L5626">
        <f>I5626*J5626*(1-K5626)</f>
        <v/>
      </c>
      <c r="M5626">
        <f>VLOOKUP(F5626,Products!A:D,4,FALSE)*I5626</f>
        <v/>
      </c>
      <c r="N5626">
        <f>L5626-M5626</f>
        <v/>
      </c>
    </row>
    <row r="5627">
      <c r="A5627" t="inlineStr">
        <is>
          <t>T1005625</t>
        </is>
      </c>
      <c r="B5627" t="inlineStr">
        <is>
          <t>2024-02-09</t>
        </is>
      </c>
      <c r="C5627" t="inlineStr">
        <is>
          <t>S007</t>
        </is>
      </c>
      <c r="D5627" t="inlineStr">
        <is>
          <t>Store_007</t>
        </is>
      </c>
      <c r="E5627" t="inlineStr">
        <is>
          <t>East</t>
        </is>
      </c>
      <c r="F5627" t="inlineStr">
        <is>
          <t>P0163</t>
        </is>
      </c>
      <c r="G5627" t="inlineStr">
        <is>
          <t>Prod_0163</t>
        </is>
      </c>
      <c r="H5627" t="inlineStr">
        <is>
          <t>Food</t>
        </is>
      </c>
      <c r="I5627" t="n">
        <v>9</v>
      </c>
      <c r="J5627" t="n">
        <v>620.8200000000001</v>
      </c>
      <c r="K5627" t="n">
        <v>0</v>
      </c>
      <c r="L5627">
        <f>I5627*J5627*(1-K5627)</f>
        <v/>
      </c>
      <c r="M5627">
        <f>VLOOKUP(F5627,Products!A:D,4,FALSE)*I5627</f>
        <v/>
      </c>
      <c r="N5627">
        <f>L5627-M5627</f>
        <v/>
      </c>
    </row>
    <row r="5628">
      <c r="A5628" t="inlineStr">
        <is>
          <t>T1005626</t>
        </is>
      </c>
      <c r="B5628" t="inlineStr">
        <is>
          <t>2023-08-30</t>
        </is>
      </c>
      <c r="C5628" t="inlineStr">
        <is>
          <t>S044</t>
        </is>
      </c>
      <c r="D5628" t="inlineStr">
        <is>
          <t>Store_044</t>
        </is>
      </c>
      <c r="E5628" t="inlineStr">
        <is>
          <t>North</t>
        </is>
      </c>
      <c r="F5628" t="inlineStr">
        <is>
          <t>P0165</t>
        </is>
      </c>
      <c r="G5628" t="inlineStr">
        <is>
          <t>Prod_0165</t>
        </is>
      </c>
      <c r="H5628" t="inlineStr">
        <is>
          <t>Clothing</t>
        </is>
      </c>
      <c r="I5628" t="n">
        <v>9</v>
      </c>
      <c r="J5628" t="n">
        <v>636.64</v>
      </c>
      <c r="K5628" t="n">
        <v>0.15</v>
      </c>
      <c r="L5628">
        <f>I5628*J5628*(1-K5628)</f>
        <v/>
      </c>
      <c r="M5628">
        <f>VLOOKUP(F5628,Products!A:D,4,FALSE)*I5628</f>
        <v/>
      </c>
      <c r="N5628">
        <f>L5628-M5628</f>
        <v/>
      </c>
    </row>
    <row r="5629">
      <c r="A5629" t="inlineStr">
        <is>
          <t>T1005627</t>
        </is>
      </c>
      <c r="B5629" t="inlineStr">
        <is>
          <t>2024-06-03</t>
        </is>
      </c>
      <c r="C5629" t="inlineStr">
        <is>
          <t>S041</t>
        </is>
      </c>
      <c r="D5629" t="inlineStr">
        <is>
          <t>Store_041</t>
        </is>
      </c>
      <c r="E5629" t="inlineStr">
        <is>
          <t>East</t>
        </is>
      </c>
      <c r="F5629" t="inlineStr">
        <is>
          <t>P0086</t>
        </is>
      </c>
      <c r="G5629" t="inlineStr">
        <is>
          <t>Prod_0086</t>
        </is>
      </c>
      <c r="H5629" t="inlineStr">
        <is>
          <t>Stationery</t>
        </is>
      </c>
      <c r="I5629" t="n">
        <v>5</v>
      </c>
      <c r="J5629" t="n">
        <v>786.58</v>
      </c>
      <c r="K5629" t="n">
        <v>0.2</v>
      </c>
      <c r="L5629">
        <f>I5629*J5629*(1-K5629)</f>
        <v/>
      </c>
      <c r="M5629">
        <f>VLOOKUP(F5629,Products!A:D,4,FALSE)*I5629</f>
        <v/>
      </c>
      <c r="N5629">
        <f>L5629-M5629</f>
        <v/>
      </c>
    </row>
    <row r="5630">
      <c r="A5630" t="inlineStr">
        <is>
          <t>T1005628</t>
        </is>
      </c>
      <c r="B5630" t="inlineStr">
        <is>
          <t>2023-11-03</t>
        </is>
      </c>
      <c r="C5630" t="inlineStr">
        <is>
          <t>S021</t>
        </is>
      </c>
      <c r="D5630" t="inlineStr">
        <is>
          <t>Store_021</t>
        </is>
      </c>
      <c r="E5630" t="inlineStr">
        <is>
          <t>North</t>
        </is>
      </c>
      <c r="F5630" t="inlineStr">
        <is>
          <t>P0044</t>
        </is>
      </c>
      <c r="G5630" t="inlineStr">
        <is>
          <t>Prod_0044</t>
        </is>
      </c>
      <c r="H5630" t="inlineStr">
        <is>
          <t>Food</t>
        </is>
      </c>
      <c r="I5630" t="n">
        <v>9</v>
      </c>
      <c r="J5630" t="n">
        <v>212.06</v>
      </c>
      <c r="K5630" t="n">
        <v>0</v>
      </c>
      <c r="L5630">
        <f>I5630*J5630*(1-K5630)</f>
        <v/>
      </c>
      <c r="M5630">
        <f>VLOOKUP(F5630,Products!A:D,4,FALSE)*I5630</f>
        <v/>
      </c>
      <c r="N5630">
        <f>L5630-M5630</f>
        <v/>
      </c>
    </row>
    <row r="5631">
      <c r="A5631" t="inlineStr">
        <is>
          <t>T1005629</t>
        </is>
      </c>
      <c r="B5631" t="inlineStr">
        <is>
          <t>2025-06-04</t>
        </is>
      </c>
      <c r="C5631" t="inlineStr">
        <is>
          <t>S022</t>
        </is>
      </c>
      <c r="D5631" t="inlineStr">
        <is>
          <t>Store_022</t>
        </is>
      </c>
      <c r="E5631" t="inlineStr">
        <is>
          <t>East</t>
        </is>
      </c>
      <c r="F5631" t="inlineStr">
        <is>
          <t>P0171</t>
        </is>
      </c>
      <c r="G5631" t="inlineStr">
        <is>
          <t>Prod_0171</t>
        </is>
      </c>
      <c r="H5631" t="inlineStr">
        <is>
          <t>Household</t>
        </is>
      </c>
      <c r="I5631" t="n">
        <v>3</v>
      </c>
      <c r="J5631" t="n">
        <v>350.37</v>
      </c>
      <c r="K5631" t="n">
        <v>0</v>
      </c>
      <c r="L5631">
        <f>I5631*J5631*(1-K5631)</f>
        <v/>
      </c>
      <c r="M5631">
        <f>VLOOKUP(F5631,Products!A:D,4,FALSE)*I5631</f>
        <v/>
      </c>
      <c r="N5631">
        <f>L5631-M5631</f>
        <v/>
      </c>
    </row>
    <row r="5632">
      <c r="A5632" t="inlineStr">
        <is>
          <t>T1005630</t>
        </is>
      </c>
      <c r="B5632" t="inlineStr">
        <is>
          <t>2024-09-28</t>
        </is>
      </c>
      <c r="C5632" t="inlineStr">
        <is>
          <t>S046</t>
        </is>
      </c>
      <c r="D5632" t="inlineStr">
        <is>
          <t>Store_046</t>
        </is>
      </c>
      <c r="E5632" t="inlineStr">
        <is>
          <t>South</t>
        </is>
      </c>
      <c r="F5632" t="inlineStr">
        <is>
          <t>P0080</t>
        </is>
      </c>
      <c r="G5632" t="inlineStr">
        <is>
          <t>Prod_0080</t>
        </is>
      </c>
      <c r="H5632" t="inlineStr">
        <is>
          <t>Clothing</t>
        </is>
      </c>
      <c r="I5632" t="n">
        <v>8</v>
      </c>
      <c r="J5632" t="n">
        <v>682.26</v>
      </c>
      <c r="K5632" t="n">
        <v>0.1</v>
      </c>
      <c r="L5632">
        <f>I5632*J5632*(1-K5632)</f>
        <v/>
      </c>
      <c r="M5632">
        <f>VLOOKUP(F5632,Products!A:D,4,FALSE)*I5632</f>
        <v/>
      </c>
      <c r="N5632">
        <f>L5632-M5632</f>
        <v/>
      </c>
    </row>
    <row r="5633">
      <c r="A5633" t="inlineStr">
        <is>
          <t>T1005631</t>
        </is>
      </c>
      <c r="B5633" t="inlineStr">
        <is>
          <t>2024-10-11</t>
        </is>
      </c>
      <c r="C5633" t="inlineStr">
        <is>
          <t>S035</t>
        </is>
      </c>
      <c r="D5633" t="inlineStr">
        <is>
          <t>Store_035</t>
        </is>
      </c>
      <c r="E5633" t="inlineStr">
        <is>
          <t>Central</t>
        </is>
      </c>
      <c r="F5633" t="inlineStr">
        <is>
          <t>P0181</t>
        </is>
      </c>
      <c r="G5633" t="inlineStr">
        <is>
          <t>Prod_0181</t>
        </is>
      </c>
      <c r="H5633" t="inlineStr">
        <is>
          <t>Electronics</t>
        </is>
      </c>
      <c r="I5633" t="n">
        <v>1</v>
      </c>
      <c r="J5633" t="n">
        <v>669.9299999999999</v>
      </c>
      <c r="K5633" t="n">
        <v>0</v>
      </c>
      <c r="L5633">
        <f>I5633*J5633*(1-K5633)</f>
        <v/>
      </c>
      <c r="M5633">
        <f>VLOOKUP(F5633,Products!A:D,4,FALSE)*I5633</f>
        <v/>
      </c>
      <c r="N5633">
        <f>L5633-M5633</f>
        <v/>
      </c>
    </row>
    <row r="5634">
      <c r="A5634" t="inlineStr">
        <is>
          <t>T1005632</t>
        </is>
      </c>
      <c r="B5634" t="inlineStr">
        <is>
          <t>2023-04-10</t>
        </is>
      </c>
      <c r="C5634" t="inlineStr">
        <is>
          <t>S034</t>
        </is>
      </c>
      <c r="D5634" t="inlineStr">
        <is>
          <t>Store_034</t>
        </is>
      </c>
      <c r="E5634" t="inlineStr">
        <is>
          <t>Central</t>
        </is>
      </c>
      <c r="F5634" t="inlineStr">
        <is>
          <t>P0156</t>
        </is>
      </c>
      <c r="G5634" t="inlineStr">
        <is>
          <t>Prod_0156</t>
        </is>
      </c>
      <c r="H5634" t="inlineStr">
        <is>
          <t>Toys</t>
        </is>
      </c>
      <c r="I5634" t="n">
        <v>8</v>
      </c>
      <c r="J5634" t="n">
        <v>441.82</v>
      </c>
      <c r="K5634" t="n">
        <v>0</v>
      </c>
      <c r="L5634">
        <f>I5634*J5634*(1-K5634)</f>
        <v/>
      </c>
      <c r="M5634">
        <f>VLOOKUP(F5634,Products!A:D,4,FALSE)*I5634</f>
        <v/>
      </c>
      <c r="N5634">
        <f>L5634-M5634</f>
        <v/>
      </c>
    </row>
    <row r="5635">
      <c r="A5635" t="inlineStr">
        <is>
          <t>T1005633</t>
        </is>
      </c>
      <c r="B5635" t="inlineStr">
        <is>
          <t>2024-04-28</t>
        </is>
      </c>
      <c r="C5635" t="inlineStr">
        <is>
          <t>S017</t>
        </is>
      </c>
      <c r="D5635" t="inlineStr">
        <is>
          <t>Store_017</t>
        </is>
      </c>
      <c r="E5635" t="inlineStr">
        <is>
          <t>South</t>
        </is>
      </c>
      <c r="F5635" t="inlineStr">
        <is>
          <t>P0032</t>
        </is>
      </c>
      <c r="G5635" t="inlineStr">
        <is>
          <t>Prod_0032</t>
        </is>
      </c>
      <c r="H5635" t="inlineStr">
        <is>
          <t>Beverages</t>
        </is>
      </c>
      <c r="I5635" t="n">
        <v>7</v>
      </c>
      <c r="J5635" t="n">
        <v>305.76</v>
      </c>
      <c r="K5635" t="n">
        <v>0.2</v>
      </c>
      <c r="L5635">
        <f>I5635*J5635*(1-K5635)</f>
        <v/>
      </c>
      <c r="M5635">
        <f>VLOOKUP(F5635,Products!A:D,4,FALSE)*I5635</f>
        <v/>
      </c>
      <c r="N5635">
        <f>L5635-M5635</f>
        <v/>
      </c>
    </row>
    <row r="5636">
      <c r="A5636" t="inlineStr">
        <is>
          <t>T1005634</t>
        </is>
      </c>
      <c r="B5636" t="inlineStr">
        <is>
          <t>2025-01-23</t>
        </is>
      </c>
      <c r="C5636" t="inlineStr">
        <is>
          <t>S027</t>
        </is>
      </c>
      <c r="D5636" t="inlineStr">
        <is>
          <t>Store_027</t>
        </is>
      </c>
      <c r="E5636" t="inlineStr">
        <is>
          <t>South</t>
        </is>
      </c>
      <c r="F5636" t="inlineStr">
        <is>
          <t>P0194</t>
        </is>
      </c>
      <c r="G5636" t="inlineStr">
        <is>
          <t>Prod_0194</t>
        </is>
      </c>
      <c r="H5636" t="inlineStr">
        <is>
          <t>Food</t>
        </is>
      </c>
      <c r="I5636" t="n">
        <v>7</v>
      </c>
      <c r="J5636" t="n">
        <v>650.91</v>
      </c>
      <c r="K5636" t="n">
        <v>0</v>
      </c>
      <c r="L5636">
        <f>I5636*J5636*(1-K5636)</f>
        <v/>
      </c>
      <c r="M5636">
        <f>VLOOKUP(F5636,Products!A:D,4,FALSE)*I5636</f>
        <v/>
      </c>
      <c r="N5636">
        <f>L5636-M5636</f>
        <v/>
      </c>
    </row>
    <row r="5637">
      <c r="A5637" t="inlineStr">
        <is>
          <t>T1005635</t>
        </is>
      </c>
      <c r="B5637" t="inlineStr">
        <is>
          <t>2025-02-12</t>
        </is>
      </c>
      <c r="C5637" t="inlineStr">
        <is>
          <t>S011</t>
        </is>
      </c>
      <c r="D5637" t="inlineStr">
        <is>
          <t>Store_011</t>
        </is>
      </c>
      <c r="E5637" t="inlineStr">
        <is>
          <t>South</t>
        </is>
      </c>
      <c r="F5637" t="inlineStr">
        <is>
          <t>P0034</t>
        </is>
      </c>
      <c r="G5637" t="inlineStr">
        <is>
          <t>Prod_0034</t>
        </is>
      </c>
      <c r="H5637" t="inlineStr">
        <is>
          <t>Toys</t>
        </is>
      </c>
      <c r="I5637" t="n">
        <v>7</v>
      </c>
      <c r="J5637" t="n">
        <v>542.48</v>
      </c>
      <c r="K5637" t="n">
        <v>0.1</v>
      </c>
      <c r="L5637">
        <f>I5637*J5637*(1-K5637)</f>
        <v/>
      </c>
      <c r="M5637">
        <f>VLOOKUP(F5637,Products!A:D,4,FALSE)*I5637</f>
        <v/>
      </c>
      <c r="N5637">
        <f>L5637-M5637</f>
        <v/>
      </c>
    </row>
    <row r="5638">
      <c r="A5638" t="inlineStr">
        <is>
          <t>T1005636</t>
        </is>
      </c>
      <c r="B5638" t="inlineStr">
        <is>
          <t>2025-07-20</t>
        </is>
      </c>
      <c r="C5638" t="inlineStr">
        <is>
          <t>S025</t>
        </is>
      </c>
      <c r="D5638" t="inlineStr">
        <is>
          <t>Store_025</t>
        </is>
      </c>
      <c r="E5638" t="inlineStr">
        <is>
          <t>Central</t>
        </is>
      </c>
      <c r="F5638" t="inlineStr">
        <is>
          <t>P0151</t>
        </is>
      </c>
      <c r="G5638" t="inlineStr">
        <is>
          <t>Prod_0151</t>
        </is>
      </c>
      <c r="H5638" t="inlineStr">
        <is>
          <t>Food</t>
        </is>
      </c>
      <c r="I5638" t="n">
        <v>6</v>
      </c>
      <c r="J5638" t="n">
        <v>747.88</v>
      </c>
      <c r="K5638" t="n">
        <v>0.05</v>
      </c>
      <c r="L5638">
        <f>I5638*J5638*(1-K5638)</f>
        <v/>
      </c>
      <c r="M5638">
        <f>VLOOKUP(F5638,Products!A:D,4,FALSE)*I5638</f>
        <v/>
      </c>
      <c r="N5638">
        <f>L5638-M5638</f>
        <v/>
      </c>
    </row>
    <row r="5639">
      <c r="A5639" t="inlineStr">
        <is>
          <t>T1005637</t>
        </is>
      </c>
      <c r="B5639" t="inlineStr">
        <is>
          <t>2023-12-26</t>
        </is>
      </c>
      <c r="C5639" t="inlineStr">
        <is>
          <t>S045</t>
        </is>
      </c>
      <c r="D5639" t="inlineStr">
        <is>
          <t>Store_045</t>
        </is>
      </c>
      <c r="E5639" t="inlineStr">
        <is>
          <t>East</t>
        </is>
      </c>
      <c r="F5639" t="inlineStr">
        <is>
          <t>P0060</t>
        </is>
      </c>
      <c r="G5639" t="inlineStr">
        <is>
          <t>Prod_0060</t>
        </is>
      </c>
      <c r="H5639" t="inlineStr">
        <is>
          <t>Toys</t>
        </is>
      </c>
      <c r="I5639" t="n">
        <v>8</v>
      </c>
      <c r="J5639" t="n">
        <v>120.72</v>
      </c>
      <c r="K5639" t="n">
        <v>0</v>
      </c>
      <c r="L5639">
        <f>I5639*J5639*(1-K5639)</f>
        <v/>
      </c>
      <c r="M5639">
        <f>VLOOKUP(F5639,Products!A:D,4,FALSE)*I5639</f>
        <v/>
      </c>
      <c r="N5639">
        <f>L5639-M5639</f>
        <v/>
      </c>
    </row>
    <row r="5640">
      <c r="A5640" t="inlineStr">
        <is>
          <t>T1005638</t>
        </is>
      </c>
      <c r="B5640" t="inlineStr">
        <is>
          <t>2023-10-23</t>
        </is>
      </c>
      <c r="C5640" t="inlineStr">
        <is>
          <t>S047</t>
        </is>
      </c>
      <c r="D5640" t="inlineStr">
        <is>
          <t>Store_047</t>
        </is>
      </c>
      <c r="E5640" t="inlineStr">
        <is>
          <t>North</t>
        </is>
      </c>
      <c r="F5640" t="inlineStr">
        <is>
          <t>P0072</t>
        </is>
      </c>
      <c r="G5640" t="inlineStr">
        <is>
          <t>Prod_0072</t>
        </is>
      </c>
      <c r="H5640" t="inlineStr">
        <is>
          <t>Food</t>
        </is>
      </c>
      <c r="I5640" t="n">
        <v>2</v>
      </c>
      <c r="J5640" t="n">
        <v>624.22</v>
      </c>
      <c r="K5640" t="n">
        <v>0.05</v>
      </c>
      <c r="L5640">
        <f>I5640*J5640*(1-K5640)</f>
        <v/>
      </c>
      <c r="M5640">
        <f>VLOOKUP(F5640,Products!A:D,4,FALSE)*I5640</f>
        <v/>
      </c>
      <c r="N5640">
        <f>L5640-M5640</f>
        <v/>
      </c>
    </row>
    <row r="5641">
      <c r="A5641" t="inlineStr">
        <is>
          <t>T1005639</t>
        </is>
      </c>
      <c r="B5641" t="inlineStr">
        <is>
          <t>2023-10-21</t>
        </is>
      </c>
      <c r="C5641" t="inlineStr">
        <is>
          <t>S016</t>
        </is>
      </c>
      <c r="D5641" t="inlineStr">
        <is>
          <t>Store_016</t>
        </is>
      </c>
      <c r="E5641" t="inlineStr">
        <is>
          <t>West</t>
        </is>
      </c>
      <c r="F5641" t="inlineStr">
        <is>
          <t>P0117</t>
        </is>
      </c>
      <c r="G5641" t="inlineStr">
        <is>
          <t>Prod_0117</t>
        </is>
      </c>
      <c r="H5641" t="inlineStr">
        <is>
          <t>Electronics</t>
        </is>
      </c>
      <c r="I5641" t="n">
        <v>9</v>
      </c>
      <c r="J5641" t="n">
        <v>364.64</v>
      </c>
      <c r="K5641" t="n">
        <v>0</v>
      </c>
      <c r="L5641">
        <f>I5641*J5641*(1-K5641)</f>
        <v/>
      </c>
      <c r="M5641">
        <f>VLOOKUP(F5641,Products!A:D,4,FALSE)*I5641</f>
        <v/>
      </c>
      <c r="N5641">
        <f>L5641-M5641</f>
        <v/>
      </c>
    </row>
    <row r="5642">
      <c r="A5642" t="inlineStr">
        <is>
          <t>T1005640</t>
        </is>
      </c>
      <c r="B5642" t="inlineStr">
        <is>
          <t>2025-06-25</t>
        </is>
      </c>
      <c r="C5642" t="inlineStr">
        <is>
          <t>S041</t>
        </is>
      </c>
      <c r="D5642" t="inlineStr">
        <is>
          <t>Store_041</t>
        </is>
      </c>
      <c r="E5642" t="inlineStr">
        <is>
          <t>East</t>
        </is>
      </c>
      <c r="F5642" t="inlineStr">
        <is>
          <t>P0040</t>
        </is>
      </c>
      <c r="G5642" t="inlineStr">
        <is>
          <t>Prod_0040</t>
        </is>
      </c>
      <c r="H5642" t="inlineStr">
        <is>
          <t>Toys</t>
        </is>
      </c>
      <c r="I5642" t="n">
        <v>6</v>
      </c>
      <c r="J5642" t="n">
        <v>65.54000000000001</v>
      </c>
      <c r="K5642" t="n">
        <v>0</v>
      </c>
      <c r="L5642">
        <f>I5642*J5642*(1-K5642)</f>
        <v/>
      </c>
      <c r="M5642">
        <f>VLOOKUP(F5642,Products!A:D,4,FALSE)*I5642</f>
        <v/>
      </c>
      <c r="N5642">
        <f>L5642-M5642</f>
        <v/>
      </c>
    </row>
    <row r="5643">
      <c r="A5643" t="inlineStr">
        <is>
          <t>T1005641</t>
        </is>
      </c>
      <c r="B5643" t="inlineStr">
        <is>
          <t>2024-08-24</t>
        </is>
      </c>
      <c r="C5643" t="inlineStr">
        <is>
          <t>S008</t>
        </is>
      </c>
      <c r="D5643" t="inlineStr">
        <is>
          <t>Store_008</t>
        </is>
      </c>
      <c r="E5643" t="inlineStr">
        <is>
          <t>East</t>
        </is>
      </c>
      <c r="F5643" t="inlineStr">
        <is>
          <t>P0087</t>
        </is>
      </c>
      <c r="G5643" t="inlineStr">
        <is>
          <t>Prod_0087</t>
        </is>
      </c>
      <c r="H5643" t="inlineStr">
        <is>
          <t>Clothing</t>
        </is>
      </c>
      <c r="I5643" t="n">
        <v>6</v>
      </c>
      <c r="J5643" t="n">
        <v>435.84</v>
      </c>
      <c r="K5643" t="n">
        <v>0</v>
      </c>
      <c r="L5643">
        <f>I5643*J5643*(1-K5643)</f>
        <v/>
      </c>
      <c r="M5643">
        <f>VLOOKUP(F5643,Products!A:D,4,FALSE)*I5643</f>
        <v/>
      </c>
      <c r="N5643">
        <f>L5643-M5643</f>
        <v/>
      </c>
    </row>
    <row r="5644">
      <c r="A5644" t="inlineStr">
        <is>
          <t>T1005642</t>
        </is>
      </c>
      <c r="B5644" t="inlineStr">
        <is>
          <t>2023-10-21</t>
        </is>
      </c>
      <c r="C5644" t="inlineStr">
        <is>
          <t>S023</t>
        </is>
      </c>
      <c r="D5644" t="inlineStr">
        <is>
          <t>Store_023</t>
        </is>
      </c>
      <c r="E5644" t="inlineStr">
        <is>
          <t>South</t>
        </is>
      </c>
      <c r="F5644" t="inlineStr">
        <is>
          <t>P0134</t>
        </is>
      </c>
      <c r="G5644" t="inlineStr">
        <is>
          <t>Prod_0134</t>
        </is>
      </c>
      <c r="H5644" t="inlineStr">
        <is>
          <t>Food</t>
        </is>
      </c>
      <c r="I5644" t="n">
        <v>1</v>
      </c>
      <c r="J5644" t="n">
        <v>464.61</v>
      </c>
      <c r="K5644" t="n">
        <v>0</v>
      </c>
      <c r="L5644">
        <f>I5644*J5644*(1-K5644)</f>
        <v/>
      </c>
      <c r="M5644">
        <f>VLOOKUP(F5644,Products!A:D,4,FALSE)*I5644</f>
        <v/>
      </c>
      <c r="N5644">
        <f>L5644-M5644</f>
        <v/>
      </c>
    </row>
    <row r="5645">
      <c r="A5645" t="inlineStr">
        <is>
          <t>T1005643</t>
        </is>
      </c>
      <c r="B5645" t="inlineStr">
        <is>
          <t>2023-05-06</t>
        </is>
      </c>
      <c r="C5645" t="inlineStr">
        <is>
          <t>S014</t>
        </is>
      </c>
      <c r="D5645" t="inlineStr">
        <is>
          <t>Store_014</t>
        </is>
      </c>
      <c r="E5645" t="inlineStr">
        <is>
          <t>West</t>
        </is>
      </c>
      <c r="F5645" t="inlineStr">
        <is>
          <t>P0010</t>
        </is>
      </c>
      <c r="G5645" t="inlineStr">
        <is>
          <t>Prod_0010</t>
        </is>
      </c>
      <c r="H5645" t="inlineStr">
        <is>
          <t>Electronics</t>
        </is>
      </c>
      <c r="I5645" t="n">
        <v>1</v>
      </c>
      <c r="J5645" t="n">
        <v>655.51</v>
      </c>
      <c r="K5645" t="n">
        <v>0</v>
      </c>
      <c r="L5645">
        <f>I5645*J5645*(1-K5645)</f>
        <v/>
      </c>
      <c r="M5645">
        <f>VLOOKUP(F5645,Products!A:D,4,FALSE)*I5645</f>
        <v/>
      </c>
      <c r="N5645">
        <f>L5645-M5645</f>
        <v/>
      </c>
    </row>
    <row r="5646">
      <c r="A5646" t="inlineStr">
        <is>
          <t>T1005644</t>
        </is>
      </c>
      <c r="B5646" t="inlineStr">
        <is>
          <t>2024-04-16</t>
        </is>
      </c>
      <c r="C5646" t="inlineStr">
        <is>
          <t>S008</t>
        </is>
      </c>
      <c r="D5646" t="inlineStr">
        <is>
          <t>Store_008</t>
        </is>
      </c>
      <c r="E5646" t="inlineStr">
        <is>
          <t>East</t>
        </is>
      </c>
      <c r="F5646" t="inlineStr">
        <is>
          <t>P0145</t>
        </is>
      </c>
      <c r="G5646" t="inlineStr">
        <is>
          <t>Prod_0145</t>
        </is>
      </c>
      <c r="H5646" t="inlineStr">
        <is>
          <t>Electronics</t>
        </is>
      </c>
      <c r="I5646" t="n">
        <v>1</v>
      </c>
      <c r="J5646" t="n">
        <v>613.67</v>
      </c>
      <c r="K5646" t="n">
        <v>0.05</v>
      </c>
      <c r="L5646">
        <f>I5646*J5646*(1-K5646)</f>
        <v/>
      </c>
      <c r="M5646">
        <f>VLOOKUP(F5646,Products!A:D,4,FALSE)*I5646</f>
        <v/>
      </c>
      <c r="N5646">
        <f>L5646-M5646</f>
        <v/>
      </c>
    </row>
    <row r="5647">
      <c r="A5647" t="inlineStr">
        <is>
          <t>T1005645</t>
        </is>
      </c>
      <c r="B5647" t="inlineStr">
        <is>
          <t>2025-08-17</t>
        </is>
      </c>
      <c r="C5647" t="inlineStr">
        <is>
          <t>S028</t>
        </is>
      </c>
      <c r="D5647" t="inlineStr">
        <is>
          <t>Store_028</t>
        </is>
      </c>
      <c r="E5647" t="inlineStr">
        <is>
          <t>North</t>
        </is>
      </c>
      <c r="F5647" t="inlineStr">
        <is>
          <t>P0009</t>
        </is>
      </c>
      <c r="G5647" t="inlineStr">
        <is>
          <t>Prod_0009</t>
        </is>
      </c>
      <c r="H5647" t="inlineStr">
        <is>
          <t>Toys</t>
        </is>
      </c>
      <c r="I5647" t="n">
        <v>5</v>
      </c>
      <c r="J5647" t="n">
        <v>777.6</v>
      </c>
      <c r="K5647" t="n">
        <v>0.05</v>
      </c>
      <c r="L5647">
        <f>I5647*J5647*(1-K5647)</f>
        <v/>
      </c>
      <c r="M5647">
        <f>VLOOKUP(F5647,Products!A:D,4,FALSE)*I5647</f>
        <v/>
      </c>
      <c r="N5647">
        <f>L5647-M5647</f>
        <v/>
      </c>
    </row>
    <row r="5648">
      <c r="A5648" t="inlineStr">
        <is>
          <t>T1005646</t>
        </is>
      </c>
      <c r="B5648" t="inlineStr">
        <is>
          <t>2023-07-31</t>
        </is>
      </c>
      <c r="C5648" t="inlineStr">
        <is>
          <t>S011</t>
        </is>
      </c>
      <c r="D5648" t="inlineStr">
        <is>
          <t>Store_011</t>
        </is>
      </c>
      <c r="E5648" t="inlineStr">
        <is>
          <t>South</t>
        </is>
      </c>
      <c r="F5648" t="inlineStr">
        <is>
          <t>P0026</t>
        </is>
      </c>
      <c r="G5648" t="inlineStr">
        <is>
          <t>Prod_0026</t>
        </is>
      </c>
      <c r="H5648" t="inlineStr">
        <is>
          <t>Beverages</t>
        </is>
      </c>
      <c r="I5648" t="n">
        <v>2</v>
      </c>
      <c r="J5648" t="n">
        <v>743.62</v>
      </c>
      <c r="K5648" t="n">
        <v>0</v>
      </c>
      <c r="L5648">
        <f>I5648*J5648*(1-K5648)</f>
        <v/>
      </c>
      <c r="M5648">
        <f>VLOOKUP(F5648,Products!A:D,4,FALSE)*I5648</f>
        <v/>
      </c>
      <c r="N5648">
        <f>L5648-M5648</f>
        <v/>
      </c>
    </row>
    <row r="5649">
      <c r="A5649" t="inlineStr">
        <is>
          <t>T1005647</t>
        </is>
      </c>
      <c r="B5649" t="inlineStr">
        <is>
          <t>2024-02-13</t>
        </is>
      </c>
      <c r="C5649" t="inlineStr">
        <is>
          <t>S019</t>
        </is>
      </c>
      <c r="D5649" t="inlineStr">
        <is>
          <t>Store_019</t>
        </is>
      </c>
      <c r="E5649" t="inlineStr">
        <is>
          <t>East</t>
        </is>
      </c>
      <c r="F5649" t="inlineStr">
        <is>
          <t>P0043</t>
        </is>
      </c>
      <c r="G5649" t="inlineStr">
        <is>
          <t>Prod_0043</t>
        </is>
      </c>
      <c r="H5649" t="inlineStr">
        <is>
          <t>Food</t>
        </is>
      </c>
      <c r="I5649" t="n">
        <v>4</v>
      </c>
      <c r="J5649" t="n">
        <v>246.46</v>
      </c>
      <c r="K5649" t="n">
        <v>0.05</v>
      </c>
      <c r="L5649">
        <f>I5649*J5649*(1-K5649)</f>
        <v/>
      </c>
      <c r="M5649">
        <f>VLOOKUP(F5649,Products!A:D,4,FALSE)*I5649</f>
        <v/>
      </c>
      <c r="N5649">
        <f>L5649-M5649</f>
        <v/>
      </c>
    </row>
    <row r="5650">
      <c r="A5650" t="inlineStr">
        <is>
          <t>T1005648</t>
        </is>
      </c>
      <c r="B5650" t="inlineStr">
        <is>
          <t>2023-10-13</t>
        </is>
      </c>
      <c r="C5650" t="inlineStr">
        <is>
          <t>S040</t>
        </is>
      </c>
      <c r="D5650" t="inlineStr">
        <is>
          <t>Store_040</t>
        </is>
      </c>
      <c r="E5650" t="inlineStr">
        <is>
          <t>Central</t>
        </is>
      </c>
      <c r="F5650" t="inlineStr">
        <is>
          <t>P0178</t>
        </is>
      </c>
      <c r="G5650" t="inlineStr">
        <is>
          <t>Prod_0178</t>
        </is>
      </c>
      <c r="H5650" t="inlineStr">
        <is>
          <t>Beverages</t>
        </is>
      </c>
      <c r="I5650" t="n">
        <v>9</v>
      </c>
      <c r="J5650" t="n">
        <v>676.0599999999999</v>
      </c>
      <c r="K5650" t="n">
        <v>0.1</v>
      </c>
      <c r="L5650">
        <f>I5650*J5650*(1-K5650)</f>
        <v/>
      </c>
      <c r="M5650">
        <f>VLOOKUP(F5650,Products!A:D,4,FALSE)*I5650</f>
        <v/>
      </c>
      <c r="N5650">
        <f>L5650-M5650</f>
        <v/>
      </c>
    </row>
    <row r="5651">
      <c r="A5651" t="inlineStr">
        <is>
          <t>T1005649</t>
        </is>
      </c>
      <c r="B5651" t="inlineStr">
        <is>
          <t>2024-06-15</t>
        </is>
      </c>
      <c r="C5651" t="inlineStr">
        <is>
          <t>S035</t>
        </is>
      </c>
      <c r="D5651" t="inlineStr">
        <is>
          <t>Store_035</t>
        </is>
      </c>
      <c r="E5651" t="inlineStr">
        <is>
          <t>Central</t>
        </is>
      </c>
      <c r="F5651" t="inlineStr">
        <is>
          <t>P0190</t>
        </is>
      </c>
      <c r="G5651" t="inlineStr">
        <is>
          <t>Prod_0190</t>
        </is>
      </c>
      <c r="H5651" t="inlineStr">
        <is>
          <t>Household</t>
        </is>
      </c>
      <c r="I5651" t="n">
        <v>1</v>
      </c>
      <c r="J5651" t="n">
        <v>275.95</v>
      </c>
      <c r="K5651" t="n">
        <v>0</v>
      </c>
      <c r="L5651">
        <f>I5651*J5651*(1-K5651)</f>
        <v/>
      </c>
      <c r="M5651">
        <f>VLOOKUP(F5651,Products!A:D,4,FALSE)*I5651</f>
        <v/>
      </c>
      <c r="N5651">
        <f>L5651-M5651</f>
        <v/>
      </c>
    </row>
    <row r="5652">
      <c r="A5652" t="inlineStr">
        <is>
          <t>T1005650</t>
        </is>
      </c>
      <c r="B5652" t="inlineStr">
        <is>
          <t>2024-06-29</t>
        </is>
      </c>
      <c r="C5652" t="inlineStr">
        <is>
          <t>S043</t>
        </is>
      </c>
      <c r="D5652" t="inlineStr">
        <is>
          <t>Store_043</t>
        </is>
      </c>
      <c r="E5652" t="inlineStr">
        <is>
          <t>East</t>
        </is>
      </c>
      <c r="F5652" t="inlineStr">
        <is>
          <t>P0092</t>
        </is>
      </c>
      <c r="G5652" t="inlineStr">
        <is>
          <t>Prod_0092</t>
        </is>
      </c>
      <c r="H5652" t="inlineStr">
        <is>
          <t>Household</t>
        </is>
      </c>
      <c r="I5652" t="n">
        <v>2</v>
      </c>
      <c r="J5652" t="n">
        <v>200.13</v>
      </c>
      <c r="K5652" t="n">
        <v>0</v>
      </c>
      <c r="L5652">
        <f>I5652*J5652*(1-K5652)</f>
        <v/>
      </c>
      <c r="M5652">
        <f>VLOOKUP(F5652,Products!A:D,4,FALSE)*I5652</f>
        <v/>
      </c>
      <c r="N5652">
        <f>L5652-M5652</f>
        <v/>
      </c>
    </row>
    <row r="5653">
      <c r="A5653" t="inlineStr">
        <is>
          <t>T1005651</t>
        </is>
      </c>
      <c r="B5653" t="inlineStr">
        <is>
          <t>2023-09-30</t>
        </is>
      </c>
      <c r="C5653" t="inlineStr">
        <is>
          <t>S011</t>
        </is>
      </c>
      <c r="D5653" t="inlineStr">
        <is>
          <t>Store_011</t>
        </is>
      </c>
      <c r="E5653" t="inlineStr">
        <is>
          <t>South</t>
        </is>
      </c>
      <c r="F5653" t="inlineStr">
        <is>
          <t>P0191</t>
        </is>
      </c>
      <c r="G5653" t="inlineStr">
        <is>
          <t>Prod_0191</t>
        </is>
      </c>
      <c r="H5653" t="inlineStr">
        <is>
          <t>Food</t>
        </is>
      </c>
      <c r="I5653" t="n">
        <v>2</v>
      </c>
      <c r="J5653" t="n">
        <v>587.21</v>
      </c>
      <c r="K5653" t="n">
        <v>0.05</v>
      </c>
      <c r="L5653">
        <f>I5653*J5653*(1-K5653)</f>
        <v/>
      </c>
      <c r="M5653">
        <f>VLOOKUP(F5653,Products!A:D,4,FALSE)*I5653</f>
        <v/>
      </c>
      <c r="N5653">
        <f>L5653-M5653</f>
        <v/>
      </c>
    </row>
    <row r="5654">
      <c r="A5654" t="inlineStr">
        <is>
          <t>T1005652</t>
        </is>
      </c>
      <c r="B5654" t="inlineStr">
        <is>
          <t>2025-09-04</t>
        </is>
      </c>
      <c r="C5654" t="inlineStr">
        <is>
          <t>S025</t>
        </is>
      </c>
      <c r="D5654" t="inlineStr">
        <is>
          <t>Store_025</t>
        </is>
      </c>
      <c r="E5654" t="inlineStr">
        <is>
          <t>Central</t>
        </is>
      </c>
      <c r="F5654" t="inlineStr">
        <is>
          <t>P0157</t>
        </is>
      </c>
      <c r="G5654" t="inlineStr">
        <is>
          <t>Prod_0157</t>
        </is>
      </c>
      <c r="H5654" t="inlineStr">
        <is>
          <t>Toys</t>
        </is>
      </c>
      <c r="I5654" t="n">
        <v>4</v>
      </c>
      <c r="J5654" t="n">
        <v>233.53</v>
      </c>
      <c r="K5654" t="n">
        <v>0</v>
      </c>
      <c r="L5654">
        <f>I5654*J5654*(1-K5654)</f>
        <v/>
      </c>
      <c r="M5654">
        <f>VLOOKUP(F5654,Products!A:D,4,FALSE)*I5654</f>
        <v/>
      </c>
      <c r="N5654">
        <f>L5654-M5654</f>
        <v/>
      </c>
    </row>
    <row r="5655">
      <c r="A5655" t="inlineStr">
        <is>
          <t>T1005653</t>
        </is>
      </c>
      <c r="B5655" t="inlineStr">
        <is>
          <t>2025-02-22</t>
        </is>
      </c>
      <c r="C5655" t="inlineStr">
        <is>
          <t>S034</t>
        </is>
      </c>
      <c r="D5655" t="inlineStr">
        <is>
          <t>Store_034</t>
        </is>
      </c>
      <c r="E5655" t="inlineStr">
        <is>
          <t>Central</t>
        </is>
      </c>
      <c r="F5655" t="inlineStr">
        <is>
          <t>P0016</t>
        </is>
      </c>
      <c r="G5655" t="inlineStr">
        <is>
          <t>Prod_0016</t>
        </is>
      </c>
      <c r="H5655" t="inlineStr">
        <is>
          <t>Food</t>
        </is>
      </c>
      <c r="I5655" t="n">
        <v>6</v>
      </c>
      <c r="J5655" t="n">
        <v>956.35</v>
      </c>
      <c r="K5655" t="n">
        <v>0</v>
      </c>
      <c r="L5655">
        <f>I5655*J5655*(1-K5655)</f>
        <v/>
      </c>
      <c r="M5655">
        <f>VLOOKUP(F5655,Products!A:D,4,FALSE)*I5655</f>
        <v/>
      </c>
      <c r="N5655">
        <f>L5655-M5655</f>
        <v/>
      </c>
    </row>
    <row r="5656">
      <c r="A5656" t="inlineStr">
        <is>
          <t>T1005654</t>
        </is>
      </c>
      <c r="B5656" t="inlineStr">
        <is>
          <t>2023-03-05</t>
        </is>
      </c>
      <c r="C5656" t="inlineStr">
        <is>
          <t>S043</t>
        </is>
      </c>
      <c r="D5656" t="inlineStr">
        <is>
          <t>Store_043</t>
        </is>
      </c>
      <c r="E5656" t="inlineStr">
        <is>
          <t>East</t>
        </is>
      </c>
      <c r="F5656" t="inlineStr">
        <is>
          <t>P0181</t>
        </is>
      </c>
      <c r="G5656" t="inlineStr">
        <is>
          <t>Prod_0181</t>
        </is>
      </c>
      <c r="H5656" t="inlineStr">
        <is>
          <t>Electronics</t>
        </is>
      </c>
      <c r="I5656" t="n">
        <v>3</v>
      </c>
      <c r="J5656" t="n">
        <v>937.4299999999999</v>
      </c>
      <c r="K5656" t="n">
        <v>0.15</v>
      </c>
      <c r="L5656">
        <f>I5656*J5656*(1-K5656)</f>
        <v/>
      </c>
      <c r="M5656">
        <f>VLOOKUP(F5656,Products!A:D,4,FALSE)*I5656</f>
        <v/>
      </c>
      <c r="N5656">
        <f>L5656-M5656</f>
        <v/>
      </c>
    </row>
    <row r="5657">
      <c r="A5657" t="inlineStr">
        <is>
          <t>T1005655</t>
        </is>
      </c>
      <c r="B5657" t="inlineStr">
        <is>
          <t>2023-11-02</t>
        </is>
      </c>
      <c r="C5657" t="inlineStr">
        <is>
          <t>S035</t>
        </is>
      </c>
      <c r="D5657" t="inlineStr">
        <is>
          <t>Store_035</t>
        </is>
      </c>
      <c r="E5657" t="inlineStr">
        <is>
          <t>Central</t>
        </is>
      </c>
      <c r="F5657" t="inlineStr">
        <is>
          <t>P0103</t>
        </is>
      </c>
      <c r="G5657" t="inlineStr">
        <is>
          <t>Prod_0103</t>
        </is>
      </c>
      <c r="H5657" t="inlineStr">
        <is>
          <t>Stationery</t>
        </is>
      </c>
      <c r="I5657" t="n">
        <v>3</v>
      </c>
      <c r="J5657" t="n">
        <v>884.1799999999999</v>
      </c>
      <c r="K5657" t="n">
        <v>0.2</v>
      </c>
      <c r="L5657">
        <f>I5657*J5657*(1-K5657)</f>
        <v/>
      </c>
      <c r="M5657">
        <f>VLOOKUP(F5657,Products!A:D,4,FALSE)*I5657</f>
        <v/>
      </c>
      <c r="N5657">
        <f>L5657-M5657</f>
        <v/>
      </c>
    </row>
    <row r="5658">
      <c r="A5658" t="inlineStr">
        <is>
          <t>T1005656</t>
        </is>
      </c>
      <c r="B5658" t="inlineStr">
        <is>
          <t>2023-12-23</t>
        </is>
      </c>
      <c r="C5658" t="inlineStr">
        <is>
          <t>S016</t>
        </is>
      </c>
      <c r="D5658" t="inlineStr">
        <is>
          <t>Store_016</t>
        </is>
      </c>
      <c r="E5658" t="inlineStr">
        <is>
          <t>West</t>
        </is>
      </c>
      <c r="F5658" t="inlineStr">
        <is>
          <t>P0149</t>
        </is>
      </c>
      <c r="G5658" t="inlineStr">
        <is>
          <t>Prod_0149</t>
        </is>
      </c>
      <c r="H5658" t="inlineStr">
        <is>
          <t>Toys</t>
        </is>
      </c>
      <c r="I5658" t="n">
        <v>9</v>
      </c>
      <c r="J5658" t="n">
        <v>48.88</v>
      </c>
      <c r="K5658" t="n">
        <v>0.05</v>
      </c>
      <c r="L5658">
        <f>I5658*J5658*(1-K5658)</f>
        <v/>
      </c>
      <c r="M5658">
        <f>VLOOKUP(F5658,Products!A:D,4,FALSE)*I5658</f>
        <v/>
      </c>
      <c r="N5658">
        <f>L5658-M5658</f>
        <v/>
      </c>
    </row>
    <row r="5659">
      <c r="A5659" t="inlineStr">
        <is>
          <t>T1005657</t>
        </is>
      </c>
      <c r="B5659" t="inlineStr">
        <is>
          <t>2025-03-03</t>
        </is>
      </c>
      <c r="C5659" t="inlineStr">
        <is>
          <t>S050</t>
        </is>
      </c>
      <c r="D5659" t="inlineStr">
        <is>
          <t>Store_050</t>
        </is>
      </c>
      <c r="E5659" t="inlineStr">
        <is>
          <t>South</t>
        </is>
      </c>
      <c r="F5659" t="inlineStr">
        <is>
          <t>P0011</t>
        </is>
      </c>
      <c r="G5659" t="inlineStr">
        <is>
          <t>Prod_0011</t>
        </is>
      </c>
      <c r="H5659" t="inlineStr">
        <is>
          <t>Household</t>
        </is>
      </c>
      <c r="I5659" t="n">
        <v>4</v>
      </c>
      <c r="J5659" t="n">
        <v>390.75</v>
      </c>
      <c r="K5659" t="n">
        <v>0</v>
      </c>
      <c r="L5659">
        <f>I5659*J5659*(1-K5659)</f>
        <v/>
      </c>
      <c r="M5659">
        <f>VLOOKUP(F5659,Products!A:D,4,FALSE)*I5659</f>
        <v/>
      </c>
      <c r="N5659">
        <f>L5659-M5659</f>
        <v/>
      </c>
    </row>
    <row r="5660">
      <c r="A5660" t="inlineStr">
        <is>
          <t>T1005658</t>
        </is>
      </c>
      <c r="B5660" t="inlineStr">
        <is>
          <t>2024-12-16</t>
        </is>
      </c>
      <c r="C5660" t="inlineStr">
        <is>
          <t>S023</t>
        </is>
      </c>
      <c r="D5660" t="inlineStr">
        <is>
          <t>Store_023</t>
        </is>
      </c>
      <c r="E5660" t="inlineStr">
        <is>
          <t>South</t>
        </is>
      </c>
      <c r="F5660" t="inlineStr">
        <is>
          <t>P0003</t>
        </is>
      </c>
      <c r="G5660" t="inlineStr">
        <is>
          <t>Prod_0003</t>
        </is>
      </c>
      <c r="H5660" t="inlineStr">
        <is>
          <t>Household</t>
        </is>
      </c>
      <c r="I5660" t="n">
        <v>4</v>
      </c>
      <c r="J5660" t="n">
        <v>68.40000000000001</v>
      </c>
      <c r="K5660" t="n">
        <v>0</v>
      </c>
      <c r="L5660">
        <f>I5660*J5660*(1-K5660)</f>
        <v/>
      </c>
      <c r="M5660">
        <f>VLOOKUP(F5660,Products!A:D,4,FALSE)*I5660</f>
        <v/>
      </c>
      <c r="N5660">
        <f>L5660-M5660</f>
        <v/>
      </c>
    </row>
    <row r="5661">
      <c r="A5661" t="inlineStr">
        <is>
          <t>T1005659</t>
        </is>
      </c>
      <c r="B5661" t="inlineStr">
        <is>
          <t>2024-10-30</t>
        </is>
      </c>
      <c r="C5661" t="inlineStr">
        <is>
          <t>S041</t>
        </is>
      </c>
      <c r="D5661" t="inlineStr">
        <is>
          <t>Store_041</t>
        </is>
      </c>
      <c r="E5661" t="inlineStr">
        <is>
          <t>East</t>
        </is>
      </c>
      <c r="F5661" t="inlineStr">
        <is>
          <t>P0080</t>
        </is>
      </c>
      <c r="G5661" t="inlineStr">
        <is>
          <t>Prod_0080</t>
        </is>
      </c>
      <c r="H5661" t="inlineStr">
        <is>
          <t>Clothing</t>
        </is>
      </c>
      <c r="I5661" t="n">
        <v>1</v>
      </c>
      <c r="J5661" t="n">
        <v>504.3</v>
      </c>
      <c r="K5661" t="n">
        <v>0.1</v>
      </c>
      <c r="L5661">
        <f>I5661*J5661*(1-K5661)</f>
        <v/>
      </c>
      <c r="M5661">
        <f>VLOOKUP(F5661,Products!A:D,4,FALSE)*I5661</f>
        <v/>
      </c>
      <c r="N5661">
        <f>L5661-M5661</f>
        <v/>
      </c>
    </row>
    <row r="5662">
      <c r="A5662" t="inlineStr">
        <is>
          <t>T1005660</t>
        </is>
      </c>
      <c r="B5662" t="inlineStr">
        <is>
          <t>2023-04-18</t>
        </is>
      </c>
      <c r="C5662" t="inlineStr">
        <is>
          <t>S024</t>
        </is>
      </c>
      <c r="D5662" t="inlineStr">
        <is>
          <t>Store_024</t>
        </is>
      </c>
      <c r="E5662" t="inlineStr">
        <is>
          <t>South</t>
        </is>
      </c>
      <c r="F5662" t="inlineStr">
        <is>
          <t>P0044</t>
        </is>
      </c>
      <c r="G5662" t="inlineStr">
        <is>
          <t>Prod_0044</t>
        </is>
      </c>
      <c r="H5662" t="inlineStr">
        <is>
          <t>Food</t>
        </is>
      </c>
      <c r="I5662" t="n">
        <v>1</v>
      </c>
      <c r="J5662" t="n">
        <v>220.26</v>
      </c>
      <c r="K5662" t="n">
        <v>0</v>
      </c>
      <c r="L5662">
        <f>I5662*J5662*(1-K5662)</f>
        <v/>
      </c>
      <c r="M5662">
        <f>VLOOKUP(F5662,Products!A:D,4,FALSE)*I5662</f>
        <v/>
      </c>
      <c r="N5662">
        <f>L5662-M5662</f>
        <v/>
      </c>
    </row>
    <row r="5663">
      <c r="A5663" t="inlineStr">
        <is>
          <t>T1005661</t>
        </is>
      </c>
      <c r="B5663" t="inlineStr">
        <is>
          <t>2024-05-31</t>
        </is>
      </c>
      <c r="C5663" t="inlineStr">
        <is>
          <t>S041</t>
        </is>
      </c>
      <c r="D5663" t="inlineStr">
        <is>
          <t>Store_041</t>
        </is>
      </c>
      <c r="E5663" t="inlineStr">
        <is>
          <t>East</t>
        </is>
      </c>
      <c r="F5663" t="inlineStr">
        <is>
          <t>P0174</t>
        </is>
      </c>
      <c r="G5663" t="inlineStr">
        <is>
          <t>Prod_0174</t>
        </is>
      </c>
      <c r="H5663" t="inlineStr">
        <is>
          <t>Food</t>
        </is>
      </c>
      <c r="I5663" t="n">
        <v>8</v>
      </c>
      <c r="J5663" t="n">
        <v>66.77</v>
      </c>
      <c r="K5663" t="n">
        <v>0</v>
      </c>
      <c r="L5663">
        <f>I5663*J5663*(1-K5663)</f>
        <v/>
      </c>
      <c r="M5663">
        <f>VLOOKUP(F5663,Products!A:D,4,FALSE)*I5663</f>
        <v/>
      </c>
      <c r="N5663">
        <f>L5663-M5663</f>
        <v/>
      </c>
    </row>
    <row r="5664">
      <c r="A5664" t="inlineStr">
        <is>
          <t>T1005662</t>
        </is>
      </c>
      <c r="B5664" t="inlineStr">
        <is>
          <t>2025-05-27</t>
        </is>
      </c>
      <c r="C5664" t="inlineStr">
        <is>
          <t>S003</t>
        </is>
      </c>
      <c r="D5664" t="inlineStr">
        <is>
          <t>Store_003</t>
        </is>
      </c>
      <c r="E5664" t="inlineStr">
        <is>
          <t>North</t>
        </is>
      </c>
      <c r="F5664" t="inlineStr">
        <is>
          <t>P0150</t>
        </is>
      </c>
      <c r="G5664" t="inlineStr">
        <is>
          <t>Prod_0150</t>
        </is>
      </c>
      <c r="H5664" t="inlineStr">
        <is>
          <t>Clothing</t>
        </is>
      </c>
      <c r="I5664" t="n">
        <v>7</v>
      </c>
      <c r="J5664" t="n">
        <v>328</v>
      </c>
      <c r="K5664" t="n">
        <v>0</v>
      </c>
      <c r="L5664">
        <f>I5664*J5664*(1-K5664)</f>
        <v/>
      </c>
      <c r="M5664">
        <f>VLOOKUP(F5664,Products!A:D,4,FALSE)*I5664</f>
        <v/>
      </c>
      <c r="N5664">
        <f>L5664-M5664</f>
        <v/>
      </c>
    </row>
    <row r="5665">
      <c r="A5665" t="inlineStr">
        <is>
          <t>T1005663</t>
        </is>
      </c>
      <c r="B5665" t="inlineStr">
        <is>
          <t>2025-03-13</t>
        </is>
      </c>
      <c r="C5665" t="inlineStr">
        <is>
          <t>S025</t>
        </is>
      </c>
      <c r="D5665" t="inlineStr">
        <is>
          <t>Store_025</t>
        </is>
      </c>
      <c r="E5665" t="inlineStr">
        <is>
          <t>Central</t>
        </is>
      </c>
      <c r="F5665" t="inlineStr">
        <is>
          <t>P0035</t>
        </is>
      </c>
      <c r="G5665" t="inlineStr">
        <is>
          <t>Prod_0035</t>
        </is>
      </c>
      <c r="H5665" t="inlineStr">
        <is>
          <t>Beverages</t>
        </is>
      </c>
      <c r="I5665" t="n">
        <v>8</v>
      </c>
      <c r="J5665" t="n">
        <v>125.52</v>
      </c>
      <c r="K5665" t="n">
        <v>0.05</v>
      </c>
      <c r="L5665">
        <f>I5665*J5665*(1-K5665)</f>
        <v/>
      </c>
      <c r="M5665">
        <f>VLOOKUP(F5665,Products!A:D,4,FALSE)*I5665</f>
        <v/>
      </c>
      <c r="N5665">
        <f>L5665-M5665</f>
        <v/>
      </c>
    </row>
    <row r="5666">
      <c r="A5666" t="inlineStr">
        <is>
          <t>T1005664</t>
        </is>
      </c>
      <c r="B5666" t="inlineStr">
        <is>
          <t>2024-07-27</t>
        </is>
      </c>
      <c r="C5666" t="inlineStr">
        <is>
          <t>S029</t>
        </is>
      </c>
      <c r="D5666" t="inlineStr">
        <is>
          <t>Store_029</t>
        </is>
      </c>
      <c r="E5666" t="inlineStr">
        <is>
          <t>South</t>
        </is>
      </c>
      <c r="F5666" t="inlineStr">
        <is>
          <t>P0082</t>
        </is>
      </c>
      <c r="G5666" t="inlineStr">
        <is>
          <t>Prod_0082</t>
        </is>
      </c>
      <c r="H5666" t="inlineStr">
        <is>
          <t>Food</t>
        </is>
      </c>
      <c r="I5666" t="n">
        <v>5</v>
      </c>
      <c r="J5666" t="n">
        <v>700.01</v>
      </c>
      <c r="K5666" t="n">
        <v>0</v>
      </c>
      <c r="L5666">
        <f>I5666*J5666*(1-K5666)</f>
        <v/>
      </c>
      <c r="M5666">
        <f>VLOOKUP(F5666,Products!A:D,4,FALSE)*I5666</f>
        <v/>
      </c>
      <c r="N5666">
        <f>L5666-M5666</f>
        <v/>
      </c>
    </row>
    <row r="5667">
      <c r="A5667" t="inlineStr">
        <is>
          <t>T1005665</t>
        </is>
      </c>
      <c r="B5667" t="inlineStr">
        <is>
          <t>2023-02-14</t>
        </is>
      </c>
      <c r="C5667" t="inlineStr">
        <is>
          <t>S006</t>
        </is>
      </c>
      <c r="D5667" t="inlineStr">
        <is>
          <t>Store_006</t>
        </is>
      </c>
      <c r="E5667" t="inlineStr">
        <is>
          <t>East</t>
        </is>
      </c>
      <c r="F5667" t="inlineStr">
        <is>
          <t>P0103</t>
        </is>
      </c>
      <c r="G5667" t="inlineStr">
        <is>
          <t>Prod_0103</t>
        </is>
      </c>
      <c r="H5667" t="inlineStr">
        <is>
          <t>Stationery</t>
        </is>
      </c>
      <c r="I5667" t="n">
        <v>4</v>
      </c>
      <c r="J5667" t="n">
        <v>681.34</v>
      </c>
      <c r="K5667" t="n">
        <v>0.1</v>
      </c>
      <c r="L5667">
        <f>I5667*J5667*(1-K5667)</f>
        <v/>
      </c>
      <c r="M5667">
        <f>VLOOKUP(F5667,Products!A:D,4,FALSE)*I5667</f>
        <v/>
      </c>
      <c r="N5667">
        <f>L5667-M5667</f>
        <v/>
      </c>
    </row>
    <row r="5668">
      <c r="A5668" t="inlineStr">
        <is>
          <t>T1005666</t>
        </is>
      </c>
      <c r="B5668" t="inlineStr">
        <is>
          <t>2024-07-17</t>
        </is>
      </c>
      <c r="C5668" t="inlineStr">
        <is>
          <t>S017</t>
        </is>
      </c>
      <c r="D5668" t="inlineStr">
        <is>
          <t>Store_017</t>
        </is>
      </c>
      <c r="E5668" t="inlineStr">
        <is>
          <t>South</t>
        </is>
      </c>
      <c r="F5668" t="inlineStr">
        <is>
          <t>P0131</t>
        </is>
      </c>
      <c r="G5668" t="inlineStr">
        <is>
          <t>Prod_0131</t>
        </is>
      </c>
      <c r="H5668" t="inlineStr">
        <is>
          <t>Beverages</t>
        </is>
      </c>
      <c r="I5668" t="n">
        <v>1</v>
      </c>
      <c r="J5668" t="n">
        <v>409.25</v>
      </c>
      <c r="K5668" t="n">
        <v>0.2</v>
      </c>
      <c r="L5668">
        <f>I5668*J5668*(1-K5668)</f>
        <v/>
      </c>
      <c r="M5668">
        <f>VLOOKUP(F5668,Products!A:D,4,FALSE)*I5668</f>
        <v/>
      </c>
      <c r="N5668">
        <f>L5668-M5668</f>
        <v/>
      </c>
    </row>
    <row r="5669">
      <c r="A5669" t="inlineStr">
        <is>
          <t>T1005667</t>
        </is>
      </c>
      <c r="B5669" t="inlineStr">
        <is>
          <t>2023-04-13</t>
        </is>
      </c>
      <c r="C5669" t="inlineStr">
        <is>
          <t>S038</t>
        </is>
      </c>
      <c r="D5669" t="inlineStr">
        <is>
          <t>Store_038</t>
        </is>
      </c>
      <c r="E5669" t="inlineStr">
        <is>
          <t>East</t>
        </is>
      </c>
      <c r="F5669" t="inlineStr">
        <is>
          <t>P0114</t>
        </is>
      </c>
      <c r="G5669" t="inlineStr">
        <is>
          <t>Prod_0114</t>
        </is>
      </c>
      <c r="H5669" t="inlineStr">
        <is>
          <t>Beverages</t>
        </is>
      </c>
      <c r="I5669" t="n">
        <v>2</v>
      </c>
      <c r="J5669" t="n">
        <v>715.84</v>
      </c>
      <c r="K5669" t="n">
        <v>0</v>
      </c>
      <c r="L5669">
        <f>I5669*J5669*(1-K5669)</f>
        <v/>
      </c>
      <c r="M5669">
        <f>VLOOKUP(F5669,Products!A:D,4,FALSE)*I5669</f>
        <v/>
      </c>
      <c r="N5669">
        <f>L5669-M5669</f>
        <v/>
      </c>
    </row>
    <row r="5670">
      <c r="A5670" t="inlineStr">
        <is>
          <t>T1005668</t>
        </is>
      </c>
      <c r="B5670" t="inlineStr">
        <is>
          <t>2025-09-12</t>
        </is>
      </c>
      <c r="C5670" t="inlineStr">
        <is>
          <t>S031</t>
        </is>
      </c>
      <c r="D5670" t="inlineStr">
        <is>
          <t>Store_031</t>
        </is>
      </c>
      <c r="E5670" t="inlineStr">
        <is>
          <t>Central</t>
        </is>
      </c>
      <c r="F5670" t="inlineStr">
        <is>
          <t>P0072</t>
        </is>
      </c>
      <c r="G5670" t="inlineStr">
        <is>
          <t>Prod_0072</t>
        </is>
      </c>
      <c r="H5670" t="inlineStr">
        <is>
          <t>Food</t>
        </is>
      </c>
      <c r="I5670" t="n">
        <v>6</v>
      </c>
      <c r="J5670" t="n">
        <v>613.79</v>
      </c>
      <c r="K5670" t="n">
        <v>0</v>
      </c>
      <c r="L5670">
        <f>I5670*J5670*(1-K5670)</f>
        <v/>
      </c>
      <c r="M5670">
        <f>VLOOKUP(F5670,Products!A:D,4,FALSE)*I5670</f>
        <v/>
      </c>
      <c r="N5670">
        <f>L5670-M5670</f>
        <v/>
      </c>
    </row>
    <row r="5671">
      <c r="A5671" t="inlineStr">
        <is>
          <t>T1005669</t>
        </is>
      </c>
      <c r="B5671" t="inlineStr">
        <is>
          <t>2023-04-09</t>
        </is>
      </c>
      <c r="C5671" t="inlineStr">
        <is>
          <t>S027</t>
        </is>
      </c>
      <c r="D5671" t="inlineStr">
        <is>
          <t>Store_027</t>
        </is>
      </c>
      <c r="E5671" t="inlineStr">
        <is>
          <t>South</t>
        </is>
      </c>
      <c r="F5671" t="inlineStr">
        <is>
          <t>P0181</t>
        </is>
      </c>
      <c r="G5671" t="inlineStr">
        <is>
          <t>Prod_0181</t>
        </is>
      </c>
      <c r="H5671" t="inlineStr">
        <is>
          <t>Electronics</t>
        </is>
      </c>
      <c r="I5671" t="n">
        <v>2</v>
      </c>
      <c r="J5671" t="n">
        <v>745.11</v>
      </c>
      <c r="K5671" t="n">
        <v>0.05</v>
      </c>
      <c r="L5671">
        <f>I5671*J5671*(1-K5671)</f>
        <v/>
      </c>
      <c r="M5671">
        <f>VLOOKUP(F5671,Products!A:D,4,FALSE)*I5671</f>
        <v/>
      </c>
      <c r="N5671">
        <f>L5671-M5671</f>
        <v/>
      </c>
    </row>
    <row r="5672">
      <c r="A5672" t="inlineStr">
        <is>
          <t>T1005670</t>
        </is>
      </c>
      <c r="B5672" t="inlineStr">
        <is>
          <t>2025-01-04</t>
        </is>
      </c>
      <c r="C5672" t="inlineStr">
        <is>
          <t>S015</t>
        </is>
      </c>
      <c r="D5672" t="inlineStr">
        <is>
          <t>Store_015</t>
        </is>
      </c>
      <c r="E5672" t="inlineStr">
        <is>
          <t>North</t>
        </is>
      </c>
      <c r="F5672" t="inlineStr">
        <is>
          <t>P0109</t>
        </is>
      </c>
      <c r="G5672" t="inlineStr">
        <is>
          <t>Prod_0109</t>
        </is>
      </c>
      <c r="H5672" t="inlineStr">
        <is>
          <t>Beverages</t>
        </is>
      </c>
      <c r="I5672" t="n">
        <v>4</v>
      </c>
      <c r="J5672" t="n">
        <v>737.17</v>
      </c>
      <c r="K5672" t="n">
        <v>0.05</v>
      </c>
      <c r="L5672">
        <f>I5672*J5672*(1-K5672)</f>
        <v/>
      </c>
      <c r="M5672">
        <f>VLOOKUP(F5672,Products!A:D,4,FALSE)*I5672</f>
        <v/>
      </c>
      <c r="N5672">
        <f>L5672-M5672</f>
        <v/>
      </c>
    </row>
    <row r="5673">
      <c r="A5673" t="inlineStr">
        <is>
          <t>T1005671</t>
        </is>
      </c>
      <c r="B5673" t="inlineStr">
        <is>
          <t>2025-05-11</t>
        </is>
      </c>
      <c r="C5673" t="inlineStr">
        <is>
          <t>S049</t>
        </is>
      </c>
      <c r="D5673" t="inlineStr">
        <is>
          <t>Store_049</t>
        </is>
      </c>
      <c r="E5673" t="inlineStr">
        <is>
          <t>North</t>
        </is>
      </c>
      <c r="F5673" t="inlineStr">
        <is>
          <t>P0150</t>
        </is>
      </c>
      <c r="G5673" t="inlineStr">
        <is>
          <t>Prod_0150</t>
        </is>
      </c>
      <c r="H5673" t="inlineStr">
        <is>
          <t>Clothing</t>
        </is>
      </c>
      <c r="I5673" t="n">
        <v>8</v>
      </c>
      <c r="J5673" t="n">
        <v>293.49</v>
      </c>
      <c r="K5673" t="n">
        <v>0</v>
      </c>
      <c r="L5673">
        <f>I5673*J5673*(1-K5673)</f>
        <v/>
      </c>
      <c r="M5673">
        <f>VLOOKUP(F5673,Products!A:D,4,FALSE)*I5673</f>
        <v/>
      </c>
      <c r="N5673">
        <f>L5673-M5673</f>
        <v/>
      </c>
    </row>
    <row r="5674">
      <c r="A5674" t="inlineStr">
        <is>
          <t>T1005672</t>
        </is>
      </c>
      <c r="B5674" t="inlineStr">
        <is>
          <t>2023-05-28</t>
        </is>
      </c>
      <c r="C5674" t="inlineStr">
        <is>
          <t>S042</t>
        </is>
      </c>
      <c r="D5674" t="inlineStr">
        <is>
          <t>Store_042</t>
        </is>
      </c>
      <c r="E5674" t="inlineStr">
        <is>
          <t>Central</t>
        </is>
      </c>
      <c r="F5674" t="inlineStr">
        <is>
          <t>P0109</t>
        </is>
      </c>
      <c r="G5674" t="inlineStr">
        <is>
          <t>Prod_0109</t>
        </is>
      </c>
      <c r="H5674" t="inlineStr">
        <is>
          <t>Beverages</t>
        </is>
      </c>
      <c r="I5674" t="n">
        <v>5</v>
      </c>
      <c r="J5674" t="n">
        <v>848.83</v>
      </c>
      <c r="K5674" t="n">
        <v>0</v>
      </c>
      <c r="L5674">
        <f>I5674*J5674*(1-K5674)</f>
        <v/>
      </c>
      <c r="M5674">
        <f>VLOOKUP(F5674,Products!A:D,4,FALSE)*I5674</f>
        <v/>
      </c>
      <c r="N5674">
        <f>L5674-M5674</f>
        <v/>
      </c>
    </row>
    <row r="5675">
      <c r="A5675" t="inlineStr">
        <is>
          <t>T1005673</t>
        </is>
      </c>
      <c r="B5675" t="inlineStr">
        <is>
          <t>2023-09-06</t>
        </is>
      </c>
      <c r="C5675" t="inlineStr">
        <is>
          <t>S016</t>
        </is>
      </c>
      <c r="D5675" t="inlineStr">
        <is>
          <t>Store_016</t>
        </is>
      </c>
      <c r="E5675" t="inlineStr">
        <is>
          <t>West</t>
        </is>
      </c>
      <c r="F5675" t="inlineStr">
        <is>
          <t>P0062</t>
        </is>
      </c>
      <c r="G5675" t="inlineStr">
        <is>
          <t>Prod_0062</t>
        </is>
      </c>
      <c r="H5675" t="inlineStr">
        <is>
          <t>Beverages</t>
        </is>
      </c>
      <c r="I5675" t="n">
        <v>7</v>
      </c>
      <c r="J5675" t="n">
        <v>485.94</v>
      </c>
      <c r="K5675" t="n">
        <v>0</v>
      </c>
      <c r="L5675">
        <f>I5675*J5675*(1-K5675)</f>
        <v/>
      </c>
      <c r="M5675">
        <f>VLOOKUP(F5675,Products!A:D,4,FALSE)*I5675</f>
        <v/>
      </c>
      <c r="N5675">
        <f>L5675-M5675</f>
        <v/>
      </c>
    </row>
    <row r="5676">
      <c r="A5676" t="inlineStr">
        <is>
          <t>T1005674</t>
        </is>
      </c>
      <c r="B5676" t="inlineStr">
        <is>
          <t>2025-01-23</t>
        </is>
      </c>
      <c r="C5676" t="inlineStr">
        <is>
          <t>S012</t>
        </is>
      </c>
      <c r="D5676" t="inlineStr">
        <is>
          <t>Store_012</t>
        </is>
      </c>
      <c r="E5676" t="inlineStr">
        <is>
          <t>South</t>
        </is>
      </c>
      <c r="F5676" t="inlineStr">
        <is>
          <t>P0081</t>
        </is>
      </c>
      <c r="G5676" t="inlineStr">
        <is>
          <t>Prod_0081</t>
        </is>
      </c>
      <c r="H5676" t="inlineStr">
        <is>
          <t>Electronics</t>
        </is>
      </c>
      <c r="I5676" t="n">
        <v>7</v>
      </c>
      <c r="J5676" t="n">
        <v>315.69</v>
      </c>
      <c r="K5676" t="n">
        <v>0</v>
      </c>
      <c r="L5676">
        <f>I5676*J5676*(1-K5676)</f>
        <v/>
      </c>
      <c r="M5676">
        <f>VLOOKUP(F5676,Products!A:D,4,FALSE)*I5676</f>
        <v/>
      </c>
      <c r="N5676">
        <f>L5676-M5676</f>
        <v/>
      </c>
    </row>
    <row r="5677">
      <c r="A5677" t="inlineStr">
        <is>
          <t>T1005675</t>
        </is>
      </c>
      <c r="B5677" t="inlineStr">
        <is>
          <t>2024-12-13</t>
        </is>
      </c>
      <c r="C5677" t="inlineStr">
        <is>
          <t>S005</t>
        </is>
      </c>
      <c r="D5677" t="inlineStr">
        <is>
          <t>Store_005</t>
        </is>
      </c>
      <c r="E5677" t="inlineStr">
        <is>
          <t>Central</t>
        </is>
      </c>
      <c r="F5677" t="inlineStr">
        <is>
          <t>P0190</t>
        </is>
      </c>
      <c r="G5677" t="inlineStr">
        <is>
          <t>Prod_0190</t>
        </is>
      </c>
      <c r="H5677" t="inlineStr">
        <is>
          <t>Household</t>
        </is>
      </c>
      <c r="I5677" t="n">
        <v>3</v>
      </c>
      <c r="J5677" t="n">
        <v>251.67</v>
      </c>
      <c r="K5677" t="n">
        <v>0</v>
      </c>
      <c r="L5677">
        <f>I5677*J5677*(1-K5677)</f>
        <v/>
      </c>
      <c r="M5677">
        <f>VLOOKUP(F5677,Products!A:D,4,FALSE)*I5677</f>
        <v/>
      </c>
      <c r="N5677">
        <f>L5677-M5677</f>
        <v/>
      </c>
    </row>
    <row r="5678">
      <c r="A5678" t="inlineStr">
        <is>
          <t>T1005676</t>
        </is>
      </c>
      <c r="B5678" t="inlineStr">
        <is>
          <t>2023-12-02</t>
        </is>
      </c>
      <c r="C5678" t="inlineStr">
        <is>
          <t>S049</t>
        </is>
      </c>
      <c r="D5678" t="inlineStr">
        <is>
          <t>Store_049</t>
        </is>
      </c>
      <c r="E5678" t="inlineStr">
        <is>
          <t>North</t>
        </is>
      </c>
      <c r="F5678" t="inlineStr">
        <is>
          <t>P0174</t>
        </is>
      </c>
      <c r="G5678" t="inlineStr">
        <is>
          <t>Prod_0174</t>
        </is>
      </c>
      <c r="H5678" t="inlineStr">
        <is>
          <t>Food</t>
        </is>
      </c>
      <c r="I5678" t="n">
        <v>7</v>
      </c>
      <c r="J5678" t="n">
        <v>85.89</v>
      </c>
      <c r="K5678" t="n">
        <v>0.1</v>
      </c>
      <c r="L5678">
        <f>I5678*J5678*(1-K5678)</f>
        <v/>
      </c>
      <c r="M5678">
        <f>VLOOKUP(F5678,Products!A:D,4,FALSE)*I5678</f>
        <v/>
      </c>
      <c r="N5678">
        <f>L5678-M5678</f>
        <v/>
      </c>
    </row>
    <row r="5679">
      <c r="A5679" t="inlineStr">
        <is>
          <t>T1005677</t>
        </is>
      </c>
      <c r="B5679" t="inlineStr">
        <is>
          <t>2024-09-16</t>
        </is>
      </c>
      <c r="C5679" t="inlineStr">
        <is>
          <t>S043</t>
        </is>
      </c>
      <c r="D5679" t="inlineStr">
        <is>
          <t>Store_043</t>
        </is>
      </c>
      <c r="E5679" t="inlineStr">
        <is>
          <t>East</t>
        </is>
      </c>
      <c r="F5679" t="inlineStr">
        <is>
          <t>P0048</t>
        </is>
      </c>
      <c r="G5679" t="inlineStr">
        <is>
          <t>Prod_0048</t>
        </is>
      </c>
      <c r="H5679" t="inlineStr">
        <is>
          <t>Toys</t>
        </is>
      </c>
      <c r="I5679" t="n">
        <v>8</v>
      </c>
      <c r="J5679" t="n">
        <v>240.72</v>
      </c>
      <c r="K5679" t="n">
        <v>0.15</v>
      </c>
      <c r="L5679">
        <f>I5679*J5679*(1-K5679)</f>
        <v/>
      </c>
      <c r="M5679">
        <f>VLOOKUP(F5679,Products!A:D,4,FALSE)*I5679</f>
        <v/>
      </c>
      <c r="N5679">
        <f>L5679-M5679</f>
        <v/>
      </c>
    </row>
    <row r="5680">
      <c r="A5680" t="inlineStr">
        <is>
          <t>T1005678</t>
        </is>
      </c>
      <c r="B5680" t="inlineStr">
        <is>
          <t>2025-04-27</t>
        </is>
      </c>
      <c r="C5680" t="inlineStr">
        <is>
          <t>S037</t>
        </is>
      </c>
      <c r="D5680" t="inlineStr">
        <is>
          <t>Store_037</t>
        </is>
      </c>
      <c r="E5680" t="inlineStr">
        <is>
          <t>East</t>
        </is>
      </c>
      <c r="F5680" t="inlineStr">
        <is>
          <t>P0069</t>
        </is>
      </c>
      <c r="G5680" t="inlineStr">
        <is>
          <t>Prod_0069</t>
        </is>
      </c>
      <c r="H5680" t="inlineStr">
        <is>
          <t>Household</t>
        </is>
      </c>
      <c r="I5680" t="n">
        <v>1</v>
      </c>
      <c r="J5680" t="n">
        <v>346.96</v>
      </c>
      <c r="K5680" t="n">
        <v>0.05</v>
      </c>
      <c r="L5680">
        <f>I5680*J5680*(1-K5680)</f>
        <v/>
      </c>
      <c r="M5680">
        <f>VLOOKUP(F5680,Products!A:D,4,FALSE)*I5680</f>
        <v/>
      </c>
      <c r="N5680">
        <f>L5680-M5680</f>
        <v/>
      </c>
    </row>
    <row r="5681">
      <c r="A5681" t="inlineStr">
        <is>
          <t>T1005679</t>
        </is>
      </c>
      <c r="B5681" t="inlineStr">
        <is>
          <t>2025-07-14</t>
        </is>
      </c>
      <c r="C5681" t="inlineStr">
        <is>
          <t>S013</t>
        </is>
      </c>
      <c r="D5681" t="inlineStr">
        <is>
          <t>Store_013</t>
        </is>
      </c>
      <c r="E5681" t="inlineStr">
        <is>
          <t>North</t>
        </is>
      </c>
      <c r="F5681" t="inlineStr">
        <is>
          <t>P0086</t>
        </is>
      </c>
      <c r="G5681" t="inlineStr">
        <is>
          <t>Prod_0086</t>
        </is>
      </c>
      <c r="H5681" t="inlineStr">
        <is>
          <t>Stationery</t>
        </is>
      </c>
      <c r="I5681" t="n">
        <v>1</v>
      </c>
      <c r="J5681" t="n">
        <v>1034.52</v>
      </c>
      <c r="K5681" t="n">
        <v>0</v>
      </c>
      <c r="L5681">
        <f>I5681*J5681*(1-K5681)</f>
        <v/>
      </c>
      <c r="M5681">
        <f>VLOOKUP(F5681,Products!A:D,4,FALSE)*I5681</f>
        <v/>
      </c>
      <c r="N5681">
        <f>L5681-M5681</f>
        <v/>
      </c>
    </row>
    <row r="5682">
      <c r="A5682" t="inlineStr">
        <is>
          <t>T1005680</t>
        </is>
      </c>
      <c r="B5682" t="inlineStr">
        <is>
          <t>2024-07-01</t>
        </is>
      </c>
      <c r="C5682" t="inlineStr">
        <is>
          <t>S042</t>
        </is>
      </c>
      <c r="D5682" t="inlineStr">
        <is>
          <t>Store_042</t>
        </is>
      </c>
      <c r="E5682" t="inlineStr">
        <is>
          <t>Central</t>
        </is>
      </c>
      <c r="F5682" t="inlineStr">
        <is>
          <t>P0046</t>
        </is>
      </c>
      <c r="G5682" t="inlineStr">
        <is>
          <t>Prod_0046</t>
        </is>
      </c>
      <c r="H5682" t="inlineStr">
        <is>
          <t>Electronics</t>
        </is>
      </c>
      <c r="I5682" t="n">
        <v>2</v>
      </c>
      <c r="J5682" t="n">
        <v>67.73999999999999</v>
      </c>
      <c r="K5682" t="n">
        <v>0.05</v>
      </c>
      <c r="L5682">
        <f>I5682*J5682*(1-K5682)</f>
        <v/>
      </c>
      <c r="M5682">
        <f>VLOOKUP(F5682,Products!A:D,4,FALSE)*I5682</f>
        <v/>
      </c>
      <c r="N5682">
        <f>L5682-M5682</f>
        <v/>
      </c>
    </row>
    <row r="5683">
      <c r="A5683" t="inlineStr">
        <is>
          <t>T1005681</t>
        </is>
      </c>
      <c r="B5683" t="inlineStr">
        <is>
          <t>2024-07-23</t>
        </is>
      </c>
      <c r="C5683" t="inlineStr">
        <is>
          <t>S007</t>
        </is>
      </c>
      <c r="D5683" t="inlineStr">
        <is>
          <t>Store_007</t>
        </is>
      </c>
      <c r="E5683" t="inlineStr">
        <is>
          <t>East</t>
        </is>
      </c>
      <c r="F5683" t="inlineStr">
        <is>
          <t>P0051</t>
        </is>
      </c>
      <c r="G5683" t="inlineStr">
        <is>
          <t>Prod_0051</t>
        </is>
      </c>
      <c r="H5683" t="inlineStr">
        <is>
          <t>Clothing</t>
        </is>
      </c>
      <c r="I5683" t="n">
        <v>9</v>
      </c>
      <c r="J5683" t="n">
        <v>80.77</v>
      </c>
      <c r="K5683" t="n">
        <v>0.1</v>
      </c>
      <c r="L5683">
        <f>I5683*J5683*(1-K5683)</f>
        <v/>
      </c>
      <c r="M5683">
        <f>VLOOKUP(F5683,Products!A:D,4,FALSE)*I5683</f>
        <v/>
      </c>
      <c r="N5683">
        <f>L5683-M5683</f>
        <v/>
      </c>
    </row>
    <row r="5684">
      <c r="A5684" t="inlineStr">
        <is>
          <t>T1005682</t>
        </is>
      </c>
      <c r="B5684" t="inlineStr">
        <is>
          <t>2024-03-07</t>
        </is>
      </c>
      <c r="C5684" t="inlineStr">
        <is>
          <t>S014</t>
        </is>
      </c>
      <c r="D5684" t="inlineStr">
        <is>
          <t>Store_014</t>
        </is>
      </c>
      <c r="E5684" t="inlineStr">
        <is>
          <t>West</t>
        </is>
      </c>
      <c r="F5684" t="inlineStr">
        <is>
          <t>P0177</t>
        </is>
      </c>
      <c r="G5684" t="inlineStr">
        <is>
          <t>Prod_0177</t>
        </is>
      </c>
      <c r="H5684" t="inlineStr">
        <is>
          <t>Household</t>
        </is>
      </c>
      <c r="I5684" t="n">
        <v>6</v>
      </c>
      <c r="J5684" t="n">
        <v>247.93</v>
      </c>
      <c r="K5684" t="n">
        <v>0</v>
      </c>
      <c r="L5684">
        <f>I5684*J5684*(1-K5684)</f>
        <v/>
      </c>
      <c r="M5684">
        <f>VLOOKUP(F5684,Products!A:D,4,FALSE)*I5684</f>
        <v/>
      </c>
      <c r="N5684">
        <f>L5684-M5684</f>
        <v/>
      </c>
    </row>
    <row r="5685">
      <c r="A5685" t="inlineStr">
        <is>
          <t>T1005683</t>
        </is>
      </c>
      <c r="B5685" t="inlineStr">
        <is>
          <t>2025-03-21</t>
        </is>
      </c>
      <c r="C5685" t="inlineStr">
        <is>
          <t>S023</t>
        </is>
      </c>
      <c r="D5685" t="inlineStr">
        <is>
          <t>Store_023</t>
        </is>
      </c>
      <c r="E5685" t="inlineStr">
        <is>
          <t>South</t>
        </is>
      </c>
      <c r="F5685" t="inlineStr">
        <is>
          <t>P0049</t>
        </is>
      </c>
      <c r="G5685" t="inlineStr">
        <is>
          <t>Prod_0049</t>
        </is>
      </c>
      <c r="H5685" t="inlineStr">
        <is>
          <t>Beverages</t>
        </is>
      </c>
      <c r="I5685" t="n">
        <v>4</v>
      </c>
      <c r="J5685" t="n">
        <v>209.5</v>
      </c>
      <c r="K5685" t="n">
        <v>0</v>
      </c>
      <c r="L5685">
        <f>I5685*J5685*(1-K5685)</f>
        <v/>
      </c>
      <c r="M5685">
        <f>VLOOKUP(F5685,Products!A:D,4,FALSE)*I5685</f>
        <v/>
      </c>
      <c r="N5685">
        <f>L5685-M5685</f>
        <v/>
      </c>
    </row>
    <row r="5686">
      <c r="A5686" t="inlineStr">
        <is>
          <t>T1005684</t>
        </is>
      </c>
      <c r="B5686" t="inlineStr">
        <is>
          <t>2023-09-05</t>
        </is>
      </c>
      <c r="C5686" t="inlineStr">
        <is>
          <t>S042</t>
        </is>
      </c>
      <c r="D5686" t="inlineStr">
        <is>
          <t>Store_042</t>
        </is>
      </c>
      <c r="E5686" t="inlineStr">
        <is>
          <t>Central</t>
        </is>
      </c>
      <c r="F5686" t="inlineStr">
        <is>
          <t>P0095</t>
        </is>
      </c>
      <c r="G5686" t="inlineStr">
        <is>
          <t>Prod_0095</t>
        </is>
      </c>
      <c r="H5686" t="inlineStr">
        <is>
          <t>Food</t>
        </is>
      </c>
      <c r="I5686" t="n">
        <v>3</v>
      </c>
      <c r="J5686" t="n">
        <v>197.82</v>
      </c>
      <c r="K5686" t="n">
        <v>0</v>
      </c>
      <c r="L5686">
        <f>I5686*J5686*(1-K5686)</f>
        <v/>
      </c>
      <c r="M5686">
        <f>VLOOKUP(F5686,Products!A:D,4,FALSE)*I5686</f>
        <v/>
      </c>
      <c r="N5686">
        <f>L5686-M5686</f>
        <v/>
      </c>
    </row>
    <row r="5687">
      <c r="A5687" t="inlineStr">
        <is>
          <t>T1005685</t>
        </is>
      </c>
      <c r="B5687" t="inlineStr">
        <is>
          <t>2024-11-28</t>
        </is>
      </c>
      <c r="C5687" t="inlineStr">
        <is>
          <t>S043</t>
        </is>
      </c>
      <c r="D5687" t="inlineStr">
        <is>
          <t>Store_043</t>
        </is>
      </c>
      <c r="E5687" t="inlineStr">
        <is>
          <t>East</t>
        </is>
      </c>
      <c r="F5687" t="inlineStr">
        <is>
          <t>P0129</t>
        </is>
      </c>
      <c r="G5687" t="inlineStr">
        <is>
          <t>Prod_0129</t>
        </is>
      </c>
      <c r="H5687" t="inlineStr">
        <is>
          <t>Stationery</t>
        </is>
      </c>
      <c r="I5687" t="n">
        <v>8</v>
      </c>
      <c r="J5687" t="n">
        <v>971.46</v>
      </c>
      <c r="K5687" t="n">
        <v>0.1</v>
      </c>
      <c r="L5687">
        <f>I5687*J5687*(1-K5687)</f>
        <v/>
      </c>
      <c r="M5687">
        <f>VLOOKUP(F5687,Products!A:D,4,FALSE)*I5687</f>
        <v/>
      </c>
      <c r="N5687">
        <f>L5687-M5687</f>
        <v/>
      </c>
    </row>
    <row r="5688">
      <c r="A5688" t="inlineStr">
        <is>
          <t>T1005686</t>
        </is>
      </c>
      <c r="B5688" t="inlineStr">
        <is>
          <t>2023-05-27</t>
        </is>
      </c>
      <c r="C5688" t="inlineStr">
        <is>
          <t>S044</t>
        </is>
      </c>
      <c r="D5688" t="inlineStr">
        <is>
          <t>Store_044</t>
        </is>
      </c>
      <c r="E5688" t="inlineStr">
        <is>
          <t>North</t>
        </is>
      </c>
      <c r="F5688" t="inlineStr">
        <is>
          <t>P0104</t>
        </is>
      </c>
      <c r="G5688" t="inlineStr">
        <is>
          <t>Prod_0104</t>
        </is>
      </c>
      <c r="H5688" t="inlineStr">
        <is>
          <t>Clothing</t>
        </is>
      </c>
      <c r="I5688" t="n">
        <v>2</v>
      </c>
      <c r="J5688" t="n">
        <v>708.46</v>
      </c>
      <c r="K5688" t="n">
        <v>0</v>
      </c>
      <c r="L5688">
        <f>I5688*J5688*(1-K5688)</f>
        <v/>
      </c>
      <c r="M5688">
        <f>VLOOKUP(F5688,Products!A:D,4,FALSE)*I5688</f>
        <v/>
      </c>
      <c r="N5688">
        <f>L5688-M5688</f>
        <v/>
      </c>
    </row>
    <row r="5689">
      <c r="A5689" t="inlineStr">
        <is>
          <t>T1005687</t>
        </is>
      </c>
      <c r="B5689" t="inlineStr">
        <is>
          <t>2025-08-29</t>
        </is>
      </c>
      <c r="C5689" t="inlineStr">
        <is>
          <t>S007</t>
        </is>
      </c>
      <c r="D5689" t="inlineStr">
        <is>
          <t>Store_007</t>
        </is>
      </c>
      <c r="E5689" t="inlineStr">
        <is>
          <t>East</t>
        </is>
      </c>
      <c r="F5689" t="inlineStr">
        <is>
          <t>P0113</t>
        </is>
      </c>
      <c r="G5689" t="inlineStr">
        <is>
          <t>Prod_0113</t>
        </is>
      </c>
      <c r="H5689" t="inlineStr">
        <is>
          <t>Toys</t>
        </is>
      </c>
      <c r="I5689" t="n">
        <v>2</v>
      </c>
      <c r="J5689" t="n">
        <v>659.0700000000001</v>
      </c>
      <c r="K5689" t="n">
        <v>0.2</v>
      </c>
      <c r="L5689">
        <f>I5689*J5689*(1-K5689)</f>
        <v/>
      </c>
      <c r="M5689">
        <f>VLOOKUP(F5689,Products!A:D,4,FALSE)*I5689</f>
        <v/>
      </c>
      <c r="N5689">
        <f>L5689-M5689</f>
        <v/>
      </c>
    </row>
    <row r="5690">
      <c r="A5690" t="inlineStr">
        <is>
          <t>T1005688</t>
        </is>
      </c>
      <c r="B5690" t="inlineStr">
        <is>
          <t>2025-03-25</t>
        </is>
      </c>
      <c r="C5690" t="inlineStr">
        <is>
          <t>S044</t>
        </is>
      </c>
      <c r="D5690" t="inlineStr">
        <is>
          <t>Store_044</t>
        </is>
      </c>
      <c r="E5690" t="inlineStr">
        <is>
          <t>North</t>
        </is>
      </c>
      <c r="F5690" t="inlineStr">
        <is>
          <t>P0154</t>
        </is>
      </c>
      <c r="G5690" t="inlineStr">
        <is>
          <t>Prod_0154</t>
        </is>
      </c>
      <c r="H5690" t="inlineStr">
        <is>
          <t>Toys</t>
        </is>
      </c>
      <c r="I5690" t="n">
        <v>8</v>
      </c>
      <c r="J5690" t="n">
        <v>348.29</v>
      </c>
      <c r="K5690" t="n">
        <v>0</v>
      </c>
      <c r="L5690">
        <f>I5690*J5690*(1-K5690)</f>
        <v/>
      </c>
      <c r="M5690">
        <f>VLOOKUP(F5690,Products!A:D,4,FALSE)*I5690</f>
        <v/>
      </c>
      <c r="N5690">
        <f>L5690-M5690</f>
        <v/>
      </c>
    </row>
    <row r="5691">
      <c r="A5691" t="inlineStr">
        <is>
          <t>T1005689</t>
        </is>
      </c>
      <c r="B5691" t="inlineStr">
        <is>
          <t>2023-07-10</t>
        </is>
      </c>
      <c r="C5691" t="inlineStr">
        <is>
          <t>S014</t>
        </is>
      </c>
      <c r="D5691" t="inlineStr">
        <is>
          <t>Store_014</t>
        </is>
      </c>
      <c r="E5691" t="inlineStr">
        <is>
          <t>West</t>
        </is>
      </c>
      <c r="F5691" t="inlineStr">
        <is>
          <t>P0197</t>
        </is>
      </c>
      <c r="G5691" t="inlineStr">
        <is>
          <t>Prod_0197</t>
        </is>
      </c>
      <c r="H5691" t="inlineStr">
        <is>
          <t>Food</t>
        </is>
      </c>
      <c r="I5691" t="n">
        <v>8</v>
      </c>
      <c r="J5691" t="n">
        <v>205.83</v>
      </c>
      <c r="K5691" t="n">
        <v>0.15</v>
      </c>
      <c r="L5691">
        <f>I5691*J5691*(1-K5691)</f>
        <v/>
      </c>
      <c r="M5691">
        <f>VLOOKUP(F5691,Products!A:D,4,FALSE)*I5691</f>
        <v/>
      </c>
      <c r="N5691">
        <f>L5691-M5691</f>
        <v/>
      </c>
    </row>
    <row r="5692">
      <c r="A5692" t="inlineStr">
        <is>
          <t>T1005690</t>
        </is>
      </c>
      <c r="B5692" t="inlineStr">
        <is>
          <t>2024-12-22</t>
        </is>
      </c>
      <c r="C5692" t="inlineStr">
        <is>
          <t>S037</t>
        </is>
      </c>
      <c r="D5692" t="inlineStr">
        <is>
          <t>Store_037</t>
        </is>
      </c>
      <c r="E5692" t="inlineStr">
        <is>
          <t>East</t>
        </is>
      </c>
      <c r="F5692" t="inlineStr">
        <is>
          <t>P0067</t>
        </is>
      </c>
      <c r="G5692" t="inlineStr">
        <is>
          <t>Prod_0067</t>
        </is>
      </c>
      <c r="H5692" t="inlineStr">
        <is>
          <t>Toys</t>
        </is>
      </c>
      <c r="I5692" t="n">
        <v>5</v>
      </c>
      <c r="J5692" t="n">
        <v>159.67</v>
      </c>
      <c r="K5692" t="n">
        <v>0.05</v>
      </c>
      <c r="L5692">
        <f>I5692*J5692*(1-K5692)</f>
        <v/>
      </c>
      <c r="M5692">
        <f>VLOOKUP(F5692,Products!A:D,4,FALSE)*I5692</f>
        <v/>
      </c>
      <c r="N5692">
        <f>L5692-M5692</f>
        <v/>
      </c>
    </row>
    <row r="5693">
      <c r="A5693" t="inlineStr">
        <is>
          <t>T1005691</t>
        </is>
      </c>
      <c r="B5693" t="inlineStr">
        <is>
          <t>2025-09-24</t>
        </is>
      </c>
      <c r="C5693" t="inlineStr">
        <is>
          <t>S037</t>
        </is>
      </c>
      <c r="D5693" t="inlineStr">
        <is>
          <t>Store_037</t>
        </is>
      </c>
      <c r="E5693" t="inlineStr">
        <is>
          <t>East</t>
        </is>
      </c>
      <c r="F5693" t="inlineStr">
        <is>
          <t>P0193</t>
        </is>
      </c>
      <c r="G5693" t="inlineStr">
        <is>
          <t>Prod_0193</t>
        </is>
      </c>
      <c r="H5693" t="inlineStr">
        <is>
          <t>Food</t>
        </is>
      </c>
      <c r="I5693" t="n">
        <v>2</v>
      </c>
      <c r="J5693" t="n">
        <v>595.26</v>
      </c>
      <c r="K5693" t="n">
        <v>0</v>
      </c>
      <c r="L5693">
        <f>I5693*J5693*(1-K5693)</f>
        <v/>
      </c>
      <c r="M5693">
        <f>VLOOKUP(F5693,Products!A:D,4,FALSE)*I5693</f>
        <v/>
      </c>
      <c r="N5693">
        <f>L5693-M5693</f>
        <v/>
      </c>
    </row>
    <row r="5694">
      <c r="A5694" t="inlineStr">
        <is>
          <t>T1005692</t>
        </is>
      </c>
      <c r="B5694" t="inlineStr">
        <is>
          <t>2023-06-11</t>
        </is>
      </c>
      <c r="C5694" t="inlineStr">
        <is>
          <t>S021</t>
        </is>
      </c>
      <c r="D5694" t="inlineStr">
        <is>
          <t>Store_021</t>
        </is>
      </c>
      <c r="E5694" t="inlineStr">
        <is>
          <t>North</t>
        </is>
      </c>
      <c r="F5694" t="inlineStr">
        <is>
          <t>P0153</t>
        </is>
      </c>
      <c r="G5694" t="inlineStr">
        <is>
          <t>Prod_0153</t>
        </is>
      </c>
      <c r="H5694" t="inlineStr">
        <is>
          <t>Clothing</t>
        </is>
      </c>
      <c r="I5694" t="n">
        <v>8</v>
      </c>
      <c r="J5694" t="n">
        <v>172.75</v>
      </c>
      <c r="K5694" t="n">
        <v>0</v>
      </c>
      <c r="L5694">
        <f>I5694*J5694*(1-K5694)</f>
        <v/>
      </c>
      <c r="M5694">
        <f>VLOOKUP(F5694,Products!A:D,4,FALSE)*I5694</f>
        <v/>
      </c>
      <c r="N5694">
        <f>L5694-M5694</f>
        <v/>
      </c>
    </row>
    <row r="5695">
      <c r="A5695" t="inlineStr">
        <is>
          <t>T1005693</t>
        </is>
      </c>
      <c r="B5695" t="inlineStr">
        <is>
          <t>2025-06-07</t>
        </is>
      </c>
      <c r="C5695" t="inlineStr">
        <is>
          <t>S041</t>
        </is>
      </c>
      <c r="D5695" t="inlineStr">
        <is>
          <t>Store_041</t>
        </is>
      </c>
      <c r="E5695" t="inlineStr">
        <is>
          <t>East</t>
        </is>
      </c>
      <c r="F5695" t="inlineStr">
        <is>
          <t>P0013</t>
        </is>
      </c>
      <c r="G5695" t="inlineStr">
        <is>
          <t>Prod_0013</t>
        </is>
      </c>
      <c r="H5695" t="inlineStr">
        <is>
          <t>Clothing</t>
        </is>
      </c>
      <c r="I5695" t="n">
        <v>9</v>
      </c>
      <c r="J5695" t="n">
        <v>82.25</v>
      </c>
      <c r="K5695" t="n">
        <v>0</v>
      </c>
      <c r="L5695">
        <f>I5695*J5695*(1-K5695)</f>
        <v/>
      </c>
      <c r="M5695">
        <f>VLOOKUP(F5695,Products!A:D,4,FALSE)*I5695</f>
        <v/>
      </c>
      <c r="N5695">
        <f>L5695-M5695</f>
        <v/>
      </c>
    </row>
    <row r="5696">
      <c r="A5696" t="inlineStr">
        <is>
          <t>T1005694</t>
        </is>
      </c>
      <c r="B5696" t="inlineStr">
        <is>
          <t>2025-04-24</t>
        </is>
      </c>
      <c r="C5696" t="inlineStr">
        <is>
          <t>S041</t>
        </is>
      </c>
      <c r="D5696" t="inlineStr">
        <is>
          <t>Store_041</t>
        </is>
      </c>
      <c r="E5696" t="inlineStr">
        <is>
          <t>East</t>
        </is>
      </c>
      <c r="F5696" t="inlineStr">
        <is>
          <t>P0128</t>
        </is>
      </c>
      <c r="G5696" t="inlineStr">
        <is>
          <t>Prod_0128</t>
        </is>
      </c>
      <c r="H5696" t="inlineStr">
        <is>
          <t>Toys</t>
        </is>
      </c>
      <c r="I5696" t="n">
        <v>8</v>
      </c>
      <c r="J5696" t="n">
        <v>214.83</v>
      </c>
      <c r="K5696" t="n">
        <v>0</v>
      </c>
      <c r="L5696">
        <f>I5696*J5696*(1-K5696)</f>
        <v/>
      </c>
      <c r="M5696">
        <f>VLOOKUP(F5696,Products!A:D,4,FALSE)*I5696</f>
        <v/>
      </c>
      <c r="N5696">
        <f>L5696-M5696</f>
        <v/>
      </c>
    </row>
    <row r="5697">
      <c r="A5697" t="inlineStr">
        <is>
          <t>T1005695</t>
        </is>
      </c>
      <c r="B5697" t="inlineStr">
        <is>
          <t>2024-09-05</t>
        </is>
      </c>
      <c r="C5697" t="inlineStr">
        <is>
          <t>S015</t>
        </is>
      </c>
      <c r="D5697" t="inlineStr">
        <is>
          <t>Store_015</t>
        </is>
      </c>
      <c r="E5697" t="inlineStr">
        <is>
          <t>North</t>
        </is>
      </c>
      <c r="F5697" t="inlineStr">
        <is>
          <t>P0193</t>
        </is>
      </c>
      <c r="G5697" t="inlineStr">
        <is>
          <t>Prod_0193</t>
        </is>
      </c>
      <c r="H5697" t="inlineStr">
        <is>
          <t>Food</t>
        </is>
      </c>
      <c r="I5697" t="n">
        <v>3</v>
      </c>
      <c r="J5697" t="n">
        <v>652.17</v>
      </c>
      <c r="K5697" t="n">
        <v>0</v>
      </c>
      <c r="L5697">
        <f>I5697*J5697*(1-K5697)</f>
        <v/>
      </c>
      <c r="M5697">
        <f>VLOOKUP(F5697,Products!A:D,4,FALSE)*I5697</f>
        <v/>
      </c>
      <c r="N5697">
        <f>L5697-M5697</f>
        <v/>
      </c>
    </row>
    <row r="5698">
      <c r="A5698" t="inlineStr">
        <is>
          <t>T1005696</t>
        </is>
      </c>
      <c r="B5698" t="inlineStr">
        <is>
          <t>2024-10-24</t>
        </is>
      </c>
      <c r="C5698" t="inlineStr">
        <is>
          <t>S024</t>
        </is>
      </c>
      <c r="D5698" t="inlineStr">
        <is>
          <t>Store_024</t>
        </is>
      </c>
      <c r="E5698" t="inlineStr">
        <is>
          <t>South</t>
        </is>
      </c>
      <c r="F5698" t="inlineStr">
        <is>
          <t>P0082</t>
        </is>
      </c>
      <c r="G5698" t="inlineStr">
        <is>
          <t>Prod_0082</t>
        </is>
      </c>
      <c r="H5698" t="inlineStr">
        <is>
          <t>Food</t>
        </is>
      </c>
      <c r="I5698" t="n">
        <v>3</v>
      </c>
      <c r="J5698" t="n">
        <v>552.25</v>
      </c>
      <c r="K5698" t="n">
        <v>0.1</v>
      </c>
      <c r="L5698">
        <f>I5698*J5698*(1-K5698)</f>
        <v/>
      </c>
      <c r="M5698">
        <f>VLOOKUP(F5698,Products!A:D,4,FALSE)*I5698</f>
        <v/>
      </c>
      <c r="N5698">
        <f>L5698-M5698</f>
        <v/>
      </c>
    </row>
    <row r="5699">
      <c r="A5699" t="inlineStr">
        <is>
          <t>T1005697</t>
        </is>
      </c>
      <c r="B5699" t="inlineStr">
        <is>
          <t>2023-02-25</t>
        </is>
      </c>
      <c r="C5699" t="inlineStr">
        <is>
          <t>S005</t>
        </is>
      </c>
      <c r="D5699" t="inlineStr">
        <is>
          <t>Store_005</t>
        </is>
      </c>
      <c r="E5699" t="inlineStr">
        <is>
          <t>Central</t>
        </is>
      </c>
      <c r="F5699" t="inlineStr">
        <is>
          <t>P0020</t>
        </is>
      </c>
      <c r="G5699" t="inlineStr">
        <is>
          <t>Prod_0020</t>
        </is>
      </c>
      <c r="H5699" t="inlineStr">
        <is>
          <t>Beverages</t>
        </is>
      </c>
      <c r="I5699" t="n">
        <v>1</v>
      </c>
      <c r="J5699" t="n">
        <v>582.25</v>
      </c>
      <c r="K5699" t="n">
        <v>0</v>
      </c>
      <c r="L5699">
        <f>I5699*J5699*(1-K5699)</f>
        <v/>
      </c>
      <c r="M5699">
        <f>VLOOKUP(F5699,Products!A:D,4,FALSE)*I5699</f>
        <v/>
      </c>
      <c r="N5699">
        <f>L5699-M5699</f>
        <v/>
      </c>
    </row>
    <row r="5700">
      <c r="A5700" t="inlineStr">
        <is>
          <t>T1005698</t>
        </is>
      </c>
      <c r="B5700" t="inlineStr">
        <is>
          <t>2023-03-09</t>
        </is>
      </c>
      <c r="C5700" t="inlineStr">
        <is>
          <t>S026</t>
        </is>
      </c>
      <c r="D5700" t="inlineStr">
        <is>
          <t>Store_026</t>
        </is>
      </c>
      <c r="E5700" t="inlineStr">
        <is>
          <t>North</t>
        </is>
      </c>
      <c r="F5700" t="inlineStr">
        <is>
          <t>P0127</t>
        </is>
      </c>
      <c r="G5700" t="inlineStr">
        <is>
          <t>Prod_0127</t>
        </is>
      </c>
      <c r="H5700" t="inlineStr">
        <is>
          <t>Toys</t>
        </is>
      </c>
      <c r="I5700" t="n">
        <v>9</v>
      </c>
      <c r="J5700" t="n">
        <v>792.46</v>
      </c>
      <c r="K5700" t="n">
        <v>0.1</v>
      </c>
      <c r="L5700">
        <f>I5700*J5700*(1-K5700)</f>
        <v/>
      </c>
      <c r="M5700">
        <f>VLOOKUP(F5700,Products!A:D,4,FALSE)*I5700</f>
        <v/>
      </c>
      <c r="N5700">
        <f>L5700-M5700</f>
        <v/>
      </c>
    </row>
    <row r="5701">
      <c r="A5701" t="inlineStr">
        <is>
          <t>T1005699</t>
        </is>
      </c>
      <c r="B5701" t="inlineStr">
        <is>
          <t>2023-06-11</t>
        </is>
      </c>
      <c r="C5701" t="inlineStr">
        <is>
          <t>S050</t>
        </is>
      </c>
      <c r="D5701" t="inlineStr">
        <is>
          <t>Store_050</t>
        </is>
      </c>
      <c r="E5701" t="inlineStr">
        <is>
          <t>South</t>
        </is>
      </c>
      <c r="F5701" t="inlineStr">
        <is>
          <t>P0119</t>
        </is>
      </c>
      <c r="G5701" t="inlineStr">
        <is>
          <t>Prod_0119</t>
        </is>
      </c>
      <c r="H5701" t="inlineStr">
        <is>
          <t>Electronics</t>
        </is>
      </c>
      <c r="I5701" t="n">
        <v>3</v>
      </c>
      <c r="J5701" t="n">
        <v>268.66</v>
      </c>
      <c r="K5701" t="n">
        <v>0.1</v>
      </c>
      <c r="L5701">
        <f>I5701*J5701*(1-K5701)</f>
        <v/>
      </c>
      <c r="M5701">
        <f>VLOOKUP(F5701,Products!A:D,4,FALSE)*I5701</f>
        <v/>
      </c>
      <c r="N5701">
        <f>L5701-M5701</f>
        <v/>
      </c>
    </row>
    <row r="5702">
      <c r="A5702" t="inlineStr">
        <is>
          <t>T1005700</t>
        </is>
      </c>
      <c r="B5702" t="inlineStr">
        <is>
          <t>2025-08-06</t>
        </is>
      </c>
      <c r="C5702" t="inlineStr">
        <is>
          <t>S026</t>
        </is>
      </c>
      <c r="D5702" t="inlineStr">
        <is>
          <t>Store_026</t>
        </is>
      </c>
      <c r="E5702" t="inlineStr">
        <is>
          <t>North</t>
        </is>
      </c>
      <c r="F5702" t="inlineStr">
        <is>
          <t>P0114</t>
        </is>
      </c>
      <c r="G5702" t="inlineStr">
        <is>
          <t>Prod_0114</t>
        </is>
      </c>
      <c r="H5702" t="inlineStr">
        <is>
          <t>Beverages</t>
        </is>
      </c>
      <c r="I5702" t="n">
        <v>4</v>
      </c>
      <c r="J5702" t="n">
        <v>651.0599999999999</v>
      </c>
      <c r="K5702" t="n">
        <v>0</v>
      </c>
      <c r="L5702">
        <f>I5702*J5702*(1-K5702)</f>
        <v/>
      </c>
      <c r="M5702">
        <f>VLOOKUP(F5702,Products!A:D,4,FALSE)*I5702</f>
        <v/>
      </c>
      <c r="N5702">
        <f>L5702-M5702</f>
        <v/>
      </c>
    </row>
    <row r="5703">
      <c r="A5703" t="inlineStr">
        <is>
          <t>T1005701</t>
        </is>
      </c>
      <c r="B5703" t="inlineStr">
        <is>
          <t>2023-12-07</t>
        </is>
      </c>
      <c r="C5703" t="inlineStr">
        <is>
          <t>S014</t>
        </is>
      </c>
      <c r="D5703" t="inlineStr">
        <is>
          <t>Store_014</t>
        </is>
      </c>
      <c r="E5703" t="inlineStr">
        <is>
          <t>West</t>
        </is>
      </c>
      <c r="F5703" t="inlineStr">
        <is>
          <t>P0141</t>
        </is>
      </c>
      <c r="G5703" t="inlineStr">
        <is>
          <t>Prod_0141</t>
        </is>
      </c>
      <c r="H5703" t="inlineStr">
        <is>
          <t>Food</t>
        </is>
      </c>
      <c r="I5703" t="n">
        <v>9</v>
      </c>
      <c r="J5703" t="n">
        <v>700.6</v>
      </c>
      <c r="K5703" t="n">
        <v>0</v>
      </c>
      <c r="L5703">
        <f>I5703*J5703*(1-K5703)</f>
        <v/>
      </c>
      <c r="M5703">
        <f>VLOOKUP(F5703,Products!A:D,4,FALSE)*I5703</f>
        <v/>
      </c>
      <c r="N5703">
        <f>L5703-M5703</f>
        <v/>
      </c>
    </row>
    <row r="5704">
      <c r="A5704" t="inlineStr">
        <is>
          <t>T1005702</t>
        </is>
      </c>
      <c r="B5704" t="inlineStr">
        <is>
          <t>2023-11-29</t>
        </is>
      </c>
      <c r="C5704" t="inlineStr">
        <is>
          <t>S029</t>
        </is>
      </c>
      <c r="D5704" t="inlineStr">
        <is>
          <t>Store_029</t>
        </is>
      </c>
      <c r="E5704" t="inlineStr">
        <is>
          <t>South</t>
        </is>
      </c>
      <c r="F5704" t="inlineStr">
        <is>
          <t>P0127</t>
        </is>
      </c>
      <c r="G5704" t="inlineStr">
        <is>
          <t>Prod_0127</t>
        </is>
      </c>
      <c r="H5704" t="inlineStr">
        <is>
          <t>Toys</t>
        </is>
      </c>
      <c r="I5704" t="n">
        <v>2</v>
      </c>
      <c r="J5704" t="n">
        <v>751.9400000000001</v>
      </c>
      <c r="K5704" t="n">
        <v>0</v>
      </c>
      <c r="L5704">
        <f>I5704*J5704*(1-K5704)</f>
        <v/>
      </c>
      <c r="M5704">
        <f>VLOOKUP(F5704,Products!A:D,4,FALSE)*I5704</f>
        <v/>
      </c>
      <c r="N5704">
        <f>L5704-M5704</f>
        <v/>
      </c>
    </row>
    <row r="5705">
      <c r="A5705" t="inlineStr">
        <is>
          <t>T1005703</t>
        </is>
      </c>
      <c r="B5705" t="inlineStr">
        <is>
          <t>2025-05-19</t>
        </is>
      </c>
      <c r="C5705" t="inlineStr">
        <is>
          <t>S036</t>
        </is>
      </c>
      <c r="D5705" t="inlineStr">
        <is>
          <t>Store_036</t>
        </is>
      </c>
      <c r="E5705" t="inlineStr">
        <is>
          <t>Central</t>
        </is>
      </c>
      <c r="F5705" t="inlineStr">
        <is>
          <t>P0045</t>
        </is>
      </c>
      <c r="G5705" t="inlineStr">
        <is>
          <t>Prod_0045</t>
        </is>
      </c>
      <c r="H5705" t="inlineStr">
        <is>
          <t>Toys</t>
        </is>
      </c>
      <c r="I5705" t="n">
        <v>5</v>
      </c>
      <c r="J5705" t="n">
        <v>175.41</v>
      </c>
      <c r="K5705" t="n">
        <v>0.1</v>
      </c>
      <c r="L5705">
        <f>I5705*J5705*(1-K5705)</f>
        <v/>
      </c>
      <c r="M5705">
        <f>VLOOKUP(F5705,Products!A:D,4,FALSE)*I5705</f>
        <v/>
      </c>
      <c r="N5705">
        <f>L5705-M5705</f>
        <v/>
      </c>
    </row>
    <row r="5706">
      <c r="A5706" t="inlineStr">
        <is>
          <t>T1005704</t>
        </is>
      </c>
      <c r="B5706" t="inlineStr">
        <is>
          <t>2023-01-17</t>
        </is>
      </c>
      <c r="C5706" t="inlineStr">
        <is>
          <t>S049</t>
        </is>
      </c>
      <c r="D5706" t="inlineStr">
        <is>
          <t>Store_049</t>
        </is>
      </c>
      <c r="E5706" t="inlineStr">
        <is>
          <t>North</t>
        </is>
      </c>
      <c r="F5706" t="inlineStr">
        <is>
          <t>P0118</t>
        </is>
      </c>
      <c r="G5706" t="inlineStr">
        <is>
          <t>Prod_0118</t>
        </is>
      </c>
      <c r="H5706" t="inlineStr">
        <is>
          <t>Toys</t>
        </is>
      </c>
      <c r="I5706" t="n">
        <v>6</v>
      </c>
      <c r="J5706" t="n">
        <v>754.97</v>
      </c>
      <c r="K5706" t="n">
        <v>0</v>
      </c>
      <c r="L5706">
        <f>I5706*J5706*(1-K5706)</f>
        <v/>
      </c>
      <c r="M5706">
        <f>VLOOKUP(F5706,Products!A:D,4,FALSE)*I5706</f>
        <v/>
      </c>
      <c r="N5706">
        <f>L5706-M5706</f>
        <v/>
      </c>
    </row>
    <row r="5707">
      <c r="A5707" t="inlineStr">
        <is>
          <t>T1005705</t>
        </is>
      </c>
      <c r="B5707" t="inlineStr">
        <is>
          <t>2025-05-10</t>
        </is>
      </c>
      <c r="C5707" t="inlineStr">
        <is>
          <t>S004</t>
        </is>
      </c>
      <c r="D5707" t="inlineStr">
        <is>
          <t>Store_004</t>
        </is>
      </c>
      <c r="E5707" t="inlineStr">
        <is>
          <t>Central</t>
        </is>
      </c>
      <c r="F5707" t="inlineStr">
        <is>
          <t>P0187</t>
        </is>
      </c>
      <c r="G5707" t="inlineStr">
        <is>
          <t>Prod_0187</t>
        </is>
      </c>
      <c r="H5707" t="inlineStr">
        <is>
          <t>Food</t>
        </is>
      </c>
      <c r="I5707" t="n">
        <v>8</v>
      </c>
      <c r="J5707" t="n">
        <v>749.15</v>
      </c>
      <c r="K5707" t="n">
        <v>0</v>
      </c>
      <c r="L5707">
        <f>I5707*J5707*(1-K5707)</f>
        <v/>
      </c>
      <c r="M5707">
        <f>VLOOKUP(F5707,Products!A:D,4,FALSE)*I5707</f>
        <v/>
      </c>
      <c r="N5707">
        <f>L5707-M5707</f>
        <v/>
      </c>
    </row>
    <row r="5708">
      <c r="A5708" t="inlineStr">
        <is>
          <t>T1005706</t>
        </is>
      </c>
      <c r="B5708" t="inlineStr">
        <is>
          <t>2025-03-28</t>
        </is>
      </c>
      <c r="C5708" t="inlineStr">
        <is>
          <t>S029</t>
        </is>
      </c>
      <c r="D5708" t="inlineStr">
        <is>
          <t>Store_029</t>
        </is>
      </c>
      <c r="E5708" t="inlineStr">
        <is>
          <t>South</t>
        </is>
      </c>
      <c r="F5708" t="inlineStr">
        <is>
          <t>P0196</t>
        </is>
      </c>
      <c r="G5708" t="inlineStr">
        <is>
          <t>Prod_0196</t>
        </is>
      </c>
      <c r="H5708" t="inlineStr">
        <is>
          <t>Beverages</t>
        </is>
      </c>
      <c r="I5708" t="n">
        <v>5</v>
      </c>
      <c r="J5708" t="n">
        <v>925.51</v>
      </c>
      <c r="K5708" t="n">
        <v>0</v>
      </c>
      <c r="L5708">
        <f>I5708*J5708*(1-K5708)</f>
        <v/>
      </c>
      <c r="M5708">
        <f>VLOOKUP(F5708,Products!A:D,4,FALSE)*I5708</f>
        <v/>
      </c>
      <c r="N5708">
        <f>L5708-M5708</f>
        <v/>
      </c>
    </row>
    <row r="5709">
      <c r="A5709" t="inlineStr">
        <is>
          <t>T1005707</t>
        </is>
      </c>
      <c r="B5709" t="inlineStr">
        <is>
          <t>2024-08-16</t>
        </is>
      </c>
      <c r="C5709" t="inlineStr">
        <is>
          <t>S002</t>
        </is>
      </c>
      <c r="D5709" t="inlineStr">
        <is>
          <t>Store_002</t>
        </is>
      </c>
      <c r="E5709" t="inlineStr">
        <is>
          <t>South</t>
        </is>
      </c>
      <c r="F5709" t="inlineStr">
        <is>
          <t>P0178</t>
        </is>
      </c>
      <c r="G5709" t="inlineStr">
        <is>
          <t>Prod_0178</t>
        </is>
      </c>
      <c r="H5709" t="inlineStr">
        <is>
          <t>Beverages</t>
        </is>
      </c>
      <c r="I5709" t="n">
        <v>4</v>
      </c>
      <c r="J5709" t="n">
        <v>599.37</v>
      </c>
      <c r="K5709" t="n">
        <v>0</v>
      </c>
      <c r="L5709">
        <f>I5709*J5709*(1-K5709)</f>
        <v/>
      </c>
      <c r="M5709">
        <f>VLOOKUP(F5709,Products!A:D,4,FALSE)*I5709</f>
        <v/>
      </c>
      <c r="N5709">
        <f>L5709-M5709</f>
        <v/>
      </c>
    </row>
    <row r="5710">
      <c r="A5710" t="inlineStr">
        <is>
          <t>T1005708</t>
        </is>
      </c>
      <c r="B5710" t="inlineStr">
        <is>
          <t>2023-12-23</t>
        </is>
      </c>
      <c r="C5710" t="inlineStr">
        <is>
          <t>S023</t>
        </is>
      </c>
      <c r="D5710" t="inlineStr">
        <is>
          <t>Store_023</t>
        </is>
      </c>
      <c r="E5710" t="inlineStr">
        <is>
          <t>South</t>
        </is>
      </c>
      <c r="F5710" t="inlineStr">
        <is>
          <t>P0159</t>
        </is>
      </c>
      <c r="G5710" t="inlineStr">
        <is>
          <t>Prod_0159</t>
        </is>
      </c>
      <c r="H5710" t="inlineStr">
        <is>
          <t>Electronics</t>
        </is>
      </c>
      <c r="I5710" t="n">
        <v>8</v>
      </c>
      <c r="J5710" t="n">
        <v>392.13</v>
      </c>
      <c r="K5710" t="n">
        <v>0.15</v>
      </c>
      <c r="L5710">
        <f>I5710*J5710*(1-K5710)</f>
        <v/>
      </c>
      <c r="M5710">
        <f>VLOOKUP(F5710,Products!A:D,4,FALSE)*I5710</f>
        <v/>
      </c>
      <c r="N5710">
        <f>L5710-M5710</f>
        <v/>
      </c>
    </row>
    <row r="5711">
      <c r="A5711" t="inlineStr">
        <is>
          <t>T1005709</t>
        </is>
      </c>
      <c r="B5711" t="inlineStr">
        <is>
          <t>2024-12-08</t>
        </is>
      </c>
      <c r="C5711" t="inlineStr">
        <is>
          <t>S021</t>
        </is>
      </c>
      <c r="D5711" t="inlineStr">
        <is>
          <t>Store_021</t>
        </is>
      </c>
      <c r="E5711" t="inlineStr">
        <is>
          <t>North</t>
        </is>
      </c>
      <c r="F5711" t="inlineStr">
        <is>
          <t>P0191</t>
        </is>
      </c>
      <c r="G5711" t="inlineStr">
        <is>
          <t>Prod_0191</t>
        </is>
      </c>
      <c r="H5711" t="inlineStr">
        <is>
          <t>Food</t>
        </is>
      </c>
      <c r="I5711" t="n">
        <v>1</v>
      </c>
      <c r="J5711" t="n">
        <v>567.39</v>
      </c>
      <c r="K5711" t="n">
        <v>0.1</v>
      </c>
      <c r="L5711">
        <f>I5711*J5711*(1-K5711)</f>
        <v/>
      </c>
      <c r="M5711">
        <f>VLOOKUP(F5711,Products!A:D,4,FALSE)*I5711</f>
        <v/>
      </c>
      <c r="N5711">
        <f>L5711-M5711</f>
        <v/>
      </c>
    </row>
    <row r="5712">
      <c r="A5712" t="inlineStr">
        <is>
          <t>T1005710</t>
        </is>
      </c>
      <c r="B5712" t="inlineStr">
        <is>
          <t>2023-11-05</t>
        </is>
      </c>
      <c r="C5712" t="inlineStr">
        <is>
          <t>S044</t>
        </is>
      </c>
      <c r="D5712" t="inlineStr">
        <is>
          <t>Store_044</t>
        </is>
      </c>
      <c r="E5712" t="inlineStr">
        <is>
          <t>North</t>
        </is>
      </c>
      <c r="F5712" t="inlineStr">
        <is>
          <t>P0187</t>
        </is>
      </c>
      <c r="G5712" t="inlineStr">
        <is>
          <t>Prod_0187</t>
        </is>
      </c>
      <c r="H5712" t="inlineStr">
        <is>
          <t>Food</t>
        </is>
      </c>
      <c r="I5712" t="n">
        <v>3</v>
      </c>
      <c r="J5712" t="n">
        <v>859.42</v>
      </c>
      <c r="K5712" t="n">
        <v>0</v>
      </c>
      <c r="L5712">
        <f>I5712*J5712*(1-K5712)</f>
        <v/>
      </c>
      <c r="M5712">
        <f>VLOOKUP(F5712,Products!A:D,4,FALSE)*I5712</f>
        <v/>
      </c>
      <c r="N5712">
        <f>L5712-M5712</f>
        <v/>
      </c>
    </row>
    <row r="5713">
      <c r="A5713" t="inlineStr">
        <is>
          <t>T1005711</t>
        </is>
      </c>
      <c r="B5713" t="inlineStr">
        <is>
          <t>2025-09-16</t>
        </is>
      </c>
      <c r="C5713" t="inlineStr">
        <is>
          <t>S020</t>
        </is>
      </c>
      <c r="D5713" t="inlineStr">
        <is>
          <t>Store_020</t>
        </is>
      </c>
      <c r="E5713" t="inlineStr">
        <is>
          <t>West</t>
        </is>
      </c>
      <c r="F5713" t="inlineStr">
        <is>
          <t>P0181</t>
        </is>
      </c>
      <c r="G5713" t="inlineStr">
        <is>
          <t>Prod_0181</t>
        </is>
      </c>
      <c r="H5713" t="inlineStr">
        <is>
          <t>Electronics</t>
        </is>
      </c>
      <c r="I5713" t="n">
        <v>1</v>
      </c>
      <c r="J5713" t="n">
        <v>689.29</v>
      </c>
      <c r="K5713" t="n">
        <v>0.15</v>
      </c>
      <c r="L5713">
        <f>I5713*J5713*(1-K5713)</f>
        <v/>
      </c>
      <c r="M5713">
        <f>VLOOKUP(F5713,Products!A:D,4,FALSE)*I5713</f>
        <v/>
      </c>
      <c r="N5713">
        <f>L5713-M5713</f>
        <v/>
      </c>
    </row>
    <row r="5714">
      <c r="A5714" t="inlineStr">
        <is>
          <t>T1005712</t>
        </is>
      </c>
      <c r="B5714" t="inlineStr">
        <is>
          <t>2023-07-10</t>
        </is>
      </c>
      <c r="C5714" t="inlineStr">
        <is>
          <t>S004</t>
        </is>
      </c>
      <c r="D5714" t="inlineStr">
        <is>
          <t>Store_004</t>
        </is>
      </c>
      <c r="E5714" t="inlineStr">
        <is>
          <t>Central</t>
        </is>
      </c>
      <c r="F5714" t="inlineStr">
        <is>
          <t>P0108</t>
        </is>
      </c>
      <c r="G5714" t="inlineStr">
        <is>
          <t>Prod_0108</t>
        </is>
      </c>
      <c r="H5714" t="inlineStr">
        <is>
          <t>Stationery</t>
        </is>
      </c>
      <c r="I5714" t="n">
        <v>8</v>
      </c>
      <c r="J5714" t="n">
        <v>515.74</v>
      </c>
      <c r="K5714" t="n">
        <v>0</v>
      </c>
      <c r="L5714">
        <f>I5714*J5714*(1-K5714)</f>
        <v/>
      </c>
      <c r="M5714">
        <f>VLOOKUP(F5714,Products!A:D,4,FALSE)*I5714</f>
        <v/>
      </c>
      <c r="N5714">
        <f>L5714-M5714</f>
        <v/>
      </c>
    </row>
    <row r="5715">
      <c r="A5715" t="inlineStr">
        <is>
          <t>T1005713</t>
        </is>
      </c>
      <c r="B5715" t="inlineStr">
        <is>
          <t>2024-08-19</t>
        </is>
      </c>
      <c r="C5715" t="inlineStr">
        <is>
          <t>S025</t>
        </is>
      </c>
      <c r="D5715" t="inlineStr">
        <is>
          <t>Store_025</t>
        </is>
      </c>
      <c r="E5715" t="inlineStr">
        <is>
          <t>Central</t>
        </is>
      </c>
      <c r="F5715" t="inlineStr">
        <is>
          <t>P0151</t>
        </is>
      </c>
      <c r="G5715" t="inlineStr">
        <is>
          <t>Prod_0151</t>
        </is>
      </c>
      <c r="H5715" t="inlineStr">
        <is>
          <t>Food</t>
        </is>
      </c>
      <c r="I5715" t="n">
        <v>1</v>
      </c>
      <c r="J5715" t="n">
        <v>993.9</v>
      </c>
      <c r="K5715" t="n">
        <v>0</v>
      </c>
      <c r="L5715">
        <f>I5715*J5715*(1-K5715)</f>
        <v/>
      </c>
      <c r="M5715">
        <f>VLOOKUP(F5715,Products!A:D,4,FALSE)*I5715</f>
        <v/>
      </c>
      <c r="N5715">
        <f>L5715-M5715</f>
        <v/>
      </c>
    </row>
    <row r="5716">
      <c r="A5716" t="inlineStr">
        <is>
          <t>T1005714</t>
        </is>
      </c>
      <c r="B5716" t="inlineStr">
        <is>
          <t>2025-02-08</t>
        </is>
      </c>
      <c r="C5716" t="inlineStr">
        <is>
          <t>S037</t>
        </is>
      </c>
      <c r="D5716" t="inlineStr">
        <is>
          <t>Store_037</t>
        </is>
      </c>
      <c r="E5716" t="inlineStr">
        <is>
          <t>East</t>
        </is>
      </c>
      <c r="F5716" t="inlineStr">
        <is>
          <t>P0050</t>
        </is>
      </c>
      <c r="G5716" t="inlineStr">
        <is>
          <t>Prod_0050</t>
        </is>
      </c>
      <c r="H5716" t="inlineStr">
        <is>
          <t>Household</t>
        </is>
      </c>
      <c r="I5716" t="n">
        <v>7</v>
      </c>
      <c r="J5716" t="n">
        <v>548.27</v>
      </c>
      <c r="K5716" t="n">
        <v>0.1</v>
      </c>
      <c r="L5716">
        <f>I5716*J5716*(1-K5716)</f>
        <v/>
      </c>
      <c r="M5716">
        <f>VLOOKUP(F5716,Products!A:D,4,FALSE)*I5716</f>
        <v/>
      </c>
      <c r="N5716">
        <f>L5716-M5716</f>
        <v/>
      </c>
    </row>
    <row r="5717">
      <c r="A5717" t="inlineStr">
        <is>
          <t>T1005715</t>
        </is>
      </c>
      <c r="B5717" t="inlineStr">
        <is>
          <t>2023-02-02</t>
        </is>
      </c>
      <c r="C5717" t="inlineStr">
        <is>
          <t>S046</t>
        </is>
      </c>
      <c r="D5717" t="inlineStr">
        <is>
          <t>Store_046</t>
        </is>
      </c>
      <c r="E5717" t="inlineStr">
        <is>
          <t>South</t>
        </is>
      </c>
      <c r="F5717" t="inlineStr">
        <is>
          <t>P0101</t>
        </is>
      </c>
      <c r="G5717" t="inlineStr">
        <is>
          <t>Prod_0101</t>
        </is>
      </c>
      <c r="H5717" t="inlineStr">
        <is>
          <t>Food</t>
        </is>
      </c>
      <c r="I5717" t="n">
        <v>8</v>
      </c>
      <c r="J5717" t="n">
        <v>99.48</v>
      </c>
      <c r="K5717" t="n">
        <v>0.1</v>
      </c>
      <c r="L5717">
        <f>I5717*J5717*(1-K5717)</f>
        <v/>
      </c>
      <c r="M5717">
        <f>VLOOKUP(F5717,Products!A:D,4,FALSE)*I5717</f>
        <v/>
      </c>
      <c r="N5717">
        <f>L5717-M5717</f>
        <v/>
      </c>
    </row>
    <row r="5718">
      <c r="A5718" t="inlineStr">
        <is>
          <t>T1005716</t>
        </is>
      </c>
      <c r="B5718" t="inlineStr">
        <is>
          <t>2024-06-27</t>
        </is>
      </c>
      <c r="C5718" t="inlineStr">
        <is>
          <t>S049</t>
        </is>
      </c>
      <c r="D5718" t="inlineStr">
        <is>
          <t>Store_049</t>
        </is>
      </c>
      <c r="E5718" t="inlineStr">
        <is>
          <t>North</t>
        </is>
      </c>
      <c r="F5718" t="inlineStr">
        <is>
          <t>P0123</t>
        </is>
      </c>
      <c r="G5718" t="inlineStr">
        <is>
          <t>Prod_0123</t>
        </is>
      </c>
      <c r="H5718" t="inlineStr">
        <is>
          <t>Food</t>
        </is>
      </c>
      <c r="I5718" t="n">
        <v>4</v>
      </c>
      <c r="J5718" t="n">
        <v>711.1</v>
      </c>
      <c r="K5718" t="n">
        <v>0</v>
      </c>
      <c r="L5718">
        <f>I5718*J5718*(1-K5718)</f>
        <v/>
      </c>
      <c r="M5718">
        <f>VLOOKUP(F5718,Products!A:D,4,FALSE)*I5718</f>
        <v/>
      </c>
      <c r="N5718">
        <f>L5718-M5718</f>
        <v/>
      </c>
    </row>
    <row r="5719">
      <c r="A5719" t="inlineStr">
        <is>
          <t>T1005717</t>
        </is>
      </c>
      <c r="B5719" t="inlineStr">
        <is>
          <t>2023-10-25</t>
        </is>
      </c>
      <c r="C5719" t="inlineStr">
        <is>
          <t>S038</t>
        </is>
      </c>
      <c r="D5719" t="inlineStr">
        <is>
          <t>Store_038</t>
        </is>
      </c>
      <c r="E5719" t="inlineStr">
        <is>
          <t>East</t>
        </is>
      </c>
      <c r="F5719" t="inlineStr">
        <is>
          <t>P0015</t>
        </is>
      </c>
      <c r="G5719" t="inlineStr">
        <is>
          <t>Prod_0015</t>
        </is>
      </c>
      <c r="H5719" t="inlineStr">
        <is>
          <t>Food</t>
        </is>
      </c>
      <c r="I5719" t="n">
        <v>3</v>
      </c>
      <c r="J5719" t="n">
        <v>131.41</v>
      </c>
      <c r="K5719" t="n">
        <v>0.05</v>
      </c>
      <c r="L5719">
        <f>I5719*J5719*(1-K5719)</f>
        <v/>
      </c>
      <c r="M5719">
        <f>VLOOKUP(F5719,Products!A:D,4,FALSE)*I5719</f>
        <v/>
      </c>
      <c r="N5719">
        <f>L5719-M5719</f>
        <v/>
      </c>
    </row>
    <row r="5720">
      <c r="A5720" t="inlineStr">
        <is>
          <t>T1005718</t>
        </is>
      </c>
      <c r="B5720" t="inlineStr">
        <is>
          <t>2024-12-17</t>
        </is>
      </c>
      <c r="C5720" t="inlineStr">
        <is>
          <t>S040</t>
        </is>
      </c>
      <c r="D5720" t="inlineStr">
        <is>
          <t>Store_040</t>
        </is>
      </c>
      <c r="E5720" t="inlineStr">
        <is>
          <t>Central</t>
        </is>
      </c>
      <c r="F5720" t="inlineStr">
        <is>
          <t>P0057</t>
        </is>
      </c>
      <c r="G5720" t="inlineStr">
        <is>
          <t>Prod_0057</t>
        </is>
      </c>
      <c r="H5720" t="inlineStr">
        <is>
          <t>Beverages</t>
        </is>
      </c>
      <c r="I5720" t="n">
        <v>1</v>
      </c>
      <c r="J5720" t="n">
        <v>56.71</v>
      </c>
      <c r="K5720" t="n">
        <v>0.05</v>
      </c>
      <c r="L5720">
        <f>I5720*J5720*(1-K5720)</f>
        <v/>
      </c>
      <c r="M5720">
        <f>VLOOKUP(F5720,Products!A:D,4,FALSE)*I5720</f>
        <v/>
      </c>
      <c r="N5720">
        <f>L5720-M5720</f>
        <v/>
      </c>
    </row>
    <row r="5721">
      <c r="A5721" t="inlineStr">
        <is>
          <t>T1005719</t>
        </is>
      </c>
      <c r="B5721" t="inlineStr">
        <is>
          <t>2024-07-05</t>
        </is>
      </c>
      <c r="C5721" t="inlineStr">
        <is>
          <t>S009</t>
        </is>
      </c>
      <c r="D5721" t="inlineStr">
        <is>
          <t>Store_009</t>
        </is>
      </c>
      <c r="E5721" t="inlineStr">
        <is>
          <t>Central</t>
        </is>
      </c>
      <c r="F5721" t="inlineStr">
        <is>
          <t>P0111</t>
        </is>
      </c>
      <c r="G5721" t="inlineStr">
        <is>
          <t>Prod_0111</t>
        </is>
      </c>
      <c r="H5721" t="inlineStr">
        <is>
          <t>Clothing</t>
        </is>
      </c>
      <c r="I5721" t="n">
        <v>1</v>
      </c>
      <c r="J5721" t="n">
        <v>562.5700000000001</v>
      </c>
      <c r="K5721" t="n">
        <v>0.15</v>
      </c>
      <c r="L5721">
        <f>I5721*J5721*(1-K5721)</f>
        <v/>
      </c>
      <c r="M5721">
        <f>VLOOKUP(F5721,Products!A:D,4,FALSE)*I5721</f>
        <v/>
      </c>
      <c r="N5721">
        <f>L5721-M5721</f>
        <v/>
      </c>
    </row>
    <row r="5722">
      <c r="A5722" t="inlineStr">
        <is>
          <t>T1005720</t>
        </is>
      </c>
      <c r="B5722" t="inlineStr">
        <is>
          <t>2024-01-18</t>
        </is>
      </c>
      <c r="C5722" t="inlineStr">
        <is>
          <t>S043</t>
        </is>
      </c>
      <c r="D5722" t="inlineStr">
        <is>
          <t>Store_043</t>
        </is>
      </c>
      <c r="E5722" t="inlineStr">
        <is>
          <t>East</t>
        </is>
      </c>
      <c r="F5722" t="inlineStr">
        <is>
          <t>P0138</t>
        </is>
      </c>
      <c r="G5722" t="inlineStr">
        <is>
          <t>Prod_0138</t>
        </is>
      </c>
      <c r="H5722" t="inlineStr">
        <is>
          <t>Household</t>
        </is>
      </c>
      <c r="I5722" t="n">
        <v>7</v>
      </c>
      <c r="J5722" t="n">
        <v>365.79</v>
      </c>
      <c r="K5722" t="n">
        <v>0</v>
      </c>
      <c r="L5722">
        <f>I5722*J5722*(1-K5722)</f>
        <v/>
      </c>
      <c r="M5722">
        <f>VLOOKUP(F5722,Products!A:D,4,FALSE)*I5722</f>
        <v/>
      </c>
      <c r="N5722">
        <f>L5722-M5722</f>
        <v/>
      </c>
    </row>
    <row r="5723">
      <c r="A5723" t="inlineStr">
        <is>
          <t>T1005721</t>
        </is>
      </c>
      <c r="B5723" t="inlineStr">
        <is>
          <t>2025-08-04</t>
        </is>
      </c>
      <c r="C5723" t="inlineStr">
        <is>
          <t>S016</t>
        </is>
      </c>
      <c r="D5723" t="inlineStr">
        <is>
          <t>Store_016</t>
        </is>
      </c>
      <c r="E5723" t="inlineStr">
        <is>
          <t>West</t>
        </is>
      </c>
      <c r="F5723" t="inlineStr">
        <is>
          <t>P0016</t>
        </is>
      </c>
      <c r="G5723" t="inlineStr">
        <is>
          <t>Prod_0016</t>
        </is>
      </c>
      <c r="H5723" t="inlineStr">
        <is>
          <t>Food</t>
        </is>
      </c>
      <c r="I5723" t="n">
        <v>4</v>
      </c>
      <c r="J5723" t="n">
        <v>878.61</v>
      </c>
      <c r="K5723" t="n">
        <v>0.05</v>
      </c>
      <c r="L5723">
        <f>I5723*J5723*(1-K5723)</f>
        <v/>
      </c>
      <c r="M5723">
        <f>VLOOKUP(F5723,Products!A:D,4,FALSE)*I5723</f>
        <v/>
      </c>
      <c r="N5723">
        <f>L5723-M5723</f>
        <v/>
      </c>
    </row>
    <row r="5724">
      <c r="A5724" t="inlineStr">
        <is>
          <t>T1005722</t>
        </is>
      </c>
      <c r="B5724" t="inlineStr">
        <is>
          <t>2025-06-13</t>
        </is>
      </c>
      <c r="C5724" t="inlineStr">
        <is>
          <t>S012</t>
        </is>
      </c>
      <c r="D5724" t="inlineStr">
        <is>
          <t>Store_012</t>
        </is>
      </c>
      <c r="E5724" t="inlineStr">
        <is>
          <t>South</t>
        </is>
      </c>
      <c r="F5724" t="inlineStr">
        <is>
          <t>P0039</t>
        </is>
      </c>
      <c r="G5724" t="inlineStr">
        <is>
          <t>Prod_0039</t>
        </is>
      </c>
      <c r="H5724" t="inlineStr">
        <is>
          <t>Household</t>
        </is>
      </c>
      <c r="I5724" t="n">
        <v>5</v>
      </c>
      <c r="J5724" t="n">
        <v>311.34</v>
      </c>
      <c r="K5724" t="n">
        <v>0.2</v>
      </c>
      <c r="L5724">
        <f>I5724*J5724*(1-K5724)</f>
        <v/>
      </c>
      <c r="M5724">
        <f>VLOOKUP(F5724,Products!A:D,4,FALSE)*I5724</f>
        <v/>
      </c>
      <c r="N5724">
        <f>L5724-M5724</f>
        <v/>
      </c>
    </row>
    <row r="5725">
      <c r="A5725" t="inlineStr">
        <is>
          <t>T1005723</t>
        </is>
      </c>
      <c r="B5725" t="inlineStr">
        <is>
          <t>2024-08-03</t>
        </is>
      </c>
      <c r="C5725" t="inlineStr">
        <is>
          <t>S044</t>
        </is>
      </c>
      <c r="D5725" t="inlineStr">
        <is>
          <t>Store_044</t>
        </is>
      </c>
      <c r="E5725" t="inlineStr">
        <is>
          <t>North</t>
        </is>
      </c>
      <c r="F5725" t="inlineStr">
        <is>
          <t>P0200</t>
        </is>
      </c>
      <c r="G5725" t="inlineStr">
        <is>
          <t>Prod_0200</t>
        </is>
      </c>
      <c r="H5725" t="inlineStr">
        <is>
          <t>Electronics</t>
        </is>
      </c>
      <c r="I5725" t="n">
        <v>1</v>
      </c>
      <c r="J5725" t="n">
        <v>277.38</v>
      </c>
      <c r="K5725" t="n">
        <v>0</v>
      </c>
      <c r="L5725">
        <f>I5725*J5725*(1-K5725)</f>
        <v/>
      </c>
      <c r="M5725">
        <f>VLOOKUP(F5725,Products!A:D,4,FALSE)*I5725</f>
        <v/>
      </c>
      <c r="N5725">
        <f>L5725-M5725</f>
        <v/>
      </c>
    </row>
    <row r="5726">
      <c r="A5726" t="inlineStr">
        <is>
          <t>T1005724</t>
        </is>
      </c>
      <c r="B5726" t="inlineStr">
        <is>
          <t>2025-07-10</t>
        </is>
      </c>
      <c r="C5726" t="inlineStr">
        <is>
          <t>S037</t>
        </is>
      </c>
      <c r="D5726" t="inlineStr">
        <is>
          <t>Store_037</t>
        </is>
      </c>
      <c r="E5726" t="inlineStr">
        <is>
          <t>East</t>
        </is>
      </c>
      <c r="F5726" t="inlineStr">
        <is>
          <t>P0136</t>
        </is>
      </c>
      <c r="G5726" t="inlineStr">
        <is>
          <t>Prod_0136</t>
        </is>
      </c>
      <c r="H5726" t="inlineStr">
        <is>
          <t>Beverages</t>
        </is>
      </c>
      <c r="I5726" t="n">
        <v>4</v>
      </c>
      <c r="J5726" t="n">
        <v>188.66</v>
      </c>
      <c r="K5726" t="n">
        <v>0</v>
      </c>
      <c r="L5726">
        <f>I5726*J5726*(1-K5726)</f>
        <v/>
      </c>
      <c r="M5726">
        <f>VLOOKUP(F5726,Products!A:D,4,FALSE)*I5726</f>
        <v/>
      </c>
      <c r="N5726">
        <f>L5726-M5726</f>
        <v/>
      </c>
    </row>
    <row r="5727">
      <c r="A5727" t="inlineStr">
        <is>
          <t>T1005725</t>
        </is>
      </c>
      <c r="B5727" t="inlineStr">
        <is>
          <t>2025-04-27</t>
        </is>
      </c>
      <c r="C5727" t="inlineStr">
        <is>
          <t>S043</t>
        </is>
      </c>
      <c r="D5727" t="inlineStr">
        <is>
          <t>Store_043</t>
        </is>
      </c>
      <c r="E5727" t="inlineStr">
        <is>
          <t>East</t>
        </is>
      </c>
      <c r="F5727" t="inlineStr">
        <is>
          <t>P0158</t>
        </is>
      </c>
      <c r="G5727" t="inlineStr">
        <is>
          <t>Prod_0158</t>
        </is>
      </c>
      <c r="H5727" t="inlineStr">
        <is>
          <t>Beverages</t>
        </is>
      </c>
      <c r="I5727" t="n">
        <v>1</v>
      </c>
      <c r="J5727" t="n">
        <v>210.7</v>
      </c>
      <c r="K5727" t="n">
        <v>0.1</v>
      </c>
      <c r="L5727">
        <f>I5727*J5727*(1-K5727)</f>
        <v/>
      </c>
      <c r="M5727">
        <f>VLOOKUP(F5727,Products!A:D,4,FALSE)*I5727</f>
        <v/>
      </c>
      <c r="N5727">
        <f>L5727-M5727</f>
        <v/>
      </c>
    </row>
    <row r="5728">
      <c r="A5728" t="inlineStr">
        <is>
          <t>T1005726</t>
        </is>
      </c>
      <c r="B5728" t="inlineStr">
        <is>
          <t>2023-10-02</t>
        </is>
      </c>
      <c r="C5728" t="inlineStr">
        <is>
          <t>S042</t>
        </is>
      </c>
      <c r="D5728" t="inlineStr">
        <is>
          <t>Store_042</t>
        </is>
      </c>
      <c r="E5728" t="inlineStr">
        <is>
          <t>Central</t>
        </is>
      </c>
      <c r="F5728" t="inlineStr">
        <is>
          <t>P0028</t>
        </is>
      </c>
      <c r="G5728" t="inlineStr">
        <is>
          <t>Prod_0028</t>
        </is>
      </c>
      <c r="H5728" t="inlineStr">
        <is>
          <t>Food</t>
        </is>
      </c>
      <c r="I5728" t="n">
        <v>2</v>
      </c>
      <c r="J5728" t="n">
        <v>494.76</v>
      </c>
      <c r="K5728" t="n">
        <v>0.2</v>
      </c>
      <c r="L5728">
        <f>I5728*J5728*(1-K5728)</f>
        <v/>
      </c>
      <c r="M5728">
        <f>VLOOKUP(F5728,Products!A:D,4,FALSE)*I5728</f>
        <v/>
      </c>
      <c r="N5728">
        <f>L5728-M5728</f>
        <v/>
      </c>
    </row>
    <row r="5729">
      <c r="A5729" t="inlineStr">
        <is>
          <t>T1005727</t>
        </is>
      </c>
      <c r="B5729" t="inlineStr">
        <is>
          <t>2024-09-25</t>
        </is>
      </c>
      <c r="C5729" t="inlineStr">
        <is>
          <t>S041</t>
        </is>
      </c>
      <c r="D5729" t="inlineStr">
        <is>
          <t>Store_041</t>
        </is>
      </c>
      <c r="E5729" t="inlineStr">
        <is>
          <t>East</t>
        </is>
      </c>
      <c r="F5729" t="inlineStr">
        <is>
          <t>P0116</t>
        </is>
      </c>
      <c r="G5729" t="inlineStr">
        <is>
          <t>Prod_0116</t>
        </is>
      </c>
      <c r="H5729" t="inlineStr">
        <is>
          <t>Clothing</t>
        </is>
      </c>
      <c r="I5729" t="n">
        <v>5</v>
      </c>
      <c r="J5729" t="n">
        <v>854</v>
      </c>
      <c r="K5729" t="n">
        <v>0</v>
      </c>
      <c r="L5729">
        <f>I5729*J5729*(1-K5729)</f>
        <v/>
      </c>
      <c r="M5729">
        <f>VLOOKUP(F5729,Products!A:D,4,FALSE)*I5729</f>
        <v/>
      </c>
      <c r="N5729">
        <f>L5729-M5729</f>
        <v/>
      </c>
    </row>
    <row r="5730">
      <c r="A5730" t="inlineStr">
        <is>
          <t>T1005728</t>
        </is>
      </c>
      <c r="B5730" t="inlineStr">
        <is>
          <t>2024-01-11</t>
        </is>
      </c>
      <c r="C5730" t="inlineStr">
        <is>
          <t>S029</t>
        </is>
      </c>
      <c r="D5730" t="inlineStr">
        <is>
          <t>Store_029</t>
        </is>
      </c>
      <c r="E5730" t="inlineStr">
        <is>
          <t>South</t>
        </is>
      </c>
      <c r="F5730" t="inlineStr">
        <is>
          <t>P0047</t>
        </is>
      </c>
      <c r="G5730" t="inlineStr">
        <is>
          <t>Prod_0047</t>
        </is>
      </c>
      <c r="H5730" t="inlineStr">
        <is>
          <t>Beverages</t>
        </is>
      </c>
      <c r="I5730" t="n">
        <v>7</v>
      </c>
      <c r="J5730" t="n">
        <v>513.14</v>
      </c>
      <c r="K5730" t="n">
        <v>0</v>
      </c>
      <c r="L5730">
        <f>I5730*J5730*(1-K5730)</f>
        <v/>
      </c>
      <c r="M5730">
        <f>VLOOKUP(F5730,Products!A:D,4,FALSE)*I5730</f>
        <v/>
      </c>
      <c r="N5730">
        <f>L5730-M5730</f>
        <v/>
      </c>
    </row>
    <row r="5731">
      <c r="A5731" t="inlineStr">
        <is>
          <t>T1005729</t>
        </is>
      </c>
      <c r="B5731" t="inlineStr">
        <is>
          <t>2024-09-04</t>
        </is>
      </c>
      <c r="C5731" t="inlineStr">
        <is>
          <t>S036</t>
        </is>
      </c>
      <c r="D5731" t="inlineStr">
        <is>
          <t>Store_036</t>
        </is>
      </c>
      <c r="E5731" t="inlineStr">
        <is>
          <t>Central</t>
        </is>
      </c>
      <c r="F5731" t="inlineStr">
        <is>
          <t>P0119</t>
        </is>
      </c>
      <c r="G5731" t="inlineStr">
        <is>
          <t>Prod_0119</t>
        </is>
      </c>
      <c r="H5731" t="inlineStr">
        <is>
          <t>Electronics</t>
        </is>
      </c>
      <c r="I5731" t="n">
        <v>9</v>
      </c>
      <c r="J5731" t="n">
        <v>242.04</v>
      </c>
      <c r="K5731" t="n">
        <v>0</v>
      </c>
      <c r="L5731">
        <f>I5731*J5731*(1-K5731)</f>
        <v/>
      </c>
      <c r="M5731">
        <f>VLOOKUP(F5731,Products!A:D,4,FALSE)*I5731</f>
        <v/>
      </c>
      <c r="N5731">
        <f>L5731-M5731</f>
        <v/>
      </c>
    </row>
    <row r="5732">
      <c r="A5732" t="inlineStr">
        <is>
          <t>T1005730</t>
        </is>
      </c>
      <c r="B5732" t="inlineStr">
        <is>
          <t>2025-06-02</t>
        </is>
      </c>
      <c r="C5732" t="inlineStr">
        <is>
          <t>S019</t>
        </is>
      </c>
      <c r="D5732" t="inlineStr">
        <is>
          <t>Store_019</t>
        </is>
      </c>
      <c r="E5732" t="inlineStr">
        <is>
          <t>East</t>
        </is>
      </c>
      <c r="F5732" t="inlineStr">
        <is>
          <t>P0086</t>
        </is>
      </c>
      <c r="G5732" t="inlineStr">
        <is>
          <t>Prod_0086</t>
        </is>
      </c>
      <c r="H5732" t="inlineStr">
        <is>
          <t>Stationery</t>
        </is>
      </c>
      <c r="I5732" t="n">
        <v>5</v>
      </c>
      <c r="J5732" t="n">
        <v>858.71</v>
      </c>
      <c r="K5732" t="n">
        <v>0.1</v>
      </c>
      <c r="L5732">
        <f>I5732*J5732*(1-K5732)</f>
        <v/>
      </c>
      <c r="M5732">
        <f>VLOOKUP(F5732,Products!A:D,4,FALSE)*I5732</f>
        <v/>
      </c>
      <c r="N5732">
        <f>L5732-M5732</f>
        <v/>
      </c>
    </row>
    <row r="5733">
      <c r="A5733" t="inlineStr">
        <is>
          <t>T1005731</t>
        </is>
      </c>
      <c r="B5733" t="inlineStr">
        <is>
          <t>2024-06-17</t>
        </is>
      </c>
      <c r="C5733" t="inlineStr">
        <is>
          <t>S022</t>
        </is>
      </c>
      <c r="D5733" t="inlineStr">
        <is>
          <t>Store_022</t>
        </is>
      </c>
      <c r="E5733" t="inlineStr">
        <is>
          <t>East</t>
        </is>
      </c>
      <c r="F5733" t="inlineStr">
        <is>
          <t>P0036</t>
        </is>
      </c>
      <c r="G5733" t="inlineStr">
        <is>
          <t>Prod_0036</t>
        </is>
      </c>
      <c r="H5733" t="inlineStr">
        <is>
          <t>Clothing</t>
        </is>
      </c>
      <c r="I5733" t="n">
        <v>1</v>
      </c>
      <c r="J5733" t="n">
        <v>365.84</v>
      </c>
      <c r="K5733" t="n">
        <v>0.1</v>
      </c>
      <c r="L5733">
        <f>I5733*J5733*(1-K5733)</f>
        <v/>
      </c>
      <c r="M5733">
        <f>VLOOKUP(F5733,Products!A:D,4,FALSE)*I5733</f>
        <v/>
      </c>
      <c r="N5733">
        <f>L5733-M5733</f>
        <v/>
      </c>
    </row>
    <row r="5734">
      <c r="A5734" t="inlineStr">
        <is>
          <t>T1005732</t>
        </is>
      </c>
      <c r="B5734" t="inlineStr">
        <is>
          <t>2024-09-20</t>
        </is>
      </c>
      <c r="C5734" t="inlineStr">
        <is>
          <t>S012</t>
        </is>
      </c>
      <c r="D5734" t="inlineStr">
        <is>
          <t>Store_012</t>
        </is>
      </c>
      <c r="E5734" t="inlineStr">
        <is>
          <t>South</t>
        </is>
      </c>
      <c r="F5734" t="inlineStr">
        <is>
          <t>P0162</t>
        </is>
      </c>
      <c r="G5734" t="inlineStr">
        <is>
          <t>Prod_0162</t>
        </is>
      </c>
      <c r="H5734" t="inlineStr">
        <is>
          <t>Food</t>
        </is>
      </c>
      <c r="I5734" t="n">
        <v>5</v>
      </c>
      <c r="J5734" t="n">
        <v>477.94</v>
      </c>
      <c r="K5734" t="n">
        <v>0</v>
      </c>
      <c r="L5734">
        <f>I5734*J5734*(1-K5734)</f>
        <v/>
      </c>
      <c r="M5734">
        <f>VLOOKUP(F5734,Products!A:D,4,FALSE)*I5734</f>
        <v/>
      </c>
      <c r="N5734">
        <f>L5734-M5734</f>
        <v/>
      </c>
    </row>
    <row r="5735">
      <c r="A5735" t="inlineStr">
        <is>
          <t>T1005733</t>
        </is>
      </c>
      <c r="B5735" t="inlineStr">
        <is>
          <t>2025-07-03</t>
        </is>
      </c>
      <c r="C5735" t="inlineStr">
        <is>
          <t>S047</t>
        </is>
      </c>
      <c r="D5735" t="inlineStr">
        <is>
          <t>Store_047</t>
        </is>
      </c>
      <c r="E5735" t="inlineStr">
        <is>
          <t>North</t>
        </is>
      </c>
      <c r="F5735" t="inlineStr">
        <is>
          <t>P0086</t>
        </is>
      </c>
      <c r="G5735" t="inlineStr">
        <is>
          <t>Prod_0086</t>
        </is>
      </c>
      <c r="H5735" t="inlineStr">
        <is>
          <t>Stationery</t>
        </is>
      </c>
      <c r="I5735" t="n">
        <v>9</v>
      </c>
      <c r="J5735" t="n">
        <v>933.0700000000001</v>
      </c>
      <c r="K5735" t="n">
        <v>0</v>
      </c>
      <c r="L5735">
        <f>I5735*J5735*(1-K5735)</f>
        <v/>
      </c>
      <c r="M5735">
        <f>VLOOKUP(F5735,Products!A:D,4,FALSE)*I5735</f>
        <v/>
      </c>
      <c r="N5735">
        <f>L5735-M5735</f>
        <v/>
      </c>
    </row>
    <row r="5736">
      <c r="A5736" t="inlineStr">
        <is>
          <t>T1005734</t>
        </is>
      </c>
      <c r="B5736" t="inlineStr">
        <is>
          <t>2025-04-10</t>
        </is>
      </c>
      <c r="C5736" t="inlineStr">
        <is>
          <t>S018</t>
        </is>
      </c>
      <c r="D5736" t="inlineStr">
        <is>
          <t>Store_018</t>
        </is>
      </c>
      <c r="E5736" t="inlineStr">
        <is>
          <t>South</t>
        </is>
      </c>
      <c r="F5736" t="inlineStr">
        <is>
          <t>P0119</t>
        </is>
      </c>
      <c r="G5736" t="inlineStr">
        <is>
          <t>Prod_0119</t>
        </is>
      </c>
      <c r="H5736" t="inlineStr">
        <is>
          <t>Electronics</t>
        </is>
      </c>
      <c r="I5736" t="n">
        <v>7</v>
      </c>
      <c r="J5736" t="n">
        <v>263.17</v>
      </c>
      <c r="K5736" t="n">
        <v>0.05</v>
      </c>
      <c r="L5736">
        <f>I5736*J5736*(1-K5736)</f>
        <v/>
      </c>
      <c r="M5736">
        <f>VLOOKUP(F5736,Products!A:D,4,FALSE)*I5736</f>
        <v/>
      </c>
      <c r="N5736">
        <f>L5736-M5736</f>
        <v/>
      </c>
    </row>
    <row r="5737">
      <c r="A5737" t="inlineStr">
        <is>
          <t>T1005735</t>
        </is>
      </c>
      <c r="B5737" t="inlineStr">
        <is>
          <t>2023-03-03</t>
        </is>
      </c>
      <c r="C5737" t="inlineStr">
        <is>
          <t>S045</t>
        </is>
      </c>
      <c r="D5737" t="inlineStr">
        <is>
          <t>Store_045</t>
        </is>
      </c>
      <c r="E5737" t="inlineStr">
        <is>
          <t>East</t>
        </is>
      </c>
      <c r="F5737" t="inlineStr">
        <is>
          <t>P0189</t>
        </is>
      </c>
      <c r="G5737" t="inlineStr">
        <is>
          <t>Prod_0189</t>
        </is>
      </c>
      <c r="H5737" t="inlineStr">
        <is>
          <t>Food</t>
        </is>
      </c>
      <c r="I5737" t="n">
        <v>6</v>
      </c>
      <c r="J5737" t="n">
        <v>1039.74</v>
      </c>
      <c r="K5737" t="n">
        <v>0.2</v>
      </c>
      <c r="L5737">
        <f>I5737*J5737*(1-K5737)</f>
        <v/>
      </c>
      <c r="M5737">
        <f>VLOOKUP(F5737,Products!A:D,4,FALSE)*I5737</f>
        <v/>
      </c>
      <c r="N5737">
        <f>L5737-M5737</f>
        <v/>
      </c>
    </row>
    <row r="5738">
      <c r="A5738" t="inlineStr">
        <is>
          <t>T1005736</t>
        </is>
      </c>
      <c r="B5738" t="inlineStr">
        <is>
          <t>2025-04-06</t>
        </is>
      </c>
      <c r="C5738" t="inlineStr">
        <is>
          <t>S025</t>
        </is>
      </c>
      <c r="D5738" t="inlineStr">
        <is>
          <t>Store_025</t>
        </is>
      </c>
      <c r="E5738" t="inlineStr">
        <is>
          <t>Central</t>
        </is>
      </c>
      <c r="F5738" t="inlineStr">
        <is>
          <t>P0129</t>
        </is>
      </c>
      <c r="G5738" t="inlineStr">
        <is>
          <t>Prod_0129</t>
        </is>
      </c>
      <c r="H5738" t="inlineStr">
        <is>
          <t>Stationery</t>
        </is>
      </c>
      <c r="I5738" t="n">
        <v>2</v>
      </c>
      <c r="J5738" t="n">
        <v>776.88</v>
      </c>
      <c r="K5738" t="n">
        <v>0.1</v>
      </c>
      <c r="L5738">
        <f>I5738*J5738*(1-K5738)</f>
        <v/>
      </c>
      <c r="M5738">
        <f>VLOOKUP(F5738,Products!A:D,4,FALSE)*I5738</f>
        <v/>
      </c>
      <c r="N5738">
        <f>L5738-M5738</f>
        <v/>
      </c>
    </row>
    <row r="5739">
      <c r="A5739" t="inlineStr">
        <is>
          <t>T1005737</t>
        </is>
      </c>
      <c r="B5739" t="inlineStr">
        <is>
          <t>2025-07-24</t>
        </is>
      </c>
      <c r="C5739" t="inlineStr">
        <is>
          <t>S034</t>
        </is>
      </c>
      <c r="D5739" t="inlineStr">
        <is>
          <t>Store_034</t>
        </is>
      </c>
      <c r="E5739" t="inlineStr">
        <is>
          <t>Central</t>
        </is>
      </c>
      <c r="F5739" t="inlineStr">
        <is>
          <t>P0189</t>
        </is>
      </c>
      <c r="G5739" t="inlineStr">
        <is>
          <t>Prod_0189</t>
        </is>
      </c>
      <c r="H5739" t="inlineStr">
        <is>
          <t>Food</t>
        </is>
      </c>
      <c r="I5739" t="n">
        <v>8</v>
      </c>
      <c r="J5739" t="n">
        <v>749.15</v>
      </c>
      <c r="K5739" t="n">
        <v>0.05</v>
      </c>
      <c r="L5739">
        <f>I5739*J5739*(1-K5739)</f>
        <v/>
      </c>
      <c r="M5739">
        <f>VLOOKUP(F5739,Products!A:D,4,FALSE)*I5739</f>
        <v/>
      </c>
      <c r="N5739">
        <f>L5739-M5739</f>
        <v/>
      </c>
    </row>
    <row r="5740">
      <c r="A5740" t="inlineStr">
        <is>
          <t>T1005738</t>
        </is>
      </c>
      <c r="B5740" t="inlineStr">
        <is>
          <t>2025-09-23</t>
        </is>
      </c>
      <c r="C5740" t="inlineStr">
        <is>
          <t>S003</t>
        </is>
      </c>
      <c r="D5740" t="inlineStr">
        <is>
          <t>Store_003</t>
        </is>
      </c>
      <c r="E5740" t="inlineStr">
        <is>
          <t>North</t>
        </is>
      </c>
      <c r="F5740" t="inlineStr">
        <is>
          <t>P0112</t>
        </is>
      </c>
      <c r="G5740" t="inlineStr">
        <is>
          <t>Prod_0112</t>
        </is>
      </c>
      <c r="H5740" t="inlineStr">
        <is>
          <t>Beverages</t>
        </is>
      </c>
      <c r="I5740" t="n">
        <v>9</v>
      </c>
      <c r="J5740" t="n">
        <v>657.73</v>
      </c>
      <c r="K5740" t="n">
        <v>0</v>
      </c>
      <c r="L5740">
        <f>I5740*J5740*(1-K5740)</f>
        <v/>
      </c>
      <c r="M5740">
        <f>VLOOKUP(F5740,Products!A:D,4,FALSE)*I5740</f>
        <v/>
      </c>
      <c r="N5740">
        <f>L5740-M5740</f>
        <v/>
      </c>
    </row>
    <row r="5741">
      <c r="A5741" t="inlineStr">
        <is>
          <t>T1005739</t>
        </is>
      </c>
      <c r="B5741" t="inlineStr">
        <is>
          <t>2025-08-21</t>
        </is>
      </c>
      <c r="C5741" t="inlineStr">
        <is>
          <t>S029</t>
        </is>
      </c>
      <c r="D5741" t="inlineStr">
        <is>
          <t>Store_029</t>
        </is>
      </c>
      <c r="E5741" t="inlineStr">
        <is>
          <t>South</t>
        </is>
      </c>
      <c r="F5741" t="inlineStr">
        <is>
          <t>P0152</t>
        </is>
      </c>
      <c r="G5741" t="inlineStr">
        <is>
          <t>Prod_0152</t>
        </is>
      </c>
      <c r="H5741" t="inlineStr">
        <is>
          <t>Household</t>
        </is>
      </c>
      <c r="I5741" t="n">
        <v>5</v>
      </c>
      <c r="J5741" t="n">
        <v>580.95</v>
      </c>
      <c r="K5741" t="n">
        <v>0.1</v>
      </c>
      <c r="L5741">
        <f>I5741*J5741*(1-K5741)</f>
        <v/>
      </c>
      <c r="M5741">
        <f>VLOOKUP(F5741,Products!A:D,4,FALSE)*I5741</f>
        <v/>
      </c>
      <c r="N5741">
        <f>L5741-M5741</f>
        <v/>
      </c>
    </row>
    <row r="5742">
      <c r="A5742" t="inlineStr">
        <is>
          <t>T1005740</t>
        </is>
      </c>
      <c r="B5742" t="inlineStr">
        <is>
          <t>2024-08-05</t>
        </is>
      </c>
      <c r="C5742" t="inlineStr">
        <is>
          <t>S014</t>
        </is>
      </c>
      <c r="D5742" t="inlineStr">
        <is>
          <t>Store_014</t>
        </is>
      </c>
      <c r="E5742" t="inlineStr">
        <is>
          <t>West</t>
        </is>
      </c>
      <c r="F5742" t="inlineStr">
        <is>
          <t>P0141</t>
        </is>
      </c>
      <c r="G5742" t="inlineStr">
        <is>
          <t>Prod_0141</t>
        </is>
      </c>
      <c r="H5742" t="inlineStr">
        <is>
          <t>Food</t>
        </is>
      </c>
      <c r="I5742" t="n">
        <v>3</v>
      </c>
      <c r="J5742" t="n">
        <v>1010.88</v>
      </c>
      <c r="K5742" t="n">
        <v>0.1</v>
      </c>
      <c r="L5742">
        <f>I5742*J5742*(1-K5742)</f>
        <v/>
      </c>
      <c r="M5742">
        <f>VLOOKUP(F5742,Products!A:D,4,FALSE)*I5742</f>
        <v/>
      </c>
      <c r="N5742">
        <f>L5742-M5742</f>
        <v/>
      </c>
    </row>
    <row r="5743">
      <c r="A5743" t="inlineStr">
        <is>
          <t>T1005741</t>
        </is>
      </c>
      <c r="B5743" t="inlineStr">
        <is>
          <t>2023-12-19</t>
        </is>
      </c>
      <c r="C5743" t="inlineStr">
        <is>
          <t>S038</t>
        </is>
      </c>
      <c r="D5743" t="inlineStr">
        <is>
          <t>Store_038</t>
        </is>
      </c>
      <c r="E5743" t="inlineStr">
        <is>
          <t>East</t>
        </is>
      </c>
      <c r="F5743" t="inlineStr">
        <is>
          <t>P0187</t>
        </is>
      </c>
      <c r="G5743" t="inlineStr">
        <is>
          <t>Prod_0187</t>
        </is>
      </c>
      <c r="H5743" t="inlineStr">
        <is>
          <t>Food</t>
        </is>
      </c>
      <c r="I5743" t="n">
        <v>4</v>
      </c>
      <c r="J5743" t="n">
        <v>683.76</v>
      </c>
      <c r="K5743" t="n">
        <v>0</v>
      </c>
      <c r="L5743">
        <f>I5743*J5743*(1-K5743)</f>
        <v/>
      </c>
      <c r="M5743">
        <f>VLOOKUP(F5743,Products!A:D,4,FALSE)*I5743</f>
        <v/>
      </c>
      <c r="N5743">
        <f>L5743-M5743</f>
        <v/>
      </c>
    </row>
    <row r="5744">
      <c r="A5744" t="inlineStr">
        <is>
          <t>T1005742</t>
        </is>
      </c>
      <c r="B5744" t="inlineStr">
        <is>
          <t>2023-12-26</t>
        </is>
      </c>
      <c r="C5744" t="inlineStr">
        <is>
          <t>S040</t>
        </is>
      </c>
      <c r="D5744" t="inlineStr">
        <is>
          <t>Store_040</t>
        </is>
      </c>
      <c r="E5744" t="inlineStr">
        <is>
          <t>Central</t>
        </is>
      </c>
      <c r="F5744" t="inlineStr">
        <is>
          <t>P0138</t>
        </is>
      </c>
      <c r="G5744" t="inlineStr">
        <is>
          <t>Prod_0138</t>
        </is>
      </c>
      <c r="H5744" t="inlineStr">
        <is>
          <t>Household</t>
        </is>
      </c>
      <c r="I5744" t="n">
        <v>4</v>
      </c>
      <c r="J5744" t="n">
        <v>303.49</v>
      </c>
      <c r="K5744" t="n">
        <v>0.15</v>
      </c>
      <c r="L5744">
        <f>I5744*J5744*(1-K5744)</f>
        <v/>
      </c>
      <c r="M5744">
        <f>VLOOKUP(F5744,Products!A:D,4,FALSE)*I5744</f>
        <v/>
      </c>
      <c r="N5744">
        <f>L5744-M5744</f>
        <v/>
      </c>
    </row>
    <row r="5745">
      <c r="A5745" t="inlineStr">
        <is>
          <t>T1005743</t>
        </is>
      </c>
      <c r="B5745" t="inlineStr">
        <is>
          <t>2025-05-15</t>
        </is>
      </c>
      <c r="C5745" t="inlineStr">
        <is>
          <t>S001</t>
        </is>
      </c>
      <c r="D5745" t="inlineStr">
        <is>
          <t>Store_001</t>
        </is>
      </c>
      <c r="E5745" t="inlineStr">
        <is>
          <t>West</t>
        </is>
      </c>
      <c r="F5745" t="inlineStr">
        <is>
          <t>P0083</t>
        </is>
      </c>
      <c r="G5745" t="inlineStr">
        <is>
          <t>Prod_0083</t>
        </is>
      </c>
      <c r="H5745" t="inlineStr">
        <is>
          <t>Clothing</t>
        </is>
      </c>
      <c r="I5745" t="n">
        <v>1</v>
      </c>
      <c r="J5745" t="n">
        <v>450.72</v>
      </c>
      <c r="K5745" t="n">
        <v>0</v>
      </c>
      <c r="L5745">
        <f>I5745*J5745*(1-K5745)</f>
        <v/>
      </c>
      <c r="M5745">
        <f>VLOOKUP(F5745,Products!A:D,4,FALSE)*I5745</f>
        <v/>
      </c>
      <c r="N5745">
        <f>L5745-M5745</f>
        <v/>
      </c>
    </row>
    <row r="5746">
      <c r="A5746" t="inlineStr">
        <is>
          <t>T1005744</t>
        </is>
      </c>
      <c r="B5746" t="inlineStr">
        <is>
          <t>2023-02-27</t>
        </is>
      </c>
      <c r="C5746" t="inlineStr">
        <is>
          <t>S004</t>
        </is>
      </c>
      <c r="D5746" t="inlineStr">
        <is>
          <t>Store_004</t>
        </is>
      </c>
      <c r="E5746" t="inlineStr">
        <is>
          <t>Central</t>
        </is>
      </c>
      <c r="F5746" t="inlineStr">
        <is>
          <t>P0168</t>
        </is>
      </c>
      <c r="G5746" t="inlineStr">
        <is>
          <t>Prod_0168</t>
        </is>
      </c>
      <c r="H5746" t="inlineStr">
        <is>
          <t>Electronics</t>
        </is>
      </c>
      <c r="I5746" t="n">
        <v>7</v>
      </c>
      <c r="J5746" t="n">
        <v>58.29</v>
      </c>
      <c r="K5746" t="n">
        <v>0</v>
      </c>
      <c r="L5746">
        <f>I5746*J5746*(1-K5746)</f>
        <v/>
      </c>
      <c r="M5746">
        <f>VLOOKUP(F5746,Products!A:D,4,FALSE)*I5746</f>
        <v/>
      </c>
      <c r="N5746">
        <f>L5746-M5746</f>
        <v/>
      </c>
    </row>
    <row r="5747">
      <c r="A5747" t="inlineStr">
        <is>
          <t>T1005745</t>
        </is>
      </c>
      <c r="B5747" t="inlineStr">
        <is>
          <t>2025-06-19</t>
        </is>
      </c>
      <c r="C5747" t="inlineStr">
        <is>
          <t>S034</t>
        </is>
      </c>
      <c r="D5747" t="inlineStr">
        <is>
          <t>Store_034</t>
        </is>
      </c>
      <c r="E5747" t="inlineStr">
        <is>
          <t>Central</t>
        </is>
      </c>
      <c r="F5747" t="inlineStr">
        <is>
          <t>P0138</t>
        </is>
      </c>
      <c r="G5747" t="inlineStr">
        <is>
          <t>Prod_0138</t>
        </is>
      </c>
      <c r="H5747" t="inlineStr">
        <is>
          <t>Household</t>
        </is>
      </c>
      <c r="I5747" t="n">
        <v>1</v>
      </c>
      <c r="J5747" t="n">
        <v>355.13</v>
      </c>
      <c r="K5747" t="n">
        <v>0</v>
      </c>
      <c r="L5747">
        <f>I5747*J5747*(1-K5747)</f>
        <v/>
      </c>
      <c r="M5747">
        <f>VLOOKUP(F5747,Products!A:D,4,FALSE)*I5747</f>
        <v/>
      </c>
      <c r="N5747">
        <f>L5747-M5747</f>
        <v/>
      </c>
    </row>
    <row r="5748">
      <c r="A5748" t="inlineStr">
        <is>
          <t>T1005746</t>
        </is>
      </c>
      <c r="B5748" t="inlineStr">
        <is>
          <t>2025-06-23</t>
        </is>
      </c>
      <c r="C5748" t="inlineStr">
        <is>
          <t>S049</t>
        </is>
      </c>
      <c r="D5748" t="inlineStr">
        <is>
          <t>Store_049</t>
        </is>
      </c>
      <c r="E5748" t="inlineStr">
        <is>
          <t>North</t>
        </is>
      </c>
      <c r="F5748" t="inlineStr">
        <is>
          <t>P0004</t>
        </is>
      </c>
      <c r="G5748" t="inlineStr">
        <is>
          <t>Prod_0004</t>
        </is>
      </c>
      <c r="H5748" t="inlineStr">
        <is>
          <t>Household</t>
        </is>
      </c>
      <c r="I5748" t="n">
        <v>7</v>
      </c>
      <c r="J5748" t="n">
        <v>376.62</v>
      </c>
      <c r="K5748" t="n">
        <v>0.05</v>
      </c>
      <c r="L5748">
        <f>I5748*J5748*(1-K5748)</f>
        <v/>
      </c>
      <c r="M5748">
        <f>VLOOKUP(F5748,Products!A:D,4,FALSE)*I5748</f>
        <v/>
      </c>
      <c r="N5748">
        <f>L5748-M5748</f>
        <v/>
      </c>
    </row>
    <row r="5749">
      <c r="A5749" t="inlineStr">
        <is>
          <t>T1005747</t>
        </is>
      </c>
      <c r="B5749" t="inlineStr">
        <is>
          <t>2023-05-23</t>
        </is>
      </c>
      <c r="C5749" t="inlineStr">
        <is>
          <t>S005</t>
        </is>
      </c>
      <c r="D5749" t="inlineStr">
        <is>
          <t>Store_005</t>
        </is>
      </c>
      <c r="E5749" t="inlineStr">
        <is>
          <t>Central</t>
        </is>
      </c>
      <c r="F5749" t="inlineStr">
        <is>
          <t>P0058</t>
        </is>
      </c>
      <c r="G5749" t="inlineStr">
        <is>
          <t>Prod_0058</t>
        </is>
      </c>
      <c r="H5749" t="inlineStr">
        <is>
          <t>Stationery</t>
        </is>
      </c>
      <c r="I5749" t="n">
        <v>3</v>
      </c>
      <c r="J5749" t="n">
        <v>544.24</v>
      </c>
      <c r="K5749" t="n">
        <v>0</v>
      </c>
      <c r="L5749">
        <f>I5749*J5749*(1-K5749)</f>
        <v/>
      </c>
      <c r="M5749">
        <f>VLOOKUP(F5749,Products!A:D,4,FALSE)*I5749</f>
        <v/>
      </c>
      <c r="N5749">
        <f>L5749-M5749</f>
        <v/>
      </c>
    </row>
    <row r="5750">
      <c r="A5750" t="inlineStr">
        <is>
          <t>T1005748</t>
        </is>
      </c>
      <c r="B5750" t="inlineStr">
        <is>
          <t>2023-04-30</t>
        </is>
      </c>
      <c r="C5750" t="inlineStr">
        <is>
          <t>S022</t>
        </is>
      </c>
      <c r="D5750" t="inlineStr">
        <is>
          <t>Store_022</t>
        </is>
      </c>
      <c r="E5750" t="inlineStr">
        <is>
          <t>East</t>
        </is>
      </c>
      <c r="F5750" t="inlineStr">
        <is>
          <t>P0187</t>
        </is>
      </c>
      <c r="G5750" t="inlineStr">
        <is>
          <t>Prod_0187</t>
        </is>
      </c>
      <c r="H5750" t="inlineStr">
        <is>
          <t>Food</t>
        </is>
      </c>
      <c r="I5750" t="n">
        <v>9</v>
      </c>
      <c r="J5750" t="n">
        <v>947.17</v>
      </c>
      <c r="K5750" t="n">
        <v>0.05</v>
      </c>
      <c r="L5750">
        <f>I5750*J5750*(1-K5750)</f>
        <v/>
      </c>
      <c r="M5750">
        <f>VLOOKUP(F5750,Products!A:D,4,FALSE)*I5750</f>
        <v/>
      </c>
      <c r="N5750">
        <f>L5750-M5750</f>
        <v/>
      </c>
    </row>
    <row r="5751">
      <c r="A5751" t="inlineStr">
        <is>
          <t>T1005749</t>
        </is>
      </c>
      <c r="B5751" t="inlineStr">
        <is>
          <t>2023-04-10</t>
        </is>
      </c>
      <c r="C5751" t="inlineStr">
        <is>
          <t>S034</t>
        </is>
      </c>
      <c r="D5751" t="inlineStr">
        <is>
          <t>Store_034</t>
        </is>
      </c>
      <c r="E5751" t="inlineStr">
        <is>
          <t>Central</t>
        </is>
      </c>
      <c r="F5751" t="inlineStr">
        <is>
          <t>P0031</t>
        </is>
      </c>
      <c r="G5751" t="inlineStr">
        <is>
          <t>Prod_0031</t>
        </is>
      </c>
      <c r="H5751" t="inlineStr">
        <is>
          <t>Food</t>
        </is>
      </c>
      <c r="I5751" t="n">
        <v>2</v>
      </c>
      <c r="J5751" t="n">
        <v>265.24</v>
      </c>
      <c r="K5751" t="n">
        <v>0.15</v>
      </c>
      <c r="L5751">
        <f>I5751*J5751*(1-K5751)</f>
        <v/>
      </c>
      <c r="M5751">
        <f>VLOOKUP(F5751,Products!A:D,4,FALSE)*I5751</f>
        <v/>
      </c>
      <c r="N5751">
        <f>L5751-M5751</f>
        <v/>
      </c>
    </row>
    <row r="5752">
      <c r="A5752" t="inlineStr">
        <is>
          <t>T1005750</t>
        </is>
      </c>
      <c r="B5752" t="inlineStr">
        <is>
          <t>2024-05-20</t>
        </is>
      </c>
      <c r="C5752" t="inlineStr">
        <is>
          <t>S019</t>
        </is>
      </c>
      <c r="D5752" t="inlineStr">
        <is>
          <t>Store_019</t>
        </is>
      </c>
      <c r="E5752" t="inlineStr">
        <is>
          <t>East</t>
        </is>
      </c>
      <c r="F5752" t="inlineStr">
        <is>
          <t>P0057</t>
        </is>
      </c>
      <c r="G5752" t="inlineStr">
        <is>
          <t>Prod_0057</t>
        </is>
      </c>
      <c r="H5752" t="inlineStr">
        <is>
          <t>Beverages</t>
        </is>
      </c>
      <c r="I5752" t="n">
        <v>2</v>
      </c>
      <c r="J5752" t="n">
        <v>63.21</v>
      </c>
      <c r="K5752" t="n">
        <v>0.2</v>
      </c>
      <c r="L5752">
        <f>I5752*J5752*(1-K5752)</f>
        <v/>
      </c>
      <c r="M5752">
        <f>VLOOKUP(F5752,Products!A:D,4,FALSE)*I5752</f>
        <v/>
      </c>
      <c r="N5752">
        <f>L5752-M5752</f>
        <v/>
      </c>
    </row>
    <row r="5753">
      <c r="A5753" t="inlineStr">
        <is>
          <t>T1005751</t>
        </is>
      </c>
      <c r="B5753" t="inlineStr">
        <is>
          <t>2025-09-18</t>
        </is>
      </c>
      <c r="C5753" t="inlineStr">
        <is>
          <t>S010</t>
        </is>
      </c>
      <c r="D5753" t="inlineStr">
        <is>
          <t>Store_010</t>
        </is>
      </c>
      <c r="E5753" t="inlineStr">
        <is>
          <t>North</t>
        </is>
      </c>
      <c r="F5753" t="inlineStr">
        <is>
          <t>P0036</t>
        </is>
      </c>
      <c r="G5753" t="inlineStr">
        <is>
          <t>Prod_0036</t>
        </is>
      </c>
      <c r="H5753" t="inlineStr">
        <is>
          <t>Clothing</t>
        </is>
      </c>
      <c r="I5753" t="n">
        <v>9</v>
      </c>
      <c r="J5753" t="n">
        <v>354.15</v>
      </c>
      <c r="K5753" t="n">
        <v>0.05</v>
      </c>
      <c r="L5753">
        <f>I5753*J5753*(1-K5753)</f>
        <v/>
      </c>
      <c r="M5753">
        <f>VLOOKUP(F5753,Products!A:D,4,FALSE)*I5753</f>
        <v/>
      </c>
      <c r="N5753">
        <f>L5753-M5753</f>
        <v/>
      </c>
    </row>
    <row r="5754">
      <c r="A5754" t="inlineStr">
        <is>
          <t>T1005752</t>
        </is>
      </c>
      <c r="B5754" t="inlineStr">
        <is>
          <t>2023-09-03</t>
        </is>
      </c>
      <c r="C5754" t="inlineStr">
        <is>
          <t>S024</t>
        </is>
      </c>
      <c r="D5754" t="inlineStr">
        <is>
          <t>Store_024</t>
        </is>
      </c>
      <c r="E5754" t="inlineStr">
        <is>
          <t>South</t>
        </is>
      </c>
      <c r="F5754" t="inlineStr">
        <is>
          <t>P0093</t>
        </is>
      </c>
      <c r="G5754" t="inlineStr">
        <is>
          <t>Prod_0093</t>
        </is>
      </c>
      <c r="H5754" t="inlineStr">
        <is>
          <t>Electronics</t>
        </is>
      </c>
      <c r="I5754" t="n">
        <v>7</v>
      </c>
      <c r="J5754" t="n">
        <v>196.08</v>
      </c>
      <c r="K5754" t="n">
        <v>0</v>
      </c>
      <c r="L5754">
        <f>I5754*J5754*(1-K5754)</f>
        <v/>
      </c>
      <c r="M5754">
        <f>VLOOKUP(F5754,Products!A:D,4,FALSE)*I5754</f>
        <v/>
      </c>
      <c r="N5754">
        <f>L5754-M5754</f>
        <v/>
      </c>
    </row>
    <row r="5755">
      <c r="A5755" t="inlineStr">
        <is>
          <t>T1005753</t>
        </is>
      </c>
      <c r="B5755" t="inlineStr">
        <is>
          <t>2025-08-17</t>
        </is>
      </c>
      <c r="C5755" t="inlineStr">
        <is>
          <t>S041</t>
        </is>
      </c>
      <c r="D5755" t="inlineStr">
        <is>
          <t>Store_041</t>
        </is>
      </c>
      <c r="E5755" t="inlineStr">
        <is>
          <t>East</t>
        </is>
      </c>
      <c r="F5755" t="inlineStr">
        <is>
          <t>P0093</t>
        </is>
      </c>
      <c r="G5755" t="inlineStr">
        <is>
          <t>Prod_0093</t>
        </is>
      </c>
      <c r="H5755" t="inlineStr">
        <is>
          <t>Electronics</t>
        </is>
      </c>
      <c r="I5755" t="n">
        <v>3</v>
      </c>
      <c r="J5755" t="n">
        <v>176.62</v>
      </c>
      <c r="K5755" t="n">
        <v>0.1</v>
      </c>
      <c r="L5755">
        <f>I5755*J5755*(1-K5755)</f>
        <v/>
      </c>
      <c r="M5755">
        <f>VLOOKUP(F5755,Products!A:D,4,FALSE)*I5755</f>
        <v/>
      </c>
      <c r="N5755">
        <f>L5755-M5755</f>
        <v/>
      </c>
    </row>
    <row r="5756">
      <c r="A5756" t="inlineStr">
        <is>
          <t>T1005754</t>
        </is>
      </c>
      <c r="B5756" t="inlineStr">
        <is>
          <t>2025-03-30</t>
        </is>
      </c>
      <c r="C5756" t="inlineStr">
        <is>
          <t>S005</t>
        </is>
      </c>
      <c r="D5756" t="inlineStr">
        <is>
          <t>Store_005</t>
        </is>
      </c>
      <c r="E5756" t="inlineStr">
        <is>
          <t>Central</t>
        </is>
      </c>
      <c r="F5756" t="inlineStr">
        <is>
          <t>P0080</t>
        </is>
      </c>
      <c r="G5756" t="inlineStr">
        <is>
          <t>Prod_0080</t>
        </is>
      </c>
      <c r="H5756" t="inlineStr">
        <is>
          <t>Clothing</t>
        </is>
      </c>
      <c r="I5756" t="n">
        <v>7</v>
      </c>
      <c r="J5756" t="n">
        <v>554.92</v>
      </c>
      <c r="K5756" t="n">
        <v>0</v>
      </c>
      <c r="L5756">
        <f>I5756*J5756*(1-K5756)</f>
        <v/>
      </c>
      <c r="M5756">
        <f>VLOOKUP(F5756,Products!A:D,4,FALSE)*I5756</f>
        <v/>
      </c>
      <c r="N5756">
        <f>L5756-M5756</f>
        <v/>
      </c>
    </row>
    <row r="5757">
      <c r="A5757" t="inlineStr">
        <is>
          <t>T1005755</t>
        </is>
      </c>
      <c r="B5757" t="inlineStr">
        <is>
          <t>2023-02-16</t>
        </is>
      </c>
      <c r="C5757" t="inlineStr">
        <is>
          <t>S030</t>
        </is>
      </c>
      <c r="D5757" t="inlineStr">
        <is>
          <t>Store_030</t>
        </is>
      </c>
      <c r="E5757" t="inlineStr">
        <is>
          <t>North</t>
        </is>
      </c>
      <c r="F5757" t="inlineStr">
        <is>
          <t>P0003</t>
        </is>
      </c>
      <c r="G5757" t="inlineStr">
        <is>
          <t>Prod_0003</t>
        </is>
      </c>
      <c r="H5757" t="inlineStr">
        <is>
          <t>Household</t>
        </is>
      </c>
      <c r="I5757" t="n">
        <v>6</v>
      </c>
      <c r="J5757" t="n">
        <v>90.42</v>
      </c>
      <c r="K5757" t="n">
        <v>0</v>
      </c>
      <c r="L5757">
        <f>I5757*J5757*(1-K5757)</f>
        <v/>
      </c>
      <c r="M5757">
        <f>VLOOKUP(F5757,Products!A:D,4,FALSE)*I5757</f>
        <v/>
      </c>
      <c r="N5757">
        <f>L5757-M5757</f>
        <v/>
      </c>
    </row>
    <row r="5758">
      <c r="A5758" t="inlineStr">
        <is>
          <t>T1005756</t>
        </is>
      </c>
      <c r="B5758" t="inlineStr">
        <is>
          <t>2023-04-27</t>
        </is>
      </c>
      <c r="C5758" t="inlineStr">
        <is>
          <t>S013</t>
        </is>
      </c>
      <c r="D5758" t="inlineStr">
        <is>
          <t>Store_013</t>
        </is>
      </c>
      <c r="E5758" t="inlineStr">
        <is>
          <t>North</t>
        </is>
      </c>
      <c r="F5758" t="inlineStr">
        <is>
          <t>P0190</t>
        </is>
      </c>
      <c r="G5758" t="inlineStr">
        <is>
          <t>Prod_0190</t>
        </is>
      </c>
      <c r="H5758" t="inlineStr">
        <is>
          <t>Household</t>
        </is>
      </c>
      <c r="I5758" t="n">
        <v>9</v>
      </c>
      <c r="J5758" t="n">
        <v>221.69</v>
      </c>
      <c r="K5758" t="n">
        <v>0</v>
      </c>
      <c r="L5758">
        <f>I5758*J5758*(1-K5758)</f>
        <v/>
      </c>
      <c r="M5758">
        <f>VLOOKUP(F5758,Products!A:D,4,FALSE)*I5758</f>
        <v/>
      </c>
      <c r="N5758">
        <f>L5758-M5758</f>
        <v/>
      </c>
    </row>
    <row r="5759">
      <c r="A5759" t="inlineStr">
        <is>
          <t>T1005757</t>
        </is>
      </c>
      <c r="B5759" t="inlineStr">
        <is>
          <t>2024-11-08</t>
        </is>
      </c>
      <c r="C5759" t="inlineStr">
        <is>
          <t>S036</t>
        </is>
      </c>
      <c r="D5759" t="inlineStr">
        <is>
          <t>Store_036</t>
        </is>
      </c>
      <c r="E5759" t="inlineStr">
        <is>
          <t>Central</t>
        </is>
      </c>
      <c r="F5759" t="inlineStr">
        <is>
          <t>P0061</t>
        </is>
      </c>
      <c r="G5759" t="inlineStr">
        <is>
          <t>Prod_0061</t>
        </is>
      </c>
      <c r="H5759" t="inlineStr">
        <is>
          <t>Beverages</t>
        </is>
      </c>
      <c r="I5759" t="n">
        <v>5</v>
      </c>
      <c r="J5759" t="n">
        <v>51.18</v>
      </c>
      <c r="K5759" t="n">
        <v>0.2</v>
      </c>
      <c r="L5759">
        <f>I5759*J5759*(1-K5759)</f>
        <v/>
      </c>
      <c r="M5759">
        <f>VLOOKUP(F5759,Products!A:D,4,FALSE)*I5759</f>
        <v/>
      </c>
      <c r="N5759">
        <f>L5759-M5759</f>
        <v/>
      </c>
    </row>
    <row r="5760">
      <c r="A5760" t="inlineStr">
        <is>
          <t>T1005758</t>
        </is>
      </c>
      <c r="B5760" t="inlineStr">
        <is>
          <t>2023-05-30</t>
        </is>
      </c>
      <c r="C5760" t="inlineStr">
        <is>
          <t>S034</t>
        </is>
      </c>
      <c r="D5760" t="inlineStr">
        <is>
          <t>Store_034</t>
        </is>
      </c>
      <c r="E5760" t="inlineStr">
        <is>
          <t>Central</t>
        </is>
      </c>
      <c r="F5760" t="inlineStr">
        <is>
          <t>P0143</t>
        </is>
      </c>
      <c r="G5760" t="inlineStr">
        <is>
          <t>Prod_0143</t>
        </is>
      </c>
      <c r="H5760" t="inlineStr">
        <is>
          <t>Electronics</t>
        </is>
      </c>
      <c r="I5760" t="n">
        <v>1</v>
      </c>
      <c r="J5760" t="n">
        <v>389.93</v>
      </c>
      <c r="K5760" t="n">
        <v>0</v>
      </c>
      <c r="L5760">
        <f>I5760*J5760*(1-K5760)</f>
        <v/>
      </c>
      <c r="M5760">
        <f>VLOOKUP(F5760,Products!A:D,4,FALSE)*I5760</f>
        <v/>
      </c>
      <c r="N5760">
        <f>L5760-M5760</f>
        <v/>
      </c>
    </row>
    <row r="5761">
      <c r="A5761" t="inlineStr">
        <is>
          <t>T1005759</t>
        </is>
      </c>
      <c r="B5761" t="inlineStr">
        <is>
          <t>2023-04-20</t>
        </is>
      </c>
      <c r="C5761" t="inlineStr">
        <is>
          <t>S047</t>
        </is>
      </c>
      <c r="D5761" t="inlineStr">
        <is>
          <t>Store_047</t>
        </is>
      </c>
      <c r="E5761" t="inlineStr">
        <is>
          <t>North</t>
        </is>
      </c>
      <c r="F5761" t="inlineStr">
        <is>
          <t>P0167</t>
        </is>
      </c>
      <c r="G5761" t="inlineStr">
        <is>
          <t>Prod_0167</t>
        </is>
      </c>
      <c r="H5761" t="inlineStr">
        <is>
          <t>Beverages</t>
        </is>
      </c>
      <c r="I5761" t="n">
        <v>1</v>
      </c>
      <c r="J5761" t="n">
        <v>416.56</v>
      </c>
      <c r="K5761" t="n">
        <v>0.05</v>
      </c>
      <c r="L5761">
        <f>I5761*J5761*(1-K5761)</f>
        <v/>
      </c>
      <c r="M5761">
        <f>VLOOKUP(F5761,Products!A:D,4,FALSE)*I5761</f>
        <v/>
      </c>
      <c r="N5761">
        <f>L5761-M5761</f>
        <v/>
      </c>
    </row>
    <row r="5762">
      <c r="A5762" t="inlineStr">
        <is>
          <t>T1005760</t>
        </is>
      </c>
      <c r="B5762" t="inlineStr">
        <is>
          <t>2023-04-24</t>
        </is>
      </c>
      <c r="C5762" t="inlineStr">
        <is>
          <t>S038</t>
        </is>
      </c>
      <c r="D5762" t="inlineStr">
        <is>
          <t>Store_038</t>
        </is>
      </c>
      <c r="E5762" t="inlineStr">
        <is>
          <t>East</t>
        </is>
      </c>
      <c r="F5762" t="inlineStr">
        <is>
          <t>P0163</t>
        </is>
      </c>
      <c r="G5762" t="inlineStr">
        <is>
          <t>Prod_0163</t>
        </is>
      </c>
      <c r="H5762" t="inlineStr">
        <is>
          <t>Food</t>
        </is>
      </c>
      <c r="I5762" t="n">
        <v>1</v>
      </c>
      <c r="J5762" t="n">
        <v>663.99</v>
      </c>
      <c r="K5762" t="n">
        <v>0</v>
      </c>
      <c r="L5762">
        <f>I5762*J5762*(1-K5762)</f>
        <v/>
      </c>
      <c r="M5762">
        <f>VLOOKUP(F5762,Products!A:D,4,FALSE)*I5762</f>
        <v/>
      </c>
      <c r="N5762">
        <f>L5762-M5762</f>
        <v/>
      </c>
    </row>
    <row r="5763">
      <c r="A5763" t="inlineStr">
        <is>
          <t>T1005761</t>
        </is>
      </c>
      <c r="B5763" t="inlineStr">
        <is>
          <t>2025-02-18</t>
        </is>
      </c>
      <c r="C5763" t="inlineStr">
        <is>
          <t>S004</t>
        </is>
      </c>
      <c r="D5763" t="inlineStr">
        <is>
          <t>Store_004</t>
        </is>
      </c>
      <c r="E5763" t="inlineStr">
        <is>
          <t>Central</t>
        </is>
      </c>
      <c r="F5763" t="inlineStr">
        <is>
          <t>P0101</t>
        </is>
      </c>
      <c r="G5763" t="inlineStr">
        <is>
          <t>Prod_0101</t>
        </is>
      </c>
      <c r="H5763" t="inlineStr">
        <is>
          <t>Food</t>
        </is>
      </c>
      <c r="I5763" t="n">
        <v>3</v>
      </c>
      <c r="J5763" t="n">
        <v>99.20999999999999</v>
      </c>
      <c r="K5763" t="n">
        <v>0</v>
      </c>
      <c r="L5763">
        <f>I5763*J5763*(1-K5763)</f>
        <v/>
      </c>
      <c r="M5763">
        <f>VLOOKUP(F5763,Products!A:D,4,FALSE)*I5763</f>
        <v/>
      </c>
      <c r="N5763">
        <f>L5763-M5763</f>
        <v/>
      </c>
    </row>
    <row r="5764">
      <c r="A5764" t="inlineStr">
        <is>
          <t>T1005762</t>
        </is>
      </c>
      <c r="B5764" t="inlineStr">
        <is>
          <t>2023-08-19</t>
        </is>
      </c>
      <c r="C5764" t="inlineStr">
        <is>
          <t>S032</t>
        </is>
      </c>
      <c r="D5764" t="inlineStr">
        <is>
          <t>Store_032</t>
        </is>
      </c>
      <c r="E5764" t="inlineStr">
        <is>
          <t>Central</t>
        </is>
      </c>
      <c r="F5764" t="inlineStr">
        <is>
          <t>P0154</t>
        </is>
      </c>
      <c r="G5764" t="inlineStr">
        <is>
          <t>Prod_0154</t>
        </is>
      </c>
      <c r="H5764" t="inlineStr">
        <is>
          <t>Toys</t>
        </is>
      </c>
      <c r="I5764" t="n">
        <v>7</v>
      </c>
      <c r="J5764" t="n">
        <v>402.94</v>
      </c>
      <c r="K5764" t="n">
        <v>0</v>
      </c>
      <c r="L5764">
        <f>I5764*J5764*(1-K5764)</f>
        <v/>
      </c>
      <c r="M5764">
        <f>VLOOKUP(F5764,Products!A:D,4,FALSE)*I5764</f>
        <v/>
      </c>
      <c r="N5764">
        <f>L5764-M5764</f>
        <v/>
      </c>
    </row>
    <row r="5765">
      <c r="A5765" t="inlineStr">
        <is>
          <t>T1005763</t>
        </is>
      </c>
      <c r="B5765" t="inlineStr">
        <is>
          <t>2025-06-19</t>
        </is>
      </c>
      <c r="C5765" t="inlineStr">
        <is>
          <t>S050</t>
        </is>
      </c>
      <c r="D5765" t="inlineStr">
        <is>
          <t>Store_050</t>
        </is>
      </c>
      <c r="E5765" t="inlineStr">
        <is>
          <t>South</t>
        </is>
      </c>
      <c r="F5765" t="inlineStr">
        <is>
          <t>P0163</t>
        </is>
      </c>
      <c r="G5765" t="inlineStr">
        <is>
          <t>Prod_0163</t>
        </is>
      </c>
      <c r="H5765" t="inlineStr">
        <is>
          <t>Food</t>
        </is>
      </c>
      <c r="I5765" t="n">
        <v>9</v>
      </c>
      <c r="J5765" t="n">
        <v>568.58</v>
      </c>
      <c r="K5765" t="n">
        <v>0.15</v>
      </c>
      <c r="L5765">
        <f>I5765*J5765*(1-K5765)</f>
        <v/>
      </c>
      <c r="M5765">
        <f>VLOOKUP(F5765,Products!A:D,4,FALSE)*I5765</f>
        <v/>
      </c>
      <c r="N5765">
        <f>L5765-M5765</f>
        <v/>
      </c>
    </row>
    <row r="5766">
      <c r="A5766" t="inlineStr">
        <is>
          <t>T1005764</t>
        </is>
      </c>
      <c r="B5766" t="inlineStr">
        <is>
          <t>2024-07-16</t>
        </is>
      </c>
      <c r="C5766" t="inlineStr">
        <is>
          <t>S043</t>
        </is>
      </c>
      <c r="D5766" t="inlineStr">
        <is>
          <t>Store_043</t>
        </is>
      </c>
      <c r="E5766" t="inlineStr">
        <is>
          <t>East</t>
        </is>
      </c>
      <c r="F5766" t="inlineStr">
        <is>
          <t>P0009</t>
        </is>
      </c>
      <c r="G5766" t="inlineStr">
        <is>
          <t>Prod_0009</t>
        </is>
      </c>
      <c r="H5766" t="inlineStr">
        <is>
          <t>Toys</t>
        </is>
      </c>
      <c r="I5766" t="n">
        <v>9</v>
      </c>
      <c r="J5766" t="n">
        <v>558.83</v>
      </c>
      <c r="K5766" t="n">
        <v>0.05</v>
      </c>
      <c r="L5766">
        <f>I5766*J5766*(1-K5766)</f>
        <v/>
      </c>
      <c r="M5766">
        <f>VLOOKUP(F5766,Products!A:D,4,FALSE)*I5766</f>
        <v/>
      </c>
      <c r="N5766">
        <f>L5766-M5766</f>
        <v/>
      </c>
    </row>
    <row r="5767">
      <c r="A5767" t="inlineStr">
        <is>
          <t>T1005765</t>
        </is>
      </c>
      <c r="B5767" t="inlineStr">
        <is>
          <t>2024-04-02</t>
        </is>
      </c>
      <c r="C5767" t="inlineStr">
        <is>
          <t>S034</t>
        </is>
      </c>
      <c r="D5767" t="inlineStr">
        <is>
          <t>Store_034</t>
        </is>
      </c>
      <c r="E5767" t="inlineStr">
        <is>
          <t>Central</t>
        </is>
      </c>
      <c r="F5767" t="inlineStr">
        <is>
          <t>P0110</t>
        </is>
      </c>
      <c r="G5767" t="inlineStr">
        <is>
          <t>Prod_0110</t>
        </is>
      </c>
      <c r="H5767" t="inlineStr">
        <is>
          <t>Stationery</t>
        </is>
      </c>
      <c r="I5767" t="n">
        <v>2</v>
      </c>
      <c r="J5767" t="n">
        <v>76.59</v>
      </c>
      <c r="K5767" t="n">
        <v>0.05</v>
      </c>
      <c r="L5767">
        <f>I5767*J5767*(1-K5767)</f>
        <v/>
      </c>
      <c r="M5767">
        <f>VLOOKUP(F5767,Products!A:D,4,FALSE)*I5767</f>
        <v/>
      </c>
      <c r="N5767">
        <f>L5767-M5767</f>
        <v/>
      </c>
    </row>
    <row r="5768">
      <c r="A5768" t="inlineStr">
        <is>
          <t>T1005766</t>
        </is>
      </c>
      <c r="B5768" t="inlineStr">
        <is>
          <t>2025-06-27</t>
        </is>
      </c>
      <c r="C5768" t="inlineStr">
        <is>
          <t>S026</t>
        </is>
      </c>
      <c r="D5768" t="inlineStr">
        <is>
          <t>Store_026</t>
        </is>
      </c>
      <c r="E5768" t="inlineStr">
        <is>
          <t>North</t>
        </is>
      </c>
      <c r="F5768" t="inlineStr">
        <is>
          <t>P0115</t>
        </is>
      </c>
      <c r="G5768" t="inlineStr">
        <is>
          <t>Prod_0115</t>
        </is>
      </c>
      <c r="H5768" t="inlineStr">
        <is>
          <t>Clothing</t>
        </is>
      </c>
      <c r="I5768" t="n">
        <v>7</v>
      </c>
      <c r="J5768" t="n">
        <v>671.8099999999999</v>
      </c>
      <c r="K5768" t="n">
        <v>0.05</v>
      </c>
      <c r="L5768">
        <f>I5768*J5768*(1-K5768)</f>
        <v/>
      </c>
      <c r="M5768">
        <f>VLOOKUP(F5768,Products!A:D,4,FALSE)*I5768</f>
        <v/>
      </c>
      <c r="N5768">
        <f>L5768-M5768</f>
        <v/>
      </c>
    </row>
    <row r="5769">
      <c r="A5769" t="inlineStr">
        <is>
          <t>T1005767</t>
        </is>
      </c>
      <c r="B5769" t="inlineStr">
        <is>
          <t>2024-04-29</t>
        </is>
      </c>
      <c r="C5769" t="inlineStr">
        <is>
          <t>S044</t>
        </is>
      </c>
      <c r="D5769" t="inlineStr">
        <is>
          <t>Store_044</t>
        </is>
      </c>
      <c r="E5769" t="inlineStr">
        <is>
          <t>North</t>
        </is>
      </c>
      <c r="F5769" t="inlineStr">
        <is>
          <t>P0032</t>
        </is>
      </c>
      <c r="G5769" t="inlineStr">
        <is>
          <t>Prod_0032</t>
        </is>
      </c>
      <c r="H5769" t="inlineStr">
        <is>
          <t>Beverages</t>
        </is>
      </c>
      <c r="I5769" t="n">
        <v>5</v>
      </c>
      <c r="J5769" t="n">
        <v>260.79</v>
      </c>
      <c r="K5769" t="n">
        <v>0</v>
      </c>
      <c r="L5769">
        <f>I5769*J5769*(1-K5769)</f>
        <v/>
      </c>
      <c r="M5769">
        <f>VLOOKUP(F5769,Products!A:D,4,FALSE)*I5769</f>
        <v/>
      </c>
      <c r="N5769">
        <f>L5769-M5769</f>
        <v/>
      </c>
    </row>
    <row r="5770">
      <c r="A5770" t="inlineStr">
        <is>
          <t>T1005768</t>
        </is>
      </c>
      <c r="B5770" t="inlineStr">
        <is>
          <t>2025-06-02</t>
        </is>
      </c>
      <c r="C5770" t="inlineStr">
        <is>
          <t>S027</t>
        </is>
      </c>
      <c r="D5770" t="inlineStr">
        <is>
          <t>Store_027</t>
        </is>
      </c>
      <c r="E5770" t="inlineStr">
        <is>
          <t>South</t>
        </is>
      </c>
      <c r="F5770" t="inlineStr">
        <is>
          <t>P0103</t>
        </is>
      </c>
      <c r="G5770" t="inlineStr">
        <is>
          <t>Prod_0103</t>
        </is>
      </c>
      <c r="H5770" t="inlineStr">
        <is>
          <t>Stationery</t>
        </is>
      </c>
      <c r="I5770" t="n">
        <v>2</v>
      </c>
      <c r="J5770" t="n">
        <v>615.29</v>
      </c>
      <c r="K5770" t="n">
        <v>0.05</v>
      </c>
      <c r="L5770">
        <f>I5770*J5770*(1-K5770)</f>
        <v/>
      </c>
      <c r="M5770">
        <f>VLOOKUP(F5770,Products!A:D,4,FALSE)*I5770</f>
        <v/>
      </c>
      <c r="N5770">
        <f>L5770-M5770</f>
        <v/>
      </c>
    </row>
    <row r="5771">
      <c r="A5771" t="inlineStr">
        <is>
          <t>T1005769</t>
        </is>
      </c>
      <c r="B5771" t="inlineStr">
        <is>
          <t>2023-07-05</t>
        </is>
      </c>
      <c r="C5771" t="inlineStr">
        <is>
          <t>S032</t>
        </is>
      </c>
      <c r="D5771" t="inlineStr">
        <is>
          <t>Store_032</t>
        </is>
      </c>
      <c r="E5771" t="inlineStr">
        <is>
          <t>Central</t>
        </is>
      </c>
      <c r="F5771" t="inlineStr">
        <is>
          <t>P0005</t>
        </is>
      </c>
      <c r="G5771" t="inlineStr">
        <is>
          <t>Prod_0005</t>
        </is>
      </c>
      <c r="H5771" t="inlineStr">
        <is>
          <t>Beverages</t>
        </is>
      </c>
      <c r="I5771" t="n">
        <v>7</v>
      </c>
      <c r="J5771" t="n">
        <v>136.64</v>
      </c>
      <c r="K5771" t="n">
        <v>0.1</v>
      </c>
      <c r="L5771">
        <f>I5771*J5771*(1-K5771)</f>
        <v/>
      </c>
      <c r="M5771">
        <f>VLOOKUP(F5771,Products!A:D,4,FALSE)*I5771</f>
        <v/>
      </c>
      <c r="N5771">
        <f>L5771-M5771</f>
        <v/>
      </c>
    </row>
    <row r="5772">
      <c r="A5772" t="inlineStr">
        <is>
          <t>T1005770</t>
        </is>
      </c>
      <c r="B5772" t="inlineStr">
        <is>
          <t>2024-11-10</t>
        </is>
      </c>
      <c r="C5772" t="inlineStr">
        <is>
          <t>S010</t>
        </is>
      </c>
      <c r="D5772" t="inlineStr">
        <is>
          <t>Store_010</t>
        </is>
      </c>
      <c r="E5772" t="inlineStr">
        <is>
          <t>North</t>
        </is>
      </c>
      <c r="F5772" t="inlineStr">
        <is>
          <t>P0141</t>
        </is>
      </c>
      <c r="G5772" t="inlineStr">
        <is>
          <t>Prod_0141</t>
        </is>
      </c>
      <c r="H5772" t="inlineStr">
        <is>
          <t>Food</t>
        </is>
      </c>
      <c r="I5772" t="n">
        <v>3</v>
      </c>
      <c r="J5772" t="n">
        <v>876.08</v>
      </c>
      <c r="K5772" t="n">
        <v>0</v>
      </c>
      <c r="L5772">
        <f>I5772*J5772*(1-K5772)</f>
        <v/>
      </c>
      <c r="M5772">
        <f>VLOOKUP(F5772,Products!A:D,4,FALSE)*I5772</f>
        <v/>
      </c>
      <c r="N5772">
        <f>L5772-M5772</f>
        <v/>
      </c>
    </row>
    <row r="5773">
      <c r="A5773" t="inlineStr">
        <is>
          <t>T1005771</t>
        </is>
      </c>
      <c r="B5773" t="inlineStr">
        <is>
          <t>2025-06-21</t>
        </is>
      </c>
      <c r="C5773" t="inlineStr">
        <is>
          <t>S016</t>
        </is>
      </c>
      <c r="D5773" t="inlineStr">
        <is>
          <t>Store_016</t>
        </is>
      </c>
      <c r="E5773" t="inlineStr">
        <is>
          <t>West</t>
        </is>
      </c>
      <c r="F5773" t="inlineStr">
        <is>
          <t>P0044</t>
        </is>
      </c>
      <c r="G5773" t="inlineStr">
        <is>
          <t>Prod_0044</t>
        </is>
      </c>
      <c r="H5773" t="inlineStr">
        <is>
          <t>Food</t>
        </is>
      </c>
      <c r="I5773" t="n">
        <v>2</v>
      </c>
      <c r="J5773" t="n">
        <v>286.78</v>
      </c>
      <c r="K5773" t="n">
        <v>0</v>
      </c>
      <c r="L5773">
        <f>I5773*J5773*(1-K5773)</f>
        <v/>
      </c>
      <c r="M5773">
        <f>VLOOKUP(F5773,Products!A:D,4,FALSE)*I5773</f>
        <v/>
      </c>
      <c r="N5773">
        <f>L5773-M5773</f>
        <v/>
      </c>
    </row>
    <row r="5774">
      <c r="A5774" t="inlineStr">
        <is>
          <t>T1005772</t>
        </is>
      </c>
      <c r="B5774" t="inlineStr">
        <is>
          <t>2024-09-16</t>
        </is>
      </c>
      <c r="C5774" t="inlineStr">
        <is>
          <t>S029</t>
        </is>
      </c>
      <c r="D5774" t="inlineStr">
        <is>
          <t>Store_029</t>
        </is>
      </c>
      <c r="E5774" t="inlineStr">
        <is>
          <t>South</t>
        </is>
      </c>
      <c r="F5774" t="inlineStr">
        <is>
          <t>P0062</t>
        </is>
      </c>
      <c r="G5774" t="inlineStr">
        <is>
          <t>Prod_0062</t>
        </is>
      </c>
      <c r="H5774" t="inlineStr">
        <is>
          <t>Beverages</t>
        </is>
      </c>
      <c r="I5774" t="n">
        <v>9</v>
      </c>
      <c r="J5774" t="n">
        <v>558.15</v>
      </c>
      <c r="K5774" t="n">
        <v>0.15</v>
      </c>
      <c r="L5774">
        <f>I5774*J5774*(1-K5774)</f>
        <v/>
      </c>
      <c r="M5774">
        <f>VLOOKUP(F5774,Products!A:D,4,FALSE)*I5774</f>
        <v/>
      </c>
      <c r="N5774">
        <f>L5774-M5774</f>
        <v/>
      </c>
    </row>
    <row r="5775">
      <c r="A5775" t="inlineStr">
        <is>
          <t>T1005773</t>
        </is>
      </c>
      <c r="B5775" t="inlineStr">
        <is>
          <t>2025-07-12</t>
        </is>
      </c>
      <c r="C5775" t="inlineStr">
        <is>
          <t>S021</t>
        </is>
      </c>
      <c r="D5775" t="inlineStr">
        <is>
          <t>Store_021</t>
        </is>
      </c>
      <c r="E5775" t="inlineStr">
        <is>
          <t>North</t>
        </is>
      </c>
      <c r="F5775" t="inlineStr">
        <is>
          <t>P0032</t>
        </is>
      </c>
      <c r="G5775" t="inlineStr">
        <is>
          <t>Prod_0032</t>
        </is>
      </c>
      <c r="H5775" t="inlineStr">
        <is>
          <t>Beverages</t>
        </is>
      </c>
      <c r="I5775" t="n">
        <v>8</v>
      </c>
      <c r="J5775" t="n">
        <v>327.99</v>
      </c>
      <c r="K5775" t="n">
        <v>0.05</v>
      </c>
      <c r="L5775">
        <f>I5775*J5775*(1-K5775)</f>
        <v/>
      </c>
      <c r="M5775">
        <f>VLOOKUP(F5775,Products!A:D,4,FALSE)*I5775</f>
        <v/>
      </c>
      <c r="N5775">
        <f>L5775-M5775</f>
        <v/>
      </c>
    </row>
    <row r="5776">
      <c r="A5776" t="inlineStr">
        <is>
          <t>T1005774</t>
        </is>
      </c>
      <c r="B5776" t="inlineStr">
        <is>
          <t>2023-12-26</t>
        </is>
      </c>
      <c r="C5776" t="inlineStr">
        <is>
          <t>S003</t>
        </is>
      </c>
      <c r="D5776" t="inlineStr">
        <is>
          <t>Store_003</t>
        </is>
      </c>
      <c r="E5776" t="inlineStr">
        <is>
          <t>North</t>
        </is>
      </c>
      <c r="F5776" t="inlineStr">
        <is>
          <t>P0128</t>
        </is>
      </c>
      <c r="G5776" t="inlineStr">
        <is>
          <t>Prod_0128</t>
        </is>
      </c>
      <c r="H5776" t="inlineStr">
        <is>
          <t>Toys</t>
        </is>
      </c>
      <c r="I5776" t="n">
        <v>2</v>
      </c>
      <c r="J5776" t="n">
        <v>171.65</v>
      </c>
      <c r="K5776" t="n">
        <v>0</v>
      </c>
      <c r="L5776">
        <f>I5776*J5776*(1-K5776)</f>
        <v/>
      </c>
      <c r="M5776">
        <f>VLOOKUP(F5776,Products!A:D,4,FALSE)*I5776</f>
        <v/>
      </c>
      <c r="N5776">
        <f>L5776-M5776</f>
        <v/>
      </c>
    </row>
    <row r="5777">
      <c r="A5777" t="inlineStr">
        <is>
          <t>T1005775</t>
        </is>
      </c>
      <c r="B5777" t="inlineStr">
        <is>
          <t>2024-06-30</t>
        </is>
      </c>
      <c r="C5777" t="inlineStr">
        <is>
          <t>S022</t>
        </is>
      </c>
      <c r="D5777" t="inlineStr">
        <is>
          <t>Store_022</t>
        </is>
      </c>
      <c r="E5777" t="inlineStr">
        <is>
          <t>East</t>
        </is>
      </c>
      <c r="F5777" t="inlineStr">
        <is>
          <t>P0147</t>
        </is>
      </c>
      <c r="G5777" t="inlineStr">
        <is>
          <t>Prod_0147</t>
        </is>
      </c>
      <c r="H5777" t="inlineStr">
        <is>
          <t>Stationery</t>
        </is>
      </c>
      <c r="I5777" t="n">
        <v>2</v>
      </c>
      <c r="J5777" t="n">
        <v>497.77</v>
      </c>
      <c r="K5777" t="n">
        <v>0</v>
      </c>
      <c r="L5777">
        <f>I5777*J5777*(1-K5777)</f>
        <v/>
      </c>
      <c r="M5777">
        <f>VLOOKUP(F5777,Products!A:D,4,FALSE)*I5777</f>
        <v/>
      </c>
      <c r="N5777">
        <f>L5777-M5777</f>
        <v/>
      </c>
    </row>
    <row r="5778">
      <c r="A5778" t="inlineStr">
        <is>
          <t>T1005776</t>
        </is>
      </c>
      <c r="B5778" t="inlineStr">
        <is>
          <t>2023-09-06</t>
        </is>
      </c>
      <c r="C5778" t="inlineStr">
        <is>
          <t>S017</t>
        </is>
      </c>
      <c r="D5778" t="inlineStr">
        <is>
          <t>Store_017</t>
        </is>
      </c>
      <c r="E5778" t="inlineStr">
        <is>
          <t>South</t>
        </is>
      </c>
      <c r="F5778" t="inlineStr">
        <is>
          <t>P0088</t>
        </is>
      </c>
      <c r="G5778" t="inlineStr">
        <is>
          <t>Prod_0088</t>
        </is>
      </c>
      <c r="H5778" t="inlineStr">
        <is>
          <t>Toys</t>
        </is>
      </c>
      <c r="I5778" t="n">
        <v>5</v>
      </c>
      <c r="J5778" t="n">
        <v>425.24</v>
      </c>
      <c r="K5778" t="n">
        <v>0</v>
      </c>
      <c r="L5778">
        <f>I5778*J5778*(1-K5778)</f>
        <v/>
      </c>
      <c r="M5778">
        <f>VLOOKUP(F5778,Products!A:D,4,FALSE)*I5778</f>
        <v/>
      </c>
      <c r="N5778">
        <f>L5778-M5778</f>
        <v/>
      </c>
    </row>
    <row r="5779">
      <c r="A5779" t="inlineStr">
        <is>
          <t>T1005777</t>
        </is>
      </c>
      <c r="B5779" t="inlineStr">
        <is>
          <t>2024-09-06</t>
        </is>
      </c>
      <c r="C5779" t="inlineStr">
        <is>
          <t>S044</t>
        </is>
      </c>
      <c r="D5779" t="inlineStr">
        <is>
          <t>Store_044</t>
        </is>
      </c>
      <c r="E5779" t="inlineStr">
        <is>
          <t>North</t>
        </is>
      </c>
      <c r="F5779" t="inlineStr">
        <is>
          <t>P0054</t>
        </is>
      </c>
      <c r="G5779" t="inlineStr">
        <is>
          <t>Prod_0054</t>
        </is>
      </c>
      <c r="H5779" t="inlineStr">
        <is>
          <t>Food</t>
        </is>
      </c>
      <c r="I5779" t="n">
        <v>4</v>
      </c>
      <c r="J5779" t="n">
        <v>440.64</v>
      </c>
      <c r="K5779" t="n">
        <v>0.05</v>
      </c>
      <c r="L5779">
        <f>I5779*J5779*(1-K5779)</f>
        <v/>
      </c>
      <c r="M5779">
        <f>VLOOKUP(F5779,Products!A:D,4,FALSE)*I5779</f>
        <v/>
      </c>
      <c r="N5779">
        <f>L5779-M5779</f>
        <v/>
      </c>
    </row>
    <row r="5780">
      <c r="A5780" t="inlineStr">
        <is>
          <t>T1005778</t>
        </is>
      </c>
      <c r="B5780" t="inlineStr">
        <is>
          <t>2024-10-14</t>
        </is>
      </c>
      <c r="C5780" t="inlineStr">
        <is>
          <t>S031</t>
        </is>
      </c>
      <c r="D5780" t="inlineStr">
        <is>
          <t>Store_031</t>
        </is>
      </c>
      <c r="E5780" t="inlineStr">
        <is>
          <t>Central</t>
        </is>
      </c>
      <c r="F5780" t="inlineStr">
        <is>
          <t>P0055</t>
        </is>
      </c>
      <c r="G5780" t="inlineStr">
        <is>
          <t>Prod_0055</t>
        </is>
      </c>
      <c r="H5780" t="inlineStr">
        <is>
          <t>Beverages</t>
        </is>
      </c>
      <c r="I5780" t="n">
        <v>2</v>
      </c>
      <c r="J5780" t="n">
        <v>209.15</v>
      </c>
      <c r="K5780" t="n">
        <v>0.1</v>
      </c>
      <c r="L5780">
        <f>I5780*J5780*(1-K5780)</f>
        <v/>
      </c>
      <c r="M5780">
        <f>VLOOKUP(F5780,Products!A:D,4,FALSE)*I5780</f>
        <v/>
      </c>
      <c r="N5780">
        <f>L5780-M5780</f>
        <v/>
      </c>
    </row>
    <row r="5781">
      <c r="A5781" t="inlineStr">
        <is>
          <t>T1005779</t>
        </is>
      </c>
      <c r="B5781" t="inlineStr">
        <is>
          <t>2024-09-24</t>
        </is>
      </c>
      <c r="C5781" t="inlineStr">
        <is>
          <t>S042</t>
        </is>
      </c>
      <c r="D5781" t="inlineStr">
        <is>
          <t>Store_042</t>
        </is>
      </c>
      <c r="E5781" t="inlineStr">
        <is>
          <t>Central</t>
        </is>
      </c>
      <c r="F5781" t="inlineStr">
        <is>
          <t>P0021</t>
        </is>
      </c>
      <c r="G5781" t="inlineStr">
        <is>
          <t>Prod_0021</t>
        </is>
      </c>
      <c r="H5781" t="inlineStr">
        <is>
          <t>Household</t>
        </is>
      </c>
      <c r="I5781" t="n">
        <v>7</v>
      </c>
      <c r="J5781" t="n">
        <v>151.45</v>
      </c>
      <c r="K5781" t="n">
        <v>0</v>
      </c>
      <c r="L5781">
        <f>I5781*J5781*(1-K5781)</f>
        <v/>
      </c>
      <c r="M5781">
        <f>VLOOKUP(F5781,Products!A:D,4,FALSE)*I5781</f>
        <v/>
      </c>
      <c r="N5781">
        <f>L5781-M5781</f>
        <v/>
      </c>
    </row>
    <row r="5782">
      <c r="A5782" t="inlineStr">
        <is>
          <t>T1005780</t>
        </is>
      </c>
      <c r="B5782" t="inlineStr">
        <is>
          <t>2023-08-15</t>
        </is>
      </c>
      <c r="C5782" t="inlineStr">
        <is>
          <t>S016</t>
        </is>
      </c>
      <c r="D5782" t="inlineStr">
        <is>
          <t>Store_016</t>
        </is>
      </c>
      <c r="E5782" t="inlineStr">
        <is>
          <t>West</t>
        </is>
      </c>
      <c r="F5782" t="inlineStr">
        <is>
          <t>P0028</t>
        </is>
      </c>
      <c r="G5782" t="inlineStr">
        <is>
          <t>Prod_0028</t>
        </is>
      </c>
      <c r="H5782" t="inlineStr">
        <is>
          <t>Food</t>
        </is>
      </c>
      <c r="I5782" t="n">
        <v>5</v>
      </c>
      <c r="J5782" t="n">
        <v>588.16</v>
      </c>
      <c r="K5782" t="n">
        <v>0</v>
      </c>
      <c r="L5782">
        <f>I5782*J5782*(1-K5782)</f>
        <v/>
      </c>
      <c r="M5782">
        <f>VLOOKUP(F5782,Products!A:D,4,FALSE)*I5782</f>
        <v/>
      </c>
      <c r="N5782">
        <f>L5782-M5782</f>
        <v/>
      </c>
    </row>
    <row r="5783">
      <c r="A5783" t="inlineStr">
        <is>
          <t>T1005781</t>
        </is>
      </c>
      <c r="B5783" t="inlineStr">
        <is>
          <t>2023-01-13</t>
        </is>
      </c>
      <c r="C5783" t="inlineStr">
        <is>
          <t>S011</t>
        </is>
      </c>
      <c r="D5783" t="inlineStr">
        <is>
          <t>Store_011</t>
        </is>
      </c>
      <c r="E5783" t="inlineStr">
        <is>
          <t>South</t>
        </is>
      </c>
      <c r="F5783" t="inlineStr">
        <is>
          <t>P0194</t>
        </is>
      </c>
      <c r="G5783" t="inlineStr">
        <is>
          <t>Prod_0194</t>
        </is>
      </c>
      <c r="H5783" t="inlineStr">
        <is>
          <t>Food</t>
        </is>
      </c>
      <c r="I5783" t="n">
        <v>7</v>
      </c>
      <c r="J5783" t="n">
        <v>643.88</v>
      </c>
      <c r="K5783" t="n">
        <v>0</v>
      </c>
      <c r="L5783">
        <f>I5783*J5783*(1-K5783)</f>
        <v/>
      </c>
      <c r="M5783">
        <f>VLOOKUP(F5783,Products!A:D,4,FALSE)*I5783</f>
        <v/>
      </c>
      <c r="N5783">
        <f>L5783-M5783</f>
        <v/>
      </c>
    </row>
    <row r="5784">
      <c r="A5784" t="inlineStr">
        <is>
          <t>T1005782</t>
        </is>
      </c>
      <c r="B5784" t="inlineStr">
        <is>
          <t>2025-09-07</t>
        </is>
      </c>
      <c r="C5784" t="inlineStr">
        <is>
          <t>S036</t>
        </is>
      </c>
      <c r="D5784" t="inlineStr">
        <is>
          <t>Store_036</t>
        </is>
      </c>
      <c r="E5784" t="inlineStr">
        <is>
          <t>Central</t>
        </is>
      </c>
      <c r="F5784" t="inlineStr">
        <is>
          <t>P0014</t>
        </is>
      </c>
      <c r="G5784" t="inlineStr">
        <is>
          <t>Prod_0014</t>
        </is>
      </c>
      <c r="H5784" t="inlineStr">
        <is>
          <t>Clothing</t>
        </is>
      </c>
      <c r="I5784" t="n">
        <v>2</v>
      </c>
      <c r="J5784" t="n">
        <v>360.16</v>
      </c>
      <c r="K5784" t="n">
        <v>0</v>
      </c>
      <c r="L5784">
        <f>I5784*J5784*(1-K5784)</f>
        <v/>
      </c>
      <c r="M5784">
        <f>VLOOKUP(F5784,Products!A:D,4,FALSE)*I5784</f>
        <v/>
      </c>
      <c r="N5784">
        <f>L5784-M5784</f>
        <v/>
      </c>
    </row>
    <row r="5785">
      <c r="A5785" t="inlineStr">
        <is>
          <t>T1005783</t>
        </is>
      </c>
      <c r="B5785" t="inlineStr">
        <is>
          <t>2025-04-22</t>
        </is>
      </c>
      <c r="C5785" t="inlineStr">
        <is>
          <t>S031</t>
        </is>
      </c>
      <c r="D5785" t="inlineStr">
        <is>
          <t>Store_031</t>
        </is>
      </c>
      <c r="E5785" t="inlineStr">
        <is>
          <t>Central</t>
        </is>
      </c>
      <c r="F5785" t="inlineStr">
        <is>
          <t>P0037</t>
        </is>
      </c>
      <c r="G5785" t="inlineStr">
        <is>
          <t>Prod_0037</t>
        </is>
      </c>
      <c r="H5785" t="inlineStr">
        <is>
          <t>Stationery</t>
        </is>
      </c>
      <c r="I5785" t="n">
        <v>1</v>
      </c>
      <c r="J5785" t="n">
        <v>498.32</v>
      </c>
      <c r="K5785" t="n">
        <v>0</v>
      </c>
      <c r="L5785">
        <f>I5785*J5785*(1-K5785)</f>
        <v/>
      </c>
      <c r="M5785">
        <f>VLOOKUP(F5785,Products!A:D,4,FALSE)*I5785</f>
        <v/>
      </c>
      <c r="N5785">
        <f>L5785-M5785</f>
        <v/>
      </c>
    </row>
    <row r="5786">
      <c r="A5786" t="inlineStr">
        <is>
          <t>T1005784</t>
        </is>
      </c>
      <c r="B5786" t="inlineStr">
        <is>
          <t>2024-04-27</t>
        </is>
      </c>
      <c r="C5786" t="inlineStr">
        <is>
          <t>S017</t>
        </is>
      </c>
      <c r="D5786" t="inlineStr">
        <is>
          <t>Store_017</t>
        </is>
      </c>
      <c r="E5786" t="inlineStr">
        <is>
          <t>South</t>
        </is>
      </c>
      <c r="F5786" t="inlineStr">
        <is>
          <t>P0145</t>
        </is>
      </c>
      <c r="G5786" t="inlineStr">
        <is>
          <t>Prod_0145</t>
        </is>
      </c>
      <c r="H5786" t="inlineStr">
        <is>
          <t>Electronics</t>
        </is>
      </c>
      <c r="I5786" t="n">
        <v>6</v>
      </c>
      <c r="J5786" t="n">
        <v>646.73</v>
      </c>
      <c r="K5786" t="n">
        <v>0.1</v>
      </c>
      <c r="L5786">
        <f>I5786*J5786*(1-K5786)</f>
        <v/>
      </c>
      <c r="M5786">
        <f>VLOOKUP(F5786,Products!A:D,4,FALSE)*I5786</f>
        <v/>
      </c>
      <c r="N5786">
        <f>L5786-M5786</f>
        <v/>
      </c>
    </row>
    <row r="5787">
      <c r="A5787" t="inlineStr">
        <is>
          <t>T1005785</t>
        </is>
      </c>
      <c r="B5787" t="inlineStr">
        <is>
          <t>2025-01-26</t>
        </is>
      </c>
      <c r="C5787" t="inlineStr">
        <is>
          <t>S048</t>
        </is>
      </c>
      <c r="D5787" t="inlineStr">
        <is>
          <t>Store_048</t>
        </is>
      </c>
      <c r="E5787" t="inlineStr">
        <is>
          <t>South</t>
        </is>
      </c>
      <c r="F5787" t="inlineStr">
        <is>
          <t>P0164</t>
        </is>
      </c>
      <c r="G5787" t="inlineStr">
        <is>
          <t>Prod_0164</t>
        </is>
      </c>
      <c r="H5787" t="inlineStr">
        <is>
          <t>Food</t>
        </is>
      </c>
      <c r="I5787" t="n">
        <v>8</v>
      </c>
      <c r="J5787" t="n">
        <v>724.78</v>
      </c>
      <c r="K5787" t="n">
        <v>0.15</v>
      </c>
      <c r="L5787">
        <f>I5787*J5787*(1-K5787)</f>
        <v/>
      </c>
      <c r="M5787">
        <f>VLOOKUP(F5787,Products!A:D,4,FALSE)*I5787</f>
        <v/>
      </c>
      <c r="N5787">
        <f>L5787-M5787</f>
        <v/>
      </c>
    </row>
    <row r="5788">
      <c r="A5788" t="inlineStr">
        <is>
          <t>T1005786</t>
        </is>
      </c>
      <c r="B5788" t="inlineStr">
        <is>
          <t>2023-12-06</t>
        </is>
      </c>
      <c r="C5788" t="inlineStr">
        <is>
          <t>S032</t>
        </is>
      </c>
      <c r="D5788" t="inlineStr">
        <is>
          <t>Store_032</t>
        </is>
      </c>
      <c r="E5788" t="inlineStr">
        <is>
          <t>Central</t>
        </is>
      </c>
      <c r="F5788" t="inlineStr">
        <is>
          <t>P0139</t>
        </is>
      </c>
      <c r="G5788" t="inlineStr">
        <is>
          <t>Prod_0139</t>
        </is>
      </c>
      <c r="H5788" t="inlineStr">
        <is>
          <t>Clothing</t>
        </is>
      </c>
      <c r="I5788" t="n">
        <v>1</v>
      </c>
      <c r="J5788" t="n">
        <v>614.22</v>
      </c>
      <c r="K5788" t="n">
        <v>0.05</v>
      </c>
      <c r="L5788">
        <f>I5788*J5788*(1-K5788)</f>
        <v/>
      </c>
      <c r="M5788">
        <f>VLOOKUP(F5788,Products!A:D,4,FALSE)*I5788</f>
        <v/>
      </c>
      <c r="N5788">
        <f>L5788-M5788</f>
        <v/>
      </c>
    </row>
    <row r="5789">
      <c r="A5789" t="inlineStr">
        <is>
          <t>T1005787</t>
        </is>
      </c>
      <c r="B5789" t="inlineStr">
        <is>
          <t>2023-05-19</t>
        </is>
      </c>
      <c r="C5789" t="inlineStr">
        <is>
          <t>S045</t>
        </is>
      </c>
      <c r="D5789" t="inlineStr">
        <is>
          <t>Store_045</t>
        </is>
      </c>
      <c r="E5789" t="inlineStr">
        <is>
          <t>East</t>
        </is>
      </c>
      <c r="F5789" t="inlineStr">
        <is>
          <t>P0024</t>
        </is>
      </c>
      <c r="G5789" t="inlineStr">
        <is>
          <t>Prod_0024</t>
        </is>
      </c>
      <c r="H5789" t="inlineStr">
        <is>
          <t>Clothing</t>
        </is>
      </c>
      <c r="I5789" t="n">
        <v>8</v>
      </c>
      <c r="J5789" t="n">
        <v>130.6</v>
      </c>
      <c r="K5789" t="n">
        <v>0.2</v>
      </c>
      <c r="L5789">
        <f>I5789*J5789*(1-K5789)</f>
        <v/>
      </c>
      <c r="M5789">
        <f>VLOOKUP(F5789,Products!A:D,4,FALSE)*I5789</f>
        <v/>
      </c>
      <c r="N5789">
        <f>L5789-M5789</f>
        <v/>
      </c>
    </row>
    <row r="5790">
      <c r="A5790" t="inlineStr">
        <is>
          <t>T1005788</t>
        </is>
      </c>
      <c r="B5790" t="inlineStr">
        <is>
          <t>2025-08-13</t>
        </is>
      </c>
      <c r="C5790" t="inlineStr">
        <is>
          <t>S043</t>
        </is>
      </c>
      <c r="D5790" t="inlineStr">
        <is>
          <t>Store_043</t>
        </is>
      </c>
      <c r="E5790" t="inlineStr">
        <is>
          <t>East</t>
        </is>
      </c>
      <c r="F5790" t="inlineStr">
        <is>
          <t>P0194</t>
        </is>
      </c>
      <c r="G5790" t="inlineStr">
        <is>
          <t>Prod_0194</t>
        </is>
      </c>
      <c r="H5790" t="inlineStr">
        <is>
          <t>Food</t>
        </is>
      </c>
      <c r="I5790" t="n">
        <v>5</v>
      </c>
      <c r="J5790" t="n">
        <v>649.35</v>
      </c>
      <c r="K5790" t="n">
        <v>0.05</v>
      </c>
      <c r="L5790">
        <f>I5790*J5790*(1-K5790)</f>
        <v/>
      </c>
      <c r="M5790">
        <f>VLOOKUP(F5790,Products!A:D,4,FALSE)*I5790</f>
        <v/>
      </c>
      <c r="N5790">
        <f>L5790-M5790</f>
        <v/>
      </c>
    </row>
    <row r="5791">
      <c r="A5791" t="inlineStr">
        <is>
          <t>T1005789</t>
        </is>
      </c>
      <c r="B5791" t="inlineStr">
        <is>
          <t>2025-03-08</t>
        </is>
      </c>
      <c r="C5791" t="inlineStr">
        <is>
          <t>S034</t>
        </is>
      </c>
      <c r="D5791" t="inlineStr">
        <is>
          <t>Store_034</t>
        </is>
      </c>
      <c r="E5791" t="inlineStr">
        <is>
          <t>Central</t>
        </is>
      </c>
      <c r="F5791" t="inlineStr">
        <is>
          <t>P0059</t>
        </is>
      </c>
      <c r="G5791" t="inlineStr">
        <is>
          <t>Prod_0059</t>
        </is>
      </c>
      <c r="H5791" t="inlineStr">
        <is>
          <t>Beverages</t>
        </is>
      </c>
      <c r="I5791" t="n">
        <v>5</v>
      </c>
      <c r="J5791" t="n">
        <v>474.38</v>
      </c>
      <c r="K5791" t="n">
        <v>0</v>
      </c>
      <c r="L5791">
        <f>I5791*J5791*(1-K5791)</f>
        <v/>
      </c>
      <c r="M5791">
        <f>VLOOKUP(F5791,Products!A:D,4,FALSE)*I5791</f>
        <v/>
      </c>
      <c r="N5791">
        <f>L5791-M5791</f>
        <v/>
      </c>
    </row>
    <row r="5792">
      <c r="A5792" t="inlineStr">
        <is>
          <t>T1005790</t>
        </is>
      </c>
      <c r="B5792" t="inlineStr">
        <is>
          <t>2024-09-16</t>
        </is>
      </c>
      <c r="C5792" t="inlineStr">
        <is>
          <t>S043</t>
        </is>
      </c>
      <c r="D5792" t="inlineStr">
        <is>
          <t>Store_043</t>
        </is>
      </c>
      <c r="E5792" t="inlineStr">
        <is>
          <t>East</t>
        </is>
      </c>
      <c r="F5792" t="inlineStr">
        <is>
          <t>P0159</t>
        </is>
      </c>
      <c r="G5792" t="inlineStr">
        <is>
          <t>Prod_0159</t>
        </is>
      </c>
      <c r="H5792" t="inlineStr">
        <is>
          <t>Electronics</t>
        </is>
      </c>
      <c r="I5792" t="n">
        <v>5</v>
      </c>
      <c r="J5792" t="n">
        <v>568.87</v>
      </c>
      <c r="K5792" t="n">
        <v>0</v>
      </c>
      <c r="L5792">
        <f>I5792*J5792*(1-K5792)</f>
        <v/>
      </c>
      <c r="M5792">
        <f>VLOOKUP(F5792,Products!A:D,4,FALSE)*I5792</f>
        <v/>
      </c>
      <c r="N5792">
        <f>L5792-M5792</f>
        <v/>
      </c>
    </row>
    <row r="5793">
      <c r="A5793" t="inlineStr">
        <is>
          <t>T1005791</t>
        </is>
      </c>
      <c r="B5793" t="inlineStr">
        <is>
          <t>2025-03-02</t>
        </is>
      </c>
      <c r="C5793" t="inlineStr">
        <is>
          <t>S035</t>
        </is>
      </c>
      <c r="D5793" t="inlineStr">
        <is>
          <t>Store_035</t>
        </is>
      </c>
      <c r="E5793" t="inlineStr">
        <is>
          <t>Central</t>
        </is>
      </c>
      <c r="F5793" t="inlineStr">
        <is>
          <t>P0066</t>
        </is>
      </c>
      <c r="G5793" t="inlineStr">
        <is>
          <t>Prod_0066</t>
        </is>
      </c>
      <c r="H5793" t="inlineStr">
        <is>
          <t>Household</t>
        </is>
      </c>
      <c r="I5793" t="n">
        <v>2</v>
      </c>
      <c r="J5793" t="n">
        <v>514.01</v>
      </c>
      <c r="K5793" t="n">
        <v>0</v>
      </c>
      <c r="L5793">
        <f>I5793*J5793*(1-K5793)</f>
        <v/>
      </c>
      <c r="M5793">
        <f>VLOOKUP(F5793,Products!A:D,4,FALSE)*I5793</f>
        <v/>
      </c>
      <c r="N5793">
        <f>L5793-M5793</f>
        <v/>
      </c>
    </row>
    <row r="5794">
      <c r="A5794" t="inlineStr">
        <is>
          <t>T1005792</t>
        </is>
      </c>
      <c r="B5794" t="inlineStr">
        <is>
          <t>2025-04-24</t>
        </is>
      </c>
      <c r="C5794" t="inlineStr">
        <is>
          <t>S015</t>
        </is>
      </c>
      <c r="D5794" t="inlineStr">
        <is>
          <t>Store_015</t>
        </is>
      </c>
      <c r="E5794" t="inlineStr">
        <is>
          <t>North</t>
        </is>
      </c>
      <c r="F5794" t="inlineStr">
        <is>
          <t>P0109</t>
        </is>
      </c>
      <c r="G5794" t="inlineStr">
        <is>
          <t>Prod_0109</t>
        </is>
      </c>
      <c r="H5794" t="inlineStr">
        <is>
          <t>Beverages</t>
        </is>
      </c>
      <c r="I5794" t="n">
        <v>7</v>
      </c>
      <c r="J5794" t="n">
        <v>576.22</v>
      </c>
      <c r="K5794" t="n">
        <v>0</v>
      </c>
      <c r="L5794">
        <f>I5794*J5794*(1-K5794)</f>
        <v/>
      </c>
      <c r="M5794">
        <f>VLOOKUP(F5794,Products!A:D,4,FALSE)*I5794</f>
        <v/>
      </c>
      <c r="N5794">
        <f>L5794-M5794</f>
        <v/>
      </c>
    </row>
    <row r="5795">
      <c r="A5795" t="inlineStr">
        <is>
          <t>T1005793</t>
        </is>
      </c>
      <c r="B5795" t="inlineStr">
        <is>
          <t>2023-08-16</t>
        </is>
      </c>
      <c r="C5795" t="inlineStr">
        <is>
          <t>S027</t>
        </is>
      </c>
      <c r="D5795" t="inlineStr">
        <is>
          <t>Store_027</t>
        </is>
      </c>
      <c r="E5795" t="inlineStr">
        <is>
          <t>South</t>
        </is>
      </c>
      <c r="F5795" t="inlineStr">
        <is>
          <t>P0052</t>
        </is>
      </c>
      <c r="G5795" t="inlineStr">
        <is>
          <t>Prod_0052</t>
        </is>
      </c>
      <c r="H5795" t="inlineStr">
        <is>
          <t>Clothing</t>
        </is>
      </c>
      <c r="I5795" t="n">
        <v>2</v>
      </c>
      <c r="J5795" t="n">
        <v>53.83</v>
      </c>
      <c r="K5795" t="n">
        <v>0</v>
      </c>
      <c r="L5795">
        <f>I5795*J5795*(1-K5795)</f>
        <v/>
      </c>
      <c r="M5795">
        <f>VLOOKUP(F5795,Products!A:D,4,FALSE)*I5795</f>
        <v/>
      </c>
      <c r="N5795">
        <f>L5795-M5795</f>
        <v/>
      </c>
    </row>
    <row r="5796">
      <c r="A5796" t="inlineStr">
        <is>
          <t>T1005794</t>
        </is>
      </c>
      <c r="B5796" t="inlineStr">
        <is>
          <t>2025-05-01</t>
        </is>
      </c>
      <c r="C5796" t="inlineStr">
        <is>
          <t>S007</t>
        </is>
      </c>
      <c r="D5796" t="inlineStr">
        <is>
          <t>Store_007</t>
        </is>
      </c>
      <c r="E5796" t="inlineStr">
        <is>
          <t>East</t>
        </is>
      </c>
      <c r="F5796" t="inlineStr">
        <is>
          <t>P0020</t>
        </is>
      </c>
      <c r="G5796" t="inlineStr">
        <is>
          <t>Prod_0020</t>
        </is>
      </c>
      <c r="H5796" t="inlineStr">
        <is>
          <t>Beverages</t>
        </is>
      </c>
      <c r="I5796" t="n">
        <v>8</v>
      </c>
      <c r="J5796" t="n">
        <v>632.58</v>
      </c>
      <c r="K5796" t="n">
        <v>0</v>
      </c>
      <c r="L5796">
        <f>I5796*J5796*(1-K5796)</f>
        <v/>
      </c>
      <c r="M5796">
        <f>VLOOKUP(F5796,Products!A:D,4,FALSE)*I5796</f>
        <v/>
      </c>
      <c r="N5796">
        <f>L5796-M5796</f>
        <v/>
      </c>
    </row>
    <row r="5797">
      <c r="A5797" t="inlineStr">
        <is>
          <t>T1005795</t>
        </is>
      </c>
      <c r="B5797" t="inlineStr">
        <is>
          <t>2023-08-10</t>
        </is>
      </c>
      <c r="C5797" t="inlineStr">
        <is>
          <t>S011</t>
        </is>
      </c>
      <c r="D5797" t="inlineStr">
        <is>
          <t>Store_011</t>
        </is>
      </c>
      <c r="E5797" t="inlineStr">
        <is>
          <t>South</t>
        </is>
      </c>
      <c r="F5797" t="inlineStr">
        <is>
          <t>P0081</t>
        </is>
      </c>
      <c r="G5797" t="inlineStr">
        <is>
          <t>Prod_0081</t>
        </is>
      </c>
      <c r="H5797" t="inlineStr">
        <is>
          <t>Electronics</t>
        </is>
      </c>
      <c r="I5797" t="n">
        <v>6</v>
      </c>
      <c r="J5797" t="n">
        <v>327.02</v>
      </c>
      <c r="K5797" t="n">
        <v>0.2</v>
      </c>
      <c r="L5797">
        <f>I5797*J5797*(1-K5797)</f>
        <v/>
      </c>
      <c r="M5797">
        <f>VLOOKUP(F5797,Products!A:D,4,FALSE)*I5797</f>
        <v/>
      </c>
      <c r="N5797">
        <f>L5797-M5797</f>
        <v/>
      </c>
    </row>
    <row r="5798">
      <c r="A5798" t="inlineStr">
        <is>
          <t>T1005796</t>
        </is>
      </c>
      <c r="B5798" t="inlineStr">
        <is>
          <t>2024-12-04</t>
        </is>
      </c>
      <c r="C5798" t="inlineStr">
        <is>
          <t>S010</t>
        </is>
      </c>
      <c r="D5798" t="inlineStr">
        <is>
          <t>Store_010</t>
        </is>
      </c>
      <c r="E5798" t="inlineStr">
        <is>
          <t>North</t>
        </is>
      </c>
      <c r="F5798" t="inlineStr">
        <is>
          <t>P0196</t>
        </is>
      </c>
      <c r="G5798" t="inlineStr">
        <is>
          <t>Prod_0196</t>
        </is>
      </c>
      <c r="H5798" t="inlineStr">
        <is>
          <t>Beverages</t>
        </is>
      </c>
      <c r="I5798" t="n">
        <v>8</v>
      </c>
      <c r="J5798" t="n">
        <v>750.26</v>
      </c>
      <c r="K5798" t="n">
        <v>0.05</v>
      </c>
      <c r="L5798">
        <f>I5798*J5798*(1-K5798)</f>
        <v/>
      </c>
      <c r="M5798">
        <f>VLOOKUP(F5798,Products!A:D,4,FALSE)*I5798</f>
        <v/>
      </c>
      <c r="N5798">
        <f>L5798-M5798</f>
        <v/>
      </c>
    </row>
    <row r="5799">
      <c r="A5799" t="inlineStr">
        <is>
          <t>T1005797</t>
        </is>
      </c>
      <c r="B5799" t="inlineStr">
        <is>
          <t>2025-01-16</t>
        </is>
      </c>
      <c r="C5799" t="inlineStr">
        <is>
          <t>S029</t>
        </is>
      </c>
      <c r="D5799" t="inlineStr">
        <is>
          <t>Store_029</t>
        </is>
      </c>
      <c r="E5799" t="inlineStr">
        <is>
          <t>South</t>
        </is>
      </c>
      <c r="F5799" t="inlineStr">
        <is>
          <t>P0097</t>
        </is>
      </c>
      <c r="G5799" t="inlineStr">
        <is>
          <t>Prod_0097</t>
        </is>
      </c>
      <c r="H5799" t="inlineStr">
        <is>
          <t>Clothing</t>
        </is>
      </c>
      <c r="I5799" t="n">
        <v>7</v>
      </c>
      <c r="J5799" t="n">
        <v>272.39</v>
      </c>
      <c r="K5799" t="n">
        <v>0</v>
      </c>
      <c r="L5799">
        <f>I5799*J5799*(1-K5799)</f>
        <v/>
      </c>
      <c r="M5799">
        <f>VLOOKUP(F5799,Products!A:D,4,FALSE)*I5799</f>
        <v/>
      </c>
      <c r="N5799">
        <f>L5799-M5799</f>
        <v/>
      </c>
    </row>
    <row r="5800">
      <c r="A5800" t="inlineStr">
        <is>
          <t>T1005798</t>
        </is>
      </c>
      <c r="B5800" t="inlineStr">
        <is>
          <t>2023-06-24</t>
        </is>
      </c>
      <c r="C5800" t="inlineStr">
        <is>
          <t>S037</t>
        </is>
      </c>
      <c r="D5800" t="inlineStr">
        <is>
          <t>Store_037</t>
        </is>
      </c>
      <c r="E5800" t="inlineStr">
        <is>
          <t>East</t>
        </is>
      </c>
      <c r="F5800" t="inlineStr">
        <is>
          <t>P0111</t>
        </is>
      </c>
      <c r="G5800" t="inlineStr">
        <is>
          <t>Prod_0111</t>
        </is>
      </c>
      <c r="H5800" t="inlineStr">
        <is>
          <t>Clothing</t>
        </is>
      </c>
      <c r="I5800" t="n">
        <v>5</v>
      </c>
      <c r="J5800" t="n">
        <v>640.33</v>
      </c>
      <c r="K5800" t="n">
        <v>0</v>
      </c>
      <c r="L5800">
        <f>I5800*J5800*(1-K5800)</f>
        <v/>
      </c>
      <c r="M5800">
        <f>VLOOKUP(F5800,Products!A:D,4,FALSE)*I5800</f>
        <v/>
      </c>
      <c r="N5800">
        <f>L5800-M5800</f>
        <v/>
      </c>
    </row>
    <row r="5801">
      <c r="A5801" t="inlineStr">
        <is>
          <t>T1005799</t>
        </is>
      </c>
      <c r="B5801" t="inlineStr">
        <is>
          <t>2024-10-12</t>
        </is>
      </c>
      <c r="C5801" t="inlineStr">
        <is>
          <t>S031</t>
        </is>
      </c>
      <c r="D5801" t="inlineStr">
        <is>
          <t>Store_031</t>
        </is>
      </c>
      <c r="E5801" t="inlineStr">
        <is>
          <t>Central</t>
        </is>
      </c>
      <c r="F5801" t="inlineStr">
        <is>
          <t>P0005</t>
        </is>
      </c>
      <c r="G5801" t="inlineStr">
        <is>
          <t>Prod_0005</t>
        </is>
      </c>
      <c r="H5801" t="inlineStr">
        <is>
          <t>Beverages</t>
        </is>
      </c>
      <c r="I5801" t="n">
        <v>9</v>
      </c>
      <c r="J5801" t="n">
        <v>120.08</v>
      </c>
      <c r="K5801" t="n">
        <v>0</v>
      </c>
      <c r="L5801">
        <f>I5801*J5801*(1-K5801)</f>
        <v/>
      </c>
      <c r="M5801">
        <f>VLOOKUP(F5801,Products!A:D,4,FALSE)*I5801</f>
        <v/>
      </c>
      <c r="N5801">
        <f>L5801-M5801</f>
        <v/>
      </c>
    </row>
    <row r="5802">
      <c r="A5802" t="inlineStr">
        <is>
          <t>T1005800</t>
        </is>
      </c>
      <c r="B5802" t="inlineStr">
        <is>
          <t>2023-02-06</t>
        </is>
      </c>
      <c r="C5802" t="inlineStr">
        <is>
          <t>S028</t>
        </is>
      </c>
      <c r="D5802" t="inlineStr">
        <is>
          <t>Store_028</t>
        </is>
      </c>
      <c r="E5802" t="inlineStr">
        <is>
          <t>North</t>
        </is>
      </c>
      <c r="F5802" t="inlineStr">
        <is>
          <t>P0126</t>
        </is>
      </c>
      <c r="G5802" t="inlineStr">
        <is>
          <t>Prod_0126</t>
        </is>
      </c>
      <c r="H5802" t="inlineStr">
        <is>
          <t>Toys</t>
        </is>
      </c>
      <c r="I5802" t="n">
        <v>6</v>
      </c>
      <c r="J5802" t="n">
        <v>396.35</v>
      </c>
      <c r="K5802" t="n">
        <v>0</v>
      </c>
      <c r="L5802">
        <f>I5802*J5802*(1-K5802)</f>
        <v/>
      </c>
      <c r="M5802">
        <f>VLOOKUP(F5802,Products!A:D,4,FALSE)*I5802</f>
        <v/>
      </c>
      <c r="N5802">
        <f>L5802-M5802</f>
        <v/>
      </c>
    </row>
    <row r="5803">
      <c r="A5803" t="inlineStr">
        <is>
          <t>T1005801</t>
        </is>
      </c>
      <c r="B5803" t="inlineStr">
        <is>
          <t>2023-10-04</t>
        </is>
      </c>
      <c r="C5803" t="inlineStr">
        <is>
          <t>S042</t>
        </is>
      </c>
      <c r="D5803" t="inlineStr">
        <is>
          <t>Store_042</t>
        </is>
      </c>
      <c r="E5803" t="inlineStr">
        <is>
          <t>Central</t>
        </is>
      </c>
      <c r="F5803" t="inlineStr">
        <is>
          <t>P0045</t>
        </is>
      </c>
      <c r="G5803" t="inlineStr">
        <is>
          <t>Prod_0045</t>
        </is>
      </c>
      <c r="H5803" t="inlineStr">
        <is>
          <t>Toys</t>
        </is>
      </c>
      <c r="I5803" t="n">
        <v>9</v>
      </c>
      <c r="J5803" t="n">
        <v>248.54</v>
      </c>
      <c r="K5803" t="n">
        <v>0.1</v>
      </c>
      <c r="L5803">
        <f>I5803*J5803*(1-K5803)</f>
        <v/>
      </c>
      <c r="M5803">
        <f>VLOOKUP(F5803,Products!A:D,4,FALSE)*I5803</f>
        <v/>
      </c>
      <c r="N5803">
        <f>L5803-M5803</f>
        <v/>
      </c>
    </row>
    <row r="5804">
      <c r="A5804" t="inlineStr">
        <is>
          <t>T1005802</t>
        </is>
      </c>
      <c r="B5804" t="inlineStr">
        <is>
          <t>2023-03-18</t>
        </is>
      </c>
      <c r="C5804" t="inlineStr">
        <is>
          <t>S008</t>
        </is>
      </c>
      <c r="D5804" t="inlineStr">
        <is>
          <t>Store_008</t>
        </is>
      </c>
      <c r="E5804" t="inlineStr">
        <is>
          <t>East</t>
        </is>
      </c>
      <c r="F5804" t="inlineStr">
        <is>
          <t>P0143</t>
        </is>
      </c>
      <c r="G5804" t="inlineStr">
        <is>
          <t>Prod_0143</t>
        </is>
      </c>
      <c r="H5804" t="inlineStr">
        <is>
          <t>Electronics</t>
        </is>
      </c>
      <c r="I5804" t="n">
        <v>5</v>
      </c>
      <c r="J5804" t="n">
        <v>346.68</v>
      </c>
      <c r="K5804" t="n">
        <v>0</v>
      </c>
      <c r="L5804">
        <f>I5804*J5804*(1-K5804)</f>
        <v/>
      </c>
      <c r="M5804">
        <f>VLOOKUP(F5804,Products!A:D,4,FALSE)*I5804</f>
        <v/>
      </c>
      <c r="N5804">
        <f>L5804-M5804</f>
        <v/>
      </c>
    </row>
    <row r="5805">
      <c r="A5805" t="inlineStr">
        <is>
          <t>T1005803</t>
        </is>
      </c>
      <c r="B5805" t="inlineStr">
        <is>
          <t>2024-01-31</t>
        </is>
      </c>
      <c r="C5805" t="inlineStr">
        <is>
          <t>S028</t>
        </is>
      </c>
      <c r="D5805" t="inlineStr">
        <is>
          <t>Store_028</t>
        </is>
      </c>
      <c r="E5805" t="inlineStr">
        <is>
          <t>North</t>
        </is>
      </c>
      <c r="F5805" t="inlineStr">
        <is>
          <t>P0066</t>
        </is>
      </c>
      <c r="G5805" t="inlineStr">
        <is>
          <t>Prod_0066</t>
        </is>
      </c>
      <c r="H5805" t="inlineStr">
        <is>
          <t>Household</t>
        </is>
      </c>
      <c r="I5805" t="n">
        <v>5</v>
      </c>
      <c r="J5805" t="n">
        <v>455.87</v>
      </c>
      <c r="K5805" t="n">
        <v>0</v>
      </c>
      <c r="L5805">
        <f>I5805*J5805*(1-K5805)</f>
        <v/>
      </c>
      <c r="M5805">
        <f>VLOOKUP(F5805,Products!A:D,4,FALSE)*I5805</f>
        <v/>
      </c>
      <c r="N5805">
        <f>L5805-M5805</f>
        <v/>
      </c>
    </row>
    <row r="5806">
      <c r="A5806" t="inlineStr">
        <is>
          <t>T1005804</t>
        </is>
      </c>
      <c r="B5806" t="inlineStr">
        <is>
          <t>2024-09-03</t>
        </is>
      </c>
      <c r="C5806" t="inlineStr">
        <is>
          <t>S027</t>
        </is>
      </c>
      <c r="D5806" t="inlineStr">
        <is>
          <t>Store_027</t>
        </is>
      </c>
      <c r="E5806" t="inlineStr">
        <is>
          <t>South</t>
        </is>
      </c>
      <c r="F5806" t="inlineStr">
        <is>
          <t>P0067</t>
        </is>
      </c>
      <c r="G5806" t="inlineStr">
        <is>
          <t>Prod_0067</t>
        </is>
      </c>
      <c r="H5806" t="inlineStr">
        <is>
          <t>Toys</t>
        </is>
      </c>
      <c r="I5806" t="n">
        <v>7</v>
      </c>
      <c r="J5806" t="n">
        <v>198.94</v>
      </c>
      <c r="K5806" t="n">
        <v>0</v>
      </c>
      <c r="L5806">
        <f>I5806*J5806*(1-K5806)</f>
        <v/>
      </c>
      <c r="M5806">
        <f>VLOOKUP(F5806,Products!A:D,4,FALSE)*I5806</f>
        <v/>
      </c>
      <c r="N5806">
        <f>L5806-M5806</f>
        <v/>
      </c>
    </row>
    <row r="5807">
      <c r="A5807" t="inlineStr">
        <is>
          <t>T1005805</t>
        </is>
      </c>
      <c r="B5807" t="inlineStr">
        <is>
          <t>2024-02-04</t>
        </is>
      </c>
      <c r="C5807" t="inlineStr">
        <is>
          <t>S029</t>
        </is>
      </c>
      <c r="D5807" t="inlineStr">
        <is>
          <t>Store_029</t>
        </is>
      </c>
      <c r="E5807" t="inlineStr">
        <is>
          <t>South</t>
        </is>
      </c>
      <c r="F5807" t="inlineStr">
        <is>
          <t>P0075</t>
        </is>
      </c>
      <c r="G5807" t="inlineStr">
        <is>
          <t>Prod_0075</t>
        </is>
      </c>
      <c r="H5807" t="inlineStr">
        <is>
          <t>Beverages</t>
        </is>
      </c>
      <c r="I5807" t="n">
        <v>8</v>
      </c>
      <c r="J5807" t="n">
        <v>683.6</v>
      </c>
      <c r="K5807" t="n">
        <v>0.05</v>
      </c>
      <c r="L5807">
        <f>I5807*J5807*(1-K5807)</f>
        <v/>
      </c>
      <c r="M5807">
        <f>VLOOKUP(F5807,Products!A:D,4,FALSE)*I5807</f>
        <v/>
      </c>
      <c r="N5807">
        <f>L5807-M5807</f>
        <v/>
      </c>
    </row>
    <row r="5808">
      <c r="A5808" t="inlineStr">
        <is>
          <t>T1005806</t>
        </is>
      </c>
      <c r="B5808" t="inlineStr">
        <is>
          <t>2024-10-28</t>
        </is>
      </c>
      <c r="C5808" t="inlineStr">
        <is>
          <t>S002</t>
        </is>
      </c>
      <c r="D5808" t="inlineStr">
        <is>
          <t>Store_002</t>
        </is>
      </c>
      <c r="E5808" t="inlineStr">
        <is>
          <t>South</t>
        </is>
      </c>
      <c r="F5808" t="inlineStr">
        <is>
          <t>P0046</t>
        </is>
      </c>
      <c r="G5808" t="inlineStr">
        <is>
          <t>Prod_0046</t>
        </is>
      </c>
      <c r="H5808" t="inlineStr">
        <is>
          <t>Electronics</t>
        </is>
      </c>
      <c r="I5808" t="n">
        <v>4</v>
      </c>
      <c r="J5808" t="n">
        <v>51.1</v>
      </c>
      <c r="K5808" t="n">
        <v>0</v>
      </c>
      <c r="L5808">
        <f>I5808*J5808*(1-K5808)</f>
        <v/>
      </c>
      <c r="M5808">
        <f>VLOOKUP(F5808,Products!A:D,4,FALSE)*I5808</f>
        <v/>
      </c>
      <c r="N5808">
        <f>L5808-M5808</f>
        <v/>
      </c>
    </row>
    <row r="5809">
      <c r="A5809" t="inlineStr">
        <is>
          <t>T1005807</t>
        </is>
      </c>
      <c r="B5809" t="inlineStr">
        <is>
          <t>2025-03-27</t>
        </is>
      </c>
      <c r="C5809" t="inlineStr">
        <is>
          <t>S023</t>
        </is>
      </c>
      <c r="D5809" t="inlineStr">
        <is>
          <t>Store_023</t>
        </is>
      </c>
      <c r="E5809" t="inlineStr">
        <is>
          <t>South</t>
        </is>
      </c>
      <c r="F5809" t="inlineStr">
        <is>
          <t>P0066</t>
        </is>
      </c>
      <c r="G5809" t="inlineStr">
        <is>
          <t>Prod_0066</t>
        </is>
      </c>
      <c r="H5809" t="inlineStr">
        <is>
          <t>Household</t>
        </is>
      </c>
      <c r="I5809" t="n">
        <v>3</v>
      </c>
      <c r="J5809" t="n">
        <v>404.43</v>
      </c>
      <c r="K5809" t="n">
        <v>0.1</v>
      </c>
      <c r="L5809">
        <f>I5809*J5809*(1-K5809)</f>
        <v/>
      </c>
      <c r="M5809">
        <f>VLOOKUP(F5809,Products!A:D,4,FALSE)*I5809</f>
        <v/>
      </c>
      <c r="N5809">
        <f>L5809-M5809</f>
        <v/>
      </c>
    </row>
    <row r="5810">
      <c r="A5810" t="inlineStr">
        <is>
          <t>T1005808</t>
        </is>
      </c>
      <c r="B5810" t="inlineStr">
        <is>
          <t>2024-12-13</t>
        </is>
      </c>
      <c r="C5810" t="inlineStr">
        <is>
          <t>S020</t>
        </is>
      </c>
      <c r="D5810" t="inlineStr">
        <is>
          <t>Store_020</t>
        </is>
      </c>
      <c r="E5810" t="inlineStr">
        <is>
          <t>West</t>
        </is>
      </c>
      <c r="F5810" t="inlineStr">
        <is>
          <t>P0075</t>
        </is>
      </c>
      <c r="G5810" t="inlineStr">
        <is>
          <t>Prod_0075</t>
        </is>
      </c>
      <c r="H5810" t="inlineStr">
        <is>
          <t>Beverages</t>
        </is>
      </c>
      <c r="I5810" t="n">
        <v>2</v>
      </c>
      <c r="J5810" t="n">
        <v>921.04</v>
      </c>
      <c r="K5810" t="n">
        <v>0</v>
      </c>
      <c r="L5810">
        <f>I5810*J5810*(1-K5810)</f>
        <v/>
      </c>
      <c r="M5810">
        <f>VLOOKUP(F5810,Products!A:D,4,FALSE)*I5810</f>
        <v/>
      </c>
      <c r="N5810">
        <f>L5810-M5810</f>
        <v/>
      </c>
    </row>
    <row r="5811">
      <c r="A5811" t="inlineStr">
        <is>
          <t>T1005809</t>
        </is>
      </c>
      <c r="B5811" t="inlineStr">
        <is>
          <t>2025-07-08</t>
        </is>
      </c>
      <c r="C5811" t="inlineStr">
        <is>
          <t>S034</t>
        </is>
      </c>
      <c r="D5811" t="inlineStr">
        <is>
          <t>Store_034</t>
        </is>
      </c>
      <c r="E5811" t="inlineStr">
        <is>
          <t>Central</t>
        </is>
      </c>
      <c r="F5811" t="inlineStr">
        <is>
          <t>P0022</t>
        </is>
      </c>
      <c r="G5811" t="inlineStr">
        <is>
          <t>Prod_0022</t>
        </is>
      </c>
      <c r="H5811" t="inlineStr">
        <is>
          <t>Beverages</t>
        </is>
      </c>
      <c r="I5811" t="n">
        <v>8</v>
      </c>
      <c r="J5811" t="n">
        <v>257.56</v>
      </c>
      <c r="K5811" t="n">
        <v>0</v>
      </c>
      <c r="L5811">
        <f>I5811*J5811*(1-K5811)</f>
        <v/>
      </c>
      <c r="M5811">
        <f>VLOOKUP(F5811,Products!A:D,4,FALSE)*I5811</f>
        <v/>
      </c>
      <c r="N5811">
        <f>L5811-M5811</f>
        <v/>
      </c>
    </row>
    <row r="5812">
      <c r="A5812" t="inlineStr">
        <is>
          <t>T1005810</t>
        </is>
      </c>
      <c r="B5812" t="inlineStr">
        <is>
          <t>2023-12-06</t>
        </is>
      </c>
      <c r="C5812" t="inlineStr">
        <is>
          <t>S016</t>
        </is>
      </c>
      <c r="D5812" t="inlineStr">
        <is>
          <t>Store_016</t>
        </is>
      </c>
      <c r="E5812" t="inlineStr">
        <is>
          <t>West</t>
        </is>
      </c>
      <c r="F5812" t="inlineStr">
        <is>
          <t>P0151</t>
        </is>
      </c>
      <c r="G5812" t="inlineStr">
        <is>
          <t>Prod_0151</t>
        </is>
      </c>
      <c r="H5812" t="inlineStr">
        <is>
          <t>Food</t>
        </is>
      </c>
      <c r="I5812" t="n">
        <v>6</v>
      </c>
      <c r="J5812" t="n">
        <v>825.87</v>
      </c>
      <c r="K5812" t="n">
        <v>0</v>
      </c>
      <c r="L5812">
        <f>I5812*J5812*(1-K5812)</f>
        <v/>
      </c>
      <c r="M5812">
        <f>VLOOKUP(F5812,Products!A:D,4,FALSE)*I5812</f>
        <v/>
      </c>
      <c r="N5812">
        <f>L5812-M5812</f>
        <v/>
      </c>
    </row>
    <row r="5813">
      <c r="A5813" t="inlineStr">
        <is>
          <t>T1005811</t>
        </is>
      </c>
      <c r="B5813" t="inlineStr">
        <is>
          <t>2024-11-04</t>
        </is>
      </c>
      <c r="C5813" t="inlineStr">
        <is>
          <t>S027</t>
        </is>
      </c>
      <c r="D5813" t="inlineStr">
        <is>
          <t>Store_027</t>
        </is>
      </c>
      <c r="E5813" t="inlineStr">
        <is>
          <t>South</t>
        </is>
      </c>
      <c r="F5813" t="inlineStr">
        <is>
          <t>P0152</t>
        </is>
      </c>
      <c r="G5813" t="inlineStr">
        <is>
          <t>Prod_0152</t>
        </is>
      </c>
      <c r="H5813" t="inlineStr">
        <is>
          <t>Household</t>
        </is>
      </c>
      <c r="I5813" t="n">
        <v>9</v>
      </c>
      <c r="J5813" t="n">
        <v>681.3099999999999</v>
      </c>
      <c r="K5813" t="n">
        <v>0.1</v>
      </c>
      <c r="L5813">
        <f>I5813*J5813*(1-K5813)</f>
        <v/>
      </c>
      <c r="M5813">
        <f>VLOOKUP(F5813,Products!A:D,4,FALSE)*I5813</f>
        <v/>
      </c>
      <c r="N5813">
        <f>L5813-M5813</f>
        <v/>
      </c>
    </row>
    <row r="5814">
      <c r="A5814" t="inlineStr">
        <is>
          <t>T1005812</t>
        </is>
      </c>
      <c r="B5814" t="inlineStr">
        <is>
          <t>2024-01-09</t>
        </is>
      </c>
      <c r="C5814" t="inlineStr">
        <is>
          <t>S002</t>
        </is>
      </c>
      <c r="D5814" t="inlineStr">
        <is>
          <t>Store_002</t>
        </is>
      </c>
      <c r="E5814" t="inlineStr">
        <is>
          <t>South</t>
        </is>
      </c>
      <c r="F5814" t="inlineStr">
        <is>
          <t>P0036</t>
        </is>
      </c>
      <c r="G5814" t="inlineStr">
        <is>
          <t>Prod_0036</t>
        </is>
      </c>
      <c r="H5814" t="inlineStr">
        <is>
          <t>Clothing</t>
        </is>
      </c>
      <c r="I5814" t="n">
        <v>7</v>
      </c>
      <c r="J5814" t="n">
        <v>390.47</v>
      </c>
      <c r="K5814" t="n">
        <v>0</v>
      </c>
      <c r="L5814">
        <f>I5814*J5814*(1-K5814)</f>
        <v/>
      </c>
      <c r="M5814">
        <f>VLOOKUP(F5814,Products!A:D,4,FALSE)*I5814</f>
        <v/>
      </c>
      <c r="N5814">
        <f>L5814-M5814</f>
        <v/>
      </c>
    </row>
    <row r="5815">
      <c r="A5815" t="inlineStr">
        <is>
          <t>T1005813</t>
        </is>
      </c>
      <c r="B5815" t="inlineStr">
        <is>
          <t>2023-05-02</t>
        </is>
      </c>
      <c r="C5815" t="inlineStr">
        <is>
          <t>S049</t>
        </is>
      </c>
      <c r="D5815" t="inlineStr">
        <is>
          <t>Store_049</t>
        </is>
      </c>
      <c r="E5815" t="inlineStr">
        <is>
          <t>North</t>
        </is>
      </c>
      <c r="F5815" t="inlineStr">
        <is>
          <t>P0058</t>
        </is>
      </c>
      <c r="G5815" t="inlineStr">
        <is>
          <t>Prod_0058</t>
        </is>
      </c>
      <c r="H5815" t="inlineStr">
        <is>
          <t>Stationery</t>
        </is>
      </c>
      <c r="I5815" t="n">
        <v>2</v>
      </c>
      <c r="J5815" t="n">
        <v>508.83</v>
      </c>
      <c r="K5815" t="n">
        <v>0</v>
      </c>
      <c r="L5815">
        <f>I5815*J5815*(1-K5815)</f>
        <v/>
      </c>
      <c r="M5815">
        <f>VLOOKUP(F5815,Products!A:D,4,FALSE)*I5815</f>
        <v/>
      </c>
      <c r="N5815">
        <f>L5815-M5815</f>
        <v/>
      </c>
    </row>
    <row r="5816">
      <c r="A5816" t="inlineStr">
        <is>
          <t>T1005814</t>
        </is>
      </c>
      <c r="B5816" t="inlineStr">
        <is>
          <t>2025-04-29</t>
        </is>
      </c>
      <c r="C5816" t="inlineStr">
        <is>
          <t>S013</t>
        </is>
      </c>
      <c r="D5816" t="inlineStr">
        <is>
          <t>Store_013</t>
        </is>
      </c>
      <c r="E5816" t="inlineStr">
        <is>
          <t>North</t>
        </is>
      </c>
      <c r="F5816" t="inlineStr">
        <is>
          <t>P0062</t>
        </is>
      </c>
      <c r="G5816" t="inlineStr">
        <is>
          <t>Prod_0062</t>
        </is>
      </c>
      <c r="H5816" t="inlineStr">
        <is>
          <t>Beverages</t>
        </is>
      </c>
      <c r="I5816" t="n">
        <v>1</v>
      </c>
      <c r="J5816" t="n">
        <v>509.79</v>
      </c>
      <c r="K5816" t="n">
        <v>0</v>
      </c>
      <c r="L5816">
        <f>I5816*J5816*(1-K5816)</f>
        <v/>
      </c>
      <c r="M5816">
        <f>VLOOKUP(F5816,Products!A:D,4,FALSE)*I5816</f>
        <v/>
      </c>
      <c r="N5816">
        <f>L5816-M5816</f>
        <v/>
      </c>
    </row>
    <row r="5817">
      <c r="A5817" t="inlineStr">
        <is>
          <t>T1005815</t>
        </is>
      </c>
      <c r="B5817" t="inlineStr">
        <is>
          <t>2024-06-02</t>
        </is>
      </c>
      <c r="C5817" t="inlineStr">
        <is>
          <t>S019</t>
        </is>
      </c>
      <c r="D5817" t="inlineStr">
        <is>
          <t>Store_019</t>
        </is>
      </c>
      <c r="E5817" t="inlineStr">
        <is>
          <t>East</t>
        </is>
      </c>
      <c r="F5817" t="inlineStr">
        <is>
          <t>P0096</t>
        </is>
      </c>
      <c r="G5817" t="inlineStr">
        <is>
          <t>Prod_0096</t>
        </is>
      </c>
      <c r="H5817" t="inlineStr">
        <is>
          <t>Beverages</t>
        </is>
      </c>
      <c r="I5817" t="n">
        <v>8</v>
      </c>
      <c r="J5817" t="n">
        <v>371.83</v>
      </c>
      <c r="K5817" t="n">
        <v>0.05</v>
      </c>
      <c r="L5817">
        <f>I5817*J5817*(1-K5817)</f>
        <v/>
      </c>
      <c r="M5817">
        <f>VLOOKUP(F5817,Products!A:D,4,FALSE)*I5817</f>
        <v/>
      </c>
      <c r="N5817">
        <f>L5817-M5817</f>
        <v/>
      </c>
    </row>
    <row r="5818">
      <c r="A5818" t="inlineStr">
        <is>
          <t>T1005816</t>
        </is>
      </c>
      <c r="B5818" t="inlineStr">
        <is>
          <t>2023-10-12</t>
        </is>
      </c>
      <c r="C5818" t="inlineStr">
        <is>
          <t>S006</t>
        </is>
      </c>
      <c r="D5818" t="inlineStr">
        <is>
          <t>Store_006</t>
        </is>
      </c>
      <c r="E5818" t="inlineStr">
        <is>
          <t>East</t>
        </is>
      </c>
      <c r="F5818" t="inlineStr">
        <is>
          <t>P0009</t>
        </is>
      </c>
      <c r="G5818" t="inlineStr">
        <is>
          <t>Prod_0009</t>
        </is>
      </c>
      <c r="H5818" t="inlineStr">
        <is>
          <t>Toys</t>
        </is>
      </c>
      <c r="I5818" t="n">
        <v>1</v>
      </c>
      <c r="J5818" t="n">
        <v>652.24</v>
      </c>
      <c r="K5818" t="n">
        <v>0.2</v>
      </c>
      <c r="L5818">
        <f>I5818*J5818*(1-K5818)</f>
        <v/>
      </c>
      <c r="M5818">
        <f>VLOOKUP(F5818,Products!A:D,4,FALSE)*I5818</f>
        <v/>
      </c>
      <c r="N5818">
        <f>L5818-M5818</f>
        <v/>
      </c>
    </row>
    <row r="5819">
      <c r="A5819" t="inlineStr">
        <is>
          <t>T1005817</t>
        </is>
      </c>
      <c r="B5819" t="inlineStr">
        <is>
          <t>2023-08-26</t>
        </is>
      </c>
      <c r="C5819" t="inlineStr">
        <is>
          <t>S037</t>
        </is>
      </c>
      <c r="D5819" t="inlineStr">
        <is>
          <t>Store_037</t>
        </is>
      </c>
      <c r="E5819" t="inlineStr">
        <is>
          <t>East</t>
        </is>
      </c>
      <c r="F5819" t="inlineStr">
        <is>
          <t>P0173</t>
        </is>
      </c>
      <c r="G5819" t="inlineStr">
        <is>
          <t>Prod_0173</t>
        </is>
      </c>
      <c r="H5819" t="inlineStr">
        <is>
          <t>Toys</t>
        </is>
      </c>
      <c r="I5819" t="n">
        <v>1</v>
      </c>
      <c r="J5819" t="n">
        <v>1048.23</v>
      </c>
      <c r="K5819" t="n">
        <v>0</v>
      </c>
      <c r="L5819">
        <f>I5819*J5819*(1-K5819)</f>
        <v/>
      </c>
      <c r="M5819">
        <f>VLOOKUP(F5819,Products!A:D,4,FALSE)*I5819</f>
        <v/>
      </c>
      <c r="N5819">
        <f>L5819-M5819</f>
        <v/>
      </c>
    </row>
    <row r="5820">
      <c r="A5820" t="inlineStr">
        <is>
          <t>T1005818</t>
        </is>
      </c>
      <c r="B5820" t="inlineStr">
        <is>
          <t>2023-01-18</t>
        </is>
      </c>
      <c r="C5820" t="inlineStr">
        <is>
          <t>S023</t>
        </is>
      </c>
      <c r="D5820" t="inlineStr">
        <is>
          <t>Store_023</t>
        </is>
      </c>
      <c r="E5820" t="inlineStr">
        <is>
          <t>South</t>
        </is>
      </c>
      <c r="F5820" t="inlineStr">
        <is>
          <t>P0054</t>
        </is>
      </c>
      <c r="G5820" t="inlineStr">
        <is>
          <t>Prod_0054</t>
        </is>
      </c>
      <c r="H5820" t="inlineStr">
        <is>
          <t>Food</t>
        </is>
      </c>
      <c r="I5820" t="n">
        <v>4</v>
      </c>
      <c r="J5820" t="n">
        <v>493.95</v>
      </c>
      <c r="K5820" t="n">
        <v>0</v>
      </c>
      <c r="L5820">
        <f>I5820*J5820*(1-K5820)</f>
        <v/>
      </c>
      <c r="M5820">
        <f>VLOOKUP(F5820,Products!A:D,4,FALSE)*I5820</f>
        <v/>
      </c>
      <c r="N5820">
        <f>L5820-M5820</f>
        <v/>
      </c>
    </row>
    <row r="5821">
      <c r="A5821" t="inlineStr">
        <is>
          <t>T1005819</t>
        </is>
      </c>
      <c r="B5821" t="inlineStr">
        <is>
          <t>2024-05-27</t>
        </is>
      </c>
      <c r="C5821" t="inlineStr">
        <is>
          <t>S015</t>
        </is>
      </c>
      <c r="D5821" t="inlineStr">
        <is>
          <t>Store_015</t>
        </is>
      </c>
      <c r="E5821" t="inlineStr">
        <is>
          <t>North</t>
        </is>
      </c>
      <c r="F5821" t="inlineStr">
        <is>
          <t>P0083</t>
        </is>
      </c>
      <c r="G5821" t="inlineStr">
        <is>
          <t>Prod_0083</t>
        </is>
      </c>
      <c r="H5821" t="inlineStr">
        <is>
          <t>Clothing</t>
        </is>
      </c>
      <c r="I5821" t="n">
        <v>6</v>
      </c>
      <c r="J5821" t="n">
        <v>543.1</v>
      </c>
      <c r="K5821" t="n">
        <v>0</v>
      </c>
      <c r="L5821">
        <f>I5821*J5821*(1-K5821)</f>
        <v/>
      </c>
      <c r="M5821">
        <f>VLOOKUP(F5821,Products!A:D,4,FALSE)*I5821</f>
        <v/>
      </c>
      <c r="N5821">
        <f>L5821-M5821</f>
        <v/>
      </c>
    </row>
    <row r="5822">
      <c r="A5822" t="inlineStr">
        <is>
          <t>T1005820</t>
        </is>
      </c>
      <c r="B5822" t="inlineStr">
        <is>
          <t>2024-05-31</t>
        </is>
      </c>
      <c r="C5822" t="inlineStr">
        <is>
          <t>S031</t>
        </is>
      </c>
      <c r="D5822" t="inlineStr">
        <is>
          <t>Store_031</t>
        </is>
      </c>
      <c r="E5822" t="inlineStr">
        <is>
          <t>Central</t>
        </is>
      </c>
      <c r="F5822" t="inlineStr">
        <is>
          <t>P0090</t>
        </is>
      </c>
      <c r="G5822" t="inlineStr">
        <is>
          <t>Prod_0090</t>
        </is>
      </c>
      <c r="H5822" t="inlineStr">
        <is>
          <t>Toys</t>
        </is>
      </c>
      <c r="I5822" t="n">
        <v>5</v>
      </c>
      <c r="J5822" t="n">
        <v>362.67</v>
      </c>
      <c r="K5822" t="n">
        <v>0</v>
      </c>
      <c r="L5822">
        <f>I5822*J5822*(1-K5822)</f>
        <v/>
      </c>
      <c r="M5822">
        <f>VLOOKUP(F5822,Products!A:D,4,FALSE)*I5822</f>
        <v/>
      </c>
      <c r="N5822">
        <f>L5822-M5822</f>
        <v/>
      </c>
    </row>
    <row r="5823">
      <c r="A5823" t="inlineStr">
        <is>
          <t>T1005821</t>
        </is>
      </c>
      <c r="B5823" t="inlineStr">
        <is>
          <t>2025-08-30</t>
        </is>
      </c>
      <c r="C5823" t="inlineStr">
        <is>
          <t>S014</t>
        </is>
      </c>
      <c r="D5823" t="inlineStr">
        <is>
          <t>Store_014</t>
        </is>
      </c>
      <c r="E5823" t="inlineStr">
        <is>
          <t>West</t>
        </is>
      </c>
      <c r="F5823" t="inlineStr">
        <is>
          <t>P0038</t>
        </is>
      </c>
      <c r="G5823" t="inlineStr">
        <is>
          <t>Prod_0038</t>
        </is>
      </c>
      <c r="H5823" t="inlineStr">
        <is>
          <t>Beverages</t>
        </is>
      </c>
      <c r="I5823" t="n">
        <v>4</v>
      </c>
      <c r="J5823" t="n">
        <v>965.38</v>
      </c>
      <c r="K5823" t="n">
        <v>0.15</v>
      </c>
      <c r="L5823">
        <f>I5823*J5823*(1-K5823)</f>
        <v/>
      </c>
      <c r="M5823">
        <f>VLOOKUP(F5823,Products!A:D,4,FALSE)*I5823</f>
        <v/>
      </c>
      <c r="N5823">
        <f>L5823-M5823</f>
        <v/>
      </c>
    </row>
    <row r="5824">
      <c r="A5824" t="inlineStr">
        <is>
          <t>T1005822</t>
        </is>
      </c>
      <c r="B5824" t="inlineStr">
        <is>
          <t>2024-02-01</t>
        </is>
      </c>
      <c r="C5824" t="inlineStr">
        <is>
          <t>S033</t>
        </is>
      </c>
      <c r="D5824" t="inlineStr">
        <is>
          <t>Store_033</t>
        </is>
      </c>
      <c r="E5824" t="inlineStr">
        <is>
          <t>North</t>
        </is>
      </c>
      <c r="F5824" t="inlineStr">
        <is>
          <t>P0099</t>
        </is>
      </c>
      <c r="G5824" t="inlineStr">
        <is>
          <t>Prod_0099</t>
        </is>
      </c>
      <c r="H5824" t="inlineStr">
        <is>
          <t>Beverages</t>
        </is>
      </c>
      <c r="I5824" t="n">
        <v>1</v>
      </c>
      <c r="J5824" t="n">
        <v>135.74</v>
      </c>
      <c r="K5824" t="n">
        <v>0.1</v>
      </c>
      <c r="L5824">
        <f>I5824*J5824*(1-K5824)</f>
        <v/>
      </c>
      <c r="M5824">
        <f>VLOOKUP(F5824,Products!A:D,4,FALSE)*I5824</f>
        <v/>
      </c>
      <c r="N5824">
        <f>L5824-M5824</f>
        <v/>
      </c>
    </row>
    <row r="5825">
      <c r="A5825" t="inlineStr">
        <is>
          <t>T1005823</t>
        </is>
      </c>
      <c r="B5825" t="inlineStr">
        <is>
          <t>2023-01-28</t>
        </is>
      </c>
      <c r="C5825" t="inlineStr">
        <is>
          <t>S038</t>
        </is>
      </c>
      <c r="D5825" t="inlineStr">
        <is>
          <t>Store_038</t>
        </is>
      </c>
      <c r="E5825" t="inlineStr">
        <is>
          <t>East</t>
        </is>
      </c>
      <c r="F5825" t="inlineStr">
        <is>
          <t>P0132</t>
        </is>
      </c>
      <c r="G5825" t="inlineStr">
        <is>
          <t>Prod_0132</t>
        </is>
      </c>
      <c r="H5825" t="inlineStr">
        <is>
          <t>Food</t>
        </is>
      </c>
      <c r="I5825" t="n">
        <v>9</v>
      </c>
      <c r="J5825" t="n">
        <v>108.86</v>
      </c>
      <c r="K5825" t="n">
        <v>0</v>
      </c>
      <c r="L5825">
        <f>I5825*J5825*(1-K5825)</f>
        <v/>
      </c>
      <c r="M5825">
        <f>VLOOKUP(F5825,Products!A:D,4,FALSE)*I5825</f>
        <v/>
      </c>
      <c r="N5825">
        <f>L5825-M5825</f>
        <v/>
      </c>
    </row>
    <row r="5826">
      <c r="A5826" t="inlineStr">
        <is>
          <t>T1005824</t>
        </is>
      </c>
      <c r="B5826" t="inlineStr">
        <is>
          <t>2024-06-04</t>
        </is>
      </c>
      <c r="C5826" t="inlineStr">
        <is>
          <t>S019</t>
        </is>
      </c>
      <c r="D5826" t="inlineStr">
        <is>
          <t>Store_019</t>
        </is>
      </c>
      <c r="E5826" t="inlineStr">
        <is>
          <t>East</t>
        </is>
      </c>
      <c r="F5826" t="inlineStr">
        <is>
          <t>P0057</t>
        </is>
      </c>
      <c r="G5826" t="inlineStr">
        <is>
          <t>Prod_0057</t>
        </is>
      </c>
      <c r="H5826" t="inlineStr">
        <is>
          <t>Beverages</t>
        </is>
      </c>
      <c r="I5826" t="n">
        <v>5</v>
      </c>
      <c r="J5826" t="n">
        <v>81.59999999999999</v>
      </c>
      <c r="K5826" t="n">
        <v>0</v>
      </c>
      <c r="L5826">
        <f>I5826*J5826*(1-K5826)</f>
        <v/>
      </c>
      <c r="M5826">
        <f>VLOOKUP(F5826,Products!A:D,4,FALSE)*I5826</f>
        <v/>
      </c>
      <c r="N5826">
        <f>L5826-M5826</f>
        <v/>
      </c>
    </row>
    <row r="5827">
      <c r="A5827" t="inlineStr">
        <is>
          <t>T1005825</t>
        </is>
      </c>
      <c r="B5827" t="inlineStr">
        <is>
          <t>2023-02-09</t>
        </is>
      </c>
      <c r="C5827" t="inlineStr">
        <is>
          <t>S050</t>
        </is>
      </c>
      <c r="D5827" t="inlineStr">
        <is>
          <t>Store_050</t>
        </is>
      </c>
      <c r="E5827" t="inlineStr">
        <is>
          <t>South</t>
        </is>
      </c>
      <c r="F5827" t="inlineStr">
        <is>
          <t>P0102</t>
        </is>
      </c>
      <c r="G5827" t="inlineStr">
        <is>
          <t>Prod_0102</t>
        </is>
      </c>
      <c r="H5827" t="inlineStr">
        <is>
          <t>Food</t>
        </is>
      </c>
      <c r="I5827" t="n">
        <v>5</v>
      </c>
      <c r="J5827" t="n">
        <v>622.49</v>
      </c>
      <c r="K5827" t="n">
        <v>0</v>
      </c>
      <c r="L5827">
        <f>I5827*J5827*(1-K5827)</f>
        <v/>
      </c>
      <c r="M5827">
        <f>VLOOKUP(F5827,Products!A:D,4,FALSE)*I5827</f>
        <v/>
      </c>
      <c r="N5827">
        <f>L5827-M5827</f>
        <v/>
      </c>
    </row>
    <row r="5828">
      <c r="A5828" t="inlineStr">
        <is>
          <t>T1005826</t>
        </is>
      </c>
      <c r="B5828" t="inlineStr">
        <is>
          <t>2023-04-09</t>
        </is>
      </c>
      <c r="C5828" t="inlineStr">
        <is>
          <t>S035</t>
        </is>
      </c>
      <c r="D5828" t="inlineStr">
        <is>
          <t>Store_035</t>
        </is>
      </c>
      <c r="E5828" t="inlineStr">
        <is>
          <t>Central</t>
        </is>
      </c>
      <c r="F5828" t="inlineStr">
        <is>
          <t>P0021</t>
        </is>
      </c>
      <c r="G5828" t="inlineStr">
        <is>
          <t>Prod_0021</t>
        </is>
      </c>
      <c r="H5828" t="inlineStr">
        <is>
          <t>Household</t>
        </is>
      </c>
      <c r="I5828" t="n">
        <v>6</v>
      </c>
      <c r="J5828" t="n">
        <v>163.17</v>
      </c>
      <c r="K5828" t="n">
        <v>0</v>
      </c>
      <c r="L5828">
        <f>I5828*J5828*(1-K5828)</f>
        <v/>
      </c>
      <c r="M5828">
        <f>VLOOKUP(F5828,Products!A:D,4,FALSE)*I5828</f>
        <v/>
      </c>
      <c r="N5828">
        <f>L5828-M5828</f>
        <v/>
      </c>
    </row>
    <row r="5829">
      <c r="A5829" t="inlineStr">
        <is>
          <t>T1005827</t>
        </is>
      </c>
      <c r="B5829" t="inlineStr">
        <is>
          <t>2023-12-20</t>
        </is>
      </c>
      <c r="C5829" t="inlineStr">
        <is>
          <t>S034</t>
        </is>
      </c>
      <c r="D5829" t="inlineStr">
        <is>
          <t>Store_034</t>
        </is>
      </c>
      <c r="E5829" t="inlineStr">
        <is>
          <t>Central</t>
        </is>
      </c>
      <c r="F5829" t="inlineStr">
        <is>
          <t>P0011</t>
        </is>
      </c>
      <c r="G5829" t="inlineStr">
        <is>
          <t>Prod_0011</t>
        </is>
      </c>
      <c r="H5829" t="inlineStr">
        <is>
          <t>Household</t>
        </is>
      </c>
      <c r="I5829" t="n">
        <v>7</v>
      </c>
      <c r="J5829" t="n">
        <v>393.37</v>
      </c>
      <c r="K5829" t="n">
        <v>0.05</v>
      </c>
      <c r="L5829">
        <f>I5829*J5829*(1-K5829)</f>
        <v/>
      </c>
      <c r="M5829">
        <f>VLOOKUP(F5829,Products!A:D,4,FALSE)*I5829</f>
        <v/>
      </c>
      <c r="N5829">
        <f>L5829-M5829</f>
        <v/>
      </c>
    </row>
    <row r="5830">
      <c r="A5830" t="inlineStr">
        <is>
          <t>T1005828</t>
        </is>
      </c>
      <c r="B5830" t="inlineStr">
        <is>
          <t>2023-03-11</t>
        </is>
      </c>
      <c r="C5830" t="inlineStr">
        <is>
          <t>S025</t>
        </is>
      </c>
      <c r="D5830" t="inlineStr">
        <is>
          <t>Store_025</t>
        </is>
      </c>
      <c r="E5830" t="inlineStr">
        <is>
          <t>Central</t>
        </is>
      </c>
      <c r="F5830" t="inlineStr">
        <is>
          <t>P0096</t>
        </is>
      </c>
      <c r="G5830" t="inlineStr">
        <is>
          <t>Prod_0096</t>
        </is>
      </c>
      <c r="H5830" t="inlineStr">
        <is>
          <t>Beverages</t>
        </is>
      </c>
      <c r="I5830" t="n">
        <v>9</v>
      </c>
      <c r="J5830" t="n">
        <v>378.7</v>
      </c>
      <c r="K5830" t="n">
        <v>0.1</v>
      </c>
      <c r="L5830">
        <f>I5830*J5830*(1-K5830)</f>
        <v/>
      </c>
      <c r="M5830">
        <f>VLOOKUP(F5830,Products!A:D,4,FALSE)*I5830</f>
        <v/>
      </c>
      <c r="N5830">
        <f>L5830-M5830</f>
        <v/>
      </c>
    </row>
    <row r="5831">
      <c r="A5831" t="inlineStr">
        <is>
          <t>T1005829</t>
        </is>
      </c>
      <c r="B5831" t="inlineStr">
        <is>
          <t>2024-09-20</t>
        </is>
      </c>
      <c r="C5831" t="inlineStr">
        <is>
          <t>S022</t>
        </is>
      </c>
      <c r="D5831" t="inlineStr">
        <is>
          <t>Store_022</t>
        </is>
      </c>
      <c r="E5831" t="inlineStr">
        <is>
          <t>East</t>
        </is>
      </c>
      <c r="F5831" t="inlineStr">
        <is>
          <t>P0158</t>
        </is>
      </c>
      <c r="G5831" t="inlineStr">
        <is>
          <t>Prod_0158</t>
        </is>
      </c>
      <c r="H5831" t="inlineStr">
        <is>
          <t>Beverages</t>
        </is>
      </c>
      <c r="I5831" t="n">
        <v>6</v>
      </c>
      <c r="J5831" t="n">
        <v>292.67</v>
      </c>
      <c r="K5831" t="n">
        <v>0</v>
      </c>
      <c r="L5831">
        <f>I5831*J5831*(1-K5831)</f>
        <v/>
      </c>
      <c r="M5831">
        <f>VLOOKUP(F5831,Products!A:D,4,FALSE)*I5831</f>
        <v/>
      </c>
      <c r="N5831">
        <f>L5831-M5831</f>
        <v/>
      </c>
    </row>
    <row r="5832">
      <c r="A5832" t="inlineStr">
        <is>
          <t>T1005830</t>
        </is>
      </c>
      <c r="B5832" t="inlineStr">
        <is>
          <t>2024-02-08</t>
        </is>
      </c>
      <c r="C5832" t="inlineStr">
        <is>
          <t>S044</t>
        </is>
      </c>
      <c r="D5832" t="inlineStr">
        <is>
          <t>Store_044</t>
        </is>
      </c>
      <c r="E5832" t="inlineStr">
        <is>
          <t>North</t>
        </is>
      </c>
      <c r="F5832" t="inlineStr">
        <is>
          <t>P0161</t>
        </is>
      </c>
      <c r="G5832" t="inlineStr">
        <is>
          <t>Prod_0161</t>
        </is>
      </c>
      <c r="H5832" t="inlineStr">
        <is>
          <t>Household</t>
        </is>
      </c>
      <c r="I5832" t="n">
        <v>4</v>
      </c>
      <c r="J5832" t="n">
        <v>86.52</v>
      </c>
      <c r="K5832" t="n">
        <v>0.2</v>
      </c>
      <c r="L5832">
        <f>I5832*J5832*(1-K5832)</f>
        <v/>
      </c>
      <c r="M5832">
        <f>VLOOKUP(F5832,Products!A:D,4,FALSE)*I5832</f>
        <v/>
      </c>
      <c r="N5832">
        <f>L5832-M5832</f>
        <v/>
      </c>
    </row>
    <row r="5833">
      <c r="A5833" t="inlineStr">
        <is>
          <t>T1005831</t>
        </is>
      </c>
      <c r="B5833" t="inlineStr">
        <is>
          <t>2025-08-23</t>
        </is>
      </c>
      <c r="C5833" t="inlineStr">
        <is>
          <t>S047</t>
        </is>
      </c>
      <c r="D5833" t="inlineStr">
        <is>
          <t>Store_047</t>
        </is>
      </c>
      <c r="E5833" t="inlineStr">
        <is>
          <t>North</t>
        </is>
      </c>
      <c r="F5833" t="inlineStr">
        <is>
          <t>P0183</t>
        </is>
      </c>
      <c r="G5833" t="inlineStr">
        <is>
          <t>Prod_0183</t>
        </is>
      </c>
      <c r="H5833" t="inlineStr">
        <is>
          <t>Stationery</t>
        </is>
      </c>
      <c r="I5833" t="n">
        <v>2</v>
      </c>
      <c r="J5833" t="n">
        <v>803.77</v>
      </c>
      <c r="K5833" t="n">
        <v>0</v>
      </c>
      <c r="L5833">
        <f>I5833*J5833*(1-K5833)</f>
        <v/>
      </c>
      <c r="M5833">
        <f>VLOOKUP(F5833,Products!A:D,4,FALSE)*I5833</f>
        <v/>
      </c>
      <c r="N5833">
        <f>L5833-M5833</f>
        <v/>
      </c>
    </row>
    <row r="5834">
      <c r="A5834" t="inlineStr">
        <is>
          <t>T1005832</t>
        </is>
      </c>
      <c r="B5834" t="inlineStr">
        <is>
          <t>2024-08-21</t>
        </is>
      </c>
      <c r="C5834" t="inlineStr">
        <is>
          <t>S007</t>
        </is>
      </c>
      <c r="D5834" t="inlineStr">
        <is>
          <t>Store_007</t>
        </is>
      </c>
      <c r="E5834" t="inlineStr">
        <is>
          <t>East</t>
        </is>
      </c>
      <c r="F5834" t="inlineStr">
        <is>
          <t>P0194</t>
        </is>
      </c>
      <c r="G5834" t="inlineStr">
        <is>
          <t>Prod_0194</t>
        </is>
      </c>
      <c r="H5834" t="inlineStr">
        <is>
          <t>Food</t>
        </is>
      </c>
      <c r="I5834" t="n">
        <v>6</v>
      </c>
      <c r="J5834" t="n">
        <v>777.66</v>
      </c>
      <c r="K5834" t="n">
        <v>0.15</v>
      </c>
      <c r="L5834">
        <f>I5834*J5834*(1-K5834)</f>
        <v/>
      </c>
      <c r="M5834">
        <f>VLOOKUP(F5834,Products!A:D,4,FALSE)*I5834</f>
        <v/>
      </c>
      <c r="N5834">
        <f>L5834-M5834</f>
        <v/>
      </c>
    </row>
    <row r="5835">
      <c r="A5835" t="inlineStr">
        <is>
          <t>T1005833</t>
        </is>
      </c>
      <c r="B5835" t="inlineStr">
        <is>
          <t>2024-06-07</t>
        </is>
      </c>
      <c r="C5835" t="inlineStr">
        <is>
          <t>S024</t>
        </is>
      </c>
      <c r="D5835" t="inlineStr">
        <is>
          <t>Store_024</t>
        </is>
      </c>
      <c r="E5835" t="inlineStr">
        <is>
          <t>South</t>
        </is>
      </c>
      <c r="F5835" t="inlineStr">
        <is>
          <t>P0027</t>
        </is>
      </c>
      <c r="G5835" t="inlineStr">
        <is>
          <t>Prod_0027</t>
        </is>
      </c>
      <c r="H5835" t="inlineStr">
        <is>
          <t>Electronics</t>
        </is>
      </c>
      <c r="I5835" t="n">
        <v>3</v>
      </c>
      <c r="J5835" t="n">
        <v>633.08</v>
      </c>
      <c r="K5835" t="n">
        <v>0.05</v>
      </c>
      <c r="L5835">
        <f>I5835*J5835*(1-K5835)</f>
        <v/>
      </c>
      <c r="M5835">
        <f>VLOOKUP(F5835,Products!A:D,4,FALSE)*I5835</f>
        <v/>
      </c>
      <c r="N5835">
        <f>L5835-M5835</f>
        <v/>
      </c>
    </row>
    <row r="5836">
      <c r="A5836" t="inlineStr">
        <is>
          <t>T1005834</t>
        </is>
      </c>
      <c r="B5836" t="inlineStr">
        <is>
          <t>2023-05-05</t>
        </is>
      </c>
      <c r="C5836" t="inlineStr">
        <is>
          <t>S014</t>
        </is>
      </c>
      <c r="D5836" t="inlineStr">
        <is>
          <t>Store_014</t>
        </is>
      </c>
      <c r="E5836" t="inlineStr">
        <is>
          <t>West</t>
        </is>
      </c>
      <c r="F5836" t="inlineStr">
        <is>
          <t>P0108</t>
        </is>
      </c>
      <c r="G5836" t="inlineStr">
        <is>
          <t>Prod_0108</t>
        </is>
      </c>
      <c r="H5836" t="inlineStr">
        <is>
          <t>Stationery</t>
        </is>
      </c>
      <c r="I5836" t="n">
        <v>7</v>
      </c>
      <c r="J5836" t="n">
        <v>582.36</v>
      </c>
      <c r="K5836" t="n">
        <v>0.2</v>
      </c>
      <c r="L5836">
        <f>I5836*J5836*(1-K5836)</f>
        <v/>
      </c>
      <c r="M5836">
        <f>VLOOKUP(F5836,Products!A:D,4,FALSE)*I5836</f>
        <v/>
      </c>
      <c r="N5836">
        <f>L5836-M5836</f>
        <v/>
      </c>
    </row>
    <row r="5837">
      <c r="A5837" t="inlineStr">
        <is>
          <t>T1005835</t>
        </is>
      </c>
      <c r="B5837" t="inlineStr">
        <is>
          <t>2024-06-16</t>
        </is>
      </c>
      <c r="C5837" t="inlineStr">
        <is>
          <t>S048</t>
        </is>
      </c>
      <c r="D5837" t="inlineStr">
        <is>
          <t>Store_048</t>
        </is>
      </c>
      <c r="E5837" t="inlineStr">
        <is>
          <t>South</t>
        </is>
      </c>
      <c r="F5837" t="inlineStr">
        <is>
          <t>P0145</t>
        </is>
      </c>
      <c r="G5837" t="inlineStr">
        <is>
          <t>Prod_0145</t>
        </is>
      </c>
      <c r="H5837" t="inlineStr">
        <is>
          <t>Electronics</t>
        </is>
      </c>
      <c r="I5837" t="n">
        <v>8</v>
      </c>
      <c r="J5837" t="n">
        <v>535.4299999999999</v>
      </c>
      <c r="K5837" t="n">
        <v>0</v>
      </c>
      <c r="L5837">
        <f>I5837*J5837*(1-K5837)</f>
        <v/>
      </c>
      <c r="M5837">
        <f>VLOOKUP(F5837,Products!A:D,4,FALSE)*I5837</f>
        <v/>
      </c>
      <c r="N5837">
        <f>L5837-M5837</f>
        <v/>
      </c>
    </row>
    <row r="5838">
      <c r="A5838" t="inlineStr">
        <is>
          <t>T1005836</t>
        </is>
      </c>
      <c r="B5838" t="inlineStr">
        <is>
          <t>2025-09-24</t>
        </is>
      </c>
      <c r="C5838" t="inlineStr">
        <is>
          <t>S017</t>
        </is>
      </c>
      <c r="D5838" t="inlineStr">
        <is>
          <t>Store_017</t>
        </is>
      </c>
      <c r="E5838" t="inlineStr">
        <is>
          <t>South</t>
        </is>
      </c>
      <c r="F5838" t="inlineStr">
        <is>
          <t>P0034</t>
        </is>
      </c>
      <c r="G5838" t="inlineStr">
        <is>
          <t>Prod_0034</t>
        </is>
      </c>
      <c r="H5838" t="inlineStr">
        <is>
          <t>Toys</t>
        </is>
      </c>
      <c r="I5838" t="n">
        <v>9</v>
      </c>
      <c r="J5838" t="n">
        <v>531.87</v>
      </c>
      <c r="K5838" t="n">
        <v>0.2</v>
      </c>
      <c r="L5838">
        <f>I5838*J5838*(1-K5838)</f>
        <v/>
      </c>
      <c r="M5838">
        <f>VLOOKUP(F5838,Products!A:D,4,FALSE)*I5838</f>
        <v/>
      </c>
      <c r="N5838">
        <f>L5838-M5838</f>
        <v/>
      </c>
    </row>
    <row r="5839">
      <c r="A5839" t="inlineStr">
        <is>
          <t>T1005837</t>
        </is>
      </c>
      <c r="B5839" t="inlineStr">
        <is>
          <t>2023-12-22</t>
        </is>
      </c>
      <c r="C5839" t="inlineStr">
        <is>
          <t>S009</t>
        </is>
      </c>
      <c r="D5839" t="inlineStr">
        <is>
          <t>Store_009</t>
        </is>
      </c>
      <c r="E5839" t="inlineStr">
        <is>
          <t>Central</t>
        </is>
      </c>
      <c r="F5839" t="inlineStr">
        <is>
          <t>P0144</t>
        </is>
      </c>
      <c r="G5839" t="inlineStr">
        <is>
          <t>Prod_0144</t>
        </is>
      </c>
      <c r="H5839" t="inlineStr">
        <is>
          <t>Stationery</t>
        </is>
      </c>
      <c r="I5839" t="n">
        <v>2</v>
      </c>
      <c r="J5839" t="n">
        <v>233.85</v>
      </c>
      <c r="K5839" t="n">
        <v>0</v>
      </c>
      <c r="L5839">
        <f>I5839*J5839*(1-K5839)</f>
        <v/>
      </c>
      <c r="M5839">
        <f>VLOOKUP(F5839,Products!A:D,4,FALSE)*I5839</f>
        <v/>
      </c>
      <c r="N5839">
        <f>L5839-M5839</f>
        <v/>
      </c>
    </row>
    <row r="5840">
      <c r="A5840" t="inlineStr">
        <is>
          <t>T1005838</t>
        </is>
      </c>
      <c r="B5840" t="inlineStr">
        <is>
          <t>2024-01-16</t>
        </is>
      </c>
      <c r="C5840" t="inlineStr">
        <is>
          <t>S018</t>
        </is>
      </c>
      <c r="D5840" t="inlineStr">
        <is>
          <t>Store_018</t>
        </is>
      </c>
      <c r="E5840" t="inlineStr">
        <is>
          <t>South</t>
        </is>
      </c>
      <c r="F5840" t="inlineStr">
        <is>
          <t>P0134</t>
        </is>
      </c>
      <c r="G5840" t="inlineStr">
        <is>
          <t>Prod_0134</t>
        </is>
      </c>
      <c r="H5840" t="inlineStr">
        <is>
          <t>Food</t>
        </is>
      </c>
      <c r="I5840" t="n">
        <v>1</v>
      </c>
      <c r="J5840" t="n">
        <v>496.55</v>
      </c>
      <c r="K5840" t="n">
        <v>0.1</v>
      </c>
      <c r="L5840">
        <f>I5840*J5840*(1-K5840)</f>
        <v/>
      </c>
      <c r="M5840">
        <f>VLOOKUP(F5840,Products!A:D,4,FALSE)*I5840</f>
        <v/>
      </c>
      <c r="N5840">
        <f>L5840-M5840</f>
        <v/>
      </c>
    </row>
    <row r="5841">
      <c r="A5841" t="inlineStr">
        <is>
          <t>T1005839</t>
        </is>
      </c>
      <c r="B5841" t="inlineStr">
        <is>
          <t>2024-12-04</t>
        </is>
      </c>
      <c r="C5841" t="inlineStr">
        <is>
          <t>S006</t>
        </is>
      </c>
      <c r="D5841" t="inlineStr">
        <is>
          <t>Store_006</t>
        </is>
      </c>
      <c r="E5841" t="inlineStr">
        <is>
          <t>East</t>
        </is>
      </c>
      <c r="F5841" t="inlineStr">
        <is>
          <t>P0002</t>
        </is>
      </c>
      <c r="G5841" t="inlineStr">
        <is>
          <t>Prod_0002</t>
        </is>
      </c>
      <c r="H5841" t="inlineStr">
        <is>
          <t>Food</t>
        </is>
      </c>
      <c r="I5841" t="n">
        <v>1</v>
      </c>
      <c r="J5841" t="n">
        <v>191.82</v>
      </c>
      <c r="K5841" t="n">
        <v>0.15</v>
      </c>
      <c r="L5841">
        <f>I5841*J5841*(1-K5841)</f>
        <v/>
      </c>
      <c r="M5841">
        <f>VLOOKUP(F5841,Products!A:D,4,FALSE)*I5841</f>
        <v/>
      </c>
      <c r="N5841">
        <f>L5841-M5841</f>
        <v/>
      </c>
    </row>
    <row r="5842">
      <c r="A5842" t="inlineStr">
        <is>
          <t>T1005840</t>
        </is>
      </c>
      <c r="B5842" t="inlineStr">
        <is>
          <t>2025-05-24</t>
        </is>
      </c>
      <c r="C5842" t="inlineStr">
        <is>
          <t>S038</t>
        </is>
      </c>
      <c r="D5842" t="inlineStr">
        <is>
          <t>Store_038</t>
        </is>
      </c>
      <c r="E5842" t="inlineStr">
        <is>
          <t>East</t>
        </is>
      </c>
      <c r="F5842" t="inlineStr">
        <is>
          <t>P0179</t>
        </is>
      </c>
      <c r="G5842" t="inlineStr">
        <is>
          <t>Prod_0179</t>
        </is>
      </c>
      <c r="H5842" t="inlineStr">
        <is>
          <t>Household</t>
        </is>
      </c>
      <c r="I5842" t="n">
        <v>2</v>
      </c>
      <c r="J5842" t="n">
        <v>262.63</v>
      </c>
      <c r="K5842" t="n">
        <v>0</v>
      </c>
      <c r="L5842">
        <f>I5842*J5842*(1-K5842)</f>
        <v/>
      </c>
      <c r="M5842">
        <f>VLOOKUP(F5842,Products!A:D,4,FALSE)*I5842</f>
        <v/>
      </c>
      <c r="N5842">
        <f>L5842-M5842</f>
        <v/>
      </c>
    </row>
    <row r="5843">
      <c r="A5843" t="inlineStr">
        <is>
          <t>T1005841</t>
        </is>
      </c>
      <c r="B5843" t="inlineStr">
        <is>
          <t>2025-06-15</t>
        </is>
      </c>
      <c r="C5843" t="inlineStr">
        <is>
          <t>S013</t>
        </is>
      </c>
      <c r="D5843" t="inlineStr">
        <is>
          <t>Store_013</t>
        </is>
      </c>
      <c r="E5843" t="inlineStr">
        <is>
          <t>North</t>
        </is>
      </c>
      <c r="F5843" t="inlineStr">
        <is>
          <t>P0065</t>
        </is>
      </c>
      <c r="G5843" t="inlineStr">
        <is>
          <t>Prod_0065</t>
        </is>
      </c>
      <c r="H5843" t="inlineStr">
        <is>
          <t>Beverages</t>
        </is>
      </c>
      <c r="I5843" t="n">
        <v>1</v>
      </c>
      <c r="J5843" t="n">
        <v>222.23</v>
      </c>
      <c r="K5843" t="n">
        <v>0.15</v>
      </c>
      <c r="L5843">
        <f>I5843*J5843*(1-K5843)</f>
        <v/>
      </c>
      <c r="M5843">
        <f>VLOOKUP(F5843,Products!A:D,4,FALSE)*I5843</f>
        <v/>
      </c>
      <c r="N5843">
        <f>L5843-M5843</f>
        <v/>
      </c>
    </row>
    <row r="5844">
      <c r="A5844" t="inlineStr">
        <is>
          <t>T1005842</t>
        </is>
      </c>
      <c r="B5844" t="inlineStr">
        <is>
          <t>2025-06-13</t>
        </is>
      </c>
      <c r="C5844" t="inlineStr">
        <is>
          <t>S043</t>
        </is>
      </c>
      <c r="D5844" t="inlineStr">
        <is>
          <t>Store_043</t>
        </is>
      </c>
      <c r="E5844" t="inlineStr">
        <is>
          <t>East</t>
        </is>
      </c>
      <c r="F5844" t="inlineStr">
        <is>
          <t>P0180</t>
        </is>
      </c>
      <c r="G5844" t="inlineStr">
        <is>
          <t>Prod_0180</t>
        </is>
      </c>
      <c r="H5844" t="inlineStr">
        <is>
          <t>Clothing</t>
        </is>
      </c>
      <c r="I5844" t="n">
        <v>7</v>
      </c>
      <c r="J5844" t="n">
        <v>490.49</v>
      </c>
      <c r="K5844" t="n">
        <v>0</v>
      </c>
      <c r="L5844">
        <f>I5844*J5844*(1-K5844)</f>
        <v/>
      </c>
      <c r="M5844">
        <f>VLOOKUP(F5844,Products!A:D,4,FALSE)*I5844</f>
        <v/>
      </c>
      <c r="N5844">
        <f>L5844-M5844</f>
        <v/>
      </c>
    </row>
    <row r="5845">
      <c r="A5845" t="inlineStr">
        <is>
          <t>T1005843</t>
        </is>
      </c>
      <c r="B5845" t="inlineStr">
        <is>
          <t>2025-08-14</t>
        </is>
      </c>
      <c r="C5845" t="inlineStr">
        <is>
          <t>S019</t>
        </is>
      </c>
      <c r="D5845" t="inlineStr">
        <is>
          <t>Store_019</t>
        </is>
      </c>
      <c r="E5845" t="inlineStr">
        <is>
          <t>East</t>
        </is>
      </c>
      <c r="F5845" t="inlineStr">
        <is>
          <t>P0141</t>
        </is>
      </c>
      <c r="G5845" t="inlineStr">
        <is>
          <t>Prod_0141</t>
        </is>
      </c>
      <c r="H5845" t="inlineStr">
        <is>
          <t>Food</t>
        </is>
      </c>
      <c r="I5845" t="n">
        <v>6</v>
      </c>
      <c r="J5845" t="n">
        <v>808.21</v>
      </c>
      <c r="K5845" t="n">
        <v>0</v>
      </c>
      <c r="L5845">
        <f>I5845*J5845*(1-K5845)</f>
        <v/>
      </c>
      <c r="M5845">
        <f>VLOOKUP(F5845,Products!A:D,4,FALSE)*I5845</f>
        <v/>
      </c>
      <c r="N5845">
        <f>L5845-M5845</f>
        <v/>
      </c>
    </row>
    <row r="5846">
      <c r="A5846" t="inlineStr">
        <is>
          <t>T1005844</t>
        </is>
      </c>
      <c r="B5846" t="inlineStr">
        <is>
          <t>2023-11-02</t>
        </is>
      </c>
      <c r="C5846" t="inlineStr">
        <is>
          <t>S006</t>
        </is>
      </c>
      <c r="D5846" t="inlineStr">
        <is>
          <t>Store_006</t>
        </is>
      </c>
      <c r="E5846" t="inlineStr">
        <is>
          <t>East</t>
        </is>
      </c>
      <c r="F5846" t="inlineStr">
        <is>
          <t>P0163</t>
        </is>
      </c>
      <c r="G5846" t="inlineStr">
        <is>
          <t>Prod_0163</t>
        </is>
      </c>
      <c r="H5846" t="inlineStr">
        <is>
          <t>Food</t>
        </is>
      </c>
      <c r="I5846" t="n">
        <v>9</v>
      </c>
      <c r="J5846" t="n">
        <v>738.3</v>
      </c>
      <c r="K5846" t="n">
        <v>0.05</v>
      </c>
      <c r="L5846">
        <f>I5846*J5846*(1-K5846)</f>
        <v/>
      </c>
      <c r="M5846">
        <f>VLOOKUP(F5846,Products!A:D,4,FALSE)*I5846</f>
        <v/>
      </c>
      <c r="N5846">
        <f>L5846-M5846</f>
        <v/>
      </c>
    </row>
    <row r="5847">
      <c r="A5847" t="inlineStr">
        <is>
          <t>T1005845</t>
        </is>
      </c>
      <c r="B5847" t="inlineStr">
        <is>
          <t>2023-12-10</t>
        </is>
      </c>
      <c r="C5847" t="inlineStr">
        <is>
          <t>S032</t>
        </is>
      </c>
      <c r="D5847" t="inlineStr">
        <is>
          <t>Store_032</t>
        </is>
      </c>
      <c r="E5847" t="inlineStr">
        <is>
          <t>Central</t>
        </is>
      </c>
      <c r="F5847" t="inlineStr">
        <is>
          <t>P0126</t>
        </is>
      </c>
      <c r="G5847" t="inlineStr">
        <is>
          <t>Prod_0126</t>
        </is>
      </c>
      <c r="H5847" t="inlineStr">
        <is>
          <t>Toys</t>
        </is>
      </c>
      <c r="I5847" t="n">
        <v>1</v>
      </c>
      <c r="J5847" t="n">
        <v>332.1</v>
      </c>
      <c r="K5847" t="n">
        <v>0.1</v>
      </c>
      <c r="L5847">
        <f>I5847*J5847*(1-K5847)</f>
        <v/>
      </c>
      <c r="M5847">
        <f>VLOOKUP(F5847,Products!A:D,4,FALSE)*I5847</f>
        <v/>
      </c>
      <c r="N5847">
        <f>L5847-M5847</f>
        <v/>
      </c>
    </row>
    <row r="5848">
      <c r="A5848" t="inlineStr">
        <is>
          <t>T1005846</t>
        </is>
      </c>
      <c r="B5848" t="inlineStr">
        <is>
          <t>2023-09-16</t>
        </is>
      </c>
      <c r="C5848" t="inlineStr">
        <is>
          <t>S001</t>
        </is>
      </c>
      <c r="D5848" t="inlineStr">
        <is>
          <t>Store_001</t>
        </is>
      </c>
      <c r="E5848" t="inlineStr">
        <is>
          <t>West</t>
        </is>
      </c>
      <c r="F5848" t="inlineStr">
        <is>
          <t>P0094</t>
        </is>
      </c>
      <c r="G5848" t="inlineStr">
        <is>
          <t>Prod_0094</t>
        </is>
      </c>
      <c r="H5848" t="inlineStr">
        <is>
          <t>Toys</t>
        </is>
      </c>
      <c r="I5848" t="n">
        <v>3</v>
      </c>
      <c r="J5848" t="n">
        <v>730.74</v>
      </c>
      <c r="K5848" t="n">
        <v>0.05</v>
      </c>
      <c r="L5848">
        <f>I5848*J5848*(1-K5848)</f>
        <v/>
      </c>
      <c r="M5848">
        <f>VLOOKUP(F5848,Products!A:D,4,FALSE)*I5848</f>
        <v/>
      </c>
      <c r="N5848">
        <f>L5848-M5848</f>
        <v/>
      </c>
    </row>
    <row r="5849">
      <c r="A5849" t="inlineStr">
        <is>
          <t>T1005847</t>
        </is>
      </c>
      <c r="B5849" t="inlineStr">
        <is>
          <t>2025-09-14</t>
        </is>
      </c>
      <c r="C5849" t="inlineStr">
        <is>
          <t>S006</t>
        </is>
      </c>
      <c r="D5849" t="inlineStr">
        <is>
          <t>Store_006</t>
        </is>
      </c>
      <c r="E5849" t="inlineStr">
        <is>
          <t>East</t>
        </is>
      </c>
      <c r="F5849" t="inlineStr">
        <is>
          <t>P0123</t>
        </is>
      </c>
      <c r="G5849" t="inlineStr">
        <is>
          <t>Prod_0123</t>
        </is>
      </c>
      <c r="H5849" t="inlineStr">
        <is>
          <t>Food</t>
        </is>
      </c>
      <c r="I5849" t="n">
        <v>2</v>
      </c>
      <c r="J5849" t="n">
        <v>474.19</v>
      </c>
      <c r="K5849" t="n">
        <v>0.05</v>
      </c>
      <c r="L5849">
        <f>I5849*J5849*(1-K5849)</f>
        <v/>
      </c>
      <c r="M5849">
        <f>VLOOKUP(F5849,Products!A:D,4,FALSE)*I5849</f>
        <v/>
      </c>
      <c r="N5849">
        <f>L5849-M5849</f>
        <v/>
      </c>
    </row>
    <row r="5850">
      <c r="A5850" t="inlineStr">
        <is>
          <t>T1005848</t>
        </is>
      </c>
      <c r="B5850" t="inlineStr">
        <is>
          <t>2023-08-12</t>
        </is>
      </c>
      <c r="C5850" t="inlineStr">
        <is>
          <t>S042</t>
        </is>
      </c>
      <c r="D5850" t="inlineStr">
        <is>
          <t>Store_042</t>
        </is>
      </c>
      <c r="E5850" t="inlineStr">
        <is>
          <t>Central</t>
        </is>
      </c>
      <c r="F5850" t="inlineStr">
        <is>
          <t>P0189</t>
        </is>
      </c>
      <c r="G5850" t="inlineStr">
        <is>
          <t>Prod_0189</t>
        </is>
      </c>
      <c r="H5850" t="inlineStr">
        <is>
          <t>Food</t>
        </is>
      </c>
      <c r="I5850" t="n">
        <v>6</v>
      </c>
      <c r="J5850" t="n">
        <v>1021.78</v>
      </c>
      <c r="K5850" t="n">
        <v>0</v>
      </c>
      <c r="L5850">
        <f>I5850*J5850*(1-K5850)</f>
        <v/>
      </c>
      <c r="M5850">
        <f>VLOOKUP(F5850,Products!A:D,4,FALSE)*I5850</f>
        <v/>
      </c>
      <c r="N5850">
        <f>L5850-M5850</f>
        <v/>
      </c>
    </row>
    <row r="5851">
      <c r="A5851" t="inlineStr">
        <is>
          <t>T1005849</t>
        </is>
      </c>
      <c r="B5851" t="inlineStr">
        <is>
          <t>2023-09-18</t>
        </is>
      </c>
      <c r="C5851" t="inlineStr">
        <is>
          <t>S009</t>
        </is>
      </c>
      <c r="D5851" t="inlineStr">
        <is>
          <t>Store_009</t>
        </is>
      </c>
      <c r="E5851" t="inlineStr">
        <is>
          <t>Central</t>
        </is>
      </c>
      <c r="F5851" t="inlineStr">
        <is>
          <t>P0063</t>
        </is>
      </c>
      <c r="G5851" t="inlineStr">
        <is>
          <t>Prod_0063</t>
        </is>
      </c>
      <c r="H5851" t="inlineStr">
        <is>
          <t>Clothing</t>
        </is>
      </c>
      <c r="I5851" t="n">
        <v>5</v>
      </c>
      <c r="J5851" t="n">
        <v>270.07</v>
      </c>
      <c r="K5851" t="n">
        <v>0.05</v>
      </c>
      <c r="L5851">
        <f>I5851*J5851*(1-K5851)</f>
        <v/>
      </c>
      <c r="M5851">
        <f>VLOOKUP(F5851,Products!A:D,4,FALSE)*I5851</f>
        <v/>
      </c>
      <c r="N5851">
        <f>L5851-M5851</f>
        <v/>
      </c>
    </row>
    <row r="5852">
      <c r="A5852" t="inlineStr">
        <is>
          <t>T1005850</t>
        </is>
      </c>
      <c r="B5852" t="inlineStr">
        <is>
          <t>2023-01-03</t>
        </is>
      </c>
      <c r="C5852" t="inlineStr">
        <is>
          <t>S038</t>
        </is>
      </c>
      <c r="D5852" t="inlineStr">
        <is>
          <t>Store_038</t>
        </is>
      </c>
      <c r="E5852" t="inlineStr">
        <is>
          <t>East</t>
        </is>
      </c>
      <c r="F5852" t="inlineStr">
        <is>
          <t>P0151</t>
        </is>
      </c>
      <c r="G5852" t="inlineStr">
        <is>
          <t>Prod_0151</t>
        </is>
      </c>
      <c r="H5852" t="inlineStr">
        <is>
          <t>Food</t>
        </is>
      </c>
      <c r="I5852" t="n">
        <v>7</v>
      </c>
      <c r="J5852" t="n">
        <v>810.84</v>
      </c>
      <c r="K5852" t="n">
        <v>0</v>
      </c>
      <c r="L5852">
        <f>I5852*J5852*(1-K5852)</f>
        <v/>
      </c>
      <c r="M5852">
        <f>VLOOKUP(F5852,Products!A:D,4,FALSE)*I5852</f>
        <v/>
      </c>
      <c r="N5852">
        <f>L5852-M5852</f>
        <v/>
      </c>
    </row>
    <row r="5853">
      <c r="A5853" t="inlineStr">
        <is>
          <t>T1005851</t>
        </is>
      </c>
      <c r="B5853" t="inlineStr">
        <is>
          <t>2025-02-21</t>
        </is>
      </c>
      <c r="C5853" t="inlineStr">
        <is>
          <t>S009</t>
        </is>
      </c>
      <c r="D5853" t="inlineStr">
        <is>
          <t>Store_009</t>
        </is>
      </c>
      <c r="E5853" t="inlineStr">
        <is>
          <t>Central</t>
        </is>
      </c>
      <c r="F5853" t="inlineStr">
        <is>
          <t>P0105</t>
        </is>
      </c>
      <c r="G5853" t="inlineStr">
        <is>
          <t>Prod_0105</t>
        </is>
      </c>
      <c r="H5853" t="inlineStr">
        <is>
          <t>Electronics</t>
        </is>
      </c>
      <c r="I5853" t="n">
        <v>1</v>
      </c>
      <c r="J5853" t="n">
        <v>499.99</v>
      </c>
      <c r="K5853" t="n">
        <v>0</v>
      </c>
      <c r="L5853">
        <f>I5853*J5853*(1-K5853)</f>
        <v/>
      </c>
      <c r="M5853">
        <f>VLOOKUP(F5853,Products!A:D,4,FALSE)*I5853</f>
        <v/>
      </c>
      <c r="N5853">
        <f>L5853-M5853</f>
        <v/>
      </c>
    </row>
    <row r="5854">
      <c r="A5854" t="inlineStr">
        <is>
          <t>T1005852</t>
        </is>
      </c>
      <c r="B5854" t="inlineStr">
        <is>
          <t>2024-10-28</t>
        </is>
      </c>
      <c r="C5854" t="inlineStr">
        <is>
          <t>S030</t>
        </is>
      </c>
      <c r="D5854" t="inlineStr">
        <is>
          <t>Store_030</t>
        </is>
      </c>
      <c r="E5854" t="inlineStr">
        <is>
          <t>North</t>
        </is>
      </c>
      <c r="F5854" t="inlineStr">
        <is>
          <t>P0191</t>
        </is>
      </c>
      <c r="G5854" t="inlineStr">
        <is>
          <t>Prod_0191</t>
        </is>
      </c>
      <c r="H5854" t="inlineStr">
        <is>
          <t>Food</t>
        </is>
      </c>
      <c r="I5854" t="n">
        <v>7</v>
      </c>
      <c r="J5854" t="n">
        <v>560.83</v>
      </c>
      <c r="K5854" t="n">
        <v>0</v>
      </c>
      <c r="L5854">
        <f>I5854*J5854*(1-K5854)</f>
        <v/>
      </c>
      <c r="M5854">
        <f>VLOOKUP(F5854,Products!A:D,4,FALSE)*I5854</f>
        <v/>
      </c>
      <c r="N5854">
        <f>L5854-M5854</f>
        <v/>
      </c>
    </row>
    <row r="5855">
      <c r="A5855" t="inlineStr">
        <is>
          <t>T1005853</t>
        </is>
      </c>
      <c r="B5855" t="inlineStr">
        <is>
          <t>2025-03-28</t>
        </is>
      </c>
      <c r="C5855" t="inlineStr">
        <is>
          <t>S008</t>
        </is>
      </c>
      <c r="D5855" t="inlineStr">
        <is>
          <t>Store_008</t>
        </is>
      </c>
      <c r="E5855" t="inlineStr">
        <is>
          <t>East</t>
        </is>
      </c>
      <c r="F5855" t="inlineStr">
        <is>
          <t>P0142</t>
        </is>
      </c>
      <c r="G5855" t="inlineStr">
        <is>
          <t>Prod_0142</t>
        </is>
      </c>
      <c r="H5855" t="inlineStr">
        <is>
          <t>Household</t>
        </is>
      </c>
      <c r="I5855" t="n">
        <v>8</v>
      </c>
      <c r="J5855" t="n">
        <v>150.92</v>
      </c>
      <c r="K5855" t="n">
        <v>0.1</v>
      </c>
      <c r="L5855">
        <f>I5855*J5855*(1-K5855)</f>
        <v/>
      </c>
      <c r="M5855">
        <f>VLOOKUP(F5855,Products!A:D,4,FALSE)*I5855</f>
        <v/>
      </c>
      <c r="N5855">
        <f>L5855-M5855</f>
        <v/>
      </c>
    </row>
    <row r="5856">
      <c r="A5856" t="inlineStr">
        <is>
          <t>T1005854</t>
        </is>
      </c>
      <c r="B5856" t="inlineStr">
        <is>
          <t>2025-04-26</t>
        </is>
      </c>
      <c r="C5856" t="inlineStr">
        <is>
          <t>S006</t>
        </is>
      </c>
      <c r="D5856" t="inlineStr">
        <is>
          <t>Store_006</t>
        </is>
      </c>
      <c r="E5856" t="inlineStr">
        <is>
          <t>East</t>
        </is>
      </c>
      <c r="F5856" t="inlineStr">
        <is>
          <t>P0076</t>
        </is>
      </c>
      <c r="G5856" t="inlineStr">
        <is>
          <t>Prod_0076</t>
        </is>
      </c>
      <c r="H5856" t="inlineStr">
        <is>
          <t>Clothing</t>
        </is>
      </c>
      <c r="I5856" t="n">
        <v>3</v>
      </c>
      <c r="J5856" t="n">
        <v>402.53</v>
      </c>
      <c r="K5856" t="n">
        <v>0</v>
      </c>
      <c r="L5856">
        <f>I5856*J5856*(1-K5856)</f>
        <v/>
      </c>
      <c r="M5856">
        <f>VLOOKUP(F5856,Products!A:D,4,FALSE)*I5856</f>
        <v/>
      </c>
      <c r="N5856">
        <f>L5856-M5856</f>
        <v/>
      </c>
    </row>
    <row r="5857">
      <c r="A5857" t="inlineStr">
        <is>
          <t>T1005855</t>
        </is>
      </c>
      <c r="B5857" t="inlineStr">
        <is>
          <t>2025-03-19</t>
        </is>
      </c>
      <c r="C5857" t="inlineStr">
        <is>
          <t>S035</t>
        </is>
      </c>
      <c r="D5857" t="inlineStr">
        <is>
          <t>Store_035</t>
        </is>
      </c>
      <c r="E5857" t="inlineStr">
        <is>
          <t>Central</t>
        </is>
      </c>
      <c r="F5857" t="inlineStr">
        <is>
          <t>P0027</t>
        </is>
      </c>
      <c r="G5857" t="inlineStr">
        <is>
          <t>Prod_0027</t>
        </is>
      </c>
      <c r="H5857" t="inlineStr">
        <is>
          <t>Electronics</t>
        </is>
      </c>
      <c r="I5857" t="n">
        <v>7</v>
      </c>
      <c r="J5857" t="n">
        <v>633.98</v>
      </c>
      <c r="K5857" t="n">
        <v>0</v>
      </c>
      <c r="L5857">
        <f>I5857*J5857*(1-K5857)</f>
        <v/>
      </c>
      <c r="M5857">
        <f>VLOOKUP(F5857,Products!A:D,4,FALSE)*I5857</f>
        <v/>
      </c>
      <c r="N5857">
        <f>L5857-M5857</f>
        <v/>
      </c>
    </row>
    <row r="5858">
      <c r="A5858" t="inlineStr">
        <is>
          <t>T1005856</t>
        </is>
      </c>
      <c r="B5858" t="inlineStr">
        <is>
          <t>2025-06-05</t>
        </is>
      </c>
      <c r="C5858" t="inlineStr">
        <is>
          <t>S014</t>
        </is>
      </c>
      <c r="D5858" t="inlineStr">
        <is>
          <t>Store_014</t>
        </is>
      </c>
      <c r="E5858" t="inlineStr">
        <is>
          <t>West</t>
        </is>
      </c>
      <c r="F5858" t="inlineStr">
        <is>
          <t>P0146</t>
        </is>
      </c>
      <c r="G5858" t="inlineStr">
        <is>
          <t>Prod_0146</t>
        </is>
      </c>
      <c r="H5858" t="inlineStr">
        <is>
          <t>Food</t>
        </is>
      </c>
      <c r="I5858" t="n">
        <v>1</v>
      </c>
      <c r="J5858" t="n">
        <v>315.83</v>
      </c>
      <c r="K5858" t="n">
        <v>0.05</v>
      </c>
      <c r="L5858">
        <f>I5858*J5858*(1-K5858)</f>
        <v/>
      </c>
      <c r="M5858">
        <f>VLOOKUP(F5858,Products!A:D,4,FALSE)*I5858</f>
        <v/>
      </c>
      <c r="N5858">
        <f>L5858-M5858</f>
        <v/>
      </c>
    </row>
    <row r="5859">
      <c r="A5859" t="inlineStr">
        <is>
          <t>T1005857</t>
        </is>
      </c>
      <c r="B5859" t="inlineStr">
        <is>
          <t>2025-04-26</t>
        </is>
      </c>
      <c r="C5859" t="inlineStr">
        <is>
          <t>S007</t>
        </is>
      </c>
      <c r="D5859" t="inlineStr">
        <is>
          <t>Store_007</t>
        </is>
      </c>
      <c r="E5859" t="inlineStr">
        <is>
          <t>East</t>
        </is>
      </c>
      <c r="F5859" t="inlineStr">
        <is>
          <t>P0013</t>
        </is>
      </c>
      <c r="G5859" t="inlineStr">
        <is>
          <t>Prod_0013</t>
        </is>
      </c>
      <c r="H5859" t="inlineStr">
        <is>
          <t>Clothing</t>
        </is>
      </c>
      <c r="I5859" t="n">
        <v>9</v>
      </c>
      <c r="J5859" t="n">
        <v>70.42</v>
      </c>
      <c r="K5859" t="n">
        <v>0</v>
      </c>
      <c r="L5859">
        <f>I5859*J5859*(1-K5859)</f>
        <v/>
      </c>
      <c r="M5859">
        <f>VLOOKUP(F5859,Products!A:D,4,FALSE)*I5859</f>
        <v/>
      </c>
      <c r="N5859">
        <f>L5859-M5859</f>
        <v/>
      </c>
    </row>
    <row r="5860">
      <c r="A5860" t="inlineStr">
        <is>
          <t>T1005858</t>
        </is>
      </c>
      <c r="B5860" t="inlineStr">
        <is>
          <t>2024-02-29</t>
        </is>
      </c>
      <c r="C5860" t="inlineStr">
        <is>
          <t>S007</t>
        </is>
      </c>
      <c r="D5860" t="inlineStr">
        <is>
          <t>Store_007</t>
        </is>
      </c>
      <c r="E5860" t="inlineStr">
        <is>
          <t>East</t>
        </is>
      </c>
      <c r="F5860" t="inlineStr">
        <is>
          <t>P0049</t>
        </is>
      </c>
      <c r="G5860" t="inlineStr">
        <is>
          <t>Prod_0049</t>
        </is>
      </c>
      <c r="H5860" t="inlineStr">
        <is>
          <t>Beverages</t>
        </is>
      </c>
      <c r="I5860" t="n">
        <v>6</v>
      </c>
      <c r="J5860" t="n">
        <v>187.83</v>
      </c>
      <c r="K5860" t="n">
        <v>0.1</v>
      </c>
      <c r="L5860">
        <f>I5860*J5860*(1-K5860)</f>
        <v/>
      </c>
      <c r="M5860">
        <f>VLOOKUP(F5860,Products!A:D,4,FALSE)*I5860</f>
        <v/>
      </c>
      <c r="N5860">
        <f>L5860-M5860</f>
        <v/>
      </c>
    </row>
    <row r="5861">
      <c r="A5861" t="inlineStr">
        <is>
          <t>T1005859</t>
        </is>
      </c>
      <c r="B5861" t="inlineStr">
        <is>
          <t>2023-11-19</t>
        </is>
      </c>
      <c r="C5861" t="inlineStr">
        <is>
          <t>S041</t>
        </is>
      </c>
      <c r="D5861" t="inlineStr">
        <is>
          <t>Store_041</t>
        </is>
      </c>
      <c r="E5861" t="inlineStr">
        <is>
          <t>East</t>
        </is>
      </c>
      <c r="F5861" t="inlineStr">
        <is>
          <t>P0134</t>
        </is>
      </c>
      <c r="G5861" t="inlineStr">
        <is>
          <t>Prod_0134</t>
        </is>
      </c>
      <c r="H5861" t="inlineStr">
        <is>
          <t>Food</t>
        </is>
      </c>
      <c r="I5861" t="n">
        <v>3</v>
      </c>
      <c r="J5861" t="n">
        <v>393.45</v>
      </c>
      <c r="K5861" t="n">
        <v>0</v>
      </c>
      <c r="L5861">
        <f>I5861*J5861*(1-K5861)</f>
        <v/>
      </c>
      <c r="M5861">
        <f>VLOOKUP(F5861,Products!A:D,4,FALSE)*I5861</f>
        <v/>
      </c>
      <c r="N5861">
        <f>L5861-M5861</f>
        <v/>
      </c>
    </row>
    <row r="5862">
      <c r="A5862" t="inlineStr">
        <is>
          <t>T1005860</t>
        </is>
      </c>
      <c r="B5862" t="inlineStr">
        <is>
          <t>2025-03-19</t>
        </is>
      </c>
      <c r="C5862" t="inlineStr">
        <is>
          <t>S008</t>
        </is>
      </c>
      <c r="D5862" t="inlineStr">
        <is>
          <t>Store_008</t>
        </is>
      </c>
      <c r="E5862" t="inlineStr">
        <is>
          <t>East</t>
        </is>
      </c>
      <c r="F5862" t="inlineStr">
        <is>
          <t>P0164</t>
        </is>
      </c>
      <c r="G5862" t="inlineStr">
        <is>
          <t>Prod_0164</t>
        </is>
      </c>
      <c r="H5862" t="inlineStr">
        <is>
          <t>Food</t>
        </is>
      </c>
      <c r="I5862" t="n">
        <v>3</v>
      </c>
      <c r="J5862" t="n">
        <v>483.93</v>
      </c>
      <c r="K5862" t="n">
        <v>0</v>
      </c>
      <c r="L5862">
        <f>I5862*J5862*(1-K5862)</f>
        <v/>
      </c>
      <c r="M5862">
        <f>VLOOKUP(F5862,Products!A:D,4,FALSE)*I5862</f>
        <v/>
      </c>
      <c r="N5862">
        <f>L5862-M5862</f>
        <v/>
      </c>
    </row>
    <row r="5863">
      <c r="A5863" t="inlineStr">
        <is>
          <t>T1005861</t>
        </is>
      </c>
      <c r="B5863" t="inlineStr">
        <is>
          <t>2024-12-30</t>
        </is>
      </c>
      <c r="C5863" t="inlineStr">
        <is>
          <t>S029</t>
        </is>
      </c>
      <c r="D5863" t="inlineStr">
        <is>
          <t>Store_029</t>
        </is>
      </c>
      <c r="E5863" t="inlineStr">
        <is>
          <t>South</t>
        </is>
      </c>
      <c r="F5863" t="inlineStr">
        <is>
          <t>P0032</t>
        </is>
      </c>
      <c r="G5863" t="inlineStr">
        <is>
          <t>Prod_0032</t>
        </is>
      </c>
      <c r="H5863" t="inlineStr">
        <is>
          <t>Beverages</t>
        </is>
      </c>
      <c r="I5863" t="n">
        <v>9</v>
      </c>
      <c r="J5863" t="n">
        <v>308.31</v>
      </c>
      <c r="K5863" t="n">
        <v>0</v>
      </c>
      <c r="L5863">
        <f>I5863*J5863*(1-K5863)</f>
        <v/>
      </c>
      <c r="M5863">
        <f>VLOOKUP(F5863,Products!A:D,4,FALSE)*I5863</f>
        <v/>
      </c>
      <c r="N5863">
        <f>L5863-M5863</f>
        <v/>
      </c>
    </row>
    <row r="5864">
      <c r="A5864" t="inlineStr">
        <is>
          <t>T1005862</t>
        </is>
      </c>
      <c r="B5864" t="inlineStr">
        <is>
          <t>2025-05-09</t>
        </is>
      </c>
      <c r="C5864" t="inlineStr">
        <is>
          <t>S008</t>
        </is>
      </c>
      <c r="D5864" t="inlineStr">
        <is>
          <t>Store_008</t>
        </is>
      </c>
      <c r="E5864" t="inlineStr">
        <is>
          <t>East</t>
        </is>
      </c>
      <c r="F5864" t="inlineStr">
        <is>
          <t>P0108</t>
        </is>
      </c>
      <c r="G5864" t="inlineStr">
        <is>
          <t>Prod_0108</t>
        </is>
      </c>
      <c r="H5864" t="inlineStr">
        <is>
          <t>Stationery</t>
        </is>
      </c>
      <c r="I5864" t="n">
        <v>9</v>
      </c>
      <c r="J5864" t="n">
        <v>622.1</v>
      </c>
      <c r="K5864" t="n">
        <v>0</v>
      </c>
      <c r="L5864">
        <f>I5864*J5864*(1-K5864)</f>
        <v/>
      </c>
      <c r="M5864">
        <f>VLOOKUP(F5864,Products!A:D,4,FALSE)*I5864</f>
        <v/>
      </c>
      <c r="N5864">
        <f>L5864-M5864</f>
        <v/>
      </c>
    </row>
    <row r="5865">
      <c r="A5865" t="inlineStr">
        <is>
          <t>T1005863</t>
        </is>
      </c>
      <c r="B5865" t="inlineStr">
        <is>
          <t>2025-09-24</t>
        </is>
      </c>
      <c r="C5865" t="inlineStr">
        <is>
          <t>S011</t>
        </is>
      </c>
      <c r="D5865" t="inlineStr">
        <is>
          <t>Store_011</t>
        </is>
      </c>
      <c r="E5865" t="inlineStr">
        <is>
          <t>South</t>
        </is>
      </c>
      <c r="F5865" t="inlineStr">
        <is>
          <t>P0058</t>
        </is>
      </c>
      <c r="G5865" t="inlineStr">
        <is>
          <t>Prod_0058</t>
        </is>
      </c>
      <c r="H5865" t="inlineStr">
        <is>
          <t>Stationery</t>
        </is>
      </c>
      <c r="I5865" t="n">
        <v>2</v>
      </c>
      <c r="J5865" t="n">
        <v>517.0599999999999</v>
      </c>
      <c r="K5865" t="n">
        <v>0</v>
      </c>
      <c r="L5865">
        <f>I5865*J5865*(1-K5865)</f>
        <v/>
      </c>
      <c r="M5865">
        <f>VLOOKUP(F5865,Products!A:D,4,FALSE)*I5865</f>
        <v/>
      </c>
      <c r="N5865">
        <f>L5865-M5865</f>
        <v/>
      </c>
    </row>
    <row r="5866">
      <c r="A5866" t="inlineStr">
        <is>
          <t>T1005864</t>
        </is>
      </c>
      <c r="B5866" t="inlineStr">
        <is>
          <t>2024-08-12</t>
        </is>
      </c>
      <c r="C5866" t="inlineStr">
        <is>
          <t>S001</t>
        </is>
      </c>
      <c r="D5866" t="inlineStr">
        <is>
          <t>Store_001</t>
        </is>
      </c>
      <c r="E5866" t="inlineStr">
        <is>
          <t>West</t>
        </is>
      </c>
      <c r="F5866" t="inlineStr">
        <is>
          <t>P0197</t>
        </is>
      </c>
      <c r="G5866" t="inlineStr">
        <is>
          <t>Prod_0197</t>
        </is>
      </c>
      <c r="H5866" t="inlineStr">
        <is>
          <t>Food</t>
        </is>
      </c>
      <c r="I5866" t="n">
        <v>1</v>
      </c>
      <c r="J5866" t="n">
        <v>195.16</v>
      </c>
      <c r="K5866" t="n">
        <v>0.1</v>
      </c>
      <c r="L5866">
        <f>I5866*J5866*(1-K5866)</f>
        <v/>
      </c>
      <c r="M5866">
        <f>VLOOKUP(F5866,Products!A:D,4,FALSE)*I5866</f>
        <v/>
      </c>
      <c r="N5866">
        <f>L5866-M5866</f>
        <v/>
      </c>
    </row>
    <row r="5867">
      <c r="A5867" t="inlineStr">
        <is>
          <t>T1005865</t>
        </is>
      </c>
      <c r="B5867" t="inlineStr">
        <is>
          <t>2023-09-27</t>
        </is>
      </c>
      <c r="C5867" t="inlineStr">
        <is>
          <t>S027</t>
        </is>
      </c>
      <c r="D5867" t="inlineStr">
        <is>
          <t>Store_027</t>
        </is>
      </c>
      <c r="E5867" t="inlineStr">
        <is>
          <t>South</t>
        </is>
      </c>
      <c r="F5867" t="inlineStr">
        <is>
          <t>P0018</t>
        </is>
      </c>
      <c r="G5867" t="inlineStr">
        <is>
          <t>Prod_0018</t>
        </is>
      </c>
      <c r="H5867" t="inlineStr">
        <is>
          <t>Food</t>
        </is>
      </c>
      <c r="I5867" t="n">
        <v>4</v>
      </c>
      <c r="J5867" t="n">
        <v>1050.42</v>
      </c>
      <c r="K5867" t="n">
        <v>0</v>
      </c>
      <c r="L5867">
        <f>I5867*J5867*(1-K5867)</f>
        <v/>
      </c>
      <c r="M5867">
        <f>VLOOKUP(F5867,Products!A:D,4,FALSE)*I5867</f>
        <v/>
      </c>
      <c r="N5867">
        <f>L5867-M5867</f>
        <v/>
      </c>
    </row>
    <row r="5868">
      <c r="A5868" t="inlineStr">
        <is>
          <t>T1005866</t>
        </is>
      </c>
      <c r="B5868" t="inlineStr">
        <is>
          <t>2023-07-01</t>
        </is>
      </c>
      <c r="C5868" t="inlineStr">
        <is>
          <t>S026</t>
        </is>
      </c>
      <c r="D5868" t="inlineStr">
        <is>
          <t>Store_026</t>
        </is>
      </c>
      <c r="E5868" t="inlineStr">
        <is>
          <t>North</t>
        </is>
      </c>
      <c r="F5868" t="inlineStr">
        <is>
          <t>P0027</t>
        </is>
      </c>
      <c r="G5868" t="inlineStr">
        <is>
          <t>Prod_0027</t>
        </is>
      </c>
      <c r="H5868" t="inlineStr">
        <is>
          <t>Electronics</t>
        </is>
      </c>
      <c r="I5868" t="n">
        <v>5</v>
      </c>
      <c r="J5868" t="n">
        <v>573.38</v>
      </c>
      <c r="K5868" t="n">
        <v>0.15</v>
      </c>
      <c r="L5868">
        <f>I5868*J5868*(1-K5868)</f>
        <v/>
      </c>
      <c r="M5868">
        <f>VLOOKUP(F5868,Products!A:D,4,FALSE)*I5868</f>
        <v/>
      </c>
      <c r="N5868">
        <f>L5868-M5868</f>
        <v/>
      </c>
    </row>
    <row r="5869">
      <c r="A5869" t="inlineStr">
        <is>
          <t>T1005867</t>
        </is>
      </c>
      <c r="B5869" t="inlineStr">
        <is>
          <t>2024-08-18</t>
        </is>
      </c>
      <c r="C5869" t="inlineStr">
        <is>
          <t>S037</t>
        </is>
      </c>
      <c r="D5869" t="inlineStr">
        <is>
          <t>Store_037</t>
        </is>
      </c>
      <c r="E5869" t="inlineStr">
        <is>
          <t>East</t>
        </is>
      </c>
      <c r="F5869" t="inlineStr">
        <is>
          <t>P0138</t>
        </is>
      </c>
      <c r="G5869" t="inlineStr">
        <is>
          <t>Prod_0138</t>
        </is>
      </c>
      <c r="H5869" t="inlineStr">
        <is>
          <t>Household</t>
        </is>
      </c>
      <c r="I5869" t="n">
        <v>7</v>
      </c>
      <c r="J5869" t="n">
        <v>299.45</v>
      </c>
      <c r="K5869" t="n">
        <v>0.2</v>
      </c>
      <c r="L5869">
        <f>I5869*J5869*(1-K5869)</f>
        <v/>
      </c>
      <c r="M5869">
        <f>VLOOKUP(F5869,Products!A:D,4,FALSE)*I5869</f>
        <v/>
      </c>
      <c r="N5869">
        <f>L5869-M5869</f>
        <v/>
      </c>
    </row>
    <row r="5870">
      <c r="A5870" t="inlineStr">
        <is>
          <t>T1005868</t>
        </is>
      </c>
      <c r="B5870" t="inlineStr">
        <is>
          <t>2023-02-05</t>
        </is>
      </c>
      <c r="C5870" t="inlineStr">
        <is>
          <t>S023</t>
        </is>
      </c>
      <c r="D5870" t="inlineStr">
        <is>
          <t>Store_023</t>
        </is>
      </c>
      <c r="E5870" t="inlineStr">
        <is>
          <t>South</t>
        </is>
      </c>
      <c r="F5870" t="inlineStr">
        <is>
          <t>P0188</t>
        </is>
      </c>
      <c r="G5870" t="inlineStr">
        <is>
          <t>Prod_0188</t>
        </is>
      </c>
      <c r="H5870" t="inlineStr">
        <is>
          <t>Food</t>
        </is>
      </c>
      <c r="I5870" t="n">
        <v>9</v>
      </c>
      <c r="J5870" t="n">
        <v>639.99</v>
      </c>
      <c r="K5870" t="n">
        <v>0</v>
      </c>
      <c r="L5870">
        <f>I5870*J5870*(1-K5870)</f>
        <v/>
      </c>
      <c r="M5870">
        <f>VLOOKUP(F5870,Products!A:D,4,FALSE)*I5870</f>
        <v/>
      </c>
      <c r="N5870">
        <f>L5870-M5870</f>
        <v/>
      </c>
    </row>
    <row r="5871">
      <c r="A5871" t="inlineStr">
        <is>
          <t>T1005869</t>
        </is>
      </c>
      <c r="B5871" t="inlineStr">
        <is>
          <t>2023-10-31</t>
        </is>
      </c>
      <c r="C5871" t="inlineStr">
        <is>
          <t>S028</t>
        </is>
      </c>
      <c r="D5871" t="inlineStr">
        <is>
          <t>Store_028</t>
        </is>
      </c>
      <c r="E5871" t="inlineStr">
        <is>
          <t>North</t>
        </is>
      </c>
      <c r="F5871" t="inlineStr">
        <is>
          <t>P0100</t>
        </is>
      </c>
      <c r="G5871" t="inlineStr">
        <is>
          <t>Prod_0100</t>
        </is>
      </c>
      <c r="H5871" t="inlineStr">
        <is>
          <t>Household</t>
        </is>
      </c>
      <c r="I5871" t="n">
        <v>6</v>
      </c>
      <c r="J5871" t="n">
        <v>496.22</v>
      </c>
      <c r="K5871" t="n">
        <v>0.05</v>
      </c>
      <c r="L5871">
        <f>I5871*J5871*(1-K5871)</f>
        <v/>
      </c>
      <c r="M5871">
        <f>VLOOKUP(F5871,Products!A:D,4,FALSE)*I5871</f>
        <v/>
      </c>
      <c r="N5871">
        <f>L5871-M5871</f>
        <v/>
      </c>
    </row>
    <row r="5872">
      <c r="A5872" t="inlineStr">
        <is>
          <t>T1005870</t>
        </is>
      </c>
      <c r="B5872" t="inlineStr">
        <is>
          <t>2025-05-25</t>
        </is>
      </c>
      <c r="C5872" t="inlineStr">
        <is>
          <t>S039</t>
        </is>
      </c>
      <c r="D5872" t="inlineStr">
        <is>
          <t>Store_039</t>
        </is>
      </c>
      <c r="E5872" t="inlineStr">
        <is>
          <t>North</t>
        </is>
      </c>
      <c r="F5872" t="inlineStr">
        <is>
          <t>P0096</t>
        </is>
      </c>
      <c r="G5872" t="inlineStr">
        <is>
          <t>Prod_0096</t>
        </is>
      </c>
      <c r="H5872" t="inlineStr">
        <is>
          <t>Beverages</t>
        </is>
      </c>
      <c r="I5872" t="n">
        <v>2</v>
      </c>
      <c r="J5872" t="n">
        <v>442.21</v>
      </c>
      <c r="K5872" t="n">
        <v>0</v>
      </c>
      <c r="L5872">
        <f>I5872*J5872*(1-K5872)</f>
        <v/>
      </c>
      <c r="M5872">
        <f>VLOOKUP(F5872,Products!A:D,4,FALSE)*I5872</f>
        <v/>
      </c>
      <c r="N5872">
        <f>L5872-M5872</f>
        <v/>
      </c>
    </row>
    <row r="5873">
      <c r="A5873" t="inlineStr">
        <is>
          <t>T1005871</t>
        </is>
      </c>
      <c r="B5873" t="inlineStr">
        <is>
          <t>2025-05-07</t>
        </is>
      </c>
      <c r="C5873" t="inlineStr">
        <is>
          <t>S026</t>
        </is>
      </c>
      <c r="D5873" t="inlineStr">
        <is>
          <t>Store_026</t>
        </is>
      </c>
      <c r="E5873" t="inlineStr">
        <is>
          <t>North</t>
        </is>
      </c>
      <c r="F5873" t="inlineStr">
        <is>
          <t>P0063</t>
        </is>
      </c>
      <c r="G5873" t="inlineStr">
        <is>
          <t>Prod_0063</t>
        </is>
      </c>
      <c r="H5873" t="inlineStr">
        <is>
          <t>Clothing</t>
        </is>
      </c>
      <c r="I5873" t="n">
        <v>5</v>
      </c>
      <c r="J5873" t="n">
        <v>294.26</v>
      </c>
      <c r="K5873" t="n">
        <v>0</v>
      </c>
      <c r="L5873">
        <f>I5873*J5873*(1-K5873)</f>
        <v/>
      </c>
      <c r="M5873">
        <f>VLOOKUP(F5873,Products!A:D,4,FALSE)*I5873</f>
        <v/>
      </c>
      <c r="N5873">
        <f>L5873-M5873</f>
        <v/>
      </c>
    </row>
    <row r="5874">
      <c r="A5874" t="inlineStr">
        <is>
          <t>T1005872</t>
        </is>
      </c>
      <c r="B5874" t="inlineStr">
        <is>
          <t>2024-02-27</t>
        </is>
      </c>
      <c r="C5874" t="inlineStr">
        <is>
          <t>S039</t>
        </is>
      </c>
      <c r="D5874" t="inlineStr">
        <is>
          <t>Store_039</t>
        </is>
      </c>
      <c r="E5874" t="inlineStr">
        <is>
          <t>North</t>
        </is>
      </c>
      <c r="F5874" t="inlineStr">
        <is>
          <t>P0021</t>
        </is>
      </c>
      <c r="G5874" t="inlineStr">
        <is>
          <t>Prod_0021</t>
        </is>
      </c>
      <c r="H5874" t="inlineStr">
        <is>
          <t>Household</t>
        </is>
      </c>
      <c r="I5874" t="n">
        <v>9</v>
      </c>
      <c r="J5874" t="n">
        <v>159.52</v>
      </c>
      <c r="K5874" t="n">
        <v>0</v>
      </c>
      <c r="L5874">
        <f>I5874*J5874*(1-K5874)</f>
        <v/>
      </c>
      <c r="M5874">
        <f>VLOOKUP(F5874,Products!A:D,4,FALSE)*I5874</f>
        <v/>
      </c>
      <c r="N5874">
        <f>L5874-M5874</f>
        <v/>
      </c>
    </row>
    <row r="5875">
      <c r="A5875" t="inlineStr">
        <is>
          <t>T1005873</t>
        </is>
      </c>
      <c r="B5875" t="inlineStr">
        <is>
          <t>2025-02-20</t>
        </is>
      </c>
      <c r="C5875" t="inlineStr">
        <is>
          <t>S025</t>
        </is>
      </c>
      <c r="D5875" t="inlineStr">
        <is>
          <t>Store_025</t>
        </is>
      </c>
      <c r="E5875" t="inlineStr">
        <is>
          <t>Central</t>
        </is>
      </c>
      <c r="F5875" t="inlineStr">
        <is>
          <t>P0060</t>
        </is>
      </c>
      <c r="G5875" t="inlineStr">
        <is>
          <t>Prod_0060</t>
        </is>
      </c>
      <c r="H5875" t="inlineStr">
        <is>
          <t>Toys</t>
        </is>
      </c>
      <c r="I5875" t="n">
        <v>3</v>
      </c>
      <c r="J5875" t="n">
        <v>120.06</v>
      </c>
      <c r="K5875" t="n">
        <v>0</v>
      </c>
      <c r="L5875">
        <f>I5875*J5875*(1-K5875)</f>
        <v/>
      </c>
      <c r="M5875">
        <f>VLOOKUP(F5875,Products!A:D,4,FALSE)*I5875</f>
        <v/>
      </c>
      <c r="N5875">
        <f>L5875-M5875</f>
        <v/>
      </c>
    </row>
    <row r="5876">
      <c r="A5876" t="inlineStr">
        <is>
          <t>T1005874</t>
        </is>
      </c>
      <c r="B5876" t="inlineStr">
        <is>
          <t>2025-06-09</t>
        </is>
      </c>
      <c r="C5876" t="inlineStr">
        <is>
          <t>S034</t>
        </is>
      </c>
      <c r="D5876" t="inlineStr">
        <is>
          <t>Store_034</t>
        </is>
      </c>
      <c r="E5876" t="inlineStr">
        <is>
          <t>Central</t>
        </is>
      </c>
      <c r="F5876" t="inlineStr">
        <is>
          <t>P0173</t>
        </is>
      </c>
      <c r="G5876" t="inlineStr">
        <is>
          <t>Prod_0173</t>
        </is>
      </c>
      <c r="H5876" t="inlineStr">
        <is>
          <t>Toys</t>
        </is>
      </c>
      <c r="I5876" t="n">
        <v>2</v>
      </c>
      <c r="J5876" t="n">
        <v>758.21</v>
      </c>
      <c r="K5876" t="n">
        <v>0.1</v>
      </c>
      <c r="L5876">
        <f>I5876*J5876*(1-K5876)</f>
        <v/>
      </c>
      <c r="M5876">
        <f>VLOOKUP(F5876,Products!A:D,4,FALSE)*I5876</f>
        <v/>
      </c>
      <c r="N5876">
        <f>L5876-M5876</f>
        <v/>
      </c>
    </row>
    <row r="5877">
      <c r="A5877" t="inlineStr">
        <is>
          <t>T1005875</t>
        </is>
      </c>
      <c r="B5877" t="inlineStr">
        <is>
          <t>2024-07-30</t>
        </is>
      </c>
      <c r="C5877" t="inlineStr">
        <is>
          <t>S033</t>
        </is>
      </c>
      <c r="D5877" t="inlineStr">
        <is>
          <t>Store_033</t>
        </is>
      </c>
      <c r="E5877" t="inlineStr">
        <is>
          <t>North</t>
        </is>
      </c>
      <c r="F5877" t="inlineStr">
        <is>
          <t>P0012</t>
        </is>
      </c>
      <c r="G5877" t="inlineStr">
        <is>
          <t>Prod_0012</t>
        </is>
      </c>
      <c r="H5877" t="inlineStr">
        <is>
          <t>Food</t>
        </is>
      </c>
      <c r="I5877" t="n">
        <v>2</v>
      </c>
      <c r="J5877" t="n">
        <v>827.46</v>
      </c>
      <c r="K5877" t="n">
        <v>0</v>
      </c>
      <c r="L5877">
        <f>I5877*J5877*(1-K5877)</f>
        <v/>
      </c>
      <c r="M5877">
        <f>VLOOKUP(F5877,Products!A:D,4,FALSE)*I5877</f>
        <v/>
      </c>
      <c r="N5877">
        <f>L5877-M5877</f>
        <v/>
      </c>
    </row>
    <row r="5878">
      <c r="A5878" t="inlineStr">
        <is>
          <t>T1005876</t>
        </is>
      </c>
      <c r="B5878" t="inlineStr">
        <is>
          <t>2023-06-05</t>
        </is>
      </c>
      <c r="C5878" t="inlineStr">
        <is>
          <t>S010</t>
        </is>
      </c>
      <c r="D5878" t="inlineStr">
        <is>
          <t>Store_010</t>
        </is>
      </c>
      <c r="E5878" t="inlineStr">
        <is>
          <t>North</t>
        </is>
      </c>
      <c r="F5878" t="inlineStr">
        <is>
          <t>P0143</t>
        </is>
      </c>
      <c r="G5878" t="inlineStr">
        <is>
          <t>Prod_0143</t>
        </is>
      </c>
      <c r="H5878" t="inlineStr">
        <is>
          <t>Electronics</t>
        </is>
      </c>
      <c r="I5878" t="n">
        <v>3</v>
      </c>
      <c r="J5878" t="n">
        <v>358.91</v>
      </c>
      <c r="K5878" t="n">
        <v>0</v>
      </c>
      <c r="L5878">
        <f>I5878*J5878*(1-K5878)</f>
        <v/>
      </c>
      <c r="M5878">
        <f>VLOOKUP(F5878,Products!A:D,4,FALSE)*I5878</f>
        <v/>
      </c>
      <c r="N5878">
        <f>L5878-M5878</f>
        <v/>
      </c>
    </row>
    <row r="5879">
      <c r="A5879" t="inlineStr">
        <is>
          <t>T1005877</t>
        </is>
      </c>
      <c r="B5879" t="inlineStr">
        <is>
          <t>2023-10-03</t>
        </is>
      </c>
      <c r="C5879" t="inlineStr">
        <is>
          <t>S039</t>
        </is>
      </c>
      <c r="D5879" t="inlineStr">
        <is>
          <t>Store_039</t>
        </is>
      </c>
      <c r="E5879" t="inlineStr">
        <is>
          <t>North</t>
        </is>
      </c>
      <c r="F5879" t="inlineStr">
        <is>
          <t>P0138</t>
        </is>
      </c>
      <c r="G5879" t="inlineStr">
        <is>
          <t>Prod_0138</t>
        </is>
      </c>
      <c r="H5879" t="inlineStr">
        <is>
          <t>Household</t>
        </is>
      </c>
      <c r="I5879" t="n">
        <v>2</v>
      </c>
      <c r="J5879" t="n">
        <v>283.75</v>
      </c>
      <c r="K5879" t="n">
        <v>0</v>
      </c>
      <c r="L5879">
        <f>I5879*J5879*(1-K5879)</f>
        <v/>
      </c>
      <c r="M5879">
        <f>VLOOKUP(F5879,Products!A:D,4,FALSE)*I5879</f>
        <v/>
      </c>
      <c r="N5879">
        <f>L5879-M5879</f>
        <v/>
      </c>
    </row>
    <row r="5880">
      <c r="A5880" t="inlineStr">
        <is>
          <t>T1005878</t>
        </is>
      </c>
      <c r="B5880" t="inlineStr">
        <is>
          <t>2024-06-08</t>
        </is>
      </c>
      <c r="C5880" t="inlineStr">
        <is>
          <t>S030</t>
        </is>
      </c>
      <c r="D5880" t="inlineStr">
        <is>
          <t>Store_030</t>
        </is>
      </c>
      <c r="E5880" t="inlineStr">
        <is>
          <t>North</t>
        </is>
      </c>
      <c r="F5880" t="inlineStr">
        <is>
          <t>P0196</t>
        </is>
      </c>
      <c r="G5880" t="inlineStr">
        <is>
          <t>Prod_0196</t>
        </is>
      </c>
      <c r="H5880" t="inlineStr">
        <is>
          <t>Beverages</t>
        </is>
      </c>
      <c r="I5880" t="n">
        <v>3</v>
      </c>
      <c r="J5880" t="n">
        <v>683.55</v>
      </c>
      <c r="K5880" t="n">
        <v>0</v>
      </c>
      <c r="L5880">
        <f>I5880*J5880*(1-K5880)</f>
        <v/>
      </c>
      <c r="M5880">
        <f>VLOOKUP(F5880,Products!A:D,4,FALSE)*I5880</f>
        <v/>
      </c>
      <c r="N5880">
        <f>L5880-M5880</f>
        <v/>
      </c>
    </row>
    <row r="5881">
      <c r="A5881" t="inlineStr">
        <is>
          <t>T1005879</t>
        </is>
      </c>
      <c r="B5881" t="inlineStr">
        <is>
          <t>2024-06-13</t>
        </is>
      </c>
      <c r="C5881" t="inlineStr">
        <is>
          <t>S044</t>
        </is>
      </c>
      <c r="D5881" t="inlineStr">
        <is>
          <t>Store_044</t>
        </is>
      </c>
      <c r="E5881" t="inlineStr">
        <is>
          <t>North</t>
        </is>
      </c>
      <c r="F5881" t="inlineStr">
        <is>
          <t>P0129</t>
        </is>
      </c>
      <c r="G5881" t="inlineStr">
        <is>
          <t>Prod_0129</t>
        </is>
      </c>
      <c r="H5881" t="inlineStr">
        <is>
          <t>Stationery</t>
        </is>
      </c>
      <c r="I5881" t="n">
        <v>2</v>
      </c>
      <c r="J5881" t="n">
        <v>731.16</v>
      </c>
      <c r="K5881" t="n">
        <v>0.1</v>
      </c>
      <c r="L5881">
        <f>I5881*J5881*(1-K5881)</f>
        <v/>
      </c>
      <c r="M5881">
        <f>VLOOKUP(F5881,Products!A:D,4,FALSE)*I5881</f>
        <v/>
      </c>
      <c r="N5881">
        <f>L5881-M5881</f>
        <v/>
      </c>
    </row>
    <row r="5882">
      <c r="A5882" t="inlineStr">
        <is>
          <t>T1005880</t>
        </is>
      </c>
      <c r="B5882" t="inlineStr">
        <is>
          <t>2025-05-20</t>
        </is>
      </c>
      <c r="C5882" t="inlineStr">
        <is>
          <t>S048</t>
        </is>
      </c>
      <c r="D5882" t="inlineStr">
        <is>
          <t>Store_048</t>
        </is>
      </c>
      <c r="E5882" t="inlineStr">
        <is>
          <t>South</t>
        </is>
      </c>
      <c r="F5882" t="inlineStr">
        <is>
          <t>P0011</t>
        </is>
      </c>
      <c r="G5882" t="inlineStr">
        <is>
          <t>Prod_0011</t>
        </is>
      </c>
      <c r="H5882" t="inlineStr">
        <is>
          <t>Household</t>
        </is>
      </c>
      <c r="I5882" t="n">
        <v>7</v>
      </c>
      <c r="J5882" t="n">
        <v>409.31</v>
      </c>
      <c r="K5882" t="n">
        <v>0</v>
      </c>
      <c r="L5882">
        <f>I5882*J5882*(1-K5882)</f>
        <v/>
      </c>
      <c r="M5882">
        <f>VLOOKUP(F5882,Products!A:D,4,FALSE)*I5882</f>
        <v/>
      </c>
      <c r="N5882">
        <f>L5882-M5882</f>
        <v/>
      </c>
    </row>
    <row r="5883">
      <c r="A5883" t="inlineStr">
        <is>
          <t>T1005881</t>
        </is>
      </c>
      <c r="B5883" t="inlineStr">
        <is>
          <t>2023-04-03</t>
        </is>
      </c>
      <c r="C5883" t="inlineStr">
        <is>
          <t>S049</t>
        </is>
      </c>
      <c r="D5883" t="inlineStr">
        <is>
          <t>Store_049</t>
        </is>
      </c>
      <c r="E5883" t="inlineStr">
        <is>
          <t>North</t>
        </is>
      </c>
      <c r="F5883" t="inlineStr">
        <is>
          <t>P0181</t>
        </is>
      </c>
      <c r="G5883" t="inlineStr">
        <is>
          <t>Prod_0181</t>
        </is>
      </c>
      <c r="H5883" t="inlineStr">
        <is>
          <t>Electronics</t>
        </is>
      </c>
      <c r="I5883" t="n">
        <v>3</v>
      </c>
      <c r="J5883" t="n">
        <v>741.79</v>
      </c>
      <c r="K5883" t="n">
        <v>0</v>
      </c>
      <c r="L5883">
        <f>I5883*J5883*(1-K5883)</f>
        <v/>
      </c>
      <c r="M5883">
        <f>VLOOKUP(F5883,Products!A:D,4,FALSE)*I5883</f>
        <v/>
      </c>
      <c r="N5883">
        <f>L5883-M5883</f>
        <v/>
      </c>
    </row>
    <row r="5884">
      <c r="A5884" t="inlineStr">
        <is>
          <t>T1005882</t>
        </is>
      </c>
      <c r="B5884" t="inlineStr">
        <is>
          <t>2025-04-02</t>
        </is>
      </c>
      <c r="C5884" t="inlineStr">
        <is>
          <t>S032</t>
        </is>
      </c>
      <c r="D5884" t="inlineStr">
        <is>
          <t>Store_032</t>
        </is>
      </c>
      <c r="E5884" t="inlineStr">
        <is>
          <t>Central</t>
        </is>
      </c>
      <c r="F5884" t="inlineStr">
        <is>
          <t>P0029</t>
        </is>
      </c>
      <c r="G5884" t="inlineStr">
        <is>
          <t>Prod_0029</t>
        </is>
      </c>
      <c r="H5884" t="inlineStr">
        <is>
          <t>Clothing</t>
        </is>
      </c>
      <c r="I5884" t="n">
        <v>5</v>
      </c>
      <c r="J5884" t="n">
        <v>672.0599999999999</v>
      </c>
      <c r="K5884" t="n">
        <v>0</v>
      </c>
      <c r="L5884">
        <f>I5884*J5884*(1-K5884)</f>
        <v/>
      </c>
      <c r="M5884">
        <f>VLOOKUP(F5884,Products!A:D,4,FALSE)*I5884</f>
        <v/>
      </c>
      <c r="N5884">
        <f>L5884-M5884</f>
        <v/>
      </c>
    </row>
    <row r="5885">
      <c r="A5885" t="inlineStr">
        <is>
          <t>T1005883</t>
        </is>
      </c>
      <c r="B5885" t="inlineStr">
        <is>
          <t>2023-07-29</t>
        </is>
      </c>
      <c r="C5885" t="inlineStr">
        <is>
          <t>S030</t>
        </is>
      </c>
      <c r="D5885" t="inlineStr">
        <is>
          <t>Store_030</t>
        </is>
      </c>
      <c r="E5885" t="inlineStr">
        <is>
          <t>North</t>
        </is>
      </c>
      <c r="F5885" t="inlineStr">
        <is>
          <t>P0012</t>
        </is>
      </c>
      <c r="G5885" t="inlineStr">
        <is>
          <t>Prod_0012</t>
        </is>
      </c>
      <c r="H5885" t="inlineStr">
        <is>
          <t>Food</t>
        </is>
      </c>
      <c r="I5885" t="n">
        <v>2</v>
      </c>
      <c r="J5885" t="n">
        <v>862.86</v>
      </c>
      <c r="K5885" t="n">
        <v>0</v>
      </c>
      <c r="L5885">
        <f>I5885*J5885*(1-K5885)</f>
        <v/>
      </c>
      <c r="M5885">
        <f>VLOOKUP(F5885,Products!A:D,4,FALSE)*I5885</f>
        <v/>
      </c>
      <c r="N5885">
        <f>L5885-M5885</f>
        <v/>
      </c>
    </row>
    <row r="5886">
      <c r="A5886" t="inlineStr">
        <is>
          <t>T1005884</t>
        </is>
      </c>
      <c r="B5886" t="inlineStr">
        <is>
          <t>2024-07-21</t>
        </is>
      </c>
      <c r="C5886" t="inlineStr">
        <is>
          <t>S017</t>
        </is>
      </c>
      <c r="D5886" t="inlineStr">
        <is>
          <t>Store_017</t>
        </is>
      </c>
      <c r="E5886" t="inlineStr">
        <is>
          <t>South</t>
        </is>
      </c>
      <c r="F5886" t="inlineStr">
        <is>
          <t>P0053</t>
        </is>
      </c>
      <c r="G5886" t="inlineStr">
        <is>
          <t>Prod_0053</t>
        </is>
      </c>
      <c r="H5886" t="inlineStr">
        <is>
          <t>Food</t>
        </is>
      </c>
      <c r="I5886" t="n">
        <v>6</v>
      </c>
      <c r="J5886" t="n">
        <v>406.02</v>
      </c>
      <c r="K5886" t="n">
        <v>0</v>
      </c>
      <c r="L5886">
        <f>I5886*J5886*(1-K5886)</f>
        <v/>
      </c>
      <c r="M5886">
        <f>VLOOKUP(F5886,Products!A:D,4,FALSE)*I5886</f>
        <v/>
      </c>
      <c r="N5886">
        <f>L5886-M5886</f>
        <v/>
      </c>
    </row>
    <row r="5887">
      <c r="A5887" t="inlineStr">
        <is>
          <t>T1005885</t>
        </is>
      </c>
      <c r="B5887" t="inlineStr">
        <is>
          <t>2023-08-19</t>
        </is>
      </c>
      <c r="C5887" t="inlineStr">
        <is>
          <t>S038</t>
        </is>
      </c>
      <c r="D5887" t="inlineStr">
        <is>
          <t>Store_038</t>
        </is>
      </c>
      <c r="E5887" t="inlineStr">
        <is>
          <t>East</t>
        </is>
      </c>
      <c r="F5887" t="inlineStr">
        <is>
          <t>P0171</t>
        </is>
      </c>
      <c r="G5887" t="inlineStr">
        <is>
          <t>Prod_0171</t>
        </is>
      </c>
      <c r="H5887" t="inlineStr">
        <is>
          <t>Household</t>
        </is>
      </c>
      <c r="I5887" t="n">
        <v>5</v>
      </c>
      <c r="J5887" t="n">
        <v>317.72</v>
      </c>
      <c r="K5887" t="n">
        <v>0.1</v>
      </c>
      <c r="L5887">
        <f>I5887*J5887*(1-K5887)</f>
        <v/>
      </c>
      <c r="M5887">
        <f>VLOOKUP(F5887,Products!A:D,4,FALSE)*I5887</f>
        <v/>
      </c>
      <c r="N5887">
        <f>L5887-M5887</f>
        <v/>
      </c>
    </row>
    <row r="5888">
      <c r="A5888" t="inlineStr">
        <is>
          <t>T1005886</t>
        </is>
      </c>
      <c r="B5888" t="inlineStr">
        <is>
          <t>2023-02-25</t>
        </is>
      </c>
      <c r="C5888" t="inlineStr">
        <is>
          <t>S033</t>
        </is>
      </c>
      <c r="D5888" t="inlineStr">
        <is>
          <t>Store_033</t>
        </is>
      </c>
      <c r="E5888" t="inlineStr">
        <is>
          <t>North</t>
        </is>
      </c>
      <c r="F5888" t="inlineStr">
        <is>
          <t>P0070</t>
        </is>
      </c>
      <c r="G5888" t="inlineStr">
        <is>
          <t>Prod_0070</t>
        </is>
      </c>
      <c r="H5888" t="inlineStr">
        <is>
          <t>Beverages</t>
        </is>
      </c>
      <c r="I5888" t="n">
        <v>8</v>
      </c>
      <c r="J5888" t="n">
        <v>652.3099999999999</v>
      </c>
      <c r="K5888" t="n">
        <v>0</v>
      </c>
      <c r="L5888">
        <f>I5888*J5888*(1-K5888)</f>
        <v/>
      </c>
      <c r="M5888">
        <f>VLOOKUP(F5888,Products!A:D,4,FALSE)*I5888</f>
        <v/>
      </c>
      <c r="N5888">
        <f>L5888-M5888</f>
        <v/>
      </c>
    </row>
    <row r="5889">
      <c r="A5889" t="inlineStr">
        <is>
          <t>T1005887</t>
        </is>
      </c>
      <c r="B5889" t="inlineStr">
        <is>
          <t>2024-12-09</t>
        </is>
      </c>
      <c r="C5889" t="inlineStr">
        <is>
          <t>S022</t>
        </is>
      </c>
      <c r="D5889" t="inlineStr">
        <is>
          <t>Store_022</t>
        </is>
      </c>
      <c r="E5889" t="inlineStr">
        <is>
          <t>East</t>
        </is>
      </c>
      <c r="F5889" t="inlineStr">
        <is>
          <t>P0048</t>
        </is>
      </c>
      <c r="G5889" t="inlineStr">
        <is>
          <t>Prod_0048</t>
        </is>
      </c>
      <c r="H5889" t="inlineStr">
        <is>
          <t>Toys</t>
        </is>
      </c>
      <c r="I5889" t="n">
        <v>4</v>
      </c>
      <c r="J5889" t="n">
        <v>276.65</v>
      </c>
      <c r="K5889" t="n">
        <v>0</v>
      </c>
      <c r="L5889">
        <f>I5889*J5889*(1-K5889)</f>
        <v/>
      </c>
      <c r="M5889">
        <f>VLOOKUP(F5889,Products!A:D,4,FALSE)*I5889</f>
        <v/>
      </c>
      <c r="N5889">
        <f>L5889-M5889</f>
        <v/>
      </c>
    </row>
    <row r="5890">
      <c r="A5890" t="inlineStr">
        <is>
          <t>T1005888</t>
        </is>
      </c>
      <c r="B5890" t="inlineStr">
        <is>
          <t>2024-03-09</t>
        </is>
      </c>
      <c r="C5890" t="inlineStr">
        <is>
          <t>S019</t>
        </is>
      </c>
      <c r="D5890" t="inlineStr">
        <is>
          <t>Store_019</t>
        </is>
      </c>
      <c r="E5890" t="inlineStr">
        <is>
          <t>East</t>
        </is>
      </c>
      <c r="F5890" t="inlineStr">
        <is>
          <t>P0062</t>
        </is>
      </c>
      <c r="G5890" t="inlineStr">
        <is>
          <t>Prod_0062</t>
        </is>
      </c>
      <c r="H5890" t="inlineStr">
        <is>
          <t>Beverages</t>
        </is>
      </c>
      <c r="I5890" t="n">
        <v>4</v>
      </c>
      <c r="J5890" t="n">
        <v>684.95</v>
      </c>
      <c r="K5890" t="n">
        <v>0</v>
      </c>
      <c r="L5890">
        <f>I5890*J5890*(1-K5890)</f>
        <v/>
      </c>
      <c r="M5890">
        <f>VLOOKUP(F5890,Products!A:D,4,FALSE)*I5890</f>
        <v/>
      </c>
      <c r="N5890">
        <f>L5890-M5890</f>
        <v/>
      </c>
    </row>
    <row r="5891">
      <c r="A5891" t="inlineStr">
        <is>
          <t>T1005889</t>
        </is>
      </c>
      <c r="B5891" t="inlineStr">
        <is>
          <t>2024-10-26</t>
        </is>
      </c>
      <c r="C5891" t="inlineStr">
        <is>
          <t>S048</t>
        </is>
      </c>
      <c r="D5891" t="inlineStr">
        <is>
          <t>Store_048</t>
        </is>
      </c>
      <c r="E5891" t="inlineStr">
        <is>
          <t>South</t>
        </is>
      </c>
      <c r="F5891" t="inlineStr">
        <is>
          <t>P0100</t>
        </is>
      </c>
      <c r="G5891" t="inlineStr">
        <is>
          <t>Prod_0100</t>
        </is>
      </c>
      <c r="H5891" t="inlineStr">
        <is>
          <t>Household</t>
        </is>
      </c>
      <c r="I5891" t="n">
        <v>9</v>
      </c>
      <c r="J5891" t="n">
        <v>485.88</v>
      </c>
      <c r="K5891" t="n">
        <v>0</v>
      </c>
      <c r="L5891">
        <f>I5891*J5891*(1-K5891)</f>
        <v/>
      </c>
      <c r="M5891">
        <f>VLOOKUP(F5891,Products!A:D,4,FALSE)*I5891</f>
        <v/>
      </c>
      <c r="N5891">
        <f>L5891-M5891</f>
        <v/>
      </c>
    </row>
    <row r="5892">
      <c r="A5892" t="inlineStr">
        <is>
          <t>T1005890</t>
        </is>
      </c>
      <c r="B5892" t="inlineStr">
        <is>
          <t>2023-09-02</t>
        </is>
      </c>
      <c r="C5892" t="inlineStr">
        <is>
          <t>S033</t>
        </is>
      </c>
      <c r="D5892" t="inlineStr">
        <is>
          <t>Store_033</t>
        </is>
      </c>
      <c r="E5892" t="inlineStr">
        <is>
          <t>North</t>
        </is>
      </c>
      <c r="F5892" t="inlineStr">
        <is>
          <t>P0093</t>
        </is>
      </c>
      <c r="G5892" t="inlineStr">
        <is>
          <t>Prod_0093</t>
        </is>
      </c>
      <c r="H5892" t="inlineStr">
        <is>
          <t>Electronics</t>
        </is>
      </c>
      <c r="I5892" t="n">
        <v>5</v>
      </c>
      <c r="J5892" t="n">
        <v>203.92</v>
      </c>
      <c r="K5892" t="n">
        <v>0.05</v>
      </c>
      <c r="L5892">
        <f>I5892*J5892*(1-K5892)</f>
        <v/>
      </c>
      <c r="M5892">
        <f>VLOOKUP(F5892,Products!A:D,4,FALSE)*I5892</f>
        <v/>
      </c>
      <c r="N5892">
        <f>L5892-M5892</f>
        <v/>
      </c>
    </row>
    <row r="5893">
      <c r="A5893" t="inlineStr">
        <is>
          <t>T1005891</t>
        </is>
      </c>
      <c r="B5893" t="inlineStr">
        <is>
          <t>2023-10-27</t>
        </is>
      </c>
      <c r="C5893" t="inlineStr">
        <is>
          <t>S015</t>
        </is>
      </c>
      <c r="D5893" t="inlineStr">
        <is>
          <t>Store_015</t>
        </is>
      </c>
      <c r="E5893" t="inlineStr">
        <is>
          <t>North</t>
        </is>
      </c>
      <c r="F5893" t="inlineStr">
        <is>
          <t>P0043</t>
        </is>
      </c>
      <c r="G5893" t="inlineStr">
        <is>
          <t>Prod_0043</t>
        </is>
      </c>
      <c r="H5893" t="inlineStr">
        <is>
          <t>Food</t>
        </is>
      </c>
      <c r="I5893" t="n">
        <v>8</v>
      </c>
      <c r="J5893" t="n">
        <v>187.25</v>
      </c>
      <c r="K5893" t="n">
        <v>0</v>
      </c>
      <c r="L5893">
        <f>I5893*J5893*(1-K5893)</f>
        <v/>
      </c>
      <c r="M5893">
        <f>VLOOKUP(F5893,Products!A:D,4,FALSE)*I5893</f>
        <v/>
      </c>
      <c r="N5893">
        <f>L5893-M5893</f>
        <v/>
      </c>
    </row>
    <row r="5894">
      <c r="A5894" t="inlineStr">
        <is>
          <t>T1005892</t>
        </is>
      </c>
      <c r="B5894" t="inlineStr">
        <is>
          <t>2023-01-21</t>
        </is>
      </c>
      <c r="C5894" t="inlineStr">
        <is>
          <t>S021</t>
        </is>
      </c>
      <c r="D5894" t="inlineStr">
        <is>
          <t>Store_021</t>
        </is>
      </c>
      <c r="E5894" t="inlineStr">
        <is>
          <t>North</t>
        </is>
      </c>
      <c r="F5894" t="inlineStr">
        <is>
          <t>P0102</t>
        </is>
      </c>
      <c r="G5894" t="inlineStr">
        <is>
          <t>Prod_0102</t>
        </is>
      </c>
      <c r="H5894" t="inlineStr">
        <is>
          <t>Food</t>
        </is>
      </c>
      <c r="I5894" t="n">
        <v>3</v>
      </c>
      <c r="J5894" t="n">
        <v>818.72</v>
      </c>
      <c r="K5894" t="n">
        <v>0</v>
      </c>
      <c r="L5894">
        <f>I5894*J5894*(1-K5894)</f>
        <v/>
      </c>
      <c r="M5894">
        <f>VLOOKUP(F5894,Products!A:D,4,FALSE)*I5894</f>
        <v/>
      </c>
      <c r="N5894">
        <f>L5894-M5894</f>
        <v/>
      </c>
    </row>
    <row r="5895">
      <c r="A5895" t="inlineStr">
        <is>
          <t>T1005893</t>
        </is>
      </c>
      <c r="B5895" t="inlineStr">
        <is>
          <t>2023-11-13</t>
        </is>
      </c>
      <c r="C5895" t="inlineStr">
        <is>
          <t>S026</t>
        </is>
      </c>
      <c r="D5895" t="inlineStr">
        <is>
          <t>Store_026</t>
        </is>
      </c>
      <c r="E5895" t="inlineStr">
        <is>
          <t>North</t>
        </is>
      </c>
      <c r="F5895" t="inlineStr">
        <is>
          <t>P0094</t>
        </is>
      </c>
      <c r="G5895" t="inlineStr">
        <is>
          <t>Prod_0094</t>
        </is>
      </c>
      <c r="H5895" t="inlineStr">
        <is>
          <t>Toys</t>
        </is>
      </c>
      <c r="I5895" t="n">
        <v>9</v>
      </c>
      <c r="J5895" t="n">
        <v>563.67</v>
      </c>
      <c r="K5895" t="n">
        <v>0</v>
      </c>
      <c r="L5895">
        <f>I5895*J5895*(1-K5895)</f>
        <v/>
      </c>
      <c r="M5895">
        <f>VLOOKUP(F5895,Products!A:D,4,FALSE)*I5895</f>
        <v/>
      </c>
      <c r="N5895">
        <f>L5895-M5895</f>
        <v/>
      </c>
    </row>
    <row r="5896">
      <c r="A5896" t="inlineStr">
        <is>
          <t>T1005894</t>
        </is>
      </c>
      <c r="B5896" t="inlineStr">
        <is>
          <t>2025-04-07</t>
        </is>
      </c>
      <c r="C5896" t="inlineStr">
        <is>
          <t>S050</t>
        </is>
      </c>
      <c r="D5896" t="inlineStr">
        <is>
          <t>Store_050</t>
        </is>
      </c>
      <c r="E5896" t="inlineStr">
        <is>
          <t>South</t>
        </is>
      </c>
      <c r="F5896" t="inlineStr">
        <is>
          <t>P0113</t>
        </is>
      </c>
      <c r="G5896" t="inlineStr">
        <is>
          <t>Prod_0113</t>
        </is>
      </c>
      <c r="H5896" t="inlineStr">
        <is>
          <t>Toys</t>
        </is>
      </c>
      <c r="I5896" t="n">
        <v>3</v>
      </c>
      <c r="J5896" t="n">
        <v>538.8</v>
      </c>
      <c r="K5896" t="n">
        <v>0</v>
      </c>
      <c r="L5896">
        <f>I5896*J5896*(1-K5896)</f>
        <v/>
      </c>
      <c r="M5896">
        <f>VLOOKUP(F5896,Products!A:D,4,FALSE)*I5896</f>
        <v/>
      </c>
      <c r="N5896">
        <f>L5896-M5896</f>
        <v/>
      </c>
    </row>
    <row r="5897">
      <c r="A5897" t="inlineStr">
        <is>
          <t>T1005895</t>
        </is>
      </c>
      <c r="B5897" t="inlineStr">
        <is>
          <t>2024-05-16</t>
        </is>
      </c>
      <c r="C5897" t="inlineStr">
        <is>
          <t>S003</t>
        </is>
      </c>
      <c r="D5897" t="inlineStr">
        <is>
          <t>Store_003</t>
        </is>
      </c>
      <c r="E5897" t="inlineStr">
        <is>
          <t>North</t>
        </is>
      </c>
      <c r="F5897" t="inlineStr">
        <is>
          <t>P0158</t>
        </is>
      </c>
      <c r="G5897" t="inlineStr">
        <is>
          <t>Prod_0158</t>
        </is>
      </c>
      <c r="H5897" t="inlineStr">
        <is>
          <t>Beverages</t>
        </is>
      </c>
      <c r="I5897" t="n">
        <v>9</v>
      </c>
      <c r="J5897" t="n">
        <v>214.15</v>
      </c>
      <c r="K5897" t="n">
        <v>0</v>
      </c>
      <c r="L5897">
        <f>I5897*J5897*(1-K5897)</f>
        <v/>
      </c>
      <c r="M5897">
        <f>VLOOKUP(F5897,Products!A:D,4,FALSE)*I5897</f>
        <v/>
      </c>
      <c r="N5897">
        <f>L5897-M5897</f>
        <v/>
      </c>
    </row>
    <row r="5898">
      <c r="A5898" t="inlineStr">
        <is>
          <t>T1005896</t>
        </is>
      </c>
      <c r="B5898" t="inlineStr">
        <is>
          <t>2023-12-14</t>
        </is>
      </c>
      <c r="C5898" t="inlineStr">
        <is>
          <t>S029</t>
        </is>
      </c>
      <c r="D5898" t="inlineStr">
        <is>
          <t>Store_029</t>
        </is>
      </c>
      <c r="E5898" t="inlineStr">
        <is>
          <t>South</t>
        </is>
      </c>
      <c r="F5898" t="inlineStr">
        <is>
          <t>P0185</t>
        </is>
      </c>
      <c r="G5898" t="inlineStr">
        <is>
          <t>Prod_0185</t>
        </is>
      </c>
      <c r="H5898" t="inlineStr">
        <is>
          <t>Food</t>
        </is>
      </c>
      <c r="I5898" t="n">
        <v>4</v>
      </c>
      <c r="J5898" t="n">
        <v>364.21</v>
      </c>
      <c r="K5898" t="n">
        <v>0.1</v>
      </c>
      <c r="L5898">
        <f>I5898*J5898*(1-K5898)</f>
        <v/>
      </c>
      <c r="M5898">
        <f>VLOOKUP(F5898,Products!A:D,4,FALSE)*I5898</f>
        <v/>
      </c>
      <c r="N5898">
        <f>L5898-M5898</f>
        <v/>
      </c>
    </row>
    <row r="5899">
      <c r="A5899" t="inlineStr">
        <is>
          <t>T1005897</t>
        </is>
      </c>
      <c r="B5899" t="inlineStr">
        <is>
          <t>2025-09-24</t>
        </is>
      </c>
      <c r="C5899" t="inlineStr">
        <is>
          <t>S043</t>
        </is>
      </c>
      <c r="D5899" t="inlineStr">
        <is>
          <t>Store_043</t>
        </is>
      </c>
      <c r="E5899" t="inlineStr">
        <is>
          <t>East</t>
        </is>
      </c>
      <c r="F5899" t="inlineStr">
        <is>
          <t>P0190</t>
        </is>
      </c>
      <c r="G5899" t="inlineStr">
        <is>
          <t>Prod_0190</t>
        </is>
      </c>
      <c r="H5899" t="inlineStr">
        <is>
          <t>Household</t>
        </is>
      </c>
      <c r="I5899" t="n">
        <v>3</v>
      </c>
      <c r="J5899" t="n">
        <v>324.53</v>
      </c>
      <c r="K5899" t="n">
        <v>0.15</v>
      </c>
      <c r="L5899">
        <f>I5899*J5899*(1-K5899)</f>
        <v/>
      </c>
      <c r="M5899">
        <f>VLOOKUP(F5899,Products!A:D,4,FALSE)*I5899</f>
        <v/>
      </c>
      <c r="N5899">
        <f>L5899-M5899</f>
        <v/>
      </c>
    </row>
    <row r="5900">
      <c r="A5900" t="inlineStr">
        <is>
          <t>T1005898</t>
        </is>
      </c>
      <c r="B5900" t="inlineStr">
        <is>
          <t>2023-01-15</t>
        </is>
      </c>
      <c r="C5900" t="inlineStr">
        <is>
          <t>S037</t>
        </is>
      </c>
      <c r="D5900" t="inlineStr">
        <is>
          <t>Store_037</t>
        </is>
      </c>
      <c r="E5900" t="inlineStr">
        <is>
          <t>East</t>
        </is>
      </c>
      <c r="F5900" t="inlineStr">
        <is>
          <t>P0085</t>
        </is>
      </c>
      <c r="G5900" t="inlineStr">
        <is>
          <t>Prod_0085</t>
        </is>
      </c>
      <c r="H5900" t="inlineStr">
        <is>
          <t>Food</t>
        </is>
      </c>
      <c r="I5900" t="n">
        <v>5</v>
      </c>
      <c r="J5900" t="n">
        <v>325.92</v>
      </c>
      <c r="K5900" t="n">
        <v>0.15</v>
      </c>
      <c r="L5900">
        <f>I5900*J5900*(1-K5900)</f>
        <v/>
      </c>
      <c r="M5900">
        <f>VLOOKUP(F5900,Products!A:D,4,FALSE)*I5900</f>
        <v/>
      </c>
      <c r="N5900">
        <f>L5900-M5900</f>
        <v/>
      </c>
    </row>
    <row r="5901">
      <c r="A5901" t="inlineStr">
        <is>
          <t>T1005899</t>
        </is>
      </c>
      <c r="B5901" t="inlineStr">
        <is>
          <t>2024-12-06</t>
        </is>
      </c>
      <c r="C5901" t="inlineStr">
        <is>
          <t>S038</t>
        </is>
      </c>
      <c r="D5901" t="inlineStr">
        <is>
          <t>Store_038</t>
        </is>
      </c>
      <c r="E5901" t="inlineStr">
        <is>
          <t>East</t>
        </is>
      </c>
      <c r="F5901" t="inlineStr">
        <is>
          <t>P0077</t>
        </is>
      </c>
      <c r="G5901" t="inlineStr">
        <is>
          <t>Prod_0077</t>
        </is>
      </c>
      <c r="H5901" t="inlineStr">
        <is>
          <t>Beverages</t>
        </is>
      </c>
      <c r="I5901" t="n">
        <v>6</v>
      </c>
      <c r="J5901" t="n">
        <v>47.53</v>
      </c>
      <c r="K5901" t="n">
        <v>0.1</v>
      </c>
      <c r="L5901">
        <f>I5901*J5901*(1-K5901)</f>
        <v/>
      </c>
      <c r="M5901">
        <f>VLOOKUP(F5901,Products!A:D,4,FALSE)*I5901</f>
        <v/>
      </c>
      <c r="N5901">
        <f>L5901-M5901</f>
        <v/>
      </c>
    </row>
    <row r="5902">
      <c r="A5902" t="inlineStr">
        <is>
          <t>T1005900</t>
        </is>
      </c>
      <c r="B5902" t="inlineStr">
        <is>
          <t>2025-08-30</t>
        </is>
      </c>
      <c r="C5902" t="inlineStr">
        <is>
          <t>S043</t>
        </is>
      </c>
      <c r="D5902" t="inlineStr">
        <is>
          <t>Store_043</t>
        </is>
      </c>
      <c r="E5902" t="inlineStr">
        <is>
          <t>East</t>
        </is>
      </c>
      <c r="F5902" t="inlineStr">
        <is>
          <t>P0169</t>
        </is>
      </c>
      <c r="G5902" t="inlineStr">
        <is>
          <t>Prod_0169</t>
        </is>
      </c>
      <c r="H5902" t="inlineStr">
        <is>
          <t>Beverages</t>
        </is>
      </c>
      <c r="I5902" t="n">
        <v>8</v>
      </c>
      <c r="J5902" t="n">
        <v>766.2</v>
      </c>
      <c r="K5902" t="n">
        <v>0</v>
      </c>
      <c r="L5902">
        <f>I5902*J5902*(1-K5902)</f>
        <v/>
      </c>
      <c r="M5902">
        <f>VLOOKUP(F5902,Products!A:D,4,FALSE)*I5902</f>
        <v/>
      </c>
      <c r="N5902">
        <f>L5902-M5902</f>
        <v/>
      </c>
    </row>
    <row r="5903">
      <c r="A5903" t="inlineStr">
        <is>
          <t>T1005901</t>
        </is>
      </c>
      <c r="B5903" t="inlineStr">
        <is>
          <t>2024-11-26</t>
        </is>
      </c>
      <c r="C5903" t="inlineStr">
        <is>
          <t>S025</t>
        </is>
      </c>
      <c r="D5903" t="inlineStr">
        <is>
          <t>Store_025</t>
        </is>
      </c>
      <c r="E5903" t="inlineStr">
        <is>
          <t>Central</t>
        </is>
      </c>
      <c r="F5903" t="inlineStr">
        <is>
          <t>P0093</t>
        </is>
      </c>
      <c r="G5903" t="inlineStr">
        <is>
          <t>Prod_0093</t>
        </is>
      </c>
      <c r="H5903" t="inlineStr">
        <is>
          <t>Electronics</t>
        </is>
      </c>
      <c r="I5903" t="n">
        <v>5</v>
      </c>
      <c r="J5903" t="n">
        <v>201.74</v>
      </c>
      <c r="K5903" t="n">
        <v>0.1</v>
      </c>
      <c r="L5903">
        <f>I5903*J5903*(1-K5903)</f>
        <v/>
      </c>
      <c r="M5903">
        <f>VLOOKUP(F5903,Products!A:D,4,FALSE)*I5903</f>
        <v/>
      </c>
      <c r="N5903">
        <f>L5903-M5903</f>
        <v/>
      </c>
    </row>
    <row r="5904">
      <c r="A5904" t="inlineStr">
        <is>
          <t>T1005902</t>
        </is>
      </c>
      <c r="B5904" t="inlineStr">
        <is>
          <t>2025-01-25</t>
        </is>
      </c>
      <c r="C5904" t="inlineStr">
        <is>
          <t>S047</t>
        </is>
      </c>
      <c r="D5904" t="inlineStr">
        <is>
          <t>Store_047</t>
        </is>
      </c>
      <c r="E5904" t="inlineStr">
        <is>
          <t>North</t>
        </is>
      </c>
      <c r="F5904" t="inlineStr">
        <is>
          <t>P0064</t>
        </is>
      </c>
      <c r="G5904" t="inlineStr">
        <is>
          <t>Prod_0064</t>
        </is>
      </c>
      <c r="H5904" t="inlineStr">
        <is>
          <t>Beverages</t>
        </is>
      </c>
      <c r="I5904" t="n">
        <v>3</v>
      </c>
      <c r="J5904" t="n">
        <v>778.84</v>
      </c>
      <c r="K5904" t="n">
        <v>0</v>
      </c>
      <c r="L5904">
        <f>I5904*J5904*(1-K5904)</f>
        <v/>
      </c>
      <c r="M5904">
        <f>VLOOKUP(F5904,Products!A:D,4,FALSE)*I5904</f>
        <v/>
      </c>
      <c r="N5904">
        <f>L5904-M5904</f>
        <v/>
      </c>
    </row>
    <row r="5905">
      <c r="A5905" t="inlineStr">
        <is>
          <t>T1005903</t>
        </is>
      </c>
      <c r="B5905" t="inlineStr">
        <is>
          <t>2024-01-05</t>
        </is>
      </c>
      <c r="C5905" t="inlineStr">
        <is>
          <t>S020</t>
        </is>
      </c>
      <c r="D5905" t="inlineStr">
        <is>
          <t>Store_020</t>
        </is>
      </c>
      <c r="E5905" t="inlineStr">
        <is>
          <t>West</t>
        </is>
      </c>
      <c r="F5905" t="inlineStr">
        <is>
          <t>P0180</t>
        </is>
      </c>
      <c r="G5905" t="inlineStr">
        <is>
          <t>Prod_0180</t>
        </is>
      </c>
      <c r="H5905" t="inlineStr">
        <is>
          <t>Clothing</t>
        </is>
      </c>
      <c r="I5905" t="n">
        <v>2</v>
      </c>
      <c r="J5905" t="n">
        <v>439.57</v>
      </c>
      <c r="K5905" t="n">
        <v>0</v>
      </c>
      <c r="L5905">
        <f>I5905*J5905*(1-K5905)</f>
        <v/>
      </c>
      <c r="M5905">
        <f>VLOOKUP(F5905,Products!A:D,4,FALSE)*I5905</f>
        <v/>
      </c>
      <c r="N5905">
        <f>L5905-M5905</f>
        <v/>
      </c>
    </row>
    <row r="5906">
      <c r="A5906" t="inlineStr">
        <is>
          <t>T1005904</t>
        </is>
      </c>
      <c r="B5906" t="inlineStr">
        <is>
          <t>2025-01-14</t>
        </is>
      </c>
      <c r="C5906" t="inlineStr">
        <is>
          <t>S048</t>
        </is>
      </c>
      <c r="D5906" t="inlineStr">
        <is>
          <t>Store_048</t>
        </is>
      </c>
      <c r="E5906" t="inlineStr">
        <is>
          <t>South</t>
        </is>
      </c>
      <c r="F5906" t="inlineStr">
        <is>
          <t>P0041</t>
        </is>
      </c>
      <c r="G5906" t="inlineStr">
        <is>
          <t>Prod_0041</t>
        </is>
      </c>
      <c r="H5906" t="inlineStr">
        <is>
          <t>Stationery</t>
        </is>
      </c>
      <c r="I5906" t="n">
        <v>9</v>
      </c>
      <c r="J5906" t="n">
        <v>336.28</v>
      </c>
      <c r="K5906" t="n">
        <v>0.15</v>
      </c>
      <c r="L5906">
        <f>I5906*J5906*(1-K5906)</f>
        <v/>
      </c>
      <c r="M5906">
        <f>VLOOKUP(F5906,Products!A:D,4,FALSE)*I5906</f>
        <v/>
      </c>
      <c r="N5906">
        <f>L5906-M5906</f>
        <v/>
      </c>
    </row>
    <row r="5907">
      <c r="A5907" t="inlineStr">
        <is>
          <t>T1005905</t>
        </is>
      </c>
      <c r="B5907" t="inlineStr">
        <is>
          <t>2025-09-19</t>
        </is>
      </c>
      <c r="C5907" t="inlineStr">
        <is>
          <t>S041</t>
        </is>
      </c>
      <c r="D5907" t="inlineStr">
        <is>
          <t>Store_041</t>
        </is>
      </c>
      <c r="E5907" t="inlineStr">
        <is>
          <t>East</t>
        </is>
      </c>
      <c r="F5907" t="inlineStr">
        <is>
          <t>P0024</t>
        </is>
      </c>
      <c r="G5907" t="inlineStr">
        <is>
          <t>Prod_0024</t>
        </is>
      </c>
      <c r="H5907" t="inlineStr">
        <is>
          <t>Clothing</t>
        </is>
      </c>
      <c r="I5907" t="n">
        <v>7</v>
      </c>
      <c r="J5907" t="n">
        <v>128.1</v>
      </c>
      <c r="K5907" t="n">
        <v>0</v>
      </c>
      <c r="L5907">
        <f>I5907*J5907*(1-K5907)</f>
        <v/>
      </c>
      <c r="M5907">
        <f>VLOOKUP(F5907,Products!A:D,4,FALSE)*I5907</f>
        <v/>
      </c>
      <c r="N5907">
        <f>L5907-M5907</f>
        <v/>
      </c>
    </row>
    <row r="5908">
      <c r="A5908" t="inlineStr">
        <is>
          <t>T1005906</t>
        </is>
      </c>
      <c r="B5908" t="inlineStr">
        <is>
          <t>2025-07-29</t>
        </is>
      </c>
      <c r="C5908" t="inlineStr">
        <is>
          <t>S012</t>
        </is>
      </c>
      <c r="D5908" t="inlineStr">
        <is>
          <t>Store_012</t>
        </is>
      </c>
      <c r="E5908" t="inlineStr">
        <is>
          <t>South</t>
        </is>
      </c>
      <c r="F5908" t="inlineStr">
        <is>
          <t>P0161</t>
        </is>
      </c>
      <c r="G5908" t="inlineStr">
        <is>
          <t>Prod_0161</t>
        </is>
      </c>
      <c r="H5908" t="inlineStr">
        <is>
          <t>Household</t>
        </is>
      </c>
      <c r="I5908" t="n">
        <v>9</v>
      </c>
      <c r="J5908" t="n">
        <v>90.69</v>
      </c>
      <c r="K5908" t="n">
        <v>0</v>
      </c>
      <c r="L5908">
        <f>I5908*J5908*(1-K5908)</f>
        <v/>
      </c>
      <c r="M5908">
        <f>VLOOKUP(F5908,Products!A:D,4,FALSE)*I5908</f>
        <v/>
      </c>
      <c r="N5908">
        <f>L5908-M5908</f>
        <v/>
      </c>
    </row>
    <row r="5909">
      <c r="A5909" t="inlineStr">
        <is>
          <t>T1005907</t>
        </is>
      </c>
      <c r="B5909" t="inlineStr">
        <is>
          <t>2024-01-31</t>
        </is>
      </c>
      <c r="C5909" t="inlineStr">
        <is>
          <t>S040</t>
        </is>
      </c>
      <c r="D5909" t="inlineStr">
        <is>
          <t>Store_040</t>
        </is>
      </c>
      <c r="E5909" t="inlineStr">
        <is>
          <t>Central</t>
        </is>
      </c>
      <c r="F5909" t="inlineStr">
        <is>
          <t>P0187</t>
        </is>
      </c>
      <c r="G5909" t="inlineStr">
        <is>
          <t>Prod_0187</t>
        </is>
      </c>
      <c r="H5909" t="inlineStr">
        <is>
          <t>Food</t>
        </is>
      </c>
      <c r="I5909" t="n">
        <v>6</v>
      </c>
      <c r="J5909" t="n">
        <v>751.87</v>
      </c>
      <c r="K5909" t="n">
        <v>0</v>
      </c>
      <c r="L5909">
        <f>I5909*J5909*(1-K5909)</f>
        <v/>
      </c>
      <c r="M5909">
        <f>VLOOKUP(F5909,Products!A:D,4,FALSE)*I5909</f>
        <v/>
      </c>
      <c r="N5909">
        <f>L5909-M5909</f>
        <v/>
      </c>
    </row>
    <row r="5910">
      <c r="A5910" t="inlineStr">
        <is>
          <t>T1005908</t>
        </is>
      </c>
      <c r="B5910" t="inlineStr">
        <is>
          <t>2023-11-02</t>
        </is>
      </c>
      <c r="C5910" t="inlineStr">
        <is>
          <t>S039</t>
        </is>
      </c>
      <c r="D5910" t="inlineStr">
        <is>
          <t>Store_039</t>
        </is>
      </c>
      <c r="E5910" t="inlineStr">
        <is>
          <t>North</t>
        </is>
      </c>
      <c r="F5910" t="inlineStr">
        <is>
          <t>P0134</t>
        </is>
      </c>
      <c r="G5910" t="inlineStr">
        <is>
          <t>Prod_0134</t>
        </is>
      </c>
      <c r="H5910" t="inlineStr">
        <is>
          <t>Food</t>
        </is>
      </c>
      <c r="I5910" t="n">
        <v>7</v>
      </c>
      <c r="J5910" t="n">
        <v>469.38</v>
      </c>
      <c r="K5910" t="n">
        <v>0.2</v>
      </c>
      <c r="L5910">
        <f>I5910*J5910*(1-K5910)</f>
        <v/>
      </c>
      <c r="M5910">
        <f>VLOOKUP(F5910,Products!A:D,4,FALSE)*I5910</f>
        <v/>
      </c>
      <c r="N5910">
        <f>L5910-M5910</f>
        <v/>
      </c>
    </row>
    <row r="5911">
      <c r="A5911" t="inlineStr">
        <is>
          <t>T1005909</t>
        </is>
      </c>
      <c r="B5911" t="inlineStr">
        <is>
          <t>2024-07-04</t>
        </is>
      </c>
      <c r="C5911" t="inlineStr">
        <is>
          <t>S029</t>
        </is>
      </c>
      <c r="D5911" t="inlineStr">
        <is>
          <t>Store_029</t>
        </is>
      </c>
      <c r="E5911" t="inlineStr">
        <is>
          <t>South</t>
        </is>
      </c>
      <c r="F5911" t="inlineStr">
        <is>
          <t>P0097</t>
        </is>
      </c>
      <c r="G5911" t="inlineStr">
        <is>
          <t>Prod_0097</t>
        </is>
      </c>
      <c r="H5911" t="inlineStr">
        <is>
          <t>Clothing</t>
        </is>
      </c>
      <c r="I5911" t="n">
        <v>1</v>
      </c>
      <c r="J5911" t="n">
        <v>230.95</v>
      </c>
      <c r="K5911" t="n">
        <v>0</v>
      </c>
      <c r="L5911">
        <f>I5911*J5911*(1-K5911)</f>
        <v/>
      </c>
      <c r="M5911">
        <f>VLOOKUP(F5911,Products!A:D,4,FALSE)*I5911</f>
        <v/>
      </c>
      <c r="N5911">
        <f>L5911-M5911</f>
        <v/>
      </c>
    </row>
    <row r="5912">
      <c r="A5912" t="inlineStr">
        <is>
          <t>T1005910</t>
        </is>
      </c>
      <c r="B5912" t="inlineStr">
        <is>
          <t>2023-10-24</t>
        </is>
      </c>
      <c r="C5912" t="inlineStr">
        <is>
          <t>S003</t>
        </is>
      </c>
      <c r="D5912" t="inlineStr">
        <is>
          <t>Store_003</t>
        </is>
      </c>
      <c r="E5912" t="inlineStr">
        <is>
          <t>North</t>
        </is>
      </c>
      <c r="F5912" t="inlineStr">
        <is>
          <t>P0155</t>
        </is>
      </c>
      <c r="G5912" t="inlineStr">
        <is>
          <t>Prod_0155</t>
        </is>
      </c>
      <c r="H5912" t="inlineStr">
        <is>
          <t>Electronics</t>
        </is>
      </c>
      <c r="I5912" t="n">
        <v>7</v>
      </c>
      <c r="J5912" t="n">
        <v>366.36</v>
      </c>
      <c r="K5912" t="n">
        <v>0.05</v>
      </c>
      <c r="L5912">
        <f>I5912*J5912*(1-K5912)</f>
        <v/>
      </c>
      <c r="M5912">
        <f>VLOOKUP(F5912,Products!A:D,4,FALSE)*I5912</f>
        <v/>
      </c>
      <c r="N5912">
        <f>L5912-M5912</f>
        <v/>
      </c>
    </row>
    <row r="5913">
      <c r="A5913" t="inlineStr">
        <is>
          <t>T1005911</t>
        </is>
      </c>
      <c r="B5913" t="inlineStr">
        <is>
          <t>2024-04-21</t>
        </is>
      </c>
      <c r="C5913" t="inlineStr">
        <is>
          <t>S017</t>
        </is>
      </c>
      <c r="D5913" t="inlineStr">
        <is>
          <t>Store_017</t>
        </is>
      </c>
      <c r="E5913" t="inlineStr">
        <is>
          <t>South</t>
        </is>
      </c>
      <c r="F5913" t="inlineStr">
        <is>
          <t>P0037</t>
        </is>
      </c>
      <c r="G5913" t="inlineStr">
        <is>
          <t>Prod_0037</t>
        </is>
      </c>
      <c r="H5913" t="inlineStr">
        <is>
          <t>Stationery</t>
        </is>
      </c>
      <c r="I5913" t="n">
        <v>7</v>
      </c>
      <c r="J5913" t="n">
        <v>386.55</v>
      </c>
      <c r="K5913" t="n">
        <v>0</v>
      </c>
      <c r="L5913">
        <f>I5913*J5913*(1-K5913)</f>
        <v/>
      </c>
      <c r="M5913">
        <f>VLOOKUP(F5913,Products!A:D,4,FALSE)*I5913</f>
        <v/>
      </c>
      <c r="N5913">
        <f>L5913-M5913</f>
        <v/>
      </c>
    </row>
    <row r="5914">
      <c r="A5914" t="inlineStr">
        <is>
          <t>T1005912</t>
        </is>
      </c>
      <c r="B5914" t="inlineStr">
        <is>
          <t>2024-01-27</t>
        </is>
      </c>
      <c r="C5914" t="inlineStr">
        <is>
          <t>S008</t>
        </is>
      </c>
      <c r="D5914" t="inlineStr">
        <is>
          <t>Store_008</t>
        </is>
      </c>
      <c r="E5914" t="inlineStr">
        <is>
          <t>East</t>
        </is>
      </c>
      <c r="F5914" t="inlineStr">
        <is>
          <t>P0195</t>
        </is>
      </c>
      <c r="G5914" t="inlineStr">
        <is>
          <t>Prod_0195</t>
        </is>
      </c>
      <c r="H5914" t="inlineStr">
        <is>
          <t>Food</t>
        </is>
      </c>
      <c r="I5914" t="n">
        <v>8</v>
      </c>
      <c r="J5914" t="n">
        <v>536.12</v>
      </c>
      <c r="K5914" t="n">
        <v>0.1</v>
      </c>
      <c r="L5914">
        <f>I5914*J5914*(1-K5914)</f>
        <v/>
      </c>
      <c r="M5914">
        <f>VLOOKUP(F5914,Products!A:D,4,FALSE)*I5914</f>
        <v/>
      </c>
      <c r="N5914">
        <f>L5914-M5914</f>
        <v/>
      </c>
    </row>
    <row r="5915">
      <c r="A5915" t="inlineStr">
        <is>
          <t>T1005913</t>
        </is>
      </c>
      <c r="B5915" t="inlineStr">
        <is>
          <t>2023-01-21</t>
        </is>
      </c>
      <c r="C5915" t="inlineStr">
        <is>
          <t>S011</t>
        </is>
      </c>
      <c r="D5915" t="inlineStr">
        <is>
          <t>Store_011</t>
        </is>
      </c>
      <c r="E5915" t="inlineStr">
        <is>
          <t>South</t>
        </is>
      </c>
      <c r="F5915" t="inlineStr">
        <is>
          <t>P0156</t>
        </is>
      </c>
      <c r="G5915" t="inlineStr">
        <is>
          <t>Prod_0156</t>
        </is>
      </c>
      <c r="H5915" t="inlineStr">
        <is>
          <t>Toys</t>
        </is>
      </c>
      <c r="I5915" t="n">
        <v>3</v>
      </c>
      <c r="J5915" t="n">
        <v>363.28</v>
      </c>
      <c r="K5915" t="n">
        <v>0.1</v>
      </c>
      <c r="L5915">
        <f>I5915*J5915*(1-K5915)</f>
        <v/>
      </c>
      <c r="M5915">
        <f>VLOOKUP(F5915,Products!A:D,4,FALSE)*I5915</f>
        <v/>
      </c>
      <c r="N5915">
        <f>L5915-M5915</f>
        <v/>
      </c>
    </row>
    <row r="5916">
      <c r="A5916" t="inlineStr">
        <is>
          <t>T1005914</t>
        </is>
      </c>
      <c r="B5916" t="inlineStr">
        <is>
          <t>2023-04-05</t>
        </is>
      </c>
      <c r="C5916" t="inlineStr">
        <is>
          <t>S047</t>
        </is>
      </c>
      <c r="D5916" t="inlineStr">
        <is>
          <t>Store_047</t>
        </is>
      </c>
      <c r="E5916" t="inlineStr">
        <is>
          <t>North</t>
        </is>
      </c>
      <c r="F5916" t="inlineStr">
        <is>
          <t>P0038</t>
        </is>
      </c>
      <c r="G5916" t="inlineStr">
        <is>
          <t>Prod_0038</t>
        </is>
      </c>
      <c r="H5916" t="inlineStr">
        <is>
          <t>Beverages</t>
        </is>
      </c>
      <c r="I5916" t="n">
        <v>9</v>
      </c>
      <c r="J5916" t="n">
        <v>640.03</v>
      </c>
      <c r="K5916" t="n">
        <v>0</v>
      </c>
      <c r="L5916">
        <f>I5916*J5916*(1-K5916)</f>
        <v/>
      </c>
      <c r="M5916">
        <f>VLOOKUP(F5916,Products!A:D,4,FALSE)*I5916</f>
        <v/>
      </c>
      <c r="N5916">
        <f>L5916-M5916</f>
        <v/>
      </c>
    </row>
    <row r="5917">
      <c r="A5917" t="inlineStr">
        <is>
          <t>T1005915</t>
        </is>
      </c>
      <c r="B5917" t="inlineStr">
        <is>
          <t>2023-03-29</t>
        </is>
      </c>
      <c r="C5917" t="inlineStr">
        <is>
          <t>S042</t>
        </is>
      </c>
      <c r="D5917" t="inlineStr">
        <is>
          <t>Store_042</t>
        </is>
      </c>
      <c r="E5917" t="inlineStr">
        <is>
          <t>Central</t>
        </is>
      </c>
      <c r="F5917" t="inlineStr">
        <is>
          <t>P0098</t>
        </is>
      </c>
      <c r="G5917" t="inlineStr">
        <is>
          <t>Prod_0098</t>
        </is>
      </c>
      <c r="H5917" t="inlineStr">
        <is>
          <t>Clothing</t>
        </is>
      </c>
      <c r="I5917" t="n">
        <v>4</v>
      </c>
      <c r="J5917" t="n">
        <v>638.4</v>
      </c>
      <c r="K5917" t="n">
        <v>0</v>
      </c>
      <c r="L5917">
        <f>I5917*J5917*(1-K5917)</f>
        <v/>
      </c>
      <c r="M5917">
        <f>VLOOKUP(F5917,Products!A:D,4,FALSE)*I5917</f>
        <v/>
      </c>
      <c r="N5917">
        <f>L5917-M5917</f>
        <v/>
      </c>
    </row>
    <row r="5918">
      <c r="A5918" t="inlineStr">
        <is>
          <t>T1005916</t>
        </is>
      </c>
      <c r="B5918" t="inlineStr">
        <is>
          <t>2024-07-14</t>
        </is>
      </c>
      <c r="C5918" t="inlineStr">
        <is>
          <t>S035</t>
        </is>
      </c>
      <c r="D5918" t="inlineStr">
        <is>
          <t>Store_035</t>
        </is>
      </c>
      <c r="E5918" t="inlineStr">
        <is>
          <t>Central</t>
        </is>
      </c>
      <c r="F5918" t="inlineStr">
        <is>
          <t>P0154</t>
        </is>
      </c>
      <c r="G5918" t="inlineStr">
        <is>
          <t>Prod_0154</t>
        </is>
      </c>
      <c r="H5918" t="inlineStr">
        <is>
          <t>Toys</t>
        </is>
      </c>
      <c r="I5918" t="n">
        <v>1</v>
      </c>
      <c r="J5918" t="n">
        <v>354.47</v>
      </c>
      <c r="K5918" t="n">
        <v>0</v>
      </c>
      <c r="L5918">
        <f>I5918*J5918*(1-K5918)</f>
        <v/>
      </c>
      <c r="M5918">
        <f>VLOOKUP(F5918,Products!A:D,4,FALSE)*I5918</f>
        <v/>
      </c>
      <c r="N5918">
        <f>L5918-M5918</f>
        <v/>
      </c>
    </row>
    <row r="5919">
      <c r="A5919" t="inlineStr">
        <is>
          <t>T1005917</t>
        </is>
      </c>
      <c r="B5919" t="inlineStr">
        <is>
          <t>2023-10-11</t>
        </is>
      </c>
      <c r="C5919" t="inlineStr">
        <is>
          <t>S033</t>
        </is>
      </c>
      <c r="D5919" t="inlineStr">
        <is>
          <t>Store_033</t>
        </is>
      </c>
      <c r="E5919" t="inlineStr">
        <is>
          <t>North</t>
        </is>
      </c>
      <c r="F5919" t="inlineStr">
        <is>
          <t>P0179</t>
        </is>
      </c>
      <c r="G5919" t="inlineStr">
        <is>
          <t>Prod_0179</t>
        </is>
      </c>
      <c r="H5919" t="inlineStr">
        <is>
          <t>Household</t>
        </is>
      </c>
      <c r="I5919" t="n">
        <v>2</v>
      </c>
      <c r="J5919" t="n">
        <v>196.04</v>
      </c>
      <c r="K5919" t="n">
        <v>0.15</v>
      </c>
      <c r="L5919">
        <f>I5919*J5919*(1-K5919)</f>
        <v/>
      </c>
      <c r="M5919">
        <f>VLOOKUP(F5919,Products!A:D,4,FALSE)*I5919</f>
        <v/>
      </c>
      <c r="N5919">
        <f>L5919-M5919</f>
        <v/>
      </c>
    </row>
    <row r="5920">
      <c r="A5920" t="inlineStr">
        <is>
          <t>T1005918</t>
        </is>
      </c>
      <c r="B5920" t="inlineStr">
        <is>
          <t>2025-01-19</t>
        </is>
      </c>
      <c r="C5920" t="inlineStr">
        <is>
          <t>S006</t>
        </is>
      </c>
      <c r="D5920" t="inlineStr">
        <is>
          <t>Store_006</t>
        </is>
      </c>
      <c r="E5920" t="inlineStr">
        <is>
          <t>East</t>
        </is>
      </c>
      <c r="F5920" t="inlineStr">
        <is>
          <t>P0183</t>
        </is>
      </c>
      <c r="G5920" t="inlineStr">
        <is>
          <t>Prod_0183</t>
        </is>
      </c>
      <c r="H5920" t="inlineStr">
        <is>
          <t>Stationery</t>
        </is>
      </c>
      <c r="I5920" t="n">
        <v>8</v>
      </c>
      <c r="J5920" t="n">
        <v>871.9</v>
      </c>
      <c r="K5920" t="n">
        <v>0</v>
      </c>
      <c r="L5920">
        <f>I5920*J5920*(1-K5920)</f>
        <v/>
      </c>
      <c r="M5920">
        <f>VLOOKUP(F5920,Products!A:D,4,FALSE)*I5920</f>
        <v/>
      </c>
      <c r="N5920">
        <f>L5920-M5920</f>
        <v/>
      </c>
    </row>
    <row r="5921">
      <c r="A5921" t="inlineStr">
        <is>
          <t>T1005919</t>
        </is>
      </c>
      <c r="B5921" t="inlineStr">
        <is>
          <t>2024-09-08</t>
        </is>
      </c>
      <c r="C5921" t="inlineStr">
        <is>
          <t>S026</t>
        </is>
      </c>
      <c r="D5921" t="inlineStr">
        <is>
          <t>Store_026</t>
        </is>
      </c>
      <c r="E5921" t="inlineStr">
        <is>
          <t>North</t>
        </is>
      </c>
      <c r="F5921" t="inlineStr">
        <is>
          <t>P0035</t>
        </is>
      </c>
      <c r="G5921" t="inlineStr">
        <is>
          <t>Prod_0035</t>
        </is>
      </c>
      <c r="H5921" t="inlineStr">
        <is>
          <t>Beverages</t>
        </is>
      </c>
      <c r="I5921" t="n">
        <v>5</v>
      </c>
      <c r="J5921" t="n">
        <v>96.18000000000001</v>
      </c>
      <c r="K5921" t="n">
        <v>0</v>
      </c>
      <c r="L5921">
        <f>I5921*J5921*(1-K5921)</f>
        <v/>
      </c>
      <c r="M5921">
        <f>VLOOKUP(F5921,Products!A:D,4,FALSE)*I5921</f>
        <v/>
      </c>
      <c r="N5921">
        <f>L5921-M5921</f>
        <v/>
      </c>
    </row>
    <row r="5922">
      <c r="A5922" t="inlineStr">
        <is>
          <t>T1005920</t>
        </is>
      </c>
      <c r="B5922" t="inlineStr">
        <is>
          <t>2024-10-25</t>
        </is>
      </c>
      <c r="C5922" t="inlineStr">
        <is>
          <t>S025</t>
        </is>
      </c>
      <c r="D5922" t="inlineStr">
        <is>
          <t>Store_025</t>
        </is>
      </c>
      <c r="E5922" t="inlineStr">
        <is>
          <t>Central</t>
        </is>
      </c>
      <c r="F5922" t="inlineStr">
        <is>
          <t>P0065</t>
        </is>
      </c>
      <c r="G5922" t="inlineStr">
        <is>
          <t>Prod_0065</t>
        </is>
      </c>
      <c r="H5922" t="inlineStr">
        <is>
          <t>Beverages</t>
        </is>
      </c>
      <c r="I5922" t="n">
        <v>5</v>
      </c>
      <c r="J5922" t="n">
        <v>185.56</v>
      </c>
      <c r="K5922" t="n">
        <v>0</v>
      </c>
      <c r="L5922">
        <f>I5922*J5922*(1-K5922)</f>
        <v/>
      </c>
      <c r="M5922">
        <f>VLOOKUP(F5922,Products!A:D,4,FALSE)*I5922</f>
        <v/>
      </c>
      <c r="N5922">
        <f>L5922-M5922</f>
        <v/>
      </c>
    </row>
    <row r="5923">
      <c r="A5923" t="inlineStr">
        <is>
          <t>T1005921</t>
        </is>
      </c>
      <c r="B5923" t="inlineStr">
        <is>
          <t>2023-06-30</t>
        </is>
      </c>
      <c r="C5923" t="inlineStr">
        <is>
          <t>S018</t>
        </is>
      </c>
      <c r="D5923" t="inlineStr">
        <is>
          <t>Store_018</t>
        </is>
      </c>
      <c r="E5923" t="inlineStr">
        <is>
          <t>South</t>
        </is>
      </c>
      <c r="F5923" t="inlineStr">
        <is>
          <t>P0183</t>
        </is>
      </c>
      <c r="G5923" t="inlineStr">
        <is>
          <t>Prod_0183</t>
        </is>
      </c>
      <c r="H5923" t="inlineStr">
        <is>
          <t>Stationery</t>
        </is>
      </c>
      <c r="I5923" t="n">
        <v>6</v>
      </c>
      <c r="J5923" t="n">
        <v>792.96</v>
      </c>
      <c r="K5923" t="n">
        <v>0</v>
      </c>
      <c r="L5923">
        <f>I5923*J5923*(1-K5923)</f>
        <v/>
      </c>
      <c r="M5923">
        <f>VLOOKUP(F5923,Products!A:D,4,FALSE)*I5923</f>
        <v/>
      </c>
      <c r="N5923">
        <f>L5923-M5923</f>
        <v/>
      </c>
    </row>
    <row r="5924">
      <c r="A5924" t="inlineStr">
        <is>
          <t>T1005922</t>
        </is>
      </c>
      <c r="B5924" t="inlineStr">
        <is>
          <t>2025-01-06</t>
        </is>
      </c>
      <c r="C5924" t="inlineStr">
        <is>
          <t>S005</t>
        </is>
      </c>
      <c r="D5924" t="inlineStr">
        <is>
          <t>Store_005</t>
        </is>
      </c>
      <c r="E5924" t="inlineStr">
        <is>
          <t>Central</t>
        </is>
      </c>
      <c r="F5924" t="inlineStr">
        <is>
          <t>P0158</t>
        </is>
      </c>
      <c r="G5924" t="inlineStr">
        <is>
          <t>Prod_0158</t>
        </is>
      </c>
      <c r="H5924" t="inlineStr">
        <is>
          <t>Beverages</t>
        </is>
      </c>
      <c r="I5924" t="n">
        <v>4</v>
      </c>
      <c r="J5924" t="n">
        <v>230.01</v>
      </c>
      <c r="K5924" t="n">
        <v>0.15</v>
      </c>
      <c r="L5924">
        <f>I5924*J5924*(1-K5924)</f>
        <v/>
      </c>
      <c r="M5924">
        <f>VLOOKUP(F5924,Products!A:D,4,FALSE)*I5924</f>
        <v/>
      </c>
      <c r="N5924">
        <f>L5924-M5924</f>
        <v/>
      </c>
    </row>
    <row r="5925">
      <c r="A5925" t="inlineStr">
        <is>
          <t>T1005923</t>
        </is>
      </c>
      <c r="B5925" t="inlineStr">
        <is>
          <t>2024-12-31</t>
        </is>
      </c>
      <c r="C5925" t="inlineStr">
        <is>
          <t>S024</t>
        </is>
      </c>
      <c r="D5925" t="inlineStr">
        <is>
          <t>Store_024</t>
        </is>
      </c>
      <c r="E5925" t="inlineStr">
        <is>
          <t>South</t>
        </is>
      </c>
      <c r="F5925" t="inlineStr">
        <is>
          <t>P0148</t>
        </is>
      </c>
      <c r="G5925" t="inlineStr">
        <is>
          <t>Prod_0148</t>
        </is>
      </c>
      <c r="H5925" t="inlineStr">
        <is>
          <t>Electronics</t>
        </is>
      </c>
      <c r="I5925" t="n">
        <v>5</v>
      </c>
      <c r="J5925" t="n">
        <v>273.39</v>
      </c>
      <c r="K5925" t="n">
        <v>0.15</v>
      </c>
      <c r="L5925">
        <f>I5925*J5925*(1-K5925)</f>
        <v/>
      </c>
      <c r="M5925">
        <f>VLOOKUP(F5925,Products!A:D,4,FALSE)*I5925</f>
        <v/>
      </c>
      <c r="N5925">
        <f>L5925-M5925</f>
        <v/>
      </c>
    </row>
    <row r="5926">
      <c r="A5926" t="inlineStr">
        <is>
          <t>T1005924</t>
        </is>
      </c>
      <c r="B5926" t="inlineStr">
        <is>
          <t>2024-06-10</t>
        </is>
      </c>
      <c r="C5926" t="inlineStr">
        <is>
          <t>S013</t>
        </is>
      </c>
      <c r="D5926" t="inlineStr">
        <is>
          <t>Store_013</t>
        </is>
      </c>
      <c r="E5926" t="inlineStr">
        <is>
          <t>North</t>
        </is>
      </c>
      <c r="F5926" t="inlineStr">
        <is>
          <t>P0088</t>
        </is>
      </c>
      <c r="G5926" t="inlineStr">
        <is>
          <t>Prod_0088</t>
        </is>
      </c>
      <c r="H5926" t="inlineStr">
        <is>
          <t>Toys</t>
        </is>
      </c>
      <c r="I5926" t="n">
        <v>9</v>
      </c>
      <c r="J5926" t="n">
        <v>452.12</v>
      </c>
      <c r="K5926" t="n">
        <v>0.05</v>
      </c>
      <c r="L5926">
        <f>I5926*J5926*(1-K5926)</f>
        <v/>
      </c>
      <c r="M5926">
        <f>VLOOKUP(F5926,Products!A:D,4,FALSE)*I5926</f>
        <v/>
      </c>
      <c r="N5926">
        <f>L5926-M5926</f>
        <v/>
      </c>
    </row>
    <row r="5927">
      <c r="A5927" t="inlineStr">
        <is>
          <t>T1005925</t>
        </is>
      </c>
      <c r="B5927" t="inlineStr">
        <is>
          <t>2024-02-04</t>
        </is>
      </c>
      <c r="C5927" t="inlineStr">
        <is>
          <t>S002</t>
        </is>
      </c>
      <c r="D5927" t="inlineStr">
        <is>
          <t>Store_002</t>
        </is>
      </c>
      <c r="E5927" t="inlineStr">
        <is>
          <t>South</t>
        </is>
      </c>
      <c r="F5927" t="inlineStr">
        <is>
          <t>P0015</t>
        </is>
      </c>
      <c r="G5927" t="inlineStr">
        <is>
          <t>Prod_0015</t>
        </is>
      </c>
      <c r="H5927" t="inlineStr">
        <is>
          <t>Food</t>
        </is>
      </c>
      <c r="I5927" t="n">
        <v>5</v>
      </c>
      <c r="J5927" t="n">
        <v>131.56</v>
      </c>
      <c r="K5927" t="n">
        <v>0</v>
      </c>
      <c r="L5927">
        <f>I5927*J5927*(1-K5927)</f>
        <v/>
      </c>
      <c r="M5927">
        <f>VLOOKUP(F5927,Products!A:D,4,FALSE)*I5927</f>
        <v/>
      </c>
      <c r="N5927">
        <f>L5927-M5927</f>
        <v/>
      </c>
    </row>
    <row r="5928">
      <c r="A5928" t="inlineStr">
        <is>
          <t>T1005926</t>
        </is>
      </c>
      <c r="B5928" t="inlineStr">
        <is>
          <t>2024-06-13</t>
        </is>
      </c>
      <c r="C5928" t="inlineStr">
        <is>
          <t>S007</t>
        </is>
      </c>
      <c r="D5928" t="inlineStr">
        <is>
          <t>Store_007</t>
        </is>
      </c>
      <c r="E5928" t="inlineStr">
        <is>
          <t>East</t>
        </is>
      </c>
      <c r="F5928" t="inlineStr">
        <is>
          <t>P0076</t>
        </is>
      </c>
      <c r="G5928" t="inlineStr">
        <is>
          <t>Prod_0076</t>
        </is>
      </c>
      <c r="H5928" t="inlineStr">
        <is>
          <t>Clothing</t>
        </is>
      </c>
      <c r="I5928" t="n">
        <v>6</v>
      </c>
      <c r="J5928" t="n">
        <v>420.98</v>
      </c>
      <c r="K5928" t="n">
        <v>0.05</v>
      </c>
      <c r="L5928">
        <f>I5928*J5928*(1-K5928)</f>
        <v/>
      </c>
      <c r="M5928">
        <f>VLOOKUP(F5928,Products!A:D,4,FALSE)*I5928</f>
        <v/>
      </c>
      <c r="N5928">
        <f>L5928-M5928</f>
        <v/>
      </c>
    </row>
    <row r="5929">
      <c r="A5929" t="inlineStr">
        <is>
          <t>T1005927</t>
        </is>
      </c>
      <c r="B5929" t="inlineStr">
        <is>
          <t>2024-10-13</t>
        </is>
      </c>
      <c r="C5929" t="inlineStr">
        <is>
          <t>S002</t>
        </is>
      </c>
      <c r="D5929" t="inlineStr">
        <is>
          <t>Store_002</t>
        </is>
      </c>
      <c r="E5929" t="inlineStr">
        <is>
          <t>South</t>
        </is>
      </c>
      <c r="F5929" t="inlineStr">
        <is>
          <t>P0140</t>
        </is>
      </c>
      <c r="G5929" t="inlineStr">
        <is>
          <t>Prod_0140</t>
        </is>
      </c>
      <c r="H5929" t="inlineStr">
        <is>
          <t>Food</t>
        </is>
      </c>
      <c r="I5929" t="n">
        <v>1</v>
      </c>
      <c r="J5929" t="n">
        <v>631.0700000000001</v>
      </c>
      <c r="K5929" t="n">
        <v>0.1</v>
      </c>
      <c r="L5929">
        <f>I5929*J5929*(1-K5929)</f>
        <v/>
      </c>
      <c r="M5929">
        <f>VLOOKUP(F5929,Products!A:D,4,FALSE)*I5929</f>
        <v/>
      </c>
      <c r="N5929">
        <f>L5929-M5929</f>
        <v/>
      </c>
    </row>
    <row r="5930">
      <c r="A5930" t="inlineStr">
        <is>
          <t>T1005928</t>
        </is>
      </c>
      <c r="B5930" t="inlineStr">
        <is>
          <t>2024-10-31</t>
        </is>
      </c>
      <c r="C5930" t="inlineStr">
        <is>
          <t>S018</t>
        </is>
      </c>
      <c r="D5930" t="inlineStr">
        <is>
          <t>Store_018</t>
        </is>
      </c>
      <c r="E5930" t="inlineStr">
        <is>
          <t>South</t>
        </is>
      </c>
      <c r="F5930" t="inlineStr">
        <is>
          <t>P0055</t>
        </is>
      </c>
      <c r="G5930" t="inlineStr">
        <is>
          <t>Prod_0055</t>
        </is>
      </c>
      <c r="H5930" t="inlineStr">
        <is>
          <t>Beverages</t>
        </is>
      </c>
      <c r="I5930" t="n">
        <v>8</v>
      </c>
      <c r="J5930" t="n">
        <v>223.05</v>
      </c>
      <c r="K5930" t="n">
        <v>0.05</v>
      </c>
      <c r="L5930">
        <f>I5930*J5930*(1-K5930)</f>
        <v/>
      </c>
      <c r="M5930">
        <f>VLOOKUP(F5930,Products!A:D,4,FALSE)*I5930</f>
        <v/>
      </c>
      <c r="N5930">
        <f>L5930-M5930</f>
        <v/>
      </c>
    </row>
    <row r="5931">
      <c r="A5931" t="inlineStr">
        <is>
          <t>T1005929</t>
        </is>
      </c>
      <c r="B5931" t="inlineStr">
        <is>
          <t>2023-02-11</t>
        </is>
      </c>
      <c r="C5931" t="inlineStr">
        <is>
          <t>S018</t>
        </is>
      </c>
      <c r="D5931" t="inlineStr">
        <is>
          <t>Store_018</t>
        </is>
      </c>
      <c r="E5931" t="inlineStr">
        <is>
          <t>South</t>
        </is>
      </c>
      <c r="F5931" t="inlineStr">
        <is>
          <t>P0078</t>
        </is>
      </c>
      <c r="G5931" t="inlineStr">
        <is>
          <t>Prod_0078</t>
        </is>
      </c>
      <c r="H5931" t="inlineStr">
        <is>
          <t>Electronics</t>
        </is>
      </c>
      <c r="I5931" t="n">
        <v>8</v>
      </c>
      <c r="J5931" t="n">
        <v>504.87</v>
      </c>
      <c r="K5931" t="n">
        <v>0</v>
      </c>
      <c r="L5931">
        <f>I5931*J5931*(1-K5931)</f>
        <v/>
      </c>
      <c r="M5931">
        <f>VLOOKUP(F5931,Products!A:D,4,FALSE)*I5931</f>
        <v/>
      </c>
      <c r="N5931">
        <f>L5931-M5931</f>
        <v/>
      </c>
    </row>
    <row r="5932">
      <c r="A5932" t="inlineStr">
        <is>
          <t>T1005930</t>
        </is>
      </c>
      <c r="B5932" t="inlineStr">
        <is>
          <t>2024-09-26</t>
        </is>
      </c>
      <c r="C5932" t="inlineStr">
        <is>
          <t>S024</t>
        </is>
      </c>
      <c r="D5932" t="inlineStr">
        <is>
          <t>Store_024</t>
        </is>
      </c>
      <c r="E5932" t="inlineStr">
        <is>
          <t>South</t>
        </is>
      </c>
      <c r="F5932" t="inlineStr">
        <is>
          <t>P0164</t>
        </is>
      </c>
      <c r="G5932" t="inlineStr">
        <is>
          <t>Prod_0164</t>
        </is>
      </c>
      <c r="H5932" t="inlineStr">
        <is>
          <t>Food</t>
        </is>
      </c>
      <c r="I5932" t="n">
        <v>8</v>
      </c>
      <c r="J5932" t="n">
        <v>603.41</v>
      </c>
      <c r="K5932" t="n">
        <v>0.2</v>
      </c>
      <c r="L5932">
        <f>I5932*J5932*(1-K5932)</f>
        <v/>
      </c>
      <c r="M5932">
        <f>VLOOKUP(F5932,Products!A:D,4,FALSE)*I5932</f>
        <v/>
      </c>
      <c r="N5932">
        <f>L5932-M5932</f>
        <v/>
      </c>
    </row>
    <row r="5933">
      <c r="A5933" t="inlineStr">
        <is>
          <t>T1005931</t>
        </is>
      </c>
      <c r="B5933" t="inlineStr">
        <is>
          <t>2024-10-19</t>
        </is>
      </c>
      <c r="C5933" t="inlineStr">
        <is>
          <t>S048</t>
        </is>
      </c>
      <c r="D5933" t="inlineStr">
        <is>
          <t>Store_048</t>
        </is>
      </c>
      <c r="E5933" t="inlineStr">
        <is>
          <t>South</t>
        </is>
      </c>
      <c r="F5933" t="inlineStr">
        <is>
          <t>P0153</t>
        </is>
      </c>
      <c r="G5933" t="inlineStr">
        <is>
          <t>Prod_0153</t>
        </is>
      </c>
      <c r="H5933" t="inlineStr">
        <is>
          <t>Clothing</t>
        </is>
      </c>
      <c r="I5933" t="n">
        <v>3</v>
      </c>
      <c r="J5933" t="n">
        <v>169.6</v>
      </c>
      <c r="K5933" t="n">
        <v>0</v>
      </c>
      <c r="L5933">
        <f>I5933*J5933*(1-K5933)</f>
        <v/>
      </c>
      <c r="M5933">
        <f>VLOOKUP(F5933,Products!A:D,4,FALSE)*I5933</f>
        <v/>
      </c>
      <c r="N5933">
        <f>L5933-M5933</f>
        <v/>
      </c>
    </row>
    <row r="5934">
      <c r="A5934" t="inlineStr">
        <is>
          <t>T1005932</t>
        </is>
      </c>
      <c r="B5934" t="inlineStr">
        <is>
          <t>2023-03-15</t>
        </is>
      </c>
      <c r="C5934" t="inlineStr">
        <is>
          <t>S001</t>
        </is>
      </c>
      <c r="D5934" t="inlineStr">
        <is>
          <t>Store_001</t>
        </is>
      </c>
      <c r="E5934" t="inlineStr">
        <is>
          <t>West</t>
        </is>
      </c>
      <c r="F5934" t="inlineStr">
        <is>
          <t>P0150</t>
        </is>
      </c>
      <c r="G5934" t="inlineStr">
        <is>
          <t>Prod_0150</t>
        </is>
      </c>
      <c r="H5934" t="inlineStr">
        <is>
          <t>Clothing</t>
        </is>
      </c>
      <c r="I5934" t="n">
        <v>3</v>
      </c>
      <c r="J5934" t="n">
        <v>335.73</v>
      </c>
      <c r="K5934" t="n">
        <v>0.1</v>
      </c>
      <c r="L5934">
        <f>I5934*J5934*(1-K5934)</f>
        <v/>
      </c>
      <c r="M5934">
        <f>VLOOKUP(F5934,Products!A:D,4,FALSE)*I5934</f>
        <v/>
      </c>
      <c r="N5934">
        <f>L5934-M5934</f>
        <v/>
      </c>
    </row>
    <row r="5935">
      <c r="A5935" t="inlineStr">
        <is>
          <t>T1005933</t>
        </is>
      </c>
      <c r="B5935" t="inlineStr">
        <is>
          <t>2023-11-23</t>
        </is>
      </c>
      <c r="C5935" t="inlineStr">
        <is>
          <t>S027</t>
        </is>
      </c>
      <c r="D5935" t="inlineStr">
        <is>
          <t>Store_027</t>
        </is>
      </c>
      <c r="E5935" t="inlineStr">
        <is>
          <t>South</t>
        </is>
      </c>
      <c r="F5935" t="inlineStr">
        <is>
          <t>P0049</t>
        </is>
      </c>
      <c r="G5935" t="inlineStr">
        <is>
          <t>Prod_0049</t>
        </is>
      </c>
      <c r="H5935" t="inlineStr">
        <is>
          <t>Beverages</t>
        </is>
      </c>
      <c r="I5935" t="n">
        <v>9</v>
      </c>
      <c r="J5935" t="n">
        <v>241.63</v>
      </c>
      <c r="K5935" t="n">
        <v>0.05</v>
      </c>
      <c r="L5935">
        <f>I5935*J5935*(1-K5935)</f>
        <v/>
      </c>
      <c r="M5935">
        <f>VLOOKUP(F5935,Products!A:D,4,FALSE)*I5935</f>
        <v/>
      </c>
      <c r="N5935">
        <f>L5935-M5935</f>
        <v/>
      </c>
    </row>
    <row r="5936">
      <c r="A5936" t="inlineStr">
        <is>
          <t>T1005934</t>
        </is>
      </c>
      <c r="B5936" t="inlineStr">
        <is>
          <t>2023-03-06</t>
        </is>
      </c>
      <c r="C5936" t="inlineStr">
        <is>
          <t>S019</t>
        </is>
      </c>
      <c r="D5936" t="inlineStr">
        <is>
          <t>Store_019</t>
        </is>
      </c>
      <c r="E5936" t="inlineStr">
        <is>
          <t>East</t>
        </is>
      </c>
      <c r="F5936" t="inlineStr">
        <is>
          <t>P0117</t>
        </is>
      </c>
      <c r="G5936" t="inlineStr">
        <is>
          <t>Prod_0117</t>
        </is>
      </c>
      <c r="H5936" t="inlineStr">
        <is>
          <t>Electronics</t>
        </is>
      </c>
      <c r="I5936" t="n">
        <v>3</v>
      </c>
      <c r="J5936" t="n">
        <v>410.43</v>
      </c>
      <c r="K5936" t="n">
        <v>0.1</v>
      </c>
      <c r="L5936">
        <f>I5936*J5936*(1-K5936)</f>
        <v/>
      </c>
      <c r="M5936">
        <f>VLOOKUP(F5936,Products!A:D,4,FALSE)*I5936</f>
        <v/>
      </c>
      <c r="N5936">
        <f>L5936-M5936</f>
        <v/>
      </c>
    </row>
    <row r="5937">
      <c r="A5937" t="inlineStr">
        <is>
          <t>T1005935</t>
        </is>
      </c>
      <c r="B5937" t="inlineStr">
        <is>
          <t>2024-01-11</t>
        </is>
      </c>
      <c r="C5937" t="inlineStr">
        <is>
          <t>S035</t>
        </is>
      </c>
      <c r="D5937" t="inlineStr">
        <is>
          <t>Store_035</t>
        </is>
      </c>
      <c r="E5937" t="inlineStr">
        <is>
          <t>Central</t>
        </is>
      </c>
      <c r="F5937" t="inlineStr">
        <is>
          <t>P0165</t>
        </is>
      </c>
      <c r="G5937" t="inlineStr">
        <is>
          <t>Prod_0165</t>
        </is>
      </c>
      <c r="H5937" t="inlineStr">
        <is>
          <t>Clothing</t>
        </is>
      </c>
      <c r="I5937" t="n">
        <v>2</v>
      </c>
      <c r="J5937" t="n">
        <v>753.27</v>
      </c>
      <c r="K5937" t="n">
        <v>0.05</v>
      </c>
      <c r="L5937">
        <f>I5937*J5937*(1-K5937)</f>
        <v/>
      </c>
      <c r="M5937">
        <f>VLOOKUP(F5937,Products!A:D,4,FALSE)*I5937</f>
        <v/>
      </c>
      <c r="N5937">
        <f>L5937-M5937</f>
        <v/>
      </c>
    </row>
    <row r="5938">
      <c r="A5938" t="inlineStr">
        <is>
          <t>T1005936</t>
        </is>
      </c>
      <c r="B5938" t="inlineStr">
        <is>
          <t>2025-06-08</t>
        </is>
      </c>
      <c r="C5938" t="inlineStr">
        <is>
          <t>S046</t>
        </is>
      </c>
      <c r="D5938" t="inlineStr">
        <is>
          <t>Store_046</t>
        </is>
      </c>
      <c r="E5938" t="inlineStr">
        <is>
          <t>South</t>
        </is>
      </c>
      <c r="F5938" t="inlineStr">
        <is>
          <t>P0200</t>
        </is>
      </c>
      <c r="G5938" t="inlineStr">
        <is>
          <t>Prod_0200</t>
        </is>
      </c>
      <c r="H5938" t="inlineStr">
        <is>
          <t>Electronics</t>
        </is>
      </c>
      <c r="I5938" t="n">
        <v>5</v>
      </c>
      <c r="J5938" t="n">
        <v>333.7</v>
      </c>
      <c r="K5938" t="n">
        <v>0</v>
      </c>
      <c r="L5938">
        <f>I5938*J5938*(1-K5938)</f>
        <v/>
      </c>
      <c r="M5938">
        <f>VLOOKUP(F5938,Products!A:D,4,FALSE)*I5938</f>
        <v/>
      </c>
      <c r="N5938">
        <f>L5938-M5938</f>
        <v/>
      </c>
    </row>
    <row r="5939">
      <c r="A5939" t="inlineStr">
        <is>
          <t>T1005937</t>
        </is>
      </c>
      <c r="B5939" t="inlineStr">
        <is>
          <t>2024-02-20</t>
        </is>
      </c>
      <c r="C5939" t="inlineStr">
        <is>
          <t>S040</t>
        </is>
      </c>
      <c r="D5939" t="inlineStr">
        <is>
          <t>Store_040</t>
        </is>
      </c>
      <c r="E5939" t="inlineStr">
        <is>
          <t>Central</t>
        </is>
      </c>
      <c r="F5939" t="inlineStr">
        <is>
          <t>P0134</t>
        </is>
      </c>
      <c r="G5939" t="inlineStr">
        <is>
          <t>Prod_0134</t>
        </is>
      </c>
      <c r="H5939" t="inlineStr">
        <is>
          <t>Food</t>
        </is>
      </c>
      <c r="I5939" t="n">
        <v>8</v>
      </c>
      <c r="J5939" t="n">
        <v>444.79</v>
      </c>
      <c r="K5939" t="n">
        <v>0</v>
      </c>
      <c r="L5939">
        <f>I5939*J5939*(1-K5939)</f>
        <v/>
      </c>
      <c r="M5939">
        <f>VLOOKUP(F5939,Products!A:D,4,FALSE)*I5939</f>
        <v/>
      </c>
      <c r="N5939">
        <f>L5939-M5939</f>
        <v/>
      </c>
    </row>
    <row r="5940">
      <c r="A5940" t="inlineStr">
        <is>
          <t>T1005938</t>
        </is>
      </c>
      <c r="B5940" t="inlineStr">
        <is>
          <t>2024-04-08</t>
        </is>
      </c>
      <c r="C5940" t="inlineStr">
        <is>
          <t>S003</t>
        </is>
      </c>
      <c r="D5940" t="inlineStr">
        <is>
          <t>Store_003</t>
        </is>
      </c>
      <c r="E5940" t="inlineStr">
        <is>
          <t>North</t>
        </is>
      </c>
      <c r="F5940" t="inlineStr">
        <is>
          <t>P0141</t>
        </is>
      </c>
      <c r="G5940" t="inlineStr">
        <is>
          <t>Prod_0141</t>
        </is>
      </c>
      <c r="H5940" t="inlineStr">
        <is>
          <t>Food</t>
        </is>
      </c>
      <c r="I5940" t="n">
        <v>6</v>
      </c>
      <c r="J5940" t="n">
        <v>935.3</v>
      </c>
      <c r="K5940" t="n">
        <v>0.05</v>
      </c>
      <c r="L5940">
        <f>I5940*J5940*(1-K5940)</f>
        <v/>
      </c>
      <c r="M5940">
        <f>VLOOKUP(F5940,Products!A:D,4,FALSE)*I5940</f>
        <v/>
      </c>
      <c r="N5940">
        <f>L5940-M5940</f>
        <v/>
      </c>
    </row>
    <row r="5941">
      <c r="A5941" t="inlineStr">
        <is>
          <t>T1005939</t>
        </is>
      </c>
      <c r="B5941" t="inlineStr">
        <is>
          <t>2025-06-14</t>
        </is>
      </c>
      <c r="C5941" t="inlineStr">
        <is>
          <t>S027</t>
        </is>
      </c>
      <c r="D5941" t="inlineStr">
        <is>
          <t>Store_027</t>
        </is>
      </c>
      <c r="E5941" t="inlineStr">
        <is>
          <t>South</t>
        </is>
      </c>
      <c r="F5941" t="inlineStr">
        <is>
          <t>P0030</t>
        </is>
      </c>
      <c r="G5941" t="inlineStr">
        <is>
          <t>Prod_0030</t>
        </is>
      </c>
      <c r="H5941" t="inlineStr">
        <is>
          <t>Household</t>
        </is>
      </c>
      <c r="I5941" t="n">
        <v>6</v>
      </c>
      <c r="J5941" t="n">
        <v>827.27</v>
      </c>
      <c r="K5941" t="n">
        <v>0.1</v>
      </c>
      <c r="L5941">
        <f>I5941*J5941*(1-K5941)</f>
        <v/>
      </c>
      <c r="M5941">
        <f>VLOOKUP(F5941,Products!A:D,4,FALSE)*I5941</f>
        <v/>
      </c>
      <c r="N5941">
        <f>L5941-M5941</f>
        <v/>
      </c>
    </row>
    <row r="5942">
      <c r="A5942" t="inlineStr">
        <is>
          <t>T1005940</t>
        </is>
      </c>
      <c r="B5942" t="inlineStr">
        <is>
          <t>2024-12-08</t>
        </is>
      </c>
      <c r="C5942" t="inlineStr">
        <is>
          <t>S029</t>
        </is>
      </c>
      <c r="D5942" t="inlineStr">
        <is>
          <t>Store_029</t>
        </is>
      </c>
      <c r="E5942" t="inlineStr">
        <is>
          <t>South</t>
        </is>
      </c>
      <c r="F5942" t="inlineStr">
        <is>
          <t>P0035</t>
        </is>
      </c>
      <c r="G5942" t="inlineStr">
        <is>
          <t>Prod_0035</t>
        </is>
      </c>
      <c r="H5942" t="inlineStr">
        <is>
          <t>Beverages</t>
        </is>
      </c>
      <c r="I5942" t="n">
        <v>6</v>
      </c>
      <c r="J5942" t="n">
        <v>96.83</v>
      </c>
      <c r="K5942" t="n">
        <v>0</v>
      </c>
      <c r="L5942">
        <f>I5942*J5942*(1-K5942)</f>
        <v/>
      </c>
      <c r="M5942">
        <f>VLOOKUP(F5942,Products!A:D,4,FALSE)*I5942</f>
        <v/>
      </c>
      <c r="N5942">
        <f>L5942-M5942</f>
        <v/>
      </c>
    </row>
    <row r="5943">
      <c r="A5943" t="inlineStr">
        <is>
          <t>T1005941</t>
        </is>
      </c>
      <c r="B5943" t="inlineStr">
        <is>
          <t>2025-04-03</t>
        </is>
      </c>
      <c r="C5943" t="inlineStr">
        <is>
          <t>S001</t>
        </is>
      </c>
      <c r="D5943" t="inlineStr">
        <is>
          <t>Store_001</t>
        </is>
      </c>
      <c r="E5943" t="inlineStr">
        <is>
          <t>West</t>
        </is>
      </c>
      <c r="F5943" t="inlineStr">
        <is>
          <t>P0165</t>
        </is>
      </c>
      <c r="G5943" t="inlineStr">
        <is>
          <t>Prod_0165</t>
        </is>
      </c>
      <c r="H5943" t="inlineStr">
        <is>
          <t>Clothing</t>
        </is>
      </c>
      <c r="I5943" t="n">
        <v>8</v>
      </c>
      <c r="J5943" t="n">
        <v>528.65</v>
      </c>
      <c r="K5943" t="n">
        <v>0.1</v>
      </c>
      <c r="L5943">
        <f>I5943*J5943*(1-K5943)</f>
        <v/>
      </c>
      <c r="M5943">
        <f>VLOOKUP(F5943,Products!A:D,4,FALSE)*I5943</f>
        <v/>
      </c>
      <c r="N5943">
        <f>L5943-M5943</f>
        <v/>
      </c>
    </row>
    <row r="5944">
      <c r="A5944" t="inlineStr">
        <is>
          <t>T1005942</t>
        </is>
      </c>
      <c r="B5944" t="inlineStr">
        <is>
          <t>2025-02-10</t>
        </is>
      </c>
      <c r="C5944" t="inlineStr">
        <is>
          <t>S037</t>
        </is>
      </c>
      <c r="D5944" t="inlineStr">
        <is>
          <t>Store_037</t>
        </is>
      </c>
      <c r="E5944" t="inlineStr">
        <is>
          <t>East</t>
        </is>
      </c>
      <c r="F5944" t="inlineStr">
        <is>
          <t>P0034</t>
        </is>
      </c>
      <c r="G5944" t="inlineStr">
        <is>
          <t>Prod_0034</t>
        </is>
      </c>
      <c r="H5944" t="inlineStr">
        <is>
          <t>Toys</t>
        </is>
      </c>
      <c r="I5944" t="n">
        <v>6</v>
      </c>
      <c r="J5944" t="n">
        <v>539.98</v>
      </c>
      <c r="K5944" t="n">
        <v>0</v>
      </c>
      <c r="L5944">
        <f>I5944*J5944*(1-K5944)</f>
        <v/>
      </c>
      <c r="M5944">
        <f>VLOOKUP(F5944,Products!A:D,4,FALSE)*I5944</f>
        <v/>
      </c>
      <c r="N5944">
        <f>L5944-M5944</f>
        <v/>
      </c>
    </row>
    <row r="5945">
      <c r="A5945" t="inlineStr">
        <is>
          <t>T1005943</t>
        </is>
      </c>
      <c r="B5945" t="inlineStr">
        <is>
          <t>2024-05-20</t>
        </is>
      </c>
      <c r="C5945" t="inlineStr">
        <is>
          <t>S026</t>
        </is>
      </c>
      <c r="D5945" t="inlineStr">
        <is>
          <t>Store_026</t>
        </is>
      </c>
      <c r="E5945" t="inlineStr">
        <is>
          <t>North</t>
        </is>
      </c>
      <c r="F5945" t="inlineStr">
        <is>
          <t>P0015</t>
        </is>
      </c>
      <c r="G5945" t="inlineStr">
        <is>
          <t>Prod_0015</t>
        </is>
      </c>
      <c r="H5945" t="inlineStr">
        <is>
          <t>Food</t>
        </is>
      </c>
      <c r="I5945" t="n">
        <v>2</v>
      </c>
      <c r="J5945" t="n">
        <v>118.58</v>
      </c>
      <c r="K5945" t="n">
        <v>0</v>
      </c>
      <c r="L5945">
        <f>I5945*J5945*(1-K5945)</f>
        <v/>
      </c>
      <c r="M5945">
        <f>VLOOKUP(F5945,Products!A:D,4,FALSE)*I5945</f>
        <v/>
      </c>
      <c r="N5945">
        <f>L5945-M5945</f>
        <v/>
      </c>
    </row>
    <row r="5946">
      <c r="A5946" t="inlineStr">
        <is>
          <t>T1005944</t>
        </is>
      </c>
      <c r="B5946" t="inlineStr">
        <is>
          <t>2024-06-09</t>
        </is>
      </c>
      <c r="C5946" t="inlineStr">
        <is>
          <t>S011</t>
        </is>
      </c>
      <c r="D5946" t="inlineStr">
        <is>
          <t>Store_011</t>
        </is>
      </c>
      <c r="E5946" t="inlineStr">
        <is>
          <t>South</t>
        </is>
      </c>
      <c r="F5946" t="inlineStr">
        <is>
          <t>P0042</t>
        </is>
      </c>
      <c r="G5946" t="inlineStr">
        <is>
          <t>Prod_0042</t>
        </is>
      </c>
      <c r="H5946" t="inlineStr">
        <is>
          <t>Electronics</t>
        </is>
      </c>
      <c r="I5946" t="n">
        <v>1</v>
      </c>
      <c r="J5946" t="n">
        <v>951.95</v>
      </c>
      <c r="K5946" t="n">
        <v>0</v>
      </c>
      <c r="L5946">
        <f>I5946*J5946*(1-K5946)</f>
        <v/>
      </c>
      <c r="M5946">
        <f>VLOOKUP(F5946,Products!A:D,4,FALSE)*I5946</f>
        <v/>
      </c>
      <c r="N5946">
        <f>L5946-M5946</f>
        <v/>
      </c>
    </row>
    <row r="5947">
      <c r="A5947" t="inlineStr">
        <is>
          <t>T1005945</t>
        </is>
      </c>
      <c r="B5947" t="inlineStr">
        <is>
          <t>2023-10-02</t>
        </is>
      </c>
      <c r="C5947" t="inlineStr">
        <is>
          <t>S025</t>
        </is>
      </c>
      <c r="D5947" t="inlineStr">
        <is>
          <t>Store_025</t>
        </is>
      </c>
      <c r="E5947" t="inlineStr">
        <is>
          <t>Central</t>
        </is>
      </c>
      <c r="F5947" t="inlineStr">
        <is>
          <t>P0086</t>
        </is>
      </c>
      <c r="G5947" t="inlineStr">
        <is>
          <t>Prod_0086</t>
        </is>
      </c>
      <c r="H5947" t="inlineStr">
        <is>
          <t>Stationery</t>
        </is>
      </c>
      <c r="I5947" t="n">
        <v>3</v>
      </c>
      <c r="J5947" t="n">
        <v>826.79</v>
      </c>
      <c r="K5947" t="n">
        <v>0</v>
      </c>
      <c r="L5947">
        <f>I5947*J5947*(1-K5947)</f>
        <v/>
      </c>
      <c r="M5947">
        <f>VLOOKUP(F5947,Products!A:D,4,FALSE)*I5947</f>
        <v/>
      </c>
      <c r="N5947">
        <f>L5947-M5947</f>
        <v/>
      </c>
    </row>
    <row r="5948">
      <c r="A5948" t="inlineStr">
        <is>
          <t>T1005946</t>
        </is>
      </c>
      <c r="B5948" t="inlineStr">
        <is>
          <t>2023-09-27</t>
        </is>
      </c>
      <c r="C5948" t="inlineStr">
        <is>
          <t>S046</t>
        </is>
      </c>
      <c r="D5948" t="inlineStr">
        <is>
          <t>Store_046</t>
        </is>
      </c>
      <c r="E5948" t="inlineStr">
        <is>
          <t>South</t>
        </is>
      </c>
      <c r="F5948" t="inlineStr">
        <is>
          <t>P0025</t>
        </is>
      </c>
      <c r="G5948" t="inlineStr">
        <is>
          <t>Prod_0025</t>
        </is>
      </c>
      <c r="H5948" t="inlineStr">
        <is>
          <t>Beverages</t>
        </is>
      </c>
      <c r="I5948" t="n">
        <v>9</v>
      </c>
      <c r="J5948" t="n">
        <v>272.24</v>
      </c>
      <c r="K5948" t="n">
        <v>0.05</v>
      </c>
      <c r="L5948">
        <f>I5948*J5948*(1-K5948)</f>
        <v/>
      </c>
      <c r="M5948">
        <f>VLOOKUP(F5948,Products!A:D,4,FALSE)*I5948</f>
        <v/>
      </c>
      <c r="N5948">
        <f>L5948-M5948</f>
        <v/>
      </c>
    </row>
    <row r="5949">
      <c r="A5949" t="inlineStr">
        <is>
          <t>T1005947</t>
        </is>
      </c>
      <c r="B5949" t="inlineStr">
        <is>
          <t>2023-08-12</t>
        </is>
      </c>
      <c r="C5949" t="inlineStr">
        <is>
          <t>S039</t>
        </is>
      </c>
      <c r="D5949" t="inlineStr">
        <is>
          <t>Store_039</t>
        </is>
      </c>
      <c r="E5949" t="inlineStr">
        <is>
          <t>North</t>
        </is>
      </c>
      <c r="F5949" t="inlineStr">
        <is>
          <t>P0100</t>
        </is>
      </c>
      <c r="G5949" t="inlineStr">
        <is>
          <t>Prod_0100</t>
        </is>
      </c>
      <c r="H5949" t="inlineStr">
        <is>
          <t>Household</t>
        </is>
      </c>
      <c r="I5949" t="n">
        <v>9</v>
      </c>
      <c r="J5949" t="n">
        <v>429.94</v>
      </c>
      <c r="K5949" t="n">
        <v>0</v>
      </c>
      <c r="L5949">
        <f>I5949*J5949*(1-K5949)</f>
        <v/>
      </c>
      <c r="M5949">
        <f>VLOOKUP(F5949,Products!A:D,4,FALSE)*I5949</f>
        <v/>
      </c>
      <c r="N5949">
        <f>L5949-M5949</f>
        <v/>
      </c>
    </row>
    <row r="5950">
      <c r="A5950" t="inlineStr">
        <is>
          <t>T1005948</t>
        </is>
      </c>
      <c r="B5950" t="inlineStr">
        <is>
          <t>2024-07-25</t>
        </is>
      </c>
      <c r="C5950" t="inlineStr">
        <is>
          <t>S035</t>
        </is>
      </c>
      <c r="D5950" t="inlineStr">
        <is>
          <t>Store_035</t>
        </is>
      </c>
      <c r="E5950" t="inlineStr">
        <is>
          <t>Central</t>
        </is>
      </c>
      <c r="F5950" t="inlineStr">
        <is>
          <t>P0019</t>
        </is>
      </c>
      <c r="G5950" t="inlineStr">
        <is>
          <t>Prod_0019</t>
        </is>
      </c>
      <c r="H5950" t="inlineStr">
        <is>
          <t>Toys</t>
        </is>
      </c>
      <c r="I5950" t="n">
        <v>6</v>
      </c>
      <c r="J5950" t="n">
        <v>710.6</v>
      </c>
      <c r="K5950" t="n">
        <v>0.15</v>
      </c>
      <c r="L5950">
        <f>I5950*J5950*(1-K5950)</f>
        <v/>
      </c>
      <c r="M5950">
        <f>VLOOKUP(F5950,Products!A:D,4,FALSE)*I5950</f>
        <v/>
      </c>
      <c r="N5950">
        <f>L5950-M5950</f>
        <v/>
      </c>
    </row>
    <row r="5951">
      <c r="A5951" t="inlineStr">
        <is>
          <t>T1005949</t>
        </is>
      </c>
      <c r="B5951" t="inlineStr">
        <is>
          <t>2024-08-08</t>
        </is>
      </c>
      <c r="C5951" t="inlineStr">
        <is>
          <t>S007</t>
        </is>
      </c>
      <c r="D5951" t="inlineStr">
        <is>
          <t>Store_007</t>
        </is>
      </c>
      <c r="E5951" t="inlineStr">
        <is>
          <t>East</t>
        </is>
      </c>
      <c r="F5951" t="inlineStr">
        <is>
          <t>P0053</t>
        </is>
      </c>
      <c r="G5951" t="inlineStr">
        <is>
          <t>Prod_0053</t>
        </is>
      </c>
      <c r="H5951" t="inlineStr">
        <is>
          <t>Food</t>
        </is>
      </c>
      <c r="I5951" t="n">
        <v>6</v>
      </c>
      <c r="J5951" t="n">
        <v>358.41</v>
      </c>
      <c r="K5951" t="n">
        <v>0</v>
      </c>
      <c r="L5951">
        <f>I5951*J5951*(1-K5951)</f>
        <v/>
      </c>
      <c r="M5951">
        <f>VLOOKUP(F5951,Products!A:D,4,FALSE)*I5951</f>
        <v/>
      </c>
      <c r="N5951">
        <f>L5951-M5951</f>
        <v/>
      </c>
    </row>
    <row r="5952">
      <c r="A5952" t="inlineStr">
        <is>
          <t>T1005950</t>
        </is>
      </c>
      <c r="B5952" t="inlineStr">
        <is>
          <t>2024-03-09</t>
        </is>
      </c>
      <c r="C5952" t="inlineStr">
        <is>
          <t>S020</t>
        </is>
      </c>
      <c r="D5952" t="inlineStr">
        <is>
          <t>Store_020</t>
        </is>
      </c>
      <c r="E5952" t="inlineStr">
        <is>
          <t>West</t>
        </is>
      </c>
      <c r="F5952" t="inlineStr">
        <is>
          <t>P0061</t>
        </is>
      </c>
      <c r="G5952" t="inlineStr">
        <is>
          <t>Prod_0061</t>
        </is>
      </c>
      <c r="H5952" t="inlineStr">
        <is>
          <t>Beverages</t>
        </is>
      </c>
      <c r="I5952" t="n">
        <v>6</v>
      </c>
      <c r="J5952" t="n">
        <v>69.91</v>
      </c>
      <c r="K5952" t="n">
        <v>0.15</v>
      </c>
      <c r="L5952">
        <f>I5952*J5952*(1-K5952)</f>
        <v/>
      </c>
      <c r="M5952">
        <f>VLOOKUP(F5952,Products!A:D,4,FALSE)*I5952</f>
        <v/>
      </c>
      <c r="N5952">
        <f>L5952-M5952</f>
        <v/>
      </c>
    </row>
    <row r="5953">
      <c r="A5953" t="inlineStr">
        <is>
          <t>T1005951</t>
        </is>
      </c>
      <c r="B5953" t="inlineStr">
        <is>
          <t>2024-07-28</t>
        </is>
      </c>
      <c r="C5953" t="inlineStr">
        <is>
          <t>S041</t>
        </is>
      </c>
      <c r="D5953" t="inlineStr">
        <is>
          <t>Store_041</t>
        </is>
      </c>
      <c r="E5953" t="inlineStr">
        <is>
          <t>East</t>
        </is>
      </c>
      <c r="F5953" t="inlineStr">
        <is>
          <t>P0145</t>
        </is>
      </c>
      <c r="G5953" t="inlineStr">
        <is>
          <t>Prod_0145</t>
        </is>
      </c>
      <c r="H5953" t="inlineStr">
        <is>
          <t>Electronics</t>
        </is>
      </c>
      <c r="I5953" t="n">
        <v>4</v>
      </c>
      <c r="J5953" t="n">
        <v>636.63</v>
      </c>
      <c r="K5953" t="n">
        <v>0.2</v>
      </c>
      <c r="L5953">
        <f>I5953*J5953*(1-K5953)</f>
        <v/>
      </c>
      <c r="M5953">
        <f>VLOOKUP(F5953,Products!A:D,4,FALSE)*I5953</f>
        <v/>
      </c>
      <c r="N5953">
        <f>L5953-M5953</f>
        <v/>
      </c>
    </row>
    <row r="5954">
      <c r="A5954" t="inlineStr">
        <is>
          <t>T1005952</t>
        </is>
      </c>
      <c r="B5954" t="inlineStr">
        <is>
          <t>2024-05-07</t>
        </is>
      </c>
      <c r="C5954" t="inlineStr">
        <is>
          <t>S019</t>
        </is>
      </c>
      <c r="D5954" t="inlineStr">
        <is>
          <t>Store_019</t>
        </is>
      </c>
      <c r="E5954" t="inlineStr">
        <is>
          <t>East</t>
        </is>
      </c>
      <c r="F5954" t="inlineStr">
        <is>
          <t>P0101</t>
        </is>
      </c>
      <c r="G5954" t="inlineStr">
        <is>
          <t>Prod_0101</t>
        </is>
      </c>
      <c r="H5954" t="inlineStr">
        <is>
          <t>Food</t>
        </is>
      </c>
      <c r="I5954" t="n">
        <v>6</v>
      </c>
      <c r="J5954" t="n">
        <v>93.14</v>
      </c>
      <c r="K5954" t="n">
        <v>0.1</v>
      </c>
      <c r="L5954">
        <f>I5954*J5954*(1-K5954)</f>
        <v/>
      </c>
      <c r="M5954">
        <f>VLOOKUP(F5954,Products!A:D,4,FALSE)*I5954</f>
        <v/>
      </c>
      <c r="N5954">
        <f>L5954-M5954</f>
        <v/>
      </c>
    </row>
    <row r="5955">
      <c r="A5955" t="inlineStr">
        <is>
          <t>T1005953</t>
        </is>
      </c>
      <c r="B5955" t="inlineStr">
        <is>
          <t>2024-11-10</t>
        </is>
      </c>
      <c r="C5955" t="inlineStr">
        <is>
          <t>S025</t>
        </is>
      </c>
      <c r="D5955" t="inlineStr">
        <is>
          <t>Store_025</t>
        </is>
      </c>
      <c r="E5955" t="inlineStr">
        <is>
          <t>Central</t>
        </is>
      </c>
      <c r="F5955" t="inlineStr">
        <is>
          <t>P0021</t>
        </is>
      </c>
      <c r="G5955" t="inlineStr">
        <is>
          <t>Prod_0021</t>
        </is>
      </c>
      <c r="H5955" t="inlineStr">
        <is>
          <t>Household</t>
        </is>
      </c>
      <c r="I5955" t="n">
        <v>3</v>
      </c>
      <c r="J5955" t="n">
        <v>152.12</v>
      </c>
      <c r="K5955" t="n">
        <v>0.05</v>
      </c>
      <c r="L5955">
        <f>I5955*J5955*(1-K5955)</f>
        <v/>
      </c>
      <c r="M5955">
        <f>VLOOKUP(F5955,Products!A:D,4,FALSE)*I5955</f>
        <v/>
      </c>
      <c r="N5955">
        <f>L5955-M5955</f>
        <v/>
      </c>
    </row>
    <row r="5956">
      <c r="A5956" t="inlineStr">
        <is>
          <t>T1005954</t>
        </is>
      </c>
      <c r="B5956" t="inlineStr">
        <is>
          <t>2023-08-25</t>
        </is>
      </c>
      <c r="C5956" t="inlineStr">
        <is>
          <t>S037</t>
        </is>
      </c>
      <c r="D5956" t="inlineStr">
        <is>
          <t>Store_037</t>
        </is>
      </c>
      <c r="E5956" t="inlineStr">
        <is>
          <t>East</t>
        </is>
      </c>
      <c r="F5956" t="inlineStr">
        <is>
          <t>P0025</t>
        </is>
      </c>
      <c r="G5956" t="inlineStr">
        <is>
          <t>Prod_0025</t>
        </is>
      </c>
      <c r="H5956" t="inlineStr">
        <is>
          <t>Beverages</t>
        </is>
      </c>
      <c r="I5956" t="n">
        <v>4</v>
      </c>
      <c r="J5956" t="n">
        <v>357.95</v>
      </c>
      <c r="K5956" t="n">
        <v>0</v>
      </c>
      <c r="L5956">
        <f>I5956*J5956*(1-K5956)</f>
        <v/>
      </c>
      <c r="M5956">
        <f>VLOOKUP(F5956,Products!A:D,4,FALSE)*I5956</f>
        <v/>
      </c>
      <c r="N5956">
        <f>L5956-M5956</f>
        <v/>
      </c>
    </row>
    <row r="5957">
      <c r="A5957" t="inlineStr">
        <is>
          <t>T1005955</t>
        </is>
      </c>
      <c r="B5957" t="inlineStr">
        <is>
          <t>2025-05-09</t>
        </is>
      </c>
      <c r="C5957" t="inlineStr">
        <is>
          <t>S001</t>
        </is>
      </c>
      <c r="D5957" t="inlineStr">
        <is>
          <t>Store_001</t>
        </is>
      </c>
      <c r="E5957" t="inlineStr">
        <is>
          <t>West</t>
        </is>
      </c>
      <c r="F5957" t="inlineStr">
        <is>
          <t>P0020</t>
        </is>
      </c>
      <c r="G5957" t="inlineStr">
        <is>
          <t>Prod_0020</t>
        </is>
      </c>
      <c r="H5957" t="inlineStr">
        <is>
          <t>Beverages</t>
        </is>
      </c>
      <c r="I5957" t="n">
        <v>4</v>
      </c>
      <c r="J5957" t="n">
        <v>638.02</v>
      </c>
      <c r="K5957" t="n">
        <v>0.1</v>
      </c>
      <c r="L5957">
        <f>I5957*J5957*(1-K5957)</f>
        <v/>
      </c>
      <c r="M5957">
        <f>VLOOKUP(F5957,Products!A:D,4,FALSE)*I5957</f>
        <v/>
      </c>
      <c r="N5957">
        <f>L5957-M5957</f>
        <v/>
      </c>
    </row>
    <row r="5958">
      <c r="A5958" t="inlineStr">
        <is>
          <t>T1005956</t>
        </is>
      </c>
      <c r="B5958" t="inlineStr">
        <is>
          <t>2025-05-01</t>
        </is>
      </c>
      <c r="C5958" t="inlineStr">
        <is>
          <t>S047</t>
        </is>
      </c>
      <c r="D5958" t="inlineStr">
        <is>
          <t>Store_047</t>
        </is>
      </c>
      <c r="E5958" t="inlineStr">
        <is>
          <t>North</t>
        </is>
      </c>
      <c r="F5958" t="inlineStr">
        <is>
          <t>P0036</t>
        </is>
      </c>
      <c r="G5958" t="inlineStr">
        <is>
          <t>Prod_0036</t>
        </is>
      </c>
      <c r="H5958" t="inlineStr">
        <is>
          <t>Clothing</t>
        </is>
      </c>
      <c r="I5958" t="n">
        <v>4</v>
      </c>
      <c r="J5958" t="n">
        <v>469.07</v>
      </c>
      <c r="K5958" t="n">
        <v>0</v>
      </c>
      <c r="L5958">
        <f>I5958*J5958*(1-K5958)</f>
        <v/>
      </c>
      <c r="M5958">
        <f>VLOOKUP(F5958,Products!A:D,4,FALSE)*I5958</f>
        <v/>
      </c>
      <c r="N5958">
        <f>L5958-M5958</f>
        <v/>
      </c>
    </row>
    <row r="5959">
      <c r="A5959" t="inlineStr">
        <is>
          <t>T1005957</t>
        </is>
      </c>
      <c r="B5959" t="inlineStr">
        <is>
          <t>2023-11-02</t>
        </is>
      </c>
      <c r="C5959" t="inlineStr">
        <is>
          <t>S030</t>
        </is>
      </c>
      <c r="D5959" t="inlineStr">
        <is>
          <t>Store_030</t>
        </is>
      </c>
      <c r="E5959" t="inlineStr">
        <is>
          <t>North</t>
        </is>
      </c>
      <c r="F5959" t="inlineStr">
        <is>
          <t>P0092</t>
        </is>
      </c>
      <c r="G5959" t="inlineStr">
        <is>
          <t>Prod_0092</t>
        </is>
      </c>
      <c r="H5959" t="inlineStr">
        <is>
          <t>Household</t>
        </is>
      </c>
      <c r="I5959" t="n">
        <v>8</v>
      </c>
      <c r="J5959" t="n">
        <v>270.32</v>
      </c>
      <c r="K5959" t="n">
        <v>0</v>
      </c>
      <c r="L5959">
        <f>I5959*J5959*(1-K5959)</f>
        <v/>
      </c>
      <c r="M5959">
        <f>VLOOKUP(F5959,Products!A:D,4,FALSE)*I5959</f>
        <v/>
      </c>
      <c r="N5959">
        <f>L5959-M5959</f>
        <v/>
      </c>
    </row>
    <row r="5960">
      <c r="A5960" t="inlineStr">
        <is>
          <t>T1005958</t>
        </is>
      </c>
      <c r="B5960" t="inlineStr">
        <is>
          <t>2023-09-23</t>
        </is>
      </c>
      <c r="C5960" t="inlineStr">
        <is>
          <t>S043</t>
        </is>
      </c>
      <c r="D5960" t="inlineStr">
        <is>
          <t>Store_043</t>
        </is>
      </c>
      <c r="E5960" t="inlineStr">
        <is>
          <t>East</t>
        </is>
      </c>
      <c r="F5960" t="inlineStr">
        <is>
          <t>P0106</t>
        </is>
      </c>
      <c r="G5960" t="inlineStr">
        <is>
          <t>Prod_0106</t>
        </is>
      </c>
      <c r="H5960" t="inlineStr">
        <is>
          <t>Electronics</t>
        </is>
      </c>
      <c r="I5960" t="n">
        <v>7</v>
      </c>
      <c r="J5960" t="n">
        <v>956.87</v>
      </c>
      <c r="K5960" t="n">
        <v>0.15</v>
      </c>
      <c r="L5960">
        <f>I5960*J5960*(1-K5960)</f>
        <v/>
      </c>
      <c r="M5960">
        <f>VLOOKUP(F5960,Products!A:D,4,FALSE)*I5960</f>
        <v/>
      </c>
      <c r="N5960">
        <f>L5960-M5960</f>
        <v/>
      </c>
    </row>
    <row r="5961">
      <c r="A5961" t="inlineStr">
        <is>
          <t>T1005959</t>
        </is>
      </c>
      <c r="B5961" t="inlineStr">
        <is>
          <t>2023-10-09</t>
        </is>
      </c>
      <c r="C5961" t="inlineStr">
        <is>
          <t>S001</t>
        </is>
      </c>
      <c r="D5961" t="inlineStr">
        <is>
          <t>Store_001</t>
        </is>
      </c>
      <c r="E5961" t="inlineStr">
        <is>
          <t>West</t>
        </is>
      </c>
      <c r="F5961" t="inlineStr">
        <is>
          <t>P0011</t>
        </is>
      </c>
      <c r="G5961" t="inlineStr">
        <is>
          <t>Prod_0011</t>
        </is>
      </c>
      <c r="H5961" t="inlineStr">
        <is>
          <t>Household</t>
        </is>
      </c>
      <c r="I5961" t="n">
        <v>8</v>
      </c>
      <c r="J5961" t="n">
        <v>277.11</v>
      </c>
      <c r="K5961" t="n">
        <v>0</v>
      </c>
      <c r="L5961">
        <f>I5961*J5961*(1-K5961)</f>
        <v/>
      </c>
      <c r="M5961">
        <f>VLOOKUP(F5961,Products!A:D,4,FALSE)*I5961</f>
        <v/>
      </c>
      <c r="N5961">
        <f>L5961-M5961</f>
        <v/>
      </c>
    </row>
    <row r="5962">
      <c r="A5962" t="inlineStr">
        <is>
          <t>T1005960</t>
        </is>
      </c>
      <c r="B5962" t="inlineStr">
        <is>
          <t>2025-03-30</t>
        </is>
      </c>
      <c r="C5962" t="inlineStr">
        <is>
          <t>S009</t>
        </is>
      </c>
      <c r="D5962" t="inlineStr">
        <is>
          <t>Store_009</t>
        </is>
      </c>
      <c r="E5962" t="inlineStr">
        <is>
          <t>Central</t>
        </is>
      </c>
      <c r="F5962" t="inlineStr">
        <is>
          <t>P0153</t>
        </is>
      </c>
      <c r="G5962" t="inlineStr">
        <is>
          <t>Prod_0153</t>
        </is>
      </c>
      <c r="H5962" t="inlineStr">
        <is>
          <t>Clothing</t>
        </is>
      </c>
      <c r="I5962" t="n">
        <v>3</v>
      </c>
      <c r="J5962" t="n">
        <v>127.86</v>
      </c>
      <c r="K5962" t="n">
        <v>0</v>
      </c>
      <c r="L5962">
        <f>I5962*J5962*(1-K5962)</f>
        <v/>
      </c>
      <c r="M5962">
        <f>VLOOKUP(F5962,Products!A:D,4,FALSE)*I5962</f>
        <v/>
      </c>
      <c r="N5962">
        <f>L5962-M5962</f>
        <v/>
      </c>
    </row>
    <row r="5963">
      <c r="A5963" t="inlineStr">
        <is>
          <t>T1005961</t>
        </is>
      </c>
      <c r="B5963" t="inlineStr">
        <is>
          <t>2025-04-15</t>
        </is>
      </c>
      <c r="C5963" t="inlineStr">
        <is>
          <t>S034</t>
        </is>
      </c>
      <c r="D5963" t="inlineStr">
        <is>
          <t>Store_034</t>
        </is>
      </c>
      <c r="E5963" t="inlineStr">
        <is>
          <t>Central</t>
        </is>
      </c>
      <c r="F5963" t="inlineStr">
        <is>
          <t>P0122</t>
        </is>
      </c>
      <c r="G5963" t="inlineStr">
        <is>
          <t>Prod_0122</t>
        </is>
      </c>
      <c r="H5963" t="inlineStr">
        <is>
          <t>Beverages</t>
        </is>
      </c>
      <c r="I5963" t="n">
        <v>6</v>
      </c>
      <c r="J5963" t="n">
        <v>837.1799999999999</v>
      </c>
      <c r="K5963" t="n">
        <v>0.1</v>
      </c>
      <c r="L5963">
        <f>I5963*J5963*(1-K5963)</f>
        <v/>
      </c>
      <c r="M5963">
        <f>VLOOKUP(F5963,Products!A:D,4,FALSE)*I5963</f>
        <v/>
      </c>
      <c r="N5963">
        <f>L5963-M5963</f>
        <v/>
      </c>
    </row>
    <row r="5964">
      <c r="A5964" t="inlineStr">
        <is>
          <t>T1005962</t>
        </is>
      </c>
      <c r="B5964" t="inlineStr">
        <is>
          <t>2023-11-21</t>
        </is>
      </c>
      <c r="C5964" t="inlineStr">
        <is>
          <t>S013</t>
        </is>
      </c>
      <c r="D5964" t="inlineStr">
        <is>
          <t>Store_013</t>
        </is>
      </c>
      <c r="E5964" t="inlineStr">
        <is>
          <t>North</t>
        </is>
      </c>
      <c r="F5964" t="inlineStr">
        <is>
          <t>P0039</t>
        </is>
      </c>
      <c r="G5964" t="inlineStr">
        <is>
          <t>Prod_0039</t>
        </is>
      </c>
      <c r="H5964" t="inlineStr">
        <is>
          <t>Household</t>
        </is>
      </c>
      <c r="I5964" t="n">
        <v>2</v>
      </c>
      <c r="J5964" t="n">
        <v>337.77</v>
      </c>
      <c r="K5964" t="n">
        <v>0</v>
      </c>
      <c r="L5964">
        <f>I5964*J5964*(1-K5964)</f>
        <v/>
      </c>
      <c r="M5964">
        <f>VLOOKUP(F5964,Products!A:D,4,FALSE)*I5964</f>
        <v/>
      </c>
      <c r="N5964">
        <f>L5964-M5964</f>
        <v/>
      </c>
    </row>
    <row r="5965">
      <c r="A5965" t="inlineStr">
        <is>
          <t>T1005963</t>
        </is>
      </c>
      <c r="B5965" t="inlineStr">
        <is>
          <t>2024-04-10</t>
        </is>
      </c>
      <c r="C5965" t="inlineStr">
        <is>
          <t>S023</t>
        </is>
      </c>
      <c r="D5965" t="inlineStr">
        <is>
          <t>Store_023</t>
        </is>
      </c>
      <c r="E5965" t="inlineStr">
        <is>
          <t>South</t>
        </is>
      </c>
      <c r="F5965" t="inlineStr">
        <is>
          <t>P0029</t>
        </is>
      </c>
      <c r="G5965" t="inlineStr">
        <is>
          <t>Prod_0029</t>
        </is>
      </c>
      <c r="H5965" t="inlineStr">
        <is>
          <t>Clothing</t>
        </is>
      </c>
      <c r="I5965" t="n">
        <v>9</v>
      </c>
      <c r="J5965" t="n">
        <v>704.39</v>
      </c>
      <c r="K5965" t="n">
        <v>0</v>
      </c>
      <c r="L5965">
        <f>I5965*J5965*(1-K5965)</f>
        <v/>
      </c>
      <c r="M5965">
        <f>VLOOKUP(F5965,Products!A:D,4,FALSE)*I5965</f>
        <v/>
      </c>
      <c r="N5965">
        <f>L5965-M5965</f>
        <v/>
      </c>
    </row>
    <row r="5966">
      <c r="A5966" t="inlineStr">
        <is>
          <t>T1005964</t>
        </is>
      </c>
      <c r="B5966" t="inlineStr">
        <is>
          <t>2024-08-20</t>
        </is>
      </c>
      <c r="C5966" t="inlineStr">
        <is>
          <t>S043</t>
        </is>
      </c>
      <c r="D5966" t="inlineStr">
        <is>
          <t>Store_043</t>
        </is>
      </c>
      <c r="E5966" t="inlineStr">
        <is>
          <t>East</t>
        </is>
      </c>
      <c r="F5966" t="inlineStr">
        <is>
          <t>P0103</t>
        </is>
      </c>
      <c r="G5966" t="inlineStr">
        <is>
          <t>Prod_0103</t>
        </is>
      </c>
      <c r="H5966" t="inlineStr">
        <is>
          <t>Stationery</t>
        </is>
      </c>
      <c r="I5966" t="n">
        <v>3</v>
      </c>
      <c r="J5966" t="n">
        <v>871.5700000000001</v>
      </c>
      <c r="K5966" t="n">
        <v>0</v>
      </c>
      <c r="L5966">
        <f>I5966*J5966*(1-K5966)</f>
        <v/>
      </c>
      <c r="M5966">
        <f>VLOOKUP(F5966,Products!A:D,4,FALSE)*I5966</f>
        <v/>
      </c>
      <c r="N5966">
        <f>L5966-M5966</f>
        <v/>
      </c>
    </row>
    <row r="5967">
      <c r="A5967" t="inlineStr">
        <is>
          <t>T1005965</t>
        </is>
      </c>
      <c r="B5967" t="inlineStr">
        <is>
          <t>2025-05-07</t>
        </is>
      </c>
      <c r="C5967" t="inlineStr">
        <is>
          <t>S020</t>
        </is>
      </c>
      <c r="D5967" t="inlineStr">
        <is>
          <t>Store_020</t>
        </is>
      </c>
      <c r="E5967" t="inlineStr">
        <is>
          <t>West</t>
        </is>
      </c>
      <c r="F5967" t="inlineStr">
        <is>
          <t>P0033</t>
        </is>
      </c>
      <c r="G5967" t="inlineStr">
        <is>
          <t>Prod_0033</t>
        </is>
      </c>
      <c r="H5967" t="inlineStr">
        <is>
          <t>Food</t>
        </is>
      </c>
      <c r="I5967" t="n">
        <v>5</v>
      </c>
      <c r="J5967" t="n">
        <v>441.88</v>
      </c>
      <c r="K5967" t="n">
        <v>0</v>
      </c>
      <c r="L5967">
        <f>I5967*J5967*(1-K5967)</f>
        <v/>
      </c>
      <c r="M5967">
        <f>VLOOKUP(F5967,Products!A:D,4,FALSE)*I5967</f>
        <v/>
      </c>
      <c r="N5967">
        <f>L5967-M5967</f>
        <v/>
      </c>
    </row>
    <row r="5968">
      <c r="A5968" t="inlineStr">
        <is>
          <t>T1005966</t>
        </is>
      </c>
      <c r="B5968" t="inlineStr">
        <is>
          <t>2024-01-14</t>
        </is>
      </c>
      <c r="C5968" t="inlineStr">
        <is>
          <t>S021</t>
        </is>
      </c>
      <c r="D5968" t="inlineStr">
        <is>
          <t>Store_021</t>
        </is>
      </c>
      <c r="E5968" t="inlineStr">
        <is>
          <t>North</t>
        </is>
      </c>
      <c r="F5968" t="inlineStr">
        <is>
          <t>P0195</t>
        </is>
      </c>
      <c r="G5968" t="inlineStr">
        <is>
          <t>Prod_0195</t>
        </is>
      </c>
      <c r="H5968" t="inlineStr">
        <is>
          <t>Food</t>
        </is>
      </c>
      <c r="I5968" t="n">
        <v>7</v>
      </c>
      <c r="J5968" t="n">
        <v>455.53</v>
      </c>
      <c r="K5968" t="n">
        <v>0</v>
      </c>
      <c r="L5968">
        <f>I5968*J5968*(1-K5968)</f>
        <v/>
      </c>
      <c r="M5968">
        <f>VLOOKUP(F5968,Products!A:D,4,FALSE)*I5968</f>
        <v/>
      </c>
      <c r="N5968">
        <f>L5968-M5968</f>
        <v/>
      </c>
    </row>
    <row r="5969">
      <c r="A5969" t="inlineStr">
        <is>
          <t>T1005967</t>
        </is>
      </c>
      <c r="B5969" t="inlineStr">
        <is>
          <t>2023-03-18</t>
        </is>
      </c>
      <c r="C5969" t="inlineStr">
        <is>
          <t>S021</t>
        </is>
      </c>
      <c r="D5969" t="inlineStr">
        <is>
          <t>Store_021</t>
        </is>
      </c>
      <c r="E5969" t="inlineStr">
        <is>
          <t>North</t>
        </is>
      </c>
      <c r="F5969" t="inlineStr">
        <is>
          <t>P0026</t>
        </is>
      </c>
      <c r="G5969" t="inlineStr">
        <is>
          <t>Prod_0026</t>
        </is>
      </c>
      <c r="H5969" t="inlineStr">
        <is>
          <t>Beverages</t>
        </is>
      </c>
      <c r="I5969" t="n">
        <v>9</v>
      </c>
      <c r="J5969" t="n">
        <v>958.6900000000001</v>
      </c>
      <c r="K5969" t="n">
        <v>0.05</v>
      </c>
      <c r="L5969">
        <f>I5969*J5969*(1-K5969)</f>
        <v/>
      </c>
      <c r="M5969">
        <f>VLOOKUP(F5969,Products!A:D,4,FALSE)*I5969</f>
        <v/>
      </c>
      <c r="N5969">
        <f>L5969-M5969</f>
        <v/>
      </c>
    </row>
    <row r="5970">
      <c r="A5970" t="inlineStr">
        <is>
          <t>T1005968</t>
        </is>
      </c>
      <c r="B5970" t="inlineStr">
        <is>
          <t>2023-12-26</t>
        </is>
      </c>
      <c r="C5970" t="inlineStr">
        <is>
          <t>S001</t>
        </is>
      </c>
      <c r="D5970" t="inlineStr">
        <is>
          <t>Store_001</t>
        </is>
      </c>
      <c r="E5970" t="inlineStr">
        <is>
          <t>West</t>
        </is>
      </c>
      <c r="F5970" t="inlineStr">
        <is>
          <t>P0020</t>
        </is>
      </c>
      <c r="G5970" t="inlineStr">
        <is>
          <t>Prod_0020</t>
        </is>
      </c>
      <c r="H5970" t="inlineStr">
        <is>
          <t>Beverages</t>
        </is>
      </c>
      <c r="I5970" t="n">
        <v>8</v>
      </c>
      <c r="J5970" t="n">
        <v>735</v>
      </c>
      <c r="K5970" t="n">
        <v>0</v>
      </c>
      <c r="L5970">
        <f>I5970*J5970*(1-K5970)</f>
        <v/>
      </c>
      <c r="M5970">
        <f>VLOOKUP(F5970,Products!A:D,4,FALSE)*I5970</f>
        <v/>
      </c>
      <c r="N5970">
        <f>L5970-M5970</f>
        <v/>
      </c>
    </row>
    <row r="5971">
      <c r="A5971" t="inlineStr">
        <is>
          <t>T1005969</t>
        </is>
      </c>
      <c r="B5971" t="inlineStr">
        <is>
          <t>2023-07-21</t>
        </is>
      </c>
      <c r="C5971" t="inlineStr">
        <is>
          <t>S013</t>
        </is>
      </c>
      <c r="D5971" t="inlineStr">
        <is>
          <t>Store_013</t>
        </is>
      </c>
      <c r="E5971" t="inlineStr">
        <is>
          <t>North</t>
        </is>
      </c>
      <c r="F5971" t="inlineStr">
        <is>
          <t>P0114</t>
        </is>
      </c>
      <c r="G5971" t="inlineStr">
        <is>
          <t>Prod_0114</t>
        </is>
      </c>
      <c r="H5971" t="inlineStr">
        <is>
          <t>Beverages</t>
        </is>
      </c>
      <c r="I5971" t="n">
        <v>5</v>
      </c>
      <c r="J5971" t="n">
        <v>865.8</v>
      </c>
      <c r="K5971" t="n">
        <v>0.15</v>
      </c>
      <c r="L5971">
        <f>I5971*J5971*(1-K5971)</f>
        <v/>
      </c>
      <c r="M5971">
        <f>VLOOKUP(F5971,Products!A:D,4,FALSE)*I5971</f>
        <v/>
      </c>
      <c r="N5971">
        <f>L5971-M5971</f>
        <v/>
      </c>
    </row>
    <row r="5972">
      <c r="A5972" t="inlineStr">
        <is>
          <t>T1005970</t>
        </is>
      </c>
      <c r="B5972" t="inlineStr">
        <is>
          <t>2024-10-06</t>
        </is>
      </c>
      <c r="C5972" t="inlineStr">
        <is>
          <t>S010</t>
        </is>
      </c>
      <c r="D5972" t="inlineStr">
        <is>
          <t>Store_010</t>
        </is>
      </c>
      <c r="E5972" t="inlineStr">
        <is>
          <t>North</t>
        </is>
      </c>
      <c r="F5972" t="inlineStr">
        <is>
          <t>P0070</t>
        </is>
      </c>
      <c r="G5972" t="inlineStr">
        <is>
          <t>Prod_0070</t>
        </is>
      </c>
      <c r="H5972" t="inlineStr">
        <is>
          <t>Beverages</t>
        </is>
      </c>
      <c r="I5972" t="n">
        <v>8</v>
      </c>
      <c r="J5972" t="n">
        <v>599.21</v>
      </c>
      <c r="K5972" t="n">
        <v>0.1</v>
      </c>
      <c r="L5972">
        <f>I5972*J5972*(1-K5972)</f>
        <v/>
      </c>
      <c r="M5972">
        <f>VLOOKUP(F5972,Products!A:D,4,FALSE)*I5972</f>
        <v/>
      </c>
      <c r="N5972">
        <f>L5972-M5972</f>
        <v/>
      </c>
    </row>
    <row r="5973">
      <c r="A5973" t="inlineStr">
        <is>
          <t>T1005971</t>
        </is>
      </c>
      <c r="B5973" t="inlineStr">
        <is>
          <t>2023-11-28</t>
        </is>
      </c>
      <c r="C5973" t="inlineStr">
        <is>
          <t>S021</t>
        </is>
      </c>
      <c r="D5973" t="inlineStr">
        <is>
          <t>Store_021</t>
        </is>
      </c>
      <c r="E5973" t="inlineStr">
        <is>
          <t>North</t>
        </is>
      </c>
      <c r="F5973" t="inlineStr">
        <is>
          <t>P0121</t>
        </is>
      </c>
      <c r="G5973" t="inlineStr">
        <is>
          <t>Prod_0121</t>
        </is>
      </c>
      <c r="H5973" t="inlineStr">
        <is>
          <t>Clothing</t>
        </is>
      </c>
      <c r="I5973" t="n">
        <v>9</v>
      </c>
      <c r="J5973" t="n">
        <v>877.23</v>
      </c>
      <c r="K5973" t="n">
        <v>0.05</v>
      </c>
      <c r="L5973">
        <f>I5973*J5973*(1-K5973)</f>
        <v/>
      </c>
      <c r="M5973">
        <f>VLOOKUP(F5973,Products!A:D,4,FALSE)*I5973</f>
        <v/>
      </c>
      <c r="N5973">
        <f>L5973-M5973</f>
        <v/>
      </c>
    </row>
    <row r="5974">
      <c r="A5974" t="inlineStr">
        <is>
          <t>T1005972</t>
        </is>
      </c>
      <c r="B5974" t="inlineStr">
        <is>
          <t>2023-06-22</t>
        </is>
      </c>
      <c r="C5974" t="inlineStr">
        <is>
          <t>S017</t>
        </is>
      </c>
      <c r="D5974" t="inlineStr">
        <is>
          <t>Store_017</t>
        </is>
      </c>
      <c r="E5974" t="inlineStr">
        <is>
          <t>South</t>
        </is>
      </c>
      <c r="F5974" t="inlineStr">
        <is>
          <t>P0111</t>
        </is>
      </c>
      <c r="G5974" t="inlineStr">
        <is>
          <t>Prod_0111</t>
        </is>
      </c>
      <c r="H5974" t="inlineStr">
        <is>
          <t>Clothing</t>
        </is>
      </c>
      <c r="I5974" t="n">
        <v>9</v>
      </c>
      <c r="J5974" t="n">
        <v>514.83</v>
      </c>
      <c r="K5974" t="n">
        <v>0</v>
      </c>
      <c r="L5974">
        <f>I5974*J5974*(1-K5974)</f>
        <v/>
      </c>
      <c r="M5974">
        <f>VLOOKUP(F5974,Products!A:D,4,FALSE)*I5974</f>
        <v/>
      </c>
      <c r="N5974">
        <f>L5974-M5974</f>
        <v/>
      </c>
    </row>
    <row r="5975">
      <c r="A5975" t="inlineStr">
        <is>
          <t>T1005973</t>
        </is>
      </c>
      <c r="B5975" t="inlineStr">
        <is>
          <t>2024-09-05</t>
        </is>
      </c>
      <c r="C5975" t="inlineStr">
        <is>
          <t>S038</t>
        </is>
      </c>
      <c r="D5975" t="inlineStr">
        <is>
          <t>Store_038</t>
        </is>
      </c>
      <c r="E5975" t="inlineStr">
        <is>
          <t>East</t>
        </is>
      </c>
      <c r="F5975" t="inlineStr">
        <is>
          <t>P0198</t>
        </is>
      </c>
      <c r="G5975" t="inlineStr">
        <is>
          <t>Prod_0198</t>
        </is>
      </c>
      <c r="H5975" t="inlineStr">
        <is>
          <t>Beverages</t>
        </is>
      </c>
      <c r="I5975" t="n">
        <v>6</v>
      </c>
      <c r="J5975" t="n">
        <v>952.03</v>
      </c>
      <c r="K5975" t="n">
        <v>0.1</v>
      </c>
      <c r="L5975">
        <f>I5975*J5975*(1-K5975)</f>
        <v/>
      </c>
      <c r="M5975">
        <f>VLOOKUP(F5975,Products!A:D,4,FALSE)*I5975</f>
        <v/>
      </c>
      <c r="N5975">
        <f>L5975-M5975</f>
        <v/>
      </c>
    </row>
    <row r="5976">
      <c r="A5976" t="inlineStr">
        <is>
          <t>T1005974</t>
        </is>
      </c>
      <c r="B5976" t="inlineStr">
        <is>
          <t>2024-09-18</t>
        </is>
      </c>
      <c r="C5976" t="inlineStr">
        <is>
          <t>S011</t>
        </is>
      </c>
      <c r="D5976" t="inlineStr">
        <is>
          <t>Store_011</t>
        </is>
      </c>
      <c r="E5976" t="inlineStr">
        <is>
          <t>South</t>
        </is>
      </c>
      <c r="F5976" t="inlineStr">
        <is>
          <t>P0138</t>
        </is>
      </c>
      <c r="G5976" t="inlineStr">
        <is>
          <t>Prod_0138</t>
        </is>
      </c>
      <c r="H5976" t="inlineStr">
        <is>
          <t>Household</t>
        </is>
      </c>
      <c r="I5976" t="n">
        <v>2</v>
      </c>
      <c r="J5976" t="n">
        <v>282.56</v>
      </c>
      <c r="K5976" t="n">
        <v>0</v>
      </c>
      <c r="L5976">
        <f>I5976*J5976*(1-K5976)</f>
        <v/>
      </c>
      <c r="M5976">
        <f>VLOOKUP(F5976,Products!A:D,4,FALSE)*I5976</f>
        <v/>
      </c>
      <c r="N5976">
        <f>L5976-M5976</f>
        <v/>
      </c>
    </row>
    <row r="5977">
      <c r="A5977" t="inlineStr">
        <is>
          <t>T1005975</t>
        </is>
      </c>
      <c r="B5977" t="inlineStr">
        <is>
          <t>2023-07-26</t>
        </is>
      </c>
      <c r="C5977" t="inlineStr">
        <is>
          <t>S045</t>
        </is>
      </c>
      <c r="D5977" t="inlineStr">
        <is>
          <t>Store_045</t>
        </is>
      </c>
      <c r="E5977" t="inlineStr">
        <is>
          <t>East</t>
        </is>
      </c>
      <c r="F5977" t="inlineStr">
        <is>
          <t>P0146</t>
        </is>
      </c>
      <c r="G5977" t="inlineStr">
        <is>
          <t>Prod_0146</t>
        </is>
      </c>
      <c r="H5977" t="inlineStr">
        <is>
          <t>Food</t>
        </is>
      </c>
      <c r="I5977" t="n">
        <v>3</v>
      </c>
      <c r="J5977" t="n">
        <v>263.83</v>
      </c>
      <c r="K5977" t="n">
        <v>0</v>
      </c>
      <c r="L5977">
        <f>I5977*J5977*(1-K5977)</f>
        <v/>
      </c>
      <c r="M5977">
        <f>VLOOKUP(F5977,Products!A:D,4,FALSE)*I5977</f>
        <v/>
      </c>
      <c r="N5977">
        <f>L5977-M5977</f>
        <v/>
      </c>
    </row>
    <row r="5978">
      <c r="A5978" t="inlineStr">
        <is>
          <t>T1005976</t>
        </is>
      </c>
      <c r="B5978" t="inlineStr">
        <is>
          <t>2023-06-19</t>
        </is>
      </c>
      <c r="C5978" t="inlineStr">
        <is>
          <t>S050</t>
        </is>
      </c>
      <c r="D5978" t="inlineStr">
        <is>
          <t>Store_050</t>
        </is>
      </c>
      <c r="E5978" t="inlineStr">
        <is>
          <t>South</t>
        </is>
      </c>
      <c r="F5978" t="inlineStr">
        <is>
          <t>P0082</t>
        </is>
      </c>
      <c r="G5978" t="inlineStr">
        <is>
          <t>Prod_0082</t>
        </is>
      </c>
      <c r="H5978" t="inlineStr">
        <is>
          <t>Food</t>
        </is>
      </c>
      <c r="I5978" t="n">
        <v>5</v>
      </c>
      <c r="J5978" t="n">
        <v>617.0700000000001</v>
      </c>
      <c r="K5978" t="n">
        <v>0.1</v>
      </c>
      <c r="L5978">
        <f>I5978*J5978*(1-K5978)</f>
        <v/>
      </c>
      <c r="M5978">
        <f>VLOOKUP(F5978,Products!A:D,4,FALSE)*I5978</f>
        <v/>
      </c>
      <c r="N5978">
        <f>L5978-M5978</f>
        <v/>
      </c>
    </row>
    <row r="5979">
      <c r="A5979" t="inlineStr">
        <is>
          <t>T1005977</t>
        </is>
      </c>
      <c r="B5979" t="inlineStr">
        <is>
          <t>2023-05-19</t>
        </is>
      </c>
      <c r="C5979" t="inlineStr">
        <is>
          <t>S038</t>
        </is>
      </c>
      <c r="D5979" t="inlineStr">
        <is>
          <t>Store_038</t>
        </is>
      </c>
      <c r="E5979" t="inlineStr">
        <is>
          <t>East</t>
        </is>
      </c>
      <c r="F5979" t="inlineStr">
        <is>
          <t>P0184</t>
        </is>
      </c>
      <c r="G5979" t="inlineStr">
        <is>
          <t>Prod_0184</t>
        </is>
      </c>
      <c r="H5979" t="inlineStr">
        <is>
          <t>Beverages</t>
        </is>
      </c>
      <c r="I5979" t="n">
        <v>6</v>
      </c>
      <c r="J5979" t="n">
        <v>619.46</v>
      </c>
      <c r="K5979" t="n">
        <v>0.2</v>
      </c>
      <c r="L5979">
        <f>I5979*J5979*(1-K5979)</f>
        <v/>
      </c>
      <c r="M5979">
        <f>VLOOKUP(F5979,Products!A:D,4,FALSE)*I5979</f>
        <v/>
      </c>
      <c r="N5979">
        <f>L5979-M5979</f>
        <v/>
      </c>
    </row>
    <row r="5980">
      <c r="A5980" t="inlineStr">
        <is>
          <t>T1005978</t>
        </is>
      </c>
      <c r="B5980" t="inlineStr">
        <is>
          <t>2025-04-12</t>
        </is>
      </c>
      <c r="C5980" t="inlineStr">
        <is>
          <t>S030</t>
        </is>
      </c>
      <c r="D5980" t="inlineStr">
        <is>
          <t>Store_030</t>
        </is>
      </c>
      <c r="E5980" t="inlineStr">
        <is>
          <t>North</t>
        </is>
      </c>
      <c r="F5980" t="inlineStr">
        <is>
          <t>P0002</t>
        </is>
      </c>
      <c r="G5980" t="inlineStr">
        <is>
          <t>Prod_0002</t>
        </is>
      </c>
      <c r="H5980" t="inlineStr">
        <is>
          <t>Food</t>
        </is>
      </c>
      <c r="I5980" t="n">
        <v>5</v>
      </c>
      <c r="J5980" t="n">
        <v>235.42</v>
      </c>
      <c r="K5980" t="n">
        <v>0.1</v>
      </c>
      <c r="L5980">
        <f>I5980*J5980*(1-K5980)</f>
        <v/>
      </c>
      <c r="M5980">
        <f>VLOOKUP(F5980,Products!A:D,4,FALSE)*I5980</f>
        <v/>
      </c>
      <c r="N5980">
        <f>L5980-M5980</f>
        <v/>
      </c>
    </row>
    <row r="5981">
      <c r="A5981" t="inlineStr">
        <is>
          <t>T1005979</t>
        </is>
      </c>
      <c r="B5981" t="inlineStr">
        <is>
          <t>2025-08-18</t>
        </is>
      </c>
      <c r="C5981" t="inlineStr">
        <is>
          <t>S009</t>
        </is>
      </c>
      <c r="D5981" t="inlineStr">
        <is>
          <t>Store_009</t>
        </is>
      </c>
      <c r="E5981" t="inlineStr">
        <is>
          <t>Central</t>
        </is>
      </c>
      <c r="F5981" t="inlineStr">
        <is>
          <t>P0081</t>
        </is>
      </c>
      <c r="G5981" t="inlineStr">
        <is>
          <t>Prod_0081</t>
        </is>
      </c>
      <c r="H5981" t="inlineStr">
        <is>
          <t>Electronics</t>
        </is>
      </c>
      <c r="I5981" t="n">
        <v>9</v>
      </c>
      <c r="J5981" t="n">
        <v>347.19</v>
      </c>
      <c r="K5981" t="n">
        <v>0.1</v>
      </c>
      <c r="L5981">
        <f>I5981*J5981*(1-K5981)</f>
        <v/>
      </c>
      <c r="M5981">
        <f>VLOOKUP(F5981,Products!A:D,4,FALSE)*I5981</f>
        <v/>
      </c>
      <c r="N5981">
        <f>L5981-M5981</f>
        <v/>
      </c>
    </row>
    <row r="5982">
      <c r="A5982" t="inlineStr">
        <is>
          <t>T1005980</t>
        </is>
      </c>
      <c r="B5982" t="inlineStr">
        <is>
          <t>2024-07-07</t>
        </is>
      </c>
      <c r="C5982" t="inlineStr">
        <is>
          <t>S032</t>
        </is>
      </c>
      <c r="D5982" t="inlineStr">
        <is>
          <t>Store_032</t>
        </is>
      </c>
      <c r="E5982" t="inlineStr">
        <is>
          <t>Central</t>
        </is>
      </c>
      <c r="F5982" t="inlineStr">
        <is>
          <t>P0059</t>
        </is>
      </c>
      <c r="G5982" t="inlineStr">
        <is>
          <t>Prod_0059</t>
        </is>
      </c>
      <c r="H5982" t="inlineStr">
        <is>
          <t>Beverages</t>
        </is>
      </c>
      <c r="I5982" t="n">
        <v>1</v>
      </c>
      <c r="J5982" t="n">
        <v>469</v>
      </c>
      <c r="K5982" t="n">
        <v>0</v>
      </c>
      <c r="L5982">
        <f>I5982*J5982*(1-K5982)</f>
        <v/>
      </c>
      <c r="M5982">
        <f>VLOOKUP(F5982,Products!A:D,4,FALSE)*I5982</f>
        <v/>
      </c>
      <c r="N5982">
        <f>L5982-M5982</f>
        <v/>
      </c>
    </row>
    <row r="5983">
      <c r="A5983" t="inlineStr">
        <is>
          <t>T1005981</t>
        </is>
      </c>
      <c r="B5983" t="inlineStr">
        <is>
          <t>2023-02-24</t>
        </is>
      </c>
      <c r="C5983" t="inlineStr">
        <is>
          <t>S013</t>
        </is>
      </c>
      <c r="D5983" t="inlineStr">
        <is>
          <t>Store_013</t>
        </is>
      </c>
      <c r="E5983" t="inlineStr">
        <is>
          <t>North</t>
        </is>
      </c>
      <c r="F5983" t="inlineStr">
        <is>
          <t>P0036</t>
        </is>
      </c>
      <c r="G5983" t="inlineStr">
        <is>
          <t>Prod_0036</t>
        </is>
      </c>
      <c r="H5983" t="inlineStr">
        <is>
          <t>Clothing</t>
        </is>
      </c>
      <c r="I5983" t="n">
        <v>6</v>
      </c>
      <c r="J5983" t="n">
        <v>379.35</v>
      </c>
      <c r="K5983" t="n">
        <v>0</v>
      </c>
      <c r="L5983">
        <f>I5983*J5983*(1-K5983)</f>
        <v/>
      </c>
      <c r="M5983">
        <f>VLOOKUP(F5983,Products!A:D,4,FALSE)*I5983</f>
        <v/>
      </c>
      <c r="N5983">
        <f>L5983-M5983</f>
        <v/>
      </c>
    </row>
    <row r="5984">
      <c r="A5984" t="inlineStr">
        <is>
          <t>T1005982</t>
        </is>
      </c>
      <c r="B5984" t="inlineStr">
        <is>
          <t>2025-06-23</t>
        </is>
      </c>
      <c r="C5984" t="inlineStr">
        <is>
          <t>S020</t>
        </is>
      </c>
      <c r="D5984" t="inlineStr">
        <is>
          <t>Store_020</t>
        </is>
      </c>
      <c r="E5984" t="inlineStr">
        <is>
          <t>West</t>
        </is>
      </c>
      <c r="F5984" t="inlineStr">
        <is>
          <t>P0101</t>
        </is>
      </c>
      <c r="G5984" t="inlineStr">
        <is>
          <t>Prod_0101</t>
        </is>
      </c>
      <c r="H5984" t="inlineStr">
        <is>
          <t>Food</t>
        </is>
      </c>
      <c r="I5984" t="n">
        <v>2</v>
      </c>
      <c r="J5984" t="n">
        <v>102.34</v>
      </c>
      <c r="K5984" t="n">
        <v>0</v>
      </c>
      <c r="L5984">
        <f>I5984*J5984*(1-K5984)</f>
        <v/>
      </c>
      <c r="M5984">
        <f>VLOOKUP(F5984,Products!A:D,4,FALSE)*I5984</f>
        <v/>
      </c>
      <c r="N5984">
        <f>L5984-M5984</f>
        <v/>
      </c>
    </row>
    <row r="5985">
      <c r="A5985" t="inlineStr">
        <is>
          <t>T1005983</t>
        </is>
      </c>
      <c r="B5985" t="inlineStr">
        <is>
          <t>2024-05-27</t>
        </is>
      </c>
      <c r="C5985" t="inlineStr">
        <is>
          <t>S014</t>
        </is>
      </c>
      <c r="D5985" t="inlineStr">
        <is>
          <t>Store_014</t>
        </is>
      </c>
      <c r="E5985" t="inlineStr">
        <is>
          <t>West</t>
        </is>
      </c>
      <c r="F5985" t="inlineStr">
        <is>
          <t>P0055</t>
        </is>
      </c>
      <c r="G5985" t="inlineStr">
        <is>
          <t>Prod_0055</t>
        </is>
      </c>
      <c r="H5985" t="inlineStr">
        <is>
          <t>Beverages</t>
        </is>
      </c>
      <c r="I5985" t="n">
        <v>5</v>
      </c>
      <c r="J5985" t="n">
        <v>150.26</v>
      </c>
      <c r="K5985" t="n">
        <v>0</v>
      </c>
      <c r="L5985">
        <f>I5985*J5985*(1-K5985)</f>
        <v/>
      </c>
      <c r="M5985">
        <f>VLOOKUP(F5985,Products!A:D,4,FALSE)*I5985</f>
        <v/>
      </c>
      <c r="N5985">
        <f>L5985-M5985</f>
        <v/>
      </c>
    </row>
    <row r="5986">
      <c r="A5986" t="inlineStr">
        <is>
          <t>T1005984</t>
        </is>
      </c>
      <c r="B5986" t="inlineStr">
        <is>
          <t>2023-01-03</t>
        </is>
      </c>
      <c r="C5986" t="inlineStr">
        <is>
          <t>S006</t>
        </is>
      </c>
      <c r="D5986" t="inlineStr">
        <is>
          <t>Store_006</t>
        </is>
      </c>
      <c r="E5986" t="inlineStr">
        <is>
          <t>East</t>
        </is>
      </c>
      <c r="F5986" t="inlineStr">
        <is>
          <t>P0099</t>
        </is>
      </c>
      <c r="G5986" t="inlineStr">
        <is>
          <t>Prod_0099</t>
        </is>
      </c>
      <c r="H5986" t="inlineStr">
        <is>
          <t>Beverages</t>
        </is>
      </c>
      <c r="I5986" t="n">
        <v>4</v>
      </c>
      <c r="J5986" t="n">
        <v>123.44</v>
      </c>
      <c r="K5986" t="n">
        <v>0</v>
      </c>
      <c r="L5986">
        <f>I5986*J5986*(1-K5986)</f>
        <v/>
      </c>
      <c r="M5986">
        <f>VLOOKUP(F5986,Products!A:D,4,FALSE)*I5986</f>
        <v/>
      </c>
      <c r="N5986">
        <f>L5986-M5986</f>
        <v/>
      </c>
    </row>
    <row r="5987">
      <c r="A5987" t="inlineStr">
        <is>
          <t>T1005985</t>
        </is>
      </c>
      <c r="B5987" t="inlineStr">
        <is>
          <t>2024-10-29</t>
        </is>
      </c>
      <c r="C5987" t="inlineStr">
        <is>
          <t>S035</t>
        </is>
      </c>
      <c r="D5987" t="inlineStr">
        <is>
          <t>Store_035</t>
        </is>
      </c>
      <c r="E5987" t="inlineStr">
        <is>
          <t>Central</t>
        </is>
      </c>
      <c r="F5987" t="inlineStr">
        <is>
          <t>P0003</t>
        </is>
      </c>
      <c r="G5987" t="inlineStr">
        <is>
          <t>Prod_0003</t>
        </is>
      </c>
      <c r="H5987" t="inlineStr">
        <is>
          <t>Household</t>
        </is>
      </c>
      <c r="I5987" t="n">
        <v>4</v>
      </c>
      <c r="J5987" t="n">
        <v>75.97</v>
      </c>
      <c r="K5987" t="n">
        <v>0</v>
      </c>
      <c r="L5987">
        <f>I5987*J5987*(1-K5987)</f>
        <v/>
      </c>
      <c r="M5987">
        <f>VLOOKUP(F5987,Products!A:D,4,FALSE)*I5987</f>
        <v/>
      </c>
      <c r="N5987">
        <f>L5987-M5987</f>
        <v/>
      </c>
    </row>
    <row r="5988">
      <c r="A5988" t="inlineStr">
        <is>
          <t>T1005986</t>
        </is>
      </c>
      <c r="B5988" t="inlineStr">
        <is>
          <t>2023-02-05</t>
        </is>
      </c>
      <c r="C5988" t="inlineStr">
        <is>
          <t>S042</t>
        </is>
      </c>
      <c r="D5988" t="inlineStr">
        <is>
          <t>Store_042</t>
        </is>
      </c>
      <c r="E5988" t="inlineStr">
        <is>
          <t>Central</t>
        </is>
      </c>
      <c r="F5988" t="inlineStr">
        <is>
          <t>P0118</t>
        </is>
      </c>
      <c r="G5988" t="inlineStr">
        <is>
          <t>Prod_0118</t>
        </is>
      </c>
      <c r="H5988" t="inlineStr">
        <is>
          <t>Toys</t>
        </is>
      </c>
      <c r="I5988" t="n">
        <v>7</v>
      </c>
      <c r="J5988" t="n">
        <v>762</v>
      </c>
      <c r="K5988" t="n">
        <v>0</v>
      </c>
      <c r="L5988">
        <f>I5988*J5988*(1-K5988)</f>
        <v/>
      </c>
      <c r="M5988">
        <f>VLOOKUP(F5988,Products!A:D,4,FALSE)*I5988</f>
        <v/>
      </c>
      <c r="N5988">
        <f>L5988-M5988</f>
        <v/>
      </c>
    </row>
    <row r="5989">
      <c r="A5989" t="inlineStr">
        <is>
          <t>T1005987</t>
        </is>
      </c>
      <c r="B5989" t="inlineStr">
        <is>
          <t>2023-08-03</t>
        </is>
      </c>
      <c r="C5989" t="inlineStr">
        <is>
          <t>S046</t>
        </is>
      </c>
      <c r="D5989" t="inlineStr">
        <is>
          <t>Store_046</t>
        </is>
      </c>
      <c r="E5989" t="inlineStr">
        <is>
          <t>South</t>
        </is>
      </c>
      <c r="F5989" t="inlineStr">
        <is>
          <t>P0081</t>
        </is>
      </c>
      <c r="G5989" t="inlineStr">
        <is>
          <t>Prod_0081</t>
        </is>
      </c>
      <c r="H5989" t="inlineStr">
        <is>
          <t>Electronics</t>
        </is>
      </c>
      <c r="I5989" t="n">
        <v>4</v>
      </c>
      <c r="J5989" t="n">
        <v>273.72</v>
      </c>
      <c r="K5989" t="n">
        <v>0</v>
      </c>
      <c r="L5989">
        <f>I5989*J5989*(1-K5989)</f>
        <v/>
      </c>
      <c r="M5989">
        <f>VLOOKUP(F5989,Products!A:D,4,FALSE)*I5989</f>
        <v/>
      </c>
      <c r="N5989">
        <f>L5989-M5989</f>
        <v/>
      </c>
    </row>
    <row r="5990">
      <c r="A5990" t="inlineStr">
        <is>
          <t>T1005988</t>
        </is>
      </c>
      <c r="B5990" t="inlineStr">
        <is>
          <t>2024-03-15</t>
        </is>
      </c>
      <c r="C5990" t="inlineStr">
        <is>
          <t>S037</t>
        </is>
      </c>
      <c r="D5990" t="inlineStr">
        <is>
          <t>Store_037</t>
        </is>
      </c>
      <c r="E5990" t="inlineStr">
        <is>
          <t>East</t>
        </is>
      </c>
      <c r="F5990" t="inlineStr">
        <is>
          <t>P0163</t>
        </is>
      </c>
      <c r="G5990" t="inlineStr">
        <is>
          <t>Prod_0163</t>
        </is>
      </c>
      <c r="H5990" t="inlineStr">
        <is>
          <t>Food</t>
        </is>
      </c>
      <c r="I5990" t="n">
        <v>6</v>
      </c>
      <c r="J5990" t="n">
        <v>684.4299999999999</v>
      </c>
      <c r="K5990" t="n">
        <v>0.05</v>
      </c>
      <c r="L5990">
        <f>I5990*J5990*(1-K5990)</f>
        <v/>
      </c>
      <c r="M5990">
        <f>VLOOKUP(F5990,Products!A:D,4,FALSE)*I5990</f>
        <v/>
      </c>
      <c r="N5990">
        <f>L5990-M5990</f>
        <v/>
      </c>
    </row>
    <row r="5991">
      <c r="A5991" t="inlineStr">
        <is>
          <t>T1005989</t>
        </is>
      </c>
      <c r="B5991" t="inlineStr">
        <is>
          <t>2023-02-12</t>
        </is>
      </c>
      <c r="C5991" t="inlineStr">
        <is>
          <t>S019</t>
        </is>
      </c>
      <c r="D5991" t="inlineStr">
        <is>
          <t>Store_019</t>
        </is>
      </c>
      <c r="E5991" t="inlineStr">
        <is>
          <t>East</t>
        </is>
      </c>
      <c r="F5991" t="inlineStr">
        <is>
          <t>P0025</t>
        </is>
      </c>
      <c r="G5991" t="inlineStr">
        <is>
          <t>Prod_0025</t>
        </is>
      </c>
      <c r="H5991" t="inlineStr">
        <is>
          <t>Beverages</t>
        </is>
      </c>
      <c r="I5991" t="n">
        <v>3</v>
      </c>
      <c r="J5991" t="n">
        <v>397.85</v>
      </c>
      <c r="K5991" t="n">
        <v>0.15</v>
      </c>
      <c r="L5991">
        <f>I5991*J5991*(1-K5991)</f>
        <v/>
      </c>
      <c r="M5991">
        <f>VLOOKUP(F5991,Products!A:D,4,FALSE)*I5991</f>
        <v/>
      </c>
      <c r="N5991">
        <f>L5991-M5991</f>
        <v/>
      </c>
    </row>
    <row r="5992">
      <c r="A5992" t="inlineStr">
        <is>
          <t>T1005990</t>
        </is>
      </c>
      <c r="B5992" t="inlineStr">
        <is>
          <t>2024-01-12</t>
        </is>
      </c>
      <c r="C5992" t="inlineStr">
        <is>
          <t>S003</t>
        </is>
      </c>
      <c r="D5992" t="inlineStr">
        <is>
          <t>Store_003</t>
        </is>
      </c>
      <c r="E5992" t="inlineStr">
        <is>
          <t>North</t>
        </is>
      </c>
      <c r="F5992" t="inlineStr">
        <is>
          <t>P0026</t>
        </is>
      </c>
      <c r="G5992" t="inlineStr">
        <is>
          <t>Prod_0026</t>
        </is>
      </c>
      <c r="H5992" t="inlineStr">
        <is>
          <t>Beverages</t>
        </is>
      </c>
      <c r="I5992" t="n">
        <v>7</v>
      </c>
      <c r="J5992" t="n">
        <v>721.0599999999999</v>
      </c>
      <c r="K5992" t="n">
        <v>0</v>
      </c>
      <c r="L5992">
        <f>I5992*J5992*(1-K5992)</f>
        <v/>
      </c>
      <c r="M5992">
        <f>VLOOKUP(F5992,Products!A:D,4,FALSE)*I5992</f>
        <v/>
      </c>
      <c r="N5992">
        <f>L5992-M5992</f>
        <v/>
      </c>
    </row>
    <row r="5993">
      <c r="A5993" t="inlineStr">
        <is>
          <t>T1005991</t>
        </is>
      </c>
      <c r="B5993" t="inlineStr">
        <is>
          <t>2023-12-18</t>
        </is>
      </c>
      <c r="C5993" t="inlineStr">
        <is>
          <t>S042</t>
        </is>
      </c>
      <c r="D5993" t="inlineStr">
        <is>
          <t>Store_042</t>
        </is>
      </c>
      <c r="E5993" t="inlineStr">
        <is>
          <t>Central</t>
        </is>
      </c>
      <c r="F5993" t="inlineStr">
        <is>
          <t>P0081</t>
        </is>
      </c>
      <c r="G5993" t="inlineStr">
        <is>
          <t>Prod_0081</t>
        </is>
      </c>
      <c r="H5993" t="inlineStr">
        <is>
          <t>Electronics</t>
        </is>
      </c>
      <c r="I5993" t="n">
        <v>2</v>
      </c>
      <c r="J5993" t="n">
        <v>331.2</v>
      </c>
      <c r="K5993" t="n">
        <v>0</v>
      </c>
      <c r="L5993">
        <f>I5993*J5993*(1-K5993)</f>
        <v/>
      </c>
      <c r="M5993">
        <f>VLOOKUP(F5993,Products!A:D,4,FALSE)*I5993</f>
        <v/>
      </c>
      <c r="N5993">
        <f>L5993-M5993</f>
        <v/>
      </c>
    </row>
    <row r="5994">
      <c r="A5994" t="inlineStr">
        <is>
          <t>T1005992</t>
        </is>
      </c>
      <c r="B5994" t="inlineStr">
        <is>
          <t>2023-06-16</t>
        </is>
      </c>
      <c r="C5994" t="inlineStr">
        <is>
          <t>S018</t>
        </is>
      </c>
      <c r="D5994" t="inlineStr">
        <is>
          <t>Store_018</t>
        </is>
      </c>
      <c r="E5994" t="inlineStr">
        <is>
          <t>South</t>
        </is>
      </c>
      <c r="F5994" t="inlineStr">
        <is>
          <t>P0045</t>
        </is>
      </c>
      <c r="G5994" t="inlineStr">
        <is>
          <t>Prod_0045</t>
        </is>
      </c>
      <c r="H5994" t="inlineStr">
        <is>
          <t>Toys</t>
        </is>
      </c>
      <c r="I5994" t="n">
        <v>2</v>
      </c>
      <c r="J5994" t="n">
        <v>168.03</v>
      </c>
      <c r="K5994" t="n">
        <v>0</v>
      </c>
      <c r="L5994">
        <f>I5994*J5994*(1-K5994)</f>
        <v/>
      </c>
      <c r="M5994">
        <f>VLOOKUP(F5994,Products!A:D,4,FALSE)*I5994</f>
        <v/>
      </c>
      <c r="N5994">
        <f>L5994-M5994</f>
        <v/>
      </c>
    </row>
    <row r="5995">
      <c r="A5995" t="inlineStr">
        <is>
          <t>T1005993</t>
        </is>
      </c>
      <c r="B5995" t="inlineStr">
        <is>
          <t>2023-06-02</t>
        </is>
      </c>
      <c r="C5995" t="inlineStr">
        <is>
          <t>S043</t>
        </is>
      </c>
      <c r="D5995" t="inlineStr">
        <is>
          <t>Store_043</t>
        </is>
      </c>
      <c r="E5995" t="inlineStr">
        <is>
          <t>East</t>
        </is>
      </c>
      <c r="F5995" t="inlineStr">
        <is>
          <t>P0184</t>
        </is>
      </c>
      <c r="G5995" t="inlineStr">
        <is>
          <t>Prod_0184</t>
        </is>
      </c>
      <c r="H5995" t="inlineStr">
        <is>
          <t>Beverages</t>
        </is>
      </c>
      <c r="I5995" t="n">
        <v>6</v>
      </c>
      <c r="J5995" t="n">
        <v>562.22</v>
      </c>
      <c r="K5995" t="n">
        <v>0</v>
      </c>
      <c r="L5995">
        <f>I5995*J5995*(1-K5995)</f>
        <v/>
      </c>
      <c r="M5995">
        <f>VLOOKUP(F5995,Products!A:D,4,FALSE)*I5995</f>
        <v/>
      </c>
      <c r="N5995">
        <f>L5995-M5995</f>
        <v/>
      </c>
    </row>
    <row r="5996">
      <c r="A5996" t="inlineStr">
        <is>
          <t>T1005994</t>
        </is>
      </c>
      <c r="B5996" t="inlineStr">
        <is>
          <t>2024-03-11</t>
        </is>
      </c>
      <c r="C5996" t="inlineStr">
        <is>
          <t>S024</t>
        </is>
      </c>
      <c r="D5996" t="inlineStr">
        <is>
          <t>Store_024</t>
        </is>
      </c>
      <c r="E5996" t="inlineStr">
        <is>
          <t>South</t>
        </is>
      </c>
      <c r="F5996" t="inlineStr">
        <is>
          <t>P0065</t>
        </is>
      </c>
      <c r="G5996" t="inlineStr">
        <is>
          <t>Prod_0065</t>
        </is>
      </c>
      <c r="H5996" t="inlineStr">
        <is>
          <t>Beverages</t>
        </is>
      </c>
      <c r="I5996" t="n">
        <v>3</v>
      </c>
      <c r="J5996" t="n">
        <v>212.09</v>
      </c>
      <c r="K5996" t="n">
        <v>0</v>
      </c>
      <c r="L5996">
        <f>I5996*J5996*(1-K5996)</f>
        <v/>
      </c>
      <c r="M5996">
        <f>VLOOKUP(F5996,Products!A:D,4,FALSE)*I5996</f>
        <v/>
      </c>
      <c r="N5996">
        <f>L5996-M5996</f>
        <v/>
      </c>
    </row>
    <row r="5997">
      <c r="A5997" t="inlineStr">
        <is>
          <t>T1005995</t>
        </is>
      </c>
      <c r="B5997" t="inlineStr">
        <is>
          <t>2024-06-06</t>
        </is>
      </c>
      <c r="C5997" t="inlineStr">
        <is>
          <t>S025</t>
        </is>
      </c>
      <c r="D5997" t="inlineStr">
        <is>
          <t>Store_025</t>
        </is>
      </c>
      <c r="E5997" t="inlineStr">
        <is>
          <t>Central</t>
        </is>
      </c>
      <c r="F5997" t="inlineStr">
        <is>
          <t>P0173</t>
        </is>
      </c>
      <c r="G5997" t="inlineStr">
        <is>
          <t>Prod_0173</t>
        </is>
      </c>
      <c r="H5997" t="inlineStr">
        <is>
          <t>Toys</t>
        </is>
      </c>
      <c r="I5997" t="n">
        <v>4</v>
      </c>
      <c r="J5997" t="n">
        <v>880.75</v>
      </c>
      <c r="K5997" t="n">
        <v>0.15</v>
      </c>
      <c r="L5997">
        <f>I5997*J5997*(1-K5997)</f>
        <v/>
      </c>
      <c r="M5997">
        <f>VLOOKUP(F5997,Products!A:D,4,FALSE)*I5997</f>
        <v/>
      </c>
      <c r="N5997">
        <f>L5997-M5997</f>
        <v/>
      </c>
    </row>
    <row r="5998">
      <c r="A5998" t="inlineStr">
        <is>
          <t>T1005996</t>
        </is>
      </c>
      <c r="B5998" t="inlineStr">
        <is>
          <t>2025-07-30</t>
        </is>
      </c>
      <c r="C5998" t="inlineStr">
        <is>
          <t>S004</t>
        </is>
      </c>
      <c r="D5998" t="inlineStr">
        <is>
          <t>Store_004</t>
        </is>
      </c>
      <c r="E5998" t="inlineStr">
        <is>
          <t>Central</t>
        </is>
      </c>
      <c r="F5998" t="inlineStr">
        <is>
          <t>P0016</t>
        </is>
      </c>
      <c r="G5998" t="inlineStr">
        <is>
          <t>Prod_0016</t>
        </is>
      </c>
      <c r="H5998" t="inlineStr">
        <is>
          <t>Food</t>
        </is>
      </c>
      <c r="I5998" t="n">
        <v>3</v>
      </c>
      <c r="J5998" t="n">
        <v>970.98</v>
      </c>
      <c r="K5998" t="n">
        <v>0.15</v>
      </c>
      <c r="L5998">
        <f>I5998*J5998*(1-K5998)</f>
        <v/>
      </c>
      <c r="M5998">
        <f>VLOOKUP(F5998,Products!A:D,4,FALSE)*I5998</f>
        <v/>
      </c>
      <c r="N5998">
        <f>L5998-M5998</f>
        <v/>
      </c>
    </row>
    <row r="5999">
      <c r="A5999" t="inlineStr">
        <is>
          <t>T1005997</t>
        </is>
      </c>
      <c r="B5999" t="inlineStr">
        <is>
          <t>2024-06-27</t>
        </is>
      </c>
      <c r="C5999" t="inlineStr">
        <is>
          <t>S029</t>
        </is>
      </c>
      <c r="D5999" t="inlineStr">
        <is>
          <t>Store_029</t>
        </is>
      </c>
      <c r="E5999" t="inlineStr">
        <is>
          <t>South</t>
        </is>
      </c>
      <c r="F5999" t="inlineStr">
        <is>
          <t>P0107</t>
        </is>
      </c>
      <c r="G5999" t="inlineStr">
        <is>
          <t>Prod_0107</t>
        </is>
      </c>
      <c r="H5999" t="inlineStr">
        <is>
          <t>Stationery</t>
        </is>
      </c>
      <c r="I5999" t="n">
        <v>7</v>
      </c>
      <c r="J5999" t="n">
        <v>835.66</v>
      </c>
      <c r="K5999" t="n">
        <v>0</v>
      </c>
      <c r="L5999">
        <f>I5999*J5999*(1-K5999)</f>
        <v/>
      </c>
      <c r="M5999">
        <f>VLOOKUP(F5999,Products!A:D,4,FALSE)*I5999</f>
        <v/>
      </c>
      <c r="N5999">
        <f>L5999-M5999</f>
        <v/>
      </c>
    </row>
    <row r="6000">
      <c r="A6000" t="inlineStr">
        <is>
          <t>T1005998</t>
        </is>
      </c>
      <c r="B6000" t="inlineStr">
        <is>
          <t>2024-06-09</t>
        </is>
      </c>
      <c r="C6000" t="inlineStr">
        <is>
          <t>S012</t>
        </is>
      </c>
      <c r="D6000" t="inlineStr">
        <is>
          <t>Store_012</t>
        </is>
      </c>
      <c r="E6000" t="inlineStr">
        <is>
          <t>South</t>
        </is>
      </c>
      <c r="F6000" t="inlineStr">
        <is>
          <t>P0178</t>
        </is>
      </c>
      <c r="G6000" t="inlineStr">
        <is>
          <t>Prod_0178</t>
        </is>
      </c>
      <c r="H6000" t="inlineStr">
        <is>
          <t>Beverages</t>
        </is>
      </c>
      <c r="I6000" t="n">
        <v>6</v>
      </c>
      <c r="J6000" t="n">
        <v>759.53</v>
      </c>
      <c r="K6000" t="n">
        <v>0</v>
      </c>
      <c r="L6000">
        <f>I6000*J6000*(1-K6000)</f>
        <v/>
      </c>
      <c r="M6000">
        <f>VLOOKUP(F6000,Products!A:D,4,FALSE)*I6000</f>
        <v/>
      </c>
      <c r="N6000">
        <f>L6000-M6000</f>
        <v/>
      </c>
    </row>
    <row r="6001">
      <c r="A6001" t="inlineStr">
        <is>
          <t>T1005999</t>
        </is>
      </c>
      <c r="B6001" t="inlineStr">
        <is>
          <t>2023-09-13</t>
        </is>
      </c>
      <c r="C6001" t="inlineStr">
        <is>
          <t>S036</t>
        </is>
      </c>
      <c r="D6001" t="inlineStr">
        <is>
          <t>Store_036</t>
        </is>
      </c>
      <c r="E6001" t="inlineStr">
        <is>
          <t>Central</t>
        </is>
      </c>
      <c r="F6001" t="inlineStr">
        <is>
          <t>P0065</t>
        </is>
      </c>
      <c r="G6001" t="inlineStr">
        <is>
          <t>Prod_0065</t>
        </is>
      </c>
      <c r="H6001" t="inlineStr">
        <is>
          <t>Beverages</t>
        </is>
      </c>
      <c r="I6001" t="n">
        <v>6</v>
      </c>
      <c r="J6001" t="n">
        <v>172.32</v>
      </c>
      <c r="K6001" t="n">
        <v>0</v>
      </c>
      <c r="L6001">
        <f>I6001*J6001*(1-K6001)</f>
        <v/>
      </c>
      <c r="M6001">
        <f>VLOOKUP(F6001,Products!A:D,4,FALSE)*I6001</f>
        <v/>
      </c>
      <c r="N6001">
        <f>L6001-M6001</f>
        <v/>
      </c>
    </row>
    <row r="6002">
      <c r="A6002" t="inlineStr">
        <is>
          <t>T1006000</t>
        </is>
      </c>
      <c r="B6002" t="inlineStr">
        <is>
          <t>2023-01-10</t>
        </is>
      </c>
      <c r="C6002" t="inlineStr">
        <is>
          <t>S023</t>
        </is>
      </c>
      <c r="D6002" t="inlineStr">
        <is>
          <t>Store_023</t>
        </is>
      </c>
      <c r="E6002" t="inlineStr">
        <is>
          <t>South</t>
        </is>
      </c>
      <c r="F6002" t="inlineStr">
        <is>
          <t>P0196</t>
        </is>
      </c>
      <c r="G6002" t="inlineStr">
        <is>
          <t>Prod_0196</t>
        </is>
      </c>
      <c r="H6002" t="inlineStr">
        <is>
          <t>Beverages</t>
        </is>
      </c>
      <c r="I6002" t="n">
        <v>9</v>
      </c>
      <c r="J6002" t="n">
        <v>745.6900000000001</v>
      </c>
      <c r="K6002" t="n">
        <v>0</v>
      </c>
      <c r="L6002">
        <f>I6002*J6002*(1-K6002)</f>
        <v/>
      </c>
      <c r="M6002">
        <f>VLOOKUP(F6002,Products!A:D,4,FALSE)*I6002</f>
        <v/>
      </c>
      <c r="N6002">
        <f>L6002-M6002</f>
        <v/>
      </c>
    </row>
    <row r="6003">
      <c r="A6003" t="inlineStr">
        <is>
          <t>T1006001</t>
        </is>
      </c>
      <c r="B6003" t="inlineStr">
        <is>
          <t>2023-02-09</t>
        </is>
      </c>
      <c r="C6003" t="inlineStr">
        <is>
          <t>S018</t>
        </is>
      </c>
      <c r="D6003" t="inlineStr">
        <is>
          <t>Store_018</t>
        </is>
      </c>
      <c r="E6003" t="inlineStr">
        <is>
          <t>South</t>
        </is>
      </c>
      <c r="F6003" t="inlineStr">
        <is>
          <t>P0175</t>
        </is>
      </c>
      <c r="G6003" t="inlineStr">
        <is>
          <t>Prod_0175</t>
        </is>
      </c>
      <c r="H6003" t="inlineStr">
        <is>
          <t>Food</t>
        </is>
      </c>
      <c r="I6003" t="n">
        <v>4</v>
      </c>
      <c r="J6003" t="n">
        <v>743.96</v>
      </c>
      <c r="K6003" t="n">
        <v>0</v>
      </c>
      <c r="L6003">
        <f>I6003*J6003*(1-K6003)</f>
        <v/>
      </c>
      <c r="M6003">
        <f>VLOOKUP(F6003,Products!A:D,4,FALSE)*I6003</f>
        <v/>
      </c>
      <c r="N6003">
        <f>L6003-M6003</f>
        <v/>
      </c>
    </row>
    <row r="6004">
      <c r="A6004" t="inlineStr">
        <is>
          <t>T1006002</t>
        </is>
      </c>
      <c r="B6004" t="inlineStr">
        <is>
          <t>2024-10-17</t>
        </is>
      </c>
      <c r="C6004" t="inlineStr">
        <is>
          <t>S043</t>
        </is>
      </c>
      <c r="D6004" t="inlineStr">
        <is>
          <t>Store_043</t>
        </is>
      </c>
      <c r="E6004" t="inlineStr">
        <is>
          <t>East</t>
        </is>
      </c>
      <c r="F6004" t="inlineStr">
        <is>
          <t>P0159</t>
        </is>
      </c>
      <c r="G6004" t="inlineStr">
        <is>
          <t>Prod_0159</t>
        </is>
      </c>
      <c r="H6004" t="inlineStr">
        <is>
          <t>Electronics</t>
        </is>
      </c>
      <c r="I6004" t="n">
        <v>7</v>
      </c>
      <c r="J6004" t="n">
        <v>537.88</v>
      </c>
      <c r="K6004" t="n">
        <v>0.15</v>
      </c>
      <c r="L6004">
        <f>I6004*J6004*(1-K6004)</f>
        <v/>
      </c>
      <c r="M6004">
        <f>VLOOKUP(F6004,Products!A:D,4,FALSE)*I6004</f>
        <v/>
      </c>
      <c r="N6004">
        <f>L6004-M6004</f>
        <v/>
      </c>
    </row>
    <row r="6005">
      <c r="A6005" t="inlineStr">
        <is>
          <t>T1006003</t>
        </is>
      </c>
      <c r="B6005" t="inlineStr">
        <is>
          <t>2025-03-30</t>
        </is>
      </c>
      <c r="C6005" t="inlineStr">
        <is>
          <t>S016</t>
        </is>
      </c>
      <c r="D6005" t="inlineStr">
        <is>
          <t>Store_016</t>
        </is>
      </c>
      <c r="E6005" t="inlineStr">
        <is>
          <t>West</t>
        </is>
      </c>
      <c r="F6005" t="inlineStr">
        <is>
          <t>P0170</t>
        </is>
      </c>
      <c r="G6005" t="inlineStr">
        <is>
          <t>Prod_0170</t>
        </is>
      </c>
      <c r="H6005" t="inlineStr">
        <is>
          <t>Household</t>
        </is>
      </c>
      <c r="I6005" t="n">
        <v>7</v>
      </c>
      <c r="J6005" t="n">
        <v>500.84</v>
      </c>
      <c r="K6005" t="n">
        <v>0</v>
      </c>
      <c r="L6005">
        <f>I6005*J6005*(1-K6005)</f>
        <v/>
      </c>
      <c r="M6005">
        <f>VLOOKUP(F6005,Products!A:D,4,FALSE)*I6005</f>
        <v/>
      </c>
      <c r="N6005">
        <f>L6005-M6005</f>
        <v/>
      </c>
    </row>
    <row r="6006">
      <c r="A6006" t="inlineStr">
        <is>
          <t>T1006004</t>
        </is>
      </c>
      <c r="B6006" t="inlineStr">
        <is>
          <t>2023-02-21</t>
        </is>
      </c>
      <c r="C6006" t="inlineStr">
        <is>
          <t>S046</t>
        </is>
      </c>
      <c r="D6006" t="inlineStr">
        <is>
          <t>Store_046</t>
        </is>
      </c>
      <c r="E6006" t="inlineStr">
        <is>
          <t>South</t>
        </is>
      </c>
      <c r="F6006" t="inlineStr">
        <is>
          <t>P0162</t>
        </is>
      </c>
      <c r="G6006" t="inlineStr">
        <is>
          <t>Prod_0162</t>
        </is>
      </c>
      <c r="H6006" t="inlineStr">
        <is>
          <t>Food</t>
        </is>
      </c>
      <c r="I6006" t="n">
        <v>3</v>
      </c>
      <c r="J6006" t="n">
        <v>583.4299999999999</v>
      </c>
      <c r="K6006" t="n">
        <v>0</v>
      </c>
      <c r="L6006">
        <f>I6006*J6006*(1-K6006)</f>
        <v/>
      </c>
      <c r="M6006">
        <f>VLOOKUP(F6006,Products!A:D,4,FALSE)*I6006</f>
        <v/>
      </c>
      <c r="N6006">
        <f>L6006-M6006</f>
        <v/>
      </c>
    </row>
    <row r="6007">
      <c r="A6007" t="inlineStr">
        <is>
          <t>T1006005</t>
        </is>
      </c>
      <c r="B6007" t="inlineStr">
        <is>
          <t>2024-10-17</t>
        </is>
      </c>
      <c r="C6007" t="inlineStr">
        <is>
          <t>S039</t>
        </is>
      </c>
      <c r="D6007" t="inlineStr">
        <is>
          <t>Store_039</t>
        </is>
      </c>
      <c r="E6007" t="inlineStr">
        <is>
          <t>North</t>
        </is>
      </c>
      <c r="F6007" t="inlineStr">
        <is>
          <t>P0196</t>
        </is>
      </c>
      <c r="G6007" t="inlineStr">
        <is>
          <t>Prod_0196</t>
        </is>
      </c>
      <c r="H6007" t="inlineStr">
        <is>
          <t>Beverages</t>
        </is>
      </c>
      <c r="I6007" t="n">
        <v>1</v>
      </c>
      <c r="J6007" t="n">
        <v>679.26</v>
      </c>
      <c r="K6007" t="n">
        <v>0.15</v>
      </c>
      <c r="L6007">
        <f>I6007*J6007*(1-K6007)</f>
        <v/>
      </c>
      <c r="M6007">
        <f>VLOOKUP(F6007,Products!A:D,4,FALSE)*I6007</f>
        <v/>
      </c>
      <c r="N6007">
        <f>L6007-M6007</f>
        <v/>
      </c>
    </row>
    <row r="6008">
      <c r="A6008" t="inlineStr">
        <is>
          <t>T1006006</t>
        </is>
      </c>
      <c r="B6008" t="inlineStr">
        <is>
          <t>2023-11-16</t>
        </is>
      </c>
      <c r="C6008" t="inlineStr">
        <is>
          <t>S011</t>
        </is>
      </c>
      <c r="D6008" t="inlineStr">
        <is>
          <t>Store_011</t>
        </is>
      </c>
      <c r="E6008" t="inlineStr">
        <is>
          <t>South</t>
        </is>
      </c>
      <c r="F6008" t="inlineStr">
        <is>
          <t>P0108</t>
        </is>
      </c>
      <c r="G6008" t="inlineStr">
        <is>
          <t>Prod_0108</t>
        </is>
      </c>
      <c r="H6008" t="inlineStr">
        <is>
          <t>Stationery</t>
        </is>
      </c>
      <c r="I6008" t="n">
        <v>8</v>
      </c>
      <c r="J6008" t="n">
        <v>508.9</v>
      </c>
      <c r="K6008" t="n">
        <v>0</v>
      </c>
      <c r="L6008">
        <f>I6008*J6008*(1-K6008)</f>
        <v/>
      </c>
      <c r="M6008">
        <f>VLOOKUP(F6008,Products!A:D,4,FALSE)*I6008</f>
        <v/>
      </c>
      <c r="N6008">
        <f>L6008-M6008</f>
        <v/>
      </c>
    </row>
    <row r="6009">
      <c r="A6009" t="inlineStr">
        <is>
          <t>T1006007</t>
        </is>
      </c>
      <c r="B6009" t="inlineStr">
        <is>
          <t>2023-01-07</t>
        </is>
      </c>
      <c r="C6009" t="inlineStr">
        <is>
          <t>S012</t>
        </is>
      </c>
      <c r="D6009" t="inlineStr">
        <is>
          <t>Store_012</t>
        </is>
      </c>
      <c r="E6009" t="inlineStr">
        <is>
          <t>South</t>
        </is>
      </c>
      <c r="F6009" t="inlineStr">
        <is>
          <t>P0005</t>
        </is>
      </c>
      <c r="G6009" t="inlineStr">
        <is>
          <t>Prod_0005</t>
        </is>
      </c>
      <c r="H6009" t="inlineStr">
        <is>
          <t>Beverages</t>
        </is>
      </c>
      <c r="I6009" t="n">
        <v>8</v>
      </c>
      <c r="J6009" t="n">
        <v>157.41</v>
      </c>
      <c r="K6009" t="n">
        <v>0</v>
      </c>
      <c r="L6009">
        <f>I6009*J6009*(1-K6009)</f>
        <v/>
      </c>
      <c r="M6009">
        <f>VLOOKUP(F6009,Products!A:D,4,FALSE)*I6009</f>
        <v/>
      </c>
      <c r="N6009">
        <f>L6009-M6009</f>
        <v/>
      </c>
    </row>
    <row r="6010">
      <c r="A6010" t="inlineStr">
        <is>
          <t>T1006008</t>
        </is>
      </c>
      <c r="B6010" t="inlineStr">
        <is>
          <t>2023-06-21</t>
        </is>
      </c>
      <c r="C6010" t="inlineStr">
        <is>
          <t>S025</t>
        </is>
      </c>
      <c r="D6010" t="inlineStr">
        <is>
          <t>Store_025</t>
        </is>
      </c>
      <c r="E6010" t="inlineStr">
        <is>
          <t>Central</t>
        </is>
      </c>
      <c r="F6010" t="inlineStr">
        <is>
          <t>P0172</t>
        </is>
      </c>
      <c r="G6010" t="inlineStr">
        <is>
          <t>Prod_0172</t>
        </is>
      </c>
      <c r="H6010" t="inlineStr">
        <is>
          <t>Beverages</t>
        </is>
      </c>
      <c r="I6010" t="n">
        <v>3</v>
      </c>
      <c r="J6010" t="n">
        <v>937.62</v>
      </c>
      <c r="K6010" t="n">
        <v>0</v>
      </c>
      <c r="L6010">
        <f>I6010*J6010*(1-K6010)</f>
        <v/>
      </c>
      <c r="M6010">
        <f>VLOOKUP(F6010,Products!A:D,4,FALSE)*I6010</f>
        <v/>
      </c>
      <c r="N6010">
        <f>L6010-M6010</f>
        <v/>
      </c>
    </row>
    <row r="6011">
      <c r="A6011" t="inlineStr">
        <is>
          <t>T1006009</t>
        </is>
      </c>
      <c r="B6011" t="inlineStr">
        <is>
          <t>2025-06-23</t>
        </is>
      </c>
      <c r="C6011" t="inlineStr">
        <is>
          <t>S039</t>
        </is>
      </c>
      <c r="D6011" t="inlineStr">
        <is>
          <t>Store_039</t>
        </is>
      </c>
      <c r="E6011" t="inlineStr">
        <is>
          <t>North</t>
        </is>
      </c>
      <c r="F6011" t="inlineStr">
        <is>
          <t>P0009</t>
        </is>
      </c>
      <c r="G6011" t="inlineStr">
        <is>
          <t>Prod_0009</t>
        </is>
      </c>
      <c r="H6011" t="inlineStr">
        <is>
          <t>Toys</t>
        </is>
      </c>
      <c r="I6011" t="n">
        <v>3</v>
      </c>
      <c r="J6011" t="n">
        <v>554.12</v>
      </c>
      <c r="K6011" t="n">
        <v>0.05</v>
      </c>
      <c r="L6011">
        <f>I6011*J6011*(1-K6011)</f>
        <v/>
      </c>
      <c r="M6011">
        <f>VLOOKUP(F6011,Products!A:D,4,FALSE)*I6011</f>
        <v/>
      </c>
      <c r="N6011">
        <f>L6011-M6011</f>
        <v/>
      </c>
    </row>
    <row r="6012">
      <c r="A6012" t="inlineStr">
        <is>
          <t>T1006010</t>
        </is>
      </c>
      <c r="B6012" t="inlineStr">
        <is>
          <t>2023-12-06</t>
        </is>
      </c>
      <c r="C6012" t="inlineStr">
        <is>
          <t>S020</t>
        </is>
      </c>
      <c r="D6012" t="inlineStr">
        <is>
          <t>Store_020</t>
        </is>
      </c>
      <c r="E6012" t="inlineStr">
        <is>
          <t>West</t>
        </is>
      </c>
      <c r="F6012" t="inlineStr">
        <is>
          <t>P0195</t>
        </is>
      </c>
      <c r="G6012" t="inlineStr">
        <is>
          <t>Prod_0195</t>
        </is>
      </c>
      <c r="H6012" t="inlineStr">
        <is>
          <t>Food</t>
        </is>
      </c>
      <c r="I6012" t="n">
        <v>2</v>
      </c>
      <c r="J6012" t="n">
        <v>486.49</v>
      </c>
      <c r="K6012" t="n">
        <v>0</v>
      </c>
      <c r="L6012">
        <f>I6012*J6012*(1-K6012)</f>
        <v/>
      </c>
      <c r="M6012">
        <f>VLOOKUP(F6012,Products!A:D,4,FALSE)*I6012</f>
        <v/>
      </c>
      <c r="N6012">
        <f>L6012-M6012</f>
        <v/>
      </c>
    </row>
    <row r="6013">
      <c r="A6013" t="inlineStr">
        <is>
          <t>T1006011</t>
        </is>
      </c>
      <c r="B6013" t="inlineStr">
        <is>
          <t>2023-12-10</t>
        </is>
      </c>
      <c r="C6013" t="inlineStr">
        <is>
          <t>S013</t>
        </is>
      </c>
      <c r="D6013" t="inlineStr">
        <is>
          <t>Store_013</t>
        </is>
      </c>
      <c r="E6013" t="inlineStr">
        <is>
          <t>North</t>
        </is>
      </c>
      <c r="F6013" t="inlineStr">
        <is>
          <t>P0150</t>
        </is>
      </c>
      <c r="G6013" t="inlineStr">
        <is>
          <t>Prod_0150</t>
        </is>
      </c>
      <c r="H6013" t="inlineStr">
        <is>
          <t>Clothing</t>
        </is>
      </c>
      <c r="I6013" t="n">
        <v>7</v>
      </c>
      <c r="J6013" t="n">
        <v>366.57</v>
      </c>
      <c r="K6013" t="n">
        <v>0</v>
      </c>
      <c r="L6013">
        <f>I6013*J6013*(1-K6013)</f>
        <v/>
      </c>
      <c r="M6013">
        <f>VLOOKUP(F6013,Products!A:D,4,FALSE)*I6013</f>
        <v/>
      </c>
      <c r="N6013">
        <f>L6013-M6013</f>
        <v/>
      </c>
    </row>
    <row r="6014">
      <c r="A6014" t="inlineStr">
        <is>
          <t>T1006012</t>
        </is>
      </c>
      <c r="B6014" t="inlineStr">
        <is>
          <t>2023-08-27</t>
        </is>
      </c>
      <c r="C6014" t="inlineStr">
        <is>
          <t>S032</t>
        </is>
      </c>
      <c r="D6014" t="inlineStr">
        <is>
          <t>Store_032</t>
        </is>
      </c>
      <c r="E6014" t="inlineStr">
        <is>
          <t>Central</t>
        </is>
      </c>
      <c r="F6014" t="inlineStr">
        <is>
          <t>P0050</t>
        </is>
      </c>
      <c r="G6014" t="inlineStr">
        <is>
          <t>Prod_0050</t>
        </is>
      </c>
      <c r="H6014" t="inlineStr">
        <is>
          <t>Household</t>
        </is>
      </c>
      <c r="I6014" t="n">
        <v>3</v>
      </c>
      <c r="J6014" t="n">
        <v>615.22</v>
      </c>
      <c r="K6014" t="n">
        <v>0</v>
      </c>
      <c r="L6014">
        <f>I6014*J6014*(1-K6014)</f>
        <v/>
      </c>
      <c r="M6014">
        <f>VLOOKUP(F6014,Products!A:D,4,FALSE)*I6014</f>
        <v/>
      </c>
      <c r="N6014">
        <f>L6014-M6014</f>
        <v/>
      </c>
    </row>
    <row r="6015">
      <c r="A6015" t="inlineStr">
        <is>
          <t>T1006013</t>
        </is>
      </c>
      <c r="B6015" t="inlineStr">
        <is>
          <t>2025-09-07</t>
        </is>
      </c>
      <c r="C6015" t="inlineStr">
        <is>
          <t>S048</t>
        </is>
      </c>
      <c r="D6015" t="inlineStr">
        <is>
          <t>Store_048</t>
        </is>
      </c>
      <c r="E6015" t="inlineStr">
        <is>
          <t>South</t>
        </is>
      </c>
      <c r="F6015" t="inlineStr">
        <is>
          <t>P0147</t>
        </is>
      </c>
      <c r="G6015" t="inlineStr">
        <is>
          <t>Prod_0147</t>
        </is>
      </c>
      <c r="H6015" t="inlineStr">
        <is>
          <t>Stationery</t>
        </is>
      </c>
      <c r="I6015" t="n">
        <v>9</v>
      </c>
      <c r="J6015" t="n">
        <v>529.34</v>
      </c>
      <c r="K6015" t="n">
        <v>0.05</v>
      </c>
      <c r="L6015">
        <f>I6015*J6015*(1-K6015)</f>
        <v/>
      </c>
      <c r="M6015">
        <f>VLOOKUP(F6015,Products!A:D,4,FALSE)*I6015</f>
        <v/>
      </c>
      <c r="N6015">
        <f>L6015-M6015</f>
        <v/>
      </c>
    </row>
    <row r="6016">
      <c r="A6016" t="inlineStr">
        <is>
          <t>T1006014</t>
        </is>
      </c>
      <c r="B6016" t="inlineStr">
        <is>
          <t>2024-11-28</t>
        </is>
      </c>
      <c r="C6016" t="inlineStr">
        <is>
          <t>S047</t>
        </is>
      </c>
      <c r="D6016" t="inlineStr">
        <is>
          <t>Store_047</t>
        </is>
      </c>
      <c r="E6016" t="inlineStr">
        <is>
          <t>North</t>
        </is>
      </c>
      <c r="F6016" t="inlineStr">
        <is>
          <t>P0053</t>
        </is>
      </c>
      <c r="G6016" t="inlineStr">
        <is>
          <t>Prod_0053</t>
        </is>
      </c>
      <c r="H6016" t="inlineStr">
        <is>
          <t>Food</t>
        </is>
      </c>
      <c r="I6016" t="n">
        <v>1</v>
      </c>
      <c r="J6016" t="n">
        <v>311.57</v>
      </c>
      <c r="K6016" t="n">
        <v>0</v>
      </c>
      <c r="L6016">
        <f>I6016*J6016*(1-K6016)</f>
        <v/>
      </c>
      <c r="M6016">
        <f>VLOOKUP(F6016,Products!A:D,4,FALSE)*I6016</f>
        <v/>
      </c>
      <c r="N6016">
        <f>L6016-M6016</f>
        <v/>
      </c>
    </row>
    <row r="6017">
      <c r="A6017" t="inlineStr">
        <is>
          <t>T1006015</t>
        </is>
      </c>
      <c r="B6017" t="inlineStr">
        <is>
          <t>2024-11-28</t>
        </is>
      </c>
      <c r="C6017" t="inlineStr">
        <is>
          <t>S018</t>
        </is>
      </c>
      <c r="D6017" t="inlineStr">
        <is>
          <t>Store_018</t>
        </is>
      </c>
      <c r="E6017" t="inlineStr">
        <is>
          <t>South</t>
        </is>
      </c>
      <c r="F6017" t="inlineStr">
        <is>
          <t>P0062</t>
        </is>
      </c>
      <c r="G6017" t="inlineStr">
        <is>
          <t>Prod_0062</t>
        </is>
      </c>
      <c r="H6017" t="inlineStr">
        <is>
          <t>Beverages</t>
        </is>
      </c>
      <c r="I6017" t="n">
        <v>2</v>
      </c>
      <c r="J6017" t="n">
        <v>654.8200000000001</v>
      </c>
      <c r="K6017" t="n">
        <v>0.2</v>
      </c>
      <c r="L6017">
        <f>I6017*J6017*(1-K6017)</f>
        <v/>
      </c>
      <c r="M6017">
        <f>VLOOKUP(F6017,Products!A:D,4,FALSE)*I6017</f>
        <v/>
      </c>
      <c r="N6017">
        <f>L6017-M6017</f>
        <v/>
      </c>
    </row>
    <row r="6018">
      <c r="A6018" t="inlineStr">
        <is>
          <t>T1006016</t>
        </is>
      </c>
      <c r="B6018" t="inlineStr">
        <is>
          <t>2023-03-02</t>
        </is>
      </c>
      <c r="C6018" t="inlineStr">
        <is>
          <t>S031</t>
        </is>
      </c>
      <c r="D6018" t="inlineStr">
        <is>
          <t>Store_031</t>
        </is>
      </c>
      <c r="E6018" t="inlineStr">
        <is>
          <t>Central</t>
        </is>
      </c>
      <c r="F6018" t="inlineStr">
        <is>
          <t>P0176</t>
        </is>
      </c>
      <c r="G6018" t="inlineStr">
        <is>
          <t>Prod_0176</t>
        </is>
      </c>
      <c r="H6018" t="inlineStr">
        <is>
          <t>Food</t>
        </is>
      </c>
      <c r="I6018" t="n">
        <v>6</v>
      </c>
      <c r="J6018" t="n">
        <v>708.5</v>
      </c>
      <c r="K6018" t="n">
        <v>0.05</v>
      </c>
      <c r="L6018">
        <f>I6018*J6018*(1-K6018)</f>
        <v/>
      </c>
      <c r="M6018">
        <f>VLOOKUP(F6018,Products!A:D,4,FALSE)*I6018</f>
        <v/>
      </c>
      <c r="N6018">
        <f>L6018-M6018</f>
        <v/>
      </c>
    </row>
    <row r="6019">
      <c r="A6019" t="inlineStr">
        <is>
          <t>T1006017</t>
        </is>
      </c>
      <c r="B6019" t="inlineStr">
        <is>
          <t>2024-07-24</t>
        </is>
      </c>
      <c r="C6019" t="inlineStr">
        <is>
          <t>S007</t>
        </is>
      </c>
      <c r="D6019" t="inlineStr">
        <is>
          <t>Store_007</t>
        </is>
      </c>
      <c r="E6019" t="inlineStr">
        <is>
          <t>East</t>
        </is>
      </c>
      <c r="F6019" t="inlineStr">
        <is>
          <t>P0035</t>
        </is>
      </c>
      <c r="G6019" t="inlineStr">
        <is>
          <t>Prod_0035</t>
        </is>
      </c>
      <c r="H6019" t="inlineStr">
        <is>
          <t>Beverages</t>
        </is>
      </c>
      <c r="I6019" t="n">
        <v>7</v>
      </c>
      <c r="J6019" t="n">
        <v>125.34</v>
      </c>
      <c r="K6019" t="n">
        <v>0</v>
      </c>
      <c r="L6019">
        <f>I6019*J6019*(1-K6019)</f>
        <v/>
      </c>
      <c r="M6019">
        <f>VLOOKUP(F6019,Products!A:D,4,FALSE)*I6019</f>
        <v/>
      </c>
      <c r="N6019">
        <f>L6019-M6019</f>
        <v/>
      </c>
    </row>
    <row r="6020">
      <c r="A6020" t="inlineStr">
        <is>
          <t>T1006018</t>
        </is>
      </c>
      <c r="B6020" t="inlineStr">
        <is>
          <t>2023-06-23</t>
        </is>
      </c>
      <c r="C6020" t="inlineStr">
        <is>
          <t>S042</t>
        </is>
      </c>
      <c r="D6020" t="inlineStr">
        <is>
          <t>Store_042</t>
        </is>
      </c>
      <c r="E6020" t="inlineStr">
        <is>
          <t>Central</t>
        </is>
      </c>
      <c r="F6020" t="inlineStr">
        <is>
          <t>P0053</t>
        </is>
      </c>
      <c r="G6020" t="inlineStr">
        <is>
          <t>Prod_0053</t>
        </is>
      </c>
      <c r="H6020" t="inlineStr">
        <is>
          <t>Food</t>
        </is>
      </c>
      <c r="I6020" t="n">
        <v>3</v>
      </c>
      <c r="J6020" t="n">
        <v>336</v>
      </c>
      <c r="K6020" t="n">
        <v>0</v>
      </c>
      <c r="L6020">
        <f>I6020*J6020*(1-K6020)</f>
        <v/>
      </c>
      <c r="M6020">
        <f>VLOOKUP(F6020,Products!A:D,4,FALSE)*I6020</f>
        <v/>
      </c>
      <c r="N6020">
        <f>L6020-M6020</f>
        <v/>
      </c>
    </row>
    <row r="6021">
      <c r="A6021" t="inlineStr">
        <is>
          <t>T1006019</t>
        </is>
      </c>
      <c r="B6021" t="inlineStr">
        <is>
          <t>2025-04-23</t>
        </is>
      </c>
      <c r="C6021" t="inlineStr">
        <is>
          <t>S008</t>
        </is>
      </c>
      <c r="D6021" t="inlineStr">
        <is>
          <t>Store_008</t>
        </is>
      </c>
      <c r="E6021" t="inlineStr">
        <is>
          <t>East</t>
        </is>
      </c>
      <c r="F6021" t="inlineStr">
        <is>
          <t>P0092</t>
        </is>
      </c>
      <c r="G6021" t="inlineStr">
        <is>
          <t>Prod_0092</t>
        </is>
      </c>
      <c r="H6021" t="inlineStr">
        <is>
          <t>Household</t>
        </is>
      </c>
      <c r="I6021" t="n">
        <v>1</v>
      </c>
      <c r="J6021" t="n">
        <v>230.06</v>
      </c>
      <c r="K6021" t="n">
        <v>0.2</v>
      </c>
      <c r="L6021">
        <f>I6021*J6021*(1-K6021)</f>
        <v/>
      </c>
      <c r="M6021">
        <f>VLOOKUP(F6021,Products!A:D,4,FALSE)*I6021</f>
        <v/>
      </c>
      <c r="N6021">
        <f>L6021-M6021</f>
        <v/>
      </c>
    </row>
    <row r="6022">
      <c r="A6022" t="inlineStr">
        <is>
          <t>T1006020</t>
        </is>
      </c>
      <c r="B6022" t="inlineStr">
        <is>
          <t>2023-08-05</t>
        </is>
      </c>
      <c r="C6022" t="inlineStr">
        <is>
          <t>S014</t>
        </is>
      </c>
      <c r="D6022" t="inlineStr">
        <is>
          <t>Store_014</t>
        </is>
      </c>
      <c r="E6022" t="inlineStr">
        <is>
          <t>West</t>
        </is>
      </c>
      <c r="F6022" t="inlineStr">
        <is>
          <t>P0073</t>
        </is>
      </c>
      <c r="G6022" t="inlineStr">
        <is>
          <t>Prod_0073</t>
        </is>
      </c>
      <c r="H6022" t="inlineStr">
        <is>
          <t>Food</t>
        </is>
      </c>
      <c r="I6022" t="n">
        <v>9</v>
      </c>
      <c r="J6022" t="n">
        <v>631.47</v>
      </c>
      <c r="K6022" t="n">
        <v>0</v>
      </c>
      <c r="L6022">
        <f>I6022*J6022*(1-K6022)</f>
        <v/>
      </c>
      <c r="M6022">
        <f>VLOOKUP(F6022,Products!A:D,4,FALSE)*I6022</f>
        <v/>
      </c>
      <c r="N6022">
        <f>L6022-M6022</f>
        <v/>
      </c>
    </row>
    <row r="6023">
      <c r="A6023" t="inlineStr">
        <is>
          <t>T1006021</t>
        </is>
      </c>
      <c r="B6023" t="inlineStr">
        <is>
          <t>2024-12-20</t>
        </is>
      </c>
      <c r="C6023" t="inlineStr">
        <is>
          <t>S037</t>
        </is>
      </c>
      <c r="D6023" t="inlineStr">
        <is>
          <t>Store_037</t>
        </is>
      </c>
      <c r="E6023" t="inlineStr">
        <is>
          <t>East</t>
        </is>
      </c>
      <c r="F6023" t="inlineStr">
        <is>
          <t>P0179</t>
        </is>
      </c>
      <c r="G6023" t="inlineStr">
        <is>
          <t>Prod_0179</t>
        </is>
      </c>
      <c r="H6023" t="inlineStr">
        <is>
          <t>Household</t>
        </is>
      </c>
      <c r="I6023" t="n">
        <v>6</v>
      </c>
      <c r="J6023" t="n">
        <v>216.56</v>
      </c>
      <c r="K6023" t="n">
        <v>0.05</v>
      </c>
      <c r="L6023">
        <f>I6023*J6023*(1-K6023)</f>
        <v/>
      </c>
      <c r="M6023">
        <f>VLOOKUP(F6023,Products!A:D,4,FALSE)*I6023</f>
        <v/>
      </c>
      <c r="N6023">
        <f>L6023-M6023</f>
        <v/>
      </c>
    </row>
    <row r="6024">
      <c r="A6024" t="inlineStr">
        <is>
          <t>T1006022</t>
        </is>
      </c>
      <c r="B6024" t="inlineStr">
        <is>
          <t>2024-10-13</t>
        </is>
      </c>
      <c r="C6024" t="inlineStr">
        <is>
          <t>S009</t>
        </is>
      </c>
      <c r="D6024" t="inlineStr">
        <is>
          <t>Store_009</t>
        </is>
      </c>
      <c r="E6024" t="inlineStr">
        <is>
          <t>Central</t>
        </is>
      </c>
      <c r="F6024" t="inlineStr">
        <is>
          <t>P0059</t>
        </is>
      </c>
      <c r="G6024" t="inlineStr">
        <is>
          <t>Prod_0059</t>
        </is>
      </c>
      <c r="H6024" t="inlineStr">
        <is>
          <t>Beverages</t>
        </is>
      </c>
      <c r="I6024" t="n">
        <v>8</v>
      </c>
      <c r="J6024" t="n">
        <v>508.7</v>
      </c>
      <c r="K6024" t="n">
        <v>0</v>
      </c>
      <c r="L6024">
        <f>I6024*J6024*(1-K6024)</f>
        <v/>
      </c>
      <c r="M6024">
        <f>VLOOKUP(F6024,Products!A:D,4,FALSE)*I6024</f>
        <v/>
      </c>
      <c r="N6024">
        <f>L6024-M6024</f>
        <v/>
      </c>
    </row>
    <row r="6025">
      <c r="A6025" t="inlineStr">
        <is>
          <t>T1006023</t>
        </is>
      </c>
      <c r="B6025" t="inlineStr">
        <is>
          <t>2025-05-25</t>
        </is>
      </c>
      <c r="C6025" t="inlineStr">
        <is>
          <t>S012</t>
        </is>
      </c>
      <c r="D6025" t="inlineStr">
        <is>
          <t>Store_012</t>
        </is>
      </c>
      <c r="E6025" t="inlineStr">
        <is>
          <t>South</t>
        </is>
      </c>
      <c r="F6025" t="inlineStr">
        <is>
          <t>P0048</t>
        </is>
      </c>
      <c r="G6025" t="inlineStr">
        <is>
          <t>Prod_0048</t>
        </is>
      </c>
      <c r="H6025" t="inlineStr">
        <is>
          <t>Toys</t>
        </is>
      </c>
      <c r="I6025" t="n">
        <v>2</v>
      </c>
      <c r="J6025" t="n">
        <v>205.45</v>
      </c>
      <c r="K6025" t="n">
        <v>0</v>
      </c>
      <c r="L6025">
        <f>I6025*J6025*(1-K6025)</f>
        <v/>
      </c>
      <c r="M6025">
        <f>VLOOKUP(F6025,Products!A:D,4,FALSE)*I6025</f>
        <v/>
      </c>
      <c r="N6025">
        <f>L6025-M6025</f>
        <v/>
      </c>
    </row>
    <row r="6026">
      <c r="A6026" t="inlineStr">
        <is>
          <t>T1006024</t>
        </is>
      </c>
      <c r="B6026" t="inlineStr">
        <is>
          <t>2023-09-20</t>
        </is>
      </c>
      <c r="C6026" t="inlineStr">
        <is>
          <t>S019</t>
        </is>
      </c>
      <c r="D6026" t="inlineStr">
        <is>
          <t>Store_019</t>
        </is>
      </c>
      <c r="E6026" t="inlineStr">
        <is>
          <t>East</t>
        </is>
      </c>
      <c r="F6026" t="inlineStr">
        <is>
          <t>P0035</t>
        </is>
      </c>
      <c r="G6026" t="inlineStr">
        <is>
          <t>Prod_0035</t>
        </is>
      </c>
      <c r="H6026" t="inlineStr">
        <is>
          <t>Beverages</t>
        </is>
      </c>
      <c r="I6026" t="n">
        <v>4</v>
      </c>
      <c r="J6026" t="n">
        <v>95.54000000000001</v>
      </c>
      <c r="K6026" t="n">
        <v>0</v>
      </c>
      <c r="L6026">
        <f>I6026*J6026*(1-K6026)</f>
        <v/>
      </c>
      <c r="M6026">
        <f>VLOOKUP(F6026,Products!A:D,4,FALSE)*I6026</f>
        <v/>
      </c>
      <c r="N6026">
        <f>L6026-M6026</f>
        <v/>
      </c>
    </row>
    <row r="6027">
      <c r="A6027" t="inlineStr">
        <is>
          <t>T1006025</t>
        </is>
      </c>
      <c r="B6027" t="inlineStr">
        <is>
          <t>2024-01-02</t>
        </is>
      </c>
      <c r="C6027" t="inlineStr">
        <is>
          <t>S028</t>
        </is>
      </c>
      <c r="D6027" t="inlineStr">
        <is>
          <t>Store_028</t>
        </is>
      </c>
      <c r="E6027" t="inlineStr">
        <is>
          <t>North</t>
        </is>
      </c>
      <c r="F6027" t="inlineStr">
        <is>
          <t>P0047</t>
        </is>
      </c>
      <c r="G6027" t="inlineStr">
        <is>
          <t>Prod_0047</t>
        </is>
      </c>
      <c r="H6027" t="inlineStr">
        <is>
          <t>Beverages</t>
        </is>
      </c>
      <c r="I6027" t="n">
        <v>8</v>
      </c>
      <c r="J6027" t="n">
        <v>475.59</v>
      </c>
      <c r="K6027" t="n">
        <v>0.15</v>
      </c>
      <c r="L6027">
        <f>I6027*J6027*(1-K6027)</f>
        <v/>
      </c>
      <c r="M6027">
        <f>VLOOKUP(F6027,Products!A:D,4,FALSE)*I6027</f>
        <v/>
      </c>
      <c r="N6027">
        <f>L6027-M6027</f>
        <v/>
      </c>
    </row>
    <row r="6028">
      <c r="A6028" t="inlineStr">
        <is>
          <t>T1006026</t>
        </is>
      </c>
      <c r="B6028" t="inlineStr">
        <is>
          <t>2025-01-25</t>
        </is>
      </c>
      <c r="C6028" t="inlineStr">
        <is>
          <t>S008</t>
        </is>
      </c>
      <c r="D6028" t="inlineStr">
        <is>
          <t>Store_008</t>
        </is>
      </c>
      <c r="E6028" t="inlineStr">
        <is>
          <t>East</t>
        </is>
      </c>
      <c r="F6028" t="inlineStr">
        <is>
          <t>P0048</t>
        </is>
      </c>
      <c r="G6028" t="inlineStr">
        <is>
          <t>Prod_0048</t>
        </is>
      </c>
      <c r="H6028" t="inlineStr">
        <is>
          <t>Toys</t>
        </is>
      </c>
      <c r="I6028" t="n">
        <v>1</v>
      </c>
      <c r="J6028" t="n">
        <v>311.86</v>
      </c>
      <c r="K6028" t="n">
        <v>0.15</v>
      </c>
      <c r="L6028">
        <f>I6028*J6028*(1-K6028)</f>
        <v/>
      </c>
      <c r="M6028">
        <f>VLOOKUP(F6028,Products!A:D,4,FALSE)*I6028</f>
        <v/>
      </c>
      <c r="N6028">
        <f>L6028-M6028</f>
        <v/>
      </c>
    </row>
    <row r="6029">
      <c r="A6029" t="inlineStr">
        <is>
          <t>T1006027</t>
        </is>
      </c>
      <c r="B6029" t="inlineStr">
        <is>
          <t>2024-09-01</t>
        </is>
      </c>
      <c r="C6029" t="inlineStr">
        <is>
          <t>S034</t>
        </is>
      </c>
      <c r="D6029" t="inlineStr">
        <is>
          <t>Store_034</t>
        </is>
      </c>
      <c r="E6029" t="inlineStr">
        <is>
          <t>Central</t>
        </is>
      </c>
      <c r="F6029" t="inlineStr">
        <is>
          <t>P0062</t>
        </is>
      </c>
      <c r="G6029" t="inlineStr">
        <is>
          <t>Prod_0062</t>
        </is>
      </c>
      <c r="H6029" t="inlineStr">
        <is>
          <t>Beverages</t>
        </is>
      </c>
      <c r="I6029" t="n">
        <v>5</v>
      </c>
      <c r="J6029" t="n">
        <v>502.23</v>
      </c>
      <c r="K6029" t="n">
        <v>0</v>
      </c>
      <c r="L6029">
        <f>I6029*J6029*(1-K6029)</f>
        <v/>
      </c>
      <c r="M6029">
        <f>VLOOKUP(F6029,Products!A:D,4,FALSE)*I6029</f>
        <v/>
      </c>
      <c r="N6029">
        <f>L6029-M6029</f>
        <v/>
      </c>
    </row>
    <row r="6030">
      <c r="A6030" t="inlineStr">
        <is>
          <t>T1006028</t>
        </is>
      </c>
      <c r="B6030" t="inlineStr">
        <is>
          <t>2024-11-23</t>
        </is>
      </c>
      <c r="C6030" t="inlineStr">
        <is>
          <t>S010</t>
        </is>
      </c>
      <c r="D6030" t="inlineStr">
        <is>
          <t>Store_010</t>
        </is>
      </c>
      <c r="E6030" t="inlineStr">
        <is>
          <t>North</t>
        </is>
      </c>
      <c r="F6030" t="inlineStr">
        <is>
          <t>P0070</t>
        </is>
      </c>
      <c r="G6030" t="inlineStr">
        <is>
          <t>Prod_0070</t>
        </is>
      </c>
      <c r="H6030" t="inlineStr">
        <is>
          <t>Beverages</t>
        </is>
      </c>
      <c r="I6030" t="n">
        <v>4</v>
      </c>
      <c r="J6030" t="n">
        <v>640.49</v>
      </c>
      <c r="K6030" t="n">
        <v>0.2</v>
      </c>
      <c r="L6030">
        <f>I6030*J6030*(1-K6030)</f>
        <v/>
      </c>
      <c r="M6030">
        <f>VLOOKUP(F6030,Products!A:D,4,FALSE)*I6030</f>
        <v/>
      </c>
      <c r="N6030">
        <f>L6030-M6030</f>
        <v/>
      </c>
    </row>
    <row r="6031">
      <c r="A6031" t="inlineStr">
        <is>
          <t>T1006029</t>
        </is>
      </c>
      <c r="B6031" t="inlineStr">
        <is>
          <t>2025-08-12</t>
        </is>
      </c>
      <c r="C6031" t="inlineStr">
        <is>
          <t>S049</t>
        </is>
      </c>
      <c r="D6031" t="inlineStr">
        <is>
          <t>Store_049</t>
        </is>
      </c>
      <c r="E6031" t="inlineStr">
        <is>
          <t>North</t>
        </is>
      </c>
      <c r="F6031" t="inlineStr">
        <is>
          <t>P0038</t>
        </is>
      </c>
      <c r="G6031" t="inlineStr">
        <is>
          <t>Prod_0038</t>
        </is>
      </c>
      <c r="H6031" t="inlineStr">
        <is>
          <t>Beverages</t>
        </is>
      </c>
      <c r="I6031" t="n">
        <v>3</v>
      </c>
      <c r="J6031" t="n">
        <v>967.23</v>
      </c>
      <c r="K6031" t="n">
        <v>0.15</v>
      </c>
      <c r="L6031">
        <f>I6031*J6031*(1-K6031)</f>
        <v/>
      </c>
      <c r="M6031">
        <f>VLOOKUP(F6031,Products!A:D,4,FALSE)*I6031</f>
        <v/>
      </c>
      <c r="N6031">
        <f>L6031-M6031</f>
        <v/>
      </c>
    </row>
    <row r="6032">
      <c r="A6032" t="inlineStr">
        <is>
          <t>T1006030</t>
        </is>
      </c>
      <c r="B6032" t="inlineStr">
        <is>
          <t>2023-03-14</t>
        </is>
      </c>
      <c r="C6032" t="inlineStr">
        <is>
          <t>S005</t>
        </is>
      </c>
      <c r="D6032" t="inlineStr">
        <is>
          <t>Store_005</t>
        </is>
      </c>
      <c r="E6032" t="inlineStr">
        <is>
          <t>Central</t>
        </is>
      </c>
      <c r="F6032" t="inlineStr">
        <is>
          <t>P0122</t>
        </is>
      </c>
      <c r="G6032" t="inlineStr">
        <is>
          <t>Prod_0122</t>
        </is>
      </c>
      <c r="H6032" t="inlineStr">
        <is>
          <t>Beverages</t>
        </is>
      </c>
      <c r="I6032" t="n">
        <v>5</v>
      </c>
      <c r="J6032" t="n">
        <v>853.08</v>
      </c>
      <c r="K6032" t="n">
        <v>0.1</v>
      </c>
      <c r="L6032">
        <f>I6032*J6032*(1-K6032)</f>
        <v/>
      </c>
      <c r="M6032">
        <f>VLOOKUP(F6032,Products!A:D,4,FALSE)*I6032</f>
        <v/>
      </c>
      <c r="N6032">
        <f>L6032-M6032</f>
        <v/>
      </c>
    </row>
    <row r="6033">
      <c r="A6033" t="inlineStr">
        <is>
          <t>T1006031</t>
        </is>
      </c>
      <c r="B6033" t="inlineStr">
        <is>
          <t>2023-12-21</t>
        </is>
      </c>
      <c r="C6033" t="inlineStr">
        <is>
          <t>S005</t>
        </is>
      </c>
      <c r="D6033" t="inlineStr">
        <is>
          <t>Store_005</t>
        </is>
      </c>
      <c r="E6033" t="inlineStr">
        <is>
          <t>Central</t>
        </is>
      </c>
      <c r="F6033" t="inlineStr">
        <is>
          <t>P0078</t>
        </is>
      </c>
      <c r="G6033" t="inlineStr">
        <is>
          <t>Prod_0078</t>
        </is>
      </c>
      <c r="H6033" t="inlineStr">
        <is>
          <t>Electronics</t>
        </is>
      </c>
      <c r="I6033" t="n">
        <v>2</v>
      </c>
      <c r="J6033" t="n">
        <v>529.65</v>
      </c>
      <c r="K6033" t="n">
        <v>0</v>
      </c>
      <c r="L6033">
        <f>I6033*J6033*(1-K6033)</f>
        <v/>
      </c>
      <c r="M6033">
        <f>VLOOKUP(F6033,Products!A:D,4,FALSE)*I6033</f>
        <v/>
      </c>
      <c r="N6033">
        <f>L6033-M6033</f>
        <v/>
      </c>
    </row>
    <row r="6034">
      <c r="A6034" t="inlineStr">
        <is>
          <t>T1006032</t>
        </is>
      </c>
      <c r="B6034" t="inlineStr">
        <is>
          <t>2024-10-12</t>
        </is>
      </c>
      <c r="C6034" t="inlineStr">
        <is>
          <t>S027</t>
        </is>
      </c>
      <c r="D6034" t="inlineStr">
        <is>
          <t>Store_027</t>
        </is>
      </c>
      <c r="E6034" t="inlineStr">
        <is>
          <t>South</t>
        </is>
      </c>
      <c r="F6034" t="inlineStr">
        <is>
          <t>P0154</t>
        </is>
      </c>
      <c r="G6034" t="inlineStr">
        <is>
          <t>Prod_0154</t>
        </is>
      </c>
      <c r="H6034" t="inlineStr">
        <is>
          <t>Toys</t>
        </is>
      </c>
      <c r="I6034" t="n">
        <v>9</v>
      </c>
      <c r="J6034" t="n">
        <v>363.16</v>
      </c>
      <c r="K6034" t="n">
        <v>0</v>
      </c>
      <c r="L6034">
        <f>I6034*J6034*(1-K6034)</f>
        <v/>
      </c>
      <c r="M6034">
        <f>VLOOKUP(F6034,Products!A:D,4,FALSE)*I6034</f>
        <v/>
      </c>
      <c r="N6034">
        <f>L6034-M6034</f>
        <v/>
      </c>
    </row>
    <row r="6035">
      <c r="A6035" t="inlineStr">
        <is>
          <t>T1006033</t>
        </is>
      </c>
      <c r="B6035" t="inlineStr">
        <is>
          <t>2023-10-17</t>
        </is>
      </c>
      <c r="C6035" t="inlineStr">
        <is>
          <t>S004</t>
        </is>
      </c>
      <c r="D6035" t="inlineStr">
        <is>
          <t>Store_004</t>
        </is>
      </c>
      <c r="E6035" t="inlineStr">
        <is>
          <t>Central</t>
        </is>
      </c>
      <c r="F6035" t="inlineStr">
        <is>
          <t>P0172</t>
        </is>
      </c>
      <c r="G6035" t="inlineStr">
        <is>
          <t>Prod_0172</t>
        </is>
      </c>
      <c r="H6035" t="inlineStr">
        <is>
          <t>Beverages</t>
        </is>
      </c>
      <c r="I6035" t="n">
        <v>1</v>
      </c>
      <c r="J6035" t="n">
        <v>841.6</v>
      </c>
      <c r="K6035" t="n">
        <v>0</v>
      </c>
      <c r="L6035">
        <f>I6035*J6035*(1-K6035)</f>
        <v/>
      </c>
      <c r="M6035">
        <f>VLOOKUP(F6035,Products!A:D,4,FALSE)*I6035</f>
        <v/>
      </c>
      <c r="N6035">
        <f>L6035-M6035</f>
        <v/>
      </c>
    </row>
    <row r="6036">
      <c r="A6036" t="inlineStr">
        <is>
          <t>T1006034</t>
        </is>
      </c>
      <c r="B6036" t="inlineStr">
        <is>
          <t>2023-12-30</t>
        </is>
      </c>
      <c r="C6036" t="inlineStr">
        <is>
          <t>S044</t>
        </is>
      </c>
      <c r="D6036" t="inlineStr">
        <is>
          <t>Store_044</t>
        </is>
      </c>
      <c r="E6036" t="inlineStr">
        <is>
          <t>North</t>
        </is>
      </c>
      <c r="F6036" t="inlineStr">
        <is>
          <t>P0019</t>
        </is>
      </c>
      <c r="G6036" t="inlineStr">
        <is>
          <t>Prod_0019</t>
        </is>
      </c>
      <c r="H6036" t="inlineStr">
        <is>
          <t>Toys</t>
        </is>
      </c>
      <c r="I6036" t="n">
        <v>8</v>
      </c>
      <c r="J6036" t="n">
        <v>717.27</v>
      </c>
      <c r="K6036" t="n">
        <v>0</v>
      </c>
      <c r="L6036">
        <f>I6036*J6036*(1-K6036)</f>
        <v/>
      </c>
      <c r="M6036">
        <f>VLOOKUP(F6036,Products!A:D,4,FALSE)*I6036</f>
        <v/>
      </c>
      <c r="N6036">
        <f>L6036-M6036</f>
        <v/>
      </c>
    </row>
    <row r="6037">
      <c r="A6037" t="inlineStr">
        <is>
          <t>T1006035</t>
        </is>
      </c>
      <c r="B6037" t="inlineStr">
        <is>
          <t>2023-06-02</t>
        </is>
      </c>
      <c r="C6037" t="inlineStr">
        <is>
          <t>S023</t>
        </is>
      </c>
      <c r="D6037" t="inlineStr">
        <is>
          <t>Store_023</t>
        </is>
      </c>
      <c r="E6037" t="inlineStr">
        <is>
          <t>South</t>
        </is>
      </c>
      <c r="F6037" t="inlineStr">
        <is>
          <t>P0169</t>
        </is>
      </c>
      <c r="G6037" t="inlineStr">
        <is>
          <t>Prod_0169</t>
        </is>
      </c>
      <c r="H6037" t="inlineStr">
        <is>
          <t>Beverages</t>
        </is>
      </c>
      <c r="I6037" t="n">
        <v>1</v>
      </c>
      <c r="J6037" t="n">
        <v>771.6900000000001</v>
      </c>
      <c r="K6037" t="n">
        <v>0.1</v>
      </c>
      <c r="L6037">
        <f>I6037*J6037*(1-K6037)</f>
        <v/>
      </c>
      <c r="M6037">
        <f>VLOOKUP(F6037,Products!A:D,4,FALSE)*I6037</f>
        <v/>
      </c>
      <c r="N6037">
        <f>L6037-M6037</f>
        <v/>
      </c>
    </row>
    <row r="6038">
      <c r="A6038" t="inlineStr">
        <is>
          <t>T1006036</t>
        </is>
      </c>
      <c r="B6038" t="inlineStr">
        <is>
          <t>2024-01-14</t>
        </is>
      </c>
      <c r="C6038" t="inlineStr">
        <is>
          <t>S030</t>
        </is>
      </c>
      <c r="D6038" t="inlineStr">
        <is>
          <t>Store_030</t>
        </is>
      </c>
      <c r="E6038" t="inlineStr">
        <is>
          <t>North</t>
        </is>
      </c>
      <c r="F6038" t="inlineStr">
        <is>
          <t>P0054</t>
        </is>
      </c>
      <c r="G6038" t="inlineStr">
        <is>
          <t>Prod_0054</t>
        </is>
      </c>
      <c r="H6038" t="inlineStr">
        <is>
          <t>Food</t>
        </is>
      </c>
      <c r="I6038" t="n">
        <v>5</v>
      </c>
      <c r="J6038" t="n">
        <v>482.25</v>
      </c>
      <c r="K6038" t="n">
        <v>0.1</v>
      </c>
      <c r="L6038">
        <f>I6038*J6038*(1-K6038)</f>
        <v/>
      </c>
      <c r="M6038">
        <f>VLOOKUP(F6038,Products!A:D,4,FALSE)*I6038</f>
        <v/>
      </c>
      <c r="N6038">
        <f>L6038-M6038</f>
        <v/>
      </c>
    </row>
    <row r="6039">
      <c r="A6039" t="inlineStr">
        <is>
          <t>T1006037</t>
        </is>
      </c>
      <c r="B6039" t="inlineStr">
        <is>
          <t>2024-02-16</t>
        </is>
      </c>
      <c r="C6039" t="inlineStr">
        <is>
          <t>S026</t>
        </is>
      </c>
      <c r="D6039" t="inlineStr">
        <is>
          <t>Store_026</t>
        </is>
      </c>
      <c r="E6039" t="inlineStr">
        <is>
          <t>North</t>
        </is>
      </c>
      <c r="F6039" t="inlineStr">
        <is>
          <t>P0013</t>
        </is>
      </c>
      <c r="G6039" t="inlineStr">
        <is>
          <t>Prod_0013</t>
        </is>
      </c>
      <c r="H6039" t="inlineStr">
        <is>
          <t>Clothing</t>
        </is>
      </c>
      <c r="I6039" t="n">
        <v>1</v>
      </c>
      <c r="J6039" t="n">
        <v>61.24</v>
      </c>
      <c r="K6039" t="n">
        <v>0</v>
      </c>
      <c r="L6039">
        <f>I6039*J6039*(1-K6039)</f>
        <v/>
      </c>
      <c r="M6039">
        <f>VLOOKUP(F6039,Products!A:D,4,FALSE)*I6039</f>
        <v/>
      </c>
      <c r="N6039">
        <f>L6039-M6039</f>
        <v/>
      </c>
    </row>
    <row r="6040">
      <c r="A6040" t="inlineStr">
        <is>
          <t>T1006038</t>
        </is>
      </c>
      <c r="B6040" t="inlineStr">
        <is>
          <t>2025-09-19</t>
        </is>
      </c>
      <c r="C6040" t="inlineStr">
        <is>
          <t>S044</t>
        </is>
      </c>
      <c r="D6040" t="inlineStr">
        <is>
          <t>Store_044</t>
        </is>
      </c>
      <c r="E6040" t="inlineStr">
        <is>
          <t>North</t>
        </is>
      </c>
      <c r="F6040" t="inlineStr">
        <is>
          <t>P0004</t>
        </is>
      </c>
      <c r="G6040" t="inlineStr">
        <is>
          <t>Prod_0004</t>
        </is>
      </c>
      <c r="H6040" t="inlineStr">
        <is>
          <t>Household</t>
        </is>
      </c>
      <c r="I6040" t="n">
        <v>4</v>
      </c>
      <c r="J6040" t="n">
        <v>310.82</v>
      </c>
      <c r="K6040" t="n">
        <v>0</v>
      </c>
      <c r="L6040">
        <f>I6040*J6040*(1-K6040)</f>
        <v/>
      </c>
      <c r="M6040">
        <f>VLOOKUP(F6040,Products!A:D,4,FALSE)*I6040</f>
        <v/>
      </c>
      <c r="N6040">
        <f>L6040-M6040</f>
        <v/>
      </c>
    </row>
    <row r="6041">
      <c r="A6041" t="inlineStr">
        <is>
          <t>T1006039</t>
        </is>
      </c>
      <c r="B6041" t="inlineStr">
        <is>
          <t>2024-06-07</t>
        </is>
      </c>
      <c r="C6041" t="inlineStr">
        <is>
          <t>S015</t>
        </is>
      </c>
      <c r="D6041" t="inlineStr">
        <is>
          <t>Store_015</t>
        </is>
      </c>
      <c r="E6041" t="inlineStr">
        <is>
          <t>North</t>
        </is>
      </c>
      <c r="F6041" t="inlineStr">
        <is>
          <t>P0107</t>
        </is>
      </c>
      <c r="G6041" t="inlineStr">
        <is>
          <t>Prod_0107</t>
        </is>
      </c>
      <c r="H6041" t="inlineStr">
        <is>
          <t>Stationery</t>
        </is>
      </c>
      <c r="I6041" t="n">
        <v>7</v>
      </c>
      <c r="J6041" t="n">
        <v>911.5700000000001</v>
      </c>
      <c r="K6041" t="n">
        <v>0.1</v>
      </c>
      <c r="L6041">
        <f>I6041*J6041*(1-K6041)</f>
        <v/>
      </c>
      <c r="M6041">
        <f>VLOOKUP(F6041,Products!A:D,4,FALSE)*I6041</f>
        <v/>
      </c>
      <c r="N6041">
        <f>L6041-M6041</f>
        <v/>
      </c>
    </row>
    <row r="6042">
      <c r="A6042" t="inlineStr">
        <is>
          <t>T1006040</t>
        </is>
      </c>
      <c r="B6042" t="inlineStr">
        <is>
          <t>2023-02-26</t>
        </is>
      </c>
      <c r="C6042" t="inlineStr">
        <is>
          <t>S017</t>
        </is>
      </c>
      <c r="D6042" t="inlineStr">
        <is>
          <t>Store_017</t>
        </is>
      </c>
      <c r="E6042" t="inlineStr">
        <is>
          <t>South</t>
        </is>
      </c>
      <c r="F6042" t="inlineStr">
        <is>
          <t>P0170</t>
        </is>
      </c>
      <c r="G6042" t="inlineStr">
        <is>
          <t>Prod_0170</t>
        </is>
      </c>
      <c r="H6042" t="inlineStr">
        <is>
          <t>Household</t>
        </is>
      </c>
      <c r="I6042" t="n">
        <v>8</v>
      </c>
      <c r="J6042" t="n">
        <v>558.0700000000001</v>
      </c>
      <c r="K6042" t="n">
        <v>0</v>
      </c>
      <c r="L6042">
        <f>I6042*J6042*(1-K6042)</f>
        <v/>
      </c>
      <c r="M6042">
        <f>VLOOKUP(F6042,Products!A:D,4,FALSE)*I6042</f>
        <v/>
      </c>
      <c r="N6042">
        <f>L6042-M6042</f>
        <v/>
      </c>
    </row>
    <row r="6043">
      <c r="A6043" t="inlineStr">
        <is>
          <t>T1006041</t>
        </is>
      </c>
      <c r="B6043" t="inlineStr">
        <is>
          <t>2024-03-20</t>
        </is>
      </c>
      <c r="C6043" t="inlineStr">
        <is>
          <t>S014</t>
        </is>
      </c>
      <c r="D6043" t="inlineStr">
        <is>
          <t>Store_014</t>
        </is>
      </c>
      <c r="E6043" t="inlineStr">
        <is>
          <t>West</t>
        </is>
      </c>
      <c r="F6043" t="inlineStr">
        <is>
          <t>P0095</t>
        </is>
      </c>
      <c r="G6043" t="inlineStr">
        <is>
          <t>Prod_0095</t>
        </is>
      </c>
      <c r="H6043" t="inlineStr">
        <is>
          <t>Food</t>
        </is>
      </c>
      <c r="I6043" t="n">
        <v>7</v>
      </c>
      <c r="J6043" t="n">
        <v>188.59</v>
      </c>
      <c r="K6043" t="n">
        <v>0</v>
      </c>
      <c r="L6043">
        <f>I6043*J6043*(1-K6043)</f>
        <v/>
      </c>
      <c r="M6043">
        <f>VLOOKUP(F6043,Products!A:D,4,FALSE)*I6043</f>
        <v/>
      </c>
      <c r="N6043">
        <f>L6043-M6043</f>
        <v/>
      </c>
    </row>
    <row r="6044">
      <c r="A6044" t="inlineStr">
        <is>
          <t>T1006042</t>
        </is>
      </c>
      <c r="B6044" t="inlineStr">
        <is>
          <t>2025-02-19</t>
        </is>
      </c>
      <c r="C6044" t="inlineStr">
        <is>
          <t>S016</t>
        </is>
      </c>
      <c r="D6044" t="inlineStr">
        <is>
          <t>Store_016</t>
        </is>
      </c>
      <c r="E6044" t="inlineStr">
        <is>
          <t>West</t>
        </is>
      </c>
      <c r="F6044" t="inlineStr">
        <is>
          <t>P0089</t>
        </is>
      </c>
      <c r="G6044" t="inlineStr">
        <is>
          <t>Prod_0089</t>
        </is>
      </c>
      <c r="H6044" t="inlineStr">
        <is>
          <t>Stationery</t>
        </is>
      </c>
      <c r="I6044" t="n">
        <v>2</v>
      </c>
      <c r="J6044" t="n">
        <v>707.79</v>
      </c>
      <c r="K6044" t="n">
        <v>0</v>
      </c>
      <c r="L6044">
        <f>I6044*J6044*(1-K6044)</f>
        <v/>
      </c>
      <c r="M6044">
        <f>VLOOKUP(F6044,Products!A:D,4,FALSE)*I6044</f>
        <v/>
      </c>
      <c r="N6044">
        <f>L6044-M6044</f>
        <v/>
      </c>
    </row>
    <row r="6045">
      <c r="A6045" t="inlineStr">
        <is>
          <t>T1006043</t>
        </is>
      </c>
      <c r="B6045" t="inlineStr">
        <is>
          <t>2024-09-30</t>
        </is>
      </c>
      <c r="C6045" t="inlineStr">
        <is>
          <t>S018</t>
        </is>
      </c>
      <c r="D6045" t="inlineStr">
        <is>
          <t>Store_018</t>
        </is>
      </c>
      <c r="E6045" t="inlineStr">
        <is>
          <t>South</t>
        </is>
      </c>
      <c r="F6045" t="inlineStr">
        <is>
          <t>P0140</t>
        </is>
      </c>
      <c r="G6045" t="inlineStr">
        <is>
          <t>Prod_0140</t>
        </is>
      </c>
      <c r="H6045" t="inlineStr">
        <is>
          <t>Food</t>
        </is>
      </c>
      <c r="I6045" t="n">
        <v>5</v>
      </c>
      <c r="J6045" t="n">
        <v>768.79</v>
      </c>
      <c r="K6045" t="n">
        <v>0.2</v>
      </c>
      <c r="L6045">
        <f>I6045*J6045*(1-K6045)</f>
        <v/>
      </c>
      <c r="M6045">
        <f>VLOOKUP(F6045,Products!A:D,4,FALSE)*I6045</f>
        <v/>
      </c>
      <c r="N6045">
        <f>L6045-M6045</f>
        <v/>
      </c>
    </row>
    <row r="6046">
      <c r="A6046" t="inlineStr">
        <is>
          <t>T1006044</t>
        </is>
      </c>
      <c r="B6046" t="inlineStr">
        <is>
          <t>2025-03-25</t>
        </is>
      </c>
      <c r="C6046" t="inlineStr">
        <is>
          <t>S018</t>
        </is>
      </c>
      <c r="D6046" t="inlineStr">
        <is>
          <t>Store_018</t>
        </is>
      </c>
      <c r="E6046" t="inlineStr">
        <is>
          <t>South</t>
        </is>
      </c>
      <c r="F6046" t="inlineStr">
        <is>
          <t>P0185</t>
        </is>
      </c>
      <c r="G6046" t="inlineStr">
        <is>
          <t>Prod_0185</t>
        </is>
      </c>
      <c r="H6046" t="inlineStr">
        <is>
          <t>Food</t>
        </is>
      </c>
      <c r="I6046" t="n">
        <v>7</v>
      </c>
      <c r="J6046" t="n">
        <v>474.12</v>
      </c>
      <c r="K6046" t="n">
        <v>0.2</v>
      </c>
      <c r="L6046">
        <f>I6046*J6046*(1-K6046)</f>
        <v/>
      </c>
      <c r="M6046">
        <f>VLOOKUP(F6046,Products!A:D,4,FALSE)*I6046</f>
        <v/>
      </c>
      <c r="N6046">
        <f>L6046-M6046</f>
        <v/>
      </c>
    </row>
    <row r="6047">
      <c r="A6047" t="inlineStr">
        <is>
          <t>T1006045</t>
        </is>
      </c>
      <c r="B6047" t="inlineStr">
        <is>
          <t>2024-08-30</t>
        </is>
      </c>
      <c r="C6047" t="inlineStr">
        <is>
          <t>S021</t>
        </is>
      </c>
      <c r="D6047" t="inlineStr">
        <is>
          <t>Store_021</t>
        </is>
      </c>
      <c r="E6047" t="inlineStr">
        <is>
          <t>North</t>
        </is>
      </c>
      <c r="F6047" t="inlineStr">
        <is>
          <t>P0077</t>
        </is>
      </c>
      <c r="G6047" t="inlineStr">
        <is>
          <t>Prod_0077</t>
        </is>
      </c>
      <c r="H6047" t="inlineStr">
        <is>
          <t>Beverages</t>
        </is>
      </c>
      <c r="I6047" t="n">
        <v>3</v>
      </c>
      <c r="J6047" t="n">
        <v>42.29</v>
      </c>
      <c r="K6047" t="n">
        <v>0</v>
      </c>
      <c r="L6047">
        <f>I6047*J6047*(1-K6047)</f>
        <v/>
      </c>
      <c r="M6047">
        <f>VLOOKUP(F6047,Products!A:D,4,FALSE)*I6047</f>
        <v/>
      </c>
      <c r="N6047">
        <f>L6047-M6047</f>
        <v/>
      </c>
    </row>
    <row r="6048">
      <c r="A6048" t="inlineStr">
        <is>
          <t>T1006046</t>
        </is>
      </c>
      <c r="B6048" t="inlineStr">
        <is>
          <t>2024-09-30</t>
        </is>
      </c>
      <c r="C6048" t="inlineStr">
        <is>
          <t>S002</t>
        </is>
      </c>
      <c r="D6048" t="inlineStr">
        <is>
          <t>Store_002</t>
        </is>
      </c>
      <c r="E6048" t="inlineStr">
        <is>
          <t>South</t>
        </is>
      </c>
      <c r="F6048" t="inlineStr">
        <is>
          <t>P0143</t>
        </is>
      </c>
      <c r="G6048" t="inlineStr">
        <is>
          <t>Prod_0143</t>
        </is>
      </c>
      <c r="H6048" t="inlineStr">
        <is>
          <t>Electronics</t>
        </is>
      </c>
      <c r="I6048" t="n">
        <v>3</v>
      </c>
      <c r="J6048" t="n">
        <v>289.05</v>
      </c>
      <c r="K6048" t="n">
        <v>0.1</v>
      </c>
      <c r="L6048">
        <f>I6048*J6048*(1-K6048)</f>
        <v/>
      </c>
      <c r="M6048">
        <f>VLOOKUP(F6048,Products!A:D,4,FALSE)*I6048</f>
        <v/>
      </c>
      <c r="N6048">
        <f>L6048-M6048</f>
        <v/>
      </c>
    </row>
    <row r="6049">
      <c r="A6049" t="inlineStr">
        <is>
          <t>T1006047</t>
        </is>
      </c>
      <c r="B6049" t="inlineStr">
        <is>
          <t>2023-07-06</t>
        </is>
      </c>
      <c r="C6049" t="inlineStr">
        <is>
          <t>S040</t>
        </is>
      </c>
      <c r="D6049" t="inlineStr">
        <is>
          <t>Store_040</t>
        </is>
      </c>
      <c r="E6049" t="inlineStr">
        <is>
          <t>Central</t>
        </is>
      </c>
      <c r="F6049" t="inlineStr">
        <is>
          <t>P0198</t>
        </is>
      </c>
      <c r="G6049" t="inlineStr">
        <is>
          <t>Prod_0198</t>
        </is>
      </c>
      <c r="H6049" t="inlineStr">
        <is>
          <t>Beverages</t>
        </is>
      </c>
      <c r="I6049" t="n">
        <v>9</v>
      </c>
      <c r="J6049" t="n">
        <v>956.1</v>
      </c>
      <c r="K6049" t="n">
        <v>0</v>
      </c>
      <c r="L6049">
        <f>I6049*J6049*(1-K6049)</f>
        <v/>
      </c>
      <c r="M6049">
        <f>VLOOKUP(F6049,Products!A:D,4,FALSE)*I6049</f>
        <v/>
      </c>
      <c r="N6049">
        <f>L6049-M6049</f>
        <v/>
      </c>
    </row>
    <row r="6050">
      <c r="A6050" t="inlineStr">
        <is>
          <t>T1006048</t>
        </is>
      </c>
      <c r="B6050" t="inlineStr">
        <is>
          <t>2023-06-16</t>
        </is>
      </c>
      <c r="C6050" t="inlineStr">
        <is>
          <t>S009</t>
        </is>
      </c>
      <c r="D6050" t="inlineStr">
        <is>
          <t>Store_009</t>
        </is>
      </c>
      <c r="E6050" t="inlineStr">
        <is>
          <t>Central</t>
        </is>
      </c>
      <c r="F6050" t="inlineStr">
        <is>
          <t>P0101</t>
        </is>
      </c>
      <c r="G6050" t="inlineStr">
        <is>
          <t>Prod_0101</t>
        </is>
      </c>
      <c r="H6050" t="inlineStr">
        <is>
          <t>Food</t>
        </is>
      </c>
      <c r="I6050" t="n">
        <v>4</v>
      </c>
      <c r="J6050" t="n">
        <v>100.47</v>
      </c>
      <c r="K6050" t="n">
        <v>0.05</v>
      </c>
      <c r="L6050">
        <f>I6050*J6050*(1-K6050)</f>
        <v/>
      </c>
      <c r="M6050">
        <f>VLOOKUP(F6050,Products!A:D,4,FALSE)*I6050</f>
        <v/>
      </c>
      <c r="N6050">
        <f>L6050-M6050</f>
        <v/>
      </c>
    </row>
    <row r="6051">
      <c r="A6051" t="inlineStr">
        <is>
          <t>T1006049</t>
        </is>
      </c>
      <c r="B6051" t="inlineStr">
        <is>
          <t>2025-04-06</t>
        </is>
      </c>
      <c r="C6051" t="inlineStr">
        <is>
          <t>S002</t>
        </is>
      </c>
      <c r="D6051" t="inlineStr">
        <is>
          <t>Store_002</t>
        </is>
      </c>
      <c r="E6051" t="inlineStr">
        <is>
          <t>South</t>
        </is>
      </c>
      <c r="F6051" t="inlineStr">
        <is>
          <t>P0128</t>
        </is>
      </c>
      <c r="G6051" t="inlineStr">
        <is>
          <t>Prod_0128</t>
        </is>
      </c>
      <c r="H6051" t="inlineStr">
        <is>
          <t>Toys</t>
        </is>
      </c>
      <c r="I6051" t="n">
        <v>5</v>
      </c>
      <c r="J6051" t="n">
        <v>192.72</v>
      </c>
      <c r="K6051" t="n">
        <v>0</v>
      </c>
      <c r="L6051">
        <f>I6051*J6051*(1-K6051)</f>
        <v/>
      </c>
      <c r="M6051">
        <f>VLOOKUP(F6051,Products!A:D,4,FALSE)*I6051</f>
        <v/>
      </c>
      <c r="N6051">
        <f>L6051-M6051</f>
        <v/>
      </c>
    </row>
    <row r="6052">
      <c r="A6052" t="inlineStr">
        <is>
          <t>T1006050</t>
        </is>
      </c>
      <c r="B6052" t="inlineStr">
        <is>
          <t>2024-02-07</t>
        </is>
      </c>
      <c r="C6052" t="inlineStr">
        <is>
          <t>S022</t>
        </is>
      </c>
      <c r="D6052" t="inlineStr">
        <is>
          <t>Store_022</t>
        </is>
      </c>
      <c r="E6052" t="inlineStr">
        <is>
          <t>East</t>
        </is>
      </c>
      <c r="F6052" t="inlineStr">
        <is>
          <t>P0184</t>
        </is>
      </c>
      <c r="G6052" t="inlineStr">
        <is>
          <t>Prod_0184</t>
        </is>
      </c>
      <c r="H6052" t="inlineStr">
        <is>
          <t>Beverages</t>
        </is>
      </c>
      <c r="I6052" t="n">
        <v>6</v>
      </c>
      <c r="J6052" t="n">
        <v>436.25</v>
      </c>
      <c r="K6052" t="n">
        <v>0</v>
      </c>
      <c r="L6052">
        <f>I6052*J6052*(1-K6052)</f>
        <v/>
      </c>
      <c r="M6052">
        <f>VLOOKUP(F6052,Products!A:D,4,FALSE)*I6052</f>
        <v/>
      </c>
      <c r="N6052">
        <f>L6052-M6052</f>
        <v/>
      </c>
    </row>
    <row r="6053">
      <c r="A6053" t="inlineStr">
        <is>
          <t>T1006051</t>
        </is>
      </c>
      <c r="B6053" t="inlineStr">
        <is>
          <t>2024-07-03</t>
        </is>
      </c>
      <c r="C6053" t="inlineStr">
        <is>
          <t>S003</t>
        </is>
      </c>
      <c r="D6053" t="inlineStr">
        <is>
          <t>Store_003</t>
        </is>
      </c>
      <c r="E6053" t="inlineStr">
        <is>
          <t>North</t>
        </is>
      </c>
      <c r="F6053" t="inlineStr">
        <is>
          <t>P0162</t>
        </is>
      </c>
      <c r="G6053" t="inlineStr">
        <is>
          <t>Prod_0162</t>
        </is>
      </c>
      <c r="H6053" t="inlineStr">
        <is>
          <t>Food</t>
        </is>
      </c>
      <c r="I6053" t="n">
        <v>8</v>
      </c>
      <c r="J6053" t="n">
        <v>543.41</v>
      </c>
      <c r="K6053" t="n">
        <v>0</v>
      </c>
      <c r="L6053">
        <f>I6053*J6053*(1-K6053)</f>
        <v/>
      </c>
      <c r="M6053">
        <f>VLOOKUP(F6053,Products!A:D,4,FALSE)*I6053</f>
        <v/>
      </c>
      <c r="N6053">
        <f>L6053-M6053</f>
        <v/>
      </c>
    </row>
    <row r="6054">
      <c r="A6054" t="inlineStr">
        <is>
          <t>T1006052</t>
        </is>
      </c>
      <c r="B6054" t="inlineStr">
        <is>
          <t>2025-03-18</t>
        </is>
      </c>
      <c r="C6054" t="inlineStr">
        <is>
          <t>S002</t>
        </is>
      </c>
      <c r="D6054" t="inlineStr">
        <is>
          <t>Store_002</t>
        </is>
      </c>
      <c r="E6054" t="inlineStr">
        <is>
          <t>South</t>
        </is>
      </c>
      <c r="F6054" t="inlineStr">
        <is>
          <t>P0057</t>
        </is>
      </c>
      <c r="G6054" t="inlineStr">
        <is>
          <t>Prod_0057</t>
        </is>
      </c>
      <c r="H6054" t="inlineStr">
        <is>
          <t>Beverages</t>
        </is>
      </c>
      <c r="I6054" t="n">
        <v>3</v>
      </c>
      <c r="J6054" t="n">
        <v>76.86</v>
      </c>
      <c r="K6054" t="n">
        <v>0.05</v>
      </c>
      <c r="L6054">
        <f>I6054*J6054*(1-K6054)</f>
        <v/>
      </c>
      <c r="M6054">
        <f>VLOOKUP(F6054,Products!A:D,4,FALSE)*I6054</f>
        <v/>
      </c>
      <c r="N6054">
        <f>L6054-M6054</f>
        <v/>
      </c>
    </row>
    <row r="6055">
      <c r="A6055" t="inlineStr">
        <is>
          <t>T1006053</t>
        </is>
      </c>
      <c r="B6055" t="inlineStr">
        <is>
          <t>2023-03-13</t>
        </is>
      </c>
      <c r="C6055" t="inlineStr">
        <is>
          <t>S028</t>
        </is>
      </c>
      <c r="D6055" t="inlineStr">
        <is>
          <t>Store_028</t>
        </is>
      </c>
      <c r="E6055" t="inlineStr">
        <is>
          <t>North</t>
        </is>
      </c>
      <c r="F6055" t="inlineStr">
        <is>
          <t>P0012</t>
        </is>
      </c>
      <c r="G6055" t="inlineStr">
        <is>
          <t>Prod_0012</t>
        </is>
      </c>
      <c r="H6055" t="inlineStr">
        <is>
          <t>Food</t>
        </is>
      </c>
      <c r="I6055" t="n">
        <v>6</v>
      </c>
      <c r="J6055" t="n">
        <v>1011.1</v>
      </c>
      <c r="K6055" t="n">
        <v>0</v>
      </c>
      <c r="L6055">
        <f>I6055*J6055*(1-K6055)</f>
        <v/>
      </c>
      <c r="M6055">
        <f>VLOOKUP(F6055,Products!A:D,4,FALSE)*I6055</f>
        <v/>
      </c>
      <c r="N6055">
        <f>L6055-M6055</f>
        <v/>
      </c>
    </row>
    <row r="6056">
      <c r="A6056" t="inlineStr">
        <is>
          <t>T1006054</t>
        </is>
      </c>
      <c r="B6056" t="inlineStr">
        <is>
          <t>2024-05-11</t>
        </is>
      </c>
      <c r="C6056" t="inlineStr">
        <is>
          <t>S019</t>
        </is>
      </c>
      <c r="D6056" t="inlineStr">
        <is>
          <t>Store_019</t>
        </is>
      </c>
      <c r="E6056" t="inlineStr">
        <is>
          <t>East</t>
        </is>
      </c>
      <c r="F6056" t="inlineStr">
        <is>
          <t>P0020</t>
        </is>
      </c>
      <c r="G6056" t="inlineStr">
        <is>
          <t>Prod_0020</t>
        </is>
      </c>
      <c r="H6056" t="inlineStr">
        <is>
          <t>Beverages</t>
        </is>
      </c>
      <c r="I6056" t="n">
        <v>7</v>
      </c>
      <c r="J6056" t="n">
        <v>737.33</v>
      </c>
      <c r="K6056" t="n">
        <v>0</v>
      </c>
      <c r="L6056">
        <f>I6056*J6056*(1-K6056)</f>
        <v/>
      </c>
      <c r="M6056">
        <f>VLOOKUP(F6056,Products!A:D,4,FALSE)*I6056</f>
        <v/>
      </c>
      <c r="N6056">
        <f>L6056-M6056</f>
        <v/>
      </c>
    </row>
    <row r="6057">
      <c r="A6057" t="inlineStr">
        <is>
          <t>T1006055</t>
        </is>
      </c>
      <c r="B6057" t="inlineStr">
        <is>
          <t>2025-04-11</t>
        </is>
      </c>
      <c r="C6057" t="inlineStr">
        <is>
          <t>S033</t>
        </is>
      </c>
      <c r="D6057" t="inlineStr">
        <is>
          <t>Store_033</t>
        </is>
      </c>
      <c r="E6057" t="inlineStr">
        <is>
          <t>North</t>
        </is>
      </c>
      <c r="F6057" t="inlineStr">
        <is>
          <t>P0055</t>
        </is>
      </c>
      <c r="G6057" t="inlineStr">
        <is>
          <t>Prod_0055</t>
        </is>
      </c>
      <c r="H6057" t="inlineStr">
        <is>
          <t>Beverages</t>
        </is>
      </c>
      <c r="I6057" t="n">
        <v>8</v>
      </c>
      <c r="J6057" t="n">
        <v>202.1</v>
      </c>
      <c r="K6057" t="n">
        <v>0.05</v>
      </c>
      <c r="L6057">
        <f>I6057*J6057*(1-K6057)</f>
        <v/>
      </c>
      <c r="M6057">
        <f>VLOOKUP(F6057,Products!A:D,4,FALSE)*I6057</f>
        <v/>
      </c>
      <c r="N6057">
        <f>L6057-M6057</f>
        <v/>
      </c>
    </row>
    <row r="6058">
      <c r="A6058" t="inlineStr">
        <is>
          <t>T1006056</t>
        </is>
      </c>
      <c r="B6058" t="inlineStr">
        <is>
          <t>2024-06-07</t>
        </is>
      </c>
      <c r="C6058" t="inlineStr">
        <is>
          <t>S017</t>
        </is>
      </c>
      <c r="D6058" t="inlineStr">
        <is>
          <t>Store_017</t>
        </is>
      </c>
      <c r="E6058" t="inlineStr">
        <is>
          <t>South</t>
        </is>
      </c>
      <c r="F6058" t="inlineStr">
        <is>
          <t>P0190</t>
        </is>
      </c>
      <c r="G6058" t="inlineStr">
        <is>
          <t>Prod_0190</t>
        </is>
      </c>
      <c r="H6058" t="inlineStr">
        <is>
          <t>Household</t>
        </is>
      </c>
      <c r="I6058" t="n">
        <v>6</v>
      </c>
      <c r="J6058" t="n">
        <v>241.63</v>
      </c>
      <c r="K6058" t="n">
        <v>0.05</v>
      </c>
      <c r="L6058">
        <f>I6058*J6058*(1-K6058)</f>
        <v/>
      </c>
      <c r="M6058">
        <f>VLOOKUP(F6058,Products!A:D,4,FALSE)*I6058</f>
        <v/>
      </c>
      <c r="N6058">
        <f>L6058-M6058</f>
        <v/>
      </c>
    </row>
    <row r="6059">
      <c r="A6059" t="inlineStr">
        <is>
          <t>T1006057</t>
        </is>
      </c>
      <c r="B6059" t="inlineStr">
        <is>
          <t>2025-04-12</t>
        </is>
      </c>
      <c r="C6059" t="inlineStr">
        <is>
          <t>S021</t>
        </is>
      </c>
      <c r="D6059" t="inlineStr">
        <is>
          <t>Store_021</t>
        </is>
      </c>
      <c r="E6059" t="inlineStr">
        <is>
          <t>North</t>
        </is>
      </c>
      <c r="F6059" t="inlineStr">
        <is>
          <t>P0153</t>
        </is>
      </c>
      <c r="G6059" t="inlineStr">
        <is>
          <t>Prod_0153</t>
        </is>
      </c>
      <c r="H6059" t="inlineStr">
        <is>
          <t>Clothing</t>
        </is>
      </c>
      <c r="I6059" t="n">
        <v>8</v>
      </c>
      <c r="J6059" t="n">
        <v>129.88</v>
      </c>
      <c r="K6059" t="n">
        <v>0</v>
      </c>
      <c r="L6059">
        <f>I6059*J6059*(1-K6059)</f>
        <v/>
      </c>
      <c r="M6059">
        <f>VLOOKUP(F6059,Products!A:D,4,FALSE)*I6059</f>
        <v/>
      </c>
      <c r="N6059">
        <f>L6059-M6059</f>
        <v/>
      </c>
    </row>
    <row r="6060">
      <c r="A6060" t="inlineStr">
        <is>
          <t>T1006058</t>
        </is>
      </c>
      <c r="B6060" t="inlineStr">
        <is>
          <t>2025-01-19</t>
        </is>
      </c>
      <c r="C6060" t="inlineStr">
        <is>
          <t>S018</t>
        </is>
      </c>
      <c r="D6060" t="inlineStr">
        <is>
          <t>Store_018</t>
        </is>
      </c>
      <c r="E6060" t="inlineStr">
        <is>
          <t>South</t>
        </is>
      </c>
      <c r="F6060" t="inlineStr">
        <is>
          <t>P0002</t>
        </is>
      </c>
      <c r="G6060" t="inlineStr">
        <is>
          <t>Prod_0002</t>
        </is>
      </c>
      <c r="H6060" t="inlineStr">
        <is>
          <t>Food</t>
        </is>
      </c>
      <c r="I6060" t="n">
        <v>6</v>
      </c>
      <c r="J6060" t="n">
        <v>209.44</v>
      </c>
      <c r="K6060" t="n">
        <v>0</v>
      </c>
      <c r="L6060">
        <f>I6060*J6060*(1-K6060)</f>
        <v/>
      </c>
      <c r="M6060">
        <f>VLOOKUP(F6060,Products!A:D,4,FALSE)*I6060</f>
        <v/>
      </c>
      <c r="N6060">
        <f>L6060-M6060</f>
        <v/>
      </c>
    </row>
    <row r="6061">
      <c r="A6061" t="inlineStr">
        <is>
          <t>T1006059</t>
        </is>
      </c>
      <c r="B6061" t="inlineStr">
        <is>
          <t>2024-01-14</t>
        </is>
      </c>
      <c r="C6061" t="inlineStr">
        <is>
          <t>S043</t>
        </is>
      </c>
      <c r="D6061" t="inlineStr">
        <is>
          <t>Store_043</t>
        </is>
      </c>
      <c r="E6061" t="inlineStr">
        <is>
          <t>East</t>
        </is>
      </c>
      <c r="F6061" t="inlineStr">
        <is>
          <t>P0021</t>
        </is>
      </c>
      <c r="G6061" t="inlineStr">
        <is>
          <t>Prod_0021</t>
        </is>
      </c>
      <c r="H6061" t="inlineStr">
        <is>
          <t>Household</t>
        </is>
      </c>
      <c r="I6061" t="n">
        <v>6</v>
      </c>
      <c r="J6061" t="n">
        <v>125.05</v>
      </c>
      <c r="K6061" t="n">
        <v>0</v>
      </c>
      <c r="L6061">
        <f>I6061*J6061*(1-K6061)</f>
        <v/>
      </c>
      <c r="M6061">
        <f>VLOOKUP(F6061,Products!A:D,4,FALSE)*I6061</f>
        <v/>
      </c>
      <c r="N6061">
        <f>L6061-M6061</f>
        <v/>
      </c>
    </row>
    <row r="6062">
      <c r="A6062" t="inlineStr">
        <is>
          <t>T1006060</t>
        </is>
      </c>
      <c r="B6062" t="inlineStr">
        <is>
          <t>2023-06-15</t>
        </is>
      </c>
      <c r="C6062" t="inlineStr">
        <is>
          <t>S016</t>
        </is>
      </c>
      <c r="D6062" t="inlineStr">
        <is>
          <t>Store_016</t>
        </is>
      </c>
      <c r="E6062" t="inlineStr">
        <is>
          <t>West</t>
        </is>
      </c>
      <c r="F6062" t="inlineStr">
        <is>
          <t>P0199</t>
        </is>
      </c>
      <c r="G6062" t="inlineStr">
        <is>
          <t>Prod_0199</t>
        </is>
      </c>
      <c r="H6062" t="inlineStr">
        <is>
          <t>Beverages</t>
        </is>
      </c>
      <c r="I6062" t="n">
        <v>4</v>
      </c>
      <c r="J6062" t="n">
        <v>101.58</v>
      </c>
      <c r="K6062" t="n">
        <v>0</v>
      </c>
      <c r="L6062">
        <f>I6062*J6062*(1-K6062)</f>
        <v/>
      </c>
      <c r="M6062">
        <f>VLOOKUP(F6062,Products!A:D,4,FALSE)*I6062</f>
        <v/>
      </c>
      <c r="N6062">
        <f>L6062-M6062</f>
        <v/>
      </c>
    </row>
    <row r="6063">
      <c r="A6063" t="inlineStr">
        <is>
          <t>T1006061</t>
        </is>
      </c>
      <c r="B6063" t="inlineStr">
        <is>
          <t>2023-08-10</t>
        </is>
      </c>
      <c r="C6063" t="inlineStr">
        <is>
          <t>S027</t>
        </is>
      </c>
      <c r="D6063" t="inlineStr">
        <is>
          <t>Store_027</t>
        </is>
      </c>
      <c r="E6063" t="inlineStr">
        <is>
          <t>South</t>
        </is>
      </c>
      <c r="F6063" t="inlineStr">
        <is>
          <t>P0200</t>
        </is>
      </c>
      <c r="G6063" t="inlineStr">
        <is>
          <t>Prod_0200</t>
        </is>
      </c>
      <c r="H6063" t="inlineStr">
        <is>
          <t>Electronics</t>
        </is>
      </c>
      <c r="I6063" t="n">
        <v>6</v>
      </c>
      <c r="J6063" t="n">
        <v>383.43</v>
      </c>
      <c r="K6063" t="n">
        <v>0</v>
      </c>
      <c r="L6063">
        <f>I6063*J6063*(1-K6063)</f>
        <v/>
      </c>
      <c r="M6063">
        <f>VLOOKUP(F6063,Products!A:D,4,FALSE)*I6063</f>
        <v/>
      </c>
      <c r="N6063">
        <f>L6063-M6063</f>
        <v/>
      </c>
    </row>
    <row r="6064">
      <c r="A6064" t="inlineStr">
        <is>
          <t>T1006062</t>
        </is>
      </c>
      <c r="B6064" t="inlineStr">
        <is>
          <t>2023-07-03</t>
        </is>
      </c>
      <c r="C6064" t="inlineStr">
        <is>
          <t>S008</t>
        </is>
      </c>
      <c r="D6064" t="inlineStr">
        <is>
          <t>Store_008</t>
        </is>
      </c>
      <c r="E6064" t="inlineStr">
        <is>
          <t>East</t>
        </is>
      </c>
      <c r="F6064" t="inlineStr">
        <is>
          <t>P0118</t>
        </is>
      </c>
      <c r="G6064" t="inlineStr">
        <is>
          <t>Prod_0118</t>
        </is>
      </c>
      <c r="H6064" t="inlineStr">
        <is>
          <t>Toys</t>
        </is>
      </c>
      <c r="I6064" t="n">
        <v>1</v>
      </c>
      <c r="J6064" t="n">
        <v>643.24</v>
      </c>
      <c r="K6064" t="n">
        <v>0</v>
      </c>
      <c r="L6064">
        <f>I6064*J6064*(1-K6064)</f>
        <v/>
      </c>
      <c r="M6064">
        <f>VLOOKUP(F6064,Products!A:D,4,FALSE)*I6064</f>
        <v/>
      </c>
      <c r="N6064">
        <f>L6064-M6064</f>
        <v/>
      </c>
    </row>
    <row r="6065">
      <c r="A6065" t="inlineStr">
        <is>
          <t>T1006063</t>
        </is>
      </c>
      <c r="B6065" t="inlineStr">
        <is>
          <t>2025-07-13</t>
        </is>
      </c>
      <c r="C6065" t="inlineStr">
        <is>
          <t>S040</t>
        </is>
      </c>
      <c r="D6065" t="inlineStr">
        <is>
          <t>Store_040</t>
        </is>
      </c>
      <c r="E6065" t="inlineStr">
        <is>
          <t>Central</t>
        </is>
      </c>
      <c r="F6065" t="inlineStr">
        <is>
          <t>P0029</t>
        </is>
      </c>
      <c r="G6065" t="inlineStr">
        <is>
          <t>Prod_0029</t>
        </is>
      </c>
      <c r="H6065" t="inlineStr">
        <is>
          <t>Clothing</t>
        </is>
      </c>
      <c r="I6065" t="n">
        <v>5</v>
      </c>
      <c r="J6065" t="n">
        <v>622.97</v>
      </c>
      <c r="K6065" t="n">
        <v>0</v>
      </c>
      <c r="L6065">
        <f>I6065*J6065*(1-K6065)</f>
        <v/>
      </c>
      <c r="M6065">
        <f>VLOOKUP(F6065,Products!A:D,4,FALSE)*I6065</f>
        <v/>
      </c>
      <c r="N6065">
        <f>L6065-M6065</f>
        <v/>
      </c>
    </row>
    <row r="6066">
      <c r="A6066" t="inlineStr">
        <is>
          <t>T1006064</t>
        </is>
      </c>
      <c r="B6066" t="inlineStr">
        <is>
          <t>2025-03-08</t>
        </is>
      </c>
      <c r="C6066" t="inlineStr">
        <is>
          <t>S022</t>
        </is>
      </c>
      <c r="D6066" t="inlineStr">
        <is>
          <t>Store_022</t>
        </is>
      </c>
      <c r="E6066" t="inlineStr">
        <is>
          <t>East</t>
        </is>
      </c>
      <c r="F6066" t="inlineStr">
        <is>
          <t>P0012</t>
        </is>
      </c>
      <c r="G6066" t="inlineStr">
        <is>
          <t>Prod_0012</t>
        </is>
      </c>
      <c r="H6066" t="inlineStr">
        <is>
          <t>Food</t>
        </is>
      </c>
      <c r="I6066" t="n">
        <v>4</v>
      </c>
      <c r="J6066" t="n">
        <v>810.28</v>
      </c>
      <c r="K6066" t="n">
        <v>0.1</v>
      </c>
      <c r="L6066">
        <f>I6066*J6066*(1-K6066)</f>
        <v/>
      </c>
      <c r="M6066">
        <f>VLOOKUP(F6066,Products!A:D,4,FALSE)*I6066</f>
        <v/>
      </c>
      <c r="N6066">
        <f>L6066-M6066</f>
        <v/>
      </c>
    </row>
    <row r="6067">
      <c r="A6067" t="inlineStr">
        <is>
          <t>T1006065</t>
        </is>
      </c>
      <c r="B6067" t="inlineStr">
        <is>
          <t>2023-11-03</t>
        </is>
      </c>
      <c r="C6067" t="inlineStr">
        <is>
          <t>S001</t>
        </is>
      </c>
      <c r="D6067" t="inlineStr">
        <is>
          <t>Store_001</t>
        </is>
      </c>
      <c r="E6067" t="inlineStr">
        <is>
          <t>West</t>
        </is>
      </c>
      <c r="F6067" t="inlineStr">
        <is>
          <t>P0110</t>
        </is>
      </c>
      <c r="G6067" t="inlineStr">
        <is>
          <t>Prod_0110</t>
        </is>
      </c>
      <c r="H6067" t="inlineStr">
        <is>
          <t>Stationery</t>
        </is>
      </c>
      <c r="I6067" t="n">
        <v>4</v>
      </c>
      <c r="J6067" t="n">
        <v>63.5</v>
      </c>
      <c r="K6067" t="n">
        <v>0</v>
      </c>
      <c r="L6067">
        <f>I6067*J6067*(1-K6067)</f>
        <v/>
      </c>
      <c r="M6067">
        <f>VLOOKUP(F6067,Products!A:D,4,FALSE)*I6067</f>
        <v/>
      </c>
      <c r="N6067">
        <f>L6067-M6067</f>
        <v/>
      </c>
    </row>
    <row r="6068">
      <c r="A6068" t="inlineStr">
        <is>
          <t>T1006066</t>
        </is>
      </c>
      <c r="B6068" t="inlineStr">
        <is>
          <t>2025-07-31</t>
        </is>
      </c>
      <c r="C6068" t="inlineStr">
        <is>
          <t>S021</t>
        </is>
      </c>
      <c r="D6068" t="inlineStr">
        <is>
          <t>Store_021</t>
        </is>
      </c>
      <c r="E6068" t="inlineStr">
        <is>
          <t>North</t>
        </is>
      </c>
      <c r="F6068" t="inlineStr">
        <is>
          <t>P0040</t>
        </is>
      </c>
      <c r="G6068" t="inlineStr">
        <is>
          <t>Prod_0040</t>
        </is>
      </c>
      <c r="H6068" t="inlineStr">
        <is>
          <t>Toys</t>
        </is>
      </c>
      <c r="I6068" t="n">
        <v>8</v>
      </c>
      <c r="J6068" t="n">
        <v>56.57</v>
      </c>
      <c r="K6068" t="n">
        <v>0</v>
      </c>
      <c r="L6068">
        <f>I6068*J6068*(1-K6068)</f>
        <v/>
      </c>
      <c r="M6068">
        <f>VLOOKUP(F6068,Products!A:D,4,FALSE)*I6068</f>
        <v/>
      </c>
      <c r="N6068">
        <f>L6068-M6068</f>
        <v/>
      </c>
    </row>
    <row r="6069">
      <c r="A6069" t="inlineStr">
        <is>
          <t>T1006067</t>
        </is>
      </c>
      <c r="B6069" t="inlineStr">
        <is>
          <t>2023-03-21</t>
        </is>
      </c>
      <c r="C6069" t="inlineStr">
        <is>
          <t>S011</t>
        </is>
      </c>
      <c r="D6069" t="inlineStr">
        <is>
          <t>Store_011</t>
        </is>
      </c>
      <c r="E6069" t="inlineStr">
        <is>
          <t>South</t>
        </is>
      </c>
      <c r="F6069" t="inlineStr">
        <is>
          <t>P0154</t>
        </is>
      </c>
      <c r="G6069" t="inlineStr">
        <is>
          <t>Prod_0154</t>
        </is>
      </c>
      <c r="H6069" t="inlineStr">
        <is>
          <t>Toys</t>
        </is>
      </c>
      <c r="I6069" t="n">
        <v>4</v>
      </c>
      <c r="J6069" t="n">
        <v>378.22</v>
      </c>
      <c r="K6069" t="n">
        <v>0.05</v>
      </c>
      <c r="L6069">
        <f>I6069*J6069*(1-K6069)</f>
        <v/>
      </c>
      <c r="M6069">
        <f>VLOOKUP(F6069,Products!A:D,4,FALSE)*I6069</f>
        <v/>
      </c>
      <c r="N6069">
        <f>L6069-M6069</f>
        <v/>
      </c>
    </row>
    <row r="6070">
      <c r="A6070" t="inlineStr">
        <is>
          <t>T1006068</t>
        </is>
      </c>
      <c r="B6070" t="inlineStr">
        <is>
          <t>2025-01-16</t>
        </is>
      </c>
      <c r="C6070" t="inlineStr">
        <is>
          <t>S023</t>
        </is>
      </c>
      <c r="D6070" t="inlineStr">
        <is>
          <t>Store_023</t>
        </is>
      </c>
      <c r="E6070" t="inlineStr">
        <is>
          <t>South</t>
        </is>
      </c>
      <c r="F6070" t="inlineStr">
        <is>
          <t>P0177</t>
        </is>
      </c>
      <c r="G6070" t="inlineStr">
        <is>
          <t>Prod_0177</t>
        </is>
      </c>
      <c r="H6070" t="inlineStr">
        <is>
          <t>Household</t>
        </is>
      </c>
      <c r="I6070" t="n">
        <v>5</v>
      </c>
      <c r="J6070" t="n">
        <v>218.54</v>
      </c>
      <c r="K6070" t="n">
        <v>0</v>
      </c>
      <c r="L6070">
        <f>I6070*J6070*(1-K6070)</f>
        <v/>
      </c>
      <c r="M6070">
        <f>VLOOKUP(F6070,Products!A:D,4,FALSE)*I6070</f>
        <v/>
      </c>
      <c r="N6070">
        <f>L6070-M6070</f>
        <v/>
      </c>
    </row>
    <row r="6071">
      <c r="A6071" t="inlineStr">
        <is>
          <t>T1006069</t>
        </is>
      </c>
      <c r="B6071" t="inlineStr">
        <is>
          <t>2024-03-13</t>
        </is>
      </c>
      <c r="C6071" t="inlineStr">
        <is>
          <t>S012</t>
        </is>
      </c>
      <c r="D6071" t="inlineStr">
        <is>
          <t>Store_012</t>
        </is>
      </c>
      <c r="E6071" t="inlineStr">
        <is>
          <t>South</t>
        </is>
      </c>
      <c r="F6071" t="inlineStr">
        <is>
          <t>P0018</t>
        </is>
      </c>
      <c r="G6071" t="inlineStr">
        <is>
          <t>Prod_0018</t>
        </is>
      </c>
      <c r="H6071" t="inlineStr">
        <is>
          <t>Food</t>
        </is>
      </c>
      <c r="I6071" t="n">
        <v>6</v>
      </c>
      <c r="J6071" t="n">
        <v>882.74</v>
      </c>
      <c r="K6071" t="n">
        <v>0.1</v>
      </c>
      <c r="L6071">
        <f>I6071*J6071*(1-K6071)</f>
        <v/>
      </c>
      <c r="M6071">
        <f>VLOOKUP(F6071,Products!A:D,4,FALSE)*I6071</f>
        <v/>
      </c>
      <c r="N6071">
        <f>L6071-M6071</f>
        <v/>
      </c>
    </row>
    <row r="6072">
      <c r="A6072" t="inlineStr">
        <is>
          <t>T1006070</t>
        </is>
      </c>
      <c r="B6072" t="inlineStr">
        <is>
          <t>2024-12-24</t>
        </is>
      </c>
      <c r="C6072" t="inlineStr">
        <is>
          <t>S018</t>
        </is>
      </c>
      <c r="D6072" t="inlineStr">
        <is>
          <t>Store_018</t>
        </is>
      </c>
      <c r="E6072" t="inlineStr">
        <is>
          <t>South</t>
        </is>
      </c>
      <c r="F6072" t="inlineStr">
        <is>
          <t>P0017</t>
        </is>
      </c>
      <c r="G6072" t="inlineStr">
        <is>
          <t>Prod_0017</t>
        </is>
      </c>
      <c r="H6072" t="inlineStr">
        <is>
          <t>Food</t>
        </is>
      </c>
      <c r="I6072" t="n">
        <v>5</v>
      </c>
      <c r="J6072" t="n">
        <v>540.45</v>
      </c>
      <c r="K6072" t="n">
        <v>0.05</v>
      </c>
      <c r="L6072">
        <f>I6072*J6072*(1-K6072)</f>
        <v/>
      </c>
      <c r="M6072">
        <f>VLOOKUP(F6072,Products!A:D,4,FALSE)*I6072</f>
        <v/>
      </c>
      <c r="N6072">
        <f>L6072-M6072</f>
        <v/>
      </c>
    </row>
    <row r="6073">
      <c r="A6073" t="inlineStr">
        <is>
          <t>T1006071</t>
        </is>
      </c>
      <c r="B6073" t="inlineStr">
        <is>
          <t>2023-07-30</t>
        </is>
      </c>
      <c r="C6073" t="inlineStr">
        <is>
          <t>S022</t>
        </is>
      </c>
      <c r="D6073" t="inlineStr">
        <is>
          <t>Store_022</t>
        </is>
      </c>
      <c r="E6073" t="inlineStr">
        <is>
          <t>East</t>
        </is>
      </c>
      <c r="F6073" t="inlineStr">
        <is>
          <t>P0056</t>
        </is>
      </c>
      <c r="G6073" t="inlineStr">
        <is>
          <t>Prod_0056</t>
        </is>
      </c>
      <c r="H6073" t="inlineStr">
        <is>
          <t>Household</t>
        </is>
      </c>
      <c r="I6073" t="n">
        <v>2</v>
      </c>
      <c r="J6073" t="n">
        <v>311.74</v>
      </c>
      <c r="K6073" t="n">
        <v>0</v>
      </c>
      <c r="L6073">
        <f>I6073*J6073*(1-K6073)</f>
        <v/>
      </c>
      <c r="M6073">
        <f>VLOOKUP(F6073,Products!A:D,4,FALSE)*I6073</f>
        <v/>
      </c>
      <c r="N6073">
        <f>L6073-M6073</f>
        <v/>
      </c>
    </row>
    <row r="6074">
      <c r="A6074" t="inlineStr">
        <is>
          <t>T1006072</t>
        </is>
      </c>
      <c r="B6074" t="inlineStr">
        <is>
          <t>2025-03-06</t>
        </is>
      </c>
      <c r="C6074" t="inlineStr">
        <is>
          <t>S008</t>
        </is>
      </c>
      <c r="D6074" t="inlineStr">
        <is>
          <t>Store_008</t>
        </is>
      </c>
      <c r="E6074" t="inlineStr">
        <is>
          <t>East</t>
        </is>
      </c>
      <c r="F6074" t="inlineStr">
        <is>
          <t>P0179</t>
        </is>
      </c>
      <c r="G6074" t="inlineStr">
        <is>
          <t>Prod_0179</t>
        </is>
      </c>
      <c r="H6074" t="inlineStr">
        <is>
          <t>Household</t>
        </is>
      </c>
      <c r="I6074" t="n">
        <v>9</v>
      </c>
      <c r="J6074" t="n">
        <v>178.2</v>
      </c>
      <c r="K6074" t="n">
        <v>0.05</v>
      </c>
      <c r="L6074">
        <f>I6074*J6074*(1-K6074)</f>
        <v/>
      </c>
      <c r="M6074">
        <f>VLOOKUP(F6074,Products!A:D,4,FALSE)*I6074</f>
        <v/>
      </c>
      <c r="N6074">
        <f>L6074-M6074</f>
        <v/>
      </c>
    </row>
    <row r="6075">
      <c r="A6075" t="inlineStr">
        <is>
          <t>T1006073</t>
        </is>
      </c>
      <c r="B6075" t="inlineStr">
        <is>
          <t>2024-11-02</t>
        </is>
      </c>
      <c r="C6075" t="inlineStr">
        <is>
          <t>S026</t>
        </is>
      </c>
      <c r="D6075" t="inlineStr">
        <is>
          <t>Store_026</t>
        </is>
      </c>
      <c r="E6075" t="inlineStr">
        <is>
          <t>North</t>
        </is>
      </c>
      <c r="F6075" t="inlineStr">
        <is>
          <t>P0003</t>
        </is>
      </c>
      <c r="G6075" t="inlineStr">
        <is>
          <t>Prod_0003</t>
        </is>
      </c>
      <c r="H6075" t="inlineStr">
        <is>
          <t>Household</t>
        </is>
      </c>
      <c r="I6075" t="n">
        <v>6</v>
      </c>
      <c r="J6075" t="n">
        <v>82.88</v>
      </c>
      <c r="K6075" t="n">
        <v>0.05</v>
      </c>
      <c r="L6075">
        <f>I6075*J6075*(1-K6075)</f>
        <v/>
      </c>
      <c r="M6075">
        <f>VLOOKUP(F6075,Products!A:D,4,FALSE)*I6075</f>
        <v/>
      </c>
      <c r="N6075">
        <f>L6075-M6075</f>
        <v/>
      </c>
    </row>
    <row r="6076">
      <c r="A6076" t="inlineStr">
        <is>
          <t>T1006074</t>
        </is>
      </c>
      <c r="B6076" t="inlineStr">
        <is>
          <t>2023-03-28</t>
        </is>
      </c>
      <c r="C6076" t="inlineStr">
        <is>
          <t>S030</t>
        </is>
      </c>
      <c r="D6076" t="inlineStr">
        <is>
          <t>Store_030</t>
        </is>
      </c>
      <c r="E6076" t="inlineStr">
        <is>
          <t>North</t>
        </is>
      </c>
      <c r="F6076" t="inlineStr">
        <is>
          <t>P0059</t>
        </is>
      </c>
      <c r="G6076" t="inlineStr">
        <is>
          <t>Prod_0059</t>
        </is>
      </c>
      <c r="H6076" t="inlineStr">
        <is>
          <t>Beverages</t>
        </is>
      </c>
      <c r="I6076" t="n">
        <v>3</v>
      </c>
      <c r="J6076" t="n">
        <v>408.35</v>
      </c>
      <c r="K6076" t="n">
        <v>0</v>
      </c>
      <c r="L6076">
        <f>I6076*J6076*(1-K6076)</f>
        <v/>
      </c>
      <c r="M6076">
        <f>VLOOKUP(F6076,Products!A:D,4,FALSE)*I6076</f>
        <v/>
      </c>
      <c r="N6076">
        <f>L6076-M6076</f>
        <v/>
      </c>
    </row>
    <row r="6077">
      <c r="A6077" t="inlineStr">
        <is>
          <t>T1006075</t>
        </is>
      </c>
      <c r="B6077" t="inlineStr">
        <is>
          <t>2023-01-13</t>
        </is>
      </c>
      <c r="C6077" t="inlineStr">
        <is>
          <t>S021</t>
        </is>
      </c>
      <c r="D6077" t="inlineStr">
        <is>
          <t>Store_021</t>
        </is>
      </c>
      <c r="E6077" t="inlineStr">
        <is>
          <t>North</t>
        </is>
      </c>
      <c r="F6077" t="inlineStr">
        <is>
          <t>P0095</t>
        </is>
      </c>
      <c r="G6077" t="inlineStr">
        <is>
          <t>Prod_0095</t>
        </is>
      </c>
      <c r="H6077" t="inlineStr">
        <is>
          <t>Food</t>
        </is>
      </c>
      <c r="I6077" t="n">
        <v>9</v>
      </c>
      <c r="J6077" t="n">
        <v>174.02</v>
      </c>
      <c r="K6077" t="n">
        <v>0.1</v>
      </c>
      <c r="L6077">
        <f>I6077*J6077*(1-K6077)</f>
        <v/>
      </c>
      <c r="M6077">
        <f>VLOOKUP(F6077,Products!A:D,4,FALSE)*I6077</f>
        <v/>
      </c>
      <c r="N6077">
        <f>L6077-M6077</f>
        <v/>
      </c>
    </row>
    <row r="6078">
      <c r="A6078" t="inlineStr">
        <is>
          <t>T1006076</t>
        </is>
      </c>
      <c r="B6078" t="inlineStr">
        <is>
          <t>2024-08-24</t>
        </is>
      </c>
      <c r="C6078" t="inlineStr">
        <is>
          <t>S014</t>
        </is>
      </c>
      <c r="D6078" t="inlineStr">
        <is>
          <t>Store_014</t>
        </is>
      </c>
      <c r="E6078" t="inlineStr">
        <is>
          <t>West</t>
        </is>
      </c>
      <c r="F6078" t="inlineStr">
        <is>
          <t>P0172</t>
        </is>
      </c>
      <c r="G6078" t="inlineStr">
        <is>
          <t>Prod_0172</t>
        </is>
      </c>
      <c r="H6078" t="inlineStr">
        <is>
          <t>Beverages</t>
        </is>
      </c>
      <c r="I6078" t="n">
        <v>2</v>
      </c>
      <c r="J6078" t="n">
        <v>828.84</v>
      </c>
      <c r="K6078" t="n">
        <v>0.2</v>
      </c>
      <c r="L6078">
        <f>I6078*J6078*(1-K6078)</f>
        <v/>
      </c>
      <c r="M6078">
        <f>VLOOKUP(F6078,Products!A:D,4,FALSE)*I6078</f>
        <v/>
      </c>
      <c r="N6078">
        <f>L6078-M6078</f>
        <v/>
      </c>
    </row>
    <row r="6079">
      <c r="A6079" t="inlineStr">
        <is>
          <t>T1006077</t>
        </is>
      </c>
      <c r="B6079" t="inlineStr">
        <is>
          <t>2023-10-20</t>
        </is>
      </c>
      <c r="C6079" t="inlineStr">
        <is>
          <t>S012</t>
        </is>
      </c>
      <c r="D6079" t="inlineStr">
        <is>
          <t>Store_012</t>
        </is>
      </c>
      <c r="E6079" t="inlineStr">
        <is>
          <t>South</t>
        </is>
      </c>
      <c r="F6079" t="inlineStr">
        <is>
          <t>P0081</t>
        </is>
      </c>
      <c r="G6079" t="inlineStr">
        <is>
          <t>Prod_0081</t>
        </is>
      </c>
      <c r="H6079" t="inlineStr">
        <is>
          <t>Electronics</t>
        </is>
      </c>
      <c r="I6079" t="n">
        <v>6</v>
      </c>
      <c r="J6079" t="n">
        <v>319.7</v>
      </c>
      <c r="K6079" t="n">
        <v>0.15</v>
      </c>
      <c r="L6079">
        <f>I6079*J6079*(1-K6079)</f>
        <v/>
      </c>
      <c r="M6079">
        <f>VLOOKUP(F6079,Products!A:D,4,FALSE)*I6079</f>
        <v/>
      </c>
      <c r="N6079">
        <f>L6079-M6079</f>
        <v/>
      </c>
    </row>
    <row r="6080">
      <c r="A6080" t="inlineStr">
        <is>
          <t>T1006078</t>
        </is>
      </c>
      <c r="B6080" t="inlineStr">
        <is>
          <t>2025-01-13</t>
        </is>
      </c>
      <c r="C6080" t="inlineStr">
        <is>
          <t>S027</t>
        </is>
      </c>
      <c r="D6080" t="inlineStr">
        <is>
          <t>Store_027</t>
        </is>
      </c>
      <c r="E6080" t="inlineStr">
        <is>
          <t>South</t>
        </is>
      </c>
      <c r="F6080" t="inlineStr">
        <is>
          <t>P0101</t>
        </is>
      </c>
      <c r="G6080" t="inlineStr">
        <is>
          <t>Prod_0101</t>
        </is>
      </c>
      <c r="H6080" t="inlineStr">
        <is>
          <t>Food</t>
        </is>
      </c>
      <c r="I6080" t="n">
        <v>4</v>
      </c>
      <c r="J6080" t="n">
        <v>84.69</v>
      </c>
      <c r="K6080" t="n">
        <v>0</v>
      </c>
      <c r="L6080">
        <f>I6080*J6080*(1-K6080)</f>
        <v/>
      </c>
      <c r="M6080">
        <f>VLOOKUP(F6080,Products!A:D,4,FALSE)*I6080</f>
        <v/>
      </c>
      <c r="N6080">
        <f>L6080-M6080</f>
        <v/>
      </c>
    </row>
    <row r="6081">
      <c r="A6081" t="inlineStr">
        <is>
          <t>T1006079</t>
        </is>
      </c>
      <c r="B6081" t="inlineStr">
        <is>
          <t>2024-03-03</t>
        </is>
      </c>
      <c r="C6081" t="inlineStr">
        <is>
          <t>S042</t>
        </is>
      </c>
      <c r="D6081" t="inlineStr">
        <is>
          <t>Store_042</t>
        </is>
      </c>
      <c r="E6081" t="inlineStr">
        <is>
          <t>Central</t>
        </is>
      </c>
      <c r="F6081" t="inlineStr">
        <is>
          <t>P0151</t>
        </is>
      </c>
      <c r="G6081" t="inlineStr">
        <is>
          <t>Prod_0151</t>
        </is>
      </c>
      <c r="H6081" t="inlineStr">
        <is>
          <t>Food</t>
        </is>
      </c>
      <c r="I6081" t="n">
        <v>4</v>
      </c>
      <c r="J6081" t="n">
        <v>730.37</v>
      </c>
      <c r="K6081" t="n">
        <v>0</v>
      </c>
      <c r="L6081">
        <f>I6081*J6081*(1-K6081)</f>
        <v/>
      </c>
      <c r="M6081">
        <f>VLOOKUP(F6081,Products!A:D,4,FALSE)*I6081</f>
        <v/>
      </c>
      <c r="N6081">
        <f>L6081-M6081</f>
        <v/>
      </c>
    </row>
    <row r="6082">
      <c r="A6082" t="inlineStr">
        <is>
          <t>T1006080</t>
        </is>
      </c>
      <c r="B6082" t="inlineStr">
        <is>
          <t>2024-12-06</t>
        </is>
      </c>
      <c r="C6082" t="inlineStr">
        <is>
          <t>S023</t>
        </is>
      </c>
      <c r="D6082" t="inlineStr">
        <is>
          <t>Store_023</t>
        </is>
      </c>
      <c r="E6082" t="inlineStr">
        <is>
          <t>South</t>
        </is>
      </c>
      <c r="F6082" t="inlineStr">
        <is>
          <t>P0182</t>
        </is>
      </c>
      <c r="G6082" t="inlineStr">
        <is>
          <t>Prod_0182</t>
        </is>
      </c>
      <c r="H6082" t="inlineStr">
        <is>
          <t>Electronics</t>
        </is>
      </c>
      <c r="I6082" t="n">
        <v>8</v>
      </c>
      <c r="J6082" t="n">
        <v>842.85</v>
      </c>
      <c r="K6082" t="n">
        <v>0</v>
      </c>
      <c r="L6082">
        <f>I6082*J6082*(1-K6082)</f>
        <v/>
      </c>
      <c r="M6082">
        <f>VLOOKUP(F6082,Products!A:D,4,FALSE)*I6082</f>
        <v/>
      </c>
      <c r="N6082">
        <f>L6082-M6082</f>
        <v/>
      </c>
    </row>
    <row r="6083">
      <c r="A6083" t="inlineStr">
        <is>
          <t>T1006081</t>
        </is>
      </c>
      <c r="B6083" t="inlineStr">
        <is>
          <t>2023-02-26</t>
        </is>
      </c>
      <c r="C6083" t="inlineStr">
        <is>
          <t>S043</t>
        </is>
      </c>
      <c r="D6083" t="inlineStr">
        <is>
          <t>Store_043</t>
        </is>
      </c>
      <c r="E6083" t="inlineStr">
        <is>
          <t>East</t>
        </is>
      </c>
      <c r="F6083" t="inlineStr">
        <is>
          <t>P0020</t>
        </is>
      </c>
      <c r="G6083" t="inlineStr">
        <is>
          <t>Prod_0020</t>
        </is>
      </c>
      <c r="H6083" t="inlineStr">
        <is>
          <t>Beverages</t>
        </is>
      </c>
      <c r="I6083" t="n">
        <v>6</v>
      </c>
      <c r="J6083" t="n">
        <v>710.4</v>
      </c>
      <c r="K6083" t="n">
        <v>0</v>
      </c>
      <c r="L6083">
        <f>I6083*J6083*(1-K6083)</f>
        <v/>
      </c>
      <c r="M6083">
        <f>VLOOKUP(F6083,Products!A:D,4,FALSE)*I6083</f>
        <v/>
      </c>
      <c r="N6083">
        <f>L6083-M6083</f>
        <v/>
      </c>
    </row>
    <row r="6084">
      <c r="A6084" t="inlineStr">
        <is>
          <t>T1006082</t>
        </is>
      </c>
      <c r="B6084" t="inlineStr">
        <is>
          <t>2023-06-17</t>
        </is>
      </c>
      <c r="C6084" t="inlineStr">
        <is>
          <t>S033</t>
        </is>
      </c>
      <c r="D6084" t="inlineStr">
        <is>
          <t>Store_033</t>
        </is>
      </c>
      <c r="E6084" t="inlineStr">
        <is>
          <t>North</t>
        </is>
      </c>
      <c r="F6084" t="inlineStr">
        <is>
          <t>P0024</t>
        </is>
      </c>
      <c r="G6084" t="inlineStr">
        <is>
          <t>Prod_0024</t>
        </is>
      </c>
      <c r="H6084" t="inlineStr">
        <is>
          <t>Clothing</t>
        </is>
      </c>
      <c r="I6084" t="n">
        <v>5</v>
      </c>
      <c r="J6084" t="n">
        <v>86.81999999999999</v>
      </c>
      <c r="K6084" t="n">
        <v>0</v>
      </c>
      <c r="L6084">
        <f>I6084*J6084*(1-K6084)</f>
        <v/>
      </c>
      <c r="M6084">
        <f>VLOOKUP(F6084,Products!A:D,4,FALSE)*I6084</f>
        <v/>
      </c>
      <c r="N6084">
        <f>L6084-M6084</f>
        <v/>
      </c>
    </row>
    <row r="6085">
      <c r="A6085" t="inlineStr">
        <is>
          <t>T1006083</t>
        </is>
      </c>
      <c r="B6085" t="inlineStr">
        <is>
          <t>2024-05-08</t>
        </is>
      </c>
      <c r="C6085" t="inlineStr">
        <is>
          <t>S040</t>
        </is>
      </c>
      <c r="D6085" t="inlineStr">
        <is>
          <t>Store_040</t>
        </is>
      </c>
      <c r="E6085" t="inlineStr">
        <is>
          <t>Central</t>
        </is>
      </c>
      <c r="F6085" t="inlineStr">
        <is>
          <t>P0106</t>
        </is>
      </c>
      <c r="G6085" t="inlineStr">
        <is>
          <t>Prod_0106</t>
        </is>
      </c>
      <c r="H6085" t="inlineStr">
        <is>
          <t>Electronics</t>
        </is>
      </c>
      <c r="I6085" t="n">
        <v>7</v>
      </c>
      <c r="J6085" t="n">
        <v>812.01</v>
      </c>
      <c r="K6085" t="n">
        <v>0</v>
      </c>
      <c r="L6085">
        <f>I6085*J6085*(1-K6085)</f>
        <v/>
      </c>
      <c r="M6085">
        <f>VLOOKUP(F6085,Products!A:D,4,FALSE)*I6085</f>
        <v/>
      </c>
      <c r="N6085">
        <f>L6085-M6085</f>
        <v/>
      </c>
    </row>
    <row r="6086">
      <c r="A6086" t="inlineStr">
        <is>
          <t>T1006084</t>
        </is>
      </c>
      <c r="B6086" t="inlineStr">
        <is>
          <t>2024-07-23</t>
        </is>
      </c>
      <c r="C6086" t="inlineStr">
        <is>
          <t>S023</t>
        </is>
      </c>
      <c r="D6086" t="inlineStr">
        <is>
          <t>Store_023</t>
        </is>
      </c>
      <c r="E6086" t="inlineStr">
        <is>
          <t>South</t>
        </is>
      </c>
      <c r="F6086" t="inlineStr">
        <is>
          <t>P0102</t>
        </is>
      </c>
      <c r="G6086" t="inlineStr">
        <is>
          <t>Prod_0102</t>
        </is>
      </c>
      <c r="H6086" t="inlineStr">
        <is>
          <t>Food</t>
        </is>
      </c>
      <c r="I6086" t="n">
        <v>4</v>
      </c>
      <c r="J6086" t="n">
        <v>775.17</v>
      </c>
      <c r="K6086" t="n">
        <v>0</v>
      </c>
      <c r="L6086">
        <f>I6086*J6086*(1-K6086)</f>
        <v/>
      </c>
      <c r="M6086">
        <f>VLOOKUP(F6086,Products!A:D,4,FALSE)*I6086</f>
        <v/>
      </c>
      <c r="N6086">
        <f>L6086-M6086</f>
        <v/>
      </c>
    </row>
    <row r="6087">
      <c r="A6087" t="inlineStr">
        <is>
          <t>T1006085</t>
        </is>
      </c>
      <c r="B6087" t="inlineStr">
        <is>
          <t>2024-01-31</t>
        </is>
      </c>
      <c r="C6087" t="inlineStr">
        <is>
          <t>S014</t>
        </is>
      </c>
      <c r="D6087" t="inlineStr">
        <is>
          <t>Store_014</t>
        </is>
      </c>
      <c r="E6087" t="inlineStr">
        <is>
          <t>West</t>
        </is>
      </c>
      <c r="F6087" t="inlineStr">
        <is>
          <t>P0143</t>
        </is>
      </c>
      <c r="G6087" t="inlineStr">
        <is>
          <t>Prod_0143</t>
        </is>
      </c>
      <c r="H6087" t="inlineStr">
        <is>
          <t>Electronics</t>
        </is>
      </c>
      <c r="I6087" t="n">
        <v>6</v>
      </c>
      <c r="J6087" t="n">
        <v>344.22</v>
      </c>
      <c r="K6087" t="n">
        <v>0</v>
      </c>
      <c r="L6087">
        <f>I6087*J6087*(1-K6087)</f>
        <v/>
      </c>
      <c r="M6087">
        <f>VLOOKUP(F6087,Products!A:D,4,FALSE)*I6087</f>
        <v/>
      </c>
      <c r="N6087">
        <f>L6087-M6087</f>
        <v/>
      </c>
    </row>
    <row r="6088">
      <c r="A6088" t="inlineStr">
        <is>
          <t>T1006086</t>
        </is>
      </c>
      <c r="B6088" t="inlineStr">
        <is>
          <t>2024-05-20</t>
        </is>
      </c>
      <c r="C6088" t="inlineStr">
        <is>
          <t>S008</t>
        </is>
      </c>
      <c r="D6088" t="inlineStr">
        <is>
          <t>Store_008</t>
        </is>
      </c>
      <c r="E6088" t="inlineStr">
        <is>
          <t>East</t>
        </is>
      </c>
      <c r="F6088" t="inlineStr">
        <is>
          <t>P0182</t>
        </is>
      </c>
      <c r="G6088" t="inlineStr">
        <is>
          <t>Prod_0182</t>
        </is>
      </c>
      <c r="H6088" t="inlineStr">
        <is>
          <t>Electronics</t>
        </is>
      </c>
      <c r="I6088" t="n">
        <v>7</v>
      </c>
      <c r="J6088" t="n">
        <v>573.73</v>
      </c>
      <c r="K6088" t="n">
        <v>0.15</v>
      </c>
      <c r="L6088">
        <f>I6088*J6088*(1-K6088)</f>
        <v/>
      </c>
      <c r="M6088">
        <f>VLOOKUP(F6088,Products!A:D,4,FALSE)*I6088</f>
        <v/>
      </c>
      <c r="N6088">
        <f>L6088-M6088</f>
        <v/>
      </c>
    </row>
    <row r="6089">
      <c r="A6089" t="inlineStr">
        <is>
          <t>T1006087</t>
        </is>
      </c>
      <c r="B6089" t="inlineStr">
        <is>
          <t>2023-07-12</t>
        </is>
      </c>
      <c r="C6089" t="inlineStr">
        <is>
          <t>S037</t>
        </is>
      </c>
      <c r="D6089" t="inlineStr">
        <is>
          <t>Store_037</t>
        </is>
      </c>
      <c r="E6089" t="inlineStr">
        <is>
          <t>East</t>
        </is>
      </c>
      <c r="F6089" t="inlineStr">
        <is>
          <t>P0134</t>
        </is>
      </c>
      <c r="G6089" t="inlineStr">
        <is>
          <t>Prod_0134</t>
        </is>
      </c>
      <c r="H6089" t="inlineStr">
        <is>
          <t>Food</t>
        </is>
      </c>
      <c r="I6089" t="n">
        <v>3</v>
      </c>
      <c r="J6089" t="n">
        <v>371.1</v>
      </c>
      <c r="K6089" t="n">
        <v>0.05</v>
      </c>
      <c r="L6089">
        <f>I6089*J6089*(1-K6089)</f>
        <v/>
      </c>
      <c r="M6089">
        <f>VLOOKUP(F6089,Products!A:D,4,FALSE)*I6089</f>
        <v/>
      </c>
      <c r="N6089">
        <f>L6089-M6089</f>
        <v/>
      </c>
    </row>
    <row r="6090">
      <c r="A6090" t="inlineStr">
        <is>
          <t>T1006088</t>
        </is>
      </c>
      <c r="B6090" t="inlineStr">
        <is>
          <t>2024-12-25</t>
        </is>
      </c>
      <c r="C6090" t="inlineStr">
        <is>
          <t>S004</t>
        </is>
      </c>
      <c r="D6090" t="inlineStr">
        <is>
          <t>Store_004</t>
        </is>
      </c>
      <c r="E6090" t="inlineStr">
        <is>
          <t>Central</t>
        </is>
      </c>
      <c r="F6090" t="inlineStr">
        <is>
          <t>P0074</t>
        </is>
      </c>
      <c r="G6090" t="inlineStr">
        <is>
          <t>Prod_0074</t>
        </is>
      </c>
      <c r="H6090" t="inlineStr">
        <is>
          <t>Food</t>
        </is>
      </c>
      <c r="I6090" t="n">
        <v>2</v>
      </c>
      <c r="J6090" t="n">
        <v>909</v>
      </c>
      <c r="K6090" t="n">
        <v>0</v>
      </c>
      <c r="L6090">
        <f>I6090*J6090*(1-K6090)</f>
        <v/>
      </c>
      <c r="M6090">
        <f>VLOOKUP(F6090,Products!A:D,4,FALSE)*I6090</f>
        <v/>
      </c>
      <c r="N6090">
        <f>L6090-M6090</f>
        <v/>
      </c>
    </row>
    <row r="6091">
      <c r="A6091" t="inlineStr">
        <is>
          <t>T1006089</t>
        </is>
      </c>
      <c r="B6091" t="inlineStr">
        <is>
          <t>2024-12-07</t>
        </is>
      </c>
      <c r="C6091" t="inlineStr">
        <is>
          <t>S043</t>
        </is>
      </c>
      <c r="D6091" t="inlineStr">
        <is>
          <t>Store_043</t>
        </is>
      </c>
      <c r="E6091" t="inlineStr">
        <is>
          <t>East</t>
        </is>
      </c>
      <c r="F6091" t="inlineStr">
        <is>
          <t>P0118</t>
        </is>
      </c>
      <c r="G6091" t="inlineStr">
        <is>
          <t>Prod_0118</t>
        </is>
      </c>
      <c r="H6091" t="inlineStr">
        <is>
          <t>Toys</t>
        </is>
      </c>
      <c r="I6091" t="n">
        <v>1</v>
      </c>
      <c r="J6091" t="n">
        <v>604.6900000000001</v>
      </c>
      <c r="K6091" t="n">
        <v>0</v>
      </c>
      <c r="L6091">
        <f>I6091*J6091*(1-K6091)</f>
        <v/>
      </c>
      <c r="M6091">
        <f>VLOOKUP(F6091,Products!A:D,4,FALSE)*I6091</f>
        <v/>
      </c>
      <c r="N6091">
        <f>L6091-M6091</f>
        <v/>
      </c>
    </row>
    <row r="6092">
      <c r="A6092" t="inlineStr">
        <is>
          <t>T1006090</t>
        </is>
      </c>
      <c r="B6092" t="inlineStr">
        <is>
          <t>2024-12-20</t>
        </is>
      </c>
      <c r="C6092" t="inlineStr">
        <is>
          <t>S045</t>
        </is>
      </c>
      <c r="D6092" t="inlineStr">
        <is>
          <t>Store_045</t>
        </is>
      </c>
      <c r="E6092" t="inlineStr">
        <is>
          <t>East</t>
        </is>
      </c>
      <c r="F6092" t="inlineStr">
        <is>
          <t>P0036</t>
        </is>
      </c>
      <c r="G6092" t="inlineStr">
        <is>
          <t>Prod_0036</t>
        </is>
      </c>
      <c r="H6092" t="inlineStr">
        <is>
          <t>Clothing</t>
        </is>
      </c>
      <c r="I6092" t="n">
        <v>8</v>
      </c>
      <c r="J6092" t="n">
        <v>410.3</v>
      </c>
      <c r="K6092" t="n">
        <v>0</v>
      </c>
      <c r="L6092">
        <f>I6092*J6092*(1-K6092)</f>
        <v/>
      </c>
      <c r="M6092">
        <f>VLOOKUP(F6092,Products!A:D,4,FALSE)*I6092</f>
        <v/>
      </c>
      <c r="N6092">
        <f>L6092-M6092</f>
        <v/>
      </c>
    </row>
    <row r="6093">
      <c r="A6093" t="inlineStr">
        <is>
          <t>T1006091</t>
        </is>
      </c>
      <c r="B6093" t="inlineStr">
        <is>
          <t>2024-02-11</t>
        </is>
      </c>
      <c r="C6093" t="inlineStr">
        <is>
          <t>S011</t>
        </is>
      </c>
      <c r="D6093" t="inlineStr">
        <is>
          <t>Store_011</t>
        </is>
      </c>
      <c r="E6093" t="inlineStr">
        <is>
          <t>South</t>
        </is>
      </c>
      <c r="F6093" t="inlineStr">
        <is>
          <t>P0043</t>
        </is>
      </c>
      <c r="G6093" t="inlineStr">
        <is>
          <t>Prod_0043</t>
        </is>
      </c>
      <c r="H6093" t="inlineStr">
        <is>
          <t>Food</t>
        </is>
      </c>
      <c r="I6093" t="n">
        <v>4</v>
      </c>
      <c r="J6093" t="n">
        <v>185.03</v>
      </c>
      <c r="K6093" t="n">
        <v>0</v>
      </c>
      <c r="L6093">
        <f>I6093*J6093*(1-K6093)</f>
        <v/>
      </c>
      <c r="M6093">
        <f>VLOOKUP(F6093,Products!A:D,4,FALSE)*I6093</f>
        <v/>
      </c>
      <c r="N6093">
        <f>L6093-M6093</f>
        <v/>
      </c>
    </row>
    <row r="6094">
      <c r="A6094" t="inlineStr">
        <is>
          <t>T1006092</t>
        </is>
      </c>
      <c r="B6094" t="inlineStr">
        <is>
          <t>2025-05-04</t>
        </is>
      </c>
      <c r="C6094" t="inlineStr">
        <is>
          <t>S020</t>
        </is>
      </c>
      <c r="D6094" t="inlineStr">
        <is>
          <t>Store_020</t>
        </is>
      </c>
      <c r="E6094" t="inlineStr">
        <is>
          <t>West</t>
        </is>
      </c>
      <c r="F6094" t="inlineStr">
        <is>
          <t>P0140</t>
        </is>
      </c>
      <c r="G6094" t="inlineStr">
        <is>
          <t>Prod_0140</t>
        </is>
      </c>
      <c r="H6094" t="inlineStr">
        <is>
          <t>Food</t>
        </is>
      </c>
      <c r="I6094" t="n">
        <v>8</v>
      </c>
      <c r="J6094" t="n">
        <v>844.28</v>
      </c>
      <c r="K6094" t="n">
        <v>0</v>
      </c>
      <c r="L6094">
        <f>I6094*J6094*(1-K6094)</f>
        <v/>
      </c>
      <c r="M6094">
        <f>VLOOKUP(F6094,Products!A:D,4,FALSE)*I6094</f>
        <v/>
      </c>
      <c r="N6094">
        <f>L6094-M6094</f>
        <v/>
      </c>
    </row>
    <row r="6095">
      <c r="A6095" t="inlineStr">
        <is>
          <t>T1006093</t>
        </is>
      </c>
      <c r="B6095" t="inlineStr">
        <is>
          <t>2023-11-06</t>
        </is>
      </c>
      <c r="C6095" t="inlineStr">
        <is>
          <t>S023</t>
        </is>
      </c>
      <c r="D6095" t="inlineStr">
        <is>
          <t>Store_023</t>
        </is>
      </c>
      <c r="E6095" t="inlineStr">
        <is>
          <t>South</t>
        </is>
      </c>
      <c r="F6095" t="inlineStr">
        <is>
          <t>P0060</t>
        </is>
      </c>
      <c r="G6095" t="inlineStr">
        <is>
          <t>Prod_0060</t>
        </is>
      </c>
      <c r="H6095" t="inlineStr">
        <is>
          <t>Toys</t>
        </is>
      </c>
      <c r="I6095" t="n">
        <v>3</v>
      </c>
      <c r="J6095" t="n">
        <v>137.22</v>
      </c>
      <c r="K6095" t="n">
        <v>0</v>
      </c>
      <c r="L6095">
        <f>I6095*J6095*(1-K6095)</f>
        <v/>
      </c>
      <c r="M6095">
        <f>VLOOKUP(F6095,Products!A:D,4,FALSE)*I6095</f>
        <v/>
      </c>
      <c r="N6095">
        <f>L6095-M6095</f>
        <v/>
      </c>
    </row>
    <row r="6096">
      <c r="A6096" t="inlineStr">
        <is>
          <t>T1006094</t>
        </is>
      </c>
      <c r="B6096" t="inlineStr">
        <is>
          <t>2024-09-15</t>
        </is>
      </c>
      <c r="C6096" t="inlineStr">
        <is>
          <t>S007</t>
        </is>
      </c>
      <c r="D6096" t="inlineStr">
        <is>
          <t>Store_007</t>
        </is>
      </c>
      <c r="E6096" t="inlineStr">
        <is>
          <t>East</t>
        </is>
      </c>
      <c r="F6096" t="inlineStr">
        <is>
          <t>P0003</t>
        </is>
      </c>
      <c r="G6096" t="inlineStr">
        <is>
          <t>Prod_0003</t>
        </is>
      </c>
      <c r="H6096" t="inlineStr">
        <is>
          <t>Household</t>
        </is>
      </c>
      <c r="I6096" t="n">
        <v>7</v>
      </c>
      <c r="J6096" t="n">
        <v>89.69</v>
      </c>
      <c r="K6096" t="n">
        <v>0.05</v>
      </c>
      <c r="L6096">
        <f>I6096*J6096*(1-K6096)</f>
        <v/>
      </c>
      <c r="M6096">
        <f>VLOOKUP(F6096,Products!A:D,4,FALSE)*I6096</f>
        <v/>
      </c>
      <c r="N6096">
        <f>L6096-M6096</f>
        <v/>
      </c>
    </row>
    <row r="6097">
      <c r="A6097" t="inlineStr">
        <is>
          <t>T1006095</t>
        </is>
      </c>
      <c r="B6097" t="inlineStr">
        <is>
          <t>2025-03-05</t>
        </is>
      </c>
      <c r="C6097" t="inlineStr">
        <is>
          <t>S014</t>
        </is>
      </c>
      <c r="D6097" t="inlineStr">
        <is>
          <t>Store_014</t>
        </is>
      </c>
      <c r="E6097" t="inlineStr">
        <is>
          <t>West</t>
        </is>
      </c>
      <c r="F6097" t="inlineStr">
        <is>
          <t>P0199</t>
        </is>
      </c>
      <c r="G6097" t="inlineStr">
        <is>
          <t>Prod_0199</t>
        </is>
      </c>
      <c r="H6097" t="inlineStr">
        <is>
          <t>Beverages</t>
        </is>
      </c>
      <c r="I6097" t="n">
        <v>4</v>
      </c>
      <c r="J6097" t="n">
        <v>85.04000000000001</v>
      </c>
      <c r="K6097" t="n">
        <v>0.15</v>
      </c>
      <c r="L6097">
        <f>I6097*J6097*(1-K6097)</f>
        <v/>
      </c>
      <c r="M6097">
        <f>VLOOKUP(F6097,Products!A:D,4,FALSE)*I6097</f>
        <v/>
      </c>
      <c r="N6097">
        <f>L6097-M6097</f>
        <v/>
      </c>
    </row>
    <row r="6098">
      <c r="A6098" t="inlineStr">
        <is>
          <t>T1006096</t>
        </is>
      </c>
      <c r="B6098" t="inlineStr">
        <is>
          <t>2025-06-05</t>
        </is>
      </c>
      <c r="C6098" t="inlineStr">
        <is>
          <t>S030</t>
        </is>
      </c>
      <c r="D6098" t="inlineStr">
        <is>
          <t>Store_030</t>
        </is>
      </c>
      <c r="E6098" t="inlineStr">
        <is>
          <t>North</t>
        </is>
      </c>
      <c r="F6098" t="inlineStr">
        <is>
          <t>P0056</t>
        </is>
      </c>
      <c r="G6098" t="inlineStr">
        <is>
          <t>Prod_0056</t>
        </is>
      </c>
      <c r="H6098" t="inlineStr">
        <is>
          <t>Household</t>
        </is>
      </c>
      <c r="I6098" t="n">
        <v>5</v>
      </c>
      <c r="J6098" t="n">
        <v>297.22</v>
      </c>
      <c r="K6098" t="n">
        <v>0.05</v>
      </c>
      <c r="L6098">
        <f>I6098*J6098*(1-K6098)</f>
        <v/>
      </c>
      <c r="M6098">
        <f>VLOOKUP(F6098,Products!A:D,4,FALSE)*I6098</f>
        <v/>
      </c>
      <c r="N6098">
        <f>L6098-M6098</f>
        <v/>
      </c>
    </row>
    <row r="6099">
      <c r="A6099" t="inlineStr">
        <is>
          <t>T1006097</t>
        </is>
      </c>
      <c r="B6099" t="inlineStr">
        <is>
          <t>2024-05-05</t>
        </is>
      </c>
      <c r="C6099" t="inlineStr">
        <is>
          <t>S018</t>
        </is>
      </c>
      <c r="D6099" t="inlineStr">
        <is>
          <t>Store_018</t>
        </is>
      </c>
      <c r="E6099" t="inlineStr">
        <is>
          <t>South</t>
        </is>
      </c>
      <c r="F6099" t="inlineStr">
        <is>
          <t>P0047</t>
        </is>
      </c>
      <c r="G6099" t="inlineStr">
        <is>
          <t>Prod_0047</t>
        </is>
      </c>
      <c r="H6099" t="inlineStr">
        <is>
          <t>Beverages</t>
        </is>
      </c>
      <c r="I6099" t="n">
        <v>1</v>
      </c>
      <c r="J6099" t="n">
        <v>631.42</v>
      </c>
      <c r="K6099" t="n">
        <v>0</v>
      </c>
      <c r="L6099">
        <f>I6099*J6099*(1-K6099)</f>
        <v/>
      </c>
      <c r="M6099">
        <f>VLOOKUP(F6099,Products!A:D,4,FALSE)*I6099</f>
        <v/>
      </c>
      <c r="N6099">
        <f>L6099-M6099</f>
        <v/>
      </c>
    </row>
    <row r="6100">
      <c r="A6100" t="inlineStr">
        <is>
          <t>T1006098</t>
        </is>
      </c>
      <c r="B6100" t="inlineStr">
        <is>
          <t>2024-07-30</t>
        </is>
      </c>
      <c r="C6100" t="inlineStr">
        <is>
          <t>S018</t>
        </is>
      </c>
      <c r="D6100" t="inlineStr">
        <is>
          <t>Store_018</t>
        </is>
      </c>
      <c r="E6100" t="inlineStr">
        <is>
          <t>South</t>
        </is>
      </c>
      <c r="F6100" t="inlineStr">
        <is>
          <t>P0167</t>
        </is>
      </c>
      <c r="G6100" t="inlineStr">
        <is>
          <t>Prod_0167</t>
        </is>
      </c>
      <c r="H6100" t="inlineStr">
        <is>
          <t>Beverages</t>
        </is>
      </c>
      <c r="I6100" t="n">
        <v>4</v>
      </c>
      <c r="J6100" t="n">
        <v>464.57</v>
      </c>
      <c r="K6100" t="n">
        <v>0</v>
      </c>
      <c r="L6100">
        <f>I6100*J6100*(1-K6100)</f>
        <v/>
      </c>
      <c r="M6100">
        <f>VLOOKUP(F6100,Products!A:D,4,FALSE)*I6100</f>
        <v/>
      </c>
      <c r="N6100">
        <f>L6100-M6100</f>
        <v/>
      </c>
    </row>
    <row r="6101">
      <c r="A6101" t="inlineStr">
        <is>
          <t>T1006099</t>
        </is>
      </c>
      <c r="B6101" t="inlineStr">
        <is>
          <t>2023-04-30</t>
        </is>
      </c>
      <c r="C6101" t="inlineStr">
        <is>
          <t>S010</t>
        </is>
      </c>
      <c r="D6101" t="inlineStr">
        <is>
          <t>Store_010</t>
        </is>
      </c>
      <c r="E6101" t="inlineStr">
        <is>
          <t>North</t>
        </is>
      </c>
      <c r="F6101" t="inlineStr">
        <is>
          <t>P0193</t>
        </is>
      </c>
      <c r="G6101" t="inlineStr">
        <is>
          <t>Prod_0193</t>
        </is>
      </c>
      <c r="H6101" t="inlineStr">
        <is>
          <t>Food</t>
        </is>
      </c>
      <c r="I6101" t="n">
        <v>9</v>
      </c>
      <c r="J6101" t="n">
        <v>484.68</v>
      </c>
      <c r="K6101" t="n">
        <v>0.2</v>
      </c>
      <c r="L6101">
        <f>I6101*J6101*(1-K6101)</f>
        <v/>
      </c>
      <c r="M6101">
        <f>VLOOKUP(F6101,Products!A:D,4,FALSE)*I6101</f>
        <v/>
      </c>
      <c r="N6101">
        <f>L6101-M6101</f>
        <v/>
      </c>
    </row>
    <row r="6102">
      <c r="A6102" t="inlineStr">
        <is>
          <t>T1006100</t>
        </is>
      </c>
      <c r="B6102" t="inlineStr">
        <is>
          <t>2024-11-04</t>
        </is>
      </c>
      <c r="C6102" t="inlineStr">
        <is>
          <t>S018</t>
        </is>
      </c>
      <c r="D6102" t="inlineStr">
        <is>
          <t>Store_018</t>
        </is>
      </c>
      <c r="E6102" t="inlineStr">
        <is>
          <t>South</t>
        </is>
      </c>
      <c r="F6102" t="inlineStr">
        <is>
          <t>P0173</t>
        </is>
      </c>
      <c r="G6102" t="inlineStr">
        <is>
          <t>Prod_0173</t>
        </is>
      </c>
      <c r="H6102" t="inlineStr">
        <is>
          <t>Toys</t>
        </is>
      </c>
      <c r="I6102" t="n">
        <v>5</v>
      </c>
      <c r="J6102" t="n">
        <v>919.91</v>
      </c>
      <c r="K6102" t="n">
        <v>0</v>
      </c>
      <c r="L6102">
        <f>I6102*J6102*(1-K6102)</f>
        <v/>
      </c>
      <c r="M6102">
        <f>VLOOKUP(F6102,Products!A:D,4,FALSE)*I6102</f>
        <v/>
      </c>
      <c r="N6102">
        <f>L6102-M6102</f>
        <v/>
      </c>
    </row>
    <row r="6103">
      <c r="A6103" t="inlineStr">
        <is>
          <t>T1006101</t>
        </is>
      </c>
      <c r="B6103" t="inlineStr">
        <is>
          <t>2025-03-16</t>
        </is>
      </c>
      <c r="C6103" t="inlineStr">
        <is>
          <t>S044</t>
        </is>
      </c>
      <c r="D6103" t="inlineStr">
        <is>
          <t>Store_044</t>
        </is>
      </c>
      <c r="E6103" t="inlineStr">
        <is>
          <t>North</t>
        </is>
      </c>
      <c r="F6103" t="inlineStr">
        <is>
          <t>P0003</t>
        </is>
      </c>
      <c r="G6103" t="inlineStr">
        <is>
          <t>Prod_0003</t>
        </is>
      </c>
      <c r="H6103" t="inlineStr">
        <is>
          <t>Household</t>
        </is>
      </c>
      <c r="I6103" t="n">
        <v>8</v>
      </c>
      <c r="J6103" t="n">
        <v>77.91</v>
      </c>
      <c r="K6103" t="n">
        <v>0</v>
      </c>
      <c r="L6103">
        <f>I6103*J6103*(1-K6103)</f>
        <v/>
      </c>
      <c r="M6103">
        <f>VLOOKUP(F6103,Products!A:D,4,FALSE)*I6103</f>
        <v/>
      </c>
      <c r="N6103">
        <f>L6103-M6103</f>
        <v/>
      </c>
    </row>
    <row r="6104">
      <c r="A6104" t="inlineStr">
        <is>
          <t>T1006102</t>
        </is>
      </c>
      <c r="B6104" t="inlineStr">
        <is>
          <t>2023-07-17</t>
        </is>
      </c>
      <c r="C6104" t="inlineStr">
        <is>
          <t>S035</t>
        </is>
      </c>
      <c r="D6104" t="inlineStr">
        <is>
          <t>Store_035</t>
        </is>
      </c>
      <c r="E6104" t="inlineStr">
        <is>
          <t>Central</t>
        </is>
      </c>
      <c r="F6104" t="inlineStr">
        <is>
          <t>P0113</t>
        </is>
      </c>
      <c r="G6104" t="inlineStr">
        <is>
          <t>Prod_0113</t>
        </is>
      </c>
      <c r="H6104" t="inlineStr">
        <is>
          <t>Toys</t>
        </is>
      </c>
      <c r="I6104" t="n">
        <v>8</v>
      </c>
      <c r="J6104" t="n">
        <v>625.3</v>
      </c>
      <c r="K6104" t="n">
        <v>0.05</v>
      </c>
      <c r="L6104">
        <f>I6104*J6104*(1-K6104)</f>
        <v/>
      </c>
      <c r="M6104">
        <f>VLOOKUP(F6104,Products!A:D,4,FALSE)*I6104</f>
        <v/>
      </c>
      <c r="N6104">
        <f>L6104-M6104</f>
        <v/>
      </c>
    </row>
    <row r="6105">
      <c r="A6105" t="inlineStr">
        <is>
          <t>T1006103</t>
        </is>
      </c>
      <c r="B6105" t="inlineStr">
        <is>
          <t>2025-01-25</t>
        </is>
      </c>
      <c r="C6105" t="inlineStr">
        <is>
          <t>S002</t>
        </is>
      </c>
      <c r="D6105" t="inlineStr">
        <is>
          <t>Store_002</t>
        </is>
      </c>
      <c r="E6105" t="inlineStr">
        <is>
          <t>South</t>
        </is>
      </c>
      <c r="F6105" t="inlineStr">
        <is>
          <t>P0080</t>
        </is>
      </c>
      <c r="G6105" t="inlineStr">
        <is>
          <t>Prod_0080</t>
        </is>
      </c>
      <c r="H6105" t="inlineStr">
        <is>
          <t>Clothing</t>
        </is>
      </c>
      <c r="I6105" t="n">
        <v>2</v>
      </c>
      <c r="J6105" t="n">
        <v>630.0599999999999</v>
      </c>
      <c r="K6105" t="n">
        <v>0.1</v>
      </c>
      <c r="L6105">
        <f>I6105*J6105*(1-K6105)</f>
        <v/>
      </c>
      <c r="M6105">
        <f>VLOOKUP(F6105,Products!A:D,4,FALSE)*I6105</f>
        <v/>
      </c>
      <c r="N6105">
        <f>L6105-M6105</f>
        <v/>
      </c>
    </row>
    <row r="6106">
      <c r="A6106" t="inlineStr">
        <is>
          <t>T1006104</t>
        </is>
      </c>
      <c r="B6106" t="inlineStr">
        <is>
          <t>2024-07-13</t>
        </is>
      </c>
      <c r="C6106" t="inlineStr">
        <is>
          <t>S046</t>
        </is>
      </c>
      <c r="D6106" t="inlineStr">
        <is>
          <t>Store_046</t>
        </is>
      </c>
      <c r="E6106" t="inlineStr">
        <is>
          <t>South</t>
        </is>
      </c>
      <c r="F6106" t="inlineStr">
        <is>
          <t>P0102</t>
        </is>
      </c>
      <c r="G6106" t="inlineStr">
        <is>
          <t>Prod_0102</t>
        </is>
      </c>
      <c r="H6106" t="inlineStr">
        <is>
          <t>Food</t>
        </is>
      </c>
      <c r="I6106" t="n">
        <v>3</v>
      </c>
      <c r="J6106" t="n">
        <v>584.55</v>
      </c>
      <c r="K6106" t="n">
        <v>0</v>
      </c>
      <c r="L6106">
        <f>I6106*J6106*(1-K6106)</f>
        <v/>
      </c>
      <c r="M6106">
        <f>VLOOKUP(F6106,Products!A:D,4,FALSE)*I6106</f>
        <v/>
      </c>
      <c r="N6106">
        <f>L6106-M6106</f>
        <v/>
      </c>
    </row>
    <row r="6107">
      <c r="A6107" t="inlineStr">
        <is>
          <t>T1006105</t>
        </is>
      </c>
      <c r="B6107" t="inlineStr">
        <is>
          <t>2025-03-03</t>
        </is>
      </c>
      <c r="C6107" t="inlineStr">
        <is>
          <t>S021</t>
        </is>
      </c>
      <c r="D6107" t="inlineStr">
        <is>
          <t>Store_021</t>
        </is>
      </c>
      <c r="E6107" t="inlineStr">
        <is>
          <t>North</t>
        </is>
      </c>
      <c r="F6107" t="inlineStr">
        <is>
          <t>P0117</t>
        </is>
      </c>
      <c r="G6107" t="inlineStr">
        <is>
          <t>Prod_0117</t>
        </is>
      </c>
      <c r="H6107" t="inlineStr">
        <is>
          <t>Electronics</t>
        </is>
      </c>
      <c r="I6107" t="n">
        <v>8</v>
      </c>
      <c r="J6107" t="n">
        <v>488.77</v>
      </c>
      <c r="K6107" t="n">
        <v>0</v>
      </c>
      <c r="L6107">
        <f>I6107*J6107*(1-K6107)</f>
        <v/>
      </c>
      <c r="M6107">
        <f>VLOOKUP(F6107,Products!A:D,4,FALSE)*I6107</f>
        <v/>
      </c>
      <c r="N6107">
        <f>L6107-M6107</f>
        <v/>
      </c>
    </row>
    <row r="6108">
      <c r="A6108" t="inlineStr">
        <is>
          <t>T1006106</t>
        </is>
      </c>
      <c r="B6108" t="inlineStr">
        <is>
          <t>2025-04-29</t>
        </is>
      </c>
      <c r="C6108" t="inlineStr">
        <is>
          <t>S038</t>
        </is>
      </c>
      <c r="D6108" t="inlineStr">
        <is>
          <t>Store_038</t>
        </is>
      </c>
      <c r="E6108" t="inlineStr">
        <is>
          <t>East</t>
        </is>
      </c>
      <c r="F6108" t="inlineStr">
        <is>
          <t>P0106</t>
        </is>
      </c>
      <c r="G6108" t="inlineStr">
        <is>
          <t>Prod_0106</t>
        </is>
      </c>
      <c r="H6108" t="inlineStr">
        <is>
          <t>Electronics</t>
        </is>
      </c>
      <c r="I6108" t="n">
        <v>1</v>
      </c>
      <c r="J6108" t="n">
        <v>744.28</v>
      </c>
      <c r="K6108" t="n">
        <v>0.15</v>
      </c>
      <c r="L6108">
        <f>I6108*J6108*(1-K6108)</f>
        <v/>
      </c>
      <c r="M6108">
        <f>VLOOKUP(F6108,Products!A:D,4,FALSE)*I6108</f>
        <v/>
      </c>
      <c r="N6108">
        <f>L6108-M6108</f>
        <v/>
      </c>
    </row>
    <row r="6109">
      <c r="A6109" t="inlineStr">
        <is>
          <t>T1006107</t>
        </is>
      </c>
      <c r="B6109" t="inlineStr">
        <is>
          <t>2024-04-18</t>
        </is>
      </c>
      <c r="C6109" t="inlineStr">
        <is>
          <t>S039</t>
        </is>
      </c>
      <c r="D6109" t="inlineStr">
        <is>
          <t>Store_039</t>
        </is>
      </c>
      <c r="E6109" t="inlineStr">
        <is>
          <t>North</t>
        </is>
      </c>
      <c r="F6109" t="inlineStr">
        <is>
          <t>P0116</t>
        </is>
      </c>
      <c r="G6109" t="inlineStr">
        <is>
          <t>Prod_0116</t>
        </is>
      </c>
      <c r="H6109" t="inlineStr">
        <is>
          <t>Clothing</t>
        </is>
      </c>
      <c r="I6109" t="n">
        <v>1</v>
      </c>
      <c r="J6109" t="n">
        <v>1039.53</v>
      </c>
      <c r="K6109" t="n">
        <v>0.2</v>
      </c>
      <c r="L6109">
        <f>I6109*J6109*(1-K6109)</f>
        <v/>
      </c>
      <c r="M6109">
        <f>VLOOKUP(F6109,Products!A:D,4,FALSE)*I6109</f>
        <v/>
      </c>
      <c r="N6109">
        <f>L6109-M6109</f>
        <v/>
      </c>
    </row>
    <row r="6110">
      <c r="A6110" t="inlineStr">
        <is>
          <t>T1006108</t>
        </is>
      </c>
      <c r="B6110" t="inlineStr">
        <is>
          <t>2023-11-13</t>
        </is>
      </c>
      <c r="C6110" t="inlineStr">
        <is>
          <t>S045</t>
        </is>
      </c>
      <c r="D6110" t="inlineStr">
        <is>
          <t>Store_045</t>
        </is>
      </c>
      <c r="E6110" t="inlineStr">
        <is>
          <t>East</t>
        </is>
      </c>
      <c r="F6110" t="inlineStr">
        <is>
          <t>P0044</t>
        </is>
      </c>
      <c r="G6110" t="inlineStr">
        <is>
          <t>Prod_0044</t>
        </is>
      </c>
      <c r="H6110" t="inlineStr">
        <is>
          <t>Food</t>
        </is>
      </c>
      <c r="I6110" t="n">
        <v>4</v>
      </c>
      <c r="J6110" t="n">
        <v>289.05</v>
      </c>
      <c r="K6110" t="n">
        <v>0</v>
      </c>
      <c r="L6110">
        <f>I6110*J6110*(1-K6110)</f>
        <v/>
      </c>
      <c r="M6110">
        <f>VLOOKUP(F6110,Products!A:D,4,FALSE)*I6110</f>
        <v/>
      </c>
      <c r="N6110">
        <f>L6110-M6110</f>
        <v/>
      </c>
    </row>
    <row r="6111">
      <c r="A6111" t="inlineStr">
        <is>
          <t>T1006109</t>
        </is>
      </c>
      <c r="B6111" t="inlineStr">
        <is>
          <t>2023-04-16</t>
        </is>
      </c>
      <c r="C6111" t="inlineStr">
        <is>
          <t>S040</t>
        </is>
      </c>
      <c r="D6111" t="inlineStr">
        <is>
          <t>Store_040</t>
        </is>
      </c>
      <c r="E6111" t="inlineStr">
        <is>
          <t>Central</t>
        </is>
      </c>
      <c r="F6111" t="inlineStr">
        <is>
          <t>P0043</t>
        </is>
      </c>
      <c r="G6111" t="inlineStr">
        <is>
          <t>Prod_0043</t>
        </is>
      </c>
      <c r="H6111" t="inlineStr">
        <is>
          <t>Food</t>
        </is>
      </c>
      <c r="I6111" t="n">
        <v>7</v>
      </c>
      <c r="J6111" t="n">
        <v>270.98</v>
      </c>
      <c r="K6111" t="n">
        <v>0</v>
      </c>
      <c r="L6111">
        <f>I6111*J6111*(1-K6111)</f>
        <v/>
      </c>
      <c r="M6111">
        <f>VLOOKUP(F6111,Products!A:D,4,FALSE)*I6111</f>
        <v/>
      </c>
      <c r="N6111">
        <f>L6111-M6111</f>
        <v/>
      </c>
    </row>
    <row r="6112">
      <c r="A6112" t="inlineStr">
        <is>
          <t>T1006110</t>
        </is>
      </c>
      <c r="B6112" t="inlineStr">
        <is>
          <t>2025-01-01</t>
        </is>
      </c>
      <c r="C6112" t="inlineStr">
        <is>
          <t>S049</t>
        </is>
      </c>
      <c r="D6112" t="inlineStr">
        <is>
          <t>Store_049</t>
        </is>
      </c>
      <c r="E6112" t="inlineStr">
        <is>
          <t>North</t>
        </is>
      </c>
      <c r="F6112" t="inlineStr">
        <is>
          <t>P0063</t>
        </is>
      </c>
      <c r="G6112" t="inlineStr">
        <is>
          <t>Prod_0063</t>
        </is>
      </c>
      <c r="H6112" t="inlineStr">
        <is>
          <t>Clothing</t>
        </is>
      </c>
      <c r="I6112" t="n">
        <v>5</v>
      </c>
      <c r="J6112" t="n">
        <v>232.59</v>
      </c>
      <c r="K6112" t="n">
        <v>0.1</v>
      </c>
      <c r="L6112">
        <f>I6112*J6112*(1-K6112)</f>
        <v/>
      </c>
      <c r="M6112">
        <f>VLOOKUP(F6112,Products!A:D,4,FALSE)*I6112</f>
        <v/>
      </c>
      <c r="N6112">
        <f>L6112-M6112</f>
        <v/>
      </c>
    </row>
    <row r="6113">
      <c r="A6113" t="inlineStr">
        <is>
          <t>T1006111</t>
        </is>
      </c>
      <c r="B6113" t="inlineStr">
        <is>
          <t>2024-11-14</t>
        </is>
      </c>
      <c r="C6113" t="inlineStr">
        <is>
          <t>S042</t>
        </is>
      </c>
      <c r="D6113" t="inlineStr">
        <is>
          <t>Store_042</t>
        </is>
      </c>
      <c r="E6113" t="inlineStr">
        <is>
          <t>Central</t>
        </is>
      </c>
      <c r="F6113" t="inlineStr">
        <is>
          <t>P0141</t>
        </is>
      </c>
      <c r="G6113" t="inlineStr">
        <is>
          <t>Prod_0141</t>
        </is>
      </c>
      <c r="H6113" t="inlineStr">
        <is>
          <t>Food</t>
        </is>
      </c>
      <c r="I6113" t="n">
        <v>6</v>
      </c>
      <c r="J6113" t="n">
        <v>885.77</v>
      </c>
      <c r="K6113" t="n">
        <v>0.1</v>
      </c>
      <c r="L6113">
        <f>I6113*J6113*(1-K6113)</f>
        <v/>
      </c>
      <c r="M6113">
        <f>VLOOKUP(F6113,Products!A:D,4,FALSE)*I6113</f>
        <v/>
      </c>
      <c r="N6113">
        <f>L6113-M6113</f>
        <v/>
      </c>
    </row>
    <row r="6114">
      <c r="A6114" t="inlineStr">
        <is>
          <t>T1006112</t>
        </is>
      </c>
      <c r="B6114" t="inlineStr">
        <is>
          <t>2025-07-28</t>
        </is>
      </c>
      <c r="C6114" t="inlineStr">
        <is>
          <t>S027</t>
        </is>
      </c>
      <c r="D6114" t="inlineStr">
        <is>
          <t>Store_027</t>
        </is>
      </c>
      <c r="E6114" t="inlineStr">
        <is>
          <t>South</t>
        </is>
      </c>
      <c r="F6114" t="inlineStr">
        <is>
          <t>P0127</t>
        </is>
      </c>
      <c r="G6114" t="inlineStr">
        <is>
          <t>Prod_0127</t>
        </is>
      </c>
      <c r="H6114" t="inlineStr">
        <is>
          <t>Toys</t>
        </is>
      </c>
      <c r="I6114" t="n">
        <v>9</v>
      </c>
      <c r="J6114" t="n">
        <v>755.42</v>
      </c>
      <c r="K6114" t="n">
        <v>0</v>
      </c>
      <c r="L6114">
        <f>I6114*J6114*(1-K6114)</f>
        <v/>
      </c>
      <c r="M6114">
        <f>VLOOKUP(F6114,Products!A:D,4,FALSE)*I6114</f>
        <v/>
      </c>
      <c r="N6114">
        <f>L6114-M6114</f>
        <v/>
      </c>
    </row>
    <row r="6115">
      <c r="A6115" t="inlineStr">
        <is>
          <t>T1006113</t>
        </is>
      </c>
      <c r="B6115" t="inlineStr">
        <is>
          <t>2024-11-24</t>
        </is>
      </c>
      <c r="C6115" t="inlineStr">
        <is>
          <t>S014</t>
        </is>
      </c>
      <c r="D6115" t="inlineStr">
        <is>
          <t>Store_014</t>
        </is>
      </c>
      <c r="E6115" t="inlineStr">
        <is>
          <t>West</t>
        </is>
      </c>
      <c r="F6115" t="inlineStr">
        <is>
          <t>P0060</t>
        </is>
      </c>
      <c r="G6115" t="inlineStr">
        <is>
          <t>Prod_0060</t>
        </is>
      </c>
      <c r="H6115" t="inlineStr">
        <is>
          <t>Toys</t>
        </is>
      </c>
      <c r="I6115" t="n">
        <v>8</v>
      </c>
      <c r="J6115" t="n">
        <v>124.73</v>
      </c>
      <c r="K6115" t="n">
        <v>0</v>
      </c>
      <c r="L6115">
        <f>I6115*J6115*(1-K6115)</f>
        <v/>
      </c>
      <c r="M6115">
        <f>VLOOKUP(F6115,Products!A:D,4,FALSE)*I6115</f>
        <v/>
      </c>
      <c r="N6115">
        <f>L6115-M6115</f>
        <v/>
      </c>
    </row>
    <row r="6116">
      <c r="A6116" t="inlineStr">
        <is>
          <t>T1006114</t>
        </is>
      </c>
      <c r="B6116" t="inlineStr">
        <is>
          <t>2023-03-19</t>
        </is>
      </c>
      <c r="C6116" t="inlineStr">
        <is>
          <t>S030</t>
        </is>
      </c>
      <c r="D6116" t="inlineStr">
        <is>
          <t>Store_030</t>
        </is>
      </c>
      <c r="E6116" t="inlineStr">
        <is>
          <t>North</t>
        </is>
      </c>
      <c r="F6116" t="inlineStr">
        <is>
          <t>P0115</t>
        </is>
      </c>
      <c r="G6116" t="inlineStr">
        <is>
          <t>Prod_0115</t>
        </is>
      </c>
      <c r="H6116" t="inlineStr">
        <is>
          <t>Clothing</t>
        </is>
      </c>
      <c r="I6116" t="n">
        <v>6</v>
      </c>
      <c r="J6116" t="n">
        <v>763.24</v>
      </c>
      <c r="K6116" t="n">
        <v>0</v>
      </c>
      <c r="L6116">
        <f>I6116*J6116*(1-K6116)</f>
        <v/>
      </c>
      <c r="M6116">
        <f>VLOOKUP(F6116,Products!A:D,4,FALSE)*I6116</f>
        <v/>
      </c>
      <c r="N6116">
        <f>L6116-M6116</f>
        <v/>
      </c>
    </row>
    <row r="6117">
      <c r="A6117" t="inlineStr">
        <is>
          <t>T1006115</t>
        </is>
      </c>
      <c r="B6117" t="inlineStr">
        <is>
          <t>2024-03-27</t>
        </is>
      </c>
      <c r="C6117" t="inlineStr">
        <is>
          <t>S043</t>
        </is>
      </c>
      <c r="D6117" t="inlineStr">
        <is>
          <t>Store_043</t>
        </is>
      </c>
      <c r="E6117" t="inlineStr">
        <is>
          <t>East</t>
        </is>
      </c>
      <c r="F6117" t="inlineStr">
        <is>
          <t>P0105</t>
        </is>
      </c>
      <c r="G6117" t="inlineStr">
        <is>
          <t>Prod_0105</t>
        </is>
      </c>
      <c r="H6117" t="inlineStr">
        <is>
          <t>Electronics</t>
        </is>
      </c>
      <c r="I6117" t="n">
        <v>9</v>
      </c>
      <c r="J6117" t="n">
        <v>496.48</v>
      </c>
      <c r="K6117" t="n">
        <v>0.05</v>
      </c>
      <c r="L6117">
        <f>I6117*J6117*(1-K6117)</f>
        <v/>
      </c>
      <c r="M6117">
        <f>VLOOKUP(F6117,Products!A:D,4,FALSE)*I6117</f>
        <v/>
      </c>
      <c r="N6117">
        <f>L6117-M6117</f>
        <v/>
      </c>
    </row>
    <row r="6118">
      <c r="A6118" t="inlineStr">
        <is>
          <t>T1006116</t>
        </is>
      </c>
      <c r="B6118" t="inlineStr">
        <is>
          <t>2024-07-22</t>
        </is>
      </c>
      <c r="C6118" t="inlineStr">
        <is>
          <t>S018</t>
        </is>
      </c>
      <c r="D6118" t="inlineStr">
        <is>
          <t>Store_018</t>
        </is>
      </c>
      <c r="E6118" t="inlineStr">
        <is>
          <t>South</t>
        </is>
      </c>
      <c r="F6118" t="inlineStr">
        <is>
          <t>P0035</t>
        </is>
      </c>
      <c r="G6118" t="inlineStr">
        <is>
          <t>Prod_0035</t>
        </is>
      </c>
      <c r="H6118" t="inlineStr">
        <is>
          <t>Beverages</t>
        </is>
      </c>
      <c r="I6118" t="n">
        <v>2</v>
      </c>
      <c r="J6118" t="n">
        <v>117.28</v>
      </c>
      <c r="K6118" t="n">
        <v>0.05</v>
      </c>
      <c r="L6118">
        <f>I6118*J6118*(1-K6118)</f>
        <v/>
      </c>
      <c r="M6118">
        <f>VLOOKUP(F6118,Products!A:D,4,FALSE)*I6118</f>
        <v/>
      </c>
      <c r="N6118">
        <f>L6118-M6118</f>
        <v/>
      </c>
    </row>
    <row r="6119">
      <c r="A6119" t="inlineStr">
        <is>
          <t>T1006117</t>
        </is>
      </c>
      <c r="B6119" t="inlineStr">
        <is>
          <t>2025-04-29</t>
        </is>
      </c>
      <c r="C6119" t="inlineStr">
        <is>
          <t>S016</t>
        </is>
      </c>
      <c r="D6119" t="inlineStr">
        <is>
          <t>Store_016</t>
        </is>
      </c>
      <c r="E6119" t="inlineStr">
        <is>
          <t>West</t>
        </is>
      </c>
      <c r="F6119" t="inlineStr">
        <is>
          <t>P0147</t>
        </is>
      </c>
      <c r="G6119" t="inlineStr">
        <is>
          <t>Prod_0147</t>
        </is>
      </c>
      <c r="H6119" t="inlineStr">
        <is>
          <t>Stationery</t>
        </is>
      </c>
      <c r="I6119" t="n">
        <v>8</v>
      </c>
      <c r="J6119" t="n">
        <v>400.85</v>
      </c>
      <c r="K6119" t="n">
        <v>0</v>
      </c>
      <c r="L6119">
        <f>I6119*J6119*(1-K6119)</f>
        <v/>
      </c>
      <c r="M6119">
        <f>VLOOKUP(F6119,Products!A:D,4,FALSE)*I6119</f>
        <v/>
      </c>
      <c r="N6119">
        <f>L6119-M6119</f>
        <v/>
      </c>
    </row>
    <row r="6120">
      <c r="A6120" t="inlineStr">
        <is>
          <t>T1006118</t>
        </is>
      </c>
      <c r="B6120" t="inlineStr">
        <is>
          <t>2024-05-23</t>
        </is>
      </c>
      <c r="C6120" t="inlineStr">
        <is>
          <t>S029</t>
        </is>
      </c>
      <c r="D6120" t="inlineStr">
        <is>
          <t>Store_029</t>
        </is>
      </c>
      <c r="E6120" t="inlineStr">
        <is>
          <t>South</t>
        </is>
      </c>
      <c r="F6120" t="inlineStr">
        <is>
          <t>P0008</t>
        </is>
      </c>
      <c r="G6120" t="inlineStr">
        <is>
          <t>Prod_0008</t>
        </is>
      </c>
      <c r="H6120" t="inlineStr">
        <is>
          <t>Electronics</t>
        </is>
      </c>
      <c r="I6120" t="n">
        <v>3</v>
      </c>
      <c r="J6120" t="n">
        <v>433.22</v>
      </c>
      <c r="K6120" t="n">
        <v>0.1</v>
      </c>
      <c r="L6120">
        <f>I6120*J6120*(1-K6120)</f>
        <v/>
      </c>
      <c r="M6120">
        <f>VLOOKUP(F6120,Products!A:D,4,FALSE)*I6120</f>
        <v/>
      </c>
      <c r="N6120">
        <f>L6120-M6120</f>
        <v/>
      </c>
    </row>
    <row r="6121">
      <c r="A6121" t="inlineStr">
        <is>
          <t>T1006119</t>
        </is>
      </c>
      <c r="B6121" t="inlineStr">
        <is>
          <t>2025-02-03</t>
        </is>
      </c>
      <c r="C6121" t="inlineStr">
        <is>
          <t>S044</t>
        </is>
      </c>
      <c r="D6121" t="inlineStr">
        <is>
          <t>Store_044</t>
        </is>
      </c>
      <c r="E6121" t="inlineStr">
        <is>
          <t>North</t>
        </is>
      </c>
      <c r="F6121" t="inlineStr">
        <is>
          <t>P0196</t>
        </is>
      </c>
      <c r="G6121" t="inlineStr">
        <is>
          <t>Prod_0196</t>
        </is>
      </c>
      <c r="H6121" t="inlineStr">
        <is>
          <t>Beverages</t>
        </is>
      </c>
      <c r="I6121" t="n">
        <v>6</v>
      </c>
      <c r="J6121" t="n">
        <v>800.29</v>
      </c>
      <c r="K6121" t="n">
        <v>0</v>
      </c>
      <c r="L6121">
        <f>I6121*J6121*(1-K6121)</f>
        <v/>
      </c>
      <c r="M6121">
        <f>VLOOKUP(F6121,Products!A:D,4,FALSE)*I6121</f>
        <v/>
      </c>
      <c r="N6121">
        <f>L6121-M6121</f>
        <v/>
      </c>
    </row>
    <row r="6122">
      <c r="A6122" t="inlineStr">
        <is>
          <t>T1006120</t>
        </is>
      </c>
      <c r="B6122" t="inlineStr">
        <is>
          <t>2023-12-24</t>
        </is>
      </c>
      <c r="C6122" t="inlineStr">
        <is>
          <t>S011</t>
        </is>
      </c>
      <c r="D6122" t="inlineStr">
        <is>
          <t>Store_011</t>
        </is>
      </c>
      <c r="E6122" t="inlineStr">
        <is>
          <t>South</t>
        </is>
      </c>
      <c r="F6122" t="inlineStr">
        <is>
          <t>P0062</t>
        </is>
      </c>
      <c r="G6122" t="inlineStr">
        <is>
          <t>Prod_0062</t>
        </is>
      </c>
      <c r="H6122" t="inlineStr">
        <is>
          <t>Beverages</t>
        </is>
      </c>
      <c r="I6122" t="n">
        <v>6</v>
      </c>
      <c r="J6122" t="n">
        <v>479.24</v>
      </c>
      <c r="K6122" t="n">
        <v>0</v>
      </c>
      <c r="L6122">
        <f>I6122*J6122*(1-K6122)</f>
        <v/>
      </c>
      <c r="M6122">
        <f>VLOOKUP(F6122,Products!A:D,4,FALSE)*I6122</f>
        <v/>
      </c>
      <c r="N6122">
        <f>L6122-M6122</f>
        <v/>
      </c>
    </row>
    <row r="6123">
      <c r="A6123" t="inlineStr">
        <is>
          <t>T1006121</t>
        </is>
      </c>
      <c r="B6123" t="inlineStr">
        <is>
          <t>2025-03-16</t>
        </is>
      </c>
      <c r="C6123" t="inlineStr">
        <is>
          <t>S035</t>
        </is>
      </c>
      <c r="D6123" t="inlineStr">
        <is>
          <t>Store_035</t>
        </is>
      </c>
      <c r="E6123" t="inlineStr">
        <is>
          <t>Central</t>
        </is>
      </c>
      <c r="F6123" t="inlineStr">
        <is>
          <t>P0092</t>
        </is>
      </c>
      <c r="G6123" t="inlineStr">
        <is>
          <t>Prod_0092</t>
        </is>
      </c>
      <c r="H6123" t="inlineStr">
        <is>
          <t>Household</t>
        </is>
      </c>
      <c r="I6123" t="n">
        <v>5</v>
      </c>
      <c r="J6123" t="n">
        <v>277.07</v>
      </c>
      <c r="K6123" t="n">
        <v>0</v>
      </c>
      <c r="L6123">
        <f>I6123*J6123*(1-K6123)</f>
        <v/>
      </c>
      <c r="M6123">
        <f>VLOOKUP(F6123,Products!A:D,4,FALSE)*I6123</f>
        <v/>
      </c>
      <c r="N6123">
        <f>L6123-M6123</f>
        <v/>
      </c>
    </row>
    <row r="6124">
      <c r="A6124" t="inlineStr">
        <is>
          <t>T1006122</t>
        </is>
      </c>
      <c r="B6124" t="inlineStr">
        <is>
          <t>2025-05-30</t>
        </is>
      </c>
      <c r="C6124" t="inlineStr">
        <is>
          <t>S048</t>
        </is>
      </c>
      <c r="D6124" t="inlineStr">
        <is>
          <t>Store_048</t>
        </is>
      </c>
      <c r="E6124" t="inlineStr">
        <is>
          <t>South</t>
        </is>
      </c>
      <c r="F6124" t="inlineStr">
        <is>
          <t>P0159</t>
        </is>
      </c>
      <c r="G6124" t="inlineStr">
        <is>
          <t>Prod_0159</t>
        </is>
      </c>
      <c r="H6124" t="inlineStr">
        <is>
          <t>Electronics</t>
        </is>
      </c>
      <c r="I6124" t="n">
        <v>5</v>
      </c>
      <c r="J6124" t="n">
        <v>449.4</v>
      </c>
      <c r="K6124" t="n">
        <v>0</v>
      </c>
      <c r="L6124">
        <f>I6124*J6124*(1-K6124)</f>
        <v/>
      </c>
      <c r="M6124">
        <f>VLOOKUP(F6124,Products!A:D,4,FALSE)*I6124</f>
        <v/>
      </c>
      <c r="N6124">
        <f>L6124-M6124</f>
        <v/>
      </c>
    </row>
    <row r="6125">
      <c r="A6125" t="inlineStr">
        <is>
          <t>T1006123</t>
        </is>
      </c>
      <c r="B6125" t="inlineStr">
        <is>
          <t>2025-08-08</t>
        </is>
      </c>
      <c r="C6125" t="inlineStr">
        <is>
          <t>S025</t>
        </is>
      </c>
      <c r="D6125" t="inlineStr">
        <is>
          <t>Store_025</t>
        </is>
      </c>
      <c r="E6125" t="inlineStr">
        <is>
          <t>Central</t>
        </is>
      </c>
      <c r="F6125" t="inlineStr">
        <is>
          <t>P0072</t>
        </is>
      </c>
      <c r="G6125" t="inlineStr">
        <is>
          <t>Prod_0072</t>
        </is>
      </c>
      <c r="H6125" t="inlineStr">
        <is>
          <t>Food</t>
        </is>
      </c>
      <c r="I6125" t="n">
        <v>7</v>
      </c>
      <c r="J6125" t="n">
        <v>833.36</v>
      </c>
      <c r="K6125" t="n">
        <v>0</v>
      </c>
      <c r="L6125">
        <f>I6125*J6125*(1-K6125)</f>
        <v/>
      </c>
      <c r="M6125">
        <f>VLOOKUP(F6125,Products!A:D,4,FALSE)*I6125</f>
        <v/>
      </c>
      <c r="N6125">
        <f>L6125-M6125</f>
        <v/>
      </c>
    </row>
    <row r="6126">
      <c r="A6126" t="inlineStr">
        <is>
          <t>T1006124</t>
        </is>
      </c>
      <c r="B6126" t="inlineStr">
        <is>
          <t>2023-04-07</t>
        </is>
      </c>
      <c r="C6126" t="inlineStr">
        <is>
          <t>S004</t>
        </is>
      </c>
      <c r="D6126" t="inlineStr">
        <is>
          <t>Store_004</t>
        </is>
      </c>
      <c r="E6126" t="inlineStr">
        <is>
          <t>Central</t>
        </is>
      </c>
      <c r="F6126" t="inlineStr">
        <is>
          <t>P0149</t>
        </is>
      </c>
      <c r="G6126" t="inlineStr">
        <is>
          <t>Prod_0149</t>
        </is>
      </c>
      <c r="H6126" t="inlineStr">
        <is>
          <t>Toys</t>
        </is>
      </c>
      <c r="I6126" t="n">
        <v>2</v>
      </c>
      <c r="J6126" t="n">
        <v>53.13</v>
      </c>
      <c r="K6126" t="n">
        <v>0.1</v>
      </c>
      <c r="L6126">
        <f>I6126*J6126*(1-K6126)</f>
        <v/>
      </c>
      <c r="M6126">
        <f>VLOOKUP(F6126,Products!A:D,4,FALSE)*I6126</f>
        <v/>
      </c>
      <c r="N6126">
        <f>L6126-M6126</f>
        <v/>
      </c>
    </row>
    <row r="6127">
      <c r="A6127" t="inlineStr">
        <is>
          <t>T1006125</t>
        </is>
      </c>
      <c r="B6127" t="inlineStr">
        <is>
          <t>2023-12-19</t>
        </is>
      </c>
      <c r="C6127" t="inlineStr">
        <is>
          <t>S040</t>
        </is>
      </c>
      <c r="D6127" t="inlineStr">
        <is>
          <t>Store_040</t>
        </is>
      </c>
      <c r="E6127" t="inlineStr">
        <is>
          <t>Central</t>
        </is>
      </c>
      <c r="F6127" t="inlineStr">
        <is>
          <t>P0133</t>
        </is>
      </c>
      <c r="G6127" t="inlineStr">
        <is>
          <t>Prod_0133</t>
        </is>
      </c>
      <c r="H6127" t="inlineStr">
        <is>
          <t>Stationery</t>
        </is>
      </c>
      <c r="I6127" t="n">
        <v>5</v>
      </c>
      <c r="J6127" t="n">
        <v>452.03</v>
      </c>
      <c r="K6127" t="n">
        <v>0</v>
      </c>
      <c r="L6127">
        <f>I6127*J6127*(1-K6127)</f>
        <v/>
      </c>
      <c r="M6127">
        <f>VLOOKUP(F6127,Products!A:D,4,FALSE)*I6127</f>
        <v/>
      </c>
      <c r="N6127">
        <f>L6127-M6127</f>
        <v/>
      </c>
    </row>
    <row r="6128">
      <c r="A6128" t="inlineStr">
        <is>
          <t>T1006126</t>
        </is>
      </c>
      <c r="B6128" t="inlineStr">
        <is>
          <t>2024-02-26</t>
        </is>
      </c>
      <c r="C6128" t="inlineStr">
        <is>
          <t>S037</t>
        </is>
      </c>
      <c r="D6128" t="inlineStr">
        <is>
          <t>Store_037</t>
        </is>
      </c>
      <c r="E6128" t="inlineStr">
        <is>
          <t>East</t>
        </is>
      </c>
      <c r="F6128" t="inlineStr">
        <is>
          <t>P0001</t>
        </is>
      </c>
      <c r="G6128" t="inlineStr">
        <is>
          <t>Prod_0001</t>
        </is>
      </c>
      <c r="H6128" t="inlineStr">
        <is>
          <t>Beverages</t>
        </is>
      </c>
      <c r="I6128" t="n">
        <v>9</v>
      </c>
      <c r="J6128" t="n">
        <v>594.13</v>
      </c>
      <c r="K6128" t="n">
        <v>0</v>
      </c>
      <c r="L6128">
        <f>I6128*J6128*(1-K6128)</f>
        <v/>
      </c>
      <c r="M6128">
        <f>VLOOKUP(F6128,Products!A:D,4,FALSE)*I6128</f>
        <v/>
      </c>
      <c r="N6128">
        <f>L6128-M6128</f>
        <v/>
      </c>
    </row>
    <row r="6129">
      <c r="A6129" t="inlineStr">
        <is>
          <t>T1006127</t>
        </is>
      </c>
      <c r="B6129" t="inlineStr">
        <is>
          <t>2023-01-24</t>
        </is>
      </c>
      <c r="C6129" t="inlineStr">
        <is>
          <t>S009</t>
        </is>
      </c>
      <c r="D6129" t="inlineStr">
        <is>
          <t>Store_009</t>
        </is>
      </c>
      <c r="E6129" t="inlineStr">
        <is>
          <t>Central</t>
        </is>
      </c>
      <c r="F6129" t="inlineStr">
        <is>
          <t>P0136</t>
        </is>
      </c>
      <c r="G6129" t="inlineStr">
        <is>
          <t>Prod_0136</t>
        </is>
      </c>
      <c r="H6129" t="inlineStr">
        <is>
          <t>Beverages</t>
        </is>
      </c>
      <c r="I6129" t="n">
        <v>1</v>
      </c>
      <c r="J6129" t="n">
        <v>200.76</v>
      </c>
      <c r="K6129" t="n">
        <v>0</v>
      </c>
      <c r="L6129">
        <f>I6129*J6129*(1-K6129)</f>
        <v/>
      </c>
      <c r="M6129">
        <f>VLOOKUP(F6129,Products!A:D,4,FALSE)*I6129</f>
        <v/>
      </c>
      <c r="N6129">
        <f>L6129-M6129</f>
        <v/>
      </c>
    </row>
    <row r="6130">
      <c r="A6130" t="inlineStr">
        <is>
          <t>T1006128</t>
        </is>
      </c>
      <c r="B6130" t="inlineStr">
        <is>
          <t>2023-08-02</t>
        </is>
      </c>
      <c r="C6130" t="inlineStr">
        <is>
          <t>S002</t>
        </is>
      </c>
      <c r="D6130" t="inlineStr">
        <is>
          <t>Store_002</t>
        </is>
      </c>
      <c r="E6130" t="inlineStr">
        <is>
          <t>South</t>
        </is>
      </c>
      <c r="F6130" t="inlineStr">
        <is>
          <t>P0083</t>
        </is>
      </c>
      <c r="G6130" t="inlineStr">
        <is>
          <t>Prod_0083</t>
        </is>
      </c>
      <c r="H6130" t="inlineStr">
        <is>
          <t>Clothing</t>
        </is>
      </c>
      <c r="I6130" t="n">
        <v>1</v>
      </c>
      <c r="J6130" t="n">
        <v>514.84</v>
      </c>
      <c r="K6130" t="n">
        <v>0.05</v>
      </c>
      <c r="L6130">
        <f>I6130*J6130*(1-K6130)</f>
        <v/>
      </c>
      <c r="M6130">
        <f>VLOOKUP(F6130,Products!A:D,4,FALSE)*I6130</f>
        <v/>
      </c>
      <c r="N6130">
        <f>L6130-M6130</f>
        <v/>
      </c>
    </row>
    <row r="6131">
      <c r="A6131" t="inlineStr">
        <is>
          <t>T1006129</t>
        </is>
      </c>
      <c r="B6131" t="inlineStr">
        <is>
          <t>2024-06-21</t>
        </is>
      </c>
      <c r="C6131" t="inlineStr">
        <is>
          <t>S044</t>
        </is>
      </c>
      <c r="D6131" t="inlineStr">
        <is>
          <t>Store_044</t>
        </is>
      </c>
      <c r="E6131" t="inlineStr">
        <is>
          <t>North</t>
        </is>
      </c>
      <c r="F6131" t="inlineStr">
        <is>
          <t>P0006</t>
        </is>
      </c>
      <c r="G6131" t="inlineStr">
        <is>
          <t>Prod_0006</t>
        </is>
      </c>
      <c r="H6131" t="inlineStr">
        <is>
          <t>Food</t>
        </is>
      </c>
      <c r="I6131" t="n">
        <v>5</v>
      </c>
      <c r="J6131" t="n">
        <v>942.99</v>
      </c>
      <c r="K6131" t="n">
        <v>0.1</v>
      </c>
      <c r="L6131">
        <f>I6131*J6131*(1-K6131)</f>
        <v/>
      </c>
      <c r="M6131">
        <f>VLOOKUP(F6131,Products!A:D,4,FALSE)*I6131</f>
        <v/>
      </c>
      <c r="N6131">
        <f>L6131-M6131</f>
        <v/>
      </c>
    </row>
    <row r="6132">
      <c r="A6132" t="inlineStr">
        <is>
          <t>T1006130</t>
        </is>
      </c>
      <c r="B6132" t="inlineStr">
        <is>
          <t>2024-09-07</t>
        </is>
      </c>
      <c r="C6132" t="inlineStr">
        <is>
          <t>S022</t>
        </is>
      </c>
      <c r="D6132" t="inlineStr">
        <is>
          <t>Store_022</t>
        </is>
      </c>
      <c r="E6132" t="inlineStr">
        <is>
          <t>East</t>
        </is>
      </c>
      <c r="F6132" t="inlineStr">
        <is>
          <t>P0011</t>
        </is>
      </c>
      <c r="G6132" t="inlineStr">
        <is>
          <t>Prod_0011</t>
        </is>
      </c>
      <c r="H6132" t="inlineStr">
        <is>
          <t>Household</t>
        </is>
      </c>
      <c r="I6132" t="n">
        <v>2</v>
      </c>
      <c r="J6132" t="n">
        <v>343.03</v>
      </c>
      <c r="K6132" t="n">
        <v>0.1</v>
      </c>
      <c r="L6132">
        <f>I6132*J6132*(1-K6132)</f>
        <v/>
      </c>
      <c r="M6132">
        <f>VLOOKUP(F6132,Products!A:D,4,FALSE)*I6132</f>
        <v/>
      </c>
      <c r="N6132">
        <f>L6132-M6132</f>
        <v/>
      </c>
    </row>
    <row r="6133">
      <c r="A6133" t="inlineStr">
        <is>
          <t>T1006131</t>
        </is>
      </c>
      <c r="B6133" t="inlineStr">
        <is>
          <t>2023-08-06</t>
        </is>
      </c>
      <c r="C6133" t="inlineStr">
        <is>
          <t>S003</t>
        </is>
      </c>
      <c r="D6133" t="inlineStr">
        <is>
          <t>Store_003</t>
        </is>
      </c>
      <c r="E6133" t="inlineStr">
        <is>
          <t>North</t>
        </is>
      </c>
      <c r="F6133" t="inlineStr">
        <is>
          <t>P0072</t>
        </is>
      </c>
      <c r="G6133" t="inlineStr">
        <is>
          <t>Prod_0072</t>
        </is>
      </c>
      <c r="H6133" t="inlineStr">
        <is>
          <t>Food</t>
        </is>
      </c>
      <c r="I6133" t="n">
        <v>6</v>
      </c>
      <c r="J6133" t="n">
        <v>779.0700000000001</v>
      </c>
      <c r="K6133" t="n">
        <v>0</v>
      </c>
      <c r="L6133">
        <f>I6133*J6133*(1-K6133)</f>
        <v/>
      </c>
      <c r="M6133">
        <f>VLOOKUP(F6133,Products!A:D,4,FALSE)*I6133</f>
        <v/>
      </c>
      <c r="N6133">
        <f>L6133-M6133</f>
        <v/>
      </c>
    </row>
    <row r="6134">
      <c r="A6134" t="inlineStr">
        <is>
          <t>T1006132</t>
        </is>
      </c>
      <c r="B6134" t="inlineStr">
        <is>
          <t>2025-05-23</t>
        </is>
      </c>
      <c r="C6134" t="inlineStr">
        <is>
          <t>S050</t>
        </is>
      </c>
      <c r="D6134" t="inlineStr">
        <is>
          <t>Store_050</t>
        </is>
      </c>
      <c r="E6134" t="inlineStr">
        <is>
          <t>South</t>
        </is>
      </c>
      <c r="F6134" t="inlineStr">
        <is>
          <t>P0061</t>
        </is>
      </c>
      <c r="G6134" t="inlineStr">
        <is>
          <t>Prod_0061</t>
        </is>
      </c>
      <c r="H6134" t="inlineStr">
        <is>
          <t>Beverages</t>
        </is>
      </c>
      <c r="I6134" t="n">
        <v>9</v>
      </c>
      <c r="J6134" t="n">
        <v>51.78</v>
      </c>
      <c r="K6134" t="n">
        <v>0.05</v>
      </c>
      <c r="L6134">
        <f>I6134*J6134*(1-K6134)</f>
        <v/>
      </c>
      <c r="M6134">
        <f>VLOOKUP(F6134,Products!A:D,4,FALSE)*I6134</f>
        <v/>
      </c>
      <c r="N6134">
        <f>L6134-M6134</f>
        <v/>
      </c>
    </row>
    <row r="6135">
      <c r="A6135" t="inlineStr">
        <is>
          <t>T1006133</t>
        </is>
      </c>
      <c r="B6135" t="inlineStr">
        <is>
          <t>2024-10-23</t>
        </is>
      </c>
      <c r="C6135" t="inlineStr">
        <is>
          <t>S018</t>
        </is>
      </c>
      <c r="D6135" t="inlineStr">
        <is>
          <t>Store_018</t>
        </is>
      </c>
      <c r="E6135" t="inlineStr">
        <is>
          <t>South</t>
        </is>
      </c>
      <c r="F6135" t="inlineStr">
        <is>
          <t>P0053</t>
        </is>
      </c>
      <c r="G6135" t="inlineStr">
        <is>
          <t>Prod_0053</t>
        </is>
      </c>
      <c r="H6135" t="inlineStr">
        <is>
          <t>Food</t>
        </is>
      </c>
      <c r="I6135" t="n">
        <v>8</v>
      </c>
      <c r="J6135" t="n">
        <v>400.88</v>
      </c>
      <c r="K6135" t="n">
        <v>0.05</v>
      </c>
      <c r="L6135">
        <f>I6135*J6135*(1-K6135)</f>
        <v/>
      </c>
      <c r="M6135">
        <f>VLOOKUP(F6135,Products!A:D,4,FALSE)*I6135</f>
        <v/>
      </c>
      <c r="N6135">
        <f>L6135-M6135</f>
        <v/>
      </c>
    </row>
    <row r="6136">
      <c r="A6136" t="inlineStr">
        <is>
          <t>T1006134</t>
        </is>
      </c>
      <c r="B6136" t="inlineStr">
        <is>
          <t>2025-04-17</t>
        </is>
      </c>
      <c r="C6136" t="inlineStr">
        <is>
          <t>S032</t>
        </is>
      </c>
      <c r="D6136" t="inlineStr">
        <is>
          <t>Store_032</t>
        </is>
      </c>
      <c r="E6136" t="inlineStr">
        <is>
          <t>Central</t>
        </is>
      </c>
      <c r="F6136" t="inlineStr">
        <is>
          <t>P0024</t>
        </is>
      </c>
      <c r="G6136" t="inlineStr">
        <is>
          <t>Prod_0024</t>
        </is>
      </c>
      <c r="H6136" t="inlineStr">
        <is>
          <t>Clothing</t>
        </is>
      </c>
      <c r="I6136" t="n">
        <v>6</v>
      </c>
      <c r="J6136" t="n">
        <v>100.58</v>
      </c>
      <c r="K6136" t="n">
        <v>0</v>
      </c>
      <c r="L6136">
        <f>I6136*J6136*(1-K6136)</f>
        <v/>
      </c>
      <c r="M6136">
        <f>VLOOKUP(F6136,Products!A:D,4,FALSE)*I6136</f>
        <v/>
      </c>
      <c r="N6136">
        <f>L6136-M6136</f>
        <v/>
      </c>
    </row>
    <row r="6137">
      <c r="A6137" t="inlineStr">
        <is>
          <t>T1006135</t>
        </is>
      </c>
      <c r="B6137" t="inlineStr">
        <is>
          <t>2023-01-26</t>
        </is>
      </c>
      <c r="C6137" t="inlineStr">
        <is>
          <t>S047</t>
        </is>
      </c>
      <c r="D6137" t="inlineStr">
        <is>
          <t>Store_047</t>
        </is>
      </c>
      <c r="E6137" t="inlineStr">
        <is>
          <t>North</t>
        </is>
      </c>
      <c r="F6137" t="inlineStr">
        <is>
          <t>P0034</t>
        </is>
      </c>
      <c r="G6137" t="inlineStr">
        <is>
          <t>Prod_0034</t>
        </is>
      </c>
      <c r="H6137" t="inlineStr">
        <is>
          <t>Toys</t>
        </is>
      </c>
      <c r="I6137" t="n">
        <v>7</v>
      </c>
      <c r="J6137" t="n">
        <v>645.95</v>
      </c>
      <c r="K6137" t="n">
        <v>0</v>
      </c>
      <c r="L6137">
        <f>I6137*J6137*(1-K6137)</f>
        <v/>
      </c>
      <c r="M6137">
        <f>VLOOKUP(F6137,Products!A:D,4,FALSE)*I6137</f>
        <v/>
      </c>
      <c r="N6137">
        <f>L6137-M6137</f>
        <v/>
      </c>
    </row>
    <row r="6138">
      <c r="A6138" t="inlineStr">
        <is>
          <t>T1006136</t>
        </is>
      </c>
      <c r="B6138" t="inlineStr">
        <is>
          <t>2025-06-22</t>
        </is>
      </c>
      <c r="C6138" t="inlineStr">
        <is>
          <t>S008</t>
        </is>
      </c>
      <c r="D6138" t="inlineStr">
        <is>
          <t>Store_008</t>
        </is>
      </c>
      <c r="E6138" t="inlineStr">
        <is>
          <t>East</t>
        </is>
      </c>
      <c r="F6138" t="inlineStr">
        <is>
          <t>P0157</t>
        </is>
      </c>
      <c r="G6138" t="inlineStr">
        <is>
          <t>Prod_0157</t>
        </is>
      </c>
      <c r="H6138" t="inlineStr">
        <is>
          <t>Toys</t>
        </is>
      </c>
      <c r="I6138" t="n">
        <v>5</v>
      </c>
      <c r="J6138" t="n">
        <v>278.16</v>
      </c>
      <c r="K6138" t="n">
        <v>0.15</v>
      </c>
      <c r="L6138">
        <f>I6138*J6138*(1-K6138)</f>
        <v/>
      </c>
      <c r="M6138">
        <f>VLOOKUP(F6138,Products!A:D,4,FALSE)*I6138</f>
        <v/>
      </c>
      <c r="N6138">
        <f>L6138-M6138</f>
        <v/>
      </c>
    </row>
    <row r="6139">
      <c r="A6139" t="inlineStr">
        <is>
          <t>T1006137</t>
        </is>
      </c>
      <c r="B6139" t="inlineStr">
        <is>
          <t>2024-01-22</t>
        </is>
      </c>
      <c r="C6139" t="inlineStr">
        <is>
          <t>S043</t>
        </is>
      </c>
      <c r="D6139" t="inlineStr">
        <is>
          <t>Store_043</t>
        </is>
      </c>
      <c r="E6139" t="inlineStr">
        <is>
          <t>East</t>
        </is>
      </c>
      <c r="F6139" t="inlineStr">
        <is>
          <t>P0177</t>
        </is>
      </c>
      <c r="G6139" t="inlineStr">
        <is>
          <t>Prod_0177</t>
        </is>
      </c>
      <c r="H6139" t="inlineStr">
        <is>
          <t>Household</t>
        </is>
      </c>
      <c r="I6139" t="n">
        <v>2</v>
      </c>
      <c r="J6139" t="n">
        <v>246.03</v>
      </c>
      <c r="K6139" t="n">
        <v>0.05</v>
      </c>
      <c r="L6139">
        <f>I6139*J6139*(1-K6139)</f>
        <v/>
      </c>
      <c r="M6139">
        <f>VLOOKUP(F6139,Products!A:D,4,FALSE)*I6139</f>
        <v/>
      </c>
      <c r="N6139">
        <f>L6139-M6139</f>
        <v/>
      </c>
    </row>
    <row r="6140">
      <c r="A6140" t="inlineStr">
        <is>
          <t>T1006138</t>
        </is>
      </c>
      <c r="B6140" t="inlineStr">
        <is>
          <t>2023-12-06</t>
        </is>
      </c>
      <c r="C6140" t="inlineStr">
        <is>
          <t>S005</t>
        </is>
      </c>
      <c r="D6140" t="inlineStr">
        <is>
          <t>Store_005</t>
        </is>
      </c>
      <c r="E6140" t="inlineStr">
        <is>
          <t>Central</t>
        </is>
      </c>
      <c r="F6140" t="inlineStr">
        <is>
          <t>P0156</t>
        </is>
      </c>
      <c r="G6140" t="inlineStr">
        <is>
          <t>Prod_0156</t>
        </is>
      </c>
      <c r="H6140" t="inlineStr">
        <is>
          <t>Toys</t>
        </is>
      </c>
      <c r="I6140" t="n">
        <v>3</v>
      </c>
      <c r="J6140" t="n">
        <v>344.76</v>
      </c>
      <c r="K6140" t="n">
        <v>0</v>
      </c>
      <c r="L6140">
        <f>I6140*J6140*(1-K6140)</f>
        <v/>
      </c>
      <c r="M6140">
        <f>VLOOKUP(F6140,Products!A:D,4,FALSE)*I6140</f>
        <v/>
      </c>
      <c r="N6140">
        <f>L6140-M6140</f>
        <v/>
      </c>
    </row>
    <row r="6141">
      <c r="A6141" t="inlineStr">
        <is>
          <t>T1006139</t>
        </is>
      </c>
      <c r="B6141" t="inlineStr">
        <is>
          <t>2025-08-05</t>
        </is>
      </c>
      <c r="C6141" t="inlineStr">
        <is>
          <t>S015</t>
        </is>
      </c>
      <c r="D6141" t="inlineStr">
        <is>
          <t>Store_015</t>
        </is>
      </c>
      <c r="E6141" t="inlineStr">
        <is>
          <t>North</t>
        </is>
      </c>
      <c r="F6141" t="inlineStr">
        <is>
          <t>P0185</t>
        </is>
      </c>
      <c r="G6141" t="inlineStr">
        <is>
          <t>Prod_0185</t>
        </is>
      </c>
      <c r="H6141" t="inlineStr">
        <is>
          <t>Food</t>
        </is>
      </c>
      <c r="I6141" t="n">
        <v>6</v>
      </c>
      <c r="J6141" t="n">
        <v>440.69</v>
      </c>
      <c r="K6141" t="n">
        <v>0</v>
      </c>
      <c r="L6141">
        <f>I6141*J6141*(1-K6141)</f>
        <v/>
      </c>
      <c r="M6141">
        <f>VLOOKUP(F6141,Products!A:D,4,FALSE)*I6141</f>
        <v/>
      </c>
      <c r="N6141">
        <f>L6141-M6141</f>
        <v/>
      </c>
    </row>
    <row r="6142">
      <c r="A6142" t="inlineStr">
        <is>
          <t>T1006140</t>
        </is>
      </c>
      <c r="B6142" t="inlineStr">
        <is>
          <t>2024-08-27</t>
        </is>
      </c>
      <c r="C6142" t="inlineStr">
        <is>
          <t>S024</t>
        </is>
      </c>
      <c r="D6142" t="inlineStr">
        <is>
          <t>Store_024</t>
        </is>
      </c>
      <c r="E6142" t="inlineStr">
        <is>
          <t>South</t>
        </is>
      </c>
      <c r="F6142" t="inlineStr">
        <is>
          <t>P0052</t>
        </is>
      </c>
      <c r="G6142" t="inlineStr">
        <is>
          <t>Prod_0052</t>
        </is>
      </c>
      <c r="H6142" t="inlineStr">
        <is>
          <t>Clothing</t>
        </is>
      </c>
      <c r="I6142" t="n">
        <v>2</v>
      </c>
      <c r="J6142" t="n">
        <v>43.65</v>
      </c>
      <c r="K6142" t="n">
        <v>0</v>
      </c>
      <c r="L6142">
        <f>I6142*J6142*(1-K6142)</f>
        <v/>
      </c>
      <c r="M6142">
        <f>VLOOKUP(F6142,Products!A:D,4,FALSE)*I6142</f>
        <v/>
      </c>
      <c r="N6142">
        <f>L6142-M6142</f>
        <v/>
      </c>
    </row>
    <row r="6143">
      <c r="A6143" t="inlineStr">
        <is>
          <t>T1006141</t>
        </is>
      </c>
      <c r="B6143" t="inlineStr">
        <is>
          <t>2024-08-29</t>
        </is>
      </c>
      <c r="C6143" t="inlineStr">
        <is>
          <t>S024</t>
        </is>
      </c>
      <c r="D6143" t="inlineStr">
        <is>
          <t>Store_024</t>
        </is>
      </c>
      <c r="E6143" t="inlineStr">
        <is>
          <t>South</t>
        </is>
      </c>
      <c r="F6143" t="inlineStr">
        <is>
          <t>P0072</t>
        </is>
      </c>
      <c r="G6143" t="inlineStr">
        <is>
          <t>Prod_0072</t>
        </is>
      </c>
      <c r="H6143" t="inlineStr">
        <is>
          <t>Food</t>
        </is>
      </c>
      <c r="I6143" t="n">
        <v>8</v>
      </c>
      <c r="J6143" t="n">
        <v>656.41</v>
      </c>
      <c r="K6143" t="n">
        <v>0.05</v>
      </c>
      <c r="L6143">
        <f>I6143*J6143*(1-K6143)</f>
        <v/>
      </c>
      <c r="M6143">
        <f>VLOOKUP(F6143,Products!A:D,4,FALSE)*I6143</f>
        <v/>
      </c>
      <c r="N6143">
        <f>L6143-M6143</f>
        <v/>
      </c>
    </row>
    <row r="6144">
      <c r="A6144" t="inlineStr">
        <is>
          <t>T1006142</t>
        </is>
      </c>
      <c r="B6144" t="inlineStr">
        <is>
          <t>2024-04-22</t>
        </is>
      </c>
      <c r="C6144" t="inlineStr">
        <is>
          <t>S035</t>
        </is>
      </c>
      <c r="D6144" t="inlineStr">
        <is>
          <t>Store_035</t>
        </is>
      </c>
      <c r="E6144" t="inlineStr">
        <is>
          <t>Central</t>
        </is>
      </c>
      <c r="F6144" t="inlineStr">
        <is>
          <t>P0108</t>
        </is>
      </c>
      <c r="G6144" t="inlineStr">
        <is>
          <t>Prod_0108</t>
        </is>
      </c>
      <c r="H6144" t="inlineStr">
        <is>
          <t>Stationery</t>
        </is>
      </c>
      <c r="I6144" t="n">
        <v>1</v>
      </c>
      <c r="J6144" t="n">
        <v>597.37</v>
      </c>
      <c r="K6144" t="n">
        <v>0</v>
      </c>
      <c r="L6144">
        <f>I6144*J6144*(1-K6144)</f>
        <v/>
      </c>
      <c r="M6144">
        <f>VLOOKUP(F6144,Products!A:D,4,FALSE)*I6144</f>
        <v/>
      </c>
      <c r="N6144">
        <f>L6144-M6144</f>
        <v/>
      </c>
    </row>
    <row r="6145">
      <c r="A6145" t="inlineStr">
        <is>
          <t>T1006143</t>
        </is>
      </c>
      <c r="B6145" t="inlineStr">
        <is>
          <t>2023-04-21</t>
        </is>
      </c>
      <c r="C6145" t="inlineStr">
        <is>
          <t>S047</t>
        </is>
      </c>
      <c r="D6145" t="inlineStr">
        <is>
          <t>Store_047</t>
        </is>
      </c>
      <c r="E6145" t="inlineStr">
        <is>
          <t>North</t>
        </is>
      </c>
      <c r="F6145" t="inlineStr">
        <is>
          <t>P0113</t>
        </is>
      </c>
      <c r="G6145" t="inlineStr">
        <is>
          <t>Prod_0113</t>
        </is>
      </c>
      <c r="H6145" t="inlineStr">
        <is>
          <t>Toys</t>
        </is>
      </c>
      <c r="I6145" t="n">
        <v>9</v>
      </c>
      <c r="J6145" t="n">
        <v>576.54</v>
      </c>
      <c r="K6145" t="n">
        <v>0.05</v>
      </c>
      <c r="L6145">
        <f>I6145*J6145*(1-K6145)</f>
        <v/>
      </c>
      <c r="M6145">
        <f>VLOOKUP(F6145,Products!A:D,4,FALSE)*I6145</f>
        <v/>
      </c>
      <c r="N6145">
        <f>L6145-M6145</f>
        <v/>
      </c>
    </row>
    <row r="6146">
      <c r="A6146" t="inlineStr">
        <is>
          <t>T1006144</t>
        </is>
      </c>
      <c r="B6146" t="inlineStr">
        <is>
          <t>2023-05-10</t>
        </is>
      </c>
      <c r="C6146" t="inlineStr">
        <is>
          <t>S044</t>
        </is>
      </c>
      <c r="D6146" t="inlineStr">
        <is>
          <t>Store_044</t>
        </is>
      </c>
      <c r="E6146" t="inlineStr">
        <is>
          <t>North</t>
        </is>
      </c>
      <c r="F6146" t="inlineStr">
        <is>
          <t>P0084</t>
        </is>
      </c>
      <c r="G6146" t="inlineStr">
        <is>
          <t>Prod_0084</t>
        </is>
      </c>
      <c r="H6146" t="inlineStr">
        <is>
          <t>Beverages</t>
        </is>
      </c>
      <c r="I6146" t="n">
        <v>2</v>
      </c>
      <c r="J6146" t="n">
        <v>876.51</v>
      </c>
      <c r="K6146" t="n">
        <v>0</v>
      </c>
      <c r="L6146">
        <f>I6146*J6146*(1-K6146)</f>
        <v/>
      </c>
      <c r="M6146">
        <f>VLOOKUP(F6146,Products!A:D,4,FALSE)*I6146</f>
        <v/>
      </c>
      <c r="N6146">
        <f>L6146-M6146</f>
        <v/>
      </c>
    </row>
    <row r="6147">
      <c r="A6147" t="inlineStr">
        <is>
          <t>T1006145</t>
        </is>
      </c>
      <c r="B6147" t="inlineStr">
        <is>
          <t>2025-03-02</t>
        </is>
      </c>
      <c r="C6147" t="inlineStr">
        <is>
          <t>S008</t>
        </is>
      </c>
      <c r="D6147" t="inlineStr">
        <is>
          <t>Store_008</t>
        </is>
      </c>
      <c r="E6147" t="inlineStr">
        <is>
          <t>East</t>
        </is>
      </c>
      <c r="F6147" t="inlineStr">
        <is>
          <t>P0149</t>
        </is>
      </c>
      <c r="G6147" t="inlineStr">
        <is>
          <t>Prod_0149</t>
        </is>
      </c>
      <c r="H6147" t="inlineStr">
        <is>
          <t>Toys</t>
        </is>
      </c>
      <c r="I6147" t="n">
        <v>6</v>
      </c>
      <c r="J6147" t="n">
        <v>57.59</v>
      </c>
      <c r="K6147" t="n">
        <v>0.1</v>
      </c>
      <c r="L6147">
        <f>I6147*J6147*(1-K6147)</f>
        <v/>
      </c>
      <c r="M6147">
        <f>VLOOKUP(F6147,Products!A:D,4,FALSE)*I6147</f>
        <v/>
      </c>
      <c r="N6147">
        <f>L6147-M6147</f>
        <v/>
      </c>
    </row>
    <row r="6148">
      <c r="A6148" t="inlineStr">
        <is>
          <t>T1006146</t>
        </is>
      </c>
      <c r="B6148" t="inlineStr">
        <is>
          <t>2025-02-05</t>
        </is>
      </c>
      <c r="C6148" t="inlineStr">
        <is>
          <t>S012</t>
        </is>
      </c>
      <c r="D6148" t="inlineStr">
        <is>
          <t>Store_012</t>
        </is>
      </c>
      <c r="E6148" t="inlineStr">
        <is>
          <t>South</t>
        </is>
      </c>
      <c r="F6148" t="inlineStr">
        <is>
          <t>P0133</t>
        </is>
      </c>
      <c r="G6148" t="inlineStr">
        <is>
          <t>Prod_0133</t>
        </is>
      </c>
      <c r="H6148" t="inlineStr">
        <is>
          <t>Stationery</t>
        </is>
      </c>
      <c r="I6148" t="n">
        <v>9</v>
      </c>
      <c r="J6148" t="n">
        <v>486.69</v>
      </c>
      <c r="K6148" t="n">
        <v>0</v>
      </c>
      <c r="L6148">
        <f>I6148*J6148*(1-K6148)</f>
        <v/>
      </c>
      <c r="M6148">
        <f>VLOOKUP(F6148,Products!A:D,4,FALSE)*I6148</f>
        <v/>
      </c>
      <c r="N6148">
        <f>L6148-M6148</f>
        <v/>
      </c>
    </row>
    <row r="6149">
      <c r="A6149" t="inlineStr">
        <is>
          <t>T1006147</t>
        </is>
      </c>
      <c r="B6149" t="inlineStr">
        <is>
          <t>2023-04-22</t>
        </is>
      </c>
      <c r="C6149" t="inlineStr">
        <is>
          <t>S023</t>
        </is>
      </c>
      <c r="D6149" t="inlineStr">
        <is>
          <t>Store_023</t>
        </is>
      </c>
      <c r="E6149" t="inlineStr">
        <is>
          <t>South</t>
        </is>
      </c>
      <c r="F6149" t="inlineStr">
        <is>
          <t>P0159</t>
        </is>
      </c>
      <c r="G6149" t="inlineStr">
        <is>
          <t>Prod_0159</t>
        </is>
      </c>
      <c r="H6149" t="inlineStr">
        <is>
          <t>Electronics</t>
        </is>
      </c>
      <c r="I6149" t="n">
        <v>1</v>
      </c>
      <c r="J6149" t="n">
        <v>409.03</v>
      </c>
      <c r="K6149" t="n">
        <v>0</v>
      </c>
      <c r="L6149">
        <f>I6149*J6149*(1-K6149)</f>
        <v/>
      </c>
      <c r="M6149">
        <f>VLOOKUP(F6149,Products!A:D,4,FALSE)*I6149</f>
        <v/>
      </c>
      <c r="N6149">
        <f>L6149-M6149</f>
        <v/>
      </c>
    </row>
    <row r="6150">
      <c r="A6150" t="inlineStr">
        <is>
          <t>T1006148</t>
        </is>
      </c>
      <c r="B6150" t="inlineStr">
        <is>
          <t>2024-06-13</t>
        </is>
      </c>
      <c r="C6150" t="inlineStr">
        <is>
          <t>S027</t>
        </is>
      </c>
      <c r="D6150" t="inlineStr">
        <is>
          <t>Store_027</t>
        </is>
      </c>
      <c r="E6150" t="inlineStr">
        <is>
          <t>South</t>
        </is>
      </c>
      <c r="F6150" t="inlineStr">
        <is>
          <t>P0167</t>
        </is>
      </c>
      <c r="G6150" t="inlineStr">
        <is>
          <t>Prod_0167</t>
        </is>
      </c>
      <c r="H6150" t="inlineStr">
        <is>
          <t>Beverages</t>
        </is>
      </c>
      <c r="I6150" t="n">
        <v>2</v>
      </c>
      <c r="J6150" t="n">
        <v>560.13</v>
      </c>
      <c r="K6150" t="n">
        <v>0</v>
      </c>
      <c r="L6150">
        <f>I6150*J6150*(1-K6150)</f>
        <v/>
      </c>
      <c r="M6150">
        <f>VLOOKUP(F6150,Products!A:D,4,FALSE)*I6150</f>
        <v/>
      </c>
      <c r="N6150">
        <f>L6150-M6150</f>
        <v/>
      </c>
    </row>
    <row r="6151">
      <c r="A6151" t="inlineStr">
        <is>
          <t>T1006149</t>
        </is>
      </c>
      <c r="B6151" t="inlineStr">
        <is>
          <t>2023-12-26</t>
        </is>
      </c>
      <c r="C6151" t="inlineStr">
        <is>
          <t>S039</t>
        </is>
      </c>
      <c r="D6151" t="inlineStr">
        <is>
          <t>Store_039</t>
        </is>
      </c>
      <c r="E6151" t="inlineStr">
        <is>
          <t>North</t>
        </is>
      </c>
      <c r="F6151" t="inlineStr">
        <is>
          <t>P0046</t>
        </is>
      </c>
      <c r="G6151" t="inlineStr">
        <is>
          <t>Prod_0046</t>
        </is>
      </c>
      <c r="H6151" t="inlineStr">
        <is>
          <t>Electronics</t>
        </is>
      </c>
      <c r="I6151" t="n">
        <v>7</v>
      </c>
      <c r="J6151" t="n">
        <v>57.86</v>
      </c>
      <c r="K6151" t="n">
        <v>0</v>
      </c>
      <c r="L6151">
        <f>I6151*J6151*(1-K6151)</f>
        <v/>
      </c>
      <c r="M6151">
        <f>VLOOKUP(F6151,Products!A:D,4,FALSE)*I6151</f>
        <v/>
      </c>
      <c r="N6151">
        <f>L6151-M6151</f>
        <v/>
      </c>
    </row>
    <row r="6152">
      <c r="A6152" t="inlineStr">
        <is>
          <t>T1006150</t>
        </is>
      </c>
      <c r="B6152" t="inlineStr">
        <is>
          <t>2023-05-02</t>
        </is>
      </c>
      <c r="C6152" t="inlineStr">
        <is>
          <t>S003</t>
        </is>
      </c>
      <c r="D6152" t="inlineStr">
        <is>
          <t>Store_003</t>
        </is>
      </c>
      <c r="E6152" t="inlineStr">
        <is>
          <t>North</t>
        </is>
      </c>
      <c r="F6152" t="inlineStr">
        <is>
          <t>P0110</t>
        </is>
      </c>
      <c r="G6152" t="inlineStr">
        <is>
          <t>Prod_0110</t>
        </is>
      </c>
      <c r="H6152" t="inlineStr">
        <is>
          <t>Stationery</t>
        </is>
      </c>
      <c r="I6152" t="n">
        <v>6</v>
      </c>
      <c r="J6152" t="n">
        <v>73.61</v>
      </c>
      <c r="K6152" t="n">
        <v>0</v>
      </c>
      <c r="L6152">
        <f>I6152*J6152*(1-K6152)</f>
        <v/>
      </c>
      <c r="M6152">
        <f>VLOOKUP(F6152,Products!A:D,4,FALSE)*I6152</f>
        <v/>
      </c>
      <c r="N6152">
        <f>L6152-M6152</f>
        <v/>
      </c>
    </row>
    <row r="6153">
      <c r="A6153" t="inlineStr">
        <is>
          <t>T1006151</t>
        </is>
      </c>
      <c r="B6153" t="inlineStr">
        <is>
          <t>2024-08-25</t>
        </is>
      </c>
      <c r="C6153" t="inlineStr">
        <is>
          <t>S027</t>
        </is>
      </c>
      <c r="D6153" t="inlineStr">
        <is>
          <t>Store_027</t>
        </is>
      </c>
      <c r="E6153" t="inlineStr">
        <is>
          <t>South</t>
        </is>
      </c>
      <c r="F6153" t="inlineStr">
        <is>
          <t>P0154</t>
        </is>
      </c>
      <c r="G6153" t="inlineStr">
        <is>
          <t>Prod_0154</t>
        </is>
      </c>
      <c r="H6153" t="inlineStr">
        <is>
          <t>Toys</t>
        </is>
      </c>
      <c r="I6153" t="n">
        <v>3</v>
      </c>
      <c r="J6153" t="n">
        <v>390.94</v>
      </c>
      <c r="K6153" t="n">
        <v>0</v>
      </c>
      <c r="L6153">
        <f>I6153*J6153*(1-K6153)</f>
        <v/>
      </c>
      <c r="M6153">
        <f>VLOOKUP(F6153,Products!A:D,4,FALSE)*I6153</f>
        <v/>
      </c>
      <c r="N6153">
        <f>L6153-M6153</f>
        <v/>
      </c>
    </row>
    <row r="6154">
      <c r="A6154" t="inlineStr">
        <is>
          <t>T1006152</t>
        </is>
      </c>
      <c r="B6154" t="inlineStr">
        <is>
          <t>2024-11-15</t>
        </is>
      </c>
      <c r="C6154" t="inlineStr">
        <is>
          <t>S023</t>
        </is>
      </c>
      <c r="D6154" t="inlineStr">
        <is>
          <t>Store_023</t>
        </is>
      </c>
      <c r="E6154" t="inlineStr">
        <is>
          <t>South</t>
        </is>
      </c>
      <c r="F6154" t="inlineStr">
        <is>
          <t>P0176</t>
        </is>
      </c>
      <c r="G6154" t="inlineStr">
        <is>
          <t>Prod_0176</t>
        </is>
      </c>
      <c r="H6154" t="inlineStr">
        <is>
          <t>Food</t>
        </is>
      </c>
      <c r="I6154" t="n">
        <v>8</v>
      </c>
      <c r="J6154" t="n">
        <v>556.91</v>
      </c>
      <c r="K6154" t="n">
        <v>0</v>
      </c>
      <c r="L6154">
        <f>I6154*J6154*(1-K6154)</f>
        <v/>
      </c>
      <c r="M6154">
        <f>VLOOKUP(F6154,Products!A:D,4,FALSE)*I6154</f>
        <v/>
      </c>
      <c r="N6154">
        <f>L6154-M6154</f>
        <v/>
      </c>
    </row>
    <row r="6155">
      <c r="A6155" t="inlineStr">
        <is>
          <t>T1006153</t>
        </is>
      </c>
      <c r="B6155" t="inlineStr">
        <is>
          <t>2023-04-02</t>
        </is>
      </c>
      <c r="C6155" t="inlineStr">
        <is>
          <t>S050</t>
        </is>
      </c>
      <c r="D6155" t="inlineStr">
        <is>
          <t>Store_050</t>
        </is>
      </c>
      <c r="E6155" t="inlineStr">
        <is>
          <t>South</t>
        </is>
      </c>
      <c r="F6155" t="inlineStr">
        <is>
          <t>P0043</t>
        </is>
      </c>
      <c r="G6155" t="inlineStr">
        <is>
          <t>Prod_0043</t>
        </is>
      </c>
      <c r="H6155" t="inlineStr">
        <is>
          <t>Food</t>
        </is>
      </c>
      <c r="I6155" t="n">
        <v>6</v>
      </c>
      <c r="J6155" t="n">
        <v>227.22</v>
      </c>
      <c r="K6155" t="n">
        <v>0</v>
      </c>
      <c r="L6155">
        <f>I6155*J6155*(1-K6155)</f>
        <v/>
      </c>
      <c r="M6155">
        <f>VLOOKUP(F6155,Products!A:D,4,FALSE)*I6155</f>
        <v/>
      </c>
      <c r="N6155">
        <f>L6155-M6155</f>
        <v/>
      </c>
    </row>
    <row r="6156">
      <c r="A6156" t="inlineStr">
        <is>
          <t>T1006154</t>
        </is>
      </c>
      <c r="B6156" t="inlineStr">
        <is>
          <t>2023-03-01</t>
        </is>
      </c>
      <c r="C6156" t="inlineStr">
        <is>
          <t>S043</t>
        </is>
      </c>
      <c r="D6156" t="inlineStr">
        <is>
          <t>Store_043</t>
        </is>
      </c>
      <c r="E6156" t="inlineStr">
        <is>
          <t>East</t>
        </is>
      </c>
      <c r="F6156" t="inlineStr">
        <is>
          <t>P0053</t>
        </is>
      </c>
      <c r="G6156" t="inlineStr">
        <is>
          <t>Prod_0053</t>
        </is>
      </c>
      <c r="H6156" t="inlineStr">
        <is>
          <t>Food</t>
        </is>
      </c>
      <c r="I6156" t="n">
        <v>3</v>
      </c>
      <c r="J6156" t="n">
        <v>426.14</v>
      </c>
      <c r="K6156" t="n">
        <v>0</v>
      </c>
      <c r="L6156">
        <f>I6156*J6156*(1-K6156)</f>
        <v/>
      </c>
      <c r="M6156">
        <f>VLOOKUP(F6156,Products!A:D,4,FALSE)*I6156</f>
        <v/>
      </c>
      <c r="N6156">
        <f>L6156-M6156</f>
        <v/>
      </c>
    </row>
    <row r="6157">
      <c r="A6157" t="inlineStr">
        <is>
          <t>T1006155</t>
        </is>
      </c>
      <c r="B6157" t="inlineStr">
        <is>
          <t>2023-06-10</t>
        </is>
      </c>
      <c r="C6157" t="inlineStr">
        <is>
          <t>S008</t>
        </is>
      </c>
      <c r="D6157" t="inlineStr">
        <is>
          <t>Store_008</t>
        </is>
      </c>
      <c r="E6157" t="inlineStr">
        <is>
          <t>East</t>
        </is>
      </c>
      <c r="F6157" t="inlineStr">
        <is>
          <t>P0118</t>
        </is>
      </c>
      <c r="G6157" t="inlineStr">
        <is>
          <t>Prod_0118</t>
        </is>
      </c>
      <c r="H6157" t="inlineStr">
        <is>
          <t>Toys</t>
        </is>
      </c>
      <c r="I6157" t="n">
        <v>3</v>
      </c>
      <c r="J6157" t="n">
        <v>609.04</v>
      </c>
      <c r="K6157" t="n">
        <v>0</v>
      </c>
      <c r="L6157">
        <f>I6157*J6157*(1-K6157)</f>
        <v/>
      </c>
      <c r="M6157">
        <f>VLOOKUP(F6157,Products!A:D,4,FALSE)*I6157</f>
        <v/>
      </c>
      <c r="N6157">
        <f>L6157-M6157</f>
        <v/>
      </c>
    </row>
    <row r="6158">
      <c r="A6158" t="inlineStr">
        <is>
          <t>T1006156</t>
        </is>
      </c>
      <c r="B6158" t="inlineStr">
        <is>
          <t>2025-08-24</t>
        </is>
      </c>
      <c r="C6158" t="inlineStr">
        <is>
          <t>S045</t>
        </is>
      </c>
      <c r="D6158" t="inlineStr">
        <is>
          <t>Store_045</t>
        </is>
      </c>
      <c r="E6158" t="inlineStr">
        <is>
          <t>East</t>
        </is>
      </c>
      <c r="F6158" t="inlineStr">
        <is>
          <t>P0022</t>
        </is>
      </c>
      <c r="G6158" t="inlineStr">
        <is>
          <t>Prod_0022</t>
        </is>
      </c>
      <c r="H6158" t="inlineStr">
        <is>
          <t>Beverages</t>
        </is>
      </c>
      <c r="I6158" t="n">
        <v>4</v>
      </c>
      <c r="J6158" t="n">
        <v>202.5</v>
      </c>
      <c r="K6158" t="n">
        <v>0.1</v>
      </c>
      <c r="L6158">
        <f>I6158*J6158*(1-K6158)</f>
        <v/>
      </c>
      <c r="M6158">
        <f>VLOOKUP(F6158,Products!A:D,4,FALSE)*I6158</f>
        <v/>
      </c>
      <c r="N6158">
        <f>L6158-M6158</f>
        <v/>
      </c>
    </row>
    <row r="6159">
      <c r="A6159" t="inlineStr">
        <is>
          <t>T1006157</t>
        </is>
      </c>
      <c r="B6159" t="inlineStr">
        <is>
          <t>2024-02-05</t>
        </is>
      </c>
      <c r="C6159" t="inlineStr">
        <is>
          <t>S016</t>
        </is>
      </c>
      <c r="D6159" t="inlineStr">
        <is>
          <t>Store_016</t>
        </is>
      </c>
      <c r="E6159" t="inlineStr">
        <is>
          <t>West</t>
        </is>
      </c>
      <c r="F6159" t="inlineStr">
        <is>
          <t>P0041</t>
        </is>
      </c>
      <c r="G6159" t="inlineStr">
        <is>
          <t>Prod_0041</t>
        </is>
      </c>
      <c r="H6159" t="inlineStr">
        <is>
          <t>Stationery</t>
        </is>
      </c>
      <c r="I6159" t="n">
        <v>3</v>
      </c>
      <c r="J6159" t="n">
        <v>385.33</v>
      </c>
      <c r="K6159" t="n">
        <v>0.2</v>
      </c>
      <c r="L6159">
        <f>I6159*J6159*(1-K6159)</f>
        <v/>
      </c>
      <c r="M6159">
        <f>VLOOKUP(F6159,Products!A:D,4,FALSE)*I6159</f>
        <v/>
      </c>
      <c r="N6159">
        <f>L6159-M6159</f>
        <v/>
      </c>
    </row>
    <row r="6160">
      <c r="A6160" t="inlineStr">
        <is>
          <t>T1006158</t>
        </is>
      </c>
      <c r="B6160" t="inlineStr">
        <is>
          <t>2025-05-12</t>
        </is>
      </c>
      <c r="C6160" t="inlineStr">
        <is>
          <t>S002</t>
        </is>
      </c>
      <c r="D6160" t="inlineStr">
        <is>
          <t>Store_002</t>
        </is>
      </c>
      <c r="E6160" t="inlineStr">
        <is>
          <t>South</t>
        </is>
      </c>
      <c r="F6160" t="inlineStr">
        <is>
          <t>P0162</t>
        </is>
      </c>
      <c r="G6160" t="inlineStr">
        <is>
          <t>Prod_0162</t>
        </is>
      </c>
      <c r="H6160" t="inlineStr">
        <is>
          <t>Food</t>
        </is>
      </c>
      <c r="I6160" t="n">
        <v>7</v>
      </c>
      <c r="J6160" t="n">
        <v>576.6900000000001</v>
      </c>
      <c r="K6160" t="n">
        <v>0</v>
      </c>
      <c r="L6160">
        <f>I6160*J6160*(1-K6160)</f>
        <v/>
      </c>
      <c r="M6160">
        <f>VLOOKUP(F6160,Products!A:D,4,FALSE)*I6160</f>
        <v/>
      </c>
      <c r="N6160">
        <f>L6160-M6160</f>
        <v/>
      </c>
    </row>
    <row r="6161">
      <c r="A6161" t="inlineStr">
        <is>
          <t>T1006159</t>
        </is>
      </c>
      <c r="B6161" t="inlineStr">
        <is>
          <t>2023-08-21</t>
        </is>
      </c>
      <c r="C6161" t="inlineStr">
        <is>
          <t>S014</t>
        </is>
      </c>
      <c r="D6161" t="inlineStr">
        <is>
          <t>Store_014</t>
        </is>
      </c>
      <c r="E6161" t="inlineStr">
        <is>
          <t>West</t>
        </is>
      </c>
      <c r="F6161" t="inlineStr">
        <is>
          <t>P0063</t>
        </is>
      </c>
      <c r="G6161" t="inlineStr">
        <is>
          <t>Prod_0063</t>
        </is>
      </c>
      <c r="H6161" t="inlineStr">
        <is>
          <t>Clothing</t>
        </is>
      </c>
      <c r="I6161" t="n">
        <v>4</v>
      </c>
      <c r="J6161" t="n">
        <v>224.03</v>
      </c>
      <c r="K6161" t="n">
        <v>0</v>
      </c>
      <c r="L6161">
        <f>I6161*J6161*(1-K6161)</f>
        <v/>
      </c>
      <c r="M6161">
        <f>VLOOKUP(F6161,Products!A:D,4,FALSE)*I6161</f>
        <v/>
      </c>
      <c r="N6161">
        <f>L6161-M6161</f>
        <v/>
      </c>
    </row>
    <row r="6162">
      <c r="A6162" t="inlineStr">
        <is>
          <t>T1006160</t>
        </is>
      </c>
      <c r="B6162" t="inlineStr">
        <is>
          <t>2024-04-23</t>
        </is>
      </c>
      <c r="C6162" t="inlineStr">
        <is>
          <t>S028</t>
        </is>
      </c>
      <c r="D6162" t="inlineStr">
        <is>
          <t>Store_028</t>
        </is>
      </c>
      <c r="E6162" t="inlineStr">
        <is>
          <t>North</t>
        </is>
      </c>
      <c r="F6162" t="inlineStr">
        <is>
          <t>P0150</t>
        </is>
      </c>
      <c r="G6162" t="inlineStr">
        <is>
          <t>Prod_0150</t>
        </is>
      </c>
      <c r="H6162" t="inlineStr">
        <is>
          <t>Clothing</t>
        </is>
      </c>
      <c r="I6162" t="n">
        <v>5</v>
      </c>
      <c r="J6162" t="n">
        <v>380.58</v>
      </c>
      <c r="K6162" t="n">
        <v>0</v>
      </c>
      <c r="L6162">
        <f>I6162*J6162*(1-K6162)</f>
        <v/>
      </c>
      <c r="M6162">
        <f>VLOOKUP(F6162,Products!A:D,4,FALSE)*I6162</f>
        <v/>
      </c>
      <c r="N6162">
        <f>L6162-M6162</f>
        <v/>
      </c>
    </row>
    <row r="6163">
      <c r="A6163" t="inlineStr">
        <is>
          <t>T1006161</t>
        </is>
      </c>
      <c r="B6163" t="inlineStr">
        <is>
          <t>2025-01-12</t>
        </is>
      </c>
      <c r="C6163" t="inlineStr">
        <is>
          <t>S007</t>
        </is>
      </c>
      <c r="D6163" t="inlineStr">
        <is>
          <t>Store_007</t>
        </is>
      </c>
      <c r="E6163" t="inlineStr">
        <is>
          <t>East</t>
        </is>
      </c>
      <c r="F6163" t="inlineStr">
        <is>
          <t>P0093</t>
        </is>
      </c>
      <c r="G6163" t="inlineStr">
        <is>
          <t>Prod_0093</t>
        </is>
      </c>
      <c r="H6163" t="inlineStr">
        <is>
          <t>Electronics</t>
        </is>
      </c>
      <c r="I6163" t="n">
        <v>3</v>
      </c>
      <c r="J6163" t="n">
        <v>214.59</v>
      </c>
      <c r="K6163" t="n">
        <v>0.1</v>
      </c>
      <c r="L6163">
        <f>I6163*J6163*(1-K6163)</f>
        <v/>
      </c>
      <c r="M6163">
        <f>VLOOKUP(F6163,Products!A:D,4,FALSE)*I6163</f>
        <v/>
      </c>
      <c r="N6163">
        <f>L6163-M6163</f>
        <v/>
      </c>
    </row>
    <row r="6164">
      <c r="A6164" t="inlineStr">
        <is>
          <t>T1006162</t>
        </is>
      </c>
      <c r="B6164" t="inlineStr">
        <is>
          <t>2023-12-06</t>
        </is>
      </c>
      <c r="C6164" t="inlineStr">
        <is>
          <t>S015</t>
        </is>
      </c>
      <c r="D6164" t="inlineStr">
        <is>
          <t>Store_015</t>
        </is>
      </c>
      <c r="E6164" t="inlineStr">
        <is>
          <t>North</t>
        </is>
      </c>
      <c r="F6164" t="inlineStr">
        <is>
          <t>P0143</t>
        </is>
      </c>
      <c r="G6164" t="inlineStr">
        <is>
          <t>Prod_0143</t>
        </is>
      </c>
      <c r="H6164" t="inlineStr">
        <is>
          <t>Electronics</t>
        </is>
      </c>
      <c r="I6164" t="n">
        <v>2</v>
      </c>
      <c r="J6164" t="n">
        <v>275.53</v>
      </c>
      <c r="K6164" t="n">
        <v>0</v>
      </c>
      <c r="L6164">
        <f>I6164*J6164*(1-K6164)</f>
        <v/>
      </c>
      <c r="M6164">
        <f>VLOOKUP(F6164,Products!A:D,4,FALSE)*I6164</f>
        <v/>
      </c>
      <c r="N6164">
        <f>L6164-M6164</f>
        <v/>
      </c>
    </row>
    <row r="6165">
      <c r="A6165" t="inlineStr">
        <is>
          <t>T1006163</t>
        </is>
      </c>
      <c r="B6165" t="inlineStr">
        <is>
          <t>2024-01-04</t>
        </is>
      </c>
      <c r="C6165" t="inlineStr">
        <is>
          <t>S007</t>
        </is>
      </c>
      <c r="D6165" t="inlineStr">
        <is>
          <t>Store_007</t>
        </is>
      </c>
      <c r="E6165" t="inlineStr">
        <is>
          <t>East</t>
        </is>
      </c>
      <c r="F6165" t="inlineStr">
        <is>
          <t>P0077</t>
        </is>
      </c>
      <c r="G6165" t="inlineStr">
        <is>
          <t>Prod_0077</t>
        </is>
      </c>
      <c r="H6165" t="inlineStr">
        <is>
          <t>Beverages</t>
        </is>
      </c>
      <c r="I6165" t="n">
        <v>5</v>
      </c>
      <c r="J6165" t="n">
        <v>39.38</v>
      </c>
      <c r="K6165" t="n">
        <v>0.05</v>
      </c>
      <c r="L6165">
        <f>I6165*J6165*(1-K6165)</f>
        <v/>
      </c>
      <c r="M6165">
        <f>VLOOKUP(F6165,Products!A:D,4,FALSE)*I6165</f>
        <v/>
      </c>
      <c r="N6165">
        <f>L6165-M6165</f>
        <v/>
      </c>
    </row>
    <row r="6166">
      <c r="A6166" t="inlineStr">
        <is>
          <t>T1006164</t>
        </is>
      </c>
      <c r="B6166" t="inlineStr">
        <is>
          <t>2023-11-14</t>
        </is>
      </c>
      <c r="C6166" t="inlineStr">
        <is>
          <t>S022</t>
        </is>
      </c>
      <c r="D6166" t="inlineStr">
        <is>
          <t>Store_022</t>
        </is>
      </c>
      <c r="E6166" t="inlineStr">
        <is>
          <t>East</t>
        </is>
      </c>
      <c r="F6166" t="inlineStr">
        <is>
          <t>P0048</t>
        </is>
      </c>
      <c r="G6166" t="inlineStr">
        <is>
          <t>Prod_0048</t>
        </is>
      </c>
      <c r="H6166" t="inlineStr">
        <is>
          <t>Toys</t>
        </is>
      </c>
      <c r="I6166" t="n">
        <v>4</v>
      </c>
      <c r="J6166" t="n">
        <v>206.52</v>
      </c>
      <c r="K6166" t="n">
        <v>0.05</v>
      </c>
      <c r="L6166">
        <f>I6166*J6166*(1-K6166)</f>
        <v/>
      </c>
      <c r="M6166">
        <f>VLOOKUP(F6166,Products!A:D,4,FALSE)*I6166</f>
        <v/>
      </c>
      <c r="N6166">
        <f>L6166-M6166</f>
        <v/>
      </c>
    </row>
    <row r="6167">
      <c r="A6167" t="inlineStr">
        <is>
          <t>T1006165</t>
        </is>
      </c>
      <c r="B6167" t="inlineStr">
        <is>
          <t>2024-02-10</t>
        </is>
      </c>
      <c r="C6167" t="inlineStr">
        <is>
          <t>S043</t>
        </is>
      </c>
      <c r="D6167" t="inlineStr">
        <is>
          <t>Store_043</t>
        </is>
      </c>
      <c r="E6167" t="inlineStr">
        <is>
          <t>East</t>
        </is>
      </c>
      <c r="F6167" t="inlineStr">
        <is>
          <t>P0124</t>
        </is>
      </c>
      <c r="G6167" t="inlineStr">
        <is>
          <t>Prod_0124</t>
        </is>
      </c>
      <c r="H6167" t="inlineStr">
        <is>
          <t>Beverages</t>
        </is>
      </c>
      <c r="I6167" t="n">
        <v>2</v>
      </c>
      <c r="J6167" t="n">
        <v>662.97</v>
      </c>
      <c r="K6167" t="n">
        <v>0</v>
      </c>
      <c r="L6167">
        <f>I6167*J6167*(1-K6167)</f>
        <v/>
      </c>
      <c r="M6167">
        <f>VLOOKUP(F6167,Products!A:D,4,FALSE)*I6167</f>
        <v/>
      </c>
      <c r="N6167">
        <f>L6167-M6167</f>
        <v/>
      </c>
    </row>
    <row r="6168">
      <c r="A6168" t="inlineStr">
        <is>
          <t>T1006166</t>
        </is>
      </c>
      <c r="B6168" t="inlineStr">
        <is>
          <t>2025-06-12</t>
        </is>
      </c>
      <c r="C6168" t="inlineStr">
        <is>
          <t>S017</t>
        </is>
      </c>
      <c r="D6168" t="inlineStr">
        <is>
          <t>Store_017</t>
        </is>
      </c>
      <c r="E6168" t="inlineStr">
        <is>
          <t>South</t>
        </is>
      </c>
      <c r="F6168" t="inlineStr">
        <is>
          <t>P0081</t>
        </is>
      </c>
      <c r="G6168" t="inlineStr">
        <is>
          <t>Prod_0081</t>
        </is>
      </c>
      <c r="H6168" t="inlineStr">
        <is>
          <t>Electronics</t>
        </is>
      </c>
      <c r="I6168" t="n">
        <v>6</v>
      </c>
      <c r="J6168" t="n">
        <v>371.32</v>
      </c>
      <c r="K6168" t="n">
        <v>0</v>
      </c>
      <c r="L6168">
        <f>I6168*J6168*(1-K6168)</f>
        <v/>
      </c>
      <c r="M6168">
        <f>VLOOKUP(F6168,Products!A:D,4,FALSE)*I6168</f>
        <v/>
      </c>
      <c r="N6168">
        <f>L6168-M6168</f>
        <v/>
      </c>
    </row>
    <row r="6169">
      <c r="A6169" t="inlineStr">
        <is>
          <t>T1006167</t>
        </is>
      </c>
      <c r="B6169" t="inlineStr">
        <is>
          <t>2023-05-27</t>
        </is>
      </c>
      <c r="C6169" t="inlineStr">
        <is>
          <t>S007</t>
        </is>
      </c>
      <c r="D6169" t="inlineStr">
        <is>
          <t>Store_007</t>
        </is>
      </c>
      <c r="E6169" t="inlineStr">
        <is>
          <t>East</t>
        </is>
      </c>
      <c r="F6169" t="inlineStr">
        <is>
          <t>P0179</t>
        </is>
      </c>
      <c r="G6169" t="inlineStr">
        <is>
          <t>Prod_0179</t>
        </is>
      </c>
      <c r="H6169" t="inlineStr">
        <is>
          <t>Household</t>
        </is>
      </c>
      <c r="I6169" t="n">
        <v>8</v>
      </c>
      <c r="J6169" t="n">
        <v>192.55</v>
      </c>
      <c r="K6169" t="n">
        <v>0.05</v>
      </c>
      <c r="L6169">
        <f>I6169*J6169*(1-K6169)</f>
        <v/>
      </c>
      <c r="M6169">
        <f>VLOOKUP(F6169,Products!A:D,4,FALSE)*I6169</f>
        <v/>
      </c>
      <c r="N6169">
        <f>L6169-M6169</f>
        <v/>
      </c>
    </row>
    <row r="6170">
      <c r="A6170" t="inlineStr">
        <is>
          <t>T1006168</t>
        </is>
      </c>
      <c r="B6170" t="inlineStr">
        <is>
          <t>2024-05-06</t>
        </is>
      </c>
      <c r="C6170" t="inlineStr">
        <is>
          <t>S011</t>
        </is>
      </c>
      <c r="D6170" t="inlineStr">
        <is>
          <t>Store_011</t>
        </is>
      </c>
      <c r="E6170" t="inlineStr">
        <is>
          <t>South</t>
        </is>
      </c>
      <c r="F6170" t="inlineStr">
        <is>
          <t>P0177</t>
        </is>
      </c>
      <c r="G6170" t="inlineStr">
        <is>
          <t>Prod_0177</t>
        </is>
      </c>
      <c r="H6170" t="inlineStr">
        <is>
          <t>Household</t>
        </is>
      </c>
      <c r="I6170" t="n">
        <v>5</v>
      </c>
      <c r="J6170" t="n">
        <v>233.94</v>
      </c>
      <c r="K6170" t="n">
        <v>0</v>
      </c>
      <c r="L6170">
        <f>I6170*J6170*(1-K6170)</f>
        <v/>
      </c>
      <c r="M6170">
        <f>VLOOKUP(F6170,Products!A:D,4,FALSE)*I6170</f>
        <v/>
      </c>
      <c r="N6170">
        <f>L6170-M6170</f>
        <v/>
      </c>
    </row>
    <row r="6171">
      <c r="A6171" t="inlineStr">
        <is>
          <t>T1006169</t>
        </is>
      </c>
      <c r="B6171" t="inlineStr">
        <is>
          <t>2024-03-07</t>
        </is>
      </c>
      <c r="C6171" t="inlineStr">
        <is>
          <t>S009</t>
        </is>
      </c>
      <c r="D6171" t="inlineStr">
        <is>
          <t>Store_009</t>
        </is>
      </c>
      <c r="E6171" t="inlineStr">
        <is>
          <t>Central</t>
        </is>
      </c>
      <c r="F6171" t="inlineStr">
        <is>
          <t>P0168</t>
        </is>
      </c>
      <c r="G6171" t="inlineStr">
        <is>
          <t>Prod_0168</t>
        </is>
      </c>
      <c r="H6171" t="inlineStr">
        <is>
          <t>Electronics</t>
        </is>
      </c>
      <c r="I6171" t="n">
        <v>3</v>
      </c>
      <c r="J6171" t="n">
        <v>80.73999999999999</v>
      </c>
      <c r="K6171" t="n">
        <v>0</v>
      </c>
      <c r="L6171">
        <f>I6171*J6171*(1-K6171)</f>
        <v/>
      </c>
      <c r="M6171">
        <f>VLOOKUP(F6171,Products!A:D,4,FALSE)*I6171</f>
        <v/>
      </c>
      <c r="N6171">
        <f>L6171-M6171</f>
        <v/>
      </c>
    </row>
    <row r="6172">
      <c r="A6172" t="inlineStr">
        <is>
          <t>T1006170</t>
        </is>
      </c>
      <c r="B6172" t="inlineStr">
        <is>
          <t>2023-08-22</t>
        </is>
      </c>
      <c r="C6172" t="inlineStr">
        <is>
          <t>S021</t>
        </is>
      </c>
      <c r="D6172" t="inlineStr">
        <is>
          <t>Store_021</t>
        </is>
      </c>
      <c r="E6172" t="inlineStr">
        <is>
          <t>North</t>
        </is>
      </c>
      <c r="F6172" t="inlineStr">
        <is>
          <t>P0124</t>
        </is>
      </c>
      <c r="G6172" t="inlineStr">
        <is>
          <t>Prod_0124</t>
        </is>
      </c>
      <c r="H6172" t="inlineStr">
        <is>
          <t>Beverages</t>
        </is>
      </c>
      <c r="I6172" t="n">
        <v>3</v>
      </c>
      <c r="J6172" t="n">
        <v>953.13</v>
      </c>
      <c r="K6172" t="n">
        <v>0.15</v>
      </c>
      <c r="L6172">
        <f>I6172*J6172*(1-K6172)</f>
        <v/>
      </c>
      <c r="M6172">
        <f>VLOOKUP(F6172,Products!A:D,4,FALSE)*I6172</f>
        <v/>
      </c>
      <c r="N6172">
        <f>L6172-M6172</f>
        <v/>
      </c>
    </row>
    <row r="6173">
      <c r="A6173" t="inlineStr">
        <is>
          <t>T1006171</t>
        </is>
      </c>
      <c r="B6173" t="inlineStr">
        <is>
          <t>2024-09-27</t>
        </is>
      </c>
      <c r="C6173" t="inlineStr">
        <is>
          <t>S026</t>
        </is>
      </c>
      <c r="D6173" t="inlineStr">
        <is>
          <t>Store_026</t>
        </is>
      </c>
      <c r="E6173" t="inlineStr">
        <is>
          <t>North</t>
        </is>
      </c>
      <c r="F6173" t="inlineStr">
        <is>
          <t>P0170</t>
        </is>
      </c>
      <c r="G6173" t="inlineStr">
        <is>
          <t>Prod_0170</t>
        </is>
      </c>
      <c r="H6173" t="inlineStr">
        <is>
          <t>Household</t>
        </is>
      </c>
      <c r="I6173" t="n">
        <v>5</v>
      </c>
      <c r="J6173" t="n">
        <v>577.91</v>
      </c>
      <c r="K6173" t="n">
        <v>0.05</v>
      </c>
      <c r="L6173">
        <f>I6173*J6173*(1-K6173)</f>
        <v/>
      </c>
      <c r="M6173">
        <f>VLOOKUP(F6173,Products!A:D,4,FALSE)*I6173</f>
        <v/>
      </c>
      <c r="N6173">
        <f>L6173-M6173</f>
        <v/>
      </c>
    </row>
    <row r="6174">
      <c r="A6174" t="inlineStr">
        <is>
          <t>T1006172</t>
        </is>
      </c>
      <c r="B6174" t="inlineStr">
        <is>
          <t>2024-11-05</t>
        </is>
      </c>
      <c r="C6174" t="inlineStr">
        <is>
          <t>S048</t>
        </is>
      </c>
      <c r="D6174" t="inlineStr">
        <is>
          <t>Store_048</t>
        </is>
      </c>
      <c r="E6174" t="inlineStr">
        <is>
          <t>South</t>
        </is>
      </c>
      <c r="F6174" t="inlineStr">
        <is>
          <t>P0025</t>
        </is>
      </c>
      <c r="G6174" t="inlineStr">
        <is>
          <t>Prod_0025</t>
        </is>
      </c>
      <c r="H6174" t="inlineStr">
        <is>
          <t>Beverages</t>
        </is>
      </c>
      <c r="I6174" t="n">
        <v>3</v>
      </c>
      <c r="J6174" t="n">
        <v>298.89</v>
      </c>
      <c r="K6174" t="n">
        <v>0.05</v>
      </c>
      <c r="L6174">
        <f>I6174*J6174*(1-K6174)</f>
        <v/>
      </c>
      <c r="M6174">
        <f>VLOOKUP(F6174,Products!A:D,4,FALSE)*I6174</f>
        <v/>
      </c>
      <c r="N6174">
        <f>L6174-M6174</f>
        <v/>
      </c>
    </row>
    <row r="6175">
      <c r="A6175" t="inlineStr">
        <is>
          <t>T1006173</t>
        </is>
      </c>
      <c r="B6175" t="inlineStr">
        <is>
          <t>2023-01-12</t>
        </is>
      </c>
      <c r="C6175" t="inlineStr">
        <is>
          <t>S027</t>
        </is>
      </c>
      <c r="D6175" t="inlineStr">
        <is>
          <t>Store_027</t>
        </is>
      </c>
      <c r="E6175" t="inlineStr">
        <is>
          <t>South</t>
        </is>
      </c>
      <c r="F6175" t="inlineStr">
        <is>
          <t>P0007</t>
        </is>
      </c>
      <c r="G6175" t="inlineStr">
        <is>
          <t>Prod_0007</t>
        </is>
      </c>
      <c r="H6175" t="inlineStr">
        <is>
          <t>Food</t>
        </is>
      </c>
      <c r="I6175" t="n">
        <v>8</v>
      </c>
      <c r="J6175" t="n">
        <v>103.87</v>
      </c>
      <c r="K6175" t="n">
        <v>0.1</v>
      </c>
      <c r="L6175">
        <f>I6175*J6175*(1-K6175)</f>
        <v/>
      </c>
      <c r="M6175">
        <f>VLOOKUP(F6175,Products!A:D,4,FALSE)*I6175</f>
        <v/>
      </c>
      <c r="N6175">
        <f>L6175-M6175</f>
        <v/>
      </c>
    </row>
    <row r="6176">
      <c r="A6176" t="inlineStr">
        <is>
          <t>T1006174</t>
        </is>
      </c>
      <c r="B6176" t="inlineStr">
        <is>
          <t>2024-11-21</t>
        </is>
      </c>
      <c r="C6176" t="inlineStr">
        <is>
          <t>S043</t>
        </is>
      </c>
      <c r="D6176" t="inlineStr">
        <is>
          <t>Store_043</t>
        </is>
      </c>
      <c r="E6176" t="inlineStr">
        <is>
          <t>East</t>
        </is>
      </c>
      <c r="F6176" t="inlineStr">
        <is>
          <t>P0022</t>
        </is>
      </c>
      <c r="G6176" t="inlineStr">
        <is>
          <t>Prod_0022</t>
        </is>
      </c>
      <c r="H6176" t="inlineStr">
        <is>
          <t>Beverages</t>
        </is>
      </c>
      <c r="I6176" t="n">
        <v>9</v>
      </c>
      <c r="J6176" t="n">
        <v>213.14</v>
      </c>
      <c r="K6176" t="n">
        <v>0</v>
      </c>
      <c r="L6176">
        <f>I6176*J6176*(1-K6176)</f>
        <v/>
      </c>
      <c r="M6176">
        <f>VLOOKUP(F6176,Products!A:D,4,FALSE)*I6176</f>
        <v/>
      </c>
      <c r="N6176">
        <f>L6176-M6176</f>
        <v/>
      </c>
    </row>
    <row r="6177">
      <c r="A6177" t="inlineStr">
        <is>
          <t>T1006175</t>
        </is>
      </c>
      <c r="B6177" t="inlineStr">
        <is>
          <t>2023-05-09</t>
        </is>
      </c>
      <c r="C6177" t="inlineStr">
        <is>
          <t>S013</t>
        </is>
      </c>
      <c r="D6177" t="inlineStr">
        <is>
          <t>Store_013</t>
        </is>
      </c>
      <c r="E6177" t="inlineStr">
        <is>
          <t>North</t>
        </is>
      </c>
      <c r="F6177" t="inlineStr">
        <is>
          <t>P0090</t>
        </is>
      </c>
      <c r="G6177" t="inlineStr">
        <is>
          <t>Prod_0090</t>
        </is>
      </c>
      <c r="H6177" t="inlineStr">
        <is>
          <t>Toys</t>
        </is>
      </c>
      <c r="I6177" t="n">
        <v>1</v>
      </c>
      <c r="J6177" t="n">
        <v>389.97</v>
      </c>
      <c r="K6177" t="n">
        <v>0.05</v>
      </c>
      <c r="L6177">
        <f>I6177*J6177*(1-K6177)</f>
        <v/>
      </c>
      <c r="M6177">
        <f>VLOOKUP(F6177,Products!A:D,4,FALSE)*I6177</f>
        <v/>
      </c>
      <c r="N6177">
        <f>L6177-M6177</f>
        <v/>
      </c>
    </row>
    <row r="6178">
      <c r="A6178" t="inlineStr">
        <is>
          <t>T1006176</t>
        </is>
      </c>
      <c r="B6178" t="inlineStr">
        <is>
          <t>2024-08-15</t>
        </is>
      </c>
      <c r="C6178" t="inlineStr">
        <is>
          <t>S050</t>
        </is>
      </c>
      <c r="D6178" t="inlineStr">
        <is>
          <t>Store_050</t>
        </is>
      </c>
      <c r="E6178" t="inlineStr">
        <is>
          <t>South</t>
        </is>
      </c>
      <c r="F6178" t="inlineStr">
        <is>
          <t>P0055</t>
        </is>
      </c>
      <c r="G6178" t="inlineStr">
        <is>
          <t>Prod_0055</t>
        </is>
      </c>
      <c r="H6178" t="inlineStr">
        <is>
          <t>Beverages</t>
        </is>
      </c>
      <c r="I6178" t="n">
        <v>5</v>
      </c>
      <c r="J6178" t="n">
        <v>162.91</v>
      </c>
      <c r="K6178" t="n">
        <v>0</v>
      </c>
      <c r="L6178">
        <f>I6178*J6178*(1-K6178)</f>
        <v/>
      </c>
      <c r="M6178">
        <f>VLOOKUP(F6178,Products!A:D,4,FALSE)*I6178</f>
        <v/>
      </c>
      <c r="N6178">
        <f>L6178-M6178</f>
        <v/>
      </c>
    </row>
    <row r="6179">
      <c r="A6179" t="inlineStr">
        <is>
          <t>T1006177</t>
        </is>
      </c>
      <c r="B6179" t="inlineStr">
        <is>
          <t>2025-01-06</t>
        </is>
      </c>
      <c r="C6179" t="inlineStr">
        <is>
          <t>S021</t>
        </is>
      </c>
      <c r="D6179" t="inlineStr">
        <is>
          <t>Store_021</t>
        </is>
      </c>
      <c r="E6179" t="inlineStr">
        <is>
          <t>North</t>
        </is>
      </c>
      <c r="F6179" t="inlineStr">
        <is>
          <t>P0128</t>
        </is>
      </c>
      <c r="G6179" t="inlineStr">
        <is>
          <t>Prod_0128</t>
        </is>
      </c>
      <c r="H6179" t="inlineStr">
        <is>
          <t>Toys</t>
        </is>
      </c>
      <c r="I6179" t="n">
        <v>6</v>
      </c>
      <c r="J6179" t="n">
        <v>152.4</v>
      </c>
      <c r="K6179" t="n">
        <v>0</v>
      </c>
      <c r="L6179">
        <f>I6179*J6179*(1-K6179)</f>
        <v/>
      </c>
      <c r="M6179">
        <f>VLOOKUP(F6179,Products!A:D,4,FALSE)*I6179</f>
        <v/>
      </c>
      <c r="N6179">
        <f>L6179-M6179</f>
        <v/>
      </c>
    </row>
    <row r="6180">
      <c r="A6180" t="inlineStr">
        <is>
          <t>T1006178</t>
        </is>
      </c>
      <c r="B6180" t="inlineStr">
        <is>
          <t>2023-11-12</t>
        </is>
      </c>
      <c r="C6180" t="inlineStr">
        <is>
          <t>S044</t>
        </is>
      </c>
      <c r="D6180" t="inlineStr">
        <is>
          <t>Store_044</t>
        </is>
      </c>
      <c r="E6180" t="inlineStr">
        <is>
          <t>North</t>
        </is>
      </c>
      <c r="F6180" t="inlineStr">
        <is>
          <t>P0191</t>
        </is>
      </c>
      <c r="G6180" t="inlineStr">
        <is>
          <t>Prod_0191</t>
        </is>
      </c>
      <c r="H6180" t="inlineStr">
        <is>
          <t>Food</t>
        </is>
      </c>
      <c r="I6180" t="n">
        <v>8</v>
      </c>
      <c r="J6180" t="n">
        <v>478.37</v>
      </c>
      <c r="K6180" t="n">
        <v>0</v>
      </c>
      <c r="L6180">
        <f>I6180*J6180*(1-K6180)</f>
        <v/>
      </c>
      <c r="M6180">
        <f>VLOOKUP(F6180,Products!A:D,4,FALSE)*I6180</f>
        <v/>
      </c>
      <c r="N6180">
        <f>L6180-M6180</f>
        <v/>
      </c>
    </row>
    <row r="6181">
      <c r="A6181" t="inlineStr">
        <is>
          <t>T1006179</t>
        </is>
      </c>
      <c r="B6181" t="inlineStr">
        <is>
          <t>2025-02-10</t>
        </is>
      </c>
      <c r="C6181" t="inlineStr">
        <is>
          <t>S022</t>
        </is>
      </c>
      <c r="D6181" t="inlineStr">
        <is>
          <t>Store_022</t>
        </is>
      </c>
      <c r="E6181" t="inlineStr">
        <is>
          <t>East</t>
        </is>
      </c>
      <c r="F6181" t="inlineStr">
        <is>
          <t>P0013</t>
        </is>
      </c>
      <c r="G6181" t="inlineStr">
        <is>
          <t>Prod_0013</t>
        </is>
      </c>
      <c r="H6181" t="inlineStr">
        <is>
          <t>Clothing</t>
        </is>
      </c>
      <c r="I6181" t="n">
        <v>7</v>
      </c>
      <c r="J6181" t="n">
        <v>91.87</v>
      </c>
      <c r="K6181" t="n">
        <v>0.1</v>
      </c>
      <c r="L6181">
        <f>I6181*J6181*(1-K6181)</f>
        <v/>
      </c>
      <c r="M6181">
        <f>VLOOKUP(F6181,Products!A:D,4,FALSE)*I6181</f>
        <v/>
      </c>
      <c r="N6181">
        <f>L6181-M6181</f>
        <v/>
      </c>
    </row>
    <row r="6182">
      <c r="A6182" t="inlineStr">
        <is>
          <t>T1006180</t>
        </is>
      </c>
      <c r="B6182" t="inlineStr">
        <is>
          <t>2023-01-06</t>
        </is>
      </c>
      <c r="C6182" t="inlineStr">
        <is>
          <t>S018</t>
        </is>
      </c>
      <c r="D6182" t="inlineStr">
        <is>
          <t>Store_018</t>
        </is>
      </c>
      <c r="E6182" t="inlineStr">
        <is>
          <t>South</t>
        </is>
      </c>
      <c r="F6182" t="inlineStr">
        <is>
          <t>P0034</t>
        </is>
      </c>
      <c r="G6182" t="inlineStr">
        <is>
          <t>Prod_0034</t>
        </is>
      </c>
      <c r="H6182" t="inlineStr">
        <is>
          <t>Toys</t>
        </is>
      </c>
      <c r="I6182" t="n">
        <v>4</v>
      </c>
      <c r="J6182" t="n">
        <v>597.5</v>
      </c>
      <c r="K6182" t="n">
        <v>0.05</v>
      </c>
      <c r="L6182">
        <f>I6182*J6182*(1-K6182)</f>
        <v/>
      </c>
      <c r="M6182">
        <f>VLOOKUP(F6182,Products!A:D,4,FALSE)*I6182</f>
        <v/>
      </c>
      <c r="N6182">
        <f>L6182-M6182</f>
        <v/>
      </c>
    </row>
    <row r="6183">
      <c r="A6183" t="inlineStr">
        <is>
          <t>T1006181</t>
        </is>
      </c>
      <c r="B6183" t="inlineStr">
        <is>
          <t>2023-05-22</t>
        </is>
      </c>
      <c r="C6183" t="inlineStr">
        <is>
          <t>S045</t>
        </is>
      </c>
      <c r="D6183" t="inlineStr">
        <is>
          <t>Store_045</t>
        </is>
      </c>
      <c r="E6183" t="inlineStr">
        <is>
          <t>East</t>
        </is>
      </c>
      <c r="F6183" t="inlineStr">
        <is>
          <t>P0076</t>
        </is>
      </c>
      <c r="G6183" t="inlineStr">
        <is>
          <t>Prod_0076</t>
        </is>
      </c>
      <c r="H6183" t="inlineStr">
        <is>
          <t>Clothing</t>
        </is>
      </c>
      <c r="I6183" t="n">
        <v>9</v>
      </c>
      <c r="J6183" t="n">
        <v>413.15</v>
      </c>
      <c r="K6183" t="n">
        <v>0</v>
      </c>
      <c r="L6183">
        <f>I6183*J6183*(1-K6183)</f>
        <v/>
      </c>
      <c r="M6183">
        <f>VLOOKUP(F6183,Products!A:D,4,FALSE)*I6183</f>
        <v/>
      </c>
      <c r="N6183">
        <f>L6183-M6183</f>
        <v/>
      </c>
    </row>
    <row r="6184">
      <c r="A6184" t="inlineStr">
        <is>
          <t>T1006182</t>
        </is>
      </c>
      <c r="B6184" t="inlineStr">
        <is>
          <t>2024-07-27</t>
        </is>
      </c>
      <c r="C6184" t="inlineStr">
        <is>
          <t>S015</t>
        </is>
      </c>
      <c r="D6184" t="inlineStr">
        <is>
          <t>Store_015</t>
        </is>
      </c>
      <c r="E6184" t="inlineStr">
        <is>
          <t>North</t>
        </is>
      </c>
      <c r="F6184" t="inlineStr">
        <is>
          <t>P0024</t>
        </is>
      </c>
      <c r="G6184" t="inlineStr">
        <is>
          <t>Prod_0024</t>
        </is>
      </c>
      <c r="H6184" t="inlineStr">
        <is>
          <t>Clothing</t>
        </is>
      </c>
      <c r="I6184" t="n">
        <v>6</v>
      </c>
      <c r="J6184" t="n">
        <v>107.23</v>
      </c>
      <c r="K6184" t="n">
        <v>0</v>
      </c>
      <c r="L6184">
        <f>I6184*J6184*(1-K6184)</f>
        <v/>
      </c>
      <c r="M6184">
        <f>VLOOKUP(F6184,Products!A:D,4,FALSE)*I6184</f>
        <v/>
      </c>
      <c r="N6184">
        <f>L6184-M6184</f>
        <v/>
      </c>
    </row>
    <row r="6185">
      <c r="A6185" t="inlineStr">
        <is>
          <t>T1006183</t>
        </is>
      </c>
      <c r="B6185" t="inlineStr">
        <is>
          <t>2024-06-09</t>
        </is>
      </c>
      <c r="C6185" t="inlineStr">
        <is>
          <t>S025</t>
        </is>
      </c>
      <c r="D6185" t="inlineStr">
        <is>
          <t>Store_025</t>
        </is>
      </c>
      <c r="E6185" t="inlineStr">
        <is>
          <t>Central</t>
        </is>
      </c>
      <c r="F6185" t="inlineStr">
        <is>
          <t>P0093</t>
        </is>
      </c>
      <c r="G6185" t="inlineStr">
        <is>
          <t>Prod_0093</t>
        </is>
      </c>
      <c r="H6185" t="inlineStr">
        <is>
          <t>Electronics</t>
        </is>
      </c>
      <c r="I6185" t="n">
        <v>6</v>
      </c>
      <c r="J6185" t="n">
        <v>200.55</v>
      </c>
      <c r="K6185" t="n">
        <v>0</v>
      </c>
      <c r="L6185">
        <f>I6185*J6185*(1-K6185)</f>
        <v/>
      </c>
      <c r="M6185">
        <f>VLOOKUP(F6185,Products!A:D,4,FALSE)*I6185</f>
        <v/>
      </c>
      <c r="N6185">
        <f>L6185-M6185</f>
        <v/>
      </c>
    </row>
    <row r="6186">
      <c r="A6186" t="inlineStr">
        <is>
          <t>T1006184</t>
        </is>
      </c>
      <c r="B6186" t="inlineStr">
        <is>
          <t>2023-01-07</t>
        </is>
      </c>
      <c r="C6186" t="inlineStr">
        <is>
          <t>S014</t>
        </is>
      </c>
      <c r="D6186" t="inlineStr">
        <is>
          <t>Store_014</t>
        </is>
      </c>
      <c r="E6186" t="inlineStr">
        <is>
          <t>West</t>
        </is>
      </c>
      <c r="F6186" t="inlineStr">
        <is>
          <t>P0153</t>
        </is>
      </c>
      <c r="G6186" t="inlineStr">
        <is>
          <t>Prod_0153</t>
        </is>
      </c>
      <c r="H6186" t="inlineStr">
        <is>
          <t>Clothing</t>
        </is>
      </c>
      <c r="I6186" t="n">
        <v>8</v>
      </c>
      <c r="J6186" t="n">
        <v>132.81</v>
      </c>
      <c r="K6186" t="n">
        <v>0</v>
      </c>
      <c r="L6186">
        <f>I6186*J6186*(1-K6186)</f>
        <v/>
      </c>
      <c r="M6186">
        <f>VLOOKUP(F6186,Products!A:D,4,FALSE)*I6186</f>
        <v/>
      </c>
      <c r="N6186">
        <f>L6186-M6186</f>
        <v/>
      </c>
    </row>
    <row r="6187">
      <c r="A6187" t="inlineStr">
        <is>
          <t>T1006185</t>
        </is>
      </c>
      <c r="B6187" t="inlineStr">
        <is>
          <t>2023-11-02</t>
        </is>
      </c>
      <c r="C6187" t="inlineStr">
        <is>
          <t>S021</t>
        </is>
      </c>
      <c r="D6187" t="inlineStr">
        <is>
          <t>Store_021</t>
        </is>
      </c>
      <c r="E6187" t="inlineStr">
        <is>
          <t>North</t>
        </is>
      </c>
      <c r="F6187" t="inlineStr">
        <is>
          <t>P0042</t>
        </is>
      </c>
      <c r="G6187" t="inlineStr">
        <is>
          <t>Prod_0042</t>
        </is>
      </c>
      <c r="H6187" t="inlineStr">
        <is>
          <t>Electronics</t>
        </is>
      </c>
      <c r="I6187" t="n">
        <v>7</v>
      </c>
      <c r="J6187" t="n">
        <v>984.84</v>
      </c>
      <c r="K6187" t="n">
        <v>0.15</v>
      </c>
      <c r="L6187">
        <f>I6187*J6187*(1-K6187)</f>
        <v/>
      </c>
      <c r="M6187">
        <f>VLOOKUP(F6187,Products!A:D,4,FALSE)*I6187</f>
        <v/>
      </c>
      <c r="N6187">
        <f>L6187-M6187</f>
        <v/>
      </c>
    </row>
    <row r="6188">
      <c r="A6188" t="inlineStr">
        <is>
          <t>T1006186</t>
        </is>
      </c>
      <c r="B6188" t="inlineStr">
        <is>
          <t>2024-10-01</t>
        </is>
      </c>
      <c r="C6188" t="inlineStr">
        <is>
          <t>S002</t>
        </is>
      </c>
      <c r="D6188" t="inlineStr">
        <is>
          <t>Store_002</t>
        </is>
      </c>
      <c r="E6188" t="inlineStr">
        <is>
          <t>South</t>
        </is>
      </c>
      <c r="F6188" t="inlineStr">
        <is>
          <t>P0188</t>
        </is>
      </c>
      <c r="G6188" t="inlineStr">
        <is>
          <t>Prod_0188</t>
        </is>
      </c>
      <c r="H6188" t="inlineStr">
        <is>
          <t>Food</t>
        </is>
      </c>
      <c r="I6188" t="n">
        <v>3</v>
      </c>
      <c r="J6188" t="n">
        <v>542.53</v>
      </c>
      <c r="K6188" t="n">
        <v>0</v>
      </c>
      <c r="L6188">
        <f>I6188*J6188*(1-K6188)</f>
        <v/>
      </c>
      <c r="M6188">
        <f>VLOOKUP(F6188,Products!A:D,4,FALSE)*I6188</f>
        <v/>
      </c>
      <c r="N6188">
        <f>L6188-M6188</f>
        <v/>
      </c>
    </row>
    <row r="6189">
      <c r="A6189" t="inlineStr">
        <is>
          <t>T1006187</t>
        </is>
      </c>
      <c r="B6189" t="inlineStr">
        <is>
          <t>2025-05-18</t>
        </is>
      </c>
      <c r="C6189" t="inlineStr">
        <is>
          <t>S009</t>
        </is>
      </c>
      <c r="D6189" t="inlineStr">
        <is>
          <t>Store_009</t>
        </is>
      </c>
      <c r="E6189" t="inlineStr">
        <is>
          <t>Central</t>
        </is>
      </c>
      <c r="F6189" t="inlineStr">
        <is>
          <t>P0063</t>
        </is>
      </c>
      <c r="G6189" t="inlineStr">
        <is>
          <t>Prod_0063</t>
        </is>
      </c>
      <c r="H6189" t="inlineStr">
        <is>
          <t>Clothing</t>
        </is>
      </c>
      <c r="I6189" t="n">
        <v>7</v>
      </c>
      <c r="J6189" t="n">
        <v>209.36</v>
      </c>
      <c r="K6189" t="n">
        <v>0.05</v>
      </c>
      <c r="L6189">
        <f>I6189*J6189*(1-K6189)</f>
        <v/>
      </c>
      <c r="M6189">
        <f>VLOOKUP(F6189,Products!A:D,4,FALSE)*I6189</f>
        <v/>
      </c>
      <c r="N6189">
        <f>L6189-M6189</f>
        <v/>
      </c>
    </row>
    <row r="6190">
      <c r="A6190" t="inlineStr">
        <is>
          <t>T1006188</t>
        </is>
      </c>
      <c r="B6190" t="inlineStr">
        <is>
          <t>2023-01-27</t>
        </is>
      </c>
      <c r="C6190" t="inlineStr">
        <is>
          <t>S003</t>
        </is>
      </c>
      <c r="D6190" t="inlineStr">
        <is>
          <t>Store_003</t>
        </is>
      </c>
      <c r="E6190" t="inlineStr">
        <is>
          <t>North</t>
        </is>
      </c>
      <c r="F6190" t="inlineStr">
        <is>
          <t>P0139</t>
        </is>
      </c>
      <c r="G6190" t="inlineStr">
        <is>
          <t>Prod_0139</t>
        </is>
      </c>
      <c r="H6190" t="inlineStr">
        <is>
          <t>Clothing</t>
        </is>
      </c>
      <c r="I6190" t="n">
        <v>9</v>
      </c>
      <c r="J6190" t="n">
        <v>680.5</v>
      </c>
      <c r="K6190" t="n">
        <v>0.1</v>
      </c>
      <c r="L6190">
        <f>I6190*J6190*(1-K6190)</f>
        <v/>
      </c>
      <c r="M6190">
        <f>VLOOKUP(F6190,Products!A:D,4,FALSE)*I6190</f>
        <v/>
      </c>
      <c r="N6190">
        <f>L6190-M6190</f>
        <v/>
      </c>
    </row>
    <row r="6191">
      <c r="A6191" t="inlineStr">
        <is>
          <t>T1006189</t>
        </is>
      </c>
      <c r="B6191" t="inlineStr">
        <is>
          <t>2023-05-10</t>
        </is>
      </c>
      <c r="C6191" t="inlineStr">
        <is>
          <t>S040</t>
        </is>
      </c>
      <c r="D6191" t="inlineStr">
        <is>
          <t>Store_040</t>
        </is>
      </c>
      <c r="E6191" t="inlineStr">
        <is>
          <t>Central</t>
        </is>
      </c>
      <c r="F6191" t="inlineStr">
        <is>
          <t>P0013</t>
        </is>
      </c>
      <c r="G6191" t="inlineStr">
        <is>
          <t>Prod_0013</t>
        </is>
      </c>
      <c r="H6191" t="inlineStr">
        <is>
          <t>Clothing</t>
        </is>
      </c>
      <c r="I6191" t="n">
        <v>3</v>
      </c>
      <c r="J6191" t="n">
        <v>92.54000000000001</v>
      </c>
      <c r="K6191" t="n">
        <v>0</v>
      </c>
      <c r="L6191">
        <f>I6191*J6191*(1-K6191)</f>
        <v/>
      </c>
      <c r="M6191">
        <f>VLOOKUP(F6191,Products!A:D,4,FALSE)*I6191</f>
        <v/>
      </c>
      <c r="N6191">
        <f>L6191-M6191</f>
        <v/>
      </c>
    </row>
    <row r="6192">
      <c r="A6192" t="inlineStr">
        <is>
          <t>T1006190</t>
        </is>
      </c>
      <c r="B6192" t="inlineStr">
        <is>
          <t>2023-06-24</t>
        </is>
      </c>
      <c r="C6192" t="inlineStr">
        <is>
          <t>S003</t>
        </is>
      </c>
      <c r="D6192" t="inlineStr">
        <is>
          <t>Store_003</t>
        </is>
      </c>
      <c r="E6192" t="inlineStr">
        <is>
          <t>North</t>
        </is>
      </c>
      <c r="F6192" t="inlineStr">
        <is>
          <t>P0197</t>
        </is>
      </c>
      <c r="G6192" t="inlineStr">
        <is>
          <t>Prod_0197</t>
        </is>
      </c>
      <c r="H6192" t="inlineStr">
        <is>
          <t>Food</t>
        </is>
      </c>
      <c r="I6192" t="n">
        <v>3</v>
      </c>
      <c r="J6192" t="n">
        <v>225.99</v>
      </c>
      <c r="K6192" t="n">
        <v>0</v>
      </c>
      <c r="L6192">
        <f>I6192*J6192*(1-K6192)</f>
        <v/>
      </c>
      <c r="M6192">
        <f>VLOOKUP(F6192,Products!A:D,4,FALSE)*I6192</f>
        <v/>
      </c>
      <c r="N6192">
        <f>L6192-M6192</f>
        <v/>
      </c>
    </row>
    <row r="6193">
      <c r="A6193" t="inlineStr">
        <is>
          <t>T1006191</t>
        </is>
      </c>
      <c r="B6193" t="inlineStr">
        <is>
          <t>2023-09-29</t>
        </is>
      </c>
      <c r="C6193" t="inlineStr">
        <is>
          <t>S008</t>
        </is>
      </c>
      <c r="D6193" t="inlineStr">
        <is>
          <t>Store_008</t>
        </is>
      </c>
      <c r="E6193" t="inlineStr">
        <is>
          <t>East</t>
        </is>
      </c>
      <c r="F6193" t="inlineStr">
        <is>
          <t>P0090</t>
        </is>
      </c>
      <c r="G6193" t="inlineStr">
        <is>
          <t>Prod_0090</t>
        </is>
      </c>
      <c r="H6193" t="inlineStr">
        <is>
          <t>Toys</t>
        </is>
      </c>
      <c r="I6193" t="n">
        <v>8</v>
      </c>
      <c r="J6193" t="n">
        <v>417.23</v>
      </c>
      <c r="K6193" t="n">
        <v>0</v>
      </c>
      <c r="L6193">
        <f>I6193*J6193*(1-K6193)</f>
        <v/>
      </c>
      <c r="M6193">
        <f>VLOOKUP(F6193,Products!A:D,4,FALSE)*I6193</f>
        <v/>
      </c>
      <c r="N6193">
        <f>L6193-M6193</f>
        <v/>
      </c>
    </row>
    <row r="6194">
      <c r="A6194" t="inlineStr">
        <is>
          <t>T1006192</t>
        </is>
      </c>
      <c r="B6194" t="inlineStr">
        <is>
          <t>2025-02-27</t>
        </is>
      </c>
      <c r="C6194" t="inlineStr">
        <is>
          <t>S029</t>
        </is>
      </c>
      <c r="D6194" t="inlineStr">
        <is>
          <t>Store_029</t>
        </is>
      </c>
      <c r="E6194" t="inlineStr">
        <is>
          <t>South</t>
        </is>
      </c>
      <c r="F6194" t="inlineStr">
        <is>
          <t>P0041</t>
        </is>
      </c>
      <c r="G6194" t="inlineStr">
        <is>
          <t>Prod_0041</t>
        </is>
      </c>
      <c r="H6194" t="inlineStr">
        <is>
          <t>Stationery</t>
        </is>
      </c>
      <c r="I6194" t="n">
        <v>3</v>
      </c>
      <c r="J6194" t="n">
        <v>299.63</v>
      </c>
      <c r="K6194" t="n">
        <v>0.05</v>
      </c>
      <c r="L6194">
        <f>I6194*J6194*(1-K6194)</f>
        <v/>
      </c>
      <c r="M6194">
        <f>VLOOKUP(F6194,Products!A:D,4,FALSE)*I6194</f>
        <v/>
      </c>
      <c r="N6194">
        <f>L6194-M6194</f>
        <v/>
      </c>
    </row>
    <row r="6195">
      <c r="A6195" t="inlineStr">
        <is>
          <t>T1006193</t>
        </is>
      </c>
      <c r="B6195" t="inlineStr">
        <is>
          <t>2024-06-25</t>
        </is>
      </c>
      <c r="C6195" t="inlineStr">
        <is>
          <t>S005</t>
        </is>
      </c>
      <c r="D6195" t="inlineStr">
        <is>
          <t>Store_005</t>
        </is>
      </c>
      <c r="E6195" t="inlineStr">
        <is>
          <t>Central</t>
        </is>
      </c>
      <c r="F6195" t="inlineStr">
        <is>
          <t>P0103</t>
        </is>
      </c>
      <c r="G6195" t="inlineStr">
        <is>
          <t>Prod_0103</t>
        </is>
      </c>
      <c r="H6195" t="inlineStr">
        <is>
          <t>Stationery</t>
        </is>
      </c>
      <c r="I6195" t="n">
        <v>6</v>
      </c>
      <c r="J6195" t="n">
        <v>872.26</v>
      </c>
      <c r="K6195" t="n">
        <v>0</v>
      </c>
      <c r="L6195">
        <f>I6195*J6195*(1-K6195)</f>
        <v/>
      </c>
      <c r="M6195">
        <f>VLOOKUP(F6195,Products!A:D,4,FALSE)*I6195</f>
        <v/>
      </c>
      <c r="N6195">
        <f>L6195-M6195</f>
        <v/>
      </c>
    </row>
    <row r="6196">
      <c r="A6196" t="inlineStr">
        <is>
          <t>T1006194</t>
        </is>
      </c>
      <c r="B6196" t="inlineStr">
        <is>
          <t>2025-08-09</t>
        </is>
      </c>
      <c r="C6196" t="inlineStr">
        <is>
          <t>S029</t>
        </is>
      </c>
      <c r="D6196" t="inlineStr">
        <is>
          <t>Store_029</t>
        </is>
      </c>
      <c r="E6196" t="inlineStr">
        <is>
          <t>South</t>
        </is>
      </c>
      <c r="F6196" t="inlineStr">
        <is>
          <t>P0193</t>
        </is>
      </c>
      <c r="G6196" t="inlineStr">
        <is>
          <t>Prod_0193</t>
        </is>
      </c>
      <c r="H6196" t="inlineStr">
        <is>
          <t>Food</t>
        </is>
      </c>
      <c r="I6196" t="n">
        <v>2</v>
      </c>
      <c r="J6196" t="n">
        <v>651.22</v>
      </c>
      <c r="K6196" t="n">
        <v>0</v>
      </c>
      <c r="L6196">
        <f>I6196*J6196*(1-K6196)</f>
        <v/>
      </c>
      <c r="M6196">
        <f>VLOOKUP(F6196,Products!A:D,4,FALSE)*I6196</f>
        <v/>
      </c>
      <c r="N6196">
        <f>L6196-M6196</f>
        <v/>
      </c>
    </row>
    <row r="6197">
      <c r="A6197" t="inlineStr">
        <is>
          <t>T1006195</t>
        </is>
      </c>
      <c r="B6197" t="inlineStr">
        <is>
          <t>2023-03-26</t>
        </is>
      </c>
      <c r="C6197" t="inlineStr">
        <is>
          <t>S041</t>
        </is>
      </c>
      <c r="D6197" t="inlineStr">
        <is>
          <t>Store_041</t>
        </is>
      </c>
      <c r="E6197" t="inlineStr">
        <is>
          <t>East</t>
        </is>
      </c>
      <c r="F6197" t="inlineStr">
        <is>
          <t>P0080</t>
        </is>
      </c>
      <c r="G6197" t="inlineStr">
        <is>
          <t>Prod_0080</t>
        </is>
      </c>
      <c r="H6197" t="inlineStr">
        <is>
          <t>Clothing</t>
        </is>
      </c>
      <c r="I6197" t="n">
        <v>3</v>
      </c>
      <c r="J6197" t="n">
        <v>782.65</v>
      </c>
      <c r="K6197" t="n">
        <v>0</v>
      </c>
      <c r="L6197">
        <f>I6197*J6197*(1-K6197)</f>
        <v/>
      </c>
      <c r="M6197">
        <f>VLOOKUP(F6197,Products!A:D,4,FALSE)*I6197</f>
        <v/>
      </c>
      <c r="N6197">
        <f>L6197-M6197</f>
        <v/>
      </c>
    </row>
    <row r="6198">
      <c r="A6198" t="inlineStr">
        <is>
          <t>T1006196</t>
        </is>
      </c>
      <c r="B6198" t="inlineStr">
        <is>
          <t>2024-05-12</t>
        </is>
      </c>
      <c r="C6198" t="inlineStr">
        <is>
          <t>S005</t>
        </is>
      </c>
      <c r="D6198" t="inlineStr">
        <is>
          <t>Store_005</t>
        </is>
      </c>
      <c r="E6198" t="inlineStr">
        <is>
          <t>Central</t>
        </is>
      </c>
      <c r="F6198" t="inlineStr">
        <is>
          <t>P0043</t>
        </is>
      </c>
      <c r="G6198" t="inlineStr">
        <is>
          <t>Prod_0043</t>
        </is>
      </c>
      <c r="H6198" t="inlineStr">
        <is>
          <t>Food</t>
        </is>
      </c>
      <c r="I6198" t="n">
        <v>6</v>
      </c>
      <c r="J6198" t="n">
        <v>248.32</v>
      </c>
      <c r="K6198" t="n">
        <v>0</v>
      </c>
      <c r="L6198">
        <f>I6198*J6198*(1-K6198)</f>
        <v/>
      </c>
      <c r="M6198">
        <f>VLOOKUP(F6198,Products!A:D,4,FALSE)*I6198</f>
        <v/>
      </c>
      <c r="N6198">
        <f>L6198-M6198</f>
        <v/>
      </c>
    </row>
    <row r="6199">
      <c r="A6199" t="inlineStr">
        <is>
          <t>T1006197</t>
        </is>
      </c>
      <c r="B6199" t="inlineStr">
        <is>
          <t>2023-11-18</t>
        </is>
      </c>
      <c r="C6199" t="inlineStr">
        <is>
          <t>S003</t>
        </is>
      </c>
      <c r="D6199" t="inlineStr">
        <is>
          <t>Store_003</t>
        </is>
      </c>
      <c r="E6199" t="inlineStr">
        <is>
          <t>North</t>
        </is>
      </c>
      <c r="F6199" t="inlineStr">
        <is>
          <t>P0092</t>
        </is>
      </c>
      <c r="G6199" t="inlineStr">
        <is>
          <t>Prod_0092</t>
        </is>
      </c>
      <c r="H6199" t="inlineStr">
        <is>
          <t>Household</t>
        </is>
      </c>
      <c r="I6199" t="n">
        <v>8</v>
      </c>
      <c r="J6199" t="n">
        <v>230.23</v>
      </c>
      <c r="K6199" t="n">
        <v>0</v>
      </c>
      <c r="L6199">
        <f>I6199*J6199*(1-K6199)</f>
        <v/>
      </c>
      <c r="M6199">
        <f>VLOOKUP(F6199,Products!A:D,4,FALSE)*I6199</f>
        <v/>
      </c>
      <c r="N6199">
        <f>L6199-M6199</f>
        <v/>
      </c>
    </row>
    <row r="6200">
      <c r="A6200" t="inlineStr">
        <is>
          <t>T1006198</t>
        </is>
      </c>
      <c r="B6200" t="inlineStr">
        <is>
          <t>2025-06-05</t>
        </is>
      </c>
      <c r="C6200" t="inlineStr">
        <is>
          <t>S045</t>
        </is>
      </c>
      <c r="D6200" t="inlineStr">
        <is>
          <t>Store_045</t>
        </is>
      </c>
      <c r="E6200" t="inlineStr">
        <is>
          <t>East</t>
        </is>
      </c>
      <c r="F6200" t="inlineStr">
        <is>
          <t>P0179</t>
        </is>
      </c>
      <c r="G6200" t="inlineStr">
        <is>
          <t>Prod_0179</t>
        </is>
      </c>
      <c r="H6200" t="inlineStr">
        <is>
          <t>Household</t>
        </is>
      </c>
      <c r="I6200" t="n">
        <v>5</v>
      </c>
      <c r="J6200" t="n">
        <v>213.97</v>
      </c>
      <c r="K6200" t="n">
        <v>0</v>
      </c>
      <c r="L6200">
        <f>I6200*J6200*(1-K6200)</f>
        <v/>
      </c>
      <c r="M6200">
        <f>VLOOKUP(F6200,Products!A:D,4,FALSE)*I6200</f>
        <v/>
      </c>
      <c r="N6200">
        <f>L6200-M6200</f>
        <v/>
      </c>
    </row>
    <row r="6201">
      <c r="A6201" t="inlineStr">
        <is>
          <t>T1006199</t>
        </is>
      </c>
      <c r="B6201" t="inlineStr">
        <is>
          <t>2024-05-30</t>
        </is>
      </c>
      <c r="C6201" t="inlineStr">
        <is>
          <t>S001</t>
        </is>
      </c>
      <c r="D6201" t="inlineStr">
        <is>
          <t>Store_001</t>
        </is>
      </c>
      <c r="E6201" t="inlineStr">
        <is>
          <t>West</t>
        </is>
      </c>
      <c r="F6201" t="inlineStr">
        <is>
          <t>P0053</t>
        </is>
      </c>
      <c r="G6201" t="inlineStr">
        <is>
          <t>Prod_0053</t>
        </is>
      </c>
      <c r="H6201" t="inlineStr">
        <is>
          <t>Food</t>
        </is>
      </c>
      <c r="I6201" t="n">
        <v>3</v>
      </c>
      <c r="J6201" t="n">
        <v>349.25</v>
      </c>
      <c r="K6201" t="n">
        <v>0</v>
      </c>
      <c r="L6201">
        <f>I6201*J6201*(1-K6201)</f>
        <v/>
      </c>
      <c r="M6201">
        <f>VLOOKUP(F6201,Products!A:D,4,FALSE)*I6201</f>
        <v/>
      </c>
      <c r="N6201">
        <f>L6201-M6201</f>
        <v/>
      </c>
    </row>
    <row r="6202">
      <c r="A6202" t="inlineStr">
        <is>
          <t>T1006200</t>
        </is>
      </c>
      <c r="B6202" t="inlineStr">
        <is>
          <t>2024-01-03</t>
        </is>
      </c>
      <c r="C6202" t="inlineStr">
        <is>
          <t>S011</t>
        </is>
      </c>
      <c r="D6202" t="inlineStr">
        <is>
          <t>Store_011</t>
        </is>
      </c>
      <c r="E6202" t="inlineStr">
        <is>
          <t>South</t>
        </is>
      </c>
      <c r="F6202" t="inlineStr">
        <is>
          <t>P0187</t>
        </is>
      </c>
      <c r="G6202" t="inlineStr">
        <is>
          <t>Prod_0187</t>
        </is>
      </c>
      <c r="H6202" t="inlineStr">
        <is>
          <t>Food</t>
        </is>
      </c>
      <c r="I6202" t="n">
        <v>7</v>
      </c>
      <c r="J6202" t="n">
        <v>684.6900000000001</v>
      </c>
      <c r="K6202" t="n">
        <v>0</v>
      </c>
      <c r="L6202">
        <f>I6202*J6202*(1-K6202)</f>
        <v/>
      </c>
      <c r="M6202">
        <f>VLOOKUP(F6202,Products!A:D,4,FALSE)*I6202</f>
        <v/>
      </c>
      <c r="N6202">
        <f>L6202-M6202</f>
        <v/>
      </c>
    </row>
    <row r="6203">
      <c r="A6203" t="inlineStr">
        <is>
          <t>T1006201</t>
        </is>
      </c>
      <c r="B6203" t="inlineStr">
        <is>
          <t>2025-08-09</t>
        </is>
      </c>
      <c r="C6203" t="inlineStr">
        <is>
          <t>S010</t>
        </is>
      </c>
      <c r="D6203" t="inlineStr">
        <is>
          <t>Store_010</t>
        </is>
      </c>
      <c r="E6203" t="inlineStr">
        <is>
          <t>North</t>
        </is>
      </c>
      <c r="F6203" t="inlineStr">
        <is>
          <t>P0080</t>
        </is>
      </c>
      <c r="G6203" t="inlineStr">
        <is>
          <t>Prod_0080</t>
        </is>
      </c>
      <c r="H6203" t="inlineStr">
        <is>
          <t>Clothing</t>
        </is>
      </c>
      <c r="I6203" t="n">
        <v>1</v>
      </c>
      <c r="J6203" t="n">
        <v>750.71</v>
      </c>
      <c r="K6203" t="n">
        <v>0</v>
      </c>
      <c r="L6203">
        <f>I6203*J6203*(1-K6203)</f>
        <v/>
      </c>
      <c r="M6203">
        <f>VLOOKUP(F6203,Products!A:D,4,FALSE)*I6203</f>
        <v/>
      </c>
      <c r="N6203">
        <f>L6203-M6203</f>
        <v/>
      </c>
    </row>
    <row r="6204">
      <c r="A6204" t="inlineStr">
        <is>
          <t>T1006202</t>
        </is>
      </c>
      <c r="B6204" t="inlineStr">
        <is>
          <t>2024-04-13</t>
        </is>
      </c>
      <c r="C6204" t="inlineStr">
        <is>
          <t>S048</t>
        </is>
      </c>
      <c r="D6204" t="inlineStr">
        <is>
          <t>Store_048</t>
        </is>
      </c>
      <c r="E6204" t="inlineStr">
        <is>
          <t>South</t>
        </is>
      </c>
      <c r="F6204" t="inlineStr">
        <is>
          <t>P0133</t>
        </is>
      </c>
      <c r="G6204" t="inlineStr">
        <is>
          <t>Prod_0133</t>
        </is>
      </c>
      <c r="H6204" t="inlineStr">
        <is>
          <t>Stationery</t>
        </is>
      </c>
      <c r="I6204" t="n">
        <v>9</v>
      </c>
      <c r="J6204" t="n">
        <v>503.51</v>
      </c>
      <c r="K6204" t="n">
        <v>0.15</v>
      </c>
      <c r="L6204">
        <f>I6204*J6204*(1-K6204)</f>
        <v/>
      </c>
      <c r="M6204">
        <f>VLOOKUP(F6204,Products!A:D,4,FALSE)*I6204</f>
        <v/>
      </c>
      <c r="N6204">
        <f>L6204-M6204</f>
        <v/>
      </c>
    </row>
    <row r="6205">
      <c r="A6205" t="inlineStr">
        <is>
          <t>T1006203</t>
        </is>
      </c>
      <c r="B6205" t="inlineStr">
        <is>
          <t>2023-12-31</t>
        </is>
      </c>
      <c r="C6205" t="inlineStr">
        <is>
          <t>S013</t>
        </is>
      </c>
      <c r="D6205" t="inlineStr">
        <is>
          <t>Store_013</t>
        </is>
      </c>
      <c r="E6205" t="inlineStr">
        <is>
          <t>North</t>
        </is>
      </c>
      <c r="F6205" t="inlineStr">
        <is>
          <t>P0038</t>
        </is>
      </c>
      <c r="G6205" t="inlineStr">
        <is>
          <t>Prod_0038</t>
        </is>
      </c>
      <c r="H6205" t="inlineStr">
        <is>
          <t>Beverages</t>
        </is>
      </c>
      <c r="I6205" t="n">
        <v>9</v>
      </c>
      <c r="J6205" t="n">
        <v>770.28</v>
      </c>
      <c r="K6205" t="n">
        <v>0.2</v>
      </c>
      <c r="L6205">
        <f>I6205*J6205*(1-K6205)</f>
        <v/>
      </c>
      <c r="M6205">
        <f>VLOOKUP(F6205,Products!A:D,4,FALSE)*I6205</f>
        <v/>
      </c>
      <c r="N6205">
        <f>L6205-M6205</f>
        <v/>
      </c>
    </row>
    <row r="6206">
      <c r="A6206" t="inlineStr">
        <is>
          <t>T1006204</t>
        </is>
      </c>
      <c r="B6206" t="inlineStr">
        <is>
          <t>2024-07-23</t>
        </is>
      </c>
      <c r="C6206" t="inlineStr">
        <is>
          <t>S037</t>
        </is>
      </c>
      <c r="D6206" t="inlineStr">
        <is>
          <t>Store_037</t>
        </is>
      </c>
      <c r="E6206" t="inlineStr">
        <is>
          <t>East</t>
        </is>
      </c>
      <c r="F6206" t="inlineStr">
        <is>
          <t>P0181</t>
        </is>
      </c>
      <c r="G6206" t="inlineStr">
        <is>
          <t>Prod_0181</t>
        </is>
      </c>
      <c r="H6206" t="inlineStr">
        <is>
          <t>Electronics</t>
        </is>
      </c>
      <c r="I6206" t="n">
        <v>3</v>
      </c>
      <c r="J6206" t="n">
        <v>664.41</v>
      </c>
      <c r="K6206" t="n">
        <v>0</v>
      </c>
      <c r="L6206">
        <f>I6206*J6206*(1-K6206)</f>
        <v/>
      </c>
      <c r="M6206">
        <f>VLOOKUP(F6206,Products!A:D,4,FALSE)*I6206</f>
        <v/>
      </c>
      <c r="N6206">
        <f>L6206-M6206</f>
        <v/>
      </c>
    </row>
    <row r="6207">
      <c r="A6207" t="inlineStr">
        <is>
          <t>T1006205</t>
        </is>
      </c>
      <c r="B6207" t="inlineStr">
        <is>
          <t>2024-03-04</t>
        </is>
      </c>
      <c r="C6207" t="inlineStr">
        <is>
          <t>S035</t>
        </is>
      </c>
      <c r="D6207" t="inlineStr">
        <is>
          <t>Store_035</t>
        </is>
      </c>
      <c r="E6207" t="inlineStr">
        <is>
          <t>Central</t>
        </is>
      </c>
      <c r="F6207" t="inlineStr">
        <is>
          <t>P0088</t>
        </is>
      </c>
      <c r="G6207" t="inlineStr">
        <is>
          <t>Prod_0088</t>
        </is>
      </c>
      <c r="H6207" t="inlineStr">
        <is>
          <t>Toys</t>
        </is>
      </c>
      <c r="I6207" t="n">
        <v>6</v>
      </c>
      <c r="J6207" t="n">
        <v>627.14</v>
      </c>
      <c r="K6207" t="n">
        <v>0.15</v>
      </c>
      <c r="L6207">
        <f>I6207*J6207*(1-K6207)</f>
        <v/>
      </c>
      <c r="M6207">
        <f>VLOOKUP(F6207,Products!A:D,4,FALSE)*I6207</f>
        <v/>
      </c>
      <c r="N6207">
        <f>L6207-M6207</f>
        <v/>
      </c>
    </row>
    <row r="6208">
      <c r="A6208" t="inlineStr">
        <is>
          <t>T1006206</t>
        </is>
      </c>
      <c r="B6208" t="inlineStr">
        <is>
          <t>2024-09-08</t>
        </is>
      </c>
      <c r="C6208" t="inlineStr">
        <is>
          <t>S022</t>
        </is>
      </c>
      <c r="D6208" t="inlineStr">
        <is>
          <t>Store_022</t>
        </is>
      </c>
      <c r="E6208" t="inlineStr">
        <is>
          <t>East</t>
        </is>
      </c>
      <c r="F6208" t="inlineStr">
        <is>
          <t>P0193</t>
        </is>
      </c>
      <c r="G6208" t="inlineStr">
        <is>
          <t>Prod_0193</t>
        </is>
      </c>
      <c r="H6208" t="inlineStr">
        <is>
          <t>Food</t>
        </is>
      </c>
      <c r="I6208" t="n">
        <v>3</v>
      </c>
      <c r="J6208" t="n">
        <v>618.16</v>
      </c>
      <c r="K6208" t="n">
        <v>0</v>
      </c>
      <c r="L6208">
        <f>I6208*J6208*(1-K6208)</f>
        <v/>
      </c>
      <c r="M6208">
        <f>VLOOKUP(F6208,Products!A:D,4,FALSE)*I6208</f>
        <v/>
      </c>
      <c r="N6208">
        <f>L6208-M6208</f>
        <v/>
      </c>
    </row>
    <row r="6209">
      <c r="A6209" t="inlineStr">
        <is>
          <t>T1006207</t>
        </is>
      </c>
      <c r="B6209" t="inlineStr">
        <is>
          <t>2024-11-30</t>
        </is>
      </c>
      <c r="C6209" t="inlineStr">
        <is>
          <t>S030</t>
        </is>
      </c>
      <c r="D6209" t="inlineStr">
        <is>
          <t>Store_030</t>
        </is>
      </c>
      <c r="E6209" t="inlineStr">
        <is>
          <t>North</t>
        </is>
      </c>
      <c r="F6209" t="inlineStr">
        <is>
          <t>P0158</t>
        </is>
      </c>
      <c r="G6209" t="inlineStr">
        <is>
          <t>Prod_0158</t>
        </is>
      </c>
      <c r="H6209" t="inlineStr">
        <is>
          <t>Beverages</t>
        </is>
      </c>
      <c r="I6209" t="n">
        <v>4</v>
      </c>
      <c r="J6209" t="n">
        <v>288.36</v>
      </c>
      <c r="K6209" t="n">
        <v>0.15</v>
      </c>
      <c r="L6209">
        <f>I6209*J6209*(1-K6209)</f>
        <v/>
      </c>
      <c r="M6209">
        <f>VLOOKUP(F6209,Products!A:D,4,FALSE)*I6209</f>
        <v/>
      </c>
      <c r="N6209">
        <f>L6209-M6209</f>
        <v/>
      </c>
    </row>
    <row r="6210">
      <c r="A6210" t="inlineStr">
        <is>
          <t>T1006208</t>
        </is>
      </c>
      <c r="B6210" t="inlineStr">
        <is>
          <t>2024-01-08</t>
        </is>
      </c>
      <c r="C6210" t="inlineStr">
        <is>
          <t>S039</t>
        </is>
      </c>
      <c r="D6210" t="inlineStr">
        <is>
          <t>Store_039</t>
        </is>
      </c>
      <c r="E6210" t="inlineStr">
        <is>
          <t>North</t>
        </is>
      </c>
      <c r="F6210" t="inlineStr">
        <is>
          <t>P0111</t>
        </is>
      </c>
      <c r="G6210" t="inlineStr">
        <is>
          <t>Prod_0111</t>
        </is>
      </c>
      <c r="H6210" t="inlineStr">
        <is>
          <t>Clothing</t>
        </is>
      </c>
      <c r="I6210" t="n">
        <v>1</v>
      </c>
      <c r="J6210" t="n">
        <v>606.1</v>
      </c>
      <c r="K6210" t="n">
        <v>0</v>
      </c>
      <c r="L6210">
        <f>I6210*J6210*(1-K6210)</f>
        <v/>
      </c>
      <c r="M6210">
        <f>VLOOKUP(F6210,Products!A:D,4,FALSE)*I6210</f>
        <v/>
      </c>
      <c r="N6210">
        <f>L6210-M6210</f>
        <v/>
      </c>
    </row>
    <row r="6211">
      <c r="A6211" t="inlineStr">
        <is>
          <t>T1006209</t>
        </is>
      </c>
      <c r="B6211" t="inlineStr">
        <is>
          <t>2024-06-09</t>
        </is>
      </c>
      <c r="C6211" t="inlineStr">
        <is>
          <t>S030</t>
        </is>
      </c>
      <c r="D6211" t="inlineStr">
        <is>
          <t>Store_030</t>
        </is>
      </c>
      <c r="E6211" t="inlineStr">
        <is>
          <t>North</t>
        </is>
      </c>
      <c r="F6211" t="inlineStr">
        <is>
          <t>P0033</t>
        </is>
      </c>
      <c r="G6211" t="inlineStr">
        <is>
          <t>Prod_0033</t>
        </is>
      </c>
      <c r="H6211" t="inlineStr">
        <is>
          <t>Food</t>
        </is>
      </c>
      <c r="I6211" t="n">
        <v>5</v>
      </c>
      <c r="J6211" t="n">
        <v>498.33</v>
      </c>
      <c r="K6211" t="n">
        <v>0.1</v>
      </c>
      <c r="L6211">
        <f>I6211*J6211*(1-K6211)</f>
        <v/>
      </c>
      <c r="M6211">
        <f>VLOOKUP(F6211,Products!A:D,4,FALSE)*I6211</f>
        <v/>
      </c>
      <c r="N6211">
        <f>L6211-M6211</f>
        <v/>
      </c>
    </row>
    <row r="6212">
      <c r="A6212" t="inlineStr">
        <is>
          <t>T1006210</t>
        </is>
      </c>
      <c r="B6212" t="inlineStr">
        <is>
          <t>2023-08-15</t>
        </is>
      </c>
      <c r="C6212" t="inlineStr">
        <is>
          <t>S006</t>
        </is>
      </c>
      <c r="D6212" t="inlineStr">
        <is>
          <t>Store_006</t>
        </is>
      </c>
      <c r="E6212" t="inlineStr">
        <is>
          <t>East</t>
        </is>
      </c>
      <c r="F6212" t="inlineStr">
        <is>
          <t>P0105</t>
        </is>
      </c>
      <c r="G6212" t="inlineStr">
        <is>
          <t>Prod_0105</t>
        </is>
      </c>
      <c r="H6212" t="inlineStr">
        <is>
          <t>Electronics</t>
        </is>
      </c>
      <c r="I6212" t="n">
        <v>2</v>
      </c>
      <c r="J6212" t="n">
        <v>577.29</v>
      </c>
      <c r="K6212" t="n">
        <v>0.15</v>
      </c>
      <c r="L6212">
        <f>I6212*J6212*(1-K6212)</f>
        <v/>
      </c>
      <c r="M6212">
        <f>VLOOKUP(F6212,Products!A:D,4,FALSE)*I6212</f>
        <v/>
      </c>
      <c r="N6212">
        <f>L6212-M6212</f>
        <v/>
      </c>
    </row>
    <row r="6213">
      <c r="A6213" t="inlineStr">
        <is>
          <t>T1006211</t>
        </is>
      </c>
      <c r="B6213" t="inlineStr">
        <is>
          <t>2024-01-15</t>
        </is>
      </c>
      <c r="C6213" t="inlineStr">
        <is>
          <t>S034</t>
        </is>
      </c>
      <c r="D6213" t="inlineStr">
        <is>
          <t>Store_034</t>
        </is>
      </c>
      <c r="E6213" t="inlineStr">
        <is>
          <t>Central</t>
        </is>
      </c>
      <c r="F6213" t="inlineStr">
        <is>
          <t>P0060</t>
        </is>
      </c>
      <c r="G6213" t="inlineStr">
        <is>
          <t>Prod_0060</t>
        </is>
      </c>
      <c r="H6213" t="inlineStr">
        <is>
          <t>Toys</t>
        </is>
      </c>
      <c r="I6213" t="n">
        <v>6</v>
      </c>
      <c r="J6213" t="n">
        <v>91</v>
      </c>
      <c r="K6213" t="n">
        <v>0.15</v>
      </c>
      <c r="L6213">
        <f>I6213*J6213*(1-K6213)</f>
        <v/>
      </c>
      <c r="M6213">
        <f>VLOOKUP(F6213,Products!A:D,4,FALSE)*I6213</f>
        <v/>
      </c>
      <c r="N6213">
        <f>L6213-M6213</f>
        <v/>
      </c>
    </row>
    <row r="6214">
      <c r="A6214" t="inlineStr">
        <is>
          <t>T1006212</t>
        </is>
      </c>
      <c r="B6214" t="inlineStr">
        <is>
          <t>2024-02-18</t>
        </is>
      </c>
      <c r="C6214" t="inlineStr">
        <is>
          <t>S030</t>
        </is>
      </c>
      <c r="D6214" t="inlineStr">
        <is>
          <t>Store_030</t>
        </is>
      </c>
      <c r="E6214" t="inlineStr">
        <is>
          <t>North</t>
        </is>
      </c>
      <c r="F6214" t="inlineStr">
        <is>
          <t>P0131</t>
        </is>
      </c>
      <c r="G6214" t="inlineStr">
        <is>
          <t>Prod_0131</t>
        </is>
      </c>
      <c r="H6214" t="inlineStr">
        <is>
          <t>Beverages</t>
        </is>
      </c>
      <c r="I6214" t="n">
        <v>6</v>
      </c>
      <c r="J6214" t="n">
        <v>297.13</v>
      </c>
      <c r="K6214" t="n">
        <v>0.05</v>
      </c>
      <c r="L6214">
        <f>I6214*J6214*(1-K6214)</f>
        <v/>
      </c>
      <c r="M6214">
        <f>VLOOKUP(F6214,Products!A:D,4,FALSE)*I6214</f>
        <v/>
      </c>
      <c r="N6214">
        <f>L6214-M6214</f>
        <v/>
      </c>
    </row>
    <row r="6215">
      <c r="A6215" t="inlineStr">
        <is>
          <t>T1006213</t>
        </is>
      </c>
      <c r="B6215" t="inlineStr">
        <is>
          <t>2024-11-19</t>
        </is>
      </c>
      <c r="C6215" t="inlineStr">
        <is>
          <t>S042</t>
        </is>
      </c>
      <c r="D6215" t="inlineStr">
        <is>
          <t>Store_042</t>
        </is>
      </c>
      <c r="E6215" t="inlineStr">
        <is>
          <t>Central</t>
        </is>
      </c>
      <c r="F6215" t="inlineStr">
        <is>
          <t>P0024</t>
        </is>
      </c>
      <c r="G6215" t="inlineStr">
        <is>
          <t>Prod_0024</t>
        </is>
      </c>
      <c r="H6215" t="inlineStr">
        <is>
          <t>Clothing</t>
        </is>
      </c>
      <c r="I6215" t="n">
        <v>5</v>
      </c>
      <c r="J6215" t="n">
        <v>124.25</v>
      </c>
      <c r="K6215" t="n">
        <v>0.05</v>
      </c>
      <c r="L6215">
        <f>I6215*J6215*(1-K6215)</f>
        <v/>
      </c>
      <c r="M6215">
        <f>VLOOKUP(F6215,Products!A:D,4,FALSE)*I6215</f>
        <v/>
      </c>
      <c r="N6215">
        <f>L6215-M6215</f>
        <v/>
      </c>
    </row>
    <row r="6216">
      <c r="A6216" t="inlineStr">
        <is>
          <t>T1006214</t>
        </is>
      </c>
      <c r="B6216" t="inlineStr">
        <is>
          <t>2024-06-07</t>
        </is>
      </c>
      <c r="C6216" t="inlineStr">
        <is>
          <t>S006</t>
        </is>
      </c>
      <c r="D6216" t="inlineStr">
        <is>
          <t>Store_006</t>
        </is>
      </c>
      <c r="E6216" t="inlineStr">
        <is>
          <t>East</t>
        </is>
      </c>
      <c r="F6216" t="inlineStr">
        <is>
          <t>P0029</t>
        </is>
      </c>
      <c r="G6216" t="inlineStr">
        <is>
          <t>Prod_0029</t>
        </is>
      </c>
      <c r="H6216" t="inlineStr">
        <is>
          <t>Clothing</t>
        </is>
      </c>
      <c r="I6216" t="n">
        <v>6</v>
      </c>
      <c r="J6216" t="n">
        <v>685</v>
      </c>
      <c r="K6216" t="n">
        <v>0.1</v>
      </c>
      <c r="L6216">
        <f>I6216*J6216*(1-K6216)</f>
        <v/>
      </c>
      <c r="M6216">
        <f>VLOOKUP(F6216,Products!A:D,4,FALSE)*I6216</f>
        <v/>
      </c>
      <c r="N6216">
        <f>L6216-M6216</f>
        <v/>
      </c>
    </row>
    <row r="6217">
      <c r="A6217" t="inlineStr">
        <is>
          <t>T1006215</t>
        </is>
      </c>
      <c r="B6217" t="inlineStr">
        <is>
          <t>2023-02-26</t>
        </is>
      </c>
      <c r="C6217" t="inlineStr">
        <is>
          <t>S012</t>
        </is>
      </c>
      <c r="D6217" t="inlineStr">
        <is>
          <t>Store_012</t>
        </is>
      </c>
      <c r="E6217" t="inlineStr">
        <is>
          <t>South</t>
        </is>
      </c>
      <c r="F6217" t="inlineStr">
        <is>
          <t>P0008</t>
        </is>
      </c>
      <c r="G6217" t="inlineStr">
        <is>
          <t>Prod_0008</t>
        </is>
      </c>
      <c r="H6217" t="inlineStr">
        <is>
          <t>Electronics</t>
        </is>
      </c>
      <c r="I6217" t="n">
        <v>4</v>
      </c>
      <c r="J6217" t="n">
        <v>393.19</v>
      </c>
      <c r="K6217" t="n">
        <v>0</v>
      </c>
      <c r="L6217">
        <f>I6217*J6217*(1-K6217)</f>
        <v/>
      </c>
      <c r="M6217">
        <f>VLOOKUP(F6217,Products!A:D,4,FALSE)*I6217</f>
        <v/>
      </c>
      <c r="N6217">
        <f>L6217-M6217</f>
        <v/>
      </c>
    </row>
    <row r="6218">
      <c r="A6218" t="inlineStr">
        <is>
          <t>T1006216</t>
        </is>
      </c>
      <c r="B6218" t="inlineStr">
        <is>
          <t>2025-02-02</t>
        </is>
      </c>
      <c r="C6218" t="inlineStr">
        <is>
          <t>S026</t>
        </is>
      </c>
      <c r="D6218" t="inlineStr">
        <is>
          <t>Store_026</t>
        </is>
      </c>
      <c r="E6218" t="inlineStr">
        <is>
          <t>North</t>
        </is>
      </c>
      <c r="F6218" t="inlineStr">
        <is>
          <t>P0131</t>
        </is>
      </c>
      <c r="G6218" t="inlineStr">
        <is>
          <t>Prod_0131</t>
        </is>
      </c>
      <c r="H6218" t="inlineStr">
        <is>
          <t>Beverages</t>
        </is>
      </c>
      <c r="I6218" t="n">
        <v>9</v>
      </c>
      <c r="J6218" t="n">
        <v>338.35</v>
      </c>
      <c r="K6218" t="n">
        <v>0</v>
      </c>
      <c r="L6218">
        <f>I6218*J6218*(1-K6218)</f>
        <v/>
      </c>
      <c r="M6218">
        <f>VLOOKUP(F6218,Products!A:D,4,FALSE)*I6218</f>
        <v/>
      </c>
      <c r="N6218">
        <f>L6218-M6218</f>
        <v/>
      </c>
    </row>
    <row r="6219">
      <c r="A6219" t="inlineStr">
        <is>
          <t>T1006217</t>
        </is>
      </c>
      <c r="B6219" t="inlineStr">
        <is>
          <t>2024-06-02</t>
        </is>
      </c>
      <c r="C6219" t="inlineStr">
        <is>
          <t>S015</t>
        </is>
      </c>
      <c r="D6219" t="inlineStr">
        <is>
          <t>Store_015</t>
        </is>
      </c>
      <c r="E6219" t="inlineStr">
        <is>
          <t>North</t>
        </is>
      </c>
      <c r="F6219" t="inlineStr">
        <is>
          <t>P0083</t>
        </is>
      </c>
      <c r="G6219" t="inlineStr">
        <is>
          <t>Prod_0083</t>
        </is>
      </c>
      <c r="H6219" t="inlineStr">
        <is>
          <t>Clothing</t>
        </is>
      </c>
      <c r="I6219" t="n">
        <v>9</v>
      </c>
      <c r="J6219" t="n">
        <v>696.23</v>
      </c>
      <c r="K6219" t="n">
        <v>0</v>
      </c>
      <c r="L6219">
        <f>I6219*J6219*(1-K6219)</f>
        <v/>
      </c>
      <c r="M6219">
        <f>VLOOKUP(F6219,Products!A:D,4,FALSE)*I6219</f>
        <v/>
      </c>
      <c r="N6219">
        <f>L6219-M6219</f>
        <v/>
      </c>
    </row>
    <row r="6220">
      <c r="A6220" t="inlineStr">
        <is>
          <t>T1006218</t>
        </is>
      </c>
      <c r="B6220" t="inlineStr">
        <is>
          <t>2023-11-28</t>
        </is>
      </c>
      <c r="C6220" t="inlineStr">
        <is>
          <t>S039</t>
        </is>
      </c>
      <c r="D6220" t="inlineStr">
        <is>
          <t>Store_039</t>
        </is>
      </c>
      <c r="E6220" t="inlineStr">
        <is>
          <t>North</t>
        </is>
      </c>
      <c r="F6220" t="inlineStr">
        <is>
          <t>P0120</t>
        </is>
      </c>
      <c r="G6220" t="inlineStr">
        <is>
          <t>Prod_0120</t>
        </is>
      </c>
      <c r="H6220" t="inlineStr">
        <is>
          <t>Stationery</t>
        </is>
      </c>
      <c r="I6220" t="n">
        <v>2</v>
      </c>
      <c r="J6220" t="n">
        <v>393.39</v>
      </c>
      <c r="K6220" t="n">
        <v>0</v>
      </c>
      <c r="L6220">
        <f>I6220*J6220*(1-K6220)</f>
        <v/>
      </c>
      <c r="M6220">
        <f>VLOOKUP(F6220,Products!A:D,4,FALSE)*I6220</f>
        <v/>
      </c>
      <c r="N6220">
        <f>L6220-M6220</f>
        <v/>
      </c>
    </row>
    <row r="6221">
      <c r="A6221" t="inlineStr">
        <is>
          <t>T1006219</t>
        </is>
      </c>
      <c r="B6221" t="inlineStr">
        <is>
          <t>2023-07-13</t>
        </is>
      </c>
      <c r="C6221" t="inlineStr">
        <is>
          <t>S045</t>
        </is>
      </c>
      <c r="D6221" t="inlineStr">
        <is>
          <t>Store_045</t>
        </is>
      </c>
      <c r="E6221" t="inlineStr">
        <is>
          <t>East</t>
        </is>
      </c>
      <c r="F6221" t="inlineStr">
        <is>
          <t>P0070</t>
        </is>
      </c>
      <c r="G6221" t="inlineStr">
        <is>
          <t>Prod_0070</t>
        </is>
      </c>
      <c r="H6221" t="inlineStr">
        <is>
          <t>Beverages</t>
        </is>
      </c>
      <c r="I6221" t="n">
        <v>9</v>
      </c>
      <c r="J6221" t="n">
        <v>514.64</v>
      </c>
      <c r="K6221" t="n">
        <v>0</v>
      </c>
      <c r="L6221">
        <f>I6221*J6221*(1-K6221)</f>
        <v/>
      </c>
      <c r="M6221">
        <f>VLOOKUP(F6221,Products!A:D,4,FALSE)*I6221</f>
        <v/>
      </c>
      <c r="N6221">
        <f>L6221-M6221</f>
        <v/>
      </c>
    </row>
    <row r="6222">
      <c r="A6222" t="inlineStr">
        <is>
          <t>T1006220</t>
        </is>
      </c>
      <c r="B6222" t="inlineStr">
        <is>
          <t>2024-07-31</t>
        </is>
      </c>
      <c r="C6222" t="inlineStr">
        <is>
          <t>S037</t>
        </is>
      </c>
      <c r="D6222" t="inlineStr">
        <is>
          <t>Store_037</t>
        </is>
      </c>
      <c r="E6222" t="inlineStr">
        <is>
          <t>East</t>
        </is>
      </c>
      <c r="F6222" t="inlineStr">
        <is>
          <t>P0005</t>
        </is>
      </c>
      <c r="G6222" t="inlineStr">
        <is>
          <t>Prod_0005</t>
        </is>
      </c>
      <c r="H6222" t="inlineStr">
        <is>
          <t>Beverages</t>
        </is>
      </c>
      <c r="I6222" t="n">
        <v>2</v>
      </c>
      <c r="J6222" t="n">
        <v>132.24</v>
      </c>
      <c r="K6222" t="n">
        <v>0.05</v>
      </c>
      <c r="L6222">
        <f>I6222*J6222*(1-K6222)</f>
        <v/>
      </c>
      <c r="M6222">
        <f>VLOOKUP(F6222,Products!A:D,4,FALSE)*I6222</f>
        <v/>
      </c>
      <c r="N6222">
        <f>L6222-M6222</f>
        <v/>
      </c>
    </row>
    <row r="6223">
      <c r="A6223" t="inlineStr">
        <is>
          <t>T1006221</t>
        </is>
      </c>
      <c r="B6223" t="inlineStr">
        <is>
          <t>2025-02-07</t>
        </is>
      </c>
      <c r="C6223" t="inlineStr">
        <is>
          <t>S012</t>
        </is>
      </c>
      <c r="D6223" t="inlineStr">
        <is>
          <t>Store_012</t>
        </is>
      </c>
      <c r="E6223" t="inlineStr">
        <is>
          <t>South</t>
        </is>
      </c>
      <c r="F6223" t="inlineStr">
        <is>
          <t>P0063</t>
        </is>
      </c>
      <c r="G6223" t="inlineStr">
        <is>
          <t>Prod_0063</t>
        </is>
      </c>
      <c r="H6223" t="inlineStr">
        <is>
          <t>Clothing</t>
        </is>
      </c>
      <c r="I6223" t="n">
        <v>6</v>
      </c>
      <c r="J6223" t="n">
        <v>270.96</v>
      </c>
      <c r="K6223" t="n">
        <v>0</v>
      </c>
      <c r="L6223">
        <f>I6223*J6223*(1-K6223)</f>
        <v/>
      </c>
      <c r="M6223">
        <f>VLOOKUP(F6223,Products!A:D,4,FALSE)*I6223</f>
        <v/>
      </c>
      <c r="N6223">
        <f>L6223-M6223</f>
        <v/>
      </c>
    </row>
    <row r="6224">
      <c r="A6224" t="inlineStr">
        <is>
          <t>T1006222</t>
        </is>
      </c>
      <c r="B6224" t="inlineStr">
        <is>
          <t>2025-05-30</t>
        </is>
      </c>
      <c r="C6224" t="inlineStr">
        <is>
          <t>S005</t>
        </is>
      </c>
      <c r="D6224" t="inlineStr">
        <is>
          <t>Store_005</t>
        </is>
      </c>
      <c r="E6224" t="inlineStr">
        <is>
          <t>Central</t>
        </is>
      </c>
      <c r="F6224" t="inlineStr">
        <is>
          <t>P0125</t>
        </is>
      </c>
      <c r="G6224" t="inlineStr">
        <is>
          <t>Prod_0125</t>
        </is>
      </c>
      <c r="H6224" t="inlineStr">
        <is>
          <t>Toys</t>
        </is>
      </c>
      <c r="I6224" t="n">
        <v>8</v>
      </c>
      <c r="J6224" t="n">
        <v>319.19</v>
      </c>
      <c r="K6224" t="n">
        <v>0.1</v>
      </c>
      <c r="L6224">
        <f>I6224*J6224*(1-K6224)</f>
        <v/>
      </c>
      <c r="M6224">
        <f>VLOOKUP(F6224,Products!A:D,4,FALSE)*I6224</f>
        <v/>
      </c>
      <c r="N6224">
        <f>L6224-M6224</f>
        <v/>
      </c>
    </row>
    <row r="6225">
      <c r="A6225" t="inlineStr">
        <is>
          <t>T1006223</t>
        </is>
      </c>
      <c r="B6225" t="inlineStr">
        <is>
          <t>2024-09-28</t>
        </is>
      </c>
      <c r="C6225" t="inlineStr">
        <is>
          <t>S025</t>
        </is>
      </c>
      <c r="D6225" t="inlineStr">
        <is>
          <t>Store_025</t>
        </is>
      </c>
      <c r="E6225" t="inlineStr">
        <is>
          <t>Central</t>
        </is>
      </c>
      <c r="F6225" t="inlineStr">
        <is>
          <t>P0010</t>
        </is>
      </c>
      <c r="G6225" t="inlineStr">
        <is>
          <t>Prod_0010</t>
        </is>
      </c>
      <c r="H6225" t="inlineStr">
        <is>
          <t>Electronics</t>
        </is>
      </c>
      <c r="I6225" t="n">
        <v>5</v>
      </c>
      <c r="J6225" t="n">
        <v>566.22</v>
      </c>
      <c r="K6225" t="n">
        <v>0</v>
      </c>
      <c r="L6225">
        <f>I6225*J6225*(1-K6225)</f>
        <v/>
      </c>
      <c r="M6225">
        <f>VLOOKUP(F6225,Products!A:D,4,FALSE)*I6225</f>
        <v/>
      </c>
      <c r="N6225">
        <f>L6225-M6225</f>
        <v/>
      </c>
    </row>
    <row r="6226">
      <c r="A6226" t="inlineStr">
        <is>
          <t>T1006224</t>
        </is>
      </c>
      <c r="B6226" t="inlineStr">
        <is>
          <t>2024-10-26</t>
        </is>
      </c>
      <c r="C6226" t="inlineStr">
        <is>
          <t>S022</t>
        </is>
      </c>
      <c r="D6226" t="inlineStr">
        <is>
          <t>Store_022</t>
        </is>
      </c>
      <c r="E6226" t="inlineStr">
        <is>
          <t>East</t>
        </is>
      </c>
      <c r="F6226" t="inlineStr">
        <is>
          <t>P0129</t>
        </is>
      </c>
      <c r="G6226" t="inlineStr">
        <is>
          <t>Prod_0129</t>
        </is>
      </c>
      <c r="H6226" t="inlineStr">
        <is>
          <t>Stationery</t>
        </is>
      </c>
      <c r="I6226" t="n">
        <v>9</v>
      </c>
      <c r="J6226" t="n">
        <v>732.52</v>
      </c>
      <c r="K6226" t="n">
        <v>0</v>
      </c>
      <c r="L6226">
        <f>I6226*J6226*(1-K6226)</f>
        <v/>
      </c>
      <c r="M6226">
        <f>VLOOKUP(F6226,Products!A:D,4,FALSE)*I6226</f>
        <v/>
      </c>
      <c r="N6226">
        <f>L6226-M6226</f>
        <v/>
      </c>
    </row>
    <row r="6227">
      <c r="A6227" t="inlineStr">
        <is>
          <t>T1006225</t>
        </is>
      </c>
      <c r="B6227" t="inlineStr">
        <is>
          <t>2024-07-02</t>
        </is>
      </c>
      <c r="C6227" t="inlineStr">
        <is>
          <t>S023</t>
        </is>
      </c>
      <c r="D6227" t="inlineStr">
        <is>
          <t>Store_023</t>
        </is>
      </c>
      <c r="E6227" t="inlineStr">
        <is>
          <t>South</t>
        </is>
      </c>
      <c r="F6227" t="inlineStr">
        <is>
          <t>P0175</t>
        </is>
      </c>
      <c r="G6227" t="inlineStr">
        <is>
          <t>Prod_0175</t>
        </is>
      </c>
      <c r="H6227" t="inlineStr">
        <is>
          <t>Food</t>
        </is>
      </c>
      <c r="I6227" t="n">
        <v>2</v>
      </c>
      <c r="J6227" t="n">
        <v>718.15</v>
      </c>
      <c r="K6227" t="n">
        <v>0.05</v>
      </c>
      <c r="L6227">
        <f>I6227*J6227*(1-K6227)</f>
        <v/>
      </c>
      <c r="M6227">
        <f>VLOOKUP(F6227,Products!A:D,4,FALSE)*I6227</f>
        <v/>
      </c>
      <c r="N6227">
        <f>L6227-M6227</f>
        <v/>
      </c>
    </row>
    <row r="6228">
      <c r="A6228" t="inlineStr">
        <is>
          <t>T1006226</t>
        </is>
      </c>
      <c r="B6228" t="inlineStr">
        <is>
          <t>2025-01-22</t>
        </is>
      </c>
      <c r="C6228" t="inlineStr">
        <is>
          <t>S001</t>
        </is>
      </c>
      <c r="D6228" t="inlineStr">
        <is>
          <t>Store_001</t>
        </is>
      </c>
      <c r="E6228" t="inlineStr">
        <is>
          <t>West</t>
        </is>
      </c>
      <c r="F6228" t="inlineStr">
        <is>
          <t>P0164</t>
        </is>
      </c>
      <c r="G6228" t="inlineStr">
        <is>
          <t>Prod_0164</t>
        </is>
      </c>
      <c r="H6228" t="inlineStr">
        <is>
          <t>Food</t>
        </is>
      </c>
      <c r="I6228" t="n">
        <v>2</v>
      </c>
      <c r="J6228" t="n">
        <v>658.29</v>
      </c>
      <c r="K6228" t="n">
        <v>0</v>
      </c>
      <c r="L6228">
        <f>I6228*J6228*(1-K6228)</f>
        <v/>
      </c>
      <c r="M6228">
        <f>VLOOKUP(F6228,Products!A:D,4,FALSE)*I6228</f>
        <v/>
      </c>
      <c r="N6228">
        <f>L6228-M6228</f>
        <v/>
      </c>
    </row>
    <row r="6229">
      <c r="A6229" t="inlineStr">
        <is>
          <t>T1006227</t>
        </is>
      </c>
      <c r="B6229" t="inlineStr">
        <is>
          <t>2025-06-15</t>
        </is>
      </c>
      <c r="C6229" t="inlineStr">
        <is>
          <t>S022</t>
        </is>
      </c>
      <c r="D6229" t="inlineStr">
        <is>
          <t>Store_022</t>
        </is>
      </c>
      <c r="E6229" t="inlineStr">
        <is>
          <t>East</t>
        </is>
      </c>
      <c r="F6229" t="inlineStr">
        <is>
          <t>P0106</t>
        </is>
      </c>
      <c r="G6229" t="inlineStr">
        <is>
          <t>Prod_0106</t>
        </is>
      </c>
      <c r="H6229" t="inlineStr">
        <is>
          <t>Electronics</t>
        </is>
      </c>
      <c r="I6229" t="n">
        <v>2</v>
      </c>
      <c r="J6229" t="n">
        <v>932.88</v>
      </c>
      <c r="K6229" t="n">
        <v>0.05</v>
      </c>
      <c r="L6229">
        <f>I6229*J6229*(1-K6229)</f>
        <v/>
      </c>
      <c r="M6229">
        <f>VLOOKUP(F6229,Products!A:D,4,FALSE)*I6229</f>
        <v/>
      </c>
      <c r="N6229">
        <f>L6229-M6229</f>
        <v/>
      </c>
    </row>
    <row r="6230">
      <c r="A6230" t="inlineStr">
        <is>
          <t>T1006228</t>
        </is>
      </c>
      <c r="B6230" t="inlineStr">
        <is>
          <t>2023-04-09</t>
        </is>
      </c>
      <c r="C6230" t="inlineStr">
        <is>
          <t>S028</t>
        </is>
      </c>
      <c r="D6230" t="inlineStr">
        <is>
          <t>Store_028</t>
        </is>
      </c>
      <c r="E6230" t="inlineStr">
        <is>
          <t>North</t>
        </is>
      </c>
      <c r="F6230" t="inlineStr">
        <is>
          <t>P0028</t>
        </is>
      </c>
      <c r="G6230" t="inlineStr">
        <is>
          <t>Prod_0028</t>
        </is>
      </c>
      <c r="H6230" t="inlineStr">
        <is>
          <t>Food</t>
        </is>
      </c>
      <c r="I6230" t="n">
        <v>1</v>
      </c>
      <c r="J6230" t="n">
        <v>564.79</v>
      </c>
      <c r="K6230" t="n">
        <v>0.1</v>
      </c>
      <c r="L6230">
        <f>I6230*J6230*(1-K6230)</f>
        <v/>
      </c>
      <c r="M6230">
        <f>VLOOKUP(F6230,Products!A:D,4,FALSE)*I6230</f>
        <v/>
      </c>
      <c r="N6230">
        <f>L6230-M6230</f>
        <v/>
      </c>
    </row>
    <row r="6231">
      <c r="A6231" t="inlineStr">
        <is>
          <t>T1006229</t>
        </is>
      </c>
      <c r="B6231" t="inlineStr">
        <is>
          <t>2025-04-01</t>
        </is>
      </c>
      <c r="C6231" t="inlineStr">
        <is>
          <t>S040</t>
        </is>
      </c>
      <c r="D6231" t="inlineStr">
        <is>
          <t>Store_040</t>
        </is>
      </c>
      <c r="E6231" t="inlineStr">
        <is>
          <t>Central</t>
        </is>
      </c>
      <c r="F6231" t="inlineStr">
        <is>
          <t>P0117</t>
        </is>
      </c>
      <c r="G6231" t="inlineStr">
        <is>
          <t>Prod_0117</t>
        </is>
      </c>
      <c r="H6231" t="inlineStr">
        <is>
          <t>Electronics</t>
        </is>
      </c>
      <c r="I6231" t="n">
        <v>1</v>
      </c>
      <c r="J6231" t="n">
        <v>425.69</v>
      </c>
      <c r="K6231" t="n">
        <v>0.1</v>
      </c>
      <c r="L6231">
        <f>I6231*J6231*(1-K6231)</f>
        <v/>
      </c>
      <c r="M6231">
        <f>VLOOKUP(F6231,Products!A:D,4,FALSE)*I6231</f>
        <v/>
      </c>
      <c r="N6231">
        <f>L6231-M6231</f>
        <v/>
      </c>
    </row>
    <row r="6232">
      <c r="A6232" t="inlineStr">
        <is>
          <t>T1006230</t>
        </is>
      </c>
      <c r="B6232" t="inlineStr">
        <is>
          <t>2023-08-22</t>
        </is>
      </c>
      <c r="C6232" t="inlineStr">
        <is>
          <t>S019</t>
        </is>
      </c>
      <c r="D6232" t="inlineStr">
        <is>
          <t>Store_019</t>
        </is>
      </c>
      <c r="E6232" t="inlineStr">
        <is>
          <t>East</t>
        </is>
      </c>
      <c r="F6232" t="inlineStr">
        <is>
          <t>P0001</t>
        </is>
      </c>
      <c r="G6232" t="inlineStr">
        <is>
          <t>Prod_0001</t>
        </is>
      </c>
      <c r="H6232" t="inlineStr">
        <is>
          <t>Beverages</t>
        </is>
      </c>
      <c r="I6232" t="n">
        <v>4</v>
      </c>
      <c r="J6232" t="n">
        <v>739.8200000000001</v>
      </c>
      <c r="K6232" t="n">
        <v>0</v>
      </c>
      <c r="L6232">
        <f>I6232*J6232*(1-K6232)</f>
        <v/>
      </c>
      <c r="M6232">
        <f>VLOOKUP(F6232,Products!A:D,4,FALSE)*I6232</f>
        <v/>
      </c>
      <c r="N6232">
        <f>L6232-M6232</f>
        <v/>
      </c>
    </row>
    <row r="6233">
      <c r="A6233" t="inlineStr">
        <is>
          <t>T1006231</t>
        </is>
      </c>
      <c r="B6233" t="inlineStr">
        <is>
          <t>2023-03-10</t>
        </is>
      </c>
      <c r="C6233" t="inlineStr">
        <is>
          <t>S037</t>
        </is>
      </c>
      <c r="D6233" t="inlineStr">
        <is>
          <t>Store_037</t>
        </is>
      </c>
      <c r="E6233" t="inlineStr">
        <is>
          <t>East</t>
        </is>
      </c>
      <c r="F6233" t="inlineStr">
        <is>
          <t>P0033</t>
        </is>
      </c>
      <c r="G6233" t="inlineStr">
        <is>
          <t>Prod_0033</t>
        </is>
      </c>
      <c r="H6233" t="inlineStr">
        <is>
          <t>Food</t>
        </is>
      </c>
      <c r="I6233" t="n">
        <v>9</v>
      </c>
      <c r="J6233" t="n">
        <v>415.68</v>
      </c>
      <c r="K6233" t="n">
        <v>0.1</v>
      </c>
      <c r="L6233">
        <f>I6233*J6233*(1-K6233)</f>
        <v/>
      </c>
      <c r="M6233">
        <f>VLOOKUP(F6233,Products!A:D,4,FALSE)*I6233</f>
        <v/>
      </c>
      <c r="N6233">
        <f>L6233-M6233</f>
        <v/>
      </c>
    </row>
    <row r="6234">
      <c r="A6234" t="inlineStr">
        <is>
          <t>T1006232</t>
        </is>
      </c>
      <c r="B6234" t="inlineStr">
        <is>
          <t>2025-01-28</t>
        </is>
      </c>
      <c r="C6234" t="inlineStr">
        <is>
          <t>S011</t>
        </is>
      </c>
      <c r="D6234" t="inlineStr">
        <is>
          <t>Store_011</t>
        </is>
      </c>
      <c r="E6234" t="inlineStr">
        <is>
          <t>South</t>
        </is>
      </c>
      <c r="F6234" t="inlineStr">
        <is>
          <t>P0045</t>
        </is>
      </c>
      <c r="G6234" t="inlineStr">
        <is>
          <t>Prod_0045</t>
        </is>
      </c>
      <c r="H6234" t="inlineStr">
        <is>
          <t>Toys</t>
        </is>
      </c>
      <c r="I6234" t="n">
        <v>8</v>
      </c>
      <c r="J6234" t="n">
        <v>237.76</v>
      </c>
      <c r="K6234" t="n">
        <v>0.1</v>
      </c>
      <c r="L6234">
        <f>I6234*J6234*(1-K6234)</f>
        <v/>
      </c>
      <c r="M6234">
        <f>VLOOKUP(F6234,Products!A:D,4,FALSE)*I6234</f>
        <v/>
      </c>
      <c r="N6234">
        <f>L6234-M6234</f>
        <v/>
      </c>
    </row>
    <row r="6235">
      <c r="A6235" t="inlineStr">
        <is>
          <t>T1006233</t>
        </is>
      </c>
      <c r="B6235" t="inlineStr">
        <is>
          <t>2024-08-04</t>
        </is>
      </c>
      <c r="C6235" t="inlineStr">
        <is>
          <t>S002</t>
        </is>
      </c>
      <c r="D6235" t="inlineStr">
        <is>
          <t>Store_002</t>
        </is>
      </c>
      <c r="E6235" t="inlineStr">
        <is>
          <t>South</t>
        </is>
      </c>
      <c r="F6235" t="inlineStr">
        <is>
          <t>P0084</t>
        </is>
      </c>
      <c r="G6235" t="inlineStr">
        <is>
          <t>Prod_0084</t>
        </is>
      </c>
      <c r="H6235" t="inlineStr">
        <is>
          <t>Beverages</t>
        </is>
      </c>
      <c r="I6235" t="n">
        <v>5</v>
      </c>
      <c r="J6235" t="n">
        <v>731.72</v>
      </c>
      <c r="K6235" t="n">
        <v>0</v>
      </c>
      <c r="L6235">
        <f>I6235*J6235*(1-K6235)</f>
        <v/>
      </c>
      <c r="M6235">
        <f>VLOOKUP(F6235,Products!A:D,4,FALSE)*I6235</f>
        <v/>
      </c>
      <c r="N6235">
        <f>L6235-M6235</f>
        <v/>
      </c>
    </row>
    <row r="6236">
      <c r="A6236" t="inlineStr">
        <is>
          <t>T1006234</t>
        </is>
      </c>
      <c r="B6236" t="inlineStr">
        <is>
          <t>2023-03-27</t>
        </is>
      </c>
      <c r="C6236" t="inlineStr">
        <is>
          <t>S045</t>
        </is>
      </c>
      <c r="D6236" t="inlineStr">
        <is>
          <t>Store_045</t>
        </is>
      </c>
      <c r="E6236" t="inlineStr">
        <is>
          <t>East</t>
        </is>
      </c>
      <c r="F6236" t="inlineStr">
        <is>
          <t>P0164</t>
        </is>
      </c>
      <c r="G6236" t="inlineStr">
        <is>
          <t>Prod_0164</t>
        </is>
      </c>
      <c r="H6236" t="inlineStr">
        <is>
          <t>Food</t>
        </is>
      </c>
      <c r="I6236" t="n">
        <v>7</v>
      </c>
      <c r="J6236" t="n">
        <v>744.45</v>
      </c>
      <c r="K6236" t="n">
        <v>0</v>
      </c>
      <c r="L6236">
        <f>I6236*J6236*(1-K6236)</f>
        <v/>
      </c>
      <c r="M6236">
        <f>VLOOKUP(F6236,Products!A:D,4,FALSE)*I6236</f>
        <v/>
      </c>
      <c r="N6236">
        <f>L6236-M6236</f>
        <v/>
      </c>
    </row>
    <row r="6237">
      <c r="A6237" t="inlineStr">
        <is>
          <t>T1006235</t>
        </is>
      </c>
      <c r="B6237" t="inlineStr">
        <is>
          <t>2025-02-26</t>
        </is>
      </c>
      <c r="C6237" t="inlineStr">
        <is>
          <t>S028</t>
        </is>
      </c>
      <c r="D6237" t="inlineStr">
        <is>
          <t>Store_028</t>
        </is>
      </c>
      <c r="E6237" t="inlineStr">
        <is>
          <t>North</t>
        </is>
      </c>
      <c r="F6237" t="inlineStr">
        <is>
          <t>P0021</t>
        </is>
      </c>
      <c r="G6237" t="inlineStr">
        <is>
          <t>Prod_0021</t>
        </is>
      </c>
      <c r="H6237" t="inlineStr">
        <is>
          <t>Household</t>
        </is>
      </c>
      <c r="I6237" t="n">
        <v>3</v>
      </c>
      <c r="J6237" t="n">
        <v>109.05</v>
      </c>
      <c r="K6237" t="n">
        <v>0.1</v>
      </c>
      <c r="L6237">
        <f>I6237*J6237*(1-K6237)</f>
        <v/>
      </c>
      <c r="M6237">
        <f>VLOOKUP(F6237,Products!A:D,4,FALSE)*I6237</f>
        <v/>
      </c>
      <c r="N6237">
        <f>L6237-M6237</f>
        <v/>
      </c>
    </row>
    <row r="6238">
      <c r="A6238" t="inlineStr">
        <is>
          <t>T1006236</t>
        </is>
      </c>
      <c r="B6238" t="inlineStr">
        <is>
          <t>2024-11-12</t>
        </is>
      </c>
      <c r="C6238" t="inlineStr">
        <is>
          <t>S046</t>
        </is>
      </c>
      <c r="D6238" t="inlineStr">
        <is>
          <t>Store_046</t>
        </is>
      </c>
      <c r="E6238" t="inlineStr">
        <is>
          <t>South</t>
        </is>
      </c>
      <c r="F6238" t="inlineStr">
        <is>
          <t>P0094</t>
        </is>
      </c>
      <c r="G6238" t="inlineStr">
        <is>
          <t>Prod_0094</t>
        </is>
      </c>
      <c r="H6238" t="inlineStr">
        <is>
          <t>Toys</t>
        </is>
      </c>
      <c r="I6238" t="n">
        <v>3</v>
      </c>
      <c r="J6238" t="n">
        <v>788.14</v>
      </c>
      <c r="K6238" t="n">
        <v>0.15</v>
      </c>
      <c r="L6238">
        <f>I6238*J6238*(1-K6238)</f>
        <v/>
      </c>
      <c r="M6238">
        <f>VLOOKUP(F6238,Products!A:D,4,FALSE)*I6238</f>
        <v/>
      </c>
      <c r="N6238">
        <f>L6238-M6238</f>
        <v/>
      </c>
    </row>
    <row r="6239">
      <c r="A6239" t="inlineStr">
        <is>
          <t>T1006237</t>
        </is>
      </c>
      <c r="B6239" t="inlineStr">
        <is>
          <t>2024-02-14</t>
        </is>
      </c>
      <c r="C6239" t="inlineStr">
        <is>
          <t>S021</t>
        </is>
      </c>
      <c r="D6239" t="inlineStr">
        <is>
          <t>Store_021</t>
        </is>
      </c>
      <c r="E6239" t="inlineStr">
        <is>
          <t>North</t>
        </is>
      </c>
      <c r="F6239" t="inlineStr">
        <is>
          <t>P0157</t>
        </is>
      </c>
      <c r="G6239" t="inlineStr">
        <is>
          <t>Prod_0157</t>
        </is>
      </c>
      <c r="H6239" t="inlineStr">
        <is>
          <t>Toys</t>
        </is>
      </c>
      <c r="I6239" t="n">
        <v>3</v>
      </c>
      <c r="J6239" t="n">
        <v>228.31</v>
      </c>
      <c r="K6239" t="n">
        <v>0.05</v>
      </c>
      <c r="L6239">
        <f>I6239*J6239*(1-K6239)</f>
        <v/>
      </c>
      <c r="M6239">
        <f>VLOOKUP(F6239,Products!A:D,4,FALSE)*I6239</f>
        <v/>
      </c>
      <c r="N6239">
        <f>L6239-M6239</f>
        <v/>
      </c>
    </row>
    <row r="6240">
      <c r="A6240" t="inlineStr">
        <is>
          <t>T1006238</t>
        </is>
      </c>
      <c r="B6240" t="inlineStr">
        <is>
          <t>2023-02-04</t>
        </is>
      </c>
      <c r="C6240" t="inlineStr">
        <is>
          <t>S016</t>
        </is>
      </c>
      <c r="D6240" t="inlineStr">
        <is>
          <t>Store_016</t>
        </is>
      </c>
      <c r="E6240" t="inlineStr">
        <is>
          <t>West</t>
        </is>
      </c>
      <c r="F6240" t="inlineStr">
        <is>
          <t>P0074</t>
        </is>
      </c>
      <c r="G6240" t="inlineStr">
        <is>
          <t>Prod_0074</t>
        </is>
      </c>
      <c r="H6240" t="inlineStr">
        <is>
          <t>Food</t>
        </is>
      </c>
      <c r="I6240" t="n">
        <v>9</v>
      </c>
      <c r="J6240" t="n">
        <v>943.86</v>
      </c>
      <c r="K6240" t="n">
        <v>0.05</v>
      </c>
      <c r="L6240">
        <f>I6240*J6240*(1-K6240)</f>
        <v/>
      </c>
      <c r="M6240">
        <f>VLOOKUP(F6240,Products!A:D,4,FALSE)*I6240</f>
        <v/>
      </c>
      <c r="N6240">
        <f>L6240-M6240</f>
        <v/>
      </c>
    </row>
    <row r="6241">
      <c r="A6241" t="inlineStr">
        <is>
          <t>T1006239</t>
        </is>
      </c>
      <c r="B6241" t="inlineStr">
        <is>
          <t>2023-09-12</t>
        </is>
      </c>
      <c r="C6241" t="inlineStr">
        <is>
          <t>S041</t>
        </is>
      </c>
      <c r="D6241" t="inlineStr">
        <is>
          <t>Store_041</t>
        </is>
      </c>
      <c r="E6241" t="inlineStr">
        <is>
          <t>East</t>
        </is>
      </c>
      <c r="F6241" t="inlineStr">
        <is>
          <t>P0152</t>
        </is>
      </c>
      <c r="G6241" t="inlineStr">
        <is>
          <t>Prod_0152</t>
        </is>
      </c>
      <c r="H6241" t="inlineStr">
        <is>
          <t>Household</t>
        </is>
      </c>
      <c r="I6241" t="n">
        <v>5</v>
      </c>
      <c r="J6241" t="n">
        <v>699.64</v>
      </c>
      <c r="K6241" t="n">
        <v>0</v>
      </c>
      <c r="L6241">
        <f>I6241*J6241*(1-K6241)</f>
        <v/>
      </c>
      <c r="M6241">
        <f>VLOOKUP(F6241,Products!A:D,4,FALSE)*I6241</f>
        <v/>
      </c>
      <c r="N6241">
        <f>L6241-M6241</f>
        <v/>
      </c>
    </row>
    <row r="6242">
      <c r="A6242" t="inlineStr">
        <is>
          <t>T1006240</t>
        </is>
      </c>
      <c r="B6242" t="inlineStr">
        <is>
          <t>2023-11-16</t>
        </is>
      </c>
      <c r="C6242" t="inlineStr">
        <is>
          <t>S013</t>
        </is>
      </c>
      <c r="D6242" t="inlineStr">
        <is>
          <t>Store_013</t>
        </is>
      </c>
      <c r="E6242" t="inlineStr">
        <is>
          <t>North</t>
        </is>
      </c>
      <c r="F6242" t="inlineStr">
        <is>
          <t>P0031</t>
        </is>
      </c>
      <c r="G6242" t="inlineStr">
        <is>
          <t>Prod_0031</t>
        </is>
      </c>
      <c r="H6242" t="inlineStr">
        <is>
          <t>Food</t>
        </is>
      </c>
      <c r="I6242" t="n">
        <v>3</v>
      </c>
      <c r="J6242" t="n">
        <v>255.3</v>
      </c>
      <c r="K6242" t="n">
        <v>0.1</v>
      </c>
      <c r="L6242">
        <f>I6242*J6242*(1-K6242)</f>
        <v/>
      </c>
      <c r="M6242">
        <f>VLOOKUP(F6242,Products!A:D,4,FALSE)*I6242</f>
        <v/>
      </c>
      <c r="N6242">
        <f>L6242-M6242</f>
        <v/>
      </c>
    </row>
    <row r="6243">
      <c r="A6243" t="inlineStr">
        <is>
          <t>T1006241</t>
        </is>
      </c>
      <c r="B6243" t="inlineStr">
        <is>
          <t>2023-06-08</t>
        </is>
      </c>
      <c r="C6243" t="inlineStr">
        <is>
          <t>S039</t>
        </is>
      </c>
      <c r="D6243" t="inlineStr">
        <is>
          <t>Store_039</t>
        </is>
      </c>
      <c r="E6243" t="inlineStr">
        <is>
          <t>North</t>
        </is>
      </c>
      <c r="F6243" t="inlineStr">
        <is>
          <t>P0030</t>
        </is>
      </c>
      <c r="G6243" t="inlineStr">
        <is>
          <t>Prod_0030</t>
        </is>
      </c>
      <c r="H6243" t="inlineStr">
        <is>
          <t>Household</t>
        </is>
      </c>
      <c r="I6243" t="n">
        <v>3</v>
      </c>
      <c r="J6243" t="n">
        <v>543.2</v>
      </c>
      <c r="K6243" t="n">
        <v>0</v>
      </c>
      <c r="L6243">
        <f>I6243*J6243*(1-K6243)</f>
        <v/>
      </c>
      <c r="M6243">
        <f>VLOOKUP(F6243,Products!A:D,4,FALSE)*I6243</f>
        <v/>
      </c>
      <c r="N6243">
        <f>L6243-M6243</f>
        <v/>
      </c>
    </row>
    <row r="6244">
      <c r="A6244" t="inlineStr">
        <is>
          <t>T1006242</t>
        </is>
      </c>
      <c r="B6244" t="inlineStr">
        <is>
          <t>2024-01-20</t>
        </is>
      </c>
      <c r="C6244" t="inlineStr">
        <is>
          <t>S043</t>
        </is>
      </c>
      <c r="D6244" t="inlineStr">
        <is>
          <t>Store_043</t>
        </is>
      </c>
      <c r="E6244" t="inlineStr">
        <is>
          <t>East</t>
        </is>
      </c>
      <c r="F6244" t="inlineStr">
        <is>
          <t>P0128</t>
        </is>
      </c>
      <c r="G6244" t="inlineStr">
        <is>
          <t>Prod_0128</t>
        </is>
      </c>
      <c r="H6244" t="inlineStr">
        <is>
          <t>Toys</t>
        </is>
      </c>
      <c r="I6244" t="n">
        <v>6</v>
      </c>
      <c r="J6244" t="n">
        <v>168.54</v>
      </c>
      <c r="K6244" t="n">
        <v>0</v>
      </c>
      <c r="L6244">
        <f>I6244*J6244*(1-K6244)</f>
        <v/>
      </c>
      <c r="M6244">
        <f>VLOOKUP(F6244,Products!A:D,4,FALSE)*I6244</f>
        <v/>
      </c>
      <c r="N6244">
        <f>L6244-M6244</f>
        <v/>
      </c>
    </row>
    <row r="6245">
      <c r="A6245" t="inlineStr">
        <is>
          <t>T1006243</t>
        </is>
      </c>
      <c r="B6245" t="inlineStr">
        <is>
          <t>2023-11-01</t>
        </is>
      </c>
      <c r="C6245" t="inlineStr">
        <is>
          <t>S019</t>
        </is>
      </c>
      <c r="D6245" t="inlineStr">
        <is>
          <t>Store_019</t>
        </is>
      </c>
      <c r="E6245" t="inlineStr">
        <is>
          <t>East</t>
        </is>
      </c>
      <c r="F6245" t="inlineStr">
        <is>
          <t>P0087</t>
        </is>
      </c>
      <c r="G6245" t="inlineStr">
        <is>
          <t>Prod_0087</t>
        </is>
      </c>
      <c r="H6245" t="inlineStr">
        <is>
          <t>Clothing</t>
        </is>
      </c>
      <c r="I6245" t="n">
        <v>8</v>
      </c>
      <c r="J6245" t="n">
        <v>455.31</v>
      </c>
      <c r="K6245" t="n">
        <v>0</v>
      </c>
      <c r="L6245">
        <f>I6245*J6245*(1-K6245)</f>
        <v/>
      </c>
      <c r="M6245">
        <f>VLOOKUP(F6245,Products!A:D,4,FALSE)*I6245</f>
        <v/>
      </c>
      <c r="N6245">
        <f>L6245-M6245</f>
        <v/>
      </c>
    </row>
    <row r="6246">
      <c r="A6246" t="inlineStr">
        <is>
          <t>T1006244</t>
        </is>
      </c>
      <c r="B6246" t="inlineStr">
        <is>
          <t>2024-08-08</t>
        </is>
      </c>
      <c r="C6246" t="inlineStr">
        <is>
          <t>S028</t>
        </is>
      </c>
      <c r="D6246" t="inlineStr">
        <is>
          <t>Store_028</t>
        </is>
      </c>
      <c r="E6246" t="inlineStr">
        <is>
          <t>North</t>
        </is>
      </c>
      <c r="F6246" t="inlineStr">
        <is>
          <t>P0109</t>
        </is>
      </c>
      <c r="G6246" t="inlineStr">
        <is>
          <t>Prod_0109</t>
        </is>
      </c>
      <c r="H6246" t="inlineStr">
        <is>
          <t>Beverages</t>
        </is>
      </c>
      <c r="I6246" t="n">
        <v>9</v>
      </c>
      <c r="J6246" t="n">
        <v>858.1</v>
      </c>
      <c r="K6246" t="n">
        <v>0</v>
      </c>
      <c r="L6246">
        <f>I6246*J6246*(1-K6246)</f>
        <v/>
      </c>
      <c r="M6246">
        <f>VLOOKUP(F6246,Products!A:D,4,FALSE)*I6246</f>
        <v/>
      </c>
      <c r="N6246">
        <f>L6246-M6246</f>
        <v/>
      </c>
    </row>
    <row r="6247">
      <c r="A6247" t="inlineStr">
        <is>
          <t>T1006245</t>
        </is>
      </c>
      <c r="B6247" t="inlineStr">
        <is>
          <t>2025-03-07</t>
        </is>
      </c>
      <c r="C6247" t="inlineStr">
        <is>
          <t>S006</t>
        </is>
      </c>
      <c r="D6247" t="inlineStr">
        <is>
          <t>Store_006</t>
        </is>
      </c>
      <c r="E6247" t="inlineStr">
        <is>
          <t>East</t>
        </is>
      </c>
      <c r="F6247" t="inlineStr">
        <is>
          <t>P0018</t>
        </is>
      </c>
      <c r="G6247" t="inlineStr">
        <is>
          <t>Prod_0018</t>
        </is>
      </c>
      <c r="H6247" t="inlineStr">
        <is>
          <t>Food</t>
        </is>
      </c>
      <c r="I6247" t="n">
        <v>2</v>
      </c>
      <c r="J6247" t="n">
        <v>840.5</v>
      </c>
      <c r="K6247" t="n">
        <v>0</v>
      </c>
      <c r="L6247">
        <f>I6247*J6247*(1-K6247)</f>
        <v/>
      </c>
      <c r="M6247">
        <f>VLOOKUP(F6247,Products!A:D,4,FALSE)*I6247</f>
        <v/>
      </c>
      <c r="N6247">
        <f>L6247-M6247</f>
        <v/>
      </c>
    </row>
    <row r="6248">
      <c r="A6248" t="inlineStr">
        <is>
          <t>T1006246</t>
        </is>
      </c>
      <c r="B6248" t="inlineStr">
        <is>
          <t>2024-06-23</t>
        </is>
      </c>
      <c r="C6248" t="inlineStr">
        <is>
          <t>S041</t>
        </is>
      </c>
      <c r="D6248" t="inlineStr">
        <is>
          <t>Store_041</t>
        </is>
      </c>
      <c r="E6248" t="inlineStr">
        <is>
          <t>East</t>
        </is>
      </c>
      <c r="F6248" t="inlineStr">
        <is>
          <t>P0087</t>
        </is>
      </c>
      <c r="G6248" t="inlineStr">
        <is>
          <t>Prod_0087</t>
        </is>
      </c>
      <c r="H6248" t="inlineStr">
        <is>
          <t>Clothing</t>
        </is>
      </c>
      <c r="I6248" t="n">
        <v>5</v>
      </c>
      <c r="J6248" t="n">
        <v>408.94</v>
      </c>
      <c r="K6248" t="n">
        <v>0</v>
      </c>
      <c r="L6248">
        <f>I6248*J6248*(1-K6248)</f>
        <v/>
      </c>
      <c r="M6248">
        <f>VLOOKUP(F6248,Products!A:D,4,FALSE)*I6248</f>
        <v/>
      </c>
      <c r="N6248">
        <f>L6248-M6248</f>
        <v/>
      </c>
    </row>
    <row r="6249">
      <c r="A6249" t="inlineStr">
        <is>
          <t>T1006247</t>
        </is>
      </c>
      <c r="B6249" t="inlineStr">
        <is>
          <t>2024-03-19</t>
        </is>
      </c>
      <c r="C6249" t="inlineStr">
        <is>
          <t>S026</t>
        </is>
      </c>
      <c r="D6249" t="inlineStr">
        <is>
          <t>Store_026</t>
        </is>
      </c>
      <c r="E6249" t="inlineStr">
        <is>
          <t>North</t>
        </is>
      </c>
      <c r="F6249" t="inlineStr">
        <is>
          <t>P0192</t>
        </is>
      </c>
      <c r="G6249" t="inlineStr">
        <is>
          <t>Prod_0192</t>
        </is>
      </c>
      <c r="H6249" t="inlineStr">
        <is>
          <t>Beverages</t>
        </is>
      </c>
      <c r="I6249" t="n">
        <v>5</v>
      </c>
      <c r="J6249" t="n">
        <v>408.54</v>
      </c>
      <c r="K6249" t="n">
        <v>0</v>
      </c>
      <c r="L6249">
        <f>I6249*J6249*(1-K6249)</f>
        <v/>
      </c>
      <c r="M6249">
        <f>VLOOKUP(F6249,Products!A:D,4,FALSE)*I6249</f>
        <v/>
      </c>
      <c r="N6249">
        <f>L6249-M6249</f>
        <v/>
      </c>
    </row>
    <row r="6250">
      <c r="A6250" t="inlineStr">
        <is>
          <t>T1006248</t>
        </is>
      </c>
      <c r="B6250" t="inlineStr">
        <is>
          <t>2023-05-02</t>
        </is>
      </c>
      <c r="C6250" t="inlineStr">
        <is>
          <t>S006</t>
        </is>
      </c>
      <c r="D6250" t="inlineStr">
        <is>
          <t>Store_006</t>
        </is>
      </c>
      <c r="E6250" t="inlineStr">
        <is>
          <t>East</t>
        </is>
      </c>
      <c r="F6250" t="inlineStr">
        <is>
          <t>P0163</t>
        </is>
      </c>
      <c r="G6250" t="inlineStr">
        <is>
          <t>Prod_0163</t>
        </is>
      </c>
      <c r="H6250" t="inlineStr">
        <is>
          <t>Food</t>
        </is>
      </c>
      <c r="I6250" t="n">
        <v>7</v>
      </c>
      <c r="J6250" t="n">
        <v>541.85</v>
      </c>
      <c r="K6250" t="n">
        <v>0</v>
      </c>
      <c r="L6250">
        <f>I6250*J6250*(1-K6250)</f>
        <v/>
      </c>
      <c r="M6250">
        <f>VLOOKUP(F6250,Products!A:D,4,FALSE)*I6250</f>
        <v/>
      </c>
      <c r="N6250">
        <f>L6250-M6250</f>
        <v/>
      </c>
    </row>
    <row r="6251">
      <c r="A6251" t="inlineStr">
        <is>
          <t>T1006249</t>
        </is>
      </c>
      <c r="B6251" t="inlineStr">
        <is>
          <t>2025-02-22</t>
        </is>
      </c>
      <c r="C6251" t="inlineStr">
        <is>
          <t>S013</t>
        </is>
      </c>
      <c r="D6251" t="inlineStr">
        <is>
          <t>Store_013</t>
        </is>
      </c>
      <c r="E6251" t="inlineStr">
        <is>
          <t>North</t>
        </is>
      </c>
      <c r="F6251" t="inlineStr">
        <is>
          <t>P0071</t>
        </is>
      </c>
      <c r="G6251" t="inlineStr">
        <is>
          <t>Prod_0071</t>
        </is>
      </c>
      <c r="H6251" t="inlineStr">
        <is>
          <t>Beverages</t>
        </is>
      </c>
      <c r="I6251" t="n">
        <v>1</v>
      </c>
      <c r="J6251" t="n">
        <v>569.28</v>
      </c>
      <c r="K6251" t="n">
        <v>0</v>
      </c>
      <c r="L6251">
        <f>I6251*J6251*(1-K6251)</f>
        <v/>
      </c>
      <c r="M6251">
        <f>VLOOKUP(F6251,Products!A:D,4,FALSE)*I6251</f>
        <v/>
      </c>
      <c r="N6251">
        <f>L6251-M6251</f>
        <v/>
      </c>
    </row>
    <row r="6252">
      <c r="A6252" t="inlineStr">
        <is>
          <t>T1006250</t>
        </is>
      </c>
      <c r="B6252" t="inlineStr">
        <is>
          <t>2025-07-05</t>
        </is>
      </c>
      <c r="C6252" t="inlineStr">
        <is>
          <t>S035</t>
        </is>
      </c>
      <c r="D6252" t="inlineStr">
        <is>
          <t>Store_035</t>
        </is>
      </c>
      <c r="E6252" t="inlineStr">
        <is>
          <t>Central</t>
        </is>
      </c>
      <c r="F6252" t="inlineStr">
        <is>
          <t>P0012</t>
        </is>
      </c>
      <c r="G6252" t="inlineStr">
        <is>
          <t>Prod_0012</t>
        </is>
      </c>
      <c r="H6252" t="inlineStr">
        <is>
          <t>Food</t>
        </is>
      </c>
      <c r="I6252" t="n">
        <v>8</v>
      </c>
      <c r="J6252" t="n">
        <v>669.8200000000001</v>
      </c>
      <c r="K6252" t="n">
        <v>0</v>
      </c>
      <c r="L6252">
        <f>I6252*J6252*(1-K6252)</f>
        <v/>
      </c>
      <c r="M6252">
        <f>VLOOKUP(F6252,Products!A:D,4,FALSE)*I6252</f>
        <v/>
      </c>
      <c r="N6252">
        <f>L6252-M6252</f>
        <v/>
      </c>
    </row>
    <row r="6253">
      <c r="A6253" t="inlineStr">
        <is>
          <t>T1006251</t>
        </is>
      </c>
      <c r="B6253" t="inlineStr">
        <is>
          <t>2025-04-24</t>
        </is>
      </c>
      <c r="C6253" t="inlineStr">
        <is>
          <t>S036</t>
        </is>
      </c>
      <c r="D6253" t="inlineStr">
        <is>
          <t>Store_036</t>
        </is>
      </c>
      <c r="E6253" t="inlineStr">
        <is>
          <t>Central</t>
        </is>
      </c>
      <c r="F6253" t="inlineStr">
        <is>
          <t>P0176</t>
        </is>
      </c>
      <c r="G6253" t="inlineStr">
        <is>
          <t>Prod_0176</t>
        </is>
      </c>
      <c r="H6253" t="inlineStr">
        <is>
          <t>Food</t>
        </is>
      </c>
      <c r="I6253" t="n">
        <v>7</v>
      </c>
      <c r="J6253" t="n">
        <v>734.26</v>
      </c>
      <c r="K6253" t="n">
        <v>0</v>
      </c>
      <c r="L6253">
        <f>I6253*J6253*(1-K6253)</f>
        <v/>
      </c>
      <c r="M6253">
        <f>VLOOKUP(F6253,Products!A:D,4,FALSE)*I6253</f>
        <v/>
      </c>
      <c r="N6253">
        <f>L6253-M6253</f>
        <v/>
      </c>
    </row>
    <row r="6254">
      <c r="A6254" t="inlineStr">
        <is>
          <t>T1006252</t>
        </is>
      </c>
      <c r="B6254" t="inlineStr">
        <is>
          <t>2025-09-03</t>
        </is>
      </c>
      <c r="C6254" t="inlineStr">
        <is>
          <t>S013</t>
        </is>
      </c>
      <c r="D6254" t="inlineStr">
        <is>
          <t>Store_013</t>
        </is>
      </c>
      <c r="E6254" t="inlineStr">
        <is>
          <t>North</t>
        </is>
      </c>
      <c r="F6254" t="inlineStr">
        <is>
          <t>P0016</t>
        </is>
      </c>
      <c r="G6254" t="inlineStr">
        <is>
          <t>Prod_0016</t>
        </is>
      </c>
      <c r="H6254" t="inlineStr">
        <is>
          <t>Food</t>
        </is>
      </c>
      <c r="I6254" t="n">
        <v>1</v>
      </c>
      <c r="J6254" t="n">
        <v>906.1</v>
      </c>
      <c r="K6254" t="n">
        <v>0.15</v>
      </c>
      <c r="L6254">
        <f>I6254*J6254*(1-K6254)</f>
        <v/>
      </c>
      <c r="M6254">
        <f>VLOOKUP(F6254,Products!A:D,4,FALSE)*I6254</f>
        <v/>
      </c>
      <c r="N6254">
        <f>L6254-M6254</f>
        <v/>
      </c>
    </row>
    <row r="6255">
      <c r="A6255" t="inlineStr">
        <is>
          <t>T1006253</t>
        </is>
      </c>
      <c r="B6255" t="inlineStr">
        <is>
          <t>2024-07-07</t>
        </is>
      </c>
      <c r="C6255" t="inlineStr">
        <is>
          <t>S022</t>
        </is>
      </c>
      <c r="D6255" t="inlineStr">
        <is>
          <t>Store_022</t>
        </is>
      </c>
      <c r="E6255" t="inlineStr">
        <is>
          <t>East</t>
        </is>
      </c>
      <c r="F6255" t="inlineStr">
        <is>
          <t>P0125</t>
        </is>
      </c>
      <c r="G6255" t="inlineStr">
        <is>
          <t>Prod_0125</t>
        </is>
      </c>
      <c r="H6255" t="inlineStr">
        <is>
          <t>Toys</t>
        </is>
      </c>
      <c r="I6255" t="n">
        <v>8</v>
      </c>
      <c r="J6255" t="n">
        <v>288.54</v>
      </c>
      <c r="K6255" t="n">
        <v>0</v>
      </c>
      <c r="L6255">
        <f>I6255*J6255*(1-K6255)</f>
        <v/>
      </c>
      <c r="M6255">
        <f>VLOOKUP(F6255,Products!A:D,4,FALSE)*I6255</f>
        <v/>
      </c>
      <c r="N6255">
        <f>L6255-M6255</f>
        <v/>
      </c>
    </row>
    <row r="6256">
      <c r="A6256" t="inlineStr">
        <is>
          <t>T1006254</t>
        </is>
      </c>
      <c r="B6256" t="inlineStr">
        <is>
          <t>2023-08-20</t>
        </is>
      </c>
      <c r="C6256" t="inlineStr">
        <is>
          <t>S026</t>
        </is>
      </c>
      <c r="D6256" t="inlineStr">
        <is>
          <t>Store_026</t>
        </is>
      </c>
      <c r="E6256" t="inlineStr">
        <is>
          <t>North</t>
        </is>
      </c>
      <c r="F6256" t="inlineStr">
        <is>
          <t>P0123</t>
        </is>
      </c>
      <c r="G6256" t="inlineStr">
        <is>
          <t>Prod_0123</t>
        </is>
      </c>
      <c r="H6256" t="inlineStr">
        <is>
          <t>Food</t>
        </is>
      </c>
      <c r="I6256" t="n">
        <v>9</v>
      </c>
      <c r="J6256" t="n">
        <v>629.47</v>
      </c>
      <c r="K6256" t="n">
        <v>0.05</v>
      </c>
      <c r="L6256">
        <f>I6256*J6256*(1-K6256)</f>
        <v/>
      </c>
      <c r="M6256">
        <f>VLOOKUP(F6256,Products!A:D,4,FALSE)*I6256</f>
        <v/>
      </c>
      <c r="N6256">
        <f>L6256-M6256</f>
        <v/>
      </c>
    </row>
    <row r="6257">
      <c r="A6257" t="inlineStr">
        <is>
          <t>T1006255</t>
        </is>
      </c>
      <c r="B6257" t="inlineStr">
        <is>
          <t>2024-07-20</t>
        </is>
      </c>
      <c r="C6257" t="inlineStr">
        <is>
          <t>S029</t>
        </is>
      </c>
      <c r="D6257" t="inlineStr">
        <is>
          <t>Store_029</t>
        </is>
      </c>
      <c r="E6257" t="inlineStr">
        <is>
          <t>South</t>
        </is>
      </c>
      <c r="F6257" t="inlineStr">
        <is>
          <t>P0177</t>
        </is>
      </c>
      <c r="G6257" t="inlineStr">
        <is>
          <t>Prod_0177</t>
        </is>
      </c>
      <c r="H6257" t="inlineStr">
        <is>
          <t>Household</t>
        </is>
      </c>
      <c r="I6257" t="n">
        <v>9</v>
      </c>
      <c r="J6257" t="n">
        <v>258.28</v>
      </c>
      <c r="K6257" t="n">
        <v>0</v>
      </c>
      <c r="L6257">
        <f>I6257*J6257*(1-K6257)</f>
        <v/>
      </c>
      <c r="M6257">
        <f>VLOOKUP(F6257,Products!A:D,4,FALSE)*I6257</f>
        <v/>
      </c>
      <c r="N6257">
        <f>L6257-M6257</f>
        <v/>
      </c>
    </row>
    <row r="6258">
      <c r="A6258" t="inlineStr">
        <is>
          <t>T1006256</t>
        </is>
      </c>
      <c r="B6258" t="inlineStr">
        <is>
          <t>2024-06-02</t>
        </is>
      </c>
      <c r="C6258" t="inlineStr">
        <is>
          <t>S050</t>
        </is>
      </c>
      <c r="D6258" t="inlineStr">
        <is>
          <t>Store_050</t>
        </is>
      </c>
      <c r="E6258" t="inlineStr">
        <is>
          <t>South</t>
        </is>
      </c>
      <c r="F6258" t="inlineStr">
        <is>
          <t>P0106</t>
        </is>
      </c>
      <c r="G6258" t="inlineStr">
        <is>
          <t>Prod_0106</t>
        </is>
      </c>
      <c r="H6258" t="inlineStr">
        <is>
          <t>Electronics</t>
        </is>
      </c>
      <c r="I6258" t="n">
        <v>8</v>
      </c>
      <c r="J6258" t="n">
        <v>972.25</v>
      </c>
      <c r="K6258" t="n">
        <v>0.05</v>
      </c>
      <c r="L6258">
        <f>I6258*J6258*(1-K6258)</f>
        <v/>
      </c>
      <c r="M6258">
        <f>VLOOKUP(F6258,Products!A:D,4,FALSE)*I6258</f>
        <v/>
      </c>
      <c r="N6258">
        <f>L6258-M6258</f>
        <v/>
      </c>
    </row>
    <row r="6259">
      <c r="A6259" t="inlineStr">
        <is>
          <t>T1006257</t>
        </is>
      </c>
      <c r="B6259" t="inlineStr">
        <is>
          <t>2023-12-05</t>
        </is>
      </c>
      <c r="C6259" t="inlineStr">
        <is>
          <t>S015</t>
        </is>
      </c>
      <c r="D6259" t="inlineStr">
        <is>
          <t>Store_015</t>
        </is>
      </c>
      <c r="E6259" t="inlineStr">
        <is>
          <t>North</t>
        </is>
      </c>
      <c r="F6259" t="inlineStr">
        <is>
          <t>P0167</t>
        </is>
      </c>
      <c r="G6259" t="inlineStr">
        <is>
          <t>Prod_0167</t>
        </is>
      </c>
      <c r="H6259" t="inlineStr">
        <is>
          <t>Beverages</t>
        </is>
      </c>
      <c r="I6259" t="n">
        <v>6</v>
      </c>
      <c r="J6259" t="n">
        <v>526.99</v>
      </c>
      <c r="K6259" t="n">
        <v>0</v>
      </c>
      <c r="L6259">
        <f>I6259*J6259*(1-K6259)</f>
        <v/>
      </c>
      <c r="M6259">
        <f>VLOOKUP(F6259,Products!A:D,4,FALSE)*I6259</f>
        <v/>
      </c>
      <c r="N6259">
        <f>L6259-M6259</f>
        <v/>
      </c>
    </row>
    <row r="6260">
      <c r="A6260" t="inlineStr">
        <is>
          <t>T1006258</t>
        </is>
      </c>
      <c r="B6260" t="inlineStr">
        <is>
          <t>2024-12-26</t>
        </is>
      </c>
      <c r="C6260" t="inlineStr">
        <is>
          <t>S009</t>
        </is>
      </c>
      <c r="D6260" t="inlineStr">
        <is>
          <t>Store_009</t>
        </is>
      </c>
      <c r="E6260" t="inlineStr">
        <is>
          <t>Central</t>
        </is>
      </c>
      <c r="F6260" t="inlineStr">
        <is>
          <t>P0148</t>
        </is>
      </c>
      <c r="G6260" t="inlineStr">
        <is>
          <t>Prod_0148</t>
        </is>
      </c>
      <c r="H6260" t="inlineStr">
        <is>
          <t>Electronics</t>
        </is>
      </c>
      <c r="I6260" t="n">
        <v>4</v>
      </c>
      <c r="J6260" t="n">
        <v>277.42</v>
      </c>
      <c r="K6260" t="n">
        <v>0.15</v>
      </c>
      <c r="L6260">
        <f>I6260*J6260*(1-K6260)</f>
        <v/>
      </c>
      <c r="M6260">
        <f>VLOOKUP(F6260,Products!A:D,4,FALSE)*I6260</f>
        <v/>
      </c>
      <c r="N6260">
        <f>L6260-M6260</f>
        <v/>
      </c>
    </row>
    <row r="6261">
      <c r="A6261" t="inlineStr">
        <is>
          <t>T1006259</t>
        </is>
      </c>
      <c r="B6261" t="inlineStr">
        <is>
          <t>2023-01-23</t>
        </is>
      </c>
      <c r="C6261" t="inlineStr">
        <is>
          <t>S044</t>
        </is>
      </c>
      <c r="D6261" t="inlineStr">
        <is>
          <t>Store_044</t>
        </is>
      </c>
      <c r="E6261" t="inlineStr">
        <is>
          <t>North</t>
        </is>
      </c>
      <c r="F6261" t="inlineStr">
        <is>
          <t>P0069</t>
        </is>
      </c>
      <c r="G6261" t="inlineStr">
        <is>
          <t>Prod_0069</t>
        </is>
      </c>
      <c r="H6261" t="inlineStr">
        <is>
          <t>Household</t>
        </is>
      </c>
      <c r="I6261" t="n">
        <v>3</v>
      </c>
      <c r="J6261" t="n">
        <v>261.28</v>
      </c>
      <c r="K6261" t="n">
        <v>0</v>
      </c>
      <c r="L6261">
        <f>I6261*J6261*(1-K6261)</f>
        <v/>
      </c>
      <c r="M6261">
        <f>VLOOKUP(F6261,Products!A:D,4,FALSE)*I6261</f>
        <v/>
      </c>
      <c r="N6261">
        <f>L6261-M6261</f>
        <v/>
      </c>
    </row>
    <row r="6262">
      <c r="A6262" t="inlineStr">
        <is>
          <t>T1006260</t>
        </is>
      </c>
      <c r="B6262" t="inlineStr">
        <is>
          <t>2025-09-16</t>
        </is>
      </c>
      <c r="C6262" t="inlineStr">
        <is>
          <t>S027</t>
        </is>
      </c>
      <c r="D6262" t="inlineStr">
        <is>
          <t>Store_027</t>
        </is>
      </c>
      <c r="E6262" t="inlineStr">
        <is>
          <t>South</t>
        </is>
      </c>
      <c r="F6262" t="inlineStr">
        <is>
          <t>P0122</t>
        </is>
      </c>
      <c r="G6262" t="inlineStr">
        <is>
          <t>Prod_0122</t>
        </is>
      </c>
      <c r="H6262" t="inlineStr">
        <is>
          <t>Beverages</t>
        </is>
      </c>
      <c r="I6262" t="n">
        <v>8</v>
      </c>
      <c r="J6262" t="n">
        <v>849.79</v>
      </c>
      <c r="K6262" t="n">
        <v>0.15</v>
      </c>
      <c r="L6262">
        <f>I6262*J6262*(1-K6262)</f>
        <v/>
      </c>
      <c r="M6262">
        <f>VLOOKUP(F6262,Products!A:D,4,FALSE)*I6262</f>
        <v/>
      </c>
      <c r="N6262">
        <f>L6262-M6262</f>
        <v/>
      </c>
    </row>
    <row r="6263">
      <c r="A6263" t="inlineStr">
        <is>
          <t>T1006261</t>
        </is>
      </c>
      <c r="B6263" t="inlineStr">
        <is>
          <t>2025-06-30</t>
        </is>
      </c>
      <c r="C6263" t="inlineStr">
        <is>
          <t>S032</t>
        </is>
      </c>
      <c r="D6263" t="inlineStr">
        <is>
          <t>Store_032</t>
        </is>
      </c>
      <c r="E6263" t="inlineStr">
        <is>
          <t>Central</t>
        </is>
      </c>
      <c r="F6263" t="inlineStr">
        <is>
          <t>P0173</t>
        </is>
      </c>
      <c r="G6263" t="inlineStr">
        <is>
          <t>Prod_0173</t>
        </is>
      </c>
      <c r="H6263" t="inlineStr">
        <is>
          <t>Toys</t>
        </is>
      </c>
      <c r="I6263" t="n">
        <v>5</v>
      </c>
      <c r="J6263" t="n">
        <v>915.86</v>
      </c>
      <c r="K6263" t="n">
        <v>0.1</v>
      </c>
      <c r="L6263">
        <f>I6263*J6263*(1-K6263)</f>
        <v/>
      </c>
      <c r="M6263">
        <f>VLOOKUP(F6263,Products!A:D,4,FALSE)*I6263</f>
        <v/>
      </c>
      <c r="N6263">
        <f>L6263-M6263</f>
        <v/>
      </c>
    </row>
    <row r="6264">
      <c r="A6264" t="inlineStr">
        <is>
          <t>T1006262</t>
        </is>
      </c>
      <c r="B6264" t="inlineStr">
        <is>
          <t>2024-07-19</t>
        </is>
      </c>
      <c r="C6264" t="inlineStr">
        <is>
          <t>S029</t>
        </is>
      </c>
      <c r="D6264" t="inlineStr">
        <is>
          <t>Store_029</t>
        </is>
      </c>
      <c r="E6264" t="inlineStr">
        <is>
          <t>South</t>
        </is>
      </c>
      <c r="F6264" t="inlineStr">
        <is>
          <t>P0073</t>
        </is>
      </c>
      <c r="G6264" t="inlineStr">
        <is>
          <t>Prod_0073</t>
        </is>
      </c>
      <c r="H6264" t="inlineStr">
        <is>
          <t>Food</t>
        </is>
      </c>
      <c r="I6264" t="n">
        <v>5</v>
      </c>
      <c r="J6264" t="n">
        <v>611.42</v>
      </c>
      <c r="K6264" t="n">
        <v>0</v>
      </c>
      <c r="L6264">
        <f>I6264*J6264*(1-K6264)</f>
        <v/>
      </c>
      <c r="M6264">
        <f>VLOOKUP(F6264,Products!A:D,4,FALSE)*I6264</f>
        <v/>
      </c>
      <c r="N6264">
        <f>L6264-M6264</f>
        <v/>
      </c>
    </row>
    <row r="6265">
      <c r="A6265" t="inlineStr">
        <is>
          <t>T1006263</t>
        </is>
      </c>
      <c r="B6265" t="inlineStr">
        <is>
          <t>2023-05-15</t>
        </is>
      </c>
      <c r="C6265" t="inlineStr">
        <is>
          <t>S003</t>
        </is>
      </c>
      <c r="D6265" t="inlineStr">
        <is>
          <t>Store_003</t>
        </is>
      </c>
      <c r="E6265" t="inlineStr">
        <is>
          <t>North</t>
        </is>
      </c>
      <c r="F6265" t="inlineStr">
        <is>
          <t>P0139</t>
        </is>
      </c>
      <c r="G6265" t="inlineStr">
        <is>
          <t>Prod_0139</t>
        </is>
      </c>
      <c r="H6265" t="inlineStr">
        <is>
          <t>Clothing</t>
        </is>
      </c>
      <c r="I6265" t="n">
        <v>7</v>
      </c>
      <c r="J6265" t="n">
        <v>542.79</v>
      </c>
      <c r="K6265" t="n">
        <v>0</v>
      </c>
      <c r="L6265">
        <f>I6265*J6265*(1-K6265)</f>
        <v/>
      </c>
      <c r="M6265">
        <f>VLOOKUP(F6265,Products!A:D,4,FALSE)*I6265</f>
        <v/>
      </c>
      <c r="N6265">
        <f>L6265-M6265</f>
        <v/>
      </c>
    </row>
    <row r="6266">
      <c r="A6266" t="inlineStr">
        <is>
          <t>T1006264</t>
        </is>
      </c>
      <c r="B6266" t="inlineStr">
        <is>
          <t>2023-06-22</t>
        </is>
      </c>
      <c r="C6266" t="inlineStr">
        <is>
          <t>S030</t>
        </is>
      </c>
      <c r="D6266" t="inlineStr">
        <is>
          <t>Store_030</t>
        </is>
      </c>
      <c r="E6266" t="inlineStr">
        <is>
          <t>North</t>
        </is>
      </c>
      <c r="F6266" t="inlineStr">
        <is>
          <t>P0169</t>
        </is>
      </c>
      <c r="G6266" t="inlineStr">
        <is>
          <t>Prod_0169</t>
        </is>
      </c>
      <c r="H6266" t="inlineStr">
        <is>
          <t>Beverages</t>
        </is>
      </c>
      <c r="I6266" t="n">
        <v>7</v>
      </c>
      <c r="J6266" t="n">
        <v>808.1</v>
      </c>
      <c r="K6266" t="n">
        <v>0.1</v>
      </c>
      <c r="L6266">
        <f>I6266*J6266*(1-K6266)</f>
        <v/>
      </c>
      <c r="M6266">
        <f>VLOOKUP(F6266,Products!A:D,4,FALSE)*I6266</f>
        <v/>
      </c>
      <c r="N6266">
        <f>L6266-M6266</f>
        <v/>
      </c>
    </row>
    <row r="6267">
      <c r="A6267" t="inlineStr">
        <is>
          <t>T1006265</t>
        </is>
      </c>
      <c r="B6267" t="inlineStr">
        <is>
          <t>2025-05-03</t>
        </is>
      </c>
      <c r="C6267" t="inlineStr">
        <is>
          <t>S039</t>
        </is>
      </c>
      <c r="D6267" t="inlineStr">
        <is>
          <t>Store_039</t>
        </is>
      </c>
      <c r="E6267" t="inlineStr">
        <is>
          <t>North</t>
        </is>
      </c>
      <c r="F6267" t="inlineStr">
        <is>
          <t>P0102</t>
        </is>
      </c>
      <c r="G6267" t="inlineStr">
        <is>
          <t>Prod_0102</t>
        </is>
      </c>
      <c r="H6267" t="inlineStr">
        <is>
          <t>Food</t>
        </is>
      </c>
      <c r="I6267" t="n">
        <v>1</v>
      </c>
      <c r="J6267" t="n">
        <v>590.36</v>
      </c>
      <c r="K6267" t="n">
        <v>0</v>
      </c>
      <c r="L6267">
        <f>I6267*J6267*(1-K6267)</f>
        <v/>
      </c>
      <c r="M6267">
        <f>VLOOKUP(F6267,Products!A:D,4,FALSE)*I6267</f>
        <v/>
      </c>
      <c r="N6267">
        <f>L6267-M6267</f>
        <v/>
      </c>
    </row>
    <row r="6268">
      <c r="A6268" t="inlineStr">
        <is>
          <t>T1006266</t>
        </is>
      </c>
      <c r="B6268" t="inlineStr">
        <is>
          <t>2025-07-26</t>
        </is>
      </c>
      <c r="C6268" t="inlineStr">
        <is>
          <t>S043</t>
        </is>
      </c>
      <c r="D6268" t="inlineStr">
        <is>
          <t>Store_043</t>
        </is>
      </c>
      <c r="E6268" t="inlineStr">
        <is>
          <t>East</t>
        </is>
      </c>
      <c r="F6268" t="inlineStr">
        <is>
          <t>P0051</t>
        </is>
      </c>
      <c r="G6268" t="inlineStr">
        <is>
          <t>Prod_0051</t>
        </is>
      </c>
      <c r="H6268" t="inlineStr">
        <is>
          <t>Clothing</t>
        </is>
      </c>
      <c r="I6268" t="n">
        <v>8</v>
      </c>
      <c r="J6268" t="n">
        <v>64.3</v>
      </c>
      <c r="K6268" t="n">
        <v>0</v>
      </c>
      <c r="L6268">
        <f>I6268*J6268*(1-K6268)</f>
        <v/>
      </c>
      <c r="M6268">
        <f>VLOOKUP(F6268,Products!A:D,4,FALSE)*I6268</f>
        <v/>
      </c>
      <c r="N6268">
        <f>L6268-M6268</f>
        <v/>
      </c>
    </row>
    <row r="6269">
      <c r="A6269" t="inlineStr">
        <is>
          <t>T1006267</t>
        </is>
      </c>
      <c r="B6269" t="inlineStr">
        <is>
          <t>2024-01-09</t>
        </is>
      </c>
      <c r="C6269" t="inlineStr">
        <is>
          <t>S035</t>
        </is>
      </c>
      <c r="D6269" t="inlineStr">
        <is>
          <t>Store_035</t>
        </is>
      </c>
      <c r="E6269" t="inlineStr">
        <is>
          <t>Central</t>
        </is>
      </c>
      <c r="F6269" t="inlineStr">
        <is>
          <t>P0123</t>
        </is>
      </c>
      <c r="G6269" t="inlineStr">
        <is>
          <t>Prod_0123</t>
        </is>
      </c>
      <c r="H6269" t="inlineStr">
        <is>
          <t>Food</t>
        </is>
      </c>
      <c r="I6269" t="n">
        <v>8</v>
      </c>
      <c r="J6269" t="n">
        <v>514.1799999999999</v>
      </c>
      <c r="K6269" t="n">
        <v>0</v>
      </c>
      <c r="L6269">
        <f>I6269*J6269*(1-K6269)</f>
        <v/>
      </c>
      <c r="M6269">
        <f>VLOOKUP(F6269,Products!A:D,4,FALSE)*I6269</f>
        <v/>
      </c>
      <c r="N6269">
        <f>L6269-M6269</f>
        <v/>
      </c>
    </row>
    <row r="6270">
      <c r="A6270" t="inlineStr">
        <is>
          <t>T1006268</t>
        </is>
      </c>
      <c r="B6270" t="inlineStr">
        <is>
          <t>2023-08-05</t>
        </is>
      </c>
      <c r="C6270" t="inlineStr">
        <is>
          <t>S016</t>
        </is>
      </c>
      <c r="D6270" t="inlineStr">
        <is>
          <t>Store_016</t>
        </is>
      </c>
      <c r="E6270" t="inlineStr">
        <is>
          <t>West</t>
        </is>
      </c>
      <c r="F6270" t="inlineStr">
        <is>
          <t>P0176</t>
        </is>
      </c>
      <c r="G6270" t="inlineStr">
        <is>
          <t>Prod_0176</t>
        </is>
      </c>
      <c r="H6270" t="inlineStr">
        <is>
          <t>Food</t>
        </is>
      </c>
      <c r="I6270" t="n">
        <v>5</v>
      </c>
      <c r="J6270" t="n">
        <v>754.5599999999999</v>
      </c>
      <c r="K6270" t="n">
        <v>0.05</v>
      </c>
      <c r="L6270">
        <f>I6270*J6270*(1-K6270)</f>
        <v/>
      </c>
      <c r="M6270">
        <f>VLOOKUP(F6270,Products!A:D,4,FALSE)*I6270</f>
        <v/>
      </c>
      <c r="N6270">
        <f>L6270-M6270</f>
        <v/>
      </c>
    </row>
    <row r="6271">
      <c r="A6271" t="inlineStr">
        <is>
          <t>T1006269</t>
        </is>
      </c>
      <c r="B6271" t="inlineStr">
        <is>
          <t>2023-05-03</t>
        </is>
      </c>
      <c r="C6271" t="inlineStr">
        <is>
          <t>S023</t>
        </is>
      </c>
      <c r="D6271" t="inlineStr">
        <is>
          <t>Store_023</t>
        </is>
      </c>
      <c r="E6271" t="inlineStr">
        <is>
          <t>South</t>
        </is>
      </c>
      <c r="F6271" t="inlineStr">
        <is>
          <t>P0120</t>
        </is>
      </c>
      <c r="G6271" t="inlineStr">
        <is>
          <t>Prod_0120</t>
        </is>
      </c>
      <c r="H6271" t="inlineStr">
        <is>
          <t>Stationery</t>
        </is>
      </c>
      <c r="I6271" t="n">
        <v>7</v>
      </c>
      <c r="J6271" t="n">
        <v>469.31</v>
      </c>
      <c r="K6271" t="n">
        <v>0</v>
      </c>
      <c r="L6271">
        <f>I6271*J6271*(1-K6271)</f>
        <v/>
      </c>
      <c r="M6271">
        <f>VLOOKUP(F6271,Products!A:D,4,FALSE)*I6271</f>
        <v/>
      </c>
      <c r="N6271">
        <f>L6271-M6271</f>
        <v/>
      </c>
    </row>
    <row r="6272">
      <c r="A6272" t="inlineStr">
        <is>
          <t>T1006270</t>
        </is>
      </c>
      <c r="B6272" t="inlineStr">
        <is>
          <t>2024-09-20</t>
        </is>
      </c>
      <c r="C6272" t="inlineStr">
        <is>
          <t>S005</t>
        </is>
      </c>
      <c r="D6272" t="inlineStr">
        <is>
          <t>Store_005</t>
        </is>
      </c>
      <c r="E6272" t="inlineStr">
        <is>
          <t>Central</t>
        </is>
      </c>
      <c r="F6272" t="inlineStr">
        <is>
          <t>P0040</t>
        </is>
      </c>
      <c r="G6272" t="inlineStr">
        <is>
          <t>Prod_0040</t>
        </is>
      </c>
      <c r="H6272" t="inlineStr">
        <is>
          <t>Toys</t>
        </is>
      </c>
      <c r="I6272" t="n">
        <v>6</v>
      </c>
      <c r="J6272" t="n">
        <v>70.68000000000001</v>
      </c>
      <c r="K6272" t="n">
        <v>0</v>
      </c>
      <c r="L6272">
        <f>I6272*J6272*(1-K6272)</f>
        <v/>
      </c>
      <c r="M6272">
        <f>VLOOKUP(F6272,Products!A:D,4,FALSE)*I6272</f>
        <v/>
      </c>
      <c r="N6272">
        <f>L6272-M6272</f>
        <v/>
      </c>
    </row>
    <row r="6273">
      <c r="A6273" t="inlineStr">
        <is>
          <t>T1006271</t>
        </is>
      </c>
      <c r="B6273" t="inlineStr">
        <is>
          <t>2025-05-27</t>
        </is>
      </c>
      <c r="C6273" t="inlineStr">
        <is>
          <t>S012</t>
        </is>
      </c>
      <c r="D6273" t="inlineStr">
        <is>
          <t>Store_012</t>
        </is>
      </c>
      <c r="E6273" t="inlineStr">
        <is>
          <t>South</t>
        </is>
      </c>
      <c r="F6273" t="inlineStr">
        <is>
          <t>P0077</t>
        </is>
      </c>
      <c r="G6273" t="inlineStr">
        <is>
          <t>Prod_0077</t>
        </is>
      </c>
      <c r="H6273" t="inlineStr">
        <is>
          <t>Beverages</t>
        </is>
      </c>
      <c r="I6273" t="n">
        <v>8</v>
      </c>
      <c r="J6273" t="n">
        <v>44.54</v>
      </c>
      <c r="K6273" t="n">
        <v>0.05</v>
      </c>
      <c r="L6273">
        <f>I6273*J6273*(1-K6273)</f>
        <v/>
      </c>
      <c r="M6273">
        <f>VLOOKUP(F6273,Products!A:D,4,FALSE)*I6273</f>
        <v/>
      </c>
      <c r="N6273">
        <f>L6273-M6273</f>
        <v/>
      </c>
    </row>
    <row r="6274">
      <c r="A6274" t="inlineStr">
        <is>
          <t>T1006272</t>
        </is>
      </c>
      <c r="B6274" t="inlineStr">
        <is>
          <t>2023-04-20</t>
        </is>
      </c>
      <c r="C6274" t="inlineStr">
        <is>
          <t>S008</t>
        </is>
      </c>
      <c r="D6274" t="inlineStr">
        <is>
          <t>Store_008</t>
        </is>
      </c>
      <c r="E6274" t="inlineStr">
        <is>
          <t>East</t>
        </is>
      </c>
      <c r="F6274" t="inlineStr">
        <is>
          <t>P0073</t>
        </is>
      </c>
      <c r="G6274" t="inlineStr">
        <is>
          <t>Prod_0073</t>
        </is>
      </c>
      <c r="H6274" t="inlineStr">
        <is>
          <t>Food</t>
        </is>
      </c>
      <c r="I6274" t="n">
        <v>5</v>
      </c>
      <c r="J6274" t="n">
        <v>620.77</v>
      </c>
      <c r="K6274" t="n">
        <v>0</v>
      </c>
      <c r="L6274">
        <f>I6274*J6274*(1-K6274)</f>
        <v/>
      </c>
      <c r="M6274">
        <f>VLOOKUP(F6274,Products!A:D,4,FALSE)*I6274</f>
        <v/>
      </c>
      <c r="N6274">
        <f>L6274-M6274</f>
        <v/>
      </c>
    </row>
    <row r="6275">
      <c r="A6275" t="inlineStr">
        <is>
          <t>T1006273</t>
        </is>
      </c>
      <c r="B6275" t="inlineStr">
        <is>
          <t>2023-03-30</t>
        </is>
      </c>
      <c r="C6275" t="inlineStr">
        <is>
          <t>S013</t>
        </is>
      </c>
      <c r="D6275" t="inlineStr">
        <is>
          <t>Store_013</t>
        </is>
      </c>
      <c r="E6275" t="inlineStr">
        <is>
          <t>North</t>
        </is>
      </c>
      <c r="F6275" t="inlineStr">
        <is>
          <t>P0144</t>
        </is>
      </c>
      <c r="G6275" t="inlineStr">
        <is>
          <t>Prod_0144</t>
        </is>
      </c>
      <c r="H6275" t="inlineStr">
        <is>
          <t>Stationery</t>
        </is>
      </c>
      <c r="I6275" t="n">
        <v>5</v>
      </c>
      <c r="J6275" t="n">
        <v>237.52</v>
      </c>
      <c r="K6275" t="n">
        <v>0.05</v>
      </c>
      <c r="L6275">
        <f>I6275*J6275*(1-K6275)</f>
        <v/>
      </c>
      <c r="M6275">
        <f>VLOOKUP(F6275,Products!A:D,4,FALSE)*I6275</f>
        <v/>
      </c>
      <c r="N6275">
        <f>L6275-M6275</f>
        <v/>
      </c>
    </row>
    <row r="6276">
      <c r="A6276" t="inlineStr">
        <is>
          <t>T1006274</t>
        </is>
      </c>
      <c r="B6276" t="inlineStr">
        <is>
          <t>2025-03-01</t>
        </is>
      </c>
      <c r="C6276" t="inlineStr">
        <is>
          <t>S022</t>
        </is>
      </c>
      <c r="D6276" t="inlineStr">
        <is>
          <t>Store_022</t>
        </is>
      </c>
      <c r="E6276" t="inlineStr">
        <is>
          <t>East</t>
        </is>
      </c>
      <c r="F6276" t="inlineStr">
        <is>
          <t>P0044</t>
        </is>
      </c>
      <c r="G6276" t="inlineStr">
        <is>
          <t>Prod_0044</t>
        </is>
      </c>
      <c r="H6276" t="inlineStr">
        <is>
          <t>Food</t>
        </is>
      </c>
      <c r="I6276" t="n">
        <v>7</v>
      </c>
      <c r="J6276" t="n">
        <v>198.56</v>
      </c>
      <c r="K6276" t="n">
        <v>0.15</v>
      </c>
      <c r="L6276">
        <f>I6276*J6276*(1-K6276)</f>
        <v/>
      </c>
      <c r="M6276">
        <f>VLOOKUP(F6276,Products!A:D,4,FALSE)*I6276</f>
        <v/>
      </c>
      <c r="N6276">
        <f>L6276-M6276</f>
        <v/>
      </c>
    </row>
    <row r="6277">
      <c r="A6277" t="inlineStr">
        <is>
          <t>T1006275</t>
        </is>
      </c>
      <c r="B6277" t="inlineStr">
        <is>
          <t>2023-11-11</t>
        </is>
      </c>
      <c r="C6277" t="inlineStr">
        <is>
          <t>S024</t>
        </is>
      </c>
      <c r="D6277" t="inlineStr">
        <is>
          <t>Store_024</t>
        </is>
      </c>
      <c r="E6277" t="inlineStr">
        <is>
          <t>South</t>
        </is>
      </c>
      <c r="F6277" t="inlineStr">
        <is>
          <t>P0059</t>
        </is>
      </c>
      <c r="G6277" t="inlineStr">
        <is>
          <t>Prod_0059</t>
        </is>
      </c>
      <c r="H6277" t="inlineStr">
        <is>
          <t>Beverages</t>
        </is>
      </c>
      <c r="I6277" t="n">
        <v>6</v>
      </c>
      <c r="J6277" t="n">
        <v>395.67</v>
      </c>
      <c r="K6277" t="n">
        <v>0.05</v>
      </c>
      <c r="L6277">
        <f>I6277*J6277*(1-K6277)</f>
        <v/>
      </c>
      <c r="M6277">
        <f>VLOOKUP(F6277,Products!A:D,4,FALSE)*I6277</f>
        <v/>
      </c>
      <c r="N6277">
        <f>L6277-M6277</f>
        <v/>
      </c>
    </row>
    <row r="6278">
      <c r="A6278" t="inlineStr">
        <is>
          <t>T1006276</t>
        </is>
      </c>
      <c r="B6278" t="inlineStr">
        <is>
          <t>2024-02-11</t>
        </is>
      </c>
      <c r="C6278" t="inlineStr">
        <is>
          <t>S015</t>
        </is>
      </c>
      <c r="D6278" t="inlineStr">
        <is>
          <t>Store_015</t>
        </is>
      </c>
      <c r="E6278" t="inlineStr">
        <is>
          <t>North</t>
        </is>
      </c>
      <c r="F6278" t="inlineStr">
        <is>
          <t>P0002</t>
        </is>
      </c>
      <c r="G6278" t="inlineStr">
        <is>
          <t>Prod_0002</t>
        </is>
      </c>
      <c r="H6278" t="inlineStr">
        <is>
          <t>Food</t>
        </is>
      </c>
      <c r="I6278" t="n">
        <v>8</v>
      </c>
      <c r="J6278" t="n">
        <v>236.93</v>
      </c>
      <c r="K6278" t="n">
        <v>0</v>
      </c>
      <c r="L6278">
        <f>I6278*J6278*(1-K6278)</f>
        <v/>
      </c>
      <c r="M6278">
        <f>VLOOKUP(F6278,Products!A:D,4,FALSE)*I6278</f>
        <v/>
      </c>
      <c r="N6278">
        <f>L6278-M6278</f>
        <v/>
      </c>
    </row>
    <row r="6279">
      <c r="A6279" t="inlineStr">
        <is>
          <t>T1006277</t>
        </is>
      </c>
      <c r="B6279" t="inlineStr">
        <is>
          <t>2025-03-29</t>
        </is>
      </c>
      <c r="C6279" t="inlineStr">
        <is>
          <t>S047</t>
        </is>
      </c>
      <c r="D6279" t="inlineStr">
        <is>
          <t>Store_047</t>
        </is>
      </c>
      <c r="E6279" t="inlineStr">
        <is>
          <t>North</t>
        </is>
      </c>
      <c r="F6279" t="inlineStr">
        <is>
          <t>P0064</t>
        </is>
      </c>
      <c r="G6279" t="inlineStr">
        <is>
          <t>Prod_0064</t>
        </is>
      </c>
      <c r="H6279" t="inlineStr">
        <is>
          <t>Beverages</t>
        </is>
      </c>
      <c r="I6279" t="n">
        <v>9</v>
      </c>
      <c r="J6279" t="n">
        <v>852.17</v>
      </c>
      <c r="K6279" t="n">
        <v>0</v>
      </c>
      <c r="L6279">
        <f>I6279*J6279*(1-K6279)</f>
        <v/>
      </c>
      <c r="M6279">
        <f>VLOOKUP(F6279,Products!A:D,4,FALSE)*I6279</f>
        <v/>
      </c>
      <c r="N6279">
        <f>L6279-M6279</f>
        <v/>
      </c>
    </row>
    <row r="6280">
      <c r="A6280" t="inlineStr">
        <is>
          <t>T1006278</t>
        </is>
      </c>
      <c r="B6280" t="inlineStr">
        <is>
          <t>2025-04-01</t>
        </is>
      </c>
      <c r="C6280" t="inlineStr">
        <is>
          <t>S039</t>
        </is>
      </c>
      <c r="D6280" t="inlineStr">
        <is>
          <t>Store_039</t>
        </is>
      </c>
      <c r="E6280" t="inlineStr">
        <is>
          <t>North</t>
        </is>
      </c>
      <c r="F6280" t="inlineStr">
        <is>
          <t>P0152</t>
        </is>
      </c>
      <c r="G6280" t="inlineStr">
        <is>
          <t>Prod_0152</t>
        </is>
      </c>
      <c r="H6280" t="inlineStr">
        <is>
          <t>Household</t>
        </is>
      </c>
      <c r="I6280" t="n">
        <v>4</v>
      </c>
      <c r="J6280" t="n">
        <v>505.84</v>
      </c>
      <c r="K6280" t="n">
        <v>0.05</v>
      </c>
      <c r="L6280">
        <f>I6280*J6280*(1-K6280)</f>
        <v/>
      </c>
      <c r="M6280">
        <f>VLOOKUP(F6280,Products!A:D,4,FALSE)*I6280</f>
        <v/>
      </c>
      <c r="N6280">
        <f>L6280-M6280</f>
        <v/>
      </c>
    </row>
    <row r="6281">
      <c r="A6281" t="inlineStr">
        <is>
          <t>T1006279</t>
        </is>
      </c>
      <c r="B6281" t="inlineStr">
        <is>
          <t>2023-08-29</t>
        </is>
      </c>
      <c r="C6281" t="inlineStr">
        <is>
          <t>S026</t>
        </is>
      </c>
      <c r="D6281" t="inlineStr">
        <is>
          <t>Store_026</t>
        </is>
      </c>
      <c r="E6281" t="inlineStr">
        <is>
          <t>North</t>
        </is>
      </c>
      <c r="F6281" t="inlineStr">
        <is>
          <t>P0175</t>
        </is>
      </c>
      <c r="G6281" t="inlineStr">
        <is>
          <t>Prod_0175</t>
        </is>
      </c>
      <c r="H6281" t="inlineStr">
        <is>
          <t>Food</t>
        </is>
      </c>
      <c r="I6281" t="n">
        <v>7</v>
      </c>
      <c r="J6281" t="n">
        <v>655.9</v>
      </c>
      <c r="K6281" t="n">
        <v>0</v>
      </c>
      <c r="L6281">
        <f>I6281*J6281*(1-K6281)</f>
        <v/>
      </c>
      <c r="M6281">
        <f>VLOOKUP(F6281,Products!A:D,4,FALSE)*I6281</f>
        <v/>
      </c>
      <c r="N6281">
        <f>L6281-M6281</f>
        <v/>
      </c>
    </row>
    <row r="6282">
      <c r="A6282" t="inlineStr">
        <is>
          <t>T1006280</t>
        </is>
      </c>
      <c r="B6282" t="inlineStr">
        <is>
          <t>2025-02-17</t>
        </is>
      </c>
      <c r="C6282" t="inlineStr">
        <is>
          <t>S019</t>
        </is>
      </c>
      <c r="D6282" t="inlineStr">
        <is>
          <t>Store_019</t>
        </is>
      </c>
      <c r="E6282" t="inlineStr">
        <is>
          <t>East</t>
        </is>
      </c>
      <c r="F6282" t="inlineStr">
        <is>
          <t>P0097</t>
        </is>
      </c>
      <c r="G6282" t="inlineStr">
        <is>
          <t>Prod_0097</t>
        </is>
      </c>
      <c r="H6282" t="inlineStr">
        <is>
          <t>Clothing</t>
        </is>
      </c>
      <c r="I6282" t="n">
        <v>4</v>
      </c>
      <c r="J6282" t="n">
        <v>267.77</v>
      </c>
      <c r="K6282" t="n">
        <v>0.1</v>
      </c>
      <c r="L6282">
        <f>I6282*J6282*(1-K6282)</f>
        <v/>
      </c>
      <c r="M6282">
        <f>VLOOKUP(F6282,Products!A:D,4,FALSE)*I6282</f>
        <v/>
      </c>
      <c r="N6282">
        <f>L6282-M6282</f>
        <v/>
      </c>
    </row>
    <row r="6283">
      <c r="A6283" t="inlineStr">
        <is>
          <t>T1006281</t>
        </is>
      </c>
      <c r="B6283" t="inlineStr">
        <is>
          <t>2023-11-30</t>
        </is>
      </c>
      <c r="C6283" t="inlineStr">
        <is>
          <t>S018</t>
        </is>
      </c>
      <c r="D6283" t="inlineStr">
        <is>
          <t>Store_018</t>
        </is>
      </c>
      <c r="E6283" t="inlineStr">
        <is>
          <t>South</t>
        </is>
      </c>
      <c r="F6283" t="inlineStr">
        <is>
          <t>P0073</t>
        </is>
      </c>
      <c r="G6283" t="inlineStr">
        <is>
          <t>Prod_0073</t>
        </is>
      </c>
      <c r="H6283" t="inlineStr">
        <is>
          <t>Food</t>
        </is>
      </c>
      <c r="I6283" t="n">
        <v>7</v>
      </c>
      <c r="J6283" t="n">
        <v>685.27</v>
      </c>
      <c r="K6283" t="n">
        <v>0</v>
      </c>
      <c r="L6283">
        <f>I6283*J6283*(1-K6283)</f>
        <v/>
      </c>
      <c r="M6283">
        <f>VLOOKUP(F6283,Products!A:D,4,FALSE)*I6283</f>
        <v/>
      </c>
      <c r="N6283">
        <f>L6283-M6283</f>
        <v/>
      </c>
    </row>
    <row r="6284">
      <c r="A6284" t="inlineStr">
        <is>
          <t>T1006282</t>
        </is>
      </c>
      <c r="B6284" t="inlineStr">
        <is>
          <t>2023-08-29</t>
        </is>
      </c>
      <c r="C6284" t="inlineStr">
        <is>
          <t>S049</t>
        </is>
      </c>
      <c r="D6284" t="inlineStr">
        <is>
          <t>Store_049</t>
        </is>
      </c>
      <c r="E6284" t="inlineStr">
        <is>
          <t>North</t>
        </is>
      </c>
      <c r="F6284" t="inlineStr">
        <is>
          <t>P0142</t>
        </is>
      </c>
      <c r="G6284" t="inlineStr">
        <is>
          <t>Prod_0142</t>
        </is>
      </c>
      <c r="H6284" t="inlineStr">
        <is>
          <t>Household</t>
        </is>
      </c>
      <c r="I6284" t="n">
        <v>1</v>
      </c>
      <c r="J6284" t="n">
        <v>224.49</v>
      </c>
      <c r="K6284" t="n">
        <v>0</v>
      </c>
      <c r="L6284">
        <f>I6284*J6284*(1-K6284)</f>
        <v/>
      </c>
      <c r="M6284">
        <f>VLOOKUP(F6284,Products!A:D,4,FALSE)*I6284</f>
        <v/>
      </c>
      <c r="N6284">
        <f>L6284-M6284</f>
        <v/>
      </c>
    </row>
    <row r="6285">
      <c r="A6285" t="inlineStr">
        <is>
          <t>T1006283</t>
        </is>
      </c>
      <c r="B6285" t="inlineStr">
        <is>
          <t>2023-10-25</t>
        </is>
      </c>
      <c r="C6285" t="inlineStr">
        <is>
          <t>S009</t>
        </is>
      </c>
      <c r="D6285" t="inlineStr">
        <is>
          <t>Store_009</t>
        </is>
      </c>
      <c r="E6285" t="inlineStr">
        <is>
          <t>Central</t>
        </is>
      </c>
      <c r="F6285" t="inlineStr">
        <is>
          <t>P0154</t>
        </is>
      </c>
      <c r="G6285" t="inlineStr">
        <is>
          <t>Prod_0154</t>
        </is>
      </c>
      <c r="H6285" t="inlineStr">
        <is>
          <t>Toys</t>
        </is>
      </c>
      <c r="I6285" t="n">
        <v>1</v>
      </c>
      <c r="J6285" t="n">
        <v>368.21</v>
      </c>
      <c r="K6285" t="n">
        <v>0.05</v>
      </c>
      <c r="L6285">
        <f>I6285*J6285*(1-K6285)</f>
        <v/>
      </c>
      <c r="M6285">
        <f>VLOOKUP(F6285,Products!A:D,4,FALSE)*I6285</f>
        <v/>
      </c>
      <c r="N6285">
        <f>L6285-M6285</f>
        <v/>
      </c>
    </row>
    <row r="6286">
      <c r="A6286" t="inlineStr">
        <is>
          <t>T1006284</t>
        </is>
      </c>
      <c r="B6286" t="inlineStr">
        <is>
          <t>2024-02-11</t>
        </is>
      </c>
      <c r="C6286" t="inlineStr">
        <is>
          <t>S037</t>
        </is>
      </c>
      <c r="D6286" t="inlineStr">
        <is>
          <t>Store_037</t>
        </is>
      </c>
      <c r="E6286" t="inlineStr">
        <is>
          <t>East</t>
        </is>
      </c>
      <c r="F6286" t="inlineStr">
        <is>
          <t>P0081</t>
        </is>
      </c>
      <c r="G6286" t="inlineStr">
        <is>
          <t>Prod_0081</t>
        </is>
      </c>
      <c r="H6286" t="inlineStr">
        <is>
          <t>Electronics</t>
        </is>
      </c>
      <c r="I6286" t="n">
        <v>2</v>
      </c>
      <c r="J6286" t="n">
        <v>363.06</v>
      </c>
      <c r="K6286" t="n">
        <v>0</v>
      </c>
      <c r="L6286">
        <f>I6286*J6286*(1-K6286)</f>
        <v/>
      </c>
      <c r="M6286">
        <f>VLOOKUP(F6286,Products!A:D,4,FALSE)*I6286</f>
        <v/>
      </c>
      <c r="N6286">
        <f>L6286-M6286</f>
        <v/>
      </c>
    </row>
    <row r="6287">
      <c r="A6287" t="inlineStr">
        <is>
          <t>T1006285</t>
        </is>
      </c>
      <c r="B6287" t="inlineStr">
        <is>
          <t>2023-11-16</t>
        </is>
      </c>
      <c r="C6287" t="inlineStr">
        <is>
          <t>S018</t>
        </is>
      </c>
      <c r="D6287" t="inlineStr">
        <is>
          <t>Store_018</t>
        </is>
      </c>
      <c r="E6287" t="inlineStr">
        <is>
          <t>South</t>
        </is>
      </c>
      <c r="F6287" t="inlineStr">
        <is>
          <t>P0088</t>
        </is>
      </c>
      <c r="G6287" t="inlineStr">
        <is>
          <t>Prod_0088</t>
        </is>
      </c>
      <c r="H6287" t="inlineStr">
        <is>
          <t>Toys</t>
        </is>
      </c>
      <c r="I6287" t="n">
        <v>9</v>
      </c>
      <c r="J6287" t="n">
        <v>491.48</v>
      </c>
      <c r="K6287" t="n">
        <v>0</v>
      </c>
      <c r="L6287">
        <f>I6287*J6287*(1-K6287)</f>
        <v/>
      </c>
      <c r="M6287">
        <f>VLOOKUP(F6287,Products!A:D,4,FALSE)*I6287</f>
        <v/>
      </c>
      <c r="N6287">
        <f>L6287-M6287</f>
        <v/>
      </c>
    </row>
    <row r="6288">
      <c r="A6288" t="inlineStr">
        <is>
          <t>T1006286</t>
        </is>
      </c>
      <c r="B6288" t="inlineStr">
        <is>
          <t>2024-04-03</t>
        </is>
      </c>
      <c r="C6288" t="inlineStr">
        <is>
          <t>S031</t>
        </is>
      </c>
      <c r="D6288" t="inlineStr">
        <is>
          <t>Store_031</t>
        </is>
      </c>
      <c r="E6288" t="inlineStr">
        <is>
          <t>Central</t>
        </is>
      </c>
      <c r="F6288" t="inlineStr">
        <is>
          <t>P0043</t>
        </is>
      </c>
      <c r="G6288" t="inlineStr">
        <is>
          <t>Prod_0043</t>
        </is>
      </c>
      <c r="H6288" t="inlineStr">
        <is>
          <t>Food</t>
        </is>
      </c>
      <c r="I6288" t="n">
        <v>6</v>
      </c>
      <c r="J6288" t="n">
        <v>224.56</v>
      </c>
      <c r="K6288" t="n">
        <v>0</v>
      </c>
      <c r="L6288">
        <f>I6288*J6288*(1-K6288)</f>
        <v/>
      </c>
      <c r="M6288">
        <f>VLOOKUP(F6288,Products!A:D,4,FALSE)*I6288</f>
        <v/>
      </c>
      <c r="N6288">
        <f>L6288-M6288</f>
        <v/>
      </c>
    </row>
    <row r="6289">
      <c r="A6289" t="inlineStr">
        <is>
          <t>T1006287</t>
        </is>
      </c>
      <c r="B6289" t="inlineStr">
        <is>
          <t>2025-08-26</t>
        </is>
      </c>
      <c r="C6289" t="inlineStr">
        <is>
          <t>S009</t>
        </is>
      </c>
      <c r="D6289" t="inlineStr">
        <is>
          <t>Store_009</t>
        </is>
      </c>
      <c r="E6289" t="inlineStr">
        <is>
          <t>Central</t>
        </is>
      </c>
      <c r="F6289" t="inlineStr">
        <is>
          <t>P0072</t>
        </is>
      </c>
      <c r="G6289" t="inlineStr">
        <is>
          <t>Prod_0072</t>
        </is>
      </c>
      <c r="H6289" t="inlineStr">
        <is>
          <t>Food</t>
        </is>
      </c>
      <c r="I6289" t="n">
        <v>9</v>
      </c>
      <c r="J6289" t="n">
        <v>758.23</v>
      </c>
      <c r="K6289" t="n">
        <v>0</v>
      </c>
      <c r="L6289">
        <f>I6289*J6289*(1-K6289)</f>
        <v/>
      </c>
      <c r="M6289">
        <f>VLOOKUP(F6289,Products!A:D,4,FALSE)*I6289</f>
        <v/>
      </c>
      <c r="N6289">
        <f>L6289-M6289</f>
        <v/>
      </c>
    </row>
    <row r="6290">
      <c r="A6290" t="inlineStr">
        <is>
          <t>T1006288</t>
        </is>
      </c>
      <c r="B6290" t="inlineStr">
        <is>
          <t>2025-08-28</t>
        </is>
      </c>
      <c r="C6290" t="inlineStr">
        <is>
          <t>S003</t>
        </is>
      </c>
      <c r="D6290" t="inlineStr">
        <is>
          <t>Store_003</t>
        </is>
      </c>
      <c r="E6290" t="inlineStr">
        <is>
          <t>North</t>
        </is>
      </c>
      <c r="F6290" t="inlineStr">
        <is>
          <t>P0178</t>
        </is>
      </c>
      <c r="G6290" t="inlineStr">
        <is>
          <t>Prod_0178</t>
        </is>
      </c>
      <c r="H6290" t="inlineStr">
        <is>
          <t>Beverages</t>
        </is>
      </c>
      <c r="I6290" t="n">
        <v>3</v>
      </c>
      <c r="J6290" t="n">
        <v>579.52</v>
      </c>
      <c r="K6290" t="n">
        <v>0</v>
      </c>
      <c r="L6290">
        <f>I6290*J6290*(1-K6290)</f>
        <v/>
      </c>
      <c r="M6290">
        <f>VLOOKUP(F6290,Products!A:D,4,FALSE)*I6290</f>
        <v/>
      </c>
      <c r="N6290">
        <f>L6290-M6290</f>
        <v/>
      </c>
    </row>
    <row r="6291">
      <c r="A6291" t="inlineStr">
        <is>
          <t>T1006289</t>
        </is>
      </c>
      <c r="B6291" t="inlineStr">
        <is>
          <t>2025-02-16</t>
        </is>
      </c>
      <c r="C6291" t="inlineStr">
        <is>
          <t>S030</t>
        </is>
      </c>
      <c r="D6291" t="inlineStr">
        <is>
          <t>Store_030</t>
        </is>
      </c>
      <c r="E6291" t="inlineStr">
        <is>
          <t>North</t>
        </is>
      </c>
      <c r="F6291" t="inlineStr">
        <is>
          <t>P0040</t>
        </is>
      </c>
      <c r="G6291" t="inlineStr">
        <is>
          <t>Prod_0040</t>
        </is>
      </c>
      <c r="H6291" t="inlineStr">
        <is>
          <t>Toys</t>
        </is>
      </c>
      <c r="I6291" t="n">
        <v>1</v>
      </c>
      <c r="J6291" t="n">
        <v>51.57</v>
      </c>
      <c r="K6291" t="n">
        <v>0.1</v>
      </c>
      <c r="L6291">
        <f>I6291*J6291*(1-K6291)</f>
        <v/>
      </c>
      <c r="M6291">
        <f>VLOOKUP(F6291,Products!A:D,4,FALSE)*I6291</f>
        <v/>
      </c>
      <c r="N6291">
        <f>L6291-M6291</f>
        <v/>
      </c>
    </row>
    <row r="6292">
      <c r="A6292" t="inlineStr">
        <is>
          <t>T1006290</t>
        </is>
      </c>
      <c r="B6292" t="inlineStr">
        <is>
          <t>2025-09-23</t>
        </is>
      </c>
      <c r="C6292" t="inlineStr">
        <is>
          <t>S019</t>
        </is>
      </c>
      <c r="D6292" t="inlineStr">
        <is>
          <t>Store_019</t>
        </is>
      </c>
      <c r="E6292" t="inlineStr">
        <is>
          <t>East</t>
        </is>
      </c>
      <c r="F6292" t="inlineStr">
        <is>
          <t>P0163</t>
        </is>
      </c>
      <c r="G6292" t="inlineStr">
        <is>
          <t>Prod_0163</t>
        </is>
      </c>
      <c r="H6292" t="inlineStr">
        <is>
          <t>Food</t>
        </is>
      </c>
      <c r="I6292" t="n">
        <v>2</v>
      </c>
      <c r="J6292" t="n">
        <v>744.53</v>
      </c>
      <c r="K6292" t="n">
        <v>0</v>
      </c>
      <c r="L6292">
        <f>I6292*J6292*(1-K6292)</f>
        <v/>
      </c>
      <c r="M6292">
        <f>VLOOKUP(F6292,Products!A:D,4,FALSE)*I6292</f>
        <v/>
      </c>
      <c r="N6292">
        <f>L6292-M6292</f>
        <v/>
      </c>
    </row>
    <row r="6293">
      <c r="A6293" t="inlineStr">
        <is>
          <t>T1006291</t>
        </is>
      </c>
      <c r="B6293" t="inlineStr">
        <is>
          <t>2023-02-18</t>
        </is>
      </c>
      <c r="C6293" t="inlineStr">
        <is>
          <t>S001</t>
        </is>
      </c>
      <c r="D6293" t="inlineStr">
        <is>
          <t>Store_001</t>
        </is>
      </c>
      <c r="E6293" t="inlineStr">
        <is>
          <t>West</t>
        </is>
      </c>
      <c r="F6293" t="inlineStr">
        <is>
          <t>P0093</t>
        </is>
      </c>
      <c r="G6293" t="inlineStr">
        <is>
          <t>Prod_0093</t>
        </is>
      </c>
      <c r="H6293" t="inlineStr">
        <is>
          <t>Electronics</t>
        </is>
      </c>
      <c r="I6293" t="n">
        <v>7</v>
      </c>
      <c r="J6293" t="n">
        <v>250.68</v>
      </c>
      <c r="K6293" t="n">
        <v>0.15</v>
      </c>
      <c r="L6293">
        <f>I6293*J6293*(1-K6293)</f>
        <v/>
      </c>
      <c r="M6293">
        <f>VLOOKUP(F6293,Products!A:D,4,FALSE)*I6293</f>
        <v/>
      </c>
      <c r="N6293">
        <f>L6293-M6293</f>
        <v/>
      </c>
    </row>
    <row r="6294">
      <c r="A6294" t="inlineStr">
        <is>
          <t>T1006292</t>
        </is>
      </c>
      <c r="B6294" t="inlineStr">
        <is>
          <t>2024-04-23</t>
        </is>
      </c>
      <c r="C6294" t="inlineStr">
        <is>
          <t>S043</t>
        </is>
      </c>
      <c r="D6294" t="inlineStr">
        <is>
          <t>Store_043</t>
        </is>
      </c>
      <c r="E6294" t="inlineStr">
        <is>
          <t>East</t>
        </is>
      </c>
      <c r="F6294" t="inlineStr">
        <is>
          <t>P0032</t>
        </is>
      </c>
      <c r="G6294" t="inlineStr">
        <is>
          <t>Prod_0032</t>
        </is>
      </c>
      <c r="H6294" t="inlineStr">
        <is>
          <t>Beverages</t>
        </is>
      </c>
      <c r="I6294" t="n">
        <v>9</v>
      </c>
      <c r="J6294" t="n">
        <v>331.09</v>
      </c>
      <c r="K6294" t="n">
        <v>0</v>
      </c>
      <c r="L6294">
        <f>I6294*J6294*(1-K6294)</f>
        <v/>
      </c>
      <c r="M6294">
        <f>VLOOKUP(F6294,Products!A:D,4,FALSE)*I6294</f>
        <v/>
      </c>
      <c r="N6294">
        <f>L6294-M6294</f>
        <v/>
      </c>
    </row>
    <row r="6295">
      <c r="A6295" t="inlineStr">
        <is>
          <t>T1006293</t>
        </is>
      </c>
      <c r="B6295" t="inlineStr">
        <is>
          <t>2023-08-31</t>
        </is>
      </c>
      <c r="C6295" t="inlineStr">
        <is>
          <t>S029</t>
        </is>
      </c>
      <c r="D6295" t="inlineStr">
        <is>
          <t>Store_029</t>
        </is>
      </c>
      <c r="E6295" t="inlineStr">
        <is>
          <t>South</t>
        </is>
      </c>
      <c r="F6295" t="inlineStr">
        <is>
          <t>P0185</t>
        </is>
      </c>
      <c r="G6295" t="inlineStr">
        <is>
          <t>Prod_0185</t>
        </is>
      </c>
      <c r="H6295" t="inlineStr">
        <is>
          <t>Food</t>
        </is>
      </c>
      <c r="I6295" t="n">
        <v>7</v>
      </c>
      <c r="J6295" t="n">
        <v>387.82</v>
      </c>
      <c r="K6295" t="n">
        <v>0</v>
      </c>
      <c r="L6295">
        <f>I6295*J6295*(1-K6295)</f>
        <v/>
      </c>
      <c r="M6295">
        <f>VLOOKUP(F6295,Products!A:D,4,FALSE)*I6295</f>
        <v/>
      </c>
      <c r="N6295">
        <f>L6295-M6295</f>
        <v/>
      </c>
    </row>
    <row r="6296">
      <c r="A6296" t="inlineStr">
        <is>
          <t>T1006294</t>
        </is>
      </c>
      <c r="B6296" t="inlineStr">
        <is>
          <t>2025-02-26</t>
        </is>
      </c>
      <c r="C6296" t="inlineStr">
        <is>
          <t>S032</t>
        </is>
      </c>
      <c r="D6296" t="inlineStr">
        <is>
          <t>Store_032</t>
        </is>
      </c>
      <c r="E6296" t="inlineStr">
        <is>
          <t>Central</t>
        </is>
      </c>
      <c r="F6296" t="inlineStr">
        <is>
          <t>P0031</t>
        </is>
      </c>
      <c r="G6296" t="inlineStr">
        <is>
          <t>Prod_0031</t>
        </is>
      </c>
      <c r="H6296" t="inlineStr">
        <is>
          <t>Food</t>
        </is>
      </c>
      <c r="I6296" t="n">
        <v>8</v>
      </c>
      <c r="J6296" t="n">
        <v>189.63</v>
      </c>
      <c r="K6296" t="n">
        <v>0</v>
      </c>
      <c r="L6296">
        <f>I6296*J6296*(1-K6296)</f>
        <v/>
      </c>
      <c r="M6296">
        <f>VLOOKUP(F6296,Products!A:D,4,FALSE)*I6296</f>
        <v/>
      </c>
      <c r="N6296">
        <f>L6296-M6296</f>
        <v/>
      </c>
    </row>
    <row r="6297">
      <c r="A6297" t="inlineStr">
        <is>
          <t>T1006295</t>
        </is>
      </c>
      <c r="B6297" t="inlineStr">
        <is>
          <t>2023-11-25</t>
        </is>
      </c>
      <c r="C6297" t="inlineStr">
        <is>
          <t>S013</t>
        </is>
      </c>
      <c r="D6297" t="inlineStr">
        <is>
          <t>Store_013</t>
        </is>
      </c>
      <c r="E6297" t="inlineStr">
        <is>
          <t>North</t>
        </is>
      </c>
      <c r="F6297" t="inlineStr">
        <is>
          <t>P0110</t>
        </is>
      </c>
      <c r="G6297" t="inlineStr">
        <is>
          <t>Prod_0110</t>
        </is>
      </c>
      <c r="H6297" t="inlineStr">
        <is>
          <t>Stationery</t>
        </is>
      </c>
      <c r="I6297" t="n">
        <v>6</v>
      </c>
      <c r="J6297" t="n">
        <v>86.44</v>
      </c>
      <c r="K6297" t="n">
        <v>0.05</v>
      </c>
      <c r="L6297">
        <f>I6297*J6297*(1-K6297)</f>
        <v/>
      </c>
      <c r="M6297">
        <f>VLOOKUP(F6297,Products!A:D,4,FALSE)*I6297</f>
        <v/>
      </c>
      <c r="N6297">
        <f>L6297-M6297</f>
        <v/>
      </c>
    </row>
    <row r="6298">
      <c r="A6298" t="inlineStr">
        <is>
          <t>T1006296</t>
        </is>
      </c>
      <c r="B6298" t="inlineStr">
        <is>
          <t>2025-05-03</t>
        </is>
      </c>
      <c r="C6298" t="inlineStr">
        <is>
          <t>S017</t>
        </is>
      </c>
      <c r="D6298" t="inlineStr">
        <is>
          <t>Store_017</t>
        </is>
      </c>
      <c r="E6298" t="inlineStr">
        <is>
          <t>South</t>
        </is>
      </c>
      <c r="F6298" t="inlineStr">
        <is>
          <t>P0098</t>
        </is>
      </c>
      <c r="G6298" t="inlineStr">
        <is>
          <t>Prod_0098</t>
        </is>
      </c>
      <c r="H6298" t="inlineStr">
        <is>
          <t>Clothing</t>
        </is>
      </c>
      <c r="I6298" t="n">
        <v>7</v>
      </c>
      <c r="J6298" t="n">
        <v>540.34</v>
      </c>
      <c r="K6298" t="n">
        <v>0</v>
      </c>
      <c r="L6298">
        <f>I6298*J6298*(1-K6298)</f>
        <v/>
      </c>
      <c r="M6298">
        <f>VLOOKUP(F6298,Products!A:D,4,FALSE)*I6298</f>
        <v/>
      </c>
      <c r="N6298">
        <f>L6298-M6298</f>
        <v/>
      </c>
    </row>
    <row r="6299">
      <c r="A6299" t="inlineStr">
        <is>
          <t>T1006297</t>
        </is>
      </c>
      <c r="B6299" t="inlineStr">
        <is>
          <t>2024-05-25</t>
        </is>
      </c>
      <c r="C6299" t="inlineStr">
        <is>
          <t>S045</t>
        </is>
      </c>
      <c r="D6299" t="inlineStr">
        <is>
          <t>Store_045</t>
        </is>
      </c>
      <c r="E6299" t="inlineStr">
        <is>
          <t>East</t>
        </is>
      </c>
      <c r="F6299" t="inlineStr">
        <is>
          <t>P0141</t>
        </is>
      </c>
      <c r="G6299" t="inlineStr">
        <is>
          <t>Prod_0141</t>
        </is>
      </c>
      <c r="H6299" t="inlineStr">
        <is>
          <t>Food</t>
        </is>
      </c>
      <c r="I6299" t="n">
        <v>6</v>
      </c>
      <c r="J6299" t="n">
        <v>1020.11</v>
      </c>
      <c r="K6299" t="n">
        <v>0</v>
      </c>
      <c r="L6299">
        <f>I6299*J6299*(1-K6299)</f>
        <v/>
      </c>
      <c r="M6299">
        <f>VLOOKUP(F6299,Products!A:D,4,FALSE)*I6299</f>
        <v/>
      </c>
      <c r="N6299">
        <f>L6299-M6299</f>
        <v/>
      </c>
    </row>
    <row r="6300">
      <c r="A6300" t="inlineStr">
        <is>
          <t>T1006298</t>
        </is>
      </c>
      <c r="B6300" t="inlineStr">
        <is>
          <t>2023-06-03</t>
        </is>
      </c>
      <c r="C6300" t="inlineStr">
        <is>
          <t>S023</t>
        </is>
      </c>
      <c r="D6300" t="inlineStr">
        <is>
          <t>Store_023</t>
        </is>
      </c>
      <c r="E6300" t="inlineStr">
        <is>
          <t>South</t>
        </is>
      </c>
      <c r="F6300" t="inlineStr">
        <is>
          <t>P0044</t>
        </is>
      </c>
      <c r="G6300" t="inlineStr">
        <is>
          <t>Prod_0044</t>
        </is>
      </c>
      <c r="H6300" t="inlineStr">
        <is>
          <t>Food</t>
        </is>
      </c>
      <c r="I6300" t="n">
        <v>1</v>
      </c>
      <c r="J6300" t="n">
        <v>253.26</v>
      </c>
      <c r="K6300" t="n">
        <v>0.05</v>
      </c>
      <c r="L6300">
        <f>I6300*J6300*(1-K6300)</f>
        <v/>
      </c>
      <c r="M6300">
        <f>VLOOKUP(F6300,Products!A:D,4,FALSE)*I6300</f>
        <v/>
      </c>
      <c r="N6300">
        <f>L6300-M6300</f>
        <v/>
      </c>
    </row>
    <row r="6301">
      <c r="A6301" t="inlineStr">
        <is>
          <t>T1006299</t>
        </is>
      </c>
      <c r="B6301" t="inlineStr">
        <is>
          <t>2024-06-28</t>
        </is>
      </c>
      <c r="C6301" t="inlineStr">
        <is>
          <t>S026</t>
        </is>
      </c>
      <c r="D6301" t="inlineStr">
        <is>
          <t>Store_026</t>
        </is>
      </c>
      <c r="E6301" t="inlineStr">
        <is>
          <t>North</t>
        </is>
      </c>
      <c r="F6301" t="inlineStr">
        <is>
          <t>P0148</t>
        </is>
      </c>
      <c r="G6301" t="inlineStr">
        <is>
          <t>Prod_0148</t>
        </is>
      </c>
      <c r="H6301" t="inlineStr">
        <is>
          <t>Electronics</t>
        </is>
      </c>
      <c r="I6301" t="n">
        <v>4</v>
      </c>
      <c r="J6301" t="n">
        <v>226.72</v>
      </c>
      <c r="K6301" t="n">
        <v>0</v>
      </c>
      <c r="L6301">
        <f>I6301*J6301*(1-K6301)</f>
        <v/>
      </c>
      <c r="M6301">
        <f>VLOOKUP(F6301,Products!A:D,4,FALSE)*I6301</f>
        <v/>
      </c>
      <c r="N6301">
        <f>L6301-M6301</f>
        <v/>
      </c>
    </row>
    <row r="6302">
      <c r="A6302" t="inlineStr">
        <is>
          <t>T1006300</t>
        </is>
      </c>
      <c r="B6302" t="inlineStr">
        <is>
          <t>2023-03-31</t>
        </is>
      </c>
      <c r="C6302" t="inlineStr">
        <is>
          <t>S029</t>
        </is>
      </c>
      <c r="D6302" t="inlineStr">
        <is>
          <t>Store_029</t>
        </is>
      </c>
      <c r="E6302" t="inlineStr">
        <is>
          <t>South</t>
        </is>
      </c>
      <c r="F6302" t="inlineStr">
        <is>
          <t>P0194</t>
        </is>
      </c>
      <c r="G6302" t="inlineStr">
        <is>
          <t>Prod_0194</t>
        </is>
      </c>
      <c r="H6302" t="inlineStr">
        <is>
          <t>Food</t>
        </is>
      </c>
      <c r="I6302" t="n">
        <v>3</v>
      </c>
      <c r="J6302" t="n">
        <v>664.03</v>
      </c>
      <c r="K6302" t="n">
        <v>0</v>
      </c>
      <c r="L6302">
        <f>I6302*J6302*(1-K6302)</f>
        <v/>
      </c>
      <c r="M6302">
        <f>VLOOKUP(F6302,Products!A:D,4,FALSE)*I6302</f>
        <v/>
      </c>
      <c r="N6302">
        <f>L6302-M6302</f>
        <v/>
      </c>
    </row>
    <row r="6303">
      <c r="A6303" t="inlineStr">
        <is>
          <t>T1006301</t>
        </is>
      </c>
      <c r="B6303" t="inlineStr">
        <is>
          <t>2023-06-17</t>
        </is>
      </c>
      <c r="C6303" t="inlineStr">
        <is>
          <t>S027</t>
        </is>
      </c>
      <c r="D6303" t="inlineStr">
        <is>
          <t>Store_027</t>
        </is>
      </c>
      <c r="E6303" t="inlineStr">
        <is>
          <t>South</t>
        </is>
      </c>
      <c r="F6303" t="inlineStr">
        <is>
          <t>P0131</t>
        </is>
      </c>
      <c r="G6303" t="inlineStr">
        <is>
          <t>Prod_0131</t>
        </is>
      </c>
      <c r="H6303" t="inlineStr">
        <is>
          <t>Beverages</t>
        </is>
      </c>
      <c r="I6303" t="n">
        <v>9</v>
      </c>
      <c r="J6303" t="n">
        <v>272.13</v>
      </c>
      <c r="K6303" t="n">
        <v>0.1</v>
      </c>
      <c r="L6303">
        <f>I6303*J6303*(1-K6303)</f>
        <v/>
      </c>
      <c r="M6303">
        <f>VLOOKUP(F6303,Products!A:D,4,FALSE)*I6303</f>
        <v/>
      </c>
      <c r="N6303">
        <f>L6303-M6303</f>
        <v/>
      </c>
    </row>
    <row r="6304">
      <c r="A6304" t="inlineStr">
        <is>
          <t>T1006302</t>
        </is>
      </c>
      <c r="B6304" t="inlineStr">
        <is>
          <t>2025-01-21</t>
        </is>
      </c>
      <c r="C6304" t="inlineStr">
        <is>
          <t>S037</t>
        </is>
      </c>
      <c r="D6304" t="inlineStr">
        <is>
          <t>Store_037</t>
        </is>
      </c>
      <c r="E6304" t="inlineStr">
        <is>
          <t>East</t>
        </is>
      </c>
      <c r="F6304" t="inlineStr">
        <is>
          <t>P0070</t>
        </is>
      </c>
      <c r="G6304" t="inlineStr">
        <is>
          <t>Prod_0070</t>
        </is>
      </c>
      <c r="H6304" t="inlineStr">
        <is>
          <t>Beverages</t>
        </is>
      </c>
      <c r="I6304" t="n">
        <v>1</v>
      </c>
      <c r="J6304" t="n">
        <v>598.21</v>
      </c>
      <c r="K6304" t="n">
        <v>0</v>
      </c>
      <c r="L6304">
        <f>I6304*J6304*(1-K6304)</f>
        <v/>
      </c>
      <c r="M6304">
        <f>VLOOKUP(F6304,Products!A:D,4,FALSE)*I6304</f>
        <v/>
      </c>
      <c r="N6304">
        <f>L6304-M6304</f>
        <v/>
      </c>
    </row>
    <row r="6305">
      <c r="A6305" t="inlineStr">
        <is>
          <t>T1006303</t>
        </is>
      </c>
      <c r="B6305" t="inlineStr">
        <is>
          <t>2024-04-06</t>
        </is>
      </c>
      <c r="C6305" t="inlineStr">
        <is>
          <t>S009</t>
        </is>
      </c>
      <c r="D6305" t="inlineStr">
        <is>
          <t>Store_009</t>
        </is>
      </c>
      <c r="E6305" t="inlineStr">
        <is>
          <t>Central</t>
        </is>
      </c>
      <c r="F6305" t="inlineStr">
        <is>
          <t>P0133</t>
        </is>
      </c>
      <c r="G6305" t="inlineStr">
        <is>
          <t>Prod_0133</t>
        </is>
      </c>
      <c r="H6305" t="inlineStr">
        <is>
          <t>Stationery</t>
        </is>
      </c>
      <c r="I6305" t="n">
        <v>1</v>
      </c>
      <c r="J6305" t="n">
        <v>433.42</v>
      </c>
      <c r="K6305" t="n">
        <v>0.1</v>
      </c>
      <c r="L6305">
        <f>I6305*J6305*(1-K6305)</f>
        <v/>
      </c>
      <c r="M6305">
        <f>VLOOKUP(F6305,Products!A:D,4,FALSE)*I6305</f>
        <v/>
      </c>
      <c r="N6305">
        <f>L6305-M6305</f>
        <v/>
      </c>
    </row>
    <row r="6306">
      <c r="A6306" t="inlineStr">
        <is>
          <t>T1006304</t>
        </is>
      </c>
      <c r="B6306" t="inlineStr">
        <is>
          <t>2023-07-13</t>
        </is>
      </c>
      <c r="C6306" t="inlineStr">
        <is>
          <t>S047</t>
        </is>
      </c>
      <c r="D6306" t="inlineStr">
        <is>
          <t>Store_047</t>
        </is>
      </c>
      <c r="E6306" t="inlineStr">
        <is>
          <t>North</t>
        </is>
      </c>
      <c r="F6306" t="inlineStr">
        <is>
          <t>P0013</t>
        </is>
      </c>
      <c r="G6306" t="inlineStr">
        <is>
          <t>Prod_0013</t>
        </is>
      </c>
      <c r="H6306" t="inlineStr">
        <is>
          <t>Clothing</t>
        </is>
      </c>
      <c r="I6306" t="n">
        <v>3</v>
      </c>
      <c r="J6306" t="n">
        <v>60.63</v>
      </c>
      <c r="K6306" t="n">
        <v>0</v>
      </c>
      <c r="L6306">
        <f>I6306*J6306*(1-K6306)</f>
        <v/>
      </c>
      <c r="M6306">
        <f>VLOOKUP(F6306,Products!A:D,4,FALSE)*I6306</f>
        <v/>
      </c>
      <c r="N6306">
        <f>L6306-M6306</f>
        <v/>
      </c>
    </row>
    <row r="6307">
      <c r="A6307" t="inlineStr">
        <is>
          <t>T1006305</t>
        </is>
      </c>
      <c r="B6307" t="inlineStr">
        <is>
          <t>2024-02-08</t>
        </is>
      </c>
      <c r="C6307" t="inlineStr">
        <is>
          <t>S048</t>
        </is>
      </c>
      <c r="D6307" t="inlineStr">
        <is>
          <t>Store_048</t>
        </is>
      </c>
      <c r="E6307" t="inlineStr">
        <is>
          <t>South</t>
        </is>
      </c>
      <c r="F6307" t="inlineStr">
        <is>
          <t>P0021</t>
        </is>
      </c>
      <c r="G6307" t="inlineStr">
        <is>
          <t>Prod_0021</t>
        </is>
      </c>
      <c r="H6307" t="inlineStr">
        <is>
          <t>Household</t>
        </is>
      </c>
      <c r="I6307" t="n">
        <v>7</v>
      </c>
      <c r="J6307" t="n">
        <v>143.05</v>
      </c>
      <c r="K6307" t="n">
        <v>0</v>
      </c>
      <c r="L6307">
        <f>I6307*J6307*(1-K6307)</f>
        <v/>
      </c>
      <c r="M6307">
        <f>VLOOKUP(F6307,Products!A:D,4,FALSE)*I6307</f>
        <v/>
      </c>
      <c r="N6307">
        <f>L6307-M6307</f>
        <v/>
      </c>
    </row>
    <row r="6308">
      <c r="A6308" t="inlineStr">
        <is>
          <t>T1006306</t>
        </is>
      </c>
      <c r="B6308" t="inlineStr">
        <is>
          <t>2023-09-01</t>
        </is>
      </c>
      <c r="C6308" t="inlineStr">
        <is>
          <t>S020</t>
        </is>
      </c>
      <c r="D6308" t="inlineStr">
        <is>
          <t>Store_020</t>
        </is>
      </c>
      <c r="E6308" t="inlineStr">
        <is>
          <t>West</t>
        </is>
      </c>
      <c r="F6308" t="inlineStr">
        <is>
          <t>P0169</t>
        </is>
      </c>
      <c r="G6308" t="inlineStr">
        <is>
          <t>Prod_0169</t>
        </is>
      </c>
      <c r="H6308" t="inlineStr">
        <is>
          <t>Beverages</t>
        </is>
      </c>
      <c r="I6308" t="n">
        <v>9</v>
      </c>
      <c r="J6308" t="n">
        <v>845.25</v>
      </c>
      <c r="K6308" t="n">
        <v>0.2</v>
      </c>
      <c r="L6308">
        <f>I6308*J6308*(1-K6308)</f>
        <v/>
      </c>
      <c r="M6308">
        <f>VLOOKUP(F6308,Products!A:D,4,FALSE)*I6308</f>
        <v/>
      </c>
      <c r="N6308">
        <f>L6308-M6308</f>
        <v/>
      </c>
    </row>
    <row r="6309">
      <c r="A6309" t="inlineStr">
        <is>
          <t>T1006307</t>
        </is>
      </c>
      <c r="B6309" t="inlineStr">
        <is>
          <t>2024-03-28</t>
        </is>
      </c>
      <c r="C6309" t="inlineStr">
        <is>
          <t>S049</t>
        </is>
      </c>
      <c r="D6309" t="inlineStr">
        <is>
          <t>Store_049</t>
        </is>
      </c>
      <c r="E6309" t="inlineStr">
        <is>
          <t>North</t>
        </is>
      </c>
      <c r="F6309" t="inlineStr">
        <is>
          <t>P0173</t>
        </is>
      </c>
      <c r="G6309" t="inlineStr">
        <is>
          <t>Prod_0173</t>
        </is>
      </c>
      <c r="H6309" t="inlineStr">
        <is>
          <t>Toys</t>
        </is>
      </c>
      <c r="I6309" t="n">
        <v>9</v>
      </c>
      <c r="J6309" t="n">
        <v>783.52</v>
      </c>
      <c r="K6309" t="n">
        <v>0</v>
      </c>
      <c r="L6309">
        <f>I6309*J6309*(1-K6309)</f>
        <v/>
      </c>
      <c r="M6309">
        <f>VLOOKUP(F6309,Products!A:D,4,FALSE)*I6309</f>
        <v/>
      </c>
      <c r="N6309">
        <f>L6309-M6309</f>
        <v/>
      </c>
    </row>
    <row r="6310">
      <c r="A6310" t="inlineStr">
        <is>
          <t>T1006308</t>
        </is>
      </c>
      <c r="B6310" t="inlineStr">
        <is>
          <t>2025-03-28</t>
        </is>
      </c>
      <c r="C6310" t="inlineStr">
        <is>
          <t>S008</t>
        </is>
      </c>
      <c r="D6310" t="inlineStr">
        <is>
          <t>Store_008</t>
        </is>
      </c>
      <c r="E6310" t="inlineStr">
        <is>
          <t>East</t>
        </is>
      </c>
      <c r="F6310" t="inlineStr">
        <is>
          <t>P0145</t>
        </is>
      </c>
      <c r="G6310" t="inlineStr">
        <is>
          <t>Prod_0145</t>
        </is>
      </c>
      <c r="H6310" t="inlineStr">
        <is>
          <t>Electronics</t>
        </is>
      </c>
      <c r="I6310" t="n">
        <v>4</v>
      </c>
      <c r="J6310" t="n">
        <v>687.58</v>
      </c>
      <c r="K6310" t="n">
        <v>0.1</v>
      </c>
      <c r="L6310">
        <f>I6310*J6310*(1-K6310)</f>
        <v/>
      </c>
      <c r="M6310">
        <f>VLOOKUP(F6310,Products!A:D,4,FALSE)*I6310</f>
        <v/>
      </c>
      <c r="N6310">
        <f>L6310-M6310</f>
        <v/>
      </c>
    </row>
    <row r="6311">
      <c r="A6311" t="inlineStr">
        <is>
          <t>T1006309</t>
        </is>
      </c>
      <c r="B6311" t="inlineStr">
        <is>
          <t>2023-10-26</t>
        </is>
      </c>
      <c r="C6311" t="inlineStr">
        <is>
          <t>S010</t>
        </is>
      </c>
      <c r="D6311" t="inlineStr">
        <is>
          <t>Store_010</t>
        </is>
      </c>
      <c r="E6311" t="inlineStr">
        <is>
          <t>North</t>
        </is>
      </c>
      <c r="F6311" t="inlineStr">
        <is>
          <t>P0021</t>
        </is>
      </c>
      <c r="G6311" t="inlineStr">
        <is>
          <t>Prod_0021</t>
        </is>
      </c>
      <c r="H6311" t="inlineStr">
        <is>
          <t>Household</t>
        </is>
      </c>
      <c r="I6311" t="n">
        <v>1</v>
      </c>
      <c r="J6311" t="n">
        <v>125.12</v>
      </c>
      <c r="K6311" t="n">
        <v>0</v>
      </c>
      <c r="L6311">
        <f>I6311*J6311*(1-K6311)</f>
        <v/>
      </c>
      <c r="M6311">
        <f>VLOOKUP(F6311,Products!A:D,4,FALSE)*I6311</f>
        <v/>
      </c>
      <c r="N6311">
        <f>L6311-M6311</f>
        <v/>
      </c>
    </row>
    <row r="6312">
      <c r="A6312" t="inlineStr">
        <is>
          <t>T1006310</t>
        </is>
      </c>
      <c r="B6312" t="inlineStr">
        <is>
          <t>2025-01-21</t>
        </is>
      </c>
      <c r="C6312" t="inlineStr">
        <is>
          <t>S021</t>
        </is>
      </c>
      <c r="D6312" t="inlineStr">
        <is>
          <t>Store_021</t>
        </is>
      </c>
      <c r="E6312" t="inlineStr">
        <is>
          <t>North</t>
        </is>
      </c>
      <c r="F6312" t="inlineStr">
        <is>
          <t>P0191</t>
        </is>
      </c>
      <c r="G6312" t="inlineStr">
        <is>
          <t>Prod_0191</t>
        </is>
      </c>
      <c r="H6312" t="inlineStr">
        <is>
          <t>Food</t>
        </is>
      </c>
      <c r="I6312" t="n">
        <v>5</v>
      </c>
      <c r="J6312" t="n">
        <v>559.84</v>
      </c>
      <c r="K6312" t="n">
        <v>0</v>
      </c>
      <c r="L6312">
        <f>I6312*J6312*(1-K6312)</f>
        <v/>
      </c>
      <c r="M6312">
        <f>VLOOKUP(F6312,Products!A:D,4,FALSE)*I6312</f>
        <v/>
      </c>
      <c r="N6312">
        <f>L6312-M6312</f>
        <v/>
      </c>
    </row>
    <row r="6313">
      <c r="A6313" t="inlineStr">
        <is>
          <t>T1006311</t>
        </is>
      </c>
      <c r="B6313" t="inlineStr">
        <is>
          <t>2024-09-06</t>
        </is>
      </c>
      <c r="C6313" t="inlineStr">
        <is>
          <t>S020</t>
        </is>
      </c>
      <c r="D6313" t="inlineStr">
        <is>
          <t>Store_020</t>
        </is>
      </c>
      <c r="E6313" t="inlineStr">
        <is>
          <t>West</t>
        </is>
      </c>
      <c r="F6313" t="inlineStr">
        <is>
          <t>P0024</t>
        </is>
      </c>
      <c r="G6313" t="inlineStr">
        <is>
          <t>Prod_0024</t>
        </is>
      </c>
      <c r="H6313" t="inlineStr">
        <is>
          <t>Clothing</t>
        </is>
      </c>
      <c r="I6313" t="n">
        <v>3</v>
      </c>
      <c r="J6313" t="n">
        <v>108.35</v>
      </c>
      <c r="K6313" t="n">
        <v>0</v>
      </c>
      <c r="L6313">
        <f>I6313*J6313*(1-K6313)</f>
        <v/>
      </c>
      <c r="M6313">
        <f>VLOOKUP(F6313,Products!A:D,4,FALSE)*I6313</f>
        <v/>
      </c>
      <c r="N6313">
        <f>L6313-M6313</f>
        <v/>
      </c>
    </row>
    <row r="6314">
      <c r="A6314" t="inlineStr">
        <is>
          <t>T1006312</t>
        </is>
      </c>
      <c r="B6314" t="inlineStr">
        <is>
          <t>2024-10-16</t>
        </is>
      </c>
      <c r="C6314" t="inlineStr">
        <is>
          <t>S038</t>
        </is>
      </c>
      <c r="D6314" t="inlineStr">
        <is>
          <t>Store_038</t>
        </is>
      </c>
      <c r="E6314" t="inlineStr">
        <is>
          <t>East</t>
        </is>
      </c>
      <c r="F6314" t="inlineStr">
        <is>
          <t>P0101</t>
        </is>
      </c>
      <c r="G6314" t="inlineStr">
        <is>
          <t>Prod_0101</t>
        </is>
      </c>
      <c r="H6314" t="inlineStr">
        <is>
          <t>Food</t>
        </is>
      </c>
      <c r="I6314" t="n">
        <v>9</v>
      </c>
      <c r="J6314" t="n">
        <v>94.87</v>
      </c>
      <c r="K6314" t="n">
        <v>0.1</v>
      </c>
      <c r="L6314">
        <f>I6314*J6314*(1-K6314)</f>
        <v/>
      </c>
      <c r="M6314">
        <f>VLOOKUP(F6314,Products!A:D,4,FALSE)*I6314</f>
        <v/>
      </c>
      <c r="N6314">
        <f>L6314-M6314</f>
        <v/>
      </c>
    </row>
    <row r="6315">
      <c r="A6315" t="inlineStr">
        <is>
          <t>T1006313</t>
        </is>
      </c>
      <c r="B6315" t="inlineStr">
        <is>
          <t>2025-06-28</t>
        </is>
      </c>
      <c r="C6315" t="inlineStr">
        <is>
          <t>S049</t>
        </is>
      </c>
      <c r="D6315" t="inlineStr">
        <is>
          <t>Store_049</t>
        </is>
      </c>
      <c r="E6315" t="inlineStr">
        <is>
          <t>North</t>
        </is>
      </c>
      <c r="F6315" t="inlineStr">
        <is>
          <t>P0172</t>
        </is>
      </c>
      <c r="G6315" t="inlineStr">
        <is>
          <t>Prod_0172</t>
        </is>
      </c>
      <c r="H6315" t="inlineStr">
        <is>
          <t>Beverages</t>
        </is>
      </c>
      <c r="I6315" t="n">
        <v>7</v>
      </c>
      <c r="J6315" t="n">
        <v>717.26</v>
      </c>
      <c r="K6315" t="n">
        <v>0</v>
      </c>
      <c r="L6315">
        <f>I6315*J6315*(1-K6315)</f>
        <v/>
      </c>
      <c r="M6315">
        <f>VLOOKUP(F6315,Products!A:D,4,FALSE)*I6315</f>
        <v/>
      </c>
      <c r="N6315">
        <f>L6315-M6315</f>
        <v/>
      </c>
    </row>
    <row r="6316">
      <c r="A6316" t="inlineStr">
        <is>
          <t>T1006314</t>
        </is>
      </c>
      <c r="B6316" t="inlineStr">
        <is>
          <t>2023-03-04</t>
        </is>
      </c>
      <c r="C6316" t="inlineStr">
        <is>
          <t>S018</t>
        </is>
      </c>
      <c r="D6316" t="inlineStr">
        <is>
          <t>Store_018</t>
        </is>
      </c>
      <c r="E6316" t="inlineStr">
        <is>
          <t>South</t>
        </is>
      </c>
      <c r="F6316" t="inlineStr">
        <is>
          <t>P0160</t>
        </is>
      </c>
      <c r="G6316" t="inlineStr">
        <is>
          <t>Prod_0160</t>
        </is>
      </c>
      <c r="H6316" t="inlineStr">
        <is>
          <t>Food</t>
        </is>
      </c>
      <c r="I6316" t="n">
        <v>6</v>
      </c>
      <c r="J6316" t="n">
        <v>864.05</v>
      </c>
      <c r="K6316" t="n">
        <v>0</v>
      </c>
      <c r="L6316">
        <f>I6316*J6316*(1-K6316)</f>
        <v/>
      </c>
      <c r="M6316">
        <f>VLOOKUP(F6316,Products!A:D,4,FALSE)*I6316</f>
        <v/>
      </c>
      <c r="N6316">
        <f>L6316-M6316</f>
        <v/>
      </c>
    </row>
    <row r="6317">
      <c r="A6317" t="inlineStr">
        <is>
          <t>T1006315</t>
        </is>
      </c>
      <c r="B6317" t="inlineStr">
        <is>
          <t>2024-05-07</t>
        </is>
      </c>
      <c r="C6317" t="inlineStr">
        <is>
          <t>S017</t>
        </is>
      </c>
      <c r="D6317" t="inlineStr">
        <is>
          <t>Store_017</t>
        </is>
      </c>
      <c r="E6317" t="inlineStr">
        <is>
          <t>South</t>
        </is>
      </c>
      <c r="F6317" t="inlineStr">
        <is>
          <t>P0152</t>
        </is>
      </c>
      <c r="G6317" t="inlineStr">
        <is>
          <t>Prod_0152</t>
        </is>
      </c>
      <c r="H6317" t="inlineStr">
        <is>
          <t>Household</t>
        </is>
      </c>
      <c r="I6317" t="n">
        <v>7</v>
      </c>
      <c r="J6317" t="n">
        <v>751.64</v>
      </c>
      <c r="K6317" t="n">
        <v>0</v>
      </c>
      <c r="L6317">
        <f>I6317*J6317*(1-K6317)</f>
        <v/>
      </c>
      <c r="M6317">
        <f>VLOOKUP(F6317,Products!A:D,4,FALSE)*I6317</f>
        <v/>
      </c>
      <c r="N6317">
        <f>L6317-M6317</f>
        <v/>
      </c>
    </row>
    <row r="6318">
      <c r="A6318" t="inlineStr">
        <is>
          <t>T1006316</t>
        </is>
      </c>
      <c r="B6318" t="inlineStr">
        <is>
          <t>2024-02-03</t>
        </is>
      </c>
      <c r="C6318" t="inlineStr">
        <is>
          <t>S011</t>
        </is>
      </c>
      <c r="D6318" t="inlineStr">
        <is>
          <t>Store_011</t>
        </is>
      </c>
      <c r="E6318" t="inlineStr">
        <is>
          <t>South</t>
        </is>
      </c>
      <c r="F6318" t="inlineStr">
        <is>
          <t>P0164</t>
        </is>
      </c>
      <c r="G6318" t="inlineStr">
        <is>
          <t>Prod_0164</t>
        </is>
      </c>
      <c r="H6318" t="inlineStr">
        <is>
          <t>Food</t>
        </is>
      </c>
      <c r="I6318" t="n">
        <v>5</v>
      </c>
      <c r="J6318" t="n">
        <v>727.95</v>
      </c>
      <c r="K6318" t="n">
        <v>0.15</v>
      </c>
      <c r="L6318">
        <f>I6318*J6318*(1-K6318)</f>
        <v/>
      </c>
      <c r="M6318">
        <f>VLOOKUP(F6318,Products!A:D,4,FALSE)*I6318</f>
        <v/>
      </c>
      <c r="N6318">
        <f>L6318-M6318</f>
        <v/>
      </c>
    </row>
    <row r="6319">
      <c r="A6319" t="inlineStr">
        <is>
          <t>T1006317</t>
        </is>
      </c>
      <c r="B6319" t="inlineStr">
        <is>
          <t>2024-02-05</t>
        </is>
      </c>
      <c r="C6319" t="inlineStr">
        <is>
          <t>S024</t>
        </is>
      </c>
      <c r="D6319" t="inlineStr">
        <is>
          <t>Store_024</t>
        </is>
      </c>
      <c r="E6319" t="inlineStr">
        <is>
          <t>South</t>
        </is>
      </c>
      <c r="F6319" t="inlineStr">
        <is>
          <t>P0188</t>
        </is>
      </c>
      <c r="G6319" t="inlineStr">
        <is>
          <t>Prod_0188</t>
        </is>
      </c>
      <c r="H6319" t="inlineStr">
        <is>
          <t>Food</t>
        </is>
      </c>
      <c r="I6319" t="n">
        <v>1</v>
      </c>
      <c r="J6319" t="n">
        <v>664.67</v>
      </c>
      <c r="K6319" t="n">
        <v>0.1</v>
      </c>
      <c r="L6319">
        <f>I6319*J6319*(1-K6319)</f>
        <v/>
      </c>
      <c r="M6319">
        <f>VLOOKUP(F6319,Products!A:D,4,FALSE)*I6319</f>
        <v/>
      </c>
      <c r="N6319">
        <f>L6319-M6319</f>
        <v/>
      </c>
    </row>
    <row r="6320">
      <c r="A6320" t="inlineStr">
        <is>
          <t>T1006318</t>
        </is>
      </c>
      <c r="B6320" t="inlineStr">
        <is>
          <t>2023-04-07</t>
        </is>
      </c>
      <c r="C6320" t="inlineStr">
        <is>
          <t>S029</t>
        </is>
      </c>
      <c r="D6320" t="inlineStr">
        <is>
          <t>Store_029</t>
        </is>
      </c>
      <c r="E6320" t="inlineStr">
        <is>
          <t>South</t>
        </is>
      </c>
      <c r="F6320" t="inlineStr">
        <is>
          <t>P0115</t>
        </is>
      </c>
      <c r="G6320" t="inlineStr">
        <is>
          <t>Prod_0115</t>
        </is>
      </c>
      <c r="H6320" t="inlineStr">
        <is>
          <t>Clothing</t>
        </is>
      </c>
      <c r="I6320" t="n">
        <v>6</v>
      </c>
      <c r="J6320" t="n">
        <v>857.78</v>
      </c>
      <c r="K6320" t="n">
        <v>0.05</v>
      </c>
      <c r="L6320">
        <f>I6320*J6320*(1-K6320)</f>
        <v/>
      </c>
      <c r="M6320">
        <f>VLOOKUP(F6320,Products!A:D,4,FALSE)*I6320</f>
        <v/>
      </c>
      <c r="N6320">
        <f>L6320-M6320</f>
        <v/>
      </c>
    </row>
    <row r="6321">
      <c r="A6321" t="inlineStr">
        <is>
          <t>T1006319</t>
        </is>
      </c>
      <c r="B6321" t="inlineStr">
        <is>
          <t>2024-03-03</t>
        </is>
      </c>
      <c r="C6321" t="inlineStr">
        <is>
          <t>S033</t>
        </is>
      </c>
      <c r="D6321" t="inlineStr">
        <is>
          <t>Store_033</t>
        </is>
      </c>
      <c r="E6321" t="inlineStr">
        <is>
          <t>North</t>
        </is>
      </c>
      <c r="F6321" t="inlineStr">
        <is>
          <t>P0113</t>
        </is>
      </c>
      <c r="G6321" t="inlineStr">
        <is>
          <t>Prod_0113</t>
        </is>
      </c>
      <c r="H6321" t="inlineStr">
        <is>
          <t>Toys</t>
        </is>
      </c>
      <c r="I6321" t="n">
        <v>3</v>
      </c>
      <c r="J6321" t="n">
        <v>679.72</v>
      </c>
      <c r="K6321" t="n">
        <v>0.05</v>
      </c>
      <c r="L6321">
        <f>I6321*J6321*(1-K6321)</f>
        <v/>
      </c>
      <c r="M6321">
        <f>VLOOKUP(F6321,Products!A:D,4,FALSE)*I6321</f>
        <v/>
      </c>
      <c r="N6321">
        <f>L6321-M6321</f>
        <v/>
      </c>
    </row>
    <row r="6322">
      <c r="A6322" t="inlineStr">
        <is>
          <t>T1006320</t>
        </is>
      </c>
      <c r="B6322" t="inlineStr">
        <is>
          <t>2023-03-26</t>
        </is>
      </c>
      <c r="C6322" t="inlineStr">
        <is>
          <t>S019</t>
        </is>
      </c>
      <c r="D6322" t="inlineStr">
        <is>
          <t>Store_019</t>
        </is>
      </c>
      <c r="E6322" t="inlineStr">
        <is>
          <t>East</t>
        </is>
      </c>
      <c r="F6322" t="inlineStr">
        <is>
          <t>P0002</t>
        </is>
      </c>
      <c r="G6322" t="inlineStr">
        <is>
          <t>Prod_0002</t>
        </is>
      </c>
      <c r="H6322" t="inlineStr">
        <is>
          <t>Food</t>
        </is>
      </c>
      <c r="I6322" t="n">
        <v>4</v>
      </c>
      <c r="J6322" t="n">
        <v>269.44</v>
      </c>
      <c r="K6322" t="n">
        <v>0</v>
      </c>
      <c r="L6322">
        <f>I6322*J6322*(1-K6322)</f>
        <v/>
      </c>
      <c r="M6322">
        <f>VLOOKUP(F6322,Products!A:D,4,FALSE)*I6322</f>
        <v/>
      </c>
      <c r="N6322">
        <f>L6322-M6322</f>
        <v/>
      </c>
    </row>
    <row r="6323">
      <c r="A6323" t="inlineStr">
        <is>
          <t>T1006321</t>
        </is>
      </c>
      <c r="B6323" t="inlineStr">
        <is>
          <t>2024-12-26</t>
        </is>
      </c>
      <c r="C6323" t="inlineStr">
        <is>
          <t>S020</t>
        </is>
      </c>
      <c r="D6323" t="inlineStr">
        <is>
          <t>Store_020</t>
        </is>
      </c>
      <c r="E6323" t="inlineStr">
        <is>
          <t>West</t>
        </is>
      </c>
      <c r="F6323" t="inlineStr">
        <is>
          <t>P0044</t>
        </is>
      </c>
      <c r="G6323" t="inlineStr">
        <is>
          <t>Prod_0044</t>
        </is>
      </c>
      <c r="H6323" t="inlineStr">
        <is>
          <t>Food</t>
        </is>
      </c>
      <c r="I6323" t="n">
        <v>5</v>
      </c>
      <c r="J6323" t="n">
        <v>297.51</v>
      </c>
      <c r="K6323" t="n">
        <v>0</v>
      </c>
      <c r="L6323">
        <f>I6323*J6323*(1-K6323)</f>
        <v/>
      </c>
      <c r="M6323">
        <f>VLOOKUP(F6323,Products!A:D,4,FALSE)*I6323</f>
        <v/>
      </c>
      <c r="N6323">
        <f>L6323-M6323</f>
        <v/>
      </c>
    </row>
    <row r="6324">
      <c r="A6324" t="inlineStr">
        <is>
          <t>T1006322</t>
        </is>
      </c>
      <c r="B6324" t="inlineStr">
        <is>
          <t>2024-02-16</t>
        </is>
      </c>
      <c r="C6324" t="inlineStr">
        <is>
          <t>S025</t>
        </is>
      </c>
      <c r="D6324" t="inlineStr">
        <is>
          <t>Store_025</t>
        </is>
      </c>
      <c r="E6324" t="inlineStr">
        <is>
          <t>Central</t>
        </is>
      </c>
      <c r="F6324" t="inlineStr">
        <is>
          <t>P0118</t>
        </is>
      </c>
      <c r="G6324" t="inlineStr">
        <is>
          <t>Prod_0118</t>
        </is>
      </c>
      <c r="H6324" t="inlineStr">
        <is>
          <t>Toys</t>
        </is>
      </c>
      <c r="I6324" t="n">
        <v>8</v>
      </c>
      <c r="J6324" t="n">
        <v>788.1799999999999</v>
      </c>
      <c r="K6324" t="n">
        <v>0.05</v>
      </c>
      <c r="L6324">
        <f>I6324*J6324*(1-K6324)</f>
        <v/>
      </c>
      <c r="M6324">
        <f>VLOOKUP(F6324,Products!A:D,4,FALSE)*I6324</f>
        <v/>
      </c>
      <c r="N6324">
        <f>L6324-M6324</f>
        <v/>
      </c>
    </row>
    <row r="6325">
      <c r="A6325" t="inlineStr">
        <is>
          <t>T1006323</t>
        </is>
      </c>
      <c r="B6325" t="inlineStr">
        <is>
          <t>2024-04-29</t>
        </is>
      </c>
      <c r="C6325" t="inlineStr">
        <is>
          <t>S029</t>
        </is>
      </c>
      <c r="D6325" t="inlineStr">
        <is>
          <t>Store_029</t>
        </is>
      </c>
      <c r="E6325" t="inlineStr">
        <is>
          <t>South</t>
        </is>
      </c>
      <c r="F6325" t="inlineStr">
        <is>
          <t>P0170</t>
        </is>
      </c>
      <c r="G6325" t="inlineStr">
        <is>
          <t>Prod_0170</t>
        </is>
      </c>
      <c r="H6325" t="inlineStr">
        <is>
          <t>Household</t>
        </is>
      </c>
      <c r="I6325" t="n">
        <v>9</v>
      </c>
      <c r="J6325" t="n">
        <v>588.52</v>
      </c>
      <c r="K6325" t="n">
        <v>0</v>
      </c>
      <c r="L6325">
        <f>I6325*J6325*(1-K6325)</f>
        <v/>
      </c>
      <c r="M6325">
        <f>VLOOKUP(F6325,Products!A:D,4,FALSE)*I6325</f>
        <v/>
      </c>
      <c r="N6325">
        <f>L6325-M6325</f>
        <v/>
      </c>
    </row>
    <row r="6326">
      <c r="A6326" t="inlineStr">
        <is>
          <t>T1006324</t>
        </is>
      </c>
      <c r="B6326" t="inlineStr">
        <is>
          <t>2025-03-12</t>
        </is>
      </c>
      <c r="C6326" t="inlineStr">
        <is>
          <t>S019</t>
        </is>
      </c>
      <c r="D6326" t="inlineStr">
        <is>
          <t>Store_019</t>
        </is>
      </c>
      <c r="E6326" t="inlineStr">
        <is>
          <t>East</t>
        </is>
      </c>
      <c r="F6326" t="inlineStr">
        <is>
          <t>P0046</t>
        </is>
      </c>
      <c r="G6326" t="inlineStr">
        <is>
          <t>Prod_0046</t>
        </is>
      </c>
      <c r="H6326" t="inlineStr">
        <is>
          <t>Electronics</t>
        </is>
      </c>
      <c r="I6326" t="n">
        <v>2</v>
      </c>
      <c r="J6326" t="n">
        <v>52.95</v>
      </c>
      <c r="K6326" t="n">
        <v>0</v>
      </c>
      <c r="L6326">
        <f>I6326*J6326*(1-K6326)</f>
        <v/>
      </c>
      <c r="M6326">
        <f>VLOOKUP(F6326,Products!A:D,4,FALSE)*I6326</f>
        <v/>
      </c>
      <c r="N6326">
        <f>L6326-M6326</f>
        <v/>
      </c>
    </row>
    <row r="6327">
      <c r="A6327" t="inlineStr">
        <is>
          <t>T1006325</t>
        </is>
      </c>
      <c r="B6327" t="inlineStr">
        <is>
          <t>2023-06-08</t>
        </is>
      </c>
      <c r="C6327" t="inlineStr">
        <is>
          <t>S006</t>
        </is>
      </c>
      <c r="D6327" t="inlineStr">
        <is>
          <t>Store_006</t>
        </is>
      </c>
      <c r="E6327" t="inlineStr">
        <is>
          <t>East</t>
        </is>
      </c>
      <c r="F6327" t="inlineStr">
        <is>
          <t>P0139</t>
        </is>
      </c>
      <c r="G6327" t="inlineStr">
        <is>
          <t>Prod_0139</t>
        </is>
      </c>
      <c r="H6327" t="inlineStr">
        <is>
          <t>Clothing</t>
        </is>
      </c>
      <c r="I6327" t="n">
        <v>1</v>
      </c>
      <c r="J6327" t="n">
        <v>636.13</v>
      </c>
      <c r="K6327" t="n">
        <v>0</v>
      </c>
      <c r="L6327">
        <f>I6327*J6327*(1-K6327)</f>
        <v/>
      </c>
      <c r="M6327">
        <f>VLOOKUP(F6327,Products!A:D,4,FALSE)*I6327</f>
        <v/>
      </c>
      <c r="N6327">
        <f>L6327-M6327</f>
        <v/>
      </c>
    </row>
    <row r="6328">
      <c r="A6328" t="inlineStr">
        <is>
          <t>T1006326</t>
        </is>
      </c>
      <c r="B6328" t="inlineStr">
        <is>
          <t>2024-11-01</t>
        </is>
      </c>
      <c r="C6328" t="inlineStr">
        <is>
          <t>S037</t>
        </is>
      </c>
      <c r="D6328" t="inlineStr">
        <is>
          <t>Store_037</t>
        </is>
      </c>
      <c r="E6328" t="inlineStr">
        <is>
          <t>East</t>
        </is>
      </c>
      <c r="F6328" t="inlineStr">
        <is>
          <t>P0070</t>
        </is>
      </c>
      <c r="G6328" t="inlineStr">
        <is>
          <t>Prod_0070</t>
        </is>
      </c>
      <c r="H6328" t="inlineStr">
        <is>
          <t>Beverages</t>
        </is>
      </c>
      <c r="I6328" t="n">
        <v>6</v>
      </c>
      <c r="J6328" t="n">
        <v>647.49</v>
      </c>
      <c r="K6328" t="n">
        <v>0</v>
      </c>
      <c r="L6328">
        <f>I6328*J6328*(1-K6328)</f>
        <v/>
      </c>
      <c r="M6328">
        <f>VLOOKUP(F6328,Products!A:D,4,FALSE)*I6328</f>
        <v/>
      </c>
      <c r="N6328">
        <f>L6328-M6328</f>
        <v/>
      </c>
    </row>
    <row r="6329">
      <c r="A6329" t="inlineStr">
        <is>
          <t>T1006327</t>
        </is>
      </c>
      <c r="B6329" t="inlineStr">
        <is>
          <t>2023-09-03</t>
        </is>
      </c>
      <c r="C6329" t="inlineStr">
        <is>
          <t>S042</t>
        </is>
      </c>
      <c r="D6329" t="inlineStr">
        <is>
          <t>Store_042</t>
        </is>
      </c>
      <c r="E6329" t="inlineStr">
        <is>
          <t>Central</t>
        </is>
      </c>
      <c r="F6329" t="inlineStr">
        <is>
          <t>P0123</t>
        </is>
      </c>
      <c r="G6329" t="inlineStr">
        <is>
          <t>Prod_0123</t>
        </is>
      </c>
      <c r="H6329" t="inlineStr">
        <is>
          <t>Food</t>
        </is>
      </c>
      <c r="I6329" t="n">
        <v>4</v>
      </c>
      <c r="J6329" t="n">
        <v>585.34</v>
      </c>
      <c r="K6329" t="n">
        <v>0.15</v>
      </c>
      <c r="L6329">
        <f>I6329*J6329*(1-K6329)</f>
        <v/>
      </c>
      <c r="M6329">
        <f>VLOOKUP(F6329,Products!A:D,4,FALSE)*I6329</f>
        <v/>
      </c>
      <c r="N6329">
        <f>L6329-M6329</f>
        <v/>
      </c>
    </row>
    <row r="6330">
      <c r="A6330" t="inlineStr">
        <is>
          <t>T1006328</t>
        </is>
      </c>
      <c r="B6330" t="inlineStr">
        <is>
          <t>2023-07-18</t>
        </is>
      </c>
      <c r="C6330" t="inlineStr">
        <is>
          <t>S038</t>
        </is>
      </c>
      <c r="D6330" t="inlineStr">
        <is>
          <t>Store_038</t>
        </is>
      </c>
      <c r="E6330" t="inlineStr">
        <is>
          <t>East</t>
        </is>
      </c>
      <c r="F6330" t="inlineStr">
        <is>
          <t>P0091</t>
        </is>
      </c>
      <c r="G6330" t="inlineStr">
        <is>
          <t>Prod_0091</t>
        </is>
      </c>
      <c r="H6330" t="inlineStr">
        <is>
          <t>Toys</t>
        </is>
      </c>
      <c r="I6330" t="n">
        <v>8</v>
      </c>
      <c r="J6330" t="n">
        <v>219.57</v>
      </c>
      <c r="K6330" t="n">
        <v>0.1</v>
      </c>
      <c r="L6330">
        <f>I6330*J6330*(1-K6330)</f>
        <v/>
      </c>
      <c r="M6330">
        <f>VLOOKUP(F6330,Products!A:D,4,FALSE)*I6330</f>
        <v/>
      </c>
      <c r="N6330">
        <f>L6330-M6330</f>
        <v/>
      </c>
    </row>
    <row r="6331">
      <c r="A6331" t="inlineStr">
        <is>
          <t>T1006329</t>
        </is>
      </c>
      <c r="B6331" t="inlineStr">
        <is>
          <t>2023-01-29</t>
        </is>
      </c>
      <c r="C6331" t="inlineStr">
        <is>
          <t>S035</t>
        </is>
      </c>
      <c r="D6331" t="inlineStr">
        <is>
          <t>Store_035</t>
        </is>
      </c>
      <c r="E6331" t="inlineStr">
        <is>
          <t>Central</t>
        </is>
      </c>
      <c r="F6331" t="inlineStr">
        <is>
          <t>P0057</t>
        </is>
      </c>
      <c r="G6331" t="inlineStr">
        <is>
          <t>Prod_0057</t>
        </is>
      </c>
      <c r="H6331" t="inlineStr">
        <is>
          <t>Beverages</t>
        </is>
      </c>
      <c r="I6331" t="n">
        <v>7</v>
      </c>
      <c r="J6331" t="n">
        <v>77.22</v>
      </c>
      <c r="K6331" t="n">
        <v>0</v>
      </c>
      <c r="L6331">
        <f>I6331*J6331*(1-K6331)</f>
        <v/>
      </c>
      <c r="M6331">
        <f>VLOOKUP(F6331,Products!A:D,4,FALSE)*I6331</f>
        <v/>
      </c>
      <c r="N6331">
        <f>L6331-M6331</f>
        <v/>
      </c>
    </row>
    <row r="6332">
      <c r="A6332" t="inlineStr">
        <is>
          <t>T1006330</t>
        </is>
      </c>
      <c r="B6332" t="inlineStr">
        <is>
          <t>2024-01-06</t>
        </is>
      </c>
      <c r="C6332" t="inlineStr">
        <is>
          <t>S006</t>
        </is>
      </c>
      <c r="D6332" t="inlineStr">
        <is>
          <t>Store_006</t>
        </is>
      </c>
      <c r="E6332" t="inlineStr">
        <is>
          <t>East</t>
        </is>
      </c>
      <c r="F6332" t="inlineStr">
        <is>
          <t>P0153</t>
        </is>
      </c>
      <c r="G6332" t="inlineStr">
        <is>
          <t>Prod_0153</t>
        </is>
      </c>
      <c r="H6332" t="inlineStr">
        <is>
          <t>Clothing</t>
        </is>
      </c>
      <c r="I6332" t="n">
        <v>9</v>
      </c>
      <c r="J6332" t="n">
        <v>154.37</v>
      </c>
      <c r="K6332" t="n">
        <v>0</v>
      </c>
      <c r="L6332">
        <f>I6332*J6332*(1-K6332)</f>
        <v/>
      </c>
      <c r="M6332">
        <f>VLOOKUP(F6332,Products!A:D,4,FALSE)*I6332</f>
        <v/>
      </c>
      <c r="N6332">
        <f>L6332-M6332</f>
        <v/>
      </c>
    </row>
    <row r="6333">
      <c r="A6333" t="inlineStr">
        <is>
          <t>T1006331</t>
        </is>
      </c>
      <c r="B6333" t="inlineStr">
        <is>
          <t>2024-05-04</t>
        </is>
      </c>
      <c r="C6333" t="inlineStr">
        <is>
          <t>S018</t>
        </is>
      </c>
      <c r="D6333" t="inlineStr">
        <is>
          <t>Store_018</t>
        </is>
      </c>
      <c r="E6333" t="inlineStr">
        <is>
          <t>South</t>
        </is>
      </c>
      <c r="F6333" t="inlineStr">
        <is>
          <t>P0161</t>
        </is>
      </c>
      <c r="G6333" t="inlineStr">
        <is>
          <t>Prod_0161</t>
        </is>
      </c>
      <c r="H6333" t="inlineStr">
        <is>
          <t>Household</t>
        </is>
      </c>
      <c r="I6333" t="n">
        <v>4</v>
      </c>
      <c r="J6333" t="n">
        <v>103.91</v>
      </c>
      <c r="K6333" t="n">
        <v>0</v>
      </c>
      <c r="L6333">
        <f>I6333*J6333*(1-K6333)</f>
        <v/>
      </c>
      <c r="M6333">
        <f>VLOOKUP(F6333,Products!A:D,4,FALSE)*I6333</f>
        <v/>
      </c>
      <c r="N6333">
        <f>L6333-M6333</f>
        <v/>
      </c>
    </row>
    <row r="6334">
      <c r="A6334" t="inlineStr">
        <is>
          <t>T1006332</t>
        </is>
      </c>
      <c r="B6334" t="inlineStr">
        <is>
          <t>2025-09-01</t>
        </is>
      </c>
      <c r="C6334" t="inlineStr">
        <is>
          <t>S003</t>
        </is>
      </c>
      <c r="D6334" t="inlineStr">
        <is>
          <t>Store_003</t>
        </is>
      </c>
      <c r="E6334" t="inlineStr">
        <is>
          <t>North</t>
        </is>
      </c>
      <c r="F6334" t="inlineStr">
        <is>
          <t>P0196</t>
        </is>
      </c>
      <c r="G6334" t="inlineStr">
        <is>
          <t>Prod_0196</t>
        </is>
      </c>
      <c r="H6334" t="inlineStr">
        <is>
          <t>Beverages</t>
        </is>
      </c>
      <c r="I6334" t="n">
        <v>1</v>
      </c>
      <c r="J6334" t="n">
        <v>969.97</v>
      </c>
      <c r="K6334" t="n">
        <v>0.15</v>
      </c>
      <c r="L6334">
        <f>I6334*J6334*(1-K6334)</f>
        <v/>
      </c>
      <c r="M6334">
        <f>VLOOKUP(F6334,Products!A:D,4,FALSE)*I6334</f>
        <v/>
      </c>
      <c r="N6334">
        <f>L6334-M6334</f>
        <v/>
      </c>
    </row>
    <row r="6335">
      <c r="A6335" t="inlineStr">
        <is>
          <t>T1006333</t>
        </is>
      </c>
      <c r="B6335" t="inlineStr">
        <is>
          <t>2024-09-15</t>
        </is>
      </c>
      <c r="C6335" t="inlineStr">
        <is>
          <t>S012</t>
        </is>
      </c>
      <c r="D6335" t="inlineStr">
        <is>
          <t>Store_012</t>
        </is>
      </c>
      <c r="E6335" t="inlineStr">
        <is>
          <t>South</t>
        </is>
      </c>
      <c r="F6335" t="inlineStr">
        <is>
          <t>P0092</t>
        </is>
      </c>
      <c r="G6335" t="inlineStr">
        <is>
          <t>Prod_0092</t>
        </is>
      </c>
      <c r="H6335" t="inlineStr">
        <is>
          <t>Household</t>
        </is>
      </c>
      <c r="I6335" t="n">
        <v>6</v>
      </c>
      <c r="J6335" t="n">
        <v>191.88</v>
      </c>
      <c r="K6335" t="n">
        <v>0</v>
      </c>
      <c r="L6335">
        <f>I6335*J6335*(1-K6335)</f>
        <v/>
      </c>
      <c r="M6335">
        <f>VLOOKUP(F6335,Products!A:D,4,FALSE)*I6335</f>
        <v/>
      </c>
      <c r="N6335">
        <f>L6335-M6335</f>
        <v/>
      </c>
    </row>
    <row r="6336">
      <c r="A6336" t="inlineStr">
        <is>
          <t>T1006334</t>
        </is>
      </c>
      <c r="B6336" t="inlineStr">
        <is>
          <t>2024-04-17</t>
        </is>
      </c>
      <c r="C6336" t="inlineStr">
        <is>
          <t>S029</t>
        </is>
      </c>
      <c r="D6336" t="inlineStr">
        <is>
          <t>Store_029</t>
        </is>
      </c>
      <c r="E6336" t="inlineStr">
        <is>
          <t>South</t>
        </is>
      </c>
      <c r="F6336" t="inlineStr">
        <is>
          <t>P0009</t>
        </is>
      </c>
      <c r="G6336" t="inlineStr">
        <is>
          <t>Prod_0009</t>
        </is>
      </c>
      <c r="H6336" t="inlineStr">
        <is>
          <t>Toys</t>
        </is>
      </c>
      <c r="I6336" t="n">
        <v>1</v>
      </c>
      <c r="J6336" t="n">
        <v>583.12</v>
      </c>
      <c r="K6336" t="n">
        <v>0.15</v>
      </c>
      <c r="L6336">
        <f>I6336*J6336*(1-K6336)</f>
        <v/>
      </c>
      <c r="M6336">
        <f>VLOOKUP(F6336,Products!A:D,4,FALSE)*I6336</f>
        <v/>
      </c>
      <c r="N6336">
        <f>L6336-M6336</f>
        <v/>
      </c>
    </row>
    <row r="6337">
      <c r="A6337" t="inlineStr">
        <is>
          <t>T1006335</t>
        </is>
      </c>
      <c r="B6337" t="inlineStr">
        <is>
          <t>2023-05-17</t>
        </is>
      </c>
      <c r="C6337" t="inlineStr">
        <is>
          <t>S009</t>
        </is>
      </c>
      <c r="D6337" t="inlineStr">
        <is>
          <t>Store_009</t>
        </is>
      </c>
      <c r="E6337" t="inlineStr">
        <is>
          <t>Central</t>
        </is>
      </c>
      <c r="F6337" t="inlineStr">
        <is>
          <t>P0055</t>
        </is>
      </c>
      <c r="G6337" t="inlineStr">
        <is>
          <t>Prod_0055</t>
        </is>
      </c>
      <c r="H6337" t="inlineStr">
        <is>
          <t>Beverages</t>
        </is>
      </c>
      <c r="I6337" t="n">
        <v>9</v>
      </c>
      <c r="J6337" t="n">
        <v>163.53</v>
      </c>
      <c r="K6337" t="n">
        <v>0</v>
      </c>
      <c r="L6337">
        <f>I6337*J6337*(1-K6337)</f>
        <v/>
      </c>
      <c r="M6337">
        <f>VLOOKUP(F6337,Products!A:D,4,FALSE)*I6337</f>
        <v/>
      </c>
      <c r="N6337">
        <f>L6337-M6337</f>
        <v/>
      </c>
    </row>
    <row r="6338">
      <c r="A6338" t="inlineStr">
        <is>
          <t>T1006336</t>
        </is>
      </c>
      <c r="B6338" t="inlineStr">
        <is>
          <t>2023-04-07</t>
        </is>
      </c>
      <c r="C6338" t="inlineStr">
        <is>
          <t>S034</t>
        </is>
      </c>
      <c r="D6338" t="inlineStr">
        <is>
          <t>Store_034</t>
        </is>
      </c>
      <c r="E6338" t="inlineStr">
        <is>
          <t>Central</t>
        </is>
      </c>
      <c r="F6338" t="inlineStr">
        <is>
          <t>P0007</t>
        </is>
      </c>
      <c r="G6338" t="inlineStr">
        <is>
          <t>Prod_0007</t>
        </is>
      </c>
      <c r="H6338" t="inlineStr">
        <is>
          <t>Food</t>
        </is>
      </c>
      <c r="I6338" t="n">
        <v>6</v>
      </c>
      <c r="J6338" t="n">
        <v>150.11</v>
      </c>
      <c r="K6338" t="n">
        <v>0.05</v>
      </c>
      <c r="L6338">
        <f>I6338*J6338*(1-K6338)</f>
        <v/>
      </c>
      <c r="M6338">
        <f>VLOOKUP(F6338,Products!A:D,4,FALSE)*I6338</f>
        <v/>
      </c>
      <c r="N6338">
        <f>L6338-M6338</f>
        <v/>
      </c>
    </row>
    <row r="6339">
      <c r="A6339" t="inlineStr">
        <is>
          <t>T1006337</t>
        </is>
      </c>
      <c r="B6339" t="inlineStr">
        <is>
          <t>2024-12-26</t>
        </is>
      </c>
      <c r="C6339" t="inlineStr">
        <is>
          <t>S050</t>
        </is>
      </c>
      <c r="D6339" t="inlineStr">
        <is>
          <t>Store_050</t>
        </is>
      </c>
      <c r="E6339" t="inlineStr">
        <is>
          <t>South</t>
        </is>
      </c>
      <c r="F6339" t="inlineStr">
        <is>
          <t>P0043</t>
        </is>
      </c>
      <c r="G6339" t="inlineStr">
        <is>
          <t>Prod_0043</t>
        </is>
      </c>
      <c r="H6339" t="inlineStr">
        <is>
          <t>Food</t>
        </is>
      </c>
      <c r="I6339" t="n">
        <v>6</v>
      </c>
      <c r="J6339" t="n">
        <v>280.02</v>
      </c>
      <c r="K6339" t="n">
        <v>0</v>
      </c>
      <c r="L6339">
        <f>I6339*J6339*(1-K6339)</f>
        <v/>
      </c>
      <c r="M6339">
        <f>VLOOKUP(F6339,Products!A:D,4,FALSE)*I6339</f>
        <v/>
      </c>
      <c r="N6339">
        <f>L6339-M6339</f>
        <v/>
      </c>
    </row>
    <row r="6340">
      <c r="A6340" t="inlineStr">
        <is>
          <t>T1006338</t>
        </is>
      </c>
      <c r="B6340" t="inlineStr">
        <is>
          <t>2023-02-04</t>
        </is>
      </c>
      <c r="C6340" t="inlineStr">
        <is>
          <t>S038</t>
        </is>
      </c>
      <c r="D6340" t="inlineStr">
        <is>
          <t>Store_038</t>
        </is>
      </c>
      <c r="E6340" t="inlineStr">
        <is>
          <t>East</t>
        </is>
      </c>
      <c r="F6340" t="inlineStr">
        <is>
          <t>P0140</t>
        </is>
      </c>
      <c r="G6340" t="inlineStr">
        <is>
          <t>Prod_0140</t>
        </is>
      </c>
      <c r="H6340" t="inlineStr">
        <is>
          <t>Food</t>
        </is>
      </c>
      <c r="I6340" t="n">
        <v>9</v>
      </c>
      <c r="J6340" t="n">
        <v>944.26</v>
      </c>
      <c r="K6340" t="n">
        <v>0</v>
      </c>
      <c r="L6340">
        <f>I6340*J6340*(1-K6340)</f>
        <v/>
      </c>
      <c r="M6340">
        <f>VLOOKUP(F6340,Products!A:D,4,FALSE)*I6340</f>
        <v/>
      </c>
      <c r="N6340">
        <f>L6340-M6340</f>
        <v/>
      </c>
    </row>
    <row r="6341">
      <c r="A6341" t="inlineStr">
        <is>
          <t>T1006339</t>
        </is>
      </c>
      <c r="B6341" t="inlineStr">
        <is>
          <t>2024-09-18</t>
        </is>
      </c>
      <c r="C6341" t="inlineStr">
        <is>
          <t>S049</t>
        </is>
      </c>
      <c r="D6341" t="inlineStr">
        <is>
          <t>Store_049</t>
        </is>
      </c>
      <c r="E6341" t="inlineStr">
        <is>
          <t>North</t>
        </is>
      </c>
      <c r="F6341" t="inlineStr">
        <is>
          <t>P0147</t>
        </is>
      </c>
      <c r="G6341" t="inlineStr">
        <is>
          <t>Prod_0147</t>
        </is>
      </c>
      <c r="H6341" t="inlineStr">
        <is>
          <t>Stationery</t>
        </is>
      </c>
      <c r="I6341" t="n">
        <v>2</v>
      </c>
      <c r="J6341" t="n">
        <v>497.22</v>
      </c>
      <c r="K6341" t="n">
        <v>0</v>
      </c>
      <c r="L6341">
        <f>I6341*J6341*(1-K6341)</f>
        <v/>
      </c>
      <c r="M6341">
        <f>VLOOKUP(F6341,Products!A:D,4,FALSE)*I6341</f>
        <v/>
      </c>
      <c r="N6341">
        <f>L6341-M6341</f>
        <v/>
      </c>
    </row>
    <row r="6342">
      <c r="A6342" t="inlineStr">
        <is>
          <t>T1006340</t>
        </is>
      </c>
      <c r="B6342" t="inlineStr">
        <is>
          <t>2025-06-03</t>
        </is>
      </c>
      <c r="C6342" t="inlineStr">
        <is>
          <t>S027</t>
        </is>
      </c>
      <c r="D6342" t="inlineStr">
        <is>
          <t>Store_027</t>
        </is>
      </c>
      <c r="E6342" t="inlineStr">
        <is>
          <t>South</t>
        </is>
      </c>
      <c r="F6342" t="inlineStr">
        <is>
          <t>P0034</t>
        </is>
      </c>
      <c r="G6342" t="inlineStr">
        <is>
          <t>Prod_0034</t>
        </is>
      </c>
      <c r="H6342" t="inlineStr">
        <is>
          <t>Toys</t>
        </is>
      </c>
      <c r="I6342" t="n">
        <v>5</v>
      </c>
      <c r="J6342" t="n">
        <v>503.15</v>
      </c>
      <c r="K6342" t="n">
        <v>0</v>
      </c>
      <c r="L6342">
        <f>I6342*J6342*(1-K6342)</f>
        <v/>
      </c>
      <c r="M6342">
        <f>VLOOKUP(F6342,Products!A:D,4,FALSE)*I6342</f>
        <v/>
      </c>
      <c r="N6342">
        <f>L6342-M6342</f>
        <v/>
      </c>
    </row>
    <row r="6343">
      <c r="A6343" t="inlineStr">
        <is>
          <t>T1006341</t>
        </is>
      </c>
      <c r="B6343" t="inlineStr">
        <is>
          <t>2023-06-03</t>
        </is>
      </c>
      <c r="C6343" t="inlineStr">
        <is>
          <t>S014</t>
        </is>
      </c>
      <c r="D6343" t="inlineStr">
        <is>
          <t>Store_014</t>
        </is>
      </c>
      <c r="E6343" t="inlineStr">
        <is>
          <t>West</t>
        </is>
      </c>
      <c r="F6343" t="inlineStr">
        <is>
          <t>P0153</t>
        </is>
      </c>
      <c r="G6343" t="inlineStr">
        <is>
          <t>Prod_0153</t>
        </is>
      </c>
      <c r="H6343" t="inlineStr">
        <is>
          <t>Clothing</t>
        </is>
      </c>
      <c r="I6343" t="n">
        <v>7</v>
      </c>
      <c r="J6343" t="n">
        <v>126.94</v>
      </c>
      <c r="K6343" t="n">
        <v>0.15</v>
      </c>
      <c r="L6343">
        <f>I6343*J6343*(1-K6343)</f>
        <v/>
      </c>
      <c r="M6343">
        <f>VLOOKUP(F6343,Products!A:D,4,FALSE)*I6343</f>
        <v/>
      </c>
      <c r="N6343">
        <f>L6343-M6343</f>
        <v/>
      </c>
    </row>
    <row r="6344">
      <c r="A6344" t="inlineStr">
        <is>
          <t>T1006342</t>
        </is>
      </c>
      <c r="B6344" t="inlineStr">
        <is>
          <t>2023-06-22</t>
        </is>
      </c>
      <c r="C6344" t="inlineStr">
        <is>
          <t>S006</t>
        </is>
      </c>
      <c r="D6344" t="inlineStr">
        <is>
          <t>Store_006</t>
        </is>
      </c>
      <c r="E6344" t="inlineStr">
        <is>
          <t>East</t>
        </is>
      </c>
      <c r="F6344" t="inlineStr">
        <is>
          <t>P0091</t>
        </is>
      </c>
      <c r="G6344" t="inlineStr">
        <is>
          <t>Prod_0091</t>
        </is>
      </c>
      <c r="H6344" t="inlineStr">
        <is>
          <t>Toys</t>
        </is>
      </c>
      <c r="I6344" t="n">
        <v>5</v>
      </c>
      <c r="J6344" t="n">
        <v>317.61</v>
      </c>
      <c r="K6344" t="n">
        <v>0.15</v>
      </c>
      <c r="L6344">
        <f>I6344*J6344*(1-K6344)</f>
        <v/>
      </c>
      <c r="M6344">
        <f>VLOOKUP(F6344,Products!A:D,4,FALSE)*I6344</f>
        <v/>
      </c>
      <c r="N6344">
        <f>L6344-M6344</f>
        <v/>
      </c>
    </row>
    <row r="6345">
      <c r="A6345" t="inlineStr">
        <is>
          <t>T1006343</t>
        </is>
      </c>
      <c r="B6345" t="inlineStr">
        <is>
          <t>2025-04-09</t>
        </is>
      </c>
      <c r="C6345" t="inlineStr">
        <is>
          <t>S029</t>
        </is>
      </c>
      <c r="D6345" t="inlineStr">
        <is>
          <t>Store_029</t>
        </is>
      </c>
      <c r="E6345" t="inlineStr">
        <is>
          <t>South</t>
        </is>
      </c>
      <c r="F6345" t="inlineStr">
        <is>
          <t>P0159</t>
        </is>
      </c>
      <c r="G6345" t="inlineStr">
        <is>
          <t>Prod_0159</t>
        </is>
      </c>
      <c r="H6345" t="inlineStr">
        <is>
          <t>Electronics</t>
        </is>
      </c>
      <c r="I6345" t="n">
        <v>6</v>
      </c>
      <c r="J6345" t="n">
        <v>454.92</v>
      </c>
      <c r="K6345" t="n">
        <v>0</v>
      </c>
      <c r="L6345">
        <f>I6345*J6345*(1-K6345)</f>
        <v/>
      </c>
      <c r="M6345">
        <f>VLOOKUP(F6345,Products!A:D,4,FALSE)*I6345</f>
        <v/>
      </c>
      <c r="N6345">
        <f>L6345-M6345</f>
        <v/>
      </c>
    </row>
    <row r="6346">
      <c r="A6346" t="inlineStr">
        <is>
          <t>T1006344</t>
        </is>
      </c>
      <c r="B6346" t="inlineStr">
        <is>
          <t>2023-02-20</t>
        </is>
      </c>
      <c r="C6346" t="inlineStr">
        <is>
          <t>S039</t>
        </is>
      </c>
      <c r="D6346" t="inlineStr">
        <is>
          <t>Store_039</t>
        </is>
      </c>
      <c r="E6346" t="inlineStr">
        <is>
          <t>North</t>
        </is>
      </c>
      <c r="F6346" t="inlineStr">
        <is>
          <t>P0018</t>
        </is>
      </c>
      <c r="G6346" t="inlineStr">
        <is>
          <t>Prod_0018</t>
        </is>
      </c>
      <c r="H6346" t="inlineStr">
        <is>
          <t>Food</t>
        </is>
      </c>
      <c r="I6346" t="n">
        <v>3</v>
      </c>
      <c r="J6346" t="n">
        <v>763.1</v>
      </c>
      <c r="K6346" t="n">
        <v>0.1</v>
      </c>
      <c r="L6346">
        <f>I6346*J6346*(1-K6346)</f>
        <v/>
      </c>
      <c r="M6346">
        <f>VLOOKUP(F6346,Products!A:D,4,FALSE)*I6346</f>
        <v/>
      </c>
      <c r="N6346">
        <f>L6346-M6346</f>
        <v/>
      </c>
    </row>
    <row r="6347">
      <c r="A6347" t="inlineStr">
        <is>
          <t>T1006345</t>
        </is>
      </c>
      <c r="B6347" t="inlineStr">
        <is>
          <t>2023-05-21</t>
        </is>
      </c>
      <c r="C6347" t="inlineStr">
        <is>
          <t>S021</t>
        </is>
      </c>
      <c r="D6347" t="inlineStr">
        <is>
          <t>Store_021</t>
        </is>
      </c>
      <c r="E6347" t="inlineStr">
        <is>
          <t>North</t>
        </is>
      </c>
      <c r="F6347" t="inlineStr">
        <is>
          <t>P0111</t>
        </is>
      </c>
      <c r="G6347" t="inlineStr">
        <is>
          <t>Prod_0111</t>
        </is>
      </c>
      <c r="H6347" t="inlineStr">
        <is>
          <t>Clothing</t>
        </is>
      </c>
      <c r="I6347" t="n">
        <v>2</v>
      </c>
      <c r="J6347" t="n">
        <v>454.87</v>
      </c>
      <c r="K6347" t="n">
        <v>0.1</v>
      </c>
      <c r="L6347">
        <f>I6347*J6347*(1-K6347)</f>
        <v/>
      </c>
      <c r="M6347">
        <f>VLOOKUP(F6347,Products!A:D,4,FALSE)*I6347</f>
        <v/>
      </c>
      <c r="N6347">
        <f>L6347-M6347</f>
        <v/>
      </c>
    </row>
    <row r="6348">
      <c r="A6348" t="inlineStr">
        <is>
          <t>T1006346</t>
        </is>
      </c>
      <c r="B6348" t="inlineStr">
        <is>
          <t>2024-06-13</t>
        </is>
      </c>
      <c r="C6348" t="inlineStr">
        <is>
          <t>S007</t>
        </is>
      </c>
      <c r="D6348" t="inlineStr">
        <is>
          <t>Store_007</t>
        </is>
      </c>
      <c r="E6348" t="inlineStr">
        <is>
          <t>East</t>
        </is>
      </c>
      <c r="F6348" t="inlineStr">
        <is>
          <t>P0175</t>
        </is>
      </c>
      <c r="G6348" t="inlineStr">
        <is>
          <t>Prod_0175</t>
        </is>
      </c>
      <c r="H6348" t="inlineStr">
        <is>
          <t>Food</t>
        </is>
      </c>
      <c r="I6348" t="n">
        <v>2</v>
      </c>
      <c r="J6348" t="n">
        <v>773.24</v>
      </c>
      <c r="K6348" t="n">
        <v>0</v>
      </c>
      <c r="L6348">
        <f>I6348*J6348*(1-K6348)</f>
        <v/>
      </c>
      <c r="M6348">
        <f>VLOOKUP(F6348,Products!A:D,4,FALSE)*I6348</f>
        <v/>
      </c>
      <c r="N6348">
        <f>L6348-M6348</f>
        <v/>
      </c>
    </row>
    <row r="6349">
      <c r="A6349" t="inlineStr">
        <is>
          <t>T1006347</t>
        </is>
      </c>
      <c r="B6349" t="inlineStr">
        <is>
          <t>2025-05-29</t>
        </is>
      </c>
      <c r="C6349" t="inlineStr">
        <is>
          <t>S032</t>
        </is>
      </c>
      <c r="D6349" t="inlineStr">
        <is>
          <t>Store_032</t>
        </is>
      </c>
      <c r="E6349" t="inlineStr">
        <is>
          <t>Central</t>
        </is>
      </c>
      <c r="F6349" t="inlineStr">
        <is>
          <t>P0083</t>
        </is>
      </c>
      <c r="G6349" t="inlineStr">
        <is>
          <t>Prod_0083</t>
        </is>
      </c>
      <c r="H6349" t="inlineStr">
        <is>
          <t>Clothing</t>
        </is>
      </c>
      <c r="I6349" t="n">
        <v>3</v>
      </c>
      <c r="J6349" t="n">
        <v>625.1900000000001</v>
      </c>
      <c r="K6349" t="n">
        <v>0</v>
      </c>
      <c r="L6349">
        <f>I6349*J6349*(1-K6349)</f>
        <v/>
      </c>
      <c r="M6349">
        <f>VLOOKUP(F6349,Products!A:D,4,FALSE)*I6349</f>
        <v/>
      </c>
      <c r="N6349">
        <f>L6349-M6349</f>
        <v/>
      </c>
    </row>
    <row r="6350">
      <c r="A6350" t="inlineStr">
        <is>
          <t>T1006348</t>
        </is>
      </c>
      <c r="B6350" t="inlineStr">
        <is>
          <t>2024-04-04</t>
        </is>
      </c>
      <c r="C6350" t="inlineStr">
        <is>
          <t>S049</t>
        </is>
      </c>
      <c r="D6350" t="inlineStr">
        <is>
          <t>Store_049</t>
        </is>
      </c>
      <c r="E6350" t="inlineStr">
        <is>
          <t>North</t>
        </is>
      </c>
      <c r="F6350" t="inlineStr">
        <is>
          <t>P0181</t>
        </is>
      </c>
      <c r="G6350" t="inlineStr">
        <is>
          <t>Prod_0181</t>
        </is>
      </c>
      <c r="H6350" t="inlineStr">
        <is>
          <t>Electronics</t>
        </is>
      </c>
      <c r="I6350" t="n">
        <v>3</v>
      </c>
      <c r="J6350" t="n">
        <v>646.76</v>
      </c>
      <c r="K6350" t="n">
        <v>0</v>
      </c>
      <c r="L6350">
        <f>I6350*J6350*(1-K6350)</f>
        <v/>
      </c>
      <c r="M6350">
        <f>VLOOKUP(F6350,Products!A:D,4,FALSE)*I6350</f>
        <v/>
      </c>
      <c r="N6350">
        <f>L6350-M6350</f>
        <v/>
      </c>
    </row>
    <row r="6351">
      <c r="A6351" t="inlineStr">
        <is>
          <t>T1006349</t>
        </is>
      </c>
      <c r="B6351" t="inlineStr">
        <is>
          <t>2025-07-06</t>
        </is>
      </c>
      <c r="C6351" t="inlineStr">
        <is>
          <t>S007</t>
        </is>
      </c>
      <c r="D6351" t="inlineStr">
        <is>
          <t>Store_007</t>
        </is>
      </c>
      <c r="E6351" t="inlineStr">
        <is>
          <t>East</t>
        </is>
      </c>
      <c r="F6351" t="inlineStr">
        <is>
          <t>P0051</t>
        </is>
      </c>
      <c r="G6351" t="inlineStr">
        <is>
          <t>Prod_0051</t>
        </is>
      </c>
      <c r="H6351" t="inlineStr">
        <is>
          <t>Clothing</t>
        </is>
      </c>
      <c r="I6351" t="n">
        <v>5</v>
      </c>
      <c r="J6351" t="n">
        <v>72.79000000000001</v>
      </c>
      <c r="K6351" t="n">
        <v>0.05</v>
      </c>
      <c r="L6351">
        <f>I6351*J6351*(1-K6351)</f>
        <v/>
      </c>
      <c r="M6351">
        <f>VLOOKUP(F6351,Products!A:D,4,FALSE)*I6351</f>
        <v/>
      </c>
      <c r="N6351">
        <f>L6351-M6351</f>
        <v/>
      </c>
    </row>
    <row r="6352">
      <c r="A6352" t="inlineStr">
        <is>
          <t>T1006350</t>
        </is>
      </c>
      <c r="B6352" t="inlineStr">
        <is>
          <t>2024-03-17</t>
        </is>
      </c>
      <c r="C6352" t="inlineStr">
        <is>
          <t>S022</t>
        </is>
      </c>
      <c r="D6352" t="inlineStr">
        <is>
          <t>Store_022</t>
        </is>
      </c>
      <c r="E6352" t="inlineStr">
        <is>
          <t>East</t>
        </is>
      </c>
      <c r="F6352" t="inlineStr">
        <is>
          <t>P0155</t>
        </is>
      </c>
      <c r="G6352" t="inlineStr">
        <is>
          <t>Prod_0155</t>
        </is>
      </c>
      <c r="H6352" t="inlineStr">
        <is>
          <t>Electronics</t>
        </is>
      </c>
      <c r="I6352" t="n">
        <v>9</v>
      </c>
      <c r="J6352" t="n">
        <v>402.84</v>
      </c>
      <c r="K6352" t="n">
        <v>0</v>
      </c>
      <c r="L6352">
        <f>I6352*J6352*(1-K6352)</f>
        <v/>
      </c>
      <c r="M6352">
        <f>VLOOKUP(F6352,Products!A:D,4,FALSE)*I6352</f>
        <v/>
      </c>
      <c r="N6352">
        <f>L6352-M6352</f>
        <v/>
      </c>
    </row>
    <row r="6353">
      <c r="A6353" t="inlineStr">
        <is>
          <t>T1006351</t>
        </is>
      </c>
      <c r="B6353" t="inlineStr">
        <is>
          <t>2024-12-11</t>
        </is>
      </c>
      <c r="C6353" t="inlineStr">
        <is>
          <t>S047</t>
        </is>
      </c>
      <c r="D6353" t="inlineStr">
        <is>
          <t>Store_047</t>
        </is>
      </c>
      <c r="E6353" t="inlineStr">
        <is>
          <t>North</t>
        </is>
      </c>
      <c r="F6353" t="inlineStr">
        <is>
          <t>P0183</t>
        </is>
      </c>
      <c r="G6353" t="inlineStr">
        <is>
          <t>Prod_0183</t>
        </is>
      </c>
      <c r="H6353" t="inlineStr">
        <is>
          <t>Stationery</t>
        </is>
      </c>
      <c r="I6353" t="n">
        <v>3</v>
      </c>
      <c r="J6353" t="n">
        <v>938.33</v>
      </c>
      <c r="K6353" t="n">
        <v>0</v>
      </c>
      <c r="L6353">
        <f>I6353*J6353*(1-K6353)</f>
        <v/>
      </c>
      <c r="M6353">
        <f>VLOOKUP(F6353,Products!A:D,4,FALSE)*I6353</f>
        <v/>
      </c>
      <c r="N6353">
        <f>L6353-M6353</f>
        <v/>
      </c>
    </row>
    <row r="6354">
      <c r="A6354" t="inlineStr">
        <is>
          <t>T1006352</t>
        </is>
      </c>
      <c r="B6354" t="inlineStr">
        <is>
          <t>2023-12-31</t>
        </is>
      </c>
      <c r="C6354" t="inlineStr">
        <is>
          <t>S038</t>
        </is>
      </c>
      <c r="D6354" t="inlineStr">
        <is>
          <t>Store_038</t>
        </is>
      </c>
      <c r="E6354" t="inlineStr">
        <is>
          <t>East</t>
        </is>
      </c>
      <c r="F6354" t="inlineStr">
        <is>
          <t>P0101</t>
        </is>
      </c>
      <c r="G6354" t="inlineStr">
        <is>
          <t>Prod_0101</t>
        </is>
      </c>
      <c r="H6354" t="inlineStr">
        <is>
          <t>Food</t>
        </is>
      </c>
      <c r="I6354" t="n">
        <v>1</v>
      </c>
      <c r="J6354" t="n">
        <v>74.37</v>
      </c>
      <c r="K6354" t="n">
        <v>0.05</v>
      </c>
      <c r="L6354">
        <f>I6354*J6354*(1-K6354)</f>
        <v/>
      </c>
      <c r="M6354">
        <f>VLOOKUP(F6354,Products!A:D,4,FALSE)*I6354</f>
        <v/>
      </c>
      <c r="N6354">
        <f>L6354-M6354</f>
        <v/>
      </c>
    </row>
    <row r="6355">
      <c r="A6355" t="inlineStr">
        <is>
          <t>T1006353</t>
        </is>
      </c>
      <c r="B6355" t="inlineStr">
        <is>
          <t>2024-05-27</t>
        </is>
      </c>
      <c r="C6355" t="inlineStr">
        <is>
          <t>S018</t>
        </is>
      </c>
      <c r="D6355" t="inlineStr">
        <is>
          <t>Store_018</t>
        </is>
      </c>
      <c r="E6355" t="inlineStr">
        <is>
          <t>South</t>
        </is>
      </c>
      <c r="F6355" t="inlineStr">
        <is>
          <t>P0165</t>
        </is>
      </c>
      <c r="G6355" t="inlineStr">
        <is>
          <t>Prod_0165</t>
        </is>
      </c>
      <c r="H6355" t="inlineStr">
        <is>
          <t>Clothing</t>
        </is>
      </c>
      <c r="I6355" t="n">
        <v>3</v>
      </c>
      <c r="J6355" t="n">
        <v>548.04</v>
      </c>
      <c r="K6355" t="n">
        <v>0</v>
      </c>
      <c r="L6355">
        <f>I6355*J6355*(1-K6355)</f>
        <v/>
      </c>
      <c r="M6355">
        <f>VLOOKUP(F6355,Products!A:D,4,FALSE)*I6355</f>
        <v/>
      </c>
      <c r="N6355">
        <f>L6355-M6355</f>
        <v/>
      </c>
    </row>
    <row r="6356">
      <c r="A6356" t="inlineStr">
        <is>
          <t>T1006354</t>
        </is>
      </c>
      <c r="B6356" t="inlineStr">
        <is>
          <t>2023-08-05</t>
        </is>
      </c>
      <c r="C6356" t="inlineStr">
        <is>
          <t>S003</t>
        </is>
      </c>
      <c r="D6356" t="inlineStr">
        <is>
          <t>Store_003</t>
        </is>
      </c>
      <c r="E6356" t="inlineStr">
        <is>
          <t>North</t>
        </is>
      </c>
      <c r="F6356" t="inlineStr">
        <is>
          <t>P0095</t>
        </is>
      </c>
      <c r="G6356" t="inlineStr">
        <is>
          <t>Prod_0095</t>
        </is>
      </c>
      <c r="H6356" t="inlineStr">
        <is>
          <t>Food</t>
        </is>
      </c>
      <c r="I6356" t="n">
        <v>2</v>
      </c>
      <c r="J6356" t="n">
        <v>257.67</v>
      </c>
      <c r="K6356" t="n">
        <v>0</v>
      </c>
      <c r="L6356">
        <f>I6356*J6356*(1-K6356)</f>
        <v/>
      </c>
      <c r="M6356">
        <f>VLOOKUP(F6356,Products!A:D,4,FALSE)*I6356</f>
        <v/>
      </c>
      <c r="N6356">
        <f>L6356-M6356</f>
        <v/>
      </c>
    </row>
    <row r="6357">
      <c r="A6357" t="inlineStr">
        <is>
          <t>T1006355</t>
        </is>
      </c>
      <c r="B6357" t="inlineStr">
        <is>
          <t>2024-04-13</t>
        </is>
      </c>
      <c r="C6357" t="inlineStr">
        <is>
          <t>S045</t>
        </is>
      </c>
      <c r="D6357" t="inlineStr">
        <is>
          <t>Store_045</t>
        </is>
      </c>
      <c r="E6357" t="inlineStr">
        <is>
          <t>East</t>
        </is>
      </c>
      <c r="F6357" t="inlineStr">
        <is>
          <t>P0098</t>
        </is>
      </c>
      <c r="G6357" t="inlineStr">
        <is>
          <t>Prod_0098</t>
        </is>
      </c>
      <c r="H6357" t="inlineStr">
        <is>
          <t>Clothing</t>
        </is>
      </c>
      <c r="I6357" t="n">
        <v>8</v>
      </c>
      <c r="J6357" t="n">
        <v>429.23</v>
      </c>
      <c r="K6357" t="n">
        <v>0</v>
      </c>
      <c r="L6357">
        <f>I6357*J6357*(1-K6357)</f>
        <v/>
      </c>
      <c r="M6357">
        <f>VLOOKUP(F6357,Products!A:D,4,FALSE)*I6357</f>
        <v/>
      </c>
      <c r="N6357">
        <f>L6357-M6357</f>
        <v/>
      </c>
    </row>
    <row r="6358">
      <c r="A6358" t="inlineStr">
        <is>
          <t>T1006356</t>
        </is>
      </c>
      <c r="B6358" t="inlineStr">
        <is>
          <t>2024-04-07</t>
        </is>
      </c>
      <c r="C6358" t="inlineStr">
        <is>
          <t>S020</t>
        </is>
      </c>
      <c r="D6358" t="inlineStr">
        <is>
          <t>Store_020</t>
        </is>
      </c>
      <c r="E6358" t="inlineStr">
        <is>
          <t>West</t>
        </is>
      </c>
      <c r="F6358" t="inlineStr">
        <is>
          <t>P0047</t>
        </is>
      </c>
      <c r="G6358" t="inlineStr">
        <is>
          <t>Prod_0047</t>
        </is>
      </c>
      <c r="H6358" t="inlineStr">
        <is>
          <t>Beverages</t>
        </is>
      </c>
      <c r="I6358" t="n">
        <v>6</v>
      </c>
      <c r="J6358" t="n">
        <v>502.1</v>
      </c>
      <c r="K6358" t="n">
        <v>0</v>
      </c>
      <c r="L6358">
        <f>I6358*J6358*(1-K6358)</f>
        <v/>
      </c>
      <c r="M6358">
        <f>VLOOKUP(F6358,Products!A:D,4,FALSE)*I6358</f>
        <v/>
      </c>
      <c r="N6358">
        <f>L6358-M6358</f>
        <v/>
      </c>
    </row>
    <row r="6359">
      <c r="A6359" t="inlineStr">
        <is>
          <t>T1006357</t>
        </is>
      </c>
      <c r="B6359" t="inlineStr">
        <is>
          <t>2023-06-21</t>
        </is>
      </c>
      <c r="C6359" t="inlineStr">
        <is>
          <t>S023</t>
        </is>
      </c>
      <c r="D6359" t="inlineStr">
        <is>
          <t>Store_023</t>
        </is>
      </c>
      <c r="E6359" t="inlineStr">
        <is>
          <t>South</t>
        </is>
      </c>
      <c r="F6359" t="inlineStr">
        <is>
          <t>P0115</t>
        </is>
      </c>
      <c r="G6359" t="inlineStr">
        <is>
          <t>Prod_0115</t>
        </is>
      </c>
      <c r="H6359" t="inlineStr">
        <is>
          <t>Clothing</t>
        </is>
      </c>
      <c r="I6359" t="n">
        <v>7</v>
      </c>
      <c r="J6359" t="n">
        <v>790.85</v>
      </c>
      <c r="K6359" t="n">
        <v>0</v>
      </c>
      <c r="L6359">
        <f>I6359*J6359*(1-K6359)</f>
        <v/>
      </c>
      <c r="M6359">
        <f>VLOOKUP(F6359,Products!A:D,4,FALSE)*I6359</f>
        <v/>
      </c>
      <c r="N6359">
        <f>L6359-M6359</f>
        <v/>
      </c>
    </row>
    <row r="6360">
      <c r="A6360" t="inlineStr">
        <is>
          <t>T1006358</t>
        </is>
      </c>
      <c r="B6360" t="inlineStr">
        <is>
          <t>2023-09-14</t>
        </is>
      </c>
      <c r="C6360" t="inlineStr">
        <is>
          <t>S044</t>
        </is>
      </c>
      <c r="D6360" t="inlineStr">
        <is>
          <t>Store_044</t>
        </is>
      </c>
      <c r="E6360" t="inlineStr">
        <is>
          <t>North</t>
        </is>
      </c>
      <c r="F6360" t="inlineStr">
        <is>
          <t>P0103</t>
        </is>
      </c>
      <c r="G6360" t="inlineStr">
        <is>
          <t>Prod_0103</t>
        </is>
      </c>
      <c r="H6360" t="inlineStr">
        <is>
          <t>Stationery</t>
        </is>
      </c>
      <c r="I6360" t="n">
        <v>3</v>
      </c>
      <c r="J6360" t="n">
        <v>815.99</v>
      </c>
      <c r="K6360" t="n">
        <v>0.1</v>
      </c>
      <c r="L6360">
        <f>I6360*J6360*(1-K6360)</f>
        <v/>
      </c>
      <c r="M6360">
        <f>VLOOKUP(F6360,Products!A:D,4,FALSE)*I6360</f>
        <v/>
      </c>
      <c r="N6360">
        <f>L6360-M6360</f>
        <v/>
      </c>
    </row>
    <row r="6361">
      <c r="A6361" t="inlineStr">
        <is>
          <t>T1006359</t>
        </is>
      </c>
      <c r="B6361" t="inlineStr">
        <is>
          <t>2024-09-06</t>
        </is>
      </c>
      <c r="C6361" t="inlineStr">
        <is>
          <t>S009</t>
        </is>
      </c>
      <c r="D6361" t="inlineStr">
        <is>
          <t>Store_009</t>
        </is>
      </c>
      <c r="E6361" t="inlineStr">
        <is>
          <t>Central</t>
        </is>
      </c>
      <c r="F6361" t="inlineStr">
        <is>
          <t>P0055</t>
        </is>
      </c>
      <c r="G6361" t="inlineStr">
        <is>
          <t>Prod_0055</t>
        </is>
      </c>
      <c r="H6361" t="inlineStr">
        <is>
          <t>Beverages</t>
        </is>
      </c>
      <c r="I6361" t="n">
        <v>1</v>
      </c>
      <c r="J6361" t="n">
        <v>211.91</v>
      </c>
      <c r="K6361" t="n">
        <v>0</v>
      </c>
      <c r="L6361">
        <f>I6361*J6361*(1-K6361)</f>
        <v/>
      </c>
      <c r="M6361">
        <f>VLOOKUP(F6361,Products!A:D,4,FALSE)*I6361</f>
        <v/>
      </c>
      <c r="N6361">
        <f>L6361-M6361</f>
        <v/>
      </c>
    </row>
    <row r="6362">
      <c r="A6362" t="inlineStr">
        <is>
          <t>T1006360</t>
        </is>
      </c>
      <c r="B6362" t="inlineStr">
        <is>
          <t>2024-09-19</t>
        </is>
      </c>
      <c r="C6362" t="inlineStr">
        <is>
          <t>S006</t>
        </is>
      </c>
      <c r="D6362" t="inlineStr">
        <is>
          <t>Store_006</t>
        </is>
      </c>
      <c r="E6362" t="inlineStr">
        <is>
          <t>East</t>
        </is>
      </c>
      <c r="F6362" t="inlineStr">
        <is>
          <t>P0073</t>
        </is>
      </c>
      <c r="G6362" t="inlineStr">
        <is>
          <t>Prod_0073</t>
        </is>
      </c>
      <c r="H6362" t="inlineStr">
        <is>
          <t>Food</t>
        </is>
      </c>
      <c r="I6362" t="n">
        <v>9</v>
      </c>
      <c r="J6362" t="n">
        <v>524.39</v>
      </c>
      <c r="K6362" t="n">
        <v>0.1</v>
      </c>
      <c r="L6362">
        <f>I6362*J6362*(1-K6362)</f>
        <v/>
      </c>
      <c r="M6362">
        <f>VLOOKUP(F6362,Products!A:D,4,FALSE)*I6362</f>
        <v/>
      </c>
      <c r="N6362">
        <f>L6362-M6362</f>
        <v/>
      </c>
    </row>
    <row r="6363">
      <c r="A6363" t="inlineStr">
        <is>
          <t>T1006361</t>
        </is>
      </c>
      <c r="B6363" t="inlineStr">
        <is>
          <t>2024-02-18</t>
        </is>
      </c>
      <c r="C6363" t="inlineStr">
        <is>
          <t>S048</t>
        </is>
      </c>
      <c r="D6363" t="inlineStr">
        <is>
          <t>Store_048</t>
        </is>
      </c>
      <c r="E6363" t="inlineStr">
        <is>
          <t>South</t>
        </is>
      </c>
      <c r="F6363" t="inlineStr">
        <is>
          <t>P0100</t>
        </is>
      </c>
      <c r="G6363" t="inlineStr">
        <is>
          <t>Prod_0100</t>
        </is>
      </c>
      <c r="H6363" t="inlineStr">
        <is>
          <t>Household</t>
        </is>
      </c>
      <c r="I6363" t="n">
        <v>3</v>
      </c>
      <c r="J6363" t="n">
        <v>359.13</v>
      </c>
      <c r="K6363" t="n">
        <v>0.2</v>
      </c>
      <c r="L6363">
        <f>I6363*J6363*(1-K6363)</f>
        <v/>
      </c>
      <c r="M6363">
        <f>VLOOKUP(F6363,Products!A:D,4,FALSE)*I6363</f>
        <v/>
      </c>
      <c r="N6363">
        <f>L6363-M6363</f>
        <v/>
      </c>
    </row>
    <row r="6364">
      <c r="A6364" t="inlineStr">
        <is>
          <t>T1006362</t>
        </is>
      </c>
      <c r="B6364" t="inlineStr">
        <is>
          <t>2024-04-07</t>
        </is>
      </c>
      <c r="C6364" t="inlineStr">
        <is>
          <t>S002</t>
        </is>
      </c>
      <c r="D6364" t="inlineStr">
        <is>
          <t>Store_002</t>
        </is>
      </c>
      <c r="E6364" t="inlineStr">
        <is>
          <t>South</t>
        </is>
      </c>
      <c r="F6364" t="inlineStr">
        <is>
          <t>P0177</t>
        </is>
      </c>
      <c r="G6364" t="inlineStr">
        <is>
          <t>Prod_0177</t>
        </is>
      </c>
      <c r="H6364" t="inlineStr">
        <is>
          <t>Household</t>
        </is>
      </c>
      <c r="I6364" t="n">
        <v>8</v>
      </c>
      <c r="J6364" t="n">
        <v>259.9</v>
      </c>
      <c r="K6364" t="n">
        <v>0</v>
      </c>
      <c r="L6364">
        <f>I6364*J6364*(1-K6364)</f>
        <v/>
      </c>
      <c r="M6364">
        <f>VLOOKUP(F6364,Products!A:D,4,FALSE)*I6364</f>
        <v/>
      </c>
      <c r="N6364">
        <f>L6364-M6364</f>
        <v/>
      </c>
    </row>
    <row r="6365">
      <c r="A6365" t="inlineStr">
        <is>
          <t>T1006363</t>
        </is>
      </c>
      <c r="B6365" t="inlineStr">
        <is>
          <t>2023-12-15</t>
        </is>
      </c>
      <c r="C6365" t="inlineStr">
        <is>
          <t>S044</t>
        </is>
      </c>
      <c r="D6365" t="inlineStr">
        <is>
          <t>Store_044</t>
        </is>
      </c>
      <c r="E6365" t="inlineStr">
        <is>
          <t>North</t>
        </is>
      </c>
      <c r="F6365" t="inlineStr">
        <is>
          <t>P0068</t>
        </is>
      </c>
      <c r="G6365" t="inlineStr">
        <is>
          <t>Prod_0068</t>
        </is>
      </c>
      <c r="H6365" t="inlineStr">
        <is>
          <t>Household</t>
        </is>
      </c>
      <c r="I6365" t="n">
        <v>9</v>
      </c>
      <c r="J6365" t="n">
        <v>215.99</v>
      </c>
      <c r="K6365" t="n">
        <v>0.05</v>
      </c>
      <c r="L6365">
        <f>I6365*J6365*(1-K6365)</f>
        <v/>
      </c>
      <c r="M6365">
        <f>VLOOKUP(F6365,Products!A:D,4,FALSE)*I6365</f>
        <v/>
      </c>
      <c r="N6365">
        <f>L6365-M6365</f>
        <v/>
      </c>
    </row>
    <row r="6366">
      <c r="A6366" t="inlineStr">
        <is>
          <t>T1006364</t>
        </is>
      </c>
      <c r="B6366" t="inlineStr">
        <is>
          <t>2024-03-13</t>
        </is>
      </c>
      <c r="C6366" t="inlineStr">
        <is>
          <t>S041</t>
        </is>
      </c>
      <c r="D6366" t="inlineStr">
        <is>
          <t>Store_041</t>
        </is>
      </c>
      <c r="E6366" t="inlineStr">
        <is>
          <t>East</t>
        </is>
      </c>
      <c r="F6366" t="inlineStr">
        <is>
          <t>P0039</t>
        </is>
      </c>
      <c r="G6366" t="inlineStr">
        <is>
          <t>Prod_0039</t>
        </is>
      </c>
      <c r="H6366" t="inlineStr">
        <is>
          <t>Household</t>
        </is>
      </c>
      <c r="I6366" t="n">
        <v>5</v>
      </c>
      <c r="J6366" t="n">
        <v>381.95</v>
      </c>
      <c r="K6366" t="n">
        <v>0</v>
      </c>
      <c r="L6366">
        <f>I6366*J6366*(1-K6366)</f>
        <v/>
      </c>
      <c r="M6366">
        <f>VLOOKUP(F6366,Products!A:D,4,FALSE)*I6366</f>
        <v/>
      </c>
      <c r="N6366">
        <f>L6366-M6366</f>
        <v/>
      </c>
    </row>
    <row r="6367">
      <c r="A6367" t="inlineStr">
        <is>
          <t>T1006365</t>
        </is>
      </c>
      <c r="B6367" t="inlineStr">
        <is>
          <t>2023-05-13</t>
        </is>
      </c>
      <c r="C6367" t="inlineStr">
        <is>
          <t>S005</t>
        </is>
      </c>
      <c r="D6367" t="inlineStr">
        <is>
          <t>Store_005</t>
        </is>
      </c>
      <c r="E6367" t="inlineStr">
        <is>
          <t>Central</t>
        </is>
      </c>
      <c r="F6367" t="inlineStr">
        <is>
          <t>P0151</t>
        </is>
      </c>
      <c r="G6367" t="inlineStr">
        <is>
          <t>Prod_0151</t>
        </is>
      </c>
      <c r="H6367" t="inlineStr">
        <is>
          <t>Food</t>
        </is>
      </c>
      <c r="I6367" t="n">
        <v>5</v>
      </c>
      <c r="J6367" t="n">
        <v>1005.78</v>
      </c>
      <c r="K6367" t="n">
        <v>0</v>
      </c>
      <c r="L6367">
        <f>I6367*J6367*(1-K6367)</f>
        <v/>
      </c>
      <c r="M6367">
        <f>VLOOKUP(F6367,Products!A:D,4,FALSE)*I6367</f>
        <v/>
      </c>
      <c r="N6367">
        <f>L6367-M6367</f>
        <v/>
      </c>
    </row>
    <row r="6368">
      <c r="A6368" t="inlineStr">
        <is>
          <t>T1006366</t>
        </is>
      </c>
      <c r="B6368" t="inlineStr">
        <is>
          <t>2024-03-14</t>
        </is>
      </c>
      <c r="C6368" t="inlineStr">
        <is>
          <t>S028</t>
        </is>
      </c>
      <c r="D6368" t="inlineStr">
        <is>
          <t>Store_028</t>
        </is>
      </c>
      <c r="E6368" t="inlineStr">
        <is>
          <t>North</t>
        </is>
      </c>
      <c r="F6368" t="inlineStr">
        <is>
          <t>P0042</t>
        </is>
      </c>
      <c r="G6368" t="inlineStr">
        <is>
          <t>Prod_0042</t>
        </is>
      </c>
      <c r="H6368" t="inlineStr">
        <is>
          <t>Electronics</t>
        </is>
      </c>
      <c r="I6368" t="n">
        <v>7</v>
      </c>
      <c r="J6368" t="n">
        <v>770.6799999999999</v>
      </c>
      <c r="K6368" t="n">
        <v>0.05</v>
      </c>
      <c r="L6368">
        <f>I6368*J6368*(1-K6368)</f>
        <v/>
      </c>
      <c r="M6368">
        <f>VLOOKUP(F6368,Products!A:D,4,FALSE)*I6368</f>
        <v/>
      </c>
      <c r="N6368">
        <f>L6368-M6368</f>
        <v/>
      </c>
    </row>
    <row r="6369">
      <c r="A6369" t="inlineStr">
        <is>
          <t>T1006367</t>
        </is>
      </c>
      <c r="B6369" t="inlineStr">
        <is>
          <t>2025-08-23</t>
        </is>
      </c>
      <c r="C6369" t="inlineStr">
        <is>
          <t>S044</t>
        </is>
      </c>
      <c r="D6369" t="inlineStr">
        <is>
          <t>Store_044</t>
        </is>
      </c>
      <c r="E6369" t="inlineStr">
        <is>
          <t>North</t>
        </is>
      </c>
      <c r="F6369" t="inlineStr">
        <is>
          <t>P0069</t>
        </is>
      </c>
      <c r="G6369" t="inlineStr">
        <is>
          <t>Prod_0069</t>
        </is>
      </c>
      <c r="H6369" t="inlineStr">
        <is>
          <t>Household</t>
        </is>
      </c>
      <c r="I6369" t="n">
        <v>2</v>
      </c>
      <c r="J6369" t="n">
        <v>300.56</v>
      </c>
      <c r="K6369" t="n">
        <v>0.15</v>
      </c>
      <c r="L6369">
        <f>I6369*J6369*(1-K6369)</f>
        <v/>
      </c>
      <c r="M6369">
        <f>VLOOKUP(F6369,Products!A:D,4,FALSE)*I6369</f>
        <v/>
      </c>
      <c r="N6369">
        <f>L6369-M6369</f>
        <v/>
      </c>
    </row>
    <row r="6370">
      <c r="A6370" t="inlineStr">
        <is>
          <t>T1006368</t>
        </is>
      </c>
      <c r="B6370" t="inlineStr">
        <is>
          <t>2025-09-15</t>
        </is>
      </c>
      <c r="C6370" t="inlineStr">
        <is>
          <t>S031</t>
        </is>
      </c>
      <c r="D6370" t="inlineStr">
        <is>
          <t>Store_031</t>
        </is>
      </c>
      <c r="E6370" t="inlineStr">
        <is>
          <t>Central</t>
        </is>
      </c>
      <c r="F6370" t="inlineStr">
        <is>
          <t>P0049</t>
        </is>
      </c>
      <c r="G6370" t="inlineStr">
        <is>
          <t>Prod_0049</t>
        </is>
      </c>
      <c r="H6370" t="inlineStr">
        <is>
          <t>Beverages</t>
        </is>
      </c>
      <c r="I6370" t="n">
        <v>2</v>
      </c>
      <c r="J6370" t="n">
        <v>223.61</v>
      </c>
      <c r="K6370" t="n">
        <v>0</v>
      </c>
      <c r="L6370">
        <f>I6370*J6370*(1-K6370)</f>
        <v/>
      </c>
      <c r="M6370">
        <f>VLOOKUP(F6370,Products!A:D,4,FALSE)*I6370</f>
        <v/>
      </c>
      <c r="N6370">
        <f>L6370-M6370</f>
        <v/>
      </c>
    </row>
    <row r="6371">
      <c r="A6371" t="inlineStr">
        <is>
          <t>T1006369</t>
        </is>
      </c>
      <c r="B6371" t="inlineStr">
        <is>
          <t>2025-05-11</t>
        </is>
      </c>
      <c r="C6371" t="inlineStr">
        <is>
          <t>S047</t>
        </is>
      </c>
      <c r="D6371" t="inlineStr">
        <is>
          <t>Store_047</t>
        </is>
      </c>
      <c r="E6371" t="inlineStr">
        <is>
          <t>North</t>
        </is>
      </c>
      <c r="F6371" t="inlineStr">
        <is>
          <t>P0133</t>
        </is>
      </c>
      <c r="G6371" t="inlineStr">
        <is>
          <t>Prod_0133</t>
        </is>
      </c>
      <c r="H6371" t="inlineStr">
        <is>
          <t>Stationery</t>
        </is>
      </c>
      <c r="I6371" t="n">
        <v>4</v>
      </c>
      <c r="J6371" t="n">
        <v>343.77</v>
      </c>
      <c r="K6371" t="n">
        <v>0.05</v>
      </c>
      <c r="L6371">
        <f>I6371*J6371*(1-K6371)</f>
        <v/>
      </c>
      <c r="M6371">
        <f>VLOOKUP(F6371,Products!A:D,4,FALSE)*I6371</f>
        <v/>
      </c>
      <c r="N6371">
        <f>L6371-M6371</f>
        <v/>
      </c>
    </row>
    <row r="6372">
      <c r="A6372" t="inlineStr">
        <is>
          <t>T1006370</t>
        </is>
      </c>
      <c r="B6372" t="inlineStr">
        <is>
          <t>2023-06-27</t>
        </is>
      </c>
      <c r="C6372" t="inlineStr">
        <is>
          <t>S050</t>
        </is>
      </c>
      <c r="D6372" t="inlineStr">
        <is>
          <t>Store_050</t>
        </is>
      </c>
      <c r="E6372" t="inlineStr">
        <is>
          <t>South</t>
        </is>
      </c>
      <c r="F6372" t="inlineStr">
        <is>
          <t>P0020</t>
        </is>
      </c>
      <c r="G6372" t="inlineStr">
        <is>
          <t>Prod_0020</t>
        </is>
      </c>
      <c r="H6372" t="inlineStr">
        <is>
          <t>Beverages</t>
        </is>
      </c>
      <c r="I6372" t="n">
        <v>7</v>
      </c>
      <c r="J6372" t="n">
        <v>822.0599999999999</v>
      </c>
      <c r="K6372" t="n">
        <v>0</v>
      </c>
      <c r="L6372">
        <f>I6372*J6372*(1-K6372)</f>
        <v/>
      </c>
      <c r="M6372">
        <f>VLOOKUP(F6372,Products!A:D,4,FALSE)*I6372</f>
        <v/>
      </c>
      <c r="N6372">
        <f>L6372-M6372</f>
        <v/>
      </c>
    </row>
    <row r="6373">
      <c r="A6373" t="inlineStr">
        <is>
          <t>T1006371</t>
        </is>
      </c>
      <c r="B6373" t="inlineStr">
        <is>
          <t>2023-08-13</t>
        </is>
      </c>
      <c r="C6373" t="inlineStr">
        <is>
          <t>S006</t>
        </is>
      </c>
      <c r="D6373" t="inlineStr">
        <is>
          <t>Store_006</t>
        </is>
      </c>
      <c r="E6373" t="inlineStr">
        <is>
          <t>East</t>
        </is>
      </c>
      <c r="F6373" t="inlineStr">
        <is>
          <t>P0180</t>
        </is>
      </c>
      <c r="G6373" t="inlineStr">
        <is>
          <t>Prod_0180</t>
        </is>
      </c>
      <c r="H6373" t="inlineStr">
        <is>
          <t>Clothing</t>
        </is>
      </c>
      <c r="I6373" t="n">
        <v>7</v>
      </c>
      <c r="J6373" t="n">
        <v>556.79</v>
      </c>
      <c r="K6373" t="n">
        <v>0.2</v>
      </c>
      <c r="L6373">
        <f>I6373*J6373*(1-K6373)</f>
        <v/>
      </c>
      <c r="M6373">
        <f>VLOOKUP(F6373,Products!A:D,4,FALSE)*I6373</f>
        <v/>
      </c>
      <c r="N6373">
        <f>L6373-M6373</f>
        <v/>
      </c>
    </row>
    <row r="6374">
      <c r="A6374" t="inlineStr">
        <is>
          <t>T1006372</t>
        </is>
      </c>
      <c r="B6374" t="inlineStr">
        <is>
          <t>2025-08-24</t>
        </is>
      </c>
      <c r="C6374" t="inlineStr">
        <is>
          <t>S012</t>
        </is>
      </c>
      <c r="D6374" t="inlineStr">
        <is>
          <t>Store_012</t>
        </is>
      </c>
      <c r="E6374" t="inlineStr">
        <is>
          <t>South</t>
        </is>
      </c>
      <c r="F6374" t="inlineStr">
        <is>
          <t>P0046</t>
        </is>
      </c>
      <c r="G6374" t="inlineStr">
        <is>
          <t>Prod_0046</t>
        </is>
      </c>
      <c r="H6374" t="inlineStr">
        <is>
          <t>Electronics</t>
        </is>
      </c>
      <c r="I6374" t="n">
        <v>7</v>
      </c>
      <c r="J6374" t="n">
        <v>70.45</v>
      </c>
      <c r="K6374" t="n">
        <v>0.05</v>
      </c>
      <c r="L6374">
        <f>I6374*J6374*(1-K6374)</f>
        <v/>
      </c>
      <c r="M6374">
        <f>VLOOKUP(F6374,Products!A:D,4,FALSE)*I6374</f>
        <v/>
      </c>
      <c r="N6374">
        <f>L6374-M6374</f>
        <v/>
      </c>
    </row>
    <row r="6375">
      <c r="A6375" t="inlineStr">
        <is>
          <t>T1006373</t>
        </is>
      </c>
      <c r="B6375" t="inlineStr">
        <is>
          <t>2025-01-04</t>
        </is>
      </c>
      <c r="C6375" t="inlineStr">
        <is>
          <t>S004</t>
        </is>
      </c>
      <c r="D6375" t="inlineStr">
        <is>
          <t>Store_004</t>
        </is>
      </c>
      <c r="E6375" t="inlineStr">
        <is>
          <t>Central</t>
        </is>
      </c>
      <c r="F6375" t="inlineStr">
        <is>
          <t>P0065</t>
        </is>
      </c>
      <c r="G6375" t="inlineStr">
        <is>
          <t>Prod_0065</t>
        </is>
      </c>
      <c r="H6375" t="inlineStr">
        <is>
          <t>Beverages</t>
        </is>
      </c>
      <c r="I6375" t="n">
        <v>7</v>
      </c>
      <c r="J6375" t="n">
        <v>213.91</v>
      </c>
      <c r="K6375" t="n">
        <v>0</v>
      </c>
      <c r="L6375">
        <f>I6375*J6375*(1-K6375)</f>
        <v/>
      </c>
      <c r="M6375">
        <f>VLOOKUP(F6375,Products!A:D,4,FALSE)*I6375</f>
        <v/>
      </c>
      <c r="N6375">
        <f>L6375-M6375</f>
        <v/>
      </c>
    </row>
    <row r="6376">
      <c r="A6376" t="inlineStr">
        <is>
          <t>T1006374</t>
        </is>
      </c>
      <c r="B6376" t="inlineStr">
        <is>
          <t>2024-07-19</t>
        </is>
      </c>
      <c r="C6376" t="inlineStr">
        <is>
          <t>S019</t>
        </is>
      </c>
      <c r="D6376" t="inlineStr">
        <is>
          <t>Store_019</t>
        </is>
      </c>
      <c r="E6376" t="inlineStr">
        <is>
          <t>East</t>
        </is>
      </c>
      <c r="F6376" t="inlineStr">
        <is>
          <t>P0026</t>
        </is>
      </c>
      <c r="G6376" t="inlineStr">
        <is>
          <t>Prod_0026</t>
        </is>
      </c>
      <c r="H6376" t="inlineStr">
        <is>
          <t>Beverages</t>
        </is>
      </c>
      <c r="I6376" t="n">
        <v>7</v>
      </c>
      <c r="J6376" t="n">
        <v>672.41</v>
      </c>
      <c r="K6376" t="n">
        <v>0.05</v>
      </c>
      <c r="L6376">
        <f>I6376*J6376*(1-K6376)</f>
        <v/>
      </c>
      <c r="M6376">
        <f>VLOOKUP(F6376,Products!A:D,4,FALSE)*I6376</f>
        <v/>
      </c>
      <c r="N6376">
        <f>L6376-M6376</f>
        <v/>
      </c>
    </row>
    <row r="6377">
      <c r="A6377" t="inlineStr">
        <is>
          <t>T1006375</t>
        </is>
      </c>
      <c r="B6377" t="inlineStr">
        <is>
          <t>2023-06-12</t>
        </is>
      </c>
      <c r="C6377" t="inlineStr">
        <is>
          <t>S042</t>
        </is>
      </c>
      <c r="D6377" t="inlineStr">
        <is>
          <t>Store_042</t>
        </is>
      </c>
      <c r="E6377" t="inlineStr">
        <is>
          <t>Central</t>
        </is>
      </c>
      <c r="F6377" t="inlineStr">
        <is>
          <t>P0149</t>
        </is>
      </c>
      <c r="G6377" t="inlineStr">
        <is>
          <t>Prod_0149</t>
        </is>
      </c>
      <c r="H6377" t="inlineStr">
        <is>
          <t>Toys</t>
        </is>
      </c>
      <c r="I6377" t="n">
        <v>4</v>
      </c>
      <c r="J6377" t="n">
        <v>62.12</v>
      </c>
      <c r="K6377" t="n">
        <v>0</v>
      </c>
      <c r="L6377">
        <f>I6377*J6377*(1-K6377)</f>
        <v/>
      </c>
      <c r="M6377">
        <f>VLOOKUP(F6377,Products!A:D,4,FALSE)*I6377</f>
        <v/>
      </c>
      <c r="N6377">
        <f>L6377-M6377</f>
        <v/>
      </c>
    </row>
    <row r="6378">
      <c r="A6378" t="inlineStr">
        <is>
          <t>T1006376</t>
        </is>
      </c>
      <c r="B6378" t="inlineStr">
        <is>
          <t>2023-11-03</t>
        </is>
      </c>
      <c r="C6378" t="inlineStr">
        <is>
          <t>S038</t>
        </is>
      </c>
      <c r="D6378" t="inlineStr">
        <is>
          <t>Store_038</t>
        </is>
      </c>
      <c r="E6378" t="inlineStr">
        <is>
          <t>East</t>
        </is>
      </c>
      <c r="F6378" t="inlineStr">
        <is>
          <t>P0116</t>
        </is>
      </c>
      <c r="G6378" t="inlineStr">
        <is>
          <t>Prod_0116</t>
        </is>
      </c>
      <c r="H6378" t="inlineStr">
        <is>
          <t>Clothing</t>
        </is>
      </c>
      <c r="I6378" t="n">
        <v>8</v>
      </c>
      <c r="J6378" t="n">
        <v>922.8</v>
      </c>
      <c r="K6378" t="n">
        <v>0.05</v>
      </c>
      <c r="L6378">
        <f>I6378*J6378*(1-K6378)</f>
        <v/>
      </c>
      <c r="M6378">
        <f>VLOOKUP(F6378,Products!A:D,4,FALSE)*I6378</f>
        <v/>
      </c>
      <c r="N6378">
        <f>L6378-M6378</f>
        <v/>
      </c>
    </row>
    <row r="6379">
      <c r="A6379" t="inlineStr">
        <is>
          <t>T1006377</t>
        </is>
      </c>
      <c r="B6379" t="inlineStr">
        <is>
          <t>2025-05-25</t>
        </is>
      </c>
      <c r="C6379" t="inlineStr">
        <is>
          <t>S040</t>
        </is>
      </c>
      <c r="D6379" t="inlineStr">
        <is>
          <t>Store_040</t>
        </is>
      </c>
      <c r="E6379" t="inlineStr">
        <is>
          <t>Central</t>
        </is>
      </c>
      <c r="F6379" t="inlineStr">
        <is>
          <t>P0184</t>
        </is>
      </c>
      <c r="G6379" t="inlineStr">
        <is>
          <t>Prod_0184</t>
        </is>
      </c>
      <c r="H6379" t="inlineStr">
        <is>
          <t>Beverages</t>
        </is>
      </c>
      <c r="I6379" t="n">
        <v>9</v>
      </c>
      <c r="J6379" t="n">
        <v>605.74</v>
      </c>
      <c r="K6379" t="n">
        <v>0</v>
      </c>
      <c r="L6379">
        <f>I6379*J6379*(1-K6379)</f>
        <v/>
      </c>
      <c r="M6379">
        <f>VLOOKUP(F6379,Products!A:D,4,FALSE)*I6379</f>
        <v/>
      </c>
      <c r="N6379">
        <f>L6379-M6379</f>
        <v/>
      </c>
    </row>
    <row r="6380">
      <c r="A6380" t="inlineStr">
        <is>
          <t>T1006378</t>
        </is>
      </c>
      <c r="B6380" t="inlineStr">
        <is>
          <t>2023-08-07</t>
        </is>
      </c>
      <c r="C6380" t="inlineStr">
        <is>
          <t>S032</t>
        </is>
      </c>
      <c r="D6380" t="inlineStr">
        <is>
          <t>Store_032</t>
        </is>
      </c>
      <c r="E6380" t="inlineStr">
        <is>
          <t>Central</t>
        </is>
      </c>
      <c r="F6380" t="inlineStr">
        <is>
          <t>P0064</t>
        </is>
      </c>
      <c r="G6380" t="inlineStr">
        <is>
          <t>Prod_0064</t>
        </is>
      </c>
      <c r="H6380" t="inlineStr">
        <is>
          <t>Beverages</t>
        </is>
      </c>
      <c r="I6380" t="n">
        <v>7</v>
      </c>
      <c r="J6380" t="n">
        <v>890.7</v>
      </c>
      <c r="K6380" t="n">
        <v>0</v>
      </c>
      <c r="L6380">
        <f>I6380*J6380*(1-K6380)</f>
        <v/>
      </c>
      <c r="M6380">
        <f>VLOOKUP(F6380,Products!A:D,4,FALSE)*I6380</f>
        <v/>
      </c>
      <c r="N6380">
        <f>L6380-M6380</f>
        <v/>
      </c>
    </row>
    <row r="6381">
      <c r="A6381" t="inlineStr">
        <is>
          <t>T1006379</t>
        </is>
      </c>
      <c r="B6381" t="inlineStr">
        <is>
          <t>2023-05-21</t>
        </is>
      </c>
      <c r="C6381" t="inlineStr">
        <is>
          <t>S047</t>
        </is>
      </c>
      <c r="D6381" t="inlineStr">
        <is>
          <t>Store_047</t>
        </is>
      </c>
      <c r="E6381" t="inlineStr">
        <is>
          <t>North</t>
        </is>
      </c>
      <c r="F6381" t="inlineStr">
        <is>
          <t>P0066</t>
        </is>
      </c>
      <c r="G6381" t="inlineStr">
        <is>
          <t>Prod_0066</t>
        </is>
      </c>
      <c r="H6381" t="inlineStr">
        <is>
          <t>Household</t>
        </is>
      </c>
      <c r="I6381" t="n">
        <v>3</v>
      </c>
      <c r="J6381" t="n">
        <v>366.7</v>
      </c>
      <c r="K6381" t="n">
        <v>0</v>
      </c>
      <c r="L6381">
        <f>I6381*J6381*(1-K6381)</f>
        <v/>
      </c>
      <c r="M6381">
        <f>VLOOKUP(F6381,Products!A:D,4,FALSE)*I6381</f>
        <v/>
      </c>
      <c r="N6381">
        <f>L6381-M6381</f>
        <v/>
      </c>
    </row>
    <row r="6382">
      <c r="A6382" t="inlineStr">
        <is>
          <t>T1006380</t>
        </is>
      </c>
      <c r="B6382" t="inlineStr">
        <is>
          <t>2023-04-18</t>
        </is>
      </c>
      <c r="C6382" t="inlineStr">
        <is>
          <t>S015</t>
        </is>
      </c>
      <c r="D6382" t="inlineStr">
        <is>
          <t>Store_015</t>
        </is>
      </c>
      <c r="E6382" t="inlineStr">
        <is>
          <t>North</t>
        </is>
      </c>
      <c r="F6382" t="inlineStr">
        <is>
          <t>P0139</t>
        </is>
      </c>
      <c r="G6382" t="inlineStr">
        <is>
          <t>Prod_0139</t>
        </is>
      </c>
      <c r="H6382" t="inlineStr">
        <is>
          <t>Clothing</t>
        </is>
      </c>
      <c r="I6382" t="n">
        <v>4</v>
      </c>
      <c r="J6382" t="n">
        <v>573.67</v>
      </c>
      <c r="K6382" t="n">
        <v>0</v>
      </c>
      <c r="L6382">
        <f>I6382*J6382*(1-K6382)</f>
        <v/>
      </c>
      <c r="M6382">
        <f>VLOOKUP(F6382,Products!A:D,4,FALSE)*I6382</f>
        <v/>
      </c>
      <c r="N6382">
        <f>L6382-M6382</f>
        <v/>
      </c>
    </row>
    <row r="6383">
      <c r="A6383" t="inlineStr">
        <is>
          <t>T1006381</t>
        </is>
      </c>
      <c r="B6383" t="inlineStr">
        <is>
          <t>2024-02-17</t>
        </is>
      </c>
      <c r="C6383" t="inlineStr">
        <is>
          <t>S038</t>
        </is>
      </c>
      <c r="D6383" t="inlineStr">
        <is>
          <t>Store_038</t>
        </is>
      </c>
      <c r="E6383" t="inlineStr">
        <is>
          <t>East</t>
        </is>
      </c>
      <c r="F6383" t="inlineStr">
        <is>
          <t>P0044</t>
        </is>
      </c>
      <c r="G6383" t="inlineStr">
        <is>
          <t>Prod_0044</t>
        </is>
      </c>
      <c r="H6383" t="inlineStr">
        <is>
          <t>Food</t>
        </is>
      </c>
      <c r="I6383" t="n">
        <v>7</v>
      </c>
      <c r="J6383" t="n">
        <v>206.48</v>
      </c>
      <c r="K6383" t="n">
        <v>0.1</v>
      </c>
      <c r="L6383">
        <f>I6383*J6383*(1-K6383)</f>
        <v/>
      </c>
      <c r="M6383">
        <f>VLOOKUP(F6383,Products!A:D,4,FALSE)*I6383</f>
        <v/>
      </c>
      <c r="N6383">
        <f>L6383-M6383</f>
        <v/>
      </c>
    </row>
    <row r="6384">
      <c r="A6384" t="inlineStr">
        <is>
          <t>T1006382</t>
        </is>
      </c>
      <c r="B6384" t="inlineStr">
        <is>
          <t>2024-11-27</t>
        </is>
      </c>
      <c r="C6384" t="inlineStr">
        <is>
          <t>S017</t>
        </is>
      </c>
      <c r="D6384" t="inlineStr">
        <is>
          <t>Store_017</t>
        </is>
      </c>
      <c r="E6384" t="inlineStr">
        <is>
          <t>South</t>
        </is>
      </c>
      <c r="F6384" t="inlineStr">
        <is>
          <t>P0007</t>
        </is>
      </c>
      <c r="G6384" t="inlineStr">
        <is>
          <t>Prod_0007</t>
        </is>
      </c>
      <c r="H6384" t="inlineStr">
        <is>
          <t>Food</t>
        </is>
      </c>
      <c r="I6384" t="n">
        <v>3</v>
      </c>
      <c r="J6384" t="n">
        <v>145.94</v>
      </c>
      <c r="K6384" t="n">
        <v>0</v>
      </c>
      <c r="L6384">
        <f>I6384*J6384*(1-K6384)</f>
        <v/>
      </c>
      <c r="M6384">
        <f>VLOOKUP(F6384,Products!A:D,4,FALSE)*I6384</f>
        <v/>
      </c>
      <c r="N6384">
        <f>L6384-M6384</f>
        <v/>
      </c>
    </row>
    <row r="6385">
      <c r="A6385" t="inlineStr">
        <is>
          <t>T1006383</t>
        </is>
      </c>
      <c r="B6385" t="inlineStr">
        <is>
          <t>2024-12-04</t>
        </is>
      </c>
      <c r="C6385" t="inlineStr">
        <is>
          <t>S018</t>
        </is>
      </c>
      <c r="D6385" t="inlineStr">
        <is>
          <t>Store_018</t>
        </is>
      </c>
      <c r="E6385" t="inlineStr">
        <is>
          <t>South</t>
        </is>
      </c>
      <c r="F6385" t="inlineStr">
        <is>
          <t>P0019</t>
        </is>
      </c>
      <c r="G6385" t="inlineStr">
        <is>
          <t>Prod_0019</t>
        </is>
      </c>
      <c r="H6385" t="inlineStr">
        <is>
          <t>Toys</t>
        </is>
      </c>
      <c r="I6385" t="n">
        <v>2</v>
      </c>
      <c r="J6385" t="n">
        <v>491.49</v>
      </c>
      <c r="K6385" t="n">
        <v>0</v>
      </c>
      <c r="L6385">
        <f>I6385*J6385*(1-K6385)</f>
        <v/>
      </c>
      <c r="M6385">
        <f>VLOOKUP(F6385,Products!A:D,4,FALSE)*I6385</f>
        <v/>
      </c>
      <c r="N6385">
        <f>L6385-M6385</f>
        <v/>
      </c>
    </row>
    <row r="6386">
      <c r="A6386" t="inlineStr">
        <is>
          <t>T1006384</t>
        </is>
      </c>
      <c r="B6386" t="inlineStr">
        <is>
          <t>2025-03-10</t>
        </is>
      </c>
      <c r="C6386" t="inlineStr">
        <is>
          <t>S003</t>
        </is>
      </c>
      <c r="D6386" t="inlineStr">
        <is>
          <t>Store_003</t>
        </is>
      </c>
      <c r="E6386" t="inlineStr">
        <is>
          <t>North</t>
        </is>
      </c>
      <c r="F6386" t="inlineStr">
        <is>
          <t>P0080</t>
        </is>
      </c>
      <c r="G6386" t="inlineStr">
        <is>
          <t>Prod_0080</t>
        </is>
      </c>
      <c r="H6386" t="inlineStr">
        <is>
          <t>Clothing</t>
        </is>
      </c>
      <c r="I6386" t="n">
        <v>4</v>
      </c>
      <c r="J6386" t="n">
        <v>783.09</v>
      </c>
      <c r="K6386" t="n">
        <v>0.1</v>
      </c>
      <c r="L6386">
        <f>I6386*J6386*(1-K6386)</f>
        <v/>
      </c>
      <c r="M6386">
        <f>VLOOKUP(F6386,Products!A:D,4,FALSE)*I6386</f>
        <v/>
      </c>
      <c r="N6386">
        <f>L6386-M6386</f>
        <v/>
      </c>
    </row>
    <row r="6387">
      <c r="A6387" t="inlineStr">
        <is>
          <t>T1006385</t>
        </is>
      </c>
      <c r="B6387" t="inlineStr">
        <is>
          <t>2023-02-27</t>
        </is>
      </c>
      <c r="C6387" t="inlineStr">
        <is>
          <t>S011</t>
        </is>
      </c>
      <c r="D6387" t="inlineStr">
        <is>
          <t>Store_011</t>
        </is>
      </c>
      <c r="E6387" t="inlineStr">
        <is>
          <t>South</t>
        </is>
      </c>
      <c r="F6387" t="inlineStr">
        <is>
          <t>P0182</t>
        </is>
      </c>
      <c r="G6387" t="inlineStr">
        <is>
          <t>Prod_0182</t>
        </is>
      </c>
      <c r="H6387" t="inlineStr">
        <is>
          <t>Electronics</t>
        </is>
      </c>
      <c r="I6387" t="n">
        <v>1</v>
      </c>
      <c r="J6387" t="n">
        <v>669.1799999999999</v>
      </c>
      <c r="K6387" t="n">
        <v>0</v>
      </c>
      <c r="L6387">
        <f>I6387*J6387*(1-K6387)</f>
        <v/>
      </c>
      <c r="M6387">
        <f>VLOOKUP(F6387,Products!A:D,4,FALSE)*I6387</f>
        <v/>
      </c>
      <c r="N6387">
        <f>L6387-M6387</f>
        <v/>
      </c>
    </row>
    <row r="6388">
      <c r="A6388" t="inlineStr">
        <is>
          <t>T1006386</t>
        </is>
      </c>
      <c r="B6388" t="inlineStr">
        <is>
          <t>2025-09-24</t>
        </is>
      </c>
      <c r="C6388" t="inlineStr">
        <is>
          <t>S002</t>
        </is>
      </c>
      <c r="D6388" t="inlineStr">
        <is>
          <t>Store_002</t>
        </is>
      </c>
      <c r="E6388" t="inlineStr">
        <is>
          <t>South</t>
        </is>
      </c>
      <c r="F6388" t="inlineStr">
        <is>
          <t>P0191</t>
        </is>
      </c>
      <c r="G6388" t="inlineStr">
        <is>
          <t>Prod_0191</t>
        </is>
      </c>
      <c r="H6388" t="inlineStr">
        <is>
          <t>Food</t>
        </is>
      </c>
      <c r="I6388" t="n">
        <v>3</v>
      </c>
      <c r="J6388" t="n">
        <v>532.54</v>
      </c>
      <c r="K6388" t="n">
        <v>0</v>
      </c>
      <c r="L6388">
        <f>I6388*J6388*(1-K6388)</f>
        <v/>
      </c>
      <c r="M6388">
        <f>VLOOKUP(F6388,Products!A:D,4,FALSE)*I6388</f>
        <v/>
      </c>
      <c r="N6388">
        <f>L6388-M6388</f>
        <v/>
      </c>
    </row>
    <row r="6389">
      <c r="A6389" t="inlineStr">
        <is>
          <t>T1006387</t>
        </is>
      </c>
      <c r="B6389" t="inlineStr">
        <is>
          <t>2023-10-04</t>
        </is>
      </c>
      <c r="C6389" t="inlineStr">
        <is>
          <t>S026</t>
        </is>
      </c>
      <c r="D6389" t="inlineStr">
        <is>
          <t>Store_026</t>
        </is>
      </c>
      <c r="E6389" t="inlineStr">
        <is>
          <t>North</t>
        </is>
      </c>
      <c r="F6389" t="inlineStr">
        <is>
          <t>P0003</t>
        </is>
      </c>
      <c r="G6389" t="inlineStr">
        <is>
          <t>Prod_0003</t>
        </is>
      </c>
      <c r="H6389" t="inlineStr">
        <is>
          <t>Household</t>
        </is>
      </c>
      <c r="I6389" t="n">
        <v>4</v>
      </c>
      <c r="J6389" t="n">
        <v>72.42</v>
      </c>
      <c r="K6389" t="n">
        <v>0</v>
      </c>
      <c r="L6389">
        <f>I6389*J6389*(1-K6389)</f>
        <v/>
      </c>
      <c r="M6389">
        <f>VLOOKUP(F6389,Products!A:D,4,FALSE)*I6389</f>
        <v/>
      </c>
      <c r="N6389">
        <f>L6389-M6389</f>
        <v/>
      </c>
    </row>
    <row r="6390">
      <c r="A6390" t="inlineStr">
        <is>
          <t>T1006388</t>
        </is>
      </c>
      <c r="B6390" t="inlineStr">
        <is>
          <t>2024-02-03</t>
        </is>
      </c>
      <c r="C6390" t="inlineStr">
        <is>
          <t>S005</t>
        </is>
      </c>
      <c r="D6390" t="inlineStr">
        <is>
          <t>Store_005</t>
        </is>
      </c>
      <c r="E6390" t="inlineStr">
        <is>
          <t>Central</t>
        </is>
      </c>
      <c r="F6390" t="inlineStr">
        <is>
          <t>P0188</t>
        </is>
      </c>
      <c r="G6390" t="inlineStr">
        <is>
          <t>Prod_0188</t>
        </is>
      </c>
      <c r="H6390" t="inlineStr">
        <is>
          <t>Food</t>
        </is>
      </c>
      <c r="I6390" t="n">
        <v>1</v>
      </c>
      <c r="J6390" t="n">
        <v>557.49</v>
      </c>
      <c r="K6390" t="n">
        <v>0.05</v>
      </c>
      <c r="L6390">
        <f>I6390*J6390*(1-K6390)</f>
        <v/>
      </c>
      <c r="M6390">
        <f>VLOOKUP(F6390,Products!A:D,4,FALSE)*I6390</f>
        <v/>
      </c>
      <c r="N6390">
        <f>L6390-M6390</f>
        <v/>
      </c>
    </row>
    <row r="6391">
      <c r="A6391" t="inlineStr">
        <is>
          <t>T1006389</t>
        </is>
      </c>
      <c r="B6391" t="inlineStr">
        <is>
          <t>2023-04-07</t>
        </is>
      </c>
      <c r="C6391" t="inlineStr">
        <is>
          <t>S019</t>
        </is>
      </c>
      <c r="D6391" t="inlineStr">
        <is>
          <t>Store_019</t>
        </is>
      </c>
      <c r="E6391" t="inlineStr">
        <is>
          <t>East</t>
        </is>
      </c>
      <c r="F6391" t="inlineStr">
        <is>
          <t>P0058</t>
        </is>
      </c>
      <c r="G6391" t="inlineStr">
        <is>
          <t>Prod_0058</t>
        </is>
      </c>
      <c r="H6391" t="inlineStr">
        <is>
          <t>Stationery</t>
        </is>
      </c>
      <c r="I6391" t="n">
        <v>7</v>
      </c>
      <c r="J6391" t="n">
        <v>419.26</v>
      </c>
      <c r="K6391" t="n">
        <v>0</v>
      </c>
      <c r="L6391">
        <f>I6391*J6391*(1-K6391)</f>
        <v/>
      </c>
      <c r="M6391">
        <f>VLOOKUP(F6391,Products!A:D,4,FALSE)*I6391</f>
        <v/>
      </c>
      <c r="N6391">
        <f>L6391-M6391</f>
        <v/>
      </c>
    </row>
    <row r="6392">
      <c r="A6392" t="inlineStr">
        <is>
          <t>T1006390</t>
        </is>
      </c>
      <c r="B6392" t="inlineStr">
        <is>
          <t>2024-02-23</t>
        </is>
      </c>
      <c r="C6392" t="inlineStr">
        <is>
          <t>S037</t>
        </is>
      </c>
      <c r="D6392" t="inlineStr">
        <is>
          <t>Store_037</t>
        </is>
      </c>
      <c r="E6392" t="inlineStr">
        <is>
          <t>East</t>
        </is>
      </c>
      <c r="F6392" t="inlineStr">
        <is>
          <t>P0149</t>
        </is>
      </c>
      <c r="G6392" t="inlineStr">
        <is>
          <t>Prod_0149</t>
        </is>
      </c>
      <c r="H6392" t="inlineStr">
        <is>
          <t>Toys</t>
        </is>
      </c>
      <c r="I6392" t="n">
        <v>7</v>
      </c>
      <c r="J6392" t="n">
        <v>48.25</v>
      </c>
      <c r="K6392" t="n">
        <v>0</v>
      </c>
      <c r="L6392">
        <f>I6392*J6392*(1-K6392)</f>
        <v/>
      </c>
      <c r="M6392">
        <f>VLOOKUP(F6392,Products!A:D,4,FALSE)*I6392</f>
        <v/>
      </c>
      <c r="N6392">
        <f>L6392-M6392</f>
        <v/>
      </c>
    </row>
    <row r="6393">
      <c r="A6393" t="inlineStr">
        <is>
          <t>T1006391</t>
        </is>
      </c>
      <c r="B6393" t="inlineStr">
        <is>
          <t>2024-11-13</t>
        </is>
      </c>
      <c r="C6393" t="inlineStr">
        <is>
          <t>S004</t>
        </is>
      </c>
      <c r="D6393" t="inlineStr">
        <is>
          <t>Store_004</t>
        </is>
      </c>
      <c r="E6393" t="inlineStr">
        <is>
          <t>Central</t>
        </is>
      </c>
      <c r="F6393" t="inlineStr">
        <is>
          <t>P0165</t>
        </is>
      </c>
      <c r="G6393" t="inlineStr">
        <is>
          <t>Prod_0165</t>
        </is>
      </c>
      <c r="H6393" t="inlineStr">
        <is>
          <t>Clothing</t>
        </is>
      </c>
      <c r="I6393" t="n">
        <v>9</v>
      </c>
      <c r="J6393" t="n">
        <v>613.29</v>
      </c>
      <c r="K6393" t="n">
        <v>0</v>
      </c>
      <c r="L6393">
        <f>I6393*J6393*(1-K6393)</f>
        <v/>
      </c>
      <c r="M6393">
        <f>VLOOKUP(F6393,Products!A:D,4,FALSE)*I6393</f>
        <v/>
      </c>
      <c r="N6393">
        <f>L6393-M6393</f>
        <v/>
      </c>
    </row>
    <row r="6394">
      <c r="A6394" t="inlineStr">
        <is>
          <t>T1006392</t>
        </is>
      </c>
      <c r="B6394" t="inlineStr">
        <is>
          <t>2023-06-14</t>
        </is>
      </c>
      <c r="C6394" t="inlineStr">
        <is>
          <t>S018</t>
        </is>
      </c>
      <c r="D6394" t="inlineStr">
        <is>
          <t>Store_018</t>
        </is>
      </c>
      <c r="E6394" t="inlineStr">
        <is>
          <t>South</t>
        </is>
      </c>
      <c r="F6394" t="inlineStr">
        <is>
          <t>P0126</t>
        </is>
      </c>
      <c r="G6394" t="inlineStr">
        <is>
          <t>Prod_0126</t>
        </is>
      </c>
      <c r="H6394" t="inlineStr">
        <is>
          <t>Toys</t>
        </is>
      </c>
      <c r="I6394" t="n">
        <v>7</v>
      </c>
      <c r="J6394" t="n">
        <v>271.33</v>
      </c>
      <c r="K6394" t="n">
        <v>0</v>
      </c>
      <c r="L6394">
        <f>I6394*J6394*(1-K6394)</f>
        <v/>
      </c>
      <c r="M6394">
        <f>VLOOKUP(F6394,Products!A:D,4,FALSE)*I6394</f>
        <v/>
      </c>
      <c r="N6394">
        <f>L6394-M6394</f>
        <v/>
      </c>
    </row>
    <row r="6395">
      <c r="A6395" t="inlineStr">
        <is>
          <t>T1006393</t>
        </is>
      </c>
      <c r="B6395" t="inlineStr">
        <is>
          <t>2023-12-03</t>
        </is>
      </c>
      <c r="C6395" t="inlineStr">
        <is>
          <t>S023</t>
        </is>
      </c>
      <c r="D6395" t="inlineStr">
        <is>
          <t>Store_023</t>
        </is>
      </c>
      <c r="E6395" t="inlineStr">
        <is>
          <t>South</t>
        </is>
      </c>
      <c r="F6395" t="inlineStr">
        <is>
          <t>P0048</t>
        </is>
      </c>
      <c r="G6395" t="inlineStr">
        <is>
          <t>Prod_0048</t>
        </is>
      </c>
      <c r="H6395" t="inlineStr">
        <is>
          <t>Toys</t>
        </is>
      </c>
      <c r="I6395" t="n">
        <v>8</v>
      </c>
      <c r="J6395" t="n">
        <v>204.58</v>
      </c>
      <c r="K6395" t="n">
        <v>0</v>
      </c>
      <c r="L6395">
        <f>I6395*J6395*(1-K6395)</f>
        <v/>
      </c>
      <c r="M6395">
        <f>VLOOKUP(F6395,Products!A:D,4,FALSE)*I6395</f>
        <v/>
      </c>
      <c r="N6395">
        <f>L6395-M6395</f>
        <v/>
      </c>
    </row>
    <row r="6396">
      <c r="A6396" t="inlineStr">
        <is>
          <t>T1006394</t>
        </is>
      </c>
      <c r="B6396" t="inlineStr">
        <is>
          <t>2024-12-19</t>
        </is>
      </c>
      <c r="C6396" t="inlineStr">
        <is>
          <t>S042</t>
        </is>
      </c>
      <c r="D6396" t="inlineStr">
        <is>
          <t>Store_042</t>
        </is>
      </c>
      <c r="E6396" t="inlineStr">
        <is>
          <t>Central</t>
        </is>
      </c>
      <c r="F6396" t="inlineStr">
        <is>
          <t>P0161</t>
        </is>
      </c>
      <c r="G6396" t="inlineStr">
        <is>
          <t>Prod_0161</t>
        </is>
      </c>
      <c r="H6396" t="inlineStr">
        <is>
          <t>Household</t>
        </is>
      </c>
      <c r="I6396" t="n">
        <v>8</v>
      </c>
      <c r="J6396" t="n">
        <v>79.8</v>
      </c>
      <c r="K6396" t="n">
        <v>0</v>
      </c>
      <c r="L6396">
        <f>I6396*J6396*(1-K6396)</f>
        <v/>
      </c>
      <c r="M6396">
        <f>VLOOKUP(F6396,Products!A:D,4,FALSE)*I6396</f>
        <v/>
      </c>
      <c r="N6396">
        <f>L6396-M6396</f>
        <v/>
      </c>
    </row>
    <row r="6397">
      <c r="A6397" t="inlineStr">
        <is>
          <t>T1006395</t>
        </is>
      </c>
      <c r="B6397" t="inlineStr">
        <is>
          <t>2023-08-07</t>
        </is>
      </c>
      <c r="C6397" t="inlineStr">
        <is>
          <t>S016</t>
        </is>
      </c>
      <c r="D6397" t="inlineStr">
        <is>
          <t>Store_016</t>
        </is>
      </c>
      <c r="E6397" t="inlineStr">
        <is>
          <t>West</t>
        </is>
      </c>
      <c r="F6397" t="inlineStr">
        <is>
          <t>P0084</t>
        </is>
      </c>
      <c r="G6397" t="inlineStr">
        <is>
          <t>Prod_0084</t>
        </is>
      </c>
      <c r="H6397" t="inlineStr">
        <is>
          <t>Beverages</t>
        </is>
      </c>
      <c r="I6397" t="n">
        <v>8</v>
      </c>
      <c r="J6397" t="n">
        <v>983.41</v>
      </c>
      <c r="K6397" t="n">
        <v>0.15</v>
      </c>
      <c r="L6397">
        <f>I6397*J6397*(1-K6397)</f>
        <v/>
      </c>
      <c r="M6397">
        <f>VLOOKUP(F6397,Products!A:D,4,FALSE)*I6397</f>
        <v/>
      </c>
      <c r="N6397">
        <f>L6397-M6397</f>
        <v/>
      </c>
    </row>
    <row r="6398">
      <c r="A6398" t="inlineStr">
        <is>
          <t>T1006396</t>
        </is>
      </c>
      <c r="B6398" t="inlineStr">
        <is>
          <t>2023-02-13</t>
        </is>
      </c>
      <c r="C6398" t="inlineStr">
        <is>
          <t>S037</t>
        </is>
      </c>
      <c r="D6398" t="inlineStr">
        <is>
          <t>Store_037</t>
        </is>
      </c>
      <c r="E6398" t="inlineStr">
        <is>
          <t>East</t>
        </is>
      </c>
      <c r="F6398" t="inlineStr">
        <is>
          <t>P0137</t>
        </is>
      </c>
      <c r="G6398" t="inlineStr">
        <is>
          <t>Prod_0137</t>
        </is>
      </c>
      <c r="H6398" t="inlineStr">
        <is>
          <t>Electronics</t>
        </is>
      </c>
      <c r="I6398" t="n">
        <v>2</v>
      </c>
      <c r="J6398" t="n">
        <v>115.9</v>
      </c>
      <c r="K6398" t="n">
        <v>0</v>
      </c>
      <c r="L6398">
        <f>I6398*J6398*(1-K6398)</f>
        <v/>
      </c>
      <c r="M6398">
        <f>VLOOKUP(F6398,Products!A:D,4,FALSE)*I6398</f>
        <v/>
      </c>
      <c r="N6398">
        <f>L6398-M6398</f>
        <v/>
      </c>
    </row>
    <row r="6399">
      <c r="A6399" t="inlineStr">
        <is>
          <t>T1006397</t>
        </is>
      </c>
      <c r="B6399" t="inlineStr">
        <is>
          <t>2023-08-30</t>
        </is>
      </c>
      <c r="C6399" t="inlineStr">
        <is>
          <t>S012</t>
        </is>
      </c>
      <c r="D6399" t="inlineStr">
        <is>
          <t>Store_012</t>
        </is>
      </c>
      <c r="E6399" t="inlineStr">
        <is>
          <t>South</t>
        </is>
      </c>
      <c r="F6399" t="inlineStr">
        <is>
          <t>P0166</t>
        </is>
      </c>
      <c r="G6399" t="inlineStr">
        <is>
          <t>Prod_0166</t>
        </is>
      </c>
      <c r="H6399" t="inlineStr">
        <is>
          <t>Electronics</t>
        </is>
      </c>
      <c r="I6399" t="n">
        <v>1</v>
      </c>
      <c r="J6399" t="n">
        <v>484.06</v>
      </c>
      <c r="K6399" t="n">
        <v>0</v>
      </c>
      <c r="L6399">
        <f>I6399*J6399*(1-K6399)</f>
        <v/>
      </c>
      <c r="M6399">
        <f>VLOOKUP(F6399,Products!A:D,4,FALSE)*I6399</f>
        <v/>
      </c>
      <c r="N6399">
        <f>L6399-M6399</f>
        <v/>
      </c>
    </row>
    <row r="6400">
      <c r="A6400" t="inlineStr">
        <is>
          <t>T1006398</t>
        </is>
      </c>
      <c r="B6400" t="inlineStr">
        <is>
          <t>2023-04-07</t>
        </is>
      </c>
      <c r="C6400" t="inlineStr">
        <is>
          <t>S044</t>
        </is>
      </c>
      <c r="D6400" t="inlineStr">
        <is>
          <t>Store_044</t>
        </is>
      </c>
      <c r="E6400" t="inlineStr">
        <is>
          <t>North</t>
        </is>
      </c>
      <c r="F6400" t="inlineStr">
        <is>
          <t>P0128</t>
        </is>
      </c>
      <c r="G6400" t="inlineStr">
        <is>
          <t>Prod_0128</t>
        </is>
      </c>
      <c r="H6400" t="inlineStr">
        <is>
          <t>Toys</t>
        </is>
      </c>
      <c r="I6400" t="n">
        <v>7</v>
      </c>
      <c r="J6400" t="n">
        <v>204.18</v>
      </c>
      <c r="K6400" t="n">
        <v>0.1</v>
      </c>
      <c r="L6400">
        <f>I6400*J6400*(1-K6400)</f>
        <v/>
      </c>
      <c r="M6400">
        <f>VLOOKUP(F6400,Products!A:D,4,FALSE)*I6400</f>
        <v/>
      </c>
      <c r="N6400">
        <f>L6400-M6400</f>
        <v/>
      </c>
    </row>
    <row r="6401">
      <c r="A6401" t="inlineStr">
        <is>
          <t>T1006399</t>
        </is>
      </c>
      <c r="B6401" t="inlineStr">
        <is>
          <t>2023-02-06</t>
        </is>
      </c>
      <c r="C6401" t="inlineStr">
        <is>
          <t>S023</t>
        </is>
      </c>
      <c r="D6401" t="inlineStr">
        <is>
          <t>Store_023</t>
        </is>
      </c>
      <c r="E6401" t="inlineStr">
        <is>
          <t>South</t>
        </is>
      </c>
      <c r="F6401" t="inlineStr">
        <is>
          <t>P0040</t>
        </is>
      </c>
      <c r="G6401" t="inlineStr">
        <is>
          <t>Prod_0040</t>
        </is>
      </c>
      <c r="H6401" t="inlineStr">
        <is>
          <t>Toys</t>
        </is>
      </c>
      <c r="I6401" t="n">
        <v>5</v>
      </c>
      <c r="J6401" t="n">
        <v>75.26000000000001</v>
      </c>
      <c r="K6401" t="n">
        <v>0.05</v>
      </c>
      <c r="L6401">
        <f>I6401*J6401*(1-K6401)</f>
        <v/>
      </c>
      <c r="M6401">
        <f>VLOOKUP(F6401,Products!A:D,4,FALSE)*I6401</f>
        <v/>
      </c>
      <c r="N6401">
        <f>L6401-M6401</f>
        <v/>
      </c>
    </row>
    <row r="6402">
      <c r="A6402" t="inlineStr">
        <is>
          <t>T1006400</t>
        </is>
      </c>
      <c r="B6402" t="inlineStr">
        <is>
          <t>2025-01-30</t>
        </is>
      </c>
      <c r="C6402" t="inlineStr">
        <is>
          <t>S020</t>
        </is>
      </c>
      <c r="D6402" t="inlineStr">
        <is>
          <t>Store_020</t>
        </is>
      </c>
      <c r="E6402" t="inlineStr">
        <is>
          <t>West</t>
        </is>
      </c>
      <c r="F6402" t="inlineStr">
        <is>
          <t>P0071</t>
        </is>
      </c>
      <c r="G6402" t="inlineStr">
        <is>
          <t>Prod_0071</t>
        </is>
      </c>
      <c r="H6402" t="inlineStr">
        <is>
          <t>Beverages</t>
        </is>
      </c>
      <c r="I6402" t="n">
        <v>7</v>
      </c>
      <c r="J6402" t="n">
        <v>588.05</v>
      </c>
      <c r="K6402" t="n">
        <v>0.15</v>
      </c>
      <c r="L6402">
        <f>I6402*J6402*(1-K6402)</f>
        <v/>
      </c>
      <c r="M6402">
        <f>VLOOKUP(F6402,Products!A:D,4,FALSE)*I6402</f>
        <v/>
      </c>
      <c r="N6402">
        <f>L6402-M6402</f>
        <v/>
      </c>
    </row>
    <row r="6403">
      <c r="A6403" t="inlineStr">
        <is>
          <t>T1006401</t>
        </is>
      </c>
      <c r="B6403" t="inlineStr">
        <is>
          <t>2024-07-13</t>
        </is>
      </c>
      <c r="C6403" t="inlineStr">
        <is>
          <t>S012</t>
        </is>
      </c>
      <c r="D6403" t="inlineStr">
        <is>
          <t>Store_012</t>
        </is>
      </c>
      <c r="E6403" t="inlineStr">
        <is>
          <t>South</t>
        </is>
      </c>
      <c r="F6403" t="inlineStr">
        <is>
          <t>P0193</t>
        </is>
      </c>
      <c r="G6403" t="inlineStr">
        <is>
          <t>Prod_0193</t>
        </is>
      </c>
      <c r="H6403" t="inlineStr">
        <is>
          <t>Food</t>
        </is>
      </c>
      <c r="I6403" t="n">
        <v>1</v>
      </c>
      <c r="J6403" t="n">
        <v>615.63</v>
      </c>
      <c r="K6403" t="n">
        <v>0</v>
      </c>
      <c r="L6403">
        <f>I6403*J6403*(1-K6403)</f>
        <v/>
      </c>
      <c r="M6403">
        <f>VLOOKUP(F6403,Products!A:D,4,FALSE)*I6403</f>
        <v/>
      </c>
      <c r="N6403">
        <f>L6403-M6403</f>
        <v/>
      </c>
    </row>
    <row r="6404">
      <c r="A6404" t="inlineStr">
        <is>
          <t>T1006402</t>
        </is>
      </c>
      <c r="B6404" t="inlineStr">
        <is>
          <t>2024-10-09</t>
        </is>
      </c>
      <c r="C6404" t="inlineStr">
        <is>
          <t>S037</t>
        </is>
      </c>
      <c r="D6404" t="inlineStr">
        <is>
          <t>Store_037</t>
        </is>
      </c>
      <c r="E6404" t="inlineStr">
        <is>
          <t>East</t>
        </is>
      </c>
      <c r="F6404" t="inlineStr">
        <is>
          <t>P0170</t>
        </is>
      </c>
      <c r="G6404" t="inlineStr">
        <is>
          <t>Prod_0170</t>
        </is>
      </c>
      <c r="H6404" t="inlineStr">
        <is>
          <t>Household</t>
        </is>
      </c>
      <c r="I6404" t="n">
        <v>3</v>
      </c>
      <c r="J6404" t="n">
        <v>498.65</v>
      </c>
      <c r="K6404" t="n">
        <v>0.15</v>
      </c>
      <c r="L6404">
        <f>I6404*J6404*(1-K6404)</f>
        <v/>
      </c>
      <c r="M6404">
        <f>VLOOKUP(F6404,Products!A:D,4,FALSE)*I6404</f>
        <v/>
      </c>
      <c r="N6404">
        <f>L6404-M6404</f>
        <v/>
      </c>
    </row>
    <row r="6405">
      <c r="A6405" t="inlineStr">
        <is>
          <t>T1006403</t>
        </is>
      </c>
      <c r="B6405" t="inlineStr">
        <is>
          <t>2024-07-31</t>
        </is>
      </c>
      <c r="C6405" t="inlineStr">
        <is>
          <t>S001</t>
        </is>
      </c>
      <c r="D6405" t="inlineStr">
        <is>
          <t>Store_001</t>
        </is>
      </c>
      <c r="E6405" t="inlineStr">
        <is>
          <t>West</t>
        </is>
      </c>
      <c r="F6405" t="inlineStr">
        <is>
          <t>P0027</t>
        </is>
      </c>
      <c r="G6405" t="inlineStr">
        <is>
          <t>Prod_0027</t>
        </is>
      </c>
      <c r="H6405" t="inlineStr">
        <is>
          <t>Electronics</t>
        </is>
      </c>
      <c r="I6405" t="n">
        <v>4</v>
      </c>
      <c r="J6405" t="n">
        <v>496.27</v>
      </c>
      <c r="K6405" t="n">
        <v>0.2</v>
      </c>
      <c r="L6405">
        <f>I6405*J6405*(1-K6405)</f>
        <v/>
      </c>
      <c r="M6405">
        <f>VLOOKUP(F6405,Products!A:D,4,FALSE)*I6405</f>
        <v/>
      </c>
      <c r="N6405">
        <f>L6405-M6405</f>
        <v/>
      </c>
    </row>
    <row r="6406">
      <c r="A6406" t="inlineStr">
        <is>
          <t>T1006404</t>
        </is>
      </c>
      <c r="B6406" t="inlineStr">
        <is>
          <t>2023-03-06</t>
        </is>
      </c>
      <c r="C6406" t="inlineStr">
        <is>
          <t>S029</t>
        </is>
      </c>
      <c r="D6406" t="inlineStr">
        <is>
          <t>Store_029</t>
        </is>
      </c>
      <c r="E6406" t="inlineStr">
        <is>
          <t>South</t>
        </is>
      </c>
      <c r="F6406" t="inlineStr">
        <is>
          <t>P0015</t>
        </is>
      </c>
      <c r="G6406" t="inlineStr">
        <is>
          <t>Prod_0015</t>
        </is>
      </c>
      <c r="H6406" t="inlineStr">
        <is>
          <t>Food</t>
        </is>
      </c>
      <c r="I6406" t="n">
        <v>6</v>
      </c>
      <c r="J6406" t="n">
        <v>109.35</v>
      </c>
      <c r="K6406" t="n">
        <v>0</v>
      </c>
      <c r="L6406">
        <f>I6406*J6406*(1-K6406)</f>
        <v/>
      </c>
      <c r="M6406">
        <f>VLOOKUP(F6406,Products!A:D,4,FALSE)*I6406</f>
        <v/>
      </c>
      <c r="N6406">
        <f>L6406-M6406</f>
        <v/>
      </c>
    </row>
    <row r="6407">
      <c r="A6407" t="inlineStr">
        <is>
          <t>T1006405</t>
        </is>
      </c>
      <c r="B6407" t="inlineStr">
        <is>
          <t>2023-12-02</t>
        </is>
      </c>
      <c r="C6407" t="inlineStr">
        <is>
          <t>S009</t>
        </is>
      </c>
      <c r="D6407" t="inlineStr">
        <is>
          <t>Store_009</t>
        </is>
      </c>
      <c r="E6407" t="inlineStr">
        <is>
          <t>Central</t>
        </is>
      </c>
      <c r="F6407" t="inlineStr">
        <is>
          <t>P0042</t>
        </is>
      </c>
      <c r="G6407" t="inlineStr">
        <is>
          <t>Prod_0042</t>
        </is>
      </c>
      <c r="H6407" t="inlineStr">
        <is>
          <t>Electronics</t>
        </is>
      </c>
      <c r="I6407" t="n">
        <v>3</v>
      </c>
      <c r="J6407" t="n">
        <v>786.98</v>
      </c>
      <c r="K6407" t="n">
        <v>0.1</v>
      </c>
      <c r="L6407">
        <f>I6407*J6407*(1-K6407)</f>
        <v/>
      </c>
      <c r="M6407">
        <f>VLOOKUP(F6407,Products!A:D,4,FALSE)*I6407</f>
        <v/>
      </c>
      <c r="N6407">
        <f>L6407-M6407</f>
        <v/>
      </c>
    </row>
    <row r="6408">
      <c r="A6408" t="inlineStr">
        <is>
          <t>T1006406</t>
        </is>
      </c>
      <c r="B6408" t="inlineStr">
        <is>
          <t>2024-05-11</t>
        </is>
      </c>
      <c r="C6408" t="inlineStr">
        <is>
          <t>S032</t>
        </is>
      </c>
      <c r="D6408" t="inlineStr">
        <is>
          <t>Store_032</t>
        </is>
      </c>
      <c r="E6408" t="inlineStr">
        <is>
          <t>Central</t>
        </is>
      </c>
      <c r="F6408" t="inlineStr">
        <is>
          <t>P0102</t>
        </is>
      </c>
      <c r="G6408" t="inlineStr">
        <is>
          <t>Prod_0102</t>
        </is>
      </c>
      <c r="H6408" t="inlineStr">
        <is>
          <t>Food</t>
        </is>
      </c>
      <c r="I6408" t="n">
        <v>8</v>
      </c>
      <c r="J6408" t="n">
        <v>582.87</v>
      </c>
      <c r="K6408" t="n">
        <v>0</v>
      </c>
      <c r="L6408">
        <f>I6408*J6408*(1-K6408)</f>
        <v/>
      </c>
      <c r="M6408">
        <f>VLOOKUP(F6408,Products!A:D,4,FALSE)*I6408</f>
        <v/>
      </c>
      <c r="N6408">
        <f>L6408-M6408</f>
        <v/>
      </c>
    </row>
    <row r="6409">
      <c r="A6409" t="inlineStr">
        <is>
          <t>T1006407</t>
        </is>
      </c>
      <c r="B6409" t="inlineStr">
        <is>
          <t>2024-07-21</t>
        </is>
      </c>
      <c r="C6409" t="inlineStr">
        <is>
          <t>S042</t>
        </is>
      </c>
      <c r="D6409" t="inlineStr">
        <is>
          <t>Store_042</t>
        </is>
      </c>
      <c r="E6409" t="inlineStr">
        <is>
          <t>Central</t>
        </is>
      </c>
      <c r="F6409" t="inlineStr">
        <is>
          <t>P0043</t>
        </is>
      </c>
      <c r="G6409" t="inlineStr">
        <is>
          <t>Prod_0043</t>
        </is>
      </c>
      <c r="H6409" t="inlineStr">
        <is>
          <t>Food</t>
        </is>
      </c>
      <c r="I6409" t="n">
        <v>2</v>
      </c>
      <c r="J6409" t="n">
        <v>263.21</v>
      </c>
      <c r="K6409" t="n">
        <v>0</v>
      </c>
      <c r="L6409">
        <f>I6409*J6409*(1-K6409)</f>
        <v/>
      </c>
      <c r="M6409">
        <f>VLOOKUP(F6409,Products!A:D,4,FALSE)*I6409</f>
        <v/>
      </c>
      <c r="N6409">
        <f>L6409-M6409</f>
        <v/>
      </c>
    </row>
    <row r="6410">
      <c r="A6410" t="inlineStr">
        <is>
          <t>T1006408</t>
        </is>
      </c>
      <c r="B6410" t="inlineStr">
        <is>
          <t>2025-05-09</t>
        </is>
      </c>
      <c r="C6410" t="inlineStr">
        <is>
          <t>S039</t>
        </is>
      </c>
      <c r="D6410" t="inlineStr">
        <is>
          <t>Store_039</t>
        </is>
      </c>
      <c r="E6410" t="inlineStr">
        <is>
          <t>North</t>
        </is>
      </c>
      <c r="F6410" t="inlineStr">
        <is>
          <t>P0153</t>
        </is>
      </c>
      <c r="G6410" t="inlineStr">
        <is>
          <t>Prod_0153</t>
        </is>
      </c>
      <c r="H6410" t="inlineStr">
        <is>
          <t>Clothing</t>
        </is>
      </c>
      <c r="I6410" t="n">
        <v>9</v>
      </c>
      <c r="J6410" t="n">
        <v>128.48</v>
      </c>
      <c r="K6410" t="n">
        <v>0</v>
      </c>
      <c r="L6410">
        <f>I6410*J6410*(1-K6410)</f>
        <v/>
      </c>
      <c r="M6410">
        <f>VLOOKUP(F6410,Products!A:D,4,FALSE)*I6410</f>
        <v/>
      </c>
      <c r="N6410">
        <f>L6410-M6410</f>
        <v/>
      </c>
    </row>
    <row r="6411">
      <c r="A6411" t="inlineStr">
        <is>
          <t>T1006409</t>
        </is>
      </c>
      <c r="B6411" t="inlineStr">
        <is>
          <t>2024-04-28</t>
        </is>
      </c>
      <c r="C6411" t="inlineStr">
        <is>
          <t>S025</t>
        </is>
      </c>
      <c r="D6411" t="inlineStr">
        <is>
          <t>Store_025</t>
        </is>
      </c>
      <c r="E6411" t="inlineStr">
        <is>
          <t>Central</t>
        </is>
      </c>
      <c r="F6411" t="inlineStr">
        <is>
          <t>P0177</t>
        </is>
      </c>
      <c r="G6411" t="inlineStr">
        <is>
          <t>Prod_0177</t>
        </is>
      </c>
      <c r="H6411" t="inlineStr">
        <is>
          <t>Household</t>
        </is>
      </c>
      <c r="I6411" t="n">
        <v>8</v>
      </c>
      <c r="J6411" t="n">
        <v>209.32</v>
      </c>
      <c r="K6411" t="n">
        <v>0</v>
      </c>
      <c r="L6411">
        <f>I6411*J6411*(1-K6411)</f>
        <v/>
      </c>
      <c r="M6411">
        <f>VLOOKUP(F6411,Products!A:D,4,FALSE)*I6411</f>
        <v/>
      </c>
      <c r="N6411">
        <f>L6411-M6411</f>
        <v/>
      </c>
    </row>
    <row r="6412">
      <c r="A6412" t="inlineStr">
        <is>
          <t>T1006410</t>
        </is>
      </c>
      <c r="B6412" t="inlineStr">
        <is>
          <t>2023-07-11</t>
        </is>
      </c>
      <c r="C6412" t="inlineStr">
        <is>
          <t>S024</t>
        </is>
      </c>
      <c r="D6412" t="inlineStr">
        <is>
          <t>Store_024</t>
        </is>
      </c>
      <c r="E6412" t="inlineStr">
        <is>
          <t>South</t>
        </is>
      </c>
      <c r="F6412" t="inlineStr">
        <is>
          <t>P0038</t>
        </is>
      </c>
      <c r="G6412" t="inlineStr">
        <is>
          <t>Prod_0038</t>
        </is>
      </c>
      <c r="H6412" t="inlineStr">
        <is>
          <t>Beverages</t>
        </is>
      </c>
      <c r="I6412" t="n">
        <v>3</v>
      </c>
      <c r="J6412" t="n">
        <v>706.76</v>
      </c>
      <c r="K6412" t="n">
        <v>0.1</v>
      </c>
      <c r="L6412">
        <f>I6412*J6412*(1-K6412)</f>
        <v/>
      </c>
      <c r="M6412">
        <f>VLOOKUP(F6412,Products!A:D,4,FALSE)*I6412</f>
        <v/>
      </c>
      <c r="N6412">
        <f>L6412-M6412</f>
        <v/>
      </c>
    </row>
    <row r="6413">
      <c r="A6413" t="inlineStr">
        <is>
          <t>T1006411</t>
        </is>
      </c>
      <c r="B6413" t="inlineStr">
        <is>
          <t>2023-08-06</t>
        </is>
      </c>
      <c r="C6413" t="inlineStr">
        <is>
          <t>S027</t>
        </is>
      </c>
      <c r="D6413" t="inlineStr">
        <is>
          <t>Store_027</t>
        </is>
      </c>
      <c r="E6413" t="inlineStr">
        <is>
          <t>South</t>
        </is>
      </c>
      <c r="F6413" t="inlineStr">
        <is>
          <t>P0031</t>
        </is>
      </c>
      <c r="G6413" t="inlineStr">
        <is>
          <t>Prod_0031</t>
        </is>
      </c>
      <c r="H6413" t="inlineStr">
        <is>
          <t>Food</t>
        </is>
      </c>
      <c r="I6413" t="n">
        <v>1</v>
      </c>
      <c r="J6413" t="n">
        <v>212.15</v>
      </c>
      <c r="K6413" t="n">
        <v>0</v>
      </c>
      <c r="L6413">
        <f>I6413*J6413*(1-K6413)</f>
        <v/>
      </c>
      <c r="M6413">
        <f>VLOOKUP(F6413,Products!A:D,4,FALSE)*I6413</f>
        <v/>
      </c>
      <c r="N6413">
        <f>L6413-M6413</f>
        <v/>
      </c>
    </row>
    <row r="6414">
      <c r="A6414" t="inlineStr">
        <is>
          <t>T1006412</t>
        </is>
      </c>
      <c r="B6414" t="inlineStr">
        <is>
          <t>2023-07-20</t>
        </is>
      </c>
      <c r="C6414" t="inlineStr">
        <is>
          <t>S036</t>
        </is>
      </c>
      <c r="D6414" t="inlineStr">
        <is>
          <t>Store_036</t>
        </is>
      </c>
      <c r="E6414" t="inlineStr">
        <is>
          <t>Central</t>
        </is>
      </c>
      <c r="F6414" t="inlineStr">
        <is>
          <t>P0098</t>
        </is>
      </c>
      <c r="G6414" t="inlineStr">
        <is>
          <t>Prod_0098</t>
        </is>
      </c>
      <c r="H6414" t="inlineStr">
        <is>
          <t>Clothing</t>
        </is>
      </c>
      <c r="I6414" t="n">
        <v>4</v>
      </c>
      <c r="J6414" t="n">
        <v>558.3</v>
      </c>
      <c r="K6414" t="n">
        <v>0.15</v>
      </c>
      <c r="L6414">
        <f>I6414*J6414*(1-K6414)</f>
        <v/>
      </c>
      <c r="M6414">
        <f>VLOOKUP(F6414,Products!A:D,4,FALSE)*I6414</f>
        <v/>
      </c>
      <c r="N6414">
        <f>L6414-M6414</f>
        <v/>
      </c>
    </row>
    <row r="6415">
      <c r="A6415" t="inlineStr">
        <is>
          <t>T1006413</t>
        </is>
      </c>
      <c r="B6415" t="inlineStr">
        <is>
          <t>2023-05-08</t>
        </is>
      </c>
      <c r="C6415" t="inlineStr">
        <is>
          <t>S032</t>
        </is>
      </c>
      <c r="D6415" t="inlineStr">
        <is>
          <t>Store_032</t>
        </is>
      </c>
      <c r="E6415" t="inlineStr">
        <is>
          <t>Central</t>
        </is>
      </c>
      <c r="F6415" t="inlineStr">
        <is>
          <t>P0009</t>
        </is>
      </c>
      <c r="G6415" t="inlineStr">
        <is>
          <t>Prod_0009</t>
        </is>
      </c>
      <c r="H6415" t="inlineStr">
        <is>
          <t>Toys</t>
        </is>
      </c>
      <c r="I6415" t="n">
        <v>1</v>
      </c>
      <c r="J6415" t="n">
        <v>604.66</v>
      </c>
      <c r="K6415" t="n">
        <v>0</v>
      </c>
      <c r="L6415">
        <f>I6415*J6415*(1-K6415)</f>
        <v/>
      </c>
      <c r="M6415">
        <f>VLOOKUP(F6415,Products!A:D,4,FALSE)*I6415</f>
        <v/>
      </c>
      <c r="N6415">
        <f>L6415-M6415</f>
        <v/>
      </c>
    </row>
    <row r="6416">
      <c r="A6416" t="inlineStr">
        <is>
          <t>T1006414</t>
        </is>
      </c>
      <c r="B6416" t="inlineStr">
        <is>
          <t>2023-04-19</t>
        </is>
      </c>
      <c r="C6416" t="inlineStr">
        <is>
          <t>S013</t>
        </is>
      </c>
      <c r="D6416" t="inlineStr">
        <is>
          <t>Store_013</t>
        </is>
      </c>
      <c r="E6416" t="inlineStr">
        <is>
          <t>North</t>
        </is>
      </c>
      <c r="F6416" t="inlineStr">
        <is>
          <t>P0091</t>
        </is>
      </c>
      <c r="G6416" t="inlineStr">
        <is>
          <t>Prod_0091</t>
        </is>
      </c>
      <c r="H6416" t="inlineStr">
        <is>
          <t>Toys</t>
        </is>
      </c>
      <c r="I6416" t="n">
        <v>6</v>
      </c>
      <c r="J6416" t="n">
        <v>241.1</v>
      </c>
      <c r="K6416" t="n">
        <v>0</v>
      </c>
      <c r="L6416">
        <f>I6416*J6416*(1-K6416)</f>
        <v/>
      </c>
      <c r="M6416">
        <f>VLOOKUP(F6416,Products!A:D,4,FALSE)*I6416</f>
        <v/>
      </c>
      <c r="N6416">
        <f>L6416-M6416</f>
        <v/>
      </c>
    </row>
    <row r="6417">
      <c r="A6417" t="inlineStr">
        <is>
          <t>T1006415</t>
        </is>
      </c>
      <c r="B6417" t="inlineStr">
        <is>
          <t>2023-12-29</t>
        </is>
      </c>
      <c r="C6417" t="inlineStr">
        <is>
          <t>S020</t>
        </is>
      </c>
      <c r="D6417" t="inlineStr">
        <is>
          <t>Store_020</t>
        </is>
      </c>
      <c r="E6417" t="inlineStr">
        <is>
          <t>West</t>
        </is>
      </c>
      <c r="F6417" t="inlineStr">
        <is>
          <t>P0079</t>
        </is>
      </c>
      <c r="G6417" t="inlineStr">
        <is>
          <t>Prod_0079</t>
        </is>
      </c>
      <c r="H6417" t="inlineStr">
        <is>
          <t>Food</t>
        </is>
      </c>
      <c r="I6417" t="n">
        <v>3</v>
      </c>
      <c r="J6417" t="n">
        <v>774.62</v>
      </c>
      <c r="K6417" t="n">
        <v>0.05</v>
      </c>
      <c r="L6417">
        <f>I6417*J6417*(1-K6417)</f>
        <v/>
      </c>
      <c r="M6417">
        <f>VLOOKUP(F6417,Products!A:D,4,FALSE)*I6417</f>
        <v/>
      </c>
      <c r="N6417">
        <f>L6417-M6417</f>
        <v/>
      </c>
    </row>
    <row r="6418">
      <c r="A6418" t="inlineStr">
        <is>
          <t>T1006416</t>
        </is>
      </c>
      <c r="B6418" t="inlineStr">
        <is>
          <t>2024-03-28</t>
        </is>
      </c>
      <c r="C6418" t="inlineStr">
        <is>
          <t>S037</t>
        </is>
      </c>
      <c r="D6418" t="inlineStr">
        <is>
          <t>Store_037</t>
        </is>
      </c>
      <c r="E6418" t="inlineStr">
        <is>
          <t>East</t>
        </is>
      </c>
      <c r="F6418" t="inlineStr">
        <is>
          <t>P0043</t>
        </is>
      </c>
      <c r="G6418" t="inlineStr">
        <is>
          <t>Prod_0043</t>
        </is>
      </c>
      <c r="H6418" t="inlineStr">
        <is>
          <t>Food</t>
        </is>
      </c>
      <c r="I6418" t="n">
        <v>3</v>
      </c>
      <c r="J6418" t="n">
        <v>234.77</v>
      </c>
      <c r="K6418" t="n">
        <v>0</v>
      </c>
      <c r="L6418">
        <f>I6418*J6418*(1-K6418)</f>
        <v/>
      </c>
      <c r="M6418">
        <f>VLOOKUP(F6418,Products!A:D,4,FALSE)*I6418</f>
        <v/>
      </c>
      <c r="N6418">
        <f>L6418-M6418</f>
        <v/>
      </c>
    </row>
    <row r="6419">
      <c r="A6419" t="inlineStr">
        <is>
          <t>T1006417</t>
        </is>
      </c>
      <c r="B6419" t="inlineStr">
        <is>
          <t>2024-02-27</t>
        </is>
      </c>
      <c r="C6419" t="inlineStr">
        <is>
          <t>S014</t>
        </is>
      </c>
      <c r="D6419" t="inlineStr">
        <is>
          <t>Store_014</t>
        </is>
      </c>
      <c r="E6419" t="inlineStr">
        <is>
          <t>West</t>
        </is>
      </c>
      <c r="F6419" t="inlineStr">
        <is>
          <t>P0087</t>
        </is>
      </c>
      <c r="G6419" t="inlineStr">
        <is>
          <t>Prod_0087</t>
        </is>
      </c>
      <c r="H6419" t="inlineStr">
        <is>
          <t>Clothing</t>
        </is>
      </c>
      <c r="I6419" t="n">
        <v>9</v>
      </c>
      <c r="J6419" t="n">
        <v>450.59</v>
      </c>
      <c r="K6419" t="n">
        <v>0.2</v>
      </c>
      <c r="L6419">
        <f>I6419*J6419*(1-K6419)</f>
        <v/>
      </c>
      <c r="M6419">
        <f>VLOOKUP(F6419,Products!A:D,4,FALSE)*I6419</f>
        <v/>
      </c>
      <c r="N6419">
        <f>L6419-M6419</f>
        <v/>
      </c>
    </row>
    <row r="6420">
      <c r="A6420" t="inlineStr">
        <is>
          <t>T1006418</t>
        </is>
      </c>
      <c r="B6420" t="inlineStr">
        <is>
          <t>2023-10-11</t>
        </is>
      </c>
      <c r="C6420" t="inlineStr">
        <is>
          <t>S043</t>
        </is>
      </c>
      <c r="D6420" t="inlineStr">
        <is>
          <t>Store_043</t>
        </is>
      </c>
      <c r="E6420" t="inlineStr">
        <is>
          <t>East</t>
        </is>
      </c>
      <c r="F6420" t="inlineStr">
        <is>
          <t>P0004</t>
        </is>
      </c>
      <c r="G6420" t="inlineStr">
        <is>
          <t>Prod_0004</t>
        </is>
      </c>
      <c r="H6420" t="inlineStr">
        <is>
          <t>Household</t>
        </is>
      </c>
      <c r="I6420" t="n">
        <v>3</v>
      </c>
      <c r="J6420" t="n">
        <v>326.15</v>
      </c>
      <c r="K6420" t="n">
        <v>0</v>
      </c>
      <c r="L6420">
        <f>I6420*J6420*(1-K6420)</f>
        <v/>
      </c>
      <c r="M6420">
        <f>VLOOKUP(F6420,Products!A:D,4,FALSE)*I6420</f>
        <v/>
      </c>
      <c r="N6420">
        <f>L6420-M6420</f>
        <v/>
      </c>
    </row>
    <row r="6421">
      <c r="A6421" t="inlineStr">
        <is>
          <t>T1006419</t>
        </is>
      </c>
      <c r="B6421" t="inlineStr">
        <is>
          <t>2023-07-04</t>
        </is>
      </c>
      <c r="C6421" t="inlineStr">
        <is>
          <t>S031</t>
        </is>
      </c>
      <c r="D6421" t="inlineStr">
        <is>
          <t>Store_031</t>
        </is>
      </c>
      <c r="E6421" t="inlineStr">
        <is>
          <t>Central</t>
        </is>
      </c>
      <c r="F6421" t="inlineStr">
        <is>
          <t>P0055</t>
        </is>
      </c>
      <c r="G6421" t="inlineStr">
        <is>
          <t>Prod_0055</t>
        </is>
      </c>
      <c r="H6421" t="inlineStr">
        <is>
          <t>Beverages</t>
        </is>
      </c>
      <c r="I6421" t="n">
        <v>8</v>
      </c>
      <c r="J6421" t="n">
        <v>205.13</v>
      </c>
      <c r="K6421" t="n">
        <v>0</v>
      </c>
      <c r="L6421">
        <f>I6421*J6421*(1-K6421)</f>
        <v/>
      </c>
      <c r="M6421">
        <f>VLOOKUP(F6421,Products!A:D,4,FALSE)*I6421</f>
        <v/>
      </c>
      <c r="N6421">
        <f>L6421-M6421</f>
        <v/>
      </c>
    </row>
    <row r="6422">
      <c r="A6422" t="inlineStr">
        <is>
          <t>T1006420</t>
        </is>
      </c>
      <c r="B6422" t="inlineStr">
        <is>
          <t>2024-12-24</t>
        </is>
      </c>
      <c r="C6422" t="inlineStr">
        <is>
          <t>S018</t>
        </is>
      </c>
      <c r="D6422" t="inlineStr">
        <is>
          <t>Store_018</t>
        </is>
      </c>
      <c r="E6422" t="inlineStr">
        <is>
          <t>South</t>
        </is>
      </c>
      <c r="F6422" t="inlineStr">
        <is>
          <t>P0112</t>
        </is>
      </c>
      <c r="G6422" t="inlineStr">
        <is>
          <t>Prod_0112</t>
        </is>
      </c>
      <c r="H6422" t="inlineStr">
        <is>
          <t>Beverages</t>
        </is>
      </c>
      <c r="I6422" t="n">
        <v>2</v>
      </c>
      <c r="J6422" t="n">
        <v>781.97</v>
      </c>
      <c r="K6422" t="n">
        <v>0.15</v>
      </c>
      <c r="L6422">
        <f>I6422*J6422*(1-K6422)</f>
        <v/>
      </c>
      <c r="M6422">
        <f>VLOOKUP(F6422,Products!A:D,4,FALSE)*I6422</f>
        <v/>
      </c>
      <c r="N6422">
        <f>L6422-M6422</f>
        <v/>
      </c>
    </row>
    <row r="6423">
      <c r="A6423" t="inlineStr">
        <is>
          <t>T1006421</t>
        </is>
      </c>
      <c r="B6423" t="inlineStr">
        <is>
          <t>2023-01-27</t>
        </is>
      </c>
      <c r="C6423" t="inlineStr">
        <is>
          <t>S035</t>
        </is>
      </c>
      <c r="D6423" t="inlineStr">
        <is>
          <t>Store_035</t>
        </is>
      </c>
      <c r="E6423" t="inlineStr">
        <is>
          <t>Central</t>
        </is>
      </c>
      <c r="F6423" t="inlineStr">
        <is>
          <t>P0011</t>
        </is>
      </c>
      <c r="G6423" t="inlineStr">
        <is>
          <t>Prod_0011</t>
        </is>
      </c>
      <c r="H6423" t="inlineStr">
        <is>
          <t>Household</t>
        </is>
      </c>
      <c r="I6423" t="n">
        <v>2</v>
      </c>
      <c r="J6423" t="n">
        <v>344.36</v>
      </c>
      <c r="K6423" t="n">
        <v>0</v>
      </c>
      <c r="L6423">
        <f>I6423*J6423*(1-K6423)</f>
        <v/>
      </c>
      <c r="M6423">
        <f>VLOOKUP(F6423,Products!A:D,4,FALSE)*I6423</f>
        <v/>
      </c>
      <c r="N6423">
        <f>L6423-M6423</f>
        <v/>
      </c>
    </row>
    <row r="6424">
      <c r="A6424" t="inlineStr">
        <is>
          <t>T1006422</t>
        </is>
      </c>
      <c r="B6424" t="inlineStr">
        <is>
          <t>2023-05-29</t>
        </is>
      </c>
      <c r="C6424" t="inlineStr">
        <is>
          <t>S043</t>
        </is>
      </c>
      <c r="D6424" t="inlineStr">
        <is>
          <t>Store_043</t>
        </is>
      </c>
      <c r="E6424" t="inlineStr">
        <is>
          <t>East</t>
        </is>
      </c>
      <c r="F6424" t="inlineStr">
        <is>
          <t>P0161</t>
        </is>
      </c>
      <c r="G6424" t="inlineStr">
        <is>
          <t>Prod_0161</t>
        </is>
      </c>
      <c r="H6424" t="inlineStr">
        <is>
          <t>Household</t>
        </is>
      </c>
      <c r="I6424" t="n">
        <v>9</v>
      </c>
      <c r="J6424" t="n">
        <v>77.8</v>
      </c>
      <c r="K6424" t="n">
        <v>0</v>
      </c>
      <c r="L6424">
        <f>I6424*J6424*(1-K6424)</f>
        <v/>
      </c>
      <c r="M6424">
        <f>VLOOKUP(F6424,Products!A:D,4,FALSE)*I6424</f>
        <v/>
      </c>
      <c r="N6424">
        <f>L6424-M6424</f>
        <v/>
      </c>
    </row>
    <row r="6425">
      <c r="A6425" t="inlineStr">
        <is>
          <t>T1006423</t>
        </is>
      </c>
      <c r="B6425" t="inlineStr">
        <is>
          <t>2024-11-02</t>
        </is>
      </c>
      <c r="C6425" t="inlineStr">
        <is>
          <t>S022</t>
        </is>
      </c>
      <c r="D6425" t="inlineStr">
        <is>
          <t>Store_022</t>
        </is>
      </c>
      <c r="E6425" t="inlineStr">
        <is>
          <t>East</t>
        </is>
      </c>
      <c r="F6425" t="inlineStr">
        <is>
          <t>P0016</t>
        </is>
      </c>
      <c r="G6425" t="inlineStr">
        <is>
          <t>Prod_0016</t>
        </is>
      </c>
      <c r="H6425" t="inlineStr">
        <is>
          <t>Food</t>
        </is>
      </c>
      <c r="I6425" t="n">
        <v>9</v>
      </c>
      <c r="J6425" t="n">
        <v>863.24</v>
      </c>
      <c r="K6425" t="n">
        <v>0</v>
      </c>
      <c r="L6425">
        <f>I6425*J6425*(1-K6425)</f>
        <v/>
      </c>
      <c r="M6425">
        <f>VLOOKUP(F6425,Products!A:D,4,FALSE)*I6425</f>
        <v/>
      </c>
      <c r="N6425">
        <f>L6425-M6425</f>
        <v/>
      </c>
    </row>
    <row r="6426">
      <c r="A6426" t="inlineStr">
        <is>
          <t>T1006424</t>
        </is>
      </c>
      <c r="B6426" t="inlineStr">
        <is>
          <t>2025-02-02</t>
        </is>
      </c>
      <c r="C6426" t="inlineStr">
        <is>
          <t>S030</t>
        </is>
      </c>
      <c r="D6426" t="inlineStr">
        <is>
          <t>Store_030</t>
        </is>
      </c>
      <c r="E6426" t="inlineStr">
        <is>
          <t>North</t>
        </is>
      </c>
      <c r="F6426" t="inlineStr">
        <is>
          <t>P0028</t>
        </is>
      </c>
      <c r="G6426" t="inlineStr">
        <is>
          <t>Prod_0028</t>
        </is>
      </c>
      <c r="H6426" t="inlineStr">
        <is>
          <t>Food</t>
        </is>
      </c>
      <c r="I6426" t="n">
        <v>5</v>
      </c>
      <c r="J6426" t="n">
        <v>490.9</v>
      </c>
      <c r="K6426" t="n">
        <v>0.1</v>
      </c>
      <c r="L6426">
        <f>I6426*J6426*(1-K6426)</f>
        <v/>
      </c>
      <c r="M6426">
        <f>VLOOKUP(F6426,Products!A:D,4,FALSE)*I6426</f>
        <v/>
      </c>
      <c r="N6426">
        <f>L6426-M6426</f>
        <v/>
      </c>
    </row>
    <row r="6427">
      <c r="A6427" t="inlineStr">
        <is>
          <t>T1006425</t>
        </is>
      </c>
      <c r="B6427" t="inlineStr">
        <is>
          <t>2025-04-20</t>
        </is>
      </c>
      <c r="C6427" t="inlineStr">
        <is>
          <t>S039</t>
        </is>
      </c>
      <c r="D6427" t="inlineStr">
        <is>
          <t>Store_039</t>
        </is>
      </c>
      <c r="E6427" t="inlineStr">
        <is>
          <t>North</t>
        </is>
      </c>
      <c r="F6427" t="inlineStr">
        <is>
          <t>P0044</t>
        </is>
      </c>
      <c r="G6427" t="inlineStr">
        <is>
          <t>Prod_0044</t>
        </is>
      </c>
      <c r="H6427" t="inlineStr">
        <is>
          <t>Food</t>
        </is>
      </c>
      <c r="I6427" t="n">
        <v>8</v>
      </c>
      <c r="J6427" t="n">
        <v>271.22</v>
      </c>
      <c r="K6427" t="n">
        <v>0</v>
      </c>
      <c r="L6427">
        <f>I6427*J6427*(1-K6427)</f>
        <v/>
      </c>
      <c r="M6427">
        <f>VLOOKUP(F6427,Products!A:D,4,FALSE)*I6427</f>
        <v/>
      </c>
      <c r="N6427">
        <f>L6427-M6427</f>
        <v/>
      </c>
    </row>
    <row r="6428">
      <c r="A6428" t="inlineStr">
        <is>
          <t>T1006426</t>
        </is>
      </c>
      <c r="B6428" t="inlineStr">
        <is>
          <t>2025-09-24</t>
        </is>
      </c>
      <c r="C6428" t="inlineStr">
        <is>
          <t>S024</t>
        </is>
      </c>
      <c r="D6428" t="inlineStr">
        <is>
          <t>Store_024</t>
        </is>
      </c>
      <c r="E6428" t="inlineStr">
        <is>
          <t>South</t>
        </is>
      </c>
      <c r="F6428" t="inlineStr">
        <is>
          <t>P0149</t>
        </is>
      </c>
      <c r="G6428" t="inlineStr">
        <is>
          <t>Prod_0149</t>
        </is>
      </c>
      <c r="H6428" t="inlineStr">
        <is>
          <t>Toys</t>
        </is>
      </c>
      <c r="I6428" t="n">
        <v>8</v>
      </c>
      <c r="J6428" t="n">
        <v>69.31</v>
      </c>
      <c r="K6428" t="n">
        <v>0.1</v>
      </c>
      <c r="L6428">
        <f>I6428*J6428*(1-K6428)</f>
        <v/>
      </c>
      <c r="M6428">
        <f>VLOOKUP(F6428,Products!A:D,4,FALSE)*I6428</f>
        <v/>
      </c>
      <c r="N6428">
        <f>L6428-M6428</f>
        <v/>
      </c>
    </row>
    <row r="6429">
      <c r="A6429" t="inlineStr">
        <is>
          <t>T1006427</t>
        </is>
      </c>
      <c r="B6429" t="inlineStr">
        <is>
          <t>2023-10-24</t>
        </is>
      </c>
      <c r="C6429" t="inlineStr">
        <is>
          <t>S037</t>
        </is>
      </c>
      <c r="D6429" t="inlineStr">
        <is>
          <t>Store_037</t>
        </is>
      </c>
      <c r="E6429" t="inlineStr">
        <is>
          <t>East</t>
        </is>
      </c>
      <c r="F6429" t="inlineStr">
        <is>
          <t>P0126</t>
        </is>
      </c>
      <c r="G6429" t="inlineStr">
        <is>
          <t>Prod_0126</t>
        </is>
      </c>
      <c r="H6429" t="inlineStr">
        <is>
          <t>Toys</t>
        </is>
      </c>
      <c r="I6429" t="n">
        <v>3</v>
      </c>
      <c r="J6429" t="n">
        <v>300.78</v>
      </c>
      <c r="K6429" t="n">
        <v>0</v>
      </c>
      <c r="L6429">
        <f>I6429*J6429*(1-K6429)</f>
        <v/>
      </c>
      <c r="M6429">
        <f>VLOOKUP(F6429,Products!A:D,4,FALSE)*I6429</f>
        <v/>
      </c>
      <c r="N6429">
        <f>L6429-M6429</f>
        <v/>
      </c>
    </row>
    <row r="6430">
      <c r="A6430" t="inlineStr">
        <is>
          <t>T1006428</t>
        </is>
      </c>
      <c r="B6430" t="inlineStr">
        <is>
          <t>2024-07-02</t>
        </is>
      </c>
      <c r="C6430" t="inlineStr">
        <is>
          <t>S044</t>
        </is>
      </c>
      <c r="D6430" t="inlineStr">
        <is>
          <t>Store_044</t>
        </is>
      </c>
      <c r="E6430" t="inlineStr">
        <is>
          <t>North</t>
        </is>
      </c>
      <c r="F6430" t="inlineStr">
        <is>
          <t>P0008</t>
        </is>
      </c>
      <c r="G6430" t="inlineStr">
        <is>
          <t>Prod_0008</t>
        </is>
      </c>
      <c r="H6430" t="inlineStr">
        <is>
          <t>Electronics</t>
        </is>
      </c>
      <c r="I6430" t="n">
        <v>6</v>
      </c>
      <c r="J6430" t="n">
        <v>285.88</v>
      </c>
      <c r="K6430" t="n">
        <v>0.15</v>
      </c>
      <c r="L6430">
        <f>I6430*J6430*(1-K6430)</f>
        <v/>
      </c>
      <c r="M6430">
        <f>VLOOKUP(F6430,Products!A:D,4,FALSE)*I6430</f>
        <v/>
      </c>
      <c r="N6430">
        <f>L6430-M6430</f>
        <v/>
      </c>
    </row>
    <row r="6431">
      <c r="A6431" t="inlineStr">
        <is>
          <t>T1006429</t>
        </is>
      </c>
      <c r="B6431" t="inlineStr">
        <is>
          <t>2024-02-04</t>
        </is>
      </c>
      <c r="C6431" t="inlineStr">
        <is>
          <t>S025</t>
        </is>
      </c>
      <c r="D6431" t="inlineStr">
        <is>
          <t>Store_025</t>
        </is>
      </c>
      <c r="E6431" t="inlineStr">
        <is>
          <t>Central</t>
        </is>
      </c>
      <c r="F6431" t="inlineStr">
        <is>
          <t>P0151</t>
        </is>
      </c>
      <c r="G6431" t="inlineStr">
        <is>
          <t>Prod_0151</t>
        </is>
      </c>
      <c r="H6431" t="inlineStr">
        <is>
          <t>Food</t>
        </is>
      </c>
      <c r="I6431" t="n">
        <v>1</v>
      </c>
      <c r="J6431" t="n">
        <v>900.99</v>
      </c>
      <c r="K6431" t="n">
        <v>0</v>
      </c>
      <c r="L6431">
        <f>I6431*J6431*(1-K6431)</f>
        <v/>
      </c>
      <c r="M6431">
        <f>VLOOKUP(F6431,Products!A:D,4,FALSE)*I6431</f>
        <v/>
      </c>
      <c r="N6431">
        <f>L6431-M6431</f>
        <v/>
      </c>
    </row>
    <row r="6432">
      <c r="A6432" t="inlineStr">
        <is>
          <t>T1006430</t>
        </is>
      </c>
      <c r="B6432" t="inlineStr">
        <is>
          <t>2023-06-20</t>
        </is>
      </c>
      <c r="C6432" t="inlineStr">
        <is>
          <t>S037</t>
        </is>
      </c>
      <c r="D6432" t="inlineStr">
        <is>
          <t>Store_037</t>
        </is>
      </c>
      <c r="E6432" t="inlineStr">
        <is>
          <t>East</t>
        </is>
      </c>
      <c r="F6432" t="inlineStr">
        <is>
          <t>P0039</t>
        </is>
      </c>
      <c r="G6432" t="inlineStr">
        <is>
          <t>Prod_0039</t>
        </is>
      </c>
      <c r="H6432" t="inlineStr">
        <is>
          <t>Household</t>
        </is>
      </c>
      <c r="I6432" t="n">
        <v>9</v>
      </c>
      <c r="J6432" t="n">
        <v>364.12</v>
      </c>
      <c r="K6432" t="n">
        <v>0</v>
      </c>
      <c r="L6432">
        <f>I6432*J6432*(1-K6432)</f>
        <v/>
      </c>
      <c r="M6432">
        <f>VLOOKUP(F6432,Products!A:D,4,FALSE)*I6432</f>
        <v/>
      </c>
      <c r="N6432">
        <f>L6432-M6432</f>
        <v/>
      </c>
    </row>
    <row r="6433">
      <c r="A6433" t="inlineStr">
        <is>
          <t>T1006431</t>
        </is>
      </c>
      <c r="B6433" t="inlineStr">
        <is>
          <t>2025-07-31</t>
        </is>
      </c>
      <c r="C6433" t="inlineStr">
        <is>
          <t>S031</t>
        </is>
      </c>
      <c r="D6433" t="inlineStr">
        <is>
          <t>Store_031</t>
        </is>
      </c>
      <c r="E6433" t="inlineStr">
        <is>
          <t>Central</t>
        </is>
      </c>
      <c r="F6433" t="inlineStr">
        <is>
          <t>P0082</t>
        </is>
      </c>
      <c r="G6433" t="inlineStr">
        <is>
          <t>Prod_0082</t>
        </is>
      </c>
      <c r="H6433" t="inlineStr">
        <is>
          <t>Food</t>
        </is>
      </c>
      <c r="I6433" t="n">
        <v>5</v>
      </c>
      <c r="J6433" t="n">
        <v>739.71</v>
      </c>
      <c r="K6433" t="n">
        <v>0</v>
      </c>
      <c r="L6433">
        <f>I6433*J6433*(1-K6433)</f>
        <v/>
      </c>
      <c r="M6433">
        <f>VLOOKUP(F6433,Products!A:D,4,FALSE)*I6433</f>
        <v/>
      </c>
      <c r="N6433">
        <f>L6433-M6433</f>
        <v/>
      </c>
    </row>
    <row r="6434">
      <c r="A6434" t="inlineStr">
        <is>
          <t>T1006432</t>
        </is>
      </c>
      <c r="B6434" t="inlineStr">
        <is>
          <t>2023-04-02</t>
        </is>
      </c>
      <c r="C6434" t="inlineStr">
        <is>
          <t>S039</t>
        </is>
      </c>
      <c r="D6434" t="inlineStr">
        <is>
          <t>Store_039</t>
        </is>
      </c>
      <c r="E6434" t="inlineStr">
        <is>
          <t>North</t>
        </is>
      </c>
      <c r="F6434" t="inlineStr">
        <is>
          <t>P0050</t>
        </is>
      </c>
      <c r="G6434" t="inlineStr">
        <is>
          <t>Prod_0050</t>
        </is>
      </c>
      <c r="H6434" t="inlineStr">
        <is>
          <t>Household</t>
        </is>
      </c>
      <c r="I6434" t="n">
        <v>8</v>
      </c>
      <c r="J6434" t="n">
        <v>740.51</v>
      </c>
      <c r="K6434" t="n">
        <v>0</v>
      </c>
      <c r="L6434">
        <f>I6434*J6434*(1-K6434)</f>
        <v/>
      </c>
      <c r="M6434">
        <f>VLOOKUP(F6434,Products!A:D,4,FALSE)*I6434</f>
        <v/>
      </c>
      <c r="N6434">
        <f>L6434-M6434</f>
        <v/>
      </c>
    </row>
    <row r="6435">
      <c r="A6435" t="inlineStr">
        <is>
          <t>T1006433</t>
        </is>
      </c>
      <c r="B6435" t="inlineStr">
        <is>
          <t>2025-01-03</t>
        </is>
      </c>
      <c r="C6435" t="inlineStr">
        <is>
          <t>S029</t>
        </is>
      </c>
      <c r="D6435" t="inlineStr">
        <is>
          <t>Store_029</t>
        </is>
      </c>
      <c r="E6435" t="inlineStr">
        <is>
          <t>South</t>
        </is>
      </c>
      <c r="F6435" t="inlineStr">
        <is>
          <t>P0197</t>
        </is>
      </c>
      <c r="G6435" t="inlineStr">
        <is>
          <t>Prod_0197</t>
        </is>
      </c>
      <c r="H6435" t="inlineStr">
        <is>
          <t>Food</t>
        </is>
      </c>
      <c r="I6435" t="n">
        <v>9</v>
      </c>
      <c r="J6435" t="n">
        <v>245.84</v>
      </c>
      <c r="K6435" t="n">
        <v>0</v>
      </c>
      <c r="L6435">
        <f>I6435*J6435*(1-K6435)</f>
        <v/>
      </c>
      <c r="M6435">
        <f>VLOOKUP(F6435,Products!A:D,4,FALSE)*I6435</f>
        <v/>
      </c>
      <c r="N6435">
        <f>L6435-M6435</f>
        <v/>
      </c>
    </row>
    <row r="6436">
      <c r="A6436" t="inlineStr">
        <is>
          <t>T1006434</t>
        </is>
      </c>
      <c r="B6436" t="inlineStr">
        <is>
          <t>2023-08-17</t>
        </is>
      </c>
      <c r="C6436" t="inlineStr">
        <is>
          <t>S043</t>
        </is>
      </c>
      <c r="D6436" t="inlineStr">
        <is>
          <t>Store_043</t>
        </is>
      </c>
      <c r="E6436" t="inlineStr">
        <is>
          <t>East</t>
        </is>
      </c>
      <c r="F6436" t="inlineStr">
        <is>
          <t>P0004</t>
        </is>
      </c>
      <c r="G6436" t="inlineStr">
        <is>
          <t>Prod_0004</t>
        </is>
      </c>
      <c r="H6436" t="inlineStr">
        <is>
          <t>Household</t>
        </is>
      </c>
      <c r="I6436" t="n">
        <v>6</v>
      </c>
      <c r="J6436" t="n">
        <v>299.78</v>
      </c>
      <c r="K6436" t="n">
        <v>0.15</v>
      </c>
      <c r="L6436">
        <f>I6436*J6436*(1-K6436)</f>
        <v/>
      </c>
      <c r="M6436">
        <f>VLOOKUP(F6436,Products!A:D,4,FALSE)*I6436</f>
        <v/>
      </c>
      <c r="N6436">
        <f>L6436-M6436</f>
        <v/>
      </c>
    </row>
    <row r="6437">
      <c r="A6437" t="inlineStr">
        <is>
          <t>T1006435</t>
        </is>
      </c>
      <c r="B6437" t="inlineStr">
        <is>
          <t>2025-05-13</t>
        </is>
      </c>
      <c r="C6437" t="inlineStr">
        <is>
          <t>S044</t>
        </is>
      </c>
      <c r="D6437" t="inlineStr">
        <is>
          <t>Store_044</t>
        </is>
      </c>
      <c r="E6437" t="inlineStr">
        <is>
          <t>North</t>
        </is>
      </c>
      <c r="F6437" t="inlineStr">
        <is>
          <t>P0121</t>
        </is>
      </c>
      <c r="G6437" t="inlineStr">
        <is>
          <t>Prod_0121</t>
        </is>
      </c>
      <c r="H6437" t="inlineStr">
        <is>
          <t>Clothing</t>
        </is>
      </c>
      <c r="I6437" t="n">
        <v>7</v>
      </c>
      <c r="J6437" t="n">
        <v>892.1799999999999</v>
      </c>
      <c r="K6437" t="n">
        <v>0</v>
      </c>
      <c r="L6437">
        <f>I6437*J6437*(1-K6437)</f>
        <v/>
      </c>
      <c r="M6437">
        <f>VLOOKUP(F6437,Products!A:D,4,FALSE)*I6437</f>
        <v/>
      </c>
      <c r="N6437">
        <f>L6437-M6437</f>
        <v/>
      </c>
    </row>
    <row r="6438">
      <c r="A6438" t="inlineStr">
        <is>
          <t>T1006436</t>
        </is>
      </c>
      <c r="B6438" t="inlineStr">
        <is>
          <t>2025-04-20</t>
        </is>
      </c>
      <c r="C6438" t="inlineStr">
        <is>
          <t>S050</t>
        </is>
      </c>
      <c r="D6438" t="inlineStr">
        <is>
          <t>Store_050</t>
        </is>
      </c>
      <c r="E6438" t="inlineStr">
        <is>
          <t>South</t>
        </is>
      </c>
      <c r="F6438" t="inlineStr">
        <is>
          <t>P0009</t>
        </is>
      </c>
      <c r="G6438" t="inlineStr">
        <is>
          <t>Prod_0009</t>
        </is>
      </c>
      <c r="H6438" t="inlineStr">
        <is>
          <t>Toys</t>
        </is>
      </c>
      <c r="I6438" t="n">
        <v>3</v>
      </c>
      <c r="J6438" t="n">
        <v>535.04</v>
      </c>
      <c r="K6438" t="n">
        <v>0</v>
      </c>
      <c r="L6438">
        <f>I6438*J6438*(1-K6438)</f>
        <v/>
      </c>
      <c r="M6438">
        <f>VLOOKUP(F6438,Products!A:D,4,FALSE)*I6438</f>
        <v/>
      </c>
      <c r="N6438">
        <f>L6438-M6438</f>
        <v/>
      </c>
    </row>
    <row r="6439">
      <c r="A6439" t="inlineStr">
        <is>
          <t>T1006437</t>
        </is>
      </c>
      <c r="B6439" t="inlineStr">
        <is>
          <t>2024-05-27</t>
        </is>
      </c>
      <c r="C6439" t="inlineStr">
        <is>
          <t>S047</t>
        </is>
      </c>
      <c r="D6439" t="inlineStr">
        <is>
          <t>Store_047</t>
        </is>
      </c>
      <c r="E6439" t="inlineStr">
        <is>
          <t>North</t>
        </is>
      </c>
      <c r="F6439" t="inlineStr">
        <is>
          <t>P0062</t>
        </is>
      </c>
      <c r="G6439" t="inlineStr">
        <is>
          <t>Prod_0062</t>
        </is>
      </c>
      <c r="H6439" t="inlineStr">
        <is>
          <t>Beverages</t>
        </is>
      </c>
      <c r="I6439" t="n">
        <v>5</v>
      </c>
      <c r="J6439" t="n">
        <v>532.4299999999999</v>
      </c>
      <c r="K6439" t="n">
        <v>0</v>
      </c>
      <c r="L6439">
        <f>I6439*J6439*(1-K6439)</f>
        <v/>
      </c>
      <c r="M6439">
        <f>VLOOKUP(F6439,Products!A:D,4,FALSE)*I6439</f>
        <v/>
      </c>
      <c r="N6439">
        <f>L6439-M6439</f>
        <v/>
      </c>
    </row>
    <row r="6440">
      <c r="A6440" t="inlineStr">
        <is>
          <t>T1006438</t>
        </is>
      </c>
      <c r="B6440" t="inlineStr">
        <is>
          <t>2025-04-14</t>
        </is>
      </c>
      <c r="C6440" t="inlineStr">
        <is>
          <t>S007</t>
        </is>
      </c>
      <c r="D6440" t="inlineStr">
        <is>
          <t>Store_007</t>
        </is>
      </c>
      <c r="E6440" t="inlineStr">
        <is>
          <t>East</t>
        </is>
      </c>
      <c r="F6440" t="inlineStr">
        <is>
          <t>P0141</t>
        </is>
      </c>
      <c r="G6440" t="inlineStr">
        <is>
          <t>Prod_0141</t>
        </is>
      </c>
      <c r="H6440" t="inlineStr">
        <is>
          <t>Food</t>
        </is>
      </c>
      <c r="I6440" t="n">
        <v>9</v>
      </c>
      <c r="J6440" t="n">
        <v>756.67</v>
      </c>
      <c r="K6440" t="n">
        <v>0</v>
      </c>
      <c r="L6440">
        <f>I6440*J6440*(1-K6440)</f>
        <v/>
      </c>
      <c r="M6440">
        <f>VLOOKUP(F6440,Products!A:D,4,FALSE)*I6440</f>
        <v/>
      </c>
      <c r="N6440">
        <f>L6440-M6440</f>
        <v/>
      </c>
    </row>
    <row r="6441">
      <c r="A6441" t="inlineStr">
        <is>
          <t>T1006439</t>
        </is>
      </c>
      <c r="B6441" t="inlineStr">
        <is>
          <t>2025-02-07</t>
        </is>
      </c>
      <c r="C6441" t="inlineStr">
        <is>
          <t>S020</t>
        </is>
      </c>
      <c r="D6441" t="inlineStr">
        <is>
          <t>Store_020</t>
        </is>
      </c>
      <c r="E6441" t="inlineStr">
        <is>
          <t>West</t>
        </is>
      </c>
      <c r="F6441" t="inlineStr">
        <is>
          <t>P0088</t>
        </is>
      </c>
      <c r="G6441" t="inlineStr">
        <is>
          <t>Prod_0088</t>
        </is>
      </c>
      <c r="H6441" t="inlineStr">
        <is>
          <t>Toys</t>
        </is>
      </c>
      <c r="I6441" t="n">
        <v>3</v>
      </c>
      <c r="J6441" t="n">
        <v>426.21</v>
      </c>
      <c r="K6441" t="n">
        <v>0</v>
      </c>
      <c r="L6441">
        <f>I6441*J6441*(1-K6441)</f>
        <v/>
      </c>
      <c r="M6441">
        <f>VLOOKUP(F6441,Products!A:D,4,FALSE)*I6441</f>
        <v/>
      </c>
      <c r="N6441">
        <f>L6441-M6441</f>
        <v/>
      </c>
    </row>
    <row r="6442">
      <c r="A6442" t="inlineStr">
        <is>
          <t>T1006440</t>
        </is>
      </c>
      <c r="B6442" t="inlineStr">
        <is>
          <t>2025-06-29</t>
        </is>
      </c>
      <c r="C6442" t="inlineStr">
        <is>
          <t>S023</t>
        </is>
      </c>
      <c r="D6442" t="inlineStr">
        <is>
          <t>Store_023</t>
        </is>
      </c>
      <c r="E6442" t="inlineStr">
        <is>
          <t>South</t>
        </is>
      </c>
      <c r="F6442" t="inlineStr">
        <is>
          <t>P0024</t>
        </is>
      </c>
      <c r="G6442" t="inlineStr">
        <is>
          <t>Prod_0024</t>
        </is>
      </c>
      <c r="H6442" t="inlineStr">
        <is>
          <t>Clothing</t>
        </is>
      </c>
      <c r="I6442" t="n">
        <v>6</v>
      </c>
      <c r="J6442" t="n">
        <v>125.53</v>
      </c>
      <c r="K6442" t="n">
        <v>0</v>
      </c>
      <c r="L6442">
        <f>I6442*J6442*(1-K6442)</f>
        <v/>
      </c>
      <c r="M6442">
        <f>VLOOKUP(F6442,Products!A:D,4,FALSE)*I6442</f>
        <v/>
      </c>
      <c r="N6442">
        <f>L6442-M6442</f>
        <v/>
      </c>
    </row>
    <row r="6443">
      <c r="A6443" t="inlineStr">
        <is>
          <t>T1006441</t>
        </is>
      </c>
      <c r="B6443" t="inlineStr">
        <is>
          <t>2024-10-30</t>
        </is>
      </c>
      <c r="C6443" t="inlineStr">
        <is>
          <t>S032</t>
        </is>
      </c>
      <c r="D6443" t="inlineStr">
        <is>
          <t>Store_032</t>
        </is>
      </c>
      <c r="E6443" t="inlineStr">
        <is>
          <t>Central</t>
        </is>
      </c>
      <c r="F6443" t="inlineStr">
        <is>
          <t>P0014</t>
        </is>
      </c>
      <c r="G6443" t="inlineStr">
        <is>
          <t>Prod_0014</t>
        </is>
      </c>
      <c r="H6443" t="inlineStr">
        <is>
          <t>Clothing</t>
        </is>
      </c>
      <c r="I6443" t="n">
        <v>8</v>
      </c>
      <c r="J6443" t="n">
        <v>238.43</v>
      </c>
      <c r="K6443" t="n">
        <v>0</v>
      </c>
      <c r="L6443">
        <f>I6443*J6443*(1-K6443)</f>
        <v/>
      </c>
      <c r="M6443">
        <f>VLOOKUP(F6443,Products!A:D,4,FALSE)*I6443</f>
        <v/>
      </c>
      <c r="N6443">
        <f>L6443-M6443</f>
        <v/>
      </c>
    </row>
    <row r="6444">
      <c r="A6444" t="inlineStr">
        <is>
          <t>T1006442</t>
        </is>
      </c>
      <c r="B6444" t="inlineStr">
        <is>
          <t>2023-03-23</t>
        </is>
      </c>
      <c r="C6444" t="inlineStr">
        <is>
          <t>S010</t>
        </is>
      </c>
      <c r="D6444" t="inlineStr">
        <is>
          <t>Store_010</t>
        </is>
      </c>
      <c r="E6444" t="inlineStr">
        <is>
          <t>North</t>
        </is>
      </c>
      <c r="F6444" t="inlineStr">
        <is>
          <t>P0159</t>
        </is>
      </c>
      <c r="G6444" t="inlineStr">
        <is>
          <t>Prod_0159</t>
        </is>
      </c>
      <c r="H6444" t="inlineStr">
        <is>
          <t>Electronics</t>
        </is>
      </c>
      <c r="I6444" t="n">
        <v>3</v>
      </c>
      <c r="J6444" t="n">
        <v>460.9</v>
      </c>
      <c r="K6444" t="n">
        <v>0</v>
      </c>
      <c r="L6444">
        <f>I6444*J6444*(1-K6444)</f>
        <v/>
      </c>
      <c r="M6444">
        <f>VLOOKUP(F6444,Products!A:D,4,FALSE)*I6444</f>
        <v/>
      </c>
      <c r="N6444">
        <f>L6444-M6444</f>
        <v/>
      </c>
    </row>
    <row r="6445">
      <c r="A6445" t="inlineStr">
        <is>
          <t>T1006443</t>
        </is>
      </c>
      <c r="B6445" t="inlineStr">
        <is>
          <t>2024-12-26</t>
        </is>
      </c>
      <c r="C6445" t="inlineStr">
        <is>
          <t>S030</t>
        </is>
      </c>
      <c r="D6445" t="inlineStr">
        <is>
          <t>Store_030</t>
        </is>
      </c>
      <c r="E6445" t="inlineStr">
        <is>
          <t>North</t>
        </is>
      </c>
      <c r="F6445" t="inlineStr">
        <is>
          <t>P0151</t>
        </is>
      </c>
      <c r="G6445" t="inlineStr">
        <is>
          <t>Prod_0151</t>
        </is>
      </c>
      <c r="H6445" t="inlineStr">
        <is>
          <t>Food</t>
        </is>
      </c>
      <c r="I6445" t="n">
        <v>8</v>
      </c>
      <c r="J6445" t="n">
        <v>977.14</v>
      </c>
      <c r="K6445" t="n">
        <v>0</v>
      </c>
      <c r="L6445">
        <f>I6445*J6445*(1-K6445)</f>
        <v/>
      </c>
      <c r="M6445">
        <f>VLOOKUP(F6445,Products!A:D,4,FALSE)*I6445</f>
        <v/>
      </c>
      <c r="N6445">
        <f>L6445-M6445</f>
        <v/>
      </c>
    </row>
    <row r="6446">
      <c r="A6446" t="inlineStr">
        <is>
          <t>T1006444</t>
        </is>
      </c>
      <c r="B6446" t="inlineStr">
        <is>
          <t>2023-04-26</t>
        </is>
      </c>
      <c r="C6446" t="inlineStr">
        <is>
          <t>S044</t>
        </is>
      </c>
      <c r="D6446" t="inlineStr">
        <is>
          <t>Store_044</t>
        </is>
      </c>
      <c r="E6446" t="inlineStr">
        <is>
          <t>North</t>
        </is>
      </c>
      <c r="F6446" t="inlineStr">
        <is>
          <t>P0092</t>
        </is>
      </c>
      <c r="G6446" t="inlineStr">
        <is>
          <t>Prod_0092</t>
        </is>
      </c>
      <c r="H6446" t="inlineStr">
        <is>
          <t>Household</t>
        </is>
      </c>
      <c r="I6446" t="n">
        <v>3</v>
      </c>
      <c r="J6446" t="n">
        <v>272.13</v>
      </c>
      <c r="K6446" t="n">
        <v>0.1</v>
      </c>
      <c r="L6446">
        <f>I6446*J6446*(1-K6446)</f>
        <v/>
      </c>
      <c r="M6446">
        <f>VLOOKUP(F6446,Products!A:D,4,FALSE)*I6446</f>
        <v/>
      </c>
      <c r="N6446">
        <f>L6446-M6446</f>
        <v/>
      </c>
    </row>
    <row r="6447">
      <c r="A6447" t="inlineStr">
        <is>
          <t>T1006445</t>
        </is>
      </c>
      <c r="B6447" t="inlineStr">
        <is>
          <t>2024-09-02</t>
        </is>
      </c>
      <c r="C6447" t="inlineStr">
        <is>
          <t>S005</t>
        </is>
      </c>
      <c r="D6447" t="inlineStr">
        <is>
          <t>Store_005</t>
        </is>
      </c>
      <c r="E6447" t="inlineStr">
        <is>
          <t>Central</t>
        </is>
      </c>
      <c r="F6447" t="inlineStr">
        <is>
          <t>P0154</t>
        </is>
      </c>
      <c r="G6447" t="inlineStr">
        <is>
          <t>Prod_0154</t>
        </is>
      </c>
      <c r="H6447" t="inlineStr">
        <is>
          <t>Toys</t>
        </is>
      </c>
      <c r="I6447" t="n">
        <v>4</v>
      </c>
      <c r="J6447" t="n">
        <v>281.44</v>
      </c>
      <c r="K6447" t="n">
        <v>0.1</v>
      </c>
      <c r="L6447">
        <f>I6447*J6447*(1-K6447)</f>
        <v/>
      </c>
      <c r="M6447">
        <f>VLOOKUP(F6447,Products!A:D,4,FALSE)*I6447</f>
        <v/>
      </c>
      <c r="N6447">
        <f>L6447-M6447</f>
        <v/>
      </c>
    </row>
    <row r="6448">
      <c r="A6448" t="inlineStr">
        <is>
          <t>T1006446</t>
        </is>
      </c>
      <c r="B6448" t="inlineStr">
        <is>
          <t>2025-06-18</t>
        </is>
      </c>
      <c r="C6448" t="inlineStr">
        <is>
          <t>S007</t>
        </is>
      </c>
      <c r="D6448" t="inlineStr">
        <is>
          <t>Store_007</t>
        </is>
      </c>
      <c r="E6448" t="inlineStr">
        <is>
          <t>East</t>
        </is>
      </c>
      <c r="F6448" t="inlineStr">
        <is>
          <t>P0070</t>
        </is>
      </c>
      <c r="G6448" t="inlineStr">
        <is>
          <t>Prod_0070</t>
        </is>
      </c>
      <c r="H6448" t="inlineStr">
        <is>
          <t>Beverages</t>
        </is>
      </c>
      <c r="I6448" t="n">
        <v>5</v>
      </c>
      <c r="J6448" t="n">
        <v>648.36</v>
      </c>
      <c r="K6448" t="n">
        <v>0</v>
      </c>
      <c r="L6448">
        <f>I6448*J6448*(1-K6448)</f>
        <v/>
      </c>
      <c r="M6448">
        <f>VLOOKUP(F6448,Products!A:D,4,FALSE)*I6448</f>
        <v/>
      </c>
      <c r="N6448">
        <f>L6448-M6448</f>
        <v/>
      </c>
    </row>
    <row r="6449">
      <c r="A6449" t="inlineStr">
        <is>
          <t>T1006447</t>
        </is>
      </c>
      <c r="B6449" t="inlineStr">
        <is>
          <t>2024-04-20</t>
        </is>
      </c>
      <c r="C6449" t="inlineStr">
        <is>
          <t>S039</t>
        </is>
      </c>
      <c r="D6449" t="inlineStr">
        <is>
          <t>Store_039</t>
        </is>
      </c>
      <c r="E6449" t="inlineStr">
        <is>
          <t>North</t>
        </is>
      </c>
      <c r="F6449" t="inlineStr">
        <is>
          <t>P0183</t>
        </is>
      </c>
      <c r="G6449" t="inlineStr">
        <is>
          <t>Prod_0183</t>
        </is>
      </c>
      <c r="H6449" t="inlineStr">
        <is>
          <t>Stationery</t>
        </is>
      </c>
      <c r="I6449" t="n">
        <v>3</v>
      </c>
      <c r="J6449" t="n">
        <v>948.28</v>
      </c>
      <c r="K6449" t="n">
        <v>0</v>
      </c>
      <c r="L6449">
        <f>I6449*J6449*(1-K6449)</f>
        <v/>
      </c>
      <c r="M6449">
        <f>VLOOKUP(F6449,Products!A:D,4,FALSE)*I6449</f>
        <v/>
      </c>
      <c r="N6449">
        <f>L6449-M6449</f>
        <v/>
      </c>
    </row>
    <row r="6450">
      <c r="A6450" t="inlineStr">
        <is>
          <t>T1006448</t>
        </is>
      </c>
      <c r="B6450" t="inlineStr">
        <is>
          <t>2025-04-26</t>
        </is>
      </c>
      <c r="C6450" t="inlineStr">
        <is>
          <t>S046</t>
        </is>
      </c>
      <c r="D6450" t="inlineStr">
        <is>
          <t>Store_046</t>
        </is>
      </c>
      <c r="E6450" t="inlineStr">
        <is>
          <t>South</t>
        </is>
      </c>
      <c r="F6450" t="inlineStr">
        <is>
          <t>P0083</t>
        </is>
      </c>
      <c r="G6450" t="inlineStr">
        <is>
          <t>Prod_0083</t>
        </is>
      </c>
      <c r="H6450" t="inlineStr">
        <is>
          <t>Clothing</t>
        </is>
      </c>
      <c r="I6450" t="n">
        <v>2</v>
      </c>
      <c r="J6450" t="n">
        <v>604.88</v>
      </c>
      <c r="K6450" t="n">
        <v>0</v>
      </c>
      <c r="L6450">
        <f>I6450*J6450*(1-K6450)</f>
        <v/>
      </c>
      <c r="M6450">
        <f>VLOOKUP(F6450,Products!A:D,4,FALSE)*I6450</f>
        <v/>
      </c>
      <c r="N6450">
        <f>L6450-M6450</f>
        <v/>
      </c>
    </row>
    <row r="6451">
      <c r="A6451" t="inlineStr">
        <is>
          <t>T1006449</t>
        </is>
      </c>
      <c r="B6451" t="inlineStr">
        <is>
          <t>2025-01-30</t>
        </is>
      </c>
      <c r="C6451" t="inlineStr">
        <is>
          <t>S018</t>
        </is>
      </c>
      <c r="D6451" t="inlineStr">
        <is>
          <t>Store_018</t>
        </is>
      </c>
      <c r="E6451" t="inlineStr">
        <is>
          <t>South</t>
        </is>
      </c>
      <c r="F6451" t="inlineStr">
        <is>
          <t>P0057</t>
        </is>
      </c>
      <c r="G6451" t="inlineStr">
        <is>
          <t>Prod_0057</t>
        </is>
      </c>
      <c r="H6451" t="inlineStr">
        <is>
          <t>Beverages</t>
        </is>
      </c>
      <c r="I6451" t="n">
        <v>6</v>
      </c>
      <c r="J6451" t="n">
        <v>70.54000000000001</v>
      </c>
      <c r="K6451" t="n">
        <v>0.1</v>
      </c>
      <c r="L6451">
        <f>I6451*J6451*(1-K6451)</f>
        <v/>
      </c>
      <c r="M6451">
        <f>VLOOKUP(F6451,Products!A:D,4,FALSE)*I6451</f>
        <v/>
      </c>
      <c r="N6451">
        <f>L6451-M6451</f>
        <v/>
      </c>
    </row>
    <row r="6452">
      <c r="A6452" t="inlineStr">
        <is>
          <t>T1006450</t>
        </is>
      </c>
      <c r="B6452" t="inlineStr">
        <is>
          <t>2023-11-05</t>
        </is>
      </c>
      <c r="C6452" t="inlineStr">
        <is>
          <t>S016</t>
        </is>
      </c>
      <c r="D6452" t="inlineStr">
        <is>
          <t>Store_016</t>
        </is>
      </c>
      <c r="E6452" t="inlineStr">
        <is>
          <t>West</t>
        </is>
      </c>
      <c r="F6452" t="inlineStr">
        <is>
          <t>P0007</t>
        </is>
      </c>
      <c r="G6452" t="inlineStr">
        <is>
          <t>Prod_0007</t>
        </is>
      </c>
      <c r="H6452" t="inlineStr">
        <is>
          <t>Food</t>
        </is>
      </c>
      <c r="I6452" t="n">
        <v>6</v>
      </c>
      <c r="J6452" t="n">
        <v>101.93</v>
      </c>
      <c r="K6452" t="n">
        <v>0.2</v>
      </c>
      <c r="L6452">
        <f>I6452*J6452*(1-K6452)</f>
        <v/>
      </c>
      <c r="M6452">
        <f>VLOOKUP(F6452,Products!A:D,4,FALSE)*I6452</f>
        <v/>
      </c>
      <c r="N6452">
        <f>L6452-M6452</f>
        <v/>
      </c>
    </row>
    <row r="6453">
      <c r="A6453" t="inlineStr">
        <is>
          <t>T1006451</t>
        </is>
      </c>
      <c r="B6453" t="inlineStr">
        <is>
          <t>2023-12-22</t>
        </is>
      </c>
      <c r="C6453" t="inlineStr">
        <is>
          <t>S024</t>
        </is>
      </c>
      <c r="D6453" t="inlineStr">
        <is>
          <t>Store_024</t>
        </is>
      </c>
      <c r="E6453" t="inlineStr">
        <is>
          <t>South</t>
        </is>
      </c>
      <c r="F6453" t="inlineStr">
        <is>
          <t>P0139</t>
        </is>
      </c>
      <c r="G6453" t="inlineStr">
        <is>
          <t>Prod_0139</t>
        </is>
      </c>
      <c r="H6453" t="inlineStr">
        <is>
          <t>Clothing</t>
        </is>
      </c>
      <c r="I6453" t="n">
        <v>2</v>
      </c>
      <c r="J6453" t="n">
        <v>765.9400000000001</v>
      </c>
      <c r="K6453" t="n">
        <v>0</v>
      </c>
      <c r="L6453">
        <f>I6453*J6453*(1-K6453)</f>
        <v/>
      </c>
      <c r="M6453">
        <f>VLOOKUP(F6453,Products!A:D,4,FALSE)*I6453</f>
        <v/>
      </c>
      <c r="N6453">
        <f>L6453-M6453</f>
        <v/>
      </c>
    </row>
    <row r="6454">
      <c r="A6454" t="inlineStr">
        <is>
          <t>T1006452</t>
        </is>
      </c>
      <c r="B6454" t="inlineStr">
        <is>
          <t>2024-08-20</t>
        </is>
      </c>
      <c r="C6454" t="inlineStr">
        <is>
          <t>S027</t>
        </is>
      </c>
      <c r="D6454" t="inlineStr">
        <is>
          <t>Store_027</t>
        </is>
      </c>
      <c r="E6454" t="inlineStr">
        <is>
          <t>South</t>
        </is>
      </c>
      <c r="F6454" t="inlineStr">
        <is>
          <t>P0193</t>
        </is>
      </c>
      <c r="G6454" t="inlineStr">
        <is>
          <t>Prod_0193</t>
        </is>
      </c>
      <c r="H6454" t="inlineStr">
        <is>
          <t>Food</t>
        </is>
      </c>
      <c r="I6454" t="n">
        <v>4</v>
      </c>
      <c r="J6454" t="n">
        <v>605.98</v>
      </c>
      <c r="K6454" t="n">
        <v>0</v>
      </c>
      <c r="L6454">
        <f>I6454*J6454*(1-K6454)</f>
        <v/>
      </c>
      <c r="M6454">
        <f>VLOOKUP(F6454,Products!A:D,4,FALSE)*I6454</f>
        <v/>
      </c>
      <c r="N6454">
        <f>L6454-M6454</f>
        <v/>
      </c>
    </row>
    <row r="6455">
      <c r="A6455" t="inlineStr">
        <is>
          <t>T1006453</t>
        </is>
      </c>
      <c r="B6455" t="inlineStr">
        <is>
          <t>2023-06-06</t>
        </is>
      </c>
      <c r="C6455" t="inlineStr">
        <is>
          <t>S046</t>
        </is>
      </c>
      <c r="D6455" t="inlineStr">
        <is>
          <t>Store_046</t>
        </is>
      </c>
      <c r="E6455" t="inlineStr">
        <is>
          <t>South</t>
        </is>
      </c>
      <c r="F6455" t="inlineStr">
        <is>
          <t>P0029</t>
        </is>
      </c>
      <c r="G6455" t="inlineStr">
        <is>
          <t>Prod_0029</t>
        </is>
      </c>
      <c r="H6455" t="inlineStr">
        <is>
          <t>Clothing</t>
        </is>
      </c>
      <c r="I6455" t="n">
        <v>4</v>
      </c>
      <c r="J6455" t="n">
        <v>735.9400000000001</v>
      </c>
      <c r="K6455" t="n">
        <v>0.05</v>
      </c>
      <c r="L6455">
        <f>I6455*J6455*(1-K6455)</f>
        <v/>
      </c>
      <c r="M6455">
        <f>VLOOKUP(F6455,Products!A:D,4,FALSE)*I6455</f>
        <v/>
      </c>
      <c r="N6455">
        <f>L6455-M6455</f>
        <v/>
      </c>
    </row>
    <row r="6456">
      <c r="A6456" t="inlineStr">
        <is>
          <t>T1006454</t>
        </is>
      </c>
      <c r="B6456" t="inlineStr">
        <is>
          <t>2023-09-18</t>
        </is>
      </c>
      <c r="C6456" t="inlineStr">
        <is>
          <t>S001</t>
        </is>
      </c>
      <c r="D6456" t="inlineStr">
        <is>
          <t>Store_001</t>
        </is>
      </c>
      <c r="E6456" t="inlineStr">
        <is>
          <t>West</t>
        </is>
      </c>
      <c r="F6456" t="inlineStr">
        <is>
          <t>P0023</t>
        </is>
      </c>
      <c r="G6456" t="inlineStr">
        <is>
          <t>Prod_0023</t>
        </is>
      </c>
      <c r="H6456" t="inlineStr">
        <is>
          <t>Stationery</t>
        </is>
      </c>
      <c r="I6456" t="n">
        <v>4</v>
      </c>
      <c r="J6456" t="n">
        <v>175.48</v>
      </c>
      <c r="K6456" t="n">
        <v>0.15</v>
      </c>
      <c r="L6456">
        <f>I6456*J6456*(1-K6456)</f>
        <v/>
      </c>
      <c r="M6456">
        <f>VLOOKUP(F6456,Products!A:D,4,FALSE)*I6456</f>
        <v/>
      </c>
      <c r="N6456">
        <f>L6456-M6456</f>
        <v/>
      </c>
    </row>
    <row r="6457">
      <c r="A6457" t="inlineStr">
        <is>
          <t>T1006455</t>
        </is>
      </c>
      <c r="B6457" t="inlineStr">
        <is>
          <t>2023-02-06</t>
        </is>
      </c>
      <c r="C6457" t="inlineStr">
        <is>
          <t>S050</t>
        </is>
      </c>
      <c r="D6457" t="inlineStr">
        <is>
          <t>Store_050</t>
        </is>
      </c>
      <c r="E6457" t="inlineStr">
        <is>
          <t>South</t>
        </is>
      </c>
      <c r="F6457" t="inlineStr">
        <is>
          <t>P0053</t>
        </is>
      </c>
      <c r="G6457" t="inlineStr">
        <is>
          <t>Prod_0053</t>
        </is>
      </c>
      <c r="H6457" t="inlineStr">
        <is>
          <t>Food</t>
        </is>
      </c>
      <c r="I6457" t="n">
        <v>2</v>
      </c>
      <c r="J6457" t="n">
        <v>415.9</v>
      </c>
      <c r="K6457" t="n">
        <v>0</v>
      </c>
      <c r="L6457">
        <f>I6457*J6457*(1-K6457)</f>
        <v/>
      </c>
      <c r="M6457">
        <f>VLOOKUP(F6457,Products!A:D,4,FALSE)*I6457</f>
        <v/>
      </c>
      <c r="N6457">
        <f>L6457-M6457</f>
        <v/>
      </c>
    </row>
    <row r="6458">
      <c r="A6458" t="inlineStr">
        <is>
          <t>T1006456</t>
        </is>
      </c>
      <c r="B6458" t="inlineStr">
        <is>
          <t>2025-01-09</t>
        </is>
      </c>
      <c r="C6458" t="inlineStr">
        <is>
          <t>S042</t>
        </is>
      </c>
      <c r="D6458" t="inlineStr">
        <is>
          <t>Store_042</t>
        </is>
      </c>
      <c r="E6458" t="inlineStr">
        <is>
          <t>Central</t>
        </is>
      </c>
      <c r="F6458" t="inlineStr">
        <is>
          <t>P0015</t>
        </is>
      </c>
      <c r="G6458" t="inlineStr">
        <is>
          <t>Prod_0015</t>
        </is>
      </c>
      <c r="H6458" t="inlineStr">
        <is>
          <t>Food</t>
        </is>
      </c>
      <c r="I6458" t="n">
        <v>2</v>
      </c>
      <c r="J6458" t="n">
        <v>91.55</v>
      </c>
      <c r="K6458" t="n">
        <v>0.05</v>
      </c>
      <c r="L6458">
        <f>I6458*J6458*(1-K6458)</f>
        <v/>
      </c>
      <c r="M6458">
        <f>VLOOKUP(F6458,Products!A:D,4,FALSE)*I6458</f>
        <v/>
      </c>
      <c r="N6458">
        <f>L6458-M6458</f>
        <v/>
      </c>
    </row>
    <row r="6459">
      <c r="A6459" t="inlineStr">
        <is>
          <t>T1006457</t>
        </is>
      </c>
      <c r="B6459" t="inlineStr">
        <is>
          <t>2023-11-23</t>
        </is>
      </c>
      <c r="C6459" t="inlineStr">
        <is>
          <t>S035</t>
        </is>
      </c>
      <c r="D6459" t="inlineStr">
        <is>
          <t>Store_035</t>
        </is>
      </c>
      <c r="E6459" t="inlineStr">
        <is>
          <t>Central</t>
        </is>
      </c>
      <c r="F6459" t="inlineStr">
        <is>
          <t>P0141</t>
        </is>
      </c>
      <c r="G6459" t="inlineStr">
        <is>
          <t>Prod_0141</t>
        </is>
      </c>
      <c r="H6459" t="inlineStr">
        <is>
          <t>Food</t>
        </is>
      </c>
      <c r="I6459" t="n">
        <v>1</v>
      </c>
      <c r="J6459" t="n">
        <v>1020.15</v>
      </c>
      <c r="K6459" t="n">
        <v>0.15</v>
      </c>
      <c r="L6459">
        <f>I6459*J6459*(1-K6459)</f>
        <v/>
      </c>
      <c r="M6459">
        <f>VLOOKUP(F6459,Products!A:D,4,FALSE)*I6459</f>
        <v/>
      </c>
      <c r="N6459">
        <f>L6459-M6459</f>
        <v/>
      </c>
    </row>
    <row r="6460">
      <c r="A6460" t="inlineStr">
        <is>
          <t>T1006458</t>
        </is>
      </c>
      <c r="B6460" t="inlineStr">
        <is>
          <t>2025-04-25</t>
        </is>
      </c>
      <c r="C6460" t="inlineStr">
        <is>
          <t>S028</t>
        </is>
      </c>
      <c r="D6460" t="inlineStr">
        <is>
          <t>Store_028</t>
        </is>
      </c>
      <c r="E6460" t="inlineStr">
        <is>
          <t>North</t>
        </is>
      </c>
      <c r="F6460" t="inlineStr">
        <is>
          <t>P0184</t>
        </is>
      </c>
      <c r="G6460" t="inlineStr">
        <is>
          <t>Prod_0184</t>
        </is>
      </c>
      <c r="H6460" t="inlineStr">
        <is>
          <t>Beverages</t>
        </is>
      </c>
      <c r="I6460" t="n">
        <v>1</v>
      </c>
      <c r="J6460" t="n">
        <v>516.6</v>
      </c>
      <c r="K6460" t="n">
        <v>0.05</v>
      </c>
      <c r="L6460">
        <f>I6460*J6460*(1-K6460)</f>
        <v/>
      </c>
      <c r="M6460">
        <f>VLOOKUP(F6460,Products!A:D,4,FALSE)*I6460</f>
        <v/>
      </c>
      <c r="N6460">
        <f>L6460-M6460</f>
        <v/>
      </c>
    </row>
    <row r="6461">
      <c r="A6461" t="inlineStr">
        <is>
          <t>T1006459</t>
        </is>
      </c>
      <c r="B6461" t="inlineStr">
        <is>
          <t>2025-01-09</t>
        </is>
      </c>
      <c r="C6461" t="inlineStr">
        <is>
          <t>S038</t>
        </is>
      </c>
      <c r="D6461" t="inlineStr">
        <is>
          <t>Store_038</t>
        </is>
      </c>
      <c r="E6461" t="inlineStr">
        <is>
          <t>East</t>
        </is>
      </c>
      <c r="F6461" t="inlineStr">
        <is>
          <t>P0013</t>
        </is>
      </c>
      <c r="G6461" t="inlineStr">
        <is>
          <t>Prod_0013</t>
        </is>
      </c>
      <c r="H6461" t="inlineStr">
        <is>
          <t>Clothing</t>
        </is>
      </c>
      <c r="I6461" t="n">
        <v>6</v>
      </c>
      <c r="J6461" t="n">
        <v>76.39</v>
      </c>
      <c r="K6461" t="n">
        <v>0</v>
      </c>
      <c r="L6461">
        <f>I6461*J6461*(1-K6461)</f>
        <v/>
      </c>
      <c r="M6461">
        <f>VLOOKUP(F6461,Products!A:D,4,FALSE)*I6461</f>
        <v/>
      </c>
      <c r="N6461">
        <f>L6461-M6461</f>
        <v/>
      </c>
    </row>
    <row r="6462">
      <c r="A6462" t="inlineStr">
        <is>
          <t>T1006460</t>
        </is>
      </c>
      <c r="B6462" t="inlineStr">
        <is>
          <t>2023-04-24</t>
        </is>
      </c>
      <c r="C6462" t="inlineStr">
        <is>
          <t>S014</t>
        </is>
      </c>
      <c r="D6462" t="inlineStr">
        <is>
          <t>Store_014</t>
        </is>
      </c>
      <c r="E6462" t="inlineStr">
        <is>
          <t>West</t>
        </is>
      </c>
      <c r="F6462" t="inlineStr">
        <is>
          <t>P0003</t>
        </is>
      </c>
      <c r="G6462" t="inlineStr">
        <is>
          <t>Prod_0003</t>
        </is>
      </c>
      <c r="H6462" t="inlineStr">
        <is>
          <t>Household</t>
        </is>
      </c>
      <c r="I6462" t="n">
        <v>9</v>
      </c>
      <c r="J6462" t="n">
        <v>72.79000000000001</v>
      </c>
      <c r="K6462" t="n">
        <v>0</v>
      </c>
      <c r="L6462">
        <f>I6462*J6462*(1-K6462)</f>
        <v/>
      </c>
      <c r="M6462">
        <f>VLOOKUP(F6462,Products!A:D,4,FALSE)*I6462</f>
        <v/>
      </c>
      <c r="N6462">
        <f>L6462-M6462</f>
        <v/>
      </c>
    </row>
    <row r="6463">
      <c r="A6463" t="inlineStr">
        <is>
          <t>T1006461</t>
        </is>
      </c>
      <c r="B6463" t="inlineStr">
        <is>
          <t>2024-06-27</t>
        </is>
      </c>
      <c r="C6463" t="inlineStr">
        <is>
          <t>S032</t>
        </is>
      </c>
      <c r="D6463" t="inlineStr">
        <is>
          <t>Store_032</t>
        </is>
      </c>
      <c r="E6463" t="inlineStr">
        <is>
          <t>Central</t>
        </is>
      </c>
      <c r="F6463" t="inlineStr">
        <is>
          <t>P0131</t>
        </is>
      </c>
      <c r="G6463" t="inlineStr">
        <is>
          <t>Prod_0131</t>
        </is>
      </c>
      <c r="H6463" t="inlineStr">
        <is>
          <t>Beverages</t>
        </is>
      </c>
      <c r="I6463" t="n">
        <v>1</v>
      </c>
      <c r="J6463" t="n">
        <v>334.84</v>
      </c>
      <c r="K6463" t="n">
        <v>0.05</v>
      </c>
      <c r="L6463">
        <f>I6463*J6463*(1-K6463)</f>
        <v/>
      </c>
      <c r="M6463">
        <f>VLOOKUP(F6463,Products!A:D,4,FALSE)*I6463</f>
        <v/>
      </c>
      <c r="N6463">
        <f>L6463-M6463</f>
        <v/>
      </c>
    </row>
    <row r="6464">
      <c r="A6464" t="inlineStr">
        <is>
          <t>T1006462</t>
        </is>
      </c>
      <c r="B6464" t="inlineStr">
        <is>
          <t>2024-10-09</t>
        </is>
      </c>
      <c r="C6464" t="inlineStr">
        <is>
          <t>S023</t>
        </is>
      </c>
      <c r="D6464" t="inlineStr">
        <is>
          <t>Store_023</t>
        </is>
      </c>
      <c r="E6464" t="inlineStr">
        <is>
          <t>South</t>
        </is>
      </c>
      <c r="F6464" t="inlineStr">
        <is>
          <t>P0042</t>
        </is>
      </c>
      <c r="G6464" t="inlineStr">
        <is>
          <t>Prod_0042</t>
        </is>
      </c>
      <c r="H6464" t="inlineStr">
        <is>
          <t>Electronics</t>
        </is>
      </c>
      <c r="I6464" t="n">
        <v>7</v>
      </c>
      <c r="J6464" t="n">
        <v>1002.42</v>
      </c>
      <c r="K6464" t="n">
        <v>0</v>
      </c>
      <c r="L6464">
        <f>I6464*J6464*(1-K6464)</f>
        <v/>
      </c>
      <c r="M6464">
        <f>VLOOKUP(F6464,Products!A:D,4,FALSE)*I6464</f>
        <v/>
      </c>
      <c r="N6464">
        <f>L6464-M6464</f>
        <v/>
      </c>
    </row>
    <row r="6465">
      <c r="A6465" t="inlineStr">
        <is>
          <t>T1006463</t>
        </is>
      </c>
      <c r="B6465" t="inlineStr">
        <is>
          <t>2024-07-06</t>
        </is>
      </c>
      <c r="C6465" t="inlineStr">
        <is>
          <t>S003</t>
        </is>
      </c>
      <c r="D6465" t="inlineStr">
        <is>
          <t>Store_003</t>
        </is>
      </c>
      <c r="E6465" t="inlineStr">
        <is>
          <t>North</t>
        </is>
      </c>
      <c r="F6465" t="inlineStr">
        <is>
          <t>P0010</t>
        </is>
      </c>
      <c r="G6465" t="inlineStr">
        <is>
          <t>Prod_0010</t>
        </is>
      </c>
      <c r="H6465" t="inlineStr">
        <is>
          <t>Electronics</t>
        </is>
      </c>
      <c r="I6465" t="n">
        <v>2</v>
      </c>
      <c r="J6465" t="n">
        <v>574.3</v>
      </c>
      <c r="K6465" t="n">
        <v>0</v>
      </c>
      <c r="L6465">
        <f>I6465*J6465*(1-K6465)</f>
        <v/>
      </c>
      <c r="M6465">
        <f>VLOOKUP(F6465,Products!A:D,4,FALSE)*I6465</f>
        <v/>
      </c>
      <c r="N6465">
        <f>L6465-M6465</f>
        <v/>
      </c>
    </row>
    <row r="6466">
      <c r="A6466" t="inlineStr">
        <is>
          <t>T1006464</t>
        </is>
      </c>
      <c r="B6466" t="inlineStr">
        <is>
          <t>2023-04-02</t>
        </is>
      </c>
      <c r="C6466" t="inlineStr">
        <is>
          <t>S023</t>
        </is>
      </c>
      <c r="D6466" t="inlineStr">
        <is>
          <t>Store_023</t>
        </is>
      </c>
      <c r="E6466" t="inlineStr">
        <is>
          <t>South</t>
        </is>
      </c>
      <c r="F6466" t="inlineStr">
        <is>
          <t>P0143</t>
        </is>
      </c>
      <c r="G6466" t="inlineStr">
        <is>
          <t>Prod_0143</t>
        </is>
      </c>
      <c r="H6466" t="inlineStr">
        <is>
          <t>Electronics</t>
        </is>
      </c>
      <c r="I6466" t="n">
        <v>8</v>
      </c>
      <c r="J6466" t="n">
        <v>354.19</v>
      </c>
      <c r="K6466" t="n">
        <v>0</v>
      </c>
      <c r="L6466">
        <f>I6466*J6466*(1-K6466)</f>
        <v/>
      </c>
      <c r="M6466">
        <f>VLOOKUP(F6466,Products!A:D,4,FALSE)*I6466</f>
        <v/>
      </c>
      <c r="N6466">
        <f>L6466-M6466</f>
        <v/>
      </c>
    </row>
    <row r="6467">
      <c r="A6467" t="inlineStr">
        <is>
          <t>T1006465</t>
        </is>
      </c>
      <c r="B6467" t="inlineStr">
        <is>
          <t>2025-07-27</t>
        </is>
      </c>
      <c r="C6467" t="inlineStr">
        <is>
          <t>S046</t>
        </is>
      </c>
      <c r="D6467" t="inlineStr">
        <is>
          <t>Store_046</t>
        </is>
      </c>
      <c r="E6467" t="inlineStr">
        <is>
          <t>South</t>
        </is>
      </c>
      <c r="F6467" t="inlineStr">
        <is>
          <t>P0163</t>
        </is>
      </c>
      <c r="G6467" t="inlineStr">
        <is>
          <t>Prod_0163</t>
        </is>
      </c>
      <c r="H6467" t="inlineStr">
        <is>
          <t>Food</t>
        </is>
      </c>
      <c r="I6467" t="n">
        <v>1</v>
      </c>
      <c r="J6467" t="n">
        <v>775.8</v>
      </c>
      <c r="K6467" t="n">
        <v>0</v>
      </c>
      <c r="L6467">
        <f>I6467*J6467*(1-K6467)</f>
        <v/>
      </c>
      <c r="M6467">
        <f>VLOOKUP(F6467,Products!A:D,4,FALSE)*I6467</f>
        <v/>
      </c>
      <c r="N6467">
        <f>L6467-M6467</f>
        <v/>
      </c>
    </row>
    <row r="6468">
      <c r="A6468" t="inlineStr">
        <is>
          <t>T1006466</t>
        </is>
      </c>
      <c r="B6468" t="inlineStr">
        <is>
          <t>2025-04-11</t>
        </is>
      </c>
      <c r="C6468" t="inlineStr">
        <is>
          <t>S042</t>
        </is>
      </c>
      <c r="D6468" t="inlineStr">
        <is>
          <t>Store_042</t>
        </is>
      </c>
      <c r="E6468" t="inlineStr">
        <is>
          <t>Central</t>
        </is>
      </c>
      <c r="F6468" t="inlineStr">
        <is>
          <t>P0127</t>
        </is>
      </c>
      <c r="G6468" t="inlineStr">
        <is>
          <t>Prod_0127</t>
        </is>
      </c>
      <c r="H6468" t="inlineStr">
        <is>
          <t>Toys</t>
        </is>
      </c>
      <c r="I6468" t="n">
        <v>1</v>
      </c>
      <c r="J6468" t="n">
        <v>664.5</v>
      </c>
      <c r="K6468" t="n">
        <v>0</v>
      </c>
      <c r="L6468">
        <f>I6468*J6468*(1-K6468)</f>
        <v/>
      </c>
      <c r="M6468">
        <f>VLOOKUP(F6468,Products!A:D,4,FALSE)*I6468</f>
        <v/>
      </c>
      <c r="N6468">
        <f>L6468-M6468</f>
        <v/>
      </c>
    </row>
    <row r="6469">
      <c r="A6469" t="inlineStr">
        <is>
          <t>T1006467</t>
        </is>
      </c>
      <c r="B6469" t="inlineStr">
        <is>
          <t>2024-11-30</t>
        </is>
      </c>
      <c r="C6469" t="inlineStr">
        <is>
          <t>S040</t>
        </is>
      </c>
      <c r="D6469" t="inlineStr">
        <is>
          <t>Store_040</t>
        </is>
      </c>
      <c r="E6469" t="inlineStr">
        <is>
          <t>Central</t>
        </is>
      </c>
      <c r="F6469" t="inlineStr">
        <is>
          <t>P0031</t>
        </is>
      </c>
      <c r="G6469" t="inlineStr">
        <is>
          <t>Prod_0031</t>
        </is>
      </c>
      <c r="H6469" t="inlineStr">
        <is>
          <t>Food</t>
        </is>
      </c>
      <c r="I6469" t="n">
        <v>1</v>
      </c>
      <c r="J6469" t="n">
        <v>189.51</v>
      </c>
      <c r="K6469" t="n">
        <v>0</v>
      </c>
      <c r="L6469">
        <f>I6469*J6469*(1-K6469)</f>
        <v/>
      </c>
      <c r="M6469">
        <f>VLOOKUP(F6469,Products!A:D,4,FALSE)*I6469</f>
        <v/>
      </c>
      <c r="N6469">
        <f>L6469-M6469</f>
        <v/>
      </c>
    </row>
    <row r="6470">
      <c r="A6470" t="inlineStr">
        <is>
          <t>T1006468</t>
        </is>
      </c>
      <c r="B6470" t="inlineStr">
        <is>
          <t>2025-05-02</t>
        </is>
      </c>
      <c r="C6470" t="inlineStr">
        <is>
          <t>S012</t>
        </is>
      </c>
      <c r="D6470" t="inlineStr">
        <is>
          <t>Store_012</t>
        </is>
      </c>
      <c r="E6470" t="inlineStr">
        <is>
          <t>South</t>
        </is>
      </c>
      <c r="F6470" t="inlineStr">
        <is>
          <t>P0060</t>
        </is>
      </c>
      <c r="G6470" t="inlineStr">
        <is>
          <t>Prod_0060</t>
        </is>
      </c>
      <c r="H6470" t="inlineStr">
        <is>
          <t>Toys</t>
        </is>
      </c>
      <c r="I6470" t="n">
        <v>2</v>
      </c>
      <c r="J6470" t="n">
        <v>118.39</v>
      </c>
      <c r="K6470" t="n">
        <v>0</v>
      </c>
      <c r="L6470">
        <f>I6470*J6470*(1-K6470)</f>
        <v/>
      </c>
      <c r="M6470">
        <f>VLOOKUP(F6470,Products!A:D,4,FALSE)*I6470</f>
        <v/>
      </c>
      <c r="N6470">
        <f>L6470-M6470</f>
        <v/>
      </c>
    </row>
    <row r="6471">
      <c r="A6471" t="inlineStr">
        <is>
          <t>T1006469</t>
        </is>
      </c>
      <c r="B6471" t="inlineStr">
        <is>
          <t>2024-10-10</t>
        </is>
      </c>
      <c r="C6471" t="inlineStr">
        <is>
          <t>S037</t>
        </is>
      </c>
      <c r="D6471" t="inlineStr">
        <is>
          <t>Store_037</t>
        </is>
      </c>
      <c r="E6471" t="inlineStr">
        <is>
          <t>East</t>
        </is>
      </c>
      <c r="F6471" t="inlineStr">
        <is>
          <t>P0098</t>
        </is>
      </c>
      <c r="G6471" t="inlineStr">
        <is>
          <t>Prod_0098</t>
        </is>
      </c>
      <c r="H6471" t="inlineStr">
        <is>
          <t>Clothing</t>
        </is>
      </c>
      <c r="I6471" t="n">
        <v>3</v>
      </c>
      <c r="J6471" t="n">
        <v>475.61</v>
      </c>
      <c r="K6471" t="n">
        <v>0</v>
      </c>
      <c r="L6471">
        <f>I6471*J6471*(1-K6471)</f>
        <v/>
      </c>
      <c r="M6471">
        <f>VLOOKUP(F6471,Products!A:D,4,FALSE)*I6471</f>
        <v/>
      </c>
      <c r="N6471">
        <f>L6471-M6471</f>
        <v/>
      </c>
    </row>
    <row r="6472">
      <c r="A6472" t="inlineStr">
        <is>
          <t>T1006470</t>
        </is>
      </c>
      <c r="B6472" t="inlineStr">
        <is>
          <t>2025-04-04</t>
        </is>
      </c>
      <c r="C6472" t="inlineStr">
        <is>
          <t>S010</t>
        </is>
      </c>
      <c r="D6472" t="inlineStr">
        <is>
          <t>Store_010</t>
        </is>
      </c>
      <c r="E6472" t="inlineStr">
        <is>
          <t>North</t>
        </is>
      </c>
      <c r="F6472" t="inlineStr">
        <is>
          <t>P0199</t>
        </is>
      </c>
      <c r="G6472" t="inlineStr">
        <is>
          <t>Prod_0199</t>
        </is>
      </c>
      <c r="H6472" t="inlineStr">
        <is>
          <t>Beverages</t>
        </is>
      </c>
      <c r="I6472" t="n">
        <v>5</v>
      </c>
      <c r="J6472" t="n">
        <v>96.31999999999999</v>
      </c>
      <c r="K6472" t="n">
        <v>0</v>
      </c>
      <c r="L6472">
        <f>I6472*J6472*(1-K6472)</f>
        <v/>
      </c>
      <c r="M6472">
        <f>VLOOKUP(F6472,Products!A:D,4,FALSE)*I6472</f>
        <v/>
      </c>
      <c r="N6472">
        <f>L6472-M6472</f>
        <v/>
      </c>
    </row>
    <row r="6473">
      <c r="A6473" t="inlineStr">
        <is>
          <t>T1006471</t>
        </is>
      </c>
      <c r="B6473" t="inlineStr">
        <is>
          <t>2024-11-06</t>
        </is>
      </c>
      <c r="C6473" t="inlineStr">
        <is>
          <t>S005</t>
        </is>
      </c>
      <c r="D6473" t="inlineStr">
        <is>
          <t>Store_005</t>
        </is>
      </c>
      <c r="E6473" t="inlineStr">
        <is>
          <t>Central</t>
        </is>
      </c>
      <c r="F6473" t="inlineStr">
        <is>
          <t>P0009</t>
        </is>
      </c>
      <c r="G6473" t="inlineStr">
        <is>
          <t>Prod_0009</t>
        </is>
      </c>
      <c r="H6473" t="inlineStr">
        <is>
          <t>Toys</t>
        </is>
      </c>
      <c r="I6473" t="n">
        <v>3</v>
      </c>
      <c r="J6473" t="n">
        <v>648.33</v>
      </c>
      <c r="K6473" t="n">
        <v>0</v>
      </c>
      <c r="L6473">
        <f>I6473*J6473*(1-K6473)</f>
        <v/>
      </c>
      <c r="M6473">
        <f>VLOOKUP(F6473,Products!A:D,4,FALSE)*I6473</f>
        <v/>
      </c>
      <c r="N6473">
        <f>L6473-M6473</f>
        <v/>
      </c>
    </row>
    <row r="6474">
      <c r="A6474" t="inlineStr">
        <is>
          <t>T1006472</t>
        </is>
      </c>
      <c r="B6474" t="inlineStr">
        <is>
          <t>2023-10-15</t>
        </is>
      </c>
      <c r="C6474" t="inlineStr">
        <is>
          <t>S019</t>
        </is>
      </c>
      <c r="D6474" t="inlineStr">
        <is>
          <t>Store_019</t>
        </is>
      </c>
      <c r="E6474" t="inlineStr">
        <is>
          <t>East</t>
        </is>
      </c>
      <c r="F6474" t="inlineStr">
        <is>
          <t>P0189</t>
        </is>
      </c>
      <c r="G6474" t="inlineStr">
        <is>
          <t>Prod_0189</t>
        </is>
      </c>
      <c r="H6474" t="inlineStr">
        <is>
          <t>Food</t>
        </is>
      </c>
      <c r="I6474" t="n">
        <v>4</v>
      </c>
      <c r="J6474" t="n">
        <v>910.5599999999999</v>
      </c>
      <c r="K6474" t="n">
        <v>0.1</v>
      </c>
      <c r="L6474">
        <f>I6474*J6474*(1-K6474)</f>
        <v/>
      </c>
      <c r="M6474">
        <f>VLOOKUP(F6474,Products!A:D,4,FALSE)*I6474</f>
        <v/>
      </c>
      <c r="N6474">
        <f>L6474-M6474</f>
        <v/>
      </c>
    </row>
    <row r="6475">
      <c r="A6475" t="inlineStr">
        <is>
          <t>T1006473</t>
        </is>
      </c>
      <c r="B6475" t="inlineStr">
        <is>
          <t>2025-08-20</t>
        </is>
      </c>
      <c r="C6475" t="inlineStr">
        <is>
          <t>S001</t>
        </is>
      </c>
      <c r="D6475" t="inlineStr">
        <is>
          <t>Store_001</t>
        </is>
      </c>
      <c r="E6475" t="inlineStr">
        <is>
          <t>West</t>
        </is>
      </c>
      <c r="F6475" t="inlineStr">
        <is>
          <t>P0060</t>
        </is>
      </c>
      <c r="G6475" t="inlineStr">
        <is>
          <t>Prod_0060</t>
        </is>
      </c>
      <c r="H6475" t="inlineStr">
        <is>
          <t>Toys</t>
        </is>
      </c>
      <c r="I6475" t="n">
        <v>8</v>
      </c>
      <c r="J6475" t="n">
        <v>141.46</v>
      </c>
      <c r="K6475" t="n">
        <v>0</v>
      </c>
      <c r="L6475">
        <f>I6475*J6475*(1-K6475)</f>
        <v/>
      </c>
      <c r="M6475">
        <f>VLOOKUP(F6475,Products!A:D,4,FALSE)*I6475</f>
        <v/>
      </c>
      <c r="N6475">
        <f>L6475-M6475</f>
        <v/>
      </c>
    </row>
    <row r="6476">
      <c r="A6476" t="inlineStr">
        <is>
          <t>T1006474</t>
        </is>
      </c>
      <c r="B6476" t="inlineStr">
        <is>
          <t>2024-05-22</t>
        </is>
      </c>
      <c r="C6476" t="inlineStr">
        <is>
          <t>S002</t>
        </is>
      </c>
      <c r="D6476" t="inlineStr">
        <is>
          <t>Store_002</t>
        </is>
      </c>
      <c r="E6476" t="inlineStr">
        <is>
          <t>South</t>
        </is>
      </c>
      <c r="F6476" t="inlineStr">
        <is>
          <t>P0143</t>
        </is>
      </c>
      <c r="G6476" t="inlineStr">
        <is>
          <t>Prod_0143</t>
        </is>
      </c>
      <c r="H6476" t="inlineStr">
        <is>
          <t>Electronics</t>
        </is>
      </c>
      <c r="I6476" t="n">
        <v>1</v>
      </c>
      <c r="J6476" t="n">
        <v>291.94</v>
      </c>
      <c r="K6476" t="n">
        <v>0</v>
      </c>
      <c r="L6476">
        <f>I6476*J6476*(1-K6476)</f>
        <v/>
      </c>
      <c r="M6476">
        <f>VLOOKUP(F6476,Products!A:D,4,FALSE)*I6476</f>
        <v/>
      </c>
      <c r="N6476">
        <f>L6476-M6476</f>
        <v/>
      </c>
    </row>
    <row r="6477">
      <c r="A6477" t="inlineStr">
        <is>
          <t>T1006475</t>
        </is>
      </c>
      <c r="B6477" t="inlineStr">
        <is>
          <t>2023-06-10</t>
        </is>
      </c>
      <c r="C6477" t="inlineStr">
        <is>
          <t>S002</t>
        </is>
      </c>
      <c r="D6477" t="inlineStr">
        <is>
          <t>Store_002</t>
        </is>
      </c>
      <c r="E6477" t="inlineStr">
        <is>
          <t>South</t>
        </is>
      </c>
      <c r="F6477" t="inlineStr">
        <is>
          <t>P0106</t>
        </is>
      </c>
      <c r="G6477" t="inlineStr">
        <is>
          <t>Prod_0106</t>
        </is>
      </c>
      <c r="H6477" t="inlineStr">
        <is>
          <t>Electronics</t>
        </is>
      </c>
      <c r="I6477" t="n">
        <v>3</v>
      </c>
      <c r="J6477" t="n">
        <v>879.33</v>
      </c>
      <c r="K6477" t="n">
        <v>0</v>
      </c>
      <c r="L6477">
        <f>I6477*J6477*(1-K6477)</f>
        <v/>
      </c>
      <c r="M6477">
        <f>VLOOKUP(F6477,Products!A:D,4,FALSE)*I6477</f>
        <v/>
      </c>
      <c r="N6477">
        <f>L6477-M6477</f>
        <v/>
      </c>
    </row>
    <row r="6478">
      <c r="A6478" t="inlineStr">
        <is>
          <t>T1006476</t>
        </is>
      </c>
      <c r="B6478" t="inlineStr">
        <is>
          <t>2025-07-24</t>
        </is>
      </c>
      <c r="C6478" t="inlineStr">
        <is>
          <t>S041</t>
        </is>
      </c>
      <c r="D6478" t="inlineStr">
        <is>
          <t>Store_041</t>
        </is>
      </c>
      <c r="E6478" t="inlineStr">
        <is>
          <t>East</t>
        </is>
      </c>
      <c r="F6478" t="inlineStr">
        <is>
          <t>P0109</t>
        </is>
      </c>
      <c r="G6478" t="inlineStr">
        <is>
          <t>Prod_0109</t>
        </is>
      </c>
      <c r="H6478" t="inlineStr">
        <is>
          <t>Beverages</t>
        </is>
      </c>
      <c r="I6478" t="n">
        <v>5</v>
      </c>
      <c r="J6478" t="n">
        <v>813.92</v>
      </c>
      <c r="K6478" t="n">
        <v>0</v>
      </c>
      <c r="L6478">
        <f>I6478*J6478*(1-K6478)</f>
        <v/>
      </c>
      <c r="M6478">
        <f>VLOOKUP(F6478,Products!A:D,4,FALSE)*I6478</f>
        <v/>
      </c>
      <c r="N6478">
        <f>L6478-M6478</f>
        <v/>
      </c>
    </row>
    <row r="6479">
      <c r="A6479" t="inlineStr">
        <is>
          <t>T1006477</t>
        </is>
      </c>
      <c r="B6479" t="inlineStr">
        <is>
          <t>2025-05-27</t>
        </is>
      </c>
      <c r="C6479" t="inlineStr">
        <is>
          <t>S014</t>
        </is>
      </c>
      <c r="D6479" t="inlineStr">
        <is>
          <t>Store_014</t>
        </is>
      </c>
      <c r="E6479" t="inlineStr">
        <is>
          <t>West</t>
        </is>
      </c>
      <c r="F6479" t="inlineStr">
        <is>
          <t>P0122</t>
        </is>
      </c>
      <c r="G6479" t="inlineStr">
        <is>
          <t>Prod_0122</t>
        </is>
      </c>
      <c r="H6479" t="inlineStr">
        <is>
          <t>Beverages</t>
        </is>
      </c>
      <c r="I6479" t="n">
        <v>6</v>
      </c>
      <c r="J6479" t="n">
        <v>891.95</v>
      </c>
      <c r="K6479" t="n">
        <v>0.05</v>
      </c>
      <c r="L6479">
        <f>I6479*J6479*(1-K6479)</f>
        <v/>
      </c>
      <c r="M6479">
        <f>VLOOKUP(F6479,Products!A:D,4,FALSE)*I6479</f>
        <v/>
      </c>
      <c r="N6479">
        <f>L6479-M6479</f>
        <v/>
      </c>
    </row>
    <row r="6480">
      <c r="A6480" t="inlineStr">
        <is>
          <t>T1006478</t>
        </is>
      </c>
      <c r="B6480" t="inlineStr">
        <is>
          <t>2024-09-18</t>
        </is>
      </c>
      <c r="C6480" t="inlineStr">
        <is>
          <t>S048</t>
        </is>
      </c>
      <c r="D6480" t="inlineStr">
        <is>
          <t>Store_048</t>
        </is>
      </c>
      <c r="E6480" t="inlineStr">
        <is>
          <t>South</t>
        </is>
      </c>
      <c r="F6480" t="inlineStr">
        <is>
          <t>P0110</t>
        </is>
      </c>
      <c r="G6480" t="inlineStr">
        <is>
          <t>Prod_0110</t>
        </is>
      </c>
      <c r="H6480" t="inlineStr">
        <is>
          <t>Stationery</t>
        </is>
      </c>
      <c r="I6480" t="n">
        <v>4</v>
      </c>
      <c r="J6480" t="n">
        <v>80.94</v>
      </c>
      <c r="K6480" t="n">
        <v>0</v>
      </c>
      <c r="L6480">
        <f>I6480*J6480*(1-K6480)</f>
        <v/>
      </c>
      <c r="M6480">
        <f>VLOOKUP(F6480,Products!A:D,4,FALSE)*I6480</f>
        <v/>
      </c>
      <c r="N6480">
        <f>L6480-M6480</f>
        <v/>
      </c>
    </row>
    <row r="6481">
      <c r="A6481" t="inlineStr">
        <is>
          <t>T1006479</t>
        </is>
      </c>
      <c r="B6481" t="inlineStr">
        <is>
          <t>2025-06-01</t>
        </is>
      </c>
      <c r="C6481" t="inlineStr">
        <is>
          <t>S045</t>
        </is>
      </c>
      <c r="D6481" t="inlineStr">
        <is>
          <t>Store_045</t>
        </is>
      </c>
      <c r="E6481" t="inlineStr">
        <is>
          <t>East</t>
        </is>
      </c>
      <c r="F6481" t="inlineStr">
        <is>
          <t>P0061</t>
        </is>
      </c>
      <c r="G6481" t="inlineStr">
        <is>
          <t>Prod_0061</t>
        </is>
      </c>
      <c r="H6481" t="inlineStr">
        <is>
          <t>Beverages</t>
        </is>
      </c>
      <c r="I6481" t="n">
        <v>3</v>
      </c>
      <c r="J6481" t="n">
        <v>64.78</v>
      </c>
      <c r="K6481" t="n">
        <v>0</v>
      </c>
      <c r="L6481">
        <f>I6481*J6481*(1-K6481)</f>
        <v/>
      </c>
      <c r="M6481">
        <f>VLOOKUP(F6481,Products!A:D,4,FALSE)*I6481</f>
        <v/>
      </c>
      <c r="N6481">
        <f>L6481-M6481</f>
        <v/>
      </c>
    </row>
    <row r="6482">
      <c r="A6482" t="inlineStr">
        <is>
          <t>T1006480</t>
        </is>
      </c>
      <c r="B6482" t="inlineStr">
        <is>
          <t>2023-09-27</t>
        </is>
      </c>
      <c r="C6482" t="inlineStr">
        <is>
          <t>S048</t>
        </is>
      </c>
      <c r="D6482" t="inlineStr">
        <is>
          <t>Store_048</t>
        </is>
      </c>
      <c r="E6482" t="inlineStr">
        <is>
          <t>South</t>
        </is>
      </c>
      <c r="F6482" t="inlineStr">
        <is>
          <t>P0192</t>
        </is>
      </c>
      <c r="G6482" t="inlineStr">
        <is>
          <t>Prod_0192</t>
        </is>
      </c>
      <c r="H6482" t="inlineStr">
        <is>
          <t>Beverages</t>
        </is>
      </c>
      <c r="I6482" t="n">
        <v>4</v>
      </c>
      <c r="J6482" t="n">
        <v>343.05</v>
      </c>
      <c r="K6482" t="n">
        <v>0.05</v>
      </c>
      <c r="L6482">
        <f>I6482*J6482*(1-K6482)</f>
        <v/>
      </c>
      <c r="M6482">
        <f>VLOOKUP(F6482,Products!A:D,4,FALSE)*I6482</f>
        <v/>
      </c>
      <c r="N6482">
        <f>L6482-M6482</f>
        <v/>
      </c>
    </row>
    <row r="6483">
      <c r="A6483" t="inlineStr">
        <is>
          <t>T1006481</t>
        </is>
      </c>
      <c r="B6483" t="inlineStr">
        <is>
          <t>2025-05-08</t>
        </is>
      </c>
      <c r="C6483" t="inlineStr">
        <is>
          <t>S039</t>
        </is>
      </c>
      <c r="D6483" t="inlineStr">
        <is>
          <t>Store_039</t>
        </is>
      </c>
      <c r="E6483" t="inlineStr">
        <is>
          <t>North</t>
        </is>
      </c>
      <c r="F6483" t="inlineStr">
        <is>
          <t>P0197</t>
        </is>
      </c>
      <c r="G6483" t="inlineStr">
        <is>
          <t>Prod_0197</t>
        </is>
      </c>
      <c r="H6483" t="inlineStr">
        <is>
          <t>Food</t>
        </is>
      </c>
      <c r="I6483" t="n">
        <v>3</v>
      </c>
      <c r="J6483" t="n">
        <v>209.74</v>
      </c>
      <c r="K6483" t="n">
        <v>0.1</v>
      </c>
      <c r="L6483">
        <f>I6483*J6483*(1-K6483)</f>
        <v/>
      </c>
      <c r="M6483">
        <f>VLOOKUP(F6483,Products!A:D,4,FALSE)*I6483</f>
        <v/>
      </c>
      <c r="N6483">
        <f>L6483-M6483</f>
        <v/>
      </c>
    </row>
    <row r="6484">
      <c r="A6484" t="inlineStr">
        <is>
          <t>T1006482</t>
        </is>
      </c>
      <c r="B6484" t="inlineStr">
        <is>
          <t>2025-02-13</t>
        </is>
      </c>
      <c r="C6484" t="inlineStr">
        <is>
          <t>S049</t>
        </is>
      </c>
      <c r="D6484" t="inlineStr">
        <is>
          <t>Store_049</t>
        </is>
      </c>
      <c r="E6484" t="inlineStr">
        <is>
          <t>North</t>
        </is>
      </c>
      <c r="F6484" t="inlineStr">
        <is>
          <t>P0159</t>
        </is>
      </c>
      <c r="G6484" t="inlineStr">
        <is>
          <t>Prod_0159</t>
        </is>
      </c>
      <c r="H6484" t="inlineStr">
        <is>
          <t>Electronics</t>
        </is>
      </c>
      <c r="I6484" t="n">
        <v>8</v>
      </c>
      <c r="J6484" t="n">
        <v>468.55</v>
      </c>
      <c r="K6484" t="n">
        <v>0</v>
      </c>
      <c r="L6484">
        <f>I6484*J6484*(1-K6484)</f>
        <v/>
      </c>
      <c r="M6484">
        <f>VLOOKUP(F6484,Products!A:D,4,FALSE)*I6484</f>
        <v/>
      </c>
      <c r="N6484">
        <f>L6484-M6484</f>
        <v/>
      </c>
    </row>
    <row r="6485">
      <c r="A6485" t="inlineStr">
        <is>
          <t>T1006483</t>
        </is>
      </c>
      <c r="B6485" t="inlineStr">
        <is>
          <t>2023-03-25</t>
        </is>
      </c>
      <c r="C6485" t="inlineStr">
        <is>
          <t>S036</t>
        </is>
      </c>
      <c r="D6485" t="inlineStr">
        <is>
          <t>Store_036</t>
        </is>
      </c>
      <c r="E6485" t="inlineStr">
        <is>
          <t>Central</t>
        </is>
      </c>
      <c r="F6485" t="inlineStr">
        <is>
          <t>P0069</t>
        </is>
      </c>
      <c r="G6485" t="inlineStr">
        <is>
          <t>Prod_0069</t>
        </is>
      </c>
      <c r="H6485" t="inlineStr">
        <is>
          <t>Household</t>
        </is>
      </c>
      <c r="I6485" t="n">
        <v>3</v>
      </c>
      <c r="J6485" t="n">
        <v>325.93</v>
      </c>
      <c r="K6485" t="n">
        <v>0.1</v>
      </c>
      <c r="L6485">
        <f>I6485*J6485*(1-K6485)</f>
        <v/>
      </c>
      <c r="M6485">
        <f>VLOOKUP(F6485,Products!A:D,4,FALSE)*I6485</f>
        <v/>
      </c>
      <c r="N6485">
        <f>L6485-M6485</f>
        <v/>
      </c>
    </row>
    <row r="6486">
      <c r="A6486" t="inlineStr">
        <is>
          <t>T1006484</t>
        </is>
      </c>
      <c r="B6486" t="inlineStr">
        <is>
          <t>2023-10-31</t>
        </is>
      </c>
      <c r="C6486" t="inlineStr">
        <is>
          <t>S029</t>
        </is>
      </c>
      <c r="D6486" t="inlineStr">
        <is>
          <t>Store_029</t>
        </is>
      </c>
      <c r="E6486" t="inlineStr">
        <is>
          <t>South</t>
        </is>
      </c>
      <c r="F6486" t="inlineStr">
        <is>
          <t>P0194</t>
        </is>
      </c>
      <c r="G6486" t="inlineStr">
        <is>
          <t>Prod_0194</t>
        </is>
      </c>
      <c r="H6486" t="inlineStr">
        <is>
          <t>Food</t>
        </is>
      </c>
      <c r="I6486" t="n">
        <v>1</v>
      </c>
      <c r="J6486" t="n">
        <v>615.66</v>
      </c>
      <c r="K6486" t="n">
        <v>0</v>
      </c>
      <c r="L6486">
        <f>I6486*J6486*(1-K6486)</f>
        <v/>
      </c>
      <c r="M6486">
        <f>VLOOKUP(F6486,Products!A:D,4,FALSE)*I6486</f>
        <v/>
      </c>
      <c r="N6486">
        <f>L6486-M6486</f>
        <v/>
      </c>
    </row>
    <row r="6487">
      <c r="A6487" t="inlineStr">
        <is>
          <t>T1006485</t>
        </is>
      </c>
      <c r="B6487" t="inlineStr">
        <is>
          <t>2023-03-14</t>
        </is>
      </c>
      <c r="C6487" t="inlineStr">
        <is>
          <t>S038</t>
        </is>
      </c>
      <c r="D6487" t="inlineStr">
        <is>
          <t>Store_038</t>
        </is>
      </c>
      <c r="E6487" t="inlineStr">
        <is>
          <t>East</t>
        </is>
      </c>
      <c r="F6487" t="inlineStr">
        <is>
          <t>P0017</t>
        </is>
      </c>
      <c r="G6487" t="inlineStr">
        <is>
          <t>Prod_0017</t>
        </is>
      </c>
      <c r="H6487" t="inlineStr">
        <is>
          <t>Food</t>
        </is>
      </c>
      <c r="I6487" t="n">
        <v>5</v>
      </c>
      <c r="J6487" t="n">
        <v>635.38</v>
      </c>
      <c r="K6487" t="n">
        <v>0</v>
      </c>
      <c r="L6487">
        <f>I6487*J6487*(1-K6487)</f>
        <v/>
      </c>
      <c r="M6487">
        <f>VLOOKUP(F6487,Products!A:D,4,FALSE)*I6487</f>
        <v/>
      </c>
      <c r="N6487">
        <f>L6487-M6487</f>
        <v/>
      </c>
    </row>
    <row r="6488">
      <c r="A6488" t="inlineStr">
        <is>
          <t>T1006486</t>
        </is>
      </c>
      <c r="B6488" t="inlineStr">
        <is>
          <t>2024-09-09</t>
        </is>
      </c>
      <c r="C6488" t="inlineStr">
        <is>
          <t>S009</t>
        </is>
      </c>
      <c r="D6488" t="inlineStr">
        <is>
          <t>Store_009</t>
        </is>
      </c>
      <c r="E6488" t="inlineStr">
        <is>
          <t>Central</t>
        </is>
      </c>
      <c r="F6488" t="inlineStr">
        <is>
          <t>P0063</t>
        </is>
      </c>
      <c r="G6488" t="inlineStr">
        <is>
          <t>Prod_0063</t>
        </is>
      </c>
      <c r="H6488" t="inlineStr">
        <is>
          <t>Clothing</t>
        </is>
      </c>
      <c r="I6488" t="n">
        <v>6</v>
      </c>
      <c r="J6488" t="n">
        <v>200.18</v>
      </c>
      <c r="K6488" t="n">
        <v>0.2</v>
      </c>
      <c r="L6488">
        <f>I6488*J6488*(1-K6488)</f>
        <v/>
      </c>
      <c r="M6488">
        <f>VLOOKUP(F6488,Products!A:D,4,FALSE)*I6488</f>
        <v/>
      </c>
      <c r="N6488">
        <f>L6488-M6488</f>
        <v/>
      </c>
    </row>
    <row r="6489">
      <c r="A6489" t="inlineStr">
        <is>
          <t>T1006487</t>
        </is>
      </c>
      <c r="B6489" t="inlineStr">
        <is>
          <t>2023-09-29</t>
        </is>
      </c>
      <c r="C6489" t="inlineStr">
        <is>
          <t>S020</t>
        </is>
      </c>
      <c r="D6489" t="inlineStr">
        <is>
          <t>Store_020</t>
        </is>
      </c>
      <c r="E6489" t="inlineStr">
        <is>
          <t>West</t>
        </is>
      </c>
      <c r="F6489" t="inlineStr">
        <is>
          <t>P0019</t>
        </is>
      </c>
      <c r="G6489" t="inlineStr">
        <is>
          <t>Prod_0019</t>
        </is>
      </c>
      <c r="H6489" t="inlineStr">
        <is>
          <t>Toys</t>
        </is>
      </c>
      <c r="I6489" t="n">
        <v>2</v>
      </c>
      <c r="J6489" t="n">
        <v>655.77</v>
      </c>
      <c r="K6489" t="n">
        <v>0</v>
      </c>
      <c r="L6489">
        <f>I6489*J6489*(1-K6489)</f>
        <v/>
      </c>
      <c r="M6489">
        <f>VLOOKUP(F6489,Products!A:D,4,FALSE)*I6489</f>
        <v/>
      </c>
      <c r="N6489">
        <f>L6489-M6489</f>
        <v/>
      </c>
    </row>
    <row r="6490">
      <c r="A6490" t="inlineStr">
        <is>
          <t>T1006488</t>
        </is>
      </c>
      <c r="B6490" t="inlineStr">
        <is>
          <t>2024-07-03</t>
        </is>
      </c>
      <c r="C6490" t="inlineStr">
        <is>
          <t>S034</t>
        </is>
      </c>
      <c r="D6490" t="inlineStr">
        <is>
          <t>Store_034</t>
        </is>
      </c>
      <c r="E6490" t="inlineStr">
        <is>
          <t>Central</t>
        </is>
      </c>
      <c r="F6490" t="inlineStr">
        <is>
          <t>P0116</t>
        </is>
      </c>
      <c r="G6490" t="inlineStr">
        <is>
          <t>Prod_0116</t>
        </is>
      </c>
      <c r="H6490" t="inlineStr">
        <is>
          <t>Clothing</t>
        </is>
      </c>
      <c r="I6490" t="n">
        <v>8</v>
      </c>
      <c r="J6490" t="n">
        <v>1053.84</v>
      </c>
      <c r="K6490" t="n">
        <v>0.05</v>
      </c>
      <c r="L6490">
        <f>I6490*J6490*(1-K6490)</f>
        <v/>
      </c>
      <c r="M6490">
        <f>VLOOKUP(F6490,Products!A:D,4,FALSE)*I6490</f>
        <v/>
      </c>
      <c r="N6490">
        <f>L6490-M6490</f>
        <v/>
      </c>
    </row>
    <row r="6491">
      <c r="A6491" t="inlineStr">
        <is>
          <t>T1006489</t>
        </is>
      </c>
      <c r="B6491" t="inlineStr">
        <is>
          <t>2023-02-02</t>
        </is>
      </c>
      <c r="C6491" t="inlineStr">
        <is>
          <t>S008</t>
        </is>
      </c>
      <c r="D6491" t="inlineStr">
        <is>
          <t>Store_008</t>
        </is>
      </c>
      <c r="E6491" t="inlineStr">
        <is>
          <t>East</t>
        </is>
      </c>
      <c r="F6491" t="inlineStr">
        <is>
          <t>P0045</t>
        </is>
      </c>
      <c r="G6491" t="inlineStr">
        <is>
          <t>Prod_0045</t>
        </is>
      </c>
      <c r="H6491" t="inlineStr">
        <is>
          <t>Toys</t>
        </is>
      </c>
      <c r="I6491" t="n">
        <v>8</v>
      </c>
      <c r="J6491" t="n">
        <v>194.51</v>
      </c>
      <c r="K6491" t="n">
        <v>0</v>
      </c>
      <c r="L6491">
        <f>I6491*J6491*(1-K6491)</f>
        <v/>
      </c>
      <c r="M6491">
        <f>VLOOKUP(F6491,Products!A:D,4,FALSE)*I6491</f>
        <v/>
      </c>
      <c r="N6491">
        <f>L6491-M6491</f>
        <v/>
      </c>
    </row>
    <row r="6492">
      <c r="A6492" t="inlineStr">
        <is>
          <t>T1006490</t>
        </is>
      </c>
      <c r="B6492" t="inlineStr">
        <is>
          <t>2025-08-02</t>
        </is>
      </c>
      <c r="C6492" t="inlineStr">
        <is>
          <t>S006</t>
        </is>
      </c>
      <c r="D6492" t="inlineStr">
        <is>
          <t>Store_006</t>
        </is>
      </c>
      <c r="E6492" t="inlineStr">
        <is>
          <t>East</t>
        </is>
      </c>
      <c r="F6492" t="inlineStr">
        <is>
          <t>P0067</t>
        </is>
      </c>
      <c r="G6492" t="inlineStr">
        <is>
          <t>Prod_0067</t>
        </is>
      </c>
      <c r="H6492" t="inlineStr">
        <is>
          <t>Toys</t>
        </is>
      </c>
      <c r="I6492" t="n">
        <v>2</v>
      </c>
      <c r="J6492" t="n">
        <v>166.13</v>
      </c>
      <c r="K6492" t="n">
        <v>0.1</v>
      </c>
      <c r="L6492">
        <f>I6492*J6492*(1-K6492)</f>
        <v/>
      </c>
      <c r="M6492">
        <f>VLOOKUP(F6492,Products!A:D,4,FALSE)*I6492</f>
        <v/>
      </c>
      <c r="N6492">
        <f>L6492-M6492</f>
        <v/>
      </c>
    </row>
    <row r="6493">
      <c r="A6493" t="inlineStr">
        <is>
          <t>T1006491</t>
        </is>
      </c>
      <c r="B6493" t="inlineStr">
        <is>
          <t>2023-11-11</t>
        </is>
      </c>
      <c r="C6493" t="inlineStr">
        <is>
          <t>S017</t>
        </is>
      </c>
      <c r="D6493" t="inlineStr">
        <is>
          <t>Store_017</t>
        </is>
      </c>
      <c r="E6493" t="inlineStr">
        <is>
          <t>South</t>
        </is>
      </c>
      <c r="F6493" t="inlineStr">
        <is>
          <t>P0146</t>
        </is>
      </c>
      <c r="G6493" t="inlineStr">
        <is>
          <t>Prod_0146</t>
        </is>
      </c>
      <c r="H6493" t="inlineStr">
        <is>
          <t>Food</t>
        </is>
      </c>
      <c r="I6493" t="n">
        <v>6</v>
      </c>
      <c r="J6493" t="n">
        <v>322.71</v>
      </c>
      <c r="K6493" t="n">
        <v>0</v>
      </c>
      <c r="L6493">
        <f>I6493*J6493*(1-K6493)</f>
        <v/>
      </c>
      <c r="M6493">
        <f>VLOOKUP(F6493,Products!A:D,4,FALSE)*I6493</f>
        <v/>
      </c>
      <c r="N6493">
        <f>L6493-M6493</f>
        <v/>
      </c>
    </row>
    <row r="6494">
      <c r="A6494" t="inlineStr">
        <is>
          <t>T1006492</t>
        </is>
      </c>
      <c r="B6494" t="inlineStr">
        <is>
          <t>2024-03-30</t>
        </is>
      </c>
      <c r="C6494" t="inlineStr">
        <is>
          <t>S050</t>
        </is>
      </c>
      <c r="D6494" t="inlineStr">
        <is>
          <t>Store_050</t>
        </is>
      </c>
      <c r="E6494" t="inlineStr">
        <is>
          <t>South</t>
        </is>
      </c>
      <c r="F6494" t="inlineStr">
        <is>
          <t>P0007</t>
        </is>
      </c>
      <c r="G6494" t="inlineStr">
        <is>
          <t>Prod_0007</t>
        </is>
      </c>
      <c r="H6494" t="inlineStr">
        <is>
          <t>Food</t>
        </is>
      </c>
      <c r="I6494" t="n">
        <v>8</v>
      </c>
      <c r="J6494" t="n">
        <v>110.74</v>
      </c>
      <c r="K6494" t="n">
        <v>0.1</v>
      </c>
      <c r="L6494">
        <f>I6494*J6494*(1-K6494)</f>
        <v/>
      </c>
      <c r="M6494">
        <f>VLOOKUP(F6494,Products!A:D,4,FALSE)*I6494</f>
        <v/>
      </c>
      <c r="N6494">
        <f>L6494-M6494</f>
        <v/>
      </c>
    </row>
    <row r="6495">
      <c r="A6495" t="inlineStr">
        <is>
          <t>T1006493</t>
        </is>
      </c>
      <c r="B6495" t="inlineStr">
        <is>
          <t>2023-04-12</t>
        </is>
      </c>
      <c r="C6495" t="inlineStr">
        <is>
          <t>S033</t>
        </is>
      </c>
      <c r="D6495" t="inlineStr">
        <is>
          <t>Store_033</t>
        </is>
      </c>
      <c r="E6495" t="inlineStr">
        <is>
          <t>North</t>
        </is>
      </c>
      <c r="F6495" t="inlineStr">
        <is>
          <t>P0019</t>
        </is>
      </c>
      <c r="G6495" t="inlineStr">
        <is>
          <t>Prod_0019</t>
        </is>
      </c>
      <c r="H6495" t="inlineStr">
        <is>
          <t>Toys</t>
        </is>
      </c>
      <c r="I6495" t="n">
        <v>2</v>
      </c>
      <c r="J6495" t="n">
        <v>500.72</v>
      </c>
      <c r="K6495" t="n">
        <v>0.05</v>
      </c>
      <c r="L6495">
        <f>I6495*J6495*(1-K6495)</f>
        <v/>
      </c>
      <c r="M6495">
        <f>VLOOKUP(F6495,Products!A:D,4,FALSE)*I6495</f>
        <v/>
      </c>
      <c r="N6495">
        <f>L6495-M6495</f>
        <v/>
      </c>
    </row>
    <row r="6496">
      <c r="A6496" t="inlineStr">
        <is>
          <t>T1006494</t>
        </is>
      </c>
      <c r="B6496" t="inlineStr">
        <is>
          <t>2023-04-20</t>
        </is>
      </c>
      <c r="C6496" t="inlineStr">
        <is>
          <t>S031</t>
        </is>
      </c>
      <c r="D6496" t="inlineStr">
        <is>
          <t>Store_031</t>
        </is>
      </c>
      <c r="E6496" t="inlineStr">
        <is>
          <t>Central</t>
        </is>
      </c>
      <c r="F6496" t="inlineStr">
        <is>
          <t>P0098</t>
        </is>
      </c>
      <c r="G6496" t="inlineStr">
        <is>
          <t>Prod_0098</t>
        </is>
      </c>
      <c r="H6496" t="inlineStr">
        <is>
          <t>Clothing</t>
        </is>
      </c>
      <c r="I6496" t="n">
        <v>4</v>
      </c>
      <c r="J6496" t="n">
        <v>419.97</v>
      </c>
      <c r="K6496" t="n">
        <v>0.1</v>
      </c>
      <c r="L6496">
        <f>I6496*J6496*(1-K6496)</f>
        <v/>
      </c>
      <c r="M6496">
        <f>VLOOKUP(F6496,Products!A:D,4,FALSE)*I6496</f>
        <v/>
      </c>
      <c r="N6496">
        <f>L6496-M6496</f>
        <v/>
      </c>
    </row>
    <row r="6497">
      <c r="A6497" t="inlineStr">
        <is>
          <t>T1006495</t>
        </is>
      </c>
      <c r="B6497" t="inlineStr">
        <is>
          <t>2024-11-18</t>
        </is>
      </c>
      <c r="C6497" t="inlineStr">
        <is>
          <t>S032</t>
        </is>
      </c>
      <c r="D6497" t="inlineStr">
        <is>
          <t>Store_032</t>
        </is>
      </c>
      <c r="E6497" t="inlineStr">
        <is>
          <t>Central</t>
        </is>
      </c>
      <c r="F6497" t="inlineStr">
        <is>
          <t>P0190</t>
        </is>
      </c>
      <c r="G6497" t="inlineStr">
        <is>
          <t>Prod_0190</t>
        </is>
      </c>
      <c r="H6497" t="inlineStr">
        <is>
          <t>Household</t>
        </is>
      </c>
      <c r="I6497" t="n">
        <v>7</v>
      </c>
      <c r="J6497" t="n">
        <v>239.84</v>
      </c>
      <c r="K6497" t="n">
        <v>0</v>
      </c>
      <c r="L6497">
        <f>I6497*J6497*(1-K6497)</f>
        <v/>
      </c>
      <c r="M6497">
        <f>VLOOKUP(F6497,Products!A:D,4,FALSE)*I6497</f>
        <v/>
      </c>
      <c r="N6497">
        <f>L6497-M6497</f>
        <v/>
      </c>
    </row>
    <row r="6498">
      <c r="A6498" t="inlineStr">
        <is>
          <t>T1006496</t>
        </is>
      </c>
      <c r="B6498" t="inlineStr">
        <is>
          <t>2024-05-31</t>
        </is>
      </c>
      <c r="C6498" t="inlineStr">
        <is>
          <t>S016</t>
        </is>
      </c>
      <c r="D6498" t="inlineStr">
        <is>
          <t>Store_016</t>
        </is>
      </c>
      <c r="E6498" t="inlineStr">
        <is>
          <t>West</t>
        </is>
      </c>
      <c r="F6498" t="inlineStr">
        <is>
          <t>P0131</t>
        </is>
      </c>
      <c r="G6498" t="inlineStr">
        <is>
          <t>Prod_0131</t>
        </is>
      </c>
      <c r="H6498" t="inlineStr">
        <is>
          <t>Beverages</t>
        </is>
      </c>
      <c r="I6498" t="n">
        <v>2</v>
      </c>
      <c r="J6498" t="n">
        <v>358.39</v>
      </c>
      <c r="K6498" t="n">
        <v>0</v>
      </c>
      <c r="L6498">
        <f>I6498*J6498*(1-K6498)</f>
        <v/>
      </c>
      <c r="M6498">
        <f>VLOOKUP(F6498,Products!A:D,4,FALSE)*I6498</f>
        <v/>
      </c>
      <c r="N6498">
        <f>L6498-M6498</f>
        <v/>
      </c>
    </row>
    <row r="6499">
      <c r="A6499" t="inlineStr">
        <is>
          <t>T1006497</t>
        </is>
      </c>
      <c r="B6499" t="inlineStr">
        <is>
          <t>2023-09-29</t>
        </is>
      </c>
      <c r="C6499" t="inlineStr">
        <is>
          <t>S030</t>
        </is>
      </c>
      <c r="D6499" t="inlineStr">
        <is>
          <t>Store_030</t>
        </is>
      </c>
      <c r="E6499" t="inlineStr">
        <is>
          <t>North</t>
        </is>
      </c>
      <c r="F6499" t="inlineStr">
        <is>
          <t>P0142</t>
        </is>
      </c>
      <c r="G6499" t="inlineStr">
        <is>
          <t>Prod_0142</t>
        </is>
      </c>
      <c r="H6499" t="inlineStr">
        <is>
          <t>Household</t>
        </is>
      </c>
      <c r="I6499" t="n">
        <v>9</v>
      </c>
      <c r="J6499" t="n">
        <v>175.28</v>
      </c>
      <c r="K6499" t="n">
        <v>0</v>
      </c>
      <c r="L6499">
        <f>I6499*J6499*(1-K6499)</f>
        <v/>
      </c>
      <c r="M6499">
        <f>VLOOKUP(F6499,Products!A:D,4,FALSE)*I6499</f>
        <v/>
      </c>
      <c r="N6499">
        <f>L6499-M6499</f>
        <v/>
      </c>
    </row>
    <row r="6500">
      <c r="A6500" t="inlineStr">
        <is>
          <t>T1006498</t>
        </is>
      </c>
      <c r="B6500" t="inlineStr">
        <is>
          <t>2024-04-26</t>
        </is>
      </c>
      <c r="C6500" t="inlineStr">
        <is>
          <t>S041</t>
        </is>
      </c>
      <c r="D6500" t="inlineStr">
        <is>
          <t>Store_041</t>
        </is>
      </c>
      <c r="E6500" t="inlineStr">
        <is>
          <t>East</t>
        </is>
      </c>
      <c r="F6500" t="inlineStr">
        <is>
          <t>P0041</t>
        </is>
      </c>
      <c r="G6500" t="inlineStr">
        <is>
          <t>Prod_0041</t>
        </is>
      </c>
      <c r="H6500" t="inlineStr">
        <is>
          <t>Stationery</t>
        </is>
      </c>
      <c r="I6500" t="n">
        <v>9</v>
      </c>
      <c r="J6500" t="n">
        <v>300.46</v>
      </c>
      <c r="K6500" t="n">
        <v>0</v>
      </c>
      <c r="L6500">
        <f>I6500*J6500*(1-K6500)</f>
        <v/>
      </c>
      <c r="M6500">
        <f>VLOOKUP(F6500,Products!A:D,4,FALSE)*I6500</f>
        <v/>
      </c>
      <c r="N6500">
        <f>L6500-M6500</f>
        <v/>
      </c>
    </row>
    <row r="6501">
      <c r="A6501" t="inlineStr">
        <is>
          <t>T1006499</t>
        </is>
      </c>
      <c r="B6501" t="inlineStr">
        <is>
          <t>2025-05-25</t>
        </is>
      </c>
      <c r="C6501" t="inlineStr">
        <is>
          <t>S039</t>
        </is>
      </c>
      <c r="D6501" t="inlineStr">
        <is>
          <t>Store_039</t>
        </is>
      </c>
      <c r="E6501" t="inlineStr">
        <is>
          <t>North</t>
        </is>
      </c>
      <c r="F6501" t="inlineStr">
        <is>
          <t>P0010</t>
        </is>
      </c>
      <c r="G6501" t="inlineStr">
        <is>
          <t>Prod_0010</t>
        </is>
      </c>
      <c r="H6501" t="inlineStr">
        <is>
          <t>Electronics</t>
        </is>
      </c>
      <c r="I6501" t="n">
        <v>1</v>
      </c>
      <c r="J6501" t="n">
        <v>830.83</v>
      </c>
      <c r="K6501" t="n">
        <v>0</v>
      </c>
      <c r="L6501">
        <f>I6501*J6501*(1-K6501)</f>
        <v/>
      </c>
      <c r="M6501">
        <f>VLOOKUP(F6501,Products!A:D,4,FALSE)*I6501</f>
        <v/>
      </c>
      <c r="N6501">
        <f>L6501-M6501</f>
        <v/>
      </c>
    </row>
    <row r="6502">
      <c r="A6502" t="inlineStr">
        <is>
          <t>T1006500</t>
        </is>
      </c>
      <c r="B6502" t="inlineStr">
        <is>
          <t>2025-08-27</t>
        </is>
      </c>
      <c r="C6502" t="inlineStr">
        <is>
          <t>S044</t>
        </is>
      </c>
      <c r="D6502" t="inlineStr">
        <is>
          <t>Store_044</t>
        </is>
      </c>
      <c r="E6502" t="inlineStr">
        <is>
          <t>North</t>
        </is>
      </c>
      <c r="F6502" t="inlineStr">
        <is>
          <t>P0199</t>
        </is>
      </c>
      <c r="G6502" t="inlineStr">
        <is>
          <t>Prod_0199</t>
        </is>
      </c>
      <c r="H6502" t="inlineStr">
        <is>
          <t>Beverages</t>
        </is>
      </c>
      <c r="I6502" t="n">
        <v>4</v>
      </c>
      <c r="J6502" t="n">
        <v>113.45</v>
      </c>
      <c r="K6502" t="n">
        <v>0</v>
      </c>
      <c r="L6502">
        <f>I6502*J6502*(1-K6502)</f>
        <v/>
      </c>
      <c r="M6502">
        <f>VLOOKUP(F6502,Products!A:D,4,FALSE)*I6502</f>
        <v/>
      </c>
      <c r="N6502">
        <f>L6502-M6502</f>
        <v/>
      </c>
    </row>
    <row r="6503">
      <c r="A6503" t="inlineStr">
        <is>
          <t>T1006501</t>
        </is>
      </c>
      <c r="B6503" t="inlineStr">
        <is>
          <t>2025-05-10</t>
        </is>
      </c>
      <c r="C6503" t="inlineStr">
        <is>
          <t>S005</t>
        </is>
      </c>
      <c r="D6503" t="inlineStr">
        <is>
          <t>Store_005</t>
        </is>
      </c>
      <c r="E6503" t="inlineStr">
        <is>
          <t>Central</t>
        </is>
      </c>
      <c r="F6503" t="inlineStr">
        <is>
          <t>P0053</t>
        </is>
      </c>
      <c r="G6503" t="inlineStr">
        <is>
          <t>Prod_0053</t>
        </is>
      </c>
      <c r="H6503" t="inlineStr">
        <is>
          <t>Food</t>
        </is>
      </c>
      <c r="I6503" t="n">
        <v>6</v>
      </c>
      <c r="J6503" t="n">
        <v>330.13</v>
      </c>
      <c r="K6503" t="n">
        <v>0</v>
      </c>
      <c r="L6503">
        <f>I6503*J6503*(1-K6503)</f>
        <v/>
      </c>
      <c r="M6503">
        <f>VLOOKUP(F6503,Products!A:D,4,FALSE)*I6503</f>
        <v/>
      </c>
      <c r="N6503">
        <f>L6503-M6503</f>
        <v/>
      </c>
    </row>
    <row r="6504">
      <c r="A6504" t="inlineStr">
        <is>
          <t>T1006502</t>
        </is>
      </c>
      <c r="B6504" t="inlineStr">
        <is>
          <t>2023-10-01</t>
        </is>
      </c>
      <c r="C6504" t="inlineStr">
        <is>
          <t>S044</t>
        </is>
      </c>
      <c r="D6504" t="inlineStr">
        <is>
          <t>Store_044</t>
        </is>
      </c>
      <c r="E6504" t="inlineStr">
        <is>
          <t>North</t>
        </is>
      </c>
      <c r="F6504" t="inlineStr">
        <is>
          <t>P0127</t>
        </is>
      </c>
      <c r="G6504" t="inlineStr">
        <is>
          <t>Prod_0127</t>
        </is>
      </c>
      <c r="H6504" t="inlineStr">
        <is>
          <t>Toys</t>
        </is>
      </c>
      <c r="I6504" t="n">
        <v>5</v>
      </c>
      <c r="J6504" t="n">
        <v>622.87</v>
      </c>
      <c r="K6504" t="n">
        <v>0.05</v>
      </c>
      <c r="L6504">
        <f>I6504*J6504*(1-K6504)</f>
        <v/>
      </c>
      <c r="M6504">
        <f>VLOOKUP(F6504,Products!A:D,4,FALSE)*I6504</f>
        <v/>
      </c>
      <c r="N6504">
        <f>L6504-M6504</f>
        <v/>
      </c>
    </row>
    <row r="6505">
      <c r="A6505" t="inlineStr">
        <is>
          <t>T1006503</t>
        </is>
      </c>
      <c r="B6505" t="inlineStr">
        <is>
          <t>2023-03-30</t>
        </is>
      </c>
      <c r="C6505" t="inlineStr">
        <is>
          <t>S037</t>
        </is>
      </c>
      <c r="D6505" t="inlineStr">
        <is>
          <t>Store_037</t>
        </is>
      </c>
      <c r="E6505" t="inlineStr">
        <is>
          <t>East</t>
        </is>
      </c>
      <c r="F6505" t="inlineStr">
        <is>
          <t>P0102</t>
        </is>
      </c>
      <c r="G6505" t="inlineStr">
        <is>
          <t>Prod_0102</t>
        </is>
      </c>
      <c r="H6505" t="inlineStr">
        <is>
          <t>Food</t>
        </is>
      </c>
      <c r="I6505" t="n">
        <v>3</v>
      </c>
      <c r="J6505" t="n">
        <v>774.42</v>
      </c>
      <c r="K6505" t="n">
        <v>0</v>
      </c>
      <c r="L6505">
        <f>I6505*J6505*(1-K6505)</f>
        <v/>
      </c>
      <c r="M6505">
        <f>VLOOKUP(F6505,Products!A:D,4,FALSE)*I6505</f>
        <v/>
      </c>
      <c r="N6505">
        <f>L6505-M6505</f>
        <v/>
      </c>
    </row>
    <row r="6506">
      <c r="A6506" t="inlineStr">
        <is>
          <t>T1006504</t>
        </is>
      </c>
      <c r="B6506" t="inlineStr">
        <is>
          <t>2023-08-14</t>
        </is>
      </c>
      <c r="C6506" t="inlineStr">
        <is>
          <t>S004</t>
        </is>
      </c>
      <c r="D6506" t="inlineStr">
        <is>
          <t>Store_004</t>
        </is>
      </c>
      <c r="E6506" t="inlineStr">
        <is>
          <t>Central</t>
        </is>
      </c>
      <c r="F6506" t="inlineStr">
        <is>
          <t>P0099</t>
        </is>
      </c>
      <c r="G6506" t="inlineStr">
        <is>
          <t>Prod_0099</t>
        </is>
      </c>
      <c r="H6506" t="inlineStr">
        <is>
          <t>Beverages</t>
        </is>
      </c>
      <c r="I6506" t="n">
        <v>4</v>
      </c>
      <c r="J6506" t="n">
        <v>120.83</v>
      </c>
      <c r="K6506" t="n">
        <v>0</v>
      </c>
      <c r="L6506">
        <f>I6506*J6506*(1-K6506)</f>
        <v/>
      </c>
      <c r="M6506">
        <f>VLOOKUP(F6506,Products!A:D,4,FALSE)*I6506</f>
        <v/>
      </c>
      <c r="N6506">
        <f>L6506-M6506</f>
        <v/>
      </c>
    </row>
    <row r="6507">
      <c r="A6507" t="inlineStr">
        <is>
          <t>T1006505</t>
        </is>
      </c>
      <c r="B6507" t="inlineStr">
        <is>
          <t>2023-05-29</t>
        </is>
      </c>
      <c r="C6507" t="inlineStr">
        <is>
          <t>S001</t>
        </is>
      </c>
      <c r="D6507" t="inlineStr">
        <is>
          <t>Store_001</t>
        </is>
      </c>
      <c r="E6507" t="inlineStr">
        <is>
          <t>West</t>
        </is>
      </c>
      <c r="F6507" t="inlineStr">
        <is>
          <t>P0057</t>
        </is>
      </c>
      <c r="G6507" t="inlineStr">
        <is>
          <t>Prod_0057</t>
        </is>
      </c>
      <c r="H6507" t="inlineStr">
        <is>
          <t>Beverages</t>
        </is>
      </c>
      <c r="I6507" t="n">
        <v>6</v>
      </c>
      <c r="J6507" t="n">
        <v>63.25</v>
      </c>
      <c r="K6507" t="n">
        <v>0.05</v>
      </c>
      <c r="L6507">
        <f>I6507*J6507*(1-K6507)</f>
        <v/>
      </c>
      <c r="M6507">
        <f>VLOOKUP(F6507,Products!A:D,4,FALSE)*I6507</f>
        <v/>
      </c>
      <c r="N6507">
        <f>L6507-M6507</f>
        <v/>
      </c>
    </row>
    <row r="6508">
      <c r="A6508" t="inlineStr">
        <is>
          <t>T1006506</t>
        </is>
      </c>
      <c r="B6508" t="inlineStr">
        <is>
          <t>2023-04-01</t>
        </is>
      </c>
      <c r="C6508" t="inlineStr">
        <is>
          <t>S040</t>
        </is>
      </c>
      <c r="D6508" t="inlineStr">
        <is>
          <t>Store_040</t>
        </is>
      </c>
      <c r="E6508" t="inlineStr">
        <is>
          <t>Central</t>
        </is>
      </c>
      <c r="F6508" t="inlineStr">
        <is>
          <t>P0151</t>
        </is>
      </c>
      <c r="G6508" t="inlineStr">
        <is>
          <t>Prod_0151</t>
        </is>
      </c>
      <c r="H6508" t="inlineStr">
        <is>
          <t>Food</t>
        </is>
      </c>
      <c r="I6508" t="n">
        <v>9</v>
      </c>
      <c r="J6508" t="n">
        <v>879.86</v>
      </c>
      <c r="K6508" t="n">
        <v>0</v>
      </c>
      <c r="L6508">
        <f>I6508*J6508*(1-K6508)</f>
        <v/>
      </c>
      <c r="M6508">
        <f>VLOOKUP(F6508,Products!A:D,4,FALSE)*I6508</f>
        <v/>
      </c>
      <c r="N6508">
        <f>L6508-M6508</f>
        <v/>
      </c>
    </row>
    <row r="6509">
      <c r="A6509" t="inlineStr">
        <is>
          <t>T1006507</t>
        </is>
      </c>
      <c r="B6509" t="inlineStr">
        <is>
          <t>2023-07-22</t>
        </is>
      </c>
      <c r="C6509" t="inlineStr">
        <is>
          <t>S045</t>
        </is>
      </c>
      <c r="D6509" t="inlineStr">
        <is>
          <t>Store_045</t>
        </is>
      </c>
      <c r="E6509" t="inlineStr">
        <is>
          <t>East</t>
        </is>
      </c>
      <c r="F6509" t="inlineStr">
        <is>
          <t>P0141</t>
        </is>
      </c>
      <c r="G6509" t="inlineStr">
        <is>
          <t>Prod_0141</t>
        </is>
      </c>
      <c r="H6509" t="inlineStr">
        <is>
          <t>Food</t>
        </is>
      </c>
      <c r="I6509" t="n">
        <v>5</v>
      </c>
      <c r="J6509" t="n">
        <v>914.87</v>
      </c>
      <c r="K6509" t="n">
        <v>0</v>
      </c>
      <c r="L6509">
        <f>I6509*J6509*(1-K6509)</f>
        <v/>
      </c>
      <c r="M6509">
        <f>VLOOKUP(F6509,Products!A:D,4,FALSE)*I6509</f>
        <v/>
      </c>
      <c r="N6509">
        <f>L6509-M6509</f>
        <v/>
      </c>
    </row>
    <row r="6510">
      <c r="A6510" t="inlineStr">
        <is>
          <t>T1006508</t>
        </is>
      </c>
      <c r="B6510" t="inlineStr">
        <is>
          <t>2025-03-02</t>
        </is>
      </c>
      <c r="C6510" t="inlineStr">
        <is>
          <t>S013</t>
        </is>
      </c>
      <c r="D6510" t="inlineStr">
        <is>
          <t>Store_013</t>
        </is>
      </c>
      <c r="E6510" t="inlineStr">
        <is>
          <t>North</t>
        </is>
      </c>
      <c r="F6510" t="inlineStr">
        <is>
          <t>P0172</t>
        </is>
      </c>
      <c r="G6510" t="inlineStr">
        <is>
          <t>Prod_0172</t>
        </is>
      </c>
      <c r="H6510" t="inlineStr">
        <is>
          <t>Beverages</t>
        </is>
      </c>
      <c r="I6510" t="n">
        <v>5</v>
      </c>
      <c r="J6510" t="n">
        <v>969.64</v>
      </c>
      <c r="K6510" t="n">
        <v>0</v>
      </c>
      <c r="L6510">
        <f>I6510*J6510*(1-K6510)</f>
        <v/>
      </c>
      <c r="M6510">
        <f>VLOOKUP(F6510,Products!A:D,4,FALSE)*I6510</f>
        <v/>
      </c>
      <c r="N6510">
        <f>L6510-M6510</f>
        <v/>
      </c>
    </row>
    <row r="6511">
      <c r="A6511" t="inlineStr">
        <is>
          <t>T1006509</t>
        </is>
      </c>
      <c r="B6511" t="inlineStr">
        <is>
          <t>2023-05-28</t>
        </is>
      </c>
      <c r="C6511" t="inlineStr">
        <is>
          <t>S033</t>
        </is>
      </c>
      <c r="D6511" t="inlineStr">
        <is>
          <t>Store_033</t>
        </is>
      </c>
      <c r="E6511" t="inlineStr">
        <is>
          <t>North</t>
        </is>
      </c>
      <c r="F6511" t="inlineStr">
        <is>
          <t>P0133</t>
        </is>
      </c>
      <c r="G6511" t="inlineStr">
        <is>
          <t>Prod_0133</t>
        </is>
      </c>
      <c r="H6511" t="inlineStr">
        <is>
          <t>Stationery</t>
        </is>
      </c>
      <c r="I6511" t="n">
        <v>1</v>
      </c>
      <c r="J6511" t="n">
        <v>387.53</v>
      </c>
      <c r="K6511" t="n">
        <v>0</v>
      </c>
      <c r="L6511">
        <f>I6511*J6511*(1-K6511)</f>
        <v/>
      </c>
      <c r="M6511">
        <f>VLOOKUP(F6511,Products!A:D,4,FALSE)*I6511</f>
        <v/>
      </c>
      <c r="N6511">
        <f>L6511-M6511</f>
        <v/>
      </c>
    </row>
    <row r="6512">
      <c r="A6512" t="inlineStr">
        <is>
          <t>T1006510</t>
        </is>
      </c>
      <c r="B6512" t="inlineStr">
        <is>
          <t>2023-04-22</t>
        </is>
      </c>
      <c r="C6512" t="inlineStr">
        <is>
          <t>S028</t>
        </is>
      </c>
      <c r="D6512" t="inlineStr">
        <is>
          <t>Store_028</t>
        </is>
      </c>
      <c r="E6512" t="inlineStr">
        <is>
          <t>North</t>
        </is>
      </c>
      <c r="F6512" t="inlineStr">
        <is>
          <t>P0022</t>
        </is>
      </c>
      <c r="G6512" t="inlineStr">
        <is>
          <t>Prod_0022</t>
        </is>
      </c>
      <c r="H6512" t="inlineStr">
        <is>
          <t>Beverages</t>
        </is>
      </c>
      <c r="I6512" t="n">
        <v>1</v>
      </c>
      <c r="J6512" t="n">
        <v>237.5</v>
      </c>
      <c r="K6512" t="n">
        <v>0.2</v>
      </c>
      <c r="L6512">
        <f>I6512*J6512*(1-K6512)</f>
        <v/>
      </c>
      <c r="M6512">
        <f>VLOOKUP(F6512,Products!A:D,4,FALSE)*I6512</f>
        <v/>
      </c>
      <c r="N6512">
        <f>L6512-M6512</f>
        <v/>
      </c>
    </row>
    <row r="6513">
      <c r="A6513" t="inlineStr">
        <is>
          <t>T1006511</t>
        </is>
      </c>
      <c r="B6513" t="inlineStr">
        <is>
          <t>2023-12-20</t>
        </is>
      </c>
      <c r="C6513" t="inlineStr">
        <is>
          <t>S044</t>
        </is>
      </c>
      <c r="D6513" t="inlineStr">
        <is>
          <t>Store_044</t>
        </is>
      </c>
      <c r="E6513" t="inlineStr">
        <is>
          <t>North</t>
        </is>
      </c>
      <c r="F6513" t="inlineStr">
        <is>
          <t>P0146</t>
        </is>
      </c>
      <c r="G6513" t="inlineStr">
        <is>
          <t>Prod_0146</t>
        </is>
      </c>
      <c r="H6513" t="inlineStr">
        <is>
          <t>Food</t>
        </is>
      </c>
      <c r="I6513" t="n">
        <v>3</v>
      </c>
      <c r="J6513" t="n">
        <v>364.3</v>
      </c>
      <c r="K6513" t="n">
        <v>0</v>
      </c>
      <c r="L6513">
        <f>I6513*J6513*(1-K6513)</f>
        <v/>
      </c>
      <c r="M6513">
        <f>VLOOKUP(F6513,Products!A:D,4,FALSE)*I6513</f>
        <v/>
      </c>
      <c r="N6513">
        <f>L6513-M6513</f>
        <v/>
      </c>
    </row>
    <row r="6514">
      <c r="A6514" t="inlineStr">
        <is>
          <t>T1006512</t>
        </is>
      </c>
      <c r="B6514" t="inlineStr">
        <is>
          <t>2023-04-26</t>
        </is>
      </c>
      <c r="C6514" t="inlineStr">
        <is>
          <t>S011</t>
        </is>
      </c>
      <c r="D6514" t="inlineStr">
        <is>
          <t>Store_011</t>
        </is>
      </c>
      <c r="E6514" t="inlineStr">
        <is>
          <t>South</t>
        </is>
      </c>
      <c r="F6514" t="inlineStr">
        <is>
          <t>P0075</t>
        </is>
      </c>
      <c r="G6514" t="inlineStr">
        <is>
          <t>Prod_0075</t>
        </is>
      </c>
      <c r="H6514" t="inlineStr">
        <is>
          <t>Beverages</t>
        </is>
      </c>
      <c r="I6514" t="n">
        <v>8</v>
      </c>
      <c r="J6514" t="n">
        <v>871.4400000000001</v>
      </c>
      <c r="K6514" t="n">
        <v>0.05</v>
      </c>
      <c r="L6514">
        <f>I6514*J6514*(1-K6514)</f>
        <v/>
      </c>
      <c r="M6514">
        <f>VLOOKUP(F6514,Products!A:D,4,FALSE)*I6514</f>
        <v/>
      </c>
      <c r="N6514">
        <f>L6514-M6514</f>
        <v/>
      </c>
    </row>
    <row r="6515">
      <c r="A6515" t="inlineStr">
        <is>
          <t>T1006513</t>
        </is>
      </c>
      <c r="B6515" t="inlineStr">
        <is>
          <t>2023-12-02</t>
        </is>
      </c>
      <c r="C6515" t="inlineStr">
        <is>
          <t>S031</t>
        </is>
      </c>
      <c r="D6515" t="inlineStr">
        <is>
          <t>Store_031</t>
        </is>
      </c>
      <c r="E6515" t="inlineStr">
        <is>
          <t>Central</t>
        </is>
      </c>
      <c r="F6515" t="inlineStr">
        <is>
          <t>P0037</t>
        </is>
      </c>
      <c r="G6515" t="inlineStr">
        <is>
          <t>Prod_0037</t>
        </is>
      </c>
      <c r="H6515" t="inlineStr">
        <is>
          <t>Stationery</t>
        </is>
      </c>
      <c r="I6515" t="n">
        <v>3</v>
      </c>
      <c r="J6515" t="n">
        <v>372.84</v>
      </c>
      <c r="K6515" t="n">
        <v>0</v>
      </c>
      <c r="L6515">
        <f>I6515*J6515*(1-K6515)</f>
        <v/>
      </c>
      <c r="M6515">
        <f>VLOOKUP(F6515,Products!A:D,4,FALSE)*I6515</f>
        <v/>
      </c>
      <c r="N6515">
        <f>L6515-M6515</f>
        <v/>
      </c>
    </row>
    <row r="6516">
      <c r="A6516" t="inlineStr">
        <is>
          <t>T1006514</t>
        </is>
      </c>
      <c r="B6516" t="inlineStr">
        <is>
          <t>2025-09-04</t>
        </is>
      </c>
      <c r="C6516" t="inlineStr">
        <is>
          <t>S044</t>
        </is>
      </c>
      <c r="D6516" t="inlineStr">
        <is>
          <t>Store_044</t>
        </is>
      </c>
      <c r="E6516" t="inlineStr">
        <is>
          <t>North</t>
        </is>
      </c>
      <c r="F6516" t="inlineStr">
        <is>
          <t>P0143</t>
        </is>
      </c>
      <c r="G6516" t="inlineStr">
        <is>
          <t>Prod_0143</t>
        </is>
      </c>
      <c r="H6516" t="inlineStr">
        <is>
          <t>Electronics</t>
        </is>
      </c>
      <c r="I6516" t="n">
        <v>7</v>
      </c>
      <c r="J6516" t="n">
        <v>354.64</v>
      </c>
      <c r="K6516" t="n">
        <v>0.15</v>
      </c>
      <c r="L6516">
        <f>I6516*J6516*(1-K6516)</f>
        <v/>
      </c>
      <c r="M6516">
        <f>VLOOKUP(F6516,Products!A:D,4,FALSE)*I6516</f>
        <v/>
      </c>
      <c r="N6516">
        <f>L6516-M6516</f>
        <v/>
      </c>
    </row>
    <row r="6517">
      <c r="A6517" t="inlineStr">
        <is>
          <t>T1006515</t>
        </is>
      </c>
      <c r="B6517" t="inlineStr">
        <is>
          <t>2024-12-17</t>
        </is>
      </c>
      <c r="C6517" t="inlineStr">
        <is>
          <t>S044</t>
        </is>
      </c>
      <c r="D6517" t="inlineStr">
        <is>
          <t>Store_044</t>
        </is>
      </c>
      <c r="E6517" t="inlineStr">
        <is>
          <t>North</t>
        </is>
      </c>
      <c r="F6517" t="inlineStr">
        <is>
          <t>P0004</t>
        </is>
      </c>
      <c r="G6517" t="inlineStr">
        <is>
          <t>Prod_0004</t>
        </is>
      </c>
      <c r="H6517" t="inlineStr">
        <is>
          <t>Household</t>
        </is>
      </c>
      <c r="I6517" t="n">
        <v>6</v>
      </c>
      <c r="J6517" t="n">
        <v>402.4</v>
      </c>
      <c r="K6517" t="n">
        <v>0</v>
      </c>
      <c r="L6517">
        <f>I6517*J6517*(1-K6517)</f>
        <v/>
      </c>
      <c r="M6517">
        <f>VLOOKUP(F6517,Products!A:D,4,FALSE)*I6517</f>
        <v/>
      </c>
      <c r="N6517">
        <f>L6517-M6517</f>
        <v/>
      </c>
    </row>
    <row r="6518">
      <c r="A6518" t="inlineStr">
        <is>
          <t>T1006516</t>
        </is>
      </c>
      <c r="B6518" t="inlineStr">
        <is>
          <t>2024-12-14</t>
        </is>
      </c>
      <c r="C6518" t="inlineStr">
        <is>
          <t>S020</t>
        </is>
      </c>
      <c r="D6518" t="inlineStr">
        <is>
          <t>Store_020</t>
        </is>
      </c>
      <c r="E6518" t="inlineStr">
        <is>
          <t>West</t>
        </is>
      </c>
      <c r="F6518" t="inlineStr">
        <is>
          <t>P0029</t>
        </is>
      </c>
      <c r="G6518" t="inlineStr">
        <is>
          <t>Prod_0029</t>
        </is>
      </c>
      <c r="H6518" t="inlineStr">
        <is>
          <t>Clothing</t>
        </is>
      </c>
      <c r="I6518" t="n">
        <v>3</v>
      </c>
      <c r="J6518" t="n">
        <v>517.62</v>
      </c>
      <c r="K6518" t="n">
        <v>0</v>
      </c>
      <c r="L6518">
        <f>I6518*J6518*(1-K6518)</f>
        <v/>
      </c>
      <c r="M6518">
        <f>VLOOKUP(F6518,Products!A:D,4,FALSE)*I6518</f>
        <v/>
      </c>
      <c r="N6518">
        <f>L6518-M6518</f>
        <v/>
      </c>
    </row>
    <row r="6519">
      <c r="A6519" t="inlineStr">
        <is>
          <t>T1006517</t>
        </is>
      </c>
      <c r="B6519" t="inlineStr">
        <is>
          <t>2023-02-11</t>
        </is>
      </c>
      <c r="C6519" t="inlineStr">
        <is>
          <t>S036</t>
        </is>
      </c>
      <c r="D6519" t="inlineStr">
        <is>
          <t>Store_036</t>
        </is>
      </c>
      <c r="E6519" t="inlineStr">
        <is>
          <t>Central</t>
        </is>
      </c>
      <c r="F6519" t="inlineStr">
        <is>
          <t>P0067</t>
        </is>
      </c>
      <c r="G6519" t="inlineStr">
        <is>
          <t>Prod_0067</t>
        </is>
      </c>
      <c r="H6519" t="inlineStr">
        <is>
          <t>Toys</t>
        </is>
      </c>
      <c r="I6519" t="n">
        <v>8</v>
      </c>
      <c r="J6519" t="n">
        <v>128.3</v>
      </c>
      <c r="K6519" t="n">
        <v>0</v>
      </c>
      <c r="L6519">
        <f>I6519*J6519*(1-K6519)</f>
        <v/>
      </c>
      <c r="M6519">
        <f>VLOOKUP(F6519,Products!A:D,4,FALSE)*I6519</f>
        <v/>
      </c>
      <c r="N6519">
        <f>L6519-M6519</f>
        <v/>
      </c>
    </row>
    <row r="6520">
      <c r="A6520" t="inlineStr">
        <is>
          <t>T1006518</t>
        </is>
      </c>
      <c r="B6520" t="inlineStr">
        <is>
          <t>2024-06-16</t>
        </is>
      </c>
      <c r="C6520" t="inlineStr">
        <is>
          <t>S025</t>
        </is>
      </c>
      <c r="D6520" t="inlineStr">
        <is>
          <t>Store_025</t>
        </is>
      </c>
      <c r="E6520" t="inlineStr">
        <is>
          <t>Central</t>
        </is>
      </c>
      <c r="F6520" t="inlineStr">
        <is>
          <t>P0020</t>
        </is>
      </c>
      <c r="G6520" t="inlineStr">
        <is>
          <t>Prod_0020</t>
        </is>
      </c>
      <c r="H6520" t="inlineStr">
        <is>
          <t>Beverages</t>
        </is>
      </c>
      <c r="I6520" t="n">
        <v>1</v>
      </c>
      <c r="J6520" t="n">
        <v>640.16</v>
      </c>
      <c r="K6520" t="n">
        <v>0</v>
      </c>
      <c r="L6520">
        <f>I6520*J6520*(1-K6520)</f>
        <v/>
      </c>
      <c r="M6520">
        <f>VLOOKUP(F6520,Products!A:D,4,FALSE)*I6520</f>
        <v/>
      </c>
      <c r="N6520">
        <f>L6520-M6520</f>
        <v/>
      </c>
    </row>
    <row r="6521">
      <c r="A6521" t="inlineStr">
        <is>
          <t>T1006519</t>
        </is>
      </c>
      <c r="B6521" t="inlineStr">
        <is>
          <t>2023-05-30</t>
        </is>
      </c>
      <c r="C6521" t="inlineStr">
        <is>
          <t>S048</t>
        </is>
      </c>
      <c r="D6521" t="inlineStr">
        <is>
          <t>Store_048</t>
        </is>
      </c>
      <c r="E6521" t="inlineStr">
        <is>
          <t>South</t>
        </is>
      </c>
      <c r="F6521" t="inlineStr">
        <is>
          <t>P0079</t>
        </is>
      </c>
      <c r="G6521" t="inlineStr">
        <is>
          <t>Prod_0079</t>
        </is>
      </c>
      <c r="H6521" t="inlineStr">
        <is>
          <t>Food</t>
        </is>
      </c>
      <c r="I6521" t="n">
        <v>9</v>
      </c>
      <c r="J6521" t="n">
        <v>555.5700000000001</v>
      </c>
      <c r="K6521" t="n">
        <v>0.1</v>
      </c>
      <c r="L6521">
        <f>I6521*J6521*(1-K6521)</f>
        <v/>
      </c>
      <c r="M6521">
        <f>VLOOKUP(F6521,Products!A:D,4,FALSE)*I6521</f>
        <v/>
      </c>
      <c r="N6521">
        <f>L6521-M6521</f>
        <v/>
      </c>
    </row>
    <row r="6522">
      <c r="A6522" t="inlineStr">
        <is>
          <t>T1006520</t>
        </is>
      </c>
      <c r="B6522" t="inlineStr">
        <is>
          <t>2024-05-20</t>
        </is>
      </c>
      <c r="C6522" t="inlineStr">
        <is>
          <t>S015</t>
        </is>
      </c>
      <c r="D6522" t="inlineStr">
        <is>
          <t>Store_015</t>
        </is>
      </c>
      <c r="E6522" t="inlineStr">
        <is>
          <t>North</t>
        </is>
      </c>
      <c r="F6522" t="inlineStr">
        <is>
          <t>P0139</t>
        </is>
      </c>
      <c r="G6522" t="inlineStr">
        <is>
          <t>Prod_0139</t>
        </is>
      </c>
      <c r="H6522" t="inlineStr">
        <is>
          <t>Clothing</t>
        </is>
      </c>
      <c r="I6522" t="n">
        <v>7</v>
      </c>
      <c r="J6522" t="n">
        <v>750.49</v>
      </c>
      <c r="K6522" t="n">
        <v>0.05</v>
      </c>
      <c r="L6522">
        <f>I6522*J6522*(1-K6522)</f>
        <v/>
      </c>
      <c r="M6522">
        <f>VLOOKUP(F6522,Products!A:D,4,FALSE)*I6522</f>
        <v/>
      </c>
      <c r="N6522">
        <f>L6522-M6522</f>
        <v/>
      </c>
    </row>
    <row r="6523">
      <c r="A6523" t="inlineStr">
        <is>
          <t>T1006521</t>
        </is>
      </c>
      <c r="B6523" t="inlineStr">
        <is>
          <t>2024-10-30</t>
        </is>
      </c>
      <c r="C6523" t="inlineStr">
        <is>
          <t>S016</t>
        </is>
      </c>
      <c r="D6523" t="inlineStr">
        <is>
          <t>Store_016</t>
        </is>
      </c>
      <c r="E6523" t="inlineStr">
        <is>
          <t>West</t>
        </is>
      </c>
      <c r="F6523" t="inlineStr">
        <is>
          <t>P0055</t>
        </is>
      </c>
      <c r="G6523" t="inlineStr">
        <is>
          <t>Prod_0055</t>
        </is>
      </c>
      <c r="H6523" t="inlineStr">
        <is>
          <t>Beverages</t>
        </is>
      </c>
      <c r="I6523" t="n">
        <v>9</v>
      </c>
      <c r="J6523" t="n">
        <v>150.35</v>
      </c>
      <c r="K6523" t="n">
        <v>0</v>
      </c>
      <c r="L6523">
        <f>I6523*J6523*(1-K6523)</f>
        <v/>
      </c>
      <c r="M6523">
        <f>VLOOKUP(F6523,Products!A:D,4,FALSE)*I6523</f>
        <v/>
      </c>
      <c r="N6523">
        <f>L6523-M6523</f>
        <v/>
      </c>
    </row>
    <row r="6524">
      <c r="A6524" t="inlineStr">
        <is>
          <t>T1006522</t>
        </is>
      </c>
      <c r="B6524" t="inlineStr">
        <is>
          <t>2023-12-23</t>
        </is>
      </c>
      <c r="C6524" t="inlineStr">
        <is>
          <t>S040</t>
        </is>
      </c>
      <c r="D6524" t="inlineStr">
        <is>
          <t>Store_040</t>
        </is>
      </c>
      <c r="E6524" t="inlineStr">
        <is>
          <t>Central</t>
        </is>
      </c>
      <c r="F6524" t="inlineStr">
        <is>
          <t>P0186</t>
        </is>
      </c>
      <c r="G6524" t="inlineStr">
        <is>
          <t>Prod_0186</t>
        </is>
      </c>
      <c r="H6524" t="inlineStr">
        <is>
          <t>Household</t>
        </is>
      </c>
      <c r="I6524" t="n">
        <v>7</v>
      </c>
      <c r="J6524" t="n">
        <v>846.48</v>
      </c>
      <c r="K6524" t="n">
        <v>0.1</v>
      </c>
      <c r="L6524">
        <f>I6524*J6524*(1-K6524)</f>
        <v/>
      </c>
      <c r="M6524">
        <f>VLOOKUP(F6524,Products!A:D,4,FALSE)*I6524</f>
        <v/>
      </c>
      <c r="N6524">
        <f>L6524-M6524</f>
        <v/>
      </c>
    </row>
    <row r="6525">
      <c r="A6525" t="inlineStr">
        <is>
          <t>T1006523</t>
        </is>
      </c>
      <c r="B6525" t="inlineStr">
        <is>
          <t>2025-09-13</t>
        </is>
      </c>
      <c r="C6525" t="inlineStr">
        <is>
          <t>S014</t>
        </is>
      </c>
      <c r="D6525" t="inlineStr">
        <is>
          <t>Store_014</t>
        </is>
      </c>
      <c r="E6525" t="inlineStr">
        <is>
          <t>West</t>
        </is>
      </c>
      <c r="F6525" t="inlineStr">
        <is>
          <t>P0059</t>
        </is>
      </c>
      <c r="G6525" t="inlineStr">
        <is>
          <t>Prod_0059</t>
        </is>
      </c>
      <c r="H6525" t="inlineStr">
        <is>
          <t>Beverages</t>
        </is>
      </c>
      <c r="I6525" t="n">
        <v>5</v>
      </c>
      <c r="J6525" t="n">
        <v>423.88</v>
      </c>
      <c r="K6525" t="n">
        <v>0.1</v>
      </c>
      <c r="L6525">
        <f>I6525*J6525*(1-K6525)</f>
        <v/>
      </c>
      <c r="M6525">
        <f>VLOOKUP(F6525,Products!A:D,4,FALSE)*I6525</f>
        <v/>
      </c>
      <c r="N6525">
        <f>L6525-M6525</f>
        <v/>
      </c>
    </row>
    <row r="6526">
      <c r="A6526" t="inlineStr">
        <is>
          <t>T1006524</t>
        </is>
      </c>
      <c r="B6526" t="inlineStr">
        <is>
          <t>2025-02-20</t>
        </is>
      </c>
      <c r="C6526" t="inlineStr">
        <is>
          <t>S028</t>
        </is>
      </c>
      <c r="D6526" t="inlineStr">
        <is>
          <t>Store_028</t>
        </is>
      </c>
      <c r="E6526" t="inlineStr">
        <is>
          <t>North</t>
        </is>
      </c>
      <c r="F6526" t="inlineStr">
        <is>
          <t>P0080</t>
        </is>
      </c>
      <c r="G6526" t="inlineStr">
        <is>
          <t>Prod_0080</t>
        </is>
      </c>
      <c r="H6526" t="inlineStr">
        <is>
          <t>Clothing</t>
        </is>
      </c>
      <c r="I6526" t="n">
        <v>9</v>
      </c>
      <c r="J6526" t="n">
        <v>716.87</v>
      </c>
      <c r="K6526" t="n">
        <v>0.15</v>
      </c>
      <c r="L6526">
        <f>I6526*J6526*(1-K6526)</f>
        <v/>
      </c>
      <c r="M6526">
        <f>VLOOKUP(F6526,Products!A:D,4,FALSE)*I6526</f>
        <v/>
      </c>
      <c r="N6526">
        <f>L6526-M6526</f>
        <v/>
      </c>
    </row>
    <row r="6527">
      <c r="A6527" t="inlineStr">
        <is>
          <t>T1006525</t>
        </is>
      </c>
      <c r="B6527" t="inlineStr">
        <is>
          <t>2023-03-20</t>
        </is>
      </c>
      <c r="C6527" t="inlineStr">
        <is>
          <t>S010</t>
        </is>
      </c>
      <c r="D6527" t="inlineStr">
        <is>
          <t>Store_010</t>
        </is>
      </c>
      <c r="E6527" t="inlineStr">
        <is>
          <t>North</t>
        </is>
      </c>
      <c r="F6527" t="inlineStr">
        <is>
          <t>P0139</t>
        </is>
      </c>
      <c r="G6527" t="inlineStr">
        <is>
          <t>Prod_0139</t>
        </is>
      </c>
      <c r="H6527" t="inlineStr">
        <is>
          <t>Clothing</t>
        </is>
      </c>
      <c r="I6527" t="n">
        <v>4</v>
      </c>
      <c r="J6527" t="n">
        <v>688.3200000000001</v>
      </c>
      <c r="K6527" t="n">
        <v>0.05</v>
      </c>
      <c r="L6527">
        <f>I6527*J6527*(1-K6527)</f>
        <v/>
      </c>
      <c r="M6527">
        <f>VLOOKUP(F6527,Products!A:D,4,FALSE)*I6527</f>
        <v/>
      </c>
      <c r="N6527">
        <f>L6527-M6527</f>
        <v/>
      </c>
    </row>
    <row r="6528">
      <c r="A6528" t="inlineStr">
        <is>
          <t>T1006526</t>
        </is>
      </c>
      <c r="B6528" t="inlineStr">
        <is>
          <t>2025-08-28</t>
        </is>
      </c>
      <c r="C6528" t="inlineStr">
        <is>
          <t>S036</t>
        </is>
      </c>
      <c r="D6528" t="inlineStr">
        <is>
          <t>Store_036</t>
        </is>
      </c>
      <c r="E6528" t="inlineStr">
        <is>
          <t>Central</t>
        </is>
      </c>
      <c r="F6528" t="inlineStr">
        <is>
          <t>P0008</t>
        </is>
      </c>
      <c r="G6528" t="inlineStr">
        <is>
          <t>Prod_0008</t>
        </is>
      </c>
      <c r="H6528" t="inlineStr">
        <is>
          <t>Electronics</t>
        </is>
      </c>
      <c r="I6528" t="n">
        <v>8</v>
      </c>
      <c r="J6528" t="n">
        <v>294.96</v>
      </c>
      <c r="K6528" t="n">
        <v>0</v>
      </c>
      <c r="L6528">
        <f>I6528*J6528*(1-K6528)</f>
        <v/>
      </c>
      <c r="M6528">
        <f>VLOOKUP(F6528,Products!A:D,4,FALSE)*I6528</f>
        <v/>
      </c>
      <c r="N6528">
        <f>L6528-M6528</f>
        <v/>
      </c>
    </row>
    <row r="6529">
      <c r="A6529" t="inlineStr">
        <is>
          <t>T1006527</t>
        </is>
      </c>
      <c r="B6529" t="inlineStr">
        <is>
          <t>2024-02-15</t>
        </is>
      </c>
      <c r="C6529" t="inlineStr">
        <is>
          <t>S020</t>
        </is>
      </c>
      <c r="D6529" t="inlineStr">
        <is>
          <t>Store_020</t>
        </is>
      </c>
      <c r="E6529" t="inlineStr">
        <is>
          <t>West</t>
        </is>
      </c>
      <c r="F6529" t="inlineStr">
        <is>
          <t>P0173</t>
        </is>
      </c>
      <c r="G6529" t="inlineStr">
        <is>
          <t>Prod_0173</t>
        </is>
      </c>
      <c r="H6529" t="inlineStr">
        <is>
          <t>Toys</t>
        </is>
      </c>
      <c r="I6529" t="n">
        <v>1</v>
      </c>
      <c r="J6529" t="n">
        <v>1019.82</v>
      </c>
      <c r="K6529" t="n">
        <v>0</v>
      </c>
      <c r="L6529">
        <f>I6529*J6529*(1-K6529)</f>
        <v/>
      </c>
      <c r="M6529">
        <f>VLOOKUP(F6529,Products!A:D,4,FALSE)*I6529</f>
        <v/>
      </c>
      <c r="N6529">
        <f>L6529-M6529</f>
        <v/>
      </c>
    </row>
    <row r="6530">
      <c r="A6530" t="inlineStr">
        <is>
          <t>T1006528</t>
        </is>
      </c>
      <c r="B6530" t="inlineStr">
        <is>
          <t>2025-03-16</t>
        </is>
      </c>
      <c r="C6530" t="inlineStr">
        <is>
          <t>S037</t>
        </is>
      </c>
      <c r="D6530" t="inlineStr">
        <is>
          <t>Store_037</t>
        </is>
      </c>
      <c r="E6530" t="inlineStr">
        <is>
          <t>East</t>
        </is>
      </c>
      <c r="F6530" t="inlineStr">
        <is>
          <t>P0049</t>
        </is>
      </c>
      <c r="G6530" t="inlineStr">
        <is>
          <t>Prod_0049</t>
        </is>
      </c>
      <c r="H6530" t="inlineStr">
        <is>
          <t>Beverages</t>
        </is>
      </c>
      <c r="I6530" t="n">
        <v>7</v>
      </c>
      <c r="J6530" t="n">
        <v>194.91</v>
      </c>
      <c r="K6530" t="n">
        <v>0</v>
      </c>
      <c r="L6530">
        <f>I6530*J6530*(1-K6530)</f>
        <v/>
      </c>
      <c r="M6530">
        <f>VLOOKUP(F6530,Products!A:D,4,FALSE)*I6530</f>
        <v/>
      </c>
      <c r="N6530">
        <f>L6530-M6530</f>
        <v/>
      </c>
    </row>
    <row r="6531">
      <c r="A6531" t="inlineStr">
        <is>
          <t>T1006529</t>
        </is>
      </c>
      <c r="B6531" t="inlineStr">
        <is>
          <t>2023-10-13</t>
        </is>
      </c>
      <c r="C6531" t="inlineStr">
        <is>
          <t>S032</t>
        </is>
      </c>
      <c r="D6531" t="inlineStr">
        <is>
          <t>Store_032</t>
        </is>
      </c>
      <c r="E6531" t="inlineStr">
        <is>
          <t>Central</t>
        </is>
      </c>
      <c r="F6531" t="inlineStr">
        <is>
          <t>P0104</t>
        </is>
      </c>
      <c r="G6531" t="inlineStr">
        <is>
          <t>Prod_0104</t>
        </is>
      </c>
      <c r="H6531" t="inlineStr">
        <is>
          <t>Clothing</t>
        </is>
      </c>
      <c r="I6531" t="n">
        <v>9</v>
      </c>
      <c r="J6531" t="n">
        <v>743.17</v>
      </c>
      <c r="K6531" t="n">
        <v>0.2</v>
      </c>
      <c r="L6531">
        <f>I6531*J6531*(1-K6531)</f>
        <v/>
      </c>
      <c r="M6531">
        <f>VLOOKUP(F6531,Products!A:D,4,FALSE)*I6531</f>
        <v/>
      </c>
      <c r="N6531">
        <f>L6531-M6531</f>
        <v/>
      </c>
    </row>
    <row r="6532">
      <c r="A6532" t="inlineStr">
        <is>
          <t>T1006530</t>
        </is>
      </c>
      <c r="B6532" t="inlineStr">
        <is>
          <t>2023-11-30</t>
        </is>
      </c>
      <c r="C6532" t="inlineStr">
        <is>
          <t>S016</t>
        </is>
      </c>
      <c r="D6532" t="inlineStr">
        <is>
          <t>Store_016</t>
        </is>
      </c>
      <c r="E6532" t="inlineStr">
        <is>
          <t>West</t>
        </is>
      </c>
      <c r="F6532" t="inlineStr">
        <is>
          <t>P0097</t>
        </is>
      </c>
      <c r="G6532" t="inlineStr">
        <is>
          <t>Prod_0097</t>
        </is>
      </c>
      <c r="H6532" t="inlineStr">
        <is>
          <t>Clothing</t>
        </is>
      </c>
      <c r="I6532" t="n">
        <v>2</v>
      </c>
      <c r="J6532" t="n">
        <v>271.91</v>
      </c>
      <c r="K6532" t="n">
        <v>0</v>
      </c>
      <c r="L6532">
        <f>I6532*J6532*(1-K6532)</f>
        <v/>
      </c>
      <c r="M6532">
        <f>VLOOKUP(F6532,Products!A:D,4,FALSE)*I6532</f>
        <v/>
      </c>
      <c r="N6532">
        <f>L6532-M6532</f>
        <v/>
      </c>
    </row>
    <row r="6533">
      <c r="A6533" t="inlineStr">
        <is>
          <t>T1006531</t>
        </is>
      </c>
      <c r="B6533" t="inlineStr">
        <is>
          <t>2023-05-18</t>
        </is>
      </c>
      <c r="C6533" t="inlineStr">
        <is>
          <t>S006</t>
        </is>
      </c>
      <c r="D6533" t="inlineStr">
        <is>
          <t>Store_006</t>
        </is>
      </c>
      <c r="E6533" t="inlineStr">
        <is>
          <t>East</t>
        </is>
      </c>
      <c r="F6533" t="inlineStr">
        <is>
          <t>P0050</t>
        </is>
      </c>
      <c r="G6533" t="inlineStr">
        <is>
          <t>Prod_0050</t>
        </is>
      </c>
      <c r="H6533" t="inlineStr">
        <is>
          <t>Household</t>
        </is>
      </c>
      <c r="I6533" t="n">
        <v>4</v>
      </c>
      <c r="J6533" t="n">
        <v>561.88</v>
      </c>
      <c r="K6533" t="n">
        <v>0.05</v>
      </c>
      <c r="L6533">
        <f>I6533*J6533*(1-K6533)</f>
        <v/>
      </c>
      <c r="M6533">
        <f>VLOOKUP(F6533,Products!A:D,4,FALSE)*I6533</f>
        <v/>
      </c>
      <c r="N6533">
        <f>L6533-M6533</f>
        <v/>
      </c>
    </row>
    <row r="6534">
      <c r="A6534" t="inlineStr">
        <is>
          <t>T1006532</t>
        </is>
      </c>
      <c r="B6534" t="inlineStr">
        <is>
          <t>2024-02-28</t>
        </is>
      </c>
      <c r="C6534" t="inlineStr">
        <is>
          <t>S005</t>
        </is>
      </c>
      <c r="D6534" t="inlineStr">
        <is>
          <t>Store_005</t>
        </is>
      </c>
      <c r="E6534" t="inlineStr">
        <is>
          <t>Central</t>
        </is>
      </c>
      <c r="F6534" t="inlineStr">
        <is>
          <t>P0011</t>
        </is>
      </c>
      <c r="G6534" t="inlineStr">
        <is>
          <t>Prod_0011</t>
        </is>
      </c>
      <c r="H6534" t="inlineStr">
        <is>
          <t>Household</t>
        </is>
      </c>
      <c r="I6534" t="n">
        <v>9</v>
      </c>
      <c r="J6534" t="n">
        <v>294.7</v>
      </c>
      <c r="K6534" t="n">
        <v>0.1</v>
      </c>
      <c r="L6534">
        <f>I6534*J6534*(1-K6534)</f>
        <v/>
      </c>
      <c r="M6534">
        <f>VLOOKUP(F6534,Products!A:D,4,FALSE)*I6534</f>
        <v/>
      </c>
      <c r="N6534">
        <f>L6534-M6534</f>
        <v/>
      </c>
    </row>
    <row r="6535">
      <c r="A6535" t="inlineStr">
        <is>
          <t>T1006533</t>
        </is>
      </c>
      <c r="B6535" t="inlineStr">
        <is>
          <t>2023-11-07</t>
        </is>
      </c>
      <c r="C6535" t="inlineStr">
        <is>
          <t>S038</t>
        </is>
      </c>
      <c r="D6535" t="inlineStr">
        <is>
          <t>Store_038</t>
        </is>
      </c>
      <c r="E6535" t="inlineStr">
        <is>
          <t>East</t>
        </is>
      </c>
      <c r="F6535" t="inlineStr">
        <is>
          <t>P0177</t>
        </is>
      </c>
      <c r="G6535" t="inlineStr">
        <is>
          <t>Prod_0177</t>
        </is>
      </c>
      <c r="H6535" t="inlineStr">
        <is>
          <t>Household</t>
        </is>
      </c>
      <c r="I6535" t="n">
        <v>6</v>
      </c>
      <c r="J6535" t="n">
        <v>261.11</v>
      </c>
      <c r="K6535" t="n">
        <v>0.2</v>
      </c>
      <c r="L6535">
        <f>I6535*J6535*(1-K6535)</f>
        <v/>
      </c>
      <c r="M6535">
        <f>VLOOKUP(F6535,Products!A:D,4,FALSE)*I6535</f>
        <v/>
      </c>
      <c r="N6535">
        <f>L6535-M6535</f>
        <v/>
      </c>
    </row>
    <row r="6536">
      <c r="A6536" t="inlineStr">
        <is>
          <t>T1006534</t>
        </is>
      </c>
      <c r="B6536" t="inlineStr">
        <is>
          <t>2024-12-11</t>
        </is>
      </c>
      <c r="C6536" t="inlineStr">
        <is>
          <t>S008</t>
        </is>
      </c>
      <c r="D6536" t="inlineStr">
        <is>
          <t>Store_008</t>
        </is>
      </c>
      <c r="E6536" t="inlineStr">
        <is>
          <t>East</t>
        </is>
      </c>
      <c r="F6536" t="inlineStr">
        <is>
          <t>P0037</t>
        </is>
      </c>
      <c r="G6536" t="inlineStr">
        <is>
          <t>Prod_0037</t>
        </is>
      </c>
      <c r="H6536" t="inlineStr">
        <is>
          <t>Stationery</t>
        </is>
      </c>
      <c r="I6536" t="n">
        <v>1</v>
      </c>
      <c r="J6536" t="n">
        <v>544.4</v>
      </c>
      <c r="K6536" t="n">
        <v>0.05</v>
      </c>
      <c r="L6536">
        <f>I6536*J6536*(1-K6536)</f>
        <v/>
      </c>
      <c r="M6536">
        <f>VLOOKUP(F6536,Products!A:D,4,FALSE)*I6536</f>
        <v/>
      </c>
      <c r="N6536">
        <f>L6536-M6536</f>
        <v/>
      </c>
    </row>
    <row r="6537">
      <c r="A6537" t="inlineStr">
        <is>
          <t>T1006535</t>
        </is>
      </c>
      <c r="B6537" t="inlineStr">
        <is>
          <t>2023-02-18</t>
        </is>
      </c>
      <c r="C6537" t="inlineStr">
        <is>
          <t>S001</t>
        </is>
      </c>
      <c r="D6537" t="inlineStr">
        <is>
          <t>Store_001</t>
        </is>
      </c>
      <c r="E6537" t="inlineStr">
        <is>
          <t>West</t>
        </is>
      </c>
      <c r="F6537" t="inlineStr">
        <is>
          <t>P0060</t>
        </is>
      </c>
      <c r="G6537" t="inlineStr">
        <is>
          <t>Prod_0060</t>
        </is>
      </c>
      <c r="H6537" t="inlineStr">
        <is>
          <t>Toys</t>
        </is>
      </c>
      <c r="I6537" t="n">
        <v>1</v>
      </c>
      <c r="J6537" t="n">
        <v>104.66</v>
      </c>
      <c r="K6537" t="n">
        <v>0</v>
      </c>
      <c r="L6537">
        <f>I6537*J6537*(1-K6537)</f>
        <v/>
      </c>
      <c r="M6537">
        <f>VLOOKUP(F6537,Products!A:D,4,FALSE)*I6537</f>
        <v/>
      </c>
      <c r="N6537">
        <f>L6537-M6537</f>
        <v/>
      </c>
    </row>
    <row r="6538">
      <c r="A6538" t="inlineStr">
        <is>
          <t>T1006536</t>
        </is>
      </c>
      <c r="B6538" t="inlineStr">
        <is>
          <t>2025-05-24</t>
        </is>
      </c>
      <c r="C6538" t="inlineStr">
        <is>
          <t>S032</t>
        </is>
      </c>
      <c r="D6538" t="inlineStr">
        <is>
          <t>Store_032</t>
        </is>
      </c>
      <c r="E6538" t="inlineStr">
        <is>
          <t>Central</t>
        </is>
      </c>
      <c r="F6538" t="inlineStr">
        <is>
          <t>P0169</t>
        </is>
      </c>
      <c r="G6538" t="inlineStr">
        <is>
          <t>Prod_0169</t>
        </is>
      </c>
      <c r="H6538" t="inlineStr">
        <is>
          <t>Beverages</t>
        </is>
      </c>
      <c r="I6538" t="n">
        <v>8</v>
      </c>
      <c r="J6538" t="n">
        <v>755.88</v>
      </c>
      <c r="K6538" t="n">
        <v>0</v>
      </c>
      <c r="L6538">
        <f>I6538*J6538*(1-K6538)</f>
        <v/>
      </c>
      <c r="M6538">
        <f>VLOOKUP(F6538,Products!A:D,4,FALSE)*I6538</f>
        <v/>
      </c>
      <c r="N6538">
        <f>L6538-M6538</f>
        <v/>
      </c>
    </row>
    <row r="6539">
      <c r="A6539" t="inlineStr">
        <is>
          <t>T1006537</t>
        </is>
      </c>
      <c r="B6539" t="inlineStr">
        <is>
          <t>2023-10-24</t>
        </is>
      </c>
      <c r="C6539" t="inlineStr">
        <is>
          <t>S016</t>
        </is>
      </c>
      <c r="D6539" t="inlineStr">
        <is>
          <t>Store_016</t>
        </is>
      </c>
      <c r="E6539" t="inlineStr">
        <is>
          <t>West</t>
        </is>
      </c>
      <c r="F6539" t="inlineStr">
        <is>
          <t>P0074</t>
        </is>
      </c>
      <c r="G6539" t="inlineStr">
        <is>
          <t>Prod_0074</t>
        </is>
      </c>
      <c r="H6539" t="inlineStr">
        <is>
          <t>Food</t>
        </is>
      </c>
      <c r="I6539" t="n">
        <v>2</v>
      </c>
      <c r="J6539" t="n">
        <v>860.92</v>
      </c>
      <c r="K6539" t="n">
        <v>0</v>
      </c>
      <c r="L6539">
        <f>I6539*J6539*(1-K6539)</f>
        <v/>
      </c>
      <c r="M6539">
        <f>VLOOKUP(F6539,Products!A:D,4,FALSE)*I6539</f>
        <v/>
      </c>
      <c r="N6539">
        <f>L6539-M6539</f>
        <v/>
      </c>
    </row>
    <row r="6540">
      <c r="A6540" t="inlineStr">
        <is>
          <t>T1006538</t>
        </is>
      </c>
      <c r="B6540" t="inlineStr">
        <is>
          <t>2023-12-06</t>
        </is>
      </c>
      <c r="C6540" t="inlineStr">
        <is>
          <t>S043</t>
        </is>
      </c>
      <c r="D6540" t="inlineStr">
        <is>
          <t>Store_043</t>
        </is>
      </c>
      <c r="E6540" t="inlineStr">
        <is>
          <t>East</t>
        </is>
      </c>
      <c r="F6540" t="inlineStr">
        <is>
          <t>P0139</t>
        </is>
      </c>
      <c r="G6540" t="inlineStr">
        <is>
          <t>Prod_0139</t>
        </is>
      </c>
      <c r="H6540" t="inlineStr">
        <is>
          <t>Clothing</t>
        </is>
      </c>
      <c r="I6540" t="n">
        <v>3</v>
      </c>
      <c r="J6540" t="n">
        <v>581.38</v>
      </c>
      <c r="K6540" t="n">
        <v>0</v>
      </c>
      <c r="L6540">
        <f>I6540*J6540*(1-K6540)</f>
        <v/>
      </c>
      <c r="M6540">
        <f>VLOOKUP(F6540,Products!A:D,4,FALSE)*I6540</f>
        <v/>
      </c>
      <c r="N6540">
        <f>L6540-M6540</f>
        <v/>
      </c>
    </row>
    <row r="6541">
      <c r="A6541" t="inlineStr">
        <is>
          <t>T1006539</t>
        </is>
      </c>
      <c r="B6541" t="inlineStr">
        <is>
          <t>2023-08-08</t>
        </is>
      </c>
      <c r="C6541" t="inlineStr">
        <is>
          <t>S042</t>
        </is>
      </c>
      <c r="D6541" t="inlineStr">
        <is>
          <t>Store_042</t>
        </is>
      </c>
      <c r="E6541" t="inlineStr">
        <is>
          <t>Central</t>
        </is>
      </c>
      <c r="F6541" t="inlineStr">
        <is>
          <t>P0156</t>
        </is>
      </c>
      <c r="G6541" t="inlineStr">
        <is>
          <t>Prod_0156</t>
        </is>
      </c>
      <c r="H6541" t="inlineStr">
        <is>
          <t>Toys</t>
        </is>
      </c>
      <c r="I6541" t="n">
        <v>3</v>
      </c>
      <c r="J6541" t="n">
        <v>382.05</v>
      </c>
      <c r="K6541" t="n">
        <v>0.05</v>
      </c>
      <c r="L6541">
        <f>I6541*J6541*(1-K6541)</f>
        <v/>
      </c>
      <c r="M6541">
        <f>VLOOKUP(F6541,Products!A:D,4,FALSE)*I6541</f>
        <v/>
      </c>
      <c r="N6541">
        <f>L6541-M6541</f>
        <v/>
      </c>
    </row>
    <row r="6542">
      <c r="A6542" t="inlineStr">
        <is>
          <t>T1006540</t>
        </is>
      </c>
      <c r="B6542" t="inlineStr">
        <is>
          <t>2023-02-26</t>
        </is>
      </c>
      <c r="C6542" t="inlineStr">
        <is>
          <t>S020</t>
        </is>
      </c>
      <c r="D6542" t="inlineStr">
        <is>
          <t>Store_020</t>
        </is>
      </c>
      <c r="E6542" t="inlineStr">
        <is>
          <t>West</t>
        </is>
      </c>
      <c r="F6542" t="inlineStr">
        <is>
          <t>P0047</t>
        </is>
      </c>
      <c r="G6542" t="inlineStr">
        <is>
          <t>Prod_0047</t>
        </is>
      </c>
      <c r="H6542" t="inlineStr">
        <is>
          <t>Beverages</t>
        </is>
      </c>
      <c r="I6542" t="n">
        <v>6</v>
      </c>
      <c r="J6542" t="n">
        <v>570.11</v>
      </c>
      <c r="K6542" t="n">
        <v>0.1</v>
      </c>
      <c r="L6542">
        <f>I6542*J6542*(1-K6542)</f>
        <v/>
      </c>
      <c r="M6542">
        <f>VLOOKUP(F6542,Products!A:D,4,FALSE)*I6542</f>
        <v/>
      </c>
      <c r="N6542">
        <f>L6542-M6542</f>
        <v/>
      </c>
    </row>
    <row r="6543">
      <c r="A6543" t="inlineStr">
        <is>
          <t>T1006541</t>
        </is>
      </c>
      <c r="B6543" t="inlineStr">
        <is>
          <t>2023-10-05</t>
        </is>
      </c>
      <c r="C6543" t="inlineStr">
        <is>
          <t>S049</t>
        </is>
      </c>
      <c r="D6543" t="inlineStr">
        <is>
          <t>Store_049</t>
        </is>
      </c>
      <c r="E6543" t="inlineStr">
        <is>
          <t>North</t>
        </is>
      </c>
      <c r="F6543" t="inlineStr">
        <is>
          <t>P0050</t>
        </is>
      </c>
      <c r="G6543" t="inlineStr">
        <is>
          <t>Prod_0050</t>
        </is>
      </c>
      <c r="H6543" t="inlineStr">
        <is>
          <t>Household</t>
        </is>
      </c>
      <c r="I6543" t="n">
        <v>8</v>
      </c>
      <c r="J6543" t="n">
        <v>522.53</v>
      </c>
      <c r="K6543" t="n">
        <v>0.2</v>
      </c>
      <c r="L6543">
        <f>I6543*J6543*(1-K6543)</f>
        <v/>
      </c>
      <c r="M6543">
        <f>VLOOKUP(F6543,Products!A:D,4,FALSE)*I6543</f>
        <v/>
      </c>
      <c r="N6543">
        <f>L6543-M6543</f>
        <v/>
      </c>
    </row>
    <row r="6544">
      <c r="A6544" t="inlineStr">
        <is>
          <t>T1006542</t>
        </is>
      </c>
      <c r="B6544" t="inlineStr">
        <is>
          <t>2023-01-06</t>
        </is>
      </c>
      <c r="C6544" t="inlineStr">
        <is>
          <t>S002</t>
        </is>
      </c>
      <c r="D6544" t="inlineStr">
        <is>
          <t>Store_002</t>
        </is>
      </c>
      <c r="E6544" t="inlineStr">
        <is>
          <t>South</t>
        </is>
      </c>
      <c r="F6544" t="inlineStr">
        <is>
          <t>P0102</t>
        </is>
      </c>
      <c r="G6544" t="inlineStr">
        <is>
          <t>Prod_0102</t>
        </is>
      </c>
      <c r="H6544" t="inlineStr">
        <is>
          <t>Food</t>
        </is>
      </c>
      <c r="I6544" t="n">
        <v>5</v>
      </c>
      <c r="J6544" t="n">
        <v>673.05</v>
      </c>
      <c r="K6544" t="n">
        <v>0.1</v>
      </c>
      <c r="L6544">
        <f>I6544*J6544*(1-K6544)</f>
        <v/>
      </c>
      <c r="M6544">
        <f>VLOOKUP(F6544,Products!A:D,4,FALSE)*I6544</f>
        <v/>
      </c>
      <c r="N6544">
        <f>L6544-M6544</f>
        <v/>
      </c>
    </row>
    <row r="6545">
      <c r="A6545" t="inlineStr">
        <is>
          <t>T1006543</t>
        </is>
      </c>
      <c r="B6545" t="inlineStr">
        <is>
          <t>2024-05-23</t>
        </is>
      </c>
      <c r="C6545" t="inlineStr">
        <is>
          <t>S037</t>
        </is>
      </c>
      <c r="D6545" t="inlineStr">
        <is>
          <t>Store_037</t>
        </is>
      </c>
      <c r="E6545" t="inlineStr">
        <is>
          <t>East</t>
        </is>
      </c>
      <c r="F6545" t="inlineStr">
        <is>
          <t>P0077</t>
        </is>
      </c>
      <c r="G6545" t="inlineStr">
        <is>
          <t>Prod_0077</t>
        </is>
      </c>
      <c r="H6545" t="inlineStr">
        <is>
          <t>Beverages</t>
        </is>
      </c>
      <c r="I6545" t="n">
        <v>9</v>
      </c>
      <c r="J6545" t="n">
        <v>44.58</v>
      </c>
      <c r="K6545" t="n">
        <v>0.2</v>
      </c>
      <c r="L6545">
        <f>I6545*J6545*(1-K6545)</f>
        <v/>
      </c>
      <c r="M6545">
        <f>VLOOKUP(F6545,Products!A:D,4,FALSE)*I6545</f>
        <v/>
      </c>
      <c r="N6545">
        <f>L6545-M6545</f>
        <v/>
      </c>
    </row>
    <row r="6546">
      <c r="A6546" t="inlineStr">
        <is>
          <t>T1006544</t>
        </is>
      </c>
      <c r="B6546" t="inlineStr">
        <is>
          <t>2023-06-01</t>
        </is>
      </c>
      <c r="C6546" t="inlineStr">
        <is>
          <t>S026</t>
        </is>
      </c>
      <c r="D6546" t="inlineStr">
        <is>
          <t>Store_026</t>
        </is>
      </c>
      <c r="E6546" t="inlineStr">
        <is>
          <t>North</t>
        </is>
      </c>
      <c r="F6546" t="inlineStr">
        <is>
          <t>P0040</t>
        </is>
      </c>
      <c r="G6546" t="inlineStr">
        <is>
          <t>Prod_0040</t>
        </is>
      </c>
      <c r="H6546" t="inlineStr">
        <is>
          <t>Toys</t>
        </is>
      </c>
      <c r="I6546" t="n">
        <v>4</v>
      </c>
      <c r="J6546" t="n">
        <v>79.09999999999999</v>
      </c>
      <c r="K6546" t="n">
        <v>0</v>
      </c>
      <c r="L6546">
        <f>I6546*J6546*(1-K6546)</f>
        <v/>
      </c>
      <c r="M6546">
        <f>VLOOKUP(F6546,Products!A:D,4,FALSE)*I6546</f>
        <v/>
      </c>
      <c r="N6546">
        <f>L6546-M6546</f>
        <v/>
      </c>
    </row>
    <row r="6547">
      <c r="A6547" t="inlineStr">
        <is>
          <t>T1006545</t>
        </is>
      </c>
      <c r="B6547" t="inlineStr">
        <is>
          <t>2023-11-07</t>
        </is>
      </c>
      <c r="C6547" t="inlineStr">
        <is>
          <t>S050</t>
        </is>
      </c>
      <c r="D6547" t="inlineStr">
        <is>
          <t>Store_050</t>
        </is>
      </c>
      <c r="E6547" t="inlineStr">
        <is>
          <t>South</t>
        </is>
      </c>
      <c r="F6547" t="inlineStr">
        <is>
          <t>P0091</t>
        </is>
      </c>
      <c r="G6547" t="inlineStr">
        <is>
          <t>Prod_0091</t>
        </is>
      </c>
      <c r="H6547" t="inlineStr">
        <is>
          <t>Toys</t>
        </is>
      </c>
      <c r="I6547" t="n">
        <v>2</v>
      </c>
      <c r="J6547" t="n">
        <v>330.53</v>
      </c>
      <c r="K6547" t="n">
        <v>0</v>
      </c>
      <c r="L6547">
        <f>I6547*J6547*(1-K6547)</f>
        <v/>
      </c>
      <c r="M6547">
        <f>VLOOKUP(F6547,Products!A:D,4,FALSE)*I6547</f>
        <v/>
      </c>
      <c r="N6547">
        <f>L6547-M6547</f>
        <v/>
      </c>
    </row>
    <row r="6548">
      <c r="A6548" t="inlineStr">
        <is>
          <t>T1006546</t>
        </is>
      </c>
      <c r="B6548" t="inlineStr">
        <is>
          <t>2024-08-19</t>
        </is>
      </c>
      <c r="C6548" t="inlineStr">
        <is>
          <t>S015</t>
        </is>
      </c>
      <c r="D6548" t="inlineStr">
        <is>
          <t>Store_015</t>
        </is>
      </c>
      <c r="E6548" t="inlineStr">
        <is>
          <t>North</t>
        </is>
      </c>
      <c r="F6548" t="inlineStr">
        <is>
          <t>P0130</t>
        </is>
      </c>
      <c r="G6548" t="inlineStr">
        <is>
          <t>Prod_0130</t>
        </is>
      </c>
      <c r="H6548" t="inlineStr">
        <is>
          <t>Electronics</t>
        </is>
      </c>
      <c r="I6548" t="n">
        <v>8</v>
      </c>
      <c r="J6548" t="n">
        <v>706.9</v>
      </c>
      <c r="K6548" t="n">
        <v>0.15</v>
      </c>
      <c r="L6548">
        <f>I6548*J6548*(1-K6548)</f>
        <v/>
      </c>
      <c r="M6548">
        <f>VLOOKUP(F6548,Products!A:D,4,FALSE)*I6548</f>
        <v/>
      </c>
      <c r="N6548">
        <f>L6548-M6548</f>
        <v/>
      </c>
    </row>
    <row r="6549">
      <c r="A6549" t="inlineStr">
        <is>
          <t>T1006547</t>
        </is>
      </c>
      <c r="B6549" t="inlineStr">
        <is>
          <t>2023-12-17</t>
        </is>
      </c>
      <c r="C6549" t="inlineStr">
        <is>
          <t>S037</t>
        </is>
      </c>
      <c r="D6549" t="inlineStr">
        <is>
          <t>Store_037</t>
        </is>
      </c>
      <c r="E6549" t="inlineStr">
        <is>
          <t>East</t>
        </is>
      </c>
      <c r="F6549" t="inlineStr">
        <is>
          <t>P0161</t>
        </is>
      </c>
      <c r="G6549" t="inlineStr">
        <is>
          <t>Prod_0161</t>
        </is>
      </c>
      <c r="H6549" t="inlineStr">
        <is>
          <t>Household</t>
        </is>
      </c>
      <c r="I6549" t="n">
        <v>5</v>
      </c>
      <c r="J6549" t="n">
        <v>96.28</v>
      </c>
      <c r="K6549" t="n">
        <v>0</v>
      </c>
      <c r="L6549">
        <f>I6549*J6549*(1-K6549)</f>
        <v/>
      </c>
      <c r="M6549">
        <f>VLOOKUP(F6549,Products!A:D,4,FALSE)*I6549</f>
        <v/>
      </c>
      <c r="N6549">
        <f>L6549-M6549</f>
        <v/>
      </c>
    </row>
    <row r="6550">
      <c r="A6550" t="inlineStr">
        <is>
          <t>T1006548</t>
        </is>
      </c>
      <c r="B6550" t="inlineStr">
        <is>
          <t>2023-10-30</t>
        </is>
      </c>
      <c r="C6550" t="inlineStr">
        <is>
          <t>S035</t>
        </is>
      </c>
      <c r="D6550" t="inlineStr">
        <is>
          <t>Store_035</t>
        </is>
      </c>
      <c r="E6550" t="inlineStr">
        <is>
          <t>Central</t>
        </is>
      </c>
      <c r="F6550" t="inlineStr">
        <is>
          <t>P0152</t>
        </is>
      </c>
      <c r="G6550" t="inlineStr">
        <is>
          <t>Prod_0152</t>
        </is>
      </c>
      <c r="H6550" t="inlineStr">
        <is>
          <t>Household</t>
        </is>
      </c>
      <c r="I6550" t="n">
        <v>3</v>
      </c>
      <c r="J6550" t="n">
        <v>684.9299999999999</v>
      </c>
      <c r="K6550" t="n">
        <v>0</v>
      </c>
      <c r="L6550">
        <f>I6550*J6550*(1-K6550)</f>
        <v/>
      </c>
      <c r="M6550">
        <f>VLOOKUP(F6550,Products!A:D,4,FALSE)*I6550</f>
        <v/>
      </c>
      <c r="N6550">
        <f>L6550-M6550</f>
        <v/>
      </c>
    </row>
    <row r="6551">
      <c r="A6551" t="inlineStr">
        <is>
          <t>T1006549</t>
        </is>
      </c>
      <c r="B6551" t="inlineStr">
        <is>
          <t>2025-03-20</t>
        </is>
      </c>
      <c r="C6551" t="inlineStr">
        <is>
          <t>S014</t>
        </is>
      </c>
      <c r="D6551" t="inlineStr">
        <is>
          <t>Store_014</t>
        </is>
      </c>
      <c r="E6551" t="inlineStr">
        <is>
          <t>West</t>
        </is>
      </c>
      <c r="F6551" t="inlineStr">
        <is>
          <t>P0113</t>
        </is>
      </c>
      <c r="G6551" t="inlineStr">
        <is>
          <t>Prod_0113</t>
        </is>
      </c>
      <c r="H6551" t="inlineStr">
        <is>
          <t>Toys</t>
        </is>
      </c>
      <c r="I6551" t="n">
        <v>8</v>
      </c>
      <c r="J6551" t="n">
        <v>644.8099999999999</v>
      </c>
      <c r="K6551" t="n">
        <v>0.15</v>
      </c>
      <c r="L6551">
        <f>I6551*J6551*(1-K6551)</f>
        <v/>
      </c>
      <c r="M6551">
        <f>VLOOKUP(F6551,Products!A:D,4,FALSE)*I6551</f>
        <v/>
      </c>
      <c r="N6551">
        <f>L6551-M6551</f>
        <v/>
      </c>
    </row>
    <row r="6552">
      <c r="A6552" t="inlineStr">
        <is>
          <t>T1006550</t>
        </is>
      </c>
      <c r="B6552" t="inlineStr">
        <is>
          <t>2023-09-04</t>
        </is>
      </c>
      <c r="C6552" t="inlineStr">
        <is>
          <t>S036</t>
        </is>
      </c>
      <c r="D6552" t="inlineStr">
        <is>
          <t>Store_036</t>
        </is>
      </c>
      <c r="E6552" t="inlineStr">
        <is>
          <t>Central</t>
        </is>
      </c>
      <c r="F6552" t="inlineStr">
        <is>
          <t>P0167</t>
        </is>
      </c>
      <c r="G6552" t="inlineStr">
        <is>
          <t>Prod_0167</t>
        </is>
      </c>
      <c r="H6552" t="inlineStr">
        <is>
          <t>Beverages</t>
        </is>
      </c>
      <c r="I6552" t="n">
        <v>2</v>
      </c>
      <c r="J6552" t="n">
        <v>436.64</v>
      </c>
      <c r="K6552" t="n">
        <v>0</v>
      </c>
      <c r="L6552">
        <f>I6552*J6552*(1-K6552)</f>
        <v/>
      </c>
      <c r="M6552">
        <f>VLOOKUP(F6552,Products!A:D,4,FALSE)*I6552</f>
        <v/>
      </c>
      <c r="N6552">
        <f>L6552-M6552</f>
        <v/>
      </c>
    </row>
    <row r="6553">
      <c r="A6553" t="inlineStr">
        <is>
          <t>T1006551</t>
        </is>
      </c>
      <c r="B6553" t="inlineStr">
        <is>
          <t>2025-07-26</t>
        </is>
      </c>
      <c r="C6553" t="inlineStr">
        <is>
          <t>S043</t>
        </is>
      </c>
      <c r="D6553" t="inlineStr">
        <is>
          <t>Store_043</t>
        </is>
      </c>
      <c r="E6553" t="inlineStr">
        <is>
          <t>East</t>
        </is>
      </c>
      <c r="F6553" t="inlineStr">
        <is>
          <t>P0176</t>
        </is>
      </c>
      <c r="G6553" t="inlineStr">
        <is>
          <t>Prod_0176</t>
        </is>
      </c>
      <c r="H6553" t="inlineStr">
        <is>
          <t>Food</t>
        </is>
      </c>
      <c r="I6553" t="n">
        <v>8</v>
      </c>
      <c r="J6553" t="n">
        <v>798.23</v>
      </c>
      <c r="K6553" t="n">
        <v>0</v>
      </c>
      <c r="L6553">
        <f>I6553*J6553*(1-K6553)</f>
        <v/>
      </c>
      <c r="M6553">
        <f>VLOOKUP(F6553,Products!A:D,4,FALSE)*I6553</f>
        <v/>
      </c>
      <c r="N6553">
        <f>L6553-M6553</f>
        <v/>
      </c>
    </row>
    <row r="6554">
      <c r="A6554" t="inlineStr">
        <is>
          <t>T1006552</t>
        </is>
      </c>
      <c r="B6554" t="inlineStr">
        <is>
          <t>2023-04-27</t>
        </is>
      </c>
      <c r="C6554" t="inlineStr">
        <is>
          <t>S006</t>
        </is>
      </c>
      <c r="D6554" t="inlineStr">
        <is>
          <t>Store_006</t>
        </is>
      </c>
      <c r="E6554" t="inlineStr">
        <is>
          <t>East</t>
        </is>
      </c>
      <c r="F6554" t="inlineStr">
        <is>
          <t>P0158</t>
        </is>
      </c>
      <c r="G6554" t="inlineStr">
        <is>
          <t>Prod_0158</t>
        </is>
      </c>
      <c r="H6554" t="inlineStr">
        <is>
          <t>Beverages</t>
        </is>
      </c>
      <c r="I6554" t="n">
        <v>2</v>
      </c>
      <c r="J6554" t="n">
        <v>218.9</v>
      </c>
      <c r="K6554" t="n">
        <v>0.15</v>
      </c>
      <c r="L6554">
        <f>I6554*J6554*(1-K6554)</f>
        <v/>
      </c>
      <c r="M6554">
        <f>VLOOKUP(F6554,Products!A:D,4,FALSE)*I6554</f>
        <v/>
      </c>
      <c r="N6554">
        <f>L6554-M6554</f>
        <v/>
      </c>
    </row>
    <row r="6555">
      <c r="A6555" t="inlineStr">
        <is>
          <t>T1006553</t>
        </is>
      </c>
      <c r="B6555" t="inlineStr">
        <is>
          <t>2024-07-02</t>
        </is>
      </c>
      <c r="C6555" t="inlineStr">
        <is>
          <t>S044</t>
        </is>
      </c>
      <c r="D6555" t="inlineStr">
        <is>
          <t>Store_044</t>
        </is>
      </c>
      <c r="E6555" t="inlineStr">
        <is>
          <t>North</t>
        </is>
      </c>
      <c r="F6555" t="inlineStr">
        <is>
          <t>P0175</t>
        </is>
      </c>
      <c r="G6555" t="inlineStr">
        <is>
          <t>Prod_0175</t>
        </is>
      </c>
      <c r="H6555" t="inlineStr">
        <is>
          <t>Food</t>
        </is>
      </c>
      <c r="I6555" t="n">
        <v>4</v>
      </c>
      <c r="J6555" t="n">
        <v>746.09</v>
      </c>
      <c r="K6555" t="n">
        <v>0.05</v>
      </c>
      <c r="L6555">
        <f>I6555*J6555*(1-K6555)</f>
        <v/>
      </c>
      <c r="M6555">
        <f>VLOOKUP(F6555,Products!A:D,4,FALSE)*I6555</f>
        <v/>
      </c>
      <c r="N6555">
        <f>L6555-M6555</f>
        <v/>
      </c>
    </row>
    <row r="6556">
      <c r="A6556" t="inlineStr">
        <is>
          <t>T1006554</t>
        </is>
      </c>
      <c r="B6556" t="inlineStr">
        <is>
          <t>2024-12-22</t>
        </is>
      </c>
      <c r="C6556" t="inlineStr">
        <is>
          <t>S038</t>
        </is>
      </c>
      <c r="D6556" t="inlineStr">
        <is>
          <t>Store_038</t>
        </is>
      </c>
      <c r="E6556" t="inlineStr">
        <is>
          <t>East</t>
        </is>
      </c>
      <c r="F6556" t="inlineStr">
        <is>
          <t>P0154</t>
        </is>
      </c>
      <c r="G6556" t="inlineStr">
        <is>
          <t>Prod_0154</t>
        </is>
      </c>
      <c r="H6556" t="inlineStr">
        <is>
          <t>Toys</t>
        </is>
      </c>
      <c r="I6556" t="n">
        <v>9</v>
      </c>
      <c r="J6556" t="n">
        <v>390.41</v>
      </c>
      <c r="K6556" t="n">
        <v>0</v>
      </c>
      <c r="L6556">
        <f>I6556*J6556*(1-K6556)</f>
        <v/>
      </c>
      <c r="M6556">
        <f>VLOOKUP(F6556,Products!A:D,4,FALSE)*I6556</f>
        <v/>
      </c>
      <c r="N6556">
        <f>L6556-M6556</f>
        <v/>
      </c>
    </row>
    <row r="6557">
      <c r="A6557" t="inlineStr">
        <is>
          <t>T1006555</t>
        </is>
      </c>
      <c r="B6557" t="inlineStr">
        <is>
          <t>2023-08-26</t>
        </is>
      </c>
      <c r="C6557" t="inlineStr">
        <is>
          <t>S012</t>
        </is>
      </c>
      <c r="D6557" t="inlineStr">
        <is>
          <t>Store_012</t>
        </is>
      </c>
      <c r="E6557" t="inlineStr">
        <is>
          <t>South</t>
        </is>
      </c>
      <c r="F6557" t="inlineStr">
        <is>
          <t>P0025</t>
        </is>
      </c>
      <c r="G6557" t="inlineStr">
        <is>
          <t>Prod_0025</t>
        </is>
      </c>
      <c r="H6557" t="inlineStr">
        <is>
          <t>Beverages</t>
        </is>
      </c>
      <c r="I6557" t="n">
        <v>3</v>
      </c>
      <c r="J6557" t="n">
        <v>339.72</v>
      </c>
      <c r="K6557" t="n">
        <v>0</v>
      </c>
      <c r="L6557">
        <f>I6557*J6557*(1-K6557)</f>
        <v/>
      </c>
      <c r="M6557">
        <f>VLOOKUP(F6557,Products!A:D,4,FALSE)*I6557</f>
        <v/>
      </c>
      <c r="N6557">
        <f>L6557-M6557</f>
        <v/>
      </c>
    </row>
    <row r="6558">
      <c r="A6558" t="inlineStr">
        <is>
          <t>T1006556</t>
        </is>
      </c>
      <c r="B6558" t="inlineStr">
        <is>
          <t>2023-07-11</t>
        </is>
      </c>
      <c r="C6558" t="inlineStr">
        <is>
          <t>S041</t>
        </is>
      </c>
      <c r="D6558" t="inlineStr">
        <is>
          <t>Store_041</t>
        </is>
      </c>
      <c r="E6558" t="inlineStr">
        <is>
          <t>East</t>
        </is>
      </c>
      <c r="F6558" t="inlineStr">
        <is>
          <t>P0135</t>
        </is>
      </c>
      <c r="G6558" t="inlineStr">
        <is>
          <t>Prod_0135</t>
        </is>
      </c>
      <c r="H6558" t="inlineStr">
        <is>
          <t>Food</t>
        </is>
      </c>
      <c r="I6558" t="n">
        <v>7</v>
      </c>
      <c r="J6558" t="n">
        <v>108.79</v>
      </c>
      <c r="K6558" t="n">
        <v>0</v>
      </c>
      <c r="L6558">
        <f>I6558*J6558*(1-K6558)</f>
        <v/>
      </c>
      <c r="M6558">
        <f>VLOOKUP(F6558,Products!A:D,4,FALSE)*I6558</f>
        <v/>
      </c>
      <c r="N6558">
        <f>L6558-M6558</f>
        <v/>
      </c>
    </row>
    <row r="6559">
      <c r="A6559" t="inlineStr">
        <is>
          <t>T1006557</t>
        </is>
      </c>
      <c r="B6559" t="inlineStr">
        <is>
          <t>2023-04-27</t>
        </is>
      </c>
      <c r="C6559" t="inlineStr">
        <is>
          <t>S021</t>
        </is>
      </c>
      <c r="D6559" t="inlineStr">
        <is>
          <t>Store_021</t>
        </is>
      </c>
      <c r="E6559" t="inlineStr">
        <is>
          <t>North</t>
        </is>
      </c>
      <c r="F6559" t="inlineStr">
        <is>
          <t>P0066</t>
        </is>
      </c>
      <c r="G6559" t="inlineStr">
        <is>
          <t>Prod_0066</t>
        </is>
      </c>
      <c r="H6559" t="inlineStr">
        <is>
          <t>Household</t>
        </is>
      </c>
      <c r="I6559" t="n">
        <v>1</v>
      </c>
      <c r="J6559" t="n">
        <v>529.52</v>
      </c>
      <c r="K6559" t="n">
        <v>0</v>
      </c>
      <c r="L6559">
        <f>I6559*J6559*(1-K6559)</f>
        <v/>
      </c>
      <c r="M6559">
        <f>VLOOKUP(F6559,Products!A:D,4,FALSE)*I6559</f>
        <v/>
      </c>
      <c r="N6559">
        <f>L6559-M6559</f>
        <v/>
      </c>
    </row>
    <row r="6560">
      <c r="A6560" t="inlineStr">
        <is>
          <t>T1006558</t>
        </is>
      </c>
      <c r="B6560" t="inlineStr">
        <is>
          <t>2025-03-11</t>
        </is>
      </c>
      <c r="C6560" t="inlineStr">
        <is>
          <t>S017</t>
        </is>
      </c>
      <c r="D6560" t="inlineStr">
        <is>
          <t>Store_017</t>
        </is>
      </c>
      <c r="E6560" t="inlineStr">
        <is>
          <t>South</t>
        </is>
      </c>
      <c r="F6560" t="inlineStr">
        <is>
          <t>P0103</t>
        </is>
      </c>
      <c r="G6560" t="inlineStr">
        <is>
          <t>Prod_0103</t>
        </is>
      </c>
      <c r="H6560" t="inlineStr">
        <is>
          <t>Stationery</t>
        </is>
      </c>
      <c r="I6560" t="n">
        <v>5</v>
      </c>
      <c r="J6560" t="n">
        <v>707.61</v>
      </c>
      <c r="K6560" t="n">
        <v>0</v>
      </c>
      <c r="L6560">
        <f>I6560*J6560*(1-K6560)</f>
        <v/>
      </c>
      <c r="M6560">
        <f>VLOOKUP(F6560,Products!A:D,4,FALSE)*I6560</f>
        <v/>
      </c>
      <c r="N6560">
        <f>L6560-M6560</f>
        <v/>
      </c>
    </row>
    <row r="6561">
      <c r="A6561" t="inlineStr">
        <is>
          <t>T1006559</t>
        </is>
      </c>
      <c r="B6561" t="inlineStr">
        <is>
          <t>2024-01-20</t>
        </is>
      </c>
      <c r="C6561" t="inlineStr">
        <is>
          <t>S040</t>
        </is>
      </c>
      <c r="D6561" t="inlineStr">
        <is>
          <t>Store_040</t>
        </is>
      </c>
      <c r="E6561" t="inlineStr">
        <is>
          <t>Central</t>
        </is>
      </c>
      <c r="F6561" t="inlineStr">
        <is>
          <t>P0144</t>
        </is>
      </c>
      <c r="G6561" t="inlineStr">
        <is>
          <t>Prod_0144</t>
        </is>
      </c>
      <c r="H6561" t="inlineStr">
        <is>
          <t>Stationery</t>
        </is>
      </c>
      <c r="I6561" t="n">
        <v>9</v>
      </c>
      <c r="J6561" t="n">
        <v>215.94</v>
      </c>
      <c r="K6561" t="n">
        <v>0.05</v>
      </c>
      <c r="L6561">
        <f>I6561*J6561*(1-K6561)</f>
        <v/>
      </c>
      <c r="M6561">
        <f>VLOOKUP(F6561,Products!A:D,4,FALSE)*I6561</f>
        <v/>
      </c>
      <c r="N6561">
        <f>L6561-M6561</f>
        <v/>
      </c>
    </row>
    <row r="6562">
      <c r="A6562" t="inlineStr">
        <is>
          <t>T1006560</t>
        </is>
      </c>
      <c r="B6562" t="inlineStr">
        <is>
          <t>2025-09-21</t>
        </is>
      </c>
      <c r="C6562" t="inlineStr">
        <is>
          <t>S001</t>
        </is>
      </c>
      <c r="D6562" t="inlineStr">
        <is>
          <t>Store_001</t>
        </is>
      </c>
      <c r="E6562" t="inlineStr">
        <is>
          <t>West</t>
        </is>
      </c>
      <c r="F6562" t="inlineStr">
        <is>
          <t>P0078</t>
        </is>
      </c>
      <c r="G6562" t="inlineStr">
        <is>
          <t>Prod_0078</t>
        </is>
      </c>
      <c r="H6562" t="inlineStr">
        <is>
          <t>Electronics</t>
        </is>
      </c>
      <c r="I6562" t="n">
        <v>7</v>
      </c>
      <c r="J6562" t="n">
        <v>491.77</v>
      </c>
      <c r="K6562" t="n">
        <v>0</v>
      </c>
      <c r="L6562">
        <f>I6562*J6562*(1-K6562)</f>
        <v/>
      </c>
      <c r="M6562">
        <f>VLOOKUP(F6562,Products!A:D,4,FALSE)*I6562</f>
        <v/>
      </c>
      <c r="N6562">
        <f>L6562-M6562</f>
        <v/>
      </c>
    </row>
    <row r="6563">
      <c r="A6563" t="inlineStr">
        <is>
          <t>T1006561</t>
        </is>
      </c>
      <c r="B6563" t="inlineStr">
        <is>
          <t>2025-06-14</t>
        </is>
      </c>
      <c r="C6563" t="inlineStr">
        <is>
          <t>S026</t>
        </is>
      </c>
      <c r="D6563" t="inlineStr">
        <is>
          <t>Store_026</t>
        </is>
      </c>
      <c r="E6563" t="inlineStr">
        <is>
          <t>North</t>
        </is>
      </c>
      <c r="F6563" t="inlineStr">
        <is>
          <t>P0169</t>
        </is>
      </c>
      <c r="G6563" t="inlineStr">
        <is>
          <t>Prod_0169</t>
        </is>
      </c>
      <c r="H6563" t="inlineStr">
        <is>
          <t>Beverages</t>
        </is>
      </c>
      <c r="I6563" t="n">
        <v>2</v>
      </c>
      <c r="J6563" t="n">
        <v>615.1</v>
      </c>
      <c r="K6563" t="n">
        <v>0</v>
      </c>
      <c r="L6563">
        <f>I6563*J6563*(1-K6563)</f>
        <v/>
      </c>
      <c r="M6563">
        <f>VLOOKUP(F6563,Products!A:D,4,FALSE)*I6563</f>
        <v/>
      </c>
      <c r="N6563">
        <f>L6563-M6563</f>
        <v/>
      </c>
    </row>
    <row r="6564">
      <c r="A6564" t="inlineStr">
        <is>
          <t>T1006562</t>
        </is>
      </c>
      <c r="B6564" t="inlineStr">
        <is>
          <t>2024-03-08</t>
        </is>
      </c>
      <c r="C6564" t="inlineStr">
        <is>
          <t>S019</t>
        </is>
      </c>
      <c r="D6564" t="inlineStr">
        <is>
          <t>Store_019</t>
        </is>
      </c>
      <c r="E6564" t="inlineStr">
        <is>
          <t>East</t>
        </is>
      </c>
      <c r="F6564" t="inlineStr">
        <is>
          <t>P0193</t>
        </is>
      </c>
      <c r="G6564" t="inlineStr">
        <is>
          <t>Prod_0193</t>
        </is>
      </c>
      <c r="H6564" t="inlineStr">
        <is>
          <t>Food</t>
        </is>
      </c>
      <c r="I6564" t="n">
        <v>2</v>
      </c>
      <c r="J6564" t="n">
        <v>514.3200000000001</v>
      </c>
      <c r="K6564" t="n">
        <v>0</v>
      </c>
      <c r="L6564">
        <f>I6564*J6564*(1-K6564)</f>
        <v/>
      </c>
      <c r="M6564">
        <f>VLOOKUP(F6564,Products!A:D,4,FALSE)*I6564</f>
        <v/>
      </c>
      <c r="N6564">
        <f>L6564-M6564</f>
        <v/>
      </c>
    </row>
    <row r="6565">
      <c r="A6565" t="inlineStr">
        <is>
          <t>T1006563</t>
        </is>
      </c>
      <c r="B6565" t="inlineStr">
        <is>
          <t>2024-10-16</t>
        </is>
      </c>
      <c r="C6565" t="inlineStr">
        <is>
          <t>S003</t>
        </is>
      </c>
      <c r="D6565" t="inlineStr">
        <is>
          <t>Store_003</t>
        </is>
      </c>
      <c r="E6565" t="inlineStr">
        <is>
          <t>North</t>
        </is>
      </c>
      <c r="F6565" t="inlineStr">
        <is>
          <t>P0094</t>
        </is>
      </c>
      <c r="G6565" t="inlineStr">
        <is>
          <t>Prod_0094</t>
        </is>
      </c>
      <c r="H6565" t="inlineStr">
        <is>
          <t>Toys</t>
        </is>
      </c>
      <c r="I6565" t="n">
        <v>2</v>
      </c>
      <c r="J6565" t="n">
        <v>726.73</v>
      </c>
      <c r="K6565" t="n">
        <v>0</v>
      </c>
      <c r="L6565">
        <f>I6565*J6565*(1-K6565)</f>
        <v/>
      </c>
      <c r="M6565">
        <f>VLOOKUP(F6565,Products!A:D,4,FALSE)*I6565</f>
        <v/>
      </c>
      <c r="N6565">
        <f>L6565-M6565</f>
        <v/>
      </c>
    </row>
    <row r="6566">
      <c r="A6566" t="inlineStr">
        <is>
          <t>T1006564</t>
        </is>
      </c>
      <c r="B6566" t="inlineStr">
        <is>
          <t>2025-01-21</t>
        </is>
      </c>
      <c r="C6566" t="inlineStr">
        <is>
          <t>S029</t>
        </is>
      </c>
      <c r="D6566" t="inlineStr">
        <is>
          <t>Store_029</t>
        </is>
      </c>
      <c r="E6566" t="inlineStr">
        <is>
          <t>South</t>
        </is>
      </c>
      <c r="F6566" t="inlineStr">
        <is>
          <t>P0071</t>
        </is>
      </c>
      <c r="G6566" t="inlineStr">
        <is>
          <t>Prod_0071</t>
        </is>
      </c>
      <c r="H6566" t="inlineStr">
        <is>
          <t>Beverages</t>
        </is>
      </c>
      <c r="I6566" t="n">
        <v>1</v>
      </c>
      <c r="J6566" t="n">
        <v>634.01</v>
      </c>
      <c r="K6566" t="n">
        <v>0.05</v>
      </c>
      <c r="L6566">
        <f>I6566*J6566*(1-K6566)</f>
        <v/>
      </c>
      <c r="M6566">
        <f>VLOOKUP(F6566,Products!A:D,4,FALSE)*I6566</f>
        <v/>
      </c>
      <c r="N6566">
        <f>L6566-M6566</f>
        <v/>
      </c>
    </row>
    <row r="6567">
      <c r="A6567" t="inlineStr">
        <is>
          <t>T1006565</t>
        </is>
      </c>
      <c r="B6567" t="inlineStr">
        <is>
          <t>2023-05-16</t>
        </is>
      </c>
      <c r="C6567" t="inlineStr">
        <is>
          <t>S012</t>
        </is>
      </c>
      <c r="D6567" t="inlineStr">
        <is>
          <t>Store_012</t>
        </is>
      </c>
      <c r="E6567" t="inlineStr">
        <is>
          <t>South</t>
        </is>
      </c>
      <c r="F6567" t="inlineStr">
        <is>
          <t>P0089</t>
        </is>
      </c>
      <c r="G6567" t="inlineStr">
        <is>
          <t>Prod_0089</t>
        </is>
      </c>
      <c r="H6567" t="inlineStr">
        <is>
          <t>Stationery</t>
        </is>
      </c>
      <c r="I6567" t="n">
        <v>2</v>
      </c>
      <c r="J6567" t="n">
        <v>624.12</v>
      </c>
      <c r="K6567" t="n">
        <v>0</v>
      </c>
      <c r="L6567">
        <f>I6567*J6567*(1-K6567)</f>
        <v/>
      </c>
      <c r="M6567">
        <f>VLOOKUP(F6567,Products!A:D,4,FALSE)*I6567</f>
        <v/>
      </c>
      <c r="N6567">
        <f>L6567-M6567</f>
        <v/>
      </c>
    </row>
    <row r="6568">
      <c r="A6568" t="inlineStr">
        <is>
          <t>T1006566</t>
        </is>
      </c>
      <c r="B6568" t="inlineStr">
        <is>
          <t>2024-06-05</t>
        </is>
      </c>
      <c r="C6568" t="inlineStr">
        <is>
          <t>S023</t>
        </is>
      </c>
      <c r="D6568" t="inlineStr">
        <is>
          <t>Store_023</t>
        </is>
      </c>
      <c r="E6568" t="inlineStr">
        <is>
          <t>South</t>
        </is>
      </c>
      <c r="F6568" t="inlineStr">
        <is>
          <t>P0073</t>
        </is>
      </c>
      <c r="G6568" t="inlineStr">
        <is>
          <t>Prod_0073</t>
        </is>
      </c>
      <c r="H6568" t="inlineStr">
        <is>
          <t>Food</t>
        </is>
      </c>
      <c r="I6568" t="n">
        <v>1</v>
      </c>
      <c r="J6568" t="n">
        <v>605.21</v>
      </c>
      <c r="K6568" t="n">
        <v>0.15</v>
      </c>
      <c r="L6568">
        <f>I6568*J6568*(1-K6568)</f>
        <v/>
      </c>
      <c r="M6568">
        <f>VLOOKUP(F6568,Products!A:D,4,FALSE)*I6568</f>
        <v/>
      </c>
      <c r="N6568">
        <f>L6568-M6568</f>
        <v/>
      </c>
    </row>
    <row r="6569">
      <c r="A6569" t="inlineStr">
        <is>
          <t>T1006567</t>
        </is>
      </c>
      <c r="B6569" t="inlineStr">
        <is>
          <t>2025-01-12</t>
        </is>
      </c>
      <c r="C6569" t="inlineStr">
        <is>
          <t>S028</t>
        </is>
      </c>
      <c r="D6569" t="inlineStr">
        <is>
          <t>Store_028</t>
        </is>
      </c>
      <c r="E6569" t="inlineStr">
        <is>
          <t>North</t>
        </is>
      </c>
      <c r="F6569" t="inlineStr">
        <is>
          <t>P0034</t>
        </is>
      </c>
      <c r="G6569" t="inlineStr">
        <is>
          <t>Prod_0034</t>
        </is>
      </c>
      <c r="H6569" t="inlineStr">
        <is>
          <t>Toys</t>
        </is>
      </c>
      <c r="I6569" t="n">
        <v>8</v>
      </c>
      <c r="J6569" t="n">
        <v>443.68</v>
      </c>
      <c r="K6569" t="n">
        <v>0</v>
      </c>
      <c r="L6569">
        <f>I6569*J6569*(1-K6569)</f>
        <v/>
      </c>
      <c r="M6569">
        <f>VLOOKUP(F6569,Products!A:D,4,FALSE)*I6569</f>
        <v/>
      </c>
      <c r="N6569">
        <f>L6569-M6569</f>
        <v/>
      </c>
    </row>
    <row r="6570">
      <c r="A6570" t="inlineStr">
        <is>
          <t>T1006568</t>
        </is>
      </c>
      <c r="B6570" t="inlineStr">
        <is>
          <t>2024-03-31</t>
        </is>
      </c>
      <c r="C6570" t="inlineStr">
        <is>
          <t>S045</t>
        </is>
      </c>
      <c r="D6570" t="inlineStr">
        <is>
          <t>Store_045</t>
        </is>
      </c>
      <c r="E6570" t="inlineStr">
        <is>
          <t>East</t>
        </is>
      </c>
      <c r="F6570" t="inlineStr">
        <is>
          <t>P0070</t>
        </is>
      </c>
      <c r="G6570" t="inlineStr">
        <is>
          <t>Prod_0070</t>
        </is>
      </c>
      <c r="H6570" t="inlineStr">
        <is>
          <t>Beverages</t>
        </is>
      </c>
      <c r="I6570" t="n">
        <v>4</v>
      </c>
      <c r="J6570" t="n">
        <v>542.45</v>
      </c>
      <c r="K6570" t="n">
        <v>0</v>
      </c>
      <c r="L6570">
        <f>I6570*J6570*(1-K6570)</f>
        <v/>
      </c>
      <c r="M6570">
        <f>VLOOKUP(F6570,Products!A:D,4,FALSE)*I6570</f>
        <v/>
      </c>
      <c r="N6570">
        <f>L6570-M6570</f>
        <v/>
      </c>
    </row>
    <row r="6571">
      <c r="A6571" t="inlineStr">
        <is>
          <t>T1006569</t>
        </is>
      </c>
      <c r="B6571" t="inlineStr">
        <is>
          <t>2024-07-25</t>
        </is>
      </c>
      <c r="C6571" t="inlineStr">
        <is>
          <t>S045</t>
        </is>
      </c>
      <c r="D6571" t="inlineStr">
        <is>
          <t>Store_045</t>
        </is>
      </c>
      <c r="E6571" t="inlineStr">
        <is>
          <t>East</t>
        </is>
      </c>
      <c r="F6571" t="inlineStr">
        <is>
          <t>P0007</t>
        </is>
      </c>
      <c r="G6571" t="inlineStr">
        <is>
          <t>Prod_0007</t>
        </is>
      </c>
      <c r="H6571" t="inlineStr">
        <is>
          <t>Food</t>
        </is>
      </c>
      <c r="I6571" t="n">
        <v>1</v>
      </c>
      <c r="J6571" t="n">
        <v>133.28</v>
      </c>
      <c r="K6571" t="n">
        <v>0</v>
      </c>
      <c r="L6571">
        <f>I6571*J6571*(1-K6571)</f>
        <v/>
      </c>
      <c r="M6571">
        <f>VLOOKUP(F6571,Products!A:D,4,FALSE)*I6571</f>
        <v/>
      </c>
      <c r="N6571">
        <f>L6571-M6571</f>
        <v/>
      </c>
    </row>
    <row r="6572">
      <c r="A6572" t="inlineStr">
        <is>
          <t>T1006570</t>
        </is>
      </c>
      <c r="B6572" t="inlineStr">
        <is>
          <t>2023-02-24</t>
        </is>
      </c>
      <c r="C6572" t="inlineStr">
        <is>
          <t>S009</t>
        </is>
      </c>
      <c r="D6572" t="inlineStr">
        <is>
          <t>Store_009</t>
        </is>
      </c>
      <c r="E6572" t="inlineStr">
        <is>
          <t>Central</t>
        </is>
      </c>
      <c r="F6572" t="inlineStr">
        <is>
          <t>P0065</t>
        </is>
      </c>
      <c r="G6572" t="inlineStr">
        <is>
          <t>Prod_0065</t>
        </is>
      </c>
      <c r="H6572" t="inlineStr">
        <is>
          <t>Beverages</t>
        </is>
      </c>
      <c r="I6572" t="n">
        <v>5</v>
      </c>
      <c r="J6572" t="n">
        <v>173.1</v>
      </c>
      <c r="K6572" t="n">
        <v>0</v>
      </c>
      <c r="L6572">
        <f>I6572*J6572*(1-K6572)</f>
        <v/>
      </c>
      <c r="M6572">
        <f>VLOOKUP(F6572,Products!A:D,4,FALSE)*I6572</f>
        <v/>
      </c>
      <c r="N6572">
        <f>L6572-M6572</f>
        <v/>
      </c>
    </row>
    <row r="6573">
      <c r="A6573" t="inlineStr">
        <is>
          <t>T1006571</t>
        </is>
      </c>
      <c r="B6573" t="inlineStr">
        <is>
          <t>2023-11-15</t>
        </is>
      </c>
      <c r="C6573" t="inlineStr">
        <is>
          <t>S041</t>
        </is>
      </c>
      <c r="D6573" t="inlineStr">
        <is>
          <t>Store_041</t>
        </is>
      </c>
      <c r="E6573" t="inlineStr">
        <is>
          <t>East</t>
        </is>
      </c>
      <c r="F6573" t="inlineStr">
        <is>
          <t>P0181</t>
        </is>
      </c>
      <c r="G6573" t="inlineStr">
        <is>
          <t>Prod_0181</t>
        </is>
      </c>
      <c r="H6573" t="inlineStr">
        <is>
          <t>Electronics</t>
        </is>
      </c>
      <c r="I6573" t="n">
        <v>3</v>
      </c>
      <c r="J6573" t="n">
        <v>761.6900000000001</v>
      </c>
      <c r="K6573" t="n">
        <v>0</v>
      </c>
      <c r="L6573">
        <f>I6573*J6573*(1-K6573)</f>
        <v/>
      </c>
      <c r="M6573">
        <f>VLOOKUP(F6573,Products!A:D,4,FALSE)*I6573</f>
        <v/>
      </c>
      <c r="N6573">
        <f>L6573-M6573</f>
        <v/>
      </c>
    </row>
    <row r="6574">
      <c r="A6574" t="inlineStr">
        <is>
          <t>T1006572</t>
        </is>
      </c>
      <c r="B6574" t="inlineStr">
        <is>
          <t>2024-07-25</t>
        </is>
      </c>
      <c r="C6574" t="inlineStr">
        <is>
          <t>S028</t>
        </is>
      </c>
      <c r="D6574" t="inlineStr">
        <is>
          <t>Store_028</t>
        </is>
      </c>
      <c r="E6574" t="inlineStr">
        <is>
          <t>North</t>
        </is>
      </c>
      <c r="F6574" t="inlineStr">
        <is>
          <t>P0171</t>
        </is>
      </c>
      <c r="G6574" t="inlineStr">
        <is>
          <t>Prod_0171</t>
        </is>
      </c>
      <c r="H6574" t="inlineStr">
        <is>
          <t>Household</t>
        </is>
      </c>
      <c r="I6574" t="n">
        <v>3</v>
      </c>
      <c r="J6574" t="n">
        <v>371.33</v>
      </c>
      <c r="K6574" t="n">
        <v>0</v>
      </c>
      <c r="L6574">
        <f>I6574*J6574*(1-K6574)</f>
        <v/>
      </c>
      <c r="M6574">
        <f>VLOOKUP(F6574,Products!A:D,4,FALSE)*I6574</f>
        <v/>
      </c>
      <c r="N6574">
        <f>L6574-M6574</f>
        <v/>
      </c>
    </row>
    <row r="6575">
      <c r="A6575" t="inlineStr">
        <is>
          <t>T1006573</t>
        </is>
      </c>
      <c r="B6575" t="inlineStr">
        <is>
          <t>2025-05-07</t>
        </is>
      </c>
      <c r="C6575" t="inlineStr">
        <is>
          <t>S017</t>
        </is>
      </c>
      <c r="D6575" t="inlineStr">
        <is>
          <t>Store_017</t>
        </is>
      </c>
      <c r="E6575" t="inlineStr">
        <is>
          <t>South</t>
        </is>
      </c>
      <c r="F6575" t="inlineStr">
        <is>
          <t>P0154</t>
        </is>
      </c>
      <c r="G6575" t="inlineStr">
        <is>
          <t>Prod_0154</t>
        </is>
      </c>
      <c r="H6575" t="inlineStr">
        <is>
          <t>Toys</t>
        </is>
      </c>
      <c r="I6575" t="n">
        <v>3</v>
      </c>
      <c r="J6575" t="n">
        <v>269.42</v>
      </c>
      <c r="K6575" t="n">
        <v>0.1</v>
      </c>
      <c r="L6575">
        <f>I6575*J6575*(1-K6575)</f>
        <v/>
      </c>
      <c r="M6575">
        <f>VLOOKUP(F6575,Products!A:D,4,FALSE)*I6575</f>
        <v/>
      </c>
      <c r="N6575">
        <f>L6575-M6575</f>
        <v/>
      </c>
    </row>
    <row r="6576">
      <c r="A6576" t="inlineStr">
        <is>
          <t>T1006574</t>
        </is>
      </c>
      <c r="B6576" t="inlineStr">
        <is>
          <t>2023-01-21</t>
        </is>
      </c>
      <c r="C6576" t="inlineStr">
        <is>
          <t>S023</t>
        </is>
      </c>
      <c r="D6576" t="inlineStr">
        <is>
          <t>Store_023</t>
        </is>
      </c>
      <c r="E6576" t="inlineStr">
        <is>
          <t>South</t>
        </is>
      </c>
      <c r="F6576" t="inlineStr">
        <is>
          <t>P0064</t>
        </is>
      </c>
      <c r="G6576" t="inlineStr">
        <is>
          <t>Prod_0064</t>
        </is>
      </c>
      <c r="H6576" t="inlineStr">
        <is>
          <t>Beverages</t>
        </is>
      </c>
      <c r="I6576" t="n">
        <v>5</v>
      </c>
      <c r="J6576" t="n">
        <v>727.42</v>
      </c>
      <c r="K6576" t="n">
        <v>0</v>
      </c>
      <c r="L6576">
        <f>I6576*J6576*(1-K6576)</f>
        <v/>
      </c>
      <c r="M6576">
        <f>VLOOKUP(F6576,Products!A:D,4,FALSE)*I6576</f>
        <v/>
      </c>
      <c r="N6576">
        <f>L6576-M6576</f>
        <v/>
      </c>
    </row>
    <row r="6577">
      <c r="A6577" t="inlineStr">
        <is>
          <t>T1006575</t>
        </is>
      </c>
      <c r="B6577" t="inlineStr">
        <is>
          <t>2024-05-31</t>
        </is>
      </c>
      <c r="C6577" t="inlineStr">
        <is>
          <t>S030</t>
        </is>
      </c>
      <c r="D6577" t="inlineStr">
        <is>
          <t>Store_030</t>
        </is>
      </c>
      <c r="E6577" t="inlineStr">
        <is>
          <t>North</t>
        </is>
      </c>
      <c r="F6577" t="inlineStr">
        <is>
          <t>P0161</t>
        </is>
      </c>
      <c r="G6577" t="inlineStr">
        <is>
          <t>Prod_0161</t>
        </is>
      </c>
      <c r="H6577" t="inlineStr">
        <is>
          <t>Household</t>
        </is>
      </c>
      <c r="I6577" t="n">
        <v>4</v>
      </c>
      <c r="J6577" t="n">
        <v>85.76000000000001</v>
      </c>
      <c r="K6577" t="n">
        <v>0</v>
      </c>
      <c r="L6577">
        <f>I6577*J6577*(1-K6577)</f>
        <v/>
      </c>
      <c r="M6577">
        <f>VLOOKUP(F6577,Products!A:D,4,FALSE)*I6577</f>
        <v/>
      </c>
      <c r="N6577">
        <f>L6577-M6577</f>
        <v/>
      </c>
    </row>
    <row r="6578">
      <c r="A6578" t="inlineStr">
        <is>
          <t>T1006576</t>
        </is>
      </c>
      <c r="B6578" t="inlineStr">
        <is>
          <t>2023-06-10</t>
        </is>
      </c>
      <c r="C6578" t="inlineStr">
        <is>
          <t>S038</t>
        </is>
      </c>
      <c r="D6578" t="inlineStr">
        <is>
          <t>Store_038</t>
        </is>
      </c>
      <c r="E6578" t="inlineStr">
        <is>
          <t>East</t>
        </is>
      </c>
      <c r="F6578" t="inlineStr">
        <is>
          <t>P0178</t>
        </is>
      </c>
      <c r="G6578" t="inlineStr">
        <is>
          <t>Prod_0178</t>
        </is>
      </c>
      <c r="H6578" t="inlineStr">
        <is>
          <t>Beverages</t>
        </is>
      </c>
      <c r="I6578" t="n">
        <v>7</v>
      </c>
      <c r="J6578" t="n">
        <v>519.92</v>
      </c>
      <c r="K6578" t="n">
        <v>0.1</v>
      </c>
      <c r="L6578">
        <f>I6578*J6578*(1-K6578)</f>
        <v/>
      </c>
      <c r="M6578">
        <f>VLOOKUP(F6578,Products!A:D,4,FALSE)*I6578</f>
        <v/>
      </c>
      <c r="N6578">
        <f>L6578-M6578</f>
        <v/>
      </c>
    </row>
    <row r="6579">
      <c r="A6579" t="inlineStr">
        <is>
          <t>T1006577</t>
        </is>
      </c>
      <c r="B6579" t="inlineStr">
        <is>
          <t>2023-07-10</t>
        </is>
      </c>
      <c r="C6579" t="inlineStr">
        <is>
          <t>S044</t>
        </is>
      </c>
      <c r="D6579" t="inlineStr">
        <is>
          <t>Store_044</t>
        </is>
      </c>
      <c r="E6579" t="inlineStr">
        <is>
          <t>North</t>
        </is>
      </c>
      <c r="F6579" t="inlineStr">
        <is>
          <t>P0101</t>
        </is>
      </c>
      <c r="G6579" t="inlineStr">
        <is>
          <t>Prod_0101</t>
        </is>
      </c>
      <c r="H6579" t="inlineStr">
        <is>
          <t>Food</t>
        </is>
      </c>
      <c r="I6579" t="n">
        <v>7</v>
      </c>
      <c r="J6579" t="n">
        <v>97.3</v>
      </c>
      <c r="K6579" t="n">
        <v>0</v>
      </c>
      <c r="L6579">
        <f>I6579*J6579*(1-K6579)</f>
        <v/>
      </c>
      <c r="M6579">
        <f>VLOOKUP(F6579,Products!A:D,4,FALSE)*I6579</f>
        <v/>
      </c>
      <c r="N6579">
        <f>L6579-M6579</f>
        <v/>
      </c>
    </row>
    <row r="6580">
      <c r="A6580" t="inlineStr">
        <is>
          <t>T1006578</t>
        </is>
      </c>
      <c r="B6580" t="inlineStr">
        <is>
          <t>2023-03-27</t>
        </is>
      </c>
      <c r="C6580" t="inlineStr">
        <is>
          <t>S031</t>
        </is>
      </c>
      <c r="D6580" t="inlineStr">
        <is>
          <t>Store_031</t>
        </is>
      </c>
      <c r="E6580" t="inlineStr">
        <is>
          <t>Central</t>
        </is>
      </c>
      <c r="F6580" t="inlineStr">
        <is>
          <t>P0060</t>
        </is>
      </c>
      <c r="G6580" t="inlineStr">
        <is>
          <t>Prod_0060</t>
        </is>
      </c>
      <c r="H6580" t="inlineStr">
        <is>
          <t>Toys</t>
        </is>
      </c>
      <c r="I6580" t="n">
        <v>2</v>
      </c>
      <c r="J6580" t="n">
        <v>91.7</v>
      </c>
      <c r="K6580" t="n">
        <v>0</v>
      </c>
      <c r="L6580">
        <f>I6580*J6580*(1-K6580)</f>
        <v/>
      </c>
      <c r="M6580">
        <f>VLOOKUP(F6580,Products!A:D,4,FALSE)*I6580</f>
        <v/>
      </c>
      <c r="N6580">
        <f>L6580-M6580</f>
        <v/>
      </c>
    </row>
    <row r="6581">
      <c r="A6581" t="inlineStr">
        <is>
          <t>T1006579</t>
        </is>
      </c>
      <c r="B6581" t="inlineStr">
        <is>
          <t>2023-03-10</t>
        </is>
      </c>
      <c r="C6581" t="inlineStr">
        <is>
          <t>S035</t>
        </is>
      </c>
      <c r="D6581" t="inlineStr">
        <is>
          <t>Store_035</t>
        </is>
      </c>
      <c r="E6581" t="inlineStr">
        <is>
          <t>Central</t>
        </is>
      </c>
      <c r="F6581" t="inlineStr">
        <is>
          <t>P0107</t>
        </is>
      </c>
      <c r="G6581" t="inlineStr">
        <is>
          <t>Prod_0107</t>
        </is>
      </c>
      <c r="H6581" t="inlineStr">
        <is>
          <t>Stationery</t>
        </is>
      </c>
      <c r="I6581" t="n">
        <v>2</v>
      </c>
      <c r="J6581" t="n">
        <v>835.33</v>
      </c>
      <c r="K6581" t="n">
        <v>0</v>
      </c>
      <c r="L6581">
        <f>I6581*J6581*(1-K6581)</f>
        <v/>
      </c>
      <c r="M6581">
        <f>VLOOKUP(F6581,Products!A:D,4,FALSE)*I6581</f>
        <v/>
      </c>
      <c r="N6581">
        <f>L6581-M6581</f>
        <v/>
      </c>
    </row>
    <row r="6582">
      <c r="A6582" t="inlineStr">
        <is>
          <t>T1006580</t>
        </is>
      </c>
      <c r="B6582" t="inlineStr">
        <is>
          <t>2025-01-09</t>
        </is>
      </c>
      <c r="C6582" t="inlineStr">
        <is>
          <t>S002</t>
        </is>
      </c>
      <c r="D6582" t="inlineStr">
        <is>
          <t>Store_002</t>
        </is>
      </c>
      <c r="E6582" t="inlineStr">
        <is>
          <t>South</t>
        </is>
      </c>
      <c r="F6582" t="inlineStr">
        <is>
          <t>P0110</t>
        </is>
      </c>
      <c r="G6582" t="inlineStr">
        <is>
          <t>Prod_0110</t>
        </is>
      </c>
      <c r="H6582" t="inlineStr">
        <is>
          <t>Stationery</t>
        </is>
      </c>
      <c r="I6582" t="n">
        <v>8</v>
      </c>
      <c r="J6582" t="n">
        <v>84.23999999999999</v>
      </c>
      <c r="K6582" t="n">
        <v>0</v>
      </c>
      <c r="L6582">
        <f>I6582*J6582*(1-K6582)</f>
        <v/>
      </c>
      <c r="M6582">
        <f>VLOOKUP(F6582,Products!A:D,4,FALSE)*I6582</f>
        <v/>
      </c>
      <c r="N6582">
        <f>L6582-M6582</f>
        <v/>
      </c>
    </row>
    <row r="6583">
      <c r="A6583" t="inlineStr">
        <is>
          <t>T1006581</t>
        </is>
      </c>
      <c r="B6583" t="inlineStr">
        <is>
          <t>2025-01-07</t>
        </is>
      </c>
      <c r="C6583" t="inlineStr">
        <is>
          <t>S028</t>
        </is>
      </c>
      <c r="D6583" t="inlineStr">
        <is>
          <t>Store_028</t>
        </is>
      </c>
      <c r="E6583" t="inlineStr">
        <is>
          <t>North</t>
        </is>
      </c>
      <c r="F6583" t="inlineStr">
        <is>
          <t>P0101</t>
        </is>
      </c>
      <c r="G6583" t="inlineStr">
        <is>
          <t>Prod_0101</t>
        </is>
      </c>
      <c r="H6583" t="inlineStr">
        <is>
          <t>Food</t>
        </is>
      </c>
      <c r="I6583" t="n">
        <v>6</v>
      </c>
      <c r="J6583" t="n">
        <v>77.44</v>
      </c>
      <c r="K6583" t="n">
        <v>0</v>
      </c>
      <c r="L6583">
        <f>I6583*J6583*(1-K6583)</f>
        <v/>
      </c>
      <c r="M6583">
        <f>VLOOKUP(F6583,Products!A:D,4,FALSE)*I6583</f>
        <v/>
      </c>
      <c r="N6583">
        <f>L6583-M6583</f>
        <v/>
      </c>
    </row>
    <row r="6584">
      <c r="A6584" t="inlineStr">
        <is>
          <t>T1006582</t>
        </is>
      </c>
      <c r="B6584" t="inlineStr">
        <is>
          <t>2023-09-16</t>
        </is>
      </c>
      <c r="C6584" t="inlineStr">
        <is>
          <t>S002</t>
        </is>
      </c>
      <c r="D6584" t="inlineStr">
        <is>
          <t>Store_002</t>
        </is>
      </c>
      <c r="E6584" t="inlineStr">
        <is>
          <t>South</t>
        </is>
      </c>
      <c r="F6584" t="inlineStr">
        <is>
          <t>P0132</t>
        </is>
      </c>
      <c r="G6584" t="inlineStr">
        <is>
          <t>Prod_0132</t>
        </is>
      </c>
      <c r="H6584" t="inlineStr">
        <is>
          <t>Food</t>
        </is>
      </c>
      <c r="I6584" t="n">
        <v>7</v>
      </c>
      <c r="J6584" t="n">
        <v>110.33</v>
      </c>
      <c r="K6584" t="n">
        <v>0.1</v>
      </c>
      <c r="L6584">
        <f>I6584*J6584*(1-K6584)</f>
        <v/>
      </c>
      <c r="M6584">
        <f>VLOOKUP(F6584,Products!A:D,4,FALSE)*I6584</f>
        <v/>
      </c>
      <c r="N6584">
        <f>L6584-M6584</f>
        <v/>
      </c>
    </row>
    <row r="6585">
      <c r="A6585" t="inlineStr">
        <is>
          <t>T1006583</t>
        </is>
      </c>
      <c r="B6585" t="inlineStr">
        <is>
          <t>2024-07-13</t>
        </is>
      </c>
      <c r="C6585" t="inlineStr">
        <is>
          <t>S002</t>
        </is>
      </c>
      <c r="D6585" t="inlineStr">
        <is>
          <t>Store_002</t>
        </is>
      </c>
      <c r="E6585" t="inlineStr">
        <is>
          <t>South</t>
        </is>
      </c>
      <c r="F6585" t="inlineStr">
        <is>
          <t>P0085</t>
        </is>
      </c>
      <c r="G6585" t="inlineStr">
        <is>
          <t>Prod_0085</t>
        </is>
      </c>
      <c r="H6585" t="inlineStr">
        <is>
          <t>Food</t>
        </is>
      </c>
      <c r="I6585" t="n">
        <v>3</v>
      </c>
      <c r="J6585" t="n">
        <v>314.15</v>
      </c>
      <c r="K6585" t="n">
        <v>0</v>
      </c>
      <c r="L6585">
        <f>I6585*J6585*(1-K6585)</f>
        <v/>
      </c>
      <c r="M6585">
        <f>VLOOKUP(F6585,Products!A:D,4,FALSE)*I6585</f>
        <v/>
      </c>
      <c r="N6585">
        <f>L6585-M6585</f>
        <v/>
      </c>
    </row>
    <row r="6586">
      <c r="A6586" t="inlineStr">
        <is>
          <t>T1006584</t>
        </is>
      </c>
      <c r="B6586" t="inlineStr">
        <is>
          <t>2023-08-07</t>
        </is>
      </c>
      <c r="C6586" t="inlineStr">
        <is>
          <t>S024</t>
        </is>
      </c>
      <c r="D6586" t="inlineStr">
        <is>
          <t>Store_024</t>
        </is>
      </c>
      <c r="E6586" t="inlineStr">
        <is>
          <t>South</t>
        </is>
      </c>
      <c r="F6586" t="inlineStr">
        <is>
          <t>P0013</t>
        </is>
      </c>
      <c r="G6586" t="inlineStr">
        <is>
          <t>Prod_0013</t>
        </is>
      </c>
      <c r="H6586" t="inlineStr">
        <is>
          <t>Clothing</t>
        </is>
      </c>
      <c r="I6586" t="n">
        <v>4</v>
      </c>
      <c r="J6586" t="n">
        <v>91.05</v>
      </c>
      <c r="K6586" t="n">
        <v>0.05</v>
      </c>
      <c r="L6586">
        <f>I6586*J6586*(1-K6586)</f>
        <v/>
      </c>
      <c r="M6586">
        <f>VLOOKUP(F6586,Products!A:D,4,FALSE)*I6586</f>
        <v/>
      </c>
      <c r="N6586">
        <f>L6586-M6586</f>
        <v/>
      </c>
    </row>
    <row r="6587">
      <c r="A6587" t="inlineStr">
        <is>
          <t>T1006585</t>
        </is>
      </c>
      <c r="B6587" t="inlineStr">
        <is>
          <t>2023-12-10</t>
        </is>
      </c>
      <c r="C6587" t="inlineStr">
        <is>
          <t>S015</t>
        </is>
      </c>
      <c r="D6587" t="inlineStr">
        <is>
          <t>Store_015</t>
        </is>
      </c>
      <c r="E6587" t="inlineStr">
        <is>
          <t>North</t>
        </is>
      </c>
      <c r="F6587" t="inlineStr">
        <is>
          <t>P0134</t>
        </is>
      </c>
      <c r="G6587" t="inlineStr">
        <is>
          <t>Prod_0134</t>
        </is>
      </c>
      <c r="H6587" t="inlineStr">
        <is>
          <t>Food</t>
        </is>
      </c>
      <c r="I6587" t="n">
        <v>2</v>
      </c>
      <c r="J6587" t="n">
        <v>393.51</v>
      </c>
      <c r="K6587" t="n">
        <v>0</v>
      </c>
      <c r="L6587">
        <f>I6587*J6587*(1-K6587)</f>
        <v/>
      </c>
      <c r="M6587">
        <f>VLOOKUP(F6587,Products!A:D,4,FALSE)*I6587</f>
        <v/>
      </c>
      <c r="N6587">
        <f>L6587-M6587</f>
        <v/>
      </c>
    </row>
    <row r="6588">
      <c r="A6588" t="inlineStr">
        <is>
          <t>T1006586</t>
        </is>
      </c>
      <c r="B6588" t="inlineStr">
        <is>
          <t>2024-05-30</t>
        </is>
      </c>
      <c r="C6588" t="inlineStr">
        <is>
          <t>S045</t>
        </is>
      </c>
      <c r="D6588" t="inlineStr">
        <is>
          <t>Store_045</t>
        </is>
      </c>
      <c r="E6588" t="inlineStr">
        <is>
          <t>East</t>
        </is>
      </c>
      <c r="F6588" t="inlineStr">
        <is>
          <t>P0111</t>
        </is>
      </c>
      <c r="G6588" t="inlineStr">
        <is>
          <t>Prod_0111</t>
        </is>
      </c>
      <c r="H6588" t="inlineStr">
        <is>
          <t>Clothing</t>
        </is>
      </c>
      <c r="I6588" t="n">
        <v>9</v>
      </c>
      <c r="J6588" t="n">
        <v>651.37</v>
      </c>
      <c r="K6588" t="n">
        <v>0</v>
      </c>
      <c r="L6588">
        <f>I6588*J6588*(1-K6588)</f>
        <v/>
      </c>
      <c r="M6588">
        <f>VLOOKUP(F6588,Products!A:D,4,FALSE)*I6588</f>
        <v/>
      </c>
      <c r="N6588">
        <f>L6588-M6588</f>
        <v/>
      </c>
    </row>
    <row r="6589">
      <c r="A6589" t="inlineStr">
        <is>
          <t>T1006587</t>
        </is>
      </c>
      <c r="B6589" t="inlineStr">
        <is>
          <t>2025-03-16</t>
        </is>
      </c>
      <c r="C6589" t="inlineStr">
        <is>
          <t>S034</t>
        </is>
      </c>
      <c r="D6589" t="inlineStr">
        <is>
          <t>Store_034</t>
        </is>
      </c>
      <c r="E6589" t="inlineStr">
        <is>
          <t>Central</t>
        </is>
      </c>
      <c r="F6589" t="inlineStr">
        <is>
          <t>P0160</t>
        </is>
      </c>
      <c r="G6589" t="inlineStr">
        <is>
          <t>Prod_0160</t>
        </is>
      </c>
      <c r="H6589" t="inlineStr">
        <is>
          <t>Food</t>
        </is>
      </c>
      <c r="I6589" t="n">
        <v>7</v>
      </c>
      <c r="J6589" t="n">
        <v>656.1</v>
      </c>
      <c r="K6589" t="n">
        <v>0</v>
      </c>
      <c r="L6589">
        <f>I6589*J6589*(1-K6589)</f>
        <v/>
      </c>
      <c r="M6589">
        <f>VLOOKUP(F6589,Products!A:D,4,FALSE)*I6589</f>
        <v/>
      </c>
      <c r="N6589">
        <f>L6589-M6589</f>
        <v/>
      </c>
    </row>
    <row r="6590">
      <c r="A6590" t="inlineStr">
        <is>
          <t>T1006588</t>
        </is>
      </c>
      <c r="B6590" t="inlineStr">
        <is>
          <t>2024-03-16</t>
        </is>
      </c>
      <c r="C6590" t="inlineStr">
        <is>
          <t>S005</t>
        </is>
      </c>
      <c r="D6590" t="inlineStr">
        <is>
          <t>Store_005</t>
        </is>
      </c>
      <c r="E6590" t="inlineStr">
        <is>
          <t>Central</t>
        </is>
      </c>
      <c r="F6590" t="inlineStr">
        <is>
          <t>P0119</t>
        </is>
      </c>
      <c r="G6590" t="inlineStr">
        <is>
          <t>Prod_0119</t>
        </is>
      </c>
      <c r="H6590" t="inlineStr">
        <is>
          <t>Electronics</t>
        </is>
      </c>
      <c r="I6590" t="n">
        <v>4</v>
      </c>
      <c r="J6590" t="n">
        <v>327.46</v>
      </c>
      <c r="K6590" t="n">
        <v>0.15</v>
      </c>
      <c r="L6590">
        <f>I6590*J6590*(1-K6590)</f>
        <v/>
      </c>
      <c r="M6590">
        <f>VLOOKUP(F6590,Products!A:D,4,FALSE)*I6590</f>
        <v/>
      </c>
      <c r="N6590">
        <f>L6590-M6590</f>
        <v/>
      </c>
    </row>
    <row r="6591">
      <c r="A6591" t="inlineStr">
        <is>
          <t>T1006589</t>
        </is>
      </c>
      <c r="B6591" t="inlineStr">
        <is>
          <t>2024-06-30</t>
        </is>
      </c>
      <c r="C6591" t="inlineStr">
        <is>
          <t>S026</t>
        </is>
      </c>
      <c r="D6591" t="inlineStr">
        <is>
          <t>Store_026</t>
        </is>
      </c>
      <c r="E6591" t="inlineStr">
        <is>
          <t>North</t>
        </is>
      </c>
      <c r="F6591" t="inlineStr">
        <is>
          <t>P0160</t>
        </is>
      </c>
      <c r="G6591" t="inlineStr">
        <is>
          <t>Prod_0160</t>
        </is>
      </c>
      <c r="H6591" t="inlineStr">
        <is>
          <t>Food</t>
        </is>
      </c>
      <c r="I6591" t="n">
        <v>1</v>
      </c>
      <c r="J6591" t="n">
        <v>886.52</v>
      </c>
      <c r="K6591" t="n">
        <v>0</v>
      </c>
      <c r="L6591">
        <f>I6591*J6591*(1-K6591)</f>
        <v/>
      </c>
      <c r="M6591">
        <f>VLOOKUP(F6591,Products!A:D,4,FALSE)*I6591</f>
        <v/>
      </c>
      <c r="N6591">
        <f>L6591-M6591</f>
        <v/>
      </c>
    </row>
    <row r="6592">
      <c r="A6592" t="inlineStr">
        <is>
          <t>T1006590</t>
        </is>
      </c>
      <c r="B6592" t="inlineStr">
        <is>
          <t>2024-04-01</t>
        </is>
      </c>
      <c r="C6592" t="inlineStr">
        <is>
          <t>S032</t>
        </is>
      </c>
      <c r="D6592" t="inlineStr">
        <is>
          <t>Store_032</t>
        </is>
      </c>
      <c r="E6592" t="inlineStr">
        <is>
          <t>Central</t>
        </is>
      </c>
      <c r="F6592" t="inlineStr">
        <is>
          <t>P0195</t>
        </is>
      </c>
      <c r="G6592" t="inlineStr">
        <is>
          <t>Prod_0195</t>
        </is>
      </c>
      <c r="H6592" t="inlineStr">
        <is>
          <t>Food</t>
        </is>
      </c>
      <c r="I6592" t="n">
        <v>4</v>
      </c>
      <c r="J6592" t="n">
        <v>593.3099999999999</v>
      </c>
      <c r="K6592" t="n">
        <v>0.1</v>
      </c>
      <c r="L6592">
        <f>I6592*J6592*(1-K6592)</f>
        <v/>
      </c>
      <c r="M6592">
        <f>VLOOKUP(F6592,Products!A:D,4,FALSE)*I6592</f>
        <v/>
      </c>
      <c r="N6592">
        <f>L6592-M6592</f>
        <v/>
      </c>
    </row>
    <row r="6593">
      <c r="A6593" t="inlineStr">
        <is>
          <t>T1006591</t>
        </is>
      </c>
      <c r="B6593" t="inlineStr">
        <is>
          <t>2024-07-11</t>
        </is>
      </c>
      <c r="C6593" t="inlineStr">
        <is>
          <t>S034</t>
        </is>
      </c>
      <c r="D6593" t="inlineStr">
        <is>
          <t>Store_034</t>
        </is>
      </c>
      <c r="E6593" t="inlineStr">
        <is>
          <t>Central</t>
        </is>
      </c>
      <c r="F6593" t="inlineStr">
        <is>
          <t>P0013</t>
        </is>
      </c>
      <c r="G6593" t="inlineStr">
        <is>
          <t>Prod_0013</t>
        </is>
      </c>
      <c r="H6593" t="inlineStr">
        <is>
          <t>Clothing</t>
        </is>
      </c>
      <c r="I6593" t="n">
        <v>3</v>
      </c>
      <c r="J6593" t="n">
        <v>91.70999999999999</v>
      </c>
      <c r="K6593" t="n">
        <v>0</v>
      </c>
      <c r="L6593">
        <f>I6593*J6593*(1-K6593)</f>
        <v/>
      </c>
      <c r="M6593">
        <f>VLOOKUP(F6593,Products!A:D,4,FALSE)*I6593</f>
        <v/>
      </c>
      <c r="N6593">
        <f>L6593-M6593</f>
        <v/>
      </c>
    </row>
    <row r="6594">
      <c r="A6594" t="inlineStr">
        <is>
          <t>T1006592</t>
        </is>
      </c>
      <c r="B6594" t="inlineStr">
        <is>
          <t>2023-07-16</t>
        </is>
      </c>
      <c r="C6594" t="inlineStr">
        <is>
          <t>S043</t>
        </is>
      </c>
      <c r="D6594" t="inlineStr">
        <is>
          <t>Store_043</t>
        </is>
      </c>
      <c r="E6594" t="inlineStr">
        <is>
          <t>East</t>
        </is>
      </c>
      <c r="F6594" t="inlineStr">
        <is>
          <t>P0014</t>
        </is>
      </c>
      <c r="G6594" t="inlineStr">
        <is>
          <t>Prod_0014</t>
        </is>
      </c>
      <c r="H6594" t="inlineStr">
        <is>
          <t>Clothing</t>
        </is>
      </c>
      <c r="I6594" t="n">
        <v>4</v>
      </c>
      <c r="J6594" t="n">
        <v>354.71</v>
      </c>
      <c r="K6594" t="n">
        <v>0.05</v>
      </c>
      <c r="L6594">
        <f>I6594*J6594*(1-K6594)</f>
        <v/>
      </c>
      <c r="M6594">
        <f>VLOOKUP(F6594,Products!A:D,4,FALSE)*I6594</f>
        <v/>
      </c>
      <c r="N6594">
        <f>L6594-M6594</f>
        <v/>
      </c>
    </row>
    <row r="6595">
      <c r="A6595" t="inlineStr">
        <is>
          <t>T1006593</t>
        </is>
      </c>
      <c r="B6595" t="inlineStr">
        <is>
          <t>2025-06-10</t>
        </is>
      </c>
      <c r="C6595" t="inlineStr">
        <is>
          <t>S023</t>
        </is>
      </c>
      <c r="D6595" t="inlineStr">
        <is>
          <t>Store_023</t>
        </is>
      </c>
      <c r="E6595" t="inlineStr">
        <is>
          <t>South</t>
        </is>
      </c>
      <c r="F6595" t="inlineStr">
        <is>
          <t>P0102</t>
        </is>
      </c>
      <c r="G6595" t="inlineStr">
        <is>
          <t>Prod_0102</t>
        </is>
      </c>
      <c r="H6595" t="inlineStr">
        <is>
          <t>Food</t>
        </is>
      </c>
      <c r="I6595" t="n">
        <v>4</v>
      </c>
      <c r="J6595" t="n">
        <v>606</v>
      </c>
      <c r="K6595" t="n">
        <v>0.15</v>
      </c>
      <c r="L6595">
        <f>I6595*J6595*(1-K6595)</f>
        <v/>
      </c>
      <c r="M6595">
        <f>VLOOKUP(F6595,Products!A:D,4,FALSE)*I6595</f>
        <v/>
      </c>
      <c r="N6595">
        <f>L6595-M6595</f>
        <v/>
      </c>
    </row>
    <row r="6596">
      <c r="A6596" t="inlineStr">
        <is>
          <t>T1006594</t>
        </is>
      </c>
      <c r="B6596" t="inlineStr">
        <is>
          <t>2024-09-21</t>
        </is>
      </c>
      <c r="C6596" t="inlineStr">
        <is>
          <t>S023</t>
        </is>
      </c>
      <c r="D6596" t="inlineStr">
        <is>
          <t>Store_023</t>
        </is>
      </c>
      <c r="E6596" t="inlineStr">
        <is>
          <t>South</t>
        </is>
      </c>
      <c r="F6596" t="inlineStr">
        <is>
          <t>P0050</t>
        </is>
      </c>
      <c r="G6596" t="inlineStr">
        <is>
          <t>Prod_0050</t>
        </is>
      </c>
      <c r="H6596" t="inlineStr">
        <is>
          <t>Household</t>
        </is>
      </c>
      <c r="I6596" t="n">
        <v>8</v>
      </c>
      <c r="J6596" t="n">
        <v>677.1900000000001</v>
      </c>
      <c r="K6596" t="n">
        <v>0</v>
      </c>
      <c r="L6596">
        <f>I6596*J6596*(1-K6596)</f>
        <v/>
      </c>
      <c r="M6596">
        <f>VLOOKUP(F6596,Products!A:D,4,FALSE)*I6596</f>
        <v/>
      </c>
      <c r="N6596">
        <f>L6596-M6596</f>
        <v/>
      </c>
    </row>
    <row r="6597">
      <c r="A6597" t="inlineStr">
        <is>
          <t>T1006595</t>
        </is>
      </c>
      <c r="B6597" t="inlineStr">
        <is>
          <t>2025-03-29</t>
        </is>
      </c>
      <c r="C6597" t="inlineStr">
        <is>
          <t>S022</t>
        </is>
      </c>
      <c r="D6597" t="inlineStr">
        <is>
          <t>Store_022</t>
        </is>
      </c>
      <c r="E6597" t="inlineStr">
        <is>
          <t>East</t>
        </is>
      </c>
      <c r="F6597" t="inlineStr">
        <is>
          <t>P0050</t>
        </is>
      </c>
      <c r="G6597" t="inlineStr">
        <is>
          <t>Prod_0050</t>
        </is>
      </c>
      <c r="H6597" t="inlineStr">
        <is>
          <t>Household</t>
        </is>
      </c>
      <c r="I6597" t="n">
        <v>4</v>
      </c>
      <c r="J6597" t="n">
        <v>514.04</v>
      </c>
      <c r="K6597" t="n">
        <v>0.15</v>
      </c>
      <c r="L6597">
        <f>I6597*J6597*(1-K6597)</f>
        <v/>
      </c>
      <c r="M6597">
        <f>VLOOKUP(F6597,Products!A:D,4,FALSE)*I6597</f>
        <v/>
      </c>
      <c r="N6597">
        <f>L6597-M6597</f>
        <v/>
      </c>
    </row>
    <row r="6598">
      <c r="A6598" t="inlineStr">
        <is>
          <t>T1006596</t>
        </is>
      </c>
      <c r="B6598" t="inlineStr">
        <is>
          <t>2025-04-28</t>
        </is>
      </c>
      <c r="C6598" t="inlineStr">
        <is>
          <t>S037</t>
        </is>
      </c>
      <c r="D6598" t="inlineStr">
        <is>
          <t>Store_037</t>
        </is>
      </c>
      <c r="E6598" t="inlineStr">
        <is>
          <t>East</t>
        </is>
      </c>
      <c r="F6598" t="inlineStr">
        <is>
          <t>P0167</t>
        </is>
      </c>
      <c r="G6598" t="inlineStr">
        <is>
          <t>Prod_0167</t>
        </is>
      </c>
      <c r="H6598" t="inlineStr">
        <is>
          <t>Beverages</t>
        </is>
      </c>
      <c r="I6598" t="n">
        <v>7</v>
      </c>
      <c r="J6598" t="n">
        <v>479.67</v>
      </c>
      <c r="K6598" t="n">
        <v>0</v>
      </c>
      <c r="L6598">
        <f>I6598*J6598*(1-K6598)</f>
        <v/>
      </c>
      <c r="M6598">
        <f>VLOOKUP(F6598,Products!A:D,4,FALSE)*I6598</f>
        <v/>
      </c>
      <c r="N6598">
        <f>L6598-M6598</f>
        <v/>
      </c>
    </row>
    <row r="6599">
      <c r="A6599" t="inlineStr">
        <is>
          <t>T1006597</t>
        </is>
      </c>
      <c r="B6599" t="inlineStr">
        <is>
          <t>2024-10-22</t>
        </is>
      </c>
      <c r="C6599" t="inlineStr">
        <is>
          <t>S008</t>
        </is>
      </c>
      <c r="D6599" t="inlineStr">
        <is>
          <t>Store_008</t>
        </is>
      </c>
      <c r="E6599" t="inlineStr">
        <is>
          <t>East</t>
        </is>
      </c>
      <c r="F6599" t="inlineStr">
        <is>
          <t>P0023</t>
        </is>
      </c>
      <c r="G6599" t="inlineStr">
        <is>
          <t>Prod_0023</t>
        </is>
      </c>
      <c r="H6599" t="inlineStr">
        <is>
          <t>Stationery</t>
        </is>
      </c>
      <c r="I6599" t="n">
        <v>6</v>
      </c>
      <c r="J6599" t="n">
        <v>125.84</v>
      </c>
      <c r="K6599" t="n">
        <v>0</v>
      </c>
      <c r="L6599">
        <f>I6599*J6599*(1-K6599)</f>
        <v/>
      </c>
      <c r="M6599">
        <f>VLOOKUP(F6599,Products!A:D,4,FALSE)*I6599</f>
        <v/>
      </c>
      <c r="N6599">
        <f>L6599-M6599</f>
        <v/>
      </c>
    </row>
    <row r="6600">
      <c r="A6600" t="inlineStr">
        <is>
          <t>T1006598</t>
        </is>
      </c>
      <c r="B6600" t="inlineStr">
        <is>
          <t>2025-03-13</t>
        </is>
      </c>
      <c r="C6600" t="inlineStr">
        <is>
          <t>S024</t>
        </is>
      </c>
      <c r="D6600" t="inlineStr">
        <is>
          <t>Store_024</t>
        </is>
      </c>
      <c r="E6600" t="inlineStr">
        <is>
          <t>South</t>
        </is>
      </c>
      <c r="F6600" t="inlineStr">
        <is>
          <t>P0169</t>
        </is>
      </c>
      <c r="G6600" t="inlineStr">
        <is>
          <t>Prod_0169</t>
        </is>
      </c>
      <c r="H6600" t="inlineStr">
        <is>
          <t>Beverages</t>
        </is>
      </c>
      <c r="I6600" t="n">
        <v>2</v>
      </c>
      <c r="J6600" t="n">
        <v>705.37</v>
      </c>
      <c r="K6600" t="n">
        <v>0.1</v>
      </c>
      <c r="L6600">
        <f>I6600*J6600*(1-K6600)</f>
        <v/>
      </c>
      <c r="M6600">
        <f>VLOOKUP(F6600,Products!A:D,4,FALSE)*I6600</f>
        <v/>
      </c>
      <c r="N6600">
        <f>L6600-M6600</f>
        <v/>
      </c>
    </row>
    <row r="6601">
      <c r="A6601" t="inlineStr">
        <is>
          <t>T1006599</t>
        </is>
      </c>
      <c r="B6601" t="inlineStr">
        <is>
          <t>2023-12-07</t>
        </is>
      </c>
      <c r="C6601" t="inlineStr">
        <is>
          <t>S024</t>
        </is>
      </c>
      <c r="D6601" t="inlineStr">
        <is>
          <t>Store_024</t>
        </is>
      </c>
      <c r="E6601" t="inlineStr">
        <is>
          <t>South</t>
        </is>
      </c>
      <c r="F6601" t="inlineStr">
        <is>
          <t>P0024</t>
        </is>
      </c>
      <c r="G6601" t="inlineStr">
        <is>
          <t>Prod_0024</t>
        </is>
      </c>
      <c r="H6601" t="inlineStr">
        <is>
          <t>Clothing</t>
        </is>
      </c>
      <c r="I6601" t="n">
        <v>5</v>
      </c>
      <c r="J6601" t="n">
        <v>96.7</v>
      </c>
      <c r="K6601" t="n">
        <v>0</v>
      </c>
      <c r="L6601">
        <f>I6601*J6601*(1-K6601)</f>
        <v/>
      </c>
      <c r="M6601">
        <f>VLOOKUP(F6601,Products!A:D,4,FALSE)*I6601</f>
        <v/>
      </c>
      <c r="N6601">
        <f>L6601-M6601</f>
        <v/>
      </c>
    </row>
    <row r="6602">
      <c r="A6602" t="inlineStr">
        <is>
          <t>T1006600</t>
        </is>
      </c>
      <c r="B6602" t="inlineStr">
        <is>
          <t>2024-07-23</t>
        </is>
      </c>
      <c r="C6602" t="inlineStr">
        <is>
          <t>S033</t>
        </is>
      </c>
      <c r="D6602" t="inlineStr">
        <is>
          <t>Store_033</t>
        </is>
      </c>
      <c r="E6602" t="inlineStr">
        <is>
          <t>North</t>
        </is>
      </c>
      <c r="F6602" t="inlineStr">
        <is>
          <t>P0179</t>
        </is>
      </c>
      <c r="G6602" t="inlineStr">
        <is>
          <t>Prod_0179</t>
        </is>
      </c>
      <c r="H6602" t="inlineStr">
        <is>
          <t>Household</t>
        </is>
      </c>
      <c r="I6602" t="n">
        <v>6</v>
      </c>
      <c r="J6602" t="n">
        <v>216.28</v>
      </c>
      <c r="K6602" t="n">
        <v>0</v>
      </c>
      <c r="L6602">
        <f>I6602*J6602*(1-K6602)</f>
        <v/>
      </c>
      <c r="M6602">
        <f>VLOOKUP(F6602,Products!A:D,4,FALSE)*I6602</f>
        <v/>
      </c>
      <c r="N6602">
        <f>L6602-M6602</f>
        <v/>
      </c>
    </row>
    <row r="6603">
      <c r="A6603" t="inlineStr">
        <is>
          <t>T1006601</t>
        </is>
      </c>
      <c r="B6603" t="inlineStr">
        <is>
          <t>2023-05-23</t>
        </is>
      </c>
      <c r="C6603" t="inlineStr">
        <is>
          <t>S034</t>
        </is>
      </c>
      <c r="D6603" t="inlineStr">
        <is>
          <t>Store_034</t>
        </is>
      </c>
      <c r="E6603" t="inlineStr">
        <is>
          <t>Central</t>
        </is>
      </c>
      <c r="F6603" t="inlineStr">
        <is>
          <t>P0085</t>
        </is>
      </c>
      <c r="G6603" t="inlineStr">
        <is>
          <t>Prod_0085</t>
        </is>
      </c>
      <c r="H6603" t="inlineStr">
        <is>
          <t>Food</t>
        </is>
      </c>
      <c r="I6603" t="n">
        <v>7</v>
      </c>
      <c r="J6603" t="n">
        <v>329.29</v>
      </c>
      <c r="K6603" t="n">
        <v>0.05</v>
      </c>
      <c r="L6603">
        <f>I6603*J6603*(1-K6603)</f>
        <v/>
      </c>
      <c r="M6603">
        <f>VLOOKUP(F6603,Products!A:D,4,FALSE)*I6603</f>
        <v/>
      </c>
      <c r="N6603">
        <f>L6603-M6603</f>
        <v/>
      </c>
    </row>
    <row r="6604">
      <c r="A6604" t="inlineStr">
        <is>
          <t>T1006602</t>
        </is>
      </c>
      <c r="B6604" t="inlineStr">
        <is>
          <t>2025-03-31</t>
        </is>
      </c>
      <c r="C6604" t="inlineStr">
        <is>
          <t>S022</t>
        </is>
      </c>
      <c r="D6604" t="inlineStr">
        <is>
          <t>Store_022</t>
        </is>
      </c>
      <c r="E6604" t="inlineStr">
        <is>
          <t>East</t>
        </is>
      </c>
      <c r="F6604" t="inlineStr">
        <is>
          <t>P0071</t>
        </is>
      </c>
      <c r="G6604" t="inlineStr">
        <is>
          <t>Prod_0071</t>
        </is>
      </c>
      <c r="H6604" t="inlineStr">
        <is>
          <t>Beverages</t>
        </is>
      </c>
      <c r="I6604" t="n">
        <v>8</v>
      </c>
      <c r="J6604" t="n">
        <v>493.02</v>
      </c>
      <c r="K6604" t="n">
        <v>0</v>
      </c>
      <c r="L6604">
        <f>I6604*J6604*(1-K6604)</f>
        <v/>
      </c>
      <c r="M6604">
        <f>VLOOKUP(F6604,Products!A:D,4,FALSE)*I6604</f>
        <v/>
      </c>
      <c r="N6604">
        <f>L6604-M6604</f>
        <v/>
      </c>
    </row>
    <row r="6605">
      <c r="A6605" t="inlineStr">
        <is>
          <t>T1006603</t>
        </is>
      </c>
      <c r="B6605" t="inlineStr">
        <is>
          <t>2023-08-10</t>
        </is>
      </c>
      <c r="C6605" t="inlineStr">
        <is>
          <t>S027</t>
        </is>
      </c>
      <c r="D6605" t="inlineStr">
        <is>
          <t>Store_027</t>
        </is>
      </c>
      <c r="E6605" t="inlineStr">
        <is>
          <t>South</t>
        </is>
      </c>
      <c r="F6605" t="inlineStr">
        <is>
          <t>P0060</t>
        </is>
      </c>
      <c r="G6605" t="inlineStr">
        <is>
          <t>Prod_0060</t>
        </is>
      </c>
      <c r="H6605" t="inlineStr">
        <is>
          <t>Toys</t>
        </is>
      </c>
      <c r="I6605" t="n">
        <v>1</v>
      </c>
      <c r="J6605" t="n">
        <v>99.14</v>
      </c>
      <c r="K6605" t="n">
        <v>0</v>
      </c>
      <c r="L6605">
        <f>I6605*J6605*(1-K6605)</f>
        <v/>
      </c>
      <c r="M6605">
        <f>VLOOKUP(F6605,Products!A:D,4,FALSE)*I6605</f>
        <v/>
      </c>
      <c r="N6605">
        <f>L6605-M6605</f>
        <v/>
      </c>
    </row>
    <row r="6606">
      <c r="A6606" t="inlineStr">
        <is>
          <t>T1006604</t>
        </is>
      </c>
      <c r="B6606" t="inlineStr">
        <is>
          <t>2023-01-15</t>
        </is>
      </c>
      <c r="C6606" t="inlineStr">
        <is>
          <t>S039</t>
        </is>
      </c>
      <c r="D6606" t="inlineStr">
        <is>
          <t>Store_039</t>
        </is>
      </c>
      <c r="E6606" t="inlineStr">
        <is>
          <t>North</t>
        </is>
      </c>
      <c r="F6606" t="inlineStr">
        <is>
          <t>P0128</t>
        </is>
      </c>
      <c r="G6606" t="inlineStr">
        <is>
          <t>Prod_0128</t>
        </is>
      </c>
      <c r="H6606" t="inlineStr">
        <is>
          <t>Toys</t>
        </is>
      </c>
      <c r="I6606" t="n">
        <v>8</v>
      </c>
      <c r="J6606" t="n">
        <v>213.6</v>
      </c>
      <c r="K6606" t="n">
        <v>0</v>
      </c>
      <c r="L6606">
        <f>I6606*J6606*(1-K6606)</f>
        <v/>
      </c>
      <c r="M6606">
        <f>VLOOKUP(F6606,Products!A:D,4,FALSE)*I6606</f>
        <v/>
      </c>
      <c r="N6606">
        <f>L6606-M6606</f>
        <v/>
      </c>
    </row>
    <row r="6607">
      <c r="A6607" t="inlineStr">
        <is>
          <t>T1006605</t>
        </is>
      </c>
      <c r="B6607" t="inlineStr">
        <is>
          <t>2023-07-30</t>
        </is>
      </c>
      <c r="C6607" t="inlineStr">
        <is>
          <t>S016</t>
        </is>
      </c>
      <c r="D6607" t="inlineStr">
        <is>
          <t>Store_016</t>
        </is>
      </c>
      <c r="E6607" t="inlineStr">
        <is>
          <t>West</t>
        </is>
      </c>
      <c r="F6607" t="inlineStr">
        <is>
          <t>P0150</t>
        </is>
      </c>
      <c r="G6607" t="inlineStr">
        <is>
          <t>Prod_0150</t>
        </is>
      </c>
      <c r="H6607" t="inlineStr">
        <is>
          <t>Clothing</t>
        </is>
      </c>
      <c r="I6607" t="n">
        <v>6</v>
      </c>
      <c r="J6607" t="n">
        <v>278.16</v>
      </c>
      <c r="K6607" t="n">
        <v>0</v>
      </c>
      <c r="L6607">
        <f>I6607*J6607*(1-K6607)</f>
        <v/>
      </c>
      <c r="M6607">
        <f>VLOOKUP(F6607,Products!A:D,4,FALSE)*I6607</f>
        <v/>
      </c>
      <c r="N6607">
        <f>L6607-M6607</f>
        <v/>
      </c>
    </row>
    <row r="6608">
      <c r="A6608" t="inlineStr">
        <is>
          <t>T1006606</t>
        </is>
      </c>
      <c r="B6608" t="inlineStr">
        <is>
          <t>2024-12-26</t>
        </is>
      </c>
      <c r="C6608" t="inlineStr">
        <is>
          <t>S043</t>
        </is>
      </c>
      <c r="D6608" t="inlineStr">
        <is>
          <t>Store_043</t>
        </is>
      </c>
      <c r="E6608" t="inlineStr">
        <is>
          <t>East</t>
        </is>
      </c>
      <c r="F6608" t="inlineStr">
        <is>
          <t>P0194</t>
        </is>
      </c>
      <c r="G6608" t="inlineStr">
        <is>
          <t>Prod_0194</t>
        </is>
      </c>
      <c r="H6608" t="inlineStr">
        <is>
          <t>Food</t>
        </is>
      </c>
      <c r="I6608" t="n">
        <v>4</v>
      </c>
      <c r="J6608" t="n">
        <v>523.25</v>
      </c>
      <c r="K6608" t="n">
        <v>0</v>
      </c>
      <c r="L6608">
        <f>I6608*J6608*(1-K6608)</f>
        <v/>
      </c>
      <c r="M6608">
        <f>VLOOKUP(F6608,Products!A:D,4,FALSE)*I6608</f>
        <v/>
      </c>
      <c r="N6608">
        <f>L6608-M6608</f>
        <v/>
      </c>
    </row>
    <row r="6609">
      <c r="A6609" t="inlineStr">
        <is>
          <t>T1006607</t>
        </is>
      </c>
      <c r="B6609" t="inlineStr">
        <is>
          <t>2023-12-03</t>
        </is>
      </c>
      <c r="C6609" t="inlineStr">
        <is>
          <t>S019</t>
        </is>
      </c>
      <c r="D6609" t="inlineStr">
        <is>
          <t>Store_019</t>
        </is>
      </c>
      <c r="E6609" t="inlineStr">
        <is>
          <t>East</t>
        </is>
      </c>
      <c r="F6609" t="inlineStr">
        <is>
          <t>P0033</t>
        </is>
      </c>
      <c r="G6609" t="inlineStr">
        <is>
          <t>Prod_0033</t>
        </is>
      </c>
      <c r="H6609" t="inlineStr">
        <is>
          <t>Food</t>
        </is>
      </c>
      <c r="I6609" t="n">
        <v>7</v>
      </c>
      <c r="J6609" t="n">
        <v>520.9</v>
      </c>
      <c r="K6609" t="n">
        <v>0</v>
      </c>
      <c r="L6609">
        <f>I6609*J6609*(1-K6609)</f>
        <v/>
      </c>
      <c r="M6609">
        <f>VLOOKUP(F6609,Products!A:D,4,FALSE)*I6609</f>
        <v/>
      </c>
      <c r="N6609">
        <f>L6609-M6609</f>
        <v/>
      </c>
    </row>
    <row r="6610">
      <c r="A6610" t="inlineStr">
        <is>
          <t>T1006608</t>
        </is>
      </c>
      <c r="B6610" t="inlineStr">
        <is>
          <t>2024-09-08</t>
        </is>
      </c>
      <c r="C6610" t="inlineStr">
        <is>
          <t>S006</t>
        </is>
      </c>
      <c r="D6610" t="inlineStr">
        <is>
          <t>Store_006</t>
        </is>
      </c>
      <c r="E6610" t="inlineStr">
        <is>
          <t>East</t>
        </is>
      </c>
      <c r="F6610" t="inlineStr">
        <is>
          <t>P0178</t>
        </is>
      </c>
      <c r="G6610" t="inlineStr">
        <is>
          <t>Prod_0178</t>
        </is>
      </c>
      <c r="H6610" t="inlineStr">
        <is>
          <t>Beverages</t>
        </is>
      </c>
      <c r="I6610" t="n">
        <v>6</v>
      </c>
      <c r="J6610" t="n">
        <v>526.37</v>
      </c>
      <c r="K6610" t="n">
        <v>0</v>
      </c>
      <c r="L6610">
        <f>I6610*J6610*(1-K6610)</f>
        <v/>
      </c>
      <c r="M6610">
        <f>VLOOKUP(F6610,Products!A:D,4,FALSE)*I6610</f>
        <v/>
      </c>
      <c r="N6610">
        <f>L6610-M6610</f>
        <v/>
      </c>
    </row>
    <row r="6611">
      <c r="A6611" t="inlineStr">
        <is>
          <t>T1006609</t>
        </is>
      </c>
      <c r="B6611" t="inlineStr">
        <is>
          <t>2025-09-13</t>
        </is>
      </c>
      <c r="C6611" t="inlineStr">
        <is>
          <t>S022</t>
        </is>
      </c>
      <c r="D6611" t="inlineStr">
        <is>
          <t>Store_022</t>
        </is>
      </c>
      <c r="E6611" t="inlineStr">
        <is>
          <t>East</t>
        </is>
      </c>
      <c r="F6611" t="inlineStr">
        <is>
          <t>P0196</t>
        </is>
      </c>
      <c r="G6611" t="inlineStr">
        <is>
          <t>Prod_0196</t>
        </is>
      </c>
      <c r="H6611" t="inlineStr">
        <is>
          <t>Beverages</t>
        </is>
      </c>
      <c r="I6611" t="n">
        <v>2</v>
      </c>
      <c r="J6611" t="n">
        <v>746.42</v>
      </c>
      <c r="K6611" t="n">
        <v>0</v>
      </c>
      <c r="L6611">
        <f>I6611*J6611*(1-K6611)</f>
        <v/>
      </c>
      <c r="M6611">
        <f>VLOOKUP(F6611,Products!A:D,4,FALSE)*I6611</f>
        <v/>
      </c>
      <c r="N6611">
        <f>L6611-M6611</f>
        <v/>
      </c>
    </row>
    <row r="6612">
      <c r="A6612" t="inlineStr">
        <is>
          <t>T1006610</t>
        </is>
      </c>
      <c r="B6612" t="inlineStr">
        <is>
          <t>2023-05-21</t>
        </is>
      </c>
      <c r="C6612" t="inlineStr">
        <is>
          <t>S024</t>
        </is>
      </c>
      <c r="D6612" t="inlineStr">
        <is>
          <t>Store_024</t>
        </is>
      </c>
      <c r="E6612" t="inlineStr">
        <is>
          <t>South</t>
        </is>
      </c>
      <c r="F6612" t="inlineStr">
        <is>
          <t>P0164</t>
        </is>
      </c>
      <c r="G6612" t="inlineStr">
        <is>
          <t>Prod_0164</t>
        </is>
      </c>
      <c r="H6612" t="inlineStr">
        <is>
          <t>Food</t>
        </is>
      </c>
      <c r="I6612" t="n">
        <v>8</v>
      </c>
      <c r="J6612" t="n">
        <v>486.17</v>
      </c>
      <c r="K6612" t="n">
        <v>0</v>
      </c>
      <c r="L6612">
        <f>I6612*J6612*(1-K6612)</f>
        <v/>
      </c>
      <c r="M6612">
        <f>VLOOKUP(F6612,Products!A:D,4,FALSE)*I6612</f>
        <v/>
      </c>
      <c r="N6612">
        <f>L6612-M6612</f>
        <v/>
      </c>
    </row>
    <row r="6613">
      <c r="A6613" t="inlineStr">
        <is>
          <t>T1006611</t>
        </is>
      </c>
      <c r="B6613" t="inlineStr">
        <is>
          <t>2023-05-18</t>
        </is>
      </c>
      <c r="C6613" t="inlineStr">
        <is>
          <t>S015</t>
        </is>
      </c>
      <c r="D6613" t="inlineStr">
        <is>
          <t>Store_015</t>
        </is>
      </c>
      <c r="E6613" t="inlineStr">
        <is>
          <t>North</t>
        </is>
      </c>
      <c r="F6613" t="inlineStr">
        <is>
          <t>P0093</t>
        </is>
      </c>
      <c r="G6613" t="inlineStr">
        <is>
          <t>Prod_0093</t>
        </is>
      </c>
      <c r="H6613" t="inlineStr">
        <is>
          <t>Electronics</t>
        </is>
      </c>
      <c r="I6613" t="n">
        <v>3</v>
      </c>
      <c r="J6613" t="n">
        <v>234.16</v>
      </c>
      <c r="K6613" t="n">
        <v>0.1</v>
      </c>
      <c r="L6613">
        <f>I6613*J6613*(1-K6613)</f>
        <v/>
      </c>
      <c r="M6613">
        <f>VLOOKUP(F6613,Products!A:D,4,FALSE)*I6613</f>
        <v/>
      </c>
      <c r="N6613">
        <f>L6613-M6613</f>
        <v/>
      </c>
    </row>
    <row r="6614">
      <c r="A6614" t="inlineStr">
        <is>
          <t>T1006612</t>
        </is>
      </c>
      <c r="B6614" t="inlineStr">
        <is>
          <t>2025-05-23</t>
        </is>
      </c>
      <c r="C6614" t="inlineStr">
        <is>
          <t>S032</t>
        </is>
      </c>
      <c r="D6614" t="inlineStr">
        <is>
          <t>Store_032</t>
        </is>
      </c>
      <c r="E6614" t="inlineStr">
        <is>
          <t>Central</t>
        </is>
      </c>
      <c r="F6614" t="inlineStr">
        <is>
          <t>P0100</t>
        </is>
      </c>
      <c r="G6614" t="inlineStr">
        <is>
          <t>Prod_0100</t>
        </is>
      </c>
      <c r="H6614" t="inlineStr">
        <is>
          <t>Household</t>
        </is>
      </c>
      <c r="I6614" t="n">
        <v>4</v>
      </c>
      <c r="J6614" t="n">
        <v>508.01</v>
      </c>
      <c r="K6614" t="n">
        <v>0.15</v>
      </c>
      <c r="L6614">
        <f>I6614*J6614*(1-K6614)</f>
        <v/>
      </c>
      <c r="M6614">
        <f>VLOOKUP(F6614,Products!A:D,4,FALSE)*I6614</f>
        <v/>
      </c>
      <c r="N6614">
        <f>L6614-M6614</f>
        <v/>
      </c>
    </row>
    <row r="6615">
      <c r="A6615" t="inlineStr">
        <is>
          <t>T1006613</t>
        </is>
      </c>
      <c r="B6615" t="inlineStr">
        <is>
          <t>2024-04-02</t>
        </is>
      </c>
      <c r="C6615" t="inlineStr">
        <is>
          <t>S030</t>
        </is>
      </c>
      <c r="D6615" t="inlineStr">
        <is>
          <t>Store_030</t>
        </is>
      </c>
      <c r="E6615" t="inlineStr">
        <is>
          <t>North</t>
        </is>
      </c>
      <c r="F6615" t="inlineStr">
        <is>
          <t>P0172</t>
        </is>
      </c>
      <c r="G6615" t="inlineStr">
        <is>
          <t>Prod_0172</t>
        </is>
      </c>
      <c r="H6615" t="inlineStr">
        <is>
          <t>Beverages</t>
        </is>
      </c>
      <c r="I6615" t="n">
        <v>8</v>
      </c>
      <c r="J6615" t="n">
        <v>859.96</v>
      </c>
      <c r="K6615" t="n">
        <v>0</v>
      </c>
      <c r="L6615">
        <f>I6615*J6615*(1-K6615)</f>
        <v/>
      </c>
      <c r="M6615">
        <f>VLOOKUP(F6615,Products!A:D,4,FALSE)*I6615</f>
        <v/>
      </c>
      <c r="N6615">
        <f>L6615-M6615</f>
        <v/>
      </c>
    </row>
    <row r="6616">
      <c r="A6616" t="inlineStr">
        <is>
          <t>T1006614</t>
        </is>
      </c>
      <c r="B6616" t="inlineStr">
        <is>
          <t>2023-05-16</t>
        </is>
      </c>
      <c r="C6616" t="inlineStr">
        <is>
          <t>S008</t>
        </is>
      </c>
      <c r="D6616" t="inlineStr">
        <is>
          <t>Store_008</t>
        </is>
      </c>
      <c r="E6616" t="inlineStr">
        <is>
          <t>East</t>
        </is>
      </c>
      <c r="F6616" t="inlineStr">
        <is>
          <t>P0090</t>
        </is>
      </c>
      <c r="G6616" t="inlineStr">
        <is>
          <t>Prod_0090</t>
        </is>
      </c>
      <c r="H6616" t="inlineStr">
        <is>
          <t>Toys</t>
        </is>
      </c>
      <c r="I6616" t="n">
        <v>5</v>
      </c>
      <c r="J6616" t="n">
        <v>484.15</v>
      </c>
      <c r="K6616" t="n">
        <v>0.05</v>
      </c>
      <c r="L6616">
        <f>I6616*J6616*(1-K6616)</f>
        <v/>
      </c>
      <c r="M6616">
        <f>VLOOKUP(F6616,Products!A:D,4,FALSE)*I6616</f>
        <v/>
      </c>
      <c r="N6616">
        <f>L6616-M6616</f>
        <v/>
      </c>
    </row>
    <row r="6617">
      <c r="A6617" t="inlineStr">
        <is>
          <t>T1006615</t>
        </is>
      </c>
      <c r="B6617" t="inlineStr">
        <is>
          <t>2023-06-03</t>
        </is>
      </c>
      <c r="C6617" t="inlineStr">
        <is>
          <t>S009</t>
        </is>
      </c>
      <c r="D6617" t="inlineStr">
        <is>
          <t>Store_009</t>
        </is>
      </c>
      <c r="E6617" t="inlineStr">
        <is>
          <t>Central</t>
        </is>
      </c>
      <c r="F6617" t="inlineStr">
        <is>
          <t>P0039</t>
        </is>
      </c>
      <c r="G6617" t="inlineStr">
        <is>
          <t>Prod_0039</t>
        </is>
      </c>
      <c r="H6617" t="inlineStr">
        <is>
          <t>Household</t>
        </is>
      </c>
      <c r="I6617" t="n">
        <v>8</v>
      </c>
      <c r="J6617" t="n">
        <v>299.7</v>
      </c>
      <c r="K6617" t="n">
        <v>0</v>
      </c>
      <c r="L6617">
        <f>I6617*J6617*(1-K6617)</f>
        <v/>
      </c>
      <c r="M6617">
        <f>VLOOKUP(F6617,Products!A:D,4,FALSE)*I6617</f>
        <v/>
      </c>
      <c r="N6617">
        <f>L6617-M6617</f>
        <v/>
      </c>
    </row>
    <row r="6618">
      <c r="A6618" t="inlineStr">
        <is>
          <t>T1006616</t>
        </is>
      </c>
      <c r="B6618" t="inlineStr">
        <is>
          <t>2023-08-18</t>
        </is>
      </c>
      <c r="C6618" t="inlineStr">
        <is>
          <t>S009</t>
        </is>
      </c>
      <c r="D6618" t="inlineStr">
        <is>
          <t>Store_009</t>
        </is>
      </c>
      <c r="E6618" t="inlineStr">
        <is>
          <t>Central</t>
        </is>
      </c>
      <c r="F6618" t="inlineStr">
        <is>
          <t>P0166</t>
        </is>
      </c>
      <c r="G6618" t="inlineStr">
        <is>
          <t>Prod_0166</t>
        </is>
      </c>
      <c r="H6618" t="inlineStr">
        <is>
          <t>Electronics</t>
        </is>
      </c>
      <c r="I6618" t="n">
        <v>6</v>
      </c>
      <c r="J6618" t="n">
        <v>398.33</v>
      </c>
      <c r="K6618" t="n">
        <v>0.05</v>
      </c>
      <c r="L6618">
        <f>I6618*J6618*(1-K6618)</f>
        <v/>
      </c>
      <c r="M6618">
        <f>VLOOKUP(F6618,Products!A:D,4,FALSE)*I6618</f>
        <v/>
      </c>
      <c r="N6618">
        <f>L6618-M6618</f>
        <v/>
      </c>
    </row>
    <row r="6619">
      <c r="A6619" t="inlineStr">
        <is>
          <t>T1006617</t>
        </is>
      </c>
      <c r="B6619" t="inlineStr">
        <is>
          <t>2023-11-09</t>
        </is>
      </c>
      <c r="C6619" t="inlineStr">
        <is>
          <t>S020</t>
        </is>
      </c>
      <c r="D6619" t="inlineStr">
        <is>
          <t>Store_020</t>
        </is>
      </c>
      <c r="E6619" t="inlineStr">
        <is>
          <t>West</t>
        </is>
      </c>
      <c r="F6619" t="inlineStr">
        <is>
          <t>P0009</t>
        </is>
      </c>
      <c r="G6619" t="inlineStr">
        <is>
          <t>Prod_0009</t>
        </is>
      </c>
      <c r="H6619" t="inlineStr">
        <is>
          <t>Toys</t>
        </is>
      </c>
      <c r="I6619" t="n">
        <v>7</v>
      </c>
      <c r="J6619" t="n">
        <v>696.37</v>
      </c>
      <c r="K6619" t="n">
        <v>0.2</v>
      </c>
      <c r="L6619">
        <f>I6619*J6619*(1-K6619)</f>
        <v/>
      </c>
      <c r="M6619">
        <f>VLOOKUP(F6619,Products!A:D,4,FALSE)*I6619</f>
        <v/>
      </c>
      <c r="N6619">
        <f>L6619-M6619</f>
        <v/>
      </c>
    </row>
    <row r="6620">
      <c r="A6620" t="inlineStr">
        <is>
          <t>T1006618</t>
        </is>
      </c>
      <c r="B6620" t="inlineStr">
        <is>
          <t>2024-06-20</t>
        </is>
      </c>
      <c r="C6620" t="inlineStr">
        <is>
          <t>S006</t>
        </is>
      </c>
      <c r="D6620" t="inlineStr">
        <is>
          <t>Store_006</t>
        </is>
      </c>
      <c r="E6620" t="inlineStr">
        <is>
          <t>East</t>
        </is>
      </c>
      <c r="F6620" t="inlineStr">
        <is>
          <t>P0127</t>
        </is>
      </c>
      <c r="G6620" t="inlineStr">
        <is>
          <t>Prod_0127</t>
        </is>
      </c>
      <c r="H6620" t="inlineStr">
        <is>
          <t>Toys</t>
        </is>
      </c>
      <c r="I6620" t="n">
        <v>5</v>
      </c>
      <c r="J6620" t="n">
        <v>862.48</v>
      </c>
      <c r="K6620" t="n">
        <v>0.2</v>
      </c>
      <c r="L6620">
        <f>I6620*J6620*(1-K6620)</f>
        <v/>
      </c>
      <c r="M6620">
        <f>VLOOKUP(F6620,Products!A:D,4,FALSE)*I6620</f>
        <v/>
      </c>
      <c r="N6620">
        <f>L6620-M6620</f>
        <v/>
      </c>
    </row>
    <row r="6621">
      <c r="A6621" t="inlineStr">
        <is>
          <t>T1006619</t>
        </is>
      </c>
      <c r="B6621" t="inlineStr">
        <is>
          <t>2023-10-07</t>
        </is>
      </c>
      <c r="C6621" t="inlineStr">
        <is>
          <t>S050</t>
        </is>
      </c>
      <c r="D6621" t="inlineStr">
        <is>
          <t>Store_050</t>
        </is>
      </c>
      <c r="E6621" t="inlineStr">
        <is>
          <t>South</t>
        </is>
      </c>
      <c r="F6621" t="inlineStr">
        <is>
          <t>P0086</t>
        </is>
      </c>
      <c r="G6621" t="inlineStr">
        <is>
          <t>Prod_0086</t>
        </is>
      </c>
      <c r="H6621" t="inlineStr">
        <is>
          <t>Stationery</t>
        </is>
      </c>
      <c r="I6621" t="n">
        <v>4</v>
      </c>
      <c r="J6621" t="n">
        <v>794.76</v>
      </c>
      <c r="K6621" t="n">
        <v>0</v>
      </c>
      <c r="L6621">
        <f>I6621*J6621*(1-K6621)</f>
        <v/>
      </c>
      <c r="M6621">
        <f>VLOOKUP(F6621,Products!A:D,4,FALSE)*I6621</f>
        <v/>
      </c>
      <c r="N6621">
        <f>L6621-M6621</f>
        <v/>
      </c>
    </row>
    <row r="6622">
      <c r="A6622" t="inlineStr">
        <is>
          <t>T1006620</t>
        </is>
      </c>
      <c r="B6622" t="inlineStr">
        <is>
          <t>2025-08-19</t>
        </is>
      </c>
      <c r="C6622" t="inlineStr">
        <is>
          <t>S009</t>
        </is>
      </c>
      <c r="D6622" t="inlineStr">
        <is>
          <t>Store_009</t>
        </is>
      </c>
      <c r="E6622" t="inlineStr">
        <is>
          <t>Central</t>
        </is>
      </c>
      <c r="F6622" t="inlineStr">
        <is>
          <t>P0144</t>
        </is>
      </c>
      <c r="G6622" t="inlineStr">
        <is>
          <t>Prod_0144</t>
        </is>
      </c>
      <c r="H6622" t="inlineStr">
        <is>
          <t>Stationery</t>
        </is>
      </c>
      <c r="I6622" t="n">
        <v>4</v>
      </c>
      <c r="J6622" t="n">
        <v>243.83</v>
      </c>
      <c r="K6622" t="n">
        <v>0.2</v>
      </c>
      <c r="L6622">
        <f>I6622*J6622*(1-K6622)</f>
        <v/>
      </c>
      <c r="M6622">
        <f>VLOOKUP(F6622,Products!A:D,4,FALSE)*I6622</f>
        <v/>
      </c>
      <c r="N6622">
        <f>L6622-M6622</f>
        <v/>
      </c>
    </row>
    <row r="6623">
      <c r="A6623" t="inlineStr">
        <is>
          <t>T1006621</t>
        </is>
      </c>
      <c r="B6623" t="inlineStr">
        <is>
          <t>2025-06-19</t>
        </is>
      </c>
      <c r="C6623" t="inlineStr">
        <is>
          <t>S028</t>
        </is>
      </c>
      <c r="D6623" t="inlineStr">
        <is>
          <t>Store_028</t>
        </is>
      </c>
      <c r="E6623" t="inlineStr">
        <is>
          <t>North</t>
        </is>
      </c>
      <c r="F6623" t="inlineStr">
        <is>
          <t>P0087</t>
        </is>
      </c>
      <c r="G6623" t="inlineStr">
        <is>
          <t>Prod_0087</t>
        </is>
      </c>
      <c r="H6623" t="inlineStr">
        <is>
          <t>Clothing</t>
        </is>
      </c>
      <c r="I6623" t="n">
        <v>7</v>
      </c>
      <c r="J6623" t="n">
        <v>431.93</v>
      </c>
      <c r="K6623" t="n">
        <v>0</v>
      </c>
      <c r="L6623">
        <f>I6623*J6623*(1-K6623)</f>
        <v/>
      </c>
      <c r="M6623">
        <f>VLOOKUP(F6623,Products!A:D,4,FALSE)*I6623</f>
        <v/>
      </c>
      <c r="N6623">
        <f>L6623-M6623</f>
        <v/>
      </c>
    </row>
    <row r="6624">
      <c r="A6624" t="inlineStr">
        <is>
          <t>T1006622</t>
        </is>
      </c>
      <c r="B6624" t="inlineStr">
        <is>
          <t>2024-09-10</t>
        </is>
      </c>
      <c r="C6624" t="inlineStr">
        <is>
          <t>S009</t>
        </is>
      </c>
      <c r="D6624" t="inlineStr">
        <is>
          <t>Store_009</t>
        </is>
      </c>
      <c r="E6624" t="inlineStr">
        <is>
          <t>Central</t>
        </is>
      </c>
      <c r="F6624" t="inlineStr">
        <is>
          <t>P0097</t>
        </is>
      </c>
      <c r="G6624" t="inlineStr">
        <is>
          <t>Prod_0097</t>
        </is>
      </c>
      <c r="H6624" t="inlineStr">
        <is>
          <t>Clothing</t>
        </is>
      </c>
      <c r="I6624" t="n">
        <v>5</v>
      </c>
      <c r="J6624" t="n">
        <v>224.17</v>
      </c>
      <c r="K6624" t="n">
        <v>0.1</v>
      </c>
      <c r="L6624">
        <f>I6624*J6624*(1-K6624)</f>
        <v/>
      </c>
      <c r="M6624">
        <f>VLOOKUP(F6624,Products!A:D,4,FALSE)*I6624</f>
        <v/>
      </c>
      <c r="N6624">
        <f>L6624-M6624</f>
        <v/>
      </c>
    </row>
    <row r="6625">
      <c r="A6625" t="inlineStr">
        <is>
          <t>T1006623</t>
        </is>
      </c>
      <c r="B6625" t="inlineStr">
        <is>
          <t>2023-01-20</t>
        </is>
      </c>
      <c r="C6625" t="inlineStr">
        <is>
          <t>S009</t>
        </is>
      </c>
      <c r="D6625" t="inlineStr">
        <is>
          <t>Store_009</t>
        </is>
      </c>
      <c r="E6625" t="inlineStr">
        <is>
          <t>Central</t>
        </is>
      </c>
      <c r="F6625" t="inlineStr">
        <is>
          <t>P0104</t>
        </is>
      </c>
      <c r="G6625" t="inlineStr">
        <is>
          <t>Prod_0104</t>
        </is>
      </c>
      <c r="H6625" t="inlineStr">
        <is>
          <t>Clothing</t>
        </is>
      </c>
      <c r="I6625" t="n">
        <v>4</v>
      </c>
      <c r="J6625" t="n">
        <v>747.2</v>
      </c>
      <c r="K6625" t="n">
        <v>0.1</v>
      </c>
      <c r="L6625">
        <f>I6625*J6625*(1-K6625)</f>
        <v/>
      </c>
      <c r="M6625">
        <f>VLOOKUP(F6625,Products!A:D,4,FALSE)*I6625</f>
        <v/>
      </c>
      <c r="N6625">
        <f>L6625-M6625</f>
        <v/>
      </c>
    </row>
    <row r="6626">
      <c r="A6626" t="inlineStr">
        <is>
          <t>T1006624</t>
        </is>
      </c>
      <c r="B6626" t="inlineStr">
        <is>
          <t>2024-05-18</t>
        </is>
      </c>
      <c r="C6626" t="inlineStr">
        <is>
          <t>S033</t>
        </is>
      </c>
      <c r="D6626" t="inlineStr">
        <is>
          <t>Store_033</t>
        </is>
      </c>
      <c r="E6626" t="inlineStr">
        <is>
          <t>North</t>
        </is>
      </c>
      <c r="F6626" t="inlineStr">
        <is>
          <t>P0089</t>
        </is>
      </c>
      <c r="G6626" t="inlineStr">
        <is>
          <t>Prod_0089</t>
        </is>
      </c>
      <c r="H6626" t="inlineStr">
        <is>
          <t>Stationery</t>
        </is>
      </c>
      <c r="I6626" t="n">
        <v>1</v>
      </c>
      <c r="J6626" t="n">
        <v>762.04</v>
      </c>
      <c r="K6626" t="n">
        <v>0.05</v>
      </c>
      <c r="L6626">
        <f>I6626*J6626*(1-K6626)</f>
        <v/>
      </c>
      <c r="M6626">
        <f>VLOOKUP(F6626,Products!A:D,4,FALSE)*I6626</f>
        <v/>
      </c>
      <c r="N6626">
        <f>L6626-M6626</f>
        <v/>
      </c>
    </row>
    <row r="6627">
      <c r="A6627" t="inlineStr">
        <is>
          <t>T1006625</t>
        </is>
      </c>
      <c r="B6627" t="inlineStr">
        <is>
          <t>2024-10-04</t>
        </is>
      </c>
      <c r="C6627" t="inlineStr">
        <is>
          <t>S032</t>
        </is>
      </c>
      <c r="D6627" t="inlineStr">
        <is>
          <t>Store_032</t>
        </is>
      </c>
      <c r="E6627" t="inlineStr">
        <is>
          <t>Central</t>
        </is>
      </c>
      <c r="F6627" t="inlineStr">
        <is>
          <t>P0055</t>
        </is>
      </c>
      <c r="G6627" t="inlineStr">
        <is>
          <t>Prod_0055</t>
        </is>
      </c>
      <c r="H6627" t="inlineStr">
        <is>
          <t>Beverages</t>
        </is>
      </c>
      <c r="I6627" t="n">
        <v>8</v>
      </c>
      <c r="J6627" t="n">
        <v>206.98</v>
      </c>
      <c r="K6627" t="n">
        <v>0</v>
      </c>
      <c r="L6627">
        <f>I6627*J6627*(1-K6627)</f>
        <v/>
      </c>
      <c r="M6627">
        <f>VLOOKUP(F6627,Products!A:D,4,FALSE)*I6627</f>
        <v/>
      </c>
      <c r="N6627">
        <f>L6627-M6627</f>
        <v/>
      </c>
    </row>
    <row r="6628">
      <c r="A6628" t="inlineStr">
        <is>
          <t>T1006626</t>
        </is>
      </c>
      <c r="B6628" t="inlineStr">
        <is>
          <t>2023-05-24</t>
        </is>
      </c>
      <c r="C6628" t="inlineStr">
        <is>
          <t>S005</t>
        </is>
      </c>
      <c r="D6628" t="inlineStr">
        <is>
          <t>Store_005</t>
        </is>
      </c>
      <c r="E6628" t="inlineStr">
        <is>
          <t>Central</t>
        </is>
      </c>
      <c r="F6628" t="inlineStr">
        <is>
          <t>P0028</t>
        </is>
      </c>
      <c r="G6628" t="inlineStr">
        <is>
          <t>Prod_0028</t>
        </is>
      </c>
      <c r="H6628" t="inlineStr">
        <is>
          <t>Food</t>
        </is>
      </c>
      <c r="I6628" t="n">
        <v>5</v>
      </c>
      <c r="J6628" t="n">
        <v>581.14</v>
      </c>
      <c r="K6628" t="n">
        <v>0</v>
      </c>
      <c r="L6628">
        <f>I6628*J6628*(1-K6628)</f>
        <v/>
      </c>
      <c r="M6628">
        <f>VLOOKUP(F6628,Products!A:D,4,FALSE)*I6628</f>
        <v/>
      </c>
      <c r="N6628">
        <f>L6628-M6628</f>
        <v/>
      </c>
    </row>
    <row r="6629">
      <c r="A6629" t="inlineStr">
        <is>
          <t>T1006627</t>
        </is>
      </c>
      <c r="B6629" t="inlineStr">
        <is>
          <t>2025-04-17</t>
        </is>
      </c>
      <c r="C6629" t="inlineStr">
        <is>
          <t>S005</t>
        </is>
      </c>
      <c r="D6629" t="inlineStr">
        <is>
          <t>Store_005</t>
        </is>
      </c>
      <c r="E6629" t="inlineStr">
        <is>
          <t>Central</t>
        </is>
      </c>
      <c r="F6629" t="inlineStr">
        <is>
          <t>P0033</t>
        </is>
      </c>
      <c r="G6629" t="inlineStr">
        <is>
          <t>Prod_0033</t>
        </is>
      </c>
      <c r="H6629" t="inlineStr">
        <is>
          <t>Food</t>
        </is>
      </c>
      <c r="I6629" t="n">
        <v>1</v>
      </c>
      <c r="J6629" t="n">
        <v>512.21</v>
      </c>
      <c r="K6629" t="n">
        <v>0.05</v>
      </c>
      <c r="L6629">
        <f>I6629*J6629*(1-K6629)</f>
        <v/>
      </c>
      <c r="M6629">
        <f>VLOOKUP(F6629,Products!A:D,4,FALSE)*I6629</f>
        <v/>
      </c>
      <c r="N6629">
        <f>L6629-M6629</f>
        <v/>
      </c>
    </row>
    <row r="6630">
      <c r="A6630" t="inlineStr">
        <is>
          <t>T1006628</t>
        </is>
      </c>
      <c r="B6630" t="inlineStr">
        <is>
          <t>2024-12-06</t>
        </is>
      </c>
      <c r="C6630" t="inlineStr">
        <is>
          <t>S048</t>
        </is>
      </c>
      <c r="D6630" t="inlineStr">
        <is>
          <t>Store_048</t>
        </is>
      </c>
      <c r="E6630" t="inlineStr">
        <is>
          <t>South</t>
        </is>
      </c>
      <c r="F6630" t="inlineStr">
        <is>
          <t>P0028</t>
        </is>
      </c>
      <c r="G6630" t="inlineStr">
        <is>
          <t>Prod_0028</t>
        </is>
      </c>
      <c r="H6630" t="inlineStr">
        <is>
          <t>Food</t>
        </is>
      </c>
      <c r="I6630" t="n">
        <v>6</v>
      </c>
      <c r="J6630" t="n">
        <v>446.55</v>
      </c>
      <c r="K6630" t="n">
        <v>0</v>
      </c>
      <c r="L6630">
        <f>I6630*J6630*(1-K6630)</f>
        <v/>
      </c>
      <c r="M6630">
        <f>VLOOKUP(F6630,Products!A:D,4,FALSE)*I6630</f>
        <v/>
      </c>
      <c r="N6630">
        <f>L6630-M6630</f>
        <v/>
      </c>
    </row>
    <row r="6631">
      <c r="A6631" t="inlineStr">
        <is>
          <t>T1006629</t>
        </is>
      </c>
      <c r="B6631" t="inlineStr">
        <is>
          <t>2024-07-22</t>
        </is>
      </c>
      <c r="C6631" t="inlineStr">
        <is>
          <t>S025</t>
        </is>
      </c>
      <c r="D6631" t="inlineStr">
        <is>
          <t>Store_025</t>
        </is>
      </c>
      <c r="E6631" t="inlineStr">
        <is>
          <t>Central</t>
        </is>
      </c>
      <c r="F6631" t="inlineStr">
        <is>
          <t>P0189</t>
        </is>
      </c>
      <c r="G6631" t="inlineStr">
        <is>
          <t>Prod_0189</t>
        </is>
      </c>
      <c r="H6631" t="inlineStr">
        <is>
          <t>Food</t>
        </is>
      </c>
      <c r="I6631" t="n">
        <v>5</v>
      </c>
      <c r="J6631" t="n">
        <v>949.72</v>
      </c>
      <c r="K6631" t="n">
        <v>0.15</v>
      </c>
      <c r="L6631">
        <f>I6631*J6631*(1-K6631)</f>
        <v/>
      </c>
      <c r="M6631">
        <f>VLOOKUP(F6631,Products!A:D,4,FALSE)*I6631</f>
        <v/>
      </c>
      <c r="N6631">
        <f>L6631-M6631</f>
        <v/>
      </c>
    </row>
    <row r="6632">
      <c r="A6632" t="inlineStr">
        <is>
          <t>T1006630</t>
        </is>
      </c>
      <c r="B6632" t="inlineStr">
        <is>
          <t>2024-08-29</t>
        </is>
      </c>
      <c r="C6632" t="inlineStr">
        <is>
          <t>S016</t>
        </is>
      </c>
      <c r="D6632" t="inlineStr">
        <is>
          <t>Store_016</t>
        </is>
      </c>
      <c r="E6632" t="inlineStr">
        <is>
          <t>West</t>
        </is>
      </c>
      <c r="F6632" t="inlineStr">
        <is>
          <t>P0155</t>
        </is>
      </c>
      <c r="G6632" t="inlineStr">
        <is>
          <t>Prod_0155</t>
        </is>
      </c>
      <c r="H6632" t="inlineStr">
        <is>
          <t>Electronics</t>
        </is>
      </c>
      <c r="I6632" t="n">
        <v>6</v>
      </c>
      <c r="J6632" t="n">
        <v>360.94</v>
      </c>
      <c r="K6632" t="n">
        <v>0</v>
      </c>
      <c r="L6632">
        <f>I6632*J6632*(1-K6632)</f>
        <v/>
      </c>
      <c r="M6632">
        <f>VLOOKUP(F6632,Products!A:D,4,FALSE)*I6632</f>
        <v/>
      </c>
      <c r="N6632">
        <f>L6632-M6632</f>
        <v/>
      </c>
    </row>
    <row r="6633">
      <c r="A6633" t="inlineStr">
        <is>
          <t>T1006631</t>
        </is>
      </c>
      <c r="B6633" t="inlineStr">
        <is>
          <t>2024-09-21</t>
        </is>
      </c>
      <c r="C6633" t="inlineStr">
        <is>
          <t>S034</t>
        </is>
      </c>
      <c r="D6633" t="inlineStr">
        <is>
          <t>Store_034</t>
        </is>
      </c>
      <c r="E6633" t="inlineStr">
        <is>
          <t>Central</t>
        </is>
      </c>
      <c r="F6633" t="inlineStr">
        <is>
          <t>P0188</t>
        </is>
      </c>
      <c r="G6633" t="inlineStr">
        <is>
          <t>Prod_0188</t>
        </is>
      </c>
      <c r="H6633" t="inlineStr">
        <is>
          <t>Food</t>
        </is>
      </c>
      <c r="I6633" t="n">
        <v>3</v>
      </c>
      <c r="J6633" t="n">
        <v>494.11</v>
      </c>
      <c r="K6633" t="n">
        <v>0.05</v>
      </c>
      <c r="L6633">
        <f>I6633*J6633*(1-K6633)</f>
        <v/>
      </c>
      <c r="M6633">
        <f>VLOOKUP(F6633,Products!A:D,4,FALSE)*I6633</f>
        <v/>
      </c>
      <c r="N6633">
        <f>L6633-M6633</f>
        <v/>
      </c>
    </row>
    <row r="6634">
      <c r="A6634" t="inlineStr">
        <is>
          <t>T1006632</t>
        </is>
      </c>
      <c r="B6634" t="inlineStr">
        <is>
          <t>2023-02-25</t>
        </is>
      </c>
      <c r="C6634" t="inlineStr">
        <is>
          <t>S026</t>
        </is>
      </c>
      <c r="D6634" t="inlineStr">
        <is>
          <t>Store_026</t>
        </is>
      </c>
      <c r="E6634" t="inlineStr">
        <is>
          <t>North</t>
        </is>
      </c>
      <c r="F6634" t="inlineStr">
        <is>
          <t>P0106</t>
        </is>
      </c>
      <c r="G6634" t="inlineStr">
        <is>
          <t>Prod_0106</t>
        </is>
      </c>
      <c r="H6634" t="inlineStr">
        <is>
          <t>Electronics</t>
        </is>
      </c>
      <c r="I6634" t="n">
        <v>1</v>
      </c>
      <c r="J6634" t="n">
        <v>769.86</v>
      </c>
      <c r="K6634" t="n">
        <v>0.15</v>
      </c>
      <c r="L6634">
        <f>I6634*J6634*(1-K6634)</f>
        <v/>
      </c>
      <c r="M6634">
        <f>VLOOKUP(F6634,Products!A:D,4,FALSE)*I6634</f>
        <v/>
      </c>
      <c r="N6634">
        <f>L6634-M6634</f>
        <v/>
      </c>
    </row>
    <row r="6635">
      <c r="A6635" t="inlineStr">
        <is>
          <t>T1006633</t>
        </is>
      </c>
      <c r="B6635" t="inlineStr">
        <is>
          <t>2023-10-08</t>
        </is>
      </c>
      <c r="C6635" t="inlineStr">
        <is>
          <t>S041</t>
        </is>
      </c>
      <c r="D6635" t="inlineStr">
        <is>
          <t>Store_041</t>
        </is>
      </c>
      <c r="E6635" t="inlineStr">
        <is>
          <t>East</t>
        </is>
      </c>
      <c r="F6635" t="inlineStr">
        <is>
          <t>P0148</t>
        </is>
      </c>
      <c r="G6635" t="inlineStr">
        <is>
          <t>Prod_0148</t>
        </is>
      </c>
      <c r="H6635" t="inlineStr">
        <is>
          <t>Electronics</t>
        </is>
      </c>
      <c r="I6635" t="n">
        <v>3</v>
      </c>
      <c r="J6635" t="n">
        <v>316.32</v>
      </c>
      <c r="K6635" t="n">
        <v>0.15</v>
      </c>
      <c r="L6635">
        <f>I6635*J6635*(1-K6635)</f>
        <v/>
      </c>
      <c r="M6635">
        <f>VLOOKUP(F6635,Products!A:D,4,FALSE)*I6635</f>
        <v/>
      </c>
      <c r="N6635">
        <f>L6635-M6635</f>
        <v/>
      </c>
    </row>
    <row r="6636">
      <c r="A6636" t="inlineStr">
        <is>
          <t>T1006634</t>
        </is>
      </c>
      <c r="B6636" t="inlineStr">
        <is>
          <t>2024-07-21</t>
        </is>
      </c>
      <c r="C6636" t="inlineStr">
        <is>
          <t>S039</t>
        </is>
      </c>
      <c r="D6636" t="inlineStr">
        <is>
          <t>Store_039</t>
        </is>
      </c>
      <c r="E6636" t="inlineStr">
        <is>
          <t>North</t>
        </is>
      </c>
      <c r="F6636" t="inlineStr">
        <is>
          <t>P0193</t>
        </is>
      </c>
      <c r="G6636" t="inlineStr">
        <is>
          <t>Prod_0193</t>
        </is>
      </c>
      <c r="H6636" t="inlineStr">
        <is>
          <t>Food</t>
        </is>
      </c>
      <c r="I6636" t="n">
        <v>9</v>
      </c>
      <c r="J6636" t="n">
        <v>533.1799999999999</v>
      </c>
      <c r="K6636" t="n">
        <v>0</v>
      </c>
      <c r="L6636">
        <f>I6636*J6636*(1-K6636)</f>
        <v/>
      </c>
      <c r="M6636">
        <f>VLOOKUP(F6636,Products!A:D,4,FALSE)*I6636</f>
        <v/>
      </c>
      <c r="N6636">
        <f>L6636-M6636</f>
        <v/>
      </c>
    </row>
    <row r="6637">
      <c r="A6637" t="inlineStr">
        <is>
          <t>T1006635</t>
        </is>
      </c>
      <c r="B6637" t="inlineStr">
        <is>
          <t>2023-04-21</t>
        </is>
      </c>
      <c r="C6637" t="inlineStr">
        <is>
          <t>S046</t>
        </is>
      </c>
      <c r="D6637" t="inlineStr">
        <is>
          <t>Store_046</t>
        </is>
      </c>
      <c r="E6637" t="inlineStr">
        <is>
          <t>South</t>
        </is>
      </c>
      <c r="F6637" t="inlineStr">
        <is>
          <t>P0086</t>
        </is>
      </c>
      <c r="G6637" t="inlineStr">
        <is>
          <t>Prod_0086</t>
        </is>
      </c>
      <c r="H6637" t="inlineStr">
        <is>
          <t>Stationery</t>
        </is>
      </c>
      <c r="I6637" t="n">
        <v>7</v>
      </c>
      <c r="J6637" t="n">
        <v>937.61</v>
      </c>
      <c r="K6637" t="n">
        <v>0</v>
      </c>
      <c r="L6637">
        <f>I6637*J6637*(1-K6637)</f>
        <v/>
      </c>
      <c r="M6637">
        <f>VLOOKUP(F6637,Products!A:D,4,FALSE)*I6637</f>
        <v/>
      </c>
      <c r="N6637">
        <f>L6637-M6637</f>
        <v/>
      </c>
    </row>
    <row r="6638">
      <c r="A6638" t="inlineStr">
        <is>
          <t>T1006636</t>
        </is>
      </c>
      <c r="B6638" t="inlineStr">
        <is>
          <t>2023-10-13</t>
        </is>
      </c>
      <c r="C6638" t="inlineStr">
        <is>
          <t>S026</t>
        </is>
      </c>
      <c r="D6638" t="inlineStr">
        <is>
          <t>Store_026</t>
        </is>
      </c>
      <c r="E6638" t="inlineStr">
        <is>
          <t>North</t>
        </is>
      </c>
      <c r="F6638" t="inlineStr">
        <is>
          <t>P0013</t>
        </is>
      </c>
      <c r="G6638" t="inlineStr">
        <is>
          <t>Prod_0013</t>
        </is>
      </c>
      <c r="H6638" t="inlineStr">
        <is>
          <t>Clothing</t>
        </is>
      </c>
      <c r="I6638" t="n">
        <v>9</v>
      </c>
      <c r="J6638" t="n">
        <v>69.41</v>
      </c>
      <c r="K6638" t="n">
        <v>0.05</v>
      </c>
      <c r="L6638">
        <f>I6638*J6638*(1-K6638)</f>
        <v/>
      </c>
      <c r="M6638">
        <f>VLOOKUP(F6638,Products!A:D,4,FALSE)*I6638</f>
        <v/>
      </c>
      <c r="N6638">
        <f>L6638-M6638</f>
        <v/>
      </c>
    </row>
    <row r="6639">
      <c r="A6639" t="inlineStr">
        <is>
          <t>T1006637</t>
        </is>
      </c>
      <c r="B6639" t="inlineStr">
        <is>
          <t>2025-06-19</t>
        </is>
      </c>
      <c r="C6639" t="inlineStr">
        <is>
          <t>S014</t>
        </is>
      </c>
      <c r="D6639" t="inlineStr">
        <is>
          <t>Store_014</t>
        </is>
      </c>
      <c r="E6639" t="inlineStr">
        <is>
          <t>West</t>
        </is>
      </c>
      <c r="F6639" t="inlineStr">
        <is>
          <t>P0142</t>
        </is>
      </c>
      <c r="G6639" t="inlineStr">
        <is>
          <t>Prod_0142</t>
        </is>
      </c>
      <c r="H6639" t="inlineStr">
        <is>
          <t>Household</t>
        </is>
      </c>
      <c r="I6639" t="n">
        <v>1</v>
      </c>
      <c r="J6639" t="n">
        <v>191.57</v>
      </c>
      <c r="K6639" t="n">
        <v>0</v>
      </c>
      <c r="L6639">
        <f>I6639*J6639*(1-K6639)</f>
        <v/>
      </c>
      <c r="M6639">
        <f>VLOOKUP(F6639,Products!A:D,4,FALSE)*I6639</f>
        <v/>
      </c>
      <c r="N6639">
        <f>L6639-M6639</f>
        <v/>
      </c>
    </row>
    <row r="6640">
      <c r="A6640" t="inlineStr">
        <is>
          <t>T1006638</t>
        </is>
      </c>
      <c r="B6640" t="inlineStr">
        <is>
          <t>2025-08-27</t>
        </is>
      </c>
      <c r="C6640" t="inlineStr">
        <is>
          <t>S022</t>
        </is>
      </c>
      <c r="D6640" t="inlineStr">
        <is>
          <t>Store_022</t>
        </is>
      </c>
      <c r="E6640" t="inlineStr">
        <is>
          <t>East</t>
        </is>
      </c>
      <c r="F6640" t="inlineStr">
        <is>
          <t>P0024</t>
        </is>
      </c>
      <c r="G6640" t="inlineStr">
        <is>
          <t>Prod_0024</t>
        </is>
      </c>
      <c r="H6640" t="inlineStr">
        <is>
          <t>Clothing</t>
        </is>
      </c>
      <c r="I6640" t="n">
        <v>9</v>
      </c>
      <c r="J6640" t="n">
        <v>102.48</v>
      </c>
      <c r="K6640" t="n">
        <v>0.05</v>
      </c>
      <c r="L6640">
        <f>I6640*J6640*(1-K6640)</f>
        <v/>
      </c>
      <c r="M6640">
        <f>VLOOKUP(F6640,Products!A:D,4,FALSE)*I6640</f>
        <v/>
      </c>
      <c r="N6640">
        <f>L6640-M6640</f>
        <v/>
      </c>
    </row>
    <row r="6641">
      <c r="A6641" t="inlineStr">
        <is>
          <t>T1006639</t>
        </is>
      </c>
      <c r="B6641" t="inlineStr">
        <is>
          <t>2024-11-05</t>
        </is>
      </c>
      <c r="C6641" t="inlineStr">
        <is>
          <t>S049</t>
        </is>
      </c>
      <c r="D6641" t="inlineStr">
        <is>
          <t>Store_049</t>
        </is>
      </c>
      <c r="E6641" t="inlineStr">
        <is>
          <t>North</t>
        </is>
      </c>
      <c r="F6641" t="inlineStr">
        <is>
          <t>P0061</t>
        </is>
      </c>
      <c r="G6641" t="inlineStr">
        <is>
          <t>Prod_0061</t>
        </is>
      </c>
      <c r="H6641" t="inlineStr">
        <is>
          <t>Beverages</t>
        </is>
      </c>
      <c r="I6641" t="n">
        <v>4</v>
      </c>
      <c r="J6641" t="n">
        <v>62.75</v>
      </c>
      <c r="K6641" t="n">
        <v>0</v>
      </c>
      <c r="L6641">
        <f>I6641*J6641*(1-K6641)</f>
        <v/>
      </c>
      <c r="M6641">
        <f>VLOOKUP(F6641,Products!A:D,4,FALSE)*I6641</f>
        <v/>
      </c>
      <c r="N6641">
        <f>L6641-M6641</f>
        <v/>
      </c>
    </row>
    <row r="6642">
      <c r="A6642" t="inlineStr">
        <is>
          <t>T1006640</t>
        </is>
      </c>
      <c r="B6642" t="inlineStr">
        <is>
          <t>2023-04-13</t>
        </is>
      </c>
      <c r="C6642" t="inlineStr">
        <is>
          <t>S012</t>
        </is>
      </c>
      <c r="D6642" t="inlineStr">
        <is>
          <t>Store_012</t>
        </is>
      </c>
      <c r="E6642" t="inlineStr">
        <is>
          <t>South</t>
        </is>
      </c>
      <c r="F6642" t="inlineStr">
        <is>
          <t>P0027</t>
        </is>
      </c>
      <c r="G6642" t="inlineStr">
        <is>
          <t>Prod_0027</t>
        </is>
      </c>
      <c r="H6642" t="inlineStr">
        <is>
          <t>Electronics</t>
        </is>
      </c>
      <c r="I6642" t="n">
        <v>3</v>
      </c>
      <c r="J6642" t="n">
        <v>558.4299999999999</v>
      </c>
      <c r="K6642" t="n">
        <v>0</v>
      </c>
      <c r="L6642">
        <f>I6642*J6642*(1-K6642)</f>
        <v/>
      </c>
      <c r="M6642">
        <f>VLOOKUP(F6642,Products!A:D,4,FALSE)*I6642</f>
        <v/>
      </c>
      <c r="N6642">
        <f>L6642-M6642</f>
        <v/>
      </c>
    </row>
    <row r="6643">
      <c r="A6643" t="inlineStr">
        <is>
          <t>T1006641</t>
        </is>
      </c>
      <c r="B6643" t="inlineStr">
        <is>
          <t>2024-05-18</t>
        </is>
      </c>
      <c r="C6643" t="inlineStr">
        <is>
          <t>S034</t>
        </is>
      </c>
      <c r="D6643" t="inlineStr">
        <is>
          <t>Store_034</t>
        </is>
      </c>
      <c r="E6643" t="inlineStr">
        <is>
          <t>Central</t>
        </is>
      </c>
      <c r="F6643" t="inlineStr">
        <is>
          <t>P0186</t>
        </is>
      </c>
      <c r="G6643" t="inlineStr">
        <is>
          <t>Prod_0186</t>
        </is>
      </c>
      <c r="H6643" t="inlineStr">
        <is>
          <t>Household</t>
        </is>
      </c>
      <c r="I6643" t="n">
        <v>4</v>
      </c>
      <c r="J6643" t="n">
        <v>790.12</v>
      </c>
      <c r="K6643" t="n">
        <v>0.1</v>
      </c>
      <c r="L6643">
        <f>I6643*J6643*(1-K6643)</f>
        <v/>
      </c>
      <c r="M6643">
        <f>VLOOKUP(F6643,Products!A:D,4,FALSE)*I6643</f>
        <v/>
      </c>
      <c r="N6643">
        <f>L6643-M6643</f>
        <v/>
      </c>
    </row>
    <row r="6644">
      <c r="A6644" t="inlineStr">
        <is>
          <t>T1006642</t>
        </is>
      </c>
      <c r="B6644" t="inlineStr">
        <is>
          <t>2024-02-09</t>
        </is>
      </c>
      <c r="C6644" t="inlineStr">
        <is>
          <t>S013</t>
        </is>
      </c>
      <c r="D6644" t="inlineStr">
        <is>
          <t>Store_013</t>
        </is>
      </c>
      <c r="E6644" t="inlineStr">
        <is>
          <t>North</t>
        </is>
      </c>
      <c r="F6644" t="inlineStr">
        <is>
          <t>P0065</t>
        </is>
      </c>
      <c r="G6644" t="inlineStr">
        <is>
          <t>Prod_0065</t>
        </is>
      </c>
      <c r="H6644" t="inlineStr">
        <is>
          <t>Beverages</t>
        </is>
      </c>
      <c r="I6644" t="n">
        <v>2</v>
      </c>
      <c r="J6644" t="n">
        <v>238.11</v>
      </c>
      <c r="K6644" t="n">
        <v>0.2</v>
      </c>
      <c r="L6644">
        <f>I6644*J6644*(1-K6644)</f>
        <v/>
      </c>
      <c r="M6644">
        <f>VLOOKUP(F6644,Products!A:D,4,FALSE)*I6644</f>
        <v/>
      </c>
      <c r="N6644">
        <f>L6644-M6644</f>
        <v/>
      </c>
    </row>
    <row r="6645">
      <c r="A6645" t="inlineStr">
        <is>
          <t>T1006643</t>
        </is>
      </c>
      <c r="B6645" t="inlineStr">
        <is>
          <t>2025-05-29</t>
        </is>
      </c>
      <c r="C6645" t="inlineStr">
        <is>
          <t>S034</t>
        </is>
      </c>
      <c r="D6645" t="inlineStr">
        <is>
          <t>Store_034</t>
        </is>
      </c>
      <c r="E6645" t="inlineStr">
        <is>
          <t>Central</t>
        </is>
      </c>
      <c r="F6645" t="inlineStr">
        <is>
          <t>P0001</t>
        </is>
      </c>
      <c r="G6645" t="inlineStr">
        <is>
          <t>Prod_0001</t>
        </is>
      </c>
      <c r="H6645" t="inlineStr">
        <is>
          <t>Beverages</t>
        </is>
      </c>
      <c r="I6645" t="n">
        <v>1</v>
      </c>
      <c r="J6645" t="n">
        <v>595.25</v>
      </c>
      <c r="K6645" t="n">
        <v>0.1</v>
      </c>
      <c r="L6645">
        <f>I6645*J6645*(1-K6645)</f>
        <v/>
      </c>
      <c r="M6645">
        <f>VLOOKUP(F6645,Products!A:D,4,FALSE)*I6645</f>
        <v/>
      </c>
      <c r="N6645">
        <f>L6645-M6645</f>
        <v/>
      </c>
    </row>
    <row r="6646">
      <c r="A6646" t="inlineStr">
        <is>
          <t>T1006644</t>
        </is>
      </c>
      <c r="B6646" t="inlineStr">
        <is>
          <t>2025-07-29</t>
        </is>
      </c>
      <c r="C6646" t="inlineStr">
        <is>
          <t>S049</t>
        </is>
      </c>
      <c r="D6646" t="inlineStr">
        <is>
          <t>Store_049</t>
        </is>
      </c>
      <c r="E6646" t="inlineStr">
        <is>
          <t>North</t>
        </is>
      </c>
      <c r="F6646" t="inlineStr">
        <is>
          <t>P0028</t>
        </is>
      </c>
      <c r="G6646" t="inlineStr">
        <is>
          <t>Prod_0028</t>
        </is>
      </c>
      <c r="H6646" t="inlineStr">
        <is>
          <t>Food</t>
        </is>
      </c>
      <c r="I6646" t="n">
        <v>3</v>
      </c>
      <c r="J6646" t="n">
        <v>573.85</v>
      </c>
      <c r="K6646" t="n">
        <v>0.2</v>
      </c>
      <c r="L6646">
        <f>I6646*J6646*(1-K6646)</f>
        <v/>
      </c>
      <c r="M6646">
        <f>VLOOKUP(F6646,Products!A:D,4,FALSE)*I6646</f>
        <v/>
      </c>
      <c r="N6646">
        <f>L6646-M6646</f>
        <v/>
      </c>
    </row>
    <row r="6647">
      <c r="A6647" t="inlineStr">
        <is>
          <t>T1006645</t>
        </is>
      </c>
      <c r="B6647" t="inlineStr">
        <is>
          <t>2024-02-07</t>
        </is>
      </c>
      <c r="C6647" t="inlineStr">
        <is>
          <t>S031</t>
        </is>
      </c>
      <c r="D6647" t="inlineStr">
        <is>
          <t>Store_031</t>
        </is>
      </c>
      <c r="E6647" t="inlineStr">
        <is>
          <t>Central</t>
        </is>
      </c>
      <c r="F6647" t="inlineStr">
        <is>
          <t>P0053</t>
        </is>
      </c>
      <c r="G6647" t="inlineStr">
        <is>
          <t>Prod_0053</t>
        </is>
      </c>
      <c r="H6647" t="inlineStr">
        <is>
          <t>Food</t>
        </is>
      </c>
      <c r="I6647" t="n">
        <v>5</v>
      </c>
      <c r="J6647" t="n">
        <v>394.79</v>
      </c>
      <c r="K6647" t="n">
        <v>0</v>
      </c>
      <c r="L6647">
        <f>I6647*J6647*(1-K6647)</f>
        <v/>
      </c>
      <c r="M6647">
        <f>VLOOKUP(F6647,Products!A:D,4,FALSE)*I6647</f>
        <v/>
      </c>
      <c r="N6647">
        <f>L6647-M6647</f>
        <v/>
      </c>
    </row>
    <row r="6648">
      <c r="A6648" t="inlineStr">
        <is>
          <t>T1006646</t>
        </is>
      </c>
      <c r="B6648" t="inlineStr">
        <is>
          <t>2024-01-08</t>
        </is>
      </c>
      <c r="C6648" t="inlineStr">
        <is>
          <t>S026</t>
        </is>
      </c>
      <c r="D6648" t="inlineStr">
        <is>
          <t>Store_026</t>
        </is>
      </c>
      <c r="E6648" t="inlineStr">
        <is>
          <t>North</t>
        </is>
      </c>
      <c r="F6648" t="inlineStr">
        <is>
          <t>P0032</t>
        </is>
      </c>
      <c r="G6648" t="inlineStr">
        <is>
          <t>Prod_0032</t>
        </is>
      </c>
      <c r="H6648" t="inlineStr">
        <is>
          <t>Beverages</t>
        </is>
      </c>
      <c r="I6648" t="n">
        <v>8</v>
      </c>
      <c r="J6648" t="n">
        <v>269.7</v>
      </c>
      <c r="K6648" t="n">
        <v>0.2</v>
      </c>
      <c r="L6648">
        <f>I6648*J6648*(1-K6648)</f>
        <v/>
      </c>
      <c r="M6648">
        <f>VLOOKUP(F6648,Products!A:D,4,FALSE)*I6648</f>
        <v/>
      </c>
      <c r="N6648">
        <f>L6648-M6648</f>
        <v/>
      </c>
    </row>
    <row r="6649">
      <c r="A6649" t="inlineStr">
        <is>
          <t>T1006647</t>
        </is>
      </c>
      <c r="B6649" t="inlineStr">
        <is>
          <t>2025-05-21</t>
        </is>
      </c>
      <c r="C6649" t="inlineStr">
        <is>
          <t>S031</t>
        </is>
      </c>
      <c r="D6649" t="inlineStr">
        <is>
          <t>Store_031</t>
        </is>
      </c>
      <c r="E6649" t="inlineStr">
        <is>
          <t>Central</t>
        </is>
      </c>
      <c r="F6649" t="inlineStr">
        <is>
          <t>P0153</t>
        </is>
      </c>
      <c r="G6649" t="inlineStr">
        <is>
          <t>Prod_0153</t>
        </is>
      </c>
      <c r="H6649" t="inlineStr">
        <is>
          <t>Clothing</t>
        </is>
      </c>
      <c r="I6649" t="n">
        <v>2</v>
      </c>
      <c r="J6649" t="n">
        <v>158.22</v>
      </c>
      <c r="K6649" t="n">
        <v>0</v>
      </c>
      <c r="L6649">
        <f>I6649*J6649*(1-K6649)</f>
        <v/>
      </c>
      <c r="M6649">
        <f>VLOOKUP(F6649,Products!A:D,4,FALSE)*I6649</f>
        <v/>
      </c>
      <c r="N6649">
        <f>L6649-M6649</f>
        <v/>
      </c>
    </row>
    <row r="6650">
      <c r="A6650" t="inlineStr">
        <is>
          <t>T1006648</t>
        </is>
      </c>
      <c r="B6650" t="inlineStr">
        <is>
          <t>2025-01-17</t>
        </is>
      </c>
      <c r="C6650" t="inlineStr">
        <is>
          <t>S019</t>
        </is>
      </c>
      <c r="D6650" t="inlineStr">
        <is>
          <t>Store_019</t>
        </is>
      </c>
      <c r="E6650" t="inlineStr">
        <is>
          <t>East</t>
        </is>
      </c>
      <c r="F6650" t="inlineStr">
        <is>
          <t>P0185</t>
        </is>
      </c>
      <c r="G6650" t="inlineStr">
        <is>
          <t>Prod_0185</t>
        </is>
      </c>
      <c r="H6650" t="inlineStr">
        <is>
          <t>Food</t>
        </is>
      </c>
      <c r="I6650" t="n">
        <v>9</v>
      </c>
      <c r="J6650" t="n">
        <v>487.06</v>
      </c>
      <c r="K6650" t="n">
        <v>0</v>
      </c>
      <c r="L6650">
        <f>I6650*J6650*(1-K6650)</f>
        <v/>
      </c>
      <c r="M6650">
        <f>VLOOKUP(F6650,Products!A:D,4,FALSE)*I6650</f>
        <v/>
      </c>
      <c r="N6650">
        <f>L6650-M6650</f>
        <v/>
      </c>
    </row>
    <row r="6651">
      <c r="A6651" t="inlineStr">
        <is>
          <t>T1006649</t>
        </is>
      </c>
      <c r="B6651" t="inlineStr">
        <is>
          <t>2024-06-27</t>
        </is>
      </c>
      <c r="C6651" t="inlineStr">
        <is>
          <t>S049</t>
        </is>
      </c>
      <c r="D6651" t="inlineStr">
        <is>
          <t>Store_049</t>
        </is>
      </c>
      <c r="E6651" t="inlineStr">
        <is>
          <t>North</t>
        </is>
      </c>
      <c r="F6651" t="inlineStr">
        <is>
          <t>P0113</t>
        </is>
      </c>
      <c r="G6651" t="inlineStr">
        <is>
          <t>Prod_0113</t>
        </is>
      </c>
      <c r="H6651" t="inlineStr">
        <is>
          <t>Toys</t>
        </is>
      </c>
      <c r="I6651" t="n">
        <v>5</v>
      </c>
      <c r="J6651" t="n">
        <v>578.75</v>
      </c>
      <c r="K6651" t="n">
        <v>0.1</v>
      </c>
      <c r="L6651">
        <f>I6651*J6651*(1-K6651)</f>
        <v/>
      </c>
      <c r="M6651">
        <f>VLOOKUP(F6651,Products!A:D,4,FALSE)*I6651</f>
        <v/>
      </c>
      <c r="N6651">
        <f>L6651-M6651</f>
        <v/>
      </c>
    </row>
    <row r="6652">
      <c r="A6652" t="inlineStr">
        <is>
          <t>T1006650</t>
        </is>
      </c>
      <c r="B6652" t="inlineStr">
        <is>
          <t>2024-06-19</t>
        </is>
      </c>
      <c r="C6652" t="inlineStr">
        <is>
          <t>S028</t>
        </is>
      </c>
      <c r="D6652" t="inlineStr">
        <is>
          <t>Store_028</t>
        </is>
      </c>
      <c r="E6652" t="inlineStr">
        <is>
          <t>North</t>
        </is>
      </c>
      <c r="F6652" t="inlineStr">
        <is>
          <t>P0028</t>
        </is>
      </c>
      <c r="G6652" t="inlineStr">
        <is>
          <t>Prod_0028</t>
        </is>
      </c>
      <c r="H6652" t="inlineStr">
        <is>
          <t>Food</t>
        </is>
      </c>
      <c r="I6652" t="n">
        <v>1</v>
      </c>
      <c r="J6652" t="n">
        <v>525.9</v>
      </c>
      <c r="K6652" t="n">
        <v>0</v>
      </c>
      <c r="L6652">
        <f>I6652*J6652*(1-K6652)</f>
        <v/>
      </c>
      <c r="M6652">
        <f>VLOOKUP(F6652,Products!A:D,4,FALSE)*I6652</f>
        <v/>
      </c>
      <c r="N6652">
        <f>L6652-M6652</f>
        <v/>
      </c>
    </row>
    <row r="6653">
      <c r="A6653" t="inlineStr">
        <is>
          <t>T1006651</t>
        </is>
      </c>
      <c r="B6653" t="inlineStr">
        <is>
          <t>2023-12-12</t>
        </is>
      </c>
      <c r="C6653" t="inlineStr">
        <is>
          <t>S043</t>
        </is>
      </c>
      <c r="D6653" t="inlineStr">
        <is>
          <t>Store_043</t>
        </is>
      </c>
      <c r="E6653" t="inlineStr">
        <is>
          <t>East</t>
        </is>
      </c>
      <c r="F6653" t="inlineStr">
        <is>
          <t>P0033</t>
        </is>
      </c>
      <c r="G6653" t="inlineStr">
        <is>
          <t>Prod_0033</t>
        </is>
      </c>
      <c r="H6653" t="inlineStr">
        <is>
          <t>Food</t>
        </is>
      </c>
      <c r="I6653" t="n">
        <v>1</v>
      </c>
      <c r="J6653" t="n">
        <v>518.7</v>
      </c>
      <c r="K6653" t="n">
        <v>0</v>
      </c>
      <c r="L6653">
        <f>I6653*J6653*(1-K6653)</f>
        <v/>
      </c>
      <c r="M6653">
        <f>VLOOKUP(F6653,Products!A:D,4,FALSE)*I6653</f>
        <v/>
      </c>
      <c r="N6653">
        <f>L6653-M6653</f>
        <v/>
      </c>
    </row>
    <row r="6654">
      <c r="A6654" t="inlineStr">
        <is>
          <t>T1006652</t>
        </is>
      </c>
      <c r="B6654" t="inlineStr">
        <is>
          <t>2024-03-28</t>
        </is>
      </c>
      <c r="C6654" t="inlineStr">
        <is>
          <t>S038</t>
        </is>
      </c>
      <c r="D6654" t="inlineStr">
        <is>
          <t>Store_038</t>
        </is>
      </c>
      <c r="E6654" t="inlineStr">
        <is>
          <t>East</t>
        </is>
      </c>
      <c r="F6654" t="inlineStr">
        <is>
          <t>P0095</t>
        </is>
      </c>
      <c r="G6654" t="inlineStr">
        <is>
          <t>Prod_0095</t>
        </is>
      </c>
      <c r="H6654" t="inlineStr">
        <is>
          <t>Food</t>
        </is>
      </c>
      <c r="I6654" t="n">
        <v>5</v>
      </c>
      <c r="J6654" t="n">
        <v>257.49</v>
      </c>
      <c r="K6654" t="n">
        <v>0</v>
      </c>
      <c r="L6654">
        <f>I6654*J6654*(1-K6654)</f>
        <v/>
      </c>
      <c r="M6654">
        <f>VLOOKUP(F6654,Products!A:D,4,FALSE)*I6654</f>
        <v/>
      </c>
      <c r="N6654">
        <f>L6654-M6654</f>
        <v/>
      </c>
    </row>
    <row r="6655">
      <c r="A6655" t="inlineStr">
        <is>
          <t>T1006653</t>
        </is>
      </c>
      <c r="B6655" t="inlineStr">
        <is>
          <t>2025-04-06</t>
        </is>
      </c>
      <c r="C6655" t="inlineStr">
        <is>
          <t>S039</t>
        </is>
      </c>
      <c r="D6655" t="inlineStr">
        <is>
          <t>Store_039</t>
        </is>
      </c>
      <c r="E6655" t="inlineStr">
        <is>
          <t>North</t>
        </is>
      </c>
      <c r="F6655" t="inlineStr">
        <is>
          <t>P0139</t>
        </is>
      </c>
      <c r="G6655" t="inlineStr">
        <is>
          <t>Prod_0139</t>
        </is>
      </c>
      <c r="H6655" t="inlineStr">
        <is>
          <t>Clothing</t>
        </is>
      </c>
      <c r="I6655" t="n">
        <v>9</v>
      </c>
      <c r="J6655" t="n">
        <v>532.3099999999999</v>
      </c>
      <c r="K6655" t="n">
        <v>0</v>
      </c>
      <c r="L6655">
        <f>I6655*J6655*(1-K6655)</f>
        <v/>
      </c>
      <c r="M6655">
        <f>VLOOKUP(F6655,Products!A:D,4,FALSE)*I6655</f>
        <v/>
      </c>
      <c r="N6655">
        <f>L6655-M6655</f>
        <v/>
      </c>
    </row>
    <row r="6656">
      <c r="A6656" t="inlineStr">
        <is>
          <t>T1006654</t>
        </is>
      </c>
      <c r="B6656" t="inlineStr">
        <is>
          <t>2025-08-17</t>
        </is>
      </c>
      <c r="C6656" t="inlineStr">
        <is>
          <t>S034</t>
        </is>
      </c>
      <c r="D6656" t="inlineStr">
        <is>
          <t>Store_034</t>
        </is>
      </c>
      <c r="E6656" t="inlineStr">
        <is>
          <t>Central</t>
        </is>
      </c>
      <c r="F6656" t="inlineStr">
        <is>
          <t>P0110</t>
        </is>
      </c>
      <c r="G6656" t="inlineStr">
        <is>
          <t>Prod_0110</t>
        </is>
      </c>
      <c r="H6656" t="inlineStr">
        <is>
          <t>Stationery</t>
        </is>
      </c>
      <c r="I6656" t="n">
        <v>8</v>
      </c>
      <c r="J6656" t="n">
        <v>64.69</v>
      </c>
      <c r="K6656" t="n">
        <v>0</v>
      </c>
      <c r="L6656">
        <f>I6656*J6656*(1-K6656)</f>
        <v/>
      </c>
      <c r="M6656">
        <f>VLOOKUP(F6656,Products!A:D,4,FALSE)*I6656</f>
        <v/>
      </c>
      <c r="N6656">
        <f>L6656-M6656</f>
        <v/>
      </c>
    </row>
    <row r="6657">
      <c r="A6657" t="inlineStr">
        <is>
          <t>T1006655</t>
        </is>
      </c>
      <c r="B6657" t="inlineStr">
        <is>
          <t>2025-09-10</t>
        </is>
      </c>
      <c r="C6657" t="inlineStr">
        <is>
          <t>S038</t>
        </is>
      </c>
      <c r="D6657" t="inlineStr">
        <is>
          <t>Store_038</t>
        </is>
      </c>
      <c r="E6657" t="inlineStr">
        <is>
          <t>East</t>
        </is>
      </c>
      <c r="F6657" t="inlineStr">
        <is>
          <t>P0029</t>
        </is>
      </c>
      <c r="G6657" t="inlineStr">
        <is>
          <t>Prod_0029</t>
        </is>
      </c>
      <c r="H6657" t="inlineStr">
        <is>
          <t>Clothing</t>
        </is>
      </c>
      <c r="I6657" t="n">
        <v>4</v>
      </c>
      <c r="J6657" t="n">
        <v>547.11</v>
      </c>
      <c r="K6657" t="n">
        <v>0</v>
      </c>
      <c r="L6657">
        <f>I6657*J6657*(1-K6657)</f>
        <v/>
      </c>
      <c r="M6657">
        <f>VLOOKUP(F6657,Products!A:D,4,FALSE)*I6657</f>
        <v/>
      </c>
      <c r="N6657">
        <f>L6657-M6657</f>
        <v/>
      </c>
    </row>
    <row r="6658">
      <c r="A6658" t="inlineStr">
        <is>
          <t>T1006656</t>
        </is>
      </c>
      <c r="B6658" t="inlineStr">
        <is>
          <t>2025-07-04</t>
        </is>
      </c>
      <c r="C6658" t="inlineStr">
        <is>
          <t>S050</t>
        </is>
      </c>
      <c r="D6658" t="inlineStr">
        <is>
          <t>Store_050</t>
        </is>
      </c>
      <c r="E6658" t="inlineStr">
        <is>
          <t>South</t>
        </is>
      </c>
      <c r="F6658" t="inlineStr">
        <is>
          <t>P0083</t>
        </is>
      </c>
      <c r="G6658" t="inlineStr">
        <is>
          <t>Prod_0083</t>
        </is>
      </c>
      <c r="H6658" t="inlineStr">
        <is>
          <t>Clothing</t>
        </is>
      </c>
      <c r="I6658" t="n">
        <v>3</v>
      </c>
      <c r="J6658" t="n">
        <v>533.38</v>
      </c>
      <c r="K6658" t="n">
        <v>0.15</v>
      </c>
      <c r="L6658">
        <f>I6658*J6658*(1-K6658)</f>
        <v/>
      </c>
      <c r="M6658">
        <f>VLOOKUP(F6658,Products!A:D,4,FALSE)*I6658</f>
        <v/>
      </c>
      <c r="N6658">
        <f>L6658-M6658</f>
        <v/>
      </c>
    </row>
    <row r="6659">
      <c r="A6659" t="inlineStr">
        <is>
          <t>T1006657</t>
        </is>
      </c>
      <c r="B6659" t="inlineStr">
        <is>
          <t>2025-08-06</t>
        </is>
      </c>
      <c r="C6659" t="inlineStr">
        <is>
          <t>S035</t>
        </is>
      </c>
      <c r="D6659" t="inlineStr">
        <is>
          <t>Store_035</t>
        </is>
      </c>
      <c r="E6659" t="inlineStr">
        <is>
          <t>Central</t>
        </is>
      </c>
      <c r="F6659" t="inlineStr">
        <is>
          <t>P0151</t>
        </is>
      </c>
      <c r="G6659" t="inlineStr">
        <is>
          <t>Prod_0151</t>
        </is>
      </c>
      <c r="H6659" t="inlineStr">
        <is>
          <t>Food</t>
        </is>
      </c>
      <c r="I6659" t="n">
        <v>1</v>
      </c>
      <c r="J6659" t="n">
        <v>768.71</v>
      </c>
      <c r="K6659" t="n">
        <v>0.1</v>
      </c>
      <c r="L6659">
        <f>I6659*J6659*(1-K6659)</f>
        <v/>
      </c>
      <c r="M6659">
        <f>VLOOKUP(F6659,Products!A:D,4,FALSE)*I6659</f>
        <v/>
      </c>
      <c r="N6659">
        <f>L6659-M6659</f>
        <v/>
      </c>
    </row>
    <row r="6660">
      <c r="A6660" t="inlineStr">
        <is>
          <t>T1006658</t>
        </is>
      </c>
      <c r="B6660" t="inlineStr">
        <is>
          <t>2025-01-28</t>
        </is>
      </c>
      <c r="C6660" t="inlineStr">
        <is>
          <t>S007</t>
        </is>
      </c>
      <c r="D6660" t="inlineStr">
        <is>
          <t>Store_007</t>
        </is>
      </c>
      <c r="E6660" t="inlineStr">
        <is>
          <t>East</t>
        </is>
      </c>
      <c r="F6660" t="inlineStr">
        <is>
          <t>P0086</t>
        </is>
      </c>
      <c r="G6660" t="inlineStr">
        <is>
          <t>Prod_0086</t>
        </is>
      </c>
      <c r="H6660" t="inlineStr">
        <is>
          <t>Stationery</t>
        </is>
      </c>
      <c r="I6660" t="n">
        <v>5</v>
      </c>
      <c r="J6660" t="n">
        <v>987.72</v>
      </c>
      <c r="K6660" t="n">
        <v>0</v>
      </c>
      <c r="L6660">
        <f>I6660*J6660*(1-K6660)</f>
        <v/>
      </c>
      <c r="M6660">
        <f>VLOOKUP(F6660,Products!A:D,4,FALSE)*I6660</f>
        <v/>
      </c>
      <c r="N6660">
        <f>L6660-M6660</f>
        <v/>
      </c>
    </row>
    <row r="6661">
      <c r="A6661" t="inlineStr">
        <is>
          <t>T1006659</t>
        </is>
      </c>
      <c r="B6661" t="inlineStr">
        <is>
          <t>2024-03-20</t>
        </is>
      </c>
      <c r="C6661" t="inlineStr">
        <is>
          <t>S035</t>
        </is>
      </c>
      <c r="D6661" t="inlineStr">
        <is>
          <t>Store_035</t>
        </is>
      </c>
      <c r="E6661" t="inlineStr">
        <is>
          <t>Central</t>
        </is>
      </c>
      <c r="F6661" t="inlineStr">
        <is>
          <t>P0110</t>
        </is>
      </c>
      <c r="G6661" t="inlineStr">
        <is>
          <t>Prod_0110</t>
        </is>
      </c>
      <c r="H6661" t="inlineStr">
        <is>
          <t>Stationery</t>
        </is>
      </c>
      <c r="I6661" t="n">
        <v>4</v>
      </c>
      <c r="J6661" t="n">
        <v>81.38</v>
      </c>
      <c r="K6661" t="n">
        <v>0.15</v>
      </c>
      <c r="L6661">
        <f>I6661*J6661*(1-K6661)</f>
        <v/>
      </c>
      <c r="M6661">
        <f>VLOOKUP(F6661,Products!A:D,4,FALSE)*I6661</f>
        <v/>
      </c>
      <c r="N6661">
        <f>L6661-M6661</f>
        <v/>
      </c>
    </row>
    <row r="6662">
      <c r="A6662" t="inlineStr">
        <is>
          <t>T1006660</t>
        </is>
      </c>
      <c r="B6662" t="inlineStr">
        <is>
          <t>2023-09-14</t>
        </is>
      </c>
      <c r="C6662" t="inlineStr">
        <is>
          <t>S022</t>
        </is>
      </c>
      <c r="D6662" t="inlineStr">
        <is>
          <t>Store_022</t>
        </is>
      </c>
      <c r="E6662" t="inlineStr">
        <is>
          <t>East</t>
        </is>
      </c>
      <c r="F6662" t="inlineStr">
        <is>
          <t>P0061</t>
        </is>
      </c>
      <c r="G6662" t="inlineStr">
        <is>
          <t>Prod_0061</t>
        </is>
      </c>
      <c r="H6662" t="inlineStr">
        <is>
          <t>Beverages</t>
        </is>
      </c>
      <c r="I6662" t="n">
        <v>7</v>
      </c>
      <c r="J6662" t="n">
        <v>65.14</v>
      </c>
      <c r="K6662" t="n">
        <v>0.05</v>
      </c>
      <c r="L6662">
        <f>I6662*J6662*(1-K6662)</f>
        <v/>
      </c>
      <c r="M6662">
        <f>VLOOKUP(F6662,Products!A:D,4,FALSE)*I6662</f>
        <v/>
      </c>
      <c r="N6662">
        <f>L6662-M6662</f>
        <v/>
      </c>
    </row>
    <row r="6663">
      <c r="A6663" t="inlineStr">
        <is>
          <t>T1006661</t>
        </is>
      </c>
      <c r="B6663" t="inlineStr">
        <is>
          <t>2025-09-18</t>
        </is>
      </c>
      <c r="C6663" t="inlineStr">
        <is>
          <t>S037</t>
        </is>
      </c>
      <c r="D6663" t="inlineStr">
        <is>
          <t>Store_037</t>
        </is>
      </c>
      <c r="E6663" t="inlineStr">
        <is>
          <t>East</t>
        </is>
      </c>
      <c r="F6663" t="inlineStr">
        <is>
          <t>P0186</t>
        </is>
      </c>
      <c r="G6663" t="inlineStr">
        <is>
          <t>Prod_0186</t>
        </is>
      </c>
      <c r="H6663" t="inlineStr">
        <is>
          <t>Household</t>
        </is>
      </c>
      <c r="I6663" t="n">
        <v>1</v>
      </c>
      <c r="J6663" t="n">
        <v>597.21</v>
      </c>
      <c r="K6663" t="n">
        <v>0.15</v>
      </c>
      <c r="L6663">
        <f>I6663*J6663*(1-K6663)</f>
        <v/>
      </c>
      <c r="M6663">
        <f>VLOOKUP(F6663,Products!A:D,4,FALSE)*I6663</f>
        <v/>
      </c>
      <c r="N6663">
        <f>L6663-M6663</f>
        <v/>
      </c>
    </row>
    <row r="6664">
      <c r="A6664" t="inlineStr">
        <is>
          <t>T1006662</t>
        </is>
      </c>
      <c r="B6664" t="inlineStr">
        <is>
          <t>2023-12-13</t>
        </is>
      </c>
      <c r="C6664" t="inlineStr">
        <is>
          <t>S050</t>
        </is>
      </c>
      <c r="D6664" t="inlineStr">
        <is>
          <t>Store_050</t>
        </is>
      </c>
      <c r="E6664" t="inlineStr">
        <is>
          <t>South</t>
        </is>
      </c>
      <c r="F6664" t="inlineStr">
        <is>
          <t>P0142</t>
        </is>
      </c>
      <c r="G6664" t="inlineStr">
        <is>
          <t>Prod_0142</t>
        </is>
      </c>
      <c r="H6664" t="inlineStr">
        <is>
          <t>Household</t>
        </is>
      </c>
      <c r="I6664" t="n">
        <v>9</v>
      </c>
      <c r="J6664" t="n">
        <v>178.87</v>
      </c>
      <c r="K6664" t="n">
        <v>0</v>
      </c>
      <c r="L6664">
        <f>I6664*J6664*(1-K6664)</f>
        <v/>
      </c>
      <c r="M6664">
        <f>VLOOKUP(F6664,Products!A:D,4,FALSE)*I6664</f>
        <v/>
      </c>
      <c r="N6664">
        <f>L6664-M6664</f>
        <v/>
      </c>
    </row>
    <row r="6665">
      <c r="A6665" t="inlineStr">
        <is>
          <t>T1006663</t>
        </is>
      </c>
      <c r="B6665" t="inlineStr">
        <is>
          <t>2024-10-12</t>
        </is>
      </c>
      <c r="C6665" t="inlineStr">
        <is>
          <t>S046</t>
        </is>
      </c>
      <c r="D6665" t="inlineStr">
        <is>
          <t>Store_046</t>
        </is>
      </c>
      <c r="E6665" t="inlineStr">
        <is>
          <t>South</t>
        </is>
      </c>
      <c r="F6665" t="inlineStr">
        <is>
          <t>P0162</t>
        </is>
      </c>
      <c r="G6665" t="inlineStr">
        <is>
          <t>Prod_0162</t>
        </is>
      </c>
      <c r="H6665" t="inlineStr">
        <is>
          <t>Food</t>
        </is>
      </c>
      <c r="I6665" t="n">
        <v>2</v>
      </c>
      <c r="J6665" t="n">
        <v>608.63</v>
      </c>
      <c r="K6665" t="n">
        <v>0</v>
      </c>
      <c r="L6665">
        <f>I6665*J6665*(1-K6665)</f>
        <v/>
      </c>
      <c r="M6665">
        <f>VLOOKUP(F6665,Products!A:D,4,FALSE)*I6665</f>
        <v/>
      </c>
      <c r="N6665">
        <f>L6665-M6665</f>
        <v/>
      </c>
    </row>
    <row r="6666">
      <c r="A6666" t="inlineStr">
        <is>
          <t>T1006664</t>
        </is>
      </c>
      <c r="B6666" t="inlineStr">
        <is>
          <t>2025-02-05</t>
        </is>
      </c>
      <c r="C6666" t="inlineStr">
        <is>
          <t>S040</t>
        </is>
      </c>
      <c r="D6666" t="inlineStr">
        <is>
          <t>Store_040</t>
        </is>
      </c>
      <c r="E6666" t="inlineStr">
        <is>
          <t>Central</t>
        </is>
      </c>
      <c r="F6666" t="inlineStr">
        <is>
          <t>P0135</t>
        </is>
      </c>
      <c r="G6666" t="inlineStr">
        <is>
          <t>Prod_0135</t>
        </is>
      </c>
      <c r="H6666" t="inlineStr">
        <is>
          <t>Food</t>
        </is>
      </c>
      <c r="I6666" t="n">
        <v>2</v>
      </c>
      <c r="J6666" t="n">
        <v>77.36</v>
      </c>
      <c r="K6666" t="n">
        <v>0</v>
      </c>
      <c r="L6666">
        <f>I6666*J6666*(1-K6666)</f>
        <v/>
      </c>
      <c r="M6666">
        <f>VLOOKUP(F6666,Products!A:D,4,FALSE)*I6666</f>
        <v/>
      </c>
      <c r="N6666">
        <f>L6666-M6666</f>
        <v/>
      </c>
    </row>
    <row r="6667">
      <c r="A6667" t="inlineStr">
        <is>
          <t>T1006665</t>
        </is>
      </c>
      <c r="B6667" t="inlineStr">
        <is>
          <t>2024-08-21</t>
        </is>
      </c>
      <c r="C6667" t="inlineStr">
        <is>
          <t>S010</t>
        </is>
      </c>
      <c r="D6667" t="inlineStr">
        <is>
          <t>Store_010</t>
        </is>
      </c>
      <c r="E6667" t="inlineStr">
        <is>
          <t>North</t>
        </is>
      </c>
      <c r="F6667" t="inlineStr">
        <is>
          <t>P0130</t>
        </is>
      </c>
      <c r="G6667" t="inlineStr">
        <is>
          <t>Prod_0130</t>
        </is>
      </c>
      <c r="H6667" t="inlineStr">
        <is>
          <t>Electronics</t>
        </is>
      </c>
      <c r="I6667" t="n">
        <v>8</v>
      </c>
      <c r="J6667" t="n">
        <v>621.63</v>
      </c>
      <c r="K6667" t="n">
        <v>0</v>
      </c>
      <c r="L6667">
        <f>I6667*J6667*(1-K6667)</f>
        <v/>
      </c>
      <c r="M6667">
        <f>VLOOKUP(F6667,Products!A:D,4,FALSE)*I6667</f>
        <v/>
      </c>
      <c r="N6667">
        <f>L6667-M6667</f>
        <v/>
      </c>
    </row>
    <row r="6668">
      <c r="A6668" t="inlineStr">
        <is>
          <t>T1006666</t>
        </is>
      </c>
      <c r="B6668" t="inlineStr">
        <is>
          <t>2024-12-13</t>
        </is>
      </c>
      <c r="C6668" t="inlineStr">
        <is>
          <t>S030</t>
        </is>
      </c>
      <c r="D6668" t="inlineStr">
        <is>
          <t>Store_030</t>
        </is>
      </c>
      <c r="E6668" t="inlineStr">
        <is>
          <t>North</t>
        </is>
      </c>
      <c r="F6668" t="inlineStr">
        <is>
          <t>P0051</t>
        </is>
      </c>
      <c r="G6668" t="inlineStr">
        <is>
          <t>Prod_0051</t>
        </is>
      </c>
      <c r="H6668" t="inlineStr">
        <is>
          <t>Clothing</t>
        </is>
      </c>
      <c r="I6668" t="n">
        <v>9</v>
      </c>
      <c r="J6668" t="n">
        <v>63.96</v>
      </c>
      <c r="K6668" t="n">
        <v>0.1</v>
      </c>
      <c r="L6668">
        <f>I6668*J6668*(1-K6668)</f>
        <v/>
      </c>
      <c r="M6668">
        <f>VLOOKUP(F6668,Products!A:D,4,FALSE)*I6668</f>
        <v/>
      </c>
      <c r="N6668">
        <f>L6668-M6668</f>
        <v/>
      </c>
    </row>
    <row r="6669">
      <c r="A6669" t="inlineStr">
        <is>
          <t>T1006667</t>
        </is>
      </c>
      <c r="B6669" t="inlineStr">
        <is>
          <t>2023-07-29</t>
        </is>
      </c>
      <c r="C6669" t="inlineStr">
        <is>
          <t>S003</t>
        </is>
      </c>
      <c r="D6669" t="inlineStr">
        <is>
          <t>Store_003</t>
        </is>
      </c>
      <c r="E6669" t="inlineStr">
        <is>
          <t>North</t>
        </is>
      </c>
      <c r="F6669" t="inlineStr">
        <is>
          <t>P0189</t>
        </is>
      </c>
      <c r="G6669" t="inlineStr">
        <is>
          <t>Prod_0189</t>
        </is>
      </c>
      <c r="H6669" t="inlineStr">
        <is>
          <t>Food</t>
        </is>
      </c>
      <c r="I6669" t="n">
        <v>6</v>
      </c>
      <c r="J6669" t="n">
        <v>916.23</v>
      </c>
      <c r="K6669" t="n">
        <v>0.05</v>
      </c>
      <c r="L6669">
        <f>I6669*J6669*(1-K6669)</f>
        <v/>
      </c>
      <c r="M6669">
        <f>VLOOKUP(F6669,Products!A:D,4,FALSE)*I6669</f>
        <v/>
      </c>
      <c r="N6669">
        <f>L6669-M6669</f>
        <v/>
      </c>
    </row>
    <row r="6670">
      <c r="A6670" t="inlineStr">
        <is>
          <t>T1006668</t>
        </is>
      </c>
      <c r="B6670" t="inlineStr">
        <is>
          <t>2023-01-29</t>
        </is>
      </c>
      <c r="C6670" t="inlineStr">
        <is>
          <t>S009</t>
        </is>
      </c>
      <c r="D6670" t="inlineStr">
        <is>
          <t>Store_009</t>
        </is>
      </c>
      <c r="E6670" t="inlineStr">
        <is>
          <t>Central</t>
        </is>
      </c>
      <c r="F6670" t="inlineStr">
        <is>
          <t>P0057</t>
        </is>
      </c>
      <c r="G6670" t="inlineStr">
        <is>
          <t>Prod_0057</t>
        </is>
      </c>
      <c r="H6670" t="inlineStr">
        <is>
          <t>Beverages</t>
        </is>
      </c>
      <c r="I6670" t="n">
        <v>1</v>
      </c>
      <c r="J6670" t="n">
        <v>58.15</v>
      </c>
      <c r="K6670" t="n">
        <v>0.15</v>
      </c>
      <c r="L6670">
        <f>I6670*J6670*(1-K6670)</f>
        <v/>
      </c>
      <c r="M6670">
        <f>VLOOKUP(F6670,Products!A:D,4,FALSE)*I6670</f>
        <v/>
      </c>
      <c r="N6670">
        <f>L6670-M6670</f>
        <v/>
      </c>
    </row>
    <row r="6671">
      <c r="A6671" t="inlineStr">
        <is>
          <t>T1006669</t>
        </is>
      </c>
      <c r="B6671" t="inlineStr">
        <is>
          <t>2023-03-11</t>
        </is>
      </c>
      <c r="C6671" t="inlineStr">
        <is>
          <t>S025</t>
        </is>
      </c>
      <c r="D6671" t="inlineStr">
        <is>
          <t>Store_025</t>
        </is>
      </c>
      <c r="E6671" t="inlineStr">
        <is>
          <t>Central</t>
        </is>
      </c>
      <c r="F6671" t="inlineStr">
        <is>
          <t>P0016</t>
        </is>
      </c>
      <c r="G6671" t="inlineStr">
        <is>
          <t>Prod_0016</t>
        </is>
      </c>
      <c r="H6671" t="inlineStr">
        <is>
          <t>Food</t>
        </is>
      </c>
      <c r="I6671" t="n">
        <v>2</v>
      </c>
      <c r="J6671" t="n">
        <v>898.5</v>
      </c>
      <c r="K6671" t="n">
        <v>0</v>
      </c>
      <c r="L6671">
        <f>I6671*J6671*(1-K6671)</f>
        <v/>
      </c>
      <c r="M6671">
        <f>VLOOKUP(F6671,Products!A:D,4,FALSE)*I6671</f>
        <v/>
      </c>
      <c r="N6671">
        <f>L6671-M6671</f>
        <v/>
      </c>
    </row>
    <row r="6672">
      <c r="A6672" t="inlineStr">
        <is>
          <t>T1006670</t>
        </is>
      </c>
      <c r="B6672" t="inlineStr">
        <is>
          <t>2023-10-08</t>
        </is>
      </c>
      <c r="C6672" t="inlineStr">
        <is>
          <t>S038</t>
        </is>
      </c>
      <c r="D6672" t="inlineStr">
        <is>
          <t>Store_038</t>
        </is>
      </c>
      <c r="E6672" t="inlineStr">
        <is>
          <t>East</t>
        </is>
      </c>
      <c r="F6672" t="inlineStr">
        <is>
          <t>P0126</t>
        </is>
      </c>
      <c r="G6672" t="inlineStr">
        <is>
          <t>Prod_0126</t>
        </is>
      </c>
      <c r="H6672" t="inlineStr">
        <is>
          <t>Toys</t>
        </is>
      </c>
      <c r="I6672" t="n">
        <v>9</v>
      </c>
      <c r="J6672" t="n">
        <v>321.91</v>
      </c>
      <c r="K6672" t="n">
        <v>0</v>
      </c>
      <c r="L6672">
        <f>I6672*J6672*(1-K6672)</f>
        <v/>
      </c>
      <c r="M6672">
        <f>VLOOKUP(F6672,Products!A:D,4,FALSE)*I6672</f>
        <v/>
      </c>
      <c r="N6672">
        <f>L6672-M6672</f>
        <v/>
      </c>
    </row>
    <row r="6673">
      <c r="A6673" t="inlineStr">
        <is>
          <t>T1006671</t>
        </is>
      </c>
      <c r="B6673" t="inlineStr">
        <is>
          <t>2023-06-27</t>
        </is>
      </c>
      <c r="C6673" t="inlineStr">
        <is>
          <t>S016</t>
        </is>
      </c>
      <c r="D6673" t="inlineStr">
        <is>
          <t>Store_016</t>
        </is>
      </c>
      <c r="E6673" t="inlineStr">
        <is>
          <t>West</t>
        </is>
      </c>
      <c r="F6673" t="inlineStr">
        <is>
          <t>P0160</t>
        </is>
      </c>
      <c r="G6673" t="inlineStr">
        <is>
          <t>Prod_0160</t>
        </is>
      </c>
      <c r="H6673" t="inlineStr">
        <is>
          <t>Food</t>
        </is>
      </c>
      <c r="I6673" t="n">
        <v>1</v>
      </c>
      <c r="J6673" t="n">
        <v>810.34</v>
      </c>
      <c r="K6673" t="n">
        <v>0</v>
      </c>
      <c r="L6673">
        <f>I6673*J6673*(1-K6673)</f>
        <v/>
      </c>
      <c r="M6673">
        <f>VLOOKUP(F6673,Products!A:D,4,FALSE)*I6673</f>
        <v/>
      </c>
      <c r="N6673">
        <f>L6673-M6673</f>
        <v/>
      </c>
    </row>
    <row r="6674">
      <c r="A6674" t="inlineStr">
        <is>
          <t>T1006672</t>
        </is>
      </c>
      <c r="B6674" t="inlineStr">
        <is>
          <t>2024-10-10</t>
        </is>
      </c>
      <c r="C6674" t="inlineStr">
        <is>
          <t>S034</t>
        </is>
      </c>
      <c r="D6674" t="inlineStr">
        <is>
          <t>Store_034</t>
        </is>
      </c>
      <c r="E6674" t="inlineStr">
        <is>
          <t>Central</t>
        </is>
      </c>
      <c r="F6674" t="inlineStr">
        <is>
          <t>P0012</t>
        </is>
      </c>
      <c r="G6674" t="inlineStr">
        <is>
          <t>Prod_0012</t>
        </is>
      </c>
      <c r="H6674" t="inlineStr">
        <is>
          <t>Food</t>
        </is>
      </c>
      <c r="I6674" t="n">
        <v>8</v>
      </c>
      <c r="J6674" t="n">
        <v>740.3200000000001</v>
      </c>
      <c r="K6674" t="n">
        <v>0.05</v>
      </c>
      <c r="L6674">
        <f>I6674*J6674*(1-K6674)</f>
        <v/>
      </c>
      <c r="M6674">
        <f>VLOOKUP(F6674,Products!A:D,4,FALSE)*I6674</f>
        <v/>
      </c>
      <c r="N6674">
        <f>L6674-M6674</f>
        <v/>
      </c>
    </row>
    <row r="6675">
      <c r="A6675" t="inlineStr">
        <is>
          <t>T1006673</t>
        </is>
      </c>
      <c r="B6675" t="inlineStr">
        <is>
          <t>2025-03-10</t>
        </is>
      </c>
      <c r="C6675" t="inlineStr">
        <is>
          <t>S035</t>
        </is>
      </c>
      <c r="D6675" t="inlineStr">
        <is>
          <t>Store_035</t>
        </is>
      </c>
      <c r="E6675" t="inlineStr">
        <is>
          <t>Central</t>
        </is>
      </c>
      <c r="F6675" t="inlineStr">
        <is>
          <t>P0052</t>
        </is>
      </c>
      <c r="G6675" t="inlineStr">
        <is>
          <t>Prod_0052</t>
        </is>
      </c>
      <c r="H6675" t="inlineStr">
        <is>
          <t>Clothing</t>
        </is>
      </c>
      <c r="I6675" t="n">
        <v>9</v>
      </c>
      <c r="J6675" t="n">
        <v>42.59</v>
      </c>
      <c r="K6675" t="n">
        <v>0.05</v>
      </c>
      <c r="L6675">
        <f>I6675*J6675*(1-K6675)</f>
        <v/>
      </c>
      <c r="M6675">
        <f>VLOOKUP(F6675,Products!A:D,4,FALSE)*I6675</f>
        <v/>
      </c>
      <c r="N6675">
        <f>L6675-M6675</f>
        <v/>
      </c>
    </row>
    <row r="6676">
      <c r="A6676" t="inlineStr">
        <is>
          <t>T1006674</t>
        </is>
      </c>
      <c r="B6676" t="inlineStr">
        <is>
          <t>2025-07-03</t>
        </is>
      </c>
      <c r="C6676" t="inlineStr">
        <is>
          <t>S019</t>
        </is>
      </c>
      <c r="D6676" t="inlineStr">
        <is>
          <t>Store_019</t>
        </is>
      </c>
      <c r="E6676" t="inlineStr">
        <is>
          <t>East</t>
        </is>
      </c>
      <c r="F6676" t="inlineStr">
        <is>
          <t>P0062</t>
        </is>
      </c>
      <c r="G6676" t="inlineStr">
        <is>
          <t>Prod_0062</t>
        </is>
      </c>
      <c r="H6676" t="inlineStr">
        <is>
          <t>Beverages</t>
        </is>
      </c>
      <c r="I6676" t="n">
        <v>2</v>
      </c>
      <c r="J6676" t="n">
        <v>662.73</v>
      </c>
      <c r="K6676" t="n">
        <v>0</v>
      </c>
      <c r="L6676">
        <f>I6676*J6676*(1-K6676)</f>
        <v/>
      </c>
      <c r="M6676">
        <f>VLOOKUP(F6676,Products!A:D,4,FALSE)*I6676</f>
        <v/>
      </c>
      <c r="N6676">
        <f>L6676-M6676</f>
        <v/>
      </c>
    </row>
    <row r="6677">
      <c r="A6677" t="inlineStr">
        <is>
          <t>T1006675</t>
        </is>
      </c>
      <c r="B6677" t="inlineStr">
        <is>
          <t>2024-11-29</t>
        </is>
      </c>
      <c r="C6677" t="inlineStr">
        <is>
          <t>S003</t>
        </is>
      </c>
      <c r="D6677" t="inlineStr">
        <is>
          <t>Store_003</t>
        </is>
      </c>
      <c r="E6677" t="inlineStr">
        <is>
          <t>North</t>
        </is>
      </c>
      <c r="F6677" t="inlineStr">
        <is>
          <t>P0013</t>
        </is>
      </c>
      <c r="G6677" t="inlineStr">
        <is>
          <t>Prod_0013</t>
        </is>
      </c>
      <c r="H6677" t="inlineStr">
        <is>
          <t>Clothing</t>
        </is>
      </c>
      <c r="I6677" t="n">
        <v>7</v>
      </c>
      <c r="J6677" t="n">
        <v>72.14</v>
      </c>
      <c r="K6677" t="n">
        <v>0.15</v>
      </c>
      <c r="L6677">
        <f>I6677*J6677*(1-K6677)</f>
        <v/>
      </c>
      <c r="M6677">
        <f>VLOOKUP(F6677,Products!A:D,4,FALSE)*I6677</f>
        <v/>
      </c>
      <c r="N6677">
        <f>L6677-M6677</f>
        <v/>
      </c>
    </row>
    <row r="6678">
      <c r="A6678" t="inlineStr">
        <is>
          <t>T1006676</t>
        </is>
      </c>
      <c r="B6678" t="inlineStr">
        <is>
          <t>2024-04-07</t>
        </is>
      </c>
      <c r="C6678" t="inlineStr">
        <is>
          <t>S032</t>
        </is>
      </c>
      <c r="D6678" t="inlineStr">
        <is>
          <t>Store_032</t>
        </is>
      </c>
      <c r="E6678" t="inlineStr">
        <is>
          <t>Central</t>
        </is>
      </c>
      <c r="F6678" t="inlineStr">
        <is>
          <t>P0091</t>
        </is>
      </c>
      <c r="G6678" t="inlineStr">
        <is>
          <t>Prod_0091</t>
        </is>
      </c>
      <c r="H6678" t="inlineStr">
        <is>
          <t>Toys</t>
        </is>
      </c>
      <c r="I6678" t="n">
        <v>6</v>
      </c>
      <c r="J6678" t="n">
        <v>315.58</v>
      </c>
      <c r="K6678" t="n">
        <v>0</v>
      </c>
      <c r="L6678">
        <f>I6678*J6678*(1-K6678)</f>
        <v/>
      </c>
      <c r="M6678">
        <f>VLOOKUP(F6678,Products!A:D,4,FALSE)*I6678</f>
        <v/>
      </c>
      <c r="N6678">
        <f>L6678-M6678</f>
        <v/>
      </c>
    </row>
    <row r="6679">
      <c r="A6679" t="inlineStr">
        <is>
          <t>T1006677</t>
        </is>
      </c>
      <c r="B6679" t="inlineStr">
        <is>
          <t>2025-09-13</t>
        </is>
      </c>
      <c r="C6679" t="inlineStr">
        <is>
          <t>S021</t>
        </is>
      </c>
      <c r="D6679" t="inlineStr">
        <is>
          <t>Store_021</t>
        </is>
      </c>
      <c r="E6679" t="inlineStr">
        <is>
          <t>North</t>
        </is>
      </c>
      <c r="F6679" t="inlineStr">
        <is>
          <t>P0139</t>
        </is>
      </c>
      <c r="G6679" t="inlineStr">
        <is>
          <t>Prod_0139</t>
        </is>
      </c>
      <c r="H6679" t="inlineStr">
        <is>
          <t>Clothing</t>
        </is>
      </c>
      <c r="I6679" t="n">
        <v>9</v>
      </c>
      <c r="J6679" t="n">
        <v>587.23</v>
      </c>
      <c r="K6679" t="n">
        <v>0</v>
      </c>
      <c r="L6679">
        <f>I6679*J6679*(1-K6679)</f>
        <v/>
      </c>
      <c r="M6679">
        <f>VLOOKUP(F6679,Products!A:D,4,FALSE)*I6679</f>
        <v/>
      </c>
      <c r="N6679">
        <f>L6679-M6679</f>
        <v/>
      </c>
    </row>
    <row r="6680">
      <c r="A6680" t="inlineStr">
        <is>
          <t>T1006678</t>
        </is>
      </c>
      <c r="B6680" t="inlineStr">
        <is>
          <t>2025-08-05</t>
        </is>
      </c>
      <c r="C6680" t="inlineStr">
        <is>
          <t>S007</t>
        </is>
      </c>
      <c r="D6680" t="inlineStr">
        <is>
          <t>Store_007</t>
        </is>
      </c>
      <c r="E6680" t="inlineStr">
        <is>
          <t>East</t>
        </is>
      </c>
      <c r="F6680" t="inlineStr">
        <is>
          <t>P0053</t>
        </is>
      </c>
      <c r="G6680" t="inlineStr">
        <is>
          <t>Prod_0053</t>
        </is>
      </c>
      <c r="H6680" t="inlineStr">
        <is>
          <t>Food</t>
        </is>
      </c>
      <c r="I6680" t="n">
        <v>7</v>
      </c>
      <c r="J6680" t="n">
        <v>342.11</v>
      </c>
      <c r="K6680" t="n">
        <v>0</v>
      </c>
      <c r="L6680">
        <f>I6680*J6680*(1-K6680)</f>
        <v/>
      </c>
      <c r="M6680">
        <f>VLOOKUP(F6680,Products!A:D,4,FALSE)*I6680</f>
        <v/>
      </c>
      <c r="N6680">
        <f>L6680-M6680</f>
        <v/>
      </c>
    </row>
    <row r="6681">
      <c r="A6681" t="inlineStr">
        <is>
          <t>T1006679</t>
        </is>
      </c>
      <c r="B6681" t="inlineStr">
        <is>
          <t>2023-01-31</t>
        </is>
      </c>
      <c r="C6681" t="inlineStr">
        <is>
          <t>S015</t>
        </is>
      </c>
      <c r="D6681" t="inlineStr">
        <is>
          <t>Store_015</t>
        </is>
      </c>
      <c r="E6681" t="inlineStr">
        <is>
          <t>North</t>
        </is>
      </c>
      <c r="F6681" t="inlineStr">
        <is>
          <t>P0060</t>
        </is>
      </c>
      <c r="G6681" t="inlineStr">
        <is>
          <t>Prod_0060</t>
        </is>
      </c>
      <c r="H6681" t="inlineStr">
        <is>
          <t>Toys</t>
        </is>
      </c>
      <c r="I6681" t="n">
        <v>6</v>
      </c>
      <c r="J6681" t="n">
        <v>128.92</v>
      </c>
      <c r="K6681" t="n">
        <v>0</v>
      </c>
      <c r="L6681">
        <f>I6681*J6681*(1-K6681)</f>
        <v/>
      </c>
      <c r="M6681">
        <f>VLOOKUP(F6681,Products!A:D,4,FALSE)*I6681</f>
        <v/>
      </c>
      <c r="N6681">
        <f>L6681-M6681</f>
        <v/>
      </c>
    </row>
    <row r="6682">
      <c r="A6682" t="inlineStr">
        <is>
          <t>T1006680</t>
        </is>
      </c>
      <c r="B6682" t="inlineStr">
        <is>
          <t>2024-07-15</t>
        </is>
      </c>
      <c r="C6682" t="inlineStr">
        <is>
          <t>S033</t>
        </is>
      </c>
      <c r="D6682" t="inlineStr">
        <is>
          <t>Store_033</t>
        </is>
      </c>
      <c r="E6682" t="inlineStr">
        <is>
          <t>North</t>
        </is>
      </c>
      <c r="F6682" t="inlineStr">
        <is>
          <t>P0111</t>
        </is>
      </c>
      <c r="G6682" t="inlineStr">
        <is>
          <t>Prod_0111</t>
        </is>
      </c>
      <c r="H6682" t="inlineStr">
        <is>
          <t>Clothing</t>
        </is>
      </c>
      <c r="I6682" t="n">
        <v>3</v>
      </c>
      <c r="J6682" t="n">
        <v>508.22</v>
      </c>
      <c r="K6682" t="n">
        <v>0.1</v>
      </c>
      <c r="L6682">
        <f>I6682*J6682*(1-K6682)</f>
        <v/>
      </c>
      <c r="M6682">
        <f>VLOOKUP(F6682,Products!A:D,4,FALSE)*I6682</f>
        <v/>
      </c>
      <c r="N6682">
        <f>L6682-M6682</f>
        <v/>
      </c>
    </row>
    <row r="6683">
      <c r="A6683" t="inlineStr">
        <is>
          <t>T1006681</t>
        </is>
      </c>
      <c r="B6683" t="inlineStr">
        <is>
          <t>2025-02-18</t>
        </is>
      </c>
      <c r="C6683" t="inlineStr">
        <is>
          <t>S020</t>
        </is>
      </c>
      <c r="D6683" t="inlineStr">
        <is>
          <t>Store_020</t>
        </is>
      </c>
      <c r="E6683" t="inlineStr">
        <is>
          <t>West</t>
        </is>
      </c>
      <c r="F6683" t="inlineStr">
        <is>
          <t>P0022</t>
        </is>
      </c>
      <c r="G6683" t="inlineStr">
        <is>
          <t>Prod_0022</t>
        </is>
      </c>
      <c r="H6683" t="inlineStr">
        <is>
          <t>Beverages</t>
        </is>
      </c>
      <c r="I6683" t="n">
        <v>2</v>
      </c>
      <c r="J6683" t="n">
        <v>182.46</v>
      </c>
      <c r="K6683" t="n">
        <v>0.1</v>
      </c>
      <c r="L6683">
        <f>I6683*J6683*(1-K6683)</f>
        <v/>
      </c>
      <c r="M6683">
        <f>VLOOKUP(F6683,Products!A:D,4,FALSE)*I6683</f>
        <v/>
      </c>
      <c r="N6683">
        <f>L6683-M6683</f>
        <v/>
      </c>
    </row>
    <row r="6684">
      <c r="A6684" t="inlineStr">
        <is>
          <t>T1006682</t>
        </is>
      </c>
      <c r="B6684" t="inlineStr">
        <is>
          <t>2023-05-06</t>
        </is>
      </c>
      <c r="C6684" t="inlineStr">
        <is>
          <t>S038</t>
        </is>
      </c>
      <c r="D6684" t="inlineStr">
        <is>
          <t>Store_038</t>
        </is>
      </c>
      <c r="E6684" t="inlineStr">
        <is>
          <t>East</t>
        </is>
      </c>
      <c r="F6684" t="inlineStr">
        <is>
          <t>P0134</t>
        </is>
      </c>
      <c r="G6684" t="inlineStr">
        <is>
          <t>Prod_0134</t>
        </is>
      </c>
      <c r="H6684" t="inlineStr">
        <is>
          <t>Food</t>
        </is>
      </c>
      <c r="I6684" t="n">
        <v>9</v>
      </c>
      <c r="J6684" t="n">
        <v>541.23</v>
      </c>
      <c r="K6684" t="n">
        <v>0.1</v>
      </c>
      <c r="L6684">
        <f>I6684*J6684*(1-K6684)</f>
        <v/>
      </c>
      <c r="M6684">
        <f>VLOOKUP(F6684,Products!A:D,4,FALSE)*I6684</f>
        <v/>
      </c>
      <c r="N6684">
        <f>L6684-M6684</f>
        <v/>
      </c>
    </row>
    <row r="6685">
      <c r="A6685" t="inlineStr">
        <is>
          <t>T1006683</t>
        </is>
      </c>
      <c r="B6685" t="inlineStr">
        <is>
          <t>2023-01-28</t>
        </is>
      </c>
      <c r="C6685" t="inlineStr">
        <is>
          <t>S029</t>
        </is>
      </c>
      <c r="D6685" t="inlineStr">
        <is>
          <t>Store_029</t>
        </is>
      </c>
      <c r="E6685" t="inlineStr">
        <is>
          <t>South</t>
        </is>
      </c>
      <c r="F6685" t="inlineStr">
        <is>
          <t>P0118</t>
        </is>
      </c>
      <c r="G6685" t="inlineStr">
        <is>
          <t>Prod_0118</t>
        </is>
      </c>
      <c r="H6685" t="inlineStr">
        <is>
          <t>Toys</t>
        </is>
      </c>
      <c r="I6685" t="n">
        <v>8</v>
      </c>
      <c r="J6685" t="n">
        <v>871.02</v>
      </c>
      <c r="K6685" t="n">
        <v>0</v>
      </c>
      <c r="L6685">
        <f>I6685*J6685*(1-K6685)</f>
        <v/>
      </c>
      <c r="M6685">
        <f>VLOOKUP(F6685,Products!A:D,4,FALSE)*I6685</f>
        <v/>
      </c>
      <c r="N6685">
        <f>L6685-M6685</f>
        <v/>
      </c>
    </row>
    <row r="6686">
      <c r="A6686" t="inlineStr">
        <is>
          <t>T1006684</t>
        </is>
      </c>
      <c r="B6686" t="inlineStr">
        <is>
          <t>2023-01-16</t>
        </is>
      </c>
      <c r="C6686" t="inlineStr">
        <is>
          <t>S032</t>
        </is>
      </c>
      <c r="D6686" t="inlineStr">
        <is>
          <t>Store_032</t>
        </is>
      </c>
      <c r="E6686" t="inlineStr">
        <is>
          <t>Central</t>
        </is>
      </c>
      <c r="F6686" t="inlineStr">
        <is>
          <t>P0187</t>
        </is>
      </c>
      <c r="G6686" t="inlineStr">
        <is>
          <t>Prod_0187</t>
        </is>
      </c>
      <c r="H6686" t="inlineStr">
        <is>
          <t>Food</t>
        </is>
      </c>
      <c r="I6686" t="n">
        <v>9</v>
      </c>
      <c r="J6686" t="n">
        <v>929.14</v>
      </c>
      <c r="K6686" t="n">
        <v>0</v>
      </c>
      <c r="L6686">
        <f>I6686*J6686*(1-K6686)</f>
        <v/>
      </c>
      <c r="M6686">
        <f>VLOOKUP(F6686,Products!A:D,4,FALSE)*I6686</f>
        <v/>
      </c>
      <c r="N6686">
        <f>L6686-M6686</f>
        <v/>
      </c>
    </row>
    <row r="6687">
      <c r="A6687" t="inlineStr">
        <is>
          <t>T1006685</t>
        </is>
      </c>
      <c r="B6687" t="inlineStr">
        <is>
          <t>2024-10-20</t>
        </is>
      </c>
      <c r="C6687" t="inlineStr">
        <is>
          <t>S047</t>
        </is>
      </c>
      <c r="D6687" t="inlineStr">
        <is>
          <t>Store_047</t>
        </is>
      </c>
      <c r="E6687" t="inlineStr">
        <is>
          <t>North</t>
        </is>
      </c>
      <c r="F6687" t="inlineStr">
        <is>
          <t>P0155</t>
        </is>
      </c>
      <c r="G6687" t="inlineStr">
        <is>
          <t>Prod_0155</t>
        </is>
      </c>
      <c r="H6687" t="inlineStr">
        <is>
          <t>Electronics</t>
        </is>
      </c>
      <c r="I6687" t="n">
        <v>2</v>
      </c>
      <c r="J6687" t="n">
        <v>514.9</v>
      </c>
      <c r="K6687" t="n">
        <v>0</v>
      </c>
      <c r="L6687">
        <f>I6687*J6687*(1-K6687)</f>
        <v/>
      </c>
      <c r="M6687">
        <f>VLOOKUP(F6687,Products!A:D,4,FALSE)*I6687</f>
        <v/>
      </c>
      <c r="N6687">
        <f>L6687-M6687</f>
        <v/>
      </c>
    </row>
    <row r="6688">
      <c r="A6688" t="inlineStr">
        <is>
          <t>T1006686</t>
        </is>
      </c>
      <c r="B6688" t="inlineStr">
        <is>
          <t>2024-02-23</t>
        </is>
      </c>
      <c r="C6688" t="inlineStr">
        <is>
          <t>S037</t>
        </is>
      </c>
      <c r="D6688" t="inlineStr">
        <is>
          <t>Store_037</t>
        </is>
      </c>
      <c r="E6688" t="inlineStr">
        <is>
          <t>East</t>
        </is>
      </c>
      <c r="F6688" t="inlineStr">
        <is>
          <t>P0062</t>
        </is>
      </c>
      <c r="G6688" t="inlineStr">
        <is>
          <t>Prod_0062</t>
        </is>
      </c>
      <c r="H6688" t="inlineStr">
        <is>
          <t>Beverages</t>
        </is>
      </c>
      <c r="I6688" t="n">
        <v>8</v>
      </c>
      <c r="J6688" t="n">
        <v>709.2</v>
      </c>
      <c r="K6688" t="n">
        <v>0</v>
      </c>
      <c r="L6688">
        <f>I6688*J6688*(1-K6688)</f>
        <v/>
      </c>
      <c r="M6688">
        <f>VLOOKUP(F6688,Products!A:D,4,FALSE)*I6688</f>
        <v/>
      </c>
      <c r="N6688">
        <f>L6688-M6688</f>
        <v/>
      </c>
    </row>
    <row r="6689">
      <c r="A6689" t="inlineStr">
        <is>
          <t>T1006687</t>
        </is>
      </c>
      <c r="B6689" t="inlineStr">
        <is>
          <t>2025-02-09</t>
        </is>
      </c>
      <c r="C6689" t="inlineStr">
        <is>
          <t>S010</t>
        </is>
      </c>
      <c r="D6689" t="inlineStr">
        <is>
          <t>Store_010</t>
        </is>
      </c>
      <c r="E6689" t="inlineStr">
        <is>
          <t>North</t>
        </is>
      </c>
      <c r="F6689" t="inlineStr">
        <is>
          <t>P0166</t>
        </is>
      </c>
      <c r="G6689" t="inlineStr">
        <is>
          <t>Prod_0166</t>
        </is>
      </c>
      <c r="H6689" t="inlineStr">
        <is>
          <t>Electronics</t>
        </is>
      </c>
      <c r="I6689" t="n">
        <v>4</v>
      </c>
      <c r="J6689" t="n">
        <v>417.96</v>
      </c>
      <c r="K6689" t="n">
        <v>0.1</v>
      </c>
      <c r="L6689">
        <f>I6689*J6689*(1-K6689)</f>
        <v/>
      </c>
      <c r="M6689">
        <f>VLOOKUP(F6689,Products!A:D,4,FALSE)*I6689</f>
        <v/>
      </c>
      <c r="N6689">
        <f>L6689-M6689</f>
        <v/>
      </c>
    </row>
    <row r="6690">
      <c r="A6690" t="inlineStr">
        <is>
          <t>T1006688</t>
        </is>
      </c>
      <c r="B6690" t="inlineStr">
        <is>
          <t>2023-01-23</t>
        </is>
      </c>
      <c r="C6690" t="inlineStr">
        <is>
          <t>S035</t>
        </is>
      </c>
      <c r="D6690" t="inlineStr">
        <is>
          <t>Store_035</t>
        </is>
      </c>
      <c r="E6690" t="inlineStr">
        <is>
          <t>Central</t>
        </is>
      </c>
      <c r="F6690" t="inlineStr">
        <is>
          <t>P0064</t>
        </is>
      </c>
      <c r="G6690" t="inlineStr">
        <is>
          <t>Prod_0064</t>
        </is>
      </c>
      <c r="H6690" t="inlineStr">
        <is>
          <t>Beverages</t>
        </is>
      </c>
      <c r="I6690" t="n">
        <v>2</v>
      </c>
      <c r="J6690" t="n">
        <v>812.05</v>
      </c>
      <c r="K6690" t="n">
        <v>0</v>
      </c>
      <c r="L6690">
        <f>I6690*J6690*(1-K6690)</f>
        <v/>
      </c>
      <c r="M6690">
        <f>VLOOKUP(F6690,Products!A:D,4,FALSE)*I6690</f>
        <v/>
      </c>
      <c r="N6690">
        <f>L6690-M6690</f>
        <v/>
      </c>
    </row>
    <row r="6691">
      <c r="A6691" t="inlineStr">
        <is>
          <t>T1006689</t>
        </is>
      </c>
      <c r="B6691" t="inlineStr">
        <is>
          <t>2024-08-02</t>
        </is>
      </c>
      <c r="C6691" t="inlineStr">
        <is>
          <t>S040</t>
        </is>
      </c>
      <c r="D6691" t="inlineStr">
        <is>
          <t>Store_040</t>
        </is>
      </c>
      <c r="E6691" t="inlineStr">
        <is>
          <t>Central</t>
        </is>
      </c>
      <c r="F6691" t="inlineStr">
        <is>
          <t>P0137</t>
        </is>
      </c>
      <c r="G6691" t="inlineStr">
        <is>
          <t>Prod_0137</t>
        </is>
      </c>
      <c r="H6691" t="inlineStr">
        <is>
          <t>Electronics</t>
        </is>
      </c>
      <c r="I6691" t="n">
        <v>5</v>
      </c>
      <c r="J6691" t="n">
        <v>113.26</v>
      </c>
      <c r="K6691" t="n">
        <v>0.15</v>
      </c>
      <c r="L6691">
        <f>I6691*J6691*(1-K6691)</f>
        <v/>
      </c>
      <c r="M6691">
        <f>VLOOKUP(F6691,Products!A:D,4,FALSE)*I6691</f>
        <v/>
      </c>
      <c r="N6691">
        <f>L6691-M6691</f>
        <v/>
      </c>
    </row>
    <row r="6692">
      <c r="A6692" t="inlineStr">
        <is>
          <t>T1006690</t>
        </is>
      </c>
      <c r="B6692" t="inlineStr">
        <is>
          <t>2025-04-06</t>
        </is>
      </c>
      <c r="C6692" t="inlineStr">
        <is>
          <t>S020</t>
        </is>
      </c>
      <c r="D6692" t="inlineStr">
        <is>
          <t>Store_020</t>
        </is>
      </c>
      <c r="E6692" t="inlineStr">
        <is>
          <t>West</t>
        </is>
      </c>
      <c r="F6692" t="inlineStr">
        <is>
          <t>P0194</t>
        </is>
      </c>
      <c r="G6692" t="inlineStr">
        <is>
          <t>Prod_0194</t>
        </is>
      </c>
      <c r="H6692" t="inlineStr">
        <is>
          <t>Food</t>
        </is>
      </c>
      <c r="I6692" t="n">
        <v>8</v>
      </c>
      <c r="J6692" t="n">
        <v>722.91</v>
      </c>
      <c r="K6692" t="n">
        <v>0</v>
      </c>
      <c r="L6692">
        <f>I6692*J6692*(1-K6692)</f>
        <v/>
      </c>
      <c r="M6692">
        <f>VLOOKUP(F6692,Products!A:D,4,FALSE)*I6692</f>
        <v/>
      </c>
      <c r="N6692">
        <f>L6692-M6692</f>
        <v/>
      </c>
    </row>
    <row r="6693">
      <c r="A6693" t="inlineStr">
        <is>
          <t>T1006691</t>
        </is>
      </c>
      <c r="B6693" t="inlineStr">
        <is>
          <t>2025-05-15</t>
        </is>
      </c>
      <c r="C6693" t="inlineStr">
        <is>
          <t>S007</t>
        </is>
      </c>
      <c r="D6693" t="inlineStr">
        <is>
          <t>Store_007</t>
        </is>
      </c>
      <c r="E6693" t="inlineStr">
        <is>
          <t>East</t>
        </is>
      </c>
      <c r="F6693" t="inlineStr">
        <is>
          <t>P0034</t>
        </is>
      </c>
      <c r="G6693" t="inlineStr">
        <is>
          <t>Prod_0034</t>
        </is>
      </c>
      <c r="H6693" t="inlineStr">
        <is>
          <t>Toys</t>
        </is>
      </c>
      <c r="I6693" t="n">
        <v>9</v>
      </c>
      <c r="J6693" t="n">
        <v>490.84</v>
      </c>
      <c r="K6693" t="n">
        <v>0</v>
      </c>
      <c r="L6693">
        <f>I6693*J6693*(1-K6693)</f>
        <v/>
      </c>
      <c r="M6693">
        <f>VLOOKUP(F6693,Products!A:D,4,FALSE)*I6693</f>
        <v/>
      </c>
      <c r="N6693">
        <f>L6693-M6693</f>
        <v/>
      </c>
    </row>
    <row r="6694">
      <c r="A6694" t="inlineStr">
        <is>
          <t>T1006692</t>
        </is>
      </c>
      <c r="B6694" t="inlineStr">
        <is>
          <t>2023-06-29</t>
        </is>
      </c>
      <c r="C6694" t="inlineStr">
        <is>
          <t>S013</t>
        </is>
      </c>
      <c r="D6694" t="inlineStr">
        <is>
          <t>Store_013</t>
        </is>
      </c>
      <c r="E6694" t="inlineStr">
        <is>
          <t>North</t>
        </is>
      </c>
      <c r="F6694" t="inlineStr">
        <is>
          <t>P0087</t>
        </is>
      </c>
      <c r="G6694" t="inlineStr">
        <is>
          <t>Prod_0087</t>
        </is>
      </c>
      <c r="H6694" t="inlineStr">
        <is>
          <t>Clothing</t>
        </is>
      </c>
      <c r="I6694" t="n">
        <v>3</v>
      </c>
      <c r="J6694" t="n">
        <v>462.84</v>
      </c>
      <c r="K6694" t="n">
        <v>0</v>
      </c>
      <c r="L6694">
        <f>I6694*J6694*(1-K6694)</f>
        <v/>
      </c>
      <c r="M6694">
        <f>VLOOKUP(F6694,Products!A:D,4,FALSE)*I6694</f>
        <v/>
      </c>
      <c r="N6694">
        <f>L6694-M6694</f>
        <v/>
      </c>
    </row>
    <row r="6695">
      <c r="A6695" t="inlineStr">
        <is>
          <t>T1006693</t>
        </is>
      </c>
      <c r="B6695" t="inlineStr">
        <is>
          <t>2025-06-03</t>
        </is>
      </c>
      <c r="C6695" t="inlineStr">
        <is>
          <t>S005</t>
        </is>
      </c>
      <c r="D6695" t="inlineStr">
        <is>
          <t>Store_005</t>
        </is>
      </c>
      <c r="E6695" t="inlineStr">
        <is>
          <t>Central</t>
        </is>
      </c>
      <c r="F6695" t="inlineStr">
        <is>
          <t>P0083</t>
        </is>
      </c>
      <c r="G6695" t="inlineStr">
        <is>
          <t>Prod_0083</t>
        </is>
      </c>
      <c r="H6695" t="inlineStr">
        <is>
          <t>Clothing</t>
        </is>
      </c>
      <c r="I6695" t="n">
        <v>2</v>
      </c>
      <c r="J6695" t="n">
        <v>469.94</v>
      </c>
      <c r="K6695" t="n">
        <v>0</v>
      </c>
      <c r="L6695">
        <f>I6695*J6695*(1-K6695)</f>
        <v/>
      </c>
      <c r="M6695">
        <f>VLOOKUP(F6695,Products!A:D,4,FALSE)*I6695</f>
        <v/>
      </c>
      <c r="N6695">
        <f>L6695-M6695</f>
        <v/>
      </c>
    </row>
    <row r="6696">
      <c r="A6696" t="inlineStr">
        <is>
          <t>T1006694</t>
        </is>
      </c>
      <c r="B6696" t="inlineStr">
        <is>
          <t>2023-05-05</t>
        </is>
      </c>
      <c r="C6696" t="inlineStr">
        <is>
          <t>S030</t>
        </is>
      </c>
      <c r="D6696" t="inlineStr">
        <is>
          <t>Store_030</t>
        </is>
      </c>
      <c r="E6696" t="inlineStr">
        <is>
          <t>North</t>
        </is>
      </c>
      <c r="F6696" t="inlineStr">
        <is>
          <t>P0085</t>
        </is>
      </c>
      <c r="G6696" t="inlineStr">
        <is>
          <t>Prod_0085</t>
        </is>
      </c>
      <c r="H6696" t="inlineStr">
        <is>
          <t>Food</t>
        </is>
      </c>
      <c r="I6696" t="n">
        <v>2</v>
      </c>
      <c r="J6696" t="n">
        <v>405.62</v>
      </c>
      <c r="K6696" t="n">
        <v>0</v>
      </c>
      <c r="L6696">
        <f>I6696*J6696*(1-K6696)</f>
        <v/>
      </c>
      <c r="M6696">
        <f>VLOOKUP(F6696,Products!A:D,4,FALSE)*I6696</f>
        <v/>
      </c>
      <c r="N6696">
        <f>L6696-M6696</f>
        <v/>
      </c>
    </row>
    <row r="6697">
      <c r="A6697" t="inlineStr">
        <is>
          <t>T1006695</t>
        </is>
      </c>
      <c r="B6697" t="inlineStr">
        <is>
          <t>2024-05-19</t>
        </is>
      </c>
      <c r="C6697" t="inlineStr">
        <is>
          <t>S015</t>
        </is>
      </c>
      <c r="D6697" t="inlineStr">
        <is>
          <t>Store_015</t>
        </is>
      </c>
      <c r="E6697" t="inlineStr">
        <is>
          <t>North</t>
        </is>
      </c>
      <c r="F6697" t="inlineStr">
        <is>
          <t>P0112</t>
        </is>
      </c>
      <c r="G6697" t="inlineStr">
        <is>
          <t>Prod_0112</t>
        </is>
      </c>
      <c r="H6697" t="inlineStr">
        <is>
          <t>Beverages</t>
        </is>
      </c>
      <c r="I6697" t="n">
        <v>9</v>
      </c>
      <c r="J6697" t="n">
        <v>676.1799999999999</v>
      </c>
      <c r="K6697" t="n">
        <v>0.1</v>
      </c>
      <c r="L6697">
        <f>I6697*J6697*(1-K6697)</f>
        <v/>
      </c>
      <c r="M6697">
        <f>VLOOKUP(F6697,Products!A:D,4,FALSE)*I6697</f>
        <v/>
      </c>
      <c r="N6697">
        <f>L6697-M6697</f>
        <v/>
      </c>
    </row>
    <row r="6698">
      <c r="A6698" t="inlineStr">
        <is>
          <t>T1006696</t>
        </is>
      </c>
      <c r="B6698" t="inlineStr">
        <is>
          <t>2023-06-30</t>
        </is>
      </c>
      <c r="C6698" t="inlineStr">
        <is>
          <t>S024</t>
        </is>
      </c>
      <c r="D6698" t="inlineStr">
        <is>
          <t>Store_024</t>
        </is>
      </c>
      <c r="E6698" t="inlineStr">
        <is>
          <t>South</t>
        </is>
      </c>
      <c r="F6698" t="inlineStr">
        <is>
          <t>P0138</t>
        </is>
      </c>
      <c r="G6698" t="inlineStr">
        <is>
          <t>Prod_0138</t>
        </is>
      </c>
      <c r="H6698" t="inlineStr">
        <is>
          <t>Household</t>
        </is>
      </c>
      <c r="I6698" t="n">
        <v>1</v>
      </c>
      <c r="J6698" t="n">
        <v>343.36</v>
      </c>
      <c r="K6698" t="n">
        <v>0.05</v>
      </c>
      <c r="L6698">
        <f>I6698*J6698*(1-K6698)</f>
        <v/>
      </c>
      <c r="M6698">
        <f>VLOOKUP(F6698,Products!A:D,4,FALSE)*I6698</f>
        <v/>
      </c>
      <c r="N6698">
        <f>L6698-M6698</f>
        <v/>
      </c>
    </row>
    <row r="6699">
      <c r="A6699" t="inlineStr">
        <is>
          <t>T1006697</t>
        </is>
      </c>
      <c r="B6699" t="inlineStr">
        <is>
          <t>2023-11-19</t>
        </is>
      </c>
      <c r="C6699" t="inlineStr">
        <is>
          <t>S011</t>
        </is>
      </c>
      <c r="D6699" t="inlineStr">
        <is>
          <t>Store_011</t>
        </is>
      </c>
      <c r="E6699" t="inlineStr">
        <is>
          <t>South</t>
        </is>
      </c>
      <c r="F6699" t="inlineStr">
        <is>
          <t>P0023</t>
        </is>
      </c>
      <c r="G6699" t="inlineStr">
        <is>
          <t>Prod_0023</t>
        </is>
      </c>
      <c r="H6699" t="inlineStr">
        <is>
          <t>Stationery</t>
        </is>
      </c>
      <c r="I6699" t="n">
        <v>1</v>
      </c>
      <c r="J6699" t="n">
        <v>169.45</v>
      </c>
      <c r="K6699" t="n">
        <v>0.1</v>
      </c>
      <c r="L6699">
        <f>I6699*J6699*(1-K6699)</f>
        <v/>
      </c>
      <c r="M6699">
        <f>VLOOKUP(F6699,Products!A:D,4,FALSE)*I6699</f>
        <v/>
      </c>
      <c r="N6699">
        <f>L6699-M6699</f>
        <v/>
      </c>
    </row>
    <row r="6700">
      <c r="A6700" t="inlineStr">
        <is>
          <t>T1006698</t>
        </is>
      </c>
      <c r="B6700" t="inlineStr">
        <is>
          <t>2024-05-16</t>
        </is>
      </c>
      <c r="C6700" t="inlineStr">
        <is>
          <t>S032</t>
        </is>
      </c>
      <c r="D6700" t="inlineStr">
        <is>
          <t>Store_032</t>
        </is>
      </c>
      <c r="E6700" t="inlineStr">
        <is>
          <t>Central</t>
        </is>
      </c>
      <c r="F6700" t="inlineStr">
        <is>
          <t>P0109</t>
        </is>
      </c>
      <c r="G6700" t="inlineStr">
        <is>
          <t>Prod_0109</t>
        </is>
      </c>
      <c r="H6700" t="inlineStr">
        <is>
          <t>Beverages</t>
        </is>
      </c>
      <c r="I6700" t="n">
        <v>6</v>
      </c>
      <c r="J6700" t="n">
        <v>591.85</v>
      </c>
      <c r="K6700" t="n">
        <v>0</v>
      </c>
      <c r="L6700">
        <f>I6700*J6700*(1-K6700)</f>
        <v/>
      </c>
      <c r="M6700">
        <f>VLOOKUP(F6700,Products!A:D,4,FALSE)*I6700</f>
        <v/>
      </c>
      <c r="N6700">
        <f>L6700-M6700</f>
        <v/>
      </c>
    </row>
    <row r="6701">
      <c r="A6701" t="inlineStr">
        <is>
          <t>T1006699</t>
        </is>
      </c>
      <c r="B6701" t="inlineStr">
        <is>
          <t>2023-11-06</t>
        </is>
      </c>
      <c r="C6701" t="inlineStr">
        <is>
          <t>S014</t>
        </is>
      </c>
      <c r="D6701" t="inlineStr">
        <is>
          <t>Store_014</t>
        </is>
      </c>
      <c r="E6701" t="inlineStr">
        <is>
          <t>West</t>
        </is>
      </c>
      <c r="F6701" t="inlineStr">
        <is>
          <t>P0017</t>
        </is>
      </c>
      <c r="G6701" t="inlineStr">
        <is>
          <t>Prod_0017</t>
        </is>
      </c>
      <c r="H6701" t="inlineStr">
        <is>
          <t>Food</t>
        </is>
      </c>
      <c r="I6701" t="n">
        <v>9</v>
      </c>
      <c r="J6701" t="n">
        <v>659.55</v>
      </c>
      <c r="K6701" t="n">
        <v>0</v>
      </c>
      <c r="L6701">
        <f>I6701*J6701*(1-K6701)</f>
        <v/>
      </c>
      <c r="M6701">
        <f>VLOOKUP(F6701,Products!A:D,4,FALSE)*I6701</f>
        <v/>
      </c>
      <c r="N6701">
        <f>L6701-M6701</f>
        <v/>
      </c>
    </row>
    <row r="6702">
      <c r="A6702" t="inlineStr">
        <is>
          <t>T1006700</t>
        </is>
      </c>
      <c r="B6702" t="inlineStr">
        <is>
          <t>2023-07-30</t>
        </is>
      </c>
      <c r="C6702" t="inlineStr">
        <is>
          <t>S043</t>
        </is>
      </c>
      <c r="D6702" t="inlineStr">
        <is>
          <t>Store_043</t>
        </is>
      </c>
      <c r="E6702" t="inlineStr">
        <is>
          <t>East</t>
        </is>
      </c>
      <c r="F6702" t="inlineStr">
        <is>
          <t>P0074</t>
        </is>
      </c>
      <c r="G6702" t="inlineStr">
        <is>
          <t>Prod_0074</t>
        </is>
      </c>
      <c r="H6702" t="inlineStr">
        <is>
          <t>Food</t>
        </is>
      </c>
      <c r="I6702" t="n">
        <v>4</v>
      </c>
      <c r="J6702" t="n">
        <v>953.78</v>
      </c>
      <c r="K6702" t="n">
        <v>0</v>
      </c>
      <c r="L6702">
        <f>I6702*J6702*(1-K6702)</f>
        <v/>
      </c>
      <c r="M6702">
        <f>VLOOKUP(F6702,Products!A:D,4,FALSE)*I6702</f>
        <v/>
      </c>
      <c r="N6702">
        <f>L6702-M6702</f>
        <v/>
      </c>
    </row>
    <row r="6703">
      <c r="A6703" t="inlineStr">
        <is>
          <t>T1006701</t>
        </is>
      </c>
      <c r="B6703" t="inlineStr">
        <is>
          <t>2025-04-04</t>
        </is>
      </c>
      <c r="C6703" t="inlineStr">
        <is>
          <t>S002</t>
        </is>
      </c>
      <c r="D6703" t="inlineStr">
        <is>
          <t>Store_002</t>
        </is>
      </c>
      <c r="E6703" t="inlineStr">
        <is>
          <t>South</t>
        </is>
      </c>
      <c r="F6703" t="inlineStr">
        <is>
          <t>P0199</t>
        </is>
      </c>
      <c r="G6703" t="inlineStr">
        <is>
          <t>Prod_0199</t>
        </is>
      </c>
      <c r="H6703" t="inlineStr">
        <is>
          <t>Beverages</t>
        </is>
      </c>
      <c r="I6703" t="n">
        <v>2</v>
      </c>
      <c r="J6703" t="n">
        <v>99.66</v>
      </c>
      <c r="K6703" t="n">
        <v>0</v>
      </c>
      <c r="L6703">
        <f>I6703*J6703*(1-K6703)</f>
        <v/>
      </c>
      <c r="M6703">
        <f>VLOOKUP(F6703,Products!A:D,4,FALSE)*I6703</f>
        <v/>
      </c>
      <c r="N6703">
        <f>L6703-M6703</f>
        <v/>
      </c>
    </row>
    <row r="6704">
      <c r="A6704" t="inlineStr">
        <is>
          <t>T1006702</t>
        </is>
      </c>
      <c r="B6704" t="inlineStr">
        <is>
          <t>2024-12-13</t>
        </is>
      </c>
      <c r="C6704" t="inlineStr">
        <is>
          <t>S028</t>
        </is>
      </c>
      <c r="D6704" t="inlineStr">
        <is>
          <t>Store_028</t>
        </is>
      </c>
      <c r="E6704" t="inlineStr">
        <is>
          <t>North</t>
        </is>
      </c>
      <c r="F6704" t="inlineStr">
        <is>
          <t>P0069</t>
        </is>
      </c>
      <c r="G6704" t="inlineStr">
        <is>
          <t>Prod_0069</t>
        </is>
      </c>
      <c r="H6704" t="inlineStr">
        <is>
          <t>Household</t>
        </is>
      </c>
      <c r="I6704" t="n">
        <v>3</v>
      </c>
      <c r="J6704" t="n">
        <v>378.33</v>
      </c>
      <c r="K6704" t="n">
        <v>0</v>
      </c>
      <c r="L6704">
        <f>I6704*J6704*(1-K6704)</f>
        <v/>
      </c>
      <c r="M6704">
        <f>VLOOKUP(F6704,Products!A:D,4,FALSE)*I6704</f>
        <v/>
      </c>
      <c r="N6704">
        <f>L6704-M6704</f>
        <v/>
      </c>
    </row>
    <row r="6705">
      <c r="A6705" t="inlineStr">
        <is>
          <t>T1006703</t>
        </is>
      </c>
      <c r="B6705" t="inlineStr">
        <is>
          <t>2024-05-10</t>
        </is>
      </c>
      <c r="C6705" t="inlineStr">
        <is>
          <t>S041</t>
        </is>
      </c>
      <c r="D6705" t="inlineStr">
        <is>
          <t>Store_041</t>
        </is>
      </c>
      <c r="E6705" t="inlineStr">
        <is>
          <t>East</t>
        </is>
      </c>
      <c r="F6705" t="inlineStr">
        <is>
          <t>P0132</t>
        </is>
      </c>
      <c r="G6705" t="inlineStr">
        <is>
          <t>Prod_0132</t>
        </is>
      </c>
      <c r="H6705" t="inlineStr">
        <is>
          <t>Food</t>
        </is>
      </c>
      <c r="I6705" t="n">
        <v>8</v>
      </c>
      <c r="J6705" t="n">
        <v>143.5</v>
      </c>
      <c r="K6705" t="n">
        <v>0</v>
      </c>
      <c r="L6705">
        <f>I6705*J6705*(1-K6705)</f>
        <v/>
      </c>
      <c r="M6705">
        <f>VLOOKUP(F6705,Products!A:D,4,FALSE)*I6705</f>
        <v/>
      </c>
      <c r="N6705">
        <f>L6705-M6705</f>
        <v/>
      </c>
    </row>
    <row r="6706">
      <c r="A6706" t="inlineStr">
        <is>
          <t>T1006704</t>
        </is>
      </c>
      <c r="B6706" t="inlineStr">
        <is>
          <t>2024-03-05</t>
        </is>
      </c>
      <c r="C6706" t="inlineStr">
        <is>
          <t>S004</t>
        </is>
      </c>
      <c r="D6706" t="inlineStr">
        <is>
          <t>Store_004</t>
        </is>
      </c>
      <c r="E6706" t="inlineStr">
        <is>
          <t>Central</t>
        </is>
      </c>
      <c r="F6706" t="inlineStr">
        <is>
          <t>P0123</t>
        </is>
      </c>
      <c r="G6706" t="inlineStr">
        <is>
          <t>Prod_0123</t>
        </is>
      </c>
      <c r="H6706" t="inlineStr">
        <is>
          <t>Food</t>
        </is>
      </c>
      <c r="I6706" t="n">
        <v>8</v>
      </c>
      <c r="J6706" t="n">
        <v>599.4</v>
      </c>
      <c r="K6706" t="n">
        <v>0.05</v>
      </c>
      <c r="L6706">
        <f>I6706*J6706*(1-K6706)</f>
        <v/>
      </c>
      <c r="M6706">
        <f>VLOOKUP(F6706,Products!A:D,4,FALSE)*I6706</f>
        <v/>
      </c>
      <c r="N6706">
        <f>L6706-M6706</f>
        <v/>
      </c>
    </row>
    <row r="6707">
      <c r="A6707" t="inlineStr">
        <is>
          <t>T1006705</t>
        </is>
      </c>
      <c r="B6707" t="inlineStr">
        <is>
          <t>2025-01-30</t>
        </is>
      </c>
      <c r="C6707" t="inlineStr">
        <is>
          <t>S048</t>
        </is>
      </c>
      <c r="D6707" t="inlineStr">
        <is>
          <t>Store_048</t>
        </is>
      </c>
      <c r="E6707" t="inlineStr">
        <is>
          <t>South</t>
        </is>
      </c>
      <c r="F6707" t="inlineStr">
        <is>
          <t>P0198</t>
        </is>
      </c>
      <c r="G6707" t="inlineStr">
        <is>
          <t>Prod_0198</t>
        </is>
      </c>
      <c r="H6707" t="inlineStr">
        <is>
          <t>Beverages</t>
        </is>
      </c>
      <c r="I6707" t="n">
        <v>4</v>
      </c>
      <c r="J6707" t="n">
        <v>906.63</v>
      </c>
      <c r="K6707" t="n">
        <v>0</v>
      </c>
      <c r="L6707">
        <f>I6707*J6707*(1-K6707)</f>
        <v/>
      </c>
      <c r="M6707">
        <f>VLOOKUP(F6707,Products!A:D,4,FALSE)*I6707</f>
        <v/>
      </c>
      <c r="N6707">
        <f>L6707-M6707</f>
        <v/>
      </c>
    </row>
    <row r="6708">
      <c r="A6708" t="inlineStr">
        <is>
          <t>T1006706</t>
        </is>
      </c>
      <c r="B6708" t="inlineStr">
        <is>
          <t>2023-10-13</t>
        </is>
      </c>
      <c r="C6708" t="inlineStr">
        <is>
          <t>S010</t>
        </is>
      </c>
      <c r="D6708" t="inlineStr">
        <is>
          <t>Store_010</t>
        </is>
      </c>
      <c r="E6708" t="inlineStr">
        <is>
          <t>North</t>
        </is>
      </c>
      <c r="F6708" t="inlineStr">
        <is>
          <t>P0159</t>
        </is>
      </c>
      <c r="G6708" t="inlineStr">
        <is>
          <t>Prod_0159</t>
        </is>
      </c>
      <c r="H6708" t="inlineStr">
        <is>
          <t>Electronics</t>
        </is>
      </c>
      <c r="I6708" t="n">
        <v>2</v>
      </c>
      <c r="J6708" t="n">
        <v>487.9</v>
      </c>
      <c r="K6708" t="n">
        <v>0</v>
      </c>
      <c r="L6708">
        <f>I6708*J6708*(1-K6708)</f>
        <v/>
      </c>
      <c r="M6708">
        <f>VLOOKUP(F6708,Products!A:D,4,FALSE)*I6708</f>
        <v/>
      </c>
      <c r="N6708">
        <f>L6708-M6708</f>
        <v/>
      </c>
    </row>
    <row r="6709">
      <c r="A6709" t="inlineStr">
        <is>
          <t>T1006707</t>
        </is>
      </c>
      <c r="B6709" t="inlineStr">
        <is>
          <t>2025-01-02</t>
        </is>
      </c>
      <c r="C6709" t="inlineStr">
        <is>
          <t>S003</t>
        </is>
      </c>
      <c r="D6709" t="inlineStr">
        <is>
          <t>Store_003</t>
        </is>
      </c>
      <c r="E6709" t="inlineStr">
        <is>
          <t>North</t>
        </is>
      </c>
      <c r="F6709" t="inlineStr">
        <is>
          <t>P0167</t>
        </is>
      </c>
      <c r="G6709" t="inlineStr">
        <is>
          <t>Prod_0167</t>
        </is>
      </c>
      <c r="H6709" t="inlineStr">
        <is>
          <t>Beverages</t>
        </is>
      </c>
      <c r="I6709" t="n">
        <v>1</v>
      </c>
      <c r="J6709" t="n">
        <v>460.07</v>
      </c>
      <c r="K6709" t="n">
        <v>0.05</v>
      </c>
      <c r="L6709">
        <f>I6709*J6709*(1-K6709)</f>
        <v/>
      </c>
      <c r="M6709">
        <f>VLOOKUP(F6709,Products!A:D,4,FALSE)*I6709</f>
        <v/>
      </c>
      <c r="N6709">
        <f>L6709-M6709</f>
        <v/>
      </c>
    </row>
    <row r="6710">
      <c r="A6710" t="inlineStr">
        <is>
          <t>T1006708</t>
        </is>
      </c>
      <c r="B6710" t="inlineStr">
        <is>
          <t>2024-02-09</t>
        </is>
      </c>
      <c r="C6710" t="inlineStr">
        <is>
          <t>S039</t>
        </is>
      </c>
      <c r="D6710" t="inlineStr">
        <is>
          <t>Store_039</t>
        </is>
      </c>
      <c r="E6710" t="inlineStr">
        <is>
          <t>North</t>
        </is>
      </c>
      <c r="F6710" t="inlineStr">
        <is>
          <t>P0023</t>
        </is>
      </c>
      <c r="G6710" t="inlineStr">
        <is>
          <t>Prod_0023</t>
        </is>
      </c>
      <c r="H6710" t="inlineStr">
        <is>
          <t>Stationery</t>
        </is>
      </c>
      <c r="I6710" t="n">
        <v>9</v>
      </c>
      <c r="J6710" t="n">
        <v>160.58</v>
      </c>
      <c r="K6710" t="n">
        <v>0</v>
      </c>
      <c r="L6710">
        <f>I6710*J6710*(1-K6710)</f>
        <v/>
      </c>
      <c r="M6710">
        <f>VLOOKUP(F6710,Products!A:D,4,FALSE)*I6710</f>
        <v/>
      </c>
      <c r="N6710">
        <f>L6710-M6710</f>
        <v/>
      </c>
    </row>
    <row r="6711">
      <c r="A6711" t="inlineStr">
        <is>
          <t>T1006709</t>
        </is>
      </c>
      <c r="B6711" t="inlineStr">
        <is>
          <t>2025-04-23</t>
        </is>
      </c>
      <c r="C6711" t="inlineStr">
        <is>
          <t>S021</t>
        </is>
      </c>
      <c r="D6711" t="inlineStr">
        <is>
          <t>Store_021</t>
        </is>
      </c>
      <c r="E6711" t="inlineStr">
        <is>
          <t>North</t>
        </is>
      </c>
      <c r="F6711" t="inlineStr">
        <is>
          <t>P0004</t>
        </is>
      </c>
      <c r="G6711" t="inlineStr">
        <is>
          <t>Prod_0004</t>
        </is>
      </c>
      <c r="H6711" t="inlineStr">
        <is>
          <t>Household</t>
        </is>
      </c>
      <c r="I6711" t="n">
        <v>3</v>
      </c>
      <c r="J6711" t="n">
        <v>459.5</v>
      </c>
      <c r="K6711" t="n">
        <v>0.05</v>
      </c>
      <c r="L6711">
        <f>I6711*J6711*(1-K6711)</f>
        <v/>
      </c>
      <c r="M6711">
        <f>VLOOKUP(F6711,Products!A:D,4,FALSE)*I6711</f>
        <v/>
      </c>
      <c r="N6711">
        <f>L6711-M6711</f>
        <v/>
      </c>
    </row>
    <row r="6712">
      <c r="A6712" t="inlineStr">
        <is>
          <t>T1006710</t>
        </is>
      </c>
      <c r="B6712" t="inlineStr">
        <is>
          <t>2024-10-08</t>
        </is>
      </c>
      <c r="C6712" t="inlineStr">
        <is>
          <t>S021</t>
        </is>
      </c>
      <c r="D6712" t="inlineStr">
        <is>
          <t>Store_021</t>
        </is>
      </c>
      <c r="E6712" t="inlineStr">
        <is>
          <t>North</t>
        </is>
      </c>
      <c r="F6712" t="inlineStr">
        <is>
          <t>P0139</t>
        </is>
      </c>
      <c r="G6712" t="inlineStr">
        <is>
          <t>Prod_0139</t>
        </is>
      </c>
      <c r="H6712" t="inlineStr">
        <is>
          <t>Clothing</t>
        </is>
      </c>
      <c r="I6712" t="n">
        <v>2</v>
      </c>
      <c r="J6712" t="n">
        <v>604.3099999999999</v>
      </c>
      <c r="K6712" t="n">
        <v>0</v>
      </c>
      <c r="L6712">
        <f>I6712*J6712*(1-K6712)</f>
        <v/>
      </c>
      <c r="M6712">
        <f>VLOOKUP(F6712,Products!A:D,4,FALSE)*I6712</f>
        <v/>
      </c>
      <c r="N6712">
        <f>L6712-M6712</f>
        <v/>
      </c>
    </row>
    <row r="6713">
      <c r="A6713" t="inlineStr">
        <is>
          <t>T1006711</t>
        </is>
      </c>
      <c r="B6713" t="inlineStr">
        <is>
          <t>2024-04-07</t>
        </is>
      </c>
      <c r="C6713" t="inlineStr">
        <is>
          <t>S033</t>
        </is>
      </c>
      <c r="D6713" t="inlineStr">
        <is>
          <t>Store_033</t>
        </is>
      </c>
      <c r="E6713" t="inlineStr">
        <is>
          <t>North</t>
        </is>
      </c>
      <c r="F6713" t="inlineStr">
        <is>
          <t>P0103</t>
        </is>
      </c>
      <c r="G6713" t="inlineStr">
        <is>
          <t>Prod_0103</t>
        </is>
      </c>
      <c r="H6713" t="inlineStr">
        <is>
          <t>Stationery</t>
        </is>
      </c>
      <c r="I6713" t="n">
        <v>8</v>
      </c>
      <c r="J6713" t="n">
        <v>677.42</v>
      </c>
      <c r="K6713" t="n">
        <v>0</v>
      </c>
      <c r="L6713">
        <f>I6713*J6713*(1-K6713)</f>
        <v/>
      </c>
      <c r="M6713">
        <f>VLOOKUP(F6713,Products!A:D,4,FALSE)*I6713</f>
        <v/>
      </c>
      <c r="N6713">
        <f>L6713-M6713</f>
        <v/>
      </c>
    </row>
    <row r="6714">
      <c r="A6714" t="inlineStr">
        <is>
          <t>T1006712</t>
        </is>
      </c>
      <c r="B6714" t="inlineStr">
        <is>
          <t>2023-01-13</t>
        </is>
      </c>
      <c r="C6714" t="inlineStr">
        <is>
          <t>S024</t>
        </is>
      </c>
      <c r="D6714" t="inlineStr">
        <is>
          <t>Store_024</t>
        </is>
      </c>
      <c r="E6714" t="inlineStr">
        <is>
          <t>South</t>
        </is>
      </c>
      <c r="F6714" t="inlineStr">
        <is>
          <t>P0026</t>
        </is>
      </c>
      <c r="G6714" t="inlineStr">
        <is>
          <t>Prod_0026</t>
        </is>
      </c>
      <c r="H6714" t="inlineStr">
        <is>
          <t>Beverages</t>
        </is>
      </c>
      <c r="I6714" t="n">
        <v>4</v>
      </c>
      <c r="J6714" t="n">
        <v>816.62</v>
      </c>
      <c r="K6714" t="n">
        <v>0</v>
      </c>
      <c r="L6714">
        <f>I6714*J6714*(1-K6714)</f>
        <v/>
      </c>
      <c r="M6714">
        <f>VLOOKUP(F6714,Products!A:D,4,FALSE)*I6714</f>
        <v/>
      </c>
      <c r="N6714">
        <f>L6714-M6714</f>
        <v/>
      </c>
    </row>
    <row r="6715">
      <c r="A6715" t="inlineStr">
        <is>
          <t>T1006713</t>
        </is>
      </c>
      <c r="B6715" t="inlineStr">
        <is>
          <t>2025-06-12</t>
        </is>
      </c>
      <c r="C6715" t="inlineStr">
        <is>
          <t>S014</t>
        </is>
      </c>
      <c r="D6715" t="inlineStr">
        <is>
          <t>Store_014</t>
        </is>
      </c>
      <c r="E6715" t="inlineStr">
        <is>
          <t>West</t>
        </is>
      </c>
      <c r="F6715" t="inlineStr">
        <is>
          <t>P0048</t>
        </is>
      </c>
      <c r="G6715" t="inlineStr">
        <is>
          <t>Prod_0048</t>
        </is>
      </c>
      <c r="H6715" t="inlineStr">
        <is>
          <t>Toys</t>
        </is>
      </c>
      <c r="I6715" t="n">
        <v>3</v>
      </c>
      <c r="J6715" t="n">
        <v>277.58</v>
      </c>
      <c r="K6715" t="n">
        <v>0</v>
      </c>
      <c r="L6715">
        <f>I6715*J6715*(1-K6715)</f>
        <v/>
      </c>
      <c r="M6715">
        <f>VLOOKUP(F6715,Products!A:D,4,FALSE)*I6715</f>
        <v/>
      </c>
      <c r="N6715">
        <f>L6715-M6715</f>
        <v/>
      </c>
    </row>
    <row r="6716">
      <c r="A6716" t="inlineStr">
        <is>
          <t>T1006714</t>
        </is>
      </c>
      <c r="B6716" t="inlineStr">
        <is>
          <t>2025-09-05</t>
        </is>
      </c>
      <c r="C6716" t="inlineStr">
        <is>
          <t>S007</t>
        </is>
      </c>
      <c r="D6716" t="inlineStr">
        <is>
          <t>Store_007</t>
        </is>
      </c>
      <c r="E6716" t="inlineStr">
        <is>
          <t>East</t>
        </is>
      </c>
      <c r="F6716" t="inlineStr">
        <is>
          <t>P0001</t>
        </is>
      </c>
      <c r="G6716" t="inlineStr">
        <is>
          <t>Prod_0001</t>
        </is>
      </c>
      <c r="H6716" t="inlineStr">
        <is>
          <t>Beverages</t>
        </is>
      </c>
      <c r="I6716" t="n">
        <v>8</v>
      </c>
      <c r="J6716" t="n">
        <v>621</v>
      </c>
      <c r="K6716" t="n">
        <v>0.1</v>
      </c>
      <c r="L6716">
        <f>I6716*J6716*(1-K6716)</f>
        <v/>
      </c>
      <c r="M6716">
        <f>VLOOKUP(F6716,Products!A:D,4,FALSE)*I6716</f>
        <v/>
      </c>
      <c r="N6716">
        <f>L6716-M6716</f>
        <v/>
      </c>
    </row>
    <row r="6717">
      <c r="A6717" t="inlineStr">
        <is>
          <t>T1006715</t>
        </is>
      </c>
      <c r="B6717" t="inlineStr">
        <is>
          <t>2024-05-04</t>
        </is>
      </c>
      <c r="C6717" t="inlineStr">
        <is>
          <t>S018</t>
        </is>
      </c>
      <c r="D6717" t="inlineStr">
        <is>
          <t>Store_018</t>
        </is>
      </c>
      <c r="E6717" t="inlineStr">
        <is>
          <t>South</t>
        </is>
      </c>
      <c r="F6717" t="inlineStr">
        <is>
          <t>P0165</t>
        </is>
      </c>
      <c r="G6717" t="inlineStr">
        <is>
          <t>Prod_0165</t>
        </is>
      </c>
      <c r="H6717" t="inlineStr">
        <is>
          <t>Clothing</t>
        </is>
      </c>
      <c r="I6717" t="n">
        <v>4</v>
      </c>
      <c r="J6717" t="n">
        <v>549.45</v>
      </c>
      <c r="K6717" t="n">
        <v>0.1</v>
      </c>
      <c r="L6717">
        <f>I6717*J6717*(1-K6717)</f>
        <v/>
      </c>
      <c r="M6717">
        <f>VLOOKUP(F6717,Products!A:D,4,FALSE)*I6717</f>
        <v/>
      </c>
      <c r="N6717">
        <f>L6717-M6717</f>
        <v/>
      </c>
    </row>
    <row r="6718">
      <c r="A6718" t="inlineStr">
        <is>
          <t>T1006716</t>
        </is>
      </c>
      <c r="B6718" t="inlineStr">
        <is>
          <t>2024-01-23</t>
        </is>
      </c>
      <c r="C6718" t="inlineStr">
        <is>
          <t>S001</t>
        </is>
      </c>
      <c r="D6718" t="inlineStr">
        <is>
          <t>Store_001</t>
        </is>
      </c>
      <c r="E6718" t="inlineStr">
        <is>
          <t>West</t>
        </is>
      </c>
      <c r="F6718" t="inlineStr">
        <is>
          <t>P0065</t>
        </is>
      </c>
      <c r="G6718" t="inlineStr">
        <is>
          <t>Prod_0065</t>
        </is>
      </c>
      <c r="H6718" t="inlineStr">
        <is>
          <t>Beverages</t>
        </is>
      </c>
      <c r="I6718" t="n">
        <v>6</v>
      </c>
      <c r="J6718" t="n">
        <v>242</v>
      </c>
      <c r="K6718" t="n">
        <v>0.1</v>
      </c>
      <c r="L6718">
        <f>I6718*J6718*(1-K6718)</f>
        <v/>
      </c>
      <c r="M6718">
        <f>VLOOKUP(F6718,Products!A:D,4,FALSE)*I6718</f>
        <v/>
      </c>
      <c r="N6718">
        <f>L6718-M6718</f>
        <v/>
      </c>
    </row>
    <row r="6719">
      <c r="A6719" t="inlineStr">
        <is>
          <t>T1006717</t>
        </is>
      </c>
      <c r="B6719" t="inlineStr">
        <is>
          <t>2025-06-08</t>
        </is>
      </c>
      <c r="C6719" t="inlineStr">
        <is>
          <t>S032</t>
        </is>
      </c>
      <c r="D6719" t="inlineStr">
        <is>
          <t>Store_032</t>
        </is>
      </c>
      <c r="E6719" t="inlineStr">
        <is>
          <t>Central</t>
        </is>
      </c>
      <c r="F6719" t="inlineStr">
        <is>
          <t>P0007</t>
        </is>
      </c>
      <c r="G6719" t="inlineStr">
        <is>
          <t>Prod_0007</t>
        </is>
      </c>
      <c r="H6719" t="inlineStr">
        <is>
          <t>Food</t>
        </is>
      </c>
      <c r="I6719" t="n">
        <v>1</v>
      </c>
      <c r="J6719" t="n">
        <v>129.17</v>
      </c>
      <c r="K6719" t="n">
        <v>0.1</v>
      </c>
      <c r="L6719">
        <f>I6719*J6719*(1-K6719)</f>
        <v/>
      </c>
      <c r="M6719">
        <f>VLOOKUP(F6719,Products!A:D,4,FALSE)*I6719</f>
        <v/>
      </c>
      <c r="N6719">
        <f>L6719-M6719</f>
        <v/>
      </c>
    </row>
    <row r="6720">
      <c r="A6720" t="inlineStr">
        <is>
          <t>T1006718</t>
        </is>
      </c>
      <c r="B6720" t="inlineStr">
        <is>
          <t>2024-02-19</t>
        </is>
      </c>
      <c r="C6720" t="inlineStr">
        <is>
          <t>S022</t>
        </is>
      </c>
      <c r="D6720" t="inlineStr">
        <is>
          <t>Store_022</t>
        </is>
      </c>
      <c r="E6720" t="inlineStr">
        <is>
          <t>East</t>
        </is>
      </c>
      <c r="F6720" t="inlineStr">
        <is>
          <t>P0048</t>
        </is>
      </c>
      <c r="G6720" t="inlineStr">
        <is>
          <t>Prod_0048</t>
        </is>
      </c>
      <c r="H6720" t="inlineStr">
        <is>
          <t>Toys</t>
        </is>
      </c>
      <c r="I6720" t="n">
        <v>2</v>
      </c>
      <c r="J6720" t="n">
        <v>247.97</v>
      </c>
      <c r="K6720" t="n">
        <v>0</v>
      </c>
      <c r="L6720">
        <f>I6720*J6720*(1-K6720)</f>
        <v/>
      </c>
      <c r="M6720">
        <f>VLOOKUP(F6720,Products!A:D,4,FALSE)*I6720</f>
        <v/>
      </c>
      <c r="N6720">
        <f>L6720-M6720</f>
        <v/>
      </c>
    </row>
    <row r="6721">
      <c r="A6721" t="inlineStr">
        <is>
          <t>T1006719</t>
        </is>
      </c>
      <c r="B6721" t="inlineStr">
        <is>
          <t>2023-08-26</t>
        </is>
      </c>
      <c r="C6721" t="inlineStr">
        <is>
          <t>S010</t>
        </is>
      </c>
      <c r="D6721" t="inlineStr">
        <is>
          <t>Store_010</t>
        </is>
      </c>
      <c r="E6721" t="inlineStr">
        <is>
          <t>North</t>
        </is>
      </c>
      <c r="F6721" t="inlineStr">
        <is>
          <t>P0160</t>
        </is>
      </c>
      <c r="G6721" t="inlineStr">
        <is>
          <t>Prod_0160</t>
        </is>
      </c>
      <c r="H6721" t="inlineStr">
        <is>
          <t>Food</t>
        </is>
      </c>
      <c r="I6721" t="n">
        <v>6</v>
      </c>
      <c r="J6721" t="n">
        <v>637.79</v>
      </c>
      <c r="K6721" t="n">
        <v>0</v>
      </c>
      <c r="L6721">
        <f>I6721*J6721*(1-K6721)</f>
        <v/>
      </c>
      <c r="M6721">
        <f>VLOOKUP(F6721,Products!A:D,4,FALSE)*I6721</f>
        <v/>
      </c>
      <c r="N6721">
        <f>L6721-M6721</f>
        <v/>
      </c>
    </row>
    <row r="6722">
      <c r="A6722" t="inlineStr">
        <is>
          <t>T1006720</t>
        </is>
      </c>
      <c r="B6722" t="inlineStr">
        <is>
          <t>2023-03-27</t>
        </is>
      </c>
      <c r="C6722" t="inlineStr">
        <is>
          <t>S024</t>
        </is>
      </c>
      <c r="D6722" t="inlineStr">
        <is>
          <t>Store_024</t>
        </is>
      </c>
      <c r="E6722" t="inlineStr">
        <is>
          <t>South</t>
        </is>
      </c>
      <c r="F6722" t="inlineStr">
        <is>
          <t>P0138</t>
        </is>
      </c>
      <c r="G6722" t="inlineStr">
        <is>
          <t>Prod_0138</t>
        </is>
      </c>
      <c r="H6722" t="inlineStr">
        <is>
          <t>Household</t>
        </is>
      </c>
      <c r="I6722" t="n">
        <v>4</v>
      </c>
      <c r="J6722" t="n">
        <v>265.17</v>
      </c>
      <c r="K6722" t="n">
        <v>0.1</v>
      </c>
      <c r="L6722">
        <f>I6722*J6722*(1-K6722)</f>
        <v/>
      </c>
      <c r="M6722">
        <f>VLOOKUP(F6722,Products!A:D,4,FALSE)*I6722</f>
        <v/>
      </c>
      <c r="N6722">
        <f>L6722-M6722</f>
        <v/>
      </c>
    </row>
    <row r="6723">
      <c r="A6723" t="inlineStr">
        <is>
          <t>T1006721</t>
        </is>
      </c>
      <c r="B6723" t="inlineStr">
        <is>
          <t>2024-12-30</t>
        </is>
      </c>
      <c r="C6723" t="inlineStr">
        <is>
          <t>S046</t>
        </is>
      </c>
      <c r="D6723" t="inlineStr">
        <is>
          <t>Store_046</t>
        </is>
      </c>
      <c r="E6723" t="inlineStr">
        <is>
          <t>South</t>
        </is>
      </c>
      <c r="F6723" t="inlineStr">
        <is>
          <t>P0037</t>
        </is>
      </c>
      <c r="G6723" t="inlineStr">
        <is>
          <t>Prod_0037</t>
        </is>
      </c>
      <c r="H6723" t="inlineStr">
        <is>
          <t>Stationery</t>
        </is>
      </c>
      <c r="I6723" t="n">
        <v>4</v>
      </c>
      <c r="J6723" t="n">
        <v>505.59</v>
      </c>
      <c r="K6723" t="n">
        <v>0.1</v>
      </c>
      <c r="L6723">
        <f>I6723*J6723*(1-K6723)</f>
        <v/>
      </c>
      <c r="M6723">
        <f>VLOOKUP(F6723,Products!A:D,4,FALSE)*I6723</f>
        <v/>
      </c>
      <c r="N6723">
        <f>L6723-M6723</f>
        <v/>
      </c>
    </row>
    <row r="6724">
      <c r="A6724" t="inlineStr">
        <is>
          <t>T1006722</t>
        </is>
      </c>
      <c r="B6724" t="inlineStr">
        <is>
          <t>2024-07-25</t>
        </is>
      </c>
      <c r="C6724" t="inlineStr">
        <is>
          <t>S027</t>
        </is>
      </c>
      <c r="D6724" t="inlineStr">
        <is>
          <t>Store_027</t>
        </is>
      </c>
      <c r="E6724" t="inlineStr">
        <is>
          <t>South</t>
        </is>
      </c>
      <c r="F6724" t="inlineStr">
        <is>
          <t>P0041</t>
        </is>
      </c>
      <c r="G6724" t="inlineStr">
        <is>
          <t>Prod_0041</t>
        </is>
      </c>
      <c r="H6724" t="inlineStr">
        <is>
          <t>Stationery</t>
        </is>
      </c>
      <c r="I6724" t="n">
        <v>9</v>
      </c>
      <c r="J6724" t="n">
        <v>367.04</v>
      </c>
      <c r="K6724" t="n">
        <v>0.05</v>
      </c>
      <c r="L6724">
        <f>I6724*J6724*(1-K6724)</f>
        <v/>
      </c>
      <c r="M6724">
        <f>VLOOKUP(F6724,Products!A:D,4,FALSE)*I6724</f>
        <v/>
      </c>
      <c r="N6724">
        <f>L6724-M6724</f>
        <v/>
      </c>
    </row>
    <row r="6725">
      <c r="A6725" t="inlineStr">
        <is>
          <t>T1006723</t>
        </is>
      </c>
      <c r="B6725" t="inlineStr">
        <is>
          <t>2024-04-16</t>
        </is>
      </c>
      <c r="C6725" t="inlineStr">
        <is>
          <t>S007</t>
        </is>
      </c>
      <c r="D6725" t="inlineStr">
        <is>
          <t>Store_007</t>
        </is>
      </c>
      <c r="E6725" t="inlineStr">
        <is>
          <t>East</t>
        </is>
      </c>
      <c r="F6725" t="inlineStr">
        <is>
          <t>P0131</t>
        </is>
      </c>
      <c r="G6725" t="inlineStr">
        <is>
          <t>Prod_0131</t>
        </is>
      </c>
      <c r="H6725" t="inlineStr">
        <is>
          <t>Beverages</t>
        </is>
      </c>
      <c r="I6725" t="n">
        <v>8</v>
      </c>
      <c r="J6725" t="n">
        <v>295.05</v>
      </c>
      <c r="K6725" t="n">
        <v>0</v>
      </c>
      <c r="L6725">
        <f>I6725*J6725*(1-K6725)</f>
        <v/>
      </c>
      <c r="M6725">
        <f>VLOOKUP(F6725,Products!A:D,4,FALSE)*I6725</f>
        <v/>
      </c>
      <c r="N6725">
        <f>L6725-M6725</f>
        <v/>
      </c>
    </row>
    <row r="6726">
      <c r="A6726" t="inlineStr">
        <is>
          <t>T1006724</t>
        </is>
      </c>
      <c r="B6726" t="inlineStr">
        <is>
          <t>2023-10-18</t>
        </is>
      </c>
      <c r="C6726" t="inlineStr">
        <is>
          <t>S036</t>
        </is>
      </c>
      <c r="D6726" t="inlineStr">
        <is>
          <t>Store_036</t>
        </is>
      </c>
      <c r="E6726" t="inlineStr">
        <is>
          <t>Central</t>
        </is>
      </c>
      <c r="F6726" t="inlineStr">
        <is>
          <t>P0067</t>
        </is>
      </c>
      <c r="G6726" t="inlineStr">
        <is>
          <t>Prod_0067</t>
        </is>
      </c>
      <c r="H6726" t="inlineStr">
        <is>
          <t>Toys</t>
        </is>
      </c>
      <c r="I6726" t="n">
        <v>4</v>
      </c>
      <c r="J6726" t="n">
        <v>138.31</v>
      </c>
      <c r="K6726" t="n">
        <v>0</v>
      </c>
      <c r="L6726">
        <f>I6726*J6726*(1-K6726)</f>
        <v/>
      </c>
      <c r="M6726">
        <f>VLOOKUP(F6726,Products!A:D,4,FALSE)*I6726</f>
        <v/>
      </c>
      <c r="N6726">
        <f>L6726-M6726</f>
        <v/>
      </c>
    </row>
    <row r="6727">
      <c r="A6727" t="inlineStr">
        <is>
          <t>T1006725</t>
        </is>
      </c>
      <c r="B6727" t="inlineStr">
        <is>
          <t>2024-04-05</t>
        </is>
      </c>
      <c r="C6727" t="inlineStr">
        <is>
          <t>S001</t>
        </is>
      </c>
      <c r="D6727" t="inlineStr">
        <is>
          <t>Store_001</t>
        </is>
      </c>
      <c r="E6727" t="inlineStr">
        <is>
          <t>West</t>
        </is>
      </c>
      <c r="F6727" t="inlineStr">
        <is>
          <t>P0161</t>
        </is>
      </c>
      <c r="G6727" t="inlineStr">
        <is>
          <t>Prod_0161</t>
        </is>
      </c>
      <c r="H6727" t="inlineStr">
        <is>
          <t>Household</t>
        </is>
      </c>
      <c r="I6727" t="n">
        <v>7</v>
      </c>
      <c r="J6727" t="n">
        <v>98.91</v>
      </c>
      <c r="K6727" t="n">
        <v>0.15</v>
      </c>
      <c r="L6727">
        <f>I6727*J6727*(1-K6727)</f>
        <v/>
      </c>
      <c r="M6727">
        <f>VLOOKUP(F6727,Products!A:D,4,FALSE)*I6727</f>
        <v/>
      </c>
      <c r="N6727">
        <f>L6727-M6727</f>
        <v/>
      </c>
    </row>
    <row r="6728">
      <c r="A6728" t="inlineStr">
        <is>
          <t>T1006726</t>
        </is>
      </c>
      <c r="B6728" t="inlineStr">
        <is>
          <t>2023-07-04</t>
        </is>
      </c>
      <c r="C6728" t="inlineStr">
        <is>
          <t>S001</t>
        </is>
      </c>
      <c r="D6728" t="inlineStr">
        <is>
          <t>Store_001</t>
        </is>
      </c>
      <c r="E6728" t="inlineStr">
        <is>
          <t>West</t>
        </is>
      </c>
      <c r="F6728" t="inlineStr">
        <is>
          <t>P0146</t>
        </is>
      </c>
      <c r="G6728" t="inlineStr">
        <is>
          <t>Prod_0146</t>
        </is>
      </c>
      <c r="H6728" t="inlineStr">
        <is>
          <t>Food</t>
        </is>
      </c>
      <c r="I6728" t="n">
        <v>6</v>
      </c>
      <c r="J6728" t="n">
        <v>248.28</v>
      </c>
      <c r="K6728" t="n">
        <v>0</v>
      </c>
      <c r="L6728">
        <f>I6728*J6728*(1-K6728)</f>
        <v/>
      </c>
      <c r="M6728">
        <f>VLOOKUP(F6728,Products!A:D,4,FALSE)*I6728</f>
        <v/>
      </c>
      <c r="N6728">
        <f>L6728-M6728</f>
        <v/>
      </c>
    </row>
    <row r="6729">
      <c r="A6729" t="inlineStr">
        <is>
          <t>T1006727</t>
        </is>
      </c>
      <c r="B6729" t="inlineStr">
        <is>
          <t>2023-09-24</t>
        </is>
      </c>
      <c r="C6729" t="inlineStr">
        <is>
          <t>S034</t>
        </is>
      </c>
      <c r="D6729" t="inlineStr">
        <is>
          <t>Store_034</t>
        </is>
      </c>
      <c r="E6729" t="inlineStr">
        <is>
          <t>Central</t>
        </is>
      </c>
      <c r="F6729" t="inlineStr">
        <is>
          <t>P0151</t>
        </is>
      </c>
      <c r="G6729" t="inlineStr">
        <is>
          <t>Prod_0151</t>
        </is>
      </c>
      <c r="H6729" t="inlineStr">
        <is>
          <t>Food</t>
        </is>
      </c>
      <c r="I6729" t="n">
        <v>9</v>
      </c>
      <c r="J6729" t="n">
        <v>955.53</v>
      </c>
      <c r="K6729" t="n">
        <v>0</v>
      </c>
      <c r="L6729">
        <f>I6729*J6729*(1-K6729)</f>
        <v/>
      </c>
      <c r="M6729">
        <f>VLOOKUP(F6729,Products!A:D,4,FALSE)*I6729</f>
        <v/>
      </c>
      <c r="N6729">
        <f>L6729-M6729</f>
        <v/>
      </c>
    </row>
    <row r="6730">
      <c r="A6730" t="inlineStr">
        <is>
          <t>T1006728</t>
        </is>
      </c>
      <c r="B6730" t="inlineStr">
        <is>
          <t>2025-02-23</t>
        </is>
      </c>
      <c r="C6730" t="inlineStr">
        <is>
          <t>S010</t>
        </is>
      </c>
      <c r="D6730" t="inlineStr">
        <is>
          <t>Store_010</t>
        </is>
      </c>
      <c r="E6730" t="inlineStr">
        <is>
          <t>North</t>
        </is>
      </c>
      <c r="F6730" t="inlineStr">
        <is>
          <t>P0140</t>
        </is>
      </c>
      <c r="G6730" t="inlineStr">
        <is>
          <t>Prod_0140</t>
        </is>
      </c>
      <c r="H6730" t="inlineStr">
        <is>
          <t>Food</t>
        </is>
      </c>
      <c r="I6730" t="n">
        <v>9</v>
      </c>
      <c r="J6730" t="n">
        <v>691.45</v>
      </c>
      <c r="K6730" t="n">
        <v>0</v>
      </c>
      <c r="L6730">
        <f>I6730*J6730*(1-K6730)</f>
        <v/>
      </c>
      <c r="M6730">
        <f>VLOOKUP(F6730,Products!A:D,4,FALSE)*I6730</f>
        <v/>
      </c>
      <c r="N6730">
        <f>L6730-M6730</f>
        <v/>
      </c>
    </row>
    <row r="6731">
      <c r="A6731" t="inlineStr">
        <is>
          <t>T1006729</t>
        </is>
      </c>
      <c r="B6731" t="inlineStr">
        <is>
          <t>2024-02-01</t>
        </is>
      </c>
      <c r="C6731" t="inlineStr">
        <is>
          <t>S035</t>
        </is>
      </c>
      <c r="D6731" t="inlineStr">
        <is>
          <t>Store_035</t>
        </is>
      </c>
      <c r="E6731" t="inlineStr">
        <is>
          <t>Central</t>
        </is>
      </c>
      <c r="F6731" t="inlineStr">
        <is>
          <t>P0082</t>
        </is>
      </c>
      <c r="G6731" t="inlineStr">
        <is>
          <t>Prod_0082</t>
        </is>
      </c>
      <c r="H6731" t="inlineStr">
        <is>
          <t>Food</t>
        </is>
      </c>
      <c r="I6731" t="n">
        <v>8</v>
      </c>
      <c r="J6731" t="n">
        <v>625.9</v>
      </c>
      <c r="K6731" t="n">
        <v>0</v>
      </c>
      <c r="L6731">
        <f>I6731*J6731*(1-K6731)</f>
        <v/>
      </c>
      <c r="M6731">
        <f>VLOOKUP(F6731,Products!A:D,4,FALSE)*I6731</f>
        <v/>
      </c>
      <c r="N6731">
        <f>L6731-M6731</f>
        <v/>
      </c>
    </row>
    <row r="6732">
      <c r="A6732" t="inlineStr">
        <is>
          <t>T1006730</t>
        </is>
      </c>
      <c r="B6732" t="inlineStr">
        <is>
          <t>2025-05-29</t>
        </is>
      </c>
      <c r="C6732" t="inlineStr">
        <is>
          <t>S036</t>
        </is>
      </c>
      <c r="D6732" t="inlineStr">
        <is>
          <t>Store_036</t>
        </is>
      </c>
      <c r="E6732" t="inlineStr">
        <is>
          <t>Central</t>
        </is>
      </c>
      <c r="F6732" t="inlineStr">
        <is>
          <t>P0116</t>
        </is>
      </c>
      <c r="G6732" t="inlineStr">
        <is>
          <t>Prod_0116</t>
        </is>
      </c>
      <c r="H6732" t="inlineStr">
        <is>
          <t>Clothing</t>
        </is>
      </c>
      <c r="I6732" t="n">
        <v>8</v>
      </c>
      <c r="J6732" t="n">
        <v>1031.31</v>
      </c>
      <c r="K6732" t="n">
        <v>0</v>
      </c>
      <c r="L6732">
        <f>I6732*J6732*(1-K6732)</f>
        <v/>
      </c>
      <c r="M6732">
        <f>VLOOKUP(F6732,Products!A:D,4,FALSE)*I6732</f>
        <v/>
      </c>
      <c r="N6732">
        <f>L6732-M6732</f>
        <v/>
      </c>
    </row>
    <row r="6733">
      <c r="A6733" t="inlineStr">
        <is>
          <t>T1006731</t>
        </is>
      </c>
      <c r="B6733" t="inlineStr">
        <is>
          <t>2025-01-15</t>
        </is>
      </c>
      <c r="C6733" t="inlineStr">
        <is>
          <t>S050</t>
        </is>
      </c>
      <c r="D6733" t="inlineStr">
        <is>
          <t>Store_050</t>
        </is>
      </c>
      <c r="E6733" t="inlineStr">
        <is>
          <t>South</t>
        </is>
      </c>
      <c r="F6733" t="inlineStr">
        <is>
          <t>P0180</t>
        </is>
      </c>
      <c r="G6733" t="inlineStr">
        <is>
          <t>Prod_0180</t>
        </is>
      </c>
      <c r="H6733" t="inlineStr">
        <is>
          <t>Clothing</t>
        </is>
      </c>
      <c r="I6733" t="n">
        <v>6</v>
      </c>
      <c r="J6733" t="n">
        <v>555.25</v>
      </c>
      <c r="K6733" t="n">
        <v>0.1</v>
      </c>
      <c r="L6733">
        <f>I6733*J6733*(1-K6733)</f>
        <v/>
      </c>
      <c r="M6733">
        <f>VLOOKUP(F6733,Products!A:D,4,FALSE)*I6733</f>
        <v/>
      </c>
      <c r="N6733">
        <f>L6733-M6733</f>
        <v/>
      </c>
    </row>
    <row r="6734">
      <c r="A6734" t="inlineStr">
        <is>
          <t>T1006732</t>
        </is>
      </c>
      <c r="B6734" t="inlineStr">
        <is>
          <t>2024-04-22</t>
        </is>
      </c>
      <c r="C6734" t="inlineStr">
        <is>
          <t>S023</t>
        </is>
      </c>
      <c r="D6734" t="inlineStr">
        <is>
          <t>Store_023</t>
        </is>
      </c>
      <c r="E6734" t="inlineStr">
        <is>
          <t>South</t>
        </is>
      </c>
      <c r="F6734" t="inlineStr">
        <is>
          <t>P0043</t>
        </is>
      </c>
      <c r="G6734" t="inlineStr">
        <is>
          <t>Prod_0043</t>
        </is>
      </c>
      <c r="H6734" t="inlineStr">
        <is>
          <t>Food</t>
        </is>
      </c>
      <c r="I6734" t="n">
        <v>5</v>
      </c>
      <c r="J6734" t="n">
        <v>223.15</v>
      </c>
      <c r="K6734" t="n">
        <v>0.1</v>
      </c>
      <c r="L6734">
        <f>I6734*J6734*(1-K6734)</f>
        <v/>
      </c>
      <c r="M6734">
        <f>VLOOKUP(F6734,Products!A:D,4,FALSE)*I6734</f>
        <v/>
      </c>
      <c r="N6734">
        <f>L6734-M6734</f>
        <v/>
      </c>
    </row>
    <row r="6735">
      <c r="A6735" t="inlineStr">
        <is>
          <t>T1006733</t>
        </is>
      </c>
      <c r="B6735" t="inlineStr">
        <is>
          <t>2025-03-31</t>
        </is>
      </c>
      <c r="C6735" t="inlineStr">
        <is>
          <t>S029</t>
        </is>
      </c>
      <c r="D6735" t="inlineStr">
        <is>
          <t>Store_029</t>
        </is>
      </c>
      <c r="E6735" t="inlineStr">
        <is>
          <t>South</t>
        </is>
      </c>
      <c r="F6735" t="inlineStr">
        <is>
          <t>P0192</t>
        </is>
      </c>
      <c r="G6735" t="inlineStr">
        <is>
          <t>Prod_0192</t>
        </is>
      </c>
      <c r="H6735" t="inlineStr">
        <is>
          <t>Beverages</t>
        </is>
      </c>
      <c r="I6735" t="n">
        <v>9</v>
      </c>
      <c r="J6735" t="n">
        <v>358.81</v>
      </c>
      <c r="K6735" t="n">
        <v>0</v>
      </c>
      <c r="L6735">
        <f>I6735*J6735*(1-K6735)</f>
        <v/>
      </c>
      <c r="M6735">
        <f>VLOOKUP(F6735,Products!A:D,4,FALSE)*I6735</f>
        <v/>
      </c>
      <c r="N6735">
        <f>L6735-M6735</f>
        <v/>
      </c>
    </row>
    <row r="6736">
      <c r="A6736" t="inlineStr">
        <is>
          <t>T1006734</t>
        </is>
      </c>
      <c r="B6736" t="inlineStr">
        <is>
          <t>2023-10-24</t>
        </is>
      </c>
      <c r="C6736" t="inlineStr">
        <is>
          <t>S001</t>
        </is>
      </c>
      <c r="D6736" t="inlineStr">
        <is>
          <t>Store_001</t>
        </is>
      </c>
      <c r="E6736" t="inlineStr">
        <is>
          <t>West</t>
        </is>
      </c>
      <c r="F6736" t="inlineStr">
        <is>
          <t>P0006</t>
        </is>
      </c>
      <c r="G6736" t="inlineStr">
        <is>
          <t>Prod_0006</t>
        </is>
      </c>
      <c r="H6736" t="inlineStr">
        <is>
          <t>Food</t>
        </is>
      </c>
      <c r="I6736" t="n">
        <v>5</v>
      </c>
      <c r="J6736" t="n">
        <v>921.21</v>
      </c>
      <c r="K6736" t="n">
        <v>0</v>
      </c>
      <c r="L6736">
        <f>I6736*J6736*(1-K6736)</f>
        <v/>
      </c>
      <c r="M6736">
        <f>VLOOKUP(F6736,Products!A:D,4,FALSE)*I6736</f>
        <v/>
      </c>
      <c r="N6736">
        <f>L6736-M6736</f>
        <v/>
      </c>
    </row>
    <row r="6737">
      <c r="A6737" t="inlineStr">
        <is>
          <t>T1006735</t>
        </is>
      </c>
      <c r="B6737" t="inlineStr">
        <is>
          <t>2025-02-11</t>
        </is>
      </c>
      <c r="C6737" t="inlineStr">
        <is>
          <t>S018</t>
        </is>
      </c>
      <c r="D6737" t="inlineStr">
        <is>
          <t>Store_018</t>
        </is>
      </c>
      <c r="E6737" t="inlineStr">
        <is>
          <t>South</t>
        </is>
      </c>
      <c r="F6737" t="inlineStr">
        <is>
          <t>P0063</t>
        </is>
      </c>
      <c r="G6737" t="inlineStr">
        <is>
          <t>Prod_0063</t>
        </is>
      </c>
      <c r="H6737" t="inlineStr">
        <is>
          <t>Clothing</t>
        </is>
      </c>
      <c r="I6737" t="n">
        <v>1</v>
      </c>
      <c r="J6737" t="n">
        <v>200.96</v>
      </c>
      <c r="K6737" t="n">
        <v>0.15</v>
      </c>
      <c r="L6737">
        <f>I6737*J6737*(1-K6737)</f>
        <v/>
      </c>
      <c r="M6737">
        <f>VLOOKUP(F6737,Products!A:D,4,FALSE)*I6737</f>
        <v/>
      </c>
      <c r="N6737">
        <f>L6737-M6737</f>
        <v/>
      </c>
    </row>
    <row r="6738">
      <c r="A6738" t="inlineStr">
        <is>
          <t>T1006736</t>
        </is>
      </c>
      <c r="B6738" t="inlineStr">
        <is>
          <t>2023-12-19</t>
        </is>
      </c>
      <c r="C6738" t="inlineStr">
        <is>
          <t>S039</t>
        </is>
      </c>
      <c r="D6738" t="inlineStr">
        <is>
          <t>Store_039</t>
        </is>
      </c>
      <c r="E6738" t="inlineStr">
        <is>
          <t>North</t>
        </is>
      </c>
      <c r="F6738" t="inlineStr">
        <is>
          <t>P0124</t>
        </is>
      </c>
      <c r="G6738" t="inlineStr">
        <is>
          <t>Prod_0124</t>
        </is>
      </c>
      <c r="H6738" t="inlineStr">
        <is>
          <t>Beverages</t>
        </is>
      </c>
      <c r="I6738" t="n">
        <v>6</v>
      </c>
      <c r="J6738" t="n">
        <v>821.78</v>
      </c>
      <c r="K6738" t="n">
        <v>0</v>
      </c>
      <c r="L6738">
        <f>I6738*J6738*(1-K6738)</f>
        <v/>
      </c>
      <c r="M6738">
        <f>VLOOKUP(F6738,Products!A:D,4,FALSE)*I6738</f>
        <v/>
      </c>
      <c r="N6738">
        <f>L6738-M6738</f>
        <v/>
      </c>
    </row>
    <row r="6739">
      <c r="A6739" t="inlineStr">
        <is>
          <t>T1006737</t>
        </is>
      </c>
      <c r="B6739" t="inlineStr">
        <is>
          <t>2025-05-08</t>
        </is>
      </c>
      <c r="C6739" t="inlineStr">
        <is>
          <t>S014</t>
        </is>
      </c>
      <c r="D6739" t="inlineStr">
        <is>
          <t>Store_014</t>
        </is>
      </c>
      <c r="E6739" t="inlineStr">
        <is>
          <t>West</t>
        </is>
      </c>
      <c r="F6739" t="inlineStr">
        <is>
          <t>P0191</t>
        </is>
      </c>
      <c r="G6739" t="inlineStr">
        <is>
          <t>Prod_0191</t>
        </is>
      </c>
      <c r="H6739" t="inlineStr">
        <is>
          <t>Food</t>
        </is>
      </c>
      <c r="I6739" t="n">
        <v>2</v>
      </c>
      <c r="J6739" t="n">
        <v>430.81</v>
      </c>
      <c r="K6739" t="n">
        <v>0</v>
      </c>
      <c r="L6739">
        <f>I6739*J6739*(1-K6739)</f>
        <v/>
      </c>
      <c r="M6739">
        <f>VLOOKUP(F6739,Products!A:D,4,FALSE)*I6739</f>
        <v/>
      </c>
      <c r="N6739">
        <f>L6739-M6739</f>
        <v/>
      </c>
    </row>
    <row r="6740">
      <c r="A6740" t="inlineStr">
        <is>
          <t>T1006738</t>
        </is>
      </c>
      <c r="B6740" t="inlineStr">
        <is>
          <t>2025-04-17</t>
        </is>
      </c>
      <c r="C6740" t="inlineStr">
        <is>
          <t>S011</t>
        </is>
      </c>
      <c r="D6740" t="inlineStr">
        <is>
          <t>Store_011</t>
        </is>
      </c>
      <c r="E6740" t="inlineStr">
        <is>
          <t>South</t>
        </is>
      </c>
      <c r="F6740" t="inlineStr">
        <is>
          <t>P0190</t>
        </is>
      </c>
      <c r="G6740" t="inlineStr">
        <is>
          <t>Prod_0190</t>
        </is>
      </c>
      <c r="H6740" t="inlineStr">
        <is>
          <t>Household</t>
        </is>
      </c>
      <c r="I6740" t="n">
        <v>4</v>
      </c>
      <c r="J6740" t="n">
        <v>260.93</v>
      </c>
      <c r="K6740" t="n">
        <v>0</v>
      </c>
      <c r="L6740">
        <f>I6740*J6740*(1-K6740)</f>
        <v/>
      </c>
      <c r="M6740">
        <f>VLOOKUP(F6740,Products!A:D,4,FALSE)*I6740</f>
        <v/>
      </c>
      <c r="N6740">
        <f>L6740-M6740</f>
        <v/>
      </c>
    </row>
    <row r="6741">
      <c r="A6741" t="inlineStr">
        <is>
          <t>T1006739</t>
        </is>
      </c>
      <c r="B6741" t="inlineStr">
        <is>
          <t>2024-08-26</t>
        </is>
      </c>
      <c r="C6741" t="inlineStr">
        <is>
          <t>S049</t>
        </is>
      </c>
      <c r="D6741" t="inlineStr">
        <is>
          <t>Store_049</t>
        </is>
      </c>
      <c r="E6741" t="inlineStr">
        <is>
          <t>North</t>
        </is>
      </c>
      <c r="F6741" t="inlineStr">
        <is>
          <t>P0186</t>
        </is>
      </c>
      <c r="G6741" t="inlineStr">
        <is>
          <t>Prod_0186</t>
        </is>
      </c>
      <c r="H6741" t="inlineStr">
        <is>
          <t>Household</t>
        </is>
      </c>
      <c r="I6741" t="n">
        <v>5</v>
      </c>
      <c r="J6741" t="n">
        <v>751.66</v>
      </c>
      <c r="K6741" t="n">
        <v>0.05</v>
      </c>
      <c r="L6741">
        <f>I6741*J6741*(1-K6741)</f>
        <v/>
      </c>
      <c r="M6741">
        <f>VLOOKUP(F6741,Products!A:D,4,FALSE)*I6741</f>
        <v/>
      </c>
      <c r="N6741">
        <f>L6741-M6741</f>
        <v/>
      </c>
    </row>
    <row r="6742">
      <c r="A6742" t="inlineStr">
        <is>
          <t>T1006740</t>
        </is>
      </c>
      <c r="B6742" t="inlineStr">
        <is>
          <t>2025-04-02</t>
        </is>
      </c>
      <c r="C6742" t="inlineStr">
        <is>
          <t>S042</t>
        </is>
      </c>
      <c r="D6742" t="inlineStr">
        <is>
          <t>Store_042</t>
        </is>
      </c>
      <c r="E6742" t="inlineStr">
        <is>
          <t>Central</t>
        </is>
      </c>
      <c r="F6742" t="inlineStr">
        <is>
          <t>P0149</t>
        </is>
      </c>
      <c r="G6742" t="inlineStr">
        <is>
          <t>Prod_0149</t>
        </is>
      </c>
      <c r="H6742" t="inlineStr">
        <is>
          <t>Toys</t>
        </is>
      </c>
      <c r="I6742" t="n">
        <v>5</v>
      </c>
      <c r="J6742" t="n">
        <v>62.2</v>
      </c>
      <c r="K6742" t="n">
        <v>0</v>
      </c>
      <c r="L6742">
        <f>I6742*J6742*(1-K6742)</f>
        <v/>
      </c>
      <c r="M6742">
        <f>VLOOKUP(F6742,Products!A:D,4,FALSE)*I6742</f>
        <v/>
      </c>
      <c r="N6742">
        <f>L6742-M6742</f>
        <v/>
      </c>
    </row>
    <row r="6743">
      <c r="A6743" t="inlineStr">
        <is>
          <t>T1006741</t>
        </is>
      </c>
      <c r="B6743" t="inlineStr">
        <is>
          <t>2023-05-12</t>
        </is>
      </c>
      <c r="C6743" t="inlineStr">
        <is>
          <t>S023</t>
        </is>
      </c>
      <c r="D6743" t="inlineStr">
        <is>
          <t>Store_023</t>
        </is>
      </c>
      <c r="E6743" t="inlineStr">
        <is>
          <t>South</t>
        </is>
      </c>
      <c r="F6743" t="inlineStr">
        <is>
          <t>P0094</t>
        </is>
      </c>
      <c r="G6743" t="inlineStr">
        <is>
          <t>Prod_0094</t>
        </is>
      </c>
      <c r="H6743" t="inlineStr">
        <is>
          <t>Toys</t>
        </is>
      </c>
      <c r="I6743" t="n">
        <v>5</v>
      </c>
      <c r="J6743" t="n">
        <v>602.29</v>
      </c>
      <c r="K6743" t="n">
        <v>0</v>
      </c>
      <c r="L6743">
        <f>I6743*J6743*(1-K6743)</f>
        <v/>
      </c>
      <c r="M6743">
        <f>VLOOKUP(F6743,Products!A:D,4,FALSE)*I6743</f>
        <v/>
      </c>
      <c r="N6743">
        <f>L6743-M6743</f>
        <v/>
      </c>
    </row>
    <row r="6744">
      <c r="A6744" t="inlineStr">
        <is>
          <t>T1006742</t>
        </is>
      </c>
      <c r="B6744" t="inlineStr">
        <is>
          <t>2023-05-02</t>
        </is>
      </c>
      <c r="C6744" t="inlineStr">
        <is>
          <t>S009</t>
        </is>
      </c>
      <c r="D6744" t="inlineStr">
        <is>
          <t>Store_009</t>
        </is>
      </c>
      <c r="E6744" t="inlineStr">
        <is>
          <t>Central</t>
        </is>
      </c>
      <c r="F6744" t="inlineStr">
        <is>
          <t>P0036</t>
        </is>
      </c>
      <c r="G6744" t="inlineStr">
        <is>
          <t>Prod_0036</t>
        </is>
      </c>
      <c r="H6744" t="inlineStr">
        <is>
          <t>Clothing</t>
        </is>
      </c>
      <c r="I6744" t="n">
        <v>1</v>
      </c>
      <c r="J6744" t="n">
        <v>372.19</v>
      </c>
      <c r="K6744" t="n">
        <v>0</v>
      </c>
      <c r="L6744">
        <f>I6744*J6744*(1-K6744)</f>
        <v/>
      </c>
      <c r="M6744">
        <f>VLOOKUP(F6744,Products!A:D,4,FALSE)*I6744</f>
        <v/>
      </c>
      <c r="N6744">
        <f>L6744-M6744</f>
        <v/>
      </c>
    </row>
    <row r="6745">
      <c r="A6745" t="inlineStr">
        <is>
          <t>T1006743</t>
        </is>
      </c>
      <c r="B6745" t="inlineStr">
        <is>
          <t>2023-01-09</t>
        </is>
      </c>
      <c r="C6745" t="inlineStr">
        <is>
          <t>S035</t>
        </is>
      </c>
      <c r="D6745" t="inlineStr">
        <is>
          <t>Store_035</t>
        </is>
      </c>
      <c r="E6745" t="inlineStr">
        <is>
          <t>Central</t>
        </is>
      </c>
      <c r="F6745" t="inlineStr">
        <is>
          <t>P0152</t>
        </is>
      </c>
      <c r="G6745" t="inlineStr">
        <is>
          <t>Prod_0152</t>
        </is>
      </c>
      <c r="H6745" t="inlineStr">
        <is>
          <t>Household</t>
        </is>
      </c>
      <c r="I6745" t="n">
        <v>3</v>
      </c>
      <c r="J6745" t="n">
        <v>631.87</v>
      </c>
      <c r="K6745" t="n">
        <v>0</v>
      </c>
      <c r="L6745">
        <f>I6745*J6745*(1-K6745)</f>
        <v/>
      </c>
      <c r="M6745">
        <f>VLOOKUP(F6745,Products!A:D,4,FALSE)*I6745</f>
        <v/>
      </c>
      <c r="N6745">
        <f>L6745-M6745</f>
        <v/>
      </c>
    </row>
    <row r="6746">
      <c r="A6746" t="inlineStr">
        <is>
          <t>T1006744</t>
        </is>
      </c>
      <c r="B6746" t="inlineStr">
        <is>
          <t>2024-10-19</t>
        </is>
      </c>
      <c r="C6746" t="inlineStr">
        <is>
          <t>S002</t>
        </is>
      </c>
      <c r="D6746" t="inlineStr">
        <is>
          <t>Store_002</t>
        </is>
      </c>
      <c r="E6746" t="inlineStr">
        <is>
          <t>South</t>
        </is>
      </c>
      <c r="F6746" t="inlineStr">
        <is>
          <t>P0114</t>
        </is>
      </c>
      <c r="G6746" t="inlineStr">
        <is>
          <t>Prod_0114</t>
        </is>
      </c>
      <c r="H6746" t="inlineStr">
        <is>
          <t>Beverages</t>
        </is>
      </c>
      <c r="I6746" t="n">
        <v>2</v>
      </c>
      <c r="J6746" t="n">
        <v>685.13</v>
      </c>
      <c r="K6746" t="n">
        <v>0</v>
      </c>
      <c r="L6746">
        <f>I6746*J6746*(1-K6746)</f>
        <v/>
      </c>
      <c r="M6746">
        <f>VLOOKUP(F6746,Products!A:D,4,FALSE)*I6746</f>
        <v/>
      </c>
      <c r="N6746">
        <f>L6746-M6746</f>
        <v/>
      </c>
    </row>
    <row r="6747">
      <c r="A6747" t="inlineStr">
        <is>
          <t>T1006745</t>
        </is>
      </c>
      <c r="B6747" t="inlineStr">
        <is>
          <t>2023-02-01</t>
        </is>
      </c>
      <c r="C6747" t="inlineStr">
        <is>
          <t>S026</t>
        </is>
      </c>
      <c r="D6747" t="inlineStr">
        <is>
          <t>Store_026</t>
        </is>
      </c>
      <c r="E6747" t="inlineStr">
        <is>
          <t>North</t>
        </is>
      </c>
      <c r="F6747" t="inlineStr">
        <is>
          <t>P0008</t>
        </is>
      </c>
      <c r="G6747" t="inlineStr">
        <is>
          <t>Prod_0008</t>
        </is>
      </c>
      <c r="H6747" t="inlineStr">
        <is>
          <t>Electronics</t>
        </is>
      </c>
      <c r="I6747" t="n">
        <v>9</v>
      </c>
      <c r="J6747" t="n">
        <v>385.56</v>
      </c>
      <c r="K6747" t="n">
        <v>0</v>
      </c>
      <c r="L6747">
        <f>I6747*J6747*(1-K6747)</f>
        <v/>
      </c>
      <c r="M6747">
        <f>VLOOKUP(F6747,Products!A:D,4,FALSE)*I6747</f>
        <v/>
      </c>
      <c r="N6747">
        <f>L6747-M6747</f>
        <v/>
      </c>
    </row>
    <row r="6748">
      <c r="A6748" t="inlineStr">
        <is>
          <t>T1006746</t>
        </is>
      </c>
      <c r="B6748" t="inlineStr">
        <is>
          <t>2024-02-09</t>
        </is>
      </c>
      <c r="C6748" t="inlineStr">
        <is>
          <t>S029</t>
        </is>
      </c>
      <c r="D6748" t="inlineStr">
        <is>
          <t>Store_029</t>
        </is>
      </c>
      <c r="E6748" t="inlineStr">
        <is>
          <t>South</t>
        </is>
      </c>
      <c r="F6748" t="inlineStr">
        <is>
          <t>P0147</t>
        </is>
      </c>
      <c r="G6748" t="inlineStr">
        <is>
          <t>Prod_0147</t>
        </is>
      </c>
      <c r="H6748" t="inlineStr">
        <is>
          <t>Stationery</t>
        </is>
      </c>
      <c r="I6748" t="n">
        <v>9</v>
      </c>
      <c r="J6748" t="n">
        <v>349.96</v>
      </c>
      <c r="K6748" t="n">
        <v>0.1</v>
      </c>
      <c r="L6748">
        <f>I6748*J6748*(1-K6748)</f>
        <v/>
      </c>
      <c r="M6748">
        <f>VLOOKUP(F6748,Products!A:D,4,FALSE)*I6748</f>
        <v/>
      </c>
      <c r="N6748">
        <f>L6748-M6748</f>
        <v/>
      </c>
    </row>
    <row r="6749">
      <c r="A6749" t="inlineStr">
        <is>
          <t>T1006747</t>
        </is>
      </c>
      <c r="B6749" t="inlineStr">
        <is>
          <t>2023-09-12</t>
        </is>
      </c>
      <c r="C6749" t="inlineStr">
        <is>
          <t>S040</t>
        </is>
      </c>
      <c r="D6749" t="inlineStr">
        <is>
          <t>Store_040</t>
        </is>
      </c>
      <c r="E6749" t="inlineStr">
        <is>
          <t>Central</t>
        </is>
      </c>
      <c r="F6749" t="inlineStr">
        <is>
          <t>P0180</t>
        </is>
      </c>
      <c r="G6749" t="inlineStr">
        <is>
          <t>Prod_0180</t>
        </is>
      </c>
      <c r="H6749" t="inlineStr">
        <is>
          <t>Clothing</t>
        </is>
      </c>
      <c r="I6749" t="n">
        <v>2</v>
      </c>
      <c r="J6749" t="n">
        <v>632.91</v>
      </c>
      <c r="K6749" t="n">
        <v>0.05</v>
      </c>
      <c r="L6749">
        <f>I6749*J6749*(1-K6749)</f>
        <v/>
      </c>
      <c r="M6749">
        <f>VLOOKUP(F6749,Products!A:D,4,FALSE)*I6749</f>
        <v/>
      </c>
      <c r="N6749">
        <f>L6749-M6749</f>
        <v/>
      </c>
    </row>
    <row r="6750">
      <c r="A6750" t="inlineStr">
        <is>
          <t>T1006748</t>
        </is>
      </c>
      <c r="B6750" t="inlineStr">
        <is>
          <t>2023-05-06</t>
        </is>
      </c>
      <c r="C6750" t="inlineStr">
        <is>
          <t>S021</t>
        </is>
      </c>
      <c r="D6750" t="inlineStr">
        <is>
          <t>Store_021</t>
        </is>
      </c>
      <c r="E6750" t="inlineStr">
        <is>
          <t>North</t>
        </is>
      </c>
      <c r="F6750" t="inlineStr">
        <is>
          <t>P0169</t>
        </is>
      </c>
      <c r="G6750" t="inlineStr">
        <is>
          <t>Prod_0169</t>
        </is>
      </c>
      <c r="H6750" t="inlineStr">
        <is>
          <t>Beverages</t>
        </is>
      </c>
      <c r="I6750" t="n">
        <v>4</v>
      </c>
      <c r="J6750" t="n">
        <v>667.9299999999999</v>
      </c>
      <c r="K6750" t="n">
        <v>0.1</v>
      </c>
      <c r="L6750">
        <f>I6750*J6750*(1-K6750)</f>
        <v/>
      </c>
      <c r="M6750">
        <f>VLOOKUP(F6750,Products!A:D,4,FALSE)*I6750</f>
        <v/>
      </c>
      <c r="N6750">
        <f>L6750-M6750</f>
        <v/>
      </c>
    </row>
    <row r="6751">
      <c r="A6751" t="inlineStr">
        <is>
          <t>T1006749</t>
        </is>
      </c>
      <c r="B6751" t="inlineStr">
        <is>
          <t>2024-02-21</t>
        </is>
      </c>
      <c r="C6751" t="inlineStr">
        <is>
          <t>S049</t>
        </is>
      </c>
      <c r="D6751" t="inlineStr">
        <is>
          <t>Store_049</t>
        </is>
      </c>
      <c r="E6751" t="inlineStr">
        <is>
          <t>North</t>
        </is>
      </c>
      <c r="F6751" t="inlineStr">
        <is>
          <t>P0155</t>
        </is>
      </c>
      <c r="G6751" t="inlineStr">
        <is>
          <t>Prod_0155</t>
        </is>
      </c>
      <c r="H6751" t="inlineStr">
        <is>
          <t>Electronics</t>
        </is>
      </c>
      <c r="I6751" t="n">
        <v>1</v>
      </c>
      <c r="J6751" t="n">
        <v>495.29</v>
      </c>
      <c r="K6751" t="n">
        <v>0</v>
      </c>
      <c r="L6751">
        <f>I6751*J6751*(1-K6751)</f>
        <v/>
      </c>
      <c r="M6751">
        <f>VLOOKUP(F6751,Products!A:D,4,FALSE)*I6751</f>
        <v/>
      </c>
      <c r="N6751">
        <f>L6751-M6751</f>
        <v/>
      </c>
    </row>
    <row r="6752">
      <c r="A6752" t="inlineStr">
        <is>
          <t>T1006750</t>
        </is>
      </c>
      <c r="B6752" t="inlineStr">
        <is>
          <t>2024-05-12</t>
        </is>
      </c>
      <c r="C6752" t="inlineStr">
        <is>
          <t>S041</t>
        </is>
      </c>
      <c r="D6752" t="inlineStr">
        <is>
          <t>Store_041</t>
        </is>
      </c>
      <c r="E6752" t="inlineStr">
        <is>
          <t>East</t>
        </is>
      </c>
      <c r="F6752" t="inlineStr">
        <is>
          <t>P0174</t>
        </is>
      </c>
      <c r="G6752" t="inlineStr">
        <is>
          <t>Prod_0174</t>
        </is>
      </c>
      <c r="H6752" t="inlineStr">
        <is>
          <t>Food</t>
        </is>
      </c>
      <c r="I6752" t="n">
        <v>7</v>
      </c>
      <c r="J6752" t="n">
        <v>97.79000000000001</v>
      </c>
      <c r="K6752" t="n">
        <v>0</v>
      </c>
      <c r="L6752">
        <f>I6752*J6752*(1-K6752)</f>
        <v/>
      </c>
      <c r="M6752">
        <f>VLOOKUP(F6752,Products!A:D,4,FALSE)*I6752</f>
        <v/>
      </c>
      <c r="N6752">
        <f>L6752-M6752</f>
        <v/>
      </c>
    </row>
    <row r="6753">
      <c r="A6753" t="inlineStr">
        <is>
          <t>T1006751</t>
        </is>
      </c>
      <c r="B6753" t="inlineStr">
        <is>
          <t>2023-03-18</t>
        </is>
      </c>
      <c r="C6753" t="inlineStr">
        <is>
          <t>S047</t>
        </is>
      </c>
      <c r="D6753" t="inlineStr">
        <is>
          <t>Store_047</t>
        </is>
      </c>
      <c r="E6753" t="inlineStr">
        <is>
          <t>North</t>
        </is>
      </c>
      <c r="F6753" t="inlineStr">
        <is>
          <t>P0054</t>
        </is>
      </c>
      <c r="G6753" t="inlineStr">
        <is>
          <t>Prod_0054</t>
        </is>
      </c>
      <c r="H6753" t="inlineStr">
        <is>
          <t>Food</t>
        </is>
      </c>
      <c r="I6753" t="n">
        <v>1</v>
      </c>
      <c r="J6753" t="n">
        <v>559.8099999999999</v>
      </c>
      <c r="K6753" t="n">
        <v>0</v>
      </c>
      <c r="L6753">
        <f>I6753*J6753*(1-K6753)</f>
        <v/>
      </c>
      <c r="M6753">
        <f>VLOOKUP(F6753,Products!A:D,4,FALSE)*I6753</f>
        <v/>
      </c>
      <c r="N6753">
        <f>L6753-M6753</f>
        <v/>
      </c>
    </row>
    <row r="6754">
      <c r="A6754" t="inlineStr">
        <is>
          <t>T1006752</t>
        </is>
      </c>
      <c r="B6754" t="inlineStr">
        <is>
          <t>2024-11-04</t>
        </is>
      </c>
      <c r="C6754" t="inlineStr">
        <is>
          <t>S017</t>
        </is>
      </c>
      <c r="D6754" t="inlineStr">
        <is>
          <t>Store_017</t>
        </is>
      </c>
      <c r="E6754" t="inlineStr">
        <is>
          <t>South</t>
        </is>
      </c>
      <c r="F6754" t="inlineStr">
        <is>
          <t>P0140</t>
        </is>
      </c>
      <c r="G6754" t="inlineStr">
        <is>
          <t>Prod_0140</t>
        </is>
      </c>
      <c r="H6754" t="inlineStr">
        <is>
          <t>Food</t>
        </is>
      </c>
      <c r="I6754" t="n">
        <v>1</v>
      </c>
      <c r="J6754" t="n">
        <v>727.54</v>
      </c>
      <c r="K6754" t="n">
        <v>0</v>
      </c>
      <c r="L6754">
        <f>I6754*J6754*(1-K6754)</f>
        <v/>
      </c>
      <c r="M6754">
        <f>VLOOKUP(F6754,Products!A:D,4,FALSE)*I6754</f>
        <v/>
      </c>
      <c r="N6754">
        <f>L6754-M6754</f>
        <v/>
      </c>
    </row>
    <row r="6755">
      <c r="A6755" t="inlineStr">
        <is>
          <t>T1006753</t>
        </is>
      </c>
      <c r="B6755" t="inlineStr">
        <is>
          <t>2025-01-07</t>
        </is>
      </c>
      <c r="C6755" t="inlineStr">
        <is>
          <t>S011</t>
        </is>
      </c>
      <c r="D6755" t="inlineStr">
        <is>
          <t>Store_011</t>
        </is>
      </c>
      <c r="E6755" t="inlineStr">
        <is>
          <t>South</t>
        </is>
      </c>
      <c r="F6755" t="inlineStr">
        <is>
          <t>P0073</t>
        </is>
      </c>
      <c r="G6755" t="inlineStr">
        <is>
          <t>Prod_0073</t>
        </is>
      </c>
      <c r="H6755" t="inlineStr">
        <is>
          <t>Food</t>
        </is>
      </c>
      <c r="I6755" t="n">
        <v>7</v>
      </c>
      <c r="J6755" t="n">
        <v>704.12</v>
      </c>
      <c r="K6755" t="n">
        <v>0</v>
      </c>
      <c r="L6755">
        <f>I6755*J6755*(1-K6755)</f>
        <v/>
      </c>
      <c r="M6755">
        <f>VLOOKUP(F6755,Products!A:D,4,FALSE)*I6755</f>
        <v/>
      </c>
      <c r="N6755">
        <f>L6755-M6755</f>
        <v/>
      </c>
    </row>
    <row r="6756">
      <c r="A6756" t="inlineStr">
        <is>
          <t>T1006754</t>
        </is>
      </c>
      <c r="B6756" t="inlineStr">
        <is>
          <t>2024-09-16</t>
        </is>
      </c>
      <c r="C6756" t="inlineStr">
        <is>
          <t>S042</t>
        </is>
      </c>
      <c r="D6756" t="inlineStr">
        <is>
          <t>Store_042</t>
        </is>
      </c>
      <c r="E6756" t="inlineStr">
        <is>
          <t>Central</t>
        </is>
      </c>
      <c r="F6756" t="inlineStr">
        <is>
          <t>P0134</t>
        </is>
      </c>
      <c r="G6756" t="inlineStr">
        <is>
          <t>Prod_0134</t>
        </is>
      </c>
      <c r="H6756" t="inlineStr">
        <is>
          <t>Food</t>
        </is>
      </c>
      <c r="I6756" t="n">
        <v>2</v>
      </c>
      <c r="J6756" t="n">
        <v>485.59</v>
      </c>
      <c r="K6756" t="n">
        <v>0</v>
      </c>
      <c r="L6756">
        <f>I6756*J6756*(1-K6756)</f>
        <v/>
      </c>
      <c r="M6756">
        <f>VLOOKUP(F6756,Products!A:D,4,FALSE)*I6756</f>
        <v/>
      </c>
      <c r="N6756">
        <f>L6756-M6756</f>
        <v/>
      </c>
    </row>
    <row r="6757">
      <c r="A6757" t="inlineStr">
        <is>
          <t>T1006755</t>
        </is>
      </c>
      <c r="B6757" t="inlineStr">
        <is>
          <t>2024-07-17</t>
        </is>
      </c>
      <c r="C6757" t="inlineStr">
        <is>
          <t>S010</t>
        </is>
      </c>
      <c r="D6757" t="inlineStr">
        <is>
          <t>Store_010</t>
        </is>
      </c>
      <c r="E6757" t="inlineStr">
        <is>
          <t>North</t>
        </is>
      </c>
      <c r="F6757" t="inlineStr">
        <is>
          <t>P0193</t>
        </is>
      </c>
      <c r="G6757" t="inlineStr">
        <is>
          <t>Prod_0193</t>
        </is>
      </c>
      <c r="H6757" t="inlineStr">
        <is>
          <t>Food</t>
        </is>
      </c>
      <c r="I6757" t="n">
        <v>4</v>
      </c>
      <c r="J6757" t="n">
        <v>539.8</v>
      </c>
      <c r="K6757" t="n">
        <v>0.2</v>
      </c>
      <c r="L6757">
        <f>I6757*J6757*(1-K6757)</f>
        <v/>
      </c>
      <c r="M6757">
        <f>VLOOKUP(F6757,Products!A:D,4,FALSE)*I6757</f>
        <v/>
      </c>
      <c r="N6757">
        <f>L6757-M6757</f>
        <v/>
      </c>
    </row>
    <row r="6758">
      <c r="A6758" t="inlineStr">
        <is>
          <t>T1006756</t>
        </is>
      </c>
      <c r="B6758" t="inlineStr">
        <is>
          <t>2023-09-05</t>
        </is>
      </c>
      <c r="C6758" t="inlineStr">
        <is>
          <t>S002</t>
        </is>
      </c>
      <c r="D6758" t="inlineStr">
        <is>
          <t>Store_002</t>
        </is>
      </c>
      <c r="E6758" t="inlineStr">
        <is>
          <t>South</t>
        </is>
      </c>
      <c r="F6758" t="inlineStr">
        <is>
          <t>P0181</t>
        </is>
      </c>
      <c r="G6758" t="inlineStr">
        <is>
          <t>Prod_0181</t>
        </is>
      </c>
      <c r="H6758" t="inlineStr">
        <is>
          <t>Electronics</t>
        </is>
      </c>
      <c r="I6758" t="n">
        <v>3</v>
      </c>
      <c r="J6758" t="n">
        <v>779.5700000000001</v>
      </c>
      <c r="K6758" t="n">
        <v>0</v>
      </c>
      <c r="L6758">
        <f>I6758*J6758*(1-K6758)</f>
        <v/>
      </c>
      <c r="M6758">
        <f>VLOOKUP(F6758,Products!A:D,4,FALSE)*I6758</f>
        <v/>
      </c>
      <c r="N6758">
        <f>L6758-M6758</f>
        <v/>
      </c>
    </row>
    <row r="6759">
      <c r="A6759" t="inlineStr">
        <is>
          <t>T1006757</t>
        </is>
      </c>
      <c r="B6759" t="inlineStr">
        <is>
          <t>2023-07-16</t>
        </is>
      </c>
      <c r="C6759" t="inlineStr">
        <is>
          <t>S013</t>
        </is>
      </c>
      <c r="D6759" t="inlineStr">
        <is>
          <t>Store_013</t>
        </is>
      </c>
      <c r="E6759" t="inlineStr">
        <is>
          <t>North</t>
        </is>
      </c>
      <c r="F6759" t="inlineStr">
        <is>
          <t>P0018</t>
        </is>
      </c>
      <c r="G6759" t="inlineStr">
        <is>
          <t>Prod_0018</t>
        </is>
      </c>
      <c r="H6759" t="inlineStr">
        <is>
          <t>Food</t>
        </is>
      </c>
      <c r="I6759" t="n">
        <v>7</v>
      </c>
      <c r="J6759" t="n">
        <v>978.85</v>
      </c>
      <c r="K6759" t="n">
        <v>0.1</v>
      </c>
      <c r="L6759">
        <f>I6759*J6759*(1-K6759)</f>
        <v/>
      </c>
      <c r="M6759">
        <f>VLOOKUP(F6759,Products!A:D,4,FALSE)*I6759</f>
        <v/>
      </c>
      <c r="N6759">
        <f>L6759-M6759</f>
        <v/>
      </c>
    </row>
    <row r="6760">
      <c r="A6760" t="inlineStr">
        <is>
          <t>T1006758</t>
        </is>
      </c>
      <c r="B6760" t="inlineStr">
        <is>
          <t>2025-05-04</t>
        </is>
      </c>
      <c r="C6760" t="inlineStr">
        <is>
          <t>S043</t>
        </is>
      </c>
      <c r="D6760" t="inlineStr">
        <is>
          <t>Store_043</t>
        </is>
      </c>
      <c r="E6760" t="inlineStr">
        <is>
          <t>East</t>
        </is>
      </c>
      <c r="F6760" t="inlineStr">
        <is>
          <t>P0050</t>
        </is>
      </c>
      <c r="G6760" t="inlineStr">
        <is>
          <t>Prod_0050</t>
        </is>
      </c>
      <c r="H6760" t="inlineStr">
        <is>
          <t>Household</t>
        </is>
      </c>
      <c r="I6760" t="n">
        <v>4</v>
      </c>
      <c r="J6760" t="n">
        <v>718.27</v>
      </c>
      <c r="K6760" t="n">
        <v>0</v>
      </c>
      <c r="L6760">
        <f>I6760*J6760*(1-K6760)</f>
        <v/>
      </c>
      <c r="M6760">
        <f>VLOOKUP(F6760,Products!A:D,4,FALSE)*I6760</f>
        <v/>
      </c>
      <c r="N6760">
        <f>L6760-M6760</f>
        <v/>
      </c>
    </row>
    <row r="6761">
      <c r="A6761" t="inlineStr">
        <is>
          <t>T1006759</t>
        </is>
      </c>
      <c r="B6761" t="inlineStr">
        <is>
          <t>2025-05-09</t>
        </is>
      </c>
      <c r="C6761" t="inlineStr">
        <is>
          <t>S003</t>
        </is>
      </c>
      <c r="D6761" t="inlineStr">
        <is>
          <t>Store_003</t>
        </is>
      </c>
      <c r="E6761" t="inlineStr">
        <is>
          <t>North</t>
        </is>
      </c>
      <c r="F6761" t="inlineStr">
        <is>
          <t>P0115</t>
        </is>
      </c>
      <c r="G6761" t="inlineStr">
        <is>
          <t>Prod_0115</t>
        </is>
      </c>
      <c r="H6761" t="inlineStr">
        <is>
          <t>Clothing</t>
        </is>
      </c>
      <c r="I6761" t="n">
        <v>1</v>
      </c>
      <c r="J6761" t="n">
        <v>648.6799999999999</v>
      </c>
      <c r="K6761" t="n">
        <v>0.05</v>
      </c>
      <c r="L6761">
        <f>I6761*J6761*(1-K6761)</f>
        <v/>
      </c>
      <c r="M6761">
        <f>VLOOKUP(F6761,Products!A:D,4,FALSE)*I6761</f>
        <v/>
      </c>
      <c r="N6761">
        <f>L6761-M6761</f>
        <v/>
      </c>
    </row>
    <row r="6762">
      <c r="A6762" t="inlineStr">
        <is>
          <t>T1006760</t>
        </is>
      </c>
      <c r="B6762" t="inlineStr">
        <is>
          <t>2024-05-08</t>
        </is>
      </c>
      <c r="C6762" t="inlineStr">
        <is>
          <t>S050</t>
        </is>
      </c>
      <c r="D6762" t="inlineStr">
        <is>
          <t>Store_050</t>
        </is>
      </c>
      <c r="E6762" t="inlineStr">
        <is>
          <t>South</t>
        </is>
      </c>
      <c r="F6762" t="inlineStr">
        <is>
          <t>P0160</t>
        </is>
      </c>
      <c r="G6762" t="inlineStr">
        <is>
          <t>Prod_0160</t>
        </is>
      </c>
      <c r="H6762" t="inlineStr">
        <is>
          <t>Food</t>
        </is>
      </c>
      <c r="I6762" t="n">
        <v>8</v>
      </c>
      <c r="J6762" t="n">
        <v>744.4299999999999</v>
      </c>
      <c r="K6762" t="n">
        <v>0.15</v>
      </c>
      <c r="L6762">
        <f>I6762*J6762*(1-K6762)</f>
        <v/>
      </c>
      <c r="M6762">
        <f>VLOOKUP(F6762,Products!A:D,4,FALSE)*I6762</f>
        <v/>
      </c>
      <c r="N6762">
        <f>L6762-M6762</f>
        <v/>
      </c>
    </row>
    <row r="6763">
      <c r="A6763" t="inlineStr">
        <is>
          <t>T1006761</t>
        </is>
      </c>
      <c r="B6763" t="inlineStr">
        <is>
          <t>2024-05-29</t>
        </is>
      </c>
      <c r="C6763" t="inlineStr">
        <is>
          <t>S045</t>
        </is>
      </c>
      <c r="D6763" t="inlineStr">
        <is>
          <t>Store_045</t>
        </is>
      </c>
      <c r="E6763" t="inlineStr">
        <is>
          <t>East</t>
        </is>
      </c>
      <c r="F6763" t="inlineStr">
        <is>
          <t>P0141</t>
        </is>
      </c>
      <c r="G6763" t="inlineStr">
        <is>
          <t>Prod_0141</t>
        </is>
      </c>
      <c r="H6763" t="inlineStr">
        <is>
          <t>Food</t>
        </is>
      </c>
      <c r="I6763" t="n">
        <v>5</v>
      </c>
      <c r="J6763" t="n">
        <v>672.75</v>
      </c>
      <c r="K6763" t="n">
        <v>0</v>
      </c>
      <c r="L6763">
        <f>I6763*J6763*(1-K6763)</f>
        <v/>
      </c>
      <c r="M6763">
        <f>VLOOKUP(F6763,Products!A:D,4,FALSE)*I6763</f>
        <v/>
      </c>
      <c r="N6763">
        <f>L6763-M6763</f>
        <v/>
      </c>
    </row>
    <row r="6764">
      <c r="A6764" t="inlineStr">
        <is>
          <t>T1006762</t>
        </is>
      </c>
      <c r="B6764" t="inlineStr">
        <is>
          <t>2025-08-21</t>
        </is>
      </c>
      <c r="C6764" t="inlineStr">
        <is>
          <t>S037</t>
        </is>
      </c>
      <c r="D6764" t="inlineStr">
        <is>
          <t>Store_037</t>
        </is>
      </c>
      <c r="E6764" t="inlineStr">
        <is>
          <t>East</t>
        </is>
      </c>
      <c r="F6764" t="inlineStr">
        <is>
          <t>P0170</t>
        </is>
      </c>
      <c r="G6764" t="inlineStr">
        <is>
          <t>Prod_0170</t>
        </is>
      </c>
      <c r="H6764" t="inlineStr">
        <is>
          <t>Household</t>
        </is>
      </c>
      <c r="I6764" t="n">
        <v>1</v>
      </c>
      <c r="J6764" t="n">
        <v>401.93</v>
      </c>
      <c r="K6764" t="n">
        <v>0</v>
      </c>
      <c r="L6764">
        <f>I6764*J6764*(1-K6764)</f>
        <v/>
      </c>
      <c r="M6764">
        <f>VLOOKUP(F6764,Products!A:D,4,FALSE)*I6764</f>
        <v/>
      </c>
      <c r="N6764">
        <f>L6764-M6764</f>
        <v/>
      </c>
    </row>
    <row r="6765">
      <c r="A6765" t="inlineStr">
        <is>
          <t>T1006763</t>
        </is>
      </c>
      <c r="B6765" t="inlineStr">
        <is>
          <t>2025-02-11</t>
        </is>
      </c>
      <c r="C6765" t="inlineStr">
        <is>
          <t>S022</t>
        </is>
      </c>
      <c r="D6765" t="inlineStr">
        <is>
          <t>Store_022</t>
        </is>
      </c>
      <c r="E6765" t="inlineStr">
        <is>
          <t>East</t>
        </is>
      </c>
      <c r="F6765" t="inlineStr">
        <is>
          <t>P0170</t>
        </is>
      </c>
      <c r="G6765" t="inlineStr">
        <is>
          <t>Prod_0170</t>
        </is>
      </c>
      <c r="H6765" t="inlineStr">
        <is>
          <t>Household</t>
        </is>
      </c>
      <c r="I6765" t="n">
        <v>7</v>
      </c>
      <c r="J6765" t="n">
        <v>581.03</v>
      </c>
      <c r="K6765" t="n">
        <v>0.05</v>
      </c>
      <c r="L6765">
        <f>I6765*J6765*(1-K6765)</f>
        <v/>
      </c>
      <c r="M6765">
        <f>VLOOKUP(F6765,Products!A:D,4,FALSE)*I6765</f>
        <v/>
      </c>
      <c r="N6765">
        <f>L6765-M6765</f>
        <v/>
      </c>
    </row>
    <row r="6766">
      <c r="A6766" t="inlineStr">
        <is>
          <t>T1006764</t>
        </is>
      </c>
      <c r="B6766" t="inlineStr">
        <is>
          <t>2024-09-25</t>
        </is>
      </c>
      <c r="C6766" t="inlineStr">
        <is>
          <t>S011</t>
        </is>
      </c>
      <c r="D6766" t="inlineStr">
        <is>
          <t>Store_011</t>
        </is>
      </c>
      <c r="E6766" t="inlineStr">
        <is>
          <t>South</t>
        </is>
      </c>
      <c r="F6766" t="inlineStr">
        <is>
          <t>P0114</t>
        </is>
      </c>
      <c r="G6766" t="inlineStr">
        <is>
          <t>Prod_0114</t>
        </is>
      </c>
      <c r="H6766" t="inlineStr">
        <is>
          <t>Beverages</t>
        </is>
      </c>
      <c r="I6766" t="n">
        <v>3</v>
      </c>
      <c r="J6766" t="n">
        <v>867.34</v>
      </c>
      <c r="K6766" t="n">
        <v>0.15</v>
      </c>
      <c r="L6766">
        <f>I6766*J6766*(1-K6766)</f>
        <v/>
      </c>
      <c r="M6766">
        <f>VLOOKUP(F6766,Products!A:D,4,FALSE)*I6766</f>
        <v/>
      </c>
      <c r="N6766">
        <f>L6766-M6766</f>
        <v/>
      </c>
    </row>
    <row r="6767">
      <c r="A6767" t="inlineStr">
        <is>
          <t>T1006765</t>
        </is>
      </c>
      <c r="B6767" t="inlineStr">
        <is>
          <t>2025-04-20</t>
        </is>
      </c>
      <c r="C6767" t="inlineStr">
        <is>
          <t>S003</t>
        </is>
      </c>
      <c r="D6767" t="inlineStr">
        <is>
          <t>Store_003</t>
        </is>
      </c>
      <c r="E6767" t="inlineStr">
        <is>
          <t>North</t>
        </is>
      </c>
      <c r="F6767" t="inlineStr">
        <is>
          <t>P0045</t>
        </is>
      </c>
      <c r="G6767" t="inlineStr">
        <is>
          <t>Prod_0045</t>
        </is>
      </c>
      <c r="H6767" t="inlineStr">
        <is>
          <t>Toys</t>
        </is>
      </c>
      <c r="I6767" t="n">
        <v>1</v>
      </c>
      <c r="J6767" t="n">
        <v>228.97</v>
      </c>
      <c r="K6767" t="n">
        <v>0</v>
      </c>
      <c r="L6767">
        <f>I6767*J6767*(1-K6767)</f>
        <v/>
      </c>
      <c r="M6767">
        <f>VLOOKUP(F6767,Products!A:D,4,FALSE)*I6767</f>
        <v/>
      </c>
      <c r="N6767">
        <f>L6767-M6767</f>
        <v/>
      </c>
    </row>
    <row r="6768">
      <c r="A6768" t="inlineStr">
        <is>
          <t>T1006766</t>
        </is>
      </c>
      <c r="B6768" t="inlineStr">
        <is>
          <t>2024-12-16</t>
        </is>
      </c>
      <c r="C6768" t="inlineStr">
        <is>
          <t>S035</t>
        </is>
      </c>
      <c r="D6768" t="inlineStr">
        <is>
          <t>Store_035</t>
        </is>
      </c>
      <c r="E6768" t="inlineStr">
        <is>
          <t>Central</t>
        </is>
      </c>
      <c r="F6768" t="inlineStr">
        <is>
          <t>P0173</t>
        </is>
      </c>
      <c r="G6768" t="inlineStr">
        <is>
          <t>Prod_0173</t>
        </is>
      </c>
      <c r="H6768" t="inlineStr">
        <is>
          <t>Toys</t>
        </is>
      </c>
      <c r="I6768" t="n">
        <v>4</v>
      </c>
      <c r="J6768" t="n">
        <v>734.4</v>
      </c>
      <c r="K6768" t="n">
        <v>0</v>
      </c>
      <c r="L6768">
        <f>I6768*J6768*(1-K6768)</f>
        <v/>
      </c>
      <c r="M6768">
        <f>VLOOKUP(F6768,Products!A:D,4,FALSE)*I6768</f>
        <v/>
      </c>
      <c r="N6768">
        <f>L6768-M6768</f>
        <v/>
      </c>
    </row>
    <row r="6769">
      <c r="A6769" t="inlineStr">
        <is>
          <t>T1006767</t>
        </is>
      </c>
      <c r="B6769" t="inlineStr">
        <is>
          <t>2025-08-09</t>
        </is>
      </c>
      <c r="C6769" t="inlineStr">
        <is>
          <t>S011</t>
        </is>
      </c>
      <c r="D6769" t="inlineStr">
        <is>
          <t>Store_011</t>
        </is>
      </c>
      <c r="E6769" t="inlineStr">
        <is>
          <t>South</t>
        </is>
      </c>
      <c r="F6769" t="inlineStr">
        <is>
          <t>P0033</t>
        </is>
      </c>
      <c r="G6769" t="inlineStr">
        <is>
          <t>Prod_0033</t>
        </is>
      </c>
      <c r="H6769" t="inlineStr">
        <is>
          <t>Food</t>
        </is>
      </c>
      <c r="I6769" t="n">
        <v>8</v>
      </c>
      <c r="J6769" t="n">
        <v>443.52</v>
      </c>
      <c r="K6769" t="n">
        <v>0.15</v>
      </c>
      <c r="L6769">
        <f>I6769*J6769*(1-K6769)</f>
        <v/>
      </c>
      <c r="M6769">
        <f>VLOOKUP(F6769,Products!A:D,4,FALSE)*I6769</f>
        <v/>
      </c>
      <c r="N6769">
        <f>L6769-M6769</f>
        <v/>
      </c>
    </row>
    <row r="6770">
      <c r="A6770" t="inlineStr">
        <is>
          <t>T1006768</t>
        </is>
      </c>
      <c r="B6770" t="inlineStr">
        <is>
          <t>2024-06-04</t>
        </is>
      </c>
      <c r="C6770" t="inlineStr">
        <is>
          <t>S015</t>
        </is>
      </c>
      <c r="D6770" t="inlineStr">
        <is>
          <t>Store_015</t>
        </is>
      </c>
      <c r="E6770" t="inlineStr">
        <is>
          <t>North</t>
        </is>
      </c>
      <c r="F6770" t="inlineStr">
        <is>
          <t>P0190</t>
        </is>
      </c>
      <c r="G6770" t="inlineStr">
        <is>
          <t>Prod_0190</t>
        </is>
      </c>
      <c r="H6770" t="inlineStr">
        <is>
          <t>Household</t>
        </is>
      </c>
      <c r="I6770" t="n">
        <v>1</v>
      </c>
      <c r="J6770" t="n">
        <v>308.77</v>
      </c>
      <c r="K6770" t="n">
        <v>0</v>
      </c>
      <c r="L6770">
        <f>I6770*J6770*(1-K6770)</f>
        <v/>
      </c>
      <c r="M6770">
        <f>VLOOKUP(F6770,Products!A:D,4,FALSE)*I6770</f>
        <v/>
      </c>
      <c r="N6770">
        <f>L6770-M6770</f>
        <v/>
      </c>
    </row>
    <row r="6771">
      <c r="A6771" t="inlineStr">
        <is>
          <t>T1006769</t>
        </is>
      </c>
      <c r="B6771" t="inlineStr">
        <is>
          <t>2024-02-05</t>
        </is>
      </c>
      <c r="C6771" t="inlineStr">
        <is>
          <t>S038</t>
        </is>
      </c>
      <c r="D6771" t="inlineStr">
        <is>
          <t>Store_038</t>
        </is>
      </c>
      <c r="E6771" t="inlineStr">
        <is>
          <t>East</t>
        </is>
      </c>
      <c r="F6771" t="inlineStr">
        <is>
          <t>P0057</t>
        </is>
      </c>
      <c r="G6771" t="inlineStr">
        <is>
          <t>Prod_0057</t>
        </is>
      </c>
      <c r="H6771" t="inlineStr">
        <is>
          <t>Beverages</t>
        </is>
      </c>
      <c r="I6771" t="n">
        <v>8</v>
      </c>
      <c r="J6771" t="n">
        <v>59</v>
      </c>
      <c r="K6771" t="n">
        <v>0</v>
      </c>
      <c r="L6771">
        <f>I6771*J6771*(1-K6771)</f>
        <v/>
      </c>
      <c r="M6771">
        <f>VLOOKUP(F6771,Products!A:D,4,FALSE)*I6771</f>
        <v/>
      </c>
      <c r="N6771">
        <f>L6771-M6771</f>
        <v/>
      </c>
    </row>
    <row r="6772">
      <c r="A6772" t="inlineStr">
        <is>
          <t>T1006770</t>
        </is>
      </c>
      <c r="B6772" t="inlineStr">
        <is>
          <t>2023-03-05</t>
        </is>
      </c>
      <c r="C6772" t="inlineStr">
        <is>
          <t>S021</t>
        </is>
      </c>
      <c r="D6772" t="inlineStr">
        <is>
          <t>Store_021</t>
        </is>
      </c>
      <c r="E6772" t="inlineStr">
        <is>
          <t>North</t>
        </is>
      </c>
      <c r="F6772" t="inlineStr">
        <is>
          <t>P0042</t>
        </is>
      </c>
      <c r="G6772" t="inlineStr">
        <is>
          <t>Prod_0042</t>
        </is>
      </c>
      <c r="H6772" t="inlineStr">
        <is>
          <t>Electronics</t>
        </is>
      </c>
      <c r="I6772" t="n">
        <v>4</v>
      </c>
      <c r="J6772" t="n">
        <v>920.76</v>
      </c>
      <c r="K6772" t="n">
        <v>0</v>
      </c>
      <c r="L6772">
        <f>I6772*J6772*(1-K6772)</f>
        <v/>
      </c>
      <c r="M6772">
        <f>VLOOKUP(F6772,Products!A:D,4,FALSE)*I6772</f>
        <v/>
      </c>
      <c r="N6772">
        <f>L6772-M6772</f>
        <v/>
      </c>
    </row>
    <row r="6773">
      <c r="A6773" t="inlineStr">
        <is>
          <t>T1006771</t>
        </is>
      </c>
      <c r="B6773" t="inlineStr">
        <is>
          <t>2023-05-17</t>
        </is>
      </c>
      <c r="C6773" t="inlineStr">
        <is>
          <t>S049</t>
        </is>
      </c>
      <c r="D6773" t="inlineStr">
        <is>
          <t>Store_049</t>
        </is>
      </c>
      <c r="E6773" t="inlineStr">
        <is>
          <t>North</t>
        </is>
      </c>
      <c r="F6773" t="inlineStr">
        <is>
          <t>P0186</t>
        </is>
      </c>
      <c r="G6773" t="inlineStr">
        <is>
          <t>Prod_0186</t>
        </is>
      </c>
      <c r="H6773" t="inlineStr">
        <is>
          <t>Household</t>
        </is>
      </c>
      <c r="I6773" t="n">
        <v>3</v>
      </c>
      <c r="J6773" t="n">
        <v>701.28</v>
      </c>
      <c r="K6773" t="n">
        <v>0</v>
      </c>
      <c r="L6773">
        <f>I6773*J6773*(1-K6773)</f>
        <v/>
      </c>
      <c r="M6773">
        <f>VLOOKUP(F6773,Products!A:D,4,FALSE)*I6773</f>
        <v/>
      </c>
      <c r="N6773">
        <f>L6773-M6773</f>
        <v/>
      </c>
    </row>
    <row r="6774">
      <c r="A6774" t="inlineStr">
        <is>
          <t>T1006772</t>
        </is>
      </c>
      <c r="B6774" t="inlineStr">
        <is>
          <t>2023-09-01</t>
        </is>
      </c>
      <c r="C6774" t="inlineStr">
        <is>
          <t>S047</t>
        </is>
      </c>
      <c r="D6774" t="inlineStr">
        <is>
          <t>Store_047</t>
        </is>
      </c>
      <c r="E6774" t="inlineStr">
        <is>
          <t>North</t>
        </is>
      </c>
      <c r="F6774" t="inlineStr">
        <is>
          <t>P0110</t>
        </is>
      </c>
      <c r="G6774" t="inlineStr">
        <is>
          <t>Prod_0110</t>
        </is>
      </c>
      <c r="H6774" t="inlineStr">
        <is>
          <t>Stationery</t>
        </is>
      </c>
      <c r="I6774" t="n">
        <v>8</v>
      </c>
      <c r="J6774" t="n">
        <v>82.39</v>
      </c>
      <c r="K6774" t="n">
        <v>0</v>
      </c>
      <c r="L6774">
        <f>I6774*J6774*(1-K6774)</f>
        <v/>
      </c>
      <c r="M6774">
        <f>VLOOKUP(F6774,Products!A:D,4,FALSE)*I6774</f>
        <v/>
      </c>
      <c r="N6774">
        <f>L6774-M6774</f>
        <v/>
      </c>
    </row>
    <row r="6775">
      <c r="A6775" t="inlineStr">
        <is>
          <t>T1006773</t>
        </is>
      </c>
      <c r="B6775" t="inlineStr">
        <is>
          <t>2023-03-01</t>
        </is>
      </c>
      <c r="C6775" t="inlineStr">
        <is>
          <t>S004</t>
        </is>
      </c>
      <c r="D6775" t="inlineStr">
        <is>
          <t>Store_004</t>
        </is>
      </c>
      <c r="E6775" t="inlineStr">
        <is>
          <t>Central</t>
        </is>
      </c>
      <c r="F6775" t="inlineStr">
        <is>
          <t>P0170</t>
        </is>
      </c>
      <c r="G6775" t="inlineStr">
        <is>
          <t>Prod_0170</t>
        </is>
      </c>
      <c r="H6775" t="inlineStr">
        <is>
          <t>Household</t>
        </is>
      </c>
      <c r="I6775" t="n">
        <v>4</v>
      </c>
      <c r="J6775" t="n">
        <v>541.12</v>
      </c>
      <c r="K6775" t="n">
        <v>0.05</v>
      </c>
      <c r="L6775">
        <f>I6775*J6775*(1-K6775)</f>
        <v/>
      </c>
      <c r="M6775">
        <f>VLOOKUP(F6775,Products!A:D,4,FALSE)*I6775</f>
        <v/>
      </c>
      <c r="N6775">
        <f>L6775-M6775</f>
        <v/>
      </c>
    </row>
    <row r="6776">
      <c r="A6776" t="inlineStr">
        <is>
          <t>T1006774</t>
        </is>
      </c>
      <c r="B6776" t="inlineStr">
        <is>
          <t>2023-03-28</t>
        </is>
      </c>
      <c r="C6776" t="inlineStr">
        <is>
          <t>S005</t>
        </is>
      </c>
      <c r="D6776" t="inlineStr">
        <is>
          <t>Store_005</t>
        </is>
      </c>
      <c r="E6776" t="inlineStr">
        <is>
          <t>Central</t>
        </is>
      </c>
      <c r="F6776" t="inlineStr">
        <is>
          <t>P0147</t>
        </is>
      </c>
      <c r="G6776" t="inlineStr">
        <is>
          <t>Prod_0147</t>
        </is>
      </c>
      <c r="H6776" t="inlineStr">
        <is>
          <t>Stationery</t>
        </is>
      </c>
      <c r="I6776" t="n">
        <v>2</v>
      </c>
      <c r="J6776" t="n">
        <v>414.1</v>
      </c>
      <c r="K6776" t="n">
        <v>0</v>
      </c>
      <c r="L6776">
        <f>I6776*J6776*(1-K6776)</f>
        <v/>
      </c>
      <c r="M6776">
        <f>VLOOKUP(F6776,Products!A:D,4,FALSE)*I6776</f>
        <v/>
      </c>
      <c r="N6776">
        <f>L6776-M6776</f>
        <v/>
      </c>
    </row>
    <row r="6777">
      <c r="A6777" t="inlineStr">
        <is>
          <t>T1006775</t>
        </is>
      </c>
      <c r="B6777" t="inlineStr">
        <is>
          <t>2025-01-19</t>
        </is>
      </c>
      <c r="C6777" t="inlineStr">
        <is>
          <t>S002</t>
        </is>
      </c>
      <c r="D6777" t="inlineStr">
        <is>
          <t>Store_002</t>
        </is>
      </c>
      <c r="E6777" t="inlineStr">
        <is>
          <t>South</t>
        </is>
      </c>
      <c r="F6777" t="inlineStr">
        <is>
          <t>P0112</t>
        </is>
      </c>
      <c r="G6777" t="inlineStr">
        <is>
          <t>Prod_0112</t>
        </is>
      </c>
      <c r="H6777" t="inlineStr">
        <is>
          <t>Beverages</t>
        </is>
      </c>
      <c r="I6777" t="n">
        <v>4</v>
      </c>
      <c r="J6777" t="n">
        <v>650.59</v>
      </c>
      <c r="K6777" t="n">
        <v>0.05</v>
      </c>
      <c r="L6777">
        <f>I6777*J6777*(1-K6777)</f>
        <v/>
      </c>
      <c r="M6777">
        <f>VLOOKUP(F6777,Products!A:D,4,FALSE)*I6777</f>
        <v/>
      </c>
      <c r="N6777">
        <f>L6777-M6777</f>
        <v/>
      </c>
    </row>
    <row r="6778">
      <c r="A6778" t="inlineStr">
        <is>
          <t>T1006776</t>
        </is>
      </c>
      <c r="B6778" t="inlineStr">
        <is>
          <t>2023-04-21</t>
        </is>
      </c>
      <c r="C6778" t="inlineStr">
        <is>
          <t>S022</t>
        </is>
      </c>
      <c r="D6778" t="inlineStr">
        <is>
          <t>Store_022</t>
        </is>
      </c>
      <c r="E6778" t="inlineStr">
        <is>
          <t>East</t>
        </is>
      </c>
      <c r="F6778" t="inlineStr">
        <is>
          <t>P0168</t>
        </is>
      </c>
      <c r="G6778" t="inlineStr">
        <is>
          <t>Prod_0168</t>
        </is>
      </c>
      <c r="H6778" t="inlineStr">
        <is>
          <t>Electronics</t>
        </is>
      </c>
      <c r="I6778" t="n">
        <v>2</v>
      </c>
      <c r="J6778" t="n">
        <v>56.44</v>
      </c>
      <c r="K6778" t="n">
        <v>0.05</v>
      </c>
      <c r="L6778">
        <f>I6778*J6778*(1-K6778)</f>
        <v/>
      </c>
      <c r="M6778">
        <f>VLOOKUP(F6778,Products!A:D,4,FALSE)*I6778</f>
        <v/>
      </c>
      <c r="N6778">
        <f>L6778-M6778</f>
        <v/>
      </c>
    </row>
    <row r="6779">
      <c r="A6779" t="inlineStr">
        <is>
          <t>T1006777</t>
        </is>
      </c>
      <c r="B6779" t="inlineStr">
        <is>
          <t>2024-10-11</t>
        </is>
      </c>
      <c r="C6779" t="inlineStr">
        <is>
          <t>S034</t>
        </is>
      </c>
      <c r="D6779" t="inlineStr">
        <is>
          <t>Store_034</t>
        </is>
      </c>
      <c r="E6779" t="inlineStr">
        <is>
          <t>Central</t>
        </is>
      </c>
      <c r="F6779" t="inlineStr">
        <is>
          <t>P0107</t>
        </is>
      </c>
      <c r="G6779" t="inlineStr">
        <is>
          <t>Prod_0107</t>
        </is>
      </c>
      <c r="H6779" t="inlineStr">
        <is>
          <t>Stationery</t>
        </is>
      </c>
      <c r="I6779" t="n">
        <v>5</v>
      </c>
      <c r="J6779" t="n">
        <v>740.59</v>
      </c>
      <c r="K6779" t="n">
        <v>0</v>
      </c>
      <c r="L6779">
        <f>I6779*J6779*(1-K6779)</f>
        <v/>
      </c>
      <c r="M6779">
        <f>VLOOKUP(F6779,Products!A:D,4,FALSE)*I6779</f>
        <v/>
      </c>
      <c r="N6779">
        <f>L6779-M6779</f>
        <v/>
      </c>
    </row>
    <row r="6780">
      <c r="A6780" t="inlineStr">
        <is>
          <t>T1006778</t>
        </is>
      </c>
      <c r="B6780" t="inlineStr">
        <is>
          <t>2023-02-18</t>
        </is>
      </c>
      <c r="C6780" t="inlineStr">
        <is>
          <t>S013</t>
        </is>
      </c>
      <c r="D6780" t="inlineStr">
        <is>
          <t>Store_013</t>
        </is>
      </c>
      <c r="E6780" t="inlineStr">
        <is>
          <t>North</t>
        </is>
      </c>
      <c r="F6780" t="inlineStr">
        <is>
          <t>P0038</t>
        </is>
      </c>
      <c r="G6780" t="inlineStr">
        <is>
          <t>Prod_0038</t>
        </is>
      </c>
      <c r="H6780" t="inlineStr">
        <is>
          <t>Beverages</t>
        </is>
      </c>
      <c r="I6780" t="n">
        <v>5</v>
      </c>
      <c r="J6780" t="n">
        <v>949.72</v>
      </c>
      <c r="K6780" t="n">
        <v>0</v>
      </c>
      <c r="L6780">
        <f>I6780*J6780*(1-K6780)</f>
        <v/>
      </c>
      <c r="M6780">
        <f>VLOOKUP(F6780,Products!A:D,4,FALSE)*I6780</f>
        <v/>
      </c>
      <c r="N6780">
        <f>L6780-M6780</f>
        <v/>
      </c>
    </row>
    <row r="6781">
      <c r="A6781" t="inlineStr">
        <is>
          <t>T1006779</t>
        </is>
      </c>
      <c r="B6781" t="inlineStr">
        <is>
          <t>2024-09-27</t>
        </is>
      </c>
      <c r="C6781" t="inlineStr">
        <is>
          <t>S025</t>
        </is>
      </c>
      <c r="D6781" t="inlineStr">
        <is>
          <t>Store_025</t>
        </is>
      </c>
      <c r="E6781" t="inlineStr">
        <is>
          <t>Central</t>
        </is>
      </c>
      <c r="F6781" t="inlineStr">
        <is>
          <t>P0032</t>
        </is>
      </c>
      <c r="G6781" t="inlineStr">
        <is>
          <t>Prod_0032</t>
        </is>
      </c>
      <c r="H6781" t="inlineStr">
        <is>
          <t>Beverages</t>
        </is>
      </c>
      <c r="I6781" t="n">
        <v>8</v>
      </c>
      <c r="J6781" t="n">
        <v>329.65</v>
      </c>
      <c r="K6781" t="n">
        <v>0.05</v>
      </c>
      <c r="L6781">
        <f>I6781*J6781*(1-K6781)</f>
        <v/>
      </c>
      <c r="M6781">
        <f>VLOOKUP(F6781,Products!A:D,4,FALSE)*I6781</f>
        <v/>
      </c>
      <c r="N6781">
        <f>L6781-M6781</f>
        <v/>
      </c>
    </row>
    <row r="6782">
      <c r="A6782" t="inlineStr">
        <is>
          <t>T1006780</t>
        </is>
      </c>
      <c r="B6782" t="inlineStr">
        <is>
          <t>2025-01-03</t>
        </is>
      </c>
      <c r="C6782" t="inlineStr">
        <is>
          <t>S024</t>
        </is>
      </c>
      <c r="D6782" t="inlineStr">
        <is>
          <t>Store_024</t>
        </is>
      </c>
      <c r="E6782" t="inlineStr">
        <is>
          <t>South</t>
        </is>
      </c>
      <c r="F6782" t="inlineStr">
        <is>
          <t>P0042</t>
        </is>
      </c>
      <c r="G6782" t="inlineStr">
        <is>
          <t>Prod_0042</t>
        </is>
      </c>
      <c r="H6782" t="inlineStr">
        <is>
          <t>Electronics</t>
        </is>
      </c>
      <c r="I6782" t="n">
        <v>9</v>
      </c>
      <c r="J6782" t="n">
        <v>756.5599999999999</v>
      </c>
      <c r="K6782" t="n">
        <v>0</v>
      </c>
      <c r="L6782">
        <f>I6782*J6782*(1-K6782)</f>
        <v/>
      </c>
      <c r="M6782">
        <f>VLOOKUP(F6782,Products!A:D,4,FALSE)*I6782</f>
        <v/>
      </c>
      <c r="N6782">
        <f>L6782-M6782</f>
        <v/>
      </c>
    </row>
    <row r="6783">
      <c r="A6783" t="inlineStr">
        <is>
          <t>T1006781</t>
        </is>
      </c>
      <c r="B6783" t="inlineStr">
        <is>
          <t>2024-12-06</t>
        </is>
      </c>
      <c r="C6783" t="inlineStr">
        <is>
          <t>S005</t>
        </is>
      </c>
      <c r="D6783" t="inlineStr">
        <is>
          <t>Store_005</t>
        </is>
      </c>
      <c r="E6783" t="inlineStr">
        <is>
          <t>Central</t>
        </is>
      </c>
      <c r="F6783" t="inlineStr">
        <is>
          <t>P0068</t>
        </is>
      </c>
      <c r="G6783" t="inlineStr">
        <is>
          <t>Prod_0068</t>
        </is>
      </c>
      <c r="H6783" t="inlineStr">
        <is>
          <t>Household</t>
        </is>
      </c>
      <c r="I6783" t="n">
        <v>4</v>
      </c>
      <c r="J6783" t="n">
        <v>234.02</v>
      </c>
      <c r="K6783" t="n">
        <v>0.05</v>
      </c>
      <c r="L6783">
        <f>I6783*J6783*(1-K6783)</f>
        <v/>
      </c>
      <c r="M6783">
        <f>VLOOKUP(F6783,Products!A:D,4,FALSE)*I6783</f>
        <v/>
      </c>
      <c r="N6783">
        <f>L6783-M6783</f>
        <v/>
      </c>
    </row>
    <row r="6784">
      <c r="A6784" t="inlineStr">
        <is>
          <t>T1006782</t>
        </is>
      </c>
      <c r="B6784" t="inlineStr">
        <is>
          <t>2023-10-26</t>
        </is>
      </c>
      <c r="C6784" t="inlineStr">
        <is>
          <t>S013</t>
        </is>
      </c>
      <c r="D6784" t="inlineStr">
        <is>
          <t>Store_013</t>
        </is>
      </c>
      <c r="E6784" t="inlineStr">
        <is>
          <t>North</t>
        </is>
      </c>
      <c r="F6784" t="inlineStr">
        <is>
          <t>P0187</t>
        </is>
      </c>
      <c r="G6784" t="inlineStr">
        <is>
          <t>Prod_0187</t>
        </is>
      </c>
      <c r="H6784" t="inlineStr">
        <is>
          <t>Food</t>
        </is>
      </c>
      <c r="I6784" t="n">
        <v>7</v>
      </c>
      <c r="J6784" t="n">
        <v>952.17</v>
      </c>
      <c r="K6784" t="n">
        <v>0</v>
      </c>
      <c r="L6784">
        <f>I6784*J6784*(1-K6784)</f>
        <v/>
      </c>
      <c r="M6784">
        <f>VLOOKUP(F6784,Products!A:D,4,FALSE)*I6784</f>
        <v/>
      </c>
      <c r="N6784">
        <f>L6784-M6784</f>
        <v/>
      </c>
    </row>
    <row r="6785">
      <c r="A6785" t="inlineStr">
        <is>
          <t>T1006783</t>
        </is>
      </c>
      <c r="B6785" t="inlineStr">
        <is>
          <t>2024-02-26</t>
        </is>
      </c>
      <c r="C6785" t="inlineStr">
        <is>
          <t>S006</t>
        </is>
      </c>
      <c r="D6785" t="inlineStr">
        <is>
          <t>Store_006</t>
        </is>
      </c>
      <c r="E6785" t="inlineStr">
        <is>
          <t>East</t>
        </is>
      </c>
      <c r="F6785" t="inlineStr">
        <is>
          <t>P0099</t>
        </is>
      </c>
      <c r="G6785" t="inlineStr">
        <is>
          <t>Prod_0099</t>
        </is>
      </c>
      <c r="H6785" t="inlineStr">
        <is>
          <t>Beverages</t>
        </is>
      </c>
      <c r="I6785" t="n">
        <v>5</v>
      </c>
      <c r="J6785" t="n">
        <v>102.51</v>
      </c>
      <c r="K6785" t="n">
        <v>0</v>
      </c>
      <c r="L6785">
        <f>I6785*J6785*(1-K6785)</f>
        <v/>
      </c>
      <c r="M6785">
        <f>VLOOKUP(F6785,Products!A:D,4,FALSE)*I6785</f>
        <v/>
      </c>
      <c r="N6785">
        <f>L6785-M6785</f>
        <v/>
      </c>
    </row>
    <row r="6786">
      <c r="A6786" t="inlineStr">
        <is>
          <t>T1006784</t>
        </is>
      </c>
      <c r="B6786" t="inlineStr">
        <is>
          <t>2023-05-05</t>
        </is>
      </c>
      <c r="C6786" t="inlineStr">
        <is>
          <t>S009</t>
        </is>
      </c>
      <c r="D6786" t="inlineStr">
        <is>
          <t>Store_009</t>
        </is>
      </c>
      <c r="E6786" t="inlineStr">
        <is>
          <t>Central</t>
        </is>
      </c>
      <c r="F6786" t="inlineStr">
        <is>
          <t>P0059</t>
        </is>
      </c>
      <c r="G6786" t="inlineStr">
        <is>
          <t>Prod_0059</t>
        </is>
      </c>
      <c r="H6786" t="inlineStr">
        <is>
          <t>Beverages</t>
        </is>
      </c>
      <c r="I6786" t="n">
        <v>6</v>
      </c>
      <c r="J6786" t="n">
        <v>457.86</v>
      </c>
      <c r="K6786" t="n">
        <v>0.1</v>
      </c>
      <c r="L6786">
        <f>I6786*J6786*(1-K6786)</f>
        <v/>
      </c>
      <c r="M6786">
        <f>VLOOKUP(F6786,Products!A:D,4,FALSE)*I6786</f>
        <v/>
      </c>
      <c r="N6786">
        <f>L6786-M6786</f>
        <v/>
      </c>
    </row>
    <row r="6787">
      <c r="A6787" t="inlineStr">
        <is>
          <t>T1006785</t>
        </is>
      </c>
      <c r="B6787" t="inlineStr">
        <is>
          <t>2023-03-01</t>
        </is>
      </c>
      <c r="C6787" t="inlineStr">
        <is>
          <t>S021</t>
        </is>
      </c>
      <c r="D6787" t="inlineStr">
        <is>
          <t>Store_021</t>
        </is>
      </c>
      <c r="E6787" t="inlineStr">
        <is>
          <t>North</t>
        </is>
      </c>
      <c r="F6787" t="inlineStr">
        <is>
          <t>P0174</t>
        </is>
      </c>
      <c r="G6787" t="inlineStr">
        <is>
          <t>Prod_0174</t>
        </is>
      </c>
      <c r="H6787" t="inlineStr">
        <is>
          <t>Food</t>
        </is>
      </c>
      <c r="I6787" t="n">
        <v>3</v>
      </c>
      <c r="J6787" t="n">
        <v>91.45999999999999</v>
      </c>
      <c r="K6787" t="n">
        <v>0</v>
      </c>
      <c r="L6787">
        <f>I6787*J6787*(1-K6787)</f>
        <v/>
      </c>
      <c r="M6787">
        <f>VLOOKUP(F6787,Products!A:D,4,FALSE)*I6787</f>
        <v/>
      </c>
      <c r="N6787">
        <f>L6787-M6787</f>
        <v/>
      </c>
    </row>
    <row r="6788">
      <c r="A6788" t="inlineStr">
        <is>
          <t>T1006786</t>
        </is>
      </c>
      <c r="B6788" t="inlineStr">
        <is>
          <t>2023-12-29</t>
        </is>
      </c>
      <c r="C6788" t="inlineStr">
        <is>
          <t>S020</t>
        </is>
      </c>
      <c r="D6788" t="inlineStr">
        <is>
          <t>Store_020</t>
        </is>
      </c>
      <c r="E6788" t="inlineStr">
        <is>
          <t>West</t>
        </is>
      </c>
      <c r="F6788" t="inlineStr">
        <is>
          <t>P0198</t>
        </is>
      </c>
      <c r="G6788" t="inlineStr">
        <is>
          <t>Prod_0198</t>
        </is>
      </c>
      <c r="H6788" t="inlineStr">
        <is>
          <t>Beverages</t>
        </is>
      </c>
      <c r="I6788" t="n">
        <v>1</v>
      </c>
      <c r="J6788" t="n">
        <v>981.77</v>
      </c>
      <c r="K6788" t="n">
        <v>0</v>
      </c>
      <c r="L6788">
        <f>I6788*J6788*(1-K6788)</f>
        <v/>
      </c>
      <c r="M6788">
        <f>VLOOKUP(F6788,Products!A:D,4,FALSE)*I6788</f>
        <v/>
      </c>
      <c r="N6788">
        <f>L6788-M6788</f>
        <v/>
      </c>
    </row>
    <row r="6789">
      <c r="A6789" t="inlineStr">
        <is>
          <t>T1006787</t>
        </is>
      </c>
      <c r="B6789" t="inlineStr">
        <is>
          <t>2025-06-07</t>
        </is>
      </c>
      <c r="C6789" t="inlineStr">
        <is>
          <t>S045</t>
        </is>
      </c>
      <c r="D6789" t="inlineStr">
        <is>
          <t>Store_045</t>
        </is>
      </c>
      <c r="E6789" t="inlineStr">
        <is>
          <t>East</t>
        </is>
      </c>
      <c r="F6789" t="inlineStr">
        <is>
          <t>P0187</t>
        </is>
      </c>
      <c r="G6789" t="inlineStr">
        <is>
          <t>Prod_0187</t>
        </is>
      </c>
      <c r="H6789" t="inlineStr">
        <is>
          <t>Food</t>
        </is>
      </c>
      <c r="I6789" t="n">
        <v>1</v>
      </c>
      <c r="J6789" t="n">
        <v>930.17</v>
      </c>
      <c r="K6789" t="n">
        <v>0</v>
      </c>
      <c r="L6789">
        <f>I6789*J6789*(1-K6789)</f>
        <v/>
      </c>
      <c r="M6789">
        <f>VLOOKUP(F6789,Products!A:D,4,FALSE)*I6789</f>
        <v/>
      </c>
      <c r="N6789">
        <f>L6789-M6789</f>
        <v/>
      </c>
    </row>
    <row r="6790">
      <c r="A6790" t="inlineStr">
        <is>
          <t>T1006788</t>
        </is>
      </c>
      <c r="B6790" t="inlineStr">
        <is>
          <t>2024-04-05</t>
        </is>
      </c>
      <c r="C6790" t="inlineStr">
        <is>
          <t>S027</t>
        </is>
      </c>
      <c r="D6790" t="inlineStr">
        <is>
          <t>Store_027</t>
        </is>
      </c>
      <c r="E6790" t="inlineStr">
        <is>
          <t>South</t>
        </is>
      </c>
      <c r="F6790" t="inlineStr">
        <is>
          <t>P0124</t>
        </is>
      </c>
      <c r="G6790" t="inlineStr">
        <is>
          <t>Prod_0124</t>
        </is>
      </c>
      <c r="H6790" t="inlineStr">
        <is>
          <t>Beverages</t>
        </is>
      </c>
      <c r="I6790" t="n">
        <v>2</v>
      </c>
      <c r="J6790" t="n">
        <v>786.83</v>
      </c>
      <c r="K6790" t="n">
        <v>0</v>
      </c>
      <c r="L6790">
        <f>I6790*J6790*(1-K6790)</f>
        <v/>
      </c>
      <c r="M6790">
        <f>VLOOKUP(F6790,Products!A:D,4,FALSE)*I6790</f>
        <v/>
      </c>
      <c r="N6790">
        <f>L6790-M6790</f>
        <v/>
      </c>
    </row>
    <row r="6791">
      <c r="A6791" t="inlineStr">
        <is>
          <t>T1006789</t>
        </is>
      </c>
      <c r="B6791" t="inlineStr">
        <is>
          <t>2025-03-02</t>
        </is>
      </c>
      <c r="C6791" t="inlineStr">
        <is>
          <t>S043</t>
        </is>
      </c>
      <c r="D6791" t="inlineStr">
        <is>
          <t>Store_043</t>
        </is>
      </c>
      <c r="E6791" t="inlineStr">
        <is>
          <t>East</t>
        </is>
      </c>
      <c r="F6791" t="inlineStr">
        <is>
          <t>P0134</t>
        </is>
      </c>
      <c r="G6791" t="inlineStr">
        <is>
          <t>Prod_0134</t>
        </is>
      </c>
      <c r="H6791" t="inlineStr">
        <is>
          <t>Food</t>
        </is>
      </c>
      <c r="I6791" t="n">
        <v>3</v>
      </c>
      <c r="J6791" t="n">
        <v>492.9</v>
      </c>
      <c r="K6791" t="n">
        <v>0.1</v>
      </c>
      <c r="L6791">
        <f>I6791*J6791*(1-K6791)</f>
        <v/>
      </c>
      <c r="M6791">
        <f>VLOOKUP(F6791,Products!A:D,4,FALSE)*I6791</f>
        <v/>
      </c>
      <c r="N6791">
        <f>L6791-M6791</f>
        <v/>
      </c>
    </row>
    <row r="6792">
      <c r="A6792" t="inlineStr">
        <is>
          <t>T1006790</t>
        </is>
      </c>
      <c r="B6792" t="inlineStr">
        <is>
          <t>2025-02-22</t>
        </is>
      </c>
      <c r="C6792" t="inlineStr">
        <is>
          <t>S042</t>
        </is>
      </c>
      <c r="D6792" t="inlineStr">
        <is>
          <t>Store_042</t>
        </is>
      </c>
      <c r="E6792" t="inlineStr">
        <is>
          <t>Central</t>
        </is>
      </c>
      <c r="F6792" t="inlineStr">
        <is>
          <t>P0122</t>
        </is>
      </c>
      <c r="G6792" t="inlineStr">
        <is>
          <t>Prod_0122</t>
        </is>
      </c>
      <c r="H6792" t="inlineStr">
        <is>
          <t>Beverages</t>
        </is>
      </c>
      <c r="I6792" t="n">
        <v>5</v>
      </c>
      <c r="J6792" t="n">
        <v>710.37</v>
      </c>
      <c r="K6792" t="n">
        <v>0</v>
      </c>
      <c r="L6792">
        <f>I6792*J6792*(1-K6792)</f>
        <v/>
      </c>
      <c r="M6792">
        <f>VLOOKUP(F6792,Products!A:D,4,FALSE)*I6792</f>
        <v/>
      </c>
      <c r="N6792">
        <f>L6792-M6792</f>
        <v/>
      </c>
    </row>
    <row r="6793">
      <c r="A6793" t="inlineStr">
        <is>
          <t>T1006791</t>
        </is>
      </c>
      <c r="B6793" t="inlineStr">
        <is>
          <t>2023-10-21</t>
        </is>
      </c>
      <c r="C6793" t="inlineStr">
        <is>
          <t>S021</t>
        </is>
      </c>
      <c r="D6793" t="inlineStr">
        <is>
          <t>Store_021</t>
        </is>
      </c>
      <c r="E6793" t="inlineStr">
        <is>
          <t>North</t>
        </is>
      </c>
      <c r="F6793" t="inlineStr">
        <is>
          <t>P0178</t>
        </is>
      </c>
      <c r="G6793" t="inlineStr">
        <is>
          <t>Prod_0178</t>
        </is>
      </c>
      <c r="H6793" t="inlineStr">
        <is>
          <t>Beverages</t>
        </is>
      </c>
      <c r="I6793" t="n">
        <v>3</v>
      </c>
      <c r="J6793" t="n">
        <v>626.3200000000001</v>
      </c>
      <c r="K6793" t="n">
        <v>0</v>
      </c>
      <c r="L6793">
        <f>I6793*J6793*(1-K6793)</f>
        <v/>
      </c>
      <c r="M6793">
        <f>VLOOKUP(F6793,Products!A:D,4,FALSE)*I6793</f>
        <v/>
      </c>
      <c r="N6793">
        <f>L6793-M6793</f>
        <v/>
      </c>
    </row>
    <row r="6794">
      <c r="A6794" t="inlineStr">
        <is>
          <t>T1006792</t>
        </is>
      </c>
      <c r="B6794" t="inlineStr">
        <is>
          <t>2025-07-05</t>
        </is>
      </c>
      <c r="C6794" t="inlineStr">
        <is>
          <t>S029</t>
        </is>
      </c>
      <c r="D6794" t="inlineStr">
        <is>
          <t>Store_029</t>
        </is>
      </c>
      <c r="E6794" t="inlineStr">
        <is>
          <t>South</t>
        </is>
      </c>
      <c r="F6794" t="inlineStr">
        <is>
          <t>P0005</t>
        </is>
      </c>
      <c r="G6794" t="inlineStr">
        <is>
          <t>Prod_0005</t>
        </is>
      </c>
      <c r="H6794" t="inlineStr">
        <is>
          <t>Beverages</t>
        </is>
      </c>
      <c r="I6794" t="n">
        <v>4</v>
      </c>
      <c r="J6794" t="n">
        <v>159.01</v>
      </c>
      <c r="K6794" t="n">
        <v>0</v>
      </c>
      <c r="L6794">
        <f>I6794*J6794*(1-K6794)</f>
        <v/>
      </c>
      <c r="M6794">
        <f>VLOOKUP(F6794,Products!A:D,4,FALSE)*I6794</f>
        <v/>
      </c>
      <c r="N6794">
        <f>L6794-M6794</f>
        <v/>
      </c>
    </row>
    <row r="6795">
      <c r="A6795" t="inlineStr">
        <is>
          <t>T1006793</t>
        </is>
      </c>
      <c r="B6795" t="inlineStr">
        <is>
          <t>2024-09-19</t>
        </is>
      </c>
      <c r="C6795" t="inlineStr">
        <is>
          <t>S037</t>
        </is>
      </c>
      <c r="D6795" t="inlineStr">
        <is>
          <t>Store_037</t>
        </is>
      </c>
      <c r="E6795" t="inlineStr">
        <is>
          <t>East</t>
        </is>
      </c>
      <c r="F6795" t="inlineStr">
        <is>
          <t>P0166</t>
        </is>
      </c>
      <c r="G6795" t="inlineStr">
        <is>
          <t>Prod_0166</t>
        </is>
      </c>
      <c r="H6795" t="inlineStr">
        <is>
          <t>Electronics</t>
        </is>
      </c>
      <c r="I6795" t="n">
        <v>7</v>
      </c>
      <c r="J6795" t="n">
        <v>542.23</v>
      </c>
      <c r="K6795" t="n">
        <v>0</v>
      </c>
      <c r="L6795">
        <f>I6795*J6795*(1-K6795)</f>
        <v/>
      </c>
      <c r="M6795">
        <f>VLOOKUP(F6795,Products!A:D,4,FALSE)*I6795</f>
        <v/>
      </c>
      <c r="N6795">
        <f>L6795-M6795</f>
        <v/>
      </c>
    </row>
    <row r="6796">
      <c r="A6796" t="inlineStr">
        <is>
          <t>T1006794</t>
        </is>
      </c>
      <c r="B6796" t="inlineStr">
        <is>
          <t>2024-07-14</t>
        </is>
      </c>
      <c r="C6796" t="inlineStr">
        <is>
          <t>S007</t>
        </is>
      </c>
      <c r="D6796" t="inlineStr">
        <is>
          <t>Store_007</t>
        </is>
      </c>
      <c r="E6796" t="inlineStr">
        <is>
          <t>East</t>
        </is>
      </c>
      <c r="F6796" t="inlineStr">
        <is>
          <t>P0157</t>
        </is>
      </c>
      <c r="G6796" t="inlineStr">
        <is>
          <t>Prod_0157</t>
        </is>
      </c>
      <c r="H6796" t="inlineStr">
        <is>
          <t>Toys</t>
        </is>
      </c>
      <c r="I6796" t="n">
        <v>1</v>
      </c>
      <c r="J6796" t="n">
        <v>282.53</v>
      </c>
      <c r="K6796" t="n">
        <v>0.1</v>
      </c>
      <c r="L6796">
        <f>I6796*J6796*(1-K6796)</f>
        <v/>
      </c>
      <c r="M6796">
        <f>VLOOKUP(F6796,Products!A:D,4,FALSE)*I6796</f>
        <v/>
      </c>
      <c r="N6796">
        <f>L6796-M6796</f>
        <v/>
      </c>
    </row>
    <row r="6797">
      <c r="A6797" t="inlineStr">
        <is>
          <t>T1006795</t>
        </is>
      </c>
      <c r="B6797" t="inlineStr">
        <is>
          <t>2024-11-23</t>
        </is>
      </c>
      <c r="C6797" t="inlineStr">
        <is>
          <t>S006</t>
        </is>
      </c>
      <c r="D6797" t="inlineStr">
        <is>
          <t>Store_006</t>
        </is>
      </c>
      <c r="E6797" t="inlineStr">
        <is>
          <t>East</t>
        </is>
      </c>
      <c r="F6797" t="inlineStr">
        <is>
          <t>P0200</t>
        </is>
      </c>
      <c r="G6797" t="inlineStr">
        <is>
          <t>Prod_0200</t>
        </is>
      </c>
      <c r="H6797" t="inlineStr">
        <is>
          <t>Electronics</t>
        </is>
      </c>
      <c r="I6797" t="n">
        <v>4</v>
      </c>
      <c r="J6797" t="n">
        <v>378.24</v>
      </c>
      <c r="K6797" t="n">
        <v>0.05</v>
      </c>
      <c r="L6797">
        <f>I6797*J6797*(1-K6797)</f>
        <v/>
      </c>
      <c r="M6797">
        <f>VLOOKUP(F6797,Products!A:D,4,FALSE)*I6797</f>
        <v/>
      </c>
      <c r="N6797">
        <f>L6797-M6797</f>
        <v/>
      </c>
    </row>
    <row r="6798">
      <c r="A6798" t="inlineStr">
        <is>
          <t>T1006796</t>
        </is>
      </c>
      <c r="B6798" t="inlineStr">
        <is>
          <t>2024-05-23</t>
        </is>
      </c>
      <c r="C6798" t="inlineStr">
        <is>
          <t>S027</t>
        </is>
      </c>
      <c r="D6798" t="inlineStr">
        <is>
          <t>Store_027</t>
        </is>
      </c>
      <c r="E6798" t="inlineStr">
        <is>
          <t>South</t>
        </is>
      </c>
      <c r="F6798" t="inlineStr">
        <is>
          <t>P0143</t>
        </is>
      </c>
      <c r="G6798" t="inlineStr">
        <is>
          <t>Prod_0143</t>
        </is>
      </c>
      <c r="H6798" t="inlineStr">
        <is>
          <t>Electronics</t>
        </is>
      </c>
      <c r="I6798" t="n">
        <v>8</v>
      </c>
      <c r="J6798" t="n">
        <v>314.71</v>
      </c>
      <c r="K6798" t="n">
        <v>0.1</v>
      </c>
      <c r="L6798">
        <f>I6798*J6798*(1-K6798)</f>
        <v/>
      </c>
      <c r="M6798">
        <f>VLOOKUP(F6798,Products!A:D,4,FALSE)*I6798</f>
        <v/>
      </c>
      <c r="N6798">
        <f>L6798-M6798</f>
        <v/>
      </c>
    </row>
    <row r="6799">
      <c r="A6799" t="inlineStr">
        <is>
          <t>T1006797</t>
        </is>
      </c>
      <c r="B6799" t="inlineStr">
        <is>
          <t>2025-05-16</t>
        </is>
      </c>
      <c r="C6799" t="inlineStr">
        <is>
          <t>S047</t>
        </is>
      </c>
      <c r="D6799" t="inlineStr">
        <is>
          <t>Store_047</t>
        </is>
      </c>
      <c r="E6799" t="inlineStr">
        <is>
          <t>North</t>
        </is>
      </c>
      <c r="F6799" t="inlineStr">
        <is>
          <t>P0095</t>
        </is>
      </c>
      <c r="G6799" t="inlineStr">
        <is>
          <t>Prod_0095</t>
        </is>
      </c>
      <c r="H6799" t="inlineStr">
        <is>
          <t>Food</t>
        </is>
      </c>
      <c r="I6799" t="n">
        <v>1</v>
      </c>
      <c r="J6799" t="n">
        <v>196.76</v>
      </c>
      <c r="K6799" t="n">
        <v>0.05</v>
      </c>
      <c r="L6799">
        <f>I6799*J6799*(1-K6799)</f>
        <v/>
      </c>
      <c r="M6799">
        <f>VLOOKUP(F6799,Products!A:D,4,FALSE)*I6799</f>
        <v/>
      </c>
      <c r="N6799">
        <f>L6799-M6799</f>
        <v/>
      </c>
    </row>
    <row r="6800">
      <c r="A6800" t="inlineStr">
        <is>
          <t>T1006798</t>
        </is>
      </c>
      <c r="B6800" t="inlineStr">
        <is>
          <t>2023-03-20</t>
        </is>
      </c>
      <c r="C6800" t="inlineStr">
        <is>
          <t>S047</t>
        </is>
      </c>
      <c r="D6800" t="inlineStr">
        <is>
          <t>Store_047</t>
        </is>
      </c>
      <c r="E6800" t="inlineStr">
        <is>
          <t>North</t>
        </is>
      </c>
      <c r="F6800" t="inlineStr">
        <is>
          <t>P0056</t>
        </is>
      </c>
      <c r="G6800" t="inlineStr">
        <is>
          <t>Prod_0056</t>
        </is>
      </c>
      <c r="H6800" t="inlineStr">
        <is>
          <t>Household</t>
        </is>
      </c>
      <c r="I6800" t="n">
        <v>6</v>
      </c>
      <c r="J6800" t="n">
        <v>257.42</v>
      </c>
      <c r="K6800" t="n">
        <v>0</v>
      </c>
      <c r="L6800">
        <f>I6800*J6800*(1-K6800)</f>
        <v/>
      </c>
      <c r="M6800">
        <f>VLOOKUP(F6800,Products!A:D,4,FALSE)*I6800</f>
        <v/>
      </c>
      <c r="N6800">
        <f>L6800-M6800</f>
        <v/>
      </c>
    </row>
    <row r="6801">
      <c r="A6801" t="inlineStr">
        <is>
          <t>T1006799</t>
        </is>
      </c>
      <c r="B6801" t="inlineStr">
        <is>
          <t>2024-06-15</t>
        </is>
      </c>
      <c r="C6801" t="inlineStr">
        <is>
          <t>S040</t>
        </is>
      </c>
      <c r="D6801" t="inlineStr">
        <is>
          <t>Store_040</t>
        </is>
      </c>
      <c r="E6801" t="inlineStr">
        <is>
          <t>Central</t>
        </is>
      </c>
      <c r="F6801" t="inlineStr">
        <is>
          <t>P0134</t>
        </is>
      </c>
      <c r="G6801" t="inlineStr">
        <is>
          <t>Prod_0134</t>
        </is>
      </c>
      <c r="H6801" t="inlineStr">
        <is>
          <t>Food</t>
        </is>
      </c>
      <c r="I6801" t="n">
        <v>8</v>
      </c>
      <c r="J6801" t="n">
        <v>524.14</v>
      </c>
      <c r="K6801" t="n">
        <v>0</v>
      </c>
      <c r="L6801">
        <f>I6801*J6801*(1-K6801)</f>
        <v/>
      </c>
      <c r="M6801">
        <f>VLOOKUP(F6801,Products!A:D,4,FALSE)*I6801</f>
        <v/>
      </c>
      <c r="N6801">
        <f>L6801-M6801</f>
        <v/>
      </c>
    </row>
    <row r="6802">
      <c r="A6802" t="inlineStr">
        <is>
          <t>T1006800</t>
        </is>
      </c>
      <c r="B6802" t="inlineStr">
        <is>
          <t>2024-01-21</t>
        </is>
      </c>
      <c r="C6802" t="inlineStr">
        <is>
          <t>S040</t>
        </is>
      </c>
      <c r="D6802" t="inlineStr">
        <is>
          <t>Store_040</t>
        </is>
      </c>
      <c r="E6802" t="inlineStr">
        <is>
          <t>Central</t>
        </is>
      </c>
      <c r="F6802" t="inlineStr">
        <is>
          <t>P0096</t>
        </is>
      </c>
      <c r="G6802" t="inlineStr">
        <is>
          <t>Prod_0096</t>
        </is>
      </c>
      <c r="H6802" t="inlineStr">
        <is>
          <t>Beverages</t>
        </is>
      </c>
      <c r="I6802" t="n">
        <v>8</v>
      </c>
      <c r="J6802" t="n">
        <v>556.16</v>
      </c>
      <c r="K6802" t="n">
        <v>0.1</v>
      </c>
      <c r="L6802">
        <f>I6802*J6802*(1-K6802)</f>
        <v/>
      </c>
      <c r="M6802">
        <f>VLOOKUP(F6802,Products!A:D,4,FALSE)*I6802</f>
        <v/>
      </c>
      <c r="N6802">
        <f>L6802-M6802</f>
        <v/>
      </c>
    </row>
    <row r="6803">
      <c r="A6803" t="inlineStr">
        <is>
          <t>T1006801</t>
        </is>
      </c>
      <c r="B6803" t="inlineStr">
        <is>
          <t>2024-11-25</t>
        </is>
      </c>
      <c r="C6803" t="inlineStr">
        <is>
          <t>S029</t>
        </is>
      </c>
      <c r="D6803" t="inlineStr">
        <is>
          <t>Store_029</t>
        </is>
      </c>
      <c r="E6803" t="inlineStr">
        <is>
          <t>South</t>
        </is>
      </c>
      <c r="F6803" t="inlineStr">
        <is>
          <t>P0148</t>
        </is>
      </c>
      <c r="G6803" t="inlineStr">
        <is>
          <t>Prod_0148</t>
        </is>
      </c>
      <c r="H6803" t="inlineStr">
        <is>
          <t>Electronics</t>
        </is>
      </c>
      <c r="I6803" t="n">
        <v>8</v>
      </c>
      <c r="J6803" t="n">
        <v>273.52</v>
      </c>
      <c r="K6803" t="n">
        <v>0</v>
      </c>
      <c r="L6803">
        <f>I6803*J6803*(1-K6803)</f>
        <v/>
      </c>
      <c r="M6803">
        <f>VLOOKUP(F6803,Products!A:D,4,FALSE)*I6803</f>
        <v/>
      </c>
      <c r="N6803">
        <f>L6803-M6803</f>
        <v/>
      </c>
    </row>
    <row r="6804">
      <c r="A6804" t="inlineStr">
        <is>
          <t>T1006802</t>
        </is>
      </c>
      <c r="B6804" t="inlineStr">
        <is>
          <t>2023-12-31</t>
        </is>
      </c>
      <c r="C6804" t="inlineStr">
        <is>
          <t>S018</t>
        </is>
      </c>
      <c r="D6804" t="inlineStr">
        <is>
          <t>Store_018</t>
        </is>
      </c>
      <c r="E6804" t="inlineStr">
        <is>
          <t>South</t>
        </is>
      </c>
      <c r="F6804" t="inlineStr">
        <is>
          <t>P0149</t>
        </is>
      </c>
      <c r="G6804" t="inlineStr">
        <is>
          <t>Prod_0149</t>
        </is>
      </c>
      <c r="H6804" t="inlineStr">
        <is>
          <t>Toys</t>
        </is>
      </c>
      <c r="I6804" t="n">
        <v>9</v>
      </c>
      <c r="J6804" t="n">
        <v>65.03</v>
      </c>
      <c r="K6804" t="n">
        <v>0.1</v>
      </c>
      <c r="L6804">
        <f>I6804*J6804*(1-K6804)</f>
        <v/>
      </c>
      <c r="M6804">
        <f>VLOOKUP(F6804,Products!A:D,4,FALSE)*I6804</f>
        <v/>
      </c>
      <c r="N6804">
        <f>L6804-M6804</f>
        <v/>
      </c>
    </row>
    <row r="6805">
      <c r="A6805" t="inlineStr">
        <is>
          <t>T1006803</t>
        </is>
      </c>
      <c r="B6805" t="inlineStr">
        <is>
          <t>2025-09-02</t>
        </is>
      </c>
      <c r="C6805" t="inlineStr">
        <is>
          <t>S015</t>
        </is>
      </c>
      <c r="D6805" t="inlineStr">
        <is>
          <t>Store_015</t>
        </is>
      </c>
      <c r="E6805" t="inlineStr">
        <is>
          <t>North</t>
        </is>
      </c>
      <c r="F6805" t="inlineStr">
        <is>
          <t>P0097</t>
        </is>
      </c>
      <c r="G6805" t="inlineStr">
        <is>
          <t>Prod_0097</t>
        </is>
      </c>
      <c r="H6805" t="inlineStr">
        <is>
          <t>Clothing</t>
        </is>
      </c>
      <c r="I6805" t="n">
        <v>4</v>
      </c>
      <c r="J6805" t="n">
        <v>232.74</v>
      </c>
      <c r="K6805" t="n">
        <v>0</v>
      </c>
      <c r="L6805">
        <f>I6805*J6805*(1-K6805)</f>
        <v/>
      </c>
      <c r="M6805">
        <f>VLOOKUP(F6805,Products!A:D,4,FALSE)*I6805</f>
        <v/>
      </c>
      <c r="N6805">
        <f>L6805-M6805</f>
        <v/>
      </c>
    </row>
    <row r="6806">
      <c r="A6806" t="inlineStr">
        <is>
          <t>T1006804</t>
        </is>
      </c>
      <c r="B6806" t="inlineStr">
        <is>
          <t>2024-05-25</t>
        </is>
      </c>
      <c r="C6806" t="inlineStr">
        <is>
          <t>S004</t>
        </is>
      </c>
      <c r="D6806" t="inlineStr">
        <is>
          <t>Store_004</t>
        </is>
      </c>
      <c r="E6806" t="inlineStr">
        <is>
          <t>Central</t>
        </is>
      </c>
      <c r="F6806" t="inlineStr">
        <is>
          <t>P0093</t>
        </is>
      </c>
      <c r="G6806" t="inlineStr">
        <is>
          <t>Prod_0093</t>
        </is>
      </c>
      <c r="H6806" t="inlineStr">
        <is>
          <t>Electronics</t>
        </is>
      </c>
      <c r="I6806" t="n">
        <v>5</v>
      </c>
      <c r="J6806" t="n">
        <v>225.74</v>
      </c>
      <c r="K6806" t="n">
        <v>0</v>
      </c>
      <c r="L6806">
        <f>I6806*J6806*(1-K6806)</f>
        <v/>
      </c>
      <c r="M6806">
        <f>VLOOKUP(F6806,Products!A:D,4,FALSE)*I6806</f>
        <v/>
      </c>
      <c r="N6806">
        <f>L6806-M6806</f>
        <v/>
      </c>
    </row>
    <row r="6807">
      <c r="A6807" t="inlineStr">
        <is>
          <t>T1006805</t>
        </is>
      </c>
      <c r="B6807" t="inlineStr">
        <is>
          <t>2025-05-13</t>
        </is>
      </c>
      <c r="C6807" t="inlineStr">
        <is>
          <t>S048</t>
        </is>
      </c>
      <c r="D6807" t="inlineStr">
        <is>
          <t>Store_048</t>
        </is>
      </c>
      <c r="E6807" t="inlineStr">
        <is>
          <t>South</t>
        </is>
      </c>
      <c r="F6807" t="inlineStr">
        <is>
          <t>P0044</t>
        </is>
      </c>
      <c r="G6807" t="inlineStr">
        <is>
          <t>Prod_0044</t>
        </is>
      </c>
      <c r="H6807" t="inlineStr">
        <is>
          <t>Food</t>
        </is>
      </c>
      <c r="I6807" t="n">
        <v>6</v>
      </c>
      <c r="J6807" t="n">
        <v>225.69</v>
      </c>
      <c r="K6807" t="n">
        <v>0</v>
      </c>
      <c r="L6807">
        <f>I6807*J6807*(1-K6807)</f>
        <v/>
      </c>
      <c r="M6807">
        <f>VLOOKUP(F6807,Products!A:D,4,FALSE)*I6807</f>
        <v/>
      </c>
      <c r="N6807">
        <f>L6807-M6807</f>
        <v/>
      </c>
    </row>
    <row r="6808">
      <c r="A6808" t="inlineStr">
        <is>
          <t>T1006806</t>
        </is>
      </c>
      <c r="B6808" t="inlineStr">
        <is>
          <t>2025-04-02</t>
        </is>
      </c>
      <c r="C6808" t="inlineStr">
        <is>
          <t>S049</t>
        </is>
      </c>
      <c r="D6808" t="inlineStr">
        <is>
          <t>Store_049</t>
        </is>
      </c>
      <c r="E6808" t="inlineStr">
        <is>
          <t>North</t>
        </is>
      </c>
      <c r="F6808" t="inlineStr">
        <is>
          <t>P0029</t>
        </is>
      </c>
      <c r="G6808" t="inlineStr">
        <is>
          <t>Prod_0029</t>
        </is>
      </c>
      <c r="H6808" t="inlineStr">
        <is>
          <t>Clothing</t>
        </is>
      </c>
      <c r="I6808" t="n">
        <v>8</v>
      </c>
      <c r="J6808" t="n">
        <v>585.76</v>
      </c>
      <c r="K6808" t="n">
        <v>0</v>
      </c>
      <c r="L6808">
        <f>I6808*J6808*(1-K6808)</f>
        <v/>
      </c>
      <c r="M6808">
        <f>VLOOKUP(F6808,Products!A:D,4,FALSE)*I6808</f>
        <v/>
      </c>
      <c r="N6808">
        <f>L6808-M6808</f>
        <v/>
      </c>
    </row>
    <row r="6809">
      <c r="A6809" t="inlineStr">
        <is>
          <t>T1006807</t>
        </is>
      </c>
      <c r="B6809" t="inlineStr">
        <is>
          <t>2023-09-14</t>
        </is>
      </c>
      <c r="C6809" t="inlineStr">
        <is>
          <t>S045</t>
        </is>
      </c>
      <c r="D6809" t="inlineStr">
        <is>
          <t>Store_045</t>
        </is>
      </c>
      <c r="E6809" t="inlineStr">
        <is>
          <t>East</t>
        </is>
      </c>
      <c r="F6809" t="inlineStr">
        <is>
          <t>P0123</t>
        </is>
      </c>
      <c r="G6809" t="inlineStr">
        <is>
          <t>Prod_0123</t>
        </is>
      </c>
      <c r="H6809" t="inlineStr">
        <is>
          <t>Food</t>
        </is>
      </c>
      <c r="I6809" t="n">
        <v>5</v>
      </c>
      <c r="J6809" t="n">
        <v>592.67</v>
      </c>
      <c r="K6809" t="n">
        <v>0.15</v>
      </c>
      <c r="L6809">
        <f>I6809*J6809*(1-K6809)</f>
        <v/>
      </c>
      <c r="M6809">
        <f>VLOOKUP(F6809,Products!A:D,4,FALSE)*I6809</f>
        <v/>
      </c>
      <c r="N6809">
        <f>L6809-M6809</f>
        <v/>
      </c>
    </row>
    <row r="6810">
      <c r="A6810" t="inlineStr">
        <is>
          <t>T1006808</t>
        </is>
      </c>
      <c r="B6810" t="inlineStr">
        <is>
          <t>2024-06-26</t>
        </is>
      </c>
      <c r="C6810" t="inlineStr">
        <is>
          <t>S017</t>
        </is>
      </c>
      <c r="D6810" t="inlineStr">
        <is>
          <t>Store_017</t>
        </is>
      </c>
      <c r="E6810" t="inlineStr">
        <is>
          <t>South</t>
        </is>
      </c>
      <c r="F6810" t="inlineStr">
        <is>
          <t>P0058</t>
        </is>
      </c>
      <c r="G6810" t="inlineStr">
        <is>
          <t>Prod_0058</t>
        </is>
      </c>
      <c r="H6810" t="inlineStr">
        <is>
          <t>Stationery</t>
        </is>
      </c>
      <c r="I6810" t="n">
        <v>4</v>
      </c>
      <c r="J6810" t="n">
        <v>503.48</v>
      </c>
      <c r="K6810" t="n">
        <v>0.05</v>
      </c>
      <c r="L6810">
        <f>I6810*J6810*(1-K6810)</f>
        <v/>
      </c>
      <c r="M6810">
        <f>VLOOKUP(F6810,Products!A:D,4,FALSE)*I6810</f>
        <v/>
      </c>
      <c r="N6810">
        <f>L6810-M6810</f>
        <v/>
      </c>
    </row>
    <row r="6811">
      <c r="A6811" t="inlineStr">
        <is>
          <t>T1006809</t>
        </is>
      </c>
      <c r="B6811" t="inlineStr">
        <is>
          <t>2024-01-18</t>
        </is>
      </c>
      <c r="C6811" t="inlineStr">
        <is>
          <t>S043</t>
        </is>
      </c>
      <c r="D6811" t="inlineStr">
        <is>
          <t>Store_043</t>
        </is>
      </c>
      <c r="E6811" t="inlineStr">
        <is>
          <t>East</t>
        </is>
      </c>
      <c r="F6811" t="inlineStr">
        <is>
          <t>P0100</t>
        </is>
      </c>
      <c r="G6811" t="inlineStr">
        <is>
          <t>Prod_0100</t>
        </is>
      </c>
      <c r="H6811" t="inlineStr">
        <is>
          <t>Household</t>
        </is>
      </c>
      <c r="I6811" t="n">
        <v>8</v>
      </c>
      <c r="J6811" t="n">
        <v>393</v>
      </c>
      <c r="K6811" t="n">
        <v>0</v>
      </c>
      <c r="L6811">
        <f>I6811*J6811*(1-K6811)</f>
        <v/>
      </c>
      <c r="M6811">
        <f>VLOOKUP(F6811,Products!A:D,4,FALSE)*I6811</f>
        <v/>
      </c>
      <c r="N6811">
        <f>L6811-M6811</f>
        <v/>
      </c>
    </row>
    <row r="6812">
      <c r="A6812" t="inlineStr">
        <is>
          <t>T1006810</t>
        </is>
      </c>
      <c r="B6812" t="inlineStr">
        <is>
          <t>2025-02-17</t>
        </is>
      </c>
      <c r="C6812" t="inlineStr">
        <is>
          <t>S047</t>
        </is>
      </c>
      <c r="D6812" t="inlineStr">
        <is>
          <t>Store_047</t>
        </is>
      </c>
      <c r="E6812" t="inlineStr">
        <is>
          <t>North</t>
        </is>
      </c>
      <c r="F6812" t="inlineStr">
        <is>
          <t>P0082</t>
        </is>
      </c>
      <c r="G6812" t="inlineStr">
        <is>
          <t>Prod_0082</t>
        </is>
      </c>
      <c r="H6812" t="inlineStr">
        <is>
          <t>Food</t>
        </is>
      </c>
      <c r="I6812" t="n">
        <v>8</v>
      </c>
      <c r="J6812" t="n">
        <v>684.24</v>
      </c>
      <c r="K6812" t="n">
        <v>0</v>
      </c>
      <c r="L6812">
        <f>I6812*J6812*(1-K6812)</f>
        <v/>
      </c>
      <c r="M6812">
        <f>VLOOKUP(F6812,Products!A:D,4,FALSE)*I6812</f>
        <v/>
      </c>
      <c r="N6812">
        <f>L6812-M6812</f>
        <v/>
      </c>
    </row>
    <row r="6813">
      <c r="A6813" t="inlineStr">
        <is>
          <t>T1006811</t>
        </is>
      </c>
      <c r="B6813" t="inlineStr">
        <is>
          <t>2024-06-06</t>
        </is>
      </c>
      <c r="C6813" t="inlineStr">
        <is>
          <t>S001</t>
        </is>
      </c>
      <c r="D6813" t="inlineStr">
        <is>
          <t>Store_001</t>
        </is>
      </c>
      <c r="E6813" t="inlineStr">
        <is>
          <t>West</t>
        </is>
      </c>
      <c r="F6813" t="inlineStr">
        <is>
          <t>P0021</t>
        </is>
      </c>
      <c r="G6813" t="inlineStr">
        <is>
          <t>Prod_0021</t>
        </is>
      </c>
      <c r="H6813" t="inlineStr">
        <is>
          <t>Household</t>
        </is>
      </c>
      <c r="I6813" t="n">
        <v>9</v>
      </c>
      <c r="J6813" t="n">
        <v>152.43</v>
      </c>
      <c r="K6813" t="n">
        <v>0</v>
      </c>
      <c r="L6813">
        <f>I6813*J6813*(1-K6813)</f>
        <v/>
      </c>
      <c r="M6813">
        <f>VLOOKUP(F6813,Products!A:D,4,FALSE)*I6813</f>
        <v/>
      </c>
      <c r="N6813">
        <f>L6813-M6813</f>
        <v/>
      </c>
    </row>
    <row r="6814">
      <c r="A6814" t="inlineStr">
        <is>
          <t>T1006812</t>
        </is>
      </c>
      <c r="B6814" t="inlineStr">
        <is>
          <t>2025-03-28</t>
        </is>
      </c>
      <c r="C6814" t="inlineStr">
        <is>
          <t>S017</t>
        </is>
      </c>
      <c r="D6814" t="inlineStr">
        <is>
          <t>Store_017</t>
        </is>
      </c>
      <c r="E6814" t="inlineStr">
        <is>
          <t>South</t>
        </is>
      </c>
      <c r="F6814" t="inlineStr">
        <is>
          <t>P0071</t>
        </is>
      </c>
      <c r="G6814" t="inlineStr">
        <is>
          <t>Prod_0071</t>
        </is>
      </c>
      <c r="H6814" t="inlineStr">
        <is>
          <t>Beverages</t>
        </is>
      </c>
      <c r="I6814" t="n">
        <v>9</v>
      </c>
      <c r="J6814" t="n">
        <v>528.6900000000001</v>
      </c>
      <c r="K6814" t="n">
        <v>0.1</v>
      </c>
      <c r="L6814">
        <f>I6814*J6814*(1-K6814)</f>
        <v/>
      </c>
      <c r="M6814">
        <f>VLOOKUP(F6814,Products!A:D,4,FALSE)*I6814</f>
        <v/>
      </c>
      <c r="N6814">
        <f>L6814-M6814</f>
        <v/>
      </c>
    </row>
    <row r="6815">
      <c r="A6815" t="inlineStr">
        <is>
          <t>T1006813</t>
        </is>
      </c>
      <c r="B6815" t="inlineStr">
        <is>
          <t>2024-03-18</t>
        </is>
      </c>
      <c r="C6815" t="inlineStr">
        <is>
          <t>S002</t>
        </is>
      </c>
      <c r="D6815" t="inlineStr">
        <is>
          <t>Store_002</t>
        </is>
      </c>
      <c r="E6815" t="inlineStr">
        <is>
          <t>South</t>
        </is>
      </c>
      <c r="F6815" t="inlineStr">
        <is>
          <t>P0185</t>
        </is>
      </c>
      <c r="G6815" t="inlineStr">
        <is>
          <t>Prod_0185</t>
        </is>
      </c>
      <c r="H6815" t="inlineStr">
        <is>
          <t>Food</t>
        </is>
      </c>
      <c r="I6815" t="n">
        <v>5</v>
      </c>
      <c r="J6815" t="n">
        <v>344.49</v>
      </c>
      <c r="K6815" t="n">
        <v>0.05</v>
      </c>
      <c r="L6815">
        <f>I6815*J6815*(1-K6815)</f>
        <v/>
      </c>
      <c r="M6815">
        <f>VLOOKUP(F6815,Products!A:D,4,FALSE)*I6815</f>
        <v/>
      </c>
      <c r="N6815">
        <f>L6815-M6815</f>
        <v/>
      </c>
    </row>
    <row r="6816">
      <c r="A6816" t="inlineStr">
        <is>
          <t>T1006814</t>
        </is>
      </c>
      <c r="B6816" t="inlineStr">
        <is>
          <t>2024-04-05</t>
        </is>
      </c>
      <c r="C6816" t="inlineStr">
        <is>
          <t>S030</t>
        </is>
      </c>
      <c r="D6816" t="inlineStr">
        <is>
          <t>Store_030</t>
        </is>
      </c>
      <c r="E6816" t="inlineStr">
        <is>
          <t>North</t>
        </is>
      </c>
      <c r="F6816" t="inlineStr">
        <is>
          <t>P0003</t>
        </is>
      </c>
      <c r="G6816" t="inlineStr">
        <is>
          <t>Prod_0003</t>
        </is>
      </c>
      <c r="H6816" t="inlineStr">
        <is>
          <t>Household</t>
        </is>
      </c>
      <c r="I6816" t="n">
        <v>3</v>
      </c>
      <c r="J6816" t="n">
        <v>83.72</v>
      </c>
      <c r="K6816" t="n">
        <v>0.1</v>
      </c>
      <c r="L6816">
        <f>I6816*J6816*(1-K6816)</f>
        <v/>
      </c>
      <c r="M6816">
        <f>VLOOKUP(F6816,Products!A:D,4,FALSE)*I6816</f>
        <v/>
      </c>
      <c r="N6816">
        <f>L6816-M6816</f>
        <v/>
      </c>
    </row>
    <row r="6817">
      <c r="A6817" t="inlineStr">
        <is>
          <t>T1006815</t>
        </is>
      </c>
      <c r="B6817" t="inlineStr">
        <is>
          <t>2023-05-25</t>
        </is>
      </c>
      <c r="C6817" t="inlineStr">
        <is>
          <t>S025</t>
        </is>
      </c>
      <c r="D6817" t="inlineStr">
        <is>
          <t>Store_025</t>
        </is>
      </c>
      <c r="E6817" t="inlineStr">
        <is>
          <t>Central</t>
        </is>
      </c>
      <c r="F6817" t="inlineStr">
        <is>
          <t>P0028</t>
        </is>
      </c>
      <c r="G6817" t="inlineStr">
        <is>
          <t>Prod_0028</t>
        </is>
      </c>
      <c r="H6817" t="inlineStr">
        <is>
          <t>Food</t>
        </is>
      </c>
      <c r="I6817" t="n">
        <v>9</v>
      </c>
      <c r="J6817" t="n">
        <v>527.27</v>
      </c>
      <c r="K6817" t="n">
        <v>0</v>
      </c>
      <c r="L6817">
        <f>I6817*J6817*(1-K6817)</f>
        <v/>
      </c>
      <c r="M6817">
        <f>VLOOKUP(F6817,Products!A:D,4,FALSE)*I6817</f>
        <v/>
      </c>
      <c r="N6817">
        <f>L6817-M6817</f>
        <v/>
      </c>
    </row>
    <row r="6818">
      <c r="A6818" t="inlineStr">
        <is>
          <t>T1006816</t>
        </is>
      </c>
      <c r="B6818" t="inlineStr">
        <is>
          <t>2024-05-28</t>
        </is>
      </c>
      <c r="C6818" t="inlineStr">
        <is>
          <t>S047</t>
        </is>
      </c>
      <c r="D6818" t="inlineStr">
        <is>
          <t>Store_047</t>
        </is>
      </c>
      <c r="E6818" t="inlineStr">
        <is>
          <t>North</t>
        </is>
      </c>
      <c r="F6818" t="inlineStr">
        <is>
          <t>P0037</t>
        </is>
      </c>
      <c r="G6818" t="inlineStr">
        <is>
          <t>Prod_0037</t>
        </is>
      </c>
      <c r="H6818" t="inlineStr">
        <is>
          <t>Stationery</t>
        </is>
      </c>
      <c r="I6818" t="n">
        <v>4</v>
      </c>
      <c r="J6818" t="n">
        <v>417.9</v>
      </c>
      <c r="K6818" t="n">
        <v>0</v>
      </c>
      <c r="L6818">
        <f>I6818*J6818*(1-K6818)</f>
        <v/>
      </c>
      <c r="M6818">
        <f>VLOOKUP(F6818,Products!A:D,4,FALSE)*I6818</f>
        <v/>
      </c>
      <c r="N6818">
        <f>L6818-M6818</f>
        <v/>
      </c>
    </row>
    <row r="6819">
      <c r="A6819" t="inlineStr">
        <is>
          <t>T1006817</t>
        </is>
      </c>
      <c r="B6819" t="inlineStr">
        <is>
          <t>2025-02-04</t>
        </is>
      </c>
      <c r="C6819" t="inlineStr">
        <is>
          <t>S015</t>
        </is>
      </c>
      <c r="D6819" t="inlineStr">
        <is>
          <t>Store_015</t>
        </is>
      </c>
      <c r="E6819" t="inlineStr">
        <is>
          <t>North</t>
        </is>
      </c>
      <c r="F6819" t="inlineStr">
        <is>
          <t>P0029</t>
        </is>
      </c>
      <c r="G6819" t="inlineStr">
        <is>
          <t>Prod_0029</t>
        </is>
      </c>
      <c r="H6819" t="inlineStr">
        <is>
          <t>Clothing</t>
        </is>
      </c>
      <c r="I6819" t="n">
        <v>8</v>
      </c>
      <c r="J6819" t="n">
        <v>745.4299999999999</v>
      </c>
      <c r="K6819" t="n">
        <v>0</v>
      </c>
      <c r="L6819">
        <f>I6819*J6819*(1-K6819)</f>
        <v/>
      </c>
      <c r="M6819">
        <f>VLOOKUP(F6819,Products!A:D,4,FALSE)*I6819</f>
        <v/>
      </c>
      <c r="N6819">
        <f>L6819-M6819</f>
        <v/>
      </c>
    </row>
    <row r="6820">
      <c r="A6820" t="inlineStr">
        <is>
          <t>T1006818</t>
        </is>
      </c>
      <c r="B6820" t="inlineStr">
        <is>
          <t>2023-12-11</t>
        </is>
      </c>
      <c r="C6820" t="inlineStr">
        <is>
          <t>S042</t>
        </is>
      </c>
      <c r="D6820" t="inlineStr">
        <is>
          <t>Store_042</t>
        </is>
      </c>
      <c r="E6820" t="inlineStr">
        <is>
          <t>Central</t>
        </is>
      </c>
      <c r="F6820" t="inlineStr">
        <is>
          <t>P0168</t>
        </is>
      </c>
      <c r="G6820" t="inlineStr">
        <is>
          <t>Prod_0168</t>
        </is>
      </c>
      <c r="H6820" t="inlineStr">
        <is>
          <t>Electronics</t>
        </is>
      </c>
      <c r="I6820" t="n">
        <v>6</v>
      </c>
      <c r="J6820" t="n">
        <v>76.58</v>
      </c>
      <c r="K6820" t="n">
        <v>0.1</v>
      </c>
      <c r="L6820">
        <f>I6820*J6820*(1-K6820)</f>
        <v/>
      </c>
      <c r="M6820">
        <f>VLOOKUP(F6820,Products!A:D,4,FALSE)*I6820</f>
        <v/>
      </c>
      <c r="N6820">
        <f>L6820-M6820</f>
        <v/>
      </c>
    </row>
    <row r="6821">
      <c r="A6821" t="inlineStr">
        <is>
          <t>T1006819</t>
        </is>
      </c>
      <c r="B6821" t="inlineStr">
        <is>
          <t>2023-01-03</t>
        </is>
      </c>
      <c r="C6821" t="inlineStr">
        <is>
          <t>S035</t>
        </is>
      </c>
      <c r="D6821" t="inlineStr">
        <is>
          <t>Store_035</t>
        </is>
      </c>
      <c r="E6821" t="inlineStr">
        <is>
          <t>Central</t>
        </is>
      </c>
      <c r="F6821" t="inlineStr">
        <is>
          <t>P0019</t>
        </is>
      </c>
      <c r="G6821" t="inlineStr">
        <is>
          <t>Prod_0019</t>
        </is>
      </c>
      <c r="H6821" t="inlineStr">
        <is>
          <t>Toys</t>
        </is>
      </c>
      <c r="I6821" t="n">
        <v>3</v>
      </c>
      <c r="J6821" t="n">
        <v>611.42</v>
      </c>
      <c r="K6821" t="n">
        <v>0.05</v>
      </c>
      <c r="L6821">
        <f>I6821*J6821*(1-K6821)</f>
        <v/>
      </c>
      <c r="M6821">
        <f>VLOOKUP(F6821,Products!A:D,4,FALSE)*I6821</f>
        <v/>
      </c>
      <c r="N6821">
        <f>L6821-M6821</f>
        <v/>
      </c>
    </row>
    <row r="6822">
      <c r="A6822" t="inlineStr">
        <is>
          <t>T1006820</t>
        </is>
      </c>
      <c r="B6822" t="inlineStr">
        <is>
          <t>2025-03-25</t>
        </is>
      </c>
      <c r="C6822" t="inlineStr">
        <is>
          <t>S018</t>
        </is>
      </c>
      <c r="D6822" t="inlineStr">
        <is>
          <t>Store_018</t>
        </is>
      </c>
      <c r="E6822" t="inlineStr">
        <is>
          <t>South</t>
        </is>
      </c>
      <c r="F6822" t="inlineStr">
        <is>
          <t>P0015</t>
        </is>
      </c>
      <c r="G6822" t="inlineStr">
        <is>
          <t>Prod_0015</t>
        </is>
      </c>
      <c r="H6822" t="inlineStr">
        <is>
          <t>Food</t>
        </is>
      </c>
      <c r="I6822" t="n">
        <v>3</v>
      </c>
      <c r="J6822" t="n">
        <v>129.44</v>
      </c>
      <c r="K6822" t="n">
        <v>0.05</v>
      </c>
      <c r="L6822">
        <f>I6822*J6822*(1-K6822)</f>
        <v/>
      </c>
      <c r="M6822">
        <f>VLOOKUP(F6822,Products!A:D,4,FALSE)*I6822</f>
        <v/>
      </c>
      <c r="N6822">
        <f>L6822-M6822</f>
        <v/>
      </c>
    </row>
    <row r="6823">
      <c r="A6823" t="inlineStr">
        <is>
          <t>T1006821</t>
        </is>
      </c>
      <c r="B6823" t="inlineStr">
        <is>
          <t>2023-10-15</t>
        </is>
      </c>
      <c r="C6823" t="inlineStr">
        <is>
          <t>S029</t>
        </is>
      </c>
      <c r="D6823" t="inlineStr">
        <is>
          <t>Store_029</t>
        </is>
      </c>
      <c r="E6823" t="inlineStr">
        <is>
          <t>South</t>
        </is>
      </c>
      <c r="F6823" t="inlineStr">
        <is>
          <t>P0100</t>
        </is>
      </c>
      <c r="G6823" t="inlineStr">
        <is>
          <t>Prod_0100</t>
        </is>
      </c>
      <c r="H6823" t="inlineStr">
        <is>
          <t>Household</t>
        </is>
      </c>
      <c r="I6823" t="n">
        <v>9</v>
      </c>
      <c r="J6823" t="n">
        <v>360.01</v>
      </c>
      <c r="K6823" t="n">
        <v>0</v>
      </c>
      <c r="L6823">
        <f>I6823*J6823*(1-K6823)</f>
        <v/>
      </c>
      <c r="M6823">
        <f>VLOOKUP(F6823,Products!A:D,4,FALSE)*I6823</f>
        <v/>
      </c>
      <c r="N6823">
        <f>L6823-M6823</f>
        <v/>
      </c>
    </row>
    <row r="6824">
      <c r="A6824" t="inlineStr">
        <is>
          <t>T1006822</t>
        </is>
      </c>
      <c r="B6824" t="inlineStr">
        <is>
          <t>2023-10-20</t>
        </is>
      </c>
      <c r="C6824" t="inlineStr">
        <is>
          <t>S029</t>
        </is>
      </c>
      <c r="D6824" t="inlineStr">
        <is>
          <t>Store_029</t>
        </is>
      </c>
      <c r="E6824" t="inlineStr">
        <is>
          <t>South</t>
        </is>
      </c>
      <c r="F6824" t="inlineStr">
        <is>
          <t>P0157</t>
        </is>
      </c>
      <c r="G6824" t="inlineStr">
        <is>
          <t>Prod_0157</t>
        </is>
      </c>
      <c r="H6824" t="inlineStr">
        <is>
          <t>Toys</t>
        </is>
      </c>
      <c r="I6824" t="n">
        <v>4</v>
      </c>
      <c r="J6824" t="n">
        <v>231.92</v>
      </c>
      <c r="K6824" t="n">
        <v>0.15</v>
      </c>
      <c r="L6824">
        <f>I6824*J6824*(1-K6824)</f>
        <v/>
      </c>
      <c r="M6824">
        <f>VLOOKUP(F6824,Products!A:D,4,FALSE)*I6824</f>
        <v/>
      </c>
      <c r="N6824">
        <f>L6824-M6824</f>
        <v/>
      </c>
    </row>
    <row r="6825">
      <c r="A6825" t="inlineStr">
        <is>
          <t>T1006823</t>
        </is>
      </c>
      <c r="B6825" t="inlineStr">
        <is>
          <t>2024-09-27</t>
        </is>
      </c>
      <c r="C6825" t="inlineStr">
        <is>
          <t>S005</t>
        </is>
      </c>
      <c r="D6825" t="inlineStr">
        <is>
          <t>Store_005</t>
        </is>
      </c>
      <c r="E6825" t="inlineStr">
        <is>
          <t>Central</t>
        </is>
      </c>
      <c r="F6825" t="inlineStr">
        <is>
          <t>P0071</t>
        </is>
      </c>
      <c r="G6825" t="inlineStr">
        <is>
          <t>Prod_0071</t>
        </is>
      </c>
      <c r="H6825" t="inlineStr">
        <is>
          <t>Beverages</t>
        </is>
      </c>
      <c r="I6825" t="n">
        <v>7</v>
      </c>
      <c r="J6825" t="n">
        <v>524.04</v>
      </c>
      <c r="K6825" t="n">
        <v>0</v>
      </c>
      <c r="L6825">
        <f>I6825*J6825*(1-K6825)</f>
        <v/>
      </c>
      <c r="M6825">
        <f>VLOOKUP(F6825,Products!A:D,4,FALSE)*I6825</f>
        <v/>
      </c>
      <c r="N6825">
        <f>L6825-M6825</f>
        <v/>
      </c>
    </row>
    <row r="6826">
      <c r="A6826" t="inlineStr">
        <is>
          <t>T1006824</t>
        </is>
      </c>
      <c r="B6826" t="inlineStr">
        <is>
          <t>2023-01-30</t>
        </is>
      </c>
      <c r="C6826" t="inlineStr">
        <is>
          <t>S031</t>
        </is>
      </c>
      <c r="D6826" t="inlineStr">
        <is>
          <t>Store_031</t>
        </is>
      </c>
      <c r="E6826" t="inlineStr">
        <is>
          <t>Central</t>
        </is>
      </c>
      <c r="F6826" t="inlineStr">
        <is>
          <t>P0113</t>
        </is>
      </c>
      <c r="G6826" t="inlineStr">
        <is>
          <t>Prod_0113</t>
        </is>
      </c>
      <c r="H6826" t="inlineStr">
        <is>
          <t>Toys</t>
        </is>
      </c>
      <c r="I6826" t="n">
        <v>5</v>
      </c>
      <c r="J6826" t="n">
        <v>687.74</v>
      </c>
      <c r="K6826" t="n">
        <v>0.05</v>
      </c>
      <c r="L6826">
        <f>I6826*J6826*(1-K6826)</f>
        <v/>
      </c>
      <c r="M6826">
        <f>VLOOKUP(F6826,Products!A:D,4,FALSE)*I6826</f>
        <v/>
      </c>
      <c r="N6826">
        <f>L6826-M6826</f>
        <v/>
      </c>
    </row>
    <row r="6827">
      <c r="A6827" t="inlineStr">
        <is>
          <t>T1006825</t>
        </is>
      </c>
      <c r="B6827" t="inlineStr">
        <is>
          <t>2023-11-22</t>
        </is>
      </c>
      <c r="C6827" t="inlineStr">
        <is>
          <t>S050</t>
        </is>
      </c>
      <c r="D6827" t="inlineStr">
        <is>
          <t>Store_050</t>
        </is>
      </c>
      <c r="E6827" t="inlineStr">
        <is>
          <t>South</t>
        </is>
      </c>
      <c r="F6827" t="inlineStr">
        <is>
          <t>P0098</t>
        </is>
      </c>
      <c r="G6827" t="inlineStr">
        <is>
          <t>Prod_0098</t>
        </is>
      </c>
      <c r="H6827" t="inlineStr">
        <is>
          <t>Clothing</t>
        </is>
      </c>
      <c r="I6827" t="n">
        <v>8</v>
      </c>
      <c r="J6827" t="n">
        <v>570.16</v>
      </c>
      <c r="K6827" t="n">
        <v>0</v>
      </c>
      <c r="L6827">
        <f>I6827*J6827*(1-K6827)</f>
        <v/>
      </c>
      <c r="M6827">
        <f>VLOOKUP(F6827,Products!A:D,4,FALSE)*I6827</f>
        <v/>
      </c>
      <c r="N6827">
        <f>L6827-M6827</f>
        <v/>
      </c>
    </row>
    <row r="6828">
      <c r="A6828" t="inlineStr">
        <is>
          <t>T1006826</t>
        </is>
      </c>
      <c r="B6828" t="inlineStr">
        <is>
          <t>2024-06-25</t>
        </is>
      </c>
      <c r="C6828" t="inlineStr">
        <is>
          <t>S044</t>
        </is>
      </c>
      <c r="D6828" t="inlineStr">
        <is>
          <t>Store_044</t>
        </is>
      </c>
      <c r="E6828" t="inlineStr">
        <is>
          <t>North</t>
        </is>
      </c>
      <c r="F6828" t="inlineStr">
        <is>
          <t>P0138</t>
        </is>
      </c>
      <c r="G6828" t="inlineStr">
        <is>
          <t>Prod_0138</t>
        </is>
      </c>
      <c r="H6828" t="inlineStr">
        <is>
          <t>Household</t>
        </is>
      </c>
      <c r="I6828" t="n">
        <v>2</v>
      </c>
      <c r="J6828" t="n">
        <v>264.39</v>
      </c>
      <c r="K6828" t="n">
        <v>0</v>
      </c>
      <c r="L6828">
        <f>I6828*J6828*(1-K6828)</f>
        <v/>
      </c>
      <c r="M6828">
        <f>VLOOKUP(F6828,Products!A:D,4,FALSE)*I6828</f>
        <v/>
      </c>
      <c r="N6828">
        <f>L6828-M6828</f>
        <v/>
      </c>
    </row>
    <row r="6829">
      <c r="A6829" t="inlineStr">
        <is>
          <t>T1006827</t>
        </is>
      </c>
      <c r="B6829" t="inlineStr">
        <is>
          <t>2024-04-24</t>
        </is>
      </c>
      <c r="C6829" t="inlineStr">
        <is>
          <t>S011</t>
        </is>
      </c>
      <c r="D6829" t="inlineStr">
        <is>
          <t>Store_011</t>
        </is>
      </c>
      <c r="E6829" t="inlineStr">
        <is>
          <t>South</t>
        </is>
      </c>
      <c r="F6829" t="inlineStr">
        <is>
          <t>P0006</t>
        </is>
      </c>
      <c r="G6829" t="inlineStr">
        <is>
          <t>Prod_0006</t>
        </is>
      </c>
      <c r="H6829" t="inlineStr">
        <is>
          <t>Food</t>
        </is>
      </c>
      <c r="I6829" t="n">
        <v>4</v>
      </c>
      <c r="J6829" t="n">
        <v>786.75</v>
      </c>
      <c r="K6829" t="n">
        <v>0.15</v>
      </c>
      <c r="L6829">
        <f>I6829*J6829*(1-K6829)</f>
        <v/>
      </c>
      <c r="M6829">
        <f>VLOOKUP(F6829,Products!A:D,4,FALSE)*I6829</f>
        <v/>
      </c>
      <c r="N6829">
        <f>L6829-M6829</f>
        <v/>
      </c>
    </row>
    <row r="6830">
      <c r="A6830" t="inlineStr">
        <is>
          <t>T1006828</t>
        </is>
      </c>
      <c r="B6830" t="inlineStr">
        <is>
          <t>2023-11-23</t>
        </is>
      </c>
      <c r="C6830" t="inlineStr">
        <is>
          <t>S026</t>
        </is>
      </c>
      <c r="D6830" t="inlineStr">
        <is>
          <t>Store_026</t>
        </is>
      </c>
      <c r="E6830" t="inlineStr">
        <is>
          <t>North</t>
        </is>
      </c>
      <c r="F6830" t="inlineStr">
        <is>
          <t>P0038</t>
        </is>
      </c>
      <c r="G6830" t="inlineStr">
        <is>
          <t>Prod_0038</t>
        </is>
      </c>
      <c r="H6830" t="inlineStr">
        <is>
          <t>Beverages</t>
        </is>
      </c>
      <c r="I6830" t="n">
        <v>7</v>
      </c>
      <c r="J6830" t="n">
        <v>904.62</v>
      </c>
      <c r="K6830" t="n">
        <v>0</v>
      </c>
      <c r="L6830">
        <f>I6830*J6830*(1-K6830)</f>
        <v/>
      </c>
      <c r="M6830">
        <f>VLOOKUP(F6830,Products!A:D,4,FALSE)*I6830</f>
        <v/>
      </c>
      <c r="N6830">
        <f>L6830-M6830</f>
        <v/>
      </c>
    </row>
    <row r="6831">
      <c r="A6831" t="inlineStr">
        <is>
          <t>T1006829</t>
        </is>
      </c>
      <c r="B6831" t="inlineStr">
        <is>
          <t>2025-08-16</t>
        </is>
      </c>
      <c r="C6831" t="inlineStr">
        <is>
          <t>S048</t>
        </is>
      </c>
      <c r="D6831" t="inlineStr">
        <is>
          <t>Store_048</t>
        </is>
      </c>
      <c r="E6831" t="inlineStr">
        <is>
          <t>South</t>
        </is>
      </c>
      <c r="F6831" t="inlineStr">
        <is>
          <t>P0050</t>
        </is>
      </c>
      <c r="G6831" t="inlineStr">
        <is>
          <t>Prod_0050</t>
        </is>
      </c>
      <c r="H6831" t="inlineStr">
        <is>
          <t>Household</t>
        </is>
      </c>
      <c r="I6831" t="n">
        <v>7</v>
      </c>
      <c r="J6831" t="n">
        <v>510.44</v>
      </c>
      <c r="K6831" t="n">
        <v>0.05</v>
      </c>
      <c r="L6831">
        <f>I6831*J6831*(1-K6831)</f>
        <v/>
      </c>
      <c r="M6831">
        <f>VLOOKUP(F6831,Products!A:D,4,FALSE)*I6831</f>
        <v/>
      </c>
      <c r="N6831">
        <f>L6831-M6831</f>
        <v/>
      </c>
    </row>
    <row r="6832">
      <c r="A6832" t="inlineStr">
        <is>
          <t>T1006830</t>
        </is>
      </c>
      <c r="B6832" t="inlineStr">
        <is>
          <t>2025-05-11</t>
        </is>
      </c>
      <c r="C6832" t="inlineStr">
        <is>
          <t>S031</t>
        </is>
      </c>
      <c r="D6832" t="inlineStr">
        <is>
          <t>Store_031</t>
        </is>
      </c>
      <c r="E6832" t="inlineStr">
        <is>
          <t>Central</t>
        </is>
      </c>
      <c r="F6832" t="inlineStr">
        <is>
          <t>P0009</t>
        </is>
      </c>
      <c r="G6832" t="inlineStr">
        <is>
          <t>Prod_0009</t>
        </is>
      </c>
      <c r="H6832" t="inlineStr">
        <is>
          <t>Toys</t>
        </is>
      </c>
      <c r="I6832" t="n">
        <v>8</v>
      </c>
      <c r="J6832" t="n">
        <v>622.97</v>
      </c>
      <c r="K6832" t="n">
        <v>0</v>
      </c>
      <c r="L6832">
        <f>I6832*J6832*(1-K6832)</f>
        <v/>
      </c>
      <c r="M6832">
        <f>VLOOKUP(F6832,Products!A:D,4,FALSE)*I6832</f>
        <v/>
      </c>
      <c r="N6832">
        <f>L6832-M6832</f>
        <v/>
      </c>
    </row>
    <row r="6833">
      <c r="A6833" t="inlineStr">
        <is>
          <t>T1006831</t>
        </is>
      </c>
      <c r="B6833" t="inlineStr">
        <is>
          <t>2025-07-12</t>
        </is>
      </c>
      <c r="C6833" t="inlineStr">
        <is>
          <t>S014</t>
        </is>
      </c>
      <c r="D6833" t="inlineStr">
        <is>
          <t>Store_014</t>
        </is>
      </c>
      <c r="E6833" t="inlineStr">
        <is>
          <t>West</t>
        </is>
      </c>
      <c r="F6833" t="inlineStr">
        <is>
          <t>P0119</t>
        </is>
      </c>
      <c r="G6833" t="inlineStr">
        <is>
          <t>Prod_0119</t>
        </is>
      </c>
      <c r="H6833" t="inlineStr">
        <is>
          <t>Electronics</t>
        </is>
      </c>
      <c r="I6833" t="n">
        <v>8</v>
      </c>
      <c r="J6833" t="n">
        <v>347.37</v>
      </c>
      <c r="K6833" t="n">
        <v>0</v>
      </c>
      <c r="L6833">
        <f>I6833*J6833*(1-K6833)</f>
        <v/>
      </c>
      <c r="M6833">
        <f>VLOOKUP(F6833,Products!A:D,4,FALSE)*I6833</f>
        <v/>
      </c>
      <c r="N6833">
        <f>L6833-M6833</f>
        <v/>
      </c>
    </row>
    <row r="6834">
      <c r="A6834" t="inlineStr">
        <is>
          <t>T1006832</t>
        </is>
      </c>
      <c r="B6834" t="inlineStr">
        <is>
          <t>2025-05-07</t>
        </is>
      </c>
      <c r="C6834" t="inlineStr">
        <is>
          <t>S010</t>
        </is>
      </c>
      <c r="D6834" t="inlineStr">
        <is>
          <t>Store_010</t>
        </is>
      </c>
      <c r="E6834" t="inlineStr">
        <is>
          <t>North</t>
        </is>
      </c>
      <c r="F6834" t="inlineStr">
        <is>
          <t>P0121</t>
        </is>
      </c>
      <c r="G6834" t="inlineStr">
        <is>
          <t>Prod_0121</t>
        </is>
      </c>
      <c r="H6834" t="inlineStr">
        <is>
          <t>Clothing</t>
        </is>
      </c>
      <c r="I6834" t="n">
        <v>8</v>
      </c>
      <c r="J6834" t="n">
        <v>945.29</v>
      </c>
      <c r="K6834" t="n">
        <v>0.05</v>
      </c>
      <c r="L6834">
        <f>I6834*J6834*(1-K6834)</f>
        <v/>
      </c>
      <c r="M6834">
        <f>VLOOKUP(F6834,Products!A:D,4,FALSE)*I6834</f>
        <v/>
      </c>
      <c r="N6834">
        <f>L6834-M6834</f>
        <v/>
      </c>
    </row>
    <row r="6835">
      <c r="A6835" t="inlineStr">
        <is>
          <t>T1006833</t>
        </is>
      </c>
      <c r="B6835" t="inlineStr">
        <is>
          <t>2025-08-19</t>
        </is>
      </c>
      <c r="C6835" t="inlineStr">
        <is>
          <t>S031</t>
        </is>
      </c>
      <c r="D6835" t="inlineStr">
        <is>
          <t>Store_031</t>
        </is>
      </c>
      <c r="E6835" t="inlineStr">
        <is>
          <t>Central</t>
        </is>
      </c>
      <c r="F6835" t="inlineStr">
        <is>
          <t>P0003</t>
        </is>
      </c>
      <c r="G6835" t="inlineStr">
        <is>
          <t>Prod_0003</t>
        </is>
      </c>
      <c r="H6835" t="inlineStr">
        <is>
          <t>Household</t>
        </is>
      </c>
      <c r="I6835" t="n">
        <v>2</v>
      </c>
      <c r="J6835" t="n">
        <v>83.47</v>
      </c>
      <c r="K6835" t="n">
        <v>0</v>
      </c>
      <c r="L6835">
        <f>I6835*J6835*(1-K6835)</f>
        <v/>
      </c>
      <c r="M6835">
        <f>VLOOKUP(F6835,Products!A:D,4,FALSE)*I6835</f>
        <v/>
      </c>
      <c r="N6835">
        <f>L6835-M6835</f>
        <v/>
      </c>
    </row>
    <row r="6836">
      <c r="A6836" t="inlineStr">
        <is>
          <t>T1006834</t>
        </is>
      </c>
      <c r="B6836" t="inlineStr">
        <is>
          <t>2025-07-16</t>
        </is>
      </c>
      <c r="C6836" t="inlineStr">
        <is>
          <t>S032</t>
        </is>
      </c>
      <c r="D6836" t="inlineStr">
        <is>
          <t>Store_032</t>
        </is>
      </c>
      <c r="E6836" t="inlineStr">
        <is>
          <t>Central</t>
        </is>
      </c>
      <c r="F6836" t="inlineStr">
        <is>
          <t>P0035</t>
        </is>
      </c>
      <c r="G6836" t="inlineStr">
        <is>
          <t>Prod_0035</t>
        </is>
      </c>
      <c r="H6836" t="inlineStr">
        <is>
          <t>Beverages</t>
        </is>
      </c>
      <c r="I6836" t="n">
        <v>9</v>
      </c>
      <c r="J6836" t="n">
        <v>129.84</v>
      </c>
      <c r="K6836" t="n">
        <v>0</v>
      </c>
      <c r="L6836">
        <f>I6836*J6836*(1-K6836)</f>
        <v/>
      </c>
      <c r="M6836">
        <f>VLOOKUP(F6836,Products!A:D,4,FALSE)*I6836</f>
        <v/>
      </c>
      <c r="N6836">
        <f>L6836-M6836</f>
        <v/>
      </c>
    </row>
    <row r="6837">
      <c r="A6837" t="inlineStr">
        <is>
          <t>T1006835</t>
        </is>
      </c>
      <c r="B6837" t="inlineStr">
        <is>
          <t>2023-10-18</t>
        </is>
      </c>
      <c r="C6837" t="inlineStr">
        <is>
          <t>S037</t>
        </is>
      </c>
      <c r="D6837" t="inlineStr">
        <is>
          <t>Store_037</t>
        </is>
      </c>
      <c r="E6837" t="inlineStr">
        <is>
          <t>East</t>
        </is>
      </c>
      <c r="F6837" t="inlineStr">
        <is>
          <t>P0079</t>
        </is>
      </c>
      <c r="G6837" t="inlineStr">
        <is>
          <t>Prod_0079</t>
        </is>
      </c>
      <c r="H6837" t="inlineStr">
        <is>
          <t>Food</t>
        </is>
      </c>
      <c r="I6837" t="n">
        <v>6</v>
      </c>
      <c r="J6837" t="n">
        <v>772.84</v>
      </c>
      <c r="K6837" t="n">
        <v>0</v>
      </c>
      <c r="L6837">
        <f>I6837*J6837*(1-K6837)</f>
        <v/>
      </c>
      <c r="M6837">
        <f>VLOOKUP(F6837,Products!A:D,4,FALSE)*I6837</f>
        <v/>
      </c>
      <c r="N6837">
        <f>L6837-M6837</f>
        <v/>
      </c>
    </row>
    <row r="6838">
      <c r="A6838" t="inlineStr">
        <is>
          <t>T1006836</t>
        </is>
      </c>
      <c r="B6838" t="inlineStr">
        <is>
          <t>2025-07-10</t>
        </is>
      </c>
      <c r="C6838" t="inlineStr">
        <is>
          <t>S022</t>
        </is>
      </c>
      <c r="D6838" t="inlineStr">
        <is>
          <t>Store_022</t>
        </is>
      </c>
      <c r="E6838" t="inlineStr">
        <is>
          <t>East</t>
        </is>
      </c>
      <c r="F6838" t="inlineStr">
        <is>
          <t>P0037</t>
        </is>
      </c>
      <c r="G6838" t="inlineStr">
        <is>
          <t>Prod_0037</t>
        </is>
      </c>
      <c r="H6838" t="inlineStr">
        <is>
          <t>Stationery</t>
        </is>
      </c>
      <c r="I6838" t="n">
        <v>9</v>
      </c>
      <c r="J6838" t="n">
        <v>479.07</v>
      </c>
      <c r="K6838" t="n">
        <v>0.1</v>
      </c>
      <c r="L6838">
        <f>I6838*J6838*(1-K6838)</f>
        <v/>
      </c>
      <c r="M6838">
        <f>VLOOKUP(F6838,Products!A:D,4,FALSE)*I6838</f>
        <v/>
      </c>
      <c r="N6838">
        <f>L6838-M6838</f>
        <v/>
      </c>
    </row>
    <row r="6839">
      <c r="A6839" t="inlineStr">
        <is>
          <t>T1006837</t>
        </is>
      </c>
      <c r="B6839" t="inlineStr">
        <is>
          <t>2023-09-23</t>
        </is>
      </c>
      <c r="C6839" t="inlineStr">
        <is>
          <t>S026</t>
        </is>
      </c>
      <c r="D6839" t="inlineStr">
        <is>
          <t>Store_026</t>
        </is>
      </c>
      <c r="E6839" t="inlineStr">
        <is>
          <t>North</t>
        </is>
      </c>
      <c r="F6839" t="inlineStr">
        <is>
          <t>P0124</t>
        </is>
      </c>
      <c r="G6839" t="inlineStr">
        <is>
          <t>Prod_0124</t>
        </is>
      </c>
      <c r="H6839" t="inlineStr">
        <is>
          <t>Beverages</t>
        </is>
      </c>
      <c r="I6839" t="n">
        <v>2</v>
      </c>
      <c r="J6839" t="n">
        <v>848.87</v>
      </c>
      <c r="K6839" t="n">
        <v>0</v>
      </c>
      <c r="L6839">
        <f>I6839*J6839*(1-K6839)</f>
        <v/>
      </c>
      <c r="M6839">
        <f>VLOOKUP(F6839,Products!A:D,4,FALSE)*I6839</f>
        <v/>
      </c>
      <c r="N6839">
        <f>L6839-M6839</f>
        <v/>
      </c>
    </row>
    <row r="6840">
      <c r="A6840" t="inlineStr">
        <is>
          <t>T1006838</t>
        </is>
      </c>
      <c r="B6840" t="inlineStr">
        <is>
          <t>2024-06-19</t>
        </is>
      </c>
      <c r="C6840" t="inlineStr">
        <is>
          <t>S044</t>
        </is>
      </c>
      <c r="D6840" t="inlineStr">
        <is>
          <t>Store_044</t>
        </is>
      </c>
      <c r="E6840" t="inlineStr">
        <is>
          <t>North</t>
        </is>
      </c>
      <c r="F6840" t="inlineStr">
        <is>
          <t>P0102</t>
        </is>
      </c>
      <c r="G6840" t="inlineStr">
        <is>
          <t>Prod_0102</t>
        </is>
      </c>
      <c r="H6840" t="inlineStr">
        <is>
          <t>Food</t>
        </is>
      </c>
      <c r="I6840" t="n">
        <v>9</v>
      </c>
      <c r="J6840" t="n">
        <v>749.87</v>
      </c>
      <c r="K6840" t="n">
        <v>0</v>
      </c>
      <c r="L6840">
        <f>I6840*J6840*(1-K6840)</f>
        <v/>
      </c>
      <c r="M6840">
        <f>VLOOKUP(F6840,Products!A:D,4,FALSE)*I6840</f>
        <v/>
      </c>
      <c r="N6840">
        <f>L6840-M6840</f>
        <v/>
      </c>
    </row>
    <row r="6841">
      <c r="A6841" t="inlineStr">
        <is>
          <t>T1006839</t>
        </is>
      </c>
      <c r="B6841" t="inlineStr">
        <is>
          <t>2023-06-24</t>
        </is>
      </c>
      <c r="C6841" t="inlineStr">
        <is>
          <t>S013</t>
        </is>
      </c>
      <c r="D6841" t="inlineStr">
        <is>
          <t>Store_013</t>
        </is>
      </c>
      <c r="E6841" t="inlineStr">
        <is>
          <t>North</t>
        </is>
      </c>
      <c r="F6841" t="inlineStr">
        <is>
          <t>P0038</t>
        </is>
      </c>
      <c r="G6841" t="inlineStr">
        <is>
          <t>Prod_0038</t>
        </is>
      </c>
      <c r="H6841" t="inlineStr">
        <is>
          <t>Beverages</t>
        </is>
      </c>
      <c r="I6841" t="n">
        <v>9</v>
      </c>
      <c r="J6841" t="n">
        <v>740.77</v>
      </c>
      <c r="K6841" t="n">
        <v>0</v>
      </c>
      <c r="L6841">
        <f>I6841*J6841*(1-K6841)</f>
        <v/>
      </c>
      <c r="M6841">
        <f>VLOOKUP(F6841,Products!A:D,4,FALSE)*I6841</f>
        <v/>
      </c>
      <c r="N6841">
        <f>L6841-M6841</f>
        <v/>
      </c>
    </row>
    <row r="6842">
      <c r="A6842" t="inlineStr">
        <is>
          <t>T1006840</t>
        </is>
      </c>
      <c r="B6842" t="inlineStr">
        <is>
          <t>2024-07-14</t>
        </is>
      </c>
      <c r="C6842" t="inlineStr">
        <is>
          <t>S030</t>
        </is>
      </c>
      <c r="D6842" t="inlineStr">
        <is>
          <t>Store_030</t>
        </is>
      </c>
      <c r="E6842" t="inlineStr">
        <is>
          <t>North</t>
        </is>
      </c>
      <c r="F6842" t="inlineStr">
        <is>
          <t>P0001</t>
        </is>
      </c>
      <c r="G6842" t="inlineStr">
        <is>
          <t>Prod_0001</t>
        </is>
      </c>
      <c r="H6842" t="inlineStr">
        <is>
          <t>Beverages</t>
        </is>
      </c>
      <c r="I6842" t="n">
        <v>5</v>
      </c>
      <c r="J6842" t="n">
        <v>652.04</v>
      </c>
      <c r="K6842" t="n">
        <v>0.15</v>
      </c>
      <c r="L6842">
        <f>I6842*J6842*(1-K6842)</f>
        <v/>
      </c>
      <c r="M6842">
        <f>VLOOKUP(F6842,Products!A:D,4,FALSE)*I6842</f>
        <v/>
      </c>
      <c r="N6842">
        <f>L6842-M6842</f>
        <v/>
      </c>
    </row>
    <row r="6843">
      <c r="A6843" t="inlineStr">
        <is>
          <t>T1006841</t>
        </is>
      </c>
      <c r="B6843" t="inlineStr">
        <is>
          <t>2023-06-20</t>
        </is>
      </c>
      <c r="C6843" t="inlineStr">
        <is>
          <t>S003</t>
        </is>
      </c>
      <c r="D6843" t="inlineStr">
        <is>
          <t>Store_003</t>
        </is>
      </c>
      <c r="E6843" t="inlineStr">
        <is>
          <t>North</t>
        </is>
      </c>
      <c r="F6843" t="inlineStr">
        <is>
          <t>P0124</t>
        </is>
      </c>
      <c r="G6843" t="inlineStr">
        <is>
          <t>Prod_0124</t>
        </is>
      </c>
      <c r="H6843" t="inlineStr">
        <is>
          <t>Beverages</t>
        </is>
      </c>
      <c r="I6843" t="n">
        <v>4</v>
      </c>
      <c r="J6843" t="n">
        <v>719.42</v>
      </c>
      <c r="K6843" t="n">
        <v>0.05</v>
      </c>
      <c r="L6843">
        <f>I6843*J6843*(1-K6843)</f>
        <v/>
      </c>
      <c r="M6843">
        <f>VLOOKUP(F6843,Products!A:D,4,FALSE)*I6843</f>
        <v/>
      </c>
      <c r="N6843">
        <f>L6843-M6843</f>
        <v/>
      </c>
    </row>
    <row r="6844">
      <c r="A6844" t="inlineStr">
        <is>
          <t>T1006842</t>
        </is>
      </c>
      <c r="B6844" t="inlineStr">
        <is>
          <t>2024-04-14</t>
        </is>
      </c>
      <c r="C6844" t="inlineStr">
        <is>
          <t>S039</t>
        </is>
      </c>
      <c r="D6844" t="inlineStr">
        <is>
          <t>Store_039</t>
        </is>
      </c>
      <c r="E6844" t="inlineStr">
        <is>
          <t>North</t>
        </is>
      </c>
      <c r="F6844" t="inlineStr">
        <is>
          <t>P0172</t>
        </is>
      </c>
      <c r="G6844" t="inlineStr">
        <is>
          <t>Prod_0172</t>
        </is>
      </c>
      <c r="H6844" t="inlineStr">
        <is>
          <t>Beverages</t>
        </is>
      </c>
      <c r="I6844" t="n">
        <v>9</v>
      </c>
      <c r="J6844" t="n">
        <v>832.8099999999999</v>
      </c>
      <c r="K6844" t="n">
        <v>0.05</v>
      </c>
      <c r="L6844">
        <f>I6844*J6844*(1-K6844)</f>
        <v/>
      </c>
      <c r="M6844">
        <f>VLOOKUP(F6844,Products!A:D,4,FALSE)*I6844</f>
        <v/>
      </c>
      <c r="N6844">
        <f>L6844-M6844</f>
        <v/>
      </c>
    </row>
    <row r="6845">
      <c r="A6845" t="inlineStr">
        <is>
          <t>T1006843</t>
        </is>
      </c>
      <c r="B6845" t="inlineStr">
        <is>
          <t>2024-03-23</t>
        </is>
      </c>
      <c r="C6845" t="inlineStr">
        <is>
          <t>S020</t>
        </is>
      </c>
      <c r="D6845" t="inlineStr">
        <is>
          <t>Store_020</t>
        </is>
      </c>
      <c r="E6845" t="inlineStr">
        <is>
          <t>West</t>
        </is>
      </c>
      <c r="F6845" t="inlineStr">
        <is>
          <t>P0190</t>
        </is>
      </c>
      <c r="G6845" t="inlineStr">
        <is>
          <t>Prod_0190</t>
        </is>
      </c>
      <c r="H6845" t="inlineStr">
        <is>
          <t>Household</t>
        </is>
      </c>
      <c r="I6845" t="n">
        <v>4</v>
      </c>
      <c r="J6845" t="n">
        <v>268.68</v>
      </c>
      <c r="K6845" t="n">
        <v>0</v>
      </c>
      <c r="L6845">
        <f>I6845*J6845*(1-K6845)</f>
        <v/>
      </c>
      <c r="M6845">
        <f>VLOOKUP(F6845,Products!A:D,4,FALSE)*I6845</f>
        <v/>
      </c>
      <c r="N6845">
        <f>L6845-M6845</f>
        <v/>
      </c>
    </row>
    <row r="6846">
      <c r="A6846" t="inlineStr">
        <is>
          <t>T1006844</t>
        </is>
      </c>
      <c r="B6846" t="inlineStr">
        <is>
          <t>2024-02-10</t>
        </is>
      </c>
      <c r="C6846" t="inlineStr">
        <is>
          <t>S024</t>
        </is>
      </c>
      <c r="D6846" t="inlineStr">
        <is>
          <t>Store_024</t>
        </is>
      </c>
      <c r="E6846" t="inlineStr">
        <is>
          <t>South</t>
        </is>
      </c>
      <c r="F6846" t="inlineStr">
        <is>
          <t>P0049</t>
        </is>
      </c>
      <c r="G6846" t="inlineStr">
        <is>
          <t>Prod_0049</t>
        </is>
      </c>
      <c r="H6846" t="inlineStr">
        <is>
          <t>Beverages</t>
        </is>
      </c>
      <c r="I6846" t="n">
        <v>9</v>
      </c>
      <c r="J6846" t="n">
        <v>249.92</v>
      </c>
      <c r="K6846" t="n">
        <v>0</v>
      </c>
      <c r="L6846">
        <f>I6846*J6846*(1-K6846)</f>
        <v/>
      </c>
      <c r="M6846">
        <f>VLOOKUP(F6846,Products!A:D,4,FALSE)*I6846</f>
        <v/>
      </c>
      <c r="N6846">
        <f>L6846-M6846</f>
        <v/>
      </c>
    </row>
    <row r="6847">
      <c r="A6847" t="inlineStr">
        <is>
          <t>T1006845</t>
        </is>
      </c>
      <c r="B6847" t="inlineStr">
        <is>
          <t>2023-01-08</t>
        </is>
      </c>
      <c r="C6847" t="inlineStr">
        <is>
          <t>S026</t>
        </is>
      </c>
      <c r="D6847" t="inlineStr">
        <is>
          <t>Store_026</t>
        </is>
      </c>
      <c r="E6847" t="inlineStr">
        <is>
          <t>North</t>
        </is>
      </c>
      <c r="F6847" t="inlineStr">
        <is>
          <t>P0058</t>
        </is>
      </c>
      <c r="G6847" t="inlineStr">
        <is>
          <t>Prod_0058</t>
        </is>
      </c>
      <c r="H6847" t="inlineStr">
        <is>
          <t>Stationery</t>
        </is>
      </c>
      <c r="I6847" t="n">
        <v>4</v>
      </c>
      <c r="J6847" t="n">
        <v>542.5700000000001</v>
      </c>
      <c r="K6847" t="n">
        <v>0.2</v>
      </c>
      <c r="L6847">
        <f>I6847*J6847*(1-K6847)</f>
        <v/>
      </c>
      <c r="M6847">
        <f>VLOOKUP(F6847,Products!A:D,4,FALSE)*I6847</f>
        <v/>
      </c>
      <c r="N6847">
        <f>L6847-M6847</f>
        <v/>
      </c>
    </row>
    <row r="6848">
      <c r="A6848" t="inlineStr">
        <is>
          <t>T1006846</t>
        </is>
      </c>
      <c r="B6848" t="inlineStr">
        <is>
          <t>2024-05-10</t>
        </is>
      </c>
      <c r="C6848" t="inlineStr">
        <is>
          <t>S046</t>
        </is>
      </c>
      <c r="D6848" t="inlineStr">
        <is>
          <t>Store_046</t>
        </is>
      </c>
      <c r="E6848" t="inlineStr">
        <is>
          <t>South</t>
        </is>
      </c>
      <c r="F6848" t="inlineStr">
        <is>
          <t>P0017</t>
        </is>
      </c>
      <c r="G6848" t="inlineStr">
        <is>
          <t>Prod_0017</t>
        </is>
      </c>
      <c r="H6848" t="inlineStr">
        <is>
          <t>Food</t>
        </is>
      </c>
      <c r="I6848" t="n">
        <v>2</v>
      </c>
      <c r="J6848" t="n">
        <v>700.8200000000001</v>
      </c>
      <c r="K6848" t="n">
        <v>0</v>
      </c>
      <c r="L6848">
        <f>I6848*J6848*(1-K6848)</f>
        <v/>
      </c>
      <c r="M6848">
        <f>VLOOKUP(F6848,Products!A:D,4,FALSE)*I6848</f>
        <v/>
      </c>
      <c r="N6848">
        <f>L6848-M6848</f>
        <v/>
      </c>
    </row>
    <row r="6849">
      <c r="A6849" t="inlineStr">
        <is>
          <t>T1006847</t>
        </is>
      </c>
      <c r="B6849" t="inlineStr">
        <is>
          <t>2023-03-12</t>
        </is>
      </c>
      <c r="C6849" t="inlineStr">
        <is>
          <t>S031</t>
        </is>
      </c>
      <c r="D6849" t="inlineStr">
        <is>
          <t>Store_031</t>
        </is>
      </c>
      <c r="E6849" t="inlineStr">
        <is>
          <t>Central</t>
        </is>
      </c>
      <c r="F6849" t="inlineStr">
        <is>
          <t>P0187</t>
        </is>
      </c>
      <c r="G6849" t="inlineStr">
        <is>
          <t>Prod_0187</t>
        </is>
      </c>
      <c r="H6849" t="inlineStr">
        <is>
          <t>Food</t>
        </is>
      </c>
      <c r="I6849" t="n">
        <v>4</v>
      </c>
      <c r="J6849" t="n">
        <v>923.78</v>
      </c>
      <c r="K6849" t="n">
        <v>0</v>
      </c>
      <c r="L6849">
        <f>I6849*J6849*(1-K6849)</f>
        <v/>
      </c>
      <c r="M6849">
        <f>VLOOKUP(F6849,Products!A:D,4,FALSE)*I6849</f>
        <v/>
      </c>
      <c r="N6849">
        <f>L6849-M6849</f>
        <v/>
      </c>
    </row>
    <row r="6850">
      <c r="A6850" t="inlineStr">
        <is>
          <t>T1006848</t>
        </is>
      </c>
      <c r="B6850" t="inlineStr">
        <is>
          <t>2025-05-11</t>
        </is>
      </c>
      <c r="C6850" t="inlineStr">
        <is>
          <t>S027</t>
        </is>
      </c>
      <c r="D6850" t="inlineStr">
        <is>
          <t>Store_027</t>
        </is>
      </c>
      <c r="E6850" t="inlineStr">
        <is>
          <t>South</t>
        </is>
      </c>
      <c r="F6850" t="inlineStr">
        <is>
          <t>P0168</t>
        </is>
      </c>
      <c r="G6850" t="inlineStr">
        <is>
          <t>Prod_0168</t>
        </is>
      </c>
      <c r="H6850" t="inlineStr">
        <is>
          <t>Electronics</t>
        </is>
      </c>
      <c r="I6850" t="n">
        <v>2</v>
      </c>
      <c r="J6850" t="n">
        <v>77.12</v>
      </c>
      <c r="K6850" t="n">
        <v>0</v>
      </c>
      <c r="L6850">
        <f>I6850*J6850*(1-K6850)</f>
        <v/>
      </c>
      <c r="M6850">
        <f>VLOOKUP(F6850,Products!A:D,4,FALSE)*I6850</f>
        <v/>
      </c>
      <c r="N6850">
        <f>L6850-M6850</f>
        <v/>
      </c>
    </row>
    <row r="6851">
      <c r="A6851" t="inlineStr">
        <is>
          <t>T1006849</t>
        </is>
      </c>
      <c r="B6851" t="inlineStr">
        <is>
          <t>2025-08-27</t>
        </is>
      </c>
      <c r="C6851" t="inlineStr">
        <is>
          <t>S018</t>
        </is>
      </c>
      <c r="D6851" t="inlineStr">
        <is>
          <t>Store_018</t>
        </is>
      </c>
      <c r="E6851" t="inlineStr">
        <is>
          <t>South</t>
        </is>
      </c>
      <c r="F6851" t="inlineStr">
        <is>
          <t>P0195</t>
        </is>
      </c>
      <c r="G6851" t="inlineStr">
        <is>
          <t>Prod_0195</t>
        </is>
      </c>
      <c r="H6851" t="inlineStr">
        <is>
          <t>Food</t>
        </is>
      </c>
      <c r="I6851" t="n">
        <v>9</v>
      </c>
      <c r="J6851" t="n">
        <v>533.27</v>
      </c>
      <c r="K6851" t="n">
        <v>0</v>
      </c>
      <c r="L6851">
        <f>I6851*J6851*(1-K6851)</f>
        <v/>
      </c>
      <c r="M6851">
        <f>VLOOKUP(F6851,Products!A:D,4,FALSE)*I6851</f>
        <v/>
      </c>
      <c r="N6851">
        <f>L6851-M6851</f>
        <v/>
      </c>
    </row>
    <row r="6852">
      <c r="A6852" t="inlineStr">
        <is>
          <t>T1006850</t>
        </is>
      </c>
      <c r="B6852" t="inlineStr">
        <is>
          <t>2023-06-21</t>
        </is>
      </c>
      <c r="C6852" t="inlineStr">
        <is>
          <t>S047</t>
        </is>
      </c>
      <c r="D6852" t="inlineStr">
        <is>
          <t>Store_047</t>
        </is>
      </c>
      <c r="E6852" t="inlineStr">
        <is>
          <t>North</t>
        </is>
      </c>
      <c r="F6852" t="inlineStr">
        <is>
          <t>P0007</t>
        </is>
      </c>
      <c r="G6852" t="inlineStr">
        <is>
          <t>Prod_0007</t>
        </is>
      </c>
      <c r="H6852" t="inlineStr">
        <is>
          <t>Food</t>
        </is>
      </c>
      <c r="I6852" t="n">
        <v>7</v>
      </c>
      <c r="J6852" t="n">
        <v>96.53</v>
      </c>
      <c r="K6852" t="n">
        <v>0.05</v>
      </c>
      <c r="L6852">
        <f>I6852*J6852*(1-K6852)</f>
        <v/>
      </c>
      <c r="M6852">
        <f>VLOOKUP(F6852,Products!A:D,4,FALSE)*I6852</f>
        <v/>
      </c>
      <c r="N6852">
        <f>L6852-M6852</f>
        <v/>
      </c>
    </row>
    <row r="6853">
      <c r="A6853" t="inlineStr">
        <is>
          <t>T1006851</t>
        </is>
      </c>
      <c r="B6853" t="inlineStr">
        <is>
          <t>2024-03-29</t>
        </is>
      </c>
      <c r="C6853" t="inlineStr">
        <is>
          <t>S001</t>
        </is>
      </c>
      <c r="D6853" t="inlineStr">
        <is>
          <t>Store_001</t>
        </is>
      </c>
      <c r="E6853" t="inlineStr">
        <is>
          <t>West</t>
        </is>
      </c>
      <c r="F6853" t="inlineStr">
        <is>
          <t>P0035</t>
        </is>
      </c>
      <c r="G6853" t="inlineStr">
        <is>
          <t>Prod_0035</t>
        </is>
      </c>
      <c r="H6853" t="inlineStr">
        <is>
          <t>Beverages</t>
        </is>
      </c>
      <c r="I6853" t="n">
        <v>7</v>
      </c>
      <c r="J6853" t="n">
        <v>131.69</v>
      </c>
      <c r="K6853" t="n">
        <v>0</v>
      </c>
      <c r="L6853">
        <f>I6853*J6853*(1-K6853)</f>
        <v/>
      </c>
      <c r="M6853">
        <f>VLOOKUP(F6853,Products!A:D,4,FALSE)*I6853</f>
        <v/>
      </c>
      <c r="N6853">
        <f>L6853-M6853</f>
        <v/>
      </c>
    </row>
    <row r="6854">
      <c r="A6854" t="inlineStr">
        <is>
          <t>T1006852</t>
        </is>
      </c>
      <c r="B6854" t="inlineStr">
        <is>
          <t>2024-12-01</t>
        </is>
      </c>
      <c r="C6854" t="inlineStr">
        <is>
          <t>S044</t>
        </is>
      </c>
      <c r="D6854" t="inlineStr">
        <is>
          <t>Store_044</t>
        </is>
      </c>
      <c r="E6854" t="inlineStr">
        <is>
          <t>North</t>
        </is>
      </c>
      <c r="F6854" t="inlineStr">
        <is>
          <t>P0078</t>
        </is>
      </c>
      <c r="G6854" t="inlineStr">
        <is>
          <t>Prod_0078</t>
        </is>
      </c>
      <c r="H6854" t="inlineStr">
        <is>
          <t>Electronics</t>
        </is>
      </c>
      <c r="I6854" t="n">
        <v>6</v>
      </c>
      <c r="J6854" t="n">
        <v>509.04</v>
      </c>
      <c r="K6854" t="n">
        <v>0</v>
      </c>
      <c r="L6854">
        <f>I6854*J6854*(1-K6854)</f>
        <v/>
      </c>
      <c r="M6854">
        <f>VLOOKUP(F6854,Products!A:D,4,FALSE)*I6854</f>
        <v/>
      </c>
      <c r="N6854">
        <f>L6854-M6854</f>
        <v/>
      </c>
    </row>
    <row r="6855">
      <c r="A6855" t="inlineStr">
        <is>
          <t>T1006853</t>
        </is>
      </c>
      <c r="B6855" t="inlineStr">
        <is>
          <t>2023-05-19</t>
        </is>
      </c>
      <c r="C6855" t="inlineStr">
        <is>
          <t>S007</t>
        </is>
      </c>
      <c r="D6855" t="inlineStr">
        <is>
          <t>Store_007</t>
        </is>
      </c>
      <c r="E6855" t="inlineStr">
        <is>
          <t>East</t>
        </is>
      </c>
      <c r="F6855" t="inlineStr">
        <is>
          <t>P0071</t>
        </is>
      </c>
      <c r="G6855" t="inlineStr">
        <is>
          <t>Prod_0071</t>
        </is>
      </c>
      <c r="H6855" t="inlineStr">
        <is>
          <t>Beverages</t>
        </is>
      </c>
      <c r="I6855" t="n">
        <v>2</v>
      </c>
      <c r="J6855" t="n">
        <v>526.5</v>
      </c>
      <c r="K6855" t="n">
        <v>0</v>
      </c>
      <c r="L6855">
        <f>I6855*J6855*(1-K6855)</f>
        <v/>
      </c>
      <c r="M6855">
        <f>VLOOKUP(F6855,Products!A:D,4,FALSE)*I6855</f>
        <v/>
      </c>
      <c r="N6855">
        <f>L6855-M6855</f>
        <v/>
      </c>
    </row>
    <row r="6856">
      <c r="A6856" t="inlineStr">
        <is>
          <t>T1006854</t>
        </is>
      </c>
      <c r="B6856" t="inlineStr">
        <is>
          <t>2025-01-26</t>
        </is>
      </c>
      <c r="C6856" t="inlineStr">
        <is>
          <t>S017</t>
        </is>
      </c>
      <c r="D6856" t="inlineStr">
        <is>
          <t>Store_017</t>
        </is>
      </c>
      <c r="E6856" t="inlineStr">
        <is>
          <t>South</t>
        </is>
      </c>
      <c r="F6856" t="inlineStr">
        <is>
          <t>P0035</t>
        </is>
      </c>
      <c r="G6856" t="inlineStr">
        <is>
          <t>Prod_0035</t>
        </is>
      </c>
      <c r="H6856" t="inlineStr">
        <is>
          <t>Beverages</t>
        </is>
      </c>
      <c r="I6856" t="n">
        <v>1</v>
      </c>
      <c r="J6856" t="n">
        <v>133.98</v>
      </c>
      <c r="K6856" t="n">
        <v>0</v>
      </c>
      <c r="L6856">
        <f>I6856*J6856*(1-K6856)</f>
        <v/>
      </c>
      <c r="M6856">
        <f>VLOOKUP(F6856,Products!A:D,4,FALSE)*I6856</f>
        <v/>
      </c>
      <c r="N6856">
        <f>L6856-M6856</f>
        <v/>
      </c>
    </row>
    <row r="6857">
      <c r="A6857" t="inlineStr">
        <is>
          <t>T1006855</t>
        </is>
      </c>
      <c r="B6857" t="inlineStr">
        <is>
          <t>2024-05-26</t>
        </is>
      </c>
      <c r="C6857" t="inlineStr">
        <is>
          <t>S012</t>
        </is>
      </c>
      <c r="D6857" t="inlineStr">
        <is>
          <t>Store_012</t>
        </is>
      </c>
      <c r="E6857" t="inlineStr">
        <is>
          <t>South</t>
        </is>
      </c>
      <c r="F6857" t="inlineStr">
        <is>
          <t>P0063</t>
        </is>
      </c>
      <c r="G6857" t="inlineStr">
        <is>
          <t>Prod_0063</t>
        </is>
      </c>
      <c r="H6857" t="inlineStr">
        <is>
          <t>Clothing</t>
        </is>
      </c>
      <c r="I6857" t="n">
        <v>7</v>
      </c>
      <c r="J6857" t="n">
        <v>253.89</v>
      </c>
      <c r="K6857" t="n">
        <v>0</v>
      </c>
      <c r="L6857">
        <f>I6857*J6857*(1-K6857)</f>
        <v/>
      </c>
      <c r="M6857">
        <f>VLOOKUP(F6857,Products!A:D,4,FALSE)*I6857</f>
        <v/>
      </c>
      <c r="N6857">
        <f>L6857-M6857</f>
        <v/>
      </c>
    </row>
    <row r="6858">
      <c r="A6858" t="inlineStr">
        <is>
          <t>T1006856</t>
        </is>
      </c>
      <c r="B6858" t="inlineStr">
        <is>
          <t>2024-07-14</t>
        </is>
      </c>
      <c r="C6858" t="inlineStr">
        <is>
          <t>S020</t>
        </is>
      </c>
      <c r="D6858" t="inlineStr">
        <is>
          <t>Store_020</t>
        </is>
      </c>
      <c r="E6858" t="inlineStr">
        <is>
          <t>West</t>
        </is>
      </c>
      <c r="F6858" t="inlineStr">
        <is>
          <t>P0149</t>
        </is>
      </c>
      <c r="G6858" t="inlineStr">
        <is>
          <t>Prod_0149</t>
        </is>
      </c>
      <c r="H6858" t="inlineStr">
        <is>
          <t>Toys</t>
        </is>
      </c>
      <c r="I6858" t="n">
        <v>5</v>
      </c>
      <c r="J6858" t="n">
        <v>49.49</v>
      </c>
      <c r="K6858" t="n">
        <v>0</v>
      </c>
      <c r="L6858">
        <f>I6858*J6858*(1-K6858)</f>
        <v/>
      </c>
      <c r="M6858">
        <f>VLOOKUP(F6858,Products!A:D,4,FALSE)*I6858</f>
        <v/>
      </c>
      <c r="N6858">
        <f>L6858-M6858</f>
        <v/>
      </c>
    </row>
    <row r="6859">
      <c r="A6859" t="inlineStr">
        <is>
          <t>T1006857</t>
        </is>
      </c>
      <c r="B6859" t="inlineStr">
        <is>
          <t>2024-04-07</t>
        </is>
      </c>
      <c r="C6859" t="inlineStr">
        <is>
          <t>S010</t>
        </is>
      </c>
      <c r="D6859" t="inlineStr">
        <is>
          <t>Store_010</t>
        </is>
      </c>
      <c r="E6859" t="inlineStr">
        <is>
          <t>North</t>
        </is>
      </c>
      <c r="F6859" t="inlineStr">
        <is>
          <t>P0192</t>
        </is>
      </c>
      <c r="G6859" t="inlineStr">
        <is>
          <t>Prod_0192</t>
        </is>
      </c>
      <c r="H6859" t="inlineStr">
        <is>
          <t>Beverages</t>
        </is>
      </c>
      <c r="I6859" t="n">
        <v>7</v>
      </c>
      <c r="J6859" t="n">
        <v>485.07</v>
      </c>
      <c r="K6859" t="n">
        <v>0</v>
      </c>
      <c r="L6859">
        <f>I6859*J6859*(1-K6859)</f>
        <v/>
      </c>
      <c r="M6859">
        <f>VLOOKUP(F6859,Products!A:D,4,FALSE)*I6859</f>
        <v/>
      </c>
      <c r="N6859">
        <f>L6859-M6859</f>
        <v/>
      </c>
    </row>
    <row r="6860">
      <c r="A6860" t="inlineStr">
        <is>
          <t>T1006858</t>
        </is>
      </c>
      <c r="B6860" t="inlineStr">
        <is>
          <t>2023-11-06</t>
        </is>
      </c>
      <c r="C6860" t="inlineStr">
        <is>
          <t>S049</t>
        </is>
      </c>
      <c r="D6860" t="inlineStr">
        <is>
          <t>Store_049</t>
        </is>
      </c>
      <c r="E6860" t="inlineStr">
        <is>
          <t>North</t>
        </is>
      </c>
      <c r="F6860" t="inlineStr">
        <is>
          <t>P0110</t>
        </is>
      </c>
      <c r="G6860" t="inlineStr">
        <is>
          <t>Prod_0110</t>
        </is>
      </c>
      <c r="H6860" t="inlineStr">
        <is>
          <t>Stationery</t>
        </is>
      </c>
      <c r="I6860" t="n">
        <v>3</v>
      </c>
      <c r="J6860" t="n">
        <v>80.06999999999999</v>
      </c>
      <c r="K6860" t="n">
        <v>0</v>
      </c>
      <c r="L6860">
        <f>I6860*J6860*(1-K6860)</f>
        <v/>
      </c>
      <c r="M6860">
        <f>VLOOKUP(F6860,Products!A:D,4,FALSE)*I6860</f>
        <v/>
      </c>
      <c r="N6860">
        <f>L6860-M6860</f>
        <v/>
      </c>
    </row>
    <row r="6861">
      <c r="A6861" t="inlineStr">
        <is>
          <t>T1006859</t>
        </is>
      </c>
      <c r="B6861" t="inlineStr">
        <is>
          <t>2023-10-05</t>
        </is>
      </c>
      <c r="C6861" t="inlineStr">
        <is>
          <t>S012</t>
        </is>
      </c>
      <c r="D6861" t="inlineStr">
        <is>
          <t>Store_012</t>
        </is>
      </c>
      <c r="E6861" t="inlineStr">
        <is>
          <t>South</t>
        </is>
      </c>
      <c r="F6861" t="inlineStr">
        <is>
          <t>P0123</t>
        </is>
      </c>
      <c r="G6861" t="inlineStr">
        <is>
          <t>Prod_0123</t>
        </is>
      </c>
      <c r="H6861" t="inlineStr">
        <is>
          <t>Food</t>
        </is>
      </c>
      <c r="I6861" t="n">
        <v>5</v>
      </c>
      <c r="J6861" t="n">
        <v>485.59</v>
      </c>
      <c r="K6861" t="n">
        <v>0</v>
      </c>
      <c r="L6861">
        <f>I6861*J6861*(1-K6861)</f>
        <v/>
      </c>
      <c r="M6861">
        <f>VLOOKUP(F6861,Products!A:D,4,FALSE)*I6861</f>
        <v/>
      </c>
      <c r="N6861">
        <f>L6861-M6861</f>
        <v/>
      </c>
    </row>
    <row r="6862">
      <c r="A6862" t="inlineStr">
        <is>
          <t>T1006860</t>
        </is>
      </c>
      <c r="B6862" t="inlineStr">
        <is>
          <t>2024-12-13</t>
        </is>
      </c>
      <c r="C6862" t="inlineStr">
        <is>
          <t>S034</t>
        </is>
      </c>
      <c r="D6862" t="inlineStr">
        <is>
          <t>Store_034</t>
        </is>
      </c>
      <c r="E6862" t="inlineStr">
        <is>
          <t>Central</t>
        </is>
      </c>
      <c r="F6862" t="inlineStr">
        <is>
          <t>P0057</t>
        </is>
      </c>
      <c r="G6862" t="inlineStr">
        <is>
          <t>Prod_0057</t>
        </is>
      </c>
      <c r="H6862" t="inlineStr">
        <is>
          <t>Beverages</t>
        </is>
      </c>
      <c r="I6862" t="n">
        <v>3</v>
      </c>
      <c r="J6862" t="n">
        <v>85.84</v>
      </c>
      <c r="K6862" t="n">
        <v>0.15</v>
      </c>
      <c r="L6862">
        <f>I6862*J6862*(1-K6862)</f>
        <v/>
      </c>
      <c r="M6862">
        <f>VLOOKUP(F6862,Products!A:D,4,FALSE)*I6862</f>
        <v/>
      </c>
      <c r="N6862">
        <f>L6862-M6862</f>
        <v/>
      </c>
    </row>
    <row r="6863">
      <c r="A6863" t="inlineStr">
        <is>
          <t>T1006861</t>
        </is>
      </c>
      <c r="B6863" t="inlineStr">
        <is>
          <t>2025-04-24</t>
        </is>
      </c>
      <c r="C6863" t="inlineStr">
        <is>
          <t>S029</t>
        </is>
      </c>
      <c r="D6863" t="inlineStr">
        <is>
          <t>Store_029</t>
        </is>
      </c>
      <c r="E6863" t="inlineStr">
        <is>
          <t>South</t>
        </is>
      </c>
      <c r="F6863" t="inlineStr">
        <is>
          <t>P0052</t>
        </is>
      </c>
      <c r="G6863" t="inlineStr">
        <is>
          <t>Prod_0052</t>
        </is>
      </c>
      <c r="H6863" t="inlineStr">
        <is>
          <t>Clothing</t>
        </is>
      </c>
      <c r="I6863" t="n">
        <v>4</v>
      </c>
      <c r="J6863" t="n">
        <v>55.45</v>
      </c>
      <c r="K6863" t="n">
        <v>0.05</v>
      </c>
      <c r="L6863">
        <f>I6863*J6863*(1-K6863)</f>
        <v/>
      </c>
      <c r="M6863">
        <f>VLOOKUP(F6863,Products!A:D,4,FALSE)*I6863</f>
        <v/>
      </c>
      <c r="N6863">
        <f>L6863-M6863</f>
        <v/>
      </c>
    </row>
    <row r="6864">
      <c r="A6864" t="inlineStr">
        <is>
          <t>T1006862</t>
        </is>
      </c>
      <c r="B6864" t="inlineStr">
        <is>
          <t>2023-10-01</t>
        </is>
      </c>
      <c r="C6864" t="inlineStr">
        <is>
          <t>S024</t>
        </is>
      </c>
      <c r="D6864" t="inlineStr">
        <is>
          <t>Store_024</t>
        </is>
      </c>
      <c r="E6864" t="inlineStr">
        <is>
          <t>South</t>
        </is>
      </c>
      <c r="F6864" t="inlineStr">
        <is>
          <t>P0069</t>
        </is>
      </c>
      <c r="G6864" t="inlineStr">
        <is>
          <t>Prod_0069</t>
        </is>
      </c>
      <c r="H6864" t="inlineStr">
        <is>
          <t>Household</t>
        </is>
      </c>
      <c r="I6864" t="n">
        <v>3</v>
      </c>
      <c r="J6864" t="n">
        <v>304.08</v>
      </c>
      <c r="K6864" t="n">
        <v>0</v>
      </c>
      <c r="L6864">
        <f>I6864*J6864*(1-K6864)</f>
        <v/>
      </c>
      <c r="M6864">
        <f>VLOOKUP(F6864,Products!A:D,4,FALSE)*I6864</f>
        <v/>
      </c>
      <c r="N6864">
        <f>L6864-M6864</f>
        <v/>
      </c>
    </row>
    <row r="6865">
      <c r="A6865" t="inlineStr">
        <is>
          <t>T1006863</t>
        </is>
      </c>
      <c r="B6865" t="inlineStr">
        <is>
          <t>2024-07-29</t>
        </is>
      </c>
      <c r="C6865" t="inlineStr">
        <is>
          <t>S006</t>
        </is>
      </c>
      <c r="D6865" t="inlineStr">
        <is>
          <t>Store_006</t>
        </is>
      </c>
      <c r="E6865" t="inlineStr">
        <is>
          <t>East</t>
        </is>
      </c>
      <c r="F6865" t="inlineStr">
        <is>
          <t>P0135</t>
        </is>
      </c>
      <c r="G6865" t="inlineStr">
        <is>
          <t>Prod_0135</t>
        </is>
      </c>
      <c r="H6865" t="inlineStr">
        <is>
          <t>Food</t>
        </is>
      </c>
      <c r="I6865" t="n">
        <v>3</v>
      </c>
      <c r="J6865" t="n">
        <v>96.37</v>
      </c>
      <c r="K6865" t="n">
        <v>0</v>
      </c>
      <c r="L6865">
        <f>I6865*J6865*(1-K6865)</f>
        <v/>
      </c>
      <c r="M6865">
        <f>VLOOKUP(F6865,Products!A:D,4,FALSE)*I6865</f>
        <v/>
      </c>
      <c r="N6865">
        <f>L6865-M6865</f>
        <v/>
      </c>
    </row>
    <row r="6866">
      <c r="A6866" t="inlineStr">
        <is>
          <t>T1006864</t>
        </is>
      </c>
      <c r="B6866" t="inlineStr">
        <is>
          <t>2024-11-29</t>
        </is>
      </c>
      <c r="C6866" t="inlineStr">
        <is>
          <t>S035</t>
        </is>
      </c>
      <c r="D6866" t="inlineStr">
        <is>
          <t>Store_035</t>
        </is>
      </c>
      <c r="E6866" t="inlineStr">
        <is>
          <t>Central</t>
        </is>
      </c>
      <c r="F6866" t="inlineStr">
        <is>
          <t>P0157</t>
        </is>
      </c>
      <c r="G6866" t="inlineStr">
        <is>
          <t>Prod_0157</t>
        </is>
      </c>
      <c r="H6866" t="inlineStr">
        <is>
          <t>Toys</t>
        </is>
      </c>
      <c r="I6866" t="n">
        <v>2</v>
      </c>
      <c r="J6866" t="n">
        <v>291.7</v>
      </c>
      <c r="K6866" t="n">
        <v>0.05</v>
      </c>
      <c r="L6866">
        <f>I6866*J6866*(1-K6866)</f>
        <v/>
      </c>
      <c r="M6866">
        <f>VLOOKUP(F6866,Products!A:D,4,FALSE)*I6866</f>
        <v/>
      </c>
      <c r="N6866">
        <f>L6866-M6866</f>
        <v/>
      </c>
    </row>
    <row r="6867">
      <c r="A6867" t="inlineStr">
        <is>
          <t>T1006865</t>
        </is>
      </c>
      <c r="B6867" t="inlineStr">
        <is>
          <t>2023-11-09</t>
        </is>
      </c>
      <c r="C6867" t="inlineStr">
        <is>
          <t>S026</t>
        </is>
      </c>
      <c r="D6867" t="inlineStr">
        <is>
          <t>Store_026</t>
        </is>
      </c>
      <c r="E6867" t="inlineStr">
        <is>
          <t>North</t>
        </is>
      </c>
      <c r="F6867" t="inlineStr">
        <is>
          <t>P0089</t>
        </is>
      </c>
      <c r="G6867" t="inlineStr">
        <is>
          <t>Prod_0089</t>
        </is>
      </c>
      <c r="H6867" t="inlineStr">
        <is>
          <t>Stationery</t>
        </is>
      </c>
      <c r="I6867" t="n">
        <v>9</v>
      </c>
      <c r="J6867" t="n">
        <v>657.4299999999999</v>
      </c>
      <c r="K6867" t="n">
        <v>0</v>
      </c>
      <c r="L6867">
        <f>I6867*J6867*(1-K6867)</f>
        <v/>
      </c>
      <c r="M6867">
        <f>VLOOKUP(F6867,Products!A:D,4,FALSE)*I6867</f>
        <v/>
      </c>
      <c r="N6867">
        <f>L6867-M6867</f>
        <v/>
      </c>
    </row>
    <row r="6868">
      <c r="A6868" t="inlineStr">
        <is>
          <t>T1006866</t>
        </is>
      </c>
      <c r="B6868" t="inlineStr">
        <is>
          <t>2023-11-08</t>
        </is>
      </c>
      <c r="C6868" t="inlineStr">
        <is>
          <t>S019</t>
        </is>
      </c>
      <c r="D6868" t="inlineStr">
        <is>
          <t>Store_019</t>
        </is>
      </c>
      <c r="E6868" t="inlineStr">
        <is>
          <t>East</t>
        </is>
      </c>
      <c r="F6868" t="inlineStr">
        <is>
          <t>P0173</t>
        </is>
      </c>
      <c r="G6868" t="inlineStr">
        <is>
          <t>Prod_0173</t>
        </is>
      </c>
      <c r="H6868" t="inlineStr">
        <is>
          <t>Toys</t>
        </is>
      </c>
      <c r="I6868" t="n">
        <v>7</v>
      </c>
      <c r="J6868" t="n">
        <v>700.59</v>
      </c>
      <c r="K6868" t="n">
        <v>0</v>
      </c>
      <c r="L6868">
        <f>I6868*J6868*(1-K6868)</f>
        <v/>
      </c>
      <c r="M6868">
        <f>VLOOKUP(F6868,Products!A:D,4,FALSE)*I6868</f>
        <v/>
      </c>
      <c r="N6868">
        <f>L6868-M6868</f>
        <v/>
      </c>
    </row>
    <row r="6869">
      <c r="A6869" t="inlineStr">
        <is>
          <t>T1006867</t>
        </is>
      </c>
      <c r="B6869" t="inlineStr">
        <is>
          <t>2025-02-22</t>
        </is>
      </c>
      <c r="C6869" t="inlineStr">
        <is>
          <t>S014</t>
        </is>
      </c>
      <c r="D6869" t="inlineStr">
        <is>
          <t>Store_014</t>
        </is>
      </c>
      <c r="E6869" t="inlineStr">
        <is>
          <t>West</t>
        </is>
      </c>
      <c r="F6869" t="inlineStr">
        <is>
          <t>P0073</t>
        </is>
      </c>
      <c r="G6869" t="inlineStr">
        <is>
          <t>Prod_0073</t>
        </is>
      </c>
      <c r="H6869" t="inlineStr">
        <is>
          <t>Food</t>
        </is>
      </c>
      <c r="I6869" t="n">
        <v>5</v>
      </c>
      <c r="J6869" t="n">
        <v>738.26</v>
      </c>
      <c r="K6869" t="n">
        <v>0.2</v>
      </c>
      <c r="L6869">
        <f>I6869*J6869*(1-K6869)</f>
        <v/>
      </c>
      <c r="M6869">
        <f>VLOOKUP(F6869,Products!A:D,4,FALSE)*I6869</f>
        <v/>
      </c>
      <c r="N6869">
        <f>L6869-M6869</f>
        <v/>
      </c>
    </row>
    <row r="6870">
      <c r="A6870" t="inlineStr">
        <is>
          <t>T1006868</t>
        </is>
      </c>
      <c r="B6870" t="inlineStr">
        <is>
          <t>2024-09-30</t>
        </is>
      </c>
      <c r="C6870" t="inlineStr">
        <is>
          <t>S036</t>
        </is>
      </c>
      <c r="D6870" t="inlineStr">
        <is>
          <t>Store_036</t>
        </is>
      </c>
      <c r="E6870" t="inlineStr">
        <is>
          <t>Central</t>
        </is>
      </c>
      <c r="F6870" t="inlineStr">
        <is>
          <t>P0118</t>
        </is>
      </c>
      <c r="G6870" t="inlineStr">
        <is>
          <t>Prod_0118</t>
        </is>
      </c>
      <c r="H6870" t="inlineStr">
        <is>
          <t>Toys</t>
        </is>
      </c>
      <c r="I6870" t="n">
        <v>6</v>
      </c>
      <c r="J6870" t="n">
        <v>756.77</v>
      </c>
      <c r="K6870" t="n">
        <v>0.05</v>
      </c>
      <c r="L6870">
        <f>I6870*J6870*(1-K6870)</f>
        <v/>
      </c>
      <c r="M6870">
        <f>VLOOKUP(F6870,Products!A:D,4,FALSE)*I6870</f>
        <v/>
      </c>
      <c r="N6870">
        <f>L6870-M6870</f>
        <v/>
      </c>
    </row>
    <row r="6871">
      <c r="A6871" t="inlineStr">
        <is>
          <t>T1006869</t>
        </is>
      </c>
      <c r="B6871" t="inlineStr">
        <is>
          <t>2023-12-22</t>
        </is>
      </c>
      <c r="C6871" t="inlineStr">
        <is>
          <t>S014</t>
        </is>
      </c>
      <c r="D6871" t="inlineStr">
        <is>
          <t>Store_014</t>
        </is>
      </c>
      <c r="E6871" t="inlineStr">
        <is>
          <t>West</t>
        </is>
      </c>
      <c r="F6871" t="inlineStr">
        <is>
          <t>P0112</t>
        </is>
      </c>
      <c r="G6871" t="inlineStr">
        <is>
          <t>Prod_0112</t>
        </is>
      </c>
      <c r="H6871" t="inlineStr">
        <is>
          <t>Beverages</t>
        </is>
      </c>
      <c r="I6871" t="n">
        <v>8</v>
      </c>
      <c r="J6871" t="n">
        <v>673.34</v>
      </c>
      <c r="K6871" t="n">
        <v>0</v>
      </c>
      <c r="L6871">
        <f>I6871*J6871*(1-K6871)</f>
        <v/>
      </c>
      <c r="M6871">
        <f>VLOOKUP(F6871,Products!A:D,4,FALSE)*I6871</f>
        <v/>
      </c>
      <c r="N6871">
        <f>L6871-M6871</f>
        <v/>
      </c>
    </row>
    <row r="6872">
      <c r="A6872" t="inlineStr">
        <is>
          <t>T1006870</t>
        </is>
      </c>
      <c r="B6872" t="inlineStr">
        <is>
          <t>2024-12-30</t>
        </is>
      </c>
      <c r="C6872" t="inlineStr">
        <is>
          <t>S042</t>
        </is>
      </c>
      <c r="D6872" t="inlineStr">
        <is>
          <t>Store_042</t>
        </is>
      </c>
      <c r="E6872" t="inlineStr">
        <is>
          <t>Central</t>
        </is>
      </c>
      <c r="F6872" t="inlineStr">
        <is>
          <t>P0047</t>
        </is>
      </c>
      <c r="G6872" t="inlineStr">
        <is>
          <t>Prod_0047</t>
        </is>
      </c>
      <c r="H6872" t="inlineStr">
        <is>
          <t>Beverages</t>
        </is>
      </c>
      <c r="I6872" t="n">
        <v>7</v>
      </c>
      <c r="J6872" t="n">
        <v>453.79</v>
      </c>
      <c r="K6872" t="n">
        <v>0</v>
      </c>
      <c r="L6872">
        <f>I6872*J6872*(1-K6872)</f>
        <v/>
      </c>
      <c r="M6872">
        <f>VLOOKUP(F6872,Products!A:D,4,FALSE)*I6872</f>
        <v/>
      </c>
      <c r="N6872">
        <f>L6872-M6872</f>
        <v/>
      </c>
    </row>
    <row r="6873">
      <c r="A6873" t="inlineStr">
        <is>
          <t>T1006871</t>
        </is>
      </c>
      <c r="B6873" t="inlineStr">
        <is>
          <t>2023-08-14</t>
        </is>
      </c>
      <c r="C6873" t="inlineStr">
        <is>
          <t>S005</t>
        </is>
      </c>
      <c r="D6873" t="inlineStr">
        <is>
          <t>Store_005</t>
        </is>
      </c>
      <c r="E6873" t="inlineStr">
        <is>
          <t>Central</t>
        </is>
      </c>
      <c r="F6873" t="inlineStr">
        <is>
          <t>P0045</t>
        </is>
      </c>
      <c r="G6873" t="inlineStr">
        <is>
          <t>Prod_0045</t>
        </is>
      </c>
      <c r="H6873" t="inlineStr">
        <is>
          <t>Toys</t>
        </is>
      </c>
      <c r="I6873" t="n">
        <v>6</v>
      </c>
      <c r="J6873" t="n">
        <v>168.7</v>
      </c>
      <c r="K6873" t="n">
        <v>0</v>
      </c>
      <c r="L6873">
        <f>I6873*J6873*(1-K6873)</f>
        <v/>
      </c>
      <c r="M6873">
        <f>VLOOKUP(F6873,Products!A:D,4,FALSE)*I6873</f>
        <v/>
      </c>
      <c r="N6873">
        <f>L6873-M6873</f>
        <v/>
      </c>
    </row>
    <row r="6874">
      <c r="A6874" t="inlineStr">
        <is>
          <t>T1006872</t>
        </is>
      </c>
      <c r="B6874" t="inlineStr">
        <is>
          <t>2023-11-20</t>
        </is>
      </c>
      <c r="C6874" t="inlineStr">
        <is>
          <t>S032</t>
        </is>
      </c>
      <c r="D6874" t="inlineStr">
        <is>
          <t>Store_032</t>
        </is>
      </c>
      <c r="E6874" t="inlineStr">
        <is>
          <t>Central</t>
        </is>
      </c>
      <c r="F6874" t="inlineStr">
        <is>
          <t>P0046</t>
        </is>
      </c>
      <c r="G6874" t="inlineStr">
        <is>
          <t>Prod_0046</t>
        </is>
      </c>
      <c r="H6874" t="inlineStr">
        <is>
          <t>Electronics</t>
        </is>
      </c>
      <c r="I6874" t="n">
        <v>4</v>
      </c>
      <c r="J6874" t="n">
        <v>46.35</v>
      </c>
      <c r="K6874" t="n">
        <v>0.1</v>
      </c>
      <c r="L6874">
        <f>I6874*J6874*(1-K6874)</f>
        <v/>
      </c>
      <c r="M6874">
        <f>VLOOKUP(F6874,Products!A:D,4,FALSE)*I6874</f>
        <v/>
      </c>
      <c r="N6874">
        <f>L6874-M6874</f>
        <v/>
      </c>
    </row>
    <row r="6875">
      <c r="A6875" t="inlineStr">
        <is>
          <t>T1006873</t>
        </is>
      </c>
      <c r="B6875" t="inlineStr">
        <is>
          <t>2025-07-02</t>
        </is>
      </c>
      <c r="C6875" t="inlineStr">
        <is>
          <t>S019</t>
        </is>
      </c>
      <c r="D6875" t="inlineStr">
        <is>
          <t>Store_019</t>
        </is>
      </c>
      <c r="E6875" t="inlineStr">
        <is>
          <t>East</t>
        </is>
      </c>
      <c r="F6875" t="inlineStr">
        <is>
          <t>P0200</t>
        </is>
      </c>
      <c r="G6875" t="inlineStr">
        <is>
          <t>Prod_0200</t>
        </is>
      </c>
      <c r="H6875" t="inlineStr">
        <is>
          <t>Electronics</t>
        </is>
      </c>
      <c r="I6875" t="n">
        <v>3</v>
      </c>
      <c r="J6875" t="n">
        <v>299.31</v>
      </c>
      <c r="K6875" t="n">
        <v>0</v>
      </c>
      <c r="L6875">
        <f>I6875*J6875*(1-K6875)</f>
        <v/>
      </c>
      <c r="M6875">
        <f>VLOOKUP(F6875,Products!A:D,4,FALSE)*I6875</f>
        <v/>
      </c>
      <c r="N6875">
        <f>L6875-M6875</f>
        <v/>
      </c>
    </row>
    <row r="6876">
      <c r="A6876" t="inlineStr">
        <is>
          <t>T1006874</t>
        </is>
      </c>
      <c r="B6876" t="inlineStr">
        <is>
          <t>2025-02-23</t>
        </is>
      </c>
      <c r="C6876" t="inlineStr">
        <is>
          <t>S021</t>
        </is>
      </c>
      <c r="D6876" t="inlineStr">
        <is>
          <t>Store_021</t>
        </is>
      </c>
      <c r="E6876" t="inlineStr">
        <is>
          <t>North</t>
        </is>
      </c>
      <c r="F6876" t="inlineStr">
        <is>
          <t>P0123</t>
        </is>
      </c>
      <c r="G6876" t="inlineStr">
        <is>
          <t>Prod_0123</t>
        </is>
      </c>
      <c r="H6876" t="inlineStr">
        <is>
          <t>Food</t>
        </is>
      </c>
      <c r="I6876" t="n">
        <v>4</v>
      </c>
      <c r="J6876" t="n">
        <v>720.5</v>
      </c>
      <c r="K6876" t="n">
        <v>0.1</v>
      </c>
      <c r="L6876">
        <f>I6876*J6876*(1-K6876)</f>
        <v/>
      </c>
      <c r="M6876">
        <f>VLOOKUP(F6876,Products!A:D,4,FALSE)*I6876</f>
        <v/>
      </c>
      <c r="N6876">
        <f>L6876-M6876</f>
        <v/>
      </c>
    </row>
    <row r="6877">
      <c r="A6877" t="inlineStr">
        <is>
          <t>T1006875</t>
        </is>
      </c>
      <c r="B6877" t="inlineStr">
        <is>
          <t>2024-04-08</t>
        </is>
      </c>
      <c r="C6877" t="inlineStr">
        <is>
          <t>S035</t>
        </is>
      </c>
      <c r="D6877" t="inlineStr">
        <is>
          <t>Store_035</t>
        </is>
      </c>
      <c r="E6877" t="inlineStr">
        <is>
          <t>Central</t>
        </is>
      </c>
      <c r="F6877" t="inlineStr">
        <is>
          <t>P0113</t>
        </is>
      </c>
      <c r="G6877" t="inlineStr">
        <is>
          <t>Prod_0113</t>
        </is>
      </c>
      <c r="H6877" t="inlineStr">
        <is>
          <t>Toys</t>
        </is>
      </c>
      <c r="I6877" t="n">
        <v>1</v>
      </c>
      <c r="J6877" t="n">
        <v>755.5700000000001</v>
      </c>
      <c r="K6877" t="n">
        <v>0.1</v>
      </c>
      <c r="L6877">
        <f>I6877*J6877*(1-K6877)</f>
        <v/>
      </c>
      <c r="M6877">
        <f>VLOOKUP(F6877,Products!A:D,4,FALSE)*I6877</f>
        <v/>
      </c>
      <c r="N6877">
        <f>L6877-M6877</f>
        <v/>
      </c>
    </row>
    <row r="6878">
      <c r="A6878" t="inlineStr">
        <is>
          <t>T1006876</t>
        </is>
      </c>
      <c r="B6878" t="inlineStr">
        <is>
          <t>2025-04-05</t>
        </is>
      </c>
      <c r="C6878" t="inlineStr">
        <is>
          <t>S045</t>
        </is>
      </c>
      <c r="D6878" t="inlineStr">
        <is>
          <t>Store_045</t>
        </is>
      </c>
      <c r="E6878" t="inlineStr">
        <is>
          <t>East</t>
        </is>
      </c>
      <c r="F6878" t="inlineStr">
        <is>
          <t>P0006</t>
        </is>
      </c>
      <c r="G6878" t="inlineStr">
        <is>
          <t>Prod_0006</t>
        </is>
      </c>
      <c r="H6878" t="inlineStr">
        <is>
          <t>Food</t>
        </is>
      </c>
      <c r="I6878" t="n">
        <v>3</v>
      </c>
      <c r="J6878" t="n">
        <v>1049.06</v>
      </c>
      <c r="K6878" t="n">
        <v>0.1</v>
      </c>
      <c r="L6878">
        <f>I6878*J6878*(1-K6878)</f>
        <v/>
      </c>
      <c r="M6878">
        <f>VLOOKUP(F6878,Products!A:D,4,FALSE)*I6878</f>
        <v/>
      </c>
      <c r="N6878">
        <f>L6878-M6878</f>
        <v/>
      </c>
    </row>
    <row r="6879">
      <c r="A6879" t="inlineStr">
        <is>
          <t>T1006877</t>
        </is>
      </c>
      <c r="B6879" t="inlineStr">
        <is>
          <t>2023-09-28</t>
        </is>
      </c>
      <c r="C6879" t="inlineStr">
        <is>
          <t>S014</t>
        </is>
      </c>
      <c r="D6879" t="inlineStr">
        <is>
          <t>Store_014</t>
        </is>
      </c>
      <c r="E6879" t="inlineStr">
        <is>
          <t>West</t>
        </is>
      </c>
      <c r="F6879" t="inlineStr">
        <is>
          <t>P0114</t>
        </is>
      </c>
      <c r="G6879" t="inlineStr">
        <is>
          <t>Prod_0114</t>
        </is>
      </c>
      <c r="H6879" t="inlineStr">
        <is>
          <t>Beverages</t>
        </is>
      </c>
      <c r="I6879" t="n">
        <v>1</v>
      </c>
      <c r="J6879" t="n">
        <v>664.89</v>
      </c>
      <c r="K6879" t="n">
        <v>0.1</v>
      </c>
      <c r="L6879">
        <f>I6879*J6879*(1-K6879)</f>
        <v/>
      </c>
      <c r="M6879">
        <f>VLOOKUP(F6879,Products!A:D,4,FALSE)*I6879</f>
        <v/>
      </c>
      <c r="N6879">
        <f>L6879-M6879</f>
        <v/>
      </c>
    </row>
    <row r="6880">
      <c r="A6880" t="inlineStr">
        <is>
          <t>T1006878</t>
        </is>
      </c>
      <c r="B6880" t="inlineStr">
        <is>
          <t>2023-06-13</t>
        </is>
      </c>
      <c r="C6880" t="inlineStr">
        <is>
          <t>S025</t>
        </is>
      </c>
      <c r="D6880" t="inlineStr">
        <is>
          <t>Store_025</t>
        </is>
      </c>
      <c r="E6880" t="inlineStr">
        <is>
          <t>Central</t>
        </is>
      </c>
      <c r="F6880" t="inlineStr">
        <is>
          <t>P0049</t>
        </is>
      </c>
      <c r="G6880" t="inlineStr">
        <is>
          <t>Prod_0049</t>
        </is>
      </c>
      <c r="H6880" t="inlineStr">
        <is>
          <t>Beverages</t>
        </is>
      </c>
      <c r="I6880" t="n">
        <v>7</v>
      </c>
      <c r="J6880" t="n">
        <v>263.42</v>
      </c>
      <c r="K6880" t="n">
        <v>0</v>
      </c>
      <c r="L6880">
        <f>I6880*J6880*(1-K6880)</f>
        <v/>
      </c>
      <c r="M6880">
        <f>VLOOKUP(F6880,Products!A:D,4,FALSE)*I6880</f>
        <v/>
      </c>
      <c r="N6880">
        <f>L6880-M6880</f>
        <v/>
      </c>
    </row>
    <row r="6881">
      <c r="A6881" t="inlineStr">
        <is>
          <t>T1006879</t>
        </is>
      </c>
      <c r="B6881" t="inlineStr">
        <is>
          <t>2023-08-15</t>
        </is>
      </c>
      <c r="C6881" t="inlineStr">
        <is>
          <t>S025</t>
        </is>
      </c>
      <c r="D6881" t="inlineStr">
        <is>
          <t>Store_025</t>
        </is>
      </c>
      <c r="E6881" t="inlineStr">
        <is>
          <t>Central</t>
        </is>
      </c>
      <c r="F6881" t="inlineStr">
        <is>
          <t>P0055</t>
        </is>
      </c>
      <c r="G6881" t="inlineStr">
        <is>
          <t>Prod_0055</t>
        </is>
      </c>
      <c r="H6881" t="inlineStr">
        <is>
          <t>Beverages</t>
        </is>
      </c>
      <c r="I6881" t="n">
        <v>8</v>
      </c>
      <c r="J6881" t="n">
        <v>195.91</v>
      </c>
      <c r="K6881" t="n">
        <v>0</v>
      </c>
      <c r="L6881">
        <f>I6881*J6881*(1-K6881)</f>
        <v/>
      </c>
      <c r="M6881">
        <f>VLOOKUP(F6881,Products!A:D,4,FALSE)*I6881</f>
        <v/>
      </c>
      <c r="N6881">
        <f>L6881-M6881</f>
        <v/>
      </c>
    </row>
    <row r="6882">
      <c r="A6882" t="inlineStr">
        <is>
          <t>T1006880</t>
        </is>
      </c>
      <c r="B6882" t="inlineStr">
        <is>
          <t>2024-03-26</t>
        </is>
      </c>
      <c r="C6882" t="inlineStr">
        <is>
          <t>S039</t>
        </is>
      </c>
      <c r="D6882" t="inlineStr">
        <is>
          <t>Store_039</t>
        </is>
      </c>
      <c r="E6882" t="inlineStr">
        <is>
          <t>North</t>
        </is>
      </c>
      <c r="F6882" t="inlineStr">
        <is>
          <t>P0134</t>
        </is>
      </c>
      <c r="G6882" t="inlineStr">
        <is>
          <t>Prod_0134</t>
        </is>
      </c>
      <c r="H6882" t="inlineStr">
        <is>
          <t>Food</t>
        </is>
      </c>
      <c r="I6882" t="n">
        <v>2</v>
      </c>
      <c r="J6882" t="n">
        <v>411.37</v>
      </c>
      <c r="K6882" t="n">
        <v>0</v>
      </c>
      <c r="L6882">
        <f>I6882*J6882*(1-K6882)</f>
        <v/>
      </c>
      <c r="M6882">
        <f>VLOOKUP(F6882,Products!A:D,4,FALSE)*I6882</f>
        <v/>
      </c>
      <c r="N6882">
        <f>L6882-M6882</f>
        <v/>
      </c>
    </row>
    <row r="6883">
      <c r="A6883" t="inlineStr">
        <is>
          <t>T1006881</t>
        </is>
      </c>
      <c r="B6883" t="inlineStr">
        <is>
          <t>2025-03-27</t>
        </is>
      </c>
      <c r="C6883" t="inlineStr">
        <is>
          <t>S040</t>
        </is>
      </c>
      <c r="D6883" t="inlineStr">
        <is>
          <t>Store_040</t>
        </is>
      </c>
      <c r="E6883" t="inlineStr">
        <is>
          <t>Central</t>
        </is>
      </c>
      <c r="F6883" t="inlineStr">
        <is>
          <t>P0066</t>
        </is>
      </c>
      <c r="G6883" t="inlineStr">
        <is>
          <t>Prod_0066</t>
        </is>
      </c>
      <c r="H6883" t="inlineStr">
        <is>
          <t>Household</t>
        </is>
      </c>
      <c r="I6883" t="n">
        <v>4</v>
      </c>
      <c r="J6883" t="n">
        <v>428.52</v>
      </c>
      <c r="K6883" t="n">
        <v>0</v>
      </c>
      <c r="L6883">
        <f>I6883*J6883*(1-K6883)</f>
        <v/>
      </c>
      <c r="M6883">
        <f>VLOOKUP(F6883,Products!A:D,4,FALSE)*I6883</f>
        <v/>
      </c>
      <c r="N6883">
        <f>L6883-M6883</f>
        <v/>
      </c>
    </row>
    <row r="6884">
      <c r="A6884" t="inlineStr">
        <is>
          <t>T1006882</t>
        </is>
      </c>
      <c r="B6884" t="inlineStr">
        <is>
          <t>2023-10-16</t>
        </is>
      </c>
      <c r="C6884" t="inlineStr">
        <is>
          <t>S036</t>
        </is>
      </c>
      <c r="D6884" t="inlineStr">
        <is>
          <t>Store_036</t>
        </is>
      </c>
      <c r="E6884" t="inlineStr">
        <is>
          <t>Central</t>
        </is>
      </c>
      <c r="F6884" t="inlineStr">
        <is>
          <t>P0089</t>
        </is>
      </c>
      <c r="G6884" t="inlineStr">
        <is>
          <t>Prod_0089</t>
        </is>
      </c>
      <c r="H6884" t="inlineStr">
        <is>
          <t>Stationery</t>
        </is>
      </c>
      <c r="I6884" t="n">
        <v>9</v>
      </c>
      <c r="J6884" t="n">
        <v>700.21</v>
      </c>
      <c r="K6884" t="n">
        <v>0</v>
      </c>
      <c r="L6884">
        <f>I6884*J6884*(1-K6884)</f>
        <v/>
      </c>
      <c r="M6884">
        <f>VLOOKUP(F6884,Products!A:D,4,FALSE)*I6884</f>
        <v/>
      </c>
      <c r="N6884">
        <f>L6884-M6884</f>
        <v/>
      </c>
    </row>
    <row r="6885">
      <c r="A6885" t="inlineStr">
        <is>
          <t>T1006883</t>
        </is>
      </c>
      <c r="B6885" t="inlineStr">
        <is>
          <t>2024-12-13</t>
        </is>
      </c>
      <c r="C6885" t="inlineStr">
        <is>
          <t>S042</t>
        </is>
      </c>
      <c r="D6885" t="inlineStr">
        <is>
          <t>Store_042</t>
        </is>
      </c>
      <c r="E6885" t="inlineStr">
        <is>
          <t>Central</t>
        </is>
      </c>
      <c r="F6885" t="inlineStr">
        <is>
          <t>P0180</t>
        </is>
      </c>
      <c r="G6885" t="inlineStr">
        <is>
          <t>Prod_0180</t>
        </is>
      </c>
      <c r="H6885" t="inlineStr">
        <is>
          <t>Clothing</t>
        </is>
      </c>
      <c r="I6885" t="n">
        <v>4</v>
      </c>
      <c r="J6885" t="n">
        <v>548.58</v>
      </c>
      <c r="K6885" t="n">
        <v>0</v>
      </c>
      <c r="L6885">
        <f>I6885*J6885*(1-K6885)</f>
        <v/>
      </c>
      <c r="M6885">
        <f>VLOOKUP(F6885,Products!A:D,4,FALSE)*I6885</f>
        <v/>
      </c>
      <c r="N6885">
        <f>L6885-M6885</f>
        <v/>
      </c>
    </row>
    <row r="6886">
      <c r="A6886" t="inlineStr">
        <is>
          <t>T1006884</t>
        </is>
      </c>
      <c r="B6886" t="inlineStr">
        <is>
          <t>2024-11-06</t>
        </is>
      </c>
      <c r="C6886" t="inlineStr">
        <is>
          <t>S042</t>
        </is>
      </c>
      <c r="D6886" t="inlineStr">
        <is>
          <t>Store_042</t>
        </is>
      </c>
      <c r="E6886" t="inlineStr">
        <is>
          <t>Central</t>
        </is>
      </c>
      <c r="F6886" t="inlineStr">
        <is>
          <t>P0057</t>
        </is>
      </c>
      <c r="G6886" t="inlineStr">
        <is>
          <t>Prod_0057</t>
        </is>
      </c>
      <c r="H6886" t="inlineStr">
        <is>
          <t>Beverages</t>
        </is>
      </c>
      <c r="I6886" t="n">
        <v>3</v>
      </c>
      <c r="J6886" t="n">
        <v>79.39</v>
      </c>
      <c r="K6886" t="n">
        <v>0</v>
      </c>
      <c r="L6886">
        <f>I6886*J6886*(1-K6886)</f>
        <v/>
      </c>
      <c r="M6886">
        <f>VLOOKUP(F6886,Products!A:D,4,FALSE)*I6886</f>
        <v/>
      </c>
      <c r="N6886">
        <f>L6886-M6886</f>
        <v/>
      </c>
    </row>
    <row r="6887">
      <c r="A6887" t="inlineStr">
        <is>
          <t>T1006885</t>
        </is>
      </c>
      <c r="B6887" t="inlineStr">
        <is>
          <t>2024-02-22</t>
        </is>
      </c>
      <c r="C6887" t="inlineStr">
        <is>
          <t>S026</t>
        </is>
      </c>
      <c r="D6887" t="inlineStr">
        <is>
          <t>Store_026</t>
        </is>
      </c>
      <c r="E6887" t="inlineStr">
        <is>
          <t>North</t>
        </is>
      </c>
      <c r="F6887" t="inlineStr">
        <is>
          <t>P0054</t>
        </is>
      </c>
      <c r="G6887" t="inlineStr">
        <is>
          <t>Prod_0054</t>
        </is>
      </c>
      <c r="H6887" t="inlineStr">
        <is>
          <t>Food</t>
        </is>
      </c>
      <c r="I6887" t="n">
        <v>4</v>
      </c>
      <c r="J6887" t="n">
        <v>450.87</v>
      </c>
      <c r="K6887" t="n">
        <v>0.05</v>
      </c>
      <c r="L6887">
        <f>I6887*J6887*(1-K6887)</f>
        <v/>
      </c>
      <c r="M6887">
        <f>VLOOKUP(F6887,Products!A:D,4,FALSE)*I6887</f>
        <v/>
      </c>
      <c r="N6887">
        <f>L6887-M6887</f>
        <v/>
      </c>
    </row>
    <row r="6888">
      <c r="A6888" t="inlineStr">
        <is>
          <t>T1006886</t>
        </is>
      </c>
      <c r="B6888" t="inlineStr">
        <is>
          <t>2024-10-17</t>
        </is>
      </c>
      <c r="C6888" t="inlineStr">
        <is>
          <t>S025</t>
        </is>
      </c>
      <c r="D6888" t="inlineStr">
        <is>
          <t>Store_025</t>
        </is>
      </c>
      <c r="E6888" t="inlineStr">
        <is>
          <t>Central</t>
        </is>
      </c>
      <c r="F6888" t="inlineStr">
        <is>
          <t>P0166</t>
        </is>
      </c>
      <c r="G6888" t="inlineStr">
        <is>
          <t>Prod_0166</t>
        </is>
      </c>
      <c r="H6888" t="inlineStr">
        <is>
          <t>Electronics</t>
        </is>
      </c>
      <c r="I6888" t="n">
        <v>7</v>
      </c>
      <c r="J6888" t="n">
        <v>396.93</v>
      </c>
      <c r="K6888" t="n">
        <v>0</v>
      </c>
      <c r="L6888">
        <f>I6888*J6888*(1-K6888)</f>
        <v/>
      </c>
      <c r="M6888">
        <f>VLOOKUP(F6888,Products!A:D,4,FALSE)*I6888</f>
        <v/>
      </c>
      <c r="N6888">
        <f>L6888-M6888</f>
        <v/>
      </c>
    </row>
    <row r="6889">
      <c r="A6889" t="inlineStr">
        <is>
          <t>T1006887</t>
        </is>
      </c>
      <c r="B6889" t="inlineStr">
        <is>
          <t>2023-12-29</t>
        </is>
      </c>
      <c r="C6889" t="inlineStr">
        <is>
          <t>S045</t>
        </is>
      </c>
      <c r="D6889" t="inlineStr">
        <is>
          <t>Store_045</t>
        </is>
      </c>
      <c r="E6889" t="inlineStr">
        <is>
          <t>East</t>
        </is>
      </c>
      <c r="F6889" t="inlineStr">
        <is>
          <t>P0140</t>
        </is>
      </c>
      <c r="G6889" t="inlineStr">
        <is>
          <t>Prod_0140</t>
        </is>
      </c>
      <c r="H6889" t="inlineStr">
        <is>
          <t>Food</t>
        </is>
      </c>
      <c r="I6889" t="n">
        <v>1</v>
      </c>
      <c r="J6889" t="n">
        <v>645.45</v>
      </c>
      <c r="K6889" t="n">
        <v>0</v>
      </c>
      <c r="L6889">
        <f>I6889*J6889*(1-K6889)</f>
        <v/>
      </c>
      <c r="M6889">
        <f>VLOOKUP(F6889,Products!A:D,4,FALSE)*I6889</f>
        <v/>
      </c>
      <c r="N6889">
        <f>L6889-M6889</f>
        <v/>
      </c>
    </row>
    <row r="6890">
      <c r="A6890" t="inlineStr">
        <is>
          <t>T1006888</t>
        </is>
      </c>
      <c r="B6890" t="inlineStr">
        <is>
          <t>2023-01-22</t>
        </is>
      </c>
      <c r="C6890" t="inlineStr">
        <is>
          <t>S014</t>
        </is>
      </c>
      <c r="D6890" t="inlineStr">
        <is>
          <t>Store_014</t>
        </is>
      </c>
      <c r="E6890" t="inlineStr">
        <is>
          <t>West</t>
        </is>
      </c>
      <c r="F6890" t="inlineStr">
        <is>
          <t>P0153</t>
        </is>
      </c>
      <c r="G6890" t="inlineStr">
        <is>
          <t>Prod_0153</t>
        </is>
      </c>
      <c r="H6890" t="inlineStr">
        <is>
          <t>Clothing</t>
        </is>
      </c>
      <c r="I6890" t="n">
        <v>6</v>
      </c>
      <c r="J6890" t="n">
        <v>189.71</v>
      </c>
      <c r="K6890" t="n">
        <v>0</v>
      </c>
      <c r="L6890">
        <f>I6890*J6890*(1-K6890)</f>
        <v/>
      </c>
      <c r="M6890">
        <f>VLOOKUP(F6890,Products!A:D,4,FALSE)*I6890</f>
        <v/>
      </c>
      <c r="N6890">
        <f>L6890-M6890</f>
        <v/>
      </c>
    </row>
    <row r="6891">
      <c r="A6891" t="inlineStr">
        <is>
          <t>T1006889</t>
        </is>
      </c>
      <c r="B6891" t="inlineStr">
        <is>
          <t>2023-09-08</t>
        </is>
      </c>
      <c r="C6891" t="inlineStr">
        <is>
          <t>S029</t>
        </is>
      </c>
      <c r="D6891" t="inlineStr">
        <is>
          <t>Store_029</t>
        </is>
      </c>
      <c r="E6891" t="inlineStr">
        <is>
          <t>South</t>
        </is>
      </c>
      <c r="F6891" t="inlineStr">
        <is>
          <t>P0091</t>
        </is>
      </c>
      <c r="G6891" t="inlineStr">
        <is>
          <t>Prod_0091</t>
        </is>
      </c>
      <c r="H6891" t="inlineStr">
        <is>
          <t>Toys</t>
        </is>
      </c>
      <c r="I6891" t="n">
        <v>9</v>
      </c>
      <c r="J6891" t="n">
        <v>234.33</v>
      </c>
      <c r="K6891" t="n">
        <v>0</v>
      </c>
      <c r="L6891">
        <f>I6891*J6891*(1-K6891)</f>
        <v/>
      </c>
      <c r="M6891">
        <f>VLOOKUP(F6891,Products!A:D,4,FALSE)*I6891</f>
        <v/>
      </c>
      <c r="N6891">
        <f>L6891-M6891</f>
        <v/>
      </c>
    </row>
    <row r="6892">
      <c r="A6892" t="inlineStr">
        <is>
          <t>T1006890</t>
        </is>
      </c>
      <c r="B6892" t="inlineStr">
        <is>
          <t>2023-08-08</t>
        </is>
      </c>
      <c r="C6892" t="inlineStr">
        <is>
          <t>S009</t>
        </is>
      </c>
      <c r="D6892" t="inlineStr">
        <is>
          <t>Store_009</t>
        </is>
      </c>
      <c r="E6892" t="inlineStr">
        <is>
          <t>Central</t>
        </is>
      </c>
      <c r="F6892" t="inlineStr">
        <is>
          <t>P0024</t>
        </is>
      </c>
      <c r="G6892" t="inlineStr">
        <is>
          <t>Prod_0024</t>
        </is>
      </c>
      <c r="H6892" t="inlineStr">
        <is>
          <t>Clothing</t>
        </is>
      </c>
      <c r="I6892" t="n">
        <v>8</v>
      </c>
      <c r="J6892" t="n">
        <v>105.6</v>
      </c>
      <c r="K6892" t="n">
        <v>0.05</v>
      </c>
      <c r="L6892">
        <f>I6892*J6892*(1-K6892)</f>
        <v/>
      </c>
      <c r="M6892">
        <f>VLOOKUP(F6892,Products!A:D,4,FALSE)*I6892</f>
        <v/>
      </c>
      <c r="N6892">
        <f>L6892-M6892</f>
        <v/>
      </c>
    </row>
    <row r="6893">
      <c r="A6893" t="inlineStr">
        <is>
          <t>T1006891</t>
        </is>
      </c>
      <c r="B6893" t="inlineStr">
        <is>
          <t>2024-04-04</t>
        </is>
      </c>
      <c r="C6893" t="inlineStr">
        <is>
          <t>S032</t>
        </is>
      </c>
      <c r="D6893" t="inlineStr">
        <is>
          <t>Store_032</t>
        </is>
      </c>
      <c r="E6893" t="inlineStr">
        <is>
          <t>Central</t>
        </is>
      </c>
      <c r="F6893" t="inlineStr">
        <is>
          <t>P0091</t>
        </is>
      </c>
      <c r="G6893" t="inlineStr">
        <is>
          <t>Prod_0091</t>
        </is>
      </c>
      <c r="H6893" t="inlineStr">
        <is>
          <t>Toys</t>
        </is>
      </c>
      <c r="I6893" t="n">
        <v>4</v>
      </c>
      <c r="J6893" t="n">
        <v>304.92</v>
      </c>
      <c r="K6893" t="n">
        <v>0.2</v>
      </c>
      <c r="L6893">
        <f>I6893*J6893*(1-K6893)</f>
        <v/>
      </c>
      <c r="M6893">
        <f>VLOOKUP(F6893,Products!A:D,4,FALSE)*I6893</f>
        <v/>
      </c>
      <c r="N6893">
        <f>L6893-M6893</f>
        <v/>
      </c>
    </row>
    <row r="6894">
      <c r="A6894" t="inlineStr">
        <is>
          <t>T1006892</t>
        </is>
      </c>
      <c r="B6894" t="inlineStr">
        <is>
          <t>2024-03-19</t>
        </is>
      </c>
      <c r="C6894" t="inlineStr">
        <is>
          <t>S013</t>
        </is>
      </c>
      <c r="D6894" t="inlineStr">
        <is>
          <t>Store_013</t>
        </is>
      </c>
      <c r="E6894" t="inlineStr">
        <is>
          <t>North</t>
        </is>
      </c>
      <c r="F6894" t="inlineStr">
        <is>
          <t>P0052</t>
        </is>
      </c>
      <c r="G6894" t="inlineStr">
        <is>
          <t>Prod_0052</t>
        </is>
      </c>
      <c r="H6894" t="inlineStr">
        <is>
          <t>Clothing</t>
        </is>
      </c>
      <c r="I6894" t="n">
        <v>4</v>
      </c>
      <c r="J6894" t="n">
        <v>40.72</v>
      </c>
      <c r="K6894" t="n">
        <v>0.1</v>
      </c>
      <c r="L6894">
        <f>I6894*J6894*(1-K6894)</f>
        <v/>
      </c>
      <c r="M6894">
        <f>VLOOKUP(F6894,Products!A:D,4,FALSE)*I6894</f>
        <v/>
      </c>
      <c r="N6894">
        <f>L6894-M6894</f>
        <v/>
      </c>
    </row>
    <row r="6895">
      <c r="A6895" t="inlineStr">
        <is>
          <t>T1006893</t>
        </is>
      </c>
      <c r="B6895" t="inlineStr">
        <is>
          <t>2024-02-21</t>
        </is>
      </c>
      <c r="C6895" t="inlineStr">
        <is>
          <t>S010</t>
        </is>
      </c>
      <c r="D6895" t="inlineStr">
        <is>
          <t>Store_010</t>
        </is>
      </c>
      <c r="E6895" t="inlineStr">
        <is>
          <t>North</t>
        </is>
      </c>
      <c r="F6895" t="inlineStr">
        <is>
          <t>P0081</t>
        </is>
      </c>
      <c r="G6895" t="inlineStr">
        <is>
          <t>Prod_0081</t>
        </is>
      </c>
      <c r="H6895" t="inlineStr">
        <is>
          <t>Electronics</t>
        </is>
      </c>
      <c r="I6895" t="n">
        <v>4</v>
      </c>
      <c r="J6895" t="n">
        <v>286.43</v>
      </c>
      <c r="K6895" t="n">
        <v>0</v>
      </c>
      <c r="L6895">
        <f>I6895*J6895*(1-K6895)</f>
        <v/>
      </c>
      <c r="M6895">
        <f>VLOOKUP(F6895,Products!A:D,4,FALSE)*I6895</f>
        <v/>
      </c>
      <c r="N6895">
        <f>L6895-M6895</f>
        <v/>
      </c>
    </row>
    <row r="6896">
      <c r="A6896" t="inlineStr">
        <is>
          <t>T1006894</t>
        </is>
      </c>
      <c r="B6896" t="inlineStr">
        <is>
          <t>2023-02-24</t>
        </is>
      </c>
      <c r="C6896" t="inlineStr">
        <is>
          <t>S003</t>
        </is>
      </c>
      <c r="D6896" t="inlineStr">
        <is>
          <t>Store_003</t>
        </is>
      </c>
      <c r="E6896" t="inlineStr">
        <is>
          <t>North</t>
        </is>
      </c>
      <c r="F6896" t="inlineStr">
        <is>
          <t>P0157</t>
        </is>
      </c>
      <c r="G6896" t="inlineStr">
        <is>
          <t>Prod_0157</t>
        </is>
      </c>
      <c r="H6896" t="inlineStr">
        <is>
          <t>Toys</t>
        </is>
      </c>
      <c r="I6896" t="n">
        <v>1</v>
      </c>
      <c r="J6896" t="n">
        <v>264.83</v>
      </c>
      <c r="K6896" t="n">
        <v>0.05</v>
      </c>
      <c r="L6896">
        <f>I6896*J6896*(1-K6896)</f>
        <v/>
      </c>
      <c r="M6896">
        <f>VLOOKUP(F6896,Products!A:D,4,FALSE)*I6896</f>
        <v/>
      </c>
      <c r="N6896">
        <f>L6896-M6896</f>
        <v/>
      </c>
    </row>
    <row r="6897">
      <c r="A6897" t="inlineStr">
        <is>
          <t>T1006895</t>
        </is>
      </c>
      <c r="B6897" t="inlineStr">
        <is>
          <t>2023-11-20</t>
        </is>
      </c>
      <c r="C6897" t="inlineStr">
        <is>
          <t>S037</t>
        </is>
      </c>
      <c r="D6897" t="inlineStr">
        <is>
          <t>Store_037</t>
        </is>
      </c>
      <c r="E6897" t="inlineStr">
        <is>
          <t>East</t>
        </is>
      </c>
      <c r="F6897" t="inlineStr">
        <is>
          <t>P0020</t>
        </is>
      </c>
      <c r="G6897" t="inlineStr">
        <is>
          <t>Prod_0020</t>
        </is>
      </c>
      <c r="H6897" t="inlineStr">
        <is>
          <t>Beverages</t>
        </is>
      </c>
      <c r="I6897" t="n">
        <v>9</v>
      </c>
      <c r="J6897" t="n">
        <v>698.73</v>
      </c>
      <c r="K6897" t="n">
        <v>0</v>
      </c>
      <c r="L6897">
        <f>I6897*J6897*(1-K6897)</f>
        <v/>
      </c>
      <c r="M6897">
        <f>VLOOKUP(F6897,Products!A:D,4,FALSE)*I6897</f>
        <v/>
      </c>
      <c r="N6897">
        <f>L6897-M6897</f>
        <v/>
      </c>
    </row>
    <row r="6898">
      <c r="A6898" t="inlineStr">
        <is>
          <t>T1006896</t>
        </is>
      </c>
      <c r="B6898" t="inlineStr">
        <is>
          <t>2025-06-25</t>
        </is>
      </c>
      <c r="C6898" t="inlineStr">
        <is>
          <t>S022</t>
        </is>
      </c>
      <c r="D6898" t="inlineStr">
        <is>
          <t>Store_022</t>
        </is>
      </c>
      <c r="E6898" t="inlineStr">
        <is>
          <t>East</t>
        </is>
      </c>
      <c r="F6898" t="inlineStr">
        <is>
          <t>P0131</t>
        </is>
      </c>
      <c r="G6898" t="inlineStr">
        <is>
          <t>Prod_0131</t>
        </is>
      </c>
      <c r="H6898" t="inlineStr">
        <is>
          <t>Beverages</t>
        </is>
      </c>
      <c r="I6898" t="n">
        <v>1</v>
      </c>
      <c r="J6898" t="n">
        <v>303.9</v>
      </c>
      <c r="K6898" t="n">
        <v>0.1</v>
      </c>
      <c r="L6898">
        <f>I6898*J6898*(1-K6898)</f>
        <v/>
      </c>
      <c r="M6898">
        <f>VLOOKUP(F6898,Products!A:D,4,FALSE)*I6898</f>
        <v/>
      </c>
      <c r="N6898">
        <f>L6898-M6898</f>
        <v/>
      </c>
    </row>
    <row r="6899">
      <c r="A6899" t="inlineStr">
        <is>
          <t>T1006897</t>
        </is>
      </c>
      <c r="B6899" t="inlineStr">
        <is>
          <t>2024-09-10</t>
        </is>
      </c>
      <c r="C6899" t="inlineStr">
        <is>
          <t>S045</t>
        </is>
      </c>
      <c r="D6899" t="inlineStr">
        <is>
          <t>Store_045</t>
        </is>
      </c>
      <c r="E6899" t="inlineStr">
        <is>
          <t>East</t>
        </is>
      </c>
      <c r="F6899" t="inlineStr">
        <is>
          <t>P0155</t>
        </is>
      </c>
      <c r="G6899" t="inlineStr">
        <is>
          <t>Prod_0155</t>
        </is>
      </c>
      <c r="H6899" t="inlineStr">
        <is>
          <t>Electronics</t>
        </is>
      </c>
      <c r="I6899" t="n">
        <v>5</v>
      </c>
      <c r="J6899" t="n">
        <v>434.8</v>
      </c>
      <c r="K6899" t="n">
        <v>0</v>
      </c>
      <c r="L6899">
        <f>I6899*J6899*(1-K6899)</f>
        <v/>
      </c>
      <c r="M6899">
        <f>VLOOKUP(F6899,Products!A:D,4,FALSE)*I6899</f>
        <v/>
      </c>
      <c r="N6899">
        <f>L6899-M6899</f>
        <v/>
      </c>
    </row>
    <row r="6900">
      <c r="A6900" t="inlineStr">
        <is>
          <t>T1006898</t>
        </is>
      </c>
      <c r="B6900" t="inlineStr">
        <is>
          <t>2023-03-07</t>
        </is>
      </c>
      <c r="C6900" t="inlineStr">
        <is>
          <t>S023</t>
        </is>
      </c>
      <c r="D6900" t="inlineStr">
        <is>
          <t>Store_023</t>
        </is>
      </c>
      <c r="E6900" t="inlineStr">
        <is>
          <t>South</t>
        </is>
      </c>
      <c r="F6900" t="inlineStr">
        <is>
          <t>P0096</t>
        </is>
      </c>
      <c r="G6900" t="inlineStr">
        <is>
          <t>Prod_0096</t>
        </is>
      </c>
      <c r="H6900" t="inlineStr">
        <is>
          <t>Beverages</t>
        </is>
      </c>
      <c r="I6900" t="n">
        <v>3</v>
      </c>
      <c r="J6900" t="n">
        <v>405.6</v>
      </c>
      <c r="K6900" t="n">
        <v>0</v>
      </c>
      <c r="L6900">
        <f>I6900*J6900*(1-K6900)</f>
        <v/>
      </c>
      <c r="M6900">
        <f>VLOOKUP(F6900,Products!A:D,4,FALSE)*I6900</f>
        <v/>
      </c>
      <c r="N6900">
        <f>L6900-M6900</f>
        <v/>
      </c>
    </row>
    <row r="6901">
      <c r="A6901" t="inlineStr">
        <is>
          <t>T1006899</t>
        </is>
      </c>
      <c r="B6901" t="inlineStr">
        <is>
          <t>2025-02-12</t>
        </is>
      </c>
      <c r="C6901" t="inlineStr">
        <is>
          <t>S006</t>
        </is>
      </c>
      <c r="D6901" t="inlineStr">
        <is>
          <t>Store_006</t>
        </is>
      </c>
      <c r="E6901" t="inlineStr">
        <is>
          <t>East</t>
        </is>
      </c>
      <c r="F6901" t="inlineStr">
        <is>
          <t>P0023</t>
        </is>
      </c>
      <c r="G6901" t="inlineStr">
        <is>
          <t>Prod_0023</t>
        </is>
      </c>
      <c r="H6901" t="inlineStr">
        <is>
          <t>Stationery</t>
        </is>
      </c>
      <c r="I6901" t="n">
        <v>6</v>
      </c>
      <c r="J6901" t="n">
        <v>139.04</v>
      </c>
      <c r="K6901" t="n">
        <v>0</v>
      </c>
      <c r="L6901">
        <f>I6901*J6901*(1-K6901)</f>
        <v/>
      </c>
      <c r="M6901">
        <f>VLOOKUP(F6901,Products!A:D,4,FALSE)*I6901</f>
        <v/>
      </c>
      <c r="N6901">
        <f>L6901-M6901</f>
        <v/>
      </c>
    </row>
    <row r="6902">
      <c r="A6902" t="inlineStr">
        <is>
          <t>T1006900</t>
        </is>
      </c>
      <c r="B6902" t="inlineStr">
        <is>
          <t>2025-04-26</t>
        </is>
      </c>
      <c r="C6902" t="inlineStr">
        <is>
          <t>S004</t>
        </is>
      </c>
      <c r="D6902" t="inlineStr">
        <is>
          <t>Store_004</t>
        </is>
      </c>
      <c r="E6902" t="inlineStr">
        <is>
          <t>Central</t>
        </is>
      </c>
      <c r="F6902" t="inlineStr">
        <is>
          <t>P0024</t>
        </is>
      </c>
      <c r="G6902" t="inlineStr">
        <is>
          <t>Prod_0024</t>
        </is>
      </c>
      <c r="H6902" t="inlineStr">
        <is>
          <t>Clothing</t>
        </is>
      </c>
      <c r="I6902" t="n">
        <v>6</v>
      </c>
      <c r="J6902" t="n">
        <v>94.31999999999999</v>
      </c>
      <c r="K6902" t="n">
        <v>0</v>
      </c>
      <c r="L6902">
        <f>I6902*J6902*(1-K6902)</f>
        <v/>
      </c>
      <c r="M6902">
        <f>VLOOKUP(F6902,Products!A:D,4,FALSE)*I6902</f>
        <v/>
      </c>
      <c r="N6902">
        <f>L6902-M6902</f>
        <v/>
      </c>
    </row>
    <row r="6903">
      <c r="A6903" t="inlineStr">
        <is>
          <t>T1006901</t>
        </is>
      </c>
      <c r="B6903" t="inlineStr">
        <is>
          <t>2024-07-22</t>
        </is>
      </c>
      <c r="C6903" t="inlineStr">
        <is>
          <t>S022</t>
        </is>
      </c>
      <c r="D6903" t="inlineStr">
        <is>
          <t>Store_022</t>
        </is>
      </c>
      <c r="E6903" t="inlineStr">
        <is>
          <t>East</t>
        </is>
      </c>
      <c r="F6903" t="inlineStr">
        <is>
          <t>P0060</t>
        </is>
      </c>
      <c r="G6903" t="inlineStr">
        <is>
          <t>Prod_0060</t>
        </is>
      </c>
      <c r="H6903" t="inlineStr">
        <is>
          <t>Toys</t>
        </is>
      </c>
      <c r="I6903" t="n">
        <v>8</v>
      </c>
      <c r="J6903" t="n">
        <v>118.22</v>
      </c>
      <c r="K6903" t="n">
        <v>0</v>
      </c>
      <c r="L6903">
        <f>I6903*J6903*(1-K6903)</f>
        <v/>
      </c>
      <c r="M6903">
        <f>VLOOKUP(F6903,Products!A:D,4,FALSE)*I6903</f>
        <v/>
      </c>
      <c r="N6903">
        <f>L6903-M6903</f>
        <v/>
      </c>
    </row>
    <row r="6904">
      <c r="A6904" t="inlineStr">
        <is>
          <t>T1006902</t>
        </is>
      </c>
      <c r="B6904" t="inlineStr">
        <is>
          <t>2023-05-14</t>
        </is>
      </c>
      <c r="C6904" t="inlineStr">
        <is>
          <t>S018</t>
        </is>
      </c>
      <c r="D6904" t="inlineStr">
        <is>
          <t>Store_018</t>
        </is>
      </c>
      <c r="E6904" t="inlineStr">
        <is>
          <t>South</t>
        </is>
      </c>
      <c r="F6904" t="inlineStr">
        <is>
          <t>P0086</t>
        </is>
      </c>
      <c r="G6904" t="inlineStr">
        <is>
          <t>Prod_0086</t>
        </is>
      </c>
      <c r="H6904" t="inlineStr">
        <is>
          <t>Stationery</t>
        </is>
      </c>
      <c r="I6904" t="n">
        <v>6</v>
      </c>
      <c r="J6904" t="n">
        <v>711.72</v>
      </c>
      <c r="K6904" t="n">
        <v>0.05</v>
      </c>
      <c r="L6904">
        <f>I6904*J6904*(1-K6904)</f>
        <v/>
      </c>
      <c r="M6904">
        <f>VLOOKUP(F6904,Products!A:D,4,FALSE)*I6904</f>
        <v/>
      </c>
      <c r="N6904">
        <f>L6904-M6904</f>
        <v/>
      </c>
    </row>
    <row r="6905">
      <c r="A6905" t="inlineStr">
        <is>
          <t>T1006903</t>
        </is>
      </c>
      <c r="B6905" t="inlineStr">
        <is>
          <t>2023-03-23</t>
        </is>
      </c>
      <c r="C6905" t="inlineStr">
        <is>
          <t>S041</t>
        </is>
      </c>
      <c r="D6905" t="inlineStr">
        <is>
          <t>Store_041</t>
        </is>
      </c>
      <c r="E6905" t="inlineStr">
        <is>
          <t>East</t>
        </is>
      </c>
      <c r="F6905" t="inlineStr">
        <is>
          <t>P0118</t>
        </is>
      </c>
      <c r="G6905" t="inlineStr">
        <is>
          <t>Prod_0118</t>
        </is>
      </c>
      <c r="H6905" t="inlineStr">
        <is>
          <t>Toys</t>
        </is>
      </c>
      <c r="I6905" t="n">
        <v>3</v>
      </c>
      <c r="J6905" t="n">
        <v>761.24</v>
      </c>
      <c r="K6905" t="n">
        <v>0</v>
      </c>
      <c r="L6905">
        <f>I6905*J6905*(1-K6905)</f>
        <v/>
      </c>
      <c r="M6905">
        <f>VLOOKUP(F6905,Products!A:D,4,FALSE)*I6905</f>
        <v/>
      </c>
      <c r="N6905">
        <f>L6905-M6905</f>
        <v/>
      </c>
    </row>
    <row r="6906">
      <c r="A6906" t="inlineStr">
        <is>
          <t>T1006904</t>
        </is>
      </c>
      <c r="B6906" t="inlineStr">
        <is>
          <t>2025-03-13</t>
        </is>
      </c>
      <c r="C6906" t="inlineStr">
        <is>
          <t>S004</t>
        </is>
      </c>
      <c r="D6906" t="inlineStr">
        <is>
          <t>Store_004</t>
        </is>
      </c>
      <c r="E6906" t="inlineStr">
        <is>
          <t>Central</t>
        </is>
      </c>
      <c r="F6906" t="inlineStr">
        <is>
          <t>P0143</t>
        </is>
      </c>
      <c r="G6906" t="inlineStr">
        <is>
          <t>Prod_0143</t>
        </is>
      </c>
      <c r="H6906" t="inlineStr">
        <is>
          <t>Electronics</t>
        </is>
      </c>
      <c r="I6906" t="n">
        <v>1</v>
      </c>
      <c r="J6906" t="n">
        <v>270.82</v>
      </c>
      <c r="K6906" t="n">
        <v>0</v>
      </c>
      <c r="L6906">
        <f>I6906*J6906*(1-K6906)</f>
        <v/>
      </c>
      <c r="M6906">
        <f>VLOOKUP(F6906,Products!A:D,4,FALSE)*I6906</f>
        <v/>
      </c>
      <c r="N6906">
        <f>L6906-M6906</f>
        <v/>
      </c>
    </row>
    <row r="6907">
      <c r="A6907" t="inlineStr">
        <is>
          <t>T1006905</t>
        </is>
      </c>
      <c r="B6907" t="inlineStr">
        <is>
          <t>2023-05-07</t>
        </is>
      </c>
      <c r="C6907" t="inlineStr">
        <is>
          <t>S043</t>
        </is>
      </c>
      <c r="D6907" t="inlineStr">
        <is>
          <t>Store_043</t>
        </is>
      </c>
      <c r="E6907" t="inlineStr">
        <is>
          <t>East</t>
        </is>
      </c>
      <c r="F6907" t="inlineStr">
        <is>
          <t>P0101</t>
        </is>
      </c>
      <c r="G6907" t="inlineStr">
        <is>
          <t>Prod_0101</t>
        </is>
      </c>
      <c r="H6907" t="inlineStr">
        <is>
          <t>Food</t>
        </is>
      </c>
      <c r="I6907" t="n">
        <v>1</v>
      </c>
      <c r="J6907" t="n">
        <v>95.86</v>
      </c>
      <c r="K6907" t="n">
        <v>0.1</v>
      </c>
      <c r="L6907">
        <f>I6907*J6907*(1-K6907)</f>
        <v/>
      </c>
      <c r="M6907">
        <f>VLOOKUP(F6907,Products!A:D,4,FALSE)*I6907</f>
        <v/>
      </c>
      <c r="N6907">
        <f>L6907-M6907</f>
        <v/>
      </c>
    </row>
    <row r="6908">
      <c r="A6908" t="inlineStr">
        <is>
          <t>T1006906</t>
        </is>
      </c>
      <c r="B6908" t="inlineStr">
        <is>
          <t>2025-04-09</t>
        </is>
      </c>
      <c r="C6908" t="inlineStr">
        <is>
          <t>S014</t>
        </is>
      </c>
      <c r="D6908" t="inlineStr">
        <is>
          <t>Store_014</t>
        </is>
      </c>
      <c r="E6908" t="inlineStr">
        <is>
          <t>West</t>
        </is>
      </c>
      <c r="F6908" t="inlineStr">
        <is>
          <t>P0115</t>
        </is>
      </c>
      <c r="G6908" t="inlineStr">
        <is>
          <t>Prod_0115</t>
        </is>
      </c>
      <c r="H6908" t="inlineStr">
        <is>
          <t>Clothing</t>
        </is>
      </c>
      <c r="I6908" t="n">
        <v>8</v>
      </c>
      <c r="J6908" t="n">
        <v>885.1799999999999</v>
      </c>
      <c r="K6908" t="n">
        <v>0.1</v>
      </c>
      <c r="L6908">
        <f>I6908*J6908*(1-K6908)</f>
        <v/>
      </c>
      <c r="M6908">
        <f>VLOOKUP(F6908,Products!A:D,4,FALSE)*I6908</f>
        <v/>
      </c>
      <c r="N6908">
        <f>L6908-M6908</f>
        <v/>
      </c>
    </row>
    <row r="6909">
      <c r="A6909" t="inlineStr">
        <is>
          <t>T1006907</t>
        </is>
      </c>
      <c r="B6909" t="inlineStr">
        <is>
          <t>2023-12-25</t>
        </is>
      </c>
      <c r="C6909" t="inlineStr">
        <is>
          <t>S010</t>
        </is>
      </c>
      <c r="D6909" t="inlineStr">
        <is>
          <t>Store_010</t>
        </is>
      </c>
      <c r="E6909" t="inlineStr">
        <is>
          <t>North</t>
        </is>
      </c>
      <c r="F6909" t="inlineStr">
        <is>
          <t>P0195</t>
        </is>
      </c>
      <c r="G6909" t="inlineStr">
        <is>
          <t>Prod_0195</t>
        </is>
      </c>
      <c r="H6909" t="inlineStr">
        <is>
          <t>Food</t>
        </is>
      </c>
      <c r="I6909" t="n">
        <v>7</v>
      </c>
      <c r="J6909" t="n">
        <v>571.49</v>
      </c>
      <c r="K6909" t="n">
        <v>0.2</v>
      </c>
      <c r="L6909">
        <f>I6909*J6909*(1-K6909)</f>
        <v/>
      </c>
      <c r="M6909">
        <f>VLOOKUP(F6909,Products!A:D,4,FALSE)*I6909</f>
        <v/>
      </c>
      <c r="N6909">
        <f>L6909-M6909</f>
        <v/>
      </c>
    </row>
    <row r="6910">
      <c r="A6910" t="inlineStr">
        <is>
          <t>T1006908</t>
        </is>
      </c>
      <c r="B6910" t="inlineStr">
        <is>
          <t>2023-02-07</t>
        </is>
      </c>
      <c r="C6910" t="inlineStr">
        <is>
          <t>S002</t>
        </is>
      </c>
      <c r="D6910" t="inlineStr">
        <is>
          <t>Store_002</t>
        </is>
      </c>
      <c r="E6910" t="inlineStr">
        <is>
          <t>South</t>
        </is>
      </c>
      <c r="F6910" t="inlineStr">
        <is>
          <t>P0034</t>
        </is>
      </c>
      <c r="G6910" t="inlineStr">
        <is>
          <t>Prod_0034</t>
        </is>
      </c>
      <c r="H6910" t="inlineStr">
        <is>
          <t>Toys</t>
        </is>
      </c>
      <c r="I6910" t="n">
        <v>1</v>
      </c>
      <c r="J6910" t="n">
        <v>691.41</v>
      </c>
      <c r="K6910" t="n">
        <v>0</v>
      </c>
      <c r="L6910">
        <f>I6910*J6910*(1-K6910)</f>
        <v/>
      </c>
      <c r="M6910">
        <f>VLOOKUP(F6910,Products!A:D,4,FALSE)*I6910</f>
        <v/>
      </c>
      <c r="N6910">
        <f>L6910-M6910</f>
        <v/>
      </c>
    </row>
    <row r="6911">
      <c r="A6911" t="inlineStr">
        <is>
          <t>T1006909</t>
        </is>
      </c>
      <c r="B6911" t="inlineStr">
        <is>
          <t>2025-04-03</t>
        </is>
      </c>
      <c r="C6911" t="inlineStr">
        <is>
          <t>S019</t>
        </is>
      </c>
      <c r="D6911" t="inlineStr">
        <is>
          <t>Store_019</t>
        </is>
      </c>
      <c r="E6911" t="inlineStr">
        <is>
          <t>East</t>
        </is>
      </c>
      <c r="F6911" t="inlineStr">
        <is>
          <t>P0117</t>
        </is>
      </c>
      <c r="G6911" t="inlineStr">
        <is>
          <t>Prod_0117</t>
        </is>
      </c>
      <c r="H6911" t="inlineStr">
        <is>
          <t>Electronics</t>
        </is>
      </c>
      <c r="I6911" t="n">
        <v>6</v>
      </c>
      <c r="J6911" t="n">
        <v>464.1</v>
      </c>
      <c r="K6911" t="n">
        <v>0</v>
      </c>
      <c r="L6911">
        <f>I6911*J6911*(1-K6911)</f>
        <v/>
      </c>
      <c r="M6911">
        <f>VLOOKUP(F6911,Products!A:D,4,FALSE)*I6911</f>
        <v/>
      </c>
      <c r="N6911">
        <f>L6911-M6911</f>
        <v/>
      </c>
    </row>
    <row r="6912">
      <c r="A6912" t="inlineStr">
        <is>
          <t>T1006910</t>
        </is>
      </c>
      <c r="B6912" t="inlineStr">
        <is>
          <t>2023-08-05</t>
        </is>
      </c>
      <c r="C6912" t="inlineStr">
        <is>
          <t>S042</t>
        </is>
      </c>
      <c r="D6912" t="inlineStr">
        <is>
          <t>Store_042</t>
        </is>
      </c>
      <c r="E6912" t="inlineStr">
        <is>
          <t>Central</t>
        </is>
      </c>
      <c r="F6912" t="inlineStr">
        <is>
          <t>P0200</t>
        </is>
      </c>
      <c r="G6912" t="inlineStr">
        <is>
          <t>Prod_0200</t>
        </is>
      </c>
      <c r="H6912" t="inlineStr">
        <is>
          <t>Electronics</t>
        </is>
      </c>
      <c r="I6912" t="n">
        <v>6</v>
      </c>
      <c r="J6912" t="n">
        <v>311.57</v>
      </c>
      <c r="K6912" t="n">
        <v>0</v>
      </c>
      <c r="L6912">
        <f>I6912*J6912*(1-K6912)</f>
        <v/>
      </c>
      <c r="M6912">
        <f>VLOOKUP(F6912,Products!A:D,4,FALSE)*I6912</f>
        <v/>
      </c>
      <c r="N6912">
        <f>L6912-M6912</f>
        <v/>
      </c>
    </row>
    <row r="6913">
      <c r="A6913" t="inlineStr">
        <is>
          <t>T1006911</t>
        </is>
      </c>
      <c r="B6913" t="inlineStr">
        <is>
          <t>2023-02-13</t>
        </is>
      </c>
      <c r="C6913" t="inlineStr">
        <is>
          <t>S012</t>
        </is>
      </c>
      <c r="D6913" t="inlineStr">
        <is>
          <t>Store_012</t>
        </is>
      </c>
      <c r="E6913" t="inlineStr">
        <is>
          <t>South</t>
        </is>
      </c>
      <c r="F6913" t="inlineStr">
        <is>
          <t>P0005</t>
        </is>
      </c>
      <c r="G6913" t="inlineStr">
        <is>
          <t>Prod_0005</t>
        </is>
      </c>
      <c r="H6913" t="inlineStr">
        <is>
          <t>Beverages</t>
        </is>
      </c>
      <c r="I6913" t="n">
        <v>8</v>
      </c>
      <c r="J6913" t="n">
        <v>142.55</v>
      </c>
      <c r="K6913" t="n">
        <v>0.05</v>
      </c>
      <c r="L6913">
        <f>I6913*J6913*(1-K6913)</f>
        <v/>
      </c>
      <c r="M6913">
        <f>VLOOKUP(F6913,Products!A:D,4,FALSE)*I6913</f>
        <v/>
      </c>
      <c r="N6913">
        <f>L6913-M6913</f>
        <v/>
      </c>
    </row>
    <row r="6914">
      <c r="A6914" t="inlineStr">
        <is>
          <t>T1006912</t>
        </is>
      </c>
      <c r="B6914" t="inlineStr">
        <is>
          <t>2024-09-02</t>
        </is>
      </c>
      <c r="C6914" t="inlineStr">
        <is>
          <t>S036</t>
        </is>
      </c>
      <c r="D6914" t="inlineStr">
        <is>
          <t>Store_036</t>
        </is>
      </c>
      <c r="E6914" t="inlineStr">
        <is>
          <t>Central</t>
        </is>
      </c>
      <c r="F6914" t="inlineStr">
        <is>
          <t>P0095</t>
        </is>
      </c>
      <c r="G6914" t="inlineStr">
        <is>
          <t>Prod_0095</t>
        </is>
      </c>
      <c r="H6914" t="inlineStr">
        <is>
          <t>Food</t>
        </is>
      </c>
      <c r="I6914" t="n">
        <v>8</v>
      </c>
      <c r="J6914" t="n">
        <v>220.2</v>
      </c>
      <c r="K6914" t="n">
        <v>0</v>
      </c>
      <c r="L6914">
        <f>I6914*J6914*(1-K6914)</f>
        <v/>
      </c>
      <c r="M6914">
        <f>VLOOKUP(F6914,Products!A:D,4,FALSE)*I6914</f>
        <v/>
      </c>
      <c r="N6914">
        <f>L6914-M6914</f>
        <v/>
      </c>
    </row>
    <row r="6915">
      <c r="A6915" t="inlineStr">
        <is>
          <t>T1006913</t>
        </is>
      </c>
      <c r="B6915" t="inlineStr">
        <is>
          <t>2023-04-03</t>
        </is>
      </c>
      <c r="C6915" t="inlineStr">
        <is>
          <t>S031</t>
        </is>
      </c>
      <c r="D6915" t="inlineStr">
        <is>
          <t>Store_031</t>
        </is>
      </c>
      <c r="E6915" t="inlineStr">
        <is>
          <t>Central</t>
        </is>
      </c>
      <c r="F6915" t="inlineStr">
        <is>
          <t>P0151</t>
        </is>
      </c>
      <c r="G6915" t="inlineStr">
        <is>
          <t>Prod_0151</t>
        </is>
      </c>
      <c r="H6915" t="inlineStr">
        <is>
          <t>Food</t>
        </is>
      </c>
      <c r="I6915" t="n">
        <v>5</v>
      </c>
      <c r="J6915" t="n">
        <v>736.8200000000001</v>
      </c>
      <c r="K6915" t="n">
        <v>0</v>
      </c>
      <c r="L6915">
        <f>I6915*J6915*(1-K6915)</f>
        <v/>
      </c>
      <c r="M6915">
        <f>VLOOKUP(F6915,Products!A:D,4,FALSE)*I6915</f>
        <v/>
      </c>
      <c r="N6915">
        <f>L6915-M6915</f>
        <v/>
      </c>
    </row>
    <row r="6916">
      <c r="A6916" t="inlineStr">
        <is>
          <t>T1006914</t>
        </is>
      </c>
      <c r="B6916" t="inlineStr">
        <is>
          <t>2023-06-08</t>
        </is>
      </c>
      <c r="C6916" t="inlineStr">
        <is>
          <t>S002</t>
        </is>
      </c>
      <c r="D6916" t="inlineStr">
        <is>
          <t>Store_002</t>
        </is>
      </c>
      <c r="E6916" t="inlineStr">
        <is>
          <t>South</t>
        </is>
      </c>
      <c r="F6916" t="inlineStr">
        <is>
          <t>P0136</t>
        </is>
      </c>
      <c r="G6916" t="inlineStr">
        <is>
          <t>Prod_0136</t>
        </is>
      </c>
      <c r="H6916" t="inlineStr">
        <is>
          <t>Beverages</t>
        </is>
      </c>
      <c r="I6916" t="n">
        <v>9</v>
      </c>
      <c r="J6916" t="n">
        <v>203.46</v>
      </c>
      <c r="K6916" t="n">
        <v>0</v>
      </c>
      <c r="L6916">
        <f>I6916*J6916*(1-K6916)</f>
        <v/>
      </c>
      <c r="M6916">
        <f>VLOOKUP(F6916,Products!A:D,4,FALSE)*I6916</f>
        <v/>
      </c>
      <c r="N6916">
        <f>L6916-M6916</f>
        <v/>
      </c>
    </row>
    <row r="6917">
      <c r="A6917" t="inlineStr">
        <is>
          <t>T1006915</t>
        </is>
      </c>
      <c r="B6917" t="inlineStr">
        <is>
          <t>2024-08-14</t>
        </is>
      </c>
      <c r="C6917" t="inlineStr">
        <is>
          <t>S032</t>
        </is>
      </c>
      <c r="D6917" t="inlineStr">
        <is>
          <t>Store_032</t>
        </is>
      </c>
      <c r="E6917" t="inlineStr">
        <is>
          <t>Central</t>
        </is>
      </c>
      <c r="F6917" t="inlineStr">
        <is>
          <t>P0162</t>
        </is>
      </c>
      <c r="G6917" t="inlineStr">
        <is>
          <t>Prod_0162</t>
        </is>
      </c>
      <c r="H6917" t="inlineStr">
        <is>
          <t>Food</t>
        </is>
      </c>
      <c r="I6917" t="n">
        <v>2</v>
      </c>
      <c r="J6917" t="n">
        <v>435.43</v>
      </c>
      <c r="K6917" t="n">
        <v>0</v>
      </c>
      <c r="L6917">
        <f>I6917*J6917*(1-K6917)</f>
        <v/>
      </c>
      <c r="M6917">
        <f>VLOOKUP(F6917,Products!A:D,4,FALSE)*I6917</f>
        <v/>
      </c>
      <c r="N6917">
        <f>L6917-M6917</f>
        <v/>
      </c>
    </row>
    <row r="6918">
      <c r="A6918" t="inlineStr">
        <is>
          <t>T1006916</t>
        </is>
      </c>
      <c r="B6918" t="inlineStr">
        <is>
          <t>2025-05-31</t>
        </is>
      </c>
      <c r="C6918" t="inlineStr">
        <is>
          <t>S016</t>
        </is>
      </c>
      <c r="D6918" t="inlineStr">
        <is>
          <t>Store_016</t>
        </is>
      </c>
      <c r="E6918" t="inlineStr">
        <is>
          <t>West</t>
        </is>
      </c>
      <c r="F6918" t="inlineStr">
        <is>
          <t>P0040</t>
        </is>
      </c>
      <c r="G6918" t="inlineStr">
        <is>
          <t>Prod_0040</t>
        </is>
      </c>
      <c r="H6918" t="inlineStr">
        <is>
          <t>Toys</t>
        </is>
      </c>
      <c r="I6918" t="n">
        <v>1</v>
      </c>
      <c r="J6918" t="n">
        <v>75.23999999999999</v>
      </c>
      <c r="K6918" t="n">
        <v>0</v>
      </c>
      <c r="L6918">
        <f>I6918*J6918*(1-K6918)</f>
        <v/>
      </c>
      <c r="M6918">
        <f>VLOOKUP(F6918,Products!A:D,4,FALSE)*I6918</f>
        <v/>
      </c>
      <c r="N6918">
        <f>L6918-M6918</f>
        <v/>
      </c>
    </row>
    <row r="6919">
      <c r="A6919" t="inlineStr">
        <is>
          <t>T1006917</t>
        </is>
      </c>
      <c r="B6919" t="inlineStr">
        <is>
          <t>2025-01-25</t>
        </is>
      </c>
      <c r="C6919" t="inlineStr">
        <is>
          <t>S046</t>
        </is>
      </c>
      <c r="D6919" t="inlineStr">
        <is>
          <t>Store_046</t>
        </is>
      </c>
      <c r="E6919" t="inlineStr">
        <is>
          <t>South</t>
        </is>
      </c>
      <c r="F6919" t="inlineStr">
        <is>
          <t>P0062</t>
        </is>
      </c>
      <c r="G6919" t="inlineStr">
        <is>
          <t>Prod_0062</t>
        </is>
      </c>
      <c r="H6919" t="inlineStr">
        <is>
          <t>Beverages</t>
        </is>
      </c>
      <c r="I6919" t="n">
        <v>7</v>
      </c>
      <c r="J6919" t="n">
        <v>477.28</v>
      </c>
      <c r="K6919" t="n">
        <v>0.2</v>
      </c>
      <c r="L6919">
        <f>I6919*J6919*(1-K6919)</f>
        <v/>
      </c>
      <c r="M6919">
        <f>VLOOKUP(F6919,Products!A:D,4,FALSE)*I6919</f>
        <v/>
      </c>
      <c r="N6919">
        <f>L6919-M6919</f>
        <v/>
      </c>
    </row>
    <row r="6920">
      <c r="A6920" t="inlineStr">
        <is>
          <t>T1006918</t>
        </is>
      </c>
      <c r="B6920" t="inlineStr">
        <is>
          <t>2023-07-31</t>
        </is>
      </c>
      <c r="C6920" t="inlineStr">
        <is>
          <t>S004</t>
        </is>
      </c>
      <c r="D6920" t="inlineStr">
        <is>
          <t>Store_004</t>
        </is>
      </c>
      <c r="E6920" t="inlineStr">
        <is>
          <t>Central</t>
        </is>
      </c>
      <c r="F6920" t="inlineStr">
        <is>
          <t>P0087</t>
        </is>
      </c>
      <c r="G6920" t="inlineStr">
        <is>
          <t>Prod_0087</t>
        </is>
      </c>
      <c r="H6920" t="inlineStr">
        <is>
          <t>Clothing</t>
        </is>
      </c>
      <c r="I6920" t="n">
        <v>8</v>
      </c>
      <c r="J6920" t="n">
        <v>468.6</v>
      </c>
      <c r="K6920" t="n">
        <v>0.05</v>
      </c>
      <c r="L6920">
        <f>I6920*J6920*(1-K6920)</f>
        <v/>
      </c>
      <c r="M6920">
        <f>VLOOKUP(F6920,Products!A:D,4,FALSE)*I6920</f>
        <v/>
      </c>
      <c r="N6920">
        <f>L6920-M6920</f>
        <v/>
      </c>
    </row>
    <row r="6921">
      <c r="A6921" t="inlineStr">
        <is>
          <t>T1006919</t>
        </is>
      </c>
      <c r="B6921" t="inlineStr">
        <is>
          <t>2024-08-11</t>
        </is>
      </c>
      <c r="C6921" t="inlineStr">
        <is>
          <t>S016</t>
        </is>
      </c>
      <c r="D6921" t="inlineStr">
        <is>
          <t>Store_016</t>
        </is>
      </c>
      <c r="E6921" t="inlineStr">
        <is>
          <t>West</t>
        </is>
      </c>
      <c r="F6921" t="inlineStr">
        <is>
          <t>P0090</t>
        </is>
      </c>
      <c r="G6921" t="inlineStr">
        <is>
          <t>Prod_0090</t>
        </is>
      </c>
      <c r="H6921" t="inlineStr">
        <is>
          <t>Toys</t>
        </is>
      </c>
      <c r="I6921" t="n">
        <v>2</v>
      </c>
      <c r="J6921" t="n">
        <v>530.24</v>
      </c>
      <c r="K6921" t="n">
        <v>0</v>
      </c>
      <c r="L6921">
        <f>I6921*J6921*(1-K6921)</f>
        <v/>
      </c>
      <c r="M6921">
        <f>VLOOKUP(F6921,Products!A:D,4,FALSE)*I6921</f>
        <v/>
      </c>
      <c r="N6921">
        <f>L6921-M6921</f>
        <v/>
      </c>
    </row>
    <row r="6922">
      <c r="A6922" t="inlineStr">
        <is>
          <t>T1006920</t>
        </is>
      </c>
      <c r="B6922" t="inlineStr">
        <is>
          <t>2024-09-15</t>
        </is>
      </c>
      <c r="C6922" t="inlineStr">
        <is>
          <t>S037</t>
        </is>
      </c>
      <c r="D6922" t="inlineStr">
        <is>
          <t>Store_037</t>
        </is>
      </c>
      <c r="E6922" t="inlineStr">
        <is>
          <t>East</t>
        </is>
      </c>
      <c r="F6922" t="inlineStr">
        <is>
          <t>P0176</t>
        </is>
      </c>
      <c r="G6922" t="inlineStr">
        <is>
          <t>Prod_0176</t>
        </is>
      </c>
      <c r="H6922" t="inlineStr">
        <is>
          <t>Food</t>
        </is>
      </c>
      <c r="I6922" t="n">
        <v>3</v>
      </c>
      <c r="J6922" t="n">
        <v>571.88</v>
      </c>
      <c r="K6922" t="n">
        <v>0</v>
      </c>
      <c r="L6922">
        <f>I6922*J6922*(1-K6922)</f>
        <v/>
      </c>
      <c r="M6922">
        <f>VLOOKUP(F6922,Products!A:D,4,FALSE)*I6922</f>
        <v/>
      </c>
      <c r="N6922">
        <f>L6922-M6922</f>
        <v/>
      </c>
    </row>
    <row r="6923">
      <c r="A6923" t="inlineStr">
        <is>
          <t>T1006921</t>
        </is>
      </c>
      <c r="B6923" t="inlineStr">
        <is>
          <t>2023-01-06</t>
        </is>
      </c>
      <c r="C6923" t="inlineStr">
        <is>
          <t>S046</t>
        </is>
      </c>
      <c r="D6923" t="inlineStr">
        <is>
          <t>Store_046</t>
        </is>
      </c>
      <c r="E6923" t="inlineStr">
        <is>
          <t>South</t>
        </is>
      </c>
      <c r="F6923" t="inlineStr">
        <is>
          <t>P0080</t>
        </is>
      </c>
      <c r="G6923" t="inlineStr">
        <is>
          <t>Prod_0080</t>
        </is>
      </c>
      <c r="H6923" t="inlineStr">
        <is>
          <t>Clothing</t>
        </is>
      </c>
      <c r="I6923" t="n">
        <v>4</v>
      </c>
      <c r="J6923" t="n">
        <v>755.86</v>
      </c>
      <c r="K6923" t="n">
        <v>0.2</v>
      </c>
      <c r="L6923">
        <f>I6923*J6923*(1-K6923)</f>
        <v/>
      </c>
      <c r="M6923">
        <f>VLOOKUP(F6923,Products!A:D,4,FALSE)*I6923</f>
        <v/>
      </c>
      <c r="N6923">
        <f>L6923-M6923</f>
        <v/>
      </c>
    </row>
    <row r="6924">
      <c r="A6924" t="inlineStr">
        <is>
          <t>T1006922</t>
        </is>
      </c>
      <c r="B6924" t="inlineStr">
        <is>
          <t>2023-01-01</t>
        </is>
      </c>
      <c r="C6924" t="inlineStr">
        <is>
          <t>S012</t>
        </is>
      </c>
      <c r="D6924" t="inlineStr">
        <is>
          <t>Store_012</t>
        </is>
      </c>
      <c r="E6924" t="inlineStr">
        <is>
          <t>South</t>
        </is>
      </c>
      <c r="F6924" t="inlineStr">
        <is>
          <t>P0162</t>
        </is>
      </c>
      <c r="G6924" t="inlineStr">
        <is>
          <t>Prod_0162</t>
        </is>
      </c>
      <c r="H6924" t="inlineStr">
        <is>
          <t>Food</t>
        </is>
      </c>
      <c r="I6924" t="n">
        <v>8</v>
      </c>
      <c r="J6924" t="n">
        <v>548.01</v>
      </c>
      <c r="K6924" t="n">
        <v>0</v>
      </c>
      <c r="L6924">
        <f>I6924*J6924*(1-K6924)</f>
        <v/>
      </c>
      <c r="M6924">
        <f>VLOOKUP(F6924,Products!A:D,4,FALSE)*I6924</f>
        <v/>
      </c>
      <c r="N6924">
        <f>L6924-M6924</f>
        <v/>
      </c>
    </row>
    <row r="6925">
      <c r="A6925" t="inlineStr">
        <is>
          <t>T1006923</t>
        </is>
      </c>
      <c r="B6925" t="inlineStr">
        <is>
          <t>2024-08-13</t>
        </is>
      </c>
      <c r="C6925" t="inlineStr">
        <is>
          <t>S016</t>
        </is>
      </c>
      <c r="D6925" t="inlineStr">
        <is>
          <t>Store_016</t>
        </is>
      </c>
      <c r="E6925" t="inlineStr">
        <is>
          <t>West</t>
        </is>
      </c>
      <c r="F6925" t="inlineStr">
        <is>
          <t>P0133</t>
        </is>
      </c>
      <c r="G6925" t="inlineStr">
        <is>
          <t>Prod_0133</t>
        </is>
      </c>
      <c r="H6925" t="inlineStr">
        <is>
          <t>Stationery</t>
        </is>
      </c>
      <c r="I6925" t="n">
        <v>3</v>
      </c>
      <c r="J6925" t="n">
        <v>349.37</v>
      </c>
      <c r="K6925" t="n">
        <v>0</v>
      </c>
      <c r="L6925">
        <f>I6925*J6925*(1-K6925)</f>
        <v/>
      </c>
      <c r="M6925">
        <f>VLOOKUP(F6925,Products!A:D,4,FALSE)*I6925</f>
        <v/>
      </c>
      <c r="N6925">
        <f>L6925-M6925</f>
        <v/>
      </c>
    </row>
    <row r="6926">
      <c r="A6926" t="inlineStr">
        <is>
          <t>T1006924</t>
        </is>
      </c>
      <c r="B6926" t="inlineStr">
        <is>
          <t>2024-01-29</t>
        </is>
      </c>
      <c r="C6926" t="inlineStr">
        <is>
          <t>S012</t>
        </is>
      </c>
      <c r="D6926" t="inlineStr">
        <is>
          <t>Store_012</t>
        </is>
      </c>
      <c r="E6926" t="inlineStr">
        <is>
          <t>South</t>
        </is>
      </c>
      <c r="F6926" t="inlineStr">
        <is>
          <t>P0035</t>
        </is>
      </c>
      <c r="G6926" t="inlineStr">
        <is>
          <t>Prod_0035</t>
        </is>
      </c>
      <c r="H6926" t="inlineStr">
        <is>
          <t>Beverages</t>
        </is>
      </c>
      <c r="I6926" t="n">
        <v>5</v>
      </c>
      <c r="J6926" t="n">
        <v>126.69</v>
      </c>
      <c r="K6926" t="n">
        <v>0</v>
      </c>
      <c r="L6926">
        <f>I6926*J6926*(1-K6926)</f>
        <v/>
      </c>
      <c r="M6926">
        <f>VLOOKUP(F6926,Products!A:D,4,FALSE)*I6926</f>
        <v/>
      </c>
      <c r="N6926">
        <f>L6926-M6926</f>
        <v/>
      </c>
    </row>
    <row r="6927">
      <c r="A6927" t="inlineStr">
        <is>
          <t>T1006925</t>
        </is>
      </c>
      <c r="B6927" t="inlineStr">
        <is>
          <t>2025-02-27</t>
        </is>
      </c>
      <c r="C6927" t="inlineStr">
        <is>
          <t>S001</t>
        </is>
      </c>
      <c r="D6927" t="inlineStr">
        <is>
          <t>Store_001</t>
        </is>
      </c>
      <c r="E6927" t="inlineStr">
        <is>
          <t>West</t>
        </is>
      </c>
      <c r="F6927" t="inlineStr">
        <is>
          <t>P0002</t>
        </is>
      </c>
      <c r="G6927" t="inlineStr">
        <is>
          <t>Prod_0002</t>
        </is>
      </c>
      <c r="H6927" t="inlineStr">
        <is>
          <t>Food</t>
        </is>
      </c>
      <c r="I6927" t="n">
        <v>6</v>
      </c>
      <c r="J6927" t="n">
        <v>188.77</v>
      </c>
      <c r="K6927" t="n">
        <v>0</v>
      </c>
      <c r="L6927">
        <f>I6927*J6927*(1-K6927)</f>
        <v/>
      </c>
      <c r="M6927">
        <f>VLOOKUP(F6927,Products!A:D,4,FALSE)*I6927</f>
        <v/>
      </c>
      <c r="N6927">
        <f>L6927-M6927</f>
        <v/>
      </c>
    </row>
    <row r="6928">
      <c r="A6928" t="inlineStr">
        <is>
          <t>T1006926</t>
        </is>
      </c>
      <c r="B6928" t="inlineStr">
        <is>
          <t>2025-07-21</t>
        </is>
      </c>
      <c r="C6928" t="inlineStr">
        <is>
          <t>S025</t>
        </is>
      </c>
      <c r="D6928" t="inlineStr">
        <is>
          <t>Store_025</t>
        </is>
      </c>
      <c r="E6928" t="inlineStr">
        <is>
          <t>Central</t>
        </is>
      </c>
      <c r="F6928" t="inlineStr">
        <is>
          <t>P0002</t>
        </is>
      </c>
      <c r="G6928" t="inlineStr">
        <is>
          <t>Prod_0002</t>
        </is>
      </c>
      <c r="H6928" t="inlineStr">
        <is>
          <t>Food</t>
        </is>
      </c>
      <c r="I6928" t="n">
        <v>9</v>
      </c>
      <c r="J6928" t="n">
        <v>260.83</v>
      </c>
      <c r="K6928" t="n">
        <v>0.1</v>
      </c>
      <c r="L6928">
        <f>I6928*J6928*(1-K6928)</f>
        <v/>
      </c>
      <c r="M6928">
        <f>VLOOKUP(F6928,Products!A:D,4,FALSE)*I6928</f>
        <v/>
      </c>
      <c r="N6928">
        <f>L6928-M6928</f>
        <v/>
      </c>
    </row>
    <row r="6929">
      <c r="A6929" t="inlineStr">
        <is>
          <t>T1006927</t>
        </is>
      </c>
      <c r="B6929" t="inlineStr">
        <is>
          <t>2023-01-18</t>
        </is>
      </c>
      <c r="C6929" t="inlineStr">
        <is>
          <t>S048</t>
        </is>
      </c>
      <c r="D6929" t="inlineStr">
        <is>
          <t>Store_048</t>
        </is>
      </c>
      <c r="E6929" t="inlineStr">
        <is>
          <t>South</t>
        </is>
      </c>
      <c r="F6929" t="inlineStr">
        <is>
          <t>P0134</t>
        </is>
      </c>
      <c r="G6929" t="inlineStr">
        <is>
          <t>Prod_0134</t>
        </is>
      </c>
      <c r="H6929" t="inlineStr">
        <is>
          <t>Food</t>
        </is>
      </c>
      <c r="I6929" t="n">
        <v>9</v>
      </c>
      <c r="J6929" t="n">
        <v>360.27</v>
      </c>
      <c r="K6929" t="n">
        <v>0</v>
      </c>
      <c r="L6929">
        <f>I6929*J6929*(1-K6929)</f>
        <v/>
      </c>
      <c r="M6929">
        <f>VLOOKUP(F6929,Products!A:D,4,FALSE)*I6929</f>
        <v/>
      </c>
      <c r="N6929">
        <f>L6929-M6929</f>
        <v/>
      </c>
    </row>
    <row r="6930">
      <c r="A6930" t="inlineStr">
        <is>
          <t>T1006928</t>
        </is>
      </c>
      <c r="B6930" t="inlineStr">
        <is>
          <t>2025-06-04</t>
        </is>
      </c>
      <c r="C6930" t="inlineStr">
        <is>
          <t>S045</t>
        </is>
      </c>
      <c r="D6930" t="inlineStr">
        <is>
          <t>Store_045</t>
        </is>
      </c>
      <c r="E6930" t="inlineStr">
        <is>
          <t>East</t>
        </is>
      </c>
      <c r="F6930" t="inlineStr">
        <is>
          <t>P0092</t>
        </is>
      </c>
      <c r="G6930" t="inlineStr">
        <is>
          <t>Prod_0092</t>
        </is>
      </c>
      <c r="H6930" t="inlineStr">
        <is>
          <t>Household</t>
        </is>
      </c>
      <c r="I6930" t="n">
        <v>2</v>
      </c>
      <c r="J6930" t="n">
        <v>196.87</v>
      </c>
      <c r="K6930" t="n">
        <v>0.1</v>
      </c>
      <c r="L6930">
        <f>I6930*J6930*(1-K6930)</f>
        <v/>
      </c>
      <c r="M6930">
        <f>VLOOKUP(F6930,Products!A:D,4,FALSE)*I6930</f>
        <v/>
      </c>
      <c r="N6930">
        <f>L6930-M6930</f>
        <v/>
      </c>
    </row>
    <row r="6931">
      <c r="A6931" t="inlineStr">
        <is>
          <t>T1006929</t>
        </is>
      </c>
      <c r="B6931" t="inlineStr">
        <is>
          <t>2023-02-05</t>
        </is>
      </c>
      <c r="C6931" t="inlineStr">
        <is>
          <t>S022</t>
        </is>
      </c>
      <c r="D6931" t="inlineStr">
        <is>
          <t>Store_022</t>
        </is>
      </c>
      <c r="E6931" t="inlineStr">
        <is>
          <t>East</t>
        </is>
      </c>
      <c r="F6931" t="inlineStr">
        <is>
          <t>P0028</t>
        </is>
      </c>
      <c r="G6931" t="inlineStr">
        <is>
          <t>Prod_0028</t>
        </is>
      </c>
      <c r="H6931" t="inlineStr">
        <is>
          <t>Food</t>
        </is>
      </c>
      <c r="I6931" t="n">
        <v>5</v>
      </c>
      <c r="J6931" t="n">
        <v>545.88</v>
      </c>
      <c r="K6931" t="n">
        <v>0</v>
      </c>
      <c r="L6931">
        <f>I6931*J6931*(1-K6931)</f>
        <v/>
      </c>
      <c r="M6931">
        <f>VLOOKUP(F6931,Products!A:D,4,FALSE)*I6931</f>
        <v/>
      </c>
      <c r="N6931">
        <f>L6931-M6931</f>
        <v/>
      </c>
    </row>
    <row r="6932">
      <c r="A6932" t="inlineStr">
        <is>
          <t>T1006930</t>
        </is>
      </c>
      <c r="B6932" t="inlineStr">
        <is>
          <t>2025-05-04</t>
        </is>
      </c>
      <c r="C6932" t="inlineStr">
        <is>
          <t>S012</t>
        </is>
      </c>
      <c r="D6932" t="inlineStr">
        <is>
          <t>Store_012</t>
        </is>
      </c>
      <c r="E6932" t="inlineStr">
        <is>
          <t>South</t>
        </is>
      </c>
      <c r="F6932" t="inlineStr">
        <is>
          <t>P0140</t>
        </is>
      </c>
      <c r="G6932" t="inlineStr">
        <is>
          <t>Prod_0140</t>
        </is>
      </c>
      <c r="H6932" t="inlineStr">
        <is>
          <t>Food</t>
        </is>
      </c>
      <c r="I6932" t="n">
        <v>2</v>
      </c>
      <c r="J6932" t="n">
        <v>748.63</v>
      </c>
      <c r="K6932" t="n">
        <v>0</v>
      </c>
      <c r="L6932">
        <f>I6932*J6932*(1-K6932)</f>
        <v/>
      </c>
      <c r="M6932">
        <f>VLOOKUP(F6932,Products!A:D,4,FALSE)*I6932</f>
        <v/>
      </c>
      <c r="N6932">
        <f>L6932-M6932</f>
        <v/>
      </c>
    </row>
    <row r="6933">
      <c r="A6933" t="inlineStr">
        <is>
          <t>T1006931</t>
        </is>
      </c>
      <c r="B6933" t="inlineStr">
        <is>
          <t>2025-05-02</t>
        </is>
      </c>
      <c r="C6933" t="inlineStr">
        <is>
          <t>S049</t>
        </is>
      </c>
      <c r="D6933" t="inlineStr">
        <is>
          <t>Store_049</t>
        </is>
      </c>
      <c r="E6933" t="inlineStr">
        <is>
          <t>North</t>
        </is>
      </c>
      <c r="F6933" t="inlineStr">
        <is>
          <t>P0002</t>
        </is>
      </c>
      <c r="G6933" t="inlineStr">
        <is>
          <t>Prod_0002</t>
        </is>
      </c>
      <c r="H6933" t="inlineStr">
        <is>
          <t>Food</t>
        </is>
      </c>
      <c r="I6933" t="n">
        <v>8</v>
      </c>
      <c r="J6933" t="n">
        <v>204.48</v>
      </c>
      <c r="K6933" t="n">
        <v>0</v>
      </c>
      <c r="L6933">
        <f>I6933*J6933*(1-K6933)</f>
        <v/>
      </c>
      <c r="M6933">
        <f>VLOOKUP(F6933,Products!A:D,4,FALSE)*I6933</f>
        <v/>
      </c>
      <c r="N6933">
        <f>L6933-M6933</f>
        <v/>
      </c>
    </row>
    <row r="6934">
      <c r="A6934" t="inlineStr">
        <is>
          <t>T1006932</t>
        </is>
      </c>
      <c r="B6934" t="inlineStr">
        <is>
          <t>2024-08-03</t>
        </is>
      </c>
      <c r="C6934" t="inlineStr">
        <is>
          <t>S010</t>
        </is>
      </c>
      <c r="D6934" t="inlineStr">
        <is>
          <t>Store_010</t>
        </is>
      </c>
      <c r="E6934" t="inlineStr">
        <is>
          <t>North</t>
        </is>
      </c>
      <c r="F6934" t="inlineStr">
        <is>
          <t>P0038</t>
        </is>
      </c>
      <c r="G6934" t="inlineStr">
        <is>
          <t>Prod_0038</t>
        </is>
      </c>
      <c r="H6934" t="inlineStr">
        <is>
          <t>Beverages</t>
        </is>
      </c>
      <c r="I6934" t="n">
        <v>1</v>
      </c>
      <c r="J6934" t="n">
        <v>845.14</v>
      </c>
      <c r="K6934" t="n">
        <v>0</v>
      </c>
      <c r="L6934">
        <f>I6934*J6934*(1-K6934)</f>
        <v/>
      </c>
      <c r="M6934">
        <f>VLOOKUP(F6934,Products!A:D,4,FALSE)*I6934</f>
        <v/>
      </c>
      <c r="N6934">
        <f>L6934-M6934</f>
        <v/>
      </c>
    </row>
    <row r="6935">
      <c r="A6935" t="inlineStr">
        <is>
          <t>T1006933</t>
        </is>
      </c>
      <c r="B6935" t="inlineStr">
        <is>
          <t>2025-04-21</t>
        </is>
      </c>
      <c r="C6935" t="inlineStr">
        <is>
          <t>S025</t>
        </is>
      </c>
      <c r="D6935" t="inlineStr">
        <is>
          <t>Store_025</t>
        </is>
      </c>
      <c r="E6935" t="inlineStr">
        <is>
          <t>Central</t>
        </is>
      </c>
      <c r="F6935" t="inlineStr">
        <is>
          <t>P0041</t>
        </is>
      </c>
      <c r="G6935" t="inlineStr">
        <is>
          <t>Prod_0041</t>
        </is>
      </c>
      <c r="H6935" t="inlineStr">
        <is>
          <t>Stationery</t>
        </is>
      </c>
      <c r="I6935" t="n">
        <v>1</v>
      </c>
      <c r="J6935" t="n">
        <v>335.7</v>
      </c>
      <c r="K6935" t="n">
        <v>0</v>
      </c>
      <c r="L6935">
        <f>I6935*J6935*(1-K6935)</f>
        <v/>
      </c>
      <c r="M6935">
        <f>VLOOKUP(F6935,Products!A:D,4,FALSE)*I6935</f>
        <v/>
      </c>
      <c r="N6935">
        <f>L6935-M6935</f>
        <v/>
      </c>
    </row>
    <row r="6936">
      <c r="A6936" t="inlineStr">
        <is>
          <t>T1006934</t>
        </is>
      </c>
      <c r="B6936" t="inlineStr">
        <is>
          <t>2025-07-09</t>
        </is>
      </c>
      <c r="C6936" t="inlineStr">
        <is>
          <t>S049</t>
        </is>
      </c>
      <c r="D6936" t="inlineStr">
        <is>
          <t>Store_049</t>
        </is>
      </c>
      <c r="E6936" t="inlineStr">
        <is>
          <t>North</t>
        </is>
      </c>
      <c r="F6936" t="inlineStr">
        <is>
          <t>P0121</t>
        </is>
      </c>
      <c r="G6936" t="inlineStr">
        <is>
          <t>Prod_0121</t>
        </is>
      </c>
      <c r="H6936" t="inlineStr">
        <is>
          <t>Clothing</t>
        </is>
      </c>
      <c r="I6936" t="n">
        <v>8</v>
      </c>
      <c r="J6936" t="n">
        <v>697.64</v>
      </c>
      <c r="K6936" t="n">
        <v>0</v>
      </c>
      <c r="L6936">
        <f>I6936*J6936*(1-K6936)</f>
        <v/>
      </c>
      <c r="M6936">
        <f>VLOOKUP(F6936,Products!A:D,4,FALSE)*I6936</f>
        <v/>
      </c>
      <c r="N6936">
        <f>L6936-M6936</f>
        <v/>
      </c>
    </row>
    <row r="6937">
      <c r="A6937" t="inlineStr">
        <is>
          <t>T1006935</t>
        </is>
      </c>
      <c r="B6937" t="inlineStr">
        <is>
          <t>2023-08-20</t>
        </is>
      </c>
      <c r="C6937" t="inlineStr">
        <is>
          <t>S006</t>
        </is>
      </c>
      <c r="D6937" t="inlineStr">
        <is>
          <t>Store_006</t>
        </is>
      </c>
      <c r="E6937" t="inlineStr">
        <is>
          <t>East</t>
        </is>
      </c>
      <c r="F6937" t="inlineStr">
        <is>
          <t>P0055</t>
        </is>
      </c>
      <c r="G6937" t="inlineStr">
        <is>
          <t>Prod_0055</t>
        </is>
      </c>
      <c r="H6937" t="inlineStr">
        <is>
          <t>Beverages</t>
        </is>
      </c>
      <c r="I6937" t="n">
        <v>2</v>
      </c>
      <c r="J6937" t="n">
        <v>190.52</v>
      </c>
      <c r="K6937" t="n">
        <v>0</v>
      </c>
      <c r="L6937">
        <f>I6937*J6937*(1-K6937)</f>
        <v/>
      </c>
      <c r="M6937">
        <f>VLOOKUP(F6937,Products!A:D,4,FALSE)*I6937</f>
        <v/>
      </c>
      <c r="N6937">
        <f>L6937-M6937</f>
        <v/>
      </c>
    </row>
    <row r="6938">
      <c r="A6938" t="inlineStr">
        <is>
          <t>T1006936</t>
        </is>
      </c>
      <c r="B6938" t="inlineStr">
        <is>
          <t>2024-02-01</t>
        </is>
      </c>
      <c r="C6938" t="inlineStr">
        <is>
          <t>S032</t>
        </is>
      </c>
      <c r="D6938" t="inlineStr">
        <is>
          <t>Store_032</t>
        </is>
      </c>
      <c r="E6938" t="inlineStr">
        <is>
          <t>Central</t>
        </is>
      </c>
      <c r="F6938" t="inlineStr">
        <is>
          <t>P0143</t>
        </is>
      </c>
      <c r="G6938" t="inlineStr">
        <is>
          <t>Prod_0143</t>
        </is>
      </c>
      <c r="H6938" t="inlineStr">
        <is>
          <t>Electronics</t>
        </is>
      </c>
      <c r="I6938" t="n">
        <v>7</v>
      </c>
      <c r="J6938" t="n">
        <v>257.72</v>
      </c>
      <c r="K6938" t="n">
        <v>0</v>
      </c>
      <c r="L6938">
        <f>I6938*J6938*(1-K6938)</f>
        <v/>
      </c>
      <c r="M6938">
        <f>VLOOKUP(F6938,Products!A:D,4,FALSE)*I6938</f>
        <v/>
      </c>
      <c r="N6938">
        <f>L6938-M6938</f>
        <v/>
      </c>
    </row>
    <row r="6939">
      <c r="A6939" t="inlineStr">
        <is>
          <t>T1006937</t>
        </is>
      </c>
      <c r="B6939" t="inlineStr">
        <is>
          <t>2025-04-21</t>
        </is>
      </c>
      <c r="C6939" t="inlineStr">
        <is>
          <t>S036</t>
        </is>
      </c>
      <c r="D6939" t="inlineStr">
        <is>
          <t>Store_036</t>
        </is>
      </c>
      <c r="E6939" t="inlineStr">
        <is>
          <t>Central</t>
        </is>
      </c>
      <c r="F6939" t="inlineStr">
        <is>
          <t>P0099</t>
        </is>
      </c>
      <c r="G6939" t="inlineStr">
        <is>
          <t>Prod_0099</t>
        </is>
      </c>
      <c r="H6939" t="inlineStr">
        <is>
          <t>Beverages</t>
        </is>
      </c>
      <c r="I6939" t="n">
        <v>7</v>
      </c>
      <c r="J6939" t="n">
        <v>93.83</v>
      </c>
      <c r="K6939" t="n">
        <v>0</v>
      </c>
      <c r="L6939">
        <f>I6939*J6939*(1-K6939)</f>
        <v/>
      </c>
      <c r="M6939">
        <f>VLOOKUP(F6939,Products!A:D,4,FALSE)*I6939</f>
        <v/>
      </c>
      <c r="N6939">
        <f>L6939-M6939</f>
        <v/>
      </c>
    </row>
    <row r="6940">
      <c r="A6940" t="inlineStr">
        <is>
          <t>T1006938</t>
        </is>
      </c>
      <c r="B6940" t="inlineStr">
        <is>
          <t>2023-11-10</t>
        </is>
      </c>
      <c r="C6940" t="inlineStr">
        <is>
          <t>S001</t>
        </is>
      </c>
      <c r="D6940" t="inlineStr">
        <is>
          <t>Store_001</t>
        </is>
      </c>
      <c r="E6940" t="inlineStr">
        <is>
          <t>West</t>
        </is>
      </c>
      <c r="F6940" t="inlineStr">
        <is>
          <t>P0121</t>
        </is>
      </c>
      <c r="G6940" t="inlineStr">
        <is>
          <t>Prod_0121</t>
        </is>
      </c>
      <c r="H6940" t="inlineStr">
        <is>
          <t>Clothing</t>
        </is>
      </c>
      <c r="I6940" t="n">
        <v>8</v>
      </c>
      <c r="J6940" t="n">
        <v>905.42</v>
      </c>
      <c r="K6940" t="n">
        <v>0.2</v>
      </c>
      <c r="L6940">
        <f>I6940*J6940*(1-K6940)</f>
        <v/>
      </c>
      <c r="M6940">
        <f>VLOOKUP(F6940,Products!A:D,4,FALSE)*I6940</f>
        <v/>
      </c>
      <c r="N6940">
        <f>L6940-M6940</f>
        <v/>
      </c>
    </row>
    <row r="6941">
      <c r="A6941" t="inlineStr">
        <is>
          <t>T1006939</t>
        </is>
      </c>
      <c r="B6941" t="inlineStr">
        <is>
          <t>2024-09-23</t>
        </is>
      </c>
      <c r="C6941" t="inlineStr">
        <is>
          <t>S042</t>
        </is>
      </c>
      <c r="D6941" t="inlineStr">
        <is>
          <t>Store_042</t>
        </is>
      </c>
      <c r="E6941" t="inlineStr">
        <is>
          <t>Central</t>
        </is>
      </c>
      <c r="F6941" t="inlineStr">
        <is>
          <t>P0176</t>
        </is>
      </c>
      <c r="G6941" t="inlineStr">
        <is>
          <t>Prod_0176</t>
        </is>
      </c>
      <c r="H6941" t="inlineStr">
        <is>
          <t>Food</t>
        </is>
      </c>
      <c r="I6941" t="n">
        <v>6</v>
      </c>
      <c r="J6941" t="n">
        <v>597.9299999999999</v>
      </c>
      <c r="K6941" t="n">
        <v>0</v>
      </c>
      <c r="L6941">
        <f>I6941*J6941*(1-K6941)</f>
        <v/>
      </c>
      <c r="M6941">
        <f>VLOOKUP(F6941,Products!A:D,4,FALSE)*I6941</f>
        <v/>
      </c>
      <c r="N6941">
        <f>L6941-M6941</f>
        <v/>
      </c>
    </row>
    <row r="6942">
      <c r="A6942" t="inlineStr">
        <is>
          <t>T1006940</t>
        </is>
      </c>
      <c r="B6942" t="inlineStr">
        <is>
          <t>2025-07-06</t>
        </is>
      </c>
      <c r="C6942" t="inlineStr">
        <is>
          <t>S031</t>
        </is>
      </c>
      <c r="D6942" t="inlineStr">
        <is>
          <t>Store_031</t>
        </is>
      </c>
      <c r="E6942" t="inlineStr">
        <is>
          <t>Central</t>
        </is>
      </c>
      <c r="F6942" t="inlineStr">
        <is>
          <t>P0153</t>
        </is>
      </c>
      <c r="G6942" t="inlineStr">
        <is>
          <t>Prod_0153</t>
        </is>
      </c>
      <c r="H6942" t="inlineStr">
        <is>
          <t>Clothing</t>
        </is>
      </c>
      <c r="I6942" t="n">
        <v>5</v>
      </c>
      <c r="J6942" t="n">
        <v>187.72</v>
      </c>
      <c r="K6942" t="n">
        <v>0.15</v>
      </c>
      <c r="L6942">
        <f>I6942*J6942*(1-K6942)</f>
        <v/>
      </c>
      <c r="M6942">
        <f>VLOOKUP(F6942,Products!A:D,4,FALSE)*I6942</f>
        <v/>
      </c>
      <c r="N6942">
        <f>L6942-M6942</f>
        <v/>
      </c>
    </row>
    <row r="6943">
      <c r="A6943" t="inlineStr">
        <is>
          <t>T1006941</t>
        </is>
      </c>
      <c r="B6943" t="inlineStr">
        <is>
          <t>2023-01-10</t>
        </is>
      </c>
      <c r="C6943" t="inlineStr">
        <is>
          <t>S046</t>
        </is>
      </c>
      <c r="D6943" t="inlineStr">
        <is>
          <t>Store_046</t>
        </is>
      </c>
      <c r="E6943" t="inlineStr">
        <is>
          <t>South</t>
        </is>
      </c>
      <c r="F6943" t="inlineStr">
        <is>
          <t>P0065</t>
        </is>
      </c>
      <c r="G6943" t="inlineStr">
        <is>
          <t>Prod_0065</t>
        </is>
      </c>
      <c r="H6943" t="inlineStr">
        <is>
          <t>Beverages</t>
        </is>
      </c>
      <c r="I6943" t="n">
        <v>6</v>
      </c>
      <c r="J6943" t="n">
        <v>219.66</v>
      </c>
      <c r="K6943" t="n">
        <v>0.05</v>
      </c>
      <c r="L6943">
        <f>I6943*J6943*(1-K6943)</f>
        <v/>
      </c>
      <c r="M6943">
        <f>VLOOKUP(F6943,Products!A:D,4,FALSE)*I6943</f>
        <v/>
      </c>
      <c r="N6943">
        <f>L6943-M6943</f>
        <v/>
      </c>
    </row>
    <row r="6944">
      <c r="A6944" t="inlineStr">
        <is>
          <t>T1006942</t>
        </is>
      </c>
      <c r="B6944" t="inlineStr">
        <is>
          <t>2023-02-26</t>
        </is>
      </c>
      <c r="C6944" t="inlineStr">
        <is>
          <t>S023</t>
        </is>
      </c>
      <c r="D6944" t="inlineStr">
        <is>
          <t>Store_023</t>
        </is>
      </c>
      <c r="E6944" t="inlineStr">
        <is>
          <t>South</t>
        </is>
      </c>
      <c r="F6944" t="inlineStr">
        <is>
          <t>P0110</t>
        </is>
      </c>
      <c r="G6944" t="inlineStr">
        <is>
          <t>Prod_0110</t>
        </is>
      </c>
      <c r="H6944" t="inlineStr">
        <is>
          <t>Stationery</t>
        </is>
      </c>
      <c r="I6944" t="n">
        <v>4</v>
      </c>
      <c r="J6944" t="n">
        <v>70.54000000000001</v>
      </c>
      <c r="K6944" t="n">
        <v>0.15</v>
      </c>
      <c r="L6944">
        <f>I6944*J6944*(1-K6944)</f>
        <v/>
      </c>
      <c r="M6944">
        <f>VLOOKUP(F6944,Products!A:D,4,FALSE)*I6944</f>
        <v/>
      </c>
      <c r="N6944">
        <f>L6944-M6944</f>
        <v/>
      </c>
    </row>
    <row r="6945">
      <c r="A6945" t="inlineStr">
        <is>
          <t>T1006943</t>
        </is>
      </c>
      <c r="B6945" t="inlineStr">
        <is>
          <t>2023-10-13</t>
        </is>
      </c>
      <c r="C6945" t="inlineStr">
        <is>
          <t>S030</t>
        </is>
      </c>
      <c r="D6945" t="inlineStr">
        <is>
          <t>Store_030</t>
        </is>
      </c>
      <c r="E6945" t="inlineStr">
        <is>
          <t>North</t>
        </is>
      </c>
      <c r="F6945" t="inlineStr">
        <is>
          <t>P0037</t>
        </is>
      </c>
      <c r="G6945" t="inlineStr">
        <is>
          <t>Prod_0037</t>
        </is>
      </c>
      <c r="H6945" t="inlineStr">
        <is>
          <t>Stationery</t>
        </is>
      </c>
      <c r="I6945" t="n">
        <v>8</v>
      </c>
      <c r="J6945" t="n">
        <v>518.62</v>
      </c>
      <c r="K6945" t="n">
        <v>0</v>
      </c>
      <c r="L6945">
        <f>I6945*J6945*(1-K6945)</f>
        <v/>
      </c>
      <c r="M6945">
        <f>VLOOKUP(F6945,Products!A:D,4,FALSE)*I6945</f>
        <v/>
      </c>
      <c r="N6945">
        <f>L6945-M6945</f>
        <v/>
      </c>
    </row>
    <row r="6946">
      <c r="A6946" t="inlineStr">
        <is>
          <t>T1006944</t>
        </is>
      </c>
      <c r="B6946" t="inlineStr">
        <is>
          <t>2024-04-01</t>
        </is>
      </c>
      <c r="C6946" t="inlineStr">
        <is>
          <t>S040</t>
        </is>
      </c>
      <c r="D6946" t="inlineStr">
        <is>
          <t>Store_040</t>
        </is>
      </c>
      <c r="E6946" t="inlineStr">
        <is>
          <t>Central</t>
        </is>
      </c>
      <c r="F6946" t="inlineStr">
        <is>
          <t>P0115</t>
        </is>
      </c>
      <c r="G6946" t="inlineStr">
        <is>
          <t>Prod_0115</t>
        </is>
      </c>
      <c r="H6946" t="inlineStr">
        <is>
          <t>Clothing</t>
        </is>
      </c>
      <c r="I6946" t="n">
        <v>1</v>
      </c>
      <c r="J6946" t="n">
        <v>839.5599999999999</v>
      </c>
      <c r="K6946" t="n">
        <v>0</v>
      </c>
      <c r="L6946">
        <f>I6946*J6946*(1-K6946)</f>
        <v/>
      </c>
      <c r="M6946">
        <f>VLOOKUP(F6946,Products!A:D,4,FALSE)*I6946</f>
        <v/>
      </c>
      <c r="N6946">
        <f>L6946-M6946</f>
        <v/>
      </c>
    </row>
    <row r="6947">
      <c r="A6947" t="inlineStr">
        <is>
          <t>T1006945</t>
        </is>
      </c>
      <c r="B6947" t="inlineStr">
        <is>
          <t>2025-02-16</t>
        </is>
      </c>
      <c r="C6947" t="inlineStr">
        <is>
          <t>S014</t>
        </is>
      </c>
      <c r="D6947" t="inlineStr">
        <is>
          <t>Store_014</t>
        </is>
      </c>
      <c r="E6947" t="inlineStr">
        <is>
          <t>West</t>
        </is>
      </c>
      <c r="F6947" t="inlineStr">
        <is>
          <t>P0116</t>
        </is>
      </c>
      <c r="G6947" t="inlineStr">
        <is>
          <t>Prod_0116</t>
        </is>
      </c>
      <c r="H6947" t="inlineStr">
        <is>
          <t>Clothing</t>
        </is>
      </c>
      <c r="I6947" t="n">
        <v>4</v>
      </c>
      <c r="J6947" t="n">
        <v>964.73</v>
      </c>
      <c r="K6947" t="n">
        <v>0</v>
      </c>
      <c r="L6947">
        <f>I6947*J6947*(1-K6947)</f>
        <v/>
      </c>
      <c r="M6947">
        <f>VLOOKUP(F6947,Products!A:D,4,FALSE)*I6947</f>
        <v/>
      </c>
      <c r="N6947">
        <f>L6947-M6947</f>
        <v/>
      </c>
    </row>
    <row r="6948">
      <c r="A6948" t="inlineStr">
        <is>
          <t>T1006946</t>
        </is>
      </c>
      <c r="B6948" t="inlineStr">
        <is>
          <t>2024-06-21</t>
        </is>
      </c>
      <c r="C6948" t="inlineStr">
        <is>
          <t>S040</t>
        </is>
      </c>
      <c r="D6948" t="inlineStr">
        <is>
          <t>Store_040</t>
        </is>
      </c>
      <c r="E6948" t="inlineStr">
        <is>
          <t>Central</t>
        </is>
      </c>
      <c r="F6948" t="inlineStr">
        <is>
          <t>P0086</t>
        </is>
      </c>
      <c r="G6948" t="inlineStr">
        <is>
          <t>Prod_0086</t>
        </is>
      </c>
      <c r="H6948" t="inlineStr">
        <is>
          <t>Stationery</t>
        </is>
      </c>
      <c r="I6948" t="n">
        <v>1</v>
      </c>
      <c r="J6948" t="n">
        <v>995.37</v>
      </c>
      <c r="K6948" t="n">
        <v>0.1</v>
      </c>
      <c r="L6948">
        <f>I6948*J6948*(1-K6948)</f>
        <v/>
      </c>
      <c r="M6948">
        <f>VLOOKUP(F6948,Products!A:D,4,FALSE)*I6948</f>
        <v/>
      </c>
      <c r="N6948">
        <f>L6948-M6948</f>
        <v/>
      </c>
    </row>
    <row r="6949">
      <c r="A6949" t="inlineStr">
        <is>
          <t>T1006947</t>
        </is>
      </c>
      <c r="B6949" t="inlineStr">
        <is>
          <t>2024-03-10</t>
        </is>
      </c>
      <c r="C6949" t="inlineStr">
        <is>
          <t>S042</t>
        </is>
      </c>
      <c r="D6949" t="inlineStr">
        <is>
          <t>Store_042</t>
        </is>
      </c>
      <c r="E6949" t="inlineStr">
        <is>
          <t>Central</t>
        </is>
      </c>
      <c r="F6949" t="inlineStr">
        <is>
          <t>P0143</t>
        </is>
      </c>
      <c r="G6949" t="inlineStr">
        <is>
          <t>Prod_0143</t>
        </is>
      </c>
      <c r="H6949" t="inlineStr">
        <is>
          <t>Electronics</t>
        </is>
      </c>
      <c r="I6949" t="n">
        <v>6</v>
      </c>
      <c r="J6949" t="n">
        <v>285.32</v>
      </c>
      <c r="K6949" t="n">
        <v>0</v>
      </c>
      <c r="L6949">
        <f>I6949*J6949*(1-K6949)</f>
        <v/>
      </c>
      <c r="M6949">
        <f>VLOOKUP(F6949,Products!A:D,4,FALSE)*I6949</f>
        <v/>
      </c>
      <c r="N6949">
        <f>L6949-M6949</f>
        <v/>
      </c>
    </row>
    <row r="6950">
      <c r="A6950" t="inlineStr">
        <is>
          <t>T1006948</t>
        </is>
      </c>
      <c r="B6950" t="inlineStr">
        <is>
          <t>2024-06-08</t>
        </is>
      </c>
      <c r="C6950" t="inlineStr">
        <is>
          <t>S044</t>
        </is>
      </c>
      <c r="D6950" t="inlineStr">
        <is>
          <t>Store_044</t>
        </is>
      </c>
      <c r="E6950" t="inlineStr">
        <is>
          <t>North</t>
        </is>
      </c>
      <c r="F6950" t="inlineStr">
        <is>
          <t>P0077</t>
        </is>
      </c>
      <c r="G6950" t="inlineStr">
        <is>
          <t>Prod_0077</t>
        </is>
      </c>
      <c r="H6950" t="inlineStr">
        <is>
          <t>Beverages</t>
        </is>
      </c>
      <c r="I6950" t="n">
        <v>9</v>
      </c>
      <c r="J6950" t="n">
        <v>41.57</v>
      </c>
      <c r="K6950" t="n">
        <v>0.1</v>
      </c>
      <c r="L6950">
        <f>I6950*J6950*(1-K6950)</f>
        <v/>
      </c>
      <c r="M6950">
        <f>VLOOKUP(F6950,Products!A:D,4,FALSE)*I6950</f>
        <v/>
      </c>
      <c r="N6950">
        <f>L6950-M6950</f>
        <v/>
      </c>
    </row>
    <row r="6951">
      <c r="A6951" t="inlineStr">
        <is>
          <t>T1006949</t>
        </is>
      </c>
      <c r="B6951" t="inlineStr">
        <is>
          <t>2024-07-30</t>
        </is>
      </c>
      <c r="C6951" t="inlineStr">
        <is>
          <t>S044</t>
        </is>
      </c>
      <c r="D6951" t="inlineStr">
        <is>
          <t>Store_044</t>
        </is>
      </c>
      <c r="E6951" t="inlineStr">
        <is>
          <t>North</t>
        </is>
      </c>
      <c r="F6951" t="inlineStr">
        <is>
          <t>P0097</t>
        </is>
      </c>
      <c r="G6951" t="inlineStr">
        <is>
          <t>Prod_0097</t>
        </is>
      </c>
      <c r="H6951" t="inlineStr">
        <is>
          <t>Clothing</t>
        </is>
      </c>
      <c r="I6951" t="n">
        <v>2</v>
      </c>
      <c r="J6951" t="n">
        <v>253.78</v>
      </c>
      <c r="K6951" t="n">
        <v>0</v>
      </c>
      <c r="L6951">
        <f>I6951*J6951*(1-K6951)</f>
        <v/>
      </c>
      <c r="M6951">
        <f>VLOOKUP(F6951,Products!A:D,4,FALSE)*I6951</f>
        <v/>
      </c>
      <c r="N6951">
        <f>L6951-M6951</f>
        <v/>
      </c>
    </row>
    <row r="6952">
      <c r="A6952" t="inlineStr">
        <is>
          <t>T1006950</t>
        </is>
      </c>
      <c r="B6952" t="inlineStr">
        <is>
          <t>2024-10-05</t>
        </is>
      </c>
      <c r="C6952" t="inlineStr">
        <is>
          <t>S046</t>
        </is>
      </c>
      <c r="D6952" t="inlineStr">
        <is>
          <t>Store_046</t>
        </is>
      </c>
      <c r="E6952" t="inlineStr">
        <is>
          <t>South</t>
        </is>
      </c>
      <c r="F6952" t="inlineStr">
        <is>
          <t>P0118</t>
        </is>
      </c>
      <c r="G6952" t="inlineStr">
        <is>
          <t>Prod_0118</t>
        </is>
      </c>
      <c r="H6952" t="inlineStr">
        <is>
          <t>Toys</t>
        </is>
      </c>
      <c r="I6952" t="n">
        <v>2</v>
      </c>
      <c r="J6952" t="n">
        <v>784.14</v>
      </c>
      <c r="K6952" t="n">
        <v>0.2</v>
      </c>
      <c r="L6952">
        <f>I6952*J6952*(1-K6952)</f>
        <v/>
      </c>
      <c r="M6952">
        <f>VLOOKUP(F6952,Products!A:D,4,FALSE)*I6952</f>
        <v/>
      </c>
      <c r="N6952">
        <f>L6952-M6952</f>
        <v/>
      </c>
    </row>
    <row r="6953">
      <c r="A6953" t="inlineStr">
        <is>
          <t>T1006951</t>
        </is>
      </c>
      <c r="B6953" t="inlineStr">
        <is>
          <t>2024-10-08</t>
        </is>
      </c>
      <c r="C6953" t="inlineStr">
        <is>
          <t>S036</t>
        </is>
      </c>
      <c r="D6953" t="inlineStr">
        <is>
          <t>Store_036</t>
        </is>
      </c>
      <c r="E6953" t="inlineStr">
        <is>
          <t>Central</t>
        </is>
      </c>
      <c r="F6953" t="inlineStr">
        <is>
          <t>P0049</t>
        </is>
      </c>
      <c r="G6953" t="inlineStr">
        <is>
          <t>Prod_0049</t>
        </is>
      </c>
      <c r="H6953" t="inlineStr">
        <is>
          <t>Beverages</t>
        </is>
      </c>
      <c r="I6953" t="n">
        <v>6</v>
      </c>
      <c r="J6953" t="n">
        <v>251.78</v>
      </c>
      <c r="K6953" t="n">
        <v>0</v>
      </c>
      <c r="L6953">
        <f>I6953*J6953*(1-K6953)</f>
        <v/>
      </c>
      <c r="M6953">
        <f>VLOOKUP(F6953,Products!A:D,4,FALSE)*I6953</f>
        <v/>
      </c>
      <c r="N6953">
        <f>L6953-M6953</f>
        <v/>
      </c>
    </row>
    <row r="6954">
      <c r="A6954" t="inlineStr">
        <is>
          <t>T1006952</t>
        </is>
      </c>
      <c r="B6954" t="inlineStr">
        <is>
          <t>2025-09-08</t>
        </is>
      </c>
      <c r="C6954" t="inlineStr">
        <is>
          <t>S032</t>
        </is>
      </c>
      <c r="D6954" t="inlineStr">
        <is>
          <t>Store_032</t>
        </is>
      </c>
      <c r="E6954" t="inlineStr">
        <is>
          <t>Central</t>
        </is>
      </c>
      <c r="F6954" t="inlineStr">
        <is>
          <t>P0048</t>
        </is>
      </c>
      <c r="G6954" t="inlineStr">
        <is>
          <t>Prod_0048</t>
        </is>
      </c>
      <c r="H6954" t="inlineStr">
        <is>
          <t>Toys</t>
        </is>
      </c>
      <c r="I6954" t="n">
        <v>4</v>
      </c>
      <c r="J6954" t="n">
        <v>212.75</v>
      </c>
      <c r="K6954" t="n">
        <v>0</v>
      </c>
      <c r="L6954">
        <f>I6954*J6954*(1-K6954)</f>
        <v/>
      </c>
      <c r="M6954">
        <f>VLOOKUP(F6954,Products!A:D,4,FALSE)*I6954</f>
        <v/>
      </c>
      <c r="N6954">
        <f>L6954-M6954</f>
        <v/>
      </c>
    </row>
    <row r="6955">
      <c r="A6955" t="inlineStr">
        <is>
          <t>T1006953</t>
        </is>
      </c>
      <c r="B6955" t="inlineStr">
        <is>
          <t>2024-10-22</t>
        </is>
      </c>
      <c r="C6955" t="inlineStr">
        <is>
          <t>S025</t>
        </is>
      </c>
      <c r="D6955" t="inlineStr">
        <is>
          <t>Store_025</t>
        </is>
      </c>
      <c r="E6955" t="inlineStr">
        <is>
          <t>Central</t>
        </is>
      </c>
      <c r="F6955" t="inlineStr">
        <is>
          <t>P0108</t>
        </is>
      </c>
      <c r="G6955" t="inlineStr">
        <is>
          <t>Prod_0108</t>
        </is>
      </c>
      <c r="H6955" t="inlineStr">
        <is>
          <t>Stationery</t>
        </is>
      </c>
      <c r="I6955" t="n">
        <v>8</v>
      </c>
      <c r="J6955" t="n">
        <v>527.4</v>
      </c>
      <c r="K6955" t="n">
        <v>0.15</v>
      </c>
      <c r="L6955">
        <f>I6955*J6955*(1-K6955)</f>
        <v/>
      </c>
      <c r="M6955">
        <f>VLOOKUP(F6955,Products!A:D,4,FALSE)*I6955</f>
        <v/>
      </c>
      <c r="N6955">
        <f>L6955-M6955</f>
        <v/>
      </c>
    </row>
    <row r="6956">
      <c r="A6956" t="inlineStr">
        <is>
          <t>T1006954</t>
        </is>
      </c>
      <c r="B6956" t="inlineStr">
        <is>
          <t>2025-05-06</t>
        </is>
      </c>
      <c r="C6956" t="inlineStr">
        <is>
          <t>S023</t>
        </is>
      </c>
      <c r="D6956" t="inlineStr">
        <is>
          <t>Store_023</t>
        </is>
      </c>
      <c r="E6956" t="inlineStr">
        <is>
          <t>South</t>
        </is>
      </c>
      <c r="F6956" t="inlineStr">
        <is>
          <t>P0093</t>
        </is>
      </c>
      <c r="G6956" t="inlineStr">
        <is>
          <t>Prod_0093</t>
        </is>
      </c>
      <c r="H6956" t="inlineStr">
        <is>
          <t>Electronics</t>
        </is>
      </c>
      <c r="I6956" t="n">
        <v>5</v>
      </c>
      <c r="J6956" t="n">
        <v>225.77</v>
      </c>
      <c r="K6956" t="n">
        <v>0</v>
      </c>
      <c r="L6956">
        <f>I6956*J6956*(1-K6956)</f>
        <v/>
      </c>
      <c r="M6956">
        <f>VLOOKUP(F6956,Products!A:D,4,FALSE)*I6956</f>
        <v/>
      </c>
      <c r="N6956">
        <f>L6956-M6956</f>
        <v/>
      </c>
    </row>
    <row r="6957">
      <c r="A6957" t="inlineStr">
        <is>
          <t>T1006955</t>
        </is>
      </c>
      <c r="B6957" t="inlineStr">
        <is>
          <t>2023-09-08</t>
        </is>
      </c>
      <c r="C6957" t="inlineStr">
        <is>
          <t>S047</t>
        </is>
      </c>
      <c r="D6957" t="inlineStr">
        <is>
          <t>Store_047</t>
        </is>
      </c>
      <c r="E6957" t="inlineStr">
        <is>
          <t>North</t>
        </is>
      </c>
      <c r="F6957" t="inlineStr">
        <is>
          <t>P0095</t>
        </is>
      </c>
      <c r="G6957" t="inlineStr">
        <is>
          <t>Prod_0095</t>
        </is>
      </c>
      <c r="H6957" t="inlineStr">
        <is>
          <t>Food</t>
        </is>
      </c>
      <c r="I6957" t="n">
        <v>7</v>
      </c>
      <c r="J6957" t="n">
        <v>249.9</v>
      </c>
      <c r="K6957" t="n">
        <v>0</v>
      </c>
      <c r="L6957">
        <f>I6957*J6957*(1-K6957)</f>
        <v/>
      </c>
      <c r="M6957">
        <f>VLOOKUP(F6957,Products!A:D,4,FALSE)*I6957</f>
        <v/>
      </c>
      <c r="N6957">
        <f>L6957-M6957</f>
        <v/>
      </c>
    </row>
    <row r="6958">
      <c r="A6958" t="inlineStr">
        <is>
          <t>T1006956</t>
        </is>
      </c>
      <c r="B6958" t="inlineStr">
        <is>
          <t>2025-02-15</t>
        </is>
      </c>
      <c r="C6958" t="inlineStr">
        <is>
          <t>S023</t>
        </is>
      </c>
      <c r="D6958" t="inlineStr">
        <is>
          <t>Store_023</t>
        </is>
      </c>
      <c r="E6958" t="inlineStr">
        <is>
          <t>South</t>
        </is>
      </c>
      <c r="F6958" t="inlineStr">
        <is>
          <t>P0018</t>
        </is>
      </c>
      <c r="G6958" t="inlineStr">
        <is>
          <t>Prod_0018</t>
        </is>
      </c>
      <c r="H6958" t="inlineStr">
        <is>
          <t>Food</t>
        </is>
      </c>
      <c r="I6958" t="n">
        <v>3</v>
      </c>
      <c r="J6958" t="n">
        <v>809.15</v>
      </c>
      <c r="K6958" t="n">
        <v>0.1</v>
      </c>
      <c r="L6958">
        <f>I6958*J6958*(1-K6958)</f>
        <v/>
      </c>
      <c r="M6958">
        <f>VLOOKUP(F6958,Products!A:D,4,FALSE)*I6958</f>
        <v/>
      </c>
      <c r="N6958">
        <f>L6958-M6958</f>
        <v/>
      </c>
    </row>
    <row r="6959">
      <c r="A6959" t="inlineStr">
        <is>
          <t>T1006957</t>
        </is>
      </c>
      <c r="B6959" t="inlineStr">
        <is>
          <t>2023-02-10</t>
        </is>
      </c>
      <c r="C6959" t="inlineStr">
        <is>
          <t>S046</t>
        </is>
      </c>
      <c r="D6959" t="inlineStr">
        <is>
          <t>Store_046</t>
        </is>
      </c>
      <c r="E6959" t="inlineStr">
        <is>
          <t>South</t>
        </is>
      </c>
      <c r="F6959" t="inlineStr">
        <is>
          <t>P0015</t>
        </is>
      </c>
      <c r="G6959" t="inlineStr">
        <is>
          <t>Prod_0015</t>
        </is>
      </c>
      <c r="H6959" t="inlineStr">
        <is>
          <t>Food</t>
        </is>
      </c>
      <c r="I6959" t="n">
        <v>8</v>
      </c>
      <c r="J6959" t="n">
        <v>122.95</v>
      </c>
      <c r="K6959" t="n">
        <v>0.05</v>
      </c>
      <c r="L6959">
        <f>I6959*J6959*(1-K6959)</f>
        <v/>
      </c>
      <c r="M6959">
        <f>VLOOKUP(F6959,Products!A:D,4,FALSE)*I6959</f>
        <v/>
      </c>
      <c r="N6959">
        <f>L6959-M6959</f>
        <v/>
      </c>
    </row>
    <row r="6960">
      <c r="A6960" t="inlineStr">
        <is>
          <t>T1006958</t>
        </is>
      </c>
      <c r="B6960" t="inlineStr">
        <is>
          <t>2023-02-06</t>
        </is>
      </c>
      <c r="C6960" t="inlineStr">
        <is>
          <t>S009</t>
        </is>
      </c>
      <c r="D6960" t="inlineStr">
        <is>
          <t>Store_009</t>
        </is>
      </c>
      <c r="E6960" t="inlineStr">
        <is>
          <t>Central</t>
        </is>
      </c>
      <c r="F6960" t="inlineStr">
        <is>
          <t>P0097</t>
        </is>
      </c>
      <c r="G6960" t="inlineStr">
        <is>
          <t>Prod_0097</t>
        </is>
      </c>
      <c r="H6960" t="inlineStr">
        <is>
          <t>Clothing</t>
        </is>
      </c>
      <c r="I6960" t="n">
        <v>1</v>
      </c>
      <c r="J6960" t="n">
        <v>221.64</v>
      </c>
      <c r="K6960" t="n">
        <v>0</v>
      </c>
      <c r="L6960">
        <f>I6960*J6960*(1-K6960)</f>
        <v/>
      </c>
      <c r="M6960">
        <f>VLOOKUP(F6960,Products!A:D,4,FALSE)*I6960</f>
        <v/>
      </c>
      <c r="N6960">
        <f>L6960-M6960</f>
        <v/>
      </c>
    </row>
    <row r="6961">
      <c r="A6961" t="inlineStr">
        <is>
          <t>T1006959</t>
        </is>
      </c>
      <c r="B6961" t="inlineStr">
        <is>
          <t>2024-10-11</t>
        </is>
      </c>
      <c r="C6961" t="inlineStr">
        <is>
          <t>S008</t>
        </is>
      </c>
      <c r="D6961" t="inlineStr">
        <is>
          <t>Store_008</t>
        </is>
      </c>
      <c r="E6961" t="inlineStr">
        <is>
          <t>East</t>
        </is>
      </c>
      <c r="F6961" t="inlineStr">
        <is>
          <t>P0153</t>
        </is>
      </c>
      <c r="G6961" t="inlineStr">
        <is>
          <t>Prod_0153</t>
        </is>
      </c>
      <c r="H6961" t="inlineStr">
        <is>
          <t>Clothing</t>
        </is>
      </c>
      <c r="I6961" t="n">
        <v>2</v>
      </c>
      <c r="J6961" t="n">
        <v>154.53</v>
      </c>
      <c r="K6961" t="n">
        <v>0</v>
      </c>
      <c r="L6961">
        <f>I6961*J6961*(1-K6961)</f>
        <v/>
      </c>
      <c r="M6961">
        <f>VLOOKUP(F6961,Products!A:D,4,FALSE)*I6961</f>
        <v/>
      </c>
      <c r="N6961">
        <f>L6961-M6961</f>
        <v/>
      </c>
    </row>
    <row r="6962">
      <c r="A6962" t="inlineStr">
        <is>
          <t>T1006960</t>
        </is>
      </c>
      <c r="B6962" t="inlineStr">
        <is>
          <t>2023-11-13</t>
        </is>
      </c>
      <c r="C6962" t="inlineStr">
        <is>
          <t>S010</t>
        </is>
      </c>
      <c r="D6962" t="inlineStr">
        <is>
          <t>Store_010</t>
        </is>
      </c>
      <c r="E6962" t="inlineStr">
        <is>
          <t>North</t>
        </is>
      </c>
      <c r="F6962" t="inlineStr">
        <is>
          <t>P0196</t>
        </is>
      </c>
      <c r="G6962" t="inlineStr">
        <is>
          <t>Prod_0196</t>
        </is>
      </c>
      <c r="H6962" t="inlineStr">
        <is>
          <t>Beverages</t>
        </is>
      </c>
      <c r="I6962" t="n">
        <v>5</v>
      </c>
      <c r="J6962" t="n">
        <v>934.49</v>
      </c>
      <c r="K6962" t="n">
        <v>0</v>
      </c>
      <c r="L6962">
        <f>I6962*J6962*(1-K6962)</f>
        <v/>
      </c>
      <c r="M6962">
        <f>VLOOKUP(F6962,Products!A:D,4,FALSE)*I6962</f>
        <v/>
      </c>
      <c r="N6962">
        <f>L6962-M6962</f>
        <v/>
      </c>
    </row>
    <row r="6963">
      <c r="A6963" t="inlineStr">
        <is>
          <t>T1006961</t>
        </is>
      </c>
      <c r="B6963" t="inlineStr">
        <is>
          <t>2023-03-04</t>
        </is>
      </c>
      <c r="C6963" t="inlineStr">
        <is>
          <t>S006</t>
        </is>
      </c>
      <c r="D6963" t="inlineStr">
        <is>
          <t>Store_006</t>
        </is>
      </c>
      <c r="E6963" t="inlineStr">
        <is>
          <t>East</t>
        </is>
      </c>
      <c r="F6963" t="inlineStr">
        <is>
          <t>P0196</t>
        </is>
      </c>
      <c r="G6963" t="inlineStr">
        <is>
          <t>Prod_0196</t>
        </is>
      </c>
      <c r="H6963" t="inlineStr">
        <is>
          <t>Beverages</t>
        </is>
      </c>
      <c r="I6963" t="n">
        <v>4</v>
      </c>
      <c r="J6963" t="n">
        <v>791.47</v>
      </c>
      <c r="K6963" t="n">
        <v>0</v>
      </c>
      <c r="L6963">
        <f>I6963*J6963*(1-K6963)</f>
        <v/>
      </c>
      <c r="M6963">
        <f>VLOOKUP(F6963,Products!A:D,4,FALSE)*I6963</f>
        <v/>
      </c>
      <c r="N6963">
        <f>L6963-M6963</f>
        <v/>
      </c>
    </row>
    <row r="6964">
      <c r="A6964" t="inlineStr">
        <is>
          <t>T1006962</t>
        </is>
      </c>
      <c r="B6964" t="inlineStr">
        <is>
          <t>2025-03-20</t>
        </is>
      </c>
      <c r="C6964" t="inlineStr">
        <is>
          <t>S018</t>
        </is>
      </c>
      <c r="D6964" t="inlineStr">
        <is>
          <t>Store_018</t>
        </is>
      </c>
      <c r="E6964" t="inlineStr">
        <is>
          <t>South</t>
        </is>
      </c>
      <c r="F6964" t="inlineStr">
        <is>
          <t>P0166</t>
        </is>
      </c>
      <c r="G6964" t="inlineStr">
        <is>
          <t>Prod_0166</t>
        </is>
      </c>
      <c r="H6964" t="inlineStr">
        <is>
          <t>Electronics</t>
        </is>
      </c>
      <c r="I6964" t="n">
        <v>6</v>
      </c>
      <c r="J6964" t="n">
        <v>555.1799999999999</v>
      </c>
      <c r="K6964" t="n">
        <v>0</v>
      </c>
      <c r="L6964">
        <f>I6964*J6964*(1-K6964)</f>
        <v/>
      </c>
      <c r="M6964">
        <f>VLOOKUP(F6964,Products!A:D,4,FALSE)*I6964</f>
        <v/>
      </c>
      <c r="N6964">
        <f>L6964-M6964</f>
        <v/>
      </c>
    </row>
    <row r="6965">
      <c r="A6965" t="inlineStr">
        <is>
          <t>T1006963</t>
        </is>
      </c>
      <c r="B6965" t="inlineStr">
        <is>
          <t>2023-08-19</t>
        </is>
      </c>
      <c r="C6965" t="inlineStr">
        <is>
          <t>S033</t>
        </is>
      </c>
      <c r="D6965" t="inlineStr">
        <is>
          <t>Store_033</t>
        </is>
      </c>
      <c r="E6965" t="inlineStr">
        <is>
          <t>North</t>
        </is>
      </c>
      <c r="F6965" t="inlineStr">
        <is>
          <t>P0051</t>
        </is>
      </c>
      <c r="G6965" t="inlineStr">
        <is>
          <t>Prod_0051</t>
        </is>
      </c>
      <c r="H6965" t="inlineStr">
        <is>
          <t>Clothing</t>
        </is>
      </c>
      <c r="I6965" t="n">
        <v>8</v>
      </c>
      <c r="J6965" t="n">
        <v>77.16</v>
      </c>
      <c r="K6965" t="n">
        <v>0</v>
      </c>
      <c r="L6965">
        <f>I6965*J6965*(1-K6965)</f>
        <v/>
      </c>
      <c r="M6965">
        <f>VLOOKUP(F6965,Products!A:D,4,FALSE)*I6965</f>
        <v/>
      </c>
      <c r="N6965">
        <f>L6965-M6965</f>
        <v/>
      </c>
    </row>
    <row r="6966">
      <c r="A6966" t="inlineStr">
        <is>
          <t>T1006964</t>
        </is>
      </c>
      <c r="B6966" t="inlineStr">
        <is>
          <t>2023-03-23</t>
        </is>
      </c>
      <c r="C6966" t="inlineStr">
        <is>
          <t>S034</t>
        </is>
      </c>
      <c r="D6966" t="inlineStr">
        <is>
          <t>Store_034</t>
        </is>
      </c>
      <c r="E6966" t="inlineStr">
        <is>
          <t>Central</t>
        </is>
      </c>
      <c r="F6966" t="inlineStr">
        <is>
          <t>P0103</t>
        </is>
      </c>
      <c r="G6966" t="inlineStr">
        <is>
          <t>Prod_0103</t>
        </is>
      </c>
      <c r="H6966" t="inlineStr">
        <is>
          <t>Stationery</t>
        </is>
      </c>
      <c r="I6966" t="n">
        <v>5</v>
      </c>
      <c r="J6966" t="n">
        <v>655.5700000000001</v>
      </c>
      <c r="K6966" t="n">
        <v>0.2</v>
      </c>
      <c r="L6966">
        <f>I6966*J6966*(1-K6966)</f>
        <v/>
      </c>
      <c r="M6966">
        <f>VLOOKUP(F6966,Products!A:D,4,FALSE)*I6966</f>
        <v/>
      </c>
      <c r="N6966">
        <f>L6966-M6966</f>
        <v/>
      </c>
    </row>
    <row r="6967">
      <c r="A6967" t="inlineStr">
        <is>
          <t>T1006965</t>
        </is>
      </c>
      <c r="B6967" t="inlineStr">
        <is>
          <t>2024-05-20</t>
        </is>
      </c>
      <c r="C6967" t="inlineStr">
        <is>
          <t>S024</t>
        </is>
      </c>
      <c r="D6967" t="inlineStr">
        <is>
          <t>Store_024</t>
        </is>
      </c>
      <c r="E6967" t="inlineStr">
        <is>
          <t>South</t>
        </is>
      </c>
      <c r="F6967" t="inlineStr">
        <is>
          <t>P0141</t>
        </is>
      </c>
      <c r="G6967" t="inlineStr">
        <is>
          <t>Prod_0141</t>
        </is>
      </c>
      <c r="H6967" t="inlineStr">
        <is>
          <t>Food</t>
        </is>
      </c>
      <c r="I6967" t="n">
        <v>3</v>
      </c>
      <c r="J6967" t="n">
        <v>824.39</v>
      </c>
      <c r="K6967" t="n">
        <v>0</v>
      </c>
      <c r="L6967">
        <f>I6967*J6967*(1-K6967)</f>
        <v/>
      </c>
      <c r="M6967">
        <f>VLOOKUP(F6967,Products!A:D,4,FALSE)*I6967</f>
        <v/>
      </c>
      <c r="N6967">
        <f>L6967-M6967</f>
        <v/>
      </c>
    </row>
    <row r="6968">
      <c r="A6968" t="inlineStr">
        <is>
          <t>T1006966</t>
        </is>
      </c>
      <c r="B6968" t="inlineStr">
        <is>
          <t>2023-04-18</t>
        </is>
      </c>
      <c r="C6968" t="inlineStr">
        <is>
          <t>S039</t>
        </is>
      </c>
      <c r="D6968" t="inlineStr">
        <is>
          <t>Store_039</t>
        </is>
      </c>
      <c r="E6968" t="inlineStr">
        <is>
          <t>North</t>
        </is>
      </c>
      <c r="F6968" t="inlineStr">
        <is>
          <t>P0037</t>
        </is>
      </c>
      <c r="G6968" t="inlineStr">
        <is>
          <t>Prod_0037</t>
        </is>
      </c>
      <c r="H6968" t="inlineStr">
        <is>
          <t>Stationery</t>
        </is>
      </c>
      <c r="I6968" t="n">
        <v>3</v>
      </c>
      <c r="J6968" t="n">
        <v>496.19</v>
      </c>
      <c r="K6968" t="n">
        <v>0.1</v>
      </c>
      <c r="L6968">
        <f>I6968*J6968*(1-K6968)</f>
        <v/>
      </c>
      <c r="M6968">
        <f>VLOOKUP(F6968,Products!A:D,4,FALSE)*I6968</f>
        <v/>
      </c>
      <c r="N6968">
        <f>L6968-M6968</f>
        <v/>
      </c>
    </row>
    <row r="6969">
      <c r="A6969" t="inlineStr">
        <is>
          <t>T1006967</t>
        </is>
      </c>
      <c r="B6969" t="inlineStr">
        <is>
          <t>2024-05-24</t>
        </is>
      </c>
      <c r="C6969" t="inlineStr">
        <is>
          <t>S002</t>
        </is>
      </c>
      <c r="D6969" t="inlineStr">
        <is>
          <t>Store_002</t>
        </is>
      </c>
      <c r="E6969" t="inlineStr">
        <is>
          <t>South</t>
        </is>
      </c>
      <c r="F6969" t="inlineStr">
        <is>
          <t>P0065</t>
        </is>
      </c>
      <c r="G6969" t="inlineStr">
        <is>
          <t>Prod_0065</t>
        </is>
      </c>
      <c r="H6969" t="inlineStr">
        <is>
          <t>Beverages</t>
        </is>
      </c>
      <c r="I6969" t="n">
        <v>8</v>
      </c>
      <c r="J6969" t="n">
        <v>218.61</v>
      </c>
      <c r="K6969" t="n">
        <v>0</v>
      </c>
      <c r="L6969">
        <f>I6969*J6969*(1-K6969)</f>
        <v/>
      </c>
      <c r="M6969">
        <f>VLOOKUP(F6969,Products!A:D,4,FALSE)*I6969</f>
        <v/>
      </c>
      <c r="N6969">
        <f>L6969-M6969</f>
        <v/>
      </c>
    </row>
    <row r="6970">
      <c r="A6970" t="inlineStr">
        <is>
          <t>T1006968</t>
        </is>
      </c>
      <c r="B6970" t="inlineStr">
        <is>
          <t>2025-05-12</t>
        </is>
      </c>
      <c r="C6970" t="inlineStr">
        <is>
          <t>S012</t>
        </is>
      </c>
      <c r="D6970" t="inlineStr">
        <is>
          <t>Store_012</t>
        </is>
      </c>
      <c r="E6970" t="inlineStr">
        <is>
          <t>South</t>
        </is>
      </c>
      <c r="F6970" t="inlineStr">
        <is>
          <t>P0005</t>
        </is>
      </c>
      <c r="G6970" t="inlineStr">
        <is>
          <t>Prod_0005</t>
        </is>
      </c>
      <c r="H6970" t="inlineStr">
        <is>
          <t>Beverages</t>
        </is>
      </c>
      <c r="I6970" t="n">
        <v>1</v>
      </c>
      <c r="J6970" t="n">
        <v>144.49</v>
      </c>
      <c r="K6970" t="n">
        <v>0.1</v>
      </c>
      <c r="L6970">
        <f>I6970*J6970*(1-K6970)</f>
        <v/>
      </c>
      <c r="M6970">
        <f>VLOOKUP(F6970,Products!A:D,4,FALSE)*I6970</f>
        <v/>
      </c>
      <c r="N6970">
        <f>L6970-M6970</f>
        <v/>
      </c>
    </row>
    <row r="6971">
      <c r="A6971" t="inlineStr">
        <is>
          <t>T1006969</t>
        </is>
      </c>
      <c r="B6971" t="inlineStr">
        <is>
          <t>2024-04-23</t>
        </is>
      </c>
      <c r="C6971" t="inlineStr">
        <is>
          <t>S031</t>
        </is>
      </c>
      <c r="D6971" t="inlineStr">
        <is>
          <t>Store_031</t>
        </is>
      </c>
      <c r="E6971" t="inlineStr">
        <is>
          <t>Central</t>
        </is>
      </c>
      <c r="F6971" t="inlineStr">
        <is>
          <t>P0160</t>
        </is>
      </c>
      <c r="G6971" t="inlineStr">
        <is>
          <t>Prod_0160</t>
        </is>
      </c>
      <c r="H6971" t="inlineStr">
        <is>
          <t>Food</t>
        </is>
      </c>
      <c r="I6971" t="n">
        <v>8</v>
      </c>
      <c r="J6971" t="n">
        <v>899.15</v>
      </c>
      <c r="K6971" t="n">
        <v>0.05</v>
      </c>
      <c r="L6971">
        <f>I6971*J6971*(1-K6971)</f>
        <v/>
      </c>
      <c r="M6971">
        <f>VLOOKUP(F6971,Products!A:D,4,FALSE)*I6971</f>
        <v/>
      </c>
      <c r="N6971">
        <f>L6971-M6971</f>
        <v/>
      </c>
    </row>
    <row r="6972">
      <c r="A6972" t="inlineStr">
        <is>
          <t>T1006970</t>
        </is>
      </c>
      <c r="B6972" t="inlineStr">
        <is>
          <t>2024-05-02</t>
        </is>
      </c>
      <c r="C6972" t="inlineStr">
        <is>
          <t>S029</t>
        </is>
      </c>
      <c r="D6972" t="inlineStr">
        <is>
          <t>Store_029</t>
        </is>
      </c>
      <c r="E6972" t="inlineStr">
        <is>
          <t>South</t>
        </is>
      </c>
      <c r="F6972" t="inlineStr">
        <is>
          <t>P0007</t>
        </is>
      </c>
      <c r="G6972" t="inlineStr">
        <is>
          <t>Prod_0007</t>
        </is>
      </c>
      <c r="H6972" t="inlineStr">
        <is>
          <t>Food</t>
        </is>
      </c>
      <c r="I6972" t="n">
        <v>8</v>
      </c>
      <c r="J6972" t="n">
        <v>121.71</v>
      </c>
      <c r="K6972" t="n">
        <v>0</v>
      </c>
      <c r="L6972">
        <f>I6972*J6972*(1-K6972)</f>
        <v/>
      </c>
      <c r="M6972">
        <f>VLOOKUP(F6972,Products!A:D,4,FALSE)*I6972</f>
        <v/>
      </c>
      <c r="N6972">
        <f>L6972-M6972</f>
        <v/>
      </c>
    </row>
    <row r="6973">
      <c r="A6973" t="inlineStr">
        <is>
          <t>T1006971</t>
        </is>
      </c>
      <c r="B6973" t="inlineStr">
        <is>
          <t>2025-03-03</t>
        </is>
      </c>
      <c r="C6973" t="inlineStr">
        <is>
          <t>S021</t>
        </is>
      </c>
      <c r="D6973" t="inlineStr">
        <is>
          <t>Store_021</t>
        </is>
      </c>
      <c r="E6973" t="inlineStr">
        <is>
          <t>North</t>
        </is>
      </c>
      <c r="F6973" t="inlineStr">
        <is>
          <t>P0155</t>
        </is>
      </c>
      <c r="G6973" t="inlineStr">
        <is>
          <t>Prod_0155</t>
        </is>
      </c>
      <c r="H6973" t="inlineStr">
        <is>
          <t>Electronics</t>
        </is>
      </c>
      <c r="I6973" t="n">
        <v>8</v>
      </c>
      <c r="J6973" t="n">
        <v>361.63</v>
      </c>
      <c r="K6973" t="n">
        <v>0.05</v>
      </c>
      <c r="L6973">
        <f>I6973*J6973*(1-K6973)</f>
        <v/>
      </c>
      <c r="M6973">
        <f>VLOOKUP(F6973,Products!A:D,4,FALSE)*I6973</f>
        <v/>
      </c>
      <c r="N6973">
        <f>L6973-M6973</f>
        <v/>
      </c>
    </row>
    <row r="6974">
      <c r="A6974" t="inlineStr">
        <is>
          <t>T1006972</t>
        </is>
      </c>
      <c r="B6974" t="inlineStr">
        <is>
          <t>2023-10-31</t>
        </is>
      </c>
      <c r="C6974" t="inlineStr">
        <is>
          <t>S025</t>
        </is>
      </c>
      <c r="D6974" t="inlineStr">
        <is>
          <t>Store_025</t>
        </is>
      </c>
      <c r="E6974" t="inlineStr">
        <is>
          <t>Central</t>
        </is>
      </c>
      <c r="F6974" t="inlineStr">
        <is>
          <t>P0044</t>
        </is>
      </c>
      <c r="G6974" t="inlineStr">
        <is>
          <t>Prod_0044</t>
        </is>
      </c>
      <c r="H6974" t="inlineStr">
        <is>
          <t>Food</t>
        </is>
      </c>
      <c r="I6974" t="n">
        <v>8</v>
      </c>
      <c r="J6974" t="n">
        <v>231.3</v>
      </c>
      <c r="K6974" t="n">
        <v>0</v>
      </c>
      <c r="L6974">
        <f>I6974*J6974*(1-K6974)</f>
        <v/>
      </c>
      <c r="M6974">
        <f>VLOOKUP(F6974,Products!A:D,4,FALSE)*I6974</f>
        <v/>
      </c>
      <c r="N6974">
        <f>L6974-M6974</f>
        <v/>
      </c>
    </row>
    <row r="6975">
      <c r="A6975" t="inlineStr">
        <is>
          <t>T1006973</t>
        </is>
      </c>
      <c r="B6975" t="inlineStr">
        <is>
          <t>2023-02-22</t>
        </is>
      </c>
      <c r="C6975" t="inlineStr">
        <is>
          <t>S010</t>
        </is>
      </c>
      <c r="D6975" t="inlineStr">
        <is>
          <t>Store_010</t>
        </is>
      </c>
      <c r="E6975" t="inlineStr">
        <is>
          <t>North</t>
        </is>
      </c>
      <c r="F6975" t="inlineStr">
        <is>
          <t>P0011</t>
        </is>
      </c>
      <c r="G6975" t="inlineStr">
        <is>
          <t>Prod_0011</t>
        </is>
      </c>
      <c r="H6975" t="inlineStr">
        <is>
          <t>Household</t>
        </is>
      </c>
      <c r="I6975" t="n">
        <v>8</v>
      </c>
      <c r="J6975" t="n">
        <v>320.51</v>
      </c>
      <c r="K6975" t="n">
        <v>0</v>
      </c>
      <c r="L6975">
        <f>I6975*J6975*(1-K6975)</f>
        <v/>
      </c>
      <c r="M6975">
        <f>VLOOKUP(F6975,Products!A:D,4,FALSE)*I6975</f>
        <v/>
      </c>
      <c r="N6975">
        <f>L6975-M6975</f>
        <v/>
      </c>
    </row>
    <row r="6976">
      <c r="A6976" t="inlineStr">
        <is>
          <t>T1006974</t>
        </is>
      </c>
      <c r="B6976" t="inlineStr">
        <is>
          <t>2024-02-01</t>
        </is>
      </c>
      <c r="C6976" t="inlineStr">
        <is>
          <t>S041</t>
        </is>
      </c>
      <c r="D6976" t="inlineStr">
        <is>
          <t>Store_041</t>
        </is>
      </c>
      <c r="E6976" t="inlineStr">
        <is>
          <t>East</t>
        </is>
      </c>
      <c r="F6976" t="inlineStr">
        <is>
          <t>P0139</t>
        </is>
      </c>
      <c r="G6976" t="inlineStr">
        <is>
          <t>Prod_0139</t>
        </is>
      </c>
      <c r="H6976" t="inlineStr">
        <is>
          <t>Clothing</t>
        </is>
      </c>
      <c r="I6976" t="n">
        <v>5</v>
      </c>
      <c r="J6976" t="n">
        <v>680.03</v>
      </c>
      <c r="K6976" t="n">
        <v>0.1</v>
      </c>
      <c r="L6976">
        <f>I6976*J6976*(1-K6976)</f>
        <v/>
      </c>
      <c r="M6976">
        <f>VLOOKUP(F6976,Products!A:D,4,FALSE)*I6976</f>
        <v/>
      </c>
      <c r="N6976">
        <f>L6976-M6976</f>
        <v/>
      </c>
    </row>
    <row r="6977">
      <c r="A6977" t="inlineStr">
        <is>
          <t>T1006975</t>
        </is>
      </c>
      <c r="B6977" t="inlineStr">
        <is>
          <t>2023-09-08</t>
        </is>
      </c>
      <c r="C6977" t="inlineStr">
        <is>
          <t>S041</t>
        </is>
      </c>
      <c r="D6977" t="inlineStr">
        <is>
          <t>Store_041</t>
        </is>
      </c>
      <c r="E6977" t="inlineStr">
        <is>
          <t>East</t>
        </is>
      </c>
      <c r="F6977" t="inlineStr">
        <is>
          <t>P0149</t>
        </is>
      </c>
      <c r="G6977" t="inlineStr">
        <is>
          <t>Prod_0149</t>
        </is>
      </c>
      <c r="H6977" t="inlineStr">
        <is>
          <t>Toys</t>
        </is>
      </c>
      <c r="I6977" t="n">
        <v>5</v>
      </c>
      <c r="J6977" t="n">
        <v>55.97</v>
      </c>
      <c r="K6977" t="n">
        <v>0</v>
      </c>
      <c r="L6977">
        <f>I6977*J6977*(1-K6977)</f>
        <v/>
      </c>
      <c r="M6977">
        <f>VLOOKUP(F6977,Products!A:D,4,FALSE)*I6977</f>
        <v/>
      </c>
      <c r="N6977">
        <f>L6977-M6977</f>
        <v/>
      </c>
    </row>
    <row r="6978">
      <c r="A6978" t="inlineStr">
        <is>
          <t>T1006976</t>
        </is>
      </c>
      <c r="B6978" t="inlineStr">
        <is>
          <t>2023-10-05</t>
        </is>
      </c>
      <c r="C6978" t="inlineStr">
        <is>
          <t>S010</t>
        </is>
      </c>
      <c r="D6978" t="inlineStr">
        <is>
          <t>Store_010</t>
        </is>
      </c>
      <c r="E6978" t="inlineStr">
        <is>
          <t>North</t>
        </is>
      </c>
      <c r="F6978" t="inlineStr">
        <is>
          <t>P0061</t>
        </is>
      </c>
      <c r="G6978" t="inlineStr">
        <is>
          <t>Prod_0061</t>
        </is>
      </c>
      <c r="H6978" t="inlineStr">
        <is>
          <t>Beverages</t>
        </is>
      </c>
      <c r="I6978" t="n">
        <v>7</v>
      </c>
      <c r="J6978" t="n">
        <v>66.56</v>
      </c>
      <c r="K6978" t="n">
        <v>0.05</v>
      </c>
      <c r="L6978">
        <f>I6978*J6978*(1-K6978)</f>
        <v/>
      </c>
      <c r="M6978">
        <f>VLOOKUP(F6978,Products!A:D,4,FALSE)*I6978</f>
        <v/>
      </c>
      <c r="N6978">
        <f>L6978-M6978</f>
        <v/>
      </c>
    </row>
    <row r="6979">
      <c r="A6979" t="inlineStr">
        <is>
          <t>T1006977</t>
        </is>
      </c>
      <c r="B6979" t="inlineStr">
        <is>
          <t>2025-06-26</t>
        </is>
      </c>
      <c r="C6979" t="inlineStr">
        <is>
          <t>S004</t>
        </is>
      </c>
      <c r="D6979" t="inlineStr">
        <is>
          <t>Store_004</t>
        </is>
      </c>
      <c r="E6979" t="inlineStr">
        <is>
          <t>Central</t>
        </is>
      </c>
      <c r="F6979" t="inlineStr">
        <is>
          <t>P0150</t>
        </is>
      </c>
      <c r="G6979" t="inlineStr">
        <is>
          <t>Prod_0150</t>
        </is>
      </c>
      <c r="H6979" t="inlineStr">
        <is>
          <t>Clothing</t>
        </is>
      </c>
      <c r="I6979" t="n">
        <v>6</v>
      </c>
      <c r="J6979" t="n">
        <v>416.37</v>
      </c>
      <c r="K6979" t="n">
        <v>0.05</v>
      </c>
      <c r="L6979">
        <f>I6979*J6979*(1-K6979)</f>
        <v/>
      </c>
      <c r="M6979">
        <f>VLOOKUP(F6979,Products!A:D,4,FALSE)*I6979</f>
        <v/>
      </c>
      <c r="N6979">
        <f>L6979-M6979</f>
        <v/>
      </c>
    </row>
    <row r="6980">
      <c r="A6980" t="inlineStr">
        <is>
          <t>T1006978</t>
        </is>
      </c>
      <c r="B6980" t="inlineStr">
        <is>
          <t>2025-03-09</t>
        </is>
      </c>
      <c r="C6980" t="inlineStr">
        <is>
          <t>S010</t>
        </is>
      </c>
      <c r="D6980" t="inlineStr">
        <is>
          <t>Store_010</t>
        </is>
      </c>
      <c r="E6980" t="inlineStr">
        <is>
          <t>North</t>
        </is>
      </c>
      <c r="F6980" t="inlineStr">
        <is>
          <t>P0021</t>
        </is>
      </c>
      <c r="G6980" t="inlineStr">
        <is>
          <t>Prod_0021</t>
        </is>
      </c>
      <c r="H6980" t="inlineStr">
        <is>
          <t>Household</t>
        </is>
      </c>
      <c r="I6980" t="n">
        <v>4</v>
      </c>
      <c r="J6980" t="n">
        <v>128.74</v>
      </c>
      <c r="K6980" t="n">
        <v>0.05</v>
      </c>
      <c r="L6980">
        <f>I6980*J6980*(1-K6980)</f>
        <v/>
      </c>
      <c r="M6980">
        <f>VLOOKUP(F6980,Products!A:D,4,FALSE)*I6980</f>
        <v/>
      </c>
      <c r="N6980">
        <f>L6980-M6980</f>
        <v/>
      </c>
    </row>
    <row r="6981">
      <c r="A6981" t="inlineStr">
        <is>
          <t>T1006979</t>
        </is>
      </c>
      <c r="B6981" t="inlineStr">
        <is>
          <t>2024-08-01</t>
        </is>
      </c>
      <c r="C6981" t="inlineStr">
        <is>
          <t>S025</t>
        </is>
      </c>
      <c r="D6981" t="inlineStr">
        <is>
          <t>Store_025</t>
        </is>
      </c>
      <c r="E6981" t="inlineStr">
        <is>
          <t>Central</t>
        </is>
      </c>
      <c r="F6981" t="inlineStr">
        <is>
          <t>P0064</t>
        </is>
      </c>
      <c r="G6981" t="inlineStr">
        <is>
          <t>Prod_0064</t>
        </is>
      </c>
      <c r="H6981" t="inlineStr">
        <is>
          <t>Beverages</t>
        </is>
      </c>
      <c r="I6981" t="n">
        <v>9</v>
      </c>
      <c r="J6981" t="n">
        <v>885.21</v>
      </c>
      <c r="K6981" t="n">
        <v>0</v>
      </c>
      <c r="L6981">
        <f>I6981*J6981*(1-K6981)</f>
        <v/>
      </c>
      <c r="M6981">
        <f>VLOOKUP(F6981,Products!A:D,4,FALSE)*I6981</f>
        <v/>
      </c>
      <c r="N6981">
        <f>L6981-M6981</f>
        <v/>
      </c>
    </row>
    <row r="6982">
      <c r="A6982" t="inlineStr">
        <is>
          <t>T1006980</t>
        </is>
      </c>
      <c r="B6982" t="inlineStr">
        <is>
          <t>2023-01-08</t>
        </is>
      </c>
      <c r="C6982" t="inlineStr">
        <is>
          <t>S001</t>
        </is>
      </c>
      <c r="D6982" t="inlineStr">
        <is>
          <t>Store_001</t>
        </is>
      </c>
      <c r="E6982" t="inlineStr">
        <is>
          <t>West</t>
        </is>
      </c>
      <c r="F6982" t="inlineStr">
        <is>
          <t>P0140</t>
        </is>
      </c>
      <c r="G6982" t="inlineStr">
        <is>
          <t>Prod_0140</t>
        </is>
      </c>
      <c r="H6982" t="inlineStr">
        <is>
          <t>Food</t>
        </is>
      </c>
      <c r="I6982" t="n">
        <v>1</v>
      </c>
      <c r="J6982" t="n">
        <v>684.91</v>
      </c>
      <c r="K6982" t="n">
        <v>0</v>
      </c>
      <c r="L6982">
        <f>I6982*J6982*(1-K6982)</f>
        <v/>
      </c>
      <c r="M6982">
        <f>VLOOKUP(F6982,Products!A:D,4,FALSE)*I6982</f>
        <v/>
      </c>
      <c r="N6982">
        <f>L6982-M6982</f>
        <v/>
      </c>
    </row>
    <row r="6983">
      <c r="A6983" t="inlineStr">
        <is>
          <t>T1006981</t>
        </is>
      </c>
      <c r="B6983" t="inlineStr">
        <is>
          <t>2025-04-28</t>
        </is>
      </c>
      <c r="C6983" t="inlineStr">
        <is>
          <t>S018</t>
        </is>
      </c>
      <c r="D6983" t="inlineStr">
        <is>
          <t>Store_018</t>
        </is>
      </c>
      <c r="E6983" t="inlineStr">
        <is>
          <t>South</t>
        </is>
      </c>
      <c r="F6983" t="inlineStr">
        <is>
          <t>P0072</t>
        </is>
      </c>
      <c r="G6983" t="inlineStr">
        <is>
          <t>Prod_0072</t>
        </is>
      </c>
      <c r="H6983" t="inlineStr">
        <is>
          <t>Food</t>
        </is>
      </c>
      <c r="I6983" t="n">
        <v>6</v>
      </c>
      <c r="J6983" t="n">
        <v>695.09</v>
      </c>
      <c r="K6983" t="n">
        <v>0.2</v>
      </c>
      <c r="L6983">
        <f>I6983*J6983*(1-K6983)</f>
        <v/>
      </c>
      <c r="M6983">
        <f>VLOOKUP(F6983,Products!A:D,4,FALSE)*I6983</f>
        <v/>
      </c>
      <c r="N6983">
        <f>L6983-M6983</f>
        <v/>
      </c>
    </row>
    <row r="6984">
      <c r="A6984" t="inlineStr">
        <is>
          <t>T1006982</t>
        </is>
      </c>
      <c r="B6984" t="inlineStr">
        <is>
          <t>2025-08-28</t>
        </is>
      </c>
      <c r="C6984" t="inlineStr">
        <is>
          <t>S027</t>
        </is>
      </c>
      <c r="D6984" t="inlineStr">
        <is>
          <t>Store_027</t>
        </is>
      </c>
      <c r="E6984" t="inlineStr">
        <is>
          <t>South</t>
        </is>
      </c>
      <c r="F6984" t="inlineStr">
        <is>
          <t>P0098</t>
        </is>
      </c>
      <c r="G6984" t="inlineStr">
        <is>
          <t>Prod_0098</t>
        </is>
      </c>
      <c r="H6984" t="inlineStr">
        <is>
          <t>Clothing</t>
        </is>
      </c>
      <c r="I6984" t="n">
        <v>5</v>
      </c>
      <c r="J6984" t="n">
        <v>511.85</v>
      </c>
      <c r="K6984" t="n">
        <v>0</v>
      </c>
      <c r="L6984">
        <f>I6984*J6984*(1-K6984)</f>
        <v/>
      </c>
      <c r="M6984">
        <f>VLOOKUP(F6984,Products!A:D,4,FALSE)*I6984</f>
        <v/>
      </c>
      <c r="N6984">
        <f>L6984-M6984</f>
        <v/>
      </c>
    </row>
    <row r="6985">
      <c r="A6985" t="inlineStr">
        <is>
          <t>T1006983</t>
        </is>
      </c>
      <c r="B6985" t="inlineStr">
        <is>
          <t>2025-07-04</t>
        </is>
      </c>
      <c r="C6985" t="inlineStr">
        <is>
          <t>S020</t>
        </is>
      </c>
      <c r="D6985" t="inlineStr">
        <is>
          <t>Store_020</t>
        </is>
      </c>
      <c r="E6985" t="inlineStr">
        <is>
          <t>West</t>
        </is>
      </c>
      <c r="F6985" t="inlineStr">
        <is>
          <t>P0016</t>
        </is>
      </c>
      <c r="G6985" t="inlineStr">
        <is>
          <t>Prod_0016</t>
        </is>
      </c>
      <c r="H6985" t="inlineStr">
        <is>
          <t>Food</t>
        </is>
      </c>
      <c r="I6985" t="n">
        <v>7</v>
      </c>
      <c r="J6985" t="n">
        <v>690.47</v>
      </c>
      <c r="K6985" t="n">
        <v>0</v>
      </c>
      <c r="L6985">
        <f>I6985*J6985*(1-K6985)</f>
        <v/>
      </c>
      <c r="M6985">
        <f>VLOOKUP(F6985,Products!A:D,4,FALSE)*I6985</f>
        <v/>
      </c>
      <c r="N6985">
        <f>L6985-M6985</f>
        <v/>
      </c>
    </row>
    <row r="6986">
      <c r="A6986" t="inlineStr">
        <is>
          <t>T1006984</t>
        </is>
      </c>
      <c r="B6986" t="inlineStr">
        <is>
          <t>2024-04-24</t>
        </is>
      </c>
      <c r="C6986" t="inlineStr">
        <is>
          <t>S010</t>
        </is>
      </c>
      <c r="D6986" t="inlineStr">
        <is>
          <t>Store_010</t>
        </is>
      </c>
      <c r="E6986" t="inlineStr">
        <is>
          <t>North</t>
        </is>
      </c>
      <c r="F6986" t="inlineStr">
        <is>
          <t>P0116</t>
        </is>
      </c>
      <c r="G6986" t="inlineStr">
        <is>
          <t>Prod_0116</t>
        </is>
      </c>
      <c r="H6986" t="inlineStr">
        <is>
          <t>Clothing</t>
        </is>
      </c>
      <c r="I6986" t="n">
        <v>7</v>
      </c>
      <c r="J6986" t="n">
        <v>876.34</v>
      </c>
      <c r="K6986" t="n">
        <v>0</v>
      </c>
      <c r="L6986">
        <f>I6986*J6986*(1-K6986)</f>
        <v/>
      </c>
      <c r="M6986">
        <f>VLOOKUP(F6986,Products!A:D,4,FALSE)*I6986</f>
        <v/>
      </c>
      <c r="N6986">
        <f>L6986-M6986</f>
        <v/>
      </c>
    </row>
    <row r="6987">
      <c r="A6987" t="inlineStr">
        <is>
          <t>T1006985</t>
        </is>
      </c>
      <c r="B6987" t="inlineStr">
        <is>
          <t>2024-02-01</t>
        </is>
      </c>
      <c r="C6987" t="inlineStr">
        <is>
          <t>S015</t>
        </is>
      </c>
      <c r="D6987" t="inlineStr">
        <is>
          <t>Store_015</t>
        </is>
      </c>
      <c r="E6987" t="inlineStr">
        <is>
          <t>North</t>
        </is>
      </c>
      <c r="F6987" t="inlineStr">
        <is>
          <t>P0109</t>
        </is>
      </c>
      <c r="G6987" t="inlineStr">
        <is>
          <t>Prod_0109</t>
        </is>
      </c>
      <c r="H6987" t="inlineStr">
        <is>
          <t>Beverages</t>
        </is>
      </c>
      <c r="I6987" t="n">
        <v>8</v>
      </c>
      <c r="J6987" t="n">
        <v>772.09</v>
      </c>
      <c r="K6987" t="n">
        <v>0</v>
      </c>
      <c r="L6987">
        <f>I6987*J6987*(1-K6987)</f>
        <v/>
      </c>
      <c r="M6987">
        <f>VLOOKUP(F6987,Products!A:D,4,FALSE)*I6987</f>
        <v/>
      </c>
      <c r="N6987">
        <f>L6987-M6987</f>
        <v/>
      </c>
    </row>
    <row r="6988">
      <c r="A6988" t="inlineStr">
        <is>
          <t>T1006986</t>
        </is>
      </c>
      <c r="B6988" t="inlineStr">
        <is>
          <t>2025-08-16</t>
        </is>
      </c>
      <c r="C6988" t="inlineStr">
        <is>
          <t>S044</t>
        </is>
      </c>
      <c r="D6988" t="inlineStr">
        <is>
          <t>Store_044</t>
        </is>
      </c>
      <c r="E6988" t="inlineStr">
        <is>
          <t>North</t>
        </is>
      </c>
      <c r="F6988" t="inlineStr">
        <is>
          <t>P0104</t>
        </is>
      </c>
      <c r="G6988" t="inlineStr">
        <is>
          <t>Prod_0104</t>
        </is>
      </c>
      <c r="H6988" t="inlineStr">
        <is>
          <t>Clothing</t>
        </is>
      </c>
      <c r="I6988" t="n">
        <v>8</v>
      </c>
      <c r="J6988" t="n">
        <v>684.24</v>
      </c>
      <c r="K6988" t="n">
        <v>0</v>
      </c>
      <c r="L6988">
        <f>I6988*J6988*(1-K6988)</f>
        <v/>
      </c>
      <c r="M6988">
        <f>VLOOKUP(F6988,Products!A:D,4,FALSE)*I6988</f>
        <v/>
      </c>
      <c r="N6988">
        <f>L6988-M6988</f>
        <v/>
      </c>
    </row>
    <row r="6989">
      <c r="A6989" t="inlineStr">
        <is>
          <t>T1006987</t>
        </is>
      </c>
      <c r="B6989" t="inlineStr">
        <is>
          <t>2024-12-16</t>
        </is>
      </c>
      <c r="C6989" t="inlineStr">
        <is>
          <t>S021</t>
        </is>
      </c>
      <c r="D6989" t="inlineStr">
        <is>
          <t>Store_021</t>
        </is>
      </c>
      <c r="E6989" t="inlineStr">
        <is>
          <t>North</t>
        </is>
      </c>
      <c r="F6989" t="inlineStr">
        <is>
          <t>P0002</t>
        </is>
      </c>
      <c r="G6989" t="inlineStr">
        <is>
          <t>Prod_0002</t>
        </is>
      </c>
      <c r="H6989" t="inlineStr">
        <is>
          <t>Food</t>
        </is>
      </c>
      <c r="I6989" t="n">
        <v>6</v>
      </c>
      <c r="J6989" t="n">
        <v>207.63</v>
      </c>
      <c r="K6989" t="n">
        <v>0.2</v>
      </c>
      <c r="L6989">
        <f>I6989*J6989*(1-K6989)</f>
        <v/>
      </c>
      <c r="M6989">
        <f>VLOOKUP(F6989,Products!A:D,4,FALSE)*I6989</f>
        <v/>
      </c>
      <c r="N6989">
        <f>L6989-M6989</f>
        <v/>
      </c>
    </row>
    <row r="6990">
      <c r="A6990" t="inlineStr">
        <is>
          <t>T1006988</t>
        </is>
      </c>
      <c r="B6990" t="inlineStr">
        <is>
          <t>2023-03-06</t>
        </is>
      </c>
      <c r="C6990" t="inlineStr">
        <is>
          <t>S039</t>
        </is>
      </c>
      <c r="D6990" t="inlineStr">
        <is>
          <t>Store_039</t>
        </is>
      </c>
      <c r="E6990" t="inlineStr">
        <is>
          <t>North</t>
        </is>
      </c>
      <c r="F6990" t="inlineStr">
        <is>
          <t>P0014</t>
        </is>
      </c>
      <c r="G6990" t="inlineStr">
        <is>
          <t>Prod_0014</t>
        </is>
      </c>
      <c r="H6990" t="inlineStr">
        <is>
          <t>Clothing</t>
        </is>
      </c>
      <c r="I6990" t="n">
        <v>9</v>
      </c>
      <c r="J6990" t="n">
        <v>248.91</v>
      </c>
      <c r="K6990" t="n">
        <v>0</v>
      </c>
      <c r="L6990">
        <f>I6990*J6990*(1-K6990)</f>
        <v/>
      </c>
      <c r="M6990">
        <f>VLOOKUP(F6990,Products!A:D,4,FALSE)*I6990</f>
        <v/>
      </c>
      <c r="N6990">
        <f>L6990-M6990</f>
        <v/>
      </c>
    </row>
    <row r="6991">
      <c r="A6991" t="inlineStr">
        <is>
          <t>T1006989</t>
        </is>
      </c>
      <c r="B6991" t="inlineStr">
        <is>
          <t>2023-04-11</t>
        </is>
      </c>
      <c r="C6991" t="inlineStr">
        <is>
          <t>S009</t>
        </is>
      </c>
      <c r="D6991" t="inlineStr">
        <is>
          <t>Store_009</t>
        </is>
      </c>
      <c r="E6991" t="inlineStr">
        <is>
          <t>Central</t>
        </is>
      </c>
      <c r="F6991" t="inlineStr">
        <is>
          <t>P0142</t>
        </is>
      </c>
      <c r="G6991" t="inlineStr">
        <is>
          <t>Prod_0142</t>
        </is>
      </c>
      <c r="H6991" t="inlineStr">
        <is>
          <t>Household</t>
        </is>
      </c>
      <c r="I6991" t="n">
        <v>9</v>
      </c>
      <c r="J6991" t="n">
        <v>221.93</v>
      </c>
      <c r="K6991" t="n">
        <v>0.05</v>
      </c>
      <c r="L6991">
        <f>I6991*J6991*(1-K6991)</f>
        <v/>
      </c>
      <c r="M6991">
        <f>VLOOKUP(F6991,Products!A:D,4,FALSE)*I6991</f>
        <v/>
      </c>
      <c r="N6991">
        <f>L6991-M6991</f>
        <v/>
      </c>
    </row>
    <row r="6992">
      <c r="A6992" t="inlineStr">
        <is>
          <t>T1006990</t>
        </is>
      </c>
      <c r="B6992" t="inlineStr">
        <is>
          <t>2023-02-02</t>
        </is>
      </c>
      <c r="C6992" t="inlineStr">
        <is>
          <t>S047</t>
        </is>
      </c>
      <c r="D6992" t="inlineStr">
        <is>
          <t>Store_047</t>
        </is>
      </c>
      <c r="E6992" t="inlineStr">
        <is>
          <t>North</t>
        </is>
      </c>
      <c r="F6992" t="inlineStr">
        <is>
          <t>P0085</t>
        </is>
      </c>
      <c r="G6992" t="inlineStr">
        <is>
          <t>Prod_0085</t>
        </is>
      </c>
      <c r="H6992" t="inlineStr">
        <is>
          <t>Food</t>
        </is>
      </c>
      <c r="I6992" t="n">
        <v>5</v>
      </c>
      <c r="J6992" t="n">
        <v>449.61</v>
      </c>
      <c r="K6992" t="n">
        <v>0</v>
      </c>
      <c r="L6992">
        <f>I6992*J6992*(1-K6992)</f>
        <v/>
      </c>
      <c r="M6992">
        <f>VLOOKUP(F6992,Products!A:D,4,FALSE)*I6992</f>
        <v/>
      </c>
      <c r="N6992">
        <f>L6992-M6992</f>
        <v/>
      </c>
    </row>
    <row r="6993">
      <c r="A6993" t="inlineStr">
        <is>
          <t>T1006991</t>
        </is>
      </c>
      <c r="B6993" t="inlineStr">
        <is>
          <t>2025-06-12</t>
        </is>
      </c>
      <c r="C6993" t="inlineStr">
        <is>
          <t>S009</t>
        </is>
      </c>
      <c r="D6993" t="inlineStr">
        <is>
          <t>Store_009</t>
        </is>
      </c>
      <c r="E6993" t="inlineStr">
        <is>
          <t>Central</t>
        </is>
      </c>
      <c r="F6993" t="inlineStr">
        <is>
          <t>P0105</t>
        </is>
      </c>
      <c r="G6993" t="inlineStr">
        <is>
          <t>Prod_0105</t>
        </is>
      </c>
      <c r="H6993" t="inlineStr">
        <is>
          <t>Electronics</t>
        </is>
      </c>
      <c r="I6993" t="n">
        <v>7</v>
      </c>
      <c r="J6993" t="n">
        <v>558.09</v>
      </c>
      <c r="K6993" t="n">
        <v>0</v>
      </c>
      <c r="L6993">
        <f>I6993*J6993*(1-K6993)</f>
        <v/>
      </c>
      <c r="M6993">
        <f>VLOOKUP(F6993,Products!A:D,4,FALSE)*I6993</f>
        <v/>
      </c>
      <c r="N6993">
        <f>L6993-M6993</f>
        <v/>
      </c>
    </row>
    <row r="6994">
      <c r="A6994" t="inlineStr">
        <is>
          <t>T1006992</t>
        </is>
      </c>
      <c r="B6994" t="inlineStr">
        <is>
          <t>2025-07-16</t>
        </is>
      </c>
      <c r="C6994" t="inlineStr">
        <is>
          <t>S025</t>
        </is>
      </c>
      <c r="D6994" t="inlineStr">
        <is>
          <t>Store_025</t>
        </is>
      </c>
      <c r="E6994" t="inlineStr">
        <is>
          <t>Central</t>
        </is>
      </c>
      <c r="F6994" t="inlineStr">
        <is>
          <t>P0002</t>
        </is>
      </c>
      <c r="G6994" t="inlineStr">
        <is>
          <t>Prod_0002</t>
        </is>
      </c>
      <c r="H6994" t="inlineStr">
        <is>
          <t>Food</t>
        </is>
      </c>
      <c r="I6994" t="n">
        <v>2</v>
      </c>
      <c r="J6994" t="n">
        <v>251.62</v>
      </c>
      <c r="K6994" t="n">
        <v>0</v>
      </c>
      <c r="L6994">
        <f>I6994*J6994*(1-K6994)</f>
        <v/>
      </c>
      <c r="M6994">
        <f>VLOOKUP(F6994,Products!A:D,4,FALSE)*I6994</f>
        <v/>
      </c>
      <c r="N6994">
        <f>L6994-M6994</f>
        <v/>
      </c>
    </row>
    <row r="6995">
      <c r="A6995" t="inlineStr">
        <is>
          <t>T1006993</t>
        </is>
      </c>
      <c r="B6995" t="inlineStr">
        <is>
          <t>2023-06-06</t>
        </is>
      </c>
      <c r="C6995" t="inlineStr">
        <is>
          <t>S005</t>
        </is>
      </c>
      <c r="D6995" t="inlineStr">
        <is>
          <t>Store_005</t>
        </is>
      </c>
      <c r="E6995" t="inlineStr">
        <is>
          <t>Central</t>
        </is>
      </c>
      <c r="F6995" t="inlineStr">
        <is>
          <t>P0130</t>
        </is>
      </c>
      <c r="G6995" t="inlineStr">
        <is>
          <t>Prod_0130</t>
        </is>
      </c>
      <c r="H6995" t="inlineStr">
        <is>
          <t>Electronics</t>
        </is>
      </c>
      <c r="I6995" t="n">
        <v>6</v>
      </c>
      <c r="J6995" t="n">
        <v>636.4</v>
      </c>
      <c r="K6995" t="n">
        <v>0.05</v>
      </c>
      <c r="L6995">
        <f>I6995*J6995*(1-K6995)</f>
        <v/>
      </c>
      <c r="M6995">
        <f>VLOOKUP(F6995,Products!A:D,4,FALSE)*I6995</f>
        <v/>
      </c>
      <c r="N6995">
        <f>L6995-M6995</f>
        <v/>
      </c>
    </row>
    <row r="6996">
      <c r="A6996" t="inlineStr">
        <is>
          <t>T1006994</t>
        </is>
      </c>
      <c r="B6996" t="inlineStr">
        <is>
          <t>2024-12-31</t>
        </is>
      </c>
      <c r="C6996" t="inlineStr">
        <is>
          <t>S007</t>
        </is>
      </c>
      <c r="D6996" t="inlineStr">
        <is>
          <t>Store_007</t>
        </is>
      </c>
      <c r="E6996" t="inlineStr">
        <is>
          <t>East</t>
        </is>
      </c>
      <c r="F6996" t="inlineStr">
        <is>
          <t>P0053</t>
        </is>
      </c>
      <c r="G6996" t="inlineStr">
        <is>
          <t>Prod_0053</t>
        </is>
      </c>
      <c r="H6996" t="inlineStr">
        <is>
          <t>Food</t>
        </is>
      </c>
      <c r="I6996" t="n">
        <v>3</v>
      </c>
      <c r="J6996" t="n">
        <v>342.11</v>
      </c>
      <c r="K6996" t="n">
        <v>0.1</v>
      </c>
      <c r="L6996">
        <f>I6996*J6996*(1-K6996)</f>
        <v/>
      </c>
      <c r="M6996">
        <f>VLOOKUP(F6996,Products!A:D,4,FALSE)*I6996</f>
        <v/>
      </c>
      <c r="N6996">
        <f>L6996-M6996</f>
        <v/>
      </c>
    </row>
    <row r="6997">
      <c r="A6997" t="inlineStr">
        <is>
          <t>T1006995</t>
        </is>
      </c>
      <c r="B6997" t="inlineStr">
        <is>
          <t>2023-04-06</t>
        </is>
      </c>
      <c r="C6997" t="inlineStr">
        <is>
          <t>S018</t>
        </is>
      </c>
      <c r="D6997" t="inlineStr">
        <is>
          <t>Store_018</t>
        </is>
      </c>
      <c r="E6997" t="inlineStr">
        <is>
          <t>South</t>
        </is>
      </c>
      <c r="F6997" t="inlineStr">
        <is>
          <t>P0041</t>
        </is>
      </c>
      <c r="G6997" t="inlineStr">
        <is>
          <t>Prod_0041</t>
        </is>
      </c>
      <c r="H6997" t="inlineStr">
        <is>
          <t>Stationery</t>
        </is>
      </c>
      <c r="I6997" t="n">
        <v>4</v>
      </c>
      <c r="J6997" t="n">
        <v>275.8</v>
      </c>
      <c r="K6997" t="n">
        <v>0.2</v>
      </c>
      <c r="L6997">
        <f>I6997*J6997*(1-K6997)</f>
        <v/>
      </c>
      <c r="M6997">
        <f>VLOOKUP(F6997,Products!A:D,4,FALSE)*I6997</f>
        <v/>
      </c>
      <c r="N6997">
        <f>L6997-M6997</f>
        <v/>
      </c>
    </row>
    <row r="6998">
      <c r="A6998" t="inlineStr">
        <is>
          <t>T1006996</t>
        </is>
      </c>
      <c r="B6998" t="inlineStr">
        <is>
          <t>2025-01-19</t>
        </is>
      </c>
      <c r="C6998" t="inlineStr">
        <is>
          <t>S022</t>
        </is>
      </c>
      <c r="D6998" t="inlineStr">
        <is>
          <t>Store_022</t>
        </is>
      </c>
      <c r="E6998" t="inlineStr">
        <is>
          <t>East</t>
        </is>
      </c>
      <c r="F6998" t="inlineStr">
        <is>
          <t>P0185</t>
        </is>
      </c>
      <c r="G6998" t="inlineStr">
        <is>
          <t>Prod_0185</t>
        </is>
      </c>
      <c r="H6998" t="inlineStr">
        <is>
          <t>Food</t>
        </is>
      </c>
      <c r="I6998" t="n">
        <v>1</v>
      </c>
      <c r="J6998" t="n">
        <v>380.94</v>
      </c>
      <c r="K6998" t="n">
        <v>0.05</v>
      </c>
      <c r="L6998">
        <f>I6998*J6998*(1-K6998)</f>
        <v/>
      </c>
      <c r="M6998">
        <f>VLOOKUP(F6998,Products!A:D,4,FALSE)*I6998</f>
        <v/>
      </c>
      <c r="N6998">
        <f>L6998-M6998</f>
        <v/>
      </c>
    </row>
    <row r="6999">
      <c r="A6999" t="inlineStr">
        <is>
          <t>T1006997</t>
        </is>
      </c>
      <c r="B6999" t="inlineStr">
        <is>
          <t>2025-02-25</t>
        </is>
      </c>
      <c r="C6999" t="inlineStr">
        <is>
          <t>S006</t>
        </is>
      </c>
      <c r="D6999" t="inlineStr">
        <is>
          <t>Store_006</t>
        </is>
      </c>
      <c r="E6999" t="inlineStr">
        <is>
          <t>East</t>
        </is>
      </c>
      <c r="F6999" t="inlineStr">
        <is>
          <t>P0003</t>
        </is>
      </c>
      <c r="G6999" t="inlineStr">
        <is>
          <t>Prod_0003</t>
        </is>
      </c>
      <c r="H6999" t="inlineStr">
        <is>
          <t>Household</t>
        </is>
      </c>
      <c r="I6999" t="n">
        <v>9</v>
      </c>
      <c r="J6999" t="n">
        <v>96.95</v>
      </c>
      <c r="K6999" t="n">
        <v>0</v>
      </c>
      <c r="L6999">
        <f>I6999*J6999*(1-K6999)</f>
        <v/>
      </c>
      <c r="M6999">
        <f>VLOOKUP(F6999,Products!A:D,4,FALSE)*I6999</f>
        <v/>
      </c>
      <c r="N6999">
        <f>L6999-M6999</f>
        <v/>
      </c>
    </row>
    <row r="7000">
      <c r="A7000" t="inlineStr">
        <is>
          <t>T1006998</t>
        </is>
      </c>
      <c r="B7000" t="inlineStr">
        <is>
          <t>2023-07-08</t>
        </is>
      </c>
      <c r="C7000" t="inlineStr">
        <is>
          <t>S022</t>
        </is>
      </c>
      <c r="D7000" t="inlineStr">
        <is>
          <t>Store_022</t>
        </is>
      </c>
      <c r="E7000" t="inlineStr">
        <is>
          <t>East</t>
        </is>
      </c>
      <c r="F7000" t="inlineStr">
        <is>
          <t>P0048</t>
        </is>
      </c>
      <c r="G7000" t="inlineStr">
        <is>
          <t>Prod_0048</t>
        </is>
      </c>
      <c r="H7000" t="inlineStr">
        <is>
          <t>Toys</t>
        </is>
      </c>
      <c r="I7000" t="n">
        <v>7</v>
      </c>
      <c r="J7000" t="n">
        <v>305.98</v>
      </c>
      <c r="K7000" t="n">
        <v>0</v>
      </c>
      <c r="L7000">
        <f>I7000*J7000*(1-K7000)</f>
        <v/>
      </c>
      <c r="M7000">
        <f>VLOOKUP(F7000,Products!A:D,4,FALSE)*I7000</f>
        <v/>
      </c>
      <c r="N7000">
        <f>L7000-M7000</f>
        <v/>
      </c>
    </row>
    <row r="7001">
      <c r="A7001" t="inlineStr">
        <is>
          <t>T1006999</t>
        </is>
      </c>
      <c r="B7001" t="inlineStr">
        <is>
          <t>2023-06-19</t>
        </is>
      </c>
      <c r="C7001" t="inlineStr">
        <is>
          <t>S033</t>
        </is>
      </c>
      <c r="D7001" t="inlineStr">
        <is>
          <t>Store_033</t>
        </is>
      </c>
      <c r="E7001" t="inlineStr">
        <is>
          <t>North</t>
        </is>
      </c>
      <c r="F7001" t="inlineStr">
        <is>
          <t>P0121</t>
        </is>
      </c>
      <c r="G7001" t="inlineStr">
        <is>
          <t>Prod_0121</t>
        </is>
      </c>
      <c r="H7001" t="inlineStr">
        <is>
          <t>Clothing</t>
        </is>
      </c>
      <c r="I7001" t="n">
        <v>4</v>
      </c>
      <c r="J7001" t="n">
        <v>742.29</v>
      </c>
      <c r="K7001" t="n">
        <v>0.15</v>
      </c>
      <c r="L7001">
        <f>I7001*J7001*(1-K7001)</f>
        <v/>
      </c>
      <c r="M7001">
        <f>VLOOKUP(F7001,Products!A:D,4,FALSE)*I7001</f>
        <v/>
      </c>
      <c r="N7001">
        <f>L7001-M7001</f>
        <v/>
      </c>
    </row>
    <row r="7002">
      <c r="A7002" t="inlineStr">
        <is>
          <t>T1007000</t>
        </is>
      </c>
      <c r="B7002" t="inlineStr">
        <is>
          <t>2023-07-05</t>
        </is>
      </c>
      <c r="C7002" t="inlineStr">
        <is>
          <t>S028</t>
        </is>
      </c>
      <c r="D7002" t="inlineStr">
        <is>
          <t>Store_028</t>
        </is>
      </c>
      <c r="E7002" t="inlineStr">
        <is>
          <t>North</t>
        </is>
      </c>
      <c r="F7002" t="inlineStr">
        <is>
          <t>P0156</t>
        </is>
      </c>
      <c r="G7002" t="inlineStr">
        <is>
          <t>Prod_0156</t>
        </is>
      </c>
      <c r="H7002" t="inlineStr">
        <is>
          <t>Toys</t>
        </is>
      </c>
      <c r="I7002" t="n">
        <v>5</v>
      </c>
      <c r="J7002" t="n">
        <v>318.91</v>
      </c>
      <c r="K7002" t="n">
        <v>0</v>
      </c>
      <c r="L7002">
        <f>I7002*J7002*(1-K7002)</f>
        <v/>
      </c>
      <c r="M7002">
        <f>VLOOKUP(F7002,Products!A:D,4,FALSE)*I7002</f>
        <v/>
      </c>
      <c r="N7002">
        <f>L7002-M7002</f>
        <v/>
      </c>
    </row>
    <row r="7003">
      <c r="A7003" t="inlineStr">
        <is>
          <t>T1007001</t>
        </is>
      </c>
      <c r="B7003" t="inlineStr">
        <is>
          <t>2024-11-26</t>
        </is>
      </c>
      <c r="C7003" t="inlineStr">
        <is>
          <t>S045</t>
        </is>
      </c>
      <c r="D7003" t="inlineStr">
        <is>
          <t>Store_045</t>
        </is>
      </c>
      <c r="E7003" t="inlineStr">
        <is>
          <t>East</t>
        </is>
      </c>
      <c r="F7003" t="inlineStr">
        <is>
          <t>P0199</t>
        </is>
      </c>
      <c r="G7003" t="inlineStr">
        <is>
          <t>Prod_0199</t>
        </is>
      </c>
      <c r="H7003" t="inlineStr">
        <is>
          <t>Beverages</t>
        </is>
      </c>
      <c r="I7003" t="n">
        <v>7</v>
      </c>
      <c r="J7003" t="n">
        <v>87.3</v>
      </c>
      <c r="K7003" t="n">
        <v>0</v>
      </c>
      <c r="L7003">
        <f>I7003*J7003*(1-K7003)</f>
        <v/>
      </c>
      <c r="M7003">
        <f>VLOOKUP(F7003,Products!A:D,4,FALSE)*I7003</f>
        <v/>
      </c>
      <c r="N7003">
        <f>L7003-M7003</f>
        <v/>
      </c>
    </row>
    <row r="7004">
      <c r="A7004" t="inlineStr">
        <is>
          <t>T1007002</t>
        </is>
      </c>
      <c r="B7004" t="inlineStr">
        <is>
          <t>2025-09-06</t>
        </is>
      </c>
      <c r="C7004" t="inlineStr">
        <is>
          <t>S050</t>
        </is>
      </c>
      <c r="D7004" t="inlineStr">
        <is>
          <t>Store_050</t>
        </is>
      </c>
      <c r="E7004" t="inlineStr">
        <is>
          <t>South</t>
        </is>
      </c>
      <c r="F7004" t="inlineStr">
        <is>
          <t>P0153</t>
        </is>
      </c>
      <c r="G7004" t="inlineStr">
        <is>
          <t>Prod_0153</t>
        </is>
      </c>
      <c r="H7004" t="inlineStr">
        <is>
          <t>Clothing</t>
        </is>
      </c>
      <c r="I7004" t="n">
        <v>2</v>
      </c>
      <c r="J7004" t="n">
        <v>161.08</v>
      </c>
      <c r="K7004" t="n">
        <v>0</v>
      </c>
      <c r="L7004">
        <f>I7004*J7004*(1-K7004)</f>
        <v/>
      </c>
      <c r="M7004">
        <f>VLOOKUP(F7004,Products!A:D,4,FALSE)*I7004</f>
        <v/>
      </c>
      <c r="N7004">
        <f>L7004-M7004</f>
        <v/>
      </c>
    </row>
    <row r="7005">
      <c r="A7005" t="inlineStr">
        <is>
          <t>T1007003</t>
        </is>
      </c>
      <c r="B7005" t="inlineStr">
        <is>
          <t>2024-11-10</t>
        </is>
      </c>
      <c r="C7005" t="inlineStr">
        <is>
          <t>S009</t>
        </is>
      </c>
      <c r="D7005" t="inlineStr">
        <is>
          <t>Store_009</t>
        </is>
      </c>
      <c r="E7005" t="inlineStr">
        <is>
          <t>Central</t>
        </is>
      </c>
      <c r="F7005" t="inlineStr">
        <is>
          <t>P0136</t>
        </is>
      </c>
      <c r="G7005" t="inlineStr">
        <is>
          <t>Prod_0136</t>
        </is>
      </c>
      <c r="H7005" t="inlineStr">
        <is>
          <t>Beverages</t>
        </is>
      </c>
      <c r="I7005" t="n">
        <v>3</v>
      </c>
      <c r="J7005" t="n">
        <v>210.93</v>
      </c>
      <c r="K7005" t="n">
        <v>0</v>
      </c>
      <c r="L7005">
        <f>I7005*J7005*(1-K7005)</f>
        <v/>
      </c>
      <c r="M7005">
        <f>VLOOKUP(F7005,Products!A:D,4,FALSE)*I7005</f>
        <v/>
      </c>
      <c r="N7005">
        <f>L7005-M7005</f>
        <v/>
      </c>
    </row>
    <row r="7006">
      <c r="A7006" t="inlineStr">
        <is>
          <t>T1007004</t>
        </is>
      </c>
      <c r="B7006" t="inlineStr">
        <is>
          <t>2025-07-21</t>
        </is>
      </c>
      <c r="C7006" t="inlineStr">
        <is>
          <t>S047</t>
        </is>
      </c>
      <c r="D7006" t="inlineStr">
        <is>
          <t>Store_047</t>
        </is>
      </c>
      <c r="E7006" t="inlineStr">
        <is>
          <t>North</t>
        </is>
      </c>
      <c r="F7006" t="inlineStr">
        <is>
          <t>P0141</t>
        </is>
      </c>
      <c r="G7006" t="inlineStr">
        <is>
          <t>Prod_0141</t>
        </is>
      </c>
      <c r="H7006" t="inlineStr">
        <is>
          <t>Food</t>
        </is>
      </c>
      <c r="I7006" t="n">
        <v>5</v>
      </c>
      <c r="J7006" t="n">
        <v>868.34</v>
      </c>
      <c r="K7006" t="n">
        <v>0</v>
      </c>
      <c r="L7006">
        <f>I7006*J7006*(1-K7006)</f>
        <v/>
      </c>
      <c r="M7006">
        <f>VLOOKUP(F7006,Products!A:D,4,FALSE)*I7006</f>
        <v/>
      </c>
      <c r="N7006">
        <f>L7006-M7006</f>
        <v/>
      </c>
    </row>
    <row r="7007">
      <c r="A7007" t="inlineStr">
        <is>
          <t>T1007005</t>
        </is>
      </c>
      <c r="B7007" t="inlineStr">
        <is>
          <t>2024-10-30</t>
        </is>
      </c>
      <c r="C7007" t="inlineStr">
        <is>
          <t>S050</t>
        </is>
      </c>
      <c r="D7007" t="inlineStr">
        <is>
          <t>Store_050</t>
        </is>
      </c>
      <c r="E7007" t="inlineStr">
        <is>
          <t>South</t>
        </is>
      </c>
      <c r="F7007" t="inlineStr">
        <is>
          <t>P0053</t>
        </is>
      </c>
      <c r="G7007" t="inlineStr">
        <is>
          <t>Prod_0053</t>
        </is>
      </c>
      <c r="H7007" t="inlineStr">
        <is>
          <t>Food</t>
        </is>
      </c>
      <c r="I7007" t="n">
        <v>7</v>
      </c>
      <c r="J7007" t="n">
        <v>418.41</v>
      </c>
      <c r="K7007" t="n">
        <v>0</v>
      </c>
      <c r="L7007">
        <f>I7007*J7007*(1-K7007)</f>
        <v/>
      </c>
      <c r="M7007">
        <f>VLOOKUP(F7007,Products!A:D,4,FALSE)*I7007</f>
        <v/>
      </c>
      <c r="N7007">
        <f>L7007-M7007</f>
        <v/>
      </c>
    </row>
    <row r="7008">
      <c r="A7008" t="inlineStr">
        <is>
          <t>T1007006</t>
        </is>
      </c>
      <c r="B7008" t="inlineStr">
        <is>
          <t>2023-07-24</t>
        </is>
      </c>
      <c r="C7008" t="inlineStr">
        <is>
          <t>S041</t>
        </is>
      </c>
      <c r="D7008" t="inlineStr">
        <is>
          <t>Store_041</t>
        </is>
      </c>
      <c r="E7008" t="inlineStr">
        <is>
          <t>East</t>
        </is>
      </c>
      <c r="F7008" t="inlineStr">
        <is>
          <t>P0148</t>
        </is>
      </c>
      <c r="G7008" t="inlineStr">
        <is>
          <t>Prod_0148</t>
        </is>
      </c>
      <c r="H7008" t="inlineStr">
        <is>
          <t>Electronics</t>
        </is>
      </c>
      <c r="I7008" t="n">
        <v>2</v>
      </c>
      <c r="J7008" t="n">
        <v>295.54</v>
      </c>
      <c r="K7008" t="n">
        <v>0.2</v>
      </c>
      <c r="L7008">
        <f>I7008*J7008*(1-K7008)</f>
        <v/>
      </c>
      <c r="M7008">
        <f>VLOOKUP(F7008,Products!A:D,4,FALSE)*I7008</f>
        <v/>
      </c>
      <c r="N7008">
        <f>L7008-M7008</f>
        <v/>
      </c>
    </row>
    <row r="7009">
      <c r="A7009" t="inlineStr">
        <is>
          <t>T1007007</t>
        </is>
      </c>
      <c r="B7009" t="inlineStr">
        <is>
          <t>2023-08-23</t>
        </is>
      </c>
      <c r="C7009" t="inlineStr">
        <is>
          <t>S038</t>
        </is>
      </c>
      <c r="D7009" t="inlineStr">
        <is>
          <t>Store_038</t>
        </is>
      </c>
      <c r="E7009" t="inlineStr">
        <is>
          <t>East</t>
        </is>
      </c>
      <c r="F7009" t="inlineStr">
        <is>
          <t>P0088</t>
        </is>
      </c>
      <c r="G7009" t="inlineStr">
        <is>
          <t>Prod_0088</t>
        </is>
      </c>
      <c r="H7009" t="inlineStr">
        <is>
          <t>Toys</t>
        </is>
      </c>
      <c r="I7009" t="n">
        <v>1</v>
      </c>
      <c r="J7009" t="n">
        <v>446.04</v>
      </c>
      <c r="K7009" t="n">
        <v>0</v>
      </c>
      <c r="L7009">
        <f>I7009*J7009*(1-K7009)</f>
        <v/>
      </c>
      <c r="M7009">
        <f>VLOOKUP(F7009,Products!A:D,4,FALSE)*I7009</f>
        <v/>
      </c>
      <c r="N7009">
        <f>L7009-M7009</f>
        <v/>
      </c>
    </row>
    <row r="7010">
      <c r="A7010" t="inlineStr">
        <is>
          <t>T1007008</t>
        </is>
      </c>
      <c r="B7010" t="inlineStr">
        <is>
          <t>2025-01-11</t>
        </is>
      </c>
      <c r="C7010" t="inlineStr">
        <is>
          <t>S008</t>
        </is>
      </c>
      <c r="D7010" t="inlineStr">
        <is>
          <t>Store_008</t>
        </is>
      </c>
      <c r="E7010" t="inlineStr">
        <is>
          <t>East</t>
        </is>
      </c>
      <c r="F7010" t="inlineStr">
        <is>
          <t>P0053</t>
        </is>
      </c>
      <c r="G7010" t="inlineStr">
        <is>
          <t>Prod_0053</t>
        </is>
      </c>
      <c r="H7010" t="inlineStr">
        <is>
          <t>Food</t>
        </is>
      </c>
      <c r="I7010" t="n">
        <v>9</v>
      </c>
      <c r="J7010" t="n">
        <v>400.33</v>
      </c>
      <c r="K7010" t="n">
        <v>0</v>
      </c>
      <c r="L7010">
        <f>I7010*J7010*(1-K7010)</f>
        <v/>
      </c>
      <c r="M7010">
        <f>VLOOKUP(F7010,Products!A:D,4,FALSE)*I7010</f>
        <v/>
      </c>
      <c r="N7010">
        <f>L7010-M7010</f>
        <v/>
      </c>
    </row>
    <row r="7011">
      <c r="A7011" t="inlineStr">
        <is>
          <t>T1007009</t>
        </is>
      </c>
      <c r="B7011" t="inlineStr">
        <is>
          <t>2024-09-12</t>
        </is>
      </c>
      <c r="C7011" t="inlineStr">
        <is>
          <t>S044</t>
        </is>
      </c>
      <c r="D7011" t="inlineStr">
        <is>
          <t>Store_044</t>
        </is>
      </c>
      <c r="E7011" t="inlineStr">
        <is>
          <t>North</t>
        </is>
      </c>
      <c r="F7011" t="inlineStr">
        <is>
          <t>P0039</t>
        </is>
      </c>
      <c r="G7011" t="inlineStr">
        <is>
          <t>Prod_0039</t>
        </is>
      </c>
      <c r="H7011" t="inlineStr">
        <is>
          <t>Household</t>
        </is>
      </c>
      <c r="I7011" t="n">
        <v>3</v>
      </c>
      <c r="J7011" t="n">
        <v>351.1</v>
      </c>
      <c r="K7011" t="n">
        <v>0.05</v>
      </c>
      <c r="L7011">
        <f>I7011*J7011*(1-K7011)</f>
        <v/>
      </c>
      <c r="M7011">
        <f>VLOOKUP(F7011,Products!A:D,4,FALSE)*I7011</f>
        <v/>
      </c>
      <c r="N7011">
        <f>L7011-M7011</f>
        <v/>
      </c>
    </row>
    <row r="7012">
      <c r="A7012" t="inlineStr">
        <is>
          <t>T1007010</t>
        </is>
      </c>
      <c r="B7012" t="inlineStr">
        <is>
          <t>2024-03-03</t>
        </is>
      </c>
      <c r="C7012" t="inlineStr">
        <is>
          <t>S011</t>
        </is>
      </c>
      <c r="D7012" t="inlineStr">
        <is>
          <t>Store_011</t>
        </is>
      </c>
      <c r="E7012" t="inlineStr">
        <is>
          <t>South</t>
        </is>
      </c>
      <c r="F7012" t="inlineStr">
        <is>
          <t>P0155</t>
        </is>
      </c>
      <c r="G7012" t="inlineStr">
        <is>
          <t>Prod_0155</t>
        </is>
      </c>
      <c r="H7012" t="inlineStr">
        <is>
          <t>Electronics</t>
        </is>
      </c>
      <c r="I7012" t="n">
        <v>5</v>
      </c>
      <c r="J7012" t="n">
        <v>394.88</v>
      </c>
      <c r="K7012" t="n">
        <v>0.15</v>
      </c>
      <c r="L7012">
        <f>I7012*J7012*(1-K7012)</f>
        <v/>
      </c>
      <c r="M7012">
        <f>VLOOKUP(F7012,Products!A:D,4,FALSE)*I7012</f>
        <v/>
      </c>
      <c r="N7012">
        <f>L7012-M7012</f>
        <v/>
      </c>
    </row>
    <row r="7013">
      <c r="A7013" t="inlineStr">
        <is>
          <t>T1007011</t>
        </is>
      </c>
      <c r="B7013" t="inlineStr">
        <is>
          <t>2024-02-06</t>
        </is>
      </c>
      <c r="C7013" t="inlineStr">
        <is>
          <t>S008</t>
        </is>
      </c>
      <c r="D7013" t="inlineStr">
        <is>
          <t>Store_008</t>
        </is>
      </c>
      <c r="E7013" t="inlineStr">
        <is>
          <t>East</t>
        </is>
      </c>
      <c r="F7013" t="inlineStr">
        <is>
          <t>P0058</t>
        </is>
      </c>
      <c r="G7013" t="inlineStr">
        <is>
          <t>Prod_0058</t>
        </is>
      </c>
      <c r="H7013" t="inlineStr">
        <is>
          <t>Stationery</t>
        </is>
      </c>
      <c r="I7013" t="n">
        <v>2</v>
      </c>
      <c r="J7013" t="n">
        <v>421.8</v>
      </c>
      <c r="K7013" t="n">
        <v>0</v>
      </c>
      <c r="L7013">
        <f>I7013*J7013*(1-K7013)</f>
        <v/>
      </c>
      <c r="M7013">
        <f>VLOOKUP(F7013,Products!A:D,4,FALSE)*I7013</f>
        <v/>
      </c>
      <c r="N7013">
        <f>L7013-M7013</f>
        <v/>
      </c>
    </row>
    <row r="7014">
      <c r="A7014" t="inlineStr">
        <is>
          <t>T1007012</t>
        </is>
      </c>
      <c r="B7014" t="inlineStr">
        <is>
          <t>2024-11-24</t>
        </is>
      </c>
      <c r="C7014" t="inlineStr">
        <is>
          <t>S020</t>
        </is>
      </c>
      <c r="D7014" t="inlineStr">
        <is>
          <t>Store_020</t>
        </is>
      </c>
      <c r="E7014" t="inlineStr">
        <is>
          <t>West</t>
        </is>
      </c>
      <c r="F7014" t="inlineStr">
        <is>
          <t>P0022</t>
        </is>
      </c>
      <c r="G7014" t="inlineStr">
        <is>
          <t>Prod_0022</t>
        </is>
      </c>
      <c r="H7014" t="inlineStr">
        <is>
          <t>Beverages</t>
        </is>
      </c>
      <c r="I7014" t="n">
        <v>7</v>
      </c>
      <c r="J7014" t="n">
        <v>277.82</v>
      </c>
      <c r="K7014" t="n">
        <v>0.15</v>
      </c>
      <c r="L7014">
        <f>I7014*J7014*(1-K7014)</f>
        <v/>
      </c>
      <c r="M7014">
        <f>VLOOKUP(F7014,Products!A:D,4,FALSE)*I7014</f>
        <v/>
      </c>
      <c r="N7014">
        <f>L7014-M7014</f>
        <v/>
      </c>
    </row>
    <row r="7015">
      <c r="A7015" t="inlineStr">
        <is>
          <t>T1007013</t>
        </is>
      </c>
      <c r="B7015" t="inlineStr">
        <is>
          <t>2025-09-01</t>
        </is>
      </c>
      <c r="C7015" t="inlineStr">
        <is>
          <t>S005</t>
        </is>
      </c>
      <c r="D7015" t="inlineStr">
        <is>
          <t>Store_005</t>
        </is>
      </c>
      <c r="E7015" t="inlineStr">
        <is>
          <t>Central</t>
        </is>
      </c>
      <c r="F7015" t="inlineStr">
        <is>
          <t>P0146</t>
        </is>
      </c>
      <c r="G7015" t="inlineStr">
        <is>
          <t>Prod_0146</t>
        </is>
      </c>
      <c r="H7015" t="inlineStr">
        <is>
          <t>Food</t>
        </is>
      </c>
      <c r="I7015" t="n">
        <v>9</v>
      </c>
      <c r="J7015" t="n">
        <v>313.43</v>
      </c>
      <c r="K7015" t="n">
        <v>0</v>
      </c>
      <c r="L7015">
        <f>I7015*J7015*(1-K7015)</f>
        <v/>
      </c>
      <c r="M7015">
        <f>VLOOKUP(F7015,Products!A:D,4,FALSE)*I7015</f>
        <v/>
      </c>
      <c r="N7015">
        <f>L7015-M7015</f>
        <v/>
      </c>
    </row>
    <row r="7016">
      <c r="A7016" t="inlineStr">
        <is>
          <t>T1007014</t>
        </is>
      </c>
      <c r="B7016" t="inlineStr">
        <is>
          <t>2025-03-23</t>
        </is>
      </c>
      <c r="C7016" t="inlineStr">
        <is>
          <t>S015</t>
        </is>
      </c>
      <c r="D7016" t="inlineStr">
        <is>
          <t>Store_015</t>
        </is>
      </c>
      <c r="E7016" t="inlineStr">
        <is>
          <t>North</t>
        </is>
      </c>
      <c r="F7016" t="inlineStr">
        <is>
          <t>P0003</t>
        </is>
      </c>
      <c r="G7016" t="inlineStr">
        <is>
          <t>Prod_0003</t>
        </is>
      </c>
      <c r="H7016" t="inlineStr">
        <is>
          <t>Household</t>
        </is>
      </c>
      <c r="I7016" t="n">
        <v>1</v>
      </c>
      <c r="J7016" t="n">
        <v>87.61</v>
      </c>
      <c r="K7016" t="n">
        <v>0</v>
      </c>
      <c r="L7016">
        <f>I7016*J7016*(1-K7016)</f>
        <v/>
      </c>
      <c r="M7016">
        <f>VLOOKUP(F7016,Products!A:D,4,FALSE)*I7016</f>
        <v/>
      </c>
      <c r="N7016">
        <f>L7016-M7016</f>
        <v/>
      </c>
    </row>
    <row r="7017">
      <c r="A7017" t="inlineStr">
        <is>
          <t>T1007015</t>
        </is>
      </c>
      <c r="B7017" t="inlineStr">
        <is>
          <t>2024-09-27</t>
        </is>
      </c>
      <c r="C7017" t="inlineStr">
        <is>
          <t>S028</t>
        </is>
      </c>
      <c r="D7017" t="inlineStr">
        <is>
          <t>Store_028</t>
        </is>
      </c>
      <c r="E7017" t="inlineStr">
        <is>
          <t>North</t>
        </is>
      </c>
      <c r="F7017" t="inlineStr">
        <is>
          <t>P0007</t>
        </is>
      </c>
      <c r="G7017" t="inlineStr">
        <is>
          <t>Prod_0007</t>
        </is>
      </c>
      <c r="H7017" t="inlineStr">
        <is>
          <t>Food</t>
        </is>
      </c>
      <c r="I7017" t="n">
        <v>4</v>
      </c>
      <c r="J7017" t="n">
        <v>125.18</v>
      </c>
      <c r="K7017" t="n">
        <v>0</v>
      </c>
      <c r="L7017">
        <f>I7017*J7017*(1-K7017)</f>
        <v/>
      </c>
      <c r="M7017">
        <f>VLOOKUP(F7017,Products!A:D,4,FALSE)*I7017</f>
        <v/>
      </c>
      <c r="N7017">
        <f>L7017-M7017</f>
        <v/>
      </c>
    </row>
    <row r="7018">
      <c r="A7018" t="inlineStr">
        <is>
          <t>T1007016</t>
        </is>
      </c>
      <c r="B7018" t="inlineStr">
        <is>
          <t>2024-01-22</t>
        </is>
      </c>
      <c r="C7018" t="inlineStr">
        <is>
          <t>S001</t>
        </is>
      </c>
      <c r="D7018" t="inlineStr">
        <is>
          <t>Store_001</t>
        </is>
      </c>
      <c r="E7018" t="inlineStr">
        <is>
          <t>West</t>
        </is>
      </c>
      <c r="F7018" t="inlineStr">
        <is>
          <t>P0083</t>
        </is>
      </c>
      <c r="G7018" t="inlineStr">
        <is>
          <t>Prod_0083</t>
        </is>
      </c>
      <c r="H7018" t="inlineStr">
        <is>
          <t>Clothing</t>
        </is>
      </c>
      <c r="I7018" t="n">
        <v>8</v>
      </c>
      <c r="J7018" t="n">
        <v>484.08</v>
      </c>
      <c r="K7018" t="n">
        <v>0</v>
      </c>
      <c r="L7018">
        <f>I7018*J7018*(1-K7018)</f>
        <v/>
      </c>
      <c r="M7018">
        <f>VLOOKUP(F7018,Products!A:D,4,FALSE)*I7018</f>
        <v/>
      </c>
      <c r="N7018">
        <f>L7018-M7018</f>
        <v/>
      </c>
    </row>
    <row r="7019">
      <c r="A7019" t="inlineStr">
        <is>
          <t>T1007017</t>
        </is>
      </c>
      <c r="B7019" t="inlineStr">
        <is>
          <t>2024-09-26</t>
        </is>
      </c>
      <c r="C7019" t="inlineStr">
        <is>
          <t>S007</t>
        </is>
      </c>
      <c r="D7019" t="inlineStr">
        <is>
          <t>Store_007</t>
        </is>
      </c>
      <c r="E7019" t="inlineStr">
        <is>
          <t>East</t>
        </is>
      </c>
      <c r="F7019" t="inlineStr">
        <is>
          <t>P0155</t>
        </is>
      </c>
      <c r="G7019" t="inlineStr">
        <is>
          <t>Prod_0155</t>
        </is>
      </c>
      <c r="H7019" t="inlineStr">
        <is>
          <t>Electronics</t>
        </is>
      </c>
      <c r="I7019" t="n">
        <v>6</v>
      </c>
      <c r="J7019" t="n">
        <v>359.85</v>
      </c>
      <c r="K7019" t="n">
        <v>0</v>
      </c>
      <c r="L7019">
        <f>I7019*J7019*(1-K7019)</f>
        <v/>
      </c>
      <c r="M7019">
        <f>VLOOKUP(F7019,Products!A:D,4,FALSE)*I7019</f>
        <v/>
      </c>
      <c r="N7019">
        <f>L7019-M7019</f>
        <v/>
      </c>
    </row>
    <row r="7020">
      <c r="A7020" t="inlineStr">
        <is>
          <t>T1007018</t>
        </is>
      </c>
      <c r="B7020" t="inlineStr">
        <is>
          <t>2025-05-11</t>
        </is>
      </c>
      <c r="C7020" t="inlineStr">
        <is>
          <t>S013</t>
        </is>
      </c>
      <c r="D7020" t="inlineStr">
        <is>
          <t>Store_013</t>
        </is>
      </c>
      <c r="E7020" t="inlineStr">
        <is>
          <t>North</t>
        </is>
      </c>
      <c r="F7020" t="inlineStr">
        <is>
          <t>P0135</t>
        </is>
      </c>
      <c r="G7020" t="inlineStr">
        <is>
          <t>Prod_0135</t>
        </is>
      </c>
      <c r="H7020" t="inlineStr">
        <is>
          <t>Food</t>
        </is>
      </c>
      <c r="I7020" t="n">
        <v>8</v>
      </c>
      <c r="J7020" t="n">
        <v>96.31</v>
      </c>
      <c r="K7020" t="n">
        <v>0.05</v>
      </c>
      <c r="L7020">
        <f>I7020*J7020*(1-K7020)</f>
        <v/>
      </c>
      <c r="M7020">
        <f>VLOOKUP(F7020,Products!A:D,4,FALSE)*I7020</f>
        <v/>
      </c>
      <c r="N7020">
        <f>L7020-M7020</f>
        <v/>
      </c>
    </row>
    <row r="7021">
      <c r="A7021" t="inlineStr">
        <is>
          <t>T1007019</t>
        </is>
      </c>
      <c r="B7021" t="inlineStr">
        <is>
          <t>2025-01-17</t>
        </is>
      </c>
      <c r="C7021" t="inlineStr">
        <is>
          <t>S049</t>
        </is>
      </c>
      <c r="D7021" t="inlineStr">
        <is>
          <t>Store_049</t>
        </is>
      </c>
      <c r="E7021" t="inlineStr">
        <is>
          <t>North</t>
        </is>
      </c>
      <c r="F7021" t="inlineStr">
        <is>
          <t>P0069</t>
        </is>
      </c>
      <c r="G7021" t="inlineStr">
        <is>
          <t>Prod_0069</t>
        </is>
      </c>
      <c r="H7021" t="inlineStr">
        <is>
          <t>Household</t>
        </is>
      </c>
      <c r="I7021" t="n">
        <v>4</v>
      </c>
      <c r="J7021" t="n">
        <v>296.43</v>
      </c>
      <c r="K7021" t="n">
        <v>0</v>
      </c>
      <c r="L7021">
        <f>I7021*J7021*(1-K7021)</f>
        <v/>
      </c>
      <c r="M7021">
        <f>VLOOKUP(F7021,Products!A:D,4,FALSE)*I7021</f>
        <v/>
      </c>
      <c r="N7021">
        <f>L7021-M7021</f>
        <v/>
      </c>
    </row>
    <row r="7022">
      <c r="A7022" t="inlineStr">
        <is>
          <t>T1007020</t>
        </is>
      </c>
      <c r="B7022" t="inlineStr">
        <is>
          <t>2023-03-05</t>
        </is>
      </c>
      <c r="C7022" t="inlineStr">
        <is>
          <t>S005</t>
        </is>
      </c>
      <c r="D7022" t="inlineStr">
        <is>
          <t>Store_005</t>
        </is>
      </c>
      <c r="E7022" t="inlineStr">
        <is>
          <t>Central</t>
        </is>
      </c>
      <c r="F7022" t="inlineStr">
        <is>
          <t>P0133</t>
        </is>
      </c>
      <c r="G7022" t="inlineStr">
        <is>
          <t>Prod_0133</t>
        </is>
      </c>
      <c r="H7022" t="inlineStr">
        <is>
          <t>Stationery</t>
        </is>
      </c>
      <c r="I7022" t="n">
        <v>5</v>
      </c>
      <c r="J7022" t="n">
        <v>376.74</v>
      </c>
      <c r="K7022" t="n">
        <v>0</v>
      </c>
      <c r="L7022">
        <f>I7022*J7022*(1-K7022)</f>
        <v/>
      </c>
      <c r="M7022">
        <f>VLOOKUP(F7022,Products!A:D,4,FALSE)*I7022</f>
        <v/>
      </c>
      <c r="N7022">
        <f>L7022-M7022</f>
        <v/>
      </c>
    </row>
    <row r="7023">
      <c r="A7023" t="inlineStr">
        <is>
          <t>T1007021</t>
        </is>
      </c>
      <c r="B7023" t="inlineStr">
        <is>
          <t>2023-08-30</t>
        </is>
      </c>
      <c r="C7023" t="inlineStr">
        <is>
          <t>S003</t>
        </is>
      </c>
      <c r="D7023" t="inlineStr">
        <is>
          <t>Store_003</t>
        </is>
      </c>
      <c r="E7023" t="inlineStr">
        <is>
          <t>North</t>
        </is>
      </c>
      <c r="F7023" t="inlineStr">
        <is>
          <t>P0039</t>
        </is>
      </c>
      <c r="G7023" t="inlineStr">
        <is>
          <t>Prod_0039</t>
        </is>
      </c>
      <c r="H7023" t="inlineStr">
        <is>
          <t>Household</t>
        </is>
      </c>
      <c r="I7023" t="n">
        <v>8</v>
      </c>
      <c r="J7023" t="n">
        <v>384.78</v>
      </c>
      <c r="K7023" t="n">
        <v>0.05</v>
      </c>
      <c r="L7023">
        <f>I7023*J7023*(1-K7023)</f>
        <v/>
      </c>
      <c r="M7023">
        <f>VLOOKUP(F7023,Products!A:D,4,FALSE)*I7023</f>
        <v/>
      </c>
      <c r="N7023">
        <f>L7023-M7023</f>
        <v/>
      </c>
    </row>
    <row r="7024">
      <c r="A7024" t="inlineStr">
        <is>
          <t>T1007022</t>
        </is>
      </c>
      <c r="B7024" t="inlineStr">
        <is>
          <t>2025-05-02</t>
        </is>
      </c>
      <c r="C7024" t="inlineStr">
        <is>
          <t>S001</t>
        </is>
      </c>
      <c r="D7024" t="inlineStr">
        <is>
          <t>Store_001</t>
        </is>
      </c>
      <c r="E7024" t="inlineStr">
        <is>
          <t>West</t>
        </is>
      </c>
      <c r="F7024" t="inlineStr">
        <is>
          <t>P0100</t>
        </is>
      </c>
      <c r="G7024" t="inlineStr">
        <is>
          <t>Prod_0100</t>
        </is>
      </c>
      <c r="H7024" t="inlineStr">
        <is>
          <t>Household</t>
        </is>
      </c>
      <c r="I7024" t="n">
        <v>2</v>
      </c>
      <c r="J7024" t="n">
        <v>377.09</v>
      </c>
      <c r="K7024" t="n">
        <v>0.05</v>
      </c>
      <c r="L7024">
        <f>I7024*J7024*(1-K7024)</f>
        <v/>
      </c>
      <c r="M7024">
        <f>VLOOKUP(F7024,Products!A:D,4,FALSE)*I7024</f>
        <v/>
      </c>
      <c r="N7024">
        <f>L7024-M7024</f>
        <v/>
      </c>
    </row>
    <row r="7025">
      <c r="A7025" t="inlineStr">
        <is>
          <t>T1007023</t>
        </is>
      </c>
      <c r="B7025" t="inlineStr">
        <is>
          <t>2024-03-02</t>
        </is>
      </c>
      <c r="C7025" t="inlineStr">
        <is>
          <t>S002</t>
        </is>
      </c>
      <c r="D7025" t="inlineStr">
        <is>
          <t>Store_002</t>
        </is>
      </c>
      <c r="E7025" t="inlineStr">
        <is>
          <t>South</t>
        </is>
      </c>
      <c r="F7025" t="inlineStr">
        <is>
          <t>P0079</t>
        </is>
      </c>
      <c r="G7025" t="inlineStr">
        <is>
          <t>Prod_0079</t>
        </is>
      </c>
      <c r="H7025" t="inlineStr">
        <is>
          <t>Food</t>
        </is>
      </c>
      <c r="I7025" t="n">
        <v>1</v>
      </c>
      <c r="J7025" t="n">
        <v>753.09</v>
      </c>
      <c r="K7025" t="n">
        <v>0.05</v>
      </c>
      <c r="L7025">
        <f>I7025*J7025*(1-K7025)</f>
        <v/>
      </c>
      <c r="M7025">
        <f>VLOOKUP(F7025,Products!A:D,4,FALSE)*I7025</f>
        <v/>
      </c>
      <c r="N7025">
        <f>L7025-M7025</f>
        <v/>
      </c>
    </row>
    <row r="7026">
      <c r="A7026" t="inlineStr">
        <is>
          <t>T1007024</t>
        </is>
      </c>
      <c r="B7026" t="inlineStr">
        <is>
          <t>2023-09-04</t>
        </is>
      </c>
      <c r="C7026" t="inlineStr">
        <is>
          <t>S023</t>
        </is>
      </c>
      <c r="D7026" t="inlineStr">
        <is>
          <t>Store_023</t>
        </is>
      </c>
      <c r="E7026" t="inlineStr">
        <is>
          <t>South</t>
        </is>
      </c>
      <c r="F7026" t="inlineStr">
        <is>
          <t>P0048</t>
        </is>
      </c>
      <c r="G7026" t="inlineStr">
        <is>
          <t>Prod_0048</t>
        </is>
      </c>
      <c r="H7026" t="inlineStr">
        <is>
          <t>Toys</t>
        </is>
      </c>
      <c r="I7026" t="n">
        <v>7</v>
      </c>
      <c r="J7026" t="n">
        <v>262.17</v>
      </c>
      <c r="K7026" t="n">
        <v>0.05</v>
      </c>
      <c r="L7026">
        <f>I7026*J7026*(1-K7026)</f>
        <v/>
      </c>
      <c r="M7026">
        <f>VLOOKUP(F7026,Products!A:D,4,FALSE)*I7026</f>
        <v/>
      </c>
      <c r="N7026">
        <f>L7026-M7026</f>
        <v/>
      </c>
    </row>
    <row r="7027">
      <c r="A7027" t="inlineStr">
        <is>
          <t>T1007025</t>
        </is>
      </c>
      <c r="B7027" t="inlineStr">
        <is>
          <t>2023-12-14</t>
        </is>
      </c>
      <c r="C7027" t="inlineStr">
        <is>
          <t>S045</t>
        </is>
      </c>
      <c r="D7027" t="inlineStr">
        <is>
          <t>Store_045</t>
        </is>
      </c>
      <c r="E7027" t="inlineStr">
        <is>
          <t>East</t>
        </is>
      </c>
      <c r="F7027" t="inlineStr">
        <is>
          <t>P0197</t>
        </is>
      </c>
      <c r="G7027" t="inlineStr">
        <is>
          <t>Prod_0197</t>
        </is>
      </c>
      <c r="H7027" t="inlineStr">
        <is>
          <t>Food</t>
        </is>
      </c>
      <c r="I7027" t="n">
        <v>9</v>
      </c>
      <c r="J7027" t="n">
        <v>207.28</v>
      </c>
      <c r="K7027" t="n">
        <v>0.05</v>
      </c>
      <c r="L7027">
        <f>I7027*J7027*(1-K7027)</f>
        <v/>
      </c>
      <c r="M7027">
        <f>VLOOKUP(F7027,Products!A:D,4,FALSE)*I7027</f>
        <v/>
      </c>
      <c r="N7027">
        <f>L7027-M7027</f>
        <v/>
      </c>
    </row>
    <row r="7028">
      <c r="A7028" t="inlineStr">
        <is>
          <t>T1007026</t>
        </is>
      </c>
      <c r="B7028" t="inlineStr">
        <is>
          <t>2025-03-17</t>
        </is>
      </c>
      <c r="C7028" t="inlineStr">
        <is>
          <t>S018</t>
        </is>
      </c>
      <c r="D7028" t="inlineStr">
        <is>
          <t>Store_018</t>
        </is>
      </c>
      <c r="E7028" t="inlineStr">
        <is>
          <t>South</t>
        </is>
      </c>
      <c r="F7028" t="inlineStr">
        <is>
          <t>P0027</t>
        </is>
      </c>
      <c r="G7028" t="inlineStr">
        <is>
          <t>Prod_0027</t>
        </is>
      </c>
      <c r="H7028" t="inlineStr">
        <is>
          <t>Electronics</t>
        </is>
      </c>
      <c r="I7028" t="n">
        <v>5</v>
      </c>
      <c r="J7028" t="n">
        <v>650.1799999999999</v>
      </c>
      <c r="K7028" t="n">
        <v>0</v>
      </c>
      <c r="L7028">
        <f>I7028*J7028*(1-K7028)</f>
        <v/>
      </c>
      <c r="M7028">
        <f>VLOOKUP(F7028,Products!A:D,4,FALSE)*I7028</f>
        <v/>
      </c>
      <c r="N7028">
        <f>L7028-M7028</f>
        <v/>
      </c>
    </row>
    <row r="7029">
      <c r="A7029" t="inlineStr">
        <is>
          <t>T1007027</t>
        </is>
      </c>
      <c r="B7029" t="inlineStr">
        <is>
          <t>2025-04-01</t>
        </is>
      </c>
      <c r="C7029" t="inlineStr">
        <is>
          <t>S028</t>
        </is>
      </c>
      <c r="D7029" t="inlineStr">
        <is>
          <t>Store_028</t>
        </is>
      </c>
      <c r="E7029" t="inlineStr">
        <is>
          <t>North</t>
        </is>
      </c>
      <c r="F7029" t="inlineStr">
        <is>
          <t>P0166</t>
        </is>
      </c>
      <c r="G7029" t="inlineStr">
        <is>
          <t>Prod_0166</t>
        </is>
      </c>
      <c r="H7029" t="inlineStr">
        <is>
          <t>Electronics</t>
        </is>
      </c>
      <c r="I7029" t="n">
        <v>3</v>
      </c>
      <c r="J7029" t="n">
        <v>560.08</v>
      </c>
      <c r="K7029" t="n">
        <v>0</v>
      </c>
      <c r="L7029">
        <f>I7029*J7029*(1-K7029)</f>
        <v/>
      </c>
      <c r="M7029">
        <f>VLOOKUP(F7029,Products!A:D,4,FALSE)*I7029</f>
        <v/>
      </c>
      <c r="N7029">
        <f>L7029-M7029</f>
        <v/>
      </c>
    </row>
    <row r="7030">
      <c r="A7030" t="inlineStr">
        <is>
          <t>T1007028</t>
        </is>
      </c>
      <c r="B7030" t="inlineStr">
        <is>
          <t>2025-07-09</t>
        </is>
      </c>
      <c r="C7030" t="inlineStr">
        <is>
          <t>S022</t>
        </is>
      </c>
      <c r="D7030" t="inlineStr">
        <is>
          <t>Store_022</t>
        </is>
      </c>
      <c r="E7030" t="inlineStr">
        <is>
          <t>East</t>
        </is>
      </c>
      <c r="F7030" t="inlineStr">
        <is>
          <t>P0026</t>
        </is>
      </c>
      <c r="G7030" t="inlineStr">
        <is>
          <t>Prod_0026</t>
        </is>
      </c>
      <c r="H7030" t="inlineStr">
        <is>
          <t>Beverages</t>
        </is>
      </c>
      <c r="I7030" t="n">
        <v>3</v>
      </c>
      <c r="J7030" t="n">
        <v>674.17</v>
      </c>
      <c r="K7030" t="n">
        <v>0.1</v>
      </c>
      <c r="L7030">
        <f>I7030*J7030*(1-K7030)</f>
        <v/>
      </c>
      <c r="M7030">
        <f>VLOOKUP(F7030,Products!A:D,4,FALSE)*I7030</f>
        <v/>
      </c>
      <c r="N7030">
        <f>L7030-M7030</f>
        <v/>
      </c>
    </row>
    <row r="7031">
      <c r="A7031" t="inlineStr">
        <is>
          <t>T1007029</t>
        </is>
      </c>
      <c r="B7031" t="inlineStr">
        <is>
          <t>2023-01-23</t>
        </is>
      </c>
      <c r="C7031" t="inlineStr">
        <is>
          <t>S016</t>
        </is>
      </c>
      <c r="D7031" t="inlineStr">
        <is>
          <t>Store_016</t>
        </is>
      </c>
      <c r="E7031" t="inlineStr">
        <is>
          <t>West</t>
        </is>
      </c>
      <c r="F7031" t="inlineStr">
        <is>
          <t>P0191</t>
        </is>
      </c>
      <c r="G7031" t="inlineStr">
        <is>
          <t>Prod_0191</t>
        </is>
      </c>
      <c r="H7031" t="inlineStr">
        <is>
          <t>Food</t>
        </is>
      </c>
      <c r="I7031" t="n">
        <v>4</v>
      </c>
      <c r="J7031" t="n">
        <v>389.59</v>
      </c>
      <c r="K7031" t="n">
        <v>0.05</v>
      </c>
      <c r="L7031">
        <f>I7031*J7031*(1-K7031)</f>
        <v/>
      </c>
      <c r="M7031">
        <f>VLOOKUP(F7031,Products!A:D,4,FALSE)*I7031</f>
        <v/>
      </c>
      <c r="N7031">
        <f>L7031-M7031</f>
        <v/>
      </c>
    </row>
    <row r="7032">
      <c r="A7032" t="inlineStr">
        <is>
          <t>T1007030</t>
        </is>
      </c>
      <c r="B7032" t="inlineStr">
        <is>
          <t>2024-06-01</t>
        </is>
      </c>
      <c r="C7032" t="inlineStr">
        <is>
          <t>S012</t>
        </is>
      </c>
      <c r="D7032" t="inlineStr">
        <is>
          <t>Store_012</t>
        </is>
      </c>
      <c r="E7032" t="inlineStr">
        <is>
          <t>South</t>
        </is>
      </c>
      <c r="F7032" t="inlineStr">
        <is>
          <t>P0192</t>
        </is>
      </c>
      <c r="G7032" t="inlineStr">
        <is>
          <t>Prod_0192</t>
        </is>
      </c>
      <c r="H7032" t="inlineStr">
        <is>
          <t>Beverages</t>
        </is>
      </c>
      <c r="I7032" t="n">
        <v>7</v>
      </c>
      <c r="J7032" t="n">
        <v>460.26</v>
      </c>
      <c r="K7032" t="n">
        <v>0</v>
      </c>
      <c r="L7032">
        <f>I7032*J7032*(1-K7032)</f>
        <v/>
      </c>
      <c r="M7032">
        <f>VLOOKUP(F7032,Products!A:D,4,FALSE)*I7032</f>
        <v/>
      </c>
      <c r="N7032">
        <f>L7032-M7032</f>
        <v/>
      </c>
    </row>
    <row r="7033">
      <c r="A7033" t="inlineStr">
        <is>
          <t>T1007031</t>
        </is>
      </c>
      <c r="B7033" t="inlineStr">
        <is>
          <t>2024-12-04</t>
        </is>
      </c>
      <c r="C7033" t="inlineStr">
        <is>
          <t>S030</t>
        </is>
      </c>
      <c r="D7033" t="inlineStr">
        <is>
          <t>Store_030</t>
        </is>
      </c>
      <c r="E7033" t="inlineStr">
        <is>
          <t>North</t>
        </is>
      </c>
      <c r="F7033" t="inlineStr">
        <is>
          <t>P0152</t>
        </is>
      </c>
      <c r="G7033" t="inlineStr">
        <is>
          <t>Prod_0152</t>
        </is>
      </c>
      <c r="H7033" t="inlineStr">
        <is>
          <t>Household</t>
        </is>
      </c>
      <c r="I7033" t="n">
        <v>7</v>
      </c>
      <c r="J7033" t="n">
        <v>583.63</v>
      </c>
      <c r="K7033" t="n">
        <v>0</v>
      </c>
      <c r="L7033">
        <f>I7033*J7033*(1-K7033)</f>
        <v/>
      </c>
      <c r="M7033">
        <f>VLOOKUP(F7033,Products!A:D,4,FALSE)*I7033</f>
        <v/>
      </c>
      <c r="N7033">
        <f>L7033-M7033</f>
        <v/>
      </c>
    </row>
    <row r="7034">
      <c r="A7034" t="inlineStr">
        <is>
          <t>T1007032</t>
        </is>
      </c>
      <c r="B7034" t="inlineStr">
        <is>
          <t>2024-02-07</t>
        </is>
      </c>
      <c r="C7034" t="inlineStr">
        <is>
          <t>S044</t>
        </is>
      </c>
      <c r="D7034" t="inlineStr">
        <is>
          <t>Store_044</t>
        </is>
      </c>
      <c r="E7034" t="inlineStr">
        <is>
          <t>North</t>
        </is>
      </c>
      <c r="F7034" t="inlineStr">
        <is>
          <t>P0153</t>
        </is>
      </c>
      <c r="G7034" t="inlineStr">
        <is>
          <t>Prod_0153</t>
        </is>
      </c>
      <c r="H7034" t="inlineStr">
        <is>
          <t>Clothing</t>
        </is>
      </c>
      <c r="I7034" t="n">
        <v>1</v>
      </c>
      <c r="J7034" t="n">
        <v>159.66</v>
      </c>
      <c r="K7034" t="n">
        <v>0.15</v>
      </c>
      <c r="L7034">
        <f>I7034*J7034*(1-K7034)</f>
        <v/>
      </c>
      <c r="M7034">
        <f>VLOOKUP(F7034,Products!A:D,4,FALSE)*I7034</f>
        <v/>
      </c>
      <c r="N7034">
        <f>L7034-M7034</f>
        <v/>
      </c>
    </row>
    <row r="7035">
      <c r="A7035" t="inlineStr">
        <is>
          <t>T1007033</t>
        </is>
      </c>
      <c r="B7035" t="inlineStr">
        <is>
          <t>2023-06-03</t>
        </is>
      </c>
      <c r="C7035" t="inlineStr">
        <is>
          <t>S038</t>
        </is>
      </c>
      <c r="D7035" t="inlineStr">
        <is>
          <t>Store_038</t>
        </is>
      </c>
      <c r="E7035" t="inlineStr">
        <is>
          <t>East</t>
        </is>
      </c>
      <c r="F7035" t="inlineStr">
        <is>
          <t>P0053</t>
        </is>
      </c>
      <c r="G7035" t="inlineStr">
        <is>
          <t>Prod_0053</t>
        </is>
      </c>
      <c r="H7035" t="inlineStr">
        <is>
          <t>Food</t>
        </is>
      </c>
      <c r="I7035" t="n">
        <v>8</v>
      </c>
      <c r="J7035" t="n">
        <v>348.21</v>
      </c>
      <c r="K7035" t="n">
        <v>0</v>
      </c>
      <c r="L7035">
        <f>I7035*J7035*(1-K7035)</f>
        <v/>
      </c>
      <c r="M7035">
        <f>VLOOKUP(F7035,Products!A:D,4,FALSE)*I7035</f>
        <v/>
      </c>
      <c r="N7035">
        <f>L7035-M7035</f>
        <v/>
      </c>
    </row>
    <row r="7036">
      <c r="A7036" t="inlineStr">
        <is>
          <t>T1007034</t>
        </is>
      </c>
      <c r="B7036" t="inlineStr">
        <is>
          <t>2025-05-14</t>
        </is>
      </c>
      <c r="C7036" t="inlineStr">
        <is>
          <t>S007</t>
        </is>
      </c>
      <c r="D7036" t="inlineStr">
        <is>
          <t>Store_007</t>
        </is>
      </c>
      <c r="E7036" t="inlineStr">
        <is>
          <t>East</t>
        </is>
      </c>
      <c r="F7036" t="inlineStr">
        <is>
          <t>P0029</t>
        </is>
      </c>
      <c r="G7036" t="inlineStr">
        <is>
          <t>Prod_0029</t>
        </is>
      </c>
      <c r="H7036" t="inlineStr">
        <is>
          <t>Clothing</t>
        </is>
      </c>
      <c r="I7036" t="n">
        <v>3</v>
      </c>
      <c r="J7036" t="n">
        <v>537.75</v>
      </c>
      <c r="K7036" t="n">
        <v>0</v>
      </c>
      <c r="L7036">
        <f>I7036*J7036*(1-K7036)</f>
        <v/>
      </c>
      <c r="M7036">
        <f>VLOOKUP(F7036,Products!A:D,4,FALSE)*I7036</f>
        <v/>
      </c>
      <c r="N7036">
        <f>L7036-M7036</f>
        <v/>
      </c>
    </row>
    <row r="7037">
      <c r="A7037" t="inlineStr">
        <is>
          <t>T1007035</t>
        </is>
      </c>
      <c r="B7037" t="inlineStr">
        <is>
          <t>2025-08-03</t>
        </is>
      </c>
      <c r="C7037" t="inlineStr">
        <is>
          <t>S031</t>
        </is>
      </c>
      <c r="D7037" t="inlineStr">
        <is>
          <t>Store_031</t>
        </is>
      </c>
      <c r="E7037" t="inlineStr">
        <is>
          <t>Central</t>
        </is>
      </c>
      <c r="F7037" t="inlineStr">
        <is>
          <t>P0019</t>
        </is>
      </c>
      <c r="G7037" t="inlineStr">
        <is>
          <t>Prod_0019</t>
        </is>
      </c>
      <c r="H7037" t="inlineStr">
        <is>
          <t>Toys</t>
        </is>
      </c>
      <c r="I7037" t="n">
        <v>7</v>
      </c>
      <c r="J7037" t="n">
        <v>603.55</v>
      </c>
      <c r="K7037" t="n">
        <v>0</v>
      </c>
      <c r="L7037">
        <f>I7037*J7037*(1-K7037)</f>
        <v/>
      </c>
      <c r="M7037">
        <f>VLOOKUP(F7037,Products!A:D,4,FALSE)*I7037</f>
        <v/>
      </c>
      <c r="N7037">
        <f>L7037-M7037</f>
        <v/>
      </c>
    </row>
    <row r="7038">
      <c r="A7038" t="inlineStr">
        <is>
          <t>T1007036</t>
        </is>
      </c>
      <c r="B7038" t="inlineStr">
        <is>
          <t>2024-11-01</t>
        </is>
      </c>
      <c r="C7038" t="inlineStr">
        <is>
          <t>S017</t>
        </is>
      </c>
      <c r="D7038" t="inlineStr">
        <is>
          <t>Store_017</t>
        </is>
      </c>
      <c r="E7038" t="inlineStr">
        <is>
          <t>South</t>
        </is>
      </c>
      <c r="F7038" t="inlineStr">
        <is>
          <t>P0182</t>
        </is>
      </c>
      <c r="G7038" t="inlineStr">
        <is>
          <t>Prod_0182</t>
        </is>
      </c>
      <c r="H7038" t="inlineStr">
        <is>
          <t>Electronics</t>
        </is>
      </c>
      <c r="I7038" t="n">
        <v>4</v>
      </c>
      <c r="J7038" t="n">
        <v>641.24</v>
      </c>
      <c r="K7038" t="n">
        <v>0</v>
      </c>
      <c r="L7038">
        <f>I7038*J7038*(1-K7038)</f>
        <v/>
      </c>
      <c r="M7038">
        <f>VLOOKUP(F7038,Products!A:D,4,FALSE)*I7038</f>
        <v/>
      </c>
      <c r="N7038">
        <f>L7038-M7038</f>
        <v/>
      </c>
    </row>
    <row r="7039">
      <c r="A7039" t="inlineStr">
        <is>
          <t>T1007037</t>
        </is>
      </c>
      <c r="B7039" t="inlineStr">
        <is>
          <t>2023-11-27</t>
        </is>
      </c>
      <c r="C7039" t="inlineStr">
        <is>
          <t>S001</t>
        </is>
      </c>
      <c r="D7039" t="inlineStr">
        <is>
          <t>Store_001</t>
        </is>
      </c>
      <c r="E7039" t="inlineStr">
        <is>
          <t>West</t>
        </is>
      </c>
      <c r="F7039" t="inlineStr">
        <is>
          <t>P0041</t>
        </is>
      </c>
      <c r="G7039" t="inlineStr">
        <is>
          <t>Prod_0041</t>
        </is>
      </c>
      <c r="H7039" t="inlineStr">
        <is>
          <t>Stationery</t>
        </is>
      </c>
      <c r="I7039" t="n">
        <v>2</v>
      </c>
      <c r="J7039" t="n">
        <v>332.84</v>
      </c>
      <c r="K7039" t="n">
        <v>0</v>
      </c>
      <c r="L7039">
        <f>I7039*J7039*(1-K7039)</f>
        <v/>
      </c>
      <c r="M7039">
        <f>VLOOKUP(F7039,Products!A:D,4,FALSE)*I7039</f>
        <v/>
      </c>
      <c r="N7039">
        <f>L7039-M7039</f>
        <v/>
      </c>
    </row>
    <row r="7040">
      <c r="A7040" t="inlineStr">
        <is>
          <t>T1007038</t>
        </is>
      </c>
      <c r="B7040" t="inlineStr">
        <is>
          <t>2023-08-26</t>
        </is>
      </c>
      <c r="C7040" t="inlineStr">
        <is>
          <t>S027</t>
        </is>
      </c>
      <c r="D7040" t="inlineStr">
        <is>
          <t>Store_027</t>
        </is>
      </c>
      <c r="E7040" t="inlineStr">
        <is>
          <t>South</t>
        </is>
      </c>
      <c r="F7040" t="inlineStr">
        <is>
          <t>P0103</t>
        </is>
      </c>
      <c r="G7040" t="inlineStr">
        <is>
          <t>Prod_0103</t>
        </is>
      </c>
      <c r="H7040" t="inlineStr">
        <is>
          <t>Stationery</t>
        </is>
      </c>
      <c r="I7040" t="n">
        <v>9</v>
      </c>
      <c r="J7040" t="n">
        <v>695.0599999999999</v>
      </c>
      <c r="K7040" t="n">
        <v>0.2</v>
      </c>
      <c r="L7040">
        <f>I7040*J7040*(1-K7040)</f>
        <v/>
      </c>
      <c r="M7040">
        <f>VLOOKUP(F7040,Products!A:D,4,FALSE)*I7040</f>
        <v/>
      </c>
      <c r="N7040">
        <f>L7040-M7040</f>
        <v/>
      </c>
    </row>
    <row r="7041">
      <c r="A7041" t="inlineStr">
        <is>
          <t>T1007039</t>
        </is>
      </c>
      <c r="B7041" t="inlineStr">
        <is>
          <t>2025-04-25</t>
        </is>
      </c>
      <c r="C7041" t="inlineStr">
        <is>
          <t>S047</t>
        </is>
      </c>
      <c r="D7041" t="inlineStr">
        <is>
          <t>Store_047</t>
        </is>
      </c>
      <c r="E7041" t="inlineStr">
        <is>
          <t>North</t>
        </is>
      </c>
      <c r="F7041" t="inlineStr">
        <is>
          <t>P0039</t>
        </is>
      </c>
      <c r="G7041" t="inlineStr">
        <is>
          <t>Prod_0039</t>
        </is>
      </c>
      <c r="H7041" t="inlineStr">
        <is>
          <t>Household</t>
        </is>
      </c>
      <c r="I7041" t="n">
        <v>8</v>
      </c>
      <c r="J7041" t="n">
        <v>399.55</v>
      </c>
      <c r="K7041" t="n">
        <v>0.15</v>
      </c>
      <c r="L7041">
        <f>I7041*J7041*(1-K7041)</f>
        <v/>
      </c>
      <c r="M7041">
        <f>VLOOKUP(F7041,Products!A:D,4,FALSE)*I7041</f>
        <v/>
      </c>
      <c r="N7041">
        <f>L7041-M7041</f>
        <v/>
      </c>
    </row>
    <row r="7042">
      <c r="A7042" t="inlineStr">
        <is>
          <t>T1007040</t>
        </is>
      </c>
      <c r="B7042" t="inlineStr">
        <is>
          <t>2024-01-04</t>
        </is>
      </c>
      <c r="C7042" t="inlineStr">
        <is>
          <t>S011</t>
        </is>
      </c>
      <c r="D7042" t="inlineStr">
        <is>
          <t>Store_011</t>
        </is>
      </c>
      <c r="E7042" t="inlineStr">
        <is>
          <t>South</t>
        </is>
      </c>
      <c r="F7042" t="inlineStr">
        <is>
          <t>P0188</t>
        </is>
      </c>
      <c r="G7042" t="inlineStr">
        <is>
          <t>Prod_0188</t>
        </is>
      </c>
      <c r="H7042" t="inlineStr">
        <is>
          <t>Food</t>
        </is>
      </c>
      <c r="I7042" t="n">
        <v>2</v>
      </c>
      <c r="J7042" t="n">
        <v>729.26</v>
      </c>
      <c r="K7042" t="n">
        <v>0.05</v>
      </c>
      <c r="L7042">
        <f>I7042*J7042*(1-K7042)</f>
        <v/>
      </c>
      <c r="M7042">
        <f>VLOOKUP(F7042,Products!A:D,4,FALSE)*I7042</f>
        <v/>
      </c>
      <c r="N7042">
        <f>L7042-M7042</f>
        <v/>
      </c>
    </row>
    <row r="7043">
      <c r="A7043" t="inlineStr">
        <is>
          <t>T1007041</t>
        </is>
      </c>
      <c r="B7043" t="inlineStr">
        <is>
          <t>2024-02-12</t>
        </is>
      </c>
      <c r="C7043" t="inlineStr">
        <is>
          <t>S001</t>
        </is>
      </c>
      <c r="D7043" t="inlineStr">
        <is>
          <t>Store_001</t>
        </is>
      </c>
      <c r="E7043" t="inlineStr">
        <is>
          <t>West</t>
        </is>
      </c>
      <c r="F7043" t="inlineStr">
        <is>
          <t>P0136</t>
        </is>
      </c>
      <c r="G7043" t="inlineStr">
        <is>
          <t>Prod_0136</t>
        </is>
      </c>
      <c r="H7043" t="inlineStr">
        <is>
          <t>Beverages</t>
        </is>
      </c>
      <c r="I7043" t="n">
        <v>8</v>
      </c>
      <c r="J7043" t="n">
        <v>211.44</v>
      </c>
      <c r="K7043" t="n">
        <v>0.1</v>
      </c>
      <c r="L7043">
        <f>I7043*J7043*(1-K7043)</f>
        <v/>
      </c>
      <c r="M7043">
        <f>VLOOKUP(F7043,Products!A:D,4,FALSE)*I7043</f>
        <v/>
      </c>
      <c r="N7043">
        <f>L7043-M7043</f>
        <v/>
      </c>
    </row>
    <row r="7044">
      <c r="A7044" t="inlineStr">
        <is>
          <t>T1007042</t>
        </is>
      </c>
      <c r="B7044" t="inlineStr">
        <is>
          <t>2024-02-05</t>
        </is>
      </c>
      <c r="C7044" t="inlineStr">
        <is>
          <t>S025</t>
        </is>
      </c>
      <c r="D7044" t="inlineStr">
        <is>
          <t>Store_025</t>
        </is>
      </c>
      <c r="E7044" t="inlineStr">
        <is>
          <t>Central</t>
        </is>
      </c>
      <c r="F7044" t="inlineStr">
        <is>
          <t>P0064</t>
        </is>
      </c>
      <c r="G7044" t="inlineStr">
        <is>
          <t>Prod_0064</t>
        </is>
      </c>
      <c r="H7044" t="inlineStr">
        <is>
          <t>Beverages</t>
        </is>
      </c>
      <c r="I7044" t="n">
        <v>5</v>
      </c>
      <c r="J7044" t="n">
        <v>846.34</v>
      </c>
      <c r="K7044" t="n">
        <v>0</v>
      </c>
      <c r="L7044">
        <f>I7044*J7044*(1-K7044)</f>
        <v/>
      </c>
      <c r="M7044">
        <f>VLOOKUP(F7044,Products!A:D,4,FALSE)*I7044</f>
        <v/>
      </c>
      <c r="N7044">
        <f>L7044-M7044</f>
        <v/>
      </c>
    </row>
    <row r="7045">
      <c r="A7045" t="inlineStr">
        <is>
          <t>T1007043</t>
        </is>
      </c>
      <c r="B7045" t="inlineStr">
        <is>
          <t>2025-03-29</t>
        </is>
      </c>
      <c r="C7045" t="inlineStr">
        <is>
          <t>S042</t>
        </is>
      </c>
      <c r="D7045" t="inlineStr">
        <is>
          <t>Store_042</t>
        </is>
      </c>
      <c r="E7045" t="inlineStr">
        <is>
          <t>Central</t>
        </is>
      </c>
      <c r="F7045" t="inlineStr">
        <is>
          <t>P0029</t>
        </is>
      </c>
      <c r="G7045" t="inlineStr">
        <is>
          <t>Prod_0029</t>
        </is>
      </c>
      <c r="H7045" t="inlineStr">
        <is>
          <t>Clothing</t>
        </is>
      </c>
      <c r="I7045" t="n">
        <v>2</v>
      </c>
      <c r="J7045" t="n">
        <v>703.83</v>
      </c>
      <c r="K7045" t="n">
        <v>0</v>
      </c>
      <c r="L7045">
        <f>I7045*J7045*(1-K7045)</f>
        <v/>
      </c>
      <c r="M7045">
        <f>VLOOKUP(F7045,Products!A:D,4,FALSE)*I7045</f>
        <v/>
      </c>
      <c r="N7045">
        <f>L7045-M7045</f>
        <v/>
      </c>
    </row>
    <row r="7046">
      <c r="A7046" t="inlineStr">
        <is>
          <t>T1007044</t>
        </is>
      </c>
      <c r="B7046" t="inlineStr">
        <is>
          <t>2025-07-22</t>
        </is>
      </c>
      <c r="C7046" t="inlineStr">
        <is>
          <t>S031</t>
        </is>
      </c>
      <c r="D7046" t="inlineStr">
        <is>
          <t>Store_031</t>
        </is>
      </c>
      <c r="E7046" t="inlineStr">
        <is>
          <t>Central</t>
        </is>
      </c>
      <c r="F7046" t="inlineStr">
        <is>
          <t>P0104</t>
        </is>
      </c>
      <c r="G7046" t="inlineStr">
        <is>
          <t>Prod_0104</t>
        </is>
      </c>
      <c r="H7046" t="inlineStr">
        <is>
          <t>Clothing</t>
        </is>
      </c>
      <c r="I7046" t="n">
        <v>7</v>
      </c>
      <c r="J7046" t="n">
        <v>537.49</v>
      </c>
      <c r="K7046" t="n">
        <v>0</v>
      </c>
      <c r="L7046">
        <f>I7046*J7046*(1-K7046)</f>
        <v/>
      </c>
      <c r="M7046">
        <f>VLOOKUP(F7046,Products!A:D,4,FALSE)*I7046</f>
        <v/>
      </c>
      <c r="N7046">
        <f>L7046-M7046</f>
        <v/>
      </c>
    </row>
    <row r="7047">
      <c r="A7047" t="inlineStr">
        <is>
          <t>T1007045</t>
        </is>
      </c>
      <c r="B7047" t="inlineStr">
        <is>
          <t>2024-12-07</t>
        </is>
      </c>
      <c r="C7047" t="inlineStr">
        <is>
          <t>S037</t>
        </is>
      </c>
      <c r="D7047" t="inlineStr">
        <is>
          <t>Store_037</t>
        </is>
      </c>
      <c r="E7047" t="inlineStr">
        <is>
          <t>East</t>
        </is>
      </c>
      <c r="F7047" t="inlineStr">
        <is>
          <t>P0049</t>
        </is>
      </c>
      <c r="G7047" t="inlineStr">
        <is>
          <t>Prod_0049</t>
        </is>
      </c>
      <c r="H7047" t="inlineStr">
        <is>
          <t>Beverages</t>
        </is>
      </c>
      <c r="I7047" t="n">
        <v>6</v>
      </c>
      <c r="J7047" t="n">
        <v>183.66</v>
      </c>
      <c r="K7047" t="n">
        <v>0</v>
      </c>
      <c r="L7047">
        <f>I7047*J7047*(1-K7047)</f>
        <v/>
      </c>
      <c r="M7047">
        <f>VLOOKUP(F7047,Products!A:D,4,FALSE)*I7047</f>
        <v/>
      </c>
      <c r="N7047">
        <f>L7047-M7047</f>
        <v/>
      </c>
    </row>
    <row r="7048">
      <c r="A7048" t="inlineStr">
        <is>
          <t>T1007046</t>
        </is>
      </c>
      <c r="B7048" t="inlineStr">
        <is>
          <t>2024-11-18</t>
        </is>
      </c>
      <c r="C7048" t="inlineStr">
        <is>
          <t>S009</t>
        </is>
      </c>
      <c r="D7048" t="inlineStr">
        <is>
          <t>Store_009</t>
        </is>
      </c>
      <c r="E7048" t="inlineStr">
        <is>
          <t>Central</t>
        </is>
      </c>
      <c r="F7048" t="inlineStr">
        <is>
          <t>P0054</t>
        </is>
      </c>
      <c r="G7048" t="inlineStr">
        <is>
          <t>Prod_0054</t>
        </is>
      </c>
      <c r="H7048" t="inlineStr">
        <is>
          <t>Food</t>
        </is>
      </c>
      <c r="I7048" t="n">
        <v>6</v>
      </c>
      <c r="J7048" t="n">
        <v>582.33</v>
      </c>
      <c r="K7048" t="n">
        <v>0</v>
      </c>
      <c r="L7048">
        <f>I7048*J7048*(1-K7048)</f>
        <v/>
      </c>
      <c r="M7048">
        <f>VLOOKUP(F7048,Products!A:D,4,FALSE)*I7048</f>
        <v/>
      </c>
      <c r="N7048">
        <f>L7048-M7048</f>
        <v/>
      </c>
    </row>
    <row r="7049">
      <c r="A7049" t="inlineStr">
        <is>
          <t>T1007047</t>
        </is>
      </c>
      <c r="B7049" t="inlineStr">
        <is>
          <t>2025-06-29</t>
        </is>
      </c>
      <c r="C7049" t="inlineStr">
        <is>
          <t>S030</t>
        </is>
      </c>
      <c r="D7049" t="inlineStr">
        <is>
          <t>Store_030</t>
        </is>
      </c>
      <c r="E7049" t="inlineStr">
        <is>
          <t>North</t>
        </is>
      </c>
      <c r="F7049" t="inlineStr">
        <is>
          <t>P0082</t>
        </is>
      </c>
      <c r="G7049" t="inlineStr">
        <is>
          <t>Prod_0082</t>
        </is>
      </c>
      <c r="H7049" t="inlineStr">
        <is>
          <t>Food</t>
        </is>
      </c>
      <c r="I7049" t="n">
        <v>7</v>
      </c>
      <c r="J7049" t="n">
        <v>511.76</v>
      </c>
      <c r="K7049" t="n">
        <v>0.05</v>
      </c>
      <c r="L7049">
        <f>I7049*J7049*(1-K7049)</f>
        <v/>
      </c>
      <c r="M7049">
        <f>VLOOKUP(F7049,Products!A:D,4,FALSE)*I7049</f>
        <v/>
      </c>
      <c r="N7049">
        <f>L7049-M7049</f>
        <v/>
      </c>
    </row>
    <row r="7050">
      <c r="A7050" t="inlineStr">
        <is>
          <t>T1007048</t>
        </is>
      </c>
      <c r="B7050" t="inlineStr">
        <is>
          <t>2024-05-23</t>
        </is>
      </c>
      <c r="C7050" t="inlineStr">
        <is>
          <t>S028</t>
        </is>
      </c>
      <c r="D7050" t="inlineStr">
        <is>
          <t>Store_028</t>
        </is>
      </c>
      <c r="E7050" t="inlineStr">
        <is>
          <t>North</t>
        </is>
      </c>
      <c r="F7050" t="inlineStr">
        <is>
          <t>P0043</t>
        </is>
      </c>
      <c r="G7050" t="inlineStr">
        <is>
          <t>Prod_0043</t>
        </is>
      </c>
      <c r="H7050" t="inlineStr">
        <is>
          <t>Food</t>
        </is>
      </c>
      <c r="I7050" t="n">
        <v>9</v>
      </c>
      <c r="J7050" t="n">
        <v>203.6</v>
      </c>
      <c r="K7050" t="n">
        <v>0.05</v>
      </c>
      <c r="L7050">
        <f>I7050*J7050*(1-K7050)</f>
        <v/>
      </c>
      <c r="M7050">
        <f>VLOOKUP(F7050,Products!A:D,4,FALSE)*I7050</f>
        <v/>
      </c>
      <c r="N7050">
        <f>L7050-M7050</f>
        <v/>
      </c>
    </row>
    <row r="7051">
      <c r="A7051" t="inlineStr">
        <is>
          <t>T1007049</t>
        </is>
      </c>
      <c r="B7051" t="inlineStr">
        <is>
          <t>2024-09-12</t>
        </is>
      </c>
      <c r="C7051" t="inlineStr">
        <is>
          <t>S035</t>
        </is>
      </c>
      <c r="D7051" t="inlineStr">
        <is>
          <t>Store_035</t>
        </is>
      </c>
      <c r="E7051" t="inlineStr">
        <is>
          <t>Central</t>
        </is>
      </c>
      <c r="F7051" t="inlineStr">
        <is>
          <t>P0027</t>
        </is>
      </c>
      <c r="G7051" t="inlineStr">
        <is>
          <t>Prod_0027</t>
        </is>
      </c>
      <c r="H7051" t="inlineStr">
        <is>
          <t>Electronics</t>
        </is>
      </c>
      <c r="I7051" t="n">
        <v>3</v>
      </c>
      <c r="J7051" t="n">
        <v>560.51</v>
      </c>
      <c r="K7051" t="n">
        <v>0</v>
      </c>
      <c r="L7051">
        <f>I7051*J7051*(1-K7051)</f>
        <v/>
      </c>
      <c r="M7051">
        <f>VLOOKUP(F7051,Products!A:D,4,FALSE)*I7051</f>
        <v/>
      </c>
      <c r="N7051">
        <f>L7051-M7051</f>
        <v/>
      </c>
    </row>
    <row r="7052">
      <c r="A7052" t="inlineStr">
        <is>
          <t>T1007050</t>
        </is>
      </c>
      <c r="B7052" t="inlineStr">
        <is>
          <t>2023-08-27</t>
        </is>
      </c>
      <c r="C7052" t="inlineStr">
        <is>
          <t>S032</t>
        </is>
      </c>
      <c r="D7052" t="inlineStr">
        <is>
          <t>Store_032</t>
        </is>
      </c>
      <c r="E7052" t="inlineStr">
        <is>
          <t>Central</t>
        </is>
      </c>
      <c r="F7052" t="inlineStr">
        <is>
          <t>P0032</t>
        </is>
      </c>
      <c r="G7052" t="inlineStr">
        <is>
          <t>Prod_0032</t>
        </is>
      </c>
      <c r="H7052" t="inlineStr">
        <is>
          <t>Beverages</t>
        </is>
      </c>
      <c r="I7052" t="n">
        <v>5</v>
      </c>
      <c r="J7052" t="n">
        <v>346.99</v>
      </c>
      <c r="K7052" t="n">
        <v>0</v>
      </c>
      <c r="L7052">
        <f>I7052*J7052*(1-K7052)</f>
        <v/>
      </c>
      <c r="M7052">
        <f>VLOOKUP(F7052,Products!A:D,4,FALSE)*I7052</f>
        <v/>
      </c>
      <c r="N7052">
        <f>L7052-M7052</f>
        <v/>
      </c>
    </row>
    <row r="7053">
      <c r="A7053" t="inlineStr">
        <is>
          <t>T1007051</t>
        </is>
      </c>
      <c r="B7053" t="inlineStr">
        <is>
          <t>2024-09-18</t>
        </is>
      </c>
      <c r="C7053" t="inlineStr">
        <is>
          <t>S023</t>
        </is>
      </c>
      <c r="D7053" t="inlineStr">
        <is>
          <t>Store_023</t>
        </is>
      </c>
      <c r="E7053" t="inlineStr">
        <is>
          <t>South</t>
        </is>
      </c>
      <c r="F7053" t="inlineStr">
        <is>
          <t>P0180</t>
        </is>
      </c>
      <c r="G7053" t="inlineStr">
        <is>
          <t>Prod_0180</t>
        </is>
      </c>
      <c r="H7053" t="inlineStr">
        <is>
          <t>Clothing</t>
        </is>
      </c>
      <c r="I7053" t="n">
        <v>1</v>
      </c>
      <c r="J7053" t="n">
        <v>447.67</v>
      </c>
      <c r="K7053" t="n">
        <v>0</v>
      </c>
      <c r="L7053">
        <f>I7053*J7053*(1-K7053)</f>
        <v/>
      </c>
      <c r="M7053">
        <f>VLOOKUP(F7053,Products!A:D,4,FALSE)*I7053</f>
        <v/>
      </c>
      <c r="N7053">
        <f>L7053-M7053</f>
        <v/>
      </c>
    </row>
    <row r="7054">
      <c r="A7054" t="inlineStr">
        <is>
          <t>T1007052</t>
        </is>
      </c>
      <c r="B7054" t="inlineStr">
        <is>
          <t>2024-10-10</t>
        </is>
      </c>
      <c r="C7054" t="inlineStr">
        <is>
          <t>S008</t>
        </is>
      </c>
      <c r="D7054" t="inlineStr">
        <is>
          <t>Store_008</t>
        </is>
      </c>
      <c r="E7054" t="inlineStr">
        <is>
          <t>East</t>
        </is>
      </c>
      <c r="F7054" t="inlineStr">
        <is>
          <t>P0115</t>
        </is>
      </c>
      <c r="G7054" t="inlineStr">
        <is>
          <t>Prod_0115</t>
        </is>
      </c>
      <c r="H7054" t="inlineStr">
        <is>
          <t>Clothing</t>
        </is>
      </c>
      <c r="I7054" t="n">
        <v>9</v>
      </c>
      <c r="J7054" t="n">
        <v>810.76</v>
      </c>
      <c r="K7054" t="n">
        <v>0</v>
      </c>
      <c r="L7054">
        <f>I7054*J7054*(1-K7054)</f>
        <v/>
      </c>
      <c r="M7054">
        <f>VLOOKUP(F7054,Products!A:D,4,FALSE)*I7054</f>
        <v/>
      </c>
      <c r="N7054">
        <f>L7054-M7054</f>
        <v/>
      </c>
    </row>
    <row r="7055">
      <c r="A7055" t="inlineStr">
        <is>
          <t>T1007053</t>
        </is>
      </c>
      <c r="B7055" t="inlineStr">
        <is>
          <t>2023-10-29</t>
        </is>
      </c>
      <c r="C7055" t="inlineStr">
        <is>
          <t>S008</t>
        </is>
      </c>
      <c r="D7055" t="inlineStr">
        <is>
          <t>Store_008</t>
        </is>
      </c>
      <c r="E7055" t="inlineStr">
        <is>
          <t>East</t>
        </is>
      </c>
      <c r="F7055" t="inlineStr">
        <is>
          <t>P0065</t>
        </is>
      </c>
      <c r="G7055" t="inlineStr">
        <is>
          <t>Prod_0065</t>
        </is>
      </c>
      <c r="H7055" t="inlineStr">
        <is>
          <t>Beverages</t>
        </is>
      </c>
      <c r="I7055" t="n">
        <v>6</v>
      </c>
      <c r="J7055" t="n">
        <v>249.92</v>
      </c>
      <c r="K7055" t="n">
        <v>0.05</v>
      </c>
      <c r="L7055">
        <f>I7055*J7055*(1-K7055)</f>
        <v/>
      </c>
      <c r="M7055">
        <f>VLOOKUP(F7055,Products!A:D,4,FALSE)*I7055</f>
        <v/>
      </c>
      <c r="N7055">
        <f>L7055-M7055</f>
        <v/>
      </c>
    </row>
    <row r="7056">
      <c r="A7056" t="inlineStr">
        <is>
          <t>T1007054</t>
        </is>
      </c>
      <c r="B7056" t="inlineStr">
        <is>
          <t>2023-03-21</t>
        </is>
      </c>
      <c r="C7056" t="inlineStr">
        <is>
          <t>S011</t>
        </is>
      </c>
      <c r="D7056" t="inlineStr">
        <is>
          <t>Store_011</t>
        </is>
      </c>
      <c r="E7056" t="inlineStr">
        <is>
          <t>South</t>
        </is>
      </c>
      <c r="F7056" t="inlineStr">
        <is>
          <t>P0123</t>
        </is>
      </c>
      <c r="G7056" t="inlineStr">
        <is>
          <t>Prod_0123</t>
        </is>
      </c>
      <c r="H7056" t="inlineStr">
        <is>
          <t>Food</t>
        </is>
      </c>
      <c r="I7056" t="n">
        <v>3</v>
      </c>
      <c r="J7056" t="n">
        <v>637.74</v>
      </c>
      <c r="K7056" t="n">
        <v>0</v>
      </c>
      <c r="L7056">
        <f>I7056*J7056*(1-K7056)</f>
        <v/>
      </c>
      <c r="M7056">
        <f>VLOOKUP(F7056,Products!A:D,4,FALSE)*I7056</f>
        <v/>
      </c>
      <c r="N7056">
        <f>L7056-M7056</f>
        <v/>
      </c>
    </row>
    <row r="7057">
      <c r="A7057" t="inlineStr">
        <is>
          <t>T1007055</t>
        </is>
      </c>
      <c r="B7057" t="inlineStr">
        <is>
          <t>2024-08-30</t>
        </is>
      </c>
      <c r="C7057" t="inlineStr">
        <is>
          <t>S028</t>
        </is>
      </c>
      <c r="D7057" t="inlineStr">
        <is>
          <t>Store_028</t>
        </is>
      </c>
      <c r="E7057" t="inlineStr">
        <is>
          <t>North</t>
        </is>
      </c>
      <c r="F7057" t="inlineStr">
        <is>
          <t>P0151</t>
        </is>
      </c>
      <c r="G7057" t="inlineStr">
        <is>
          <t>Prod_0151</t>
        </is>
      </c>
      <c r="H7057" t="inlineStr">
        <is>
          <t>Food</t>
        </is>
      </c>
      <c r="I7057" t="n">
        <v>5</v>
      </c>
      <c r="J7057" t="n">
        <v>931.35</v>
      </c>
      <c r="K7057" t="n">
        <v>0</v>
      </c>
      <c r="L7057">
        <f>I7057*J7057*(1-K7057)</f>
        <v/>
      </c>
      <c r="M7057">
        <f>VLOOKUP(F7057,Products!A:D,4,FALSE)*I7057</f>
        <v/>
      </c>
      <c r="N7057">
        <f>L7057-M7057</f>
        <v/>
      </c>
    </row>
    <row r="7058">
      <c r="A7058" t="inlineStr">
        <is>
          <t>T1007056</t>
        </is>
      </c>
      <c r="B7058" t="inlineStr">
        <is>
          <t>2024-12-07</t>
        </is>
      </c>
      <c r="C7058" t="inlineStr">
        <is>
          <t>S025</t>
        </is>
      </c>
      <c r="D7058" t="inlineStr">
        <is>
          <t>Store_025</t>
        </is>
      </c>
      <c r="E7058" t="inlineStr">
        <is>
          <t>Central</t>
        </is>
      </c>
      <c r="F7058" t="inlineStr">
        <is>
          <t>P0077</t>
        </is>
      </c>
      <c r="G7058" t="inlineStr">
        <is>
          <t>Prod_0077</t>
        </is>
      </c>
      <c r="H7058" t="inlineStr">
        <is>
          <t>Beverages</t>
        </is>
      </c>
      <c r="I7058" t="n">
        <v>7</v>
      </c>
      <c r="J7058" t="n">
        <v>42.27</v>
      </c>
      <c r="K7058" t="n">
        <v>0.2</v>
      </c>
      <c r="L7058">
        <f>I7058*J7058*(1-K7058)</f>
        <v/>
      </c>
      <c r="M7058">
        <f>VLOOKUP(F7058,Products!A:D,4,FALSE)*I7058</f>
        <v/>
      </c>
      <c r="N7058">
        <f>L7058-M7058</f>
        <v/>
      </c>
    </row>
    <row r="7059">
      <c r="A7059" t="inlineStr">
        <is>
          <t>T1007057</t>
        </is>
      </c>
      <c r="B7059" t="inlineStr">
        <is>
          <t>2024-08-21</t>
        </is>
      </c>
      <c r="C7059" t="inlineStr">
        <is>
          <t>S039</t>
        </is>
      </c>
      <c r="D7059" t="inlineStr">
        <is>
          <t>Store_039</t>
        </is>
      </c>
      <c r="E7059" t="inlineStr">
        <is>
          <t>North</t>
        </is>
      </c>
      <c r="F7059" t="inlineStr">
        <is>
          <t>P0147</t>
        </is>
      </c>
      <c r="G7059" t="inlineStr">
        <is>
          <t>Prod_0147</t>
        </is>
      </c>
      <c r="H7059" t="inlineStr">
        <is>
          <t>Stationery</t>
        </is>
      </c>
      <c r="I7059" t="n">
        <v>1</v>
      </c>
      <c r="J7059" t="n">
        <v>527.6</v>
      </c>
      <c r="K7059" t="n">
        <v>0</v>
      </c>
      <c r="L7059">
        <f>I7059*J7059*(1-K7059)</f>
        <v/>
      </c>
      <c r="M7059">
        <f>VLOOKUP(F7059,Products!A:D,4,FALSE)*I7059</f>
        <v/>
      </c>
      <c r="N7059">
        <f>L7059-M7059</f>
        <v/>
      </c>
    </row>
    <row r="7060">
      <c r="A7060" t="inlineStr">
        <is>
          <t>T1007058</t>
        </is>
      </c>
      <c r="B7060" t="inlineStr">
        <is>
          <t>2024-04-06</t>
        </is>
      </c>
      <c r="C7060" t="inlineStr">
        <is>
          <t>S016</t>
        </is>
      </c>
      <c r="D7060" t="inlineStr">
        <is>
          <t>Store_016</t>
        </is>
      </c>
      <c r="E7060" t="inlineStr">
        <is>
          <t>West</t>
        </is>
      </c>
      <c r="F7060" t="inlineStr">
        <is>
          <t>P0067</t>
        </is>
      </c>
      <c r="G7060" t="inlineStr">
        <is>
          <t>Prod_0067</t>
        </is>
      </c>
      <c r="H7060" t="inlineStr">
        <is>
          <t>Toys</t>
        </is>
      </c>
      <c r="I7060" t="n">
        <v>2</v>
      </c>
      <c r="J7060" t="n">
        <v>148.79</v>
      </c>
      <c r="K7060" t="n">
        <v>0.15</v>
      </c>
      <c r="L7060">
        <f>I7060*J7060*(1-K7060)</f>
        <v/>
      </c>
      <c r="M7060">
        <f>VLOOKUP(F7060,Products!A:D,4,FALSE)*I7060</f>
        <v/>
      </c>
      <c r="N7060">
        <f>L7060-M7060</f>
        <v/>
      </c>
    </row>
    <row r="7061">
      <c r="A7061" t="inlineStr">
        <is>
          <t>T1007059</t>
        </is>
      </c>
      <c r="B7061" t="inlineStr">
        <is>
          <t>2024-01-10</t>
        </is>
      </c>
      <c r="C7061" t="inlineStr">
        <is>
          <t>S038</t>
        </is>
      </c>
      <c r="D7061" t="inlineStr">
        <is>
          <t>Store_038</t>
        </is>
      </c>
      <c r="E7061" t="inlineStr">
        <is>
          <t>East</t>
        </is>
      </c>
      <c r="F7061" t="inlineStr">
        <is>
          <t>P0126</t>
        </is>
      </c>
      <c r="G7061" t="inlineStr">
        <is>
          <t>Prod_0126</t>
        </is>
      </c>
      <c r="H7061" t="inlineStr">
        <is>
          <t>Toys</t>
        </is>
      </c>
      <c r="I7061" t="n">
        <v>2</v>
      </c>
      <c r="J7061" t="n">
        <v>368.03</v>
      </c>
      <c r="K7061" t="n">
        <v>0</v>
      </c>
      <c r="L7061">
        <f>I7061*J7061*(1-K7061)</f>
        <v/>
      </c>
      <c r="M7061">
        <f>VLOOKUP(F7061,Products!A:D,4,FALSE)*I7061</f>
        <v/>
      </c>
      <c r="N7061">
        <f>L7061-M7061</f>
        <v/>
      </c>
    </row>
    <row r="7062">
      <c r="A7062" t="inlineStr">
        <is>
          <t>T1007060</t>
        </is>
      </c>
      <c r="B7062" t="inlineStr">
        <is>
          <t>2024-07-09</t>
        </is>
      </c>
      <c r="C7062" t="inlineStr">
        <is>
          <t>S010</t>
        </is>
      </c>
      <c r="D7062" t="inlineStr">
        <is>
          <t>Store_010</t>
        </is>
      </c>
      <c r="E7062" t="inlineStr">
        <is>
          <t>North</t>
        </is>
      </c>
      <c r="F7062" t="inlineStr">
        <is>
          <t>P0075</t>
        </is>
      </c>
      <c r="G7062" t="inlineStr">
        <is>
          <t>Prod_0075</t>
        </is>
      </c>
      <c r="H7062" t="inlineStr">
        <is>
          <t>Beverages</t>
        </is>
      </c>
      <c r="I7062" t="n">
        <v>9</v>
      </c>
      <c r="J7062" t="n">
        <v>767.89</v>
      </c>
      <c r="K7062" t="n">
        <v>0</v>
      </c>
      <c r="L7062">
        <f>I7062*J7062*(1-K7062)</f>
        <v/>
      </c>
      <c r="M7062">
        <f>VLOOKUP(F7062,Products!A:D,4,FALSE)*I7062</f>
        <v/>
      </c>
      <c r="N7062">
        <f>L7062-M7062</f>
        <v/>
      </c>
    </row>
    <row r="7063">
      <c r="A7063" t="inlineStr">
        <is>
          <t>T1007061</t>
        </is>
      </c>
      <c r="B7063" t="inlineStr">
        <is>
          <t>2023-09-03</t>
        </is>
      </c>
      <c r="C7063" t="inlineStr">
        <is>
          <t>S020</t>
        </is>
      </c>
      <c r="D7063" t="inlineStr">
        <is>
          <t>Store_020</t>
        </is>
      </c>
      <c r="E7063" t="inlineStr">
        <is>
          <t>West</t>
        </is>
      </c>
      <c r="F7063" t="inlineStr">
        <is>
          <t>P0135</t>
        </is>
      </c>
      <c r="G7063" t="inlineStr">
        <is>
          <t>Prod_0135</t>
        </is>
      </c>
      <c r="H7063" t="inlineStr">
        <is>
          <t>Food</t>
        </is>
      </c>
      <c r="I7063" t="n">
        <v>1</v>
      </c>
      <c r="J7063" t="n">
        <v>85.79000000000001</v>
      </c>
      <c r="K7063" t="n">
        <v>0</v>
      </c>
      <c r="L7063">
        <f>I7063*J7063*(1-K7063)</f>
        <v/>
      </c>
      <c r="M7063">
        <f>VLOOKUP(F7063,Products!A:D,4,FALSE)*I7063</f>
        <v/>
      </c>
      <c r="N7063">
        <f>L7063-M7063</f>
        <v/>
      </c>
    </row>
    <row r="7064">
      <c r="A7064" t="inlineStr">
        <is>
          <t>T1007062</t>
        </is>
      </c>
      <c r="B7064" t="inlineStr">
        <is>
          <t>2025-06-30</t>
        </is>
      </c>
      <c r="C7064" t="inlineStr">
        <is>
          <t>S015</t>
        </is>
      </c>
      <c r="D7064" t="inlineStr">
        <is>
          <t>Store_015</t>
        </is>
      </c>
      <c r="E7064" t="inlineStr">
        <is>
          <t>North</t>
        </is>
      </c>
      <c r="F7064" t="inlineStr">
        <is>
          <t>P0121</t>
        </is>
      </c>
      <c r="G7064" t="inlineStr">
        <is>
          <t>Prod_0121</t>
        </is>
      </c>
      <c r="H7064" t="inlineStr">
        <is>
          <t>Clothing</t>
        </is>
      </c>
      <c r="I7064" t="n">
        <v>4</v>
      </c>
      <c r="J7064" t="n">
        <v>985.8200000000001</v>
      </c>
      <c r="K7064" t="n">
        <v>0</v>
      </c>
      <c r="L7064">
        <f>I7064*J7064*(1-K7064)</f>
        <v/>
      </c>
      <c r="M7064">
        <f>VLOOKUP(F7064,Products!A:D,4,FALSE)*I7064</f>
        <v/>
      </c>
      <c r="N7064">
        <f>L7064-M7064</f>
        <v/>
      </c>
    </row>
    <row r="7065">
      <c r="A7065" t="inlineStr">
        <is>
          <t>T1007063</t>
        </is>
      </c>
      <c r="B7065" t="inlineStr">
        <is>
          <t>2024-10-17</t>
        </is>
      </c>
      <c r="C7065" t="inlineStr">
        <is>
          <t>S034</t>
        </is>
      </c>
      <c r="D7065" t="inlineStr">
        <is>
          <t>Store_034</t>
        </is>
      </c>
      <c r="E7065" t="inlineStr">
        <is>
          <t>Central</t>
        </is>
      </c>
      <c r="F7065" t="inlineStr">
        <is>
          <t>P0094</t>
        </is>
      </c>
      <c r="G7065" t="inlineStr">
        <is>
          <t>Prod_0094</t>
        </is>
      </c>
      <c r="H7065" t="inlineStr">
        <is>
          <t>Toys</t>
        </is>
      </c>
      <c r="I7065" t="n">
        <v>3</v>
      </c>
      <c r="J7065" t="n">
        <v>762.66</v>
      </c>
      <c r="K7065" t="n">
        <v>0.05</v>
      </c>
      <c r="L7065">
        <f>I7065*J7065*(1-K7065)</f>
        <v/>
      </c>
      <c r="M7065">
        <f>VLOOKUP(F7065,Products!A:D,4,FALSE)*I7065</f>
        <v/>
      </c>
      <c r="N7065">
        <f>L7065-M7065</f>
        <v/>
      </c>
    </row>
    <row r="7066">
      <c r="A7066" t="inlineStr">
        <is>
          <t>T1007064</t>
        </is>
      </c>
      <c r="B7066" t="inlineStr">
        <is>
          <t>2024-11-13</t>
        </is>
      </c>
      <c r="C7066" t="inlineStr">
        <is>
          <t>S010</t>
        </is>
      </c>
      <c r="D7066" t="inlineStr">
        <is>
          <t>Store_010</t>
        </is>
      </c>
      <c r="E7066" t="inlineStr">
        <is>
          <t>North</t>
        </is>
      </c>
      <c r="F7066" t="inlineStr">
        <is>
          <t>P0045</t>
        </is>
      </c>
      <c r="G7066" t="inlineStr">
        <is>
          <t>Prod_0045</t>
        </is>
      </c>
      <c r="H7066" t="inlineStr">
        <is>
          <t>Toys</t>
        </is>
      </c>
      <c r="I7066" t="n">
        <v>1</v>
      </c>
      <c r="J7066" t="n">
        <v>245.78</v>
      </c>
      <c r="K7066" t="n">
        <v>0</v>
      </c>
      <c r="L7066">
        <f>I7066*J7066*(1-K7066)</f>
        <v/>
      </c>
      <c r="M7066">
        <f>VLOOKUP(F7066,Products!A:D,4,FALSE)*I7066</f>
        <v/>
      </c>
      <c r="N7066">
        <f>L7066-M7066</f>
        <v/>
      </c>
    </row>
    <row r="7067">
      <c r="A7067" t="inlineStr">
        <is>
          <t>T1007065</t>
        </is>
      </c>
      <c r="B7067" t="inlineStr">
        <is>
          <t>2023-09-22</t>
        </is>
      </c>
      <c r="C7067" t="inlineStr">
        <is>
          <t>S038</t>
        </is>
      </c>
      <c r="D7067" t="inlineStr">
        <is>
          <t>Store_038</t>
        </is>
      </c>
      <c r="E7067" t="inlineStr">
        <is>
          <t>East</t>
        </is>
      </c>
      <c r="F7067" t="inlineStr">
        <is>
          <t>P0199</t>
        </is>
      </c>
      <c r="G7067" t="inlineStr">
        <is>
          <t>Prod_0199</t>
        </is>
      </c>
      <c r="H7067" t="inlineStr">
        <is>
          <t>Beverages</t>
        </is>
      </c>
      <c r="I7067" t="n">
        <v>9</v>
      </c>
      <c r="J7067" t="n">
        <v>84.43000000000001</v>
      </c>
      <c r="K7067" t="n">
        <v>0.1</v>
      </c>
      <c r="L7067">
        <f>I7067*J7067*(1-K7067)</f>
        <v/>
      </c>
      <c r="M7067">
        <f>VLOOKUP(F7067,Products!A:D,4,FALSE)*I7067</f>
        <v/>
      </c>
      <c r="N7067">
        <f>L7067-M7067</f>
        <v/>
      </c>
    </row>
    <row r="7068">
      <c r="A7068" t="inlineStr">
        <is>
          <t>T1007066</t>
        </is>
      </c>
      <c r="B7068" t="inlineStr">
        <is>
          <t>2024-05-16</t>
        </is>
      </c>
      <c r="C7068" t="inlineStr">
        <is>
          <t>S009</t>
        </is>
      </c>
      <c r="D7068" t="inlineStr">
        <is>
          <t>Store_009</t>
        </is>
      </c>
      <c r="E7068" t="inlineStr">
        <is>
          <t>Central</t>
        </is>
      </c>
      <c r="F7068" t="inlineStr">
        <is>
          <t>P0034</t>
        </is>
      </c>
      <c r="G7068" t="inlineStr">
        <is>
          <t>Prod_0034</t>
        </is>
      </c>
      <c r="H7068" t="inlineStr">
        <is>
          <t>Toys</t>
        </is>
      </c>
      <c r="I7068" t="n">
        <v>7</v>
      </c>
      <c r="J7068" t="n">
        <v>630.9</v>
      </c>
      <c r="K7068" t="n">
        <v>0</v>
      </c>
      <c r="L7068">
        <f>I7068*J7068*(1-K7068)</f>
        <v/>
      </c>
      <c r="M7068">
        <f>VLOOKUP(F7068,Products!A:D,4,FALSE)*I7068</f>
        <v/>
      </c>
      <c r="N7068">
        <f>L7068-M7068</f>
        <v/>
      </c>
    </row>
    <row r="7069">
      <c r="A7069" t="inlineStr">
        <is>
          <t>T1007067</t>
        </is>
      </c>
      <c r="B7069" t="inlineStr">
        <is>
          <t>2024-10-13</t>
        </is>
      </c>
      <c r="C7069" t="inlineStr">
        <is>
          <t>S006</t>
        </is>
      </c>
      <c r="D7069" t="inlineStr">
        <is>
          <t>Store_006</t>
        </is>
      </c>
      <c r="E7069" t="inlineStr">
        <is>
          <t>East</t>
        </is>
      </c>
      <c r="F7069" t="inlineStr">
        <is>
          <t>P0098</t>
        </is>
      </c>
      <c r="G7069" t="inlineStr">
        <is>
          <t>Prod_0098</t>
        </is>
      </c>
      <c r="H7069" t="inlineStr">
        <is>
          <t>Clothing</t>
        </is>
      </c>
      <c r="I7069" t="n">
        <v>8</v>
      </c>
      <c r="J7069" t="n">
        <v>638.8</v>
      </c>
      <c r="K7069" t="n">
        <v>0.15</v>
      </c>
      <c r="L7069">
        <f>I7069*J7069*(1-K7069)</f>
        <v/>
      </c>
      <c r="M7069">
        <f>VLOOKUP(F7069,Products!A:D,4,FALSE)*I7069</f>
        <v/>
      </c>
      <c r="N7069">
        <f>L7069-M7069</f>
        <v/>
      </c>
    </row>
    <row r="7070">
      <c r="A7070" t="inlineStr">
        <is>
          <t>T1007068</t>
        </is>
      </c>
      <c r="B7070" t="inlineStr">
        <is>
          <t>2024-12-18</t>
        </is>
      </c>
      <c r="C7070" t="inlineStr">
        <is>
          <t>S028</t>
        </is>
      </c>
      <c r="D7070" t="inlineStr">
        <is>
          <t>Store_028</t>
        </is>
      </c>
      <c r="E7070" t="inlineStr">
        <is>
          <t>North</t>
        </is>
      </c>
      <c r="F7070" t="inlineStr">
        <is>
          <t>P0164</t>
        </is>
      </c>
      <c r="G7070" t="inlineStr">
        <is>
          <t>Prod_0164</t>
        </is>
      </c>
      <c r="H7070" t="inlineStr">
        <is>
          <t>Food</t>
        </is>
      </c>
      <c r="I7070" t="n">
        <v>7</v>
      </c>
      <c r="J7070" t="n">
        <v>733.03</v>
      </c>
      <c r="K7070" t="n">
        <v>0.05</v>
      </c>
      <c r="L7070">
        <f>I7070*J7070*(1-K7070)</f>
        <v/>
      </c>
      <c r="M7070">
        <f>VLOOKUP(F7070,Products!A:D,4,FALSE)*I7070</f>
        <v/>
      </c>
      <c r="N7070">
        <f>L7070-M7070</f>
        <v/>
      </c>
    </row>
    <row r="7071">
      <c r="A7071" t="inlineStr">
        <is>
          <t>T1007069</t>
        </is>
      </c>
      <c r="B7071" t="inlineStr">
        <is>
          <t>2023-09-24</t>
        </is>
      </c>
      <c r="C7071" t="inlineStr">
        <is>
          <t>S034</t>
        </is>
      </c>
      <c r="D7071" t="inlineStr">
        <is>
          <t>Store_034</t>
        </is>
      </c>
      <c r="E7071" t="inlineStr">
        <is>
          <t>Central</t>
        </is>
      </c>
      <c r="F7071" t="inlineStr">
        <is>
          <t>P0005</t>
        </is>
      </c>
      <c r="G7071" t="inlineStr">
        <is>
          <t>Prod_0005</t>
        </is>
      </c>
      <c r="H7071" t="inlineStr">
        <is>
          <t>Beverages</t>
        </is>
      </c>
      <c r="I7071" t="n">
        <v>7</v>
      </c>
      <c r="J7071" t="n">
        <v>153.4</v>
      </c>
      <c r="K7071" t="n">
        <v>0</v>
      </c>
      <c r="L7071">
        <f>I7071*J7071*(1-K7071)</f>
        <v/>
      </c>
      <c r="M7071">
        <f>VLOOKUP(F7071,Products!A:D,4,FALSE)*I7071</f>
        <v/>
      </c>
      <c r="N7071">
        <f>L7071-M7071</f>
        <v/>
      </c>
    </row>
    <row r="7072">
      <c r="A7072" t="inlineStr">
        <is>
          <t>T1007070</t>
        </is>
      </c>
      <c r="B7072" t="inlineStr">
        <is>
          <t>2025-09-19</t>
        </is>
      </c>
      <c r="C7072" t="inlineStr">
        <is>
          <t>S031</t>
        </is>
      </c>
      <c r="D7072" t="inlineStr">
        <is>
          <t>Store_031</t>
        </is>
      </c>
      <c r="E7072" t="inlineStr">
        <is>
          <t>Central</t>
        </is>
      </c>
      <c r="F7072" t="inlineStr">
        <is>
          <t>P0120</t>
        </is>
      </c>
      <c r="G7072" t="inlineStr">
        <is>
          <t>Prod_0120</t>
        </is>
      </c>
      <c r="H7072" t="inlineStr">
        <is>
          <t>Stationery</t>
        </is>
      </c>
      <c r="I7072" t="n">
        <v>8</v>
      </c>
      <c r="J7072" t="n">
        <v>478.79</v>
      </c>
      <c r="K7072" t="n">
        <v>0.2</v>
      </c>
      <c r="L7072">
        <f>I7072*J7072*(1-K7072)</f>
        <v/>
      </c>
      <c r="M7072">
        <f>VLOOKUP(F7072,Products!A:D,4,FALSE)*I7072</f>
        <v/>
      </c>
      <c r="N7072">
        <f>L7072-M7072</f>
        <v/>
      </c>
    </row>
    <row r="7073">
      <c r="A7073" t="inlineStr">
        <is>
          <t>T1007071</t>
        </is>
      </c>
      <c r="B7073" t="inlineStr">
        <is>
          <t>2023-07-31</t>
        </is>
      </c>
      <c r="C7073" t="inlineStr">
        <is>
          <t>S035</t>
        </is>
      </c>
      <c r="D7073" t="inlineStr">
        <is>
          <t>Store_035</t>
        </is>
      </c>
      <c r="E7073" t="inlineStr">
        <is>
          <t>Central</t>
        </is>
      </c>
      <c r="F7073" t="inlineStr">
        <is>
          <t>P0032</t>
        </is>
      </c>
      <c r="G7073" t="inlineStr">
        <is>
          <t>Prod_0032</t>
        </is>
      </c>
      <c r="H7073" t="inlineStr">
        <is>
          <t>Beverages</t>
        </is>
      </c>
      <c r="I7073" t="n">
        <v>7</v>
      </c>
      <c r="J7073" t="n">
        <v>304.46</v>
      </c>
      <c r="K7073" t="n">
        <v>0.05</v>
      </c>
      <c r="L7073">
        <f>I7073*J7073*(1-K7073)</f>
        <v/>
      </c>
      <c r="M7073">
        <f>VLOOKUP(F7073,Products!A:D,4,FALSE)*I7073</f>
        <v/>
      </c>
      <c r="N7073">
        <f>L7073-M7073</f>
        <v/>
      </c>
    </row>
    <row r="7074">
      <c r="A7074" t="inlineStr">
        <is>
          <t>T1007072</t>
        </is>
      </c>
      <c r="B7074" t="inlineStr">
        <is>
          <t>2025-05-08</t>
        </is>
      </c>
      <c r="C7074" t="inlineStr">
        <is>
          <t>S042</t>
        </is>
      </c>
      <c r="D7074" t="inlineStr">
        <is>
          <t>Store_042</t>
        </is>
      </c>
      <c r="E7074" t="inlineStr">
        <is>
          <t>Central</t>
        </is>
      </c>
      <c r="F7074" t="inlineStr">
        <is>
          <t>P0049</t>
        </is>
      </c>
      <c r="G7074" t="inlineStr">
        <is>
          <t>Prod_0049</t>
        </is>
      </c>
      <c r="H7074" t="inlineStr">
        <is>
          <t>Beverages</t>
        </is>
      </c>
      <c r="I7074" t="n">
        <v>4</v>
      </c>
      <c r="J7074" t="n">
        <v>272.85</v>
      </c>
      <c r="K7074" t="n">
        <v>0.05</v>
      </c>
      <c r="L7074">
        <f>I7074*J7074*(1-K7074)</f>
        <v/>
      </c>
      <c r="M7074">
        <f>VLOOKUP(F7074,Products!A:D,4,FALSE)*I7074</f>
        <v/>
      </c>
      <c r="N7074">
        <f>L7074-M7074</f>
        <v/>
      </c>
    </row>
    <row r="7075">
      <c r="A7075" t="inlineStr">
        <is>
          <t>T1007073</t>
        </is>
      </c>
      <c r="B7075" t="inlineStr">
        <is>
          <t>2023-09-27</t>
        </is>
      </c>
      <c r="C7075" t="inlineStr">
        <is>
          <t>S030</t>
        </is>
      </c>
      <c r="D7075" t="inlineStr">
        <is>
          <t>Store_030</t>
        </is>
      </c>
      <c r="E7075" t="inlineStr">
        <is>
          <t>North</t>
        </is>
      </c>
      <c r="F7075" t="inlineStr">
        <is>
          <t>P0165</t>
        </is>
      </c>
      <c r="G7075" t="inlineStr">
        <is>
          <t>Prod_0165</t>
        </is>
      </c>
      <c r="H7075" t="inlineStr">
        <is>
          <t>Clothing</t>
        </is>
      </c>
      <c r="I7075" t="n">
        <v>4</v>
      </c>
      <c r="J7075" t="n">
        <v>527.67</v>
      </c>
      <c r="K7075" t="n">
        <v>0</v>
      </c>
      <c r="L7075">
        <f>I7075*J7075*(1-K7075)</f>
        <v/>
      </c>
      <c r="M7075">
        <f>VLOOKUP(F7075,Products!A:D,4,FALSE)*I7075</f>
        <v/>
      </c>
      <c r="N7075">
        <f>L7075-M7075</f>
        <v/>
      </c>
    </row>
    <row r="7076">
      <c r="A7076" t="inlineStr">
        <is>
          <t>T1007074</t>
        </is>
      </c>
      <c r="B7076" t="inlineStr">
        <is>
          <t>2025-01-16</t>
        </is>
      </c>
      <c r="C7076" t="inlineStr">
        <is>
          <t>S032</t>
        </is>
      </c>
      <c r="D7076" t="inlineStr">
        <is>
          <t>Store_032</t>
        </is>
      </c>
      <c r="E7076" t="inlineStr">
        <is>
          <t>Central</t>
        </is>
      </c>
      <c r="F7076" t="inlineStr">
        <is>
          <t>P0032</t>
        </is>
      </c>
      <c r="G7076" t="inlineStr">
        <is>
          <t>Prod_0032</t>
        </is>
      </c>
      <c r="H7076" t="inlineStr">
        <is>
          <t>Beverages</t>
        </is>
      </c>
      <c r="I7076" t="n">
        <v>7</v>
      </c>
      <c r="J7076" t="n">
        <v>276.59</v>
      </c>
      <c r="K7076" t="n">
        <v>0</v>
      </c>
      <c r="L7076">
        <f>I7076*J7076*(1-K7076)</f>
        <v/>
      </c>
      <c r="M7076">
        <f>VLOOKUP(F7076,Products!A:D,4,FALSE)*I7076</f>
        <v/>
      </c>
      <c r="N7076">
        <f>L7076-M7076</f>
        <v/>
      </c>
    </row>
    <row r="7077">
      <c r="A7077" t="inlineStr">
        <is>
          <t>T1007075</t>
        </is>
      </c>
      <c r="B7077" t="inlineStr">
        <is>
          <t>2023-05-06</t>
        </is>
      </c>
      <c r="C7077" t="inlineStr">
        <is>
          <t>S039</t>
        </is>
      </c>
      <c r="D7077" t="inlineStr">
        <is>
          <t>Store_039</t>
        </is>
      </c>
      <c r="E7077" t="inlineStr">
        <is>
          <t>North</t>
        </is>
      </c>
      <c r="F7077" t="inlineStr">
        <is>
          <t>P0146</t>
        </is>
      </c>
      <c r="G7077" t="inlineStr">
        <is>
          <t>Prod_0146</t>
        </is>
      </c>
      <c r="H7077" t="inlineStr">
        <is>
          <t>Food</t>
        </is>
      </c>
      <c r="I7077" t="n">
        <v>2</v>
      </c>
      <c r="J7077" t="n">
        <v>266.16</v>
      </c>
      <c r="K7077" t="n">
        <v>0.2</v>
      </c>
      <c r="L7077">
        <f>I7077*J7077*(1-K7077)</f>
        <v/>
      </c>
      <c r="M7077">
        <f>VLOOKUP(F7077,Products!A:D,4,FALSE)*I7077</f>
        <v/>
      </c>
      <c r="N7077">
        <f>L7077-M7077</f>
        <v/>
      </c>
    </row>
    <row r="7078">
      <c r="A7078" t="inlineStr">
        <is>
          <t>T1007076</t>
        </is>
      </c>
      <c r="B7078" t="inlineStr">
        <is>
          <t>2023-12-28</t>
        </is>
      </c>
      <c r="C7078" t="inlineStr">
        <is>
          <t>S019</t>
        </is>
      </c>
      <c r="D7078" t="inlineStr">
        <is>
          <t>Store_019</t>
        </is>
      </c>
      <c r="E7078" t="inlineStr">
        <is>
          <t>East</t>
        </is>
      </c>
      <c r="F7078" t="inlineStr">
        <is>
          <t>P0165</t>
        </is>
      </c>
      <c r="G7078" t="inlineStr">
        <is>
          <t>Prod_0165</t>
        </is>
      </c>
      <c r="H7078" t="inlineStr">
        <is>
          <t>Clothing</t>
        </is>
      </c>
      <c r="I7078" t="n">
        <v>3</v>
      </c>
      <c r="J7078" t="n">
        <v>724.27</v>
      </c>
      <c r="K7078" t="n">
        <v>0.15</v>
      </c>
      <c r="L7078">
        <f>I7078*J7078*(1-K7078)</f>
        <v/>
      </c>
      <c r="M7078">
        <f>VLOOKUP(F7078,Products!A:D,4,FALSE)*I7078</f>
        <v/>
      </c>
      <c r="N7078">
        <f>L7078-M7078</f>
        <v/>
      </c>
    </row>
    <row r="7079">
      <c r="A7079" t="inlineStr">
        <is>
          <t>T1007077</t>
        </is>
      </c>
      <c r="B7079" t="inlineStr">
        <is>
          <t>2024-02-28</t>
        </is>
      </c>
      <c r="C7079" t="inlineStr">
        <is>
          <t>S017</t>
        </is>
      </c>
      <c r="D7079" t="inlineStr">
        <is>
          <t>Store_017</t>
        </is>
      </c>
      <c r="E7079" t="inlineStr">
        <is>
          <t>South</t>
        </is>
      </c>
      <c r="F7079" t="inlineStr">
        <is>
          <t>P0164</t>
        </is>
      </c>
      <c r="G7079" t="inlineStr">
        <is>
          <t>Prod_0164</t>
        </is>
      </c>
      <c r="H7079" t="inlineStr">
        <is>
          <t>Food</t>
        </is>
      </c>
      <c r="I7079" t="n">
        <v>9</v>
      </c>
      <c r="J7079" t="n">
        <v>737.5</v>
      </c>
      <c r="K7079" t="n">
        <v>0</v>
      </c>
      <c r="L7079">
        <f>I7079*J7079*(1-K7079)</f>
        <v/>
      </c>
      <c r="M7079">
        <f>VLOOKUP(F7079,Products!A:D,4,FALSE)*I7079</f>
        <v/>
      </c>
      <c r="N7079">
        <f>L7079-M7079</f>
        <v/>
      </c>
    </row>
    <row r="7080">
      <c r="A7080" t="inlineStr">
        <is>
          <t>T1007078</t>
        </is>
      </c>
      <c r="B7080" t="inlineStr">
        <is>
          <t>2025-05-16</t>
        </is>
      </c>
      <c r="C7080" t="inlineStr">
        <is>
          <t>S028</t>
        </is>
      </c>
      <c r="D7080" t="inlineStr">
        <is>
          <t>Store_028</t>
        </is>
      </c>
      <c r="E7080" t="inlineStr">
        <is>
          <t>North</t>
        </is>
      </c>
      <c r="F7080" t="inlineStr">
        <is>
          <t>P0078</t>
        </is>
      </c>
      <c r="G7080" t="inlineStr">
        <is>
          <t>Prod_0078</t>
        </is>
      </c>
      <c r="H7080" t="inlineStr">
        <is>
          <t>Electronics</t>
        </is>
      </c>
      <c r="I7080" t="n">
        <v>5</v>
      </c>
      <c r="J7080" t="n">
        <v>619.01</v>
      </c>
      <c r="K7080" t="n">
        <v>0</v>
      </c>
      <c r="L7080">
        <f>I7080*J7080*(1-K7080)</f>
        <v/>
      </c>
      <c r="M7080">
        <f>VLOOKUP(F7080,Products!A:D,4,FALSE)*I7080</f>
        <v/>
      </c>
      <c r="N7080">
        <f>L7080-M7080</f>
        <v/>
      </c>
    </row>
    <row r="7081">
      <c r="A7081" t="inlineStr">
        <is>
          <t>T1007079</t>
        </is>
      </c>
      <c r="B7081" t="inlineStr">
        <is>
          <t>2023-11-02</t>
        </is>
      </c>
      <c r="C7081" t="inlineStr">
        <is>
          <t>S025</t>
        </is>
      </c>
      <c r="D7081" t="inlineStr">
        <is>
          <t>Store_025</t>
        </is>
      </c>
      <c r="E7081" t="inlineStr">
        <is>
          <t>Central</t>
        </is>
      </c>
      <c r="F7081" t="inlineStr">
        <is>
          <t>P0174</t>
        </is>
      </c>
      <c r="G7081" t="inlineStr">
        <is>
          <t>Prod_0174</t>
        </is>
      </c>
      <c r="H7081" t="inlineStr">
        <is>
          <t>Food</t>
        </is>
      </c>
      <c r="I7081" t="n">
        <v>6</v>
      </c>
      <c r="J7081" t="n">
        <v>94.17</v>
      </c>
      <c r="K7081" t="n">
        <v>0.05</v>
      </c>
      <c r="L7081">
        <f>I7081*J7081*(1-K7081)</f>
        <v/>
      </c>
      <c r="M7081">
        <f>VLOOKUP(F7081,Products!A:D,4,FALSE)*I7081</f>
        <v/>
      </c>
      <c r="N7081">
        <f>L7081-M7081</f>
        <v/>
      </c>
    </row>
    <row r="7082">
      <c r="A7082" t="inlineStr">
        <is>
          <t>T1007080</t>
        </is>
      </c>
      <c r="B7082" t="inlineStr">
        <is>
          <t>2023-10-25</t>
        </is>
      </c>
      <c r="C7082" t="inlineStr">
        <is>
          <t>S025</t>
        </is>
      </c>
      <c r="D7082" t="inlineStr">
        <is>
          <t>Store_025</t>
        </is>
      </c>
      <c r="E7082" t="inlineStr">
        <is>
          <t>Central</t>
        </is>
      </c>
      <c r="F7082" t="inlineStr">
        <is>
          <t>P0194</t>
        </is>
      </c>
      <c r="G7082" t="inlineStr">
        <is>
          <t>Prod_0194</t>
        </is>
      </c>
      <c r="H7082" t="inlineStr">
        <is>
          <t>Food</t>
        </is>
      </c>
      <c r="I7082" t="n">
        <v>1</v>
      </c>
      <c r="J7082" t="n">
        <v>561.95</v>
      </c>
      <c r="K7082" t="n">
        <v>0.15</v>
      </c>
      <c r="L7082">
        <f>I7082*J7082*(1-K7082)</f>
        <v/>
      </c>
      <c r="M7082">
        <f>VLOOKUP(F7082,Products!A:D,4,FALSE)*I7082</f>
        <v/>
      </c>
      <c r="N7082">
        <f>L7082-M7082</f>
        <v/>
      </c>
    </row>
    <row r="7083">
      <c r="A7083" t="inlineStr">
        <is>
          <t>T1007081</t>
        </is>
      </c>
      <c r="B7083" t="inlineStr">
        <is>
          <t>2023-09-25</t>
        </is>
      </c>
      <c r="C7083" t="inlineStr">
        <is>
          <t>S032</t>
        </is>
      </c>
      <c r="D7083" t="inlineStr">
        <is>
          <t>Store_032</t>
        </is>
      </c>
      <c r="E7083" t="inlineStr">
        <is>
          <t>Central</t>
        </is>
      </c>
      <c r="F7083" t="inlineStr">
        <is>
          <t>P0021</t>
        </is>
      </c>
      <c r="G7083" t="inlineStr">
        <is>
          <t>Prod_0021</t>
        </is>
      </c>
      <c r="H7083" t="inlineStr">
        <is>
          <t>Household</t>
        </is>
      </c>
      <c r="I7083" t="n">
        <v>2</v>
      </c>
      <c r="J7083" t="n">
        <v>164.64</v>
      </c>
      <c r="K7083" t="n">
        <v>0</v>
      </c>
      <c r="L7083">
        <f>I7083*J7083*(1-K7083)</f>
        <v/>
      </c>
      <c r="M7083">
        <f>VLOOKUP(F7083,Products!A:D,4,FALSE)*I7083</f>
        <v/>
      </c>
      <c r="N7083">
        <f>L7083-M7083</f>
        <v/>
      </c>
    </row>
    <row r="7084">
      <c r="A7084" t="inlineStr">
        <is>
          <t>T1007082</t>
        </is>
      </c>
      <c r="B7084" t="inlineStr">
        <is>
          <t>2024-04-18</t>
        </is>
      </c>
      <c r="C7084" t="inlineStr">
        <is>
          <t>S003</t>
        </is>
      </c>
      <c r="D7084" t="inlineStr">
        <is>
          <t>Store_003</t>
        </is>
      </c>
      <c r="E7084" t="inlineStr">
        <is>
          <t>North</t>
        </is>
      </c>
      <c r="F7084" t="inlineStr">
        <is>
          <t>P0154</t>
        </is>
      </c>
      <c r="G7084" t="inlineStr">
        <is>
          <t>Prod_0154</t>
        </is>
      </c>
      <c r="H7084" t="inlineStr">
        <is>
          <t>Toys</t>
        </is>
      </c>
      <c r="I7084" t="n">
        <v>6</v>
      </c>
      <c r="J7084" t="n">
        <v>266.6</v>
      </c>
      <c r="K7084" t="n">
        <v>0</v>
      </c>
      <c r="L7084">
        <f>I7084*J7084*(1-K7084)</f>
        <v/>
      </c>
      <c r="M7084">
        <f>VLOOKUP(F7084,Products!A:D,4,FALSE)*I7084</f>
        <v/>
      </c>
      <c r="N7084">
        <f>L7084-M7084</f>
        <v/>
      </c>
    </row>
    <row r="7085">
      <c r="A7085" t="inlineStr">
        <is>
          <t>T1007083</t>
        </is>
      </c>
      <c r="B7085" t="inlineStr">
        <is>
          <t>2024-08-26</t>
        </is>
      </c>
      <c r="C7085" t="inlineStr">
        <is>
          <t>S028</t>
        </is>
      </c>
      <c r="D7085" t="inlineStr">
        <is>
          <t>Store_028</t>
        </is>
      </c>
      <c r="E7085" t="inlineStr">
        <is>
          <t>North</t>
        </is>
      </c>
      <c r="F7085" t="inlineStr">
        <is>
          <t>P0007</t>
        </is>
      </c>
      <c r="G7085" t="inlineStr">
        <is>
          <t>Prod_0007</t>
        </is>
      </c>
      <c r="H7085" t="inlineStr">
        <is>
          <t>Food</t>
        </is>
      </c>
      <c r="I7085" t="n">
        <v>4</v>
      </c>
      <c r="J7085" t="n">
        <v>136.89</v>
      </c>
      <c r="K7085" t="n">
        <v>0</v>
      </c>
      <c r="L7085">
        <f>I7085*J7085*(1-K7085)</f>
        <v/>
      </c>
      <c r="M7085">
        <f>VLOOKUP(F7085,Products!A:D,4,FALSE)*I7085</f>
        <v/>
      </c>
      <c r="N7085">
        <f>L7085-M7085</f>
        <v/>
      </c>
    </row>
    <row r="7086">
      <c r="A7086" t="inlineStr">
        <is>
          <t>T1007084</t>
        </is>
      </c>
      <c r="B7086" t="inlineStr">
        <is>
          <t>2025-04-03</t>
        </is>
      </c>
      <c r="C7086" t="inlineStr">
        <is>
          <t>S015</t>
        </is>
      </c>
      <c r="D7086" t="inlineStr">
        <is>
          <t>Store_015</t>
        </is>
      </c>
      <c r="E7086" t="inlineStr">
        <is>
          <t>North</t>
        </is>
      </c>
      <c r="F7086" t="inlineStr">
        <is>
          <t>P0172</t>
        </is>
      </c>
      <c r="G7086" t="inlineStr">
        <is>
          <t>Prod_0172</t>
        </is>
      </c>
      <c r="H7086" t="inlineStr">
        <is>
          <t>Beverages</t>
        </is>
      </c>
      <c r="I7086" t="n">
        <v>1</v>
      </c>
      <c r="J7086" t="n">
        <v>819.47</v>
      </c>
      <c r="K7086" t="n">
        <v>0.05</v>
      </c>
      <c r="L7086">
        <f>I7086*J7086*(1-K7086)</f>
        <v/>
      </c>
      <c r="M7086">
        <f>VLOOKUP(F7086,Products!A:D,4,FALSE)*I7086</f>
        <v/>
      </c>
      <c r="N7086">
        <f>L7086-M7086</f>
        <v/>
      </c>
    </row>
    <row r="7087">
      <c r="A7087" t="inlineStr">
        <is>
          <t>T1007085</t>
        </is>
      </c>
      <c r="B7087" t="inlineStr">
        <is>
          <t>2023-01-16</t>
        </is>
      </c>
      <c r="C7087" t="inlineStr">
        <is>
          <t>S004</t>
        </is>
      </c>
      <c r="D7087" t="inlineStr">
        <is>
          <t>Store_004</t>
        </is>
      </c>
      <c r="E7087" t="inlineStr">
        <is>
          <t>Central</t>
        </is>
      </c>
      <c r="F7087" t="inlineStr">
        <is>
          <t>P0128</t>
        </is>
      </c>
      <c r="G7087" t="inlineStr">
        <is>
          <t>Prod_0128</t>
        </is>
      </c>
      <c r="H7087" t="inlineStr">
        <is>
          <t>Toys</t>
        </is>
      </c>
      <c r="I7087" t="n">
        <v>2</v>
      </c>
      <c r="J7087" t="n">
        <v>169.19</v>
      </c>
      <c r="K7087" t="n">
        <v>0.15</v>
      </c>
      <c r="L7087">
        <f>I7087*J7087*(1-K7087)</f>
        <v/>
      </c>
      <c r="M7087">
        <f>VLOOKUP(F7087,Products!A:D,4,FALSE)*I7087</f>
        <v/>
      </c>
      <c r="N7087">
        <f>L7087-M7087</f>
        <v/>
      </c>
    </row>
    <row r="7088">
      <c r="A7088" t="inlineStr">
        <is>
          <t>T1007086</t>
        </is>
      </c>
      <c r="B7088" t="inlineStr">
        <is>
          <t>2024-08-03</t>
        </is>
      </c>
      <c r="C7088" t="inlineStr">
        <is>
          <t>S001</t>
        </is>
      </c>
      <c r="D7088" t="inlineStr">
        <is>
          <t>Store_001</t>
        </is>
      </c>
      <c r="E7088" t="inlineStr">
        <is>
          <t>West</t>
        </is>
      </c>
      <c r="F7088" t="inlineStr">
        <is>
          <t>P0148</t>
        </is>
      </c>
      <c r="G7088" t="inlineStr">
        <is>
          <t>Prod_0148</t>
        </is>
      </c>
      <c r="H7088" t="inlineStr">
        <is>
          <t>Electronics</t>
        </is>
      </c>
      <c r="I7088" t="n">
        <v>9</v>
      </c>
      <c r="J7088" t="n">
        <v>247.45</v>
      </c>
      <c r="K7088" t="n">
        <v>0</v>
      </c>
      <c r="L7088">
        <f>I7088*J7088*(1-K7088)</f>
        <v/>
      </c>
      <c r="M7088">
        <f>VLOOKUP(F7088,Products!A:D,4,FALSE)*I7088</f>
        <v/>
      </c>
      <c r="N7088">
        <f>L7088-M7088</f>
        <v/>
      </c>
    </row>
    <row r="7089">
      <c r="A7089" t="inlineStr">
        <is>
          <t>T1007087</t>
        </is>
      </c>
      <c r="B7089" t="inlineStr">
        <is>
          <t>2023-08-29</t>
        </is>
      </c>
      <c r="C7089" t="inlineStr">
        <is>
          <t>S029</t>
        </is>
      </c>
      <c r="D7089" t="inlineStr">
        <is>
          <t>Store_029</t>
        </is>
      </c>
      <c r="E7089" t="inlineStr">
        <is>
          <t>South</t>
        </is>
      </c>
      <c r="F7089" t="inlineStr">
        <is>
          <t>P0112</t>
        </is>
      </c>
      <c r="G7089" t="inlineStr">
        <is>
          <t>Prod_0112</t>
        </is>
      </c>
      <c r="H7089" t="inlineStr">
        <is>
          <t>Beverages</t>
        </is>
      </c>
      <c r="I7089" t="n">
        <v>6</v>
      </c>
      <c r="J7089" t="n">
        <v>653.14</v>
      </c>
      <c r="K7089" t="n">
        <v>0.2</v>
      </c>
      <c r="L7089">
        <f>I7089*J7089*(1-K7089)</f>
        <v/>
      </c>
      <c r="M7089">
        <f>VLOOKUP(F7089,Products!A:D,4,FALSE)*I7089</f>
        <v/>
      </c>
      <c r="N7089">
        <f>L7089-M7089</f>
        <v/>
      </c>
    </row>
    <row r="7090">
      <c r="A7090" t="inlineStr">
        <is>
          <t>T1007088</t>
        </is>
      </c>
      <c r="B7090" t="inlineStr">
        <is>
          <t>2023-10-06</t>
        </is>
      </c>
      <c r="C7090" t="inlineStr">
        <is>
          <t>S020</t>
        </is>
      </c>
      <c r="D7090" t="inlineStr">
        <is>
          <t>Store_020</t>
        </is>
      </c>
      <c r="E7090" t="inlineStr">
        <is>
          <t>West</t>
        </is>
      </c>
      <c r="F7090" t="inlineStr">
        <is>
          <t>P0177</t>
        </is>
      </c>
      <c r="G7090" t="inlineStr">
        <is>
          <t>Prod_0177</t>
        </is>
      </c>
      <c r="H7090" t="inlineStr">
        <is>
          <t>Household</t>
        </is>
      </c>
      <c r="I7090" t="n">
        <v>9</v>
      </c>
      <c r="J7090" t="n">
        <v>224.85</v>
      </c>
      <c r="K7090" t="n">
        <v>0</v>
      </c>
      <c r="L7090">
        <f>I7090*J7090*(1-K7090)</f>
        <v/>
      </c>
      <c r="M7090">
        <f>VLOOKUP(F7090,Products!A:D,4,FALSE)*I7090</f>
        <v/>
      </c>
      <c r="N7090">
        <f>L7090-M7090</f>
        <v/>
      </c>
    </row>
    <row r="7091">
      <c r="A7091" t="inlineStr">
        <is>
          <t>T1007089</t>
        </is>
      </c>
      <c r="B7091" t="inlineStr">
        <is>
          <t>2025-01-05</t>
        </is>
      </c>
      <c r="C7091" t="inlineStr">
        <is>
          <t>S006</t>
        </is>
      </c>
      <c r="D7091" t="inlineStr">
        <is>
          <t>Store_006</t>
        </is>
      </c>
      <c r="E7091" t="inlineStr">
        <is>
          <t>East</t>
        </is>
      </c>
      <c r="F7091" t="inlineStr">
        <is>
          <t>P0060</t>
        </is>
      </c>
      <c r="G7091" t="inlineStr">
        <is>
          <t>Prod_0060</t>
        </is>
      </c>
      <c r="H7091" t="inlineStr">
        <is>
          <t>Toys</t>
        </is>
      </c>
      <c r="I7091" t="n">
        <v>7</v>
      </c>
      <c r="J7091" t="n">
        <v>117.44</v>
      </c>
      <c r="K7091" t="n">
        <v>0</v>
      </c>
      <c r="L7091">
        <f>I7091*J7091*(1-K7091)</f>
        <v/>
      </c>
      <c r="M7091">
        <f>VLOOKUP(F7091,Products!A:D,4,FALSE)*I7091</f>
        <v/>
      </c>
      <c r="N7091">
        <f>L7091-M7091</f>
        <v/>
      </c>
    </row>
    <row r="7092">
      <c r="A7092" t="inlineStr">
        <is>
          <t>T1007090</t>
        </is>
      </c>
      <c r="B7092" t="inlineStr">
        <is>
          <t>2023-05-07</t>
        </is>
      </c>
      <c r="C7092" t="inlineStr">
        <is>
          <t>S023</t>
        </is>
      </c>
      <c r="D7092" t="inlineStr">
        <is>
          <t>Store_023</t>
        </is>
      </c>
      <c r="E7092" t="inlineStr">
        <is>
          <t>South</t>
        </is>
      </c>
      <c r="F7092" t="inlineStr">
        <is>
          <t>P0053</t>
        </is>
      </c>
      <c r="G7092" t="inlineStr">
        <is>
          <t>Prod_0053</t>
        </is>
      </c>
      <c r="H7092" t="inlineStr">
        <is>
          <t>Food</t>
        </is>
      </c>
      <c r="I7092" t="n">
        <v>9</v>
      </c>
      <c r="J7092" t="n">
        <v>338.07</v>
      </c>
      <c r="K7092" t="n">
        <v>0</v>
      </c>
      <c r="L7092">
        <f>I7092*J7092*(1-K7092)</f>
        <v/>
      </c>
      <c r="M7092">
        <f>VLOOKUP(F7092,Products!A:D,4,FALSE)*I7092</f>
        <v/>
      </c>
      <c r="N7092">
        <f>L7092-M7092</f>
        <v/>
      </c>
    </row>
    <row r="7093">
      <c r="A7093" t="inlineStr">
        <is>
          <t>T1007091</t>
        </is>
      </c>
      <c r="B7093" t="inlineStr">
        <is>
          <t>2023-07-22</t>
        </is>
      </c>
      <c r="C7093" t="inlineStr">
        <is>
          <t>S050</t>
        </is>
      </c>
      <c r="D7093" t="inlineStr">
        <is>
          <t>Store_050</t>
        </is>
      </c>
      <c r="E7093" t="inlineStr">
        <is>
          <t>South</t>
        </is>
      </c>
      <c r="F7093" t="inlineStr">
        <is>
          <t>P0046</t>
        </is>
      </c>
      <c r="G7093" t="inlineStr">
        <is>
          <t>Prod_0046</t>
        </is>
      </c>
      <c r="H7093" t="inlineStr">
        <is>
          <t>Electronics</t>
        </is>
      </c>
      <c r="I7093" t="n">
        <v>9</v>
      </c>
      <c r="J7093" t="n">
        <v>53.04</v>
      </c>
      <c r="K7093" t="n">
        <v>0</v>
      </c>
      <c r="L7093">
        <f>I7093*J7093*(1-K7093)</f>
        <v/>
      </c>
      <c r="M7093">
        <f>VLOOKUP(F7093,Products!A:D,4,FALSE)*I7093</f>
        <v/>
      </c>
      <c r="N7093">
        <f>L7093-M7093</f>
        <v/>
      </c>
    </row>
    <row r="7094">
      <c r="A7094" t="inlineStr">
        <is>
          <t>T1007092</t>
        </is>
      </c>
      <c r="B7094" t="inlineStr">
        <is>
          <t>2025-09-21</t>
        </is>
      </c>
      <c r="C7094" t="inlineStr">
        <is>
          <t>S041</t>
        </is>
      </c>
      <c r="D7094" t="inlineStr">
        <is>
          <t>Store_041</t>
        </is>
      </c>
      <c r="E7094" t="inlineStr">
        <is>
          <t>East</t>
        </is>
      </c>
      <c r="F7094" t="inlineStr">
        <is>
          <t>P0009</t>
        </is>
      </c>
      <c r="G7094" t="inlineStr">
        <is>
          <t>Prod_0009</t>
        </is>
      </c>
      <c r="H7094" t="inlineStr">
        <is>
          <t>Toys</t>
        </is>
      </c>
      <c r="I7094" t="n">
        <v>7</v>
      </c>
      <c r="J7094" t="n">
        <v>637.64</v>
      </c>
      <c r="K7094" t="n">
        <v>0</v>
      </c>
      <c r="L7094">
        <f>I7094*J7094*(1-K7094)</f>
        <v/>
      </c>
      <c r="M7094">
        <f>VLOOKUP(F7094,Products!A:D,4,FALSE)*I7094</f>
        <v/>
      </c>
      <c r="N7094">
        <f>L7094-M7094</f>
        <v/>
      </c>
    </row>
    <row r="7095">
      <c r="A7095" t="inlineStr">
        <is>
          <t>T1007093</t>
        </is>
      </c>
      <c r="B7095" t="inlineStr">
        <is>
          <t>2024-03-26</t>
        </is>
      </c>
      <c r="C7095" t="inlineStr">
        <is>
          <t>S011</t>
        </is>
      </c>
      <c r="D7095" t="inlineStr">
        <is>
          <t>Store_011</t>
        </is>
      </c>
      <c r="E7095" t="inlineStr">
        <is>
          <t>South</t>
        </is>
      </c>
      <c r="F7095" t="inlineStr">
        <is>
          <t>P0034</t>
        </is>
      </c>
      <c r="G7095" t="inlineStr">
        <is>
          <t>Prod_0034</t>
        </is>
      </c>
      <c r="H7095" t="inlineStr">
        <is>
          <t>Toys</t>
        </is>
      </c>
      <c r="I7095" t="n">
        <v>4</v>
      </c>
      <c r="J7095" t="n">
        <v>546.88</v>
      </c>
      <c r="K7095" t="n">
        <v>0</v>
      </c>
      <c r="L7095">
        <f>I7095*J7095*(1-K7095)</f>
        <v/>
      </c>
      <c r="M7095">
        <f>VLOOKUP(F7095,Products!A:D,4,FALSE)*I7095</f>
        <v/>
      </c>
      <c r="N7095">
        <f>L7095-M7095</f>
        <v/>
      </c>
    </row>
    <row r="7096">
      <c r="A7096" t="inlineStr">
        <is>
          <t>T1007094</t>
        </is>
      </c>
      <c r="B7096" t="inlineStr">
        <is>
          <t>2024-08-23</t>
        </is>
      </c>
      <c r="C7096" t="inlineStr">
        <is>
          <t>S002</t>
        </is>
      </c>
      <c r="D7096" t="inlineStr">
        <is>
          <t>Store_002</t>
        </is>
      </c>
      <c r="E7096" t="inlineStr">
        <is>
          <t>South</t>
        </is>
      </c>
      <c r="F7096" t="inlineStr">
        <is>
          <t>P0178</t>
        </is>
      </c>
      <c r="G7096" t="inlineStr">
        <is>
          <t>Prod_0178</t>
        </is>
      </c>
      <c r="H7096" t="inlineStr">
        <is>
          <t>Beverages</t>
        </is>
      </c>
      <c r="I7096" t="n">
        <v>4</v>
      </c>
      <c r="J7096" t="n">
        <v>748.95</v>
      </c>
      <c r="K7096" t="n">
        <v>0</v>
      </c>
      <c r="L7096">
        <f>I7096*J7096*(1-K7096)</f>
        <v/>
      </c>
      <c r="M7096">
        <f>VLOOKUP(F7096,Products!A:D,4,FALSE)*I7096</f>
        <v/>
      </c>
      <c r="N7096">
        <f>L7096-M7096</f>
        <v/>
      </c>
    </row>
    <row r="7097">
      <c r="A7097" t="inlineStr">
        <is>
          <t>T1007095</t>
        </is>
      </c>
      <c r="B7097" t="inlineStr">
        <is>
          <t>2023-08-25</t>
        </is>
      </c>
      <c r="C7097" t="inlineStr">
        <is>
          <t>S050</t>
        </is>
      </c>
      <c r="D7097" t="inlineStr">
        <is>
          <t>Store_050</t>
        </is>
      </c>
      <c r="E7097" t="inlineStr">
        <is>
          <t>South</t>
        </is>
      </c>
      <c r="F7097" t="inlineStr">
        <is>
          <t>P0091</t>
        </is>
      </c>
      <c r="G7097" t="inlineStr">
        <is>
          <t>Prod_0091</t>
        </is>
      </c>
      <c r="H7097" t="inlineStr">
        <is>
          <t>Toys</t>
        </is>
      </c>
      <c r="I7097" t="n">
        <v>6</v>
      </c>
      <c r="J7097" t="n">
        <v>215.55</v>
      </c>
      <c r="K7097" t="n">
        <v>0</v>
      </c>
      <c r="L7097">
        <f>I7097*J7097*(1-K7097)</f>
        <v/>
      </c>
      <c r="M7097">
        <f>VLOOKUP(F7097,Products!A:D,4,FALSE)*I7097</f>
        <v/>
      </c>
      <c r="N7097">
        <f>L7097-M7097</f>
        <v/>
      </c>
    </row>
    <row r="7098">
      <c r="A7098" t="inlineStr">
        <is>
          <t>T1007096</t>
        </is>
      </c>
      <c r="B7098" t="inlineStr">
        <is>
          <t>2024-04-16</t>
        </is>
      </c>
      <c r="C7098" t="inlineStr">
        <is>
          <t>S004</t>
        </is>
      </c>
      <c r="D7098" t="inlineStr">
        <is>
          <t>Store_004</t>
        </is>
      </c>
      <c r="E7098" t="inlineStr">
        <is>
          <t>Central</t>
        </is>
      </c>
      <c r="F7098" t="inlineStr">
        <is>
          <t>P0107</t>
        </is>
      </c>
      <c r="G7098" t="inlineStr">
        <is>
          <t>Prod_0107</t>
        </is>
      </c>
      <c r="H7098" t="inlineStr">
        <is>
          <t>Stationery</t>
        </is>
      </c>
      <c r="I7098" t="n">
        <v>3</v>
      </c>
      <c r="J7098" t="n">
        <v>915.9</v>
      </c>
      <c r="K7098" t="n">
        <v>0</v>
      </c>
      <c r="L7098">
        <f>I7098*J7098*(1-K7098)</f>
        <v/>
      </c>
      <c r="M7098">
        <f>VLOOKUP(F7098,Products!A:D,4,FALSE)*I7098</f>
        <v/>
      </c>
      <c r="N7098">
        <f>L7098-M7098</f>
        <v/>
      </c>
    </row>
    <row r="7099">
      <c r="A7099" t="inlineStr">
        <is>
          <t>T1007097</t>
        </is>
      </c>
      <c r="B7099" t="inlineStr">
        <is>
          <t>2025-08-19</t>
        </is>
      </c>
      <c r="C7099" t="inlineStr">
        <is>
          <t>S008</t>
        </is>
      </c>
      <c r="D7099" t="inlineStr">
        <is>
          <t>Store_008</t>
        </is>
      </c>
      <c r="E7099" t="inlineStr">
        <is>
          <t>East</t>
        </is>
      </c>
      <c r="F7099" t="inlineStr">
        <is>
          <t>P0095</t>
        </is>
      </c>
      <c r="G7099" t="inlineStr">
        <is>
          <t>Prod_0095</t>
        </is>
      </c>
      <c r="H7099" t="inlineStr">
        <is>
          <t>Food</t>
        </is>
      </c>
      <c r="I7099" t="n">
        <v>7</v>
      </c>
      <c r="J7099" t="n">
        <v>175.12</v>
      </c>
      <c r="K7099" t="n">
        <v>0.1</v>
      </c>
      <c r="L7099">
        <f>I7099*J7099*(1-K7099)</f>
        <v/>
      </c>
      <c r="M7099">
        <f>VLOOKUP(F7099,Products!A:D,4,FALSE)*I7099</f>
        <v/>
      </c>
      <c r="N7099">
        <f>L7099-M7099</f>
        <v/>
      </c>
    </row>
    <row r="7100">
      <c r="A7100" t="inlineStr">
        <is>
          <t>T1007098</t>
        </is>
      </c>
      <c r="B7100" t="inlineStr">
        <is>
          <t>2023-12-08</t>
        </is>
      </c>
      <c r="C7100" t="inlineStr">
        <is>
          <t>S009</t>
        </is>
      </c>
      <c r="D7100" t="inlineStr">
        <is>
          <t>Store_009</t>
        </is>
      </c>
      <c r="E7100" t="inlineStr">
        <is>
          <t>Central</t>
        </is>
      </c>
      <c r="F7100" t="inlineStr">
        <is>
          <t>P0094</t>
        </is>
      </c>
      <c r="G7100" t="inlineStr">
        <is>
          <t>Prod_0094</t>
        </is>
      </c>
      <c r="H7100" t="inlineStr">
        <is>
          <t>Toys</t>
        </is>
      </c>
      <c r="I7100" t="n">
        <v>9</v>
      </c>
      <c r="J7100" t="n">
        <v>534.61</v>
      </c>
      <c r="K7100" t="n">
        <v>0</v>
      </c>
      <c r="L7100">
        <f>I7100*J7100*(1-K7100)</f>
        <v/>
      </c>
      <c r="M7100">
        <f>VLOOKUP(F7100,Products!A:D,4,FALSE)*I7100</f>
        <v/>
      </c>
      <c r="N7100">
        <f>L7100-M7100</f>
        <v/>
      </c>
    </row>
    <row r="7101">
      <c r="A7101" t="inlineStr">
        <is>
          <t>T1007099</t>
        </is>
      </c>
      <c r="B7101" t="inlineStr">
        <is>
          <t>2024-05-13</t>
        </is>
      </c>
      <c r="C7101" t="inlineStr">
        <is>
          <t>S008</t>
        </is>
      </c>
      <c r="D7101" t="inlineStr">
        <is>
          <t>Store_008</t>
        </is>
      </c>
      <c r="E7101" t="inlineStr">
        <is>
          <t>East</t>
        </is>
      </c>
      <c r="F7101" t="inlineStr">
        <is>
          <t>P0001</t>
        </is>
      </c>
      <c r="G7101" t="inlineStr">
        <is>
          <t>Prod_0001</t>
        </is>
      </c>
      <c r="H7101" t="inlineStr">
        <is>
          <t>Beverages</t>
        </is>
      </c>
      <c r="I7101" t="n">
        <v>3</v>
      </c>
      <c r="J7101" t="n">
        <v>753.91</v>
      </c>
      <c r="K7101" t="n">
        <v>0</v>
      </c>
      <c r="L7101">
        <f>I7101*J7101*(1-K7101)</f>
        <v/>
      </c>
      <c r="M7101">
        <f>VLOOKUP(F7101,Products!A:D,4,FALSE)*I7101</f>
        <v/>
      </c>
      <c r="N7101">
        <f>L7101-M7101</f>
        <v/>
      </c>
    </row>
    <row r="7102">
      <c r="A7102" t="inlineStr">
        <is>
          <t>T1007100</t>
        </is>
      </c>
      <c r="B7102" t="inlineStr">
        <is>
          <t>2025-06-12</t>
        </is>
      </c>
      <c r="C7102" t="inlineStr">
        <is>
          <t>S008</t>
        </is>
      </c>
      <c r="D7102" t="inlineStr">
        <is>
          <t>Store_008</t>
        </is>
      </c>
      <c r="E7102" t="inlineStr">
        <is>
          <t>East</t>
        </is>
      </c>
      <c r="F7102" t="inlineStr">
        <is>
          <t>P0158</t>
        </is>
      </c>
      <c r="G7102" t="inlineStr">
        <is>
          <t>Prod_0158</t>
        </is>
      </c>
      <c r="H7102" t="inlineStr">
        <is>
          <t>Beverages</t>
        </is>
      </c>
      <c r="I7102" t="n">
        <v>3</v>
      </c>
      <c r="J7102" t="n">
        <v>241.49</v>
      </c>
      <c r="K7102" t="n">
        <v>0</v>
      </c>
      <c r="L7102">
        <f>I7102*J7102*(1-K7102)</f>
        <v/>
      </c>
      <c r="M7102">
        <f>VLOOKUP(F7102,Products!A:D,4,FALSE)*I7102</f>
        <v/>
      </c>
      <c r="N7102">
        <f>L7102-M7102</f>
        <v/>
      </c>
    </row>
    <row r="7103">
      <c r="A7103" t="inlineStr">
        <is>
          <t>T1007101</t>
        </is>
      </c>
      <c r="B7103" t="inlineStr">
        <is>
          <t>2023-03-20</t>
        </is>
      </c>
      <c r="C7103" t="inlineStr">
        <is>
          <t>S027</t>
        </is>
      </c>
      <c r="D7103" t="inlineStr">
        <is>
          <t>Store_027</t>
        </is>
      </c>
      <c r="E7103" t="inlineStr">
        <is>
          <t>South</t>
        </is>
      </c>
      <c r="F7103" t="inlineStr">
        <is>
          <t>P0080</t>
        </is>
      </c>
      <c r="G7103" t="inlineStr">
        <is>
          <t>Prod_0080</t>
        </is>
      </c>
      <c r="H7103" t="inlineStr">
        <is>
          <t>Clothing</t>
        </is>
      </c>
      <c r="I7103" t="n">
        <v>6</v>
      </c>
      <c r="J7103" t="n">
        <v>710</v>
      </c>
      <c r="K7103" t="n">
        <v>0</v>
      </c>
      <c r="L7103">
        <f>I7103*J7103*(1-K7103)</f>
        <v/>
      </c>
      <c r="M7103">
        <f>VLOOKUP(F7103,Products!A:D,4,FALSE)*I7103</f>
        <v/>
      </c>
      <c r="N7103">
        <f>L7103-M7103</f>
        <v/>
      </c>
    </row>
    <row r="7104">
      <c r="A7104" t="inlineStr">
        <is>
          <t>T1007102</t>
        </is>
      </c>
      <c r="B7104" t="inlineStr">
        <is>
          <t>2024-06-20</t>
        </is>
      </c>
      <c r="C7104" t="inlineStr">
        <is>
          <t>S018</t>
        </is>
      </c>
      <c r="D7104" t="inlineStr">
        <is>
          <t>Store_018</t>
        </is>
      </c>
      <c r="E7104" t="inlineStr">
        <is>
          <t>South</t>
        </is>
      </c>
      <c r="F7104" t="inlineStr">
        <is>
          <t>P0019</t>
        </is>
      </c>
      <c r="G7104" t="inlineStr">
        <is>
          <t>Prod_0019</t>
        </is>
      </c>
      <c r="H7104" t="inlineStr">
        <is>
          <t>Toys</t>
        </is>
      </c>
      <c r="I7104" t="n">
        <v>7</v>
      </c>
      <c r="J7104" t="n">
        <v>526.79</v>
      </c>
      <c r="K7104" t="n">
        <v>0</v>
      </c>
      <c r="L7104">
        <f>I7104*J7104*(1-K7104)</f>
        <v/>
      </c>
      <c r="M7104">
        <f>VLOOKUP(F7104,Products!A:D,4,FALSE)*I7104</f>
        <v/>
      </c>
      <c r="N7104">
        <f>L7104-M7104</f>
        <v/>
      </c>
    </row>
    <row r="7105">
      <c r="A7105" t="inlineStr">
        <is>
          <t>T1007103</t>
        </is>
      </c>
      <c r="B7105" t="inlineStr">
        <is>
          <t>2023-12-19</t>
        </is>
      </c>
      <c r="C7105" t="inlineStr">
        <is>
          <t>S031</t>
        </is>
      </c>
      <c r="D7105" t="inlineStr">
        <is>
          <t>Store_031</t>
        </is>
      </c>
      <c r="E7105" t="inlineStr">
        <is>
          <t>Central</t>
        </is>
      </c>
      <c r="F7105" t="inlineStr">
        <is>
          <t>P0013</t>
        </is>
      </c>
      <c r="G7105" t="inlineStr">
        <is>
          <t>Prod_0013</t>
        </is>
      </c>
      <c r="H7105" t="inlineStr">
        <is>
          <t>Clothing</t>
        </is>
      </c>
      <c r="I7105" t="n">
        <v>3</v>
      </c>
      <c r="J7105" t="n">
        <v>89.18000000000001</v>
      </c>
      <c r="K7105" t="n">
        <v>0</v>
      </c>
      <c r="L7105">
        <f>I7105*J7105*(1-K7105)</f>
        <v/>
      </c>
      <c r="M7105">
        <f>VLOOKUP(F7105,Products!A:D,4,FALSE)*I7105</f>
        <v/>
      </c>
      <c r="N7105">
        <f>L7105-M7105</f>
        <v/>
      </c>
    </row>
    <row r="7106">
      <c r="A7106" t="inlineStr">
        <is>
          <t>T1007104</t>
        </is>
      </c>
      <c r="B7106" t="inlineStr">
        <is>
          <t>2023-05-28</t>
        </is>
      </c>
      <c r="C7106" t="inlineStr">
        <is>
          <t>S011</t>
        </is>
      </c>
      <c r="D7106" t="inlineStr">
        <is>
          <t>Store_011</t>
        </is>
      </c>
      <c r="E7106" t="inlineStr">
        <is>
          <t>South</t>
        </is>
      </c>
      <c r="F7106" t="inlineStr">
        <is>
          <t>P0011</t>
        </is>
      </c>
      <c r="G7106" t="inlineStr">
        <is>
          <t>Prod_0011</t>
        </is>
      </c>
      <c r="H7106" t="inlineStr">
        <is>
          <t>Household</t>
        </is>
      </c>
      <c r="I7106" t="n">
        <v>9</v>
      </c>
      <c r="J7106" t="n">
        <v>299.5</v>
      </c>
      <c r="K7106" t="n">
        <v>0</v>
      </c>
      <c r="L7106">
        <f>I7106*J7106*(1-K7106)</f>
        <v/>
      </c>
      <c r="M7106">
        <f>VLOOKUP(F7106,Products!A:D,4,FALSE)*I7106</f>
        <v/>
      </c>
      <c r="N7106">
        <f>L7106-M7106</f>
        <v/>
      </c>
    </row>
    <row r="7107">
      <c r="A7107" t="inlineStr">
        <is>
          <t>T1007105</t>
        </is>
      </c>
      <c r="B7107" t="inlineStr">
        <is>
          <t>2023-09-10</t>
        </is>
      </c>
      <c r="C7107" t="inlineStr">
        <is>
          <t>S002</t>
        </is>
      </c>
      <c r="D7107" t="inlineStr">
        <is>
          <t>Store_002</t>
        </is>
      </c>
      <c r="E7107" t="inlineStr">
        <is>
          <t>South</t>
        </is>
      </c>
      <c r="F7107" t="inlineStr">
        <is>
          <t>P0060</t>
        </is>
      </c>
      <c r="G7107" t="inlineStr">
        <is>
          <t>Prod_0060</t>
        </is>
      </c>
      <c r="H7107" t="inlineStr">
        <is>
          <t>Toys</t>
        </is>
      </c>
      <c r="I7107" t="n">
        <v>8</v>
      </c>
      <c r="J7107" t="n">
        <v>127.76</v>
      </c>
      <c r="K7107" t="n">
        <v>0.1</v>
      </c>
      <c r="L7107">
        <f>I7107*J7107*(1-K7107)</f>
        <v/>
      </c>
      <c r="M7107">
        <f>VLOOKUP(F7107,Products!A:D,4,FALSE)*I7107</f>
        <v/>
      </c>
      <c r="N7107">
        <f>L7107-M7107</f>
        <v/>
      </c>
    </row>
    <row r="7108">
      <c r="A7108" t="inlineStr">
        <is>
          <t>T1007106</t>
        </is>
      </c>
      <c r="B7108" t="inlineStr">
        <is>
          <t>2025-08-04</t>
        </is>
      </c>
      <c r="C7108" t="inlineStr">
        <is>
          <t>S017</t>
        </is>
      </c>
      <c r="D7108" t="inlineStr">
        <is>
          <t>Store_017</t>
        </is>
      </c>
      <c r="E7108" t="inlineStr">
        <is>
          <t>South</t>
        </is>
      </c>
      <c r="F7108" t="inlineStr">
        <is>
          <t>P0189</t>
        </is>
      </c>
      <c r="G7108" t="inlineStr">
        <is>
          <t>Prod_0189</t>
        </is>
      </c>
      <c r="H7108" t="inlineStr">
        <is>
          <t>Food</t>
        </is>
      </c>
      <c r="I7108" t="n">
        <v>1</v>
      </c>
      <c r="J7108" t="n">
        <v>883.05</v>
      </c>
      <c r="K7108" t="n">
        <v>0</v>
      </c>
      <c r="L7108">
        <f>I7108*J7108*(1-K7108)</f>
        <v/>
      </c>
      <c r="M7108">
        <f>VLOOKUP(F7108,Products!A:D,4,FALSE)*I7108</f>
        <v/>
      </c>
      <c r="N7108">
        <f>L7108-M7108</f>
        <v/>
      </c>
    </row>
    <row r="7109">
      <c r="A7109" t="inlineStr">
        <is>
          <t>T1007107</t>
        </is>
      </c>
      <c r="B7109" t="inlineStr">
        <is>
          <t>2024-12-01</t>
        </is>
      </c>
      <c r="C7109" t="inlineStr">
        <is>
          <t>S010</t>
        </is>
      </c>
      <c r="D7109" t="inlineStr">
        <is>
          <t>Store_010</t>
        </is>
      </c>
      <c r="E7109" t="inlineStr">
        <is>
          <t>North</t>
        </is>
      </c>
      <c r="F7109" t="inlineStr">
        <is>
          <t>P0085</t>
        </is>
      </c>
      <c r="G7109" t="inlineStr">
        <is>
          <t>Prod_0085</t>
        </is>
      </c>
      <c r="H7109" t="inlineStr">
        <is>
          <t>Food</t>
        </is>
      </c>
      <c r="I7109" t="n">
        <v>7</v>
      </c>
      <c r="J7109" t="n">
        <v>428.95</v>
      </c>
      <c r="K7109" t="n">
        <v>0</v>
      </c>
      <c r="L7109">
        <f>I7109*J7109*(1-K7109)</f>
        <v/>
      </c>
      <c r="M7109">
        <f>VLOOKUP(F7109,Products!A:D,4,FALSE)*I7109</f>
        <v/>
      </c>
      <c r="N7109">
        <f>L7109-M7109</f>
        <v/>
      </c>
    </row>
    <row r="7110">
      <c r="A7110" t="inlineStr">
        <is>
          <t>T1007108</t>
        </is>
      </c>
      <c r="B7110" t="inlineStr">
        <is>
          <t>2025-07-25</t>
        </is>
      </c>
      <c r="C7110" t="inlineStr">
        <is>
          <t>S035</t>
        </is>
      </c>
      <c r="D7110" t="inlineStr">
        <is>
          <t>Store_035</t>
        </is>
      </c>
      <c r="E7110" t="inlineStr">
        <is>
          <t>Central</t>
        </is>
      </c>
      <c r="F7110" t="inlineStr">
        <is>
          <t>P0125</t>
        </is>
      </c>
      <c r="G7110" t="inlineStr">
        <is>
          <t>Prod_0125</t>
        </is>
      </c>
      <c r="H7110" t="inlineStr">
        <is>
          <t>Toys</t>
        </is>
      </c>
      <c r="I7110" t="n">
        <v>2</v>
      </c>
      <c r="J7110" t="n">
        <v>320.02</v>
      </c>
      <c r="K7110" t="n">
        <v>0.2</v>
      </c>
      <c r="L7110">
        <f>I7110*J7110*(1-K7110)</f>
        <v/>
      </c>
      <c r="M7110">
        <f>VLOOKUP(F7110,Products!A:D,4,FALSE)*I7110</f>
        <v/>
      </c>
      <c r="N7110">
        <f>L7110-M7110</f>
        <v/>
      </c>
    </row>
    <row r="7111">
      <c r="A7111" t="inlineStr">
        <is>
          <t>T1007109</t>
        </is>
      </c>
      <c r="B7111" t="inlineStr">
        <is>
          <t>2024-01-01</t>
        </is>
      </c>
      <c r="C7111" t="inlineStr">
        <is>
          <t>S018</t>
        </is>
      </c>
      <c r="D7111" t="inlineStr">
        <is>
          <t>Store_018</t>
        </is>
      </c>
      <c r="E7111" t="inlineStr">
        <is>
          <t>South</t>
        </is>
      </c>
      <c r="F7111" t="inlineStr">
        <is>
          <t>P0170</t>
        </is>
      </c>
      <c r="G7111" t="inlineStr">
        <is>
          <t>Prod_0170</t>
        </is>
      </c>
      <c r="H7111" t="inlineStr">
        <is>
          <t>Household</t>
        </is>
      </c>
      <c r="I7111" t="n">
        <v>3</v>
      </c>
      <c r="J7111" t="n">
        <v>414.59</v>
      </c>
      <c r="K7111" t="n">
        <v>0</v>
      </c>
      <c r="L7111">
        <f>I7111*J7111*(1-K7111)</f>
        <v/>
      </c>
      <c r="M7111">
        <f>VLOOKUP(F7111,Products!A:D,4,FALSE)*I7111</f>
        <v/>
      </c>
      <c r="N7111">
        <f>L7111-M7111</f>
        <v/>
      </c>
    </row>
    <row r="7112">
      <c r="A7112" t="inlineStr">
        <is>
          <t>T1007110</t>
        </is>
      </c>
      <c r="B7112" t="inlineStr">
        <is>
          <t>2023-02-06</t>
        </is>
      </c>
      <c r="C7112" t="inlineStr">
        <is>
          <t>S049</t>
        </is>
      </c>
      <c r="D7112" t="inlineStr">
        <is>
          <t>Store_049</t>
        </is>
      </c>
      <c r="E7112" t="inlineStr">
        <is>
          <t>North</t>
        </is>
      </c>
      <c r="F7112" t="inlineStr">
        <is>
          <t>P0040</t>
        </is>
      </c>
      <c r="G7112" t="inlineStr">
        <is>
          <t>Prod_0040</t>
        </is>
      </c>
      <c r="H7112" t="inlineStr">
        <is>
          <t>Toys</t>
        </is>
      </c>
      <c r="I7112" t="n">
        <v>9</v>
      </c>
      <c r="J7112" t="n">
        <v>51.66</v>
      </c>
      <c r="K7112" t="n">
        <v>0</v>
      </c>
      <c r="L7112">
        <f>I7112*J7112*(1-K7112)</f>
        <v/>
      </c>
      <c r="M7112">
        <f>VLOOKUP(F7112,Products!A:D,4,FALSE)*I7112</f>
        <v/>
      </c>
      <c r="N7112">
        <f>L7112-M7112</f>
        <v/>
      </c>
    </row>
    <row r="7113">
      <c r="A7113" t="inlineStr">
        <is>
          <t>T1007111</t>
        </is>
      </c>
      <c r="B7113" t="inlineStr">
        <is>
          <t>2024-04-10</t>
        </is>
      </c>
      <c r="C7113" t="inlineStr">
        <is>
          <t>S004</t>
        </is>
      </c>
      <c r="D7113" t="inlineStr">
        <is>
          <t>Store_004</t>
        </is>
      </c>
      <c r="E7113" t="inlineStr">
        <is>
          <t>Central</t>
        </is>
      </c>
      <c r="F7113" t="inlineStr">
        <is>
          <t>P0166</t>
        </is>
      </c>
      <c r="G7113" t="inlineStr">
        <is>
          <t>Prod_0166</t>
        </is>
      </c>
      <c r="H7113" t="inlineStr">
        <is>
          <t>Electronics</t>
        </is>
      </c>
      <c r="I7113" t="n">
        <v>3</v>
      </c>
      <c r="J7113" t="n">
        <v>575.75</v>
      </c>
      <c r="K7113" t="n">
        <v>0</v>
      </c>
      <c r="L7113">
        <f>I7113*J7113*(1-K7113)</f>
        <v/>
      </c>
      <c r="M7113">
        <f>VLOOKUP(F7113,Products!A:D,4,FALSE)*I7113</f>
        <v/>
      </c>
      <c r="N7113">
        <f>L7113-M7113</f>
        <v/>
      </c>
    </row>
    <row r="7114">
      <c r="A7114" t="inlineStr">
        <is>
          <t>T1007112</t>
        </is>
      </c>
      <c r="B7114" t="inlineStr">
        <is>
          <t>2024-10-20</t>
        </is>
      </c>
      <c r="C7114" t="inlineStr">
        <is>
          <t>S016</t>
        </is>
      </c>
      <c r="D7114" t="inlineStr">
        <is>
          <t>Store_016</t>
        </is>
      </c>
      <c r="E7114" t="inlineStr">
        <is>
          <t>West</t>
        </is>
      </c>
      <c r="F7114" t="inlineStr">
        <is>
          <t>P0179</t>
        </is>
      </c>
      <c r="G7114" t="inlineStr">
        <is>
          <t>Prod_0179</t>
        </is>
      </c>
      <c r="H7114" t="inlineStr">
        <is>
          <t>Household</t>
        </is>
      </c>
      <c r="I7114" t="n">
        <v>5</v>
      </c>
      <c r="J7114" t="n">
        <v>184.83</v>
      </c>
      <c r="K7114" t="n">
        <v>0</v>
      </c>
      <c r="L7114">
        <f>I7114*J7114*(1-K7114)</f>
        <v/>
      </c>
      <c r="M7114">
        <f>VLOOKUP(F7114,Products!A:D,4,FALSE)*I7114</f>
        <v/>
      </c>
      <c r="N7114">
        <f>L7114-M7114</f>
        <v/>
      </c>
    </row>
    <row r="7115">
      <c r="A7115" t="inlineStr">
        <is>
          <t>T1007113</t>
        </is>
      </c>
      <c r="B7115" t="inlineStr">
        <is>
          <t>2025-09-12</t>
        </is>
      </c>
      <c r="C7115" t="inlineStr">
        <is>
          <t>S031</t>
        </is>
      </c>
      <c r="D7115" t="inlineStr">
        <is>
          <t>Store_031</t>
        </is>
      </c>
      <c r="E7115" t="inlineStr">
        <is>
          <t>Central</t>
        </is>
      </c>
      <c r="F7115" t="inlineStr">
        <is>
          <t>P0005</t>
        </is>
      </c>
      <c r="G7115" t="inlineStr">
        <is>
          <t>Prod_0005</t>
        </is>
      </c>
      <c r="H7115" t="inlineStr">
        <is>
          <t>Beverages</t>
        </is>
      </c>
      <c r="I7115" t="n">
        <v>4</v>
      </c>
      <c r="J7115" t="n">
        <v>136.6</v>
      </c>
      <c r="K7115" t="n">
        <v>0.05</v>
      </c>
      <c r="L7115">
        <f>I7115*J7115*(1-K7115)</f>
        <v/>
      </c>
      <c r="M7115">
        <f>VLOOKUP(F7115,Products!A:D,4,FALSE)*I7115</f>
        <v/>
      </c>
      <c r="N7115">
        <f>L7115-M7115</f>
        <v/>
      </c>
    </row>
    <row r="7116">
      <c r="A7116" t="inlineStr">
        <is>
          <t>T1007114</t>
        </is>
      </c>
      <c r="B7116" t="inlineStr">
        <is>
          <t>2025-09-24</t>
        </is>
      </c>
      <c r="C7116" t="inlineStr">
        <is>
          <t>S042</t>
        </is>
      </c>
      <c r="D7116" t="inlineStr">
        <is>
          <t>Store_042</t>
        </is>
      </c>
      <c r="E7116" t="inlineStr">
        <is>
          <t>Central</t>
        </is>
      </c>
      <c r="F7116" t="inlineStr">
        <is>
          <t>P0172</t>
        </is>
      </c>
      <c r="G7116" t="inlineStr">
        <is>
          <t>Prod_0172</t>
        </is>
      </c>
      <c r="H7116" t="inlineStr">
        <is>
          <t>Beverages</t>
        </is>
      </c>
      <c r="I7116" t="n">
        <v>9</v>
      </c>
      <c r="J7116" t="n">
        <v>657.25</v>
      </c>
      <c r="K7116" t="n">
        <v>0.05</v>
      </c>
      <c r="L7116">
        <f>I7116*J7116*(1-K7116)</f>
        <v/>
      </c>
      <c r="M7116">
        <f>VLOOKUP(F7116,Products!A:D,4,FALSE)*I7116</f>
        <v/>
      </c>
      <c r="N7116">
        <f>L7116-M7116</f>
        <v/>
      </c>
    </row>
    <row r="7117">
      <c r="A7117" t="inlineStr">
        <is>
          <t>T1007115</t>
        </is>
      </c>
      <c r="B7117" t="inlineStr">
        <is>
          <t>2025-01-29</t>
        </is>
      </c>
      <c r="C7117" t="inlineStr">
        <is>
          <t>S009</t>
        </is>
      </c>
      <c r="D7117" t="inlineStr">
        <is>
          <t>Store_009</t>
        </is>
      </c>
      <c r="E7117" t="inlineStr">
        <is>
          <t>Central</t>
        </is>
      </c>
      <c r="F7117" t="inlineStr">
        <is>
          <t>P0001</t>
        </is>
      </c>
      <c r="G7117" t="inlineStr">
        <is>
          <t>Prod_0001</t>
        </is>
      </c>
      <c r="H7117" t="inlineStr">
        <is>
          <t>Beverages</t>
        </is>
      </c>
      <c r="I7117" t="n">
        <v>3</v>
      </c>
      <c r="J7117" t="n">
        <v>709.5599999999999</v>
      </c>
      <c r="K7117" t="n">
        <v>0.05</v>
      </c>
      <c r="L7117">
        <f>I7117*J7117*(1-K7117)</f>
        <v/>
      </c>
      <c r="M7117">
        <f>VLOOKUP(F7117,Products!A:D,4,FALSE)*I7117</f>
        <v/>
      </c>
      <c r="N7117">
        <f>L7117-M7117</f>
        <v/>
      </c>
    </row>
    <row r="7118">
      <c r="A7118" t="inlineStr">
        <is>
          <t>T1007116</t>
        </is>
      </c>
      <c r="B7118" t="inlineStr">
        <is>
          <t>2024-07-30</t>
        </is>
      </c>
      <c r="C7118" t="inlineStr">
        <is>
          <t>S035</t>
        </is>
      </c>
      <c r="D7118" t="inlineStr">
        <is>
          <t>Store_035</t>
        </is>
      </c>
      <c r="E7118" t="inlineStr">
        <is>
          <t>Central</t>
        </is>
      </c>
      <c r="F7118" t="inlineStr">
        <is>
          <t>P0039</t>
        </is>
      </c>
      <c r="G7118" t="inlineStr">
        <is>
          <t>Prod_0039</t>
        </is>
      </c>
      <c r="H7118" t="inlineStr">
        <is>
          <t>Household</t>
        </is>
      </c>
      <c r="I7118" t="n">
        <v>1</v>
      </c>
      <c r="J7118" t="n">
        <v>419.9</v>
      </c>
      <c r="K7118" t="n">
        <v>0</v>
      </c>
      <c r="L7118">
        <f>I7118*J7118*(1-K7118)</f>
        <v/>
      </c>
      <c r="M7118">
        <f>VLOOKUP(F7118,Products!A:D,4,FALSE)*I7118</f>
        <v/>
      </c>
      <c r="N7118">
        <f>L7118-M7118</f>
        <v/>
      </c>
    </row>
    <row r="7119">
      <c r="A7119" t="inlineStr">
        <is>
          <t>T1007117</t>
        </is>
      </c>
      <c r="B7119" t="inlineStr">
        <is>
          <t>2025-05-03</t>
        </is>
      </c>
      <c r="C7119" t="inlineStr">
        <is>
          <t>S046</t>
        </is>
      </c>
      <c r="D7119" t="inlineStr">
        <is>
          <t>Store_046</t>
        </is>
      </c>
      <c r="E7119" t="inlineStr">
        <is>
          <t>South</t>
        </is>
      </c>
      <c r="F7119" t="inlineStr">
        <is>
          <t>P0166</t>
        </is>
      </c>
      <c r="G7119" t="inlineStr">
        <is>
          <t>Prod_0166</t>
        </is>
      </c>
      <c r="H7119" t="inlineStr">
        <is>
          <t>Electronics</t>
        </is>
      </c>
      <c r="I7119" t="n">
        <v>3</v>
      </c>
      <c r="J7119" t="n">
        <v>499.01</v>
      </c>
      <c r="K7119" t="n">
        <v>0</v>
      </c>
      <c r="L7119">
        <f>I7119*J7119*(1-K7119)</f>
        <v/>
      </c>
      <c r="M7119">
        <f>VLOOKUP(F7119,Products!A:D,4,FALSE)*I7119</f>
        <v/>
      </c>
      <c r="N7119">
        <f>L7119-M7119</f>
        <v/>
      </c>
    </row>
    <row r="7120">
      <c r="A7120" t="inlineStr">
        <is>
          <t>T1007118</t>
        </is>
      </c>
      <c r="B7120" t="inlineStr">
        <is>
          <t>2025-04-05</t>
        </is>
      </c>
      <c r="C7120" t="inlineStr">
        <is>
          <t>S034</t>
        </is>
      </c>
      <c r="D7120" t="inlineStr">
        <is>
          <t>Store_034</t>
        </is>
      </c>
      <c r="E7120" t="inlineStr">
        <is>
          <t>Central</t>
        </is>
      </c>
      <c r="F7120" t="inlineStr">
        <is>
          <t>P0182</t>
        </is>
      </c>
      <c r="G7120" t="inlineStr">
        <is>
          <t>Prod_0182</t>
        </is>
      </c>
      <c r="H7120" t="inlineStr">
        <is>
          <t>Electronics</t>
        </is>
      </c>
      <c r="I7120" t="n">
        <v>9</v>
      </c>
      <c r="J7120" t="n">
        <v>827</v>
      </c>
      <c r="K7120" t="n">
        <v>0</v>
      </c>
      <c r="L7120">
        <f>I7120*J7120*(1-K7120)</f>
        <v/>
      </c>
      <c r="M7120">
        <f>VLOOKUP(F7120,Products!A:D,4,FALSE)*I7120</f>
        <v/>
      </c>
      <c r="N7120">
        <f>L7120-M7120</f>
        <v/>
      </c>
    </row>
    <row r="7121">
      <c r="A7121" t="inlineStr">
        <is>
          <t>T1007119</t>
        </is>
      </c>
      <c r="B7121" t="inlineStr">
        <is>
          <t>2024-10-25</t>
        </is>
      </c>
      <c r="C7121" t="inlineStr">
        <is>
          <t>S022</t>
        </is>
      </c>
      <c r="D7121" t="inlineStr">
        <is>
          <t>Store_022</t>
        </is>
      </c>
      <c r="E7121" t="inlineStr">
        <is>
          <t>East</t>
        </is>
      </c>
      <c r="F7121" t="inlineStr">
        <is>
          <t>P0012</t>
        </is>
      </c>
      <c r="G7121" t="inlineStr">
        <is>
          <t>Prod_0012</t>
        </is>
      </c>
      <c r="H7121" t="inlineStr">
        <is>
          <t>Food</t>
        </is>
      </c>
      <c r="I7121" t="n">
        <v>7</v>
      </c>
      <c r="J7121" t="n">
        <v>875.63</v>
      </c>
      <c r="K7121" t="n">
        <v>0.05</v>
      </c>
      <c r="L7121">
        <f>I7121*J7121*(1-K7121)</f>
        <v/>
      </c>
      <c r="M7121">
        <f>VLOOKUP(F7121,Products!A:D,4,FALSE)*I7121</f>
        <v/>
      </c>
      <c r="N7121">
        <f>L7121-M7121</f>
        <v/>
      </c>
    </row>
    <row r="7122">
      <c r="A7122" t="inlineStr">
        <is>
          <t>T1007120</t>
        </is>
      </c>
      <c r="B7122" t="inlineStr">
        <is>
          <t>2023-09-29</t>
        </is>
      </c>
      <c r="C7122" t="inlineStr">
        <is>
          <t>S049</t>
        </is>
      </c>
      <c r="D7122" t="inlineStr">
        <is>
          <t>Store_049</t>
        </is>
      </c>
      <c r="E7122" t="inlineStr">
        <is>
          <t>North</t>
        </is>
      </c>
      <c r="F7122" t="inlineStr">
        <is>
          <t>P0165</t>
        </is>
      </c>
      <c r="G7122" t="inlineStr">
        <is>
          <t>Prod_0165</t>
        </is>
      </c>
      <c r="H7122" t="inlineStr">
        <is>
          <t>Clothing</t>
        </is>
      </c>
      <c r="I7122" t="n">
        <v>8</v>
      </c>
      <c r="J7122" t="n">
        <v>716.73</v>
      </c>
      <c r="K7122" t="n">
        <v>0</v>
      </c>
      <c r="L7122">
        <f>I7122*J7122*(1-K7122)</f>
        <v/>
      </c>
      <c r="M7122">
        <f>VLOOKUP(F7122,Products!A:D,4,FALSE)*I7122</f>
        <v/>
      </c>
      <c r="N7122">
        <f>L7122-M7122</f>
        <v/>
      </c>
    </row>
    <row r="7123">
      <c r="A7123" t="inlineStr">
        <is>
          <t>T1007121</t>
        </is>
      </c>
      <c r="B7123" t="inlineStr">
        <is>
          <t>2023-05-31</t>
        </is>
      </c>
      <c r="C7123" t="inlineStr">
        <is>
          <t>S027</t>
        </is>
      </c>
      <c r="D7123" t="inlineStr">
        <is>
          <t>Store_027</t>
        </is>
      </c>
      <c r="E7123" t="inlineStr">
        <is>
          <t>South</t>
        </is>
      </c>
      <c r="F7123" t="inlineStr">
        <is>
          <t>P0082</t>
        </is>
      </c>
      <c r="G7123" t="inlineStr">
        <is>
          <t>Prod_0082</t>
        </is>
      </c>
      <c r="H7123" t="inlineStr">
        <is>
          <t>Food</t>
        </is>
      </c>
      <c r="I7123" t="n">
        <v>9</v>
      </c>
      <c r="J7123" t="n">
        <v>666.66</v>
      </c>
      <c r="K7123" t="n">
        <v>0</v>
      </c>
      <c r="L7123">
        <f>I7123*J7123*(1-K7123)</f>
        <v/>
      </c>
      <c r="M7123">
        <f>VLOOKUP(F7123,Products!A:D,4,FALSE)*I7123</f>
        <v/>
      </c>
      <c r="N7123">
        <f>L7123-M7123</f>
        <v/>
      </c>
    </row>
    <row r="7124">
      <c r="A7124" t="inlineStr">
        <is>
          <t>T1007122</t>
        </is>
      </c>
      <c r="B7124" t="inlineStr">
        <is>
          <t>2024-08-12</t>
        </is>
      </c>
      <c r="C7124" t="inlineStr">
        <is>
          <t>S013</t>
        </is>
      </c>
      <c r="D7124" t="inlineStr">
        <is>
          <t>Store_013</t>
        </is>
      </c>
      <c r="E7124" t="inlineStr">
        <is>
          <t>North</t>
        </is>
      </c>
      <c r="F7124" t="inlineStr">
        <is>
          <t>P0012</t>
        </is>
      </c>
      <c r="G7124" t="inlineStr">
        <is>
          <t>Prod_0012</t>
        </is>
      </c>
      <c r="H7124" t="inlineStr">
        <is>
          <t>Food</t>
        </is>
      </c>
      <c r="I7124" t="n">
        <v>1</v>
      </c>
      <c r="J7124" t="n">
        <v>768.1</v>
      </c>
      <c r="K7124" t="n">
        <v>0</v>
      </c>
      <c r="L7124">
        <f>I7124*J7124*(1-K7124)</f>
        <v/>
      </c>
      <c r="M7124">
        <f>VLOOKUP(F7124,Products!A:D,4,FALSE)*I7124</f>
        <v/>
      </c>
      <c r="N7124">
        <f>L7124-M7124</f>
        <v/>
      </c>
    </row>
    <row r="7125">
      <c r="A7125" t="inlineStr">
        <is>
          <t>T1007123</t>
        </is>
      </c>
      <c r="B7125" t="inlineStr">
        <is>
          <t>2024-08-24</t>
        </is>
      </c>
      <c r="C7125" t="inlineStr">
        <is>
          <t>S045</t>
        </is>
      </c>
      <c r="D7125" t="inlineStr">
        <is>
          <t>Store_045</t>
        </is>
      </c>
      <c r="E7125" t="inlineStr">
        <is>
          <t>East</t>
        </is>
      </c>
      <c r="F7125" t="inlineStr">
        <is>
          <t>P0070</t>
        </is>
      </c>
      <c r="G7125" t="inlineStr">
        <is>
          <t>Prod_0070</t>
        </is>
      </c>
      <c r="H7125" t="inlineStr">
        <is>
          <t>Beverages</t>
        </is>
      </c>
      <c r="I7125" t="n">
        <v>6</v>
      </c>
      <c r="J7125" t="n">
        <v>519.37</v>
      </c>
      <c r="K7125" t="n">
        <v>0.15</v>
      </c>
      <c r="L7125">
        <f>I7125*J7125*(1-K7125)</f>
        <v/>
      </c>
      <c r="M7125">
        <f>VLOOKUP(F7125,Products!A:D,4,FALSE)*I7125</f>
        <v/>
      </c>
      <c r="N7125">
        <f>L7125-M7125</f>
        <v/>
      </c>
    </row>
    <row r="7126">
      <c r="A7126" t="inlineStr">
        <is>
          <t>T1007124</t>
        </is>
      </c>
      <c r="B7126" t="inlineStr">
        <is>
          <t>2023-02-05</t>
        </is>
      </c>
      <c r="C7126" t="inlineStr">
        <is>
          <t>S020</t>
        </is>
      </c>
      <c r="D7126" t="inlineStr">
        <is>
          <t>Store_020</t>
        </is>
      </c>
      <c r="E7126" t="inlineStr">
        <is>
          <t>West</t>
        </is>
      </c>
      <c r="F7126" t="inlineStr">
        <is>
          <t>P0181</t>
        </is>
      </c>
      <c r="G7126" t="inlineStr">
        <is>
          <t>Prod_0181</t>
        </is>
      </c>
      <c r="H7126" t="inlineStr">
        <is>
          <t>Electronics</t>
        </is>
      </c>
      <c r="I7126" t="n">
        <v>4</v>
      </c>
      <c r="J7126" t="n">
        <v>838.42</v>
      </c>
      <c r="K7126" t="n">
        <v>0</v>
      </c>
      <c r="L7126">
        <f>I7126*J7126*(1-K7126)</f>
        <v/>
      </c>
      <c r="M7126">
        <f>VLOOKUP(F7126,Products!A:D,4,FALSE)*I7126</f>
        <v/>
      </c>
      <c r="N7126">
        <f>L7126-M7126</f>
        <v/>
      </c>
    </row>
    <row r="7127">
      <c r="A7127" t="inlineStr">
        <is>
          <t>T1007125</t>
        </is>
      </c>
      <c r="B7127" t="inlineStr">
        <is>
          <t>2025-07-26</t>
        </is>
      </c>
      <c r="C7127" t="inlineStr">
        <is>
          <t>S030</t>
        </is>
      </c>
      <c r="D7127" t="inlineStr">
        <is>
          <t>Store_030</t>
        </is>
      </c>
      <c r="E7127" t="inlineStr">
        <is>
          <t>North</t>
        </is>
      </c>
      <c r="F7127" t="inlineStr">
        <is>
          <t>P0096</t>
        </is>
      </c>
      <c r="G7127" t="inlineStr">
        <is>
          <t>Prod_0096</t>
        </is>
      </c>
      <c r="H7127" t="inlineStr">
        <is>
          <t>Beverages</t>
        </is>
      </c>
      <c r="I7127" t="n">
        <v>6</v>
      </c>
      <c r="J7127" t="n">
        <v>496.4</v>
      </c>
      <c r="K7127" t="n">
        <v>0</v>
      </c>
      <c r="L7127">
        <f>I7127*J7127*(1-K7127)</f>
        <v/>
      </c>
      <c r="M7127">
        <f>VLOOKUP(F7127,Products!A:D,4,FALSE)*I7127</f>
        <v/>
      </c>
      <c r="N7127">
        <f>L7127-M7127</f>
        <v/>
      </c>
    </row>
    <row r="7128">
      <c r="A7128" t="inlineStr">
        <is>
          <t>T1007126</t>
        </is>
      </c>
      <c r="B7128" t="inlineStr">
        <is>
          <t>2025-03-10</t>
        </is>
      </c>
      <c r="C7128" t="inlineStr">
        <is>
          <t>S045</t>
        </is>
      </c>
      <c r="D7128" t="inlineStr">
        <is>
          <t>Store_045</t>
        </is>
      </c>
      <c r="E7128" t="inlineStr">
        <is>
          <t>East</t>
        </is>
      </c>
      <c r="F7128" t="inlineStr">
        <is>
          <t>P0062</t>
        </is>
      </c>
      <c r="G7128" t="inlineStr">
        <is>
          <t>Prod_0062</t>
        </is>
      </c>
      <c r="H7128" t="inlineStr">
        <is>
          <t>Beverages</t>
        </is>
      </c>
      <c r="I7128" t="n">
        <v>3</v>
      </c>
      <c r="J7128" t="n">
        <v>536.64</v>
      </c>
      <c r="K7128" t="n">
        <v>0.1</v>
      </c>
      <c r="L7128">
        <f>I7128*J7128*(1-K7128)</f>
        <v/>
      </c>
      <c r="M7128">
        <f>VLOOKUP(F7128,Products!A:D,4,FALSE)*I7128</f>
        <v/>
      </c>
      <c r="N7128">
        <f>L7128-M7128</f>
        <v/>
      </c>
    </row>
    <row r="7129">
      <c r="A7129" t="inlineStr">
        <is>
          <t>T1007127</t>
        </is>
      </c>
      <c r="B7129" t="inlineStr">
        <is>
          <t>2025-09-03</t>
        </is>
      </c>
      <c r="C7129" t="inlineStr">
        <is>
          <t>S009</t>
        </is>
      </c>
      <c r="D7129" t="inlineStr">
        <is>
          <t>Store_009</t>
        </is>
      </c>
      <c r="E7129" t="inlineStr">
        <is>
          <t>Central</t>
        </is>
      </c>
      <c r="F7129" t="inlineStr">
        <is>
          <t>P0149</t>
        </is>
      </c>
      <c r="G7129" t="inlineStr">
        <is>
          <t>Prod_0149</t>
        </is>
      </c>
      <c r="H7129" t="inlineStr">
        <is>
          <t>Toys</t>
        </is>
      </c>
      <c r="I7129" t="n">
        <v>5</v>
      </c>
      <c r="J7129" t="n">
        <v>59.19</v>
      </c>
      <c r="K7129" t="n">
        <v>0.1</v>
      </c>
      <c r="L7129">
        <f>I7129*J7129*(1-K7129)</f>
        <v/>
      </c>
      <c r="M7129">
        <f>VLOOKUP(F7129,Products!A:D,4,FALSE)*I7129</f>
        <v/>
      </c>
      <c r="N7129">
        <f>L7129-M7129</f>
        <v/>
      </c>
    </row>
    <row r="7130">
      <c r="A7130" t="inlineStr">
        <is>
          <t>T1007128</t>
        </is>
      </c>
      <c r="B7130" t="inlineStr">
        <is>
          <t>2023-11-03</t>
        </is>
      </c>
      <c r="C7130" t="inlineStr">
        <is>
          <t>S005</t>
        </is>
      </c>
      <c r="D7130" t="inlineStr">
        <is>
          <t>Store_005</t>
        </is>
      </c>
      <c r="E7130" t="inlineStr">
        <is>
          <t>Central</t>
        </is>
      </c>
      <c r="F7130" t="inlineStr">
        <is>
          <t>P0007</t>
        </is>
      </c>
      <c r="G7130" t="inlineStr">
        <is>
          <t>Prod_0007</t>
        </is>
      </c>
      <c r="H7130" t="inlineStr">
        <is>
          <t>Food</t>
        </is>
      </c>
      <c r="I7130" t="n">
        <v>6</v>
      </c>
      <c r="J7130" t="n">
        <v>99.44</v>
      </c>
      <c r="K7130" t="n">
        <v>0</v>
      </c>
      <c r="L7130">
        <f>I7130*J7130*(1-K7130)</f>
        <v/>
      </c>
      <c r="M7130">
        <f>VLOOKUP(F7130,Products!A:D,4,FALSE)*I7130</f>
        <v/>
      </c>
      <c r="N7130">
        <f>L7130-M7130</f>
        <v/>
      </c>
    </row>
    <row r="7131">
      <c r="A7131" t="inlineStr">
        <is>
          <t>T1007129</t>
        </is>
      </c>
      <c r="B7131" t="inlineStr">
        <is>
          <t>2025-07-29</t>
        </is>
      </c>
      <c r="C7131" t="inlineStr">
        <is>
          <t>S036</t>
        </is>
      </c>
      <c r="D7131" t="inlineStr">
        <is>
          <t>Store_036</t>
        </is>
      </c>
      <c r="E7131" t="inlineStr">
        <is>
          <t>Central</t>
        </is>
      </c>
      <c r="F7131" t="inlineStr">
        <is>
          <t>P0069</t>
        </is>
      </c>
      <c r="G7131" t="inlineStr">
        <is>
          <t>Prod_0069</t>
        </is>
      </c>
      <c r="H7131" t="inlineStr">
        <is>
          <t>Household</t>
        </is>
      </c>
      <c r="I7131" t="n">
        <v>6</v>
      </c>
      <c r="J7131" t="n">
        <v>341.68</v>
      </c>
      <c r="K7131" t="n">
        <v>0.1</v>
      </c>
      <c r="L7131">
        <f>I7131*J7131*(1-K7131)</f>
        <v/>
      </c>
      <c r="M7131">
        <f>VLOOKUP(F7131,Products!A:D,4,FALSE)*I7131</f>
        <v/>
      </c>
      <c r="N7131">
        <f>L7131-M7131</f>
        <v/>
      </c>
    </row>
    <row r="7132">
      <c r="A7132" t="inlineStr">
        <is>
          <t>T1007130</t>
        </is>
      </c>
      <c r="B7132" t="inlineStr">
        <is>
          <t>2023-01-18</t>
        </is>
      </c>
      <c r="C7132" t="inlineStr">
        <is>
          <t>S036</t>
        </is>
      </c>
      <c r="D7132" t="inlineStr">
        <is>
          <t>Store_036</t>
        </is>
      </c>
      <c r="E7132" t="inlineStr">
        <is>
          <t>Central</t>
        </is>
      </c>
      <c r="F7132" t="inlineStr">
        <is>
          <t>P0095</t>
        </is>
      </c>
      <c r="G7132" t="inlineStr">
        <is>
          <t>Prod_0095</t>
        </is>
      </c>
      <c r="H7132" t="inlineStr">
        <is>
          <t>Food</t>
        </is>
      </c>
      <c r="I7132" t="n">
        <v>7</v>
      </c>
      <c r="J7132" t="n">
        <v>188.51</v>
      </c>
      <c r="K7132" t="n">
        <v>0.1</v>
      </c>
      <c r="L7132">
        <f>I7132*J7132*(1-K7132)</f>
        <v/>
      </c>
      <c r="M7132">
        <f>VLOOKUP(F7132,Products!A:D,4,FALSE)*I7132</f>
        <v/>
      </c>
      <c r="N7132">
        <f>L7132-M7132</f>
        <v/>
      </c>
    </row>
    <row r="7133">
      <c r="A7133" t="inlineStr">
        <is>
          <t>T1007131</t>
        </is>
      </c>
      <c r="B7133" t="inlineStr">
        <is>
          <t>2024-09-12</t>
        </is>
      </c>
      <c r="C7133" t="inlineStr">
        <is>
          <t>S049</t>
        </is>
      </c>
      <c r="D7133" t="inlineStr">
        <is>
          <t>Store_049</t>
        </is>
      </c>
      <c r="E7133" t="inlineStr">
        <is>
          <t>North</t>
        </is>
      </c>
      <c r="F7133" t="inlineStr">
        <is>
          <t>P0168</t>
        </is>
      </c>
      <c r="G7133" t="inlineStr">
        <is>
          <t>Prod_0168</t>
        </is>
      </c>
      <c r="H7133" t="inlineStr">
        <is>
          <t>Electronics</t>
        </is>
      </c>
      <c r="I7133" t="n">
        <v>4</v>
      </c>
      <c r="J7133" t="n">
        <v>79.59999999999999</v>
      </c>
      <c r="K7133" t="n">
        <v>0.1</v>
      </c>
      <c r="L7133">
        <f>I7133*J7133*(1-K7133)</f>
        <v/>
      </c>
      <c r="M7133">
        <f>VLOOKUP(F7133,Products!A:D,4,FALSE)*I7133</f>
        <v/>
      </c>
      <c r="N7133">
        <f>L7133-M7133</f>
        <v/>
      </c>
    </row>
    <row r="7134">
      <c r="A7134" t="inlineStr">
        <is>
          <t>T1007132</t>
        </is>
      </c>
      <c r="B7134" t="inlineStr">
        <is>
          <t>2023-11-28</t>
        </is>
      </c>
      <c r="C7134" t="inlineStr">
        <is>
          <t>S025</t>
        </is>
      </c>
      <c r="D7134" t="inlineStr">
        <is>
          <t>Store_025</t>
        </is>
      </c>
      <c r="E7134" t="inlineStr">
        <is>
          <t>Central</t>
        </is>
      </c>
      <c r="F7134" t="inlineStr">
        <is>
          <t>P0025</t>
        </is>
      </c>
      <c r="G7134" t="inlineStr">
        <is>
          <t>Prod_0025</t>
        </is>
      </c>
      <c r="H7134" t="inlineStr">
        <is>
          <t>Beverages</t>
        </is>
      </c>
      <c r="I7134" t="n">
        <v>7</v>
      </c>
      <c r="J7134" t="n">
        <v>413.82</v>
      </c>
      <c r="K7134" t="n">
        <v>0</v>
      </c>
      <c r="L7134">
        <f>I7134*J7134*(1-K7134)</f>
        <v/>
      </c>
      <c r="M7134">
        <f>VLOOKUP(F7134,Products!A:D,4,FALSE)*I7134</f>
        <v/>
      </c>
      <c r="N7134">
        <f>L7134-M7134</f>
        <v/>
      </c>
    </row>
    <row r="7135">
      <c r="A7135" t="inlineStr">
        <is>
          <t>T1007133</t>
        </is>
      </c>
      <c r="B7135" t="inlineStr">
        <is>
          <t>2024-12-24</t>
        </is>
      </c>
      <c r="C7135" t="inlineStr">
        <is>
          <t>S007</t>
        </is>
      </c>
      <c r="D7135" t="inlineStr">
        <is>
          <t>Store_007</t>
        </is>
      </c>
      <c r="E7135" t="inlineStr">
        <is>
          <t>East</t>
        </is>
      </c>
      <c r="F7135" t="inlineStr">
        <is>
          <t>P0140</t>
        </is>
      </c>
      <c r="G7135" t="inlineStr">
        <is>
          <t>Prod_0140</t>
        </is>
      </c>
      <c r="H7135" t="inlineStr">
        <is>
          <t>Food</t>
        </is>
      </c>
      <c r="I7135" t="n">
        <v>9</v>
      </c>
      <c r="J7135" t="n">
        <v>960.58</v>
      </c>
      <c r="K7135" t="n">
        <v>0</v>
      </c>
      <c r="L7135">
        <f>I7135*J7135*(1-K7135)</f>
        <v/>
      </c>
      <c r="M7135">
        <f>VLOOKUP(F7135,Products!A:D,4,FALSE)*I7135</f>
        <v/>
      </c>
      <c r="N7135">
        <f>L7135-M7135</f>
        <v/>
      </c>
    </row>
    <row r="7136">
      <c r="A7136" t="inlineStr">
        <is>
          <t>T1007134</t>
        </is>
      </c>
      <c r="B7136" t="inlineStr">
        <is>
          <t>2023-07-26</t>
        </is>
      </c>
      <c r="C7136" t="inlineStr">
        <is>
          <t>S040</t>
        </is>
      </c>
      <c r="D7136" t="inlineStr">
        <is>
          <t>Store_040</t>
        </is>
      </c>
      <c r="E7136" t="inlineStr">
        <is>
          <t>Central</t>
        </is>
      </c>
      <c r="F7136" t="inlineStr">
        <is>
          <t>P0158</t>
        </is>
      </c>
      <c r="G7136" t="inlineStr">
        <is>
          <t>Prod_0158</t>
        </is>
      </c>
      <c r="H7136" t="inlineStr">
        <is>
          <t>Beverages</t>
        </is>
      </c>
      <c r="I7136" t="n">
        <v>4</v>
      </c>
      <c r="J7136" t="n">
        <v>275.67</v>
      </c>
      <c r="K7136" t="n">
        <v>0.05</v>
      </c>
      <c r="L7136">
        <f>I7136*J7136*(1-K7136)</f>
        <v/>
      </c>
      <c r="M7136">
        <f>VLOOKUP(F7136,Products!A:D,4,FALSE)*I7136</f>
        <v/>
      </c>
      <c r="N7136">
        <f>L7136-M7136</f>
        <v/>
      </c>
    </row>
    <row r="7137">
      <c r="A7137" t="inlineStr">
        <is>
          <t>T1007135</t>
        </is>
      </c>
      <c r="B7137" t="inlineStr">
        <is>
          <t>2023-11-27</t>
        </is>
      </c>
      <c r="C7137" t="inlineStr">
        <is>
          <t>S012</t>
        </is>
      </c>
      <c r="D7137" t="inlineStr">
        <is>
          <t>Store_012</t>
        </is>
      </c>
      <c r="E7137" t="inlineStr">
        <is>
          <t>South</t>
        </is>
      </c>
      <c r="F7137" t="inlineStr">
        <is>
          <t>P0118</t>
        </is>
      </c>
      <c r="G7137" t="inlineStr">
        <is>
          <t>Prod_0118</t>
        </is>
      </c>
      <c r="H7137" t="inlineStr">
        <is>
          <t>Toys</t>
        </is>
      </c>
      <c r="I7137" t="n">
        <v>2</v>
      </c>
      <c r="J7137" t="n">
        <v>613.74</v>
      </c>
      <c r="K7137" t="n">
        <v>0</v>
      </c>
      <c r="L7137">
        <f>I7137*J7137*(1-K7137)</f>
        <v/>
      </c>
      <c r="M7137">
        <f>VLOOKUP(F7137,Products!A:D,4,FALSE)*I7137</f>
        <v/>
      </c>
      <c r="N7137">
        <f>L7137-M7137</f>
        <v/>
      </c>
    </row>
    <row r="7138">
      <c r="A7138" t="inlineStr">
        <is>
          <t>T1007136</t>
        </is>
      </c>
      <c r="B7138" t="inlineStr">
        <is>
          <t>2024-09-03</t>
        </is>
      </c>
      <c r="C7138" t="inlineStr">
        <is>
          <t>S042</t>
        </is>
      </c>
      <c r="D7138" t="inlineStr">
        <is>
          <t>Store_042</t>
        </is>
      </c>
      <c r="E7138" t="inlineStr">
        <is>
          <t>Central</t>
        </is>
      </c>
      <c r="F7138" t="inlineStr">
        <is>
          <t>P0030</t>
        </is>
      </c>
      <c r="G7138" t="inlineStr">
        <is>
          <t>Prod_0030</t>
        </is>
      </c>
      <c r="H7138" t="inlineStr">
        <is>
          <t>Household</t>
        </is>
      </c>
      <c r="I7138" t="n">
        <v>9</v>
      </c>
      <c r="J7138" t="n">
        <v>564.4</v>
      </c>
      <c r="K7138" t="n">
        <v>0.15</v>
      </c>
      <c r="L7138">
        <f>I7138*J7138*(1-K7138)</f>
        <v/>
      </c>
      <c r="M7138">
        <f>VLOOKUP(F7138,Products!A:D,4,FALSE)*I7138</f>
        <v/>
      </c>
      <c r="N7138">
        <f>L7138-M7138</f>
        <v/>
      </c>
    </row>
    <row r="7139">
      <c r="A7139" t="inlineStr">
        <is>
          <t>T1007137</t>
        </is>
      </c>
      <c r="B7139" t="inlineStr">
        <is>
          <t>2025-06-02</t>
        </is>
      </c>
      <c r="C7139" t="inlineStr">
        <is>
          <t>S033</t>
        </is>
      </c>
      <c r="D7139" t="inlineStr">
        <is>
          <t>Store_033</t>
        </is>
      </c>
      <c r="E7139" t="inlineStr">
        <is>
          <t>North</t>
        </is>
      </c>
      <c r="F7139" t="inlineStr">
        <is>
          <t>P0162</t>
        </is>
      </c>
      <c r="G7139" t="inlineStr">
        <is>
          <t>Prod_0162</t>
        </is>
      </c>
      <c r="H7139" t="inlineStr">
        <is>
          <t>Food</t>
        </is>
      </c>
      <c r="I7139" t="n">
        <v>1</v>
      </c>
      <c r="J7139" t="n">
        <v>540.86</v>
      </c>
      <c r="K7139" t="n">
        <v>0</v>
      </c>
      <c r="L7139">
        <f>I7139*J7139*(1-K7139)</f>
        <v/>
      </c>
      <c r="M7139">
        <f>VLOOKUP(F7139,Products!A:D,4,FALSE)*I7139</f>
        <v/>
      </c>
      <c r="N7139">
        <f>L7139-M7139</f>
        <v/>
      </c>
    </row>
    <row r="7140">
      <c r="A7140" t="inlineStr">
        <is>
          <t>T1007138</t>
        </is>
      </c>
      <c r="B7140" t="inlineStr">
        <is>
          <t>2025-07-23</t>
        </is>
      </c>
      <c r="C7140" t="inlineStr">
        <is>
          <t>S015</t>
        </is>
      </c>
      <c r="D7140" t="inlineStr">
        <is>
          <t>Store_015</t>
        </is>
      </c>
      <c r="E7140" t="inlineStr">
        <is>
          <t>North</t>
        </is>
      </c>
      <c r="F7140" t="inlineStr">
        <is>
          <t>P0169</t>
        </is>
      </c>
      <c r="G7140" t="inlineStr">
        <is>
          <t>Prod_0169</t>
        </is>
      </c>
      <c r="H7140" t="inlineStr">
        <is>
          <t>Beverages</t>
        </is>
      </c>
      <c r="I7140" t="n">
        <v>4</v>
      </c>
      <c r="J7140" t="n">
        <v>623.36</v>
      </c>
      <c r="K7140" t="n">
        <v>0</v>
      </c>
      <c r="L7140">
        <f>I7140*J7140*(1-K7140)</f>
        <v/>
      </c>
      <c r="M7140">
        <f>VLOOKUP(F7140,Products!A:D,4,FALSE)*I7140</f>
        <v/>
      </c>
      <c r="N7140">
        <f>L7140-M7140</f>
        <v/>
      </c>
    </row>
    <row r="7141">
      <c r="A7141" t="inlineStr">
        <is>
          <t>T1007139</t>
        </is>
      </c>
      <c r="B7141" t="inlineStr">
        <is>
          <t>2023-09-02</t>
        </is>
      </c>
      <c r="C7141" t="inlineStr">
        <is>
          <t>S032</t>
        </is>
      </c>
      <c r="D7141" t="inlineStr">
        <is>
          <t>Store_032</t>
        </is>
      </c>
      <c r="E7141" t="inlineStr">
        <is>
          <t>Central</t>
        </is>
      </c>
      <c r="F7141" t="inlineStr">
        <is>
          <t>P0042</t>
        </is>
      </c>
      <c r="G7141" t="inlineStr">
        <is>
          <t>Prod_0042</t>
        </is>
      </c>
      <c r="H7141" t="inlineStr">
        <is>
          <t>Electronics</t>
        </is>
      </c>
      <c r="I7141" t="n">
        <v>8</v>
      </c>
      <c r="J7141" t="n">
        <v>953.86</v>
      </c>
      <c r="K7141" t="n">
        <v>0.1</v>
      </c>
      <c r="L7141">
        <f>I7141*J7141*(1-K7141)</f>
        <v/>
      </c>
      <c r="M7141">
        <f>VLOOKUP(F7141,Products!A:D,4,FALSE)*I7141</f>
        <v/>
      </c>
      <c r="N7141">
        <f>L7141-M7141</f>
        <v/>
      </c>
    </row>
    <row r="7142">
      <c r="A7142" t="inlineStr">
        <is>
          <t>T1007140</t>
        </is>
      </c>
      <c r="B7142" t="inlineStr">
        <is>
          <t>2024-02-16</t>
        </is>
      </c>
      <c r="C7142" t="inlineStr">
        <is>
          <t>S001</t>
        </is>
      </c>
      <c r="D7142" t="inlineStr">
        <is>
          <t>Store_001</t>
        </is>
      </c>
      <c r="E7142" t="inlineStr">
        <is>
          <t>West</t>
        </is>
      </c>
      <c r="F7142" t="inlineStr">
        <is>
          <t>P0088</t>
        </is>
      </c>
      <c r="G7142" t="inlineStr">
        <is>
          <t>Prod_0088</t>
        </is>
      </c>
      <c r="H7142" t="inlineStr">
        <is>
          <t>Toys</t>
        </is>
      </c>
      <c r="I7142" t="n">
        <v>2</v>
      </c>
      <c r="J7142" t="n">
        <v>505.05</v>
      </c>
      <c r="K7142" t="n">
        <v>0</v>
      </c>
      <c r="L7142">
        <f>I7142*J7142*(1-K7142)</f>
        <v/>
      </c>
      <c r="M7142">
        <f>VLOOKUP(F7142,Products!A:D,4,FALSE)*I7142</f>
        <v/>
      </c>
      <c r="N7142">
        <f>L7142-M7142</f>
        <v/>
      </c>
    </row>
    <row r="7143">
      <c r="A7143" t="inlineStr">
        <is>
          <t>T1007141</t>
        </is>
      </c>
      <c r="B7143" t="inlineStr">
        <is>
          <t>2024-07-28</t>
        </is>
      </c>
      <c r="C7143" t="inlineStr">
        <is>
          <t>S042</t>
        </is>
      </c>
      <c r="D7143" t="inlineStr">
        <is>
          <t>Store_042</t>
        </is>
      </c>
      <c r="E7143" t="inlineStr">
        <is>
          <t>Central</t>
        </is>
      </c>
      <c r="F7143" t="inlineStr">
        <is>
          <t>P0198</t>
        </is>
      </c>
      <c r="G7143" t="inlineStr">
        <is>
          <t>Prod_0198</t>
        </is>
      </c>
      <c r="H7143" t="inlineStr">
        <is>
          <t>Beverages</t>
        </is>
      </c>
      <c r="I7143" t="n">
        <v>8</v>
      </c>
      <c r="J7143" t="n">
        <v>728.66</v>
      </c>
      <c r="K7143" t="n">
        <v>0</v>
      </c>
      <c r="L7143">
        <f>I7143*J7143*(1-K7143)</f>
        <v/>
      </c>
      <c r="M7143">
        <f>VLOOKUP(F7143,Products!A:D,4,FALSE)*I7143</f>
        <v/>
      </c>
      <c r="N7143">
        <f>L7143-M7143</f>
        <v/>
      </c>
    </row>
    <row r="7144">
      <c r="A7144" t="inlineStr">
        <is>
          <t>T1007142</t>
        </is>
      </c>
      <c r="B7144" t="inlineStr">
        <is>
          <t>2023-09-03</t>
        </is>
      </c>
      <c r="C7144" t="inlineStr">
        <is>
          <t>S050</t>
        </is>
      </c>
      <c r="D7144" t="inlineStr">
        <is>
          <t>Store_050</t>
        </is>
      </c>
      <c r="E7144" t="inlineStr">
        <is>
          <t>South</t>
        </is>
      </c>
      <c r="F7144" t="inlineStr">
        <is>
          <t>P0179</t>
        </is>
      </c>
      <c r="G7144" t="inlineStr">
        <is>
          <t>Prod_0179</t>
        </is>
      </c>
      <c r="H7144" t="inlineStr">
        <is>
          <t>Household</t>
        </is>
      </c>
      <c r="I7144" t="n">
        <v>6</v>
      </c>
      <c r="J7144" t="n">
        <v>214.16</v>
      </c>
      <c r="K7144" t="n">
        <v>0.15</v>
      </c>
      <c r="L7144">
        <f>I7144*J7144*(1-K7144)</f>
        <v/>
      </c>
      <c r="M7144">
        <f>VLOOKUP(F7144,Products!A:D,4,FALSE)*I7144</f>
        <v/>
      </c>
      <c r="N7144">
        <f>L7144-M7144</f>
        <v/>
      </c>
    </row>
    <row r="7145">
      <c r="A7145" t="inlineStr">
        <is>
          <t>T1007143</t>
        </is>
      </c>
      <c r="B7145" t="inlineStr">
        <is>
          <t>2024-03-09</t>
        </is>
      </c>
      <c r="C7145" t="inlineStr">
        <is>
          <t>S034</t>
        </is>
      </c>
      <c r="D7145" t="inlineStr">
        <is>
          <t>Store_034</t>
        </is>
      </c>
      <c r="E7145" t="inlineStr">
        <is>
          <t>Central</t>
        </is>
      </c>
      <c r="F7145" t="inlineStr">
        <is>
          <t>P0047</t>
        </is>
      </c>
      <c r="G7145" t="inlineStr">
        <is>
          <t>Prod_0047</t>
        </is>
      </c>
      <c r="H7145" t="inlineStr">
        <is>
          <t>Beverages</t>
        </is>
      </c>
      <c r="I7145" t="n">
        <v>1</v>
      </c>
      <c r="J7145" t="n">
        <v>561.86</v>
      </c>
      <c r="K7145" t="n">
        <v>0.05</v>
      </c>
      <c r="L7145">
        <f>I7145*J7145*(1-K7145)</f>
        <v/>
      </c>
      <c r="M7145">
        <f>VLOOKUP(F7145,Products!A:D,4,FALSE)*I7145</f>
        <v/>
      </c>
      <c r="N7145">
        <f>L7145-M7145</f>
        <v/>
      </c>
    </row>
    <row r="7146">
      <c r="A7146" t="inlineStr">
        <is>
          <t>T1007144</t>
        </is>
      </c>
      <c r="B7146" t="inlineStr">
        <is>
          <t>2025-03-13</t>
        </is>
      </c>
      <c r="C7146" t="inlineStr">
        <is>
          <t>S033</t>
        </is>
      </c>
      <c r="D7146" t="inlineStr">
        <is>
          <t>Store_033</t>
        </is>
      </c>
      <c r="E7146" t="inlineStr">
        <is>
          <t>North</t>
        </is>
      </c>
      <c r="F7146" t="inlineStr">
        <is>
          <t>P0050</t>
        </is>
      </c>
      <c r="G7146" t="inlineStr">
        <is>
          <t>Prod_0050</t>
        </is>
      </c>
      <c r="H7146" t="inlineStr">
        <is>
          <t>Household</t>
        </is>
      </c>
      <c r="I7146" t="n">
        <v>8</v>
      </c>
      <c r="J7146" t="n">
        <v>636.2</v>
      </c>
      <c r="K7146" t="n">
        <v>0.1</v>
      </c>
      <c r="L7146">
        <f>I7146*J7146*(1-K7146)</f>
        <v/>
      </c>
      <c r="M7146">
        <f>VLOOKUP(F7146,Products!A:D,4,FALSE)*I7146</f>
        <v/>
      </c>
      <c r="N7146">
        <f>L7146-M7146</f>
        <v/>
      </c>
    </row>
    <row r="7147">
      <c r="A7147" t="inlineStr">
        <is>
          <t>T1007145</t>
        </is>
      </c>
      <c r="B7147" t="inlineStr">
        <is>
          <t>2023-12-04</t>
        </is>
      </c>
      <c r="C7147" t="inlineStr">
        <is>
          <t>S047</t>
        </is>
      </c>
      <c r="D7147" t="inlineStr">
        <is>
          <t>Store_047</t>
        </is>
      </c>
      <c r="E7147" t="inlineStr">
        <is>
          <t>North</t>
        </is>
      </c>
      <c r="F7147" t="inlineStr">
        <is>
          <t>P0142</t>
        </is>
      </c>
      <c r="G7147" t="inlineStr">
        <is>
          <t>Prod_0142</t>
        </is>
      </c>
      <c r="H7147" t="inlineStr">
        <is>
          <t>Household</t>
        </is>
      </c>
      <c r="I7147" t="n">
        <v>1</v>
      </c>
      <c r="J7147" t="n">
        <v>221.91</v>
      </c>
      <c r="K7147" t="n">
        <v>0</v>
      </c>
      <c r="L7147">
        <f>I7147*J7147*(1-K7147)</f>
        <v/>
      </c>
      <c r="M7147">
        <f>VLOOKUP(F7147,Products!A:D,4,FALSE)*I7147</f>
        <v/>
      </c>
      <c r="N7147">
        <f>L7147-M7147</f>
        <v/>
      </c>
    </row>
    <row r="7148">
      <c r="A7148" t="inlineStr">
        <is>
          <t>T1007146</t>
        </is>
      </c>
      <c r="B7148" t="inlineStr">
        <is>
          <t>2023-02-16</t>
        </is>
      </c>
      <c r="C7148" t="inlineStr">
        <is>
          <t>S005</t>
        </is>
      </c>
      <c r="D7148" t="inlineStr">
        <is>
          <t>Store_005</t>
        </is>
      </c>
      <c r="E7148" t="inlineStr">
        <is>
          <t>Central</t>
        </is>
      </c>
      <c r="F7148" t="inlineStr">
        <is>
          <t>P0142</t>
        </is>
      </c>
      <c r="G7148" t="inlineStr">
        <is>
          <t>Prod_0142</t>
        </is>
      </c>
      <c r="H7148" t="inlineStr">
        <is>
          <t>Household</t>
        </is>
      </c>
      <c r="I7148" t="n">
        <v>5</v>
      </c>
      <c r="J7148" t="n">
        <v>207.9</v>
      </c>
      <c r="K7148" t="n">
        <v>0</v>
      </c>
      <c r="L7148">
        <f>I7148*J7148*(1-K7148)</f>
        <v/>
      </c>
      <c r="M7148">
        <f>VLOOKUP(F7148,Products!A:D,4,FALSE)*I7148</f>
        <v/>
      </c>
      <c r="N7148">
        <f>L7148-M7148</f>
        <v/>
      </c>
    </row>
    <row r="7149">
      <c r="A7149" t="inlineStr">
        <is>
          <t>T1007147</t>
        </is>
      </c>
      <c r="B7149" t="inlineStr">
        <is>
          <t>2025-02-15</t>
        </is>
      </c>
      <c r="C7149" t="inlineStr">
        <is>
          <t>S037</t>
        </is>
      </c>
      <c r="D7149" t="inlineStr">
        <is>
          <t>Store_037</t>
        </is>
      </c>
      <c r="E7149" t="inlineStr">
        <is>
          <t>East</t>
        </is>
      </c>
      <c r="F7149" t="inlineStr">
        <is>
          <t>P0010</t>
        </is>
      </c>
      <c r="G7149" t="inlineStr">
        <is>
          <t>Prod_0010</t>
        </is>
      </c>
      <c r="H7149" t="inlineStr">
        <is>
          <t>Electronics</t>
        </is>
      </c>
      <c r="I7149" t="n">
        <v>9</v>
      </c>
      <c r="J7149" t="n">
        <v>817.6</v>
      </c>
      <c r="K7149" t="n">
        <v>0</v>
      </c>
      <c r="L7149">
        <f>I7149*J7149*(1-K7149)</f>
        <v/>
      </c>
      <c r="M7149">
        <f>VLOOKUP(F7149,Products!A:D,4,FALSE)*I7149</f>
        <v/>
      </c>
      <c r="N7149">
        <f>L7149-M7149</f>
        <v/>
      </c>
    </row>
    <row r="7150">
      <c r="A7150" t="inlineStr">
        <is>
          <t>T1007148</t>
        </is>
      </c>
      <c r="B7150" t="inlineStr">
        <is>
          <t>2024-11-24</t>
        </is>
      </c>
      <c r="C7150" t="inlineStr">
        <is>
          <t>S036</t>
        </is>
      </c>
      <c r="D7150" t="inlineStr">
        <is>
          <t>Store_036</t>
        </is>
      </c>
      <c r="E7150" t="inlineStr">
        <is>
          <t>Central</t>
        </is>
      </c>
      <c r="F7150" t="inlineStr">
        <is>
          <t>P0028</t>
        </is>
      </c>
      <c r="G7150" t="inlineStr">
        <is>
          <t>Prod_0028</t>
        </is>
      </c>
      <c r="H7150" t="inlineStr">
        <is>
          <t>Food</t>
        </is>
      </c>
      <c r="I7150" t="n">
        <v>7</v>
      </c>
      <c r="J7150" t="n">
        <v>550.29</v>
      </c>
      <c r="K7150" t="n">
        <v>0</v>
      </c>
      <c r="L7150">
        <f>I7150*J7150*(1-K7150)</f>
        <v/>
      </c>
      <c r="M7150">
        <f>VLOOKUP(F7150,Products!A:D,4,FALSE)*I7150</f>
        <v/>
      </c>
      <c r="N7150">
        <f>L7150-M7150</f>
        <v/>
      </c>
    </row>
    <row r="7151">
      <c r="A7151" t="inlineStr">
        <is>
          <t>T1007149</t>
        </is>
      </c>
      <c r="B7151" t="inlineStr">
        <is>
          <t>2023-09-16</t>
        </is>
      </c>
      <c r="C7151" t="inlineStr">
        <is>
          <t>S050</t>
        </is>
      </c>
      <c r="D7151" t="inlineStr">
        <is>
          <t>Store_050</t>
        </is>
      </c>
      <c r="E7151" t="inlineStr">
        <is>
          <t>South</t>
        </is>
      </c>
      <c r="F7151" t="inlineStr">
        <is>
          <t>P0135</t>
        </is>
      </c>
      <c r="G7151" t="inlineStr">
        <is>
          <t>Prod_0135</t>
        </is>
      </c>
      <c r="H7151" t="inlineStr">
        <is>
          <t>Food</t>
        </is>
      </c>
      <c r="I7151" t="n">
        <v>4</v>
      </c>
      <c r="J7151" t="n">
        <v>82.64</v>
      </c>
      <c r="K7151" t="n">
        <v>0.1</v>
      </c>
      <c r="L7151">
        <f>I7151*J7151*(1-K7151)</f>
        <v/>
      </c>
      <c r="M7151">
        <f>VLOOKUP(F7151,Products!A:D,4,FALSE)*I7151</f>
        <v/>
      </c>
      <c r="N7151">
        <f>L7151-M7151</f>
        <v/>
      </c>
    </row>
    <row r="7152">
      <c r="A7152" t="inlineStr">
        <is>
          <t>T1007150</t>
        </is>
      </c>
      <c r="B7152" t="inlineStr">
        <is>
          <t>2023-03-01</t>
        </is>
      </c>
      <c r="C7152" t="inlineStr">
        <is>
          <t>S040</t>
        </is>
      </c>
      <c r="D7152" t="inlineStr">
        <is>
          <t>Store_040</t>
        </is>
      </c>
      <c r="E7152" t="inlineStr">
        <is>
          <t>Central</t>
        </is>
      </c>
      <c r="F7152" t="inlineStr">
        <is>
          <t>P0028</t>
        </is>
      </c>
      <c r="G7152" t="inlineStr">
        <is>
          <t>Prod_0028</t>
        </is>
      </c>
      <c r="H7152" t="inlineStr">
        <is>
          <t>Food</t>
        </is>
      </c>
      <c r="I7152" t="n">
        <v>4</v>
      </c>
      <c r="J7152" t="n">
        <v>431.63</v>
      </c>
      <c r="K7152" t="n">
        <v>0.15</v>
      </c>
      <c r="L7152">
        <f>I7152*J7152*(1-K7152)</f>
        <v/>
      </c>
      <c r="M7152">
        <f>VLOOKUP(F7152,Products!A:D,4,FALSE)*I7152</f>
        <v/>
      </c>
      <c r="N7152">
        <f>L7152-M7152</f>
        <v/>
      </c>
    </row>
    <row r="7153">
      <c r="A7153" t="inlineStr">
        <is>
          <t>T1007151</t>
        </is>
      </c>
      <c r="B7153" t="inlineStr">
        <is>
          <t>2024-05-16</t>
        </is>
      </c>
      <c r="C7153" t="inlineStr">
        <is>
          <t>S013</t>
        </is>
      </c>
      <c r="D7153" t="inlineStr">
        <is>
          <t>Store_013</t>
        </is>
      </c>
      <c r="E7153" t="inlineStr">
        <is>
          <t>North</t>
        </is>
      </c>
      <c r="F7153" t="inlineStr">
        <is>
          <t>P0141</t>
        </is>
      </c>
      <c r="G7153" t="inlineStr">
        <is>
          <t>Prod_0141</t>
        </is>
      </c>
      <c r="H7153" t="inlineStr">
        <is>
          <t>Food</t>
        </is>
      </c>
      <c r="I7153" t="n">
        <v>4</v>
      </c>
      <c r="J7153" t="n">
        <v>773.3099999999999</v>
      </c>
      <c r="K7153" t="n">
        <v>0</v>
      </c>
      <c r="L7153">
        <f>I7153*J7153*(1-K7153)</f>
        <v/>
      </c>
      <c r="M7153">
        <f>VLOOKUP(F7153,Products!A:D,4,FALSE)*I7153</f>
        <v/>
      </c>
      <c r="N7153">
        <f>L7153-M7153</f>
        <v/>
      </c>
    </row>
    <row r="7154">
      <c r="A7154" t="inlineStr">
        <is>
          <t>T1007152</t>
        </is>
      </c>
      <c r="B7154" t="inlineStr">
        <is>
          <t>2024-09-10</t>
        </is>
      </c>
      <c r="C7154" t="inlineStr">
        <is>
          <t>S033</t>
        </is>
      </c>
      <c r="D7154" t="inlineStr">
        <is>
          <t>Store_033</t>
        </is>
      </c>
      <c r="E7154" t="inlineStr">
        <is>
          <t>North</t>
        </is>
      </c>
      <c r="F7154" t="inlineStr">
        <is>
          <t>P0121</t>
        </is>
      </c>
      <c r="G7154" t="inlineStr">
        <is>
          <t>Prod_0121</t>
        </is>
      </c>
      <c r="H7154" t="inlineStr">
        <is>
          <t>Clothing</t>
        </is>
      </c>
      <c r="I7154" t="n">
        <v>4</v>
      </c>
      <c r="J7154" t="n">
        <v>953.4299999999999</v>
      </c>
      <c r="K7154" t="n">
        <v>0</v>
      </c>
      <c r="L7154">
        <f>I7154*J7154*(1-K7154)</f>
        <v/>
      </c>
      <c r="M7154">
        <f>VLOOKUP(F7154,Products!A:D,4,FALSE)*I7154</f>
        <v/>
      </c>
      <c r="N7154">
        <f>L7154-M7154</f>
        <v/>
      </c>
    </row>
    <row r="7155">
      <c r="A7155" t="inlineStr">
        <is>
          <t>T1007153</t>
        </is>
      </c>
      <c r="B7155" t="inlineStr">
        <is>
          <t>2025-07-03</t>
        </is>
      </c>
      <c r="C7155" t="inlineStr">
        <is>
          <t>S018</t>
        </is>
      </c>
      <c r="D7155" t="inlineStr">
        <is>
          <t>Store_018</t>
        </is>
      </c>
      <c r="E7155" t="inlineStr">
        <is>
          <t>South</t>
        </is>
      </c>
      <c r="F7155" t="inlineStr">
        <is>
          <t>P0113</t>
        </is>
      </c>
      <c r="G7155" t="inlineStr">
        <is>
          <t>Prod_0113</t>
        </is>
      </c>
      <c r="H7155" t="inlineStr">
        <is>
          <t>Toys</t>
        </is>
      </c>
      <c r="I7155" t="n">
        <v>7</v>
      </c>
      <c r="J7155" t="n">
        <v>709.65</v>
      </c>
      <c r="K7155" t="n">
        <v>0.2</v>
      </c>
      <c r="L7155">
        <f>I7155*J7155*(1-K7155)</f>
        <v/>
      </c>
      <c r="M7155">
        <f>VLOOKUP(F7155,Products!A:D,4,FALSE)*I7155</f>
        <v/>
      </c>
      <c r="N7155">
        <f>L7155-M7155</f>
        <v/>
      </c>
    </row>
    <row r="7156">
      <c r="A7156" t="inlineStr">
        <is>
          <t>T1007154</t>
        </is>
      </c>
      <c r="B7156" t="inlineStr">
        <is>
          <t>2024-03-03</t>
        </is>
      </c>
      <c r="C7156" t="inlineStr">
        <is>
          <t>S038</t>
        </is>
      </c>
      <c r="D7156" t="inlineStr">
        <is>
          <t>Store_038</t>
        </is>
      </c>
      <c r="E7156" t="inlineStr">
        <is>
          <t>East</t>
        </is>
      </c>
      <c r="F7156" t="inlineStr">
        <is>
          <t>P0061</t>
        </is>
      </c>
      <c r="G7156" t="inlineStr">
        <is>
          <t>Prod_0061</t>
        </is>
      </c>
      <c r="H7156" t="inlineStr">
        <is>
          <t>Beverages</t>
        </is>
      </c>
      <c r="I7156" t="n">
        <v>6</v>
      </c>
      <c r="J7156" t="n">
        <v>68.40000000000001</v>
      </c>
      <c r="K7156" t="n">
        <v>0</v>
      </c>
      <c r="L7156">
        <f>I7156*J7156*(1-K7156)</f>
        <v/>
      </c>
      <c r="M7156">
        <f>VLOOKUP(F7156,Products!A:D,4,FALSE)*I7156</f>
        <v/>
      </c>
      <c r="N7156">
        <f>L7156-M7156</f>
        <v/>
      </c>
    </row>
    <row r="7157">
      <c r="A7157" t="inlineStr">
        <is>
          <t>T1007155</t>
        </is>
      </c>
      <c r="B7157" t="inlineStr">
        <is>
          <t>2025-08-03</t>
        </is>
      </c>
      <c r="C7157" t="inlineStr">
        <is>
          <t>S014</t>
        </is>
      </c>
      <c r="D7157" t="inlineStr">
        <is>
          <t>Store_014</t>
        </is>
      </c>
      <c r="E7157" t="inlineStr">
        <is>
          <t>West</t>
        </is>
      </c>
      <c r="F7157" t="inlineStr">
        <is>
          <t>P0040</t>
        </is>
      </c>
      <c r="G7157" t="inlineStr">
        <is>
          <t>Prod_0040</t>
        </is>
      </c>
      <c r="H7157" t="inlineStr">
        <is>
          <t>Toys</t>
        </is>
      </c>
      <c r="I7157" t="n">
        <v>4</v>
      </c>
      <c r="J7157" t="n">
        <v>71.61</v>
      </c>
      <c r="K7157" t="n">
        <v>0.1</v>
      </c>
      <c r="L7157">
        <f>I7157*J7157*(1-K7157)</f>
        <v/>
      </c>
      <c r="M7157">
        <f>VLOOKUP(F7157,Products!A:D,4,FALSE)*I7157</f>
        <v/>
      </c>
      <c r="N7157">
        <f>L7157-M7157</f>
        <v/>
      </c>
    </row>
    <row r="7158">
      <c r="A7158" t="inlineStr">
        <is>
          <t>T1007156</t>
        </is>
      </c>
      <c r="B7158" t="inlineStr">
        <is>
          <t>2024-10-29</t>
        </is>
      </c>
      <c r="C7158" t="inlineStr">
        <is>
          <t>S034</t>
        </is>
      </c>
      <c r="D7158" t="inlineStr">
        <is>
          <t>Store_034</t>
        </is>
      </c>
      <c r="E7158" t="inlineStr">
        <is>
          <t>Central</t>
        </is>
      </c>
      <c r="F7158" t="inlineStr">
        <is>
          <t>P0024</t>
        </is>
      </c>
      <c r="G7158" t="inlineStr">
        <is>
          <t>Prod_0024</t>
        </is>
      </c>
      <c r="H7158" t="inlineStr">
        <is>
          <t>Clothing</t>
        </is>
      </c>
      <c r="I7158" t="n">
        <v>3</v>
      </c>
      <c r="J7158" t="n">
        <v>106.6</v>
      </c>
      <c r="K7158" t="n">
        <v>0.1</v>
      </c>
      <c r="L7158">
        <f>I7158*J7158*(1-K7158)</f>
        <v/>
      </c>
      <c r="M7158">
        <f>VLOOKUP(F7158,Products!A:D,4,FALSE)*I7158</f>
        <v/>
      </c>
      <c r="N7158">
        <f>L7158-M7158</f>
        <v/>
      </c>
    </row>
    <row r="7159">
      <c r="A7159" t="inlineStr">
        <is>
          <t>T1007157</t>
        </is>
      </c>
      <c r="B7159" t="inlineStr">
        <is>
          <t>2024-06-01</t>
        </is>
      </c>
      <c r="C7159" t="inlineStr">
        <is>
          <t>S015</t>
        </is>
      </c>
      <c r="D7159" t="inlineStr">
        <is>
          <t>Store_015</t>
        </is>
      </c>
      <c r="E7159" t="inlineStr">
        <is>
          <t>North</t>
        </is>
      </c>
      <c r="F7159" t="inlineStr">
        <is>
          <t>P0120</t>
        </is>
      </c>
      <c r="G7159" t="inlineStr">
        <is>
          <t>Prod_0120</t>
        </is>
      </c>
      <c r="H7159" t="inlineStr">
        <is>
          <t>Stationery</t>
        </is>
      </c>
      <c r="I7159" t="n">
        <v>8</v>
      </c>
      <c r="J7159" t="n">
        <v>526.28</v>
      </c>
      <c r="K7159" t="n">
        <v>0.1</v>
      </c>
      <c r="L7159">
        <f>I7159*J7159*(1-K7159)</f>
        <v/>
      </c>
      <c r="M7159">
        <f>VLOOKUP(F7159,Products!A:D,4,FALSE)*I7159</f>
        <v/>
      </c>
      <c r="N7159">
        <f>L7159-M7159</f>
        <v/>
      </c>
    </row>
    <row r="7160">
      <c r="A7160" t="inlineStr">
        <is>
          <t>T1007158</t>
        </is>
      </c>
      <c r="B7160" t="inlineStr">
        <is>
          <t>2025-03-02</t>
        </is>
      </c>
      <c r="C7160" t="inlineStr">
        <is>
          <t>S036</t>
        </is>
      </c>
      <c r="D7160" t="inlineStr">
        <is>
          <t>Store_036</t>
        </is>
      </c>
      <c r="E7160" t="inlineStr">
        <is>
          <t>Central</t>
        </is>
      </c>
      <c r="F7160" t="inlineStr">
        <is>
          <t>P0192</t>
        </is>
      </c>
      <c r="G7160" t="inlineStr">
        <is>
          <t>Prod_0192</t>
        </is>
      </c>
      <c r="H7160" t="inlineStr">
        <is>
          <t>Beverages</t>
        </is>
      </c>
      <c r="I7160" t="n">
        <v>8</v>
      </c>
      <c r="J7160" t="n">
        <v>480.06</v>
      </c>
      <c r="K7160" t="n">
        <v>0</v>
      </c>
      <c r="L7160">
        <f>I7160*J7160*(1-K7160)</f>
        <v/>
      </c>
      <c r="M7160">
        <f>VLOOKUP(F7160,Products!A:D,4,FALSE)*I7160</f>
        <v/>
      </c>
      <c r="N7160">
        <f>L7160-M7160</f>
        <v/>
      </c>
    </row>
    <row r="7161">
      <c r="A7161" t="inlineStr">
        <is>
          <t>T1007159</t>
        </is>
      </c>
      <c r="B7161" t="inlineStr">
        <is>
          <t>2024-08-04</t>
        </is>
      </c>
      <c r="C7161" t="inlineStr">
        <is>
          <t>S047</t>
        </is>
      </c>
      <c r="D7161" t="inlineStr">
        <is>
          <t>Store_047</t>
        </is>
      </c>
      <c r="E7161" t="inlineStr">
        <is>
          <t>North</t>
        </is>
      </c>
      <c r="F7161" t="inlineStr">
        <is>
          <t>P0050</t>
        </is>
      </c>
      <c r="G7161" t="inlineStr">
        <is>
          <t>Prod_0050</t>
        </is>
      </c>
      <c r="H7161" t="inlineStr">
        <is>
          <t>Household</t>
        </is>
      </c>
      <c r="I7161" t="n">
        <v>7</v>
      </c>
      <c r="J7161" t="n">
        <v>693.1</v>
      </c>
      <c r="K7161" t="n">
        <v>0</v>
      </c>
      <c r="L7161">
        <f>I7161*J7161*(1-K7161)</f>
        <v/>
      </c>
      <c r="M7161">
        <f>VLOOKUP(F7161,Products!A:D,4,FALSE)*I7161</f>
        <v/>
      </c>
      <c r="N7161">
        <f>L7161-M7161</f>
        <v/>
      </c>
    </row>
    <row r="7162">
      <c r="A7162" t="inlineStr">
        <is>
          <t>T1007160</t>
        </is>
      </c>
      <c r="B7162" t="inlineStr">
        <is>
          <t>2023-07-06</t>
        </is>
      </c>
      <c r="C7162" t="inlineStr">
        <is>
          <t>S024</t>
        </is>
      </c>
      <c r="D7162" t="inlineStr">
        <is>
          <t>Store_024</t>
        </is>
      </c>
      <c r="E7162" t="inlineStr">
        <is>
          <t>South</t>
        </is>
      </c>
      <c r="F7162" t="inlineStr">
        <is>
          <t>P0185</t>
        </is>
      </c>
      <c r="G7162" t="inlineStr">
        <is>
          <t>Prod_0185</t>
        </is>
      </c>
      <c r="H7162" t="inlineStr">
        <is>
          <t>Food</t>
        </is>
      </c>
      <c r="I7162" t="n">
        <v>2</v>
      </c>
      <c r="J7162" t="n">
        <v>454.19</v>
      </c>
      <c r="K7162" t="n">
        <v>0</v>
      </c>
      <c r="L7162">
        <f>I7162*J7162*(1-K7162)</f>
        <v/>
      </c>
      <c r="M7162">
        <f>VLOOKUP(F7162,Products!A:D,4,FALSE)*I7162</f>
        <v/>
      </c>
      <c r="N7162">
        <f>L7162-M7162</f>
        <v/>
      </c>
    </row>
    <row r="7163">
      <c r="A7163" t="inlineStr">
        <is>
          <t>T1007161</t>
        </is>
      </c>
      <c r="B7163" t="inlineStr">
        <is>
          <t>2025-02-01</t>
        </is>
      </c>
      <c r="C7163" t="inlineStr">
        <is>
          <t>S007</t>
        </is>
      </c>
      <c r="D7163" t="inlineStr">
        <is>
          <t>Store_007</t>
        </is>
      </c>
      <c r="E7163" t="inlineStr">
        <is>
          <t>East</t>
        </is>
      </c>
      <c r="F7163" t="inlineStr">
        <is>
          <t>P0065</t>
        </is>
      </c>
      <c r="G7163" t="inlineStr">
        <is>
          <t>Prod_0065</t>
        </is>
      </c>
      <c r="H7163" t="inlineStr">
        <is>
          <t>Beverages</t>
        </is>
      </c>
      <c r="I7163" t="n">
        <v>8</v>
      </c>
      <c r="J7163" t="n">
        <v>194.07</v>
      </c>
      <c r="K7163" t="n">
        <v>0.05</v>
      </c>
      <c r="L7163">
        <f>I7163*J7163*(1-K7163)</f>
        <v/>
      </c>
      <c r="M7163">
        <f>VLOOKUP(F7163,Products!A:D,4,FALSE)*I7163</f>
        <v/>
      </c>
      <c r="N7163">
        <f>L7163-M7163</f>
        <v/>
      </c>
    </row>
    <row r="7164">
      <c r="A7164" t="inlineStr">
        <is>
          <t>T1007162</t>
        </is>
      </c>
      <c r="B7164" t="inlineStr">
        <is>
          <t>2025-03-20</t>
        </is>
      </c>
      <c r="C7164" t="inlineStr">
        <is>
          <t>S014</t>
        </is>
      </c>
      <c r="D7164" t="inlineStr">
        <is>
          <t>Store_014</t>
        </is>
      </c>
      <c r="E7164" t="inlineStr">
        <is>
          <t>West</t>
        </is>
      </c>
      <c r="F7164" t="inlineStr">
        <is>
          <t>P0015</t>
        </is>
      </c>
      <c r="G7164" t="inlineStr">
        <is>
          <t>Prod_0015</t>
        </is>
      </c>
      <c r="H7164" t="inlineStr">
        <is>
          <t>Food</t>
        </is>
      </c>
      <c r="I7164" t="n">
        <v>9</v>
      </c>
      <c r="J7164" t="n">
        <v>89.75</v>
      </c>
      <c r="K7164" t="n">
        <v>0</v>
      </c>
      <c r="L7164">
        <f>I7164*J7164*(1-K7164)</f>
        <v/>
      </c>
      <c r="M7164">
        <f>VLOOKUP(F7164,Products!A:D,4,FALSE)*I7164</f>
        <v/>
      </c>
      <c r="N7164">
        <f>L7164-M7164</f>
        <v/>
      </c>
    </row>
    <row r="7165">
      <c r="A7165" t="inlineStr">
        <is>
          <t>T1007163</t>
        </is>
      </c>
      <c r="B7165" t="inlineStr">
        <is>
          <t>2024-09-29</t>
        </is>
      </c>
      <c r="C7165" t="inlineStr">
        <is>
          <t>S030</t>
        </is>
      </c>
      <c r="D7165" t="inlineStr">
        <is>
          <t>Store_030</t>
        </is>
      </c>
      <c r="E7165" t="inlineStr">
        <is>
          <t>North</t>
        </is>
      </c>
      <c r="F7165" t="inlineStr">
        <is>
          <t>P0179</t>
        </is>
      </c>
      <c r="G7165" t="inlineStr">
        <is>
          <t>Prod_0179</t>
        </is>
      </c>
      <c r="H7165" t="inlineStr">
        <is>
          <t>Household</t>
        </is>
      </c>
      <c r="I7165" t="n">
        <v>1</v>
      </c>
      <c r="J7165" t="n">
        <v>175.54</v>
      </c>
      <c r="K7165" t="n">
        <v>0.15</v>
      </c>
      <c r="L7165">
        <f>I7165*J7165*(1-K7165)</f>
        <v/>
      </c>
      <c r="M7165">
        <f>VLOOKUP(F7165,Products!A:D,4,FALSE)*I7165</f>
        <v/>
      </c>
      <c r="N7165">
        <f>L7165-M7165</f>
        <v/>
      </c>
    </row>
    <row r="7166">
      <c r="A7166" t="inlineStr">
        <is>
          <t>T1007164</t>
        </is>
      </c>
      <c r="B7166" t="inlineStr">
        <is>
          <t>2023-12-28</t>
        </is>
      </c>
      <c r="C7166" t="inlineStr">
        <is>
          <t>S037</t>
        </is>
      </c>
      <c r="D7166" t="inlineStr">
        <is>
          <t>Store_037</t>
        </is>
      </c>
      <c r="E7166" t="inlineStr">
        <is>
          <t>East</t>
        </is>
      </c>
      <c r="F7166" t="inlineStr">
        <is>
          <t>P0089</t>
        </is>
      </c>
      <c r="G7166" t="inlineStr">
        <is>
          <t>Prod_0089</t>
        </is>
      </c>
      <c r="H7166" t="inlineStr">
        <is>
          <t>Stationery</t>
        </is>
      </c>
      <c r="I7166" t="n">
        <v>1</v>
      </c>
      <c r="J7166" t="n">
        <v>542.02</v>
      </c>
      <c r="K7166" t="n">
        <v>0.1</v>
      </c>
      <c r="L7166">
        <f>I7166*J7166*(1-K7166)</f>
        <v/>
      </c>
      <c r="M7166">
        <f>VLOOKUP(F7166,Products!A:D,4,FALSE)*I7166</f>
        <v/>
      </c>
      <c r="N7166">
        <f>L7166-M7166</f>
        <v/>
      </c>
    </row>
    <row r="7167">
      <c r="A7167" t="inlineStr">
        <is>
          <t>T1007165</t>
        </is>
      </c>
      <c r="B7167" t="inlineStr">
        <is>
          <t>2023-04-12</t>
        </is>
      </c>
      <c r="C7167" t="inlineStr">
        <is>
          <t>S033</t>
        </is>
      </c>
      <c r="D7167" t="inlineStr">
        <is>
          <t>Store_033</t>
        </is>
      </c>
      <c r="E7167" t="inlineStr">
        <is>
          <t>North</t>
        </is>
      </c>
      <c r="F7167" t="inlineStr">
        <is>
          <t>P0188</t>
        </is>
      </c>
      <c r="G7167" t="inlineStr">
        <is>
          <t>Prod_0188</t>
        </is>
      </c>
      <c r="H7167" t="inlineStr">
        <is>
          <t>Food</t>
        </is>
      </c>
      <c r="I7167" t="n">
        <v>9</v>
      </c>
      <c r="J7167" t="n">
        <v>586.48</v>
      </c>
      <c r="K7167" t="n">
        <v>0.15</v>
      </c>
      <c r="L7167">
        <f>I7167*J7167*(1-K7167)</f>
        <v/>
      </c>
      <c r="M7167">
        <f>VLOOKUP(F7167,Products!A:D,4,FALSE)*I7167</f>
        <v/>
      </c>
      <c r="N7167">
        <f>L7167-M7167</f>
        <v/>
      </c>
    </row>
    <row r="7168">
      <c r="A7168" t="inlineStr">
        <is>
          <t>T1007166</t>
        </is>
      </c>
      <c r="B7168" t="inlineStr">
        <is>
          <t>2024-07-13</t>
        </is>
      </c>
      <c r="C7168" t="inlineStr">
        <is>
          <t>S031</t>
        </is>
      </c>
      <c r="D7168" t="inlineStr">
        <is>
          <t>Store_031</t>
        </is>
      </c>
      <c r="E7168" t="inlineStr">
        <is>
          <t>Central</t>
        </is>
      </c>
      <c r="F7168" t="inlineStr">
        <is>
          <t>P0024</t>
        </is>
      </c>
      <c r="G7168" t="inlineStr">
        <is>
          <t>Prod_0024</t>
        </is>
      </c>
      <c r="H7168" t="inlineStr">
        <is>
          <t>Clothing</t>
        </is>
      </c>
      <c r="I7168" t="n">
        <v>5</v>
      </c>
      <c r="J7168" t="n">
        <v>114.61</v>
      </c>
      <c r="K7168" t="n">
        <v>0.2</v>
      </c>
      <c r="L7168">
        <f>I7168*J7168*(1-K7168)</f>
        <v/>
      </c>
      <c r="M7168">
        <f>VLOOKUP(F7168,Products!A:D,4,FALSE)*I7168</f>
        <v/>
      </c>
      <c r="N7168">
        <f>L7168-M7168</f>
        <v/>
      </c>
    </row>
    <row r="7169">
      <c r="A7169" t="inlineStr">
        <is>
          <t>T1007167</t>
        </is>
      </c>
      <c r="B7169" t="inlineStr">
        <is>
          <t>2024-02-04</t>
        </is>
      </c>
      <c r="C7169" t="inlineStr">
        <is>
          <t>S023</t>
        </is>
      </c>
      <c r="D7169" t="inlineStr">
        <is>
          <t>Store_023</t>
        </is>
      </c>
      <c r="E7169" t="inlineStr">
        <is>
          <t>South</t>
        </is>
      </c>
      <c r="F7169" t="inlineStr">
        <is>
          <t>P0183</t>
        </is>
      </c>
      <c r="G7169" t="inlineStr">
        <is>
          <t>Prod_0183</t>
        </is>
      </c>
      <c r="H7169" t="inlineStr">
        <is>
          <t>Stationery</t>
        </is>
      </c>
      <c r="I7169" t="n">
        <v>7</v>
      </c>
      <c r="J7169" t="n">
        <v>1003.28</v>
      </c>
      <c r="K7169" t="n">
        <v>0.15</v>
      </c>
      <c r="L7169">
        <f>I7169*J7169*(1-K7169)</f>
        <v/>
      </c>
      <c r="M7169">
        <f>VLOOKUP(F7169,Products!A:D,4,FALSE)*I7169</f>
        <v/>
      </c>
      <c r="N7169">
        <f>L7169-M7169</f>
        <v/>
      </c>
    </row>
    <row r="7170">
      <c r="A7170" t="inlineStr">
        <is>
          <t>T1007168</t>
        </is>
      </c>
      <c r="B7170" t="inlineStr">
        <is>
          <t>2025-07-19</t>
        </is>
      </c>
      <c r="C7170" t="inlineStr">
        <is>
          <t>S014</t>
        </is>
      </c>
      <c r="D7170" t="inlineStr">
        <is>
          <t>Store_014</t>
        </is>
      </c>
      <c r="E7170" t="inlineStr">
        <is>
          <t>West</t>
        </is>
      </c>
      <c r="F7170" t="inlineStr">
        <is>
          <t>P0167</t>
        </is>
      </c>
      <c r="G7170" t="inlineStr">
        <is>
          <t>Prod_0167</t>
        </is>
      </c>
      <c r="H7170" t="inlineStr">
        <is>
          <t>Beverages</t>
        </is>
      </c>
      <c r="I7170" t="n">
        <v>7</v>
      </c>
      <c r="J7170" t="n">
        <v>553.24</v>
      </c>
      <c r="K7170" t="n">
        <v>0</v>
      </c>
      <c r="L7170">
        <f>I7170*J7170*(1-K7170)</f>
        <v/>
      </c>
      <c r="M7170">
        <f>VLOOKUP(F7170,Products!A:D,4,FALSE)*I7170</f>
        <v/>
      </c>
      <c r="N7170">
        <f>L7170-M7170</f>
        <v/>
      </c>
    </row>
    <row r="7171">
      <c r="A7171" t="inlineStr">
        <is>
          <t>T1007169</t>
        </is>
      </c>
      <c r="B7171" t="inlineStr">
        <is>
          <t>2025-02-21</t>
        </is>
      </c>
      <c r="C7171" t="inlineStr">
        <is>
          <t>S026</t>
        </is>
      </c>
      <c r="D7171" t="inlineStr">
        <is>
          <t>Store_026</t>
        </is>
      </c>
      <c r="E7171" t="inlineStr">
        <is>
          <t>North</t>
        </is>
      </c>
      <c r="F7171" t="inlineStr">
        <is>
          <t>P0050</t>
        </is>
      </c>
      <c r="G7171" t="inlineStr">
        <is>
          <t>Prod_0050</t>
        </is>
      </c>
      <c r="H7171" t="inlineStr">
        <is>
          <t>Household</t>
        </is>
      </c>
      <c r="I7171" t="n">
        <v>3</v>
      </c>
      <c r="J7171" t="n">
        <v>767.99</v>
      </c>
      <c r="K7171" t="n">
        <v>0.2</v>
      </c>
      <c r="L7171">
        <f>I7171*J7171*(1-K7171)</f>
        <v/>
      </c>
      <c r="M7171">
        <f>VLOOKUP(F7171,Products!A:D,4,FALSE)*I7171</f>
        <v/>
      </c>
      <c r="N7171">
        <f>L7171-M7171</f>
        <v/>
      </c>
    </row>
    <row r="7172">
      <c r="A7172" t="inlineStr">
        <is>
          <t>T1007170</t>
        </is>
      </c>
      <c r="B7172" t="inlineStr">
        <is>
          <t>2025-08-24</t>
        </is>
      </c>
      <c r="C7172" t="inlineStr">
        <is>
          <t>S020</t>
        </is>
      </c>
      <c r="D7172" t="inlineStr">
        <is>
          <t>Store_020</t>
        </is>
      </c>
      <c r="E7172" t="inlineStr">
        <is>
          <t>West</t>
        </is>
      </c>
      <c r="F7172" t="inlineStr">
        <is>
          <t>P0020</t>
        </is>
      </c>
      <c r="G7172" t="inlineStr">
        <is>
          <t>Prod_0020</t>
        </is>
      </c>
      <c r="H7172" t="inlineStr">
        <is>
          <t>Beverages</t>
        </is>
      </c>
      <c r="I7172" t="n">
        <v>5</v>
      </c>
      <c r="J7172" t="n">
        <v>644.54</v>
      </c>
      <c r="K7172" t="n">
        <v>0.1</v>
      </c>
      <c r="L7172">
        <f>I7172*J7172*(1-K7172)</f>
        <v/>
      </c>
      <c r="M7172">
        <f>VLOOKUP(F7172,Products!A:D,4,FALSE)*I7172</f>
        <v/>
      </c>
      <c r="N7172">
        <f>L7172-M7172</f>
        <v/>
      </c>
    </row>
    <row r="7173">
      <c r="A7173" t="inlineStr">
        <is>
          <t>T1007171</t>
        </is>
      </c>
      <c r="B7173" t="inlineStr">
        <is>
          <t>2024-11-14</t>
        </is>
      </c>
      <c r="C7173" t="inlineStr">
        <is>
          <t>S002</t>
        </is>
      </c>
      <c r="D7173" t="inlineStr">
        <is>
          <t>Store_002</t>
        </is>
      </c>
      <c r="E7173" t="inlineStr">
        <is>
          <t>South</t>
        </is>
      </c>
      <c r="F7173" t="inlineStr">
        <is>
          <t>P0066</t>
        </is>
      </c>
      <c r="G7173" t="inlineStr">
        <is>
          <t>Prod_0066</t>
        </is>
      </c>
      <c r="H7173" t="inlineStr">
        <is>
          <t>Household</t>
        </is>
      </c>
      <c r="I7173" t="n">
        <v>4</v>
      </c>
      <c r="J7173" t="n">
        <v>407.03</v>
      </c>
      <c r="K7173" t="n">
        <v>0.1</v>
      </c>
      <c r="L7173">
        <f>I7173*J7173*(1-K7173)</f>
        <v/>
      </c>
      <c r="M7173">
        <f>VLOOKUP(F7173,Products!A:D,4,FALSE)*I7173</f>
        <v/>
      </c>
      <c r="N7173">
        <f>L7173-M7173</f>
        <v/>
      </c>
    </row>
    <row r="7174">
      <c r="A7174" t="inlineStr">
        <is>
          <t>T1007172</t>
        </is>
      </c>
      <c r="B7174" t="inlineStr">
        <is>
          <t>2023-03-13</t>
        </is>
      </c>
      <c r="C7174" t="inlineStr">
        <is>
          <t>S011</t>
        </is>
      </c>
      <c r="D7174" t="inlineStr">
        <is>
          <t>Store_011</t>
        </is>
      </c>
      <c r="E7174" t="inlineStr">
        <is>
          <t>South</t>
        </is>
      </c>
      <c r="F7174" t="inlineStr">
        <is>
          <t>P0175</t>
        </is>
      </c>
      <c r="G7174" t="inlineStr">
        <is>
          <t>Prod_0175</t>
        </is>
      </c>
      <c r="H7174" t="inlineStr">
        <is>
          <t>Food</t>
        </is>
      </c>
      <c r="I7174" t="n">
        <v>6</v>
      </c>
      <c r="J7174" t="n">
        <v>689.41</v>
      </c>
      <c r="K7174" t="n">
        <v>0.05</v>
      </c>
      <c r="L7174">
        <f>I7174*J7174*(1-K7174)</f>
        <v/>
      </c>
      <c r="M7174">
        <f>VLOOKUP(F7174,Products!A:D,4,FALSE)*I7174</f>
        <v/>
      </c>
      <c r="N7174">
        <f>L7174-M7174</f>
        <v/>
      </c>
    </row>
    <row r="7175">
      <c r="A7175" t="inlineStr">
        <is>
          <t>T1007173</t>
        </is>
      </c>
      <c r="B7175" t="inlineStr">
        <is>
          <t>2023-01-03</t>
        </is>
      </c>
      <c r="C7175" t="inlineStr">
        <is>
          <t>S037</t>
        </is>
      </c>
      <c r="D7175" t="inlineStr">
        <is>
          <t>Store_037</t>
        </is>
      </c>
      <c r="E7175" t="inlineStr">
        <is>
          <t>East</t>
        </is>
      </c>
      <c r="F7175" t="inlineStr">
        <is>
          <t>P0022</t>
        </is>
      </c>
      <c r="G7175" t="inlineStr">
        <is>
          <t>Prod_0022</t>
        </is>
      </c>
      <c r="H7175" t="inlineStr">
        <is>
          <t>Beverages</t>
        </is>
      </c>
      <c r="I7175" t="n">
        <v>4</v>
      </c>
      <c r="J7175" t="n">
        <v>198.16</v>
      </c>
      <c r="K7175" t="n">
        <v>0</v>
      </c>
      <c r="L7175">
        <f>I7175*J7175*(1-K7175)</f>
        <v/>
      </c>
      <c r="M7175">
        <f>VLOOKUP(F7175,Products!A:D,4,FALSE)*I7175</f>
        <v/>
      </c>
      <c r="N7175">
        <f>L7175-M7175</f>
        <v/>
      </c>
    </row>
    <row r="7176">
      <c r="A7176" t="inlineStr">
        <is>
          <t>T1007174</t>
        </is>
      </c>
      <c r="B7176" t="inlineStr">
        <is>
          <t>2025-09-18</t>
        </is>
      </c>
      <c r="C7176" t="inlineStr">
        <is>
          <t>S021</t>
        </is>
      </c>
      <c r="D7176" t="inlineStr">
        <is>
          <t>Store_021</t>
        </is>
      </c>
      <c r="E7176" t="inlineStr">
        <is>
          <t>North</t>
        </is>
      </c>
      <c r="F7176" t="inlineStr">
        <is>
          <t>P0098</t>
        </is>
      </c>
      <c r="G7176" t="inlineStr">
        <is>
          <t>Prod_0098</t>
        </is>
      </c>
      <c r="H7176" t="inlineStr">
        <is>
          <t>Clothing</t>
        </is>
      </c>
      <c r="I7176" t="n">
        <v>4</v>
      </c>
      <c r="J7176" t="n">
        <v>587.79</v>
      </c>
      <c r="K7176" t="n">
        <v>0.05</v>
      </c>
      <c r="L7176">
        <f>I7176*J7176*(1-K7176)</f>
        <v/>
      </c>
      <c r="M7176">
        <f>VLOOKUP(F7176,Products!A:D,4,FALSE)*I7176</f>
        <v/>
      </c>
      <c r="N7176">
        <f>L7176-M7176</f>
        <v/>
      </c>
    </row>
    <row r="7177">
      <c r="A7177" t="inlineStr">
        <is>
          <t>T1007175</t>
        </is>
      </c>
      <c r="B7177" t="inlineStr">
        <is>
          <t>2024-06-28</t>
        </is>
      </c>
      <c r="C7177" t="inlineStr">
        <is>
          <t>S027</t>
        </is>
      </c>
      <c r="D7177" t="inlineStr">
        <is>
          <t>Store_027</t>
        </is>
      </c>
      <c r="E7177" t="inlineStr">
        <is>
          <t>South</t>
        </is>
      </c>
      <c r="F7177" t="inlineStr">
        <is>
          <t>P0074</t>
        </is>
      </c>
      <c r="G7177" t="inlineStr">
        <is>
          <t>Prod_0074</t>
        </is>
      </c>
      <c r="H7177" t="inlineStr">
        <is>
          <t>Food</t>
        </is>
      </c>
      <c r="I7177" t="n">
        <v>7</v>
      </c>
      <c r="J7177" t="n">
        <v>971.01</v>
      </c>
      <c r="K7177" t="n">
        <v>0</v>
      </c>
      <c r="L7177">
        <f>I7177*J7177*(1-K7177)</f>
        <v/>
      </c>
      <c r="M7177">
        <f>VLOOKUP(F7177,Products!A:D,4,FALSE)*I7177</f>
        <v/>
      </c>
      <c r="N7177">
        <f>L7177-M7177</f>
        <v/>
      </c>
    </row>
    <row r="7178">
      <c r="A7178" t="inlineStr">
        <is>
          <t>T1007176</t>
        </is>
      </c>
      <c r="B7178" t="inlineStr">
        <is>
          <t>2024-12-17</t>
        </is>
      </c>
      <c r="C7178" t="inlineStr">
        <is>
          <t>S029</t>
        </is>
      </c>
      <c r="D7178" t="inlineStr">
        <is>
          <t>Store_029</t>
        </is>
      </c>
      <c r="E7178" t="inlineStr">
        <is>
          <t>South</t>
        </is>
      </c>
      <c r="F7178" t="inlineStr">
        <is>
          <t>P0025</t>
        </is>
      </c>
      <c r="G7178" t="inlineStr">
        <is>
          <t>Prod_0025</t>
        </is>
      </c>
      <c r="H7178" t="inlineStr">
        <is>
          <t>Beverages</t>
        </is>
      </c>
      <c r="I7178" t="n">
        <v>1</v>
      </c>
      <c r="J7178" t="n">
        <v>390.49</v>
      </c>
      <c r="K7178" t="n">
        <v>0.1</v>
      </c>
      <c r="L7178">
        <f>I7178*J7178*(1-K7178)</f>
        <v/>
      </c>
      <c r="M7178">
        <f>VLOOKUP(F7178,Products!A:D,4,FALSE)*I7178</f>
        <v/>
      </c>
      <c r="N7178">
        <f>L7178-M7178</f>
        <v/>
      </c>
    </row>
    <row r="7179">
      <c r="A7179" t="inlineStr">
        <is>
          <t>T1007177</t>
        </is>
      </c>
      <c r="B7179" t="inlineStr">
        <is>
          <t>2024-11-04</t>
        </is>
      </c>
      <c r="C7179" t="inlineStr">
        <is>
          <t>S012</t>
        </is>
      </c>
      <c r="D7179" t="inlineStr">
        <is>
          <t>Store_012</t>
        </is>
      </c>
      <c r="E7179" t="inlineStr">
        <is>
          <t>South</t>
        </is>
      </c>
      <c r="F7179" t="inlineStr">
        <is>
          <t>P0002</t>
        </is>
      </c>
      <c r="G7179" t="inlineStr">
        <is>
          <t>Prod_0002</t>
        </is>
      </c>
      <c r="H7179" t="inlineStr">
        <is>
          <t>Food</t>
        </is>
      </c>
      <c r="I7179" t="n">
        <v>1</v>
      </c>
      <c r="J7179" t="n">
        <v>285.35</v>
      </c>
      <c r="K7179" t="n">
        <v>0.05</v>
      </c>
      <c r="L7179">
        <f>I7179*J7179*(1-K7179)</f>
        <v/>
      </c>
      <c r="M7179">
        <f>VLOOKUP(F7179,Products!A:D,4,FALSE)*I7179</f>
        <v/>
      </c>
      <c r="N7179">
        <f>L7179-M7179</f>
        <v/>
      </c>
    </row>
    <row r="7180">
      <c r="A7180" t="inlineStr">
        <is>
          <t>T1007178</t>
        </is>
      </c>
      <c r="B7180" t="inlineStr">
        <is>
          <t>2023-08-28</t>
        </is>
      </c>
      <c r="C7180" t="inlineStr">
        <is>
          <t>S030</t>
        </is>
      </c>
      <c r="D7180" t="inlineStr">
        <is>
          <t>Store_030</t>
        </is>
      </c>
      <c r="E7180" t="inlineStr">
        <is>
          <t>North</t>
        </is>
      </c>
      <c r="F7180" t="inlineStr">
        <is>
          <t>P0047</t>
        </is>
      </c>
      <c r="G7180" t="inlineStr">
        <is>
          <t>Prod_0047</t>
        </is>
      </c>
      <c r="H7180" t="inlineStr">
        <is>
          <t>Beverages</t>
        </is>
      </c>
      <c r="I7180" t="n">
        <v>3</v>
      </c>
      <c r="J7180" t="n">
        <v>644.91</v>
      </c>
      <c r="K7180" t="n">
        <v>0</v>
      </c>
      <c r="L7180">
        <f>I7180*J7180*(1-K7180)</f>
        <v/>
      </c>
      <c r="M7180">
        <f>VLOOKUP(F7180,Products!A:D,4,FALSE)*I7180</f>
        <v/>
      </c>
      <c r="N7180">
        <f>L7180-M7180</f>
        <v/>
      </c>
    </row>
    <row r="7181">
      <c r="A7181" t="inlineStr">
        <is>
          <t>T1007179</t>
        </is>
      </c>
      <c r="B7181" t="inlineStr">
        <is>
          <t>2023-12-08</t>
        </is>
      </c>
      <c r="C7181" t="inlineStr">
        <is>
          <t>S006</t>
        </is>
      </c>
      <c r="D7181" t="inlineStr">
        <is>
          <t>Store_006</t>
        </is>
      </c>
      <c r="E7181" t="inlineStr">
        <is>
          <t>East</t>
        </is>
      </c>
      <c r="F7181" t="inlineStr">
        <is>
          <t>P0188</t>
        </is>
      </c>
      <c r="G7181" t="inlineStr">
        <is>
          <t>Prod_0188</t>
        </is>
      </c>
      <c r="H7181" t="inlineStr">
        <is>
          <t>Food</t>
        </is>
      </c>
      <c r="I7181" t="n">
        <v>8</v>
      </c>
      <c r="J7181" t="n">
        <v>565.89</v>
      </c>
      <c r="K7181" t="n">
        <v>0</v>
      </c>
      <c r="L7181">
        <f>I7181*J7181*(1-K7181)</f>
        <v/>
      </c>
      <c r="M7181">
        <f>VLOOKUP(F7181,Products!A:D,4,FALSE)*I7181</f>
        <v/>
      </c>
      <c r="N7181">
        <f>L7181-M7181</f>
        <v/>
      </c>
    </row>
    <row r="7182">
      <c r="A7182" t="inlineStr">
        <is>
          <t>T1007180</t>
        </is>
      </c>
      <c r="B7182" t="inlineStr">
        <is>
          <t>2023-12-13</t>
        </is>
      </c>
      <c r="C7182" t="inlineStr">
        <is>
          <t>S035</t>
        </is>
      </c>
      <c r="D7182" t="inlineStr">
        <is>
          <t>Store_035</t>
        </is>
      </c>
      <c r="E7182" t="inlineStr">
        <is>
          <t>Central</t>
        </is>
      </c>
      <c r="F7182" t="inlineStr">
        <is>
          <t>P0186</t>
        </is>
      </c>
      <c r="G7182" t="inlineStr">
        <is>
          <t>Prod_0186</t>
        </is>
      </c>
      <c r="H7182" t="inlineStr">
        <is>
          <t>Household</t>
        </is>
      </c>
      <c r="I7182" t="n">
        <v>1</v>
      </c>
      <c r="J7182" t="n">
        <v>888.05</v>
      </c>
      <c r="K7182" t="n">
        <v>0.1</v>
      </c>
      <c r="L7182">
        <f>I7182*J7182*(1-K7182)</f>
        <v/>
      </c>
      <c r="M7182">
        <f>VLOOKUP(F7182,Products!A:D,4,FALSE)*I7182</f>
        <v/>
      </c>
      <c r="N7182">
        <f>L7182-M7182</f>
        <v/>
      </c>
    </row>
    <row r="7183">
      <c r="A7183" t="inlineStr">
        <is>
          <t>T1007181</t>
        </is>
      </c>
      <c r="B7183" t="inlineStr">
        <is>
          <t>2025-07-15</t>
        </is>
      </c>
      <c r="C7183" t="inlineStr">
        <is>
          <t>S022</t>
        </is>
      </c>
      <c r="D7183" t="inlineStr">
        <is>
          <t>Store_022</t>
        </is>
      </c>
      <c r="E7183" t="inlineStr">
        <is>
          <t>East</t>
        </is>
      </c>
      <c r="F7183" t="inlineStr">
        <is>
          <t>P0139</t>
        </is>
      </c>
      <c r="G7183" t="inlineStr">
        <is>
          <t>Prod_0139</t>
        </is>
      </c>
      <c r="H7183" t="inlineStr">
        <is>
          <t>Clothing</t>
        </is>
      </c>
      <c r="I7183" t="n">
        <v>3</v>
      </c>
      <c r="J7183" t="n">
        <v>634.55</v>
      </c>
      <c r="K7183" t="n">
        <v>0.05</v>
      </c>
      <c r="L7183">
        <f>I7183*J7183*(1-K7183)</f>
        <v/>
      </c>
      <c r="M7183">
        <f>VLOOKUP(F7183,Products!A:D,4,FALSE)*I7183</f>
        <v/>
      </c>
      <c r="N7183">
        <f>L7183-M7183</f>
        <v/>
      </c>
    </row>
    <row r="7184">
      <c r="A7184" t="inlineStr">
        <is>
          <t>T1007182</t>
        </is>
      </c>
      <c r="B7184" t="inlineStr">
        <is>
          <t>2023-01-14</t>
        </is>
      </c>
      <c r="C7184" t="inlineStr">
        <is>
          <t>S028</t>
        </is>
      </c>
      <c r="D7184" t="inlineStr">
        <is>
          <t>Store_028</t>
        </is>
      </c>
      <c r="E7184" t="inlineStr">
        <is>
          <t>North</t>
        </is>
      </c>
      <c r="F7184" t="inlineStr">
        <is>
          <t>P0103</t>
        </is>
      </c>
      <c r="G7184" t="inlineStr">
        <is>
          <t>Prod_0103</t>
        </is>
      </c>
      <c r="H7184" t="inlineStr">
        <is>
          <t>Stationery</t>
        </is>
      </c>
      <c r="I7184" t="n">
        <v>6</v>
      </c>
      <c r="J7184" t="n">
        <v>801.1799999999999</v>
      </c>
      <c r="K7184" t="n">
        <v>0.1</v>
      </c>
      <c r="L7184">
        <f>I7184*J7184*(1-K7184)</f>
        <v/>
      </c>
      <c r="M7184">
        <f>VLOOKUP(F7184,Products!A:D,4,FALSE)*I7184</f>
        <v/>
      </c>
      <c r="N7184">
        <f>L7184-M7184</f>
        <v/>
      </c>
    </row>
    <row r="7185">
      <c r="A7185" t="inlineStr">
        <is>
          <t>T1007183</t>
        </is>
      </c>
      <c r="B7185" t="inlineStr">
        <is>
          <t>2023-12-18</t>
        </is>
      </c>
      <c r="C7185" t="inlineStr">
        <is>
          <t>S037</t>
        </is>
      </c>
      <c r="D7185" t="inlineStr">
        <is>
          <t>Store_037</t>
        </is>
      </c>
      <c r="E7185" t="inlineStr">
        <is>
          <t>East</t>
        </is>
      </c>
      <c r="F7185" t="inlineStr">
        <is>
          <t>P0101</t>
        </is>
      </c>
      <c r="G7185" t="inlineStr">
        <is>
          <t>Prod_0101</t>
        </is>
      </c>
      <c r="H7185" t="inlineStr">
        <is>
          <t>Food</t>
        </is>
      </c>
      <c r="I7185" t="n">
        <v>7</v>
      </c>
      <c r="J7185" t="n">
        <v>87.09999999999999</v>
      </c>
      <c r="K7185" t="n">
        <v>0</v>
      </c>
      <c r="L7185">
        <f>I7185*J7185*(1-K7185)</f>
        <v/>
      </c>
      <c r="M7185">
        <f>VLOOKUP(F7185,Products!A:D,4,FALSE)*I7185</f>
        <v/>
      </c>
      <c r="N7185">
        <f>L7185-M7185</f>
        <v/>
      </c>
    </row>
    <row r="7186">
      <c r="A7186" t="inlineStr">
        <is>
          <t>T1007184</t>
        </is>
      </c>
      <c r="B7186" t="inlineStr">
        <is>
          <t>2024-08-12</t>
        </is>
      </c>
      <c r="C7186" t="inlineStr">
        <is>
          <t>S008</t>
        </is>
      </c>
      <c r="D7186" t="inlineStr">
        <is>
          <t>Store_008</t>
        </is>
      </c>
      <c r="E7186" t="inlineStr">
        <is>
          <t>East</t>
        </is>
      </c>
      <c r="F7186" t="inlineStr">
        <is>
          <t>P0102</t>
        </is>
      </c>
      <c r="G7186" t="inlineStr">
        <is>
          <t>Prod_0102</t>
        </is>
      </c>
      <c r="H7186" t="inlineStr">
        <is>
          <t>Food</t>
        </is>
      </c>
      <c r="I7186" t="n">
        <v>1</v>
      </c>
      <c r="J7186" t="n">
        <v>534.45</v>
      </c>
      <c r="K7186" t="n">
        <v>0.2</v>
      </c>
      <c r="L7186">
        <f>I7186*J7186*(1-K7186)</f>
        <v/>
      </c>
      <c r="M7186">
        <f>VLOOKUP(F7186,Products!A:D,4,FALSE)*I7186</f>
        <v/>
      </c>
      <c r="N7186">
        <f>L7186-M7186</f>
        <v/>
      </c>
    </row>
    <row r="7187">
      <c r="A7187" t="inlineStr">
        <is>
          <t>T1007185</t>
        </is>
      </c>
      <c r="B7187" t="inlineStr">
        <is>
          <t>2025-05-13</t>
        </is>
      </c>
      <c r="C7187" t="inlineStr">
        <is>
          <t>S003</t>
        </is>
      </c>
      <c r="D7187" t="inlineStr">
        <is>
          <t>Store_003</t>
        </is>
      </c>
      <c r="E7187" t="inlineStr">
        <is>
          <t>North</t>
        </is>
      </c>
      <c r="F7187" t="inlineStr">
        <is>
          <t>P0188</t>
        </is>
      </c>
      <c r="G7187" t="inlineStr">
        <is>
          <t>Prod_0188</t>
        </is>
      </c>
      <c r="H7187" t="inlineStr">
        <is>
          <t>Food</t>
        </is>
      </c>
      <c r="I7187" t="n">
        <v>8</v>
      </c>
      <c r="J7187" t="n">
        <v>517.51</v>
      </c>
      <c r="K7187" t="n">
        <v>0.1</v>
      </c>
      <c r="L7187">
        <f>I7187*J7187*(1-K7187)</f>
        <v/>
      </c>
      <c r="M7187">
        <f>VLOOKUP(F7187,Products!A:D,4,FALSE)*I7187</f>
        <v/>
      </c>
      <c r="N7187">
        <f>L7187-M7187</f>
        <v/>
      </c>
    </row>
    <row r="7188">
      <c r="A7188" t="inlineStr">
        <is>
          <t>T1007186</t>
        </is>
      </c>
      <c r="B7188" t="inlineStr">
        <is>
          <t>2023-03-14</t>
        </is>
      </c>
      <c r="C7188" t="inlineStr">
        <is>
          <t>S007</t>
        </is>
      </c>
      <c r="D7188" t="inlineStr">
        <is>
          <t>Store_007</t>
        </is>
      </c>
      <c r="E7188" t="inlineStr">
        <is>
          <t>East</t>
        </is>
      </c>
      <c r="F7188" t="inlineStr">
        <is>
          <t>P0085</t>
        </is>
      </c>
      <c r="G7188" t="inlineStr">
        <is>
          <t>Prod_0085</t>
        </is>
      </c>
      <c r="H7188" t="inlineStr">
        <is>
          <t>Food</t>
        </is>
      </c>
      <c r="I7188" t="n">
        <v>2</v>
      </c>
      <c r="J7188" t="n">
        <v>419.36</v>
      </c>
      <c r="K7188" t="n">
        <v>0</v>
      </c>
      <c r="L7188">
        <f>I7188*J7188*(1-K7188)</f>
        <v/>
      </c>
      <c r="M7188">
        <f>VLOOKUP(F7188,Products!A:D,4,FALSE)*I7188</f>
        <v/>
      </c>
      <c r="N7188">
        <f>L7188-M7188</f>
        <v/>
      </c>
    </row>
    <row r="7189">
      <c r="A7189" t="inlineStr">
        <is>
          <t>T1007187</t>
        </is>
      </c>
      <c r="B7189" t="inlineStr">
        <is>
          <t>2024-07-06</t>
        </is>
      </c>
      <c r="C7189" t="inlineStr">
        <is>
          <t>S024</t>
        </is>
      </c>
      <c r="D7189" t="inlineStr">
        <is>
          <t>Store_024</t>
        </is>
      </c>
      <c r="E7189" t="inlineStr">
        <is>
          <t>South</t>
        </is>
      </c>
      <c r="F7189" t="inlineStr">
        <is>
          <t>P0001</t>
        </is>
      </c>
      <c r="G7189" t="inlineStr">
        <is>
          <t>Prod_0001</t>
        </is>
      </c>
      <c r="H7189" t="inlineStr">
        <is>
          <t>Beverages</t>
        </is>
      </c>
      <c r="I7189" t="n">
        <v>7</v>
      </c>
      <c r="J7189" t="n">
        <v>824</v>
      </c>
      <c r="K7189" t="n">
        <v>0.05</v>
      </c>
      <c r="L7189">
        <f>I7189*J7189*(1-K7189)</f>
        <v/>
      </c>
      <c r="M7189">
        <f>VLOOKUP(F7189,Products!A:D,4,FALSE)*I7189</f>
        <v/>
      </c>
      <c r="N7189">
        <f>L7189-M7189</f>
        <v/>
      </c>
    </row>
    <row r="7190">
      <c r="A7190" t="inlineStr">
        <is>
          <t>T1007188</t>
        </is>
      </c>
      <c r="B7190" t="inlineStr">
        <is>
          <t>2024-03-20</t>
        </is>
      </c>
      <c r="C7190" t="inlineStr">
        <is>
          <t>S002</t>
        </is>
      </c>
      <c r="D7190" t="inlineStr">
        <is>
          <t>Store_002</t>
        </is>
      </c>
      <c r="E7190" t="inlineStr">
        <is>
          <t>South</t>
        </is>
      </c>
      <c r="F7190" t="inlineStr">
        <is>
          <t>P0003</t>
        </is>
      </c>
      <c r="G7190" t="inlineStr">
        <is>
          <t>Prod_0003</t>
        </is>
      </c>
      <c r="H7190" t="inlineStr">
        <is>
          <t>Household</t>
        </is>
      </c>
      <c r="I7190" t="n">
        <v>3</v>
      </c>
      <c r="J7190" t="n">
        <v>99.43000000000001</v>
      </c>
      <c r="K7190" t="n">
        <v>0.05</v>
      </c>
      <c r="L7190">
        <f>I7190*J7190*(1-K7190)</f>
        <v/>
      </c>
      <c r="M7190">
        <f>VLOOKUP(F7190,Products!A:D,4,FALSE)*I7190</f>
        <v/>
      </c>
      <c r="N7190">
        <f>L7190-M7190</f>
        <v/>
      </c>
    </row>
    <row r="7191">
      <c r="A7191" t="inlineStr">
        <is>
          <t>T1007189</t>
        </is>
      </c>
      <c r="B7191" t="inlineStr">
        <is>
          <t>2023-10-10</t>
        </is>
      </c>
      <c r="C7191" t="inlineStr">
        <is>
          <t>S050</t>
        </is>
      </c>
      <c r="D7191" t="inlineStr">
        <is>
          <t>Store_050</t>
        </is>
      </c>
      <c r="E7191" t="inlineStr">
        <is>
          <t>South</t>
        </is>
      </c>
      <c r="F7191" t="inlineStr">
        <is>
          <t>P0091</t>
        </is>
      </c>
      <c r="G7191" t="inlineStr">
        <is>
          <t>Prod_0091</t>
        </is>
      </c>
      <c r="H7191" t="inlineStr">
        <is>
          <t>Toys</t>
        </is>
      </c>
      <c r="I7191" t="n">
        <v>5</v>
      </c>
      <c r="J7191" t="n">
        <v>273.69</v>
      </c>
      <c r="K7191" t="n">
        <v>0</v>
      </c>
      <c r="L7191">
        <f>I7191*J7191*(1-K7191)</f>
        <v/>
      </c>
      <c r="M7191">
        <f>VLOOKUP(F7191,Products!A:D,4,FALSE)*I7191</f>
        <v/>
      </c>
      <c r="N7191">
        <f>L7191-M7191</f>
        <v/>
      </c>
    </row>
    <row r="7192">
      <c r="A7192" t="inlineStr">
        <is>
          <t>T1007190</t>
        </is>
      </c>
      <c r="B7192" t="inlineStr">
        <is>
          <t>2023-11-04</t>
        </is>
      </c>
      <c r="C7192" t="inlineStr">
        <is>
          <t>S033</t>
        </is>
      </c>
      <c r="D7192" t="inlineStr">
        <is>
          <t>Store_033</t>
        </is>
      </c>
      <c r="E7192" t="inlineStr">
        <is>
          <t>North</t>
        </is>
      </c>
      <c r="F7192" t="inlineStr">
        <is>
          <t>P0153</t>
        </is>
      </c>
      <c r="G7192" t="inlineStr">
        <is>
          <t>Prod_0153</t>
        </is>
      </c>
      <c r="H7192" t="inlineStr">
        <is>
          <t>Clothing</t>
        </is>
      </c>
      <c r="I7192" t="n">
        <v>5</v>
      </c>
      <c r="J7192" t="n">
        <v>182.68</v>
      </c>
      <c r="K7192" t="n">
        <v>0.2</v>
      </c>
      <c r="L7192">
        <f>I7192*J7192*(1-K7192)</f>
        <v/>
      </c>
      <c r="M7192">
        <f>VLOOKUP(F7192,Products!A:D,4,FALSE)*I7192</f>
        <v/>
      </c>
      <c r="N7192">
        <f>L7192-M7192</f>
        <v/>
      </c>
    </row>
    <row r="7193">
      <c r="A7193" t="inlineStr">
        <is>
          <t>T1007191</t>
        </is>
      </c>
      <c r="B7193" t="inlineStr">
        <is>
          <t>2025-05-19</t>
        </is>
      </c>
      <c r="C7193" t="inlineStr">
        <is>
          <t>S005</t>
        </is>
      </c>
      <c r="D7193" t="inlineStr">
        <is>
          <t>Store_005</t>
        </is>
      </c>
      <c r="E7193" t="inlineStr">
        <is>
          <t>Central</t>
        </is>
      </c>
      <c r="F7193" t="inlineStr">
        <is>
          <t>P0134</t>
        </is>
      </c>
      <c r="G7193" t="inlineStr">
        <is>
          <t>Prod_0134</t>
        </is>
      </c>
      <c r="H7193" t="inlineStr">
        <is>
          <t>Food</t>
        </is>
      </c>
      <c r="I7193" t="n">
        <v>3</v>
      </c>
      <c r="J7193" t="n">
        <v>515.53</v>
      </c>
      <c r="K7193" t="n">
        <v>0.05</v>
      </c>
      <c r="L7193">
        <f>I7193*J7193*(1-K7193)</f>
        <v/>
      </c>
      <c r="M7193">
        <f>VLOOKUP(F7193,Products!A:D,4,FALSE)*I7193</f>
        <v/>
      </c>
      <c r="N7193">
        <f>L7193-M7193</f>
        <v/>
      </c>
    </row>
    <row r="7194">
      <c r="A7194" t="inlineStr">
        <is>
          <t>T1007192</t>
        </is>
      </c>
      <c r="B7194" t="inlineStr">
        <is>
          <t>2023-07-29</t>
        </is>
      </c>
      <c r="C7194" t="inlineStr">
        <is>
          <t>S013</t>
        </is>
      </c>
      <c r="D7194" t="inlineStr">
        <is>
          <t>Store_013</t>
        </is>
      </c>
      <c r="E7194" t="inlineStr">
        <is>
          <t>North</t>
        </is>
      </c>
      <c r="F7194" t="inlineStr">
        <is>
          <t>P0163</t>
        </is>
      </c>
      <c r="G7194" t="inlineStr">
        <is>
          <t>Prod_0163</t>
        </is>
      </c>
      <c r="H7194" t="inlineStr">
        <is>
          <t>Food</t>
        </is>
      </c>
      <c r="I7194" t="n">
        <v>3</v>
      </c>
      <c r="J7194" t="n">
        <v>637.73</v>
      </c>
      <c r="K7194" t="n">
        <v>0</v>
      </c>
      <c r="L7194">
        <f>I7194*J7194*(1-K7194)</f>
        <v/>
      </c>
      <c r="M7194">
        <f>VLOOKUP(F7194,Products!A:D,4,FALSE)*I7194</f>
        <v/>
      </c>
      <c r="N7194">
        <f>L7194-M7194</f>
        <v/>
      </c>
    </row>
    <row r="7195">
      <c r="A7195" t="inlineStr">
        <is>
          <t>T1007193</t>
        </is>
      </c>
      <c r="B7195" t="inlineStr">
        <is>
          <t>2025-05-22</t>
        </is>
      </c>
      <c r="C7195" t="inlineStr">
        <is>
          <t>S048</t>
        </is>
      </c>
      <c r="D7195" t="inlineStr">
        <is>
          <t>Store_048</t>
        </is>
      </c>
      <c r="E7195" t="inlineStr">
        <is>
          <t>South</t>
        </is>
      </c>
      <c r="F7195" t="inlineStr">
        <is>
          <t>P0099</t>
        </is>
      </c>
      <c r="G7195" t="inlineStr">
        <is>
          <t>Prod_0099</t>
        </is>
      </c>
      <c r="H7195" t="inlineStr">
        <is>
          <t>Beverages</t>
        </is>
      </c>
      <c r="I7195" t="n">
        <v>5</v>
      </c>
      <c r="J7195" t="n">
        <v>96.98999999999999</v>
      </c>
      <c r="K7195" t="n">
        <v>0.2</v>
      </c>
      <c r="L7195">
        <f>I7195*J7195*(1-K7195)</f>
        <v/>
      </c>
      <c r="M7195">
        <f>VLOOKUP(F7195,Products!A:D,4,FALSE)*I7195</f>
        <v/>
      </c>
      <c r="N7195">
        <f>L7195-M7195</f>
        <v/>
      </c>
    </row>
    <row r="7196">
      <c r="A7196" t="inlineStr">
        <is>
          <t>T1007194</t>
        </is>
      </c>
      <c r="B7196" t="inlineStr">
        <is>
          <t>2024-02-11</t>
        </is>
      </c>
      <c r="C7196" t="inlineStr">
        <is>
          <t>S022</t>
        </is>
      </c>
      <c r="D7196" t="inlineStr">
        <is>
          <t>Store_022</t>
        </is>
      </c>
      <c r="E7196" t="inlineStr">
        <is>
          <t>East</t>
        </is>
      </c>
      <c r="F7196" t="inlineStr">
        <is>
          <t>P0059</t>
        </is>
      </c>
      <c r="G7196" t="inlineStr">
        <is>
          <t>Prod_0059</t>
        </is>
      </c>
      <c r="H7196" t="inlineStr">
        <is>
          <t>Beverages</t>
        </is>
      </c>
      <c r="I7196" t="n">
        <v>2</v>
      </c>
      <c r="J7196" t="n">
        <v>452.21</v>
      </c>
      <c r="K7196" t="n">
        <v>0.1</v>
      </c>
      <c r="L7196">
        <f>I7196*J7196*(1-K7196)</f>
        <v/>
      </c>
      <c r="M7196">
        <f>VLOOKUP(F7196,Products!A:D,4,FALSE)*I7196</f>
        <v/>
      </c>
      <c r="N7196">
        <f>L7196-M7196</f>
        <v/>
      </c>
    </row>
    <row r="7197">
      <c r="A7197" t="inlineStr">
        <is>
          <t>T1007195</t>
        </is>
      </c>
      <c r="B7197" t="inlineStr">
        <is>
          <t>2023-09-13</t>
        </is>
      </c>
      <c r="C7197" t="inlineStr">
        <is>
          <t>S045</t>
        </is>
      </c>
      <c r="D7197" t="inlineStr">
        <is>
          <t>Store_045</t>
        </is>
      </c>
      <c r="E7197" t="inlineStr">
        <is>
          <t>East</t>
        </is>
      </c>
      <c r="F7197" t="inlineStr">
        <is>
          <t>P0067</t>
        </is>
      </c>
      <c r="G7197" t="inlineStr">
        <is>
          <t>Prod_0067</t>
        </is>
      </c>
      <c r="H7197" t="inlineStr">
        <is>
          <t>Toys</t>
        </is>
      </c>
      <c r="I7197" t="n">
        <v>8</v>
      </c>
      <c r="J7197" t="n">
        <v>178.94</v>
      </c>
      <c r="K7197" t="n">
        <v>0.15</v>
      </c>
      <c r="L7197">
        <f>I7197*J7197*(1-K7197)</f>
        <v/>
      </c>
      <c r="M7197">
        <f>VLOOKUP(F7197,Products!A:D,4,FALSE)*I7197</f>
        <v/>
      </c>
      <c r="N7197">
        <f>L7197-M7197</f>
        <v/>
      </c>
    </row>
    <row r="7198">
      <c r="A7198" t="inlineStr">
        <is>
          <t>T1007196</t>
        </is>
      </c>
      <c r="B7198" t="inlineStr">
        <is>
          <t>2024-02-07</t>
        </is>
      </c>
      <c r="C7198" t="inlineStr">
        <is>
          <t>S050</t>
        </is>
      </c>
      <c r="D7198" t="inlineStr">
        <is>
          <t>Store_050</t>
        </is>
      </c>
      <c r="E7198" t="inlineStr">
        <is>
          <t>South</t>
        </is>
      </c>
      <c r="F7198" t="inlineStr">
        <is>
          <t>P0073</t>
        </is>
      </c>
      <c r="G7198" t="inlineStr">
        <is>
          <t>Prod_0073</t>
        </is>
      </c>
      <c r="H7198" t="inlineStr">
        <is>
          <t>Food</t>
        </is>
      </c>
      <c r="I7198" t="n">
        <v>4</v>
      </c>
      <c r="J7198" t="n">
        <v>714.88</v>
      </c>
      <c r="K7198" t="n">
        <v>0</v>
      </c>
      <c r="L7198">
        <f>I7198*J7198*(1-K7198)</f>
        <v/>
      </c>
      <c r="M7198">
        <f>VLOOKUP(F7198,Products!A:D,4,FALSE)*I7198</f>
        <v/>
      </c>
      <c r="N7198">
        <f>L7198-M7198</f>
        <v/>
      </c>
    </row>
    <row r="7199">
      <c r="A7199" t="inlineStr">
        <is>
          <t>T1007197</t>
        </is>
      </c>
      <c r="B7199" t="inlineStr">
        <is>
          <t>2023-12-20</t>
        </is>
      </c>
      <c r="C7199" t="inlineStr">
        <is>
          <t>S048</t>
        </is>
      </c>
      <c r="D7199" t="inlineStr">
        <is>
          <t>Store_048</t>
        </is>
      </c>
      <c r="E7199" t="inlineStr">
        <is>
          <t>South</t>
        </is>
      </c>
      <c r="F7199" t="inlineStr">
        <is>
          <t>P0045</t>
        </is>
      </c>
      <c r="G7199" t="inlineStr">
        <is>
          <t>Prod_0045</t>
        </is>
      </c>
      <c r="H7199" t="inlineStr">
        <is>
          <t>Toys</t>
        </is>
      </c>
      <c r="I7199" t="n">
        <v>7</v>
      </c>
      <c r="J7199" t="n">
        <v>240.9</v>
      </c>
      <c r="K7199" t="n">
        <v>0</v>
      </c>
      <c r="L7199">
        <f>I7199*J7199*(1-K7199)</f>
        <v/>
      </c>
      <c r="M7199">
        <f>VLOOKUP(F7199,Products!A:D,4,FALSE)*I7199</f>
        <v/>
      </c>
      <c r="N7199">
        <f>L7199-M7199</f>
        <v/>
      </c>
    </row>
    <row r="7200">
      <c r="A7200" t="inlineStr">
        <is>
          <t>T1007198</t>
        </is>
      </c>
      <c r="B7200" t="inlineStr">
        <is>
          <t>2024-12-31</t>
        </is>
      </c>
      <c r="C7200" t="inlineStr">
        <is>
          <t>S041</t>
        </is>
      </c>
      <c r="D7200" t="inlineStr">
        <is>
          <t>Store_041</t>
        </is>
      </c>
      <c r="E7200" t="inlineStr">
        <is>
          <t>East</t>
        </is>
      </c>
      <c r="F7200" t="inlineStr">
        <is>
          <t>P0027</t>
        </is>
      </c>
      <c r="G7200" t="inlineStr">
        <is>
          <t>Prod_0027</t>
        </is>
      </c>
      <c r="H7200" t="inlineStr">
        <is>
          <t>Electronics</t>
        </is>
      </c>
      <c r="I7200" t="n">
        <v>4</v>
      </c>
      <c r="J7200" t="n">
        <v>571.15</v>
      </c>
      <c r="K7200" t="n">
        <v>0</v>
      </c>
      <c r="L7200">
        <f>I7200*J7200*(1-K7200)</f>
        <v/>
      </c>
      <c r="M7200">
        <f>VLOOKUP(F7200,Products!A:D,4,FALSE)*I7200</f>
        <v/>
      </c>
      <c r="N7200">
        <f>L7200-M7200</f>
        <v/>
      </c>
    </row>
    <row r="7201">
      <c r="A7201" t="inlineStr">
        <is>
          <t>T1007199</t>
        </is>
      </c>
      <c r="B7201" t="inlineStr">
        <is>
          <t>2025-05-06</t>
        </is>
      </c>
      <c r="C7201" t="inlineStr">
        <is>
          <t>S050</t>
        </is>
      </c>
      <c r="D7201" t="inlineStr">
        <is>
          <t>Store_050</t>
        </is>
      </c>
      <c r="E7201" t="inlineStr">
        <is>
          <t>South</t>
        </is>
      </c>
      <c r="F7201" t="inlineStr">
        <is>
          <t>P0049</t>
        </is>
      </c>
      <c r="G7201" t="inlineStr">
        <is>
          <t>Prod_0049</t>
        </is>
      </c>
      <c r="H7201" t="inlineStr">
        <is>
          <t>Beverages</t>
        </is>
      </c>
      <c r="I7201" t="n">
        <v>9</v>
      </c>
      <c r="J7201" t="n">
        <v>259.54</v>
      </c>
      <c r="K7201" t="n">
        <v>0.1</v>
      </c>
      <c r="L7201">
        <f>I7201*J7201*(1-K7201)</f>
        <v/>
      </c>
      <c r="M7201">
        <f>VLOOKUP(F7201,Products!A:D,4,FALSE)*I7201</f>
        <v/>
      </c>
      <c r="N7201">
        <f>L7201-M7201</f>
        <v/>
      </c>
    </row>
    <row r="7202">
      <c r="A7202" t="inlineStr">
        <is>
          <t>T1007200</t>
        </is>
      </c>
      <c r="B7202" t="inlineStr">
        <is>
          <t>2024-01-18</t>
        </is>
      </c>
      <c r="C7202" t="inlineStr">
        <is>
          <t>S016</t>
        </is>
      </c>
      <c r="D7202" t="inlineStr">
        <is>
          <t>Store_016</t>
        </is>
      </c>
      <c r="E7202" t="inlineStr">
        <is>
          <t>West</t>
        </is>
      </c>
      <c r="F7202" t="inlineStr">
        <is>
          <t>P0022</t>
        </is>
      </c>
      <c r="G7202" t="inlineStr">
        <is>
          <t>Prod_0022</t>
        </is>
      </c>
      <c r="H7202" t="inlineStr">
        <is>
          <t>Beverages</t>
        </is>
      </c>
      <c r="I7202" t="n">
        <v>2</v>
      </c>
      <c r="J7202" t="n">
        <v>203.62</v>
      </c>
      <c r="K7202" t="n">
        <v>0</v>
      </c>
      <c r="L7202">
        <f>I7202*J7202*(1-K7202)</f>
        <v/>
      </c>
      <c r="M7202">
        <f>VLOOKUP(F7202,Products!A:D,4,FALSE)*I7202</f>
        <v/>
      </c>
      <c r="N7202">
        <f>L7202-M7202</f>
        <v/>
      </c>
    </row>
    <row r="7203">
      <c r="A7203" t="inlineStr">
        <is>
          <t>T1007201</t>
        </is>
      </c>
      <c r="B7203" t="inlineStr">
        <is>
          <t>2025-01-06</t>
        </is>
      </c>
      <c r="C7203" t="inlineStr">
        <is>
          <t>S025</t>
        </is>
      </c>
      <c r="D7203" t="inlineStr">
        <is>
          <t>Store_025</t>
        </is>
      </c>
      <c r="E7203" t="inlineStr">
        <is>
          <t>Central</t>
        </is>
      </c>
      <c r="F7203" t="inlineStr">
        <is>
          <t>P0021</t>
        </is>
      </c>
      <c r="G7203" t="inlineStr">
        <is>
          <t>Prod_0021</t>
        </is>
      </c>
      <c r="H7203" t="inlineStr">
        <is>
          <t>Household</t>
        </is>
      </c>
      <c r="I7203" t="n">
        <v>4</v>
      </c>
      <c r="J7203" t="n">
        <v>165.89</v>
      </c>
      <c r="K7203" t="n">
        <v>0</v>
      </c>
      <c r="L7203">
        <f>I7203*J7203*(1-K7203)</f>
        <v/>
      </c>
      <c r="M7203">
        <f>VLOOKUP(F7203,Products!A:D,4,FALSE)*I7203</f>
        <v/>
      </c>
      <c r="N7203">
        <f>L7203-M7203</f>
        <v/>
      </c>
    </row>
    <row r="7204">
      <c r="A7204" t="inlineStr">
        <is>
          <t>T1007202</t>
        </is>
      </c>
      <c r="B7204" t="inlineStr">
        <is>
          <t>2024-07-27</t>
        </is>
      </c>
      <c r="C7204" t="inlineStr">
        <is>
          <t>S029</t>
        </is>
      </c>
      <c r="D7204" t="inlineStr">
        <is>
          <t>Store_029</t>
        </is>
      </c>
      <c r="E7204" t="inlineStr">
        <is>
          <t>South</t>
        </is>
      </c>
      <c r="F7204" t="inlineStr">
        <is>
          <t>P0118</t>
        </is>
      </c>
      <c r="G7204" t="inlineStr">
        <is>
          <t>Prod_0118</t>
        </is>
      </c>
      <c r="H7204" t="inlineStr">
        <is>
          <t>Toys</t>
        </is>
      </c>
      <c r="I7204" t="n">
        <v>4</v>
      </c>
      <c r="J7204" t="n">
        <v>726.83</v>
      </c>
      <c r="K7204" t="n">
        <v>0</v>
      </c>
      <c r="L7204">
        <f>I7204*J7204*(1-K7204)</f>
        <v/>
      </c>
      <c r="M7204">
        <f>VLOOKUP(F7204,Products!A:D,4,FALSE)*I7204</f>
        <v/>
      </c>
      <c r="N7204">
        <f>L7204-M7204</f>
        <v/>
      </c>
    </row>
    <row r="7205">
      <c r="A7205" t="inlineStr">
        <is>
          <t>T1007203</t>
        </is>
      </c>
      <c r="B7205" t="inlineStr">
        <is>
          <t>2023-06-02</t>
        </is>
      </c>
      <c r="C7205" t="inlineStr">
        <is>
          <t>S046</t>
        </is>
      </c>
      <c r="D7205" t="inlineStr">
        <is>
          <t>Store_046</t>
        </is>
      </c>
      <c r="E7205" t="inlineStr">
        <is>
          <t>South</t>
        </is>
      </c>
      <c r="F7205" t="inlineStr">
        <is>
          <t>P0185</t>
        </is>
      </c>
      <c r="G7205" t="inlineStr">
        <is>
          <t>Prod_0185</t>
        </is>
      </c>
      <c r="H7205" t="inlineStr">
        <is>
          <t>Food</t>
        </is>
      </c>
      <c r="I7205" t="n">
        <v>5</v>
      </c>
      <c r="J7205" t="n">
        <v>477.03</v>
      </c>
      <c r="K7205" t="n">
        <v>0</v>
      </c>
      <c r="L7205">
        <f>I7205*J7205*(1-K7205)</f>
        <v/>
      </c>
      <c r="M7205">
        <f>VLOOKUP(F7205,Products!A:D,4,FALSE)*I7205</f>
        <v/>
      </c>
      <c r="N7205">
        <f>L7205-M7205</f>
        <v/>
      </c>
    </row>
    <row r="7206">
      <c r="A7206" t="inlineStr">
        <is>
          <t>T1007204</t>
        </is>
      </c>
      <c r="B7206" t="inlineStr">
        <is>
          <t>2025-03-08</t>
        </is>
      </c>
      <c r="C7206" t="inlineStr">
        <is>
          <t>S015</t>
        </is>
      </c>
      <c r="D7206" t="inlineStr">
        <is>
          <t>Store_015</t>
        </is>
      </c>
      <c r="E7206" t="inlineStr">
        <is>
          <t>North</t>
        </is>
      </c>
      <c r="F7206" t="inlineStr">
        <is>
          <t>P0107</t>
        </is>
      </c>
      <c r="G7206" t="inlineStr">
        <is>
          <t>Prod_0107</t>
        </is>
      </c>
      <c r="H7206" t="inlineStr">
        <is>
          <t>Stationery</t>
        </is>
      </c>
      <c r="I7206" t="n">
        <v>8</v>
      </c>
      <c r="J7206" t="n">
        <v>621.73</v>
      </c>
      <c r="K7206" t="n">
        <v>0.1</v>
      </c>
      <c r="L7206">
        <f>I7206*J7206*(1-K7206)</f>
        <v/>
      </c>
      <c r="M7206">
        <f>VLOOKUP(F7206,Products!A:D,4,FALSE)*I7206</f>
        <v/>
      </c>
      <c r="N7206">
        <f>L7206-M7206</f>
        <v/>
      </c>
    </row>
    <row r="7207">
      <c r="A7207" t="inlineStr">
        <is>
          <t>T1007205</t>
        </is>
      </c>
      <c r="B7207" t="inlineStr">
        <is>
          <t>2025-01-08</t>
        </is>
      </c>
      <c r="C7207" t="inlineStr">
        <is>
          <t>S021</t>
        </is>
      </c>
      <c r="D7207" t="inlineStr">
        <is>
          <t>Store_021</t>
        </is>
      </c>
      <c r="E7207" t="inlineStr">
        <is>
          <t>North</t>
        </is>
      </c>
      <c r="F7207" t="inlineStr">
        <is>
          <t>P0143</t>
        </is>
      </c>
      <c r="G7207" t="inlineStr">
        <is>
          <t>Prod_0143</t>
        </is>
      </c>
      <c r="H7207" t="inlineStr">
        <is>
          <t>Electronics</t>
        </is>
      </c>
      <c r="I7207" t="n">
        <v>6</v>
      </c>
      <c r="J7207" t="n">
        <v>354.94</v>
      </c>
      <c r="K7207" t="n">
        <v>0.05</v>
      </c>
      <c r="L7207">
        <f>I7207*J7207*(1-K7207)</f>
        <v/>
      </c>
      <c r="M7207">
        <f>VLOOKUP(F7207,Products!A:D,4,FALSE)*I7207</f>
        <v/>
      </c>
      <c r="N7207">
        <f>L7207-M7207</f>
        <v/>
      </c>
    </row>
    <row r="7208">
      <c r="A7208" t="inlineStr">
        <is>
          <t>T1007206</t>
        </is>
      </c>
      <c r="B7208" t="inlineStr">
        <is>
          <t>2024-04-09</t>
        </is>
      </c>
      <c r="C7208" t="inlineStr">
        <is>
          <t>S040</t>
        </is>
      </c>
      <c r="D7208" t="inlineStr">
        <is>
          <t>Store_040</t>
        </is>
      </c>
      <c r="E7208" t="inlineStr">
        <is>
          <t>Central</t>
        </is>
      </c>
      <c r="F7208" t="inlineStr">
        <is>
          <t>P0185</t>
        </is>
      </c>
      <c r="G7208" t="inlineStr">
        <is>
          <t>Prod_0185</t>
        </is>
      </c>
      <c r="H7208" t="inlineStr">
        <is>
          <t>Food</t>
        </is>
      </c>
      <c r="I7208" t="n">
        <v>6</v>
      </c>
      <c r="J7208" t="n">
        <v>452.23</v>
      </c>
      <c r="K7208" t="n">
        <v>0</v>
      </c>
      <c r="L7208">
        <f>I7208*J7208*(1-K7208)</f>
        <v/>
      </c>
      <c r="M7208">
        <f>VLOOKUP(F7208,Products!A:D,4,FALSE)*I7208</f>
        <v/>
      </c>
      <c r="N7208">
        <f>L7208-M7208</f>
        <v/>
      </c>
    </row>
    <row r="7209">
      <c r="A7209" t="inlineStr">
        <is>
          <t>T1007207</t>
        </is>
      </c>
      <c r="B7209" t="inlineStr">
        <is>
          <t>2024-04-09</t>
        </is>
      </c>
      <c r="C7209" t="inlineStr">
        <is>
          <t>S038</t>
        </is>
      </c>
      <c r="D7209" t="inlineStr">
        <is>
          <t>Store_038</t>
        </is>
      </c>
      <c r="E7209" t="inlineStr">
        <is>
          <t>East</t>
        </is>
      </c>
      <c r="F7209" t="inlineStr">
        <is>
          <t>P0009</t>
        </is>
      </c>
      <c r="G7209" t="inlineStr">
        <is>
          <t>Prod_0009</t>
        </is>
      </c>
      <c r="H7209" t="inlineStr">
        <is>
          <t>Toys</t>
        </is>
      </c>
      <c r="I7209" t="n">
        <v>6</v>
      </c>
      <c r="J7209" t="n">
        <v>603.96</v>
      </c>
      <c r="K7209" t="n">
        <v>0</v>
      </c>
      <c r="L7209">
        <f>I7209*J7209*(1-K7209)</f>
        <v/>
      </c>
      <c r="M7209">
        <f>VLOOKUP(F7209,Products!A:D,4,FALSE)*I7209</f>
        <v/>
      </c>
      <c r="N7209">
        <f>L7209-M7209</f>
        <v/>
      </c>
    </row>
    <row r="7210">
      <c r="A7210" t="inlineStr">
        <is>
          <t>T1007208</t>
        </is>
      </c>
      <c r="B7210" t="inlineStr">
        <is>
          <t>2024-11-03</t>
        </is>
      </c>
      <c r="C7210" t="inlineStr">
        <is>
          <t>S028</t>
        </is>
      </c>
      <c r="D7210" t="inlineStr">
        <is>
          <t>Store_028</t>
        </is>
      </c>
      <c r="E7210" t="inlineStr">
        <is>
          <t>North</t>
        </is>
      </c>
      <c r="F7210" t="inlineStr">
        <is>
          <t>P0019</t>
        </is>
      </c>
      <c r="G7210" t="inlineStr">
        <is>
          <t>Prod_0019</t>
        </is>
      </c>
      <c r="H7210" t="inlineStr">
        <is>
          <t>Toys</t>
        </is>
      </c>
      <c r="I7210" t="n">
        <v>5</v>
      </c>
      <c r="J7210" t="n">
        <v>566.09</v>
      </c>
      <c r="K7210" t="n">
        <v>0</v>
      </c>
      <c r="L7210">
        <f>I7210*J7210*(1-K7210)</f>
        <v/>
      </c>
      <c r="M7210">
        <f>VLOOKUP(F7210,Products!A:D,4,FALSE)*I7210</f>
        <v/>
      </c>
      <c r="N7210">
        <f>L7210-M7210</f>
        <v/>
      </c>
    </row>
    <row r="7211">
      <c r="A7211" t="inlineStr">
        <is>
          <t>T1007209</t>
        </is>
      </c>
      <c r="B7211" t="inlineStr">
        <is>
          <t>2025-07-01</t>
        </is>
      </c>
      <c r="C7211" t="inlineStr">
        <is>
          <t>S009</t>
        </is>
      </c>
      <c r="D7211" t="inlineStr">
        <is>
          <t>Store_009</t>
        </is>
      </c>
      <c r="E7211" t="inlineStr">
        <is>
          <t>Central</t>
        </is>
      </c>
      <c r="F7211" t="inlineStr">
        <is>
          <t>P0032</t>
        </is>
      </c>
      <c r="G7211" t="inlineStr">
        <is>
          <t>Prod_0032</t>
        </is>
      </c>
      <c r="H7211" t="inlineStr">
        <is>
          <t>Beverages</t>
        </is>
      </c>
      <c r="I7211" t="n">
        <v>5</v>
      </c>
      <c r="J7211" t="n">
        <v>317.58</v>
      </c>
      <c r="K7211" t="n">
        <v>0.05</v>
      </c>
      <c r="L7211">
        <f>I7211*J7211*(1-K7211)</f>
        <v/>
      </c>
      <c r="M7211">
        <f>VLOOKUP(F7211,Products!A:D,4,FALSE)*I7211</f>
        <v/>
      </c>
      <c r="N7211">
        <f>L7211-M7211</f>
        <v/>
      </c>
    </row>
    <row r="7212">
      <c r="A7212" t="inlineStr">
        <is>
          <t>T1007210</t>
        </is>
      </c>
      <c r="B7212" t="inlineStr">
        <is>
          <t>2024-05-27</t>
        </is>
      </c>
      <c r="C7212" t="inlineStr">
        <is>
          <t>S032</t>
        </is>
      </c>
      <c r="D7212" t="inlineStr">
        <is>
          <t>Store_032</t>
        </is>
      </c>
      <c r="E7212" t="inlineStr">
        <is>
          <t>Central</t>
        </is>
      </c>
      <c r="F7212" t="inlineStr">
        <is>
          <t>P0186</t>
        </is>
      </c>
      <c r="G7212" t="inlineStr">
        <is>
          <t>Prod_0186</t>
        </is>
      </c>
      <c r="H7212" t="inlineStr">
        <is>
          <t>Household</t>
        </is>
      </c>
      <c r="I7212" t="n">
        <v>8</v>
      </c>
      <c r="J7212" t="n">
        <v>739.28</v>
      </c>
      <c r="K7212" t="n">
        <v>0.05</v>
      </c>
      <c r="L7212">
        <f>I7212*J7212*(1-K7212)</f>
        <v/>
      </c>
      <c r="M7212">
        <f>VLOOKUP(F7212,Products!A:D,4,FALSE)*I7212</f>
        <v/>
      </c>
      <c r="N7212">
        <f>L7212-M7212</f>
        <v/>
      </c>
    </row>
    <row r="7213">
      <c r="A7213" t="inlineStr">
        <is>
          <t>T1007211</t>
        </is>
      </c>
      <c r="B7213" t="inlineStr">
        <is>
          <t>2024-12-01</t>
        </is>
      </c>
      <c r="C7213" t="inlineStr">
        <is>
          <t>S022</t>
        </is>
      </c>
      <c r="D7213" t="inlineStr">
        <is>
          <t>Store_022</t>
        </is>
      </c>
      <c r="E7213" t="inlineStr">
        <is>
          <t>East</t>
        </is>
      </c>
      <c r="F7213" t="inlineStr">
        <is>
          <t>P0044</t>
        </is>
      </c>
      <c r="G7213" t="inlineStr">
        <is>
          <t>Prod_0044</t>
        </is>
      </c>
      <c r="H7213" t="inlineStr">
        <is>
          <t>Food</t>
        </is>
      </c>
      <c r="I7213" t="n">
        <v>8</v>
      </c>
      <c r="J7213" t="n">
        <v>223.2</v>
      </c>
      <c r="K7213" t="n">
        <v>0.1</v>
      </c>
      <c r="L7213">
        <f>I7213*J7213*(1-K7213)</f>
        <v/>
      </c>
      <c r="M7213">
        <f>VLOOKUP(F7213,Products!A:D,4,FALSE)*I7213</f>
        <v/>
      </c>
      <c r="N7213">
        <f>L7213-M7213</f>
        <v/>
      </c>
    </row>
    <row r="7214">
      <c r="A7214" t="inlineStr">
        <is>
          <t>T1007212</t>
        </is>
      </c>
      <c r="B7214" t="inlineStr">
        <is>
          <t>2025-01-04</t>
        </is>
      </c>
      <c r="C7214" t="inlineStr">
        <is>
          <t>S020</t>
        </is>
      </c>
      <c r="D7214" t="inlineStr">
        <is>
          <t>Store_020</t>
        </is>
      </c>
      <c r="E7214" t="inlineStr">
        <is>
          <t>West</t>
        </is>
      </c>
      <c r="F7214" t="inlineStr">
        <is>
          <t>P0186</t>
        </is>
      </c>
      <c r="G7214" t="inlineStr">
        <is>
          <t>Prod_0186</t>
        </is>
      </c>
      <c r="H7214" t="inlineStr">
        <is>
          <t>Household</t>
        </is>
      </c>
      <c r="I7214" t="n">
        <v>3</v>
      </c>
      <c r="J7214" t="n">
        <v>795.76</v>
      </c>
      <c r="K7214" t="n">
        <v>0</v>
      </c>
      <c r="L7214">
        <f>I7214*J7214*(1-K7214)</f>
        <v/>
      </c>
      <c r="M7214">
        <f>VLOOKUP(F7214,Products!A:D,4,FALSE)*I7214</f>
        <v/>
      </c>
      <c r="N7214">
        <f>L7214-M7214</f>
        <v/>
      </c>
    </row>
    <row r="7215">
      <c r="A7215" t="inlineStr">
        <is>
          <t>T1007213</t>
        </is>
      </c>
      <c r="B7215" t="inlineStr">
        <is>
          <t>2025-06-02</t>
        </is>
      </c>
      <c r="C7215" t="inlineStr">
        <is>
          <t>S024</t>
        </is>
      </c>
      <c r="D7215" t="inlineStr">
        <is>
          <t>Store_024</t>
        </is>
      </c>
      <c r="E7215" t="inlineStr">
        <is>
          <t>South</t>
        </is>
      </c>
      <c r="F7215" t="inlineStr">
        <is>
          <t>P0135</t>
        </is>
      </c>
      <c r="G7215" t="inlineStr">
        <is>
          <t>Prod_0135</t>
        </is>
      </c>
      <c r="H7215" t="inlineStr">
        <is>
          <t>Food</t>
        </is>
      </c>
      <c r="I7215" t="n">
        <v>7</v>
      </c>
      <c r="J7215" t="n">
        <v>91.17</v>
      </c>
      <c r="K7215" t="n">
        <v>0.05</v>
      </c>
      <c r="L7215">
        <f>I7215*J7215*(1-K7215)</f>
        <v/>
      </c>
      <c r="M7215">
        <f>VLOOKUP(F7215,Products!A:D,4,FALSE)*I7215</f>
        <v/>
      </c>
      <c r="N7215">
        <f>L7215-M7215</f>
        <v/>
      </c>
    </row>
    <row r="7216">
      <c r="A7216" t="inlineStr">
        <is>
          <t>T1007214</t>
        </is>
      </c>
      <c r="B7216" t="inlineStr">
        <is>
          <t>2024-02-12</t>
        </is>
      </c>
      <c r="C7216" t="inlineStr">
        <is>
          <t>S008</t>
        </is>
      </c>
      <c r="D7216" t="inlineStr">
        <is>
          <t>Store_008</t>
        </is>
      </c>
      <c r="E7216" t="inlineStr">
        <is>
          <t>East</t>
        </is>
      </c>
      <c r="F7216" t="inlineStr">
        <is>
          <t>P0006</t>
        </is>
      </c>
      <c r="G7216" t="inlineStr">
        <is>
          <t>Prod_0006</t>
        </is>
      </c>
      <c r="H7216" t="inlineStr">
        <is>
          <t>Food</t>
        </is>
      </c>
      <c r="I7216" t="n">
        <v>8</v>
      </c>
      <c r="J7216" t="n">
        <v>909.97</v>
      </c>
      <c r="K7216" t="n">
        <v>0</v>
      </c>
      <c r="L7216">
        <f>I7216*J7216*(1-K7216)</f>
        <v/>
      </c>
      <c r="M7216">
        <f>VLOOKUP(F7216,Products!A:D,4,FALSE)*I7216</f>
        <v/>
      </c>
      <c r="N7216">
        <f>L7216-M7216</f>
        <v/>
      </c>
    </row>
    <row r="7217">
      <c r="A7217" t="inlineStr">
        <is>
          <t>T1007215</t>
        </is>
      </c>
      <c r="B7217" t="inlineStr">
        <is>
          <t>2024-10-16</t>
        </is>
      </c>
      <c r="C7217" t="inlineStr">
        <is>
          <t>S043</t>
        </is>
      </c>
      <c r="D7217" t="inlineStr">
        <is>
          <t>Store_043</t>
        </is>
      </c>
      <c r="E7217" t="inlineStr">
        <is>
          <t>East</t>
        </is>
      </c>
      <c r="F7217" t="inlineStr">
        <is>
          <t>P0162</t>
        </is>
      </c>
      <c r="G7217" t="inlineStr">
        <is>
          <t>Prod_0162</t>
        </is>
      </c>
      <c r="H7217" t="inlineStr">
        <is>
          <t>Food</t>
        </is>
      </c>
      <c r="I7217" t="n">
        <v>8</v>
      </c>
      <c r="J7217" t="n">
        <v>518.3200000000001</v>
      </c>
      <c r="K7217" t="n">
        <v>0</v>
      </c>
      <c r="L7217">
        <f>I7217*J7217*(1-K7217)</f>
        <v/>
      </c>
      <c r="M7217">
        <f>VLOOKUP(F7217,Products!A:D,4,FALSE)*I7217</f>
        <v/>
      </c>
      <c r="N7217">
        <f>L7217-M7217</f>
        <v/>
      </c>
    </row>
    <row r="7218">
      <c r="A7218" t="inlineStr">
        <is>
          <t>T1007216</t>
        </is>
      </c>
      <c r="B7218" t="inlineStr">
        <is>
          <t>2024-08-08</t>
        </is>
      </c>
      <c r="C7218" t="inlineStr">
        <is>
          <t>S026</t>
        </is>
      </c>
      <c r="D7218" t="inlineStr">
        <is>
          <t>Store_026</t>
        </is>
      </c>
      <c r="E7218" t="inlineStr">
        <is>
          <t>North</t>
        </is>
      </c>
      <c r="F7218" t="inlineStr">
        <is>
          <t>P0124</t>
        </is>
      </c>
      <c r="G7218" t="inlineStr">
        <is>
          <t>Prod_0124</t>
        </is>
      </c>
      <c r="H7218" t="inlineStr">
        <is>
          <t>Beverages</t>
        </is>
      </c>
      <c r="I7218" t="n">
        <v>6</v>
      </c>
      <c r="J7218" t="n">
        <v>814.61</v>
      </c>
      <c r="K7218" t="n">
        <v>0.05</v>
      </c>
      <c r="L7218">
        <f>I7218*J7218*(1-K7218)</f>
        <v/>
      </c>
      <c r="M7218">
        <f>VLOOKUP(F7218,Products!A:D,4,FALSE)*I7218</f>
        <v/>
      </c>
      <c r="N7218">
        <f>L7218-M7218</f>
        <v/>
      </c>
    </row>
    <row r="7219">
      <c r="A7219" t="inlineStr">
        <is>
          <t>T1007217</t>
        </is>
      </c>
      <c r="B7219" t="inlineStr">
        <is>
          <t>2025-02-22</t>
        </is>
      </c>
      <c r="C7219" t="inlineStr">
        <is>
          <t>S024</t>
        </is>
      </c>
      <c r="D7219" t="inlineStr">
        <is>
          <t>Store_024</t>
        </is>
      </c>
      <c r="E7219" t="inlineStr">
        <is>
          <t>South</t>
        </is>
      </c>
      <c r="F7219" t="inlineStr">
        <is>
          <t>P0026</t>
        </is>
      </c>
      <c r="G7219" t="inlineStr">
        <is>
          <t>Prod_0026</t>
        </is>
      </c>
      <c r="H7219" t="inlineStr">
        <is>
          <t>Beverages</t>
        </is>
      </c>
      <c r="I7219" t="n">
        <v>2</v>
      </c>
      <c r="J7219" t="n">
        <v>1019.88</v>
      </c>
      <c r="K7219" t="n">
        <v>0.05</v>
      </c>
      <c r="L7219">
        <f>I7219*J7219*(1-K7219)</f>
        <v/>
      </c>
      <c r="M7219">
        <f>VLOOKUP(F7219,Products!A:D,4,FALSE)*I7219</f>
        <v/>
      </c>
      <c r="N7219">
        <f>L7219-M7219</f>
        <v/>
      </c>
    </row>
    <row r="7220">
      <c r="A7220" t="inlineStr">
        <is>
          <t>T1007218</t>
        </is>
      </c>
      <c r="B7220" t="inlineStr">
        <is>
          <t>2023-12-19</t>
        </is>
      </c>
      <c r="C7220" t="inlineStr">
        <is>
          <t>S010</t>
        </is>
      </c>
      <c r="D7220" t="inlineStr">
        <is>
          <t>Store_010</t>
        </is>
      </c>
      <c r="E7220" t="inlineStr">
        <is>
          <t>North</t>
        </is>
      </c>
      <c r="F7220" t="inlineStr">
        <is>
          <t>P0033</t>
        </is>
      </c>
      <c r="G7220" t="inlineStr">
        <is>
          <t>Prod_0033</t>
        </is>
      </c>
      <c r="H7220" t="inlineStr">
        <is>
          <t>Food</t>
        </is>
      </c>
      <c r="I7220" t="n">
        <v>1</v>
      </c>
      <c r="J7220" t="n">
        <v>390.03</v>
      </c>
      <c r="K7220" t="n">
        <v>0</v>
      </c>
      <c r="L7220">
        <f>I7220*J7220*(1-K7220)</f>
        <v/>
      </c>
      <c r="M7220">
        <f>VLOOKUP(F7220,Products!A:D,4,FALSE)*I7220</f>
        <v/>
      </c>
      <c r="N7220">
        <f>L7220-M7220</f>
        <v/>
      </c>
    </row>
    <row r="7221">
      <c r="A7221" t="inlineStr">
        <is>
          <t>T1007219</t>
        </is>
      </c>
      <c r="B7221" t="inlineStr">
        <is>
          <t>2023-04-01</t>
        </is>
      </c>
      <c r="C7221" t="inlineStr">
        <is>
          <t>S038</t>
        </is>
      </c>
      <c r="D7221" t="inlineStr">
        <is>
          <t>Store_038</t>
        </is>
      </c>
      <c r="E7221" t="inlineStr">
        <is>
          <t>East</t>
        </is>
      </c>
      <c r="F7221" t="inlineStr">
        <is>
          <t>P0134</t>
        </is>
      </c>
      <c r="G7221" t="inlineStr">
        <is>
          <t>Prod_0134</t>
        </is>
      </c>
      <c r="H7221" t="inlineStr">
        <is>
          <t>Food</t>
        </is>
      </c>
      <c r="I7221" t="n">
        <v>3</v>
      </c>
      <c r="J7221" t="n">
        <v>375.2</v>
      </c>
      <c r="K7221" t="n">
        <v>0</v>
      </c>
      <c r="L7221">
        <f>I7221*J7221*(1-K7221)</f>
        <v/>
      </c>
      <c r="M7221">
        <f>VLOOKUP(F7221,Products!A:D,4,FALSE)*I7221</f>
        <v/>
      </c>
      <c r="N7221">
        <f>L7221-M7221</f>
        <v/>
      </c>
    </row>
    <row r="7222">
      <c r="A7222" t="inlineStr">
        <is>
          <t>T1007220</t>
        </is>
      </c>
      <c r="B7222" t="inlineStr">
        <is>
          <t>2023-12-28</t>
        </is>
      </c>
      <c r="C7222" t="inlineStr">
        <is>
          <t>S015</t>
        </is>
      </c>
      <c r="D7222" t="inlineStr">
        <is>
          <t>Store_015</t>
        </is>
      </c>
      <c r="E7222" t="inlineStr">
        <is>
          <t>North</t>
        </is>
      </c>
      <c r="F7222" t="inlineStr">
        <is>
          <t>P0062</t>
        </is>
      </c>
      <c r="G7222" t="inlineStr">
        <is>
          <t>Prod_0062</t>
        </is>
      </c>
      <c r="H7222" t="inlineStr">
        <is>
          <t>Beverages</t>
        </is>
      </c>
      <c r="I7222" t="n">
        <v>1</v>
      </c>
      <c r="J7222" t="n">
        <v>487.05</v>
      </c>
      <c r="K7222" t="n">
        <v>0</v>
      </c>
      <c r="L7222">
        <f>I7222*J7222*(1-K7222)</f>
        <v/>
      </c>
      <c r="M7222">
        <f>VLOOKUP(F7222,Products!A:D,4,FALSE)*I7222</f>
        <v/>
      </c>
      <c r="N7222">
        <f>L7222-M7222</f>
        <v/>
      </c>
    </row>
    <row r="7223">
      <c r="A7223" t="inlineStr">
        <is>
          <t>T1007221</t>
        </is>
      </c>
      <c r="B7223" t="inlineStr">
        <is>
          <t>2023-12-01</t>
        </is>
      </c>
      <c r="C7223" t="inlineStr">
        <is>
          <t>S028</t>
        </is>
      </c>
      <c r="D7223" t="inlineStr">
        <is>
          <t>Store_028</t>
        </is>
      </c>
      <c r="E7223" t="inlineStr">
        <is>
          <t>North</t>
        </is>
      </c>
      <c r="F7223" t="inlineStr">
        <is>
          <t>P0121</t>
        </is>
      </c>
      <c r="G7223" t="inlineStr">
        <is>
          <t>Prod_0121</t>
        </is>
      </c>
      <c r="H7223" t="inlineStr">
        <is>
          <t>Clothing</t>
        </is>
      </c>
      <c r="I7223" t="n">
        <v>1</v>
      </c>
      <c r="J7223" t="n">
        <v>1012.53</v>
      </c>
      <c r="K7223" t="n">
        <v>0</v>
      </c>
      <c r="L7223">
        <f>I7223*J7223*(1-K7223)</f>
        <v/>
      </c>
      <c r="M7223">
        <f>VLOOKUP(F7223,Products!A:D,4,FALSE)*I7223</f>
        <v/>
      </c>
      <c r="N7223">
        <f>L7223-M7223</f>
        <v/>
      </c>
    </row>
    <row r="7224">
      <c r="A7224" t="inlineStr">
        <is>
          <t>T1007222</t>
        </is>
      </c>
      <c r="B7224" t="inlineStr">
        <is>
          <t>2024-06-18</t>
        </is>
      </c>
      <c r="C7224" t="inlineStr">
        <is>
          <t>S022</t>
        </is>
      </c>
      <c r="D7224" t="inlineStr">
        <is>
          <t>Store_022</t>
        </is>
      </c>
      <c r="E7224" t="inlineStr">
        <is>
          <t>East</t>
        </is>
      </c>
      <c r="F7224" t="inlineStr">
        <is>
          <t>P0111</t>
        </is>
      </c>
      <c r="G7224" t="inlineStr">
        <is>
          <t>Prod_0111</t>
        </is>
      </c>
      <c r="H7224" t="inlineStr">
        <is>
          <t>Clothing</t>
        </is>
      </c>
      <c r="I7224" t="n">
        <v>7</v>
      </c>
      <c r="J7224" t="n">
        <v>470.49</v>
      </c>
      <c r="K7224" t="n">
        <v>0.2</v>
      </c>
      <c r="L7224">
        <f>I7224*J7224*(1-K7224)</f>
        <v/>
      </c>
      <c r="M7224">
        <f>VLOOKUP(F7224,Products!A:D,4,FALSE)*I7224</f>
        <v/>
      </c>
      <c r="N7224">
        <f>L7224-M7224</f>
        <v/>
      </c>
    </row>
    <row r="7225">
      <c r="A7225" t="inlineStr">
        <is>
          <t>T1007223</t>
        </is>
      </c>
      <c r="B7225" t="inlineStr">
        <is>
          <t>2024-06-24</t>
        </is>
      </c>
      <c r="C7225" t="inlineStr">
        <is>
          <t>S003</t>
        </is>
      </c>
      <c r="D7225" t="inlineStr">
        <is>
          <t>Store_003</t>
        </is>
      </c>
      <c r="E7225" t="inlineStr">
        <is>
          <t>North</t>
        </is>
      </c>
      <c r="F7225" t="inlineStr">
        <is>
          <t>P0090</t>
        </is>
      </c>
      <c r="G7225" t="inlineStr">
        <is>
          <t>Prod_0090</t>
        </is>
      </c>
      <c r="H7225" t="inlineStr">
        <is>
          <t>Toys</t>
        </is>
      </c>
      <c r="I7225" t="n">
        <v>7</v>
      </c>
      <c r="J7225" t="n">
        <v>402.65</v>
      </c>
      <c r="K7225" t="n">
        <v>0.15</v>
      </c>
      <c r="L7225">
        <f>I7225*J7225*(1-K7225)</f>
        <v/>
      </c>
      <c r="M7225">
        <f>VLOOKUP(F7225,Products!A:D,4,FALSE)*I7225</f>
        <v/>
      </c>
      <c r="N7225">
        <f>L7225-M7225</f>
        <v/>
      </c>
    </row>
    <row r="7226">
      <c r="A7226" t="inlineStr">
        <is>
          <t>T1007224</t>
        </is>
      </c>
      <c r="B7226" t="inlineStr">
        <is>
          <t>2023-03-20</t>
        </is>
      </c>
      <c r="C7226" t="inlineStr">
        <is>
          <t>S016</t>
        </is>
      </c>
      <c r="D7226" t="inlineStr">
        <is>
          <t>Store_016</t>
        </is>
      </c>
      <c r="E7226" t="inlineStr">
        <is>
          <t>West</t>
        </is>
      </c>
      <c r="F7226" t="inlineStr">
        <is>
          <t>P0018</t>
        </is>
      </c>
      <c r="G7226" t="inlineStr">
        <is>
          <t>Prod_0018</t>
        </is>
      </c>
      <c r="H7226" t="inlineStr">
        <is>
          <t>Food</t>
        </is>
      </c>
      <c r="I7226" t="n">
        <v>9</v>
      </c>
      <c r="J7226" t="n">
        <v>767.33</v>
      </c>
      <c r="K7226" t="n">
        <v>0</v>
      </c>
      <c r="L7226">
        <f>I7226*J7226*(1-K7226)</f>
        <v/>
      </c>
      <c r="M7226">
        <f>VLOOKUP(F7226,Products!A:D,4,FALSE)*I7226</f>
        <v/>
      </c>
      <c r="N7226">
        <f>L7226-M7226</f>
        <v/>
      </c>
    </row>
    <row r="7227">
      <c r="A7227" t="inlineStr">
        <is>
          <t>T1007225</t>
        </is>
      </c>
      <c r="B7227" t="inlineStr">
        <is>
          <t>2025-02-25</t>
        </is>
      </c>
      <c r="C7227" t="inlineStr">
        <is>
          <t>S032</t>
        </is>
      </c>
      <c r="D7227" t="inlineStr">
        <is>
          <t>Store_032</t>
        </is>
      </c>
      <c r="E7227" t="inlineStr">
        <is>
          <t>Central</t>
        </is>
      </c>
      <c r="F7227" t="inlineStr">
        <is>
          <t>P0170</t>
        </is>
      </c>
      <c r="G7227" t="inlineStr">
        <is>
          <t>Prod_0170</t>
        </is>
      </c>
      <c r="H7227" t="inlineStr">
        <is>
          <t>Household</t>
        </is>
      </c>
      <c r="I7227" t="n">
        <v>8</v>
      </c>
      <c r="J7227" t="n">
        <v>420.39</v>
      </c>
      <c r="K7227" t="n">
        <v>0</v>
      </c>
      <c r="L7227">
        <f>I7227*J7227*(1-K7227)</f>
        <v/>
      </c>
      <c r="M7227">
        <f>VLOOKUP(F7227,Products!A:D,4,FALSE)*I7227</f>
        <v/>
      </c>
      <c r="N7227">
        <f>L7227-M7227</f>
        <v/>
      </c>
    </row>
    <row r="7228">
      <c r="A7228" t="inlineStr">
        <is>
          <t>T1007226</t>
        </is>
      </c>
      <c r="B7228" t="inlineStr">
        <is>
          <t>2025-06-28</t>
        </is>
      </c>
      <c r="C7228" t="inlineStr">
        <is>
          <t>S004</t>
        </is>
      </c>
      <c r="D7228" t="inlineStr">
        <is>
          <t>Store_004</t>
        </is>
      </c>
      <c r="E7228" t="inlineStr">
        <is>
          <t>Central</t>
        </is>
      </c>
      <c r="F7228" t="inlineStr">
        <is>
          <t>P0199</t>
        </is>
      </c>
      <c r="G7228" t="inlineStr">
        <is>
          <t>Prod_0199</t>
        </is>
      </c>
      <c r="H7228" t="inlineStr">
        <is>
          <t>Beverages</t>
        </is>
      </c>
      <c r="I7228" t="n">
        <v>4</v>
      </c>
      <c r="J7228" t="n">
        <v>81.64</v>
      </c>
      <c r="K7228" t="n">
        <v>0.1</v>
      </c>
      <c r="L7228">
        <f>I7228*J7228*(1-K7228)</f>
        <v/>
      </c>
      <c r="M7228">
        <f>VLOOKUP(F7228,Products!A:D,4,FALSE)*I7228</f>
        <v/>
      </c>
      <c r="N7228">
        <f>L7228-M7228</f>
        <v/>
      </c>
    </row>
    <row r="7229">
      <c r="A7229" t="inlineStr">
        <is>
          <t>T1007227</t>
        </is>
      </c>
      <c r="B7229" t="inlineStr">
        <is>
          <t>2024-09-25</t>
        </is>
      </c>
      <c r="C7229" t="inlineStr">
        <is>
          <t>S006</t>
        </is>
      </c>
      <c r="D7229" t="inlineStr">
        <is>
          <t>Store_006</t>
        </is>
      </c>
      <c r="E7229" t="inlineStr">
        <is>
          <t>East</t>
        </is>
      </c>
      <c r="F7229" t="inlineStr">
        <is>
          <t>P0045</t>
        </is>
      </c>
      <c r="G7229" t="inlineStr">
        <is>
          <t>Prod_0045</t>
        </is>
      </c>
      <c r="H7229" t="inlineStr">
        <is>
          <t>Toys</t>
        </is>
      </c>
      <c r="I7229" t="n">
        <v>5</v>
      </c>
      <c r="J7229" t="n">
        <v>184.54</v>
      </c>
      <c r="K7229" t="n">
        <v>0.1</v>
      </c>
      <c r="L7229">
        <f>I7229*J7229*(1-K7229)</f>
        <v/>
      </c>
      <c r="M7229">
        <f>VLOOKUP(F7229,Products!A:D,4,FALSE)*I7229</f>
        <v/>
      </c>
      <c r="N7229">
        <f>L7229-M7229</f>
        <v/>
      </c>
    </row>
    <row r="7230">
      <c r="A7230" t="inlineStr">
        <is>
          <t>T1007228</t>
        </is>
      </c>
      <c r="B7230" t="inlineStr">
        <is>
          <t>2023-01-28</t>
        </is>
      </c>
      <c r="C7230" t="inlineStr">
        <is>
          <t>S004</t>
        </is>
      </c>
      <c r="D7230" t="inlineStr">
        <is>
          <t>Store_004</t>
        </is>
      </c>
      <c r="E7230" t="inlineStr">
        <is>
          <t>Central</t>
        </is>
      </c>
      <c r="F7230" t="inlineStr">
        <is>
          <t>P0044</t>
        </is>
      </c>
      <c r="G7230" t="inlineStr">
        <is>
          <t>Prod_0044</t>
        </is>
      </c>
      <c r="H7230" t="inlineStr">
        <is>
          <t>Food</t>
        </is>
      </c>
      <c r="I7230" t="n">
        <v>9</v>
      </c>
      <c r="J7230" t="n">
        <v>230.76</v>
      </c>
      <c r="K7230" t="n">
        <v>0</v>
      </c>
      <c r="L7230">
        <f>I7230*J7230*(1-K7230)</f>
        <v/>
      </c>
      <c r="M7230">
        <f>VLOOKUP(F7230,Products!A:D,4,FALSE)*I7230</f>
        <v/>
      </c>
      <c r="N7230">
        <f>L7230-M7230</f>
        <v/>
      </c>
    </row>
    <row r="7231">
      <c r="A7231" t="inlineStr">
        <is>
          <t>T1007229</t>
        </is>
      </c>
      <c r="B7231" t="inlineStr">
        <is>
          <t>2025-07-14</t>
        </is>
      </c>
      <c r="C7231" t="inlineStr">
        <is>
          <t>S016</t>
        </is>
      </c>
      <c r="D7231" t="inlineStr">
        <is>
          <t>Store_016</t>
        </is>
      </c>
      <c r="E7231" t="inlineStr">
        <is>
          <t>West</t>
        </is>
      </c>
      <c r="F7231" t="inlineStr">
        <is>
          <t>P0155</t>
        </is>
      </c>
      <c r="G7231" t="inlineStr">
        <is>
          <t>Prod_0155</t>
        </is>
      </c>
      <c r="H7231" t="inlineStr">
        <is>
          <t>Electronics</t>
        </is>
      </c>
      <c r="I7231" t="n">
        <v>5</v>
      </c>
      <c r="J7231" t="n">
        <v>473.68</v>
      </c>
      <c r="K7231" t="n">
        <v>0</v>
      </c>
      <c r="L7231">
        <f>I7231*J7231*(1-K7231)</f>
        <v/>
      </c>
      <c r="M7231">
        <f>VLOOKUP(F7231,Products!A:D,4,FALSE)*I7231</f>
        <v/>
      </c>
      <c r="N7231">
        <f>L7231-M7231</f>
        <v/>
      </c>
    </row>
    <row r="7232">
      <c r="A7232" t="inlineStr">
        <is>
          <t>T1007230</t>
        </is>
      </c>
      <c r="B7232" t="inlineStr">
        <is>
          <t>2023-07-28</t>
        </is>
      </c>
      <c r="C7232" t="inlineStr">
        <is>
          <t>S020</t>
        </is>
      </c>
      <c r="D7232" t="inlineStr">
        <is>
          <t>Store_020</t>
        </is>
      </c>
      <c r="E7232" t="inlineStr">
        <is>
          <t>West</t>
        </is>
      </c>
      <c r="F7232" t="inlineStr">
        <is>
          <t>P0126</t>
        </is>
      </c>
      <c r="G7232" t="inlineStr">
        <is>
          <t>Prod_0126</t>
        </is>
      </c>
      <c r="H7232" t="inlineStr">
        <is>
          <t>Toys</t>
        </is>
      </c>
      <c r="I7232" t="n">
        <v>9</v>
      </c>
      <c r="J7232" t="n">
        <v>271.03</v>
      </c>
      <c r="K7232" t="n">
        <v>0.2</v>
      </c>
      <c r="L7232">
        <f>I7232*J7232*(1-K7232)</f>
        <v/>
      </c>
      <c r="M7232">
        <f>VLOOKUP(F7232,Products!A:D,4,FALSE)*I7232</f>
        <v/>
      </c>
      <c r="N7232">
        <f>L7232-M7232</f>
        <v/>
      </c>
    </row>
    <row r="7233">
      <c r="A7233" t="inlineStr">
        <is>
          <t>T1007231</t>
        </is>
      </c>
      <c r="B7233" t="inlineStr">
        <is>
          <t>2025-07-10</t>
        </is>
      </c>
      <c r="C7233" t="inlineStr">
        <is>
          <t>S034</t>
        </is>
      </c>
      <c r="D7233" t="inlineStr">
        <is>
          <t>Store_034</t>
        </is>
      </c>
      <c r="E7233" t="inlineStr">
        <is>
          <t>Central</t>
        </is>
      </c>
      <c r="F7233" t="inlineStr">
        <is>
          <t>P0200</t>
        </is>
      </c>
      <c r="G7233" t="inlineStr">
        <is>
          <t>Prod_0200</t>
        </is>
      </c>
      <c r="H7233" t="inlineStr">
        <is>
          <t>Electronics</t>
        </is>
      </c>
      <c r="I7233" t="n">
        <v>2</v>
      </c>
      <c r="J7233" t="n">
        <v>367.26</v>
      </c>
      <c r="K7233" t="n">
        <v>0.2</v>
      </c>
      <c r="L7233">
        <f>I7233*J7233*(1-K7233)</f>
        <v/>
      </c>
      <c r="M7233">
        <f>VLOOKUP(F7233,Products!A:D,4,FALSE)*I7233</f>
        <v/>
      </c>
      <c r="N7233">
        <f>L7233-M7233</f>
        <v/>
      </c>
    </row>
    <row r="7234">
      <c r="A7234" t="inlineStr">
        <is>
          <t>T1007232</t>
        </is>
      </c>
      <c r="B7234" t="inlineStr">
        <is>
          <t>2025-01-04</t>
        </is>
      </c>
      <c r="C7234" t="inlineStr">
        <is>
          <t>S033</t>
        </is>
      </c>
      <c r="D7234" t="inlineStr">
        <is>
          <t>Store_033</t>
        </is>
      </c>
      <c r="E7234" t="inlineStr">
        <is>
          <t>North</t>
        </is>
      </c>
      <c r="F7234" t="inlineStr">
        <is>
          <t>P0088</t>
        </is>
      </c>
      <c r="G7234" t="inlineStr">
        <is>
          <t>Prod_0088</t>
        </is>
      </c>
      <c r="H7234" t="inlineStr">
        <is>
          <t>Toys</t>
        </is>
      </c>
      <c r="I7234" t="n">
        <v>7</v>
      </c>
      <c r="J7234" t="n">
        <v>605.51</v>
      </c>
      <c r="K7234" t="n">
        <v>0.05</v>
      </c>
      <c r="L7234">
        <f>I7234*J7234*(1-K7234)</f>
        <v/>
      </c>
      <c r="M7234">
        <f>VLOOKUP(F7234,Products!A:D,4,FALSE)*I7234</f>
        <v/>
      </c>
      <c r="N7234">
        <f>L7234-M7234</f>
        <v/>
      </c>
    </row>
    <row r="7235">
      <c r="A7235" t="inlineStr">
        <is>
          <t>T1007233</t>
        </is>
      </c>
      <c r="B7235" t="inlineStr">
        <is>
          <t>2023-04-22</t>
        </is>
      </c>
      <c r="C7235" t="inlineStr">
        <is>
          <t>S005</t>
        </is>
      </c>
      <c r="D7235" t="inlineStr">
        <is>
          <t>Store_005</t>
        </is>
      </c>
      <c r="E7235" t="inlineStr">
        <is>
          <t>Central</t>
        </is>
      </c>
      <c r="F7235" t="inlineStr">
        <is>
          <t>P0143</t>
        </is>
      </c>
      <c r="G7235" t="inlineStr">
        <is>
          <t>Prod_0143</t>
        </is>
      </c>
      <c r="H7235" t="inlineStr">
        <is>
          <t>Electronics</t>
        </is>
      </c>
      <c r="I7235" t="n">
        <v>9</v>
      </c>
      <c r="J7235" t="n">
        <v>360.19</v>
      </c>
      <c r="K7235" t="n">
        <v>0.1</v>
      </c>
      <c r="L7235">
        <f>I7235*J7235*(1-K7235)</f>
        <v/>
      </c>
      <c r="M7235">
        <f>VLOOKUP(F7235,Products!A:D,4,FALSE)*I7235</f>
        <v/>
      </c>
      <c r="N7235">
        <f>L7235-M7235</f>
        <v/>
      </c>
    </row>
    <row r="7236">
      <c r="A7236" t="inlineStr">
        <is>
          <t>T1007234</t>
        </is>
      </c>
      <c r="B7236" t="inlineStr">
        <is>
          <t>2023-08-31</t>
        </is>
      </c>
      <c r="C7236" t="inlineStr">
        <is>
          <t>S016</t>
        </is>
      </c>
      <c r="D7236" t="inlineStr">
        <is>
          <t>Store_016</t>
        </is>
      </c>
      <c r="E7236" t="inlineStr">
        <is>
          <t>West</t>
        </is>
      </c>
      <c r="F7236" t="inlineStr">
        <is>
          <t>P0182</t>
        </is>
      </c>
      <c r="G7236" t="inlineStr">
        <is>
          <t>Prod_0182</t>
        </is>
      </c>
      <c r="H7236" t="inlineStr">
        <is>
          <t>Electronics</t>
        </is>
      </c>
      <c r="I7236" t="n">
        <v>6</v>
      </c>
      <c r="J7236" t="n">
        <v>782.09</v>
      </c>
      <c r="K7236" t="n">
        <v>0.2</v>
      </c>
      <c r="L7236">
        <f>I7236*J7236*(1-K7236)</f>
        <v/>
      </c>
      <c r="M7236">
        <f>VLOOKUP(F7236,Products!A:D,4,FALSE)*I7236</f>
        <v/>
      </c>
      <c r="N7236">
        <f>L7236-M7236</f>
        <v/>
      </c>
    </row>
    <row r="7237">
      <c r="A7237" t="inlineStr">
        <is>
          <t>T1007235</t>
        </is>
      </c>
      <c r="B7237" t="inlineStr">
        <is>
          <t>2024-02-05</t>
        </is>
      </c>
      <c r="C7237" t="inlineStr">
        <is>
          <t>S017</t>
        </is>
      </c>
      <c r="D7237" t="inlineStr">
        <is>
          <t>Store_017</t>
        </is>
      </c>
      <c r="E7237" t="inlineStr">
        <is>
          <t>South</t>
        </is>
      </c>
      <c r="F7237" t="inlineStr">
        <is>
          <t>P0121</t>
        </is>
      </c>
      <c r="G7237" t="inlineStr">
        <is>
          <t>Prod_0121</t>
        </is>
      </c>
      <c r="H7237" t="inlineStr">
        <is>
          <t>Clothing</t>
        </is>
      </c>
      <c r="I7237" t="n">
        <v>8</v>
      </c>
      <c r="J7237" t="n">
        <v>777.4400000000001</v>
      </c>
      <c r="K7237" t="n">
        <v>0.2</v>
      </c>
      <c r="L7237">
        <f>I7237*J7237*(1-K7237)</f>
        <v/>
      </c>
      <c r="M7237">
        <f>VLOOKUP(F7237,Products!A:D,4,FALSE)*I7237</f>
        <v/>
      </c>
      <c r="N7237">
        <f>L7237-M7237</f>
        <v/>
      </c>
    </row>
    <row r="7238">
      <c r="A7238" t="inlineStr">
        <is>
          <t>T1007236</t>
        </is>
      </c>
      <c r="B7238" t="inlineStr">
        <is>
          <t>2024-12-16</t>
        </is>
      </c>
      <c r="C7238" t="inlineStr">
        <is>
          <t>S027</t>
        </is>
      </c>
      <c r="D7238" t="inlineStr">
        <is>
          <t>Store_027</t>
        </is>
      </c>
      <c r="E7238" t="inlineStr">
        <is>
          <t>South</t>
        </is>
      </c>
      <c r="F7238" t="inlineStr">
        <is>
          <t>P0094</t>
        </is>
      </c>
      <c r="G7238" t="inlineStr">
        <is>
          <t>Prod_0094</t>
        </is>
      </c>
      <c r="H7238" t="inlineStr">
        <is>
          <t>Toys</t>
        </is>
      </c>
      <c r="I7238" t="n">
        <v>6</v>
      </c>
      <c r="J7238" t="n">
        <v>538.55</v>
      </c>
      <c r="K7238" t="n">
        <v>0.1</v>
      </c>
      <c r="L7238">
        <f>I7238*J7238*(1-K7238)</f>
        <v/>
      </c>
      <c r="M7238">
        <f>VLOOKUP(F7238,Products!A:D,4,FALSE)*I7238</f>
        <v/>
      </c>
      <c r="N7238">
        <f>L7238-M7238</f>
        <v/>
      </c>
    </row>
    <row r="7239">
      <c r="A7239" t="inlineStr">
        <is>
          <t>T1007237</t>
        </is>
      </c>
      <c r="B7239" t="inlineStr">
        <is>
          <t>2023-06-01</t>
        </is>
      </c>
      <c r="C7239" t="inlineStr">
        <is>
          <t>S008</t>
        </is>
      </c>
      <c r="D7239" t="inlineStr">
        <is>
          <t>Store_008</t>
        </is>
      </c>
      <c r="E7239" t="inlineStr">
        <is>
          <t>East</t>
        </is>
      </c>
      <c r="F7239" t="inlineStr">
        <is>
          <t>P0088</t>
        </is>
      </c>
      <c r="G7239" t="inlineStr">
        <is>
          <t>Prod_0088</t>
        </is>
      </c>
      <c r="H7239" t="inlineStr">
        <is>
          <t>Toys</t>
        </is>
      </c>
      <c r="I7239" t="n">
        <v>2</v>
      </c>
      <c r="J7239" t="n">
        <v>457.54</v>
      </c>
      <c r="K7239" t="n">
        <v>0</v>
      </c>
      <c r="L7239">
        <f>I7239*J7239*(1-K7239)</f>
        <v/>
      </c>
      <c r="M7239">
        <f>VLOOKUP(F7239,Products!A:D,4,FALSE)*I7239</f>
        <v/>
      </c>
      <c r="N7239">
        <f>L7239-M7239</f>
        <v/>
      </c>
    </row>
    <row r="7240">
      <c r="A7240" t="inlineStr">
        <is>
          <t>T1007238</t>
        </is>
      </c>
      <c r="B7240" t="inlineStr">
        <is>
          <t>2025-09-15</t>
        </is>
      </c>
      <c r="C7240" t="inlineStr">
        <is>
          <t>S047</t>
        </is>
      </c>
      <c r="D7240" t="inlineStr">
        <is>
          <t>Store_047</t>
        </is>
      </c>
      <c r="E7240" t="inlineStr">
        <is>
          <t>North</t>
        </is>
      </c>
      <c r="F7240" t="inlineStr">
        <is>
          <t>P0081</t>
        </is>
      </c>
      <c r="G7240" t="inlineStr">
        <is>
          <t>Prod_0081</t>
        </is>
      </c>
      <c r="H7240" t="inlineStr">
        <is>
          <t>Electronics</t>
        </is>
      </c>
      <c r="I7240" t="n">
        <v>6</v>
      </c>
      <c r="J7240" t="n">
        <v>360.83</v>
      </c>
      <c r="K7240" t="n">
        <v>0.15</v>
      </c>
      <c r="L7240">
        <f>I7240*J7240*(1-K7240)</f>
        <v/>
      </c>
      <c r="M7240">
        <f>VLOOKUP(F7240,Products!A:D,4,FALSE)*I7240</f>
        <v/>
      </c>
      <c r="N7240">
        <f>L7240-M7240</f>
        <v/>
      </c>
    </row>
    <row r="7241">
      <c r="A7241" t="inlineStr">
        <is>
          <t>T1007239</t>
        </is>
      </c>
      <c r="B7241" t="inlineStr">
        <is>
          <t>2023-09-29</t>
        </is>
      </c>
      <c r="C7241" t="inlineStr">
        <is>
          <t>S047</t>
        </is>
      </c>
      <c r="D7241" t="inlineStr">
        <is>
          <t>Store_047</t>
        </is>
      </c>
      <c r="E7241" t="inlineStr">
        <is>
          <t>North</t>
        </is>
      </c>
      <c r="F7241" t="inlineStr">
        <is>
          <t>P0143</t>
        </is>
      </c>
      <c r="G7241" t="inlineStr">
        <is>
          <t>Prod_0143</t>
        </is>
      </c>
      <c r="H7241" t="inlineStr">
        <is>
          <t>Electronics</t>
        </is>
      </c>
      <c r="I7241" t="n">
        <v>4</v>
      </c>
      <c r="J7241" t="n">
        <v>342.26</v>
      </c>
      <c r="K7241" t="n">
        <v>0</v>
      </c>
      <c r="L7241">
        <f>I7241*J7241*(1-K7241)</f>
        <v/>
      </c>
      <c r="M7241">
        <f>VLOOKUP(F7241,Products!A:D,4,FALSE)*I7241</f>
        <v/>
      </c>
      <c r="N7241">
        <f>L7241-M7241</f>
        <v/>
      </c>
    </row>
    <row r="7242">
      <c r="A7242" t="inlineStr">
        <is>
          <t>T1007240</t>
        </is>
      </c>
      <c r="B7242" t="inlineStr">
        <is>
          <t>2025-09-04</t>
        </is>
      </c>
      <c r="C7242" t="inlineStr">
        <is>
          <t>S031</t>
        </is>
      </c>
      <c r="D7242" t="inlineStr">
        <is>
          <t>Store_031</t>
        </is>
      </c>
      <c r="E7242" t="inlineStr">
        <is>
          <t>Central</t>
        </is>
      </c>
      <c r="F7242" t="inlineStr">
        <is>
          <t>P0038</t>
        </is>
      </c>
      <c r="G7242" t="inlineStr">
        <is>
          <t>Prod_0038</t>
        </is>
      </c>
      <c r="H7242" t="inlineStr">
        <is>
          <t>Beverages</t>
        </is>
      </c>
      <c r="I7242" t="n">
        <v>2</v>
      </c>
      <c r="J7242" t="n">
        <v>863.14</v>
      </c>
      <c r="K7242" t="n">
        <v>0</v>
      </c>
      <c r="L7242">
        <f>I7242*J7242*(1-K7242)</f>
        <v/>
      </c>
      <c r="M7242">
        <f>VLOOKUP(F7242,Products!A:D,4,FALSE)*I7242</f>
        <v/>
      </c>
      <c r="N7242">
        <f>L7242-M7242</f>
        <v/>
      </c>
    </row>
    <row r="7243">
      <c r="A7243" t="inlineStr">
        <is>
          <t>T1007241</t>
        </is>
      </c>
      <c r="B7243" t="inlineStr">
        <is>
          <t>2025-08-13</t>
        </is>
      </c>
      <c r="C7243" t="inlineStr">
        <is>
          <t>S036</t>
        </is>
      </c>
      <c r="D7243" t="inlineStr">
        <is>
          <t>Store_036</t>
        </is>
      </c>
      <c r="E7243" t="inlineStr">
        <is>
          <t>Central</t>
        </is>
      </c>
      <c r="F7243" t="inlineStr">
        <is>
          <t>P0011</t>
        </is>
      </c>
      <c r="G7243" t="inlineStr">
        <is>
          <t>Prod_0011</t>
        </is>
      </c>
      <c r="H7243" t="inlineStr">
        <is>
          <t>Household</t>
        </is>
      </c>
      <c r="I7243" t="n">
        <v>2</v>
      </c>
      <c r="J7243" t="n">
        <v>398.33</v>
      </c>
      <c r="K7243" t="n">
        <v>0.15</v>
      </c>
      <c r="L7243">
        <f>I7243*J7243*(1-K7243)</f>
        <v/>
      </c>
      <c r="M7243">
        <f>VLOOKUP(F7243,Products!A:D,4,FALSE)*I7243</f>
        <v/>
      </c>
      <c r="N7243">
        <f>L7243-M7243</f>
        <v/>
      </c>
    </row>
    <row r="7244">
      <c r="A7244" t="inlineStr">
        <is>
          <t>T1007242</t>
        </is>
      </c>
      <c r="B7244" t="inlineStr">
        <is>
          <t>2023-12-27</t>
        </is>
      </c>
      <c r="C7244" t="inlineStr">
        <is>
          <t>S012</t>
        </is>
      </c>
      <c r="D7244" t="inlineStr">
        <is>
          <t>Store_012</t>
        </is>
      </c>
      <c r="E7244" t="inlineStr">
        <is>
          <t>South</t>
        </is>
      </c>
      <c r="F7244" t="inlineStr">
        <is>
          <t>P0146</t>
        </is>
      </c>
      <c r="G7244" t="inlineStr">
        <is>
          <t>Prod_0146</t>
        </is>
      </c>
      <c r="H7244" t="inlineStr">
        <is>
          <t>Food</t>
        </is>
      </c>
      <c r="I7244" t="n">
        <v>7</v>
      </c>
      <c r="J7244" t="n">
        <v>321.94</v>
      </c>
      <c r="K7244" t="n">
        <v>0.05</v>
      </c>
      <c r="L7244">
        <f>I7244*J7244*(1-K7244)</f>
        <v/>
      </c>
      <c r="M7244">
        <f>VLOOKUP(F7244,Products!A:D,4,FALSE)*I7244</f>
        <v/>
      </c>
      <c r="N7244">
        <f>L7244-M7244</f>
        <v/>
      </c>
    </row>
    <row r="7245">
      <c r="A7245" t="inlineStr">
        <is>
          <t>T1007243</t>
        </is>
      </c>
      <c r="B7245" t="inlineStr">
        <is>
          <t>2024-04-25</t>
        </is>
      </c>
      <c r="C7245" t="inlineStr">
        <is>
          <t>S045</t>
        </is>
      </c>
      <c r="D7245" t="inlineStr">
        <is>
          <t>Store_045</t>
        </is>
      </c>
      <c r="E7245" t="inlineStr">
        <is>
          <t>East</t>
        </is>
      </c>
      <c r="F7245" t="inlineStr">
        <is>
          <t>P0193</t>
        </is>
      </c>
      <c r="G7245" t="inlineStr">
        <is>
          <t>Prod_0193</t>
        </is>
      </c>
      <c r="H7245" t="inlineStr">
        <is>
          <t>Food</t>
        </is>
      </c>
      <c r="I7245" t="n">
        <v>2</v>
      </c>
      <c r="J7245" t="n">
        <v>642.4299999999999</v>
      </c>
      <c r="K7245" t="n">
        <v>0</v>
      </c>
      <c r="L7245">
        <f>I7245*J7245*(1-K7245)</f>
        <v/>
      </c>
      <c r="M7245">
        <f>VLOOKUP(F7245,Products!A:D,4,FALSE)*I7245</f>
        <v/>
      </c>
      <c r="N7245">
        <f>L7245-M7245</f>
        <v/>
      </c>
    </row>
    <row r="7246">
      <c r="A7246" t="inlineStr">
        <is>
          <t>T1007244</t>
        </is>
      </c>
      <c r="B7246" t="inlineStr">
        <is>
          <t>2023-10-23</t>
        </is>
      </c>
      <c r="C7246" t="inlineStr">
        <is>
          <t>S005</t>
        </is>
      </c>
      <c r="D7246" t="inlineStr">
        <is>
          <t>Store_005</t>
        </is>
      </c>
      <c r="E7246" t="inlineStr">
        <is>
          <t>Central</t>
        </is>
      </c>
      <c r="F7246" t="inlineStr">
        <is>
          <t>P0167</t>
        </is>
      </c>
      <c r="G7246" t="inlineStr">
        <is>
          <t>Prod_0167</t>
        </is>
      </c>
      <c r="H7246" t="inlineStr">
        <is>
          <t>Beverages</t>
        </is>
      </c>
      <c r="I7246" t="n">
        <v>7</v>
      </c>
      <c r="J7246" t="n">
        <v>525.49</v>
      </c>
      <c r="K7246" t="n">
        <v>0</v>
      </c>
      <c r="L7246">
        <f>I7246*J7246*(1-K7246)</f>
        <v/>
      </c>
      <c r="M7246">
        <f>VLOOKUP(F7246,Products!A:D,4,FALSE)*I7246</f>
        <v/>
      </c>
      <c r="N7246">
        <f>L7246-M7246</f>
        <v/>
      </c>
    </row>
    <row r="7247">
      <c r="A7247" t="inlineStr">
        <is>
          <t>T1007245</t>
        </is>
      </c>
      <c r="B7247" t="inlineStr">
        <is>
          <t>2024-10-07</t>
        </is>
      </c>
      <c r="C7247" t="inlineStr">
        <is>
          <t>S004</t>
        </is>
      </c>
      <c r="D7247" t="inlineStr">
        <is>
          <t>Store_004</t>
        </is>
      </c>
      <c r="E7247" t="inlineStr">
        <is>
          <t>Central</t>
        </is>
      </c>
      <c r="F7247" t="inlineStr">
        <is>
          <t>P0163</t>
        </is>
      </c>
      <c r="G7247" t="inlineStr">
        <is>
          <t>Prod_0163</t>
        </is>
      </c>
      <c r="H7247" t="inlineStr">
        <is>
          <t>Food</t>
        </is>
      </c>
      <c r="I7247" t="n">
        <v>4</v>
      </c>
      <c r="J7247" t="n">
        <v>619.4</v>
      </c>
      <c r="K7247" t="n">
        <v>0.15</v>
      </c>
      <c r="L7247">
        <f>I7247*J7247*(1-K7247)</f>
        <v/>
      </c>
      <c r="M7247">
        <f>VLOOKUP(F7247,Products!A:D,4,FALSE)*I7247</f>
        <v/>
      </c>
      <c r="N7247">
        <f>L7247-M7247</f>
        <v/>
      </c>
    </row>
    <row r="7248">
      <c r="A7248" t="inlineStr">
        <is>
          <t>T1007246</t>
        </is>
      </c>
      <c r="B7248" t="inlineStr">
        <is>
          <t>2025-01-24</t>
        </is>
      </c>
      <c r="C7248" t="inlineStr">
        <is>
          <t>S041</t>
        </is>
      </c>
      <c r="D7248" t="inlineStr">
        <is>
          <t>Store_041</t>
        </is>
      </c>
      <c r="E7248" t="inlineStr">
        <is>
          <t>East</t>
        </is>
      </c>
      <c r="F7248" t="inlineStr">
        <is>
          <t>P0186</t>
        </is>
      </c>
      <c r="G7248" t="inlineStr">
        <is>
          <t>Prod_0186</t>
        </is>
      </c>
      <c r="H7248" t="inlineStr">
        <is>
          <t>Household</t>
        </is>
      </c>
      <c r="I7248" t="n">
        <v>1</v>
      </c>
      <c r="J7248" t="n">
        <v>880.4400000000001</v>
      </c>
      <c r="K7248" t="n">
        <v>0</v>
      </c>
      <c r="L7248">
        <f>I7248*J7248*(1-K7248)</f>
        <v/>
      </c>
      <c r="M7248">
        <f>VLOOKUP(F7248,Products!A:D,4,FALSE)*I7248</f>
        <v/>
      </c>
      <c r="N7248">
        <f>L7248-M7248</f>
        <v/>
      </c>
    </row>
    <row r="7249">
      <c r="A7249" t="inlineStr">
        <is>
          <t>T1007247</t>
        </is>
      </c>
      <c r="B7249" t="inlineStr">
        <is>
          <t>2023-09-26</t>
        </is>
      </c>
      <c r="C7249" t="inlineStr">
        <is>
          <t>S024</t>
        </is>
      </c>
      <c r="D7249" t="inlineStr">
        <is>
          <t>Store_024</t>
        </is>
      </c>
      <c r="E7249" t="inlineStr">
        <is>
          <t>South</t>
        </is>
      </c>
      <c r="F7249" t="inlineStr">
        <is>
          <t>P0193</t>
        </is>
      </c>
      <c r="G7249" t="inlineStr">
        <is>
          <t>Prod_0193</t>
        </is>
      </c>
      <c r="H7249" t="inlineStr">
        <is>
          <t>Food</t>
        </is>
      </c>
      <c r="I7249" t="n">
        <v>2</v>
      </c>
      <c r="J7249" t="n">
        <v>520.99</v>
      </c>
      <c r="K7249" t="n">
        <v>0.15</v>
      </c>
      <c r="L7249">
        <f>I7249*J7249*(1-K7249)</f>
        <v/>
      </c>
      <c r="M7249">
        <f>VLOOKUP(F7249,Products!A:D,4,FALSE)*I7249</f>
        <v/>
      </c>
      <c r="N7249">
        <f>L7249-M7249</f>
        <v/>
      </c>
    </row>
    <row r="7250">
      <c r="A7250" t="inlineStr">
        <is>
          <t>T1007248</t>
        </is>
      </c>
      <c r="B7250" t="inlineStr">
        <is>
          <t>2025-04-23</t>
        </is>
      </c>
      <c r="C7250" t="inlineStr">
        <is>
          <t>S017</t>
        </is>
      </c>
      <c r="D7250" t="inlineStr">
        <is>
          <t>Store_017</t>
        </is>
      </c>
      <c r="E7250" t="inlineStr">
        <is>
          <t>South</t>
        </is>
      </c>
      <c r="F7250" t="inlineStr">
        <is>
          <t>P0016</t>
        </is>
      </c>
      <c r="G7250" t="inlineStr">
        <is>
          <t>Prod_0016</t>
        </is>
      </c>
      <c r="H7250" t="inlineStr">
        <is>
          <t>Food</t>
        </is>
      </c>
      <c r="I7250" t="n">
        <v>9</v>
      </c>
      <c r="J7250" t="n">
        <v>662.97</v>
      </c>
      <c r="K7250" t="n">
        <v>0</v>
      </c>
      <c r="L7250">
        <f>I7250*J7250*(1-K7250)</f>
        <v/>
      </c>
      <c r="M7250">
        <f>VLOOKUP(F7250,Products!A:D,4,FALSE)*I7250</f>
        <v/>
      </c>
      <c r="N7250">
        <f>L7250-M7250</f>
        <v/>
      </c>
    </row>
    <row r="7251">
      <c r="A7251" t="inlineStr">
        <is>
          <t>T1007249</t>
        </is>
      </c>
      <c r="B7251" t="inlineStr">
        <is>
          <t>2025-04-29</t>
        </is>
      </c>
      <c r="C7251" t="inlineStr">
        <is>
          <t>S031</t>
        </is>
      </c>
      <c r="D7251" t="inlineStr">
        <is>
          <t>Store_031</t>
        </is>
      </c>
      <c r="E7251" t="inlineStr">
        <is>
          <t>Central</t>
        </is>
      </c>
      <c r="F7251" t="inlineStr">
        <is>
          <t>P0024</t>
        </is>
      </c>
      <c r="G7251" t="inlineStr">
        <is>
          <t>Prod_0024</t>
        </is>
      </c>
      <c r="H7251" t="inlineStr">
        <is>
          <t>Clothing</t>
        </is>
      </c>
      <c r="I7251" t="n">
        <v>1</v>
      </c>
      <c r="J7251" t="n">
        <v>99.28</v>
      </c>
      <c r="K7251" t="n">
        <v>0.05</v>
      </c>
      <c r="L7251">
        <f>I7251*J7251*(1-K7251)</f>
        <v/>
      </c>
      <c r="M7251">
        <f>VLOOKUP(F7251,Products!A:D,4,FALSE)*I7251</f>
        <v/>
      </c>
      <c r="N7251">
        <f>L7251-M7251</f>
        <v/>
      </c>
    </row>
    <row r="7252">
      <c r="A7252" t="inlineStr">
        <is>
          <t>T1007250</t>
        </is>
      </c>
      <c r="B7252" t="inlineStr">
        <is>
          <t>2024-12-13</t>
        </is>
      </c>
      <c r="C7252" t="inlineStr">
        <is>
          <t>S033</t>
        </is>
      </c>
      <c r="D7252" t="inlineStr">
        <is>
          <t>Store_033</t>
        </is>
      </c>
      <c r="E7252" t="inlineStr">
        <is>
          <t>North</t>
        </is>
      </c>
      <c r="F7252" t="inlineStr">
        <is>
          <t>P0187</t>
        </is>
      </c>
      <c r="G7252" t="inlineStr">
        <is>
          <t>Prod_0187</t>
        </is>
      </c>
      <c r="H7252" t="inlineStr">
        <is>
          <t>Food</t>
        </is>
      </c>
      <c r="I7252" t="n">
        <v>4</v>
      </c>
      <c r="J7252" t="n">
        <v>872</v>
      </c>
      <c r="K7252" t="n">
        <v>0.05</v>
      </c>
      <c r="L7252">
        <f>I7252*J7252*(1-K7252)</f>
        <v/>
      </c>
      <c r="M7252">
        <f>VLOOKUP(F7252,Products!A:D,4,FALSE)*I7252</f>
        <v/>
      </c>
      <c r="N7252">
        <f>L7252-M7252</f>
        <v/>
      </c>
    </row>
    <row r="7253">
      <c r="A7253" t="inlineStr">
        <is>
          <t>T1007251</t>
        </is>
      </c>
      <c r="B7253" t="inlineStr">
        <is>
          <t>2025-06-12</t>
        </is>
      </c>
      <c r="C7253" t="inlineStr">
        <is>
          <t>S004</t>
        </is>
      </c>
      <c r="D7253" t="inlineStr">
        <is>
          <t>Store_004</t>
        </is>
      </c>
      <c r="E7253" t="inlineStr">
        <is>
          <t>Central</t>
        </is>
      </c>
      <c r="F7253" t="inlineStr">
        <is>
          <t>P0150</t>
        </is>
      </c>
      <c r="G7253" t="inlineStr">
        <is>
          <t>Prod_0150</t>
        </is>
      </c>
      <c r="H7253" t="inlineStr">
        <is>
          <t>Clothing</t>
        </is>
      </c>
      <c r="I7253" t="n">
        <v>4</v>
      </c>
      <c r="J7253" t="n">
        <v>297.25</v>
      </c>
      <c r="K7253" t="n">
        <v>0</v>
      </c>
      <c r="L7253">
        <f>I7253*J7253*(1-K7253)</f>
        <v/>
      </c>
      <c r="M7253">
        <f>VLOOKUP(F7253,Products!A:D,4,FALSE)*I7253</f>
        <v/>
      </c>
      <c r="N7253">
        <f>L7253-M7253</f>
        <v/>
      </c>
    </row>
    <row r="7254">
      <c r="A7254" t="inlineStr">
        <is>
          <t>T1007252</t>
        </is>
      </c>
      <c r="B7254" t="inlineStr">
        <is>
          <t>2023-09-25</t>
        </is>
      </c>
      <c r="C7254" t="inlineStr">
        <is>
          <t>S002</t>
        </is>
      </c>
      <c r="D7254" t="inlineStr">
        <is>
          <t>Store_002</t>
        </is>
      </c>
      <c r="E7254" t="inlineStr">
        <is>
          <t>South</t>
        </is>
      </c>
      <c r="F7254" t="inlineStr">
        <is>
          <t>P0104</t>
        </is>
      </c>
      <c r="G7254" t="inlineStr">
        <is>
          <t>Prod_0104</t>
        </is>
      </c>
      <c r="H7254" t="inlineStr">
        <is>
          <t>Clothing</t>
        </is>
      </c>
      <c r="I7254" t="n">
        <v>2</v>
      </c>
      <c r="J7254" t="n">
        <v>809.98</v>
      </c>
      <c r="K7254" t="n">
        <v>0</v>
      </c>
      <c r="L7254">
        <f>I7254*J7254*(1-K7254)</f>
        <v/>
      </c>
      <c r="M7254">
        <f>VLOOKUP(F7254,Products!A:D,4,FALSE)*I7254</f>
        <v/>
      </c>
      <c r="N7254">
        <f>L7254-M7254</f>
        <v/>
      </c>
    </row>
    <row r="7255">
      <c r="A7255" t="inlineStr">
        <is>
          <t>T1007253</t>
        </is>
      </c>
      <c r="B7255" t="inlineStr">
        <is>
          <t>2023-02-16</t>
        </is>
      </c>
      <c r="C7255" t="inlineStr">
        <is>
          <t>S029</t>
        </is>
      </c>
      <c r="D7255" t="inlineStr">
        <is>
          <t>Store_029</t>
        </is>
      </c>
      <c r="E7255" t="inlineStr">
        <is>
          <t>South</t>
        </is>
      </c>
      <c r="F7255" t="inlineStr">
        <is>
          <t>P0040</t>
        </is>
      </c>
      <c r="G7255" t="inlineStr">
        <is>
          <t>Prod_0040</t>
        </is>
      </c>
      <c r="H7255" t="inlineStr">
        <is>
          <t>Toys</t>
        </is>
      </c>
      <c r="I7255" t="n">
        <v>2</v>
      </c>
      <c r="J7255" t="n">
        <v>55.56</v>
      </c>
      <c r="K7255" t="n">
        <v>0.05</v>
      </c>
      <c r="L7255">
        <f>I7255*J7255*(1-K7255)</f>
        <v/>
      </c>
      <c r="M7255">
        <f>VLOOKUP(F7255,Products!A:D,4,FALSE)*I7255</f>
        <v/>
      </c>
      <c r="N7255">
        <f>L7255-M7255</f>
        <v/>
      </c>
    </row>
    <row r="7256">
      <c r="A7256" t="inlineStr">
        <is>
          <t>T1007254</t>
        </is>
      </c>
      <c r="B7256" t="inlineStr">
        <is>
          <t>2024-06-20</t>
        </is>
      </c>
      <c r="C7256" t="inlineStr">
        <is>
          <t>S022</t>
        </is>
      </c>
      <c r="D7256" t="inlineStr">
        <is>
          <t>Store_022</t>
        </is>
      </c>
      <c r="E7256" t="inlineStr">
        <is>
          <t>East</t>
        </is>
      </c>
      <c r="F7256" t="inlineStr">
        <is>
          <t>P0100</t>
        </is>
      </c>
      <c r="G7256" t="inlineStr">
        <is>
          <t>Prod_0100</t>
        </is>
      </c>
      <c r="H7256" t="inlineStr">
        <is>
          <t>Household</t>
        </is>
      </c>
      <c r="I7256" t="n">
        <v>6</v>
      </c>
      <c r="J7256" t="n">
        <v>442.67</v>
      </c>
      <c r="K7256" t="n">
        <v>0</v>
      </c>
      <c r="L7256">
        <f>I7256*J7256*(1-K7256)</f>
        <v/>
      </c>
      <c r="M7256">
        <f>VLOOKUP(F7256,Products!A:D,4,FALSE)*I7256</f>
        <v/>
      </c>
      <c r="N7256">
        <f>L7256-M7256</f>
        <v/>
      </c>
    </row>
    <row r="7257">
      <c r="A7257" t="inlineStr">
        <is>
          <t>T1007255</t>
        </is>
      </c>
      <c r="B7257" t="inlineStr">
        <is>
          <t>2024-09-07</t>
        </is>
      </c>
      <c r="C7257" t="inlineStr">
        <is>
          <t>S038</t>
        </is>
      </c>
      <c r="D7257" t="inlineStr">
        <is>
          <t>Store_038</t>
        </is>
      </c>
      <c r="E7257" t="inlineStr">
        <is>
          <t>East</t>
        </is>
      </c>
      <c r="F7257" t="inlineStr">
        <is>
          <t>P0140</t>
        </is>
      </c>
      <c r="G7257" t="inlineStr">
        <is>
          <t>Prod_0140</t>
        </is>
      </c>
      <c r="H7257" t="inlineStr">
        <is>
          <t>Food</t>
        </is>
      </c>
      <c r="I7257" t="n">
        <v>3</v>
      </c>
      <c r="J7257" t="n">
        <v>973.65</v>
      </c>
      <c r="K7257" t="n">
        <v>0.05</v>
      </c>
      <c r="L7257">
        <f>I7257*J7257*(1-K7257)</f>
        <v/>
      </c>
      <c r="M7257">
        <f>VLOOKUP(F7257,Products!A:D,4,FALSE)*I7257</f>
        <v/>
      </c>
      <c r="N7257">
        <f>L7257-M7257</f>
        <v/>
      </c>
    </row>
    <row r="7258">
      <c r="A7258" t="inlineStr">
        <is>
          <t>T1007256</t>
        </is>
      </c>
      <c r="B7258" t="inlineStr">
        <is>
          <t>2024-10-04</t>
        </is>
      </c>
      <c r="C7258" t="inlineStr">
        <is>
          <t>S033</t>
        </is>
      </c>
      <c r="D7258" t="inlineStr">
        <is>
          <t>Store_033</t>
        </is>
      </c>
      <c r="E7258" t="inlineStr">
        <is>
          <t>North</t>
        </is>
      </c>
      <c r="F7258" t="inlineStr">
        <is>
          <t>P0127</t>
        </is>
      </c>
      <c r="G7258" t="inlineStr">
        <is>
          <t>Prod_0127</t>
        </is>
      </c>
      <c r="H7258" t="inlineStr">
        <is>
          <t>Toys</t>
        </is>
      </c>
      <c r="I7258" t="n">
        <v>1</v>
      </c>
      <c r="J7258" t="n">
        <v>656.41</v>
      </c>
      <c r="K7258" t="n">
        <v>0.05</v>
      </c>
      <c r="L7258">
        <f>I7258*J7258*(1-K7258)</f>
        <v/>
      </c>
      <c r="M7258">
        <f>VLOOKUP(F7258,Products!A:D,4,FALSE)*I7258</f>
        <v/>
      </c>
      <c r="N7258">
        <f>L7258-M7258</f>
        <v/>
      </c>
    </row>
    <row r="7259">
      <c r="A7259" t="inlineStr">
        <is>
          <t>T1007257</t>
        </is>
      </c>
      <c r="B7259" t="inlineStr">
        <is>
          <t>2024-04-29</t>
        </is>
      </c>
      <c r="C7259" t="inlineStr">
        <is>
          <t>S046</t>
        </is>
      </c>
      <c r="D7259" t="inlineStr">
        <is>
          <t>Store_046</t>
        </is>
      </c>
      <c r="E7259" t="inlineStr">
        <is>
          <t>South</t>
        </is>
      </c>
      <c r="F7259" t="inlineStr">
        <is>
          <t>P0039</t>
        </is>
      </c>
      <c r="G7259" t="inlineStr">
        <is>
          <t>Prod_0039</t>
        </is>
      </c>
      <c r="H7259" t="inlineStr">
        <is>
          <t>Household</t>
        </is>
      </c>
      <c r="I7259" t="n">
        <v>5</v>
      </c>
      <c r="J7259" t="n">
        <v>377.75</v>
      </c>
      <c r="K7259" t="n">
        <v>0.2</v>
      </c>
      <c r="L7259">
        <f>I7259*J7259*(1-K7259)</f>
        <v/>
      </c>
      <c r="M7259">
        <f>VLOOKUP(F7259,Products!A:D,4,FALSE)*I7259</f>
        <v/>
      </c>
      <c r="N7259">
        <f>L7259-M7259</f>
        <v/>
      </c>
    </row>
    <row r="7260">
      <c r="A7260" t="inlineStr">
        <is>
          <t>T1007258</t>
        </is>
      </c>
      <c r="B7260" t="inlineStr">
        <is>
          <t>2023-04-09</t>
        </is>
      </c>
      <c r="C7260" t="inlineStr">
        <is>
          <t>S040</t>
        </is>
      </c>
      <c r="D7260" t="inlineStr">
        <is>
          <t>Store_040</t>
        </is>
      </c>
      <c r="E7260" t="inlineStr">
        <is>
          <t>Central</t>
        </is>
      </c>
      <c r="F7260" t="inlineStr">
        <is>
          <t>P0182</t>
        </is>
      </c>
      <c r="G7260" t="inlineStr">
        <is>
          <t>Prod_0182</t>
        </is>
      </c>
      <c r="H7260" t="inlineStr">
        <is>
          <t>Electronics</t>
        </is>
      </c>
      <c r="I7260" t="n">
        <v>7</v>
      </c>
      <c r="J7260" t="n">
        <v>661.9400000000001</v>
      </c>
      <c r="K7260" t="n">
        <v>0</v>
      </c>
      <c r="L7260">
        <f>I7260*J7260*(1-K7260)</f>
        <v/>
      </c>
      <c r="M7260">
        <f>VLOOKUP(F7260,Products!A:D,4,FALSE)*I7260</f>
        <v/>
      </c>
      <c r="N7260">
        <f>L7260-M7260</f>
        <v/>
      </c>
    </row>
    <row r="7261">
      <c r="A7261" t="inlineStr">
        <is>
          <t>T1007259</t>
        </is>
      </c>
      <c r="B7261" t="inlineStr">
        <is>
          <t>2024-11-23</t>
        </is>
      </c>
      <c r="C7261" t="inlineStr">
        <is>
          <t>S016</t>
        </is>
      </c>
      <c r="D7261" t="inlineStr">
        <is>
          <t>Store_016</t>
        </is>
      </c>
      <c r="E7261" t="inlineStr">
        <is>
          <t>West</t>
        </is>
      </c>
      <c r="F7261" t="inlineStr">
        <is>
          <t>P0132</t>
        </is>
      </c>
      <c r="G7261" t="inlineStr">
        <is>
          <t>Prod_0132</t>
        </is>
      </c>
      <c r="H7261" t="inlineStr">
        <is>
          <t>Food</t>
        </is>
      </c>
      <c r="I7261" t="n">
        <v>4</v>
      </c>
      <c r="J7261" t="n">
        <v>132.43</v>
      </c>
      <c r="K7261" t="n">
        <v>0</v>
      </c>
      <c r="L7261">
        <f>I7261*J7261*(1-K7261)</f>
        <v/>
      </c>
      <c r="M7261">
        <f>VLOOKUP(F7261,Products!A:D,4,FALSE)*I7261</f>
        <v/>
      </c>
      <c r="N7261">
        <f>L7261-M7261</f>
        <v/>
      </c>
    </row>
    <row r="7262">
      <c r="A7262" t="inlineStr">
        <is>
          <t>T1007260</t>
        </is>
      </c>
      <c r="B7262" t="inlineStr">
        <is>
          <t>2024-12-31</t>
        </is>
      </c>
      <c r="C7262" t="inlineStr">
        <is>
          <t>S002</t>
        </is>
      </c>
      <c r="D7262" t="inlineStr">
        <is>
          <t>Store_002</t>
        </is>
      </c>
      <c r="E7262" t="inlineStr">
        <is>
          <t>South</t>
        </is>
      </c>
      <c r="F7262" t="inlineStr">
        <is>
          <t>P0030</t>
        </is>
      </c>
      <c r="G7262" t="inlineStr">
        <is>
          <t>Prod_0030</t>
        </is>
      </c>
      <c r="H7262" t="inlineStr">
        <is>
          <t>Household</t>
        </is>
      </c>
      <c r="I7262" t="n">
        <v>3</v>
      </c>
      <c r="J7262" t="n">
        <v>616.79</v>
      </c>
      <c r="K7262" t="n">
        <v>0.1</v>
      </c>
      <c r="L7262">
        <f>I7262*J7262*(1-K7262)</f>
        <v/>
      </c>
      <c r="M7262">
        <f>VLOOKUP(F7262,Products!A:D,4,FALSE)*I7262</f>
        <v/>
      </c>
      <c r="N7262">
        <f>L7262-M7262</f>
        <v/>
      </c>
    </row>
    <row r="7263">
      <c r="A7263" t="inlineStr">
        <is>
          <t>T1007261</t>
        </is>
      </c>
      <c r="B7263" t="inlineStr">
        <is>
          <t>2023-10-19</t>
        </is>
      </c>
      <c r="C7263" t="inlineStr">
        <is>
          <t>S021</t>
        </is>
      </c>
      <c r="D7263" t="inlineStr">
        <is>
          <t>Store_021</t>
        </is>
      </c>
      <c r="E7263" t="inlineStr">
        <is>
          <t>North</t>
        </is>
      </c>
      <c r="F7263" t="inlineStr">
        <is>
          <t>P0012</t>
        </is>
      </c>
      <c r="G7263" t="inlineStr">
        <is>
          <t>Prod_0012</t>
        </is>
      </c>
      <c r="H7263" t="inlineStr">
        <is>
          <t>Food</t>
        </is>
      </c>
      <c r="I7263" t="n">
        <v>4</v>
      </c>
      <c r="J7263" t="n">
        <v>955.95</v>
      </c>
      <c r="K7263" t="n">
        <v>0</v>
      </c>
      <c r="L7263">
        <f>I7263*J7263*(1-K7263)</f>
        <v/>
      </c>
      <c r="M7263">
        <f>VLOOKUP(F7263,Products!A:D,4,FALSE)*I7263</f>
        <v/>
      </c>
      <c r="N7263">
        <f>L7263-M7263</f>
        <v/>
      </c>
    </row>
    <row r="7264">
      <c r="A7264" t="inlineStr">
        <is>
          <t>T1007262</t>
        </is>
      </c>
      <c r="B7264" t="inlineStr">
        <is>
          <t>2023-06-23</t>
        </is>
      </c>
      <c r="C7264" t="inlineStr">
        <is>
          <t>S021</t>
        </is>
      </c>
      <c r="D7264" t="inlineStr">
        <is>
          <t>Store_021</t>
        </is>
      </c>
      <c r="E7264" t="inlineStr">
        <is>
          <t>North</t>
        </is>
      </c>
      <c r="F7264" t="inlineStr">
        <is>
          <t>P0044</t>
        </is>
      </c>
      <c r="G7264" t="inlineStr">
        <is>
          <t>Prod_0044</t>
        </is>
      </c>
      <c r="H7264" t="inlineStr">
        <is>
          <t>Food</t>
        </is>
      </c>
      <c r="I7264" t="n">
        <v>2</v>
      </c>
      <c r="J7264" t="n">
        <v>235.2</v>
      </c>
      <c r="K7264" t="n">
        <v>0</v>
      </c>
      <c r="L7264">
        <f>I7264*J7264*(1-K7264)</f>
        <v/>
      </c>
      <c r="M7264">
        <f>VLOOKUP(F7264,Products!A:D,4,FALSE)*I7264</f>
        <v/>
      </c>
      <c r="N7264">
        <f>L7264-M7264</f>
        <v/>
      </c>
    </row>
    <row r="7265">
      <c r="A7265" t="inlineStr">
        <is>
          <t>T1007263</t>
        </is>
      </c>
      <c r="B7265" t="inlineStr">
        <is>
          <t>2025-07-06</t>
        </is>
      </c>
      <c r="C7265" t="inlineStr">
        <is>
          <t>S002</t>
        </is>
      </c>
      <c r="D7265" t="inlineStr">
        <is>
          <t>Store_002</t>
        </is>
      </c>
      <c r="E7265" t="inlineStr">
        <is>
          <t>South</t>
        </is>
      </c>
      <c r="F7265" t="inlineStr">
        <is>
          <t>P0126</t>
        </is>
      </c>
      <c r="G7265" t="inlineStr">
        <is>
          <t>Prod_0126</t>
        </is>
      </c>
      <c r="H7265" t="inlineStr">
        <is>
          <t>Toys</t>
        </is>
      </c>
      <c r="I7265" t="n">
        <v>3</v>
      </c>
      <c r="J7265" t="n">
        <v>266.81</v>
      </c>
      <c r="K7265" t="n">
        <v>0</v>
      </c>
      <c r="L7265">
        <f>I7265*J7265*(1-K7265)</f>
        <v/>
      </c>
      <c r="M7265">
        <f>VLOOKUP(F7265,Products!A:D,4,FALSE)*I7265</f>
        <v/>
      </c>
      <c r="N7265">
        <f>L7265-M7265</f>
        <v/>
      </c>
    </row>
    <row r="7266">
      <c r="A7266" t="inlineStr">
        <is>
          <t>T1007264</t>
        </is>
      </c>
      <c r="B7266" t="inlineStr">
        <is>
          <t>2024-07-10</t>
        </is>
      </c>
      <c r="C7266" t="inlineStr">
        <is>
          <t>S005</t>
        </is>
      </c>
      <c r="D7266" t="inlineStr">
        <is>
          <t>Store_005</t>
        </is>
      </c>
      <c r="E7266" t="inlineStr">
        <is>
          <t>Central</t>
        </is>
      </c>
      <c r="F7266" t="inlineStr">
        <is>
          <t>P0183</t>
        </is>
      </c>
      <c r="G7266" t="inlineStr">
        <is>
          <t>Prod_0183</t>
        </is>
      </c>
      <c r="H7266" t="inlineStr">
        <is>
          <t>Stationery</t>
        </is>
      </c>
      <c r="I7266" t="n">
        <v>8</v>
      </c>
      <c r="J7266" t="n">
        <v>835.0700000000001</v>
      </c>
      <c r="K7266" t="n">
        <v>0</v>
      </c>
      <c r="L7266">
        <f>I7266*J7266*(1-K7266)</f>
        <v/>
      </c>
      <c r="M7266">
        <f>VLOOKUP(F7266,Products!A:D,4,FALSE)*I7266</f>
        <v/>
      </c>
      <c r="N7266">
        <f>L7266-M7266</f>
        <v/>
      </c>
    </row>
    <row r="7267">
      <c r="A7267" t="inlineStr">
        <is>
          <t>T1007265</t>
        </is>
      </c>
      <c r="B7267" t="inlineStr">
        <is>
          <t>2025-09-18</t>
        </is>
      </c>
      <c r="C7267" t="inlineStr">
        <is>
          <t>S044</t>
        </is>
      </c>
      <c r="D7267" t="inlineStr">
        <is>
          <t>Store_044</t>
        </is>
      </c>
      <c r="E7267" t="inlineStr">
        <is>
          <t>North</t>
        </is>
      </c>
      <c r="F7267" t="inlineStr">
        <is>
          <t>P0102</t>
        </is>
      </c>
      <c r="G7267" t="inlineStr">
        <is>
          <t>Prod_0102</t>
        </is>
      </c>
      <c r="H7267" t="inlineStr">
        <is>
          <t>Food</t>
        </is>
      </c>
      <c r="I7267" t="n">
        <v>6</v>
      </c>
      <c r="J7267" t="n">
        <v>543.45</v>
      </c>
      <c r="K7267" t="n">
        <v>0.05</v>
      </c>
      <c r="L7267">
        <f>I7267*J7267*(1-K7267)</f>
        <v/>
      </c>
      <c r="M7267">
        <f>VLOOKUP(F7267,Products!A:D,4,FALSE)*I7267</f>
        <v/>
      </c>
      <c r="N7267">
        <f>L7267-M7267</f>
        <v/>
      </c>
    </row>
    <row r="7268">
      <c r="A7268" t="inlineStr">
        <is>
          <t>T1007266</t>
        </is>
      </c>
      <c r="B7268" t="inlineStr">
        <is>
          <t>2024-04-04</t>
        </is>
      </c>
      <c r="C7268" t="inlineStr">
        <is>
          <t>S050</t>
        </is>
      </c>
      <c r="D7268" t="inlineStr">
        <is>
          <t>Store_050</t>
        </is>
      </c>
      <c r="E7268" t="inlineStr">
        <is>
          <t>South</t>
        </is>
      </c>
      <c r="F7268" t="inlineStr">
        <is>
          <t>P0073</t>
        </is>
      </c>
      <c r="G7268" t="inlineStr">
        <is>
          <t>Prod_0073</t>
        </is>
      </c>
      <c r="H7268" t="inlineStr">
        <is>
          <t>Food</t>
        </is>
      </c>
      <c r="I7268" t="n">
        <v>2</v>
      </c>
      <c r="J7268" t="n">
        <v>514.27</v>
      </c>
      <c r="K7268" t="n">
        <v>0</v>
      </c>
      <c r="L7268">
        <f>I7268*J7268*(1-K7268)</f>
        <v/>
      </c>
      <c r="M7268">
        <f>VLOOKUP(F7268,Products!A:D,4,FALSE)*I7268</f>
        <v/>
      </c>
      <c r="N7268">
        <f>L7268-M7268</f>
        <v/>
      </c>
    </row>
    <row r="7269">
      <c r="A7269" t="inlineStr">
        <is>
          <t>T1007267</t>
        </is>
      </c>
      <c r="B7269" t="inlineStr">
        <is>
          <t>2024-09-05</t>
        </is>
      </c>
      <c r="C7269" t="inlineStr">
        <is>
          <t>S047</t>
        </is>
      </c>
      <c r="D7269" t="inlineStr">
        <is>
          <t>Store_047</t>
        </is>
      </c>
      <c r="E7269" t="inlineStr">
        <is>
          <t>North</t>
        </is>
      </c>
      <c r="F7269" t="inlineStr">
        <is>
          <t>P0004</t>
        </is>
      </c>
      <c r="G7269" t="inlineStr">
        <is>
          <t>Prod_0004</t>
        </is>
      </c>
      <c r="H7269" t="inlineStr">
        <is>
          <t>Household</t>
        </is>
      </c>
      <c r="I7269" t="n">
        <v>2</v>
      </c>
      <c r="J7269" t="n">
        <v>431.37</v>
      </c>
      <c r="K7269" t="n">
        <v>0.1</v>
      </c>
      <c r="L7269">
        <f>I7269*J7269*(1-K7269)</f>
        <v/>
      </c>
      <c r="M7269">
        <f>VLOOKUP(F7269,Products!A:D,4,FALSE)*I7269</f>
        <v/>
      </c>
      <c r="N7269">
        <f>L7269-M7269</f>
        <v/>
      </c>
    </row>
    <row r="7270">
      <c r="A7270" t="inlineStr">
        <is>
          <t>T1007268</t>
        </is>
      </c>
      <c r="B7270" t="inlineStr">
        <is>
          <t>2024-11-09</t>
        </is>
      </c>
      <c r="C7270" t="inlineStr">
        <is>
          <t>S049</t>
        </is>
      </c>
      <c r="D7270" t="inlineStr">
        <is>
          <t>Store_049</t>
        </is>
      </c>
      <c r="E7270" t="inlineStr">
        <is>
          <t>North</t>
        </is>
      </c>
      <c r="F7270" t="inlineStr">
        <is>
          <t>P0169</t>
        </is>
      </c>
      <c r="G7270" t="inlineStr">
        <is>
          <t>Prod_0169</t>
        </is>
      </c>
      <c r="H7270" t="inlineStr">
        <is>
          <t>Beverages</t>
        </is>
      </c>
      <c r="I7270" t="n">
        <v>6</v>
      </c>
      <c r="J7270" t="n">
        <v>671.97</v>
      </c>
      <c r="K7270" t="n">
        <v>0</v>
      </c>
      <c r="L7270">
        <f>I7270*J7270*(1-K7270)</f>
        <v/>
      </c>
      <c r="M7270">
        <f>VLOOKUP(F7270,Products!A:D,4,FALSE)*I7270</f>
        <v/>
      </c>
      <c r="N7270">
        <f>L7270-M7270</f>
        <v/>
      </c>
    </row>
    <row r="7271">
      <c r="A7271" t="inlineStr">
        <is>
          <t>T1007269</t>
        </is>
      </c>
      <c r="B7271" t="inlineStr">
        <is>
          <t>2025-05-11</t>
        </is>
      </c>
      <c r="C7271" t="inlineStr">
        <is>
          <t>S020</t>
        </is>
      </c>
      <c r="D7271" t="inlineStr">
        <is>
          <t>Store_020</t>
        </is>
      </c>
      <c r="E7271" t="inlineStr">
        <is>
          <t>West</t>
        </is>
      </c>
      <c r="F7271" t="inlineStr">
        <is>
          <t>P0144</t>
        </is>
      </c>
      <c r="G7271" t="inlineStr">
        <is>
          <t>Prod_0144</t>
        </is>
      </c>
      <c r="H7271" t="inlineStr">
        <is>
          <t>Stationery</t>
        </is>
      </c>
      <c r="I7271" t="n">
        <v>9</v>
      </c>
      <c r="J7271" t="n">
        <v>181.97</v>
      </c>
      <c r="K7271" t="n">
        <v>0</v>
      </c>
      <c r="L7271">
        <f>I7271*J7271*(1-K7271)</f>
        <v/>
      </c>
      <c r="M7271">
        <f>VLOOKUP(F7271,Products!A:D,4,FALSE)*I7271</f>
        <v/>
      </c>
      <c r="N7271">
        <f>L7271-M7271</f>
        <v/>
      </c>
    </row>
    <row r="7272">
      <c r="A7272" t="inlineStr">
        <is>
          <t>T1007270</t>
        </is>
      </c>
      <c r="B7272" t="inlineStr">
        <is>
          <t>2023-09-24</t>
        </is>
      </c>
      <c r="C7272" t="inlineStr">
        <is>
          <t>S025</t>
        </is>
      </c>
      <c r="D7272" t="inlineStr">
        <is>
          <t>Store_025</t>
        </is>
      </c>
      <c r="E7272" t="inlineStr">
        <is>
          <t>Central</t>
        </is>
      </c>
      <c r="F7272" t="inlineStr">
        <is>
          <t>P0083</t>
        </is>
      </c>
      <c r="G7272" t="inlineStr">
        <is>
          <t>Prod_0083</t>
        </is>
      </c>
      <c r="H7272" t="inlineStr">
        <is>
          <t>Clothing</t>
        </is>
      </c>
      <c r="I7272" t="n">
        <v>8</v>
      </c>
      <c r="J7272" t="n">
        <v>581.39</v>
      </c>
      <c r="K7272" t="n">
        <v>0.15</v>
      </c>
      <c r="L7272">
        <f>I7272*J7272*(1-K7272)</f>
        <v/>
      </c>
      <c r="M7272">
        <f>VLOOKUP(F7272,Products!A:D,4,FALSE)*I7272</f>
        <v/>
      </c>
      <c r="N7272">
        <f>L7272-M7272</f>
        <v/>
      </c>
    </row>
    <row r="7273">
      <c r="A7273" t="inlineStr">
        <is>
          <t>T1007271</t>
        </is>
      </c>
      <c r="B7273" t="inlineStr">
        <is>
          <t>2025-05-25</t>
        </is>
      </c>
      <c r="C7273" t="inlineStr">
        <is>
          <t>S001</t>
        </is>
      </c>
      <c r="D7273" t="inlineStr">
        <is>
          <t>Store_001</t>
        </is>
      </c>
      <c r="E7273" t="inlineStr">
        <is>
          <t>West</t>
        </is>
      </c>
      <c r="F7273" t="inlineStr">
        <is>
          <t>P0183</t>
        </is>
      </c>
      <c r="G7273" t="inlineStr">
        <is>
          <t>Prod_0183</t>
        </is>
      </c>
      <c r="H7273" t="inlineStr">
        <is>
          <t>Stationery</t>
        </is>
      </c>
      <c r="I7273" t="n">
        <v>9</v>
      </c>
      <c r="J7273" t="n">
        <v>932.41</v>
      </c>
      <c r="K7273" t="n">
        <v>0.2</v>
      </c>
      <c r="L7273">
        <f>I7273*J7273*(1-K7273)</f>
        <v/>
      </c>
      <c r="M7273">
        <f>VLOOKUP(F7273,Products!A:D,4,FALSE)*I7273</f>
        <v/>
      </c>
      <c r="N7273">
        <f>L7273-M7273</f>
        <v/>
      </c>
    </row>
    <row r="7274">
      <c r="A7274" t="inlineStr">
        <is>
          <t>T1007272</t>
        </is>
      </c>
      <c r="B7274" t="inlineStr">
        <is>
          <t>2023-11-14</t>
        </is>
      </c>
      <c r="C7274" t="inlineStr">
        <is>
          <t>S031</t>
        </is>
      </c>
      <c r="D7274" t="inlineStr">
        <is>
          <t>Store_031</t>
        </is>
      </c>
      <c r="E7274" t="inlineStr">
        <is>
          <t>Central</t>
        </is>
      </c>
      <c r="F7274" t="inlineStr">
        <is>
          <t>P0118</t>
        </is>
      </c>
      <c r="G7274" t="inlineStr">
        <is>
          <t>Prod_0118</t>
        </is>
      </c>
      <c r="H7274" t="inlineStr">
        <is>
          <t>Toys</t>
        </is>
      </c>
      <c r="I7274" t="n">
        <v>9</v>
      </c>
      <c r="J7274" t="n">
        <v>624.25</v>
      </c>
      <c r="K7274" t="n">
        <v>0</v>
      </c>
      <c r="L7274">
        <f>I7274*J7274*(1-K7274)</f>
        <v/>
      </c>
      <c r="M7274">
        <f>VLOOKUP(F7274,Products!A:D,4,FALSE)*I7274</f>
        <v/>
      </c>
      <c r="N7274">
        <f>L7274-M7274</f>
        <v/>
      </c>
    </row>
    <row r="7275">
      <c r="A7275" t="inlineStr">
        <is>
          <t>T1007273</t>
        </is>
      </c>
      <c r="B7275" t="inlineStr">
        <is>
          <t>2023-01-16</t>
        </is>
      </c>
      <c r="C7275" t="inlineStr">
        <is>
          <t>S041</t>
        </is>
      </c>
      <c r="D7275" t="inlineStr">
        <is>
          <t>Store_041</t>
        </is>
      </c>
      <c r="E7275" t="inlineStr">
        <is>
          <t>East</t>
        </is>
      </c>
      <c r="F7275" t="inlineStr">
        <is>
          <t>P0176</t>
        </is>
      </c>
      <c r="G7275" t="inlineStr">
        <is>
          <t>Prod_0176</t>
        </is>
      </c>
      <c r="H7275" t="inlineStr">
        <is>
          <t>Food</t>
        </is>
      </c>
      <c r="I7275" t="n">
        <v>6</v>
      </c>
      <c r="J7275" t="n">
        <v>696.34</v>
      </c>
      <c r="K7275" t="n">
        <v>0</v>
      </c>
      <c r="L7275">
        <f>I7275*J7275*(1-K7275)</f>
        <v/>
      </c>
      <c r="M7275">
        <f>VLOOKUP(F7275,Products!A:D,4,FALSE)*I7275</f>
        <v/>
      </c>
      <c r="N7275">
        <f>L7275-M7275</f>
        <v/>
      </c>
    </row>
    <row r="7276">
      <c r="A7276" t="inlineStr">
        <is>
          <t>T1007274</t>
        </is>
      </c>
      <c r="B7276" t="inlineStr">
        <is>
          <t>2024-03-14</t>
        </is>
      </c>
      <c r="C7276" t="inlineStr">
        <is>
          <t>S028</t>
        </is>
      </c>
      <c r="D7276" t="inlineStr">
        <is>
          <t>Store_028</t>
        </is>
      </c>
      <c r="E7276" t="inlineStr">
        <is>
          <t>North</t>
        </is>
      </c>
      <c r="F7276" t="inlineStr">
        <is>
          <t>P0062</t>
        </is>
      </c>
      <c r="G7276" t="inlineStr">
        <is>
          <t>Prod_0062</t>
        </is>
      </c>
      <c r="H7276" t="inlineStr">
        <is>
          <t>Beverages</t>
        </is>
      </c>
      <c r="I7276" t="n">
        <v>8</v>
      </c>
      <c r="J7276" t="n">
        <v>625.87</v>
      </c>
      <c r="K7276" t="n">
        <v>0</v>
      </c>
      <c r="L7276">
        <f>I7276*J7276*(1-K7276)</f>
        <v/>
      </c>
      <c r="M7276">
        <f>VLOOKUP(F7276,Products!A:D,4,FALSE)*I7276</f>
        <v/>
      </c>
      <c r="N7276">
        <f>L7276-M7276</f>
        <v/>
      </c>
    </row>
    <row r="7277">
      <c r="A7277" t="inlineStr">
        <is>
          <t>T1007275</t>
        </is>
      </c>
      <c r="B7277" t="inlineStr">
        <is>
          <t>2023-03-04</t>
        </is>
      </c>
      <c r="C7277" t="inlineStr">
        <is>
          <t>S026</t>
        </is>
      </c>
      <c r="D7277" t="inlineStr">
        <is>
          <t>Store_026</t>
        </is>
      </c>
      <c r="E7277" t="inlineStr">
        <is>
          <t>North</t>
        </is>
      </c>
      <c r="F7277" t="inlineStr">
        <is>
          <t>P0170</t>
        </is>
      </c>
      <c r="G7277" t="inlineStr">
        <is>
          <t>Prod_0170</t>
        </is>
      </c>
      <c r="H7277" t="inlineStr">
        <is>
          <t>Household</t>
        </is>
      </c>
      <c r="I7277" t="n">
        <v>8</v>
      </c>
      <c r="J7277" t="n">
        <v>427.4</v>
      </c>
      <c r="K7277" t="n">
        <v>0</v>
      </c>
      <c r="L7277">
        <f>I7277*J7277*(1-K7277)</f>
        <v/>
      </c>
      <c r="M7277">
        <f>VLOOKUP(F7277,Products!A:D,4,FALSE)*I7277</f>
        <v/>
      </c>
      <c r="N7277">
        <f>L7277-M7277</f>
        <v/>
      </c>
    </row>
    <row r="7278">
      <c r="A7278" t="inlineStr">
        <is>
          <t>T1007276</t>
        </is>
      </c>
      <c r="B7278" t="inlineStr">
        <is>
          <t>2023-12-06</t>
        </is>
      </c>
      <c r="C7278" t="inlineStr">
        <is>
          <t>S049</t>
        </is>
      </c>
      <c r="D7278" t="inlineStr">
        <is>
          <t>Store_049</t>
        </is>
      </c>
      <c r="E7278" t="inlineStr">
        <is>
          <t>North</t>
        </is>
      </c>
      <c r="F7278" t="inlineStr">
        <is>
          <t>P0164</t>
        </is>
      </c>
      <c r="G7278" t="inlineStr">
        <is>
          <t>Prod_0164</t>
        </is>
      </c>
      <c r="H7278" t="inlineStr">
        <is>
          <t>Food</t>
        </is>
      </c>
      <c r="I7278" t="n">
        <v>2</v>
      </c>
      <c r="J7278" t="n">
        <v>740.3</v>
      </c>
      <c r="K7278" t="n">
        <v>0</v>
      </c>
      <c r="L7278">
        <f>I7278*J7278*(1-K7278)</f>
        <v/>
      </c>
      <c r="M7278">
        <f>VLOOKUP(F7278,Products!A:D,4,FALSE)*I7278</f>
        <v/>
      </c>
      <c r="N7278">
        <f>L7278-M7278</f>
        <v/>
      </c>
    </row>
    <row r="7279">
      <c r="A7279" t="inlineStr">
        <is>
          <t>T1007277</t>
        </is>
      </c>
      <c r="B7279" t="inlineStr">
        <is>
          <t>2024-03-28</t>
        </is>
      </c>
      <c r="C7279" t="inlineStr">
        <is>
          <t>S047</t>
        </is>
      </c>
      <c r="D7279" t="inlineStr">
        <is>
          <t>Store_047</t>
        </is>
      </c>
      <c r="E7279" t="inlineStr">
        <is>
          <t>North</t>
        </is>
      </c>
      <c r="F7279" t="inlineStr">
        <is>
          <t>P0185</t>
        </is>
      </c>
      <c r="G7279" t="inlineStr">
        <is>
          <t>Prod_0185</t>
        </is>
      </c>
      <c r="H7279" t="inlineStr">
        <is>
          <t>Food</t>
        </is>
      </c>
      <c r="I7279" t="n">
        <v>3</v>
      </c>
      <c r="J7279" t="n">
        <v>514.16</v>
      </c>
      <c r="K7279" t="n">
        <v>0</v>
      </c>
      <c r="L7279">
        <f>I7279*J7279*(1-K7279)</f>
        <v/>
      </c>
      <c r="M7279">
        <f>VLOOKUP(F7279,Products!A:D,4,FALSE)*I7279</f>
        <v/>
      </c>
      <c r="N7279">
        <f>L7279-M7279</f>
        <v/>
      </c>
    </row>
    <row r="7280">
      <c r="A7280" t="inlineStr">
        <is>
          <t>T1007278</t>
        </is>
      </c>
      <c r="B7280" t="inlineStr">
        <is>
          <t>2025-09-01</t>
        </is>
      </c>
      <c r="C7280" t="inlineStr">
        <is>
          <t>S018</t>
        </is>
      </c>
      <c r="D7280" t="inlineStr">
        <is>
          <t>Store_018</t>
        </is>
      </c>
      <c r="E7280" t="inlineStr">
        <is>
          <t>South</t>
        </is>
      </c>
      <c r="F7280" t="inlineStr">
        <is>
          <t>P0110</t>
        </is>
      </c>
      <c r="G7280" t="inlineStr">
        <is>
          <t>Prod_0110</t>
        </is>
      </c>
      <c r="H7280" t="inlineStr">
        <is>
          <t>Stationery</t>
        </is>
      </c>
      <c r="I7280" t="n">
        <v>2</v>
      </c>
      <c r="J7280" t="n">
        <v>85.25</v>
      </c>
      <c r="K7280" t="n">
        <v>0.15</v>
      </c>
      <c r="L7280">
        <f>I7280*J7280*(1-K7280)</f>
        <v/>
      </c>
      <c r="M7280">
        <f>VLOOKUP(F7280,Products!A:D,4,FALSE)*I7280</f>
        <v/>
      </c>
      <c r="N7280">
        <f>L7280-M7280</f>
        <v/>
      </c>
    </row>
    <row r="7281">
      <c r="A7281" t="inlineStr">
        <is>
          <t>T1007279</t>
        </is>
      </c>
      <c r="B7281" t="inlineStr">
        <is>
          <t>2025-05-26</t>
        </is>
      </c>
      <c r="C7281" t="inlineStr">
        <is>
          <t>S012</t>
        </is>
      </c>
      <c r="D7281" t="inlineStr">
        <is>
          <t>Store_012</t>
        </is>
      </c>
      <c r="E7281" t="inlineStr">
        <is>
          <t>South</t>
        </is>
      </c>
      <c r="F7281" t="inlineStr">
        <is>
          <t>P0002</t>
        </is>
      </c>
      <c r="G7281" t="inlineStr">
        <is>
          <t>Prod_0002</t>
        </is>
      </c>
      <c r="H7281" t="inlineStr">
        <is>
          <t>Food</t>
        </is>
      </c>
      <c r="I7281" t="n">
        <v>9</v>
      </c>
      <c r="J7281" t="n">
        <v>287.92</v>
      </c>
      <c r="K7281" t="n">
        <v>0</v>
      </c>
      <c r="L7281">
        <f>I7281*J7281*(1-K7281)</f>
        <v/>
      </c>
      <c r="M7281">
        <f>VLOOKUP(F7281,Products!A:D,4,FALSE)*I7281</f>
        <v/>
      </c>
      <c r="N7281">
        <f>L7281-M7281</f>
        <v/>
      </c>
    </row>
    <row r="7282">
      <c r="A7282" t="inlineStr">
        <is>
          <t>T1007280</t>
        </is>
      </c>
      <c r="B7282" t="inlineStr">
        <is>
          <t>2025-03-11</t>
        </is>
      </c>
      <c r="C7282" t="inlineStr">
        <is>
          <t>S042</t>
        </is>
      </c>
      <c r="D7282" t="inlineStr">
        <is>
          <t>Store_042</t>
        </is>
      </c>
      <c r="E7282" t="inlineStr">
        <is>
          <t>Central</t>
        </is>
      </c>
      <c r="F7282" t="inlineStr">
        <is>
          <t>P0088</t>
        </is>
      </c>
      <c r="G7282" t="inlineStr">
        <is>
          <t>Prod_0088</t>
        </is>
      </c>
      <c r="H7282" t="inlineStr">
        <is>
          <t>Toys</t>
        </is>
      </c>
      <c r="I7282" t="n">
        <v>8</v>
      </c>
      <c r="J7282" t="n">
        <v>490.63</v>
      </c>
      <c r="K7282" t="n">
        <v>0.05</v>
      </c>
      <c r="L7282">
        <f>I7282*J7282*(1-K7282)</f>
        <v/>
      </c>
      <c r="M7282">
        <f>VLOOKUP(F7282,Products!A:D,4,FALSE)*I7282</f>
        <v/>
      </c>
      <c r="N7282">
        <f>L7282-M7282</f>
        <v/>
      </c>
    </row>
    <row r="7283">
      <c r="A7283" t="inlineStr">
        <is>
          <t>T1007281</t>
        </is>
      </c>
      <c r="B7283" t="inlineStr">
        <is>
          <t>2023-02-18</t>
        </is>
      </c>
      <c r="C7283" t="inlineStr">
        <is>
          <t>S015</t>
        </is>
      </c>
      <c r="D7283" t="inlineStr">
        <is>
          <t>Store_015</t>
        </is>
      </c>
      <c r="E7283" t="inlineStr">
        <is>
          <t>North</t>
        </is>
      </c>
      <c r="F7283" t="inlineStr">
        <is>
          <t>P0042</t>
        </is>
      </c>
      <c r="G7283" t="inlineStr">
        <is>
          <t>Prod_0042</t>
        </is>
      </c>
      <c r="H7283" t="inlineStr">
        <is>
          <t>Electronics</t>
        </is>
      </c>
      <c r="I7283" t="n">
        <v>1</v>
      </c>
      <c r="J7283" t="n">
        <v>1021.95</v>
      </c>
      <c r="K7283" t="n">
        <v>0</v>
      </c>
      <c r="L7283">
        <f>I7283*J7283*(1-K7283)</f>
        <v/>
      </c>
      <c r="M7283">
        <f>VLOOKUP(F7283,Products!A:D,4,FALSE)*I7283</f>
        <v/>
      </c>
      <c r="N7283">
        <f>L7283-M7283</f>
        <v/>
      </c>
    </row>
    <row r="7284">
      <c r="A7284" t="inlineStr">
        <is>
          <t>T1007282</t>
        </is>
      </c>
      <c r="B7284" t="inlineStr">
        <is>
          <t>2024-09-18</t>
        </is>
      </c>
      <c r="C7284" t="inlineStr">
        <is>
          <t>S021</t>
        </is>
      </c>
      <c r="D7284" t="inlineStr">
        <is>
          <t>Store_021</t>
        </is>
      </c>
      <c r="E7284" t="inlineStr">
        <is>
          <t>North</t>
        </is>
      </c>
      <c r="F7284" t="inlineStr">
        <is>
          <t>P0035</t>
        </is>
      </c>
      <c r="G7284" t="inlineStr">
        <is>
          <t>Prod_0035</t>
        </is>
      </c>
      <c r="H7284" t="inlineStr">
        <is>
          <t>Beverages</t>
        </is>
      </c>
      <c r="I7284" t="n">
        <v>3</v>
      </c>
      <c r="J7284" t="n">
        <v>117.9</v>
      </c>
      <c r="K7284" t="n">
        <v>0</v>
      </c>
      <c r="L7284">
        <f>I7284*J7284*(1-K7284)</f>
        <v/>
      </c>
      <c r="M7284">
        <f>VLOOKUP(F7284,Products!A:D,4,FALSE)*I7284</f>
        <v/>
      </c>
      <c r="N7284">
        <f>L7284-M7284</f>
        <v/>
      </c>
    </row>
    <row r="7285">
      <c r="A7285" t="inlineStr">
        <is>
          <t>T1007283</t>
        </is>
      </c>
      <c r="B7285" t="inlineStr">
        <is>
          <t>2024-07-27</t>
        </is>
      </c>
      <c r="C7285" t="inlineStr">
        <is>
          <t>S041</t>
        </is>
      </c>
      <c r="D7285" t="inlineStr">
        <is>
          <t>Store_041</t>
        </is>
      </c>
      <c r="E7285" t="inlineStr">
        <is>
          <t>East</t>
        </is>
      </c>
      <c r="F7285" t="inlineStr">
        <is>
          <t>P0146</t>
        </is>
      </c>
      <c r="G7285" t="inlineStr">
        <is>
          <t>Prod_0146</t>
        </is>
      </c>
      <c r="H7285" t="inlineStr">
        <is>
          <t>Food</t>
        </is>
      </c>
      <c r="I7285" t="n">
        <v>9</v>
      </c>
      <c r="J7285" t="n">
        <v>356.7</v>
      </c>
      <c r="K7285" t="n">
        <v>0</v>
      </c>
      <c r="L7285">
        <f>I7285*J7285*(1-K7285)</f>
        <v/>
      </c>
      <c r="M7285">
        <f>VLOOKUP(F7285,Products!A:D,4,FALSE)*I7285</f>
        <v/>
      </c>
      <c r="N7285">
        <f>L7285-M7285</f>
        <v/>
      </c>
    </row>
    <row r="7286">
      <c r="A7286" t="inlineStr">
        <is>
          <t>T1007284</t>
        </is>
      </c>
      <c r="B7286" t="inlineStr">
        <is>
          <t>2023-09-06</t>
        </is>
      </c>
      <c r="C7286" t="inlineStr">
        <is>
          <t>S022</t>
        </is>
      </c>
      <c r="D7286" t="inlineStr">
        <is>
          <t>Store_022</t>
        </is>
      </c>
      <c r="E7286" t="inlineStr">
        <is>
          <t>East</t>
        </is>
      </c>
      <c r="F7286" t="inlineStr">
        <is>
          <t>P0184</t>
        </is>
      </c>
      <c r="G7286" t="inlineStr">
        <is>
          <t>Prod_0184</t>
        </is>
      </c>
      <c r="H7286" t="inlineStr">
        <is>
          <t>Beverages</t>
        </is>
      </c>
      <c r="I7286" t="n">
        <v>8</v>
      </c>
      <c r="J7286" t="n">
        <v>552.39</v>
      </c>
      <c r="K7286" t="n">
        <v>0</v>
      </c>
      <c r="L7286">
        <f>I7286*J7286*(1-K7286)</f>
        <v/>
      </c>
      <c r="M7286">
        <f>VLOOKUP(F7286,Products!A:D,4,FALSE)*I7286</f>
        <v/>
      </c>
      <c r="N7286">
        <f>L7286-M7286</f>
        <v/>
      </c>
    </row>
    <row r="7287">
      <c r="A7287" t="inlineStr">
        <is>
          <t>T1007285</t>
        </is>
      </c>
      <c r="B7287" t="inlineStr">
        <is>
          <t>2025-01-14</t>
        </is>
      </c>
      <c r="C7287" t="inlineStr">
        <is>
          <t>S009</t>
        </is>
      </c>
      <c r="D7287" t="inlineStr">
        <is>
          <t>Store_009</t>
        </is>
      </c>
      <c r="E7287" t="inlineStr">
        <is>
          <t>Central</t>
        </is>
      </c>
      <c r="F7287" t="inlineStr">
        <is>
          <t>P0022</t>
        </is>
      </c>
      <c r="G7287" t="inlineStr">
        <is>
          <t>Prod_0022</t>
        </is>
      </c>
      <c r="H7287" t="inlineStr">
        <is>
          <t>Beverages</t>
        </is>
      </c>
      <c r="I7287" t="n">
        <v>5</v>
      </c>
      <c r="J7287" t="n">
        <v>223.37</v>
      </c>
      <c r="K7287" t="n">
        <v>0.05</v>
      </c>
      <c r="L7287">
        <f>I7287*J7287*(1-K7287)</f>
        <v/>
      </c>
      <c r="M7287">
        <f>VLOOKUP(F7287,Products!A:D,4,FALSE)*I7287</f>
        <v/>
      </c>
      <c r="N7287">
        <f>L7287-M7287</f>
        <v/>
      </c>
    </row>
    <row r="7288">
      <c r="A7288" t="inlineStr">
        <is>
          <t>T1007286</t>
        </is>
      </c>
      <c r="B7288" t="inlineStr">
        <is>
          <t>2024-05-09</t>
        </is>
      </c>
      <c r="C7288" t="inlineStr">
        <is>
          <t>S036</t>
        </is>
      </c>
      <c r="D7288" t="inlineStr">
        <is>
          <t>Store_036</t>
        </is>
      </c>
      <c r="E7288" t="inlineStr">
        <is>
          <t>Central</t>
        </is>
      </c>
      <c r="F7288" t="inlineStr">
        <is>
          <t>P0109</t>
        </is>
      </c>
      <c r="G7288" t="inlineStr">
        <is>
          <t>Prod_0109</t>
        </is>
      </c>
      <c r="H7288" t="inlineStr">
        <is>
          <t>Beverages</t>
        </is>
      </c>
      <c r="I7288" t="n">
        <v>2</v>
      </c>
      <c r="J7288" t="n">
        <v>611.41</v>
      </c>
      <c r="K7288" t="n">
        <v>0</v>
      </c>
      <c r="L7288">
        <f>I7288*J7288*(1-K7288)</f>
        <v/>
      </c>
      <c r="M7288">
        <f>VLOOKUP(F7288,Products!A:D,4,FALSE)*I7288</f>
        <v/>
      </c>
      <c r="N7288">
        <f>L7288-M7288</f>
        <v/>
      </c>
    </row>
    <row r="7289">
      <c r="A7289" t="inlineStr">
        <is>
          <t>T1007287</t>
        </is>
      </c>
      <c r="B7289" t="inlineStr">
        <is>
          <t>2024-04-08</t>
        </is>
      </c>
      <c r="C7289" t="inlineStr">
        <is>
          <t>S043</t>
        </is>
      </c>
      <c r="D7289" t="inlineStr">
        <is>
          <t>Store_043</t>
        </is>
      </c>
      <c r="E7289" t="inlineStr">
        <is>
          <t>East</t>
        </is>
      </c>
      <c r="F7289" t="inlineStr">
        <is>
          <t>P0102</t>
        </is>
      </c>
      <c r="G7289" t="inlineStr">
        <is>
          <t>Prod_0102</t>
        </is>
      </c>
      <c r="H7289" t="inlineStr">
        <is>
          <t>Food</t>
        </is>
      </c>
      <c r="I7289" t="n">
        <v>3</v>
      </c>
      <c r="J7289" t="n">
        <v>707.14</v>
      </c>
      <c r="K7289" t="n">
        <v>0</v>
      </c>
      <c r="L7289">
        <f>I7289*J7289*(1-K7289)</f>
        <v/>
      </c>
      <c r="M7289">
        <f>VLOOKUP(F7289,Products!A:D,4,FALSE)*I7289</f>
        <v/>
      </c>
      <c r="N7289">
        <f>L7289-M7289</f>
        <v/>
      </c>
    </row>
    <row r="7290">
      <c r="A7290" t="inlineStr">
        <is>
          <t>T1007288</t>
        </is>
      </c>
      <c r="B7290" t="inlineStr">
        <is>
          <t>2025-09-16</t>
        </is>
      </c>
      <c r="C7290" t="inlineStr">
        <is>
          <t>S044</t>
        </is>
      </c>
      <c r="D7290" t="inlineStr">
        <is>
          <t>Store_044</t>
        </is>
      </c>
      <c r="E7290" t="inlineStr">
        <is>
          <t>North</t>
        </is>
      </c>
      <c r="F7290" t="inlineStr">
        <is>
          <t>P0167</t>
        </is>
      </c>
      <c r="G7290" t="inlineStr">
        <is>
          <t>Prod_0167</t>
        </is>
      </c>
      <c r="H7290" t="inlineStr">
        <is>
          <t>Beverages</t>
        </is>
      </c>
      <c r="I7290" t="n">
        <v>5</v>
      </c>
      <c r="J7290" t="n">
        <v>436.89</v>
      </c>
      <c r="K7290" t="n">
        <v>0</v>
      </c>
      <c r="L7290">
        <f>I7290*J7290*(1-K7290)</f>
        <v/>
      </c>
      <c r="M7290">
        <f>VLOOKUP(F7290,Products!A:D,4,FALSE)*I7290</f>
        <v/>
      </c>
      <c r="N7290">
        <f>L7290-M7290</f>
        <v/>
      </c>
    </row>
    <row r="7291">
      <c r="A7291" t="inlineStr">
        <is>
          <t>T1007289</t>
        </is>
      </c>
      <c r="B7291" t="inlineStr">
        <is>
          <t>2023-04-07</t>
        </is>
      </c>
      <c r="C7291" t="inlineStr">
        <is>
          <t>S048</t>
        </is>
      </c>
      <c r="D7291" t="inlineStr">
        <is>
          <t>Store_048</t>
        </is>
      </c>
      <c r="E7291" t="inlineStr">
        <is>
          <t>South</t>
        </is>
      </c>
      <c r="F7291" t="inlineStr">
        <is>
          <t>P0057</t>
        </is>
      </c>
      <c r="G7291" t="inlineStr">
        <is>
          <t>Prod_0057</t>
        </is>
      </c>
      <c r="H7291" t="inlineStr">
        <is>
          <t>Beverages</t>
        </is>
      </c>
      <c r="I7291" t="n">
        <v>2</v>
      </c>
      <c r="J7291" t="n">
        <v>67.48</v>
      </c>
      <c r="K7291" t="n">
        <v>0.1</v>
      </c>
      <c r="L7291">
        <f>I7291*J7291*(1-K7291)</f>
        <v/>
      </c>
      <c r="M7291">
        <f>VLOOKUP(F7291,Products!A:D,4,FALSE)*I7291</f>
        <v/>
      </c>
      <c r="N7291">
        <f>L7291-M7291</f>
        <v/>
      </c>
    </row>
    <row r="7292">
      <c r="A7292" t="inlineStr">
        <is>
          <t>T1007290</t>
        </is>
      </c>
      <c r="B7292" t="inlineStr">
        <is>
          <t>2024-09-12</t>
        </is>
      </c>
      <c r="C7292" t="inlineStr">
        <is>
          <t>S033</t>
        </is>
      </c>
      <c r="D7292" t="inlineStr">
        <is>
          <t>Store_033</t>
        </is>
      </c>
      <c r="E7292" t="inlineStr">
        <is>
          <t>North</t>
        </is>
      </c>
      <c r="F7292" t="inlineStr">
        <is>
          <t>P0092</t>
        </is>
      </c>
      <c r="G7292" t="inlineStr">
        <is>
          <t>Prod_0092</t>
        </is>
      </c>
      <c r="H7292" t="inlineStr">
        <is>
          <t>Household</t>
        </is>
      </c>
      <c r="I7292" t="n">
        <v>3</v>
      </c>
      <c r="J7292" t="n">
        <v>271.11</v>
      </c>
      <c r="K7292" t="n">
        <v>0.05</v>
      </c>
      <c r="L7292">
        <f>I7292*J7292*(1-K7292)</f>
        <v/>
      </c>
      <c r="M7292">
        <f>VLOOKUP(F7292,Products!A:D,4,FALSE)*I7292</f>
        <v/>
      </c>
      <c r="N7292">
        <f>L7292-M7292</f>
        <v/>
      </c>
    </row>
    <row r="7293">
      <c r="A7293" t="inlineStr">
        <is>
          <t>T1007291</t>
        </is>
      </c>
      <c r="B7293" t="inlineStr">
        <is>
          <t>2024-07-16</t>
        </is>
      </c>
      <c r="C7293" t="inlineStr">
        <is>
          <t>S019</t>
        </is>
      </c>
      <c r="D7293" t="inlineStr">
        <is>
          <t>Store_019</t>
        </is>
      </c>
      <c r="E7293" t="inlineStr">
        <is>
          <t>East</t>
        </is>
      </c>
      <c r="F7293" t="inlineStr">
        <is>
          <t>P0173</t>
        </is>
      </c>
      <c r="G7293" t="inlineStr">
        <is>
          <t>Prod_0173</t>
        </is>
      </c>
      <c r="H7293" t="inlineStr">
        <is>
          <t>Toys</t>
        </is>
      </c>
      <c r="I7293" t="n">
        <v>5</v>
      </c>
      <c r="J7293" t="n">
        <v>838.88</v>
      </c>
      <c r="K7293" t="n">
        <v>0</v>
      </c>
      <c r="L7293">
        <f>I7293*J7293*(1-K7293)</f>
        <v/>
      </c>
      <c r="M7293">
        <f>VLOOKUP(F7293,Products!A:D,4,FALSE)*I7293</f>
        <v/>
      </c>
      <c r="N7293">
        <f>L7293-M7293</f>
        <v/>
      </c>
    </row>
    <row r="7294">
      <c r="A7294" t="inlineStr">
        <is>
          <t>T1007292</t>
        </is>
      </c>
      <c r="B7294" t="inlineStr">
        <is>
          <t>2023-06-28</t>
        </is>
      </c>
      <c r="C7294" t="inlineStr">
        <is>
          <t>S050</t>
        </is>
      </c>
      <c r="D7294" t="inlineStr">
        <is>
          <t>Store_050</t>
        </is>
      </c>
      <c r="E7294" t="inlineStr">
        <is>
          <t>South</t>
        </is>
      </c>
      <c r="F7294" t="inlineStr">
        <is>
          <t>P0067</t>
        </is>
      </c>
      <c r="G7294" t="inlineStr">
        <is>
          <t>Prod_0067</t>
        </is>
      </c>
      <c r="H7294" t="inlineStr">
        <is>
          <t>Toys</t>
        </is>
      </c>
      <c r="I7294" t="n">
        <v>3</v>
      </c>
      <c r="J7294" t="n">
        <v>195.82</v>
      </c>
      <c r="K7294" t="n">
        <v>0</v>
      </c>
      <c r="L7294">
        <f>I7294*J7294*(1-K7294)</f>
        <v/>
      </c>
      <c r="M7294">
        <f>VLOOKUP(F7294,Products!A:D,4,FALSE)*I7294</f>
        <v/>
      </c>
      <c r="N7294">
        <f>L7294-M7294</f>
        <v/>
      </c>
    </row>
    <row r="7295">
      <c r="A7295" t="inlineStr">
        <is>
          <t>T1007293</t>
        </is>
      </c>
      <c r="B7295" t="inlineStr">
        <is>
          <t>2023-07-04</t>
        </is>
      </c>
      <c r="C7295" t="inlineStr">
        <is>
          <t>S014</t>
        </is>
      </c>
      <c r="D7295" t="inlineStr">
        <is>
          <t>Store_014</t>
        </is>
      </c>
      <c r="E7295" t="inlineStr">
        <is>
          <t>West</t>
        </is>
      </c>
      <c r="F7295" t="inlineStr">
        <is>
          <t>P0195</t>
        </is>
      </c>
      <c r="G7295" t="inlineStr">
        <is>
          <t>Prod_0195</t>
        </is>
      </c>
      <c r="H7295" t="inlineStr">
        <is>
          <t>Food</t>
        </is>
      </c>
      <c r="I7295" t="n">
        <v>9</v>
      </c>
      <c r="J7295" t="n">
        <v>500.2</v>
      </c>
      <c r="K7295" t="n">
        <v>0</v>
      </c>
      <c r="L7295">
        <f>I7295*J7295*(1-K7295)</f>
        <v/>
      </c>
      <c r="M7295">
        <f>VLOOKUP(F7295,Products!A:D,4,FALSE)*I7295</f>
        <v/>
      </c>
      <c r="N7295">
        <f>L7295-M7295</f>
        <v/>
      </c>
    </row>
    <row r="7296">
      <c r="A7296" t="inlineStr">
        <is>
          <t>T1007294</t>
        </is>
      </c>
      <c r="B7296" t="inlineStr">
        <is>
          <t>2023-10-26</t>
        </is>
      </c>
      <c r="C7296" t="inlineStr">
        <is>
          <t>S039</t>
        </is>
      </c>
      <c r="D7296" t="inlineStr">
        <is>
          <t>Store_039</t>
        </is>
      </c>
      <c r="E7296" t="inlineStr">
        <is>
          <t>North</t>
        </is>
      </c>
      <c r="F7296" t="inlineStr">
        <is>
          <t>P0004</t>
        </is>
      </c>
      <c r="G7296" t="inlineStr">
        <is>
          <t>Prod_0004</t>
        </is>
      </c>
      <c r="H7296" t="inlineStr">
        <is>
          <t>Household</t>
        </is>
      </c>
      <c r="I7296" t="n">
        <v>2</v>
      </c>
      <c r="J7296" t="n">
        <v>405.38</v>
      </c>
      <c r="K7296" t="n">
        <v>0</v>
      </c>
      <c r="L7296">
        <f>I7296*J7296*(1-K7296)</f>
        <v/>
      </c>
      <c r="M7296">
        <f>VLOOKUP(F7296,Products!A:D,4,FALSE)*I7296</f>
        <v/>
      </c>
      <c r="N7296">
        <f>L7296-M7296</f>
        <v/>
      </c>
    </row>
    <row r="7297">
      <c r="A7297" t="inlineStr">
        <is>
          <t>T1007295</t>
        </is>
      </c>
      <c r="B7297" t="inlineStr">
        <is>
          <t>2024-02-04</t>
        </is>
      </c>
      <c r="C7297" t="inlineStr">
        <is>
          <t>S020</t>
        </is>
      </c>
      <c r="D7297" t="inlineStr">
        <is>
          <t>Store_020</t>
        </is>
      </c>
      <c r="E7297" t="inlineStr">
        <is>
          <t>West</t>
        </is>
      </c>
      <c r="F7297" t="inlineStr">
        <is>
          <t>P0102</t>
        </is>
      </c>
      <c r="G7297" t="inlineStr">
        <is>
          <t>Prod_0102</t>
        </is>
      </c>
      <c r="H7297" t="inlineStr">
        <is>
          <t>Food</t>
        </is>
      </c>
      <c r="I7297" t="n">
        <v>1</v>
      </c>
      <c r="J7297" t="n">
        <v>546.1</v>
      </c>
      <c r="K7297" t="n">
        <v>0.1</v>
      </c>
      <c r="L7297">
        <f>I7297*J7297*(1-K7297)</f>
        <v/>
      </c>
      <c r="M7297">
        <f>VLOOKUP(F7297,Products!A:D,4,FALSE)*I7297</f>
        <v/>
      </c>
      <c r="N7297">
        <f>L7297-M7297</f>
        <v/>
      </c>
    </row>
    <row r="7298">
      <c r="A7298" t="inlineStr">
        <is>
          <t>T1007296</t>
        </is>
      </c>
      <c r="B7298" t="inlineStr">
        <is>
          <t>2025-02-17</t>
        </is>
      </c>
      <c r="C7298" t="inlineStr">
        <is>
          <t>S033</t>
        </is>
      </c>
      <c r="D7298" t="inlineStr">
        <is>
          <t>Store_033</t>
        </is>
      </c>
      <c r="E7298" t="inlineStr">
        <is>
          <t>North</t>
        </is>
      </c>
      <c r="F7298" t="inlineStr">
        <is>
          <t>P0049</t>
        </is>
      </c>
      <c r="G7298" t="inlineStr">
        <is>
          <t>Prod_0049</t>
        </is>
      </c>
      <c r="H7298" t="inlineStr">
        <is>
          <t>Beverages</t>
        </is>
      </c>
      <c r="I7298" t="n">
        <v>6</v>
      </c>
      <c r="J7298" t="n">
        <v>263.5</v>
      </c>
      <c r="K7298" t="n">
        <v>0.05</v>
      </c>
      <c r="L7298">
        <f>I7298*J7298*(1-K7298)</f>
        <v/>
      </c>
      <c r="M7298">
        <f>VLOOKUP(F7298,Products!A:D,4,FALSE)*I7298</f>
        <v/>
      </c>
      <c r="N7298">
        <f>L7298-M7298</f>
        <v/>
      </c>
    </row>
    <row r="7299">
      <c r="A7299" t="inlineStr">
        <is>
          <t>T1007297</t>
        </is>
      </c>
      <c r="B7299" t="inlineStr">
        <is>
          <t>2023-06-23</t>
        </is>
      </c>
      <c r="C7299" t="inlineStr">
        <is>
          <t>S021</t>
        </is>
      </c>
      <c r="D7299" t="inlineStr">
        <is>
          <t>Store_021</t>
        </is>
      </c>
      <c r="E7299" t="inlineStr">
        <is>
          <t>North</t>
        </is>
      </c>
      <c r="F7299" t="inlineStr">
        <is>
          <t>P0069</t>
        </is>
      </c>
      <c r="G7299" t="inlineStr">
        <is>
          <t>Prod_0069</t>
        </is>
      </c>
      <c r="H7299" t="inlineStr">
        <is>
          <t>Household</t>
        </is>
      </c>
      <c r="I7299" t="n">
        <v>8</v>
      </c>
      <c r="J7299" t="n">
        <v>334.57</v>
      </c>
      <c r="K7299" t="n">
        <v>0.05</v>
      </c>
      <c r="L7299">
        <f>I7299*J7299*(1-K7299)</f>
        <v/>
      </c>
      <c r="M7299">
        <f>VLOOKUP(F7299,Products!A:D,4,FALSE)*I7299</f>
        <v/>
      </c>
      <c r="N7299">
        <f>L7299-M7299</f>
        <v/>
      </c>
    </row>
    <row r="7300">
      <c r="A7300" t="inlineStr">
        <is>
          <t>T1007298</t>
        </is>
      </c>
      <c r="B7300" t="inlineStr">
        <is>
          <t>2025-02-18</t>
        </is>
      </c>
      <c r="C7300" t="inlineStr">
        <is>
          <t>S041</t>
        </is>
      </c>
      <c r="D7300" t="inlineStr">
        <is>
          <t>Store_041</t>
        </is>
      </c>
      <c r="E7300" t="inlineStr">
        <is>
          <t>East</t>
        </is>
      </c>
      <c r="F7300" t="inlineStr">
        <is>
          <t>P0180</t>
        </is>
      </c>
      <c r="G7300" t="inlineStr">
        <is>
          <t>Prod_0180</t>
        </is>
      </c>
      <c r="H7300" t="inlineStr">
        <is>
          <t>Clothing</t>
        </is>
      </c>
      <c r="I7300" t="n">
        <v>7</v>
      </c>
      <c r="J7300" t="n">
        <v>505.25</v>
      </c>
      <c r="K7300" t="n">
        <v>0</v>
      </c>
      <c r="L7300">
        <f>I7300*J7300*(1-K7300)</f>
        <v/>
      </c>
      <c r="M7300">
        <f>VLOOKUP(F7300,Products!A:D,4,FALSE)*I7300</f>
        <v/>
      </c>
      <c r="N7300">
        <f>L7300-M7300</f>
        <v/>
      </c>
    </row>
    <row r="7301">
      <c r="A7301" t="inlineStr">
        <is>
          <t>T1007299</t>
        </is>
      </c>
      <c r="B7301" t="inlineStr">
        <is>
          <t>2024-09-19</t>
        </is>
      </c>
      <c r="C7301" t="inlineStr">
        <is>
          <t>S003</t>
        </is>
      </c>
      <c r="D7301" t="inlineStr">
        <is>
          <t>Store_003</t>
        </is>
      </c>
      <c r="E7301" t="inlineStr">
        <is>
          <t>North</t>
        </is>
      </c>
      <c r="F7301" t="inlineStr">
        <is>
          <t>P0051</t>
        </is>
      </c>
      <c r="G7301" t="inlineStr">
        <is>
          <t>Prod_0051</t>
        </is>
      </c>
      <c r="H7301" t="inlineStr">
        <is>
          <t>Clothing</t>
        </is>
      </c>
      <c r="I7301" t="n">
        <v>3</v>
      </c>
      <c r="J7301" t="n">
        <v>91.59999999999999</v>
      </c>
      <c r="K7301" t="n">
        <v>0</v>
      </c>
      <c r="L7301">
        <f>I7301*J7301*(1-K7301)</f>
        <v/>
      </c>
      <c r="M7301">
        <f>VLOOKUP(F7301,Products!A:D,4,FALSE)*I7301</f>
        <v/>
      </c>
      <c r="N7301">
        <f>L7301-M7301</f>
        <v/>
      </c>
    </row>
    <row r="7302">
      <c r="A7302" t="inlineStr">
        <is>
          <t>T1007300</t>
        </is>
      </c>
      <c r="B7302" t="inlineStr">
        <is>
          <t>2024-10-14</t>
        </is>
      </c>
      <c r="C7302" t="inlineStr">
        <is>
          <t>S017</t>
        </is>
      </c>
      <c r="D7302" t="inlineStr">
        <is>
          <t>Store_017</t>
        </is>
      </c>
      <c r="E7302" t="inlineStr">
        <is>
          <t>South</t>
        </is>
      </c>
      <c r="F7302" t="inlineStr">
        <is>
          <t>P0042</t>
        </is>
      </c>
      <c r="G7302" t="inlineStr">
        <is>
          <t>Prod_0042</t>
        </is>
      </c>
      <c r="H7302" t="inlineStr">
        <is>
          <t>Electronics</t>
        </is>
      </c>
      <c r="I7302" t="n">
        <v>4</v>
      </c>
      <c r="J7302" t="n">
        <v>890.05</v>
      </c>
      <c r="K7302" t="n">
        <v>0.1</v>
      </c>
      <c r="L7302">
        <f>I7302*J7302*(1-K7302)</f>
        <v/>
      </c>
      <c r="M7302">
        <f>VLOOKUP(F7302,Products!A:D,4,FALSE)*I7302</f>
        <v/>
      </c>
      <c r="N7302">
        <f>L7302-M7302</f>
        <v/>
      </c>
    </row>
    <row r="7303">
      <c r="A7303" t="inlineStr">
        <is>
          <t>T1007301</t>
        </is>
      </c>
      <c r="B7303" t="inlineStr">
        <is>
          <t>2024-03-10</t>
        </is>
      </c>
      <c r="C7303" t="inlineStr">
        <is>
          <t>S039</t>
        </is>
      </c>
      <c r="D7303" t="inlineStr">
        <is>
          <t>Store_039</t>
        </is>
      </c>
      <c r="E7303" t="inlineStr">
        <is>
          <t>North</t>
        </is>
      </c>
      <c r="F7303" t="inlineStr">
        <is>
          <t>P0111</t>
        </is>
      </c>
      <c r="G7303" t="inlineStr">
        <is>
          <t>Prod_0111</t>
        </is>
      </c>
      <c r="H7303" t="inlineStr">
        <is>
          <t>Clothing</t>
        </is>
      </c>
      <c r="I7303" t="n">
        <v>1</v>
      </c>
      <c r="J7303" t="n">
        <v>625.38</v>
      </c>
      <c r="K7303" t="n">
        <v>0.1</v>
      </c>
      <c r="L7303">
        <f>I7303*J7303*(1-K7303)</f>
        <v/>
      </c>
      <c r="M7303">
        <f>VLOOKUP(F7303,Products!A:D,4,FALSE)*I7303</f>
        <v/>
      </c>
      <c r="N7303">
        <f>L7303-M7303</f>
        <v/>
      </c>
    </row>
    <row r="7304">
      <c r="A7304" t="inlineStr">
        <is>
          <t>T1007302</t>
        </is>
      </c>
      <c r="B7304" t="inlineStr">
        <is>
          <t>2023-10-15</t>
        </is>
      </c>
      <c r="C7304" t="inlineStr">
        <is>
          <t>S049</t>
        </is>
      </c>
      <c r="D7304" t="inlineStr">
        <is>
          <t>Store_049</t>
        </is>
      </c>
      <c r="E7304" t="inlineStr">
        <is>
          <t>North</t>
        </is>
      </c>
      <c r="F7304" t="inlineStr">
        <is>
          <t>P0084</t>
        </is>
      </c>
      <c r="G7304" t="inlineStr">
        <is>
          <t>Prod_0084</t>
        </is>
      </c>
      <c r="H7304" t="inlineStr">
        <is>
          <t>Beverages</t>
        </is>
      </c>
      <c r="I7304" t="n">
        <v>6</v>
      </c>
      <c r="J7304" t="n">
        <v>743.46</v>
      </c>
      <c r="K7304" t="n">
        <v>0.15</v>
      </c>
      <c r="L7304">
        <f>I7304*J7304*(1-K7304)</f>
        <v/>
      </c>
      <c r="M7304">
        <f>VLOOKUP(F7304,Products!A:D,4,FALSE)*I7304</f>
        <v/>
      </c>
      <c r="N7304">
        <f>L7304-M7304</f>
        <v/>
      </c>
    </row>
    <row r="7305">
      <c r="A7305" t="inlineStr">
        <is>
          <t>T1007303</t>
        </is>
      </c>
      <c r="B7305" t="inlineStr">
        <is>
          <t>2024-06-21</t>
        </is>
      </c>
      <c r="C7305" t="inlineStr">
        <is>
          <t>S023</t>
        </is>
      </c>
      <c r="D7305" t="inlineStr">
        <is>
          <t>Store_023</t>
        </is>
      </c>
      <c r="E7305" t="inlineStr">
        <is>
          <t>South</t>
        </is>
      </c>
      <c r="F7305" t="inlineStr">
        <is>
          <t>P0110</t>
        </is>
      </c>
      <c r="G7305" t="inlineStr">
        <is>
          <t>Prod_0110</t>
        </is>
      </c>
      <c r="H7305" t="inlineStr">
        <is>
          <t>Stationery</t>
        </is>
      </c>
      <c r="I7305" t="n">
        <v>3</v>
      </c>
      <c r="J7305" t="n">
        <v>62.47</v>
      </c>
      <c r="K7305" t="n">
        <v>0</v>
      </c>
      <c r="L7305">
        <f>I7305*J7305*(1-K7305)</f>
        <v/>
      </c>
      <c r="M7305">
        <f>VLOOKUP(F7305,Products!A:D,4,FALSE)*I7305</f>
        <v/>
      </c>
      <c r="N7305">
        <f>L7305-M7305</f>
        <v/>
      </c>
    </row>
    <row r="7306">
      <c r="A7306" t="inlineStr">
        <is>
          <t>T1007304</t>
        </is>
      </c>
      <c r="B7306" t="inlineStr">
        <is>
          <t>2025-04-18</t>
        </is>
      </c>
      <c r="C7306" t="inlineStr">
        <is>
          <t>S006</t>
        </is>
      </c>
      <c r="D7306" t="inlineStr">
        <is>
          <t>Store_006</t>
        </is>
      </c>
      <c r="E7306" t="inlineStr">
        <is>
          <t>East</t>
        </is>
      </c>
      <c r="F7306" t="inlineStr">
        <is>
          <t>P0121</t>
        </is>
      </c>
      <c r="G7306" t="inlineStr">
        <is>
          <t>Prod_0121</t>
        </is>
      </c>
      <c r="H7306" t="inlineStr">
        <is>
          <t>Clothing</t>
        </is>
      </c>
      <c r="I7306" t="n">
        <v>2</v>
      </c>
      <c r="J7306" t="n">
        <v>999.86</v>
      </c>
      <c r="K7306" t="n">
        <v>0</v>
      </c>
      <c r="L7306">
        <f>I7306*J7306*(1-K7306)</f>
        <v/>
      </c>
      <c r="M7306">
        <f>VLOOKUP(F7306,Products!A:D,4,FALSE)*I7306</f>
        <v/>
      </c>
      <c r="N7306">
        <f>L7306-M7306</f>
        <v/>
      </c>
    </row>
    <row r="7307">
      <c r="A7307" t="inlineStr">
        <is>
          <t>T1007305</t>
        </is>
      </c>
      <c r="B7307" t="inlineStr">
        <is>
          <t>2023-03-13</t>
        </is>
      </c>
      <c r="C7307" t="inlineStr">
        <is>
          <t>S030</t>
        </is>
      </c>
      <c r="D7307" t="inlineStr">
        <is>
          <t>Store_030</t>
        </is>
      </c>
      <c r="E7307" t="inlineStr">
        <is>
          <t>North</t>
        </is>
      </c>
      <c r="F7307" t="inlineStr">
        <is>
          <t>P0106</t>
        </is>
      </c>
      <c r="G7307" t="inlineStr">
        <is>
          <t>Prod_0106</t>
        </is>
      </c>
      <c r="H7307" t="inlineStr">
        <is>
          <t>Electronics</t>
        </is>
      </c>
      <c r="I7307" t="n">
        <v>8</v>
      </c>
      <c r="J7307" t="n">
        <v>930.95</v>
      </c>
      <c r="K7307" t="n">
        <v>0</v>
      </c>
      <c r="L7307">
        <f>I7307*J7307*(1-K7307)</f>
        <v/>
      </c>
      <c r="M7307">
        <f>VLOOKUP(F7307,Products!A:D,4,FALSE)*I7307</f>
        <v/>
      </c>
      <c r="N7307">
        <f>L7307-M7307</f>
        <v/>
      </c>
    </row>
    <row r="7308">
      <c r="A7308" t="inlineStr">
        <is>
          <t>T1007306</t>
        </is>
      </c>
      <c r="B7308" t="inlineStr">
        <is>
          <t>2024-06-29</t>
        </is>
      </c>
      <c r="C7308" t="inlineStr">
        <is>
          <t>S049</t>
        </is>
      </c>
      <c r="D7308" t="inlineStr">
        <is>
          <t>Store_049</t>
        </is>
      </c>
      <c r="E7308" t="inlineStr">
        <is>
          <t>North</t>
        </is>
      </c>
      <c r="F7308" t="inlineStr">
        <is>
          <t>P0040</t>
        </is>
      </c>
      <c r="G7308" t="inlineStr">
        <is>
          <t>Prod_0040</t>
        </is>
      </c>
      <c r="H7308" t="inlineStr">
        <is>
          <t>Toys</t>
        </is>
      </c>
      <c r="I7308" t="n">
        <v>6</v>
      </c>
      <c r="J7308" t="n">
        <v>79.41</v>
      </c>
      <c r="K7308" t="n">
        <v>0.05</v>
      </c>
      <c r="L7308">
        <f>I7308*J7308*(1-K7308)</f>
        <v/>
      </c>
      <c r="M7308">
        <f>VLOOKUP(F7308,Products!A:D,4,FALSE)*I7308</f>
        <v/>
      </c>
      <c r="N7308">
        <f>L7308-M7308</f>
        <v/>
      </c>
    </row>
    <row r="7309">
      <c r="A7309" t="inlineStr">
        <is>
          <t>T1007307</t>
        </is>
      </c>
      <c r="B7309" t="inlineStr">
        <is>
          <t>2025-04-01</t>
        </is>
      </c>
      <c r="C7309" t="inlineStr">
        <is>
          <t>S005</t>
        </is>
      </c>
      <c r="D7309" t="inlineStr">
        <is>
          <t>Store_005</t>
        </is>
      </c>
      <c r="E7309" t="inlineStr">
        <is>
          <t>Central</t>
        </is>
      </c>
      <c r="F7309" t="inlineStr">
        <is>
          <t>P0039</t>
        </is>
      </c>
      <c r="G7309" t="inlineStr">
        <is>
          <t>Prod_0039</t>
        </is>
      </c>
      <c r="H7309" t="inlineStr">
        <is>
          <t>Household</t>
        </is>
      </c>
      <c r="I7309" t="n">
        <v>2</v>
      </c>
      <c r="J7309" t="n">
        <v>298.79</v>
      </c>
      <c r="K7309" t="n">
        <v>0</v>
      </c>
      <c r="L7309">
        <f>I7309*J7309*(1-K7309)</f>
        <v/>
      </c>
      <c r="M7309">
        <f>VLOOKUP(F7309,Products!A:D,4,FALSE)*I7309</f>
        <v/>
      </c>
      <c r="N7309">
        <f>L7309-M7309</f>
        <v/>
      </c>
    </row>
    <row r="7310">
      <c r="A7310" t="inlineStr">
        <is>
          <t>T1007308</t>
        </is>
      </c>
      <c r="B7310" t="inlineStr">
        <is>
          <t>2023-09-08</t>
        </is>
      </c>
      <c r="C7310" t="inlineStr">
        <is>
          <t>S019</t>
        </is>
      </c>
      <c r="D7310" t="inlineStr">
        <is>
          <t>Store_019</t>
        </is>
      </c>
      <c r="E7310" t="inlineStr">
        <is>
          <t>East</t>
        </is>
      </c>
      <c r="F7310" t="inlineStr">
        <is>
          <t>P0019</t>
        </is>
      </c>
      <c r="G7310" t="inlineStr">
        <is>
          <t>Prod_0019</t>
        </is>
      </c>
      <c r="H7310" t="inlineStr">
        <is>
          <t>Toys</t>
        </is>
      </c>
      <c r="I7310" t="n">
        <v>4</v>
      </c>
      <c r="J7310" t="n">
        <v>550.46</v>
      </c>
      <c r="K7310" t="n">
        <v>0.15</v>
      </c>
      <c r="L7310">
        <f>I7310*J7310*(1-K7310)</f>
        <v/>
      </c>
      <c r="M7310">
        <f>VLOOKUP(F7310,Products!A:D,4,FALSE)*I7310</f>
        <v/>
      </c>
      <c r="N7310">
        <f>L7310-M7310</f>
        <v/>
      </c>
    </row>
    <row r="7311">
      <c r="A7311" t="inlineStr">
        <is>
          <t>T1007309</t>
        </is>
      </c>
      <c r="B7311" t="inlineStr">
        <is>
          <t>2023-08-26</t>
        </is>
      </c>
      <c r="C7311" t="inlineStr">
        <is>
          <t>S015</t>
        </is>
      </c>
      <c r="D7311" t="inlineStr">
        <is>
          <t>Store_015</t>
        </is>
      </c>
      <c r="E7311" t="inlineStr">
        <is>
          <t>North</t>
        </is>
      </c>
      <c r="F7311" t="inlineStr">
        <is>
          <t>P0021</t>
        </is>
      </c>
      <c r="G7311" t="inlineStr">
        <is>
          <t>Prod_0021</t>
        </is>
      </c>
      <c r="H7311" t="inlineStr">
        <is>
          <t>Household</t>
        </is>
      </c>
      <c r="I7311" t="n">
        <v>3</v>
      </c>
      <c r="J7311" t="n">
        <v>117.76</v>
      </c>
      <c r="K7311" t="n">
        <v>0.05</v>
      </c>
      <c r="L7311">
        <f>I7311*J7311*(1-K7311)</f>
        <v/>
      </c>
      <c r="M7311">
        <f>VLOOKUP(F7311,Products!A:D,4,FALSE)*I7311</f>
        <v/>
      </c>
      <c r="N7311">
        <f>L7311-M7311</f>
        <v/>
      </c>
    </row>
    <row r="7312">
      <c r="A7312" t="inlineStr">
        <is>
          <t>T1007310</t>
        </is>
      </c>
      <c r="B7312" t="inlineStr">
        <is>
          <t>2025-09-24</t>
        </is>
      </c>
      <c r="C7312" t="inlineStr">
        <is>
          <t>S020</t>
        </is>
      </c>
      <c r="D7312" t="inlineStr">
        <is>
          <t>Store_020</t>
        </is>
      </c>
      <c r="E7312" t="inlineStr">
        <is>
          <t>West</t>
        </is>
      </c>
      <c r="F7312" t="inlineStr">
        <is>
          <t>P0091</t>
        </is>
      </c>
      <c r="G7312" t="inlineStr">
        <is>
          <t>Prod_0091</t>
        </is>
      </c>
      <c r="H7312" t="inlineStr">
        <is>
          <t>Toys</t>
        </is>
      </c>
      <c r="I7312" t="n">
        <v>7</v>
      </c>
      <c r="J7312" t="n">
        <v>320.48</v>
      </c>
      <c r="K7312" t="n">
        <v>0</v>
      </c>
      <c r="L7312">
        <f>I7312*J7312*(1-K7312)</f>
        <v/>
      </c>
      <c r="M7312">
        <f>VLOOKUP(F7312,Products!A:D,4,FALSE)*I7312</f>
        <v/>
      </c>
      <c r="N7312">
        <f>L7312-M7312</f>
        <v/>
      </c>
    </row>
    <row r="7313">
      <c r="A7313" t="inlineStr">
        <is>
          <t>T1007311</t>
        </is>
      </c>
      <c r="B7313" t="inlineStr">
        <is>
          <t>2024-09-14</t>
        </is>
      </c>
      <c r="C7313" t="inlineStr">
        <is>
          <t>S036</t>
        </is>
      </c>
      <c r="D7313" t="inlineStr">
        <is>
          <t>Store_036</t>
        </is>
      </c>
      <c r="E7313" t="inlineStr">
        <is>
          <t>Central</t>
        </is>
      </c>
      <c r="F7313" t="inlineStr">
        <is>
          <t>P0179</t>
        </is>
      </c>
      <c r="G7313" t="inlineStr">
        <is>
          <t>Prod_0179</t>
        </is>
      </c>
      <c r="H7313" t="inlineStr">
        <is>
          <t>Household</t>
        </is>
      </c>
      <c r="I7313" t="n">
        <v>7</v>
      </c>
      <c r="J7313" t="n">
        <v>260.79</v>
      </c>
      <c r="K7313" t="n">
        <v>0</v>
      </c>
      <c r="L7313">
        <f>I7313*J7313*(1-K7313)</f>
        <v/>
      </c>
      <c r="M7313">
        <f>VLOOKUP(F7313,Products!A:D,4,FALSE)*I7313</f>
        <v/>
      </c>
      <c r="N7313">
        <f>L7313-M7313</f>
        <v/>
      </c>
    </row>
    <row r="7314">
      <c r="A7314" t="inlineStr">
        <is>
          <t>T1007312</t>
        </is>
      </c>
      <c r="B7314" t="inlineStr">
        <is>
          <t>2024-12-23</t>
        </is>
      </c>
      <c r="C7314" t="inlineStr">
        <is>
          <t>S030</t>
        </is>
      </c>
      <c r="D7314" t="inlineStr">
        <is>
          <t>Store_030</t>
        </is>
      </c>
      <c r="E7314" t="inlineStr">
        <is>
          <t>North</t>
        </is>
      </c>
      <c r="F7314" t="inlineStr">
        <is>
          <t>P0068</t>
        </is>
      </c>
      <c r="G7314" t="inlineStr">
        <is>
          <t>Prod_0068</t>
        </is>
      </c>
      <c r="H7314" t="inlineStr">
        <is>
          <t>Household</t>
        </is>
      </c>
      <c r="I7314" t="n">
        <v>5</v>
      </c>
      <c r="J7314" t="n">
        <v>251.64</v>
      </c>
      <c r="K7314" t="n">
        <v>0</v>
      </c>
      <c r="L7314">
        <f>I7314*J7314*(1-K7314)</f>
        <v/>
      </c>
      <c r="M7314">
        <f>VLOOKUP(F7314,Products!A:D,4,FALSE)*I7314</f>
        <v/>
      </c>
      <c r="N7314">
        <f>L7314-M7314</f>
        <v/>
      </c>
    </row>
    <row r="7315">
      <c r="A7315" t="inlineStr">
        <is>
          <t>T1007313</t>
        </is>
      </c>
      <c r="B7315" t="inlineStr">
        <is>
          <t>2023-10-27</t>
        </is>
      </c>
      <c r="C7315" t="inlineStr">
        <is>
          <t>S018</t>
        </is>
      </c>
      <c r="D7315" t="inlineStr">
        <is>
          <t>Store_018</t>
        </is>
      </c>
      <c r="E7315" t="inlineStr">
        <is>
          <t>South</t>
        </is>
      </c>
      <c r="F7315" t="inlineStr">
        <is>
          <t>P0151</t>
        </is>
      </c>
      <c r="G7315" t="inlineStr">
        <is>
          <t>Prod_0151</t>
        </is>
      </c>
      <c r="H7315" t="inlineStr">
        <is>
          <t>Food</t>
        </is>
      </c>
      <c r="I7315" t="n">
        <v>6</v>
      </c>
      <c r="J7315" t="n">
        <v>963.76</v>
      </c>
      <c r="K7315" t="n">
        <v>0</v>
      </c>
      <c r="L7315">
        <f>I7315*J7315*(1-K7315)</f>
        <v/>
      </c>
      <c r="M7315">
        <f>VLOOKUP(F7315,Products!A:D,4,FALSE)*I7315</f>
        <v/>
      </c>
      <c r="N7315">
        <f>L7315-M7315</f>
        <v/>
      </c>
    </row>
    <row r="7316">
      <c r="A7316" t="inlineStr">
        <is>
          <t>T1007314</t>
        </is>
      </c>
      <c r="B7316" t="inlineStr">
        <is>
          <t>2024-10-10</t>
        </is>
      </c>
      <c r="C7316" t="inlineStr">
        <is>
          <t>S029</t>
        </is>
      </c>
      <c r="D7316" t="inlineStr">
        <is>
          <t>Store_029</t>
        </is>
      </c>
      <c r="E7316" t="inlineStr">
        <is>
          <t>South</t>
        </is>
      </c>
      <c r="F7316" t="inlineStr">
        <is>
          <t>P0053</t>
        </is>
      </c>
      <c r="G7316" t="inlineStr">
        <is>
          <t>Prod_0053</t>
        </is>
      </c>
      <c r="H7316" t="inlineStr">
        <is>
          <t>Food</t>
        </is>
      </c>
      <c r="I7316" t="n">
        <v>3</v>
      </c>
      <c r="J7316" t="n">
        <v>291.96</v>
      </c>
      <c r="K7316" t="n">
        <v>0</v>
      </c>
      <c r="L7316">
        <f>I7316*J7316*(1-K7316)</f>
        <v/>
      </c>
      <c r="M7316">
        <f>VLOOKUP(F7316,Products!A:D,4,FALSE)*I7316</f>
        <v/>
      </c>
      <c r="N7316">
        <f>L7316-M7316</f>
        <v/>
      </c>
    </row>
    <row r="7317">
      <c r="A7317" t="inlineStr">
        <is>
          <t>T1007315</t>
        </is>
      </c>
      <c r="B7317" t="inlineStr">
        <is>
          <t>2023-04-20</t>
        </is>
      </c>
      <c r="C7317" t="inlineStr">
        <is>
          <t>S045</t>
        </is>
      </c>
      <c r="D7317" t="inlineStr">
        <is>
          <t>Store_045</t>
        </is>
      </c>
      <c r="E7317" t="inlineStr">
        <is>
          <t>East</t>
        </is>
      </c>
      <c r="F7317" t="inlineStr">
        <is>
          <t>P0016</t>
        </is>
      </c>
      <c r="G7317" t="inlineStr">
        <is>
          <t>Prod_0016</t>
        </is>
      </c>
      <c r="H7317" t="inlineStr">
        <is>
          <t>Food</t>
        </is>
      </c>
      <c r="I7317" t="n">
        <v>6</v>
      </c>
      <c r="J7317" t="n">
        <v>742.83</v>
      </c>
      <c r="K7317" t="n">
        <v>0</v>
      </c>
      <c r="L7317">
        <f>I7317*J7317*(1-K7317)</f>
        <v/>
      </c>
      <c r="M7317">
        <f>VLOOKUP(F7317,Products!A:D,4,FALSE)*I7317</f>
        <v/>
      </c>
      <c r="N7317">
        <f>L7317-M7317</f>
        <v/>
      </c>
    </row>
    <row r="7318">
      <c r="A7318" t="inlineStr">
        <is>
          <t>T1007316</t>
        </is>
      </c>
      <c r="B7318" t="inlineStr">
        <is>
          <t>2025-01-25</t>
        </is>
      </c>
      <c r="C7318" t="inlineStr">
        <is>
          <t>S044</t>
        </is>
      </c>
      <c r="D7318" t="inlineStr">
        <is>
          <t>Store_044</t>
        </is>
      </c>
      <c r="E7318" t="inlineStr">
        <is>
          <t>North</t>
        </is>
      </c>
      <c r="F7318" t="inlineStr">
        <is>
          <t>P0165</t>
        </is>
      </c>
      <c r="G7318" t="inlineStr">
        <is>
          <t>Prod_0165</t>
        </is>
      </c>
      <c r="H7318" t="inlineStr">
        <is>
          <t>Clothing</t>
        </is>
      </c>
      <c r="I7318" t="n">
        <v>9</v>
      </c>
      <c r="J7318" t="n">
        <v>545</v>
      </c>
      <c r="K7318" t="n">
        <v>0</v>
      </c>
      <c r="L7318">
        <f>I7318*J7318*(1-K7318)</f>
        <v/>
      </c>
      <c r="M7318">
        <f>VLOOKUP(F7318,Products!A:D,4,FALSE)*I7318</f>
        <v/>
      </c>
      <c r="N7318">
        <f>L7318-M7318</f>
        <v/>
      </c>
    </row>
    <row r="7319">
      <c r="A7319" t="inlineStr">
        <is>
          <t>T1007317</t>
        </is>
      </c>
      <c r="B7319" t="inlineStr">
        <is>
          <t>2024-01-17</t>
        </is>
      </c>
      <c r="C7319" t="inlineStr">
        <is>
          <t>S004</t>
        </is>
      </c>
      <c r="D7319" t="inlineStr">
        <is>
          <t>Store_004</t>
        </is>
      </c>
      <c r="E7319" t="inlineStr">
        <is>
          <t>Central</t>
        </is>
      </c>
      <c r="F7319" t="inlineStr">
        <is>
          <t>P0176</t>
        </is>
      </c>
      <c r="G7319" t="inlineStr">
        <is>
          <t>Prod_0176</t>
        </is>
      </c>
      <c r="H7319" t="inlineStr">
        <is>
          <t>Food</t>
        </is>
      </c>
      <c r="I7319" t="n">
        <v>2</v>
      </c>
      <c r="J7319" t="n">
        <v>768.5</v>
      </c>
      <c r="K7319" t="n">
        <v>0</v>
      </c>
      <c r="L7319">
        <f>I7319*J7319*(1-K7319)</f>
        <v/>
      </c>
      <c r="M7319">
        <f>VLOOKUP(F7319,Products!A:D,4,FALSE)*I7319</f>
        <v/>
      </c>
      <c r="N7319">
        <f>L7319-M7319</f>
        <v/>
      </c>
    </row>
    <row r="7320">
      <c r="A7320" t="inlineStr">
        <is>
          <t>T1007318</t>
        </is>
      </c>
      <c r="B7320" t="inlineStr">
        <is>
          <t>2023-01-13</t>
        </is>
      </c>
      <c r="C7320" t="inlineStr">
        <is>
          <t>S036</t>
        </is>
      </c>
      <c r="D7320" t="inlineStr">
        <is>
          <t>Store_036</t>
        </is>
      </c>
      <c r="E7320" t="inlineStr">
        <is>
          <t>Central</t>
        </is>
      </c>
      <c r="F7320" t="inlineStr">
        <is>
          <t>P0153</t>
        </is>
      </c>
      <c r="G7320" t="inlineStr">
        <is>
          <t>Prod_0153</t>
        </is>
      </c>
      <c r="H7320" t="inlineStr">
        <is>
          <t>Clothing</t>
        </is>
      </c>
      <c r="I7320" t="n">
        <v>6</v>
      </c>
      <c r="J7320" t="n">
        <v>161.51</v>
      </c>
      <c r="K7320" t="n">
        <v>0.05</v>
      </c>
      <c r="L7320">
        <f>I7320*J7320*(1-K7320)</f>
        <v/>
      </c>
      <c r="M7320">
        <f>VLOOKUP(F7320,Products!A:D,4,FALSE)*I7320</f>
        <v/>
      </c>
      <c r="N7320">
        <f>L7320-M7320</f>
        <v/>
      </c>
    </row>
    <row r="7321">
      <c r="A7321" t="inlineStr">
        <is>
          <t>T1007319</t>
        </is>
      </c>
      <c r="B7321" t="inlineStr">
        <is>
          <t>2025-07-24</t>
        </is>
      </c>
      <c r="C7321" t="inlineStr">
        <is>
          <t>S002</t>
        </is>
      </c>
      <c r="D7321" t="inlineStr">
        <is>
          <t>Store_002</t>
        </is>
      </c>
      <c r="E7321" t="inlineStr">
        <is>
          <t>South</t>
        </is>
      </c>
      <c r="F7321" t="inlineStr">
        <is>
          <t>P0123</t>
        </is>
      </c>
      <c r="G7321" t="inlineStr">
        <is>
          <t>Prod_0123</t>
        </is>
      </c>
      <c r="H7321" t="inlineStr">
        <is>
          <t>Food</t>
        </is>
      </c>
      <c r="I7321" t="n">
        <v>9</v>
      </c>
      <c r="J7321" t="n">
        <v>729.83</v>
      </c>
      <c r="K7321" t="n">
        <v>0.05</v>
      </c>
      <c r="L7321">
        <f>I7321*J7321*(1-K7321)</f>
        <v/>
      </c>
      <c r="M7321">
        <f>VLOOKUP(F7321,Products!A:D,4,FALSE)*I7321</f>
        <v/>
      </c>
      <c r="N7321">
        <f>L7321-M7321</f>
        <v/>
      </c>
    </row>
    <row r="7322">
      <c r="A7322" t="inlineStr">
        <is>
          <t>T1007320</t>
        </is>
      </c>
      <c r="B7322" t="inlineStr">
        <is>
          <t>2025-06-07</t>
        </is>
      </c>
      <c r="C7322" t="inlineStr">
        <is>
          <t>S050</t>
        </is>
      </c>
      <c r="D7322" t="inlineStr">
        <is>
          <t>Store_050</t>
        </is>
      </c>
      <c r="E7322" t="inlineStr">
        <is>
          <t>South</t>
        </is>
      </c>
      <c r="F7322" t="inlineStr">
        <is>
          <t>P0042</t>
        </is>
      </c>
      <c r="G7322" t="inlineStr">
        <is>
          <t>Prod_0042</t>
        </is>
      </c>
      <c r="H7322" t="inlineStr">
        <is>
          <t>Electronics</t>
        </is>
      </c>
      <c r="I7322" t="n">
        <v>3</v>
      </c>
      <c r="J7322" t="n">
        <v>989.75</v>
      </c>
      <c r="K7322" t="n">
        <v>0</v>
      </c>
      <c r="L7322">
        <f>I7322*J7322*(1-K7322)</f>
        <v/>
      </c>
      <c r="M7322">
        <f>VLOOKUP(F7322,Products!A:D,4,FALSE)*I7322</f>
        <v/>
      </c>
      <c r="N7322">
        <f>L7322-M7322</f>
        <v/>
      </c>
    </row>
    <row r="7323">
      <c r="A7323" t="inlineStr">
        <is>
          <t>T1007321</t>
        </is>
      </c>
      <c r="B7323" t="inlineStr">
        <is>
          <t>2024-05-16</t>
        </is>
      </c>
      <c r="C7323" t="inlineStr">
        <is>
          <t>S032</t>
        </is>
      </c>
      <c r="D7323" t="inlineStr">
        <is>
          <t>Store_032</t>
        </is>
      </c>
      <c r="E7323" t="inlineStr">
        <is>
          <t>Central</t>
        </is>
      </c>
      <c r="F7323" t="inlineStr">
        <is>
          <t>P0167</t>
        </is>
      </c>
      <c r="G7323" t="inlineStr">
        <is>
          <t>Prod_0167</t>
        </is>
      </c>
      <c r="H7323" t="inlineStr">
        <is>
          <t>Beverages</t>
        </is>
      </c>
      <c r="I7323" t="n">
        <v>8</v>
      </c>
      <c r="J7323" t="n">
        <v>532.62</v>
      </c>
      <c r="K7323" t="n">
        <v>0.2</v>
      </c>
      <c r="L7323">
        <f>I7323*J7323*(1-K7323)</f>
        <v/>
      </c>
      <c r="M7323">
        <f>VLOOKUP(F7323,Products!A:D,4,FALSE)*I7323</f>
        <v/>
      </c>
      <c r="N7323">
        <f>L7323-M7323</f>
        <v/>
      </c>
    </row>
    <row r="7324">
      <c r="A7324" t="inlineStr">
        <is>
          <t>T1007322</t>
        </is>
      </c>
      <c r="B7324" t="inlineStr">
        <is>
          <t>2025-01-12</t>
        </is>
      </c>
      <c r="C7324" t="inlineStr">
        <is>
          <t>S022</t>
        </is>
      </c>
      <c r="D7324" t="inlineStr">
        <is>
          <t>Store_022</t>
        </is>
      </c>
      <c r="E7324" t="inlineStr">
        <is>
          <t>East</t>
        </is>
      </c>
      <c r="F7324" t="inlineStr">
        <is>
          <t>P0044</t>
        </is>
      </c>
      <c r="G7324" t="inlineStr">
        <is>
          <t>Prod_0044</t>
        </is>
      </c>
      <c r="H7324" t="inlineStr">
        <is>
          <t>Food</t>
        </is>
      </c>
      <c r="I7324" t="n">
        <v>1</v>
      </c>
      <c r="J7324" t="n">
        <v>225.69</v>
      </c>
      <c r="K7324" t="n">
        <v>0.05</v>
      </c>
      <c r="L7324">
        <f>I7324*J7324*(1-K7324)</f>
        <v/>
      </c>
      <c r="M7324">
        <f>VLOOKUP(F7324,Products!A:D,4,FALSE)*I7324</f>
        <v/>
      </c>
      <c r="N7324">
        <f>L7324-M7324</f>
        <v/>
      </c>
    </row>
    <row r="7325">
      <c r="A7325" t="inlineStr">
        <is>
          <t>T1007323</t>
        </is>
      </c>
      <c r="B7325" t="inlineStr">
        <is>
          <t>2023-05-19</t>
        </is>
      </c>
      <c r="C7325" t="inlineStr">
        <is>
          <t>S006</t>
        </is>
      </c>
      <c r="D7325" t="inlineStr">
        <is>
          <t>Store_006</t>
        </is>
      </c>
      <c r="E7325" t="inlineStr">
        <is>
          <t>East</t>
        </is>
      </c>
      <c r="F7325" t="inlineStr">
        <is>
          <t>P0138</t>
        </is>
      </c>
      <c r="G7325" t="inlineStr">
        <is>
          <t>Prod_0138</t>
        </is>
      </c>
      <c r="H7325" t="inlineStr">
        <is>
          <t>Household</t>
        </is>
      </c>
      <c r="I7325" t="n">
        <v>3</v>
      </c>
      <c r="J7325" t="n">
        <v>343.5</v>
      </c>
      <c r="K7325" t="n">
        <v>0</v>
      </c>
      <c r="L7325">
        <f>I7325*J7325*(1-K7325)</f>
        <v/>
      </c>
      <c r="M7325">
        <f>VLOOKUP(F7325,Products!A:D,4,FALSE)*I7325</f>
        <v/>
      </c>
      <c r="N7325">
        <f>L7325-M7325</f>
        <v/>
      </c>
    </row>
    <row r="7326">
      <c r="A7326" t="inlineStr">
        <is>
          <t>T1007324</t>
        </is>
      </c>
      <c r="B7326" t="inlineStr">
        <is>
          <t>2025-05-19</t>
        </is>
      </c>
      <c r="C7326" t="inlineStr">
        <is>
          <t>S047</t>
        </is>
      </c>
      <c r="D7326" t="inlineStr">
        <is>
          <t>Store_047</t>
        </is>
      </c>
      <c r="E7326" t="inlineStr">
        <is>
          <t>North</t>
        </is>
      </c>
      <c r="F7326" t="inlineStr">
        <is>
          <t>P0051</t>
        </is>
      </c>
      <c r="G7326" t="inlineStr">
        <is>
          <t>Prod_0051</t>
        </is>
      </c>
      <c r="H7326" t="inlineStr">
        <is>
          <t>Clothing</t>
        </is>
      </c>
      <c r="I7326" t="n">
        <v>6</v>
      </c>
      <c r="J7326" t="n">
        <v>68.19</v>
      </c>
      <c r="K7326" t="n">
        <v>0</v>
      </c>
      <c r="L7326">
        <f>I7326*J7326*(1-K7326)</f>
        <v/>
      </c>
      <c r="M7326">
        <f>VLOOKUP(F7326,Products!A:D,4,FALSE)*I7326</f>
        <v/>
      </c>
      <c r="N7326">
        <f>L7326-M7326</f>
        <v/>
      </c>
    </row>
    <row r="7327">
      <c r="A7327" t="inlineStr">
        <is>
          <t>T1007325</t>
        </is>
      </c>
      <c r="B7327" t="inlineStr">
        <is>
          <t>2025-06-05</t>
        </is>
      </c>
      <c r="C7327" t="inlineStr">
        <is>
          <t>S044</t>
        </is>
      </c>
      <c r="D7327" t="inlineStr">
        <is>
          <t>Store_044</t>
        </is>
      </c>
      <c r="E7327" t="inlineStr">
        <is>
          <t>North</t>
        </is>
      </c>
      <c r="F7327" t="inlineStr">
        <is>
          <t>P0013</t>
        </is>
      </c>
      <c r="G7327" t="inlineStr">
        <is>
          <t>Prod_0013</t>
        </is>
      </c>
      <c r="H7327" t="inlineStr">
        <is>
          <t>Clothing</t>
        </is>
      </c>
      <c r="I7327" t="n">
        <v>3</v>
      </c>
      <c r="J7327" t="n">
        <v>86.53</v>
      </c>
      <c r="K7327" t="n">
        <v>0.1</v>
      </c>
      <c r="L7327">
        <f>I7327*J7327*(1-K7327)</f>
        <v/>
      </c>
      <c r="M7327">
        <f>VLOOKUP(F7327,Products!A:D,4,FALSE)*I7327</f>
        <v/>
      </c>
      <c r="N7327">
        <f>L7327-M7327</f>
        <v/>
      </c>
    </row>
    <row r="7328">
      <c r="A7328" t="inlineStr">
        <is>
          <t>T1007326</t>
        </is>
      </c>
      <c r="B7328" t="inlineStr">
        <is>
          <t>2023-08-31</t>
        </is>
      </c>
      <c r="C7328" t="inlineStr">
        <is>
          <t>S020</t>
        </is>
      </c>
      <c r="D7328" t="inlineStr">
        <is>
          <t>Store_020</t>
        </is>
      </c>
      <c r="E7328" t="inlineStr">
        <is>
          <t>West</t>
        </is>
      </c>
      <c r="F7328" t="inlineStr">
        <is>
          <t>P0097</t>
        </is>
      </c>
      <c r="G7328" t="inlineStr">
        <is>
          <t>Prod_0097</t>
        </is>
      </c>
      <c r="H7328" t="inlineStr">
        <is>
          <t>Clothing</t>
        </is>
      </c>
      <c r="I7328" t="n">
        <v>1</v>
      </c>
      <c r="J7328" t="n">
        <v>262.67</v>
      </c>
      <c r="K7328" t="n">
        <v>0</v>
      </c>
      <c r="L7328">
        <f>I7328*J7328*(1-K7328)</f>
        <v/>
      </c>
      <c r="M7328">
        <f>VLOOKUP(F7328,Products!A:D,4,FALSE)*I7328</f>
        <v/>
      </c>
      <c r="N7328">
        <f>L7328-M7328</f>
        <v/>
      </c>
    </row>
    <row r="7329">
      <c r="A7329" t="inlineStr">
        <is>
          <t>T1007327</t>
        </is>
      </c>
      <c r="B7329" t="inlineStr">
        <is>
          <t>2023-05-31</t>
        </is>
      </c>
      <c r="C7329" t="inlineStr">
        <is>
          <t>S019</t>
        </is>
      </c>
      <c r="D7329" t="inlineStr">
        <is>
          <t>Store_019</t>
        </is>
      </c>
      <c r="E7329" t="inlineStr">
        <is>
          <t>East</t>
        </is>
      </c>
      <c r="F7329" t="inlineStr">
        <is>
          <t>P0085</t>
        </is>
      </c>
      <c r="G7329" t="inlineStr">
        <is>
          <t>Prod_0085</t>
        </is>
      </c>
      <c r="H7329" t="inlineStr">
        <is>
          <t>Food</t>
        </is>
      </c>
      <c r="I7329" t="n">
        <v>9</v>
      </c>
      <c r="J7329" t="n">
        <v>408.54</v>
      </c>
      <c r="K7329" t="n">
        <v>0</v>
      </c>
      <c r="L7329">
        <f>I7329*J7329*(1-K7329)</f>
        <v/>
      </c>
      <c r="M7329">
        <f>VLOOKUP(F7329,Products!A:D,4,FALSE)*I7329</f>
        <v/>
      </c>
      <c r="N7329">
        <f>L7329-M7329</f>
        <v/>
      </c>
    </row>
    <row r="7330">
      <c r="A7330" t="inlineStr">
        <is>
          <t>T1007328</t>
        </is>
      </c>
      <c r="B7330" t="inlineStr">
        <is>
          <t>2025-09-08</t>
        </is>
      </c>
      <c r="C7330" t="inlineStr">
        <is>
          <t>S003</t>
        </is>
      </c>
      <c r="D7330" t="inlineStr">
        <is>
          <t>Store_003</t>
        </is>
      </c>
      <c r="E7330" t="inlineStr">
        <is>
          <t>North</t>
        </is>
      </c>
      <c r="F7330" t="inlineStr">
        <is>
          <t>P0103</t>
        </is>
      </c>
      <c r="G7330" t="inlineStr">
        <is>
          <t>Prod_0103</t>
        </is>
      </c>
      <c r="H7330" t="inlineStr">
        <is>
          <t>Stationery</t>
        </is>
      </c>
      <c r="I7330" t="n">
        <v>2</v>
      </c>
      <c r="J7330" t="n">
        <v>627.71</v>
      </c>
      <c r="K7330" t="n">
        <v>0</v>
      </c>
      <c r="L7330">
        <f>I7330*J7330*(1-K7330)</f>
        <v/>
      </c>
      <c r="M7330">
        <f>VLOOKUP(F7330,Products!A:D,4,FALSE)*I7330</f>
        <v/>
      </c>
      <c r="N7330">
        <f>L7330-M7330</f>
        <v/>
      </c>
    </row>
    <row r="7331">
      <c r="A7331" t="inlineStr">
        <is>
          <t>T1007329</t>
        </is>
      </c>
      <c r="B7331" t="inlineStr">
        <is>
          <t>2024-10-10</t>
        </is>
      </c>
      <c r="C7331" t="inlineStr">
        <is>
          <t>S020</t>
        </is>
      </c>
      <c r="D7331" t="inlineStr">
        <is>
          <t>Store_020</t>
        </is>
      </c>
      <c r="E7331" t="inlineStr">
        <is>
          <t>West</t>
        </is>
      </c>
      <c r="F7331" t="inlineStr">
        <is>
          <t>P0200</t>
        </is>
      </c>
      <c r="G7331" t="inlineStr">
        <is>
          <t>Prod_0200</t>
        </is>
      </c>
      <c r="H7331" t="inlineStr">
        <is>
          <t>Electronics</t>
        </is>
      </c>
      <c r="I7331" t="n">
        <v>4</v>
      </c>
      <c r="J7331" t="n">
        <v>270.93</v>
      </c>
      <c r="K7331" t="n">
        <v>0</v>
      </c>
      <c r="L7331">
        <f>I7331*J7331*(1-K7331)</f>
        <v/>
      </c>
      <c r="M7331">
        <f>VLOOKUP(F7331,Products!A:D,4,FALSE)*I7331</f>
        <v/>
      </c>
      <c r="N7331">
        <f>L7331-M7331</f>
        <v/>
      </c>
    </row>
    <row r="7332">
      <c r="A7332" t="inlineStr">
        <is>
          <t>T1007330</t>
        </is>
      </c>
      <c r="B7332" t="inlineStr">
        <is>
          <t>2024-08-01</t>
        </is>
      </c>
      <c r="C7332" t="inlineStr">
        <is>
          <t>S035</t>
        </is>
      </c>
      <c r="D7332" t="inlineStr">
        <is>
          <t>Store_035</t>
        </is>
      </c>
      <c r="E7332" t="inlineStr">
        <is>
          <t>Central</t>
        </is>
      </c>
      <c r="F7332" t="inlineStr">
        <is>
          <t>P0177</t>
        </is>
      </c>
      <c r="G7332" t="inlineStr">
        <is>
          <t>Prod_0177</t>
        </is>
      </c>
      <c r="H7332" t="inlineStr">
        <is>
          <t>Household</t>
        </is>
      </c>
      <c r="I7332" t="n">
        <v>3</v>
      </c>
      <c r="J7332" t="n">
        <v>197.74</v>
      </c>
      <c r="K7332" t="n">
        <v>0</v>
      </c>
      <c r="L7332">
        <f>I7332*J7332*(1-K7332)</f>
        <v/>
      </c>
      <c r="M7332">
        <f>VLOOKUP(F7332,Products!A:D,4,FALSE)*I7332</f>
        <v/>
      </c>
      <c r="N7332">
        <f>L7332-M7332</f>
        <v/>
      </c>
    </row>
    <row r="7333">
      <c r="A7333" t="inlineStr">
        <is>
          <t>T1007331</t>
        </is>
      </c>
      <c r="B7333" t="inlineStr">
        <is>
          <t>2023-02-07</t>
        </is>
      </c>
      <c r="C7333" t="inlineStr">
        <is>
          <t>S048</t>
        </is>
      </c>
      <c r="D7333" t="inlineStr">
        <is>
          <t>Store_048</t>
        </is>
      </c>
      <c r="E7333" t="inlineStr">
        <is>
          <t>South</t>
        </is>
      </c>
      <c r="F7333" t="inlineStr">
        <is>
          <t>P0160</t>
        </is>
      </c>
      <c r="G7333" t="inlineStr">
        <is>
          <t>Prod_0160</t>
        </is>
      </c>
      <c r="H7333" t="inlineStr">
        <is>
          <t>Food</t>
        </is>
      </c>
      <c r="I7333" t="n">
        <v>9</v>
      </c>
      <c r="J7333" t="n">
        <v>615.1900000000001</v>
      </c>
      <c r="K7333" t="n">
        <v>0</v>
      </c>
      <c r="L7333">
        <f>I7333*J7333*(1-K7333)</f>
        <v/>
      </c>
      <c r="M7333">
        <f>VLOOKUP(F7333,Products!A:D,4,FALSE)*I7333</f>
        <v/>
      </c>
      <c r="N7333">
        <f>L7333-M7333</f>
        <v/>
      </c>
    </row>
    <row r="7334">
      <c r="A7334" t="inlineStr">
        <is>
          <t>T1007332</t>
        </is>
      </c>
      <c r="B7334" t="inlineStr">
        <is>
          <t>2024-12-03</t>
        </is>
      </c>
      <c r="C7334" t="inlineStr">
        <is>
          <t>S022</t>
        </is>
      </c>
      <c r="D7334" t="inlineStr">
        <is>
          <t>Store_022</t>
        </is>
      </c>
      <c r="E7334" t="inlineStr">
        <is>
          <t>East</t>
        </is>
      </c>
      <c r="F7334" t="inlineStr">
        <is>
          <t>P0107</t>
        </is>
      </c>
      <c r="G7334" t="inlineStr">
        <is>
          <t>Prod_0107</t>
        </is>
      </c>
      <c r="H7334" t="inlineStr">
        <is>
          <t>Stationery</t>
        </is>
      </c>
      <c r="I7334" t="n">
        <v>7</v>
      </c>
      <c r="J7334" t="n">
        <v>630.47</v>
      </c>
      <c r="K7334" t="n">
        <v>0.15</v>
      </c>
      <c r="L7334">
        <f>I7334*J7334*(1-K7334)</f>
        <v/>
      </c>
      <c r="M7334">
        <f>VLOOKUP(F7334,Products!A:D,4,FALSE)*I7334</f>
        <v/>
      </c>
      <c r="N7334">
        <f>L7334-M7334</f>
        <v/>
      </c>
    </row>
    <row r="7335">
      <c r="A7335" t="inlineStr">
        <is>
          <t>T1007333</t>
        </is>
      </c>
      <c r="B7335" t="inlineStr">
        <is>
          <t>2023-11-21</t>
        </is>
      </c>
      <c r="C7335" t="inlineStr">
        <is>
          <t>S028</t>
        </is>
      </c>
      <c r="D7335" t="inlineStr">
        <is>
          <t>Store_028</t>
        </is>
      </c>
      <c r="E7335" t="inlineStr">
        <is>
          <t>North</t>
        </is>
      </c>
      <c r="F7335" t="inlineStr">
        <is>
          <t>P0133</t>
        </is>
      </c>
      <c r="G7335" t="inlineStr">
        <is>
          <t>Prod_0133</t>
        </is>
      </c>
      <c r="H7335" t="inlineStr">
        <is>
          <t>Stationery</t>
        </is>
      </c>
      <c r="I7335" t="n">
        <v>7</v>
      </c>
      <c r="J7335" t="n">
        <v>441.17</v>
      </c>
      <c r="K7335" t="n">
        <v>0</v>
      </c>
      <c r="L7335">
        <f>I7335*J7335*(1-K7335)</f>
        <v/>
      </c>
      <c r="M7335">
        <f>VLOOKUP(F7335,Products!A:D,4,FALSE)*I7335</f>
        <v/>
      </c>
      <c r="N7335">
        <f>L7335-M7335</f>
        <v/>
      </c>
    </row>
    <row r="7336">
      <c r="A7336" t="inlineStr">
        <is>
          <t>T1007334</t>
        </is>
      </c>
      <c r="B7336" t="inlineStr">
        <is>
          <t>2025-01-31</t>
        </is>
      </c>
      <c r="C7336" t="inlineStr">
        <is>
          <t>S027</t>
        </is>
      </c>
      <c r="D7336" t="inlineStr">
        <is>
          <t>Store_027</t>
        </is>
      </c>
      <c r="E7336" t="inlineStr">
        <is>
          <t>South</t>
        </is>
      </c>
      <c r="F7336" t="inlineStr">
        <is>
          <t>P0052</t>
        </is>
      </c>
      <c r="G7336" t="inlineStr">
        <is>
          <t>Prod_0052</t>
        </is>
      </c>
      <c r="H7336" t="inlineStr">
        <is>
          <t>Clothing</t>
        </is>
      </c>
      <c r="I7336" t="n">
        <v>5</v>
      </c>
      <c r="J7336" t="n">
        <v>57.28</v>
      </c>
      <c r="K7336" t="n">
        <v>0.15</v>
      </c>
      <c r="L7336">
        <f>I7336*J7336*(1-K7336)</f>
        <v/>
      </c>
      <c r="M7336">
        <f>VLOOKUP(F7336,Products!A:D,4,FALSE)*I7336</f>
        <v/>
      </c>
      <c r="N7336">
        <f>L7336-M7336</f>
        <v/>
      </c>
    </row>
    <row r="7337">
      <c r="A7337" t="inlineStr">
        <is>
          <t>T1007335</t>
        </is>
      </c>
      <c r="B7337" t="inlineStr">
        <is>
          <t>2024-05-09</t>
        </is>
      </c>
      <c r="C7337" t="inlineStr">
        <is>
          <t>S049</t>
        </is>
      </c>
      <c r="D7337" t="inlineStr">
        <is>
          <t>Store_049</t>
        </is>
      </c>
      <c r="E7337" t="inlineStr">
        <is>
          <t>North</t>
        </is>
      </c>
      <c r="F7337" t="inlineStr">
        <is>
          <t>P0188</t>
        </is>
      </c>
      <c r="G7337" t="inlineStr">
        <is>
          <t>Prod_0188</t>
        </is>
      </c>
      <c r="H7337" t="inlineStr">
        <is>
          <t>Food</t>
        </is>
      </c>
      <c r="I7337" t="n">
        <v>4</v>
      </c>
      <c r="J7337" t="n">
        <v>493.98</v>
      </c>
      <c r="K7337" t="n">
        <v>0.2</v>
      </c>
      <c r="L7337">
        <f>I7337*J7337*(1-K7337)</f>
        <v/>
      </c>
      <c r="M7337">
        <f>VLOOKUP(F7337,Products!A:D,4,FALSE)*I7337</f>
        <v/>
      </c>
      <c r="N7337">
        <f>L7337-M7337</f>
        <v/>
      </c>
    </row>
    <row r="7338">
      <c r="A7338" t="inlineStr">
        <is>
          <t>T1007336</t>
        </is>
      </c>
      <c r="B7338" t="inlineStr">
        <is>
          <t>2024-03-26</t>
        </is>
      </c>
      <c r="C7338" t="inlineStr">
        <is>
          <t>S013</t>
        </is>
      </c>
      <c r="D7338" t="inlineStr">
        <is>
          <t>Store_013</t>
        </is>
      </c>
      <c r="E7338" t="inlineStr">
        <is>
          <t>North</t>
        </is>
      </c>
      <c r="F7338" t="inlineStr">
        <is>
          <t>P0083</t>
        </is>
      </c>
      <c r="G7338" t="inlineStr">
        <is>
          <t>Prod_0083</t>
        </is>
      </c>
      <c r="H7338" t="inlineStr">
        <is>
          <t>Clothing</t>
        </is>
      </c>
      <c r="I7338" t="n">
        <v>8</v>
      </c>
      <c r="J7338" t="n">
        <v>593.8</v>
      </c>
      <c r="K7338" t="n">
        <v>0</v>
      </c>
      <c r="L7338">
        <f>I7338*J7338*(1-K7338)</f>
        <v/>
      </c>
      <c r="M7338">
        <f>VLOOKUP(F7338,Products!A:D,4,FALSE)*I7338</f>
        <v/>
      </c>
      <c r="N7338">
        <f>L7338-M7338</f>
        <v/>
      </c>
    </row>
    <row r="7339">
      <c r="A7339" t="inlineStr">
        <is>
          <t>T1007337</t>
        </is>
      </c>
      <c r="B7339" t="inlineStr">
        <is>
          <t>2024-09-06</t>
        </is>
      </c>
      <c r="C7339" t="inlineStr">
        <is>
          <t>S023</t>
        </is>
      </c>
      <c r="D7339" t="inlineStr">
        <is>
          <t>Store_023</t>
        </is>
      </c>
      <c r="E7339" t="inlineStr">
        <is>
          <t>South</t>
        </is>
      </c>
      <c r="F7339" t="inlineStr">
        <is>
          <t>P0104</t>
        </is>
      </c>
      <c r="G7339" t="inlineStr">
        <is>
          <t>Prod_0104</t>
        </is>
      </c>
      <c r="H7339" t="inlineStr">
        <is>
          <t>Clothing</t>
        </is>
      </c>
      <c r="I7339" t="n">
        <v>8</v>
      </c>
      <c r="J7339" t="n">
        <v>661.4</v>
      </c>
      <c r="K7339" t="n">
        <v>0</v>
      </c>
      <c r="L7339">
        <f>I7339*J7339*(1-K7339)</f>
        <v/>
      </c>
      <c r="M7339">
        <f>VLOOKUP(F7339,Products!A:D,4,FALSE)*I7339</f>
        <v/>
      </c>
      <c r="N7339">
        <f>L7339-M7339</f>
        <v/>
      </c>
    </row>
    <row r="7340">
      <c r="A7340" t="inlineStr">
        <is>
          <t>T1007338</t>
        </is>
      </c>
      <c r="B7340" t="inlineStr">
        <is>
          <t>2023-07-20</t>
        </is>
      </c>
      <c r="C7340" t="inlineStr">
        <is>
          <t>S019</t>
        </is>
      </c>
      <c r="D7340" t="inlineStr">
        <is>
          <t>Store_019</t>
        </is>
      </c>
      <c r="E7340" t="inlineStr">
        <is>
          <t>East</t>
        </is>
      </c>
      <c r="F7340" t="inlineStr">
        <is>
          <t>P0021</t>
        </is>
      </c>
      <c r="G7340" t="inlineStr">
        <is>
          <t>Prod_0021</t>
        </is>
      </c>
      <c r="H7340" t="inlineStr">
        <is>
          <t>Household</t>
        </is>
      </c>
      <c r="I7340" t="n">
        <v>3</v>
      </c>
      <c r="J7340" t="n">
        <v>121.54</v>
      </c>
      <c r="K7340" t="n">
        <v>0.1</v>
      </c>
      <c r="L7340">
        <f>I7340*J7340*(1-K7340)</f>
        <v/>
      </c>
      <c r="M7340">
        <f>VLOOKUP(F7340,Products!A:D,4,FALSE)*I7340</f>
        <v/>
      </c>
      <c r="N7340">
        <f>L7340-M7340</f>
        <v/>
      </c>
    </row>
    <row r="7341">
      <c r="A7341" t="inlineStr">
        <is>
          <t>T1007339</t>
        </is>
      </c>
      <c r="B7341" t="inlineStr">
        <is>
          <t>2024-04-19</t>
        </is>
      </c>
      <c r="C7341" t="inlineStr">
        <is>
          <t>S038</t>
        </is>
      </c>
      <c r="D7341" t="inlineStr">
        <is>
          <t>Store_038</t>
        </is>
      </c>
      <c r="E7341" t="inlineStr">
        <is>
          <t>East</t>
        </is>
      </c>
      <c r="F7341" t="inlineStr">
        <is>
          <t>P0061</t>
        </is>
      </c>
      <c r="G7341" t="inlineStr">
        <is>
          <t>Prod_0061</t>
        </is>
      </c>
      <c r="H7341" t="inlineStr">
        <is>
          <t>Beverages</t>
        </is>
      </c>
      <c r="I7341" t="n">
        <v>6</v>
      </c>
      <c r="J7341" t="n">
        <v>59.59</v>
      </c>
      <c r="K7341" t="n">
        <v>0.05</v>
      </c>
      <c r="L7341">
        <f>I7341*J7341*(1-K7341)</f>
        <v/>
      </c>
      <c r="M7341">
        <f>VLOOKUP(F7341,Products!A:D,4,FALSE)*I7341</f>
        <v/>
      </c>
      <c r="N7341">
        <f>L7341-M7341</f>
        <v/>
      </c>
    </row>
    <row r="7342">
      <c r="A7342" t="inlineStr">
        <is>
          <t>T1007340</t>
        </is>
      </c>
      <c r="B7342" t="inlineStr">
        <is>
          <t>2023-08-22</t>
        </is>
      </c>
      <c r="C7342" t="inlineStr">
        <is>
          <t>S034</t>
        </is>
      </c>
      <c r="D7342" t="inlineStr">
        <is>
          <t>Store_034</t>
        </is>
      </c>
      <c r="E7342" t="inlineStr">
        <is>
          <t>Central</t>
        </is>
      </c>
      <c r="F7342" t="inlineStr">
        <is>
          <t>P0006</t>
        </is>
      </c>
      <c r="G7342" t="inlineStr">
        <is>
          <t>Prod_0006</t>
        </is>
      </c>
      <c r="H7342" t="inlineStr">
        <is>
          <t>Food</t>
        </is>
      </c>
      <c r="I7342" t="n">
        <v>6</v>
      </c>
      <c r="J7342" t="n">
        <v>811.14</v>
      </c>
      <c r="K7342" t="n">
        <v>0.1</v>
      </c>
      <c r="L7342">
        <f>I7342*J7342*(1-K7342)</f>
        <v/>
      </c>
      <c r="M7342">
        <f>VLOOKUP(F7342,Products!A:D,4,FALSE)*I7342</f>
        <v/>
      </c>
      <c r="N7342">
        <f>L7342-M7342</f>
        <v/>
      </c>
    </row>
    <row r="7343">
      <c r="A7343" t="inlineStr">
        <is>
          <t>T1007341</t>
        </is>
      </c>
      <c r="B7343" t="inlineStr">
        <is>
          <t>2024-10-28</t>
        </is>
      </c>
      <c r="C7343" t="inlineStr">
        <is>
          <t>S019</t>
        </is>
      </c>
      <c r="D7343" t="inlineStr">
        <is>
          <t>Store_019</t>
        </is>
      </c>
      <c r="E7343" t="inlineStr">
        <is>
          <t>East</t>
        </is>
      </c>
      <c r="F7343" t="inlineStr">
        <is>
          <t>P0181</t>
        </is>
      </c>
      <c r="G7343" t="inlineStr">
        <is>
          <t>Prod_0181</t>
        </is>
      </c>
      <c r="H7343" t="inlineStr">
        <is>
          <t>Electronics</t>
        </is>
      </c>
      <c r="I7343" t="n">
        <v>9</v>
      </c>
      <c r="J7343" t="n">
        <v>716.11</v>
      </c>
      <c r="K7343" t="n">
        <v>0</v>
      </c>
      <c r="L7343">
        <f>I7343*J7343*(1-K7343)</f>
        <v/>
      </c>
      <c r="M7343">
        <f>VLOOKUP(F7343,Products!A:D,4,FALSE)*I7343</f>
        <v/>
      </c>
      <c r="N7343">
        <f>L7343-M7343</f>
        <v/>
      </c>
    </row>
    <row r="7344">
      <c r="A7344" t="inlineStr">
        <is>
          <t>T1007342</t>
        </is>
      </c>
      <c r="B7344" t="inlineStr">
        <is>
          <t>2023-01-26</t>
        </is>
      </c>
      <c r="C7344" t="inlineStr">
        <is>
          <t>S004</t>
        </is>
      </c>
      <c r="D7344" t="inlineStr">
        <is>
          <t>Store_004</t>
        </is>
      </c>
      <c r="E7344" t="inlineStr">
        <is>
          <t>Central</t>
        </is>
      </c>
      <c r="F7344" t="inlineStr">
        <is>
          <t>P0068</t>
        </is>
      </c>
      <c r="G7344" t="inlineStr">
        <is>
          <t>Prod_0068</t>
        </is>
      </c>
      <c r="H7344" t="inlineStr">
        <is>
          <t>Household</t>
        </is>
      </c>
      <c r="I7344" t="n">
        <v>5</v>
      </c>
      <c r="J7344" t="n">
        <v>243.14</v>
      </c>
      <c r="K7344" t="n">
        <v>0.05</v>
      </c>
      <c r="L7344">
        <f>I7344*J7344*(1-K7344)</f>
        <v/>
      </c>
      <c r="M7344">
        <f>VLOOKUP(F7344,Products!A:D,4,FALSE)*I7344</f>
        <v/>
      </c>
      <c r="N7344">
        <f>L7344-M7344</f>
        <v/>
      </c>
    </row>
    <row r="7345">
      <c r="A7345" t="inlineStr">
        <is>
          <t>T1007343</t>
        </is>
      </c>
      <c r="B7345" t="inlineStr">
        <is>
          <t>2023-05-04</t>
        </is>
      </c>
      <c r="C7345" t="inlineStr">
        <is>
          <t>S016</t>
        </is>
      </c>
      <c r="D7345" t="inlineStr">
        <is>
          <t>Store_016</t>
        </is>
      </c>
      <c r="E7345" t="inlineStr">
        <is>
          <t>West</t>
        </is>
      </c>
      <c r="F7345" t="inlineStr">
        <is>
          <t>P0003</t>
        </is>
      </c>
      <c r="G7345" t="inlineStr">
        <is>
          <t>Prod_0003</t>
        </is>
      </c>
      <c r="H7345" t="inlineStr">
        <is>
          <t>Household</t>
        </is>
      </c>
      <c r="I7345" t="n">
        <v>3</v>
      </c>
      <c r="J7345" t="n">
        <v>95.02</v>
      </c>
      <c r="K7345" t="n">
        <v>0.2</v>
      </c>
      <c r="L7345">
        <f>I7345*J7345*(1-K7345)</f>
        <v/>
      </c>
      <c r="M7345">
        <f>VLOOKUP(F7345,Products!A:D,4,FALSE)*I7345</f>
        <v/>
      </c>
      <c r="N7345">
        <f>L7345-M7345</f>
        <v/>
      </c>
    </row>
    <row r="7346">
      <c r="A7346" t="inlineStr">
        <is>
          <t>T1007344</t>
        </is>
      </c>
      <c r="B7346" t="inlineStr">
        <is>
          <t>2024-05-01</t>
        </is>
      </c>
      <c r="C7346" t="inlineStr">
        <is>
          <t>S037</t>
        </is>
      </c>
      <c r="D7346" t="inlineStr">
        <is>
          <t>Store_037</t>
        </is>
      </c>
      <c r="E7346" t="inlineStr">
        <is>
          <t>East</t>
        </is>
      </c>
      <c r="F7346" t="inlineStr">
        <is>
          <t>P0120</t>
        </is>
      </c>
      <c r="G7346" t="inlineStr">
        <is>
          <t>Prod_0120</t>
        </is>
      </c>
      <c r="H7346" t="inlineStr">
        <is>
          <t>Stationery</t>
        </is>
      </c>
      <c r="I7346" t="n">
        <v>6</v>
      </c>
      <c r="J7346" t="n">
        <v>567.3</v>
      </c>
      <c r="K7346" t="n">
        <v>0</v>
      </c>
      <c r="L7346">
        <f>I7346*J7346*(1-K7346)</f>
        <v/>
      </c>
      <c r="M7346">
        <f>VLOOKUP(F7346,Products!A:D,4,FALSE)*I7346</f>
        <v/>
      </c>
      <c r="N7346">
        <f>L7346-M7346</f>
        <v/>
      </c>
    </row>
    <row r="7347">
      <c r="A7347" t="inlineStr">
        <is>
          <t>T1007345</t>
        </is>
      </c>
      <c r="B7347" t="inlineStr">
        <is>
          <t>2025-03-03</t>
        </is>
      </c>
      <c r="C7347" t="inlineStr">
        <is>
          <t>S008</t>
        </is>
      </c>
      <c r="D7347" t="inlineStr">
        <is>
          <t>Store_008</t>
        </is>
      </c>
      <c r="E7347" t="inlineStr">
        <is>
          <t>East</t>
        </is>
      </c>
      <c r="F7347" t="inlineStr">
        <is>
          <t>P0077</t>
        </is>
      </c>
      <c r="G7347" t="inlineStr">
        <is>
          <t>Prod_0077</t>
        </is>
      </c>
      <c r="H7347" t="inlineStr">
        <is>
          <t>Beverages</t>
        </is>
      </c>
      <c r="I7347" t="n">
        <v>8</v>
      </c>
      <c r="J7347" t="n">
        <v>41.83</v>
      </c>
      <c r="K7347" t="n">
        <v>0</v>
      </c>
      <c r="L7347">
        <f>I7347*J7347*(1-K7347)</f>
        <v/>
      </c>
      <c r="M7347">
        <f>VLOOKUP(F7347,Products!A:D,4,FALSE)*I7347</f>
        <v/>
      </c>
      <c r="N7347">
        <f>L7347-M7347</f>
        <v/>
      </c>
    </row>
    <row r="7348">
      <c r="A7348" t="inlineStr">
        <is>
          <t>T1007346</t>
        </is>
      </c>
      <c r="B7348" t="inlineStr">
        <is>
          <t>2025-07-05</t>
        </is>
      </c>
      <c r="C7348" t="inlineStr">
        <is>
          <t>S026</t>
        </is>
      </c>
      <c r="D7348" t="inlineStr">
        <is>
          <t>Store_026</t>
        </is>
      </c>
      <c r="E7348" t="inlineStr">
        <is>
          <t>North</t>
        </is>
      </c>
      <c r="F7348" t="inlineStr">
        <is>
          <t>P0157</t>
        </is>
      </c>
      <c r="G7348" t="inlineStr">
        <is>
          <t>Prod_0157</t>
        </is>
      </c>
      <c r="H7348" t="inlineStr">
        <is>
          <t>Toys</t>
        </is>
      </c>
      <c r="I7348" t="n">
        <v>3</v>
      </c>
      <c r="J7348" t="n">
        <v>233.07</v>
      </c>
      <c r="K7348" t="n">
        <v>0.05</v>
      </c>
      <c r="L7348">
        <f>I7348*J7348*(1-K7348)</f>
        <v/>
      </c>
      <c r="M7348">
        <f>VLOOKUP(F7348,Products!A:D,4,FALSE)*I7348</f>
        <v/>
      </c>
      <c r="N7348">
        <f>L7348-M7348</f>
        <v/>
      </c>
    </row>
    <row r="7349">
      <c r="A7349" t="inlineStr">
        <is>
          <t>T1007347</t>
        </is>
      </c>
      <c r="B7349" t="inlineStr">
        <is>
          <t>2024-04-16</t>
        </is>
      </c>
      <c r="C7349" t="inlineStr">
        <is>
          <t>S047</t>
        </is>
      </c>
      <c r="D7349" t="inlineStr">
        <is>
          <t>Store_047</t>
        </is>
      </c>
      <c r="E7349" t="inlineStr">
        <is>
          <t>North</t>
        </is>
      </c>
      <c r="F7349" t="inlineStr">
        <is>
          <t>P0139</t>
        </is>
      </c>
      <c r="G7349" t="inlineStr">
        <is>
          <t>Prod_0139</t>
        </is>
      </c>
      <c r="H7349" t="inlineStr">
        <is>
          <t>Clothing</t>
        </is>
      </c>
      <c r="I7349" t="n">
        <v>8</v>
      </c>
      <c r="J7349" t="n">
        <v>615.8200000000001</v>
      </c>
      <c r="K7349" t="n">
        <v>0.05</v>
      </c>
      <c r="L7349">
        <f>I7349*J7349*(1-K7349)</f>
        <v/>
      </c>
      <c r="M7349">
        <f>VLOOKUP(F7349,Products!A:D,4,FALSE)*I7349</f>
        <v/>
      </c>
      <c r="N7349">
        <f>L7349-M7349</f>
        <v/>
      </c>
    </row>
    <row r="7350">
      <c r="A7350" t="inlineStr">
        <is>
          <t>T1007348</t>
        </is>
      </c>
      <c r="B7350" t="inlineStr">
        <is>
          <t>2024-09-16</t>
        </is>
      </c>
      <c r="C7350" t="inlineStr">
        <is>
          <t>S026</t>
        </is>
      </c>
      <c r="D7350" t="inlineStr">
        <is>
          <t>Store_026</t>
        </is>
      </c>
      <c r="E7350" t="inlineStr">
        <is>
          <t>North</t>
        </is>
      </c>
      <c r="F7350" t="inlineStr">
        <is>
          <t>P0149</t>
        </is>
      </c>
      <c r="G7350" t="inlineStr">
        <is>
          <t>Prod_0149</t>
        </is>
      </c>
      <c r="H7350" t="inlineStr">
        <is>
          <t>Toys</t>
        </is>
      </c>
      <c r="I7350" t="n">
        <v>3</v>
      </c>
      <c r="J7350" t="n">
        <v>70.23999999999999</v>
      </c>
      <c r="K7350" t="n">
        <v>0.05</v>
      </c>
      <c r="L7350">
        <f>I7350*J7350*(1-K7350)</f>
        <v/>
      </c>
      <c r="M7350">
        <f>VLOOKUP(F7350,Products!A:D,4,FALSE)*I7350</f>
        <v/>
      </c>
      <c r="N7350">
        <f>L7350-M7350</f>
        <v/>
      </c>
    </row>
    <row r="7351">
      <c r="A7351" t="inlineStr">
        <is>
          <t>T1007349</t>
        </is>
      </c>
      <c r="B7351" t="inlineStr">
        <is>
          <t>2025-08-31</t>
        </is>
      </c>
      <c r="C7351" t="inlineStr">
        <is>
          <t>S005</t>
        </is>
      </c>
      <c r="D7351" t="inlineStr">
        <is>
          <t>Store_005</t>
        </is>
      </c>
      <c r="E7351" t="inlineStr">
        <is>
          <t>Central</t>
        </is>
      </c>
      <c r="F7351" t="inlineStr">
        <is>
          <t>P0147</t>
        </is>
      </c>
      <c r="G7351" t="inlineStr">
        <is>
          <t>Prod_0147</t>
        </is>
      </c>
      <c r="H7351" t="inlineStr">
        <is>
          <t>Stationery</t>
        </is>
      </c>
      <c r="I7351" t="n">
        <v>1</v>
      </c>
      <c r="J7351" t="n">
        <v>535.52</v>
      </c>
      <c r="K7351" t="n">
        <v>0</v>
      </c>
      <c r="L7351">
        <f>I7351*J7351*(1-K7351)</f>
        <v/>
      </c>
      <c r="M7351">
        <f>VLOOKUP(F7351,Products!A:D,4,FALSE)*I7351</f>
        <v/>
      </c>
      <c r="N7351">
        <f>L7351-M7351</f>
        <v/>
      </c>
    </row>
    <row r="7352">
      <c r="A7352" t="inlineStr">
        <is>
          <t>T1007350</t>
        </is>
      </c>
      <c r="B7352" t="inlineStr">
        <is>
          <t>2024-09-30</t>
        </is>
      </c>
      <c r="C7352" t="inlineStr">
        <is>
          <t>S020</t>
        </is>
      </c>
      <c r="D7352" t="inlineStr">
        <is>
          <t>Store_020</t>
        </is>
      </c>
      <c r="E7352" t="inlineStr">
        <is>
          <t>West</t>
        </is>
      </c>
      <c r="F7352" t="inlineStr">
        <is>
          <t>P0182</t>
        </is>
      </c>
      <c r="G7352" t="inlineStr">
        <is>
          <t>Prod_0182</t>
        </is>
      </c>
      <c r="H7352" t="inlineStr">
        <is>
          <t>Electronics</t>
        </is>
      </c>
      <c r="I7352" t="n">
        <v>8</v>
      </c>
      <c r="J7352" t="n">
        <v>784.7</v>
      </c>
      <c r="K7352" t="n">
        <v>0</v>
      </c>
      <c r="L7352">
        <f>I7352*J7352*(1-K7352)</f>
        <v/>
      </c>
      <c r="M7352">
        <f>VLOOKUP(F7352,Products!A:D,4,FALSE)*I7352</f>
        <v/>
      </c>
      <c r="N7352">
        <f>L7352-M7352</f>
        <v/>
      </c>
    </row>
    <row r="7353">
      <c r="A7353" t="inlineStr">
        <is>
          <t>T1007351</t>
        </is>
      </c>
      <c r="B7353" t="inlineStr">
        <is>
          <t>2024-06-25</t>
        </is>
      </c>
      <c r="C7353" t="inlineStr">
        <is>
          <t>S029</t>
        </is>
      </c>
      <c r="D7353" t="inlineStr">
        <is>
          <t>Store_029</t>
        </is>
      </c>
      <c r="E7353" t="inlineStr">
        <is>
          <t>South</t>
        </is>
      </c>
      <c r="F7353" t="inlineStr">
        <is>
          <t>P0056</t>
        </is>
      </c>
      <c r="G7353" t="inlineStr">
        <is>
          <t>Prod_0056</t>
        </is>
      </c>
      <c r="H7353" t="inlineStr">
        <is>
          <t>Household</t>
        </is>
      </c>
      <c r="I7353" t="n">
        <v>2</v>
      </c>
      <c r="J7353" t="n">
        <v>237.07</v>
      </c>
      <c r="K7353" t="n">
        <v>0.05</v>
      </c>
      <c r="L7353">
        <f>I7353*J7353*(1-K7353)</f>
        <v/>
      </c>
      <c r="M7353">
        <f>VLOOKUP(F7353,Products!A:D,4,FALSE)*I7353</f>
        <v/>
      </c>
      <c r="N7353">
        <f>L7353-M7353</f>
        <v/>
      </c>
    </row>
    <row r="7354">
      <c r="A7354" t="inlineStr">
        <is>
          <t>T1007352</t>
        </is>
      </c>
      <c r="B7354" t="inlineStr">
        <is>
          <t>2023-08-16</t>
        </is>
      </c>
      <c r="C7354" t="inlineStr">
        <is>
          <t>S018</t>
        </is>
      </c>
      <c r="D7354" t="inlineStr">
        <is>
          <t>Store_018</t>
        </is>
      </c>
      <c r="E7354" t="inlineStr">
        <is>
          <t>South</t>
        </is>
      </c>
      <c r="F7354" t="inlineStr">
        <is>
          <t>P0081</t>
        </is>
      </c>
      <c r="G7354" t="inlineStr">
        <is>
          <t>Prod_0081</t>
        </is>
      </c>
      <c r="H7354" t="inlineStr">
        <is>
          <t>Electronics</t>
        </is>
      </c>
      <c r="I7354" t="n">
        <v>2</v>
      </c>
      <c r="J7354" t="n">
        <v>370.56</v>
      </c>
      <c r="K7354" t="n">
        <v>0</v>
      </c>
      <c r="L7354">
        <f>I7354*J7354*(1-K7354)</f>
        <v/>
      </c>
      <c r="M7354">
        <f>VLOOKUP(F7354,Products!A:D,4,FALSE)*I7354</f>
        <v/>
      </c>
      <c r="N7354">
        <f>L7354-M7354</f>
        <v/>
      </c>
    </row>
    <row r="7355">
      <c r="A7355" t="inlineStr">
        <is>
          <t>T1007353</t>
        </is>
      </c>
      <c r="B7355" t="inlineStr">
        <is>
          <t>2025-02-07</t>
        </is>
      </c>
      <c r="C7355" t="inlineStr">
        <is>
          <t>S029</t>
        </is>
      </c>
      <c r="D7355" t="inlineStr">
        <is>
          <t>Store_029</t>
        </is>
      </c>
      <c r="E7355" t="inlineStr">
        <is>
          <t>South</t>
        </is>
      </c>
      <c r="F7355" t="inlineStr">
        <is>
          <t>P0019</t>
        </is>
      </c>
      <c r="G7355" t="inlineStr">
        <is>
          <t>Prod_0019</t>
        </is>
      </c>
      <c r="H7355" t="inlineStr">
        <is>
          <t>Toys</t>
        </is>
      </c>
      <c r="I7355" t="n">
        <v>4</v>
      </c>
      <c r="J7355" t="n">
        <v>501.66</v>
      </c>
      <c r="K7355" t="n">
        <v>0.05</v>
      </c>
      <c r="L7355">
        <f>I7355*J7355*(1-K7355)</f>
        <v/>
      </c>
      <c r="M7355">
        <f>VLOOKUP(F7355,Products!A:D,4,FALSE)*I7355</f>
        <v/>
      </c>
      <c r="N7355">
        <f>L7355-M7355</f>
        <v/>
      </c>
    </row>
    <row r="7356">
      <c r="A7356" t="inlineStr">
        <is>
          <t>T1007354</t>
        </is>
      </c>
      <c r="B7356" t="inlineStr">
        <is>
          <t>2023-11-21</t>
        </is>
      </c>
      <c r="C7356" t="inlineStr">
        <is>
          <t>S049</t>
        </is>
      </c>
      <c r="D7356" t="inlineStr">
        <is>
          <t>Store_049</t>
        </is>
      </c>
      <c r="E7356" t="inlineStr">
        <is>
          <t>North</t>
        </is>
      </c>
      <c r="F7356" t="inlineStr">
        <is>
          <t>P0108</t>
        </is>
      </c>
      <c r="G7356" t="inlineStr">
        <is>
          <t>Prod_0108</t>
        </is>
      </c>
      <c r="H7356" t="inlineStr">
        <is>
          <t>Stationery</t>
        </is>
      </c>
      <c r="I7356" t="n">
        <v>6</v>
      </c>
      <c r="J7356" t="n">
        <v>632.6799999999999</v>
      </c>
      <c r="K7356" t="n">
        <v>0</v>
      </c>
      <c r="L7356">
        <f>I7356*J7356*(1-K7356)</f>
        <v/>
      </c>
      <c r="M7356">
        <f>VLOOKUP(F7356,Products!A:D,4,FALSE)*I7356</f>
        <v/>
      </c>
      <c r="N7356">
        <f>L7356-M7356</f>
        <v/>
      </c>
    </row>
    <row r="7357">
      <c r="A7357" t="inlineStr">
        <is>
          <t>T1007355</t>
        </is>
      </c>
      <c r="B7357" t="inlineStr">
        <is>
          <t>2023-06-29</t>
        </is>
      </c>
      <c r="C7357" t="inlineStr">
        <is>
          <t>S016</t>
        </is>
      </c>
      <c r="D7357" t="inlineStr">
        <is>
          <t>Store_016</t>
        </is>
      </c>
      <c r="E7357" t="inlineStr">
        <is>
          <t>West</t>
        </is>
      </c>
      <c r="F7357" t="inlineStr">
        <is>
          <t>P0109</t>
        </is>
      </c>
      <c r="G7357" t="inlineStr">
        <is>
          <t>Prod_0109</t>
        </is>
      </c>
      <c r="H7357" t="inlineStr">
        <is>
          <t>Beverages</t>
        </is>
      </c>
      <c r="I7357" t="n">
        <v>6</v>
      </c>
      <c r="J7357" t="n">
        <v>562.99</v>
      </c>
      <c r="K7357" t="n">
        <v>0</v>
      </c>
      <c r="L7357">
        <f>I7357*J7357*(1-K7357)</f>
        <v/>
      </c>
      <c r="M7357">
        <f>VLOOKUP(F7357,Products!A:D,4,FALSE)*I7357</f>
        <v/>
      </c>
      <c r="N7357">
        <f>L7357-M7357</f>
        <v/>
      </c>
    </row>
    <row r="7358">
      <c r="A7358" t="inlineStr">
        <is>
          <t>T1007356</t>
        </is>
      </c>
      <c r="B7358" t="inlineStr">
        <is>
          <t>2024-10-30</t>
        </is>
      </c>
      <c r="C7358" t="inlineStr">
        <is>
          <t>S009</t>
        </is>
      </c>
      <c r="D7358" t="inlineStr">
        <is>
          <t>Store_009</t>
        </is>
      </c>
      <c r="E7358" t="inlineStr">
        <is>
          <t>Central</t>
        </is>
      </c>
      <c r="F7358" t="inlineStr">
        <is>
          <t>P0054</t>
        </is>
      </c>
      <c r="G7358" t="inlineStr">
        <is>
          <t>Prod_0054</t>
        </is>
      </c>
      <c r="H7358" t="inlineStr">
        <is>
          <t>Food</t>
        </is>
      </c>
      <c r="I7358" t="n">
        <v>9</v>
      </c>
      <c r="J7358" t="n">
        <v>452.48</v>
      </c>
      <c r="K7358" t="n">
        <v>0.15</v>
      </c>
      <c r="L7358">
        <f>I7358*J7358*(1-K7358)</f>
        <v/>
      </c>
      <c r="M7358">
        <f>VLOOKUP(F7358,Products!A:D,4,FALSE)*I7358</f>
        <v/>
      </c>
      <c r="N7358">
        <f>L7358-M7358</f>
        <v/>
      </c>
    </row>
    <row r="7359">
      <c r="A7359" t="inlineStr">
        <is>
          <t>T1007357</t>
        </is>
      </c>
      <c r="B7359" t="inlineStr">
        <is>
          <t>2023-02-11</t>
        </is>
      </c>
      <c r="C7359" t="inlineStr">
        <is>
          <t>S035</t>
        </is>
      </c>
      <c r="D7359" t="inlineStr">
        <is>
          <t>Store_035</t>
        </is>
      </c>
      <c r="E7359" t="inlineStr">
        <is>
          <t>Central</t>
        </is>
      </c>
      <c r="F7359" t="inlineStr">
        <is>
          <t>P0066</t>
        </is>
      </c>
      <c r="G7359" t="inlineStr">
        <is>
          <t>Prod_0066</t>
        </is>
      </c>
      <c r="H7359" t="inlineStr">
        <is>
          <t>Household</t>
        </is>
      </c>
      <c r="I7359" t="n">
        <v>4</v>
      </c>
      <c r="J7359" t="n">
        <v>461.26</v>
      </c>
      <c r="K7359" t="n">
        <v>0</v>
      </c>
      <c r="L7359">
        <f>I7359*J7359*(1-K7359)</f>
        <v/>
      </c>
      <c r="M7359">
        <f>VLOOKUP(F7359,Products!A:D,4,FALSE)*I7359</f>
        <v/>
      </c>
      <c r="N7359">
        <f>L7359-M7359</f>
        <v/>
      </c>
    </row>
    <row r="7360">
      <c r="A7360" t="inlineStr">
        <is>
          <t>T1007358</t>
        </is>
      </c>
      <c r="B7360" t="inlineStr">
        <is>
          <t>2025-05-15</t>
        </is>
      </c>
      <c r="C7360" t="inlineStr">
        <is>
          <t>S033</t>
        </is>
      </c>
      <c r="D7360" t="inlineStr">
        <is>
          <t>Store_033</t>
        </is>
      </c>
      <c r="E7360" t="inlineStr">
        <is>
          <t>North</t>
        </is>
      </c>
      <c r="F7360" t="inlineStr">
        <is>
          <t>P0099</t>
        </is>
      </c>
      <c r="G7360" t="inlineStr">
        <is>
          <t>Prod_0099</t>
        </is>
      </c>
      <c r="H7360" t="inlineStr">
        <is>
          <t>Beverages</t>
        </is>
      </c>
      <c r="I7360" t="n">
        <v>8</v>
      </c>
      <c r="J7360" t="n">
        <v>113.52</v>
      </c>
      <c r="K7360" t="n">
        <v>0</v>
      </c>
      <c r="L7360">
        <f>I7360*J7360*(1-K7360)</f>
        <v/>
      </c>
      <c r="M7360">
        <f>VLOOKUP(F7360,Products!A:D,4,FALSE)*I7360</f>
        <v/>
      </c>
      <c r="N7360">
        <f>L7360-M7360</f>
        <v/>
      </c>
    </row>
    <row r="7361">
      <c r="A7361" t="inlineStr">
        <is>
          <t>T1007359</t>
        </is>
      </c>
      <c r="B7361" t="inlineStr">
        <is>
          <t>2023-10-03</t>
        </is>
      </c>
      <c r="C7361" t="inlineStr">
        <is>
          <t>S019</t>
        </is>
      </c>
      <c r="D7361" t="inlineStr">
        <is>
          <t>Store_019</t>
        </is>
      </c>
      <c r="E7361" t="inlineStr">
        <is>
          <t>East</t>
        </is>
      </c>
      <c r="F7361" t="inlineStr">
        <is>
          <t>P0001</t>
        </is>
      </c>
      <c r="G7361" t="inlineStr">
        <is>
          <t>Prod_0001</t>
        </is>
      </c>
      <c r="H7361" t="inlineStr">
        <is>
          <t>Beverages</t>
        </is>
      </c>
      <c r="I7361" t="n">
        <v>2</v>
      </c>
      <c r="J7361" t="n">
        <v>557.83</v>
      </c>
      <c r="K7361" t="n">
        <v>0.15</v>
      </c>
      <c r="L7361">
        <f>I7361*J7361*(1-K7361)</f>
        <v/>
      </c>
      <c r="M7361">
        <f>VLOOKUP(F7361,Products!A:D,4,FALSE)*I7361</f>
        <v/>
      </c>
      <c r="N7361">
        <f>L7361-M7361</f>
        <v/>
      </c>
    </row>
    <row r="7362">
      <c r="A7362" t="inlineStr">
        <is>
          <t>T1007360</t>
        </is>
      </c>
      <c r="B7362" t="inlineStr">
        <is>
          <t>2024-12-04</t>
        </is>
      </c>
      <c r="C7362" t="inlineStr">
        <is>
          <t>S014</t>
        </is>
      </c>
      <c r="D7362" t="inlineStr">
        <is>
          <t>Store_014</t>
        </is>
      </c>
      <c r="E7362" t="inlineStr">
        <is>
          <t>West</t>
        </is>
      </c>
      <c r="F7362" t="inlineStr">
        <is>
          <t>P0133</t>
        </is>
      </c>
      <c r="G7362" t="inlineStr">
        <is>
          <t>Prod_0133</t>
        </is>
      </c>
      <c r="H7362" t="inlineStr">
        <is>
          <t>Stationery</t>
        </is>
      </c>
      <c r="I7362" t="n">
        <v>2</v>
      </c>
      <c r="J7362" t="n">
        <v>341.06</v>
      </c>
      <c r="K7362" t="n">
        <v>0.05</v>
      </c>
      <c r="L7362">
        <f>I7362*J7362*(1-K7362)</f>
        <v/>
      </c>
      <c r="M7362">
        <f>VLOOKUP(F7362,Products!A:D,4,FALSE)*I7362</f>
        <v/>
      </c>
      <c r="N7362">
        <f>L7362-M7362</f>
        <v/>
      </c>
    </row>
    <row r="7363">
      <c r="A7363" t="inlineStr">
        <is>
          <t>T1007361</t>
        </is>
      </c>
      <c r="B7363" t="inlineStr">
        <is>
          <t>2025-03-14</t>
        </is>
      </c>
      <c r="C7363" t="inlineStr">
        <is>
          <t>S038</t>
        </is>
      </c>
      <c r="D7363" t="inlineStr">
        <is>
          <t>Store_038</t>
        </is>
      </c>
      <c r="E7363" t="inlineStr">
        <is>
          <t>East</t>
        </is>
      </c>
      <c r="F7363" t="inlineStr">
        <is>
          <t>P0019</t>
        </is>
      </c>
      <c r="G7363" t="inlineStr">
        <is>
          <t>Prod_0019</t>
        </is>
      </c>
      <c r="H7363" t="inlineStr">
        <is>
          <t>Toys</t>
        </is>
      </c>
      <c r="I7363" t="n">
        <v>2</v>
      </c>
      <c r="J7363" t="n">
        <v>526.5</v>
      </c>
      <c r="K7363" t="n">
        <v>0.1</v>
      </c>
      <c r="L7363">
        <f>I7363*J7363*(1-K7363)</f>
        <v/>
      </c>
      <c r="M7363">
        <f>VLOOKUP(F7363,Products!A:D,4,FALSE)*I7363</f>
        <v/>
      </c>
      <c r="N7363">
        <f>L7363-M7363</f>
        <v/>
      </c>
    </row>
    <row r="7364">
      <c r="A7364" t="inlineStr">
        <is>
          <t>T1007362</t>
        </is>
      </c>
      <c r="B7364" t="inlineStr">
        <is>
          <t>2024-10-17</t>
        </is>
      </c>
      <c r="C7364" t="inlineStr">
        <is>
          <t>S038</t>
        </is>
      </c>
      <c r="D7364" t="inlineStr">
        <is>
          <t>Store_038</t>
        </is>
      </c>
      <c r="E7364" t="inlineStr">
        <is>
          <t>East</t>
        </is>
      </c>
      <c r="F7364" t="inlineStr">
        <is>
          <t>P0060</t>
        </is>
      </c>
      <c r="G7364" t="inlineStr">
        <is>
          <t>Prod_0060</t>
        </is>
      </c>
      <c r="H7364" t="inlineStr">
        <is>
          <t>Toys</t>
        </is>
      </c>
      <c r="I7364" t="n">
        <v>8</v>
      </c>
      <c r="J7364" t="n">
        <v>139.91</v>
      </c>
      <c r="K7364" t="n">
        <v>0</v>
      </c>
      <c r="L7364">
        <f>I7364*J7364*(1-K7364)</f>
        <v/>
      </c>
      <c r="M7364">
        <f>VLOOKUP(F7364,Products!A:D,4,FALSE)*I7364</f>
        <v/>
      </c>
      <c r="N7364">
        <f>L7364-M7364</f>
        <v/>
      </c>
    </row>
    <row r="7365">
      <c r="A7365" t="inlineStr">
        <is>
          <t>T1007363</t>
        </is>
      </c>
      <c r="B7365" t="inlineStr">
        <is>
          <t>2024-12-21</t>
        </is>
      </c>
      <c r="C7365" t="inlineStr">
        <is>
          <t>S035</t>
        </is>
      </c>
      <c r="D7365" t="inlineStr">
        <is>
          <t>Store_035</t>
        </is>
      </c>
      <c r="E7365" t="inlineStr">
        <is>
          <t>Central</t>
        </is>
      </c>
      <c r="F7365" t="inlineStr">
        <is>
          <t>P0166</t>
        </is>
      </c>
      <c r="G7365" t="inlineStr">
        <is>
          <t>Prod_0166</t>
        </is>
      </c>
      <c r="H7365" t="inlineStr">
        <is>
          <t>Electronics</t>
        </is>
      </c>
      <c r="I7365" t="n">
        <v>8</v>
      </c>
      <c r="J7365" t="n">
        <v>517.0599999999999</v>
      </c>
      <c r="K7365" t="n">
        <v>0</v>
      </c>
      <c r="L7365">
        <f>I7365*J7365*(1-K7365)</f>
        <v/>
      </c>
      <c r="M7365">
        <f>VLOOKUP(F7365,Products!A:D,4,FALSE)*I7365</f>
        <v/>
      </c>
      <c r="N7365">
        <f>L7365-M7365</f>
        <v/>
      </c>
    </row>
    <row r="7366">
      <c r="A7366" t="inlineStr">
        <is>
          <t>T1007364</t>
        </is>
      </c>
      <c r="B7366" t="inlineStr">
        <is>
          <t>2023-08-12</t>
        </is>
      </c>
      <c r="C7366" t="inlineStr">
        <is>
          <t>S046</t>
        </is>
      </c>
      <c r="D7366" t="inlineStr">
        <is>
          <t>Store_046</t>
        </is>
      </c>
      <c r="E7366" t="inlineStr">
        <is>
          <t>South</t>
        </is>
      </c>
      <c r="F7366" t="inlineStr">
        <is>
          <t>P0016</t>
        </is>
      </c>
      <c r="G7366" t="inlineStr">
        <is>
          <t>Prod_0016</t>
        </is>
      </c>
      <c r="H7366" t="inlineStr">
        <is>
          <t>Food</t>
        </is>
      </c>
      <c r="I7366" t="n">
        <v>5</v>
      </c>
      <c r="J7366" t="n">
        <v>691.9400000000001</v>
      </c>
      <c r="K7366" t="n">
        <v>0</v>
      </c>
      <c r="L7366">
        <f>I7366*J7366*(1-K7366)</f>
        <v/>
      </c>
      <c r="M7366">
        <f>VLOOKUP(F7366,Products!A:D,4,FALSE)*I7366</f>
        <v/>
      </c>
      <c r="N7366">
        <f>L7366-M7366</f>
        <v/>
      </c>
    </row>
    <row r="7367">
      <c r="A7367" t="inlineStr">
        <is>
          <t>T1007365</t>
        </is>
      </c>
      <c r="B7367" t="inlineStr">
        <is>
          <t>2023-11-22</t>
        </is>
      </c>
      <c r="C7367" t="inlineStr">
        <is>
          <t>S022</t>
        </is>
      </c>
      <c r="D7367" t="inlineStr">
        <is>
          <t>Store_022</t>
        </is>
      </c>
      <c r="E7367" t="inlineStr">
        <is>
          <t>East</t>
        </is>
      </c>
      <c r="F7367" t="inlineStr">
        <is>
          <t>P0126</t>
        </is>
      </c>
      <c r="G7367" t="inlineStr">
        <is>
          <t>Prod_0126</t>
        </is>
      </c>
      <c r="H7367" t="inlineStr">
        <is>
          <t>Toys</t>
        </is>
      </c>
      <c r="I7367" t="n">
        <v>4</v>
      </c>
      <c r="J7367" t="n">
        <v>271.51</v>
      </c>
      <c r="K7367" t="n">
        <v>0</v>
      </c>
      <c r="L7367">
        <f>I7367*J7367*(1-K7367)</f>
        <v/>
      </c>
      <c r="M7367">
        <f>VLOOKUP(F7367,Products!A:D,4,FALSE)*I7367</f>
        <v/>
      </c>
      <c r="N7367">
        <f>L7367-M7367</f>
        <v/>
      </c>
    </row>
    <row r="7368">
      <c r="A7368" t="inlineStr">
        <is>
          <t>T1007366</t>
        </is>
      </c>
      <c r="B7368" t="inlineStr">
        <is>
          <t>2023-01-07</t>
        </is>
      </c>
      <c r="C7368" t="inlineStr">
        <is>
          <t>S034</t>
        </is>
      </c>
      <c r="D7368" t="inlineStr">
        <is>
          <t>Store_034</t>
        </is>
      </c>
      <c r="E7368" t="inlineStr">
        <is>
          <t>Central</t>
        </is>
      </c>
      <c r="F7368" t="inlineStr">
        <is>
          <t>P0030</t>
        </is>
      </c>
      <c r="G7368" t="inlineStr">
        <is>
          <t>Prod_0030</t>
        </is>
      </c>
      <c r="H7368" t="inlineStr">
        <is>
          <t>Household</t>
        </is>
      </c>
      <c r="I7368" t="n">
        <v>4</v>
      </c>
      <c r="J7368" t="n">
        <v>707.88</v>
      </c>
      <c r="K7368" t="n">
        <v>0.1</v>
      </c>
      <c r="L7368">
        <f>I7368*J7368*(1-K7368)</f>
        <v/>
      </c>
      <c r="M7368">
        <f>VLOOKUP(F7368,Products!A:D,4,FALSE)*I7368</f>
        <v/>
      </c>
      <c r="N7368">
        <f>L7368-M7368</f>
        <v/>
      </c>
    </row>
    <row r="7369">
      <c r="A7369" t="inlineStr">
        <is>
          <t>T1007367</t>
        </is>
      </c>
      <c r="B7369" t="inlineStr">
        <is>
          <t>2025-07-04</t>
        </is>
      </c>
      <c r="C7369" t="inlineStr">
        <is>
          <t>S011</t>
        </is>
      </c>
      <c r="D7369" t="inlineStr">
        <is>
          <t>Store_011</t>
        </is>
      </c>
      <c r="E7369" t="inlineStr">
        <is>
          <t>South</t>
        </is>
      </c>
      <c r="F7369" t="inlineStr">
        <is>
          <t>P0181</t>
        </is>
      </c>
      <c r="G7369" t="inlineStr">
        <is>
          <t>Prod_0181</t>
        </is>
      </c>
      <c r="H7369" t="inlineStr">
        <is>
          <t>Electronics</t>
        </is>
      </c>
      <c r="I7369" t="n">
        <v>1</v>
      </c>
      <c r="J7369" t="n">
        <v>932.92</v>
      </c>
      <c r="K7369" t="n">
        <v>0.2</v>
      </c>
      <c r="L7369">
        <f>I7369*J7369*(1-K7369)</f>
        <v/>
      </c>
      <c r="M7369">
        <f>VLOOKUP(F7369,Products!A:D,4,FALSE)*I7369</f>
        <v/>
      </c>
      <c r="N7369">
        <f>L7369-M7369</f>
        <v/>
      </c>
    </row>
    <row r="7370">
      <c r="A7370" t="inlineStr">
        <is>
          <t>T1007368</t>
        </is>
      </c>
      <c r="B7370" t="inlineStr">
        <is>
          <t>2024-03-17</t>
        </is>
      </c>
      <c r="C7370" t="inlineStr">
        <is>
          <t>S035</t>
        </is>
      </c>
      <c r="D7370" t="inlineStr">
        <is>
          <t>Store_035</t>
        </is>
      </c>
      <c r="E7370" t="inlineStr">
        <is>
          <t>Central</t>
        </is>
      </c>
      <c r="F7370" t="inlineStr">
        <is>
          <t>P0060</t>
        </is>
      </c>
      <c r="G7370" t="inlineStr">
        <is>
          <t>Prod_0060</t>
        </is>
      </c>
      <c r="H7370" t="inlineStr">
        <is>
          <t>Toys</t>
        </is>
      </c>
      <c r="I7370" t="n">
        <v>1</v>
      </c>
      <c r="J7370" t="n">
        <v>137.72</v>
      </c>
      <c r="K7370" t="n">
        <v>0.15</v>
      </c>
      <c r="L7370">
        <f>I7370*J7370*(1-K7370)</f>
        <v/>
      </c>
      <c r="M7370">
        <f>VLOOKUP(F7370,Products!A:D,4,FALSE)*I7370</f>
        <v/>
      </c>
      <c r="N7370">
        <f>L7370-M7370</f>
        <v/>
      </c>
    </row>
    <row r="7371">
      <c r="A7371" t="inlineStr">
        <is>
          <t>T1007369</t>
        </is>
      </c>
      <c r="B7371" t="inlineStr">
        <is>
          <t>2024-01-15</t>
        </is>
      </c>
      <c r="C7371" t="inlineStr">
        <is>
          <t>S036</t>
        </is>
      </c>
      <c r="D7371" t="inlineStr">
        <is>
          <t>Store_036</t>
        </is>
      </c>
      <c r="E7371" t="inlineStr">
        <is>
          <t>Central</t>
        </is>
      </c>
      <c r="F7371" t="inlineStr">
        <is>
          <t>P0023</t>
        </is>
      </c>
      <c r="G7371" t="inlineStr">
        <is>
          <t>Prod_0023</t>
        </is>
      </c>
      <c r="H7371" t="inlineStr">
        <is>
          <t>Stationery</t>
        </is>
      </c>
      <c r="I7371" t="n">
        <v>6</v>
      </c>
      <c r="J7371" t="n">
        <v>130.3</v>
      </c>
      <c r="K7371" t="n">
        <v>0.2</v>
      </c>
      <c r="L7371">
        <f>I7371*J7371*(1-K7371)</f>
        <v/>
      </c>
      <c r="M7371">
        <f>VLOOKUP(F7371,Products!A:D,4,FALSE)*I7371</f>
        <v/>
      </c>
      <c r="N7371">
        <f>L7371-M7371</f>
        <v/>
      </c>
    </row>
    <row r="7372">
      <c r="A7372" t="inlineStr">
        <is>
          <t>T1007370</t>
        </is>
      </c>
      <c r="B7372" t="inlineStr">
        <is>
          <t>2023-08-31</t>
        </is>
      </c>
      <c r="C7372" t="inlineStr">
        <is>
          <t>S037</t>
        </is>
      </c>
      <c r="D7372" t="inlineStr">
        <is>
          <t>Store_037</t>
        </is>
      </c>
      <c r="E7372" t="inlineStr">
        <is>
          <t>East</t>
        </is>
      </c>
      <c r="F7372" t="inlineStr">
        <is>
          <t>P0155</t>
        </is>
      </c>
      <c r="G7372" t="inlineStr">
        <is>
          <t>Prod_0155</t>
        </is>
      </c>
      <c r="H7372" t="inlineStr">
        <is>
          <t>Electronics</t>
        </is>
      </c>
      <c r="I7372" t="n">
        <v>2</v>
      </c>
      <c r="J7372" t="n">
        <v>489.31</v>
      </c>
      <c r="K7372" t="n">
        <v>0</v>
      </c>
      <c r="L7372">
        <f>I7372*J7372*(1-K7372)</f>
        <v/>
      </c>
      <c r="M7372">
        <f>VLOOKUP(F7372,Products!A:D,4,FALSE)*I7372</f>
        <v/>
      </c>
      <c r="N7372">
        <f>L7372-M7372</f>
        <v/>
      </c>
    </row>
    <row r="7373">
      <c r="A7373" t="inlineStr">
        <is>
          <t>T1007371</t>
        </is>
      </c>
      <c r="B7373" t="inlineStr">
        <is>
          <t>2025-01-28</t>
        </is>
      </c>
      <c r="C7373" t="inlineStr">
        <is>
          <t>S045</t>
        </is>
      </c>
      <c r="D7373" t="inlineStr">
        <is>
          <t>Store_045</t>
        </is>
      </c>
      <c r="E7373" t="inlineStr">
        <is>
          <t>East</t>
        </is>
      </c>
      <c r="F7373" t="inlineStr">
        <is>
          <t>P0160</t>
        </is>
      </c>
      <c r="G7373" t="inlineStr">
        <is>
          <t>Prod_0160</t>
        </is>
      </c>
      <c r="H7373" t="inlineStr">
        <is>
          <t>Food</t>
        </is>
      </c>
      <c r="I7373" t="n">
        <v>1</v>
      </c>
      <c r="J7373" t="n">
        <v>935.35</v>
      </c>
      <c r="K7373" t="n">
        <v>0</v>
      </c>
      <c r="L7373">
        <f>I7373*J7373*(1-K7373)</f>
        <v/>
      </c>
      <c r="M7373">
        <f>VLOOKUP(F7373,Products!A:D,4,FALSE)*I7373</f>
        <v/>
      </c>
      <c r="N7373">
        <f>L7373-M7373</f>
        <v/>
      </c>
    </row>
    <row r="7374">
      <c r="A7374" t="inlineStr">
        <is>
          <t>T1007372</t>
        </is>
      </c>
      <c r="B7374" t="inlineStr">
        <is>
          <t>2023-02-12</t>
        </is>
      </c>
      <c r="C7374" t="inlineStr">
        <is>
          <t>S046</t>
        </is>
      </c>
      <c r="D7374" t="inlineStr">
        <is>
          <t>Store_046</t>
        </is>
      </c>
      <c r="E7374" t="inlineStr">
        <is>
          <t>South</t>
        </is>
      </c>
      <c r="F7374" t="inlineStr">
        <is>
          <t>P0081</t>
        </is>
      </c>
      <c r="G7374" t="inlineStr">
        <is>
          <t>Prod_0081</t>
        </is>
      </c>
      <c r="H7374" t="inlineStr">
        <is>
          <t>Electronics</t>
        </is>
      </c>
      <c r="I7374" t="n">
        <v>5</v>
      </c>
      <c r="J7374" t="n">
        <v>350.98</v>
      </c>
      <c r="K7374" t="n">
        <v>0</v>
      </c>
      <c r="L7374">
        <f>I7374*J7374*(1-K7374)</f>
        <v/>
      </c>
      <c r="M7374">
        <f>VLOOKUP(F7374,Products!A:D,4,FALSE)*I7374</f>
        <v/>
      </c>
      <c r="N7374">
        <f>L7374-M7374</f>
        <v/>
      </c>
    </row>
    <row r="7375">
      <c r="A7375" t="inlineStr">
        <is>
          <t>T1007373</t>
        </is>
      </c>
      <c r="B7375" t="inlineStr">
        <is>
          <t>2025-02-22</t>
        </is>
      </c>
      <c r="C7375" t="inlineStr">
        <is>
          <t>S006</t>
        </is>
      </c>
      <c r="D7375" t="inlineStr">
        <is>
          <t>Store_006</t>
        </is>
      </c>
      <c r="E7375" t="inlineStr">
        <is>
          <t>East</t>
        </is>
      </c>
      <c r="F7375" t="inlineStr">
        <is>
          <t>P0070</t>
        </is>
      </c>
      <c r="G7375" t="inlineStr">
        <is>
          <t>Prod_0070</t>
        </is>
      </c>
      <c r="H7375" t="inlineStr">
        <is>
          <t>Beverages</t>
        </is>
      </c>
      <c r="I7375" t="n">
        <v>2</v>
      </c>
      <c r="J7375" t="n">
        <v>484.91</v>
      </c>
      <c r="K7375" t="n">
        <v>0</v>
      </c>
      <c r="L7375">
        <f>I7375*J7375*(1-K7375)</f>
        <v/>
      </c>
      <c r="M7375">
        <f>VLOOKUP(F7375,Products!A:D,4,FALSE)*I7375</f>
        <v/>
      </c>
      <c r="N7375">
        <f>L7375-M7375</f>
        <v/>
      </c>
    </row>
    <row r="7376">
      <c r="A7376" t="inlineStr">
        <is>
          <t>T1007374</t>
        </is>
      </c>
      <c r="B7376" t="inlineStr">
        <is>
          <t>2024-05-08</t>
        </is>
      </c>
      <c r="C7376" t="inlineStr">
        <is>
          <t>S013</t>
        </is>
      </c>
      <c r="D7376" t="inlineStr">
        <is>
          <t>Store_013</t>
        </is>
      </c>
      <c r="E7376" t="inlineStr">
        <is>
          <t>North</t>
        </is>
      </c>
      <c r="F7376" t="inlineStr">
        <is>
          <t>P0161</t>
        </is>
      </c>
      <c r="G7376" t="inlineStr">
        <is>
          <t>Prod_0161</t>
        </is>
      </c>
      <c r="H7376" t="inlineStr">
        <is>
          <t>Household</t>
        </is>
      </c>
      <c r="I7376" t="n">
        <v>9</v>
      </c>
      <c r="J7376" t="n">
        <v>97.23</v>
      </c>
      <c r="K7376" t="n">
        <v>0</v>
      </c>
      <c r="L7376">
        <f>I7376*J7376*(1-K7376)</f>
        <v/>
      </c>
      <c r="M7376">
        <f>VLOOKUP(F7376,Products!A:D,4,FALSE)*I7376</f>
        <v/>
      </c>
      <c r="N7376">
        <f>L7376-M7376</f>
        <v/>
      </c>
    </row>
    <row r="7377">
      <c r="A7377" t="inlineStr">
        <is>
          <t>T1007375</t>
        </is>
      </c>
      <c r="B7377" t="inlineStr">
        <is>
          <t>2024-01-13</t>
        </is>
      </c>
      <c r="C7377" t="inlineStr">
        <is>
          <t>S032</t>
        </is>
      </c>
      <c r="D7377" t="inlineStr">
        <is>
          <t>Store_032</t>
        </is>
      </c>
      <c r="E7377" t="inlineStr">
        <is>
          <t>Central</t>
        </is>
      </c>
      <c r="F7377" t="inlineStr">
        <is>
          <t>P0020</t>
        </is>
      </c>
      <c r="G7377" t="inlineStr">
        <is>
          <t>Prod_0020</t>
        </is>
      </c>
      <c r="H7377" t="inlineStr">
        <is>
          <t>Beverages</t>
        </is>
      </c>
      <c r="I7377" t="n">
        <v>8</v>
      </c>
      <c r="J7377" t="n">
        <v>835.63</v>
      </c>
      <c r="K7377" t="n">
        <v>0</v>
      </c>
      <c r="L7377">
        <f>I7377*J7377*(1-K7377)</f>
        <v/>
      </c>
      <c r="M7377">
        <f>VLOOKUP(F7377,Products!A:D,4,FALSE)*I7377</f>
        <v/>
      </c>
      <c r="N7377">
        <f>L7377-M7377</f>
        <v/>
      </c>
    </row>
    <row r="7378">
      <c r="A7378" t="inlineStr">
        <is>
          <t>T1007376</t>
        </is>
      </c>
      <c r="B7378" t="inlineStr">
        <is>
          <t>2025-06-26</t>
        </is>
      </c>
      <c r="C7378" t="inlineStr">
        <is>
          <t>S011</t>
        </is>
      </c>
      <c r="D7378" t="inlineStr">
        <is>
          <t>Store_011</t>
        </is>
      </c>
      <c r="E7378" t="inlineStr">
        <is>
          <t>South</t>
        </is>
      </c>
      <c r="F7378" t="inlineStr">
        <is>
          <t>P0090</t>
        </is>
      </c>
      <c r="G7378" t="inlineStr">
        <is>
          <t>Prod_0090</t>
        </is>
      </c>
      <c r="H7378" t="inlineStr">
        <is>
          <t>Toys</t>
        </is>
      </c>
      <c r="I7378" t="n">
        <v>9</v>
      </c>
      <c r="J7378" t="n">
        <v>457.24</v>
      </c>
      <c r="K7378" t="n">
        <v>0</v>
      </c>
      <c r="L7378">
        <f>I7378*J7378*(1-K7378)</f>
        <v/>
      </c>
      <c r="M7378">
        <f>VLOOKUP(F7378,Products!A:D,4,FALSE)*I7378</f>
        <v/>
      </c>
      <c r="N7378">
        <f>L7378-M7378</f>
        <v/>
      </c>
    </row>
    <row r="7379">
      <c r="A7379" t="inlineStr">
        <is>
          <t>T1007377</t>
        </is>
      </c>
      <c r="B7379" t="inlineStr">
        <is>
          <t>2025-05-13</t>
        </is>
      </c>
      <c r="C7379" t="inlineStr">
        <is>
          <t>S023</t>
        </is>
      </c>
      <c r="D7379" t="inlineStr">
        <is>
          <t>Store_023</t>
        </is>
      </c>
      <c r="E7379" t="inlineStr">
        <is>
          <t>South</t>
        </is>
      </c>
      <c r="F7379" t="inlineStr">
        <is>
          <t>P0161</t>
        </is>
      </c>
      <c r="G7379" t="inlineStr">
        <is>
          <t>Prod_0161</t>
        </is>
      </c>
      <c r="H7379" t="inlineStr">
        <is>
          <t>Household</t>
        </is>
      </c>
      <c r="I7379" t="n">
        <v>9</v>
      </c>
      <c r="J7379" t="n">
        <v>99.78</v>
      </c>
      <c r="K7379" t="n">
        <v>0.2</v>
      </c>
      <c r="L7379">
        <f>I7379*J7379*(1-K7379)</f>
        <v/>
      </c>
      <c r="M7379">
        <f>VLOOKUP(F7379,Products!A:D,4,FALSE)*I7379</f>
        <v/>
      </c>
      <c r="N7379">
        <f>L7379-M7379</f>
        <v/>
      </c>
    </row>
    <row r="7380">
      <c r="A7380" t="inlineStr">
        <is>
          <t>T1007378</t>
        </is>
      </c>
      <c r="B7380" t="inlineStr">
        <is>
          <t>2023-09-09</t>
        </is>
      </c>
      <c r="C7380" t="inlineStr">
        <is>
          <t>S034</t>
        </is>
      </c>
      <c r="D7380" t="inlineStr">
        <is>
          <t>Store_034</t>
        </is>
      </c>
      <c r="E7380" t="inlineStr">
        <is>
          <t>Central</t>
        </is>
      </c>
      <c r="F7380" t="inlineStr">
        <is>
          <t>P0073</t>
        </is>
      </c>
      <c r="G7380" t="inlineStr">
        <is>
          <t>Prod_0073</t>
        </is>
      </c>
      <c r="H7380" t="inlineStr">
        <is>
          <t>Food</t>
        </is>
      </c>
      <c r="I7380" t="n">
        <v>3</v>
      </c>
      <c r="J7380" t="n">
        <v>692.67</v>
      </c>
      <c r="K7380" t="n">
        <v>0</v>
      </c>
      <c r="L7380">
        <f>I7380*J7380*(1-K7380)</f>
        <v/>
      </c>
      <c r="M7380">
        <f>VLOOKUP(F7380,Products!A:D,4,FALSE)*I7380</f>
        <v/>
      </c>
      <c r="N7380">
        <f>L7380-M7380</f>
        <v/>
      </c>
    </row>
    <row r="7381">
      <c r="A7381" t="inlineStr">
        <is>
          <t>T1007379</t>
        </is>
      </c>
      <c r="B7381" t="inlineStr">
        <is>
          <t>2023-09-24</t>
        </is>
      </c>
      <c r="C7381" t="inlineStr">
        <is>
          <t>S014</t>
        </is>
      </c>
      <c r="D7381" t="inlineStr">
        <is>
          <t>Store_014</t>
        </is>
      </c>
      <c r="E7381" t="inlineStr">
        <is>
          <t>West</t>
        </is>
      </c>
      <c r="F7381" t="inlineStr">
        <is>
          <t>P0101</t>
        </is>
      </c>
      <c r="G7381" t="inlineStr">
        <is>
          <t>Prod_0101</t>
        </is>
      </c>
      <c r="H7381" t="inlineStr">
        <is>
          <t>Food</t>
        </is>
      </c>
      <c r="I7381" t="n">
        <v>9</v>
      </c>
      <c r="J7381" t="n">
        <v>88.62</v>
      </c>
      <c r="K7381" t="n">
        <v>0</v>
      </c>
      <c r="L7381">
        <f>I7381*J7381*(1-K7381)</f>
        <v/>
      </c>
      <c r="M7381">
        <f>VLOOKUP(F7381,Products!A:D,4,FALSE)*I7381</f>
        <v/>
      </c>
      <c r="N7381">
        <f>L7381-M7381</f>
        <v/>
      </c>
    </row>
    <row r="7382">
      <c r="A7382" t="inlineStr">
        <is>
          <t>T1007380</t>
        </is>
      </c>
      <c r="B7382" t="inlineStr">
        <is>
          <t>2023-11-26</t>
        </is>
      </c>
      <c r="C7382" t="inlineStr">
        <is>
          <t>S034</t>
        </is>
      </c>
      <c r="D7382" t="inlineStr">
        <is>
          <t>Store_034</t>
        </is>
      </c>
      <c r="E7382" t="inlineStr">
        <is>
          <t>Central</t>
        </is>
      </c>
      <c r="F7382" t="inlineStr">
        <is>
          <t>P0034</t>
        </is>
      </c>
      <c r="G7382" t="inlineStr">
        <is>
          <t>Prod_0034</t>
        </is>
      </c>
      <c r="H7382" t="inlineStr">
        <is>
          <t>Toys</t>
        </is>
      </c>
      <c r="I7382" t="n">
        <v>6</v>
      </c>
      <c r="J7382" t="n">
        <v>529.8099999999999</v>
      </c>
      <c r="K7382" t="n">
        <v>0.2</v>
      </c>
      <c r="L7382">
        <f>I7382*J7382*(1-K7382)</f>
        <v/>
      </c>
      <c r="M7382">
        <f>VLOOKUP(F7382,Products!A:D,4,FALSE)*I7382</f>
        <v/>
      </c>
      <c r="N7382">
        <f>L7382-M7382</f>
        <v/>
      </c>
    </row>
    <row r="7383">
      <c r="A7383" t="inlineStr">
        <is>
          <t>T1007381</t>
        </is>
      </c>
      <c r="B7383" t="inlineStr">
        <is>
          <t>2025-06-16</t>
        </is>
      </c>
      <c r="C7383" t="inlineStr">
        <is>
          <t>S034</t>
        </is>
      </c>
      <c r="D7383" t="inlineStr">
        <is>
          <t>Store_034</t>
        </is>
      </c>
      <c r="E7383" t="inlineStr">
        <is>
          <t>Central</t>
        </is>
      </c>
      <c r="F7383" t="inlineStr">
        <is>
          <t>P0102</t>
        </is>
      </c>
      <c r="G7383" t="inlineStr">
        <is>
          <t>Prod_0102</t>
        </is>
      </c>
      <c r="H7383" t="inlineStr">
        <is>
          <t>Food</t>
        </is>
      </c>
      <c r="I7383" t="n">
        <v>4</v>
      </c>
      <c r="J7383" t="n">
        <v>537.98</v>
      </c>
      <c r="K7383" t="n">
        <v>0</v>
      </c>
      <c r="L7383">
        <f>I7383*J7383*(1-K7383)</f>
        <v/>
      </c>
      <c r="M7383">
        <f>VLOOKUP(F7383,Products!A:D,4,FALSE)*I7383</f>
        <v/>
      </c>
      <c r="N7383">
        <f>L7383-M7383</f>
        <v/>
      </c>
    </row>
    <row r="7384">
      <c r="A7384" t="inlineStr">
        <is>
          <t>T1007382</t>
        </is>
      </c>
      <c r="B7384" t="inlineStr">
        <is>
          <t>2025-09-20</t>
        </is>
      </c>
      <c r="C7384" t="inlineStr">
        <is>
          <t>S002</t>
        </is>
      </c>
      <c r="D7384" t="inlineStr">
        <is>
          <t>Store_002</t>
        </is>
      </c>
      <c r="E7384" t="inlineStr">
        <is>
          <t>South</t>
        </is>
      </c>
      <c r="F7384" t="inlineStr">
        <is>
          <t>P0169</t>
        </is>
      </c>
      <c r="G7384" t="inlineStr">
        <is>
          <t>Prod_0169</t>
        </is>
      </c>
      <c r="H7384" t="inlineStr">
        <is>
          <t>Beverages</t>
        </is>
      </c>
      <c r="I7384" t="n">
        <v>8</v>
      </c>
      <c r="J7384" t="n">
        <v>665.52</v>
      </c>
      <c r="K7384" t="n">
        <v>0.05</v>
      </c>
      <c r="L7384">
        <f>I7384*J7384*(1-K7384)</f>
        <v/>
      </c>
      <c r="M7384">
        <f>VLOOKUP(F7384,Products!A:D,4,FALSE)*I7384</f>
        <v/>
      </c>
      <c r="N7384">
        <f>L7384-M7384</f>
        <v/>
      </c>
    </row>
    <row r="7385">
      <c r="A7385" t="inlineStr">
        <is>
          <t>T1007383</t>
        </is>
      </c>
      <c r="B7385" t="inlineStr">
        <is>
          <t>2024-07-02</t>
        </is>
      </c>
      <c r="C7385" t="inlineStr">
        <is>
          <t>S026</t>
        </is>
      </c>
      <c r="D7385" t="inlineStr">
        <is>
          <t>Store_026</t>
        </is>
      </c>
      <c r="E7385" t="inlineStr">
        <is>
          <t>North</t>
        </is>
      </c>
      <c r="F7385" t="inlineStr">
        <is>
          <t>P0060</t>
        </is>
      </c>
      <c r="G7385" t="inlineStr">
        <is>
          <t>Prod_0060</t>
        </is>
      </c>
      <c r="H7385" t="inlineStr">
        <is>
          <t>Toys</t>
        </is>
      </c>
      <c r="I7385" t="n">
        <v>7</v>
      </c>
      <c r="J7385" t="n">
        <v>133.33</v>
      </c>
      <c r="K7385" t="n">
        <v>0</v>
      </c>
      <c r="L7385">
        <f>I7385*J7385*(1-K7385)</f>
        <v/>
      </c>
      <c r="M7385">
        <f>VLOOKUP(F7385,Products!A:D,4,FALSE)*I7385</f>
        <v/>
      </c>
      <c r="N7385">
        <f>L7385-M7385</f>
        <v/>
      </c>
    </row>
    <row r="7386">
      <c r="A7386" t="inlineStr">
        <is>
          <t>T1007384</t>
        </is>
      </c>
      <c r="B7386" t="inlineStr">
        <is>
          <t>2025-08-19</t>
        </is>
      </c>
      <c r="C7386" t="inlineStr">
        <is>
          <t>S037</t>
        </is>
      </c>
      <c r="D7386" t="inlineStr">
        <is>
          <t>Store_037</t>
        </is>
      </c>
      <c r="E7386" t="inlineStr">
        <is>
          <t>East</t>
        </is>
      </c>
      <c r="F7386" t="inlineStr">
        <is>
          <t>P0091</t>
        </is>
      </c>
      <c r="G7386" t="inlineStr">
        <is>
          <t>Prod_0091</t>
        </is>
      </c>
      <c r="H7386" t="inlineStr">
        <is>
          <t>Toys</t>
        </is>
      </c>
      <c r="I7386" t="n">
        <v>5</v>
      </c>
      <c r="J7386" t="n">
        <v>274.32</v>
      </c>
      <c r="K7386" t="n">
        <v>0.05</v>
      </c>
      <c r="L7386">
        <f>I7386*J7386*(1-K7386)</f>
        <v/>
      </c>
      <c r="M7386">
        <f>VLOOKUP(F7386,Products!A:D,4,FALSE)*I7386</f>
        <v/>
      </c>
      <c r="N7386">
        <f>L7386-M7386</f>
        <v/>
      </c>
    </row>
    <row r="7387">
      <c r="A7387" t="inlineStr">
        <is>
          <t>T1007385</t>
        </is>
      </c>
      <c r="B7387" t="inlineStr">
        <is>
          <t>2025-02-05</t>
        </is>
      </c>
      <c r="C7387" t="inlineStr">
        <is>
          <t>S037</t>
        </is>
      </c>
      <c r="D7387" t="inlineStr">
        <is>
          <t>Store_037</t>
        </is>
      </c>
      <c r="E7387" t="inlineStr">
        <is>
          <t>East</t>
        </is>
      </c>
      <c r="F7387" t="inlineStr">
        <is>
          <t>P0076</t>
        </is>
      </c>
      <c r="G7387" t="inlineStr">
        <is>
          <t>Prod_0076</t>
        </is>
      </c>
      <c r="H7387" t="inlineStr">
        <is>
          <t>Clothing</t>
        </is>
      </c>
      <c r="I7387" t="n">
        <v>6</v>
      </c>
      <c r="J7387" t="n">
        <v>343.53</v>
      </c>
      <c r="K7387" t="n">
        <v>0.05</v>
      </c>
      <c r="L7387">
        <f>I7387*J7387*(1-K7387)</f>
        <v/>
      </c>
      <c r="M7387">
        <f>VLOOKUP(F7387,Products!A:D,4,FALSE)*I7387</f>
        <v/>
      </c>
      <c r="N7387">
        <f>L7387-M7387</f>
        <v/>
      </c>
    </row>
    <row r="7388">
      <c r="A7388" t="inlineStr">
        <is>
          <t>T1007386</t>
        </is>
      </c>
      <c r="B7388" t="inlineStr">
        <is>
          <t>2024-02-21</t>
        </is>
      </c>
      <c r="C7388" t="inlineStr">
        <is>
          <t>S018</t>
        </is>
      </c>
      <c r="D7388" t="inlineStr">
        <is>
          <t>Store_018</t>
        </is>
      </c>
      <c r="E7388" t="inlineStr">
        <is>
          <t>South</t>
        </is>
      </c>
      <c r="F7388" t="inlineStr">
        <is>
          <t>P0048</t>
        </is>
      </c>
      <c r="G7388" t="inlineStr">
        <is>
          <t>Prod_0048</t>
        </is>
      </c>
      <c r="H7388" t="inlineStr">
        <is>
          <t>Toys</t>
        </is>
      </c>
      <c r="I7388" t="n">
        <v>8</v>
      </c>
      <c r="J7388" t="n">
        <v>208.37</v>
      </c>
      <c r="K7388" t="n">
        <v>0</v>
      </c>
      <c r="L7388">
        <f>I7388*J7388*(1-K7388)</f>
        <v/>
      </c>
      <c r="M7388">
        <f>VLOOKUP(F7388,Products!A:D,4,FALSE)*I7388</f>
        <v/>
      </c>
      <c r="N7388">
        <f>L7388-M7388</f>
        <v/>
      </c>
    </row>
    <row r="7389">
      <c r="A7389" t="inlineStr">
        <is>
          <t>T1007387</t>
        </is>
      </c>
      <c r="B7389" t="inlineStr">
        <is>
          <t>2023-03-01</t>
        </is>
      </c>
      <c r="C7389" t="inlineStr">
        <is>
          <t>S014</t>
        </is>
      </c>
      <c r="D7389" t="inlineStr">
        <is>
          <t>Store_014</t>
        </is>
      </c>
      <c r="E7389" t="inlineStr">
        <is>
          <t>West</t>
        </is>
      </c>
      <c r="F7389" t="inlineStr">
        <is>
          <t>P0105</t>
        </is>
      </c>
      <c r="G7389" t="inlineStr">
        <is>
          <t>Prod_0105</t>
        </is>
      </c>
      <c r="H7389" t="inlineStr">
        <is>
          <t>Electronics</t>
        </is>
      </c>
      <c r="I7389" t="n">
        <v>9</v>
      </c>
      <c r="J7389" t="n">
        <v>614.48</v>
      </c>
      <c r="K7389" t="n">
        <v>0.2</v>
      </c>
      <c r="L7389">
        <f>I7389*J7389*(1-K7389)</f>
        <v/>
      </c>
      <c r="M7389">
        <f>VLOOKUP(F7389,Products!A:D,4,FALSE)*I7389</f>
        <v/>
      </c>
      <c r="N7389">
        <f>L7389-M7389</f>
        <v/>
      </c>
    </row>
    <row r="7390">
      <c r="A7390" t="inlineStr">
        <is>
          <t>T1007388</t>
        </is>
      </c>
      <c r="B7390" t="inlineStr">
        <is>
          <t>2023-04-13</t>
        </is>
      </c>
      <c r="C7390" t="inlineStr">
        <is>
          <t>S023</t>
        </is>
      </c>
      <c r="D7390" t="inlineStr">
        <is>
          <t>Store_023</t>
        </is>
      </c>
      <c r="E7390" t="inlineStr">
        <is>
          <t>South</t>
        </is>
      </c>
      <c r="F7390" t="inlineStr">
        <is>
          <t>P0167</t>
        </is>
      </c>
      <c r="G7390" t="inlineStr">
        <is>
          <t>Prod_0167</t>
        </is>
      </c>
      <c r="H7390" t="inlineStr">
        <is>
          <t>Beverages</t>
        </is>
      </c>
      <c r="I7390" t="n">
        <v>9</v>
      </c>
      <c r="J7390" t="n">
        <v>497.95</v>
      </c>
      <c r="K7390" t="n">
        <v>0</v>
      </c>
      <c r="L7390">
        <f>I7390*J7390*(1-K7390)</f>
        <v/>
      </c>
      <c r="M7390">
        <f>VLOOKUP(F7390,Products!A:D,4,FALSE)*I7390</f>
        <v/>
      </c>
      <c r="N7390">
        <f>L7390-M7390</f>
        <v/>
      </c>
    </row>
    <row r="7391">
      <c r="A7391" t="inlineStr">
        <is>
          <t>T1007389</t>
        </is>
      </c>
      <c r="B7391" t="inlineStr">
        <is>
          <t>2023-12-22</t>
        </is>
      </c>
      <c r="C7391" t="inlineStr">
        <is>
          <t>S009</t>
        </is>
      </c>
      <c r="D7391" t="inlineStr">
        <is>
          <t>Store_009</t>
        </is>
      </c>
      <c r="E7391" t="inlineStr">
        <is>
          <t>Central</t>
        </is>
      </c>
      <c r="F7391" t="inlineStr">
        <is>
          <t>P0175</t>
        </is>
      </c>
      <c r="G7391" t="inlineStr">
        <is>
          <t>Prod_0175</t>
        </is>
      </c>
      <c r="H7391" t="inlineStr">
        <is>
          <t>Food</t>
        </is>
      </c>
      <c r="I7391" t="n">
        <v>1</v>
      </c>
      <c r="J7391" t="n">
        <v>933.49</v>
      </c>
      <c r="K7391" t="n">
        <v>0.1</v>
      </c>
      <c r="L7391">
        <f>I7391*J7391*(1-K7391)</f>
        <v/>
      </c>
      <c r="M7391">
        <f>VLOOKUP(F7391,Products!A:D,4,FALSE)*I7391</f>
        <v/>
      </c>
      <c r="N7391">
        <f>L7391-M7391</f>
        <v/>
      </c>
    </row>
    <row r="7392">
      <c r="A7392" t="inlineStr">
        <is>
          <t>T1007390</t>
        </is>
      </c>
      <c r="B7392" t="inlineStr">
        <is>
          <t>2024-03-13</t>
        </is>
      </c>
      <c r="C7392" t="inlineStr">
        <is>
          <t>S029</t>
        </is>
      </c>
      <c r="D7392" t="inlineStr">
        <is>
          <t>Store_029</t>
        </is>
      </c>
      <c r="E7392" t="inlineStr">
        <is>
          <t>South</t>
        </is>
      </c>
      <c r="F7392" t="inlineStr">
        <is>
          <t>P0160</t>
        </is>
      </c>
      <c r="G7392" t="inlineStr">
        <is>
          <t>Prod_0160</t>
        </is>
      </c>
      <c r="H7392" t="inlineStr">
        <is>
          <t>Food</t>
        </is>
      </c>
      <c r="I7392" t="n">
        <v>2</v>
      </c>
      <c r="J7392" t="n">
        <v>691.36</v>
      </c>
      <c r="K7392" t="n">
        <v>0</v>
      </c>
      <c r="L7392">
        <f>I7392*J7392*(1-K7392)</f>
        <v/>
      </c>
      <c r="M7392">
        <f>VLOOKUP(F7392,Products!A:D,4,FALSE)*I7392</f>
        <v/>
      </c>
      <c r="N7392">
        <f>L7392-M7392</f>
        <v/>
      </c>
    </row>
    <row r="7393">
      <c r="A7393" t="inlineStr">
        <is>
          <t>T1007391</t>
        </is>
      </c>
      <c r="B7393" t="inlineStr">
        <is>
          <t>2025-06-12</t>
        </is>
      </c>
      <c r="C7393" t="inlineStr">
        <is>
          <t>S005</t>
        </is>
      </c>
      <c r="D7393" t="inlineStr">
        <is>
          <t>Store_005</t>
        </is>
      </c>
      <c r="E7393" t="inlineStr">
        <is>
          <t>Central</t>
        </is>
      </c>
      <c r="F7393" t="inlineStr">
        <is>
          <t>P0149</t>
        </is>
      </c>
      <c r="G7393" t="inlineStr">
        <is>
          <t>Prod_0149</t>
        </is>
      </c>
      <c r="H7393" t="inlineStr">
        <is>
          <t>Toys</t>
        </is>
      </c>
      <c r="I7393" t="n">
        <v>5</v>
      </c>
      <c r="J7393" t="n">
        <v>54.5</v>
      </c>
      <c r="K7393" t="n">
        <v>0.1</v>
      </c>
      <c r="L7393">
        <f>I7393*J7393*(1-K7393)</f>
        <v/>
      </c>
      <c r="M7393">
        <f>VLOOKUP(F7393,Products!A:D,4,FALSE)*I7393</f>
        <v/>
      </c>
      <c r="N7393">
        <f>L7393-M7393</f>
        <v/>
      </c>
    </row>
    <row r="7394">
      <c r="A7394" t="inlineStr">
        <is>
          <t>T1007392</t>
        </is>
      </c>
      <c r="B7394" t="inlineStr">
        <is>
          <t>2024-01-30</t>
        </is>
      </c>
      <c r="C7394" t="inlineStr">
        <is>
          <t>S048</t>
        </is>
      </c>
      <c r="D7394" t="inlineStr">
        <is>
          <t>Store_048</t>
        </is>
      </c>
      <c r="E7394" t="inlineStr">
        <is>
          <t>South</t>
        </is>
      </c>
      <c r="F7394" t="inlineStr">
        <is>
          <t>P0138</t>
        </is>
      </c>
      <c r="G7394" t="inlineStr">
        <is>
          <t>Prod_0138</t>
        </is>
      </c>
      <c r="H7394" t="inlineStr">
        <is>
          <t>Household</t>
        </is>
      </c>
      <c r="I7394" t="n">
        <v>4</v>
      </c>
      <c r="J7394" t="n">
        <v>337.45</v>
      </c>
      <c r="K7394" t="n">
        <v>0</v>
      </c>
      <c r="L7394">
        <f>I7394*J7394*(1-K7394)</f>
        <v/>
      </c>
      <c r="M7394">
        <f>VLOOKUP(F7394,Products!A:D,4,FALSE)*I7394</f>
        <v/>
      </c>
      <c r="N7394">
        <f>L7394-M7394</f>
        <v/>
      </c>
    </row>
    <row r="7395">
      <c r="A7395" t="inlineStr">
        <is>
          <t>T1007393</t>
        </is>
      </c>
      <c r="B7395" t="inlineStr">
        <is>
          <t>2024-03-18</t>
        </is>
      </c>
      <c r="C7395" t="inlineStr">
        <is>
          <t>S007</t>
        </is>
      </c>
      <c r="D7395" t="inlineStr">
        <is>
          <t>Store_007</t>
        </is>
      </c>
      <c r="E7395" t="inlineStr">
        <is>
          <t>East</t>
        </is>
      </c>
      <c r="F7395" t="inlineStr">
        <is>
          <t>P0075</t>
        </is>
      </c>
      <c r="G7395" t="inlineStr">
        <is>
          <t>Prod_0075</t>
        </is>
      </c>
      <c r="H7395" t="inlineStr">
        <is>
          <t>Beverages</t>
        </is>
      </c>
      <c r="I7395" t="n">
        <v>5</v>
      </c>
      <c r="J7395" t="n">
        <v>667.75</v>
      </c>
      <c r="K7395" t="n">
        <v>0.05</v>
      </c>
      <c r="L7395">
        <f>I7395*J7395*(1-K7395)</f>
        <v/>
      </c>
      <c r="M7395">
        <f>VLOOKUP(F7395,Products!A:D,4,FALSE)*I7395</f>
        <v/>
      </c>
      <c r="N7395">
        <f>L7395-M7395</f>
        <v/>
      </c>
    </row>
    <row r="7396">
      <c r="A7396" t="inlineStr">
        <is>
          <t>T1007394</t>
        </is>
      </c>
      <c r="B7396" t="inlineStr">
        <is>
          <t>2024-09-07</t>
        </is>
      </c>
      <c r="C7396" t="inlineStr">
        <is>
          <t>S026</t>
        </is>
      </c>
      <c r="D7396" t="inlineStr">
        <is>
          <t>Store_026</t>
        </is>
      </c>
      <c r="E7396" t="inlineStr">
        <is>
          <t>North</t>
        </is>
      </c>
      <c r="F7396" t="inlineStr">
        <is>
          <t>P0068</t>
        </is>
      </c>
      <c r="G7396" t="inlineStr">
        <is>
          <t>Prod_0068</t>
        </is>
      </c>
      <c r="H7396" t="inlineStr">
        <is>
          <t>Household</t>
        </is>
      </c>
      <c r="I7396" t="n">
        <v>6</v>
      </c>
      <c r="J7396" t="n">
        <v>197.26</v>
      </c>
      <c r="K7396" t="n">
        <v>0</v>
      </c>
      <c r="L7396">
        <f>I7396*J7396*(1-K7396)</f>
        <v/>
      </c>
      <c r="M7396">
        <f>VLOOKUP(F7396,Products!A:D,4,FALSE)*I7396</f>
        <v/>
      </c>
      <c r="N7396">
        <f>L7396-M7396</f>
        <v/>
      </c>
    </row>
    <row r="7397">
      <c r="A7397" t="inlineStr">
        <is>
          <t>T1007395</t>
        </is>
      </c>
      <c r="B7397" t="inlineStr">
        <is>
          <t>2025-03-31</t>
        </is>
      </c>
      <c r="C7397" t="inlineStr">
        <is>
          <t>S003</t>
        </is>
      </c>
      <c r="D7397" t="inlineStr">
        <is>
          <t>Store_003</t>
        </is>
      </c>
      <c r="E7397" t="inlineStr">
        <is>
          <t>North</t>
        </is>
      </c>
      <c r="F7397" t="inlineStr">
        <is>
          <t>P0022</t>
        </is>
      </c>
      <c r="G7397" t="inlineStr">
        <is>
          <t>Prod_0022</t>
        </is>
      </c>
      <c r="H7397" t="inlineStr">
        <is>
          <t>Beverages</t>
        </is>
      </c>
      <c r="I7397" t="n">
        <v>9</v>
      </c>
      <c r="J7397" t="n">
        <v>210.94</v>
      </c>
      <c r="K7397" t="n">
        <v>0.05</v>
      </c>
      <c r="L7397">
        <f>I7397*J7397*(1-K7397)</f>
        <v/>
      </c>
      <c r="M7397">
        <f>VLOOKUP(F7397,Products!A:D,4,FALSE)*I7397</f>
        <v/>
      </c>
      <c r="N7397">
        <f>L7397-M7397</f>
        <v/>
      </c>
    </row>
    <row r="7398">
      <c r="A7398" t="inlineStr">
        <is>
          <t>T1007396</t>
        </is>
      </c>
      <c r="B7398" t="inlineStr">
        <is>
          <t>2023-05-29</t>
        </is>
      </c>
      <c r="C7398" t="inlineStr">
        <is>
          <t>S009</t>
        </is>
      </c>
      <c r="D7398" t="inlineStr">
        <is>
          <t>Store_009</t>
        </is>
      </c>
      <c r="E7398" t="inlineStr">
        <is>
          <t>Central</t>
        </is>
      </c>
      <c r="F7398" t="inlineStr">
        <is>
          <t>P0111</t>
        </is>
      </c>
      <c r="G7398" t="inlineStr">
        <is>
          <t>Prod_0111</t>
        </is>
      </c>
      <c r="H7398" t="inlineStr">
        <is>
          <t>Clothing</t>
        </is>
      </c>
      <c r="I7398" t="n">
        <v>4</v>
      </c>
      <c r="J7398" t="n">
        <v>542.17</v>
      </c>
      <c r="K7398" t="n">
        <v>0</v>
      </c>
      <c r="L7398">
        <f>I7398*J7398*(1-K7398)</f>
        <v/>
      </c>
      <c r="M7398">
        <f>VLOOKUP(F7398,Products!A:D,4,FALSE)*I7398</f>
        <v/>
      </c>
      <c r="N7398">
        <f>L7398-M7398</f>
        <v/>
      </c>
    </row>
    <row r="7399">
      <c r="A7399" t="inlineStr">
        <is>
          <t>T1007397</t>
        </is>
      </c>
      <c r="B7399" t="inlineStr">
        <is>
          <t>2024-11-27</t>
        </is>
      </c>
      <c r="C7399" t="inlineStr">
        <is>
          <t>S038</t>
        </is>
      </c>
      <c r="D7399" t="inlineStr">
        <is>
          <t>Store_038</t>
        </is>
      </c>
      <c r="E7399" t="inlineStr">
        <is>
          <t>East</t>
        </is>
      </c>
      <c r="F7399" t="inlineStr">
        <is>
          <t>P0050</t>
        </is>
      </c>
      <c r="G7399" t="inlineStr">
        <is>
          <t>Prod_0050</t>
        </is>
      </c>
      <c r="H7399" t="inlineStr">
        <is>
          <t>Household</t>
        </is>
      </c>
      <c r="I7399" t="n">
        <v>2</v>
      </c>
      <c r="J7399" t="n">
        <v>750.05</v>
      </c>
      <c r="K7399" t="n">
        <v>0</v>
      </c>
      <c r="L7399">
        <f>I7399*J7399*(1-K7399)</f>
        <v/>
      </c>
      <c r="M7399">
        <f>VLOOKUP(F7399,Products!A:D,4,FALSE)*I7399</f>
        <v/>
      </c>
      <c r="N7399">
        <f>L7399-M7399</f>
        <v/>
      </c>
    </row>
    <row r="7400">
      <c r="A7400" t="inlineStr">
        <is>
          <t>T1007398</t>
        </is>
      </c>
      <c r="B7400" t="inlineStr">
        <is>
          <t>2024-05-29</t>
        </is>
      </c>
      <c r="C7400" t="inlineStr">
        <is>
          <t>S027</t>
        </is>
      </c>
      <c r="D7400" t="inlineStr">
        <is>
          <t>Store_027</t>
        </is>
      </c>
      <c r="E7400" t="inlineStr">
        <is>
          <t>South</t>
        </is>
      </c>
      <c r="F7400" t="inlineStr">
        <is>
          <t>P0056</t>
        </is>
      </c>
      <c r="G7400" t="inlineStr">
        <is>
          <t>Prod_0056</t>
        </is>
      </c>
      <c r="H7400" t="inlineStr">
        <is>
          <t>Household</t>
        </is>
      </c>
      <c r="I7400" t="n">
        <v>3</v>
      </c>
      <c r="J7400" t="n">
        <v>231.6</v>
      </c>
      <c r="K7400" t="n">
        <v>0.1</v>
      </c>
      <c r="L7400">
        <f>I7400*J7400*(1-K7400)</f>
        <v/>
      </c>
      <c r="M7400">
        <f>VLOOKUP(F7400,Products!A:D,4,FALSE)*I7400</f>
        <v/>
      </c>
      <c r="N7400">
        <f>L7400-M7400</f>
        <v/>
      </c>
    </row>
    <row r="7401">
      <c r="A7401" t="inlineStr">
        <is>
          <t>T1007399</t>
        </is>
      </c>
      <c r="B7401" t="inlineStr">
        <is>
          <t>2025-01-01</t>
        </is>
      </c>
      <c r="C7401" t="inlineStr">
        <is>
          <t>S031</t>
        </is>
      </c>
      <c r="D7401" t="inlineStr">
        <is>
          <t>Store_031</t>
        </is>
      </c>
      <c r="E7401" t="inlineStr">
        <is>
          <t>Central</t>
        </is>
      </c>
      <c r="F7401" t="inlineStr">
        <is>
          <t>P0198</t>
        </is>
      </c>
      <c r="G7401" t="inlineStr">
        <is>
          <t>Prod_0198</t>
        </is>
      </c>
      <c r="H7401" t="inlineStr">
        <is>
          <t>Beverages</t>
        </is>
      </c>
      <c r="I7401" t="n">
        <v>9</v>
      </c>
      <c r="J7401" t="n">
        <v>733.86</v>
      </c>
      <c r="K7401" t="n">
        <v>0.05</v>
      </c>
      <c r="L7401">
        <f>I7401*J7401*(1-K7401)</f>
        <v/>
      </c>
      <c r="M7401">
        <f>VLOOKUP(F7401,Products!A:D,4,FALSE)*I7401</f>
        <v/>
      </c>
      <c r="N7401">
        <f>L7401-M7401</f>
        <v/>
      </c>
    </row>
    <row r="7402">
      <c r="A7402" t="inlineStr">
        <is>
          <t>T1007400</t>
        </is>
      </c>
      <c r="B7402" t="inlineStr">
        <is>
          <t>2025-05-20</t>
        </is>
      </c>
      <c r="C7402" t="inlineStr">
        <is>
          <t>S017</t>
        </is>
      </c>
      <c r="D7402" t="inlineStr">
        <is>
          <t>Store_017</t>
        </is>
      </c>
      <c r="E7402" t="inlineStr">
        <is>
          <t>South</t>
        </is>
      </c>
      <c r="F7402" t="inlineStr">
        <is>
          <t>P0075</t>
        </is>
      </c>
      <c r="G7402" t="inlineStr">
        <is>
          <t>Prod_0075</t>
        </is>
      </c>
      <c r="H7402" t="inlineStr">
        <is>
          <t>Beverages</t>
        </is>
      </c>
      <c r="I7402" t="n">
        <v>7</v>
      </c>
      <c r="J7402" t="n">
        <v>890.5599999999999</v>
      </c>
      <c r="K7402" t="n">
        <v>0</v>
      </c>
      <c r="L7402">
        <f>I7402*J7402*(1-K7402)</f>
        <v/>
      </c>
      <c r="M7402">
        <f>VLOOKUP(F7402,Products!A:D,4,FALSE)*I7402</f>
        <v/>
      </c>
      <c r="N7402">
        <f>L7402-M7402</f>
        <v/>
      </c>
    </row>
    <row r="7403">
      <c r="A7403" t="inlineStr">
        <is>
          <t>T1007401</t>
        </is>
      </c>
      <c r="B7403" t="inlineStr">
        <is>
          <t>2025-01-02</t>
        </is>
      </c>
      <c r="C7403" t="inlineStr">
        <is>
          <t>S018</t>
        </is>
      </c>
      <c r="D7403" t="inlineStr">
        <is>
          <t>Store_018</t>
        </is>
      </c>
      <c r="E7403" t="inlineStr">
        <is>
          <t>South</t>
        </is>
      </c>
      <c r="F7403" t="inlineStr">
        <is>
          <t>P0182</t>
        </is>
      </c>
      <c r="G7403" t="inlineStr">
        <is>
          <t>Prod_0182</t>
        </is>
      </c>
      <c r="H7403" t="inlineStr">
        <is>
          <t>Electronics</t>
        </is>
      </c>
      <c r="I7403" t="n">
        <v>2</v>
      </c>
      <c r="J7403" t="n">
        <v>834.9299999999999</v>
      </c>
      <c r="K7403" t="n">
        <v>0.1</v>
      </c>
      <c r="L7403">
        <f>I7403*J7403*(1-K7403)</f>
        <v/>
      </c>
      <c r="M7403">
        <f>VLOOKUP(F7403,Products!A:D,4,FALSE)*I7403</f>
        <v/>
      </c>
      <c r="N7403">
        <f>L7403-M7403</f>
        <v/>
      </c>
    </row>
    <row r="7404">
      <c r="A7404" t="inlineStr">
        <is>
          <t>T1007402</t>
        </is>
      </c>
      <c r="B7404" t="inlineStr">
        <is>
          <t>2023-04-28</t>
        </is>
      </c>
      <c r="C7404" t="inlineStr">
        <is>
          <t>S018</t>
        </is>
      </c>
      <c r="D7404" t="inlineStr">
        <is>
          <t>Store_018</t>
        </is>
      </c>
      <c r="E7404" t="inlineStr">
        <is>
          <t>South</t>
        </is>
      </c>
      <c r="F7404" t="inlineStr">
        <is>
          <t>P0038</t>
        </is>
      </c>
      <c r="G7404" t="inlineStr">
        <is>
          <t>Prod_0038</t>
        </is>
      </c>
      <c r="H7404" t="inlineStr">
        <is>
          <t>Beverages</t>
        </is>
      </c>
      <c r="I7404" t="n">
        <v>1</v>
      </c>
      <c r="J7404" t="n">
        <v>893.02</v>
      </c>
      <c r="K7404" t="n">
        <v>0.05</v>
      </c>
      <c r="L7404">
        <f>I7404*J7404*(1-K7404)</f>
        <v/>
      </c>
      <c r="M7404">
        <f>VLOOKUP(F7404,Products!A:D,4,FALSE)*I7404</f>
        <v/>
      </c>
      <c r="N7404">
        <f>L7404-M7404</f>
        <v/>
      </c>
    </row>
    <row r="7405">
      <c r="A7405" t="inlineStr">
        <is>
          <t>T1007403</t>
        </is>
      </c>
      <c r="B7405" t="inlineStr">
        <is>
          <t>2025-05-14</t>
        </is>
      </c>
      <c r="C7405" t="inlineStr">
        <is>
          <t>S001</t>
        </is>
      </c>
      <c r="D7405" t="inlineStr">
        <is>
          <t>Store_001</t>
        </is>
      </c>
      <c r="E7405" t="inlineStr">
        <is>
          <t>West</t>
        </is>
      </c>
      <c r="F7405" t="inlineStr">
        <is>
          <t>P0167</t>
        </is>
      </c>
      <c r="G7405" t="inlineStr">
        <is>
          <t>Prod_0167</t>
        </is>
      </c>
      <c r="H7405" t="inlineStr">
        <is>
          <t>Beverages</t>
        </is>
      </c>
      <c r="I7405" t="n">
        <v>5</v>
      </c>
      <c r="J7405" t="n">
        <v>531.28</v>
      </c>
      <c r="K7405" t="n">
        <v>0</v>
      </c>
      <c r="L7405">
        <f>I7405*J7405*(1-K7405)</f>
        <v/>
      </c>
      <c r="M7405">
        <f>VLOOKUP(F7405,Products!A:D,4,FALSE)*I7405</f>
        <v/>
      </c>
      <c r="N7405">
        <f>L7405-M7405</f>
        <v/>
      </c>
    </row>
    <row r="7406">
      <c r="A7406" t="inlineStr">
        <is>
          <t>T1007404</t>
        </is>
      </c>
      <c r="B7406" t="inlineStr">
        <is>
          <t>2025-01-20</t>
        </is>
      </c>
      <c r="C7406" t="inlineStr">
        <is>
          <t>S032</t>
        </is>
      </c>
      <c r="D7406" t="inlineStr">
        <is>
          <t>Store_032</t>
        </is>
      </c>
      <c r="E7406" t="inlineStr">
        <is>
          <t>Central</t>
        </is>
      </c>
      <c r="F7406" t="inlineStr">
        <is>
          <t>P0039</t>
        </is>
      </c>
      <c r="G7406" t="inlineStr">
        <is>
          <t>Prod_0039</t>
        </is>
      </c>
      <c r="H7406" t="inlineStr">
        <is>
          <t>Household</t>
        </is>
      </c>
      <c r="I7406" t="n">
        <v>2</v>
      </c>
      <c r="J7406" t="n">
        <v>396.35</v>
      </c>
      <c r="K7406" t="n">
        <v>0</v>
      </c>
      <c r="L7406">
        <f>I7406*J7406*(1-K7406)</f>
        <v/>
      </c>
      <c r="M7406">
        <f>VLOOKUP(F7406,Products!A:D,4,FALSE)*I7406</f>
        <v/>
      </c>
      <c r="N7406">
        <f>L7406-M7406</f>
        <v/>
      </c>
    </row>
    <row r="7407">
      <c r="A7407" t="inlineStr">
        <is>
          <t>T1007405</t>
        </is>
      </c>
      <c r="B7407" t="inlineStr">
        <is>
          <t>2024-10-03</t>
        </is>
      </c>
      <c r="C7407" t="inlineStr">
        <is>
          <t>S031</t>
        </is>
      </c>
      <c r="D7407" t="inlineStr">
        <is>
          <t>Store_031</t>
        </is>
      </c>
      <c r="E7407" t="inlineStr">
        <is>
          <t>Central</t>
        </is>
      </c>
      <c r="F7407" t="inlineStr">
        <is>
          <t>P0188</t>
        </is>
      </c>
      <c r="G7407" t="inlineStr">
        <is>
          <t>Prod_0188</t>
        </is>
      </c>
      <c r="H7407" t="inlineStr">
        <is>
          <t>Food</t>
        </is>
      </c>
      <c r="I7407" t="n">
        <v>3</v>
      </c>
      <c r="J7407" t="n">
        <v>623.11</v>
      </c>
      <c r="K7407" t="n">
        <v>0.15</v>
      </c>
      <c r="L7407">
        <f>I7407*J7407*(1-K7407)</f>
        <v/>
      </c>
      <c r="M7407">
        <f>VLOOKUP(F7407,Products!A:D,4,FALSE)*I7407</f>
        <v/>
      </c>
      <c r="N7407">
        <f>L7407-M7407</f>
        <v/>
      </c>
    </row>
    <row r="7408">
      <c r="A7408" t="inlineStr">
        <is>
          <t>T1007406</t>
        </is>
      </c>
      <c r="B7408" t="inlineStr">
        <is>
          <t>2024-04-23</t>
        </is>
      </c>
      <c r="C7408" t="inlineStr">
        <is>
          <t>S030</t>
        </is>
      </c>
      <c r="D7408" t="inlineStr">
        <is>
          <t>Store_030</t>
        </is>
      </c>
      <c r="E7408" t="inlineStr">
        <is>
          <t>North</t>
        </is>
      </c>
      <c r="F7408" t="inlineStr">
        <is>
          <t>P0186</t>
        </is>
      </c>
      <c r="G7408" t="inlineStr">
        <is>
          <t>Prod_0186</t>
        </is>
      </c>
      <c r="H7408" t="inlineStr">
        <is>
          <t>Household</t>
        </is>
      </c>
      <c r="I7408" t="n">
        <v>8</v>
      </c>
      <c r="J7408" t="n">
        <v>746.84</v>
      </c>
      <c r="K7408" t="n">
        <v>0</v>
      </c>
      <c r="L7408">
        <f>I7408*J7408*(1-K7408)</f>
        <v/>
      </c>
      <c r="M7408">
        <f>VLOOKUP(F7408,Products!A:D,4,FALSE)*I7408</f>
        <v/>
      </c>
      <c r="N7408">
        <f>L7408-M7408</f>
        <v/>
      </c>
    </row>
    <row r="7409">
      <c r="A7409" t="inlineStr">
        <is>
          <t>T1007407</t>
        </is>
      </c>
      <c r="B7409" t="inlineStr">
        <is>
          <t>2023-11-03</t>
        </is>
      </c>
      <c r="C7409" t="inlineStr">
        <is>
          <t>S047</t>
        </is>
      </c>
      <c r="D7409" t="inlineStr">
        <is>
          <t>Store_047</t>
        </is>
      </c>
      <c r="E7409" t="inlineStr">
        <is>
          <t>North</t>
        </is>
      </c>
      <c r="F7409" t="inlineStr">
        <is>
          <t>P0131</t>
        </is>
      </c>
      <c r="G7409" t="inlineStr">
        <is>
          <t>Prod_0131</t>
        </is>
      </c>
      <c r="H7409" t="inlineStr">
        <is>
          <t>Beverages</t>
        </is>
      </c>
      <c r="I7409" t="n">
        <v>7</v>
      </c>
      <c r="J7409" t="n">
        <v>281.91</v>
      </c>
      <c r="K7409" t="n">
        <v>0</v>
      </c>
      <c r="L7409">
        <f>I7409*J7409*(1-K7409)</f>
        <v/>
      </c>
      <c r="M7409">
        <f>VLOOKUP(F7409,Products!A:D,4,FALSE)*I7409</f>
        <v/>
      </c>
      <c r="N7409">
        <f>L7409-M7409</f>
        <v/>
      </c>
    </row>
    <row r="7410">
      <c r="A7410" t="inlineStr">
        <is>
          <t>T1007408</t>
        </is>
      </c>
      <c r="B7410" t="inlineStr">
        <is>
          <t>2025-04-04</t>
        </is>
      </c>
      <c r="C7410" t="inlineStr">
        <is>
          <t>S013</t>
        </is>
      </c>
      <c r="D7410" t="inlineStr">
        <is>
          <t>Store_013</t>
        </is>
      </c>
      <c r="E7410" t="inlineStr">
        <is>
          <t>North</t>
        </is>
      </c>
      <c r="F7410" t="inlineStr">
        <is>
          <t>P0113</t>
        </is>
      </c>
      <c r="G7410" t="inlineStr">
        <is>
          <t>Prod_0113</t>
        </is>
      </c>
      <c r="H7410" t="inlineStr">
        <is>
          <t>Toys</t>
        </is>
      </c>
      <c r="I7410" t="n">
        <v>5</v>
      </c>
      <c r="J7410" t="n">
        <v>541.05</v>
      </c>
      <c r="K7410" t="n">
        <v>0</v>
      </c>
      <c r="L7410">
        <f>I7410*J7410*(1-K7410)</f>
        <v/>
      </c>
      <c r="M7410">
        <f>VLOOKUP(F7410,Products!A:D,4,FALSE)*I7410</f>
        <v/>
      </c>
      <c r="N7410">
        <f>L7410-M7410</f>
        <v/>
      </c>
    </row>
    <row r="7411">
      <c r="A7411" t="inlineStr">
        <is>
          <t>T1007409</t>
        </is>
      </c>
      <c r="B7411" t="inlineStr">
        <is>
          <t>2025-07-05</t>
        </is>
      </c>
      <c r="C7411" t="inlineStr">
        <is>
          <t>S008</t>
        </is>
      </c>
      <c r="D7411" t="inlineStr">
        <is>
          <t>Store_008</t>
        </is>
      </c>
      <c r="E7411" t="inlineStr">
        <is>
          <t>East</t>
        </is>
      </c>
      <c r="F7411" t="inlineStr">
        <is>
          <t>P0062</t>
        </is>
      </c>
      <c r="G7411" t="inlineStr">
        <is>
          <t>Prod_0062</t>
        </is>
      </c>
      <c r="H7411" t="inlineStr">
        <is>
          <t>Beverages</t>
        </is>
      </c>
      <c r="I7411" t="n">
        <v>1</v>
      </c>
      <c r="J7411" t="n">
        <v>527.72</v>
      </c>
      <c r="K7411" t="n">
        <v>0</v>
      </c>
      <c r="L7411">
        <f>I7411*J7411*(1-K7411)</f>
        <v/>
      </c>
      <c r="M7411">
        <f>VLOOKUP(F7411,Products!A:D,4,FALSE)*I7411</f>
        <v/>
      </c>
      <c r="N7411">
        <f>L7411-M7411</f>
        <v/>
      </c>
    </row>
    <row r="7412">
      <c r="A7412" t="inlineStr">
        <is>
          <t>T1007410</t>
        </is>
      </c>
      <c r="B7412" t="inlineStr">
        <is>
          <t>2023-06-05</t>
        </is>
      </c>
      <c r="C7412" t="inlineStr">
        <is>
          <t>S009</t>
        </is>
      </c>
      <c r="D7412" t="inlineStr">
        <is>
          <t>Store_009</t>
        </is>
      </c>
      <c r="E7412" t="inlineStr">
        <is>
          <t>Central</t>
        </is>
      </c>
      <c r="F7412" t="inlineStr">
        <is>
          <t>P0106</t>
        </is>
      </c>
      <c r="G7412" t="inlineStr">
        <is>
          <t>Prod_0106</t>
        </is>
      </c>
      <c r="H7412" t="inlineStr">
        <is>
          <t>Electronics</t>
        </is>
      </c>
      <c r="I7412" t="n">
        <v>7</v>
      </c>
      <c r="J7412" t="n">
        <v>995.67</v>
      </c>
      <c r="K7412" t="n">
        <v>0</v>
      </c>
      <c r="L7412">
        <f>I7412*J7412*(1-K7412)</f>
        <v/>
      </c>
      <c r="M7412">
        <f>VLOOKUP(F7412,Products!A:D,4,FALSE)*I7412</f>
        <v/>
      </c>
      <c r="N7412">
        <f>L7412-M7412</f>
        <v/>
      </c>
    </row>
    <row r="7413">
      <c r="A7413" t="inlineStr">
        <is>
          <t>T1007411</t>
        </is>
      </c>
      <c r="B7413" t="inlineStr">
        <is>
          <t>2024-04-15</t>
        </is>
      </c>
      <c r="C7413" t="inlineStr">
        <is>
          <t>S039</t>
        </is>
      </c>
      <c r="D7413" t="inlineStr">
        <is>
          <t>Store_039</t>
        </is>
      </c>
      <c r="E7413" t="inlineStr">
        <is>
          <t>North</t>
        </is>
      </c>
      <c r="F7413" t="inlineStr">
        <is>
          <t>P0170</t>
        </is>
      </c>
      <c r="G7413" t="inlineStr">
        <is>
          <t>Prod_0170</t>
        </is>
      </c>
      <c r="H7413" t="inlineStr">
        <is>
          <t>Household</t>
        </is>
      </c>
      <c r="I7413" t="n">
        <v>6</v>
      </c>
      <c r="J7413" t="n">
        <v>542.34</v>
      </c>
      <c r="K7413" t="n">
        <v>0.2</v>
      </c>
      <c r="L7413">
        <f>I7413*J7413*(1-K7413)</f>
        <v/>
      </c>
      <c r="M7413">
        <f>VLOOKUP(F7413,Products!A:D,4,FALSE)*I7413</f>
        <v/>
      </c>
      <c r="N7413">
        <f>L7413-M7413</f>
        <v/>
      </c>
    </row>
    <row r="7414">
      <c r="A7414" t="inlineStr">
        <is>
          <t>T1007412</t>
        </is>
      </c>
      <c r="B7414" t="inlineStr">
        <is>
          <t>2023-11-24</t>
        </is>
      </c>
      <c r="C7414" t="inlineStr">
        <is>
          <t>S030</t>
        </is>
      </c>
      <c r="D7414" t="inlineStr">
        <is>
          <t>Store_030</t>
        </is>
      </c>
      <c r="E7414" t="inlineStr">
        <is>
          <t>North</t>
        </is>
      </c>
      <c r="F7414" t="inlineStr">
        <is>
          <t>P0089</t>
        </is>
      </c>
      <c r="G7414" t="inlineStr">
        <is>
          <t>Prod_0089</t>
        </is>
      </c>
      <c r="H7414" t="inlineStr">
        <is>
          <t>Stationery</t>
        </is>
      </c>
      <c r="I7414" t="n">
        <v>4</v>
      </c>
      <c r="J7414" t="n">
        <v>665.58</v>
      </c>
      <c r="K7414" t="n">
        <v>0.1</v>
      </c>
      <c r="L7414">
        <f>I7414*J7414*(1-K7414)</f>
        <v/>
      </c>
      <c r="M7414">
        <f>VLOOKUP(F7414,Products!A:D,4,FALSE)*I7414</f>
        <v/>
      </c>
      <c r="N7414">
        <f>L7414-M7414</f>
        <v/>
      </c>
    </row>
    <row r="7415">
      <c r="A7415" t="inlineStr">
        <is>
          <t>T1007413</t>
        </is>
      </c>
      <c r="B7415" t="inlineStr">
        <is>
          <t>2023-03-05</t>
        </is>
      </c>
      <c r="C7415" t="inlineStr">
        <is>
          <t>S007</t>
        </is>
      </c>
      <c r="D7415" t="inlineStr">
        <is>
          <t>Store_007</t>
        </is>
      </c>
      <c r="E7415" t="inlineStr">
        <is>
          <t>East</t>
        </is>
      </c>
      <c r="F7415" t="inlineStr">
        <is>
          <t>P0136</t>
        </is>
      </c>
      <c r="G7415" t="inlineStr">
        <is>
          <t>Prod_0136</t>
        </is>
      </c>
      <c r="H7415" t="inlineStr">
        <is>
          <t>Beverages</t>
        </is>
      </c>
      <c r="I7415" t="n">
        <v>9</v>
      </c>
      <c r="J7415" t="n">
        <v>216.78</v>
      </c>
      <c r="K7415" t="n">
        <v>0</v>
      </c>
      <c r="L7415">
        <f>I7415*J7415*(1-K7415)</f>
        <v/>
      </c>
      <c r="M7415">
        <f>VLOOKUP(F7415,Products!A:D,4,FALSE)*I7415</f>
        <v/>
      </c>
      <c r="N7415">
        <f>L7415-M7415</f>
        <v/>
      </c>
    </row>
    <row r="7416">
      <c r="A7416" t="inlineStr">
        <is>
          <t>T1007414</t>
        </is>
      </c>
      <c r="B7416" t="inlineStr">
        <is>
          <t>2023-10-20</t>
        </is>
      </c>
      <c r="C7416" t="inlineStr">
        <is>
          <t>S039</t>
        </is>
      </c>
      <c r="D7416" t="inlineStr">
        <is>
          <t>Store_039</t>
        </is>
      </c>
      <c r="E7416" t="inlineStr">
        <is>
          <t>North</t>
        </is>
      </c>
      <c r="F7416" t="inlineStr">
        <is>
          <t>P0069</t>
        </is>
      </c>
      <c r="G7416" t="inlineStr">
        <is>
          <t>Prod_0069</t>
        </is>
      </c>
      <c r="H7416" t="inlineStr">
        <is>
          <t>Household</t>
        </is>
      </c>
      <c r="I7416" t="n">
        <v>7</v>
      </c>
      <c r="J7416" t="n">
        <v>385.4</v>
      </c>
      <c r="K7416" t="n">
        <v>0</v>
      </c>
      <c r="L7416">
        <f>I7416*J7416*(1-K7416)</f>
        <v/>
      </c>
      <c r="M7416">
        <f>VLOOKUP(F7416,Products!A:D,4,FALSE)*I7416</f>
        <v/>
      </c>
      <c r="N7416">
        <f>L7416-M7416</f>
        <v/>
      </c>
    </row>
    <row r="7417">
      <c r="A7417" t="inlineStr">
        <is>
          <t>T1007415</t>
        </is>
      </c>
      <c r="B7417" t="inlineStr">
        <is>
          <t>2025-03-05</t>
        </is>
      </c>
      <c r="C7417" t="inlineStr">
        <is>
          <t>S021</t>
        </is>
      </c>
      <c r="D7417" t="inlineStr">
        <is>
          <t>Store_021</t>
        </is>
      </c>
      <c r="E7417" t="inlineStr">
        <is>
          <t>North</t>
        </is>
      </c>
      <c r="F7417" t="inlineStr">
        <is>
          <t>P0141</t>
        </is>
      </c>
      <c r="G7417" t="inlineStr">
        <is>
          <t>Prod_0141</t>
        </is>
      </c>
      <c r="H7417" t="inlineStr">
        <is>
          <t>Food</t>
        </is>
      </c>
      <c r="I7417" t="n">
        <v>7</v>
      </c>
      <c r="J7417" t="n">
        <v>780.72</v>
      </c>
      <c r="K7417" t="n">
        <v>0</v>
      </c>
      <c r="L7417">
        <f>I7417*J7417*(1-K7417)</f>
        <v/>
      </c>
      <c r="M7417">
        <f>VLOOKUP(F7417,Products!A:D,4,FALSE)*I7417</f>
        <v/>
      </c>
      <c r="N7417">
        <f>L7417-M7417</f>
        <v/>
      </c>
    </row>
    <row r="7418">
      <c r="A7418" t="inlineStr">
        <is>
          <t>T1007416</t>
        </is>
      </c>
      <c r="B7418" t="inlineStr">
        <is>
          <t>2025-03-12</t>
        </is>
      </c>
      <c r="C7418" t="inlineStr">
        <is>
          <t>S045</t>
        </is>
      </c>
      <c r="D7418" t="inlineStr">
        <is>
          <t>Store_045</t>
        </is>
      </c>
      <c r="E7418" t="inlineStr">
        <is>
          <t>East</t>
        </is>
      </c>
      <c r="F7418" t="inlineStr">
        <is>
          <t>P0064</t>
        </is>
      </c>
      <c r="G7418" t="inlineStr">
        <is>
          <t>Prod_0064</t>
        </is>
      </c>
      <c r="H7418" t="inlineStr">
        <is>
          <t>Beverages</t>
        </is>
      </c>
      <c r="I7418" t="n">
        <v>1</v>
      </c>
      <c r="J7418" t="n">
        <v>709.65</v>
      </c>
      <c r="K7418" t="n">
        <v>0.1</v>
      </c>
      <c r="L7418">
        <f>I7418*J7418*(1-K7418)</f>
        <v/>
      </c>
      <c r="M7418">
        <f>VLOOKUP(F7418,Products!A:D,4,FALSE)*I7418</f>
        <v/>
      </c>
      <c r="N7418">
        <f>L7418-M7418</f>
        <v/>
      </c>
    </row>
    <row r="7419">
      <c r="A7419" t="inlineStr">
        <is>
          <t>T1007417</t>
        </is>
      </c>
      <c r="B7419" t="inlineStr">
        <is>
          <t>2023-06-07</t>
        </is>
      </c>
      <c r="C7419" t="inlineStr">
        <is>
          <t>S009</t>
        </is>
      </c>
      <c r="D7419" t="inlineStr">
        <is>
          <t>Store_009</t>
        </is>
      </c>
      <c r="E7419" t="inlineStr">
        <is>
          <t>Central</t>
        </is>
      </c>
      <c r="F7419" t="inlineStr">
        <is>
          <t>P0101</t>
        </is>
      </c>
      <c r="G7419" t="inlineStr">
        <is>
          <t>Prod_0101</t>
        </is>
      </c>
      <c r="H7419" t="inlineStr">
        <is>
          <t>Food</t>
        </is>
      </c>
      <c r="I7419" t="n">
        <v>9</v>
      </c>
      <c r="J7419" t="n">
        <v>99.14</v>
      </c>
      <c r="K7419" t="n">
        <v>0.2</v>
      </c>
      <c r="L7419">
        <f>I7419*J7419*(1-K7419)</f>
        <v/>
      </c>
      <c r="M7419">
        <f>VLOOKUP(F7419,Products!A:D,4,FALSE)*I7419</f>
        <v/>
      </c>
      <c r="N7419">
        <f>L7419-M7419</f>
        <v/>
      </c>
    </row>
    <row r="7420">
      <c r="A7420" t="inlineStr">
        <is>
          <t>T1007418</t>
        </is>
      </c>
      <c r="B7420" t="inlineStr">
        <is>
          <t>2023-08-24</t>
        </is>
      </c>
      <c r="C7420" t="inlineStr">
        <is>
          <t>S040</t>
        </is>
      </c>
      <c r="D7420" t="inlineStr">
        <is>
          <t>Store_040</t>
        </is>
      </c>
      <c r="E7420" t="inlineStr">
        <is>
          <t>Central</t>
        </is>
      </c>
      <c r="F7420" t="inlineStr">
        <is>
          <t>P0087</t>
        </is>
      </c>
      <c r="G7420" t="inlineStr">
        <is>
          <t>Prod_0087</t>
        </is>
      </c>
      <c r="H7420" t="inlineStr">
        <is>
          <t>Clothing</t>
        </is>
      </c>
      <c r="I7420" t="n">
        <v>6</v>
      </c>
      <c r="J7420" t="n">
        <v>459.4</v>
      </c>
      <c r="K7420" t="n">
        <v>0</v>
      </c>
      <c r="L7420">
        <f>I7420*J7420*(1-K7420)</f>
        <v/>
      </c>
      <c r="M7420">
        <f>VLOOKUP(F7420,Products!A:D,4,FALSE)*I7420</f>
        <v/>
      </c>
      <c r="N7420">
        <f>L7420-M7420</f>
        <v/>
      </c>
    </row>
    <row r="7421">
      <c r="A7421" t="inlineStr">
        <is>
          <t>T1007419</t>
        </is>
      </c>
      <c r="B7421" t="inlineStr">
        <is>
          <t>2023-07-22</t>
        </is>
      </c>
      <c r="C7421" t="inlineStr">
        <is>
          <t>S049</t>
        </is>
      </c>
      <c r="D7421" t="inlineStr">
        <is>
          <t>Store_049</t>
        </is>
      </c>
      <c r="E7421" t="inlineStr">
        <is>
          <t>North</t>
        </is>
      </c>
      <c r="F7421" t="inlineStr">
        <is>
          <t>P0111</t>
        </is>
      </c>
      <c r="G7421" t="inlineStr">
        <is>
          <t>Prod_0111</t>
        </is>
      </c>
      <c r="H7421" t="inlineStr">
        <is>
          <t>Clothing</t>
        </is>
      </c>
      <c r="I7421" t="n">
        <v>1</v>
      </c>
      <c r="J7421" t="n">
        <v>601.52</v>
      </c>
      <c r="K7421" t="n">
        <v>0</v>
      </c>
      <c r="L7421">
        <f>I7421*J7421*(1-K7421)</f>
        <v/>
      </c>
      <c r="M7421">
        <f>VLOOKUP(F7421,Products!A:D,4,FALSE)*I7421</f>
        <v/>
      </c>
      <c r="N7421">
        <f>L7421-M7421</f>
        <v/>
      </c>
    </row>
    <row r="7422">
      <c r="A7422" t="inlineStr">
        <is>
          <t>T1007420</t>
        </is>
      </c>
      <c r="B7422" t="inlineStr">
        <is>
          <t>2023-12-04</t>
        </is>
      </c>
      <c r="C7422" t="inlineStr">
        <is>
          <t>S030</t>
        </is>
      </c>
      <c r="D7422" t="inlineStr">
        <is>
          <t>Store_030</t>
        </is>
      </c>
      <c r="E7422" t="inlineStr">
        <is>
          <t>North</t>
        </is>
      </c>
      <c r="F7422" t="inlineStr">
        <is>
          <t>P0147</t>
        </is>
      </c>
      <c r="G7422" t="inlineStr">
        <is>
          <t>Prod_0147</t>
        </is>
      </c>
      <c r="H7422" t="inlineStr">
        <is>
          <t>Stationery</t>
        </is>
      </c>
      <c r="I7422" t="n">
        <v>8</v>
      </c>
      <c r="J7422" t="n">
        <v>442.54</v>
      </c>
      <c r="K7422" t="n">
        <v>0</v>
      </c>
      <c r="L7422">
        <f>I7422*J7422*(1-K7422)</f>
        <v/>
      </c>
      <c r="M7422">
        <f>VLOOKUP(F7422,Products!A:D,4,FALSE)*I7422</f>
        <v/>
      </c>
      <c r="N7422">
        <f>L7422-M7422</f>
        <v/>
      </c>
    </row>
    <row r="7423">
      <c r="A7423" t="inlineStr">
        <is>
          <t>T1007421</t>
        </is>
      </c>
      <c r="B7423" t="inlineStr">
        <is>
          <t>2023-02-25</t>
        </is>
      </c>
      <c r="C7423" t="inlineStr">
        <is>
          <t>S013</t>
        </is>
      </c>
      <c r="D7423" t="inlineStr">
        <is>
          <t>Store_013</t>
        </is>
      </c>
      <c r="E7423" t="inlineStr">
        <is>
          <t>North</t>
        </is>
      </c>
      <c r="F7423" t="inlineStr">
        <is>
          <t>P0058</t>
        </is>
      </c>
      <c r="G7423" t="inlineStr">
        <is>
          <t>Prod_0058</t>
        </is>
      </c>
      <c r="H7423" t="inlineStr">
        <is>
          <t>Stationery</t>
        </is>
      </c>
      <c r="I7423" t="n">
        <v>5</v>
      </c>
      <c r="J7423" t="n">
        <v>524.08</v>
      </c>
      <c r="K7423" t="n">
        <v>0</v>
      </c>
      <c r="L7423">
        <f>I7423*J7423*(1-K7423)</f>
        <v/>
      </c>
      <c r="M7423">
        <f>VLOOKUP(F7423,Products!A:D,4,FALSE)*I7423</f>
        <v/>
      </c>
      <c r="N7423">
        <f>L7423-M7423</f>
        <v/>
      </c>
    </row>
    <row r="7424">
      <c r="A7424" t="inlineStr">
        <is>
          <t>T1007422</t>
        </is>
      </c>
      <c r="B7424" t="inlineStr">
        <is>
          <t>2023-04-05</t>
        </is>
      </c>
      <c r="C7424" t="inlineStr">
        <is>
          <t>S046</t>
        </is>
      </c>
      <c r="D7424" t="inlineStr">
        <is>
          <t>Store_046</t>
        </is>
      </c>
      <c r="E7424" t="inlineStr">
        <is>
          <t>South</t>
        </is>
      </c>
      <c r="F7424" t="inlineStr">
        <is>
          <t>P0051</t>
        </is>
      </c>
      <c r="G7424" t="inlineStr">
        <is>
          <t>Prod_0051</t>
        </is>
      </c>
      <c r="H7424" t="inlineStr">
        <is>
          <t>Clothing</t>
        </is>
      </c>
      <c r="I7424" t="n">
        <v>8</v>
      </c>
      <c r="J7424" t="n">
        <v>77.75</v>
      </c>
      <c r="K7424" t="n">
        <v>0</v>
      </c>
      <c r="L7424">
        <f>I7424*J7424*(1-K7424)</f>
        <v/>
      </c>
      <c r="M7424">
        <f>VLOOKUP(F7424,Products!A:D,4,FALSE)*I7424</f>
        <v/>
      </c>
      <c r="N7424">
        <f>L7424-M7424</f>
        <v/>
      </c>
    </row>
    <row r="7425">
      <c r="A7425" t="inlineStr">
        <is>
          <t>T1007423</t>
        </is>
      </c>
      <c r="B7425" t="inlineStr">
        <is>
          <t>2024-01-16</t>
        </is>
      </c>
      <c r="C7425" t="inlineStr">
        <is>
          <t>S005</t>
        </is>
      </c>
      <c r="D7425" t="inlineStr">
        <is>
          <t>Store_005</t>
        </is>
      </c>
      <c r="E7425" t="inlineStr">
        <is>
          <t>Central</t>
        </is>
      </c>
      <c r="F7425" t="inlineStr">
        <is>
          <t>P0107</t>
        </is>
      </c>
      <c r="G7425" t="inlineStr">
        <is>
          <t>Prod_0107</t>
        </is>
      </c>
      <c r="H7425" t="inlineStr">
        <is>
          <t>Stationery</t>
        </is>
      </c>
      <c r="I7425" t="n">
        <v>2</v>
      </c>
      <c r="J7425" t="n">
        <v>627.4400000000001</v>
      </c>
      <c r="K7425" t="n">
        <v>0.05</v>
      </c>
      <c r="L7425">
        <f>I7425*J7425*(1-K7425)</f>
        <v/>
      </c>
      <c r="M7425">
        <f>VLOOKUP(F7425,Products!A:D,4,FALSE)*I7425</f>
        <v/>
      </c>
      <c r="N7425">
        <f>L7425-M7425</f>
        <v/>
      </c>
    </row>
    <row r="7426">
      <c r="A7426" t="inlineStr">
        <is>
          <t>T1007424</t>
        </is>
      </c>
      <c r="B7426" t="inlineStr">
        <is>
          <t>2024-10-24</t>
        </is>
      </c>
      <c r="C7426" t="inlineStr">
        <is>
          <t>S016</t>
        </is>
      </c>
      <c r="D7426" t="inlineStr">
        <is>
          <t>Store_016</t>
        </is>
      </c>
      <c r="E7426" t="inlineStr">
        <is>
          <t>West</t>
        </is>
      </c>
      <c r="F7426" t="inlineStr">
        <is>
          <t>P0166</t>
        </is>
      </c>
      <c r="G7426" t="inlineStr">
        <is>
          <t>Prod_0166</t>
        </is>
      </c>
      <c r="H7426" t="inlineStr">
        <is>
          <t>Electronics</t>
        </is>
      </c>
      <c r="I7426" t="n">
        <v>3</v>
      </c>
      <c r="J7426" t="n">
        <v>397.45</v>
      </c>
      <c r="K7426" t="n">
        <v>0</v>
      </c>
      <c r="L7426">
        <f>I7426*J7426*(1-K7426)</f>
        <v/>
      </c>
      <c r="M7426">
        <f>VLOOKUP(F7426,Products!A:D,4,FALSE)*I7426</f>
        <v/>
      </c>
      <c r="N7426">
        <f>L7426-M7426</f>
        <v/>
      </c>
    </row>
    <row r="7427">
      <c r="A7427" t="inlineStr">
        <is>
          <t>T1007425</t>
        </is>
      </c>
      <c r="B7427" t="inlineStr">
        <is>
          <t>2024-07-21</t>
        </is>
      </c>
      <c r="C7427" t="inlineStr">
        <is>
          <t>S038</t>
        </is>
      </c>
      <c r="D7427" t="inlineStr">
        <is>
          <t>Store_038</t>
        </is>
      </c>
      <c r="E7427" t="inlineStr">
        <is>
          <t>East</t>
        </is>
      </c>
      <c r="F7427" t="inlineStr">
        <is>
          <t>P0062</t>
        </is>
      </c>
      <c r="G7427" t="inlineStr">
        <is>
          <t>Prod_0062</t>
        </is>
      </c>
      <c r="H7427" t="inlineStr">
        <is>
          <t>Beverages</t>
        </is>
      </c>
      <c r="I7427" t="n">
        <v>3</v>
      </c>
      <c r="J7427" t="n">
        <v>581.5700000000001</v>
      </c>
      <c r="K7427" t="n">
        <v>0.15</v>
      </c>
      <c r="L7427">
        <f>I7427*J7427*(1-K7427)</f>
        <v/>
      </c>
      <c r="M7427">
        <f>VLOOKUP(F7427,Products!A:D,4,FALSE)*I7427</f>
        <v/>
      </c>
      <c r="N7427">
        <f>L7427-M7427</f>
        <v/>
      </c>
    </row>
    <row r="7428">
      <c r="A7428" t="inlineStr">
        <is>
          <t>T1007426</t>
        </is>
      </c>
      <c r="B7428" t="inlineStr">
        <is>
          <t>2024-01-07</t>
        </is>
      </c>
      <c r="C7428" t="inlineStr">
        <is>
          <t>S025</t>
        </is>
      </c>
      <c r="D7428" t="inlineStr">
        <is>
          <t>Store_025</t>
        </is>
      </c>
      <c r="E7428" t="inlineStr">
        <is>
          <t>Central</t>
        </is>
      </c>
      <c r="F7428" t="inlineStr">
        <is>
          <t>P0136</t>
        </is>
      </c>
      <c r="G7428" t="inlineStr">
        <is>
          <t>Prod_0136</t>
        </is>
      </c>
      <c r="H7428" t="inlineStr">
        <is>
          <t>Beverages</t>
        </is>
      </c>
      <c r="I7428" t="n">
        <v>4</v>
      </c>
      <c r="J7428" t="n">
        <v>196.35</v>
      </c>
      <c r="K7428" t="n">
        <v>0</v>
      </c>
      <c r="L7428">
        <f>I7428*J7428*(1-K7428)</f>
        <v/>
      </c>
      <c r="M7428">
        <f>VLOOKUP(F7428,Products!A:D,4,FALSE)*I7428</f>
        <v/>
      </c>
      <c r="N7428">
        <f>L7428-M7428</f>
        <v/>
      </c>
    </row>
    <row r="7429">
      <c r="A7429" t="inlineStr">
        <is>
          <t>T1007427</t>
        </is>
      </c>
      <c r="B7429" t="inlineStr">
        <is>
          <t>2024-03-09</t>
        </is>
      </c>
      <c r="C7429" t="inlineStr">
        <is>
          <t>S014</t>
        </is>
      </c>
      <c r="D7429" t="inlineStr">
        <is>
          <t>Store_014</t>
        </is>
      </c>
      <c r="E7429" t="inlineStr">
        <is>
          <t>West</t>
        </is>
      </c>
      <c r="F7429" t="inlineStr">
        <is>
          <t>P0198</t>
        </is>
      </c>
      <c r="G7429" t="inlineStr">
        <is>
          <t>Prod_0198</t>
        </is>
      </c>
      <c r="H7429" t="inlineStr">
        <is>
          <t>Beverages</t>
        </is>
      </c>
      <c r="I7429" t="n">
        <v>8</v>
      </c>
      <c r="J7429" t="n">
        <v>809.09</v>
      </c>
      <c r="K7429" t="n">
        <v>0.1</v>
      </c>
      <c r="L7429">
        <f>I7429*J7429*(1-K7429)</f>
        <v/>
      </c>
      <c r="M7429">
        <f>VLOOKUP(F7429,Products!A:D,4,FALSE)*I7429</f>
        <v/>
      </c>
      <c r="N7429">
        <f>L7429-M7429</f>
        <v/>
      </c>
    </row>
    <row r="7430">
      <c r="A7430" t="inlineStr">
        <is>
          <t>T1007428</t>
        </is>
      </c>
      <c r="B7430" t="inlineStr">
        <is>
          <t>2023-04-26</t>
        </is>
      </c>
      <c r="C7430" t="inlineStr">
        <is>
          <t>S005</t>
        </is>
      </c>
      <c r="D7430" t="inlineStr">
        <is>
          <t>Store_005</t>
        </is>
      </c>
      <c r="E7430" t="inlineStr">
        <is>
          <t>Central</t>
        </is>
      </c>
      <c r="F7430" t="inlineStr">
        <is>
          <t>P0175</t>
        </is>
      </c>
      <c r="G7430" t="inlineStr">
        <is>
          <t>Prod_0175</t>
        </is>
      </c>
      <c r="H7430" t="inlineStr">
        <is>
          <t>Food</t>
        </is>
      </c>
      <c r="I7430" t="n">
        <v>1</v>
      </c>
      <c r="J7430" t="n">
        <v>835.6900000000001</v>
      </c>
      <c r="K7430" t="n">
        <v>0.1</v>
      </c>
      <c r="L7430">
        <f>I7430*J7430*(1-K7430)</f>
        <v/>
      </c>
      <c r="M7430">
        <f>VLOOKUP(F7430,Products!A:D,4,FALSE)*I7430</f>
        <v/>
      </c>
      <c r="N7430">
        <f>L7430-M7430</f>
        <v/>
      </c>
    </row>
    <row r="7431">
      <c r="A7431" t="inlineStr">
        <is>
          <t>T1007429</t>
        </is>
      </c>
      <c r="B7431" t="inlineStr">
        <is>
          <t>2024-02-06</t>
        </is>
      </c>
      <c r="C7431" t="inlineStr">
        <is>
          <t>S002</t>
        </is>
      </c>
      <c r="D7431" t="inlineStr">
        <is>
          <t>Store_002</t>
        </is>
      </c>
      <c r="E7431" t="inlineStr">
        <is>
          <t>South</t>
        </is>
      </c>
      <c r="F7431" t="inlineStr">
        <is>
          <t>P0034</t>
        </is>
      </c>
      <c r="G7431" t="inlineStr">
        <is>
          <t>Prod_0034</t>
        </is>
      </c>
      <c r="H7431" t="inlineStr">
        <is>
          <t>Toys</t>
        </is>
      </c>
      <c r="I7431" t="n">
        <v>1</v>
      </c>
      <c r="J7431" t="n">
        <v>671.05</v>
      </c>
      <c r="K7431" t="n">
        <v>0</v>
      </c>
      <c r="L7431">
        <f>I7431*J7431*(1-K7431)</f>
        <v/>
      </c>
      <c r="M7431">
        <f>VLOOKUP(F7431,Products!A:D,4,FALSE)*I7431</f>
        <v/>
      </c>
      <c r="N7431">
        <f>L7431-M7431</f>
        <v/>
      </c>
    </row>
    <row r="7432">
      <c r="A7432" t="inlineStr">
        <is>
          <t>T1007430</t>
        </is>
      </c>
      <c r="B7432" t="inlineStr">
        <is>
          <t>2024-10-22</t>
        </is>
      </c>
      <c r="C7432" t="inlineStr">
        <is>
          <t>S020</t>
        </is>
      </c>
      <c r="D7432" t="inlineStr">
        <is>
          <t>Store_020</t>
        </is>
      </c>
      <c r="E7432" t="inlineStr">
        <is>
          <t>West</t>
        </is>
      </c>
      <c r="F7432" t="inlineStr">
        <is>
          <t>P0187</t>
        </is>
      </c>
      <c r="G7432" t="inlineStr">
        <is>
          <t>Prod_0187</t>
        </is>
      </c>
      <c r="H7432" t="inlineStr">
        <is>
          <t>Food</t>
        </is>
      </c>
      <c r="I7432" t="n">
        <v>5</v>
      </c>
      <c r="J7432" t="n">
        <v>787.51</v>
      </c>
      <c r="K7432" t="n">
        <v>0.1</v>
      </c>
      <c r="L7432">
        <f>I7432*J7432*(1-K7432)</f>
        <v/>
      </c>
      <c r="M7432">
        <f>VLOOKUP(F7432,Products!A:D,4,FALSE)*I7432</f>
        <v/>
      </c>
      <c r="N7432">
        <f>L7432-M7432</f>
        <v/>
      </c>
    </row>
    <row r="7433">
      <c r="A7433" t="inlineStr">
        <is>
          <t>T1007431</t>
        </is>
      </c>
      <c r="B7433" t="inlineStr">
        <is>
          <t>2025-01-11</t>
        </is>
      </c>
      <c r="C7433" t="inlineStr">
        <is>
          <t>S034</t>
        </is>
      </c>
      <c r="D7433" t="inlineStr">
        <is>
          <t>Store_034</t>
        </is>
      </c>
      <c r="E7433" t="inlineStr">
        <is>
          <t>Central</t>
        </is>
      </c>
      <c r="F7433" t="inlineStr">
        <is>
          <t>P0010</t>
        </is>
      </c>
      <c r="G7433" t="inlineStr">
        <is>
          <t>Prod_0010</t>
        </is>
      </c>
      <c r="H7433" t="inlineStr">
        <is>
          <t>Electronics</t>
        </is>
      </c>
      <c r="I7433" t="n">
        <v>3</v>
      </c>
      <c r="J7433" t="n">
        <v>766.66</v>
      </c>
      <c r="K7433" t="n">
        <v>0</v>
      </c>
      <c r="L7433">
        <f>I7433*J7433*(1-K7433)</f>
        <v/>
      </c>
      <c r="M7433">
        <f>VLOOKUP(F7433,Products!A:D,4,FALSE)*I7433</f>
        <v/>
      </c>
      <c r="N7433">
        <f>L7433-M7433</f>
        <v/>
      </c>
    </row>
    <row r="7434">
      <c r="A7434" t="inlineStr">
        <is>
          <t>T1007432</t>
        </is>
      </c>
      <c r="B7434" t="inlineStr">
        <is>
          <t>2023-02-02</t>
        </is>
      </c>
      <c r="C7434" t="inlineStr">
        <is>
          <t>S031</t>
        </is>
      </c>
      <c r="D7434" t="inlineStr">
        <is>
          <t>Store_031</t>
        </is>
      </c>
      <c r="E7434" t="inlineStr">
        <is>
          <t>Central</t>
        </is>
      </c>
      <c r="F7434" t="inlineStr">
        <is>
          <t>P0156</t>
        </is>
      </c>
      <c r="G7434" t="inlineStr">
        <is>
          <t>Prod_0156</t>
        </is>
      </c>
      <c r="H7434" t="inlineStr">
        <is>
          <t>Toys</t>
        </is>
      </c>
      <c r="I7434" t="n">
        <v>4</v>
      </c>
      <c r="J7434" t="n">
        <v>481.68</v>
      </c>
      <c r="K7434" t="n">
        <v>0.1</v>
      </c>
      <c r="L7434">
        <f>I7434*J7434*(1-K7434)</f>
        <v/>
      </c>
      <c r="M7434">
        <f>VLOOKUP(F7434,Products!A:D,4,FALSE)*I7434</f>
        <v/>
      </c>
      <c r="N7434">
        <f>L7434-M7434</f>
        <v/>
      </c>
    </row>
    <row r="7435">
      <c r="A7435" t="inlineStr">
        <is>
          <t>T1007433</t>
        </is>
      </c>
      <c r="B7435" t="inlineStr">
        <is>
          <t>2024-07-11</t>
        </is>
      </c>
      <c r="C7435" t="inlineStr">
        <is>
          <t>S036</t>
        </is>
      </c>
      <c r="D7435" t="inlineStr">
        <is>
          <t>Store_036</t>
        </is>
      </c>
      <c r="E7435" t="inlineStr">
        <is>
          <t>Central</t>
        </is>
      </c>
      <c r="F7435" t="inlineStr">
        <is>
          <t>P0007</t>
        </is>
      </c>
      <c r="G7435" t="inlineStr">
        <is>
          <t>Prod_0007</t>
        </is>
      </c>
      <c r="H7435" t="inlineStr">
        <is>
          <t>Food</t>
        </is>
      </c>
      <c r="I7435" t="n">
        <v>9</v>
      </c>
      <c r="J7435" t="n">
        <v>102.63</v>
      </c>
      <c r="K7435" t="n">
        <v>0</v>
      </c>
      <c r="L7435">
        <f>I7435*J7435*(1-K7435)</f>
        <v/>
      </c>
      <c r="M7435">
        <f>VLOOKUP(F7435,Products!A:D,4,FALSE)*I7435</f>
        <v/>
      </c>
      <c r="N7435">
        <f>L7435-M7435</f>
        <v/>
      </c>
    </row>
    <row r="7436">
      <c r="A7436" t="inlineStr">
        <is>
          <t>T1007434</t>
        </is>
      </c>
      <c r="B7436" t="inlineStr">
        <is>
          <t>2024-06-29</t>
        </is>
      </c>
      <c r="C7436" t="inlineStr">
        <is>
          <t>S018</t>
        </is>
      </c>
      <c r="D7436" t="inlineStr">
        <is>
          <t>Store_018</t>
        </is>
      </c>
      <c r="E7436" t="inlineStr">
        <is>
          <t>South</t>
        </is>
      </c>
      <c r="F7436" t="inlineStr">
        <is>
          <t>P0151</t>
        </is>
      </c>
      <c r="G7436" t="inlineStr">
        <is>
          <t>Prod_0151</t>
        </is>
      </c>
      <c r="H7436" t="inlineStr">
        <is>
          <t>Food</t>
        </is>
      </c>
      <c r="I7436" t="n">
        <v>3</v>
      </c>
      <c r="J7436" t="n">
        <v>829.0700000000001</v>
      </c>
      <c r="K7436" t="n">
        <v>0</v>
      </c>
      <c r="L7436">
        <f>I7436*J7436*(1-K7436)</f>
        <v/>
      </c>
      <c r="M7436">
        <f>VLOOKUP(F7436,Products!A:D,4,FALSE)*I7436</f>
        <v/>
      </c>
      <c r="N7436">
        <f>L7436-M7436</f>
        <v/>
      </c>
    </row>
    <row r="7437">
      <c r="A7437" t="inlineStr">
        <is>
          <t>T1007435</t>
        </is>
      </c>
      <c r="B7437" t="inlineStr">
        <is>
          <t>2024-04-19</t>
        </is>
      </c>
      <c r="C7437" t="inlineStr">
        <is>
          <t>S003</t>
        </is>
      </c>
      <c r="D7437" t="inlineStr">
        <is>
          <t>Store_003</t>
        </is>
      </c>
      <c r="E7437" t="inlineStr">
        <is>
          <t>North</t>
        </is>
      </c>
      <c r="F7437" t="inlineStr">
        <is>
          <t>P0017</t>
        </is>
      </c>
      <c r="G7437" t="inlineStr">
        <is>
          <t>Prod_0017</t>
        </is>
      </c>
      <c r="H7437" t="inlineStr">
        <is>
          <t>Food</t>
        </is>
      </c>
      <c r="I7437" t="n">
        <v>2</v>
      </c>
      <c r="J7437" t="n">
        <v>755.95</v>
      </c>
      <c r="K7437" t="n">
        <v>0.1</v>
      </c>
      <c r="L7437">
        <f>I7437*J7437*(1-K7437)</f>
        <v/>
      </c>
      <c r="M7437">
        <f>VLOOKUP(F7437,Products!A:D,4,FALSE)*I7437</f>
        <v/>
      </c>
      <c r="N7437">
        <f>L7437-M7437</f>
        <v/>
      </c>
    </row>
    <row r="7438">
      <c r="A7438" t="inlineStr">
        <is>
          <t>T1007436</t>
        </is>
      </c>
      <c r="B7438" t="inlineStr">
        <is>
          <t>2025-05-14</t>
        </is>
      </c>
      <c r="C7438" t="inlineStr">
        <is>
          <t>S030</t>
        </is>
      </c>
      <c r="D7438" t="inlineStr">
        <is>
          <t>Store_030</t>
        </is>
      </c>
      <c r="E7438" t="inlineStr">
        <is>
          <t>North</t>
        </is>
      </c>
      <c r="F7438" t="inlineStr">
        <is>
          <t>P0011</t>
        </is>
      </c>
      <c r="G7438" t="inlineStr">
        <is>
          <t>Prod_0011</t>
        </is>
      </c>
      <c r="H7438" t="inlineStr">
        <is>
          <t>Household</t>
        </is>
      </c>
      <c r="I7438" t="n">
        <v>8</v>
      </c>
      <c r="J7438" t="n">
        <v>382.9</v>
      </c>
      <c r="K7438" t="n">
        <v>0</v>
      </c>
      <c r="L7438">
        <f>I7438*J7438*(1-K7438)</f>
        <v/>
      </c>
      <c r="M7438">
        <f>VLOOKUP(F7438,Products!A:D,4,FALSE)*I7438</f>
        <v/>
      </c>
      <c r="N7438">
        <f>L7438-M7438</f>
        <v/>
      </c>
    </row>
    <row r="7439">
      <c r="A7439" t="inlineStr">
        <is>
          <t>T1007437</t>
        </is>
      </c>
      <c r="B7439" t="inlineStr">
        <is>
          <t>2023-05-12</t>
        </is>
      </c>
      <c r="C7439" t="inlineStr">
        <is>
          <t>S039</t>
        </is>
      </c>
      <c r="D7439" t="inlineStr">
        <is>
          <t>Store_039</t>
        </is>
      </c>
      <c r="E7439" t="inlineStr">
        <is>
          <t>North</t>
        </is>
      </c>
      <c r="F7439" t="inlineStr">
        <is>
          <t>P0174</t>
        </is>
      </c>
      <c r="G7439" t="inlineStr">
        <is>
          <t>Prod_0174</t>
        </is>
      </c>
      <c r="H7439" t="inlineStr">
        <is>
          <t>Food</t>
        </is>
      </c>
      <c r="I7439" t="n">
        <v>9</v>
      </c>
      <c r="J7439" t="n">
        <v>66.53</v>
      </c>
      <c r="K7439" t="n">
        <v>0</v>
      </c>
      <c r="L7439">
        <f>I7439*J7439*(1-K7439)</f>
        <v/>
      </c>
      <c r="M7439">
        <f>VLOOKUP(F7439,Products!A:D,4,FALSE)*I7439</f>
        <v/>
      </c>
      <c r="N7439">
        <f>L7439-M7439</f>
        <v/>
      </c>
    </row>
    <row r="7440">
      <c r="A7440" t="inlineStr">
        <is>
          <t>T1007438</t>
        </is>
      </c>
      <c r="B7440" t="inlineStr">
        <is>
          <t>2023-09-23</t>
        </is>
      </c>
      <c r="C7440" t="inlineStr">
        <is>
          <t>S003</t>
        </is>
      </c>
      <c r="D7440" t="inlineStr">
        <is>
          <t>Store_003</t>
        </is>
      </c>
      <c r="E7440" t="inlineStr">
        <is>
          <t>North</t>
        </is>
      </c>
      <c r="F7440" t="inlineStr">
        <is>
          <t>P0041</t>
        </is>
      </c>
      <c r="G7440" t="inlineStr">
        <is>
          <t>Prod_0041</t>
        </is>
      </c>
      <c r="H7440" t="inlineStr">
        <is>
          <t>Stationery</t>
        </is>
      </c>
      <c r="I7440" t="n">
        <v>4</v>
      </c>
      <c r="J7440" t="n">
        <v>368.53</v>
      </c>
      <c r="K7440" t="n">
        <v>0</v>
      </c>
      <c r="L7440">
        <f>I7440*J7440*(1-K7440)</f>
        <v/>
      </c>
      <c r="M7440">
        <f>VLOOKUP(F7440,Products!A:D,4,FALSE)*I7440</f>
        <v/>
      </c>
      <c r="N7440">
        <f>L7440-M7440</f>
        <v/>
      </c>
    </row>
    <row r="7441">
      <c r="A7441" t="inlineStr">
        <is>
          <t>T1007439</t>
        </is>
      </c>
      <c r="B7441" t="inlineStr">
        <is>
          <t>2024-07-12</t>
        </is>
      </c>
      <c r="C7441" t="inlineStr">
        <is>
          <t>S047</t>
        </is>
      </c>
      <c r="D7441" t="inlineStr">
        <is>
          <t>Store_047</t>
        </is>
      </c>
      <c r="E7441" t="inlineStr">
        <is>
          <t>North</t>
        </is>
      </c>
      <c r="F7441" t="inlineStr">
        <is>
          <t>P0132</t>
        </is>
      </c>
      <c r="G7441" t="inlineStr">
        <is>
          <t>Prod_0132</t>
        </is>
      </c>
      <c r="H7441" t="inlineStr">
        <is>
          <t>Food</t>
        </is>
      </c>
      <c r="I7441" t="n">
        <v>5</v>
      </c>
      <c r="J7441" t="n">
        <v>114.25</v>
      </c>
      <c r="K7441" t="n">
        <v>0</v>
      </c>
      <c r="L7441">
        <f>I7441*J7441*(1-K7441)</f>
        <v/>
      </c>
      <c r="M7441">
        <f>VLOOKUP(F7441,Products!A:D,4,FALSE)*I7441</f>
        <v/>
      </c>
      <c r="N7441">
        <f>L7441-M7441</f>
        <v/>
      </c>
    </row>
    <row r="7442">
      <c r="A7442" t="inlineStr">
        <is>
          <t>T1007440</t>
        </is>
      </c>
      <c r="B7442" t="inlineStr">
        <is>
          <t>2023-05-06</t>
        </is>
      </c>
      <c r="C7442" t="inlineStr">
        <is>
          <t>S047</t>
        </is>
      </c>
      <c r="D7442" t="inlineStr">
        <is>
          <t>Store_047</t>
        </is>
      </c>
      <c r="E7442" t="inlineStr">
        <is>
          <t>North</t>
        </is>
      </c>
      <c r="F7442" t="inlineStr">
        <is>
          <t>P0002</t>
        </is>
      </c>
      <c r="G7442" t="inlineStr">
        <is>
          <t>Prod_0002</t>
        </is>
      </c>
      <c r="H7442" t="inlineStr">
        <is>
          <t>Food</t>
        </is>
      </c>
      <c r="I7442" t="n">
        <v>9</v>
      </c>
      <c r="J7442" t="n">
        <v>283.61</v>
      </c>
      <c r="K7442" t="n">
        <v>0</v>
      </c>
      <c r="L7442">
        <f>I7442*J7442*(1-K7442)</f>
        <v/>
      </c>
      <c r="M7442">
        <f>VLOOKUP(F7442,Products!A:D,4,FALSE)*I7442</f>
        <v/>
      </c>
      <c r="N7442">
        <f>L7442-M7442</f>
        <v/>
      </c>
    </row>
    <row r="7443">
      <c r="A7443" t="inlineStr">
        <is>
          <t>T1007441</t>
        </is>
      </c>
      <c r="B7443" t="inlineStr">
        <is>
          <t>2024-04-15</t>
        </is>
      </c>
      <c r="C7443" t="inlineStr">
        <is>
          <t>S036</t>
        </is>
      </c>
      <c r="D7443" t="inlineStr">
        <is>
          <t>Store_036</t>
        </is>
      </c>
      <c r="E7443" t="inlineStr">
        <is>
          <t>Central</t>
        </is>
      </c>
      <c r="F7443" t="inlineStr">
        <is>
          <t>P0134</t>
        </is>
      </c>
      <c r="G7443" t="inlineStr">
        <is>
          <t>Prod_0134</t>
        </is>
      </c>
      <c r="H7443" t="inlineStr">
        <is>
          <t>Food</t>
        </is>
      </c>
      <c r="I7443" t="n">
        <v>3</v>
      </c>
      <c r="J7443" t="n">
        <v>373.5</v>
      </c>
      <c r="K7443" t="n">
        <v>0</v>
      </c>
      <c r="L7443">
        <f>I7443*J7443*(1-K7443)</f>
        <v/>
      </c>
      <c r="M7443">
        <f>VLOOKUP(F7443,Products!A:D,4,FALSE)*I7443</f>
        <v/>
      </c>
      <c r="N7443">
        <f>L7443-M7443</f>
        <v/>
      </c>
    </row>
    <row r="7444">
      <c r="A7444" t="inlineStr">
        <is>
          <t>T1007442</t>
        </is>
      </c>
      <c r="B7444" t="inlineStr">
        <is>
          <t>2024-03-25</t>
        </is>
      </c>
      <c r="C7444" t="inlineStr">
        <is>
          <t>S002</t>
        </is>
      </c>
      <c r="D7444" t="inlineStr">
        <is>
          <t>Store_002</t>
        </is>
      </c>
      <c r="E7444" t="inlineStr">
        <is>
          <t>South</t>
        </is>
      </c>
      <c r="F7444" t="inlineStr">
        <is>
          <t>P0195</t>
        </is>
      </c>
      <c r="G7444" t="inlineStr">
        <is>
          <t>Prod_0195</t>
        </is>
      </c>
      <c r="H7444" t="inlineStr">
        <is>
          <t>Food</t>
        </is>
      </c>
      <c r="I7444" t="n">
        <v>9</v>
      </c>
      <c r="J7444" t="n">
        <v>512.1</v>
      </c>
      <c r="K7444" t="n">
        <v>0</v>
      </c>
      <c r="L7444">
        <f>I7444*J7444*(1-K7444)</f>
        <v/>
      </c>
      <c r="M7444">
        <f>VLOOKUP(F7444,Products!A:D,4,FALSE)*I7444</f>
        <v/>
      </c>
      <c r="N7444">
        <f>L7444-M7444</f>
        <v/>
      </c>
    </row>
    <row r="7445">
      <c r="A7445" t="inlineStr">
        <is>
          <t>T1007443</t>
        </is>
      </c>
      <c r="B7445" t="inlineStr">
        <is>
          <t>2023-11-11</t>
        </is>
      </c>
      <c r="C7445" t="inlineStr">
        <is>
          <t>S043</t>
        </is>
      </c>
      <c r="D7445" t="inlineStr">
        <is>
          <t>Store_043</t>
        </is>
      </c>
      <c r="E7445" t="inlineStr">
        <is>
          <t>East</t>
        </is>
      </c>
      <c r="F7445" t="inlineStr">
        <is>
          <t>P0150</t>
        </is>
      </c>
      <c r="G7445" t="inlineStr">
        <is>
          <t>Prod_0150</t>
        </is>
      </c>
      <c r="H7445" t="inlineStr">
        <is>
          <t>Clothing</t>
        </is>
      </c>
      <c r="I7445" t="n">
        <v>1</v>
      </c>
      <c r="J7445" t="n">
        <v>317.25</v>
      </c>
      <c r="K7445" t="n">
        <v>0.1</v>
      </c>
      <c r="L7445">
        <f>I7445*J7445*(1-K7445)</f>
        <v/>
      </c>
      <c r="M7445">
        <f>VLOOKUP(F7445,Products!A:D,4,FALSE)*I7445</f>
        <v/>
      </c>
      <c r="N7445">
        <f>L7445-M7445</f>
        <v/>
      </c>
    </row>
    <row r="7446">
      <c r="A7446" t="inlineStr">
        <is>
          <t>T1007444</t>
        </is>
      </c>
      <c r="B7446" t="inlineStr">
        <is>
          <t>2024-09-13</t>
        </is>
      </c>
      <c r="C7446" t="inlineStr">
        <is>
          <t>S026</t>
        </is>
      </c>
      <c r="D7446" t="inlineStr">
        <is>
          <t>Store_026</t>
        </is>
      </c>
      <c r="E7446" t="inlineStr">
        <is>
          <t>North</t>
        </is>
      </c>
      <c r="F7446" t="inlineStr">
        <is>
          <t>P0166</t>
        </is>
      </c>
      <c r="G7446" t="inlineStr">
        <is>
          <t>Prod_0166</t>
        </is>
      </c>
      <c r="H7446" t="inlineStr">
        <is>
          <t>Electronics</t>
        </is>
      </c>
      <c r="I7446" t="n">
        <v>3</v>
      </c>
      <c r="J7446" t="n">
        <v>434.47</v>
      </c>
      <c r="K7446" t="n">
        <v>0.1</v>
      </c>
      <c r="L7446">
        <f>I7446*J7446*(1-K7446)</f>
        <v/>
      </c>
      <c r="M7446">
        <f>VLOOKUP(F7446,Products!A:D,4,FALSE)*I7446</f>
        <v/>
      </c>
      <c r="N7446">
        <f>L7446-M7446</f>
        <v/>
      </c>
    </row>
    <row r="7447">
      <c r="A7447" t="inlineStr">
        <is>
          <t>T1007445</t>
        </is>
      </c>
      <c r="B7447" t="inlineStr">
        <is>
          <t>2024-08-06</t>
        </is>
      </c>
      <c r="C7447" t="inlineStr">
        <is>
          <t>S008</t>
        </is>
      </c>
      <c r="D7447" t="inlineStr">
        <is>
          <t>Store_008</t>
        </is>
      </c>
      <c r="E7447" t="inlineStr">
        <is>
          <t>East</t>
        </is>
      </c>
      <c r="F7447" t="inlineStr">
        <is>
          <t>P0172</t>
        </is>
      </c>
      <c r="G7447" t="inlineStr">
        <is>
          <t>Prod_0172</t>
        </is>
      </c>
      <c r="H7447" t="inlineStr">
        <is>
          <t>Beverages</t>
        </is>
      </c>
      <c r="I7447" t="n">
        <v>1</v>
      </c>
      <c r="J7447" t="n">
        <v>960.83</v>
      </c>
      <c r="K7447" t="n">
        <v>0</v>
      </c>
      <c r="L7447">
        <f>I7447*J7447*(1-K7447)</f>
        <v/>
      </c>
      <c r="M7447">
        <f>VLOOKUP(F7447,Products!A:D,4,FALSE)*I7447</f>
        <v/>
      </c>
      <c r="N7447">
        <f>L7447-M7447</f>
        <v/>
      </c>
    </row>
    <row r="7448">
      <c r="A7448" t="inlineStr">
        <is>
          <t>T1007446</t>
        </is>
      </c>
      <c r="B7448" t="inlineStr">
        <is>
          <t>2023-11-27</t>
        </is>
      </c>
      <c r="C7448" t="inlineStr">
        <is>
          <t>S018</t>
        </is>
      </c>
      <c r="D7448" t="inlineStr">
        <is>
          <t>Store_018</t>
        </is>
      </c>
      <c r="E7448" t="inlineStr">
        <is>
          <t>South</t>
        </is>
      </c>
      <c r="F7448" t="inlineStr">
        <is>
          <t>P0177</t>
        </is>
      </c>
      <c r="G7448" t="inlineStr">
        <is>
          <t>Prod_0177</t>
        </is>
      </c>
      <c r="H7448" t="inlineStr">
        <is>
          <t>Household</t>
        </is>
      </c>
      <c r="I7448" t="n">
        <v>1</v>
      </c>
      <c r="J7448" t="n">
        <v>210.03</v>
      </c>
      <c r="K7448" t="n">
        <v>0</v>
      </c>
      <c r="L7448">
        <f>I7448*J7448*(1-K7448)</f>
        <v/>
      </c>
      <c r="M7448">
        <f>VLOOKUP(F7448,Products!A:D,4,FALSE)*I7448</f>
        <v/>
      </c>
      <c r="N7448">
        <f>L7448-M7448</f>
        <v/>
      </c>
    </row>
    <row r="7449">
      <c r="A7449" t="inlineStr">
        <is>
          <t>T1007447</t>
        </is>
      </c>
      <c r="B7449" t="inlineStr">
        <is>
          <t>2024-09-07</t>
        </is>
      </c>
      <c r="C7449" t="inlineStr">
        <is>
          <t>S022</t>
        </is>
      </c>
      <c r="D7449" t="inlineStr">
        <is>
          <t>Store_022</t>
        </is>
      </c>
      <c r="E7449" t="inlineStr">
        <is>
          <t>East</t>
        </is>
      </c>
      <c r="F7449" t="inlineStr">
        <is>
          <t>P0016</t>
        </is>
      </c>
      <c r="G7449" t="inlineStr">
        <is>
          <t>Prod_0016</t>
        </is>
      </c>
      <c r="H7449" t="inlineStr">
        <is>
          <t>Food</t>
        </is>
      </c>
      <c r="I7449" t="n">
        <v>5</v>
      </c>
      <c r="J7449" t="n">
        <v>743.37</v>
      </c>
      <c r="K7449" t="n">
        <v>0</v>
      </c>
      <c r="L7449">
        <f>I7449*J7449*(1-K7449)</f>
        <v/>
      </c>
      <c r="M7449">
        <f>VLOOKUP(F7449,Products!A:D,4,FALSE)*I7449</f>
        <v/>
      </c>
      <c r="N7449">
        <f>L7449-M7449</f>
        <v/>
      </c>
    </row>
    <row r="7450">
      <c r="A7450" t="inlineStr">
        <is>
          <t>T1007448</t>
        </is>
      </c>
      <c r="B7450" t="inlineStr">
        <is>
          <t>2023-04-21</t>
        </is>
      </c>
      <c r="C7450" t="inlineStr">
        <is>
          <t>S026</t>
        </is>
      </c>
      <c r="D7450" t="inlineStr">
        <is>
          <t>Store_026</t>
        </is>
      </c>
      <c r="E7450" t="inlineStr">
        <is>
          <t>North</t>
        </is>
      </c>
      <c r="F7450" t="inlineStr">
        <is>
          <t>P0119</t>
        </is>
      </c>
      <c r="G7450" t="inlineStr">
        <is>
          <t>Prod_0119</t>
        </is>
      </c>
      <c r="H7450" t="inlineStr">
        <is>
          <t>Electronics</t>
        </is>
      </c>
      <c r="I7450" t="n">
        <v>2</v>
      </c>
      <c r="J7450" t="n">
        <v>271.05</v>
      </c>
      <c r="K7450" t="n">
        <v>0.15</v>
      </c>
      <c r="L7450">
        <f>I7450*J7450*(1-K7450)</f>
        <v/>
      </c>
      <c r="M7450">
        <f>VLOOKUP(F7450,Products!A:D,4,FALSE)*I7450</f>
        <v/>
      </c>
      <c r="N7450">
        <f>L7450-M7450</f>
        <v/>
      </c>
    </row>
    <row r="7451">
      <c r="A7451" t="inlineStr">
        <is>
          <t>T1007449</t>
        </is>
      </c>
      <c r="B7451" t="inlineStr">
        <is>
          <t>2023-02-09</t>
        </is>
      </c>
      <c r="C7451" t="inlineStr">
        <is>
          <t>S030</t>
        </is>
      </c>
      <c r="D7451" t="inlineStr">
        <is>
          <t>Store_030</t>
        </is>
      </c>
      <c r="E7451" t="inlineStr">
        <is>
          <t>North</t>
        </is>
      </c>
      <c r="F7451" t="inlineStr">
        <is>
          <t>P0031</t>
        </is>
      </c>
      <c r="G7451" t="inlineStr">
        <is>
          <t>Prod_0031</t>
        </is>
      </c>
      <c r="H7451" t="inlineStr">
        <is>
          <t>Food</t>
        </is>
      </c>
      <c r="I7451" t="n">
        <v>6</v>
      </c>
      <c r="J7451" t="n">
        <v>233.15</v>
      </c>
      <c r="K7451" t="n">
        <v>0</v>
      </c>
      <c r="L7451">
        <f>I7451*J7451*(1-K7451)</f>
        <v/>
      </c>
      <c r="M7451">
        <f>VLOOKUP(F7451,Products!A:D,4,FALSE)*I7451</f>
        <v/>
      </c>
      <c r="N7451">
        <f>L7451-M7451</f>
        <v/>
      </c>
    </row>
    <row r="7452">
      <c r="A7452" t="inlineStr">
        <is>
          <t>T1007450</t>
        </is>
      </c>
      <c r="B7452" t="inlineStr">
        <is>
          <t>2025-05-16</t>
        </is>
      </c>
      <c r="C7452" t="inlineStr">
        <is>
          <t>S028</t>
        </is>
      </c>
      <c r="D7452" t="inlineStr">
        <is>
          <t>Store_028</t>
        </is>
      </c>
      <c r="E7452" t="inlineStr">
        <is>
          <t>North</t>
        </is>
      </c>
      <c r="F7452" t="inlineStr">
        <is>
          <t>P0179</t>
        </is>
      </c>
      <c r="G7452" t="inlineStr">
        <is>
          <t>Prod_0179</t>
        </is>
      </c>
      <c r="H7452" t="inlineStr">
        <is>
          <t>Household</t>
        </is>
      </c>
      <c r="I7452" t="n">
        <v>2</v>
      </c>
      <c r="J7452" t="n">
        <v>251.46</v>
      </c>
      <c r="K7452" t="n">
        <v>0</v>
      </c>
      <c r="L7452">
        <f>I7452*J7452*(1-K7452)</f>
        <v/>
      </c>
      <c r="M7452">
        <f>VLOOKUP(F7452,Products!A:D,4,FALSE)*I7452</f>
        <v/>
      </c>
      <c r="N7452">
        <f>L7452-M7452</f>
        <v/>
      </c>
    </row>
    <row r="7453">
      <c r="A7453" t="inlineStr">
        <is>
          <t>T1007451</t>
        </is>
      </c>
      <c r="B7453" t="inlineStr">
        <is>
          <t>2025-07-16</t>
        </is>
      </c>
      <c r="C7453" t="inlineStr">
        <is>
          <t>S031</t>
        </is>
      </c>
      <c r="D7453" t="inlineStr">
        <is>
          <t>Store_031</t>
        </is>
      </c>
      <c r="E7453" t="inlineStr">
        <is>
          <t>Central</t>
        </is>
      </c>
      <c r="F7453" t="inlineStr">
        <is>
          <t>P0147</t>
        </is>
      </c>
      <c r="G7453" t="inlineStr">
        <is>
          <t>Prod_0147</t>
        </is>
      </c>
      <c r="H7453" t="inlineStr">
        <is>
          <t>Stationery</t>
        </is>
      </c>
      <c r="I7453" t="n">
        <v>7</v>
      </c>
      <c r="J7453" t="n">
        <v>536.2</v>
      </c>
      <c r="K7453" t="n">
        <v>0</v>
      </c>
      <c r="L7453">
        <f>I7453*J7453*(1-K7453)</f>
        <v/>
      </c>
      <c r="M7453">
        <f>VLOOKUP(F7453,Products!A:D,4,FALSE)*I7453</f>
        <v/>
      </c>
      <c r="N7453">
        <f>L7453-M7453</f>
        <v/>
      </c>
    </row>
    <row r="7454">
      <c r="A7454" t="inlineStr">
        <is>
          <t>T1007452</t>
        </is>
      </c>
      <c r="B7454" t="inlineStr">
        <is>
          <t>2025-07-01</t>
        </is>
      </c>
      <c r="C7454" t="inlineStr">
        <is>
          <t>S045</t>
        </is>
      </c>
      <c r="D7454" t="inlineStr">
        <is>
          <t>Store_045</t>
        </is>
      </c>
      <c r="E7454" t="inlineStr">
        <is>
          <t>East</t>
        </is>
      </c>
      <c r="F7454" t="inlineStr">
        <is>
          <t>P0085</t>
        </is>
      </c>
      <c r="G7454" t="inlineStr">
        <is>
          <t>Prod_0085</t>
        </is>
      </c>
      <c r="H7454" t="inlineStr">
        <is>
          <t>Food</t>
        </is>
      </c>
      <c r="I7454" t="n">
        <v>1</v>
      </c>
      <c r="J7454" t="n">
        <v>385.44</v>
      </c>
      <c r="K7454" t="n">
        <v>0.05</v>
      </c>
      <c r="L7454">
        <f>I7454*J7454*(1-K7454)</f>
        <v/>
      </c>
      <c r="M7454">
        <f>VLOOKUP(F7454,Products!A:D,4,FALSE)*I7454</f>
        <v/>
      </c>
      <c r="N7454">
        <f>L7454-M7454</f>
        <v/>
      </c>
    </row>
    <row r="7455">
      <c r="A7455" t="inlineStr">
        <is>
          <t>T1007453</t>
        </is>
      </c>
      <c r="B7455" t="inlineStr">
        <is>
          <t>2024-09-15</t>
        </is>
      </c>
      <c r="C7455" t="inlineStr">
        <is>
          <t>S020</t>
        </is>
      </c>
      <c r="D7455" t="inlineStr">
        <is>
          <t>Store_020</t>
        </is>
      </c>
      <c r="E7455" t="inlineStr">
        <is>
          <t>West</t>
        </is>
      </c>
      <c r="F7455" t="inlineStr">
        <is>
          <t>P0075</t>
        </is>
      </c>
      <c r="G7455" t="inlineStr">
        <is>
          <t>Prod_0075</t>
        </is>
      </c>
      <c r="H7455" t="inlineStr">
        <is>
          <t>Beverages</t>
        </is>
      </c>
      <c r="I7455" t="n">
        <v>4</v>
      </c>
      <c r="J7455" t="n">
        <v>810.03</v>
      </c>
      <c r="K7455" t="n">
        <v>0.1</v>
      </c>
      <c r="L7455">
        <f>I7455*J7455*(1-K7455)</f>
        <v/>
      </c>
      <c r="M7455">
        <f>VLOOKUP(F7455,Products!A:D,4,FALSE)*I7455</f>
        <v/>
      </c>
      <c r="N7455">
        <f>L7455-M7455</f>
        <v/>
      </c>
    </row>
    <row r="7456">
      <c r="A7456" t="inlineStr">
        <is>
          <t>T1007454</t>
        </is>
      </c>
      <c r="B7456" t="inlineStr">
        <is>
          <t>2024-02-10</t>
        </is>
      </c>
      <c r="C7456" t="inlineStr">
        <is>
          <t>S019</t>
        </is>
      </c>
      <c r="D7456" t="inlineStr">
        <is>
          <t>Store_019</t>
        </is>
      </c>
      <c r="E7456" t="inlineStr">
        <is>
          <t>East</t>
        </is>
      </c>
      <c r="F7456" t="inlineStr">
        <is>
          <t>P0099</t>
        </is>
      </c>
      <c r="G7456" t="inlineStr">
        <is>
          <t>Prod_0099</t>
        </is>
      </c>
      <c r="H7456" t="inlineStr">
        <is>
          <t>Beverages</t>
        </is>
      </c>
      <c r="I7456" t="n">
        <v>2</v>
      </c>
      <c r="J7456" t="n">
        <v>114.86</v>
      </c>
      <c r="K7456" t="n">
        <v>0.1</v>
      </c>
      <c r="L7456">
        <f>I7456*J7456*(1-K7456)</f>
        <v/>
      </c>
      <c r="M7456">
        <f>VLOOKUP(F7456,Products!A:D,4,FALSE)*I7456</f>
        <v/>
      </c>
      <c r="N7456">
        <f>L7456-M7456</f>
        <v/>
      </c>
    </row>
    <row r="7457">
      <c r="A7457" t="inlineStr">
        <is>
          <t>T1007455</t>
        </is>
      </c>
      <c r="B7457" t="inlineStr">
        <is>
          <t>2023-01-01</t>
        </is>
      </c>
      <c r="C7457" t="inlineStr">
        <is>
          <t>S042</t>
        </is>
      </c>
      <c r="D7457" t="inlineStr">
        <is>
          <t>Store_042</t>
        </is>
      </c>
      <c r="E7457" t="inlineStr">
        <is>
          <t>Central</t>
        </is>
      </c>
      <c r="F7457" t="inlineStr">
        <is>
          <t>P0112</t>
        </is>
      </c>
      <c r="G7457" t="inlineStr">
        <is>
          <t>Prod_0112</t>
        </is>
      </c>
      <c r="H7457" t="inlineStr">
        <is>
          <t>Beverages</t>
        </is>
      </c>
      <c r="I7457" t="n">
        <v>9</v>
      </c>
      <c r="J7457" t="n">
        <v>578.09</v>
      </c>
      <c r="K7457" t="n">
        <v>0</v>
      </c>
      <c r="L7457">
        <f>I7457*J7457*(1-K7457)</f>
        <v/>
      </c>
      <c r="M7457">
        <f>VLOOKUP(F7457,Products!A:D,4,FALSE)*I7457</f>
        <v/>
      </c>
      <c r="N7457">
        <f>L7457-M7457</f>
        <v/>
      </c>
    </row>
    <row r="7458">
      <c r="A7458" t="inlineStr">
        <is>
          <t>T1007456</t>
        </is>
      </c>
      <c r="B7458" t="inlineStr">
        <is>
          <t>2023-07-22</t>
        </is>
      </c>
      <c r="C7458" t="inlineStr">
        <is>
          <t>S040</t>
        </is>
      </c>
      <c r="D7458" t="inlineStr">
        <is>
          <t>Store_040</t>
        </is>
      </c>
      <c r="E7458" t="inlineStr">
        <is>
          <t>Central</t>
        </is>
      </c>
      <c r="F7458" t="inlineStr">
        <is>
          <t>P0176</t>
        </is>
      </c>
      <c r="G7458" t="inlineStr">
        <is>
          <t>Prod_0176</t>
        </is>
      </c>
      <c r="H7458" t="inlineStr">
        <is>
          <t>Food</t>
        </is>
      </c>
      <c r="I7458" t="n">
        <v>6</v>
      </c>
      <c r="J7458" t="n">
        <v>566.23</v>
      </c>
      <c r="K7458" t="n">
        <v>0</v>
      </c>
      <c r="L7458">
        <f>I7458*J7458*(1-K7458)</f>
        <v/>
      </c>
      <c r="M7458">
        <f>VLOOKUP(F7458,Products!A:D,4,FALSE)*I7458</f>
        <v/>
      </c>
      <c r="N7458">
        <f>L7458-M7458</f>
        <v/>
      </c>
    </row>
    <row r="7459">
      <c r="A7459" t="inlineStr">
        <is>
          <t>T1007457</t>
        </is>
      </c>
      <c r="B7459" t="inlineStr">
        <is>
          <t>2025-07-11</t>
        </is>
      </c>
      <c r="C7459" t="inlineStr">
        <is>
          <t>S046</t>
        </is>
      </c>
      <c r="D7459" t="inlineStr">
        <is>
          <t>Store_046</t>
        </is>
      </c>
      <c r="E7459" t="inlineStr">
        <is>
          <t>South</t>
        </is>
      </c>
      <c r="F7459" t="inlineStr">
        <is>
          <t>P0079</t>
        </is>
      </c>
      <c r="G7459" t="inlineStr">
        <is>
          <t>Prod_0079</t>
        </is>
      </c>
      <c r="H7459" t="inlineStr">
        <is>
          <t>Food</t>
        </is>
      </c>
      <c r="I7459" t="n">
        <v>5</v>
      </c>
      <c r="J7459" t="n">
        <v>793.96</v>
      </c>
      <c r="K7459" t="n">
        <v>0.1</v>
      </c>
      <c r="L7459">
        <f>I7459*J7459*(1-K7459)</f>
        <v/>
      </c>
      <c r="M7459">
        <f>VLOOKUP(F7459,Products!A:D,4,FALSE)*I7459</f>
        <v/>
      </c>
      <c r="N7459">
        <f>L7459-M7459</f>
        <v/>
      </c>
    </row>
    <row r="7460">
      <c r="A7460" t="inlineStr">
        <is>
          <t>T1007458</t>
        </is>
      </c>
      <c r="B7460" t="inlineStr">
        <is>
          <t>2024-12-12</t>
        </is>
      </c>
      <c r="C7460" t="inlineStr">
        <is>
          <t>S004</t>
        </is>
      </c>
      <c r="D7460" t="inlineStr">
        <is>
          <t>Store_004</t>
        </is>
      </c>
      <c r="E7460" t="inlineStr">
        <is>
          <t>Central</t>
        </is>
      </c>
      <c r="F7460" t="inlineStr">
        <is>
          <t>P0144</t>
        </is>
      </c>
      <c r="G7460" t="inlineStr">
        <is>
          <t>Prod_0144</t>
        </is>
      </c>
      <c r="H7460" t="inlineStr">
        <is>
          <t>Stationery</t>
        </is>
      </c>
      <c r="I7460" t="n">
        <v>5</v>
      </c>
      <c r="J7460" t="n">
        <v>237.03</v>
      </c>
      <c r="K7460" t="n">
        <v>0</v>
      </c>
      <c r="L7460">
        <f>I7460*J7460*(1-K7460)</f>
        <v/>
      </c>
      <c r="M7460">
        <f>VLOOKUP(F7460,Products!A:D,4,FALSE)*I7460</f>
        <v/>
      </c>
      <c r="N7460">
        <f>L7460-M7460</f>
        <v/>
      </c>
    </row>
    <row r="7461">
      <c r="A7461" t="inlineStr">
        <is>
          <t>T1007459</t>
        </is>
      </c>
      <c r="B7461" t="inlineStr">
        <is>
          <t>2023-10-27</t>
        </is>
      </c>
      <c r="C7461" t="inlineStr">
        <is>
          <t>S017</t>
        </is>
      </c>
      <c r="D7461" t="inlineStr">
        <is>
          <t>Store_017</t>
        </is>
      </c>
      <c r="E7461" t="inlineStr">
        <is>
          <t>South</t>
        </is>
      </c>
      <c r="F7461" t="inlineStr">
        <is>
          <t>P0056</t>
        </is>
      </c>
      <c r="G7461" t="inlineStr">
        <is>
          <t>Prod_0056</t>
        </is>
      </c>
      <c r="H7461" t="inlineStr">
        <is>
          <t>Household</t>
        </is>
      </c>
      <c r="I7461" t="n">
        <v>3</v>
      </c>
      <c r="J7461" t="n">
        <v>265.64</v>
      </c>
      <c r="K7461" t="n">
        <v>0</v>
      </c>
      <c r="L7461">
        <f>I7461*J7461*(1-K7461)</f>
        <v/>
      </c>
      <c r="M7461">
        <f>VLOOKUP(F7461,Products!A:D,4,FALSE)*I7461</f>
        <v/>
      </c>
      <c r="N7461">
        <f>L7461-M7461</f>
        <v/>
      </c>
    </row>
    <row r="7462">
      <c r="A7462" t="inlineStr">
        <is>
          <t>T1007460</t>
        </is>
      </c>
      <c r="B7462" t="inlineStr">
        <is>
          <t>2024-04-16</t>
        </is>
      </c>
      <c r="C7462" t="inlineStr">
        <is>
          <t>S041</t>
        </is>
      </c>
      <c r="D7462" t="inlineStr">
        <is>
          <t>Store_041</t>
        </is>
      </c>
      <c r="E7462" t="inlineStr">
        <is>
          <t>East</t>
        </is>
      </c>
      <c r="F7462" t="inlineStr">
        <is>
          <t>P0102</t>
        </is>
      </c>
      <c r="G7462" t="inlineStr">
        <is>
          <t>Prod_0102</t>
        </is>
      </c>
      <c r="H7462" t="inlineStr">
        <is>
          <t>Food</t>
        </is>
      </c>
      <c r="I7462" t="n">
        <v>3</v>
      </c>
      <c r="J7462" t="n">
        <v>534.28</v>
      </c>
      <c r="K7462" t="n">
        <v>0</v>
      </c>
      <c r="L7462">
        <f>I7462*J7462*(1-K7462)</f>
        <v/>
      </c>
      <c r="M7462">
        <f>VLOOKUP(F7462,Products!A:D,4,FALSE)*I7462</f>
        <v/>
      </c>
      <c r="N7462">
        <f>L7462-M7462</f>
        <v/>
      </c>
    </row>
    <row r="7463">
      <c r="A7463" t="inlineStr">
        <is>
          <t>T1007461</t>
        </is>
      </c>
      <c r="B7463" t="inlineStr">
        <is>
          <t>2025-06-03</t>
        </is>
      </c>
      <c r="C7463" t="inlineStr">
        <is>
          <t>S014</t>
        </is>
      </c>
      <c r="D7463" t="inlineStr">
        <is>
          <t>Store_014</t>
        </is>
      </c>
      <c r="E7463" t="inlineStr">
        <is>
          <t>West</t>
        </is>
      </c>
      <c r="F7463" t="inlineStr">
        <is>
          <t>P0107</t>
        </is>
      </c>
      <c r="G7463" t="inlineStr">
        <is>
          <t>Prod_0107</t>
        </is>
      </c>
      <c r="H7463" t="inlineStr">
        <is>
          <t>Stationery</t>
        </is>
      </c>
      <c r="I7463" t="n">
        <v>2</v>
      </c>
      <c r="J7463" t="n">
        <v>730.35</v>
      </c>
      <c r="K7463" t="n">
        <v>0.15</v>
      </c>
      <c r="L7463">
        <f>I7463*J7463*(1-K7463)</f>
        <v/>
      </c>
      <c r="M7463">
        <f>VLOOKUP(F7463,Products!A:D,4,FALSE)*I7463</f>
        <v/>
      </c>
      <c r="N7463">
        <f>L7463-M7463</f>
        <v/>
      </c>
    </row>
    <row r="7464">
      <c r="A7464" t="inlineStr">
        <is>
          <t>T1007462</t>
        </is>
      </c>
      <c r="B7464" t="inlineStr">
        <is>
          <t>2024-05-13</t>
        </is>
      </c>
      <c r="C7464" t="inlineStr">
        <is>
          <t>S041</t>
        </is>
      </c>
      <c r="D7464" t="inlineStr">
        <is>
          <t>Store_041</t>
        </is>
      </c>
      <c r="E7464" t="inlineStr">
        <is>
          <t>East</t>
        </is>
      </c>
      <c r="F7464" t="inlineStr">
        <is>
          <t>P0022</t>
        </is>
      </c>
      <c r="G7464" t="inlineStr">
        <is>
          <t>Prod_0022</t>
        </is>
      </c>
      <c r="H7464" t="inlineStr">
        <is>
          <t>Beverages</t>
        </is>
      </c>
      <c r="I7464" t="n">
        <v>2</v>
      </c>
      <c r="J7464" t="n">
        <v>228.61</v>
      </c>
      <c r="K7464" t="n">
        <v>0.05</v>
      </c>
      <c r="L7464">
        <f>I7464*J7464*(1-K7464)</f>
        <v/>
      </c>
      <c r="M7464">
        <f>VLOOKUP(F7464,Products!A:D,4,FALSE)*I7464</f>
        <v/>
      </c>
      <c r="N7464">
        <f>L7464-M7464</f>
        <v/>
      </c>
    </row>
    <row r="7465">
      <c r="A7465" t="inlineStr">
        <is>
          <t>T1007463</t>
        </is>
      </c>
      <c r="B7465" t="inlineStr">
        <is>
          <t>2023-10-26</t>
        </is>
      </c>
      <c r="C7465" t="inlineStr">
        <is>
          <t>S015</t>
        </is>
      </c>
      <c r="D7465" t="inlineStr">
        <is>
          <t>Store_015</t>
        </is>
      </c>
      <c r="E7465" t="inlineStr">
        <is>
          <t>North</t>
        </is>
      </c>
      <c r="F7465" t="inlineStr">
        <is>
          <t>P0058</t>
        </is>
      </c>
      <c r="G7465" t="inlineStr">
        <is>
          <t>Prod_0058</t>
        </is>
      </c>
      <c r="H7465" t="inlineStr">
        <is>
          <t>Stationery</t>
        </is>
      </c>
      <c r="I7465" t="n">
        <v>8</v>
      </c>
      <c r="J7465" t="n">
        <v>406.72</v>
      </c>
      <c r="K7465" t="n">
        <v>0.15</v>
      </c>
      <c r="L7465">
        <f>I7465*J7465*(1-K7465)</f>
        <v/>
      </c>
      <c r="M7465">
        <f>VLOOKUP(F7465,Products!A:D,4,FALSE)*I7465</f>
        <v/>
      </c>
      <c r="N7465">
        <f>L7465-M7465</f>
        <v/>
      </c>
    </row>
    <row r="7466">
      <c r="A7466" t="inlineStr">
        <is>
          <t>T1007464</t>
        </is>
      </c>
      <c r="B7466" t="inlineStr">
        <is>
          <t>2025-03-31</t>
        </is>
      </c>
      <c r="C7466" t="inlineStr">
        <is>
          <t>S035</t>
        </is>
      </c>
      <c r="D7466" t="inlineStr">
        <is>
          <t>Store_035</t>
        </is>
      </c>
      <c r="E7466" t="inlineStr">
        <is>
          <t>Central</t>
        </is>
      </c>
      <c r="F7466" t="inlineStr">
        <is>
          <t>P0008</t>
        </is>
      </c>
      <c r="G7466" t="inlineStr">
        <is>
          <t>Prod_0008</t>
        </is>
      </c>
      <c r="H7466" t="inlineStr">
        <is>
          <t>Electronics</t>
        </is>
      </c>
      <c r="I7466" t="n">
        <v>3</v>
      </c>
      <c r="J7466" t="n">
        <v>356.59</v>
      </c>
      <c r="K7466" t="n">
        <v>0</v>
      </c>
      <c r="L7466">
        <f>I7466*J7466*(1-K7466)</f>
        <v/>
      </c>
      <c r="M7466">
        <f>VLOOKUP(F7466,Products!A:D,4,FALSE)*I7466</f>
        <v/>
      </c>
      <c r="N7466">
        <f>L7466-M7466</f>
        <v/>
      </c>
    </row>
    <row r="7467">
      <c r="A7467" t="inlineStr">
        <is>
          <t>T1007465</t>
        </is>
      </c>
      <c r="B7467" t="inlineStr">
        <is>
          <t>2024-06-21</t>
        </is>
      </c>
      <c r="C7467" t="inlineStr">
        <is>
          <t>S045</t>
        </is>
      </c>
      <c r="D7467" t="inlineStr">
        <is>
          <t>Store_045</t>
        </is>
      </c>
      <c r="E7467" t="inlineStr">
        <is>
          <t>East</t>
        </is>
      </c>
      <c r="F7467" t="inlineStr">
        <is>
          <t>P0135</t>
        </is>
      </c>
      <c r="G7467" t="inlineStr">
        <is>
          <t>Prod_0135</t>
        </is>
      </c>
      <c r="H7467" t="inlineStr">
        <is>
          <t>Food</t>
        </is>
      </c>
      <c r="I7467" t="n">
        <v>5</v>
      </c>
      <c r="J7467" t="n">
        <v>82.66</v>
      </c>
      <c r="K7467" t="n">
        <v>0.15</v>
      </c>
      <c r="L7467">
        <f>I7467*J7467*(1-K7467)</f>
        <v/>
      </c>
      <c r="M7467">
        <f>VLOOKUP(F7467,Products!A:D,4,FALSE)*I7467</f>
        <v/>
      </c>
      <c r="N7467">
        <f>L7467-M7467</f>
        <v/>
      </c>
    </row>
    <row r="7468">
      <c r="A7468" t="inlineStr">
        <is>
          <t>T1007466</t>
        </is>
      </c>
      <c r="B7468" t="inlineStr">
        <is>
          <t>2024-11-15</t>
        </is>
      </c>
      <c r="C7468" t="inlineStr">
        <is>
          <t>S021</t>
        </is>
      </c>
      <c r="D7468" t="inlineStr">
        <is>
          <t>Store_021</t>
        </is>
      </c>
      <c r="E7468" t="inlineStr">
        <is>
          <t>North</t>
        </is>
      </c>
      <c r="F7468" t="inlineStr">
        <is>
          <t>P0181</t>
        </is>
      </c>
      <c r="G7468" t="inlineStr">
        <is>
          <t>Prod_0181</t>
        </is>
      </c>
      <c r="H7468" t="inlineStr">
        <is>
          <t>Electronics</t>
        </is>
      </c>
      <c r="I7468" t="n">
        <v>1</v>
      </c>
      <c r="J7468" t="n">
        <v>720.26</v>
      </c>
      <c r="K7468" t="n">
        <v>0</v>
      </c>
      <c r="L7468">
        <f>I7468*J7468*(1-K7468)</f>
        <v/>
      </c>
      <c r="M7468">
        <f>VLOOKUP(F7468,Products!A:D,4,FALSE)*I7468</f>
        <v/>
      </c>
      <c r="N7468">
        <f>L7468-M7468</f>
        <v/>
      </c>
    </row>
    <row r="7469">
      <c r="A7469" t="inlineStr">
        <is>
          <t>T1007467</t>
        </is>
      </c>
      <c r="B7469" t="inlineStr">
        <is>
          <t>2025-07-22</t>
        </is>
      </c>
      <c r="C7469" t="inlineStr">
        <is>
          <t>S020</t>
        </is>
      </c>
      <c r="D7469" t="inlineStr">
        <is>
          <t>Store_020</t>
        </is>
      </c>
      <c r="E7469" t="inlineStr">
        <is>
          <t>West</t>
        </is>
      </c>
      <c r="F7469" t="inlineStr">
        <is>
          <t>P0098</t>
        </is>
      </c>
      <c r="G7469" t="inlineStr">
        <is>
          <t>Prod_0098</t>
        </is>
      </c>
      <c r="H7469" t="inlineStr">
        <is>
          <t>Clothing</t>
        </is>
      </c>
      <c r="I7469" t="n">
        <v>3</v>
      </c>
      <c r="J7469" t="n">
        <v>428.91</v>
      </c>
      <c r="K7469" t="n">
        <v>0</v>
      </c>
      <c r="L7469">
        <f>I7469*J7469*(1-K7469)</f>
        <v/>
      </c>
      <c r="M7469">
        <f>VLOOKUP(F7469,Products!A:D,4,FALSE)*I7469</f>
        <v/>
      </c>
      <c r="N7469">
        <f>L7469-M7469</f>
        <v/>
      </c>
    </row>
    <row r="7470">
      <c r="A7470" t="inlineStr">
        <is>
          <t>T1007468</t>
        </is>
      </c>
      <c r="B7470" t="inlineStr">
        <is>
          <t>2024-08-30</t>
        </is>
      </c>
      <c r="C7470" t="inlineStr">
        <is>
          <t>S016</t>
        </is>
      </c>
      <c r="D7470" t="inlineStr">
        <is>
          <t>Store_016</t>
        </is>
      </c>
      <c r="E7470" t="inlineStr">
        <is>
          <t>West</t>
        </is>
      </c>
      <c r="F7470" t="inlineStr">
        <is>
          <t>P0129</t>
        </is>
      </c>
      <c r="G7470" t="inlineStr">
        <is>
          <t>Prod_0129</t>
        </is>
      </c>
      <c r="H7470" t="inlineStr">
        <is>
          <t>Stationery</t>
        </is>
      </c>
      <c r="I7470" t="n">
        <v>4</v>
      </c>
      <c r="J7470" t="n">
        <v>909.98</v>
      </c>
      <c r="K7470" t="n">
        <v>0</v>
      </c>
      <c r="L7470">
        <f>I7470*J7470*(1-K7470)</f>
        <v/>
      </c>
      <c r="M7470">
        <f>VLOOKUP(F7470,Products!A:D,4,FALSE)*I7470</f>
        <v/>
      </c>
      <c r="N7470">
        <f>L7470-M7470</f>
        <v/>
      </c>
    </row>
    <row r="7471">
      <c r="A7471" t="inlineStr">
        <is>
          <t>T1007469</t>
        </is>
      </c>
      <c r="B7471" t="inlineStr">
        <is>
          <t>2024-01-31</t>
        </is>
      </c>
      <c r="C7471" t="inlineStr">
        <is>
          <t>S013</t>
        </is>
      </c>
      <c r="D7471" t="inlineStr">
        <is>
          <t>Store_013</t>
        </is>
      </c>
      <c r="E7471" t="inlineStr">
        <is>
          <t>North</t>
        </is>
      </c>
      <c r="F7471" t="inlineStr">
        <is>
          <t>P0029</t>
        </is>
      </c>
      <c r="G7471" t="inlineStr">
        <is>
          <t>Prod_0029</t>
        </is>
      </c>
      <c r="H7471" t="inlineStr">
        <is>
          <t>Clothing</t>
        </is>
      </c>
      <c r="I7471" t="n">
        <v>4</v>
      </c>
      <c r="J7471" t="n">
        <v>605.5700000000001</v>
      </c>
      <c r="K7471" t="n">
        <v>0</v>
      </c>
      <c r="L7471">
        <f>I7471*J7471*(1-K7471)</f>
        <v/>
      </c>
      <c r="M7471">
        <f>VLOOKUP(F7471,Products!A:D,4,FALSE)*I7471</f>
        <v/>
      </c>
      <c r="N7471">
        <f>L7471-M7471</f>
        <v/>
      </c>
    </row>
    <row r="7472">
      <c r="A7472" t="inlineStr">
        <is>
          <t>T1007470</t>
        </is>
      </c>
      <c r="B7472" t="inlineStr">
        <is>
          <t>2024-01-15</t>
        </is>
      </c>
      <c r="C7472" t="inlineStr">
        <is>
          <t>S008</t>
        </is>
      </c>
      <c r="D7472" t="inlineStr">
        <is>
          <t>Store_008</t>
        </is>
      </c>
      <c r="E7472" t="inlineStr">
        <is>
          <t>East</t>
        </is>
      </c>
      <c r="F7472" t="inlineStr">
        <is>
          <t>P0087</t>
        </is>
      </c>
      <c r="G7472" t="inlineStr">
        <is>
          <t>Prod_0087</t>
        </is>
      </c>
      <c r="H7472" t="inlineStr">
        <is>
          <t>Clothing</t>
        </is>
      </c>
      <c r="I7472" t="n">
        <v>9</v>
      </c>
      <c r="J7472" t="n">
        <v>516.37</v>
      </c>
      <c r="K7472" t="n">
        <v>0.1</v>
      </c>
      <c r="L7472">
        <f>I7472*J7472*(1-K7472)</f>
        <v/>
      </c>
      <c r="M7472">
        <f>VLOOKUP(F7472,Products!A:D,4,FALSE)*I7472</f>
        <v/>
      </c>
      <c r="N7472">
        <f>L7472-M7472</f>
        <v/>
      </c>
    </row>
    <row r="7473">
      <c r="A7473" t="inlineStr">
        <is>
          <t>T1007471</t>
        </is>
      </c>
      <c r="B7473" t="inlineStr">
        <is>
          <t>2023-01-15</t>
        </is>
      </c>
      <c r="C7473" t="inlineStr">
        <is>
          <t>S017</t>
        </is>
      </c>
      <c r="D7473" t="inlineStr">
        <is>
          <t>Store_017</t>
        </is>
      </c>
      <c r="E7473" t="inlineStr">
        <is>
          <t>South</t>
        </is>
      </c>
      <c r="F7473" t="inlineStr">
        <is>
          <t>P0056</t>
        </is>
      </c>
      <c r="G7473" t="inlineStr">
        <is>
          <t>Prod_0056</t>
        </is>
      </c>
      <c r="H7473" t="inlineStr">
        <is>
          <t>Household</t>
        </is>
      </c>
      <c r="I7473" t="n">
        <v>5</v>
      </c>
      <c r="J7473" t="n">
        <v>249.34</v>
      </c>
      <c r="K7473" t="n">
        <v>0</v>
      </c>
      <c r="L7473">
        <f>I7473*J7473*(1-K7473)</f>
        <v/>
      </c>
      <c r="M7473">
        <f>VLOOKUP(F7473,Products!A:D,4,FALSE)*I7473</f>
        <v/>
      </c>
      <c r="N7473">
        <f>L7473-M7473</f>
        <v/>
      </c>
    </row>
    <row r="7474">
      <c r="A7474" t="inlineStr">
        <is>
          <t>T1007472</t>
        </is>
      </c>
      <c r="B7474" t="inlineStr">
        <is>
          <t>2025-05-15</t>
        </is>
      </c>
      <c r="C7474" t="inlineStr">
        <is>
          <t>S041</t>
        </is>
      </c>
      <c r="D7474" t="inlineStr">
        <is>
          <t>Store_041</t>
        </is>
      </c>
      <c r="E7474" t="inlineStr">
        <is>
          <t>East</t>
        </is>
      </c>
      <c r="F7474" t="inlineStr">
        <is>
          <t>P0044</t>
        </is>
      </c>
      <c r="G7474" t="inlineStr">
        <is>
          <t>Prod_0044</t>
        </is>
      </c>
      <c r="H7474" t="inlineStr">
        <is>
          <t>Food</t>
        </is>
      </c>
      <c r="I7474" t="n">
        <v>4</v>
      </c>
      <c r="J7474" t="n">
        <v>224.88</v>
      </c>
      <c r="K7474" t="n">
        <v>0.15</v>
      </c>
      <c r="L7474">
        <f>I7474*J7474*(1-K7474)</f>
        <v/>
      </c>
      <c r="M7474">
        <f>VLOOKUP(F7474,Products!A:D,4,FALSE)*I7474</f>
        <v/>
      </c>
      <c r="N7474">
        <f>L7474-M7474</f>
        <v/>
      </c>
    </row>
    <row r="7475">
      <c r="A7475" t="inlineStr">
        <is>
          <t>T1007473</t>
        </is>
      </c>
      <c r="B7475" t="inlineStr">
        <is>
          <t>2023-01-07</t>
        </is>
      </c>
      <c r="C7475" t="inlineStr">
        <is>
          <t>S027</t>
        </is>
      </c>
      <c r="D7475" t="inlineStr">
        <is>
          <t>Store_027</t>
        </is>
      </c>
      <c r="E7475" t="inlineStr">
        <is>
          <t>South</t>
        </is>
      </c>
      <c r="F7475" t="inlineStr">
        <is>
          <t>P0143</t>
        </is>
      </c>
      <c r="G7475" t="inlineStr">
        <is>
          <t>Prod_0143</t>
        </is>
      </c>
      <c r="H7475" t="inlineStr">
        <is>
          <t>Electronics</t>
        </is>
      </c>
      <c r="I7475" t="n">
        <v>2</v>
      </c>
      <c r="J7475" t="n">
        <v>337.13</v>
      </c>
      <c r="K7475" t="n">
        <v>0</v>
      </c>
      <c r="L7475">
        <f>I7475*J7475*(1-K7475)</f>
        <v/>
      </c>
      <c r="M7475">
        <f>VLOOKUP(F7475,Products!A:D,4,FALSE)*I7475</f>
        <v/>
      </c>
      <c r="N7475">
        <f>L7475-M7475</f>
        <v/>
      </c>
    </row>
    <row r="7476">
      <c r="A7476" t="inlineStr">
        <is>
          <t>T1007474</t>
        </is>
      </c>
      <c r="B7476" t="inlineStr">
        <is>
          <t>2024-06-09</t>
        </is>
      </c>
      <c r="C7476" t="inlineStr">
        <is>
          <t>S030</t>
        </is>
      </c>
      <c r="D7476" t="inlineStr">
        <is>
          <t>Store_030</t>
        </is>
      </c>
      <c r="E7476" t="inlineStr">
        <is>
          <t>North</t>
        </is>
      </c>
      <c r="F7476" t="inlineStr">
        <is>
          <t>P0089</t>
        </is>
      </c>
      <c r="G7476" t="inlineStr">
        <is>
          <t>Prod_0089</t>
        </is>
      </c>
      <c r="H7476" t="inlineStr">
        <is>
          <t>Stationery</t>
        </is>
      </c>
      <c r="I7476" t="n">
        <v>4</v>
      </c>
      <c r="J7476" t="n">
        <v>803.9</v>
      </c>
      <c r="K7476" t="n">
        <v>0</v>
      </c>
      <c r="L7476">
        <f>I7476*J7476*(1-K7476)</f>
        <v/>
      </c>
      <c r="M7476">
        <f>VLOOKUP(F7476,Products!A:D,4,FALSE)*I7476</f>
        <v/>
      </c>
      <c r="N7476">
        <f>L7476-M7476</f>
        <v/>
      </c>
    </row>
    <row r="7477">
      <c r="A7477" t="inlineStr">
        <is>
          <t>T1007475</t>
        </is>
      </c>
      <c r="B7477" t="inlineStr">
        <is>
          <t>2023-08-08</t>
        </is>
      </c>
      <c r="C7477" t="inlineStr">
        <is>
          <t>S041</t>
        </is>
      </c>
      <c r="D7477" t="inlineStr">
        <is>
          <t>Store_041</t>
        </is>
      </c>
      <c r="E7477" t="inlineStr">
        <is>
          <t>East</t>
        </is>
      </c>
      <c r="F7477" t="inlineStr">
        <is>
          <t>P0075</t>
        </is>
      </c>
      <c r="G7477" t="inlineStr">
        <is>
          <t>Prod_0075</t>
        </is>
      </c>
      <c r="H7477" t="inlineStr">
        <is>
          <t>Beverages</t>
        </is>
      </c>
      <c r="I7477" t="n">
        <v>4</v>
      </c>
      <c r="J7477" t="n">
        <v>906.37</v>
      </c>
      <c r="K7477" t="n">
        <v>0.05</v>
      </c>
      <c r="L7477">
        <f>I7477*J7477*(1-K7477)</f>
        <v/>
      </c>
      <c r="M7477">
        <f>VLOOKUP(F7477,Products!A:D,4,FALSE)*I7477</f>
        <v/>
      </c>
      <c r="N7477">
        <f>L7477-M7477</f>
        <v/>
      </c>
    </row>
    <row r="7478">
      <c r="A7478" t="inlineStr">
        <is>
          <t>T1007476</t>
        </is>
      </c>
      <c r="B7478" t="inlineStr">
        <is>
          <t>2023-10-18</t>
        </is>
      </c>
      <c r="C7478" t="inlineStr">
        <is>
          <t>S029</t>
        </is>
      </c>
      <c r="D7478" t="inlineStr">
        <is>
          <t>Store_029</t>
        </is>
      </c>
      <c r="E7478" t="inlineStr">
        <is>
          <t>South</t>
        </is>
      </c>
      <c r="F7478" t="inlineStr">
        <is>
          <t>P0159</t>
        </is>
      </c>
      <c r="G7478" t="inlineStr">
        <is>
          <t>Prod_0159</t>
        </is>
      </c>
      <c r="H7478" t="inlineStr">
        <is>
          <t>Electronics</t>
        </is>
      </c>
      <c r="I7478" t="n">
        <v>4</v>
      </c>
      <c r="J7478" t="n">
        <v>593.25</v>
      </c>
      <c r="K7478" t="n">
        <v>0</v>
      </c>
      <c r="L7478">
        <f>I7478*J7478*(1-K7478)</f>
        <v/>
      </c>
      <c r="M7478">
        <f>VLOOKUP(F7478,Products!A:D,4,FALSE)*I7478</f>
        <v/>
      </c>
      <c r="N7478">
        <f>L7478-M7478</f>
        <v/>
      </c>
    </row>
    <row r="7479">
      <c r="A7479" t="inlineStr">
        <is>
          <t>T1007477</t>
        </is>
      </c>
      <c r="B7479" t="inlineStr">
        <is>
          <t>2024-07-21</t>
        </is>
      </c>
      <c r="C7479" t="inlineStr">
        <is>
          <t>S048</t>
        </is>
      </c>
      <c r="D7479" t="inlineStr">
        <is>
          <t>Store_048</t>
        </is>
      </c>
      <c r="E7479" t="inlineStr">
        <is>
          <t>South</t>
        </is>
      </c>
      <c r="F7479" t="inlineStr">
        <is>
          <t>P0022</t>
        </is>
      </c>
      <c r="G7479" t="inlineStr">
        <is>
          <t>Prod_0022</t>
        </is>
      </c>
      <c r="H7479" t="inlineStr">
        <is>
          <t>Beverages</t>
        </is>
      </c>
      <c r="I7479" t="n">
        <v>3</v>
      </c>
      <c r="J7479" t="n">
        <v>200.05</v>
      </c>
      <c r="K7479" t="n">
        <v>0.15</v>
      </c>
      <c r="L7479">
        <f>I7479*J7479*(1-K7479)</f>
        <v/>
      </c>
      <c r="M7479">
        <f>VLOOKUP(F7479,Products!A:D,4,FALSE)*I7479</f>
        <v/>
      </c>
      <c r="N7479">
        <f>L7479-M7479</f>
        <v/>
      </c>
    </row>
    <row r="7480">
      <c r="A7480" t="inlineStr">
        <is>
          <t>T1007478</t>
        </is>
      </c>
      <c r="B7480" t="inlineStr">
        <is>
          <t>2025-05-25</t>
        </is>
      </c>
      <c r="C7480" t="inlineStr">
        <is>
          <t>S041</t>
        </is>
      </c>
      <c r="D7480" t="inlineStr">
        <is>
          <t>Store_041</t>
        </is>
      </c>
      <c r="E7480" t="inlineStr">
        <is>
          <t>East</t>
        </is>
      </c>
      <c r="F7480" t="inlineStr">
        <is>
          <t>P0127</t>
        </is>
      </c>
      <c r="G7480" t="inlineStr">
        <is>
          <t>Prod_0127</t>
        </is>
      </c>
      <c r="H7480" t="inlineStr">
        <is>
          <t>Toys</t>
        </is>
      </c>
      <c r="I7480" t="n">
        <v>9</v>
      </c>
      <c r="J7480" t="n">
        <v>778.64</v>
      </c>
      <c r="K7480" t="n">
        <v>0.2</v>
      </c>
      <c r="L7480">
        <f>I7480*J7480*(1-K7480)</f>
        <v/>
      </c>
      <c r="M7480">
        <f>VLOOKUP(F7480,Products!A:D,4,FALSE)*I7480</f>
        <v/>
      </c>
      <c r="N7480">
        <f>L7480-M7480</f>
        <v/>
      </c>
    </row>
    <row r="7481">
      <c r="A7481" t="inlineStr">
        <is>
          <t>T1007479</t>
        </is>
      </c>
      <c r="B7481" t="inlineStr">
        <is>
          <t>2024-08-15</t>
        </is>
      </c>
      <c r="C7481" t="inlineStr">
        <is>
          <t>S023</t>
        </is>
      </c>
      <c r="D7481" t="inlineStr">
        <is>
          <t>Store_023</t>
        </is>
      </c>
      <c r="E7481" t="inlineStr">
        <is>
          <t>South</t>
        </is>
      </c>
      <c r="F7481" t="inlineStr">
        <is>
          <t>P0163</t>
        </is>
      </c>
      <c r="G7481" t="inlineStr">
        <is>
          <t>Prod_0163</t>
        </is>
      </c>
      <c r="H7481" t="inlineStr">
        <is>
          <t>Food</t>
        </is>
      </c>
      <c r="I7481" t="n">
        <v>8</v>
      </c>
      <c r="J7481" t="n">
        <v>772.9299999999999</v>
      </c>
      <c r="K7481" t="n">
        <v>0</v>
      </c>
      <c r="L7481">
        <f>I7481*J7481*(1-K7481)</f>
        <v/>
      </c>
      <c r="M7481">
        <f>VLOOKUP(F7481,Products!A:D,4,FALSE)*I7481</f>
        <v/>
      </c>
      <c r="N7481">
        <f>L7481-M7481</f>
        <v/>
      </c>
    </row>
    <row r="7482">
      <c r="A7482" t="inlineStr">
        <is>
          <t>T1007480</t>
        </is>
      </c>
      <c r="B7482" t="inlineStr">
        <is>
          <t>2025-05-15</t>
        </is>
      </c>
      <c r="C7482" t="inlineStr">
        <is>
          <t>S048</t>
        </is>
      </c>
      <c r="D7482" t="inlineStr">
        <is>
          <t>Store_048</t>
        </is>
      </c>
      <c r="E7482" t="inlineStr">
        <is>
          <t>South</t>
        </is>
      </c>
      <c r="F7482" t="inlineStr">
        <is>
          <t>P0110</t>
        </is>
      </c>
      <c r="G7482" t="inlineStr">
        <is>
          <t>Prod_0110</t>
        </is>
      </c>
      <c r="H7482" t="inlineStr">
        <is>
          <t>Stationery</t>
        </is>
      </c>
      <c r="I7482" t="n">
        <v>3</v>
      </c>
      <c r="J7482" t="n">
        <v>89.78</v>
      </c>
      <c r="K7482" t="n">
        <v>0.1</v>
      </c>
      <c r="L7482">
        <f>I7482*J7482*(1-K7482)</f>
        <v/>
      </c>
      <c r="M7482">
        <f>VLOOKUP(F7482,Products!A:D,4,FALSE)*I7482</f>
        <v/>
      </c>
      <c r="N7482">
        <f>L7482-M7482</f>
        <v/>
      </c>
    </row>
    <row r="7483">
      <c r="A7483" t="inlineStr">
        <is>
          <t>T1007481</t>
        </is>
      </c>
      <c r="B7483" t="inlineStr">
        <is>
          <t>2025-03-19</t>
        </is>
      </c>
      <c r="C7483" t="inlineStr">
        <is>
          <t>S005</t>
        </is>
      </c>
      <c r="D7483" t="inlineStr">
        <is>
          <t>Store_005</t>
        </is>
      </c>
      <c r="E7483" t="inlineStr">
        <is>
          <t>Central</t>
        </is>
      </c>
      <c r="F7483" t="inlineStr">
        <is>
          <t>P0103</t>
        </is>
      </c>
      <c r="G7483" t="inlineStr">
        <is>
          <t>Prod_0103</t>
        </is>
      </c>
      <c r="H7483" t="inlineStr">
        <is>
          <t>Stationery</t>
        </is>
      </c>
      <c r="I7483" t="n">
        <v>4</v>
      </c>
      <c r="J7483" t="n">
        <v>580.38</v>
      </c>
      <c r="K7483" t="n">
        <v>0.15</v>
      </c>
      <c r="L7483">
        <f>I7483*J7483*(1-K7483)</f>
        <v/>
      </c>
      <c r="M7483">
        <f>VLOOKUP(F7483,Products!A:D,4,FALSE)*I7483</f>
        <v/>
      </c>
      <c r="N7483">
        <f>L7483-M7483</f>
        <v/>
      </c>
    </row>
    <row r="7484">
      <c r="A7484" t="inlineStr">
        <is>
          <t>T1007482</t>
        </is>
      </c>
      <c r="B7484" t="inlineStr">
        <is>
          <t>2023-11-18</t>
        </is>
      </c>
      <c r="C7484" t="inlineStr">
        <is>
          <t>S010</t>
        </is>
      </c>
      <c r="D7484" t="inlineStr">
        <is>
          <t>Store_010</t>
        </is>
      </c>
      <c r="E7484" t="inlineStr">
        <is>
          <t>North</t>
        </is>
      </c>
      <c r="F7484" t="inlineStr">
        <is>
          <t>P0142</t>
        </is>
      </c>
      <c r="G7484" t="inlineStr">
        <is>
          <t>Prod_0142</t>
        </is>
      </c>
      <c r="H7484" t="inlineStr">
        <is>
          <t>Household</t>
        </is>
      </c>
      <c r="I7484" t="n">
        <v>7</v>
      </c>
      <c r="J7484" t="n">
        <v>170.63</v>
      </c>
      <c r="K7484" t="n">
        <v>0.05</v>
      </c>
      <c r="L7484">
        <f>I7484*J7484*(1-K7484)</f>
        <v/>
      </c>
      <c r="M7484">
        <f>VLOOKUP(F7484,Products!A:D,4,FALSE)*I7484</f>
        <v/>
      </c>
      <c r="N7484">
        <f>L7484-M7484</f>
        <v/>
      </c>
    </row>
    <row r="7485">
      <c r="A7485" t="inlineStr">
        <is>
          <t>T1007483</t>
        </is>
      </c>
      <c r="B7485" t="inlineStr">
        <is>
          <t>2023-04-06</t>
        </is>
      </c>
      <c r="C7485" t="inlineStr">
        <is>
          <t>S008</t>
        </is>
      </c>
      <c r="D7485" t="inlineStr">
        <is>
          <t>Store_008</t>
        </is>
      </c>
      <c r="E7485" t="inlineStr">
        <is>
          <t>East</t>
        </is>
      </c>
      <c r="F7485" t="inlineStr">
        <is>
          <t>P0096</t>
        </is>
      </c>
      <c r="G7485" t="inlineStr">
        <is>
          <t>Prod_0096</t>
        </is>
      </c>
      <c r="H7485" t="inlineStr">
        <is>
          <t>Beverages</t>
        </is>
      </c>
      <c r="I7485" t="n">
        <v>2</v>
      </c>
      <c r="J7485" t="n">
        <v>369.56</v>
      </c>
      <c r="K7485" t="n">
        <v>0</v>
      </c>
      <c r="L7485">
        <f>I7485*J7485*(1-K7485)</f>
        <v/>
      </c>
      <c r="M7485">
        <f>VLOOKUP(F7485,Products!A:D,4,FALSE)*I7485</f>
        <v/>
      </c>
      <c r="N7485">
        <f>L7485-M7485</f>
        <v/>
      </c>
    </row>
    <row r="7486">
      <c r="A7486" t="inlineStr">
        <is>
          <t>T1007484</t>
        </is>
      </c>
      <c r="B7486" t="inlineStr">
        <is>
          <t>2023-11-05</t>
        </is>
      </c>
      <c r="C7486" t="inlineStr">
        <is>
          <t>S005</t>
        </is>
      </c>
      <c r="D7486" t="inlineStr">
        <is>
          <t>Store_005</t>
        </is>
      </c>
      <c r="E7486" t="inlineStr">
        <is>
          <t>Central</t>
        </is>
      </c>
      <c r="F7486" t="inlineStr">
        <is>
          <t>P0001</t>
        </is>
      </c>
      <c r="G7486" t="inlineStr">
        <is>
          <t>Prod_0001</t>
        </is>
      </c>
      <c r="H7486" t="inlineStr">
        <is>
          <t>Beverages</t>
        </is>
      </c>
      <c r="I7486" t="n">
        <v>6</v>
      </c>
      <c r="J7486" t="n">
        <v>699.45</v>
      </c>
      <c r="K7486" t="n">
        <v>0.1</v>
      </c>
      <c r="L7486">
        <f>I7486*J7486*(1-K7486)</f>
        <v/>
      </c>
      <c r="M7486">
        <f>VLOOKUP(F7486,Products!A:D,4,FALSE)*I7486</f>
        <v/>
      </c>
      <c r="N7486">
        <f>L7486-M7486</f>
        <v/>
      </c>
    </row>
    <row r="7487">
      <c r="A7487" t="inlineStr">
        <is>
          <t>T1007485</t>
        </is>
      </c>
      <c r="B7487" t="inlineStr">
        <is>
          <t>2023-01-19</t>
        </is>
      </c>
      <c r="C7487" t="inlineStr">
        <is>
          <t>S009</t>
        </is>
      </c>
      <c r="D7487" t="inlineStr">
        <is>
          <t>Store_009</t>
        </is>
      </c>
      <c r="E7487" t="inlineStr">
        <is>
          <t>Central</t>
        </is>
      </c>
      <c r="F7487" t="inlineStr">
        <is>
          <t>P0031</t>
        </is>
      </c>
      <c r="G7487" t="inlineStr">
        <is>
          <t>Prod_0031</t>
        </is>
      </c>
      <c r="H7487" t="inlineStr">
        <is>
          <t>Food</t>
        </is>
      </c>
      <c r="I7487" t="n">
        <v>5</v>
      </c>
      <c r="J7487" t="n">
        <v>219.86</v>
      </c>
      <c r="K7487" t="n">
        <v>0</v>
      </c>
      <c r="L7487">
        <f>I7487*J7487*(1-K7487)</f>
        <v/>
      </c>
      <c r="M7487">
        <f>VLOOKUP(F7487,Products!A:D,4,FALSE)*I7487</f>
        <v/>
      </c>
      <c r="N7487">
        <f>L7487-M7487</f>
        <v/>
      </c>
    </row>
    <row r="7488">
      <c r="A7488" t="inlineStr">
        <is>
          <t>T1007486</t>
        </is>
      </c>
      <c r="B7488" t="inlineStr">
        <is>
          <t>2023-05-20</t>
        </is>
      </c>
      <c r="C7488" t="inlineStr">
        <is>
          <t>S024</t>
        </is>
      </c>
      <c r="D7488" t="inlineStr">
        <is>
          <t>Store_024</t>
        </is>
      </c>
      <c r="E7488" t="inlineStr">
        <is>
          <t>South</t>
        </is>
      </c>
      <c r="F7488" t="inlineStr">
        <is>
          <t>P0004</t>
        </is>
      </c>
      <c r="G7488" t="inlineStr">
        <is>
          <t>Prod_0004</t>
        </is>
      </c>
      <c r="H7488" t="inlineStr">
        <is>
          <t>Household</t>
        </is>
      </c>
      <c r="I7488" t="n">
        <v>9</v>
      </c>
      <c r="J7488" t="n">
        <v>394.3</v>
      </c>
      <c r="K7488" t="n">
        <v>0</v>
      </c>
      <c r="L7488">
        <f>I7488*J7488*(1-K7488)</f>
        <v/>
      </c>
      <c r="M7488">
        <f>VLOOKUP(F7488,Products!A:D,4,FALSE)*I7488</f>
        <v/>
      </c>
      <c r="N7488">
        <f>L7488-M7488</f>
        <v/>
      </c>
    </row>
    <row r="7489">
      <c r="A7489" t="inlineStr">
        <is>
          <t>T1007487</t>
        </is>
      </c>
      <c r="B7489" t="inlineStr">
        <is>
          <t>2024-04-30</t>
        </is>
      </c>
      <c r="C7489" t="inlineStr">
        <is>
          <t>S004</t>
        </is>
      </c>
      <c r="D7489" t="inlineStr">
        <is>
          <t>Store_004</t>
        </is>
      </c>
      <c r="E7489" t="inlineStr">
        <is>
          <t>Central</t>
        </is>
      </c>
      <c r="F7489" t="inlineStr">
        <is>
          <t>P0157</t>
        </is>
      </c>
      <c r="G7489" t="inlineStr">
        <is>
          <t>Prod_0157</t>
        </is>
      </c>
      <c r="H7489" t="inlineStr">
        <is>
          <t>Toys</t>
        </is>
      </c>
      <c r="I7489" t="n">
        <v>5</v>
      </c>
      <c r="J7489" t="n">
        <v>262.74</v>
      </c>
      <c r="K7489" t="n">
        <v>0.2</v>
      </c>
      <c r="L7489">
        <f>I7489*J7489*(1-K7489)</f>
        <v/>
      </c>
      <c r="M7489">
        <f>VLOOKUP(F7489,Products!A:D,4,FALSE)*I7489</f>
        <v/>
      </c>
      <c r="N7489">
        <f>L7489-M7489</f>
        <v/>
      </c>
    </row>
    <row r="7490">
      <c r="A7490" t="inlineStr">
        <is>
          <t>T1007488</t>
        </is>
      </c>
      <c r="B7490" t="inlineStr">
        <is>
          <t>2024-11-28</t>
        </is>
      </c>
      <c r="C7490" t="inlineStr">
        <is>
          <t>S031</t>
        </is>
      </c>
      <c r="D7490" t="inlineStr">
        <is>
          <t>Store_031</t>
        </is>
      </c>
      <c r="E7490" t="inlineStr">
        <is>
          <t>Central</t>
        </is>
      </c>
      <c r="F7490" t="inlineStr">
        <is>
          <t>P0104</t>
        </is>
      </c>
      <c r="G7490" t="inlineStr">
        <is>
          <t>Prod_0104</t>
        </is>
      </c>
      <c r="H7490" t="inlineStr">
        <is>
          <t>Clothing</t>
        </is>
      </c>
      <c r="I7490" t="n">
        <v>5</v>
      </c>
      <c r="J7490" t="n">
        <v>678.83</v>
      </c>
      <c r="K7490" t="n">
        <v>0</v>
      </c>
      <c r="L7490">
        <f>I7490*J7490*(1-K7490)</f>
        <v/>
      </c>
      <c r="M7490">
        <f>VLOOKUP(F7490,Products!A:D,4,FALSE)*I7490</f>
        <v/>
      </c>
      <c r="N7490">
        <f>L7490-M7490</f>
        <v/>
      </c>
    </row>
    <row r="7491">
      <c r="A7491" t="inlineStr">
        <is>
          <t>T1007489</t>
        </is>
      </c>
      <c r="B7491" t="inlineStr">
        <is>
          <t>2023-03-05</t>
        </is>
      </c>
      <c r="C7491" t="inlineStr">
        <is>
          <t>S014</t>
        </is>
      </c>
      <c r="D7491" t="inlineStr">
        <is>
          <t>Store_014</t>
        </is>
      </c>
      <c r="E7491" t="inlineStr">
        <is>
          <t>West</t>
        </is>
      </c>
      <c r="F7491" t="inlineStr">
        <is>
          <t>P0061</t>
        </is>
      </c>
      <c r="G7491" t="inlineStr">
        <is>
          <t>Prod_0061</t>
        </is>
      </c>
      <c r="H7491" t="inlineStr">
        <is>
          <t>Beverages</t>
        </is>
      </c>
      <c r="I7491" t="n">
        <v>4</v>
      </c>
      <c r="J7491" t="n">
        <v>63.48</v>
      </c>
      <c r="K7491" t="n">
        <v>0.15</v>
      </c>
      <c r="L7491">
        <f>I7491*J7491*(1-K7491)</f>
        <v/>
      </c>
      <c r="M7491">
        <f>VLOOKUP(F7491,Products!A:D,4,FALSE)*I7491</f>
        <v/>
      </c>
      <c r="N7491">
        <f>L7491-M7491</f>
        <v/>
      </c>
    </row>
    <row r="7492">
      <c r="A7492" t="inlineStr">
        <is>
          <t>T1007490</t>
        </is>
      </c>
      <c r="B7492" t="inlineStr">
        <is>
          <t>2025-09-12</t>
        </is>
      </c>
      <c r="C7492" t="inlineStr">
        <is>
          <t>S025</t>
        </is>
      </c>
      <c r="D7492" t="inlineStr">
        <is>
          <t>Store_025</t>
        </is>
      </c>
      <c r="E7492" t="inlineStr">
        <is>
          <t>Central</t>
        </is>
      </c>
      <c r="F7492" t="inlineStr">
        <is>
          <t>P0081</t>
        </is>
      </c>
      <c r="G7492" t="inlineStr">
        <is>
          <t>Prod_0081</t>
        </is>
      </c>
      <c r="H7492" t="inlineStr">
        <is>
          <t>Electronics</t>
        </is>
      </c>
      <c r="I7492" t="n">
        <v>1</v>
      </c>
      <c r="J7492" t="n">
        <v>248.82</v>
      </c>
      <c r="K7492" t="n">
        <v>0.1</v>
      </c>
      <c r="L7492">
        <f>I7492*J7492*(1-K7492)</f>
        <v/>
      </c>
      <c r="M7492">
        <f>VLOOKUP(F7492,Products!A:D,4,FALSE)*I7492</f>
        <v/>
      </c>
      <c r="N7492">
        <f>L7492-M7492</f>
        <v/>
      </c>
    </row>
    <row r="7493">
      <c r="A7493" t="inlineStr">
        <is>
          <t>T1007491</t>
        </is>
      </c>
      <c r="B7493" t="inlineStr">
        <is>
          <t>2025-05-30</t>
        </is>
      </c>
      <c r="C7493" t="inlineStr">
        <is>
          <t>S035</t>
        </is>
      </c>
      <c r="D7493" t="inlineStr">
        <is>
          <t>Store_035</t>
        </is>
      </c>
      <c r="E7493" t="inlineStr">
        <is>
          <t>Central</t>
        </is>
      </c>
      <c r="F7493" t="inlineStr">
        <is>
          <t>P0011</t>
        </is>
      </c>
      <c r="G7493" t="inlineStr">
        <is>
          <t>Prod_0011</t>
        </is>
      </c>
      <c r="H7493" t="inlineStr">
        <is>
          <t>Household</t>
        </is>
      </c>
      <c r="I7493" t="n">
        <v>6</v>
      </c>
      <c r="J7493" t="n">
        <v>417.47</v>
      </c>
      <c r="K7493" t="n">
        <v>0</v>
      </c>
      <c r="L7493">
        <f>I7493*J7493*(1-K7493)</f>
        <v/>
      </c>
      <c r="M7493">
        <f>VLOOKUP(F7493,Products!A:D,4,FALSE)*I7493</f>
        <v/>
      </c>
      <c r="N7493">
        <f>L7493-M7493</f>
        <v/>
      </c>
    </row>
    <row r="7494">
      <c r="A7494" t="inlineStr">
        <is>
          <t>T1007492</t>
        </is>
      </c>
      <c r="B7494" t="inlineStr">
        <is>
          <t>2024-01-11</t>
        </is>
      </c>
      <c r="C7494" t="inlineStr">
        <is>
          <t>S044</t>
        </is>
      </c>
      <c r="D7494" t="inlineStr">
        <is>
          <t>Store_044</t>
        </is>
      </c>
      <c r="E7494" t="inlineStr">
        <is>
          <t>North</t>
        </is>
      </c>
      <c r="F7494" t="inlineStr">
        <is>
          <t>P0130</t>
        </is>
      </c>
      <c r="G7494" t="inlineStr">
        <is>
          <t>Prod_0130</t>
        </is>
      </c>
      <c r="H7494" t="inlineStr">
        <is>
          <t>Electronics</t>
        </is>
      </c>
      <c r="I7494" t="n">
        <v>3</v>
      </c>
      <c r="J7494" t="n">
        <v>654.27</v>
      </c>
      <c r="K7494" t="n">
        <v>0</v>
      </c>
      <c r="L7494">
        <f>I7494*J7494*(1-K7494)</f>
        <v/>
      </c>
      <c r="M7494">
        <f>VLOOKUP(F7494,Products!A:D,4,FALSE)*I7494</f>
        <v/>
      </c>
      <c r="N7494">
        <f>L7494-M7494</f>
        <v/>
      </c>
    </row>
    <row r="7495">
      <c r="A7495" t="inlineStr">
        <is>
          <t>T1007493</t>
        </is>
      </c>
      <c r="B7495" t="inlineStr">
        <is>
          <t>2024-07-11</t>
        </is>
      </c>
      <c r="C7495" t="inlineStr">
        <is>
          <t>S011</t>
        </is>
      </c>
      <c r="D7495" t="inlineStr">
        <is>
          <t>Store_011</t>
        </is>
      </c>
      <c r="E7495" t="inlineStr">
        <is>
          <t>South</t>
        </is>
      </c>
      <c r="F7495" t="inlineStr">
        <is>
          <t>P0082</t>
        </is>
      </c>
      <c r="G7495" t="inlineStr">
        <is>
          <t>Prod_0082</t>
        </is>
      </c>
      <c r="H7495" t="inlineStr">
        <is>
          <t>Food</t>
        </is>
      </c>
      <c r="I7495" t="n">
        <v>7</v>
      </c>
      <c r="J7495" t="n">
        <v>679.5599999999999</v>
      </c>
      <c r="K7495" t="n">
        <v>0</v>
      </c>
      <c r="L7495">
        <f>I7495*J7495*(1-K7495)</f>
        <v/>
      </c>
      <c r="M7495">
        <f>VLOOKUP(F7495,Products!A:D,4,FALSE)*I7495</f>
        <v/>
      </c>
      <c r="N7495">
        <f>L7495-M7495</f>
        <v/>
      </c>
    </row>
    <row r="7496">
      <c r="A7496" t="inlineStr">
        <is>
          <t>T1007494</t>
        </is>
      </c>
      <c r="B7496" t="inlineStr">
        <is>
          <t>2023-01-27</t>
        </is>
      </c>
      <c r="C7496" t="inlineStr">
        <is>
          <t>S003</t>
        </is>
      </c>
      <c r="D7496" t="inlineStr">
        <is>
          <t>Store_003</t>
        </is>
      </c>
      <c r="E7496" t="inlineStr">
        <is>
          <t>North</t>
        </is>
      </c>
      <c r="F7496" t="inlineStr">
        <is>
          <t>P0146</t>
        </is>
      </c>
      <c r="G7496" t="inlineStr">
        <is>
          <t>Prod_0146</t>
        </is>
      </c>
      <c r="H7496" t="inlineStr">
        <is>
          <t>Food</t>
        </is>
      </c>
      <c r="I7496" t="n">
        <v>9</v>
      </c>
      <c r="J7496" t="n">
        <v>320.54</v>
      </c>
      <c r="K7496" t="n">
        <v>0.15</v>
      </c>
      <c r="L7496">
        <f>I7496*J7496*(1-K7496)</f>
        <v/>
      </c>
      <c r="M7496">
        <f>VLOOKUP(F7496,Products!A:D,4,FALSE)*I7496</f>
        <v/>
      </c>
      <c r="N7496">
        <f>L7496-M7496</f>
        <v/>
      </c>
    </row>
    <row r="7497">
      <c r="A7497" t="inlineStr">
        <is>
          <t>T1007495</t>
        </is>
      </c>
      <c r="B7497" t="inlineStr">
        <is>
          <t>2024-05-04</t>
        </is>
      </c>
      <c r="C7497" t="inlineStr">
        <is>
          <t>S019</t>
        </is>
      </c>
      <c r="D7497" t="inlineStr">
        <is>
          <t>Store_019</t>
        </is>
      </c>
      <c r="E7497" t="inlineStr">
        <is>
          <t>East</t>
        </is>
      </c>
      <c r="F7497" t="inlineStr">
        <is>
          <t>P0073</t>
        </is>
      </c>
      <c r="G7497" t="inlineStr">
        <is>
          <t>Prod_0073</t>
        </is>
      </c>
      <c r="H7497" t="inlineStr">
        <is>
          <t>Food</t>
        </is>
      </c>
      <c r="I7497" t="n">
        <v>9</v>
      </c>
      <c r="J7497" t="n">
        <v>652.25</v>
      </c>
      <c r="K7497" t="n">
        <v>0</v>
      </c>
      <c r="L7497">
        <f>I7497*J7497*(1-K7497)</f>
        <v/>
      </c>
      <c r="M7497">
        <f>VLOOKUP(F7497,Products!A:D,4,FALSE)*I7497</f>
        <v/>
      </c>
      <c r="N7497">
        <f>L7497-M7497</f>
        <v/>
      </c>
    </row>
    <row r="7498">
      <c r="A7498" t="inlineStr">
        <is>
          <t>T1007496</t>
        </is>
      </c>
      <c r="B7498" t="inlineStr">
        <is>
          <t>2023-07-28</t>
        </is>
      </c>
      <c r="C7498" t="inlineStr">
        <is>
          <t>S011</t>
        </is>
      </c>
      <c r="D7498" t="inlineStr">
        <is>
          <t>Store_011</t>
        </is>
      </c>
      <c r="E7498" t="inlineStr">
        <is>
          <t>South</t>
        </is>
      </c>
      <c r="F7498" t="inlineStr">
        <is>
          <t>P0020</t>
        </is>
      </c>
      <c r="G7498" t="inlineStr">
        <is>
          <t>Prod_0020</t>
        </is>
      </c>
      <c r="H7498" t="inlineStr">
        <is>
          <t>Beverages</t>
        </is>
      </c>
      <c r="I7498" t="n">
        <v>2</v>
      </c>
      <c r="J7498" t="n">
        <v>578.39</v>
      </c>
      <c r="K7498" t="n">
        <v>0</v>
      </c>
      <c r="L7498">
        <f>I7498*J7498*(1-K7498)</f>
        <v/>
      </c>
      <c r="M7498">
        <f>VLOOKUP(F7498,Products!A:D,4,FALSE)*I7498</f>
        <v/>
      </c>
      <c r="N7498">
        <f>L7498-M7498</f>
        <v/>
      </c>
    </row>
    <row r="7499">
      <c r="A7499" t="inlineStr">
        <is>
          <t>T1007497</t>
        </is>
      </c>
      <c r="B7499" t="inlineStr">
        <is>
          <t>2023-11-16</t>
        </is>
      </c>
      <c r="C7499" t="inlineStr">
        <is>
          <t>S006</t>
        </is>
      </c>
      <c r="D7499" t="inlineStr">
        <is>
          <t>Store_006</t>
        </is>
      </c>
      <c r="E7499" t="inlineStr">
        <is>
          <t>East</t>
        </is>
      </c>
      <c r="F7499" t="inlineStr">
        <is>
          <t>P0102</t>
        </is>
      </c>
      <c r="G7499" t="inlineStr">
        <is>
          <t>Prod_0102</t>
        </is>
      </c>
      <c r="H7499" t="inlineStr">
        <is>
          <t>Food</t>
        </is>
      </c>
      <c r="I7499" t="n">
        <v>7</v>
      </c>
      <c r="J7499" t="n">
        <v>615.83</v>
      </c>
      <c r="K7499" t="n">
        <v>0.15</v>
      </c>
      <c r="L7499">
        <f>I7499*J7499*(1-K7499)</f>
        <v/>
      </c>
      <c r="M7499">
        <f>VLOOKUP(F7499,Products!A:D,4,FALSE)*I7499</f>
        <v/>
      </c>
      <c r="N7499">
        <f>L7499-M7499</f>
        <v/>
      </c>
    </row>
    <row r="7500">
      <c r="A7500" t="inlineStr">
        <is>
          <t>T1007498</t>
        </is>
      </c>
      <c r="B7500" t="inlineStr">
        <is>
          <t>2023-11-12</t>
        </is>
      </c>
      <c r="C7500" t="inlineStr">
        <is>
          <t>S004</t>
        </is>
      </c>
      <c r="D7500" t="inlineStr">
        <is>
          <t>Store_004</t>
        </is>
      </c>
      <c r="E7500" t="inlineStr">
        <is>
          <t>Central</t>
        </is>
      </c>
      <c r="F7500" t="inlineStr">
        <is>
          <t>P0118</t>
        </is>
      </c>
      <c r="G7500" t="inlineStr">
        <is>
          <t>Prod_0118</t>
        </is>
      </c>
      <c r="H7500" t="inlineStr">
        <is>
          <t>Toys</t>
        </is>
      </c>
      <c r="I7500" t="n">
        <v>8</v>
      </c>
      <c r="J7500" t="n">
        <v>740.8099999999999</v>
      </c>
      <c r="K7500" t="n">
        <v>0.05</v>
      </c>
      <c r="L7500">
        <f>I7500*J7500*(1-K7500)</f>
        <v/>
      </c>
      <c r="M7500">
        <f>VLOOKUP(F7500,Products!A:D,4,FALSE)*I7500</f>
        <v/>
      </c>
      <c r="N7500">
        <f>L7500-M7500</f>
        <v/>
      </c>
    </row>
    <row r="7501">
      <c r="A7501" t="inlineStr">
        <is>
          <t>T1007499</t>
        </is>
      </c>
      <c r="B7501" t="inlineStr">
        <is>
          <t>2024-03-16</t>
        </is>
      </c>
      <c r="C7501" t="inlineStr">
        <is>
          <t>S009</t>
        </is>
      </c>
      <c r="D7501" t="inlineStr">
        <is>
          <t>Store_009</t>
        </is>
      </c>
      <c r="E7501" t="inlineStr">
        <is>
          <t>Central</t>
        </is>
      </c>
      <c r="F7501" t="inlineStr">
        <is>
          <t>P0048</t>
        </is>
      </c>
      <c r="G7501" t="inlineStr">
        <is>
          <t>Prod_0048</t>
        </is>
      </c>
      <c r="H7501" t="inlineStr">
        <is>
          <t>Toys</t>
        </is>
      </c>
      <c r="I7501" t="n">
        <v>3</v>
      </c>
      <c r="J7501" t="n">
        <v>287.29</v>
      </c>
      <c r="K7501" t="n">
        <v>0</v>
      </c>
      <c r="L7501">
        <f>I7501*J7501*(1-K7501)</f>
        <v/>
      </c>
      <c r="M7501">
        <f>VLOOKUP(F7501,Products!A:D,4,FALSE)*I7501</f>
        <v/>
      </c>
      <c r="N7501">
        <f>L7501-M7501</f>
        <v/>
      </c>
    </row>
    <row r="7502">
      <c r="A7502" t="inlineStr">
        <is>
          <t>T1007500</t>
        </is>
      </c>
      <c r="B7502" t="inlineStr">
        <is>
          <t>2023-12-28</t>
        </is>
      </c>
      <c r="C7502" t="inlineStr">
        <is>
          <t>S008</t>
        </is>
      </c>
      <c r="D7502" t="inlineStr">
        <is>
          <t>Store_008</t>
        </is>
      </c>
      <c r="E7502" t="inlineStr">
        <is>
          <t>East</t>
        </is>
      </c>
      <c r="F7502" t="inlineStr">
        <is>
          <t>P0030</t>
        </is>
      </c>
      <c r="G7502" t="inlineStr">
        <is>
          <t>Prod_0030</t>
        </is>
      </c>
      <c r="H7502" t="inlineStr">
        <is>
          <t>Household</t>
        </is>
      </c>
      <c r="I7502" t="n">
        <v>9</v>
      </c>
      <c r="J7502" t="n">
        <v>576.1</v>
      </c>
      <c r="K7502" t="n">
        <v>0</v>
      </c>
      <c r="L7502">
        <f>I7502*J7502*(1-K7502)</f>
        <v/>
      </c>
      <c r="M7502">
        <f>VLOOKUP(F7502,Products!A:D,4,FALSE)*I7502</f>
        <v/>
      </c>
      <c r="N7502">
        <f>L7502-M7502</f>
        <v/>
      </c>
    </row>
    <row r="7503">
      <c r="A7503" t="inlineStr">
        <is>
          <t>T1007501</t>
        </is>
      </c>
      <c r="B7503" t="inlineStr">
        <is>
          <t>2025-03-14</t>
        </is>
      </c>
      <c r="C7503" t="inlineStr">
        <is>
          <t>S017</t>
        </is>
      </c>
      <c r="D7503" t="inlineStr">
        <is>
          <t>Store_017</t>
        </is>
      </c>
      <c r="E7503" t="inlineStr">
        <is>
          <t>South</t>
        </is>
      </c>
      <c r="F7503" t="inlineStr">
        <is>
          <t>P0042</t>
        </is>
      </c>
      <c r="G7503" t="inlineStr">
        <is>
          <t>Prod_0042</t>
        </is>
      </c>
      <c r="H7503" t="inlineStr">
        <is>
          <t>Electronics</t>
        </is>
      </c>
      <c r="I7503" t="n">
        <v>1</v>
      </c>
      <c r="J7503" t="n">
        <v>890.5700000000001</v>
      </c>
      <c r="K7503" t="n">
        <v>0.05</v>
      </c>
      <c r="L7503">
        <f>I7503*J7503*(1-K7503)</f>
        <v/>
      </c>
      <c r="M7503">
        <f>VLOOKUP(F7503,Products!A:D,4,FALSE)*I7503</f>
        <v/>
      </c>
      <c r="N7503">
        <f>L7503-M7503</f>
        <v/>
      </c>
    </row>
    <row r="7504">
      <c r="A7504" t="inlineStr">
        <is>
          <t>T1007502</t>
        </is>
      </c>
      <c r="B7504" t="inlineStr">
        <is>
          <t>2024-11-21</t>
        </is>
      </c>
      <c r="C7504" t="inlineStr">
        <is>
          <t>S022</t>
        </is>
      </c>
      <c r="D7504" t="inlineStr">
        <is>
          <t>Store_022</t>
        </is>
      </c>
      <c r="E7504" t="inlineStr">
        <is>
          <t>East</t>
        </is>
      </c>
      <c r="F7504" t="inlineStr">
        <is>
          <t>P0129</t>
        </is>
      </c>
      <c r="G7504" t="inlineStr">
        <is>
          <t>Prod_0129</t>
        </is>
      </c>
      <c r="H7504" t="inlineStr">
        <is>
          <t>Stationery</t>
        </is>
      </c>
      <c r="I7504" t="n">
        <v>9</v>
      </c>
      <c r="J7504" t="n">
        <v>631.61</v>
      </c>
      <c r="K7504" t="n">
        <v>0</v>
      </c>
      <c r="L7504">
        <f>I7504*J7504*(1-K7504)</f>
        <v/>
      </c>
      <c r="M7504">
        <f>VLOOKUP(F7504,Products!A:D,4,FALSE)*I7504</f>
        <v/>
      </c>
      <c r="N7504">
        <f>L7504-M7504</f>
        <v/>
      </c>
    </row>
    <row r="7505">
      <c r="A7505" t="inlineStr">
        <is>
          <t>T1007503</t>
        </is>
      </c>
      <c r="B7505" t="inlineStr">
        <is>
          <t>2023-12-26</t>
        </is>
      </c>
      <c r="C7505" t="inlineStr">
        <is>
          <t>S027</t>
        </is>
      </c>
      <c r="D7505" t="inlineStr">
        <is>
          <t>Store_027</t>
        </is>
      </c>
      <c r="E7505" t="inlineStr">
        <is>
          <t>South</t>
        </is>
      </c>
      <c r="F7505" t="inlineStr">
        <is>
          <t>P0151</t>
        </is>
      </c>
      <c r="G7505" t="inlineStr">
        <is>
          <t>Prod_0151</t>
        </is>
      </c>
      <c r="H7505" t="inlineStr">
        <is>
          <t>Food</t>
        </is>
      </c>
      <c r="I7505" t="n">
        <v>4</v>
      </c>
      <c r="J7505" t="n">
        <v>693.9299999999999</v>
      </c>
      <c r="K7505" t="n">
        <v>0</v>
      </c>
      <c r="L7505">
        <f>I7505*J7505*(1-K7505)</f>
        <v/>
      </c>
      <c r="M7505">
        <f>VLOOKUP(F7505,Products!A:D,4,FALSE)*I7505</f>
        <v/>
      </c>
      <c r="N7505">
        <f>L7505-M7505</f>
        <v/>
      </c>
    </row>
    <row r="7506">
      <c r="A7506" t="inlineStr">
        <is>
          <t>T1007504</t>
        </is>
      </c>
      <c r="B7506" t="inlineStr">
        <is>
          <t>2025-02-16</t>
        </is>
      </c>
      <c r="C7506" t="inlineStr">
        <is>
          <t>S032</t>
        </is>
      </c>
      <c r="D7506" t="inlineStr">
        <is>
          <t>Store_032</t>
        </is>
      </c>
      <c r="E7506" t="inlineStr">
        <is>
          <t>Central</t>
        </is>
      </c>
      <c r="F7506" t="inlineStr">
        <is>
          <t>P0157</t>
        </is>
      </c>
      <c r="G7506" t="inlineStr">
        <is>
          <t>Prod_0157</t>
        </is>
      </c>
      <c r="H7506" t="inlineStr">
        <is>
          <t>Toys</t>
        </is>
      </c>
      <c r="I7506" t="n">
        <v>3</v>
      </c>
      <c r="J7506" t="n">
        <v>208.19</v>
      </c>
      <c r="K7506" t="n">
        <v>0</v>
      </c>
      <c r="L7506">
        <f>I7506*J7506*(1-K7506)</f>
        <v/>
      </c>
      <c r="M7506">
        <f>VLOOKUP(F7506,Products!A:D,4,FALSE)*I7506</f>
        <v/>
      </c>
      <c r="N7506">
        <f>L7506-M7506</f>
        <v/>
      </c>
    </row>
    <row r="7507">
      <c r="A7507" t="inlineStr">
        <is>
          <t>T1007505</t>
        </is>
      </c>
      <c r="B7507" t="inlineStr">
        <is>
          <t>2024-07-19</t>
        </is>
      </c>
      <c r="C7507" t="inlineStr">
        <is>
          <t>S048</t>
        </is>
      </c>
      <c r="D7507" t="inlineStr">
        <is>
          <t>Store_048</t>
        </is>
      </c>
      <c r="E7507" t="inlineStr">
        <is>
          <t>South</t>
        </is>
      </c>
      <c r="F7507" t="inlineStr">
        <is>
          <t>P0062</t>
        </is>
      </c>
      <c r="G7507" t="inlineStr">
        <is>
          <t>Prod_0062</t>
        </is>
      </c>
      <c r="H7507" t="inlineStr">
        <is>
          <t>Beverages</t>
        </is>
      </c>
      <c r="I7507" t="n">
        <v>9</v>
      </c>
      <c r="J7507" t="n">
        <v>631.1799999999999</v>
      </c>
      <c r="K7507" t="n">
        <v>0.15</v>
      </c>
      <c r="L7507">
        <f>I7507*J7507*(1-K7507)</f>
        <v/>
      </c>
      <c r="M7507">
        <f>VLOOKUP(F7507,Products!A:D,4,FALSE)*I7507</f>
        <v/>
      </c>
      <c r="N7507">
        <f>L7507-M7507</f>
        <v/>
      </c>
    </row>
    <row r="7508">
      <c r="A7508" t="inlineStr">
        <is>
          <t>T1007506</t>
        </is>
      </c>
      <c r="B7508" t="inlineStr">
        <is>
          <t>2023-11-01</t>
        </is>
      </c>
      <c r="C7508" t="inlineStr">
        <is>
          <t>S016</t>
        </is>
      </c>
      <c r="D7508" t="inlineStr">
        <is>
          <t>Store_016</t>
        </is>
      </c>
      <c r="E7508" t="inlineStr">
        <is>
          <t>West</t>
        </is>
      </c>
      <c r="F7508" t="inlineStr">
        <is>
          <t>P0035</t>
        </is>
      </c>
      <c r="G7508" t="inlineStr">
        <is>
          <t>Prod_0035</t>
        </is>
      </c>
      <c r="H7508" t="inlineStr">
        <is>
          <t>Beverages</t>
        </is>
      </c>
      <c r="I7508" t="n">
        <v>2</v>
      </c>
      <c r="J7508" t="n">
        <v>121.1</v>
      </c>
      <c r="K7508" t="n">
        <v>0</v>
      </c>
      <c r="L7508">
        <f>I7508*J7508*(1-K7508)</f>
        <v/>
      </c>
      <c r="M7508">
        <f>VLOOKUP(F7508,Products!A:D,4,FALSE)*I7508</f>
        <v/>
      </c>
      <c r="N7508">
        <f>L7508-M7508</f>
        <v/>
      </c>
    </row>
    <row r="7509">
      <c r="A7509" t="inlineStr">
        <is>
          <t>T1007507</t>
        </is>
      </c>
      <c r="B7509" t="inlineStr">
        <is>
          <t>2023-01-02</t>
        </is>
      </c>
      <c r="C7509" t="inlineStr">
        <is>
          <t>S024</t>
        </is>
      </c>
      <c r="D7509" t="inlineStr">
        <is>
          <t>Store_024</t>
        </is>
      </c>
      <c r="E7509" t="inlineStr">
        <is>
          <t>South</t>
        </is>
      </c>
      <c r="F7509" t="inlineStr">
        <is>
          <t>P0187</t>
        </is>
      </c>
      <c r="G7509" t="inlineStr">
        <is>
          <t>Prod_0187</t>
        </is>
      </c>
      <c r="H7509" t="inlineStr">
        <is>
          <t>Food</t>
        </is>
      </c>
      <c r="I7509" t="n">
        <v>9</v>
      </c>
      <c r="J7509" t="n">
        <v>890.14</v>
      </c>
      <c r="K7509" t="n">
        <v>0</v>
      </c>
      <c r="L7509">
        <f>I7509*J7509*(1-K7509)</f>
        <v/>
      </c>
      <c r="M7509">
        <f>VLOOKUP(F7509,Products!A:D,4,FALSE)*I7509</f>
        <v/>
      </c>
      <c r="N7509">
        <f>L7509-M7509</f>
        <v/>
      </c>
    </row>
    <row r="7510">
      <c r="A7510" t="inlineStr">
        <is>
          <t>T1007508</t>
        </is>
      </c>
      <c r="B7510" t="inlineStr">
        <is>
          <t>2025-01-29</t>
        </is>
      </c>
      <c r="C7510" t="inlineStr">
        <is>
          <t>S020</t>
        </is>
      </c>
      <c r="D7510" t="inlineStr">
        <is>
          <t>Store_020</t>
        </is>
      </c>
      <c r="E7510" t="inlineStr">
        <is>
          <t>West</t>
        </is>
      </c>
      <c r="F7510" t="inlineStr">
        <is>
          <t>P0078</t>
        </is>
      </c>
      <c r="G7510" t="inlineStr">
        <is>
          <t>Prod_0078</t>
        </is>
      </c>
      <c r="H7510" t="inlineStr">
        <is>
          <t>Electronics</t>
        </is>
      </c>
      <c r="I7510" t="n">
        <v>2</v>
      </c>
      <c r="J7510" t="n">
        <v>693.91</v>
      </c>
      <c r="K7510" t="n">
        <v>0.2</v>
      </c>
      <c r="L7510">
        <f>I7510*J7510*(1-K7510)</f>
        <v/>
      </c>
      <c r="M7510">
        <f>VLOOKUP(F7510,Products!A:D,4,FALSE)*I7510</f>
        <v/>
      </c>
      <c r="N7510">
        <f>L7510-M7510</f>
        <v/>
      </c>
    </row>
    <row r="7511">
      <c r="A7511" t="inlineStr">
        <is>
          <t>T1007509</t>
        </is>
      </c>
      <c r="B7511" t="inlineStr">
        <is>
          <t>2023-12-25</t>
        </is>
      </c>
      <c r="C7511" t="inlineStr">
        <is>
          <t>S042</t>
        </is>
      </c>
      <c r="D7511" t="inlineStr">
        <is>
          <t>Store_042</t>
        </is>
      </c>
      <c r="E7511" t="inlineStr">
        <is>
          <t>Central</t>
        </is>
      </c>
      <c r="F7511" t="inlineStr">
        <is>
          <t>P0083</t>
        </is>
      </c>
      <c r="G7511" t="inlineStr">
        <is>
          <t>Prod_0083</t>
        </is>
      </c>
      <c r="H7511" t="inlineStr">
        <is>
          <t>Clothing</t>
        </is>
      </c>
      <c r="I7511" t="n">
        <v>8</v>
      </c>
      <c r="J7511" t="n">
        <v>492.34</v>
      </c>
      <c r="K7511" t="n">
        <v>0</v>
      </c>
      <c r="L7511">
        <f>I7511*J7511*(1-K7511)</f>
        <v/>
      </c>
      <c r="M7511">
        <f>VLOOKUP(F7511,Products!A:D,4,FALSE)*I7511</f>
        <v/>
      </c>
      <c r="N7511">
        <f>L7511-M7511</f>
        <v/>
      </c>
    </row>
    <row r="7512">
      <c r="A7512" t="inlineStr">
        <is>
          <t>T1007510</t>
        </is>
      </c>
      <c r="B7512" t="inlineStr">
        <is>
          <t>2023-10-07</t>
        </is>
      </c>
      <c r="C7512" t="inlineStr">
        <is>
          <t>S020</t>
        </is>
      </c>
      <c r="D7512" t="inlineStr">
        <is>
          <t>Store_020</t>
        </is>
      </c>
      <c r="E7512" t="inlineStr">
        <is>
          <t>West</t>
        </is>
      </c>
      <c r="F7512" t="inlineStr">
        <is>
          <t>P0196</t>
        </is>
      </c>
      <c r="G7512" t="inlineStr">
        <is>
          <t>Prod_0196</t>
        </is>
      </c>
      <c r="H7512" t="inlineStr">
        <is>
          <t>Beverages</t>
        </is>
      </c>
      <c r="I7512" t="n">
        <v>8</v>
      </c>
      <c r="J7512" t="n">
        <v>658.21</v>
      </c>
      <c r="K7512" t="n">
        <v>0</v>
      </c>
      <c r="L7512">
        <f>I7512*J7512*(1-K7512)</f>
        <v/>
      </c>
      <c r="M7512">
        <f>VLOOKUP(F7512,Products!A:D,4,FALSE)*I7512</f>
        <v/>
      </c>
      <c r="N7512">
        <f>L7512-M7512</f>
        <v/>
      </c>
    </row>
    <row r="7513">
      <c r="A7513" t="inlineStr">
        <is>
          <t>T1007511</t>
        </is>
      </c>
      <c r="B7513" t="inlineStr">
        <is>
          <t>2023-02-11</t>
        </is>
      </c>
      <c r="C7513" t="inlineStr">
        <is>
          <t>S017</t>
        </is>
      </c>
      <c r="D7513" t="inlineStr">
        <is>
          <t>Store_017</t>
        </is>
      </c>
      <c r="E7513" t="inlineStr">
        <is>
          <t>South</t>
        </is>
      </c>
      <c r="F7513" t="inlineStr">
        <is>
          <t>P0174</t>
        </is>
      </c>
      <c r="G7513" t="inlineStr">
        <is>
          <t>Prod_0174</t>
        </is>
      </c>
      <c r="H7513" t="inlineStr">
        <is>
          <t>Food</t>
        </is>
      </c>
      <c r="I7513" t="n">
        <v>8</v>
      </c>
      <c r="J7513" t="n">
        <v>96.54000000000001</v>
      </c>
      <c r="K7513" t="n">
        <v>0.05</v>
      </c>
      <c r="L7513">
        <f>I7513*J7513*(1-K7513)</f>
        <v/>
      </c>
      <c r="M7513">
        <f>VLOOKUP(F7513,Products!A:D,4,FALSE)*I7513</f>
        <v/>
      </c>
      <c r="N7513">
        <f>L7513-M7513</f>
        <v/>
      </c>
    </row>
    <row r="7514">
      <c r="A7514" t="inlineStr">
        <is>
          <t>T1007512</t>
        </is>
      </c>
      <c r="B7514" t="inlineStr">
        <is>
          <t>2024-03-19</t>
        </is>
      </c>
      <c r="C7514" t="inlineStr">
        <is>
          <t>S027</t>
        </is>
      </c>
      <c r="D7514" t="inlineStr">
        <is>
          <t>Store_027</t>
        </is>
      </c>
      <c r="E7514" t="inlineStr">
        <is>
          <t>South</t>
        </is>
      </c>
      <c r="F7514" t="inlineStr">
        <is>
          <t>P0165</t>
        </is>
      </c>
      <c r="G7514" t="inlineStr">
        <is>
          <t>Prod_0165</t>
        </is>
      </c>
      <c r="H7514" t="inlineStr">
        <is>
          <t>Clothing</t>
        </is>
      </c>
      <c r="I7514" t="n">
        <v>9</v>
      </c>
      <c r="J7514" t="n">
        <v>763.04</v>
      </c>
      <c r="K7514" t="n">
        <v>0</v>
      </c>
      <c r="L7514">
        <f>I7514*J7514*(1-K7514)</f>
        <v/>
      </c>
      <c r="M7514">
        <f>VLOOKUP(F7514,Products!A:D,4,FALSE)*I7514</f>
        <v/>
      </c>
      <c r="N7514">
        <f>L7514-M7514</f>
        <v/>
      </c>
    </row>
    <row r="7515">
      <c r="A7515" t="inlineStr">
        <is>
          <t>T1007513</t>
        </is>
      </c>
      <c r="B7515" t="inlineStr">
        <is>
          <t>2023-03-06</t>
        </is>
      </c>
      <c r="C7515" t="inlineStr">
        <is>
          <t>S025</t>
        </is>
      </c>
      <c r="D7515" t="inlineStr">
        <is>
          <t>Store_025</t>
        </is>
      </c>
      <c r="E7515" t="inlineStr">
        <is>
          <t>Central</t>
        </is>
      </c>
      <c r="F7515" t="inlineStr">
        <is>
          <t>P0179</t>
        </is>
      </c>
      <c r="G7515" t="inlineStr">
        <is>
          <t>Prod_0179</t>
        </is>
      </c>
      <c r="H7515" t="inlineStr">
        <is>
          <t>Household</t>
        </is>
      </c>
      <c r="I7515" t="n">
        <v>4</v>
      </c>
      <c r="J7515" t="n">
        <v>194.38</v>
      </c>
      <c r="K7515" t="n">
        <v>0.15</v>
      </c>
      <c r="L7515">
        <f>I7515*J7515*(1-K7515)</f>
        <v/>
      </c>
      <c r="M7515">
        <f>VLOOKUP(F7515,Products!A:D,4,FALSE)*I7515</f>
        <v/>
      </c>
      <c r="N7515">
        <f>L7515-M7515</f>
        <v/>
      </c>
    </row>
    <row r="7516">
      <c r="A7516" t="inlineStr">
        <is>
          <t>T1007514</t>
        </is>
      </c>
      <c r="B7516" t="inlineStr">
        <is>
          <t>2023-05-13</t>
        </is>
      </c>
      <c r="C7516" t="inlineStr">
        <is>
          <t>S023</t>
        </is>
      </c>
      <c r="D7516" t="inlineStr">
        <is>
          <t>Store_023</t>
        </is>
      </c>
      <c r="E7516" t="inlineStr">
        <is>
          <t>South</t>
        </is>
      </c>
      <c r="F7516" t="inlineStr">
        <is>
          <t>P0031</t>
        </is>
      </c>
      <c r="G7516" t="inlineStr">
        <is>
          <t>Prod_0031</t>
        </is>
      </c>
      <c r="H7516" t="inlineStr">
        <is>
          <t>Food</t>
        </is>
      </c>
      <c r="I7516" t="n">
        <v>4</v>
      </c>
      <c r="J7516" t="n">
        <v>210.72</v>
      </c>
      <c r="K7516" t="n">
        <v>0</v>
      </c>
      <c r="L7516">
        <f>I7516*J7516*(1-K7516)</f>
        <v/>
      </c>
      <c r="M7516">
        <f>VLOOKUP(F7516,Products!A:D,4,FALSE)*I7516</f>
        <v/>
      </c>
      <c r="N7516">
        <f>L7516-M7516</f>
        <v/>
      </c>
    </row>
    <row r="7517">
      <c r="A7517" t="inlineStr">
        <is>
          <t>T1007515</t>
        </is>
      </c>
      <c r="B7517" t="inlineStr">
        <is>
          <t>2023-02-18</t>
        </is>
      </c>
      <c r="C7517" t="inlineStr">
        <is>
          <t>S021</t>
        </is>
      </c>
      <c r="D7517" t="inlineStr">
        <is>
          <t>Store_021</t>
        </is>
      </c>
      <c r="E7517" t="inlineStr">
        <is>
          <t>North</t>
        </is>
      </c>
      <c r="F7517" t="inlineStr">
        <is>
          <t>P0117</t>
        </is>
      </c>
      <c r="G7517" t="inlineStr">
        <is>
          <t>Prod_0117</t>
        </is>
      </c>
      <c r="H7517" t="inlineStr">
        <is>
          <t>Electronics</t>
        </is>
      </c>
      <c r="I7517" t="n">
        <v>6</v>
      </c>
      <c r="J7517" t="n">
        <v>562.74</v>
      </c>
      <c r="K7517" t="n">
        <v>0</v>
      </c>
      <c r="L7517">
        <f>I7517*J7517*(1-K7517)</f>
        <v/>
      </c>
      <c r="M7517">
        <f>VLOOKUP(F7517,Products!A:D,4,FALSE)*I7517</f>
        <v/>
      </c>
      <c r="N7517">
        <f>L7517-M7517</f>
        <v/>
      </c>
    </row>
    <row r="7518">
      <c r="A7518" t="inlineStr">
        <is>
          <t>T1007516</t>
        </is>
      </c>
      <c r="B7518" t="inlineStr">
        <is>
          <t>2023-04-27</t>
        </is>
      </c>
      <c r="C7518" t="inlineStr">
        <is>
          <t>S021</t>
        </is>
      </c>
      <c r="D7518" t="inlineStr">
        <is>
          <t>Store_021</t>
        </is>
      </c>
      <c r="E7518" t="inlineStr">
        <is>
          <t>North</t>
        </is>
      </c>
      <c r="F7518" t="inlineStr">
        <is>
          <t>P0159</t>
        </is>
      </c>
      <c r="G7518" t="inlineStr">
        <is>
          <t>Prod_0159</t>
        </is>
      </c>
      <c r="H7518" t="inlineStr">
        <is>
          <t>Electronics</t>
        </is>
      </c>
      <c r="I7518" t="n">
        <v>1</v>
      </c>
      <c r="J7518" t="n">
        <v>478.39</v>
      </c>
      <c r="K7518" t="n">
        <v>0</v>
      </c>
      <c r="L7518">
        <f>I7518*J7518*(1-K7518)</f>
        <v/>
      </c>
      <c r="M7518">
        <f>VLOOKUP(F7518,Products!A:D,4,FALSE)*I7518</f>
        <v/>
      </c>
      <c r="N7518">
        <f>L7518-M7518</f>
        <v/>
      </c>
    </row>
    <row r="7519">
      <c r="A7519" t="inlineStr">
        <is>
          <t>T1007517</t>
        </is>
      </c>
      <c r="B7519" t="inlineStr">
        <is>
          <t>2023-06-19</t>
        </is>
      </c>
      <c r="C7519" t="inlineStr">
        <is>
          <t>S023</t>
        </is>
      </c>
      <c r="D7519" t="inlineStr">
        <is>
          <t>Store_023</t>
        </is>
      </c>
      <c r="E7519" t="inlineStr">
        <is>
          <t>South</t>
        </is>
      </c>
      <c r="F7519" t="inlineStr">
        <is>
          <t>P0107</t>
        </is>
      </c>
      <c r="G7519" t="inlineStr">
        <is>
          <t>Prod_0107</t>
        </is>
      </c>
      <c r="H7519" t="inlineStr">
        <is>
          <t>Stationery</t>
        </is>
      </c>
      <c r="I7519" t="n">
        <v>7</v>
      </c>
      <c r="J7519" t="n">
        <v>612.0700000000001</v>
      </c>
      <c r="K7519" t="n">
        <v>0</v>
      </c>
      <c r="L7519">
        <f>I7519*J7519*(1-K7519)</f>
        <v/>
      </c>
      <c r="M7519">
        <f>VLOOKUP(F7519,Products!A:D,4,FALSE)*I7519</f>
        <v/>
      </c>
      <c r="N7519">
        <f>L7519-M7519</f>
        <v/>
      </c>
    </row>
    <row r="7520">
      <c r="A7520" t="inlineStr">
        <is>
          <t>T1007518</t>
        </is>
      </c>
      <c r="B7520" t="inlineStr">
        <is>
          <t>2023-01-10</t>
        </is>
      </c>
      <c r="C7520" t="inlineStr">
        <is>
          <t>S008</t>
        </is>
      </c>
      <c r="D7520" t="inlineStr">
        <is>
          <t>Store_008</t>
        </is>
      </c>
      <c r="E7520" t="inlineStr">
        <is>
          <t>East</t>
        </is>
      </c>
      <c r="F7520" t="inlineStr">
        <is>
          <t>P0030</t>
        </is>
      </c>
      <c r="G7520" t="inlineStr">
        <is>
          <t>Prod_0030</t>
        </is>
      </c>
      <c r="H7520" t="inlineStr">
        <is>
          <t>Household</t>
        </is>
      </c>
      <c r="I7520" t="n">
        <v>2</v>
      </c>
      <c r="J7520" t="n">
        <v>549.1799999999999</v>
      </c>
      <c r="K7520" t="n">
        <v>0</v>
      </c>
      <c r="L7520">
        <f>I7520*J7520*(1-K7520)</f>
        <v/>
      </c>
      <c r="M7520">
        <f>VLOOKUP(F7520,Products!A:D,4,FALSE)*I7520</f>
        <v/>
      </c>
      <c r="N7520">
        <f>L7520-M7520</f>
        <v/>
      </c>
    </row>
    <row r="7521">
      <c r="A7521" t="inlineStr">
        <is>
          <t>T1007519</t>
        </is>
      </c>
      <c r="B7521" t="inlineStr">
        <is>
          <t>2023-06-25</t>
        </is>
      </c>
      <c r="C7521" t="inlineStr">
        <is>
          <t>S003</t>
        </is>
      </c>
      <c r="D7521" t="inlineStr">
        <is>
          <t>Store_003</t>
        </is>
      </c>
      <c r="E7521" t="inlineStr">
        <is>
          <t>North</t>
        </is>
      </c>
      <c r="F7521" t="inlineStr">
        <is>
          <t>P0180</t>
        </is>
      </c>
      <c r="G7521" t="inlineStr">
        <is>
          <t>Prod_0180</t>
        </is>
      </c>
      <c r="H7521" t="inlineStr">
        <is>
          <t>Clothing</t>
        </is>
      </c>
      <c r="I7521" t="n">
        <v>7</v>
      </c>
      <c r="J7521" t="n">
        <v>502.91</v>
      </c>
      <c r="K7521" t="n">
        <v>0.05</v>
      </c>
      <c r="L7521">
        <f>I7521*J7521*(1-K7521)</f>
        <v/>
      </c>
      <c r="M7521">
        <f>VLOOKUP(F7521,Products!A:D,4,FALSE)*I7521</f>
        <v/>
      </c>
      <c r="N7521">
        <f>L7521-M7521</f>
        <v/>
      </c>
    </row>
    <row r="7522">
      <c r="A7522" t="inlineStr">
        <is>
          <t>T1007520</t>
        </is>
      </c>
      <c r="B7522" t="inlineStr">
        <is>
          <t>2025-03-19</t>
        </is>
      </c>
      <c r="C7522" t="inlineStr">
        <is>
          <t>S030</t>
        </is>
      </c>
      <c r="D7522" t="inlineStr">
        <is>
          <t>Store_030</t>
        </is>
      </c>
      <c r="E7522" t="inlineStr">
        <is>
          <t>North</t>
        </is>
      </c>
      <c r="F7522" t="inlineStr">
        <is>
          <t>P0037</t>
        </is>
      </c>
      <c r="G7522" t="inlineStr">
        <is>
          <t>Prod_0037</t>
        </is>
      </c>
      <c r="H7522" t="inlineStr">
        <is>
          <t>Stationery</t>
        </is>
      </c>
      <c r="I7522" t="n">
        <v>6</v>
      </c>
      <c r="J7522" t="n">
        <v>358.01</v>
      </c>
      <c r="K7522" t="n">
        <v>0</v>
      </c>
      <c r="L7522">
        <f>I7522*J7522*(1-K7522)</f>
        <v/>
      </c>
      <c r="M7522">
        <f>VLOOKUP(F7522,Products!A:D,4,FALSE)*I7522</f>
        <v/>
      </c>
      <c r="N7522">
        <f>L7522-M7522</f>
        <v/>
      </c>
    </row>
    <row r="7523">
      <c r="A7523" t="inlineStr">
        <is>
          <t>T1007521</t>
        </is>
      </c>
      <c r="B7523" t="inlineStr">
        <is>
          <t>2025-03-08</t>
        </is>
      </c>
      <c r="C7523" t="inlineStr">
        <is>
          <t>S033</t>
        </is>
      </c>
      <c r="D7523" t="inlineStr">
        <is>
          <t>Store_033</t>
        </is>
      </c>
      <c r="E7523" t="inlineStr">
        <is>
          <t>North</t>
        </is>
      </c>
      <c r="F7523" t="inlineStr">
        <is>
          <t>P0165</t>
        </is>
      </c>
      <c r="G7523" t="inlineStr">
        <is>
          <t>Prod_0165</t>
        </is>
      </c>
      <c r="H7523" t="inlineStr">
        <is>
          <t>Clothing</t>
        </is>
      </c>
      <c r="I7523" t="n">
        <v>9</v>
      </c>
      <c r="J7523" t="n">
        <v>556.11</v>
      </c>
      <c r="K7523" t="n">
        <v>0</v>
      </c>
      <c r="L7523">
        <f>I7523*J7523*(1-K7523)</f>
        <v/>
      </c>
      <c r="M7523">
        <f>VLOOKUP(F7523,Products!A:D,4,FALSE)*I7523</f>
        <v/>
      </c>
      <c r="N7523">
        <f>L7523-M7523</f>
        <v/>
      </c>
    </row>
    <row r="7524">
      <c r="A7524" t="inlineStr">
        <is>
          <t>T1007522</t>
        </is>
      </c>
      <c r="B7524" t="inlineStr">
        <is>
          <t>2023-07-18</t>
        </is>
      </c>
      <c r="C7524" t="inlineStr">
        <is>
          <t>S005</t>
        </is>
      </c>
      <c r="D7524" t="inlineStr">
        <is>
          <t>Store_005</t>
        </is>
      </c>
      <c r="E7524" t="inlineStr">
        <is>
          <t>Central</t>
        </is>
      </c>
      <c r="F7524" t="inlineStr">
        <is>
          <t>P0180</t>
        </is>
      </c>
      <c r="G7524" t="inlineStr">
        <is>
          <t>Prod_0180</t>
        </is>
      </c>
      <c r="H7524" t="inlineStr">
        <is>
          <t>Clothing</t>
        </is>
      </c>
      <c r="I7524" t="n">
        <v>7</v>
      </c>
      <c r="J7524" t="n">
        <v>543.96</v>
      </c>
      <c r="K7524" t="n">
        <v>0</v>
      </c>
      <c r="L7524">
        <f>I7524*J7524*(1-K7524)</f>
        <v/>
      </c>
      <c r="M7524">
        <f>VLOOKUP(F7524,Products!A:D,4,FALSE)*I7524</f>
        <v/>
      </c>
      <c r="N7524">
        <f>L7524-M7524</f>
        <v/>
      </c>
    </row>
    <row r="7525">
      <c r="A7525" t="inlineStr">
        <is>
          <t>T1007523</t>
        </is>
      </c>
      <c r="B7525" t="inlineStr">
        <is>
          <t>2024-06-18</t>
        </is>
      </c>
      <c r="C7525" t="inlineStr">
        <is>
          <t>S002</t>
        </is>
      </c>
      <c r="D7525" t="inlineStr">
        <is>
          <t>Store_002</t>
        </is>
      </c>
      <c r="E7525" t="inlineStr">
        <is>
          <t>South</t>
        </is>
      </c>
      <c r="F7525" t="inlineStr">
        <is>
          <t>P0120</t>
        </is>
      </c>
      <c r="G7525" t="inlineStr">
        <is>
          <t>Prod_0120</t>
        </is>
      </c>
      <c r="H7525" t="inlineStr">
        <is>
          <t>Stationery</t>
        </is>
      </c>
      <c r="I7525" t="n">
        <v>6</v>
      </c>
      <c r="J7525" t="n">
        <v>442.62</v>
      </c>
      <c r="K7525" t="n">
        <v>0</v>
      </c>
      <c r="L7525">
        <f>I7525*J7525*(1-K7525)</f>
        <v/>
      </c>
      <c r="M7525">
        <f>VLOOKUP(F7525,Products!A:D,4,FALSE)*I7525</f>
        <v/>
      </c>
      <c r="N7525">
        <f>L7525-M7525</f>
        <v/>
      </c>
    </row>
    <row r="7526">
      <c r="A7526" t="inlineStr">
        <is>
          <t>T1007524</t>
        </is>
      </c>
      <c r="B7526" t="inlineStr">
        <is>
          <t>2024-07-27</t>
        </is>
      </c>
      <c r="C7526" t="inlineStr">
        <is>
          <t>S002</t>
        </is>
      </c>
      <c r="D7526" t="inlineStr">
        <is>
          <t>Store_002</t>
        </is>
      </c>
      <c r="E7526" t="inlineStr">
        <is>
          <t>South</t>
        </is>
      </c>
      <c r="F7526" t="inlineStr">
        <is>
          <t>P0002</t>
        </is>
      </c>
      <c r="G7526" t="inlineStr">
        <is>
          <t>Prod_0002</t>
        </is>
      </c>
      <c r="H7526" t="inlineStr">
        <is>
          <t>Food</t>
        </is>
      </c>
      <c r="I7526" t="n">
        <v>1</v>
      </c>
      <c r="J7526" t="n">
        <v>200.18</v>
      </c>
      <c r="K7526" t="n">
        <v>0</v>
      </c>
      <c r="L7526">
        <f>I7526*J7526*(1-K7526)</f>
        <v/>
      </c>
      <c r="M7526">
        <f>VLOOKUP(F7526,Products!A:D,4,FALSE)*I7526</f>
        <v/>
      </c>
      <c r="N7526">
        <f>L7526-M7526</f>
        <v/>
      </c>
    </row>
    <row r="7527">
      <c r="A7527" t="inlineStr">
        <is>
          <t>T1007525</t>
        </is>
      </c>
      <c r="B7527" t="inlineStr">
        <is>
          <t>2024-11-30</t>
        </is>
      </c>
      <c r="C7527" t="inlineStr">
        <is>
          <t>S007</t>
        </is>
      </c>
      <c r="D7527" t="inlineStr">
        <is>
          <t>Store_007</t>
        </is>
      </c>
      <c r="E7527" t="inlineStr">
        <is>
          <t>East</t>
        </is>
      </c>
      <c r="F7527" t="inlineStr">
        <is>
          <t>P0015</t>
        </is>
      </c>
      <c r="G7527" t="inlineStr">
        <is>
          <t>Prod_0015</t>
        </is>
      </c>
      <c r="H7527" t="inlineStr">
        <is>
          <t>Food</t>
        </is>
      </c>
      <c r="I7527" t="n">
        <v>5</v>
      </c>
      <c r="J7527" t="n">
        <v>110.85</v>
      </c>
      <c r="K7527" t="n">
        <v>0</v>
      </c>
      <c r="L7527">
        <f>I7527*J7527*(1-K7527)</f>
        <v/>
      </c>
      <c r="M7527">
        <f>VLOOKUP(F7527,Products!A:D,4,FALSE)*I7527</f>
        <v/>
      </c>
      <c r="N7527">
        <f>L7527-M7527</f>
        <v/>
      </c>
    </row>
    <row r="7528">
      <c r="A7528" t="inlineStr">
        <is>
          <t>T1007526</t>
        </is>
      </c>
      <c r="B7528" t="inlineStr">
        <is>
          <t>2025-06-06</t>
        </is>
      </c>
      <c r="C7528" t="inlineStr">
        <is>
          <t>S033</t>
        </is>
      </c>
      <c r="D7528" t="inlineStr">
        <is>
          <t>Store_033</t>
        </is>
      </c>
      <c r="E7528" t="inlineStr">
        <is>
          <t>North</t>
        </is>
      </c>
      <c r="F7528" t="inlineStr">
        <is>
          <t>P0134</t>
        </is>
      </c>
      <c r="G7528" t="inlineStr">
        <is>
          <t>Prod_0134</t>
        </is>
      </c>
      <c r="H7528" t="inlineStr">
        <is>
          <t>Food</t>
        </is>
      </c>
      <c r="I7528" t="n">
        <v>2</v>
      </c>
      <c r="J7528" t="n">
        <v>529.55</v>
      </c>
      <c r="K7528" t="n">
        <v>0</v>
      </c>
      <c r="L7528">
        <f>I7528*J7528*(1-K7528)</f>
        <v/>
      </c>
      <c r="M7528">
        <f>VLOOKUP(F7528,Products!A:D,4,FALSE)*I7528</f>
        <v/>
      </c>
      <c r="N7528">
        <f>L7528-M7528</f>
        <v/>
      </c>
    </row>
    <row r="7529">
      <c r="A7529" t="inlineStr">
        <is>
          <t>T1007527</t>
        </is>
      </c>
      <c r="B7529" t="inlineStr">
        <is>
          <t>2023-12-02</t>
        </is>
      </c>
      <c r="C7529" t="inlineStr">
        <is>
          <t>S025</t>
        </is>
      </c>
      <c r="D7529" t="inlineStr">
        <is>
          <t>Store_025</t>
        </is>
      </c>
      <c r="E7529" t="inlineStr">
        <is>
          <t>Central</t>
        </is>
      </c>
      <c r="F7529" t="inlineStr">
        <is>
          <t>P0010</t>
        </is>
      </c>
      <c r="G7529" t="inlineStr">
        <is>
          <t>Prod_0010</t>
        </is>
      </c>
      <c r="H7529" t="inlineStr">
        <is>
          <t>Electronics</t>
        </is>
      </c>
      <c r="I7529" t="n">
        <v>9</v>
      </c>
      <c r="J7529" t="n">
        <v>561.75</v>
      </c>
      <c r="K7529" t="n">
        <v>0.2</v>
      </c>
      <c r="L7529">
        <f>I7529*J7529*(1-K7529)</f>
        <v/>
      </c>
      <c r="M7529">
        <f>VLOOKUP(F7529,Products!A:D,4,FALSE)*I7529</f>
        <v/>
      </c>
      <c r="N7529">
        <f>L7529-M7529</f>
        <v/>
      </c>
    </row>
    <row r="7530">
      <c r="A7530" t="inlineStr">
        <is>
          <t>T1007528</t>
        </is>
      </c>
      <c r="B7530" t="inlineStr">
        <is>
          <t>2023-08-21</t>
        </is>
      </c>
      <c r="C7530" t="inlineStr">
        <is>
          <t>S018</t>
        </is>
      </c>
      <c r="D7530" t="inlineStr">
        <is>
          <t>Store_018</t>
        </is>
      </c>
      <c r="E7530" t="inlineStr">
        <is>
          <t>South</t>
        </is>
      </c>
      <c r="F7530" t="inlineStr">
        <is>
          <t>P0101</t>
        </is>
      </c>
      <c r="G7530" t="inlineStr">
        <is>
          <t>Prod_0101</t>
        </is>
      </c>
      <c r="H7530" t="inlineStr">
        <is>
          <t>Food</t>
        </is>
      </c>
      <c r="I7530" t="n">
        <v>6</v>
      </c>
      <c r="J7530" t="n">
        <v>69.79000000000001</v>
      </c>
      <c r="K7530" t="n">
        <v>0.05</v>
      </c>
      <c r="L7530">
        <f>I7530*J7530*(1-K7530)</f>
        <v/>
      </c>
      <c r="M7530">
        <f>VLOOKUP(F7530,Products!A:D,4,FALSE)*I7530</f>
        <v/>
      </c>
      <c r="N7530">
        <f>L7530-M7530</f>
        <v/>
      </c>
    </row>
    <row r="7531">
      <c r="A7531" t="inlineStr">
        <is>
          <t>T1007529</t>
        </is>
      </c>
      <c r="B7531" t="inlineStr">
        <is>
          <t>2024-08-24</t>
        </is>
      </c>
      <c r="C7531" t="inlineStr">
        <is>
          <t>S036</t>
        </is>
      </c>
      <c r="D7531" t="inlineStr">
        <is>
          <t>Store_036</t>
        </is>
      </c>
      <c r="E7531" t="inlineStr">
        <is>
          <t>Central</t>
        </is>
      </c>
      <c r="F7531" t="inlineStr">
        <is>
          <t>P0164</t>
        </is>
      </c>
      <c r="G7531" t="inlineStr">
        <is>
          <t>Prod_0164</t>
        </is>
      </c>
      <c r="H7531" t="inlineStr">
        <is>
          <t>Food</t>
        </is>
      </c>
      <c r="I7531" t="n">
        <v>7</v>
      </c>
      <c r="J7531" t="n">
        <v>679.34</v>
      </c>
      <c r="K7531" t="n">
        <v>0</v>
      </c>
      <c r="L7531">
        <f>I7531*J7531*(1-K7531)</f>
        <v/>
      </c>
      <c r="M7531">
        <f>VLOOKUP(F7531,Products!A:D,4,FALSE)*I7531</f>
        <v/>
      </c>
      <c r="N7531">
        <f>L7531-M7531</f>
        <v/>
      </c>
    </row>
    <row r="7532">
      <c r="A7532" t="inlineStr">
        <is>
          <t>T1007530</t>
        </is>
      </c>
      <c r="B7532" t="inlineStr">
        <is>
          <t>2025-02-05</t>
        </is>
      </c>
      <c r="C7532" t="inlineStr">
        <is>
          <t>S030</t>
        </is>
      </c>
      <c r="D7532" t="inlineStr">
        <is>
          <t>Store_030</t>
        </is>
      </c>
      <c r="E7532" t="inlineStr">
        <is>
          <t>North</t>
        </is>
      </c>
      <c r="F7532" t="inlineStr">
        <is>
          <t>P0062</t>
        </is>
      </c>
      <c r="G7532" t="inlineStr">
        <is>
          <t>Prod_0062</t>
        </is>
      </c>
      <c r="H7532" t="inlineStr">
        <is>
          <t>Beverages</t>
        </is>
      </c>
      <c r="I7532" t="n">
        <v>7</v>
      </c>
      <c r="J7532" t="n">
        <v>511.95</v>
      </c>
      <c r="K7532" t="n">
        <v>0.05</v>
      </c>
      <c r="L7532">
        <f>I7532*J7532*(1-K7532)</f>
        <v/>
      </c>
      <c r="M7532">
        <f>VLOOKUP(F7532,Products!A:D,4,FALSE)*I7532</f>
        <v/>
      </c>
      <c r="N7532">
        <f>L7532-M7532</f>
        <v/>
      </c>
    </row>
    <row r="7533">
      <c r="A7533" t="inlineStr">
        <is>
          <t>T1007531</t>
        </is>
      </c>
      <c r="B7533" t="inlineStr">
        <is>
          <t>2025-03-15</t>
        </is>
      </c>
      <c r="C7533" t="inlineStr">
        <is>
          <t>S041</t>
        </is>
      </c>
      <c r="D7533" t="inlineStr">
        <is>
          <t>Store_041</t>
        </is>
      </c>
      <c r="E7533" t="inlineStr">
        <is>
          <t>East</t>
        </is>
      </c>
      <c r="F7533" t="inlineStr">
        <is>
          <t>P0033</t>
        </is>
      </c>
      <c r="G7533" t="inlineStr">
        <is>
          <t>Prod_0033</t>
        </is>
      </c>
      <c r="H7533" t="inlineStr">
        <is>
          <t>Food</t>
        </is>
      </c>
      <c r="I7533" t="n">
        <v>8</v>
      </c>
      <c r="J7533" t="n">
        <v>344.82</v>
      </c>
      <c r="K7533" t="n">
        <v>0.15</v>
      </c>
      <c r="L7533">
        <f>I7533*J7533*(1-K7533)</f>
        <v/>
      </c>
      <c r="M7533">
        <f>VLOOKUP(F7533,Products!A:D,4,FALSE)*I7533</f>
        <v/>
      </c>
      <c r="N7533">
        <f>L7533-M7533</f>
        <v/>
      </c>
    </row>
    <row r="7534">
      <c r="A7534" t="inlineStr">
        <is>
          <t>T1007532</t>
        </is>
      </c>
      <c r="B7534" t="inlineStr">
        <is>
          <t>2023-01-28</t>
        </is>
      </c>
      <c r="C7534" t="inlineStr">
        <is>
          <t>S016</t>
        </is>
      </c>
      <c r="D7534" t="inlineStr">
        <is>
          <t>Store_016</t>
        </is>
      </c>
      <c r="E7534" t="inlineStr">
        <is>
          <t>West</t>
        </is>
      </c>
      <c r="F7534" t="inlineStr">
        <is>
          <t>P0146</t>
        </is>
      </c>
      <c r="G7534" t="inlineStr">
        <is>
          <t>Prod_0146</t>
        </is>
      </c>
      <c r="H7534" t="inlineStr">
        <is>
          <t>Food</t>
        </is>
      </c>
      <c r="I7534" t="n">
        <v>7</v>
      </c>
      <c r="J7534" t="n">
        <v>256.26</v>
      </c>
      <c r="K7534" t="n">
        <v>0</v>
      </c>
      <c r="L7534">
        <f>I7534*J7534*(1-K7534)</f>
        <v/>
      </c>
      <c r="M7534">
        <f>VLOOKUP(F7534,Products!A:D,4,FALSE)*I7534</f>
        <v/>
      </c>
      <c r="N7534">
        <f>L7534-M7534</f>
        <v/>
      </c>
    </row>
    <row r="7535">
      <c r="A7535" t="inlineStr">
        <is>
          <t>T1007533</t>
        </is>
      </c>
      <c r="B7535" t="inlineStr">
        <is>
          <t>2024-10-23</t>
        </is>
      </c>
      <c r="C7535" t="inlineStr">
        <is>
          <t>S007</t>
        </is>
      </c>
      <c r="D7535" t="inlineStr">
        <is>
          <t>Store_007</t>
        </is>
      </c>
      <c r="E7535" t="inlineStr">
        <is>
          <t>East</t>
        </is>
      </c>
      <c r="F7535" t="inlineStr">
        <is>
          <t>P0022</t>
        </is>
      </c>
      <c r="G7535" t="inlineStr">
        <is>
          <t>Prod_0022</t>
        </is>
      </c>
      <c r="H7535" t="inlineStr">
        <is>
          <t>Beverages</t>
        </is>
      </c>
      <c r="I7535" t="n">
        <v>4</v>
      </c>
      <c r="J7535" t="n">
        <v>198.76</v>
      </c>
      <c r="K7535" t="n">
        <v>0</v>
      </c>
      <c r="L7535">
        <f>I7535*J7535*(1-K7535)</f>
        <v/>
      </c>
      <c r="M7535">
        <f>VLOOKUP(F7535,Products!A:D,4,FALSE)*I7535</f>
        <v/>
      </c>
      <c r="N7535">
        <f>L7535-M7535</f>
        <v/>
      </c>
    </row>
    <row r="7536">
      <c r="A7536" t="inlineStr">
        <is>
          <t>T1007534</t>
        </is>
      </c>
      <c r="B7536" t="inlineStr">
        <is>
          <t>2025-05-26</t>
        </is>
      </c>
      <c r="C7536" t="inlineStr">
        <is>
          <t>S033</t>
        </is>
      </c>
      <c r="D7536" t="inlineStr">
        <is>
          <t>Store_033</t>
        </is>
      </c>
      <c r="E7536" t="inlineStr">
        <is>
          <t>North</t>
        </is>
      </c>
      <c r="F7536" t="inlineStr">
        <is>
          <t>P0193</t>
        </is>
      </c>
      <c r="G7536" t="inlineStr">
        <is>
          <t>Prod_0193</t>
        </is>
      </c>
      <c r="H7536" t="inlineStr">
        <is>
          <t>Food</t>
        </is>
      </c>
      <c r="I7536" t="n">
        <v>6</v>
      </c>
      <c r="J7536" t="n">
        <v>573.36</v>
      </c>
      <c r="K7536" t="n">
        <v>0</v>
      </c>
      <c r="L7536">
        <f>I7536*J7536*(1-K7536)</f>
        <v/>
      </c>
      <c r="M7536">
        <f>VLOOKUP(F7536,Products!A:D,4,FALSE)*I7536</f>
        <v/>
      </c>
      <c r="N7536">
        <f>L7536-M7536</f>
        <v/>
      </c>
    </row>
    <row r="7537">
      <c r="A7537" t="inlineStr">
        <is>
          <t>T1007535</t>
        </is>
      </c>
      <c r="B7537" t="inlineStr">
        <is>
          <t>2025-05-05</t>
        </is>
      </c>
      <c r="C7537" t="inlineStr">
        <is>
          <t>S005</t>
        </is>
      </c>
      <c r="D7537" t="inlineStr">
        <is>
          <t>Store_005</t>
        </is>
      </c>
      <c r="E7537" t="inlineStr">
        <is>
          <t>Central</t>
        </is>
      </c>
      <c r="F7537" t="inlineStr">
        <is>
          <t>P0171</t>
        </is>
      </c>
      <c r="G7537" t="inlineStr">
        <is>
          <t>Prod_0171</t>
        </is>
      </c>
      <c r="H7537" t="inlineStr">
        <is>
          <t>Household</t>
        </is>
      </c>
      <c r="I7537" t="n">
        <v>3</v>
      </c>
      <c r="J7537" t="n">
        <v>376.19</v>
      </c>
      <c r="K7537" t="n">
        <v>0.1</v>
      </c>
      <c r="L7537">
        <f>I7537*J7537*(1-K7537)</f>
        <v/>
      </c>
      <c r="M7537">
        <f>VLOOKUP(F7537,Products!A:D,4,FALSE)*I7537</f>
        <v/>
      </c>
      <c r="N7537">
        <f>L7537-M7537</f>
        <v/>
      </c>
    </row>
    <row r="7538">
      <c r="A7538" t="inlineStr">
        <is>
          <t>T1007536</t>
        </is>
      </c>
      <c r="B7538" t="inlineStr">
        <is>
          <t>2023-01-21</t>
        </is>
      </c>
      <c r="C7538" t="inlineStr">
        <is>
          <t>S011</t>
        </is>
      </c>
      <c r="D7538" t="inlineStr">
        <is>
          <t>Store_011</t>
        </is>
      </c>
      <c r="E7538" t="inlineStr">
        <is>
          <t>South</t>
        </is>
      </c>
      <c r="F7538" t="inlineStr">
        <is>
          <t>P0061</t>
        </is>
      </c>
      <c r="G7538" t="inlineStr">
        <is>
          <t>Prod_0061</t>
        </is>
      </c>
      <c r="H7538" t="inlineStr">
        <is>
          <t>Beverages</t>
        </is>
      </c>
      <c r="I7538" t="n">
        <v>2</v>
      </c>
      <c r="J7538" t="n">
        <v>66.23</v>
      </c>
      <c r="K7538" t="n">
        <v>0.05</v>
      </c>
      <c r="L7538">
        <f>I7538*J7538*(1-K7538)</f>
        <v/>
      </c>
      <c r="M7538">
        <f>VLOOKUP(F7538,Products!A:D,4,FALSE)*I7538</f>
        <v/>
      </c>
      <c r="N7538">
        <f>L7538-M7538</f>
        <v/>
      </c>
    </row>
    <row r="7539">
      <c r="A7539" t="inlineStr">
        <is>
          <t>T1007537</t>
        </is>
      </c>
      <c r="B7539" t="inlineStr">
        <is>
          <t>2025-02-08</t>
        </is>
      </c>
      <c r="C7539" t="inlineStr">
        <is>
          <t>S004</t>
        </is>
      </c>
      <c r="D7539" t="inlineStr">
        <is>
          <t>Store_004</t>
        </is>
      </c>
      <c r="E7539" t="inlineStr">
        <is>
          <t>Central</t>
        </is>
      </c>
      <c r="F7539" t="inlineStr">
        <is>
          <t>P0063</t>
        </is>
      </c>
      <c r="G7539" t="inlineStr">
        <is>
          <t>Prod_0063</t>
        </is>
      </c>
      <c r="H7539" t="inlineStr">
        <is>
          <t>Clothing</t>
        </is>
      </c>
      <c r="I7539" t="n">
        <v>8</v>
      </c>
      <c r="J7539" t="n">
        <v>253.91</v>
      </c>
      <c r="K7539" t="n">
        <v>0</v>
      </c>
      <c r="L7539">
        <f>I7539*J7539*(1-K7539)</f>
        <v/>
      </c>
      <c r="M7539">
        <f>VLOOKUP(F7539,Products!A:D,4,FALSE)*I7539</f>
        <v/>
      </c>
      <c r="N7539">
        <f>L7539-M7539</f>
        <v/>
      </c>
    </row>
    <row r="7540">
      <c r="A7540" t="inlineStr">
        <is>
          <t>T1007538</t>
        </is>
      </c>
      <c r="B7540" t="inlineStr">
        <is>
          <t>2023-03-24</t>
        </is>
      </c>
      <c r="C7540" t="inlineStr">
        <is>
          <t>S028</t>
        </is>
      </c>
      <c r="D7540" t="inlineStr">
        <is>
          <t>Store_028</t>
        </is>
      </c>
      <c r="E7540" t="inlineStr">
        <is>
          <t>North</t>
        </is>
      </c>
      <c r="F7540" t="inlineStr">
        <is>
          <t>P0139</t>
        </is>
      </c>
      <c r="G7540" t="inlineStr">
        <is>
          <t>Prod_0139</t>
        </is>
      </c>
      <c r="H7540" t="inlineStr">
        <is>
          <t>Clothing</t>
        </is>
      </c>
      <c r="I7540" t="n">
        <v>7</v>
      </c>
      <c r="J7540" t="n">
        <v>616.03</v>
      </c>
      <c r="K7540" t="n">
        <v>0.05</v>
      </c>
      <c r="L7540">
        <f>I7540*J7540*(1-K7540)</f>
        <v/>
      </c>
      <c r="M7540">
        <f>VLOOKUP(F7540,Products!A:D,4,FALSE)*I7540</f>
        <v/>
      </c>
      <c r="N7540">
        <f>L7540-M7540</f>
        <v/>
      </c>
    </row>
    <row r="7541">
      <c r="A7541" t="inlineStr">
        <is>
          <t>T1007539</t>
        </is>
      </c>
      <c r="B7541" t="inlineStr">
        <is>
          <t>2025-01-30</t>
        </is>
      </c>
      <c r="C7541" t="inlineStr">
        <is>
          <t>S011</t>
        </is>
      </c>
      <c r="D7541" t="inlineStr">
        <is>
          <t>Store_011</t>
        </is>
      </c>
      <c r="E7541" t="inlineStr">
        <is>
          <t>South</t>
        </is>
      </c>
      <c r="F7541" t="inlineStr">
        <is>
          <t>P0013</t>
        </is>
      </c>
      <c r="G7541" t="inlineStr">
        <is>
          <t>Prod_0013</t>
        </is>
      </c>
      <c r="H7541" t="inlineStr">
        <is>
          <t>Clothing</t>
        </is>
      </c>
      <c r="I7541" t="n">
        <v>9</v>
      </c>
      <c r="J7541" t="n">
        <v>78.51000000000001</v>
      </c>
      <c r="K7541" t="n">
        <v>0.1</v>
      </c>
      <c r="L7541">
        <f>I7541*J7541*(1-K7541)</f>
        <v/>
      </c>
      <c r="M7541">
        <f>VLOOKUP(F7541,Products!A:D,4,FALSE)*I7541</f>
        <v/>
      </c>
      <c r="N7541">
        <f>L7541-M7541</f>
        <v/>
      </c>
    </row>
    <row r="7542">
      <c r="A7542" t="inlineStr">
        <is>
          <t>T1007540</t>
        </is>
      </c>
      <c r="B7542" t="inlineStr">
        <is>
          <t>2024-07-16</t>
        </is>
      </c>
      <c r="C7542" t="inlineStr">
        <is>
          <t>S049</t>
        </is>
      </c>
      <c r="D7542" t="inlineStr">
        <is>
          <t>Store_049</t>
        </is>
      </c>
      <c r="E7542" t="inlineStr">
        <is>
          <t>North</t>
        </is>
      </c>
      <c r="F7542" t="inlineStr">
        <is>
          <t>P0116</t>
        </is>
      </c>
      <c r="G7542" t="inlineStr">
        <is>
          <t>Prod_0116</t>
        </is>
      </c>
      <c r="H7542" t="inlineStr">
        <is>
          <t>Clothing</t>
        </is>
      </c>
      <c r="I7542" t="n">
        <v>9</v>
      </c>
      <c r="J7542" t="n">
        <v>947.89</v>
      </c>
      <c r="K7542" t="n">
        <v>0</v>
      </c>
      <c r="L7542">
        <f>I7542*J7542*(1-K7542)</f>
        <v/>
      </c>
      <c r="M7542">
        <f>VLOOKUP(F7542,Products!A:D,4,FALSE)*I7542</f>
        <v/>
      </c>
      <c r="N7542">
        <f>L7542-M7542</f>
        <v/>
      </c>
    </row>
    <row r="7543">
      <c r="A7543" t="inlineStr">
        <is>
          <t>T1007541</t>
        </is>
      </c>
      <c r="B7543" t="inlineStr">
        <is>
          <t>2023-05-10</t>
        </is>
      </c>
      <c r="C7543" t="inlineStr">
        <is>
          <t>S021</t>
        </is>
      </c>
      <c r="D7543" t="inlineStr">
        <is>
          <t>Store_021</t>
        </is>
      </c>
      <c r="E7543" t="inlineStr">
        <is>
          <t>North</t>
        </is>
      </c>
      <c r="F7543" t="inlineStr">
        <is>
          <t>P0018</t>
        </is>
      </c>
      <c r="G7543" t="inlineStr">
        <is>
          <t>Prod_0018</t>
        </is>
      </c>
      <c r="H7543" t="inlineStr">
        <is>
          <t>Food</t>
        </is>
      </c>
      <c r="I7543" t="n">
        <v>3</v>
      </c>
      <c r="J7543" t="n">
        <v>743.5</v>
      </c>
      <c r="K7543" t="n">
        <v>0</v>
      </c>
      <c r="L7543">
        <f>I7543*J7543*(1-K7543)</f>
        <v/>
      </c>
      <c r="M7543">
        <f>VLOOKUP(F7543,Products!A:D,4,FALSE)*I7543</f>
        <v/>
      </c>
      <c r="N7543">
        <f>L7543-M7543</f>
        <v/>
      </c>
    </row>
    <row r="7544">
      <c r="A7544" t="inlineStr">
        <is>
          <t>T1007542</t>
        </is>
      </c>
      <c r="B7544" t="inlineStr">
        <is>
          <t>2025-04-18</t>
        </is>
      </c>
      <c r="C7544" t="inlineStr">
        <is>
          <t>S007</t>
        </is>
      </c>
      <c r="D7544" t="inlineStr">
        <is>
          <t>Store_007</t>
        </is>
      </c>
      <c r="E7544" t="inlineStr">
        <is>
          <t>East</t>
        </is>
      </c>
      <c r="F7544" t="inlineStr">
        <is>
          <t>P0157</t>
        </is>
      </c>
      <c r="G7544" t="inlineStr">
        <is>
          <t>Prod_0157</t>
        </is>
      </c>
      <c r="H7544" t="inlineStr">
        <is>
          <t>Toys</t>
        </is>
      </c>
      <c r="I7544" t="n">
        <v>2</v>
      </c>
      <c r="J7544" t="n">
        <v>224.57</v>
      </c>
      <c r="K7544" t="n">
        <v>0</v>
      </c>
      <c r="L7544">
        <f>I7544*J7544*(1-K7544)</f>
        <v/>
      </c>
      <c r="M7544">
        <f>VLOOKUP(F7544,Products!A:D,4,FALSE)*I7544</f>
        <v/>
      </c>
      <c r="N7544">
        <f>L7544-M7544</f>
        <v/>
      </c>
    </row>
    <row r="7545">
      <c r="A7545" t="inlineStr">
        <is>
          <t>T1007543</t>
        </is>
      </c>
      <c r="B7545" t="inlineStr">
        <is>
          <t>2025-06-01</t>
        </is>
      </c>
      <c r="C7545" t="inlineStr">
        <is>
          <t>S040</t>
        </is>
      </c>
      <c r="D7545" t="inlineStr">
        <is>
          <t>Store_040</t>
        </is>
      </c>
      <c r="E7545" t="inlineStr">
        <is>
          <t>Central</t>
        </is>
      </c>
      <c r="F7545" t="inlineStr">
        <is>
          <t>P0078</t>
        </is>
      </c>
      <c r="G7545" t="inlineStr">
        <is>
          <t>Prod_0078</t>
        </is>
      </c>
      <c r="H7545" t="inlineStr">
        <is>
          <t>Electronics</t>
        </is>
      </c>
      <c r="I7545" t="n">
        <v>6</v>
      </c>
      <c r="J7545" t="n">
        <v>668.22</v>
      </c>
      <c r="K7545" t="n">
        <v>0</v>
      </c>
      <c r="L7545">
        <f>I7545*J7545*(1-K7545)</f>
        <v/>
      </c>
      <c r="M7545">
        <f>VLOOKUP(F7545,Products!A:D,4,FALSE)*I7545</f>
        <v/>
      </c>
      <c r="N7545">
        <f>L7545-M7545</f>
        <v/>
      </c>
    </row>
    <row r="7546">
      <c r="A7546" t="inlineStr">
        <is>
          <t>T1007544</t>
        </is>
      </c>
      <c r="B7546" t="inlineStr">
        <is>
          <t>2024-11-30</t>
        </is>
      </c>
      <c r="C7546" t="inlineStr">
        <is>
          <t>S039</t>
        </is>
      </c>
      <c r="D7546" t="inlineStr">
        <is>
          <t>Store_039</t>
        </is>
      </c>
      <c r="E7546" t="inlineStr">
        <is>
          <t>North</t>
        </is>
      </c>
      <c r="F7546" t="inlineStr">
        <is>
          <t>P0067</t>
        </is>
      </c>
      <c r="G7546" t="inlineStr">
        <is>
          <t>Prod_0067</t>
        </is>
      </c>
      <c r="H7546" t="inlineStr">
        <is>
          <t>Toys</t>
        </is>
      </c>
      <c r="I7546" t="n">
        <v>8</v>
      </c>
      <c r="J7546" t="n">
        <v>183.29</v>
      </c>
      <c r="K7546" t="n">
        <v>0.05</v>
      </c>
      <c r="L7546">
        <f>I7546*J7546*(1-K7546)</f>
        <v/>
      </c>
      <c r="M7546">
        <f>VLOOKUP(F7546,Products!A:D,4,FALSE)*I7546</f>
        <v/>
      </c>
      <c r="N7546">
        <f>L7546-M7546</f>
        <v/>
      </c>
    </row>
    <row r="7547">
      <c r="A7547" t="inlineStr">
        <is>
          <t>T1007545</t>
        </is>
      </c>
      <c r="B7547" t="inlineStr">
        <is>
          <t>2023-02-25</t>
        </is>
      </c>
      <c r="C7547" t="inlineStr">
        <is>
          <t>S009</t>
        </is>
      </c>
      <c r="D7547" t="inlineStr">
        <is>
          <t>Store_009</t>
        </is>
      </c>
      <c r="E7547" t="inlineStr">
        <is>
          <t>Central</t>
        </is>
      </c>
      <c r="F7547" t="inlineStr">
        <is>
          <t>P0057</t>
        </is>
      </c>
      <c r="G7547" t="inlineStr">
        <is>
          <t>Prod_0057</t>
        </is>
      </c>
      <c r="H7547" t="inlineStr">
        <is>
          <t>Beverages</t>
        </is>
      </c>
      <c r="I7547" t="n">
        <v>4</v>
      </c>
      <c r="J7547" t="n">
        <v>59.74</v>
      </c>
      <c r="K7547" t="n">
        <v>0.2</v>
      </c>
      <c r="L7547">
        <f>I7547*J7547*(1-K7547)</f>
        <v/>
      </c>
      <c r="M7547">
        <f>VLOOKUP(F7547,Products!A:D,4,FALSE)*I7547</f>
        <v/>
      </c>
      <c r="N7547">
        <f>L7547-M7547</f>
        <v/>
      </c>
    </row>
    <row r="7548">
      <c r="A7548" t="inlineStr">
        <is>
          <t>T1007546</t>
        </is>
      </c>
      <c r="B7548" t="inlineStr">
        <is>
          <t>2025-09-09</t>
        </is>
      </c>
      <c r="C7548" t="inlineStr">
        <is>
          <t>S026</t>
        </is>
      </c>
      <c r="D7548" t="inlineStr">
        <is>
          <t>Store_026</t>
        </is>
      </c>
      <c r="E7548" t="inlineStr">
        <is>
          <t>North</t>
        </is>
      </c>
      <c r="F7548" t="inlineStr">
        <is>
          <t>P0148</t>
        </is>
      </c>
      <c r="G7548" t="inlineStr">
        <is>
          <t>Prod_0148</t>
        </is>
      </c>
      <c r="H7548" t="inlineStr">
        <is>
          <t>Electronics</t>
        </is>
      </c>
      <c r="I7548" t="n">
        <v>4</v>
      </c>
      <c r="J7548" t="n">
        <v>226.25</v>
      </c>
      <c r="K7548" t="n">
        <v>0.1</v>
      </c>
      <c r="L7548">
        <f>I7548*J7548*(1-K7548)</f>
        <v/>
      </c>
      <c r="M7548">
        <f>VLOOKUP(F7548,Products!A:D,4,FALSE)*I7548</f>
        <v/>
      </c>
      <c r="N7548">
        <f>L7548-M7548</f>
        <v/>
      </c>
    </row>
    <row r="7549">
      <c r="A7549" t="inlineStr">
        <is>
          <t>T1007547</t>
        </is>
      </c>
      <c r="B7549" t="inlineStr">
        <is>
          <t>2023-06-29</t>
        </is>
      </c>
      <c r="C7549" t="inlineStr">
        <is>
          <t>S033</t>
        </is>
      </c>
      <c r="D7549" t="inlineStr">
        <is>
          <t>Store_033</t>
        </is>
      </c>
      <c r="E7549" t="inlineStr">
        <is>
          <t>North</t>
        </is>
      </c>
      <c r="F7549" t="inlineStr">
        <is>
          <t>P0075</t>
        </is>
      </c>
      <c r="G7549" t="inlineStr">
        <is>
          <t>Prod_0075</t>
        </is>
      </c>
      <c r="H7549" t="inlineStr">
        <is>
          <t>Beverages</t>
        </is>
      </c>
      <c r="I7549" t="n">
        <v>2</v>
      </c>
      <c r="J7549" t="n">
        <v>915.58</v>
      </c>
      <c r="K7549" t="n">
        <v>0</v>
      </c>
      <c r="L7549">
        <f>I7549*J7549*(1-K7549)</f>
        <v/>
      </c>
      <c r="M7549">
        <f>VLOOKUP(F7549,Products!A:D,4,FALSE)*I7549</f>
        <v/>
      </c>
      <c r="N7549">
        <f>L7549-M7549</f>
        <v/>
      </c>
    </row>
    <row r="7550">
      <c r="A7550" t="inlineStr">
        <is>
          <t>T1007548</t>
        </is>
      </c>
      <c r="B7550" t="inlineStr">
        <is>
          <t>2025-05-11</t>
        </is>
      </c>
      <c r="C7550" t="inlineStr">
        <is>
          <t>S017</t>
        </is>
      </c>
      <c r="D7550" t="inlineStr">
        <is>
          <t>Store_017</t>
        </is>
      </c>
      <c r="E7550" t="inlineStr">
        <is>
          <t>South</t>
        </is>
      </c>
      <c r="F7550" t="inlineStr">
        <is>
          <t>P0011</t>
        </is>
      </c>
      <c r="G7550" t="inlineStr">
        <is>
          <t>Prod_0011</t>
        </is>
      </c>
      <c r="H7550" t="inlineStr">
        <is>
          <t>Household</t>
        </is>
      </c>
      <c r="I7550" t="n">
        <v>9</v>
      </c>
      <c r="J7550" t="n">
        <v>349.94</v>
      </c>
      <c r="K7550" t="n">
        <v>0</v>
      </c>
      <c r="L7550">
        <f>I7550*J7550*(1-K7550)</f>
        <v/>
      </c>
      <c r="M7550">
        <f>VLOOKUP(F7550,Products!A:D,4,FALSE)*I7550</f>
        <v/>
      </c>
      <c r="N7550">
        <f>L7550-M7550</f>
        <v/>
      </c>
    </row>
    <row r="7551">
      <c r="A7551" t="inlineStr">
        <is>
          <t>T1007549</t>
        </is>
      </c>
      <c r="B7551" t="inlineStr">
        <is>
          <t>2023-07-25</t>
        </is>
      </c>
      <c r="C7551" t="inlineStr">
        <is>
          <t>S004</t>
        </is>
      </c>
      <c r="D7551" t="inlineStr">
        <is>
          <t>Store_004</t>
        </is>
      </c>
      <c r="E7551" t="inlineStr">
        <is>
          <t>Central</t>
        </is>
      </c>
      <c r="F7551" t="inlineStr">
        <is>
          <t>P0167</t>
        </is>
      </c>
      <c r="G7551" t="inlineStr">
        <is>
          <t>Prod_0167</t>
        </is>
      </c>
      <c r="H7551" t="inlineStr">
        <is>
          <t>Beverages</t>
        </is>
      </c>
      <c r="I7551" t="n">
        <v>8</v>
      </c>
      <c r="J7551" t="n">
        <v>392.5</v>
      </c>
      <c r="K7551" t="n">
        <v>0</v>
      </c>
      <c r="L7551">
        <f>I7551*J7551*(1-K7551)</f>
        <v/>
      </c>
      <c r="M7551">
        <f>VLOOKUP(F7551,Products!A:D,4,FALSE)*I7551</f>
        <v/>
      </c>
      <c r="N7551">
        <f>L7551-M7551</f>
        <v/>
      </c>
    </row>
    <row r="7552">
      <c r="A7552" t="inlineStr">
        <is>
          <t>T1007550</t>
        </is>
      </c>
      <c r="B7552" t="inlineStr">
        <is>
          <t>2024-01-30</t>
        </is>
      </c>
      <c r="C7552" t="inlineStr">
        <is>
          <t>S009</t>
        </is>
      </c>
      <c r="D7552" t="inlineStr">
        <is>
          <t>Store_009</t>
        </is>
      </c>
      <c r="E7552" t="inlineStr">
        <is>
          <t>Central</t>
        </is>
      </c>
      <c r="F7552" t="inlineStr">
        <is>
          <t>P0161</t>
        </is>
      </c>
      <c r="G7552" t="inlineStr">
        <is>
          <t>Prod_0161</t>
        </is>
      </c>
      <c r="H7552" t="inlineStr">
        <is>
          <t>Household</t>
        </is>
      </c>
      <c r="I7552" t="n">
        <v>1</v>
      </c>
      <c r="J7552" t="n">
        <v>101.71</v>
      </c>
      <c r="K7552" t="n">
        <v>0</v>
      </c>
      <c r="L7552">
        <f>I7552*J7552*(1-K7552)</f>
        <v/>
      </c>
      <c r="M7552">
        <f>VLOOKUP(F7552,Products!A:D,4,FALSE)*I7552</f>
        <v/>
      </c>
      <c r="N7552">
        <f>L7552-M7552</f>
        <v/>
      </c>
    </row>
    <row r="7553">
      <c r="A7553" t="inlineStr">
        <is>
          <t>T1007551</t>
        </is>
      </c>
      <c r="B7553" t="inlineStr">
        <is>
          <t>2023-05-29</t>
        </is>
      </c>
      <c r="C7553" t="inlineStr">
        <is>
          <t>S014</t>
        </is>
      </c>
      <c r="D7553" t="inlineStr">
        <is>
          <t>Store_014</t>
        </is>
      </c>
      <c r="E7553" t="inlineStr">
        <is>
          <t>West</t>
        </is>
      </c>
      <c r="F7553" t="inlineStr">
        <is>
          <t>P0153</t>
        </is>
      </c>
      <c r="G7553" t="inlineStr">
        <is>
          <t>Prod_0153</t>
        </is>
      </c>
      <c r="H7553" t="inlineStr">
        <is>
          <t>Clothing</t>
        </is>
      </c>
      <c r="I7553" t="n">
        <v>3</v>
      </c>
      <c r="J7553" t="n">
        <v>157.01</v>
      </c>
      <c r="K7553" t="n">
        <v>0</v>
      </c>
      <c r="L7553">
        <f>I7553*J7553*(1-K7553)</f>
        <v/>
      </c>
      <c r="M7553">
        <f>VLOOKUP(F7553,Products!A:D,4,FALSE)*I7553</f>
        <v/>
      </c>
      <c r="N7553">
        <f>L7553-M7553</f>
        <v/>
      </c>
    </row>
    <row r="7554">
      <c r="A7554" t="inlineStr">
        <is>
          <t>T1007552</t>
        </is>
      </c>
      <c r="B7554" t="inlineStr">
        <is>
          <t>2025-08-27</t>
        </is>
      </c>
      <c r="C7554" t="inlineStr">
        <is>
          <t>S036</t>
        </is>
      </c>
      <c r="D7554" t="inlineStr">
        <is>
          <t>Store_036</t>
        </is>
      </c>
      <c r="E7554" t="inlineStr">
        <is>
          <t>Central</t>
        </is>
      </c>
      <c r="F7554" t="inlineStr">
        <is>
          <t>P0055</t>
        </is>
      </c>
      <c r="G7554" t="inlineStr">
        <is>
          <t>Prod_0055</t>
        </is>
      </c>
      <c r="H7554" t="inlineStr">
        <is>
          <t>Beverages</t>
        </is>
      </c>
      <c r="I7554" t="n">
        <v>2</v>
      </c>
      <c r="J7554" t="n">
        <v>227.92</v>
      </c>
      <c r="K7554" t="n">
        <v>0</v>
      </c>
      <c r="L7554">
        <f>I7554*J7554*(1-K7554)</f>
        <v/>
      </c>
      <c r="M7554">
        <f>VLOOKUP(F7554,Products!A:D,4,FALSE)*I7554</f>
        <v/>
      </c>
      <c r="N7554">
        <f>L7554-M7554</f>
        <v/>
      </c>
    </row>
    <row r="7555">
      <c r="A7555" t="inlineStr">
        <is>
          <t>T1007553</t>
        </is>
      </c>
      <c r="B7555" t="inlineStr">
        <is>
          <t>2024-12-21</t>
        </is>
      </c>
      <c r="C7555" t="inlineStr">
        <is>
          <t>S023</t>
        </is>
      </c>
      <c r="D7555" t="inlineStr">
        <is>
          <t>Store_023</t>
        </is>
      </c>
      <c r="E7555" t="inlineStr">
        <is>
          <t>South</t>
        </is>
      </c>
      <c r="F7555" t="inlineStr">
        <is>
          <t>P0160</t>
        </is>
      </c>
      <c r="G7555" t="inlineStr">
        <is>
          <t>Prod_0160</t>
        </is>
      </c>
      <c r="H7555" t="inlineStr">
        <is>
          <t>Food</t>
        </is>
      </c>
      <c r="I7555" t="n">
        <v>1</v>
      </c>
      <c r="J7555" t="n">
        <v>611.26</v>
      </c>
      <c r="K7555" t="n">
        <v>0</v>
      </c>
      <c r="L7555">
        <f>I7555*J7555*(1-K7555)</f>
        <v/>
      </c>
      <c r="M7555">
        <f>VLOOKUP(F7555,Products!A:D,4,FALSE)*I7555</f>
        <v/>
      </c>
      <c r="N7555">
        <f>L7555-M7555</f>
        <v/>
      </c>
    </row>
    <row r="7556">
      <c r="A7556" t="inlineStr">
        <is>
          <t>T1007554</t>
        </is>
      </c>
      <c r="B7556" t="inlineStr">
        <is>
          <t>2023-07-29</t>
        </is>
      </c>
      <c r="C7556" t="inlineStr">
        <is>
          <t>S009</t>
        </is>
      </c>
      <c r="D7556" t="inlineStr">
        <is>
          <t>Store_009</t>
        </is>
      </c>
      <c r="E7556" t="inlineStr">
        <is>
          <t>Central</t>
        </is>
      </c>
      <c r="F7556" t="inlineStr">
        <is>
          <t>P0161</t>
        </is>
      </c>
      <c r="G7556" t="inlineStr">
        <is>
          <t>Prod_0161</t>
        </is>
      </c>
      <c r="H7556" t="inlineStr">
        <is>
          <t>Household</t>
        </is>
      </c>
      <c r="I7556" t="n">
        <v>6</v>
      </c>
      <c r="J7556" t="n">
        <v>109.7</v>
      </c>
      <c r="K7556" t="n">
        <v>0</v>
      </c>
      <c r="L7556">
        <f>I7556*J7556*(1-K7556)</f>
        <v/>
      </c>
      <c r="M7556">
        <f>VLOOKUP(F7556,Products!A:D,4,FALSE)*I7556</f>
        <v/>
      </c>
      <c r="N7556">
        <f>L7556-M7556</f>
        <v/>
      </c>
    </row>
    <row r="7557">
      <c r="A7557" t="inlineStr">
        <is>
          <t>T1007555</t>
        </is>
      </c>
      <c r="B7557" t="inlineStr">
        <is>
          <t>2025-09-11</t>
        </is>
      </c>
      <c r="C7557" t="inlineStr">
        <is>
          <t>S023</t>
        </is>
      </c>
      <c r="D7557" t="inlineStr">
        <is>
          <t>Store_023</t>
        </is>
      </c>
      <c r="E7557" t="inlineStr">
        <is>
          <t>South</t>
        </is>
      </c>
      <c r="F7557" t="inlineStr">
        <is>
          <t>P0062</t>
        </is>
      </c>
      <c r="G7557" t="inlineStr">
        <is>
          <t>Prod_0062</t>
        </is>
      </c>
      <c r="H7557" t="inlineStr">
        <is>
          <t>Beverages</t>
        </is>
      </c>
      <c r="I7557" t="n">
        <v>7</v>
      </c>
      <c r="J7557" t="n">
        <v>669.33</v>
      </c>
      <c r="K7557" t="n">
        <v>0.2</v>
      </c>
      <c r="L7557">
        <f>I7557*J7557*(1-K7557)</f>
        <v/>
      </c>
      <c r="M7557">
        <f>VLOOKUP(F7557,Products!A:D,4,FALSE)*I7557</f>
        <v/>
      </c>
      <c r="N7557">
        <f>L7557-M7557</f>
        <v/>
      </c>
    </row>
    <row r="7558">
      <c r="A7558" t="inlineStr">
        <is>
          <t>T1007556</t>
        </is>
      </c>
      <c r="B7558" t="inlineStr">
        <is>
          <t>2023-08-22</t>
        </is>
      </c>
      <c r="C7558" t="inlineStr">
        <is>
          <t>S032</t>
        </is>
      </c>
      <c r="D7558" t="inlineStr">
        <is>
          <t>Store_032</t>
        </is>
      </c>
      <c r="E7558" t="inlineStr">
        <is>
          <t>Central</t>
        </is>
      </c>
      <c r="F7558" t="inlineStr">
        <is>
          <t>P0065</t>
        </is>
      </c>
      <c r="G7558" t="inlineStr">
        <is>
          <t>Prod_0065</t>
        </is>
      </c>
      <c r="H7558" t="inlineStr">
        <is>
          <t>Beverages</t>
        </is>
      </c>
      <c r="I7558" t="n">
        <v>5</v>
      </c>
      <c r="J7558" t="n">
        <v>224.62</v>
      </c>
      <c r="K7558" t="n">
        <v>0</v>
      </c>
      <c r="L7558">
        <f>I7558*J7558*(1-K7558)</f>
        <v/>
      </c>
      <c r="M7558">
        <f>VLOOKUP(F7558,Products!A:D,4,FALSE)*I7558</f>
        <v/>
      </c>
      <c r="N7558">
        <f>L7558-M7558</f>
        <v/>
      </c>
    </row>
    <row r="7559">
      <c r="A7559" t="inlineStr">
        <is>
          <t>T1007557</t>
        </is>
      </c>
      <c r="B7559" t="inlineStr">
        <is>
          <t>2025-04-21</t>
        </is>
      </c>
      <c r="C7559" t="inlineStr">
        <is>
          <t>S043</t>
        </is>
      </c>
      <c r="D7559" t="inlineStr">
        <is>
          <t>Store_043</t>
        </is>
      </c>
      <c r="E7559" t="inlineStr">
        <is>
          <t>East</t>
        </is>
      </c>
      <c r="F7559" t="inlineStr">
        <is>
          <t>P0115</t>
        </is>
      </c>
      <c r="G7559" t="inlineStr">
        <is>
          <t>Prod_0115</t>
        </is>
      </c>
      <c r="H7559" t="inlineStr">
        <is>
          <t>Clothing</t>
        </is>
      </c>
      <c r="I7559" t="n">
        <v>7</v>
      </c>
      <c r="J7559" t="n">
        <v>768.27</v>
      </c>
      <c r="K7559" t="n">
        <v>0.1</v>
      </c>
      <c r="L7559">
        <f>I7559*J7559*(1-K7559)</f>
        <v/>
      </c>
      <c r="M7559">
        <f>VLOOKUP(F7559,Products!A:D,4,FALSE)*I7559</f>
        <v/>
      </c>
      <c r="N7559">
        <f>L7559-M7559</f>
        <v/>
      </c>
    </row>
    <row r="7560">
      <c r="A7560" t="inlineStr">
        <is>
          <t>T1007558</t>
        </is>
      </c>
      <c r="B7560" t="inlineStr">
        <is>
          <t>2024-07-16</t>
        </is>
      </c>
      <c r="C7560" t="inlineStr">
        <is>
          <t>S030</t>
        </is>
      </c>
      <c r="D7560" t="inlineStr">
        <is>
          <t>Store_030</t>
        </is>
      </c>
      <c r="E7560" t="inlineStr">
        <is>
          <t>North</t>
        </is>
      </c>
      <c r="F7560" t="inlineStr">
        <is>
          <t>P0179</t>
        </is>
      </c>
      <c r="G7560" t="inlineStr">
        <is>
          <t>Prod_0179</t>
        </is>
      </c>
      <c r="H7560" t="inlineStr">
        <is>
          <t>Household</t>
        </is>
      </c>
      <c r="I7560" t="n">
        <v>6</v>
      </c>
      <c r="J7560" t="n">
        <v>235.27</v>
      </c>
      <c r="K7560" t="n">
        <v>0</v>
      </c>
      <c r="L7560">
        <f>I7560*J7560*(1-K7560)</f>
        <v/>
      </c>
      <c r="M7560">
        <f>VLOOKUP(F7560,Products!A:D,4,FALSE)*I7560</f>
        <v/>
      </c>
      <c r="N7560">
        <f>L7560-M7560</f>
        <v/>
      </c>
    </row>
    <row r="7561">
      <c r="A7561" t="inlineStr">
        <is>
          <t>T1007559</t>
        </is>
      </c>
      <c r="B7561" t="inlineStr">
        <is>
          <t>2025-08-08</t>
        </is>
      </c>
      <c r="C7561" t="inlineStr">
        <is>
          <t>S032</t>
        </is>
      </c>
      <c r="D7561" t="inlineStr">
        <is>
          <t>Store_032</t>
        </is>
      </c>
      <c r="E7561" t="inlineStr">
        <is>
          <t>Central</t>
        </is>
      </c>
      <c r="F7561" t="inlineStr">
        <is>
          <t>P0160</t>
        </is>
      </c>
      <c r="G7561" t="inlineStr">
        <is>
          <t>Prod_0160</t>
        </is>
      </c>
      <c r="H7561" t="inlineStr">
        <is>
          <t>Food</t>
        </is>
      </c>
      <c r="I7561" t="n">
        <v>7</v>
      </c>
      <c r="J7561" t="n">
        <v>805.85</v>
      </c>
      <c r="K7561" t="n">
        <v>0</v>
      </c>
      <c r="L7561">
        <f>I7561*J7561*(1-K7561)</f>
        <v/>
      </c>
      <c r="M7561">
        <f>VLOOKUP(F7561,Products!A:D,4,FALSE)*I7561</f>
        <v/>
      </c>
      <c r="N7561">
        <f>L7561-M7561</f>
        <v/>
      </c>
    </row>
    <row r="7562">
      <c r="A7562" t="inlineStr">
        <is>
          <t>T1007560</t>
        </is>
      </c>
      <c r="B7562" t="inlineStr">
        <is>
          <t>2024-03-02</t>
        </is>
      </c>
      <c r="C7562" t="inlineStr">
        <is>
          <t>S036</t>
        </is>
      </c>
      <c r="D7562" t="inlineStr">
        <is>
          <t>Store_036</t>
        </is>
      </c>
      <c r="E7562" t="inlineStr">
        <is>
          <t>Central</t>
        </is>
      </c>
      <c r="F7562" t="inlineStr">
        <is>
          <t>P0178</t>
        </is>
      </c>
      <c r="G7562" t="inlineStr">
        <is>
          <t>Prod_0178</t>
        </is>
      </c>
      <c r="H7562" t="inlineStr">
        <is>
          <t>Beverages</t>
        </is>
      </c>
      <c r="I7562" t="n">
        <v>5</v>
      </c>
      <c r="J7562" t="n">
        <v>798.02</v>
      </c>
      <c r="K7562" t="n">
        <v>0</v>
      </c>
      <c r="L7562">
        <f>I7562*J7562*(1-K7562)</f>
        <v/>
      </c>
      <c r="M7562">
        <f>VLOOKUP(F7562,Products!A:D,4,FALSE)*I7562</f>
        <v/>
      </c>
      <c r="N7562">
        <f>L7562-M7562</f>
        <v/>
      </c>
    </row>
    <row r="7563">
      <c r="A7563" t="inlineStr">
        <is>
          <t>T1007561</t>
        </is>
      </c>
      <c r="B7563" t="inlineStr">
        <is>
          <t>2024-03-07</t>
        </is>
      </c>
      <c r="C7563" t="inlineStr">
        <is>
          <t>S012</t>
        </is>
      </c>
      <c r="D7563" t="inlineStr">
        <is>
          <t>Store_012</t>
        </is>
      </c>
      <c r="E7563" t="inlineStr">
        <is>
          <t>South</t>
        </is>
      </c>
      <c r="F7563" t="inlineStr">
        <is>
          <t>P0088</t>
        </is>
      </c>
      <c r="G7563" t="inlineStr">
        <is>
          <t>Prod_0088</t>
        </is>
      </c>
      <c r="H7563" t="inlineStr">
        <is>
          <t>Toys</t>
        </is>
      </c>
      <c r="I7563" t="n">
        <v>2</v>
      </c>
      <c r="J7563" t="n">
        <v>460.92</v>
      </c>
      <c r="K7563" t="n">
        <v>0.1</v>
      </c>
      <c r="L7563">
        <f>I7563*J7563*(1-K7563)</f>
        <v/>
      </c>
      <c r="M7563">
        <f>VLOOKUP(F7563,Products!A:D,4,FALSE)*I7563</f>
        <v/>
      </c>
      <c r="N7563">
        <f>L7563-M7563</f>
        <v/>
      </c>
    </row>
    <row r="7564">
      <c r="A7564" t="inlineStr">
        <is>
          <t>T1007562</t>
        </is>
      </c>
      <c r="B7564" t="inlineStr">
        <is>
          <t>2023-10-31</t>
        </is>
      </c>
      <c r="C7564" t="inlineStr">
        <is>
          <t>S031</t>
        </is>
      </c>
      <c r="D7564" t="inlineStr">
        <is>
          <t>Store_031</t>
        </is>
      </c>
      <c r="E7564" t="inlineStr">
        <is>
          <t>Central</t>
        </is>
      </c>
      <c r="F7564" t="inlineStr">
        <is>
          <t>P0178</t>
        </is>
      </c>
      <c r="G7564" t="inlineStr">
        <is>
          <t>Prod_0178</t>
        </is>
      </c>
      <c r="H7564" t="inlineStr">
        <is>
          <t>Beverages</t>
        </is>
      </c>
      <c r="I7564" t="n">
        <v>9</v>
      </c>
      <c r="J7564" t="n">
        <v>551.62</v>
      </c>
      <c r="K7564" t="n">
        <v>0</v>
      </c>
      <c r="L7564">
        <f>I7564*J7564*(1-K7564)</f>
        <v/>
      </c>
      <c r="M7564">
        <f>VLOOKUP(F7564,Products!A:D,4,FALSE)*I7564</f>
        <v/>
      </c>
      <c r="N7564">
        <f>L7564-M7564</f>
        <v/>
      </c>
    </row>
    <row r="7565">
      <c r="A7565" t="inlineStr">
        <is>
          <t>T1007563</t>
        </is>
      </c>
      <c r="B7565" t="inlineStr">
        <is>
          <t>2023-05-10</t>
        </is>
      </c>
      <c r="C7565" t="inlineStr">
        <is>
          <t>S016</t>
        </is>
      </c>
      <c r="D7565" t="inlineStr">
        <is>
          <t>Store_016</t>
        </is>
      </c>
      <c r="E7565" t="inlineStr">
        <is>
          <t>West</t>
        </is>
      </c>
      <c r="F7565" t="inlineStr">
        <is>
          <t>P0053</t>
        </is>
      </c>
      <c r="G7565" t="inlineStr">
        <is>
          <t>Prod_0053</t>
        </is>
      </c>
      <c r="H7565" t="inlineStr">
        <is>
          <t>Food</t>
        </is>
      </c>
      <c r="I7565" t="n">
        <v>2</v>
      </c>
      <c r="J7565" t="n">
        <v>417.44</v>
      </c>
      <c r="K7565" t="n">
        <v>0.1</v>
      </c>
      <c r="L7565">
        <f>I7565*J7565*(1-K7565)</f>
        <v/>
      </c>
      <c r="M7565">
        <f>VLOOKUP(F7565,Products!A:D,4,FALSE)*I7565</f>
        <v/>
      </c>
      <c r="N7565">
        <f>L7565-M7565</f>
        <v/>
      </c>
    </row>
    <row r="7566">
      <c r="A7566" t="inlineStr">
        <is>
          <t>T1007564</t>
        </is>
      </c>
      <c r="B7566" t="inlineStr">
        <is>
          <t>2024-03-27</t>
        </is>
      </c>
      <c r="C7566" t="inlineStr">
        <is>
          <t>S036</t>
        </is>
      </c>
      <c r="D7566" t="inlineStr">
        <is>
          <t>Store_036</t>
        </is>
      </c>
      <c r="E7566" t="inlineStr">
        <is>
          <t>Central</t>
        </is>
      </c>
      <c r="F7566" t="inlineStr">
        <is>
          <t>P0168</t>
        </is>
      </c>
      <c r="G7566" t="inlineStr">
        <is>
          <t>Prod_0168</t>
        </is>
      </c>
      <c r="H7566" t="inlineStr">
        <is>
          <t>Electronics</t>
        </is>
      </c>
      <c r="I7566" t="n">
        <v>6</v>
      </c>
      <c r="J7566" t="n">
        <v>75.72</v>
      </c>
      <c r="K7566" t="n">
        <v>0.05</v>
      </c>
      <c r="L7566">
        <f>I7566*J7566*(1-K7566)</f>
        <v/>
      </c>
      <c r="M7566">
        <f>VLOOKUP(F7566,Products!A:D,4,FALSE)*I7566</f>
        <v/>
      </c>
      <c r="N7566">
        <f>L7566-M7566</f>
        <v/>
      </c>
    </row>
    <row r="7567">
      <c r="A7567" t="inlineStr">
        <is>
          <t>T1007565</t>
        </is>
      </c>
      <c r="B7567" t="inlineStr">
        <is>
          <t>2025-09-14</t>
        </is>
      </c>
      <c r="C7567" t="inlineStr">
        <is>
          <t>S047</t>
        </is>
      </c>
      <c r="D7567" t="inlineStr">
        <is>
          <t>Store_047</t>
        </is>
      </c>
      <c r="E7567" t="inlineStr">
        <is>
          <t>North</t>
        </is>
      </c>
      <c r="F7567" t="inlineStr">
        <is>
          <t>P0015</t>
        </is>
      </c>
      <c r="G7567" t="inlineStr">
        <is>
          <t>Prod_0015</t>
        </is>
      </c>
      <c r="H7567" t="inlineStr">
        <is>
          <t>Food</t>
        </is>
      </c>
      <c r="I7567" t="n">
        <v>5</v>
      </c>
      <c r="J7567" t="n">
        <v>116.4</v>
      </c>
      <c r="K7567" t="n">
        <v>0</v>
      </c>
      <c r="L7567">
        <f>I7567*J7567*(1-K7567)</f>
        <v/>
      </c>
      <c r="M7567">
        <f>VLOOKUP(F7567,Products!A:D,4,FALSE)*I7567</f>
        <v/>
      </c>
      <c r="N7567">
        <f>L7567-M7567</f>
        <v/>
      </c>
    </row>
    <row r="7568">
      <c r="A7568" t="inlineStr">
        <is>
          <t>T1007566</t>
        </is>
      </c>
      <c r="B7568" t="inlineStr">
        <is>
          <t>2023-04-01</t>
        </is>
      </c>
      <c r="C7568" t="inlineStr">
        <is>
          <t>S050</t>
        </is>
      </c>
      <c r="D7568" t="inlineStr">
        <is>
          <t>Store_050</t>
        </is>
      </c>
      <c r="E7568" t="inlineStr">
        <is>
          <t>South</t>
        </is>
      </c>
      <c r="F7568" t="inlineStr">
        <is>
          <t>P0048</t>
        </is>
      </c>
      <c r="G7568" t="inlineStr">
        <is>
          <t>Prod_0048</t>
        </is>
      </c>
      <c r="H7568" t="inlineStr">
        <is>
          <t>Toys</t>
        </is>
      </c>
      <c r="I7568" t="n">
        <v>8</v>
      </c>
      <c r="J7568" t="n">
        <v>211.69</v>
      </c>
      <c r="K7568" t="n">
        <v>0.1</v>
      </c>
      <c r="L7568">
        <f>I7568*J7568*(1-K7568)</f>
        <v/>
      </c>
      <c r="M7568">
        <f>VLOOKUP(F7568,Products!A:D,4,FALSE)*I7568</f>
        <v/>
      </c>
      <c r="N7568">
        <f>L7568-M7568</f>
        <v/>
      </c>
    </row>
    <row r="7569">
      <c r="A7569" t="inlineStr">
        <is>
          <t>T1007567</t>
        </is>
      </c>
      <c r="B7569" t="inlineStr">
        <is>
          <t>2023-08-30</t>
        </is>
      </c>
      <c r="C7569" t="inlineStr">
        <is>
          <t>S039</t>
        </is>
      </c>
      <c r="D7569" t="inlineStr">
        <is>
          <t>Store_039</t>
        </is>
      </c>
      <c r="E7569" t="inlineStr">
        <is>
          <t>North</t>
        </is>
      </c>
      <c r="F7569" t="inlineStr">
        <is>
          <t>P0118</t>
        </is>
      </c>
      <c r="G7569" t="inlineStr">
        <is>
          <t>Prod_0118</t>
        </is>
      </c>
      <c r="H7569" t="inlineStr">
        <is>
          <t>Toys</t>
        </is>
      </c>
      <c r="I7569" t="n">
        <v>8</v>
      </c>
      <c r="J7569" t="n">
        <v>923.76</v>
      </c>
      <c r="K7569" t="n">
        <v>0</v>
      </c>
      <c r="L7569">
        <f>I7569*J7569*(1-K7569)</f>
        <v/>
      </c>
      <c r="M7569">
        <f>VLOOKUP(F7569,Products!A:D,4,FALSE)*I7569</f>
        <v/>
      </c>
      <c r="N7569">
        <f>L7569-M7569</f>
        <v/>
      </c>
    </row>
    <row r="7570">
      <c r="A7570" t="inlineStr">
        <is>
          <t>T1007568</t>
        </is>
      </c>
      <c r="B7570" t="inlineStr">
        <is>
          <t>2023-01-17</t>
        </is>
      </c>
      <c r="C7570" t="inlineStr">
        <is>
          <t>S027</t>
        </is>
      </c>
      <c r="D7570" t="inlineStr">
        <is>
          <t>Store_027</t>
        </is>
      </c>
      <c r="E7570" t="inlineStr">
        <is>
          <t>South</t>
        </is>
      </c>
      <c r="F7570" t="inlineStr">
        <is>
          <t>P0191</t>
        </is>
      </c>
      <c r="G7570" t="inlineStr">
        <is>
          <t>Prod_0191</t>
        </is>
      </c>
      <c r="H7570" t="inlineStr">
        <is>
          <t>Food</t>
        </is>
      </c>
      <c r="I7570" t="n">
        <v>1</v>
      </c>
      <c r="J7570" t="n">
        <v>468.11</v>
      </c>
      <c r="K7570" t="n">
        <v>0</v>
      </c>
      <c r="L7570">
        <f>I7570*J7570*(1-K7570)</f>
        <v/>
      </c>
      <c r="M7570">
        <f>VLOOKUP(F7570,Products!A:D,4,FALSE)*I7570</f>
        <v/>
      </c>
      <c r="N7570">
        <f>L7570-M7570</f>
        <v/>
      </c>
    </row>
    <row r="7571">
      <c r="A7571" t="inlineStr">
        <is>
          <t>T1007569</t>
        </is>
      </c>
      <c r="B7571" t="inlineStr">
        <is>
          <t>2023-02-05</t>
        </is>
      </c>
      <c r="C7571" t="inlineStr">
        <is>
          <t>S015</t>
        </is>
      </c>
      <c r="D7571" t="inlineStr">
        <is>
          <t>Store_015</t>
        </is>
      </c>
      <c r="E7571" t="inlineStr">
        <is>
          <t>North</t>
        </is>
      </c>
      <c r="F7571" t="inlineStr">
        <is>
          <t>P0162</t>
        </is>
      </c>
      <c r="G7571" t="inlineStr">
        <is>
          <t>Prod_0162</t>
        </is>
      </c>
      <c r="H7571" t="inlineStr">
        <is>
          <t>Food</t>
        </is>
      </c>
      <c r="I7571" t="n">
        <v>4</v>
      </c>
      <c r="J7571" t="n">
        <v>568.89</v>
      </c>
      <c r="K7571" t="n">
        <v>0.15</v>
      </c>
      <c r="L7571">
        <f>I7571*J7571*(1-K7571)</f>
        <v/>
      </c>
      <c r="M7571">
        <f>VLOOKUP(F7571,Products!A:D,4,FALSE)*I7571</f>
        <v/>
      </c>
      <c r="N7571">
        <f>L7571-M7571</f>
        <v/>
      </c>
    </row>
    <row r="7572">
      <c r="A7572" t="inlineStr">
        <is>
          <t>T1007570</t>
        </is>
      </c>
      <c r="B7572" t="inlineStr">
        <is>
          <t>2024-02-15</t>
        </is>
      </c>
      <c r="C7572" t="inlineStr">
        <is>
          <t>S005</t>
        </is>
      </c>
      <c r="D7572" t="inlineStr">
        <is>
          <t>Store_005</t>
        </is>
      </c>
      <c r="E7572" t="inlineStr">
        <is>
          <t>Central</t>
        </is>
      </c>
      <c r="F7572" t="inlineStr">
        <is>
          <t>P0081</t>
        </is>
      </c>
      <c r="G7572" t="inlineStr">
        <is>
          <t>Prod_0081</t>
        </is>
      </c>
      <c r="H7572" t="inlineStr">
        <is>
          <t>Electronics</t>
        </is>
      </c>
      <c r="I7572" t="n">
        <v>9</v>
      </c>
      <c r="J7572" t="n">
        <v>239.59</v>
      </c>
      <c r="K7572" t="n">
        <v>0</v>
      </c>
      <c r="L7572">
        <f>I7572*J7572*(1-K7572)</f>
        <v/>
      </c>
      <c r="M7572">
        <f>VLOOKUP(F7572,Products!A:D,4,FALSE)*I7572</f>
        <v/>
      </c>
      <c r="N7572">
        <f>L7572-M7572</f>
        <v/>
      </c>
    </row>
    <row r="7573">
      <c r="A7573" t="inlineStr">
        <is>
          <t>T1007571</t>
        </is>
      </c>
      <c r="B7573" t="inlineStr">
        <is>
          <t>2025-03-23</t>
        </is>
      </c>
      <c r="C7573" t="inlineStr">
        <is>
          <t>S031</t>
        </is>
      </c>
      <c r="D7573" t="inlineStr">
        <is>
          <t>Store_031</t>
        </is>
      </c>
      <c r="E7573" t="inlineStr">
        <is>
          <t>Central</t>
        </is>
      </c>
      <c r="F7573" t="inlineStr">
        <is>
          <t>P0079</t>
        </is>
      </c>
      <c r="G7573" t="inlineStr">
        <is>
          <t>Prod_0079</t>
        </is>
      </c>
      <c r="H7573" t="inlineStr">
        <is>
          <t>Food</t>
        </is>
      </c>
      <c r="I7573" t="n">
        <v>3</v>
      </c>
      <c r="J7573" t="n">
        <v>619.64</v>
      </c>
      <c r="K7573" t="n">
        <v>0.1</v>
      </c>
      <c r="L7573">
        <f>I7573*J7573*(1-K7573)</f>
        <v/>
      </c>
      <c r="M7573">
        <f>VLOOKUP(F7573,Products!A:D,4,FALSE)*I7573</f>
        <v/>
      </c>
      <c r="N7573">
        <f>L7573-M7573</f>
        <v/>
      </c>
    </row>
    <row r="7574">
      <c r="A7574" t="inlineStr">
        <is>
          <t>T1007572</t>
        </is>
      </c>
      <c r="B7574" t="inlineStr">
        <is>
          <t>2025-02-07</t>
        </is>
      </c>
      <c r="C7574" t="inlineStr">
        <is>
          <t>S045</t>
        </is>
      </c>
      <c r="D7574" t="inlineStr">
        <is>
          <t>Store_045</t>
        </is>
      </c>
      <c r="E7574" t="inlineStr">
        <is>
          <t>East</t>
        </is>
      </c>
      <c r="F7574" t="inlineStr">
        <is>
          <t>P0065</t>
        </is>
      </c>
      <c r="G7574" t="inlineStr">
        <is>
          <t>Prod_0065</t>
        </is>
      </c>
      <c r="H7574" t="inlineStr">
        <is>
          <t>Beverages</t>
        </is>
      </c>
      <c r="I7574" t="n">
        <v>5</v>
      </c>
      <c r="J7574" t="n">
        <v>160.76</v>
      </c>
      <c r="K7574" t="n">
        <v>0.05</v>
      </c>
      <c r="L7574">
        <f>I7574*J7574*(1-K7574)</f>
        <v/>
      </c>
      <c r="M7574">
        <f>VLOOKUP(F7574,Products!A:D,4,FALSE)*I7574</f>
        <v/>
      </c>
      <c r="N7574">
        <f>L7574-M7574</f>
        <v/>
      </c>
    </row>
    <row r="7575">
      <c r="A7575" t="inlineStr">
        <is>
          <t>T1007573</t>
        </is>
      </c>
      <c r="B7575" t="inlineStr">
        <is>
          <t>2025-02-10</t>
        </is>
      </c>
      <c r="C7575" t="inlineStr">
        <is>
          <t>S009</t>
        </is>
      </c>
      <c r="D7575" t="inlineStr">
        <is>
          <t>Store_009</t>
        </is>
      </c>
      <c r="E7575" t="inlineStr">
        <is>
          <t>Central</t>
        </is>
      </c>
      <c r="F7575" t="inlineStr">
        <is>
          <t>P0155</t>
        </is>
      </c>
      <c r="G7575" t="inlineStr">
        <is>
          <t>Prod_0155</t>
        </is>
      </c>
      <c r="H7575" t="inlineStr">
        <is>
          <t>Electronics</t>
        </is>
      </c>
      <c r="I7575" t="n">
        <v>1</v>
      </c>
      <c r="J7575" t="n">
        <v>437.19</v>
      </c>
      <c r="K7575" t="n">
        <v>0</v>
      </c>
      <c r="L7575">
        <f>I7575*J7575*(1-K7575)</f>
        <v/>
      </c>
      <c r="M7575">
        <f>VLOOKUP(F7575,Products!A:D,4,FALSE)*I7575</f>
        <v/>
      </c>
      <c r="N7575">
        <f>L7575-M7575</f>
        <v/>
      </c>
    </row>
    <row r="7576">
      <c r="A7576" t="inlineStr">
        <is>
          <t>T1007574</t>
        </is>
      </c>
      <c r="B7576" t="inlineStr">
        <is>
          <t>2024-12-31</t>
        </is>
      </c>
      <c r="C7576" t="inlineStr">
        <is>
          <t>S039</t>
        </is>
      </c>
      <c r="D7576" t="inlineStr">
        <is>
          <t>Store_039</t>
        </is>
      </c>
      <c r="E7576" t="inlineStr">
        <is>
          <t>North</t>
        </is>
      </c>
      <c r="F7576" t="inlineStr">
        <is>
          <t>P0135</t>
        </is>
      </c>
      <c r="G7576" t="inlineStr">
        <is>
          <t>Prod_0135</t>
        </is>
      </c>
      <c r="H7576" t="inlineStr">
        <is>
          <t>Food</t>
        </is>
      </c>
      <c r="I7576" t="n">
        <v>1</v>
      </c>
      <c r="J7576" t="n">
        <v>77.86</v>
      </c>
      <c r="K7576" t="n">
        <v>0</v>
      </c>
      <c r="L7576">
        <f>I7576*J7576*(1-K7576)</f>
        <v/>
      </c>
      <c r="M7576">
        <f>VLOOKUP(F7576,Products!A:D,4,FALSE)*I7576</f>
        <v/>
      </c>
      <c r="N7576">
        <f>L7576-M7576</f>
        <v/>
      </c>
    </row>
    <row r="7577">
      <c r="A7577" t="inlineStr">
        <is>
          <t>T1007575</t>
        </is>
      </c>
      <c r="B7577" t="inlineStr">
        <is>
          <t>2023-04-26</t>
        </is>
      </c>
      <c r="C7577" t="inlineStr">
        <is>
          <t>S022</t>
        </is>
      </c>
      <c r="D7577" t="inlineStr">
        <is>
          <t>Store_022</t>
        </is>
      </c>
      <c r="E7577" t="inlineStr">
        <is>
          <t>East</t>
        </is>
      </c>
      <c r="F7577" t="inlineStr">
        <is>
          <t>P0093</t>
        </is>
      </c>
      <c r="G7577" t="inlineStr">
        <is>
          <t>Prod_0093</t>
        </is>
      </c>
      <c r="H7577" t="inlineStr">
        <is>
          <t>Electronics</t>
        </is>
      </c>
      <c r="I7577" t="n">
        <v>2</v>
      </c>
      <c r="J7577" t="n">
        <v>189.51</v>
      </c>
      <c r="K7577" t="n">
        <v>0</v>
      </c>
      <c r="L7577">
        <f>I7577*J7577*(1-K7577)</f>
        <v/>
      </c>
      <c r="M7577">
        <f>VLOOKUP(F7577,Products!A:D,4,FALSE)*I7577</f>
        <v/>
      </c>
      <c r="N7577">
        <f>L7577-M7577</f>
        <v/>
      </c>
    </row>
    <row r="7578">
      <c r="A7578" t="inlineStr">
        <is>
          <t>T1007576</t>
        </is>
      </c>
      <c r="B7578" t="inlineStr">
        <is>
          <t>2023-06-09</t>
        </is>
      </c>
      <c r="C7578" t="inlineStr">
        <is>
          <t>S026</t>
        </is>
      </c>
      <c r="D7578" t="inlineStr">
        <is>
          <t>Store_026</t>
        </is>
      </c>
      <c r="E7578" t="inlineStr">
        <is>
          <t>North</t>
        </is>
      </c>
      <c r="F7578" t="inlineStr">
        <is>
          <t>P0126</t>
        </is>
      </c>
      <c r="G7578" t="inlineStr">
        <is>
          <t>Prod_0126</t>
        </is>
      </c>
      <c r="H7578" t="inlineStr">
        <is>
          <t>Toys</t>
        </is>
      </c>
      <c r="I7578" t="n">
        <v>9</v>
      </c>
      <c r="J7578" t="n">
        <v>256.84</v>
      </c>
      <c r="K7578" t="n">
        <v>0</v>
      </c>
      <c r="L7578">
        <f>I7578*J7578*(1-K7578)</f>
        <v/>
      </c>
      <c r="M7578">
        <f>VLOOKUP(F7578,Products!A:D,4,FALSE)*I7578</f>
        <v/>
      </c>
      <c r="N7578">
        <f>L7578-M7578</f>
        <v/>
      </c>
    </row>
    <row r="7579">
      <c r="A7579" t="inlineStr">
        <is>
          <t>T1007577</t>
        </is>
      </c>
      <c r="B7579" t="inlineStr">
        <is>
          <t>2024-04-25</t>
        </is>
      </c>
      <c r="C7579" t="inlineStr">
        <is>
          <t>S023</t>
        </is>
      </c>
      <c r="D7579" t="inlineStr">
        <is>
          <t>Store_023</t>
        </is>
      </c>
      <c r="E7579" t="inlineStr">
        <is>
          <t>South</t>
        </is>
      </c>
      <c r="F7579" t="inlineStr">
        <is>
          <t>P0134</t>
        </is>
      </c>
      <c r="G7579" t="inlineStr">
        <is>
          <t>Prod_0134</t>
        </is>
      </c>
      <c r="H7579" t="inlineStr">
        <is>
          <t>Food</t>
        </is>
      </c>
      <c r="I7579" t="n">
        <v>9</v>
      </c>
      <c r="J7579" t="n">
        <v>378.1</v>
      </c>
      <c r="K7579" t="n">
        <v>0</v>
      </c>
      <c r="L7579">
        <f>I7579*J7579*(1-K7579)</f>
        <v/>
      </c>
      <c r="M7579">
        <f>VLOOKUP(F7579,Products!A:D,4,FALSE)*I7579</f>
        <v/>
      </c>
      <c r="N7579">
        <f>L7579-M7579</f>
        <v/>
      </c>
    </row>
    <row r="7580">
      <c r="A7580" t="inlineStr">
        <is>
          <t>T1007578</t>
        </is>
      </c>
      <c r="B7580" t="inlineStr">
        <is>
          <t>2025-08-05</t>
        </is>
      </c>
      <c r="C7580" t="inlineStr">
        <is>
          <t>S026</t>
        </is>
      </c>
      <c r="D7580" t="inlineStr">
        <is>
          <t>Store_026</t>
        </is>
      </c>
      <c r="E7580" t="inlineStr">
        <is>
          <t>North</t>
        </is>
      </c>
      <c r="F7580" t="inlineStr">
        <is>
          <t>P0020</t>
        </is>
      </c>
      <c r="G7580" t="inlineStr">
        <is>
          <t>Prod_0020</t>
        </is>
      </c>
      <c r="H7580" t="inlineStr">
        <is>
          <t>Beverages</t>
        </is>
      </c>
      <c r="I7580" t="n">
        <v>6</v>
      </c>
      <c r="J7580" t="n">
        <v>604.05</v>
      </c>
      <c r="K7580" t="n">
        <v>0</v>
      </c>
      <c r="L7580">
        <f>I7580*J7580*(1-K7580)</f>
        <v/>
      </c>
      <c r="M7580">
        <f>VLOOKUP(F7580,Products!A:D,4,FALSE)*I7580</f>
        <v/>
      </c>
      <c r="N7580">
        <f>L7580-M7580</f>
        <v/>
      </c>
    </row>
    <row r="7581">
      <c r="A7581" t="inlineStr">
        <is>
          <t>T1007579</t>
        </is>
      </c>
      <c r="B7581" t="inlineStr">
        <is>
          <t>2024-09-13</t>
        </is>
      </c>
      <c r="C7581" t="inlineStr">
        <is>
          <t>S037</t>
        </is>
      </c>
      <c r="D7581" t="inlineStr">
        <is>
          <t>Store_037</t>
        </is>
      </c>
      <c r="E7581" t="inlineStr">
        <is>
          <t>East</t>
        </is>
      </c>
      <c r="F7581" t="inlineStr">
        <is>
          <t>P0098</t>
        </is>
      </c>
      <c r="G7581" t="inlineStr">
        <is>
          <t>Prod_0098</t>
        </is>
      </c>
      <c r="H7581" t="inlineStr">
        <is>
          <t>Clothing</t>
        </is>
      </c>
      <c r="I7581" t="n">
        <v>2</v>
      </c>
      <c r="J7581" t="n">
        <v>497.13</v>
      </c>
      <c r="K7581" t="n">
        <v>0</v>
      </c>
      <c r="L7581">
        <f>I7581*J7581*(1-K7581)</f>
        <v/>
      </c>
      <c r="M7581">
        <f>VLOOKUP(F7581,Products!A:D,4,FALSE)*I7581</f>
        <v/>
      </c>
      <c r="N7581">
        <f>L7581-M7581</f>
        <v/>
      </c>
    </row>
    <row r="7582">
      <c r="A7582" t="inlineStr">
        <is>
          <t>T1007580</t>
        </is>
      </c>
      <c r="B7582" t="inlineStr">
        <is>
          <t>2024-01-24</t>
        </is>
      </c>
      <c r="C7582" t="inlineStr">
        <is>
          <t>S042</t>
        </is>
      </c>
      <c r="D7582" t="inlineStr">
        <is>
          <t>Store_042</t>
        </is>
      </c>
      <c r="E7582" t="inlineStr">
        <is>
          <t>Central</t>
        </is>
      </c>
      <c r="F7582" t="inlineStr">
        <is>
          <t>P0159</t>
        </is>
      </c>
      <c r="G7582" t="inlineStr">
        <is>
          <t>Prod_0159</t>
        </is>
      </c>
      <c r="H7582" t="inlineStr">
        <is>
          <t>Electronics</t>
        </is>
      </c>
      <c r="I7582" t="n">
        <v>1</v>
      </c>
      <c r="J7582" t="n">
        <v>598.09</v>
      </c>
      <c r="K7582" t="n">
        <v>0</v>
      </c>
      <c r="L7582">
        <f>I7582*J7582*(1-K7582)</f>
        <v/>
      </c>
      <c r="M7582">
        <f>VLOOKUP(F7582,Products!A:D,4,FALSE)*I7582</f>
        <v/>
      </c>
      <c r="N7582">
        <f>L7582-M7582</f>
        <v/>
      </c>
    </row>
    <row r="7583">
      <c r="A7583" t="inlineStr">
        <is>
          <t>T1007581</t>
        </is>
      </c>
      <c r="B7583" t="inlineStr">
        <is>
          <t>2025-02-21</t>
        </is>
      </c>
      <c r="C7583" t="inlineStr">
        <is>
          <t>S032</t>
        </is>
      </c>
      <c r="D7583" t="inlineStr">
        <is>
          <t>Store_032</t>
        </is>
      </c>
      <c r="E7583" t="inlineStr">
        <is>
          <t>Central</t>
        </is>
      </c>
      <c r="F7583" t="inlineStr">
        <is>
          <t>P0148</t>
        </is>
      </c>
      <c r="G7583" t="inlineStr">
        <is>
          <t>Prod_0148</t>
        </is>
      </c>
      <c r="H7583" t="inlineStr">
        <is>
          <t>Electronics</t>
        </is>
      </c>
      <c r="I7583" t="n">
        <v>8</v>
      </c>
      <c r="J7583" t="n">
        <v>226.31</v>
      </c>
      <c r="K7583" t="n">
        <v>0.15</v>
      </c>
      <c r="L7583">
        <f>I7583*J7583*(1-K7583)</f>
        <v/>
      </c>
      <c r="M7583">
        <f>VLOOKUP(F7583,Products!A:D,4,FALSE)*I7583</f>
        <v/>
      </c>
      <c r="N7583">
        <f>L7583-M7583</f>
        <v/>
      </c>
    </row>
    <row r="7584">
      <c r="A7584" t="inlineStr">
        <is>
          <t>T1007582</t>
        </is>
      </c>
      <c r="B7584" t="inlineStr">
        <is>
          <t>2024-01-21</t>
        </is>
      </c>
      <c r="C7584" t="inlineStr">
        <is>
          <t>S008</t>
        </is>
      </c>
      <c r="D7584" t="inlineStr">
        <is>
          <t>Store_008</t>
        </is>
      </c>
      <c r="E7584" t="inlineStr">
        <is>
          <t>East</t>
        </is>
      </c>
      <c r="F7584" t="inlineStr">
        <is>
          <t>P0146</t>
        </is>
      </c>
      <c r="G7584" t="inlineStr">
        <is>
          <t>Prod_0146</t>
        </is>
      </c>
      <c r="H7584" t="inlineStr">
        <is>
          <t>Food</t>
        </is>
      </c>
      <c r="I7584" t="n">
        <v>6</v>
      </c>
      <c r="J7584" t="n">
        <v>329.32</v>
      </c>
      <c r="K7584" t="n">
        <v>0.1</v>
      </c>
      <c r="L7584">
        <f>I7584*J7584*(1-K7584)</f>
        <v/>
      </c>
      <c r="M7584">
        <f>VLOOKUP(F7584,Products!A:D,4,FALSE)*I7584</f>
        <v/>
      </c>
      <c r="N7584">
        <f>L7584-M7584</f>
        <v/>
      </c>
    </row>
    <row r="7585">
      <c r="A7585" t="inlineStr">
        <is>
          <t>T1007583</t>
        </is>
      </c>
      <c r="B7585" t="inlineStr">
        <is>
          <t>2024-04-29</t>
        </is>
      </c>
      <c r="C7585" t="inlineStr">
        <is>
          <t>S014</t>
        </is>
      </c>
      <c r="D7585" t="inlineStr">
        <is>
          <t>Store_014</t>
        </is>
      </c>
      <c r="E7585" t="inlineStr">
        <is>
          <t>West</t>
        </is>
      </c>
      <c r="F7585" t="inlineStr">
        <is>
          <t>P0025</t>
        </is>
      </c>
      <c r="G7585" t="inlineStr">
        <is>
          <t>Prod_0025</t>
        </is>
      </c>
      <c r="H7585" t="inlineStr">
        <is>
          <t>Beverages</t>
        </is>
      </c>
      <c r="I7585" t="n">
        <v>1</v>
      </c>
      <c r="J7585" t="n">
        <v>399.96</v>
      </c>
      <c r="K7585" t="n">
        <v>0</v>
      </c>
      <c r="L7585">
        <f>I7585*J7585*(1-K7585)</f>
        <v/>
      </c>
      <c r="M7585">
        <f>VLOOKUP(F7585,Products!A:D,4,FALSE)*I7585</f>
        <v/>
      </c>
      <c r="N7585">
        <f>L7585-M7585</f>
        <v/>
      </c>
    </row>
    <row r="7586">
      <c r="A7586" t="inlineStr">
        <is>
          <t>T1007584</t>
        </is>
      </c>
      <c r="B7586" t="inlineStr">
        <is>
          <t>2023-09-09</t>
        </is>
      </c>
      <c r="C7586" t="inlineStr">
        <is>
          <t>S025</t>
        </is>
      </c>
      <c r="D7586" t="inlineStr">
        <is>
          <t>Store_025</t>
        </is>
      </c>
      <c r="E7586" t="inlineStr">
        <is>
          <t>Central</t>
        </is>
      </c>
      <c r="F7586" t="inlineStr">
        <is>
          <t>P0149</t>
        </is>
      </c>
      <c r="G7586" t="inlineStr">
        <is>
          <t>Prod_0149</t>
        </is>
      </c>
      <c r="H7586" t="inlineStr">
        <is>
          <t>Toys</t>
        </is>
      </c>
      <c r="I7586" t="n">
        <v>2</v>
      </c>
      <c r="J7586" t="n">
        <v>64.76000000000001</v>
      </c>
      <c r="K7586" t="n">
        <v>0</v>
      </c>
      <c r="L7586">
        <f>I7586*J7586*(1-K7586)</f>
        <v/>
      </c>
      <c r="M7586">
        <f>VLOOKUP(F7586,Products!A:D,4,FALSE)*I7586</f>
        <v/>
      </c>
      <c r="N7586">
        <f>L7586-M7586</f>
        <v/>
      </c>
    </row>
    <row r="7587">
      <c r="A7587" t="inlineStr">
        <is>
          <t>T1007585</t>
        </is>
      </c>
      <c r="B7587" t="inlineStr">
        <is>
          <t>2024-10-12</t>
        </is>
      </c>
      <c r="C7587" t="inlineStr">
        <is>
          <t>S001</t>
        </is>
      </c>
      <c r="D7587" t="inlineStr">
        <is>
          <t>Store_001</t>
        </is>
      </c>
      <c r="E7587" t="inlineStr">
        <is>
          <t>West</t>
        </is>
      </c>
      <c r="F7587" t="inlineStr">
        <is>
          <t>P0031</t>
        </is>
      </c>
      <c r="G7587" t="inlineStr">
        <is>
          <t>Prod_0031</t>
        </is>
      </c>
      <c r="H7587" t="inlineStr">
        <is>
          <t>Food</t>
        </is>
      </c>
      <c r="I7587" t="n">
        <v>4</v>
      </c>
      <c r="J7587" t="n">
        <v>174.43</v>
      </c>
      <c r="K7587" t="n">
        <v>0</v>
      </c>
      <c r="L7587">
        <f>I7587*J7587*(1-K7587)</f>
        <v/>
      </c>
      <c r="M7587">
        <f>VLOOKUP(F7587,Products!A:D,4,FALSE)*I7587</f>
        <v/>
      </c>
      <c r="N7587">
        <f>L7587-M7587</f>
        <v/>
      </c>
    </row>
    <row r="7588">
      <c r="A7588" t="inlineStr">
        <is>
          <t>T1007586</t>
        </is>
      </c>
      <c r="B7588" t="inlineStr">
        <is>
          <t>2023-01-21</t>
        </is>
      </c>
      <c r="C7588" t="inlineStr">
        <is>
          <t>S030</t>
        </is>
      </c>
      <c r="D7588" t="inlineStr">
        <is>
          <t>Store_030</t>
        </is>
      </c>
      <c r="E7588" t="inlineStr">
        <is>
          <t>North</t>
        </is>
      </c>
      <c r="F7588" t="inlineStr">
        <is>
          <t>P0131</t>
        </is>
      </c>
      <c r="G7588" t="inlineStr">
        <is>
          <t>Prod_0131</t>
        </is>
      </c>
      <c r="H7588" t="inlineStr">
        <is>
          <t>Beverages</t>
        </is>
      </c>
      <c r="I7588" t="n">
        <v>3</v>
      </c>
      <c r="J7588" t="n">
        <v>366.24</v>
      </c>
      <c r="K7588" t="n">
        <v>0.05</v>
      </c>
      <c r="L7588">
        <f>I7588*J7588*(1-K7588)</f>
        <v/>
      </c>
      <c r="M7588">
        <f>VLOOKUP(F7588,Products!A:D,4,FALSE)*I7588</f>
        <v/>
      </c>
      <c r="N7588">
        <f>L7588-M7588</f>
        <v/>
      </c>
    </row>
    <row r="7589">
      <c r="A7589" t="inlineStr">
        <is>
          <t>T1007587</t>
        </is>
      </c>
      <c r="B7589" t="inlineStr">
        <is>
          <t>2023-04-22</t>
        </is>
      </c>
      <c r="C7589" t="inlineStr">
        <is>
          <t>S049</t>
        </is>
      </c>
      <c r="D7589" t="inlineStr">
        <is>
          <t>Store_049</t>
        </is>
      </c>
      <c r="E7589" t="inlineStr">
        <is>
          <t>North</t>
        </is>
      </c>
      <c r="F7589" t="inlineStr">
        <is>
          <t>P0197</t>
        </is>
      </c>
      <c r="G7589" t="inlineStr">
        <is>
          <t>Prod_0197</t>
        </is>
      </c>
      <c r="H7589" t="inlineStr">
        <is>
          <t>Food</t>
        </is>
      </c>
      <c r="I7589" t="n">
        <v>6</v>
      </c>
      <c r="J7589" t="n">
        <v>238.18</v>
      </c>
      <c r="K7589" t="n">
        <v>0</v>
      </c>
      <c r="L7589">
        <f>I7589*J7589*(1-K7589)</f>
        <v/>
      </c>
      <c r="M7589">
        <f>VLOOKUP(F7589,Products!A:D,4,FALSE)*I7589</f>
        <v/>
      </c>
      <c r="N7589">
        <f>L7589-M7589</f>
        <v/>
      </c>
    </row>
    <row r="7590">
      <c r="A7590" t="inlineStr">
        <is>
          <t>T1007588</t>
        </is>
      </c>
      <c r="B7590" t="inlineStr">
        <is>
          <t>2025-05-23</t>
        </is>
      </c>
      <c r="C7590" t="inlineStr">
        <is>
          <t>S028</t>
        </is>
      </c>
      <c r="D7590" t="inlineStr">
        <is>
          <t>Store_028</t>
        </is>
      </c>
      <c r="E7590" t="inlineStr">
        <is>
          <t>North</t>
        </is>
      </c>
      <c r="F7590" t="inlineStr">
        <is>
          <t>P0054</t>
        </is>
      </c>
      <c r="G7590" t="inlineStr">
        <is>
          <t>Prod_0054</t>
        </is>
      </c>
      <c r="H7590" t="inlineStr">
        <is>
          <t>Food</t>
        </is>
      </c>
      <c r="I7590" t="n">
        <v>7</v>
      </c>
      <c r="J7590" t="n">
        <v>598.59</v>
      </c>
      <c r="K7590" t="n">
        <v>0.05</v>
      </c>
      <c r="L7590">
        <f>I7590*J7590*(1-K7590)</f>
        <v/>
      </c>
      <c r="M7590">
        <f>VLOOKUP(F7590,Products!A:D,4,FALSE)*I7590</f>
        <v/>
      </c>
      <c r="N7590">
        <f>L7590-M7590</f>
        <v/>
      </c>
    </row>
    <row r="7591">
      <c r="A7591" t="inlineStr">
        <is>
          <t>T1007589</t>
        </is>
      </c>
      <c r="B7591" t="inlineStr">
        <is>
          <t>2023-10-23</t>
        </is>
      </c>
      <c r="C7591" t="inlineStr">
        <is>
          <t>S050</t>
        </is>
      </c>
      <c r="D7591" t="inlineStr">
        <is>
          <t>Store_050</t>
        </is>
      </c>
      <c r="E7591" t="inlineStr">
        <is>
          <t>South</t>
        </is>
      </c>
      <c r="F7591" t="inlineStr">
        <is>
          <t>P0109</t>
        </is>
      </c>
      <c r="G7591" t="inlineStr">
        <is>
          <t>Prod_0109</t>
        </is>
      </c>
      <c r="H7591" t="inlineStr">
        <is>
          <t>Beverages</t>
        </is>
      </c>
      <c r="I7591" t="n">
        <v>1</v>
      </c>
      <c r="J7591" t="n">
        <v>781.6</v>
      </c>
      <c r="K7591" t="n">
        <v>0.05</v>
      </c>
      <c r="L7591">
        <f>I7591*J7591*(1-K7591)</f>
        <v/>
      </c>
      <c r="M7591">
        <f>VLOOKUP(F7591,Products!A:D,4,FALSE)*I7591</f>
        <v/>
      </c>
      <c r="N7591">
        <f>L7591-M7591</f>
        <v/>
      </c>
    </row>
    <row r="7592">
      <c r="A7592" t="inlineStr">
        <is>
          <t>T1007590</t>
        </is>
      </c>
      <c r="B7592" t="inlineStr">
        <is>
          <t>2024-02-04</t>
        </is>
      </c>
      <c r="C7592" t="inlineStr">
        <is>
          <t>S002</t>
        </is>
      </c>
      <c r="D7592" t="inlineStr">
        <is>
          <t>Store_002</t>
        </is>
      </c>
      <c r="E7592" t="inlineStr">
        <is>
          <t>South</t>
        </is>
      </c>
      <c r="F7592" t="inlineStr">
        <is>
          <t>P0065</t>
        </is>
      </c>
      <c r="G7592" t="inlineStr">
        <is>
          <t>Prod_0065</t>
        </is>
      </c>
      <c r="H7592" t="inlineStr">
        <is>
          <t>Beverages</t>
        </is>
      </c>
      <c r="I7592" t="n">
        <v>1</v>
      </c>
      <c r="J7592" t="n">
        <v>162.61</v>
      </c>
      <c r="K7592" t="n">
        <v>0.2</v>
      </c>
      <c r="L7592">
        <f>I7592*J7592*(1-K7592)</f>
        <v/>
      </c>
      <c r="M7592">
        <f>VLOOKUP(F7592,Products!A:D,4,FALSE)*I7592</f>
        <v/>
      </c>
      <c r="N7592">
        <f>L7592-M7592</f>
        <v/>
      </c>
    </row>
    <row r="7593">
      <c r="A7593" t="inlineStr">
        <is>
          <t>T1007591</t>
        </is>
      </c>
      <c r="B7593" t="inlineStr">
        <is>
          <t>2023-01-22</t>
        </is>
      </c>
      <c r="C7593" t="inlineStr">
        <is>
          <t>S042</t>
        </is>
      </c>
      <c r="D7593" t="inlineStr">
        <is>
          <t>Store_042</t>
        </is>
      </c>
      <c r="E7593" t="inlineStr">
        <is>
          <t>Central</t>
        </is>
      </c>
      <c r="F7593" t="inlineStr">
        <is>
          <t>P0128</t>
        </is>
      </c>
      <c r="G7593" t="inlineStr">
        <is>
          <t>Prod_0128</t>
        </is>
      </c>
      <c r="H7593" t="inlineStr">
        <is>
          <t>Toys</t>
        </is>
      </c>
      <c r="I7593" t="n">
        <v>9</v>
      </c>
      <c r="J7593" t="n">
        <v>186.28</v>
      </c>
      <c r="K7593" t="n">
        <v>0.05</v>
      </c>
      <c r="L7593">
        <f>I7593*J7593*(1-K7593)</f>
        <v/>
      </c>
      <c r="M7593">
        <f>VLOOKUP(F7593,Products!A:D,4,FALSE)*I7593</f>
        <v/>
      </c>
      <c r="N7593">
        <f>L7593-M7593</f>
        <v/>
      </c>
    </row>
    <row r="7594">
      <c r="A7594" t="inlineStr">
        <is>
          <t>T1007592</t>
        </is>
      </c>
      <c r="B7594" t="inlineStr">
        <is>
          <t>2025-03-11</t>
        </is>
      </c>
      <c r="C7594" t="inlineStr">
        <is>
          <t>S037</t>
        </is>
      </c>
      <c r="D7594" t="inlineStr">
        <is>
          <t>Store_037</t>
        </is>
      </c>
      <c r="E7594" t="inlineStr">
        <is>
          <t>East</t>
        </is>
      </c>
      <c r="F7594" t="inlineStr">
        <is>
          <t>P0116</t>
        </is>
      </c>
      <c r="G7594" t="inlineStr">
        <is>
          <t>Prod_0116</t>
        </is>
      </c>
      <c r="H7594" t="inlineStr">
        <is>
          <t>Clothing</t>
        </is>
      </c>
      <c r="I7594" t="n">
        <v>7</v>
      </c>
      <c r="J7594" t="n">
        <v>970.63</v>
      </c>
      <c r="K7594" t="n">
        <v>0</v>
      </c>
      <c r="L7594">
        <f>I7594*J7594*(1-K7594)</f>
        <v/>
      </c>
      <c r="M7594">
        <f>VLOOKUP(F7594,Products!A:D,4,FALSE)*I7594</f>
        <v/>
      </c>
      <c r="N7594">
        <f>L7594-M7594</f>
        <v/>
      </c>
    </row>
    <row r="7595">
      <c r="A7595" t="inlineStr">
        <is>
          <t>T1007593</t>
        </is>
      </c>
      <c r="B7595" t="inlineStr">
        <is>
          <t>2025-08-13</t>
        </is>
      </c>
      <c r="C7595" t="inlineStr">
        <is>
          <t>S022</t>
        </is>
      </c>
      <c r="D7595" t="inlineStr">
        <is>
          <t>Store_022</t>
        </is>
      </c>
      <c r="E7595" t="inlineStr">
        <is>
          <t>East</t>
        </is>
      </c>
      <c r="F7595" t="inlineStr">
        <is>
          <t>P0053</t>
        </is>
      </c>
      <c r="G7595" t="inlineStr">
        <is>
          <t>Prod_0053</t>
        </is>
      </c>
      <c r="H7595" t="inlineStr">
        <is>
          <t>Food</t>
        </is>
      </c>
      <c r="I7595" t="n">
        <v>3</v>
      </c>
      <c r="J7595" t="n">
        <v>360.36</v>
      </c>
      <c r="K7595" t="n">
        <v>0</v>
      </c>
      <c r="L7595">
        <f>I7595*J7595*(1-K7595)</f>
        <v/>
      </c>
      <c r="M7595">
        <f>VLOOKUP(F7595,Products!A:D,4,FALSE)*I7595</f>
        <v/>
      </c>
      <c r="N7595">
        <f>L7595-M7595</f>
        <v/>
      </c>
    </row>
    <row r="7596">
      <c r="A7596" t="inlineStr">
        <is>
          <t>T1007594</t>
        </is>
      </c>
      <c r="B7596" t="inlineStr">
        <is>
          <t>2024-02-16</t>
        </is>
      </c>
      <c r="C7596" t="inlineStr">
        <is>
          <t>S003</t>
        </is>
      </c>
      <c r="D7596" t="inlineStr">
        <is>
          <t>Store_003</t>
        </is>
      </c>
      <c r="E7596" t="inlineStr">
        <is>
          <t>North</t>
        </is>
      </c>
      <c r="F7596" t="inlineStr">
        <is>
          <t>P0152</t>
        </is>
      </c>
      <c r="G7596" t="inlineStr">
        <is>
          <t>Prod_0152</t>
        </is>
      </c>
      <c r="H7596" t="inlineStr">
        <is>
          <t>Household</t>
        </is>
      </c>
      <c r="I7596" t="n">
        <v>6</v>
      </c>
      <c r="J7596" t="n">
        <v>725.05</v>
      </c>
      <c r="K7596" t="n">
        <v>0.05</v>
      </c>
      <c r="L7596">
        <f>I7596*J7596*(1-K7596)</f>
        <v/>
      </c>
      <c r="M7596">
        <f>VLOOKUP(F7596,Products!A:D,4,FALSE)*I7596</f>
        <v/>
      </c>
      <c r="N7596">
        <f>L7596-M7596</f>
        <v/>
      </c>
    </row>
    <row r="7597">
      <c r="A7597" t="inlineStr">
        <is>
          <t>T1007595</t>
        </is>
      </c>
      <c r="B7597" t="inlineStr">
        <is>
          <t>2024-01-27</t>
        </is>
      </c>
      <c r="C7597" t="inlineStr">
        <is>
          <t>S045</t>
        </is>
      </c>
      <c r="D7597" t="inlineStr">
        <is>
          <t>Store_045</t>
        </is>
      </c>
      <c r="E7597" t="inlineStr">
        <is>
          <t>East</t>
        </is>
      </c>
      <c r="F7597" t="inlineStr">
        <is>
          <t>P0040</t>
        </is>
      </c>
      <c r="G7597" t="inlineStr">
        <is>
          <t>Prod_0040</t>
        </is>
      </c>
      <c r="H7597" t="inlineStr">
        <is>
          <t>Toys</t>
        </is>
      </c>
      <c r="I7597" t="n">
        <v>7</v>
      </c>
      <c r="J7597" t="n">
        <v>76.86</v>
      </c>
      <c r="K7597" t="n">
        <v>0</v>
      </c>
      <c r="L7597">
        <f>I7597*J7597*(1-K7597)</f>
        <v/>
      </c>
      <c r="M7597">
        <f>VLOOKUP(F7597,Products!A:D,4,FALSE)*I7597</f>
        <v/>
      </c>
      <c r="N7597">
        <f>L7597-M7597</f>
        <v/>
      </c>
    </row>
    <row r="7598">
      <c r="A7598" t="inlineStr">
        <is>
          <t>T1007596</t>
        </is>
      </c>
      <c r="B7598" t="inlineStr">
        <is>
          <t>2025-03-28</t>
        </is>
      </c>
      <c r="C7598" t="inlineStr">
        <is>
          <t>S010</t>
        </is>
      </c>
      <c r="D7598" t="inlineStr">
        <is>
          <t>Store_010</t>
        </is>
      </c>
      <c r="E7598" t="inlineStr">
        <is>
          <t>North</t>
        </is>
      </c>
      <c r="F7598" t="inlineStr">
        <is>
          <t>P0185</t>
        </is>
      </c>
      <c r="G7598" t="inlineStr">
        <is>
          <t>Prod_0185</t>
        </is>
      </c>
      <c r="H7598" t="inlineStr">
        <is>
          <t>Food</t>
        </is>
      </c>
      <c r="I7598" t="n">
        <v>5</v>
      </c>
      <c r="J7598" t="n">
        <v>441.46</v>
      </c>
      <c r="K7598" t="n">
        <v>0</v>
      </c>
      <c r="L7598">
        <f>I7598*J7598*(1-K7598)</f>
        <v/>
      </c>
      <c r="M7598">
        <f>VLOOKUP(F7598,Products!A:D,4,FALSE)*I7598</f>
        <v/>
      </c>
      <c r="N7598">
        <f>L7598-M7598</f>
        <v/>
      </c>
    </row>
    <row r="7599">
      <c r="A7599" t="inlineStr">
        <is>
          <t>T1007597</t>
        </is>
      </c>
      <c r="B7599" t="inlineStr">
        <is>
          <t>2024-02-04</t>
        </is>
      </c>
      <c r="C7599" t="inlineStr">
        <is>
          <t>S003</t>
        </is>
      </c>
      <c r="D7599" t="inlineStr">
        <is>
          <t>Store_003</t>
        </is>
      </c>
      <c r="E7599" t="inlineStr">
        <is>
          <t>North</t>
        </is>
      </c>
      <c r="F7599" t="inlineStr">
        <is>
          <t>P0130</t>
        </is>
      </c>
      <c r="G7599" t="inlineStr">
        <is>
          <t>Prod_0130</t>
        </is>
      </c>
      <c r="H7599" t="inlineStr">
        <is>
          <t>Electronics</t>
        </is>
      </c>
      <c r="I7599" t="n">
        <v>1</v>
      </c>
      <c r="J7599" t="n">
        <v>556.63</v>
      </c>
      <c r="K7599" t="n">
        <v>0.1</v>
      </c>
      <c r="L7599">
        <f>I7599*J7599*(1-K7599)</f>
        <v/>
      </c>
      <c r="M7599">
        <f>VLOOKUP(F7599,Products!A:D,4,FALSE)*I7599</f>
        <v/>
      </c>
      <c r="N7599">
        <f>L7599-M7599</f>
        <v/>
      </c>
    </row>
    <row r="7600">
      <c r="A7600" t="inlineStr">
        <is>
          <t>T1007598</t>
        </is>
      </c>
      <c r="B7600" t="inlineStr">
        <is>
          <t>2024-05-22</t>
        </is>
      </c>
      <c r="C7600" t="inlineStr">
        <is>
          <t>S026</t>
        </is>
      </c>
      <c r="D7600" t="inlineStr">
        <is>
          <t>Store_026</t>
        </is>
      </c>
      <c r="E7600" t="inlineStr">
        <is>
          <t>North</t>
        </is>
      </c>
      <c r="F7600" t="inlineStr">
        <is>
          <t>P0098</t>
        </is>
      </c>
      <c r="G7600" t="inlineStr">
        <is>
          <t>Prod_0098</t>
        </is>
      </c>
      <c r="H7600" t="inlineStr">
        <is>
          <t>Clothing</t>
        </is>
      </c>
      <c r="I7600" t="n">
        <v>3</v>
      </c>
      <c r="J7600" t="n">
        <v>427.73</v>
      </c>
      <c r="K7600" t="n">
        <v>0</v>
      </c>
      <c r="L7600">
        <f>I7600*J7600*(1-K7600)</f>
        <v/>
      </c>
      <c r="M7600">
        <f>VLOOKUP(F7600,Products!A:D,4,FALSE)*I7600</f>
        <v/>
      </c>
      <c r="N7600">
        <f>L7600-M7600</f>
        <v/>
      </c>
    </row>
    <row r="7601">
      <c r="A7601" t="inlineStr">
        <is>
          <t>T1007599</t>
        </is>
      </c>
      <c r="B7601" t="inlineStr">
        <is>
          <t>2025-04-16</t>
        </is>
      </c>
      <c r="C7601" t="inlineStr">
        <is>
          <t>S029</t>
        </is>
      </c>
      <c r="D7601" t="inlineStr">
        <is>
          <t>Store_029</t>
        </is>
      </c>
      <c r="E7601" t="inlineStr">
        <is>
          <t>South</t>
        </is>
      </c>
      <c r="F7601" t="inlineStr">
        <is>
          <t>P0165</t>
        </is>
      </c>
      <c r="G7601" t="inlineStr">
        <is>
          <t>Prod_0165</t>
        </is>
      </c>
      <c r="H7601" t="inlineStr">
        <is>
          <t>Clothing</t>
        </is>
      </c>
      <c r="I7601" t="n">
        <v>5</v>
      </c>
      <c r="J7601" t="n">
        <v>715.55</v>
      </c>
      <c r="K7601" t="n">
        <v>0</v>
      </c>
      <c r="L7601">
        <f>I7601*J7601*(1-K7601)</f>
        <v/>
      </c>
      <c r="M7601">
        <f>VLOOKUP(F7601,Products!A:D,4,FALSE)*I7601</f>
        <v/>
      </c>
      <c r="N7601">
        <f>L7601-M7601</f>
        <v/>
      </c>
    </row>
    <row r="7602">
      <c r="A7602" t="inlineStr">
        <is>
          <t>T1007600</t>
        </is>
      </c>
      <c r="B7602" t="inlineStr">
        <is>
          <t>2024-09-28</t>
        </is>
      </c>
      <c r="C7602" t="inlineStr">
        <is>
          <t>S037</t>
        </is>
      </c>
      <c r="D7602" t="inlineStr">
        <is>
          <t>Store_037</t>
        </is>
      </c>
      <c r="E7602" t="inlineStr">
        <is>
          <t>East</t>
        </is>
      </c>
      <c r="F7602" t="inlineStr">
        <is>
          <t>P0150</t>
        </is>
      </c>
      <c r="G7602" t="inlineStr">
        <is>
          <t>Prod_0150</t>
        </is>
      </c>
      <c r="H7602" t="inlineStr">
        <is>
          <t>Clothing</t>
        </is>
      </c>
      <c r="I7602" t="n">
        <v>3</v>
      </c>
      <c r="J7602" t="n">
        <v>292.65</v>
      </c>
      <c r="K7602" t="n">
        <v>0.05</v>
      </c>
      <c r="L7602">
        <f>I7602*J7602*(1-K7602)</f>
        <v/>
      </c>
      <c r="M7602">
        <f>VLOOKUP(F7602,Products!A:D,4,FALSE)*I7602</f>
        <v/>
      </c>
      <c r="N7602">
        <f>L7602-M7602</f>
        <v/>
      </c>
    </row>
    <row r="7603">
      <c r="A7603" t="inlineStr">
        <is>
          <t>T1007601</t>
        </is>
      </c>
      <c r="B7603" t="inlineStr">
        <is>
          <t>2025-02-04</t>
        </is>
      </c>
      <c r="C7603" t="inlineStr">
        <is>
          <t>S036</t>
        </is>
      </c>
      <c r="D7603" t="inlineStr">
        <is>
          <t>Store_036</t>
        </is>
      </c>
      <c r="E7603" t="inlineStr">
        <is>
          <t>Central</t>
        </is>
      </c>
      <c r="F7603" t="inlineStr">
        <is>
          <t>P0002</t>
        </is>
      </c>
      <c r="G7603" t="inlineStr">
        <is>
          <t>Prod_0002</t>
        </is>
      </c>
      <c r="H7603" t="inlineStr">
        <is>
          <t>Food</t>
        </is>
      </c>
      <c r="I7603" t="n">
        <v>3</v>
      </c>
      <c r="J7603" t="n">
        <v>295.17</v>
      </c>
      <c r="K7603" t="n">
        <v>0.05</v>
      </c>
      <c r="L7603">
        <f>I7603*J7603*(1-K7603)</f>
        <v/>
      </c>
      <c r="M7603">
        <f>VLOOKUP(F7603,Products!A:D,4,FALSE)*I7603</f>
        <v/>
      </c>
      <c r="N7603">
        <f>L7603-M7603</f>
        <v/>
      </c>
    </row>
    <row r="7604">
      <c r="A7604" t="inlineStr">
        <is>
          <t>T1007602</t>
        </is>
      </c>
      <c r="B7604" t="inlineStr">
        <is>
          <t>2025-06-28</t>
        </is>
      </c>
      <c r="C7604" t="inlineStr">
        <is>
          <t>S016</t>
        </is>
      </c>
      <c r="D7604" t="inlineStr">
        <is>
          <t>Store_016</t>
        </is>
      </c>
      <c r="E7604" t="inlineStr">
        <is>
          <t>West</t>
        </is>
      </c>
      <c r="F7604" t="inlineStr">
        <is>
          <t>P0134</t>
        </is>
      </c>
      <c r="G7604" t="inlineStr">
        <is>
          <t>Prod_0134</t>
        </is>
      </c>
      <c r="H7604" t="inlineStr">
        <is>
          <t>Food</t>
        </is>
      </c>
      <c r="I7604" t="n">
        <v>4</v>
      </c>
      <c r="J7604" t="n">
        <v>506.86</v>
      </c>
      <c r="K7604" t="n">
        <v>0</v>
      </c>
      <c r="L7604">
        <f>I7604*J7604*(1-K7604)</f>
        <v/>
      </c>
      <c r="M7604">
        <f>VLOOKUP(F7604,Products!A:D,4,FALSE)*I7604</f>
        <v/>
      </c>
      <c r="N7604">
        <f>L7604-M7604</f>
        <v/>
      </c>
    </row>
    <row r="7605">
      <c r="A7605" t="inlineStr">
        <is>
          <t>T1007603</t>
        </is>
      </c>
      <c r="B7605" t="inlineStr">
        <is>
          <t>2023-06-27</t>
        </is>
      </c>
      <c r="C7605" t="inlineStr">
        <is>
          <t>S021</t>
        </is>
      </c>
      <c r="D7605" t="inlineStr">
        <is>
          <t>Store_021</t>
        </is>
      </c>
      <c r="E7605" t="inlineStr">
        <is>
          <t>North</t>
        </is>
      </c>
      <c r="F7605" t="inlineStr">
        <is>
          <t>P0112</t>
        </is>
      </c>
      <c r="G7605" t="inlineStr">
        <is>
          <t>Prod_0112</t>
        </is>
      </c>
      <c r="H7605" t="inlineStr">
        <is>
          <t>Beverages</t>
        </is>
      </c>
      <c r="I7605" t="n">
        <v>1</v>
      </c>
      <c r="J7605" t="n">
        <v>834.54</v>
      </c>
      <c r="K7605" t="n">
        <v>0</v>
      </c>
      <c r="L7605">
        <f>I7605*J7605*(1-K7605)</f>
        <v/>
      </c>
      <c r="M7605">
        <f>VLOOKUP(F7605,Products!A:D,4,FALSE)*I7605</f>
        <v/>
      </c>
      <c r="N7605">
        <f>L7605-M7605</f>
        <v/>
      </c>
    </row>
    <row r="7606">
      <c r="A7606" t="inlineStr">
        <is>
          <t>T1007604</t>
        </is>
      </c>
      <c r="B7606" t="inlineStr">
        <is>
          <t>2023-03-01</t>
        </is>
      </c>
      <c r="C7606" t="inlineStr">
        <is>
          <t>S009</t>
        </is>
      </c>
      <c r="D7606" t="inlineStr">
        <is>
          <t>Store_009</t>
        </is>
      </c>
      <c r="E7606" t="inlineStr">
        <is>
          <t>Central</t>
        </is>
      </c>
      <c r="F7606" t="inlineStr">
        <is>
          <t>P0022</t>
        </is>
      </c>
      <c r="G7606" t="inlineStr">
        <is>
          <t>Prod_0022</t>
        </is>
      </c>
      <c r="H7606" t="inlineStr">
        <is>
          <t>Beverages</t>
        </is>
      </c>
      <c r="I7606" t="n">
        <v>8</v>
      </c>
      <c r="J7606" t="n">
        <v>214.16</v>
      </c>
      <c r="K7606" t="n">
        <v>0.15</v>
      </c>
      <c r="L7606">
        <f>I7606*J7606*(1-K7606)</f>
        <v/>
      </c>
      <c r="M7606">
        <f>VLOOKUP(F7606,Products!A:D,4,FALSE)*I7606</f>
        <v/>
      </c>
      <c r="N7606">
        <f>L7606-M7606</f>
        <v/>
      </c>
    </row>
    <row r="7607">
      <c r="A7607" t="inlineStr">
        <is>
          <t>T1007605</t>
        </is>
      </c>
      <c r="B7607" t="inlineStr">
        <is>
          <t>2023-07-25</t>
        </is>
      </c>
      <c r="C7607" t="inlineStr">
        <is>
          <t>S039</t>
        </is>
      </c>
      <c r="D7607" t="inlineStr">
        <is>
          <t>Store_039</t>
        </is>
      </c>
      <c r="E7607" t="inlineStr">
        <is>
          <t>North</t>
        </is>
      </c>
      <c r="F7607" t="inlineStr">
        <is>
          <t>P0142</t>
        </is>
      </c>
      <c r="G7607" t="inlineStr">
        <is>
          <t>Prod_0142</t>
        </is>
      </c>
      <c r="H7607" t="inlineStr">
        <is>
          <t>Household</t>
        </is>
      </c>
      <c r="I7607" t="n">
        <v>7</v>
      </c>
      <c r="J7607" t="n">
        <v>205.81</v>
      </c>
      <c r="K7607" t="n">
        <v>0</v>
      </c>
      <c r="L7607">
        <f>I7607*J7607*(1-K7607)</f>
        <v/>
      </c>
      <c r="M7607">
        <f>VLOOKUP(F7607,Products!A:D,4,FALSE)*I7607</f>
        <v/>
      </c>
      <c r="N7607">
        <f>L7607-M7607</f>
        <v/>
      </c>
    </row>
    <row r="7608">
      <c r="A7608" t="inlineStr">
        <is>
          <t>T1007606</t>
        </is>
      </c>
      <c r="B7608" t="inlineStr">
        <is>
          <t>2023-12-04</t>
        </is>
      </c>
      <c r="C7608" t="inlineStr">
        <is>
          <t>S010</t>
        </is>
      </c>
      <c r="D7608" t="inlineStr">
        <is>
          <t>Store_010</t>
        </is>
      </c>
      <c r="E7608" t="inlineStr">
        <is>
          <t>North</t>
        </is>
      </c>
      <c r="F7608" t="inlineStr">
        <is>
          <t>P0192</t>
        </is>
      </c>
      <c r="G7608" t="inlineStr">
        <is>
          <t>Prod_0192</t>
        </is>
      </c>
      <c r="H7608" t="inlineStr">
        <is>
          <t>Beverages</t>
        </is>
      </c>
      <c r="I7608" t="n">
        <v>2</v>
      </c>
      <c r="J7608" t="n">
        <v>435.32</v>
      </c>
      <c r="K7608" t="n">
        <v>0</v>
      </c>
      <c r="L7608">
        <f>I7608*J7608*(1-K7608)</f>
        <v/>
      </c>
      <c r="M7608">
        <f>VLOOKUP(F7608,Products!A:D,4,FALSE)*I7608</f>
        <v/>
      </c>
      <c r="N7608">
        <f>L7608-M7608</f>
        <v/>
      </c>
    </row>
    <row r="7609">
      <c r="A7609" t="inlineStr">
        <is>
          <t>T1007607</t>
        </is>
      </c>
      <c r="B7609" t="inlineStr">
        <is>
          <t>2024-05-07</t>
        </is>
      </c>
      <c r="C7609" t="inlineStr">
        <is>
          <t>S022</t>
        </is>
      </c>
      <c r="D7609" t="inlineStr">
        <is>
          <t>Store_022</t>
        </is>
      </c>
      <c r="E7609" t="inlineStr">
        <is>
          <t>East</t>
        </is>
      </c>
      <c r="F7609" t="inlineStr">
        <is>
          <t>P0098</t>
        </is>
      </c>
      <c r="G7609" t="inlineStr">
        <is>
          <t>Prod_0098</t>
        </is>
      </c>
      <c r="H7609" t="inlineStr">
        <is>
          <t>Clothing</t>
        </is>
      </c>
      <c r="I7609" t="n">
        <v>6</v>
      </c>
      <c r="J7609" t="n">
        <v>629.83</v>
      </c>
      <c r="K7609" t="n">
        <v>0.1</v>
      </c>
      <c r="L7609">
        <f>I7609*J7609*(1-K7609)</f>
        <v/>
      </c>
      <c r="M7609">
        <f>VLOOKUP(F7609,Products!A:D,4,FALSE)*I7609</f>
        <v/>
      </c>
      <c r="N7609">
        <f>L7609-M7609</f>
        <v/>
      </c>
    </row>
    <row r="7610">
      <c r="A7610" t="inlineStr">
        <is>
          <t>T1007608</t>
        </is>
      </c>
      <c r="B7610" t="inlineStr">
        <is>
          <t>2025-07-16</t>
        </is>
      </c>
      <c r="C7610" t="inlineStr">
        <is>
          <t>S027</t>
        </is>
      </c>
      <c r="D7610" t="inlineStr">
        <is>
          <t>Store_027</t>
        </is>
      </c>
      <c r="E7610" t="inlineStr">
        <is>
          <t>South</t>
        </is>
      </c>
      <c r="F7610" t="inlineStr">
        <is>
          <t>P0125</t>
        </is>
      </c>
      <c r="G7610" t="inlineStr">
        <is>
          <t>Prod_0125</t>
        </is>
      </c>
      <c r="H7610" t="inlineStr">
        <is>
          <t>Toys</t>
        </is>
      </c>
      <c r="I7610" t="n">
        <v>6</v>
      </c>
      <c r="J7610" t="n">
        <v>317.68</v>
      </c>
      <c r="K7610" t="n">
        <v>0.05</v>
      </c>
      <c r="L7610">
        <f>I7610*J7610*(1-K7610)</f>
        <v/>
      </c>
      <c r="M7610">
        <f>VLOOKUP(F7610,Products!A:D,4,FALSE)*I7610</f>
        <v/>
      </c>
      <c r="N7610">
        <f>L7610-M7610</f>
        <v/>
      </c>
    </row>
    <row r="7611">
      <c r="A7611" t="inlineStr">
        <is>
          <t>T1007609</t>
        </is>
      </c>
      <c r="B7611" t="inlineStr">
        <is>
          <t>2024-08-01</t>
        </is>
      </c>
      <c r="C7611" t="inlineStr">
        <is>
          <t>S012</t>
        </is>
      </c>
      <c r="D7611" t="inlineStr">
        <is>
          <t>Store_012</t>
        </is>
      </c>
      <c r="E7611" t="inlineStr">
        <is>
          <t>South</t>
        </is>
      </c>
      <c r="F7611" t="inlineStr">
        <is>
          <t>P0170</t>
        </is>
      </c>
      <c r="G7611" t="inlineStr">
        <is>
          <t>Prod_0170</t>
        </is>
      </c>
      <c r="H7611" t="inlineStr">
        <is>
          <t>Household</t>
        </is>
      </c>
      <c r="I7611" t="n">
        <v>8</v>
      </c>
      <c r="J7611" t="n">
        <v>577.6900000000001</v>
      </c>
      <c r="K7611" t="n">
        <v>0</v>
      </c>
      <c r="L7611">
        <f>I7611*J7611*(1-K7611)</f>
        <v/>
      </c>
      <c r="M7611">
        <f>VLOOKUP(F7611,Products!A:D,4,FALSE)*I7611</f>
        <v/>
      </c>
      <c r="N7611">
        <f>L7611-M7611</f>
        <v/>
      </c>
    </row>
    <row r="7612">
      <c r="A7612" t="inlineStr">
        <is>
          <t>T1007610</t>
        </is>
      </c>
      <c r="B7612" t="inlineStr">
        <is>
          <t>2023-08-03</t>
        </is>
      </c>
      <c r="C7612" t="inlineStr">
        <is>
          <t>S004</t>
        </is>
      </c>
      <c r="D7612" t="inlineStr">
        <is>
          <t>Store_004</t>
        </is>
      </c>
      <c r="E7612" t="inlineStr">
        <is>
          <t>Central</t>
        </is>
      </c>
      <c r="F7612" t="inlineStr">
        <is>
          <t>P0080</t>
        </is>
      </c>
      <c r="G7612" t="inlineStr">
        <is>
          <t>Prod_0080</t>
        </is>
      </c>
      <c r="H7612" t="inlineStr">
        <is>
          <t>Clothing</t>
        </is>
      </c>
      <c r="I7612" t="n">
        <v>8</v>
      </c>
      <c r="J7612" t="n">
        <v>571.86</v>
      </c>
      <c r="K7612" t="n">
        <v>0</v>
      </c>
      <c r="L7612">
        <f>I7612*J7612*(1-K7612)</f>
        <v/>
      </c>
      <c r="M7612">
        <f>VLOOKUP(F7612,Products!A:D,4,FALSE)*I7612</f>
        <v/>
      </c>
      <c r="N7612">
        <f>L7612-M7612</f>
        <v/>
      </c>
    </row>
    <row r="7613">
      <c r="A7613" t="inlineStr">
        <is>
          <t>T1007611</t>
        </is>
      </c>
      <c r="B7613" t="inlineStr">
        <is>
          <t>2023-12-19</t>
        </is>
      </c>
      <c r="C7613" t="inlineStr">
        <is>
          <t>S008</t>
        </is>
      </c>
      <c r="D7613" t="inlineStr">
        <is>
          <t>Store_008</t>
        </is>
      </c>
      <c r="E7613" t="inlineStr">
        <is>
          <t>East</t>
        </is>
      </c>
      <c r="F7613" t="inlineStr">
        <is>
          <t>P0194</t>
        </is>
      </c>
      <c r="G7613" t="inlineStr">
        <is>
          <t>Prod_0194</t>
        </is>
      </c>
      <c r="H7613" t="inlineStr">
        <is>
          <t>Food</t>
        </is>
      </c>
      <c r="I7613" t="n">
        <v>6</v>
      </c>
      <c r="J7613" t="n">
        <v>596.86</v>
      </c>
      <c r="K7613" t="n">
        <v>0.2</v>
      </c>
      <c r="L7613">
        <f>I7613*J7613*(1-K7613)</f>
        <v/>
      </c>
      <c r="M7613">
        <f>VLOOKUP(F7613,Products!A:D,4,FALSE)*I7613</f>
        <v/>
      </c>
      <c r="N7613">
        <f>L7613-M7613</f>
        <v/>
      </c>
    </row>
    <row r="7614">
      <c r="A7614" t="inlineStr">
        <is>
          <t>T1007612</t>
        </is>
      </c>
      <c r="B7614" t="inlineStr">
        <is>
          <t>2024-11-17</t>
        </is>
      </c>
      <c r="C7614" t="inlineStr">
        <is>
          <t>S015</t>
        </is>
      </c>
      <c r="D7614" t="inlineStr">
        <is>
          <t>Store_015</t>
        </is>
      </c>
      <c r="E7614" t="inlineStr">
        <is>
          <t>North</t>
        </is>
      </c>
      <c r="F7614" t="inlineStr">
        <is>
          <t>P0035</t>
        </is>
      </c>
      <c r="G7614" t="inlineStr">
        <is>
          <t>Prod_0035</t>
        </is>
      </c>
      <c r="H7614" t="inlineStr">
        <is>
          <t>Beverages</t>
        </is>
      </c>
      <c r="I7614" t="n">
        <v>6</v>
      </c>
      <c r="J7614" t="n">
        <v>93.18000000000001</v>
      </c>
      <c r="K7614" t="n">
        <v>0</v>
      </c>
      <c r="L7614">
        <f>I7614*J7614*(1-K7614)</f>
        <v/>
      </c>
      <c r="M7614">
        <f>VLOOKUP(F7614,Products!A:D,4,FALSE)*I7614</f>
        <v/>
      </c>
      <c r="N7614">
        <f>L7614-M7614</f>
        <v/>
      </c>
    </row>
    <row r="7615">
      <c r="A7615" t="inlineStr">
        <is>
          <t>T1007613</t>
        </is>
      </c>
      <c r="B7615" t="inlineStr">
        <is>
          <t>2025-08-04</t>
        </is>
      </c>
      <c r="C7615" t="inlineStr">
        <is>
          <t>S021</t>
        </is>
      </c>
      <c r="D7615" t="inlineStr">
        <is>
          <t>Store_021</t>
        </is>
      </c>
      <c r="E7615" t="inlineStr">
        <is>
          <t>North</t>
        </is>
      </c>
      <c r="F7615" t="inlineStr">
        <is>
          <t>P0032</t>
        </is>
      </c>
      <c r="G7615" t="inlineStr">
        <is>
          <t>Prod_0032</t>
        </is>
      </c>
      <c r="H7615" t="inlineStr">
        <is>
          <t>Beverages</t>
        </is>
      </c>
      <c r="I7615" t="n">
        <v>6</v>
      </c>
      <c r="J7615" t="n">
        <v>236.18</v>
      </c>
      <c r="K7615" t="n">
        <v>0</v>
      </c>
      <c r="L7615">
        <f>I7615*J7615*(1-K7615)</f>
        <v/>
      </c>
      <c r="M7615">
        <f>VLOOKUP(F7615,Products!A:D,4,FALSE)*I7615</f>
        <v/>
      </c>
      <c r="N7615">
        <f>L7615-M7615</f>
        <v/>
      </c>
    </row>
    <row r="7616">
      <c r="A7616" t="inlineStr">
        <is>
          <t>T1007614</t>
        </is>
      </c>
      <c r="B7616" t="inlineStr">
        <is>
          <t>2023-11-09</t>
        </is>
      </c>
      <c r="C7616" t="inlineStr">
        <is>
          <t>S024</t>
        </is>
      </c>
      <c r="D7616" t="inlineStr">
        <is>
          <t>Store_024</t>
        </is>
      </c>
      <c r="E7616" t="inlineStr">
        <is>
          <t>South</t>
        </is>
      </c>
      <c r="F7616" t="inlineStr">
        <is>
          <t>P0198</t>
        </is>
      </c>
      <c r="G7616" t="inlineStr">
        <is>
          <t>Prod_0198</t>
        </is>
      </c>
      <c r="H7616" t="inlineStr">
        <is>
          <t>Beverages</t>
        </is>
      </c>
      <c r="I7616" t="n">
        <v>2</v>
      </c>
      <c r="J7616" t="n">
        <v>739.45</v>
      </c>
      <c r="K7616" t="n">
        <v>0</v>
      </c>
      <c r="L7616">
        <f>I7616*J7616*(1-K7616)</f>
        <v/>
      </c>
      <c r="M7616">
        <f>VLOOKUP(F7616,Products!A:D,4,FALSE)*I7616</f>
        <v/>
      </c>
      <c r="N7616">
        <f>L7616-M7616</f>
        <v/>
      </c>
    </row>
    <row r="7617">
      <c r="A7617" t="inlineStr">
        <is>
          <t>T1007615</t>
        </is>
      </c>
      <c r="B7617" t="inlineStr">
        <is>
          <t>2023-12-02</t>
        </is>
      </c>
      <c r="C7617" t="inlineStr">
        <is>
          <t>S007</t>
        </is>
      </c>
      <c r="D7617" t="inlineStr">
        <is>
          <t>Store_007</t>
        </is>
      </c>
      <c r="E7617" t="inlineStr">
        <is>
          <t>East</t>
        </is>
      </c>
      <c r="F7617" t="inlineStr">
        <is>
          <t>P0198</t>
        </is>
      </c>
      <c r="G7617" t="inlineStr">
        <is>
          <t>Prod_0198</t>
        </is>
      </c>
      <c r="H7617" t="inlineStr">
        <is>
          <t>Beverages</t>
        </is>
      </c>
      <c r="I7617" t="n">
        <v>6</v>
      </c>
      <c r="J7617" t="n">
        <v>724.4</v>
      </c>
      <c r="K7617" t="n">
        <v>0</v>
      </c>
      <c r="L7617">
        <f>I7617*J7617*(1-K7617)</f>
        <v/>
      </c>
      <c r="M7617">
        <f>VLOOKUP(F7617,Products!A:D,4,FALSE)*I7617</f>
        <v/>
      </c>
      <c r="N7617">
        <f>L7617-M7617</f>
        <v/>
      </c>
    </row>
    <row r="7618">
      <c r="A7618" t="inlineStr">
        <is>
          <t>T1007616</t>
        </is>
      </c>
      <c r="B7618" t="inlineStr">
        <is>
          <t>2024-07-22</t>
        </is>
      </c>
      <c r="C7618" t="inlineStr">
        <is>
          <t>S011</t>
        </is>
      </c>
      <c r="D7618" t="inlineStr">
        <is>
          <t>Store_011</t>
        </is>
      </c>
      <c r="E7618" t="inlineStr">
        <is>
          <t>South</t>
        </is>
      </c>
      <c r="F7618" t="inlineStr">
        <is>
          <t>P0067</t>
        </is>
      </c>
      <c r="G7618" t="inlineStr">
        <is>
          <t>Prod_0067</t>
        </is>
      </c>
      <c r="H7618" t="inlineStr">
        <is>
          <t>Toys</t>
        </is>
      </c>
      <c r="I7618" t="n">
        <v>5</v>
      </c>
      <c r="J7618" t="n">
        <v>165.66</v>
      </c>
      <c r="K7618" t="n">
        <v>0</v>
      </c>
      <c r="L7618">
        <f>I7618*J7618*(1-K7618)</f>
        <v/>
      </c>
      <c r="M7618">
        <f>VLOOKUP(F7618,Products!A:D,4,FALSE)*I7618</f>
        <v/>
      </c>
      <c r="N7618">
        <f>L7618-M7618</f>
        <v/>
      </c>
    </row>
    <row r="7619">
      <c r="A7619" t="inlineStr">
        <is>
          <t>T1007617</t>
        </is>
      </c>
      <c r="B7619" t="inlineStr">
        <is>
          <t>2025-08-14</t>
        </is>
      </c>
      <c r="C7619" t="inlineStr">
        <is>
          <t>S028</t>
        </is>
      </c>
      <c r="D7619" t="inlineStr">
        <is>
          <t>Store_028</t>
        </is>
      </c>
      <c r="E7619" t="inlineStr">
        <is>
          <t>North</t>
        </is>
      </c>
      <c r="F7619" t="inlineStr">
        <is>
          <t>P0161</t>
        </is>
      </c>
      <c r="G7619" t="inlineStr">
        <is>
          <t>Prod_0161</t>
        </is>
      </c>
      <c r="H7619" t="inlineStr">
        <is>
          <t>Household</t>
        </is>
      </c>
      <c r="I7619" t="n">
        <v>7</v>
      </c>
      <c r="J7619" t="n">
        <v>73.58</v>
      </c>
      <c r="K7619" t="n">
        <v>0</v>
      </c>
      <c r="L7619">
        <f>I7619*J7619*(1-K7619)</f>
        <v/>
      </c>
      <c r="M7619">
        <f>VLOOKUP(F7619,Products!A:D,4,FALSE)*I7619</f>
        <v/>
      </c>
      <c r="N7619">
        <f>L7619-M7619</f>
        <v/>
      </c>
    </row>
    <row r="7620">
      <c r="A7620" t="inlineStr">
        <is>
          <t>T1007618</t>
        </is>
      </c>
      <c r="B7620" t="inlineStr">
        <is>
          <t>2023-05-11</t>
        </is>
      </c>
      <c r="C7620" t="inlineStr">
        <is>
          <t>S010</t>
        </is>
      </c>
      <c r="D7620" t="inlineStr">
        <is>
          <t>Store_010</t>
        </is>
      </c>
      <c r="E7620" t="inlineStr">
        <is>
          <t>North</t>
        </is>
      </c>
      <c r="F7620" t="inlineStr">
        <is>
          <t>P0084</t>
        </is>
      </c>
      <c r="G7620" t="inlineStr">
        <is>
          <t>Prod_0084</t>
        </is>
      </c>
      <c r="H7620" t="inlineStr">
        <is>
          <t>Beverages</t>
        </is>
      </c>
      <c r="I7620" t="n">
        <v>2</v>
      </c>
      <c r="J7620" t="n">
        <v>1013.86</v>
      </c>
      <c r="K7620" t="n">
        <v>0</v>
      </c>
      <c r="L7620">
        <f>I7620*J7620*(1-K7620)</f>
        <v/>
      </c>
      <c r="M7620">
        <f>VLOOKUP(F7620,Products!A:D,4,FALSE)*I7620</f>
        <v/>
      </c>
      <c r="N7620">
        <f>L7620-M7620</f>
        <v/>
      </c>
    </row>
    <row r="7621">
      <c r="A7621" t="inlineStr">
        <is>
          <t>T1007619</t>
        </is>
      </c>
      <c r="B7621" t="inlineStr">
        <is>
          <t>2025-09-02</t>
        </is>
      </c>
      <c r="C7621" t="inlineStr">
        <is>
          <t>S042</t>
        </is>
      </c>
      <c r="D7621" t="inlineStr">
        <is>
          <t>Store_042</t>
        </is>
      </c>
      <c r="E7621" t="inlineStr">
        <is>
          <t>Central</t>
        </is>
      </c>
      <c r="F7621" t="inlineStr">
        <is>
          <t>P0126</t>
        </is>
      </c>
      <c r="G7621" t="inlineStr">
        <is>
          <t>Prod_0126</t>
        </is>
      </c>
      <c r="H7621" t="inlineStr">
        <is>
          <t>Toys</t>
        </is>
      </c>
      <c r="I7621" t="n">
        <v>9</v>
      </c>
      <c r="J7621" t="n">
        <v>270.34</v>
      </c>
      <c r="K7621" t="n">
        <v>0</v>
      </c>
      <c r="L7621">
        <f>I7621*J7621*(1-K7621)</f>
        <v/>
      </c>
      <c r="M7621">
        <f>VLOOKUP(F7621,Products!A:D,4,FALSE)*I7621</f>
        <v/>
      </c>
      <c r="N7621">
        <f>L7621-M7621</f>
        <v/>
      </c>
    </row>
    <row r="7622">
      <c r="A7622" t="inlineStr">
        <is>
          <t>T1007620</t>
        </is>
      </c>
      <c r="B7622" t="inlineStr">
        <is>
          <t>2023-03-29</t>
        </is>
      </c>
      <c r="C7622" t="inlineStr">
        <is>
          <t>S009</t>
        </is>
      </c>
      <c r="D7622" t="inlineStr">
        <is>
          <t>Store_009</t>
        </is>
      </c>
      <c r="E7622" t="inlineStr">
        <is>
          <t>Central</t>
        </is>
      </c>
      <c r="F7622" t="inlineStr">
        <is>
          <t>P0123</t>
        </is>
      </c>
      <c r="G7622" t="inlineStr">
        <is>
          <t>Prod_0123</t>
        </is>
      </c>
      <c r="H7622" t="inlineStr">
        <is>
          <t>Food</t>
        </is>
      </c>
      <c r="I7622" t="n">
        <v>2</v>
      </c>
      <c r="J7622" t="n">
        <v>489.11</v>
      </c>
      <c r="K7622" t="n">
        <v>0</v>
      </c>
      <c r="L7622">
        <f>I7622*J7622*(1-K7622)</f>
        <v/>
      </c>
      <c r="M7622">
        <f>VLOOKUP(F7622,Products!A:D,4,FALSE)*I7622</f>
        <v/>
      </c>
      <c r="N7622">
        <f>L7622-M7622</f>
        <v/>
      </c>
    </row>
    <row r="7623">
      <c r="A7623" t="inlineStr">
        <is>
          <t>T1007621</t>
        </is>
      </c>
      <c r="B7623" t="inlineStr">
        <is>
          <t>2024-03-31</t>
        </is>
      </c>
      <c r="C7623" t="inlineStr">
        <is>
          <t>S048</t>
        </is>
      </c>
      <c r="D7623" t="inlineStr">
        <is>
          <t>Store_048</t>
        </is>
      </c>
      <c r="E7623" t="inlineStr">
        <is>
          <t>South</t>
        </is>
      </c>
      <c r="F7623" t="inlineStr">
        <is>
          <t>P0104</t>
        </is>
      </c>
      <c r="G7623" t="inlineStr">
        <is>
          <t>Prod_0104</t>
        </is>
      </c>
      <c r="H7623" t="inlineStr">
        <is>
          <t>Clothing</t>
        </is>
      </c>
      <c r="I7623" t="n">
        <v>8</v>
      </c>
      <c r="J7623" t="n">
        <v>804.71</v>
      </c>
      <c r="K7623" t="n">
        <v>0</v>
      </c>
      <c r="L7623">
        <f>I7623*J7623*(1-K7623)</f>
        <v/>
      </c>
      <c r="M7623">
        <f>VLOOKUP(F7623,Products!A:D,4,FALSE)*I7623</f>
        <v/>
      </c>
      <c r="N7623">
        <f>L7623-M7623</f>
        <v/>
      </c>
    </row>
    <row r="7624">
      <c r="A7624" t="inlineStr">
        <is>
          <t>T1007622</t>
        </is>
      </c>
      <c r="B7624" t="inlineStr">
        <is>
          <t>2023-02-17</t>
        </is>
      </c>
      <c r="C7624" t="inlineStr">
        <is>
          <t>S019</t>
        </is>
      </c>
      <c r="D7624" t="inlineStr">
        <is>
          <t>Store_019</t>
        </is>
      </c>
      <c r="E7624" t="inlineStr">
        <is>
          <t>East</t>
        </is>
      </c>
      <c r="F7624" t="inlineStr">
        <is>
          <t>P0104</t>
        </is>
      </c>
      <c r="G7624" t="inlineStr">
        <is>
          <t>Prod_0104</t>
        </is>
      </c>
      <c r="H7624" t="inlineStr">
        <is>
          <t>Clothing</t>
        </is>
      </c>
      <c r="I7624" t="n">
        <v>9</v>
      </c>
      <c r="J7624" t="n">
        <v>632.9400000000001</v>
      </c>
      <c r="K7624" t="n">
        <v>0</v>
      </c>
      <c r="L7624">
        <f>I7624*J7624*(1-K7624)</f>
        <v/>
      </c>
      <c r="M7624">
        <f>VLOOKUP(F7624,Products!A:D,4,FALSE)*I7624</f>
        <v/>
      </c>
      <c r="N7624">
        <f>L7624-M7624</f>
        <v/>
      </c>
    </row>
    <row r="7625">
      <c r="A7625" t="inlineStr">
        <is>
          <t>T1007623</t>
        </is>
      </c>
      <c r="B7625" t="inlineStr">
        <is>
          <t>2025-02-13</t>
        </is>
      </c>
      <c r="C7625" t="inlineStr">
        <is>
          <t>S003</t>
        </is>
      </c>
      <c r="D7625" t="inlineStr">
        <is>
          <t>Store_003</t>
        </is>
      </c>
      <c r="E7625" t="inlineStr">
        <is>
          <t>North</t>
        </is>
      </c>
      <c r="F7625" t="inlineStr">
        <is>
          <t>P0090</t>
        </is>
      </c>
      <c r="G7625" t="inlineStr">
        <is>
          <t>Prod_0090</t>
        </is>
      </c>
      <c r="H7625" t="inlineStr">
        <is>
          <t>Toys</t>
        </is>
      </c>
      <c r="I7625" t="n">
        <v>1</v>
      </c>
      <c r="J7625" t="n">
        <v>401.78</v>
      </c>
      <c r="K7625" t="n">
        <v>0</v>
      </c>
      <c r="L7625">
        <f>I7625*J7625*(1-K7625)</f>
        <v/>
      </c>
      <c r="M7625">
        <f>VLOOKUP(F7625,Products!A:D,4,FALSE)*I7625</f>
        <v/>
      </c>
      <c r="N7625">
        <f>L7625-M7625</f>
        <v/>
      </c>
    </row>
    <row r="7626">
      <c r="A7626" t="inlineStr">
        <is>
          <t>T1007624</t>
        </is>
      </c>
      <c r="B7626" t="inlineStr">
        <is>
          <t>2024-07-04</t>
        </is>
      </c>
      <c r="C7626" t="inlineStr">
        <is>
          <t>S029</t>
        </is>
      </c>
      <c r="D7626" t="inlineStr">
        <is>
          <t>Store_029</t>
        </is>
      </c>
      <c r="E7626" t="inlineStr">
        <is>
          <t>South</t>
        </is>
      </c>
      <c r="F7626" t="inlineStr">
        <is>
          <t>P0034</t>
        </is>
      </c>
      <c r="G7626" t="inlineStr">
        <is>
          <t>Prod_0034</t>
        </is>
      </c>
      <c r="H7626" t="inlineStr">
        <is>
          <t>Toys</t>
        </is>
      </c>
      <c r="I7626" t="n">
        <v>8</v>
      </c>
      <c r="J7626" t="n">
        <v>459.73</v>
      </c>
      <c r="K7626" t="n">
        <v>0.2</v>
      </c>
      <c r="L7626">
        <f>I7626*J7626*(1-K7626)</f>
        <v/>
      </c>
      <c r="M7626">
        <f>VLOOKUP(F7626,Products!A:D,4,FALSE)*I7626</f>
        <v/>
      </c>
      <c r="N7626">
        <f>L7626-M7626</f>
        <v/>
      </c>
    </row>
    <row r="7627">
      <c r="A7627" t="inlineStr">
        <is>
          <t>T1007625</t>
        </is>
      </c>
      <c r="B7627" t="inlineStr">
        <is>
          <t>2023-07-26</t>
        </is>
      </c>
      <c r="C7627" t="inlineStr">
        <is>
          <t>S030</t>
        </is>
      </c>
      <c r="D7627" t="inlineStr">
        <is>
          <t>Store_030</t>
        </is>
      </c>
      <c r="E7627" t="inlineStr">
        <is>
          <t>North</t>
        </is>
      </c>
      <c r="F7627" t="inlineStr">
        <is>
          <t>P0119</t>
        </is>
      </c>
      <c r="G7627" t="inlineStr">
        <is>
          <t>Prod_0119</t>
        </is>
      </c>
      <c r="H7627" t="inlineStr">
        <is>
          <t>Electronics</t>
        </is>
      </c>
      <c r="I7627" t="n">
        <v>6</v>
      </c>
      <c r="J7627" t="n">
        <v>241.98</v>
      </c>
      <c r="K7627" t="n">
        <v>0.1</v>
      </c>
      <c r="L7627">
        <f>I7627*J7627*(1-K7627)</f>
        <v/>
      </c>
      <c r="M7627">
        <f>VLOOKUP(F7627,Products!A:D,4,FALSE)*I7627</f>
        <v/>
      </c>
      <c r="N7627">
        <f>L7627-M7627</f>
        <v/>
      </c>
    </row>
    <row r="7628">
      <c r="A7628" t="inlineStr">
        <is>
          <t>T1007626</t>
        </is>
      </c>
      <c r="B7628" t="inlineStr">
        <is>
          <t>2025-05-15</t>
        </is>
      </c>
      <c r="C7628" t="inlineStr">
        <is>
          <t>S030</t>
        </is>
      </c>
      <c r="D7628" t="inlineStr">
        <is>
          <t>Store_030</t>
        </is>
      </c>
      <c r="E7628" t="inlineStr">
        <is>
          <t>North</t>
        </is>
      </c>
      <c r="F7628" t="inlineStr">
        <is>
          <t>P0069</t>
        </is>
      </c>
      <c r="G7628" t="inlineStr">
        <is>
          <t>Prod_0069</t>
        </is>
      </c>
      <c r="H7628" t="inlineStr">
        <is>
          <t>Household</t>
        </is>
      </c>
      <c r="I7628" t="n">
        <v>7</v>
      </c>
      <c r="J7628" t="n">
        <v>346.53</v>
      </c>
      <c r="K7628" t="n">
        <v>0</v>
      </c>
      <c r="L7628">
        <f>I7628*J7628*(1-K7628)</f>
        <v/>
      </c>
      <c r="M7628">
        <f>VLOOKUP(F7628,Products!A:D,4,FALSE)*I7628</f>
        <v/>
      </c>
      <c r="N7628">
        <f>L7628-M7628</f>
        <v/>
      </c>
    </row>
    <row r="7629">
      <c r="A7629" t="inlineStr">
        <is>
          <t>T1007627</t>
        </is>
      </c>
      <c r="B7629" t="inlineStr">
        <is>
          <t>2023-12-12</t>
        </is>
      </c>
      <c r="C7629" t="inlineStr">
        <is>
          <t>S009</t>
        </is>
      </c>
      <c r="D7629" t="inlineStr">
        <is>
          <t>Store_009</t>
        </is>
      </c>
      <c r="E7629" t="inlineStr">
        <is>
          <t>Central</t>
        </is>
      </c>
      <c r="F7629" t="inlineStr">
        <is>
          <t>P0144</t>
        </is>
      </c>
      <c r="G7629" t="inlineStr">
        <is>
          <t>Prod_0144</t>
        </is>
      </c>
      <c r="H7629" t="inlineStr">
        <is>
          <t>Stationery</t>
        </is>
      </c>
      <c r="I7629" t="n">
        <v>6</v>
      </c>
      <c r="J7629" t="n">
        <v>250.73</v>
      </c>
      <c r="K7629" t="n">
        <v>0</v>
      </c>
      <c r="L7629">
        <f>I7629*J7629*(1-K7629)</f>
        <v/>
      </c>
      <c r="M7629">
        <f>VLOOKUP(F7629,Products!A:D,4,FALSE)*I7629</f>
        <v/>
      </c>
      <c r="N7629">
        <f>L7629-M7629</f>
        <v/>
      </c>
    </row>
    <row r="7630">
      <c r="A7630" t="inlineStr">
        <is>
          <t>T1007628</t>
        </is>
      </c>
      <c r="B7630" t="inlineStr">
        <is>
          <t>2023-10-22</t>
        </is>
      </c>
      <c r="C7630" t="inlineStr">
        <is>
          <t>S044</t>
        </is>
      </c>
      <c r="D7630" t="inlineStr">
        <is>
          <t>Store_044</t>
        </is>
      </c>
      <c r="E7630" t="inlineStr">
        <is>
          <t>North</t>
        </is>
      </c>
      <c r="F7630" t="inlineStr">
        <is>
          <t>P0110</t>
        </is>
      </c>
      <c r="G7630" t="inlineStr">
        <is>
          <t>Prod_0110</t>
        </is>
      </c>
      <c r="H7630" t="inlineStr">
        <is>
          <t>Stationery</t>
        </is>
      </c>
      <c r="I7630" t="n">
        <v>6</v>
      </c>
      <c r="J7630" t="n">
        <v>84.47</v>
      </c>
      <c r="K7630" t="n">
        <v>0</v>
      </c>
      <c r="L7630">
        <f>I7630*J7630*(1-K7630)</f>
        <v/>
      </c>
      <c r="M7630">
        <f>VLOOKUP(F7630,Products!A:D,4,FALSE)*I7630</f>
        <v/>
      </c>
      <c r="N7630">
        <f>L7630-M7630</f>
        <v/>
      </c>
    </row>
    <row r="7631">
      <c r="A7631" t="inlineStr">
        <is>
          <t>T1007629</t>
        </is>
      </c>
      <c r="B7631" t="inlineStr">
        <is>
          <t>2023-02-14</t>
        </is>
      </c>
      <c r="C7631" t="inlineStr">
        <is>
          <t>S028</t>
        </is>
      </c>
      <c r="D7631" t="inlineStr">
        <is>
          <t>Store_028</t>
        </is>
      </c>
      <c r="E7631" t="inlineStr">
        <is>
          <t>North</t>
        </is>
      </c>
      <c r="F7631" t="inlineStr">
        <is>
          <t>P0013</t>
        </is>
      </c>
      <c r="G7631" t="inlineStr">
        <is>
          <t>Prod_0013</t>
        </is>
      </c>
      <c r="H7631" t="inlineStr">
        <is>
          <t>Clothing</t>
        </is>
      </c>
      <c r="I7631" t="n">
        <v>2</v>
      </c>
      <c r="J7631" t="n">
        <v>67.06</v>
      </c>
      <c r="K7631" t="n">
        <v>0</v>
      </c>
      <c r="L7631">
        <f>I7631*J7631*(1-K7631)</f>
        <v/>
      </c>
      <c r="M7631">
        <f>VLOOKUP(F7631,Products!A:D,4,FALSE)*I7631</f>
        <v/>
      </c>
      <c r="N7631">
        <f>L7631-M7631</f>
        <v/>
      </c>
    </row>
    <row r="7632">
      <c r="A7632" t="inlineStr">
        <is>
          <t>T1007630</t>
        </is>
      </c>
      <c r="B7632" t="inlineStr">
        <is>
          <t>2023-02-12</t>
        </is>
      </c>
      <c r="C7632" t="inlineStr">
        <is>
          <t>S044</t>
        </is>
      </c>
      <c r="D7632" t="inlineStr">
        <is>
          <t>Store_044</t>
        </is>
      </c>
      <c r="E7632" t="inlineStr">
        <is>
          <t>North</t>
        </is>
      </c>
      <c r="F7632" t="inlineStr">
        <is>
          <t>P0090</t>
        </is>
      </c>
      <c r="G7632" t="inlineStr">
        <is>
          <t>Prod_0090</t>
        </is>
      </c>
      <c r="H7632" t="inlineStr">
        <is>
          <t>Toys</t>
        </is>
      </c>
      <c r="I7632" t="n">
        <v>9</v>
      </c>
      <c r="J7632" t="n">
        <v>544.83</v>
      </c>
      <c r="K7632" t="n">
        <v>0.05</v>
      </c>
      <c r="L7632">
        <f>I7632*J7632*(1-K7632)</f>
        <v/>
      </c>
      <c r="M7632">
        <f>VLOOKUP(F7632,Products!A:D,4,FALSE)*I7632</f>
        <v/>
      </c>
      <c r="N7632">
        <f>L7632-M7632</f>
        <v/>
      </c>
    </row>
    <row r="7633">
      <c r="A7633" t="inlineStr">
        <is>
          <t>T1007631</t>
        </is>
      </c>
      <c r="B7633" t="inlineStr">
        <is>
          <t>2023-12-15</t>
        </is>
      </c>
      <c r="C7633" t="inlineStr">
        <is>
          <t>S037</t>
        </is>
      </c>
      <c r="D7633" t="inlineStr">
        <is>
          <t>Store_037</t>
        </is>
      </c>
      <c r="E7633" t="inlineStr">
        <is>
          <t>East</t>
        </is>
      </c>
      <c r="F7633" t="inlineStr">
        <is>
          <t>P0014</t>
        </is>
      </c>
      <c r="G7633" t="inlineStr">
        <is>
          <t>Prod_0014</t>
        </is>
      </c>
      <c r="H7633" t="inlineStr">
        <is>
          <t>Clothing</t>
        </is>
      </c>
      <c r="I7633" t="n">
        <v>6</v>
      </c>
      <c r="J7633" t="n">
        <v>302.6</v>
      </c>
      <c r="K7633" t="n">
        <v>0</v>
      </c>
      <c r="L7633">
        <f>I7633*J7633*(1-K7633)</f>
        <v/>
      </c>
      <c r="M7633">
        <f>VLOOKUP(F7633,Products!A:D,4,FALSE)*I7633</f>
        <v/>
      </c>
      <c r="N7633">
        <f>L7633-M7633</f>
        <v/>
      </c>
    </row>
    <row r="7634">
      <c r="A7634" t="inlineStr">
        <is>
          <t>T1007632</t>
        </is>
      </c>
      <c r="B7634" t="inlineStr">
        <is>
          <t>2024-05-18</t>
        </is>
      </c>
      <c r="C7634" t="inlineStr">
        <is>
          <t>S033</t>
        </is>
      </c>
      <c r="D7634" t="inlineStr">
        <is>
          <t>Store_033</t>
        </is>
      </c>
      <c r="E7634" t="inlineStr">
        <is>
          <t>North</t>
        </is>
      </c>
      <c r="F7634" t="inlineStr">
        <is>
          <t>P0119</t>
        </is>
      </c>
      <c r="G7634" t="inlineStr">
        <is>
          <t>Prod_0119</t>
        </is>
      </c>
      <c r="H7634" t="inlineStr">
        <is>
          <t>Electronics</t>
        </is>
      </c>
      <c r="I7634" t="n">
        <v>4</v>
      </c>
      <c r="J7634" t="n">
        <v>228.82</v>
      </c>
      <c r="K7634" t="n">
        <v>0</v>
      </c>
      <c r="L7634">
        <f>I7634*J7634*(1-K7634)</f>
        <v/>
      </c>
      <c r="M7634">
        <f>VLOOKUP(F7634,Products!A:D,4,FALSE)*I7634</f>
        <v/>
      </c>
      <c r="N7634">
        <f>L7634-M7634</f>
        <v/>
      </c>
    </row>
    <row r="7635">
      <c r="A7635" t="inlineStr">
        <is>
          <t>T1007633</t>
        </is>
      </c>
      <c r="B7635" t="inlineStr">
        <is>
          <t>2025-04-14</t>
        </is>
      </c>
      <c r="C7635" t="inlineStr">
        <is>
          <t>S037</t>
        </is>
      </c>
      <c r="D7635" t="inlineStr">
        <is>
          <t>Store_037</t>
        </is>
      </c>
      <c r="E7635" t="inlineStr">
        <is>
          <t>East</t>
        </is>
      </c>
      <c r="F7635" t="inlineStr">
        <is>
          <t>P0127</t>
        </is>
      </c>
      <c r="G7635" t="inlineStr">
        <is>
          <t>Prod_0127</t>
        </is>
      </c>
      <c r="H7635" t="inlineStr">
        <is>
          <t>Toys</t>
        </is>
      </c>
      <c r="I7635" t="n">
        <v>2</v>
      </c>
      <c r="J7635" t="n">
        <v>613.4</v>
      </c>
      <c r="K7635" t="n">
        <v>0</v>
      </c>
      <c r="L7635">
        <f>I7635*J7635*(1-K7635)</f>
        <v/>
      </c>
      <c r="M7635">
        <f>VLOOKUP(F7635,Products!A:D,4,FALSE)*I7635</f>
        <v/>
      </c>
      <c r="N7635">
        <f>L7635-M7635</f>
        <v/>
      </c>
    </row>
    <row r="7636">
      <c r="A7636" t="inlineStr">
        <is>
          <t>T1007634</t>
        </is>
      </c>
      <c r="B7636" t="inlineStr">
        <is>
          <t>2025-07-26</t>
        </is>
      </c>
      <c r="C7636" t="inlineStr">
        <is>
          <t>S024</t>
        </is>
      </c>
      <c r="D7636" t="inlineStr">
        <is>
          <t>Store_024</t>
        </is>
      </c>
      <c r="E7636" t="inlineStr">
        <is>
          <t>South</t>
        </is>
      </c>
      <c r="F7636" t="inlineStr">
        <is>
          <t>P0027</t>
        </is>
      </c>
      <c r="G7636" t="inlineStr">
        <is>
          <t>Prod_0027</t>
        </is>
      </c>
      <c r="H7636" t="inlineStr">
        <is>
          <t>Electronics</t>
        </is>
      </c>
      <c r="I7636" t="n">
        <v>4</v>
      </c>
      <c r="J7636" t="n">
        <v>467.77</v>
      </c>
      <c r="K7636" t="n">
        <v>0.05</v>
      </c>
      <c r="L7636">
        <f>I7636*J7636*(1-K7636)</f>
        <v/>
      </c>
      <c r="M7636">
        <f>VLOOKUP(F7636,Products!A:D,4,FALSE)*I7636</f>
        <v/>
      </c>
      <c r="N7636">
        <f>L7636-M7636</f>
        <v/>
      </c>
    </row>
    <row r="7637">
      <c r="A7637" t="inlineStr">
        <is>
          <t>T1007635</t>
        </is>
      </c>
      <c r="B7637" t="inlineStr">
        <is>
          <t>2024-01-20</t>
        </is>
      </c>
      <c r="C7637" t="inlineStr">
        <is>
          <t>S004</t>
        </is>
      </c>
      <c r="D7637" t="inlineStr">
        <is>
          <t>Store_004</t>
        </is>
      </c>
      <c r="E7637" t="inlineStr">
        <is>
          <t>Central</t>
        </is>
      </c>
      <c r="F7637" t="inlineStr">
        <is>
          <t>P0185</t>
        </is>
      </c>
      <c r="G7637" t="inlineStr">
        <is>
          <t>Prod_0185</t>
        </is>
      </c>
      <c r="H7637" t="inlineStr">
        <is>
          <t>Food</t>
        </is>
      </c>
      <c r="I7637" t="n">
        <v>9</v>
      </c>
      <c r="J7637" t="n">
        <v>427.57</v>
      </c>
      <c r="K7637" t="n">
        <v>0</v>
      </c>
      <c r="L7637">
        <f>I7637*J7637*(1-K7637)</f>
        <v/>
      </c>
      <c r="M7637">
        <f>VLOOKUP(F7637,Products!A:D,4,FALSE)*I7637</f>
        <v/>
      </c>
      <c r="N7637">
        <f>L7637-M7637</f>
        <v/>
      </c>
    </row>
    <row r="7638">
      <c r="A7638" t="inlineStr">
        <is>
          <t>T1007636</t>
        </is>
      </c>
      <c r="B7638" t="inlineStr">
        <is>
          <t>2025-03-15</t>
        </is>
      </c>
      <c r="C7638" t="inlineStr">
        <is>
          <t>S006</t>
        </is>
      </c>
      <c r="D7638" t="inlineStr">
        <is>
          <t>Store_006</t>
        </is>
      </c>
      <c r="E7638" t="inlineStr">
        <is>
          <t>East</t>
        </is>
      </c>
      <c r="F7638" t="inlineStr">
        <is>
          <t>P0173</t>
        </is>
      </c>
      <c r="G7638" t="inlineStr">
        <is>
          <t>Prod_0173</t>
        </is>
      </c>
      <c r="H7638" t="inlineStr">
        <is>
          <t>Toys</t>
        </is>
      </c>
      <c r="I7638" t="n">
        <v>7</v>
      </c>
      <c r="J7638" t="n">
        <v>778.67</v>
      </c>
      <c r="K7638" t="n">
        <v>0.05</v>
      </c>
      <c r="L7638">
        <f>I7638*J7638*(1-K7638)</f>
        <v/>
      </c>
      <c r="M7638">
        <f>VLOOKUP(F7638,Products!A:D,4,FALSE)*I7638</f>
        <v/>
      </c>
      <c r="N7638">
        <f>L7638-M7638</f>
        <v/>
      </c>
    </row>
    <row r="7639">
      <c r="A7639" t="inlineStr">
        <is>
          <t>T1007637</t>
        </is>
      </c>
      <c r="B7639" t="inlineStr">
        <is>
          <t>2023-01-08</t>
        </is>
      </c>
      <c r="C7639" t="inlineStr">
        <is>
          <t>S040</t>
        </is>
      </c>
      <c r="D7639" t="inlineStr">
        <is>
          <t>Store_040</t>
        </is>
      </c>
      <c r="E7639" t="inlineStr">
        <is>
          <t>Central</t>
        </is>
      </c>
      <c r="F7639" t="inlineStr">
        <is>
          <t>P0142</t>
        </is>
      </c>
      <c r="G7639" t="inlineStr">
        <is>
          <t>Prod_0142</t>
        </is>
      </c>
      <c r="H7639" t="inlineStr">
        <is>
          <t>Household</t>
        </is>
      </c>
      <c r="I7639" t="n">
        <v>1</v>
      </c>
      <c r="J7639" t="n">
        <v>179.65</v>
      </c>
      <c r="K7639" t="n">
        <v>0</v>
      </c>
      <c r="L7639">
        <f>I7639*J7639*(1-K7639)</f>
        <v/>
      </c>
      <c r="M7639">
        <f>VLOOKUP(F7639,Products!A:D,4,FALSE)*I7639</f>
        <v/>
      </c>
      <c r="N7639">
        <f>L7639-M7639</f>
        <v/>
      </c>
    </row>
    <row r="7640">
      <c r="A7640" t="inlineStr">
        <is>
          <t>T1007638</t>
        </is>
      </c>
      <c r="B7640" t="inlineStr">
        <is>
          <t>2024-02-14</t>
        </is>
      </c>
      <c r="C7640" t="inlineStr">
        <is>
          <t>S012</t>
        </is>
      </c>
      <c r="D7640" t="inlineStr">
        <is>
          <t>Store_012</t>
        </is>
      </c>
      <c r="E7640" t="inlineStr">
        <is>
          <t>South</t>
        </is>
      </c>
      <c r="F7640" t="inlineStr">
        <is>
          <t>P0037</t>
        </is>
      </c>
      <c r="G7640" t="inlineStr">
        <is>
          <t>Prod_0037</t>
        </is>
      </c>
      <c r="H7640" t="inlineStr">
        <is>
          <t>Stationery</t>
        </is>
      </c>
      <c r="I7640" t="n">
        <v>2</v>
      </c>
      <c r="J7640" t="n">
        <v>353.3</v>
      </c>
      <c r="K7640" t="n">
        <v>0.05</v>
      </c>
      <c r="L7640">
        <f>I7640*J7640*(1-K7640)</f>
        <v/>
      </c>
      <c r="M7640">
        <f>VLOOKUP(F7640,Products!A:D,4,FALSE)*I7640</f>
        <v/>
      </c>
      <c r="N7640">
        <f>L7640-M7640</f>
        <v/>
      </c>
    </row>
    <row r="7641">
      <c r="A7641" t="inlineStr">
        <is>
          <t>T1007639</t>
        </is>
      </c>
      <c r="B7641" t="inlineStr">
        <is>
          <t>2024-02-26</t>
        </is>
      </c>
      <c r="C7641" t="inlineStr">
        <is>
          <t>S050</t>
        </is>
      </c>
      <c r="D7641" t="inlineStr">
        <is>
          <t>Store_050</t>
        </is>
      </c>
      <c r="E7641" t="inlineStr">
        <is>
          <t>South</t>
        </is>
      </c>
      <c r="F7641" t="inlineStr">
        <is>
          <t>P0119</t>
        </is>
      </c>
      <c r="G7641" t="inlineStr">
        <is>
          <t>Prod_0119</t>
        </is>
      </c>
      <c r="H7641" t="inlineStr">
        <is>
          <t>Electronics</t>
        </is>
      </c>
      <c r="I7641" t="n">
        <v>8</v>
      </c>
      <c r="J7641" t="n">
        <v>325.72</v>
      </c>
      <c r="K7641" t="n">
        <v>0</v>
      </c>
      <c r="L7641">
        <f>I7641*J7641*(1-K7641)</f>
        <v/>
      </c>
      <c r="M7641">
        <f>VLOOKUP(F7641,Products!A:D,4,FALSE)*I7641</f>
        <v/>
      </c>
      <c r="N7641">
        <f>L7641-M7641</f>
        <v/>
      </c>
    </row>
    <row r="7642">
      <c r="A7642" t="inlineStr">
        <is>
          <t>T1007640</t>
        </is>
      </c>
      <c r="B7642" t="inlineStr">
        <is>
          <t>2025-04-25</t>
        </is>
      </c>
      <c r="C7642" t="inlineStr">
        <is>
          <t>S027</t>
        </is>
      </c>
      <c r="D7642" t="inlineStr">
        <is>
          <t>Store_027</t>
        </is>
      </c>
      <c r="E7642" t="inlineStr">
        <is>
          <t>South</t>
        </is>
      </c>
      <c r="F7642" t="inlineStr">
        <is>
          <t>P0035</t>
        </is>
      </c>
      <c r="G7642" t="inlineStr">
        <is>
          <t>Prod_0035</t>
        </is>
      </c>
      <c r="H7642" t="inlineStr">
        <is>
          <t>Beverages</t>
        </is>
      </c>
      <c r="I7642" t="n">
        <v>5</v>
      </c>
      <c r="J7642" t="n">
        <v>114.24</v>
      </c>
      <c r="K7642" t="n">
        <v>0</v>
      </c>
      <c r="L7642">
        <f>I7642*J7642*(1-K7642)</f>
        <v/>
      </c>
      <c r="M7642">
        <f>VLOOKUP(F7642,Products!A:D,4,FALSE)*I7642</f>
        <v/>
      </c>
      <c r="N7642">
        <f>L7642-M7642</f>
        <v/>
      </c>
    </row>
    <row r="7643">
      <c r="A7643" t="inlineStr">
        <is>
          <t>T1007641</t>
        </is>
      </c>
      <c r="B7643" t="inlineStr">
        <is>
          <t>2024-03-30</t>
        </is>
      </c>
      <c r="C7643" t="inlineStr">
        <is>
          <t>S011</t>
        </is>
      </c>
      <c r="D7643" t="inlineStr">
        <is>
          <t>Store_011</t>
        </is>
      </c>
      <c r="E7643" t="inlineStr">
        <is>
          <t>South</t>
        </is>
      </c>
      <c r="F7643" t="inlineStr">
        <is>
          <t>P0157</t>
        </is>
      </c>
      <c r="G7643" t="inlineStr">
        <is>
          <t>Prod_0157</t>
        </is>
      </c>
      <c r="H7643" t="inlineStr">
        <is>
          <t>Toys</t>
        </is>
      </c>
      <c r="I7643" t="n">
        <v>8</v>
      </c>
      <c r="J7643" t="n">
        <v>259.07</v>
      </c>
      <c r="K7643" t="n">
        <v>0</v>
      </c>
      <c r="L7643">
        <f>I7643*J7643*(1-K7643)</f>
        <v/>
      </c>
      <c r="M7643">
        <f>VLOOKUP(F7643,Products!A:D,4,FALSE)*I7643</f>
        <v/>
      </c>
      <c r="N7643">
        <f>L7643-M7643</f>
        <v/>
      </c>
    </row>
    <row r="7644">
      <c r="A7644" t="inlineStr">
        <is>
          <t>T1007642</t>
        </is>
      </c>
      <c r="B7644" t="inlineStr">
        <is>
          <t>2024-10-12</t>
        </is>
      </c>
      <c r="C7644" t="inlineStr">
        <is>
          <t>S007</t>
        </is>
      </c>
      <c r="D7644" t="inlineStr">
        <is>
          <t>Store_007</t>
        </is>
      </c>
      <c r="E7644" t="inlineStr">
        <is>
          <t>East</t>
        </is>
      </c>
      <c r="F7644" t="inlineStr">
        <is>
          <t>P0194</t>
        </is>
      </c>
      <c r="G7644" t="inlineStr">
        <is>
          <t>Prod_0194</t>
        </is>
      </c>
      <c r="H7644" t="inlineStr">
        <is>
          <t>Food</t>
        </is>
      </c>
      <c r="I7644" t="n">
        <v>2</v>
      </c>
      <c r="J7644" t="n">
        <v>604.65</v>
      </c>
      <c r="K7644" t="n">
        <v>0</v>
      </c>
      <c r="L7644">
        <f>I7644*J7644*(1-K7644)</f>
        <v/>
      </c>
      <c r="M7644">
        <f>VLOOKUP(F7644,Products!A:D,4,FALSE)*I7644</f>
        <v/>
      </c>
      <c r="N7644">
        <f>L7644-M7644</f>
        <v/>
      </c>
    </row>
    <row r="7645">
      <c r="A7645" t="inlineStr">
        <is>
          <t>T1007643</t>
        </is>
      </c>
      <c r="B7645" t="inlineStr">
        <is>
          <t>2024-09-13</t>
        </is>
      </c>
      <c r="C7645" t="inlineStr">
        <is>
          <t>S024</t>
        </is>
      </c>
      <c r="D7645" t="inlineStr">
        <is>
          <t>Store_024</t>
        </is>
      </c>
      <c r="E7645" t="inlineStr">
        <is>
          <t>South</t>
        </is>
      </c>
      <c r="F7645" t="inlineStr">
        <is>
          <t>P0161</t>
        </is>
      </c>
      <c r="G7645" t="inlineStr">
        <is>
          <t>Prod_0161</t>
        </is>
      </c>
      <c r="H7645" t="inlineStr">
        <is>
          <t>Household</t>
        </is>
      </c>
      <c r="I7645" t="n">
        <v>8</v>
      </c>
      <c r="J7645" t="n">
        <v>95.7</v>
      </c>
      <c r="K7645" t="n">
        <v>0.1</v>
      </c>
      <c r="L7645">
        <f>I7645*J7645*(1-K7645)</f>
        <v/>
      </c>
      <c r="M7645">
        <f>VLOOKUP(F7645,Products!A:D,4,FALSE)*I7645</f>
        <v/>
      </c>
      <c r="N7645">
        <f>L7645-M7645</f>
        <v/>
      </c>
    </row>
    <row r="7646">
      <c r="A7646" t="inlineStr">
        <is>
          <t>T1007644</t>
        </is>
      </c>
      <c r="B7646" t="inlineStr">
        <is>
          <t>2023-07-30</t>
        </is>
      </c>
      <c r="C7646" t="inlineStr">
        <is>
          <t>S013</t>
        </is>
      </c>
      <c r="D7646" t="inlineStr">
        <is>
          <t>Store_013</t>
        </is>
      </c>
      <c r="E7646" t="inlineStr">
        <is>
          <t>North</t>
        </is>
      </c>
      <c r="F7646" t="inlineStr">
        <is>
          <t>P0053</t>
        </is>
      </c>
      <c r="G7646" t="inlineStr">
        <is>
          <t>Prod_0053</t>
        </is>
      </c>
      <c r="H7646" t="inlineStr">
        <is>
          <t>Food</t>
        </is>
      </c>
      <c r="I7646" t="n">
        <v>4</v>
      </c>
      <c r="J7646" t="n">
        <v>349.35</v>
      </c>
      <c r="K7646" t="n">
        <v>0</v>
      </c>
      <c r="L7646">
        <f>I7646*J7646*(1-K7646)</f>
        <v/>
      </c>
      <c r="M7646">
        <f>VLOOKUP(F7646,Products!A:D,4,FALSE)*I7646</f>
        <v/>
      </c>
      <c r="N7646">
        <f>L7646-M7646</f>
        <v/>
      </c>
    </row>
    <row r="7647">
      <c r="A7647" t="inlineStr">
        <is>
          <t>T1007645</t>
        </is>
      </c>
      <c r="B7647" t="inlineStr">
        <is>
          <t>2023-11-18</t>
        </is>
      </c>
      <c r="C7647" t="inlineStr">
        <is>
          <t>S004</t>
        </is>
      </c>
      <c r="D7647" t="inlineStr">
        <is>
          <t>Store_004</t>
        </is>
      </c>
      <c r="E7647" t="inlineStr">
        <is>
          <t>Central</t>
        </is>
      </c>
      <c r="F7647" t="inlineStr">
        <is>
          <t>P0054</t>
        </is>
      </c>
      <c r="G7647" t="inlineStr">
        <is>
          <t>Prod_0054</t>
        </is>
      </c>
      <c r="H7647" t="inlineStr">
        <is>
          <t>Food</t>
        </is>
      </c>
      <c r="I7647" t="n">
        <v>9</v>
      </c>
      <c r="J7647" t="n">
        <v>518.47</v>
      </c>
      <c r="K7647" t="n">
        <v>0</v>
      </c>
      <c r="L7647">
        <f>I7647*J7647*(1-K7647)</f>
        <v/>
      </c>
      <c r="M7647">
        <f>VLOOKUP(F7647,Products!A:D,4,FALSE)*I7647</f>
        <v/>
      </c>
      <c r="N7647">
        <f>L7647-M7647</f>
        <v/>
      </c>
    </row>
    <row r="7648">
      <c r="A7648" t="inlineStr">
        <is>
          <t>T1007646</t>
        </is>
      </c>
      <c r="B7648" t="inlineStr">
        <is>
          <t>2024-11-12</t>
        </is>
      </c>
      <c r="C7648" t="inlineStr">
        <is>
          <t>S037</t>
        </is>
      </c>
      <c r="D7648" t="inlineStr">
        <is>
          <t>Store_037</t>
        </is>
      </c>
      <c r="E7648" t="inlineStr">
        <is>
          <t>East</t>
        </is>
      </c>
      <c r="F7648" t="inlineStr">
        <is>
          <t>P0002</t>
        </is>
      </c>
      <c r="G7648" t="inlineStr">
        <is>
          <t>Prod_0002</t>
        </is>
      </c>
      <c r="H7648" t="inlineStr">
        <is>
          <t>Food</t>
        </is>
      </c>
      <c r="I7648" t="n">
        <v>7</v>
      </c>
      <c r="J7648" t="n">
        <v>218.47</v>
      </c>
      <c r="K7648" t="n">
        <v>0</v>
      </c>
      <c r="L7648">
        <f>I7648*J7648*(1-K7648)</f>
        <v/>
      </c>
      <c r="M7648">
        <f>VLOOKUP(F7648,Products!A:D,4,FALSE)*I7648</f>
        <v/>
      </c>
      <c r="N7648">
        <f>L7648-M7648</f>
        <v/>
      </c>
    </row>
    <row r="7649">
      <c r="A7649" t="inlineStr">
        <is>
          <t>T1007647</t>
        </is>
      </c>
      <c r="B7649" t="inlineStr">
        <is>
          <t>2025-03-06</t>
        </is>
      </c>
      <c r="C7649" t="inlineStr">
        <is>
          <t>S011</t>
        </is>
      </c>
      <c r="D7649" t="inlineStr">
        <is>
          <t>Store_011</t>
        </is>
      </c>
      <c r="E7649" t="inlineStr">
        <is>
          <t>South</t>
        </is>
      </c>
      <c r="F7649" t="inlineStr">
        <is>
          <t>P0087</t>
        </is>
      </c>
      <c r="G7649" t="inlineStr">
        <is>
          <t>Prod_0087</t>
        </is>
      </c>
      <c r="H7649" t="inlineStr">
        <is>
          <t>Clothing</t>
        </is>
      </c>
      <c r="I7649" t="n">
        <v>2</v>
      </c>
      <c r="J7649" t="n">
        <v>505.26</v>
      </c>
      <c r="K7649" t="n">
        <v>0</v>
      </c>
      <c r="L7649">
        <f>I7649*J7649*(1-K7649)</f>
        <v/>
      </c>
      <c r="M7649">
        <f>VLOOKUP(F7649,Products!A:D,4,FALSE)*I7649</f>
        <v/>
      </c>
      <c r="N7649">
        <f>L7649-M7649</f>
        <v/>
      </c>
    </row>
    <row r="7650">
      <c r="A7650" t="inlineStr">
        <is>
          <t>T1007648</t>
        </is>
      </c>
      <c r="B7650" t="inlineStr">
        <is>
          <t>2025-02-02</t>
        </is>
      </c>
      <c r="C7650" t="inlineStr">
        <is>
          <t>S043</t>
        </is>
      </c>
      <c r="D7650" t="inlineStr">
        <is>
          <t>Store_043</t>
        </is>
      </c>
      <c r="E7650" t="inlineStr">
        <is>
          <t>East</t>
        </is>
      </c>
      <c r="F7650" t="inlineStr">
        <is>
          <t>P0165</t>
        </is>
      </c>
      <c r="G7650" t="inlineStr">
        <is>
          <t>Prod_0165</t>
        </is>
      </c>
      <c r="H7650" t="inlineStr">
        <is>
          <t>Clothing</t>
        </is>
      </c>
      <c r="I7650" t="n">
        <v>8</v>
      </c>
      <c r="J7650" t="n">
        <v>604.8</v>
      </c>
      <c r="K7650" t="n">
        <v>0.1</v>
      </c>
      <c r="L7650">
        <f>I7650*J7650*(1-K7650)</f>
        <v/>
      </c>
      <c r="M7650">
        <f>VLOOKUP(F7650,Products!A:D,4,FALSE)*I7650</f>
        <v/>
      </c>
      <c r="N7650">
        <f>L7650-M7650</f>
        <v/>
      </c>
    </row>
    <row r="7651">
      <c r="A7651" t="inlineStr">
        <is>
          <t>T1007649</t>
        </is>
      </c>
      <c r="B7651" t="inlineStr">
        <is>
          <t>2024-09-26</t>
        </is>
      </c>
      <c r="C7651" t="inlineStr">
        <is>
          <t>S004</t>
        </is>
      </c>
      <c r="D7651" t="inlineStr">
        <is>
          <t>Store_004</t>
        </is>
      </c>
      <c r="E7651" t="inlineStr">
        <is>
          <t>Central</t>
        </is>
      </c>
      <c r="F7651" t="inlineStr">
        <is>
          <t>P0174</t>
        </is>
      </c>
      <c r="G7651" t="inlineStr">
        <is>
          <t>Prod_0174</t>
        </is>
      </c>
      <c r="H7651" t="inlineStr">
        <is>
          <t>Food</t>
        </is>
      </c>
      <c r="I7651" t="n">
        <v>7</v>
      </c>
      <c r="J7651" t="n">
        <v>87.08</v>
      </c>
      <c r="K7651" t="n">
        <v>0</v>
      </c>
      <c r="L7651">
        <f>I7651*J7651*(1-K7651)</f>
        <v/>
      </c>
      <c r="M7651">
        <f>VLOOKUP(F7651,Products!A:D,4,FALSE)*I7651</f>
        <v/>
      </c>
      <c r="N7651">
        <f>L7651-M7651</f>
        <v/>
      </c>
    </row>
    <row r="7652">
      <c r="A7652" t="inlineStr">
        <is>
          <t>T1007650</t>
        </is>
      </c>
      <c r="B7652" t="inlineStr">
        <is>
          <t>2024-09-27</t>
        </is>
      </c>
      <c r="C7652" t="inlineStr">
        <is>
          <t>S038</t>
        </is>
      </c>
      <c r="D7652" t="inlineStr">
        <is>
          <t>Store_038</t>
        </is>
      </c>
      <c r="E7652" t="inlineStr">
        <is>
          <t>East</t>
        </is>
      </c>
      <c r="F7652" t="inlineStr">
        <is>
          <t>P0021</t>
        </is>
      </c>
      <c r="G7652" t="inlineStr">
        <is>
          <t>Prod_0021</t>
        </is>
      </c>
      <c r="H7652" t="inlineStr">
        <is>
          <t>Household</t>
        </is>
      </c>
      <c r="I7652" t="n">
        <v>7</v>
      </c>
      <c r="J7652" t="n">
        <v>116.67</v>
      </c>
      <c r="K7652" t="n">
        <v>0</v>
      </c>
      <c r="L7652">
        <f>I7652*J7652*(1-K7652)</f>
        <v/>
      </c>
      <c r="M7652">
        <f>VLOOKUP(F7652,Products!A:D,4,FALSE)*I7652</f>
        <v/>
      </c>
      <c r="N7652">
        <f>L7652-M7652</f>
        <v/>
      </c>
    </row>
    <row r="7653">
      <c r="A7653" t="inlineStr">
        <is>
          <t>T1007651</t>
        </is>
      </c>
      <c r="B7653" t="inlineStr">
        <is>
          <t>2023-04-19</t>
        </is>
      </c>
      <c r="C7653" t="inlineStr">
        <is>
          <t>S049</t>
        </is>
      </c>
      <c r="D7653" t="inlineStr">
        <is>
          <t>Store_049</t>
        </is>
      </c>
      <c r="E7653" t="inlineStr">
        <is>
          <t>North</t>
        </is>
      </c>
      <c r="F7653" t="inlineStr">
        <is>
          <t>P0058</t>
        </is>
      </c>
      <c r="G7653" t="inlineStr">
        <is>
          <t>Prod_0058</t>
        </is>
      </c>
      <c r="H7653" t="inlineStr">
        <is>
          <t>Stationery</t>
        </is>
      </c>
      <c r="I7653" t="n">
        <v>1</v>
      </c>
      <c r="J7653" t="n">
        <v>480.33</v>
      </c>
      <c r="K7653" t="n">
        <v>0.05</v>
      </c>
      <c r="L7653">
        <f>I7653*J7653*(1-K7653)</f>
        <v/>
      </c>
      <c r="M7653">
        <f>VLOOKUP(F7653,Products!A:D,4,FALSE)*I7653</f>
        <v/>
      </c>
      <c r="N7653">
        <f>L7653-M7653</f>
        <v/>
      </c>
    </row>
    <row r="7654">
      <c r="A7654" t="inlineStr">
        <is>
          <t>T1007652</t>
        </is>
      </c>
      <c r="B7654" t="inlineStr">
        <is>
          <t>2025-05-13</t>
        </is>
      </c>
      <c r="C7654" t="inlineStr">
        <is>
          <t>S024</t>
        </is>
      </c>
      <c r="D7654" t="inlineStr">
        <is>
          <t>Store_024</t>
        </is>
      </c>
      <c r="E7654" t="inlineStr">
        <is>
          <t>South</t>
        </is>
      </c>
      <c r="F7654" t="inlineStr">
        <is>
          <t>P0196</t>
        </is>
      </c>
      <c r="G7654" t="inlineStr">
        <is>
          <t>Prod_0196</t>
        </is>
      </c>
      <c r="H7654" t="inlineStr">
        <is>
          <t>Beverages</t>
        </is>
      </c>
      <c r="I7654" t="n">
        <v>6</v>
      </c>
      <c r="J7654" t="n">
        <v>923.4400000000001</v>
      </c>
      <c r="K7654" t="n">
        <v>0</v>
      </c>
      <c r="L7654">
        <f>I7654*J7654*(1-K7654)</f>
        <v/>
      </c>
      <c r="M7654">
        <f>VLOOKUP(F7654,Products!A:D,4,FALSE)*I7654</f>
        <v/>
      </c>
      <c r="N7654">
        <f>L7654-M7654</f>
        <v/>
      </c>
    </row>
    <row r="7655">
      <c r="A7655" t="inlineStr">
        <is>
          <t>T1007653</t>
        </is>
      </c>
      <c r="B7655" t="inlineStr">
        <is>
          <t>2023-03-21</t>
        </is>
      </c>
      <c r="C7655" t="inlineStr">
        <is>
          <t>S014</t>
        </is>
      </c>
      <c r="D7655" t="inlineStr">
        <is>
          <t>Store_014</t>
        </is>
      </c>
      <c r="E7655" t="inlineStr">
        <is>
          <t>West</t>
        </is>
      </c>
      <c r="F7655" t="inlineStr">
        <is>
          <t>P0144</t>
        </is>
      </c>
      <c r="G7655" t="inlineStr">
        <is>
          <t>Prod_0144</t>
        </is>
      </c>
      <c r="H7655" t="inlineStr">
        <is>
          <t>Stationery</t>
        </is>
      </c>
      <c r="I7655" t="n">
        <v>2</v>
      </c>
      <c r="J7655" t="n">
        <v>272.93</v>
      </c>
      <c r="K7655" t="n">
        <v>0</v>
      </c>
      <c r="L7655">
        <f>I7655*J7655*(1-K7655)</f>
        <v/>
      </c>
      <c r="M7655">
        <f>VLOOKUP(F7655,Products!A:D,4,FALSE)*I7655</f>
        <v/>
      </c>
      <c r="N7655">
        <f>L7655-M7655</f>
        <v/>
      </c>
    </row>
    <row r="7656">
      <c r="A7656" t="inlineStr">
        <is>
          <t>T1007654</t>
        </is>
      </c>
      <c r="B7656" t="inlineStr">
        <is>
          <t>2024-01-11</t>
        </is>
      </c>
      <c r="C7656" t="inlineStr">
        <is>
          <t>S008</t>
        </is>
      </c>
      <c r="D7656" t="inlineStr">
        <is>
          <t>Store_008</t>
        </is>
      </c>
      <c r="E7656" t="inlineStr">
        <is>
          <t>East</t>
        </is>
      </c>
      <c r="F7656" t="inlineStr">
        <is>
          <t>P0015</t>
        </is>
      </c>
      <c r="G7656" t="inlineStr">
        <is>
          <t>Prod_0015</t>
        </is>
      </c>
      <c r="H7656" t="inlineStr">
        <is>
          <t>Food</t>
        </is>
      </c>
      <c r="I7656" t="n">
        <v>6</v>
      </c>
      <c r="J7656" t="n">
        <v>84.51000000000001</v>
      </c>
      <c r="K7656" t="n">
        <v>0.1</v>
      </c>
      <c r="L7656">
        <f>I7656*J7656*(1-K7656)</f>
        <v/>
      </c>
      <c r="M7656">
        <f>VLOOKUP(F7656,Products!A:D,4,FALSE)*I7656</f>
        <v/>
      </c>
      <c r="N7656">
        <f>L7656-M7656</f>
        <v/>
      </c>
    </row>
    <row r="7657">
      <c r="A7657" t="inlineStr">
        <is>
          <t>T1007655</t>
        </is>
      </c>
      <c r="B7657" t="inlineStr">
        <is>
          <t>2023-11-03</t>
        </is>
      </c>
      <c r="C7657" t="inlineStr">
        <is>
          <t>S028</t>
        </is>
      </c>
      <c r="D7657" t="inlineStr">
        <is>
          <t>Store_028</t>
        </is>
      </c>
      <c r="E7657" t="inlineStr">
        <is>
          <t>North</t>
        </is>
      </c>
      <c r="F7657" t="inlineStr">
        <is>
          <t>P0080</t>
        </is>
      </c>
      <c r="G7657" t="inlineStr">
        <is>
          <t>Prod_0080</t>
        </is>
      </c>
      <c r="H7657" t="inlineStr">
        <is>
          <t>Clothing</t>
        </is>
      </c>
      <c r="I7657" t="n">
        <v>3</v>
      </c>
      <c r="J7657" t="n">
        <v>777.04</v>
      </c>
      <c r="K7657" t="n">
        <v>0.1</v>
      </c>
      <c r="L7657">
        <f>I7657*J7657*(1-K7657)</f>
        <v/>
      </c>
      <c r="M7657">
        <f>VLOOKUP(F7657,Products!A:D,4,FALSE)*I7657</f>
        <v/>
      </c>
      <c r="N7657">
        <f>L7657-M7657</f>
        <v/>
      </c>
    </row>
    <row r="7658">
      <c r="A7658" t="inlineStr">
        <is>
          <t>T1007656</t>
        </is>
      </c>
      <c r="B7658" t="inlineStr">
        <is>
          <t>2023-10-11</t>
        </is>
      </c>
      <c r="C7658" t="inlineStr">
        <is>
          <t>S001</t>
        </is>
      </c>
      <c r="D7658" t="inlineStr">
        <is>
          <t>Store_001</t>
        </is>
      </c>
      <c r="E7658" t="inlineStr">
        <is>
          <t>West</t>
        </is>
      </c>
      <c r="F7658" t="inlineStr">
        <is>
          <t>P0028</t>
        </is>
      </c>
      <c r="G7658" t="inlineStr">
        <is>
          <t>Prod_0028</t>
        </is>
      </c>
      <c r="H7658" t="inlineStr">
        <is>
          <t>Food</t>
        </is>
      </c>
      <c r="I7658" t="n">
        <v>6</v>
      </c>
      <c r="J7658" t="n">
        <v>440.28</v>
      </c>
      <c r="K7658" t="n">
        <v>0.1</v>
      </c>
      <c r="L7658">
        <f>I7658*J7658*(1-K7658)</f>
        <v/>
      </c>
      <c r="M7658">
        <f>VLOOKUP(F7658,Products!A:D,4,FALSE)*I7658</f>
        <v/>
      </c>
      <c r="N7658">
        <f>L7658-M7658</f>
        <v/>
      </c>
    </row>
    <row r="7659">
      <c r="A7659" t="inlineStr">
        <is>
          <t>T1007657</t>
        </is>
      </c>
      <c r="B7659" t="inlineStr">
        <is>
          <t>2024-09-05</t>
        </is>
      </c>
      <c r="C7659" t="inlineStr">
        <is>
          <t>S017</t>
        </is>
      </c>
      <c r="D7659" t="inlineStr">
        <is>
          <t>Store_017</t>
        </is>
      </c>
      <c r="E7659" t="inlineStr">
        <is>
          <t>South</t>
        </is>
      </c>
      <c r="F7659" t="inlineStr">
        <is>
          <t>P0046</t>
        </is>
      </c>
      <c r="G7659" t="inlineStr">
        <is>
          <t>Prod_0046</t>
        </is>
      </c>
      <c r="H7659" t="inlineStr">
        <is>
          <t>Electronics</t>
        </is>
      </c>
      <c r="I7659" t="n">
        <v>1</v>
      </c>
      <c r="J7659" t="n">
        <v>69.47</v>
      </c>
      <c r="K7659" t="n">
        <v>0</v>
      </c>
      <c r="L7659">
        <f>I7659*J7659*(1-K7659)</f>
        <v/>
      </c>
      <c r="M7659">
        <f>VLOOKUP(F7659,Products!A:D,4,FALSE)*I7659</f>
        <v/>
      </c>
      <c r="N7659">
        <f>L7659-M7659</f>
        <v/>
      </c>
    </row>
    <row r="7660">
      <c r="A7660" t="inlineStr">
        <is>
          <t>T1007658</t>
        </is>
      </c>
      <c r="B7660" t="inlineStr">
        <is>
          <t>2024-09-17</t>
        </is>
      </c>
      <c r="C7660" t="inlineStr">
        <is>
          <t>S005</t>
        </is>
      </c>
      <c r="D7660" t="inlineStr">
        <is>
          <t>Store_005</t>
        </is>
      </c>
      <c r="E7660" t="inlineStr">
        <is>
          <t>Central</t>
        </is>
      </c>
      <c r="F7660" t="inlineStr">
        <is>
          <t>P0143</t>
        </is>
      </c>
      <c r="G7660" t="inlineStr">
        <is>
          <t>Prod_0143</t>
        </is>
      </c>
      <c r="H7660" t="inlineStr">
        <is>
          <t>Electronics</t>
        </is>
      </c>
      <c r="I7660" t="n">
        <v>1</v>
      </c>
      <c r="J7660" t="n">
        <v>266.35</v>
      </c>
      <c r="K7660" t="n">
        <v>0</v>
      </c>
      <c r="L7660">
        <f>I7660*J7660*(1-K7660)</f>
        <v/>
      </c>
      <c r="M7660">
        <f>VLOOKUP(F7660,Products!A:D,4,FALSE)*I7660</f>
        <v/>
      </c>
      <c r="N7660">
        <f>L7660-M7660</f>
        <v/>
      </c>
    </row>
    <row r="7661">
      <c r="A7661" t="inlineStr">
        <is>
          <t>T1007659</t>
        </is>
      </c>
      <c r="B7661" t="inlineStr">
        <is>
          <t>2025-01-31</t>
        </is>
      </c>
      <c r="C7661" t="inlineStr">
        <is>
          <t>S027</t>
        </is>
      </c>
      <c r="D7661" t="inlineStr">
        <is>
          <t>Store_027</t>
        </is>
      </c>
      <c r="E7661" t="inlineStr">
        <is>
          <t>South</t>
        </is>
      </c>
      <c r="F7661" t="inlineStr">
        <is>
          <t>P0193</t>
        </is>
      </c>
      <c r="G7661" t="inlineStr">
        <is>
          <t>Prod_0193</t>
        </is>
      </c>
      <c r="H7661" t="inlineStr">
        <is>
          <t>Food</t>
        </is>
      </c>
      <c r="I7661" t="n">
        <v>7</v>
      </c>
      <c r="J7661" t="n">
        <v>647.35</v>
      </c>
      <c r="K7661" t="n">
        <v>0</v>
      </c>
      <c r="L7661">
        <f>I7661*J7661*(1-K7661)</f>
        <v/>
      </c>
      <c r="M7661">
        <f>VLOOKUP(F7661,Products!A:D,4,FALSE)*I7661</f>
        <v/>
      </c>
      <c r="N7661">
        <f>L7661-M7661</f>
        <v/>
      </c>
    </row>
    <row r="7662">
      <c r="A7662" t="inlineStr">
        <is>
          <t>T1007660</t>
        </is>
      </c>
      <c r="B7662" t="inlineStr">
        <is>
          <t>2023-10-26</t>
        </is>
      </c>
      <c r="C7662" t="inlineStr">
        <is>
          <t>S001</t>
        </is>
      </c>
      <c r="D7662" t="inlineStr">
        <is>
          <t>Store_001</t>
        </is>
      </c>
      <c r="E7662" t="inlineStr">
        <is>
          <t>West</t>
        </is>
      </c>
      <c r="F7662" t="inlineStr">
        <is>
          <t>P0060</t>
        </is>
      </c>
      <c r="G7662" t="inlineStr">
        <is>
          <t>Prod_0060</t>
        </is>
      </c>
      <c r="H7662" t="inlineStr">
        <is>
          <t>Toys</t>
        </is>
      </c>
      <c r="I7662" t="n">
        <v>3</v>
      </c>
      <c r="J7662" t="n">
        <v>91.78</v>
      </c>
      <c r="K7662" t="n">
        <v>0</v>
      </c>
      <c r="L7662">
        <f>I7662*J7662*(1-K7662)</f>
        <v/>
      </c>
      <c r="M7662">
        <f>VLOOKUP(F7662,Products!A:D,4,FALSE)*I7662</f>
        <v/>
      </c>
      <c r="N7662">
        <f>L7662-M7662</f>
        <v/>
      </c>
    </row>
    <row r="7663">
      <c r="A7663" t="inlineStr">
        <is>
          <t>T1007661</t>
        </is>
      </c>
      <c r="B7663" t="inlineStr">
        <is>
          <t>2025-07-12</t>
        </is>
      </c>
      <c r="C7663" t="inlineStr">
        <is>
          <t>S045</t>
        </is>
      </c>
      <c r="D7663" t="inlineStr">
        <is>
          <t>Store_045</t>
        </is>
      </c>
      <c r="E7663" t="inlineStr">
        <is>
          <t>East</t>
        </is>
      </c>
      <c r="F7663" t="inlineStr">
        <is>
          <t>P0190</t>
        </is>
      </c>
      <c r="G7663" t="inlineStr">
        <is>
          <t>Prod_0190</t>
        </is>
      </c>
      <c r="H7663" t="inlineStr">
        <is>
          <t>Household</t>
        </is>
      </c>
      <c r="I7663" t="n">
        <v>6</v>
      </c>
      <c r="J7663" t="n">
        <v>219.71</v>
      </c>
      <c r="K7663" t="n">
        <v>0</v>
      </c>
      <c r="L7663">
        <f>I7663*J7663*(1-K7663)</f>
        <v/>
      </c>
      <c r="M7663">
        <f>VLOOKUP(F7663,Products!A:D,4,FALSE)*I7663</f>
        <v/>
      </c>
      <c r="N7663">
        <f>L7663-M7663</f>
        <v/>
      </c>
    </row>
    <row r="7664">
      <c r="A7664" t="inlineStr">
        <is>
          <t>T1007662</t>
        </is>
      </c>
      <c r="B7664" t="inlineStr">
        <is>
          <t>2024-09-29</t>
        </is>
      </c>
      <c r="C7664" t="inlineStr">
        <is>
          <t>S023</t>
        </is>
      </c>
      <c r="D7664" t="inlineStr">
        <is>
          <t>Store_023</t>
        </is>
      </c>
      <c r="E7664" t="inlineStr">
        <is>
          <t>South</t>
        </is>
      </c>
      <c r="F7664" t="inlineStr">
        <is>
          <t>P0086</t>
        </is>
      </c>
      <c r="G7664" t="inlineStr">
        <is>
          <t>Prod_0086</t>
        </is>
      </c>
      <c r="H7664" t="inlineStr">
        <is>
          <t>Stationery</t>
        </is>
      </c>
      <c r="I7664" t="n">
        <v>8</v>
      </c>
      <c r="J7664" t="n">
        <v>729.9</v>
      </c>
      <c r="K7664" t="n">
        <v>0</v>
      </c>
      <c r="L7664">
        <f>I7664*J7664*(1-K7664)</f>
        <v/>
      </c>
      <c r="M7664">
        <f>VLOOKUP(F7664,Products!A:D,4,FALSE)*I7664</f>
        <v/>
      </c>
      <c r="N7664">
        <f>L7664-M7664</f>
        <v/>
      </c>
    </row>
    <row r="7665">
      <c r="A7665" t="inlineStr">
        <is>
          <t>T1007663</t>
        </is>
      </c>
      <c r="B7665" t="inlineStr">
        <is>
          <t>2023-04-20</t>
        </is>
      </c>
      <c r="C7665" t="inlineStr">
        <is>
          <t>S020</t>
        </is>
      </c>
      <c r="D7665" t="inlineStr">
        <is>
          <t>Store_020</t>
        </is>
      </c>
      <c r="E7665" t="inlineStr">
        <is>
          <t>West</t>
        </is>
      </c>
      <c r="F7665" t="inlineStr">
        <is>
          <t>P0137</t>
        </is>
      </c>
      <c r="G7665" t="inlineStr">
        <is>
          <t>Prod_0137</t>
        </is>
      </c>
      <c r="H7665" t="inlineStr">
        <is>
          <t>Electronics</t>
        </is>
      </c>
      <c r="I7665" t="n">
        <v>1</v>
      </c>
      <c r="J7665" t="n">
        <v>143.53</v>
      </c>
      <c r="K7665" t="n">
        <v>0</v>
      </c>
      <c r="L7665">
        <f>I7665*J7665*(1-K7665)</f>
        <v/>
      </c>
      <c r="M7665">
        <f>VLOOKUP(F7665,Products!A:D,4,FALSE)*I7665</f>
        <v/>
      </c>
      <c r="N7665">
        <f>L7665-M7665</f>
        <v/>
      </c>
    </row>
    <row r="7666">
      <c r="A7666" t="inlineStr">
        <is>
          <t>T1007664</t>
        </is>
      </c>
      <c r="B7666" t="inlineStr">
        <is>
          <t>2024-08-27</t>
        </is>
      </c>
      <c r="C7666" t="inlineStr">
        <is>
          <t>S006</t>
        </is>
      </c>
      <c r="D7666" t="inlineStr">
        <is>
          <t>Store_006</t>
        </is>
      </c>
      <c r="E7666" t="inlineStr">
        <is>
          <t>East</t>
        </is>
      </c>
      <c r="F7666" t="inlineStr">
        <is>
          <t>P0131</t>
        </is>
      </c>
      <c r="G7666" t="inlineStr">
        <is>
          <t>Prod_0131</t>
        </is>
      </c>
      <c r="H7666" t="inlineStr">
        <is>
          <t>Beverages</t>
        </is>
      </c>
      <c r="I7666" t="n">
        <v>9</v>
      </c>
      <c r="J7666" t="n">
        <v>375.89</v>
      </c>
      <c r="K7666" t="n">
        <v>0</v>
      </c>
      <c r="L7666">
        <f>I7666*J7666*(1-K7666)</f>
        <v/>
      </c>
      <c r="M7666">
        <f>VLOOKUP(F7666,Products!A:D,4,FALSE)*I7666</f>
        <v/>
      </c>
      <c r="N7666">
        <f>L7666-M7666</f>
        <v/>
      </c>
    </row>
    <row r="7667">
      <c r="A7667" t="inlineStr">
        <is>
          <t>T1007665</t>
        </is>
      </c>
      <c r="B7667" t="inlineStr">
        <is>
          <t>2024-10-12</t>
        </is>
      </c>
      <c r="C7667" t="inlineStr">
        <is>
          <t>S043</t>
        </is>
      </c>
      <c r="D7667" t="inlineStr">
        <is>
          <t>Store_043</t>
        </is>
      </c>
      <c r="E7667" t="inlineStr">
        <is>
          <t>East</t>
        </is>
      </c>
      <c r="F7667" t="inlineStr">
        <is>
          <t>P0088</t>
        </is>
      </c>
      <c r="G7667" t="inlineStr">
        <is>
          <t>Prod_0088</t>
        </is>
      </c>
      <c r="H7667" t="inlineStr">
        <is>
          <t>Toys</t>
        </is>
      </c>
      <c r="I7667" t="n">
        <v>9</v>
      </c>
      <c r="J7667" t="n">
        <v>650.54</v>
      </c>
      <c r="K7667" t="n">
        <v>0</v>
      </c>
      <c r="L7667">
        <f>I7667*J7667*(1-K7667)</f>
        <v/>
      </c>
      <c r="M7667">
        <f>VLOOKUP(F7667,Products!A:D,4,FALSE)*I7667</f>
        <v/>
      </c>
      <c r="N7667">
        <f>L7667-M7667</f>
        <v/>
      </c>
    </row>
    <row r="7668">
      <c r="A7668" t="inlineStr">
        <is>
          <t>T1007666</t>
        </is>
      </c>
      <c r="B7668" t="inlineStr">
        <is>
          <t>2024-04-07</t>
        </is>
      </c>
      <c r="C7668" t="inlineStr">
        <is>
          <t>S042</t>
        </is>
      </c>
      <c r="D7668" t="inlineStr">
        <is>
          <t>Store_042</t>
        </is>
      </c>
      <c r="E7668" t="inlineStr">
        <is>
          <t>Central</t>
        </is>
      </c>
      <c r="F7668" t="inlineStr">
        <is>
          <t>P0015</t>
        </is>
      </c>
      <c r="G7668" t="inlineStr">
        <is>
          <t>Prod_0015</t>
        </is>
      </c>
      <c r="H7668" t="inlineStr">
        <is>
          <t>Food</t>
        </is>
      </c>
      <c r="I7668" t="n">
        <v>6</v>
      </c>
      <c r="J7668" t="n">
        <v>93.12</v>
      </c>
      <c r="K7668" t="n">
        <v>0</v>
      </c>
      <c r="L7668">
        <f>I7668*J7668*(1-K7668)</f>
        <v/>
      </c>
      <c r="M7668">
        <f>VLOOKUP(F7668,Products!A:D,4,FALSE)*I7668</f>
        <v/>
      </c>
      <c r="N7668">
        <f>L7668-M7668</f>
        <v/>
      </c>
    </row>
    <row r="7669">
      <c r="A7669" t="inlineStr">
        <is>
          <t>T1007667</t>
        </is>
      </c>
      <c r="B7669" t="inlineStr">
        <is>
          <t>2023-02-28</t>
        </is>
      </c>
      <c r="C7669" t="inlineStr">
        <is>
          <t>S047</t>
        </is>
      </c>
      <c r="D7669" t="inlineStr">
        <is>
          <t>Store_047</t>
        </is>
      </c>
      <c r="E7669" t="inlineStr">
        <is>
          <t>North</t>
        </is>
      </c>
      <c r="F7669" t="inlineStr">
        <is>
          <t>P0004</t>
        </is>
      </c>
      <c r="G7669" t="inlineStr">
        <is>
          <t>Prod_0004</t>
        </is>
      </c>
      <c r="H7669" t="inlineStr">
        <is>
          <t>Household</t>
        </is>
      </c>
      <c r="I7669" t="n">
        <v>3</v>
      </c>
      <c r="J7669" t="n">
        <v>348.61</v>
      </c>
      <c r="K7669" t="n">
        <v>0.05</v>
      </c>
      <c r="L7669">
        <f>I7669*J7669*(1-K7669)</f>
        <v/>
      </c>
      <c r="M7669">
        <f>VLOOKUP(F7669,Products!A:D,4,FALSE)*I7669</f>
        <v/>
      </c>
      <c r="N7669">
        <f>L7669-M7669</f>
        <v/>
      </c>
    </row>
    <row r="7670">
      <c r="A7670" t="inlineStr">
        <is>
          <t>T1007668</t>
        </is>
      </c>
      <c r="B7670" t="inlineStr">
        <is>
          <t>2024-12-12</t>
        </is>
      </c>
      <c r="C7670" t="inlineStr">
        <is>
          <t>S002</t>
        </is>
      </c>
      <c r="D7670" t="inlineStr">
        <is>
          <t>Store_002</t>
        </is>
      </c>
      <c r="E7670" t="inlineStr">
        <is>
          <t>South</t>
        </is>
      </c>
      <c r="F7670" t="inlineStr">
        <is>
          <t>P0069</t>
        </is>
      </c>
      <c r="G7670" t="inlineStr">
        <is>
          <t>Prod_0069</t>
        </is>
      </c>
      <c r="H7670" t="inlineStr">
        <is>
          <t>Household</t>
        </is>
      </c>
      <c r="I7670" t="n">
        <v>1</v>
      </c>
      <c r="J7670" t="n">
        <v>355.48</v>
      </c>
      <c r="K7670" t="n">
        <v>0</v>
      </c>
      <c r="L7670">
        <f>I7670*J7670*(1-K7670)</f>
        <v/>
      </c>
      <c r="M7670">
        <f>VLOOKUP(F7670,Products!A:D,4,FALSE)*I7670</f>
        <v/>
      </c>
      <c r="N7670">
        <f>L7670-M7670</f>
        <v/>
      </c>
    </row>
    <row r="7671">
      <c r="A7671" t="inlineStr">
        <is>
          <t>T1007669</t>
        </is>
      </c>
      <c r="B7671" t="inlineStr">
        <is>
          <t>2024-12-04</t>
        </is>
      </c>
      <c r="C7671" t="inlineStr">
        <is>
          <t>S035</t>
        </is>
      </c>
      <c r="D7671" t="inlineStr">
        <is>
          <t>Store_035</t>
        </is>
      </c>
      <c r="E7671" t="inlineStr">
        <is>
          <t>Central</t>
        </is>
      </c>
      <c r="F7671" t="inlineStr">
        <is>
          <t>P0043</t>
        </is>
      </c>
      <c r="G7671" t="inlineStr">
        <is>
          <t>Prod_0043</t>
        </is>
      </c>
      <c r="H7671" t="inlineStr">
        <is>
          <t>Food</t>
        </is>
      </c>
      <c r="I7671" t="n">
        <v>9</v>
      </c>
      <c r="J7671" t="n">
        <v>220.45</v>
      </c>
      <c r="K7671" t="n">
        <v>0.15</v>
      </c>
      <c r="L7671">
        <f>I7671*J7671*(1-K7671)</f>
        <v/>
      </c>
      <c r="M7671">
        <f>VLOOKUP(F7671,Products!A:D,4,FALSE)*I7671</f>
        <v/>
      </c>
      <c r="N7671">
        <f>L7671-M7671</f>
        <v/>
      </c>
    </row>
    <row r="7672">
      <c r="A7672" t="inlineStr">
        <is>
          <t>T1007670</t>
        </is>
      </c>
      <c r="B7672" t="inlineStr">
        <is>
          <t>2024-10-17</t>
        </is>
      </c>
      <c r="C7672" t="inlineStr">
        <is>
          <t>S049</t>
        </is>
      </c>
      <c r="D7672" t="inlineStr">
        <is>
          <t>Store_049</t>
        </is>
      </c>
      <c r="E7672" t="inlineStr">
        <is>
          <t>North</t>
        </is>
      </c>
      <c r="F7672" t="inlineStr">
        <is>
          <t>P0023</t>
        </is>
      </c>
      <c r="G7672" t="inlineStr">
        <is>
          <t>Prod_0023</t>
        </is>
      </c>
      <c r="H7672" t="inlineStr">
        <is>
          <t>Stationery</t>
        </is>
      </c>
      <c r="I7672" t="n">
        <v>1</v>
      </c>
      <c r="J7672" t="n">
        <v>170.31</v>
      </c>
      <c r="K7672" t="n">
        <v>0.05</v>
      </c>
      <c r="L7672">
        <f>I7672*J7672*(1-K7672)</f>
        <v/>
      </c>
      <c r="M7672">
        <f>VLOOKUP(F7672,Products!A:D,4,FALSE)*I7672</f>
        <v/>
      </c>
      <c r="N7672">
        <f>L7672-M7672</f>
        <v/>
      </c>
    </row>
    <row r="7673">
      <c r="A7673" t="inlineStr">
        <is>
          <t>T1007671</t>
        </is>
      </c>
      <c r="B7673" t="inlineStr">
        <is>
          <t>2025-09-14</t>
        </is>
      </c>
      <c r="C7673" t="inlineStr">
        <is>
          <t>S021</t>
        </is>
      </c>
      <c r="D7673" t="inlineStr">
        <is>
          <t>Store_021</t>
        </is>
      </c>
      <c r="E7673" t="inlineStr">
        <is>
          <t>North</t>
        </is>
      </c>
      <c r="F7673" t="inlineStr">
        <is>
          <t>P0100</t>
        </is>
      </c>
      <c r="G7673" t="inlineStr">
        <is>
          <t>Prod_0100</t>
        </is>
      </c>
      <c r="H7673" t="inlineStr">
        <is>
          <t>Household</t>
        </is>
      </c>
      <c r="I7673" t="n">
        <v>8</v>
      </c>
      <c r="J7673" t="n">
        <v>415.14</v>
      </c>
      <c r="K7673" t="n">
        <v>0</v>
      </c>
      <c r="L7673">
        <f>I7673*J7673*(1-K7673)</f>
        <v/>
      </c>
      <c r="M7673">
        <f>VLOOKUP(F7673,Products!A:D,4,FALSE)*I7673</f>
        <v/>
      </c>
      <c r="N7673">
        <f>L7673-M7673</f>
        <v/>
      </c>
    </row>
    <row r="7674">
      <c r="A7674" t="inlineStr">
        <is>
          <t>T1007672</t>
        </is>
      </c>
      <c r="B7674" t="inlineStr">
        <is>
          <t>2023-08-02</t>
        </is>
      </c>
      <c r="C7674" t="inlineStr">
        <is>
          <t>S014</t>
        </is>
      </c>
      <c r="D7674" t="inlineStr">
        <is>
          <t>Store_014</t>
        </is>
      </c>
      <c r="E7674" t="inlineStr">
        <is>
          <t>West</t>
        </is>
      </c>
      <c r="F7674" t="inlineStr">
        <is>
          <t>P0139</t>
        </is>
      </c>
      <c r="G7674" t="inlineStr">
        <is>
          <t>Prod_0139</t>
        </is>
      </c>
      <c r="H7674" t="inlineStr">
        <is>
          <t>Clothing</t>
        </is>
      </c>
      <c r="I7674" t="n">
        <v>5</v>
      </c>
      <c r="J7674" t="n">
        <v>782.61</v>
      </c>
      <c r="K7674" t="n">
        <v>0.15</v>
      </c>
      <c r="L7674">
        <f>I7674*J7674*(1-K7674)</f>
        <v/>
      </c>
      <c r="M7674">
        <f>VLOOKUP(F7674,Products!A:D,4,FALSE)*I7674</f>
        <v/>
      </c>
      <c r="N7674">
        <f>L7674-M7674</f>
        <v/>
      </c>
    </row>
    <row r="7675">
      <c r="A7675" t="inlineStr">
        <is>
          <t>T1007673</t>
        </is>
      </c>
      <c r="B7675" t="inlineStr">
        <is>
          <t>2024-06-08</t>
        </is>
      </c>
      <c r="C7675" t="inlineStr">
        <is>
          <t>S009</t>
        </is>
      </c>
      <c r="D7675" t="inlineStr">
        <is>
          <t>Store_009</t>
        </is>
      </c>
      <c r="E7675" t="inlineStr">
        <is>
          <t>Central</t>
        </is>
      </c>
      <c r="F7675" t="inlineStr">
        <is>
          <t>P0062</t>
        </is>
      </c>
      <c r="G7675" t="inlineStr">
        <is>
          <t>Prod_0062</t>
        </is>
      </c>
      <c r="H7675" t="inlineStr">
        <is>
          <t>Beverages</t>
        </is>
      </c>
      <c r="I7675" t="n">
        <v>3</v>
      </c>
      <c r="J7675" t="n">
        <v>618.72</v>
      </c>
      <c r="K7675" t="n">
        <v>0.05</v>
      </c>
      <c r="L7675">
        <f>I7675*J7675*(1-K7675)</f>
        <v/>
      </c>
      <c r="M7675">
        <f>VLOOKUP(F7675,Products!A:D,4,FALSE)*I7675</f>
        <v/>
      </c>
      <c r="N7675">
        <f>L7675-M7675</f>
        <v/>
      </c>
    </row>
    <row r="7676">
      <c r="A7676" t="inlineStr">
        <is>
          <t>T1007674</t>
        </is>
      </c>
      <c r="B7676" t="inlineStr">
        <is>
          <t>2023-10-27</t>
        </is>
      </c>
      <c r="C7676" t="inlineStr">
        <is>
          <t>S012</t>
        </is>
      </c>
      <c r="D7676" t="inlineStr">
        <is>
          <t>Store_012</t>
        </is>
      </c>
      <c r="E7676" t="inlineStr">
        <is>
          <t>South</t>
        </is>
      </c>
      <c r="F7676" t="inlineStr">
        <is>
          <t>P0139</t>
        </is>
      </c>
      <c r="G7676" t="inlineStr">
        <is>
          <t>Prod_0139</t>
        </is>
      </c>
      <c r="H7676" t="inlineStr">
        <is>
          <t>Clothing</t>
        </is>
      </c>
      <c r="I7676" t="n">
        <v>2</v>
      </c>
      <c r="J7676" t="n">
        <v>643.13</v>
      </c>
      <c r="K7676" t="n">
        <v>0</v>
      </c>
      <c r="L7676">
        <f>I7676*J7676*(1-K7676)</f>
        <v/>
      </c>
      <c r="M7676">
        <f>VLOOKUP(F7676,Products!A:D,4,FALSE)*I7676</f>
        <v/>
      </c>
      <c r="N7676">
        <f>L7676-M7676</f>
        <v/>
      </c>
    </row>
    <row r="7677">
      <c r="A7677" t="inlineStr">
        <is>
          <t>T1007675</t>
        </is>
      </c>
      <c r="B7677" t="inlineStr">
        <is>
          <t>2025-04-06</t>
        </is>
      </c>
      <c r="C7677" t="inlineStr">
        <is>
          <t>S031</t>
        </is>
      </c>
      <c r="D7677" t="inlineStr">
        <is>
          <t>Store_031</t>
        </is>
      </c>
      <c r="E7677" t="inlineStr">
        <is>
          <t>Central</t>
        </is>
      </c>
      <c r="F7677" t="inlineStr">
        <is>
          <t>P0020</t>
        </is>
      </c>
      <c r="G7677" t="inlineStr">
        <is>
          <t>Prod_0020</t>
        </is>
      </c>
      <c r="H7677" t="inlineStr">
        <is>
          <t>Beverages</t>
        </is>
      </c>
      <c r="I7677" t="n">
        <v>8</v>
      </c>
      <c r="J7677" t="n">
        <v>616.12</v>
      </c>
      <c r="K7677" t="n">
        <v>0</v>
      </c>
      <c r="L7677">
        <f>I7677*J7677*(1-K7677)</f>
        <v/>
      </c>
      <c r="M7677">
        <f>VLOOKUP(F7677,Products!A:D,4,FALSE)*I7677</f>
        <v/>
      </c>
      <c r="N7677">
        <f>L7677-M7677</f>
        <v/>
      </c>
    </row>
    <row r="7678">
      <c r="A7678" t="inlineStr">
        <is>
          <t>T1007676</t>
        </is>
      </c>
      <c r="B7678" t="inlineStr">
        <is>
          <t>2023-11-20</t>
        </is>
      </c>
      <c r="C7678" t="inlineStr">
        <is>
          <t>S043</t>
        </is>
      </c>
      <c r="D7678" t="inlineStr">
        <is>
          <t>Store_043</t>
        </is>
      </c>
      <c r="E7678" t="inlineStr">
        <is>
          <t>East</t>
        </is>
      </c>
      <c r="F7678" t="inlineStr">
        <is>
          <t>P0023</t>
        </is>
      </c>
      <c r="G7678" t="inlineStr">
        <is>
          <t>Prod_0023</t>
        </is>
      </c>
      <c r="H7678" t="inlineStr">
        <is>
          <t>Stationery</t>
        </is>
      </c>
      <c r="I7678" t="n">
        <v>5</v>
      </c>
      <c r="J7678" t="n">
        <v>184.15</v>
      </c>
      <c r="K7678" t="n">
        <v>0.05</v>
      </c>
      <c r="L7678">
        <f>I7678*J7678*(1-K7678)</f>
        <v/>
      </c>
      <c r="M7678">
        <f>VLOOKUP(F7678,Products!A:D,4,FALSE)*I7678</f>
        <v/>
      </c>
      <c r="N7678">
        <f>L7678-M7678</f>
        <v/>
      </c>
    </row>
    <row r="7679">
      <c r="A7679" t="inlineStr">
        <is>
          <t>T1007677</t>
        </is>
      </c>
      <c r="B7679" t="inlineStr">
        <is>
          <t>2025-08-03</t>
        </is>
      </c>
      <c r="C7679" t="inlineStr">
        <is>
          <t>S033</t>
        </is>
      </c>
      <c r="D7679" t="inlineStr">
        <is>
          <t>Store_033</t>
        </is>
      </c>
      <c r="E7679" t="inlineStr">
        <is>
          <t>North</t>
        </is>
      </c>
      <c r="F7679" t="inlineStr">
        <is>
          <t>P0096</t>
        </is>
      </c>
      <c r="G7679" t="inlineStr">
        <is>
          <t>Prod_0096</t>
        </is>
      </c>
      <c r="H7679" t="inlineStr">
        <is>
          <t>Beverages</t>
        </is>
      </c>
      <c r="I7679" t="n">
        <v>6</v>
      </c>
      <c r="J7679" t="n">
        <v>522.2</v>
      </c>
      <c r="K7679" t="n">
        <v>0</v>
      </c>
      <c r="L7679">
        <f>I7679*J7679*(1-K7679)</f>
        <v/>
      </c>
      <c r="M7679">
        <f>VLOOKUP(F7679,Products!A:D,4,FALSE)*I7679</f>
        <v/>
      </c>
      <c r="N7679">
        <f>L7679-M7679</f>
        <v/>
      </c>
    </row>
    <row r="7680">
      <c r="A7680" t="inlineStr">
        <is>
          <t>T1007678</t>
        </is>
      </c>
      <c r="B7680" t="inlineStr">
        <is>
          <t>2025-01-24</t>
        </is>
      </c>
      <c r="C7680" t="inlineStr">
        <is>
          <t>S020</t>
        </is>
      </c>
      <c r="D7680" t="inlineStr">
        <is>
          <t>Store_020</t>
        </is>
      </c>
      <c r="E7680" t="inlineStr">
        <is>
          <t>West</t>
        </is>
      </c>
      <c r="F7680" t="inlineStr">
        <is>
          <t>P0120</t>
        </is>
      </c>
      <c r="G7680" t="inlineStr">
        <is>
          <t>Prod_0120</t>
        </is>
      </c>
      <c r="H7680" t="inlineStr">
        <is>
          <t>Stationery</t>
        </is>
      </c>
      <c r="I7680" t="n">
        <v>1</v>
      </c>
      <c r="J7680" t="n">
        <v>417.11</v>
      </c>
      <c r="K7680" t="n">
        <v>0</v>
      </c>
      <c r="L7680">
        <f>I7680*J7680*(1-K7680)</f>
        <v/>
      </c>
      <c r="M7680">
        <f>VLOOKUP(F7680,Products!A:D,4,FALSE)*I7680</f>
        <v/>
      </c>
      <c r="N7680">
        <f>L7680-M7680</f>
        <v/>
      </c>
    </row>
    <row r="7681">
      <c r="A7681" t="inlineStr">
        <is>
          <t>T1007679</t>
        </is>
      </c>
      <c r="B7681" t="inlineStr">
        <is>
          <t>2025-06-20</t>
        </is>
      </c>
      <c r="C7681" t="inlineStr">
        <is>
          <t>S016</t>
        </is>
      </c>
      <c r="D7681" t="inlineStr">
        <is>
          <t>Store_016</t>
        </is>
      </c>
      <c r="E7681" t="inlineStr">
        <is>
          <t>West</t>
        </is>
      </c>
      <c r="F7681" t="inlineStr">
        <is>
          <t>P0069</t>
        </is>
      </c>
      <c r="G7681" t="inlineStr">
        <is>
          <t>Prod_0069</t>
        </is>
      </c>
      <c r="H7681" t="inlineStr">
        <is>
          <t>Household</t>
        </is>
      </c>
      <c r="I7681" t="n">
        <v>8</v>
      </c>
      <c r="J7681" t="n">
        <v>338.79</v>
      </c>
      <c r="K7681" t="n">
        <v>0.2</v>
      </c>
      <c r="L7681">
        <f>I7681*J7681*(1-K7681)</f>
        <v/>
      </c>
      <c r="M7681">
        <f>VLOOKUP(F7681,Products!A:D,4,FALSE)*I7681</f>
        <v/>
      </c>
      <c r="N7681">
        <f>L7681-M7681</f>
        <v/>
      </c>
    </row>
    <row r="7682">
      <c r="A7682" t="inlineStr">
        <is>
          <t>T1007680</t>
        </is>
      </c>
      <c r="B7682" t="inlineStr">
        <is>
          <t>2023-06-26</t>
        </is>
      </c>
      <c r="C7682" t="inlineStr">
        <is>
          <t>S028</t>
        </is>
      </c>
      <c r="D7682" t="inlineStr">
        <is>
          <t>Store_028</t>
        </is>
      </c>
      <c r="E7682" t="inlineStr">
        <is>
          <t>North</t>
        </is>
      </c>
      <c r="F7682" t="inlineStr">
        <is>
          <t>P0007</t>
        </is>
      </c>
      <c r="G7682" t="inlineStr">
        <is>
          <t>Prod_0007</t>
        </is>
      </c>
      <c r="H7682" t="inlineStr">
        <is>
          <t>Food</t>
        </is>
      </c>
      <c r="I7682" t="n">
        <v>8</v>
      </c>
      <c r="J7682" t="n">
        <v>146.02</v>
      </c>
      <c r="K7682" t="n">
        <v>0.05</v>
      </c>
      <c r="L7682">
        <f>I7682*J7682*(1-K7682)</f>
        <v/>
      </c>
      <c r="M7682">
        <f>VLOOKUP(F7682,Products!A:D,4,FALSE)*I7682</f>
        <v/>
      </c>
      <c r="N7682">
        <f>L7682-M7682</f>
        <v/>
      </c>
    </row>
    <row r="7683">
      <c r="A7683" t="inlineStr">
        <is>
          <t>T1007681</t>
        </is>
      </c>
      <c r="B7683" t="inlineStr">
        <is>
          <t>2024-03-25</t>
        </is>
      </c>
      <c r="C7683" t="inlineStr">
        <is>
          <t>S029</t>
        </is>
      </c>
      <c r="D7683" t="inlineStr">
        <is>
          <t>Store_029</t>
        </is>
      </c>
      <c r="E7683" t="inlineStr">
        <is>
          <t>South</t>
        </is>
      </c>
      <c r="F7683" t="inlineStr">
        <is>
          <t>P0140</t>
        </is>
      </c>
      <c r="G7683" t="inlineStr">
        <is>
          <t>Prod_0140</t>
        </is>
      </c>
      <c r="H7683" t="inlineStr">
        <is>
          <t>Food</t>
        </is>
      </c>
      <c r="I7683" t="n">
        <v>5</v>
      </c>
      <c r="J7683" t="n">
        <v>655.3200000000001</v>
      </c>
      <c r="K7683" t="n">
        <v>0</v>
      </c>
      <c r="L7683">
        <f>I7683*J7683*(1-K7683)</f>
        <v/>
      </c>
      <c r="M7683">
        <f>VLOOKUP(F7683,Products!A:D,4,FALSE)*I7683</f>
        <v/>
      </c>
      <c r="N7683">
        <f>L7683-M7683</f>
        <v/>
      </c>
    </row>
    <row r="7684">
      <c r="A7684" t="inlineStr">
        <is>
          <t>T1007682</t>
        </is>
      </c>
      <c r="B7684" t="inlineStr">
        <is>
          <t>2025-02-04</t>
        </is>
      </c>
      <c r="C7684" t="inlineStr">
        <is>
          <t>S001</t>
        </is>
      </c>
      <c r="D7684" t="inlineStr">
        <is>
          <t>Store_001</t>
        </is>
      </c>
      <c r="E7684" t="inlineStr">
        <is>
          <t>West</t>
        </is>
      </c>
      <c r="F7684" t="inlineStr">
        <is>
          <t>P0128</t>
        </is>
      </c>
      <c r="G7684" t="inlineStr">
        <is>
          <t>Prod_0128</t>
        </is>
      </c>
      <c r="H7684" t="inlineStr">
        <is>
          <t>Toys</t>
        </is>
      </c>
      <c r="I7684" t="n">
        <v>8</v>
      </c>
      <c r="J7684" t="n">
        <v>188.1</v>
      </c>
      <c r="K7684" t="n">
        <v>0</v>
      </c>
      <c r="L7684">
        <f>I7684*J7684*(1-K7684)</f>
        <v/>
      </c>
      <c r="M7684">
        <f>VLOOKUP(F7684,Products!A:D,4,FALSE)*I7684</f>
        <v/>
      </c>
      <c r="N7684">
        <f>L7684-M7684</f>
        <v/>
      </c>
    </row>
    <row r="7685">
      <c r="A7685" t="inlineStr">
        <is>
          <t>T1007683</t>
        </is>
      </c>
      <c r="B7685" t="inlineStr">
        <is>
          <t>2023-10-28</t>
        </is>
      </c>
      <c r="C7685" t="inlineStr">
        <is>
          <t>S026</t>
        </is>
      </c>
      <c r="D7685" t="inlineStr">
        <is>
          <t>Store_026</t>
        </is>
      </c>
      <c r="E7685" t="inlineStr">
        <is>
          <t>North</t>
        </is>
      </c>
      <c r="F7685" t="inlineStr">
        <is>
          <t>P0191</t>
        </is>
      </c>
      <c r="G7685" t="inlineStr">
        <is>
          <t>Prod_0191</t>
        </is>
      </c>
      <c r="H7685" t="inlineStr">
        <is>
          <t>Food</t>
        </is>
      </c>
      <c r="I7685" t="n">
        <v>6</v>
      </c>
      <c r="J7685" t="n">
        <v>562.1</v>
      </c>
      <c r="K7685" t="n">
        <v>0</v>
      </c>
      <c r="L7685">
        <f>I7685*J7685*(1-K7685)</f>
        <v/>
      </c>
      <c r="M7685">
        <f>VLOOKUP(F7685,Products!A:D,4,FALSE)*I7685</f>
        <v/>
      </c>
      <c r="N7685">
        <f>L7685-M7685</f>
        <v/>
      </c>
    </row>
    <row r="7686">
      <c r="A7686" t="inlineStr">
        <is>
          <t>T1007684</t>
        </is>
      </c>
      <c r="B7686" t="inlineStr">
        <is>
          <t>2025-02-04</t>
        </is>
      </c>
      <c r="C7686" t="inlineStr">
        <is>
          <t>S035</t>
        </is>
      </c>
      <c r="D7686" t="inlineStr">
        <is>
          <t>Store_035</t>
        </is>
      </c>
      <c r="E7686" t="inlineStr">
        <is>
          <t>Central</t>
        </is>
      </c>
      <c r="F7686" t="inlineStr">
        <is>
          <t>P0034</t>
        </is>
      </c>
      <c r="G7686" t="inlineStr">
        <is>
          <t>Prod_0034</t>
        </is>
      </c>
      <c r="H7686" t="inlineStr">
        <is>
          <t>Toys</t>
        </is>
      </c>
      <c r="I7686" t="n">
        <v>5</v>
      </c>
      <c r="J7686" t="n">
        <v>626.1900000000001</v>
      </c>
      <c r="K7686" t="n">
        <v>0.1</v>
      </c>
      <c r="L7686">
        <f>I7686*J7686*(1-K7686)</f>
        <v/>
      </c>
      <c r="M7686">
        <f>VLOOKUP(F7686,Products!A:D,4,FALSE)*I7686</f>
        <v/>
      </c>
      <c r="N7686">
        <f>L7686-M7686</f>
        <v/>
      </c>
    </row>
    <row r="7687">
      <c r="A7687" t="inlineStr">
        <is>
          <t>T1007685</t>
        </is>
      </c>
      <c r="B7687" t="inlineStr">
        <is>
          <t>2025-02-22</t>
        </is>
      </c>
      <c r="C7687" t="inlineStr">
        <is>
          <t>S032</t>
        </is>
      </c>
      <c r="D7687" t="inlineStr">
        <is>
          <t>Store_032</t>
        </is>
      </c>
      <c r="E7687" t="inlineStr">
        <is>
          <t>Central</t>
        </is>
      </c>
      <c r="F7687" t="inlineStr">
        <is>
          <t>P0001</t>
        </is>
      </c>
      <c r="G7687" t="inlineStr">
        <is>
          <t>Prod_0001</t>
        </is>
      </c>
      <c r="H7687" t="inlineStr">
        <is>
          <t>Beverages</t>
        </is>
      </c>
      <c r="I7687" t="n">
        <v>1</v>
      </c>
      <c r="J7687" t="n">
        <v>638.92</v>
      </c>
      <c r="K7687" t="n">
        <v>0</v>
      </c>
      <c r="L7687">
        <f>I7687*J7687*(1-K7687)</f>
        <v/>
      </c>
      <c r="M7687">
        <f>VLOOKUP(F7687,Products!A:D,4,FALSE)*I7687</f>
        <v/>
      </c>
      <c r="N7687">
        <f>L7687-M7687</f>
        <v/>
      </c>
    </row>
    <row r="7688">
      <c r="A7688" t="inlineStr">
        <is>
          <t>T1007686</t>
        </is>
      </c>
      <c r="B7688" t="inlineStr">
        <is>
          <t>2023-01-19</t>
        </is>
      </c>
      <c r="C7688" t="inlineStr">
        <is>
          <t>S045</t>
        </is>
      </c>
      <c r="D7688" t="inlineStr">
        <is>
          <t>Store_045</t>
        </is>
      </c>
      <c r="E7688" t="inlineStr">
        <is>
          <t>East</t>
        </is>
      </c>
      <c r="F7688" t="inlineStr">
        <is>
          <t>P0182</t>
        </is>
      </c>
      <c r="G7688" t="inlineStr">
        <is>
          <t>Prod_0182</t>
        </is>
      </c>
      <c r="H7688" t="inlineStr">
        <is>
          <t>Electronics</t>
        </is>
      </c>
      <c r="I7688" t="n">
        <v>7</v>
      </c>
      <c r="J7688" t="n">
        <v>739.38</v>
      </c>
      <c r="K7688" t="n">
        <v>0.05</v>
      </c>
      <c r="L7688">
        <f>I7688*J7688*(1-K7688)</f>
        <v/>
      </c>
      <c r="M7688">
        <f>VLOOKUP(F7688,Products!A:D,4,FALSE)*I7688</f>
        <v/>
      </c>
      <c r="N7688">
        <f>L7688-M7688</f>
        <v/>
      </c>
    </row>
    <row r="7689">
      <c r="A7689" t="inlineStr">
        <is>
          <t>T1007687</t>
        </is>
      </c>
      <c r="B7689" t="inlineStr">
        <is>
          <t>2024-09-16</t>
        </is>
      </c>
      <c r="C7689" t="inlineStr">
        <is>
          <t>S004</t>
        </is>
      </c>
      <c r="D7689" t="inlineStr">
        <is>
          <t>Store_004</t>
        </is>
      </c>
      <c r="E7689" t="inlineStr">
        <is>
          <t>Central</t>
        </is>
      </c>
      <c r="F7689" t="inlineStr">
        <is>
          <t>P0024</t>
        </is>
      </c>
      <c r="G7689" t="inlineStr">
        <is>
          <t>Prod_0024</t>
        </is>
      </c>
      <c r="H7689" t="inlineStr">
        <is>
          <t>Clothing</t>
        </is>
      </c>
      <c r="I7689" t="n">
        <v>9</v>
      </c>
      <c r="J7689" t="n">
        <v>94.89</v>
      </c>
      <c r="K7689" t="n">
        <v>0.15</v>
      </c>
      <c r="L7689">
        <f>I7689*J7689*(1-K7689)</f>
        <v/>
      </c>
      <c r="M7689">
        <f>VLOOKUP(F7689,Products!A:D,4,FALSE)*I7689</f>
        <v/>
      </c>
      <c r="N7689">
        <f>L7689-M7689</f>
        <v/>
      </c>
    </row>
    <row r="7690">
      <c r="A7690" t="inlineStr">
        <is>
          <t>T1007688</t>
        </is>
      </c>
      <c r="B7690" t="inlineStr">
        <is>
          <t>2023-07-29</t>
        </is>
      </c>
      <c r="C7690" t="inlineStr">
        <is>
          <t>S036</t>
        </is>
      </c>
      <c r="D7690" t="inlineStr">
        <is>
          <t>Store_036</t>
        </is>
      </c>
      <c r="E7690" t="inlineStr">
        <is>
          <t>Central</t>
        </is>
      </c>
      <c r="F7690" t="inlineStr">
        <is>
          <t>P0137</t>
        </is>
      </c>
      <c r="G7690" t="inlineStr">
        <is>
          <t>Prod_0137</t>
        </is>
      </c>
      <c r="H7690" t="inlineStr">
        <is>
          <t>Electronics</t>
        </is>
      </c>
      <c r="I7690" t="n">
        <v>1</v>
      </c>
      <c r="J7690" t="n">
        <v>115.79</v>
      </c>
      <c r="K7690" t="n">
        <v>0</v>
      </c>
      <c r="L7690">
        <f>I7690*J7690*(1-K7690)</f>
        <v/>
      </c>
      <c r="M7690">
        <f>VLOOKUP(F7690,Products!A:D,4,FALSE)*I7690</f>
        <v/>
      </c>
      <c r="N7690">
        <f>L7690-M7690</f>
        <v/>
      </c>
    </row>
    <row r="7691">
      <c r="A7691" t="inlineStr">
        <is>
          <t>T1007689</t>
        </is>
      </c>
      <c r="B7691" t="inlineStr">
        <is>
          <t>2025-01-23</t>
        </is>
      </c>
      <c r="C7691" t="inlineStr">
        <is>
          <t>S050</t>
        </is>
      </c>
      <c r="D7691" t="inlineStr">
        <is>
          <t>Store_050</t>
        </is>
      </c>
      <c r="E7691" t="inlineStr">
        <is>
          <t>South</t>
        </is>
      </c>
      <c r="F7691" t="inlineStr">
        <is>
          <t>P0093</t>
        </is>
      </c>
      <c r="G7691" t="inlineStr">
        <is>
          <t>Prod_0093</t>
        </is>
      </c>
      <c r="H7691" t="inlineStr">
        <is>
          <t>Electronics</t>
        </is>
      </c>
      <c r="I7691" t="n">
        <v>7</v>
      </c>
      <c r="J7691" t="n">
        <v>224.39</v>
      </c>
      <c r="K7691" t="n">
        <v>0.2</v>
      </c>
      <c r="L7691">
        <f>I7691*J7691*(1-K7691)</f>
        <v/>
      </c>
      <c r="M7691">
        <f>VLOOKUP(F7691,Products!A:D,4,FALSE)*I7691</f>
        <v/>
      </c>
      <c r="N7691">
        <f>L7691-M7691</f>
        <v/>
      </c>
    </row>
    <row r="7692">
      <c r="A7692" t="inlineStr">
        <is>
          <t>T1007690</t>
        </is>
      </c>
      <c r="B7692" t="inlineStr">
        <is>
          <t>2025-06-13</t>
        </is>
      </c>
      <c r="C7692" t="inlineStr">
        <is>
          <t>S046</t>
        </is>
      </c>
      <c r="D7692" t="inlineStr">
        <is>
          <t>Store_046</t>
        </is>
      </c>
      <c r="E7692" t="inlineStr">
        <is>
          <t>South</t>
        </is>
      </c>
      <c r="F7692" t="inlineStr">
        <is>
          <t>P0150</t>
        </is>
      </c>
      <c r="G7692" t="inlineStr">
        <is>
          <t>Prod_0150</t>
        </is>
      </c>
      <c r="H7692" t="inlineStr">
        <is>
          <t>Clothing</t>
        </is>
      </c>
      <c r="I7692" t="n">
        <v>1</v>
      </c>
      <c r="J7692" t="n">
        <v>371.74</v>
      </c>
      <c r="K7692" t="n">
        <v>0.1</v>
      </c>
      <c r="L7692">
        <f>I7692*J7692*(1-K7692)</f>
        <v/>
      </c>
      <c r="M7692">
        <f>VLOOKUP(F7692,Products!A:D,4,FALSE)*I7692</f>
        <v/>
      </c>
      <c r="N7692">
        <f>L7692-M7692</f>
        <v/>
      </c>
    </row>
    <row r="7693">
      <c r="A7693" t="inlineStr">
        <is>
          <t>T1007691</t>
        </is>
      </c>
      <c r="B7693" t="inlineStr">
        <is>
          <t>2024-12-14</t>
        </is>
      </c>
      <c r="C7693" t="inlineStr">
        <is>
          <t>S014</t>
        </is>
      </c>
      <c r="D7693" t="inlineStr">
        <is>
          <t>Store_014</t>
        </is>
      </c>
      <c r="E7693" t="inlineStr">
        <is>
          <t>West</t>
        </is>
      </c>
      <c r="F7693" t="inlineStr">
        <is>
          <t>P0019</t>
        </is>
      </c>
      <c r="G7693" t="inlineStr">
        <is>
          <t>Prod_0019</t>
        </is>
      </c>
      <c r="H7693" t="inlineStr">
        <is>
          <t>Toys</t>
        </is>
      </c>
      <c r="I7693" t="n">
        <v>1</v>
      </c>
      <c r="J7693" t="n">
        <v>694.03</v>
      </c>
      <c r="K7693" t="n">
        <v>0.05</v>
      </c>
      <c r="L7693">
        <f>I7693*J7693*(1-K7693)</f>
        <v/>
      </c>
      <c r="M7693">
        <f>VLOOKUP(F7693,Products!A:D,4,FALSE)*I7693</f>
        <v/>
      </c>
      <c r="N7693">
        <f>L7693-M7693</f>
        <v/>
      </c>
    </row>
    <row r="7694">
      <c r="A7694" t="inlineStr">
        <is>
          <t>T1007692</t>
        </is>
      </c>
      <c r="B7694" t="inlineStr">
        <is>
          <t>2025-01-19</t>
        </is>
      </c>
      <c r="C7694" t="inlineStr">
        <is>
          <t>S019</t>
        </is>
      </c>
      <c r="D7694" t="inlineStr">
        <is>
          <t>Store_019</t>
        </is>
      </c>
      <c r="E7694" t="inlineStr">
        <is>
          <t>East</t>
        </is>
      </c>
      <c r="F7694" t="inlineStr">
        <is>
          <t>P0031</t>
        </is>
      </c>
      <c r="G7694" t="inlineStr">
        <is>
          <t>Prod_0031</t>
        </is>
      </c>
      <c r="H7694" t="inlineStr">
        <is>
          <t>Food</t>
        </is>
      </c>
      <c r="I7694" t="n">
        <v>7</v>
      </c>
      <c r="J7694" t="n">
        <v>255.3</v>
      </c>
      <c r="K7694" t="n">
        <v>0.05</v>
      </c>
      <c r="L7694">
        <f>I7694*J7694*(1-K7694)</f>
        <v/>
      </c>
      <c r="M7694">
        <f>VLOOKUP(F7694,Products!A:D,4,FALSE)*I7694</f>
        <v/>
      </c>
      <c r="N7694">
        <f>L7694-M7694</f>
        <v/>
      </c>
    </row>
    <row r="7695">
      <c r="A7695" t="inlineStr">
        <is>
          <t>T1007693</t>
        </is>
      </c>
      <c r="B7695" t="inlineStr">
        <is>
          <t>2025-03-23</t>
        </is>
      </c>
      <c r="C7695" t="inlineStr">
        <is>
          <t>S048</t>
        </is>
      </c>
      <c r="D7695" t="inlineStr">
        <is>
          <t>Store_048</t>
        </is>
      </c>
      <c r="E7695" t="inlineStr">
        <is>
          <t>South</t>
        </is>
      </c>
      <c r="F7695" t="inlineStr">
        <is>
          <t>P0059</t>
        </is>
      </c>
      <c r="G7695" t="inlineStr">
        <is>
          <t>Prod_0059</t>
        </is>
      </c>
      <c r="H7695" t="inlineStr">
        <is>
          <t>Beverages</t>
        </is>
      </c>
      <c r="I7695" t="n">
        <v>7</v>
      </c>
      <c r="J7695" t="n">
        <v>460.86</v>
      </c>
      <c r="K7695" t="n">
        <v>0</v>
      </c>
      <c r="L7695">
        <f>I7695*J7695*(1-K7695)</f>
        <v/>
      </c>
      <c r="M7695">
        <f>VLOOKUP(F7695,Products!A:D,4,FALSE)*I7695</f>
        <v/>
      </c>
      <c r="N7695">
        <f>L7695-M7695</f>
        <v/>
      </c>
    </row>
    <row r="7696">
      <c r="A7696" t="inlineStr">
        <is>
          <t>T1007694</t>
        </is>
      </c>
      <c r="B7696" t="inlineStr">
        <is>
          <t>2025-08-12</t>
        </is>
      </c>
      <c r="C7696" t="inlineStr">
        <is>
          <t>S018</t>
        </is>
      </c>
      <c r="D7696" t="inlineStr">
        <is>
          <t>Store_018</t>
        </is>
      </c>
      <c r="E7696" t="inlineStr">
        <is>
          <t>South</t>
        </is>
      </c>
      <c r="F7696" t="inlineStr">
        <is>
          <t>P0064</t>
        </is>
      </c>
      <c r="G7696" t="inlineStr">
        <is>
          <t>Prod_0064</t>
        </is>
      </c>
      <c r="H7696" t="inlineStr">
        <is>
          <t>Beverages</t>
        </is>
      </c>
      <c r="I7696" t="n">
        <v>9</v>
      </c>
      <c r="J7696" t="n">
        <v>845.55</v>
      </c>
      <c r="K7696" t="n">
        <v>0</v>
      </c>
      <c r="L7696">
        <f>I7696*J7696*(1-K7696)</f>
        <v/>
      </c>
      <c r="M7696">
        <f>VLOOKUP(F7696,Products!A:D,4,FALSE)*I7696</f>
        <v/>
      </c>
      <c r="N7696">
        <f>L7696-M7696</f>
        <v/>
      </c>
    </row>
    <row r="7697">
      <c r="A7697" t="inlineStr">
        <is>
          <t>T1007695</t>
        </is>
      </c>
      <c r="B7697" t="inlineStr">
        <is>
          <t>2024-03-22</t>
        </is>
      </c>
      <c r="C7697" t="inlineStr">
        <is>
          <t>S003</t>
        </is>
      </c>
      <c r="D7697" t="inlineStr">
        <is>
          <t>Store_003</t>
        </is>
      </c>
      <c r="E7697" t="inlineStr">
        <is>
          <t>North</t>
        </is>
      </c>
      <c r="F7697" t="inlineStr">
        <is>
          <t>P0139</t>
        </is>
      </c>
      <c r="G7697" t="inlineStr">
        <is>
          <t>Prod_0139</t>
        </is>
      </c>
      <c r="H7697" t="inlineStr">
        <is>
          <t>Clothing</t>
        </is>
      </c>
      <c r="I7697" t="n">
        <v>8</v>
      </c>
      <c r="J7697" t="n">
        <v>622.6799999999999</v>
      </c>
      <c r="K7697" t="n">
        <v>0.1</v>
      </c>
      <c r="L7697">
        <f>I7697*J7697*(1-K7697)</f>
        <v/>
      </c>
      <c r="M7697">
        <f>VLOOKUP(F7697,Products!A:D,4,FALSE)*I7697</f>
        <v/>
      </c>
      <c r="N7697">
        <f>L7697-M7697</f>
        <v/>
      </c>
    </row>
    <row r="7698">
      <c r="A7698" t="inlineStr">
        <is>
          <t>T1007696</t>
        </is>
      </c>
      <c r="B7698" t="inlineStr">
        <is>
          <t>2025-03-18</t>
        </is>
      </c>
      <c r="C7698" t="inlineStr">
        <is>
          <t>S044</t>
        </is>
      </c>
      <c r="D7698" t="inlineStr">
        <is>
          <t>Store_044</t>
        </is>
      </c>
      <c r="E7698" t="inlineStr">
        <is>
          <t>North</t>
        </is>
      </c>
      <c r="F7698" t="inlineStr">
        <is>
          <t>P0088</t>
        </is>
      </c>
      <c r="G7698" t="inlineStr">
        <is>
          <t>Prod_0088</t>
        </is>
      </c>
      <c r="H7698" t="inlineStr">
        <is>
          <t>Toys</t>
        </is>
      </c>
      <c r="I7698" t="n">
        <v>8</v>
      </c>
      <c r="J7698" t="n">
        <v>536.48</v>
      </c>
      <c r="K7698" t="n">
        <v>0</v>
      </c>
      <c r="L7698">
        <f>I7698*J7698*(1-K7698)</f>
        <v/>
      </c>
      <c r="M7698">
        <f>VLOOKUP(F7698,Products!A:D,4,FALSE)*I7698</f>
        <v/>
      </c>
      <c r="N7698">
        <f>L7698-M7698</f>
        <v/>
      </c>
    </row>
    <row r="7699">
      <c r="A7699" t="inlineStr">
        <is>
          <t>T1007697</t>
        </is>
      </c>
      <c r="B7699" t="inlineStr">
        <is>
          <t>2024-12-14</t>
        </is>
      </c>
      <c r="C7699" t="inlineStr">
        <is>
          <t>S016</t>
        </is>
      </c>
      <c r="D7699" t="inlineStr">
        <is>
          <t>Store_016</t>
        </is>
      </c>
      <c r="E7699" t="inlineStr">
        <is>
          <t>West</t>
        </is>
      </c>
      <c r="F7699" t="inlineStr">
        <is>
          <t>P0131</t>
        </is>
      </c>
      <c r="G7699" t="inlineStr">
        <is>
          <t>Prod_0131</t>
        </is>
      </c>
      <c r="H7699" t="inlineStr">
        <is>
          <t>Beverages</t>
        </is>
      </c>
      <c r="I7699" t="n">
        <v>1</v>
      </c>
      <c r="J7699" t="n">
        <v>383.84</v>
      </c>
      <c r="K7699" t="n">
        <v>0</v>
      </c>
      <c r="L7699">
        <f>I7699*J7699*(1-K7699)</f>
        <v/>
      </c>
      <c r="M7699">
        <f>VLOOKUP(F7699,Products!A:D,4,FALSE)*I7699</f>
        <v/>
      </c>
      <c r="N7699">
        <f>L7699-M7699</f>
        <v/>
      </c>
    </row>
    <row r="7700">
      <c r="A7700" t="inlineStr">
        <is>
          <t>T1007698</t>
        </is>
      </c>
      <c r="B7700" t="inlineStr">
        <is>
          <t>2024-07-01</t>
        </is>
      </c>
      <c r="C7700" t="inlineStr">
        <is>
          <t>S026</t>
        </is>
      </c>
      <c r="D7700" t="inlineStr">
        <is>
          <t>Store_026</t>
        </is>
      </c>
      <c r="E7700" t="inlineStr">
        <is>
          <t>North</t>
        </is>
      </c>
      <c r="F7700" t="inlineStr">
        <is>
          <t>P0144</t>
        </is>
      </c>
      <c r="G7700" t="inlineStr">
        <is>
          <t>Prod_0144</t>
        </is>
      </c>
      <c r="H7700" t="inlineStr">
        <is>
          <t>Stationery</t>
        </is>
      </c>
      <c r="I7700" t="n">
        <v>2</v>
      </c>
      <c r="J7700" t="n">
        <v>198.92</v>
      </c>
      <c r="K7700" t="n">
        <v>0.1</v>
      </c>
      <c r="L7700">
        <f>I7700*J7700*(1-K7700)</f>
        <v/>
      </c>
      <c r="M7700">
        <f>VLOOKUP(F7700,Products!A:D,4,FALSE)*I7700</f>
        <v/>
      </c>
      <c r="N7700">
        <f>L7700-M7700</f>
        <v/>
      </c>
    </row>
    <row r="7701">
      <c r="A7701" t="inlineStr">
        <is>
          <t>T1007699</t>
        </is>
      </c>
      <c r="B7701" t="inlineStr">
        <is>
          <t>2024-08-19</t>
        </is>
      </c>
      <c r="C7701" t="inlineStr">
        <is>
          <t>S023</t>
        </is>
      </c>
      <c r="D7701" t="inlineStr">
        <is>
          <t>Store_023</t>
        </is>
      </c>
      <c r="E7701" t="inlineStr">
        <is>
          <t>South</t>
        </is>
      </c>
      <c r="F7701" t="inlineStr">
        <is>
          <t>P0089</t>
        </is>
      </c>
      <c r="G7701" t="inlineStr">
        <is>
          <t>Prod_0089</t>
        </is>
      </c>
      <c r="H7701" t="inlineStr">
        <is>
          <t>Stationery</t>
        </is>
      </c>
      <c r="I7701" t="n">
        <v>9</v>
      </c>
      <c r="J7701" t="n">
        <v>752.83</v>
      </c>
      <c r="K7701" t="n">
        <v>0</v>
      </c>
      <c r="L7701">
        <f>I7701*J7701*(1-K7701)</f>
        <v/>
      </c>
      <c r="M7701">
        <f>VLOOKUP(F7701,Products!A:D,4,FALSE)*I7701</f>
        <v/>
      </c>
      <c r="N7701">
        <f>L7701-M7701</f>
        <v/>
      </c>
    </row>
    <row r="7702">
      <c r="A7702" t="inlineStr">
        <is>
          <t>T1007700</t>
        </is>
      </c>
      <c r="B7702" t="inlineStr">
        <is>
          <t>2023-02-06</t>
        </is>
      </c>
      <c r="C7702" t="inlineStr">
        <is>
          <t>S035</t>
        </is>
      </c>
      <c r="D7702" t="inlineStr">
        <is>
          <t>Store_035</t>
        </is>
      </c>
      <c r="E7702" t="inlineStr">
        <is>
          <t>Central</t>
        </is>
      </c>
      <c r="F7702" t="inlineStr">
        <is>
          <t>P0110</t>
        </is>
      </c>
      <c r="G7702" t="inlineStr">
        <is>
          <t>Prod_0110</t>
        </is>
      </c>
      <c r="H7702" t="inlineStr">
        <is>
          <t>Stationery</t>
        </is>
      </c>
      <c r="I7702" t="n">
        <v>7</v>
      </c>
      <c r="J7702" t="n">
        <v>83.16</v>
      </c>
      <c r="K7702" t="n">
        <v>0</v>
      </c>
      <c r="L7702">
        <f>I7702*J7702*(1-K7702)</f>
        <v/>
      </c>
      <c r="M7702">
        <f>VLOOKUP(F7702,Products!A:D,4,FALSE)*I7702</f>
        <v/>
      </c>
      <c r="N7702">
        <f>L7702-M7702</f>
        <v/>
      </c>
    </row>
    <row r="7703">
      <c r="A7703" t="inlineStr">
        <is>
          <t>T1007701</t>
        </is>
      </c>
      <c r="B7703" t="inlineStr">
        <is>
          <t>2024-07-23</t>
        </is>
      </c>
      <c r="C7703" t="inlineStr">
        <is>
          <t>S007</t>
        </is>
      </c>
      <c r="D7703" t="inlineStr">
        <is>
          <t>Store_007</t>
        </is>
      </c>
      <c r="E7703" t="inlineStr">
        <is>
          <t>East</t>
        </is>
      </c>
      <c r="F7703" t="inlineStr">
        <is>
          <t>P0136</t>
        </is>
      </c>
      <c r="G7703" t="inlineStr">
        <is>
          <t>Prod_0136</t>
        </is>
      </c>
      <c r="H7703" t="inlineStr">
        <is>
          <t>Beverages</t>
        </is>
      </c>
      <c r="I7703" t="n">
        <v>3</v>
      </c>
      <c r="J7703" t="n">
        <v>162.45</v>
      </c>
      <c r="K7703" t="n">
        <v>0</v>
      </c>
      <c r="L7703">
        <f>I7703*J7703*(1-K7703)</f>
        <v/>
      </c>
      <c r="M7703">
        <f>VLOOKUP(F7703,Products!A:D,4,FALSE)*I7703</f>
        <v/>
      </c>
      <c r="N7703">
        <f>L7703-M7703</f>
        <v/>
      </c>
    </row>
    <row r="7704">
      <c r="A7704" t="inlineStr">
        <is>
          <t>T1007702</t>
        </is>
      </c>
      <c r="B7704" t="inlineStr">
        <is>
          <t>2025-04-22</t>
        </is>
      </c>
      <c r="C7704" t="inlineStr">
        <is>
          <t>S045</t>
        </is>
      </c>
      <c r="D7704" t="inlineStr">
        <is>
          <t>Store_045</t>
        </is>
      </c>
      <c r="E7704" t="inlineStr">
        <is>
          <t>East</t>
        </is>
      </c>
      <c r="F7704" t="inlineStr">
        <is>
          <t>P0089</t>
        </is>
      </c>
      <c r="G7704" t="inlineStr">
        <is>
          <t>Prod_0089</t>
        </is>
      </c>
      <c r="H7704" t="inlineStr">
        <is>
          <t>Stationery</t>
        </is>
      </c>
      <c r="I7704" t="n">
        <v>7</v>
      </c>
      <c r="J7704" t="n">
        <v>721.11</v>
      </c>
      <c r="K7704" t="n">
        <v>0.15</v>
      </c>
      <c r="L7704">
        <f>I7704*J7704*(1-K7704)</f>
        <v/>
      </c>
      <c r="M7704">
        <f>VLOOKUP(F7704,Products!A:D,4,FALSE)*I7704</f>
        <v/>
      </c>
      <c r="N7704">
        <f>L7704-M7704</f>
        <v/>
      </c>
    </row>
    <row r="7705">
      <c r="A7705" t="inlineStr">
        <is>
          <t>T1007703</t>
        </is>
      </c>
      <c r="B7705" t="inlineStr">
        <is>
          <t>2024-01-18</t>
        </is>
      </c>
      <c r="C7705" t="inlineStr">
        <is>
          <t>S028</t>
        </is>
      </c>
      <c r="D7705" t="inlineStr">
        <is>
          <t>Store_028</t>
        </is>
      </c>
      <c r="E7705" t="inlineStr">
        <is>
          <t>North</t>
        </is>
      </c>
      <c r="F7705" t="inlineStr">
        <is>
          <t>P0163</t>
        </is>
      </c>
      <c r="G7705" t="inlineStr">
        <is>
          <t>Prod_0163</t>
        </is>
      </c>
      <c r="H7705" t="inlineStr">
        <is>
          <t>Food</t>
        </is>
      </c>
      <c r="I7705" t="n">
        <v>6</v>
      </c>
      <c r="J7705" t="n">
        <v>537.99</v>
      </c>
      <c r="K7705" t="n">
        <v>0</v>
      </c>
      <c r="L7705">
        <f>I7705*J7705*(1-K7705)</f>
        <v/>
      </c>
      <c r="M7705">
        <f>VLOOKUP(F7705,Products!A:D,4,FALSE)*I7705</f>
        <v/>
      </c>
      <c r="N7705">
        <f>L7705-M7705</f>
        <v/>
      </c>
    </row>
    <row r="7706">
      <c r="A7706" t="inlineStr">
        <is>
          <t>T1007704</t>
        </is>
      </c>
      <c r="B7706" t="inlineStr">
        <is>
          <t>2023-11-16</t>
        </is>
      </c>
      <c r="C7706" t="inlineStr">
        <is>
          <t>S022</t>
        </is>
      </c>
      <c r="D7706" t="inlineStr">
        <is>
          <t>Store_022</t>
        </is>
      </c>
      <c r="E7706" t="inlineStr">
        <is>
          <t>East</t>
        </is>
      </c>
      <c r="F7706" t="inlineStr">
        <is>
          <t>P0122</t>
        </is>
      </c>
      <c r="G7706" t="inlineStr">
        <is>
          <t>Prod_0122</t>
        </is>
      </c>
      <c r="H7706" t="inlineStr">
        <is>
          <t>Beverages</t>
        </is>
      </c>
      <c r="I7706" t="n">
        <v>2</v>
      </c>
      <c r="J7706" t="n">
        <v>893.12</v>
      </c>
      <c r="K7706" t="n">
        <v>0</v>
      </c>
      <c r="L7706">
        <f>I7706*J7706*(1-K7706)</f>
        <v/>
      </c>
      <c r="M7706">
        <f>VLOOKUP(F7706,Products!A:D,4,FALSE)*I7706</f>
        <v/>
      </c>
      <c r="N7706">
        <f>L7706-M7706</f>
        <v/>
      </c>
    </row>
    <row r="7707">
      <c r="A7707" t="inlineStr">
        <is>
          <t>T1007705</t>
        </is>
      </c>
      <c r="B7707" t="inlineStr">
        <is>
          <t>2023-09-10</t>
        </is>
      </c>
      <c r="C7707" t="inlineStr">
        <is>
          <t>S035</t>
        </is>
      </c>
      <c r="D7707" t="inlineStr">
        <is>
          <t>Store_035</t>
        </is>
      </c>
      <c r="E7707" t="inlineStr">
        <is>
          <t>Central</t>
        </is>
      </c>
      <c r="F7707" t="inlineStr">
        <is>
          <t>P0182</t>
        </is>
      </c>
      <c r="G7707" t="inlineStr">
        <is>
          <t>Prod_0182</t>
        </is>
      </c>
      <c r="H7707" t="inlineStr">
        <is>
          <t>Electronics</t>
        </is>
      </c>
      <c r="I7707" t="n">
        <v>6</v>
      </c>
      <c r="J7707" t="n">
        <v>669.16</v>
      </c>
      <c r="K7707" t="n">
        <v>0.1</v>
      </c>
      <c r="L7707">
        <f>I7707*J7707*(1-K7707)</f>
        <v/>
      </c>
      <c r="M7707">
        <f>VLOOKUP(F7707,Products!A:D,4,FALSE)*I7707</f>
        <v/>
      </c>
      <c r="N7707">
        <f>L7707-M7707</f>
        <v/>
      </c>
    </row>
    <row r="7708">
      <c r="A7708" t="inlineStr">
        <is>
          <t>T1007706</t>
        </is>
      </c>
      <c r="B7708" t="inlineStr">
        <is>
          <t>2024-01-16</t>
        </is>
      </c>
      <c r="C7708" t="inlineStr">
        <is>
          <t>S004</t>
        </is>
      </c>
      <c r="D7708" t="inlineStr">
        <is>
          <t>Store_004</t>
        </is>
      </c>
      <c r="E7708" t="inlineStr">
        <is>
          <t>Central</t>
        </is>
      </c>
      <c r="F7708" t="inlineStr">
        <is>
          <t>P0002</t>
        </is>
      </c>
      <c r="G7708" t="inlineStr">
        <is>
          <t>Prod_0002</t>
        </is>
      </c>
      <c r="H7708" t="inlineStr">
        <is>
          <t>Food</t>
        </is>
      </c>
      <c r="I7708" t="n">
        <v>5</v>
      </c>
      <c r="J7708" t="n">
        <v>273.24</v>
      </c>
      <c r="K7708" t="n">
        <v>0</v>
      </c>
      <c r="L7708">
        <f>I7708*J7708*(1-K7708)</f>
        <v/>
      </c>
      <c r="M7708">
        <f>VLOOKUP(F7708,Products!A:D,4,FALSE)*I7708</f>
        <v/>
      </c>
      <c r="N7708">
        <f>L7708-M7708</f>
        <v/>
      </c>
    </row>
    <row r="7709">
      <c r="A7709" t="inlineStr">
        <is>
          <t>T1007707</t>
        </is>
      </c>
      <c r="B7709" t="inlineStr">
        <is>
          <t>2023-11-26</t>
        </is>
      </c>
      <c r="C7709" t="inlineStr">
        <is>
          <t>S033</t>
        </is>
      </c>
      <c r="D7709" t="inlineStr">
        <is>
          <t>Store_033</t>
        </is>
      </c>
      <c r="E7709" t="inlineStr">
        <is>
          <t>North</t>
        </is>
      </c>
      <c r="F7709" t="inlineStr">
        <is>
          <t>P0039</t>
        </is>
      </c>
      <c r="G7709" t="inlineStr">
        <is>
          <t>Prod_0039</t>
        </is>
      </c>
      <c r="H7709" t="inlineStr">
        <is>
          <t>Household</t>
        </is>
      </c>
      <c r="I7709" t="n">
        <v>5</v>
      </c>
      <c r="J7709" t="n">
        <v>347.71</v>
      </c>
      <c r="K7709" t="n">
        <v>0</v>
      </c>
      <c r="L7709">
        <f>I7709*J7709*(1-K7709)</f>
        <v/>
      </c>
      <c r="M7709">
        <f>VLOOKUP(F7709,Products!A:D,4,FALSE)*I7709</f>
        <v/>
      </c>
      <c r="N7709">
        <f>L7709-M7709</f>
        <v/>
      </c>
    </row>
    <row r="7710">
      <c r="A7710" t="inlineStr">
        <is>
          <t>T1007708</t>
        </is>
      </c>
      <c r="B7710" t="inlineStr">
        <is>
          <t>2024-01-14</t>
        </is>
      </c>
      <c r="C7710" t="inlineStr">
        <is>
          <t>S029</t>
        </is>
      </c>
      <c r="D7710" t="inlineStr">
        <is>
          <t>Store_029</t>
        </is>
      </c>
      <c r="E7710" t="inlineStr">
        <is>
          <t>South</t>
        </is>
      </c>
      <c r="F7710" t="inlineStr">
        <is>
          <t>P0057</t>
        </is>
      </c>
      <c r="G7710" t="inlineStr">
        <is>
          <t>Prod_0057</t>
        </is>
      </c>
      <c r="H7710" t="inlineStr">
        <is>
          <t>Beverages</t>
        </is>
      </c>
      <c r="I7710" t="n">
        <v>3</v>
      </c>
      <c r="J7710" t="n">
        <v>68.90000000000001</v>
      </c>
      <c r="K7710" t="n">
        <v>0.15</v>
      </c>
      <c r="L7710">
        <f>I7710*J7710*(1-K7710)</f>
        <v/>
      </c>
      <c r="M7710">
        <f>VLOOKUP(F7710,Products!A:D,4,FALSE)*I7710</f>
        <v/>
      </c>
      <c r="N7710">
        <f>L7710-M7710</f>
        <v/>
      </c>
    </row>
    <row r="7711">
      <c r="A7711" t="inlineStr">
        <is>
          <t>T1007709</t>
        </is>
      </c>
      <c r="B7711" t="inlineStr">
        <is>
          <t>2023-07-22</t>
        </is>
      </c>
      <c r="C7711" t="inlineStr">
        <is>
          <t>S022</t>
        </is>
      </c>
      <c r="D7711" t="inlineStr">
        <is>
          <t>Store_022</t>
        </is>
      </c>
      <c r="E7711" t="inlineStr">
        <is>
          <t>East</t>
        </is>
      </c>
      <c r="F7711" t="inlineStr">
        <is>
          <t>P0191</t>
        </is>
      </c>
      <c r="G7711" t="inlineStr">
        <is>
          <t>Prod_0191</t>
        </is>
      </c>
      <c r="H7711" t="inlineStr">
        <is>
          <t>Food</t>
        </is>
      </c>
      <c r="I7711" t="n">
        <v>8</v>
      </c>
      <c r="J7711" t="n">
        <v>406.43</v>
      </c>
      <c r="K7711" t="n">
        <v>0.15</v>
      </c>
      <c r="L7711">
        <f>I7711*J7711*(1-K7711)</f>
        <v/>
      </c>
      <c r="M7711">
        <f>VLOOKUP(F7711,Products!A:D,4,FALSE)*I7711</f>
        <v/>
      </c>
      <c r="N7711">
        <f>L7711-M7711</f>
        <v/>
      </c>
    </row>
    <row r="7712">
      <c r="A7712" t="inlineStr">
        <is>
          <t>T1007710</t>
        </is>
      </c>
      <c r="B7712" t="inlineStr">
        <is>
          <t>2024-09-08</t>
        </is>
      </c>
      <c r="C7712" t="inlineStr">
        <is>
          <t>S007</t>
        </is>
      </c>
      <c r="D7712" t="inlineStr">
        <is>
          <t>Store_007</t>
        </is>
      </c>
      <c r="E7712" t="inlineStr">
        <is>
          <t>East</t>
        </is>
      </c>
      <c r="F7712" t="inlineStr">
        <is>
          <t>P0167</t>
        </is>
      </c>
      <c r="G7712" t="inlineStr">
        <is>
          <t>Prod_0167</t>
        </is>
      </c>
      <c r="H7712" t="inlineStr">
        <is>
          <t>Beverages</t>
        </is>
      </c>
      <c r="I7712" t="n">
        <v>8</v>
      </c>
      <c r="J7712" t="n">
        <v>390.38</v>
      </c>
      <c r="K7712" t="n">
        <v>0</v>
      </c>
      <c r="L7712">
        <f>I7712*J7712*(1-K7712)</f>
        <v/>
      </c>
      <c r="M7712">
        <f>VLOOKUP(F7712,Products!A:D,4,FALSE)*I7712</f>
        <v/>
      </c>
      <c r="N7712">
        <f>L7712-M7712</f>
        <v/>
      </c>
    </row>
    <row r="7713">
      <c r="A7713" t="inlineStr">
        <is>
          <t>T1007711</t>
        </is>
      </c>
      <c r="B7713" t="inlineStr">
        <is>
          <t>2024-03-02</t>
        </is>
      </c>
      <c r="C7713" t="inlineStr">
        <is>
          <t>S036</t>
        </is>
      </c>
      <c r="D7713" t="inlineStr">
        <is>
          <t>Store_036</t>
        </is>
      </c>
      <c r="E7713" t="inlineStr">
        <is>
          <t>Central</t>
        </is>
      </c>
      <c r="F7713" t="inlineStr">
        <is>
          <t>P0125</t>
        </is>
      </c>
      <c r="G7713" t="inlineStr">
        <is>
          <t>Prod_0125</t>
        </is>
      </c>
      <c r="H7713" t="inlineStr">
        <is>
          <t>Toys</t>
        </is>
      </c>
      <c r="I7713" t="n">
        <v>8</v>
      </c>
      <c r="J7713" t="n">
        <v>326.93</v>
      </c>
      <c r="K7713" t="n">
        <v>0</v>
      </c>
      <c r="L7713">
        <f>I7713*J7713*(1-K7713)</f>
        <v/>
      </c>
      <c r="M7713">
        <f>VLOOKUP(F7713,Products!A:D,4,FALSE)*I7713</f>
        <v/>
      </c>
      <c r="N7713">
        <f>L7713-M7713</f>
        <v/>
      </c>
    </row>
    <row r="7714">
      <c r="A7714" t="inlineStr">
        <is>
          <t>T1007712</t>
        </is>
      </c>
      <c r="B7714" t="inlineStr">
        <is>
          <t>2025-02-13</t>
        </is>
      </c>
      <c r="C7714" t="inlineStr">
        <is>
          <t>S027</t>
        </is>
      </c>
      <c r="D7714" t="inlineStr">
        <is>
          <t>Store_027</t>
        </is>
      </c>
      <c r="E7714" t="inlineStr">
        <is>
          <t>South</t>
        </is>
      </c>
      <c r="F7714" t="inlineStr">
        <is>
          <t>P0096</t>
        </is>
      </c>
      <c r="G7714" t="inlineStr">
        <is>
          <t>Prod_0096</t>
        </is>
      </c>
      <c r="H7714" t="inlineStr">
        <is>
          <t>Beverages</t>
        </is>
      </c>
      <c r="I7714" t="n">
        <v>8</v>
      </c>
      <c r="J7714" t="n">
        <v>535.54</v>
      </c>
      <c r="K7714" t="n">
        <v>0</v>
      </c>
      <c r="L7714">
        <f>I7714*J7714*(1-K7714)</f>
        <v/>
      </c>
      <c r="M7714">
        <f>VLOOKUP(F7714,Products!A:D,4,FALSE)*I7714</f>
        <v/>
      </c>
      <c r="N7714">
        <f>L7714-M7714</f>
        <v/>
      </c>
    </row>
    <row r="7715">
      <c r="A7715" t="inlineStr">
        <is>
          <t>T1007713</t>
        </is>
      </c>
      <c r="B7715" t="inlineStr">
        <is>
          <t>2024-08-20</t>
        </is>
      </c>
      <c r="C7715" t="inlineStr">
        <is>
          <t>S031</t>
        </is>
      </c>
      <c r="D7715" t="inlineStr">
        <is>
          <t>Store_031</t>
        </is>
      </c>
      <c r="E7715" t="inlineStr">
        <is>
          <t>Central</t>
        </is>
      </c>
      <c r="F7715" t="inlineStr">
        <is>
          <t>P0172</t>
        </is>
      </c>
      <c r="G7715" t="inlineStr">
        <is>
          <t>Prod_0172</t>
        </is>
      </c>
      <c r="H7715" t="inlineStr">
        <is>
          <t>Beverages</t>
        </is>
      </c>
      <c r="I7715" t="n">
        <v>3</v>
      </c>
      <c r="J7715" t="n">
        <v>863.5599999999999</v>
      </c>
      <c r="K7715" t="n">
        <v>0.1</v>
      </c>
      <c r="L7715">
        <f>I7715*J7715*(1-K7715)</f>
        <v/>
      </c>
      <c r="M7715">
        <f>VLOOKUP(F7715,Products!A:D,4,FALSE)*I7715</f>
        <v/>
      </c>
      <c r="N7715">
        <f>L7715-M7715</f>
        <v/>
      </c>
    </row>
    <row r="7716">
      <c r="A7716" t="inlineStr">
        <is>
          <t>T1007714</t>
        </is>
      </c>
      <c r="B7716" t="inlineStr">
        <is>
          <t>2023-08-30</t>
        </is>
      </c>
      <c r="C7716" t="inlineStr">
        <is>
          <t>S018</t>
        </is>
      </c>
      <c r="D7716" t="inlineStr">
        <is>
          <t>Store_018</t>
        </is>
      </c>
      <c r="E7716" t="inlineStr">
        <is>
          <t>South</t>
        </is>
      </c>
      <c r="F7716" t="inlineStr">
        <is>
          <t>P0115</t>
        </is>
      </c>
      <c r="G7716" t="inlineStr">
        <is>
          <t>Prod_0115</t>
        </is>
      </c>
      <c r="H7716" t="inlineStr">
        <is>
          <t>Clothing</t>
        </is>
      </c>
      <c r="I7716" t="n">
        <v>5</v>
      </c>
      <c r="J7716" t="n">
        <v>686.01</v>
      </c>
      <c r="K7716" t="n">
        <v>0</v>
      </c>
      <c r="L7716">
        <f>I7716*J7716*(1-K7716)</f>
        <v/>
      </c>
      <c r="M7716">
        <f>VLOOKUP(F7716,Products!A:D,4,FALSE)*I7716</f>
        <v/>
      </c>
      <c r="N7716">
        <f>L7716-M7716</f>
        <v/>
      </c>
    </row>
    <row r="7717">
      <c r="A7717" t="inlineStr">
        <is>
          <t>T1007715</t>
        </is>
      </c>
      <c r="B7717" t="inlineStr">
        <is>
          <t>2023-01-15</t>
        </is>
      </c>
      <c r="C7717" t="inlineStr">
        <is>
          <t>S011</t>
        </is>
      </c>
      <c r="D7717" t="inlineStr">
        <is>
          <t>Store_011</t>
        </is>
      </c>
      <c r="E7717" t="inlineStr">
        <is>
          <t>South</t>
        </is>
      </c>
      <c r="F7717" t="inlineStr">
        <is>
          <t>P0166</t>
        </is>
      </c>
      <c r="G7717" t="inlineStr">
        <is>
          <t>Prod_0166</t>
        </is>
      </c>
      <c r="H7717" t="inlineStr">
        <is>
          <t>Electronics</t>
        </is>
      </c>
      <c r="I7717" t="n">
        <v>9</v>
      </c>
      <c r="J7717" t="n">
        <v>400.62</v>
      </c>
      <c r="K7717" t="n">
        <v>0</v>
      </c>
      <c r="L7717">
        <f>I7717*J7717*(1-K7717)</f>
        <v/>
      </c>
      <c r="M7717">
        <f>VLOOKUP(F7717,Products!A:D,4,FALSE)*I7717</f>
        <v/>
      </c>
      <c r="N7717">
        <f>L7717-M7717</f>
        <v/>
      </c>
    </row>
    <row r="7718">
      <c r="A7718" t="inlineStr">
        <is>
          <t>T1007716</t>
        </is>
      </c>
      <c r="B7718" t="inlineStr">
        <is>
          <t>2023-04-15</t>
        </is>
      </c>
      <c r="C7718" t="inlineStr">
        <is>
          <t>S004</t>
        </is>
      </c>
      <c r="D7718" t="inlineStr">
        <is>
          <t>Store_004</t>
        </is>
      </c>
      <c r="E7718" t="inlineStr">
        <is>
          <t>Central</t>
        </is>
      </c>
      <c r="F7718" t="inlineStr">
        <is>
          <t>P0078</t>
        </is>
      </c>
      <c r="G7718" t="inlineStr">
        <is>
          <t>Prod_0078</t>
        </is>
      </c>
      <c r="H7718" t="inlineStr">
        <is>
          <t>Electronics</t>
        </is>
      </c>
      <c r="I7718" t="n">
        <v>9</v>
      </c>
      <c r="J7718" t="n">
        <v>570.29</v>
      </c>
      <c r="K7718" t="n">
        <v>0</v>
      </c>
      <c r="L7718">
        <f>I7718*J7718*(1-K7718)</f>
        <v/>
      </c>
      <c r="M7718">
        <f>VLOOKUP(F7718,Products!A:D,4,FALSE)*I7718</f>
        <v/>
      </c>
      <c r="N7718">
        <f>L7718-M7718</f>
        <v/>
      </c>
    </row>
    <row r="7719">
      <c r="A7719" t="inlineStr">
        <is>
          <t>T1007717</t>
        </is>
      </c>
      <c r="B7719" t="inlineStr">
        <is>
          <t>2023-03-23</t>
        </is>
      </c>
      <c r="C7719" t="inlineStr">
        <is>
          <t>S023</t>
        </is>
      </c>
      <c r="D7719" t="inlineStr">
        <is>
          <t>Store_023</t>
        </is>
      </c>
      <c r="E7719" t="inlineStr">
        <is>
          <t>South</t>
        </is>
      </c>
      <c r="F7719" t="inlineStr">
        <is>
          <t>P0096</t>
        </is>
      </c>
      <c r="G7719" t="inlineStr">
        <is>
          <t>Prod_0096</t>
        </is>
      </c>
      <c r="H7719" t="inlineStr">
        <is>
          <t>Beverages</t>
        </is>
      </c>
      <c r="I7719" t="n">
        <v>3</v>
      </c>
      <c r="J7719" t="n">
        <v>371.56</v>
      </c>
      <c r="K7719" t="n">
        <v>0</v>
      </c>
      <c r="L7719">
        <f>I7719*J7719*(1-K7719)</f>
        <v/>
      </c>
      <c r="M7719">
        <f>VLOOKUP(F7719,Products!A:D,4,FALSE)*I7719</f>
        <v/>
      </c>
      <c r="N7719">
        <f>L7719-M7719</f>
        <v/>
      </c>
    </row>
    <row r="7720">
      <c r="A7720" t="inlineStr">
        <is>
          <t>T1007718</t>
        </is>
      </c>
      <c r="B7720" t="inlineStr">
        <is>
          <t>2025-09-08</t>
        </is>
      </c>
      <c r="C7720" t="inlineStr">
        <is>
          <t>S045</t>
        </is>
      </c>
      <c r="D7720" t="inlineStr">
        <is>
          <t>Store_045</t>
        </is>
      </c>
      <c r="E7720" t="inlineStr">
        <is>
          <t>East</t>
        </is>
      </c>
      <c r="F7720" t="inlineStr">
        <is>
          <t>P0137</t>
        </is>
      </c>
      <c r="G7720" t="inlineStr">
        <is>
          <t>Prod_0137</t>
        </is>
      </c>
      <c r="H7720" t="inlineStr">
        <is>
          <t>Electronics</t>
        </is>
      </c>
      <c r="I7720" t="n">
        <v>6</v>
      </c>
      <c r="J7720" t="n">
        <v>155.56</v>
      </c>
      <c r="K7720" t="n">
        <v>0</v>
      </c>
      <c r="L7720">
        <f>I7720*J7720*(1-K7720)</f>
        <v/>
      </c>
      <c r="M7720">
        <f>VLOOKUP(F7720,Products!A:D,4,FALSE)*I7720</f>
        <v/>
      </c>
      <c r="N7720">
        <f>L7720-M7720</f>
        <v/>
      </c>
    </row>
    <row r="7721">
      <c r="A7721" t="inlineStr">
        <is>
          <t>T1007719</t>
        </is>
      </c>
      <c r="B7721" t="inlineStr">
        <is>
          <t>2025-06-03</t>
        </is>
      </c>
      <c r="C7721" t="inlineStr">
        <is>
          <t>S018</t>
        </is>
      </c>
      <c r="D7721" t="inlineStr">
        <is>
          <t>Store_018</t>
        </is>
      </c>
      <c r="E7721" t="inlineStr">
        <is>
          <t>South</t>
        </is>
      </c>
      <c r="F7721" t="inlineStr">
        <is>
          <t>P0125</t>
        </is>
      </c>
      <c r="G7721" t="inlineStr">
        <is>
          <t>Prod_0125</t>
        </is>
      </c>
      <c r="H7721" t="inlineStr">
        <is>
          <t>Toys</t>
        </is>
      </c>
      <c r="I7721" t="n">
        <v>4</v>
      </c>
      <c r="J7721" t="n">
        <v>252.79</v>
      </c>
      <c r="K7721" t="n">
        <v>0</v>
      </c>
      <c r="L7721">
        <f>I7721*J7721*(1-K7721)</f>
        <v/>
      </c>
      <c r="M7721">
        <f>VLOOKUP(F7721,Products!A:D,4,FALSE)*I7721</f>
        <v/>
      </c>
      <c r="N7721">
        <f>L7721-M7721</f>
        <v/>
      </c>
    </row>
    <row r="7722">
      <c r="A7722" t="inlineStr">
        <is>
          <t>T1007720</t>
        </is>
      </c>
      <c r="B7722" t="inlineStr">
        <is>
          <t>2023-05-13</t>
        </is>
      </c>
      <c r="C7722" t="inlineStr">
        <is>
          <t>S007</t>
        </is>
      </c>
      <c r="D7722" t="inlineStr">
        <is>
          <t>Store_007</t>
        </is>
      </c>
      <c r="E7722" t="inlineStr">
        <is>
          <t>East</t>
        </is>
      </c>
      <c r="F7722" t="inlineStr">
        <is>
          <t>P0052</t>
        </is>
      </c>
      <c r="G7722" t="inlineStr">
        <is>
          <t>Prod_0052</t>
        </is>
      </c>
      <c r="H7722" t="inlineStr">
        <is>
          <t>Clothing</t>
        </is>
      </c>
      <c r="I7722" t="n">
        <v>1</v>
      </c>
      <c r="J7722" t="n">
        <v>40.01</v>
      </c>
      <c r="K7722" t="n">
        <v>0</v>
      </c>
      <c r="L7722">
        <f>I7722*J7722*(1-K7722)</f>
        <v/>
      </c>
      <c r="M7722">
        <f>VLOOKUP(F7722,Products!A:D,4,FALSE)*I7722</f>
        <v/>
      </c>
      <c r="N7722">
        <f>L7722-M7722</f>
        <v/>
      </c>
    </row>
    <row r="7723">
      <c r="A7723" t="inlineStr">
        <is>
          <t>T1007721</t>
        </is>
      </c>
      <c r="B7723" t="inlineStr">
        <is>
          <t>2025-06-26</t>
        </is>
      </c>
      <c r="C7723" t="inlineStr">
        <is>
          <t>S005</t>
        </is>
      </c>
      <c r="D7723" t="inlineStr">
        <is>
          <t>Store_005</t>
        </is>
      </c>
      <c r="E7723" t="inlineStr">
        <is>
          <t>Central</t>
        </is>
      </c>
      <c r="F7723" t="inlineStr">
        <is>
          <t>P0161</t>
        </is>
      </c>
      <c r="G7723" t="inlineStr">
        <is>
          <t>Prod_0161</t>
        </is>
      </c>
      <c r="H7723" t="inlineStr">
        <is>
          <t>Household</t>
        </is>
      </c>
      <c r="I7723" t="n">
        <v>3</v>
      </c>
      <c r="J7723" t="n">
        <v>103.34</v>
      </c>
      <c r="K7723" t="n">
        <v>0.05</v>
      </c>
      <c r="L7723">
        <f>I7723*J7723*(1-K7723)</f>
        <v/>
      </c>
      <c r="M7723">
        <f>VLOOKUP(F7723,Products!A:D,4,FALSE)*I7723</f>
        <v/>
      </c>
      <c r="N7723">
        <f>L7723-M7723</f>
        <v/>
      </c>
    </row>
    <row r="7724">
      <c r="A7724" t="inlineStr">
        <is>
          <t>T1007722</t>
        </is>
      </c>
      <c r="B7724" t="inlineStr">
        <is>
          <t>2025-03-12</t>
        </is>
      </c>
      <c r="C7724" t="inlineStr">
        <is>
          <t>S045</t>
        </is>
      </c>
      <c r="D7724" t="inlineStr">
        <is>
          <t>Store_045</t>
        </is>
      </c>
      <c r="E7724" t="inlineStr">
        <is>
          <t>East</t>
        </is>
      </c>
      <c r="F7724" t="inlineStr">
        <is>
          <t>P0162</t>
        </is>
      </c>
      <c r="G7724" t="inlineStr">
        <is>
          <t>Prod_0162</t>
        </is>
      </c>
      <c r="H7724" t="inlineStr">
        <is>
          <t>Food</t>
        </is>
      </c>
      <c r="I7724" t="n">
        <v>6</v>
      </c>
      <c r="J7724" t="n">
        <v>554.6</v>
      </c>
      <c r="K7724" t="n">
        <v>0</v>
      </c>
      <c r="L7724">
        <f>I7724*J7724*(1-K7724)</f>
        <v/>
      </c>
      <c r="M7724">
        <f>VLOOKUP(F7724,Products!A:D,4,FALSE)*I7724</f>
        <v/>
      </c>
      <c r="N7724">
        <f>L7724-M7724</f>
        <v/>
      </c>
    </row>
    <row r="7725">
      <c r="A7725" t="inlineStr">
        <is>
          <t>T1007723</t>
        </is>
      </c>
      <c r="B7725" t="inlineStr">
        <is>
          <t>2025-05-28</t>
        </is>
      </c>
      <c r="C7725" t="inlineStr">
        <is>
          <t>S024</t>
        </is>
      </c>
      <c r="D7725" t="inlineStr">
        <is>
          <t>Store_024</t>
        </is>
      </c>
      <c r="E7725" t="inlineStr">
        <is>
          <t>South</t>
        </is>
      </c>
      <c r="F7725" t="inlineStr">
        <is>
          <t>P0014</t>
        </is>
      </c>
      <c r="G7725" t="inlineStr">
        <is>
          <t>Prod_0014</t>
        </is>
      </c>
      <c r="H7725" t="inlineStr">
        <is>
          <t>Clothing</t>
        </is>
      </c>
      <c r="I7725" t="n">
        <v>2</v>
      </c>
      <c r="J7725" t="n">
        <v>258.91</v>
      </c>
      <c r="K7725" t="n">
        <v>0.2</v>
      </c>
      <c r="L7725">
        <f>I7725*J7725*(1-K7725)</f>
        <v/>
      </c>
      <c r="M7725">
        <f>VLOOKUP(F7725,Products!A:D,4,FALSE)*I7725</f>
        <v/>
      </c>
      <c r="N7725">
        <f>L7725-M7725</f>
        <v/>
      </c>
    </row>
    <row r="7726">
      <c r="A7726" t="inlineStr">
        <is>
          <t>T1007724</t>
        </is>
      </c>
      <c r="B7726" t="inlineStr">
        <is>
          <t>2023-12-28</t>
        </is>
      </c>
      <c r="C7726" t="inlineStr">
        <is>
          <t>S018</t>
        </is>
      </c>
      <c r="D7726" t="inlineStr">
        <is>
          <t>Store_018</t>
        </is>
      </c>
      <c r="E7726" t="inlineStr">
        <is>
          <t>South</t>
        </is>
      </c>
      <c r="F7726" t="inlineStr">
        <is>
          <t>P0081</t>
        </is>
      </c>
      <c r="G7726" t="inlineStr">
        <is>
          <t>Prod_0081</t>
        </is>
      </c>
      <c r="H7726" t="inlineStr">
        <is>
          <t>Electronics</t>
        </is>
      </c>
      <c r="I7726" t="n">
        <v>1</v>
      </c>
      <c r="J7726" t="n">
        <v>342.55</v>
      </c>
      <c r="K7726" t="n">
        <v>0</v>
      </c>
      <c r="L7726">
        <f>I7726*J7726*(1-K7726)</f>
        <v/>
      </c>
      <c r="M7726">
        <f>VLOOKUP(F7726,Products!A:D,4,FALSE)*I7726</f>
        <v/>
      </c>
      <c r="N7726">
        <f>L7726-M7726</f>
        <v/>
      </c>
    </row>
    <row r="7727">
      <c r="A7727" t="inlineStr">
        <is>
          <t>T1007725</t>
        </is>
      </c>
      <c r="B7727" t="inlineStr">
        <is>
          <t>2025-06-26</t>
        </is>
      </c>
      <c r="C7727" t="inlineStr">
        <is>
          <t>S028</t>
        </is>
      </c>
      <c r="D7727" t="inlineStr">
        <is>
          <t>Store_028</t>
        </is>
      </c>
      <c r="E7727" t="inlineStr">
        <is>
          <t>North</t>
        </is>
      </c>
      <c r="F7727" t="inlineStr">
        <is>
          <t>P0157</t>
        </is>
      </c>
      <c r="G7727" t="inlineStr">
        <is>
          <t>Prod_0157</t>
        </is>
      </c>
      <c r="H7727" t="inlineStr">
        <is>
          <t>Toys</t>
        </is>
      </c>
      <c r="I7727" t="n">
        <v>7</v>
      </c>
      <c r="J7727" t="n">
        <v>258.32</v>
      </c>
      <c r="K7727" t="n">
        <v>0</v>
      </c>
      <c r="L7727">
        <f>I7727*J7727*(1-K7727)</f>
        <v/>
      </c>
      <c r="M7727">
        <f>VLOOKUP(F7727,Products!A:D,4,FALSE)*I7727</f>
        <v/>
      </c>
      <c r="N7727">
        <f>L7727-M7727</f>
        <v/>
      </c>
    </row>
    <row r="7728">
      <c r="A7728" t="inlineStr">
        <is>
          <t>T1007726</t>
        </is>
      </c>
      <c r="B7728" t="inlineStr">
        <is>
          <t>2025-02-20</t>
        </is>
      </c>
      <c r="C7728" t="inlineStr">
        <is>
          <t>S034</t>
        </is>
      </c>
      <c r="D7728" t="inlineStr">
        <is>
          <t>Store_034</t>
        </is>
      </c>
      <c r="E7728" t="inlineStr">
        <is>
          <t>Central</t>
        </is>
      </c>
      <c r="F7728" t="inlineStr">
        <is>
          <t>P0195</t>
        </is>
      </c>
      <c r="G7728" t="inlineStr">
        <is>
          <t>Prod_0195</t>
        </is>
      </c>
      <c r="H7728" t="inlineStr">
        <is>
          <t>Food</t>
        </is>
      </c>
      <c r="I7728" t="n">
        <v>9</v>
      </c>
      <c r="J7728" t="n">
        <v>532.4299999999999</v>
      </c>
      <c r="K7728" t="n">
        <v>0</v>
      </c>
      <c r="L7728">
        <f>I7728*J7728*(1-K7728)</f>
        <v/>
      </c>
      <c r="M7728">
        <f>VLOOKUP(F7728,Products!A:D,4,FALSE)*I7728</f>
        <v/>
      </c>
      <c r="N7728">
        <f>L7728-M7728</f>
        <v/>
      </c>
    </row>
    <row r="7729">
      <c r="A7729" t="inlineStr">
        <is>
          <t>T1007727</t>
        </is>
      </c>
      <c r="B7729" t="inlineStr">
        <is>
          <t>2023-09-20</t>
        </is>
      </c>
      <c r="C7729" t="inlineStr">
        <is>
          <t>S003</t>
        </is>
      </c>
      <c r="D7729" t="inlineStr">
        <is>
          <t>Store_003</t>
        </is>
      </c>
      <c r="E7729" t="inlineStr">
        <is>
          <t>North</t>
        </is>
      </c>
      <c r="F7729" t="inlineStr">
        <is>
          <t>P0049</t>
        </is>
      </c>
      <c r="G7729" t="inlineStr">
        <is>
          <t>Prod_0049</t>
        </is>
      </c>
      <c r="H7729" t="inlineStr">
        <is>
          <t>Beverages</t>
        </is>
      </c>
      <c r="I7729" t="n">
        <v>6</v>
      </c>
      <c r="J7729" t="n">
        <v>214.59</v>
      </c>
      <c r="K7729" t="n">
        <v>0.15</v>
      </c>
      <c r="L7729">
        <f>I7729*J7729*(1-K7729)</f>
        <v/>
      </c>
      <c r="M7729">
        <f>VLOOKUP(F7729,Products!A:D,4,FALSE)*I7729</f>
        <v/>
      </c>
      <c r="N7729">
        <f>L7729-M7729</f>
        <v/>
      </c>
    </row>
    <row r="7730">
      <c r="A7730" t="inlineStr">
        <is>
          <t>T1007728</t>
        </is>
      </c>
      <c r="B7730" t="inlineStr">
        <is>
          <t>2023-12-02</t>
        </is>
      </c>
      <c r="C7730" t="inlineStr">
        <is>
          <t>S042</t>
        </is>
      </c>
      <c r="D7730" t="inlineStr">
        <is>
          <t>Store_042</t>
        </is>
      </c>
      <c r="E7730" t="inlineStr">
        <is>
          <t>Central</t>
        </is>
      </c>
      <c r="F7730" t="inlineStr">
        <is>
          <t>P0047</t>
        </is>
      </c>
      <c r="G7730" t="inlineStr">
        <is>
          <t>Prod_0047</t>
        </is>
      </c>
      <c r="H7730" t="inlineStr">
        <is>
          <t>Beverages</t>
        </is>
      </c>
      <c r="I7730" t="n">
        <v>1</v>
      </c>
      <c r="J7730" t="n">
        <v>612.41</v>
      </c>
      <c r="K7730" t="n">
        <v>0</v>
      </c>
      <c r="L7730">
        <f>I7730*J7730*(1-K7730)</f>
        <v/>
      </c>
      <c r="M7730">
        <f>VLOOKUP(F7730,Products!A:D,4,FALSE)*I7730</f>
        <v/>
      </c>
      <c r="N7730">
        <f>L7730-M7730</f>
        <v/>
      </c>
    </row>
    <row r="7731">
      <c r="A7731" t="inlineStr">
        <is>
          <t>T1007729</t>
        </is>
      </c>
      <c r="B7731" t="inlineStr">
        <is>
          <t>2023-07-20</t>
        </is>
      </c>
      <c r="C7731" t="inlineStr">
        <is>
          <t>S019</t>
        </is>
      </c>
      <c r="D7731" t="inlineStr">
        <is>
          <t>Store_019</t>
        </is>
      </c>
      <c r="E7731" t="inlineStr">
        <is>
          <t>East</t>
        </is>
      </c>
      <c r="F7731" t="inlineStr">
        <is>
          <t>P0151</t>
        </is>
      </c>
      <c r="G7731" t="inlineStr">
        <is>
          <t>Prod_0151</t>
        </is>
      </c>
      <c r="H7731" t="inlineStr">
        <is>
          <t>Food</t>
        </is>
      </c>
      <c r="I7731" t="n">
        <v>1</v>
      </c>
      <c r="J7731" t="n">
        <v>936.86</v>
      </c>
      <c r="K7731" t="n">
        <v>0</v>
      </c>
      <c r="L7731">
        <f>I7731*J7731*(1-K7731)</f>
        <v/>
      </c>
      <c r="M7731">
        <f>VLOOKUP(F7731,Products!A:D,4,FALSE)*I7731</f>
        <v/>
      </c>
      <c r="N7731">
        <f>L7731-M7731</f>
        <v/>
      </c>
    </row>
    <row r="7732">
      <c r="A7732" t="inlineStr">
        <is>
          <t>T1007730</t>
        </is>
      </c>
      <c r="B7732" t="inlineStr">
        <is>
          <t>2023-04-13</t>
        </is>
      </c>
      <c r="C7732" t="inlineStr">
        <is>
          <t>S003</t>
        </is>
      </c>
      <c r="D7732" t="inlineStr">
        <is>
          <t>Store_003</t>
        </is>
      </c>
      <c r="E7732" t="inlineStr">
        <is>
          <t>North</t>
        </is>
      </c>
      <c r="F7732" t="inlineStr">
        <is>
          <t>P0043</t>
        </is>
      </c>
      <c r="G7732" t="inlineStr">
        <is>
          <t>Prod_0043</t>
        </is>
      </c>
      <c r="H7732" t="inlineStr">
        <is>
          <t>Food</t>
        </is>
      </c>
      <c r="I7732" t="n">
        <v>9</v>
      </c>
      <c r="J7732" t="n">
        <v>222.97</v>
      </c>
      <c r="K7732" t="n">
        <v>0</v>
      </c>
      <c r="L7732">
        <f>I7732*J7732*(1-K7732)</f>
        <v/>
      </c>
      <c r="M7732">
        <f>VLOOKUP(F7732,Products!A:D,4,FALSE)*I7732</f>
        <v/>
      </c>
      <c r="N7732">
        <f>L7732-M7732</f>
        <v/>
      </c>
    </row>
    <row r="7733">
      <c r="A7733" t="inlineStr">
        <is>
          <t>T1007731</t>
        </is>
      </c>
      <c r="B7733" t="inlineStr">
        <is>
          <t>2024-09-01</t>
        </is>
      </c>
      <c r="C7733" t="inlineStr">
        <is>
          <t>S002</t>
        </is>
      </c>
      <c r="D7733" t="inlineStr">
        <is>
          <t>Store_002</t>
        </is>
      </c>
      <c r="E7733" t="inlineStr">
        <is>
          <t>South</t>
        </is>
      </c>
      <c r="F7733" t="inlineStr">
        <is>
          <t>P0062</t>
        </is>
      </c>
      <c r="G7733" t="inlineStr">
        <is>
          <t>Prod_0062</t>
        </is>
      </c>
      <c r="H7733" t="inlineStr">
        <is>
          <t>Beverages</t>
        </is>
      </c>
      <c r="I7733" t="n">
        <v>7</v>
      </c>
      <c r="J7733" t="n">
        <v>565.66</v>
      </c>
      <c r="K7733" t="n">
        <v>0</v>
      </c>
      <c r="L7733">
        <f>I7733*J7733*(1-K7733)</f>
        <v/>
      </c>
      <c r="M7733">
        <f>VLOOKUP(F7733,Products!A:D,4,FALSE)*I7733</f>
        <v/>
      </c>
      <c r="N7733">
        <f>L7733-M7733</f>
        <v/>
      </c>
    </row>
    <row r="7734">
      <c r="A7734" t="inlineStr">
        <is>
          <t>T1007732</t>
        </is>
      </c>
      <c r="B7734" t="inlineStr">
        <is>
          <t>2025-01-25</t>
        </is>
      </c>
      <c r="C7734" t="inlineStr">
        <is>
          <t>S037</t>
        </is>
      </c>
      <c r="D7734" t="inlineStr">
        <is>
          <t>Store_037</t>
        </is>
      </c>
      <c r="E7734" t="inlineStr">
        <is>
          <t>East</t>
        </is>
      </c>
      <c r="F7734" t="inlineStr">
        <is>
          <t>P0008</t>
        </is>
      </c>
      <c r="G7734" t="inlineStr">
        <is>
          <t>Prod_0008</t>
        </is>
      </c>
      <c r="H7734" t="inlineStr">
        <is>
          <t>Electronics</t>
        </is>
      </c>
      <c r="I7734" t="n">
        <v>8</v>
      </c>
      <c r="J7734" t="n">
        <v>283.6</v>
      </c>
      <c r="K7734" t="n">
        <v>0.2</v>
      </c>
      <c r="L7734">
        <f>I7734*J7734*(1-K7734)</f>
        <v/>
      </c>
      <c r="M7734">
        <f>VLOOKUP(F7734,Products!A:D,4,FALSE)*I7734</f>
        <v/>
      </c>
      <c r="N7734">
        <f>L7734-M7734</f>
        <v/>
      </c>
    </row>
    <row r="7735">
      <c r="A7735" t="inlineStr">
        <is>
          <t>T1007733</t>
        </is>
      </c>
      <c r="B7735" t="inlineStr">
        <is>
          <t>2024-07-26</t>
        </is>
      </c>
      <c r="C7735" t="inlineStr">
        <is>
          <t>S023</t>
        </is>
      </c>
      <c r="D7735" t="inlineStr">
        <is>
          <t>Store_023</t>
        </is>
      </c>
      <c r="E7735" t="inlineStr">
        <is>
          <t>South</t>
        </is>
      </c>
      <c r="F7735" t="inlineStr">
        <is>
          <t>P0127</t>
        </is>
      </c>
      <c r="G7735" t="inlineStr">
        <is>
          <t>Prod_0127</t>
        </is>
      </c>
      <c r="H7735" t="inlineStr">
        <is>
          <t>Toys</t>
        </is>
      </c>
      <c r="I7735" t="n">
        <v>9</v>
      </c>
      <c r="J7735" t="n">
        <v>792.5</v>
      </c>
      <c r="K7735" t="n">
        <v>0.15</v>
      </c>
      <c r="L7735">
        <f>I7735*J7735*(1-K7735)</f>
        <v/>
      </c>
      <c r="M7735">
        <f>VLOOKUP(F7735,Products!A:D,4,FALSE)*I7735</f>
        <v/>
      </c>
      <c r="N7735">
        <f>L7735-M7735</f>
        <v/>
      </c>
    </row>
    <row r="7736">
      <c r="A7736" t="inlineStr">
        <is>
          <t>T1007734</t>
        </is>
      </c>
      <c r="B7736" t="inlineStr">
        <is>
          <t>2024-12-17</t>
        </is>
      </c>
      <c r="C7736" t="inlineStr">
        <is>
          <t>S029</t>
        </is>
      </c>
      <c r="D7736" t="inlineStr">
        <is>
          <t>Store_029</t>
        </is>
      </c>
      <c r="E7736" t="inlineStr">
        <is>
          <t>South</t>
        </is>
      </c>
      <c r="F7736" t="inlineStr">
        <is>
          <t>P0061</t>
        </is>
      </c>
      <c r="G7736" t="inlineStr">
        <is>
          <t>Prod_0061</t>
        </is>
      </c>
      <c r="H7736" t="inlineStr">
        <is>
          <t>Beverages</t>
        </is>
      </c>
      <c r="I7736" t="n">
        <v>6</v>
      </c>
      <c r="J7736" t="n">
        <v>66.53</v>
      </c>
      <c r="K7736" t="n">
        <v>0</v>
      </c>
      <c r="L7736">
        <f>I7736*J7736*(1-K7736)</f>
        <v/>
      </c>
      <c r="M7736">
        <f>VLOOKUP(F7736,Products!A:D,4,FALSE)*I7736</f>
        <v/>
      </c>
      <c r="N7736">
        <f>L7736-M7736</f>
        <v/>
      </c>
    </row>
    <row r="7737">
      <c r="A7737" t="inlineStr">
        <is>
          <t>T1007735</t>
        </is>
      </c>
      <c r="B7737" t="inlineStr">
        <is>
          <t>2024-04-19</t>
        </is>
      </c>
      <c r="C7737" t="inlineStr">
        <is>
          <t>S022</t>
        </is>
      </c>
      <c r="D7737" t="inlineStr">
        <is>
          <t>Store_022</t>
        </is>
      </c>
      <c r="E7737" t="inlineStr">
        <is>
          <t>East</t>
        </is>
      </c>
      <c r="F7737" t="inlineStr">
        <is>
          <t>P0146</t>
        </is>
      </c>
      <c r="G7737" t="inlineStr">
        <is>
          <t>Prod_0146</t>
        </is>
      </c>
      <c r="H7737" t="inlineStr">
        <is>
          <t>Food</t>
        </is>
      </c>
      <c r="I7737" t="n">
        <v>5</v>
      </c>
      <c r="J7737" t="n">
        <v>243.24</v>
      </c>
      <c r="K7737" t="n">
        <v>0.05</v>
      </c>
      <c r="L7737">
        <f>I7737*J7737*(1-K7737)</f>
        <v/>
      </c>
      <c r="M7737">
        <f>VLOOKUP(F7737,Products!A:D,4,FALSE)*I7737</f>
        <v/>
      </c>
      <c r="N7737">
        <f>L7737-M7737</f>
        <v/>
      </c>
    </row>
    <row r="7738">
      <c r="A7738" t="inlineStr">
        <is>
          <t>T1007736</t>
        </is>
      </c>
      <c r="B7738" t="inlineStr">
        <is>
          <t>2025-07-11</t>
        </is>
      </c>
      <c r="C7738" t="inlineStr">
        <is>
          <t>S035</t>
        </is>
      </c>
      <c r="D7738" t="inlineStr">
        <is>
          <t>Store_035</t>
        </is>
      </c>
      <c r="E7738" t="inlineStr">
        <is>
          <t>Central</t>
        </is>
      </c>
      <c r="F7738" t="inlineStr">
        <is>
          <t>P0171</t>
        </is>
      </c>
      <c r="G7738" t="inlineStr">
        <is>
          <t>Prod_0171</t>
        </is>
      </c>
      <c r="H7738" t="inlineStr">
        <is>
          <t>Household</t>
        </is>
      </c>
      <c r="I7738" t="n">
        <v>6</v>
      </c>
      <c r="J7738" t="n">
        <v>300.77</v>
      </c>
      <c r="K7738" t="n">
        <v>0.2</v>
      </c>
      <c r="L7738">
        <f>I7738*J7738*(1-K7738)</f>
        <v/>
      </c>
      <c r="M7738">
        <f>VLOOKUP(F7738,Products!A:D,4,FALSE)*I7738</f>
        <v/>
      </c>
      <c r="N7738">
        <f>L7738-M7738</f>
        <v/>
      </c>
    </row>
    <row r="7739">
      <c r="A7739" t="inlineStr">
        <is>
          <t>T1007737</t>
        </is>
      </c>
      <c r="B7739" t="inlineStr">
        <is>
          <t>2023-01-19</t>
        </is>
      </c>
      <c r="C7739" t="inlineStr">
        <is>
          <t>S024</t>
        </is>
      </c>
      <c r="D7739" t="inlineStr">
        <is>
          <t>Store_024</t>
        </is>
      </c>
      <c r="E7739" t="inlineStr">
        <is>
          <t>South</t>
        </is>
      </c>
      <c r="F7739" t="inlineStr">
        <is>
          <t>P0152</t>
        </is>
      </c>
      <c r="G7739" t="inlineStr">
        <is>
          <t>Prod_0152</t>
        </is>
      </c>
      <c r="H7739" t="inlineStr">
        <is>
          <t>Household</t>
        </is>
      </c>
      <c r="I7739" t="n">
        <v>6</v>
      </c>
      <c r="J7739" t="n">
        <v>499.76</v>
      </c>
      <c r="K7739" t="n">
        <v>0.1</v>
      </c>
      <c r="L7739">
        <f>I7739*J7739*(1-K7739)</f>
        <v/>
      </c>
      <c r="M7739">
        <f>VLOOKUP(F7739,Products!A:D,4,FALSE)*I7739</f>
        <v/>
      </c>
      <c r="N7739">
        <f>L7739-M7739</f>
        <v/>
      </c>
    </row>
    <row r="7740">
      <c r="A7740" t="inlineStr">
        <is>
          <t>T1007738</t>
        </is>
      </c>
      <c r="B7740" t="inlineStr">
        <is>
          <t>2025-04-25</t>
        </is>
      </c>
      <c r="C7740" t="inlineStr">
        <is>
          <t>S002</t>
        </is>
      </c>
      <c r="D7740" t="inlineStr">
        <is>
          <t>Store_002</t>
        </is>
      </c>
      <c r="E7740" t="inlineStr">
        <is>
          <t>South</t>
        </is>
      </c>
      <c r="F7740" t="inlineStr">
        <is>
          <t>P0111</t>
        </is>
      </c>
      <c r="G7740" t="inlineStr">
        <is>
          <t>Prod_0111</t>
        </is>
      </c>
      <c r="H7740" t="inlineStr">
        <is>
          <t>Clothing</t>
        </is>
      </c>
      <c r="I7740" t="n">
        <v>8</v>
      </c>
      <c r="J7740" t="n">
        <v>615.45</v>
      </c>
      <c r="K7740" t="n">
        <v>0</v>
      </c>
      <c r="L7740">
        <f>I7740*J7740*(1-K7740)</f>
        <v/>
      </c>
      <c r="M7740">
        <f>VLOOKUP(F7740,Products!A:D,4,FALSE)*I7740</f>
        <v/>
      </c>
      <c r="N7740">
        <f>L7740-M7740</f>
        <v/>
      </c>
    </row>
    <row r="7741">
      <c r="A7741" t="inlineStr">
        <is>
          <t>T1007739</t>
        </is>
      </c>
      <c r="B7741" t="inlineStr">
        <is>
          <t>2024-06-22</t>
        </is>
      </c>
      <c r="C7741" t="inlineStr">
        <is>
          <t>S036</t>
        </is>
      </c>
      <c r="D7741" t="inlineStr">
        <is>
          <t>Store_036</t>
        </is>
      </c>
      <c r="E7741" t="inlineStr">
        <is>
          <t>Central</t>
        </is>
      </c>
      <c r="F7741" t="inlineStr">
        <is>
          <t>P0128</t>
        </is>
      </c>
      <c r="G7741" t="inlineStr">
        <is>
          <t>Prod_0128</t>
        </is>
      </c>
      <c r="H7741" t="inlineStr">
        <is>
          <t>Toys</t>
        </is>
      </c>
      <c r="I7741" t="n">
        <v>5</v>
      </c>
      <c r="J7741" t="n">
        <v>175.58</v>
      </c>
      <c r="K7741" t="n">
        <v>0</v>
      </c>
      <c r="L7741">
        <f>I7741*J7741*(1-K7741)</f>
        <v/>
      </c>
      <c r="M7741">
        <f>VLOOKUP(F7741,Products!A:D,4,FALSE)*I7741</f>
        <v/>
      </c>
      <c r="N7741">
        <f>L7741-M7741</f>
        <v/>
      </c>
    </row>
    <row r="7742">
      <c r="A7742" t="inlineStr">
        <is>
          <t>T1007740</t>
        </is>
      </c>
      <c r="B7742" t="inlineStr">
        <is>
          <t>2023-02-27</t>
        </is>
      </c>
      <c r="C7742" t="inlineStr">
        <is>
          <t>S003</t>
        </is>
      </c>
      <c r="D7742" t="inlineStr">
        <is>
          <t>Store_003</t>
        </is>
      </c>
      <c r="E7742" t="inlineStr">
        <is>
          <t>North</t>
        </is>
      </c>
      <c r="F7742" t="inlineStr">
        <is>
          <t>P0074</t>
        </is>
      </c>
      <c r="G7742" t="inlineStr">
        <is>
          <t>Prod_0074</t>
        </is>
      </c>
      <c r="H7742" t="inlineStr">
        <is>
          <t>Food</t>
        </is>
      </c>
      <c r="I7742" t="n">
        <v>8</v>
      </c>
      <c r="J7742" t="n">
        <v>1023.53</v>
      </c>
      <c r="K7742" t="n">
        <v>0</v>
      </c>
      <c r="L7742">
        <f>I7742*J7742*(1-K7742)</f>
        <v/>
      </c>
      <c r="M7742">
        <f>VLOOKUP(F7742,Products!A:D,4,FALSE)*I7742</f>
        <v/>
      </c>
      <c r="N7742">
        <f>L7742-M7742</f>
        <v/>
      </c>
    </row>
    <row r="7743">
      <c r="A7743" t="inlineStr">
        <is>
          <t>T1007741</t>
        </is>
      </c>
      <c r="B7743" t="inlineStr">
        <is>
          <t>2024-03-21</t>
        </is>
      </c>
      <c r="C7743" t="inlineStr">
        <is>
          <t>S033</t>
        </is>
      </c>
      <c r="D7743" t="inlineStr">
        <is>
          <t>Store_033</t>
        </is>
      </c>
      <c r="E7743" t="inlineStr">
        <is>
          <t>North</t>
        </is>
      </c>
      <c r="F7743" t="inlineStr">
        <is>
          <t>P0094</t>
        </is>
      </c>
      <c r="G7743" t="inlineStr">
        <is>
          <t>Prod_0094</t>
        </is>
      </c>
      <c r="H7743" t="inlineStr">
        <is>
          <t>Toys</t>
        </is>
      </c>
      <c r="I7743" t="n">
        <v>9</v>
      </c>
      <c r="J7743" t="n">
        <v>766.86</v>
      </c>
      <c r="K7743" t="n">
        <v>0</v>
      </c>
      <c r="L7743">
        <f>I7743*J7743*(1-K7743)</f>
        <v/>
      </c>
      <c r="M7743">
        <f>VLOOKUP(F7743,Products!A:D,4,FALSE)*I7743</f>
        <v/>
      </c>
      <c r="N7743">
        <f>L7743-M7743</f>
        <v/>
      </c>
    </row>
    <row r="7744">
      <c r="A7744" t="inlineStr">
        <is>
          <t>T1007742</t>
        </is>
      </c>
      <c r="B7744" t="inlineStr">
        <is>
          <t>2023-01-10</t>
        </is>
      </c>
      <c r="C7744" t="inlineStr">
        <is>
          <t>S026</t>
        </is>
      </c>
      <c r="D7744" t="inlineStr">
        <is>
          <t>Store_026</t>
        </is>
      </c>
      <c r="E7744" t="inlineStr">
        <is>
          <t>North</t>
        </is>
      </c>
      <c r="F7744" t="inlineStr">
        <is>
          <t>P0154</t>
        </is>
      </c>
      <c r="G7744" t="inlineStr">
        <is>
          <t>Prod_0154</t>
        </is>
      </c>
      <c r="H7744" t="inlineStr">
        <is>
          <t>Toys</t>
        </is>
      </c>
      <c r="I7744" t="n">
        <v>2</v>
      </c>
      <c r="J7744" t="n">
        <v>399.45</v>
      </c>
      <c r="K7744" t="n">
        <v>0</v>
      </c>
      <c r="L7744">
        <f>I7744*J7744*(1-K7744)</f>
        <v/>
      </c>
      <c r="M7744">
        <f>VLOOKUP(F7744,Products!A:D,4,FALSE)*I7744</f>
        <v/>
      </c>
      <c r="N7744">
        <f>L7744-M7744</f>
        <v/>
      </c>
    </row>
    <row r="7745">
      <c r="A7745" t="inlineStr">
        <is>
          <t>T1007743</t>
        </is>
      </c>
      <c r="B7745" t="inlineStr">
        <is>
          <t>2023-09-13</t>
        </is>
      </c>
      <c r="C7745" t="inlineStr">
        <is>
          <t>S009</t>
        </is>
      </c>
      <c r="D7745" t="inlineStr">
        <is>
          <t>Store_009</t>
        </is>
      </c>
      <c r="E7745" t="inlineStr">
        <is>
          <t>Central</t>
        </is>
      </c>
      <c r="F7745" t="inlineStr">
        <is>
          <t>P0198</t>
        </is>
      </c>
      <c r="G7745" t="inlineStr">
        <is>
          <t>Prod_0198</t>
        </is>
      </c>
      <c r="H7745" t="inlineStr">
        <is>
          <t>Beverages</t>
        </is>
      </c>
      <c r="I7745" t="n">
        <v>1</v>
      </c>
      <c r="J7745" t="n">
        <v>831.99</v>
      </c>
      <c r="K7745" t="n">
        <v>0.1</v>
      </c>
      <c r="L7745">
        <f>I7745*J7745*(1-K7745)</f>
        <v/>
      </c>
      <c r="M7745">
        <f>VLOOKUP(F7745,Products!A:D,4,FALSE)*I7745</f>
        <v/>
      </c>
      <c r="N7745">
        <f>L7745-M7745</f>
        <v/>
      </c>
    </row>
    <row r="7746">
      <c r="A7746" t="inlineStr">
        <is>
          <t>T1007744</t>
        </is>
      </c>
      <c r="B7746" t="inlineStr">
        <is>
          <t>2024-09-27</t>
        </is>
      </c>
      <c r="C7746" t="inlineStr">
        <is>
          <t>S021</t>
        </is>
      </c>
      <c r="D7746" t="inlineStr">
        <is>
          <t>Store_021</t>
        </is>
      </c>
      <c r="E7746" t="inlineStr">
        <is>
          <t>North</t>
        </is>
      </c>
      <c r="F7746" t="inlineStr">
        <is>
          <t>P0127</t>
        </is>
      </c>
      <c r="G7746" t="inlineStr">
        <is>
          <t>Prod_0127</t>
        </is>
      </c>
      <c r="H7746" t="inlineStr">
        <is>
          <t>Toys</t>
        </is>
      </c>
      <c r="I7746" t="n">
        <v>4</v>
      </c>
      <c r="J7746" t="n">
        <v>821.34</v>
      </c>
      <c r="K7746" t="n">
        <v>0.05</v>
      </c>
      <c r="L7746">
        <f>I7746*J7746*(1-K7746)</f>
        <v/>
      </c>
      <c r="M7746">
        <f>VLOOKUP(F7746,Products!A:D,4,FALSE)*I7746</f>
        <v/>
      </c>
      <c r="N7746">
        <f>L7746-M7746</f>
        <v/>
      </c>
    </row>
    <row r="7747">
      <c r="A7747" t="inlineStr">
        <is>
          <t>T1007745</t>
        </is>
      </c>
      <c r="B7747" t="inlineStr">
        <is>
          <t>2024-10-03</t>
        </is>
      </c>
      <c r="C7747" t="inlineStr">
        <is>
          <t>S015</t>
        </is>
      </c>
      <c r="D7747" t="inlineStr">
        <is>
          <t>Store_015</t>
        </is>
      </c>
      <c r="E7747" t="inlineStr">
        <is>
          <t>North</t>
        </is>
      </c>
      <c r="F7747" t="inlineStr">
        <is>
          <t>P0010</t>
        </is>
      </c>
      <c r="G7747" t="inlineStr">
        <is>
          <t>Prod_0010</t>
        </is>
      </c>
      <c r="H7747" t="inlineStr">
        <is>
          <t>Electronics</t>
        </is>
      </c>
      <c r="I7747" t="n">
        <v>9</v>
      </c>
      <c r="J7747" t="n">
        <v>737.53</v>
      </c>
      <c r="K7747" t="n">
        <v>0.15</v>
      </c>
      <c r="L7747">
        <f>I7747*J7747*(1-K7747)</f>
        <v/>
      </c>
      <c r="M7747">
        <f>VLOOKUP(F7747,Products!A:D,4,FALSE)*I7747</f>
        <v/>
      </c>
      <c r="N7747">
        <f>L7747-M7747</f>
        <v/>
      </c>
    </row>
    <row r="7748">
      <c r="A7748" t="inlineStr">
        <is>
          <t>T1007746</t>
        </is>
      </c>
      <c r="B7748" t="inlineStr">
        <is>
          <t>2024-02-08</t>
        </is>
      </c>
      <c r="C7748" t="inlineStr">
        <is>
          <t>S012</t>
        </is>
      </c>
      <c r="D7748" t="inlineStr">
        <is>
          <t>Store_012</t>
        </is>
      </c>
      <c r="E7748" t="inlineStr">
        <is>
          <t>South</t>
        </is>
      </c>
      <c r="F7748" t="inlineStr">
        <is>
          <t>P0088</t>
        </is>
      </c>
      <c r="G7748" t="inlineStr">
        <is>
          <t>Prod_0088</t>
        </is>
      </c>
      <c r="H7748" t="inlineStr">
        <is>
          <t>Toys</t>
        </is>
      </c>
      <c r="I7748" t="n">
        <v>8</v>
      </c>
      <c r="J7748" t="n">
        <v>555</v>
      </c>
      <c r="K7748" t="n">
        <v>0.05</v>
      </c>
      <c r="L7748">
        <f>I7748*J7748*(1-K7748)</f>
        <v/>
      </c>
      <c r="M7748">
        <f>VLOOKUP(F7748,Products!A:D,4,FALSE)*I7748</f>
        <v/>
      </c>
      <c r="N7748">
        <f>L7748-M7748</f>
        <v/>
      </c>
    </row>
    <row r="7749">
      <c r="A7749" t="inlineStr">
        <is>
          <t>T1007747</t>
        </is>
      </c>
      <c r="B7749" t="inlineStr">
        <is>
          <t>2024-08-14</t>
        </is>
      </c>
      <c r="C7749" t="inlineStr">
        <is>
          <t>S034</t>
        </is>
      </c>
      <c r="D7749" t="inlineStr">
        <is>
          <t>Store_034</t>
        </is>
      </c>
      <c r="E7749" t="inlineStr">
        <is>
          <t>Central</t>
        </is>
      </c>
      <c r="F7749" t="inlineStr">
        <is>
          <t>P0199</t>
        </is>
      </c>
      <c r="G7749" t="inlineStr">
        <is>
          <t>Prod_0199</t>
        </is>
      </c>
      <c r="H7749" t="inlineStr">
        <is>
          <t>Beverages</t>
        </is>
      </c>
      <c r="I7749" t="n">
        <v>2</v>
      </c>
      <c r="J7749" t="n">
        <v>94.04000000000001</v>
      </c>
      <c r="K7749" t="n">
        <v>0</v>
      </c>
      <c r="L7749">
        <f>I7749*J7749*(1-K7749)</f>
        <v/>
      </c>
      <c r="M7749">
        <f>VLOOKUP(F7749,Products!A:D,4,FALSE)*I7749</f>
        <v/>
      </c>
      <c r="N7749">
        <f>L7749-M7749</f>
        <v/>
      </c>
    </row>
    <row r="7750">
      <c r="A7750" t="inlineStr">
        <is>
          <t>T1007748</t>
        </is>
      </c>
      <c r="B7750" t="inlineStr">
        <is>
          <t>2025-06-09</t>
        </is>
      </c>
      <c r="C7750" t="inlineStr">
        <is>
          <t>S018</t>
        </is>
      </c>
      <c r="D7750" t="inlineStr">
        <is>
          <t>Store_018</t>
        </is>
      </c>
      <c r="E7750" t="inlineStr">
        <is>
          <t>South</t>
        </is>
      </c>
      <c r="F7750" t="inlineStr">
        <is>
          <t>P0041</t>
        </is>
      </c>
      <c r="G7750" t="inlineStr">
        <is>
          <t>Prod_0041</t>
        </is>
      </c>
      <c r="H7750" t="inlineStr">
        <is>
          <t>Stationery</t>
        </is>
      </c>
      <c r="I7750" t="n">
        <v>1</v>
      </c>
      <c r="J7750" t="n">
        <v>399.18</v>
      </c>
      <c r="K7750" t="n">
        <v>0</v>
      </c>
      <c r="L7750">
        <f>I7750*J7750*(1-K7750)</f>
        <v/>
      </c>
      <c r="M7750">
        <f>VLOOKUP(F7750,Products!A:D,4,FALSE)*I7750</f>
        <v/>
      </c>
      <c r="N7750">
        <f>L7750-M7750</f>
        <v/>
      </c>
    </row>
    <row r="7751">
      <c r="A7751" t="inlineStr">
        <is>
          <t>T1007749</t>
        </is>
      </c>
      <c r="B7751" t="inlineStr">
        <is>
          <t>2025-09-15</t>
        </is>
      </c>
      <c r="C7751" t="inlineStr">
        <is>
          <t>S029</t>
        </is>
      </c>
      <c r="D7751" t="inlineStr">
        <is>
          <t>Store_029</t>
        </is>
      </c>
      <c r="E7751" t="inlineStr">
        <is>
          <t>South</t>
        </is>
      </c>
      <c r="F7751" t="inlineStr">
        <is>
          <t>P0128</t>
        </is>
      </c>
      <c r="G7751" t="inlineStr">
        <is>
          <t>Prod_0128</t>
        </is>
      </c>
      <c r="H7751" t="inlineStr">
        <is>
          <t>Toys</t>
        </is>
      </c>
      <c r="I7751" t="n">
        <v>3</v>
      </c>
      <c r="J7751" t="n">
        <v>213.68</v>
      </c>
      <c r="K7751" t="n">
        <v>0</v>
      </c>
      <c r="L7751">
        <f>I7751*J7751*(1-K7751)</f>
        <v/>
      </c>
      <c r="M7751">
        <f>VLOOKUP(F7751,Products!A:D,4,FALSE)*I7751</f>
        <v/>
      </c>
      <c r="N7751">
        <f>L7751-M7751</f>
        <v/>
      </c>
    </row>
    <row r="7752">
      <c r="A7752" t="inlineStr">
        <is>
          <t>T1007750</t>
        </is>
      </c>
      <c r="B7752" t="inlineStr">
        <is>
          <t>2023-01-27</t>
        </is>
      </c>
      <c r="C7752" t="inlineStr">
        <is>
          <t>S019</t>
        </is>
      </c>
      <c r="D7752" t="inlineStr">
        <is>
          <t>Store_019</t>
        </is>
      </c>
      <c r="E7752" t="inlineStr">
        <is>
          <t>East</t>
        </is>
      </c>
      <c r="F7752" t="inlineStr">
        <is>
          <t>P0086</t>
        </is>
      </c>
      <c r="G7752" t="inlineStr">
        <is>
          <t>Prod_0086</t>
        </is>
      </c>
      <c r="H7752" t="inlineStr">
        <is>
          <t>Stationery</t>
        </is>
      </c>
      <c r="I7752" t="n">
        <v>6</v>
      </c>
      <c r="J7752" t="n">
        <v>1008.73</v>
      </c>
      <c r="K7752" t="n">
        <v>0.15</v>
      </c>
      <c r="L7752">
        <f>I7752*J7752*(1-K7752)</f>
        <v/>
      </c>
      <c r="M7752">
        <f>VLOOKUP(F7752,Products!A:D,4,FALSE)*I7752</f>
        <v/>
      </c>
      <c r="N7752">
        <f>L7752-M7752</f>
        <v/>
      </c>
    </row>
    <row r="7753">
      <c r="A7753" t="inlineStr">
        <is>
          <t>T1007751</t>
        </is>
      </c>
      <c r="B7753" t="inlineStr">
        <is>
          <t>2024-01-26</t>
        </is>
      </c>
      <c r="C7753" t="inlineStr">
        <is>
          <t>S035</t>
        </is>
      </c>
      <c r="D7753" t="inlineStr">
        <is>
          <t>Store_035</t>
        </is>
      </c>
      <c r="E7753" t="inlineStr">
        <is>
          <t>Central</t>
        </is>
      </c>
      <c r="F7753" t="inlineStr">
        <is>
          <t>P0174</t>
        </is>
      </c>
      <c r="G7753" t="inlineStr">
        <is>
          <t>Prod_0174</t>
        </is>
      </c>
      <c r="H7753" t="inlineStr">
        <is>
          <t>Food</t>
        </is>
      </c>
      <c r="I7753" t="n">
        <v>7</v>
      </c>
      <c r="J7753" t="n">
        <v>74.31999999999999</v>
      </c>
      <c r="K7753" t="n">
        <v>0.05</v>
      </c>
      <c r="L7753">
        <f>I7753*J7753*(1-K7753)</f>
        <v/>
      </c>
      <c r="M7753">
        <f>VLOOKUP(F7753,Products!A:D,4,FALSE)*I7753</f>
        <v/>
      </c>
      <c r="N7753">
        <f>L7753-M7753</f>
        <v/>
      </c>
    </row>
    <row r="7754">
      <c r="A7754" t="inlineStr">
        <is>
          <t>T1007752</t>
        </is>
      </c>
      <c r="B7754" t="inlineStr">
        <is>
          <t>2023-11-13</t>
        </is>
      </c>
      <c r="C7754" t="inlineStr">
        <is>
          <t>S035</t>
        </is>
      </c>
      <c r="D7754" t="inlineStr">
        <is>
          <t>Store_035</t>
        </is>
      </c>
      <c r="E7754" t="inlineStr">
        <is>
          <t>Central</t>
        </is>
      </c>
      <c r="F7754" t="inlineStr">
        <is>
          <t>P0052</t>
        </is>
      </c>
      <c r="G7754" t="inlineStr">
        <is>
          <t>Prod_0052</t>
        </is>
      </c>
      <c r="H7754" t="inlineStr">
        <is>
          <t>Clothing</t>
        </is>
      </c>
      <c r="I7754" t="n">
        <v>4</v>
      </c>
      <c r="J7754" t="n">
        <v>55.15</v>
      </c>
      <c r="K7754" t="n">
        <v>0</v>
      </c>
      <c r="L7754">
        <f>I7754*J7754*(1-K7754)</f>
        <v/>
      </c>
      <c r="M7754">
        <f>VLOOKUP(F7754,Products!A:D,4,FALSE)*I7754</f>
        <v/>
      </c>
      <c r="N7754">
        <f>L7754-M7754</f>
        <v/>
      </c>
    </row>
    <row r="7755">
      <c r="A7755" t="inlineStr">
        <is>
          <t>T1007753</t>
        </is>
      </c>
      <c r="B7755" t="inlineStr">
        <is>
          <t>2024-07-12</t>
        </is>
      </c>
      <c r="C7755" t="inlineStr">
        <is>
          <t>S025</t>
        </is>
      </c>
      <c r="D7755" t="inlineStr">
        <is>
          <t>Store_025</t>
        </is>
      </c>
      <c r="E7755" t="inlineStr">
        <is>
          <t>Central</t>
        </is>
      </c>
      <c r="F7755" t="inlineStr">
        <is>
          <t>P0152</t>
        </is>
      </c>
      <c r="G7755" t="inlineStr">
        <is>
          <t>Prod_0152</t>
        </is>
      </c>
      <c r="H7755" t="inlineStr">
        <is>
          <t>Household</t>
        </is>
      </c>
      <c r="I7755" t="n">
        <v>9</v>
      </c>
      <c r="J7755" t="n">
        <v>533.5599999999999</v>
      </c>
      <c r="K7755" t="n">
        <v>0</v>
      </c>
      <c r="L7755">
        <f>I7755*J7755*(1-K7755)</f>
        <v/>
      </c>
      <c r="M7755">
        <f>VLOOKUP(F7755,Products!A:D,4,FALSE)*I7755</f>
        <v/>
      </c>
      <c r="N7755">
        <f>L7755-M7755</f>
        <v/>
      </c>
    </row>
    <row r="7756">
      <c r="A7756" t="inlineStr">
        <is>
          <t>T1007754</t>
        </is>
      </c>
      <c r="B7756" t="inlineStr">
        <is>
          <t>2023-12-26</t>
        </is>
      </c>
      <c r="C7756" t="inlineStr">
        <is>
          <t>S048</t>
        </is>
      </c>
      <c r="D7756" t="inlineStr">
        <is>
          <t>Store_048</t>
        </is>
      </c>
      <c r="E7756" t="inlineStr">
        <is>
          <t>South</t>
        </is>
      </c>
      <c r="F7756" t="inlineStr">
        <is>
          <t>P0172</t>
        </is>
      </c>
      <c r="G7756" t="inlineStr">
        <is>
          <t>Prod_0172</t>
        </is>
      </c>
      <c r="H7756" t="inlineStr">
        <is>
          <t>Beverages</t>
        </is>
      </c>
      <c r="I7756" t="n">
        <v>4</v>
      </c>
      <c r="J7756" t="n">
        <v>698.59</v>
      </c>
      <c r="K7756" t="n">
        <v>0</v>
      </c>
      <c r="L7756">
        <f>I7756*J7756*(1-K7756)</f>
        <v/>
      </c>
      <c r="M7756">
        <f>VLOOKUP(F7756,Products!A:D,4,FALSE)*I7756</f>
        <v/>
      </c>
      <c r="N7756">
        <f>L7756-M7756</f>
        <v/>
      </c>
    </row>
    <row r="7757">
      <c r="A7757" t="inlineStr">
        <is>
          <t>T1007755</t>
        </is>
      </c>
      <c r="B7757" t="inlineStr">
        <is>
          <t>2024-04-30</t>
        </is>
      </c>
      <c r="C7757" t="inlineStr">
        <is>
          <t>S042</t>
        </is>
      </c>
      <c r="D7757" t="inlineStr">
        <is>
          <t>Store_042</t>
        </is>
      </c>
      <c r="E7757" t="inlineStr">
        <is>
          <t>Central</t>
        </is>
      </c>
      <c r="F7757" t="inlineStr">
        <is>
          <t>P0002</t>
        </is>
      </c>
      <c r="G7757" t="inlineStr">
        <is>
          <t>Prod_0002</t>
        </is>
      </c>
      <c r="H7757" t="inlineStr">
        <is>
          <t>Food</t>
        </is>
      </c>
      <c r="I7757" t="n">
        <v>6</v>
      </c>
      <c r="J7757" t="n">
        <v>226.65</v>
      </c>
      <c r="K7757" t="n">
        <v>0.1</v>
      </c>
      <c r="L7757">
        <f>I7757*J7757*(1-K7757)</f>
        <v/>
      </c>
      <c r="M7757">
        <f>VLOOKUP(F7757,Products!A:D,4,FALSE)*I7757</f>
        <v/>
      </c>
      <c r="N7757">
        <f>L7757-M7757</f>
        <v/>
      </c>
    </row>
    <row r="7758">
      <c r="A7758" t="inlineStr">
        <is>
          <t>T1007756</t>
        </is>
      </c>
      <c r="B7758" t="inlineStr">
        <is>
          <t>2023-03-15</t>
        </is>
      </c>
      <c r="C7758" t="inlineStr">
        <is>
          <t>S003</t>
        </is>
      </c>
      <c r="D7758" t="inlineStr">
        <is>
          <t>Store_003</t>
        </is>
      </c>
      <c r="E7758" t="inlineStr">
        <is>
          <t>North</t>
        </is>
      </c>
      <c r="F7758" t="inlineStr">
        <is>
          <t>P0035</t>
        </is>
      </c>
      <c r="G7758" t="inlineStr">
        <is>
          <t>Prod_0035</t>
        </is>
      </c>
      <c r="H7758" t="inlineStr">
        <is>
          <t>Beverages</t>
        </is>
      </c>
      <c r="I7758" t="n">
        <v>9</v>
      </c>
      <c r="J7758" t="n">
        <v>99.26000000000001</v>
      </c>
      <c r="K7758" t="n">
        <v>0</v>
      </c>
      <c r="L7758">
        <f>I7758*J7758*(1-K7758)</f>
        <v/>
      </c>
      <c r="M7758">
        <f>VLOOKUP(F7758,Products!A:D,4,FALSE)*I7758</f>
        <v/>
      </c>
      <c r="N7758">
        <f>L7758-M7758</f>
        <v/>
      </c>
    </row>
    <row r="7759">
      <c r="A7759" t="inlineStr">
        <is>
          <t>T1007757</t>
        </is>
      </c>
      <c r="B7759" t="inlineStr">
        <is>
          <t>2024-05-26</t>
        </is>
      </c>
      <c r="C7759" t="inlineStr">
        <is>
          <t>S012</t>
        </is>
      </c>
      <c r="D7759" t="inlineStr">
        <is>
          <t>Store_012</t>
        </is>
      </c>
      <c r="E7759" t="inlineStr">
        <is>
          <t>South</t>
        </is>
      </c>
      <c r="F7759" t="inlineStr">
        <is>
          <t>P0117</t>
        </is>
      </c>
      <c r="G7759" t="inlineStr">
        <is>
          <t>Prod_0117</t>
        </is>
      </c>
      <c r="H7759" t="inlineStr">
        <is>
          <t>Electronics</t>
        </is>
      </c>
      <c r="I7759" t="n">
        <v>6</v>
      </c>
      <c r="J7759" t="n">
        <v>376.92</v>
      </c>
      <c r="K7759" t="n">
        <v>0.05</v>
      </c>
      <c r="L7759">
        <f>I7759*J7759*(1-K7759)</f>
        <v/>
      </c>
      <c r="M7759">
        <f>VLOOKUP(F7759,Products!A:D,4,FALSE)*I7759</f>
        <v/>
      </c>
      <c r="N7759">
        <f>L7759-M7759</f>
        <v/>
      </c>
    </row>
    <row r="7760">
      <c r="A7760" t="inlineStr">
        <is>
          <t>T1007758</t>
        </is>
      </c>
      <c r="B7760" t="inlineStr">
        <is>
          <t>2025-05-14</t>
        </is>
      </c>
      <c r="C7760" t="inlineStr">
        <is>
          <t>S039</t>
        </is>
      </c>
      <c r="D7760" t="inlineStr">
        <is>
          <t>Store_039</t>
        </is>
      </c>
      <c r="E7760" t="inlineStr">
        <is>
          <t>North</t>
        </is>
      </c>
      <c r="F7760" t="inlineStr">
        <is>
          <t>P0182</t>
        </is>
      </c>
      <c r="G7760" t="inlineStr">
        <is>
          <t>Prod_0182</t>
        </is>
      </c>
      <c r="H7760" t="inlineStr">
        <is>
          <t>Electronics</t>
        </is>
      </c>
      <c r="I7760" t="n">
        <v>7</v>
      </c>
      <c r="J7760" t="n">
        <v>688.29</v>
      </c>
      <c r="K7760" t="n">
        <v>0</v>
      </c>
      <c r="L7760">
        <f>I7760*J7760*(1-K7760)</f>
        <v/>
      </c>
      <c r="M7760">
        <f>VLOOKUP(F7760,Products!A:D,4,FALSE)*I7760</f>
        <v/>
      </c>
      <c r="N7760">
        <f>L7760-M7760</f>
        <v/>
      </c>
    </row>
    <row r="7761">
      <c r="A7761" t="inlineStr">
        <is>
          <t>T1007759</t>
        </is>
      </c>
      <c r="B7761" t="inlineStr">
        <is>
          <t>2024-02-01</t>
        </is>
      </c>
      <c r="C7761" t="inlineStr">
        <is>
          <t>S041</t>
        </is>
      </c>
      <c r="D7761" t="inlineStr">
        <is>
          <t>Store_041</t>
        </is>
      </c>
      <c r="E7761" t="inlineStr">
        <is>
          <t>East</t>
        </is>
      </c>
      <c r="F7761" t="inlineStr">
        <is>
          <t>P0111</t>
        </is>
      </c>
      <c r="G7761" t="inlineStr">
        <is>
          <t>Prod_0111</t>
        </is>
      </c>
      <c r="H7761" t="inlineStr">
        <is>
          <t>Clothing</t>
        </is>
      </c>
      <c r="I7761" t="n">
        <v>3</v>
      </c>
      <c r="J7761" t="n">
        <v>462.54</v>
      </c>
      <c r="K7761" t="n">
        <v>0</v>
      </c>
      <c r="L7761">
        <f>I7761*J7761*(1-K7761)</f>
        <v/>
      </c>
      <c r="M7761">
        <f>VLOOKUP(F7761,Products!A:D,4,FALSE)*I7761</f>
        <v/>
      </c>
      <c r="N7761">
        <f>L7761-M7761</f>
        <v/>
      </c>
    </row>
    <row r="7762">
      <c r="A7762" t="inlineStr">
        <is>
          <t>T1007760</t>
        </is>
      </c>
      <c r="B7762" t="inlineStr">
        <is>
          <t>2024-05-05</t>
        </is>
      </c>
      <c r="C7762" t="inlineStr">
        <is>
          <t>S030</t>
        </is>
      </c>
      <c r="D7762" t="inlineStr">
        <is>
          <t>Store_030</t>
        </is>
      </c>
      <c r="E7762" t="inlineStr">
        <is>
          <t>North</t>
        </is>
      </c>
      <c r="F7762" t="inlineStr">
        <is>
          <t>P0085</t>
        </is>
      </c>
      <c r="G7762" t="inlineStr">
        <is>
          <t>Prod_0085</t>
        </is>
      </c>
      <c r="H7762" t="inlineStr">
        <is>
          <t>Food</t>
        </is>
      </c>
      <c r="I7762" t="n">
        <v>1</v>
      </c>
      <c r="J7762" t="n">
        <v>365.9</v>
      </c>
      <c r="K7762" t="n">
        <v>0</v>
      </c>
      <c r="L7762">
        <f>I7762*J7762*(1-K7762)</f>
        <v/>
      </c>
      <c r="M7762">
        <f>VLOOKUP(F7762,Products!A:D,4,FALSE)*I7762</f>
        <v/>
      </c>
      <c r="N7762">
        <f>L7762-M7762</f>
        <v/>
      </c>
    </row>
    <row r="7763">
      <c r="A7763" t="inlineStr">
        <is>
          <t>T1007761</t>
        </is>
      </c>
      <c r="B7763" t="inlineStr">
        <is>
          <t>2025-06-28</t>
        </is>
      </c>
      <c r="C7763" t="inlineStr">
        <is>
          <t>S003</t>
        </is>
      </c>
      <c r="D7763" t="inlineStr">
        <is>
          <t>Store_003</t>
        </is>
      </c>
      <c r="E7763" t="inlineStr">
        <is>
          <t>North</t>
        </is>
      </c>
      <c r="F7763" t="inlineStr">
        <is>
          <t>P0082</t>
        </is>
      </c>
      <c r="G7763" t="inlineStr">
        <is>
          <t>Prod_0082</t>
        </is>
      </c>
      <c r="H7763" t="inlineStr">
        <is>
          <t>Food</t>
        </is>
      </c>
      <c r="I7763" t="n">
        <v>5</v>
      </c>
      <c r="J7763" t="n">
        <v>626.6900000000001</v>
      </c>
      <c r="K7763" t="n">
        <v>0</v>
      </c>
      <c r="L7763">
        <f>I7763*J7763*(1-K7763)</f>
        <v/>
      </c>
      <c r="M7763">
        <f>VLOOKUP(F7763,Products!A:D,4,FALSE)*I7763</f>
        <v/>
      </c>
      <c r="N7763">
        <f>L7763-M7763</f>
        <v/>
      </c>
    </row>
    <row r="7764">
      <c r="A7764" t="inlineStr">
        <is>
          <t>T1007762</t>
        </is>
      </c>
      <c r="B7764" t="inlineStr">
        <is>
          <t>2024-04-06</t>
        </is>
      </c>
      <c r="C7764" t="inlineStr">
        <is>
          <t>S018</t>
        </is>
      </c>
      <c r="D7764" t="inlineStr">
        <is>
          <t>Store_018</t>
        </is>
      </c>
      <c r="E7764" t="inlineStr">
        <is>
          <t>South</t>
        </is>
      </c>
      <c r="F7764" t="inlineStr">
        <is>
          <t>P0107</t>
        </is>
      </c>
      <c r="G7764" t="inlineStr">
        <is>
          <t>Prod_0107</t>
        </is>
      </c>
      <c r="H7764" t="inlineStr">
        <is>
          <t>Stationery</t>
        </is>
      </c>
      <c r="I7764" t="n">
        <v>6</v>
      </c>
      <c r="J7764" t="n">
        <v>782.55</v>
      </c>
      <c r="K7764" t="n">
        <v>0.1</v>
      </c>
      <c r="L7764">
        <f>I7764*J7764*(1-K7764)</f>
        <v/>
      </c>
      <c r="M7764">
        <f>VLOOKUP(F7764,Products!A:D,4,FALSE)*I7764</f>
        <v/>
      </c>
      <c r="N7764">
        <f>L7764-M7764</f>
        <v/>
      </c>
    </row>
    <row r="7765">
      <c r="A7765" t="inlineStr">
        <is>
          <t>T1007763</t>
        </is>
      </c>
      <c r="B7765" t="inlineStr">
        <is>
          <t>2023-07-23</t>
        </is>
      </c>
      <c r="C7765" t="inlineStr">
        <is>
          <t>S032</t>
        </is>
      </c>
      <c r="D7765" t="inlineStr">
        <is>
          <t>Store_032</t>
        </is>
      </c>
      <c r="E7765" t="inlineStr">
        <is>
          <t>Central</t>
        </is>
      </c>
      <c r="F7765" t="inlineStr">
        <is>
          <t>P0189</t>
        </is>
      </c>
      <c r="G7765" t="inlineStr">
        <is>
          <t>Prod_0189</t>
        </is>
      </c>
      <c r="H7765" t="inlineStr">
        <is>
          <t>Food</t>
        </is>
      </c>
      <c r="I7765" t="n">
        <v>5</v>
      </c>
      <c r="J7765" t="n">
        <v>810.85</v>
      </c>
      <c r="K7765" t="n">
        <v>0</v>
      </c>
      <c r="L7765">
        <f>I7765*J7765*(1-K7765)</f>
        <v/>
      </c>
      <c r="M7765">
        <f>VLOOKUP(F7765,Products!A:D,4,FALSE)*I7765</f>
        <v/>
      </c>
      <c r="N7765">
        <f>L7765-M7765</f>
        <v/>
      </c>
    </row>
    <row r="7766">
      <c r="A7766" t="inlineStr">
        <is>
          <t>T1007764</t>
        </is>
      </c>
      <c r="B7766" t="inlineStr">
        <is>
          <t>2024-02-15</t>
        </is>
      </c>
      <c r="C7766" t="inlineStr">
        <is>
          <t>S022</t>
        </is>
      </c>
      <c r="D7766" t="inlineStr">
        <is>
          <t>Store_022</t>
        </is>
      </c>
      <c r="E7766" t="inlineStr">
        <is>
          <t>East</t>
        </is>
      </c>
      <c r="F7766" t="inlineStr">
        <is>
          <t>P0021</t>
        </is>
      </c>
      <c r="G7766" t="inlineStr">
        <is>
          <t>Prod_0021</t>
        </is>
      </c>
      <c r="H7766" t="inlineStr">
        <is>
          <t>Household</t>
        </is>
      </c>
      <c r="I7766" t="n">
        <v>4</v>
      </c>
      <c r="J7766" t="n">
        <v>152.67</v>
      </c>
      <c r="K7766" t="n">
        <v>0</v>
      </c>
      <c r="L7766">
        <f>I7766*J7766*(1-K7766)</f>
        <v/>
      </c>
      <c r="M7766">
        <f>VLOOKUP(F7766,Products!A:D,4,FALSE)*I7766</f>
        <v/>
      </c>
      <c r="N7766">
        <f>L7766-M7766</f>
        <v/>
      </c>
    </row>
    <row r="7767">
      <c r="A7767" t="inlineStr">
        <is>
          <t>T1007765</t>
        </is>
      </c>
      <c r="B7767" t="inlineStr">
        <is>
          <t>2025-09-15</t>
        </is>
      </c>
      <c r="C7767" t="inlineStr">
        <is>
          <t>S040</t>
        </is>
      </c>
      <c r="D7767" t="inlineStr">
        <is>
          <t>Store_040</t>
        </is>
      </c>
      <c r="E7767" t="inlineStr">
        <is>
          <t>Central</t>
        </is>
      </c>
      <c r="F7767" t="inlineStr">
        <is>
          <t>P0189</t>
        </is>
      </c>
      <c r="G7767" t="inlineStr">
        <is>
          <t>Prod_0189</t>
        </is>
      </c>
      <c r="H7767" t="inlineStr">
        <is>
          <t>Food</t>
        </is>
      </c>
      <c r="I7767" t="n">
        <v>8</v>
      </c>
      <c r="J7767" t="n">
        <v>713.29</v>
      </c>
      <c r="K7767" t="n">
        <v>0.05</v>
      </c>
      <c r="L7767">
        <f>I7767*J7767*(1-K7767)</f>
        <v/>
      </c>
      <c r="M7767">
        <f>VLOOKUP(F7767,Products!A:D,4,FALSE)*I7767</f>
        <v/>
      </c>
      <c r="N7767">
        <f>L7767-M7767</f>
        <v/>
      </c>
    </row>
    <row r="7768">
      <c r="A7768" t="inlineStr">
        <is>
          <t>T1007766</t>
        </is>
      </c>
      <c r="B7768" t="inlineStr">
        <is>
          <t>2024-03-24</t>
        </is>
      </c>
      <c r="C7768" t="inlineStr">
        <is>
          <t>S002</t>
        </is>
      </c>
      <c r="D7768" t="inlineStr">
        <is>
          <t>Store_002</t>
        </is>
      </c>
      <c r="E7768" t="inlineStr">
        <is>
          <t>South</t>
        </is>
      </c>
      <c r="F7768" t="inlineStr">
        <is>
          <t>P0102</t>
        </is>
      </c>
      <c r="G7768" t="inlineStr">
        <is>
          <t>Prod_0102</t>
        </is>
      </c>
      <c r="H7768" t="inlineStr">
        <is>
          <t>Food</t>
        </is>
      </c>
      <c r="I7768" t="n">
        <v>1</v>
      </c>
      <c r="J7768" t="n">
        <v>607.16</v>
      </c>
      <c r="K7768" t="n">
        <v>0</v>
      </c>
      <c r="L7768">
        <f>I7768*J7768*(1-K7768)</f>
        <v/>
      </c>
      <c r="M7768">
        <f>VLOOKUP(F7768,Products!A:D,4,FALSE)*I7768</f>
        <v/>
      </c>
      <c r="N7768">
        <f>L7768-M7768</f>
        <v/>
      </c>
    </row>
    <row r="7769">
      <c r="A7769" t="inlineStr">
        <is>
          <t>T1007767</t>
        </is>
      </c>
      <c r="B7769" t="inlineStr">
        <is>
          <t>2023-09-23</t>
        </is>
      </c>
      <c r="C7769" t="inlineStr">
        <is>
          <t>S004</t>
        </is>
      </c>
      <c r="D7769" t="inlineStr">
        <is>
          <t>Store_004</t>
        </is>
      </c>
      <c r="E7769" t="inlineStr">
        <is>
          <t>Central</t>
        </is>
      </c>
      <c r="F7769" t="inlineStr">
        <is>
          <t>P0178</t>
        </is>
      </c>
      <c r="G7769" t="inlineStr">
        <is>
          <t>Prod_0178</t>
        </is>
      </c>
      <c r="H7769" t="inlineStr">
        <is>
          <t>Beverages</t>
        </is>
      </c>
      <c r="I7769" t="n">
        <v>9</v>
      </c>
      <c r="J7769" t="n">
        <v>542.13</v>
      </c>
      <c r="K7769" t="n">
        <v>0</v>
      </c>
      <c r="L7769">
        <f>I7769*J7769*(1-K7769)</f>
        <v/>
      </c>
      <c r="M7769">
        <f>VLOOKUP(F7769,Products!A:D,4,FALSE)*I7769</f>
        <v/>
      </c>
      <c r="N7769">
        <f>L7769-M7769</f>
        <v/>
      </c>
    </row>
    <row r="7770">
      <c r="A7770" t="inlineStr">
        <is>
          <t>T1007768</t>
        </is>
      </c>
      <c r="B7770" t="inlineStr">
        <is>
          <t>2025-09-05</t>
        </is>
      </c>
      <c r="C7770" t="inlineStr">
        <is>
          <t>S033</t>
        </is>
      </c>
      <c r="D7770" t="inlineStr">
        <is>
          <t>Store_033</t>
        </is>
      </c>
      <c r="E7770" t="inlineStr">
        <is>
          <t>North</t>
        </is>
      </c>
      <c r="F7770" t="inlineStr">
        <is>
          <t>P0158</t>
        </is>
      </c>
      <c r="G7770" t="inlineStr">
        <is>
          <t>Prod_0158</t>
        </is>
      </c>
      <c r="H7770" t="inlineStr">
        <is>
          <t>Beverages</t>
        </is>
      </c>
      <c r="I7770" t="n">
        <v>4</v>
      </c>
      <c r="J7770" t="n">
        <v>224.41</v>
      </c>
      <c r="K7770" t="n">
        <v>0</v>
      </c>
      <c r="L7770">
        <f>I7770*J7770*(1-K7770)</f>
        <v/>
      </c>
      <c r="M7770">
        <f>VLOOKUP(F7770,Products!A:D,4,FALSE)*I7770</f>
        <v/>
      </c>
      <c r="N7770">
        <f>L7770-M7770</f>
        <v/>
      </c>
    </row>
    <row r="7771">
      <c r="A7771" t="inlineStr">
        <is>
          <t>T1007769</t>
        </is>
      </c>
      <c r="B7771" t="inlineStr">
        <is>
          <t>2024-02-18</t>
        </is>
      </c>
      <c r="C7771" t="inlineStr">
        <is>
          <t>S001</t>
        </is>
      </c>
      <c r="D7771" t="inlineStr">
        <is>
          <t>Store_001</t>
        </is>
      </c>
      <c r="E7771" t="inlineStr">
        <is>
          <t>West</t>
        </is>
      </c>
      <c r="F7771" t="inlineStr">
        <is>
          <t>P0061</t>
        </is>
      </c>
      <c r="G7771" t="inlineStr">
        <is>
          <t>Prod_0061</t>
        </is>
      </c>
      <c r="H7771" t="inlineStr">
        <is>
          <t>Beverages</t>
        </is>
      </c>
      <c r="I7771" t="n">
        <v>8</v>
      </c>
      <c r="J7771" t="n">
        <v>61.08</v>
      </c>
      <c r="K7771" t="n">
        <v>0</v>
      </c>
      <c r="L7771">
        <f>I7771*J7771*(1-K7771)</f>
        <v/>
      </c>
      <c r="M7771">
        <f>VLOOKUP(F7771,Products!A:D,4,FALSE)*I7771</f>
        <v/>
      </c>
      <c r="N7771">
        <f>L7771-M7771</f>
        <v/>
      </c>
    </row>
    <row r="7772">
      <c r="A7772" t="inlineStr">
        <is>
          <t>T1007770</t>
        </is>
      </c>
      <c r="B7772" t="inlineStr">
        <is>
          <t>2023-11-05</t>
        </is>
      </c>
      <c r="C7772" t="inlineStr">
        <is>
          <t>S035</t>
        </is>
      </c>
      <c r="D7772" t="inlineStr">
        <is>
          <t>Store_035</t>
        </is>
      </c>
      <c r="E7772" t="inlineStr">
        <is>
          <t>Central</t>
        </is>
      </c>
      <c r="F7772" t="inlineStr">
        <is>
          <t>P0119</t>
        </is>
      </c>
      <c r="G7772" t="inlineStr">
        <is>
          <t>Prod_0119</t>
        </is>
      </c>
      <c r="H7772" t="inlineStr">
        <is>
          <t>Electronics</t>
        </is>
      </c>
      <c r="I7772" t="n">
        <v>1</v>
      </c>
      <c r="J7772" t="n">
        <v>326.42</v>
      </c>
      <c r="K7772" t="n">
        <v>0</v>
      </c>
      <c r="L7772">
        <f>I7772*J7772*(1-K7772)</f>
        <v/>
      </c>
      <c r="M7772">
        <f>VLOOKUP(F7772,Products!A:D,4,FALSE)*I7772</f>
        <v/>
      </c>
      <c r="N7772">
        <f>L7772-M7772</f>
        <v/>
      </c>
    </row>
    <row r="7773">
      <c r="A7773" t="inlineStr">
        <is>
          <t>T1007771</t>
        </is>
      </c>
      <c r="B7773" t="inlineStr">
        <is>
          <t>2024-07-17</t>
        </is>
      </c>
      <c r="C7773" t="inlineStr">
        <is>
          <t>S009</t>
        </is>
      </c>
      <c r="D7773" t="inlineStr">
        <is>
          <t>Store_009</t>
        </is>
      </c>
      <c r="E7773" t="inlineStr">
        <is>
          <t>Central</t>
        </is>
      </c>
      <c r="F7773" t="inlineStr">
        <is>
          <t>P0001</t>
        </is>
      </c>
      <c r="G7773" t="inlineStr">
        <is>
          <t>Prod_0001</t>
        </is>
      </c>
      <c r="H7773" t="inlineStr">
        <is>
          <t>Beverages</t>
        </is>
      </c>
      <c r="I7773" t="n">
        <v>2</v>
      </c>
      <c r="J7773" t="n">
        <v>725.6799999999999</v>
      </c>
      <c r="K7773" t="n">
        <v>0.15</v>
      </c>
      <c r="L7773">
        <f>I7773*J7773*(1-K7773)</f>
        <v/>
      </c>
      <c r="M7773">
        <f>VLOOKUP(F7773,Products!A:D,4,FALSE)*I7773</f>
        <v/>
      </c>
      <c r="N7773">
        <f>L7773-M7773</f>
        <v/>
      </c>
    </row>
    <row r="7774">
      <c r="A7774" t="inlineStr">
        <is>
          <t>T1007772</t>
        </is>
      </c>
      <c r="B7774" t="inlineStr">
        <is>
          <t>2024-06-07</t>
        </is>
      </c>
      <c r="C7774" t="inlineStr">
        <is>
          <t>S017</t>
        </is>
      </c>
      <c r="D7774" t="inlineStr">
        <is>
          <t>Store_017</t>
        </is>
      </c>
      <c r="E7774" t="inlineStr">
        <is>
          <t>South</t>
        </is>
      </c>
      <c r="F7774" t="inlineStr">
        <is>
          <t>P0054</t>
        </is>
      </c>
      <c r="G7774" t="inlineStr">
        <is>
          <t>Prod_0054</t>
        </is>
      </c>
      <c r="H7774" t="inlineStr">
        <is>
          <t>Food</t>
        </is>
      </c>
      <c r="I7774" t="n">
        <v>1</v>
      </c>
      <c r="J7774" t="n">
        <v>389.87</v>
      </c>
      <c r="K7774" t="n">
        <v>0</v>
      </c>
      <c r="L7774">
        <f>I7774*J7774*(1-K7774)</f>
        <v/>
      </c>
      <c r="M7774">
        <f>VLOOKUP(F7774,Products!A:D,4,FALSE)*I7774</f>
        <v/>
      </c>
      <c r="N7774">
        <f>L7774-M7774</f>
        <v/>
      </c>
    </row>
    <row r="7775">
      <c r="A7775" t="inlineStr">
        <is>
          <t>T1007773</t>
        </is>
      </c>
      <c r="B7775" t="inlineStr">
        <is>
          <t>2025-07-29</t>
        </is>
      </c>
      <c r="C7775" t="inlineStr">
        <is>
          <t>S020</t>
        </is>
      </c>
      <c r="D7775" t="inlineStr">
        <is>
          <t>Store_020</t>
        </is>
      </c>
      <c r="E7775" t="inlineStr">
        <is>
          <t>West</t>
        </is>
      </c>
      <c r="F7775" t="inlineStr">
        <is>
          <t>P0014</t>
        </is>
      </c>
      <c r="G7775" t="inlineStr">
        <is>
          <t>Prod_0014</t>
        </is>
      </c>
      <c r="H7775" t="inlineStr">
        <is>
          <t>Clothing</t>
        </is>
      </c>
      <c r="I7775" t="n">
        <v>6</v>
      </c>
      <c r="J7775" t="n">
        <v>260.5</v>
      </c>
      <c r="K7775" t="n">
        <v>0.05</v>
      </c>
      <c r="L7775">
        <f>I7775*J7775*(1-K7775)</f>
        <v/>
      </c>
      <c r="M7775">
        <f>VLOOKUP(F7775,Products!A:D,4,FALSE)*I7775</f>
        <v/>
      </c>
      <c r="N7775">
        <f>L7775-M7775</f>
        <v/>
      </c>
    </row>
    <row r="7776">
      <c r="A7776" t="inlineStr">
        <is>
          <t>T1007774</t>
        </is>
      </c>
      <c r="B7776" t="inlineStr">
        <is>
          <t>2023-09-22</t>
        </is>
      </c>
      <c r="C7776" t="inlineStr">
        <is>
          <t>S001</t>
        </is>
      </c>
      <c r="D7776" t="inlineStr">
        <is>
          <t>Store_001</t>
        </is>
      </c>
      <c r="E7776" t="inlineStr">
        <is>
          <t>West</t>
        </is>
      </c>
      <c r="F7776" t="inlineStr">
        <is>
          <t>P0080</t>
        </is>
      </c>
      <c r="G7776" t="inlineStr">
        <is>
          <t>Prod_0080</t>
        </is>
      </c>
      <c r="H7776" t="inlineStr">
        <is>
          <t>Clothing</t>
        </is>
      </c>
      <c r="I7776" t="n">
        <v>9</v>
      </c>
      <c r="J7776" t="n">
        <v>592.08</v>
      </c>
      <c r="K7776" t="n">
        <v>0</v>
      </c>
      <c r="L7776">
        <f>I7776*J7776*(1-K7776)</f>
        <v/>
      </c>
      <c r="M7776">
        <f>VLOOKUP(F7776,Products!A:D,4,FALSE)*I7776</f>
        <v/>
      </c>
      <c r="N7776">
        <f>L7776-M7776</f>
        <v/>
      </c>
    </row>
    <row r="7777">
      <c r="A7777" t="inlineStr">
        <is>
          <t>T1007775</t>
        </is>
      </c>
      <c r="B7777" t="inlineStr">
        <is>
          <t>2024-06-07</t>
        </is>
      </c>
      <c r="C7777" t="inlineStr">
        <is>
          <t>S047</t>
        </is>
      </c>
      <c r="D7777" t="inlineStr">
        <is>
          <t>Store_047</t>
        </is>
      </c>
      <c r="E7777" t="inlineStr">
        <is>
          <t>North</t>
        </is>
      </c>
      <c r="F7777" t="inlineStr">
        <is>
          <t>P0040</t>
        </is>
      </c>
      <c r="G7777" t="inlineStr">
        <is>
          <t>Prod_0040</t>
        </is>
      </c>
      <c r="H7777" t="inlineStr">
        <is>
          <t>Toys</t>
        </is>
      </c>
      <c r="I7777" t="n">
        <v>4</v>
      </c>
      <c r="J7777" t="n">
        <v>71.47</v>
      </c>
      <c r="K7777" t="n">
        <v>0.05</v>
      </c>
      <c r="L7777">
        <f>I7777*J7777*(1-K7777)</f>
        <v/>
      </c>
      <c r="M7777">
        <f>VLOOKUP(F7777,Products!A:D,4,FALSE)*I7777</f>
        <v/>
      </c>
      <c r="N7777">
        <f>L7777-M7777</f>
        <v/>
      </c>
    </row>
    <row r="7778">
      <c r="A7778" t="inlineStr">
        <is>
          <t>T1007776</t>
        </is>
      </c>
      <c r="B7778" t="inlineStr">
        <is>
          <t>2024-12-27</t>
        </is>
      </c>
      <c r="C7778" t="inlineStr">
        <is>
          <t>S028</t>
        </is>
      </c>
      <c r="D7778" t="inlineStr">
        <is>
          <t>Store_028</t>
        </is>
      </c>
      <c r="E7778" t="inlineStr">
        <is>
          <t>North</t>
        </is>
      </c>
      <c r="F7778" t="inlineStr">
        <is>
          <t>P0161</t>
        </is>
      </c>
      <c r="G7778" t="inlineStr">
        <is>
          <t>Prod_0161</t>
        </is>
      </c>
      <c r="H7778" t="inlineStr">
        <is>
          <t>Household</t>
        </is>
      </c>
      <c r="I7778" t="n">
        <v>3</v>
      </c>
      <c r="J7778" t="n">
        <v>100.47</v>
      </c>
      <c r="K7778" t="n">
        <v>0.15</v>
      </c>
      <c r="L7778">
        <f>I7778*J7778*(1-K7778)</f>
        <v/>
      </c>
      <c r="M7778">
        <f>VLOOKUP(F7778,Products!A:D,4,FALSE)*I7778</f>
        <v/>
      </c>
      <c r="N7778">
        <f>L7778-M7778</f>
        <v/>
      </c>
    </row>
    <row r="7779">
      <c r="A7779" t="inlineStr">
        <is>
          <t>T1007777</t>
        </is>
      </c>
      <c r="B7779" t="inlineStr">
        <is>
          <t>2025-02-10</t>
        </is>
      </c>
      <c r="C7779" t="inlineStr">
        <is>
          <t>S019</t>
        </is>
      </c>
      <c r="D7779" t="inlineStr">
        <is>
          <t>Store_019</t>
        </is>
      </c>
      <c r="E7779" t="inlineStr">
        <is>
          <t>East</t>
        </is>
      </c>
      <c r="F7779" t="inlineStr">
        <is>
          <t>P0078</t>
        </is>
      </c>
      <c r="G7779" t="inlineStr">
        <is>
          <t>Prod_0078</t>
        </is>
      </c>
      <c r="H7779" t="inlineStr">
        <is>
          <t>Electronics</t>
        </is>
      </c>
      <c r="I7779" t="n">
        <v>4</v>
      </c>
      <c r="J7779" t="n">
        <v>597.23</v>
      </c>
      <c r="K7779" t="n">
        <v>0.1</v>
      </c>
      <c r="L7779">
        <f>I7779*J7779*(1-K7779)</f>
        <v/>
      </c>
      <c r="M7779">
        <f>VLOOKUP(F7779,Products!A:D,4,FALSE)*I7779</f>
        <v/>
      </c>
      <c r="N7779">
        <f>L7779-M7779</f>
        <v/>
      </c>
    </row>
    <row r="7780">
      <c r="A7780" t="inlineStr">
        <is>
          <t>T1007778</t>
        </is>
      </c>
      <c r="B7780" t="inlineStr">
        <is>
          <t>2023-04-05</t>
        </is>
      </c>
      <c r="C7780" t="inlineStr">
        <is>
          <t>S013</t>
        </is>
      </c>
      <c r="D7780" t="inlineStr">
        <is>
          <t>Store_013</t>
        </is>
      </c>
      <c r="E7780" t="inlineStr">
        <is>
          <t>North</t>
        </is>
      </c>
      <c r="F7780" t="inlineStr">
        <is>
          <t>P0115</t>
        </is>
      </c>
      <c r="G7780" t="inlineStr">
        <is>
          <t>Prod_0115</t>
        </is>
      </c>
      <c r="H7780" t="inlineStr">
        <is>
          <t>Clothing</t>
        </is>
      </c>
      <c r="I7780" t="n">
        <v>3</v>
      </c>
      <c r="J7780" t="n">
        <v>706.91</v>
      </c>
      <c r="K7780" t="n">
        <v>0.1</v>
      </c>
      <c r="L7780">
        <f>I7780*J7780*(1-K7780)</f>
        <v/>
      </c>
      <c r="M7780">
        <f>VLOOKUP(F7780,Products!A:D,4,FALSE)*I7780</f>
        <v/>
      </c>
      <c r="N7780">
        <f>L7780-M7780</f>
        <v/>
      </c>
    </row>
    <row r="7781">
      <c r="A7781" t="inlineStr">
        <is>
          <t>T1007779</t>
        </is>
      </c>
      <c r="B7781" t="inlineStr">
        <is>
          <t>2023-06-03</t>
        </is>
      </c>
      <c r="C7781" t="inlineStr">
        <is>
          <t>S028</t>
        </is>
      </c>
      <c r="D7781" t="inlineStr">
        <is>
          <t>Store_028</t>
        </is>
      </c>
      <c r="E7781" t="inlineStr">
        <is>
          <t>North</t>
        </is>
      </c>
      <c r="F7781" t="inlineStr">
        <is>
          <t>P0190</t>
        </is>
      </c>
      <c r="G7781" t="inlineStr">
        <is>
          <t>Prod_0190</t>
        </is>
      </c>
      <c r="H7781" t="inlineStr">
        <is>
          <t>Household</t>
        </is>
      </c>
      <c r="I7781" t="n">
        <v>5</v>
      </c>
      <c r="J7781" t="n">
        <v>265.45</v>
      </c>
      <c r="K7781" t="n">
        <v>0</v>
      </c>
      <c r="L7781">
        <f>I7781*J7781*(1-K7781)</f>
        <v/>
      </c>
      <c r="M7781">
        <f>VLOOKUP(F7781,Products!A:D,4,FALSE)*I7781</f>
        <v/>
      </c>
      <c r="N7781">
        <f>L7781-M7781</f>
        <v/>
      </c>
    </row>
    <row r="7782">
      <c r="A7782" t="inlineStr">
        <is>
          <t>T1007780</t>
        </is>
      </c>
      <c r="B7782" t="inlineStr">
        <is>
          <t>2025-04-29</t>
        </is>
      </c>
      <c r="C7782" t="inlineStr">
        <is>
          <t>S007</t>
        </is>
      </c>
      <c r="D7782" t="inlineStr">
        <is>
          <t>Store_007</t>
        </is>
      </c>
      <c r="E7782" t="inlineStr">
        <is>
          <t>East</t>
        </is>
      </c>
      <c r="F7782" t="inlineStr">
        <is>
          <t>P0070</t>
        </is>
      </c>
      <c r="G7782" t="inlineStr">
        <is>
          <t>Prod_0070</t>
        </is>
      </c>
      <c r="H7782" t="inlineStr">
        <is>
          <t>Beverages</t>
        </is>
      </c>
      <c r="I7782" t="n">
        <v>1</v>
      </c>
      <c r="J7782" t="n">
        <v>502.93</v>
      </c>
      <c r="K7782" t="n">
        <v>0.15</v>
      </c>
      <c r="L7782">
        <f>I7782*J7782*(1-K7782)</f>
        <v/>
      </c>
      <c r="M7782">
        <f>VLOOKUP(F7782,Products!A:D,4,FALSE)*I7782</f>
        <v/>
      </c>
      <c r="N7782">
        <f>L7782-M7782</f>
        <v/>
      </c>
    </row>
    <row r="7783">
      <c r="A7783" t="inlineStr">
        <is>
          <t>T1007781</t>
        </is>
      </c>
      <c r="B7783" t="inlineStr">
        <is>
          <t>2024-04-13</t>
        </is>
      </c>
      <c r="C7783" t="inlineStr">
        <is>
          <t>S029</t>
        </is>
      </c>
      <c r="D7783" t="inlineStr">
        <is>
          <t>Store_029</t>
        </is>
      </c>
      <c r="E7783" t="inlineStr">
        <is>
          <t>South</t>
        </is>
      </c>
      <c r="F7783" t="inlineStr">
        <is>
          <t>P0096</t>
        </is>
      </c>
      <c r="G7783" t="inlineStr">
        <is>
          <t>Prod_0096</t>
        </is>
      </c>
      <c r="H7783" t="inlineStr">
        <is>
          <t>Beverages</t>
        </is>
      </c>
      <c r="I7783" t="n">
        <v>4</v>
      </c>
      <c r="J7783" t="n">
        <v>468.86</v>
      </c>
      <c r="K7783" t="n">
        <v>0.2</v>
      </c>
      <c r="L7783">
        <f>I7783*J7783*(1-K7783)</f>
        <v/>
      </c>
      <c r="M7783">
        <f>VLOOKUP(F7783,Products!A:D,4,FALSE)*I7783</f>
        <v/>
      </c>
      <c r="N7783">
        <f>L7783-M7783</f>
        <v/>
      </c>
    </row>
    <row r="7784">
      <c r="A7784" t="inlineStr">
        <is>
          <t>T1007782</t>
        </is>
      </c>
      <c r="B7784" t="inlineStr">
        <is>
          <t>2025-07-14</t>
        </is>
      </c>
      <c r="C7784" t="inlineStr">
        <is>
          <t>S035</t>
        </is>
      </c>
      <c r="D7784" t="inlineStr">
        <is>
          <t>Store_035</t>
        </is>
      </c>
      <c r="E7784" t="inlineStr">
        <is>
          <t>Central</t>
        </is>
      </c>
      <c r="F7784" t="inlineStr">
        <is>
          <t>P0065</t>
        </is>
      </c>
      <c r="G7784" t="inlineStr">
        <is>
          <t>Prod_0065</t>
        </is>
      </c>
      <c r="H7784" t="inlineStr">
        <is>
          <t>Beverages</t>
        </is>
      </c>
      <c r="I7784" t="n">
        <v>1</v>
      </c>
      <c r="J7784" t="n">
        <v>242.65</v>
      </c>
      <c r="K7784" t="n">
        <v>0</v>
      </c>
      <c r="L7784">
        <f>I7784*J7784*(1-K7784)</f>
        <v/>
      </c>
      <c r="M7784">
        <f>VLOOKUP(F7784,Products!A:D,4,FALSE)*I7784</f>
        <v/>
      </c>
      <c r="N7784">
        <f>L7784-M7784</f>
        <v/>
      </c>
    </row>
    <row r="7785">
      <c r="A7785" t="inlineStr">
        <is>
          <t>T1007783</t>
        </is>
      </c>
      <c r="B7785" t="inlineStr">
        <is>
          <t>2025-01-20</t>
        </is>
      </c>
      <c r="C7785" t="inlineStr">
        <is>
          <t>S008</t>
        </is>
      </c>
      <c r="D7785" t="inlineStr">
        <is>
          <t>Store_008</t>
        </is>
      </c>
      <c r="E7785" t="inlineStr">
        <is>
          <t>East</t>
        </is>
      </c>
      <c r="F7785" t="inlineStr">
        <is>
          <t>P0086</t>
        </is>
      </c>
      <c r="G7785" t="inlineStr">
        <is>
          <t>Prod_0086</t>
        </is>
      </c>
      <c r="H7785" t="inlineStr">
        <is>
          <t>Stationery</t>
        </is>
      </c>
      <c r="I7785" t="n">
        <v>4</v>
      </c>
      <c r="J7785" t="n">
        <v>896.6</v>
      </c>
      <c r="K7785" t="n">
        <v>0</v>
      </c>
      <c r="L7785">
        <f>I7785*J7785*(1-K7785)</f>
        <v/>
      </c>
      <c r="M7785">
        <f>VLOOKUP(F7785,Products!A:D,4,FALSE)*I7785</f>
        <v/>
      </c>
      <c r="N7785">
        <f>L7785-M7785</f>
        <v/>
      </c>
    </row>
    <row r="7786">
      <c r="A7786" t="inlineStr">
        <is>
          <t>T1007784</t>
        </is>
      </c>
      <c r="B7786" t="inlineStr">
        <is>
          <t>2025-02-21</t>
        </is>
      </c>
      <c r="C7786" t="inlineStr">
        <is>
          <t>S048</t>
        </is>
      </c>
      <c r="D7786" t="inlineStr">
        <is>
          <t>Store_048</t>
        </is>
      </c>
      <c r="E7786" t="inlineStr">
        <is>
          <t>South</t>
        </is>
      </c>
      <c r="F7786" t="inlineStr">
        <is>
          <t>P0056</t>
        </is>
      </c>
      <c r="G7786" t="inlineStr">
        <is>
          <t>Prod_0056</t>
        </is>
      </c>
      <c r="H7786" t="inlineStr">
        <is>
          <t>Household</t>
        </is>
      </c>
      <c r="I7786" t="n">
        <v>3</v>
      </c>
      <c r="J7786" t="n">
        <v>282.27</v>
      </c>
      <c r="K7786" t="n">
        <v>0.15</v>
      </c>
      <c r="L7786">
        <f>I7786*J7786*(1-K7786)</f>
        <v/>
      </c>
      <c r="M7786">
        <f>VLOOKUP(F7786,Products!A:D,4,FALSE)*I7786</f>
        <v/>
      </c>
      <c r="N7786">
        <f>L7786-M7786</f>
        <v/>
      </c>
    </row>
    <row r="7787">
      <c r="A7787" t="inlineStr">
        <is>
          <t>T1007785</t>
        </is>
      </c>
      <c r="B7787" t="inlineStr">
        <is>
          <t>2023-06-07</t>
        </is>
      </c>
      <c r="C7787" t="inlineStr">
        <is>
          <t>S035</t>
        </is>
      </c>
      <c r="D7787" t="inlineStr">
        <is>
          <t>Store_035</t>
        </is>
      </c>
      <c r="E7787" t="inlineStr">
        <is>
          <t>Central</t>
        </is>
      </c>
      <c r="F7787" t="inlineStr">
        <is>
          <t>P0002</t>
        </is>
      </c>
      <c r="G7787" t="inlineStr">
        <is>
          <t>Prod_0002</t>
        </is>
      </c>
      <c r="H7787" t="inlineStr">
        <is>
          <t>Food</t>
        </is>
      </c>
      <c r="I7787" t="n">
        <v>2</v>
      </c>
      <c r="J7787" t="n">
        <v>266.86</v>
      </c>
      <c r="K7787" t="n">
        <v>0</v>
      </c>
      <c r="L7787">
        <f>I7787*J7787*(1-K7787)</f>
        <v/>
      </c>
      <c r="M7787">
        <f>VLOOKUP(F7787,Products!A:D,4,FALSE)*I7787</f>
        <v/>
      </c>
      <c r="N7787">
        <f>L7787-M7787</f>
        <v/>
      </c>
    </row>
    <row r="7788">
      <c r="A7788" t="inlineStr">
        <is>
          <t>T1007786</t>
        </is>
      </c>
      <c r="B7788" t="inlineStr">
        <is>
          <t>2025-03-29</t>
        </is>
      </c>
      <c r="C7788" t="inlineStr">
        <is>
          <t>S031</t>
        </is>
      </c>
      <c r="D7788" t="inlineStr">
        <is>
          <t>Store_031</t>
        </is>
      </c>
      <c r="E7788" t="inlineStr">
        <is>
          <t>Central</t>
        </is>
      </c>
      <c r="F7788" t="inlineStr">
        <is>
          <t>P0101</t>
        </is>
      </c>
      <c r="G7788" t="inlineStr">
        <is>
          <t>Prod_0101</t>
        </is>
      </c>
      <c r="H7788" t="inlineStr">
        <is>
          <t>Food</t>
        </is>
      </c>
      <c r="I7788" t="n">
        <v>1</v>
      </c>
      <c r="J7788" t="n">
        <v>77.95</v>
      </c>
      <c r="K7788" t="n">
        <v>0.05</v>
      </c>
      <c r="L7788">
        <f>I7788*J7788*(1-K7788)</f>
        <v/>
      </c>
      <c r="M7788">
        <f>VLOOKUP(F7788,Products!A:D,4,FALSE)*I7788</f>
        <v/>
      </c>
      <c r="N7788">
        <f>L7788-M7788</f>
        <v/>
      </c>
    </row>
    <row r="7789">
      <c r="A7789" t="inlineStr">
        <is>
          <t>T1007787</t>
        </is>
      </c>
      <c r="B7789" t="inlineStr">
        <is>
          <t>2024-02-25</t>
        </is>
      </c>
      <c r="C7789" t="inlineStr">
        <is>
          <t>S015</t>
        </is>
      </c>
      <c r="D7789" t="inlineStr">
        <is>
          <t>Store_015</t>
        </is>
      </c>
      <c r="E7789" t="inlineStr">
        <is>
          <t>North</t>
        </is>
      </c>
      <c r="F7789" t="inlineStr">
        <is>
          <t>P0045</t>
        </is>
      </c>
      <c r="G7789" t="inlineStr">
        <is>
          <t>Prod_0045</t>
        </is>
      </c>
      <c r="H7789" t="inlineStr">
        <is>
          <t>Toys</t>
        </is>
      </c>
      <c r="I7789" t="n">
        <v>7</v>
      </c>
      <c r="J7789" t="n">
        <v>174.54</v>
      </c>
      <c r="K7789" t="n">
        <v>0.1</v>
      </c>
      <c r="L7789">
        <f>I7789*J7789*(1-K7789)</f>
        <v/>
      </c>
      <c r="M7789">
        <f>VLOOKUP(F7789,Products!A:D,4,FALSE)*I7789</f>
        <v/>
      </c>
      <c r="N7789">
        <f>L7789-M7789</f>
        <v/>
      </c>
    </row>
    <row r="7790">
      <c r="A7790" t="inlineStr">
        <is>
          <t>T1007788</t>
        </is>
      </c>
      <c r="B7790" t="inlineStr">
        <is>
          <t>2024-04-04</t>
        </is>
      </c>
      <c r="C7790" t="inlineStr">
        <is>
          <t>S047</t>
        </is>
      </c>
      <c r="D7790" t="inlineStr">
        <is>
          <t>Store_047</t>
        </is>
      </c>
      <c r="E7790" t="inlineStr">
        <is>
          <t>North</t>
        </is>
      </c>
      <c r="F7790" t="inlineStr">
        <is>
          <t>P0177</t>
        </is>
      </c>
      <c r="G7790" t="inlineStr">
        <is>
          <t>Prod_0177</t>
        </is>
      </c>
      <c r="H7790" t="inlineStr">
        <is>
          <t>Household</t>
        </is>
      </c>
      <c r="I7790" t="n">
        <v>5</v>
      </c>
      <c r="J7790" t="n">
        <v>198.71</v>
      </c>
      <c r="K7790" t="n">
        <v>0</v>
      </c>
      <c r="L7790">
        <f>I7790*J7790*(1-K7790)</f>
        <v/>
      </c>
      <c r="M7790">
        <f>VLOOKUP(F7790,Products!A:D,4,FALSE)*I7790</f>
        <v/>
      </c>
      <c r="N7790">
        <f>L7790-M7790</f>
        <v/>
      </c>
    </row>
    <row r="7791">
      <c r="A7791" t="inlineStr">
        <is>
          <t>T1007789</t>
        </is>
      </c>
      <c r="B7791" t="inlineStr">
        <is>
          <t>2023-02-17</t>
        </is>
      </c>
      <c r="C7791" t="inlineStr">
        <is>
          <t>S042</t>
        </is>
      </c>
      <c r="D7791" t="inlineStr">
        <is>
          <t>Store_042</t>
        </is>
      </c>
      <c r="E7791" t="inlineStr">
        <is>
          <t>Central</t>
        </is>
      </c>
      <c r="F7791" t="inlineStr">
        <is>
          <t>P0091</t>
        </is>
      </c>
      <c r="G7791" t="inlineStr">
        <is>
          <t>Prod_0091</t>
        </is>
      </c>
      <c r="H7791" t="inlineStr">
        <is>
          <t>Toys</t>
        </is>
      </c>
      <c r="I7791" t="n">
        <v>2</v>
      </c>
      <c r="J7791" t="n">
        <v>231.84</v>
      </c>
      <c r="K7791" t="n">
        <v>0</v>
      </c>
      <c r="L7791">
        <f>I7791*J7791*(1-K7791)</f>
        <v/>
      </c>
      <c r="M7791">
        <f>VLOOKUP(F7791,Products!A:D,4,FALSE)*I7791</f>
        <v/>
      </c>
      <c r="N7791">
        <f>L7791-M7791</f>
        <v/>
      </c>
    </row>
    <row r="7792">
      <c r="A7792" t="inlineStr">
        <is>
          <t>T1007790</t>
        </is>
      </c>
      <c r="B7792" t="inlineStr">
        <is>
          <t>2024-12-16</t>
        </is>
      </c>
      <c r="C7792" t="inlineStr">
        <is>
          <t>S023</t>
        </is>
      </c>
      <c r="D7792" t="inlineStr">
        <is>
          <t>Store_023</t>
        </is>
      </c>
      <c r="E7792" t="inlineStr">
        <is>
          <t>South</t>
        </is>
      </c>
      <c r="F7792" t="inlineStr">
        <is>
          <t>P0133</t>
        </is>
      </c>
      <c r="G7792" t="inlineStr">
        <is>
          <t>Prod_0133</t>
        </is>
      </c>
      <c r="H7792" t="inlineStr">
        <is>
          <t>Stationery</t>
        </is>
      </c>
      <c r="I7792" t="n">
        <v>7</v>
      </c>
      <c r="J7792" t="n">
        <v>334.69</v>
      </c>
      <c r="K7792" t="n">
        <v>0</v>
      </c>
      <c r="L7792">
        <f>I7792*J7792*(1-K7792)</f>
        <v/>
      </c>
      <c r="M7792">
        <f>VLOOKUP(F7792,Products!A:D,4,FALSE)*I7792</f>
        <v/>
      </c>
      <c r="N7792">
        <f>L7792-M7792</f>
        <v/>
      </c>
    </row>
    <row r="7793">
      <c r="A7793" t="inlineStr">
        <is>
          <t>T1007791</t>
        </is>
      </c>
      <c r="B7793" t="inlineStr">
        <is>
          <t>2025-07-06</t>
        </is>
      </c>
      <c r="C7793" t="inlineStr">
        <is>
          <t>S026</t>
        </is>
      </c>
      <c r="D7793" t="inlineStr">
        <is>
          <t>Store_026</t>
        </is>
      </c>
      <c r="E7793" t="inlineStr">
        <is>
          <t>North</t>
        </is>
      </c>
      <c r="F7793" t="inlineStr">
        <is>
          <t>P0139</t>
        </is>
      </c>
      <c r="G7793" t="inlineStr">
        <is>
          <t>Prod_0139</t>
        </is>
      </c>
      <c r="H7793" t="inlineStr">
        <is>
          <t>Clothing</t>
        </is>
      </c>
      <c r="I7793" t="n">
        <v>3</v>
      </c>
      <c r="J7793" t="n">
        <v>699.95</v>
      </c>
      <c r="K7793" t="n">
        <v>0.1</v>
      </c>
      <c r="L7793">
        <f>I7793*J7793*(1-K7793)</f>
        <v/>
      </c>
      <c r="M7793">
        <f>VLOOKUP(F7793,Products!A:D,4,FALSE)*I7793</f>
        <v/>
      </c>
      <c r="N7793">
        <f>L7793-M7793</f>
        <v/>
      </c>
    </row>
    <row r="7794">
      <c r="A7794" t="inlineStr">
        <is>
          <t>T1007792</t>
        </is>
      </c>
      <c r="B7794" t="inlineStr">
        <is>
          <t>2025-03-01</t>
        </is>
      </c>
      <c r="C7794" t="inlineStr">
        <is>
          <t>S022</t>
        </is>
      </c>
      <c r="D7794" t="inlineStr">
        <is>
          <t>Store_022</t>
        </is>
      </c>
      <c r="E7794" t="inlineStr">
        <is>
          <t>East</t>
        </is>
      </c>
      <c r="F7794" t="inlineStr">
        <is>
          <t>P0091</t>
        </is>
      </c>
      <c r="G7794" t="inlineStr">
        <is>
          <t>Prod_0091</t>
        </is>
      </c>
      <c r="H7794" t="inlineStr">
        <is>
          <t>Toys</t>
        </is>
      </c>
      <c r="I7794" t="n">
        <v>8</v>
      </c>
      <c r="J7794" t="n">
        <v>274.65</v>
      </c>
      <c r="K7794" t="n">
        <v>0</v>
      </c>
      <c r="L7794">
        <f>I7794*J7794*(1-K7794)</f>
        <v/>
      </c>
      <c r="M7794">
        <f>VLOOKUP(F7794,Products!A:D,4,FALSE)*I7794</f>
        <v/>
      </c>
      <c r="N7794">
        <f>L7794-M7794</f>
        <v/>
      </c>
    </row>
    <row r="7795">
      <c r="A7795" t="inlineStr">
        <is>
          <t>T1007793</t>
        </is>
      </c>
      <c r="B7795" t="inlineStr">
        <is>
          <t>2023-05-25</t>
        </is>
      </c>
      <c r="C7795" t="inlineStr">
        <is>
          <t>S038</t>
        </is>
      </c>
      <c r="D7795" t="inlineStr">
        <is>
          <t>Store_038</t>
        </is>
      </c>
      <c r="E7795" t="inlineStr">
        <is>
          <t>East</t>
        </is>
      </c>
      <c r="F7795" t="inlineStr">
        <is>
          <t>P0188</t>
        </is>
      </c>
      <c r="G7795" t="inlineStr">
        <is>
          <t>Prod_0188</t>
        </is>
      </c>
      <c r="H7795" t="inlineStr">
        <is>
          <t>Food</t>
        </is>
      </c>
      <c r="I7795" t="n">
        <v>5</v>
      </c>
      <c r="J7795" t="n">
        <v>667.5</v>
      </c>
      <c r="K7795" t="n">
        <v>0.05</v>
      </c>
      <c r="L7795">
        <f>I7795*J7795*(1-K7795)</f>
        <v/>
      </c>
      <c r="M7795">
        <f>VLOOKUP(F7795,Products!A:D,4,FALSE)*I7795</f>
        <v/>
      </c>
      <c r="N7795">
        <f>L7795-M7795</f>
        <v/>
      </c>
    </row>
    <row r="7796">
      <c r="A7796" t="inlineStr">
        <is>
          <t>T1007794</t>
        </is>
      </c>
      <c r="B7796" t="inlineStr">
        <is>
          <t>2023-04-17</t>
        </is>
      </c>
      <c r="C7796" t="inlineStr">
        <is>
          <t>S009</t>
        </is>
      </c>
      <c r="D7796" t="inlineStr">
        <is>
          <t>Store_009</t>
        </is>
      </c>
      <c r="E7796" t="inlineStr">
        <is>
          <t>Central</t>
        </is>
      </c>
      <c r="F7796" t="inlineStr">
        <is>
          <t>P0058</t>
        </is>
      </c>
      <c r="G7796" t="inlineStr">
        <is>
          <t>Prod_0058</t>
        </is>
      </c>
      <c r="H7796" t="inlineStr">
        <is>
          <t>Stationery</t>
        </is>
      </c>
      <c r="I7796" t="n">
        <v>3</v>
      </c>
      <c r="J7796" t="n">
        <v>586.6900000000001</v>
      </c>
      <c r="K7796" t="n">
        <v>0</v>
      </c>
      <c r="L7796">
        <f>I7796*J7796*(1-K7796)</f>
        <v/>
      </c>
      <c r="M7796">
        <f>VLOOKUP(F7796,Products!A:D,4,FALSE)*I7796</f>
        <v/>
      </c>
      <c r="N7796">
        <f>L7796-M7796</f>
        <v/>
      </c>
    </row>
    <row r="7797">
      <c r="A7797" t="inlineStr">
        <is>
          <t>T1007795</t>
        </is>
      </c>
      <c r="B7797" t="inlineStr">
        <is>
          <t>2025-06-26</t>
        </is>
      </c>
      <c r="C7797" t="inlineStr">
        <is>
          <t>S023</t>
        </is>
      </c>
      <c r="D7797" t="inlineStr">
        <is>
          <t>Store_023</t>
        </is>
      </c>
      <c r="E7797" t="inlineStr">
        <is>
          <t>South</t>
        </is>
      </c>
      <c r="F7797" t="inlineStr">
        <is>
          <t>P0009</t>
        </is>
      </c>
      <c r="G7797" t="inlineStr">
        <is>
          <t>Prod_0009</t>
        </is>
      </c>
      <c r="H7797" t="inlineStr">
        <is>
          <t>Toys</t>
        </is>
      </c>
      <c r="I7797" t="n">
        <v>5</v>
      </c>
      <c r="J7797" t="n">
        <v>521.71</v>
      </c>
      <c r="K7797" t="n">
        <v>0.05</v>
      </c>
      <c r="L7797">
        <f>I7797*J7797*(1-K7797)</f>
        <v/>
      </c>
      <c r="M7797">
        <f>VLOOKUP(F7797,Products!A:D,4,FALSE)*I7797</f>
        <v/>
      </c>
      <c r="N7797">
        <f>L7797-M7797</f>
        <v/>
      </c>
    </row>
    <row r="7798">
      <c r="A7798" t="inlineStr">
        <is>
          <t>T1007796</t>
        </is>
      </c>
      <c r="B7798" t="inlineStr">
        <is>
          <t>2023-05-11</t>
        </is>
      </c>
      <c r="C7798" t="inlineStr">
        <is>
          <t>S049</t>
        </is>
      </c>
      <c r="D7798" t="inlineStr">
        <is>
          <t>Store_049</t>
        </is>
      </c>
      <c r="E7798" t="inlineStr">
        <is>
          <t>North</t>
        </is>
      </c>
      <c r="F7798" t="inlineStr">
        <is>
          <t>P0165</t>
        </is>
      </c>
      <c r="G7798" t="inlineStr">
        <is>
          <t>Prod_0165</t>
        </is>
      </c>
      <c r="H7798" t="inlineStr">
        <is>
          <t>Clothing</t>
        </is>
      </c>
      <c r="I7798" t="n">
        <v>6</v>
      </c>
      <c r="J7798" t="n">
        <v>689.36</v>
      </c>
      <c r="K7798" t="n">
        <v>0.1</v>
      </c>
      <c r="L7798">
        <f>I7798*J7798*(1-K7798)</f>
        <v/>
      </c>
      <c r="M7798">
        <f>VLOOKUP(F7798,Products!A:D,4,FALSE)*I7798</f>
        <v/>
      </c>
      <c r="N7798">
        <f>L7798-M7798</f>
        <v/>
      </c>
    </row>
    <row r="7799">
      <c r="A7799" t="inlineStr">
        <is>
          <t>T1007797</t>
        </is>
      </c>
      <c r="B7799" t="inlineStr">
        <is>
          <t>2025-04-10</t>
        </is>
      </c>
      <c r="C7799" t="inlineStr">
        <is>
          <t>S039</t>
        </is>
      </c>
      <c r="D7799" t="inlineStr">
        <is>
          <t>Store_039</t>
        </is>
      </c>
      <c r="E7799" t="inlineStr">
        <is>
          <t>North</t>
        </is>
      </c>
      <c r="F7799" t="inlineStr">
        <is>
          <t>P0018</t>
        </is>
      </c>
      <c r="G7799" t="inlineStr">
        <is>
          <t>Prod_0018</t>
        </is>
      </c>
      <c r="H7799" t="inlineStr">
        <is>
          <t>Food</t>
        </is>
      </c>
      <c r="I7799" t="n">
        <v>5</v>
      </c>
      <c r="J7799" t="n">
        <v>785.73</v>
      </c>
      <c r="K7799" t="n">
        <v>0.05</v>
      </c>
      <c r="L7799">
        <f>I7799*J7799*(1-K7799)</f>
        <v/>
      </c>
      <c r="M7799">
        <f>VLOOKUP(F7799,Products!A:D,4,FALSE)*I7799</f>
        <v/>
      </c>
      <c r="N7799">
        <f>L7799-M7799</f>
        <v/>
      </c>
    </row>
    <row r="7800">
      <c r="A7800" t="inlineStr">
        <is>
          <t>T1007798</t>
        </is>
      </c>
      <c r="B7800" t="inlineStr">
        <is>
          <t>2025-08-24</t>
        </is>
      </c>
      <c r="C7800" t="inlineStr">
        <is>
          <t>S005</t>
        </is>
      </c>
      <c r="D7800" t="inlineStr">
        <is>
          <t>Store_005</t>
        </is>
      </c>
      <c r="E7800" t="inlineStr">
        <is>
          <t>Central</t>
        </is>
      </c>
      <c r="F7800" t="inlineStr">
        <is>
          <t>P0135</t>
        </is>
      </c>
      <c r="G7800" t="inlineStr">
        <is>
          <t>Prod_0135</t>
        </is>
      </c>
      <c r="H7800" t="inlineStr">
        <is>
          <t>Food</t>
        </is>
      </c>
      <c r="I7800" t="n">
        <v>6</v>
      </c>
      <c r="J7800" t="n">
        <v>107.7</v>
      </c>
      <c r="K7800" t="n">
        <v>0</v>
      </c>
      <c r="L7800">
        <f>I7800*J7800*(1-K7800)</f>
        <v/>
      </c>
      <c r="M7800">
        <f>VLOOKUP(F7800,Products!A:D,4,FALSE)*I7800</f>
        <v/>
      </c>
      <c r="N7800">
        <f>L7800-M7800</f>
        <v/>
      </c>
    </row>
    <row r="7801">
      <c r="A7801" t="inlineStr">
        <is>
          <t>T1007799</t>
        </is>
      </c>
      <c r="B7801" t="inlineStr">
        <is>
          <t>2024-04-11</t>
        </is>
      </c>
      <c r="C7801" t="inlineStr">
        <is>
          <t>S048</t>
        </is>
      </c>
      <c r="D7801" t="inlineStr">
        <is>
          <t>Store_048</t>
        </is>
      </c>
      <c r="E7801" t="inlineStr">
        <is>
          <t>South</t>
        </is>
      </c>
      <c r="F7801" t="inlineStr">
        <is>
          <t>P0012</t>
        </is>
      </c>
      <c r="G7801" t="inlineStr">
        <is>
          <t>Prod_0012</t>
        </is>
      </c>
      <c r="H7801" t="inlineStr">
        <is>
          <t>Food</t>
        </is>
      </c>
      <c r="I7801" t="n">
        <v>6</v>
      </c>
      <c r="J7801" t="n">
        <v>1002.47</v>
      </c>
      <c r="K7801" t="n">
        <v>0.2</v>
      </c>
      <c r="L7801">
        <f>I7801*J7801*(1-K7801)</f>
        <v/>
      </c>
      <c r="M7801">
        <f>VLOOKUP(F7801,Products!A:D,4,FALSE)*I7801</f>
        <v/>
      </c>
      <c r="N7801">
        <f>L7801-M7801</f>
        <v/>
      </c>
    </row>
    <row r="7802">
      <c r="A7802" t="inlineStr">
        <is>
          <t>T1007800</t>
        </is>
      </c>
      <c r="B7802" t="inlineStr">
        <is>
          <t>2023-05-25</t>
        </is>
      </c>
      <c r="C7802" t="inlineStr">
        <is>
          <t>S012</t>
        </is>
      </c>
      <c r="D7802" t="inlineStr">
        <is>
          <t>Store_012</t>
        </is>
      </c>
      <c r="E7802" t="inlineStr">
        <is>
          <t>South</t>
        </is>
      </c>
      <c r="F7802" t="inlineStr">
        <is>
          <t>P0157</t>
        </is>
      </c>
      <c r="G7802" t="inlineStr">
        <is>
          <t>Prod_0157</t>
        </is>
      </c>
      <c r="H7802" t="inlineStr">
        <is>
          <t>Toys</t>
        </is>
      </c>
      <c r="I7802" t="n">
        <v>1</v>
      </c>
      <c r="J7802" t="n">
        <v>251.34</v>
      </c>
      <c r="K7802" t="n">
        <v>0.05</v>
      </c>
      <c r="L7802">
        <f>I7802*J7802*(1-K7802)</f>
        <v/>
      </c>
      <c r="M7802">
        <f>VLOOKUP(F7802,Products!A:D,4,FALSE)*I7802</f>
        <v/>
      </c>
      <c r="N7802">
        <f>L7802-M7802</f>
        <v/>
      </c>
    </row>
    <row r="7803">
      <c r="A7803" t="inlineStr">
        <is>
          <t>T1007801</t>
        </is>
      </c>
      <c r="B7803" t="inlineStr">
        <is>
          <t>2025-01-22</t>
        </is>
      </c>
      <c r="C7803" t="inlineStr">
        <is>
          <t>S023</t>
        </is>
      </c>
      <c r="D7803" t="inlineStr">
        <is>
          <t>Store_023</t>
        </is>
      </c>
      <c r="E7803" t="inlineStr">
        <is>
          <t>South</t>
        </is>
      </c>
      <c r="F7803" t="inlineStr">
        <is>
          <t>P0129</t>
        </is>
      </c>
      <c r="G7803" t="inlineStr">
        <is>
          <t>Prod_0129</t>
        </is>
      </c>
      <c r="H7803" t="inlineStr">
        <is>
          <t>Stationery</t>
        </is>
      </c>
      <c r="I7803" t="n">
        <v>3</v>
      </c>
      <c r="J7803" t="n">
        <v>812.52</v>
      </c>
      <c r="K7803" t="n">
        <v>0</v>
      </c>
      <c r="L7803">
        <f>I7803*J7803*(1-K7803)</f>
        <v/>
      </c>
      <c r="M7803">
        <f>VLOOKUP(F7803,Products!A:D,4,FALSE)*I7803</f>
        <v/>
      </c>
      <c r="N7803">
        <f>L7803-M7803</f>
        <v/>
      </c>
    </row>
    <row r="7804">
      <c r="A7804" t="inlineStr">
        <is>
          <t>T1007802</t>
        </is>
      </c>
      <c r="B7804" t="inlineStr">
        <is>
          <t>2025-07-19</t>
        </is>
      </c>
      <c r="C7804" t="inlineStr">
        <is>
          <t>S035</t>
        </is>
      </c>
      <c r="D7804" t="inlineStr">
        <is>
          <t>Store_035</t>
        </is>
      </c>
      <c r="E7804" t="inlineStr">
        <is>
          <t>Central</t>
        </is>
      </c>
      <c r="F7804" t="inlineStr">
        <is>
          <t>P0111</t>
        </is>
      </c>
      <c r="G7804" t="inlineStr">
        <is>
          <t>Prod_0111</t>
        </is>
      </c>
      <c r="H7804" t="inlineStr">
        <is>
          <t>Clothing</t>
        </is>
      </c>
      <c r="I7804" t="n">
        <v>1</v>
      </c>
      <c r="J7804" t="n">
        <v>481.87</v>
      </c>
      <c r="K7804" t="n">
        <v>0</v>
      </c>
      <c r="L7804">
        <f>I7804*J7804*(1-K7804)</f>
        <v/>
      </c>
      <c r="M7804">
        <f>VLOOKUP(F7804,Products!A:D,4,FALSE)*I7804</f>
        <v/>
      </c>
      <c r="N7804">
        <f>L7804-M7804</f>
        <v/>
      </c>
    </row>
    <row r="7805">
      <c r="A7805" t="inlineStr">
        <is>
          <t>T1007803</t>
        </is>
      </c>
      <c r="B7805" t="inlineStr">
        <is>
          <t>2023-04-14</t>
        </is>
      </c>
      <c r="C7805" t="inlineStr">
        <is>
          <t>S004</t>
        </is>
      </c>
      <c r="D7805" t="inlineStr">
        <is>
          <t>Store_004</t>
        </is>
      </c>
      <c r="E7805" t="inlineStr">
        <is>
          <t>Central</t>
        </is>
      </c>
      <c r="F7805" t="inlineStr">
        <is>
          <t>P0031</t>
        </is>
      </c>
      <c r="G7805" t="inlineStr">
        <is>
          <t>Prod_0031</t>
        </is>
      </c>
      <c r="H7805" t="inlineStr">
        <is>
          <t>Food</t>
        </is>
      </c>
      <c r="I7805" t="n">
        <v>5</v>
      </c>
      <c r="J7805" t="n">
        <v>191.82</v>
      </c>
      <c r="K7805" t="n">
        <v>0</v>
      </c>
      <c r="L7805">
        <f>I7805*J7805*(1-K7805)</f>
        <v/>
      </c>
      <c r="M7805">
        <f>VLOOKUP(F7805,Products!A:D,4,FALSE)*I7805</f>
        <v/>
      </c>
      <c r="N7805">
        <f>L7805-M7805</f>
        <v/>
      </c>
    </row>
    <row r="7806">
      <c r="A7806" t="inlineStr">
        <is>
          <t>T1007804</t>
        </is>
      </c>
      <c r="B7806" t="inlineStr">
        <is>
          <t>2023-12-09</t>
        </is>
      </c>
      <c r="C7806" t="inlineStr">
        <is>
          <t>S038</t>
        </is>
      </c>
      <c r="D7806" t="inlineStr">
        <is>
          <t>Store_038</t>
        </is>
      </c>
      <c r="E7806" t="inlineStr">
        <is>
          <t>East</t>
        </is>
      </c>
      <c r="F7806" t="inlineStr">
        <is>
          <t>P0128</t>
        </is>
      </c>
      <c r="G7806" t="inlineStr">
        <is>
          <t>Prod_0128</t>
        </is>
      </c>
      <c r="H7806" t="inlineStr">
        <is>
          <t>Toys</t>
        </is>
      </c>
      <c r="I7806" t="n">
        <v>5</v>
      </c>
      <c r="J7806" t="n">
        <v>162.03</v>
      </c>
      <c r="K7806" t="n">
        <v>0.05</v>
      </c>
      <c r="L7806">
        <f>I7806*J7806*(1-K7806)</f>
        <v/>
      </c>
      <c r="M7806">
        <f>VLOOKUP(F7806,Products!A:D,4,FALSE)*I7806</f>
        <v/>
      </c>
      <c r="N7806">
        <f>L7806-M7806</f>
        <v/>
      </c>
    </row>
    <row r="7807">
      <c r="A7807" t="inlineStr">
        <is>
          <t>T1007805</t>
        </is>
      </c>
      <c r="B7807" t="inlineStr">
        <is>
          <t>2025-06-14</t>
        </is>
      </c>
      <c r="C7807" t="inlineStr">
        <is>
          <t>S003</t>
        </is>
      </c>
      <c r="D7807" t="inlineStr">
        <is>
          <t>Store_003</t>
        </is>
      </c>
      <c r="E7807" t="inlineStr">
        <is>
          <t>North</t>
        </is>
      </c>
      <c r="F7807" t="inlineStr">
        <is>
          <t>P0153</t>
        </is>
      </c>
      <c r="G7807" t="inlineStr">
        <is>
          <t>Prod_0153</t>
        </is>
      </c>
      <c r="H7807" t="inlineStr">
        <is>
          <t>Clothing</t>
        </is>
      </c>
      <c r="I7807" t="n">
        <v>1</v>
      </c>
      <c r="J7807" t="n">
        <v>147.16</v>
      </c>
      <c r="K7807" t="n">
        <v>0</v>
      </c>
      <c r="L7807">
        <f>I7807*J7807*(1-K7807)</f>
        <v/>
      </c>
      <c r="M7807">
        <f>VLOOKUP(F7807,Products!A:D,4,FALSE)*I7807</f>
        <v/>
      </c>
      <c r="N7807">
        <f>L7807-M7807</f>
        <v/>
      </c>
    </row>
    <row r="7808">
      <c r="A7808" t="inlineStr">
        <is>
          <t>T1007806</t>
        </is>
      </c>
      <c r="B7808" t="inlineStr">
        <is>
          <t>2024-12-27</t>
        </is>
      </c>
      <c r="C7808" t="inlineStr">
        <is>
          <t>S041</t>
        </is>
      </c>
      <c r="D7808" t="inlineStr">
        <is>
          <t>Store_041</t>
        </is>
      </c>
      <c r="E7808" t="inlineStr">
        <is>
          <t>East</t>
        </is>
      </c>
      <c r="F7808" t="inlineStr">
        <is>
          <t>P0154</t>
        </is>
      </c>
      <c r="G7808" t="inlineStr">
        <is>
          <t>Prod_0154</t>
        </is>
      </c>
      <c r="H7808" t="inlineStr">
        <is>
          <t>Toys</t>
        </is>
      </c>
      <c r="I7808" t="n">
        <v>5</v>
      </c>
      <c r="J7808" t="n">
        <v>389.93</v>
      </c>
      <c r="K7808" t="n">
        <v>0.05</v>
      </c>
      <c r="L7808">
        <f>I7808*J7808*(1-K7808)</f>
        <v/>
      </c>
      <c r="M7808">
        <f>VLOOKUP(F7808,Products!A:D,4,FALSE)*I7808</f>
        <v/>
      </c>
      <c r="N7808">
        <f>L7808-M7808</f>
        <v/>
      </c>
    </row>
    <row r="7809">
      <c r="A7809" t="inlineStr">
        <is>
          <t>T1007807</t>
        </is>
      </c>
      <c r="B7809" t="inlineStr">
        <is>
          <t>2025-07-04</t>
        </is>
      </c>
      <c r="C7809" t="inlineStr">
        <is>
          <t>S012</t>
        </is>
      </c>
      <c r="D7809" t="inlineStr">
        <is>
          <t>Store_012</t>
        </is>
      </c>
      <c r="E7809" t="inlineStr">
        <is>
          <t>South</t>
        </is>
      </c>
      <c r="F7809" t="inlineStr">
        <is>
          <t>P0117</t>
        </is>
      </c>
      <c r="G7809" t="inlineStr">
        <is>
          <t>Prod_0117</t>
        </is>
      </c>
      <c r="H7809" t="inlineStr">
        <is>
          <t>Electronics</t>
        </is>
      </c>
      <c r="I7809" t="n">
        <v>1</v>
      </c>
      <c r="J7809" t="n">
        <v>405.71</v>
      </c>
      <c r="K7809" t="n">
        <v>0.05</v>
      </c>
      <c r="L7809">
        <f>I7809*J7809*(1-K7809)</f>
        <v/>
      </c>
      <c r="M7809">
        <f>VLOOKUP(F7809,Products!A:D,4,FALSE)*I7809</f>
        <v/>
      </c>
      <c r="N7809">
        <f>L7809-M7809</f>
        <v/>
      </c>
    </row>
    <row r="7810">
      <c r="A7810" t="inlineStr">
        <is>
          <t>T1007808</t>
        </is>
      </c>
      <c r="B7810" t="inlineStr">
        <is>
          <t>2023-12-11</t>
        </is>
      </c>
      <c r="C7810" t="inlineStr">
        <is>
          <t>S008</t>
        </is>
      </c>
      <c r="D7810" t="inlineStr">
        <is>
          <t>Store_008</t>
        </is>
      </c>
      <c r="E7810" t="inlineStr">
        <is>
          <t>East</t>
        </is>
      </c>
      <c r="F7810" t="inlineStr">
        <is>
          <t>P0007</t>
        </is>
      </c>
      <c r="G7810" t="inlineStr">
        <is>
          <t>Prod_0007</t>
        </is>
      </c>
      <c r="H7810" t="inlineStr">
        <is>
          <t>Food</t>
        </is>
      </c>
      <c r="I7810" t="n">
        <v>2</v>
      </c>
      <c r="J7810" t="n">
        <v>110</v>
      </c>
      <c r="K7810" t="n">
        <v>0.1</v>
      </c>
      <c r="L7810">
        <f>I7810*J7810*(1-K7810)</f>
        <v/>
      </c>
      <c r="M7810">
        <f>VLOOKUP(F7810,Products!A:D,4,FALSE)*I7810</f>
        <v/>
      </c>
      <c r="N7810">
        <f>L7810-M7810</f>
        <v/>
      </c>
    </row>
    <row r="7811">
      <c r="A7811" t="inlineStr">
        <is>
          <t>T1007809</t>
        </is>
      </c>
      <c r="B7811" t="inlineStr">
        <is>
          <t>2023-12-27</t>
        </is>
      </c>
      <c r="C7811" t="inlineStr">
        <is>
          <t>S048</t>
        </is>
      </c>
      <c r="D7811" t="inlineStr">
        <is>
          <t>Store_048</t>
        </is>
      </c>
      <c r="E7811" t="inlineStr">
        <is>
          <t>South</t>
        </is>
      </c>
      <c r="F7811" t="inlineStr">
        <is>
          <t>P0037</t>
        </is>
      </c>
      <c r="G7811" t="inlineStr">
        <is>
          <t>Prod_0037</t>
        </is>
      </c>
      <c r="H7811" t="inlineStr">
        <is>
          <t>Stationery</t>
        </is>
      </c>
      <c r="I7811" t="n">
        <v>9</v>
      </c>
      <c r="J7811" t="n">
        <v>539.87</v>
      </c>
      <c r="K7811" t="n">
        <v>0</v>
      </c>
      <c r="L7811">
        <f>I7811*J7811*(1-K7811)</f>
        <v/>
      </c>
      <c r="M7811">
        <f>VLOOKUP(F7811,Products!A:D,4,FALSE)*I7811</f>
        <v/>
      </c>
      <c r="N7811">
        <f>L7811-M7811</f>
        <v/>
      </c>
    </row>
    <row r="7812">
      <c r="A7812" t="inlineStr">
        <is>
          <t>T1007810</t>
        </is>
      </c>
      <c r="B7812" t="inlineStr">
        <is>
          <t>2025-07-31</t>
        </is>
      </c>
      <c r="C7812" t="inlineStr">
        <is>
          <t>S019</t>
        </is>
      </c>
      <c r="D7812" t="inlineStr">
        <is>
          <t>Store_019</t>
        </is>
      </c>
      <c r="E7812" t="inlineStr">
        <is>
          <t>East</t>
        </is>
      </c>
      <c r="F7812" t="inlineStr">
        <is>
          <t>P0094</t>
        </is>
      </c>
      <c r="G7812" t="inlineStr">
        <is>
          <t>Prod_0094</t>
        </is>
      </c>
      <c r="H7812" t="inlineStr">
        <is>
          <t>Toys</t>
        </is>
      </c>
      <c r="I7812" t="n">
        <v>7</v>
      </c>
      <c r="J7812" t="n">
        <v>685.3099999999999</v>
      </c>
      <c r="K7812" t="n">
        <v>0</v>
      </c>
      <c r="L7812">
        <f>I7812*J7812*(1-K7812)</f>
        <v/>
      </c>
      <c r="M7812">
        <f>VLOOKUP(F7812,Products!A:D,4,FALSE)*I7812</f>
        <v/>
      </c>
      <c r="N7812">
        <f>L7812-M7812</f>
        <v/>
      </c>
    </row>
    <row r="7813">
      <c r="A7813" t="inlineStr">
        <is>
          <t>T1007811</t>
        </is>
      </c>
      <c r="B7813" t="inlineStr">
        <is>
          <t>2024-12-04</t>
        </is>
      </c>
      <c r="C7813" t="inlineStr">
        <is>
          <t>S007</t>
        </is>
      </c>
      <c r="D7813" t="inlineStr">
        <is>
          <t>Store_007</t>
        </is>
      </c>
      <c r="E7813" t="inlineStr">
        <is>
          <t>East</t>
        </is>
      </c>
      <c r="F7813" t="inlineStr">
        <is>
          <t>P0180</t>
        </is>
      </c>
      <c r="G7813" t="inlineStr">
        <is>
          <t>Prod_0180</t>
        </is>
      </c>
      <c r="H7813" t="inlineStr">
        <is>
          <t>Clothing</t>
        </is>
      </c>
      <c r="I7813" t="n">
        <v>8</v>
      </c>
      <c r="J7813" t="n">
        <v>424.12</v>
      </c>
      <c r="K7813" t="n">
        <v>0</v>
      </c>
      <c r="L7813">
        <f>I7813*J7813*(1-K7813)</f>
        <v/>
      </c>
      <c r="M7813">
        <f>VLOOKUP(F7813,Products!A:D,4,FALSE)*I7813</f>
        <v/>
      </c>
      <c r="N7813">
        <f>L7813-M7813</f>
        <v/>
      </c>
    </row>
    <row r="7814">
      <c r="A7814" t="inlineStr">
        <is>
          <t>T1007812</t>
        </is>
      </c>
      <c r="B7814" t="inlineStr">
        <is>
          <t>2023-11-13</t>
        </is>
      </c>
      <c r="C7814" t="inlineStr">
        <is>
          <t>S036</t>
        </is>
      </c>
      <c r="D7814" t="inlineStr">
        <is>
          <t>Store_036</t>
        </is>
      </c>
      <c r="E7814" t="inlineStr">
        <is>
          <t>Central</t>
        </is>
      </c>
      <c r="F7814" t="inlineStr">
        <is>
          <t>P0062</t>
        </is>
      </c>
      <c r="G7814" t="inlineStr">
        <is>
          <t>Prod_0062</t>
        </is>
      </c>
      <c r="H7814" t="inlineStr">
        <is>
          <t>Beverages</t>
        </is>
      </c>
      <c r="I7814" t="n">
        <v>7</v>
      </c>
      <c r="J7814" t="n">
        <v>636.54</v>
      </c>
      <c r="K7814" t="n">
        <v>0</v>
      </c>
      <c r="L7814">
        <f>I7814*J7814*(1-K7814)</f>
        <v/>
      </c>
      <c r="M7814">
        <f>VLOOKUP(F7814,Products!A:D,4,FALSE)*I7814</f>
        <v/>
      </c>
      <c r="N7814">
        <f>L7814-M7814</f>
        <v/>
      </c>
    </row>
    <row r="7815">
      <c r="A7815" t="inlineStr">
        <is>
          <t>T1007813</t>
        </is>
      </c>
      <c r="B7815" t="inlineStr">
        <is>
          <t>2024-02-21</t>
        </is>
      </c>
      <c r="C7815" t="inlineStr">
        <is>
          <t>S021</t>
        </is>
      </c>
      <c r="D7815" t="inlineStr">
        <is>
          <t>Store_021</t>
        </is>
      </c>
      <c r="E7815" t="inlineStr">
        <is>
          <t>North</t>
        </is>
      </c>
      <c r="F7815" t="inlineStr">
        <is>
          <t>P0096</t>
        </is>
      </c>
      <c r="G7815" t="inlineStr">
        <is>
          <t>Prod_0096</t>
        </is>
      </c>
      <c r="H7815" t="inlineStr">
        <is>
          <t>Beverages</t>
        </is>
      </c>
      <c r="I7815" t="n">
        <v>8</v>
      </c>
      <c r="J7815" t="n">
        <v>412.11</v>
      </c>
      <c r="K7815" t="n">
        <v>0</v>
      </c>
      <c r="L7815">
        <f>I7815*J7815*(1-K7815)</f>
        <v/>
      </c>
      <c r="M7815">
        <f>VLOOKUP(F7815,Products!A:D,4,FALSE)*I7815</f>
        <v/>
      </c>
      <c r="N7815">
        <f>L7815-M7815</f>
        <v/>
      </c>
    </row>
    <row r="7816">
      <c r="A7816" t="inlineStr">
        <is>
          <t>T1007814</t>
        </is>
      </c>
      <c r="B7816" t="inlineStr">
        <is>
          <t>2024-10-03</t>
        </is>
      </c>
      <c r="C7816" t="inlineStr">
        <is>
          <t>S026</t>
        </is>
      </c>
      <c r="D7816" t="inlineStr">
        <is>
          <t>Store_026</t>
        </is>
      </c>
      <c r="E7816" t="inlineStr">
        <is>
          <t>North</t>
        </is>
      </c>
      <c r="F7816" t="inlineStr">
        <is>
          <t>P0135</t>
        </is>
      </c>
      <c r="G7816" t="inlineStr">
        <is>
          <t>Prod_0135</t>
        </is>
      </c>
      <c r="H7816" t="inlineStr">
        <is>
          <t>Food</t>
        </is>
      </c>
      <c r="I7816" t="n">
        <v>3</v>
      </c>
      <c r="J7816" t="n">
        <v>90.36</v>
      </c>
      <c r="K7816" t="n">
        <v>0.15</v>
      </c>
      <c r="L7816">
        <f>I7816*J7816*(1-K7816)</f>
        <v/>
      </c>
      <c r="M7816">
        <f>VLOOKUP(F7816,Products!A:D,4,FALSE)*I7816</f>
        <v/>
      </c>
      <c r="N7816">
        <f>L7816-M7816</f>
        <v/>
      </c>
    </row>
    <row r="7817">
      <c r="A7817" t="inlineStr">
        <is>
          <t>T1007815</t>
        </is>
      </c>
      <c r="B7817" t="inlineStr">
        <is>
          <t>2025-08-15</t>
        </is>
      </c>
      <c r="C7817" t="inlineStr">
        <is>
          <t>S035</t>
        </is>
      </c>
      <c r="D7817" t="inlineStr">
        <is>
          <t>Store_035</t>
        </is>
      </c>
      <c r="E7817" t="inlineStr">
        <is>
          <t>Central</t>
        </is>
      </c>
      <c r="F7817" t="inlineStr">
        <is>
          <t>P0057</t>
        </is>
      </c>
      <c r="G7817" t="inlineStr">
        <is>
          <t>Prod_0057</t>
        </is>
      </c>
      <c r="H7817" t="inlineStr">
        <is>
          <t>Beverages</t>
        </is>
      </c>
      <c r="I7817" t="n">
        <v>1</v>
      </c>
      <c r="J7817" t="n">
        <v>86.09</v>
      </c>
      <c r="K7817" t="n">
        <v>0.05</v>
      </c>
      <c r="L7817">
        <f>I7817*J7817*(1-K7817)</f>
        <v/>
      </c>
      <c r="M7817">
        <f>VLOOKUP(F7817,Products!A:D,4,FALSE)*I7817</f>
        <v/>
      </c>
      <c r="N7817">
        <f>L7817-M7817</f>
        <v/>
      </c>
    </row>
    <row r="7818">
      <c r="A7818" t="inlineStr">
        <is>
          <t>T1007816</t>
        </is>
      </c>
      <c r="B7818" t="inlineStr">
        <is>
          <t>2024-07-15</t>
        </is>
      </c>
      <c r="C7818" t="inlineStr">
        <is>
          <t>S016</t>
        </is>
      </c>
      <c r="D7818" t="inlineStr">
        <is>
          <t>Store_016</t>
        </is>
      </c>
      <c r="E7818" t="inlineStr">
        <is>
          <t>West</t>
        </is>
      </c>
      <c r="F7818" t="inlineStr">
        <is>
          <t>P0065</t>
        </is>
      </c>
      <c r="G7818" t="inlineStr">
        <is>
          <t>Prod_0065</t>
        </is>
      </c>
      <c r="H7818" t="inlineStr">
        <is>
          <t>Beverages</t>
        </is>
      </c>
      <c r="I7818" t="n">
        <v>9</v>
      </c>
      <c r="J7818" t="n">
        <v>183.88</v>
      </c>
      <c r="K7818" t="n">
        <v>0</v>
      </c>
      <c r="L7818">
        <f>I7818*J7818*(1-K7818)</f>
        <v/>
      </c>
      <c r="M7818">
        <f>VLOOKUP(F7818,Products!A:D,4,FALSE)*I7818</f>
        <v/>
      </c>
      <c r="N7818">
        <f>L7818-M7818</f>
        <v/>
      </c>
    </row>
    <row r="7819">
      <c r="A7819" t="inlineStr">
        <is>
          <t>T1007817</t>
        </is>
      </c>
      <c r="B7819" t="inlineStr">
        <is>
          <t>2023-12-21</t>
        </is>
      </c>
      <c r="C7819" t="inlineStr">
        <is>
          <t>S007</t>
        </is>
      </c>
      <c r="D7819" t="inlineStr">
        <is>
          <t>Store_007</t>
        </is>
      </c>
      <c r="E7819" t="inlineStr">
        <is>
          <t>East</t>
        </is>
      </c>
      <c r="F7819" t="inlineStr">
        <is>
          <t>P0057</t>
        </is>
      </c>
      <c r="G7819" t="inlineStr">
        <is>
          <t>Prod_0057</t>
        </is>
      </c>
      <c r="H7819" t="inlineStr">
        <is>
          <t>Beverages</t>
        </is>
      </c>
      <c r="I7819" t="n">
        <v>5</v>
      </c>
      <c r="J7819" t="n">
        <v>70</v>
      </c>
      <c r="K7819" t="n">
        <v>0</v>
      </c>
      <c r="L7819">
        <f>I7819*J7819*(1-K7819)</f>
        <v/>
      </c>
      <c r="M7819">
        <f>VLOOKUP(F7819,Products!A:D,4,FALSE)*I7819</f>
        <v/>
      </c>
      <c r="N7819">
        <f>L7819-M7819</f>
        <v/>
      </c>
    </row>
    <row r="7820">
      <c r="A7820" t="inlineStr">
        <is>
          <t>T1007818</t>
        </is>
      </c>
      <c r="B7820" t="inlineStr">
        <is>
          <t>2025-04-15</t>
        </is>
      </c>
      <c r="C7820" t="inlineStr">
        <is>
          <t>S028</t>
        </is>
      </c>
      <c r="D7820" t="inlineStr">
        <is>
          <t>Store_028</t>
        </is>
      </c>
      <c r="E7820" t="inlineStr">
        <is>
          <t>North</t>
        </is>
      </c>
      <c r="F7820" t="inlineStr">
        <is>
          <t>P0097</t>
        </is>
      </c>
      <c r="G7820" t="inlineStr">
        <is>
          <t>Prod_0097</t>
        </is>
      </c>
      <c r="H7820" t="inlineStr">
        <is>
          <t>Clothing</t>
        </is>
      </c>
      <c r="I7820" t="n">
        <v>9</v>
      </c>
      <c r="J7820" t="n">
        <v>266.47</v>
      </c>
      <c r="K7820" t="n">
        <v>0.05</v>
      </c>
      <c r="L7820">
        <f>I7820*J7820*(1-K7820)</f>
        <v/>
      </c>
      <c r="M7820">
        <f>VLOOKUP(F7820,Products!A:D,4,FALSE)*I7820</f>
        <v/>
      </c>
      <c r="N7820">
        <f>L7820-M7820</f>
        <v/>
      </c>
    </row>
    <row r="7821">
      <c r="A7821" t="inlineStr">
        <is>
          <t>T1007819</t>
        </is>
      </c>
      <c r="B7821" t="inlineStr">
        <is>
          <t>2024-04-01</t>
        </is>
      </c>
      <c r="C7821" t="inlineStr">
        <is>
          <t>S045</t>
        </is>
      </c>
      <c r="D7821" t="inlineStr">
        <is>
          <t>Store_045</t>
        </is>
      </c>
      <c r="E7821" t="inlineStr">
        <is>
          <t>East</t>
        </is>
      </c>
      <c r="F7821" t="inlineStr">
        <is>
          <t>P0118</t>
        </is>
      </c>
      <c r="G7821" t="inlineStr">
        <is>
          <t>Prod_0118</t>
        </is>
      </c>
      <c r="H7821" t="inlineStr">
        <is>
          <t>Toys</t>
        </is>
      </c>
      <c r="I7821" t="n">
        <v>8</v>
      </c>
      <c r="J7821" t="n">
        <v>898.1799999999999</v>
      </c>
      <c r="K7821" t="n">
        <v>0</v>
      </c>
      <c r="L7821">
        <f>I7821*J7821*(1-K7821)</f>
        <v/>
      </c>
      <c r="M7821">
        <f>VLOOKUP(F7821,Products!A:D,4,FALSE)*I7821</f>
        <v/>
      </c>
      <c r="N7821">
        <f>L7821-M7821</f>
        <v/>
      </c>
    </row>
    <row r="7822">
      <c r="A7822" t="inlineStr">
        <is>
          <t>T1007820</t>
        </is>
      </c>
      <c r="B7822" t="inlineStr">
        <is>
          <t>2024-10-14</t>
        </is>
      </c>
      <c r="C7822" t="inlineStr">
        <is>
          <t>S007</t>
        </is>
      </c>
      <c r="D7822" t="inlineStr">
        <is>
          <t>Store_007</t>
        </is>
      </c>
      <c r="E7822" t="inlineStr">
        <is>
          <t>East</t>
        </is>
      </c>
      <c r="F7822" t="inlineStr">
        <is>
          <t>P0027</t>
        </is>
      </c>
      <c r="G7822" t="inlineStr">
        <is>
          <t>Prod_0027</t>
        </is>
      </c>
      <c r="H7822" t="inlineStr">
        <is>
          <t>Electronics</t>
        </is>
      </c>
      <c r="I7822" t="n">
        <v>7</v>
      </c>
      <c r="J7822" t="n">
        <v>480.18</v>
      </c>
      <c r="K7822" t="n">
        <v>0</v>
      </c>
      <c r="L7822">
        <f>I7822*J7822*(1-K7822)</f>
        <v/>
      </c>
      <c r="M7822">
        <f>VLOOKUP(F7822,Products!A:D,4,FALSE)*I7822</f>
        <v/>
      </c>
      <c r="N7822">
        <f>L7822-M7822</f>
        <v/>
      </c>
    </row>
    <row r="7823">
      <c r="A7823" t="inlineStr">
        <is>
          <t>T1007821</t>
        </is>
      </c>
      <c r="B7823" t="inlineStr">
        <is>
          <t>2025-08-11</t>
        </is>
      </c>
      <c r="C7823" t="inlineStr">
        <is>
          <t>S026</t>
        </is>
      </c>
      <c r="D7823" t="inlineStr">
        <is>
          <t>Store_026</t>
        </is>
      </c>
      <c r="E7823" t="inlineStr">
        <is>
          <t>North</t>
        </is>
      </c>
      <c r="F7823" t="inlineStr">
        <is>
          <t>P0086</t>
        </is>
      </c>
      <c r="G7823" t="inlineStr">
        <is>
          <t>Prod_0086</t>
        </is>
      </c>
      <c r="H7823" t="inlineStr">
        <is>
          <t>Stationery</t>
        </is>
      </c>
      <c r="I7823" t="n">
        <v>2</v>
      </c>
      <c r="J7823" t="n">
        <v>915.4</v>
      </c>
      <c r="K7823" t="n">
        <v>0</v>
      </c>
      <c r="L7823">
        <f>I7823*J7823*(1-K7823)</f>
        <v/>
      </c>
      <c r="M7823">
        <f>VLOOKUP(F7823,Products!A:D,4,FALSE)*I7823</f>
        <v/>
      </c>
      <c r="N7823">
        <f>L7823-M7823</f>
        <v/>
      </c>
    </row>
    <row r="7824">
      <c r="A7824" t="inlineStr">
        <is>
          <t>T1007822</t>
        </is>
      </c>
      <c r="B7824" t="inlineStr">
        <is>
          <t>2024-11-30</t>
        </is>
      </c>
      <c r="C7824" t="inlineStr">
        <is>
          <t>S049</t>
        </is>
      </c>
      <c r="D7824" t="inlineStr">
        <is>
          <t>Store_049</t>
        </is>
      </c>
      <c r="E7824" t="inlineStr">
        <is>
          <t>North</t>
        </is>
      </c>
      <c r="F7824" t="inlineStr">
        <is>
          <t>P0150</t>
        </is>
      </c>
      <c r="G7824" t="inlineStr">
        <is>
          <t>Prod_0150</t>
        </is>
      </c>
      <c r="H7824" t="inlineStr">
        <is>
          <t>Clothing</t>
        </is>
      </c>
      <c r="I7824" t="n">
        <v>1</v>
      </c>
      <c r="J7824" t="n">
        <v>402.75</v>
      </c>
      <c r="K7824" t="n">
        <v>0</v>
      </c>
      <c r="L7824">
        <f>I7824*J7824*(1-K7824)</f>
        <v/>
      </c>
      <c r="M7824">
        <f>VLOOKUP(F7824,Products!A:D,4,FALSE)*I7824</f>
        <v/>
      </c>
      <c r="N7824">
        <f>L7824-M7824</f>
        <v/>
      </c>
    </row>
    <row r="7825">
      <c r="A7825" t="inlineStr">
        <is>
          <t>T1007823</t>
        </is>
      </c>
      <c r="B7825" t="inlineStr">
        <is>
          <t>2024-12-15</t>
        </is>
      </c>
      <c r="C7825" t="inlineStr">
        <is>
          <t>S039</t>
        </is>
      </c>
      <c r="D7825" t="inlineStr">
        <is>
          <t>Store_039</t>
        </is>
      </c>
      <c r="E7825" t="inlineStr">
        <is>
          <t>North</t>
        </is>
      </c>
      <c r="F7825" t="inlineStr">
        <is>
          <t>P0084</t>
        </is>
      </c>
      <c r="G7825" t="inlineStr">
        <is>
          <t>Prod_0084</t>
        </is>
      </c>
      <c r="H7825" t="inlineStr">
        <is>
          <t>Beverages</t>
        </is>
      </c>
      <c r="I7825" t="n">
        <v>1</v>
      </c>
      <c r="J7825" t="n">
        <v>1024.14</v>
      </c>
      <c r="K7825" t="n">
        <v>0</v>
      </c>
      <c r="L7825">
        <f>I7825*J7825*(1-K7825)</f>
        <v/>
      </c>
      <c r="M7825">
        <f>VLOOKUP(F7825,Products!A:D,4,FALSE)*I7825</f>
        <v/>
      </c>
      <c r="N7825">
        <f>L7825-M7825</f>
        <v/>
      </c>
    </row>
    <row r="7826">
      <c r="A7826" t="inlineStr">
        <is>
          <t>T1007824</t>
        </is>
      </c>
      <c r="B7826" t="inlineStr">
        <is>
          <t>2024-01-15</t>
        </is>
      </c>
      <c r="C7826" t="inlineStr">
        <is>
          <t>S034</t>
        </is>
      </c>
      <c r="D7826" t="inlineStr">
        <is>
          <t>Store_034</t>
        </is>
      </c>
      <c r="E7826" t="inlineStr">
        <is>
          <t>Central</t>
        </is>
      </c>
      <c r="F7826" t="inlineStr">
        <is>
          <t>P0081</t>
        </is>
      </c>
      <c r="G7826" t="inlineStr">
        <is>
          <t>Prod_0081</t>
        </is>
      </c>
      <c r="H7826" t="inlineStr">
        <is>
          <t>Electronics</t>
        </is>
      </c>
      <c r="I7826" t="n">
        <v>5</v>
      </c>
      <c r="J7826" t="n">
        <v>239.24</v>
      </c>
      <c r="K7826" t="n">
        <v>0.1</v>
      </c>
      <c r="L7826">
        <f>I7826*J7826*(1-K7826)</f>
        <v/>
      </c>
      <c r="M7826">
        <f>VLOOKUP(F7826,Products!A:D,4,FALSE)*I7826</f>
        <v/>
      </c>
      <c r="N7826">
        <f>L7826-M7826</f>
        <v/>
      </c>
    </row>
    <row r="7827">
      <c r="A7827" t="inlineStr">
        <is>
          <t>T1007825</t>
        </is>
      </c>
      <c r="B7827" t="inlineStr">
        <is>
          <t>2025-02-01</t>
        </is>
      </c>
      <c r="C7827" t="inlineStr">
        <is>
          <t>S041</t>
        </is>
      </c>
      <c r="D7827" t="inlineStr">
        <is>
          <t>Store_041</t>
        </is>
      </c>
      <c r="E7827" t="inlineStr">
        <is>
          <t>East</t>
        </is>
      </c>
      <c r="F7827" t="inlineStr">
        <is>
          <t>P0108</t>
        </is>
      </c>
      <c r="G7827" t="inlineStr">
        <is>
          <t>Prod_0108</t>
        </is>
      </c>
      <c r="H7827" t="inlineStr">
        <is>
          <t>Stationery</t>
        </is>
      </c>
      <c r="I7827" t="n">
        <v>4</v>
      </c>
      <c r="J7827" t="n">
        <v>634.84</v>
      </c>
      <c r="K7827" t="n">
        <v>0</v>
      </c>
      <c r="L7827">
        <f>I7827*J7827*(1-K7827)</f>
        <v/>
      </c>
      <c r="M7827">
        <f>VLOOKUP(F7827,Products!A:D,4,FALSE)*I7827</f>
        <v/>
      </c>
      <c r="N7827">
        <f>L7827-M7827</f>
        <v/>
      </c>
    </row>
    <row r="7828">
      <c r="A7828" t="inlineStr">
        <is>
          <t>T1007826</t>
        </is>
      </c>
      <c r="B7828" t="inlineStr">
        <is>
          <t>2024-12-30</t>
        </is>
      </c>
      <c r="C7828" t="inlineStr">
        <is>
          <t>S012</t>
        </is>
      </c>
      <c r="D7828" t="inlineStr">
        <is>
          <t>Store_012</t>
        </is>
      </c>
      <c r="E7828" t="inlineStr">
        <is>
          <t>South</t>
        </is>
      </c>
      <c r="F7828" t="inlineStr">
        <is>
          <t>P0014</t>
        </is>
      </c>
      <c r="G7828" t="inlineStr">
        <is>
          <t>Prod_0014</t>
        </is>
      </c>
      <c r="H7828" t="inlineStr">
        <is>
          <t>Clothing</t>
        </is>
      </c>
      <c r="I7828" t="n">
        <v>3</v>
      </c>
      <c r="J7828" t="n">
        <v>361.42</v>
      </c>
      <c r="K7828" t="n">
        <v>0.15</v>
      </c>
      <c r="L7828">
        <f>I7828*J7828*(1-K7828)</f>
        <v/>
      </c>
      <c r="M7828">
        <f>VLOOKUP(F7828,Products!A:D,4,FALSE)*I7828</f>
        <v/>
      </c>
      <c r="N7828">
        <f>L7828-M7828</f>
        <v/>
      </c>
    </row>
    <row r="7829">
      <c r="A7829" t="inlineStr">
        <is>
          <t>T1007827</t>
        </is>
      </c>
      <c r="B7829" t="inlineStr">
        <is>
          <t>2023-07-29</t>
        </is>
      </c>
      <c r="C7829" t="inlineStr">
        <is>
          <t>S044</t>
        </is>
      </c>
      <c r="D7829" t="inlineStr">
        <is>
          <t>Store_044</t>
        </is>
      </c>
      <c r="E7829" t="inlineStr">
        <is>
          <t>North</t>
        </is>
      </c>
      <c r="F7829" t="inlineStr">
        <is>
          <t>P0169</t>
        </is>
      </c>
      <c r="G7829" t="inlineStr">
        <is>
          <t>Prod_0169</t>
        </is>
      </c>
      <c r="H7829" t="inlineStr">
        <is>
          <t>Beverages</t>
        </is>
      </c>
      <c r="I7829" t="n">
        <v>4</v>
      </c>
      <c r="J7829" t="n">
        <v>567.15</v>
      </c>
      <c r="K7829" t="n">
        <v>0</v>
      </c>
      <c r="L7829">
        <f>I7829*J7829*(1-K7829)</f>
        <v/>
      </c>
      <c r="M7829">
        <f>VLOOKUP(F7829,Products!A:D,4,FALSE)*I7829</f>
        <v/>
      </c>
      <c r="N7829">
        <f>L7829-M7829</f>
        <v/>
      </c>
    </row>
    <row r="7830">
      <c r="A7830" t="inlineStr">
        <is>
          <t>T1007828</t>
        </is>
      </c>
      <c r="B7830" t="inlineStr">
        <is>
          <t>2024-04-27</t>
        </is>
      </c>
      <c r="C7830" t="inlineStr">
        <is>
          <t>S037</t>
        </is>
      </c>
      <c r="D7830" t="inlineStr">
        <is>
          <t>Store_037</t>
        </is>
      </c>
      <c r="E7830" t="inlineStr">
        <is>
          <t>East</t>
        </is>
      </c>
      <c r="F7830" t="inlineStr">
        <is>
          <t>P0032</t>
        </is>
      </c>
      <c r="G7830" t="inlineStr">
        <is>
          <t>Prod_0032</t>
        </is>
      </c>
      <c r="H7830" t="inlineStr">
        <is>
          <t>Beverages</t>
        </is>
      </c>
      <c r="I7830" t="n">
        <v>2</v>
      </c>
      <c r="J7830" t="n">
        <v>232.98</v>
      </c>
      <c r="K7830" t="n">
        <v>0.2</v>
      </c>
      <c r="L7830">
        <f>I7830*J7830*(1-K7830)</f>
        <v/>
      </c>
      <c r="M7830">
        <f>VLOOKUP(F7830,Products!A:D,4,FALSE)*I7830</f>
        <v/>
      </c>
      <c r="N7830">
        <f>L7830-M7830</f>
        <v/>
      </c>
    </row>
    <row r="7831">
      <c r="A7831" t="inlineStr">
        <is>
          <t>T1007829</t>
        </is>
      </c>
      <c r="B7831" t="inlineStr">
        <is>
          <t>2023-01-29</t>
        </is>
      </c>
      <c r="C7831" t="inlineStr">
        <is>
          <t>S025</t>
        </is>
      </c>
      <c r="D7831" t="inlineStr">
        <is>
          <t>Store_025</t>
        </is>
      </c>
      <c r="E7831" t="inlineStr">
        <is>
          <t>Central</t>
        </is>
      </c>
      <c r="F7831" t="inlineStr">
        <is>
          <t>P0110</t>
        </is>
      </c>
      <c r="G7831" t="inlineStr">
        <is>
          <t>Prod_0110</t>
        </is>
      </c>
      <c r="H7831" t="inlineStr">
        <is>
          <t>Stationery</t>
        </is>
      </c>
      <c r="I7831" t="n">
        <v>8</v>
      </c>
      <c r="J7831" t="n">
        <v>61.68</v>
      </c>
      <c r="K7831" t="n">
        <v>0.15</v>
      </c>
      <c r="L7831">
        <f>I7831*J7831*(1-K7831)</f>
        <v/>
      </c>
      <c r="M7831">
        <f>VLOOKUP(F7831,Products!A:D,4,FALSE)*I7831</f>
        <v/>
      </c>
      <c r="N7831">
        <f>L7831-M7831</f>
        <v/>
      </c>
    </row>
    <row r="7832">
      <c r="A7832" t="inlineStr">
        <is>
          <t>T1007830</t>
        </is>
      </c>
      <c r="B7832" t="inlineStr">
        <is>
          <t>2025-07-29</t>
        </is>
      </c>
      <c r="C7832" t="inlineStr">
        <is>
          <t>S002</t>
        </is>
      </c>
      <c r="D7832" t="inlineStr">
        <is>
          <t>Store_002</t>
        </is>
      </c>
      <c r="E7832" t="inlineStr">
        <is>
          <t>South</t>
        </is>
      </c>
      <c r="F7832" t="inlineStr">
        <is>
          <t>P0163</t>
        </is>
      </c>
      <c r="G7832" t="inlineStr">
        <is>
          <t>Prod_0163</t>
        </is>
      </c>
      <c r="H7832" t="inlineStr">
        <is>
          <t>Food</t>
        </is>
      </c>
      <c r="I7832" t="n">
        <v>5</v>
      </c>
      <c r="J7832" t="n">
        <v>602.85</v>
      </c>
      <c r="K7832" t="n">
        <v>0.15</v>
      </c>
      <c r="L7832">
        <f>I7832*J7832*(1-K7832)</f>
        <v/>
      </c>
      <c r="M7832">
        <f>VLOOKUP(F7832,Products!A:D,4,FALSE)*I7832</f>
        <v/>
      </c>
      <c r="N7832">
        <f>L7832-M7832</f>
        <v/>
      </c>
    </row>
    <row r="7833">
      <c r="A7833" t="inlineStr">
        <is>
          <t>T1007831</t>
        </is>
      </c>
      <c r="B7833" t="inlineStr">
        <is>
          <t>2023-09-24</t>
        </is>
      </c>
      <c r="C7833" t="inlineStr">
        <is>
          <t>S004</t>
        </is>
      </c>
      <c r="D7833" t="inlineStr">
        <is>
          <t>Store_004</t>
        </is>
      </c>
      <c r="E7833" t="inlineStr">
        <is>
          <t>Central</t>
        </is>
      </c>
      <c r="F7833" t="inlineStr">
        <is>
          <t>P0043</t>
        </is>
      </c>
      <c r="G7833" t="inlineStr">
        <is>
          <t>Prod_0043</t>
        </is>
      </c>
      <c r="H7833" t="inlineStr">
        <is>
          <t>Food</t>
        </is>
      </c>
      <c r="I7833" t="n">
        <v>9</v>
      </c>
      <c r="J7833" t="n">
        <v>246.21</v>
      </c>
      <c r="K7833" t="n">
        <v>0</v>
      </c>
      <c r="L7833">
        <f>I7833*J7833*(1-K7833)</f>
        <v/>
      </c>
      <c r="M7833">
        <f>VLOOKUP(F7833,Products!A:D,4,FALSE)*I7833</f>
        <v/>
      </c>
      <c r="N7833">
        <f>L7833-M7833</f>
        <v/>
      </c>
    </row>
    <row r="7834">
      <c r="A7834" t="inlineStr">
        <is>
          <t>T1007832</t>
        </is>
      </c>
      <c r="B7834" t="inlineStr">
        <is>
          <t>2024-07-03</t>
        </is>
      </c>
      <c r="C7834" t="inlineStr">
        <is>
          <t>S026</t>
        </is>
      </c>
      <c r="D7834" t="inlineStr">
        <is>
          <t>Store_026</t>
        </is>
      </c>
      <c r="E7834" t="inlineStr">
        <is>
          <t>North</t>
        </is>
      </c>
      <c r="F7834" t="inlineStr">
        <is>
          <t>P0171</t>
        </is>
      </c>
      <c r="G7834" t="inlineStr">
        <is>
          <t>Prod_0171</t>
        </is>
      </c>
      <c r="H7834" t="inlineStr">
        <is>
          <t>Household</t>
        </is>
      </c>
      <c r="I7834" t="n">
        <v>8</v>
      </c>
      <c r="J7834" t="n">
        <v>319.39</v>
      </c>
      <c r="K7834" t="n">
        <v>0</v>
      </c>
      <c r="L7834">
        <f>I7834*J7834*(1-K7834)</f>
        <v/>
      </c>
      <c r="M7834">
        <f>VLOOKUP(F7834,Products!A:D,4,FALSE)*I7834</f>
        <v/>
      </c>
      <c r="N7834">
        <f>L7834-M7834</f>
        <v/>
      </c>
    </row>
    <row r="7835">
      <c r="A7835" t="inlineStr">
        <is>
          <t>T1007833</t>
        </is>
      </c>
      <c r="B7835" t="inlineStr">
        <is>
          <t>2024-10-30</t>
        </is>
      </c>
      <c r="C7835" t="inlineStr">
        <is>
          <t>S018</t>
        </is>
      </c>
      <c r="D7835" t="inlineStr">
        <is>
          <t>Store_018</t>
        </is>
      </c>
      <c r="E7835" t="inlineStr">
        <is>
          <t>South</t>
        </is>
      </c>
      <c r="F7835" t="inlineStr">
        <is>
          <t>P0151</t>
        </is>
      </c>
      <c r="G7835" t="inlineStr">
        <is>
          <t>Prod_0151</t>
        </is>
      </c>
      <c r="H7835" t="inlineStr">
        <is>
          <t>Food</t>
        </is>
      </c>
      <c r="I7835" t="n">
        <v>2</v>
      </c>
      <c r="J7835" t="n">
        <v>862.4</v>
      </c>
      <c r="K7835" t="n">
        <v>0.15</v>
      </c>
      <c r="L7835">
        <f>I7835*J7835*(1-K7835)</f>
        <v/>
      </c>
      <c r="M7835">
        <f>VLOOKUP(F7835,Products!A:D,4,FALSE)*I7835</f>
        <v/>
      </c>
      <c r="N7835">
        <f>L7835-M7835</f>
        <v/>
      </c>
    </row>
    <row r="7836">
      <c r="A7836" t="inlineStr">
        <is>
          <t>T1007834</t>
        </is>
      </c>
      <c r="B7836" t="inlineStr">
        <is>
          <t>2024-07-21</t>
        </is>
      </c>
      <c r="C7836" t="inlineStr">
        <is>
          <t>S005</t>
        </is>
      </c>
      <c r="D7836" t="inlineStr">
        <is>
          <t>Store_005</t>
        </is>
      </c>
      <c r="E7836" t="inlineStr">
        <is>
          <t>Central</t>
        </is>
      </c>
      <c r="F7836" t="inlineStr">
        <is>
          <t>P0174</t>
        </is>
      </c>
      <c r="G7836" t="inlineStr">
        <is>
          <t>Prod_0174</t>
        </is>
      </c>
      <c r="H7836" t="inlineStr">
        <is>
          <t>Food</t>
        </is>
      </c>
      <c r="I7836" t="n">
        <v>9</v>
      </c>
      <c r="J7836" t="n">
        <v>79.34</v>
      </c>
      <c r="K7836" t="n">
        <v>0</v>
      </c>
      <c r="L7836">
        <f>I7836*J7836*(1-K7836)</f>
        <v/>
      </c>
      <c r="M7836">
        <f>VLOOKUP(F7836,Products!A:D,4,FALSE)*I7836</f>
        <v/>
      </c>
      <c r="N7836">
        <f>L7836-M7836</f>
        <v/>
      </c>
    </row>
    <row r="7837">
      <c r="A7837" t="inlineStr">
        <is>
          <t>T1007835</t>
        </is>
      </c>
      <c r="B7837" t="inlineStr">
        <is>
          <t>2024-09-03</t>
        </is>
      </c>
      <c r="C7837" t="inlineStr">
        <is>
          <t>S022</t>
        </is>
      </c>
      <c r="D7837" t="inlineStr">
        <is>
          <t>Store_022</t>
        </is>
      </c>
      <c r="E7837" t="inlineStr">
        <is>
          <t>East</t>
        </is>
      </c>
      <c r="F7837" t="inlineStr">
        <is>
          <t>P0144</t>
        </is>
      </c>
      <c r="G7837" t="inlineStr">
        <is>
          <t>Prod_0144</t>
        </is>
      </c>
      <c r="H7837" t="inlineStr">
        <is>
          <t>Stationery</t>
        </is>
      </c>
      <c r="I7837" t="n">
        <v>7</v>
      </c>
      <c r="J7837" t="n">
        <v>224.87</v>
      </c>
      <c r="K7837" t="n">
        <v>0</v>
      </c>
      <c r="L7837">
        <f>I7837*J7837*(1-K7837)</f>
        <v/>
      </c>
      <c r="M7837">
        <f>VLOOKUP(F7837,Products!A:D,4,FALSE)*I7837</f>
        <v/>
      </c>
      <c r="N7837">
        <f>L7837-M7837</f>
        <v/>
      </c>
    </row>
    <row r="7838">
      <c r="A7838" t="inlineStr">
        <is>
          <t>T1007836</t>
        </is>
      </c>
      <c r="B7838" t="inlineStr">
        <is>
          <t>2025-02-12</t>
        </is>
      </c>
      <c r="C7838" t="inlineStr">
        <is>
          <t>S048</t>
        </is>
      </c>
      <c r="D7838" t="inlineStr">
        <is>
          <t>Store_048</t>
        </is>
      </c>
      <c r="E7838" t="inlineStr">
        <is>
          <t>South</t>
        </is>
      </c>
      <c r="F7838" t="inlineStr">
        <is>
          <t>P0016</t>
        </is>
      </c>
      <c r="G7838" t="inlineStr">
        <is>
          <t>Prod_0016</t>
        </is>
      </c>
      <c r="H7838" t="inlineStr">
        <is>
          <t>Food</t>
        </is>
      </c>
      <c r="I7838" t="n">
        <v>8</v>
      </c>
      <c r="J7838" t="n">
        <v>808.16</v>
      </c>
      <c r="K7838" t="n">
        <v>0.05</v>
      </c>
      <c r="L7838">
        <f>I7838*J7838*(1-K7838)</f>
        <v/>
      </c>
      <c r="M7838">
        <f>VLOOKUP(F7838,Products!A:D,4,FALSE)*I7838</f>
        <v/>
      </c>
      <c r="N7838">
        <f>L7838-M7838</f>
        <v/>
      </c>
    </row>
    <row r="7839">
      <c r="A7839" t="inlineStr">
        <is>
          <t>T1007837</t>
        </is>
      </c>
      <c r="B7839" t="inlineStr">
        <is>
          <t>2023-07-19</t>
        </is>
      </c>
      <c r="C7839" t="inlineStr">
        <is>
          <t>S005</t>
        </is>
      </c>
      <c r="D7839" t="inlineStr">
        <is>
          <t>Store_005</t>
        </is>
      </c>
      <c r="E7839" t="inlineStr">
        <is>
          <t>Central</t>
        </is>
      </c>
      <c r="F7839" t="inlineStr">
        <is>
          <t>P0057</t>
        </is>
      </c>
      <c r="G7839" t="inlineStr">
        <is>
          <t>Prod_0057</t>
        </is>
      </c>
      <c r="H7839" t="inlineStr">
        <is>
          <t>Beverages</t>
        </is>
      </c>
      <c r="I7839" t="n">
        <v>2</v>
      </c>
      <c r="J7839" t="n">
        <v>79.68000000000001</v>
      </c>
      <c r="K7839" t="n">
        <v>0</v>
      </c>
      <c r="L7839">
        <f>I7839*J7839*(1-K7839)</f>
        <v/>
      </c>
      <c r="M7839">
        <f>VLOOKUP(F7839,Products!A:D,4,FALSE)*I7839</f>
        <v/>
      </c>
      <c r="N7839">
        <f>L7839-M7839</f>
        <v/>
      </c>
    </row>
    <row r="7840">
      <c r="A7840" t="inlineStr">
        <is>
          <t>T1007838</t>
        </is>
      </c>
      <c r="B7840" t="inlineStr">
        <is>
          <t>2025-09-03</t>
        </is>
      </c>
      <c r="C7840" t="inlineStr">
        <is>
          <t>S005</t>
        </is>
      </c>
      <c r="D7840" t="inlineStr">
        <is>
          <t>Store_005</t>
        </is>
      </c>
      <c r="E7840" t="inlineStr">
        <is>
          <t>Central</t>
        </is>
      </c>
      <c r="F7840" t="inlineStr">
        <is>
          <t>P0172</t>
        </is>
      </c>
      <c r="G7840" t="inlineStr">
        <is>
          <t>Prod_0172</t>
        </is>
      </c>
      <c r="H7840" t="inlineStr">
        <is>
          <t>Beverages</t>
        </is>
      </c>
      <c r="I7840" t="n">
        <v>2</v>
      </c>
      <c r="J7840" t="n">
        <v>666.87</v>
      </c>
      <c r="K7840" t="n">
        <v>0.1</v>
      </c>
      <c r="L7840">
        <f>I7840*J7840*(1-K7840)</f>
        <v/>
      </c>
      <c r="M7840">
        <f>VLOOKUP(F7840,Products!A:D,4,FALSE)*I7840</f>
        <v/>
      </c>
      <c r="N7840">
        <f>L7840-M7840</f>
        <v/>
      </c>
    </row>
    <row r="7841">
      <c r="A7841" t="inlineStr">
        <is>
          <t>T1007839</t>
        </is>
      </c>
      <c r="B7841" t="inlineStr">
        <is>
          <t>2023-03-13</t>
        </is>
      </c>
      <c r="C7841" t="inlineStr">
        <is>
          <t>S047</t>
        </is>
      </c>
      <c r="D7841" t="inlineStr">
        <is>
          <t>Store_047</t>
        </is>
      </c>
      <c r="E7841" t="inlineStr">
        <is>
          <t>North</t>
        </is>
      </c>
      <c r="F7841" t="inlineStr">
        <is>
          <t>P0188</t>
        </is>
      </c>
      <c r="G7841" t="inlineStr">
        <is>
          <t>Prod_0188</t>
        </is>
      </c>
      <c r="H7841" t="inlineStr">
        <is>
          <t>Food</t>
        </is>
      </c>
      <c r="I7841" t="n">
        <v>9</v>
      </c>
      <c r="J7841" t="n">
        <v>491.29</v>
      </c>
      <c r="K7841" t="n">
        <v>0</v>
      </c>
      <c r="L7841">
        <f>I7841*J7841*(1-K7841)</f>
        <v/>
      </c>
      <c r="M7841">
        <f>VLOOKUP(F7841,Products!A:D,4,FALSE)*I7841</f>
        <v/>
      </c>
      <c r="N7841">
        <f>L7841-M7841</f>
        <v/>
      </c>
    </row>
    <row r="7842">
      <c r="A7842" t="inlineStr">
        <is>
          <t>T1007840</t>
        </is>
      </c>
      <c r="B7842" t="inlineStr">
        <is>
          <t>2023-02-26</t>
        </is>
      </c>
      <c r="C7842" t="inlineStr">
        <is>
          <t>S040</t>
        </is>
      </c>
      <c r="D7842" t="inlineStr">
        <is>
          <t>Store_040</t>
        </is>
      </c>
      <c r="E7842" t="inlineStr">
        <is>
          <t>Central</t>
        </is>
      </c>
      <c r="F7842" t="inlineStr">
        <is>
          <t>P0088</t>
        </is>
      </c>
      <c r="G7842" t="inlineStr">
        <is>
          <t>Prod_0088</t>
        </is>
      </c>
      <c r="H7842" t="inlineStr">
        <is>
          <t>Toys</t>
        </is>
      </c>
      <c r="I7842" t="n">
        <v>6</v>
      </c>
      <c r="J7842" t="n">
        <v>476.28</v>
      </c>
      <c r="K7842" t="n">
        <v>0.15</v>
      </c>
      <c r="L7842">
        <f>I7842*J7842*(1-K7842)</f>
        <v/>
      </c>
      <c r="M7842">
        <f>VLOOKUP(F7842,Products!A:D,4,FALSE)*I7842</f>
        <v/>
      </c>
      <c r="N7842">
        <f>L7842-M7842</f>
        <v/>
      </c>
    </row>
    <row r="7843">
      <c r="A7843" t="inlineStr">
        <is>
          <t>T1007841</t>
        </is>
      </c>
      <c r="B7843" t="inlineStr">
        <is>
          <t>2025-07-09</t>
        </is>
      </c>
      <c r="C7843" t="inlineStr">
        <is>
          <t>S048</t>
        </is>
      </c>
      <c r="D7843" t="inlineStr">
        <is>
          <t>Store_048</t>
        </is>
      </c>
      <c r="E7843" t="inlineStr">
        <is>
          <t>South</t>
        </is>
      </c>
      <c r="F7843" t="inlineStr">
        <is>
          <t>P0186</t>
        </is>
      </c>
      <c r="G7843" t="inlineStr">
        <is>
          <t>Prod_0186</t>
        </is>
      </c>
      <c r="H7843" t="inlineStr">
        <is>
          <t>Household</t>
        </is>
      </c>
      <c r="I7843" t="n">
        <v>1</v>
      </c>
      <c r="J7843" t="n">
        <v>680.34</v>
      </c>
      <c r="K7843" t="n">
        <v>0</v>
      </c>
      <c r="L7843">
        <f>I7843*J7843*(1-K7843)</f>
        <v/>
      </c>
      <c r="M7843">
        <f>VLOOKUP(F7843,Products!A:D,4,FALSE)*I7843</f>
        <v/>
      </c>
      <c r="N7843">
        <f>L7843-M7843</f>
        <v/>
      </c>
    </row>
    <row r="7844">
      <c r="A7844" t="inlineStr">
        <is>
          <t>T1007842</t>
        </is>
      </c>
      <c r="B7844" t="inlineStr">
        <is>
          <t>2023-04-30</t>
        </is>
      </c>
      <c r="C7844" t="inlineStr">
        <is>
          <t>S025</t>
        </is>
      </c>
      <c r="D7844" t="inlineStr">
        <is>
          <t>Store_025</t>
        </is>
      </c>
      <c r="E7844" t="inlineStr">
        <is>
          <t>Central</t>
        </is>
      </c>
      <c r="F7844" t="inlineStr">
        <is>
          <t>P0136</t>
        </is>
      </c>
      <c r="G7844" t="inlineStr">
        <is>
          <t>Prod_0136</t>
        </is>
      </c>
      <c r="H7844" t="inlineStr">
        <is>
          <t>Beverages</t>
        </is>
      </c>
      <c r="I7844" t="n">
        <v>3</v>
      </c>
      <c r="J7844" t="n">
        <v>180.14</v>
      </c>
      <c r="K7844" t="n">
        <v>0</v>
      </c>
      <c r="L7844">
        <f>I7844*J7844*(1-K7844)</f>
        <v/>
      </c>
      <c r="M7844">
        <f>VLOOKUP(F7844,Products!A:D,4,FALSE)*I7844</f>
        <v/>
      </c>
      <c r="N7844">
        <f>L7844-M7844</f>
        <v/>
      </c>
    </row>
    <row r="7845">
      <c r="A7845" t="inlineStr">
        <is>
          <t>T1007843</t>
        </is>
      </c>
      <c r="B7845" t="inlineStr">
        <is>
          <t>2025-07-04</t>
        </is>
      </c>
      <c r="C7845" t="inlineStr">
        <is>
          <t>S017</t>
        </is>
      </c>
      <c r="D7845" t="inlineStr">
        <is>
          <t>Store_017</t>
        </is>
      </c>
      <c r="E7845" t="inlineStr">
        <is>
          <t>South</t>
        </is>
      </c>
      <c r="F7845" t="inlineStr">
        <is>
          <t>P0150</t>
        </is>
      </c>
      <c r="G7845" t="inlineStr">
        <is>
          <t>Prod_0150</t>
        </is>
      </c>
      <c r="H7845" t="inlineStr">
        <is>
          <t>Clothing</t>
        </is>
      </c>
      <c r="I7845" t="n">
        <v>7</v>
      </c>
      <c r="J7845" t="n">
        <v>346.66</v>
      </c>
      <c r="K7845" t="n">
        <v>0</v>
      </c>
      <c r="L7845">
        <f>I7845*J7845*(1-K7845)</f>
        <v/>
      </c>
      <c r="M7845">
        <f>VLOOKUP(F7845,Products!A:D,4,FALSE)*I7845</f>
        <v/>
      </c>
      <c r="N7845">
        <f>L7845-M7845</f>
        <v/>
      </c>
    </row>
    <row r="7846">
      <c r="A7846" t="inlineStr">
        <is>
          <t>T1007844</t>
        </is>
      </c>
      <c r="B7846" t="inlineStr">
        <is>
          <t>2024-06-12</t>
        </is>
      </c>
      <c r="C7846" t="inlineStr">
        <is>
          <t>S042</t>
        </is>
      </c>
      <c r="D7846" t="inlineStr">
        <is>
          <t>Store_042</t>
        </is>
      </c>
      <c r="E7846" t="inlineStr">
        <is>
          <t>Central</t>
        </is>
      </c>
      <c r="F7846" t="inlineStr">
        <is>
          <t>P0117</t>
        </is>
      </c>
      <c r="G7846" t="inlineStr">
        <is>
          <t>Prod_0117</t>
        </is>
      </c>
      <c r="H7846" t="inlineStr">
        <is>
          <t>Electronics</t>
        </is>
      </c>
      <c r="I7846" t="n">
        <v>8</v>
      </c>
      <c r="J7846" t="n">
        <v>493.71</v>
      </c>
      <c r="K7846" t="n">
        <v>0</v>
      </c>
      <c r="L7846">
        <f>I7846*J7846*(1-K7846)</f>
        <v/>
      </c>
      <c r="M7846">
        <f>VLOOKUP(F7846,Products!A:D,4,FALSE)*I7846</f>
        <v/>
      </c>
      <c r="N7846">
        <f>L7846-M7846</f>
        <v/>
      </c>
    </row>
    <row r="7847">
      <c r="A7847" t="inlineStr">
        <is>
          <t>T1007845</t>
        </is>
      </c>
      <c r="B7847" t="inlineStr">
        <is>
          <t>2025-03-04</t>
        </is>
      </c>
      <c r="C7847" t="inlineStr">
        <is>
          <t>S039</t>
        </is>
      </c>
      <c r="D7847" t="inlineStr">
        <is>
          <t>Store_039</t>
        </is>
      </c>
      <c r="E7847" t="inlineStr">
        <is>
          <t>North</t>
        </is>
      </c>
      <c r="F7847" t="inlineStr">
        <is>
          <t>P0080</t>
        </is>
      </c>
      <c r="G7847" t="inlineStr">
        <is>
          <t>Prod_0080</t>
        </is>
      </c>
      <c r="H7847" t="inlineStr">
        <is>
          <t>Clothing</t>
        </is>
      </c>
      <c r="I7847" t="n">
        <v>6</v>
      </c>
      <c r="J7847" t="n">
        <v>526.85</v>
      </c>
      <c r="K7847" t="n">
        <v>0</v>
      </c>
      <c r="L7847">
        <f>I7847*J7847*(1-K7847)</f>
        <v/>
      </c>
      <c r="M7847">
        <f>VLOOKUP(F7847,Products!A:D,4,FALSE)*I7847</f>
        <v/>
      </c>
      <c r="N7847">
        <f>L7847-M7847</f>
        <v/>
      </c>
    </row>
    <row r="7848">
      <c r="A7848" t="inlineStr">
        <is>
          <t>T1007846</t>
        </is>
      </c>
      <c r="B7848" t="inlineStr">
        <is>
          <t>2025-07-31</t>
        </is>
      </c>
      <c r="C7848" t="inlineStr">
        <is>
          <t>S012</t>
        </is>
      </c>
      <c r="D7848" t="inlineStr">
        <is>
          <t>Store_012</t>
        </is>
      </c>
      <c r="E7848" t="inlineStr">
        <is>
          <t>South</t>
        </is>
      </c>
      <c r="F7848" t="inlineStr">
        <is>
          <t>P0141</t>
        </is>
      </c>
      <c r="G7848" t="inlineStr">
        <is>
          <t>Prod_0141</t>
        </is>
      </c>
      <c r="H7848" t="inlineStr">
        <is>
          <t>Food</t>
        </is>
      </c>
      <c r="I7848" t="n">
        <v>1</v>
      </c>
      <c r="J7848" t="n">
        <v>798.15</v>
      </c>
      <c r="K7848" t="n">
        <v>0</v>
      </c>
      <c r="L7848">
        <f>I7848*J7848*(1-K7848)</f>
        <v/>
      </c>
      <c r="M7848">
        <f>VLOOKUP(F7848,Products!A:D,4,FALSE)*I7848</f>
        <v/>
      </c>
      <c r="N7848">
        <f>L7848-M7848</f>
        <v/>
      </c>
    </row>
    <row r="7849">
      <c r="A7849" t="inlineStr">
        <is>
          <t>T1007847</t>
        </is>
      </c>
      <c r="B7849" t="inlineStr">
        <is>
          <t>2025-07-22</t>
        </is>
      </c>
      <c r="C7849" t="inlineStr">
        <is>
          <t>S049</t>
        </is>
      </c>
      <c r="D7849" t="inlineStr">
        <is>
          <t>Store_049</t>
        </is>
      </c>
      <c r="E7849" t="inlineStr">
        <is>
          <t>North</t>
        </is>
      </c>
      <c r="F7849" t="inlineStr">
        <is>
          <t>P0039</t>
        </is>
      </c>
      <c r="G7849" t="inlineStr">
        <is>
          <t>Prod_0039</t>
        </is>
      </c>
      <c r="H7849" t="inlineStr">
        <is>
          <t>Household</t>
        </is>
      </c>
      <c r="I7849" t="n">
        <v>6</v>
      </c>
      <c r="J7849" t="n">
        <v>415.21</v>
      </c>
      <c r="K7849" t="n">
        <v>0</v>
      </c>
      <c r="L7849">
        <f>I7849*J7849*(1-K7849)</f>
        <v/>
      </c>
      <c r="M7849">
        <f>VLOOKUP(F7849,Products!A:D,4,FALSE)*I7849</f>
        <v/>
      </c>
      <c r="N7849">
        <f>L7849-M7849</f>
        <v/>
      </c>
    </row>
    <row r="7850">
      <c r="A7850" t="inlineStr">
        <is>
          <t>T1007848</t>
        </is>
      </c>
      <c r="B7850" t="inlineStr">
        <is>
          <t>2024-09-30</t>
        </is>
      </c>
      <c r="C7850" t="inlineStr">
        <is>
          <t>S030</t>
        </is>
      </c>
      <c r="D7850" t="inlineStr">
        <is>
          <t>Store_030</t>
        </is>
      </c>
      <c r="E7850" t="inlineStr">
        <is>
          <t>North</t>
        </is>
      </c>
      <c r="F7850" t="inlineStr">
        <is>
          <t>P0040</t>
        </is>
      </c>
      <c r="G7850" t="inlineStr">
        <is>
          <t>Prod_0040</t>
        </is>
      </c>
      <c r="H7850" t="inlineStr">
        <is>
          <t>Toys</t>
        </is>
      </c>
      <c r="I7850" t="n">
        <v>4</v>
      </c>
      <c r="J7850" t="n">
        <v>51.92</v>
      </c>
      <c r="K7850" t="n">
        <v>0</v>
      </c>
      <c r="L7850">
        <f>I7850*J7850*(1-K7850)</f>
        <v/>
      </c>
      <c r="M7850">
        <f>VLOOKUP(F7850,Products!A:D,4,FALSE)*I7850</f>
        <v/>
      </c>
      <c r="N7850">
        <f>L7850-M7850</f>
        <v/>
      </c>
    </row>
    <row r="7851">
      <c r="A7851" t="inlineStr">
        <is>
          <t>T1007849</t>
        </is>
      </c>
      <c r="B7851" t="inlineStr">
        <is>
          <t>2023-12-28</t>
        </is>
      </c>
      <c r="C7851" t="inlineStr">
        <is>
          <t>S020</t>
        </is>
      </c>
      <c r="D7851" t="inlineStr">
        <is>
          <t>Store_020</t>
        </is>
      </c>
      <c r="E7851" t="inlineStr">
        <is>
          <t>West</t>
        </is>
      </c>
      <c r="F7851" t="inlineStr">
        <is>
          <t>P0199</t>
        </is>
      </c>
      <c r="G7851" t="inlineStr">
        <is>
          <t>Prod_0199</t>
        </is>
      </c>
      <c r="H7851" t="inlineStr">
        <is>
          <t>Beverages</t>
        </is>
      </c>
      <c r="I7851" t="n">
        <v>6</v>
      </c>
      <c r="J7851" t="n">
        <v>82.01000000000001</v>
      </c>
      <c r="K7851" t="n">
        <v>0.15</v>
      </c>
      <c r="L7851">
        <f>I7851*J7851*(1-K7851)</f>
        <v/>
      </c>
      <c r="M7851">
        <f>VLOOKUP(F7851,Products!A:D,4,FALSE)*I7851</f>
        <v/>
      </c>
      <c r="N7851">
        <f>L7851-M7851</f>
        <v/>
      </c>
    </row>
    <row r="7852">
      <c r="A7852" t="inlineStr">
        <is>
          <t>T1007850</t>
        </is>
      </c>
      <c r="B7852" t="inlineStr">
        <is>
          <t>2024-05-30</t>
        </is>
      </c>
      <c r="C7852" t="inlineStr">
        <is>
          <t>S035</t>
        </is>
      </c>
      <c r="D7852" t="inlineStr">
        <is>
          <t>Store_035</t>
        </is>
      </c>
      <c r="E7852" t="inlineStr">
        <is>
          <t>Central</t>
        </is>
      </c>
      <c r="F7852" t="inlineStr">
        <is>
          <t>P0053</t>
        </is>
      </c>
      <c r="G7852" t="inlineStr">
        <is>
          <t>Prod_0053</t>
        </is>
      </c>
      <c r="H7852" t="inlineStr">
        <is>
          <t>Food</t>
        </is>
      </c>
      <c r="I7852" t="n">
        <v>6</v>
      </c>
      <c r="J7852" t="n">
        <v>315.44</v>
      </c>
      <c r="K7852" t="n">
        <v>0.15</v>
      </c>
      <c r="L7852">
        <f>I7852*J7852*(1-K7852)</f>
        <v/>
      </c>
      <c r="M7852">
        <f>VLOOKUP(F7852,Products!A:D,4,FALSE)*I7852</f>
        <v/>
      </c>
      <c r="N7852">
        <f>L7852-M7852</f>
        <v/>
      </c>
    </row>
    <row r="7853">
      <c r="A7853" t="inlineStr">
        <is>
          <t>T1007851</t>
        </is>
      </c>
      <c r="B7853" t="inlineStr">
        <is>
          <t>2024-08-16</t>
        </is>
      </c>
      <c r="C7853" t="inlineStr">
        <is>
          <t>S025</t>
        </is>
      </c>
      <c r="D7853" t="inlineStr">
        <is>
          <t>Store_025</t>
        </is>
      </c>
      <c r="E7853" t="inlineStr">
        <is>
          <t>Central</t>
        </is>
      </c>
      <c r="F7853" t="inlineStr">
        <is>
          <t>P0010</t>
        </is>
      </c>
      <c r="G7853" t="inlineStr">
        <is>
          <t>Prod_0010</t>
        </is>
      </c>
      <c r="H7853" t="inlineStr">
        <is>
          <t>Electronics</t>
        </is>
      </c>
      <c r="I7853" t="n">
        <v>8</v>
      </c>
      <c r="J7853" t="n">
        <v>705.98</v>
      </c>
      <c r="K7853" t="n">
        <v>0</v>
      </c>
      <c r="L7853">
        <f>I7853*J7853*(1-K7853)</f>
        <v/>
      </c>
      <c r="M7853">
        <f>VLOOKUP(F7853,Products!A:D,4,FALSE)*I7853</f>
        <v/>
      </c>
      <c r="N7853">
        <f>L7853-M7853</f>
        <v/>
      </c>
    </row>
    <row r="7854">
      <c r="A7854" t="inlineStr">
        <is>
          <t>T1007852</t>
        </is>
      </c>
      <c r="B7854" t="inlineStr">
        <is>
          <t>2023-10-08</t>
        </is>
      </c>
      <c r="C7854" t="inlineStr">
        <is>
          <t>S006</t>
        </is>
      </c>
      <c r="D7854" t="inlineStr">
        <is>
          <t>Store_006</t>
        </is>
      </c>
      <c r="E7854" t="inlineStr">
        <is>
          <t>East</t>
        </is>
      </c>
      <c r="F7854" t="inlineStr">
        <is>
          <t>P0186</t>
        </is>
      </c>
      <c r="G7854" t="inlineStr">
        <is>
          <t>Prod_0186</t>
        </is>
      </c>
      <c r="H7854" t="inlineStr">
        <is>
          <t>Household</t>
        </is>
      </c>
      <c r="I7854" t="n">
        <v>7</v>
      </c>
      <c r="J7854" t="n">
        <v>627.92</v>
      </c>
      <c r="K7854" t="n">
        <v>0</v>
      </c>
      <c r="L7854">
        <f>I7854*J7854*(1-K7854)</f>
        <v/>
      </c>
      <c r="M7854">
        <f>VLOOKUP(F7854,Products!A:D,4,FALSE)*I7854</f>
        <v/>
      </c>
      <c r="N7854">
        <f>L7854-M7854</f>
        <v/>
      </c>
    </row>
    <row r="7855">
      <c r="A7855" t="inlineStr">
        <is>
          <t>T1007853</t>
        </is>
      </c>
      <c r="B7855" t="inlineStr">
        <is>
          <t>2025-09-06</t>
        </is>
      </c>
      <c r="C7855" t="inlineStr">
        <is>
          <t>S007</t>
        </is>
      </c>
      <c r="D7855" t="inlineStr">
        <is>
          <t>Store_007</t>
        </is>
      </c>
      <c r="E7855" t="inlineStr">
        <is>
          <t>East</t>
        </is>
      </c>
      <c r="F7855" t="inlineStr">
        <is>
          <t>P0176</t>
        </is>
      </c>
      <c r="G7855" t="inlineStr">
        <is>
          <t>Prod_0176</t>
        </is>
      </c>
      <c r="H7855" t="inlineStr">
        <is>
          <t>Food</t>
        </is>
      </c>
      <c r="I7855" t="n">
        <v>2</v>
      </c>
      <c r="J7855" t="n">
        <v>567.72</v>
      </c>
      <c r="K7855" t="n">
        <v>0.05</v>
      </c>
      <c r="L7855">
        <f>I7855*J7855*(1-K7855)</f>
        <v/>
      </c>
      <c r="M7855">
        <f>VLOOKUP(F7855,Products!A:D,4,FALSE)*I7855</f>
        <v/>
      </c>
      <c r="N7855">
        <f>L7855-M7855</f>
        <v/>
      </c>
    </row>
    <row r="7856">
      <c r="A7856" t="inlineStr">
        <is>
          <t>T1007854</t>
        </is>
      </c>
      <c r="B7856" t="inlineStr">
        <is>
          <t>2023-12-14</t>
        </is>
      </c>
      <c r="C7856" t="inlineStr">
        <is>
          <t>S008</t>
        </is>
      </c>
      <c r="D7856" t="inlineStr">
        <is>
          <t>Store_008</t>
        </is>
      </c>
      <c r="E7856" t="inlineStr">
        <is>
          <t>East</t>
        </is>
      </c>
      <c r="F7856" t="inlineStr">
        <is>
          <t>P0080</t>
        </is>
      </c>
      <c r="G7856" t="inlineStr">
        <is>
          <t>Prod_0080</t>
        </is>
      </c>
      <c r="H7856" t="inlineStr">
        <is>
          <t>Clothing</t>
        </is>
      </c>
      <c r="I7856" t="n">
        <v>3</v>
      </c>
      <c r="J7856" t="n">
        <v>613.78</v>
      </c>
      <c r="K7856" t="n">
        <v>0</v>
      </c>
      <c r="L7856">
        <f>I7856*J7856*(1-K7856)</f>
        <v/>
      </c>
      <c r="M7856">
        <f>VLOOKUP(F7856,Products!A:D,4,FALSE)*I7856</f>
        <v/>
      </c>
      <c r="N7856">
        <f>L7856-M7856</f>
        <v/>
      </c>
    </row>
    <row r="7857">
      <c r="A7857" t="inlineStr">
        <is>
          <t>T1007855</t>
        </is>
      </c>
      <c r="B7857" t="inlineStr">
        <is>
          <t>2023-03-29</t>
        </is>
      </c>
      <c r="C7857" t="inlineStr">
        <is>
          <t>S038</t>
        </is>
      </c>
      <c r="D7857" t="inlineStr">
        <is>
          <t>Store_038</t>
        </is>
      </c>
      <c r="E7857" t="inlineStr">
        <is>
          <t>East</t>
        </is>
      </c>
      <c r="F7857" t="inlineStr">
        <is>
          <t>P0039</t>
        </is>
      </c>
      <c r="G7857" t="inlineStr">
        <is>
          <t>Prod_0039</t>
        </is>
      </c>
      <c r="H7857" t="inlineStr">
        <is>
          <t>Household</t>
        </is>
      </c>
      <c r="I7857" t="n">
        <v>2</v>
      </c>
      <c r="J7857" t="n">
        <v>399.01</v>
      </c>
      <c r="K7857" t="n">
        <v>0</v>
      </c>
      <c r="L7857">
        <f>I7857*J7857*(1-K7857)</f>
        <v/>
      </c>
      <c r="M7857">
        <f>VLOOKUP(F7857,Products!A:D,4,FALSE)*I7857</f>
        <v/>
      </c>
      <c r="N7857">
        <f>L7857-M7857</f>
        <v/>
      </c>
    </row>
    <row r="7858">
      <c r="A7858" t="inlineStr">
        <is>
          <t>T1007856</t>
        </is>
      </c>
      <c r="B7858" t="inlineStr">
        <is>
          <t>2025-08-13</t>
        </is>
      </c>
      <c r="C7858" t="inlineStr">
        <is>
          <t>S048</t>
        </is>
      </c>
      <c r="D7858" t="inlineStr">
        <is>
          <t>Store_048</t>
        </is>
      </c>
      <c r="E7858" t="inlineStr">
        <is>
          <t>South</t>
        </is>
      </c>
      <c r="F7858" t="inlineStr">
        <is>
          <t>P0106</t>
        </is>
      </c>
      <c r="G7858" t="inlineStr">
        <is>
          <t>Prod_0106</t>
        </is>
      </c>
      <c r="H7858" t="inlineStr">
        <is>
          <t>Electronics</t>
        </is>
      </c>
      <c r="I7858" t="n">
        <v>6</v>
      </c>
      <c r="J7858" t="n">
        <v>885.75</v>
      </c>
      <c r="K7858" t="n">
        <v>0</v>
      </c>
      <c r="L7858">
        <f>I7858*J7858*(1-K7858)</f>
        <v/>
      </c>
      <c r="M7858">
        <f>VLOOKUP(F7858,Products!A:D,4,FALSE)*I7858</f>
        <v/>
      </c>
      <c r="N7858">
        <f>L7858-M7858</f>
        <v/>
      </c>
    </row>
    <row r="7859">
      <c r="A7859" t="inlineStr">
        <is>
          <t>T1007857</t>
        </is>
      </c>
      <c r="B7859" t="inlineStr">
        <is>
          <t>2025-05-17</t>
        </is>
      </c>
      <c r="C7859" t="inlineStr">
        <is>
          <t>S034</t>
        </is>
      </c>
      <c r="D7859" t="inlineStr">
        <is>
          <t>Store_034</t>
        </is>
      </c>
      <c r="E7859" t="inlineStr">
        <is>
          <t>Central</t>
        </is>
      </c>
      <c r="F7859" t="inlineStr">
        <is>
          <t>P0074</t>
        </is>
      </c>
      <c r="G7859" t="inlineStr">
        <is>
          <t>Prod_0074</t>
        </is>
      </c>
      <c r="H7859" t="inlineStr">
        <is>
          <t>Food</t>
        </is>
      </c>
      <c r="I7859" t="n">
        <v>6</v>
      </c>
      <c r="J7859" t="n">
        <v>751.24</v>
      </c>
      <c r="K7859" t="n">
        <v>0</v>
      </c>
      <c r="L7859">
        <f>I7859*J7859*(1-K7859)</f>
        <v/>
      </c>
      <c r="M7859">
        <f>VLOOKUP(F7859,Products!A:D,4,FALSE)*I7859</f>
        <v/>
      </c>
      <c r="N7859">
        <f>L7859-M7859</f>
        <v/>
      </c>
    </row>
    <row r="7860">
      <c r="A7860" t="inlineStr">
        <is>
          <t>T1007858</t>
        </is>
      </c>
      <c r="B7860" t="inlineStr">
        <is>
          <t>2024-02-08</t>
        </is>
      </c>
      <c r="C7860" t="inlineStr">
        <is>
          <t>S015</t>
        </is>
      </c>
      <c r="D7860" t="inlineStr">
        <is>
          <t>Store_015</t>
        </is>
      </c>
      <c r="E7860" t="inlineStr">
        <is>
          <t>North</t>
        </is>
      </c>
      <c r="F7860" t="inlineStr">
        <is>
          <t>P0059</t>
        </is>
      </c>
      <c r="G7860" t="inlineStr">
        <is>
          <t>Prod_0059</t>
        </is>
      </c>
      <c r="H7860" t="inlineStr">
        <is>
          <t>Beverages</t>
        </is>
      </c>
      <c r="I7860" t="n">
        <v>1</v>
      </c>
      <c r="J7860" t="n">
        <v>515.75</v>
      </c>
      <c r="K7860" t="n">
        <v>0.15</v>
      </c>
      <c r="L7860">
        <f>I7860*J7860*(1-K7860)</f>
        <v/>
      </c>
      <c r="M7860">
        <f>VLOOKUP(F7860,Products!A:D,4,FALSE)*I7860</f>
        <v/>
      </c>
      <c r="N7860">
        <f>L7860-M7860</f>
        <v/>
      </c>
    </row>
    <row r="7861">
      <c r="A7861" t="inlineStr">
        <is>
          <t>T1007859</t>
        </is>
      </c>
      <c r="B7861" t="inlineStr">
        <is>
          <t>2024-08-10</t>
        </is>
      </c>
      <c r="C7861" t="inlineStr">
        <is>
          <t>S046</t>
        </is>
      </c>
      <c r="D7861" t="inlineStr">
        <is>
          <t>Store_046</t>
        </is>
      </c>
      <c r="E7861" t="inlineStr">
        <is>
          <t>South</t>
        </is>
      </c>
      <c r="F7861" t="inlineStr">
        <is>
          <t>P0150</t>
        </is>
      </c>
      <c r="G7861" t="inlineStr">
        <is>
          <t>Prod_0150</t>
        </is>
      </c>
      <c r="H7861" t="inlineStr">
        <is>
          <t>Clothing</t>
        </is>
      </c>
      <c r="I7861" t="n">
        <v>3</v>
      </c>
      <c r="J7861" t="n">
        <v>354.62</v>
      </c>
      <c r="K7861" t="n">
        <v>0.15</v>
      </c>
      <c r="L7861">
        <f>I7861*J7861*(1-K7861)</f>
        <v/>
      </c>
      <c r="M7861">
        <f>VLOOKUP(F7861,Products!A:D,4,FALSE)*I7861</f>
        <v/>
      </c>
      <c r="N7861">
        <f>L7861-M7861</f>
        <v/>
      </c>
    </row>
    <row r="7862">
      <c r="A7862" t="inlineStr">
        <is>
          <t>T1007860</t>
        </is>
      </c>
      <c r="B7862" t="inlineStr">
        <is>
          <t>2025-07-20</t>
        </is>
      </c>
      <c r="C7862" t="inlineStr">
        <is>
          <t>S029</t>
        </is>
      </c>
      <c r="D7862" t="inlineStr">
        <is>
          <t>Store_029</t>
        </is>
      </c>
      <c r="E7862" t="inlineStr">
        <is>
          <t>South</t>
        </is>
      </c>
      <c r="F7862" t="inlineStr">
        <is>
          <t>P0070</t>
        </is>
      </c>
      <c r="G7862" t="inlineStr">
        <is>
          <t>Prod_0070</t>
        </is>
      </c>
      <c r="H7862" t="inlineStr">
        <is>
          <t>Beverages</t>
        </is>
      </c>
      <c r="I7862" t="n">
        <v>3</v>
      </c>
      <c r="J7862" t="n">
        <v>491.48</v>
      </c>
      <c r="K7862" t="n">
        <v>0</v>
      </c>
      <c r="L7862">
        <f>I7862*J7862*(1-K7862)</f>
        <v/>
      </c>
      <c r="M7862">
        <f>VLOOKUP(F7862,Products!A:D,4,FALSE)*I7862</f>
        <v/>
      </c>
      <c r="N7862">
        <f>L7862-M7862</f>
        <v/>
      </c>
    </row>
    <row r="7863">
      <c r="A7863" t="inlineStr">
        <is>
          <t>T1007861</t>
        </is>
      </c>
      <c r="B7863" t="inlineStr">
        <is>
          <t>2023-10-27</t>
        </is>
      </c>
      <c r="C7863" t="inlineStr">
        <is>
          <t>S008</t>
        </is>
      </c>
      <c r="D7863" t="inlineStr">
        <is>
          <t>Store_008</t>
        </is>
      </c>
      <c r="E7863" t="inlineStr">
        <is>
          <t>East</t>
        </is>
      </c>
      <c r="F7863" t="inlineStr">
        <is>
          <t>P0108</t>
        </is>
      </c>
      <c r="G7863" t="inlineStr">
        <is>
          <t>Prod_0108</t>
        </is>
      </c>
      <c r="H7863" t="inlineStr">
        <is>
          <t>Stationery</t>
        </is>
      </c>
      <c r="I7863" t="n">
        <v>8</v>
      </c>
      <c r="J7863" t="n">
        <v>598.72</v>
      </c>
      <c r="K7863" t="n">
        <v>0.05</v>
      </c>
      <c r="L7863">
        <f>I7863*J7863*(1-K7863)</f>
        <v/>
      </c>
      <c r="M7863">
        <f>VLOOKUP(F7863,Products!A:D,4,FALSE)*I7863</f>
        <v/>
      </c>
      <c r="N7863">
        <f>L7863-M7863</f>
        <v/>
      </c>
    </row>
    <row r="7864">
      <c r="A7864" t="inlineStr">
        <is>
          <t>T1007862</t>
        </is>
      </c>
      <c r="B7864" t="inlineStr">
        <is>
          <t>2023-04-02</t>
        </is>
      </c>
      <c r="C7864" t="inlineStr">
        <is>
          <t>S038</t>
        </is>
      </c>
      <c r="D7864" t="inlineStr">
        <is>
          <t>Store_038</t>
        </is>
      </c>
      <c r="E7864" t="inlineStr">
        <is>
          <t>East</t>
        </is>
      </c>
      <c r="F7864" t="inlineStr">
        <is>
          <t>P0180</t>
        </is>
      </c>
      <c r="G7864" t="inlineStr">
        <is>
          <t>Prod_0180</t>
        </is>
      </c>
      <c r="H7864" t="inlineStr">
        <is>
          <t>Clothing</t>
        </is>
      </c>
      <c r="I7864" t="n">
        <v>9</v>
      </c>
      <c r="J7864" t="n">
        <v>489.66</v>
      </c>
      <c r="K7864" t="n">
        <v>0</v>
      </c>
      <c r="L7864">
        <f>I7864*J7864*(1-K7864)</f>
        <v/>
      </c>
      <c r="M7864">
        <f>VLOOKUP(F7864,Products!A:D,4,FALSE)*I7864</f>
        <v/>
      </c>
      <c r="N7864">
        <f>L7864-M7864</f>
        <v/>
      </c>
    </row>
    <row r="7865">
      <c r="A7865" t="inlineStr">
        <is>
          <t>T1007863</t>
        </is>
      </c>
      <c r="B7865" t="inlineStr">
        <is>
          <t>2024-03-29</t>
        </is>
      </c>
      <c r="C7865" t="inlineStr">
        <is>
          <t>S006</t>
        </is>
      </c>
      <c r="D7865" t="inlineStr">
        <is>
          <t>Store_006</t>
        </is>
      </c>
      <c r="E7865" t="inlineStr">
        <is>
          <t>East</t>
        </is>
      </c>
      <c r="F7865" t="inlineStr">
        <is>
          <t>P0024</t>
        </is>
      </c>
      <c r="G7865" t="inlineStr">
        <is>
          <t>Prod_0024</t>
        </is>
      </c>
      <c r="H7865" t="inlineStr">
        <is>
          <t>Clothing</t>
        </is>
      </c>
      <c r="I7865" t="n">
        <v>3</v>
      </c>
      <c r="J7865" t="n">
        <v>112.54</v>
      </c>
      <c r="K7865" t="n">
        <v>0.1</v>
      </c>
      <c r="L7865">
        <f>I7865*J7865*(1-K7865)</f>
        <v/>
      </c>
      <c r="M7865">
        <f>VLOOKUP(F7865,Products!A:D,4,FALSE)*I7865</f>
        <v/>
      </c>
      <c r="N7865">
        <f>L7865-M7865</f>
        <v/>
      </c>
    </row>
    <row r="7866">
      <c r="A7866" t="inlineStr">
        <is>
          <t>T1007864</t>
        </is>
      </c>
      <c r="B7866" t="inlineStr">
        <is>
          <t>2025-07-10</t>
        </is>
      </c>
      <c r="C7866" t="inlineStr">
        <is>
          <t>S037</t>
        </is>
      </c>
      <c r="D7866" t="inlineStr">
        <is>
          <t>Store_037</t>
        </is>
      </c>
      <c r="E7866" t="inlineStr">
        <is>
          <t>East</t>
        </is>
      </c>
      <c r="F7866" t="inlineStr">
        <is>
          <t>P0185</t>
        </is>
      </c>
      <c r="G7866" t="inlineStr">
        <is>
          <t>Prod_0185</t>
        </is>
      </c>
      <c r="H7866" t="inlineStr">
        <is>
          <t>Food</t>
        </is>
      </c>
      <c r="I7866" t="n">
        <v>8</v>
      </c>
      <c r="J7866" t="n">
        <v>497.97</v>
      </c>
      <c r="K7866" t="n">
        <v>0.1</v>
      </c>
      <c r="L7866">
        <f>I7866*J7866*(1-K7866)</f>
        <v/>
      </c>
      <c r="M7866">
        <f>VLOOKUP(F7866,Products!A:D,4,FALSE)*I7866</f>
        <v/>
      </c>
      <c r="N7866">
        <f>L7866-M7866</f>
        <v/>
      </c>
    </row>
    <row r="7867">
      <c r="A7867" t="inlineStr">
        <is>
          <t>T1007865</t>
        </is>
      </c>
      <c r="B7867" t="inlineStr">
        <is>
          <t>2023-12-25</t>
        </is>
      </c>
      <c r="C7867" t="inlineStr">
        <is>
          <t>S007</t>
        </is>
      </c>
      <c r="D7867" t="inlineStr">
        <is>
          <t>Store_007</t>
        </is>
      </c>
      <c r="E7867" t="inlineStr">
        <is>
          <t>East</t>
        </is>
      </c>
      <c r="F7867" t="inlineStr">
        <is>
          <t>P0180</t>
        </is>
      </c>
      <c r="G7867" t="inlineStr">
        <is>
          <t>Prod_0180</t>
        </is>
      </c>
      <c r="H7867" t="inlineStr">
        <is>
          <t>Clothing</t>
        </is>
      </c>
      <c r="I7867" t="n">
        <v>1</v>
      </c>
      <c r="J7867" t="n">
        <v>638.87</v>
      </c>
      <c r="K7867" t="n">
        <v>0</v>
      </c>
      <c r="L7867">
        <f>I7867*J7867*(1-K7867)</f>
        <v/>
      </c>
      <c r="M7867">
        <f>VLOOKUP(F7867,Products!A:D,4,FALSE)*I7867</f>
        <v/>
      </c>
      <c r="N7867">
        <f>L7867-M7867</f>
        <v/>
      </c>
    </row>
    <row r="7868">
      <c r="A7868" t="inlineStr">
        <is>
          <t>T1007866</t>
        </is>
      </c>
      <c r="B7868" t="inlineStr">
        <is>
          <t>2023-02-26</t>
        </is>
      </c>
      <c r="C7868" t="inlineStr">
        <is>
          <t>S007</t>
        </is>
      </c>
      <c r="D7868" t="inlineStr">
        <is>
          <t>Store_007</t>
        </is>
      </c>
      <c r="E7868" t="inlineStr">
        <is>
          <t>East</t>
        </is>
      </c>
      <c r="F7868" t="inlineStr">
        <is>
          <t>P0072</t>
        </is>
      </c>
      <c r="G7868" t="inlineStr">
        <is>
          <t>Prod_0072</t>
        </is>
      </c>
      <c r="H7868" t="inlineStr">
        <is>
          <t>Food</t>
        </is>
      </c>
      <c r="I7868" t="n">
        <v>7</v>
      </c>
      <c r="J7868" t="n">
        <v>641.47</v>
      </c>
      <c r="K7868" t="n">
        <v>0</v>
      </c>
      <c r="L7868">
        <f>I7868*J7868*(1-K7868)</f>
        <v/>
      </c>
      <c r="M7868">
        <f>VLOOKUP(F7868,Products!A:D,4,FALSE)*I7868</f>
        <v/>
      </c>
      <c r="N7868">
        <f>L7868-M7868</f>
        <v/>
      </c>
    </row>
    <row r="7869">
      <c r="A7869" t="inlineStr">
        <is>
          <t>T1007867</t>
        </is>
      </c>
      <c r="B7869" t="inlineStr">
        <is>
          <t>2024-06-08</t>
        </is>
      </c>
      <c r="C7869" t="inlineStr">
        <is>
          <t>S034</t>
        </is>
      </c>
      <c r="D7869" t="inlineStr">
        <is>
          <t>Store_034</t>
        </is>
      </c>
      <c r="E7869" t="inlineStr">
        <is>
          <t>Central</t>
        </is>
      </c>
      <c r="F7869" t="inlineStr">
        <is>
          <t>P0040</t>
        </is>
      </c>
      <c r="G7869" t="inlineStr">
        <is>
          <t>Prod_0040</t>
        </is>
      </c>
      <c r="H7869" t="inlineStr">
        <is>
          <t>Toys</t>
        </is>
      </c>
      <c r="I7869" t="n">
        <v>9</v>
      </c>
      <c r="J7869" t="n">
        <v>69.62</v>
      </c>
      <c r="K7869" t="n">
        <v>0</v>
      </c>
      <c r="L7869">
        <f>I7869*J7869*(1-K7869)</f>
        <v/>
      </c>
      <c r="M7869">
        <f>VLOOKUP(F7869,Products!A:D,4,FALSE)*I7869</f>
        <v/>
      </c>
      <c r="N7869">
        <f>L7869-M7869</f>
        <v/>
      </c>
    </row>
    <row r="7870">
      <c r="A7870" t="inlineStr">
        <is>
          <t>T1007868</t>
        </is>
      </c>
      <c r="B7870" t="inlineStr">
        <is>
          <t>2023-03-20</t>
        </is>
      </c>
      <c r="C7870" t="inlineStr">
        <is>
          <t>S016</t>
        </is>
      </c>
      <c r="D7870" t="inlineStr">
        <is>
          <t>Store_016</t>
        </is>
      </c>
      <c r="E7870" t="inlineStr">
        <is>
          <t>West</t>
        </is>
      </c>
      <c r="F7870" t="inlineStr">
        <is>
          <t>P0002</t>
        </is>
      </c>
      <c r="G7870" t="inlineStr">
        <is>
          <t>Prod_0002</t>
        </is>
      </c>
      <c r="H7870" t="inlineStr">
        <is>
          <t>Food</t>
        </is>
      </c>
      <c r="I7870" t="n">
        <v>5</v>
      </c>
      <c r="J7870" t="n">
        <v>209.29</v>
      </c>
      <c r="K7870" t="n">
        <v>0</v>
      </c>
      <c r="L7870">
        <f>I7870*J7870*(1-K7870)</f>
        <v/>
      </c>
      <c r="M7870">
        <f>VLOOKUP(F7870,Products!A:D,4,FALSE)*I7870</f>
        <v/>
      </c>
      <c r="N7870">
        <f>L7870-M7870</f>
        <v/>
      </c>
    </row>
    <row r="7871">
      <c r="A7871" t="inlineStr">
        <is>
          <t>T1007869</t>
        </is>
      </c>
      <c r="B7871" t="inlineStr">
        <is>
          <t>2025-02-14</t>
        </is>
      </c>
      <c r="C7871" t="inlineStr">
        <is>
          <t>S009</t>
        </is>
      </c>
      <c r="D7871" t="inlineStr">
        <is>
          <t>Store_009</t>
        </is>
      </c>
      <c r="E7871" t="inlineStr">
        <is>
          <t>Central</t>
        </is>
      </c>
      <c r="F7871" t="inlineStr">
        <is>
          <t>P0109</t>
        </is>
      </c>
      <c r="G7871" t="inlineStr">
        <is>
          <t>Prod_0109</t>
        </is>
      </c>
      <c r="H7871" t="inlineStr">
        <is>
          <t>Beverages</t>
        </is>
      </c>
      <c r="I7871" t="n">
        <v>9</v>
      </c>
      <c r="J7871" t="n">
        <v>654.62</v>
      </c>
      <c r="K7871" t="n">
        <v>0</v>
      </c>
      <c r="L7871">
        <f>I7871*J7871*(1-K7871)</f>
        <v/>
      </c>
      <c r="M7871">
        <f>VLOOKUP(F7871,Products!A:D,4,FALSE)*I7871</f>
        <v/>
      </c>
      <c r="N7871">
        <f>L7871-M7871</f>
        <v/>
      </c>
    </row>
    <row r="7872">
      <c r="A7872" t="inlineStr">
        <is>
          <t>T1007870</t>
        </is>
      </c>
      <c r="B7872" t="inlineStr">
        <is>
          <t>2023-12-31</t>
        </is>
      </c>
      <c r="C7872" t="inlineStr">
        <is>
          <t>S034</t>
        </is>
      </c>
      <c r="D7872" t="inlineStr">
        <is>
          <t>Store_034</t>
        </is>
      </c>
      <c r="E7872" t="inlineStr">
        <is>
          <t>Central</t>
        </is>
      </c>
      <c r="F7872" t="inlineStr">
        <is>
          <t>P0095</t>
        </is>
      </c>
      <c r="G7872" t="inlineStr">
        <is>
          <t>Prod_0095</t>
        </is>
      </c>
      <c r="H7872" t="inlineStr">
        <is>
          <t>Food</t>
        </is>
      </c>
      <c r="I7872" t="n">
        <v>7</v>
      </c>
      <c r="J7872" t="n">
        <v>226.09</v>
      </c>
      <c r="K7872" t="n">
        <v>0</v>
      </c>
      <c r="L7872">
        <f>I7872*J7872*(1-K7872)</f>
        <v/>
      </c>
      <c r="M7872">
        <f>VLOOKUP(F7872,Products!A:D,4,FALSE)*I7872</f>
        <v/>
      </c>
      <c r="N7872">
        <f>L7872-M7872</f>
        <v/>
      </c>
    </row>
    <row r="7873">
      <c r="A7873" t="inlineStr">
        <is>
          <t>T1007871</t>
        </is>
      </c>
      <c r="B7873" t="inlineStr">
        <is>
          <t>2024-04-02</t>
        </is>
      </c>
      <c r="C7873" t="inlineStr">
        <is>
          <t>S040</t>
        </is>
      </c>
      <c r="D7873" t="inlineStr">
        <is>
          <t>Store_040</t>
        </is>
      </c>
      <c r="E7873" t="inlineStr">
        <is>
          <t>Central</t>
        </is>
      </c>
      <c r="F7873" t="inlineStr">
        <is>
          <t>P0030</t>
        </is>
      </c>
      <c r="G7873" t="inlineStr">
        <is>
          <t>Prod_0030</t>
        </is>
      </c>
      <c r="H7873" t="inlineStr">
        <is>
          <t>Household</t>
        </is>
      </c>
      <c r="I7873" t="n">
        <v>6</v>
      </c>
      <c r="J7873" t="n">
        <v>654.46</v>
      </c>
      <c r="K7873" t="n">
        <v>0</v>
      </c>
      <c r="L7873">
        <f>I7873*J7873*(1-K7873)</f>
        <v/>
      </c>
      <c r="M7873">
        <f>VLOOKUP(F7873,Products!A:D,4,FALSE)*I7873</f>
        <v/>
      </c>
      <c r="N7873">
        <f>L7873-M7873</f>
        <v/>
      </c>
    </row>
    <row r="7874">
      <c r="A7874" t="inlineStr">
        <is>
          <t>T1007872</t>
        </is>
      </c>
      <c r="B7874" t="inlineStr">
        <is>
          <t>2024-05-06</t>
        </is>
      </c>
      <c r="C7874" t="inlineStr">
        <is>
          <t>S046</t>
        </is>
      </c>
      <c r="D7874" t="inlineStr">
        <is>
          <t>Store_046</t>
        </is>
      </c>
      <c r="E7874" t="inlineStr">
        <is>
          <t>South</t>
        </is>
      </c>
      <c r="F7874" t="inlineStr">
        <is>
          <t>P0191</t>
        </is>
      </c>
      <c r="G7874" t="inlineStr">
        <is>
          <t>Prod_0191</t>
        </is>
      </c>
      <c r="H7874" t="inlineStr">
        <is>
          <t>Food</t>
        </is>
      </c>
      <c r="I7874" t="n">
        <v>2</v>
      </c>
      <c r="J7874" t="n">
        <v>517.84</v>
      </c>
      <c r="K7874" t="n">
        <v>0</v>
      </c>
      <c r="L7874">
        <f>I7874*J7874*(1-K7874)</f>
        <v/>
      </c>
      <c r="M7874">
        <f>VLOOKUP(F7874,Products!A:D,4,FALSE)*I7874</f>
        <v/>
      </c>
      <c r="N7874">
        <f>L7874-M7874</f>
        <v/>
      </c>
    </row>
    <row r="7875">
      <c r="A7875" t="inlineStr">
        <is>
          <t>T1007873</t>
        </is>
      </c>
      <c r="B7875" t="inlineStr">
        <is>
          <t>2023-02-01</t>
        </is>
      </c>
      <c r="C7875" t="inlineStr">
        <is>
          <t>S001</t>
        </is>
      </c>
      <c r="D7875" t="inlineStr">
        <is>
          <t>Store_001</t>
        </is>
      </c>
      <c r="E7875" t="inlineStr">
        <is>
          <t>West</t>
        </is>
      </c>
      <c r="F7875" t="inlineStr">
        <is>
          <t>P0051</t>
        </is>
      </c>
      <c r="G7875" t="inlineStr">
        <is>
          <t>Prod_0051</t>
        </is>
      </c>
      <c r="H7875" t="inlineStr">
        <is>
          <t>Clothing</t>
        </is>
      </c>
      <c r="I7875" t="n">
        <v>4</v>
      </c>
      <c r="J7875" t="n">
        <v>62.46</v>
      </c>
      <c r="K7875" t="n">
        <v>0</v>
      </c>
      <c r="L7875">
        <f>I7875*J7875*(1-K7875)</f>
        <v/>
      </c>
      <c r="M7875">
        <f>VLOOKUP(F7875,Products!A:D,4,FALSE)*I7875</f>
        <v/>
      </c>
      <c r="N7875">
        <f>L7875-M7875</f>
        <v/>
      </c>
    </row>
    <row r="7876">
      <c r="A7876" t="inlineStr">
        <is>
          <t>T1007874</t>
        </is>
      </c>
      <c r="B7876" t="inlineStr">
        <is>
          <t>2023-11-10</t>
        </is>
      </c>
      <c r="C7876" t="inlineStr">
        <is>
          <t>S032</t>
        </is>
      </c>
      <c r="D7876" t="inlineStr">
        <is>
          <t>Store_032</t>
        </is>
      </c>
      <c r="E7876" t="inlineStr">
        <is>
          <t>Central</t>
        </is>
      </c>
      <c r="F7876" t="inlineStr">
        <is>
          <t>P0177</t>
        </is>
      </c>
      <c r="G7876" t="inlineStr">
        <is>
          <t>Prod_0177</t>
        </is>
      </c>
      <c r="H7876" t="inlineStr">
        <is>
          <t>Household</t>
        </is>
      </c>
      <c r="I7876" t="n">
        <v>4</v>
      </c>
      <c r="J7876" t="n">
        <v>221.02</v>
      </c>
      <c r="K7876" t="n">
        <v>0.1</v>
      </c>
      <c r="L7876">
        <f>I7876*J7876*(1-K7876)</f>
        <v/>
      </c>
      <c r="M7876">
        <f>VLOOKUP(F7876,Products!A:D,4,FALSE)*I7876</f>
        <v/>
      </c>
      <c r="N7876">
        <f>L7876-M7876</f>
        <v/>
      </c>
    </row>
    <row r="7877">
      <c r="A7877" t="inlineStr">
        <is>
          <t>T1007875</t>
        </is>
      </c>
      <c r="B7877" t="inlineStr">
        <is>
          <t>2025-08-04</t>
        </is>
      </c>
      <c r="C7877" t="inlineStr">
        <is>
          <t>S043</t>
        </is>
      </c>
      <c r="D7877" t="inlineStr">
        <is>
          <t>Store_043</t>
        </is>
      </c>
      <c r="E7877" t="inlineStr">
        <is>
          <t>East</t>
        </is>
      </c>
      <c r="F7877" t="inlineStr">
        <is>
          <t>P0100</t>
        </is>
      </c>
      <c r="G7877" t="inlineStr">
        <is>
          <t>Prod_0100</t>
        </is>
      </c>
      <c r="H7877" t="inlineStr">
        <is>
          <t>Household</t>
        </is>
      </c>
      <c r="I7877" t="n">
        <v>9</v>
      </c>
      <c r="J7877" t="n">
        <v>468.08</v>
      </c>
      <c r="K7877" t="n">
        <v>0</v>
      </c>
      <c r="L7877">
        <f>I7877*J7877*(1-K7877)</f>
        <v/>
      </c>
      <c r="M7877">
        <f>VLOOKUP(F7877,Products!A:D,4,FALSE)*I7877</f>
        <v/>
      </c>
      <c r="N7877">
        <f>L7877-M7877</f>
        <v/>
      </c>
    </row>
    <row r="7878">
      <c r="A7878" t="inlineStr">
        <is>
          <t>T1007876</t>
        </is>
      </c>
      <c r="B7878" t="inlineStr">
        <is>
          <t>2024-07-27</t>
        </is>
      </c>
      <c r="C7878" t="inlineStr">
        <is>
          <t>S017</t>
        </is>
      </c>
      <c r="D7878" t="inlineStr">
        <is>
          <t>Store_017</t>
        </is>
      </c>
      <c r="E7878" t="inlineStr">
        <is>
          <t>South</t>
        </is>
      </c>
      <c r="F7878" t="inlineStr">
        <is>
          <t>P0150</t>
        </is>
      </c>
      <c r="G7878" t="inlineStr">
        <is>
          <t>Prod_0150</t>
        </is>
      </c>
      <c r="H7878" t="inlineStr">
        <is>
          <t>Clothing</t>
        </is>
      </c>
      <c r="I7878" t="n">
        <v>2</v>
      </c>
      <c r="J7878" t="n">
        <v>403.73</v>
      </c>
      <c r="K7878" t="n">
        <v>0</v>
      </c>
      <c r="L7878">
        <f>I7878*J7878*(1-K7878)</f>
        <v/>
      </c>
      <c r="M7878">
        <f>VLOOKUP(F7878,Products!A:D,4,FALSE)*I7878</f>
        <v/>
      </c>
      <c r="N7878">
        <f>L7878-M7878</f>
        <v/>
      </c>
    </row>
    <row r="7879">
      <c r="A7879" t="inlineStr">
        <is>
          <t>T1007877</t>
        </is>
      </c>
      <c r="B7879" t="inlineStr">
        <is>
          <t>2025-01-16</t>
        </is>
      </c>
      <c r="C7879" t="inlineStr">
        <is>
          <t>S040</t>
        </is>
      </c>
      <c r="D7879" t="inlineStr">
        <is>
          <t>Store_040</t>
        </is>
      </c>
      <c r="E7879" t="inlineStr">
        <is>
          <t>Central</t>
        </is>
      </c>
      <c r="F7879" t="inlineStr">
        <is>
          <t>P0065</t>
        </is>
      </c>
      <c r="G7879" t="inlineStr">
        <is>
          <t>Prod_0065</t>
        </is>
      </c>
      <c r="H7879" t="inlineStr">
        <is>
          <t>Beverages</t>
        </is>
      </c>
      <c r="I7879" t="n">
        <v>4</v>
      </c>
      <c r="J7879" t="n">
        <v>248.35</v>
      </c>
      <c r="K7879" t="n">
        <v>0</v>
      </c>
      <c r="L7879">
        <f>I7879*J7879*(1-K7879)</f>
        <v/>
      </c>
      <c r="M7879">
        <f>VLOOKUP(F7879,Products!A:D,4,FALSE)*I7879</f>
        <v/>
      </c>
      <c r="N7879">
        <f>L7879-M7879</f>
        <v/>
      </c>
    </row>
    <row r="7880">
      <c r="A7880" t="inlineStr">
        <is>
          <t>T1007878</t>
        </is>
      </c>
      <c r="B7880" t="inlineStr">
        <is>
          <t>2024-04-17</t>
        </is>
      </c>
      <c r="C7880" t="inlineStr">
        <is>
          <t>S008</t>
        </is>
      </c>
      <c r="D7880" t="inlineStr">
        <is>
          <t>Store_008</t>
        </is>
      </c>
      <c r="E7880" t="inlineStr">
        <is>
          <t>East</t>
        </is>
      </c>
      <c r="F7880" t="inlineStr">
        <is>
          <t>P0173</t>
        </is>
      </c>
      <c r="G7880" t="inlineStr">
        <is>
          <t>Prod_0173</t>
        </is>
      </c>
      <c r="H7880" t="inlineStr">
        <is>
          <t>Toys</t>
        </is>
      </c>
      <c r="I7880" t="n">
        <v>2</v>
      </c>
      <c r="J7880" t="n">
        <v>927.0599999999999</v>
      </c>
      <c r="K7880" t="n">
        <v>0</v>
      </c>
      <c r="L7880">
        <f>I7880*J7880*(1-K7880)</f>
        <v/>
      </c>
      <c r="M7880">
        <f>VLOOKUP(F7880,Products!A:D,4,FALSE)*I7880</f>
        <v/>
      </c>
      <c r="N7880">
        <f>L7880-M7880</f>
        <v/>
      </c>
    </row>
    <row r="7881">
      <c r="A7881" t="inlineStr">
        <is>
          <t>T1007879</t>
        </is>
      </c>
      <c r="B7881" t="inlineStr">
        <is>
          <t>2024-11-29</t>
        </is>
      </c>
      <c r="C7881" t="inlineStr">
        <is>
          <t>S009</t>
        </is>
      </c>
      <c r="D7881" t="inlineStr">
        <is>
          <t>Store_009</t>
        </is>
      </c>
      <c r="E7881" t="inlineStr">
        <is>
          <t>Central</t>
        </is>
      </c>
      <c r="F7881" t="inlineStr">
        <is>
          <t>P0047</t>
        </is>
      </c>
      <c r="G7881" t="inlineStr">
        <is>
          <t>Prod_0047</t>
        </is>
      </c>
      <c r="H7881" t="inlineStr">
        <is>
          <t>Beverages</t>
        </is>
      </c>
      <c r="I7881" t="n">
        <v>4</v>
      </c>
      <c r="J7881" t="n">
        <v>421.86</v>
      </c>
      <c r="K7881" t="n">
        <v>0</v>
      </c>
      <c r="L7881">
        <f>I7881*J7881*(1-K7881)</f>
        <v/>
      </c>
      <c r="M7881">
        <f>VLOOKUP(F7881,Products!A:D,4,FALSE)*I7881</f>
        <v/>
      </c>
      <c r="N7881">
        <f>L7881-M7881</f>
        <v/>
      </c>
    </row>
    <row r="7882">
      <c r="A7882" t="inlineStr">
        <is>
          <t>T1007880</t>
        </is>
      </c>
      <c r="B7882" t="inlineStr">
        <is>
          <t>2023-07-11</t>
        </is>
      </c>
      <c r="C7882" t="inlineStr">
        <is>
          <t>S037</t>
        </is>
      </c>
      <c r="D7882" t="inlineStr">
        <is>
          <t>Store_037</t>
        </is>
      </c>
      <c r="E7882" t="inlineStr">
        <is>
          <t>East</t>
        </is>
      </c>
      <c r="F7882" t="inlineStr">
        <is>
          <t>P0056</t>
        </is>
      </c>
      <c r="G7882" t="inlineStr">
        <is>
          <t>Prod_0056</t>
        </is>
      </c>
      <c r="H7882" t="inlineStr">
        <is>
          <t>Household</t>
        </is>
      </c>
      <c r="I7882" t="n">
        <v>7</v>
      </c>
      <c r="J7882" t="n">
        <v>243.27</v>
      </c>
      <c r="K7882" t="n">
        <v>0</v>
      </c>
      <c r="L7882">
        <f>I7882*J7882*(1-K7882)</f>
        <v/>
      </c>
      <c r="M7882">
        <f>VLOOKUP(F7882,Products!A:D,4,FALSE)*I7882</f>
        <v/>
      </c>
      <c r="N7882">
        <f>L7882-M7882</f>
        <v/>
      </c>
    </row>
    <row r="7883">
      <c r="A7883" t="inlineStr">
        <is>
          <t>T1007881</t>
        </is>
      </c>
      <c r="B7883" t="inlineStr">
        <is>
          <t>2023-11-04</t>
        </is>
      </c>
      <c r="C7883" t="inlineStr">
        <is>
          <t>S004</t>
        </is>
      </c>
      <c r="D7883" t="inlineStr">
        <is>
          <t>Store_004</t>
        </is>
      </c>
      <c r="E7883" t="inlineStr">
        <is>
          <t>Central</t>
        </is>
      </c>
      <c r="F7883" t="inlineStr">
        <is>
          <t>P0179</t>
        </is>
      </c>
      <c r="G7883" t="inlineStr">
        <is>
          <t>Prod_0179</t>
        </is>
      </c>
      <c r="H7883" t="inlineStr">
        <is>
          <t>Household</t>
        </is>
      </c>
      <c r="I7883" t="n">
        <v>4</v>
      </c>
      <c r="J7883" t="n">
        <v>212.72</v>
      </c>
      <c r="K7883" t="n">
        <v>0</v>
      </c>
      <c r="L7883">
        <f>I7883*J7883*(1-K7883)</f>
        <v/>
      </c>
      <c r="M7883">
        <f>VLOOKUP(F7883,Products!A:D,4,FALSE)*I7883</f>
        <v/>
      </c>
      <c r="N7883">
        <f>L7883-M7883</f>
        <v/>
      </c>
    </row>
    <row r="7884">
      <c r="A7884" t="inlineStr">
        <is>
          <t>T1007882</t>
        </is>
      </c>
      <c r="B7884" t="inlineStr">
        <is>
          <t>2024-05-07</t>
        </is>
      </c>
      <c r="C7884" t="inlineStr">
        <is>
          <t>S017</t>
        </is>
      </c>
      <c r="D7884" t="inlineStr">
        <is>
          <t>Store_017</t>
        </is>
      </c>
      <c r="E7884" t="inlineStr">
        <is>
          <t>South</t>
        </is>
      </c>
      <c r="F7884" t="inlineStr">
        <is>
          <t>P0057</t>
        </is>
      </c>
      <c r="G7884" t="inlineStr">
        <is>
          <t>Prod_0057</t>
        </is>
      </c>
      <c r="H7884" t="inlineStr">
        <is>
          <t>Beverages</t>
        </is>
      </c>
      <c r="I7884" t="n">
        <v>9</v>
      </c>
      <c r="J7884" t="n">
        <v>67.44</v>
      </c>
      <c r="K7884" t="n">
        <v>0.05</v>
      </c>
      <c r="L7884">
        <f>I7884*J7884*(1-K7884)</f>
        <v/>
      </c>
      <c r="M7884">
        <f>VLOOKUP(F7884,Products!A:D,4,FALSE)*I7884</f>
        <v/>
      </c>
      <c r="N7884">
        <f>L7884-M7884</f>
        <v/>
      </c>
    </row>
    <row r="7885">
      <c r="A7885" t="inlineStr">
        <is>
          <t>T1007883</t>
        </is>
      </c>
      <c r="B7885" t="inlineStr">
        <is>
          <t>2024-05-10</t>
        </is>
      </c>
      <c r="C7885" t="inlineStr">
        <is>
          <t>S033</t>
        </is>
      </c>
      <c r="D7885" t="inlineStr">
        <is>
          <t>Store_033</t>
        </is>
      </c>
      <c r="E7885" t="inlineStr">
        <is>
          <t>North</t>
        </is>
      </c>
      <c r="F7885" t="inlineStr">
        <is>
          <t>P0149</t>
        </is>
      </c>
      <c r="G7885" t="inlineStr">
        <is>
          <t>Prod_0149</t>
        </is>
      </c>
      <c r="H7885" t="inlineStr">
        <is>
          <t>Toys</t>
        </is>
      </c>
      <c r="I7885" t="n">
        <v>6</v>
      </c>
      <c r="J7885" t="n">
        <v>53.46</v>
      </c>
      <c r="K7885" t="n">
        <v>0</v>
      </c>
      <c r="L7885">
        <f>I7885*J7885*(1-K7885)</f>
        <v/>
      </c>
      <c r="M7885">
        <f>VLOOKUP(F7885,Products!A:D,4,FALSE)*I7885</f>
        <v/>
      </c>
      <c r="N7885">
        <f>L7885-M7885</f>
        <v/>
      </c>
    </row>
    <row r="7886">
      <c r="A7886" t="inlineStr">
        <is>
          <t>T1007884</t>
        </is>
      </c>
      <c r="B7886" t="inlineStr">
        <is>
          <t>2023-11-01</t>
        </is>
      </c>
      <c r="C7886" t="inlineStr">
        <is>
          <t>S006</t>
        </is>
      </c>
      <c r="D7886" t="inlineStr">
        <is>
          <t>Store_006</t>
        </is>
      </c>
      <c r="E7886" t="inlineStr">
        <is>
          <t>East</t>
        </is>
      </c>
      <c r="F7886" t="inlineStr">
        <is>
          <t>P0165</t>
        </is>
      </c>
      <c r="G7886" t="inlineStr">
        <is>
          <t>Prod_0165</t>
        </is>
      </c>
      <c r="H7886" t="inlineStr">
        <is>
          <t>Clothing</t>
        </is>
      </c>
      <c r="I7886" t="n">
        <v>2</v>
      </c>
      <c r="J7886" t="n">
        <v>524.48</v>
      </c>
      <c r="K7886" t="n">
        <v>0</v>
      </c>
      <c r="L7886">
        <f>I7886*J7886*(1-K7886)</f>
        <v/>
      </c>
      <c r="M7886">
        <f>VLOOKUP(F7886,Products!A:D,4,FALSE)*I7886</f>
        <v/>
      </c>
      <c r="N7886">
        <f>L7886-M7886</f>
        <v/>
      </c>
    </row>
    <row r="7887">
      <c r="A7887" t="inlineStr">
        <is>
          <t>T1007885</t>
        </is>
      </c>
      <c r="B7887" t="inlineStr">
        <is>
          <t>2023-12-20</t>
        </is>
      </c>
      <c r="C7887" t="inlineStr">
        <is>
          <t>S015</t>
        </is>
      </c>
      <c r="D7887" t="inlineStr">
        <is>
          <t>Store_015</t>
        </is>
      </c>
      <c r="E7887" t="inlineStr">
        <is>
          <t>North</t>
        </is>
      </c>
      <c r="F7887" t="inlineStr">
        <is>
          <t>P0109</t>
        </is>
      </c>
      <c r="G7887" t="inlineStr">
        <is>
          <t>Prod_0109</t>
        </is>
      </c>
      <c r="H7887" t="inlineStr">
        <is>
          <t>Beverages</t>
        </is>
      </c>
      <c r="I7887" t="n">
        <v>3</v>
      </c>
      <c r="J7887" t="n">
        <v>632.78</v>
      </c>
      <c r="K7887" t="n">
        <v>0</v>
      </c>
      <c r="L7887">
        <f>I7887*J7887*(1-K7887)</f>
        <v/>
      </c>
      <c r="M7887">
        <f>VLOOKUP(F7887,Products!A:D,4,FALSE)*I7887</f>
        <v/>
      </c>
      <c r="N7887">
        <f>L7887-M7887</f>
        <v/>
      </c>
    </row>
    <row r="7888">
      <c r="A7888" t="inlineStr">
        <is>
          <t>T1007886</t>
        </is>
      </c>
      <c r="B7888" t="inlineStr">
        <is>
          <t>2023-09-09</t>
        </is>
      </c>
      <c r="C7888" t="inlineStr">
        <is>
          <t>S050</t>
        </is>
      </c>
      <c r="D7888" t="inlineStr">
        <is>
          <t>Store_050</t>
        </is>
      </c>
      <c r="E7888" t="inlineStr">
        <is>
          <t>South</t>
        </is>
      </c>
      <c r="F7888" t="inlineStr">
        <is>
          <t>P0145</t>
        </is>
      </c>
      <c r="G7888" t="inlineStr">
        <is>
          <t>Prod_0145</t>
        </is>
      </c>
      <c r="H7888" t="inlineStr">
        <is>
          <t>Electronics</t>
        </is>
      </c>
      <c r="I7888" t="n">
        <v>1</v>
      </c>
      <c r="J7888" t="n">
        <v>478.75</v>
      </c>
      <c r="K7888" t="n">
        <v>0</v>
      </c>
      <c r="L7888">
        <f>I7888*J7888*(1-K7888)</f>
        <v/>
      </c>
      <c r="M7888">
        <f>VLOOKUP(F7888,Products!A:D,4,FALSE)*I7888</f>
        <v/>
      </c>
      <c r="N7888">
        <f>L7888-M7888</f>
        <v/>
      </c>
    </row>
    <row r="7889">
      <c r="A7889" t="inlineStr">
        <is>
          <t>T1007887</t>
        </is>
      </c>
      <c r="B7889" t="inlineStr">
        <is>
          <t>2023-11-22</t>
        </is>
      </c>
      <c r="C7889" t="inlineStr">
        <is>
          <t>S032</t>
        </is>
      </c>
      <c r="D7889" t="inlineStr">
        <is>
          <t>Store_032</t>
        </is>
      </c>
      <c r="E7889" t="inlineStr">
        <is>
          <t>Central</t>
        </is>
      </c>
      <c r="F7889" t="inlineStr">
        <is>
          <t>P0049</t>
        </is>
      </c>
      <c r="G7889" t="inlineStr">
        <is>
          <t>Prod_0049</t>
        </is>
      </c>
      <c r="H7889" t="inlineStr">
        <is>
          <t>Beverages</t>
        </is>
      </c>
      <c r="I7889" t="n">
        <v>3</v>
      </c>
      <c r="J7889" t="n">
        <v>255.8</v>
      </c>
      <c r="K7889" t="n">
        <v>0.05</v>
      </c>
      <c r="L7889">
        <f>I7889*J7889*(1-K7889)</f>
        <v/>
      </c>
      <c r="M7889">
        <f>VLOOKUP(F7889,Products!A:D,4,FALSE)*I7889</f>
        <v/>
      </c>
      <c r="N7889">
        <f>L7889-M7889</f>
        <v/>
      </c>
    </row>
    <row r="7890">
      <c r="A7890" t="inlineStr">
        <is>
          <t>T1007888</t>
        </is>
      </c>
      <c r="B7890" t="inlineStr">
        <is>
          <t>2024-01-20</t>
        </is>
      </c>
      <c r="C7890" t="inlineStr">
        <is>
          <t>S023</t>
        </is>
      </c>
      <c r="D7890" t="inlineStr">
        <is>
          <t>Store_023</t>
        </is>
      </c>
      <c r="E7890" t="inlineStr">
        <is>
          <t>South</t>
        </is>
      </c>
      <c r="F7890" t="inlineStr">
        <is>
          <t>P0023</t>
        </is>
      </c>
      <c r="G7890" t="inlineStr">
        <is>
          <t>Prod_0023</t>
        </is>
      </c>
      <c r="H7890" t="inlineStr">
        <is>
          <t>Stationery</t>
        </is>
      </c>
      <c r="I7890" t="n">
        <v>8</v>
      </c>
      <c r="J7890" t="n">
        <v>183.71</v>
      </c>
      <c r="K7890" t="n">
        <v>0</v>
      </c>
      <c r="L7890">
        <f>I7890*J7890*(1-K7890)</f>
        <v/>
      </c>
      <c r="M7890">
        <f>VLOOKUP(F7890,Products!A:D,4,FALSE)*I7890</f>
        <v/>
      </c>
      <c r="N7890">
        <f>L7890-M7890</f>
        <v/>
      </c>
    </row>
    <row r="7891">
      <c r="A7891" t="inlineStr">
        <is>
          <t>T1007889</t>
        </is>
      </c>
      <c r="B7891" t="inlineStr">
        <is>
          <t>2023-09-27</t>
        </is>
      </c>
      <c r="C7891" t="inlineStr">
        <is>
          <t>S039</t>
        </is>
      </c>
      <c r="D7891" t="inlineStr">
        <is>
          <t>Store_039</t>
        </is>
      </c>
      <c r="E7891" t="inlineStr">
        <is>
          <t>North</t>
        </is>
      </c>
      <c r="F7891" t="inlineStr">
        <is>
          <t>P0015</t>
        </is>
      </c>
      <c r="G7891" t="inlineStr">
        <is>
          <t>Prod_0015</t>
        </is>
      </c>
      <c r="H7891" t="inlineStr">
        <is>
          <t>Food</t>
        </is>
      </c>
      <c r="I7891" t="n">
        <v>6</v>
      </c>
      <c r="J7891" t="n">
        <v>124.33</v>
      </c>
      <c r="K7891" t="n">
        <v>0</v>
      </c>
      <c r="L7891">
        <f>I7891*J7891*(1-K7891)</f>
        <v/>
      </c>
      <c r="M7891">
        <f>VLOOKUP(F7891,Products!A:D,4,FALSE)*I7891</f>
        <v/>
      </c>
      <c r="N7891">
        <f>L7891-M7891</f>
        <v/>
      </c>
    </row>
    <row r="7892">
      <c r="A7892" t="inlineStr">
        <is>
          <t>T1007890</t>
        </is>
      </c>
      <c r="B7892" t="inlineStr">
        <is>
          <t>2024-09-23</t>
        </is>
      </c>
      <c r="C7892" t="inlineStr">
        <is>
          <t>S027</t>
        </is>
      </c>
      <c r="D7892" t="inlineStr">
        <is>
          <t>Store_027</t>
        </is>
      </c>
      <c r="E7892" t="inlineStr">
        <is>
          <t>South</t>
        </is>
      </c>
      <c r="F7892" t="inlineStr">
        <is>
          <t>P0048</t>
        </is>
      </c>
      <c r="G7892" t="inlineStr">
        <is>
          <t>Prod_0048</t>
        </is>
      </c>
      <c r="H7892" t="inlineStr">
        <is>
          <t>Toys</t>
        </is>
      </c>
      <c r="I7892" t="n">
        <v>2</v>
      </c>
      <c r="J7892" t="n">
        <v>255.99</v>
      </c>
      <c r="K7892" t="n">
        <v>0</v>
      </c>
      <c r="L7892">
        <f>I7892*J7892*(1-K7892)</f>
        <v/>
      </c>
      <c r="M7892">
        <f>VLOOKUP(F7892,Products!A:D,4,FALSE)*I7892</f>
        <v/>
      </c>
      <c r="N7892">
        <f>L7892-M7892</f>
        <v/>
      </c>
    </row>
    <row r="7893">
      <c r="A7893" t="inlineStr">
        <is>
          <t>T1007891</t>
        </is>
      </c>
      <c r="B7893" t="inlineStr">
        <is>
          <t>2024-09-16</t>
        </is>
      </c>
      <c r="C7893" t="inlineStr">
        <is>
          <t>S040</t>
        </is>
      </c>
      <c r="D7893" t="inlineStr">
        <is>
          <t>Store_040</t>
        </is>
      </c>
      <c r="E7893" t="inlineStr">
        <is>
          <t>Central</t>
        </is>
      </c>
      <c r="F7893" t="inlineStr">
        <is>
          <t>P0054</t>
        </is>
      </c>
      <c r="G7893" t="inlineStr">
        <is>
          <t>Prod_0054</t>
        </is>
      </c>
      <c r="H7893" t="inlineStr">
        <is>
          <t>Food</t>
        </is>
      </c>
      <c r="I7893" t="n">
        <v>7</v>
      </c>
      <c r="J7893" t="n">
        <v>517.54</v>
      </c>
      <c r="K7893" t="n">
        <v>0</v>
      </c>
      <c r="L7893">
        <f>I7893*J7893*(1-K7893)</f>
        <v/>
      </c>
      <c r="M7893">
        <f>VLOOKUP(F7893,Products!A:D,4,FALSE)*I7893</f>
        <v/>
      </c>
      <c r="N7893">
        <f>L7893-M7893</f>
        <v/>
      </c>
    </row>
    <row r="7894">
      <c r="A7894" t="inlineStr">
        <is>
          <t>T1007892</t>
        </is>
      </c>
      <c r="B7894" t="inlineStr">
        <is>
          <t>2024-04-19</t>
        </is>
      </c>
      <c r="C7894" t="inlineStr">
        <is>
          <t>S014</t>
        </is>
      </c>
      <c r="D7894" t="inlineStr">
        <is>
          <t>Store_014</t>
        </is>
      </c>
      <c r="E7894" t="inlineStr">
        <is>
          <t>West</t>
        </is>
      </c>
      <c r="F7894" t="inlineStr">
        <is>
          <t>P0120</t>
        </is>
      </c>
      <c r="G7894" t="inlineStr">
        <is>
          <t>Prod_0120</t>
        </is>
      </c>
      <c r="H7894" t="inlineStr">
        <is>
          <t>Stationery</t>
        </is>
      </c>
      <c r="I7894" t="n">
        <v>3</v>
      </c>
      <c r="J7894" t="n">
        <v>393.2</v>
      </c>
      <c r="K7894" t="n">
        <v>0.05</v>
      </c>
      <c r="L7894">
        <f>I7894*J7894*(1-K7894)</f>
        <v/>
      </c>
      <c r="M7894">
        <f>VLOOKUP(F7894,Products!A:D,4,FALSE)*I7894</f>
        <v/>
      </c>
      <c r="N7894">
        <f>L7894-M7894</f>
        <v/>
      </c>
    </row>
    <row r="7895">
      <c r="A7895" t="inlineStr">
        <is>
          <t>T1007893</t>
        </is>
      </c>
      <c r="B7895" t="inlineStr">
        <is>
          <t>2024-09-18</t>
        </is>
      </c>
      <c r="C7895" t="inlineStr">
        <is>
          <t>S018</t>
        </is>
      </c>
      <c r="D7895" t="inlineStr">
        <is>
          <t>Store_018</t>
        </is>
      </c>
      <c r="E7895" t="inlineStr">
        <is>
          <t>South</t>
        </is>
      </c>
      <c r="F7895" t="inlineStr">
        <is>
          <t>P0070</t>
        </is>
      </c>
      <c r="G7895" t="inlineStr">
        <is>
          <t>Prod_0070</t>
        </is>
      </c>
      <c r="H7895" t="inlineStr">
        <is>
          <t>Beverages</t>
        </is>
      </c>
      <c r="I7895" t="n">
        <v>5</v>
      </c>
      <c r="J7895" t="n">
        <v>755.26</v>
      </c>
      <c r="K7895" t="n">
        <v>0</v>
      </c>
      <c r="L7895">
        <f>I7895*J7895*(1-K7895)</f>
        <v/>
      </c>
      <c r="M7895">
        <f>VLOOKUP(F7895,Products!A:D,4,FALSE)*I7895</f>
        <v/>
      </c>
      <c r="N7895">
        <f>L7895-M7895</f>
        <v/>
      </c>
    </row>
    <row r="7896">
      <c r="A7896" t="inlineStr">
        <is>
          <t>T1007894</t>
        </is>
      </c>
      <c r="B7896" t="inlineStr">
        <is>
          <t>2023-03-11</t>
        </is>
      </c>
      <c r="C7896" t="inlineStr">
        <is>
          <t>S002</t>
        </is>
      </c>
      <c r="D7896" t="inlineStr">
        <is>
          <t>Store_002</t>
        </is>
      </c>
      <c r="E7896" t="inlineStr">
        <is>
          <t>South</t>
        </is>
      </c>
      <c r="F7896" t="inlineStr">
        <is>
          <t>P0126</t>
        </is>
      </c>
      <c r="G7896" t="inlineStr">
        <is>
          <t>Prod_0126</t>
        </is>
      </c>
      <c r="H7896" t="inlineStr">
        <is>
          <t>Toys</t>
        </is>
      </c>
      <c r="I7896" t="n">
        <v>6</v>
      </c>
      <c r="J7896" t="n">
        <v>350.32</v>
      </c>
      <c r="K7896" t="n">
        <v>0.2</v>
      </c>
      <c r="L7896">
        <f>I7896*J7896*(1-K7896)</f>
        <v/>
      </c>
      <c r="M7896">
        <f>VLOOKUP(F7896,Products!A:D,4,FALSE)*I7896</f>
        <v/>
      </c>
      <c r="N7896">
        <f>L7896-M7896</f>
        <v/>
      </c>
    </row>
    <row r="7897">
      <c r="A7897" t="inlineStr">
        <is>
          <t>T1007895</t>
        </is>
      </c>
      <c r="B7897" t="inlineStr">
        <is>
          <t>2024-07-10</t>
        </is>
      </c>
      <c r="C7897" t="inlineStr">
        <is>
          <t>S047</t>
        </is>
      </c>
      <c r="D7897" t="inlineStr">
        <is>
          <t>Store_047</t>
        </is>
      </c>
      <c r="E7897" t="inlineStr">
        <is>
          <t>North</t>
        </is>
      </c>
      <c r="F7897" t="inlineStr">
        <is>
          <t>P0146</t>
        </is>
      </c>
      <c r="G7897" t="inlineStr">
        <is>
          <t>Prod_0146</t>
        </is>
      </c>
      <c r="H7897" t="inlineStr">
        <is>
          <t>Food</t>
        </is>
      </c>
      <c r="I7897" t="n">
        <v>9</v>
      </c>
      <c r="J7897" t="n">
        <v>281.8</v>
      </c>
      <c r="K7897" t="n">
        <v>0</v>
      </c>
      <c r="L7897">
        <f>I7897*J7897*(1-K7897)</f>
        <v/>
      </c>
      <c r="M7897">
        <f>VLOOKUP(F7897,Products!A:D,4,FALSE)*I7897</f>
        <v/>
      </c>
      <c r="N7897">
        <f>L7897-M7897</f>
        <v/>
      </c>
    </row>
    <row r="7898">
      <c r="A7898" t="inlineStr">
        <is>
          <t>T1007896</t>
        </is>
      </c>
      <c r="B7898" t="inlineStr">
        <is>
          <t>2023-04-26</t>
        </is>
      </c>
      <c r="C7898" t="inlineStr">
        <is>
          <t>S047</t>
        </is>
      </c>
      <c r="D7898" t="inlineStr">
        <is>
          <t>Store_047</t>
        </is>
      </c>
      <c r="E7898" t="inlineStr">
        <is>
          <t>North</t>
        </is>
      </c>
      <c r="F7898" t="inlineStr">
        <is>
          <t>P0197</t>
        </is>
      </c>
      <c r="G7898" t="inlineStr">
        <is>
          <t>Prod_0197</t>
        </is>
      </c>
      <c r="H7898" t="inlineStr">
        <is>
          <t>Food</t>
        </is>
      </c>
      <c r="I7898" t="n">
        <v>1</v>
      </c>
      <c r="J7898" t="n">
        <v>181.29</v>
      </c>
      <c r="K7898" t="n">
        <v>0.1</v>
      </c>
      <c r="L7898">
        <f>I7898*J7898*(1-K7898)</f>
        <v/>
      </c>
      <c r="M7898">
        <f>VLOOKUP(F7898,Products!A:D,4,FALSE)*I7898</f>
        <v/>
      </c>
      <c r="N7898">
        <f>L7898-M7898</f>
        <v/>
      </c>
    </row>
    <row r="7899">
      <c r="A7899" t="inlineStr">
        <is>
          <t>T1007897</t>
        </is>
      </c>
      <c r="B7899" t="inlineStr">
        <is>
          <t>2024-09-02</t>
        </is>
      </c>
      <c r="C7899" t="inlineStr">
        <is>
          <t>S002</t>
        </is>
      </c>
      <c r="D7899" t="inlineStr">
        <is>
          <t>Store_002</t>
        </is>
      </c>
      <c r="E7899" t="inlineStr">
        <is>
          <t>South</t>
        </is>
      </c>
      <c r="F7899" t="inlineStr">
        <is>
          <t>P0042</t>
        </is>
      </c>
      <c r="G7899" t="inlineStr">
        <is>
          <t>Prod_0042</t>
        </is>
      </c>
      <c r="H7899" t="inlineStr">
        <is>
          <t>Electronics</t>
        </is>
      </c>
      <c r="I7899" t="n">
        <v>1</v>
      </c>
      <c r="J7899" t="n">
        <v>858.08</v>
      </c>
      <c r="K7899" t="n">
        <v>0</v>
      </c>
      <c r="L7899">
        <f>I7899*J7899*(1-K7899)</f>
        <v/>
      </c>
      <c r="M7899">
        <f>VLOOKUP(F7899,Products!A:D,4,FALSE)*I7899</f>
        <v/>
      </c>
      <c r="N7899">
        <f>L7899-M7899</f>
        <v/>
      </c>
    </row>
    <row r="7900">
      <c r="A7900" t="inlineStr">
        <is>
          <t>T1007898</t>
        </is>
      </c>
      <c r="B7900" t="inlineStr">
        <is>
          <t>2023-10-25</t>
        </is>
      </c>
      <c r="C7900" t="inlineStr">
        <is>
          <t>S028</t>
        </is>
      </c>
      <c r="D7900" t="inlineStr">
        <is>
          <t>Store_028</t>
        </is>
      </c>
      <c r="E7900" t="inlineStr">
        <is>
          <t>North</t>
        </is>
      </c>
      <c r="F7900" t="inlineStr">
        <is>
          <t>P0090</t>
        </is>
      </c>
      <c r="G7900" t="inlineStr">
        <is>
          <t>Prod_0090</t>
        </is>
      </c>
      <c r="H7900" t="inlineStr">
        <is>
          <t>Toys</t>
        </is>
      </c>
      <c r="I7900" t="n">
        <v>6</v>
      </c>
      <c r="J7900" t="n">
        <v>399.42</v>
      </c>
      <c r="K7900" t="n">
        <v>0.05</v>
      </c>
      <c r="L7900">
        <f>I7900*J7900*(1-K7900)</f>
        <v/>
      </c>
      <c r="M7900">
        <f>VLOOKUP(F7900,Products!A:D,4,FALSE)*I7900</f>
        <v/>
      </c>
      <c r="N7900">
        <f>L7900-M7900</f>
        <v/>
      </c>
    </row>
    <row r="7901">
      <c r="A7901" t="inlineStr">
        <is>
          <t>T1007899</t>
        </is>
      </c>
      <c r="B7901" t="inlineStr">
        <is>
          <t>2023-09-06</t>
        </is>
      </c>
      <c r="C7901" t="inlineStr">
        <is>
          <t>S029</t>
        </is>
      </c>
      <c r="D7901" t="inlineStr">
        <is>
          <t>Store_029</t>
        </is>
      </c>
      <c r="E7901" t="inlineStr">
        <is>
          <t>South</t>
        </is>
      </c>
      <c r="F7901" t="inlineStr">
        <is>
          <t>P0068</t>
        </is>
      </c>
      <c r="G7901" t="inlineStr">
        <is>
          <t>Prod_0068</t>
        </is>
      </c>
      <c r="H7901" t="inlineStr">
        <is>
          <t>Household</t>
        </is>
      </c>
      <c r="I7901" t="n">
        <v>9</v>
      </c>
      <c r="J7901" t="n">
        <v>237.01</v>
      </c>
      <c r="K7901" t="n">
        <v>0.05</v>
      </c>
      <c r="L7901">
        <f>I7901*J7901*(1-K7901)</f>
        <v/>
      </c>
      <c r="M7901">
        <f>VLOOKUP(F7901,Products!A:D,4,FALSE)*I7901</f>
        <v/>
      </c>
      <c r="N7901">
        <f>L7901-M7901</f>
        <v/>
      </c>
    </row>
    <row r="7902">
      <c r="A7902" t="inlineStr">
        <is>
          <t>T1007900</t>
        </is>
      </c>
      <c r="B7902" t="inlineStr">
        <is>
          <t>2024-11-26</t>
        </is>
      </c>
      <c r="C7902" t="inlineStr">
        <is>
          <t>S035</t>
        </is>
      </c>
      <c r="D7902" t="inlineStr">
        <is>
          <t>Store_035</t>
        </is>
      </c>
      <c r="E7902" t="inlineStr">
        <is>
          <t>Central</t>
        </is>
      </c>
      <c r="F7902" t="inlineStr">
        <is>
          <t>P0005</t>
        </is>
      </c>
      <c r="G7902" t="inlineStr">
        <is>
          <t>Prod_0005</t>
        </is>
      </c>
      <c r="H7902" t="inlineStr">
        <is>
          <t>Beverages</t>
        </is>
      </c>
      <c r="I7902" t="n">
        <v>9</v>
      </c>
      <c r="J7902" t="n">
        <v>117.72</v>
      </c>
      <c r="K7902" t="n">
        <v>0</v>
      </c>
      <c r="L7902">
        <f>I7902*J7902*(1-K7902)</f>
        <v/>
      </c>
      <c r="M7902">
        <f>VLOOKUP(F7902,Products!A:D,4,FALSE)*I7902</f>
        <v/>
      </c>
      <c r="N7902">
        <f>L7902-M7902</f>
        <v/>
      </c>
    </row>
    <row r="7903">
      <c r="A7903" t="inlineStr">
        <is>
          <t>T1007901</t>
        </is>
      </c>
      <c r="B7903" t="inlineStr">
        <is>
          <t>2023-10-05</t>
        </is>
      </c>
      <c r="C7903" t="inlineStr">
        <is>
          <t>S047</t>
        </is>
      </c>
      <c r="D7903" t="inlineStr">
        <is>
          <t>Store_047</t>
        </is>
      </c>
      <c r="E7903" t="inlineStr">
        <is>
          <t>North</t>
        </is>
      </c>
      <c r="F7903" t="inlineStr">
        <is>
          <t>P0116</t>
        </is>
      </c>
      <c r="G7903" t="inlineStr">
        <is>
          <t>Prod_0116</t>
        </is>
      </c>
      <c r="H7903" t="inlineStr">
        <is>
          <t>Clothing</t>
        </is>
      </c>
      <c r="I7903" t="n">
        <v>6</v>
      </c>
      <c r="J7903" t="n">
        <v>907.76</v>
      </c>
      <c r="K7903" t="n">
        <v>0</v>
      </c>
      <c r="L7903">
        <f>I7903*J7903*(1-K7903)</f>
        <v/>
      </c>
      <c r="M7903">
        <f>VLOOKUP(F7903,Products!A:D,4,FALSE)*I7903</f>
        <v/>
      </c>
      <c r="N7903">
        <f>L7903-M7903</f>
        <v/>
      </c>
    </row>
    <row r="7904">
      <c r="A7904" t="inlineStr">
        <is>
          <t>T1007902</t>
        </is>
      </c>
      <c r="B7904" t="inlineStr">
        <is>
          <t>2023-04-23</t>
        </is>
      </c>
      <c r="C7904" t="inlineStr">
        <is>
          <t>S032</t>
        </is>
      </c>
      <c r="D7904" t="inlineStr">
        <is>
          <t>Store_032</t>
        </is>
      </c>
      <c r="E7904" t="inlineStr">
        <is>
          <t>Central</t>
        </is>
      </c>
      <c r="F7904" t="inlineStr">
        <is>
          <t>P0003</t>
        </is>
      </c>
      <c r="G7904" t="inlineStr">
        <is>
          <t>Prod_0003</t>
        </is>
      </c>
      <c r="H7904" t="inlineStr">
        <is>
          <t>Household</t>
        </is>
      </c>
      <c r="I7904" t="n">
        <v>2</v>
      </c>
      <c r="J7904" t="n">
        <v>105.33</v>
      </c>
      <c r="K7904" t="n">
        <v>0</v>
      </c>
      <c r="L7904">
        <f>I7904*J7904*(1-K7904)</f>
        <v/>
      </c>
      <c r="M7904">
        <f>VLOOKUP(F7904,Products!A:D,4,FALSE)*I7904</f>
        <v/>
      </c>
      <c r="N7904">
        <f>L7904-M7904</f>
        <v/>
      </c>
    </row>
    <row r="7905">
      <c r="A7905" t="inlineStr">
        <is>
          <t>T1007903</t>
        </is>
      </c>
      <c r="B7905" t="inlineStr">
        <is>
          <t>2023-11-22</t>
        </is>
      </c>
      <c r="C7905" t="inlineStr">
        <is>
          <t>S001</t>
        </is>
      </c>
      <c r="D7905" t="inlineStr">
        <is>
          <t>Store_001</t>
        </is>
      </c>
      <c r="E7905" t="inlineStr">
        <is>
          <t>West</t>
        </is>
      </c>
      <c r="F7905" t="inlineStr">
        <is>
          <t>P0182</t>
        </is>
      </c>
      <c r="G7905" t="inlineStr">
        <is>
          <t>Prod_0182</t>
        </is>
      </c>
      <c r="H7905" t="inlineStr">
        <is>
          <t>Electronics</t>
        </is>
      </c>
      <c r="I7905" t="n">
        <v>3</v>
      </c>
      <c r="J7905" t="n">
        <v>710.5599999999999</v>
      </c>
      <c r="K7905" t="n">
        <v>0.1</v>
      </c>
      <c r="L7905">
        <f>I7905*J7905*(1-K7905)</f>
        <v/>
      </c>
      <c r="M7905">
        <f>VLOOKUP(F7905,Products!A:D,4,FALSE)*I7905</f>
        <v/>
      </c>
      <c r="N7905">
        <f>L7905-M7905</f>
        <v/>
      </c>
    </row>
    <row r="7906">
      <c r="A7906" t="inlineStr">
        <is>
          <t>T1007904</t>
        </is>
      </c>
      <c r="B7906" t="inlineStr">
        <is>
          <t>2023-10-11</t>
        </is>
      </c>
      <c r="C7906" t="inlineStr">
        <is>
          <t>S037</t>
        </is>
      </c>
      <c r="D7906" t="inlineStr">
        <is>
          <t>Store_037</t>
        </is>
      </c>
      <c r="E7906" t="inlineStr">
        <is>
          <t>East</t>
        </is>
      </c>
      <c r="F7906" t="inlineStr">
        <is>
          <t>P0079</t>
        </is>
      </c>
      <c r="G7906" t="inlineStr">
        <is>
          <t>Prod_0079</t>
        </is>
      </c>
      <c r="H7906" t="inlineStr">
        <is>
          <t>Food</t>
        </is>
      </c>
      <c r="I7906" t="n">
        <v>5</v>
      </c>
      <c r="J7906" t="n">
        <v>548.52</v>
      </c>
      <c r="K7906" t="n">
        <v>0</v>
      </c>
      <c r="L7906">
        <f>I7906*J7906*(1-K7906)</f>
        <v/>
      </c>
      <c r="M7906">
        <f>VLOOKUP(F7906,Products!A:D,4,FALSE)*I7906</f>
        <v/>
      </c>
      <c r="N7906">
        <f>L7906-M7906</f>
        <v/>
      </c>
    </row>
    <row r="7907">
      <c r="A7907" t="inlineStr">
        <is>
          <t>T1007905</t>
        </is>
      </c>
      <c r="B7907" t="inlineStr">
        <is>
          <t>2025-06-05</t>
        </is>
      </c>
      <c r="C7907" t="inlineStr">
        <is>
          <t>S003</t>
        </is>
      </c>
      <c r="D7907" t="inlineStr">
        <is>
          <t>Store_003</t>
        </is>
      </c>
      <c r="E7907" t="inlineStr">
        <is>
          <t>North</t>
        </is>
      </c>
      <c r="F7907" t="inlineStr">
        <is>
          <t>P0007</t>
        </is>
      </c>
      <c r="G7907" t="inlineStr">
        <is>
          <t>Prod_0007</t>
        </is>
      </c>
      <c r="H7907" t="inlineStr">
        <is>
          <t>Food</t>
        </is>
      </c>
      <c r="I7907" t="n">
        <v>2</v>
      </c>
      <c r="J7907" t="n">
        <v>113.15</v>
      </c>
      <c r="K7907" t="n">
        <v>0</v>
      </c>
      <c r="L7907">
        <f>I7907*J7907*(1-K7907)</f>
        <v/>
      </c>
      <c r="M7907">
        <f>VLOOKUP(F7907,Products!A:D,4,FALSE)*I7907</f>
        <v/>
      </c>
      <c r="N7907">
        <f>L7907-M7907</f>
        <v/>
      </c>
    </row>
    <row r="7908">
      <c r="A7908" t="inlineStr">
        <is>
          <t>T1007906</t>
        </is>
      </c>
      <c r="B7908" t="inlineStr">
        <is>
          <t>2024-11-16</t>
        </is>
      </c>
      <c r="C7908" t="inlineStr">
        <is>
          <t>S023</t>
        </is>
      </c>
      <c r="D7908" t="inlineStr">
        <is>
          <t>Store_023</t>
        </is>
      </c>
      <c r="E7908" t="inlineStr">
        <is>
          <t>South</t>
        </is>
      </c>
      <c r="F7908" t="inlineStr">
        <is>
          <t>P0070</t>
        </is>
      </c>
      <c r="G7908" t="inlineStr">
        <is>
          <t>Prod_0070</t>
        </is>
      </c>
      <c r="H7908" t="inlineStr">
        <is>
          <t>Beverages</t>
        </is>
      </c>
      <c r="I7908" t="n">
        <v>2</v>
      </c>
      <c r="J7908" t="n">
        <v>592.12</v>
      </c>
      <c r="K7908" t="n">
        <v>0.2</v>
      </c>
      <c r="L7908">
        <f>I7908*J7908*(1-K7908)</f>
        <v/>
      </c>
      <c r="M7908">
        <f>VLOOKUP(F7908,Products!A:D,4,FALSE)*I7908</f>
        <v/>
      </c>
      <c r="N7908">
        <f>L7908-M7908</f>
        <v/>
      </c>
    </row>
    <row r="7909">
      <c r="A7909" t="inlineStr">
        <is>
          <t>T1007907</t>
        </is>
      </c>
      <c r="B7909" t="inlineStr">
        <is>
          <t>2023-10-20</t>
        </is>
      </c>
      <c r="C7909" t="inlineStr">
        <is>
          <t>S024</t>
        </is>
      </c>
      <c r="D7909" t="inlineStr">
        <is>
          <t>Store_024</t>
        </is>
      </c>
      <c r="E7909" t="inlineStr">
        <is>
          <t>South</t>
        </is>
      </c>
      <c r="F7909" t="inlineStr">
        <is>
          <t>P0059</t>
        </is>
      </c>
      <c r="G7909" t="inlineStr">
        <is>
          <t>Prod_0059</t>
        </is>
      </c>
      <c r="H7909" t="inlineStr">
        <is>
          <t>Beverages</t>
        </is>
      </c>
      <c r="I7909" t="n">
        <v>4</v>
      </c>
      <c r="J7909" t="n">
        <v>456.72</v>
      </c>
      <c r="K7909" t="n">
        <v>0</v>
      </c>
      <c r="L7909">
        <f>I7909*J7909*(1-K7909)</f>
        <v/>
      </c>
      <c r="M7909">
        <f>VLOOKUP(F7909,Products!A:D,4,FALSE)*I7909</f>
        <v/>
      </c>
      <c r="N7909">
        <f>L7909-M7909</f>
        <v/>
      </c>
    </row>
    <row r="7910">
      <c r="A7910" t="inlineStr">
        <is>
          <t>T1007908</t>
        </is>
      </c>
      <c r="B7910" t="inlineStr">
        <is>
          <t>2024-03-20</t>
        </is>
      </c>
      <c r="C7910" t="inlineStr">
        <is>
          <t>S042</t>
        </is>
      </c>
      <c r="D7910" t="inlineStr">
        <is>
          <t>Store_042</t>
        </is>
      </c>
      <c r="E7910" t="inlineStr">
        <is>
          <t>Central</t>
        </is>
      </c>
      <c r="F7910" t="inlineStr">
        <is>
          <t>P0022</t>
        </is>
      </c>
      <c r="G7910" t="inlineStr">
        <is>
          <t>Prod_0022</t>
        </is>
      </c>
      <c r="H7910" t="inlineStr">
        <is>
          <t>Beverages</t>
        </is>
      </c>
      <c r="I7910" t="n">
        <v>5</v>
      </c>
      <c r="J7910" t="n">
        <v>271.04</v>
      </c>
      <c r="K7910" t="n">
        <v>0</v>
      </c>
      <c r="L7910">
        <f>I7910*J7910*(1-K7910)</f>
        <v/>
      </c>
      <c r="M7910">
        <f>VLOOKUP(F7910,Products!A:D,4,FALSE)*I7910</f>
        <v/>
      </c>
      <c r="N7910">
        <f>L7910-M7910</f>
        <v/>
      </c>
    </row>
    <row r="7911">
      <c r="A7911" t="inlineStr">
        <is>
          <t>T1007909</t>
        </is>
      </c>
      <c r="B7911" t="inlineStr">
        <is>
          <t>2024-02-27</t>
        </is>
      </c>
      <c r="C7911" t="inlineStr">
        <is>
          <t>S047</t>
        </is>
      </c>
      <c r="D7911" t="inlineStr">
        <is>
          <t>Store_047</t>
        </is>
      </c>
      <c r="E7911" t="inlineStr">
        <is>
          <t>North</t>
        </is>
      </c>
      <c r="F7911" t="inlineStr">
        <is>
          <t>P0167</t>
        </is>
      </c>
      <c r="G7911" t="inlineStr">
        <is>
          <t>Prod_0167</t>
        </is>
      </c>
      <c r="H7911" t="inlineStr">
        <is>
          <t>Beverages</t>
        </is>
      </c>
      <c r="I7911" t="n">
        <v>4</v>
      </c>
      <c r="J7911" t="n">
        <v>422.22</v>
      </c>
      <c r="K7911" t="n">
        <v>0</v>
      </c>
      <c r="L7911">
        <f>I7911*J7911*(1-K7911)</f>
        <v/>
      </c>
      <c r="M7911">
        <f>VLOOKUP(F7911,Products!A:D,4,FALSE)*I7911</f>
        <v/>
      </c>
      <c r="N7911">
        <f>L7911-M7911</f>
        <v/>
      </c>
    </row>
    <row r="7912">
      <c r="A7912" t="inlineStr">
        <is>
          <t>T1007910</t>
        </is>
      </c>
      <c r="B7912" t="inlineStr">
        <is>
          <t>2024-08-08</t>
        </is>
      </c>
      <c r="C7912" t="inlineStr">
        <is>
          <t>S001</t>
        </is>
      </c>
      <c r="D7912" t="inlineStr">
        <is>
          <t>Store_001</t>
        </is>
      </c>
      <c r="E7912" t="inlineStr">
        <is>
          <t>West</t>
        </is>
      </c>
      <c r="F7912" t="inlineStr">
        <is>
          <t>P0159</t>
        </is>
      </c>
      <c r="G7912" t="inlineStr">
        <is>
          <t>Prod_0159</t>
        </is>
      </c>
      <c r="H7912" t="inlineStr">
        <is>
          <t>Electronics</t>
        </is>
      </c>
      <c r="I7912" t="n">
        <v>7</v>
      </c>
      <c r="J7912" t="n">
        <v>481.05</v>
      </c>
      <c r="K7912" t="n">
        <v>0</v>
      </c>
      <c r="L7912">
        <f>I7912*J7912*(1-K7912)</f>
        <v/>
      </c>
      <c r="M7912">
        <f>VLOOKUP(F7912,Products!A:D,4,FALSE)*I7912</f>
        <v/>
      </c>
      <c r="N7912">
        <f>L7912-M7912</f>
        <v/>
      </c>
    </row>
    <row r="7913">
      <c r="A7913" t="inlineStr">
        <is>
          <t>T1007911</t>
        </is>
      </c>
      <c r="B7913" t="inlineStr">
        <is>
          <t>2023-08-31</t>
        </is>
      </c>
      <c r="C7913" t="inlineStr">
        <is>
          <t>S033</t>
        </is>
      </c>
      <c r="D7913" t="inlineStr">
        <is>
          <t>Store_033</t>
        </is>
      </c>
      <c r="E7913" t="inlineStr">
        <is>
          <t>North</t>
        </is>
      </c>
      <c r="F7913" t="inlineStr">
        <is>
          <t>P0080</t>
        </is>
      </c>
      <c r="G7913" t="inlineStr">
        <is>
          <t>Prod_0080</t>
        </is>
      </c>
      <c r="H7913" t="inlineStr">
        <is>
          <t>Clothing</t>
        </is>
      </c>
      <c r="I7913" t="n">
        <v>1</v>
      </c>
      <c r="J7913" t="n">
        <v>733.42</v>
      </c>
      <c r="K7913" t="n">
        <v>0</v>
      </c>
      <c r="L7913">
        <f>I7913*J7913*(1-K7913)</f>
        <v/>
      </c>
      <c r="M7913">
        <f>VLOOKUP(F7913,Products!A:D,4,FALSE)*I7913</f>
        <v/>
      </c>
      <c r="N7913">
        <f>L7913-M7913</f>
        <v/>
      </c>
    </row>
    <row r="7914">
      <c r="A7914" t="inlineStr">
        <is>
          <t>T1007912</t>
        </is>
      </c>
      <c r="B7914" t="inlineStr">
        <is>
          <t>2023-02-22</t>
        </is>
      </c>
      <c r="C7914" t="inlineStr">
        <is>
          <t>S040</t>
        </is>
      </c>
      <c r="D7914" t="inlineStr">
        <is>
          <t>Store_040</t>
        </is>
      </c>
      <c r="E7914" t="inlineStr">
        <is>
          <t>Central</t>
        </is>
      </c>
      <c r="F7914" t="inlineStr">
        <is>
          <t>P0173</t>
        </is>
      </c>
      <c r="G7914" t="inlineStr">
        <is>
          <t>Prod_0173</t>
        </is>
      </c>
      <c r="H7914" t="inlineStr">
        <is>
          <t>Toys</t>
        </is>
      </c>
      <c r="I7914" t="n">
        <v>1</v>
      </c>
      <c r="J7914" t="n">
        <v>984.8</v>
      </c>
      <c r="K7914" t="n">
        <v>0.1</v>
      </c>
      <c r="L7914">
        <f>I7914*J7914*(1-K7914)</f>
        <v/>
      </c>
      <c r="M7914">
        <f>VLOOKUP(F7914,Products!A:D,4,FALSE)*I7914</f>
        <v/>
      </c>
      <c r="N7914">
        <f>L7914-M7914</f>
        <v/>
      </c>
    </row>
    <row r="7915">
      <c r="A7915" t="inlineStr">
        <is>
          <t>T1007913</t>
        </is>
      </c>
      <c r="B7915" t="inlineStr">
        <is>
          <t>2023-07-19</t>
        </is>
      </c>
      <c r="C7915" t="inlineStr">
        <is>
          <t>S043</t>
        </is>
      </c>
      <c r="D7915" t="inlineStr">
        <is>
          <t>Store_043</t>
        </is>
      </c>
      <c r="E7915" t="inlineStr">
        <is>
          <t>East</t>
        </is>
      </c>
      <c r="F7915" t="inlineStr">
        <is>
          <t>P0102</t>
        </is>
      </c>
      <c r="G7915" t="inlineStr">
        <is>
          <t>Prod_0102</t>
        </is>
      </c>
      <c r="H7915" t="inlineStr">
        <is>
          <t>Food</t>
        </is>
      </c>
      <c r="I7915" t="n">
        <v>9</v>
      </c>
      <c r="J7915" t="n">
        <v>755.58</v>
      </c>
      <c r="K7915" t="n">
        <v>0</v>
      </c>
      <c r="L7915">
        <f>I7915*J7915*(1-K7915)</f>
        <v/>
      </c>
      <c r="M7915">
        <f>VLOOKUP(F7915,Products!A:D,4,FALSE)*I7915</f>
        <v/>
      </c>
      <c r="N7915">
        <f>L7915-M7915</f>
        <v/>
      </c>
    </row>
    <row r="7916">
      <c r="A7916" t="inlineStr">
        <is>
          <t>T1007914</t>
        </is>
      </c>
      <c r="B7916" t="inlineStr">
        <is>
          <t>2023-12-10</t>
        </is>
      </c>
      <c r="C7916" t="inlineStr">
        <is>
          <t>S049</t>
        </is>
      </c>
      <c r="D7916" t="inlineStr">
        <is>
          <t>Store_049</t>
        </is>
      </c>
      <c r="E7916" t="inlineStr">
        <is>
          <t>North</t>
        </is>
      </c>
      <c r="F7916" t="inlineStr">
        <is>
          <t>P0079</t>
        </is>
      </c>
      <c r="G7916" t="inlineStr">
        <is>
          <t>Prod_0079</t>
        </is>
      </c>
      <c r="H7916" t="inlineStr">
        <is>
          <t>Food</t>
        </is>
      </c>
      <c r="I7916" t="n">
        <v>4</v>
      </c>
      <c r="J7916" t="n">
        <v>607.0700000000001</v>
      </c>
      <c r="K7916" t="n">
        <v>0</v>
      </c>
      <c r="L7916">
        <f>I7916*J7916*(1-K7916)</f>
        <v/>
      </c>
      <c r="M7916">
        <f>VLOOKUP(F7916,Products!A:D,4,FALSE)*I7916</f>
        <v/>
      </c>
      <c r="N7916">
        <f>L7916-M7916</f>
        <v/>
      </c>
    </row>
    <row r="7917">
      <c r="A7917" t="inlineStr">
        <is>
          <t>T1007915</t>
        </is>
      </c>
      <c r="B7917" t="inlineStr">
        <is>
          <t>2023-10-11</t>
        </is>
      </c>
      <c r="C7917" t="inlineStr">
        <is>
          <t>S014</t>
        </is>
      </c>
      <c r="D7917" t="inlineStr">
        <is>
          <t>Store_014</t>
        </is>
      </c>
      <c r="E7917" t="inlineStr">
        <is>
          <t>West</t>
        </is>
      </c>
      <c r="F7917" t="inlineStr">
        <is>
          <t>P0122</t>
        </is>
      </c>
      <c r="G7917" t="inlineStr">
        <is>
          <t>Prod_0122</t>
        </is>
      </c>
      <c r="H7917" t="inlineStr">
        <is>
          <t>Beverages</t>
        </is>
      </c>
      <c r="I7917" t="n">
        <v>1</v>
      </c>
      <c r="J7917" t="n">
        <v>898.85</v>
      </c>
      <c r="K7917" t="n">
        <v>0</v>
      </c>
      <c r="L7917">
        <f>I7917*J7917*(1-K7917)</f>
        <v/>
      </c>
      <c r="M7917">
        <f>VLOOKUP(F7917,Products!A:D,4,FALSE)*I7917</f>
        <v/>
      </c>
      <c r="N7917">
        <f>L7917-M7917</f>
        <v/>
      </c>
    </row>
    <row r="7918">
      <c r="A7918" t="inlineStr">
        <is>
          <t>T1007916</t>
        </is>
      </c>
      <c r="B7918" t="inlineStr">
        <is>
          <t>2023-03-10</t>
        </is>
      </c>
      <c r="C7918" t="inlineStr">
        <is>
          <t>S033</t>
        </is>
      </c>
      <c r="D7918" t="inlineStr">
        <is>
          <t>Store_033</t>
        </is>
      </c>
      <c r="E7918" t="inlineStr">
        <is>
          <t>North</t>
        </is>
      </c>
      <c r="F7918" t="inlineStr">
        <is>
          <t>P0042</t>
        </is>
      </c>
      <c r="G7918" t="inlineStr">
        <is>
          <t>Prod_0042</t>
        </is>
      </c>
      <c r="H7918" t="inlineStr">
        <is>
          <t>Electronics</t>
        </is>
      </c>
      <c r="I7918" t="n">
        <v>7</v>
      </c>
      <c r="J7918" t="n">
        <v>935.36</v>
      </c>
      <c r="K7918" t="n">
        <v>0.2</v>
      </c>
      <c r="L7918">
        <f>I7918*J7918*(1-K7918)</f>
        <v/>
      </c>
      <c r="M7918">
        <f>VLOOKUP(F7918,Products!A:D,4,FALSE)*I7918</f>
        <v/>
      </c>
      <c r="N7918">
        <f>L7918-M7918</f>
        <v/>
      </c>
    </row>
    <row r="7919">
      <c r="A7919" t="inlineStr">
        <is>
          <t>T1007917</t>
        </is>
      </c>
      <c r="B7919" t="inlineStr">
        <is>
          <t>2025-02-23</t>
        </is>
      </c>
      <c r="C7919" t="inlineStr">
        <is>
          <t>S049</t>
        </is>
      </c>
      <c r="D7919" t="inlineStr">
        <is>
          <t>Store_049</t>
        </is>
      </c>
      <c r="E7919" t="inlineStr">
        <is>
          <t>North</t>
        </is>
      </c>
      <c r="F7919" t="inlineStr">
        <is>
          <t>P0168</t>
        </is>
      </c>
      <c r="G7919" t="inlineStr">
        <is>
          <t>Prod_0168</t>
        </is>
      </c>
      <c r="H7919" t="inlineStr">
        <is>
          <t>Electronics</t>
        </is>
      </c>
      <c r="I7919" t="n">
        <v>1</v>
      </c>
      <c r="J7919" t="n">
        <v>83.33</v>
      </c>
      <c r="K7919" t="n">
        <v>0.2</v>
      </c>
      <c r="L7919">
        <f>I7919*J7919*(1-K7919)</f>
        <v/>
      </c>
      <c r="M7919">
        <f>VLOOKUP(F7919,Products!A:D,4,FALSE)*I7919</f>
        <v/>
      </c>
      <c r="N7919">
        <f>L7919-M7919</f>
        <v/>
      </c>
    </row>
    <row r="7920">
      <c r="A7920" t="inlineStr">
        <is>
          <t>T1007918</t>
        </is>
      </c>
      <c r="B7920" t="inlineStr">
        <is>
          <t>2025-05-12</t>
        </is>
      </c>
      <c r="C7920" t="inlineStr">
        <is>
          <t>S001</t>
        </is>
      </c>
      <c r="D7920" t="inlineStr">
        <is>
          <t>Store_001</t>
        </is>
      </c>
      <c r="E7920" t="inlineStr">
        <is>
          <t>West</t>
        </is>
      </c>
      <c r="F7920" t="inlineStr">
        <is>
          <t>P0017</t>
        </is>
      </c>
      <c r="G7920" t="inlineStr">
        <is>
          <t>Prod_0017</t>
        </is>
      </c>
      <c r="H7920" t="inlineStr">
        <is>
          <t>Food</t>
        </is>
      </c>
      <c r="I7920" t="n">
        <v>2</v>
      </c>
      <c r="J7920" t="n">
        <v>544.74</v>
      </c>
      <c r="K7920" t="n">
        <v>0</v>
      </c>
      <c r="L7920">
        <f>I7920*J7920*(1-K7920)</f>
        <v/>
      </c>
      <c r="M7920">
        <f>VLOOKUP(F7920,Products!A:D,4,FALSE)*I7920</f>
        <v/>
      </c>
      <c r="N7920">
        <f>L7920-M7920</f>
        <v/>
      </c>
    </row>
    <row r="7921">
      <c r="A7921" t="inlineStr">
        <is>
          <t>T1007919</t>
        </is>
      </c>
      <c r="B7921" t="inlineStr">
        <is>
          <t>2023-06-11</t>
        </is>
      </c>
      <c r="C7921" t="inlineStr">
        <is>
          <t>S041</t>
        </is>
      </c>
      <c r="D7921" t="inlineStr">
        <is>
          <t>Store_041</t>
        </is>
      </c>
      <c r="E7921" t="inlineStr">
        <is>
          <t>East</t>
        </is>
      </c>
      <c r="F7921" t="inlineStr">
        <is>
          <t>P0018</t>
        </is>
      </c>
      <c r="G7921" t="inlineStr">
        <is>
          <t>Prod_0018</t>
        </is>
      </c>
      <c r="H7921" t="inlineStr">
        <is>
          <t>Food</t>
        </is>
      </c>
      <c r="I7921" t="n">
        <v>3</v>
      </c>
      <c r="J7921" t="n">
        <v>880.25</v>
      </c>
      <c r="K7921" t="n">
        <v>0</v>
      </c>
      <c r="L7921">
        <f>I7921*J7921*(1-K7921)</f>
        <v/>
      </c>
      <c r="M7921">
        <f>VLOOKUP(F7921,Products!A:D,4,FALSE)*I7921</f>
        <v/>
      </c>
      <c r="N7921">
        <f>L7921-M7921</f>
        <v/>
      </c>
    </row>
    <row r="7922">
      <c r="A7922" t="inlineStr">
        <is>
          <t>T1007920</t>
        </is>
      </c>
      <c r="B7922" t="inlineStr">
        <is>
          <t>2023-01-02</t>
        </is>
      </c>
      <c r="C7922" t="inlineStr">
        <is>
          <t>S047</t>
        </is>
      </c>
      <c r="D7922" t="inlineStr">
        <is>
          <t>Store_047</t>
        </is>
      </c>
      <c r="E7922" t="inlineStr">
        <is>
          <t>North</t>
        </is>
      </c>
      <c r="F7922" t="inlineStr">
        <is>
          <t>P0023</t>
        </is>
      </c>
      <c r="G7922" t="inlineStr">
        <is>
          <t>Prod_0023</t>
        </is>
      </c>
      <c r="H7922" t="inlineStr">
        <is>
          <t>Stationery</t>
        </is>
      </c>
      <c r="I7922" t="n">
        <v>4</v>
      </c>
      <c r="J7922" t="n">
        <v>187.15</v>
      </c>
      <c r="K7922" t="n">
        <v>0.05</v>
      </c>
      <c r="L7922">
        <f>I7922*J7922*(1-K7922)</f>
        <v/>
      </c>
      <c r="M7922">
        <f>VLOOKUP(F7922,Products!A:D,4,FALSE)*I7922</f>
        <v/>
      </c>
      <c r="N7922">
        <f>L7922-M7922</f>
        <v/>
      </c>
    </row>
    <row r="7923">
      <c r="A7923" t="inlineStr">
        <is>
          <t>T1007921</t>
        </is>
      </c>
      <c r="B7923" t="inlineStr">
        <is>
          <t>2023-04-24</t>
        </is>
      </c>
      <c r="C7923" t="inlineStr">
        <is>
          <t>S027</t>
        </is>
      </c>
      <c r="D7923" t="inlineStr">
        <is>
          <t>Store_027</t>
        </is>
      </c>
      <c r="E7923" t="inlineStr">
        <is>
          <t>South</t>
        </is>
      </c>
      <c r="F7923" t="inlineStr">
        <is>
          <t>P0028</t>
        </is>
      </c>
      <c r="G7923" t="inlineStr">
        <is>
          <t>Prod_0028</t>
        </is>
      </c>
      <c r="H7923" t="inlineStr">
        <is>
          <t>Food</t>
        </is>
      </c>
      <c r="I7923" t="n">
        <v>2</v>
      </c>
      <c r="J7923" t="n">
        <v>565.48</v>
      </c>
      <c r="K7923" t="n">
        <v>0</v>
      </c>
      <c r="L7923">
        <f>I7923*J7923*(1-K7923)</f>
        <v/>
      </c>
      <c r="M7923">
        <f>VLOOKUP(F7923,Products!A:D,4,FALSE)*I7923</f>
        <v/>
      </c>
      <c r="N7923">
        <f>L7923-M7923</f>
        <v/>
      </c>
    </row>
    <row r="7924">
      <c r="A7924" t="inlineStr">
        <is>
          <t>T1007922</t>
        </is>
      </c>
      <c r="B7924" t="inlineStr">
        <is>
          <t>2024-04-19</t>
        </is>
      </c>
      <c r="C7924" t="inlineStr">
        <is>
          <t>S006</t>
        </is>
      </c>
      <c r="D7924" t="inlineStr">
        <is>
          <t>Store_006</t>
        </is>
      </c>
      <c r="E7924" t="inlineStr">
        <is>
          <t>East</t>
        </is>
      </c>
      <c r="F7924" t="inlineStr">
        <is>
          <t>P0023</t>
        </is>
      </c>
      <c r="G7924" t="inlineStr">
        <is>
          <t>Prod_0023</t>
        </is>
      </c>
      <c r="H7924" t="inlineStr">
        <is>
          <t>Stationery</t>
        </is>
      </c>
      <c r="I7924" t="n">
        <v>7</v>
      </c>
      <c r="J7924" t="n">
        <v>150.98</v>
      </c>
      <c r="K7924" t="n">
        <v>0</v>
      </c>
      <c r="L7924">
        <f>I7924*J7924*(1-K7924)</f>
        <v/>
      </c>
      <c r="M7924">
        <f>VLOOKUP(F7924,Products!A:D,4,FALSE)*I7924</f>
        <v/>
      </c>
      <c r="N7924">
        <f>L7924-M7924</f>
        <v/>
      </c>
    </row>
    <row r="7925">
      <c r="A7925" t="inlineStr">
        <is>
          <t>T1007923</t>
        </is>
      </c>
      <c r="B7925" t="inlineStr">
        <is>
          <t>2023-01-28</t>
        </is>
      </c>
      <c r="C7925" t="inlineStr">
        <is>
          <t>S009</t>
        </is>
      </c>
      <c r="D7925" t="inlineStr">
        <is>
          <t>Store_009</t>
        </is>
      </c>
      <c r="E7925" t="inlineStr">
        <is>
          <t>Central</t>
        </is>
      </c>
      <c r="F7925" t="inlineStr">
        <is>
          <t>P0076</t>
        </is>
      </c>
      <c r="G7925" t="inlineStr">
        <is>
          <t>Prod_0076</t>
        </is>
      </c>
      <c r="H7925" t="inlineStr">
        <is>
          <t>Clothing</t>
        </is>
      </c>
      <c r="I7925" t="n">
        <v>6</v>
      </c>
      <c r="J7925" t="n">
        <v>362.85</v>
      </c>
      <c r="K7925" t="n">
        <v>0</v>
      </c>
      <c r="L7925">
        <f>I7925*J7925*(1-K7925)</f>
        <v/>
      </c>
      <c r="M7925">
        <f>VLOOKUP(F7925,Products!A:D,4,FALSE)*I7925</f>
        <v/>
      </c>
      <c r="N7925">
        <f>L7925-M7925</f>
        <v/>
      </c>
    </row>
    <row r="7926">
      <c r="A7926" t="inlineStr">
        <is>
          <t>T1007924</t>
        </is>
      </c>
      <c r="B7926" t="inlineStr">
        <is>
          <t>2023-05-14</t>
        </is>
      </c>
      <c r="C7926" t="inlineStr">
        <is>
          <t>S037</t>
        </is>
      </c>
      <c r="D7926" t="inlineStr">
        <is>
          <t>Store_037</t>
        </is>
      </c>
      <c r="E7926" t="inlineStr">
        <is>
          <t>East</t>
        </is>
      </c>
      <c r="F7926" t="inlineStr">
        <is>
          <t>P0141</t>
        </is>
      </c>
      <c r="G7926" t="inlineStr">
        <is>
          <t>Prod_0141</t>
        </is>
      </c>
      <c r="H7926" t="inlineStr">
        <is>
          <t>Food</t>
        </is>
      </c>
      <c r="I7926" t="n">
        <v>9</v>
      </c>
      <c r="J7926" t="n">
        <v>734.3</v>
      </c>
      <c r="K7926" t="n">
        <v>0.1</v>
      </c>
      <c r="L7926">
        <f>I7926*J7926*(1-K7926)</f>
        <v/>
      </c>
      <c r="M7926">
        <f>VLOOKUP(F7926,Products!A:D,4,FALSE)*I7926</f>
        <v/>
      </c>
      <c r="N7926">
        <f>L7926-M7926</f>
        <v/>
      </c>
    </row>
    <row r="7927">
      <c r="A7927" t="inlineStr">
        <is>
          <t>T1007925</t>
        </is>
      </c>
      <c r="B7927" t="inlineStr">
        <is>
          <t>2024-02-12</t>
        </is>
      </c>
      <c r="C7927" t="inlineStr">
        <is>
          <t>S043</t>
        </is>
      </c>
      <c r="D7927" t="inlineStr">
        <is>
          <t>Store_043</t>
        </is>
      </c>
      <c r="E7927" t="inlineStr">
        <is>
          <t>East</t>
        </is>
      </c>
      <c r="F7927" t="inlineStr">
        <is>
          <t>P0134</t>
        </is>
      </c>
      <c r="G7927" t="inlineStr">
        <is>
          <t>Prod_0134</t>
        </is>
      </c>
      <c r="H7927" t="inlineStr">
        <is>
          <t>Food</t>
        </is>
      </c>
      <c r="I7927" t="n">
        <v>1</v>
      </c>
      <c r="J7927" t="n">
        <v>377.6</v>
      </c>
      <c r="K7927" t="n">
        <v>0.05</v>
      </c>
      <c r="L7927">
        <f>I7927*J7927*(1-K7927)</f>
        <v/>
      </c>
      <c r="M7927">
        <f>VLOOKUP(F7927,Products!A:D,4,FALSE)*I7927</f>
        <v/>
      </c>
      <c r="N7927">
        <f>L7927-M7927</f>
        <v/>
      </c>
    </row>
    <row r="7928">
      <c r="A7928" t="inlineStr">
        <is>
          <t>T1007926</t>
        </is>
      </c>
      <c r="B7928" t="inlineStr">
        <is>
          <t>2023-04-02</t>
        </is>
      </c>
      <c r="C7928" t="inlineStr">
        <is>
          <t>S037</t>
        </is>
      </c>
      <c r="D7928" t="inlineStr">
        <is>
          <t>Store_037</t>
        </is>
      </c>
      <c r="E7928" t="inlineStr">
        <is>
          <t>East</t>
        </is>
      </c>
      <c r="F7928" t="inlineStr">
        <is>
          <t>P0004</t>
        </is>
      </c>
      <c r="G7928" t="inlineStr">
        <is>
          <t>Prod_0004</t>
        </is>
      </c>
      <c r="H7928" t="inlineStr">
        <is>
          <t>Household</t>
        </is>
      </c>
      <c r="I7928" t="n">
        <v>5</v>
      </c>
      <c r="J7928" t="n">
        <v>456.7</v>
      </c>
      <c r="K7928" t="n">
        <v>0.1</v>
      </c>
      <c r="L7928">
        <f>I7928*J7928*(1-K7928)</f>
        <v/>
      </c>
      <c r="M7928">
        <f>VLOOKUP(F7928,Products!A:D,4,FALSE)*I7928</f>
        <v/>
      </c>
      <c r="N7928">
        <f>L7928-M7928</f>
        <v/>
      </c>
    </row>
    <row r="7929">
      <c r="A7929" t="inlineStr">
        <is>
          <t>T1007927</t>
        </is>
      </c>
      <c r="B7929" t="inlineStr">
        <is>
          <t>2023-08-11</t>
        </is>
      </c>
      <c r="C7929" t="inlineStr">
        <is>
          <t>S037</t>
        </is>
      </c>
      <c r="D7929" t="inlineStr">
        <is>
          <t>Store_037</t>
        </is>
      </c>
      <c r="E7929" t="inlineStr">
        <is>
          <t>East</t>
        </is>
      </c>
      <c r="F7929" t="inlineStr">
        <is>
          <t>P0139</t>
        </is>
      </c>
      <c r="G7929" t="inlineStr">
        <is>
          <t>Prod_0139</t>
        </is>
      </c>
      <c r="H7929" t="inlineStr">
        <is>
          <t>Clothing</t>
        </is>
      </c>
      <c r="I7929" t="n">
        <v>5</v>
      </c>
      <c r="J7929" t="n">
        <v>768.51</v>
      </c>
      <c r="K7929" t="n">
        <v>0</v>
      </c>
      <c r="L7929">
        <f>I7929*J7929*(1-K7929)</f>
        <v/>
      </c>
      <c r="M7929">
        <f>VLOOKUP(F7929,Products!A:D,4,FALSE)*I7929</f>
        <v/>
      </c>
      <c r="N7929">
        <f>L7929-M7929</f>
        <v/>
      </c>
    </row>
    <row r="7930">
      <c r="A7930" t="inlineStr">
        <is>
          <t>T1007928</t>
        </is>
      </c>
      <c r="B7930" t="inlineStr">
        <is>
          <t>2024-05-26</t>
        </is>
      </c>
      <c r="C7930" t="inlineStr">
        <is>
          <t>S016</t>
        </is>
      </c>
      <c r="D7930" t="inlineStr">
        <is>
          <t>Store_016</t>
        </is>
      </c>
      <c r="E7930" t="inlineStr">
        <is>
          <t>West</t>
        </is>
      </c>
      <c r="F7930" t="inlineStr">
        <is>
          <t>P0154</t>
        </is>
      </c>
      <c r="G7930" t="inlineStr">
        <is>
          <t>Prod_0154</t>
        </is>
      </c>
      <c r="H7930" t="inlineStr">
        <is>
          <t>Toys</t>
        </is>
      </c>
      <c r="I7930" t="n">
        <v>2</v>
      </c>
      <c r="J7930" t="n">
        <v>387.07</v>
      </c>
      <c r="K7930" t="n">
        <v>0</v>
      </c>
      <c r="L7930">
        <f>I7930*J7930*(1-K7930)</f>
        <v/>
      </c>
      <c r="M7930">
        <f>VLOOKUP(F7930,Products!A:D,4,FALSE)*I7930</f>
        <v/>
      </c>
      <c r="N7930">
        <f>L7930-M7930</f>
        <v/>
      </c>
    </row>
    <row r="7931">
      <c r="A7931" t="inlineStr">
        <is>
          <t>T1007929</t>
        </is>
      </c>
      <c r="B7931" t="inlineStr">
        <is>
          <t>2023-01-10</t>
        </is>
      </c>
      <c r="C7931" t="inlineStr">
        <is>
          <t>S001</t>
        </is>
      </c>
      <c r="D7931" t="inlineStr">
        <is>
          <t>Store_001</t>
        </is>
      </c>
      <c r="E7931" t="inlineStr">
        <is>
          <t>West</t>
        </is>
      </c>
      <c r="F7931" t="inlineStr">
        <is>
          <t>P0009</t>
        </is>
      </c>
      <c r="G7931" t="inlineStr">
        <is>
          <t>Prod_0009</t>
        </is>
      </c>
      <c r="H7931" t="inlineStr">
        <is>
          <t>Toys</t>
        </is>
      </c>
      <c r="I7931" t="n">
        <v>5</v>
      </c>
      <c r="J7931" t="n">
        <v>745.9299999999999</v>
      </c>
      <c r="K7931" t="n">
        <v>0.1</v>
      </c>
      <c r="L7931">
        <f>I7931*J7931*(1-K7931)</f>
        <v/>
      </c>
      <c r="M7931">
        <f>VLOOKUP(F7931,Products!A:D,4,FALSE)*I7931</f>
        <v/>
      </c>
      <c r="N7931">
        <f>L7931-M7931</f>
        <v/>
      </c>
    </row>
    <row r="7932">
      <c r="A7932" t="inlineStr">
        <is>
          <t>T1007930</t>
        </is>
      </c>
      <c r="B7932" t="inlineStr">
        <is>
          <t>2025-01-26</t>
        </is>
      </c>
      <c r="C7932" t="inlineStr">
        <is>
          <t>S018</t>
        </is>
      </c>
      <c r="D7932" t="inlineStr">
        <is>
          <t>Store_018</t>
        </is>
      </c>
      <c r="E7932" t="inlineStr">
        <is>
          <t>South</t>
        </is>
      </c>
      <c r="F7932" t="inlineStr">
        <is>
          <t>P0193</t>
        </is>
      </c>
      <c r="G7932" t="inlineStr">
        <is>
          <t>Prod_0193</t>
        </is>
      </c>
      <c r="H7932" t="inlineStr">
        <is>
          <t>Food</t>
        </is>
      </c>
      <c r="I7932" t="n">
        <v>6</v>
      </c>
      <c r="J7932" t="n">
        <v>516.3</v>
      </c>
      <c r="K7932" t="n">
        <v>0</v>
      </c>
      <c r="L7932">
        <f>I7932*J7932*(1-K7932)</f>
        <v/>
      </c>
      <c r="M7932">
        <f>VLOOKUP(F7932,Products!A:D,4,FALSE)*I7932</f>
        <v/>
      </c>
      <c r="N7932">
        <f>L7932-M7932</f>
        <v/>
      </c>
    </row>
    <row r="7933">
      <c r="A7933" t="inlineStr">
        <is>
          <t>T1007931</t>
        </is>
      </c>
      <c r="B7933" t="inlineStr">
        <is>
          <t>2025-05-02</t>
        </is>
      </c>
      <c r="C7933" t="inlineStr">
        <is>
          <t>S037</t>
        </is>
      </c>
      <c r="D7933" t="inlineStr">
        <is>
          <t>Store_037</t>
        </is>
      </c>
      <c r="E7933" t="inlineStr">
        <is>
          <t>East</t>
        </is>
      </c>
      <c r="F7933" t="inlineStr">
        <is>
          <t>P0146</t>
        </is>
      </c>
      <c r="G7933" t="inlineStr">
        <is>
          <t>Prod_0146</t>
        </is>
      </c>
      <c r="H7933" t="inlineStr">
        <is>
          <t>Food</t>
        </is>
      </c>
      <c r="I7933" t="n">
        <v>6</v>
      </c>
      <c r="J7933" t="n">
        <v>296.76</v>
      </c>
      <c r="K7933" t="n">
        <v>0</v>
      </c>
      <c r="L7933">
        <f>I7933*J7933*(1-K7933)</f>
        <v/>
      </c>
      <c r="M7933">
        <f>VLOOKUP(F7933,Products!A:D,4,FALSE)*I7933</f>
        <v/>
      </c>
      <c r="N7933">
        <f>L7933-M7933</f>
        <v/>
      </c>
    </row>
    <row r="7934">
      <c r="A7934" t="inlineStr">
        <is>
          <t>T1007932</t>
        </is>
      </c>
      <c r="B7934" t="inlineStr">
        <is>
          <t>2025-07-26</t>
        </is>
      </c>
      <c r="C7934" t="inlineStr">
        <is>
          <t>S048</t>
        </is>
      </c>
      <c r="D7934" t="inlineStr">
        <is>
          <t>Store_048</t>
        </is>
      </c>
      <c r="E7934" t="inlineStr">
        <is>
          <t>South</t>
        </is>
      </c>
      <c r="F7934" t="inlineStr">
        <is>
          <t>P0121</t>
        </is>
      </c>
      <c r="G7934" t="inlineStr">
        <is>
          <t>Prod_0121</t>
        </is>
      </c>
      <c r="H7934" t="inlineStr">
        <is>
          <t>Clothing</t>
        </is>
      </c>
      <c r="I7934" t="n">
        <v>4</v>
      </c>
      <c r="J7934" t="n">
        <v>868.39</v>
      </c>
      <c r="K7934" t="n">
        <v>0</v>
      </c>
      <c r="L7934">
        <f>I7934*J7934*(1-K7934)</f>
        <v/>
      </c>
      <c r="M7934">
        <f>VLOOKUP(F7934,Products!A:D,4,FALSE)*I7934</f>
        <v/>
      </c>
      <c r="N7934">
        <f>L7934-M7934</f>
        <v/>
      </c>
    </row>
    <row r="7935">
      <c r="A7935" t="inlineStr">
        <is>
          <t>T1007933</t>
        </is>
      </c>
      <c r="B7935" t="inlineStr">
        <is>
          <t>2025-07-22</t>
        </is>
      </c>
      <c r="C7935" t="inlineStr">
        <is>
          <t>S046</t>
        </is>
      </c>
      <c r="D7935" t="inlineStr">
        <is>
          <t>Store_046</t>
        </is>
      </c>
      <c r="E7935" t="inlineStr">
        <is>
          <t>South</t>
        </is>
      </c>
      <c r="F7935" t="inlineStr">
        <is>
          <t>P0125</t>
        </is>
      </c>
      <c r="G7935" t="inlineStr">
        <is>
          <t>Prod_0125</t>
        </is>
      </c>
      <c r="H7935" t="inlineStr">
        <is>
          <t>Toys</t>
        </is>
      </c>
      <c r="I7935" t="n">
        <v>8</v>
      </c>
      <c r="J7935" t="n">
        <v>276.09</v>
      </c>
      <c r="K7935" t="n">
        <v>0</v>
      </c>
      <c r="L7935">
        <f>I7935*J7935*(1-K7935)</f>
        <v/>
      </c>
      <c r="M7935">
        <f>VLOOKUP(F7935,Products!A:D,4,FALSE)*I7935</f>
        <v/>
      </c>
      <c r="N7935">
        <f>L7935-M7935</f>
        <v/>
      </c>
    </row>
    <row r="7936">
      <c r="A7936" t="inlineStr">
        <is>
          <t>T1007934</t>
        </is>
      </c>
      <c r="B7936" t="inlineStr">
        <is>
          <t>2024-10-06</t>
        </is>
      </c>
      <c r="C7936" t="inlineStr">
        <is>
          <t>S010</t>
        </is>
      </c>
      <c r="D7936" t="inlineStr">
        <is>
          <t>Store_010</t>
        </is>
      </c>
      <c r="E7936" t="inlineStr">
        <is>
          <t>North</t>
        </is>
      </c>
      <c r="F7936" t="inlineStr">
        <is>
          <t>P0049</t>
        </is>
      </c>
      <c r="G7936" t="inlineStr">
        <is>
          <t>Prod_0049</t>
        </is>
      </c>
      <c r="H7936" t="inlineStr">
        <is>
          <t>Beverages</t>
        </is>
      </c>
      <c r="I7936" t="n">
        <v>8</v>
      </c>
      <c r="J7936" t="n">
        <v>178.4</v>
      </c>
      <c r="K7936" t="n">
        <v>0</v>
      </c>
      <c r="L7936">
        <f>I7936*J7936*(1-K7936)</f>
        <v/>
      </c>
      <c r="M7936">
        <f>VLOOKUP(F7936,Products!A:D,4,FALSE)*I7936</f>
        <v/>
      </c>
      <c r="N7936">
        <f>L7936-M7936</f>
        <v/>
      </c>
    </row>
    <row r="7937">
      <c r="A7937" t="inlineStr">
        <is>
          <t>T1007935</t>
        </is>
      </c>
      <c r="B7937" t="inlineStr">
        <is>
          <t>2023-10-08</t>
        </is>
      </c>
      <c r="C7937" t="inlineStr">
        <is>
          <t>S023</t>
        </is>
      </c>
      <c r="D7937" t="inlineStr">
        <is>
          <t>Store_023</t>
        </is>
      </c>
      <c r="E7937" t="inlineStr">
        <is>
          <t>South</t>
        </is>
      </c>
      <c r="F7937" t="inlineStr">
        <is>
          <t>P0052</t>
        </is>
      </c>
      <c r="G7937" t="inlineStr">
        <is>
          <t>Prod_0052</t>
        </is>
      </c>
      <c r="H7937" t="inlineStr">
        <is>
          <t>Clothing</t>
        </is>
      </c>
      <c r="I7937" t="n">
        <v>6</v>
      </c>
      <c r="J7937" t="n">
        <v>46.85</v>
      </c>
      <c r="K7937" t="n">
        <v>0</v>
      </c>
      <c r="L7937">
        <f>I7937*J7937*(1-K7937)</f>
        <v/>
      </c>
      <c r="M7937">
        <f>VLOOKUP(F7937,Products!A:D,4,FALSE)*I7937</f>
        <v/>
      </c>
      <c r="N7937">
        <f>L7937-M7937</f>
        <v/>
      </c>
    </row>
    <row r="7938">
      <c r="A7938" t="inlineStr">
        <is>
          <t>T1007936</t>
        </is>
      </c>
      <c r="B7938" t="inlineStr">
        <is>
          <t>2024-12-20</t>
        </is>
      </c>
      <c r="C7938" t="inlineStr">
        <is>
          <t>S016</t>
        </is>
      </c>
      <c r="D7938" t="inlineStr">
        <is>
          <t>Store_016</t>
        </is>
      </c>
      <c r="E7938" t="inlineStr">
        <is>
          <t>West</t>
        </is>
      </c>
      <c r="F7938" t="inlineStr">
        <is>
          <t>P0025</t>
        </is>
      </c>
      <c r="G7938" t="inlineStr">
        <is>
          <t>Prod_0025</t>
        </is>
      </c>
      <c r="H7938" t="inlineStr">
        <is>
          <t>Beverages</t>
        </is>
      </c>
      <c r="I7938" t="n">
        <v>2</v>
      </c>
      <c r="J7938" t="n">
        <v>343.25</v>
      </c>
      <c r="K7938" t="n">
        <v>0</v>
      </c>
      <c r="L7938">
        <f>I7938*J7938*(1-K7938)</f>
        <v/>
      </c>
      <c r="M7938">
        <f>VLOOKUP(F7938,Products!A:D,4,FALSE)*I7938</f>
        <v/>
      </c>
      <c r="N7938">
        <f>L7938-M7938</f>
        <v/>
      </c>
    </row>
    <row r="7939">
      <c r="A7939" t="inlineStr">
        <is>
          <t>T1007937</t>
        </is>
      </c>
      <c r="B7939" t="inlineStr">
        <is>
          <t>2025-09-07</t>
        </is>
      </c>
      <c r="C7939" t="inlineStr">
        <is>
          <t>S001</t>
        </is>
      </c>
      <c r="D7939" t="inlineStr">
        <is>
          <t>Store_001</t>
        </is>
      </c>
      <c r="E7939" t="inlineStr">
        <is>
          <t>West</t>
        </is>
      </c>
      <c r="F7939" t="inlineStr">
        <is>
          <t>P0028</t>
        </is>
      </c>
      <c r="G7939" t="inlineStr">
        <is>
          <t>Prod_0028</t>
        </is>
      </c>
      <c r="H7939" t="inlineStr">
        <is>
          <t>Food</t>
        </is>
      </c>
      <c r="I7939" t="n">
        <v>8</v>
      </c>
      <c r="J7939" t="n">
        <v>469.18</v>
      </c>
      <c r="K7939" t="n">
        <v>0.05</v>
      </c>
      <c r="L7939">
        <f>I7939*J7939*(1-K7939)</f>
        <v/>
      </c>
      <c r="M7939">
        <f>VLOOKUP(F7939,Products!A:D,4,FALSE)*I7939</f>
        <v/>
      </c>
      <c r="N7939">
        <f>L7939-M7939</f>
        <v/>
      </c>
    </row>
    <row r="7940">
      <c r="A7940" t="inlineStr">
        <is>
          <t>T1007938</t>
        </is>
      </c>
      <c r="B7940" t="inlineStr">
        <is>
          <t>2023-10-18</t>
        </is>
      </c>
      <c r="C7940" t="inlineStr">
        <is>
          <t>S029</t>
        </is>
      </c>
      <c r="D7940" t="inlineStr">
        <is>
          <t>Store_029</t>
        </is>
      </c>
      <c r="E7940" t="inlineStr">
        <is>
          <t>South</t>
        </is>
      </c>
      <c r="F7940" t="inlineStr">
        <is>
          <t>P0084</t>
        </is>
      </c>
      <c r="G7940" t="inlineStr">
        <is>
          <t>Prod_0084</t>
        </is>
      </c>
      <c r="H7940" t="inlineStr">
        <is>
          <t>Beverages</t>
        </is>
      </c>
      <c r="I7940" t="n">
        <v>2</v>
      </c>
      <c r="J7940" t="n">
        <v>714.1</v>
      </c>
      <c r="K7940" t="n">
        <v>0</v>
      </c>
      <c r="L7940">
        <f>I7940*J7940*(1-K7940)</f>
        <v/>
      </c>
      <c r="M7940">
        <f>VLOOKUP(F7940,Products!A:D,4,FALSE)*I7940</f>
        <v/>
      </c>
      <c r="N7940">
        <f>L7940-M7940</f>
        <v/>
      </c>
    </row>
    <row r="7941">
      <c r="A7941" t="inlineStr">
        <is>
          <t>T1007939</t>
        </is>
      </c>
      <c r="B7941" t="inlineStr">
        <is>
          <t>2024-11-08</t>
        </is>
      </c>
      <c r="C7941" t="inlineStr">
        <is>
          <t>S030</t>
        </is>
      </c>
      <c r="D7941" t="inlineStr">
        <is>
          <t>Store_030</t>
        </is>
      </c>
      <c r="E7941" t="inlineStr">
        <is>
          <t>North</t>
        </is>
      </c>
      <c r="F7941" t="inlineStr">
        <is>
          <t>P0102</t>
        </is>
      </c>
      <c r="G7941" t="inlineStr">
        <is>
          <t>Prod_0102</t>
        </is>
      </c>
      <c r="H7941" t="inlineStr">
        <is>
          <t>Food</t>
        </is>
      </c>
      <c r="I7941" t="n">
        <v>3</v>
      </c>
      <c r="J7941" t="n">
        <v>693.48</v>
      </c>
      <c r="K7941" t="n">
        <v>0</v>
      </c>
      <c r="L7941">
        <f>I7941*J7941*(1-K7941)</f>
        <v/>
      </c>
      <c r="M7941">
        <f>VLOOKUP(F7941,Products!A:D,4,FALSE)*I7941</f>
        <v/>
      </c>
      <c r="N7941">
        <f>L7941-M7941</f>
        <v/>
      </c>
    </row>
    <row r="7942">
      <c r="A7942" t="inlineStr">
        <is>
          <t>T1007940</t>
        </is>
      </c>
      <c r="B7942" t="inlineStr">
        <is>
          <t>2023-03-17</t>
        </is>
      </c>
      <c r="C7942" t="inlineStr">
        <is>
          <t>S036</t>
        </is>
      </c>
      <c r="D7942" t="inlineStr">
        <is>
          <t>Store_036</t>
        </is>
      </c>
      <c r="E7942" t="inlineStr">
        <is>
          <t>Central</t>
        </is>
      </c>
      <c r="F7942" t="inlineStr">
        <is>
          <t>P0183</t>
        </is>
      </c>
      <c r="G7942" t="inlineStr">
        <is>
          <t>Prod_0183</t>
        </is>
      </c>
      <c r="H7942" t="inlineStr">
        <is>
          <t>Stationery</t>
        </is>
      </c>
      <c r="I7942" t="n">
        <v>5</v>
      </c>
      <c r="J7942" t="n">
        <v>650.99</v>
      </c>
      <c r="K7942" t="n">
        <v>0</v>
      </c>
      <c r="L7942">
        <f>I7942*J7942*(1-K7942)</f>
        <v/>
      </c>
      <c r="M7942">
        <f>VLOOKUP(F7942,Products!A:D,4,FALSE)*I7942</f>
        <v/>
      </c>
      <c r="N7942">
        <f>L7942-M7942</f>
        <v/>
      </c>
    </row>
    <row r="7943">
      <c r="A7943" t="inlineStr">
        <is>
          <t>T1007941</t>
        </is>
      </c>
      <c r="B7943" t="inlineStr">
        <is>
          <t>2024-08-10</t>
        </is>
      </c>
      <c r="C7943" t="inlineStr">
        <is>
          <t>S017</t>
        </is>
      </c>
      <c r="D7943" t="inlineStr">
        <is>
          <t>Store_017</t>
        </is>
      </c>
      <c r="E7943" t="inlineStr">
        <is>
          <t>South</t>
        </is>
      </c>
      <c r="F7943" t="inlineStr">
        <is>
          <t>P0050</t>
        </is>
      </c>
      <c r="G7943" t="inlineStr">
        <is>
          <t>Prod_0050</t>
        </is>
      </c>
      <c r="H7943" t="inlineStr">
        <is>
          <t>Household</t>
        </is>
      </c>
      <c r="I7943" t="n">
        <v>2</v>
      </c>
      <c r="J7943" t="n">
        <v>586.28</v>
      </c>
      <c r="K7943" t="n">
        <v>0.05</v>
      </c>
      <c r="L7943">
        <f>I7943*J7943*(1-K7943)</f>
        <v/>
      </c>
      <c r="M7943">
        <f>VLOOKUP(F7943,Products!A:D,4,FALSE)*I7943</f>
        <v/>
      </c>
      <c r="N7943">
        <f>L7943-M7943</f>
        <v/>
      </c>
    </row>
    <row r="7944">
      <c r="A7944" t="inlineStr">
        <is>
          <t>T1007942</t>
        </is>
      </c>
      <c r="B7944" t="inlineStr">
        <is>
          <t>2023-05-06</t>
        </is>
      </c>
      <c r="C7944" t="inlineStr">
        <is>
          <t>S036</t>
        </is>
      </c>
      <c r="D7944" t="inlineStr">
        <is>
          <t>Store_036</t>
        </is>
      </c>
      <c r="E7944" t="inlineStr">
        <is>
          <t>Central</t>
        </is>
      </c>
      <c r="F7944" t="inlineStr">
        <is>
          <t>P0056</t>
        </is>
      </c>
      <c r="G7944" t="inlineStr">
        <is>
          <t>Prod_0056</t>
        </is>
      </c>
      <c r="H7944" t="inlineStr">
        <is>
          <t>Household</t>
        </is>
      </c>
      <c r="I7944" t="n">
        <v>6</v>
      </c>
      <c r="J7944" t="n">
        <v>309.18</v>
      </c>
      <c r="K7944" t="n">
        <v>0</v>
      </c>
      <c r="L7944">
        <f>I7944*J7944*(1-K7944)</f>
        <v/>
      </c>
      <c r="M7944">
        <f>VLOOKUP(F7944,Products!A:D,4,FALSE)*I7944</f>
        <v/>
      </c>
      <c r="N7944">
        <f>L7944-M7944</f>
        <v/>
      </c>
    </row>
    <row r="7945">
      <c r="A7945" t="inlineStr">
        <is>
          <t>T1007943</t>
        </is>
      </c>
      <c r="B7945" t="inlineStr">
        <is>
          <t>2023-01-26</t>
        </is>
      </c>
      <c r="C7945" t="inlineStr">
        <is>
          <t>S048</t>
        </is>
      </c>
      <c r="D7945" t="inlineStr">
        <is>
          <t>Store_048</t>
        </is>
      </c>
      <c r="E7945" t="inlineStr">
        <is>
          <t>South</t>
        </is>
      </c>
      <c r="F7945" t="inlineStr">
        <is>
          <t>P0031</t>
        </is>
      </c>
      <c r="G7945" t="inlineStr">
        <is>
          <t>Prod_0031</t>
        </is>
      </c>
      <c r="H7945" t="inlineStr">
        <is>
          <t>Food</t>
        </is>
      </c>
      <c r="I7945" t="n">
        <v>6</v>
      </c>
      <c r="J7945" t="n">
        <v>216.35</v>
      </c>
      <c r="K7945" t="n">
        <v>0.1</v>
      </c>
      <c r="L7945">
        <f>I7945*J7945*(1-K7945)</f>
        <v/>
      </c>
      <c r="M7945">
        <f>VLOOKUP(F7945,Products!A:D,4,FALSE)*I7945</f>
        <v/>
      </c>
      <c r="N7945">
        <f>L7945-M7945</f>
        <v/>
      </c>
    </row>
    <row r="7946">
      <c r="A7946" t="inlineStr">
        <is>
          <t>T1007944</t>
        </is>
      </c>
      <c r="B7946" t="inlineStr">
        <is>
          <t>2024-12-28</t>
        </is>
      </c>
      <c r="C7946" t="inlineStr">
        <is>
          <t>S035</t>
        </is>
      </c>
      <c r="D7946" t="inlineStr">
        <is>
          <t>Store_035</t>
        </is>
      </c>
      <c r="E7946" t="inlineStr">
        <is>
          <t>Central</t>
        </is>
      </c>
      <c r="F7946" t="inlineStr">
        <is>
          <t>P0014</t>
        </is>
      </c>
      <c r="G7946" t="inlineStr">
        <is>
          <t>Prod_0014</t>
        </is>
      </c>
      <c r="H7946" t="inlineStr">
        <is>
          <t>Clothing</t>
        </is>
      </c>
      <c r="I7946" t="n">
        <v>8</v>
      </c>
      <c r="J7946" t="n">
        <v>295.81</v>
      </c>
      <c r="K7946" t="n">
        <v>0</v>
      </c>
      <c r="L7946">
        <f>I7946*J7946*(1-K7946)</f>
        <v/>
      </c>
      <c r="M7946">
        <f>VLOOKUP(F7946,Products!A:D,4,FALSE)*I7946</f>
        <v/>
      </c>
      <c r="N7946">
        <f>L7946-M7946</f>
        <v/>
      </c>
    </row>
    <row r="7947">
      <c r="A7947" t="inlineStr">
        <is>
          <t>T1007945</t>
        </is>
      </c>
      <c r="B7947" t="inlineStr">
        <is>
          <t>2025-03-07</t>
        </is>
      </c>
      <c r="C7947" t="inlineStr">
        <is>
          <t>S004</t>
        </is>
      </c>
      <c r="D7947" t="inlineStr">
        <is>
          <t>Store_004</t>
        </is>
      </c>
      <c r="E7947" t="inlineStr">
        <is>
          <t>Central</t>
        </is>
      </c>
      <c r="F7947" t="inlineStr">
        <is>
          <t>P0185</t>
        </is>
      </c>
      <c r="G7947" t="inlineStr">
        <is>
          <t>Prod_0185</t>
        </is>
      </c>
      <c r="H7947" t="inlineStr">
        <is>
          <t>Food</t>
        </is>
      </c>
      <c r="I7947" t="n">
        <v>2</v>
      </c>
      <c r="J7947" t="n">
        <v>494.14</v>
      </c>
      <c r="K7947" t="n">
        <v>0</v>
      </c>
      <c r="L7947">
        <f>I7947*J7947*(1-K7947)</f>
        <v/>
      </c>
      <c r="M7947">
        <f>VLOOKUP(F7947,Products!A:D,4,FALSE)*I7947</f>
        <v/>
      </c>
      <c r="N7947">
        <f>L7947-M7947</f>
        <v/>
      </c>
    </row>
    <row r="7948">
      <c r="A7948" t="inlineStr">
        <is>
          <t>T1007946</t>
        </is>
      </c>
      <c r="B7948" t="inlineStr">
        <is>
          <t>2023-08-03</t>
        </is>
      </c>
      <c r="C7948" t="inlineStr">
        <is>
          <t>S003</t>
        </is>
      </c>
      <c r="D7948" t="inlineStr">
        <is>
          <t>Store_003</t>
        </is>
      </c>
      <c r="E7948" t="inlineStr">
        <is>
          <t>North</t>
        </is>
      </c>
      <c r="F7948" t="inlineStr">
        <is>
          <t>P0153</t>
        </is>
      </c>
      <c r="G7948" t="inlineStr">
        <is>
          <t>Prod_0153</t>
        </is>
      </c>
      <c r="H7948" t="inlineStr">
        <is>
          <t>Clothing</t>
        </is>
      </c>
      <c r="I7948" t="n">
        <v>2</v>
      </c>
      <c r="J7948" t="n">
        <v>133.56</v>
      </c>
      <c r="K7948" t="n">
        <v>0</v>
      </c>
      <c r="L7948">
        <f>I7948*J7948*(1-K7948)</f>
        <v/>
      </c>
      <c r="M7948">
        <f>VLOOKUP(F7948,Products!A:D,4,FALSE)*I7948</f>
        <v/>
      </c>
      <c r="N7948">
        <f>L7948-M7948</f>
        <v/>
      </c>
    </row>
    <row r="7949">
      <c r="A7949" t="inlineStr">
        <is>
          <t>T1007947</t>
        </is>
      </c>
      <c r="B7949" t="inlineStr">
        <is>
          <t>2025-03-30</t>
        </is>
      </c>
      <c r="C7949" t="inlineStr">
        <is>
          <t>S009</t>
        </is>
      </c>
      <c r="D7949" t="inlineStr">
        <is>
          <t>Store_009</t>
        </is>
      </c>
      <c r="E7949" t="inlineStr">
        <is>
          <t>Central</t>
        </is>
      </c>
      <c r="F7949" t="inlineStr">
        <is>
          <t>P0031</t>
        </is>
      </c>
      <c r="G7949" t="inlineStr">
        <is>
          <t>Prod_0031</t>
        </is>
      </c>
      <c r="H7949" t="inlineStr">
        <is>
          <t>Food</t>
        </is>
      </c>
      <c r="I7949" t="n">
        <v>3</v>
      </c>
      <c r="J7949" t="n">
        <v>244.88</v>
      </c>
      <c r="K7949" t="n">
        <v>0</v>
      </c>
      <c r="L7949">
        <f>I7949*J7949*(1-K7949)</f>
        <v/>
      </c>
      <c r="M7949">
        <f>VLOOKUP(F7949,Products!A:D,4,FALSE)*I7949</f>
        <v/>
      </c>
      <c r="N7949">
        <f>L7949-M7949</f>
        <v/>
      </c>
    </row>
    <row r="7950">
      <c r="A7950" t="inlineStr">
        <is>
          <t>T1007948</t>
        </is>
      </c>
      <c r="B7950" t="inlineStr">
        <is>
          <t>2024-09-06</t>
        </is>
      </c>
      <c r="C7950" t="inlineStr">
        <is>
          <t>S029</t>
        </is>
      </c>
      <c r="D7950" t="inlineStr">
        <is>
          <t>Store_029</t>
        </is>
      </c>
      <c r="E7950" t="inlineStr">
        <is>
          <t>South</t>
        </is>
      </c>
      <c r="F7950" t="inlineStr">
        <is>
          <t>P0111</t>
        </is>
      </c>
      <c r="G7950" t="inlineStr">
        <is>
          <t>Prod_0111</t>
        </is>
      </c>
      <c r="H7950" t="inlineStr">
        <is>
          <t>Clothing</t>
        </is>
      </c>
      <c r="I7950" t="n">
        <v>1</v>
      </c>
      <c r="J7950" t="n">
        <v>495.3</v>
      </c>
      <c r="K7950" t="n">
        <v>0</v>
      </c>
      <c r="L7950">
        <f>I7950*J7950*(1-K7950)</f>
        <v/>
      </c>
      <c r="M7950">
        <f>VLOOKUP(F7950,Products!A:D,4,FALSE)*I7950</f>
        <v/>
      </c>
      <c r="N7950">
        <f>L7950-M7950</f>
        <v/>
      </c>
    </row>
    <row r="7951">
      <c r="A7951" t="inlineStr">
        <is>
          <t>T1007949</t>
        </is>
      </c>
      <c r="B7951" t="inlineStr">
        <is>
          <t>2025-09-22</t>
        </is>
      </c>
      <c r="C7951" t="inlineStr">
        <is>
          <t>S031</t>
        </is>
      </c>
      <c r="D7951" t="inlineStr">
        <is>
          <t>Store_031</t>
        </is>
      </c>
      <c r="E7951" t="inlineStr">
        <is>
          <t>Central</t>
        </is>
      </c>
      <c r="F7951" t="inlineStr">
        <is>
          <t>P0065</t>
        </is>
      </c>
      <c r="G7951" t="inlineStr">
        <is>
          <t>Prod_0065</t>
        </is>
      </c>
      <c r="H7951" t="inlineStr">
        <is>
          <t>Beverages</t>
        </is>
      </c>
      <c r="I7951" t="n">
        <v>3</v>
      </c>
      <c r="J7951" t="n">
        <v>185.8</v>
      </c>
      <c r="K7951" t="n">
        <v>0</v>
      </c>
      <c r="L7951">
        <f>I7951*J7951*(1-K7951)</f>
        <v/>
      </c>
      <c r="M7951">
        <f>VLOOKUP(F7951,Products!A:D,4,FALSE)*I7951</f>
        <v/>
      </c>
      <c r="N7951">
        <f>L7951-M7951</f>
        <v/>
      </c>
    </row>
    <row r="7952">
      <c r="A7952" t="inlineStr">
        <is>
          <t>T1007950</t>
        </is>
      </c>
      <c r="B7952" t="inlineStr">
        <is>
          <t>2025-09-09</t>
        </is>
      </c>
      <c r="C7952" t="inlineStr">
        <is>
          <t>S039</t>
        </is>
      </c>
      <c r="D7952" t="inlineStr">
        <is>
          <t>Store_039</t>
        </is>
      </c>
      <c r="E7952" t="inlineStr">
        <is>
          <t>North</t>
        </is>
      </c>
      <c r="F7952" t="inlineStr">
        <is>
          <t>P0193</t>
        </is>
      </c>
      <c r="G7952" t="inlineStr">
        <is>
          <t>Prod_0193</t>
        </is>
      </c>
      <c r="H7952" t="inlineStr">
        <is>
          <t>Food</t>
        </is>
      </c>
      <c r="I7952" t="n">
        <v>7</v>
      </c>
      <c r="J7952" t="n">
        <v>648.59</v>
      </c>
      <c r="K7952" t="n">
        <v>0</v>
      </c>
      <c r="L7952">
        <f>I7952*J7952*(1-K7952)</f>
        <v/>
      </c>
      <c r="M7952">
        <f>VLOOKUP(F7952,Products!A:D,4,FALSE)*I7952</f>
        <v/>
      </c>
      <c r="N7952">
        <f>L7952-M7952</f>
        <v/>
      </c>
    </row>
    <row r="7953">
      <c r="A7953" t="inlineStr">
        <is>
          <t>T1007951</t>
        </is>
      </c>
      <c r="B7953" t="inlineStr">
        <is>
          <t>2024-08-02</t>
        </is>
      </c>
      <c r="C7953" t="inlineStr">
        <is>
          <t>S041</t>
        </is>
      </c>
      <c r="D7953" t="inlineStr">
        <is>
          <t>Store_041</t>
        </is>
      </c>
      <c r="E7953" t="inlineStr">
        <is>
          <t>East</t>
        </is>
      </c>
      <c r="F7953" t="inlineStr">
        <is>
          <t>P0093</t>
        </is>
      </c>
      <c r="G7953" t="inlineStr">
        <is>
          <t>Prod_0093</t>
        </is>
      </c>
      <c r="H7953" t="inlineStr">
        <is>
          <t>Electronics</t>
        </is>
      </c>
      <c r="I7953" t="n">
        <v>1</v>
      </c>
      <c r="J7953" t="n">
        <v>244.38</v>
      </c>
      <c r="K7953" t="n">
        <v>0.1</v>
      </c>
      <c r="L7953">
        <f>I7953*J7953*(1-K7953)</f>
        <v/>
      </c>
      <c r="M7953">
        <f>VLOOKUP(F7953,Products!A:D,4,FALSE)*I7953</f>
        <v/>
      </c>
      <c r="N7953">
        <f>L7953-M7953</f>
        <v/>
      </c>
    </row>
    <row r="7954">
      <c r="A7954" t="inlineStr">
        <is>
          <t>T1007952</t>
        </is>
      </c>
      <c r="B7954" t="inlineStr">
        <is>
          <t>2024-05-26</t>
        </is>
      </c>
      <c r="C7954" t="inlineStr">
        <is>
          <t>S034</t>
        </is>
      </c>
      <c r="D7954" t="inlineStr">
        <is>
          <t>Store_034</t>
        </is>
      </c>
      <c r="E7954" t="inlineStr">
        <is>
          <t>Central</t>
        </is>
      </c>
      <c r="F7954" t="inlineStr">
        <is>
          <t>P0173</t>
        </is>
      </c>
      <c r="G7954" t="inlineStr">
        <is>
          <t>Prod_0173</t>
        </is>
      </c>
      <c r="H7954" t="inlineStr">
        <is>
          <t>Toys</t>
        </is>
      </c>
      <c r="I7954" t="n">
        <v>8</v>
      </c>
      <c r="J7954" t="n">
        <v>786.62</v>
      </c>
      <c r="K7954" t="n">
        <v>0.05</v>
      </c>
      <c r="L7954">
        <f>I7954*J7954*(1-K7954)</f>
        <v/>
      </c>
      <c r="M7954">
        <f>VLOOKUP(F7954,Products!A:D,4,FALSE)*I7954</f>
        <v/>
      </c>
      <c r="N7954">
        <f>L7954-M7954</f>
        <v/>
      </c>
    </row>
    <row r="7955">
      <c r="A7955" t="inlineStr">
        <is>
          <t>T1007953</t>
        </is>
      </c>
      <c r="B7955" t="inlineStr">
        <is>
          <t>2024-05-14</t>
        </is>
      </c>
      <c r="C7955" t="inlineStr">
        <is>
          <t>S019</t>
        </is>
      </c>
      <c r="D7955" t="inlineStr">
        <is>
          <t>Store_019</t>
        </is>
      </c>
      <c r="E7955" t="inlineStr">
        <is>
          <t>East</t>
        </is>
      </c>
      <c r="F7955" t="inlineStr">
        <is>
          <t>P0124</t>
        </is>
      </c>
      <c r="G7955" t="inlineStr">
        <is>
          <t>Prod_0124</t>
        </is>
      </c>
      <c r="H7955" t="inlineStr">
        <is>
          <t>Beverages</t>
        </is>
      </c>
      <c r="I7955" t="n">
        <v>3</v>
      </c>
      <c r="J7955" t="n">
        <v>814.98</v>
      </c>
      <c r="K7955" t="n">
        <v>0.05</v>
      </c>
      <c r="L7955">
        <f>I7955*J7955*(1-K7955)</f>
        <v/>
      </c>
      <c r="M7955">
        <f>VLOOKUP(F7955,Products!A:D,4,FALSE)*I7955</f>
        <v/>
      </c>
      <c r="N7955">
        <f>L7955-M7955</f>
        <v/>
      </c>
    </row>
    <row r="7956">
      <c r="A7956" t="inlineStr">
        <is>
          <t>T1007954</t>
        </is>
      </c>
      <c r="B7956" t="inlineStr">
        <is>
          <t>2024-09-14</t>
        </is>
      </c>
      <c r="C7956" t="inlineStr">
        <is>
          <t>S027</t>
        </is>
      </c>
      <c r="D7956" t="inlineStr">
        <is>
          <t>Store_027</t>
        </is>
      </c>
      <c r="E7956" t="inlineStr">
        <is>
          <t>South</t>
        </is>
      </c>
      <c r="F7956" t="inlineStr">
        <is>
          <t>P0034</t>
        </is>
      </c>
      <c r="G7956" t="inlineStr">
        <is>
          <t>Prod_0034</t>
        </is>
      </c>
      <c r="H7956" t="inlineStr">
        <is>
          <t>Toys</t>
        </is>
      </c>
      <c r="I7956" t="n">
        <v>7</v>
      </c>
      <c r="J7956" t="n">
        <v>597.9299999999999</v>
      </c>
      <c r="K7956" t="n">
        <v>0.15</v>
      </c>
      <c r="L7956">
        <f>I7956*J7956*(1-K7956)</f>
        <v/>
      </c>
      <c r="M7956">
        <f>VLOOKUP(F7956,Products!A:D,4,FALSE)*I7956</f>
        <v/>
      </c>
      <c r="N7956">
        <f>L7956-M7956</f>
        <v/>
      </c>
    </row>
    <row r="7957">
      <c r="A7957" t="inlineStr">
        <is>
          <t>T1007955</t>
        </is>
      </c>
      <c r="B7957" t="inlineStr">
        <is>
          <t>2023-01-25</t>
        </is>
      </c>
      <c r="C7957" t="inlineStr">
        <is>
          <t>S019</t>
        </is>
      </c>
      <c r="D7957" t="inlineStr">
        <is>
          <t>Store_019</t>
        </is>
      </c>
      <c r="E7957" t="inlineStr">
        <is>
          <t>East</t>
        </is>
      </c>
      <c r="F7957" t="inlineStr">
        <is>
          <t>P0146</t>
        </is>
      </c>
      <c r="G7957" t="inlineStr">
        <is>
          <t>Prod_0146</t>
        </is>
      </c>
      <c r="H7957" t="inlineStr">
        <is>
          <t>Food</t>
        </is>
      </c>
      <c r="I7957" t="n">
        <v>5</v>
      </c>
      <c r="J7957" t="n">
        <v>312.77</v>
      </c>
      <c r="K7957" t="n">
        <v>0.15</v>
      </c>
      <c r="L7957">
        <f>I7957*J7957*(1-K7957)</f>
        <v/>
      </c>
      <c r="M7957">
        <f>VLOOKUP(F7957,Products!A:D,4,FALSE)*I7957</f>
        <v/>
      </c>
      <c r="N7957">
        <f>L7957-M7957</f>
        <v/>
      </c>
    </row>
    <row r="7958">
      <c r="A7958" t="inlineStr">
        <is>
          <t>T1007956</t>
        </is>
      </c>
      <c r="B7958" t="inlineStr">
        <is>
          <t>2023-08-08</t>
        </is>
      </c>
      <c r="C7958" t="inlineStr">
        <is>
          <t>S046</t>
        </is>
      </c>
      <c r="D7958" t="inlineStr">
        <is>
          <t>Store_046</t>
        </is>
      </c>
      <c r="E7958" t="inlineStr">
        <is>
          <t>South</t>
        </is>
      </c>
      <c r="F7958" t="inlineStr">
        <is>
          <t>P0179</t>
        </is>
      </c>
      <c r="G7958" t="inlineStr">
        <is>
          <t>Prod_0179</t>
        </is>
      </c>
      <c r="H7958" t="inlineStr">
        <is>
          <t>Household</t>
        </is>
      </c>
      <c r="I7958" t="n">
        <v>4</v>
      </c>
      <c r="J7958" t="n">
        <v>187.55</v>
      </c>
      <c r="K7958" t="n">
        <v>0</v>
      </c>
      <c r="L7958">
        <f>I7958*J7958*(1-K7958)</f>
        <v/>
      </c>
      <c r="M7958">
        <f>VLOOKUP(F7958,Products!A:D,4,FALSE)*I7958</f>
        <v/>
      </c>
      <c r="N7958">
        <f>L7958-M7958</f>
        <v/>
      </c>
    </row>
    <row r="7959">
      <c r="A7959" t="inlineStr">
        <is>
          <t>T1007957</t>
        </is>
      </c>
      <c r="B7959" t="inlineStr">
        <is>
          <t>2024-12-02</t>
        </is>
      </c>
      <c r="C7959" t="inlineStr">
        <is>
          <t>S003</t>
        </is>
      </c>
      <c r="D7959" t="inlineStr">
        <is>
          <t>Store_003</t>
        </is>
      </c>
      <c r="E7959" t="inlineStr">
        <is>
          <t>North</t>
        </is>
      </c>
      <c r="F7959" t="inlineStr">
        <is>
          <t>P0041</t>
        </is>
      </c>
      <c r="G7959" t="inlineStr">
        <is>
          <t>Prod_0041</t>
        </is>
      </c>
      <c r="H7959" t="inlineStr">
        <is>
          <t>Stationery</t>
        </is>
      </c>
      <c r="I7959" t="n">
        <v>6</v>
      </c>
      <c r="J7959" t="n">
        <v>338</v>
      </c>
      <c r="K7959" t="n">
        <v>0</v>
      </c>
      <c r="L7959">
        <f>I7959*J7959*(1-K7959)</f>
        <v/>
      </c>
      <c r="M7959">
        <f>VLOOKUP(F7959,Products!A:D,4,FALSE)*I7959</f>
        <v/>
      </c>
      <c r="N7959">
        <f>L7959-M7959</f>
        <v/>
      </c>
    </row>
    <row r="7960">
      <c r="A7960" t="inlineStr">
        <is>
          <t>T1007958</t>
        </is>
      </c>
      <c r="B7960" t="inlineStr">
        <is>
          <t>2025-02-03</t>
        </is>
      </c>
      <c r="C7960" t="inlineStr">
        <is>
          <t>S036</t>
        </is>
      </c>
      <c r="D7960" t="inlineStr">
        <is>
          <t>Store_036</t>
        </is>
      </c>
      <c r="E7960" t="inlineStr">
        <is>
          <t>Central</t>
        </is>
      </c>
      <c r="F7960" t="inlineStr">
        <is>
          <t>P0118</t>
        </is>
      </c>
      <c r="G7960" t="inlineStr">
        <is>
          <t>Prod_0118</t>
        </is>
      </c>
      <c r="H7960" t="inlineStr">
        <is>
          <t>Toys</t>
        </is>
      </c>
      <c r="I7960" t="n">
        <v>3</v>
      </c>
      <c r="J7960" t="n">
        <v>773.51</v>
      </c>
      <c r="K7960" t="n">
        <v>0</v>
      </c>
      <c r="L7960">
        <f>I7960*J7960*(1-K7960)</f>
        <v/>
      </c>
      <c r="M7960">
        <f>VLOOKUP(F7960,Products!A:D,4,FALSE)*I7960</f>
        <v/>
      </c>
      <c r="N7960">
        <f>L7960-M7960</f>
        <v/>
      </c>
    </row>
    <row r="7961">
      <c r="A7961" t="inlineStr">
        <is>
          <t>T1007959</t>
        </is>
      </c>
      <c r="B7961" t="inlineStr">
        <is>
          <t>2025-06-11</t>
        </is>
      </c>
      <c r="C7961" t="inlineStr">
        <is>
          <t>S008</t>
        </is>
      </c>
      <c r="D7961" t="inlineStr">
        <is>
          <t>Store_008</t>
        </is>
      </c>
      <c r="E7961" t="inlineStr">
        <is>
          <t>East</t>
        </is>
      </c>
      <c r="F7961" t="inlineStr">
        <is>
          <t>P0199</t>
        </is>
      </c>
      <c r="G7961" t="inlineStr">
        <is>
          <t>Prod_0199</t>
        </is>
      </c>
      <c r="H7961" t="inlineStr">
        <is>
          <t>Beverages</t>
        </is>
      </c>
      <c r="I7961" t="n">
        <v>5</v>
      </c>
      <c r="J7961" t="n">
        <v>87.28</v>
      </c>
      <c r="K7961" t="n">
        <v>0</v>
      </c>
      <c r="L7961">
        <f>I7961*J7961*(1-K7961)</f>
        <v/>
      </c>
      <c r="M7961">
        <f>VLOOKUP(F7961,Products!A:D,4,FALSE)*I7961</f>
        <v/>
      </c>
      <c r="N7961">
        <f>L7961-M7961</f>
        <v/>
      </c>
    </row>
    <row r="7962">
      <c r="A7962" t="inlineStr">
        <is>
          <t>T1007960</t>
        </is>
      </c>
      <c r="B7962" t="inlineStr">
        <is>
          <t>2023-06-18</t>
        </is>
      </c>
      <c r="C7962" t="inlineStr">
        <is>
          <t>S020</t>
        </is>
      </c>
      <c r="D7962" t="inlineStr">
        <is>
          <t>Store_020</t>
        </is>
      </c>
      <c r="E7962" t="inlineStr">
        <is>
          <t>West</t>
        </is>
      </c>
      <c r="F7962" t="inlineStr">
        <is>
          <t>P0017</t>
        </is>
      </c>
      <c r="G7962" t="inlineStr">
        <is>
          <t>Prod_0017</t>
        </is>
      </c>
      <c r="H7962" t="inlineStr">
        <is>
          <t>Food</t>
        </is>
      </c>
      <c r="I7962" t="n">
        <v>4</v>
      </c>
      <c r="J7962" t="n">
        <v>717.3</v>
      </c>
      <c r="K7962" t="n">
        <v>0.05</v>
      </c>
      <c r="L7962">
        <f>I7962*J7962*(1-K7962)</f>
        <v/>
      </c>
      <c r="M7962">
        <f>VLOOKUP(F7962,Products!A:D,4,FALSE)*I7962</f>
        <v/>
      </c>
      <c r="N7962">
        <f>L7962-M7962</f>
        <v/>
      </c>
    </row>
    <row r="7963">
      <c r="A7963" t="inlineStr">
        <is>
          <t>T1007961</t>
        </is>
      </c>
      <c r="B7963" t="inlineStr">
        <is>
          <t>2025-07-20</t>
        </is>
      </c>
      <c r="C7963" t="inlineStr">
        <is>
          <t>S014</t>
        </is>
      </c>
      <c r="D7963" t="inlineStr">
        <is>
          <t>Store_014</t>
        </is>
      </c>
      <c r="E7963" t="inlineStr">
        <is>
          <t>West</t>
        </is>
      </c>
      <c r="F7963" t="inlineStr">
        <is>
          <t>P0068</t>
        </is>
      </c>
      <c r="G7963" t="inlineStr">
        <is>
          <t>Prod_0068</t>
        </is>
      </c>
      <c r="H7963" t="inlineStr">
        <is>
          <t>Household</t>
        </is>
      </c>
      <c r="I7963" t="n">
        <v>3</v>
      </c>
      <c r="J7963" t="n">
        <v>186.72</v>
      </c>
      <c r="K7963" t="n">
        <v>0.05</v>
      </c>
      <c r="L7963">
        <f>I7963*J7963*(1-K7963)</f>
        <v/>
      </c>
      <c r="M7963">
        <f>VLOOKUP(F7963,Products!A:D,4,FALSE)*I7963</f>
        <v/>
      </c>
      <c r="N7963">
        <f>L7963-M7963</f>
        <v/>
      </c>
    </row>
    <row r="7964">
      <c r="A7964" t="inlineStr">
        <is>
          <t>T1007962</t>
        </is>
      </c>
      <c r="B7964" t="inlineStr">
        <is>
          <t>2023-11-19</t>
        </is>
      </c>
      <c r="C7964" t="inlineStr">
        <is>
          <t>S022</t>
        </is>
      </c>
      <c r="D7964" t="inlineStr">
        <is>
          <t>Store_022</t>
        </is>
      </c>
      <c r="E7964" t="inlineStr">
        <is>
          <t>East</t>
        </is>
      </c>
      <c r="F7964" t="inlineStr">
        <is>
          <t>P0103</t>
        </is>
      </c>
      <c r="G7964" t="inlineStr">
        <is>
          <t>Prod_0103</t>
        </is>
      </c>
      <c r="H7964" t="inlineStr">
        <is>
          <t>Stationery</t>
        </is>
      </c>
      <c r="I7964" t="n">
        <v>2</v>
      </c>
      <c r="J7964" t="n">
        <v>770.8099999999999</v>
      </c>
      <c r="K7964" t="n">
        <v>0</v>
      </c>
      <c r="L7964">
        <f>I7964*J7964*(1-K7964)</f>
        <v/>
      </c>
      <c r="M7964">
        <f>VLOOKUP(F7964,Products!A:D,4,FALSE)*I7964</f>
        <v/>
      </c>
      <c r="N7964">
        <f>L7964-M7964</f>
        <v/>
      </c>
    </row>
    <row r="7965">
      <c r="A7965" t="inlineStr">
        <is>
          <t>T1007963</t>
        </is>
      </c>
      <c r="B7965" t="inlineStr">
        <is>
          <t>2024-01-07</t>
        </is>
      </c>
      <c r="C7965" t="inlineStr">
        <is>
          <t>S028</t>
        </is>
      </c>
      <c r="D7965" t="inlineStr">
        <is>
          <t>Store_028</t>
        </is>
      </c>
      <c r="E7965" t="inlineStr">
        <is>
          <t>North</t>
        </is>
      </c>
      <c r="F7965" t="inlineStr">
        <is>
          <t>P0064</t>
        </is>
      </c>
      <c r="G7965" t="inlineStr">
        <is>
          <t>Prod_0064</t>
        </is>
      </c>
      <c r="H7965" t="inlineStr">
        <is>
          <t>Beverages</t>
        </is>
      </c>
      <c r="I7965" t="n">
        <v>4</v>
      </c>
      <c r="J7965" t="n">
        <v>652.08</v>
      </c>
      <c r="K7965" t="n">
        <v>0</v>
      </c>
      <c r="L7965">
        <f>I7965*J7965*(1-K7965)</f>
        <v/>
      </c>
      <c r="M7965">
        <f>VLOOKUP(F7965,Products!A:D,4,FALSE)*I7965</f>
        <v/>
      </c>
      <c r="N7965">
        <f>L7965-M7965</f>
        <v/>
      </c>
    </row>
    <row r="7966">
      <c r="A7966" t="inlineStr">
        <is>
          <t>T1007964</t>
        </is>
      </c>
      <c r="B7966" t="inlineStr">
        <is>
          <t>2025-08-18</t>
        </is>
      </c>
      <c r="C7966" t="inlineStr">
        <is>
          <t>S016</t>
        </is>
      </c>
      <c r="D7966" t="inlineStr">
        <is>
          <t>Store_016</t>
        </is>
      </c>
      <c r="E7966" t="inlineStr">
        <is>
          <t>West</t>
        </is>
      </c>
      <c r="F7966" t="inlineStr">
        <is>
          <t>P0116</t>
        </is>
      </c>
      <c r="G7966" t="inlineStr">
        <is>
          <t>Prod_0116</t>
        </is>
      </c>
      <c r="H7966" t="inlineStr">
        <is>
          <t>Clothing</t>
        </is>
      </c>
      <c r="I7966" t="n">
        <v>6</v>
      </c>
      <c r="J7966" t="n">
        <v>803.74</v>
      </c>
      <c r="K7966" t="n">
        <v>0</v>
      </c>
      <c r="L7966">
        <f>I7966*J7966*(1-K7966)</f>
        <v/>
      </c>
      <c r="M7966">
        <f>VLOOKUP(F7966,Products!A:D,4,FALSE)*I7966</f>
        <v/>
      </c>
      <c r="N7966">
        <f>L7966-M7966</f>
        <v/>
      </c>
    </row>
    <row r="7967">
      <c r="A7967" t="inlineStr">
        <is>
          <t>T1007965</t>
        </is>
      </c>
      <c r="B7967" t="inlineStr">
        <is>
          <t>2025-09-17</t>
        </is>
      </c>
      <c r="C7967" t="inlineStr">
        <is>
          <t>S047</t>
        </is>
      </c>
      <c r="D7967" t="inlineStr">
        <is>
          <t>Store_047</t>
        </is>
      </c>
      <c r="E7967" t="inlineStr">
        <is>
          <t>North</t>
        </is>
      </c>
      <c r="F7967" t="inlineStr">
        <is>
          <t>P0180</t>
        </is>
      </c>
      <c r="G7967" t="inlineStr">
        <is>
          <t>Prod_0180</t>
        </is>
      </c>
      <c r="H7967" t="inlineStr">
        <is>
          <t>Clothing</t>
        </is>
      </c>
      <c r="I7967" t="n">
        <v>6</v>
      </c>
      <c r="J7967" t="n">
        <v>454.87</v>
      </c>
      <c r="K7967" t="n">
        <v>0.05</v>
      </c>
      <c r="L7967">
        <f>I7967*J7967*(1-K7967)</f>
        <v/>
      </c>
      <c r="M7967">
        <f>VLOOKUP(F7967,Products!A:D,4,FALSE)*I7967</f>
        <v/>
      </c>
      <c r="N7967">
        <f>L7967-M7967</f>
        <v/>
      </c>
    </row>
    <row r="7968">
      <c r="A7968" t="inlineStr">
        <is>
          <t>T1007966</t>
        </is>
      </c>
      <c r="B7968" t="inlineStr">
        <is>
          <t>2023-07-19</t>
        </is>
      </c>
      <c r="C7968" t="inlineStr">
        <is>
          <t>S026</t>
        </is>
      </c>
      <c r="D7968" t="inlineStr">
        <is>
          <t>Store_026</t>
        </is>
      </c>
      <c r="E7968" t="inlineStr">
        <is>
          <t>North</t>
        </is>
      </c>
      <c r="F7968" t="inlineStr">
        <is>
          <t>P0188</t>
        </is>
      </c>
      <c r="G7968" t="inlineStr">
        <is>
          <t>Prod_0188</t>
        </is>
      </c>
      <c r="H7968" t="inlineStr">
        <is>
          <t>Food</t>
        </is>
      </c>
      <c r="I7968" t="n">
        <v>4</v>
      </c>
      <c r="J7968" t="n">
        <v>657.4299999999999</v>
      </c>
      <c r="K7968" t="n">
        <v>0</v>
      </c>
      <c r="L7968">
        <f>I7968*J7968*(1-K7968)</f>
        <v/>
      </c>
      <c r="M7968">
        <f>VLOOKUP(F7968,Products!A:D,4,FALSE)*I7968</f>
        <v/>
      </c>
      <c r="N7968">
        <f>L7968-M7968</f>
        <v/>
      </c>
    </row>
    <row r="7969">
      <c r="A7969" t="inlineStr">
        <is>
          <t>T1007967</t>
        </is>
      </c>
      <c r="B7969" t="inlineStr">
        <is>
          <t>2024-08-03</t>
        </is>
      </c>
      <c r="C7969" t="inlineStr">
        <is>
          <t>S041</t>
        </is>
      </c>
      <c r="D7969" t="inlineStr">
        <is>
          <t>Store_041</t>
        </is>
      </c>
      <c r="E7969" t="inlineStr">
        <is>
          <t>East</t>
        </is>
      </c>
      <c r="F7969" t="inlineStr">
        <is>
          <t>P0166</t>
        </is>
      </c>
      <c r="G7969" t="inlineStr">
        <is>
          <t>Prod_0166</t>
        </is>
      </c>
      <c r="H7969" t="inlineStr">
        <is>
          <t>Electronics</t>
        </is>
      </c>
      <c r="I7969" t="n">
        <v>2</v>
      </c>
      <c r="J7969" t="n">
        <v>476.01</v>
      </c>
      <c r="K7969" t="n">
        <v>0</v>
      </c>
      <c r="L7969">
        <f>I7969*J7969*(1-K7969)</f>
        <v/>
      </c>
      <c r="M7969">
        <f>VLOOKUP(F7969,Products!A:D,4,FALSE)*I7969</f>
        <v/>
      </c>
      <c r="N7969">
        <f>L7969-M7969</f>
        <v/>
      </c>
    </row>
    <row r="7970">
      <c r="A7970" t="inlineStr">
        <is>
          <t>T1007968</t>
        </is>
      </c>
      <c r="B7970" t="inlineStr">
        <is>
          <t>2024-11-16</t>
        </is>
      </c>
      <c r="C7970" t="inlineStr">
        <is>
          <t>S044</t>
        </is>
      </c>
      <c r="D7970" t="inlineStr">
        <is>
          <t>Store_044</t>
        </is>
      </c>
      <c r="E7970" t="inlineStr">
        <is>
          <t>North</t>
        </is>
      </c>
      <c r="F7970" t="inlineStr">
        <is>
          <t>P0131</t>
        </is>
      </c>
      <c r="G7970" t="inlineStr">
        <is>
          <t>Prod_0131</t>
        </is>
      </c>
      <c r="H7970" t="inlineStr">
        <is>
          <t>Beverages</t>
        </is>
      </c>
      <c r="I7970" t="n">
        <v>5</v>
      </c>
      <c r="J7970" t="n">
        <v>358.8</v>
      </c>
      <c r="K7970" t="n">
        <v>0.05</v>
      </c>
      <c r="L7970">
        <f>I7970*J7970*(1-K7970)</f>
        <v/>
      </c>
      <c r="M7970">
        <f>VLOOKUP(F7970,Products!A:D,4,FALSE)*I7970</f>
        <v/>
      </c>
      <c r="N7970">
        <f>L7970-M7970</f>
        <v/>
      </c>
    </row>
    <row r="7971">
      <c r="A7971" t="inlineStr">
        <is>
          <t>T1007969</t>
        </is>
      </c>
      <c r="B7971" t="inlineStr">
        <is>
          <t>2025-07-19</t>
        </is>
      </c>
      <c r="C7971" t="inlineStr">
        <is>
          <t>S010</t>
        </is>
      </c>
      <c r="D7971" t="inlineStr">
        <is>
          <t>Store_010</t>
        </is>
      </c>
      <c r="E7971" t="inlineStr">
        <is>
          <t>North</t>
        </is>
      </c>
      <c r="F7971" t="inlineStr">
        <is>
          <t>P0015</t>
        </is>
      </c>
      <c r="G7971" t="inlineStr">
        <is>
          <t>Prod_0015</t>
        </is>
      </c>
      <c r="H7971" t="inlineStr">
        <is>
          <t>Food</t>
        </is>
      </c>
      <c r="I7971" t="n">
        <v>7</v>
      </c>
      <c r="J7971" t="n">
        <v>89.98</v>
      </c>
      <c r="K7971" t="n">
        <v>0.15</v>
      </c>
      <c r="L7971">
        <f>I7971*J7971*(1-K7971)</f>
        <v/>
      </c>
      <c r="M7971">
        <f>VLOOKUP(F7971,Products!A:D,4,FALSE)*I7971</f>
        <v/>
      </c>
      <c r="N7971">
        <f>L7971-M7971</f>
        <v/>
      </c>
    </row>
    <row r="7972">
      <c r="A7972" t="inlineStr">
        <is>
          <t>T1007970</t>
        </is>
      </c>
      <c r="B7972" t="inlineStr">
        <is>
          <t>2023-10-22</t>
        </is>
      </c>
      <c r="C7972" t="inlineStr">
        <is>
          <t>S007</t>
        </is>
      </c>
      <c r="D7972" t="inlineStr">
        <is>
          <t>Store_007</t>
        </is>
      </c>
      <c r="E7972" t="inlineStr">
        <is>
          <t>East</t>
        </is>
      </c>
      <c r="F7972" t="inlineStr">
        <is>
          <t>P0063</t>
        </is>
      </c>
      <c r="G7972" t="inlineStr">
        <is>
          <t>Prod_0063</t>
        </is>
      </c>
      <c r="H7972" t="inlineStr">
        <is>
          <t>Clothing</t>
        </is>
      </c>
      <c r="I7972" t="n">
        <v>5</v>
      </c>
      <c r="J7972" t="n">
        <v>245.35</v>
      </c>
      <c r="K7972" t="n">
        <v>0</v>
      </c>
      <c r="L7972">
        <f>I7972*J7972*(1-K7972)</f>
        <v/>
      </c>
      <c r="M7972">
        <f>VLOOKUP(F7972,Products!A:D,4,FALSE)*I7972</f>
        <v/>
      </c>
      <c r="N7972">
        <f>L7972-M7972</f>
        <v/>
      </c>
    </row>
    <row r="7973">
      <c r="A7973" t="inlineStr">
        <is>
          <t>T1007971</t>
        </is>
      </c>
      <c r="B7973" t="inlineStr">
        <is>
          <t>2025-04-28</t>
        </is>
      </c>
      <c r="C7973" t="inlineStr">
        <is>
          <t>S029</t>
        </is>
      </c>
      <c r="D7973" t="inlineStr">
        <is>
          <t>Store_029</t>
        </is>
      </c>
      <c r="E7973" t="inlineStr">
        <is>
          <t>South</t>
        </is>
      </c>
      <c r="F7973" t="inlineStr">
        <is>
          <t>P0123</t>
        </is>
      </c>
      <c r="G7973" t="inlineStr">
        <is>
          <t>Prod_0123</t>
        </is>
      </c>
      <c r="H7973" t="inlineStr">
        <is>
          <t>Food</t>
        </is>
      </c>
      <c r="I7973" t="n">
        <v>6</v>
      </c>
      <c r="J7973" t="n">
        <v>470.86</v>
      </c>
      <c r="K7973" t="n">
        <v>0.05</v>
      </c>
      <c r="L7973">
        <f>I7973*J7973*(1-K7973)</f>
        <v/>
      </c>
      <c r="M7973">
        <f>VLOOKUP(F7973,Products!A:D,4,FALSE)*I7973</f>
        <v/>
      </c>
      <c r="N7973">
        <f>L7973-M7973</f>
        <v/>
      </c>
    </row>
    <row r="7974">
      <c r="A7974" t="inlineStr">
        <is>
          <t>T1007972</t>
        </is>
      </c>
      <c r="B7974" t="inlineStr">
        <is>
          <t>2023-01-04</t>
        </is>
      </c>
      <c r="C7974" t="inlineStr">
        <is>
          <t>S008</t>
        </is>
      </c>
      <c r="D7974" t="inlineStr">
        <is>
          <t>Store_008</t>
        </is>
      </c>
      <c r="E7974" t="inlineStr">
        <is>
          <t>East</t>
        </is>
      </c>
      <c r="F7974" t="inlineStr">
        <is>
          <t>P0125</t>
        </is>
      </c>
      <c r="G7974" t="inlineStr">
        <is>
          <t>Prod_0125</t>
        </is>
      </c>
      <c r="H7974" t="inlineStr">
        <is>
          <t>Toys</t>
        </is>
      </c>
      <c r="I7974" t="n">
        <v>1</v>
      </c>
      <c r="J7974" t="n">
        <v>302.43</v>
      </c>
      <c r="K7974" t="n">
        <v>0</v>
      </c>
      <c r="L7974">
        <f>I7974*J7974*(1-K7974)</f>
        <v/>
      </c>
      <c r="M7974">
        <f>VLOOKUP(F7974,Products!A:D,4,FALSE)*I7974</f>
        <v/>
      </c>
      <c r="N7974">
        <f>L7974-M7974</f>
        <v/>
      </c>
    </row>
    <row r="7975">
      <c r="A7975" t="inlineStr">
        <is>
          <t>T1007973</t>
        </is>
      </c>
      <c r="B7975" t="inlineStr">
        <is>
          <t>2024-11-11</t>
        </is>
      </c>
      <c r="C7975" t="inlineStr">
        <is>
          <t>S025</t>
        </is>
      </c>
      <c r="D7975" t="inlineStr">
        <is>
          <t>Store_025</t>
        </is>
      </c>
      <c r="E7975" t="inlineStr">
        <is>
          <t>Central</t>
        </is>
      </c>
      <c r="F7975" t="inlineStr">
        <is>
          <t>P0090</t>
        </is>
      </c>
      <c r="G7975" t="inlineStr">
        <is>
          <t>Prod_0090</t>
        </is>
      </c>
      <c r="H7975" t="inlineStr">
        <is>
          <t>Toys</t>
        </is>
      </c>
      <c r="I7975" t="n">
        <v>7</v>
      </c>
      <c r="J7975" t="n">
        <v>448.34</v>
      </c>
      <c r="K7975" t="n">
        <v>0</v>
      </c>
      <c r="L7975">
        <f>I7975*J7975*(1-K7975)</f>
        <v/>
      </c>
      <c r="M7975">
        <f>VLOOKUP(F7975,Products!A:D,4,FALSE)*I7975</f>
        <v/>
      </c>
      <c r="N7975">
        <f>L7975-M7975</f>
        <v/>
      </c>
    </row>
    <row r="7976">
      <c r="A7976" t="inlineStr">
        <is>
          <t>T1007974</t>
        </is>
      </c>
      <c r="B7976" t="inlineStr">
        <is>
          <t>2024-08-11</t>
        </is>
      </c>
      <c r="C7976" t="inlineStr">
        <is>
          <t>S037</t>
        </is>
      </c>
      <c r="D7976" t="inlineStr">
        <is>
          <t>Store_037</t>
        </is>
      </c>
      <c r="E7976" t="inlineStr">
        <is>
          <t>East</t>
        </is>
      </c>
      <c r="F7976" t="inlineStr">
        <is>
          <t>P0030</t>
        </is>
      </c>
      <c r="G7976" t="inlineStr">
        <is>
          <t>Prod_0030</t>
        </is>
      </c>
      <c r="H7976" t="inlineStr">
        <is>
          <t>Household</t>
        </is>
      </c>
      <c r="I7976" t="n">
        <v>8</v>
      </c>
      <c r="J7976" t="n">
        <v>707.6900000000001</v>
      </c>
      <c r="K7976" t="n">
        <v>0</v>
      </c>
      <c r="L7976">
        <f>I7976*J7976*(1-K7976)</f>
        <v/>
      </c>
      <c r="M7976">
        <f>VLOOKUP(F7976,Products!A:D,4,FALSE)*I7976</f>
        <v/>
      </c>
      <c r="N7976">
        <f>L7976-M7976</f>
        <v/>
      </c>
    </row>
    <row r="7977">
      <c r="A7977" t="inlineStr">
        <is>
          <t>T1007975</t>
        </is>
      </c>
      <c r="B7977" t="inlineStr">
        <is>
          <t>2024-12-06</t>
        </is>
      </c>
      <c r="C7977" t="inlineStr">
        <is>
          <t>S032</t>
        </is>
      </c>
      <c r="D7977" t="inlineStr">
        <is>
          <t>Store_032</t>
        </is>
      </c>
      <c r="E7977" t="inlineStr">
        <is>
          <t>Central</t>
        </is>
      </c>
      <c r="F7977" t="inlineStr">
        <is>
          <t>P0120</t>
        </is>
      </c>
      <c r="G7977" t="inlineStr">
        <is>
          <t>Prod_0120</t>
        </is>
      </c>
      <c r="H7977" t="inlineStr">
        <is>
          <t>Stationery</t>
        </is>
      </c>
      <c r="I7977" t="n">
        <v>9</v>
      </c>
      <c r="J7977" t="n">
        <v>416.69</v>
      </c>
      <c r="K7977" t="n">
        <v>0.05</v>
      </c>
      <c r="L7977">
        <f>I7977*J7977*(1-K7977)</f>
        <v/>
      </c>
      <c r="M7977">
        <f>VLOOKUP(F7977,Products!A:D,4,FALSE)*I7977</f>
        <v/>
      </c>
      <c r="N7977">
        <f>L7977-M7977</f>
        <v/>
      </c>
    </row>
    <row r="7978">
      <c r="A7978" t="inlineStr">
        <is>
          <t>T1007976</t>
        </is>
      </c>
      <c r="B7978" t="inlineStr">
        <is>
          <t>2024-01-15</t>
        </is>
      </c>
      <c r="C7978" t="inlineStr">
        <is>
          <t>S015</t>
        </is>
      </c>
      <c r="D7978" t="inlineStr">
        <is>
          <t>Store_015</t>
        </is>
      </c>
      <c r="E7978" t="inlineStr">
        <is>
          <t>North</t>
        </is>
      </c>
      <c r="F7978" t="inlineStr">
        <is>
          <t>P0009</t>
        </is>
      </c>
      <c r="G7978" t="inlineStr">
        <is>
          <t>Prod_0009</t>
        </is>
      </c>
      <c r="H7978" t="inlineStr">
        <is>
          <t>Toys</t>
        </is>
      </c>
      <c r="I7978" t="n">
        <v>6</v>
      </c>
      <c r="J7978" t="n">
        <v>714.5599999999999</v>
      </c>
      <c r="K7978" t="n">
        <v>0.05</v>
      </c>
      <c r="L7978">
        <f>I7978*J7978*(1-K7978)</f>
        <v/>
      </c>
      <c r="M7978">
        <f>VLOOKUP(F7978,Products!A:D,4,FALSE)*I7978</f>
        <v/>
      </c>
      <c r="N7978">
        <f>L7978-M7978</f>
        <v/>
      </c>
    </row>
    <row r="7979">
      <c r="A7979" t="inlineStr">
        <is>
          <t>T1007977</t>
        </is>
      </c>
      <c r="B7979" t="inlineStr">
        <is>
          <t>2024-09-04</t>
        </is>
      </c>
      <c r="C7979" t="inlineStr">
        <is>
          <t>S043</t>
        </is>
      </c>
      <c r="D7979" t="inlineStr">
        <is>
          <t>Store_043</t>
        </is>
      </c>
      <c r="E7979" t="inlineStr">
        <is>
          <t>East</t>
        </is>
      </c>
      <c r="F7979" t="inlineStr">
        <is>
          <t>P0155</t>
        </is>
      </c>
      <c r="G7979" t="inlineStr">
        <is>
          <t>Prod_0155</t>
        </is>
      </c>
      <c r="H7979" t="inlineStr">
        <is>
          <t>Electronics</t>
        </is>
      </c>
      <c r="I7979" t="n">
        <v>1</v>
      </c>
      <c r="J7979" t="n">
        <v>462.8</v>
      </c>
      <c r="K7979" t="n">
        <v>0.15</v>
      </c>
      <c r="L7979">
        <f>I7979*J7979*(1-K7979)</f>
        <v/>
      </c>
      <c r="M7979">
        <f>VLOOKUP(F7979,Products!A:D,4,FALSE)*I7979</f>
        <v/>
      </c>
      <c r="N7979">
        <f>L7979-M7979</f>
        <v/>
      </c>
    </row>
    <row r="7980">
      <c r="A7980" t="inlineStr">
        <is>
          <t>T1007978</t>
        </is>
      </c>
      <c r="B7980" t="inlineStr">
        <is>
          <t>2023-10-15</t>
        </is>
      </c>
      <c r="C7980" t="inlineStr">
        <is>
          <t>S047</t>
        </is>
      </c>
      <c r="D7980" t="inlineStr">
        <is>
          <t>Store_047</t>
        </is>
      </c>
      <c r="E7980" t="inlineStr">
        <is>
          <t>North</t>
        </is>
      </c>
      <c r="F7980" t="inlineStr">
        <is>
          <t>P0042</t>
        </is>
      </c>
      <c r="G7980" t="inlineStr">
        <is>
          <t>Prod_0042</t>
        </is>
      </c>
      <c r="H7980" t="inlineStr">
        <is>
          <t>Electronics</t>
        </is>
      </c>
      <c r="I7980" t="n">
        <v>3</v>
      </c>
      <c r="J7980" t="n">
        <v>847.83</v>
      </c>
      <c r="K7980" t="n">
        <v>0</v>
      </c>
      <c r="L7980">
        <f>I7980*J7980*(1-K7980)</f>
        <v/>
      </c>
      <c r="M7980">
        <f>VLOOKUP(F7980,Products!A:D,4,FALSE)*I7980</f>
        <v/>
      </c>
      <c r="N7980">
        <f>L7980-M7980</f>
        <v/>
      </c>
    </row>
    <row r="7981">
      <c r="A7981" t="inlineStr">
        <is>
          <t>T1007979</t>
        </is>
      </c>
      <c r="B7981" t="inlineStr">
        <is>
          <t>2025-04-01</t>
        </is>
      </c>
      <c r="C7981" t="inlineStr">
        <is>
          <t>S035</t>
        </is>
      </c>
      <c r="D7981" t="inlineStr">
        <is>
          <t>Store_035</t>
        </is>
      </c>
      <c r="E7981" t="inlineStr">
        <is>
          <t>Central</t>
        </is>
      </c>
      <c r="F7981" t="inlineStr">
        <is>
          <t>P0088</t>
        </is>
      </c>
      <c r="G7981" t="inlineStr">
        <is>
          <t>Prod_0088</t>
        </is>
      </c>
      <c r="H7981" t="inlineStr">
        <is>
          <t>Toys</t>
        </is>
      </c>
      <c r="I7981" t="n">
        <v>6</v>
      </c>
      <c r="J7981" t="n">
        <v>528.15</v>
      </c>
      <c r="K7981" t="n">
        <v>0.15</v>
      </c>
      <c r="L7981">
        <f>I7981*J7981*(1-K7981)</f>
        <v/>
      </c>
      <c r="M7981">
        <f>VLOOKUP(F7981,Products!A:D,4,FALSE)*I7981</f>
        <v/>
      </c>
      <c r="N7981">
        <f>L7981-M7981</f>
        <v/>
      </c>
    </row>
    <row r="7982">
      <c r="A7982" t="inlineStr">
        <is>
          <t>T1007980</t>
        </is>
      </c>
      <c r="B7982" t="inlineStr">
        <is>
          <t>2023-08-07</t>
        </is>
      </c>
      <c r="C7982" t="inlineStr">
        <is>
          <t>S021</t>
        </is>
      </c>
      <c r="D7982" t="inlineStr">
        <is>
          <t>Store_021</t>
        </is>
      </c>
      <c r="E7982" t="inlineStr">
        <is>
          <t>North</t>
        </is>
      </c>
      <c r="F7982" t="inlineStr">
        <is>
          <t>P0090</t>
        </is>
      </c>
      <c r="G7982" t="inlineStr">
        <is>
          <t>Prod_0090</t>
        </is>
      </c>
      <c r="H7982" t="inlineStr">
        <is>
          <t>Toys</t>
        </is>
      </c>
      <c r="I7982" t="n">
        <v>7</v>
      </c>
      <c r="J7982" t="n">
        <v>421.19</v>
      </c>
      <c r="K7982" t="n">
        <v>0.15</v>
      </c>
      <c r="L7982">
        <f>I7982*J7982*(1-K7982)</f>
        <v/>
      </c>
      <c r="M7982">
        <f>VLOOKUP(F7982,Products!A:D,4,FALSE)*I7982</f>
        <v/>
      </c>
      <c r="N7982">
        <f>L7982-M7982</f>
        <v/>
      </c>
    </row>
    <row r="7983">
      <c r="A7983" t="inlineStr">
        <is>
          <t>T1007981</t>
        </is>
      </c>
      <c r="B7983" t="inlineStr">
        <is>
          <t>2025-07-01</t>
        </is>
      </c>
      <c r="C7983" t="inlineStr">
        <is>
          <t>S041</t>
        </is>
      </c>
      <c r="D7983" t="inlineStr">
        <is>
          <t>Store_041</t>
        </is>
      </c>
      <c r="E7983" t="inlineStr">
        <is>
          <t>East</t>
        </is>
      </c>
      <c r="F7983" t="inlineStr">
        <is>
          <t>P0109</t>
        </is>
      </c>
      <c r="G7983" t="inlineStr">
        <is>
          <t>Prod_0109</t>
        </is>
      </c>
      <c r="H7983" t="inlineStr">
        <is>
          <t>Beverages</t>
        </is>
      </c>
      <c r="I7983" t="n">
        <v>8</v>
      </c>
      <c r="J7983" t="n">
        <v>563.88</v>
      </c>
      <c r="K7983" t="n">
        <v>0</v>
      </c>
      <c r="L7983">
        <f>I7983*J7983*(1-K7983)</f>
        <v/>
      </c>
      <c r="M7983">
        <f>VLOOKUP(F7983,Products!A:D,4,FALSE)*I7983</f>
        <v/>
      </c>
      <c r="N7983">
        <f>L7983-M7983</f>
        <v/>
      </c>
    </row>
    <row r="7984">
      <c r="A7984" t="inlineStr">
        <is>
          <t>T1007982</t>
        </is>
      </c>
      <c r="B7984" t="inlineStr">
        <is>
          <t>2024-12-04</t>
        </is>
      </c>
      <c r="C7984" t="inlineStr">
        <is>
          <t>S003</t>
        </is>
      </c>
      <c r="D7984" t="inlineStr">
        <is>
          <t>Store_003</t>
        </is>
      </c>
      <c r="E7984" t="inlineStr">
        <is>
          <t>North</t>
        </is>
      </c>
      <c r="F7984" t="inlineStr">
        <is>
          <t>P0180</t>
        </is>
      </c>
      <c r="G7984" t="inlineStr">
        <is>
          <t>Prod_0180</t>
        </is>
      </c>
      <c r="H7984" t="inlineStr">
        <is>
          <t>Clothing</t>
        </is>
      </c>
      <c r="I7984" t="n">
        <v>5</v>
      </c>
      <c r="J7984" t="n">
        <v>632.8200000000001</v>
      </c>
      <c r="K7984" t="n">
        <v>0.05</v>
      </c>
      <c r="L7984">
        <f>I7984*J7984*(1-K7984)</f>
        <v/>
      </c>
      <c r="M7984">
        <f>VLOOKUP(F7984,Products!A:D,4,FALSE)*I7984</f>
        <v/>
      </c>
      <c r="N7984">
        <f>L7984-M7984</f>
        <v/>
      </c>
    </row>
    <row r="7985">
      <c r="A7985" t="inlineStr">
        <is>
          <t>T1007983</t>
        </is>
      </c>
      <c r="B7985" t="inlineStr">
        <is>
          <t>2024-04-28</t>
        </is>
      </c>
      <c r="C7985" t="inlineStr">
        <is>
          <t>S041</t>
        </is>
      </c>
      <c r="D7985" t="inlineStr">
        <is>
          <t>Store_041</t>
        </is>
      </c>
      <c r="E7985" t="inlineStr">
        <is>
          <t>East</t>
        </is>
      </c>
      <c r="F7985" t="inlineStr">
        <is>
          <t>P0173</t>
        </is>
      </c>
      <c r="G7985" t="inlineStr">
        <is>
          <t>Prod_0173</t>
        </is>
      </c>
      <c r="H7985" t="inlineStr">
        <is>
          <t>Toys</t>
        </is>
      </c>
      <c r="I7985" t="n">
        <v>5</v>
      </c>
      <c r="J7985" t="n">
        <v>922.3099999999999</v>
      </c>
      <c r="K7985" t="n">
        <v>0.05</v>
      </c>
      <c r="L7985">
        <f>I7985*J7985*(1-K7985)</f>
        <v/>
      </c>
      <c r="M7985">
        <f>VLOOKUP(F7985,Products!A:D,4,FALSE)*I7985</f>
        <v/>
      </c>
      <c r="N7985">
        <f>L7985-M7985</f>
        <v/>
      </c>
    </row>
    <row r="7986">
      <c r="A7986" t="inlineStr">
        <is>
          <t>T1007984</t>
        </is>
      </c>
      <c r="B7986" t="inlineStr">
        <is>
          <t>2023-11-08</t>
        </is>
      </c>
      <c r="C7986" t="inlineStr">
        <is>
          <t>S012</t>
        </is>
      </c>
      <c r="D7986" t="inlineStr">
        <is>
          <t>Store_012</t>
        </is>
      </c>
      <c r="E7986" t="inlineStr">
        <is>
          <t>South</t>
        </is>
      </c>
      <c r="F7986" t="inlineStr">
        <is>
          <t>P0123</t>
        </is>
      </c>
      <c r="G7986" t="inlineStr">
        <is>
          <t>Prod_0123</t>
        </is>
      </c>
      <c r="H7986" t="inlineStr">
        <is>
          <t>Food</t>
        </is>
      </c>
      <c r="I7986" t="n">
        <v>3</v>
      </c>
      <c r="J7986" t="n">
        <v>510.31</v>
      </c>
      <c r="K7986" t="n">
        <v>0</v>
      </c>
      <c r="L7986">
        <f>I7986*J7986*(1-K7986)</f>
        <v/>
      </c>
      <c r="M7986">
        <f>VLOOKUP(F7986,Products!A:D,4,FALSE)*I7986</f>
        <v/>
      </c>
      <c r="N7986">
        <f>L7986-M7986</f>
        <v/>
      </c>
    </row>
    <row r="7987">
      <c r="A7987" t="inlineStr">
        <is>
          <t>T1007985</t>
        </is>
      </c>
      <c r="B7987" t="inlineStr">
        <is>
          <t>2024-06-11</t>
        </is>
      </c>
      <c r="C7987" t="inlineStr">
        <is>
          <t>S026</t>
        </is>
      </c>
      <c r="D7987" t="inlineStr">
        <is>
          <t>Store_026</t>
        </is>
      </c>
      <c r="E7987" t="inlineStr">
        <is>
          <t>North</t>
        </is>
      </c>
      <c r="F7987" t="inlineStr">
        <is>
          <t>P0024</t>
        </is>
      </c>
      <c r="G7987" t="inlineStr">
        <is>
          <t>Prod_0024</t>
        </is>
      </c>
      <c r="H7987" t="inlineStr">
        <is>
          <t>Clothing</t>
        </is>
      </c>
      <c r="I7987" t="n">
        <v>4</v>
      </c>
      <c r="J7987" t="n">
        <v>124.03</v>
      </c>
      <c r="K7987" t="n">
        <v>0</v>
      </c>
      <c r="L7987">
        <f>I7987*J7987*(1-K7987)</f>
        <v/>
      </c>
      <c r="M7987">
        <f>VLOOKUP(F7987,Products!A:D,4,FALSE)*I7987</f>
        <v/>
      </c>
      <c r="N7987">
        <f>L7987-M7987</f>
        <v/>
      </c>
    </row>
    <row r="7988">
      <c r="A7988" t="inlineStr">
        <is>
          <t>T1007986</t>
        </is>
      </c>
      <c r="B7988" t="inlineStr">
        <is>
          <t>2024-04-15</t>
        </is>
      </c>
      <c r="C7988" t="inlineStr">
        <is>
          <t>S028</t>
        </is>
      </c>
      <c r="D7988" t="inlineStr">
        <is>
          <t>Store_028</t>
        </is>
      </c>
      <c r="E7988" t="inlineStr">
        <is>
          <t>North</t>
        </is>
      </c>
      <c r="F7988" t="inlineStr">
        <is>
          <t>P0157</t>
        </is>
      </c>
      <c r="G7988" t="inlineStr">
        <is>
          <t>Prod_0157</t>
        </is>
      </c>
      <c r="H7988" t="inlineStr">
        <is>
          <t>Toys</t>
        </is>
      </c>
      <c r="I7988" t="n">
        <v>4</v>
      </c>
      <c r="J7988" t="n">
        <v>204</v>
      </c>
      <c r="K7988" t="n">
        <v>0.15</v>
      </c>
      <c r="L7988">
        <f>I7988*J7988*(1-K7988)</f>
        <v/>
      </c>
      <c r="M7988">
        <f>VLOOKUP(F7988,Products!A:D,4,FALSE)*I7988</f>
        <v/>
      </c>
      <c r="N7988">
        <f>L7988-M7988</f>
        <v/>
      </c>
    </row>
    <row r="7989">
      <c r="A7989" t="inlineStr">
        <is>
          <t>T1007987</t>
        </is>
      </c>
      <c r="B7989" t="inlineStr">
        <is>
          <t>2025-05-29</t>
        </is>
      </c>
      <c r="C7989" t="inlineStr">
        <is>
          <t>S002</t>
        </is>
      </c>
      <c r="D7989" t="inlineStr">
        <is>
          <t>Store_002</t>
        </is>
      </c>
      <c r="E7989" t="inlineStr">
        <is>
          <t>South</t>
        </is>
      </c>
      <c r="F7989" t="inlineStr">
        <is>
          <t>P0033</t>
        </is>
      </c>
      <c r="G7989" t="inlineStr">
        <is>
          <t>Prod_0033</t>
        </is>
      </c>
      <c r="H7989" t="inlineStr">
        <is>
          <t>Food</t>
        </is>
      </c>
      <c r="I7989" t="n">
        <v>1</v>
      </c>
      <c r="J7989" t="n">
        <v>384.21</v>
      </c>
      <c r="K7989" t="n">
        <v>0</v>
      </c>
      <c r="L7989">
        <f>I7989*J7989*(1-K7989)</f>
        <v/>
      </c>
      <c r="M7989">
        <f>VLOOKUP(F7989,Products!A:D,4,FALSE)*I7989</f>
        <v/>
      </c>
      <c r="N7989">
        <f>L7989-M7989</f>
        <v/>
      </c>
    </row>
    <row r="7990">
      <c r="A7990" t="inlineStr">
        <is>
          <t>T1007988</t>
        </is>
      </c>
      <c r="B7990" t="inlineStr">
        <is>
          <t>2025-02-07</t>
        </is>
      </c>
      <c r="C7990" t="inlineStr">
        <is>
          <t>S035</t>
        </is>
      </c>
      <c r="D7990" t="inlineStr">
        <is>
          <t>Store_035</t>
        </is>
      </c>
      <c r="E7990" t="inlineStr">
        <is>
          <t>Central</t>
        </is>
      </c>
      <c r="F7990" t="inlineStr">
        <is>
          <t>P0195</t>
        </is>
      </c>
      <c r="G7990" t="inlineStr">
        <is>
          <t>Prod_0195</t>
        </is>
      </c>
      <c r="H7990" t="inlineStr">
        <is>
          <t>Food</t>
        </is>
      </c>
      <c r="I7990" t="n">
        <v>7</v>
      </c>
      <c r="J7990" t="n">
        <v>562.0700000000001</v>
      </c>
      <c r="K7990" t="n">
        <v>0</v>
      </c>
      <c r="L7990">
        <f>I7990*J7990*(1-K7990)</f>
        <v/>
      </c>
      <c r="M7990">
        <f>VLOOKUP(F7990,Products!A:D,4,FALSE)*I7990</f>
        <v/>
      </c>
      <c r="N7990">
        <f>L7990-M7990</f>
        <v/>
      </c>
    </row>
    <row r="7991">
      <c r="A7991" t="inlineStr">
        <is>
          <t>T1007989</t>
        </is>
      </c>
      <c r="B7991" t="inlineStr">
        <is>
          <t>2023-07-01</t>
        </is>
      </c>
      <c r="C7991" t="inlineStr">
        <is>
          <t>S003</t>
        </is>
      </c>
      <c r="D7991" t="inlineStr">
        <is>
          <t>Store_003</t>
        </is>
      </c>
      <c r="E7991" t="inlineStr">
        <is>
          <t>North</t>
        </is>
      </c>
      <c r="F7991" t="inlineStr">
        <is>
          <t>P0054</t>
        </is>
      </c>
      <c r="G7991" t="inlineStr">
        <is>
          <t>Prod_0054</t>
        </is>
      </c>
      <c r="H7991" t="inlineStr">
        <is>
          <t>Food</t>
        </is>
      </c>
      <c r="I7991" t="n">
        <v>6</v>
      </c>
      <c r="J7991" t="n">
        <v>601.8099999999999</v>
      </c>
      <c r="K7991" t="n">
        <v>0</v>
      </c>
      <c r="L7991">
        <f>I7991*J7991*(1-K7991)</f>
        <v/>
      </c>
      <c r="M7991">
        <f>VLOOKUP(F7991,Products!A:D,4,FALSE)*I7991</f>
        <v/>
      </c>
      <c r="N7991">
        <f>L7991-M7991</f>
        <v/>
      </c>
    </row>
    <row r="7992">
      <c r="A7992" t="inlineStr">
        <is>
          <t>T1007990</t>
        </is>
      </c>
      <c r="B7992" t="inlineStr">
        <is>
          <t>2025-08-22</t>
        </is>
      </c>
      <c r="C7992" t="inlineStr">
        <is>
          <t>S004</t>
        </is>
      </c>
      <c r="D7992" t="inlineStr">
        <is>
          <t>Store_004</t>
        </is>
      </c>
      <c r="E7992" t="inlineStr">
        <is>
          <t>Central</t>
        </is>
      </c>
      <c r="F7992" t="inlineStr">
        <is>
          <t>P0166</t>
        </is>
      </c>
      <c r="G7992" t="inlineStr">
        <is>
          <t>Prod_0166</t>
        </is>
      </c>
      <c r="H7992" t="inlineStr">
        <is>
          <t>Electronics</t>
        </is>
      </c>
      <c r="I7992" t="n">
        <v>6</v>
      </c>
      <c r="J7992" t="n">
        <v>441.37</v>
      </c>
      <c r="K7992" t="n">
        <v>0</v>
      </c>
      <c r="L7992">
        <f>I7992*J7992*(1-K7992)</f>
        <v/>
      </c>
      <c r="M7992">
        <f>VLOOKUP(F7992,Products!A:D,4,FALSE)*I7992</f>
        <v/>
      </c>
      <c r="N7992">
        <f>L7992-M7992</f>
        <v/>
      </c>
    </row>
    <row r="7993">
      <c r="A7993" t="inlineStr">
        <is>
          <t>T1007991</t>
        </is>
      </c>
      <c r="B7993" t="inlineStr">
        <is>
          <t>2024-12-30</t>
        </is>
      </c>
      <c r="C7993" t="inlineStr">
        <is>
          <t>S015</t>
        </is>
      </c>
      <c r="D7993" t="inlineStr">
        <is>
          <t>Store_015</t>
        </is>
      </c>
      <c r="E7993" t="inlineStr">
        <is>
          <t>North</t>
        </is>
      </c>
      <c r="F7993" t="inlineStr">
        <is>
          <t>P0151</t>
        </is>
      </c>
      <c r="G7993" t="inlineStr">
        <is>
          <t>Prod_0151</t>
        </is>
      </c>
      <c r="H7993" t="inlineStr">
        <is>
          <t>Food</t>
        </is>
      </c>
      <c r="I7993" t="n">
        <v>7</v>
      </c>
      <c r="J7993" t="n">
        <v>746.22</v>
      </c>
      <c r="K7993" t="n">
        <v>0</v>
      </c>
      <c r="L7993">
        <f>I7993*J7993*(1-K7993)</f>
        <v/>
      </c>
      <c r="M7993">
        <f>VLOOKUP(F7993,Products!A:D,4,FALSE)*I7993</f>
        <v/>
      </c>
      <c r="N7993">
        <f>L7993-M7993</f>
        <v/>
      </c>
    </row>
    <row r="7994">
      <c r="A7994" t="inlineStr">
        <is>
          <t>T1007992</t>
        </is>
      </c>
      <c r="B7994" t="inlineStr">
        <is>
          <t>2023-09-10</t>
        </is>
      </c>
      <c r="C7994" t="inlineStr">
        <is>
          <t>S029</t>
        </is>
      </c>
      <c r="D7994" t="inlineStr">
        <is>
          <t>Store_029</t>
        </is>
      </c>
      <c r="E7994" t="inlineStr">
        <is>
          <t>South</t>
        </is>
      </c>
      <c r="F7994" t="inlineStr">
        <is>
          <t>P0176</t>
        </is>
      </c>
      <c r="G7994" t="inlineStr">
        <is>
          <t>Prod_0176</t>
        </is>
      </c>
      <c r="H7994" t="inlineStr">
        <is>
          <t>Food</t>
        </is>
      </c>
      <c r="I7994" t="n">
        <v>8</v>
      </c>
      <c r="J7994" t="n">
        <v>760.45</v>
      </c>
      <c r="K7994" t="n">
        <v>0</v>
      </c>
      <c r="L7994">
        <f>I7994*J7994*(1-K7994)</f>
        <v/>
      </c>
      <c r="M7994">
        <f>VLOOKUP(F7994,Products!A:D,4,FALSE)*I7994</f>
        <v/>
      </c>
      <c r="N7994">
        <f>L7994-M7994</f>
        <v/>
      </c>
    </row>
    <row r="7995">
      <c r="A7995" t="inlineStr">
        <is>
          <t>T1007993</t>
        </is>
      </c>
      <c r="B7995" t="inlineStr">
        <is>
          <t>2023-06-20</t>
        </is>
      </c>
      <c r="C7995" t="inlineStr">
        <is>
          <t>S043</t>
        </is>
      </c>
      <c r="D7995" t="inlineStr">
        <is>
          <t>Store_043</t>
        </is>
      </c>
      <c r="E7995" t="inlineStr">
        <is>
          <t>East</t>
        </is>
      </c>
      <c r="F7995" t="inlineStr">
        <is>
          <t>P0075</t>
        </is>
      </c>
      <c r="G7995" t="inlineStr">
        <is>
          <t>Prod_0075</t>
        </is>
      </c>
      <c r="H7995" t="inlineStr">
        <is>
          <t>Beverages</t>
        </is>
      </c>
      <c r="I7995" t="n">
        <v>4</v>
      </c>
      <c r="J7995" t="n">
        <v>644.5700000000001</v>
      </c>
      <c r="K7995" t="n">
        <v>0</v>
      </c>
      <c r="L7995">
        <f>I7995*J7995*(1-K7995)</f>
        <v/>
      </c>
      <c r="M7995">
        <f>VLOOKUP(F7995,Products!A:D,4,FALSE)*I7995</f>
        <v/>
      </c>
      <c r="N7995">
        <f>L7995-M7995</f>
        <v/>
      </c>
    </row>
    <row r="7996">
      <c r="A7996" t="inlineStr">
        <is>
          <t>T1007994</t>
        </is>
      </c>
      <c r="B7996" t="inlineStr">
        <is>
          <t>2023-01-07</t>
        </is>
      </c>
      <c r="C7996" t="inlineStr">
        <is>
          <t>S037</t>
        </is>
      </c>
      <c r="D7996" t="inlineStr">
        <is>
          <t>Store_037</t>
        </is>
      </c>
      <c r="E7996" t="inlineStr">
        <is>
          <t>East</t>
        </is>
      </c>
      <c r="F7996" t="inlineStr">
        <is>
          <t>P0174</t>
        </is>
      </c>
      <c r="G7996" t="inlineStr">
        <is>
          <t>Prod_0174</t>
        </is>
      </c>
      <c r="H7996" t="inlineStr">
        <is>
          <t>Food</t>
        </is>
      </c>
      <c r="I7996" t="n">
        <v>7</v>
      </c>
      <c r="J7996" t="n">
        <v>90</v>
      </c>
      <c r="K7996" t="n">
        <v>0</v>
      </c>
      <c r="L7996">
        <f>I7996*J7996*(1-K7996)</f>
        <v/>
      </c>
      <c r="M7996">
        <f>VLOOKUP(F7996,Products!A:D,4,FALSE)*I7996</f>
        <v/>
      </c>
      <c r="N7996">
        <f>L7996-M7996</f>
        <v/>
      </c>
    </row>
    <row r="7997">
      <c r="A7997" t="inlineStr">
        <is>
          <t>T1007995</t>
        </is>
      </c>
      <c r="B7997" t="inlineStr">
        <is>
          <t>2024-04-16</t>
        </is>
      </c>
      <c r="C7997" t="inlineStr">
        <is>
          <t>S037</t>
        </is>
      </c>
      <c r="D7997" t="inlineStr">
        <is>
          <t>Store_037</t>
        </is>
      </c>
      <c r="E7997" t="inlineStr">
        <is>
          <t>East</t>
        </is>
      </c>
      <c r="F7997" t="inlineStr">
        <is>
          <t>P0031</t>
        </is>
      </c>
      <c r="G7997" t="inlineStr">
        <is>
          <t>Prod_0031</t>
        </is>
      </c>
      <c r="H7997" t="inlineStr">
        <is>
          <t>Food</t>
        </is>
      </c>
      <c r="I7997" t="n">
        <v>6</v>
      </c>
      <c r="J7997" t="n">
        <v>259.34</v>
      </c>
      <c r="K7997" t="n">
        <v>0</v>
      </c>
      <c r="L7997">
        <f>I7997*J7997*(1-K7997)</f>
        <v/>
      </c>
      <c r="M7997">
        <f>VLOOKUP(F7997,Products!A:D,4,FALSE)*I7997</f>
        <v/>
      </c>
      <c r="N7997">
        <f>L7997-M7997</f>
        <v/>
      </c>
    </row>
    <row r="7998">
      <c r="A7998" t="inlineStr">
        <is>
          <t>T1007996</t>
        </is>
      </c>
      <c r="B7998" t="inlineStr">
        <is>
          <t>2024-11-10</t>
        </is>
      </c>
      <c r="C7998" t="inlineStr">
        <is>
          <t>S039</t>
        </is>
      </c>
      <c r="D7998" t="inlineStr">
        <is>
          <t>Store_039</t>
        </is>
      </c>
      <c r="E7998" t="inlineStr">
        <is>
          <t>North</t>
        </is>
      </c>
      <c r="F7998" t="inlineStr">
        <is>
          <t>P0042</t>
        </is>
      </c>
      <c r="G7998" t="inlineStr">
        <is>
          <t>Prod_0042</t>
        </is>
      </c>
      <c r="H7998" t="inlineStr">
        <is>
          <t>Electronics</t>
        </is>
      </c>
      <c r="I7998" t="n">
        <v>4</v>
      </c>
      <c r="J7998" t="n">
        <v>1013.08</v>
      </c>
      <c r="K7998" t="n">
        <v>0</v>
      </c>
      <c r="L7998">
        <f>I7998*J7998*(1-K7998)</f>
        <v/>
      </c>
      <c r="M7998">
        <f>VLOOKUP(F7998,Products!A:D,4,FALSE)*I7998</f>
        <v/>
      </c>
      <c r="N7998">
        <f>L7998-M7998</f>
        <v/>
      </c>
    </row>
    <row r="7999">
      <c r="A7999" t="inlineStr">
        <is>
          <t>T1007997</t>
        </is>
      </c>
      <c r="B7999" t="inlineStr">
        <is>
          <t>2023-10-14</t>
        </is>
      </c>
      <c r="C7999" t="inlineStr">
        <is>
          <t>S034</t>
        </is>
      </c>
      <c r="D7999" t="inlineStr">
        <is>
          <t>Store_034</t>
        </is>
      </c>
      <c r="E7999" t="inlineStr">
        <is>
          <t>Central</t>
        </is>
      </c>
      <c r="F7999" t="inlineStr">
        <is>
          <t>P0069</t>
        </is>
      </c>
      <c r="G7999" t="inlineStr">
        <is>
          <t>Prod_0069</t>
        </is>
      </c>
      <c r="H7999" t="inlineStr">
        <is>
          <t>Household</t>
        </is>
      </c>
      <c r="I7999" t="n">
        <v>3</v>
      </c>
      <c r="J7999" t="n">
        <v>355.39</v>
      </c>
      <c r="K7999" t="n">
        <v>0.1</v>
      </c>
      <c r="L7999">
        <f>I7999*J7999*(1-K7999)</f>
        <v/>
      </c>
      <c r="M7999">
        <f>VLOOKUP(F7999,Products!A:D,4,FALSE)*I7999</f>
        <v/>
      </c>
      <c r="N7999">
        <f>L7999-M7999</f>
        <v/>
      </c>
    </row>
    <row r="8000">
      <c r="A8000" t="inlineStr">
        <is>
          <t>T1007998</t>
        </is>
      </c>
      <c r="B8000" t="inlineStr">
        <is>
          <t>2023-03-03</t>
        </is>
      </c>
      <c r="C8000" t="inlineStr">
        <is>
          <t>S008</t>
        </is>
      </c>
      <c r="D8000" t="inlineStr">
        <is>
          <t>Store_008</t>
        </is>
      </c>
      <c r="E8000" t="inlineStr">
        <is>
          <t>East</t>
        </is>
      </c>
      <c r="F8000" t="inlineStr">
        <is>
          <t>P0006</t>
        </is>
      </c>
      <c r="G8000" t="inlineStr">
        <is>
          <t>Prod_0006</t>
        </is>
      </c>
      <c r="H8000" t="inlineStr">
        <is>
          <t>Food</t>
        </is>
      </c>
      <c r="I8000" t="n">
        <v>2</v>
      </c>
      <c r="J8000" t="n">
        <v>877.8099999999999</v>
      </c>
      <c r="K8000" t="n">
        <v>0</v>
      </c>
      <c r="L8000">
        <f>I8000*J8000*(1-K8000)</f>
        <v/>
      </c>
      <c r="M8000">
        <f>VLOOKUP(F8000,Products!A:D,4,FALSE)*I8000</f>
        <v/>
      </c>
      <c r="N8000">
        <f>L8000-M8000</f>
        <v/>
      </c>
    </row>
    <row r="8001">
      <c r="A8001" t="inlineStr">
        <is>
          <t>T1007999</t>
        </is>
      </c>
      <c r="B8001" t="inlineStr">
        <is>
          <t>2025-01-14</t>
        </is>
      </c>
      <c r="C8001" t="inlineStr">
        <is>
          <t>S034</t>
        </is>
      </c>
      <c r="D8001" t="inlineStr">
        <is>
          <t>Store_034</t>
        </is>
      </c>
      <c r="E8001" t="inlineStr">
        <is>
          <t>Central</t>
        </is>
      </c>
      <c r="F8001" t="inlineStr">
        <is>
          <t>P0038</t>
        </is>
      </c>
      <c r="G8001" t="inlineStr">
        <is>
          <t>Prod_0038</t>
        </is>
      </c>
      <c r="H8001" t="inlineStr">
        <is>
          <t>Beverages</t>
        </is>
      </c>
      <c r="I8001" t="n">
        <v>7</v>
      </c>
      <c r="J8001" t="n">
        <v>683.89</v>
      </c>
      <c r="K8001" t="n">
        <v>0.1</v>
      </c>
      <c r="L8001">
        <f>I8001*J8001*(1-K8001)</f>
        <v/>
      </c>
      <c r="M8001">
        <f>VLOOKUP(F8001,Products!A:D,4,FALSE)*I8001</f>
        <v/>
      </c>
      <c r="N8001">
        <f>L8001-M8001</f>
        <v/>
      </c>
    </row>
    <row r="8002">
      <c r="A8002" t="inlineStr">
        <is>
          <t>T1008000</t>
        </is>
      </c>
      <c r="B8002" t="inlineStr">
        <is>
          <t>2024-02-08</t>
        </is>
      </c>
      <c r="C8002" t="inlineStr">
        <is>
          <t>S030</t>
        </is>
      </c>
      <c r="D8002" t="inlineStr">
        <is>
          <t>Store_030</t>
        </is>
      </c>
      <c r="E8002" t="inlineStr">
        <is>
          <t>North</t>
        </is>
      </c>
      <c r="F8002" t="inlineStr">
        <is>
          <t>P0046</t>
        </is>
      </c>
      <c r="G8002" t="inlineStr">
        <is>
          <t>Prod_0046</t>
        </is>
      </c>
      <c r="H8002" t="inlineStr">
        <is>
          <t>Electronics</t>
        </is>
      </c>
      <c r="I8002" t="n">
        <v>3</v>
      </c>
      <c r="J8002" t="n">
        <v>70.25</v>
      </c>
      <c r="K8002" t="n">
        <v>0.05</v>
      </c>
      <c r="L8002">
        <f>I8002*J8002*(1-K8002)</f>
        <v/>
      </c>
      <c r="M8002">
        <f>VLOOKUP(F8002,Products!A:D,4,FALSE)*I8002</f>
        <v/>
      </c>
      <c r="N8002">
        <f>L8002-M8002</f>
        <v/>
      </c>
    </row>
    <row r="8003">
      <c r="A8003" t="inlineStr">
        <is>
          <t>T1008001</t>
        </is>
      </c>
      <c r="B8003" t="inlineStr">
        <is>
          <t>2025-04-30</t>
        </is>
      </c>
      <c r="C8003" t="inlineStr">
        <is>
          <t>S010</t>
        </is>
      </c>
      <c r="D8003" t="inlineStr">
        <is>
          <t>Store_010</t>
        </is>
      </c>
      <c r="E8003" t="inlineStr">
        <is>
          <t>North</t>
        </is>
      </c>
      <c r="F8003" t="inlineStr">
        <is>
          <t>P0118</t>
        </is>
      </c>
      <c r="G8003" t="inlineStr">
        <is>
          <t>Prod_0118</t>
        </is>
      </c>
      <c r="H8003" t="inlineStr">
        <is>
          <t>Toys</t>
        </is>
      </c>
      <c r="I8003" t="n">
        <v>7</v>
      </c>
      <c r="J8003" t="n">
        <v>649.01</v>
      </c>
      <c r="K8003" t="n">
        <v>0.1</v>
      </c>
      <c r="L8003">
        <f>I8003*J8003*(1-K8003)</f>
        <v/>
      </c>
      <c r="M8003">
        <f>VLOOKUP(F8003,Products!A:D,4,FALSE)*I8003</f>
        <v/>
      </c>
      <c r="N8003">
        <f>L8003-M8003</f>
        <v/>
      </c>
    </row>
    <row r="8004">
      <c r="A8004" t="inlineStr">
        <is>
          <t>T1008002</t>
        </is>
      </c>
      <c r="B8004" t="inlineStr">
        <is>
          <t>2023-07-20</t>
        </is>
      </c>
      <c r="C8004" t="inlineStr">
        <is>
          <t>S045</t>
        </is>
      </c>
      <c r="D8004" t="inlineStr">
        <is>
          <t>Store_045</t>
        </is>
      </c>
      <c r="E8004" t="inlineStr">
        <is>
          <t>East</t>
        </is>
      </c>
      <c r="F8004" t="inlineStr">
        <is>
          <t>P0085</t>
        </is>
      </c>
      <c r="G8004" t="inlineStr">
        <is>
          <t>Prod_0085</t>
        </is>
      </c>
      <c r="H8004" t="inlineStr">
        <is>
          <t>Food</t>
        </is>
      </c>
      <c r="I8004" t="n">
        <v>7</v>
      </c>
      <c r="J8004" t="n">
        <v>337.3</v>
      </c>
      <c r="K8004" t="n">
        <v>0.1</v>
      </c>
      <c r="L8004">
        <f>I8004*J8004*(1-K8004)</f>
        <v/>
      </c>
      <c r="M8004">
        <f>VLOOKUP(F8004,Products!A:D,4,FALSE)*I8004</f>
        <v/>
      </c>
      <c r="N8004">
        <f>L8004-M8004</f>
        <v/>
      </c>
    </row>
    <row r="8005">
      <c r="A8005" t="inlineStr">
        <is>
          <t>T1008003</t>
        </is>
      </c>
      <c r="B8005" t="inlineStr">
        <is>
          <t>2025-05-11</t>
        </is>
      </c>
      <c r="C8005" t="inlineStr">
        <is>
          <t>S041</t>
        </is>
      </c>
      <c r="D8005" t="inlineStr">
        <is>
          <t>Store_041</t>
        </is>
      </c>
      <c r="E8005" t="inlineStr">
        <is>
          <t>East</t>
        </is>
      </c>
      <c r="F8005" t="inlineStr">
        <is>
          <t>P0073</t>
        </is>
      </c>
      <c r="G8005" t="inlineStr">
        <is>
          <t>Prod_0073</t>
        </is>
      </c>
      <c r="H8005" t="inlineStr">
        <is>
          <t>Food</t>
        </is>
      </c>
      <c r="I8005" t="n">
        <v>9</v>
      </c>
      <c r="J8005" t="n">
        <v>736.21</v>
      </c>
      <c r="K8005" t="n">
        <v>0.2</v>
      </c>
      <c r="L8005">
        <f>I8005*J8005*(1-K8005)</f>
        <v/>
      </c>
      <c r="M8005">
        <f>VLOOKUP(F8005,Products!A:D,4,FALSE)*I8005</f>
        <v/>
      </c>
      <c r="N8005">
        <f>L8005-M8005</f>
        <v/>
      </c>
    </row>
    <row r="8006">
      <c r="A8006" t="inlineStr">
        <is>
          <t>T1008004</t>
        </is>
      </c>
      <c r="B8006" t="inlineStr">
        <is>
          <t>2023-10-28</t>
        </is>
      </c>
      <c r="C8006" t="inlineStr">
        <is>
          <t>S003</t>
        </is>
      </c>
      <c r="D8006" t="inlineStr">
        <is>
          <t>Store_003</t>
        </is>
      </c>
      <c r="E8006" t="inlineStr">
        <is>
          <t>North</t>
        </is>
      </c>
      <c r="F8006" t="inlineStr">
        <is>
          <t>P0100</t>
        </is>
      </c>
      <c r="G8006" t="inlineStr">
        <is>
          <t>Prod_0100</t>
        </is>
      </c>
      <c r="H8006" t="inlineStr">
        <is>
          <t>Household</t>
        </is>
      </c>
      <c r="I8006" t="n">
        <v>7</v>
      </c>
      <c r="J8006" t="n">
        <v>374.63</v>
      </c>
      <c r="K8006" t="n">
        <v>0.05</v>
      </c>
      <c r="L8006">
        <f>I8006*J8006*(1-K8006)</f>
        <v/>
      </c>
      <c r="M8006">
        <f>VLOOKUP(F8006,Products!A:D,4,FALSE)*I8006</f>
        <v/>
      </c>
      <c r="N8006">
        <f>L8006-M8006</f>
        <v/>
      </c>
    </row>
    <row r="8007">
      <c r="A8007" t="inlineStr">
        <is>
          <t>T1008005</t>
        </is>
      </c>
      <c r="B8007" t="inlineStr">
        <is>
          <t>2024-03-30</t>
        </is>
      </c>
      <c r="C8007" t="inlineStr">
        <is>
          <t>S036</t>
        </is>
      </c>
      <c r="D8007" t="inlineStr">
        <is>
          <t>Store_036</t>
        </is>
      </c>
      <c r="E8007" t="inlineStr">
        <is>
          <t>Central</t>
        </is>
      </c>
      <c r="F8007" t="inlineStr">
        <is>
          <t>P0056</t>
        </is>
      </c>
      <c r="G8007" t="inlineStr">
        <is>
          <t>Prod_0056</t>
        </is>
      </c>
      <c r="H8007" t="inlineStr">
        <is>
          <t>Household</t>
        </is>
      </c>
      <c r="I8007" t="n">
        <v>2</v>
      </c>
      <c r="J8007" t="n">
        <v>217.73</v>
      </c>
      <c r="K8007" t="n">
        <v>0.1</v>
      </c>
      <c r="L8007">
        <f>I8007*J8007*(1-K8007)</f>
        <v/>
      </c>
      <c r="M8007">
        <f>VLOOKUP(F8007,Products!A:D,4,FALSE)*I8007</f>
        <v/>
      </c>
      <c r="N8007">
        <f>L8007-M8007</f>
        <v/>
      </c>
    </row>
    <row r="8008">
      <c r="A8008" t="inlineStr">
        <is>
          <t>T1008006</t>
        </is>
      </c>
      <c r="B8008" t="inlineStr">
        <is>
          <t>2024-02-22</t>
        </is>
      </c>
      <c r="C8008" t="inlineStr">
        <is>
          <t>S018</t>
        </is>
      </c>
      <c r="D8008" t="inlineStr">
        <is>
          <t>Store_018</t>
        </is>
      </c>
      <c r="E8008" t="inlineStr">
        <is>
          <t>South</t>
        </is>
      </c>
      <c r="F8008" t="inlineStr">
        <is>
          <t>P0183</t>
        </is>
      </c>
      <c r="G8008" t="inlineStr">
        <is>
          <t>Prod_0183</t>
        </is>
      </c>
      <c r="H8008" t="inlineStr">
        <is>
          <t>Stationery</t>
        </is>
      </c>
      <c r="I8008" t="n">
        <v>3</v>
      </c>
      <c r="J8008" t="n">
        <v>822.01</v>
      </c>
      <c r="K8008" t="n">
        <v>0</v>
      </c>
      <c r="L8008">
        <f>I8008*J8008*(1-K8008)</f>
        <v/>
      </c>
      <c r="M8008">
        <f>VLOOKUP(F8008,Products!A:D,4,FALSE)*I8008</f>
        <v/>
      </c>
      <c r="N8008">
        <f>L8008-M8008</f>
        <v/>
      </c>
    </row>
    <row r="8009">
      <c r="A8009" t="inlineStr">
        <is>
          <t>T1008007</t>
        </is>
      </c>
      <c r="B8009" t="inlineStr">
        <is>
          <t>2024-06-23</t>
        </is>
      </c>
      <c r="C8009" t="inlineStr">
        <is>
          <t>S026</t>
        </is>
      </c>
      <c r="D8009" t="inlineStr">
        <is>
          <t>Store_026</t>
        </is>
      </c>
      <c r="E8009" t="inlineStr">
        <is>
          <t>North</t>
        </is>
      </c>
      <c r="F8009" t="inlineStr">
        <is>
          <t>P0045</t>
        </is>
      </c>
      <c r="G8009" t="inlineStr">
        <is>
          <t>Prod_0045</t>
        </is>
      </c>
      <c r="H8009" t="inlineStr">
        <is>
          <t>Toys</t>
        </is>
      </c>
      <c r="I8009" t="n">
        <v>3</v>
      </c>
      <c r="J8009" t="n">
        <v>202.55</v>
      </c>
      <c r="K8009" t="n">
        <v>0</v>
      </c>
      <c r="L8009">
        <f>I8009*J8009*(1-K8009)</f>
        <v/>
      </c>
      <c r="M8009">
        <f>VLOOKUP(F8009,Products!A:D,4,FALSE)*I8009</f>
        <v/>
      </c>
      <c r="N8009">
        <f>L8009-M8009</f>
        <v/>
      </c>
    </row>
    <row r="8010">
      <c r="A8010" t="inlineStr">
        <is>
          <t>T1008008</t>
        </is>
      </c>
      <c r="B8010" t="inlineStr">
        <is>
          <t>2023-03-07</t>
        </is>
      </c>
      <c r="C8010" t="inlineStr">
        <is>
          <t>S039</t>
        </is>
      </c>
      <c r="D8010" t="inlineStr">
        <is>
          <t>Store_039</t>
        </is>
      </c>
      <c r="E8010" t="inlineStr">
        <is>
          <t>North</t>
        </is>
      </c>
      <c r="F8010" t="inlineStr">
        <is>
          <t>P0022</t>
        </is>
      </c>
      <c r="G8010" t="inlineStr">
        <is>
          <t>Prod_0022</t>
        </is>
      </c>
      <c r="H8010" t="inlineStr">
        <is>
          <t>Beverages</t>
        </is>
      </c>
      <c r="I8010" t="n">
        <v>7</v>
      </c>
      <c r="J8010" t="n">
        <v>211.68</v>
      </c>
      <c r="K8010" t="n">
        <v>0</v>
      </c>
      <c r="L8010">
        <f>I8010*J8010*(1-K8010)</f>
        <v/>
      </c>
      <c r="M8010">
        <f>VLOOKUP(F8010,Products!A:D,4,FALSE)*I8010</f>
        <v/>
      </c>
      <c r="N8010">
        <f>L8010-M8010</f>
        <v/>
      </c>
    </row>
    <row r="8011">
      <c r="A8011" t="inlineStr">
        <is>
          <t>T1008009</t>
        </is>
      </c>
      <c r="B8011" t="inlineStr">
        <is>
          <t>2024-08-01</t>
        </is>
      </c>
      <c r="C8011" t="inlineStr">
        <is>
          <t>S039</t>
        </is>
      </c>
      <c r="D8011" t="inlineStr">
        <is>
          <t>Store_039</t>
        </is>
      </c>
      <c r="E8011" t="inlineStr">
        <is>
          <t>North</t>
        </is>
      </c>
      <c r="F8011" t="inlineStr">
        <is>
          <t>P0050</t>
        </is>
      </c>
      <c r="G8011" t="inlineStr">
        <is>
          <t>Prod_0050</t>
        </is>
      </c>
      <c r="H8011" t="inlineStr">
        <is>
          <t>Household</t>
        </is>
      </c>
      <c r="I8011" t="n">
        <v>4</v>
      </c>
      <c r="J8011" t="n">
        <v>758.46</v>
      </c>
      <c r="K8011" t="n">
        <v>0</v>
      </c>
      <c r="L8011">
        <f>I8011*J8011*(1-K8011)</f>
        <v/>
      </c>
      <c r="M8011">
        <f>VLOOKUP(F8011,Products!A:D,4,FALSE)*I8011</f>
        <v/>
      </c>
      <c r="N8011">
        <f>L8011-M8011</f>
        <v/>
      </c>
    </row>
    <row r="8012">
      <c r="A8012" t="inlineStr">
        <is>
          <t>T1008010</t>
        </is>
      </c>
      <c r="B8012" t="inlineStr">
        <is>
          <t>2023-03-02</t>
        </is>
      </c>
      <c r="C8012" t="inlineStr">
        <is>
          <t>S019</t>
        </is>
      </c>
      <c r="D8012" t="inlineStr">
        <is>
          <t>Store_019</t>
        </is>
      </c>
      <c r="E8012" t="inlineStr">
        <is>
          <t>East</t>
        </is>
      </c>
      <c r="F8012" t="inlineStr">
        <is>
          <t>P0191</t>
        </is>
      </c>
      <c r="G8012" t="inlineStr">
        <is>
          <t>Prod_0191</t>
        </is>
      </c>
      <c r="H8012" t="inlineStr">
        <is>
          <t>Food</t>
        </is>
      </c>
      <c r="I8012" t="n">
        <v>4</v>
      </c>
      <c r="J8012" t="n">
        <v>568.4299999999999</v>
      </c>
      <c r="K8012" t="n">
        <v>0</v>
      </c>
      <c r="L8012">
        <f>I8012*J8012*(1-K8012)</f>
        <v/>
      </c>
      <c r="M8012">
        <f>VLOOKUP(F8012,Products!A:D,4,FALSE)*I8012</f>
        <v/>
      </c>
      <c r="N8012">
        <f>L8012-M8012</f>
        <v/>
      </c>
    </row>
    <row r="8013">
      <c r="A8013" t="inlineStr">
        <is>
          <t>T1008011</t>
        </is>
      </c>
      <c r="B8013" t="inlineStr">
        <is>
          <t>2024-02-03</t>
        </is>
      </c>
      <c r="C8013" t="inlineStr">
        <is>
          <t>S041</t>
        </is>
      </c>
      <c r="D8013" t="inlineStr">
        <is>
          <t>Store_041</t>
        </is>
      </c>
      <c r="E8013" t="inlineStr">
        <is>
          <t>East</t>
        </is>
      </c>
      <c r="F8013" t="inlineStr">
        <is>
          <t>P0086</t>
        </is>
      </c>
      <c r="G8013" t="inlineStr">
        <is>
          <t>Prod_0086</t>
        </is>
      </c>
      <c r="H8013" t="inlineStr">
        <is>
          <t>Stationery</t>
        </is>
      </c>
      <c r="I8013" t="n">
        <v>7</v>
      </c>
      <c r="J8013" t="n">
        <v>980.03</v>
      </c>
      <c r="K8013" t="n">
        <v>0.15</v>
      </c>
      <c r="L8013">
        <f>I8013*J8013*(1-K8013)</f>
        <v/>
      </c>
      <c r="M8013">
        <f>VLOOKUP(F8013,Products!A:D,4,FALSE)*I8013</f>
        <v/>
      </c>
      <c r="N8013">
        <f>L8013-M8013</f>
        <v/>
      </c>
    </row>
    <row r="8014">
      <c r="A8014" t="inlineStr">
        <is>
          <t>T1008012</t>
        </is>
      </c>
      <c r="B8014" t="inlineStr">
        <is>
          <t>2023-09-17</t>
        </is>
      </c>
      <c r="C8014" t="inlineStr">
        <is>
          <t>S007</t>
        </is>
      </c>
      <c r="D8014" t="inlineStr">
        <is>
          <t>Store_007</t>
        </is>
      </c>
      <c r="E8014" t="inlineStr">
        <is>
          <t>East</t>
        </is>
      </c>
      <c r="F8014" t="inlineStr">
        <is>
          <t>P0194</t>
        </is>
      </c>
      <c r="G8014" t="inlineStr">
        <is>
          <t>Prod_0194</t>
        </is>
      </c>
      <c r="H8014" t="inlineStr">
        <is>
          <t>Food</t>
        </is>
      </c>
      <c r="I8014" t="n">
        <v>5</v>
      </c>
      <c r="J8014" t="n">
        <v>583.95</v>
      </c>
      <c r="K8014" t="n">
        <v>0</v>
      </c>
      <c r="L8014">
        <f>I8014*J8014*(1-K8014)</f>
        <v/>
      </c>
      <c r="M8014">
        <f>VLOOKUP(F8014,Products!A:D,4,FALSE)*I8014</f>
        <v/>
      </c>
      <c r="N8014">
        <f>L8014-M8014</f>
        <v/>
      </c>
    </row>
    <row r="8015">
      <c r="A8015" t="inlineStr">
        <is>
          <t>T1008013</t>
        </is>
      </c>
      <c r="B8015" t="inlineStr">
        <is>
          <t>2025-08-02</t>
        </is>
      </c>
      <c r="C8015" t="inlineStr">
        <is>
          <t>S038</t>
        </is>
      </c>
      <c r="D8015" t="inlineStr">
        <is>
          <t>Store_038</t>
        </is>
      </c>
      <c r="E8015" t="inlineStr">
        <is>
          <t>East</t>
        </is>
      </c>
      <c r="F8015" t="inlineStr">
        <is>
          <t>P0043</t>
        </is>
      </c>
      <c r="G8015" t="inlineStr">
        <is>
          <t>Prod_0043</t>
        </is>
      </c>
      <c r="H8015" t="inlineStr">
        <is>
          <t>Food</t>
        </is>
      </c>
      <c r="I8015" t="n">
        <v>9</v>
      </c>
      <c r="J8015" t="n">
        <v>277.66</v>
      </c>
      <c r="K8015" t="n">
        <v>0</v>
      </c>
      <c r="L8015">
        <f>I8015*J8015*(1-K8015)</f>
        <v/>
      </c>
      <c r="M8015">
        <f>VLOOKUP(F8015,Products!A:D,4,FALSE)*I8015</f>
        <v/>
      </c>
      <c r="N8015">
        <f>L8015-M8015</f>
        <v/>
      </c>
    </row>
    <row r="8016">
      <c r="A8016" t="inlineStr">
        <is>
          <t>T1008014</t>
        </is>
      </c>
      <c r="B8016" t="inlineStr">
        <is>
          <t>2023-04-17</t>
        </is>
      </c>
      <c r="C8016" t="inlineStr">
        <is>
          <t>S016</t>
        </is>
      </c>
      <c r="D8016" t="inlineStr">
        <is>
          <t>Store_016</t>
        </is>
      </c>
      <c r="E8016" t="inlineStr">
        <is>
          <t>West</t>
        </is>
      </c>
      <c r="F8016" t="inlineStr">
        <is>
          <t>P0144</t>
        </is>
      </c>
      <c r="G8016" t="inlineStr">
        <is>
          <t>Prod_0144</t>
        </is>
      </c>
      <c r="H8016" t="inlineStr">
        <is>
          <t>Stationery</t>
        </is>
      </c>
      <c r="I8016" t="n">
        <v>2</v>
      </c>
      <c r="J8016" t="n">
        <v>253.6</v>
      </c>
      <c r="K8016" t="n">
        <v>0.05</v>
      </c>
      <c r="L8016">
        <f>I8016*J8016*(1-K8016)</f>
        <v/>
      </c>
      <c r="M8016">
        <f>VLOOKUP(F8016,Products!A:D,4,FALSE)*I8016</f>
        <v/>
      </c>
      <c r="N8016">
        <f>L8016-M8016</f>
        <v/>
      </c>
    </row>
    <row r="8017">
      <c r="A8017" t="inlineStr">
        <is>
          <t>T1008015</t>
        </is>
      </c>
      <c r="B8017" t="inlineStr">
        <is>
          <t>2024-09-13</t>
        </is>
      </c>
      <c r="C8017" t="inlineStr">
        <is>
          <t>S038</t>
        </is>
      </c>
      <c r="D8017" t="inlineStr">
        <is>
          <t>Store_038</t>
        </is>
      </c>
      <c r="E8017" t="inlineStr">
        <is>
          <t>East</t>
        </is>
      </c>
      <c r="F8017" t="inlineStr">
        <is>
          <t>P0045</t>
        </is>
      </c>
      <c r="G8017" t="inlineStr">
        <is>
          <t>Prod_0045</t>
        </is>
      </c>
      <c r="H8017" t="inlineStr">
        <is>
          <t>Toys</t>
        </is>
      </c>
      <c r="I8017" t="n">
        <v>2</v>
      </c>
      <c r="J8017" t="n">
        <v>219.07</v>
      </c>
      <c r="K8017" t="n">
        <v>0</v>
      </c>
      <c r="L8017">
        <f>I8017*J8017*(1-K8017)</f>
        <v/>
      </c>
      <c r="M8017">
        <f>VLOOKUP(F8017,Products!A:D,4,FALSE)*I8017</f>
        <v/>
      </c>
      <c r="N8017">
        <f>L8017-M8017</f>
        <v/>
      </c>
    </row>
    <row r="8018">
      <c r="A8018" t="inlineStr">
        <is>
          <t>T1008016</t>
        </is>
      </c>
      <c r="B8018" t="inlineStr">
        <is>
          <t>2024-04-21</t>
        </is>
      </c>
      <c r="C8018" t="inlineStr">
        <is>
          <t>S042</t>
        </is>
      </c>
      <c r="D8018" t="inlineStr">
        <is>
          <t>Store_042</t>
        </is>
      </c>
      <c r="E8018" t="inlineStr">
        <is>
          <t>Central</t>
        </is>
      </c>
      <c r="F8018" t="inlineStr">
        <is>
          <t>P0022</t>
        </is>
      </c>
      <c r="G8018" t="inlineStr">
        <is>
          <t>Prod_0022</t>
        </is>
      </c>
      <c r="H8018" t="inlineStr">
        <is>
          <t>Beverages</t>
        </is>
      </c>
      <c r="I8018" t="n">
        <v>9</v>
      </c>
      <c r="J8018" t="n">
        <v>204.46</v>
      </c>
      <c r="K8018" t="n">
        <v>0</v>
      </c>
      <c r="L8018">
        <f>I8018*J8018*(1-K8018)</f>
        <v/>
      </c>
      <c r="M8018">
        <f>VLOOKUP(F8018,Products!A:D,4,FALSE)*I8018</f>
        <v/>
      </c>
      <c r="N8018">
        <f>L8018-M8018</f>
        <v/>
      </c>
    </row>
    <row r="8019">
      <c r="A8019" t="inlineStr">
        <is>
          <t>T1008017</t>
        </is>
      </c>
      <c r="B8019" t="inlineStr">
        <is>
          <t>2024-08-31</t>
        </is>
      </c>
      <c r="C8019" t="inlineStr">
        <is>
          <t>S031</t>
        </is>
      </c>
      <c r="D8019" t="inlineStr">
        <is>
          <t>Store_031</t>
        </is>
      </c>
      <c r="E8019" t="inlineStr">
        <is>
          <t>Central</t>
        </is>
      </c>
      <c r="F8019" t="inlineStr">
        <is>
          <t>P0089</t>
        </is>
      </c>
      <c r="G8019" t="inlineStr">
        <is>
          <t>Prod_0089</t>
        </is>
      </c>
      <c r="H8019" t="inlineStr">
        <is>
          <t>Stationery</t>
        </is>
      </c>
      <c r="I8019" t="n">
        <v>8</v>
      </c>
      <c r="J8019" t="n">
        <v>697.3</v>
      </c>
      <c r="K8019" t="n">
        <v>0</v>
      </c>
      <c r="L8019">
        <f>I8019*J8019*(1-K8019)</f>
        <v/>
      </c>
      <c r="M8019">
        <f>VLOOKUP(F8019,Products!A:D,4,FALSE)*I8019</f>
        <v/>
      </c>
      <c r="N8019">
        <f>L8019-M8019</f>
        <v/>
      </c>
    </row>
    <row r="8020">
      <c r="A8020" t="inlineStr">
        <is>
          <t>T1008018</t>
        </is>
      </c>
      <c r="B8020" t="inlineStr">
        <is>
          <t>2024-04-01</t>
        </is>
      </c>
      <c r="C8020" t="inlineStr">
        <is>
          <t>S025</t>
        </is>
      </c>
      <c r="D8020" t="inlineStr">
        <is>
          <t>Store_025</t>
        </is>
      </c>
      <c r="E8020" t="inlineStr">
        <is>
          <t>Central</t>
        </is>
      </c>
      <c r="F8020" t="inlineStr">
        <is>
          <t>P0095</t>
        </is>
      </c>
      <c r="G8020" t="inlineStr">
        <is>
          <t>Prod_0095</t>
        </is>
      </c>
      <c r="H8020" t="inlineStr">
        <is>
          <t>Food</t>
        </is>
      </c>
      <c r="I8020" t="n">
        <v>6</v>
      </c>
      <c r="J8020" t="n">
        <v>251.7</v>
      </c>
      <c r="K8020" t="n">
        <v>0</v>
      </c>
      <c r="L8020">
        <f>I8020*J8020*(1-K8020)</f>
        <v/>
      </c>
      <c r="M8020">
        <f>VLOOKUP(F8020,Products!A:D,4,FALSE)*I8020</f>
        <v/>
      </c>
      <c r="N8020">
        <f>L8020-M8020</f>
        <v/>
      </c>
    </row>
    <row r="8021">
      <c r="A8021" t="inlineStr">
        <is>
          <t>T1008019</t>
        </is>
      </c>
      <c r="B8021" t="inlineStr">
        <is>
          <t>2024-03-14</t>
        </is>
      </c>
      <c r="C8021" t="inlineStr">
        <is>
          <t>S013</t>
        </is>
      </c>
      <c r="D8021" t="inlineStr">
        <is>
          <t>Store_013</t>
        </is>
      </c>
      <c r="E8021" t="inlineStr">
        <is>
          <t>North</t>
        </is>
      </c>
      <c r="F8021" t="inlineStr">
        <is>
          <t>P0184</t>
        </is>
      </c>
      <c r="G8021" t="inlineStr">
        <is>
          <t>Prod_0184</t>
        </is>
      </c>
      <c r="H8021" t="inlineStr">
        <is>
          <t>Beverages</t>
        </is>
      </c>
      <c r="I8021" t="n">
        <v>1</v>
      </c>
      <c r="J8021" t="n">
        <v>605.66</v>
      </c>
      <c r="K8021" t="n">
        <v>0</v>
      </c>
      <c r="L8021">
        <f>I8021*J8021*(1-K8021)</f>
        <v/>
      </c>
      <c r="M8021">
        <f>VLOOKUP(F8021,Products!A:D,4,FALSE)*I8021</f>
        <v/>
      </c>
      <c r="N8021">
        <f>L8021-M8021</f>
        <v/>
      </c>
    </row>
    <row r="8022">
      <c r="A8022" t="inlineStr">
        <is>
          <t>T1008020</t>
        </is>
      </c>
      <c r="B8022" t="inlineStr">
        <is>
          <t>2024-07-26</t>
        </is>
      </c>
      <c r="C8022" t="inlineStr">
        <is>
          <t>S042</t>
        </is>
      </c>
      <c r="D8022" t="inlineStr">
        <is>
          <t>Store_042</t>
        </is>
      </c>
      <c r="E8022" t="inlineStr">
        <is>
          <t>Central</t>
        </is>
      </c>
      <c r="F8022" t="inlineStr">
        <is>
          <t>P0093</t>
        </is>
      </c>
      <c r="G8022" t="inlineStr">
        <is>
          <t>Prod_0093</t>
        </is>
      </c>
      <c r="H8022" t="inlineStr">
        <is>
          <t>Electronics</t>
        </is>
      </c>
      <c r="I8022" t="n">
        <v>1</v>
      </c>
      <c r="J8022" t="n">
        <v>259.71</v>
      </c>
      <c r="K8022" t="n">
        <v>0.15</v>
      </c>
      <c r="L8022">
        <f>I8022*J8022*(1-K8022)</f>
        <v/>
      </c>
      <c r="M8022">
        <f>VLOOKUP(F8022,Products!A:D,4,FALSE)*I8022</f>
        <v/>
      </c>
      <c r="N8022">
        <f>L8022-M8022</f>
        <v/>
      </c>
    </row>
    <row r="8023">
      <c r="A8023" t="inlineStr">
        <is>
          <t>T1008021</t>
        </is>
      </c>
      <c r="B8023" t="inlineStr">
        <is>
          <t>2024-08-23</t>
        </is>
      </c>
      <c r="C8023" t="inlineStr">
        <is>
          <t>S049</t>
        </is>
      </c>
      <c r="D8023" t="inlineStr">
        <is>
          <t>Store_049</t>
        </is>
      </c>
      <c r="E8023" t="inlineStr">
        <is>
          <t>North</t>
        </is>
      </c>
      <c r="F8023" t="inlineStr">
        <is>
          <t>P0139</t>
        </is>
      </c>
      <c r="G8023" t="inlineStr">
        <is>
          <t>Prod_0139</t>
        </is>
      </c>
      <c r="H8023" t="inlineStr">
        <is>
          <t>Clothing</t>
        </is>
      </c>
      <c r="I8023" t="n">
        <v>5</v>
      </c>
      <c r="J8023" t="n">
        <v>539.3099999999999</v>
      </c>
      <c r="K8023" t="n">
        <v>0</v>
      </c>
      <c r="L8023">
        <f>I8023*J8023*(1-K8023)</f>
        <v/>
      </c>
      <c r="M8023">
        <f>VLOOKUP(F8023,Products!A:D,4,FALSE)*I8023</f>
        <v/>
      </c>
      <c r="N8023">
        <f>L8023-M8023</f>
        <v/>
      </c>
    </row>
    <row r="8024">
      <c r="A8024" t="inlineStr">
        <is>
          <t>T1008022</t>
        </is>
      </c>
      <c r="B8024" t="inlineStr">
        <is>
          <t>2023-08-06</t>
        </is>
      </c>
      <c r="C8024" t="inlineStr">
        <is>
          <t>S026</t>
        </is>
      </c>
      <c r="D8024" t="inlineStr">
        <is>
          <t>Store_026</t>
        </is>
      </c>
      <c r="E8024" t="inlineStr">
        <is>
          <t>North</t>
        </is>
      </c>
      <c r="F8024" t="inlineStr">
        <is>
          <t>P0100</t>
        </is>
      </c>
      <c r="G8024" t="inlineStr">
        <is>
          <t>Prod_0100</t>
        </is>
      </c>
      <c r="H8024" t="inlineStr">
        <is>
          <t>Household</t>
        </is>
      </c>
      <c r="I8024" t="n">
        <v>4</v>
      </c>
      <c r="J8024" t="n">
        <v>521.21</v>
      </c>
      <c r="K8024" t="n">
        <v>0</v>
      </c>
      <c r="L8024">
        <f>I8024*J8024*(1-K8024)</f>
        <v/>
      </c>
      <c r="M8024">
        <f>VLOOKUP(F8024,Products!A:D,4,FALSE)*I8024</f>
        <v/>
      </c>
      <c r="N8024">
        <f>L8024-M8024</f>
        <v/>
      </c>
    </row>
    <row r="8025">
      <c r="A8025" t="inlineStr">
        <is>
          <t>T1008023</t>
        </is>
      </c>
      <c r="B8025" t="inlineStr">
        <is>
          <t>2023-01-25</t>
        </is>
      </c>
      <c r="C8025" t="inlineStr">
        <is>
          <t>S004</t>
        </is>
      </c>
      <c r="D8025" t="inlineStr">
        <is>
          <t>Store_004</t>
        </is>
      </c>
      <c r="E8025" t="inlineStr">
        <is>
          <t>Central</t>
        </is>
      </c>
      <c r="F8025" t="inlineStr">
        <is>
          <t>P0054</t>
        </is>
      </c>
      <c r="G8025" t="inlineStr">
        <is>
          <t>Prod_0054</t>
        </is>
      </c>
      <c r="H8025" t="inlineStr">
        <is>
          <t>Food</t>
        </is>
      </c>
      <c r="I8025" t="n">
        <v>7</v>
      </c>
      <c r="J8025" t="n">
        <v>511.93</v>
      </c>
      <c r="K8025" t="n">
        <v>0</v>
      </c>
      <c r="L8025">
        <f>I8025*J8025*(1-K8025)</f>
        <v/>
      </c>
      <c r="M8025">
        <f>VLOOKUP(F8025,Products!A:D,4,FALSE)*I8025</f>
        <v/>
      </c>
      <c r="N8025">
        <f>L8025-M8025</f>
        <v/>
      </c>
    </row>
    <row r="8026">
      <c r="A8026" t="inlineStr">
        <is>
          <t>T1008024</t>
        </is>
      </c>
      <c r="B8026" t="inlineStr">
        <is>
          <t>2024-06-28</t>
        </is>
      </c>
      <c r="C8026" t="inlineStr">
        <is>
          <t>S004</t>
        </is>
      </c>
      <c r="D8026" t="inlineStr">
        <is>
          <t>Store_004</t>
        </is>
      </c>
      <c r="E8026" t="inlineStr">
        <is>
          <t>Central</t>
        </is>
      </c>
      <c r="F8026" t="inlineStr">
        <is>
          <t>P0200</t>
        </is>
      </c>
      <c r="G8026" t="inlineStr">
        <is>
          <t>Prod_0200</t>
        </is>
      </c>
      <c r="H8026" t="inlineStr">
        <is>
          <t>Electronics</t>
        </is>
      </c>
      <c r="I8026" t="n">
        <v>6</v>
      </c>
      <c r="J8026" t="n">
        <v>404.63</v>
      </c>
      <c r="K8026" t="n">
        <v>0</v>
      </c>
      <c r="L8026">
        <f>I8026*J8026*(1-K8026)</f>
        <v/>
      </c>
      <c r="M8026">
        <f>VLOOKUP(F8026,Products!A:D,4,FALSE)*I8026</f>
        <v/>
      </c>
      <c r="N8026">
        <f>L8026-M8026</f>
        <v/>
      </c>
    </row>
    <row r="8027">
      <c r="A8027" t="inlineStr">
        <is>
          <t>T1008025</t>
        </is>
      </c>
      <c r="B8027" t="inlineStr">
        <is>
          <t>2024-04-18</t>
        </is>
      </c>
      <c r="C8027" t="inlineStr">
        <is>
          <t>S032</t>
        </is>
      </c>
      <c r="D8027" t="inlineStr">
        <is>
          <t>Store_032</t>
        </is>
      </c>
      <c r="E8027" t="inlineStr">
        <is>
          <t>Central</t>
        </is>
      </c>
      <c r="F8027" t="inlineStr">
        <is>
          <t>P0142</t>
        </is>
      </c>
      <c r="G8027" t="inlineStr">
        <is>
          <t>Prod_0142</t>
        </is>
      </c>
      <c r="H8027" t="inlineStr">
        <is>
          <t>Household</t>
        </is>
      </c>
      <c r="I8027" t="n">
        <v>1</v>
      </c>
      <c r="J8027" t="n">
        <v>168.16</v>
      </c>
      <c r="K8027" t="n">
        <v>0</v>
      </c>
      <c r="L8027">
        <f>I8027*J8027*(1-K8027)</f>
        <v/>
      </c>
      <c r="M8027">
        <f>VLOOKUP(F8027,Products!A:D,4,FALSE)*I8027</f>
        <v/>
      </c>
      <c r="N8027">
        <f>L8027-M8027</f>
        <v/>
      </c>
    </row>
    <row r="8028">
      <c r="A8028" t="inlineStr">
        <is>
          <t>T1008026</t>
        </is>
      </c>
      <c r="B8028" t="inlineStr">
        <is>
          <t>2024-01-28</t>
        </is>
      </c>
      <c r="C8028" t="inlineStr">
        <is>
          <t>S008</t>
        </is>
      </c>
      <c r="D8028" t="inlineStr">
        <is>
          <t>Store_008</t>
        </is>
      </c>
      <c r="E8028" t="inlineStr">
        <is>
          <t>East</t>
        </is>
      </c>
      <c r="F8028" t="inlineStr">
        <is>
          <t>P0069</t>
        </is>
      </c>
      <c r="G8028" t="inlineStr">
        <is>
          <t>Prod_0069</t>
        </is>
      </c>
      <c r="H8028" t="inlineStr">
        <is>
          <t>Household</t>
        </is>
      </c>
      <c r="I8028" t="n">
        <v>3</v>
      </c>
      <c r="J8028" t="n">
        <v>283.29</v>
      </c>
      <c r="K8028" t="n">
        <v>0</v>
      </c>
      <c r="L8028">
        <f>I8028*J8028*(1-K8028)</f>
        <v/>
      </c>
      <c r="M8028">
        <f>VLOOKUP(F8028,Products!A:D,4,FALSE)*I8028</f>
        <v/>
      </c>
      <c r="N8028">
        <f>L8028-M8028</f>
        <v/>
      </c>
    </row>
    <row r="8029">
      <c r="A8029" t="inlineStr">
        <is>
          <t>T1008027</t>
        </is>
      </c>
      <c r="B8029" t="inlineStr">
        <is>
          <t>2024-02-22</t>
        </is>
      </c>
      <c r="C8029" t="inlineStr">
        <is>
          <t>S028</t>
        </is>
      </c>
      <c r="D8029" t="inlineStr">
        <is>
          <t>Store_028</t>
        </is>
      </c>
      <c r="E8029" t="inlineStr">
        <is>
          <t>North</t>
        </is>
      </c>
      <c r="F8029" t="inlineStr">
        <is>
          <t>P0050</t>
        </is>
      </c>
      <c r="G8029" t="inlineStr">
        <is>
          <t>Prod_0050</t>
        </is>
      </c>
      <c r="H8029" t="inlineStr">
        <is>
          <t>Household</t>
        </is>
      </c>
      <c r="I8029" t="n">
        <v>3</v>
      </c>
      <c r="J8029" t="n">
        <v>659.24</v>
      </c>
      <c r="K8029" t="n">
        <v>0</v>
      </c>
      <c r="L8029">
        <f>I8029*J8029*(1-K8029)</f>
        <v/>
      </c>
      <c r="M8029">
        <f>VLOOKUP(F8029,Products!A:D,4,FALSE)*I8029</f>
        <v/>
      </c>
      <c r="N8029">
        <f>L8029-M8029</f>
        <v/>
      </c>
    </row>
    <row r="8030">
      <c r="A8030" t="inlineStr">
        <is>
          <t>T1008028</t>
        </is>
      </c>
      <c r="B8030" t="inlineStr">
        <is>
          <t>2025-08-12</t>
        </is>
      </c>
      <c r="C8030" t="inlineStr">
        <is>
          <t>S019</t>
        </is>
      </c>
      <c r="D8030" t="inlineStr">
        <is>
          <t>Store_019</t>
        </is>
      </c>
      <c r="E8030" t="inlineStr">
        <is>
          <t>East</t>
        </is>
      </c>
      <c r="F8030" t="inlineStr">
        <is>
          <t>P0010</t>
        </is>
      </c>
      <c r="G8030" t="inlineStr">
        <is>
          <t>Prod_0010</t>
        </is>
      </c>
      <c r="H8030" t="inlineStr">
        <is>
          <t>Electronics</t>
        </is>
      </c>
      <c r="I8030" t="n">
        <v>3</v>
      </c>
      <c r="J8030" t="n">
        <v>740.89</v>
      </c>
      <c r="K8030" t="n">
        <v>0</v>
      </c>
      <c r="L8030">
        <f>I8030*J8030*(1-K8030)</f>
        <v/>
      </c>
      <c r="M8030">
        <f>VLOOKUP(F8030,Products!A:D,4,FALSE)*I8030</f>
        <v/>
      </c>
      <c r="N8030">
        <f>L8030-M8030</f>
        <v/>
      </c>
    </row>
    <row r="8031">
      <c r="A8031" t="inlineStr">
        <is>
          <t>T1008029</t>
        </is>
      </c>
      <c r="B8031" t="inlineStr">
        <is>
          <t>2025-02-23</t>
        </is>
      </c>
      <c r="C8031" t="inlineStr">
        <is>
          <t>S029</t>
        </is>
      </c>
      <c r="D8031" t="inlineStr">
        <is>
          <t>Store_029</t>
        </is>
      </c>
      <c r="E8031" t="inlineStr">
        <is>
          <t>South</t>
        </is>
      </c>
      <c r="F8031" t="inlineStr">
        <is>
          <t>P0145</t>
        </is>
      </c>
      <c r="G8031" t="inlineStr">
        <is>
          <t>Prod_0145</t>
        </is>
      </c>
      <c r="H8031" t="inlineStr">
        <is>
          <t>Electronics</t>
        </is>
      </c>
      <c r="I8031" t="n">
        <v>5</v>
      </c>
      <c r="J8031" t="n">
        <v>475.26</v>
      </c>
      <c r="K8031" t="n">
        <v>0.1</v>
      </c>
      <c r="L8031">
        <f>I8031*J8031*(1-K8031)</f>
        <v/>
      </c>
      <c r="M8031">
        <f>VLOOKUP(F8031,Products!A:D,4,FALSE)*I8031</f>
        <v/>
      </c>
      <c r="N8031">
        <f>L8031-M8031</f>
        <v/>
      </c>
    </row>
    <row r="8032">
      <c r="A8032" t="inlineStr">
        <is>
          <t>T1008030</t>
        </is>
      </c>
      <c r="B8032" t="inlineStr">
        <is>
          <t>2025-02-09</t>
        </is>
      </c>
      <c r="C8032" t="inlineStr">
        <is>
          <t>S022</t>
        </is>
      </c>
      <c r="D8032" t="inlineStr">
        <is>
          <t>Store_022</t>
        </is>
      </c>
      <c r="E8032" t="inlineStr">
        <is>
          <t>East</t>
        </is>
      </c>
      <c r="F8032" t="inlineStr">
        <is>
          <t>P0181</t>
        </is>
      </c>
      <c r="G8032" t="inlineStr">
        <is>
          <t>Prod_0181</t>
        </is>
      </c>
      <c r="H8032" t="inlineStr">
        <is>
          <t>Electronics</t>
        </is>
      </c>
      <c r="I8032" t="n">
        <v>5</v>
      </c>
      <c r="J8032" t="n">
        <v>891.6799999999999</v>
      </c>
      <c r="K8032" t="n">
        <v>0.2</v>
      </c>
      <c r="L8032">
        <f>I8032*J8032*(1-K8032)</f>
        <v/>
      </c>
      <c r="M8032">
        <f>VLOOKUP(F8032,Products!A:D,4,FALSE)*I8032</f>
        <v/>
      </c>
      <c r="N8032">
        <f>L8032-M8032</f>
        <v/>
      </c>
    </row>
    <row r="8033">
      <c r="A8033" t="inlineStr">
        <is>
          <t>T1008031</t>
        </is>
      </c>
      <c r="B8033" t="inlineStr">
        <is>
          <t>2025-05-23</t>
        </is>
      </c>
      <c r="C8033" t="inlineStr">
        <is>
          <t>S013</t>
        </is>
      </c>
      <c r="D8033" t="inlineStr">
        <is>
          <t>Store_013</t>
        </is>
      </c>
      <c r="E8033" t="inlineStr">
        <is>
          <t>North</t>
        </is>
      </c>
      <c r="F8033" t="inlineStr">
        <is>
          <t>P0172</t>
        </is>
      </c>
      <c r="G8033" t="inlineStr">
        <is>
          <t>Prod_0172</t>
        </is>
      </c>
      <c r="H8033" t="inlineStr">
        <is>
          <t>Beverages</t>
        </is>
      </c>
      <c r="I8033" t="n">
        <v>7</v>
      </c>
      <c r="J8033" t="n">
        <v>835.64</v>
      </c>
      <c r="K8033" t="n">
        <v>0</v>
      </c>
      <c r="L8033">
        <f>I8033*J8033*(1-K8033)</f>
        <v/>
      </c>
      <c r="M8033">
        <f>VLOOKUP(F8033,Products!A:D,4,FALSE)*I8033</f>
        <v/>
      </c>
      <c r="N8033">
        <f>L8033-M8033</f>
        <v/>
      </c>
    </row>
    <row r="8034">
      <c r="A8034" t="inlineStr">
        <is>
          <t>T1008032</t>
        </is>
      </c>
      <c r="B8034" t="inlineStr">
        <is>
          <t>2024-02-18</t>
        </is>
      </c>
      <c r="C8034" t="inlineStr">
        <is>
          <t>S050</t>
        </is>
      </c>
      <c r="D8034" t="inlineStr">
        <is>
          <t>Store_050</t>
        </is>
      </c>
      <c r="E8034" t="inlineStr">
        <is>
          <t>South</t>
        </is>
      </c>
      <c r="F8034" t="inlineStr">
        <is>
          <t>P0069</t>
        </is>
      </c>
      <c r="G8034" t="inlineStr">
        <is>
          <t>Prod_0069</t>
        </is>
      </c>
      <c r="H8034" t="inlineStr">
        <is>
          <t>Household</t>
        </is>
      </c>
      <c r="I8034" t="n">
        <v>8</v>
      </c>
      <c r="J8034" t="n">
        <v>258.25</v>
      </c>
      <c r="K8034" t="n">
        <v>0</v>
      </c>
      <c r="L8034">
        <f>I8034*J8034*(1-K8034)</f>
        <v/>
      </c>
      <c r="M8034">
        <f>VLOOKUP(F8034,Products!A:D,4,FALSE)*I8034</f>
        <v/>
      </c>
      <c r="N8034">
        <f>L8034-M8034</f>
        <v/>
      </c>
    </row>
    <row r="8035">
      <c r="A8035" t="inlineStr">
        <is>
          <t>T1008033</t>
        </is>
      </c>
      <c r="B8035" t="inlineStr">
        <is>
          <t>2024-04-30</t>
        </is>
      </c>
      <c r="C8035" t="inlineStr">
        <is>
          <t>S009</t>
        </is>
      </c>
      <c r="D8035" t="inlineStr">
        <is>
          <t>Store_009</t>
        </is>
      </c>
      <c r="E8035" t="inlineStr">
        <is>
          <t>Central</t>
        </is>
      </c>
      <c r="F8035" t="inlineStr">
        <is>
          <t>P0097</t>
        </is>
      </c>
      <c r="G8035" t="inlineStr">
        <is>
          <t>Prod_0097</t>
        </is>
      </c>
      <c r="H8035" t="inlineStr">
        <is>
          <t>Clothing</t>
        </is>
      </c>
      <c r="I8035" t="n">
        <v>6</v>
      </c>
      <c r="J8035" t="n">
        <v>273.16</v>
      </c>
      <c r="K8035" t="n">
        <v>0.05</v>
      </c>
      <c r="L8035">
        <f>I8035*J8035*(1-K8035)</f>
        <v/>
      </c>
      <c r="M8035">
        <f>VLOOKUP(F8035,Products!A:D,4,FALSE)*I8035</f>
        <v/>
      </c>
      <c r="N8035">
        <f>L8035-M8035</f>
        <v/>
      </c>
    </row>
    <row r="8036">
      <c r="A8036" t="inlineStr">
        <is>
          <t>T1008034</t>
        </is>
      </c>
      <c r="B8036" t="inlineStr">
        <is>
          <t>2023-12-23</t>
        </is>
      </c>
      <c r="C8036" t="inlineStr">
        <is>
          <t>S049</t>
        </is>
      </c>
      <c r="D8036" t="inlineStr">
        <is>
          <t>Store_049</t>
        </is>
      </c>
      <c r="E8036" t="inlineStr">
        <is>
          <t>North</t>
        </is>
      </c>
      <c r="F8036" t="inlineStr">
        <is>
          <t>P0165</t>
        </is>
      </c>
      <c r="G8036" t="inlineStr">
        <is>
          <t>Prod_0165</t>
        </is>
      </c>
      <c r="H8036" t="inlineStr">
        <is>
          <t>Clothing</t>
        </is>
      </c>
      <c r="I8036" t="n">
        <v>7</v>
      </c>
      <c r="J8036" t="n">
        <v>599.59</v>
      </c>
      <c r="K8036" t="n">
        <v>0</v>
      </c>
      <c r="L8036">
        <f>I8036*J8036*(1-K8036)</f>
        <v/>
      </c>
      <c r="M8036">
        <f>VLOOKUP(F8036,Products!A:D,4,FALSE)*I8036</f>
        <v/>
      </c>
      <c r="N8036">
        <f>L8036-M8036</f>
        <v/>
      </c>
    </row>
    <row r="8037">
      <c r="A8037" t="inlineStr">
        <is>
          <t>T1008035</t>
        </is>
      </c>
      <c r="B8037" t="inlineStr">
        <is>
          <t>2024-10-05</t>
        </is>
      </c>
      <c r="C8037" t="inlineStr">
        <is>
          <t>S023</t>
        </is>
      </c>
      <c r="D8037" t="inlineStr">
        <is>
          <t>Store_023</t>
        </is>
      </c>
      <c r="E8037" t="inlineStr">
        <is>
          <t>South</t>
        </is>
      </c>
      <c r="F8037" t="inlineStr">
        <is>
          <t>P0068</t>
        </is>
      </c>
      <c r="G8037" t="inlineStr">
        <is>
          <t>Prod_0068</t>
        </is>
      </c>
      <c r="H8037" t="inlineStr">
        <is>
          <t>Household</t>
        </is>
      </c>
      <c r="I8037" t="n">
        <v>6</v>
      </c>
      <c r="J8037" t="n">
        <v>232.7</v>
      </c>
      <c r="K8037" t="n">
        <v>0</v>
      </c>
      <c r="L8037">
        <f>I8037*J8037*(1-K8037)</f>
        <v/>
      </c>
      <c r="M8037">
        <f>VLOOKUP(F8037,Products!A:D,4,FALSE)*I8037</f>
        <v/>
      </c>
      <c r="N8037">
        <f>L8037-M8037</f>
        <v/>
      </c>
    </row>
    <row r="8038">
      <c r="A8038" t="inlineStr">
        <is>
          <t>T1008036</t>
        </is>
      </c>
      <c r="B8038" t="inlineStr">
        <is>
          <t>2025-04-15</t>
        </is>
      </c>
      <c r="C8038" t="inlineStr">
        <is>
          <t>S045</t>
        </is>
      </c>
      <c r="D8038" t="inlineStr">
        <is>
          <t>Store_045</t>
        </is>
      </c>
      <c r="E8038" t="inlineStr">
        <is>
          <t>East</t>
        </is>
      </c>
      <c r="F8038" t="inlineStr">
        <is>
          <t>P0154</t>
        </is>
      </c>
      <c r="G8038" t="inlineStr">
        <is>
          <t>Prod_0154</t>
        </is>
      </c>
      <c r="H8038" t="inlineStr">
        <is>
          <t>Toys</t>
        </is>
      </c>
      <c r="I8038" t="n">
        <v>5</v>
      </c>
      <c r="J8038" t="n">
        <v>387.36</v>
      </c>
      <c r="K8038" t="n">
        <v>0</v>
      </c>
      <c r="L8038">
        <f>I8038*J8038*(1-K8038)</f>
        <v/>
      </c>
      <c r="M8038">
        <f>VLOOKUP(F8038,Products!A:D,4,FALSE)*I8038</f>
        <v/>
      </c>
      <c r="N8038">
        <f>L8038-M8038</f>
        <v/>
      </c>
    </row>
    <row r="8039">
      <c r="A8039" t="inlineStr">
        <is>
          <t>T1008037</t>
        </is>
      </c>
      <c r="B8039" t="inlineStr">
        <is>
          <t>2024-04-30</t>
        </is>
      </c>
      <c r="C8039" t="inlineStr">
        <is>
          <t>S032</t>
        </is>
      </c>
      <c r="D8039" t="inlineStr">
        <is>
          <t>Store_032</t>
        </is>
      </c>
      <c r="E8039" t="inlineStr">
        <is>
          <t>Central</t>
        </is>
      </c>
      <c r="F8039" t="inlineStr">
        <is>
          <t>P0115</t>
        </is>
      </c>
      <c r="G8039" t="inlineStr">
        <is>
          <t>Prod_0115</t>
        </is>
      </c>
      <c r="H8039" t="inlineStr">
        <is>
          <t>Clothing</t>
        </is>
      </c>
      <c r="I8039" t="n">
        <v>4</v>
      </c>
      <c r="J8039" t="n">
        <v>764.72</v>
      </c>
      <c r="K8039" t="n">
        <v>0.1</v>
      </c>
      <c r="L8039">
        <f>I8039*J8039*(1-K8039)</f>
        <v/>
      </c>
      <c r="M8039">
        <f>VLOOKUP(F8039,Products!A:D,4,FALSE)*I8039</f>
        <v/>
      </c>
      <c r="N8039">
        <f>L8039-M8039</f>
        <v/>
      </c>
    </row>
    <row r="8040">
      <c r="A8040" t="inlineStr">
        <is>
          <t>T1008038</t>
        </is>
      </c>
      <c r="B8040" t="inlineStr">
        <is>
          <t>2023-02-14</t>
        </is>
      </c>
      <c r="C8040" t="inlineStr">
        <is>
          <t>S035</t>
        </is>
      </c>
      <c r="D8040" t="inlineStr">
        <is>
          <t>Store_035</t>
        </is>
      </c>
      <c r="E8040" t="inlineStr">
        <is>
          <t>Central</t>
        </is>
      </c>
      <c r="F8040" t="inlineStr">
        <is>
          <t>P0186</t>
        </is>
      </c>
      <c r="G8040" t="inlineStr">
        <is>
          <t>Prod_0186</t>
        </is>
      </c>
      <c r="H8040" t="inlineStr">
        <is>
          <t>Household</t>
        </is>
      </c>
      <c r="I8040" t="n">
        <v>1</v>
      </c>
      <c r="J8040" t="n">
        <v>711.4299999999999</v>
      </c>
      <c r="K8040" t="n">
        <v>0.15</v>
      </c>
      <c r="L8040">
        <f>I8040*J8040*(1-K8040)</f>
        <v/>
      </c>
      <c r="M8040">
        <f>VLOOKUP(F8040,Products!A:D,4,FALSE)*I8040</f>
        <v/>
      </c>
      <c r="N8040">
        <f>L8040-M8040</f>
        <v/>
      </c>
    </row>
    <row r="8041">
      <c r="A8041" t="inlineStr">
        <is>
          <t>T1008039</t>
        </is>
      </c>
      <c r="B8041" t="inlineStr">
        <is>
          <t>2024-06-06</t>
        </is>
      </c>
      <c r="C8041" t="inlineStr">
        <is>
          <t>S033</t>
        </is>
      </c>
      <c r="D8041" t="inlineStr">
        <is>
          <t>Store_033</t>
        </is>
      </c>
      <c r="E8041" t="inlineStr">
        <is>
          <t>North</t>
        </is>
      </c>
      <c r="F8041" t="inlineStr">
        <is>
          <t>P0067</t>
        </is>
      </c>
      <c r="G8041" t="inlineStr">
        <is>
          <t>Prod_0067</t>
        </is>
      </c>
      <c r="H8041" t="inlineStr">
        <is>
          <t>Toys</t>
        </is>
      </c>
      <c r="I8041" t="n">
        <v>9</v>
      </c>
      <c r="J8041" t="n">
        <v>171.6</v>
      </c>
      <c r="K8041" t="n">
        <v>0</v>
      </c>
      <c r="L8041">
        <f>I8041*J8041*(1-K8041)</f>
        <v/>
      </c>
      <c r="M8041">
        <f>VLOOKUP(F8041,Products!A:D,4,FALSE)*I8041</f>
        <v/>
      </c>
      <c r="N8041">
        <f>L8041-M8041</f>
        <v/>
      </c>
    </row>
    <row r="8042">
      <c r="A8042" t="inlineStr">
        <is>
          <t>T1008040</t>
        </is>
      </c>
      <c r="B8042" t="inlineStr">
        <is>
          <t>2023-02-21</t>
        </is>
      </c>
      <c r="C8042" t="inlineStr">
        <is>
          <t>S010</t>
        </is>
      </c>
      <c r="D8042" t="inlineStr">
        <is>
          <t>Store_010</t>
        </is>
      </c>
      <c r="E8042" t="inlineStr">
        <is>
          <t>North</t>
        </is>
      </c>
      <c r="F8042" t="inlineStr">
        <is>
          <t>P0020</t>
        </is>
      </c>
      <c r="G8042" t="inlineStr">
        <is>
          <t>Prod_0020</t>
        </is>
      </c>
      <c r="H8042" t="inlineStr">
        <is>
          <t>Beverages</t>
        </is>
      </c>
      <c r="I8042" t="n">
        <v>7</v>
      </c>
      <c r="J8042" t="n">
        <v>796.8200000000001</v>
      </c>
      <c r="K8042" t="n">
        <v>0.05</v>
      </c>
      <c r="L8042">
        <f>I8042*J8042*(1-K8042)</f>
        <v/>
      </c>
      <c r="M8042">
        <f>VLOOKUP(F8042,Products!A:D,4,FALSE)*I8042</f>
        <v/>
      </c>
      <c r="N8042">
        <f>L8042-M8042</f>
        <v/>
      </c>
    </row>
    <row r="8043">
      <c r="A8043" t="inlineStr">
        <is>
          <t>T1008041</t>
        </is>
      </c>
      <c r="B8043" t="inlineStr">
        <is>
          <t>2023-05-11</t>
        </is>
      </c>
      <c r="C8043" t="inlineStr">
        <is>
          <t>S042</t>
        </is>
      </c>
      <c r="D8043" t="inlineStr">
        <is>
          <t>Store_042</t>
        </is>
      </c>
      <c r="E8043" t="inlineStr">
        <is>
          <t>Central</t>
        </is>
      </c>
      <c r="F8043" t="inlineStr">
        <is>
          <t>P0023</t>
        </is>
      </c>
      <c r="G8043" t="inlineStr">
        <is>
          <t>Prod_0023</t>
        </is>
      </c>
      <c r="H8043" t="inlineStr">
        <is>
          <t>Stationery</t>
        </is>
      </c>
      <c r="I8043" t="n">
        <v>9</v>
      </c>
      <c r="J8043" t="n">
        <v>191.94</v>
      </c>
      <c r="K8043" t="n">
        <v>0</v>
      </c>
      <c r="L8043">
        <f>I8043*J8043*(1-K8043)</f>
        <v/>
      </c>
      <c r="M8043">
        <f>VLOOKUP(F8043,Products!A:D,4,FALSE)*I8043</f>
        <v/>
      </c>
      <c r="N8043">
        <f>L8043-M8043</f>
        <v/>
      </c>
    </row>
    <row r="8044">
      <c r="A8044" t="inlineStr">
        <is>
          <t>T1008042</t>
        </is>
      </c>
      <c r="B8044" t="inlineStr">
        <is>
          <t>2023-10-20</t>
        </is>
      </c>
      <c r="C8044" t="inlineStr">
        <is>
          <t>S041</t>
        </is>
      </c>
      <c r="D8044" t="inlineStr">
        <is>
          <t>Store_041</t>
        </is>
      </c>
      <c r="E8044" t="inlineStr">
        <is>
          <t>East</t>
        </is>
      </c>
      <c r="F8044" t="inlineStr">
        <is>
          <t>P0070</t>
        </is>
      </c>
      <c r="G8044" t="inlineStr">
        <is>
          <t>Prod_0070</t>
        </is>
      </c>
      <c r="H8044" t="inlineStr">
        <is>
          <t>Beverages</t>
        </is>
      </c>
      <c r="I8044" t="n">
        <v>6</v>
      </c>
      <c r="J8044" t="n">
        <v>544.66</v>
      </c>
      <c r="K8044" t="n">
        <v>0</v>
      </c>
      <c r="L8044">
        <f>I8044*J8044*(1-K8044)</f>
        <v/>
      </c>
      <c r="M8044">
        <f>VLOOKUP(F8044,Products!A:D,4,FALSE)*I8044</f>
        <v/>
      </c>
      <c r="N8044">
        <f>L8044-M8044</f>
        <v/>
      </c>
    </row>
    <row r="8045">
      <c r="A8045" t="inlineStr">
        <is>
          <t>T1008043</t>
        </is>
      </c>
      <c r="B8045" t="inlineStr">
        <is>
          <t>2025-04-07</t>
        </is>
      </c>
      <c r="C8045" t="inlineStr">
        <is>
          <t>S003</t>
        </is>
      </c>
      <c r="D8045" t="inlineStr">
        <is>
          <t>Store_003</t>
        </is>
      </c>
      <c r="E8045" t="inlineStr">
        <is>
          <t>North</t>
        </is>
      </c>
      <c r="F8045" t="inlineStr">
        <is>
          <t>P0043</t>
        </is>
      </c>
      <c r="G8045" t="inlineStr">
        <is>
          <t>Prod_0043</t>
        </is>
      </c>
      <c r="H8045" t="inlineStr">
        <is>
          <t>Food</t>
        </is>
      </c>
      <c r="I8045" t="n">
        <v>8</v>
      </c>
      <c r="J8045" t="n">
        <v>195.89</v>
      </c>
      <c r="K8045" t="n">
        <v>0</v>
      </c>
      <c r="L8045">
        <f>I8045*J8045*(1-K8045)</f>
        <v/>
      </c>
      <c r="M8045">
        <f>VLOOKUP(F8045,Products!A:D,4,FALSE)*I8045</f>
        <v/>
      </c>
      <c r="N8045">
        <f>L8045-M8045</f>
        <v/>
      </c>
    </row>
    <row r="8046">
      <c r="A8046" t="inlineStr">
        <is>
          <t>T1008044</t>
        </is>
      </c>
      <c r="B8046" t="inlineStr">
        <is>
          <t>2024-04-23</t>
        </is>
      </c>
      <c r="C8046" t="inlineStr">
        <is>
          <t>S037</t>
        </is>
      </c>
      <c r="D8046" t="inlineStr">
        <is>
          <t>Store_037</t>
        </is>
      </c>
      <c r="E8046" t="inlineStr">
        <is>
          <t>East</t>
        </is>
      </c>
      <c r="F8046" t="inlineStr">
        <is>
          <t>P0158</t>
        </is>
      </c>
      <c r="G8046" t="inlineStr">
        <is>
          <t>Prod_0158</t>
        </is>
      </c>
      <c r="H8046" t="inlineStr">
        <is>
          <t>Beverages</t>
        </is>
      </c>
      <c r="I8046" t="n">
        <v>2</v>
      </c>
      <c r="J8046" t="n">
        <v>232.66</v>
      </c>
      <c r="K8046" t="n">
        <v>0</v>
      </c>
      <c r="L8046">
        <f>I8046*J8046*(1-K8046)</f>
        <v/>
      </c>
      <c r="M8046">
        <f>VLOOKUP(F8046,Products!A:D,4,FALSE)*I8046</f>
        <v/>
      </c>
      <c r="N8046">
        <f>L8046-M8046</f>
        <v/>
      </c>
    </row>
    <row r="8047">
      <c r="A8047" t="inlineStr">
        <is>
          <t>T1008045</t>
        </is>
      </c>
      <c r="B8047" t="inlineStr">
        <is>
          <t>2025-05-27</t>
        </is>
      </c>
      <c r="C8047" t="inlineStr">
        <is>
          <t>S047</t>
        </is>
      </c>
      <c r="D8047" t="inlineStr">
        <is>
          <t>Store_047</t>
        </is>
      </c>
      <c r="E8047" t="inlineStr">
        <is>
          <t>North</t>
        </is>
      </c>
      <c r="F8047" t="inlineStr">
        <is>
          <t>P0032</t>
        </is>
      </c>
      <c r="G8047" t="inlineStr">
        <is>
          <t>Prod_0032</t>
        </is>
      </c>
      <c r="H8047" t="inlineStr">
        <is>
          <t>Beverages</t>
        </is>
      </c>
      <c r="I8047" t="n">
        <v>3</v>
      </c>
      <c r="J8047" t="n">
        <v>272.83</v>
      </c>
      <c r="K8047" t="n">
        <v>0.1</v>
      </c>
      <c r="L8047">
        <f>I8047*J8047*(1-K8047)</f>
        <v/>
      </c>
      <c r="M8047">
        <f>VLOOKUP(F8047,Products!A:D,4,FALSE)*I8047</f>
        <v/>
      </c>
      <c r="N8047">
        <f>L8047-M8047</f>
        <v/>
      </c>
    </row>
    <row r="8048">
      <c r="A8048" t="inlineStr">
        <is>
          <t>T1008046</t>
        </is>
      </c>
      <c r="B8048" t="inlineStr">
        <is>
          <t>2024-03-12</t>
        </is>
      </c>
      <c r="C8048" t="inlineStr">
        <is>
          <t>S010</t>
        </is>
      </c>
      <c r="D8048" t="inlineStr">
        <is>
          <t>Store_010</t>
        </is>
      </c>
      <c r="E8048" t="inlineStr">
        <is>
          <t>North</t>
        </is>
      </c>
      <c r="F8048" t="inlineStr">
        <is>
          <t>P0068</t>
        </is>
      </c>
      <c r="G8048" t="inlineStr">
        <is>
          <t>Prod_0068</t>
        </is>
      </c>
      <c r="H8048" t="inlineStr">
        <is>
          <t>Household</t>
        </is>
      </c>
      <c r="I8048" t="n">
        <v>7</v>
      </c>
      <c r="J8048" t="n">
        <v>217.86</v>
      </c>
      <c r="K8048" t="n">
        <v>0</v>
      </c>
      <c r="L8048">
        <f>I8048*J8048*(1-K8048)</f>
        <v/>
      </c>
      <c r="M8048">
        <f>VLOOKUP(F8048,Products!A:D,4,FALSE)*I8048</f>
        <v/>
      </c>
      <c r="N8048">
        <f>L8048-M8048</f>
        <v/>
      </c>
    </row>
    <row r="8049">
      <c r="A8049" t="inlineStr">
        <is>
          <t>T1008047</t>
        </is>
      </c>
      <c r="B8049" t="inlineStr">
        <is>
          <t>2024-07-27</t>
        </is>
      </c>
      <c r="C8049" t="inlineStr">
        <is>
          <t>S005</t>
        </is>
      </c>
      <c r="D8049" t="inlineStr">
        <is>
          <t>Store_005</t>
        </is>
      </c>
      <c r="E8049" t="inlineStr">
        <is>
          <t>Central</t>
        </is>
      </c>
      <c r="F8049" t="inlineStr">
        <is>
          <t>P0141</t>
        </is>
      </c>
      <c r="G8049" t="inlineStr">
        <is>
          <t>Prod_0141</t>
        </is>
      </c>
      <c r="H8049" t="inlineStr">
        <is>
          <t>Food</t>
        </is>
      </c>
      <c r="I8049" t="n">
        <v>3</v>
      </c>
      <c r="J8049" t="n">
        <v>846.05</v>
      </c>
      <c r="K8049" t="n">
        <v>0.1</v>
      </c>
      <c r="L8049">
        <f>I8049*J8049*(1-K8049)</f>
        <v/>
      </c>
      <c r="M8049">
        <f>VLOOKUP(F8049,Products!A:D,4,FALSE)*I8049</f>
        <v/>
      </c>
      <c r="N8049">
        <f>L8049-M8049</f>
        <v/>
      </c>
    </row>
    <row r="8050">
      <c r="A8050" t="inlineStr">
        <is>
          <t>T1008048</t>
        </is>
      </c>
      <c r="B8050" t="inlineStr">
        <is>
          <t>2023-12-24</t>
        </is>
      </c>
      <c r="C8050" t="inlineStr">
        <is>
          <t>S029</t>
        </is>
      </c>
      <c r="D8050" t="inlineStr">
        <is>
          <t>Store_029</t>
        </is>
      </c>
      <c r="E8050" t="inlineStr">
        <is>
          <t>South</t>
        </is>
      </c>
      <c r="F8050" t="inlineStr">
        <is>
          <t>P0195</t>
        </is>
      </c>
      <c r="G8050" t="inlineStr">
        <is>
          <t>Prod_0195</t>
        </is>
      </c>
      <c r="H8050" t="inlineStr">
        <is>
          <t>Food</t>
        </is>
      </c>
      <c r="I8050" t="n">
        <v>6</v>
      </c>
      <c r="J8050" t="n">
        <v>502.68</v>
      </c>
      <c r="K8050" t="n">
        <v>0.05</v>
      </c>
      <c r="L8050">
        <f>I8050*J8050*(1-K8050)</f>
        <v/>
      </c>
      <c r="M8050">
        <f>VLOOKUP(F8050,Products!A:D,4,FALSE)*I8050</f>
        <v/>
      </c>
      <c r="N8050">
        <f>L8050-M8050</f>
        <v/>
      </c>
    </row>
    <row r="8051">
      <c r="A8051" t="inlineStr">
        <is>
          <t>T1008049</t>
        </is>
      </c>
      <c r="B8051" t="inlineStr">
        <is>
          <t>2025-09-20</t>
        </is>
      </c>
      <c r="C8051" t="inlineStr">
        <is>
          <t>S019</t>
        </is>
      </c>
      <c r="D8051" t="inlineStr">
        <is>
          <t>Store_019</t>
        </is>
      </c>
      <c r="E8051" t="inlineStr">
        <is>
          <t>East</t>
        </is>
      </c>
      <c r="F8051" t="inlineStr">
        <is>
          <t>P0050</t>
        </is>
      </c>
      <c r="G8051" t="inlineStr">
        <is>
          <t>Prod_0050</t>
        </is>
      </c>
      <c r="H8051" t="inlineStr">
        <is>
          <t>Household</t>
        </is>
      </c>
      <c r="I8051" t="n">
        <v>3</v>
      </c>
      <c r="J8051" t="n">
        <v>630.04</v>
      </c>
      <c r="K8051" t="n">
        <v>0</v>
      </c>
      <c r="L8051">
        <f>I8051*J8051*(1-K8051)</f>
        <v/>
      </c>
      <c r="M8051">
        <f>VLOOKUP(F8051,Products!A:D,4,FALSE)*I8051</f>
        <v/>
      </c>
      <c r="N8051">
        <f>L8051-M8051</f>
        <v/>
      </c>
    </row>
    <row r="8052">
      <c r="A8052" t="inlineStr">
        <is>
          <t>T1008050</t>
        </is>
      </c>
      <c r="B8052" t="inlineStr">
        <is>
          <t>2024-01-10</t>
        </is>
      </c>
      <c r="C8052" t="inlineStr">
        <is>
          <t>S026</t>
        </is>
      </c>
      <c r="D8052" t="inlineStr">
        <is>
          <t>Store_026</t>
        </is>
      </c>
      <c r="E8052" t="inlineStr">
        <is>
          <t>North</t>
        </is>
      </c>
      <c r="F8052" t="inlineStr">
        <is>
          <t>P0040</t>
        </is>
      </c>
      <c r="G8052" t="inlineStr">
        <is>
          <t>Prod_0040</t>
        </is>
      </c>
      <c r="H8052" t="inlineStr">
        <is>
          <t>Toys</t>
        </is>
      </c>
      <c r="I8052" t="n">
        <v>1</v>
      </c>
      <c r="J8052" t="n">
        <v>69.95999999999999</v>
      </c>
      <c r="K8052" t="n">
        <v>0</v>
      </c>
      <c r="L8052">
        <f>I8052*J8052*(1-K8052)</f>
        <v/>
      </c>
      <c r="M8052">
        <f>VLOOKUP(F8052,Products!A:D,4,FALSE)*I8052</f>
        <v/>
      </c>
      <c r="N8052">
        <f>L8052-M8052</f>
        <v/>
      </c>
    </row>
    <row r="8053">
      <c r="A8053" t="inlineStr">
        <is>
          <t>T1008051</t>
        </is>
      </c>
      <c r="B8053" t="inlineStr">
        <is>
          <t>2025-01-22</t>
        </is>
      </c>
      <c r="C8053" t="inlineStr">
        <is>
          <t>S034</t>
        </is>
      </c>
      <c r="D8053" t="inlineStr">
        <is>
          <t>Store_034</t>
        </is>
      </c>
      <c r="E8053" t="inlineStr">
        <is>
          <t>Central</t>
        </is>
      </c>
      <c r="F8053" t="inlineStr">
        <is>
          <t>P0177</t>
        </is>
      </c>
      <c r="G8053" t="inlineStr">
        <is>
          <t>Prod_0177</t>
        </is>
      </c>
      <c r="H8053" t="inlineStr">
        <is>
          <t>Household</t>
        </is>
      </c>
      <c r="I8053" t="n">
        <v>7</v>
      </c>
      <c r="J8053" t="n">
        <v>205.24</v>
      </c>
      <c r="K8053" t="n">
        <v>0</v>
      </c>
      <c r="L8053">
        <f>I8053*J8053*(1-K8053)</f>
        <v/>
      </c>
      <c r="M8053">
        <f>VLOOKUP(F8053,Products!A:D,4,FALSE)*I8053</f>
        <v/>
      </c>
      <c r="N8053">
        <f>L8053-M8053</f>
        <v/>
      </c>
    </row>
    <row r="8054">
      <c r="A8054" t="inlineStr">
        <is>
          <t>T1008052</t>
        </is>
      </c>
      <c r="B8054" t="inlineStr">
        <is>
          <t>2025-09-02</t>
        </is>
      </c>
      <c r="C8054" t="inlineStr">
        <is>
          <t>S039</t>
        </is>
      </c>
      <c r="D8054" t="inlineStr">
        <is>
          <t>Store_039</t>
        </is>
      </c>
      <c r="E8054" t="inlineStr">
        <is>
          <t>North</t>
        </is>
      </c>
      <c r="F8054" t="inlineStr">
        <is>
          <t>P0195</t>
        </is>
      </c>
      <c r="G8054" t="inlineStr">
        <is>
          <t>Prod_0195</t>
        </is>
      </c>
      <c r="H8054" t="inlineStr">
        <is>
          <t>Food</t>
        </is>
      </c>
      <c r="I8054" t="n">
        <v>4</v>
      </c>
      <c r="J8054" t="n">
        <v>600.36</v>
      </c>
      <c r="K8054" t="n">
        <v>0</v>
      </c>
      <c r="L8054">
        <f>I8054*J8054*(1-K8054)</f>
        <v/>
      </c>
      <c r="M8054">
        <f>VLOOKUP(F8054,Products!A:D,4,FALSE)*I8054</f>
        <v/>
      </c>
      <c r="N8054">
        <f>L8054-M8054</f>
        <v/>
      </c>
    </row>
    <row r="8055">
      <c r="A8055" t="inlineStr">
        <is>
          <t>T1008053</t>
        </is>
      </c>
      <c r="B8055" t="inlineStr">
        <is>
          <t>2024-06-08</t>
        </is>
      </c>
      <c r="C8055" t="inlineStr">
        <is>
          <t>S049</t>
        </is>
      </c>
      <c r="D8055" t="inlineStr">
        <is>
          <t>Store_049</t>
        </is>
      </c>
      <c r="E8055" t="inlineStr">
        <is>
          <t>North</t>
        </is>
      </c>
      <c r="F8055" t="inlineStr">
        <is>
          <t>P0009</t>
        </is>
      </c>
      <c r="G8055" t="inlineStr">
        <is>
          <t>Prod_0009</t>
        </is>
      </c>
      <c r="H8055" t="inlineStr">
        <is>
          <t>Toys</t>
        </is>
      </c>
      <c r="I8055" t="n">
        <v>2</v>
      </c>
      <c r="J8055" t="n">
        <v>618.75</v>
      </c>
      <c r="K8055" t="n">
        <v>0.1</v>
      </c>
      <c r="L8055">
        <f>I8055*J8055*(1-K8055)</f>
        <v/>
      </c>
      <c r="M8055">
        <f>VLOOKUP(F8055,Products!A:D,4,FALSE)*I8055</f>
        <v/>
      </c>
      <c r="N8055">
        <f>L8055-M8055</f>
        <v/>
      </c>
    </row>
    <row r="8056">
      <c r="A8056" t="inlineStr">
        <is>
          <t>T1008054</t>
        </is>
      </c>
      <c r="B8056" t="inlineStr">
        <is>
          <t>2024-06-05</t>
        </is>
      </c>
      <c r="C8056" t="inlineStr">
        <is>
          <t>S032</t>
        </is>
      </c>
      <c r="D8056" t="inlineStr">
        <is>
          <t>Store_032</t>
        </is>
      </c>
      <c r="E8056" t="inlineStr">
        <is>
          <t>Central</t>
        </is>
      </c>
      <c r="F8056" t="inlineStr">
        <is>
          <t>P0138</t>
        </is>
      </c>
      <c r="G8056" t="inlineStr">
        <is>
          <t>Prod_0138</t>
        </is>
      </c>
      <c r="H8056" t="inlineStr">
        <is>
          <t>Household</t>
        </is>
      </c>
      <c r="I8056" t="n">
        <v>1</v>
      </c>
      <c r="J8056" t="n">
        <v>268.01</v>
      </c>
      <c r="K8056" t="n">
        <v>0</v>
      </c>
      <c r="L8056">
        <f>I8056*J8056*(1-K8056)</f>
        <v/>
      </c>
      <c r="M8056">
        <f>VLOOKUP(F8056,Products!A:D,4,FALSE)*I8056</f>
        <v/>
      </c>
      <c r="N8056">
        <f>L8056-M8056</f>
        <v/>
      </c>
    </row>
    <row r="8057">
      <c r="A8057" t="inlineStr">
        <is>
          <t>T1008055</t>
        </is>
      </c>
      <c r="B8057" t="inlineStr">
        <is>
          <t>2023-10-15</t>
        </is>
      </c>
      <c r="C8057" t="inlineStr">
        <is>
          <t>S019</t>
        </is>
      </c>
      <c r="D8057" t="inlineStr">
        <is>
          <t>Store_019</t>
        </is>
      </c>
      <c r="E8057" t="inlineStr">
        <is>
          <t>East</t>
        </is>
      </c>
      <c r="F8057" t="inlineStr">
        <is>
          <t>P0177</t>
        </is>
      </c>
      <c r="G8057" t="inlineStr">
        <is>
          <t>Prod_0177</t>
        </is>
      </c>
      <c r="H8057" t="inlineStr">
        <is>
          <t>Household</t>
        </is>
      </c>
      <c r="I8057" t="n">
        <v>9</v>
      </c>
      <c r="J8057" t="n">
        <v>257.09</v>
      </c>
      <c r="K8057" t="n">
        <v>0.05</v>
      </c>
      <c r="L8057">
        <f>I8057*J8057*(1-K8057)</f>
        <v/>
      </c>
      <c r="M8057">
        <f>VLOOKUP(F8057,Products!A:D,4,FALSE)*I8057</f>
        <v/>
      </c>
      <c r="N8057">
        <f>L8057-M8057</f>
        <v/>
      </c>
    </row>
    <row r="8058">
      <c r="A8058" t="inlineStr">
        <is>
          <t>T1008056</t>
        </is>
      </c>
      <c r="B8058" t="inlineStr">
        <is>
          <t>2023-10-31</t>
        </is>
      </c>
      <c r="C8058" t="inlineStr">
        <is>
          <t>S050</t>
        </is>
      </c>
      <c r="D8058" t="inlineStr">
        <is>
          <t>Store_050</t>
        </is>
      </c>
      <c r="E8058" t="inlineStr">
        <is>
          <t>South</t>
        </is>
      </c>
      <c r="F8058" t="inlineStr">
        <is>
          <t>P0078</t>
        </is>
      </c>
      <c r="G8058" t="inlineStr">
        <is>
          <t>Prod_0078</t>
        </is>
      </c>
      <c r="H8058" t="inlineStr">
        <is>
          <t>Electronics</t>
        </is>
      </c>
      <c r="I8058" t="n">
        <v>2</v>
      </c>
      <c r="J8058" t="n">
        <v>638.21</v>
      </c>
      <c r="K8058" t="n">
        <v>0.05</v>
      </c>
      <c r="L8058">
        <f>I8058*J8058*(1-K8058)</f>
        <v/>
      </c>
      <c r="M8058">
        <f>VLOOKUP(F8058,Products!A:D,4,FALSE)*I8058</f>
        <v/>
      </c>
      <c r="N8058">
        <f>L8058-M8058</f>
        <v/>
      </c>
    </row>
    <row r="8059">
      <c r="A8059" t="inlineStr">
        <is>
          <t>T1008057</t>
        </is>
      </c>
      <c r="B8059" t="inlineStr">
        <is>
          <t>2025-04-07</t>
        </is>
      </c>
      <c r="C8059" t="inlineStr">
        <is>
          <t>S035</t>
        </is>
      </c>
      <c r="D8059" t="inlineStr">
        <is>
          <t>Store_035</t>
        </is>
      </c>
      <c r="E8059" t="inlineStr">
        <is>
          <t>Central</t>
        </is>
      </c>
      <c r="F8059" t="inlineStr">
        <is>
          <t>P0160</t>
        </is>
      </c>
      <c r="G8059" t="inlineStr">
        <is>
          <t>Prod_0160</t>
        </is>
      </c>
      <c r="H8059" t="inlineStr">
        <is>
          <t>Food</t>
        </is>
      </c>
      <c r="I8059" t="n">
        <v>4</v>
      </c>
      <c r="J8059" t="n">
        <v>872.6900000000001</v>
      </c>
      <c r="K8059" t="n">
        <v>0</v>
      </c>
      <c r="L8059">
        <f>I8059*J8059*(1-K8059)</f>
        <v/>
      </c>
      <c r="M8059">
        <f>VLOOKUP(F8059,Products!A:D,4,FALSE)*I8059</f>
        <v/>
      </c>
      <c r="N8059">
        <f>L8059-M8059</f>
        <v/>
      </c>
    </row>
    <row r="8060">
      <c r="A8060" t="inlineStr">
        <is>
          <t>T1008058</t>
        </is>
      </c>
      <c r="B8060" t="inlineStr">
        <is>
          <t>2023-05-12</t>
        </is>
      </c>
      <c r="C8060" t="inlineStr">
        <is>
          <t>S030</t>
        </is>
      </c>
      <c r="D8060" t="inlineStr">
        <is>
          <t>Store_030</t>
        </is>
      </c>
      <c r="E8060" t="inlineStr">
        <is>
          <t>North</t>
        </is>
      </c>
      <c r="F8060" t="inlineStr">
        <is>
          <t>P0140</t>
        </is>
      </c>
      <c r="G8060" t="inlineStr">
        <is>
          <t>Prod_0140</t>
        </is>
      </c>
      <c r="H8060" t="inlineStr">
        <is>
          <t>Food</t>
        </is>
      </c>
      <c r="I8060" t="n">
        <v>8</v>
      </c>
      <c r="J8060" t="n">
        <v>879.97</v>
      </c>
      <c r="K8060" t="n">
        <v>0</v>
      </c>
      <c r="L8060">
        <f>I8060*J8060*(1-K8060)</f>
        <v/>
      </c>
      <c r="M8060">
        <f>VLOOKUP(F8060,Products!A:D,4,FALSE)*I8060</f>
        <v/>
      </c>
      <c r="N8060">
        <f>L8060-M8060</f>
        <v/>
      </c>
    </row>
    <row r="8061">
      <c r="A8061" t="inlineStr">
        <is>
          <t>T1008059</t>
        </is>
      </c>
      <c r="B8061" t="inlineStr">
        <is>
          <t>2023-01-31</t>
        </is>
      </c>
      <c r="C8061" t="inlineStr">
        <is>
          <t>S011</t>
        </is>
      </c>
      <c r="D8061" t="inlineStr">
        <is>
          <t>Store_011</t>
        </is>
      </c>
      <c r="E8061" t="inlineStr">
        <is>
          <t>South</t>
        </is>
      </c>
      <c r="F8061" t="inlineStr">
        <is>
          <t>P0074</t>
        </is>
      </c>
      <c r="G8061" t="inlineStr">
        <is>
          <t>Prod_0074</t>
        </is>
      </c>
      <c r="H8061" t="inlineStr">
        <is>
          <t>Food</t>
        </is>
      </c>
      <c r="I8061" t="n">
        <v>2</v>
      </c>
      <c r="J8061" t="n">
        <v>959.8</v>
      </c>
      <c r="K8061" t="n">
        <v>0</v>
      </c>
      <c r="L8061">
        <f>I8061*J8061*(1-K8061)</f>
        <v/>
      </c>
      <c r="M8061">
        <f>VLOOKUP(F8061,Products!A:D,4,FALSE)*I8061</f>
        <v/>
      </c>
      <c r="N8061">
        <f>L8061-M8061</f>
        <v/>
      </c>
    </row>
    <row r="8062">
      <c r="A8062" t="inlineStr">
        <is>
          <t>T1008060</t>
        </is>
      </c>
      <c r="B8062" t="inlineStr">
        <is>
          <t>2023-01-13</t>
        </is>
      </c>
      <c r="C8062" t="inlineStr">
        <is>
          <t>S034</t>
        </is>
      </c>
      <c r="D8062" t="inlineStr">
        <is>
          <t>Store_034</t>
        </is>
      </c>
      <c r="E8062" t="inlineStr">
        <is>
          <t>Central</t>
        </is>
      </c>
      <c r="F8062" t="inlineStr">
        <is>
          <t>P0033</t>
        </is>
      </c>
      <c r="G8062" t="inlineStr">
        <is>
          <t>Prod_0033</t>
        </is>
      </c>
      <c r="H8062" t="inlineStr">
        <is>
          <t>Food</t>
        </is>
      </c>
      <c r="I8062" t="n">
        <v>3</v>
      </c>
      <c r="J8062" t="n">
        <v>473.79</v>
      </c>
      <c r="K8062" t="n">
        <v>0</v>
      </c>
      <c r="L8062">
        <f>I8062*J8062*(1-K8062)</f>
        <v/>
      </c>
      <c r="M8062">
        <f>VLOOKUP(F8062,Products!A:D,4,FALSE)*I8062</f>
        <v/>
      </c>
      <c r="N8062">
        <f>L8062-M8062</f>
        <v/>
      </c>
    </row>
    <row r="8063">
      <c r="A8063" t="inlineStr">
        <is>
          <t>T1008061</t>
        </is>
      </c>
      <c r="B8063" t="inlineStr">
        <is>
          <t>2024-08-21</t>
        </is>
      </c>
      <c r="C8063" t="inlineStr">
        <is>
          <t>S028</t>
        </is>
      </c>
      <c r="D8063" t="inlineStr">
        <is>
          <t>Store_028</t>
        </is>
      </c>
      <c r="E8063" t="inlineStr">
        <is>
          <t>North</t>
        </is>
      </c>
      <c r="F8063" t="inlineStr">
        <is>
          <t>P0012</t>
        </is>
      </c>
      <c r="G8063" t="inlineStr">
        <is>
          <t>Prod_0012</t>
        </is>
      </c>
      <c r="H8063" t="inlineStr">
        <is>
          <t>Food</t>
        </is>
      </c>
      <c r="I8063" t="n">
        <v>1</v>
      </c>
      <c r="J8063" t="n">
        <v>745.27</v>
      </c>
      <c r="K8063" t="n">
        <v>0</v>
      </c>
      <c r="L8063">
        <f>I8063*J8063*(1-K8063)</f>
        <v/>
      </c>
      <c r="M8063">
        <f>VLOOKUP(F8063,Products!A:D,4,FALSE)*I8063</f>
        <v/>
      </c>
      <c r="N8063">
        <f>L8063-M8063</f>
        <v/>
      </c>
    </row>
    <row r="8064">
      <c r="A8064" t="inlineStr">
        <is>
          <t>T1008062</t>
        </is>
      </c>
      <c r="B8064" t="inlineStr">
        <is>
          <t>2025-01-06</t>
        </is>
      </c>
      <c r="C8064" t="inlineStr">
        <is>
          <t>S021</t>
        </is>
      </c>
      <c r="D8064" t="inlineStr">
        <is>
          <t>Store_021</t>
        </is>
      </c>
      <c r="E8064" t="inlineStr">
        <is>
          <t>North</t>
        </is>
      </c>
      <c r="F8064" t="inlineStr">
        <is>
          <t>P0080</t>
        </is>
      </c>
      <c r="G8064" t="inlineStr">
        <is>
          <t>Prod_0080</t>
        </is>
      </c>
      <c r="H8064" t="inlineStr">
        <is>
          <t>Clothing</t>
        </is>
      </c>
      <c r="I8064" t="n">
        <v>7</v>
      </c>
      <c r="J8064" t="n">
        <v>536.83</v>
      </c>
      <c r="K8064" t="n">
        <v>0</v>
      </c>
      <c r="L8064">
        <f>I8064*J8064*(1-K8064)</f>
        <v/>
      </c>
      <c r="M8064">
        <f>VLOOKUP(F8064,Products!A:D,4,FALSE)*I8064</f>
        <v/>
      </c>
      <c r="N8064">
        <f>L8064-M8064</f>
        <v/>
      </c>
    </row>
    <row r="8065">
      <c r="A8065" t="inlineStr">
        <is>
          <t>T1008063</t>
        </is>
      </c>
      <c r="B8065" t="inlineStr">
        <is>
          <t>2024-05-12</t>
        </is>
      </c>
      <c r="C8065" t="inlineStr">
        <is>
          <t>S007</t>
        </is>
      </c>
      <c r="D8065" t="inlineStr">
        <is>
          <t>Store_007</t>
        </is>
      </c>
      <c r="E8065" t="inlineStr">
        <is>
          <t>East</t>
        </is>
      </c>
      <c r="F8065" t="inlineStr">
        <is>
          <t>P0164</t>
        </is>
      </c>
      <c r="G8065" t="inlineStr">
        <is>
          <t>Prod_0164</t>
        </is>
      </c>
      <c r="H8065" t="inlineStr">
        <is>
          <t>Food</t>
        </is>
      </c>
      <c r="I8065" t="n">
        <v>7</v>
      </c>
      <c r="J8065" t="n">
        <v>481.26</v>
      </c>
      <c r="K8065" t="n">
        <v>0</v>
      </c>
      <c r="L8065">
        <f>I8065*J8065*(1-K8065)</f>
        <v/>
      </c>
      <c r="M8065">
        <f>VLOOKUP(F8065,Products!A:D,4,FALSE)*I8065</f>
        <v/>
      </c>
      <c r="N8065">
        <f>L8065-M8065</f>
        <v/>
      </c>
    </row>
    <row r="8066">
      <c r="A8066" t="inlineStr">
        <is>
          <t>T1008064</t>
        </is>
      </c>
      <c r="B8066" t="inlineStr">
        <is>
          <t>2023-12-24</t>
        </is>
      </c>
      <c r="C8066" t="inlineStr">
        <is>
          <t>S037</t>
        </is>
      </c>
      <c r="D8066" t="inlineStr">
        <is>
          <t>Store_037</t>
        </is>
      </c>
      <c r="E8066" t="inlineStr">
        <is>
          <t>East</t>
        </is>
      </c>
      <c r="F8066" t="inlineStr">
        <is>
          <t>P0115</t>
        </is>
      </c>
      <c r="G8066" t="inlineStr">
        <is>
          <t>Prod_0115</t>
        </is>
      </c>
      <c r="H8066" t="inlineStr">
        <is>
          <t>Clothing</t>
        </is>
      </c>
      <c r="I8066" t="n">
        <v>8</v>
      </c>
      <c r="J8066" t="n">
        <v>937.6799999999999</v>
      </c>
      <c r="K8066" t="n">
        <v>0</v>
      </c>
      <c r="L8066">
        <f>I8066*J8066*(1-K8066)</f>
        <v/>
      </c>
      <c r="M8066">
        <f>VLOOKUP(F8066,Products!A:D,4,FALSE)*I8066</f>
        <v/>
      </c>
      <c r="N8066">
        <f>L8066-M8066</f>
        <v/>
      </c>
    </row>
    <row r="8067">
      <c r="A8067" t="inlineStr">
        <is>
          <t>T1008065</t>
        </is>
      </c>
      <c r="B8067" t="inlineStr">
        <is>
          <t>2023-06-24</t>
        </is>
      </c>
      <c r="C8067" t="inlineStr">
        <is>
          <t>S035</t>
        </is>
      </c>
      <c r="D8067" t="inlineStr">
        <is>
          <t>Store_035</t>
        </is>
      </c>
      <c r="E8067" t="inlineStr">
        <is>
          <t>Central</t>
        </is>
      </c>
      <c r="F8067" t="inlineStr">
        <is>
          <t>P0146</t>
        </is>
      </c>
      <c r="G8067" t="inlineStr">
        <is>
          <t>Prod_0146</t>
        </is>
      </c>
      <c r="H8067" t="inlineStr">
        <is>
          <t>Food</t>
        </is>
      </c>
      <c r="I8067" t="n">
        <v>5</v>
      </c>
      <c r="J8067" t="n">
        <v>279.95</v>
      </c>
      <c r="K8067" t="n">
        <v>0</v>
      </c>
      <c r="L8067">
        <f>I8067*J8067*(1-K8067)</f>
        <v/>
      </c>
      <c r="M8067">
        <f>VLOOKUP(F8067,Products!A:D,4,FALSE)*I8067</f>
        <v/>
      </c>
      <c r="N8067">
        <f>L8067-M8067</f>
        <v/>
      </c>
    </row>
    <row r="8068">
      <c r="A8068" t="inlineStr">
        <is>
          <t>T1008066</t>
        </is>
      </c>
      <c r="B8068" t="inlineStr">
        <is>
          <t>2025-08-29</t>
        </is>
      </c>
      <c r="C8068" t="inlineStr">
        <is>
          <t>S040</t>
        </is>
      </c>
      <c r="D8068" t="inlineStr">
        <is>
          <t>Store_040</t>
        </is>
      </c>
      <c r="E8068" t="inlineStr">
        <is>
          <t>Central</t>
        </is>
      </c>
      <c r="F8068" t="inlineStr">
        <is>
          <t>P0095</t>
        </is>
      </c>
      <c r="G8068" t="inlineStr">
        <is>
          <t>Prod_0095</t>
        </is>
      </c>
      <c r="H8068" t="inlineStr">
        <is>
          <t>Food</t>
        </is>
      </c>
      <c r="I8068" t="n">
        <v>9</v>
      </c>
      <c r="J8068" t="n">
        <v>185.09</v>
      </c>
      <c r="K8068" t="n">
        <v>0.05</v>
      </c>
      <c r="L8068">
        <f>I8068*J8068*(1-K8068)</f>
        <v/>
      </c>
      <c r="M8068">
        <f>VLOOKUP(F8068,Products!A:D,4,FALSE)*I8068</f>
        <v/>
      </c>
      <c r="N8068">
        <f>L8068-M8068</f>
        <v/>
      </c>
    </row>
    <row r="8069">
      <c r="A8069" t="inlineStr">
        <is>
          <t>T1008067</t>
        </is>
      </c>
      <c r="B8069" t="inlineStr">
        <is>
          <t>2023-07-09</t>
        </is>
      </c>
      <c r="C8069" t="inlineStr">
        <is>
          <t>S042</t>
        </is>
      </c>
      <c r="D8069" t="inlineStr">
        <is>
          <t>Store_042</t>
        </is>
      </c>
      <c r="E8069" t="inlineStr">
        <is>
          <t>Central</t>
        </is>
      </c>
      <c r="F8069" t="inlineStr">
        <is>
          <t>P0105</t>
        </is>
      </c>
      <c r="G8069" t="inlineStr">
        <is>
          <t>Prod_0105</t>
        </is>
      </c>
      <c r="H8069" t="inlineStr">
        <is>
          <t>Electronics</t>
        </is>
      </c>
      <c r="I8069" t="n">
        <v>3</v>
      </c>
      <c r="J8069" t="n">
        <v>564.01</v>
      </c>
      <c r="K8069" t="n">
        <v>0</v>
      </c>
      <c r="L8069">
        <f>I8069*J8069*(1-K8069)</f>
        <v/>
      </c>
      <c r="M8069">
        <f>VLOOKUP(F8069,Products!A:D,4,FALSE)*I8069</f>
        <v/>
      </c>
      <c r="N8069">
        <f>L8069-M8069</f>
        <v/>
      </c>
    </row>
    <row r="8070">
      <c r="A8070" t="inlineStr">
        <is>
          <t>T1008068</t>
        </is>
      </c>
      <c r="B8070" t="inlineStr">
        <is>
          <t>2023-09-09</t>
        </is>
      </c>
      <c r="C8070" t="inlineStr">
        <is>
          <t>S046</t>
        </is>
      </c>
      <c r="D8070" t="inlineStr">
        <is>
          <t>Store_046</t>
        </is>
      </c>
      <c r="E8070" t="inlineStr">
        <is>
          <t>South</t>
        </is>
      </c>
      <c r="F8070" t="inlineStr">
        <is>
          <t>P0125</t>
        </is>
      </c>
      <c r="G8070" t="inlineStr">
        <is>
          <t>Prod_0125</t>
        </is>
      </c>
      <c r="H8070" t="inlineStr">
        <is>
          <t>Toys</t>
        </is>
      </c>
      <c r="I8070" t="n">
        <v>5</v>
      </c>
      <c r="J8070" t="n">
        <v>241.43</v>
      </c>
      <c r="K8070" t="n">
        <v>0</v>
      </c>
      <c r="L8070">
        <f>I8070*J8070*(1-K8070)</f>
        <v/>
      </c>
      <c r="M8070">
        <f>VLOOKUP(F8070,Products!A:D,4,FALSE)*I8070</f>
        <v/>
      </c>
      <c r="N8070">
        <f>L8070-M8070</f>
        <v/>
      </c>
    </row>
    <row r="8071">
      <c r="A8071" t="inlineStr">
        <is>
          <t>T1008069</t>
        </is>
      </c>
      <c r="B8071" t="inlineStr">
        <is>
          <t>2023-09-26</t>
        </is>
      </c>
      <c r="C8071" t="inlineStr">
        <is>
          <t>S020</t>
        </is>
      </c>
      <c r="D8071" t="inlineStr">
        <is>
          <t>Store_020</t>
        </is>
      </c>
      <c r="E8071" t="inlineStr">
        <is>
          <t>West</t>
        </is>
      </c>
      <c r="F8071" t="inlineStr">
        <is>
          <t>P0099</t>
        </is>
      </c>
      <c r="G8071" t="inlineStr">
        <is>
          <t>Prod_0099</t>
        </is>
      </c>
      <c r="H8071" t="inlineStr">
        <is>
          <t>Beverages</t>
        </is>
      </c>
      <c r="I8071" t="n">
        <v>8</v>
      </c>
      <c r="J8071" t="n">
        <v>117.66</v>
      </c>
      <c r="K8071" t="n">
        <v>0</v>
      </c>
      <c r="L8071">
        <f>I8071*J8071*(1-K8071)</f>
        <v/>
      </c>
      <c r="M8071">
        <f>VLOOKUP(F8071,Products!A:D,4,FALSE)*I8071</f>
        <v/>
      </c>
      <c r="N8071">
        <f>L8071-M8071</f>
        <v/>
      </c>
    </row>
    <row r="8072">
      <c r="A8072" t="inlineStr">
        <is>
          <t>T1008070</t>
        </is>
      </c>
      <c r="B8072" t="inlineStr">
        <is>
          <t>2023-08-09</t>
        </is>
      </c>
      <c r="C8072" t="inlineStr">
        <is>
          <t>S049</t>
        </is>
      </c>
      <c r="D8072" t="inlineStr">
        <is>
          <t>Store_049</t>
        </is>
      </c>
      <c r="E8072" t="inlineStr">
        <is>
          <t>North</t>
        </is>
      </c>
      <c r="F8072" t="inlineStr">
        <is>
          <t>P0042</t>
        </is>
      </c>
      <c r="G8072" t="inlineStr">
        <is>
          <t>Prod_0042</t>
        </is>
      </c>
      <c r="H8072" t="inlineStr">
        <is>
          <t>Electronics</t>
        </is>
      </c>
      <c r="I8072" t="n">
        <v>9</v>
      </c>
      <c r="J8072" t="n">
        <v>954.38</v>
      </c>
      <c r="K8072" t="n">
        <v>0</v>
      </c>
      <c r="L8072">
        <f>I8072*J8072*(1-K8072)</f>
        <v/>
      </c>
      <c r="M8072">
        <f>VLOOKUP(F8072,Products!A:D,4,FALSE)*I8072</f>
        <v/>
      </c>
      <c r="N8072">
        <f>L8072-M8072</f>
        <v/>
      </c>
    </row>
    <row r="8073">
      <c r="A8073" t="inlineStr">
        <is>
          <t>T1008071</t>
        </is>
      </c>
      <c r="B8073" t="inlineStr">
        <is>
          <t>2023-12-15</t>
        </is>
      </c>
      <c r="C8073" t="inlineStr">
        <is>
          <t>S019</t>
        </is>
      </c>
      <c r="D8073" t="inlineStr">
        <is>
          <t>Store_019</t>
        </is>
      </c>
      <c r="E8073" t="inlineStr">
        <is>
          <t>East</t>
        </is>
      </c>
      <c r="F8073" t="inlineStr">
        <is>
          <t>P0095</t>
        </is>
      </c>
      <c r="G8073" t="inlineStr">
        <is>
          <t>Prod_0095</t>
        </is>
      </c>
      <c r="H8073" t="inlineStr">
        <is>
          <t>Food</t>
        </is>
      </c>
      <c r="I8073" t="n">
        <v>6</v>
      </c>
      <c r="J8073" t="n">
        <v>248.68</v>
      </c>
      <c r="K8073" t="n">
        <v>0.15</v>
      </c>
      <c r="L8073">
        <f>I8073*J8073*(1-K8073)</f>
        <v/>
      </c>
      <c r="M8073">
        <f>VLOOKUP(F8073,Products!A:D,4,FALSE)*I8073</f>
        <v/>
      </c>
      <c r="N8073">
        <f>L8073-M8073</f>
        <v/>
      </c>
    </row>
    <row r="8074">
      <c r="A8074" t="inlineStr">
        <is>
          <t>T1008072</t>
        </is>
      </c>
      <c r="B8074" t="inlineStr">
        <is>
          <t>2025-09-18</t>
        </is>
      </c>
      <c r="C8074" t="inlineStr">
        <is>
          <t>S043</t>
        </is>
      </c>
      <c r="D8074" t="inlineStr">
        <is>
          <t>Store_043</t>
        </is>
      </c>
      <c r="E8074" t="inlineStr">
        <is>
          <t>East</t>
        </is>
      </c>
      <c r="F8074" t="inlineStr">
        <is>
          <t>P0121</t>
        </is>
      </c>
      <c r="G8074" t="inlineStr">
        <is>
          <t>Prod_0121</t>
        </is>
      </c>
      <c r="H8074" t="inlineStr">
        <is>
          <t>Clothing</t>
        </is>
      </c>
      <c r="I8074" t="n">
        <v>9</v>
      </c>
      <c r="J8074" t="n">
        <v>822.1900000000001</v>
      </c>
      <c r="K8074" t="n">
        <v>0</v>
      </c>
      <c r="L8074">
        <f>I8074*J8074*(1-K8074)</f>
        <v/>
      </c>
      <c r="M8074">
        <f>VLOOKUP(F8074,Products!A:D,4,FALSE)*I8074</f>
        <v/>
      </c>
      <c r="N8074">
        <f>L8074-M8074</f>
        <v/>
      </c>
    </row>
    <row r="8075">
      <c r="A8075" t="inlineStr">
        <is>
          <t>T1008073</t>
        </is>
      </c>
      <c r="B8075" t="inlineStr">
        <is>
          <t>2023-12-06</t>
        </is>
      </c>
      <c r="C8075" t="inlineStr">
        <is>
          <t>S008</t>
        </is>
      </c>
      <c r="D8075" t="inlineStr">
        <is>
          <t>Store_008</t>
        </is>
      </c>
      <c r="E8075" t="inlineStr">
        <is>
          <t>East</t>
        </is>
      </c>
      <c r="F8075" t="inlineStr">
        <is>
          <t>P0093</t>
        </is>
      </c>
      <c r="G8075" t="inlineStr">
        <is>
          <t>Prod_0093</t>
        </is>
      </c>
      <c r="H8075" t="inlineStr">
        <is>
          <t>Electronics</t>
        </is>
      </c>
      <c r="I8075" t="n">
        <v>3</v>
      </c>
      <c r="J8075" t="n">
        <v>206.47</v>
      </c>
      <c r="K8075" t="n">
        <v>0</v>
      </c>
      <c r="L8075">
        <f>I8075*J8075*(1-K8075)</f>
        <v/>
      </c>
      <c r="M8075">
        <f>VLOOKUP(F8075,Products!A:D,4,FALSE)*I8075</f>
        <v/>
      </c>
      <c r="N8075">
        <f>L8075-M8075</f>
        <v/>
      </c>
    </row>
    <row r="8076">
      <c r="A8076" t="inlineStr">
        <is>
          <t>T1008074</t>
        </is>
      </c>
      <c r="B8076" t="inlineStr">
        <is>
          <t>2025-05-12</t>
        </is>
      </c>
      <c r="C8076" t="inlineStr">
        <is>
          <t>S050</t>
        </is>
      </c>
      <c r="D8076" t="inlineStr">
        <is>
          <t>Store_050</t>
        </is>
      </c>
      <c r="E8076" t="inlineStr">
        <is>
          <t>South</t>
        </is>
      </c>
      <c r="F8076" t="inlineStr">
        <is>
          <t>P0031</t>
        </is>
      </c>
      <c r="G8076" t="inlineStr">
        <is>
          <t>Prod_0031</t>
        </is>
      </c>
      <c r="H8076" t="inlineStr">
        <is>
          <t>Food</t>
        </is>
      </c>
      <c r="I8076" t="n">
        <v>9</v>
      </c>
      <c r="J8076" t="n">
        <v>183.14</v>
      </c>
      <c r="K8076" t="n">
        <v>0.15</v>
      </c>
      <c r="L8076">
        <f>I8076*J8076*(1-K8076)</f>
        <v/>
      </c>
      <c r="M8076">
        <f>VLOOKUP(F8076,Products!A:D,4,FALSE)*I8076</f>
        <v/>
      </c>
      <c r="N8076">
        <f>L8076-M8076</f>
        <v/>
      </c>
    </row>
    <row r="8077">
      <c r="A8077" t="inlineStr">
        <is>
          <t>T1008075</t>
        </is>
      </c>
      <c r="B8077" t="inlineStr">
        <is>
          <t>2025-01-22</t>
        </is>
      </c>
      <c r="C8077" t="inlineStr">
        <is>
          <t>S021</t>
        </is>
      </c>
      <c r="D8077" t="inlineStr">
        <is>
          <t>Store_021</t>
        </is>
      </c>
      <c r="E8077" t="inlineStr">
        <is>
          <t>North</t>
        </is>
      </c>
      <c r="F8077" t="inlineStr">
        <is>
          <t>P0024</t>
        </is>
      </c>
      <c r="G8077" t="inlineStr">
        <is>
          <t>Prod_0024</t>
        </is>
      </c>
      <c r="H8077" t="inlineStr">
        <is>
          <t>Clothing</t>
        </is>
      </c>
      <c r="I8077" t="n">
        <v>5</v>
      </c>
      <c r="J8077" t="n">
        <v>96.94</v>
      </c>
      <c r="K8077" t="n">
        <v>0</v>
      </c>
      <c r="L8077">
        <f>I8077*J8077*(1-K8077)</f>
        <v/>
      </c>
      <c r="M8077">
        <f>VLOOKUP(F8077,Products!A:D,4,FALSE)*I8077</f>
        <v/>
      </c>
      <c r="N8077">
        <f>L8077-M8077</f>
        <v/>
      </c>
    </row>
    <row r="8078">
      <c r="A8078" t="inlineStr">
        <is>
          <t>T1008076</t>
        </is>
      </c>
      <c r="B8078" t="inlineStr">
        <is>
          <t>2024-11-03</t>
        </is>
      </c>
      <c r="C8078" t="inlineStr">
        <is>
          <t>S020</t>
        </is>
      </c>
      <c r="D8078" t="inlineStr">
        <is>
          <t>Store_020</t>
        </is>
      </c>
      <c r="E8078" t="inlineStr">
        <is>
          <t>West</t>
        </is>
      </c>
      <c r="F8078" t="inlineStr">
        <is>
          <t>P0009</t>
        </is>
      </c>
      <c r="G8078" t="inlineStr">
        <is>
          <t>Prod_0009</t>
        </is>
      </c>
      <c r="H8078" t="inlineStr">
        <is>
          <t>Toys</t>
        </is>
      </c>
      <c r="I8078" t="n">
        <v>6</v>
      </c>
      <c r="J8078" t="n">
        <v>528.01</v>
      </c>
      <c r="K8078" t="n">
        <v>0.05</v>
      </c>
      <c r="L8078">
        <f>I8078*J8078*(1-K8078)</f>
        <v/>
      </c>
      <c r="M8078">
        <f>VLOOKUP(F8078,Products!A:D,4,FALSE)*I8078</f>
        <v/>
      </c>
      <c r="N8078">
        <f>L8078-M8078</f>
        <v/>
      </c>
    </row>
    <row r="8079">
      <c r="A8079" t="inlineStr">
        <is>
          <t>T1008077</t>
        </is>
      </c>
      <c r="B8079" t="inlineStr">
        <is>
          <t>2023-02-17</t>
        </is>
      </c>
      <c r="C8079" t="inlineStr">
        <is>
          <t>S047</t>
        </is>
      </c>
      <c r="D8079" t="inlineStr">
        <is>
          <t>Store_047</t>
        </is>
      </c>
      <c r="E8079" t="inlineStr">
        <is>
          <t>North</t>
        </is>
      </c>
      <c r="F8079" t="inlineStr">
        <is>
          <t>P0090</t>
        </is>
      </c>
      <c r="G8079" t="inlineStr">
        <is>
          <t>Prod_0090</t>
        </is>
      </c>
      <c r="H8079" t="inlineStr">
        <is>
          <t>Toys</t>
        </is>
      </c>
      <c r="I8079" t="n">
        <v>9</v>
      </c>
      <c r="J8079" t="n">
        <v>525.6799999999999</v>
      </c>
      <c r="K8079" t="n">
        <v>0.1</v>
      </c>
      <c r="L8079">
        <f>I8079*J8079*(1-K8079)</f>
        <v/>
      </c>
      <c r="M8079">
        <f>VLOOKUP(F8079,Products!A:D,4,FALSE)*I8079</f>
        <v/>
      </c>
      <c r="N8079">
        <f>L8079-M8079</f>
        <v/>
      </c>
    </row>
    <row r="8080">
      <c r="A8080" t="inlineStr">
        <is>
          <t>T1008078</t>
        </is>
      </c>
      <c r="B8080" t="inlineStr">
        <is>
          <t>2025-01-31</t>
        </is>
      </c>
      <c r="C8080" t="inlineStr">
        <is>
          <t>S050</t>
        </is>
      </c>
      <c r="D8080" t="inlineStr">
        <is>
          <t>Store_050</t>
        </is>
      </c>
      <c r="E8080" t="inlineStr">
        <is>
          <t>South</t>
        </is>
      </c>
      <c r="F8080" t="inlineStr">
        <is>
          <t>P0074</t>
        </is>
      </c>
      <c r="G8080" t="inlineStr">
        <is>
          <t>Prod_0074</t>
        </is>
      </c>
      <c r="H8080" t="inlineStr">
        <is>
          <t>Food</t>
        </is>
      </c>
      <c r="I8080" t="n">
        <v>4</v>
      </c>
      <c r="J8080" t="n">
        <v>756.64</v>
      </c>
      <c r="K8080" t="n">
        <v>0</v>
      </c>
      <c r="L8080">
        <f>I8080*J8080*(1-K8080)</f>
        <v/>
      </c>
      <c r="M8080">
        <f>VLOOKUP(F8080,Products!A:D,4,FALSE)*I8080</f>
        <v/>
      </c>
      <c r="N8080">
        <f>L8080-M8080</f>
        <v/>
      </c>
    </row>
    <row r="8081">
      <c r="A8081" t="inlineStr">
        <is>
          <t>T1008079</t>
        </is>
      </c>
      <c r="B8081" t="inlineStr">
        <is>
          <t>2025-01-29</t>
        </is>
      </c>
      <c r="C8081" t="inlineStr">
        <is>
          <t>S003</t>
        </is>
      </c>
      <c r="D8081" t="inlineStr">
        <is>
          <t>Store_003</t>
        </is>
      </c>
      <c r="E8081" t="inlineStr">
        <is>
          <t>North</t>
        </is>
      </c>
      <c r="F8081" t="inlineStr">
        <is>
          <t>P0116</t>
        </is>
      </c>
      <c r="G8081" t="inlineStr">
        <is>
          <t>Prod_0116</t>
        </is>
      </c>
      <c r="H8081" t="inlineStr">
        <is>
          <t>Clothing</t>
        </is>
      </c>
      <c r="I8081" t="n">
        <v>7</v>
      </c>
      <c r="J8081" t="n">
        <v>946.54</v>
      </c>
      <c r="K8081" t="n">
        <v>0</v>
      </c>
      <c r="L8081">
        <f>I8081*J8081*(1-K8081)</f>
        <v/>
      </c>
      <c r="M8081">
        <f>VLOOKUP(F8081,Products!A:D,4,FALSE)*I8081</f>
        <v/>
      </c>
      <c r="N8081">
        <f>L8081-M8081</f>
        <v/>
      </c>
    </row>
    <row r="8082">
      <c r="A8082" t="inlineStr">
        <is>
          <t>T1008080</t>
        </is>
      </c>
      <c r="B8082" t="inlineStr">
        <is>
          <t>2025-07-10</t>
        </is>
      </c>
      <c r="C8082" t="inlineStr">
        <is>
          <t>S043</t>
        </is>
      </c>
      <c r="D8082" t="inlineStr">
        <is>
          <t>Store_043</t>
        </is>
      </c>
      <c r="E8082" t="inlineStr">
        <is>
          <t>East</t>
        </is>
      </c>
      <c r="F8082" t="inlineStr">
        <is>
          <t>P0092</t>
        </is>
      </c>
      <c r="G8082" t="inlineStr">
        <is>
          <t>Prod_0092</t>
        </is>
      </c>
      <c r="H8082" t="inlineStr">
        <is>
          <t>Household</t>
        </is>
      </c>
      <c r="I8082" t="n">
        <v>2</v>
      </c>
      <c r="J8082" t="n">
        <v>269.53</v>
      </c>
      <c r="K8082" t="n">
        <v>0</v>
      </c>
      <c r="L8082">
        <f>I8082*J8082*(1-K8082)</f>
        <v/>
      </c>
      <c r="M8082">
        <f>VLOOKUP(F8082,Products!A:D,4,FALSE)*I8082</f>
        <v/>
      </c>
      <c r="N8082">
        <f>L8082-M8082</f>
        <v/>
      </c>
    </row>
    <row r="8083">
      <c r="A8083" t="inlineStr">
        <is>
          <t>T1008081</t>
        </is>
      </c>
      <c r="B8083" t="inlineStr">
        <is>
          <t>2025-09-18</t>
        </is>
      </c>
      <c r="C8083" t="inlineStr">
        <is>
          <t>S013</t>
        </is>
      </c>
      <c r="D8083" t="inlineStr">
        <is>
          <t>Store_013</t>
        </is>
      </c>
      <c r="E8083" t="inlineStr">
        <is>
          <t>North</t>
        </is>
      </c>
      <c r="F8083" t="inlineStr">
        <is>
          <t>P0098</t>
        </is>
      </c>
      <c r="G8083" t="inlineStr">
        <is>
          <t>Prod_0098</t>
        </is>
      </c>
      <c r="H8083" t="inlineStr">
        <is>
          <t>Clothing</t>
        </is>
      </c>
      <c r="I8083" t="n">
        <v>2</v>
      </c>
      <c r="J8083" t="n">
        <v>631.11</v>
      </c>
      <c r="K8083" t="n">
        <v>0.15</v>
      </c>
      <c r="L8083">
        <f>I8083*J8083*(1-K8083)</f>
        <v/>
      </c>
      <c r="M8083">
        <f>VLOOKUP(F8083,Products!A:D,4,FALSE)*I8083</f>
        <v/>
      </c>
      <c r="N8083">
        <f>L8083-M8083</f>
        <v/>
      </c>
    </row>
    <row r="8084">
      <c r="A8084" t="inlineStr">
        <is>
          <t>T1008082</t>
        </is>
      </c>
      <c r="B8084" t="inlineStr">
        <is>
          <t>2024-04-10</t>
        </is>
      </c>
      <c r="C8084" t="inlineStr">
        <is>
          <t>S027</t>
        </is>
      </c>
      <c r="D8084" t="inlineStr">
        <is>
          <t>Store_027</t>
        </is>
      </c>
      <c r="E8084" t="inlineStr">
        <is>
          <t>South</t>
        </is>
      </c>
      <c r="F8084" t="inlineStr">
        <is>
          <t>P0038</t>
        </is>
      </c>
      <c r="G8084" t="inlineStr">
        <is>
          <t>Prod_0038</t>
        </is>
      </c>
      <c r="H8084" t="inlineStr">
        <is>
          <t>Beverages</t>
        </is>
      </c>
      <c r="I8084" t="n">
        <v>3</v>
      </c>
      <c r="J8084" t="n">
        <v>798.02</v>
      </c>
      <c r="K8084" t="n">
        <v>0</v>
      </c>
      <c r="L8084">
        <f>I8084*J8084*(1-K8084)</f>
        <v/>
      </c>
      <c r="M8084">
        <f>VLOOKUP(F8084,Products!A:D,4,FALSE)*I8084</f>
        <v/>
      </c>
      <c r="N8084">
        <f>L8084-M8084</f>
        <v/>
      </c>
    </row>
    <row r="8085">
      <c r="A8085" t="inlineStr">
        <is>
          <t>T1008083</t>
        </is>
      </c>
      <c r="B8085" t="inlineStr">
        <is>
          <t>2023-05-22</t>
        </is>
      </c>
      <c r="C8085" t="inlineStr">
        <is>
          <t>S002</t>
        </is>
      </c>
      <c r="D8085" t="inlineStr">
        <is>
          <t>Store_002</t>
        </is>
      </c>
      <c r="E8085" t="inlineStr">
        <is>
          <t>South</t>
        </is>
      </c>
      <c r="F8085" t="inlineStr">
        <is>
          <t>P0049</t>
        </is>
      </c>
      <c r="G8085" t="inlineStr">
        <is>
          <t>Prod_0049</t>
        </is>
      </c>
      <c r="H8085" t="inlineStr">
        <is>
          <t>Beverages</t>
        </is>
      </c>
      <c r="I8085" t="n">
        <v>4</v>
      </c>
      <c r="J8085" t="n">
        <v>226.92</v>
      </c>
      <c r="K8085" t="n">
        <v>0</v>
      </c>
      <c r="L8085">
        <f>I8085*J8085*(1-K8085)</f>
        <v/>
      </c>
      <c r="M8085">
        <f>VLOOKUP(F8085,Products!A:D,4,FALSE)*I8085</f>
        <v/>
      </c>
      <c r="N8085">
        <f>L8085-M8085</f>
        <v/>
      </c>
    </row>
    <row r="8086">
      <c r="A8086" t="inlineStr">
        <is>
          <t>T1008084</t>
        </is>
      </c>
      <c r="B8086" t="inlineStr">
        <is>
          <t>2025-09-19</t>
        </is>
      </c>
      <c r="C8086" t="inlineStr">
        <is>
          <t>S028</t>
        </is>
      </c>
      <c r="D8086" t="inlineStr">
        <is>
          <t>Store_028</t>
        </is>
      </c>
      <c r="E8086" t="inlineStr">
        <is>
          <t>North</t>
        </is>
      </c>
      <c r="F8086" t="inlineStr">
        <is>
          <t>P0152</t>
        </is>
      </c>
      <c r="G8086" t="inlineStr">
        <is>
          <t>Prod_0152</t>
        </is>
      </c>
      <c r="H8086" t="inlineStr">
        <is>
          <t>Household</t>
        </is>
      </c>
      <c r="I8086" t="n">
        <v>7</v>
      </c>
      <c r="J8086" t="n">
        <v>681.53</v>
      </c>
      <c r="K8086" t="n">
        <v>0.15</v>
      </c>
      <c r="L8086">
        <f>I8086*J8086*(1-K8086)</f>
        <v/>
      </c>
      <c r="M8086">
        <f>VLOOKUP(F8086,Products!A:D,4,FALSE)*I8086</f>
        <v/>
      </c>
      <c r="N8086">
        <f>L8086-M8086</f>
        <v/>
      </c>
    </row>
    <row r="8087">
      <c r="A8087" t="inlineStr">
        <is>
          <t>T1008085</t>
        </is>
      </c>
      <c r="B8087" t="inlineStr">
        <is>
          <t>2025-03-16</t>
        </is>
      </c>
      <c r="C8087" t="inlineStr">
        <is>
          <t>S013</t>
        </is>
      </c>
      <c r="D8087" t="inlineStr">
        <is>
          <t>Store_013</t>
        </is>
      </c>
      <c r="E8087" t="inlineStr">
        <is>
          <t>North</t>
        </is>
      </c>
      <c r="F8087" t="inlineStr">
        <is>
          <t>P0122</t>
        </is>
      </c>
      <c r="G8087" t="inlineStr">
        <is>
          <t>Prod_0122</t>
        </is>
      </c>
      <c r="H8087" t="inlineStr">
        <is>
          <t>Beverages</t>
        </is>
      </c>
      <c r="I8087" t="n">
        <v>9</v>
      </c>
      <c r="J8087" t="n">
        <v>867.8200000000001</v>
      </c>
      <c r="K8087" t="n">
        <v>0</v>
      </c>
      <c r="L8087">
        <f>I8087*J8087*(1-K8087)</f>
        <v/>
      </c>
      <c r="M8087">
        <f>VLOOKUP(F8087,Products!A:D,4,FALSE)*I8087</f>
        <v/>
      </c>
      <c r="N8087">
        <f>L8087-M8087</f>
        <v/>
      </c>
    </row>
    <row r="8088">
      <c r="A8088" t="inlineStr">
        <is>
          <t>T1008086</t>
        </is>
      </c>
      <c r="B8088" t="inlineStr">
        <is>
          <t>2024-09-04</t>
        </is>
      </c>
      <c r="C8088" t="inlineStr">
        <is>
          <t>S035</t>
        </is>
      </c>
      <c r="D8088" t="inlineStr">
        <is>
          <t>Store_035</t>
        </is>
      </c>
      <c r="E8088" t="inlineStr">
        <is>
          <t>Central</t>
        </is>
      </c>
      <c r="F8088" t="inlineStr">
        <is>
          <t>P0174</t>
        </is>
      </c>
      <c r="G8088" t="inlineStr">
        <is>
          <t>Prod_0174</t>
        </is>
      </c>
      <c r="H8088" t="inlineStr">
        <is>
          <t>Food</t>
        </is>
      </c>
      <c r="I8088" t="n">
        <v>9</v>
      </c>
      <c r="J8088" t="n">
        <v>70.43000000000001</v>
      </c>
      <c r="K8088" t="n">
        <v>0</v>
      </c>
      <c r="L8088">
        <f>I8088*J8088*(1-K8088)</f>
        <v/>
      </c>
      <c r="M8088">
        <f>VLOOKUP(F8088,Products!A:D,4,FALSE)*I8088</f>
        <v/>
      </c>
      <c r="N8088">
        <f>L8088-M8088</f>
        <v/>
      </c>
    </row>
    <row r="8089">
      <c r="A8089" t="inlineStr">
        <is>
          <t>T1008087</t>
        </is>
      </c>
      <c r="B8089" t="inlineStr">
        <is>
          <t>2024-03-12</t>
        </is>
      </c>
      <c r="C8089" t="inlineStr">
        <is>
          <t>S005</t>
        </is>
      </c>
      <c r="D8089" t="inlineStr">
        <is>
          <t>Store_005</t>
        </is>
      </c>
      <c r="E8089" t="inlineStr">
        <is>
          <t>Central</t>
        </is>
      </c>
      <c r="F8089" t="inlineStr">
        <is>
          <t>P0040</t>
        </is>
      </c>
      <c r="G8089" t="inlineStr">
        <is>
          <t>Prod_0040</t>
        </is>
      </c>
      <c r="H8089" t="inlineStr">
        <is>
          <t>Toys</t>
        </is>
      </c>
      <c r="I8089" t="n">
        <v>9</v>
      </c>
      <c r="J8089" t="n">
        <v>54.86</v>
      </c>
      <c r="K8089" t="n">
        <v>0</v>
      </c>
      <c r="L8089">
        <f>I8089*J8089*(1-K8089)</f>
        <v/>
      </c>
      <c r="M8089">
        <f>VLOOKUP(F8089,Products!A:D,4,FALSE)*I8089</f>
        <v/>
      </c>
      <c r="N8089">
        <f>L8089-M8089</f>
        <v/>
      </c>
    </row>
    <row r="8090">
      <c r="A8090" t="inlineStr">
        <is>
          <t>T1008088</t>
        </is>
      </c>
      <c r="B8090" t="inlineStr">
        <is>
          <t>2024-10-23</t>
        </is>
      </c>
      <c r="C8090" t="inlineStr">
        <is>
          <t>S032</t>
        </is>
      </c>
      <c r="D8090" t="inlineStr">
        <is>
          <t>Store_032</t>
        </is>
      </c>
      <c r="E8090" t="inlineStr">
        <is>
          <t>Central</t>
        </is>
      </c>
      <c r="F8090" t="inlineStr">
        <is>
          <t>P0071</t>
        </is>
      </c>
      <c r="G8090" t="inlineStr">
        <is>
          <t>Prod_0071</t>
        </is>
      </c>
      <c r="H8090" t="inlineStr">
        <is>
          <t>Beverages</t>
        </is>
      </c>
      <c r="I8090" t="n">
        <v>5</v>
      </c>
      <c r="J8090" t="n">
        <v>541.09</v>
      </c>
      <c r="K8090" t="n">
        <v>0.05</v>
      </c>
      <c r="L8090">
        <f>I8090*J8090*(1-K8090)</f>
        <v/>
      </c>
      <c r="M8090">
        <f>VLOOKUP(F8090,Products!A:D,4,FALSE)*I8090</f>
        <v/>
      </c>
      <c r="N8090">
        <f>L8090-M8090</f>
        <v/>
      </c>
    </row>
    <row r="8091">
      <c r="A8091" t="inlineStr">
        <is>
          <t>T1008089</t>
        </is>
      </c>
      <c r="B8091" t="inlineStr">
        <is>
          <t>2025-05-28</t>
        </is>
      </c>
      <c r="C8091" t="inlineStr">
        <is>
          <t>S047</t>
        </is>
      </c>
      <c r="D8091" t="inlineStr">
        <is>
          <t>Store_047</t>
        </is>
      </c>
      <c r="E8091" t="inlineStr">
        <is>
          <t>North</t>
        </is>
      </c>
      <c r="F8091" t="inlineStr">
        <is>
          <t>P0032</t>
        </is>
      </c>
      <c r="G8091" t="inlineStr">
        <is>
          <t>Prod_0032</t>
        </is>
      </c>
      <c r="H8091" t="inlineStr">
        <is>
          <t>Beverages</t>
        </is>
      </c>
      <c r="I8091" t="n">
        <v>5</v>
      </c>
      <c r="J8091" t="n">
        <v>251.42</v>
      </c>
      <c r="K8091" t="n">
        <v>0.05</v>
      </c>
      <c r="L8091">
        <f>I8091*J8091*(1-K8091)</f>
        <v/>
      </c>
      <c r="M8091">
        <f>VLOOKUP(F8091,Products!A:D,4,FALSE)*I8091</f>
        <v/>
      </c>
      <c r="N8091">
        <f>L8091-M8091</f>
        <v/>
      </c>
    </row>
    <row r="8092">
      <c r="A8092" t="inlineStr">
        <is>
          <t>T1008090</t>
        </is>
      </c>
      <c r="B8092" t="inlineStr">
        <is>
          <t>2024-03-30</t>
        </is>
      </c>
      <c r="C8092" t="inlineStr">
        <is>
          <t>S014</t>
        </is>
      </c>
      <c r="D8092" t="inlineStr">
        <is>
          <t>Store_014</t>
        </is>
      </c>
      <c r="E8092" t="inlineStr">
        <is>
          <t>West</t>
        </is>
      </c>
      <c r="F8092" t="inlineStr">
        <is>
          <t>P0175</t>
        </is>
      </c>
      <c r="G8092" t="inlineStr">
        <is>
          <t>Prod_0175</t>
        </is>
      </c>
      <c r="H8092" t="inlineStr">
        <is>
          <t>Food</t>
        </is>
      </c>
      <c r="I8092" t="n">
        <v>3</v>
      </c>
      <c r="J8092" t="n">
        <v>890.25</v>
      </c>
      <c r="K8092" t="n">
        <v>0.05</v>
      </c>
      <c r="L8092">
        <f>I8092*J8092*(1-K8092)</f>
        <v/>
      </c>
      <c r="M8092">
        <f>VLOOKUP(F8092,Products!A:D,4,FALSE)*I8092</f>
        <v/>
      </c>
      <c r="N8092">
        <f>L8092-M8092</f>
        <v/>
      </c>
    </row>
    <row r="8093">
      <c r="A8093" t="inlineStr">
        <is>
          <t>T1008091</t>
        </is>
      </c>
      <c r="B8093" t="inlineStr">
        <is>
          <t>2025-02-05</t>
        </is>
      </c>
      <c r="C8093" t="inlineStr">
        <is>
          <t>S036</t>
        </is>
      </c>
      <c r="D8093" t="inlineStr">
        <is>
          <t>Store_036</t>
        </is>
      </c>
      <c r="E8093" t="inlineStr">
        <is>
          <t>Central</t>
        </is>
      </c>
      <c r="F8093" t="inlineStr">
        <is>
          <t>P0112</t>
        </is>
      </c>
      <c r="G8093" t="inlineStr">
        <is>
          <t>Prod_0112</t>
        </is>
      </c>
      <c r="H8093" t="inlineStr">
        <is>
          <t>Beverages</t>
        </is>
      </c>
      <c r="I8093" t="n">
        <v>4</v>
      </c>
      <c r="J8093" t="n">
        <v>620.17</v>
      </c>
      <c r="K8093" t="n">
        <v>0</v>
      </c>
      <c r="L8093">
        <f>I8093*J8093*(1-K8093)</f>
        <v/>
      </c>
      <c r="M8093">
        <f>VLOOKUP(F8093,Products!A:D,4,FALSE)*I8093</f>
        <v/>
      </c>
      <c r="N8093">
        <f>L8093-M8093</f>
        <v/>
      </c>
    </row>
    <row r="8094">
      <c r="A8094" t="inlineStr">
        <is>
          <t>T1008092</t>
        </is>
      </c>
      <c r="B8094" t="inlineStr">
        <is>
          <t>2024-07-11</t>
        </is>
      </c>
      <c r="C8094" t="inlineStr">
        <is>
          <t>S011</t>
        </is>
      </c>
      <c r="D8094" t="inlineStr">
        <is>
          <t>Store_011</t>
        </is>
      </c>
      <c r="E8094" t="inlineStr">
        <is>
          <t>South</t>
        </is>
      </c>
      <c r="F8094" t="inlineStr">
        <is>
          <t>P0099</t>
        </is>
      </c>
      <c r="G8094" t="inlineStr">
        <is>
          <t>Prod_0099</t>
        </is>
      </c>
      <c r="H8094" t="inlineStr">
        <is>
          <t>Beverages</t>
        </is>
      </c>
      <c r="I8094" t="n">
        <v>5</v>
      </c>
      <c r="J8094" t="n">
        <v>128.7</v>
      </c>
      <c r="K8094" t="n">
        <v>0.1</v>
      </c>
      <c r="L8094">
        <f>I8094*J8094*(1-K8094)</f>
        <v/>
      </c>
      <c r="M8094">
        <f>VLOOKUP(F8094,Products!A:D,4,FALSE)*I8094</f>
        <v/>
      </c>
      <c r="N8094">
        <f>L8094-M8094</f>
        <v/>
      </c>
    </row>
    <row r="8095">
      <c r="A8095" t="inlineStr">
        <is>
          <t>T1008093</t>
        </is>
      </c>
      <c r="B8095" t="inlineStr">
        <is>
          <t>2024-07-11</t>
        </is>
      </c>
      <c r="C8095" t="inlineStr">
        <is>
          <t>S004</t>
        </is>
      </c>
      <c r="D8095" t="inlineStr">
        <is>
          <t>Store_004</t>
        </is>
      </c>
      <c r="E8095" t="inlineStr">
        <is>
          <t>Central</t>
        </is>
      </c>
      <c r="F8095" t="inlineStr">
        <is>
          <t>P0138</t>
        </is>
      </c>
      <c r="G8095" t="inlineStr">
        <is>
          <t>Prod_0138</t>
        </is>
      </c>
      <c r="H8095" t="inlineStr">
        <is>
          <t>Household</t>
        </is>
      </c>
      <c r="I8095" t="n">
        <v>2</v>
      </c>
      <c r="J8095" t="n">
        <v>252.95</v>
      </c>
      <c r="K8095" t="n">
        <v>0.2</v>
      </c>
      <c r="L8095">
        <f>I8095*J8095*(1-K8095)</f>
        <v/>
      </c>
      <c r="M8095">
        <f>VLOOKUP(F8095,Products!A:D,4,FALSE)*I8095</f>
        <v/>
      </c>
      <c r="N8095">
        <f>L8095-M8095</f>
        <v/>
      </c>
    </row>
    <row r="8096">
      <c r="A8096" t="inlineStr">
        <is>
          <t>T1008094</t>
        </is>
      </c>
      <c r="B8096" t="inlineStr">
        <is>
          <t>2023-07-02</t>
        </is>
      </c>
      <c r="C8096" t="inlineStr">
        <is>
          <t>S012</t>
        </is>
      </c>
      <c r="D8096" t="inlineStr">
        <is>
          <t>Store_012</t>
        </is>
      </c>
      <c r="E8096" t="inlineStr">
        <is>
          <t>South</t>
        </is>
      </c>
      <c r="F8096" t="inlineStr">
        <is>
          <t>P0042</t>
        </is>
      </c>
      <c r="G8096" t="inlineStr">
        <is>
          <t>Prod_0042</t>
        </is>
      </c>
      <c r="H8096" t="inlineStr">
        <is>
          <t>Electronics</t>
        </is>
      </c>
      <c r="I8096" t="n">
        <v>8</v>
      </c>
      <c r="J8096" t="n">
        <v>727.21</v>
      </c>
      <c r="K8096" t="n">
        <v>0.15</v>
      </c>
      <c r="L8096">
        <f>I8096*J8096*(1-K8096)</f>
        <v/>
      </c>
      <c r="M8096">
        <f>VLOOKUP(F8096,Products!A:D,4,FALSE)*I8096</f>
        <v/>
      </c>
      <c r="N8096">
        <f>L8096-M8096</f>
        <v/>
      </c>
    </row>
    <row r="8097">
      <c r="A8097" t="inlineStr">
        <is>
          <t>T1008095</t>
        </is>
      </c>
      <c r="B8097" t="inlineStr">
        <is>
          <t>2025-03-23</t>
        </is>
      </c>
      <c r="C8097" t="inlineStr">
        <is>
          <t>S039</t>
        </is>
      </c>
      <c r="D8097" t="inlineStr">
        <is>
          <t>Store_039</t>
        </is>
      </c>
      <c r="E8097" t="inlineStr">
        <is>
          <t>North</t>
        </is>
      </c>
      <c r="F8097" t="inlineStr">
        <is>
          <t>P0137</t>
        </is>
      </c>
      <c r="G8097" t="inlineStr">
        <is>
          <t>Prod_0137</t>
        </is>
      </c>
      <c r="H8097" t="inlineStr">
        <is>
          <t>Electronics</t>
        </is>
      </c>
      <c r="I8097" t="n">
        <v>4</v>
      </c>
      <c r="J8097" t="n">
        <v>157.27</v>
      </c>
      <c r="K8097" t="n">
        <v>0</v>
      </c>
      <c r="L8097">
        <f>I8097*J8097*(1-K8097)</f>
        <v/>
      </c>
      <c r="M8097">
        <f>VLOOKUP(F8097,Products!A:D,4,FALSE)*I8097</f>
        <v/>
      </c>
      <c r="N8097">
        <f>L8097-M8097</f>
        <v/>
      </c>
    </row>
    <row r="8098">
      <c r="A8098" t="inlineStr">
        <is>
          <t>T1008096</t>
        </is>
      </c>
      <c r="B8098" t="inlineStr">
        <is>
          <t>2023-12-14</t>
        </is>
      </c>
      <c r="C8098" t="inlineStr">
        <is>
          <t>S004</t>
        </is>
      </c>
      <c r="D8098" t="inlineStr">
        <is>
          <t>Store_004</t>
        </is>
      </c>
      <c r="E8098" t="inlineStr">
        <is>
          <t>Central</t>
        </is>
      </c>
      <c r="F8098" t="inlineStr">
        <is>
          <t>P0110</t>
        </is>
      </c>
      <c r="G8098" t="inlineStr">
        <is>
          <t>Prod_0110</t>
        </is>
      </c>
      <c r="H8098" t="inlineStr">
        <is>
          <t>Stationery</t>
        </is>
      </c>
      <c r="I8098" t="n">
        <v>6</v>
      </c>
      <c r="J8098" t="n">
        <v>91.81999999999999</v>
      </c>
      <c r="K8098" t="n">
        <v>0</v>
      </c>
      <c r="L8098">
        <f>I8098*J8098*(1-K8098)</f>
        <v/>
      </c>
      <c r="M8098">
        <f>VLOOKUP(F8098,Products!A:D,4,FALSE)*I8098</f>
        <v/>
      </c>
      <c r="N8098">
        <f>L8098-M8098</f>
        <v/>
      </c>
    </row>
    <row r="8099">
      <c r="A8099" t="inlineStr">
        <is>
          <t>T1008097</t>
        </is>
      </c>
      <c r="B8099" t="inlineStr">
        <is>
          <t>2024-01-11</t>
        </is>
      </c>
      <c r="C8099" t="inlineStr">
        <is>
          <t>S001</t>
        </is>
      </c>
      <c r="D8099" t="inlineStr">
        <is>
          <t>Store_001</t>
        </is>
      </c>
      <c r="E8099" t="inlineStr">
        <is>
          <t>West</t>
        </is>
      </c>
      <c r="F8099" t="inlineStr">
        <is>
          <t>P0120</t>
        </is>
      </c>
      <c r="G8099" t="inlineStr">
        <is>
          <t>Prod_0120</t>
        </is>
      </c>
      <c r="H8099" t="inlineStr">
        <is>
          <t>Stationery</t>
        </is>
      </c>
      <c r="I8099" t="n">
        <v>6</v>
      </c>
      <c r="J8099" t="n">
        <v>440.14</v>
      </c>
      <c r="K8099" t="n">
        <v>0</v>
      </c>
      <c r="L8099">
        <f>I8099*J8099*(1-K8099)</f>
        <v/>
      </c>
      <c r="M8099">
        <f>VLOOKUP(F8099,Products!A:D,4,FALSE)*I8099</f>
        <v/>
      </c>
      <c r="N8099">
        <f>L8099-M8099</f>
        <v/>
      </c>
    </row>
    <row r="8100">
      <c r="A8100" t="inlineStr">
        <is>
          <t>T1008098</t>
        </is>
      </c>
      <c r="B8100" t="inlineStr">
        <is>
          <t>2025-03-31</t>
        </is>
      </c>
      <c r="C8100" t="inlineStr">
        <is>
          <t>S037</t>
        </is>
      </c>
      <c r="D8100" t="inlineStr">
        <is>
          <t>Store_037</t>
        </is>
      </c>
      <c r="E8100" t="inlineStr">
        <is>
          <t>East</t>
        </is>
      </c>
      <c r="F8100" t="inlineStr">
        <is>
          <t>P0063</t>
        </is>
      </c>
      <c r="G8100" t="inlineStr">
        <is>
          <t>Prod_0063</t>
        </is>
      </c>
      <c r="H8100" t="inlineStr">
        <is>
          <t>Clothing</t>
        </is>
      </c>
      <c r="I8100" t="n">
        <v>2</v>
      </c>
      <c r="J8100" t="n">
        <v>296.1</v>
      </c>
      <c r="K8100" t="n">
        <v>0.1</v>
      </c>
      <c r="L8100">
        <f>I8100*J8100*(1-K8100)</f>
        <v/>
      </c>
      <c r="M8100">
        <f>VLOOKUP(F8100,Products!A:D,4,FALSE)*I8100</f>
        <v/>
      </c>
      <c r="N8100">
        <f>L8100-M8100</f>
        <v/>
      </c>
    </row>
    <row r="8101">
      <c r="A8101" t="inlineStr">
        <is>
          <t>T1008099</t>
        </is>
      </c>
      <c r="B8101" t="inlineStr">
        <is>
          <t>2024-04-06</t>
        </is>
      </c>
      <c r="C8101" t="inlineStr">
        <is>
          <t>S048</t>
        </is>
      </c>
      <c r="D8101" t="inlineStr">
        <is>
          <t>Store_048</t>
        </is>
      </c>
      <c r="E8101" t="inlineStr">
        <is>
          <t>South</t>
        </is>
      </c>
      <c r="F8101" t="inlineStr">
        <is>
          <t>P0174</t>
        </is>
      </c>
      <c r="G8101" t="inlineStr">
        <is>
          <t>Prod_0174</t>
        </is>
      </c>
      <c r="H8101" t="inlineStr">
        <is>
          <t>Food</t>
        </is>
      </c>
      <c r="I8101" t="n">
        <v>8</v>
      </c>
      <c r="J8101" t="n">
        <v>93.34</v>
      </c>
      <c r="K8101" t="n">
        <v>0.05</v>
      </c>
      <c r="L8101">
        <f>I8101*J8101*(1-K8101)</f>
        <v/>
      </c>
      <c r="M8101">
        <f>VLOOKUP(F8101,Products!A:D,4,FALSE)*I8101</f>
        <v/>
      </c>
      <c r="N8101">
        <f>L8101-M8101</f>
        <v/>
      </c>
    </row>
    <row r="8102">
      <c r="A8102" t="inlineStr">
        <is>
          <t>T1008100</t>
        </is>
      </c>
      <c r="B8102" t="inlineStr">
        <is>
          <t>2025-07-21</t>
        </is>
      </c>
      <c r="C8102" t="inlineStr">
        <is>
          <t>S017</t>
        </is>
      </c>
      <c r="D8102" t="inlineStr">
        <is>
          <t>Store_017</t>
        </is>
      </c>
      <c r="E8102" t="inlineStr">
        <is>
          <t>South</t>
        </is>
      </c>
      <c r="F8102" t="inlineStr">
        <is>
          <t>P0093</t>
        </is>
      </c>
      <c r="G8102" t="inlineStr">
        <is>
          <t>Prod_0093</t>
        </is>
      </c>
      <c r="H8102" t="inlineStr">
        <is>
          <t>Electronics</t>
        </is>
      </c>
      <c r="I8102" t="n">
        <v>8</v>
      </c>
      <c r="J8102" t="n">
        <v>252.34</v>
      </c>
      <c r="K8102" t="n">
        <v>0.15</v>
      </c>
      <c r="L8102">
        <f>I8102*J8102*(1-K8102)</f>
        <v/>
      </c>
      <c r="M8102">
        <f>VLOOKUP(F8102,Products!A:D,4,FALSE)*I8102</f>
        <v/>
      </c>
      <c r="N8102">
        <f>L8102-M8102</f>
        <v/>
      </c>
    </row>
    <row r="8103">
      <c r="A8103" t="inlineStr">
        <is>
          <t>T1008101</t>
        </is>
      </c>
      <c r="B8103" t="inlineStr">
        <is>
          <t>2023-01-29</t>
        </is>
      </c>
      <c r="C8103" t="inlineStr">
        <is>
          <t>S042</t>
        </is>
      </c>
      <c r="D8103" t="inlineStr">
        <is>
          <t>Store_042</t>
        </is>
      </c>
      <c r="E8103" t="inlineStr">
        <is>
          <t>Central</t>
        </is>
      </c>
      <c r="F8103" t="inlineStr">
        <is>
          <t>P0115</t>
        </is>
      </c>
      <c r="G8103" t="inlineStr">
        <is>
          <t>Prod_0115</t>
        </is>
      </c>
      <c r="H8103" t="inlineStr">
        <is>
          <t>Clothing</t>
        </is>
      </c>
      <c r="I8103" t="n">
        <v>2</v>
      </c>
      <c r="J8103" t="n">
        <v>680.29</v>
      </c>
      <c r="K8103" t="n">
        <v>0</v>
      </c>
      <c r="L8103">
        <f>I8103*J8103*(1-K8103)</f>
        <v/>
      </c>
      <c r="M8103">
        <f>VLOOKUP(F8103,Products!A:D,4,FALSE)*I8103</f>
        <v/>
      </c>
      <c r="N8103">
        <f>L8103-M8103</f>
        <v/>
      </c>
    </row>
    <row r="8104">
      <c r="A8104" t="inlineStr">
        <is>
          <t>T1008102</t>
        </is>
      </c>
      <c r="B8104" t="inlineStr">
        <is>
          <t>2023-09-25</t>
        </is>
      </c>
      <c r="C8104" t="inlineStr">
        <is>
          <t>S042</t>
        </is>
      </c>
      <c r="D8104" t="inlineStr">
        <is>
          <t>Store_042</t>
        </is>
      </c>
      <c r="E8104" t="inlineStr">
        <is>
          <t>Central</t>
        </is>
      </c>
      <c r="F8104" t="inlineStr">
        <is>
          <t>P0137</t>
        </is>
      </c>
      <c r="G8104" t="inlineStr">
        <is>
          <t>Prod_0137</t>
        </is>
      </c>
      <c r="H8104" t="inlineStr">
        <is>
          <t>Electronics</t>
        </is>
      </c>
      <c r="I8104" t="n">
        <v>3</v>
      </c>
      <c r="J8104" t="n">
        <v>161.25</v>
      </c>
      <c r="K8104" t="n">
        <v>0.15</v>
      </c>
      <c r="L8104">
        <f>I8104*J8104*(1-K8104)</f>
        <v/>
      </c>
      <c r="M8104">
        <f>VLOOKUP(F8104,Products!A:D,4,FALSE)*I8104</f>
        <v/>
      </c>
      <c r="N8104">
        <f>L8104-M8104</f>
        <v/>
      </c>
    </row>
    <row r="8105">
      <c r="A8105" t="inlineStr">
        <is>
          <t>T1008103</t>
        </is>
      </c>
      <c r="B8105" t="inlineStr">
        <is>
          <t>2024-07-01</t>
        </is>
      </c>
      <c r="C8105" t="inlineStr">
        <is>
          <t>S025</t>
        </is>
      </c>
      <c r="D8105" t="inlineStr">
        <is>
          <t>Store_025</t>
        </is>
      </c>
      <c r="E8105" t="inlineStr">
        <is>
          <t>Central</t>
        </is>
      </c>
      <c r="F8105" t="inlineStr">
        <is>
          <t>P0186</t>
        </is>
      </c>
      <c r="G8105" t="inlineStr">
        <is>
          <t>Prod_0186</t>
        </is>
      </c>
      <c r="H8105" t="inlineStr">
        <is>
          <t>Household</t>
        </is>
      </c>
      <c r="I8105" t="n">
        <v>6</v>
      </c>
      <c r="J8105" t="n">
        <v>879.5</v>
      </c>
      <c r="K8105" t="n">
        <v>0.1</v>
      </c>
      <c r="L8105">
        <f>I8105*J8105*(1-K8105)</f>
        <v/>
      </c>
      <c r="M8105">
        <f>VLOOKUP(F8105,Products!A:D,4,FALSE)*I8105</f>
        <v/>
      </c>
      <c r="N8105">
        <f>L8105-M8105</f>
        <v/>
      </c>
    </row>
    <row r="8106">
      <c r="A8106" t="inlineStr">
        <is>
          <t>T1008104</t>
        </is>
      </c>
      <c r="B8106" t="inlineStr">
        <is>
          <t>2024-05-17</t>
        </is>
      </c>
      <c r="C8106" t="inlineStr">
        <is>
          <t>S013</t>
        </is>
      </c>
      <c r="D8106" t="inlineStr">
        <is>
          <t>Store_013</t>
        </is>
      </c>
      <c r="E8106" t="inlineStr">
        <is>
          <t>North</t>
        </is>
      </c>
      <c r="F8106" t="inlineStr">
        <is>
          <t>P0124</t>
        </is>
      </c>
      <c r="G8106" t="inlineStr">
        <is>
          <t>Prod_0124</t>
        </is>
      </c>
      <c r="H8106" t="inlineStr">
        <is>
          <t>Beverages</t>
        </is>
      </c>
      <c r="I8106" t="n">
        <v>1</v>
      </c>
      <c r="J8106" t="n">
        <v>770.11</v>
      </c>
      <c r="K8106" t="n">
        <v>0</v>
      </c>
      <c r="L8106">
        <f>I8106*J8106*(1-K8106)</f>
        <v/>
      </c>
      <c r="M8106">
        <f>VLOOKUP(F8106,Products!A:D,4,FALSE)*I8106</f>
        <v/>
      </c>
      <c r="N8106">
        <f>L8106-M8106</f>
        <v/>
      </c>
    </row>
    <row r="8107">
      <c r="A8107" t="inlineStr">
        <is>
          <t>T1008105</t>
        </is>
      </c>
      <c r="B8107" t="inlineStr">
        <is>
          <t>2025-09-24</t>
        </is>
      </c>
      <c r="C8107" t="inlineStr">
        <is>
          <t>S011</t>
        </is>
      </c>
      <c r="D8107" t="inlineStr">
        <is>
          <t>Store_011</t>
        </is>
      </c>
      <c r="E8107" t="inlineStr">
        <is>
          <t>South</t>
        </is>
      </c>
      <c r="F8107" t="inlineStr">
        <is>
          <t>P0101</t>
        </is>
      </c>
      <c r="G8107" t="inlineStr">
        <is>
          <t>Prod_0101</t>
        </is>
      </c>
      <c r="H8107" t="inlineStr">
        <is>
          <t>Food</t>
        </is>
      </c>
      <c r="I8107" t="n">
        <v>8</v>
      </c>
      <c r="J8107" t="n">
        <v>96.84999999999999</v>
      </c>
      <c r="K8107" t="n">
        <v>0.1</v>
      </c>
      <c r="L8107">
        <f>I8107*J8107*(1-K8107)</f>
        <v/>
      </c>
      <c r="M8107">
        <f>VLOOKUP(F8107,Products!A:D,4,FALSE)*I8107</f>
        <v/>
      </c>
      <c r="N8107">
        <f>L8107-M8107</f>
        <v/>
      </c>
    </row>
    <row r="8108">
      <c r="A8108" t="inlineStr">
        <is>
          <t>T1008106</t>
        </is>
      </c>
      <c r="B8108" t="inlineStr">
        <is>
          <t>2024-08-16</t>
        </is>
      </c>
      <c r="C8108" t="inlineStr">
        <is>
          <t>S016</t>
        </is>
      </c>
      <c r="D8108" t="inlineStr">
        <is>
          <t>Store_016</t>
        </is>
      </c>
      <c r="E8108" t="inlineStr">
        <is>
          <t>West</t>
        </is>
      </c>
      <c r="F8108" t="inlineStr">
        <is>
          <t>P0035</t>
        </is>
      </c>
      <c r="G8108" t="inlineStr">
        <is>
          <t>Prod_0035</t>
        </is>
      </c>
      <c r="H8108" t="inlineStr">
        <is>
          <t>Beverages</t>
        </is>
      </c>
      <c r="I8108" t="n">
        <v>7</v>
      </c>
      <c r="J8108" t="n">
        <v>131.73</v>
      </c>
      <c r="K8108" t="n">
        <v>0.1</v>
      </c>
      <c r="L8108">
        <f>I8108*J8108*(1-K8108)</f>
        <v/>
      </c>
      <c r="M8108">
        <f>VLOOKUP(F8108,Products!A:D,4,FALSE)*I8108</f>
        <v/>
      </c>
      <c r="N8108">
        <f>L8108-M8108</f>
        <v/>
      </c>
    </row>
    <row r="8109">
      <c r="A8109" t="inlineStr">
        <is>
          <t>T1008107</t>
        </is>
      </c>
      <c r="B8109" t="inlineStr">
        <is>
          <t>2025-02-26</t>
        </is>
      </c>
      <c r="C8109" t="inlineStr">
        <is>
          <t>S045</t>
        </is>
      </c>
      <c r="D8109" t="inlineStr">
        <is>
          <t>Store_045</t>
        </is>
      </c>
      <c r="E8109" t="inlineStr">
        <is>
          <t>East</t>
        </is>
      </c>
      <c r="F8109" t="inlineStr">
        <is>
          <t>P0047</t>
        </is>
      </c>
      <c r="G8109" t="inlineStr">
        <is>
          <t>Prod_0047</t>
        </is>
      </c>
      <c r="H8109" t="inlineStr">
        <is>
          <t>Beverages</t>
        </is>
      </c>
      <c r="I8109" t="n">
        <v>5</v>
      </c>
      <c r="J8109" t="n">
        <v>514.4400000000001</v>
      </c>
      <c r="K8109" t="n">
        <v>0</v>
      </c>
      <c r="L8109">
        <f>I8109*J8109*(1-K8109)</f>
        <v/>
      </c>
      <c r="M8109">
        <f>VLOOKUP(F8109,Products!A:D,4,FALSE)*I8109</f>
        <v/>
      </c>
      <c r="N8109">
        <f>L8109-M8109</f>
        <v/>
      </c>
    </row>
    <row r="8110">
      <c r="A8110" t="inlineStr">
        <is>
          <t>T1008108</t>
        </is>
      </c>
      <c r="B8110" t="inlineStr">
        <is>
          <t>2025-07-31</t>
        </is>
      </c>
      <c r="C8110" t="inlineStr">
        <is>
          <t>S045</t>
        </is>
      </c>
      <c r="D8110" t="inlineStr">
        <is>
          <t>Store_045</t>
        </is>
      </c>
      <c r="E8110" t="inlineStr">
        <is>
          <t>East</t>
        </is>
      </c>
      <c r="F8110" t="inlineStr">
        <is>
          <t>P0110</t>
        </is>
      </c>
      <c r="G8110" t="inlineStr">
        <is>
          <t>Prod_0110</t>
        </is>
      </c>
      <c r="H8110" t="inlineStr">
        <is>
          <t>Stationery</t>
        </is>
      </c>
      <c r="I8110" t="n">
        <v>8</v>
      </c>
      <c r="J8110" t="n">
        <v>78.69</v>
      </c>
      <c r="K8110" t="n">
        <v>0</v>
      </c>
      <c r="L8110">
        <f>I8110*J8110*(1-K8110)</f>
        <v/>
      </c>
      <c r="M8110">
        <f>VLOOKUP(F8110,Products!A:D,4,FALSE)*I8110</f>
        <v/>
      </c>
      <c r="N8110">
        <f>L8110-M8110</f>
        <v/>
      </c>
    </row>
    <row r="8111">
      <c r="A8111" t="inlineStr">
        <is>
          <t>T1008109</t>
        </is>
      </c>
      <c r="B8111" t="inlineStr">
        <is>
          <t>2023-09-24</t>
        </is>
      </c>
      <c r="C8111" t="inlineStr">
        <is>
          <t>S011</t>
        </is>
      </c>
      <c r="D8111" t="inlineStr">
        <is>
          <t>Store_011</t>
        </is>
      </c>
      <c r="E8111" t="inlineStr">
        <is>
          <t>South</t>
        </is>
      </c>
      <c r="F8111" t="inlineStr">
        <is>
          <t>P0159</t>
        </is>
      </c>
      <c r="G8111" t="inlineStr">
        <is>
          <t>Prod_0159</t>
        </is>
      </c>
      <c r="H8111" t="inlineStr">
        <is>
          <t>Electronics</t>
        </is>
      </c>
      <c r="I8111" t="n">
        <v>3</v>
      </c>
      <c r="J8111" t="n">
        <v>530.0700000000001</v>
      </c>
      <c r="K8111" t="n">
        <v>0</v>
      </c>
      <c r="L8111">
        <f>I8111*J8111*(1-K8111)</f>
        <v/>
      </c>
      <c r="M8111">
        <f>VLOOKUP(F8111,Products!A:D,4,FALSE)*I8111</f>
        <v/>
      </c>
      <c r="N8111">
        <f>L8111-M8111</f>
        <v/>
      </c>
    </row>
    <row r="8112">
      <c r="A8112" t="inlineStr">
        <is>
          <t>T1008110</t>
        </is>
      </c>
      <c r="B8112" t="inlineStr">
        <is>
          <t>2023-07-21</t>
        </is>
      </c>
      <c r="C8112" t="inlineStr">
        <is>
          <t>S046</t>
        </is>
      </c>
      <c r="D8112" t="inlineStr">
        <is>
          <t>Store_046</t>
        </is>
      </c>
      <c r="E8112" t="inlineStr">
        <is>
          <t>South</t>
        </is>
      </c>
      <c r="F8112" t="inlineStr">
        <is>
          <t>P0099</t>
        </is>
      </c>
      <c r="G8112" t="inlineStr">
        <is>
          <t>Prod_0099</t>
        </is>
      </c>
      <c r="H8112" t="inlineStr">
        <is>
          <t>Beverages</t>
        </is>
      </c>
      <c r="I8112" t="n">
        <v>1</v>
      </c>
      <c r="J8112" t="n">
        <v>100.01</v>
      </c>
      <c r="K8112" t="n">
        <v>0.1</v>
      </c>
      <c r="L8112">
        <f>I8112*J8112*(1-K8112)</f>
        <v/>
      </c>
      <c r="M8112">
        <f>VLOOKUP(F8112,Products!A:D,4,FALSE)*I8112</f>
        <v/>
      </c>
      <c r="N8112">
        <f>L8112-M8112</f>
        <v/>
      </c>
    </row>
    <row r="8113">
      <c r="A8113" t="inlineStr">
        <is>
          <t>T1008111</t>
        </is>
      </c>
      <c r="B8113" t="inlineStr">
        <is>
          <t>2023-11-18</t>
        </is>
      </c>
      <c r="C8113" t="inlineStr">
        <is>
          <t>S004</t>
        </is>
      </c>
      <c r="D8113" t="inlineStr">
        <is>
          <t>Store_004</t>
        </is>
      </c>
      <c r="E8113" t="inlineStr">
        <is>
          <t>Central</t>
        </is>
      </c>
      <c r="F8113" t="inlineStr">
        <is>
          <t>P0127</t>
        </is>
      </c>
      <c r="G8113" t="inlineStr">
        <is>
          <t>Prod_0127</t>
        </is>
      </c>
      <c r="H8113" t="inlineStr">
        <is>
          <t>Toys</t>
        </is>
      </c>
      <c r="I8113" t="n">
        <v>4</v>
      </c>
      <c r="J8113" t="n">
        <v>759.6799999999999</v>
      </c>
      <c r="K8113" t="n">
        <v>0</v>
      </c>
      <c r="L8113">
        <f>I8113*J8113*(1-K8113)</f>
        <v/>
      </c>
      <c r="M8113">
        <f>VLOOKUP(F8113,Products!A:D,4,FALSE)*I8113</f>
        <v/>
      </c>
      <c r="N8113">
        <f>L8113-M8113</f>
        <v/>
      </c>
    </row>
    <row r="8114">
      <c r="A8114" t="inlineStr">
        <is>
          <t>T1008112</t>
        </is>
      </c>
      <c r="B8114" t="inlineStr">
        <is>
          <t>2024-12-18</t>
        </is>
      </c>
      <c r="C8114" t="inlineStr">
        <is>
          <t>S038</t>
        </is>
      </c>
      <c r="D8114" t="inlineStr">
        <is>
          <t>Store_038</t>
        </is>
      </c>
      <c r="E8114" t="inlineStr">
        <is>
          <t>East</t>
        </is>
      </c>
      <c r="F8114" t="inlineStr">
        <is>
          <t>P0055</t>
        </is>
      </c>
      <c r="G8114" t="inlineStr">
        <is>
          <t>Prod_0055</t>
        </is>
      </c>
      <c r="H8114" t="inlineStr">
        <is>
          <t>Beverages</t>
        </is>
      </c>
      <c r="I8114" t="n">
        <v>5</v>
      </c>
      <c r="J8114" t="n">
        <v>170.95</v>
      </c>
      <c r="K8114" t="n">
        <v>0</v>
      </c>
      <c r="L8114">
        <f>I8114*J8114*(1-K8114)</f>
        <v/>
      </c>
      <c r="M8114">
        <f>VLOOKUP(F8114,Products!A:D,4,FALSE)*I8114</f>
        <v/>
      </c>
      <c r="N8114">
        <f>L8114-M8114</f>
        <v/>
      </c>
    </row>
    <row r="8115">
      <c r="A8115" t="inlineStr">
        <is>
          <t>T1008113</t>
        </is>
      </c>
      <c r="B8115" t="inlineStr">
        <is>
          <t>2025-08-27</t>
        </is>
      </c>
      <c r="C8115" t="inlineStr">
        <is>
          <t>S001</t>
        </is>
      </c>
      <c r="D8115" t="inlineStr">
        <is>
          <t>Store_001</t>
        </is>
      </c>
      <c r="E8115" t="inlineStr">
        <is>
          <t>West</t>
        </is>
      </c>
      <c r="F8115" t="inlineStr">
        <is>
          <t>P0087</t>
        </is>
      </c>
      <c r="G8115" t="inlineStr">
        <is>
          <t>Prod_0087</t>
        </is>
      </c>
      <c r="H8115" t="inlineStr">
        <is>
          <t>Clothing</t>
        </is>
      </c>
      <c r="I8115" t="n">
        <v>5</v>
      </c>
      <c r="J8115" t="n">
        <v>389.84</v>
      </c>
      <c r="K8115" t="n">
        <v>0</v>
      </c>
      <c r="L8115">
        <f>I8115*J8115*(1-K8115)</f>
        <v/>
      </c>
      <c r="M8115">
        <f>VLOOKUP(F8115,Products!A:D,4,FALSE)*I8115</f>
        <v/>
      </c>
      <c r="N8115">
        <f>L8115-M8115</f>
        <v/>
      </c>
    </row>
    <row r="8116">
      <c r="A8116" t="inlineStr">
        <is>
          <t>T1008114</t>
        </is>
      </c>
      <c r="B8116" t="inlineStr">
        <is>
          <t>2024-03-01</t>
        </is>
      </c>
      <c r="C8116" t="inlineStr">
        <is>
          <t>S023</t>
        </is>
      </c>
      <c r="D8116" t="inlineStr">
        <is>
          <t>Store_023</t>
        </is>
      </c>
      <c r="E8116" t="inlineStr">
        <is>
          <t>South</t>
        </is>
      </c>
      <c r="F8116" t="inlineStr">
        <is>
          <t>P0192</t>
        </is>
      </c>
      <c r="G8116" t="inlineStr">
        <is>
          <t>Prod_0192</t>
        </is>
      </c>
      <c r="H8116" t="inlineStr">
        <is>
          <t>Beverages</t>
        </is>
      </c>
      <c r="I8116" t="n">
        <v>4</v>
      </c>
      <c r="J8116" t="n">
        <v>349.62</v>
      </c>
      <c r="K8116" t="n">
        <v>0.1</v>
      </c>
      <c r="L8116">
        <f>I8116*J8116*(1-K8116)</f>
        <v/>
      </c>
      <c r="M8116">
        <f>VLOOKUP(F8116,Products!A:D,4,FALSE)*I8116</f>
        <v/>
      </c>
      <c r="N8116">
        <f>L8116-M8116</f>
        <v/>
      </c>
    </row>
    <row r="8117">
      <c r="A8117" t="inlineStr">
        <is>
          <t>T1008115</t>
        </is>
      </c>
      <c r="B8117" t="inlineStr">
        <is>
          <t>2025-04-14</t>
        </is>
      </c>
      <c r="C8117" t="inlineStr">
        <is>
          <t>S012</t>
        </is>
      </c>
      <c r="D8117" t="inlineStr">
        <is>
          <t>Store_012</t>
        </is>
      </c>
      <c r="E8117" t="inlineStr">
        <is>
          <t>South</t>
        </is>
      </c>
      <c r="F8117" t="inlineStr">
        <is>
          <t>P0024</t>
        </is>
      </c>
      <c r="G8117" t="inlineStr">
        <is>
          <t>Prod_0024</t>
        </is>
      </c>
      <c r="H8117" t="inlineStr">
        <is>
          <t>Clothing</t>
        </is>
      </c>
      <c r="I8117" t="n">
        <v>9</v>
      </c>
      <c r="J8117" t="n">
        <v>100.98</v>
      </c>
      <c r="K8117" t="n">
        <v>0</v>
      </c>
      <c r="L8117">
        <f>I8117*J8117*(1-K8117)</f>
        <v/>
      </c>
      <c r="M8117">
        <f>VLOOKUP(F8117,Products!A:D,4,FALSE)*I8117</f>
        <v/>
      </c>
      <c r="N8117">
        <f>L8117-M8117</f>
        <v/>
      </c>
    </row>
    <row r="8118">
      <c r="A8118" t="inlineStr">
        <is>
          <t>T1008116</t>
        </is>
      </c>
      <c r="B8118" t="inlineStr">
        <is>
          <t>2025-04-28</t>
        </is>
      </c>
      <c r="C8118" t="inlineStr">
        <is>
          <t>S006</t>
        </is>
      </c>
      <c r="D8118" t="inlineStr">
        <is>
          <t>Store_006</t>
        </is>
      </c>
      <c r="E8118" t="inlineStr">
        <is>
          <t>East</t>
        </is>
      </c>
      <c r="F8118" t="inlineStr">
        <is>
          <t>P0069</t>
        </is>
      </c>
      <c r="G8118" t="inlineStr">
        <is>
          <t>Prod_0069</t>
        </is>
      </c>
      <c r="H8118" t="inlineStr">
        <is>
          <t>Household</t>
        </is>
      </c>
      <c r="I8118" t="n">
        <v>1</v>
      </c>
      <c r="J8118" t="n">
        <v>286.82</v>
      </c>
      <c r="K8118" t="n">
        <v>0</v>
      </c>
      <c r="L8118">
        <f>I8118*J8118*(1-K8118)</f>
        <v/>
      </c>
      <c r="M8118">
        <f>VLOOKUP(F8118,Products!A:D,4,FALSE)*I8118</f>
        <v/>
      </c>
      <c r="N8118">
        <f>L8118-M8118</f>
        <v/>
      </c>
    </row>
    <row r="8119">
      <c r="A8119" t="inlineStr">
        <is>
          <t>T1008117</t>
        </is>
      </c>
      <c r="B8119" t="inlineStr">
        <is>
          <t>2023-08-04</t>
        </is>
      </c>
      <c r="C8119" t="inlineStr">
        <is>
          <t>S036</t>
        </is>
      </c>
      <c r="D8119" t="inlineStr">
        <is>
          <t>Store_036</t>
        </is>
      </c>
      <c r="E8119" t="inlineStr">
        <is>
          <t>Central</t>
        </is>
      </c>
      <c r="F8119" t="inlineStr">
        <is>
          <t>P0006</t>
        </is>
      </c>
      <c r="G8119" t="inlineStr">
        <is>
          <t>Prod_0006</t>
        </is>
      </c>
      <c r="H8119" t="inlineStr">
        <is>
          <t>Food</t>
        </is>
      </c>
      <c r="I8119" t="n">
        <v>3</v>
      </c>
      <c r="J8119" t="n">
        <v>755.17</v>
      </c>
      <c r="K8119" t="n">
        <v>0</v>
      </c>
      <c r="L8119">
        <f>I8119*J8119*(1-K8119)</f>
        <v/>
      </c>
      <c r="M8119">
        <f>VLOOKUP(F8119,Products!A:D,4,FALSE)*I8119</f>
        <v/>
      </c>
      <c r="N8119">
        <f>L8119-M8119</f>
        <v/>
      </c>
    </row>
    <row r="8120">
      <c r="A8120" t="inlineStr">
        <is>
          <t>T1008118</t>
        </is>
      </c>
      <c r="B8120" t="inlineStr">
        <is>
          <t>2023-10-18</t>
        </is>
      </c>
      <c r="C8120" t="inlineStr">
        <is>
          <t>S031</t>
        </is>
      </c>
      <c r="D8120" t="inlineStr">
        <is>
          <t>Store_031</t>
        </is>
      </c>
      <c r="E8120" t="inlineStr">
        <is>
          <t>Central</t>
        </is>
      </c>
      <c r="F8120" t="inlineStr">
        <is>
          <t>P0164</t>
        </is>
      </c>
      <c r="G8120" t="inlineStr">
        <is>
          <t>Prod_0164</t>
        </is>
      </c>
      <c r="H8120" t="inlineStr">
        <is>
          <t>Food</t>
        </is>
      </c>
      <c r="I8120" t="n">
        <v>9</v>
      </c>
      <c r="J8120" t="n">
        <v>634.55</v>
      </c>
      <c r="K8120" t="n">
        <v>0.15</v>
      </c>
      <c r="L8120">
        <f>I8120*J8120*(1-K8120)</f>
        <v/>
      </c>
      <c r="M8120">
        <f>VLOOKUP(F8120,Products!A:D,4,FALSE)*I8120</f>
        <v/>
      </c>
      <c r="N8120">
        <f>L8120-M8120</f>
        <v/>
      </c>
    </row>
    <row r="8121">
      <c r="A8121" t="inlineStr">
        <is>
          <t>T1008119</t>
        </is>
      </c>
      <c r="B8121" t="inlineStr">
        <is>
          <t>2025-07-31</t>
        </is>
      </c>
      <c r="C8121" t="inlineStr">
        <is>
          <t>S019</t>
        </is>
      </c>
      <c r="D8121" t="inlineStr">
        <is>
          <t>Store_019</t>
        </is>
      </c>
      <c r="E8121" t="inlineStr">
        <is>
          <t>East</t>
        </is>
      </c>
      <c r="F8121" t="inlineStr">
        <is>
          <t>P0081</t>
        </is>
      </c>
      <c r="G8121" t="inlineStr">
        <is>
          <t>Prod_0081</t>
        </is>
      </c>
      <c r="H8121" t="inlineStr">
        <is>
          <t>Electronics</t>
        </is>
      </c>
      <c r="I8121" t="n">
        <v>9</v>
      </c>
      <c r="J8121" t="n">
        <v>297.59</v>
      </c>
      <c r="K8121" t="n">
        <v>0.05</v>
      </c>
      <c r="L8121">
        <f>I8121*J8121*(1-K8121)</f>
        <v/>
      </c>
      <c r="M8121">
        <f>VLOOKUP(F8121,Products!A:D,4,FALSE)*I8121</f>
        <v/>
      </c>
      <c r="N8121">
        <f>L8121-M8121</f>
        <v/>
      </c>
    </row>
    <row r="8122">
      <c r="A8122" t="inlineStr">
        <is>
          <t>T1008120</t>
        </is>
      </c>
      <c r="B8122" t="inlineStr">
        <is>
          <t>2024-03-04</t>
        </is>
      </c>
      <c r="C8122" t="inlineStr">
        <is>
          <t>S035</t>
        </is>
      </c>
      <c r="D8122" t="inlineStr">
        <is>
          <t>Store_035</t>
        </is>
      </c>
      <c r="E8122" t="inlineStr">
        <is>
          <t>Central</t>
        </is>
      </c>
      <c r="F8122" t="inlineStr">
        <is>
          <t>P0031</t>
        </is>
      </c>
      <c r="G8122" t="inlineStr">
        <is>
          <t>Prod_0031</t>
        </is>
      </c>
      <c r="H8122" t="inlineStr">
        <is>
          <t>Food</t>
        </is>
      </c>
      <c r="I8122" t="n">
        <v>4</v>
      </c>
      <c r="J8122" t="n">
        <v>244.56</v>
      </c>
      <c r="K8122" t="n">
        <v>0</v>
      </c>
      <c r="L8122">
        <f>I8122*J8122*(1-K8122)</f>
        <v/>
      </c>
      <c r="M8122">
        <f>VLOOKUP(F8122,Products!A:D,4,FALSE)*I8122</f>
        <v/>
      </c>
      <c r="N8122">
        <f>L8122-M8122</f>
        <v/>
      </c>
    </row>
    <row r="8123">
      <c r="A8123" t="inlineStr">
        <is>
          <t>T1008121</t>
        </is>
      </c>
      <c r="B8123" t="inlineStr">
        <is>
          <t>2024-01-15</t>
        </is>
      </c>
      <c r="C8123" t="inlineStr">
        <is>
          <t>S013</t>
        </is>
      </c>
      <c r="D8123" t="inlineStr">
        <is>
          <t>Store_013</t>
        </is>
      </c>
      <c r="E8123" t="inlineStr">
        <is>
          <t>North</t>
        </is>
      </c>
      <c r="F8123" t="inlineStr">
        <is>
          <t>P0027</t>
        </is>
      </c>
      <c r="G8123" t="inlineStr">
        <is>
          <t>Prod_0027</t>
        </is>
      </c>
      <c r="H8123" t="inlineStr">
        <is>
          <t>Electronics</t>
        </is>
      </c>
      <c r="I8123" t="n">
        <v>1</v>
      </c>
      <c r="J8123" t="n">
        <v>611</v>
      </c>
      <c r="K8123" t="n">
        <v>0</v>
      </c>
      <c r="L8123">
        <f>I8123*J8123*(1-K8123)</f>
        <v/>
      </c>
      <c r="M8123">
        <f>VLOOKUP(F8123,Products!A:D,4,FALSE)*I8123</f>
        <v/>
      </c>
      <c r="N8123">
        <f>L8123-M8123</f>
        <v/>
      </c>
    </row>
    <row r="8124">
      <c r="A8124" t="inlineStr">
        <is>
          <t>T1008122</t>
        </is>
      </c>
      <c r="B8124" t="inlineStr">
        <is>
          <t>2023-08-17</t>
        </is>
      </c>
      <c r="C8124" t="inlineStr">
        <is>
          <t>S015</t>
        </is>
      </c>
      <c r="D8124" t="inlineStr">
        <is>
          <t>Store_015</t>
        </is>
      </c>
      <c r="E8124" t="inlineStr">
        <is>
          <t>North</t>
        </is>
      </c>
      <c r="F8124" t="inlineStr">
        <is>
          <t>P0189</t>
        </is>
      </c>
      <c r="G8124" t="inlineStr">
        <is>
          <t>Prod_0189</t>
        </is>
      </c>
      <c r="H8124" t="inlineStr">
        <is>
          <t>Food</t>
        </is>
      </c>
      <c r="I8124" t="n">
        <v>9</v>
      </c>
      <c r="J8124" t="n">
        <v>977.29</v>
      </c>
      <c r="K8124" t="n">
        <v>0.15</v>
      </c>
      <c r="L8124">
        <f>I8124*J8124*(1-K8124)</f>
        <v/>
      </c>
      <c r="M8124">
        <f>VLOOKUP(F8124,Products!A:D,4,FALSE)*I8124</f>
        <v/>
      </c>
      <c r="N8124">
        <f>L8124-M8124</f>
        <v/>
      </c>
    </row>
    <row r="8125">
      <c r="A8125" t="inlineStr">
        <is>
          <t>T1008123</t>
        </is>
      </c>
      <c r="B8125" t="inlineStr">
        <is>
          <t>2025-07-03</t>
        </is>
      </c>
      <c r="C8125" t="inlineStr">
        <is>
          <t>S044</t>
        </is>
      </c>
      <c r="D8125" t="inlineStr">
        <is>
          <t>Store_044</t>
        </is>
      </c>
      <c r="E8125" t="inlineStr">
        <is>
          <t>North</t>
        </is>
      </c>
      <c r="F8125" t="inlineStr">
        <is>
          <t>P0116</t>
        </is>
      </c>
      <c r="G8125" t="inlineStr">
        <is>
          <t>Prod_0116</t>
        </is>
      </c>
      <c r="H8125" t="inlineStr">
        <is>
          <t>Clothing</t>
        </is>
      </c>
      <c r="I8125" t="n">
        <v>7</v>
      </c>
      <c r="J8125" t="n">
        <v>850.71</v>
      </c>
      <c r="K8125" t="n">
        <v>0</v>
      </c>
      <c r="L8125">
        <f>I8125*J8125*(1-K8125)</f>
        <v/>
      </c>
      <c r="M8125">
        <f>VLOOKUP(F8125,Products!A:D,4,FALSE)*I8125</f>
        <v/>
      </c>
      <c r="N8125">
        <f>L8125-M8125</f>
        <v/>
      </c>
    </row>
    <row r="8126">
      <c r="A8126" t="inlineStr">
        <is>
          <t>T1008124</t>
        </is>
      </c>
      <c r="B8126" t="inlineStr">
        <is>
          <t>2025-09-20</t>
        </is>
      </c>
      <c r="C8126" t="inlineStr">
        <is>
          <t>S037</t>
        </is>
      </c>
      <c r="D8126" t="inlineStr">
        <is>
          <t>Store_037</t>
        </is>
      </c>
      <c r="E8126" t="inlineStr">
        <is>
          <t>East</t>
        </is>
      </c>
      <c r="F8126" t="inlineStr">
        <is>
          <t>P0146</t>
        </is>
      </c>
      <c r="G8126" t="inlineStr">
        <is>
          <t>Prod_0146</t>
        </is>
      </c>
      <c r="H8126" t="inlineStr">
        <is>
          <t>Food</t>
        </is>
      </c>
      <c r="I8126" t="n">
        <v>2</v>
      </c>
      <c r="J8126" t="n">
        <v>262.56</v>
      </c>
      <c r="K8126" t="n">
        <v>0</v>
      </c>
      <c r="L8126">
        <f>I8126*J8126*(1-K8126)</f>
        <v/>
      </c>
      <c r="M8126">
        <f>VLOOKUP(F8126,Products!A:D,4,FALSE)*I8126</f>
        <v/>
      </c>
      <c r="N8126">
        <f>L8126-M8126</f>
        <v/>
      </c>
    </row>
    <row r="8127">
      <c r="A8127" t="inlineStr">
        <is>
          <t>T1008125</t>
        </is>
      </c>
      <c r="B8127" t="inlineStr">
        <is>
          <t>2025-02-21</t>
        </is>
      </c>
      <c r="C8127" t="inlineStr">
        <is>
          <t>S026</t>
        </is>
      </c>
      <c r="D8127" t="inlineStr">
        <is>
          <t>Store_026</t>
        </is>
      </c>
      <c r="E8127" t="inlineStr">
        <is>
          <t>North</t>
        </is>
      </c>
      <c r="F8127" t="inlineStr">
        <is>
          <t>P0074</t>
        </is>
      </c>
      <c r="G8127" t="inlineStr">
        <is>
          <t>Prod_0074</t>
        </is>
      </c>
      <c r="H8127" t="inlineStr">
        <is>
          <t>Food</t>
        </is>
      </c>
      <c r="I8127" t="n">
        <v>1</v>
      </c>
      <c r="J8127" t="n">
        <v>743.8099999999999</v>
      </c>
      <c r="K8127" t="n">
        <v>0</v>
      </c>
      <c r="L8127">
        <f>I8127*J8127*(1-K8127)</f>
        <v/>
      </c>
      <c r="M8127">
        <f>VLOOKUP(F8127,Products!A:D,4,FALSE)*I8127</f>
        <v/>
      </c>
      <c r="N8127">
        <f>L8127-M8127</f>
        <v/>
      </c>
    </row>
    <row r="8128">
      <c r="A8128" t="inlineStr">
        <is>
          <t>T1008126</t>
        </is>
      </c>
      <c r="B8128" t="inlineStr">
        <is>
          <t>2024-05-07</t>
        </is>
      </c>
      <c r="C8128" t="inlineStr">
        <is>
          <t>S023</t>
        </is>
      </c>
      <c r="D8128" t="inlineStr">
        <is>
          <t>Store_023</t>
        </is>
      </c>
      <c r="E8128" t="inlineStr">
        <is>
          <t>South</t>
        </is>
      </c>
      <c r="F8128" t="inlineStr">
        <is>
          <t>P0191</t>
        </is>
      </c>
      <c r="G8128" t="inlineStr">
        <is>
          <t>Prod_0191</t>
        </is>
      </c>
      <c r="H8128" t="inlineStr">
        <is>
          <t>Food</t>
        </is>
      </c>
      <c r="I8128" t="n">
        <v>2</v>
      </c>
      <c r="J8128" t="n">
        <v>544.64</v>
      </c>
      <c r="K8128" t="n">
        <v>0</v>
      </c>
      <c r="L8128">
        <f>I8128*J8128*(1-K8128)</f>
        <v/>
      </c>
      <c r="M8128">
        <f>VLOOKUP(F8128,Products!A:D,4,FALSE)*I8128</f>
        <v/>
      </c>
      <c r="N8128">
        <f>L8128-M8128</f>
        <v/>
      </c>
    </row>
    <row r="8129">
      <c r="A8129" t="inlineStr">
        <is>
          <t>T1008127</t>
        </is>
      </c>
      <c r="B8129" t="inlineStr">
        <is>
          <t>2024-05-07</t>
        </is>
      </c>
      <c r="C8129" t="inlineStr">
        <is>
          <t>S020</t>
        </is>
      </c>
      <c r="D8129" t="inlineStr">
        <is>
          <t>Store_020</t>
        </is>
      </c>
      <c r="E8129" t="inlineStr">
        <is>
          <t>West</t>
        </is>
      </c>
      <c r="F8129" t="inlineStr">
        <is>
          <t>P0016</t>
        </is>
      </c>
      <c r="G8129" t="inlineStr">
        <is>
          <t>Prod_0016</t>
        </is>
      </c>
      <c r="H8129" t="inlineStr">
        <is>
          <t>Food</t>
        </is>
      </c>
      <c r="I8129" t="n">
        <v>4</v>
      </c>
      <c r="J8129" t="n">
        <v>835.16</v>
      </c>
      <c r="K8129" t="n">
        <v>0.2</v>
      </c>
      <c r="L8129">
        <f>I8129*J8129*(1-K8129)</f>
        <v/>
      </c>
      <c r="M8129">
        <f>VLOOKUP(F8129,Products!A:D,4,FALSE)*I8129</f>
        <v/>
      </c>
      <c r="N8129">
        <f>L8129-M8129</f>
        <v/>
      </c>
    </row>
    <row r="8130">
      <c r="A8130" t="inlineStr">
        <is>
          <t>T1008128</t>
        </is>
      </c>
      <c r="B8130" t="inlineStr">
        <is>
          <t>2024-11-12</t>
        </is>
      </c>
      <c r="C8130" t="inlineStr">
        <is>
          <t>S034</t>
        </is>
      </c>
      <c r="D8130" t="inlineStr">
        <is>
          <t>Store_034</t>
        </is>
      </c>
      <c r="E8130" t="inlineStr">
        <is>
          <t>Central</t>
        </is>
      </c>
      <c r="F8130" t="inlineStr">
        <is>
          <t>P0082</t>
        </is>
      </c>
      <c r="G8130" t="inlineStr">
        <is>
          <t>Prod_0082</t>
        </is>
      </c>
      <c r="H8130" t="inlineStr">
        <is>
          <t>Food</t>
        </is>
      </c>
      <c r="I8130" t="n">
        <v>1</v>
      </c>
      <c r="J8130" t="n">
        <v>535</v>
      </c>
      <c r="K8130" t="n">
        <v>0.05</v>
      </c>
      <c r="L8130">
        <f>I8130*J8130*(1-K8130)</f>
        <v/>
      </c>
      <c r="M8130">
        <f>VLOOKUP(F8130,Products!A:D,4,FALSE)*I8130</f>
        <v/>
      </c>
      <c r="N8130">
        <f>L8130-M8130</f>
        <v/>
      </c>
    </row>
    <row r="8131">
      <c r="A8131" t="inlineStr">
        <is>
          <t>T1008129</t>
        </is>
      </c>
      <c r="B8131" t="inlineStr">
        <is>
          <t>2023-08-14</t>
        </is>
      </c>
      <c r="C8131" t="inlineStr">
        <is>
          <t>S033</t>
        </is>
      </c>
      <c r="D8131" t="inlineStr">
        <is>
          <t>Store_033</t>
        </is>
      </c>
      <c r="E8131" t="inlineStr">
        <is>
          <t>North</t>
        </is>
      </c>
      <c r="F8131" t="inlineStr">
        <is>
          <t>P0002</t>
        </is>
      </c>
      <c r="G8131" t="inlineStr">
        <is>
          <t>Prod_0002</t>
        </is>
      </c>
      <c r="H8131" t="inlineStr">
        <is>
          <t>Food</t>
        </is>
      </c>
      <c r="I8131" t="n">
        <v>5</v>
      </c>
      <c r="J8131" t="n">
        <v>280.09</v>
      </c>
      <c r="K8131" t="n">
        <v>0</v>
      </c>
      <c r="L8131">
        <f>I8131*J8131*(1-K8131)</f>
        <v/>
      </c>
      <c r="M8131">
        <f>VLOOKUP(F8131,Products!A:D,4,FALSE)*I8131</f>
        <v/>
      </c>
      <c r="N8131">
        <f>L8131-M8131</f>
        <v/>
      </c>
    </row>
    <row r="8132">
      <c r="A8132" t="inlineStr">
        <is>
          <t>T1008130</t>
        </is>
      </c>
      <c r="B8132" t="inlineStr">
        <is>
          <t>2025-07-31</t>
        </is>
      </c>
      <c r="C8132" t="inlineStr">
        <is>
          <t>S031</t>
        </is>
      </c>
      <c r="D8132" t="inlineStr">
        <is>
          <t>Store_031</t>
        </is>
      </c>
      <c r="E8132" t="inlineStr">
        <is>
          <t>Central</t>
        </is>
      </c>
      <c r="F8132" t="inlineStr">
        <is>
          <t>P0136</t>
        </is>
      </c>
      <c r="G8132" t="inlineStr">
        <is>
          <t>Prod_0136</t>
        </is>
      </c>
      <c r="H8132" t="inlineStr">
        <is>
          <t>Beverages</t>
        </is>
      </c>
      <c r="I8132" t="n">
        <v>8</v>
      </c>
      <c r="J8132" t="n">
        <v>205.58</v>
      </c>
      <c r="K8132" t="n">
        <v>0.2</v>
      </c>
      <c r="L8132">
        <f>I8132*J8132*(1-K8132)</f>
        <v/>
      </c>
      <c r="M8132">
        <f>VLOOKUP(F8132,Products!A:D,4,FALSE)*I8132</f>
        <v/>
      </c>
      <c r="N8132">
        <f>L8132-M8132</f>
        <v/>
      </c>
    </row>
    <row r="8133">
      <c r="A8133" t="inlineStr">
        <is>
          <t>T1008131</t>
        </is>
      </c>
      <c r="B8133" t="inlineStr">
        <is>
          <t>2023-08-24</t>
        </is>
      </c>
      <c r="C8133" t="inlineStr">
        <is>
          <t>S038</t>
        </is>
      </c>
      <c r="D8133" t="inlineStr">
        <is>
          <t>Store_038</t>
        </is>
      </c>
      <c r="E8133" t="inlineStr">
        <is>
          <t>East</t>
        </is>
      </c>
      <c r="F8133" t="inlineStr">
        <is>
          <t>P0088</t>
        </is>
      </c>
      <c r="G8133" t="inlineStr">
        <is>
          <t>Prod_0088</t>
        </is>
      </c>
      <c r="H8133" t="inlineStr">
        <is>
          <t>Toys</t>
        </is>
      </c>
      <c r="I8133" t="n">
        <v>6</v>
      </c>
      <c r="J8133" t="n">
        <v>492.66</v>
      </c>
      <c r="K8133" t="n">
        <v>0.05</v>
      </c>
      <c r="L8133">
        <f>I8133*J8133*(1-K8133)</f>
        <v/>
      </c>
      <c r="M8133">
        <f>VLOOKUP(F8133,Products!A:D,4,FALSE)*I8133</f>
        <v/>
      </c>
      <c r="N8133">
        <f>L8133-M8133</f>
        <v/>
      </c>
    </row>
    <row r="8134">
      <c r="A8134" t="inlineStr">
        <is>
          <t>T1008132</t>
        </is>
      </c>
      <c r="B8134" t="inlineStr">
        <is>
          <t>2025-05-01</t>
        </is>
      </c>
      <c r="C8134" t="inlineStr">
        <is>
          <t>S034</t>
        </is>
      </c>
      <c r="D8134" t="inlineStr">
        <is>
          <t>Store_034</t>
        </is>
      </c>
      <c r="E8134" t="inlineStr">
        <is>
          <t>Central</t>
        </is>
      </c>
      <c r="F8134" t="inlineStr">
        <is>
          <t>P0162</t>
        </is>
      </c>
      <c r="G8134" t="inlineStr">
        <is>
          <t>Prod_0162</t>
        </is>
      </c>
      <c r="H8134" t="inlineStr">
        <is>
          <t>Food</t>
        </is>
      </c>
      <c r="I8134" t="n">
        <v>2</v>
      </c>
      <c r="J8134" t="n">
        <v>445.44</v>
      </c>
      <c r="K8134" t="n">
        <v>0</v>
      </c>
      <c r="L8134">
        <f>I8134*J8134*(1-K8134)</f>
        <v/>
      </c>
      <c r="M8134">
        <f>VLOOKUP(F8134,Products!A:D,4,FALSE)*I8134</f>
        <v/>
      </c>
      <c r="N8134">
        <f>L8134-M8134</f>
        <v/>
      </c>
    </row>
    <row r="8135">
      <c r="A8135" t="inlineStr">
        <is>
          <t>T1008133</t>
        </is>
      </c>
      <c r="B8135" t="inlineStr">
        <is>
          <t>2023-07-05</t>
        </is>
      </c>
      <c r="C8135" t="inlineStr">
        <is>
          <t>S027</t>
        </is>
      </c>
      <c r="D8135" t="inlineStr">
        <is>
          <t>Store_027</t>
        </is>
      </c>
      <c r="E8135" t="inlineStr">
        <is>
          <t>South</t>
        </is>
      </c>
      <c r="F8135" t="inlineStr">
        <is>
          <t>P0120</t>
        </is>
      </c>
      <c r="G8135" t="inlineStr">
        <is>
          <t>Prod_0120</t>
        </is>
      </c>
      <c r="H8135" t="inlineStr">
        <is>
          <t>Stationery</t>
        </is>
      </c>
      <c r="I8135" t="n">
        <v>1</v>
      </c>
      <c r="J8135" t="n">
        <v>477.13</v>
      </c>
      <c r="K8135" t="n">
        <v>0</v>
      </c>
      <c r="L8135">
        <f>I8135*J8135*(1-K8135)</f>
        <v/>
      </c>
      <c r="M8135">
        <f>VLOOKUP(F8135,Products!A:D,4,FALSE)*I8135</f>
        <v/>
      </c>
      <c r="N8135">
        <f>L8135-M8135</f>
        <v/>
      </c>
    </row>
    <row r="8136">
      <c r="A8136" t="inlineStr">
        <is>
          <t>T1008134</t>
        </is>
      </c>
      <c r="B8136" t="inlineStr">
        <is>
          <t>2025-09-07</t>
        </is>
      </c>
      <c r="C8136" t="inlineStr">
        <is>
          <t>S001</t>
        </is>
      </c>
      <c r="D8136" t="inlineStr">
        <is>
          <t>Store_001</t>
        </is>
      </c>
      <c r="E8136" t="inlineStr">
        <is>
          <t>West</t>
        </is>
      </c>
      <c r="F8136" t="inlineStr">
        <is>
          <t>P0108</t>
        </is>
      </c>
      <c r="G8136" t="inlineStr">
        <is>
          <t>Prod_0108</t>
        </is>
      </c>
      <c r="H8136" t="inlineStr">
        <is>
          <t>Stationery</t>
        </is>
      </c>
      <c r="I8136" t="n">
        <v>2</v>
      </c>
      <c r="J8136" t="n">
        <v>629.11</v>
      </c>
      <c r="K8136" t="n">
        <v>0</v>
      </c>
      <c r="L8136">
        <f>I8136*J8136*(1-K8136)</f>
        <v/>
      </c>
      <c r="M8136">
        <f>VLOOKUP(F8136,Products!A:D,4,FALSE)*I8136</f>
        <v/>
      </c>
      <c r="N8136">
        <f>L8136-M8136</f>
        <v/>
      </c>
    </row>
    <row r="8137">
      <c r="A8137" t="inlineStr">
        <is>
          <t>T1008135</t>
        </is>
      </c>
      <c r="B8137" t="inlineStr">
        <is>
          <t>2023-12-26</t>
        </is>
      </c>
      <c r="C8137" t="inlineStr">
        <is>
          <t>S050</t>
        </is>
      </c>
      <c r="D8137" t="inlineStr">
        <is>
          <t>Store_050</t>
        </is>
      </c>
      <c r="E8137" t="inlineStr">
        <is>
          <t>South</t>
        </is>
      </c>
      <c r="F8137" t="inlineStr">
        <is>
          <t>P0010</t>
        </is>
      </c>
      <c r="G8137" t="inlineStr">
        <is>
          <t>Prod_0010</t>
        </is>
      </c>
      <c r="H8137" t="inlineStr">
        <is>
          <t>Electronics</t>
        </is>
      </c>
      <c r="I8137" t="n">
        <v>2</v>
      </c>
      <c r="J8137" t="n">
        <v>536.77</v>
      </c>
      <c r="K8137" t="n">
        <v>0.15</v>
      </c>
      <c r="L8137">
        <f>I8137*J8137*(1-K8137)</f>
        <v/>
      </c>
      <c r="M8137">
        <f>VLOOKUP(F8137,Products!A:D,4,FALSE)*I8137</f>
        <v/>
      </c>
      <c r="N8137">
        <f>L8137-M8137</f>
        <v/>
      </c>
    </row>
    <row r="8138">
      <c r="A8138" t="inlineStr">
        <is>
          <t>T1008136</t>
        </is>
      </c>
      <c r="B8138" t="inlineStr">
        <is>
          <t>2024-01-22</t>
        </is>
      </c>
      <c r="C8138" t="inlineStr">
        <is>
          <t>S020</t>
        </is>
      </c>
      <c r="D8138" t="inlineStr">
        <is>
          <t>Store_020</t>
        </is>
      </c>
      <c r="E8138" t="inlineStr">
        <is>
          <t>West</t>
        </is>
      </c>
      <c r="F8138" t="inlineStr">
        <is>
          <t>P0075</t>
        </is>
      </c>
      <c r="G8138" t="inlineStr">
        <is>
          <t>Prod_0075</t>
        </is>
      </c>
      <c r="H8138" t="inlineStr">
        <is>
          <t>Beverages</t>
        </is>
      </c>
      <c r="I8138" t="n">
        <v>1</v>
      </c>
      <c r="J8138" t="n">
        <v>948.65</v>
      </c>
      <c r="K8138" t="n">
        <v>0</v>
      </c>
      <c r="L8138">
        <f>I8138*J8138*(1-K8138)</f>
        <v/>
      </c>
      <c r="M8138">
        <f>VLOOKUP(F8138,Products!A:D,4,FALSE)*I8138</f>
        <v/>
      </c>
      <c r="N8138">
        <f>L8138-M8138</f>
        <v/>
      </c>
    </row>
    <row r="8139">
      <c r="A8139" t="inlineStr">
        <is>
          <t>T1008137</t>
        </is>
      </c>
      <c r="B8139" t="inlineStr">
        <is>
          <t>2024-06-16</t>
        </is>
      </c>
      <c r="C8139" t="inlineStr">
        <is>
          <t>S010</t>
        </is>
      </c>
      <c r="D8139" t="inlineStr">
        <is>
          <t>Store_010</t>
        </is>
      </c>
      <c r="E8139" t="inlineStr">
        <is>
          <t>North</t>
        </is>
      </c>
      <c r="F8139" t="inlineStr">
        <is>
          <t>P0001</t>
        </is>
      </c>
      <c r="G8139" t="inlineStr">
        <is>
          <t>Prod_0001</t>
        </is>
      </c>
      <c r="H8139" t="inlineStr">
        <is>
          <t>Beverages</t>
        </is>
      </c>
      <c r="I8139" t="n">
        <v>6</v>
      </c>
      <c r="J8139" t="n">
        <v>754.45</v>
      </c>
      <c r="K8139" t="n">
        <v>0.2</v>
      </c>
      <c r="L8139">
        <f>I8139*J8139*(1-K8139)</f>
        <v/>
      </c>
      <c r="M8139">
        <f>VLOOKUP(F8139,Products!A:D,4,FALSE)*I8139</f>
        <v/>
      </c>
      <c r="N8139">
        <f>L8139-M8139</f>
        <v/>
      </c>
    </row>
    <row r="8140">
      <c r="A8140" t="inlineStr">
        <is>
          <t>T1008138</t>
        </is>
      </c>
      <c r="B8140" t="inlineStr">
        <is>
          <t>2023-09-09</t>
        </is>
      </c>
      <c r="C8140" t="inlineStr">
        <is>
          <t>S011</t>
        </is>
      </c>
      <c r="D8140" t="inlineStr">
        <is>
          <t>Store_011</t>
        </is>
      </c>
      <c r="E8140" t="inlineStr">
        <is>
          <t>South</t>
        </is>
      </c>
      <c r="F8140" t="inlineStr">
        <is>
          <t>P0071</t>
        </is>
      </c>
      <c r="G8140" t="inlineStr">
        <is>
          <t>Prod_0071</t>
        </is>
      </c>
      <c r="H8140" t="inlineStr">
        <is>
          <t>Beverages</t>
        </is>
      </c>
      <c r="I8140" t="n">
        <v>9</v>
      </c>
      <c r="J8140" t="n">
        <v>570.96</v>
      </c>
      <c r="K8140" t="n">
        <v>0.05</v>
      </c>
      <c r="L8140">
        <f>I8140*J8140*(1-K8140)</f>
        <v/>
      </c>
      <c r="M8140">
        <f>VLOOKUP(F8140,Products!A:D,4,FALSE)*I8140</f>
        <v/>
      </c>
      <c r="N8140">
        <f>L8140-M8140</f>
        <v/>
      </c>
    </row>
    <row r="8141">
      <c r="A8141" t="inlineStr">
        <is>
          <t>T1008139</t>
        </is>
      </c>
      <c r="B8141" t="inlineStr">
        <is>
          <t>2025-05-03</t>
        </is>
      </c>
      <c r="C8141" t="inlineStr">
        <is>
          <t>S021</t>
        </is>
      </c>
      <c r="D8141" t="inlineStr">
        <is>
          <t>Store_021</t>
        </is>
      </c>
      <c r="E8141" t="inlineStr">
        <is>
          <t>North</t>
        </is>
      </c>
      <c r="F8141" t="inlineStr">
        <is>
          <t>P0013</t>
        </is>
      </c>
      <c r="G8141" t="inlineStr">
        <is>
          <t>Prod_0013</t>
        </is>
      </c>
      <c r="H8141" t="inlineStr">
        <is>
          <t>Clothing</t>
        </is>
      </c>
      <c r="I8141" t="n">
        <v>6</v>
      </c>
      <c r="J8141" t="n">
        <v>60.47</v>
      </c>
      <c r="K8141" t="n">
        <v>0</v>
      </c>
      <c r="L8141">
        <f>I8141*J8141*(1-K8141)</f>
        <v/>
      </c>
      <c r="M8141">
        <f>VLOOKUP(F8141,Products!A:D,4,FALSE)*I8141</f>
        <v/>
      </c>
      <c r="N8141">
        <f>L8141-M8141</f>
        <v/>
      </c>
    </row>
    <row r="8142">
      <c r="A8142" t="inlineStr">
        <is>
          <t>T1008140</t>
        </is>
      </c>
      <c r="B8142" t="inlineStr">
        <is>
          <t>2025-06-26</t>
        </is>
      </c>
      <c r="C8142" t="inlineStr">
        <is>
          <t>S008</t>
        </is>
      </c>
      <c r="D8142" t="inlineStr">
        <is>
          <t>Store_008</t>
        </is>
      </c>
      <c r="E8142" t="inlineStr">
        <is>
          <t>East</t>
        </is>
      </c>
      <c r="F8142" t="inlineStr">
        <is>
          <t>P0105</t>
        </is>
      </c>
      <c r="G8142" t="inlineStr">
        <is>
          <t>Prod_0105</t>
        </is>
      </c>
      <c r="H8142" t="inlineStr">
        <is>
          <t>Electronics</t>
        </is>
      </c>
      <c r="I8142" t="n">
        <v>7</v>
      </c>
      <c r="J8142" t="n">
        <v>640.58</v>
      </c>
      <c r="K8142" t="n">
        <v>0</v>
      </c>
      <c r="L8142">
        <f>I8142*J8142*(1-K8142)</f>
        <v/>
      </c>
      <c r="M8142">
        <f>VLOOKUP(F8142,Products!A:D,4,FALSE)*I8142</f>
        <v/>
      </c>
      <c r="N8142">
        <f>L8142-M8142</f>
        <v/>
      </c>
    </row>
    <row r="8143">
      <c r="A8143" t="inlineStr">
        <is>
          <t>T1008141</t>
        </is>
      </c>
      <c r="B8143" t="inlineStr">
        <is>
          <t>2024-03-26</t>
        </is>
      </c>
      <c r="C8143" t="inlineStr">
        <is>
          <t>S016</t>
        </is>
      </c>
      <c r="D8143" t="inlineStr">
        <is>
          <t>Store_016</t>
        </is>
      </c>
      <c r="E8143" t="inlineStr">
        <is>
          <t>West</t>
        </is>
      </c>
      <c r="F8143" t="inlineStr">
        <is>
          <t>P0124</t>
        </is>
      </c>
      <c r="G8143" t="inlineStr">
        <is>
          <t>Prod_0124</t>
        </is>
      </c>
      <c r="H8143" t="inlineStr">
        <is>
          <t>Beverages</t>
        </is>
      </c>
      <c r="I8143" t="n">
        <v>8</v>
      </c>
      <c r="J8143" t="n">
        <v>769.88</v>
      </c>
      <c r="K8143" t="n">
        <v>0.05</v>
      </c>
      <c r="L8143">
        <f>I8143*J8143*(1-K8143)</f>
        <v/>
      </c>
      <c r="M8143">
        <f>VLOOKUP(F8143,Products!A:D,4,FALSE)*I8143</f>
        <v/>
      </c>
      <c r="N8143">
        <f>L8143-M8143</f>
        <v/>
      </c>
    </row>
    <row r="8144">
      <c r="A8144" t="inlineStr">
        <is>
          <t>T1008142</t>
        </is>
      </c>
      <c r="B8144" t="inlineStr">
        <is>
          <t>2023-05-08</t>
        </is>
      </c>
      <c r="C8144" t="inlineStr">
        <is>
          <t>S030</t>
        </is>
      </c>
      <c r="D8144" t="inlineStr">
        <is>
          <t>Store_030</t>
        </is>
      </c>
      <c r="E8144" t="inlineStr">
        <is>
          <t>North</t>
        </is>
      </c>
      <c r="F8144" t="inlineStr">
        <is>
          <t>P0188</t>
        </is>
      </c>
      <c r="G8144" t="inlineStr">
        <is>
          <t>Prod_0188</t>
        </is>
      </c>
      <c r="H8144" t="inlineStr">
        <is>
          <t>Food</t>
        </is>
      </c>
      <c r="I8144" t="n">
        <v>7</v>
      </c>
      <c r="J8144" t="n">
        <v>520.88</v>
      </c>
      <c r="K8144" t="n">
        <v>0.05</v>
      </c>
      <c r="L8144">
        <f>I8144*J8144*(1-K8144)</f>
        <v/>
      </c>
      <c r="M8144">
        <f>VLOOKUP(F8144,Products!A:D,4,FALSE)*I8144</f>
        <v/>
      </c>
      <c r="N8144">
        <f>L8144-M8144</f>
        <v/>
      </c>
    </row>
    <row r="8145">
      <c r="A8145" t="inlineStr">
        <is>
          <t>T1008143</t>
        </is>
      </c>
      <c r="B8145" t="inlineStr">
        <is>
          <t>2023-08-22</t>
        </is>
      </c>
      <c r="C8145" t="inlineStr">
        <is>
          <t>S041</t>
        </is>
      </c>
      <c r="D8145" t="inlineStr">
        <is>
          <t>Store_041</t>
        </is>
      </c>
      <c r="E8145" t="inlineStr">
        <is>
          <t>East</t>
        </is>
      </c>
      <c r="F8145" t="inlineStr">
        <is>
          <t>P0056</t>
        </is>
      </c>
      <c r="G8145" t="inlineStr">
        <is>
          <t>Prod_0056</t>
        </is>
      </c>
      <c r="H8145" t="inlineStr">
        <is>
          <t>Household</t>
        </is>
      </c>
      <c r="I8145" t="n">
        <v>3</v>
      </c>
      <c r="J8145" t="n">
        <v>339.86</v>
      </c>
      <c r="K8145" t="n">
        <v>0</v>
      </c>
      <c r="L8145">
        <f>I8145*J8145*(1-K8145)</f>
        <v/>
      </c>
      <c r="M8145">
        <f>VLOOKUP(F8145,Products!A:D,4,FALSE)*I8145</f>
        <v/>
      </c>
      <c r="N8145">
        <f>L8145-M8145</f>
        <v/>
      </c>
    </row>
    <row r="8146">
      <c r="A8146" t="inlineStr">
        <is>
          <t>T1008144</t>
        </is>
      </c>
      <c r="B8146" t="inlineStr">
        <is>
          <t>2024-12-18</t>
        </is>
      </c>
      <c r="C8146" t="inlineStr">
        <is>
          <t>S036</t>
        </is>
      </c>
      <c r="D8146" t="inlineStr">
        <is>
          <t>Store_036</t>
        </is>
      </c>
      <c r="E8146" t="inlineStr">
        <is>
          <t>Central</t>
        </is>
      </c>
      <c r="F8146" t="inlineStr">
        <is>
          <t>P0019</t>
        </is>
      </c>
      <c r="G8146" t="inlineStr">
        <is>
          <t>Prod_0019</t>
        </is>
      </c>
      <c r="H8146" t="inlineStr">
        <is>
          <t>Toys</t>
        </is>
      </c>
      <c r="I8146" t="n">
        <v>9</v>
      </c>
      <c r="J8146" t="n">
        <v>599.77</v>
      </c>
      <c r="K8146" t="n">
        <v>0</v>
      </c>
      <c r="L8146">
        <f>I8146*J8146*(1-K8146)</f>
        <v/>
      </c>
      <c r="M8146">
        <f>VLOOKUP(F8146,Products!A:D,4,FALSE)*I8146</f>
        <v/>
      </c>
      <c r="N8146">
        <f>L8146-M8146</f>
        <v/>
      </c>
    </row>
    <row r="8147">
      <c r="A8147" t="inlineStr">
        <is>
          <t>T1008145</t>
        </is>
      </c>
      <c r="B8147" t="inlineStr">
        <is>
          <t>2023-12-15</t>
        </is>
      </c>
      <c r="C8147" t="inlineStr">
        <is>
          <t>S039</t>
        </is>
      </c>
      <c r="D8147" t="inlineStr">
        <is>
          <t>Store_039</t>
        </is>
      </c>
      <c r="E8147" t="inlineStr">
        <is>
          <t>North</t>
        </is>
      </c>
      <c r="F8147" t="inlineStr">
        <is>
          <t>P0026</t>
        </is>
      </c>
      <c r="G8147" t="inlineStr">
        <is>
          <t>Prod_0026</t>
        </is>
      </c>
      <c r="H8147" t="inlineStr">
        <is>
          <t>Beverages</t>
        </is>
      </c>
      <c r="I8147" t="n">
        <v>5</v>
      </c>
      <c r="J8147" t="n">
        <v>720.97</v>
      </c>
      <c r="K8147" t="n">
        <v>0</v>
      </c>
      <c r="L8147">
        <f>I8147*J8147*(1-K8147)</f>
        <v/>
      </c>
      <c r="M8147">
        <f>VLOOKUP(F8147,Products!A:D,4,FALSE)*I8147</f>
        <v/>
      </c>
      <c r="N8147">
        <f>L8147-M8147</f>
        <v/>
      </c>
    </row>
    <row r="8148">
      <c r="A8148" t="inlineStr">
        <is>
          <t>T1008146</t>
        </is>
      </c>
      <c r="B8148" t="inlineStr">
        <is>
          <t>2023-09-17</t>
        </is>
      </c>
      <c r="C8148" t="inlineStr">
        <is>
          <t>S047</t>
        </is>
      </c>
      <c r="D8148" t="inlineStr">
        <is>
          <t>Store_047</t>
        </is>
      </c>
      <c r="E8148" t="inlineStr">
        <is>
          <t>North</t>
        </is>
      </c>
      <c r="F8148" t="inlineStr">
        <is>
          <t>P0072</t>
        </is>
      </c>
      <c r="G8148" t="inlineStr">
        <is>
          <t>Prod_0072</t>
        </is>
      </c>
      <c r="H8148" t="inlineStr">
        <is>
          <t>Food</t>
        </is>
      </c>
      <c r="I8148" t="n">
        <v>9</v>
      </c>
      <c r="J8148" t="n">
        <v>678.28</v>
      </c>
      <c r="K8148" t="n">
        <v>0</v>
      </c>
      <c r="L8148">
        <f>I8148*J8148*(1-K8148)</f>
        <v/>
      </c>
      <c r="M8148">
        <f>VLOOKUP(F8148,Products!A:D,4,FALSE)*I8148</f>
        <v/>
      </c>
      <c r="N8148">
        <f>L8148-M8148</f>
        <v/>
      </c>
    </row>
    <row r="8149">
      <c r="A8149" t="inlineStr">
        <is>
          <t>T1008147</t>
        </is>
      </c>
      <c r="B8149" t="inlineStr">
        <is>
          <t>2023-07-17</t>
        </is>
      </c>
      <c r="C8149" t="inlineStr">
        <is>
          <t>S031</t>
        </is>
      </c>
      <c r="D8149" t="inlineStr">
        <is>
          <t>Store_031</t>
        </is>
      </c>
      <c r="E8149" t="inlineStr">
        <is>
          <t>Central</t>
        </is>
      </c>
      <c r="F8149" t="inlineStr">
        <is>
          <t>P0176</t>
        </is>
      </c>
      <c r="G8149" t="inlineStr">
        <is>
          <t>Prod_0176</t>
        </is>
      </c>
      <c r="H8149" t="inlineStr">
        <is>
          <t>Food</t>
        </is>
      </c>
      <c r="I8149" t="n">
        <v>5</v>
      </c>
      <c r="J8149" t="n">
        <v>755.02</v>
      </c>
      <c r="K8149" t="n">
        <v>0.2</v>
      </c>
      <c r="L8149">
        <f>I8149*J8149*(1-K8149)</f>
        <v/>
      </c>
      <c r="M8149">
        <f>VLOOKUP(F8149,Products!A:D,4,FALSE)*I8149</f>
        <v/>
      </c>
      <c r="N8149">
        <f>L8149-M8149</f>
        <v/>
      </c>
    </row>
    <row r="8150">
      <c r="A8150" t="inlineStr">
        <is>
          <t>T1008148</t>
        </is>
      </c>
      <c r="B8150" t="inlineStr">
        <is>
          <t>2024-05-27</t>
        </is>
      </c>
      <c r="C8150" t="inlineStr">
        <is>
          <t>S016</t>
        </is>
      </c>
      <c r="D8150" t="inlineStr">
        <is>
          <t>Store_016</t>
        </is>
      </c>
      <c r="E8150" t="inlineStr">
        <is>
          <t>West</t>
        </is>
      </c>
      <c r="F8150" t="inlineStr">
        <is>
          <t>P0101</t>
        </is>
      </c>
      <c r="G8150" t="inlineStr">
        <is>
          <t>Prod_0101</t>
        </is>
      </c>
      <c r="H8150" t="inlineStr">
        <is>
          <t>Food</t>
        </is>
      </c>
      <c r="I8150" t="n">
        <v>2</v>
      </c>
      <c r="J8150" t="n">
        <v>73.93000000000001</v>
      </c>
      <c r="K8150" t="n">
        <v>0.1</v>
      </c>
      <c r="L8150">
        <f>I8150*J8150*(1-K8150)</f>
        <v/>
      </c>
      <c r="M8150">
        <f>VLOOKUP(F8150,Products!A:D,4,FALSE)*I8150</f>
        <v/>
      </c>
      <c r="N8150">
        <f>L8150-M8150</f>
        <v/>
      </c>
    </row>
    <row r="8151">
      <c r="A8151" t="inlineStr">
        <is>
          <t>T1008149</t>
        </is>
      </c>
      <c r="B8151" t="inlineStr">
        <is>
          <t>2024-06-18</t>
        </is>
      </c>
      <c r="C8151" t="inlineStr">
        <is>
          <t>S035</t>
        </is>
      </c>
      <c r="D8151" t="inlineStr">
        <is>
          <t>Store_035</t>
        </is>
      </c>
      <c r="E8151" t="inlineStr">
        <is>
          <t>Central</t>
        </is>
      </c>
      <c r="F8151" t="inlineStr">
        <is>
          <t>P0119</t>
        </is>
      </c>
      <c r="G8151" t="inlineStr">
        <is>
          <t>Prod_0119</t>
        </is>
      </c>
      <c r="H8151" t="inlineStr">
        <is>
          <t>Electronics</t>
        </is>
      </c>
      <c r="I8151" t="n">
        <v>7</v>
      </c>
      <c r="J8151" t="n">
        <v>237.69</v>
      </c>
      <c r="K8151" t="n">
        <v>0.15</v>
      </c>
      <c r="L8151">
        <f>I8151*J8151*(1-K8151)</f>
        <v/>
      </c>
      <c r="M8151">
        <f>VLOOKUP(F8151,Products!A:D,4,FALSE)*I8151</f>
        <v/>
      </c>
      <c r="N8151">
        <f>L8151-M8151</f>
        <v/>
      </c>
    </row>
    <row r="8152">
      <c r="A8152" t="inlineStr">
        <is>
          <t>T1008150</t>
        </is>
      </c>
      <c r="B8152" t="inlineStr">
        <is>
          <t>2025-04-28</t>
        </is>
      </c>
      <c r="C8152" t="inlineStr">
        <is>
          <t>S008</t>
        </is>
      </c>
      <c r="D8152" t="inlineStr">
        <is>
          <t>Store_008</t>
        </is>
      </c>
      <c r="E8152" t="inlineStr">
        <is>
          <t>East</t>
        </is>
      </c>
      <c r="F8152" t="inlineStr">
        <is>
          <t>P0029</t>
        </is>
      </c>
      <c r="G8152" t="inlineStr">
        <is>
          <t>Prod_0029</t>
        </is>
      </c>
      <c r="H8152" t="inlineStr">
        <is>
          <t>Clothing</t>
        </is>
      </c>
      <c r="I8152" t="n">
        <v>9</v>
      </c>
      <c r="J8152" t="n">
        <v>739.16</v>
      </c>
      <c r="K8152" t="n">
        <v>0</v>
      </c>
      <c r="L8152">
        <f>I8152*J8152*(1-K8152)</f>
        <v/>
      </c>
      <c r="M8152">
        <f>VLOOKUP(F8152,Products!A:D,4,FALSE)*I8152</f>
        <v/>
      </c>
      <c r="N8152">
        <f>L8152-M8152</f>
        <v/>
      </c>
    </row>
    <row r="8153">
      <c r="A8153" t="inlineStr">
        <is>
          <t>T1008151</t>
        </is>
      </c>
      <c r="B8153" t="inlineStr">
        <is>
          <t>2025-05-26</t>
        </is>
      </c>
      <c r="C8153" t="inlineStr">
        <is>
          <t>S026</t>
        </is>
      </c>
      <c r="D8153" t="inlineStr">
        <is>
          <t>Store_026</t>
        </is>
      </c>
      <c r="E8153" t="inlineStr">
        <is>
          <t>North</t>
        </is>
      </c>
      <c r="F8153" t="inlineStr">
        <is>
          <t>P0094</t>
        </is>
      </c>
      <c r="G8153" t="inlineStr">
        <is>
          <t>Prod_0094</t>
        </is>
      </c>
      <c r="H8153" t="inlineStr">
        <is>
          <t>Toys</t>
        </is>
      </c>
      <c r="I8153" t="n">
        <v>8</v>
      </c>
      <c r="J8153" t="n">
        <v>807.53</v>
      </c>
      <c r="K8153" t="n">
        <v>0.1</v>
      </c>
      <c r="L8153">
        <f>I8153*J8153*(1-K8153)</f>
        <v/>
      </c>
      <c r="M8153">
        <f>VLOOKUP(F8153,Products!A:D,4,FALSE)*I8153</f>
        <v/>
      </c>
      <c r="N8153">
        <f>L8153-M8153</f>
        <v/>
      </c>
    </row>
    <row r="8154">
      <c r="A8154" t="inlineStr">
        <is>
          <t>T1008152</t>
        </is>
      </c>
      <c r="B8154" t="inlineStr">
        <is>
          <t>2025-02-22</t>
        </is>
      </c>
      <c r="C8154" t="inlineStr">
        <is>
          <t>S016</t>
        </is>
      </c>
      <c r="D8154" t="inlineStr">
        <is>
          <t>Store_016</t>
        </is>
      </c>
      <c r="E8154" t="inlineStr">
        <is>
          <t>West</t>
        </is>
      </c>
      <c r="F8154" t="inlineStr">
        <is>
          <t>P0087</t>
        </is>
      </c>
      <c r="G8154" t="inlineStr">
        <is>
          <t>Prod_0087</t>
        </is>
      </c>
      <c r="H8154" t="inlineStr">
        <is>
          <t>Clothing</t>
        </is>
      </c>
      <c r="I8154" t="n">
        <v>6</v>
      </c>
      <c r="J8154" t="n">
        <v>532.52</v>
      </c>
      <c r="K8154" t="n">
        <v>0.15</v>
      </c>
      <c r="L8154">
        <f>I8154*J8154*(1-K8154)</f>
        <v/>
      </c>
      <c r="M8154">
        <f>VLOOKUP(F8154,Products!A:D,4,FALSE)*I8154</f>
        <v/>
      </c>
      <c r="N8154">
        <f>L8154-M8154</f>
        <v/>
      </c>
    </row>
    <row r="8155">
      <c r="A8155" t="inlineStr">
        <is>
          <t>T1008153</t>
        </is>
      </c>
      <c r="B8155" t="inlineStr">
        <is>
          <t>2024-03-30</t>
        </is>
      </c>
      <c r="C8155" t="inlineStr">
        <is>
          <t>S004</t>
        </is>
      </c>
      <c r="D8155" t="inlineStr">
        <is>
          <t>Store_004</t>
        </is>
      </c>
      <c r="E8155" t="inlineStr">
        <is>
          <t>Central</t>
        </is>
      </c>
      <c r="F8155" t="inlineStr">
        <is>
          <t>P0137</t>
        </is>
      </c>
      <c r="G8155" t="inlineStr">
        <is>
          <t>Prod_0137</t>
        </is>
      </c>
      <c r="H8155" t="inlineStr">
        <is>
          <t>Electronics</t>
        </is>
      </c>
      <c r="I8155" t="n">
        <v>4</v>
      </c>
      <c r="J8155" t="n">
        <v>166.68</v>
      </c>
      <c r="K8155" t="n">
        <v>0</v>
      </c>
      <c r="L8155">
        <f>I8155*J8155*(1-K8155)</f>
        <v/>
      </c>
      <c r="M8155">
        <f>VLOOKUP(F8155,Products!A:D,4,FALSE)*I8155</f>
        <v/>
      </c>
      <c r="N8155">
        <f>L8155-M8155</f>
        <v/>
      </c>
    </row>
    <row r="8156">
      <c r="A8156" t="inlineStr">
        <is>
          <t>T1008154</t>
        </is>
      </c>
      <c r="B8156" t="inlineStr">
        <is>
          <t>2023-12-07</t>
        </is>
      </c>
      <c r="C8156" t="inlineStr">
        <is>
          <t>S007</t>
        </is>
      </c>
      <c r="D8156" t="inlineStr">
        <is>
          <t>Store_007</t>
        </is>
      </c>
      <c r="E8156" t="inlineStr">
        <is>
          <t>East</t>
        </is>
      </c>
      <c r="F8156" t="inlineStr">
        <is>
          <t>P0193</t>
        </is>
      </c>
      <c r="G8156" t="inlineStr">
        <is>
          <t>Prod_0193</t>
        </is>
      </c>
      <c r="H8156" t="inlineStr">
        <is>
          <t>Food</t>
        </is>
      </c>
      <c r="I8156" t="n">
        <v>8</v>
      </c>
      <c r="J8156" t="n">
        <v>569.45</v>
      </c>
      <c r="K8156" t="n">
        <v>0.2</v>
      </c>
      <c r="L8156">
        <f>I8156*J8156*(1-K8156)</f>
        <v/>
      </c>
      <c r="M8156">
        <f>VLOOKUP(F8156,Products!A:D,4,FALSE)*I8156</f>
        <v/>
      </c>
      <c r="N8156">
        <f>L8156-M8156</f>
        <v/>
      </c>
    </row>
    <row r="8157">
      <c r="A8157" t="inlineStr">
        <is>
          <t>T1008155</t>
        </is>
      </c>
      <c r="B8157" t="inlineStr">
        <is>
          <t>2025-05-18</t>
        </is>
      </c>
      <c r="C8157" t="inlineStr">
        <is>
          <t>S007</t>
        </is>
      </c>
      <c r="D8157" t="inlineStr">
        <is>
          <t>Store_007</t>
        </is>
      </c>
      <c r="E8157" t="inlineStr">
        <is>
          <t>East</t>
        </is>
      </c>
      <c r="F8157" t="inlineStr">
        <is>
          <t>P0054</t>
        </is>
      </c>
      <c r="G8157" t="inlineStr">
        <is>
          <t>Prod_0054</t>
        </is>
      </c>
      <c r="H8157" t="inlineStr">
        <is>
          <t>Food</t>
        </is>
      </c>
      <c r="I8157" t="n">
        <v>8</v>
      </c>
      <c r="J8157" t="n">
        <v>411.17</v>
      </c>
      <c r="K8157" t="n">
        <v>0</v>
      </c>
      <c r="L8157">
        <f>I8157*J8157*(1-K8157)</f>
        <v/>
      </c>
      <c r="M8157">
        <f>VLOOKUP(F8157,Products!A:D,4,FALSE)*I8157</f>
        <v/>
      </c>
      <c r="N8157">
        <f>L8157-M8157</f>
        <v/>
      </c>
    </row>
    <row r="8158">
      <c r="A8158" t="inlineStr">
        <is>
          <t>T1008156</t>
        </is>
      </c>
      <c r="B8158" t="inlineStr">
        <is>
          <t>2025-03-14</t>
        </is>
      </c>
      <c r="C8158" t="inlineStr">
        <is>
          <t>S034</t>
        </is>
      </c>
      <c r="D8158" t="inlineStr">
        <is>
          <t>Store_034</t>
        </is>
      </c>
      <c r="E8158" t="inlineStr">
        <is>
          <t>Central</t>
        </is>
      </c>
      <c r="F8158" t="inlineStr">
        <is>
          <t>P0114</t>
        </is>
      </c>
      <c r="G8158" t="inlineStr">
        <is>
          <t>Prod_0114</t>
        </is>
      </c>
      <c r="H8158" t="inlineStr">
        <is>
          <t>Beverages</t>
        </is>
      </c>
      <c r="I8158" t="n">
        <v>1</v>
      </c>
      <c r="J8158" t="n">
        <v>880.48</v>
      </c>
      <c r="K8158" t="n">
        <v>0.2</v>
      </c>
      <c r="L8158">
        <f>I8158*J8158*(1-K8158)</f>
        <v/>
      </c>
      <c r="M8158">
        <f>VLOOKUP(F8158,Products!A:D,4,FALSE)*I8158</f>
        <v/>
      </c>
      <c r="N8158">
        <f>L8158-M8158</f>
        <v/>
      </c>
    </row>
    <row r="8159">
      <c r="A8159" t="inlineStr">
        <is>
          <t>T1008157</t>
        </is>
      </c>
      <c r="B8159" t="inlineStr">
        <is>
          <t>2025-04-12</t>
        </is>
      </c>
      <c r="C8159" t="inlineStr">
        <is>
          <t>S011</t>
        </is>
      </c>
      <c r="D8159" t="inlineStr">
        <is>
          <t>Store_011</t>
        </is>
      </c>
      <c r="E8159" t="inlineStr">
        <is>
          <t>South</t>
        </is>
      </c>
      <c r="F8159" t="inlineStr">
        <is>
          <t>P0009</t>
        </is>
      </c>
      <c r="G8159" t="inlineStr">
        <is>
          <t>Prod_0009</t>
        </is>
      </c>
      <c r="H8159" t="inlineStr">
        <is>
          <t>Toys</t>
        </is>
      </c>
      <c r="I8159" t="n">
        <v>1</v>
      </c>
      <c r="J8159" t="n">
        <v>606.9400000000001</v>
      </c>
      <c r="K8159" t="n">
        <v>0</v>
      </c>
      <c r="L8159">
        <f>I8159*J8159*(1-K8159)</f>
        <v/>
      </c>
      <c r="M8159">
        <f>VLOOKUP(F8159,Products!A:D,4,FALSE)*I8159</f>
        <v/>
      </c>
      <c r="N8159">
        <f>L8159-M8159</f>
        <v/>
      </c>
    </row>
    <row r="8160">
      <c r="A8160" t="inlineStr">
        <is>
          <t>T1008158</t>
        </is>
      </c>
      <c r="B8160" t="inlineStr">
        <is>
          <t>2023-02-16</t>
        </is>
      </c>
      <c r="C8160" t="inlineStr">
        <is>
          <t>S015</t>
        </is>
      </c>
      <c r="D8160" t="inlineStr">
        <is>
          <t>Store_015</t>
        </is>
      </c>
      <c r="E8160" t="inlineStr">
        <is>
          <t>North</t>
        </is>
      </c>
      <c r="F8160" t="inlineStr">
        <is>
          <t>P0039</t>
        </is>
      </c>
      <c r="G8160" t="inlineStr">
        <is>
          <t>Prod_0039</t>
        </is>
      </c>
      <c r="H8160" t="inlineStr">
        <is>
          <t>Household</t>
        </is>
      </c>
      <c r="I8160" t="n">
        <v>5</v>
      </c>
      <c r="J8160" t="n">
        <v>376.83</v>
      </c>
      <c r="K8160" t="n">
        <v>0.1</v>
      </c>
      <c r="L8160">
        <f>I8160*J8160*(1-K8160)</f>
        <v/>
      </c>
      <c r="M8160">
        <f>VLOOKUP(F8160,Products!A:D,4,FALSE)*I8160</f>
        <v/>
      </c>
      <c r="N8160">
        <f>L8160-M8160</f>
        <v/>
      </c>
    </row>
    <row r="8161">
      <c r="A8161" t="inlineStr">
        <is>
          <t>T1008159</t>
        </is>
      </c>
      <c r="B8161" t="inlineStr">
        <is>
          <t>2024-12-16</t>
        </is>
      </c>
      <c r="C8161" t="inlineStr">
        <is>
          <t>S032</t>
        </is>
      </c>
      <c r="D8161" t="inlineStr">
        <is>
          <t>Store_032</t>
        </is>
      </c>
      <c r="E8161" t="inlineStr">
        <is>
          <t>Central</t>
        </is>
      </c>
      <c r="F8161" t="inlineStr">
        <is>
          <t>P0093</t>
        </is>
      </c>
      <c r="G8161" t="inlineStr">
        <is>
          <t>Prod_0093</t>
        </is>
      </c>
      <c r="H8161" t="inlineStr">
        <is>
          <t>Electronics</t>
        </is>
      </c>
      <c r="I8161" t="n">
        <v>6</v>
      </c>
      <c r="J8161" t="n">
        <v>191.48</v>
      </c>
      <c r="K8161" t="n">
        <v>0.1</v>
      </c>
      <c r="L8161">
        <f>I8161*J8161*(1-K8161)</f>
        <v/>
      </c>
      <c r="M8161">
        <f>VLOOKUP(F8161,Products!A:D,4,FALSE)*I8161</f>
        <v/>
      </c>
      <c r="N8161">
        <f>L8161-M8161</f>
        <v/>
      </c>
    </row>
    <row r="8162">
      <c r="A8162" t="inlineStr">
        <is>
          <t>T1008160</t>
        </is>
      </c>
      <c r="B8162" t="inlineStr">
        <is>
          <t>2023-06-29</t>
        </is>
      </c>
      <c r="C8162" t="inlineStr">
        <is>
          <t>S015</t>
        </is>
      </c>
      <c r="D8162" t="inlineStr">
        <is>
          <t>Store_015</t>
        </is>
      </c>
      <c r="E8162" t="inlineStr">
        <is>
          <t>North</t>
        </is>
      </c>
      <c r="F8162" t="inlineStr">
        <is>
          <t>P0062</t>
        </is>
      </c>
      <c r="G8162" t="inlineStr">
        <is>
          <t>Prod_0062</t>
        </is>
      </c>
      <c r="H8162" t="inlineStr">
        <is>
          <t>Beverages</t>
        </is>
      </c>
      <c r="I8162" t="n">
        <v>1</v>
      </c>
      <c r="J8162" t="n">
        <v>615.46</v>
      </c>
      <c r="K8162" t="n">
        <v>0</v>
      </c>
      <c r="L8162">
        <f>I8162*J8162*(1-K8162)</f>
        <v/>
      </c>
      <c r="M8162">
        <f>VLOOKUP(F8162,Products!A:D,4,FALSE)*I8162</f>
        <v/>
      </c>
      <c r="N8162">
        <f>L8162-M8162</f>
        <v/>
      </c>
    </row>
    <row r="8163">
      <c r="A8163" t="inlineStr">
        <is>
          <t>T1008161</t>
        </is>
      </c>
      <c r="B8163" t="inlineStr">
        <is>
          <t>2024-10-04</t>
        </is>
      </c>
      <c r="C8163" t="inlineStr">
        <is>
          <t>S017</t>
        </is>
      </c>
      <c r="D8163" t="inlineStr">
        <is>
          <t>Store_017</t>
        </is>
      </c>
      <c r="E8163" t="inlineStr">
        <is>
          <t>South</t>
        </is>
      </c>
      <c r="F8163" t="inlineStr">
        <is>
          <t>P0053</t>
        </is>
      </c>
      <c r="G8163" t="inlineStr">
        <is>
          <t>Prod_0053</t>
        </is>
      </c>
      <c r="H8163" t="inlineStr">
        <is>
          <t>Food</t>
        </is>
      </c>
      <c r="I8163" t="n">
        <v>7</v>
      </c>
      <c r="J8163" t="n">
        <v>371.18</v>
      </c>
      <c r="K8163" t="n">
        <v>0</v>
      </c>
      <c r="L8163">
        <f>I8163*J8163*(1-K8163)</f>
        <v/>
      </c>
      <c r="M8163">
        <f>VLOOKUP(F8163,Products!A:D,4,FALSE)*I8163</f>
        <v/>
      </c>
      <c r="N8163">
        <f>L8163-M8163</f>
        <v/>
      </c>
    </row>
    <row r="8164">
      <c r="A8164" t="inlineStr">
        <is>
          <t>T1008162</t>
        </is>
      </c>
      <c r="B8164" t="inlineStr">
        <is>
          <t>2024-07-19</t>
        </is>
      </c>
      <c r="C8164" t="inlineStr">
        <is>
          <t>S017</t>
        </is>
      </c>
      <c r="D8164" t="inlineStr">
        <is>
          <t>Store_017</t>
        </is>
      </c>
      <c r="E8164" t="inlineStr">
        <is>
          <t>South</t>
        </is>
      </c>
      <c r="F8164" t="inlineStr">
        <is>
          <t>P0188</t>
        </is>
      </c>
      <c r="G8164" t="inlineStr">
        <is>
          <t>Prod_0188</t>
        </is>
      </c>
      <c r="H8164" t="inlineStr">
        <is>
          <t>Food</t>
        </is>
      </c>
      <c r="I8164" t="n">
        <v>2</v>
      </c>
      <c r="J8164" t="n">
        <v>559.63</v>
      </c>
      <c r="K8164" t="n">
        <v>0</v>
      </c>
      <c r="L8164">
        <f>I8164*J8164*(1-K8164)</f>
        <v/>
      </c>
      <c r="M8164">
        <f>VLOOKUP(F8164,Products!A:D,4,FALSE)*I8164</f>
        <v/>
      </c>
      <c r="N8164">
        <f>L8164-M8164</f>
        <v/>
      </c>
    </row>
    <row r="8165">
      <c r="A8165" t="inlineStr">
        <is>
          <t>T1008163</t>
        </is>
      </c>
      <c r="B8165" t="inlineStr">
        <is>
          <t>2024-12-17</t>
        </is>
      </c>
      <c r="C8165" t="inlineStr">
        <is>
          <t>S020</t>
        </is>
      </c>
      <c r="D8165" t="inlineStr">
        <is>
          <t>Store_020</t>
        </is>
      </c>
      <c r="E8165" t="inlineStr">
        <is>
          <t>West</t>
        </is>
      </c>
      <c r="F8165" t="inlineStr">
        <is>
          <t>P0070</t>
        </is>
      </c>
      <c r="G8165" t="inlineStr">
        <is>
          <t>Prod_0070</t>
        </is>
      </c>
      <c r="H8165" t="inlineStr">
        <is>
          <t>Beverages</t>
        </is>
      </c>
      <c r="I8165" t="n">
        <v>9</v>
      </c>
      <c r="J8165" t="n">
        <v>605.29</v>
      </c>
      <c r="K8165" t="n">
        <v>0.05</v>
      </c>
      <c r="L8165">
        <f>I8165*J8165*(1-K8165)</f>
        <v/>
      </c>
      <c r="M8165">
        <f>VLOOKUP(F8165,Products!A:D,4,FALSE)*I8165</f>
        <v/>
      </c>
      <c r="N8165">
        <f>L8165-M8165</f>
        <v/>
      </c>
    </row>
    <row r="8166">
      <c r="A8166" t="inlineStr">
        <is>
          <t>T1008164</t>
        </is>
      </c>
      <c r="B8166" t="inlineStr">
        <is>
          <t>2023-04-13</t>
        </is>
      </c>
      <c r="C8166" t="inlineStr">
        <is>
          <t>S003</t>
        </is>
      </c>
      <c r="D8166" t="inlineStr">
        <is>
          <t>Store_003</t>
        </is>
      </c>
      <c r="E8166" t="inlineStr">
        <is>
          <t>North</t>
        </is>
      </c>
      <c r="F8166" t="inlineStr">
        <is>
          <t>P0072</t>
        </is>
      </c>
      <c r="G8166" t="inlineStr">
        <is>
          <t>Prod_0072</t>
        </is>
      </c>
      <c r="H8166" t="inlineStr">
        <is>
          <t>Food</t>
        </is>
      </c>
      <c r="I8166" t="n">
        <v>4</v>
      </c>
      <c r="J8166" t="n">
        <v>863.64</v>
      </c>
      <c r="K8166" t="n">
        <v>0.15</v>
      </c>
      <c r="L8166">
        <f>I8166*J8166*(1-K8166)</f>
        <v/>
      </c>
      <c r="M8166">
        <f>VLOOKUP(F8166,Products!A:D,4,FALSE)*I8166</f>
        <v/>
      </c>
      <c r="N8166">
        <f>L8166-M8166</f>
        <v/>
      </c>
    </row>
    <row r="8167">
      <c r="A8167" t="inlineStr">
        <is>
          <t>T1008165</t>
        </is>
      </c>
      <c r="B8167" t="inlineStr">
        <is>
          <t>2025-04-10</t>
        </is>
      </c>
      <c r="C8167" t="inlineStr">
        <is>
          <t>S043</t>
        </is>
      </c>
      <c r="D8167" t="inlineStr">
        <is>
          <t>Store_043</t>
        </is>
      </c>
      <c r="E8167" t="inlineStr">
        <is>
          <t>East</t>
        </is>
      </c>
      <c r="F8167" t="inlineStr">
        <is>
          <t>P0164</t>
        </is>
      </c>
      <c r="G8167" t="inlineStr">
        <is>
          <t>Prod_0164</t>
        </is>
      </c>
      <c r="H8167" t="inlineStr">
        <is>
          <t>Food</t>
        </is>
      </c>
      <c r="I8167" t="n">
        <v>8</v>
      </c>
      <c r="J8167" t="n">
        <v>687.72</v>
      </c>
      <c r="K8167" t="n">
        <v>0</v>
      </c>
      <c r="L8167">
        <f>I8167*J8167*(1-K8167)</f>
        <v/>
      </c>
      <c r="M8167">
        <f>VLOOKUP(F8167,Products!A:D,4,FALSE)*I8167</f>
        <v/>
      </c>
      <c r="N8167">
        <f>L8167-M8167</f>
        <v/>
      </c>
    </row>
    <row r="8168">
      <c r="A8168" t="inlineStr">
        <is>
          <t>T1008166</t>
        </is>
      </c>
      <c r="B8168" t="inlineStr">
        <is>
          <t>2024-10-30</t>
        </is>
      </c>
      <c r="C8168" t="inlineStr">
        <is>
          <t>S050</t>
        </is>
      </c>
      <c r="D8168" t="inlineStr">
        <is>
          <t>Store_050</t>
        </is>
      </c>
      <c r="E8168" t="inlineStr">
        <is>
          <t>South</t>
        </is>
      </c>
      <c r="F8168" t="inlineStr">
        <is>
          <t>P0064</t>
        </is>
      </c>
      <c r="G8168" t="inlineStr">
        <is>
          <t>Prod_0064</t>
        </is>
      </c>
      <c r="H8168" t="inlineStr">
        <is>
          <t>Beverages</t>
        </is>
      </c>
      <c r="I8168" t="n">
        <v>2</v>
      </c>
      <c r="J8168" t="n">
        <v>842.39</v>
      </c>
      <c r="K8168" t="n">
        <v>0.1</v>
      </c>
      <c r="L8168">
        <f>I8168*J8168*(1-K8168)</f>
        <v/>
      </c>
      <c r="M8168">
        <f>VLOOKUP(F8168,Products!A:D,4,FALSE)*I8168</f>
        <v/>
      </c>
      <c r="N8168">
        <f>L8168-M8168</f>
        <v/>
      </c>
    </row>
    <row r="8169">
      <c r="A8169" t="inlineStr">
        <is>
          <t>T1008167</t>
        </is>
      </c>
      <c r="B8169" t="inlineStr">
        <is>
          <t>2024-01-26</t>
        </is>
      </c>
      <c r="C8169" t="inlineStr">
        <is>
          <t>S016</t>
        </is>
      </c>
      <c r="D8169" t="inlineStr">
        <is>
          <t>Store_016</t>
        </is>
      </c>
      <c r="E8169" t="inlineStr">
        <is>
          <t>West</t>
        </is>
      </c>
      <c r="F8169" t="inlineStr">
        <is>
          <t>P0141</t>
        </is>
      </c>
      <c r="G8169" t="inlineStr">
        <is>
          <t>Prod_0141</t>
        </is>
      </c>
      <c r="H8169" t="inlineStr">
        <is>
          <t>Food</t>
        </is>
      </c>
      <c r="I8169" t="n">
        <v>9</v>
      </c>
      <c r="J8169" t="n">
        <v>896.73</v>
      </c>
      <c r="K8169" t="n">
        <v>0</v>
      </c>
      <c r="L8169">
        <f>I8169*J8169*(1-K8169)</f>
        <v/>
      </c>
      <c r="M8169">
        <f>VLOOKUP(F8169,Products!A:D,4,FALSE)*I8169</f>
        <v/>
      </c>
      <c r="N8169">
        <f>L8169-M8169</f>
        <v/>
      </c>
    </row>
    <row r="8170">
      <c r="A8170" t="inlineStr">
        <is>
          <t>T1008168</t>
        </is>
      </c>
      <c r="B8170" t="inlineStr">
        <is>
          <t>2024-08-06</t>
        </is>
      </c>
      <c r="C8170" t="inlineStr">
        <is>
          <t>S004</t>
        </is>
      </c>
      <c r="D8170" t="inlineStr">
        <is>
          <t>Store_004</t>
        </is>
      </c>
      <c r="E8170" t="inlineStr">
        <is>
          <t>Central</t>
        </is>
      </c>
      <c r="F8170" t="inlineStr">
        <is>
          <t>P0153</t>
        </is>
      </c>
      <c r="G8170" t="inlineStr">
        <is>
          <t>Prod_0153</t>
        </is>
      </c>
      <c r="H8170" t="inlineStr">
        <is>
          <t>Clothing</t>
        </is>
      </c>
      <c r="I8170" t="n">
        <v>9</v>
      </c>
      <c r="J8170" t="n">
        <v>134.92</v>
      </c>
      <c r="K8170" t="n">
        <v>0</v>
      </c>
      <c r="L8170">
        <f>I8170*J8170*(1-K8170)</f>
        <v/>
      </c>
      <c r="M8170">
        <f>VLOOKUP(F8170,Products!A:D,4,FALSE)*I8170</f>
        <v/>
      </c>
      <c r="N8170">
        <f>L8170-M8170</f>
        <v/>
      </c>
    </row>
    <row r="8171">
      <c r="A8171" t="inlineStr">
        <is>
          <t>T1008169</t>
        </is>
      </c>
      <c r="B8171" t="inlineStr">
        <is>
          <t>2024-05-25</t>
        </is>
      </c>
      <c r="C8171" t="inlineStr">
        <is>
          <t>S026</t>
        </is>
      </c>
      <c r="D8171" t="inlineStr">
        <is>
          <t>Store_026</t>
        </is>
      </c>
      <c r="E8171" t="inlineStr">
        <is>
          <t>North</t>
        </is>
      </c>
      <c r="F8171" t="inlineStr">
        <is>
          <t>P0073</t>
        </is>
      </c>
      <c r="G8171" t="inlineStr">
        <is>
          <t>Prod_0073</t>
        </is>
      </c>
      <c r="H8171" t="inlineStr">
        <is>
          <t>Food</t>
        </is>
      </c>
      <c r="I8171" t="n">
        <v>1</v>
      </c>
      <c r="J8171" t="n">
        <v>632.9400000000001</v>
      </c>
      <c r="K8171" t="n">
        <v>0</v>
      </c>
      <c r="L8171">
        <f>I8171*J8171*(1-K8171)</f>
        <v/>
      </c>
      <c r="M8171">
        <f>VLOOKUP(F8171,Products!A:D,4,FALSE)*I8171</f>
        <v/>
      </c>
      <c r="N8171">
        <f>L8171-M8171</f>
        <v/>
      </c>
    </row>
    <row r="8172">
      <c r="A8172" t="inlineStr">
        <is>
          <t>T1008170</t>
        </is>
      </c>
      <c r="B8172" t="inlineStr">
        <is>
          <t>2025-06-18</t>
        </is>
      </c>
      <c r="C8172" t="inlineStr">
        <is>
          <t>S022</t>
        </is>
      </c>
      <c r="D8172" t="inlineStr">
        <is>
          <t>Store_022</t>
        </is>
      </c>
      <c r="E8172" t="inlineStr">
        <is>
          <t>East</t>
        </is>
      </c>
      <c r="F8172" t="inlineStr">
        <is>
          <t>P0039</t>
        </is>
      </c>
      <c r="G8172" t="inlineStr">
        <is>
          <t>Prod_0039</t>
        </is>
      </c>
      <c r="H8172" t="inlineStr">
        <is>
          <t>Household</t>
        </is>
      </c>
      <c r="I8172" t="n">
        <v>8</v>
      </c>
      <c r="J8172" t="n">
        <v>292.48</v>
      </c>
      <c r="K8172" t="n">
        <v>0</v>
      </c>
      <c r="L8172">
        <f>I8172*J8172*(1-K8172)</f>
        <v/>
      </c>
      <c r="M8172">
        <f>VLOOKUP(F8172,Products!A:D,4,FALSE)*I8172</f>
        <v/>
      </c>
      <c r="N8172">
        <f>L8172-M8172</f>
        <v/>
      </c>
    </row>
    <row r="8173">
      <c r="A8173" t="inlineStr">
        <is>
          <t>T1008171</t>
        </is>
      </c>
      <c r="B8173" t="inlineStr">
        <is>
          <t>2025-08-20</t>
        </is>
      </c>
      <c r="C8173" t="inlineStr">
        <is>
          <t>S015</t>
        </is>
      </c>
      <c r="D8173" t="inlineStr">
        <is>
          <t>Store_015</t>
        </is>
      </c>
      <c r="E8173" t="inlineStr">
        <is>
          <t>North</t>
        </is>
      </c>
      <c r="F8173" t="inlineStr">
        <is>
          <t>P0157</t>
        </is>
      </c>
      <c r="G8173" t="inlineStr">
        <is>
          <t>Prod_0157</t>
        </is>
      </c>
      <c r="H8173" t="inlineStr">
        <is>
          <t>Toys</t>
        </is>
      </c>
      <c r="I8173" t="n">
        <v>6</v>
      </c>
      <c r="J8173" t="n">
        <v>303.71</v>
      </c>
      <c r="K8173" t="n">
        <v>0</v>
      </c>
      <c r="L8173">
        <f>I8173*J8173*(1-K8173)</f>
        <v/>
      </c>
      <c r="M8173">
        <f>VLOOKUP(F8173,Products!A:D,4,FALSE)*I8173</f>
        <v/>
      </c>
      <c r="N8173">
        <f>L8173-M8173</f>
        <v/>
      </c>
    </row>
    <row r="8174">
      <c r="A8174" t="inlineStr">
        <is>
          <t>T1008172</t>
        </is>
      </c>
      <c r="B8174" t="inlineStr">
        <is>
          <t>2025-03-01</t>
        </is>
      </c>
      <c r="C8174" t="inlineStr">
        <is>
          <t>S006</t>
        </is>
      </c>
      <c r="D8174" t="inlineStr">
        <is>
          <t>Store_006</t>
        </is>
      </c>
      <c r="E8174" t="inlineStr">
        <is>
          <t>East</t>
        </is>
      </c>
      <c r="F8174" t="inlineStr">
        <is>
          <t>P0195</t>
        </is>
      </c>
      <c r="G8174" t="inlineStr">
        <is>
          <t>Prod_0195</t>
        </is>
      </c>
      <c r="H8174" t="inlineStr">
        <is>
          <t>Food</t>
        </is>
      </c>
      <c r="I8174" t="n">
        <v>4</v>
      </c>
      <c r="J8174" t="n">
        <v>434.44</v>
      </c>
      <c r="K8174" t="n">
        <v>0.15</v>
      </c>
      <c r="L8174">
        <f>I8174*J8174*(1-K8174)</f>
        <v/>
      </c>
      <c r="M8174">
        <f>VLOOKUP(F8174,Products!A:D,4,FALSE)*I8174</f>
        <v/>
      </c>
      <c r="N8174">
        <f>L8174-M8174</f>
        <v/>
      </c>
    </row>
    <row r="8175">
      <c r="A8175" t="inlineStr">
        <is>
          <t>T1008173</t>
        </is>
      </c>
      <c r="B8175" t="inlineStr">
        <is>
          <t>2025-05-15</t>
        </is>
      </c>
      <c r="C8175" t="inlineStr">
        <is>
          <t>S011</t>
        </is>
      </c>
      <c r="D8175" t="inlineStr">
        <is>
          <t>Store_011</t>
        </is>
      </c>
      <c r="E8175" t="inlineStr">
        <is>
          <t>South</t>
        </is>
      </c>
      <c r="F8175" t="inlineStr">
        <is>
          <t>P0171</t>
        </is>
      </c>
      <c r="G8175" t="inlineStr">
        <is>
          <t>Prod_0171</t>
        </is>
      </c>
      <c r="H8175" t="inlineStr">
        <is>
          <t>Household</t>
        </is>
      </c>
      <c r="I8175" t="n">
        <v>4</v>
      </c>
      <c r="J8175" t="n">
        <v>330.25</v>
      </c>
      <c r="K8175" t="n">
        <v>0</v>
      </c>
      <c r="L8175">
        <f>I8175*J8175*(1-K8175)</f>
        <v/>
      </c>
      <c r="M8175">
        <f>VLOOKUP(F8175,Products!A:D,4,FALSE)*I8175</f>
        <v/>
      </c>
      <c r="N8175">
        <f>L8175-M8175</f>
        <v/>
      </c>
    </row>
    <row r="8176">
      <c r="A8176" t="inlineStr">
        <is>
          <t>T1008174</t>
        </is>
      </c>
      <c r="B8176" t="inlineStr">
        <is>
          <t>2023-03-29</t>
        </is>
      </c>
      <c r="C8176" t="inlineStr">
        <is>
          <t>S016</t>
        </is>
      </c>
      <c r="D8176" t="inlineStr">
        <is>
          <t>Store_016</t>
        </is>
      </c>
      <c r="E8176" t="inlineStr">
        <is>
          <t>West</t>
        </is>
      </c>
      <c r="F8176" t="inlineStr">
        <is>
          <t>P0013</t>
        </is>
      </c>
      <c r="G8176" t="inlineStr">
        <is>
          <t>Prod_0013</t>
        </is>
      </c>
      <c r="H8176" t="inlineStr">
        <is>
          <t>Clothing</t>
        </is>
      </c>
      <c r="I8176" t="n">
        <v>5</v>
      </c>
      <c r="J8176" t="n">
        <v>67.31</v>
      </c>
      <c r="K8176" t="n">
        <v>0.15</v>
      </c>
      <c r="L8176">
        <f>I8176*J8176*(1-K8176)</f>
        <v/>
      </c>
      <c r="M8176">
        <f>VLOOKUP(F8176,Products!A:D,4,FALSE)*I8176</f>
        <v/>
      </c>
      <c r="N8176">
        <f>L8176-M8176</f>
        <v/>
      </c>
    </row>
    <row r="8177">
      <c r="A8177" t="inlineStr">
        <is>
          <t>T1008175</t>
        </is>
      </c>
      <c r="B8177" t="inlineStr">
        <is>
          <t>2023-02-03</t>
        </is>
      </c>
      <c r="C8177" t="inlineStr">
        <is>
          <t>S019</t>
        </is>
      </c>
      <c r="D8177" t="inlineStr">
        <is>
          <t>Store_019</t>
        </is>
      </c>
      <c r="E8177" t="inlineStr">
        <is>
          <t>East</t>
        </is>
      </c>
      <c r="F8177" t="inlineStr">
        <is>
          <t>P0136</t>
        </is>
      </c>
      <c r="G8177" t="inlineStr">
        <is>
          <t>Prod_0136</t>
        </is>
      </c>
      <c r="H8177" t="inlineStr">
        <is>
          <t>Beverages</t>
        </is>
      </c>
      <c r="I8177" t="n">
        <v>8</v>
      </c>
      <c r="J8177" t="n">
        <v>215.98</v>
      </c>
      <c r="K8177" t="n">
        <v>0.05</v>
      </c>
      <c r="L8177">
        <f>I8177*J8177*(1-K8177)</f>
        <v/>
      </c>
      <c r="M8177">
        <f>VLOOKUP(F8177,Products!A:D,4,FALSE)*I8177</f>
        <v/>
      </c>
      <c r="N8177">
        <f>L8177-M8177</f>
        <v/>
      </c>
    </row>
    <row r="8178">
      <c r="A8178" t="inlineStr">
        <is>
          <t>T1008176</t>
        </is>
      </c>
      <c r="B8178" t="inlineStr">
        <is>
          <t>2025-09-18</t>
        </is>
      </c>
      <c r="C8178" t="inlineStr">
        <is>
          <t>S027</t>
        </is>
      </c>
      <c r="D8178" t="inlineStr">
        <is>
          <t>Store_027</t>
        </is>
      </c>
      <c r="E8178" t="inlineStr">
        <is>
          <t>South</t>
        </is>
      </c>
      <c r="F8178" t="inlineStr">
        <is>
          <t>P0170</t>
        </is>
      </c>
      <c r="G8178" t="inlineStr">
        <is>
          <t>Prod_0170</t>
        </is>
      </c>
      <c r="H8178" t="inlineStr">
        <is>
          <t>Household</t>
        </is>
      </c>
      <c r="I8178" t="n">
        <v>5</v>
      </c>
      <c r="J8178" t="n">
        <v>418.72</v>
      </c>
      <c r="K8178" t="n">
        <v>0.05</v>
      </c>
      <c r="L8178">
        <f>I8178*J8178*(1-K8178)</f>
        <v/>
      </c>
      <c r="M8178">
        <f>VLOOKUP(F8178,Products!A:D,4,FALSE)*I8178</f>
        <v/>
      </c>
      <c r="N8178">
        <f>L8178-M8178</f>
        <v/>
      </c>
    </row>
    <row r="8179">
      <c r="A8179" t="inlineStr">
        <is>
          <t>T1008177</t>
        </is>
      </c>
      <c r="B8179" t="inlineStr">
        <is>
          <t>2023-03-06</t>
        </is>
      </c>
      <c r="C8179" t="inlineStr">
        <is>
          <t>S024</t>
        </is>
      </c>
      <c r="D8179" t="inlineStr">
        <is>
          <t>Store_024</t>
        </is>
      </c>
      <c r="E8179" t="inlineStr">
        <is>
          <t>South</t>
        </is>
      </c>
      <c r="F8179" t="inlineStr">
        <is>
          <t>P0099</t>
        </is>
      </c>
      <c r="G8179" t="inlineStr">
        <is>
          <t>Prod_0099</t>
        </is>
      </c>
      <c r="H8179" t="inlineStr">
        <is>
          <t>Beverages</t>
        </is>
      </c>
      <c r="I8179" t="n">
        <v>1</v>
      </c>
      <c r="J8179" t="n">
        <v>92.09999999999999</v>
      </c>
      <c r="K8179" t="n">
        <v>0</v>
      </c>
      <c r="L8179">
        <f>I8179*J8179*(1-K8179)</f>
        <v/>
      </c>
      <c r="M8179">
        <f>VLOOKUP(F8179,Products!A:D,4,FALSE)*I8179</f>
        <v/>
      </c>
      <c r="N8179">
        <f>L8179-M8179</f>
        <v/>
      </c>
    </row>
    <row r="8180">
      <c r="A8180" t="inlineStr">
        <is>
          <t>T1008178</t>
        </is>
      </c>
      <c r="B8180" t="inlineStr">
        <is>
          <t>2025-02-03</t>
        </is>
      </c>
      <c r="C8180" t="inlineStr">
        <is>
          <t>S022</t>
        </is>
      </c>
      <c r="D8180" t="inlineStr">
        <is>
          <t>Store_022</t>
        </is>
      </c>
      <c r="E8180" t="inlineStr">
        <is>
          <t>East</t>
        </is>
      </c>
      <c r="F8180" t="inlineStr">
        <is>
          <t>P0008</t>
        </is>
      </c>
      <c r="G8180" t="inlineStr">
        <is>
          <t>Prod_0008</t>
        </is>
      </c>
      <c r="H8180" t="inlineStr">
        <is>
          <t>Electronics</t>
        </is>
      </c>
      <c r="I8180" t="n">
        <v>6</v>
      </c>
      <c r="J8180" t="n">
        <v>381.14</v>
      </c>
      <c r="K8180" t="n">
        <v>0</v>
      </c>
      <c r="L8180">
        <f>I8180*J8180*(1-K8180)</f>
        <v/>
      </c>
      <c r="M8180">
        <f>VLOOKUP(F8180,Products!A:D,4,FALSE)*I8180</f>
        <v/>
      </c>
      <c r="N8180">
        <f>L8180-M8180</f>
        <v/>
      </c>
    </row>
    <row r="8181">
      <c r="A8181" t="inlineStr">
        <is>
          <t>T1008179</t>
        </is>
      </c>
      <c r="B8181" t="inlineStr">
        <is>
          <t>2024-09-05</t>
        </is>
      </c>
      <c r="C8181" t="inlineStr">
        <is>
          <t>S009</t>
        </is>
      </c>
      <c r="D8181" t="inlineStr">
        <is>
          <t>Store_009</t>
        </is>
      </c>
      <c r="E8181" t="inlineStr">
        <is>
          <t>Central</t>
        </is>
      </c>
      <c r="F8181" t="inlineStr">
        <is>
          <t>P0020</t>
        </is>
      </c>
      <c r="G8181" t="inlineStr">
        <is>
          <t>Prod_0020</t>
        </is>
      </c>
      <c r="H8181" t="inlineStr">
        <is>
          <t>Beverages</t>
        </is>
      </c>
      <c r="I8181" t="n">
        <v>4</v>
      </c>
      <c r="J8181" t="n">
        <v>552.14</v>
      </c>
      <c r="K8181" t="n">
        <v>0</v>
      </c>
      <c r="L8181">
        <f>I8181*J8181*(1-K8181)</f>
        <v/>
      </c>
      <c r="M8181">
        <f>VLOOKUP(F8181,Products!A:D,4,FALSE)*I8181</f>
        <v/>
      </c>
      <c r="N8181">
        <f>L8181-M8181</f>
        <v/>
      </c>
    </row>
    <row r="8182">
      <c r="A8182" t="inlineStr">
        <is>
          <t>T1008180</t>
        </is>
      </c>
      <c r="B8182" t="inlineStr">
        <is>
          <t>2025-02-04</t>
        </is>
      </c>
      <c r="C8182" t="inlineStr">
        <is>
          <t>S009</t>
        </is>
      </c>
      <c r="D8182" t="inlineStr">
        <is>
          <t>Store_009</t>
        </is>
      </c>
      <c r="E8182" t="inlineStr">
        <is>
          <t>Central</t>
        </is>
      </c>
      <c r="F8182" t="inlineStr">
        <is>
          <t>P0151</t>
        </is>
      </c>
      <c r="G8182" t="inlineStr">
        <is>
          <t>Prod_0151</t>
        </is>
      </c>
      <c r="H8182" t="inlineStr">
        <is>
          <t>Food</t>
        </is>
      </c>
      <c r="I8182" t="n">
        <v>5</v>
      </c>
      <c r="J8182" t="n">
        <v>693.15</v>
      </c>
      <c r="K8182" t="n">
        <v>0</v>
      </c>
      <c r="L8182">
        <f>I8182*J8182*(1-K8182)</f>
        <v/>
      </c>
      <c r="M8182">
        <f>VLOOKUP(F8182,Products!A:D,4,FALSE)*I8182</f>
        <v/>
      </c>
      <c r="N8182">
        <f>L8182-M8182</f>
        <v/>
      </c>
    </row>
    <row r="8183">
      <c r="A8183" t="inlineStr">
        <is>
          <t>T1008181</t>
        </is>
      </c>
      <c r="B8183" t="inlineStr">
        <is>
          <t>2024-08-28</t>
        </is>
      </c>
      <c r="C8183" t="inlineStr">
        <is>
          <t>S032</t>
        </is>
      </c>
      <c r="D8183" t="inlineStr">
        <is>
          <t>Store_032</t>
        </is>
      </c>
      <c r="E8183" t="inlineStr">
        <is>
          <t>Central</t>
        </is>
      </c>
      <c r="F8183" t="inlineStr">
        <is>
          <t>P0040</t>
        </is>
      </c>
      <c r="G8183" t="inlineStr">
        <is>
          <t>Prod_0040</t>
        </is>
      </c>
      <c r="H8183" t="inlineStr">
        <is>
          <t>Toys</t>
        </is>
      </c>
      <c r="I8183" t="n">
        <v>3</v>
      </c>
      <c r="J8183" t="n">
        <v>70.55</v>
      </c>
      <c r="K8183" t="n">
        <v>0.1</v>
      </c>
      <c r="L8183">
        <f>I8183*J8183*(1-K8183)</f>
        <v/>
      </c>
      <c r="M8183">
        <f>VLOOKUP(F8183,Products!A:D,4,FALSE)*I8183</f>
        <v/>
      </c>
      <c r="N8183">
        <f>L8183-M8183</f>
        <v/>
      </c>
    </row>
    <row r="8184">
      <c r="A8184" t="inlineStr">
        <is>
          <t>T1008182</t>
        </is>
      </c>
      <c r="B8184" t="inlineStr">
        <is>
          <t>2024-03-19</t>
        </is>
      </c>
      <c r="C8184" t="inlineStr">
        <is>
          <t>S015</t>
        </is>
      </c>
      <c r="D8184" t="inlineStr">
        <is>
          <t>Store_015</t>
        </is>
      </c>
      <c r="E8184" t="inlineStr">
        <is>
          <t>North</t>
        </is>
      </c>
      <c r="F8184" t="inlineStr">
        <is>
          <t>P0039</t>
        </is>
      </c>
      <c r="G8184" t="inlineStr">
        <is>
          <t>Prod_0039</t>
        </is>
      </c>
      <c r="H8184" t="inlineStr">
        <is>
          <t>Household</t>
        </is>
      </c>
      <c r="I8184" t="n">
        <v>7</v>
      </c>
      <c r="J8184" t="n">
        <v>274.16</v>
      </c>
      <c r="K8184" t="n">
        <v>0</v>
      </c>
      <c r="L8184">
        <f>I8184*J8184*(1-K8184)</f>
        <v/>
      </c>
      <c r="M8184">
        <f>VLOOKUP(F8184,Products!A:D,4,FALSE)*I8184</f>
        <v/>
      </c>
      <c r="N8184">
        <f>L8184-M8184</f>
        <v/>
      </c>
    </row>
    <row r="8185">
      <c r="A8185" t="inlineStr">
        <is>
          <t>T1008183</t>
        </is>
      </c>
      <c r="B8185" t="inlineStr">
        <is>
          <t>2023-04-07</t>
        </is>
      </c>
      <c r="C8185" t="inlineStr">
        <is>
          <t>S025</t>
        </is>
      </c>
      <c r="D8185" t="inlineStr">
        <is>
          <t>Store_025</t>
        </is>
      </c>
      <c r="E8185" t="inlineStr">
        <is>
          <t>Central</t>
        </is>
      </c>
      <c r="F8185" t="inlineStr">
        <is>
          <t>P0073</t>
        </is>
      </c>
      <c r="G8185" t="inlineStr">
        <is>
          <t>Prod_0073</t>
        </is>
      </c>
      <c r="H8185" t="inlineStr">
        <is>
          <t>Food</t>
        </is>
      </c>
      <c r="I8185" t="n">
        <v>5</v>
      </c>
      <c r="J8185" t="n">
        <v>567</v>
      </c>
      <c r="K8185" t="n">
        <v>0.2</v>
      </c>
      <c r="L8185">
        <f>I8185*J8185*(1-K8185)</f>
        <v/>
      </c>
      <c r="M8185">
        <f>VLOOKUP(F8185,Products!A:D,4,FALSE)*I8185</f>
        <v/>
      </c>
      <c r="N8185">
        <f>L8185-M8185</f>
        <v/>
      </c>
    </row>
    <row r="8186">
      <c r="A8186" t="inlineStr">
        <is>
          <t>T1008184</t>
        </is>
      </c>
      <c r="B8186" t="inlineStr">
        <is>
          <t>2023-01-09</t>
        </is>
      </c>
      <c r="C8186" t="inlineStr">
        <is>
          <t>S042</t>
        </is>
      </c>
      <c r="D8186" t="inlineStr">
        <is>
          <t>Store_042</t>
        </is>
      </c>
      <c r="E8186" t="inlineStr">
        <is>
          <t>Central</t>
        </is>
      </c>
      <c r="F8186" t="inlineStr">
        <is>
          <t>P0187</t>
        </is>
      </c>
      <c r="G8186" t="inlineStr">
        <is>
          <t>Prod_0187</t>
        </is>
      </c>
      <c r="H8186" t="inlineStr">
        <is>
          <t>Food</t>
        </is>
      </c>
      <c r="I8186" t="n">
        <v>3</v>
      </c>
      <c r="J8186" t="n">
        <v>900.45</v>
      </c>
      <c r="K8186" t="n">
        <v>0.05</v>
      </c>
      <c r="L8186">
        <f>I8186*J8186*(1-K8186)</f>
        <v/>
      </c>
      <c r="M8186">
        <f>VLOOKUP(F8186,Products!A:D,4,FALSE)*I8186</f>
        <v/>
      </c>
      <c r="N8186">
        <f>L8186-M8186</f>
        <v/>
      </c>
    </row>
    <row r="8187">
      <c r="A8187" t="inlineStr">
        <is>
          <t>T1008185</t>
        </is>
      </c>
      <c r="B8187" t="inlineStr">
        <is>
          <t>2025-01-08</t>
        </is>
      </c>
      <c r="C8187" t="inlineStr">
        <is>
          <t>S005</t>
        </is>
      </c>
      <c r="D8187" t="inlineStr">
        <is>
          <t>Store_005</t>
        </is>
      </c>
      <c r="E8187" t="inlineStr">
        <is>
          <t>Central</t>
        </is>
      </c>
      <c r="F8187" t="inlineStr">
        <is>
          <t>P0010</t>
        </is>
      </c>
      <c r="G8187" t="inlineStr">
        <is>
          <t>Prod_0010</t>
        </is>
      </c>
      <c r="H8187" t="inlineStr">
        <is>
          <t>Electronics</t>
        </is>
      </c>
      <c r="I8187" t="n">
        <v>6</v>
      </c>
      <c r="J8187" t="n">
        <v>800.51</v>
      </c>
      <c r="K8187" t="n">
        <v>0</v>
      </c>
      <c r="L8187">
        <f>I8187*J8187*(1-K8187)</f>
        <v/>
      </c>
      <c r="M8187">
        <f>VLOOKUP(F8187,Products!A:D,4,FALSE)*I8187</f>
        <v/>
      </c>
      <c r="N8187">
        <f>L8187-M8187</f>
        <v/>
      </c>
    </row>
    <row r="8188">
      <c r="A8188" t="inlineStr">
        <is>
          <t>T1008186</t>
        </is>
      </c>
      <c r="B8188" t="inlineStr">
        <is>
          <t>2025-05-06</t>
        </is>
      </c>
      <c r="C8188" t="inlineStr">
        <is>
          <t>S039</t>
        </is>
      </c>
      <c r="D8188" t="inlineStr">
        <is>
          <t>Store_039</t>
        </is>
      </c>
      <c r="E8188" t="inlineStr">
        <is>
          <t>North</t>
        </is>
      </c>
      <c r="F8188" t="inlineStr">
        <is>
          <t>P0071</t>
        </is>
      </c>
      <c r="G8188" t="inlineStr">
        <is>
          <t>Prod_0071</t>
        </is>
      </c>
      <c r="H8188" t="inlineStr">
        <is>
          <t>Beverages</t>
        </is>
      </c>
      <c r="I8188" t="n">
        <v>8</v>
      </c>
      <c r="J8188" t="n">
        <v>578.71</v>
      </c>
      <c r="K8188" t="n">
        <v>0</v>
      </c>
      <c r="L8188">
        <f>I8188*J8188*(1-K8188)</f>
        <v/>
      </c>
      <c r="M8188">
        <f>VLOOKUP(F8188,Products!A:D,4,FALSE)*I8188</f>
        <v/>
      </c>
      <c r="N8188">
        <f>L8188-M8188</f>
        <v/>
      </c>
    </row>
    <row r="8189">
      <c r="A8189" t="inlineStr">
        <is>
          <t>T1008187</t>
        </is>
      </c>
      <c r="B8189" t="inlineStr">
        <is>
          <t>2024-02-09</t>
        </is>
      </c>
      <c r="C8189" t="inlineStr">
        <is>
          <t>S025</t>
        </is>
      </c>
      <c r="D8189" t="inlineStr">
        <is>
          <t>Store_025</t>
        </is>
      </c>
      <c r="E8189" t="inlineStr">
        <is>
          <t>Central</t>
        </is>
      </c>
      <c r="F8189" t="inlineStr">
        <is>
          <t>P0195</t>
        </is>
      </c>
      <c r="G8189" t="inlineStr">
        <is>
          <t>Prod_0195</t>
        </is>
      </c>
      <c r="H8189" t="inlineStr">
        <is>
          <t>Food</t>
        </is>
      </c>
      <c r="I8189" t="n">
        <v>2</v>
      </c>
      <c r="J8189" t="n">
        <v>438.48</v>
      </c>
      <c r="K8189" t="n">
        <v>0.05</v>
      </c>
      <c r="L8189">
        <f>I8189*J8189*(1-K8189)</f>
        <v/>
      </c>
      <c r="M8189">
        <f>VLOOKUP(F8189,Products!A:D,4,FALSE)*I8189</f>
        <v/>
      </c>
      <c r="N8189">
        <f>L8189-M8189</f>
        <v/>
      </c>
    </row>
    <row r="8190">
      <c r="A8190" t="inlineStr">
        <is>
          <t>T1008188</t>
        </is>
      </c>
      <c r="B8190" t="inlineStr">
        <is>
          <t>2024-09-17</t>
        </is>
      </c>
      <c r="C8190" t="inlineStr">
        <is>
          <t>S028</t>
        </is>
      </c>
      <c r="D8190" t="inlineStr">
        <is>
          <t>Store_028</t>
        </is>
      </c>
      <c r="E8190" t="inlineStr">
        <is>
          <t>North</t>
        </is>
      </c>
      <c r="F8190" t="inlineStr">
        <is>
          <t>P0021</t>
        </is>
      </c>
      <c r="G8190" t="inlineStr">
        <is>
          <t>Prod_0021</t>
        </is>
      </c>
      <c r="H8190" t="inlineStr">
        <is>
          <t>Household</t>
        </is>
      </c>
      <c r="I8190" t="n">
        <v>4</v>
      </c>
      <c r="J8190" t="n">
        <v>120.82</v>
      </c>
      <c r="K8190" t="n">
        <v>0</v>
      </c>
      <c r="L8190">
        <f>I8190*J8190*(1-K8190)</f>
        <v/>
      </c>
      <c r="M8190">
        <f>VLOOKUP(F8190,Products!A:D,4,FALSE)*I8190</f>
        <v/>
      </c>
      <c r="N8190">
        <f>L8190-M8190</f>
        <v/>
      </c>
    </row>
    <row r="8191">
      <c r="A8191" t="inlineStr">
        <is>
          <t>T1008189</t>
        </is>
      </c>
      <c r="B8191" t="inlineStr">
        <is>
          <t>2023-01-19</t>
        </is>
      </c>
      <c r="C8191" t="inlineStr">
        <is>
          <t>S046</t>
        </is>
      </c>
      <c r="D8191" t="inlineStr">
        <is>
          <t>Store_046</t>
        </is>
      </c>
      <c r="E8191" t="inlineStr">
        <is>
          <t>South</t>
        </is>
      </c>
      <c r="F8191" t="inlineStr">
        <is>
          <t>P0042</t>
        </is>
      </c>
      <c r="G8191" t="inlineStr">
        <is>
          <t>Prod_0042</t>
        </is>
      </c>
      <c r="H8191" t="inlineStr">
        <is>
          <t>Electronics</t>
        </is>
      </c>
      <c r="I8191" t="n">
        <v>8</v>
      </c>
      <c r="J8191" t="n">
        <v>859.46</v>
      </c>
      <c r="K8191" t="n">
        <v>0</v>
      </c>
      <c r="L8191">
        <f>I8191*J8191*(1-K8191)</f>
        <v/>
      </c>
      <c r="M8191">
        <f>VLOOKUP(F8191,Products!A:D,4,FALSE)*I8191</f>
        <v/>
      </c>
      <c r="N8191">
        <f>L8191-M8191</f>
        <v/>
      </c>
    </row>
    <row r="8192">
      <c r="A8192" t="inlineStr">
        <is>
          <t>T1008190</t>
        </is>
      </c>
      <c r="B8192" t="inlineStr">
        <is>
          <t>2024-05-31</t>
        </is>
      </c>
      <c r="C8192" t="inlineStr">
        <is>
          <t>S026</t>
        </is>
      </c>
      <c r="D8192" t="inlineStr">
        <is>
          <t>Store_026</t>
        </is>
      </c>
      <c r="E8192" t="inlineStr">
        <is>
          <t>North</t>
        </is>
      </c>
      <c r="F8192" t="inlineStr">
        <is>
          <t>P0157</t>
        </is>
      </c>
      <c r="G8192" t="inlineStr">
        <is>
          <t>Prod_0157</t>
        </is>
      </c>
      <c r="H8192" t="inlineStr">
        <is>
          <t>Toys</t>
        </is>
      </c>
      <c r="I8192" t="n">
        <v>4</v>
      </c>
      <c r="J8192" t="n">
        <v>301.59</v>
      </c>
      <c r="K8192" t="n">
        <v>0</v>
      </c>
      <c r="L8192">
        <f>I8192*J8192*(1-K8192)</f>
        <v/>
      </c>
      <c r="M8192">
        <f>VLOOKUP(F8192,Products!A:D,4,FALSE)*I8192</f>
        <v/>
      </c>
      <c r="N8192">
        <f>L8192-M8192</f>
        <v/>
      </c>
    </row>
    <row r="8193">
      <c r="A8193" t="inlineStr">
        <is>
          <t>T1008191</t>
        </is>
      </c>
      <c r="B8193" t="inlineStr">
        <is>
          <t>2024-07-06</t>
        </is>
      </c>
      <c r="C8193" t="inlineStr">
        <is>
          <t>S033</t>
        </is>
      </c>
      <c r="D8193" t="inlineStr">
        <is>
          <t>Store_033</t>
        </is>
      </c>
      <c r="E8193" t="inlineStr">
        <is>
          <t>North</t>
        </is>
      </c>
      <c r="F8193" t="inlineStr">
        <is>
          <t>P0107</t>
        </is>
      </c>
      <c r="G8193" t="inlineStr">
        <is>
          <t>Prod_0107</t>
        </is>
      </c>
      <c r="H8193" t="inlineStr">
        <is>
          <t>Stationery</t>
        </is>
      </c>
      <c r="I8193" t="n">
        <v>5</v>
      </c>
      <c r="J8193" t="n">
        <v>627.01</v>
      </c>
      <c r="K8193" t="n">
        <v>0.1</v>
      </c>
      <c r="L8193">
        <f>I8193*J8193*(1-K8193)</f>
        <v/>
      </c>
      <c r="M8193">
        <f>VLOOKUP(F8193,Products!A:D,4,FALSE)*I8193</f>
        <v/>
      </c>
      <c r="N8193">
        <f>L8193-M8193</f>
        <v/>
      </c>
    </row>
    <row r="8194">
      <c r="A8194" t="inlineStr">
        <is>
          <t>T1008192</t>
        </is>
      </c>
      <c r="B8194" t="inlineStr">
        <is>
          <t>2023-02-12</t>
        </is>
      </c>
      <c r="C8194" t="inlineStr">
        <is>
          <t>S003</t>
        </is>
      </c>
      <c r="D8194" t="inlineStr">
        <is>
          <t>Store_003</t>
        </is>
      </c>
      <c r="E8194" t="inlineStr">
        <is>
          <t>North</t>
        </is>
      </c>
      <c r="F8194" t="inlineStr">
        <is>
          <t>P0004</t>
        </is>
      </c>
      <c r="G8194" t="inlineStr">
        <is>
          <t>Prod_0004</t>
        </is>
      </c>
      <c r="H8194" t="inlineStr">
        <is>
          <t>Household</t>
        </is>
      </c>
      <c r="I8194" t="n">
        <v>3</v>
      </c>
      <c r="J8194" t="n">
        <v>304.58</v>
      </c>
      <c r="K8194" t="n">
        <v>0</v>
      </c>
      <c r="L8194">
        <f>I8194*J8194*(1-K8194)</f>
        <v/>
      </c>
      <c r="M8194">
        <f>VLOOKUP(F8194,Products!A:D,4,FALSE)*I8194</f>
        <v/>
      </c>
      <c r="N8194">
        <f>L8194-M8194</f>
        <v/>
      </c>
    </row>
    <row r="8195">
      <c r="A8195" t="inlineStr">
        <is>
          <t>T1008193</t>
        </is>
      </c>
      <c r="B8195" t="inlineStr">
        <is>
          <t>2024-10-09</t>
        </is>
      </c>
      <c r="C8195" t="inlineStr">
        <is>
          <t>S045</t>
        </is>
      </c>
      <c r="D8195" t="inlineStr">
        <is>
          <t>Store_045</t>
        </is>
      </c>
      <c r="E8195" t="inlineStr">
        <is>
          <t>East</t>
        </is>
      </c>
      <c r="F8195" t="inlineStr">
        <is>
          <t>P0046</t>
        </is>
      </c>
      <c r="G8195" t="inlineStr">
        <is>
          <t>Prod_0046</t>
        </is>
      </c>
      <c r="H8195" t="inlineStr">
        <is>
          <t>Electronics</t>
        </is>
      </c>
      <c r="I8195" t="n">
        <v>3</v>
      </c>
      <c r="J8195" t="n">
        <v>49.88</v>
      </c>
      <c r="K8195" t="n">
        <v>0</v>
      </c>
      <c r="L8195">
        <f>I8195*J8195*(1-K8195)</f>
        <v/>
      </c>
      <c r="M8195">
        <f>VLOOKUP(F8195,Products!A:D,4,FALSE)*I8195</f>
        <v/>
      </c>
      <c r="N8195">
        <f>L8195-M8195</f>
        <v/>
      </c>
    </row>
    <row r="8196">
      <c r="A8196" t="inlineStr">
        <is>
          <t>T1008194</t>
        </is>
      </c>
      <c r="B8196" t="inlineStr">
        <is>
          <t>2024-08-25</t>
        </is>
      </c>
      <c r="C8196" t="inlineStr">
        <is>
          <t>S033</t>
        </is>
      </c>
      <c r="D8196" t="inlineStr">
        <is>
          <t>Store_033</t>
        </is>
      </c>
      <c r="E8196" t="inlineStr">
        <is>
          <t>North</t>
        </is>
      </c>
      <c r="F8196" t="inlineStr">
        <is>
          <t>P0063</t>
        </is>
      </c>
      <c r="G8196" t="inlineStr">
        <is>
          <t>Prod_0063</t>
        </is>
      </c>
      <c r="H8196" t="inlineStr">
        <is>
          <t>Clothing</t>
        </is>
      </c>
      <c r="I8196" t="n">
        <v>8</v>
      </c>
      <c r="J8196" t="n">
        <v>269.78</v>
      </c>
      <c r="K8196" t="n">
        <v>0</v>
      </c>
      <c r="L8196">
        <f>I8196*J8196*(1-K8196)</f>
        <v/>
      </c>
      <c r="M8196">
        <f>VLOOKUP(F8196,Products!A:D,4,FALSE)*I8196</f>
        <v/>
      </c>
      <c r="N8196">
        <f>L8196-M8196</f>
        <v/>
      </c>
    </row>
    <row r="8197">
      <c r="A8197" t="inlineStr">
        <is>
          <t>T1008195</t>
        </is>
      </c>
      <c r="B8197" t="inlineStr">
        <is>
          <t>2025-01-03</t>
        </is>
      </c>
      <c r="C8197" t="inlineStr">
        <is>
          <t>S044</t>
        </is>
      </c>
      <c r="D8197" t="inlineStr">
        <is>
          <t>Store_044</t>
        </is>
      </c>
      <c r="E8197" t="inlineStr">
        <is>
          <t>North</t>
        </is>
      </c>
      <c r="F8197" t="inlineStr">
        <is>
          <t>P0087</t>
        </is>
      </c>
      <c r="G8197" t="inlineStr">
        <is>
          <t>Prod_0087</t>
        </is>
      </c>
      <c r="H8197" t="inlineStr">
        <is>
          <t>Clothing</t>
        </is>
      </c>
      <c r="I8197" t="n">
        <v>9</v>
      </c>
      <c r="J8197" t="n">
        <v>487.64</v>
      </c>
      <c r="K8197" t="n">
        <v>0</v>
      </c>
      <c r="L8197">
        <f>I8197*J8197*(1-K8197)</f>
        <v/>
      </c>
      <c r="M8197">
        <f>VLOOKUP(F8197,Products!A:D,4,FALSE)*I8197</f>
        <v/>
      </c>
      <c r="N8197">
        <f>L8197-M8197</f>
        <v/>
      </c>
    </row>
    <row r="8198">
      <c r="A8198" t="inlineStr">
        <is>
          <t>T1008196</t>
        </is>
      </c>
      <c r="B8198" t="inlineStr">
        <is>
          <t>2024-01-24</t>
        </is>
      </c>
      <c r="C8198" t="inlineStr">
        <is>
          <t>S018</t>
        </is>
      </c>
      <c r="D8198" t="inlineStr">
        <is>
          <t>Store_018</t>
        </is>
      </c>
      <c r="E8198" t="inlineStr">
        <is>
          <t>South</t>
        </is>
      </c>
      <c r="F8198" t="inlineStr">
        <is>
          <t>P0159</t>
        </is>
      </c>
      <c r="G8198" t="inlineStr">
        <is>
          <t>Prod_0159</t>
        </is>
      </c>
      <c r="H8198" t="inlineStr">
        <is>
          <t>Electronics</t>
        </is>
      </c>
      <c r="I8198" t="n">
        <v>2</v>
      </c>
      <c r="J8198" t="n">
        <v>525.42</v>
      </c>
      <c r="K8198" t="n">
        <v>0</v>
      </c>
      <c r="L8198">
        <f>I8198*J8198*(1-K8198)</f>
        <v/>
      </c>
      <c r="M8198">
        <f>VLOOKUP(F8198,Products!A:D,4,FALSE)*I8198</f>
        <v/>
      </c>
      <c r="N8198">
        <f>L8198-M8198</f>
        <v/>
      </c>
    </row>
    <row r="8199">
      <c r="A8199" t="inlineStr">
        <is>
          <t>T1008197</t>
        </is>
      </c>
      <c r="B8199" t="inlineStr">
        <is>
          <t>2024-07-18</t>
        </is>
      </c>
      <c r="C8199" t="inlineStr">
        <is>
          <t>S019</t>
        </is>
      </c>
      <c r="D8199" t="inlineStr">
        <is>
          <t>Store_019</t>
        </is>
      </c>
      <c r="E8199" t="inlineStr">
        <is>
          <t>East</t>
        </is>
      </c>
      <c r="F8199" t="inlineStr">
        <is>
          <t>P0164</t>
        </is>
      </c>
      <c r="G8199" t="inlineStr">
        <is>
          <t>Prod_0164</t>
        </is>
      </c>
      <c r="H8199" t="inlineStr">
        <is>
          <t>Food</t>
        </is>
      </c>
      <c r="I8199" t="n">
        <v>2</v>
      </c>
      <c r="J8199" t="n">
        <v>589.49</v>
      </c>
      <c r="K8199" t="n">
        <v>0.15</v>
      </c>
      <c r="L8199">
        <f>I8199*J8199*(1-K8199)</f>
        <v/>
      </c>
      <c r="M8199">
        <f>VLOOKUP(F8199,Products!A:D,4,FALSE)*I8199</f>
        <v/>
      </c>
      <c r="N8199">
        <f>L8199-M8199</f>
        <v/>
      </c>
    </row>
    <row r="8200">
      <c r="A8200" t="inlineStr">
        <is>
          <t>T1008198</t>
        </is>
      </c>
      <c r="B8200" t="inlineStr">
        <is>
          <t>2024-03-03</t>
        </is>
      </c>
      <c r="C8200" t="inlineStr">
        <is>
          <t>S027</t>
        </is>
      </c>
      <c r="D8200" t="inlineStr">
        <is>
          <t>Store_027</t>
        </is>
      </c>
      <c r="E8200" t="inlineStr">
        <is>
          <t>South</t>
        </is>
      </c>
      <c r="F8200" t="inlineStr">
        <is>
          <t>P0051</t>
        </is>
      </c>
      <c r="G8200" t="inlineStr">
        <is>
          <t>Prod_0051</t>
        </is>
      </c>
      <c r="H8200" t="inlineStr">
        <is>
          <t>Clothing</t>
        </is>
      </c>
      <c r="I8200" t="n">
        <v>6</v>
      </c>
      <c r="J8200" t="n">
        <v>82.06</v>
      </c>
      <c r="K8200" t="n">
        <v>0</v>
      </c>
      <c r="L8200">
        <f>I8200*J8200*(1-K8200)</f>
        <v/>
      </c>
      <c r="M8200">
        <f>VLOOKUP(F8200,Products!A:D,4,FALSE)*I8200</f>
        <v/>
      </c>
      <c r="N8200">
        <f>L8200-M8200</f>
        <v/>
      </c>
    </row>
    <row r="8201">
      <c r="A8201" t="inlineStr">
        <is>
          <t>T1008199</t>
        </is>
      </c>
      <c r="B8201" t="inlineStr">
        <is>
          <t>2024-05-06</t>
        </is>
      </c>
      <c r="C8201" t="inlineStr">
        <is>
          <t>S008</t>
        </is>
      </c>
      <c r="D8201" t="inlineStr">
        <is>
          <t>Store_008</t>
        </is>
      </c>
      <c r="E8201" t="inlineStr">
        <is>
          <t>East</t>
        </is>
      </c>
      <c r="F8201" t="inlineStr">
        <is>
          <t>P0008</t>
        </is>
      </c>
      <c r="G8201" t="inlineStr">
        <is>
          <t>Prod_0008</t>
        </is>
      </c>
      <c r="H8201" t="inlineStr">
        <is>
          <t>Electronics</t>
        </is>
      </c>
      <c r="I8201" t="n">
        <v>1</v>
      </c>
      <c r="J8201" t="n">
        <v>332.65</v>
      </c>
      <c r="K8201" t="n">
        <v>0</v>
      </c>
      <c r="L8201">
        <f>I8201*J8201*(1-K8201)</f>
        <v/>
      </c>
      <c r="M8201">
        <f>VLOOKUP(F8201,Products!A:D,4,FALSE)*I8201</f>
        <v/>
      </c>
      <c r="N8201">
        <f>L8201-M8201</f>
        <v/>
      </c>
    </row>
    <row r="8202">
      <c r="A8202" t="inlineStr">
        <is>
          <t>T1008200</t>
        </is>
      </c>
      <c r="B8202" t="inlineStr">
        <is>
          <t>2024-05-02</t>
        </is>
      </c>
      <c r="C8202" t="inlineStr">
        <is>
          <t>S042</t>
        </is>
      </c>
      <c r="D8202" t="inlineStr">
        <is>
          <t>Store_042</t>
        </is>
      </c>
      <c r="E8202" t="inlineStr">
        <is>
          <t>Central</t>
        </is>
      </c>
      <c r="F8202" t="inlineStr">
        <is>
          <t>P0092</t>
        </is>
      </c>
      <c r="G8202" t="inlineStr">
        <is>
          <t>Prod_0092</t>
        </is>
      </c>
      <c r="H8202" t="inlineStr">
        <is>
          <t>Household</t>
        </is>
      </c>
      <c r="I8202" t="n">
        <v>2</v>
      </c>
      <c r="J8202" t="n">
        <v>265.28</v>
      </c>
      <c r="K8202" t="n">
        <v>0.05</v>
      </c>
      <c r="L8202">
        <f>I8202*J8202*(1-K8202)</f>
        <v/>
      </c>
      <c r="M8202">
        <f>VLOOKUP(F8202,Products!A:D,4,FALSE)*I8202</f>
        <v/>
      </c>
      <c r="N8202">
        <f>L8202-M8202</f>
        <v/>
      </c>
    </row>
    <row r="8203">
      <c r="A8203" t="inlineStr">
        <is>
          <t>T1008201</t>
        </is>
      </c>
      <c r="B8203" t="inlineStr">
        <is>
          <t>2025-01-05</t>
        </is>
      </c>
      <c r="C8203" t="inlineStr">
        <is>
          <t>S039</t>
        </is>
      </c>
      <c r="D8203" t="inlineStr">
        <is>
          <t>Store_039</t>
        </is>
      </c>
      <c r="E8203" t="inlineStr">
        <is>
          <t>North</t>
        </is>
      </c>
      <c r="F8203" t="inlineStr">
        <is>
          <t>P0147</t>
        </is>
      </c>
      <c r="G8203" t="inlineStr">
        <is>
          <t>Prod_0147</t>
        </is>
      </c>
      <c r="H8203" t="inlineStr">
        <is>
          <t>Stationery</t>
        </is>
      </c>
      <c r="I8203" t="n">
        <v>3</v>
      </c>
      <c r="J8203" t="n">
        <v>379.63</v>
      </c>
      <c r="K8203" t="n">
        <v>0.2</v>
      </c>
      <c r="L8203">
        <f>I8203*J8203*(1-K8203)</f>
        <v/>
      </c>
      <c r="M8203">
        <f>VLOOKUP(F8203,Products!A:D,4,FALSE)*I8203</f>
        <v/>
      </c>
      <c r="N8203">
        <f>L8203-M8203</f>
        <v/>
      </c>
    </row>
    <row r="8204">
      <c r="A8204" t="inlineStr">
        <is>
          <t>T1008202</t>
        </is>
      </c>
      <c r="B8204" t="inlineStr">
        <is>
          <t>2023-02-15</t>
        </is>
      </c>
      <c r="C8204" t="inlineStr">
        <is>
          <t>S037</t>
        </is>
      </c>
      <c r="D8204" t="inlineStr">
        <is>
          <t>Store_037</t>
        </is>
      </c>
      <c r="E8204" t="inlineStr">
        <is>
          <t>East</t>
        </is>
      </c>
      <c r="F8204" t="inlineStr">
        <is>
          <t>P0079</t>
        </is>
      </c>
      <c r="G8204" t="inlineStr">
        <is>
          <t>Prod_0079</t>
        </is>
      </c>
      <c r="H8204" t="inlineStr">
        <is>
          <t>Food</t>
        </is>
      </c>
      <c r="I8204" t="n">
        <v>1</v>
      </c>
      <c r="J8204" t="n">
        <v>625.4299999999999</v>
      </c>
      <c r="K8204" t="n">
        <v>0</v>
      </c>
      <c r="L8204">
        <f>I8204*J8204*(1-K8204)</f>
        <v/>
      </c>
      <c r="M8204">
        <f>VLOOKUP(F8204,Products!A:D,4,FALSE)*I8204</f>
        <v/>
      </c>
      <c r="N8204">
        <f>L8204-M8204</f>
        <v/>
      </c>
    </row>
    <row r="8205">
      <c r="A8205" t="inlineStr">
        <is>
          <t>T1008203</t>
        </is>
      </c>
      <c r="B8205" t="inlineStr">
        <is>
          <t>2023-03-29</t>
        </is>
      </c>
      <c r="C8205" t="inlineStr">
        <is>
          <t>S040</t>
        </is>
      </c>
      <c r="D8205" t="inlineStr">
        <is>
          <t>Store_040</t>
        </is>
      </c>
      <c r="E8205" t="inlineStr">
        <is>
          <t>Central</t>
        </is>
      </c>
      <c r="F8205" t="inlineStr">
        <is>
          <t>P0120</t>
        </is>
      </c>
      <c r="G8205" t="inlineStr">
        <is>
          <t>Prod_0120</t>
        </is>
      </c>
      <c r="H8205" t="inlineStr">
        <is>
          <t>Stationery</t>
        </is>
      </c>
      <c r="I8205" t="n">
        <v>1</v>
      </c>
      <c r="J8205" t="n">
        <v>480.23</v>
      </c>
      <c r="K8205" t="n">
        <v>0</v>
      </c>
      <c r="L8205">
        <f>I8205*J8205*(1-K8205)</f>
        <v/>
      </c>
      <c r="M8205">
        <f>VLOOKUP(F8205,Products!A:D,4,FALSE)*I8205</f>
        <v/>
      </c>
      <c r="N8205">
        <f>L8205-M8205</f>
        <v/>
      </c>
    </row>
    <row r="8206">
      <c r="A8206" t="inlineStr">
        <is>
          <t>T1008204</t>
        </is>
      </c>
      <c r="B8206" t="inlineStr">
        <is>
          <t>2023-01-13</t>
        </is>
      </c>
      <c r="C8206" t="inlineStr">
        <is>
          <t>S014</t>
        </is>
      </c>
      <c r="D8206" t="inlineStr">
        <is>
          <t>Store_014</t>
        </is>
      </c>
      <c r="E8206" t="inlineStr">
        <is>
          <t>West</t>
        </is>
      </c>
      <c r="F8206" t="inlineStr">
        <is>
          <t>P0198</t>
        </is>
      </c>
      <c r="G8206" t="inlineStr">
        <is>
          <t>Prod_0198</t>
        </is>
      </c>
      <c r="H8206" t="inlineStr">
        <is>
          <t>Beverages</t>
        </is>
      </c>
      <c r="I8206" t="n">
        <v>5</v>
      </c>
      <c r="J8206" t="n">
        <v>892.83</v>
      </c>
      <c r="K8206" t="n">
        <v>0.05</v>
      </c>
      <c r="L8206">
        <f>I8206*J8206*(1-K8206)</f>
        <v/>
      </c>
      <c r="M8206">
        <f>VLOOKUP(F8206,Products!A:D,4,FALSE)*I8206</f>
        <v/>
      </c>
      <c r="N8206">
        <f>L8206-M8206</f>
        <v/>
      </c>
    </row>
    <row r="8207">
      <c r="A8207" t="inlineStr">
        <is>
          <t>T1008205</t>
        </is>
      </c>
      <c r="B8207" t="inlineStr">
        <is>
          <t>2024-06-19</t>
        </is>
      </c>
      <c r="C8207" t="inlineStr">
        <is>
          <t>S011</t>
        </is>
      </c>
      <c r="D8207" t="inlineStr">
        <is>
          <t>Store_011</t>
        </is>
      </c>
      <c r="E8207" t="inlineStr">
        <is>
          <t>South</t>
        </is>
      </c>
      <c r="F8207" t="inlineStr">
        <is>
          <t>P0139</t>
        </is>
      </c>
      <c r="G8207" t="inlineStr">
        <is>
          <t>Prod_0139</t>
        </is>
      </c>
      <c r="H8207" t="inlineStr">
        <is>
          <t>Clothing</t>
        </is>
      </c>
      <c r="I8207" t="n">
        <v>4</v>
      </c>
      <c r="J8207" t="n">
        <v>606.91</v>
      </c>
      <c r="K8207" t="n">
        <v>0</v>
      </c>
      <c r="L8207">
        <f>I8207*J8207*(1-K8207)</f>
        <v/>
      </c>
      <c r="M8207">
        <f>VLOOKUP(F8207,Products!A:D,4,FALSE)*I8207</f>
        <v/>
      </c>
      <c r="N8207">
        <f>L8207-M8207</f>
        <v/>
      </c>
    </row>
    <row r="8208">
      <c r="A8208" t="inlineStr">
        <is>
          <t>T1008206</t>
        </is>
      </c>
      <c r="B8208" t="inlineStr">
        <is>
          <t>2025-06-01</t>
        </is>
      </c>
      <c r="C8208" t="inlineStr">
        <is>
          <t>S025</t>
        </is>
      </c>
      <c r="D8208" t="inlineStr">
        <is>
          <t>Store_025</t>
        </is>
      </c>
      <c r="E8208" t="inlineStr">
        <is>
          <t>Central</t>
        </is>
      </c>
      <c r="F8208" t="inlineStr">
        <is>
          <t>P0093</t>
        </is>
      </c>
      <c r="G8208" t="inlineStr">
        <is>
          <t>Prod_0093</t>
        </is>
      </c>
      <c r="H8208" t="inlineStr">
        <is>
          <t>Electronics</t>
        </is>
      </c>
      <c r="I8208" t="n">
        <v>7</v>
      </c>
      <c r="J8208" t="n">
        <v>226.75</v>
      </c>
      <c r="K8208" t="n">
        <v>0.05</v>
      </c>
      <c r="L8208">
        <f>I8208*J8208*(1-K8208)</f>
        <v/>
      </c>
      <c r="M8208">
        <f>VLOOKUP(F8208,Products!A:D,4,FALSE)*I8208</f>
        <v/>
      </c>
      <c r="N8208">
        <f>L8208-M8208</f>
        <v/>
      </c>
    </row>
    <row r="8209">
      <c r="A8209" t="inlineStr">
        <is>
          <t>T1008207</t>
        </is>
      </c>
      <c r="B8209" t="inlineStr">
        <is>
          <t>2024-08-12</t>
        </is>
      </c>
      <c r="C8209" t="inlineStr">
        <is>
          <t>S039</t>
        </is>
      </c>
      <c r="D8209" t="inlineStr">
        <is>
          <t>Store_039</t>
        </is>
      </c>
      <c r="E8209" t="inlineStr">
        <is>
          <t>North</t>
        </is>
      </c>
      <c r="F8209" t="inlineStr">
        <is>
          <t>P0066</t>
        </is>
      </c>
      <c r="G8209" t="inlineStr">
        <is>
          <t>Prod_0066</t>
        </is>
      </c>
      <c r="H8209" t="inlineStr">
        <is>
          <t>Household</t>
        </is>
      </c>
      <c r="I8209" t="n">
        <v>1</v>
      </c>
      <c r="J8209" t="n">
        <v>455.32</v>
      </c>
      <c r="K8209" t="n">
        <v>0.05</v>
      </c>
      <c r="L8209">
        <f>I8209*J8209*(1-K8209)</f>
        <v/>
      </c>
      <c r="M8209">
        <f>VLOOKUP(F8209,Products!A:D,4,FALSE)*I8209</f>
        <v/>
      </c>
      <c r="N8209">
        <f>L8209-M8209</f>
        <v/>
      </c>
    </row>
    <row r="8210">
      <c r="A8210" t="inlineStr">
        <is>
          <t>T1008208</t>
        </is>
      </c>
      <c r="B8210" t="inlineStr">
        <is>
          <t>2023-03-06</t>
        </is>
      </c>
      <c r="C8210" t="inlineStr">
        <is>
          <t>S020</t>
        </is>
      </c>
      <c r="D8210" t="inlineStr">
        <is>
          <t>Store_020</t>
        </is>
      </c>
      <c r="E8210" t="inlineStr">
        <is>
          <t>West</t>
        </is>
      </c>
      <c r="F8210" t="inlineStr">
        <is>
          <t>P0069</t>
        </is>
      </c>
      <c r="G8210" t="inlineStr">
        <is>
          <t>Prod_0069</t>
        </is>
      </c>
      <c r="H8210" t="inlineStr">
        <is>
          <t>Household</t>
        </is>
      </c>
      <c r="I8210" t="n">
        <v>6</v>
      </c>
      <c r="J8210" t="n">
        <v>399.63</v>
      </c>
      <c r="K8210" t="n">
        <v>0.05</v>
      </c>
      <c r="L8210">
        <f>I8210*J8210*(1-K8210)</f>
        <v/>
      </c>
      <c r="M8210">
        <f>VLOOKUP(F8210,Products!A:D,4,FALSE)*I8210</f>
        <v/>
      </c>
      <c r="N8210">
        <f>L8210-M8210</f>
        <v/>
      </c>
    </row>
    <row r="8211">
      <c r="A8211" t="inlineStr">
        <is>
          <t>T1008209</t>
        </is>
      </c>
      <c r="B8211" t="inlineStr">
        <is>
          <t>2025-01-19</t>
        </is>
      </c>
      <c r="C8211" t="inlineStr">
        <is>
          <t>S017</t>
        </is>
      </c>
      <c r="D8211" t="inlineStr">
        <is>
          <t>Store_017</t>
        </is>
      </c>
      <c r="E8211" t="inlineStr">
        <is>
          <t>South</t>
        </is>
      </c>
      <c r="F8211" t="inlineStr">
        <is>
          <t>P0109</t>
        </is>
      </c>
      <c r="G8211" t="inlineStr">
        <is>
          <t>Prod_0109</t>
        </is>
      </c>
      <c r="H8211" t="inlineStr">
        <is>
          <t>Beverages</t>
        </is>
      </c>
      <c r="I8211" t="n">
        <v>8</v>
      </c>
      <c r="J8211" t="n">
        <v>652.76</v>
      </c>
      <c r="K8211" t="n">
        <v>0</v>
      </c>
      <c r="L8211">
        <f>I8211*J8211*(1-K8211)</f>
        <v/>
      </c>
      <c r="M8211">
        <f>VLOOKUP(F8211,Products!A:D,4,FALSE)*I8211</f>
        <v/>
      </c>
      <c r="N8211">
        <f>L8211-M8211</f>
        <v/>
      </c>
    </row>
    <row r="8212">
      <c r="A8212" t="inlineStr">
        <is>
          <t>T1008210</t>
        </is>
      </c>
      <c r="B8212" t="inlineStr">
        <is>
          <t>2023-02-27</t>
        </is>
      </c>
      <c r="C8212" t="inlineStr">
        <is>
          <t>S047</t>
        </is>
      </c>
      <c r="D8212" t="inlineStr">
        <is>
          <t>Store_047</t>
        </is>
      </c>
      <c r="E8212" t="inlineStr">
        <is>
          <t>North</t>
        </is>
      </c>
      <c r="F8212" t="inlineStr">
        <is>
          <t>P0199</t>
        </is>
      </c>
      <c r="G8212" t="inlineStr">
        <is>
          <t>Prod_0199</t>
        </is>
      </c>
      <c r="H8212" t="inlineStr">
        <is>
          <t>Beverages</t>
        </is>
      </c>
      <c r="I8212" t="n">
        <v>7</v>
      </c>
      <c r="J8212" t="n">
        <v>109.68</v>
      </c>
      <c r="K8212" t="n">
        <v>0.05</v>
      </c>
      <c r="L8212">
        <f>I8212*J8212*(1-K8212)</f>
        <v/>
      </c>
      <c r="M8212">
        <f>VLOOKUP(F8212,Products!A:D,4,FALSE)*I8212</f>
        <v/>
      </c>
      <c r="N8212">
        <f>L8212-M8212</f>
        <v/>
      </c>
    </row>
    <row r="8213">
      <c r="A8213" t="inlineStr">
        <is>
          <t>T1008211</t>
        </is>
      </c>
      <c r="B8213" t="inlineStr">
        <is>
          <t>2024-11-19</t>
        </is>
      </c>
      <c r="C8213" t="inlineStr">
        <is>
          <t>S026</t>
        </is>
      </c>
      <c r="D8213" t="inlineStr">
        <is>
          <t>Store_026</t>
        </is>
      </c>
      <c r="E8213" t="inlineStr">
        <is>
          <t>North</t>
        </is>
      </c>
      <c r="F8213" t="inlineStr">
        <is>
          <t>P0061</t>
        </is>
      </c>
      <c r="G8213" t="inlineStr">
        <is>
          <t>Prod_0061</t>
        </is>
      </c>
      <c r="H8213" t="inlineStr">
        <is>
          <t>Beverages</t>
        </is>
      </c>
      <c r="I8213" t="n">
        <v>3</v>
      </c>
      <c r="J8213" t="n">
        <v>71.17</v>
      </c>
      <c r="K8213" t="n">
        <v>0.05</v>
      </c>
      <c r="L8213">
        <f>I8213*J8213*(1-K8213)</f>
        <v/>
      </c>
      <c r="M8213">
        <f>VLOOKUP(F8213,Products!A:D,4,FALSE)*I8213</f>
        <v/>
      </c>
      <c r="N8213">
        <f>L8213-M8213</f>
        <v/>
      </c>
    </row>
    <row r="8214">
      <c r="A8214" t="inlineStr">
        <is>
          <t>T1008212</t>
        </is>
      </c>
      <c r="B8214" t="inlineStr">
        <is>
          <t>2024-03-14</t>
        </is>
      </c>
      <c r="C8214" t="inlineStr">
        <is>
          <t>S018</t>
        </is>
      </c>
      <c r="D8214" t="inlineStr">
        <is>
          <t>Store_018</t>
        </is>
      </c>
      <c r="E8214" t="inlineStr">
        <is>
          <t>South</t>
        </is>
      </c>
      <c r="F8214" t="inlineStr">
        <is>
          <t>P0148</t>
        </is>
      </c>
      <c r="G8214" t="inlineStr">
        <is>
          <t>Prod_0148</t>
        </is>
      </c>
      <c r="H8214" t="inlineStr">
        <is>
          <t>Electronics</t>
        </is>
      </c>
      <c r="I8214" t="n">
        <v>1</v>
      </c>
      <c r="J8214" t="n">
        <v>299.98</v>
      </c>
      <c r="K8214" t="n">
        <v>0</v>
      </c>
      <c r="L8214">
        <f>I8214*J8214*(1-K8214)</f>
        <v/>
      </c>
      <c r="M8214">
        <f>VLOOKUP(F8214,Products!A:D,4,FALSE)*I8214</f>
        <v/>
      </c>
      <c r="N8214">
        <f>L8214-M8214</f>
        <v/>
      </c>
    </row>
    <row r="8215">
      <c r="A8215" t="inlineStr">
        <is>
          <t>T1008213</t>
        </is>
      </c>
      <c r="B8215" t="inlineStr">
        <is>
          <t>2024-08-16</t>
        </is>
      </c>
      <c r="C8215" t="inlineStr">
        <is>
          <t>S027</t>
        </is>
      </c>
      <c r="D8215" t="inlineStr">
        <is>
          <t>Store_027</t>
        </is>
      </c>
      <c r="E8215" t="inlineStr">
        <is>
          <t>South</t>
        </is>
      </c>
      <c r="F8215" t="inlineStr">
        <is>
          <t>P0078</t>
        </is>
      </c>
      <c r="G8215" t="inlineStr">
        <is>
          <t>Prod_0078</t>
        </is>
      </c>
      <c r="H8215" t="inlineStr">
        <is>
          <t>Electronics</t>
        </is>
      </c>
      <c r="I8215" t="n">
        <v>9</v>
      </c>
      <c r="J8215" t="n">
        <v>676.3200000000001</v>
      </c>
      <c r="K8215" t="n">
        <v>0.1</v>
      </c>
      <c r="L8215">
        <f>I8215*J8215*(1-K8215)</f>
        <v/>
      </c>
      <c r="M8215">
        <f>VLOOKUP(F8215,Products!A:D,4,FALSE)*I8215</f>
        <v/>
      </c>
      <c r="N8215">
        <f>L8215-M8215</f>
        <v/>
      </c>
    </row>
    <row r="8216">
      <c r="A8216" t="inlineStr">
        <is>
          <t>T1008214</t>
        </is>
      </c>
      <c r="B8216" t="inlineStr">
        <is>
          <t>2024-05-24</t>
        </is>
      </c>
      <c r="C8216" t="inlineStr">
        <is>
          <t>S023</t>
        </is>
      </c>
      <c r="D8216" t="inlineStr">
        <is>
          <t>Store_023</t>
        </is>
      </c>
      <c r="E8216" t="inlineStr">
        <is>
          <t>South</t>
        </is>
      </c>
      <c r="F8216" t="inlineStr">
        <is>
          <t>P0022</t>
        </is>
      </c>
      <c r="G8216" t="inlineStr">
        <is>
          <t>Prod_0022</t>
        </is>
      </c>
      <c r="H8216" t="inlineStr">
        <is>
          <t>Beverages</t>
        </is>
      </c>
      <c r="I8216" t="n">
        <v>1</v>
      </c>
      <c r="J8216" t="n">
        <v>245.12</v>
      </c>
      <c r="K8216" t="n">
        <v>0.1</v>
      </c>
      <c r="L8216">
        <f>I8216*J8216*(1-K8216)</f>
        <v/>
      </c>
      <c r="M8216">
        <f>VLOOKUP(F8216,Products!A:D,4,FALSE)*I8216</f>
        <v/>
      </c>
      <c r="N8216">
        <f>L8216-M8216</f>
        <v/>
      </c>
    </row>
    <row r="8217">
      <c r="A8217" t="inlineStr">
        <is>
          <t>T1008215</t>
        </is>
      </c>
      <c r="B8217" t="inlineStr">
        <is>
          <t>2025-02-19</t>
        </is>
      </c>
      <c r="C8217" t="inlineStr">
        <is>
          <t>S001</t>
        </is>
      </c>
      <c r="D8217" t="inlineStr">
        <is>
          <t>Store_001</t>
        </is>
      </c>
      <c r="E8217" t="inlineStr">
        <is>
          <t>West</t>
        </is>
      </c>
      <c r="F8217" t="inlineStr">
        <is>
          <t>P0055</t>
        </is>
      </c>
      <c r="G8217" t="inlineStr">
        <is>
          <t>Prod_0055</t>
        </is>
      </c>
      <c r="H8217" t="inlineStr">
        <is>
          <t>Beverages</t>
        </is>
      </c>
      <c r="I8217" t="n">
        <v>9</v>
      </c>
      <c r="J8217" t="n">
        <v>173.25</v>
      </c>
      <c r="K8217" t="n">
        <v>0</v>
      </c>
      <c r="L8217">
        <f>I8217*J8217*(1-K8217)</f>
        <v/>
      </c>
      <c r="M8217">
        <f>VLOOKUP(F8217,Products!A:D,4,FALSE)*I8217</f>
        <v/>
      </c>
      <c r="N8217">
        <f>L8217-M8217</f>
        <v/>
      </c>
    </row>
    <row r="8218">
      <c r="A8218" t="inlineStr">
        <is>
          <t>T1008216</t>
        </is>
      </c>
      <c r="B8218" t="inlineStr">
        <is>
          <t>2025-06-29</t>
        </is>
      </c>
      <c r="C8218" t="inlineStr">
        <is>
          <t>S038</t>
        </is>
      </c>
      <c r="D8218" t="inlineStr">
        <is>
          <t>Store_038</t>
        </is>
      </c>
      <c r="E8218" t="inlineStr">
        <is>
          <t>East</t>
        </is>
      </c>
      <c r="F8218" t="inlineStr">
        <is>
          <t>P0045</t>
        </is>
      </c>
      <c r="G8218" t="inlineStr">
        <is>
          <t>Prod_0045</t>
        </is>
      </c>
      <c r="H8218" t="inlineStr">
        <is>
          <t>Toys</t>
        </is>
      </c>
      <c r="I8218" t="n">
        <v>9</v>
      </c>
      <c r="J8218" t="n">
        <v>244.19</v>
      </c>
      <c r="K8218" t="n">
        <v>0.2</v>
      </c>
      <c r="L8218">
        <f>I8218*J8218*(1-K8218)</f>
        <v/>
      </c>
      <c r="M8218">
        <f>VLOOKUP(F8218,Products!A:D,4,FALSE)*I8218</f>
        <v/>
      </c>
      <c r="N8218">
        <f>L8218-M8218</f>
        <v/>
      </c>
    </row>
    <row r="8219">
      <c r="A8219" t="inlineStr">
        <is>
          <t>T1008217</t>
        </is>
      </c>
      <c r="B8219" t="inlineStr">
        <is>
          <t>2024-11-13</t>
        </is>
      </c>
      <c r="C8219" t="inlineStr">
        <is>
          <t>S018</t>
        </is>
      </c>
      <c r="D8219" t="inlineStr">
        <is>
          <t>Store_018</t>
        </is>
      </c>
      <c r="E8219" t="inlineStr">
        <is>
          <t>South</t>
        </is>
      </c>
      <c r="F8219" t="inlineStr">
        <is>
          <t>P0005</t>
        </is>
      </c>
      <c r="G8219" t="inlineStr">
        <is>
          <t>Prod_0005</t>
        </is>
      </c>
      <c r="H8219" t="inlineStr">
        <is>
          <t>Beverages</t>
        </is>
      </c>
      <c r="I8219" t="n">
        <v>6</v>
      </c>
      <c r="J8219" t="n">
        <v>114.47</v>
      </c>
      <c r="K8219" t="n">
        <v>0.15</v>
      </c>
      <c r="L8219">
        <f>I8219*J8219*(1-K8219)</f>
        <v/>
      </c>
      <c r="M8219">
        <f>VLOOKUP(F8219,Products!A:D,4,FALSE)*I8219</f>
        <v/>
      </c>
      <c r="N8219">
        <f>L8219-M8219</f>
        <v/>
      </c>
    </row>
    <row r="8220">
      <c r="A8220" t="inlineStr">
        <is>
          <t>T1008218</t>
        </is>
      </c>
      <c r="B8220" t="inlineStr">
        <is>
          <t>2024-02-21</t>
        </is>
      </c>
      <c r="C8220" t="inlineStr">
        <is>
          <t>S015</t>
        </is>
      </c>
      <c r="D8220" t="inlineStr">
        <is>
          <t>Store_015</t>
        </is>
      </c>
      <c r="E8220" t="inlineStr">
        <is>
          <t>North</t>
        </is>
      </c>
      <c r="F8220" t="inlineStr">
        <is>
          <t>P0109</t>
        </is>
      </c>
      <c r="G8220" t="inlineStr">
        <is>
          <t>Prod_0109</t>
        </is>
      </c>
      <c r="H8220" t="inlineStr">
        <is>
          <t>Beverages</t>
        </is>
      </c>
      <c r="I8220" t="n">
        <v>9</v>
      </c>
      <c r="J8220" t="n">
        <v>858.1900000000001</v>
      </c>
      <c r="K8220" t="n">
        <v>0</v>
      </c>
      <c r="L8220">
        <f>I8220*J8220*(1-K8220)</f>
        <v/>
      </c>
      <c r="M8220">
        <f>VLOOKUP(F8220,Products!A:D,4,FALSE)*I8220</f>
        <v/>
      </c>
      <c r="N8220">
        <f>L8220-M8220</f>
        <v/>
      </c>
    </row>
    <row r="8221">
      <c r="A8221" t="inlineStr">
        <is>
          <t>T1008219</t>
        </is>
      </c>
      <c r="B8221" t="inlineStr">
        <is>
          <t>2023-02-05</t>
        </is>
      </c>
      <c r="C8221" t="inlineStr">
        <is>
          <t>S010</t>
        </is>
      </c>
      <c r="D8221" t="inlineStr">
        <is>
          <t>Store_010</t>
        </is>
      </c>
      <c r="E8221" t="inlineStr">
        <is>
          <t>North</t>
        </is>
      </c>
      <c r="F8221" t="inlineStr">
        <is>
          <t>P0075</t>
        </is>
      </c>
      <c r="G8221" t="inlineStr">
        <is>
          <t>Prod_0075</t>
        </is>
      </c>
      <c r="H8221" t="inlineStr">
        <is>
          <t>Beverages</t>
        </is>
      </c>
      <c r="I8221" t="n">
        <v>9</v>
      </c>
      <c r="J8221" t="n">
        <v>900.74</v>
      </c>
      <c r="K8221" t="n">
        <v>0.05</v>
      </c>
      <c r="L8221">
        <f>I8221*J8221*(1-K8221)</f>
        <v/>
      </c>
      <c r="M8221">
        <f>VLOOKUP(F8221,Products!A:D,4,FALSE)*I8221</f>
        <v/>
      </c>
      <c r="N8221">
        <f>L8221-M8221</f>
        <v/>
      </c>
    </row>
    <row r="8222">
      <c r="A8222" t="inlineStr">
        <is>
          <t>T1008220</t>
        </is>
      </c>
      <c r="B8222" t="inlineStr">
        <is>
          <t>2025-02-17</t>
        </is>
      </c>
      <c r="C8222" t="inlineStr">
        <is>
          <t>S048</t>
        </is>
      </c>
      <c r="D8222" t="inlineStr">
        <is>
          <t>Store_048</t>
        </is>
      </c>
      <c r="E8222" t="inlineStr">
        <is>
          <t>South</t>
        </is>
      </c>
      <c r="F8222" t="inlineStr">
        <is>
          <t>P0041</t>
        </is>
      </c>
      <c r="G8222" t="inlineStr">
        <is>
          <t>Prod_0041</t>
        </is>
      </c>
      <c r="H8222" t="inlineStr">
        <is>
          <t>Stationery</t>
        </is>
      </c>
      <c r="I8222" t="n">
        <v>5</v>
      </c>
      <c r="J8222" t="n">
        <v>312.24</v>
      </c>
      <c r="K8222" t="n">
        <v>0.1</v>
      </c>
      <c r="L8222">
        <f>I8222*J8222*(1-K8222)</f>
        <v/>
      </c>
      <c r="M8222">
        <f>VLOOKUP(F8222,Products!A:D,4,FALSE)*I8222</f>
        <v/>
      </c>
      <c r="N8222">
        <f>L8222-M8222</f>
        <v/>
      </c>
    </row>
    <row r="8223">
      <c r="A8223" t="inlineStr">
        <is>
          <t>T1008221</t>
        </is>
      </c>
      <c r="B8223" t="inlineStr">
        <is>
          <t>2024-05-05</t>
        </is>
      </c>
      <c r="C8223" t="inlineStr">
        <is>
          <t>S017</t>
        </is>
      </c>
      <c r="D8223" t="inlineStr">
        <is>
          <t>Store_017</t>
        </is>
      </c>
      <c r="E8223" t="inlineStr">
        <is>
          <t>South</t>
        </is>
      </c>
      <c r="F8223" t="inlineStr">
        <is>
          <t>P0196</t>
        </is>
      </c>
      <c r="G8223" t="inlineStr">
        <is>
          <t>Prod_0196</t>
        </is>
      </c>
      <c r="H8223" t="inlineStr">
        <is>
          <t>Beverages</t>
        </is>
      </c>
      <c r="I8223" t="n">
        <v>8</v>
      </c>
      <c r="J8223" t="n">
        <v>857.5</v>
      </c>
      <c r="K8223" t="n">
        <v>0</v>
      </c>
      <c r="L8223">
        <f>I8223*J8223*(1-K8223)</f>
        <v/>
      </c>
      <c r="M8223">
        <f>VLOOKUP(F8223,Products!A:D,4,FALSE)*I8223</f>
        <v/>
      </c>
      <c r="N8223">
        <f>L8223-M8223</f>
        <v/>
      </c>
    </row>
    <row r="8224">
      <c r="A8224" t="inlineStr">
        <is>
          <t>T1008222</t>
        </is>
      </c>
      <c r="B8224" t="inlineStr">
        <is>
          <t>2025-09-14</t>
        </is>
      </c>
      <c r="C8224" t="inlineStr">
        <is>
          <t>S024</t>
        </is>
      </c>
      <c r="D8224" t="inlineStr">
        <is>
          <t>Store_024</t>
        </is>
      </c>
      <c r="E8224" t="inlineStr">
        <is>
          <t>South</t>
        </is>
      </c>
      <c r="F8224" t="inlineStr">
        <is>
          <t>P0177</t>
        </is>
      </c>
      <c r="G8224" t="inlineStr">
        <is>
          <t>Prod_0177</t>
        </is>
      </c>
      <c r="H8224" t="inlineStr">
        <is>
          <t>Household</t>
        </is>
      </c>
      <c r="I8224" t="n">
        <v>7</v>
      </c>
      <c r="J8224" t="n">
        <v>235.61</v>
      </c>
      <c r="K8224" t="n">
        <v>0.1</v>
      </c>
      <c r="L8224">
        <f>I8224*J8224*(1-K8224)</f>
        <v/>
      </c>
      <c r="M8224">
        <f>VLOOKUP(F8224,Products!A:D,4,FALSE)*I8224</f>
        <v/>
      </c>
      <c r="N8224">
        <f>L8224-M8224</f>
        <v/>
      </c>
    </row>
    <row r="8225">
      <c r="A8225" t="inlineStr">
        <is>
          <t>T1008223</t>
        </is>
      </c>
      <c r="B8225" t="inlineStr">
        <is>
          <t>2025-02-19</t>
        </is>
      </c>
      <c r="C8225" t="inlineStr">
        <is>
          <t>S023</t>
        </is>
      </c>
      <c r="D8225" t="inlineStr">
        <is>
          <t>Store_023</t>
        </is>
      </c>
      <c r="E8225" t="inlineStr">
        <is>
          <t>South</t>
        </is>
      </c>
      <c r="F8225" t="inlineStr">
        <is>
          <t>P0093</t>
        </is>
      </c>
      <c r="G8225" t="inlineStr">
        <is>
          <t>Prod_0093</t>
        </is>
      </c>
      <c r="H8225" t="inlineStr">
        <is>
          <t>Electronics</t>
        </is>
      </c>
      <c r="I8225" t="n">
        <v>1</v>
      </c>
      <c r="J8225" t="n">
        <v>258.87</v>
      </c>
      <c r="K8225" t="n">
        <v>0</v>
      </c>
      <c r="L8225">
        <f>I8225*J8225*(1-K8225)</f>
        <v/>
      </c>
      <c r="M8225">
        <f>VLOOKUP(F8225,Products!A:D,4,FALSE)*I8225</f>
        <v/>
      </c>
      <c r="N8225">
        <f>L8225-M8225</f>
        <v/>
      </c>
    </row>
    <row r="8226">
      <c r="A8226" t="inlineStr">
        <is>
          <t>T1008224</t>
        </is>
      </c>
      <c r="B8226" t="inlineStr">
        <is>
          <t>2024-05-30</t>
        </is>
      </c>
      <c r="C8226" t="inlineStr">
        <is>
          <t>S012</t>
        </is>
      </c>
      <c r="D8226" t="inlineStr">
        <is>
          <t>Store_012</t>
        </is>
      </c>
      <c r="E8226" t="inlineStr">
        <is>
          <t>South</t>
        </is>
      </c>
      <c r="F8226" t="inlineStr">
        <is>
          <t>P0055</t>
        </is>
      </c>
      <c r="G8226" t="inlineStr">
        <is>
          <t>Prod_0055</t>
        </is>
      </c>
      <c r="H8226" t="inlineStr">
        <is>
          <t>Beverages</t>
        </is>
      </c>
      <c r="I8226" t="n">
        <v>8</v>
      </c>
      <c r="J8226" t="n">
        <v>183.25</v>
      </c>
      <c r="K8226" t="n">
        <v>0</v>
      </c>
      <c r="L8226">
        <f>I8226*J8226*(1-K8226)</f>
        <v/>
      </c>
      <c r="M8226">
        <f>VLOOKUP(F8226,Products!A:D,4,FALSE)*I8226</f>
        <v/>
      </c>
      <c r="N8226">
        <f>L8226-M8226</f>
        <v/>
      </c>
    </row>
    <row r="8227">
      <c r="A8227" t="inlineStr">
        <is>
          <t>T1008225</t>
        </is>
      </c>
      <c r="B8227" t="inlineStr">
        <is>
          <t>2024-03-17</t>
        </is>
      </c>
      <c r="C8227" t="inlineStr">
        <is>
          <t>S050</t>
        </is>
      </c>
      <c r="D8227" t="inlineStr">
        <is>
          <t>Store_050</t>
        </is>
      </c>
      <c r="E8227" t="inlineStr">
        <is>
          <t>South</t>
        </is>
      </c>
      <c r="F8227" t="inlineStr">
        <is>
          <t>P0009</t>
        </is>
      </c>
      <c r="G8227" t="inlineStr">
        <is>
          <t>Prod_0009</t>
        </is>
      </c>
      <c r="H8227" t="inlineStr">
        <is>
          <t>Toys</t>
        </is>
      </c>
      <c r="I8227" t="n">
        <v>5</v>
      </c>
      <c r="J8227" t="n">
        <v>588.63</v>
      </c>
      <c r="K8227" t="n">
        <v>0</v>
      </c>
      <c r="L8227">
        <f>I8227*J8227*(1-K8227)</f>
        <v/>
      </c>
      <c r="M8227">
        <f>VLOOKUP(F8227,Products!A:D,4,FALSE)*I8227</f>
        <v/>
      </c>
      <c r="N8227">
        <f>L8227-M8227</f>
        <v/>
      </c>
    </row>
    <row r="8228">
      <c r="A8228" t="inlineStr">
        <is>
          <t>T1008226</t>
        </is>
      </c>
      <c r="B8228" t="inlineStr">
        <is>
          <t>2024-06-19</t>
        </is>
      </c>
      <c r="C8228" t="inlineStr">
        <is>
          <t>S024</t>
        </is>
      </c>
      <c r="D8228" t="inlineStr">
        <is>
          <t>Store_024</t>
        </is>
      </c>
      <c r="E8228" t="inlineStr">
        <is>
          <t>South</t>
        </is>
      </c>
      <c r="F8228" t="inlineStr">
        <is>
          <t>P0164</t>
        </is>
      </c>
      <c r="G8228" t="inlineStr">
        <is>
          <t>Prod_0164</t>
        </is>
      </c>
      <c r="H8228" t="inlineStr">
        <is>
          <t>Food</t>
        </is>
      </c>
      <c r="I8228" t="n">
        <v>5</v>
      </c>
      <c r="J8228" t="n">
        <v>708.73</v>
      </c>
      <c r="K8228" t="n">
        <v>0.05</v>
      </c>
      <c r="L8228">
        <f>I8228*J8228*(1-K8228)</f>
        <v/>
      </c>
      <c r="M8228">
        <f>VLOOKUP(F8228,Products!A:D,4,FALSE)*I8228</f>
        <v/>
      </c>
      <c r="N8228">
        <f>L8228-M8228</f>
        <v/>
      </c>
    </row>
    <row r="8229">
      <c r="A8229" t="inlineStr">
        <is>
          <t>T1008227</t>
        </is>
      </c>
      <c r="B8229" t="inlineStr">
        <is>
          <t>2024-01-21</t>
        </is>
      </c>
      <c r="C8229" t="inlineStr">
        <is>
          <t>S001</t>
        </is>
      </c>
      <c r="D8229" t="inlineStr">
        <is>
          <t>Store_001</t>
        </is>
      </c>
      <c r="E8229" t="inlineStr">
        <is>
          <t>West</t>
        </is>
      </c>
      <c r="F8229" t="inlineStr">
        <is>
          <t>P0057</t>
        </is>
      </c>
      <c r="G8229" t="inlineStr">
        <is>
          <t>Prod_0057</t>
        </is>
      </c>
      <c r="H8229" t="inlineStr">
        <is>
          <t>Beverages</t>
        </is>
      </c>
      <c r="I8229" t="n">
        <v>9</v>
      </c>
      <c r="J8229" t="n">
        <v>62.9</v>
      </c>
      <c r="K8229" t="n">
        <v>0.2</v>
      </c>
      <c r="L8229">
        <f>I8229*J8229*(1-K8229)</f>
        <v/>
      </c>
      <c r="M8229">
        <f>VLOOKUP(F8229,Products!A:D,4,FALSE)*I8229</f>
        <v/>
      </c>
      <c r="N8229">
        <f>L8229-M8229</f>
        <v/>
      </c>
    </row>
    <row r="8230">
      <c r="A8230" t="inlineStr">
        <is>
          <t>T1008228</t>
        </is>
      </c>
      <c r="B8230" t="inlineStr">
        <is>
          <t>2024-11-26</t>
        </is>
      </c>
      <c r="C8230" t="inlineStr">
        <is>
          <t>S021</t>
        </is>
      </c>
      <c r="D8230" t="inlineStr">
        <is>
          <t>Store_021</t>
        </is>
      </c>
      <c r="E8230" t="inlineStr">
        <is>
          <t>North</t>
        </is>
      </c>
      <c r="F8230" t="inlineStr">
        <is>
          <t>P0178</t>
        </is>
      </c>
      <c r="G8230" t="inlineStr">
        <is>
          <t>Prod_0178</t>
        </is>
      </c>
      <c r="H8230" t="inlineStr">
        <is>
          <t>Beverages</t>
        </is>
      </c>
      <c r="I8230" t="n">
        <v>6</v>
      </c>
      <c r="J8230" t="n">
        <v>603</v>
      </c>
      <c r="K8230" t="n">
        <v>0.2</v>
      </c>
      <c r="L8230">
        <f>I8230*J8230*(1-K8230)</f>
        <v/>
      </c>
      <c r="M8230">
        <f>VLOOKUP(F8230,Products!A:D,4,FALSE)*I8230</f>
        <v/>
      </c>
      <c r="N8230">
        <f>L8230-M8230</f>
        <v/>
      </c>
    </row>
    <row r="8231">
      <c r="A8231" t="inlineStr">
        <is>
          <t>T1008229</t>
        </is>
      </c>
      <c r="B8231" t="inlineStr">
        <is>
          <t>2025-01-18</t>
        </is>
      </c>
      <c r="C8231" t="inlineStr">
        <is>
          <t>S039</t>
        </is>
      </c>
      <c r="D8231" t="inlineStr">
        <is>
          <t>Store_039</t>
        </is>
      </c>
      <c r="E8231" t="inlineStr">
        <is>
          <t>North</t>
        </is>
      </c>
      <c r="F8231" t="inlineStr">
        <is>
          <t>P0067</t>
        </is>
      </c>
      <c r="G8231" t="inlineStr">
        <is>
          <t>Prod_0067</t>
        </is>
      </c>
      <c r="H8231" t="inlineStr">
        <is>
          <t>Toys</t>
        </is>
      </c>
      <c r="I8231" t="n">
        <v>2</v>
      </c>
      <c r="J8231" t="n">
        <v>167.66</v>
      </c>
      <c r="K8231" t="n">
        <v>0</v>
      </c>
      <c r="L8231">
        <f>I8231*J8231*(1-K8231)</f>
        <v/>
      </c>
      <c r="M8231">
        <f>VLOOKUP(F8231,Products!A:D,4,FALSE)*I8231</f>
        <v/>
      </c>
      <c r="N8231">
        <f>L8231-M8231</f>
        <v/>
      </c>
    </row>
    <row r="8232">
      <c r="A8232" t="inlineStr">
        <is>
          <t>T1008230</t>
        </is>
      </c>
      <c r="B8232" t="inlineStr">
        <is>
          <t>2023-12-20</t>
        </is>
      </c>
      <c r="C8232" t="inlineStr">
        <is>
          <t>S050</t>
        </is>
      </c>
      <c r="D8232" t="inlineStr">
        <is>
          <t>Store_050</t>
        </is>
      </c>
      <c r="E8232" t="inlineStr">
        <is>
          <t>South</t>
        </is>
      </c>
      <c r="F8232" t="inlineStr">
        <is>
          <t>P0084</t>
        </is>
      </c>
      <c r="G8232" t="inlineStr">
        <is>
          <t>Prod_0084</t>
        </is>
      </c>
      <c r="H8232" t="inlineStr">
        <is>
          <t>Beverages</t>
        </is>
      </c>
      <c r="I8232" t="n">
        <v>2</v>
      </c>
      <c r="J8232" t="n">
        <v>926.5700000000001</v>
      </c>
      <c r="K8232" t="n">
        <v>0</v>
      </c>
      <c r="L8232">
        <f>I8232*J8232*(1-K8232)</f>
        <v/>
      </c>
      <c r="M8232">
        <f>VLOOKUP(F8232,Products!A:D,4,FALSE)*I8232</f>
        <v/>
      </c>
      <c r="N8232">
        <f>L8232-M8232</f>
        <v/>
      </c>
    </row>
    <row r="8233">
      <c r="A8233" t="inlineStr">
        <is>
          <t>T1008231</t>
        </is>
      </c>
      <c r="B8233" t="inlineStr">
        <is>
          <t>2025-07-03</t>
        </is>
      </c>
      <c r="C8233" t="inlineStr">
        <is>
          <t>S039</t>
        </is>
      </c>
      <c r="D8233" t="inlineStr">
        <is>
          <t>Store_039</t>
        </is>
      </c>
      <c r="E8233" t="inlineStr">
        <is>
          <t>North</t>
        </is>
      </c>
      <c r="F8233" t="inlineStr">
        <is>
          <t>P0043</t>
        </is>
      </c>
      <c r="G8233" t="inlineStr">
        <is>
          <t>Prod_0043</t>
        </is>
      </c>
      <c r="H8233" t="inlineStr">
        <is>
          <t>Food</t>
        </is>
      </c>
      <c r="I8233" t="n">
        <v>1</v>
      </c>
      <c r="J8233" t="n">
        <v>204.36</v>
      </c>
      <c r="K8233" t="n">
        <v>0</v>
      </c>
      <c r="L8233">
        <f>I8233*J8233*(1-K8233)</f>
        <v/>
      </c>
      <c r="M8233">
        <f>VLOOKUP(F8233,Products!A:D,4,FALSE)*I8233</f>
        <v/>
      </c>
      <c r="N8233">
        <f>L8233-M8233</f>
        <v/>
      </c>
    </row>
    <row r="8234">
      <c r="A8234" t="inlineStr">
        <is>
          <t>T1008232</t>
        </is>
      </c>
      <c r="B8234" t="inlineStr">
        <is>
          <t>2024-12-24</t>
        </is>
      </c>
      <c r="C8234" t="inlineStr">
        <is>
          <t>S007</t>
        </is>
      </c>
      <c r="D8234" t="inlineStr">
        <is>
          <t>Store_007</t>
        </is>
      </c>
      <c r="E8234" t="inlineStr">
        <is>
          <t>East</t>
        </is>
      </c>
      <c r="F8234" t="inlineStr">
        <is>
          <t>P0160</t>
        </is>
      </c>
      <c r="G8234" t="inlineStr">
        <is>
          <t>Prod_0160</t>
        </is>
      </c>
      <c r="H8234" t="inlineStr">
        <is>
          <t>Food</t>
        </is>
      </c>
      <c r="I8234" t="n">
        <v>8</v>
      </c>
      <c r="J8234" t="n">
        <v>737.6900000000001</v>
      </c>
      <c r="K8234" t="n">
        <v>0</v>
      </c>
      <c r="L8234">
        <f>I8234*J8234*(1-K8234)</f>
        <v/>
      </c>
      <c r="M8234">
        <f>VLOOKUP(F8234,Products!A:D,4,FALSE)*I8234</f>
        <v/>
      </c>
      <c r="N8234">
        <f>L8234-M8234</f>
        <v/>
      </c>
    </row>
    <row r="8235">
      <c r="A8235" t="inlineStr">
        <is>
          <t>T1008233</t>
        </is>
      </c>
      <c r="B8235" t="inlineStr">
        <is>
          <t>2023-05-15</t>
        </is>
      </c>
      <c r="C8235" t="inlineStr">
        <is>
          <t>S001</t>
        </is>
      </c>
      <c r="D8235" t="inlineStr">
        <is>
          <t>Store_001</t>
        </is>
      </c>
      <c r="E8235" t="inlineStr">
        <is>
          <t>West</t>
        </is>
      </c>
      <c r="F8235" t="inlineStr">
        <is>
          <t>P0019</t>
        </is>
      </c>
      <c r="G8235" t="inlineStr">
        <is>
          <t>Prod_0019</t>
        </is>
      </c>
      <c r="H8235" t="inlineStr">
        <is>
          <t>Toys</t>
        </is>
      </c>
      <c r="I8235" t="n">
        <v>9</v>
      </c>
      <c r="J8235" t="n">
        <v>692.24</v>
      </c>
      <c r="K8235" t="n">
        <v>0</v>
      </c>
      <c r="L8235">
        <f>I8235*J8235*(1-K8235)</f>
        <v/>
      </c>
      <c r="M8235">
        <f>VLOOKUP(F8235,Products!A:D,4,FALSE)*I8235</f>
        <v/>
      </c>
      <c r="N8235">
        <f>L8235-M8235</f>
        <v/>
      </c>
    </row>
    <row r="8236">
      <c r="A8236" t="inlineStr">
        <is>
          <t>T1008234</t>
        </is>
      </c>
      <c r="B8236" t="inlineStr">
        <is>
          <t>2023-09-07</t>
        </is>
      </c>
      <c r="C8236" t="inlineStr">
        <is>
          <t>S011</t>
        </is>
      </c>
      <c r="D8236" t="inlineStr">
        <is>
          <t>Store_011</t>
        </is>
      </c>
      <c r="E8236" t="inlineStr">
        <is>
          <t>South</t>
        </is>
      </c>
      <c r="F8236" t="inlineStr">
        <is>
          <t>P0122</t>
        </is>
      </c>
      <c r="G8236" t="inlineStr">
        <is>
          <t>Prod_0122</t>
        </is>
      </c>
      <c r="H8236" t="inlineStr">
        <is>
          <t>Beverages</t>
        </is>
      </c>
      <c r="I8236" t="n">
        <v>9</v>
      </c>
      <c r="J8236" t="n">
        <v>618.22</v>
      </c>
      <c r="K8236" t="n">
        <v>0.1</v>
      </c>
      <c r="L8236">
        <f>I8236*J8236*(1-K8236)</f>
        <v/>
      </c>
      <c r="M8236">
        <f>VLOOKUP(F8236,Products!A:D,4,FALSE)*I8236</f>
        <v/>
      </c>
      <c r="N8236">
        <f>L8236-M8236</f>
        <v/>
      </c>
    </row>
    <row r="8237">
      <c r="A8237" t="inlineStr">
        <is>
          <t>T1008235</t>
        </is>
      </c>
      <c r="B8237" t="inlineStr">
        <is>
          <t>2024-07-06</t>
        </is>
      </c>
      <c r="C8237" t="inlineStr">
        <is>
          <t>S036</t>
        </is>
      </c>
      <c r="D8237" t="inlineStr">
        <is>
          <t>Store_036</t>
        </is>
      </c>
      <c r="E8237" t="inlineStr">
        <is>
          <t>Central</t>
        </is>
      </c>
      <c r="F8237" t="inlineStr">
        <is>
          <t>P0004</t>
        </is>
      </c>
      <c r="G8237" t="inlineStr">
        <is>
          <t>Prod_0004</t>
        </is>
      </c>
      <c r="H8237" t="inlineStr">
        <is>
          <t>Household</t>
        </is>
      </c>
      <c r="I8237" t="n">
        <v>4</v>
      </c>
      <c r="J8237" t="n">
        <v>457.14</v>
      </c>
      <c r="K8237" t="n">
        <v>0</v>
      </c>
      <c r="L8237">
        <f>I8237*J8237*(1-K8237)</f>
        <v/>
      </c>
      <c r="M8237">
        <f>VLOOKUP(F8237,Products!A:D,4,FALSE)*I8237</f>
        <v/>
      </c>
      <c r="N8237">
        <f>L8237-M8237</f>
        <v/>
      </c>
    </row>
    <row r="8238">
      <c r="A8238" t="inlineStr">
        <is>
          <t>T1008236</t>
        </is>
      </c>
      <c r="B8238" t="inlineStr">
        <is>
          <t>2023-03-20</t>
        </is>
      </c>
      <c r="C8238" t="inlineStr">
        <is>
          <t>S010</t>
        </is>
      </c>
      <c r="D8238" t="inlineStr">
        <is>
          <t>Store_010</t>
        </is>
      </c>
      <c r="E8238" t="inlineStr">
        <is>
          <t>North</t>
        </is>
      </c>
      <c r="F8238" t="inlineStr">
        <is>
          <t>P0161</t>
        </is>
      </c>
      <c r="G8238" t="inlineStr">
        <is>
          <t>Prod_0161</t>
        </is>
      </c>
      <c r="H8238" t="inlineStr">
        <is>
          <t>Household</t>
        </is>
      </c>
      <c r="I8238" t="n">
        <v>5</v>
      </c>
      <c r="J8238" t="n">
        <v>107.02</v>
      </c>
      <c r="K8238" t="n">
        <v>0.1</v>
      </c>
      <c r="L8238">
        <f>I8238*J8238*(1-K8238)</f>
        <v/>
      </c>
      <c r="M8238">
        <f>VLOOKUP(F8238,Products!A:D,4,FALSE)*I8238</f>
        <v/>
      </c>
      <c r="N8238">
        <f>L8238-M8238</f>
        <v/>
      </c>
    </row>
    <row r="8239">
      <c r="A8239" t="inlineStr">
        <is>
          <t>T1008237</t>
        </is>
      </c>
      <c r="B8239" t="inlineStr">
        <is>
          <t>2024-01-05</t>
        </is>
      </c>
      <c r="C8239" t="inlineStr">
        <is>
          <t>S024</t>
        </is>
      </c>
      <c r="D8239" t="inlineStr">
        <is>
          <t>Store_024</t>
        </is>
      </c>
      <c r="E8239" t="inlineStr">
        <is>
          <t>South</t>
        </is>
      </c>
      <c r="F8239" t="inlineStr">
        <is>
          <t>P0012</t>
        </is>
      </c>
      <c r="G8239" t="inlineStr">
        <is>
          <t>Prod_0012</t>
        </is>
      </c>
      <c r="H8239" t="inlineStr">
        <is>
          <t>Food</t>
        </is>
      </c>
      <c r="I8239" t="n">
        <v>5</v>
      </c>
      <c r="J8239" t="n">
        <v>1007.33</v>
      </c>
      <c r="K8239" t="n">
        <v>0.15</v>
      </c>
      <c r="L8239">
        <f>I8239*J8239*(1-K8239)</f>
        <v/>
      </c>
      <c r="M8239">
        <f>VLOOKUP(F8239,Products!A:D,4,FALSE)*I8239</f>
        <v/>
      </c>
      <c r="N8239">
        <f>L8239-M8239</f>
        <v/>
      </c>
    </row>
    <row r="8240">
      <c r="A8240" t="inlineStr">
        <is>
          <t>T1008238</t>
        </is>
      </c>
      <c r="B8240" t="inlineStr">
        <is>
          <t>2024-06-18</t>
        </is>
      </c>
      <c r="C8240" t="inlineStr">
        <is>
          <t>S046</t>
        </is>
      </c>
      <c r="D8240" t="inlineStr">
        <is>
          <t>Store_046</t>
        </is>
      </c>
      <c r="E8240" t="inlineStr">
        <is>
          <t>South</t>
        </is>
      </c>
      <c r="F8240" t="inlineStr">
        <is>
          <t>P0123</t>
        </is>
      </c>
      <c r="G8240" t="inlineStr">
        <is>
          <t>Prod_0123</t>
        </is>
      </c>
      <c r="H8240" t="inlineStr">
        <is>
          <t>Food</t>
        </is>
      </c>
      <c r="I8240" t="n">
        <v>8</v>
      </c>
      <c r="J8240" t="n">
        <v>569.62</v>
      </c>
      <c r="K8240" t="n">
        <v>0</v>
      </c>
      <c r="L8240">
        <f>I8240*J8240*(1-K8240)</f>
        <v/>
      </c>
      <c r="M8240">
        <f>VLOOKUP(F8240,Products!A:D,4,FALSE)*I8240</f>
        <v/>
      </c>
      <c r="N8240">
        <f>L8240-M8240</f>
        <v/>
      </c>
    </row>
    <row r="8241">
      <c r="A8241" t="inlineStr">
        <is>
          <t>T1008239</t>
        </is>
      </c>
      <c r="B8241" t="inlineStr">
        <is>
          <t>2025-09-18</t>
        </is>
      </c>
      <c r="C8241" t="inlineStr">
        <is>
          <t>S041</t>
        </is>
      </c>
      <c r="D8241" t="inlineStr">
        <is>
          <t>Store_041</t>
        </is>
      </c>
      <c r="E8241" t="inlineStr">
        <is>
          <t>East</t>
        </is>
      </c>
      <c r="F8241" t="inlineStr">
        <is>
          <t>P0020</t>
        </is>
      </c>
      <c r="G8241" t="inlineStr">
        <is>
          <t>Prod_0020</t>
        </is>
      </c>
      <c r="H8241" t="inlineStr">
        <is>
          <t>Beverages</t>
        </is>
      </c>
      <c r="I8241" t="n">
        <v>7</v>
      </c>
      <c r="J8241" t="n">
        <v>558.4400000000001</v>
      </c>
      <c r="K8241" t="n">
        <v>0</v>
      </c>
      <c r="L8241">
        <f>I8241*J8241*(1-K8241)</f>
        <v/>
      </c>
      <c r="M8241">
        <f>VLOOKUP(F8241,Products!A:D,4,FALSE)*I8241</f>
        <v/>
      </c>
      <c r="N8241">
        <f>L8241-M8241</f>
        <v/>
      </c>
    </row>
    <row r="8242">
      <c r="A8242" t="inlineStr">
        <is>
          <t>T1008240</t>
        </is>
      </c>
      <c r="B8242" t="inlineStr">
        <is>
          <t>2025-02-15</t>
        </is>
      </c>
      <c r="C8242" t="inlineStr">
        <is>
          <t>S014</t>
        </is>
      </c>
      <c r="D8242" t="inlineStr">
        <is>
          <t>Store_014</t>
        </is>
      </c>
      <c r="E8242" t="inlineStr">
        <is>
          <t>West</t>
        </is>
      </c>
      <c r="F8242" t="inlineStr">
        <is>
          <t>P0134</t>
        </is>
      </c>
      <c r="G8242" t="inlineStr">
        <is>
          <t>Prod_0134</t>
        </is>
      </c>
      <c r="H8242" t="inlineStr">
        <is>
          <t>Food</t>
        </is>
      </c>
      <c r="I8242" t="n">
        <v>5</v>
      </c>
      <c r="J8242" t="n">
        <v>355.96</v>
      </c>
      <c r="K8242" t="n">
        <v>0</v>
      </c>
      <c r="L8242">
        <f>I8242*J8242*(1-K8242)</f>
        <v/>
      </c>
      <c r="M8242">
        <f>VLOOKUP(F8242,Products!A:D,4,FALSE)*I8242</f>
        <v/>
      </c>
      <c r="N8242">
        <f>L8242-M8242</f>
        <v/>
      </c>
    </row>
    <row r="8243">
      <c r="A8243" t="inlineStr">
        <is>
          <t>T1008241</t>
        </is>
      </c>
      <c r="B8243" t="inlineStr">
        <is>
          <t>2023-10-21</t>
        </is>
      </c>
      <c r="C8243" t="inlineStr">
        <is>
          <t>S029</t>
        </is>
      </c>
      <c r="D8243" t="inlineStr">
        <is>
          <t>Store_029</t>
        </is>
      </c>
      <c r="E8243" t="inlineStr">
        <is>
          <t>South</t>
        </is>
      </c>
      <c r="F8243" t="inlineStr">
        <is>
          <t>P0092</t>
        </is>
      </c>
      <c r="G8243" t="inlineStr">
        <is>
          <t>Prod_0092</t>
        </is>
      </c>
      <c r="H8243" t="inlineStr">
        <is>
          <t>Household</t>
        </is>
      </c>
      <c r="I8243" t="n">
        <v>2</v>
      </c>
      <c r="J8243" t="n">
        <v>232.79</v>
      </c>
      <c r="K8243" t="n">
        <v>0.1</v>
      </c>
      <c r="L8243">
        <f>I8243*J8243*(1-K8243)</f>
        <v/>
      </c>
      <c r="M8243">
        <f>VLOOKUP(F8243,Products!A:D,4,FALSE)*I8243</f>
        <v/>
      </c>
      <c r="N8243">
        <f>L8243-M8243</f>
        <v/>
      </c>
    </row>
    <row r="8244">
      <c r="A8244" t="inlineStr">
        <is>
          <t>T1008242</t>
        </is>
      </c>
      <c r="B8244" t="inlineStr">
        <is>
          <t>2024-11-19</t>
        </is>
      </c>
      <c r="C8244" t="inlineStr">
        <is>
          <t>S002</t>
        </is>
      </c>
      <c r="D8244" t="inlineStr">
        <is>
          <t>Store_002</t>
        </is>
      </c>
      <c r="E8244" t="inlineStr">
        <is>
          <t>South</t>
        </is>
      </c>
      <c r="F8244" t="inlineStr">
        <is>
          <t>P0052</t>
        </is>
      </c>
      <c r="G8244" t="inlineStr">
        <is>
          <t>Prod_0052</t>
        </is>
      </c>
      <c r="H8244" t="inlineStr">
        <is>
          <t>Clothing</t>
        </is>
      </c>
      <c r="I8244" t="n">
        <v>1</v>
      </c>
      <c r="J8244" t="n">
        <v>39.8</v>
      </c>
      <c r="K8244" t="n">
        <v>0.05</v>
      </c>
      <c r="L8244">
        <f>I8244*J8244*(1-K8244)</f>
        <v/>
      </c>
      <c r="M8244">
        <f>VLOOKUP(F8244,Products!A:D,4,FALSE)*I8244</f>
        <v/>
      </c>
      <c r="N8244">
        <f>L8244-M8244</f>
        <v/>
      </c>
    </row>
    <row r="8245">
      <c r="A8245" t="inlineStr">
        <is>
          <t>T1008243</t>
        </is>
      </c>
      <c r="B8245" t="inlineStr">
        <is>
          <t>2024-10-28</t>
        </is>
      </c>
      <c r="C8245" t="inlineStr">
        <is>
          <t>S040</t>
        </is>
      </c>
      <c r="D8245" t="inlineStr">
        <is>
          <t>Store_040</t>
        </is>
      </c>
      <c r="E8245" t="inlineStr">
        <is>
          <t>Central</t>
        </is>
      </c>
      <c r="F8245" t="inlineStr">
        <is>
          <t>P0149</t>
        </is>
      </c>
      <c r="G8245" t="inlineStr">
        <is>
          <t>Prod_0149</t>
        </is>
      </c>
      <c r="H8245" t="inlineStr">
        <is>
          <t>Toys</t>
        </is>
      </c>
      <c r="I8245" t="n">
        <v>6</v>
      </c>
      <c r="J8245" t="n">
        <v>53.18</v>
      </c>
      <c r="K8245" t="n">
        <v>0</v>
      </c>
      <c r="L8245">
        <f>I8245*J8245*(1-K8245)</f>
        <v/>
      </c>
      <c r="M8245">
        <f>VLOOKUP(F8245,Products!A:D,4,FALSE)*I8245</f>
        <v/>
      </c>
      <c r="N8245">
        <f>L8245-M8245</f>
        <v/>
      </c>
    </row>
    <row r="8246">
      <c r="A8246" t="inlineStr">
        <is>
          <t>T1008244</t>
        </is>
      </c>
      <c r="B8246" t="inlineStr">
        <is>
          <t>2025-04-27</t>
        </is>
      </c>
      <c r="C8246" t="inlineStr">
        <is>
          <t>S024</t>
        </is>
      </c>
      <c r="D8246" t="inlineStr">
        <is>
          <t>Store_024</t>
        </is>
      </c>
      <c r="E8246" t="inlineStr">
        <is>
          <t>South</t>
        </is>
      </c>
      <c r="F8246" t="inlineStr">
        <is>
          <t>P0194</t>
        </is>
      </c>
      <c r="G8246" t="inlineStr">
        <is>
          <t>Prod_0194</t>
        </is>
      </c>
      <c r="H8246" t="inlineStr">
        <is>
          <t>Food</t>
        </is>
      </c>
      <c r="I8246" t="n">
        <v>7</v>
      </c>
      <c r="J8246" t="n">
        <v>732.76</v>
      </c>
      <c r="K8246" t="n">
        <v>0</v>
      </c>
      <c r="L8246">
        <f>I8246*J8246*(1-K8246)</f>
        <v/>
      </c>
      <c r="M8246">
        <f>VLOOKUP(F8246,Products!A:D,4,FALSE)*I8246</f>
        <v/>
      </c>
      <c r="N8246">
        <f>L8246-M8246</f>
        <v/>
      </c>
    </row>
    <row r="8247">
      <c r="A8247" t="inlineStr">
        <is>
          <t>T1008245</t>
        </is>
      </c>
      <c r="B8247" t="inlineStr">
        <is>
          <t>2024-01-26</t>
        </is>
      </c>
      <c r="C8247" t="inlineStr">
        <is>
          <t>S042</t>
        </is>
      </c>
      <c r="D8247" t="inlineStr">
        <is>
          <t>Store_042</t>
        </is>
      </c>
      <c r="E8247" t="inlineStr">
        <is>
          <t>Central</t>
        </is>
      </c>
      <c r="F8247" t="inlineStr">
        <is>
          <t>P0113</t>
        </is>
      </c>
      <c r="G8247" t="inlineStr">
        <is>
          <t>Prod_0113</t>
        </is>
      </c>
      <c r="H8247" t="inlineStr">
        <is>
          <t>Toys</t>
        </is>
      </c>
      <c r="I8247" t="n">
        <v>1</v>
      </c>
      <c r="J8247" t="n">
        <v>762.88</v>
      </c>
      <c r="K8247" t="n">
        <v>0</v>
      </c>
      <c r="L8247">
        <f>I8247*J8247*(1-K8247)</f>
        <v/>
      </c>
      <c r="M8247">
        <f>VLOOKUP(F8247,Products!A:D,4,FALSE)*I8247</f>
        <v/>
      </c>
      <c r="N8247">
        <f>L8247-M8247</f>
        <v/>
      </c>
    </row>
    <row r="8248">
      <c r="A8248" t="inlineStr">
        <is>
          <t>T1008246</t>
        </is>
      </c>
      <c r="B8248" t="inlineStr">
        <is>
          <t>2023-11-05</t>
        </is>
      </c>
      <c r="C8248" t="inlineStr">
        <is>
          <t>S015</t>
        </is>
      </c>
      <c r="D8248" t="inlineStr">
        <is>
          <t>Store_015</t>
        </is>
      </c>
      <c r="E8248" t="inlineStr">
        <is>
          <t>North</t>
        </is>
      </c>
      <c r="F8248" t="inlineStr">
        <is>
          <t>P0124</t>
        </is>
      </c>
      <c r="G8248" t="inlineStr">
        <is>
          <t>Prod_0124</t>
        </is>
      </c>
      <c r="H8248" t="inlineStr">
        <is>
          <t>Beverages</t>
        </is>
      </c>
      <c r="I8248" t="n">
        <v>9</v>
      </c>
      <c r="J8248" t="n">
        <v>706.6799999999999</v>
      </c>
      <c r="K8248" t="n">
        <v>0</v>
      </c>
      <c r="L8248">
        <f>I8248*J8248*(1-K8248)</f>
        <v/>
      </c>
      <c r="M8248">
        <f>VLOOKUP(F8248,Products!A:D,4,FALSE)*I8248</f>
        <v/>
      </c>
      <c r="N8248">
        <f>L8248-M8248</f>
        <v/>
      </c>
    </row>
    <row r="8249">
      <c r="A8249" t="inlineStr">
        <is>
          <t>T1008247</t>
        </is>
      </c>
      <c r="B8249" t="inlineStr">
        <is>
          <t>2024-12-17</t>
        </is>
      </c>
      <c r="C8249" t="inlineStr">
        <is>
          <t>S015</t>
        </is>
      </c>
      <c r="D8249" t="inlineStr">
        <is>
          <t>Store_015</t>
        </is>
      </c>
      <c r="E8249" t="inlineStr">
        <is>
          <t>North</t>
        </is>
      </c>
      <c r="F8249" t="inlineStr">
        <is>
          <t>P0187</t>
        </is>
      </c>
      <c r="G8249" t="inlineStr">
        <is>
          <t>Prod_0187</t>
        </is>
      </c>
      <c r="H8249" t="inlineStr">
        <is>
          <t>Food</t>
        </is>
      </c>
      <c r="I8249" t="n">
        <v>7</v>
      </c>
      <c r="J8249" t="n">
        <v>831.3099999999999</v>
      </c>
      <c r="K8249" t="n">
        <v>0</v>
      </c>
      <c r="L8249">
        <f>I8249*J8249*(1-K8249)</f>
        <v/>
      </c>
      <c r="M8249">
        <f>VLOOKUP(F8249,Products!A:D,4,FALSE)*I8249</f>
        <v/>
      </c>
      <c r="N8249">
        <f>L8249-M8249</f>
        <v/>
      </c>
    </row>
    <row r="8250">
      <c r="A8250" t="inlineStr">
        <is>
          <t>T1008248</t>
        </is>
      </c>
      <c r="B8250" t="inlineStr">
        <is>
          <t>2023-10-17</t>
        </is>
      </c>
      <c r="C8250" t="inlineStr">
        <is>
          <t>S022</t>
        </is>
      </c>
      <c r="D8250" t="inlineStr">
        <is>
          <t>Store_022</t>
        </is>
      </c>
      <c r="E8250" t="inlineStr">
        <is>
          <t>East</t>
        </is>
      </c>
      <c r="F8250" t="inlineStr">
        <is>
          <t>P0168</t>
        </is>
      </c>
      <c r="G8250" t="inlineStr">
        <is>
          <t>Prod_0168</t>
        </is>
      </c>
      <c r="H8250" t="inlineStr">
        <is>
          <t>Electronics</t>
        </is>
      </c>
      <c r="I8250" t="n">
        <v>8</v>
      </c>
      <c r="J8250" t="n">
        <v>75.90000000000001</v>
      </c>
      <c r="K8250" t="n">
        <v>0.15</v>
      </c>
      <c r="L8250">
        <f>I8250*J8250*(1-K8250)</f>
        <v/>
      </c>
      <c r="M8250">
        <f>VLOOKUP(F8250,Products!A:D,4,FALSE)*I8250</f>
        <v/>
      </c>
      <c r="N8250">
        <f>L8250-M8250</f>
        <v/>
      </c>
    </row>
    <row r="8251">
      <c r="A8251" t="inlineStr">
        <is>
          <t>T1008249</t>
        </is>
      </c>
      <c r="B8251" t="inlineStr">
        <is>
          <t>2025-03-26</t>
        </is>
      </c>
      <c r="C8251" t="inlineStr">
        <is>
          <t>S016</t>
        </is>
      </c>
      <c r="D8251" t="inlineStr">
        <is>
          <t>Store_016</t>
        </is>
      </c>
      <c r="E8251" t="inlineStr">
        <is>
          <t>West</t>
        </is>
      </c>
      <c r="F8251" t="inlineStr">
        <is>
          <t>P0031</t>
        </is>
      </c>
      <c r="G8251" t="inlineStr">
        <is>
          <t>Prod_0031</t>
        </is>
      </c>
      <c r="H8251" t="inlineStr">
        <is>
          <t>Food</t>
        </is>
      </c>
      <c r="I8251" t="n">
        <v>7</v>
      </c>
      <c r="J8251" t="n">
        <v>201.14</v>
      </c>
      <c r="K8251" t="n">
        <v>0</v>
      </c>
      <c r="L8251">
        <f>I8251*J8251*(1-K8251)</f>
        <v/>
      </c>
      <c r="M8251">
        <f>VLOOKUP(F8251,Products!A:D,4,FALSE)*I8251</f>
        <v/>
      </c>
      <c r="N8251">
        <f>L8251-M8251</f>
        <v/>
      </c>
    </row>
    <row r="8252">
      <c r="A8252" t="inlineStr">
        <is>
          <t>T1008250</t>
        </is>
      </c>
      <c r="B8252" t="inlineStr">
        <is>
          <t>2023-02-28</t>
        </is>
      </c>
      <c r="C8252" t="inlineStr">
        <is>
          <t>S033</t>
        </is>
      </c>
      <c r="D8252" t="inlineStr">
        <is>
          <t>Store_033</t>
        </is>
      </c>
      <c r="E8252" t="inlineStr">
        <is>
          <t>North</t>
        </is>
      </c>
      <c r="F8252" t="inlineStr">
        <is>
          <t>P0022</t>
        </is>
      </c>
      <c r="G8252" t="inlineStr">
        <is>
          <t>Prod_0022</t>
        </is>
      </c>
      <c r="H8252" t="inlineStr">
        <is>
          <t>Beverages</t>
        </is>
      </c>
      <c r="I8252" t="n">
        <v>7</v>
      </c>
      <c r="J8252" t="n">
        <v>244.94</v>
      </c>
      <c r="K8252" t="n">
        <v>0.15</v>
      </c>
      <c r="L8252">
        <f>I8252*J8252*(1-K8252)</f>
        <v/>
      </c>
      <c r="M8252">
        <f>VLOOKUP(F8252,Products!A:D,4,FALSE)*I8252</f>
        <v/>
      </c>
      <c r="N8252">
        <f>L8252-M8252</f>
        <v/>
      </c>
    </row>
    <row r="8253">
      <c r="A8253" t="inlineStr">
        <is>
          <t>T1008251</t>
        </is>
      </c>
      <c r="B8253" t="inlineStr">
        <is>
          <t>2023-11-30</t>
        </is>
      </c>
      <c r="C8253" t="inlineStr">
        <is>
          <t>S041</t>
        </is>
      </c>
      <c r="D8253" t="inlineStr">
        <is>
          <t>Store_041</t>
        </is>
      </c>
      <c r="E8253" t="inlineStr">
        <is>
          <t>East</t>
        </is>
      </c>
      <c r="F8253" t="inlineStr">
        <is>
          <t>P0002</t>
        </is>
      </c>
      <c r="G8253" t="inlineStr">
        <is>
          <t>Prod_0002</t>
        </is>
      </c>
      <c r="H8253" t="inlineStr">
        <is>
          <t>Food</t>
        </is>
      </c>
      <c r="I8253" t="n">
        <v>8</v>
      </c>
      <c r="J8253" t="n">
        <v>234.29</v>
      </c>
      <c r="K8253" t="n">
        <v>0.1</v>
      </c>
      <c r="L8253">
        <f>I8253*J8253*(1-K8253)</f>
        <v/>
      </c>
      <c r="M8253">
        <f>VLOOKUP(F8253,Products!A:D,4,FALSE)*I8253</f>
        <v/>
      </c>
      <c r="N8253">
        <f>L8253-M8253</f>
        <v/>
      </c>
    </row>
    <row r="8254">
      <c r="A8254" t="inlineStr">
        <is>
          <t>T1008252</t>
        </is>
      </c>
      <c r="B8254" t="inlineStr">
        <is>
          <t>2023-05-07</t>
        </is>
      </c>
      <c r="C8254" t="inlineStr">
        <is>
          <t>S043</t>
        </is>
      </c>
      <c r="D8254" t="inlineStr">
        <is>
          <t>Store_043</t>
        </is>
      </c>
      <c r="E8254" t="inlineStr">
        <is>
          <t>East</t>
        </is>
      </c>
      <c r="F8254" t="inlineStr">
        <is>
          <t>P0193</t>
        </is>
      </c>
      <c r="G8254" t="inlineStr">
        <is>
          <t>Prod_0193</t>
        </is>
      </c>
      <c r="H8254" t="inlineStr">
        <is>
          <t>Food</t>
        </is>
      </c>
      <c r="I8254" t="n">
        <v>3</v>
      </c>
      <c r="J8254" t="n">
        <v>591.92</v>
      </c>
      <c r="K8254" t="n">
        <v>0.05</v>
      </c>
      <c r="L8254">
        <f>I8254*J8254*(1-K8254)</f>
        <v/>
      </c>
      <c r="M8254">
        <f>VLOOKUP(F8254,Products!A:D,4,FALSE)*I8254</f>
        <v/>
      </c>
      <c r="N8254">
        <f>L8254-M8254</f>
        <v/>
      </c>
    </row>
    <row r="8255">
      <c r="A8255" t="inlineStr">
        <is>
          <t>T1008253</t>
        </is>
      </c>
      <c r="B8255" t="inlineStr">
        <is>
          <t>2023-04-25</t>
        </is>
      </c>
      <c r="C8255" t="inlineStr">
        <is>
          <t>S033</t>
        </is>
      </c>
      <c r="D8255" t="inlineStr">
        <is>
          <t>Store_033</t>
        </is>
      </c>
      <c r="E8255" t="inlineStr">
        <is>
          <t>North</t>
        </is>
      </c>
      <c r="F8255" t="inlineStr">
        <is>
          <t>P0052</t>
        </is>
      </c>
      <c r="G8255" t="inlineStr">
        <is>
          <t>Prod_0052</t>
        </is>
      </c>
      <c r="H8255" t="inlineStr">
        <is>
          <t>Clothing</t>
        </is>
      </c>
      <c r="I8255" t="n">
        <v>6</v>
      </c>
      <c r="J8255" t="n">
        <v>58.82</v>
      </c>
      <c r="K8255" t="n">
        <v>0</v>
      </c>
      <c r="L8255">
        <f>I8255*J8255*(1-K8255)</f>
        <v/>
      </c>
      <c r="M8255">
        <f>VLOOKUP(F8255,Products!A:D,4,FALSE)*I8255</f>
        <v/>
      </c>
      <c r="N8255">
        <f>L8255-M8255</f>
        <v/>
      </c>
    </row>
    <row r="8256">
      <c r="A8256" t="inlineStr">
        <is>
          <t>T1008254</t>
        </is>
      </c>
      <c r="B8256" t="inlineStr">
        <is>
          <t>2025-06-14</t>
        </is>
      </c>
      <c r="C8256" t="inlineStr">
        <is>
          <t>S013</t>
        </is>
      </c>
      <c r="D8256" t="inlineStr">
        <is>
          <t>Store_013</t>
        </is>
      </c>
      <c r="E8256" t="inlineStr">
        <is>
          <t>North</t>
        </is>
      </c>
      <c r="F8256" t="inlineStr">
        <is>
          <t>P0109</t>
        </is>
      </c>
      <c r="G8256" t="inlineStr">
        <is>
          <t>Prod_0109</t>
        </is>
      </c>
      <c r="H8256" t="inlineStr">
        <is>
          <t>Beverages</t>
        </is>
      </c>
      <c r="I8256" t="n">
        <v>4</v>
      </c>
      <c r="J8256" t="n">
        <v>563.41</v>
      </c>
      <c r="K8256" t="n">
        <v>0</v>
      </c>
      <c r="L8256">
        <f>I8256*J8256*(1-K8256)</f>
        <v/>
      </c>
      <c r="M8256">
        <f>VLOOKUP(F8256,Products!A:D,4,FALSE)*I8256</f>
        <v/>
      </c>
      <c r="N8256">
        <f>L8256-M8256</f>
        <v/>
      </c>
    </row>
    <row r="8257">
      <c r="A8257" t="inlineStr">
        <is>
          <t>T1008255</t>
        </is>
      </c>
      <c r="B8257" t="inlineStr">
        <is>
          <t>2023-08-19</t>
        </is>
      </c>
      <c r="C8257" t="inlineStr">
        <is>
          <t>S030</t>
        </is>
      </c>
      <c r="D8257" t="inlineStr">
        <is>
          <t>Store_030</t>
        </is>
      </c>
      <c r="E8257" t="inlineStr">
        <is>
          <t>North</t>
        </is>
      </c>
      <c r="F8257" t="inlineStr">
        <is>
          <t>P0068</t>
        </is>
      </c>
      <c r="G8257" t="inlineStr">
        <is>
          <t>Prod_0068</t>
        </is>
      </c>
      <c r="H8257" t="inlineStr">
        <is>
          <t>Household</t>
        </is>
      </c>
      <c r="I8257" t="n">
        <v>1</v>
      </c>
      <c r="J8257" t="n">
        <v>278.83</v>
      </c>
      <c r="K8257" t="n">
        <v>0</v>
      </c>
      <c r="L8257">
        <f>I8257*J8257*(1-K8257)</f>
        <v/>
      </c>
      <c r="M8257">
        <f>VLOOKUP(F8257,Products!A:D,4,FALSE)*I8257</f>
        <v/>
      </c>
      <c r="N8257">
        <f>L8257-M8257</f>
        <v/>
      </c>
    </row>
    <row r="8258">
      <c r="A8258" t="inlineStr">
        <is>
          <t>T1008256</t>
        </is>
      </c>
      <c r="B8258" t="inlineStr">
        <is>
          <t>2025-07-12</t>
        </is>
      </c>
      <c r="C8258" t="inlineStr">
        <is>
          <t>S041</t>
        </is>
      </c>
      <c r="D8258" t="inlineStr">
        <is>
          <t>Store_041</t>
        </is>
      </c>
      <c r="E8258" t="inlineStr">
        <is>
          <t>East</t>
        </is>
      </c>
      <c r="F8258" t="inlineStr">
        <is>
          <t>P0084</t>
        </is>
      </c>
      <c r="G8258" t="inlineStr">
        <is>
          <t>Prod_0084</t>
        </is>
      </c>
      <c r="H8258" t="inlineStr">
        <is>
          <t>Beverages</t>
        </is>
      </c>
      <c r="I8258" t="n">
        <v>9</v>
      </c>
      <c r="J8258" t="n">
        <v>974.33</v>
      </c>
      <c r="K8258" t="n">
        <v>0</v>
      </c>
      <c r="L8258">
        <f>I8258*J8258*(1-K8258)</f>
        <v/>
      </c>
      <c r="M8258">
        <f>VLOOKUP(F8258,Products!A:D,4,FALSE)*I8258</f>
        <v/>
      </c>
      <c r="N8258">
        <f>L8258-M8258</f>
        <v/>
      </c>
    </row>
    <row r="8259">
      <c r="A8259" t="inlineStr">
        <is>
          <t>T1008257</t>
        </is>
      </c>
      <c r="B8259" t="inlineStr">
        <is>
          <t>2023-01-19</t>
        </is>
      </c>
      <c r="C8259" t="inlineStr">
        <is>
          <t>S034</t>
        </is>
      </c>
      <c r="D8259" t="inlineStr">
        <is>
          <t>Store_034</t>
        </is>
      </c>
      <c r="E8259" t="inlineStr">
        <is>
          <t>Central</t>
        </is>
      </c>
      <c r="F8259" t="inlineStr">
        <is>
          <t>P0010</t>
        </is>
      </c>
      <c r="G8259" t="inlineStr">
        <is>
          <t>Prod_0010</t>
        </is>
      </c>
      <c r="H8259" t="inlineStr">
        <is>
          <t>Electronics</t>
        </is>
      </c>
      <c r="I8259" t="n">
        <v>7</v>
      </c>
      <c r="J8259" t="n">
        <v>708.12</v>
      </c>
      <c r="K8259" t="n">
        <v>0</v>
      </c>
      <c r="L8259">
        <f>I8259*J8259*(1-K8259)</f>
        <v/>
      </c>
      <c r="M8259">
        <f>VLOOKUP(F8259,Products!A:D,4,FALSE)*I8259</f>
        <v/>
      </c>
      <c r="N8259">
        <f>L8259-M8259</f>
        <v/>
      </c>
    </row>
    <row r="8260">
      <c r="A8260" t="inlineStr">
        <is>
          <t>T1008258</t>
        </is>
      </c>
      <c r="B8260" t="inlineStr">
        <is>
          <t>2025-04-04</t>
        </is>
      </c>
      <c r="C8260" t="inlineStr">
        <is>
          <t>S041</t>
        </is>
      </c>
      <c r="D8260" t="inlineStr">
        <is>
          <t>Store_041</t>
        </is>
      </c>
      <c r="E8260" t="inlineStr">
        <is>
          <t>East</t>
        </is>
      </c>
      <c r="F8260" t="inlineStr">
        <is>
          <t>P0122</t>
        </is>
      </c>
      <c r="G8260" t="inlineStr">
        <is>
          <t>Prod_0122</t>
        </is>
      </c>
      <c r="H8260" t="inlineStr">
        <is>
          <t>Beverages</t>
        </is>
      </c>
      <c r="I8260" t="n">
        <v>4</v>
      </c>
      <c r="J8260" t="n">
        <v>641.51</v>
      </c>
      <c r="K8260" t="n">
        <v>0.1</v>
      </c>
      <c r="L8260">
        <f>I8260*J8260*(1-K8260)</f>
        <v/>
      </c>
      <c r="M8260">
        <f>VLOOKUP(F8260,Products!A:D,4,FALSE)*I8260</f>
        <v/>
      </c>
      <c r="N8260">
        <f>L8260-M8260</f>
        <v/>
      </c>
    </row>
    <row r="8261">
      <c r="A8261" t="inlineStr">
        <is>
          <t>T1008259</t>
        </is>
      </c>
      <c r="B8261" t="inlineStr">
        <is>
          <t>2025-01-23</t>
        </is>
      </c>
      <c r="C8261" t="inlineStr">
        <is>
          <t>S023</t>
        </is>
      </c>
      <c r="D8261" t="inlineStr">
        <is>
          <t>Store_023</t>
        </is>
      </c>
      <c r="E8261" t="inlineStr">
        <is>
          <t>South</t>
        </is>
      </c>
      <c r="F8261" t="inlineStr">
        <is>
          <t>P0181</t>
        </is>
      </c>
      <c r="G8261" t="inlineStr">
        <is>
          <t>Prod_0181</t>
        </is>
      </c>
      <c r="H8261" t="inlineStr">
        <is>
          <t>Electronics</t>
        </is>
      </c>
      <c r="I8261" t="n">
        <v>2</v>
      </c>
      <c r="J8261" t="n">
        <v>826.52</v>
      </c>
      <c r="K8261" t="n">
        <v>0</v>
      </c>
      <c r="L8261">
        <f>I8261*J8261*(1-K8261)</f>
        <v/>
      </c>
      <c r="M8261">
        <f>VLOOKUP(F8261,Products!A:D,4,FALSE)*I8261</f>
        <v/>
      </c>
      <c r="N8261">
        <f>L8261-M8261</f>
        <v/>
      </c>
    </row>
    <row r="8262">
      <c r="A8262" t="inlineStr">
        <is>
          <t>T1008260</t>
        </is>
      </c>
      <c r="B8262" t="inlineStr">
        <is>
          <t>2025-04-10</t>
        </is>
      </c>
      <c r="C8262" t="inlineStr">
        <is>
          <t>S006</t>
        </is>
      </c>
      <c r="D8262" t="inlineStr">
        <is>
          <t>Store_006</t>
        </is>
      </c>
      <c r="E8262" t="inlineStr">
        <is>
          <t>East</t>
        </is>
      </c>
      <c r="F8262" t="inlineStr">
        <is>
          <t>P0023</t>
        </is>
      </c>
      <c r="G8262" t="inlineStr">
        <is>
          <t>Prod_0023</t>
        </is>
      </c>
      <c r="H8262" t="inlineStr">
        <is>
          <t>Stationery</t>
        </is>
      </c>
      <c r="I8262" t="n">
        <v>5</v>
      </c>
      <c r="J8262" t="n">
        <v>150.25</v>
      </c>
      <c r="K8262" t="n">
        <v>0</v>
      </c>
      <c r="L8262">
        <f>I8262*J8262*(1-K8262)</f>
        <v/>
      </c>
      <c r="M8262">
        <f>VLOOKUP(F8262,Products!A:D,4,FALSE)*I8262</f>
        <v/>
      </c>
      <c r="N8262">
        <f>L8262-M8262</f>
        <v/>
      </c>
    </row>
    <row r="8263">
      <c r="A8263" t="inlineStr">
        <is>
          <t>T1008261</t>
        </is>
      </c>
      <c r="B8263" t="inlineStr">
        <is>
          <t>2025-05-19</t>
        </is>
      </c>
      <c r="C8263" t="inlineStr">
        <is>
          <t>S046</t>
        </is>
      </c>
      <c r="D8263" t="inlineStr">
        <is>
          <t>Store_046</t>
        </is>
      </c>
      <c r="E8263" t="inlineStr">
        <is>
          <t>South</t>
        </is>
      </c>
      <c r="F8263" t="inlineStr">
        <is>
          <t>P0198</t>
        </is>
      </c>
      <c r="G8263" t="inlineStr">
        <is>
          <t>Prod_0198</t>
        </is>
      </c>
      <c r="H8263" t="inlineStr">
        <is>
          <t>Beverages</t>
        </is>
      </c>
      <c r="I8263" t="n">
        <v>7</v>
      </c>
      <c r="J8263" t="n">
        <v>670.66</v>
      </c>
      <c r="K8263" t="n">
        <v>0.05</v>
      </c>
      <c r="L8263">
        <f>I8263*J8263*(1-K8263)</f>
        <v/>
      </c>
      <c r="M8263">
        <f>VLOOKUP(F8263,Products!A:D,4,FALSE)*I8263</f>
        <v/>
      </c>
      <c r="N8263">
        <f>L8263-M8263</f>
        <v/>
      </c>
    </row>
    <row r="8264">
      <c r="A8264" t="inlineStr">
        <is>
          <t>T1008262</t>
        </is>
      </c>
      <c r="B8264" t="inlineStr">
        <is>
          <t>2025-02-11</t>
        </is>
      </c>
      <c r="C8264" t="inlineStr">
        <is>
          <t>S030</t>
        </is>
      </c>
      <c r="D8264" t="inlineStr">
        <is>
          <t>Store_030</t>
        </is>
      </c>
      <c r="E8264" t="inlineStr">
        <is>
          <t>North</t>
        </is>
      </c>
      <c r="F8264" t="inlineStr">
        <is>
          <t>P0083</t>
        </is>
      </c>
      <c r="G8264" t="inlineStr">
        <is>
          <t>Prod_0083</t>
        </is>
      </c>
      <c r="H8264" t="inlineStr">
        <is>
          <t>Clothing</t>
        </is>
      </c>
      <c r="I8264" t="n">
        <v>5</v>
      </c>
      <c r="J8264" t="n">
        <v>608.52</v>
      </c>
      <c r="K8264" t="n">
        <v>0</v>
      </c>
      <c r="L8264">
        <f>I8264*J8264*(1-K8264)</f>
        <v/>
      </c>
      <c r="M8264">
        <f>VLOOKUP(F8264,Products!A:D,4,FALSE)*I8264</f>
        <v/>
      </c>
      <c r="N8264">
        <f>L8264-M8264</f>
        <v/>
      </c>
    </row>
    <row r="8265">
      <c r="A8265" t="inlineStr">
        <is>
          <t>T1008263</t>
        </is>
      </c>
      <c r="B8265" t="inlineStr">
        <is>
          <t>2024-06-24</t>
        </is>
      </c>
      <c r="C8265" t="inlineStr">
        <is>
          <t>S020</t>
        </is>
      </c>
      <c r="D8265" t="inlineStr">
        <is>
          <t>Store_020</t>
        </is>
      </c>
      <c r="E8265" t="inlineStr">
        <is>
          <t>West</t>
        </is>
      </c>
      <c r="F8265" t="inlineStr">
        <is>
          <t>P0178</t>
        </is>
      </c>
      <c r="G8265" t="inlineStr">
        <is>
          <t>Prod_0178</t>
        </is>
      </c>
      <c r="H8265" t="inlineStr">
        <is>
          <t>Beverages</t>
        </is>
      </c>
      <c r="I8265" t="n">
        <v>5</v>
      </c>
      <c r="J8265" t="n">
        <v>584.52</v>
      </c>
      <c r="K8265" t="n">
        <v>0</v>
      </c>
      <c r="L8265">
        <f>I8265*J8265*(1-K8265)</f>
        <v/>
      </c>
      <c r="M8265">
        <f>VLOOKUP(F8265,Products!A:D,4,FALSE)*I8265</f>
        <v/>
      </c>
      <c r="N8265">
        <f>L8265-M8265</f>
        <v/>
      </c>
    </row>
    <row r="8266">
      <c r="A8266" t="inlineStr">
        <is>
          <t>T1008264</t>
        </is>
      </c>
      <c r="B8266" t="inlineStr">
        <is>
          <t>2025-01-01</t>
        </is>
      </c>
      <c r="C8266" t="inlineStr">
        <is>
          <t>S048</t>
        </is>
      </c>
      <c r="D8266" t="inlineStr">
        <is>
          <t>Store_048</t>
        </is>
      </c>
      <c r="E8266" t="inlineStr">
        <is>
          <t>South</t>
        </is>
      </c>
      <c r="F8266" t="inlineStr">
        <is>
          <t>P0105</t>
        </is>
      </c>
      <c r="G8266" t="inlineStr">
        <is>
          <t>Prod_0105</t>
        </is>
      </c>
      <c r="H8266" t="inlineStr">
        <is>
          <t>Electronics</t>
        </is>
      </c>
      <c r="I8266" t="n">
        <v>5</v>
      </c>
      <c r="J8266" t="n">
        <v>646.65</v>
      </c>
      <c r="K8266" t="n">
        <v>0.2</v>
      </c>
      <c r="L8266">
        <f>I8266*J8266*(1-K8266)</f>
        <v/>
      </c>
      <c r="M8266">
        <f>VLOOKUP(F8266,Products!A:D,4,FALSE)*I8266</f>
        <v/>
      </c>
      <c r="N8266">
        <f>L8266-M8266</f>
        <v/>
      </c>
    </row>
    <row r="8267">
      <c r="A8267" t="inlineStr">
        <is>
          <t>T1008265</t>
        </is>
      </c>
      <c r="B8267" t="inlineStr">
        <is>
          <t>2023-09-04</t>
        </is>
      </c>
      <c r="C8267" t="inlineStr">
        <is>
          <t>S014</t>
        </is>
      </c>
      <c r="D8267" t="inlineStr">
        <is>
          <t>Store_014</t>
        </is>
      </c>
      <c r="E8267" t="inlineStr">
        <is>
          <t>West</t>
        </is>
      </c>
      <c r="F8267" t="inlineStr">
        <is>
          <t>P0075</t>
        </is>
      </c>
      <c r="G8267" t="inlineStr">
        <is>
          <t>Prod_0075</t>
        </is>
      </c>
      <c r="H8267" t="inlineStr">
        <is>
          <t>Beverages</t>
        </is>
      </c>
      <c r="I8267" t="n">
        <v>9</v>
      </c>
      <c r="J8267" t="n">
        <v>682.74</v>
      </c>
      <c r="K8267" t="n">
        <v>0.15</v>
      </c>
      <c r="L8267">
        <f>I8267*J8267*(1-K8267)</f>
        <v/>
      </c>
      <c r="M8267">
        <f>VLOOKUP(F8267,Products!A:D,4,FALSE)*I8267</f>
        <v/>
      </c>
      <c r="N8267">
        <f>L8267-M8267</f>
        <v/>
      </c>
    </row>
    <row r="8268">
      <c r="A8268" t="inlineStr">
        <is>
          <t>T1008266</t>
        </is>
      </c>
      <c r="B8268" t="inlineStr">
        <is>
          <t>2025-02-04</t>
        </is>
      </c>
      <c r="C8268" t="inlineStr">
        <is>
          <t>S015</t>
        </is>
      </c>
      <c r="D8268" t="inlineStr">
        <is>
          <t>Store_015</t>
        </is>
      </c>
      <c r="E8268" t="inlineStr">
        <is>
          <t>North</t>
        </is>
      </c>
      <c r="F8268" t="inlineStr">
        <is>
          <t>P0164</t>
        </is>
      </c>
      <c r="G8268" t="inlineStr">
        <is>
          <t>Prod_0164</t>
        </is>
      </c>
      <c r="H8268" t="inlineStr">
        <is>
          <t>Food</t>
        </is>
      </c>
      <c r="I8268" t="n">
        <v>2</v>
      </c>
      <c r="J8268" t="n">
        <v>495.14</v>
      </c>
      <c r="K8268" t="n">
        <v>0.1</v>
      </c>
      <c r="L8268">
        <f>I8268*J8268*(1-K8268)</f>
        <v/>
      </c>
      <c r="M8268">
        <f>VLOOKUP(F8268,Products!A:D,4,FALSE)*I8268</f>
        <v/>
      </c>
      <c r="N8268">
        <f>L8268-M8268</f>
        <v/>
      </c>
    </row>
    <row r="8269">
      <c r="A8269" t="inlineStr">
        <is>
          <t>T1008267</t>
        </is>
      </c>
      <c r="B8269" t="inlineStr">
        <is>
          <t>2023-04-14</t>
        </is>
      </c>
      <c r="C8269" t="inlineStr">
        <is>
          <t>S010</t>
        </is>
      </c>
      <c r="D8269" t="inlineStr">
        <is>
          <t>Store_010</t>
        </is>
      </c>
      <c r="E8269" t="inlineStr">
        <is>
          <t>North</t>
        </is>
      </c>
      <c r="F8269" t="inlineStr">
        <is>
          <t>P0098</t>
        </is>
      </c>
      <c r="G8269" t="inlineStr">
        <is>
          <t>Prod_0098</t>
        </is>
      </c>
      <c r="H8269" t="inlineStr">
        <is>
          <t>Clothing</t>
        </is>
      </c>
      <c r="I8269" t="n">
        <v>3</v>
      </c>
      <c r="J8269" t="n">
        <v>620.92</v>
      </c>
      <c r="K8269" t="n">
        <v>0.05</v>
      </c>
      <c r="L8269">
        <f>I8269*J8269*(1-K8269)</f>
        <v/>
      </c>
      <c r="M8269">
        <f>VLOOKUP(F8269,Products!A:D,4,FALSE)*I8269</f>
        <v/>
      </c>
      <c r="N8269">
        <f>L8269-M8269</f>
        <v/>
      </c>
    </row>
    <row r="8270">
      <c r="A8270" t="inlineStr">
        <is>
          <t>T1008268</t>
        </is>
      </c>
      <c r="B8270" t="inlineStr">
        <is>
          <t>2023-12-24</t>
        </is>
      </c>
      <c r="C8270" t="inlineStr">
        <is>
          <t>S019</t>
        </is>
      </c>
      <c r="D8270" t="inlineStr">
        <is>
          <t>Store_019</t>
        </is>
      </c>
      <c r="E8270" t="inlineStr">
        <is>
          <t>East</t>
        </is>
      </c>
      <c r="F8270" t="inlineStr">
        <is>
          <t>P0092</t>
        </is>
      </c>
      <c r="G8270" t="inlineStr">
        <is>
          <t>Prod_0092</t>
        </is>
      </c>
      <c r="H8270" t="inlineStr">
        <is>
          <t>Household</t>
        </is>
      </c>
      <c r="I8270" t="n">
        <v>7</v>
      </c>
      <c r="J8270" t="n">
        <v>206.77</v>
      </c>
      <c r="K8270" t="n">
        <v>0</v>
      </c>
      <c r="L8270">
        <f>I8270*J8270*(1-K8270)</f>
        <v/>
      </c>
      <c r="M8270">
        <f>VLOOKUP(F8270,Products!A:D,4,FALSE)*I8270</f>
        <v/>
      </c>
      <c r="N8270">
        <f>L8270-M8270</f>
        <v/>
      </c>
    </row>
    <row r="8271">
      <c r="A8271" t="inlineStr">
        <is>
          <t>T1008269</t>
        </is>
      </c>
      <c r="B8271" t="inlineStr">
        <is>
          <t>2024-12-16</t>
        </is>
      </c>
      <c r="C8271" t="inlineStr">
        <is>
          <t>S009</t>
        </is>
      </c>
      <c r="D8271" t="inlineStr">
        <is>
          <t>Store_009</t>
        </is>
      </c>
      <c r="E8271" t="inlineStr">
        <is>
          <t>Central</t>
        </is>
      </c>
      <c r="F8271" t="inlineStr">
        <is>
          <t>P0154</t>
        </is>
      </c>
      <c r="G8271" t="inlineStr">
        <is>
          <t>Prod_0154</t>
        </is>
      </c>
      <c r="H8271" t="inlineStr">
        <is>
          <t>Toys</t>
        </is>
      </c>
      <c r="I8271" t="n">
        <v>7</v>
      </c>
      <c r="J8271" t="n">
        <v>355.4</v>
      </c>
      <c r="K8271" t="n">
        <v>0</v>
      </c>
      <c r="L8271">
        <f>I8271*J8271*(1-K8271)</f>
        <v/>
      </c>
      <c r="M8271">
        <f>VLOOKUP(F8271,Products!A:D,4,FALSE)*I8271</f>
        <v/>
      </c>
      <c r="N8271">
        <f>L8271-M8271</f>
        <v/>
      </c>
    </row>
    <row r="8272">
      <c r="A8272" t="inlineStr">
        <is>
          <t>T1008270</t>
        </is>
      </c>
      <c r="B8272" t="inlineStr">
        <is>
          <t>2024-05-28</t>
        </is>
      </c>
      <c r="C8272" t="inlineStr">
        <is>
          <t>S012</t>
        </is>
      </c>
      <c r="D8272" t="inlineStr">
        <is>
          <t>Store_012</t>
        </is>
      </c>
      <c r="E8272" t="inlineStr">
        <is>
          <t>South</t>
        </is>
      </c>
      <c r="F8272" t="inlineStr">
        <is>
          <t>P0110</t>
        </is>
      </c>
      <c r="G8272" t="inlineStr">
        <is>
          <t>Prod_0110</t>
        </is>
      </c>
      <c r="H8272" t="inlineStr">
        <is>
          <t>Stationery</t>
        </is>
      </c>
      <c r="I8272" t="n">
        <v>6</v>
      </c>
      <c r="J8272" t="n">
        <v>92.5</v>
      </c>
      <c r="K8272" t="n">
        <v>0.1</v>
      </c>
      <c r="L8272">
        <f>I8272*J8272*(1-K8272)</f>
        <v/>
      </c>
      <c r="M8272">
        <f>VLOOKUP(F8272,Products!A:D,4,FALSE)*I8272</f>
        <v/>
      </c>
      <c r="N8272">
        <f>L8272-M8272</f>
        <v/>
      </c>
    </row>
    <row r="8273">
      <c r="A8273" t="inlineStr">
        <is>
          <t>T1008271</t>
        </is>
      </c>
      <c r="B8273" t="inlineStr">
        <is>
          <t>2023-03-22</t>
        </is>
      </c>
      <c r="C8273" t="inlineStr">
        <is>
          <t>S032</t>
        </is>
      </c>
      <c r="D8273" t="inlineStr">
        <is>
          <t>Store_032</t>
        </is>
      </c>
      <c r="E8273" t="inlineStr">
        <is>
          <t>Central</t>
        </is>
      </c>
      <c r="F8273" t="inlineStr">
        <is>
          <t>P0041</t>
        </is>
      </c>
      <c r="G8273" t="inlineStr">
        <is>
          <t>Prod_0041</t>
        </is>
      </c>
      <c r="H8273" t="inlineStr">
        <is>
          <t>Stationery</t>
        </is>
      </c>
      <c r="I8273" t="n">
        <v>4</v>
      </c>
      <c r="J8273" t="n">
        <v>320.05</v>
      </c>
      <c r="K8273" t="n">
        <v>0</v>
      </c>
      <c r="L8273">
        <f>I8273*J8273*(1-K8273)</f>
        <v/>
      </c>
      <c r="M8273">
        <f>VLOOKUP(F8273,Products!A:D,4,FALSE)*I8273</f>
        <v/>
      </c>
      <c r="N8273">
        <f>L8273-M8273</f>
        <v/>
      </c>
    </row>
    <row r="8274">
      <c r="A8274" t="inlineStr">
        <is>
          <t>T1008272</t>
        </is>
      </c>
      <c r="B8274" t="inlineStr">
        <is>
          <t>2023-12-12</t>
        </is>
      </c>
      <c r="C8274" t="inlineStr">
        <is>
          <t>S009</t>
        </is>
      </c>
      <c r="D8274" t="inlineStr">
        <is>
          <t>Store_009</t>
        </is>
      </c>
      <c r="E8274" t="inlineStr">
        <is>
          <t>Central</t>
        </is>
      </c>
      <c r="F8274" t="inlineStr">
        <is>
          <t>P0155</t>
        </is>
      </c>
      <c r="G8274" t="inlineStr">
        <is>
          <t>Prod_0155</t>
        </is>
      </c>
      <c r="H8274" t="inlineStr">
        <is>
          <t>Electronics</t>
        </is>
      </c>
      <c r="I8274" t="n">
        <v>9</v>
      </c>
      <c r="J8274" t="n">
        <v>369.35</v>
      </c>
      <c r="K8274" t="n">
        <v>0.1</v>
      </c>
      <c r="L8274">
        <f>I8274*J8274*(1-K8274)</f>
        <v/>
      </c>
      <c r="M8274">
        <f>VLOOKUP(F8274,Products!A:D,4,FALSE)*I8274</f>
        <v/>
      </c>
      <c r="N8274">
        <f>L8274-M8274</f>
        <v/>
      </c>
    </row>
    <row r="8275">
      <c r="A8275" t="inlineStr">
        <is>
          <t>T1008273</t>
        </is>
      </c>
      <c r="B8275" t="inlineStr">
        <is>
          <t>2023-04-10</t>
        </is>
      </c>
      <c r="C8275" t="inlineStr">
        <is>
          <t>S011</t>
        </is>
      </c>
      <c r="D8275" t="inlineStr">
        <is>
          <t>Store_011</t>
        </is>
      </c>
      <c r="E8275" t="inlineStr">
        <is>
          <t>South</t>
        </is>
      </c>
      <c r="F8275" t="inlineStr">
        <is>
          <t>P0145</t>
        </is>
      </c>
      <c r="G8275" t="inlineStr">
        <is>
          <t>Prod_0145</t>
        </is>
      </c>
      <c r="H8275" t="inlineStr">
        <is>
          <t>Electronics</t>
        </is>
      </c>
      <c r="I8275" t="n">
        <v>7</v>
      </c>
      <c r="J8275" t="n">
        <v>520.0599999999999</v>
      </c>
      <c r="K8275" t="n">
        <v>0.05</v>
      </c>
      <c r="L8275">
        <f>I8275*J8275*(1-K8275)</f>
        <v/>
      </c>
      <c r="M8275">
        <f>VLOOKUP(F8275,Products!A:D,4,FALSE)*I8275</f>
        <v/>
      </c>
      <c r="N8275">
        <f>L8275-M8275</f>
        <v/>
      </c>
    </row>
    <row r="8276">
      <c r="A8276" t="inlineStr">
        <is>
          <t>T1008274</t>
        </is>
      </c>
      <c r="B8276" t="inlineStr">
        <is>
          <t>2025-01-29</t>
        </is>
      </c>
      <c r="C8276" t="inlineStr">
        <is>
          <t>S039</t>
        </is>
      </c>
      <c r="D8276" t="inlineStr">
        <is>
          <t>Store_039</t>
        </is>
      </c>
      <c r="E8276" t="inlineStr">
        <is>
          <t>North</t>
        </is>
      </c>
      <c r="F8276" t="inlineStr">
        <is>
          <t>P0056</t>
        </is>
      </c>
      <c r="G8276" t="inlineStr">
        <is>
          <t>Prod_0056</t>
        </is>
      </c>
      <c r="H8276" t="inlineStr">
        <is>
          <t>Household</t>
        </is>
      </c>
      <c r="I8276" t="n">
        <v>4</v>
      </c>
      <c r="J8276" t="n">
        <v>300.88</v>
      </c>
      <c r="K8276" t="n">
        <v>0</v>
      </c>
      <c r="L8276">
        <f>I8276*J8276*(1-K8276)</f>
        <v/>
      </c>
      <c r="M8276">
        <f>VLOOKUP(F8276,Products!A:D,4,FALSE)*I8276</f>
        <v/>
      </c>
      <c r="N8276">
        <f>L8276-M8276</f>
        <v/>
      </c>
    </row>
    <row r="8277">
      <c r="A8277" t="inlineStr">
        <is>
          <t>T1008275</t>
        </is>
      </c>
      <c r="B8277" t="inlineStr">
        <is>
          <t>2023-05-31</t>
        </is>
      </c>
      <c r="C8277" t="inlineStr">
        <is>
          <t>S026</t>
        </is>
      </c>
      <c r="D8277" t="inlineStr">
        <is>
          <t>Store_026</t>
        </is>
      </c>
      <c r="E8277" t="inlineStr">
        <is>
          <t>North</t>
        </is>
      </c>
      <c r="F8277" t="inlineStr">
        <is>
          <t>P0147</t>
        </is>
      </c>
      <c r="G8277" t="inlineStr">
        <is>
          <t>Prod_0147</t>
        </is>
      </c>
      <c r="H8277" t="inlineStr">
        <is>
          <t>Stationery</t>
        </is>
      </c>
      <c r="I8277" t="n">
        <v>6</v>
      </c>
      <c r="J8277" t="n">
        <v>529.0599999999999</v>
      </c>
      <c r="K8277" t="n">
        <v>0.1</v>
      </c>
      <c r="L8277">
        <f>I8277*J8277*(1-K8277)</f>
        <v/>
      </c>
      <c r="M8277">
        <f>VLOOKUP(F8277,Products!A:D,4,FALSE)*I8277</f>
        <v/>
      </c>
      <c r="N8277">
        <f>L8277-M8277</f>
        <v/>
      </c>
    </row>
    <row r="8278">
      <c r="A8278" t="inlineStr">
        <is>
          <t>T1008276</t>
        </is>
      </c>
      <c r="B8278" t="inlineStr">
        <is>
          <t>2023-09-28</t>
        </is>
      </c>
      <c r="C8278" t="inlineStr">
        <is>
          <t>S045</t>
        </is>
      </c>
      <c r="D8278" t="inlineStr">
        <is>
          <t>Store_045</t>
        </is>
      </c>
      <c r="E8278" t="inlineStr">
        <is>
          <t>East</t>
        </is>
      </c>
      <c r="F8278" t="inlineStr">
        <is>
          <t>P0031</t>
        </is>
      </c>
      <c r="G8278" t="inlineStr">
        <is>
          <t>Prod_0031</t>
        </is>
      </c>
      <c r="H8278" t="inlineStr">
        <is>
          <t>Food</t>
        </is>
      </c>
      <c r="I8278" t="n">
        <v>9</v>
      </c>
      <c r="J8278" t="n">
        <v>202.12</v>
      </c>
      <c r="K8278" t="n">
        <v>0</v>
      </c>
      <c r="L8278">
        <f>I8278*J8278*(1-K8278)</f>
        <v/>
      </c>
      <c r="M8278">
        <f>VLOOKUP(F8278,Products!A:D,4,FALSE)*I8278</f>
        <v/>
      </c>
      <c r="N8278">
        <f>L8278-M8278</f>
        <v/>
      </c>
    </row>
    <row r="8279">
      <c r="A8279" t="inlineStr">
        <is>
          <t>T1008277</t>
        </is>
      </c>
      <c r="B8279" t="inlineStr">
        <is>
          <t>2025-01-02</t>
        </is>
      </c>
      <c r="C8279" t="inlineStr">
        <is>
          <t>S040</t>
        </is>
      </c>
      <c r="D8279" t="inlineStr">
        <is>
          <t>Store_040</t>
        </is>
      </c>
      <c r="E8279" t="inlineStr">
        <is>
          <t>Central</t>
        </is>
      </c>
      <c r="F8279" t="inlineStr">
        <is>
          <t>P0167</t>
        </is>
      </c>
      <c r="G8279" t="inlineStr">
        <is>
          <t>Prod_0167</t>
        </is>
      </c>
      <c r="H8279" t="inlineStr">
        <is>
          <t>Beverages</t>
        </is>
      </c>
      <c r="I8279" t="n">
        <v>9</v>
      </c>
      <c r="J8279" t="n">
        <v>490.35</v>
      </c>
      <c r="K8279" t="n">
        <v>0</v>
      </c>
      <c r="L8279">
        <f>I8279*J8279*(1-K8279)</f>
        <v/>
      </c>
      <c r="M8279">
        <f>VLOOKUP(F8279,Products!A:D,4,FALSE)*I8279</f>
        <v/>
      </c>
      <c r="N8279">
        <f>L8279-M8279</f>
        <v/>
      </c>
    </row>
    <row r="8280">
      <c r="A8280" t="inlineStr">
        <is>
          <t>T1008278</t>
        </is>
      </c>
      <c r="B8280" t="inlineStr">
        <is>
          <t>2023-03-25</t>
        </is>
      </c>
      <c r="C8280" t="inlineStr">
        <is>
          <t>S018</t>
        </is>
      </c>
      <c r="D8280" t="inlineStr">
        <is>
          <t>Store_018</t>
        </is>
      </c>
      <c r="E8280" t="inlineStr">
        <is>
          <t>South</t>
        </is>
      </c>
      <c r="F8280" t="inlineStr">
        <is>
          <t>P0007</t>
        </is>
      </c>
      <c r="G8280" t="inlineStr">
        <is>
          <t>Prod_0007</t>
        </is>
      </c>
      <c r="H8280" t="inlineStr">
        <is>
          <t>Food</t>
        </is>
      </c>
      <c r="I8280" t="n">
        <v>5</v>
      </c>
      <c r="J8280" t="n">
        <v>109.46</v>
      </c>
      <c r="K8280" t="n">
        <v>0.1</v>
      </c>
      <c r="L8280">
        <f>I8280*J8280*(1-K8280)</f>
        <v/>
      </c>
      <c r="M8280">
        <f>VLOOKUP(F8280,Products!A:D,4,FALSE)*I8280</f>
        <v/>
      </c>
      <c r="N8280">
        <f>L8280-M8280</f>
        <v/>
      </c>
    </row>
    <row r="8281">
      <c r="A8281" t="inlineStr">
        <is>
          <t>T1008279</t>
        </is>
      </c>
      <c r="B8281" t="inlineStr">
        <is>
          <t>2025-08-24</t>
        </is>
      </c>
      <c r="C8281" t="inlineStr">
        <is>
          <t>S041</t>
        </is>
      </c>
      <c r="D8281" t="inlineStr">
        <is>
          <t>Store_041</t>
        </is>
      </c>
      <c r="E8281" t="inlineStr">
        <is>
          <t>East</t>
        </is>
      </c>
      <c r="F8281" t="inlineStr">
        <is>
          <t>P0181</t>
        </is>
      </c>
      <c r="G8281" t="inlineStr">
        <is>
          <t>Prod_0181</t>
        </is>
      </c>
      <c r="H8281" t="inlineStr">
        <is>
          <t>Electronics</t>
        </is>
      </c>
      <c r="I8281" t="n">
        <v>5</v>
      </c>
      <c r="J8281" t="n">
        <v>637.8200000000001</v>
      </c>
      <c r="K8281" t="n">
        <v>0</v>
      </c>
      <c r="L8281">
        <f>I8281*J8281*(1-K8281)</f>
        <v/>
      </c>
      <c r="M8281">
        <f>VLOOKUP(F8281,Products!A:D,4,FALSE)*I8281</f>
        <v/>
      </c>
      <c r="N8281">
        <f>L8281-M8281</f>
        <v/>
      </c>
    </row>
    <row r="8282">
      <c r="A8282" t="inlineStr">
        <is>
          <t>T1008280</t>
        </is>
      </c>
      <c r="B8282" t="inlineStr">
        <is>
          <t>2025-06-22</t>
        </is>
      </c>
      <c r="C8282" t="inlineStr">
        <is>
          <t>S021</t>
        </is>
      </c>
      <c r="D8282" t="inlineStr">
        <is>
          <t>Store_021</t>
        </is>
      </c>
      <c r="E8282" t="inlineStr">
        <is>
          <t>North</t>
        </is>
      </c>
      <c r="F8282" t="inlineStr">
        <is>
          <t>P0193</t>
        </is>
      </c>
      <c r="G8282" t="inlineStr">
        <is>
          <t>Prod_0193</t>
        </is>
      </c>
      <c r="H8282" t="inlineStr">
        <is>
          <t>Food</t>
        </is>
      </c>
      <c r="I8282" t="n">
        <v>7</v>
      </c>
      <c r="J8282" t="n">
        <v>556.38</v>
      </c>
      <c r="K8282" t="n">
        <v>0</v>
      </c>
      <c r="L8282">
        <f>I8282*J8282*(1-K8282)</f>
        <v/>
      </c>
      <c r="M8282">
        <f>VLOOKUP(F8282,Products!A:D,4,FALSE)*I8282</f>
        <v/>
      </c>
      <c r="N8282">
        <f>L8282-M8282</f>
        <v/>
      </c>
    </row>
    <row r="8283">
      <c r="A8283" t="inlineStr">
        <is>
          <t>T1008281</t>
        </is>
      </c>
      <c r="B8283" t="inlineStr">
        <is>
          <t>2023-07-16</t>
        </is>
      </c>
      <c r="C8283" t="inlineStr">
        <is>
          <t>S031</t>
        </is>
      </c>
      <c r="D8283" t="inlineStr">
        <is>
          <t>Store_031</t>
        </is>
      </c>
      <c r="E8283" t="inlineStr">
        <is>
          <t>Central</t>
        </is>
      </c>
      <c r="F8283" t="inlineStr">
        <is>
          <t>P0006</t>
        </is>
      </c>
      <c r="G8283" t="inlineStr">
        <is>
          <t>Prod_0006</t>
        </is>
      </c>
      <c r="H8283" t="inlineStr">
        <is>
          <t>Food</t>
        </is>
      </c>
      <c r="I8283" t="n">
        <v>4</v>
      </c>
      <c r="J8283" t="n">
        <v>793.14</v>
      </c>
      <c r="K8283" t="n">
        <v>0</v>
      </c>
      <c r="L8283">
        <f>I8283*J8283*(1-K8283)</f>
        <v/>
      </c>
      <c r="M8283">
        <f>VLOOKUP(F8283,Products!A:D,4,FALSE)*I8283</f>
        <v/>
      </c>
      <c r="N8283">
        <f>L8283-M8283</f>
        <v/>
      </c>
    </row>
    <row r="8284">
      <c r="A8284" t="inlineStr">
        <is>
          <t>T1008282</t>
        </is>
      </c>
      <c r="B8284" t="inlineStr">
        <is>
          <t>2023-07-24</t>
        </is>
      </c>
      <c r="C8284" t="inlineStr">
        <is>
          <t>S035</t>
        </is>
      </c>
      <c r="D8284" t="inlineStr">
        <is>
          <t>Store_035</t>
        </is>
      </c>
      <c r="E8284" t="inlineStr">
        <is>
          <t>Central</t>
        </is>
      </c>
      <c r="F8284" t="inlineStr">
        <is>
          <t>P0081</t>
        </is>
      </c>
      <c r="G8284" t="inlineStr">
        <is>
          <t>Prod_0081</t>
        </is>
      </c>
      <c r="H8284" t="inlineStr">
        <is>
          <t>Electronics</t>
        </is>
      </c>
      <c r="I8284" t="n">
        <v>1</v>
      </c>
      <c r="J8284" t="n">
        <v>242.38</v>
      </c>
      <c r="K8284" t="n">
        <v>0</v>
      </c>
      <c r="L8284">
        <f>I8284*J8284*(1-K8284)</f>
        <v/>
      </c>
      <c r="M8284">
        <f>VLOOKUP(F8284,Products!A:D,4,FALSE)*I8284</f>
        <v/>
      </c>
      <c r="N8284">
        <f>L8284-M8284</f>
        <v/>
      </c>
    </row>
    <row r="8285">
      <c r="A8285" t="inlineStr">
        <is>
          <t>T1008283</t>
        </is>
      </c>
      <c r="B8285" t="inlineStr">
        <is>
          <t>2023-09-18</t>
        </is>
      </c>
      <c r="C8285" t="inlineStr">
        <is>
          <t>S006</t>
        </is>
      </c>
      <c r="D8285" t="inlineStr">
        <is>
          <t>Store_006</t>
        </is>
      </c>
      <c r="E8285" t="inlineStr">
        <is>
          <t>East</t>
        </is>
      </c>
      <c r="F8285" t="inlineStr">
        <is>
          <t>P0053</t>
        </is>
      </c>
      <c r="G8285" t="inlineStr">
        <is>
          <t>Prod_0053</t>
        </is>
      </c>
      <c r="H8285" t="inlineStr">
        <is>
          <t>Food</t>
        </is>
      </c>
      <c r="I8285" t="n">
        <v>1</v>
      </c>
      <c r="J8285" t="n">
        <v>281.64</v>
      </c>
      <c r="K8285" t="n">
        <v>0</v>
      </c>
      <c r="L8285">
        <f>I8285*J8285*(1-K8285)</f>
        <v/>
      </c>
      <c r="M8285">
        <f>VLOOKUP(F8285,Products!A:D,4,FALSE)*I8285</f>
        <v/>
      </c>
      <c r="N8285">
        <f>L8285-M8285</f>
        <v/>
      </c>
    </row>
    <row r="8286">
      <c r="A8286" t="inlineStr">
        <is>
          <t>T1008284</t>
        </is>
      </c>
      <c r="B8286" t="inlineStr">
        <is>
          <t>2025-08-19</t>
        </is>
      </c>
      <c r="C8286" t="inlineStr">
        <is>
          <t>S045</t>
        </is>
      </c>
      <c r="D8286" t="inlineStr">
        <is>
          <t>Store_045</t>
        </is>
      </c>
      <c r="E8286" t="inlineStr">
        <is>
          <t>East</t>
        </is>
      </c>
      <c r="F8286" t="inlineStr">
        <is>
          <t>P0031</t>
        </is>
      </c>
      <c r="G8286" t="inlineStr">
        <is>
          <t>Prod_0031</t>
        </is>
      </c>
      <c r="H8286" t="inlineStr">
        <is>
          <t>Food</t>
        </is>
      </c>
      <c r="I8286" t="n">
        <v>5</v>
      </c>
      <c r="J8286" t="n">
        <v>172.44</v>
      </c>
      <c r="K8286" t="n">
        <v>0</v>
      </c>
      <c r="L8286">
        <f>I8286*J8286*(1-K8286)</f>
        <v/>
      </c>
      <c r="M8286">
        <f>VLOOKUP(F8286,Products!A:D,4,FALSE)*I8286</f>
        <v/>
      </c>
      <c r="N8286">
        <f>L8286-M8286</f>
        <v/>
      </c>
    </row>
    <row r="8287">
      <c r="A8287" t="inlineStr">
        <is>
          <t>T1008285</t>
        </is>
      </c>
      <c r="B8287" t="inlineStr">
        <is>
          <t>2023-10-25</t>
        </is>
      </c>
      <c r="C8287" t="inlineStr">
        <is>
          <t>S037</t>
        </is>
      </c>
      <c r="D8287" t="inlineStr">
        <is>
          <t>Store_037</t>
        </is>
      </c>
      <c r="E8287" t="inlineStr">
        <is>
          <t>East</t>
        </is>
      </c>
      <c r="F8287" t="inlineStr">
        <is>
          <t>P0057</t>
        </is>
      </c>
      <c r="G8287" t="inlineStr">
        <is>
          <t>Prod_0057</t>
        </is>
      </c>
      <c r="H8287" t="inlineStr">
        <is>
          <t>Beverages</t>
        </is>
      </c>
      <c r="I8287" t="n">
        <v>8</v>
      </c>
      <c r="J8287" t="n">
        <v>71.79000000000001</v>
      </c>
      <c r="K8287" t="n">
        <v>0</v>
      </c>
      <c r="L8287">
        <f>I8287*J8287*(1-K8287)</f>
        <v/>
      </c>
      <c r="M8287">
        <f>VLOOKUP(F8287,Products!A:D,4,FALSE)*I8287</f>
        <v/>
      </c>
      <c r="N8287">
        <f>L8287-M8287</f>
        <v/>
      </c>
    </row>
    <row r="8288">
      <c r="A8288" t="inlineStr">
        <is>
          <t>T1008286</t>
        </is>
      </c>
      <c r="B8288" t="inlineStr">
        <is>
          <t>2025-09-22</t>
        </is>
      </c>
      <c r="C8288" t="inlineStr">
        <is>
          <t>S026</t>
        </is>
      </c>
      <c r="D8288" t="inlineStr">
        <is>
          <t>Store_026</t>
        </is>
      </c>
      <c r="E8288" t="inlineStr">
        <is>
          <t>North</t>
        </is>
      </c>
      <c r="F8288" t="inlineStr">
        <is>
          <t>P0045</t>
        </is>
      </c>
      <c r="G8288" t="inlineStr">
        <is>
          <t>Prod_0045</t>
        </is>
      </c>
      <c r="H8288" t="inlineStr">
        <is>
          <t>Toys</t>
        </is>
      </c>
      <c r="I8288" t="n">
        <v>7</v>
      </c>
      <c r="J8288" t="n">
        <v>174.79</v>
      </c>
      <c r="K8288" t="n">
        <v>0</v>
      </c>
      <c r="L8288">
        <f>I8288*J8288*(1-K8288)</f>
        <v/>
      </c>
      <c r="M8288">
        <f>VLOOKUP(F8288,Products!A:D,4,FALSE)*I8288</f>
        <v/>
      </c>
      <c r="N8288">
        <f>L8288-M8288</f>
        <v/>
      </c>
    </row>
    <row r="8289">
      <c r="A8289" t="inlineStr">
        <is>
          <t>T1008287</t>
        </is>
      </c>
      <c r="B8289" t="inlineStr">
        <is>
          <t>2025-07-15</t>
        </is>
      </c>
      <c r="C8289" t="inlineStr">
        <is>
          <t>S036</t>
        </is>
      </c>
      <c r="D8289" t="inlineStr">
        <is>
          <t>Store_036</t>
        </is>
      </c>
      <c r="E8289" t="inlineStr">
        <is>
          <t>Central</t>
        </is>
      </c>
      <c r="F8289" t="inlineStr">
        <is>
          <t>P0109</t>
        </is>
      </c>
      <c r="G8289" t="inlineStr">
        <is>
          <t>Prod_0109</t>
        </is>
      </c>
      <c r="H8289" t="inlineStr">
        <is>
          <t>Beverages</t>
        </is>
      </c>
      <c r="I8289" t="n">
        <v>1</v>
      </c>
      <c r="J8289" t="n">
        <v>820.27</v>
      </c>
      <c r="K8289" t="n">
        <v>0</v>
      </c>
      <c r="L8289">
        <f>I8289*J8289*(1-K8289)</f>
        <v/>
      </c>
      <c r="M8289">
        <f>VLOOKUP(F8289,Products!A:D,4,FALSE)*I8289</f>
        <v/>
      </c>
      <c r="N8289">
        <f>L8289-M8289</f>
        <v/>
      </c>
    </row>
    <row r="8290">
      <c r="A8290" t="inlineStr">
        <is>
          <t>T1008288</t>
        </is>
      </c>
      <c r="B8290" t="inlineStr">
        <is>
          <t>2023-10-01</t>
        </is>
      </c>
      <c r="C8290" t="inlineStr">
        <is>
          <t>S044</t>
        </is>
      </c>
      <c r="D8290" t="inlineStr">
        <is>
          <t>Store_044</t>
        </is>
      </c>
      <c r="E8290" t="inlineStr">
        <is>
          <t>North</t>
        </is>
      </c>
      <c r="F8290" t="inlineStr">
        <is>
          <t>P0184</t>
        </is>
      </c>
      <c r="G8290" t="inlineStr">
        <is>
          <t>Prod_0184</t>
        </is>
      </c>
      <c r="H8290" t="inlineStr">
        <is>
          <t>Beverages</t>
        </is>
      </c>
      <c r="I8290" t="n">
        <v>9</v>
      </c>
      <c r="J8290" t="n">
        <v>436.97</v>
      </c>
      <c r="K8290" t="n">
        <v>0</v>
      </c>
      <c r="L8290">
        <f>I8290*J8290*(1-K8290)</f>
        <v/>
      </c>
      <c r="M8290">
        <f>VLOOKUP(F8290,Products!A:D,4,FALSE)*I8290</f>
        <v/>
      </c>
      <c r="N8290">
        <f>L8290-M8290</f>
        <v/>
      </c>
    </row>
    <row r="8291">
      <c r="A8291" t="inlineStr">
        <is>
          <t>T1008289</t>
        </is>
      </c>
      <c r="B8291" t="inlineStr">
        <is>
          <t>2023-06-20</t>
        </is>
      </c>
      <c r="C8291" t="inlineStr">
        <is>
          <t>S006</t>
        </is>
      </c>
      <c r="D8291" t="inlineStr">
        <is>
          <t>Store_006</t>
        </is>
      </c>
      <c r="E8291" t="inlineStr">
        <is>
          <t>East</t>
        </is>
      </c>
      <c r="F8291" t="inlineStr">
        <is>
          <t>P0104</t>
        </is>
      </c>
      <c r="G8291" t="inlineStr">
        <is>
          <t>Prod_0104</t>
        </is>
      </c>
      <c r="H8291" t="inlineStr">
        <is>
          <t>Clothing</t>
        </is>
      </c>
      <c r="I8291" t="n">
        <v>5</v>
      </c>
      <c r="J8291" t="n">
        <v>547.1799999999999</v>
      </c>
      <c r="K8291" t="n">
        <v>0.15</v>
      </c>
      <c r="L8291">
        <f>I8291*J8291*(1-K8291)</f>
        <v/>
      </c>
      <c r="M8291">
        <f>VLOOKUP(F8291,Products!A:D,4,FALSE)*I8291</f>
        <v/>
      </c>
      <c r="N8291">
        <f>L8291-M8291</f>
        <v/>
      </c>
    </row>
    <row r="8292">
      <c r="A8292" t="inlineStr">
        <is>
          <t>T1008290</t>
        </is>
      </c>
      <c r="B8292" t="inlineStr">
        <is>
          <t>2023-12-02</t>
        </is>
      </c>
      <c r="C8292" t="inlineStr">
        <is>
          <t>S007</t>
        </is>
      </c>
      <c r="D8292" t="inlineStr">
        <is>
          <t>Store_007</t>
        </is>
      </c>
      <c r="E8292" t="inlineStr">
        <is>
          <t>East</t>
        </is>
      </c>
      <c r="F8292" t="inlineStr">
        <is>
          <t>P0062</t>
        </is>
      </c>
      <c r="G8292" t="inlineStr">
        <is>
          <t>Prod_0062</t>
        </is>
      </c>
      <c r="H8292" t="inlineStr">
        <is>
          <t>Beverages</t>
        </is>
      </c>
      <c r="I8292" t="n">
        <v>6</v>
      </c>
      <c r="J8292" t="n">
        <v>689.9</v>
      </c>
      <c r="K8292" t="n">
        <v>0</v>
      </c>
      <c r="L8292">
        <f>I8292*J8292*(1-K8292)</f>
        <v/>
      </c>
      <c r="M8292">
        <f>VLOOKUP(F8292,Products!A:D,4,FALSE)*I8292</f>
        <v/>
      </c>
      <c r="N8292">
        <f>L8292-M8292</f>
        <v/>
      </c>
    </row>
    <row r="8293">
      <c r="A8293" t="inlineStr">
        <is>
          <t>T1008291</t>
        </is>
      </c>
      <c r="B8293" t="inlineStr">
        <is>
          <t>2024-11-08</t>
        </is>
      </c>
      <c r="C8293" t="inlineStr">
        <is>
          <t>S008</t>
        </is>
      </c>
      <c r="D8293" t="inlineStr">
        <is>
          <t>Store_008</t>
        </is>
      </c>
      <c r="E8293" t="inlineStr">
        <is>
          <t>East</t>
        </is>
      </c>
      <c r="F8293" t="inlineStr">
        <is>
          <t>P0017</t>
        </is>
      </c>
      <c r="G8293" t="inlineStr">
        <is>
          <t>Prod_0017</t>
        </is>
      </c>
      <c r="H8293" t="inlineStr">
        <is>
          <t>Food</t>
        </is>
      </c>
      <c r="I8293" t="n">
        <v>1</v>
      </c>
      <c r="J8293" t="n">
        <v>718.84</v>
      </c>
      <c r="K8293" t="n">
        <v>0.1</v>
      </c>
      <c r="L8293">
        <f>I8293*J8293*(1-K8293)</f>
        <v/>
      </c>
      <c r="M8293">
        <f>VLOOKUP(F8293,Products!A:D,4,FALSE)*I8293</f>
        <v/>
      </c>
      <c r="N8293">
        <f>L8293-M8293</f>
        <v/>
      </c>
    </row>
    <row r="8294">
      <c r="A8294" t="inlineStr">
        <is>
          <t>T1008292</t>
        </is>
      </c>
      <c r="B8294" t="inlineStr">
        <is>
          <t>2023-08-23</t>
        </is>
      </c>
      <c r="C8294" t="inlineStr">
        <is>
          <t>S028</t>
        </is>
      </c>
      <c r="D8294" t="inlineStr">
        <is>
          <t>Store_028</t>
        </is>
      </c>
      <c r="E8294" t="inlineStr">
        <is>
          <t>North</t>
        </is>
      </c>
      <c r="F8294" t="inlineStr">
        <is>
          <t>P0070</t>
        </is>
      </c>
      <c r="G8294" t="inlineStr">
        <is>
          <t>Prod_0070</t>
        </is>
      </c>
      <c r="H8294" t="inlineStr">
        <is>
          <t>Beverages</t>
        </is>
      </c>
      <c r="I8294" t="n">
        <v>8</v>
      </c>
      <c r="J8294" t="n">
        <v>740.54</v>
      </c>
      <c r="K8294" t="n">
        <v>0.05</v>
      </c>
      <c r="L8294">
        <f>I8294*J8294*(1-K8294)</f>
        <v/>
      </c>
      <c r="M8294">
        <f>VLOOKUP(F8294,Products!A:D,4,FALSE)*I8294</f>
        <v/>
      </c>
      <c r="N8294">
        <f>L8294-M8294</f>
        <v/>
      </c>
    </row>
    <row r="8295">
      <c r="A8295" t="inlineStr">
        <is>
          <t>T1008293</t>
        </is>
      </c>
      <c r="B8295" t="inlineStr">
        <is>
          <t>2024-12-06</t>
        </is>
      </c>
      <c r="C8295" t="inlineStr">
        <is>
          <t>S012</t>
        </is>
      </c>
      <c r="D8295" t="inlineStr">
        <is>
          <t>Store_012</t>
        </is>
      </c>
      <c r="E8295" t="inlineStr">
        <is>
          <t>South</t>
        </is>
      </c>
      <c r="F8295" t="inlineStr">
        <is>
          <t>P0169</t>
        </is>
      </c>
      <c r="G8295" t="inlineStr">
        <is>
          <t>Prod_0169</t>
        </is>
      </c>
      <c r="H8295" t="inlineStr">
        <is>
          <t>Beverages</t>
        </is>
      </c>
      <c r="I8295" t="n">
        <v>9</v>
      </c>
      <c r="J8295" t="n">
        <v>825.45</v>
      </c>
      <c r="K8295" t="n">
        <v>0</v>
      </c>
      <c r="L8295">
        <f>I8295*J8295*(1-K8295)</f>
        <v/>
      </c>
      <c r="M8295">
        <f>VLOOKUP(F8295,Products!A:D,4,FALSE)*I8295</f>
        <v/>
      </c>
      <c r="N8295">
        <f>L8295-M8295</f>
        <v/>
      </c>
    </row>
    <row r="8296">
      <c r="A8296" t="inlineStr">
        <is>
          <t>T1008294</t>
        </is>
      </c>
      <c r="B8296" t="inlineStr">
        <is>
          <t>2023-04-27</t>
        </is>
      </c>
      <c r="C8296" t="inlineStr">
        <is>
          <t>S036</t>
        </is>
      </c>
      <c r="D8296" t="inlineStr">
        <is>
          <t>Store_036</t>
        </is>
      </c>
      <c r="E8296" t="inlineStr">
        <is>
          <t>Central</t>
        </is>
      </c>
      <c r="F8296" t="inlineStr">
        <is>
          <t>P0098</t>
        </is>
      </c>
      <c r="G8296" t="inlineStr">
        <is>
          <t>Prod_0098</t>
        </is>
      </c>
      <c r="H8296" t="inlineStr">
        <is>
          <t>Clothing</t>
        </is>
      </c>
      <c r="I8296" t="n">
        <v>8</v>
      </c>
      <c r="J8296" t="n">
        <v>471.48</v>
      </c>
      <c r="K8296" t="n">
        <v>0</v>
      </c>
      <c r="L8296">
        <f>I8296*J8296*(1-K8296)</f>
        <v/>
      </c>
      <c r="M8296">
        <f>VLOOKUP(F8296,Products!A:D,4,FALSE)*I8296</f>
        <v/>
      </c>
      <c r="N8296">
        <f>L8296-M8296</f>
        <v/>
      </c>
    </row>
    <row r="8297">
      <c r="A8297" t="inlineStr">
        <is>
          <t>T1008295</t>
        </is>
      </c>
      <c r="B8297" t="inlineStr">
        <is>
          <t>2024-04-10</t>
        </is>
      </c>
      <c r="C8297" t="inlineStr">
        <is>
          <t>S021</t>
        </is>
      </c>
      <c r="D8297" t="inlineStr">
        <is>
          <t>Store_021</t>
        </is>
      </c>
      <c r="E8297" t="inlineStr">
        <is>
          <t>North</t>
        </is>
      </c>
      <c r="F8297" t="inlineStr">
        <is>
          <t>P0188</t>
        </is>
      </c>
      <c r="G8297" t="inlineStr">
        <is>
          <t>Prod_0188</t>
        </is>
      </c>
      <c r="H8297" t="inlineStr">
        <is>
          <t>Food</t>
        </is>
      </c>
      <c r="I8297" t="n">
        <v>5</v>
      </c>
      <c r="J8297" t="n">
        <v>581.6900000000001</v>
      </c>
      <c r="K8297" t="n">
        <v>0.05</v>
      </c>
      <c r="L8297">
        <f>I8297*J8297*(1-K8297)</f>
        <v/>
      </c>
      <c r="M8297">
        <f>VLOOKUP(F8297,Products!A:D,4,FALSE)*I8297</f>
        <v/>
      </c>
      <c r="N8297">
        <f>L8297-M8297</f>
        <v/>
      </c>
    </row>
    <row r="8298">
      <c r="A8298" t="inlineStr">
        <is>
          <t>T1008296</t>
        </is>
      </c>
      <c r="B8298" t="inlineStr">
        <is>
          <t>2023-01-18</t>
        </is>
      </c>
      <c r="C8298" t="inlineStr">
        <is>
          <t>S024</t>
        </is>
      </c>
      <c r="D8298" t="inlineStr">
        <is>
          <t>Store_024</t>
        </is>
      </c>
      <c r="E8298" t="inlineStr">
        <is>
          <t>South</t>
        </is>
      </c>
      <c r="F8298" t="inlineStr">
        <is>
          <t>P0113</t>
        </is>
      </c>
      <c r="G8298" t="inlineStr">
        <is>
          <t>Prod_0113</t>
        </is>
      </c>
      <c r="H8298" t="inlineStr">
        <is>
          <t>Toys</t>
        </is>
      </c>
      <c r="I8298" t="n">
        <v>6</v>
      </c>
      <c r="J8298" t="n">
        <v>663.46</v>
      </c>
      <c r="K8298" t="n">
        <v>0</v>
      </c>
      <c r="L8298">
        <f>I8298*J8298*(1-K8298)</f>
        <v/>
      </c>
      <c r="M8298">
        <f>VLOOKUP(F8298,Products!A:D,4,FALSE)*I8298</f>
        <v/>
      </c>
      <c r="N8298">
        <f>L8298-M8298</f>
        <v/>
      </c>
    </row>
    <row r="8299">
      <c r="A8299" t="inlineStr">
        <is>
          <t>T1008297</t>
        </is>
      </c>
      <c r="B8299" t="inlineStr">
        <is>
          <t>2025-02-10</t>
        </is>
      </c>
      <c r="C8299" t="inlineStr">
        <is>
          <t>S027</t>
        </is>
      </c>
      <c r="D8299" t="inlineStr">
        <is>
          <t>Store_027</t>
        </is>
      </c>
      <c r="E8299" t="inlineStr">
        <is>
          <t>South</t>
        </is>
      </c>
      <c r="F8299" t="inlineStr">
        <is>
          <t>P0128</t>
        </is>
      </c>
      <c r="G8299" t="inlineStr">
        <is>
          <t>Prod_0128</t>
        </is>
      </c>
      <c r="H8299" t="inlineStr">
        <is>
          <t>Toys</t>
        </is>
      </c>
      <c r="I8299" t="n">
        <v>3</v>
      </c>
      <c r="J8299" t="n">
        <v>204.41</v>
      </c>
      <c r="K8299" t="n">
        <v>0.05</v>
      </c>
      <c r="L8299">
        <f>I8299*J8299*(1-K8299)</f>
        <v/>
      </c>
      <c r="M8299">
        <f>VLOOKUP(F8299,Products!A:D,4,FALSE)*I8299</f>
        <v/>
      </c>
      <c r="N8299">
        <f>L8299-M8299</f>
        <v/>
      </c>
    </row>
    <row r="8300">
      <c r="A8300" t="inlineStr">
        <is>
          <t>T1008298</t>
        </is>
      </c>
      <c r="B8300" t="inlineStr">
        <is>
          <t>2023-04-08</t>
        </is>
      </c>
      <c r="C8300" t="inlineStr">
        <is>
          <t>S024</t>
        </is>
      </c>
      <c r="D8300" t="inlineStr">
        <is>
          <t>Store_024</t>
        </is>
      </c>
      <c r="E8300" t="inlineStr">
        <is>
          <t>South</t>
        </is>
      </c>
      <c r="F8300" t="inlineStr">
        <is>
          <t>P0159</t>
        </is>
      </c>
      <c r="G8300" t="inlineStr">
        <is>
          <t>Prod_0159</t>
        </is>
      </c>
      <c r="H8300" t="inlineStr">
        <is>
          <t>Electronics</t>
        </is>
      </c>
      <c r="I8300" t="n">
        <v>9</v>
      </c>
      <c r="J8300" t="n">
        <v>461.13</v>
      </c>
      <c r="K8300" t="n">
        <v>0</v>
      </c>
      <c r="L8300">
        <f>I8300*J8300*(1-K8300)</f>
        <v/>
      </c>
      <c r="M8300">
        <f>VLOOKUP(F8300,Products!A:D,4,FALSE)*I8300</f>
        <v/>
      </c>
      <c r="N8300">
        <f>L8300-M8300</f>
        <v/>
      </c>
    </row>
    <row r="8301">
      <c r="A8301" t="inlineStr">
        <is>
          <t>T1008299</t>
        </is>
      </c>
      <c r="B8301" t="inlineStr">
        <is>
          <t>2024-03-28</t>
        </is>
      </c>
      <c r="C8301" t="inlineStr">
        <is>
          <t>S001</t>
        </is>
      </c>
      <c r="D8301" t="inlineStr">
        <is>
          <t>Store_001</t>
        </is>
      </c>
      <c r="E8301" t="inlineStr">
        <is>
          <t>West</t>
        </is>
      </c>
      <c r="F8301" t="inlineStr">
        <is>
          <t>P0133</t>
        </is>
      </c>
      <c r="G8301" t="inlineStr">
        <is>
          <t>Prod_0133</t>
        </is>
      </c>
      <c r="H8301" t="inlineStr">
        <is>
          <t>Stationery</t>
        </is>
      </c>
      <c r="I8301" t="n">
        <v>1</v>
      </c>
      <c r="J8301" t="n">
        <v>513.84</v>
      </c>
      <c r="K8301" t="n">
        <v>0.1</v>
      </c>
      <c r="L8301">
        <f>I8301*J8301*(1-K8301)</f>
        <v/>
      </c>
      <c r="M8301">
        <f>VLOOKUP(F8301,Products!A:D,4,FALSE)*I8301</f>
        <v/>
      </c>
      <c r="N8301">
        <f>L8301-M8301</f>
        <v/>
      </c>
    </row>
    <row r="8302">
      <c r="A8302" t="inlineStr">
        <is>
          <t>T1008300</t>
        </is>
      </c>
      <c r="B8302" t="inlineStr">
        <is>
          <t>2024-12-03</t>
        </is>
      </c>
      <c r="C8302" t="inlineStr">
        <is>
          <t>S026</t>
        </is>
      </c>
      <c r="D8302" t="inlineStr">
        <is>
          <t>Store_026</t>
        </is>
      </c>
      <c r="E8302" t="inlineStr">
        <is>
          <t>North</t>
        </is>
      </c>
      <c r="F8302" t="inlineStr">
        <is>
          <t>P0072</t>
        </is>
      </c>
      <c r="G8302" t="inlineStr">
        <is>
          <t>Prod_0072</t>
        </is>
      </c>
      <c r="H8302" t="inlineStr">
        <is>
          <t>Food</t>
        </is>
      </c>
      <c r="I8302" t="n">
        <v>7</v>
      </c>
      <c r="J8302" t="n">
        <v>689.16</v>
      </c>
      <c r="K8302" t="n">
        <v>0.1</v>
      </c>
      <c r="L8302">
        <f>I8302*J8302*(1-K8302)</f>
        <v/>
      </c>
      <c r="M8302">
        <f>VLOOKUP(F8302,Products!A:D,4,FALSE)*I8302</f>
        <v/>
      </c>
      <c r="N8302">
        <f>L8302-M8302</f>
        <v/>
      </c>
    </row>
    <row r="8303">
      <c r="A8303" t="inlineStr">
        <is>
          <t>T1008301</t>
        </is>
      </c>
      <c r="B8303" t="inlineStr">
        <is>
          <t>2025-08-17</t>
        </is>
      </c>
      <c r="C8303" t="inlineStr">
        <is>
          <t>S035</t>
        </is>
      </c>
      <c r="D8303" t="inlineStr">
        <is>
          <t>Store_035</t>
        </is>
      </c>
      <c r="E8303" t="inlineStr">
        <is>
          <t>Central</t>
        </is>
      </c>
      <c r="F8303" t="inlineStr">
        <is>
          <t>P0060</t>
        </is>
      </c>
      <c r="G8303" t="inlineStr">
        <is>
          <t>Prod_0060</t>
        </is>
      </c>
      <c r="H8303" t="inlineStr">
        <is>
          <t>Toys</t>
        </is>
      </c>
      <c r="I8303" t="n">
        <v>7</v>
      </c>
      <c r="J8303" t="n">
        <v>125.66</v>
      </c>
      <c r="K8303" t="n">
        <v>0</v>
      </c>
      <c r="L8303">
        <f>I8303*J8303*(1-K8303)</f>
        <v/>
      </c>
      <c r="M8303">
        <f>VLOOKUP(F8303,Products!A:D,4,FALSE)*I8303</f>
        <v/>
      </c>
      <c r="N8303">
        <f>L8303-M8303</f>
        <v/>
      </c>
    </row>
    <row r="8304">
      <c r="A8304" t="inlineStr">
        <is>
          <t>T1008302</t>
        </is>
      </c>
      <c r="B8304" t="inlineStr">
        <is>
          <t>2023-01-17</t>
        </is>
      </c>
      <c r="C8304" t="inlineStr">
        <is>
          <t>S005</t>
        </is>
      </c>
      <c r="D8304" t="inlineStr">
        <is>
          <t>Store_005</t>
        </is>
      </c>
      <c r="E8304" t="inlineStr">
        <is>
          <t>Central</t>
        </is>
      </c>
      <c r="F8304" t="inlineStr">
        <is>
          <t>P0019</t>
        </is>
      </c>
      <c r="G8304" t="inlineStr">
        <is>
          <t>Prod_0019</t>
        </is>
      </c>
      <c r="H8304" t="inlineStr">
        <is>
          <t>Toys</t>
        </is>
      </c>
      <c r="I8304" t="n">
        <v>5</v>
      </c>
      <c r="J8304" t="n">
        <v>586.1</v>
      </c>
      <c r="K8304" t="n">
        <v>0</v>
      </c>
      <c r="L8304">
        <f>I8304*J8304*(1-K8304)</f>
        <v/>
      </c>
      <c r="M8304">
        <f>VLOOKUP(F8304,Products!A:D,4,FALSE)*I8304</f>
        <v/>
      </c>
      <c r="N8304">
        <f>L8304-M8304</f>
        <v/>
      </c>
    </row>
    <row r="8305">
      <c r="A8305" t="inlineStr">
        <is>
          <t>T1008303</t>
        </is>
      </c>
      <c r="B8305" t="inlineStr">
        <is>
          <t>2023-03-22</t>
        </is>
      </c>
      <c r="C8305" t="inlineStr">
        <is>
          <t>S009</t>
        </is>
      </c>
      <c r="D8305" t="inlineStr">
        <is>
          <t>Store_009</t>
        </is>
      </c>
      <c r="E8305" t="inlineStr">
        <is>
          <t>Central</t>
        </is>
      </c>
      <c r="F8305" t="inlineStr">
        <is>
          <t>P0055</t>
        </is>
      </c>
      <c r="G8305" t="inlineStr">
        <is>
          <t>Prod_0055</t>
        </is>
      </c>
      <c r="H8305" t="inlineStr">
        <is>
          <t>Beverages</t>
        </is>
      </c>
      <c r="I8305" t="n">
        <v>3</v>
      </c>
      <c r="J8305" t="n">
        <v>153.91</v>
      </c>
      <c r="K8305" t="n">
        <v>0</v>
      </c>
      <c r="L8305">
        <f>I8305*J8305*(1-K8305)</f>
        <v/>
      </c>
      <c r="M8305">
        <f>VLOOKUP(F8305,Products!A:D,4,FALSE)*I8305</f>
        <v/>
      </c>
      <c r="N8305">
        <f>L8305-M8305</f>
        <v/>
      </c>
    </row>
    <row r="8306">
      <c r="A8306" t="inlineStr">
        <is>
          <t>T1008304</t>
        </is>
      </c>
      <c r="B8306" t="inlineStr">
        <is>
          <t>2025-07-15</t>
        </is>
      </c>
      <c r="C8306" t="inlineStr">
        <is>
          <t>S022</t>
        </is>
      </c>
      <c r="D8306" t="inlineStr">
        <is>
          <t>Store_022</t>
        </is>
      </c>
      <c r="E8306" t="inlineStr">
        <is>
          <t>East</t>
        </is>
      </c>
      <c r="F8306" t="inlineStr">
        <is>
          <t>P0106</t>
        </is>
      </c>
      <c r="G8306" t="inlineStr">
        <is>
          <t>Prod_0106</t>
        </is>
      </c>
      <c r="H8306" t="inlineStr">
        <is>
          <t>Electronics</t>
        </is>
      </c>
      <c r="I8306" t="n">
        <v>8</v>
      </c>
      <c r="J8306" t="n">
        <v>838.1900000000001</v>
      </c>
      <c r="K8306" t="n">
        <v>0.2</v>
      </c>
      <c r="L8306">
        <f>I8306*J8306*(1-K8306)</f>
        <v/>
      </c>
      <c r="M8306">
        <f>VLOOKUP(F8306,Products!A:D,4,FALSE)*I8306</f>
        <v/>
      </c>
      <c r="N8306">
        <f>L8306-M8306</f>
        <v/>
      </c>
    </row>
    <row r="8307">
      <c r="A8307" t="inlineStr">
        <is>
          <t>T1008305</t>
        </is>
      </c>
      <c r="B8307" t="inlineStr">
        <is>
          <t>2023-11-23</t>
        </is>
      </c>
      <c r="C8307" t="inlineStr">
        <is>
          <t>S044</t>
        </is>
      </c>
      <c r="D8307" t="inlineStr">
        <is>
          <t>Store_044</t>
        </is>
      </c>
      <c r="E8307" t="inlineStr">
        <is>
          <t>North</t>
        </is>
      </c>
      <c r="F8307" t="inlineStr">
        <is>
          <t>P0049</t>
        </is>
      </c>
      <c r="G8307" t="inlineStr">
        <is>
          <t>Prod_0049</t>
        </is>
      </c>
      <c r="H8307" t="inlineStr">
        <is>
          <t>Beverages</t>
        </is>
      </c>
      <c r="I8307" t="n">
        <v>1</v>
      </c>
      <c r="J8307" t="n">
        <v>233.91</v>
      </c>
      <c r="K8307" t="n">
        <v>0.1</v>
      </c>
      <c r="L8307">
        <f>I8307*J8307*(1-K8307)</f>
        <v/>
      </c>
      <c r="M8307">
        <f>VLOOKUP(F8307,Products!A:D,4,FALSE)*I8307</f>
        <v/>
      </c>
      <c r="N8307">
        <f>L8307-M8307</f>
        <v/>
      </c>
    </row>
    <row r="8308">
      <c r="A8308" t="inlineStr">
        <is>
          <t>T1008306</t>
        </is>
      </c>
      <c r="B8308" t="inlineStr">
        <is>
          <t>2025-01-30</t>
        </is>
      </c>
      <c r="C8308" t="inlineStr">
        <is>
          <t>S010</t>
        </is>
      </c>
      <c r="D8308" t="inlineStr">
        <is>
          <t>Store_010</t>
        </is>
      </c>
      <c r="E8308" t="inlineStr">
        <is>
          <t>North</t>
        </is>
      </c>
      <c r="F8308" t="inlineStr">
        <is>
          <t>P0107</t>
        </is>
      </c>
      <c r="G8308" t="inlineStr">
        <is>
          <t>Prod_0107</t>
        </is>
      </c>
      <c r="H8308" t="inlineStr">
        <is>
          <t>Stationery</t>
        </is>
      </c>
      <c r="I8308" t="n">
        <v>8</v>
      </c>
      <c r="J8308" t="n">
        <v>877.85</v>
      </c>
      <c r="K8308" t="n">
        <v>0.05</v>
      </c>
      <c r="L8308">
        <f>I8308*J8308*(1-K8308)</f>
        <v/>
      </c>
      <c r="M8308">
        <f>VLOOKUP(F8308,Products!A:D,4,FALSE)*I8308</f>
        <v/>
      </c>
      <c r="N8308">
        <f>L8308-M8308</f>
        <v/>
      </c>
    </row>
    <row r="8309">
      <c r="A8309" t="inlineStr">
        <is>
          <t>T1008307</t>
        </is>
      </c>
      <c r="B8309" t="inlineStr">
        <is>
          <t>2024-03-20</t>
        </is>
      </c>
      <c r="C8309" t="inlineStr">
        <is>
          <t>S038</t>
        </is>
      </c>
      <c r="D8309" t="inlineStr">
        <is>
          <t>Store_038</t>
        </is>
      </c>
      <c r="E8309" t="inlineStr">
        <is>
          <t>East</t>
        </is>
      </c>
      <c r="F8309" t="inlineStr">
        <is>
          <t>P0027</t>
        </is>
      </c>
      <c r="G8309" t="inlineStr">
        <is>
          <t>Prod_0027</t>
        </is>
      </c>
      <c r="H8309" t="inlineStr">
        <is>
          <t>Electronics</t>
        </is>
      </c>
      <c r="I8309" t="n">
        <v>8</v>
      </c>
      <c r="J8309" t="n">
        <v>484.7</v>
      </c>
      <c r="K8309" t="n">
        <v>0</v>
      </c>
      <c r="L8309">
        <f>I8309*J8309*(1-K8309)</f>
        <v/>
      </c>
      <c r="M8309">
        <f>VLOOKUP(F8309,Products!A:D,4,FALSE)*I8309</f>
        <v/>
      </c>
      <c r="N8309">
        <f>L8309-M8309</f>
        <v/>
      </c>
    </row>
    <row r="8310">
      <c r="A8310" t="inlineStr">
        <is>
          <t>T1008308</t>
        </is>
      </c>
      <c r="B8310" t="inlineStr">
        <is>
          <t>2023-10-24</t>
        </is>
      </c>
      <c r="C8310" t="inlineStr">
        <is>
          <t>S029</t>
        </is>
      </c>
      <c r="D8310" t="inlineStr">
        <is>
          <t>Store_029</t>
        </is>
      </c>
      <c r="E8310" t="inlineStr">
        <is>
          <t>South</t>
        </is>
      </c>
      <c r="F8310" t="inlineStr">
        <is>
          <t>P0145</t>
        </is>
      </c>
      <c r="G8310" t="inlineStr">
        <is>
          <t>Prod_0145</t>
        </is>
      </c>
      <c r="H8310" t="inlineStr">
        <is>
          <t>Electronics</t>
        </is>
      </c>
      <c r="I8310" t="n">
        <v>4</v>
      </c>
      <c r="J8310" t="n">
        <v>463.18</v>
      </c>
      <c r="K8310" t="n">
        <v>0.05</v>
      </c>
      <c r="L8310">
        <f>I8310*J8310*(1-K8310)</f>
        <v/>
      </c>
      <c r="M8310">
        <f>VLOOKUP(F8310,Products!A:D,4,FALSE)*I8310</f>
        <v/>
      </c>
      <c r="N8310">
        <f>L8310-M8310</f>
        <v/>
      </c>
    </row>
    <row r="8311">
      <c r="A8311" t="inlineStr">
        <is>
          <t>T1008309</t>
        </is>
      </c>
      <c r="B8311" t="inlineStr">
        <is>
          <t>2023-05-01</t>
        </is>
      </c>
      <c r="C8311" t="inlineStr">
        <is>
          <t>S034</t>
        </is>
      </c>
      <c r="D8311" t="inlineStr">
        <is>
          <t>Store_034</t>
        </is>
      </c>
      <c r="E8311" t="inlineStr">
        <is>
          <t>Central</t>
        </is>
      </c>
      <c r="F8311" t="inlineStr">
        <is>
          <t>P0145</t>
        </is>
      </c>
      <c r="G8311" t="inlineStr">
        <is>
          <t>Prod_0145</t>
        </is>
      </c>
      <c r="H8311" t="inlineStr">
        <is>
          <t>Electronics</t>
        </is>
      </c>
      <c r="I8311" t="n">
        <v>6</v>
      </c>
      <c r="J8311" t="n">
        <v>661.8</v>
      </c>
      <c r="K8311" t="n">
        <v>0</v>
      </c>
      <c r="L8311">
        <f>I8311*J8311*(1-K8311)</f>
        <v/>
      </c>
      <c r="M8311">
        <f>VLOOKUP(F8311,Products!A:D,4,FALSE)*I8311</f>
        <v/>
      </c>
      <c r="N8311">
        <f>L8311-M8311</f>
        <v/>
      </c>
    </row>
    <row r="8312">
      <c r="A8312" t="inlineStr">
        <is>
          <t>T1008310</t>
        </is>
      </c>
      <c r="B8312" t="inlineStr">
        <is>
          <t>2024-05-19</t>
        </is>
      </c>
      <c r="C8312" t="inlineStr">
        <is>
          <t>S007</t>
        </is>
      </c>
      <c r="D8312" t="inlineStr">
        <is>
          <t>Store_007</t>
        </is>
      </c>
      <c r="E8312" t="inlineStr">
        <is>
          <t>East</t>
        </is>
      </c>
      <c r="F8312" t="inlineStr">
        <is>
          <t>P0050</t>
        </is>
      </c>
      <c r="G8312" t="inlineStr">
        <is>
          <t>Prod_0050</t>
        </is>
      </c>
      <c r="H8312" t="inlineStr">
        <is>
          <t>Household</t>
        </is>
      </c>
      <c r="I8312" t="n">
        <v>8</v>
      </c>
      <c r="J8312" t="n">
        <v>553.05</v>
      </c>
      <c r="K8312" t="n">
        <v>0.2</v>
      </c>
      <c r="L8312">
        <f>I8312*J8312*(1-K8312)</f>
        <v/>
      </c>
      <c r="M8312">
        <f>VLOOKUP(F8312,Products!A:D,4,FALSE)*I8312</f>
        <v/>
      </c>
      <c r="N8312">
        <f>L8312-M8312</f>
        <v/>
      </c>
    </row>
    <row r="8313">
      <c r="A8313" t="inlineStr">
        <is>
          <t>T1008311</t>
        </is>
      </c>
      <c r="B8313" t="inlineStr">
        <is>
          <t>2024-10-13</t>
        </is>
      </c>
      <c r="C8313" t="inlineStr">
        <is>
          <t>S010</t>
        </is>
      </c>
      <c r="D8313" t="inlineStr">
        <is>
          <t>Store_010</t>
        </is>
      </c>
      <c r="E8313" t="inlineStr">
        <is>
          <t>North</t>
        </is>
      </c>
      <c r="F8313" t="inlineStr">
        <is>
          <t>P0049</t>
        </is>
      </c>
      <c r="G8313" t="inlineStr">
        <is>
          <t>Prod_0049</t>
        </is>
      </c>
      <c r="H8313" t="inlineStr">
        <is>
          <t>Beverages</t>
        </is>
      </c>
      <c r="I8313" t="n">
        <v>2</v>
      </c>
      <c r="J8313" t="n">
        <v>181.56</v>
      </c>
      <c r="K8313" t="n">
        <v>0</v>
      </c>
      <c r="L8313">
        <f>I8313*J8313*(1-K8313)</f>
        <v/>
      </c>
      <c r="M8313">
        <f>VLOOKUP(F8313,Products!A:D,4,FALSE)*I8313</f>
        <v/>
      </c>
      <c r="N8313">
        <f>L8313-M8313</f>
        <v/>
      </c>
    </row>
    <row r="8314">
      <c r="A8314" t="inlineStr">
        <is>
          <t>T1008312</t>
        </is>
      </c>
      <c r="B8314" t="inlineStr">
        <is>
          <t>2023-08-31</t>
        </is>
      </c>
      <c r="C8314" t="inlineStr">
        <is>
          <t>S038</t>
        </is>
      </c>
      <c r="D8314" t="inlineStr">
        <is>
          <t>Store_038</t>
        </is>
      </c>
      <c r="E8314" t="inlineStr">
        <is>
          <t>East</t>
        </is>
      </c>
      <c r="F8314" t="inlineStr">
        <is>
          <t>P0051</t>
        </is>
      </c>
      <c r="G8314" t="inlineStr">
        <is>
          <t>Prod_0051</t>
        </is>
      </c>
      <c r="H8314" t="inlineStr">
        <is>
          <t>Clothing</t>
        </is>
      </c>
      <c r="I8314" t="n">
        <v>7</v>
      </c>
      <c r="J8314" t="n">
        <v>60.01</v>
      </c>
      <c r="K8314" t="n">
        <v>0.05</v>
      </c>
      <c r="L8314">
        <f>I8314*J8314*(1-K8314)</f>
        <v/>
      </c>
      <c r="M8314">
        <f>VLOOKUP(F8314,Products!A:D,4,FALSE)*I8314</f>
        <v/>
      </c>
      <c r="N8314">
        <f>L8314-M8314</f>
        <v/>
      </c>
    </row>
    <row r="8315">
      <c r="A8315" t="inlineStr">
        <is>
          <t>T1008313</t>
        </is>
      </c>
      <c r="B8315" t="inlineStr">
        <is>
          <t>2024-05-17</t>
        </is>
      </c>
      <c r="C8315" t="inlineStr">
        <is>
          <t>S050</t>
        </is>
      </c>
      <c r="D8315" t="inlineStr">
        <is>
          <t>Store_050</t>
        </is>
      </c>
      <c r="E8315" t="inlineStr">
        <is>
          <t>South</t>
        </is>
      </c>
      <c r="F8315" t="inlineStr">
        <is>
          <t>P0181</t>
        </is>
      </c>
      <c r="G8315" t="inlineStr">
        <is>
          <t>Prod_0181</t>
        </is>
      </c>
      <c r="H8315" t="inlineStr">
        <is>
          <t>Electronics</t>
        </is>
      </c>
      <c r="I8315" t="n">
        <v>3</v>
      </c>
      <c r="J8315" t="n">
        <v>801.74</v>
      </c>
      <c r="K8315" t="n">
        <v>0.05</v>
      </c>
      <c r="L8315">
        <f>I8315*J8315*(1-K8315)</f>
        <v/>
      </c>
      <c r="M8315">
        <f>VLOOKUP(F8315,Products!A:D,4,FALSE)*I8315</f>
        <v/>
      </c>
      <c r="N8315">
        <f>L8315-M8315</f>
        <v/>
      </c>
    </row>
    <row r="8316">
      <c r="A8316" t="inlineStr">
        <is>
          <t>T1008314</t>
        </is>
      </c>
      <c r="B8316" t="inlineStr">
        <is>
          <t>2025-01-19</t>
        </is>
      </c>
      <c r="C8316" t="inlineStr">
        <is>
          <t>S020</t>
        </is>
      </c>
      <c r="D8316" t="inlineStr">
        <is>
          <t>Store_020</t>
        </is>
      </c>
      <c r="E8316" t="inlineStr">
        <is>
          <t>West</t>
        </is>
      </c>
      <c r="F8316" t="inlineStr">
        <is>
          <t>P0028</t>
        </is>
      </c>
      <c r="G8316" t="inlineStr">
        <is>
          <t>Prod_0028</t>
        </is>
      </c>
      <c r="H8316" t="inlineStr">
        <is>
          <t>Food</t>
        </is>
      </c>
      <c r="I8316" t="n">
        <v>8</v>
      </c>
      <c r="J8316" t="n">
        <v>444.24</v>
      </c>
      <c r="K8316" t="n">
        <v>0</v>
      </c>
      <c r="L8316">
        <f>I8316*J8316*(1-K8316)</f>
        <v/>
      </c>
      <c r="M8316">
        <f>VLOOKUP(F8316,Products!A:D,4,FALSE)*I8316</f>
        <v/>
      </c>
      <c r="N8316">
        <f>L8316-M8316</f>
        <v/>
      </c>
    </row>
    <row r="8317">
      <c r="A8317" t="inlineStr">
        <is>
          <t>T1008315</t>
        </is>
      </c>
      <c r="B8317" t="inlineStr">
        <is>
          <t>2023-02-06</t>
        </is>
      </c>
      <c r="C8317" t="inlineStr">
        <is>
          <t>S021</t>
        </is>
      </c>
      <c r="D8317" t="inlineStr">
        <is>
          <t>Store_021</t>
        </is>
      </c>
      <c r="E8317" t="inlineStr">
        <is>
          <t>North</t>
        </is>
      </c>
      <c r="F8317" t="inlineStr">
        <is>
          <t>P0099</t>
        </is>
      </c>
      <c r="G8317" t="inlineStr">
        <is>
          <t>Prod_0099</t>
        </is>
      </c>
      <c r="H8317" t="inlineStr">
        <is>
          <t>Beverages</t>
        </is>
      </c>
      <c r="I8317" t="n">
        <v>1</v>
      </c>
      <c r="J8317" t="n">
        <v>130.94</v>
      </c>
      <c r="K8317" t="n">
        <v>0</v>
      </c>
      <c r="L8317">
        <f>I8317*J8317*(1-K8317)</f>
        <v/>
      </c>
      <c r="M8317">
        <f>VLOOKUP(F8317,Products!A:D,4,FALSE)*I8317</f>
        <v/>
      </c>
      <c r="N8317">
        <f>L8317-M8317</f>
        <v/>
      </c>
    </row>
    <row r="8318">
      <c r="A8318" t="inlineStr">
        <is>
          <t>T1008316</t>
        </is>
      </c>
      <c r="B8318" t="inlineStr">
        <is>
          <t>2025-06-13</t>
        </is>
      </c>
      <c r="C8318" t="inlineStr">
        <is>
          <t>S011</t>
        </is>
      </c>
      <c r="D8318" t="inlineStr">
        <is>
          <t>Store_011</t>
        </is>
      </c>
      <c r="E8318" t="inlineStr">
        <is>
          <t>South</t>
        </is>
      </c>
      <c r="F8318" t="inlineStr">
        <is>
          <t>P0154</t>
        </is>
      </c>
      <c r="G8318" t="inlineStr">
        <is>
          <t>Prod_0154</t>
        </is>
      </c>
      <c r="H8318" t="inlineStr">
        <is>
          <t>Toys</t>
        </is>
      </c>
      <c r="I8318" t="n">
        <v>5</v>
      </c>
      <c r="J8318" t="n">
        <v>382.03</v>
      </c>
      <c r="K8318" t="n">
        <v>0.05</v>
      </c>
      <c r="L8318">
        <f>I8318*J8318*(1-K8318)</f>
        <v/>
      </c>
      <c r="M8318">
        <f>VLOOKUP(F8318,Products!A:D,4,FALSE)*I8318</f>
        <v/>
      </c>
      <c r="N8318">
        <f>L8318-M8318</f>
        <v/>
      </c>
    </row>
    <row r="8319">
      <c r="A8319" t="inlineStr">
        <is>
          <t>T1008317</t>
        </is>
      </c>
      <c r="B8319" t="inlineStr">
        <is>
          <t>2023-12-15</t>
        </is>
      </c>
      <c r="C8319" t="inlineStr">
        <is>
          <t>S033</t>
        </is>
      </c>
      <c r="D8319" t="inlineStr">
        <is>
          <t>Store_033</t>
        </is>
      </c>
      <c r="E8319" t="inlineStr">
        <is>
          <t>North</t>
        </is>
      </c>
      <c r="F8319" t="inlineStr">
        <is>
          <t>P0122</t>
        </is>
      </c>
      <c r="G8319" t="inlineStr">
        <is>
          <t>Prod_0122</t>
        </is>
      </c>
      <c r="H8319" t="inlineStr">
        <is>
          <t>Beverages</t>
        </is>
      </c>
      <c r="I8319" t="n">
        <v>6</v>
      </c>
      <c r="J8319" t="n">
        <v>688.78</v>
      </c>
      <c r="K8319" t="n">
        <v>0</v>
      </c>
      <c r="L8319">
        <f>I8319*J8319*(1-K8319)</f>
        <v/>
      </c>
      <c r="M8319">
        <f>VLOOKUP(F8319,Products!A:D,4,FALSE)*I8319</f>
        <v/>
      </c>
      <c r="N8319">
        <f>L8319-M8319</f>
        <v/>
      </c>
    </row>
    <row r="8320">
      <c r="A8320" t="inlineStr">
        <is>
          <t>T1008318</t>
        </is>
      </c>
      <c r="B8320" t="inlineStr">
        <is>
          <t>2024-11-06</t>
        </is>
      </c>
      <c r="C8320" t="inlineStr">
        <is>
          <t>S017</t>
        </is>
      </c>
      <c r="D8320" t="inlineStr">
        <is>
          <t>Store_017</t>
        </is>
      </c>
      <c r="E8320" t="inlineStr">
        <is>
          <t>South</t>
        </is>
      </c>
      <c r="F8320" t="inlineStr">
        <is>
          <t>P0094</t>
        </is>
      </c>
      <c r="G8320" t="inlineStr">
        <is>
          <t>Prod_0094</t>
        </is>
      </c>
      <c r="H8320" t="inlineStr">
        <is>
          <t>Toys</t>
        </is>
      </c>
      <c r="I8320" t="n">
        <v>7</v>
      </c>
      <c r="J8320" t="n">
        <v>742.89</v>
      </c>
      <c r="K8320" t="n">
        <v>0</v>
      </c>
      <c r="L8320">
        <f>I8320*J8320*(1-K8320)</f>
        <v/>
      </c>
      <c r="M8320">
        <f>VLOOKUP(F8320,Products!A:D,4,FALSE)*I8320</f>
        <v/>
      </c>
      <c r="N8320">
        <f>L8320-M8320</f>
        <v/>
      </c>
    </row>
    <row r="8321">
      <c r="A8321" t="inlineStr">
        <is>
          <t>T1008319</t>
        </is>
      </c>
      <c r="B8321" t="inlineStr">
        <is>
          <t>2023-05-26</t>
        </is>
      </c>
      <c r="C8321" t="inlineStr">
        <is>
          <t>S001</t>
        </is>
      </c>
      <c r="D8321" t="inlineStr">
        <is>
          <t>Store_001</t>
        </is>
      </c>
      <c r="E8321" t="inlineStr">
        <is>
          <t>West</t>
        </is>
      </c>
      <c r="F8321" t="inlineStr">
        <is>
          <t>P0008</t>
        </is>
      </c>
      <c r="G8321" t="inlineStr">
        <is>
          <t>Prod_0008</t>
        </is>
      </c>
      <c r="H8321" t="inlineStr">
        <is>
          <t>Electronics</t>
        </is>
      </c>
      <c r="I8321" t="n">
        <v>4</v>
      </c>
      <c r="J8321" t="n">
        <v>341.46</v>
      </c>
      <c r="K8321" t="n">
        <v>0</v>
      </c>
      <c r="L8321">
        <f>I8321*J8321*(1-K8321)</f>
        <v/>
      </c>
      <c r="M8321">
        <f>VLOOKUP(F8321,Products!A:D,4,FALSE)*I8321</f>
        <v/>
      </c>
      <c r="N8321">
        <f>L8321-M8321</f>
        <v/>
      </c>
    </row>
    <row r="8322">
      <c r="A8322" t="inlineStr">
        <is>
          <t>T1008320</t>
        </is>
      </c>
      <c r="B8322" t="inlineStr">
        <is>
          <t>2024-11-02</t>
        </is>
      </c>
      <c r="C8322" t="inlineStr">
        <is>
          <t>S043</t>
        </is>
      </c>
      <c r="D8322" t="inlineStr">
        <is>
          <t>Store_043</t>
        </is>
      </c>
      <c r="E8322" t="inlineStr">
        <is>
          <t>East</t>
        </is>
      </c>
      <c r="F8322" t="inlineStr">
        <is>
          <t>P0053</t>
        </is>
      </c>
      <c r="G8322" t="inlineStr">
        <is>
          <t>Prod_0053</t>
        </is>
      </c>
      <c r="H8322" t="inlineStr">
        <is>
          <t>Food</t>
        </is>
      </c>
      <c r="I8322" t="n">
        <v>7</v>
      </c>
      <c r="J8322" t="n">
        <v>361.26</v>
      </c>
      <c r="K8322" t="n">
        <v>0.1</v>
      </c>
      <c r="L8322">
        <f>I8322*J8322*(1-K8322)</f>
        <v/>
      </c>
      <c r="M8322">
        <f>VLOOKUP(F8322,Products!A:D,4,FALSE)*I8322</f>
        <v/>
      </c>
      <c r="N8322">
        <f>L8322-M8322</f>
        <v/>
      </c>
    </row>
    <row r="8323">
      <c r="A8323" t="inlineStr">
        <is>
          <t>T1008321</t>
        </is>
      </c>
      <c r="B8323" t="inlineStr">
        <is>
          <t>2023-10-01</t>
        </is>
      </c>
      <c r="C8323" t="inlineStr">
        <is>
          <t>S045</t>
        </is>
      </c>
      <c r="D8323" t="inlineStr">
        <is>
          <t>Store_045</t>
        </is>
      </c>
      <c r="E8323" t="inlineStr">
        <is>
          <t>East</t>
        </is>
      </c>
      <c r="F8323" t="inlineStr">
        <is>
          <t>P0113</t>
        </is>
      </c>
      <c r="G8323" t="inlineStr">
        <is>
          <t>Prod_0113</t>
        </is>
      </c>
      <c r="H8323" t="inlineStr">
        <is>
          <t>Toys</t>
        </is>
      </c>
      <c r="I8323" t="n">
        <v>6</v>
      </c>
      <c r="J8323" t="n">
        <v>647.84</v>
      </c>
      <c r="K8323" t="n">
        <v>0.05</v>
      </c>
      <c r="L8323">
        <f>I8323*J8323*(1-K8323)</f>
        <v/>
      </c>
      <c r="M8323">
        <f>VLOOKUP(F8323,Products!A:D,4,FALSE)*I8323</f>
        <v/>
      </c>
      <c r="N8323">
        <f>L8323-M8323</f>
        <v/>
      </c>
    </row>
    <row r="8324">
      <c r="A8324" t="inlineStr">
        <is>
          <t>T1008322</t>
        </is>
      </c>
      <c r="B8324" t="inlineStr">
        <is>
          <t>2023-07-06</t>
        </is>
      </c>
      <c r="C8324" t="inlineStr">
        <is>
          <t>S026</t>
        </is>
      </c>
      <c r="D8324" t="inlineStr">
        <is>
          <t>Store_026</t>
        </is>
      </c>
      <c r="E8324" t="inlineStr">
        <is>
          <t>North</t>
        </is>
      </c>
      <c r="F8324" t="inlineStr">
        <is>
          <t>P0149</t>
        </is>
      </c>
      <c r="G8324" t="inlineStr">
        <is>
          <t>Prod_0149</t>
        </is>
      </c>
      <c r="H8324" t="inlineStr">
        <is>
          <t>Toys</t>
        </is>
      </c>
      <c r="I8324" t="n">
        <v>3</v>
      </c>
      <c r="J8324" t="n">
        <v>64.52</v>
      </c>
      <c r="K8324" t="n">
        <v>0.2</v>
      </c>
      <c r="L8324">
        <f>I8324*J8324*(1-K8324)</f>
        <v/>
      </c>
      <c r="M8324">
        <f>VLOOKUP(F8324,Products!A:D,4,FALSE)*I8324</f>
        <v/>
      </c>
      <c r="N8324">
        <f>L8324-M8324</f>
        <v/>
      </c>
    </row>
    <row r="8325">
      <c r="A8325" t="inlineStr">
        <is>
          <t>T1008323</t>
        </is>
      </c>
      <c r="B8325" t="inlineStr">
        <is>
          <t>2024-01-19</t>
        </is>
      </c>
      <c r="C8325" t="inlineStr">
        <is>
          <t>S041</t>
        </is>
      </c>
      <c r="D8325" t="inlineStr">
        <is>
          <t>Store_041</t>
        </is>
      </c>
      <c r="E8325" t="inlineStr">
        <is>
          <t>East</t>
        </is>
      </c>
      <c r="F8325" t="inlineStr">
        <is>
          <t>P0175</t>
        </is>
      </c>
      <c r="G8325" t="inlineStr">
        <is>
          <t>Prod_0175</t>
        </is>
      </c>
      <c r="H8325" t="inlineStr">
        <is>
          <t>Food</t>
        </is>
      </c>
      <c r="I8325" t="n">
        <v>9</v>
      </c>
      <c r="J8325" t="n">
        <v>776.9400000000001</v>
      </c>
      <c r="K8325" t="n">
        <v>0</v>
      </c>
      <c r="L8325">
        <f>I8325*J8325*(1-K8325)</f>
        <v/>
      </c>
      <c r="M8325">
        <f>VLOOKUP(F8325,Products!A:D,4,FALSE)*I8325</f>
        <v/>
      </c>
      <c r="N8325">
        <f>L8325-M8325</f>
        <v/>
      </c>
    </row>
    <row r="8326">
      <c r="A8326" t="inlineStr">
        <is>
          <t>T1008324</t>
        </is>
      </c>
      <c r="B8326" t="inlineStr">
        <is>
          <t>2025-05-24</t>
        </is>
      </c>
      <c r="C8326" t="inlineStr">
        <is>
          <t>S020</t>
        </is>
      </c>
      <c r="D8326" t="inlineStr">
        <is>
          <t>Store_020</t>
        </is>
      </c>
      <c r="E8326" t="inlineStr">
        <is>
          <t>West</t>
        </is>
      </c>
      <c r="F8326" t="inlineStr">
        <is>
          <t>P0143</t>
        </is>
      </c>
      <c r="G8326" t="inlineStr">
        <is>
          <t>Prod_0143</t>
        </is>
      </c>
      <c r="H8326" t="inlineStr">
        <is>
          <t>Electronics</t>
        </is>
      </c>
      <c r="I8326" t="n">
        <v>6</v>
      </c>
      <c r="J8326" t="n">
        <v>338.36</v>
      </c>
      <c r="K8326" t="n">
        <v>0</v>
      </c>
      <c r="L8326">
        <f>I8326*J8326*(1-K8326)</f>
        <v/>
      </c>
      <c r="M8326">
        <f>VLOOKUP(F8326,Products!A:D,4,FALSE)*I8326</f>
        <v/>
      </c>
      <c r="N8326">
        <f>L8326-M8326</f>
        <v/>
      </c>
    </row>
    <row r="8327">
      <c r="A8327" t="inlineStr">
        <is>
          <t>T1008325</t>
        </is>
      </c>
      <c r="B8327" t="inlineStr">
        <is>
          <t>2023-07-07</t>
        </is>
      </c>
      <c r="C8327" t="inlineStr">
        <is>
          <t>S017</t>
        </is>
      </c>
      <c r="D8327" t="inlineStr">
        <is>
          <t>Store_017</t>
        </is>
      </c>
      <c r="E8327" t="inlineStr">
        <is>
          <t>South</t>
        </is>
      </c>
      <c r="F8327" t="inlineStr">
        <is>
          <t>P0127</t>
        </is>
      </c>
      <c r="G8327" t="inlineStr">
        <is>
          <t>Prod_0127</t>
        </is>
      </c>
      <c r="H8327" t="inlineStr">
        <is>
          <t>Toys</t>
        </is>
      </c>
      <c r="I8327" t="n">
        <v>4</v>
      </c>
      <c r="J8327" t="n">
        <v>584.37</v>
      </c>
      <c r="K8327" t="n">
        <v>0</v>
      </c>
      <c r="L8327">
        <f>I8327*J8327*(1-K8327)</f>
        <v/>
      </c>
      <c r="M8327">
        <f>VLOOKUP(F8327,Products!A:D,4,FALSE)*I8327</f>
        <v/>
      </c>
      <c r="N8327">
        <f>L8327-M8327</f>
        <v/>
      </c>
    </row>
    <row r="8328">
      <c r="A8328" t="inlineStr">
        <is>
          <t>T1008326</t>
        </is>
      </c>
      <c r="B8328" t="inlineStr">
        <is>
          <t>2023-06-13</t>
        </is>
      </c>
      <c r="C8328" t="inlineStr">
        <is>
          <t>S005</t>
        </is>
      </c>
      <c r="D8328" t="inlineStr">
        <is>
          <t>Store_005</t>
        </is>
      </c>
      <c r="E8328" t="inlineStr">
        <is>
          <t>Central</t>
        </is>
      </c>
      <c r="F8328" t="inlineStr">
        <is>
          <t>P0123</t>
        </is>
      </c>
      <c r="G8328" t="inlineStr">
        <is>
          <t>Prod_0123</t>
        </is>
      </c>
      <c r="H8328" t="inlineStr">
        <is>
          <t>Food</t>
        </is>
      </c>
      <c r="I8328" t="n">
        <v>5</v>
      </c>
      <c r="J8328" t="n">
        <v>511.49</v>
      </c>
      <c r="K8328" t="n">
        <v>0</v>
      </c>
      <c r="L8328">
        <f>I8328*J8328*(1-K8328)</f>
        <v/>
      </c>
      <c r="M8328">
        <f>VLOOKUP(F8328,Products!A:D,4,FALSE)*I8328</f>
        <v/>
      </c>
      <c r="N8328">
        <f>L8328-M8328</f>
        <v/>
      </c>
    </row>
    <row r="8329">
      <c r="A8329" t="inlineStr">
        <is>
          <t>T1008327</t>
        </is>
      </c>
      <c r="B8329" t="inlineStr">
        <is>
          <t>2024-12-08</t>
        </is>
      </c>
      <c r="C8329" t="inlineStr">
        <is>
          <t>S037</t>
        </is>
      </c>
      <c r="D8329" t="inlineStr">
        <is>
          <t>Store_037</t>
        </is>
      </c>
      <c r="E8329" t="inlineStr">
        <is>
          <t>East</t>
        </is>
      </c>
      <c r="F8329" t="inlineStr">
        <is>
          <t>P0121</t>
        </is>
      </c>
      <c r="G8329" t="inlineStr">
        <is>
          <t>Prod_0121</t>
        </is>
      </c>
      <c r="H8329" t="inlineStr">
        <is>
          <t>Clothing</t>
        </is>
      </c>
      <c r="I8329" t="n">
        <v>4</v>
      </c>
      <c r="J8329" t="n">
        <v>750.89</v>
      </c>
      <c r="K8329" t="n">
        <v>0.05</v>
      </c>
      <c r="L8329">
        <f>I8329*J8329*(1-K8329)</f>
        <v/>
      </c>
      <c r="M8329">
        <f>VLOOKUP(F8329,Products!A:D,4,FALSE)*I8329</f>
        <v/>
      </c>
      <c r="N8329">
        <f>L8329-M8329</f>
        <v/>
      </c>
    </row>
    <row r="8330">
      <c r="A8330" t="inlineStr">
        <is>
          <t>T1008328</t>
        </is>
      </c>
      <c r="B8330" t="inlineStr">
        <is>
          <t>2025-03-31</t>
        </is>
      </c>
      <c r="C8330" t="inlineStr">
        <is>
          <t>S012</t>
        </is>
      </c>
      <c r="D8330" t="inlineStr">
        <is>
          <t>Store_012</t>
        </is>
      </c>
      <c r="E8330" t="inlineStr">
        <is>
          <t>South</t>
        </is>
      </c>
      <c r="F8330" t="inlineStr">
        <is>
          <t>P0057</t>
        </is>
      </c>
      <c r="G8330" t="inlineStr">
        <is>
          <t>Prod_0057</t>
        </is>
      </c>
      <c r="H8330" t="inlineStr">
        <is>
          <t>Beverages</t>
        </is>
      </c>
      <c r="I8330" t="n">
        <v>9</v>
      </c>
      <c r="J8330" t="n">
        <v>81.18000000000001</v>
      </c>
      <c r="K8330" t="n">
        <v>0</v>
      </c>
      <c r="L8330">
        <f>I8330*J8330*(1-K8330)</f>
        <v/>
      </c>
      <c r="M8330">
        <f>VLOOKUP(F8330,Products!A:D,4,FALSE)*I8330</f>
        <v/>
      </c>
      <c r="N8330">
        <f>L8330-M8330</f>
        <v/>
      </c>
    </row>
    <row r="8331">
      <c r="A8331" t="inlineStr">
        <is>
          <t>T1008329</t>
        </is>
      </c>
      <c r="B8331" t="inlineStr">
        <is>
          <t>2025-04-27</t>
        </is>
      </c>
      <c r="C8331" t="inlineStr">
        <is>
          <t>S001</t>
        </is>
      </c>
      <c r="D8331" t="inlineStr">
        <is>
          <t>Store_001</t>
        </is>
      </c>
      <c r="E8331" t="inlineStr">
        <is>
          <t>West</t>
        </is>
      </c>
      <c r="F8331" t="inlineStr">
        <is>
          <t>P0183</t>
        </is>
      </c>
      <c r="G8331" t="inlineStr">
        <is>
          <t>Prod_0183</t>
        </is>
      </c>
      <c r="H8331" t="inlineStr">
        <is>
          <t>Stationery</t>
        </is>
      </c>
      <c r="I8331" t="n">
        <v>9</v>
      </c>
      <c r="J8331" t="n">
        <v>924.27</v>
      </c>
      <c r="K8331" t="n">
        <v>0</v>
      </c>
      <c r="L8331">
        <f>I8331*J8331*(1-K8331)</f>
        <v/>
      </c>
      <c r="M8331">
        <f>VLOOKUP(F8331,Products!A:D,4,FALSE)*I8331</f>
        <v/>
      </c>
      <c r="N8331">
        <f>L8331-M8331</f>
        <v/>
      </c>
    </row>
    <row r="8332">
      <c r="A8332" t="inlineStr">
        <is>
          <t>T1008330</t>
        </is>
      </c>
      <c r="B8332" t="inlineStr">
        <is>
          <t>2024-02-15</t>
        </is>
      </c>
      <c r="C8332" t="inlineStr">
        <is>
          <t>S042</t>
        </is>
      </c>
      <c r="D8332" t="inlineStr">
        <is>
          <t>Store_042</t>
        </is>
      </c>
      <c r="E8332" t="inlineStr">
        <is>
          <t>Central</t>
        </is>
      </c>
      <c r="F8332" t="inlineStr">
        <is>
          <t>P0197</t>
        </is>
      </c>
      <c r="G8332" t="inlineStr">
        <is>
          <t>Prod_0197</t>
        </is>
      </c>
      <c r="H8332" t="inlineStr">
        <is>
          <t>Food</t>
        </is>
      </c>
      <c r="I8332" t="n">
        <v>3</v>
      </c>
      <c r="J8332" t="n">
        <v>254.92</v>
      </c>
      <c r="K8332" t="n">
        <v>0</v>
      </c>
      <c r="L8332">
        <f>I8332*J8332*(1-K8332)</f>
        <v/>
      </c>
      <c r="M8332">
        <f>VLOOKUP(F8332,Products!A:D,4,FALSE)*I8332</f>
        <v/>
      </c>
      <c r="N8332">
        <f>L8332-M8332</f>
        <v/>
      </c>
    </row>
    <row r="8333">
      <c r="A8333" t="inlineStr">
        <is>
          <t>T1008331</t>
        </is>
      </c>
      <c r="B8333" t="inlineStr">
        <is>
          <t>2023-03-20</t>
        </is>
      </c>
      <c r="C8333" t="inlineStr">
        <is>
          <t>S026</t>
        </is>
      </c>
      <c r="D8333" t="inlineStr">
        <is>
          <t>Store_026</t>
        </is>
      </c>
      <c r="E8333" t="inlineStr">
        <is>
          <t>North</t>
        </is>
      </c>
      <c r="F8333" t="inlineStr">
        <is>
          <t>P0070</t>
        </is>
      </c>
      <c r="G8333" t="inlineStr">
        <is>
          <t>Prod_0070</t>
        </is>
      </c>
      <c r="H8333" t="inlineStr">
        <is>
          <t>Beverages</t>
        </is>
      </c>
      <c r="I8333" t="n">
        <v>1</v>
      </c>
      <c r="J8333" t="n">
        <v>699.87</v>
      </c>
      <c r="K8333" t="n">
        <v>0</v>
      </c>
      <c r="L8333">
        <f>I8333*J8333*(1-K8333)</f>
        <v/>
      </c>
      <c r="M8333">
        <f>VLOOKUP(F8333,Products!A:D,4,FALSE)*I8333</f>
        <v/>
      </c>
      <c r="N8333">
        <f>L8333-M8333</f>
        <v/>
      </c>
    </row>
    <row r="8334">
      <c r="A8334" t="inlineStr">
        <is>
          <t>T1008332</t>
        </is>
      </c>
      <c r="B8334" t="inlineStr">
        <is>
          <t>2025-06-28</t>
        </is>
      </c>
      <c r="C8334" t="inlineStr">
        <is>
          <t>S042</t>
        </is>
      </c>
      <c r="D8334" t="inlineStr">
        <is>
          <t>Store_042</t>
        </is>
      </c>
      <c r="E8334" t="inlineStr">
        <is>
          <t>Central</t>
        </is>
      </c>
      <c r="F8334" t="inlineStr">
        <is>
          <t>P0067</t>
        </is>
      </c>
      <c r="G8334" t="inlineStr">
        <is>
          <t>Prod_0067</t>
        </is>
      </c>
      <c r="H8334" t="inlineStr">
        <is>
          <t>Toys</t>
        </is>
      </c>
      <c r="I8334" t="n">
        <v>5</v>
      </c>
      <c r="J8334" t="n">
        <v>147.44</v>
      </c>
      <c r="K8334" t="n">
        <v>0</v>
      </c>
      <c r="L8334">
        <f>I8334*J8334*(1-K8334)</f>
        <v/>
      </c>
      <c r="M8334">
        <f>VLOOKUP(F8334,Products!A:D,4,FALSE)*I8334</f>
        <v/>
      </c>
      <c r="N8334">
        <f>L8334-M8334</f>
        <v/>
      </c>
    </row>
    <row r="8335">
      <c r="A8335" t="inlineStr">
        <is>
          <t>T1008333</t>
        </is>
      </c>
      <c r="B8335" t="inlineStr">
        <is>
          <t>2023-04-24</t>
        </is>
      </c>
      <c r="C8335" t="inlineStr">
        <is>
          <t>S002</t>
        </is>
      </c>
      <c r="D8335" t="inlineStr">
        <is>
          <t>Store_002</t>
        </is>
      </c>
      <c r="E8335" t="inlineStr">
        <is>
          <t>South</t>
        </is>
      </c>
      <c r="F8335" t="inlineStr">
        <is>
          <t>P0154</t>
        </is>
      </c>
      <c r="G8335" t="inlineStr">
        <is>
          <t>Prod_0154</t>
        </is>
      </c>
      <c r="H8335" t="inlineStr">
        <is>
          <t>Toys</t>
        </is>
      </c>
      <c r="I8335" t="n">
        <v>6</v>
      </c>
      <c r="J8335" t="n">
        <v>364.33</v>
      </c>
      <c r="K8335" t="n">
        <v>0.1</v>
      </c>
      <c r="L8335">
        <f>I8335*J8335*(1-K8335)</f>
        <v/>
      </c>
      <c r="M8335">
        <f>VLOOKUP(F8335,Products!A:D,4,FALSE)*I8335</f>
        <v/>
      </c>
      <c r="N8335">
        <f>L8335-M8335</f>
        <v/>
      </c>
    </row>
    <row r="8336">
      <c r="A8336" t="inlineStr">
        <is>
          <t>T1008334</t>
        </is>
      </c>
      <c r="B8336" t="inlineStr">
        <is>
          <t>2024-11-12</t>
        </is>
      </c>
      <c r="C8336" t="inlineStr">
        <is>
          <t>S021</t>
        </is>
      </c>
      <c r="D8336" t="inlineStr">
        <is>
          <t>Store_021</t>
        </is>
      </c>
      <c r="E8336" t="inlineStr">
        <is>
          <t>North</t>
        </is>
      </c>
      <c r="F8336" t="inlineStr">
        <is>
          <t>P0031</t>
        </is>
      </c>
      <c r="G8336" t="inlineStr">
        <is>
          <t>Prod_0031</t>
        </is>
      </c>
      <c r="H8336" t="inlineStr">
        <is>
          <t>Food</t>
        </is>
      </c>
      <c r="I8336" t="n">
        <v>9</v>
      </c>
      <c r="J8336" t="n">
        <v>183.29</v>
      </c>
      <c r="K8336" t="n">
        <v>0.15</v>
      </c>
      <c r="L8336">
        <f>I8336*J8336*(1-K8336)</f>
        <v/>
      </c>
      <c r="M8336">
        <f>VLOOKUP(F8336,Products!A:D,4,FALSE)*I8336</f>
        <v/>
      </c>
      <c r="N8336">
        <f>L8336-M8336</f>
        <v/>
      </c>
    </row>
    <row r="8337">
      <c r="A8337" t="inlineStr">
        <is>
          <t>T1008335</t>
        </is>
      </c>
      <c r="B8337" t="inlineStr">
        <is>
          <t>2023-10-17</t>
        </is>
      </c>
      <c r="C8337" t="inlineStr">
        <is>
          <t>S010</t>
        </is>
      </c>
      <c r="D8337" t="inlineStr">
        <is>
          <t>Store_010</t>
        </is>
      </c>
      <c r="E8337" t="inlineStr">
        <is>
          <t>North</t>
        </is>
      </c>
      <c r="F8337" t="inlineStr">
        <is>
          <t>P0027</t>
        </is>
      </c>
      <c r="G8337" t="inlineStr">
        <is>
          <t>Prod_0027</t>
        </is>
      </c>
      <c r="H8337" t="inlineStr">
        <is>
          <t>Electronics</t>
        </is>
      </c>
      <c r="I8337" t="n">
        <v>9</v>
      </c>
      <c r="J8337" t="n">
        <v>484.31</v>
      </c>
      <c r="K8337" t="n">
        <v>0</v>
      </c>
      <c r="L8337">
        <f>I8337*J8337*(1-K8337)</f>
        <v/>
      </c>
      <c r="M8337">
        <f>VLOOKUP(F8337,Products!A:D,4,FALSE)*I8337</f>
        <v/>
      </c>
      <c r="N8337">
        <f>L8337-M8337</f>
        <v/>
      </c>
    </row>
    <row r="8338">
      <c r="A8338" t="inlineStr">
        <is>
          <t>T1008336</t>
        </is>
      </c>
      <c r="B8338" t="inlineStr">
        <is>
          <t>2023-04-03</t>
        </is>
      </c>
      <c r="C8338" t="inlineStr">
        <is>
          <t>S037</t>
        </is>
      </c>
      <c r="D8338" t="inlineStr">
        <is>
          <t>Store_037</t>
        </is>
      </c>
      <c r="E8338" t="inlineStr">
        <is>
          <t>East</t>
        </is>
      </c>
      <c r="F8338" t="inlineStr">
        <is>
          <t>P0027</t>
        </is>
      </c>
      <c r="G8338" t="inlineStr">
        <is>
          <t>Prod_0027</t>
        </is>
      </c>
      <c r="H8338" t="inlineStr">
        <is>
          <t>Electronics</t>
        </is>
      </c>
      <c r="I8338" t="n">
        <v>2</v>
      </c>
      <c r="J8338" t="n">
        <v>680.22</v>
      </c>
      <c r="K8338" t="n">
        <v>0</v>
      </c>
      <c r="L8338">
        <f>I8338*J8338*(1-K8338)</f>
        <v/>
      </c>
      <c r="M8338">
        <f>VLOOKUP(F8338,Products!A:D,4,FALSE)*I8338</f>
        <v/>
      </c>
      <c r="N8338">
        <f>L8338-M8338</f>
        <v/>
      </c>
    </row>
    <row r="8339">
      <c r="A8339" t="inlineStr">
        <is>
          <t>T1008337</t>
        </is>
      </c>
      <c r="B8339" t="inlineStr">
        <is>
          <t>2023-07-20</t>
        </is>
      </c>
      <c r="C8339" t="inlineStr">
        <is>
          <t>S002</t>
        </is>
      </c>
      <c r="D8339" t="inlineStr">
        <is>
          <t>Store_002</t>
        </is>
      </c>
      <c r="E8339" t="inlineStr">
        <is>
          <t>South</t>
        </is>
      </c>
      <c r="F8339" t="inlineStr">
        <is>
          <t>P0135</t>
        </is>
      </c>
      <c r="G8339" t="inlineStr">
        <is>
          <t>Prod_0135</t>
        </is>
      </c>
      <c r="H8339" t="inlineStr">
        <is>
          <t>Food</t>
        </is>
      </c>
      <c r="I8339" t="n">
        <v>8</v>
      </c>
      <c r="J8339" t="n">
        <v>87.14</v>
      </c>
      <c r="K8339" t="n">
        <v>0.05</v>
      </c>
      <c r="L8339">
        <f>I8339*J8339*(1-K8339)</f>
        <v/>
      </c>
      <c r="M8339">
        <f>VLOOKUP(F8339,Products!A:D,4,FALSE)*I8339</f>
        <v/>
      </c>
      <c r="N8339">
        <f>L8339-M8339</f>
        <v/>
      </c>
    </row>
    <row r="8340">
      <c r="A8340" t="inlineStr">
        <is>
          <t>T1008338</t>
        </is>
      </c>
      <c r="B8340" t="inlineStr">
        <is>
          <t>2024-10-07</t>
        </is>
      </c>
      <c r="C8340" t="inlineStr">
        <is>
          <t>S005</t>
        </is>
      </c>
      <c r="D8340" t="inlineStr">
        <is>
          <t>Store_005</t>
        </is>
      </c>
      <c r="E8340" t="inlineStr">
        <is>
          <t>Central</t>
        </is>
      </c>
      <c r="F8340" t="inlineStr">
        <is>
          <t>P0186</t>
        </is>
      </c>
      <c r="G8340" t="inlineStr">
        <is>
          <t>Prod_0186</t>
        </is>
      </c>
      <c r="H8340" t="inlineStr">
        <is>
          <t>Household</t>
        </is>
      </c>
      <c r="I8340" t="n">
        <v>8</v>
      </c>
      <c r="J8340" t="n">
        <v>692.9400000000001</v>
      </c>
      <c r="K8340" t="n">
        <v>0.15</v>
      </c>
      <c r="L8340">
        <f>I8340*J8340*(1-K8340)</f>
        <v/>
      </c>
      <c r="M8340">
        <f>VLOOKUP(F8340,Products!A:D,4,FALSE)*I8340</f>
        <v/>
      </c>
      <c r="N8340">
        <f>L8340-M8340</f>
        <v/>
      </c>
    </row>
    <row r="8341">
      <c r="A8341" t="inlineStr">
        <is>
          <t>T1008339</t>
        </is>
      </c>
      <c r="B8341" t="inlineStr">
        <is>
          <t>2023-10-09</t>
        </is>
      </c>
      <c r="C8341" t="inlineStr">
        <is>
          <t>S027</t>
        </is>
      </c>
      <c r="D8341" t="inlineStr">
        <is>
          <t>Store_027</t>
        </is>
      </c>
      <c r="E8341" t="inlineStr">
        <is>
          <t>South</t>
        </is>
      </c>
      <c r="F8341" t="inlineStr">
        <is>
          <t>P0018</t>
        </is>
      </c>
      <c r="G8341" t="inlineStr">
        <is>
          <t>Prod_0018</t>
        </is>
      </c>
      <c r="H8341" t="inlineStr">
        <is>
          <t>Food</t>
        </is>
      </c>
      <c r="I8341" t="n">
        <v>2</v>
      </c>
      <c r="J8341" t="n">
        <v>741.72</v>
      </c>
      <c r="K8341" t="n">
        <v>0</v>
      </c>
      <c r="L8341">
        <f>I8341*J8341*(1-K8341)</f>
        <v/>
      </c>
      <c r="M8341">
        <f>VLOOKUP(F8341,Products!A:D,4,FALSE)*I8341</f>
        <v/>
      </c>
      <c r="N8341">
        <f>L8341-M8341</f>
        <v/>
      </c>
    </row>
    <row r="8342">
      <c r="A8342" t="inlineStr">
        <is>
          <t>T1008340</t>
        </is>
      </c>
      <c r="B8342" t="inlineStr">
        <is>
          <t>2024-09-22</t>
        </is>
      </c>
      <c r="C8342" t="inlineStr">
        <is>
          <t>S020</t>
        </is>
      </c>
      <c r="D8342" t="inlineStr">
        <is>
          <t>Store_020</t>
        </is>
      </c>
      <c r="E8342" t="inlineStr">
        <is>
          <t>West</t>
        </is>
      </c>
      <c r="F8342" t="inlineStr">
        <is>
          <t>P0186</t>
        </is>
      </c>
      <c r="G8342" t="inlineStr">
        <is>
          <t>Prod_0186</t>
        </is>
      </c>
      <c r="H8342" t="inlineStr">
        <is>
          <t>Household</t>
        </is>
      </c>
      <c r="I8342" t="n">
        <v>8</v>
      </c>
      <c r="J8342" t="n">
        <v>674.77</v>
      </c>
      <c r="K8342" t="n">
        <v>0.15</v>
      </c>
      <c r="L8342">
        <f>I8342*J8342*(1-K8342)</f>
        <v/>
      </c>
      <c r="M8342">
        <f>VLOOKUP(F8342,Products!A:D,4,FALSE)*I8342</f>
        <v/>
      </c>
      <c r="N8342">
        <f>L8342-M8342</f>
        <v/>
      </c>
    </row>
    <row r="8343">
      <c r="A8343" t="inlineStr">
        <is>
          <t>T1008341</t>
        </is>
      </c>
      <c r="B8343" t="inlineStr">
        <is>
          <t>2023-03-16</t>
        </is>
      </c>
      <c r="C8343" t="inlineStr">
        <is>
          <t>S014</t>
        </is>
      </c>
      <c r="D8343" t="inlineStr">
        <is>
          <t>Store_014</t>
        </is>
      </c>
      <c r="E8343" t="inlineStr">
        <is>
          <t>West</t>
        </is>
      </c>
      <c r="F8343" t="inlineStr">
        <is>
          <t>P0080</t>
        </is>
      </c>
      <c r="G8343" t="inlineStr">
        <is>
          <t>Prod_0080</t>
        </is>
      </c>
      <c r="H8343" t="inlineStr">
        <is>
          <t>Clothing</t>
        </is>
      </c>
      <c r="I8343" t="n">
        <v>4</v>
      </c>
      <c r="J8343" t="n">
        <v>609.05</v>
      </c>
      <c r="K8343" t="n">
        <v>0.05</v>
      </c>
      <c r="L8343">
        <f>I8343*J8343*(1-K8343)</f>
        <v/>
      </c>
      <c r="M8343">
        <f>VLOOKUP(F8343,Products!A:D,4,FALSE)*I8343</f>
        <v/>
      </c>
      <c r="N8343">
        <f>L8343-M8343</f>
        <v/>
      </c>
    </row>
    <row r="8344">
      <c r="A8344" t="inlineStr">
        <is>
          <t>T1008342</t>
        </is>
      </c>
      <c r="B8344" t="inlineStr">
        <is>
          <t>2025-07-04</t>
        </is>
      </c>
      <c r="C8344" t="inlineStr">
        <is>
          <t>S022</t>
        </is>
      </c>
      <c r="D8344" t="inlineStr">
        <is>
          <t>Store_022</t>
        </is>
      </c>
      <c r="E8344" t="inlineStr">
        <is>
          <t>East</t>
        </is>
      </c>
      <c r="F8344" t="inlineStr">
        <is>
          <t>P0018</t>
        </is>
      </c>
      <c r="G8344" t="inlineStr">
        <is>
          <t>Prod_0018</t>
        </is>
      </c>
      <c r="H8344" t="inlineStr">
        <is>
          <t>Food</t>
        </is>
      </c>
      <c r="I8344" t="n">
        <v>3</v>
      </c>
      <c r="J8344" t="n">
        <v>817.3</v>
      </c>
      <c r="K8344" t="n">
        <v>0</v>
      </c>
      <c r="L8344">
        <f>I8344*J8344*(1-K8344)</f>
        <v/>
      </c>
      <c r="M8344">
        <f>VLOOKUP(F8344,Products!A:D,4,FALSE)*I8344</f>
        <v/>
      </c>
      <c r="N8344">
        <f>L8344-M8344</f>
        <v/>
      </c>
    </row>
    <row r="8345">
      <c r="A8345" t="inlineStr">
        <is>
          <t>T1008343</t>
        </is>
      </c>
      <c r="B8345" t="inlineStr">
        <is>
          <t>2025-01-26</t>
        </is>
      </c>
      <c r="C8345" t="inlineStr">
        <is>
          <t>S026</t>
        </is>
      </c>
      <c r="D8345" t="inlineStr">
        <is>
          <t>Store_026</t>
        </is>
      </c>
      <c r="E8345" t="inlineStr">
        <is>
          <t>North</t>
        </is>
      </c>
      <c r="F8345" t="inlineStr">
        <is>
          <t>P0042</t>
        </is>
      </c>
      <c r="G8345" t="inlineStr">
        <is>
          <t>Prod_0042</t>
        </is>
      </c>
      <c r="H8345" t="inlineStr">
        <is>
          <t>Electronics</t>
        </is>
      </c>
      <c r="I8345" t="n">
        <v>3</v>
      </c>
      <c r="J8345" t="n">
        <v>780.2</v>
      </c>
      <c r="K8345" t="n">
        <v>0.05</v>
      </c>
      <c r="L8345">
        <f>I8345*J8345*(1-K8345)</f>
        <v/>
      </c>
      <c r="M8345">
        <f>VLOOKUP(F8345,Products!A:D,4,FALSE)*I8345</f>
        <v/>
      </c>
      <c r="N8345">
        <f>L8345-M8345</f>
        <v/>
      </c>
    </row>
    <row r="8346">
      <c r="A8346" t="inlineStr">
        <is>
          <t>T1008344</t>
        </is>
      </c>
      <c r="B8346" t="inlineStr">
        <is>
          <t>2023-03-30</t>
        </is>
      </c>
      <c r="C8346" t="inlineStr">
        <is>
          <t>S021</t>
        </is>
      </c>
      <c r="D8346" t="inlineStr">
        <is>
          <t>Store_021</t>
        </is>
      </c>
      <c r="E8346" t="inlineStr">
        <is>
          <t>North</t>
        </is>
      </c>
      <c r="F8346" t="inlineStr">
        <is>
          <t>P0103</t>
        </is>
      </c>
      <c r="G8346" t="inlineStr">
        <is>
          <t>Prod_0103</t>
        </is>
      </c>
      <c r="H8346" t="inlineStr">
        <is>
          <t>Stationery</t>
        </is>
      </c>
      <c r="I8346" t="n">
        <v>6</v>
      </c>
      <c r="J8346" t="n">
        <v>722.14</v>
      </c>
      <c r="K8346" t="n">
        <v>0.05</v>
      </c>
      <c r="L8346">
        <f>I8346*J8346*(1-K8346)</f>
        <v/>
      </c>
      <c r="M8346">
        <f>VLOOKUP(F8346,Products!A:D,4,FALSE)*I8346</f>
        <v/>
      </c>
      <c r="N8346">
        <f>L8346-M8346</f>
        <v/>
      </c>
    </row>
    <row r="8347">
      <c r="A8347" t="inlineStr">
        <is>
          <t>T1008345</t>
        </is>
      </c>
      <c r="B8347" t="inlineStr">
        <is>
          <t>2023-11-14</t>
        </is>
      </c>
      <c r="C8347" t="inlineStr">
        <is>
          <t>S020</t>
        </is>
      </c>
      <c r="D8347" t="inlineStr">
        <is>
          <t>Store_020</t>
        </is>
      </c>
      <c r="E8347" t="inlineStr">
        <is>
          <t>West</t>
        </is>
      </c>
      <c r="F8347" t="inlineStr">
        <is>
          <t>P0097</t>
        </is>
      </c>
      <c r="G8347" t="inlineStr">
        <is>
          <t>Prod_0097</t>
        </is>
      </c>
      <c r="H8347" t="inlineStr">
        <is>
          <t>Clothing</t>
        </is>
      </c>
      <c r="I8347" t="n">
        <v>7</v>
      </c>
      <c r="J8347" t="n">
        <v>225.35</v>
      </c>
      <c r="K8347" t="n">
        <v>0.15</v>
      </c>
      <c r="L8347">
        <f>I8347*J8347*(1-K8347)</f>
        <v/>
      </c>
      <c r="M8347">
        <f>VLOOKUP(F8347,Products!A:D,4,FALSE)*I8347</f>
        <v/>
      </c>
      <c r="N8347">
        <f>L8347-M8347</f>
        <v/>
      </c>
    </row>
    <row r="8348">
      <c r="A8348" t="inlineStr">
        <is>
          <t>T1008346</t>
        </is>
      </c>
      <c r="B8348" t="inlineStr">
        <is>
          <t>2025-08-04</t>
        </is>
      </c>
      <c r="C8348" t="inlineStr">
        <is>
          <t>S028</t>
        </is>
      </c>
      <c r="D8348" t="inlineStr">
        <is>
          <t>Store_028</t>
        </is>
      </c>
      <c r="E8348" t="inlineStr">
        <is>
          <t>North</t>
        </is>
      </c>
      <c r="F8348" t="inlineStr">
        <is>
          <t>P0031</t>
        </is>
      </c>
      <c r="G8348" t="inlineStr">
        <is>
          <t>Prod_0031</t>
        </is>
      </c>
      <c r="H8348" t="inlineStr">
        <is>
          <t>Food</t>
        </is>
      </c>
      <c r="I8348" t="n">
        <v>2</v>
      </c>
      <c r="J8348" t="n">
        <v>197.2</v>
      </c>
      <c r="K8348" t="n">
        <v>0</v>
      </c>
      <c r="L8348">
        <f>I8348*J8348*(1-K8348)</f>
        <v/>
      </c>
      <c r="M8348">
        <f>VLOOKUP(F8348,Products!A:D,4,FALSE)*I8348</f>
        <v/>
      </c>
      <c r="N8348">
        <f>L8348-M8348</f>
        <v/>
      </c>
    </row>
    <row r="8349">
      <c r="A8349" t="inlineStr">
        <is>
          <t>T1008347</t>
        </is>
      </c>
      <c r="B8349" t="inlineStr">
        <is>
          <t>2023-06-13</t>
        </is>
      </c>
      <c r="C8349" t="inlineStr">
        <is>
          <t>S008</t>
        </is>
      </c>
      <c r="D8349" t="inlineStr">
        <is>
          <t>Store_008</t>
        </is>
      </c>
      <c r="E8349" t="inlineStr">
        <is>
          <t>East</t>
        </is>
      </c>
      <c r="F8349" t="inlineStr">
        <is>
          <t>P0054</t>
        </is>
      </c>
      <c r="G8349" t="inlineStr">
        <is>
          <t>Prod_0054</t>
        </is>
      </c>
      <c r="H8349" t="inlineStr">
        <is>
          <t>Food</t>
        </is>
      </c>
      <c r="I8349" t="n">
        <v>6</v>
      </c>
      <c r="J8349" t="n">
        <v>427.31</v>
      </c>
      <c r="K8349" t="n">
        <v>0</v>
      </c>
      <c r="L8349">
        <f>I8349*J8349*(1-K8349)</f>
        <v/>
      </c>
      <c r="M8349">
        <f>VLOOKUP(F8349,Products!A:D,4,FALSE)*I8349</f>
        <v/>
      </c>
      <c r="N8349">
        <f>L8349-M8349</f>
        <v/>
      </c>
    </row>
    <row r="8350">
      <c r="A8350" t="inlineStr">
        <is>
          <t>T1008348</t>
        </is>
      </c>
      <c r="B8350" t="inlineStr">
        <is>
          <t>2024-05-09</t>
        </is>
      </c>
      <c r="C8350" t="inlineStr">
        <is>
          <t>S038</t>
        </is>
      </c>
      <c r="D8350" t="inlineStr">
        <is>
          <t>Store_038</t>
        </is>
      </c>
      <c r="E8350" t="inlineStr">
        <is>
          <t>East</t>
        </is>
      </c>
      <c r="F8350" t="inlineStr">
        <is>
          <t>P0184</t>
        </is>
      </c>
      <c r="G8350" t="inlineStr">
        <is>
          <t>Prod_0184</t>
        </is>
      </c>
      <c r="H8350" t="inlineStr">
        <is>
          <t>Beverages</t>
        </is>
      </c>
      <c r="I8350" t="n">
        <v>4</v>
      </c>
      <c r="J8350" t="n">
        <v>500.92</v>
      </c>
      <c r="K8350" t="n">
        <v>0</v>
      </c>
      <c r="L8350">
        <f>I8350*J8350*(1-K8350)</f>
        <v/>
      </c>
      <c r="M8350">
        <f>VLOOKUP(F8350,Products!A:D,4,FALSE)*I8350</f>
        <v/>
      </c>
      <c r="N8350">
        <f>L8350-M8350</f>
        <v/>
      </c>
    </row>
    <row r="8351">
      <c r="A8351" t="inlineStr">
        <is>
          <t>T1008349</t>
        </is>
      </c>
      <c r="B8351" t="inlineStr">
        <is>
          <t>2025-04-03</t>
        </is>
      </c>
      <c r="C8351" t="inlineStr">
        <is>
          <t>S012</t>
        </is>
      </c>
      <c r="D8351" t="inlineStr">
        <is>
          <t>Store_012</t>
        </is>
      </c>
      <c r="E8351" t="inlineStr">
        <is>
          <t>South</t>
        </is>
      </c>
      <c r="F8351" t="inlineStr">
        <is>
          <t>P0109</t>
        </is>
      </c>
      <c r="G8351" t="inlineStr">
        <is>
          <t>Prod_0109</t>
        </is>
      </c>
      <c r="H8351" t="inlineStr">
        <is>
          <t>Beverages</t>
        </is>
      </c>
      <c r="I8351" t="n">
        <v>4</v>
      </c>
      <c r="J8351" t="n">
        <v>839.97</v>
      </c>
      <c r="K8351" t="n">
        <v>0.05</v>
      </c>
      <c r="L8351">
        <f>I8351*J8351*(1-K8351)</f>
        <v/>
      </c>
      <c r="M8351">
        <f>VLOOKUP(F8351,Products!A:D,4,FALSE)*I8351</f>
        <v/>
      </c>
      <c r="N8351">
        <f>L8351-M8351</f>
        <v/>
      </c>
    </row>
    <row r="8352">
      <c r="A8352" t="inlineStr">
        <is>
          <t>T1008350</t>
        </is>
      </c>
      <c r="B8352" t="inlineStr">
        <is>
          <t>2024-08-11</t>
        </is>
      </c>
      <c r="C8352" t="inlineStr">
        <is>
          <t>S029</t>
        </is>
      </c>
      <c r="D8352" t="inlineStr">
        <is>
          <t>Store_029</t>
        </is>
      </c>
      <c r="E8352" t="inlineStr">
        <is>
          <t>South</t>
        </is>
      </c>
      <c r="F8352" t="inlineStr">
        <is>
          <t>P0063</t>
        </is>
      </c>
      <c r="G8352" t="inlineStr">
        <is>
          <t>Prod_0063</t>
        </is>
      </c>
      <c r="H8352" t="inlineStr">
        <is>
          <t>Clothing</t>
        </is>
      </c>
      <c r="I8352" t="n">
        <v>3</v>
      </c>
      <c r="J8352" t="n">
        <v>212.45</v>
      </c>
      <c r="K8352" t="n">
        <v>0</v>
      </c>
      <c r="L8352">
        <f>I8352*J8352*(1-K8352)</f>
        <v/>
      </c>
      <c r="M8352">
        <f>VLOOKUP(F8352,Products!A:D,4,FALSE)*I8352</f>
        <v/>
      </c>
      <c r="N8352">
        <f>L8352-M8352</f>
        <v/>
      </c>
    </row>
    <row r="8353">
      <c r="A8353" t="inlineStr">
        <is>
          <t>T1008351</t>
        </is>
      </c>
      <c r="B8353" t="inlineStr">
        <is>
          <t>2023-09-17</t>
        </is>
      </c>
      <c r="C8353" t="inlineStr">
        <is>
          <t>S038</t>
        </is>
      </c>
      <c r="D8353" t="inlineStr">
        <is>
          <t>Store_038</t>
        </is>
      </c>
      <c r="E8353" t="inlineStr">
        <is>
          <t>East</t>
        </is>
      </c>
      <c r="F8353" t="inlineStr">
        <is>
          <t>P0131</t>
        </is>
      </c>
      <c r="G8353" t="inlineStr">
        <is>
          <t>Prod_0131</t>
        </is>
      </c>
      <c r="H8353" t="inlineStr">
        <is>
          <t>Beverages</t>
        </is>
      </c>
      <c r="I8353" t="n">
        <v>5</v>
      </c>
      <c r="J8353" t="n">
        <v>335.45</v>
      </c>
      <c r="K8353" t="n">
        <v>0</v>
      </c>
      <c r="L8353">
        <f>I8353*J8353*(1-K8353)</f>
        <v/>
      </c>
      <c r="M8353">
        <f>VLOOKUP(F8353,Products!A:D,4,FALSE)*I8353</f>
        <v/>
      </c>
      <c r="N8353">
        <f>L8353-M8353</f>
        <v/>
      </c>
    </row>
    <row r="8354">
      <c r="A8354" t="inlineStr">
        <is>
          <t>T1008352</t>
        </is>
      </c>
      <c r="B8354" t="inlineStr">
        <is>
          <t>2023-09-08</t>
        </is>
      </c>
      <c r="C8354" t="inlineStr">
        <is>
          <t>S042</t>
        </is>
      </c>
      <c r="D8354" t="inlineStr">
        <is>
          <t>Store_042</t>
        </is>
      </c>
      <c r="E8354" t="inlineStr">
        <is>
          <t>Central</t>
        </is>
      </c>
      <c r="F8354" t="inlineStr">
        <is>
          <t>P0185</t>
        </is>
      </c>
      <c r="G8354" t="inlineStr">
        <is>
          <t>Prod_0185</t>
        </is>
      </c>
      <c r="H8354" t="inlineStr">
        <is>
          <t>Food</t>
        </is>
      </c>
      <c r="I8354" t="n">
        <v>7</v>
      </c>
      <c r="J8354" t="n">
        <v>380.83</v>
      </c>
      <c r="K8354" t="n">
        <v>0</v>
      </c>
      <c r="L8354">
        <f>I8354*J8354*(1-K8354)</f>
        <v/>
      </c>
      <c r="M8354">
        <f>VLOOKUP(F8354,Products!A:D,4,FALSE)*I8354</f>
        <v/>
      </c>
      <c r="N8354">
        <f>L8354-M8354</f>
        <v/>
      </c>
    </row>
    <row r="8355">
      <c r="A8355" t="inlineStr">
        <is>
          <t>T1008353</t>
        </is>
      </c>
      <c r="B8355" t="inlineStr">
        <is>
          <t>2025-06-01</t>
        </is>
      </c>
      <c r="C8355" t="inlineStr">
        <is>
          <t>S022</t>
        </is>
      </c>
      <c r="D8355" t="inlineStr">
        <is>
          <t>Store_022</t>
        </is>
      </c>
      <c r="E8355" t="inlineStr">
        <is>
          <t>East</t>
        </is>
      </c>
      <c r="F8355" t="inlineStr">
        <is>
          <t>P0129</t>
        </is>
      </c>
      <c r="G8355" t="inlineStr">
        <is>
          <t>Prod_0129</t>
        </is>
      </c>
      <c r="H8355" t="inlineStr">
        <is>
          <t>Stationery</t>
        </is>
      </c>
      <c r="I8355" t="n">
        <v>8</v>
      </c>
      <c r="J8355" t="n">
        <v>884.02</v>
      </c>
      <c r="K8355" t="n">
        <v>0</v>
      </c>
      <c r="L8355">
        <f>I8355*J8355*(1-K8355)</f>
        <v/>
      </c>
      <c r="M8355">
        <f>VLOOKUP(F8355,Products!A:D,4,FALSE)*I8355</f>
        <v/>
      </c>
      <c r="N8355">
        <f>L8355-M8355</f>
        <v/>
      </c>
    </row>
    <row r="8356">
      <c r="A8356" t="inlineStr">
        <is>
          <t>T1008354</t>
        </is>
      </c>
      <c r="B8356" t="inlineStr">
        <is>
          <t>2023-11-26</t>
        </is>
      </c>
      <c r="C8356" t="inlineStr">
        <is>
          <t>S047</t>
        </is>
      </c>
      <c r="D8356" t="inlineStr">
        <is>
          <t>Store_047</t>
        </is>
      </c>
      <c r="E8356" t="inlineStr">
        <is>
          <t>North</t>
        </is>
      </c>
      <c r="F8356" t="inlineStr">
        <is>
          <t>P0042</t>
        </is>
      </c>
      <c r="G8356" t="inlineStr">
        <is>
          <t>Prod_0042</t>
        </is>
      </c>
      <c r="H8356" t="inlineStr">
        <is>
          <t>Electronics</t>
        </is>
      </c>
      <c r="I8356" t="n">
        <v>2</v>
      </c>
      <c r="J8356" t="n">
        <v>679.33</v>
      </c>
      <c r="K8356" t="n">
        <v>0</v>
      </c>
      <c r="L8356">
        <f>I8356*J8356*(1-K8356)</f>
        <v/>
      </c>
      <c r="M8356">
        <f>VLOOKUP(F8356,Products!A:D,4,FALSE)*I8356</f>
        <v/>
      </c>
      <c r="N8356">
        <f>L8356-M8356</f>
        <v/>
      </c>
    </row>
    <row r="8357">
      <c r="A8357" t="inlineStr">
        <is>
          <t>T1008355</t>
        </is>
      </c>
      <c r="B8357" t="inlineStr">
        <is>
          <t>2025-07-05</t>
        </is>
      </c>
      <c r="C8357" t="inlineStr">
        <is>
          <t>S050</t>
        </is>
      </c>
      <c r="D8357" t="inlineStr">
        <is>
          <t>Store_050</t>
        </is>
      </c>
      <c r="E8357" t="inlineStr">
        <is>
          <t>South</t>
        </is>
      </c>
      <c r="F8357" t="inlineStr">
        <is>
          <t>P0190</t>
        </is>
      </c>
      <c r="G8357" t="inlineStr">
        <is>
          <t>Prod_0190</t>
        </is>
      </c>
      <c r="H8357" t="inlineStr">
        <is>
          <t>Household</t>
        </is>
      </c>
      <c r="I8357" t="n">
        <v>5</v>
      </c>
      <c r="J8357" t="n">
        <v>209.25</v>
      </c>
      <c r="K8357" t="n">
        <v>0</v>
      </c>
      <c r="L8357">
        <f>I8357*J8357*(1-K8357)</f>
        <v/>
      </c>
      <c r="M8357">
        <f>VLOOKUP(F8357,Products!A:D,4,FALSE)*I8357</f>
        <v/>
      </c>
      <c r="N8357">
        <f>L8357-M8357</f>
        <v/>
      </c>
    </row>
    <row r="8358">
      <c r="A8358" t="inlineStr">
        <is>
          <t>T1008356</t>
        </is>
      </c>
      <c r="B8358" t="inlineStr">
        <is>
          <t>2023-04-08</t>
        </is>
      </c>
      <c r="C8358" t="inlineStr">
        <is>
          <t>S020</t>
        </is>
      </c>
      <c r="D8358" t="inlineStr">
        <is>
          <t>Store_020</t>
        </is>
      </c>
      <c r="E8358" t="inlineStr">
        <is>
          <t>West</t>
        </is>
      </c>
      <c r="F8358" t="inlineStr">
        <is>
          <t>P0189</t>
        </is>
      </c>
      <c r="G8358" t="inlineStr">
        <is>
          <t>Prod_0189</t>
        </is>
      </c>
      <c r="H8358" t="inlineStr">
        <is>
          <t>Food</t>
        </is>
      </c>
      <c r="I8358" t="n">
        <v>6</v>
      </c>
      <c r="J8358" t="n">
        <v>944.55</v>
      </c>
      <c r="K8358" t="n">
        <v>0</v>
      </c>
      <c r="L8358">
        <f>I8358*J8358*(1-K8358)</f>
        <v/>
      </c>
      <c r="M8358">
        <f>VLOOKUP(F8358,Products!A:D,4,FALSE)*I8358</f>
        <v/>
      </c>
      <c r="N8358">
        <f>L8358-M8358</f>
        <v/>
      </c>
    </row>
    <row r="8359">
      <c r="A8359" t="inlineStr">
        <is>
          <t>T1008357</t>
        </is>
      </c>
      <c r="B8359" t="inlineStr">
        <is>
          <t>2023-09-28</t>
        </is>
      </c>
      <c r="C8359" t="inlineStr">
        <is>
          <t>S026</t>
        </is>
      </c>
      <c r="D8359" t="inlineStr">
        <is>
          <t>Store_026</t>
        </is>
      </c>
      <c r="E8359" t="inlineStr">
        <is>
          <t>North</t>
        </is>
      </c>
      <c r="F8359" t="inlineStr">
        <is>
          <t>P0008</t>
        </is>
      </c>
      <c r="G8359" t="inlineStr">
        <is>
          <t>Prod_0008</t>
        </is>
      </c>
      <c r="H8359" t="inlineStr">
        <is>
          <t>Electronics</t>
        </is>
      </c>
      <c r="I8359" t="n">
        <v>6</v>
      </c>
      <c r="J8359" t="n">
        <v>296.67</v>
      </c>
      <c r="K8359" t="n">
        <v>0.2</v>
      </c>
      <c r="L8359">
        <f>I8359*J8359*(1-K8359)</f>
        <v/>
      </c>
      <c r="M8359">
        <f>VLOOKUP(F8359,Products!A:D,4,FALSE)*I8359</f>
        <v/>
      </c>
      <c r="N8359">
        <f>L8359-M8359</f>
        <v/>
      </c>
    </row>
    <row r="8360">
      <c r="A8360" t="inlineStr">
        <is>
          <t>T1008358</t>
        </is>
      </c>
      <c r="B8360" t="inlineStr">
        <is>
          <t>2024-06-14</t>
        </is>
      </c>
      <c r="C8360" t="inlineStr">
        <is>
          <t>S038</t>
        </is>
      </c>
      <c r="D8360" t="inlineStr">
        <is>
          <t>Store_038</t>
        </is>
      </c>
      <c r="E8360" t="inlineStr">
        <is>
          <t>East</t>
        </is>
      </c>
      <c r="F8360" t="inlineStr">
        <is>
          <t>P0104</t>
        </is>
      </c>
      <c r="G8360" t="inlineStr">
        <is>
          <t>Prod_0104</t>
        </is>
      </c>
      <c r="H8360" t="inlineStr">
        <is>
          <t>Clothing</t>
        </is>
      </c>
      <c r="I8360" t="n">
        <v>2</v>
      </c>
      <c r="J8360" t="n">
        <v>537.91</v>
      </c>
      <c r="K8360" t="n">
        <v>0</v>
      </c>
      <c r="L8360">
        <f>I8360*J8360*(1-K8360)</f>
        <v/>
      </c>
      <c r="M8360">
        <f>VLOOKUP(F8360,Products!A:D,4,FALSE)*I8360</f>
        <v/>
      </c>
      <c r="N8360">
        <f>L8360-M8360</f>
        <v/>
      </c>
    </row>
    <row r="8361">
      <c r="A8361" t="inlineStr">
        <is>
          <t>T1008359</t>
        </is>
      </c>
      <c r="B8361" t="inlineStr">
        <is>
          <t>2024-11-21</t>
        </is>
      </c>
      <c r="C8361" t="inlineStr">
        <is>
          <t>S022</t>
        </is>
      </c>
      <c r="D8361" t="inlineStr">
        <is>
          <t>Store_022</t>
        </is>
      </c>
      <c r="E8361" t="inlineStr">
        <is>
          <t>East</t>
        </is>
      </c>
      <c r="F8361" t="inlineStr">
        <is>
          <t>P0039</t>
        </is>
      </c>
      <c r="G8361" t="inlineStr">
        <is>
          <t>Prod_0039</t>
        </is>
      </c>
      <c r="H8361" t="inlineStr">
        <is>
          <t>Household</t>
        </is>
      </c>
      <c r="I8361" t="n">
        <v>1</v>
      </c>
      <c r="J8361" t="n">
        <v>352.81</v>
      </c>
      <c r="K8361" t="n">
        <v>0.05</v>
      </c>
      <c r="L8361">
        <f>I8361*J8361*(1-K8361)</f>
        <v/>
      </c>
      <c r="M8361">
        <f>VLOOKUP(F8361,Products!A:D,4,FALSE)*I8361</f>
        <v/>
      </c>
      <c r="N8361">
        <f>L8361-M8361</f>
        <v/>
      </c>
    </row>
    <row r="8362">
      <c r="A8362" t="inlineStr">
        <is>
          <t>T1008360</t>
        </is>
      </c>
      <c r="B8362" t="inlineStr">
        <is>
          <t>2023-11-03</t>
        </is>
      </c>
      <c r="C8362" t="inlineStr">
        <is>
          <t>S041</t>
        </is>
      </c>
      <c r="D8362" t="inlineStr">
        <is>
          <t>Store_041</t>
        </is>
      </c>
      <c r="E8362" t="inlineStr">
        <is>
          <t>East</t>
        </is>
      </c>
      <c r="F8362" t="inlineStr">
        <is>
          <t>P0157</t>
        </is>
      </c>
      <c r="G8362" t="inlineStr">
        <is>
          <t>Prod_0157</t>
        </is>
      </c>
      <c r="H8362" t="inlineStr">
        <is>
          <t>Toys</t>
        </is>
      </c>
      <c r="I8362" t="n">
        <v>9</v>
      </c>
      <c r="J8362" t="n">
        <v>278.83</v>
      </c>
      <c r="K8362" t="n">
        <v>0</v>
      </c>
      <c r="L8362">
        <f>I8362*J8362*(1-K8362)</f>
        <v/>
      </c>
      <c r="M8362">
        <f>VLOOKUP(F8362,Products!A:D,4,FALSE)*I8362</f>
        <v/>
      </c>
      <c r="N8362">
        <f>L8362-M8362</f>
        <v/>
      </c>
    </row>
    <row r="8363">
      <c r="A8363" t="inlineStr">
        <is>
          <t>T1008361</t>
        </is>
      </c>
      <c r="B8363" t="inlineStr">
        <is>
          <t>2023-01-26</t>
        </is>
      </c>
      <c r="C8363" t="inlineStr">
        <is>
          <t>S016</t>
        </is>
      </c>
      <c r="D8363" t="inlineStr">
        <is>
          <t>Store_016</t>
        </is>
      </c>
      <c r="E8363" t="inlineStr">
        <is>
          <t>West</t>
        </is>
      </c>
      <c r="F8363" t="inlineStr">
        <is>
          <t>P0178</t>
        </is>
      </c>
      <c r="G8363" t="inlineStr">
        <is>
          <t>Prod_0178</t>
        </is>
      </c>
      <c r="H8363" t="inlineStr">
        <is>
          <t>Beverages</t>
        </is>
      </c>
      <c r="I8363" t="n">
        <v>5</v>
      </c>
      <c r="J8363" t="n">
        <v>745.3200000000001</v>
      </c>
      <c r="K8363" t="n">
        <v>0</v>
      </c>
      <c r="L8363">
        <f>I8363*J8363*(1-K8363)</f>
        <v/>
      </c>
      <c r="M8363">
        <f>VLOOKUP(F8363,Products!A:D,4,FALSE)*I8363</f>
        <v/>
      </c>
      <c r="N8363">
        <f>L8363-M8363</f>
        <v/>
      </c>
    </row>
    <row r="8364">
      <c r="A8364" t="inlineStr">
        <is>
          <t>T1008362</t>
        </is>
      </c>
      <c r="B8364" t="inlineStr">
        <is>
          <t>2024-08-10</t>
        </is>
      </c>
      <c r="C8364" t="inlineStr">
        <is>
          <t>S011</t>
        </is>
      </c>
      <c r="D8364" t="inlineStr">
        <is>
          <t>Store_011</t>
        </is>
      </c>
      <c r="E8364" t="inlineStr">
        <is>
          <t>South</t>
        </is>
      </c>
      <c r="F8364" t="inlineStr">
        <is>
          <t>P0181</t>
        </is>
      </c>
      <c r="G8364" t="inlineStr">
        <is>
          <t>Prod_0181</t>
        </is>
      </c>
      <c r="H8364" t="inlineStr">
        <is>
          <t>Electronics</t>
        </is>
      </c>
      <c r="I8364" t="n">
        <v>1</v>
      </c>
      <c r="J8364" t="n">
        <v>675.05</v>
      </c>
      <c r="K8364" t="n">
        <v>0.05</v>
      </c>
      <c r="L8364">
        <f>I8364*J8364*(1-K8364)</f>
        <v/>
      </c>
      <c r="M8364">
        <f>VLOOKUP(F8364,Products!A:D,4,FALSE)*I8364</f>
        <v/>
      </c>
      <c r="N8364">
        <f>L8364-M8364</f>
        <v/>
      </c>
    </row>
    <row r="8365">
      <c r="A8365" t="inlineStr">
        <is>
          <t>T1008363</t>
        </is>
      </c>
      <c r="B8365" t="inlineStr">
        <is>
          <t>2023-05-13</t>
        </is>
      </c>
      <c r="C8365" t="inlineStr">
        <is>
          <t>S035</t>
        </is>
      </c>
      <c r="D8365" t="inlineStr">
        <is>
          <t>Store_035</t>
        </is>
      </c>
      <c r="E8365" t="inlineStr">
        <is>
          <t>Central</t>
        </is>
      </c>
      <c r="F8365" t="inlineStr">
        <is>
          <t>P0061</t>
        </is>
      </c>
      <c r="G8365" t="inlineStr">
        <is>
          <t>Prod_0061</t>
        </is>
      </c>
      <c r="H8365" t="inlineStr">
        <is>
          <t>Beverages</t>
        </is>
      </c>
      <c r="I8365" t="n">
        <v>2</v>
      </c>
      <c r="J8365" t="n">
        <v>56.8</v>
      </c>
      <c r="K8365" t="n">
        <v>0</v>
      </c>
      <c r="L8365">
        <f>I8365*J8365*(1-K8365)</f>
        <v/>
      </c>
      <c r="M8365">
        <f>VLOOKUP(F8365,Products!A:D,4,FALSE)*I8365</f>
        <v/>
      </c>
      <c r="N8365">
        <f>L8365-M8365</f>
        <v/>
      </c>
    </row>
    <row r="8366">
      <c r="A8366" t="inlineStr">
        <is>
          <t>T1008364</t>
        </is>
      </c>
      <c r="B8366" t="inlineStr">
        <is>
          <t>2024-05-12</t>
        </is>
      </c>
      <c r="C8366" t="inlineStr">
        <is>
          <t>S011</t>
        </is>
      </c>
      <c r="D8366" t="inlineStr">
        <is>
          <t>Store_011</t>
        </is>
      </c>
      <c r="E8366" t="inlineStr">
        <is>
          <t>South</t>
        </is>
      </c>
      <c r="F8366" t="inlineStr">
        <is>
          <t>P0069</t>
        </is>
      </c>
      <c r="G8366" t="inlineStr">
        <is>
          <t>Prod_0069</t>
        </is>
      </c>
      <c r="H8366" t="inlineStr">
        <is>
          <t>Household</t>
        </is>
      </c>
      <c r="I8366" t="n">
        <v>7</v>
      </c>
      <c r="J8366" t="n">
        <v>315.29</v>
      </c>
      <c r="K8366" t="n">
        <v>0.2</v>
      </c>
      <c r="L8366">
        <f>I8366*J8366*(1-K8366)</f>
        <v/>
      </c>
      <c r="M8366">
        <f>VLOOKUP(F8366,Products!A:D,4,FALSE)*I8366</f>
        <v/>
      </c>
      <c r="N8366">
        <f>L8366-M8366</f>
        <v/>
      </c>
    </row>
    <row r="8367">
      <c r="A8367" t="inlineStr">
        <is>
          <t>T1008365</t>
        </is>
      </c>
      <c r="B8367" t="inlineStr">
        <is>
          <t>2024-03-21</t>
        </is>
      </c>
      <c r="C8367" t="inlineStr">
        <is>
          <t>S050</t>
        </is>
      </c>
      <c r="D8367" t="inlineStr">
        <is>
          <t>Store_050</t>
        </is>
      </c>
      <c r="E8367" t="inlineStr">
        <is>
          <t>South</t>
        </is>
      </c>
      <c r="F8367" t="inlineStr">
        <is>
          <t>P0029</t>
        </is>
      </c>
      <c r="G8367" t="inlineStr">
        <is>
          <t>Prod_0029</t>
        </is>
      </c>
      <c r="H8367" t="inlineStr">
        <is>
          <t>Clothing</t>
        </is>
      </c>
      <c r="I8367" t="n">
        <v>8</v>
      </c>
      <c r="J8367" t="n">
        <v>522.09</v>
      </c>
      <c r="K8367" t="n">
        <v>0.1</v>
      </c>
      <c r="L8367">
        <f>I8367*J8367*(1-K8367)</f>
        <v/>
      </c>
      <c r="M8367">
        <f>VLOOKUP(F8367,Products!A:D,4,FALSE)*I8367</f>
        <v/>
      </c>
      <c r="N8367">
        <f>L8367-M8367</f>
        <v/>
      </c>
    </row>
    <row r="8368">
      <c r="A8368" t="inlineStr">
        <is>
          <t>T1008366</t>
        </is>
      </c>
      <c r="B8368" t="inlineStr">
        <is>
          <t>2024-02-02</t>
        </is>
      </c>
      <c r="C8368" t="inlineStr">
        <is>
          <t>S019</t>
        </is>
      </c>
      <c r="D8368" t="inlineStr">
        <is>
          <t>Store_019</t>
        </is>
      </c>
      <c r="E8368" t="inlineStr">
        <is>
          <t>East</t>
        </is>
      </c>
      <c r="F8368" t="inlineStr">
        <is>
          <t>P0164</t>
        </is>
      </c>
      <c r="G8368" t="inlineStr">
        <is>
          <t>Prod_0164</t>
        </is>
      </c>
      <c r="H8368" t="inlineStr">
        <is>
          <t>Food</t>
        </is>
      </c>
      <c r="I8368" t="n">
        <v>7</v>
      </c>
      <c r="J8368" t="n">
        <v>744.38</v>
      </c>
      <c r="K8368" t="n">
        <v>0.15</v>
      </c>
      <c r="L8368">
        <f>I8368*J8368*(1-K8368)</f>
        <v/>
      </c>
      <c r="M8368">
        <f>VLOOKUP(F8368,Products!A:D,4,FALSE)*I8368</f>
        <v/>
      </c>
      <c r="N8368">
        <f>L8368-M8368</f>
        <v/>
      </c>
    </row>
    <row r="8369">
      <c r="A8369" t="inlineStr">
        <is>
          <t>T1008367</t>
        </is>
      </c>
      <c r="B8369" t="inlineStr">
        <is>
          <t>2024-08-04</t>
        </is>
      </c>
      <c r="C8369" t="inlineStr">
        <is>
          <t>S030</t>
        </is>
      </c>
      <c r="D8369" t="inlineStr">
        <is>
          <t>Store_030</t>
        </is>
      </c>
      <c r="E8369" t="inlineStr">
        <is>
          <t>North</t>
        </is>
      </c>
      <c r="F8369" t="inlineStr">
        <is>
          <t>P0018</t>
        </is>
      </c>
      <c r="G8369" t="inlineStr">
        <is>
          <t>Prod_0018</t>
        </is>
      </c>
      <c r="H8369" t="inlineStr">
        <is>
          <t>Food</t>
        </is>
      </c>
      <c r="I8369" t="n">
        <v>9</v>
      </c>
      <c r="J8369" t="n">
        <v>793.01</v>
      </c>
      <c r="K8369" t="n">
        <v>0</v>
      </c>
      <c r="L8369">
        <f>I8369*J8369*(1-K8369)</f>
        <v/>
      </c>
      <c r="M8369">
        <f>VLOOKUP(F8369,Products!A:D,4,FALSE)*I8369</f>
        <v/>
      </c>
      <c r="N8369">
        <f>L8369-M8369</f>
        <v/>
      </c>
    </row>
    <row r="8370">
      <c r="A8370" t="inlineStr">
        <is>
          <t>T1008368</t>
        </is>
      </c>
      <c r="B8370" t="inlineStr">
        <is>
          <t>2025-07-16</t>
        </is>
      </c>
      <c r="C8370" t="inlineStr">
        <is>
          <t>S027</t>
        </is>
      </c>
      <c r="D8370" t="inlineStr">
        <is>
          <t>Store_027</t>
        </is>
      </c>
      <c r="E8370" t="inlineStr">
        <is>
          <t>South</t>
        </is>
      </c>
      <c r="F8370" t="inlineStr">
        <is>
          <t>P0112</t>
        </is>
      </c>
      <c r="G8370" t="inlineStr">
        <is>
          <t>Prod_0112</t>
        </is>
      </c>
      <c r="H8370" t="inlineStr">
        <is>
          <t>Beverages</t>
        </is>
      </c>
      <c r="I8370" t="n">
        <v>2</v>
      </c>
      <c r="J8370" t="n">
        <v>646.47</v>
      </c>
      <c r="K8370" t="n">
        <v>0</v>
      </c>
      <c r="L8370">
        <f>I8370*J8370*(1-K8370)</f>
        <v/>
      </c>
      <c r="M8370">
        <f>VLOOKUP(F8370,Products!A:D,4,FALSE)*I8370</f>
        <v/>
      </c>
      <c r="N8370">
        <f>L8370-M8370</f>
        <v/>
      </c>
    </row>
    <row r="8371">
      <c r="A8371" t="inlineStr">
        <is>
          <t>T1008369</t>
        </is>
      </c>
      <c r="B8371" t="inlineStr">
        <is>
          <t>2023-09-08</t>
        </is>
      </c>
      <c r="C8371" t="inlineStr">
        <is>
          <t>S002</t>
        </is>
      </c>
      <c r="D8371" t="inlineStr">
        <is>
          <t>Store_002</t>
        </is>
      </c>
      <c r="E8371" t="inlineStr">
        <is>
          <t>South</t>
        </is>
      </c>
      <c r="F8371" t="inlineStr">
        <is>
          <t>P0085</t>
        </is>
      </c>
      <c r="G8371" t="inlineStr">
        <is>
          <t>Prod_0085</t>
        </is>
      </c>
      <c r="H8371" t="inlineStr">
        <is>
          <t>Food</t>
        </is>
      </c>
      <c r="I8371" t="n">
        <v>3</v>
      </c>
      <c r="J8371" t="n">
        <v>340.91</v>
      </c>
      <c r="K8371" t="n">
        <v>0.15</v>
      </c>
      <c r="L8371">
        <f>I8371*J8371*(1-K8371)</f>
        <v/>
      </c>
      <c r="M8371">
        <f>VLOOKUP(F8371,Products!A:D,4,FALSE)*I8371</f>
        <v/>
      </c>
      <c r="N8371">
        <f>L8371-M8371</f>
        <v/>
      </c>
    </row>
    <row r="8372">
      <c r="A8372" t="inlineStr">
        <is>
          <t>T1008370</t>
        </is>
      </c>
      <c r="B8372" t="inlineStr">
        <is>
          <t>2025-09-18</t>
        </is>
      </c>
      <c r="C8372" t="inlineStr">
        <is>
          <t>S031</t>
        </is>
      </c>
      <c r="D8372" t="inlineStr">
        <is>
          <t>Store_031</t>
        </is>
      </c>
      <c r="E8372" t="inlineStr">
        <is>
          <t>Central</t>
        </is>
      </c>
      <c r="F8372" t="inlineStr">
        <is>
          <t>P0105</t>
        </is>
      </c>
      <c r="G8372" t="inlineStr">
        <is>
          <t>Prod_0105</t>
        </is>
      </c>
      <c r="H8372" t="inlineStr">
        <is>
          <t>Electronics</t>
        </is>
      </c>
      <c r="I8372" t="n">
        <v>4</v>
      </c>
      <c r="J8372" t="n">
        <v>638.89</v>
      </c>
      <c r="K8372" t="n">
        <v>0</v>
      </c>
      <c r="L8372">
        <f>I8372*J8372*(1-K8372)</f>
        <v/>
      </c>
      <c r="M8372">
        <f>VLOOKUP(F8372,Products!A:D,4,FALSE)*I8372</f>
        <v/>
      </c>
      <c r="N8372">
        <f>L8372-M8372</f>
        <v/>
      </c>
    </row>
    <row r="8373">
      <c r="A8373" t="inlineStr">
        <is>
          <t>T1008371</t>
        </is>
      </c>
      <c r="B8373" t="inlineStr">
        <is>
          <t>2023-11-08</t>
        </is>
      </c>
      <c r="C8373" t="inlineStr">
        <is>
          <t>S018</t>
        </is>
      </c>
      <c r="D8373" t="inlineStr">
        <is>
          <t>Store_018</t>
        </is>
      </c>
      <c r="E8373" t="inlineStr">
        <is>
          <t>South</t>
        </is>
      </c>
      <c r="F8373" t="inlineStr">
        <is>
          <t>P0048</t>
        </is>
      </c>
      <c r="G8373" t="inlineStr">
        <is>
          <t>Prod_0048</t>
        </is>
      </c>
      <c r="H8373" t="inlineStr">
        <is>
          <t>Toys</t>
        </is>
      </c>
      <c r="I8373" t="n">
        <v>5</v>
      </c>
      <c r="J8373" t="n">
        <v>320.92</v>
      </c>
      <c r="K8373" t="n">
        <v>0.05</v>
      </c>
      <c r="L8373">
        <f>I8373*J8373*(1-K8373)</f>
        <v/>
      </c>
      <c r="M8373">
        <f>VLOOKUP(F8373,Products!A:D,4,FALSE)*I8373</f>
        <v/>
      </c>
      <c r="N8373">
        <f>L8373-M8373</f>
        <v/>
      </c>
    </row>
    <row r="8374">
      <c r="A8374" t="inlineStr">
        <is>
          <t>T1008372</t>
        </is>
      </c>
      <c r="B8374" t="inlineStr">
        <is>
          <t>2023-11-05</t>
        </is>
      </c>
      <c r="C8374" t="inlineStr">
        <is>
          <t>S040</t>
        </is>
      </c>
      <c r="D8374" t="inlineStr">
        <is>
          <t>Store_040</t>
        </is>
      </c>
      <c r="E8374" t="inlineStr">
        <is>
          <t>Central</t>
        </is>
      </c>
      <c r="F8374" t="inlineStr">
        <is>
          <t>P0025</t>
        </is>
      </c>
      <c r="G8374" t="inlineStr">
        <is>
          <t>Prod_0025</t>
        </is>
      </c>
      <c r="H8374" t="inlineStr">
        <is>
          <t>Beverages</t>
        </is>
      </c>
      <c r="I8374" t="n">
        <v>3</v>
      </c>
      <c r="J8374" t="n">
        <v>363.21</v>
      </c>
      <c r="K8374" t="n">
        <v>0.15</v>
      </c>
      <c r="L8374">
        <f>I8374*J8374*(1-K8374)</f>
        <v/>
      </c>
      <c r="M8374">
        <f>VLOOKUP(F8374,Products!A:D,4,FALSE)*I8374</f>
        <v/>
      </c>
      <c r="N8374">
        <f>L8374-M8374</f>
        <v/>
      </c>
    </row>
    <row r="8375">
      <c r="A8375" t="inlineStr">
        <is>
          <t>T1008373</t>
        </is>
      </c>
      <c r="B8375" t="inlineStr">
        <is>
          <t>2025-06-14</t>
        </is>
      </c>
      <c r="C8375" t="inlineStr">
        <is>
          <t>S034</t>
        </is>
      </c>
      <c r="D8375" t="inlineStr">
        <is>
          <t>Store_034</t>
        </is>
      </c>
      <c r="E8375" t="inlineStr">
        <is>
          <t>Central</t>
        </is>
      </c>
      <c r="F8375" t="inlineStr">
        <is>
          <t>P0055</t>
        </is>
      </c>
      <c r="G8375" t="inlineStr">
        <is>
          <t>Prod_0055</t>
        </is>
      </c>
      <c r="H8375" t="inlineStr">
        <is>
          <t>Beverages</t>
        </is>
      </c>
      <c r="I8375" t="n">
        <v>9</v>
      </c>
      <c r="J8375" t="n">
        <v>165.84</v>
      </c>
      <c r="K8375" t="n">
        <v>0.05</v>
      </c>
      <c r="L8375">
        <f>I8375*J8375*(1-K8375)</f>
        <v/>
      </c>
      <c r="M8375">
        <f>VLOOKUP(F8375,Products!A:D,4,FALSE)*I8375</f>
        <v/>
      </c>
      <c r="N8375">
        <f>L8375-M8375</f>
        <v/>
      </c>
    </row>
    <row r="8376">
      <c r="A8376" t="inlineStr">
        <is>
          <t>T1008374</t>
        </is>
      </c>
      <c r="B8376" t="inlineStr">
        <is>
          <t>2023-04-06</t>
        </is>
      </c>
      <c r="C8376" t="inlineStr">
        <is>
          <t>S036</t>
        </is>
      </c>
      <c r="D8376" t="inlineStr">
        <is>
          <t>Store_036</t>
        </is>
      </c>
      <c r="E8376" t="inlineStr">
        <is>
          <t>Central</t>
        </is>
      </c>
      <c r="F8376" t="inlineStr">
        <is>
          <t>P0084</t>
        </is>
      </c>
      <c r="G8376" t="inlineStr">
        <is>
          <t>Prod_0084</t>
        </is>
      </c>
      <c r="H8376" t="inlineStr">
        <is>
          <t>Beverages</t>
        </is>
      </c>
      <c r="I8376" t="n">
        <v>8</v>
      </c>
      <c r="J8376" t="n">
        <v>723.63</v>
      </c>
      <c r="K8376" t="n">
        <v>0</v>
      </c>
      <c r="L8376">
        <f>I8376*J8376*(1-K8376)</f>
        <v/>
      </c>
      <c r="M8376">
        <f>VLOOKUP(F8376,Products!A:D,4,FALSE)*I8376</f>
        <v/>
      </c>
      <c r="N8376">
        <f>L8376-M8376</f>
        <v/>
      </c>
    </row>
    <row r="8377">
      <c r="A8377" t="inlineStr">
        <is>
          <t>T1008375</t>
        </is>
      </c>
      <c r="B8377" t="inlineStr">
        <is>
          <t>2024-08-21</t>
        </is>
      </c>
      <c r="C8377" t="inlineStr">
        <is>
          <t>S036</t>
        </is>
      </c>
      <c r="D8377" t="inlineStr">
        <is>
          <t>Store_036</t>
        </is>
      </c>
      <c r="E8377" t="inlineStr">
        <is>
          <t>Central</t>
        </is>
      </c>
      <c r="F8377" t="inlineStr">
        <is>
          <t>P0108</t>
        </is>
      </c>
      <c r="G8377" t="inlineStr">
        <is>
          <t>Prod_0108</t>
        </is>
      </c>
      <c r="H8377" t="inlineStr">
        <is>
          <t>Stationery</t>
        </is>
      </c>
      <c r="I8377" t="n">
        <v>6</v>
      </c>
      <c r="J8377" t="n">
        <v>561.64</v>
      </c>
      <c r="K8377" t="n">
        <v>0.05</v>
      </c>
      <c r="L8377">
        <f>I8377*J8377*(1-K8377)</f>
        <v/>
      </c>
      <c r="M8377">
        <f>VLOOKUP(F8377,Products!A:D,4,FALSE)*I8377</f>
        <v/>
      </c>
      <c r="N8377">
        <f>L8377-M8377</f>
        <v/>
      </c>
    </row>
    <row r="8378">
      <c r="A8378" t="inlineStr">
        <is>
          <t>T1008376</t>
        </is>
      </c>
      <c r="B8378" t="inlineStr">
        <is>
          <t>2023-01-09</t>
        </is>
      </c>
      <c r="C8378" t="inlineStr">
        <is>
          <t>S009</t>
        </is>
      </c>
      <c r="D8378" t="inlineStr">
        <is>
          <t>Store_009</t>
        </is>
      </c>
      <c r="E8378" t="inlineStr">
        <is>
          <t>Central</t>
        </is>
      </c>
      <c r="F8378" t="inlineStr">
        <is>
          <t>P0082</t>
        </is>
      </c>
      <c r="G8378" t="inlineStr">
        <is>
          <t>Prod_0082</t>
        </is>
      </c>
      <c r="H8378" t="inlineStr">
        <is>
          <t>Food</t>
        </is>
      </c>
      <c r="I8378" t="n">
        <v>3</v>
      </c>
      <c r="J8378" t="n">
        <v>755.71</v>
      </c>
      <c r="K8378" t="n">
        <v>0</v>
      </c>
      <c r="L8378">
        <f>I8378*J8378*(1-K8378)</f>
        <v/>
      </c>
      <c r="M8378">
        <f>VLOOKUP(F8378,Products!A:D,4,FALSE)*I8378</f>
        <v/>
      </c>
      <c r="N8378">
        <f>L8378-M8378</f>
        <v/>
      </c>
    </row>
    <row r="8379">
      <c r="A8379" t="inlineStr">
        <is>
          <t>T1008377</t>
        </is>
      </c>
      <c r="B8379" t="inlineStr">
        <is>
          <t>2025-03-28</t>
        </is>
      </c>
      <c r="C8379" t="inlineStr">
        <is>
          <t>S022</t>
        </is>
      </c>
      <c r="D8379" t="inlineStr">
        <is>
          <t>Store_022</t>
        </is>
      </c>
      <c r="E8379" t="inlineStr">
        <is>
          <t>East</t>
        </is>
      </c>
      <c r="F8379" t="inlineStr">
        <is>
          <t>P0109</t>
        </is>
      </c>
      <c r="G8379" t="inlineStr">
        <is>
          <t>Prod_0109</t>
        </is>
      </c>
      <c r="H8379" t="inlineStr">
        <is>
          <t>Beverages</t>
        </is>
      </c>
      <c r="I8379" t="n">
        <v>7</v>
      </c>
      <c r="J8379" t="n">
        <v>731.21</v>
      </c>
      <c r="K8379" t="n">
        <v>0.05</v>
      </c>
      <c r="L8379">
        <f>I8379*J8379*(1-K8379)</f>
        <v/>
      </c>
      <c r="M8379">
        <f>VLOOKUP(F8379,Products!A:D,4,FALSE)*I8379</f>
        <v/>
      </c>
      <c r="N8379">
        <f>L8379-M8379</f>
        <v/>
      </c>
    </row>
    <row r="8380">
      <c r="A8380" t="inlineStr">
        <is>
          <t>T1008378</t>
        </is>
      </c>
      <c r="B8380" t="inlineStr">
        <is>
          <t>2024-01-04</t>
        </is>
      </c>
      <c r="C8380" t="inlineStr">
        <is>
          <t>S039</t>
        </is>
      </c>
      <c r="D8380" t="inlineStr">
        <is>
          <t>Store_039</t>
        </is>
      </c>
      <c r="E8380" t="inlineStr">
        <is>
          <t>North</t>
        </is>
      </c>
      <c r="F8380" t="inlineStr">
        <is>
          <t>P0030</t>
        </is>
      </c>
      <c r="G8380" t="inlineStr">
        <is>
          <t>Prod_0030</t>
        </is>
      </c>
      <c r="H8380" t="inlineStr">
        <is>
          <t>Household</t>
        </is>
      </c>
      <c r="I8380" t="n">
        <v>5</v>
      </c>
      <c r="J8380" t="n">
        <v>686.54</v>
      </c>
      <c r="K8380" t="n">
        <v>0.1</v>
      </c>
      <c r="L8380">
        <f>I8380*J8380*(1-K8380)</f>
        <v/>
      </c>
      <c r="M8380">
        <f>VLOOKUP(F8380,Products!A:D,4,FALSE)*I8380</f>
        <v/>
      </c>
      <c r="N8380">
        <f>L8380-M8380</f>
        <v/>
      </c>
    </row>
    <row r="8381">
      <c r="A8381" t="inlineStr">
        <is>
          <t>T1008379</t>
        </is>
      </c>
      <c r="B8381" t="inlineStr">
        <is>
          <t>2023-04-29</t>
        </is>
      </c>
      <c r="C8381" t="inlineStr">
        <is>
          <t>S014</t>
        </is>
      </c>
      <c r="D8381" t="inlineStr">
        <is>
          <t>Store_014</t>
        </is>
      </c>
      <c r="E8381" t="inlineStr">
        <is>
          <t>West</t>
        </is>
      </c>
      <c r="F8381" t="inlineStr">
        <is>
          <t>P0164</t>
        </is>
      </c>
      <c r="G8381" t="inlineStr">
        <is>
          <t>Prod_0164</t>
        </is>
      </c>
      <c r="H8381" t="inlineStr">
        <is>
          <t>Food</t>
        </is>
      </c>
      <c r="I8381" t="n">
        <v>8</v>
      </c>
      <c r="J8381" t="n">
        <v>633.25</v>
      </c>
      <c r="K8381" t="n">
        <v>0.1</v>
      </c>
      <c r="L8381">
        <f>I8381*J8381*(1-K8381)</f>
        <v/>
      </c>
      <c r="M8381">
        <f>VLOOKUP(F8381,Products!A:D,4,FALSE)*I8381</f>
        <v/>
      </c>
      <c r="N8381">
        <f>L8381-M8381</f>
        <v/>
      </c>
    </row>
    <row r="8382">
      <c r="A8382" t="inlineStr">
        <is>
          <t>T1008380</t>
        </is>
      </c>
      <c r="B8382" t="inlineStr">
        <is>
          <t>2024-05-23</t>
        </is>
      </c>
      <c r="C8382" t="inlineStr">
        <is>
          <t>S043</t>
        </is>
      </c>
      <c r="D8382" t="inlineStr">
        <is>
          <t>Store_043</t>
        </is>
      </c>
      <c r="E8382" t="inlineStr">
        <is>
          <t>East</t>
        </is>
      </c>
      <c r="F8382" t="inlineStr">
        <is>
          <t>P0174</t>
        </is>
      </c>
      <c r="G8382" t="inlineStr">
        <is>
          <t>Prod_0174</t>
        </is>
      </c>
      <c r="H8382" t="inlineStr">
        <is>
          <t>Food</t>
        </is>
      </c>
      <c r="I8382" t="n">
        <v>7</v>
      </c>
      <c r="J8382" t="n">
        <v>71.02</v>
      </c>
      <c r="K8382" t="n">
        <v>0</v>
      </c>
      <c r="L8382">
        <f>I8382*J8382*(1-K8382)</f>
        <v/>
      </c>
      <c r="M8382">
        <f>VLOOKUP(F8382,Products!A:D,4,FALSE)*I8382</f>
        <v/>
      </c>
      <c r="N8382">
        <f>L8382-M8382</f>
        <v/>
      </c>
    </row>
    <row r="8383">
      <c r="A8383" t="inlineStr">
        <is>
          <t>T1008381</t>
        </is>
      </c>
      <c r="B8383" t="inlineStr">
        <is>
          <t>2025-09-13</t>
        </is>
      </c>
      <c r="C8383" t="inlineStr">
        <is>
          <t>S017</t>
        </is>
      </c>
      <c r="D8383" t="inlineStr">
        <is>
          <t>Store_017</t>
        </is>
      </c>
      <c r="E8383" t="inlineStr">
        <is>
          <t>South</t>
        </is>
      </c>
      <c r="F8383" t="inlineStr">
        <is>
          <t>P0198</t>
        </is>
      </c>
      <c r="G8383" t="inlineStr">
        <is>
          <t>Prod_0198</t>
        </is>
      </c>
      <c r="H8383" t="inlineStr">
        <is>
          <t>Beverages</t>
        </is>
      </c>
      <c r="I8383" t="n">
        <v>4</v>
      </c>
      <c r="J8383" t="n">
        <v>990.6799999999999</v>
      </c>
      <c r="K8383" t="n">
        <v>0</v>
      </c>
      <c r="L8383">
        <f>I8383*J8383*(1-K8383)</f>
        <v/>
      </c>
      <c r="M8383">
        <f>VLOOKUP(F8383,Products!A:D,4,FALSE)*I8383</f>
        <v/>
      </c>
      <c r="N8383">
        <f>L8383-M8383</f>
        <v/>
      </c>
    </row>
    <row r="8384">
      <c r="A8384" t="inlineStr">
        <is>
          <t>T1008382</t>
        </is>
      </c>
      <c r="B8384" t="inlineStr">
        <is>
          <t>2025-06-24</t>
        </is>
      </c>
      <c r="C8384" t="inlineStr">
        <is>
          <t>S029</t>
        </is>
      </c>
      <c r="D8384" t="inlineStr">
        <is>
          <t>Store_029</t>
        </is>
      </c>
      <c r="E8384" t="inlineStr">
        <is>
          <t>South</t>
        </is>
      </c>
      <c r="F8384" t="inlineStr">
        <is>
          <t>P0111</t>
        </is>
      </c>
      <c r="G8384" t="inlineStr">
        <is>
          <t>Prod_0111</t>
        </is>
      </c>
      <c r="H8384" t="inlineStr">
        <is>
          <t>Clothing</t>
        </is>
      </c>
      <c r="I8384" t="n">
        <v>4</v>
      </c>
      <c r="J8384" t="n">
        <v>539.45</v>
      </c>
      <c r="K8384" t="n">
        <v>0</v>
      </c>
      <c r="L8384">
        <f>I8384*J8384*(1-K8384)</f>
        <v/>
      </c>
      <c r="M8384">
        <f>VLOOKUP(F8384,Products!A:D,4,FALSE)*I8384</f>
        <v/>
      </c>
      <c r="N8384">
        <f>L8384-M8384</f>
        <v/>
      </c>
    </row>
    <row r="8385">
      <c r="A8385" t="inlineStr">
        <is>
          <t>T1008383</t>
        </is>
      </c>
      <c r="B8385" t="inlineStr">
        <is>
          <t>2025-08-27</t>
        </is>
      </c>
      <c r="C8385" t="inlineStr">
        <is>
          <t>S040</t>
        </is>
      </c>
      <c r="D8385" t="inlineStr">
        <is>
          <t>Store_040</t>
        </is>
      </c>
      <c r="E8385" t="inlineStr">
        <is>
          <t>Central</t>
        </is>
      </c>
      <c r="F8385" t="inlineStr">
        <is>
          <t>P0182</t>
        </is>
      </c>
      <c r="G8385" t="inlineStr">
        <is>
          <t>Prod_0182</t>
        </is>
      </c>
      <c r="H8385" t="inlineStr">
        <is>
          <t>Electronics</t>
        </is>
      </c>
      <c r="I8385" t="n">
        <v>7</v>
      </c>
      <c r="J8385" t="n">
        <v>563.23</v>
      </c>
      <c r="K8385" t="n">
        <v>0.05</v>
      </c>
      <c r="L8385">
        <f>I8385*J8385*(1-K8385)</f>
        <v/>
      </c>
      <c r="M8385">
        <f>VLOOKUP(F8385,Products!A:D,4,FALSE)*I8385</f>
        <v/>
      </c>
      <c r="N8385">
        <f>L8385-M8385</f>
        <v/>
      </c>
    </row>
    <row r="8386">
      <c r="A8386" t="inlineStr">
        <is>
          <t>T1008384</t>
        </is>
      </c>
      <c r="B8386" t="inlineStr">
        <is>
          <t>2023-04-23</t>
        </is>
      </c>
      <c r="C8386" t="inlineStr">
        <is>
          <t>S046</t>
        </is>
      </c>
      <c r="D8386" t="inlineStr">
        <is>
          <t>Store_046</t>
        </is>
      </c>
      <c r="E8386" t="inlineStr">
        <is>
          <t>South</t>
        </is>
      </c>
      <c r="F8386" t="inlineStr">
        <is>
          <t>P0100</t>
        </is>
      </c>
      <c r="G8386" t="inlineStr">
        <is>
          <t>Prod_0100</t>
        </is>
      </c>
      <c r="H8386" t="inlineStr">
        <is>
          <t>Household</t>
        </is>
      </c>
      <c r="I8386" t="n">
        <v>8</v>
      </c>
      <c r="J8386" t="n">
        <v>515.5</v>
      </c>
      <c r="K8386" t="n">
        <v>0.05</v>
      </c>
      <c r="L8386">
        <f>I8386*J8386*(1-K8386)</f>
        <v/>
      </c>
      <c r="M8386">
        <f>VLOOKUP(F8386,Products!A:D,4,FALSE)*I8386</f>
        <v/>
      </c>
      <c r="N8386">
        <f>L8386-M8386</f>
        <v/>
      </c>
    </row>
    <row r="8387">
      <c r="A8387" t="inlineStr">
        <is>
          <t>T1008385</t>
        </is>
      </c>
      <c r="B8387" t="inlineStr">
        <is>
          <t>2023-07-09</t>
        </is>
      </c>
      <c r="C8387" t="inlineStr">
        <is>
          <t>S040</t>
        </is>
      </c>
      <c r="D8387" t="inlineStr">
        <is>
          <t>Store_040</t>
        </is>
      </c>
      <c r="E8387" t="inlineStr">
        <is>
          <t>Central</t>
        </is>
      </c>
      <c r="F8387" t="inlineStr">
        <is>
          <t>P0062</t>
        </is>
      </c>
      <c r="G8387" t="inlineStr">
        <is>
          <t>Prod_0062</t>
        </is>
      </c>
      <c r="H8387" t="inlineStr">
        <is>
          <t>Beverages</t>
        </is>
      </c>
      <c r="I8387" t="n">
        <v>8</v>
      </c>
      <c r="J8387" t="n">
        <v>571.92</v>
      </c>
      <c r="K8387" t="n">
        <v>0</v>
      </c>
      <c r="L8387">
        <f>I8387*J8387*(1-K8387)</f>
        <v/>
      </c>
      <c r="M8387">
        <f>VLOOKUP(F8387,Products!A:D,4,FALSE)*I8387</f>
        <v/>
      </c>
      <c r="N8387">
        <f>L8387-M8387</f>
        <v/>
      </c>
    </row>
    <row r="8388">
      <c r="A8388" t="inlineStr">
        <is>
          <t>T1008386</t>
        </is>
      </c>
      <c r="B8388" t="inlineStr">
        <is>
          <t>2025-08-30</t>
        </is>
      </c>
      <c r="C8388" t="inlineStr">
        <is>
          <t>S027</t>
        </is>
      </c>
      <c r="D8388" t="inlineStr">
        <is>
          <t>Store_027</t>
        </is>
      </c>
      <c r="E8388" t="inlineStr">
        <is>
          <t>South</t>
        </is>
      </c>
      <c r="F8388" t="inlineStr">
        <is>
          <t>P0129</t>
        </is>
      </c>
      <c r="G8388" t="inlineStr">
        <is>
          <t>Prod_0129</t>
        </is>
      </c>
      <c r="H8388" t="inlineStr">
        <is>
          <t>Stationery</t>
        </is>
      </c>
      <c r="I8388" t="n">
        <v>8</v>
      </c>
      <c r="J8388" t="n">
        <v>654.42</v>
      </c>
      <c r="K8388" t="n">
        <v>0.05</v>
      </c>
      <c r="L8388">
        <f>I8388*J8388*(1-K8388)</f>
        <v/>
      </c>
      <c r="M8388">
        <f>VLOOKUP(F8388,Products!A:D,4,FALSE)*I8388</f>
        <v/>
      </c>
      <c r="N8388">
        <f>L8388-M8388</f>
        <v/>
      </c>
    </row>
    <row r="8389">
      <c r="A8389" t="inlineStr">
        <is>
          <t>T1008387</t>
        </is>
      </c>
      <c r="B8389" t="inlineStr">
        <is>
          <t>2024-08-29</t>
        </is>
      </c>
      <c r="C8389" t="inlineStr">
        <is>
          <t>S011</t>
        </is>
      </c>
      <c r="D8389" t="inlineStr">
        <is>
          <t>Store_011</t>
        </is>
      </c>
      <c r="E8389" t="inlineStr">
        <is>
          <t>South</t>
        </is>
      </c>
      <c r="F8389" t="inlineStr">
        <is>
          <t>P0021</t>
        </is>
      </c>
      <c r="G8389" t="inlineStr">
        <is>
          <t>Prod_0021</t>
        </is>
      </c>
      <c r="H8389" t="inlineStr">
        <is>
          <t>Household</t>
        </is>
      </c>
      <c r="I8389" t="n">
        <v>9</v>
      </c>
      <c r="J8389" t="n">
        <v>142.5</v>
      </c>
      <c r="K8389" t="n">
        <v>0</v>
      </c>
      <c r="L8389">
        <f>I8389*J8389*(1-K8389)</f>
        <v/>
      </c>
      <c r="M8389">
        <f>VLOOKUP(F8389,Products!A:D,4,FALSE)*I8389</f>
        <v/>
      </c>
      <c r="N8389">
        <f>L8389-M8389</f>
        <v/>
      </c>
    </row>
    <row r="8390">
      <c r="A8390" t="inlineStr">
        <is>
          <t>T1008388</t>
        </is>
      </c>
      <c r="B8390" t="inlineStr">
        <is>
          <t>2025-09-09</t>
        </is>
      </c>
      <c r="C8390" t="inlineStr">
        <is>
          <t>S027</t>
        </is>
      </c>
      <c r="D8390" t="inlineStr">
        <is>
          <t>Store_027</t>
        </is>
      </c>
      <c r="E8390" t="inlineStr">
        <is>
          <t>South</t>
        </is>
      </c>
      <c r="F8390" t="inlineStr">
        <is>
          <t>P0161</t>
        </is>
      </c>
      <c r="G8390" t="inlineStr">
        <is>
          <t>Prod_0161</t>
        </is>
      </c>
      <c r="H8390" t="inlineStr">
        <is>
          <t>Household</t>
        </is>
      </c>
      <c r="I8390" t="n">
        <v>8</v>
      </c>
      <c r="J8390" t="n">
        <v>86.53</v>
      </c>
      <c r="K8390" t="n">
        <v>0</v>
      </c>
      <c r="L8390">
        <f>I8390*J8390*(1-K8390)</f>
        <v/>
      </c>
      <c r="M8390">
        <f>VLOOKUP(F8390,Products!A:D,4,FALSE)*I8390</f>
        <v/>
      </c>
      <c r="N8390">
        <f>L8390-M8390</f>
        <v/>
      </c>
    </row>
    <row r="8391">
      <c r="A8391" t="inlineStr">
        <is>
          <t>T1008389</t>
        </is>
      </c>
      <c r="B8391" t="inlineStr">
        <is>
          <t>2023-09-09</t>
        </is>
      </c>
      <c r="C8391" t="inlineStr">
        <is>
          <t>S025</t>
        </is>
      </c>
      <c r="D8391" t="inlineStr">
        <is>
          <t>Store_025</t>
        </is>
      </c>
      <c r="E8391" t="inlineStr">
        <is>
          <t>Central</t>
        </is>
      </c>
      <c r="F8391" t="inlineStr">
        <is>
          <t>P0071</t>
        </is>
      </c>
      <c r="G8391" t="inlineStr">
        <is>
          <t>Prod_0071</t>
        </is>
      </c>
      <c r="H8391" t="inlineStr">
        <is>
          <t>Beverages</t>
        </is>
      </c>
      <c r="I8391" t="n">
        <v>7</v>
      </c>
      <c r="J8391" t="n">
        <v>439.03</v>
      </c>
      <c r="K8391" t="n">
        <v>0</v>
      </c>
      <c r="L8391">
        <f>I8391*J8391*(1-K8391)</f>
        <v/>
      </c>
      <c r="M8391">
        <f>VLOOKUP(F8391,Products!A:D,4,FALSE)*I8391</f>
        <v/>
      </c>
      <c r="N8391">
        <f>L8391-M8391</f>
        <v/>
      </c>
    </row>
    <row r="8392">
      <c r="A8392" t="inlineStr">
        <is>
          <t>T1008390</t>
        </is>
      </c>
      <c r="B8392" t="inlineStr">
        <is>
          <t>2024-10-13</t>
        </is>
      </c>
      <c r="C8392" t="inlineStr">
        <is>
          <t>S002</t>
        </is>
      </c>
      <c r="D8392" t="inlineStr">
        <is>
          <t>Store_002</t>
        </is>
      </c>
      <c r="E8392" t="inlineStr">
        <is>
          <t>South</t>
        </is>
      </c>
      <c r="F8392" t="inlineStr">
        <is>
          <t>P0039</t>
        </is>
      </c>
      <c r="G8392" t="inlineStr">
        <is>
          <t>Prod_0039</t>
        </is>
      </c>
      <c r="H8392" t="inlineStr">
        <is>
          <t>Household</t>
        </is>
      </c>
      <c r="I8392" t="n">
        <v>9</v>
      </c>
      <c r="J8392" t="n">
        <v>408.08</v>
      </c>
      <c r="K8392" t="n">
        <v>0</v>
      </c>
      <c r="L8392">
        <f>I8392*J8392*(1-K8392)</f>
        <v/>
      </c>
      <c r="M8392">
        <f>VLOOKUP(F8392,Products!A:D,4,FALSE)*I8392</f>
        <v/>
      </c>
      <c r="N8392">
        <f>L8392-M8392</f>
        <v/>
      </c>
    </row>
    <row r="8393">
      <c r="A8393" t="inlineStr">
        <is>
          <t>T1008391</t>
        </is>
      </c>
      <c r="B8393" t="inlineStr">
        <is>
          <t>2024-09-20</t>
        </is>
      </c>
      <c r="C8393" t="inlineStr">
        <is>
          <t>S026</t>
        </is>
      </c>
      <c r="D8393" t="inlineStr">
        <is>
          <t>Store_026</t>
        </is>
      </c>
      <c r="E8393" t="inlineStr">
        <is>
          <t>North</t>
        </is>
      </c>
      <c r="F8393" t="inlineStr">
        <is>
          <t>P0162</t>
        </is>
      </c>
      <c r="G8393" t="inlineStr">
        <is>
          <t>Prod_0162</t>
        </is>
      </c>
      <c r="H8393" t="inlineStr">
        <is>
          <t>Food</t>
        </is>
      </c>
      <c r="I8393" t="n">
        <v>5</v>
      </c>
      <c r="J8393" t="n">
        <v>477.11</v>
      </c>
      <c r="K8393" t="n">
        <v>0.15</v>
      </c>
      <c r="L8393">
        <f>I8393*J8393*(1-K8393)</f>
        <v/>
      </c>
      <c r="M8393">
        <f>VLOOKUP(F8393,Products!A:D,4,FALSE)*I8393</f>
        <v/>
      </c>
      <c r="N8393">
        <f>L8393-M8393</f>
        <v/>
      </c>
    </row>
    <row r="8394">
      <c r="A8394" t="inlineStr">
        <is>
          <t>T1008392</t>
        </is>
      </c>
      <c r="B8394" t="inlineStr">
        <is>
          <t>2024-07-05</t>
        </is>
      </c>
      <c r="C8394" t="inlineStr">
        <is>
          <t>S045</t>
        </is>
      </c>
      <c r="D8394" t="inlineStr">
        <is>
          <t>Store_045</t>
        </is>
      </c>
      <c r="E8394" t="inlineStr">
        <is>
          <t>East</t>
        </is>
      </c>
      <c r="F8394" t="inlineStr">
        <is>
          <t>P0157</t>
        </is>
      </c>
      <c r="G8394" t="inlineStr">
        <is>
          <t>Prod_0157</t>
        </is>
      </c>
      <c r="H8394" t="inlineStr">
        <is>
          <t>Toys</t>
        </is>
      </c>
      <c r="I8394" t="n">
        <v>8</v>
      </c>
      <c r="J8394" t="n">
        <v>215.69</v>
      </c>
      <c r="K8394" t="n">
        <v>0</v>
      </c>
      <c r="L8394">
        <f>I8394*J8394*(1-K8394)</f>
        <v/>
      </c>
      <c r="M8394">
        <f>VLOOKUP(F8394,Products!A:D,4,FALSE)*I8394</f>
        <v/>
      </c>
      <c r="N8394">
        <f>L8394-M8394</f>
        <v/>
      </c>
    </row>
    <row r="8395">
      <c r="A8395" t="inlineStr">
        <is>
          <t>T1008393</t>
        </is>
      </c>
      <c r="B8395" t="inlineStr">
        <is>
          <t>2023-08-14</t>
        </is>
      </c>
      <c r="C8395" t="inlineStr">
        <is>
          <t>S049</t>
        </is>
      </c>
      <c r="D8395" t="inlineStr">
        <is>
          <t>Store_049</t>
        </is>
      </c>
      <c r="E8395" t="inlineStr">
        <is>
          <t>North</t>
        </is>
      </c>
      <c r="F8395" t="inlineStr">
        <is>
          <t>P0160</t>
        </is>
      </c>
      <c r="G8395" t="inlineStr">
        <is>
          <t>Prod_0160</t>
        </is>
      </c>
      <c r="H8395" t="inlineStr">
        <is>
          <t>Food</t>
        </is>
      </c>
      <c r="I8395" t="n">
        <v>5</v>
      </c>
      <c r="J8395" t="n">
        <v>886.54</v>
      </c>
      <c r="K8395" t="n">
        <v>0.05</v>
      </c>
      <c r="L8395">
        <f>I8395*J8395*(1-K8395)</f>
        <v/>
      </c>
      <c r="M8395">
        <f>VLOOKUP(F8395,Products!A:D,4,FALSE)*I8395</f>
        <v/>
      </c>
      <c r="N8395">
        <f>L8395-M8395</f>
        <v/>
      </c>
    </row>
    <row r="8396">
      <c r="A8396" t="inlineStr">
        <is>
          <t>T1008394</t>
        </is>
      </c>
      <c r="B8396" t="inlineStr">
        <is>
          <t>2023-01-24</t>
        </is>
      </c>
      <c r="C8396" t="inlineStr">
        <is>
          <t>S028</t>
        </is>
      </c>
      <c r="D8396" t="inlineStr">
        <is>
          <t>Store_028</t>
        </is>
      </c>
      <c r="E8396" t="inlineStr">
        <is>
          <t>North</t>
        </is>
      </c>
      <c r="F8396" t="inlineStr">
        <is>
          <t>P0082</t>
        </is>
      </c>
      <c r="G8396" t="inlineStr">
        <is>
          <t>Prod_0082</t>
        </is>
      </c>
      <c r="H8396" t="inlineStr">
        <is>
          <t>Food</t>
        </is>
      </c>
      <c r="I8396" t="n">
        <v>4</v>
      </c>
      <c r="J8396" t="n">
        <v>696.79</v>
      </c>
      <c r="K8396" t="n">
        <v>0.1</v>
      </c>
      <c r="L8396">
        <f>I8396*J8396*(1-K8396)</f>
        <v/>
      </c>
      <c r="M8396">
        <f>VLOOKUP(F8396,Products!A:D,4,FALSE)*I8396</f>
        <v/>
      </c>
      <c r="N8396">
        <f>L8396-M8396</f>
        <v/>
      </c>
    </row>
    <row r="8397">
      <c r="A8397" t="inlineStr">
        <is>
          <t>T1008395</t>
        </is>
      </c>
      <c r="B8397" t="inlineStr">
        <is>
          <t>2024-12-18</t>
        </is>
      </c>
      <c r="C8397" t="inlineStr">
        <is>
          <t>S009</t>
        </is>
      </c>
      <c r="D8397" t="inlineStr">
        <is>
          <t>Store_009</t>
        </is>
      </c>
      <c r="E8397" t="inlineStr">
        <is>
          <t>Central</t>
        </is>
      </c>
      <c r="F8397" t="inlineStr">
        <is>
          <t>P0121</t>
        </is>
      </c>
      <c r="G8397" t="inlineStr">
        <is>
          <t>Prod_0121</t>
        </is>
      </c>
      <c r="H8397" t="inlineStr">
        <is>
          <t>Clothing</t>
        </is>
      </c>
      <c r="I8397" t="n">
        <v>6</v>
      </c>
      <c r="J8397" t="n">
        <v>817.34</v>
      </c>
      <c r="K8397" t="n">
        <v>0.1</v>
      </c>
      <c r="L8397">
        <f>I8397*J8397*(1-K8397)</f>
        <v/>
      </c>
      <c r="M8397">
        <f>VLOOKUP(F8397,Products!A:D,4,FALSE)*I8397</f>
        <v/>
      </c>
      <c r="N8397">
        <f>L8397-M8397</f>
        <v/>
      </c>
    </row>
    <row r="8398">
      <c r="A8398" t="inlineStr">
        <is>
          <t>T1008396</t>
        </is>
      </c>
      <c r="B8398" t="inlineStr">
        <is>
          <t>2023-03-29</t>
        </is>
      </c>
      <c r="C8398" t="inlineStr">
        <is>
          <t>S030</t>
        </is>
      </c>
      <c r="D8398" t="inlineStr">
        <is>
          <t>Store_030</t>
        </is>
      </c>
      <c r="E8398" t="inlineStr">
        <is>
          <t>North</t>
        </is>
      </c>
      <c r="F8398" t="inlineStr">
        <is>
          <t>P0049</t>
        </is>
      </c>
      <c r="G8398" t="inlineStr">
        <is>
          <t>Prod_0049</t>
        </is>
      </c>
      <c r="H8398" t="inlineStr">
        <is>
          <t>Beverages</t>
        </is>
      </c>
      <c r="I8398" t="n">
        <v>6</v>
      </c>
      <c r="J8398" t="n">
        <v>187</v>
      </c>
      <c r="K8398" t="n">
        <v>0</v>
      </c>
      <c r="L8398">
        <f>I8398*J8398*(1-K8398)</f>
        <v/>
      </c>
      <c r="M8398">
        <f>VLOOKUP(F8398,Products!A:D,4,FALSE)*I8398</f>
        <v/>
      </c>
      <c r="N8398">
        <f>L8398-M8398</f>
        <v/>
      </c>
    </row>
    <row r="8399">
      <c r="A8399" t="inlineStr">
        <is>
          <t>T1008397</t>
        </is>
      </c>
      <c r="B8399" t="inlineStr">
        <is>
          <t>2023-09-14</t>
        </is>
      </c>
      <c r="C8399" t="inlineStr">
        <is>
          <t>S043</t>
        </is>
      </c>
      <c r="D8399" t="inlineStr">
        <is>
          <t>Store_043</t>
        </is>
      </c>
      <c r="E8399" t="inlineStr">
        <is>
          <t>East</t>
        </is>
      </c>
      <c r="F8399" t="inlineStr">
        <is>
          <t>P0173</t>
        </is>
      </c>
      <c r="G8399" t="inlineStr">
        <is>
          <t>Prod_0173</t>
        </is>
      </c>
      <c r="H8399" t="inlineStr">
        <is>
          <t>Toys</t>
        </is>
      </c>
      <c r="I8399" t="n">
        <v>4</v>
      </c>
      <c r="J8399" t="n">
        <v>740.6799999999999</v>
      </c>
      <c r="K8399" t="n">
        <v>0.2</v>
      </c>
      <c r="L8399">
        <f>I8399*J8399*(1-K8399)</f>
        <v/>
      </c>
      <c r="M8399">
        <f>VLOOKUP(F8399,Products!A:D,4,FALSE)*I8399</f>
        <v/>
      </c>
      <c r="N8399">
        <f>L8399-M8399</f>
        <v/>
      </c>
    </row>
    <row r="8400">
      <c r="A8400" t="inlineStr">
        <is>
          <t>T1008398</t>
        </is>
      </c>
      <c r="B8400" t="inlineStr">
        <is>
          <t>2023-08-19</t>
        </is>
      </c>
      <c r="C8400" t="inlineStr">
        <is>
          <t>S005</t>
        </is>
      </c>
      <c r="D8400" t="inlineStr">
        <is>
          <t>Store_005</t>
        </is>
      </c>
      <c r="E8400" t="inlineStr">
        <is>
          <t>Central</t>
        </is>
      </c>
      <c r="F8400" t="inlineStr">
        <is>
          <t>P0132</t>
        </is>
      </c>
      <c r="G8400" t="inlineStr">
        <is>
          <t>Prod_0132</t>
        </is>
      </c>
      <c r="H8400" t="inlineStr">
        <is>
          <t>Food</t>
        </is>
      </c>
      <c r="I8400" t="n">
        <v>4</v>
      </c>
      <c r="J8400" t="n">
        <v>106.32</v>
      </c>
      <c r="K8400" t="n">
        <v>0</v>
      </c>
      <c r="L8400">
        <f>I8400*J8400*(1-K8400)</f>
        <v/>
      </c>
      <c r="M8400">
        <f>VLOOKUP(F8400,Products!A:D,4,FALSE)*I8400</f>
        <v/>
      </c>
      <c r="N8400">
        <f>L8400-M8400</f>
        <v/>
      </c>
    </row>
    <row r="8401">
      <c r="A8401" t="inlineStr">
        <is>
          <t>T1008399</t>
        </is>
      </c>
      <c r="B8401" t="inlineStr">
        <is>
          <t>2025-01-19</t>
        </is>
      </c>
      <c r="C8401" t="inlineStr">
        <is>
          <t>S019</t>
        </is>
      </c>
      <c r="D8401" t="inlineStr">
        <is>
          <t>Store_019</t>
        </is>
      </c>
      <c r="E8401" t="inlineStr">
        <is>
          <t>East</t>
        </is>
      </c>
      <c r="F8401" t="inlineStr">
        <is>
          <t>P0001</t>
        </is>
      </c>
      <c r="G8401" t="inlineStr">
        <is>
          <t>Prod_0001</t>
        </is>
      </c>
      <c r="H8401" t="inlineStr">
        <is>
          <t>Beverages</t>
        </is>
      </c>
      <c r="I8401" t="n">
        <v>1</v>
      </c>
      <c r="J8401" t="n">
        <v>689.1900000000001</v>
      </c>
      <c r="K8401" t="n">
        <v>0</v>
      </c>
      <c r="L8401">
        <f>I8401*J8401*(1-K8401)</f>
        <v/>
      </c>
      <c r="M8401">
        <f>VLOOKUP(F8401,Products!A:D,4,FALSE)*I8401</f>
        <v/>
      </c>
      <c r="N8401">
        <f>L8401-M8401</f>
        <v/>
      </c>
    </row>
    <row r="8402">
      <c r="A8402" t="inlineStr">
        <is>
          <t>T1008400</t>
        </is>
      </c>
      <c r="B8402" t="inlineStr">
        <is>
          <t>2023-12-07</t>
        </is>
      </c>
      <c r="C8402" t="inlineStr">
        <is>
          <t>S028</t>
        </is>
      </c>
      <c r="D8402" t="inlineStr">
        <is>
          <t>Store_028</t>
        </is>
      </c>
      <c r="E8402" t="inlineStr">
        <is>
          <t>North</t>
        </is>
      </c>
      <c r="F8402" t="inlineStr">
        <is>
          <t>P0139</t>
        </is>
      </c>
      <c r="G8402" t="inlineStr">
        <is>
          <t>Prod_0139</t>
        </is>
      </c>
      <c r="H8402" t="inlineStr">
        <is>
          <t>Clothing</t>
        </is>
      </c>
      <c r="I8402" t="n">
        <v>3</v>
      </c>
      <c r="J8402" t="n">
        <v>688.5599999999999</v>
      </c>
      <c r="K8402" t="n">
        <v>0</v>
      </c>
      <c r="L8402">
        <f>I8402*J8402*(1-K8402)</f>
        <v/>
      </c>
      <c r="M8402">
        <f>VLOOKUP(F8402,Products!A:D,4,FALSE)*I8402</f>
        <v/>
      </c>
      <c r="N8402">
        <f>L8402-M8402</f>
        <v/>
      </c>
    </row>
    <row r="8403">
      <c r="A8403" t="inlineStr">
        <is>
          <t>T1008401</t>
        </is>
      </c>
      <c r="B8403" t="inlineStr">
        <is>
          <t>2025-01-01</t>
        </is>
      </c>
      <c r="C8403" t="inlineStr">
        <is>
          <t>S035</t>
        </is>
      </c>
      <c r="D8403" t="inlineStr">
        <is>
          <t>Store_035</t>
        </is>
      </c>
      <c r="E8403" t="inlineStr">
        <is>
          <t>Central</t>
        </is>
      </c>
      <c r="F8403" t="inlineStr">
        <is>
          <t>P0093</t>
        </is>
      </c>
      <c r="G8403" t="inlineStr">
        <is>
          <t>Prod_0093</t>
        </is>
      </c>
      <c r="H8403" t="inlineStr">
        <is>
          <t>Electronics</t>
        </is>
      </c>
      <c r="I8403" t="n">
        <v>7</v>
      </c>
      <c r="J8403" t="n">
        <v>212.71</v>
      </c>
      <c r="K8403" t="n">
        <v>0</v>
      </c>
      <c r="L8403">
        <f>I8403*J8403*(1-K8403)</f>
        <v/>
      </c>
      <c r="M8403">
        <f>VLOOKUP(F8403,Products!A:D,4,FALSE)*I8403</f>
        <v/>
      </c>
      <c r="N8403">
        <f>L8403-M8403</f>
        <v/>
      </c>
    </row>
    <row r="8404">
      <c r="A8404" t="inlineStr">
        <is>
          <t>T1008402</t>
        </is>
      </c>
      <c r="B8404" t="inlineStr">
        <is>
          <t>2024-12-01</t>
        </is>
      </c>
      <c r="C8404" t="inlineStr">
        <is>
          <t>S035</t>
        </is>
      </c>
      <c r="D8404" t="inlineStr">
        <is>
          <t>Store_035</t>
        </is>
      </c>
      <c r="E8404" t="inlineStr">
        <is>
          <t>Central</t>
        </is>
      </c>
      <c r="F8404" t="inlineStr">
        <is>
          <t>P0122</t>
        </is>
      </c>
      <c r="G8404" t="inlineStr">
        <is>
          <t>Prod_0122</t>
        </is>
      </c>
      <c r="H8404" t="inlineStr">
        <is>
          <t>Beverages</t>
        </is>
      </c>
      <c r="I8404" t="n">
        <v>3</v>
      </c>
      <c r="J8404" t="n">
        <v>900.73</v>
      </c>
      <c r="K8404" t="n">
        <v>0</v>
      </c>
      <c r="L8404">
        <f>I8404*J8404*(1-K8404)</f>
        <v/>
      </c>
      <c r="M8404">
        <f>VLOOKUP(F8404,Products!A:D,4,FALSE)*I8404</f>
        <v/>
      </c>
      <c r="N8404">
        <f>L8404-M8404</f>
        <v/>
      </c>
    </row>
    <row r="8405">
      <c r="A8405" t="inlineStr">
        <is>
          <t>T1008403</t>
        </is>
      </c>
      <c r="B8405" t="inlineStr">
        <is>
          <t>2024-07-05</t>
        </is>
      </c>
      <c r="C8405" t="inlineStr">
        <is>
          <t>S020</t>
        </is>
      </c>
      <c r="D8405" t="inlineStr">
        <is>
          <t>Store_020</t>
        </is>
      </c>
      <c r="E8405" t="inlineStr">
        <is>
          <t>West</t>
        </is>
      </c>
      <c r="F8405" t="inlineStr">
        <is>
          <t>P0155</t>
        </is>
      </c>
      <c r="G8405" t="inlineStr">
        <is>
          <t>Prod_0155</t>
        </is>
      </c>
      <c r="H8405" t="inlineStr">
        <is>
          <t>Electronics</t>
        </is>
      </c>
      <c r="I8405" t="n">
        <v>3</v>
      </c>
      <c r="J8405" t="n">
        <v>524.79</v>
      </c>
      <c r="K8405" t="n">
        <v>0</v>
      </c>
      <c r="L8405">
        <f>I8405*J8405*(1-K8405)</f>
        <v/>
      </c>
      <c r="M8405">
        <f>VLOOKUP(F8405,Products!A:D,4,FALSE)*I8405</f>
        <v/>
      </c>
      <c r="N8405">
        <f>L8405-M8405</f>
        <v/>
      </c>
    </row>
    <row r="8406">
      <c r="A8406" t="inlineStr">
        <is>
          <t>T1008404</t>
        </is>
      </c>
      <c r="B8406" t="inlineStr">
        <is>
          <t>2023-02-14</t>
        </is>
      </c>
      <c r="C8406" t="inlineStr">
        <is>
          <t>S001</t>
        </is>
      </c>
      <c r="D8406" t="inlineStr">
        <is>
          <t>Store_001</t>
        </is>
      </c>
      <c r="E8406" t="inlineStr">
        <is>
          <t>West</t>
        </is>
      </c>
      <c r="F8406" t="inlineStr">
        <is>
          <t>P0068</t>
        </is>
      </c>
      <c r="G8406" t="inlineStr">
        <is>
          <t>Prod_0068</t>
        </is>
      </c>
      <c r="H8406" t="inlineStr">
        <is>
          <t>Household</t>
        </is>
      </c>
      <c r="I8406" t="n">
        <v>1</v>
      </c>
      <c r="J8406" t="n">
        <v>188.47</v>
      </c>
      <c r="K8406" t="n">
        <v>0.1</v>
      </c>
      <c r="L8406">
        <f>I8406*J8406*(1-K8406)</f>
        <v/>
      </c>
      <c r="M8406">
        <f>VLOOKUP(F8406,Products!A:D,4,FALSE)*I8406</f>
        <v/>
      </c>
      <c r="N8406">
        <f>L8406-M8406</f>
        <v/>
      </c>
    </row>
    <row r="8407">
      <c r="A8407" t="inlineStr">
        <is>
          <t>T1008405</t>
        </is>
      </c>
      <c r="B8407" t="inlineStr">
        <is>
          <t>2023-06-29</t>
        </is>
      </c>
      <c r="C8407" t="inlineStr">
        <is>
          <t>S046</t>
        </is>
      </c>
      <c r="D8407" t="inlineStr">
        <is>
          <t>Store_046</t>
        </is>
      </c>
      <c r="E8407" t="inlineStr">
        <is>
          <t>South</t>
        </is>
      </c>
      <c r="F8407" t="inlineStr">
        <is>
          <t>P0008</t>
        </is>
      </c>
      <c r="G8407" t="inlineStr">
        <is>
          <t>Prod_0008</t>
        </is>
      </c>
      <c r="H8407" t="inlineStr">
        <is>
          <t>Electronics</t>
        </is>
      </c>
      <c r="I8407" t="n">
        <v>1</v>
      </c>
      <c r="J8407" t="n">
        <v>320.88</v>
      </c>
      <c r="K8407" t="n">
        <v>0.1</v>
      </c>
      <c r="L8407">
        <f>I8407*J8407*(1-K8407)</f>
        <v/>
      </c>
      <c r="M8407">
        <f>VLOOKUP(F8407,Products!A:D,4,FALSE)*I8407</f>
        <v/>
      </c>
      <c r="N8407">
        <f>L8407-M8407</f>
        <v/>
      </c>
    </row>
    <row r="8408">
      <c r="A8408" t="inlineStr">
        <is>
          <t>T1008406</t>
        </is>
      </c>
      <c r="B8408" t="inlineStr">
        <is>
          <t>2024-10-10</t>
        </is>
      </c>
      <c r="C8408" t="inlineStr">
        <is>
          <t>S009</t>
        </is>
      </c>
      <c r="D8408" t="inlineStr">
        <is>
          <t>Store_009</t>
        </is>
      </c>
      <c r="E8408" t="inlineStr">
        <is>
          <t>Central</t>
        </is>
      </c>
      <c r="F8408" t="inlineStr">
        <is>
          <t>P0170</t>
        </is>
      </c>
      <c r="G8408" t="inlineStr">
        <is>
          <t>Prod_0170</t>
        </is>
      </c>
      <c r="H8408" t="inlineStr">
        <is>
          <t>Household</t>
        </is>
      </c>
      <c r="I8408" t="n">
        <v>4</v>
      </c>
      <c r="J8408" t="n">
        <v>391.14</v>
      </c>
      <c r="K8408" t="n">
        <v>0</v>
      </c>
      <c r="L8408">
        <f>I8408*J8408*(1-K8408)</f>
        <v/>
      </c>
      <c r="M8408">
        <f>VLOOKUP(F8408,Products!A:D,4,FALSE)*I8408</f>
        <v/>
      </c>
      <c r="N8408">
        <f>L8408-M8408</f>
        <v/>
      </c>
    </row>
    <row r="8409">
      <c r="A8409" t="inlineStr">
        <is>
          <t>T1008407</t>
        </is>
      </c>
      <c r="B8409" t="inlineStr">
        <is>
          <t>2024-01-22</t>
        </is>
      </c>
      <c r="C8409" t="inlineStr">
        <is>
          <t>S048</t>
        </is>
      </c>
      <c r="D8409" t="inlineStr">
        <is>
          <t>Store_048</t>
        </is>
      </c>
      <c r="E8409" t="inlineStr">
        <is>
          <t>South</t>
        </is>
      </c>
      <c r="F8409" t="inlineStr">
        <is>
          <t>P0044</t>
        </is>
      </c>
      <c r="G8409" t="inlineStr">
        <is>
          <t>Prod_0044</t>
        </is>
      </c>
      <c r="H8409" t="inlineStr">
        <is>
          <t>Food</t>
        </is>
      </c>
      <c r="I8409" t="n">
        <v>3</v>
      </c>
      <c r="J8409" t="n">
        <v>198.65</v>
      </c>
      <c r="K8409" t="n">
        <v>0.1</v>
      </c>
      <c r="L8409">
        <f>I8409*J8409*(1-K8409)</f>
        <v/>
      </c>
      <c r="M8409">
        <f>VLOOKUP(F8409,Products!A:D,4,FALSE)*I8409</f>
        <v/>
      </c>
      <c r="N8409">
        <f>L8409-M8409</f>
        <v/>
      </c>
    </row>
    <row r="8410">
      <c r="A8410" t="inlineStr">
        <is>
          <t>T1008408</t>
        </is>
      </c>
      <c r="B8410" t="inlineStr">
        <is>
          <t>2024-09-25</t>
        </is>
      </c>
      <c r="C8410" t="inlineStr">
        <is>
          <t>S031</t>
        </is>
      </c>
      <c r="D8410" t="inlineStr">
        <is>
          <t>Store_031</t>
        </is>
      </c>
      <c r="E8410" t="inlineStr">
        <is>
          <t>Central</t>
        </is>
      </c>
      <c r="F8410" t="inlineStr">
        <is>
          <t>P0165</t>
        </is>
      </c>
      <c r="G8410" t="inlineStr">
        <is>
          <t>Prod_0165</t>
        </is>
      </c>
      <c r="H8410" t="inlineStr">
        <is>
          <t>Clothing</t>
        </is>
      </c>
      <c r="I8410" t="n">
        <v>2</v>
      </c>
      <c r="J8410" t="n">
        <v>531.35</v>
      </c>
      <c r="K8410" t="n">
        <v>0.05</v>
      </c>
      <c r="L8410">
        <f>I8410*J8410*(1-K8410)</f>
        <v/>
      </c>
      <c r="M8410">
        <f>VLOOKUP(F8410,Products!A:D,4,FALSE)*I8410</f>
        <v/>
      </c>
      <c r="N8410">
        <f>L8410-M8410</f>
        <v/>
      </c>
    </row>
    <row r="8411">
      <c r="A8411" t="inlineStr">
        <is>
          <t>T1008409</t>
        </is>
      </c>
      <c r="B8411" t="inlineStr">
        <is>
          <t>2025-01-20</t>
        </is>
      </c>
      <c r="C8411" t="inlineStr">
        <is>
          <t>S016</t>
        </is>
      </c>
      <c r="D8411" t="inlineStr">
        <is>
          <t>Store_016</t>
        </is>
      </c>
      <c r="E8411" t="inlineStr">
        <is>
          <t>West</t>
        </is>
      </c>
      <c r="F8411" t="inlineStr">
        <is>
          <t>P0032</t>
        </is>
      </c>
      <c r="G8411" t="inlineStr">
        <is>
          <t>Prod_0032</t>
        </is>
      </c>
      <c r="H8411" t="inlineStr">
        <is>
          <t>Beverages</t>
        </is>
      </c>
      <c r="I8411" t="n">
        <v>7</v>
      </c>
      <c r="J8411" t="n">
        <v>321.32</v>
      </c>
      <c r="K8411" t="n">
        <v>0</v>
      </c>
      <c r="L8411">
        <f>I8411*J8411*(1-K8411)</f>
        <v/>
      </c>
      <c r="M8411">
        <f>VLOOKUP(F8411,Products!A:D,4,FALSE)*I8411</f>
        <v/>
      </c>
      <c r="N8411">
        <f>L8411-M8411</f>
        <v/>
      </c>
    </row>
    <row r="8412">
      <c r="A8412" t="inlineStr">
        <is>
          <t>T1008410</t>
        </is>
      </c>
      <c r="B8412" t="inlineStr">
        <is>
          <t>2024-02-13</t>
        </is>
      </c>
      <c r="C8412" t="inlineStr">
        <is>
          <t>S024</t>
        </is>
      </c>
      <c r="D8412" t="inlineStr">
        <is>
          <t>Store_024</t>
        </is>
      </c>
      <c r="E8412" t="inlineStr">
        <is>
          <t>South</t>
        </is>
      </c>
      <c r="F8412" t="inlineStr">
        <is>
          <t>P0106</t>
        </is>
      </c>
      <c r="G8412" t="inlineStr">
        <is>
          <t>Prod_0106</t>
        </is>
      </c>
      <c r="H8412" t="inlineStr">
        <is>
          <t>Electronics</t>
        </is>
      </c>
      <c r="I8412" t="n">
        <v>3</v>
      </c>
      <c r="J8412" t="n">
        <v>832.62</v>
      </c>
      <c r="K8412" t="n">
        <v>0</v>
      </c>
      <c r="L8412">
        <f>I8412*J8412*(1-K8412)</f>
        <v/>
      </c>
      <c r="M8412">
        <f>VLOOKUP(F8412,Products!A:D,4,FALSE)*I8412</f>
        <v/>
      </c>
      <c r="N8412">
        <f>L8412-M8412</f>
        <v/>
      </c>
    </row>
    <row r="8413">
      <c r="A8413" t="inlineStr">
        <is>
          <t>T1008411</t>
        </is>
      </c>
      <c r="B8413" t="inlineStr">
        <is>
          <t>2023-03-24</t>
        </is>
      </c>
      <c r="C8413" t="inlineStr">
        <is>
          <t>S013</t>
        </is>
      </c>
      <c r="D8413" t="inlineStr">
        <is>
          <t>Store_013</t>
        </is>
      </c>
      <c r="E8413" t="inlineStr">
        <is>
          <t>North</t>
        </is>
      </c>
      <c r="F8413" t="inlineStr">
        <is>
          <t>P0095</t>
        </is>
      </c>
      <c r="G8413" t="inlineStr">
        <is>
          <t>Prod_0095</t>
        </is>
      </c>
      <c r="H8413" t="inlineStr">
        <is>
          <t>Food</t>
        </is>
      </c>
      <c r="I8413" t="n">
        <v>7</v>
      </c>
      <c r="J8413" t="n">
        <v>235.91</v>
      </c>
      <c r="K8413" t="n">
        <v>0</v>
      </c>
      <c r="L8413">
        <f>I8413*J8413*(1-K8413)</f>
        <v/>
      </c>
      <c r="M8413">
        <f>VLOOKUP(F8413,Products!A:D,4,FALSE)*I8413</f>
        <v/>
      </c>
      <c r="N8413">
        <f>L8413-M8413</f>
        <v/>
      </c>
    </row>
    <row r="8414">
      <c r="A8414" t="inlineStr">
        <is>
          <t>T1008412</t>
        </is>
      </c>
      <c r="B8414" t="inlineStr">
        <is>
          <t>2024-11-18</t>
        </is>
      </c>
      <c r="C8414" t="inlineStr">
        <is>
          <t>S025</t>
        </is>
      </c>
      <c r="D8414" t="inlineStr">
        <is>
          <t>Store_025</t>
        </is>
      </c>
      <c r="E8414" t="inlineStr">
        <is>
          <t>Central</t>
        </is>
      </c>
      <c r="F8414" t="inlineStr">
        <is>
          <t>P0137</t>
        </is>
      </c>
      <c r="G8414" t="inlineStr">
        <is>
          <t>Prod_0137</t>
        </is>
      </c>
      <c r="H8414" t="inlineStr">
        <is>
          <t>Electronics</t>
        </is>
      </c>
      <c r="I8414" t="n">
        <v>6</v>
      </c>
      <c r="J8414" t="n">
        <v>140.33</v>
      </c>
      <c r="K8414" t="n">
        <v>0</v>
      </c>
      <c r="L8414">
        <f>I8414*J8414*(1-K8414)</f>
        <v/>
      </c>
      <c r="M8414">
        <f>VLOOKUP(F8414,Products!A:D,4,FALSE)*I8414</f>
        <v/>
      </c>
      <c r="N8414">
        <f>L8414-M8414</f>
        <v/>
      </c>
    </row>
    <row r="8415">
      <c r="A8415" t="inlineStr">
        <is>
          <t>T1008413</t>
        </is>
      </c>
      <c r="B8415" t="inlineStr">
        <is>
          <t>2024-12-03</t>
        </is>
      </c>
      <c r="C8415" t="inlineStr">
        <is>
          <t>S014</t>
        </is>
      </c>
      <c r="D8415" t="inlineStr">
        <is>
          <t>Store_014</t>
        </is>
      </c>
      <c r="E8415" t="inlineStr">
        <is>
          <t>West</t>
        </is>
      </c>
      <c r="F8415" t="inlineStr">
        <is>
          <t>P0115</t>
        </is>
      </c>
      <c r="G8415" t="inlineStr">
        <is>
          <t>Prod_0115</t>
        </is>
      </c>
      <c r="H8415" t="inlineStr">
        <is>
          <t>Clothing</t>
        </is>
      </c>
      <c r="I8415" t="n">
        <v>6</v>
      </c>
      <c r="J8415" t="n">
        <v>700.92</v>
      </c>
      <c r="K8415" t="n">
        <v>0</v>
      </c>
      <c r="L8415">
        <f>I8415*J8415*(1-K8415)</f>
        <v/>
      </c>
      <c r="M8415">
        <f>VLOOKUP(F8415,Products!A:D,4,FALSE)*I8415</f>
        <v/>
      </c>
      <c r="N8415">
        <f>L8415-M8415</f>
        <v/>
      </c>
    </row>
    <row r="8416">
      <c r="A8416" t="inlineStr">
        <is>
          <t>T1008414</t>
        </is>
      </c>
      <c r="B8416" t="inlineStr">
        <is>
          <t>2023-09-24</t>
        </is>
      </c>
      <c r="C8416" t="inlineStr">
        <is>
          <t>S002</t>
        </is>
      </c>
      <c r="D8416" t="inlineStr">
        <is>
          <t>Store_002</t>
        </is>
      </c>
      <c r="E8416" t="inlineStr">
        <is>
          <t>South</t>
        </is>
      </c>
      <c r="F8416" t="inlineStr">
        <is>
          <t>P0128</t>
        </is>
      </c>
      <c r="G8416" t="inlineStr">
        <is>
          <t>Prod_0128</t>
        </is>
      </c>
      <c r="H8416" t="inlineStr">
        <is>
          <t>Toys</t>
        </is>
      </c>
      <c r="I8416" t="n">
        <v>1</v>
      </c>
      <c r="J8416" t="n">
        <v>178.61</v>
      </c>
      <c r="K8416" t="n">
        <v>0</v>
      </c>
      <c r="L8416">
        <f>I8416*J8416*(1-K8416)</f>
        <v/>
      </c>
      <c r="M8416">
        <f>VLOOKUP(F8416,Products!A:D,4,FALSE)*I8416</f>
        <v/>
      </c>
      <c r="N8416">
        <f>L8416-M8416</f>
        <v/>
      </c>
    </row>
    <row r="8417">
      <c r="A8417" t="inlineStr">
        <is>
          <t>T1008415</t>
        </is>
      </c>
      <c r="B8417" t="inlineStr">
        <is>
          <t>2024-09-16</t>
        </is>
      </c>
      <c r="C8417" t="inlineStr">
        <is>
          <t>S040</t>
        </is>
      </c>
      <c r="D8417" t="inlineStr">
        <is>
          <t>Store_040</t>
        </is>
      </c>
      <c r="E8417" t="inlineStr">
        <is>
          <t>Central</t>
        </is>
      </c>
      <c r="F8417" t="inlineStr">
        <is>
          <t>P0058</t>
        </is>
      </c>
      <c r="G8417" t="inlineStr">
        <is>
          <t>Prod_0058</t>
        </is>
      </c>
      <c r="H8417" t="inlineStr">
        <is>
          <t>Stationery</t>
        </is>
      </c>
      <c r="I8417" t="n">
        <v>6</v>
      </c>
      <c r="J8417" t="n">
        <v>390.75</v>
      </c>
      <c r="K8417" t="n">
        <v>0.15</v>
      </c>
      <c r="L8417">
        <f>I8417*J8417*(1-K8417)</f>
        <v/>
      </c>
      <c r="M8417">
        <f>VLOOKUP(F8417,Products!A:D,4,FALSE)*I8417</f>
        <v/>
      </c>
      <c r="N8417">
        <f>L8417-M8417</f>
        <v/>
      </c>
    </row>
    <row r="8418">
      <c r="A8418" t="inlineStr">
        <is>
          <t>T1008416</t>
        </is>
      </c>
      <c r="B8418" t="inlineStr">
        <is>
          <t>2025-03-19</t>
        </is>
      </c>
      <c r="C8418" t="inlineStr">
        <is>
          <t>S033</t>
        </is>
      </c>
      <c r="D8418" t="inlineStr">
        <is>
          <t>Store_033</t>
        </is>
      </c>
      <c r="E8418" t="inlineStr">
        <is>
          <t>North</t>
        </is>
      </c>
      <c r="F8418" t="inlineStr">
        <is>
          <t>P0123</t>
        </is>
      </c>
      <c r="G8418" t="inlineStr">
        <is>
          <t>Prod_0123</t>
        </is>
      </c>
      <c r="H8418" t="inlineStr">
        <is>
          <t>Food</t>
        </is>
      </c>
      <c r="I8418" t="n">
        <v>5</v>
      </c>
      <c r="J8418" t="n">
        <v>641.47</v>
      </c>
      <c r="K8418" t="n">
        <v>0</v>
      </c>
      <c r="L8418">
        <f>I8418*J8418*(1-K8418)</f>
        <v/>
      </c>
      <c r="M8418">
        <f>VLOOKUP(F8418,Products!A:D,4,FALSE)*I8418</f>
        <v/>
      </c>
      <c r="N8418">
        <f>L8418-M8418</f>
        <v/>
      </c>
    </row>
    <row r="8419">
      <c r="A8419" t="inlineStr">
        <is>
          <t>T1008417</t>
        </is>
      </c>
      <c r="B8419" t="inlineStr">
        <is>
          <t>2025-06-19</t>
        </is>
      </c>
      <c r="C8419" t="inlineStr">
        <is>
          <t>S012</t>
        </is>
      </c>
      <c r="D8419" t="inlineStr">
        <is>
          <t>Store_012</t>
        </is>
      </c>
      <c r="E8419" t="inlineStr">
        <is>
          <t>South</t>
        </is>
      </c>
      <c r="F8419" t="inlineStr">
        <is>
          <t>P0030</t>
        </is>
      </c>
      <c r="G8419" t="inlineStr">
        <is>
          <t>Prod_0030</t>
        </is>
      </c>
      <c r="H8419" t="inlineStr">
        <is>
          <t>Household</t>
        </is>
      </c>
      <c r="I8419" t="n">
        <v>1</v>
      </c>
      <c r="J8419" t="n">
        <v>580.52</v>
      </c>
      <c r="K8419" t="n">
        <v>0</v>
      </c>
      <c r="L8419">
        <f>I8419*J8419*(1-K8419)</f>
        <v/>
      </c>
      <c r="M8419">
        <f>VLOOKUP(F8419,Products!A:D,4,FALSE)*I8419</f>
        <v/>
      </c>
      <c r="N8419">
        <f>L8419-M8419</f>
        <v/>
      </c>
    </row>
    <row r="8420">
      <c r="A8420" t="inlineStr">
        <is>
          <t>T1008418</t>
        </is>
      </c>
      <c r="B8420" t="inlineStr">
        <is>
          <t>2024-07-23</t>
        </is>
      </c>
      <c r="C8420" t="inlineStr">
        <is>
          <t>S047</t>
        </is>
      </c>
      <c r="D8420" t="inlineStr">
        <is>
          <t>Store_047</t>
        </is>
      </c>
      <c r="E8420" t="inlineStr">
        <is>
          <t>North</t>
        </is>
      </c>
      <c r="F8420" t="inlineStr">
        <is>
          <t>P0116</t>
        </is>
      </c>
      <c r="G8420" t="inlineStr">
        <is>
          <t>Prod_0116</t>
        </is>
      </c>
      <c r="H8420" t="inlineStr">
        <is>
          <t>Clothing</t>
        </is>
      </c>
      <c r="I8420" t="n">
        <v>2</v>
      </c>
      <c r="J8420" t="n">
        <v>1098.41</v>
      </c>
      <c r="K8420" t="n">
        <v>0</v>
      </c>
      <c r="L8420">
        <f>I8420*J8420*(1-K8420)</f>
        <v/>
      </c>
      <c r="M8420">
        <f>VLOOKUP(F8420,Products!A:D,4,FALSE)*I8420</f>
        <v/>
      </c>
      <c r="N8420">
        <f>L8420-M8420</f>
        <v/>
      </c>
    </row>
    <row r="8421">
      <c r="A8421" t="inlineStr">
        <is>
          <t>T1008419</t>
        </is>
      </c>
      <c r="B8421" t="inlineStr">
        <is>
          <t>2023-02-07</t>
        </is>
      </c>
      <c r="C8421" t="inlineStr">
        <is>
          <t>S032</t>
        </is>
      </c>
      <c r="D8421" t="inlineStr">
        <is>
          <t>Store_032</t>
        </is>
      </c>
      <c r="E8421" t="inlineStr">
        <is>
          <t>Central</t>
        </is>
      </c>
      <c r="F8421" t="inlineStr">
        <is>
          <t>P0052</t>
        </is>
      </c>
      <c r="G8421" t="inlineStr">
        <is>
          <t>Prod_0052</t>
        </is>
      </c>
      <c r="H8421" t="inlineStr">
        <is>
          <t>Clothing</t>
        </is>
      </c>
      <c r="I8421" t="n">
        <v>2</v>
      </c>
      <c r="J8421" t="n">
        <v>54.9</v>
      </c>
      <c r="K8421" t="n">
        <v>0.15</v>
      </c>
      <c r="L8421">
        <f>I8421*J8421*(1-K8421)</f>
        <v/>
      </c>
      <c r="M8421">
        <f>VLOOKUP(F8421,Products!A:D,4,FALSE)*I8421</f>
        <v/>
      </c>
      <c r="N8421">
        <f>L8421-M8421</f>
        <v/>
      </c>
    </row>
    <row r="8422">
      <c r="A8422" t="inlineStr">
        <is>
          <t>T1008420</t>
        </is>
      </c>
      <c r="B8422" t="inlineStr">
        <is>
          <t>2025-03-31</t>
        </is>
      </c>
      <c r="C8422" t="inlineStr">
        <is>
          <t>S001</t>
        </is>
      </c>
      <c r="D8422" t="inlineStr">
        <is>
          <t>Store_001</t>
        </is>
      </c>
      <c r="E8422" t="inlineStr">
        <is>
          <t>West</t>
        </is>
      </c>
      <c r="F8422" t="inlineStr">
        <is>
          <t>P0138</t>
        </is>
      </c>
      <c r="G8422" t="inlineStr">
        <is>
          <t>Prod_0138</t>
        </is>
      </c>
      <c r="H8422" t="inlineStr">
        <is>
          <t>Household</t>
        </is>
      </c>
      <c r="I8422" t="n">
        <v>6</v>
      </c>
      <c r="J8422" t="n">
        <v>329.19</v>
      </c>
      <c r="K8422" t="n">
        <v>0</v>
      </c>
      <c r="L8422">
        <f>I8422*J8422*(1-K8422)</f>
        <v/>
      </c>
      <c r="M8422">
        <f>VLOOKUP(F8422,Products!A:D,4,FALSE)*I8422</f>
        <v/>
      </c>
      <c r="N8422">
        <f>L8422-M8422</f>
        <v/>
      </c>
    </row>
    <row r="8423">
      <c r="A8423" t="inlineStr">
        <is>
          <t>T1008421</t>
        </is>
      </c>
      <c r="B8423" t="inlineStr">
        <is>
          <t>2024-07-20</t>
        </is>
      </c>
      <c r="C8423" t="inlineStr">
        <is>
          <t>S017</t>
        </is>
      </c>
      <c r="D8423" t="inlineStr">
        <is>
          <t>Store_017</t>
        </is>
      </c>
      <c r="E8423" t="inlineStr">
        <is>
          <t>South</t>
        </is>
      </c>
      <c r="F8423" t="inlineStr">
        <is>
          <t>P0103</t>
        </is>
      </c>
      <c r="G8423" t="inlineStr">
        <is>
          <t>Prod_0103</t>
        </is>
      </c>
      <c r="H8423" t="inlineStr">
        <is>
          <t>Stationery</t>
        </is>
      </c>
      <c r="I8423" t="n">
        <v>7</v>
      </c>
      <c r="J8423" t="n">
        <v>882.92</v>
      </c>
      <c r="K8423" t="n">
        <v>0</v>
      </c>
      <c r="L8423">
        <f>I8423*J8423*(1-K8423)</f>
        <v/>
      </c>
      <c r="M8423">
        <f>VLOOKUP(F8423,Products!A:D,4,FALSE)*I8423</f>
        <v/>
      </c>
      <c r="N8423">
        <f>L8423-M8423</f>
        <v/>
      </c>
    </row>
    <row r="8424">
      <c r="A8424" t="inlineStr">
        <is>
          <t>T1008422</t>
        </is>
      </c>
      <c r="B8424" t="inlineStr">
        <is>
          <t>2024-11-05</t>
        </is>
      </c>
      <c r="C8424" t="inlineStr">
        <is>
          <t>S005</t>
        </is>
      </c>
      <c r="D8424" t="inlineStr">
        <is>
          <t>Store_005</t>
        </is>
      </c>
      <c r="E8424" t="inlineStr">
        <is>
          <t>Central</t>
        </is>
      </c>
      <c r="F8424" t="inlineStr">
        <is>
          <t>P0124</t>
        </is>
      </c>
      <c r="G8424" t="inlineStr">
        <is>
          <t>Prod_0124</t>
        </is>
      </c>
      <c r="H8424" t="inlineStr">
        <is>
          <t>Beverages</t>
        </is>
      </c>
      <c r="I8424" t="n">
        <v>9</v>
      </c>
      <c r="J8424" t="n">
        <v>852.09</v>
      </c>
      <c r="K8424" t="n">
        <v>0</v>
      </c>
      <c r="L8424">
        <f>I8424*J8424*(1-K8424)</f>
        <v/>
      </c>
      <c r="M8424">
        <f>VLOOKUP(F8424,Products!A:D,4,FALSE)*I8424</f>
        <v/>
      </c>
      <c r="N8424">
        <f>L8424-M8424</f>
        <v/>
      </c>
    </row>
    <row r="8425">
      <c r="A8425" t="inlineStr">
        <is>
          <t>T1008423</t>
        </is>
      </c>
      <c r="B8425" t="inlineStr">
        <is>
          <t>2023-06-17</t>
        </is>
      </c>
      <c r="C8425" t="inlineStr">
        <is>
          <t>S034</t>
        </is>
      </c>
      <c r="D8425" t="inlineStr">
        <is>
          <t>Store_034</t>
        </is>
      </c>
      <c r="E8425" t="inlineStr">
        <is>
          <t>Central</t>
        </is>
      </c>
      <c r="F8425" t="inlineStr">
        <is>
          <t>P0042</t>
        </is>
      </c>
      <c r="G8425" t="inlineStr">
        <is>
          <t>Prod_0042</t>
        </is>
      </c>
      <c r="H8425" t="inlineStr">
        <is>
          <t>Electronics</t>
        </is>
      </c>
      <c r="I8425" t="n">
        <v>1</v>
      </c>
      <c r="J8425" t="n">
        <v>955.1</v>
      </c>
      <c r="K8425" t="n">
        <v>0</v>
      </c>
      <c r="L8425">
        <f>I8425*J8425*(1-K8425)</f>
        <v/>
      </c>
      <c r="M8425">
        <f>VLOOKUP(F8425,Products!A:D,4,FALSE)*I8425</f>
        <v/>
      </c>
      <c r="N8425">
        <f>L8425-M8425</f>
        <v/>
      </c>
    </row>
    <row r="8426">
      <c r="A8426" t="inlineStr">
        <is>
          <t>T1008424</t>
        </is>
      </c>
      <c r="B8426" t="inlineStr">
        <is>
          <t>2023-07-24</t>
        </is>
      </c>
      <c r="C8426" t="inlineStr">
        <is>
          <t>S033</t>
        </is>
      </c>
      <c r="D8426" t="inlineStr">
        <is>
          <t>Store_033</t>
        </is>
      </c>
      <c r="E8426" t="inlineStr">
        <is>
          <t>North</t>
        </is>
      </c>
      <c r="F8426" t="inlineStr">
        <is>
          <t>P0093</t>
        </is>
      </c>
      <c r="G8426" t="inlineStr">
        <is>
          <t>Prod_0093</t>
        </is>
      </c>
      <c r="H8426" t="inlineStr">
        <is>
          <t>Electronics</t>
        </is>
      </c>
      <c r="I8426" t="n">
        <v>9</v>
      </c>
      <c r="J8426" t="n">
        <v>170.81</v>
      </c>
      <c r="K8426" t="n">
        <v>0.05</v>
      </c>
      <c r="L8426">
        <f>I8426*J8426*(1-K8426)</f>
        <v/>
      </c>
      <c r="M8426">
        <f>VLOOKUP(F8426,Products!A:D,4,FALSE)*I8426</f>
        <v/>
      </c>
      <c r="N8426">
        <f>L8426-M8426</f>
        <v/>
      </c>
    </row>
    <row r="8427">
      <c r="A8427" t="inlineStr">
        <is>
          <t>T1008425</t>
        </is>
      </c>
      <c r="B8427" t="inlineStr">
        <is>
          <t>2023-09-15</t>
        </is>
      </c>
      <c r="C8427" t="inlineStr">
        <is>
          <t>S035</t>
        </is>
      </c>
      <c r="D8427" t="inlineStr">
        <is>
          <t>Store_035</t>
        </is>
      </c>
      <c r="E8427" t="inlineStr">
        <is>
          <t>Central</t>
        </is>
      </c>
      <c r="F8427" t="inlineStr">
        <is>
          <t>P0002</t>
        </is>
      </c>
      <c r="G8427" t="inlineStr">
        <is>
          <t>Prod_0002</t>
        </is>
      </c>
      <c r="H8427" t="inlineStr">
        <is>
          <t>Food</t>
        </is>
      </c>
      <c r="I8427" t="n">
        <v>3</v>
      </c>
      <c r="J8427" t="n">
        <v>217.46</v>
      </c>
      <c r="K8427" t="n">
        <v>0.2</v>
      </c>
      <c r="L8427">
        <f>I8427*J8427*(1-K8427)</f>
        <v/>
      </c>
      <c r="M8427">
        <f>VLOOKUP(F8427,Products!A:D,4,FALSE)*I8427</f>
        <v/>
      </c>
      <c r="N8427">
        <f>L8427-M8427</f>
        <v/>
      </c>
    </row>
    <row r="8428">
      <c r="A8428" t="inlineStr">
        <is>
          <t>T1008426</t>
        </is>
      </c>
      <c r="B8428" t="inlineStr">
        <is>
          <t>2023-12-16</t>
        </is>
      </c>
      <c r="C8428" t="inlineStr">
        <is>
          <t>S036</t>
        </is>
      </c>
      <c r="D8428" t="inlineStr">
        <is>
          <t>Store_036</t>
        </is>
      </c>
      <c r="E8428" t="inlineStr">
        <is>
          <t>Central</t>
        </is>
      </c>
      <c r="F8428" t="inlineStr">
        <is>
          <t>P0059</t>
        </is>
      </c>
      <c r="G8428" t="inlineStr">
        <is>
          <t>Prod_0059</t>
        </is>
      </c>
      <c r="H8428" t="inlineStr">
        <is>
          <t>Beverages</t>
        </is>
      </c>
      <c r="I8428" t="n">
        <v>6</v>
      </c>
      <c r="J8428" t="n">
        <v>396.71</v>
      </c>
      <c r="K8428" t="n">
        <v>0</v>
      </c>
      <c r="L8428">
        <f>I8428*J8428*(1-K8428)</f>
        <v/>
      </c>
      <c r="M8428">
        <f>VLOOKUP(F8428,Products!A:D,4,FALSE)*I8428</f>
        <v/>
      </c>
      <c r="N8428">
        <f>L8428-M8428</f>
        <v/>
      </c>
    </row>
    <row r="8429">
      <c r="A8429" t="inlineStr">
        <is>
          <t>T1008427</t>
        </is>
      </c>
      <c r="B8429" t="inlineStr">
        <is>
          <t>2023-04-01</t>
        </is>
      </c>
      <c r="C8429" t="inlineStr">
        <is>
          <t>S011</t>
        </is>
      </c>
      <c r="D8429" t="inlineStr">
        <is>
          <t>Store_011</t>
        </is>
      </c>
      <c r="E8429" t="inlineStr">
        <is>
          <t>South</t>
        </is>
      </c>
      <c r="F8429" t="inlineStr">
        <is>
          <t>P0179</t>
        </is>
      </c>
      <c r="G8429" t="inlineStr">
        <is>
          <t>Prod_0179</t>
        </is>
      </c>
      <c r="H8429" t="inlineStr">
        <is>
          <t>Household</t>
        </is>
      </c>
      <c r="I8429" t="n">
        <v>2</v>
      </c>
      <c r="J8429" t="n">
        <v>228.47</v>
      </c>
      <c r="K8429" t="n">
        <v>0.15</v>
      </c>
      <c r="L8429">
        <f>I8429*J8429*(1-K8429)</f>
        <v/>
      </c>
      <c r="M8429">
        <f>VLOOKUP(F8429,Products!A:D,4,FALSE)*I8429</f>
        <v/>
      </c>
      <c r="N8429">
        <f>L8429-M8429</f>
        <v/>
      </c>
    </row>
    <row r="8430">
      <c r="A8430" t="inlineStr">
        <is>
          <t>T1008428</t>
        </is>
      </c>
      <c r="B8430" t="inlineStr">
        <is>
          <t>2024-09-12</t>
        </is>
      </c>
      <c r="C8430" t="inlineStr">
        <is>
          <t>S033</t>
        </is>
      </c>
      <c r="D8430" t="inlineStr">
        <is>
          <t>Store_033</t>
        </is>
      </c>
      <c r="E8430" t="inlineStr">
        <is>
          <t>North</t>
        </is>
      </c>
      <c r="F8430" t="inlineStr">
        <is>
          <t>P0172</t>
        </is>
      </c>
      <c r="G8430" t="inlineStr">
        <is>
          <t>Prod_0172</t>
        </is>
      </c>
      <c r="H8430" t="inlineStr">
        <is>
          <t>Beverages</t>
        </is>
      </c>
      <c r="I8430" t="n">
        <v>8</v>
      </c>
      <c r="J8430" t="n">
        <v>729.0700000000001</v>
      </c>
      <c r="K8430" t="n">
        <v>0</v>
      </c>
      <c r="L8430">
        <f>I8430*J8430*(1-K8430)</f>
        <v/>
      </c>
      <c r="M8430">
        <f>VLOOKUP(F8430,Products!A:D,4,FALSE)*I8430</f>
        <v/>
      </c>
      <c r="N8430">
        <f>L8430-M8430</f>
        <v/>
      </c>
    </row>
    <row r="8431">
      <c r="A8431" t="inlineStr">
        <is>
          <t>T1008429</t>
        </is>
      </c>
      <c r="B8431" t="inlineStr">
        <is>
          <t>2023-11-19</t>
        </is>
      </c>
      <c r="C8431" t="inlineStr">
        <is>
          <t>S021</t>
        </is>
      </c>
      <c r="D8431" t="inlineStr">
        <is>
          <t>Store_021</t>
        </is>
      </c>
      <c r="E8431" t="inlineStr">
        <is>
          <t>North</t>
        </is>
      </c>
      <c r="F8431" t="inlineStr">
        <is>
          <t>P0086</t>
        </is>
      </c>
      <c r="G8431" t="inlineStr">
        <is>
          <t>Prod_0086</t>
        </is>
      </c>
      <c r="H8431" t="inlineStr">
        <is>
          <t>Stationery</t>
        </is>
      </c>
      <c r="I8431" t="n">
        <v>7</v>
      </c>
      <c r="J8431" t="n">
        <v>800.51</v>
      </c>
      <c r="K8431" t="n">
        <v>0</v>
      </c>
      <c r="L8431">
        <f>I8431*J8431*(1-K8431)</f>
        <v/>
      </c>
      <c r="M8431">
        <f>VLOOKUP(F8431,Products!A:D,4,FALSE)*I8431</f>
        <v/>
      </c>
      <c r="N8431">
        <f>L8431-M8431</f>
        <v/>
      </c>
    </row>
    <row r="8432">
      <c r="A8432" t="inlineStr">
        <is>
          <t>T1008430</t>
        </is>
      </c>
      <c r="B8432" t="inlineStr">
        <is>
          <t>2024-03-28</t>
        </is>
      </c>
      <c r="C8432" t="inlineStr">
        <is>
          <t>S048</t>
        </is>
      </c>
      <c r="D8432" t="inlineStr">
        <is>
          <t>Store_048</t>
        </is>
      </c>
      <c r="E8432" t="inlineStr">
        <is>
          <t>South</t>
        </is>
      </c>
      <c r="F8432" t="inlineStr">
        <is>
          <t>P0061</t>
        </is>
      </c>
      <c r="G8432" t="inlineStr">
        <is>
          <t>Prod_0061</t>
        </is>
      </c>
      <c r="H8432" t="inlineStr">
        <is>
          <t>Beverages</t>
        </is>
      </c>
      <c r="I8432" t="n">
        <v>8</v>
      </c>
      <c r="J8432" t="n">
        <v>66.25</v>
      </c>
      <c r="K8432" t="n">
        <v>0</v>
      </c>
      <c r="L8432">
        <f>I8432*J8432*(1-K8432)</f>
        <v/>
      </c>
      <c r="M8432">
        <f>VLOOKUP(F8432,Products!A:D,4,FALSE)*I8432</f>
        <v/>
      </c>
      <c r="N8432">
        <f>L8432-M8432</f>
        <v/>
      </c>
    </row>
    <row r="8433">
      <c r="A8433" t="inlineStr">
        <is>
          <t>T1008431</t>
        </is>
      </c>
      <c r="B8433" t="inlineStr">
        <is>
          <t>2025-09-06</t>
        </is>
      </c>
      <c r="C8433" t="inlineStr">
        <is>
          <t>S021</t>
        </is>
      </c>
      <c r="D8433" t="inlineStr">
        <is>
          <t>Store_021</t>
        </is>
      </c>
      <c r="E8433" t="inlineStr">
        <is>
          <t>North</t>
        </is>
      </c>
      <c r="F8433" t="inlineStr">
        <is>
          <t>P0172</t>
        </is>
      </c>
      <c r="G8433" t="inlineStr">
        <is>
          <t>Prod_0172</t>
        </is>
      </c>
      <c r="H8433" t="inlineStr">
        <is>
          <t>Beverages</t>
        </is>
      </c>
      <c r="I8433" t="n">
        <v>3</v>
      </c>
      <c r="J8433" t="n">
        <v>798.3200000000001</v>
      </c>
      <c r="K8433" t="n">
        <v>0.15</v>
      </c>
      <c r="L8433">
        <f>I8433*J8433*(1-K8433)</f>
        <v/>
      </c>
      <c r="M8433">
        <f>VLOOKUP(F8433,Products!A:D,4,FALSE)*I8433</f>
        <v/>
      </c>
      <c r="N8433">
        <f>L8433-M8433</f>
        <v/>
      </c>
    </row>
    <row r="8434">
      <c r="A8434" t="inlineStr">
        <is>
          <t>T1008432</t>
        </is>
      </c>
      <c r="B8434" t="inlineStr">
        <is>
          <t>2025-05-20</t>
        </is>
      </c>
      <c r="C8434" t="inlineStr">
        <is>
          <t>S003</t>
        </is>
      </c>
      <c r="D8434" t="inlineStr">
        <is>
          <t>Store_003</t>
        </is>
      </c>
      <c r="E8434" t="inlineStr">
        <is>
          <t>North</t>
        </is>
      </c>
      <c r="F8434" t="inlineStr">
        <is>
          <t>P0091</t>
        </is>
      </c>
      <c r="G8434" t="inlineStr">
        <is>
          <t>Prod_0091</t>
        </is>
      </c>
      <c r="H8434" t="inlineStr">
        <is>
          <t>Toys</t>
        </is>
      </c>
      <c r="I8434" t="n">
        <v>6</v>
      </c>
      <c r="J8434" t="n">
        <v>303.98</v>
      </c>
      <c r="K8434" t="n">
        <v>0.1</v>
      </c>
      <c r="L8434">
        <f>I8434*J8434*(1-K8434)</f>
        <v/>
      </c>
      <c r="M8434">
        <f>VLOOKUP(F8434,Products!A:D,4,FALSE)*I8434</f>
        <v/>
      </c>
      <c r="N8434">
        <f>L8434-M8434</f>
        <v/>
      </c>
    </row>
    <row r="8435">
      <c r="A8435" t="inlineStr">
        <is>
          <t>T1008433</t>
        </is>
      </c>
      <c r="B8435" t="inlineStr">
        <is>
          <t>2024-07-22</t>
        </is>
      </c>
      <c r="C8435" t="inlineStr">
        <is>
          <t>S031</t>
        </is>
      </c>
      <c r="D8435" t="inlineStr">
        <is>
          <t>Store_031</t>
        </is>
      </c>
      <c r="E8435" t="inlineStr">
        <is>
          <t>Central</t>
        </is>
      </c>
      <c r="F8435" t="inlineStr">
        <is>
          <t>P0092</t>
        </is>
      </c>
      <c r="G8435" t="inlineStr">
        <is>
          <t>Prod_0092</t>
        </is>
      </c>
      <c r="H8435" t="inlineStr">
        <is>
          <t>Household</t>
        </is>
      </c>
      <c r="I8435" t="n">
        <v>8</v>
      </c>
      <c r="J8435" t="n">
        <v>280.52</v>
      </c>
      <c r="K8435" t="n">
        <v>0.1</v>
      </c>
      <c r="L8435">
        <f>I8435*J8435*(1-K8435)</f>
        <v/>
      </c>
      <c r="M8435">
        <f>VLOOKUP(F8435,Products!A:D,4,FALSE)*I8435</f>
        <v/>
      </c>
      <c r="N8435">
        <f>L8435-M8435</f>
        <v/>
      </c>
    </row>
    <row r="8436">
      <c r="A8436" t="inlineStr">
        <is>
          <t>T1008434</t>
        </is>
      </c>
      <c r="B8436" t="inlineStr">
        <is>
          <t>2023-09-05</t>
        </is>
      </c>
      <c r="C8436" t="inlineStr">
        <is>
          <t>S031</t>
        </is>
      </c>
      <c r="D8436" t="inlineStr">
        <is>
          <t>Store_031</t>
        </is>
      </c>
      <c r="E8436" t="inlineStr">
        <is>
          <t>Central</t>
        </is>
      </c>
      <c r="F8436" t="inlineStr">
        <is>
          <t>P0130</t>
        </is>
      </c>
      <c r="G8436" t="inlineStr">
        <is>
          <t>Prod_0130</t>
        </is>
      </c>
      <c r="H8436" t="inlineStr">
        <is>
          <t>Electronics</t>
        </is>
      </c>
      <c r="I8436" t="n">
        <v>8</v>
      </c>
      <c r="J8436" t="n">
        <v>643.99</v>
      </c>
      <c r="K8436" t="n">
        <v>0</v>
      </c>
      <c r="L8436">
        <f>I8436*J8436*(1-K8436)</f>
        <v/>
      </c>
      <c r="M8436">
        <f>VLOOKUP(F8436,Products!A:D,4,FALSE)*I8436</f>
        <v/>
      </c>
      <c r="N8436">
        <f>L8436-M8436</f>
        <v/>
      </c>
    </row>
    <row r="8437">
      <c r="A8437" t="inlineStr">
        <is>
          <t>T1008435</t>
        </is>
      </c>
      <c r="B8437" t="inlineStr">
        <is>
          <t>2025-01-03</t>
        </is>
      </c>
      <c r="C8437" t="inlineStr">
        <is>
          <t>S023</t>
        </is>
      </c>
      <c r="D8437" t="inlineStr">
        <is>
          <t>Store_023</t>
        </is>
      </c>
      <c r="E8437" t="inlineStr">
        <is>
          <t>South</t>
        </is>
      </c>
      <c r="F8437" t="inlineStr">
        <is>
          <t>P0173</t>
        </is>
      </c>
      <c r="G8437" t="inlineStr">
        <is>
          <t>Prod_0173</t>
        </is>
      </c>
      <c r="H8437" t="inlineStr">
        <is>
          <t>Toys</t>
        </is>
      </c>
      <c r="I8437" t="n">
        <v>8</v>
      </c>
      <c r="J8437" t="n">
        <v>731.86</v>
      </c>
      <c r="K8437" t="n">
        <v>0.05</v>
      </c>
      <c r="L8437">
        <f>I8437*J8437*(1-K8437)</f>
        <v/>
      </c>
      <c r="M8437">
        <f>VLOOKUP(F8437,Products!A:D,4,FALSE)*I8437</f>
        <v/>
      </c>
      <c r="N8437">
        <f>L8437-M8437</f>
        <v/>
      </c>
    </row>
    <row r="8438">
      <c r="A8438" t="inlineStr">
        <is>
          <t>T1008436</t>
        </is>
      </c>
      <c r="B8438" t="inlineStr">
        <is>
          <t>2023-04-08</t>
        </is>
      </c>
      <c r="C8438" t="inlineStr">
        <is>
          <t>S030</t>
        </is>
      </c>
      <c r="D8438" t="inlineStr">
        <is>
          <t>Store_030</t>
        </is>
      </c>
      <c r="E8438" t="inlineStr">
        <is>
          <t>North</t>
        </is>
      </c>
      <c r="F8438" t="inlineStr">
        <is>
          <t>P0090</t>
        </is>
      </c>
      <c r="G8438" t="inlineStr">
        <is>
          <t>Prod_0090</t>
        </is>
      </c>
      <c r="H8438" t="inlineStr">
        <is>
          <t>Toys</t>
        </is>
      </c>
      <c r="I8438" t="n">
        <v>3</v>
      </c>
      <c r="J8438" t="n">
        <v>510.69</v>
      </c>
      <c r="K8438" t="n">
        <v>0</v>
      </c>
      <c r="L8438">
        <f>I8438*J8438*(1-K8438)</f>
        <v/>
      </c>
      <c r="M8438">
        <f>VLOOKUP(F8438,Products!A:D,4,FALSE)*I8438</f>
        <v/>
      </c>
      <c r="N8438">
        <f>L8438-M8438</f>
        <v/>
      </c>
    </row>
    <row r="8439">
      <c r="A8439" t="inlineStr">
        <is>
          <t>T1008437</t>
        </is>
      </c>
      <c r="B8439" t="inlineStr">
        <is>
          <t>2023-12-14</t>
        </is>
      </c>
      <c r="C8439" t="inlineStr">
        <is>
          <t>S010</t>
        </is>
      </c>
      <c r="D8439" t="inlineStr">
        <is>
          <t>Store_010</t>
        </is>
      </c>
      <c r="E8439" t="inlineStr">
        <is>
          <t>North</t>
        </is>
      </c>
      <c r="F8439" t="inlineStr">
        <is>
          <t>P0198</t>
        </is>
      </c>
      <c r="G8439" t="inlineStr">
        <is>
          <t>Prod_0198</t>
        </is>
      </c>
      <c r="H8439" t="inlineStr">
        <is>
          <t>Beverages</t>
        </is>
      </c>
      <c r="I8439" t="n">
        <v>2</v>
      </c>
      <c r="J8439" t="n">
        <v>1035.7</v>
      </c>
      <c r="K8439" t="n">
        <v>0</v>
      </c>
      <c r="L8439">
        <f>I8439*J8439*(1-K8439)</f>
        <v/>
      </c>
      <c r="M8439">
        <f>VLOOKUP(F8439,Products!A:D,4,FALSE)*I8439</f>
        <v/>
      </c>
      <c r="N8439">
        <f>L8439-M8439</f>
        <v/>
      </c>
    </row>
    <row r="8440">
      <c r="A8440" t="inlineStr">
        <is>
          <t>T1008438</t>
        </is>
      </c>
      <c r="B8440" t="inlineStr">
        <is>
          <t>2023-08-15</t>
        </is>
      </c>
      <c r="C8440" t="inlineStr">
        <is>
          <t>S031</t>
        </is>
      </c>
      <c r="D8440" t="inlineStr">
        <is>
          <t>Store_031</t>
        </is>
      </c>
      <c r="E8440" t="inlineStr">
        <is>
          <t>Central</t>
        </is>
      </c>
      <c r="F8440" t="inlineStr">
        <is>
          <t>P0019</t>
        </is>
      </c>
      <c r="G8440" t="inlineStr">
        <is>
          <t>Prod_0019</t>
        </is>
      </c>
      <c r="H8440" t="inlineStr">
        <is>
          <t>Toys</t>
        </is>
      </c>
      <c r="I8440" t="n">
        <v>1</v>
      </c>
      <c r="J8440" t="n">
        <v>489.06</v>
      </c>
      <c r="K8440" t="n">
        <v>0</v>
      </c>
      <c r="L8440">
        <f>I8440*J8440*(1-K8440)</f>
        <v/>
      </c>
      <c r="M8440">
        <f>VLOOKUP(F8440,Products!A:D,4,FALSE)*I8440</f>
        <v/>
      </c>
      <c r="N8440">
        <f>L8440-M8440</f>
        <v/>
      </c>
    </row>
    <row r="8441">
      <c r="A8441" t="inlineStr">
        <is>
          <t>T1008439</t>
        </is>
      </c>
      <c r="B8441" t="inlineStr">
        <is>
          <t>2024-10-02</t>
        </is>
      </c>
      <c r="C8441" t="inlineStr">
        <is>
          <t>S042</t>
        </is>
      </c>
      <c r="D8441" t="inlineStr">
        <is>
          <t>Store_042</t>
        </is>
      </c>
      <c r="E8441" t="inlineStr">
        <is>
          <t>Central</t>
        </is>
      </c>
      <c r="F8441" t="inlineStr">
        <is>
          <t>P0024</t>
        </is>
      </c>
      <c r="G8441" t="inlineStr">
        <is>
          <t>Prod_0024</t>
        </is>
      </c>
      <c r="H8441" t="inlineStr">
        <is>
          <t>Clothing</t>
        </is>
      </c>
      <c r="I8441" t="n">
        <v>1</v>
      </c>
      <c r="J8441" t="n">
        <v>105.68</v>
      </c>
      <c r="K8441" t="n">
        <v>0</v>
      </c>
      <c r="L8441">
        <f>I8441*J8441*(1-K8441)</f>
        <v/>
      </c>
      <c r="M8441">
        <f>VLOOKUP(F8441,Products!A:D,4,FALSE)*I8441</f>
        <v/>
      </c>
      <c r="N8441">
        <f>L8441-M8441</f>
        <v/>
      </c>
    </row>
    <row r="8442">
      <c r="A8442" t="inlineStr">
        <is>
          <t>T1008440</t>
        </is>
      </c>
      <c r="B8442" t="inlineStr">
        <is>
          <t>2024-04-18</t>
        </is>
      </c>
      <c r="C8442" t="inlineStr">
        <is>
          <t>S040</t>
        </is>
      </c>
      <c r="D8442" t="inlineStr">
        <is>
          <t>Store_040</t>
        </is>
      </c>
      <c r="E8442" t="inlineStr">
        <is>
          <t>Central</t>
        </is>
      </c>
      <c r="F8442" t="inlineStr">
        <is>
          <t>P0107</t>
        </is>
      </c>
      <c r="G8442" t="inlineStr">
        <is>
          <t>Prod_0107</t>
        </is>
      </c>
      <c r="H8442" t="inlineStr">
        <is>
          <t>Stationery</t>
        </is>
      </c>
      <c r="I8442" t="n">
        <v>8</v>
      </c>
      <c r="J8442" t="n">
        <v>602.28</v>
      </c>
      <c r="K8442" t="n">
        <v>0</v>
      </c>
      <c r="L8442">
        <f>I8442*J8442*(1-K8442)</f>
        <v/>
      </c>
      <c r="M8442">
        <f>VLOOKUP(F8442,Products!A:D,4,FALSE)*I8442</f>
        <v/>
      </c>
      <c r="N8442">
        <f>L8442-M8442</f>
        <v/>
      </c>
    </row>
    <row r="8443">
      <c r="A8443" t="inlineStr">
        <is>
          <t>T1008441</t>
        </is>
      </c>
      <c r="B8443" t="inlineStr">
        <is>
          <t>2024-01-24</t>
        </is>
      </c>
      <c r="C8443" t="inlineStr">
        <is>
          <t>S044</t>
        </is>
      </c>
      <c r="D8443" t="inlineStr">
        <is>
          <t>Store_044</t>
        </is>
      </c>
      <c r="E8443" t="inlineStr">
        <is>
          <t>North</t>
        </is>
      </c>
      <c r="F8443" t="inlineStr">
        <is>
          <t>P0057</t>
        </is>
      </c>
      <c r="G8443" t="inlineStr">
        <is>
          <t>Prod_0057</t>
        </is>
      </c>
      <c r="H8443" t="inlineStr">
        <is>
          <t>Beverages</t>
        </is>
      </c>
      <c r="I8443" t="n">
        <v>8</v>
      </c>
      <c r="J8443" t="n">
        <v>73.18000000000001</v>
      </c>
      <c r="K8443" t="n">
        <v>0.1</v>
      </c>
      <c r="L8443">
        <f>I8443*J8443*(1-K8443)</f>
        <v/>
      </c>
      <c r="M8443">
        <f>VLOOKUP(F8443,Products!A:D,4,FALSE)*I8443</f>
        <v/>
      </c>
      <c r="N8443">
        <f>L8443-M8443</f>
        <v/>
      </c>
    </row>
    <row r="8444">
      <c r="A8444" t="inlineStr">
        <is>
          <t>T1008442</t>
        </is>
      </c>
      <c r="B8444" t="inlineStr">
        <is>
          <t>2023-07-31</t>
        </is>
      </c>
      <c r="C8444" t="inlineStr">
        <is>
          <t>S013</t>
        </is>
      </c>
      <c r="D8444" t="inlineStr">
        <is>
          <t>Store_013</t>
        </is>
      </c>
      <c r="E8444" t="inlineStr">
        <is>
          <t>North</t>
        </is>
      </c>
      <c r="F8444" t="inlineStr">
        <is>
          <t>P0129</t>
        </is>
      </c>
      <c r="G8444" t="inlineStr">
        <is>
          <t>Prod_0129</t>
        </is>
      </c>
      <c r="H8444" t="inlineStr">
        <is>
          <t>Stationery</t>
        </is>
      </c>
      <c r="I8444" t="n">
        <v>9</v>
      </c>
      <c r="J8444" t="n">
        <v>884.03</v>
      </c>
      <c r="K8444" t="n">
        <v>0.15</v>
      </c>
      <c r="L8444">
        <f>I8444*J8444*(1-K8444)</f>
        <v/>
      </c>
      <c r="M8444">
        <f>VLOOKUP(F8444,Products!A:D,4,FALSE)*I8444</f>
        <v/>
      </c>
      <c r="N8444">
        <f>L8444-M8444</f>
        <v/>
      </c>
    </row>
    <row r="8445">
      <c r="A8445" t="inlineStr">
        <is>
          <t>T1008443</t>
        </is>
      </c>
      <c r="B8445" t="inlineStr">
        <is>
          <t>2024-01-30</t>
        </is>
      </c>
      <c r="C8445" t="inlineStr">
        <is>
          <t>S021</t>
        </is>
      </c>
      <c r="D8445" t="inlineStr">
        <is>
          <t>Store_021</t>
        </is>
      </c>
      <c r="E8445" t="inlineStr">
        <is>
          <t>North</t>
        </is>
      </c>
      <c r="F8445" t="inlineStr">
        <is>
          <t>P0004</t>
        </is>
      </c>
      <c r="G8445" t="inlineStr">
        <is>
          <t>Prod_0004</t>
        </is>
      </c>
      <c r="H8445" t="inlineStr">
        <is>
          <t>Household</t>
        </is>
      </c>
      <c r="I8445" t="n">
        <v>4</v>
      </c>
      <c r="J8445" t="n">
        <v>331.16</v>
      </c>
      <c r="K8445" t="n">
        <v>0.05</v>
      </c>
      <c r="L8445">
        <f>I8445*J8445*(1-K8445)</f>
        <v/>
      </c>
      <c r="M8445">
        <f>VLOOKUP(F8445,Products!A:D,4,FALSE)*I8445</f>
        <v/>
      </c>
      <c r="N8445">
        <f>L8445-M8445</f>
        <v/>
      </c>
    </row>
    <row r="8446">
      <c r="A8446" t="inlineStr">
        <is>
          <t>T1008444</t>
        </is>
      </c>
      <c r="B8446" t="inlineStr">
        <is>
          <t>2025-06-14</t>
        </is>
      </c>
      <c r="C8446" t="inlineStr">
        <is>
          <t>S027</t>
        </is>
      </c>
      <c r="D8446" t="inlineStr">
        <is>
          <t>Store_027</t>
        </is>
      </c>
      <c r="E8446" t="inlineStr">
        <is>
          <t>South</t>
        </is>
      </c>
      <c r="F8446" t="inlineStr">
        <is>
          <t>P0089</t>
        </is>
      </c>
      <c r="G8446" t="inlineStr">
        <is>
          <t>Prod_0089</t>
        </is>
      </c>
      <c r="H8446" t="inlineStr">
        <is>
          <t>Stationery</t>
        </is>
      </c>
      <c r="I8446" t="n">
        <v>4</v>
      </c>
      <c r="J8446" t="n">
        <v>785.7</v>
      </c>
      <c r="K8446" t="n">
        <v>0</v>
      </c>
      <c r="L8446">
        <f>I8446*J8446*(1-K8446)</f>
        <v/>
      </c>
      <c r="M8446">
        <f>VLOOKUP(F8446,Products!A:D,4,FALSE)*I8446</f>
        <v/>
      </c>
      <c r="N8446">
        <f>L8446-M8446</f>
        <v/>
      </c>
    </row>
    <row r="8447">
      <c r="A8447" t="inlineStr">
        <is>
          <t>T1008445</t>
        </is>
      </c>
      <c r="B8447" t="inlineStr">
        <is>
          <t>2024-03-05</t>
        </is>
      </c>
      <c r="C8447" t="inlineStr">
        <is>
          <t>S034</t>
        </is>
      </c>
      <c r="D8447" t="inlineStr">
        <is>
          <t>Store_034</t>
        </is>
      </c>
      <c r="E8447" t="inlineStr">
        <is>
          <t>Central</t>
        </is>
      </c>
      <c r="F8447" t="inlineStr">
        <is>
          <t>P0195</t>
        </is>
      </c>
      <c r="G8447" t="inlineStr">
        <is>
          <t>Prod_0195</t>
        </is>
      </c>
      <c r="H8447" t="inlineStr">
        <is>
          <t>Food</t>
        </is>
      </c>
      <c r="I8447" t="n">
        <v>9</v>
      </c>
      <c r="J8447" t="n">
        <v>531.03</v>
      </c>
      <c r="K8447" t="n">
        <v>0</v>
      </c>
      <c r="L8447">
        <f>I8447*J8447*(1-K8447)</f>
        <v/>
      </c>
      <c r="M8447">
        <f>VLOOKUP(F8447,Products!A:D,4,FALSE)*I8447</f>
        <v/>
      </c>
      <c r="N8447">
        <f>L8447-M8447</f>
        <v/>
      </c>
    </row>
    <row r="8448">
      <c r="A8448" t="inlineStr">
        <is>
          <t>T1008446</t>
        </is>
      </c>
      <c r="B8448" t="inlineStr">
        <is>
          <t>2024-07-23</t>
        </is>
      </c>
      <c r="C8448" t="inlineStr">
        <is>
          <t>S039</t>
        </is>
      </c>
      <c r="D8448" t="inlineStr">
        <is>
          <t>Store_039</t>
        </is>
      </c>
      <c r="E8448" t="inlineStr">
        <is>
          <t>North</t>
        </is>
      </c>
      <c r="F8448" t="inlineStr">
        <is>
          <t>P0182</t>
        </is>
      </c>
      <c r="G8448" t="inlineStr">
        <is>
          <t>Prod_0182</t>
        </is>
      </c>
      <c r="H8448" t="inlineStr">
        <is>
          <t>Electronics</t>
        </is>
      </c>
      <c r="I8448" t="n">
        <v>6</v>
      </c>
      <c r="J8448" t="n">
        <v>751.96</v>
      </c>
      <c r="K8448" t="n">
        <v>0</v>
      </c>
      <c r="L8448">
        <f>I8448*J8448*(1-K8448)</f>
        <v/>
      </c>
      <c r="M8448">
        <f>VLOOKUP(F8448,Products!A:D,4,FALSE)*I8448</f>
        <v/>
      </c>
      <c r="N8448">
        <f>L8448-M8448</f>
        <v/>
      </c>
    </row>
    <row r="8449">
      <c r="A8449" t="inlineStr">
        <is>
          <t>T1008447</t>
        </is>
      </c>
      <c r="B8449" t="inlineStr">
        <is>
          <t>2024-01-05</t>
        </is>
      </c>
      <c r="C8449" t="inlineStr">
        <is>
          <t>S031</t>
        </is>
      </c>
      <c r="D8449" t="inlineStr">
        <is>
          <t>Store_031</t>
        </is>
      </c>
      <c r="E8449" t="inlineStr">
        <is>
          <t>Central</t>
        </is>
      </c>
      <c r="F8449" t="inlineStr">
        <is>
          <t>P0104</t>
        </is>
      </c>
      <c r="G8449" t="inlineStr">
        <is>
          <t>Prod_0104</t>
        </is>
      </c>
      <c r="H8449" t="inlineStr">
        <is>
          <t>Clothing</t>
        </is>
      </c>
      <c r="I8449" t="n">
        <v>2</v>
      </c>
      <c r="J8449" t="n">
        <v>801.98</v>
      </c>
      <c r="K8449" t="n">
        <v>0</v>
      </c>
      <c r="L8449">
        <f>I8449*J8449*(1-K8449)</f>
        <v/>
      </c>
      <c r="M8449">
        <f>VLOOKUP(F8449,Products!A:D,4,FALSE)*I8449</f>
        <v/>
      </c>
      <c r="N8449">
        <f>L8449-M8449</f>
        <v/>
      </c>
    </row>
    <row r="8450">
      <c r="A8450" t="inlineStr">
        <is>
          <t>T1008448</t>
        </is>
      </c>
      <c r="B8450" t="inlineStr">
        <is>
          <t>2024-06-04</t>
        </is>
      </c>
      <c r="C8450" t="inlineStr">
        <is>
          <t>S048</t>
        </is>
      </c>
      <c r="D8450" t="inlineStr">
        <is>
          <t>Store_048</t>
        </is>
      </c>
      <c r="E8450" t="inlineStr">
        <is>
          <t>South</t>
        </is>
      </c>
      <c r="F8450" t="inlineStr">
        <is>
          <t>P0108</t>
        </is>
      </c>
      <c r="G8450" t="inlineStr">
        <is>
          <t>Prod_0108</t>
        </is>
      </c>
      <c r="H8450" t="inlineStr">
        <is>
          <t>Stationery</t>
        </is>
      </c>
      <c r="I8450" t="n">
        <v>2</v>
      </c>
      <c r="J8450" t="n">
        <v>615.74</v>
      </c>
      <c r="K8450" t="n">
        <v>0</v>
      </c>
      <c r="L8450">
        <f>I8450*J8450*(1-K8450)</f>
        <v/>
      </c>
      <c r="M8450">
        <f>VLOOKUP(F8450,Products!A:D,4,FALSE)*I8450</f>
        <v/>
      </c>
      <c r="N8450">
        <f>L8450-M8450</f>
        <v/>
      </c>
    </row>
    <row r="8451">
      <c r="A8451" t="inlineStr">
        <is>
          <t>T1008449</t>
        </is>
      </c>
      <c r="B8451" t="inlineStr">
        <is>
          <t>2024-04-01</t>
        </is>
      </c>
      <c r="C8451" t="inlineStr">
        <is>
          <t>S006</t>
        </is>
      </c>
      <c r="D8451" t="inlineStr">
        <is>
          <t>Store_006</t>
        </is>
      </c>
      <c r="E8451" t="inlineStr">
        <is>
          <t>East</t>
        </is>
      </c>
      <c r="F8451" t="inlineStr">
        <is>
          <t>P0163</t>
        </is>
      </c>
      <c r="G8451" t="inlineStr">
        <is>
          <t>Prod_0163</t>
        </is>
      </c>
      <c r="H8451" t="inlineStr">
        <is>
          <t>Food</t>
        </is>
      </c>
      <c r="I8451" t="n">
        <v>1</v>
      </c>
      <c r="J8451" t="n">
        <v>783.1799999999999</v>
      </c>
      <c r="K8451" t="n">
        <v>0.1</v>
      </c>
      <c r="L8451">
        <f>I8451*J8451*(1-K8451)</f>
        <v/>
      </c>
      <c r="M8451">
        <f>VLOOKUP(F8451,Products!A:D,4,FALSE)*I8451</f>
        <v/>
      </c>
      <c r="N8451">
        <f>L8451-M8451</f>
        <v/>
      </c>
    </row>
    <row r="8452">
      <c r="A8452" t="inlineStr">
        <is>
          <t>T1008450</t>
        </is>
      </c>
      <c r="B8452" t="inlineStr">
        <is>
          <t>2023-04-26</t>
        </is>
      </c>
      <c r="C8452" t="inlineStr">
        <is>
          <t>S004</t>
        </is>
      </c>
      <c r="D8452" t="inlineStr">
        <is>
          <t>Store_004</t>
        </is>
      </c>
      <c r="E8452" t="inlineStr">
        <is>
          <t>Central</t>
        </is>
      </c>
      <c r="F8452" t="inlineStr">
        <is>
          <t>P0122</t>
        </is>
      </c>
      <c r="G8452" t="inlineStr">
        <is>
          <t>Prod_0122</t>
        </is>
      </c>
      <c r="H8452" t="inlineStr">
        <is>
          <t>Beverages</t>
        </is>
      </c>
      <c r="I8452" t="n">
        <v>9</v>
      </c>
      <c r="J8452" t="n">
        <v>922.61</v>
      </c>
      <c r="K8452" t="n">
        <v>0</v>
      </c>
      <c r="L8452">
        <f>I8452*J8452*(1-K8452)</f>
        <v/>
      </c>
      <c r="M8452">
        <f>VLOOKUP(F8452,Products!A:D,4,FALSE)*I8452</f>
        <v/>
      </c>
      <c r="N8452">
        <f>L8452-M8452</f>
        <v/>
      </c>
    </row>
    <row r="8453">
      <c r="A8453" t="inlineStr">
        <is>
          <t>T1008451</t>
        </is>
      </c>
      <c r="B8453" t="inlineStr">
        <is>
          <t>2024-06-28</t>
        </is>
      </c>
      <c r="C8453" t="inlineStr">
        <is>
          <t>S038</t>
        </is>
      </c>
      <c r="D8453" t="inlineStr">
        <is>
          <t>Store_038</t>
        </is>
      </c>
      <c r="E8453" t="inlineStr">
        <is>
          <t>East</t>
        </is>
      </c>
      <c r="F8453" t="inlineStr">
        <is>
          <t>P0104</t>
        </is>
      </c>
      <c r="G8453" t="inlineStr">
        <is>
          <t>Prod_0104</t>
        </is>
      </c>
      <c r="H8453" t="inlineStr">
        <is>
          <t>Clothing</t>
        </is>
      </c>
      <c r="I8453" t="n">
        <v>1</v>
      </c>
      <c r="J8453" t="n">
        <v>703.55</v>
      </c>
      <c r="K8453" t="n">
        <v>0</v>
      </c>
      <c r="L8453">
        <f>I8453*J8453*(1-K8453)</f>
        <v/>
      </c>
      <c r="M8453">
        <f>VLOOKUP(F8453,Products!A:D,4,FALSE)*I8453</f>
        <v/>
      </c>
      <c r="N8453">
        <f>L8453-M8453</f>
        <v/>
      </c>
    </row>
    <row r="8454">
      <c r="A8454" t="inlineStr">
        <is>
          <t>T1008452</t>
        </is>
      </c>
      <c r="B8454" t="inlineStr">
        <is>
          <t>2023-07-31</t>
        </is>
      </c>
      <c r="C8454" t="inlineStr">
        <is>
          <t>S044</t>
        </is>
      </c>
      <c r="D8454" t="inlineStr">
        <is>
          <t>Store_044</t>
        </is>
      </c>
      <c r="E8454" t="inlineStr">
        <is>
          <t>North</t>
        </is>
      </c>
      <c r="F8454" t="inlineStr">
        <is>
          <t>P0113</t>
        </is>
      </c>
      <c r="G8454" t="inlineStr">
        <is>
          <t>Prod_0113</t>
        </is>
      </c>
      <c r="H8454" t="inlineStr">
        <is>
          <t>Toys</t>
        </is>
      </c>
      <c r="I8454" t="n">
        <v>7</v>
      </c>
      <c r="J8454" t="n">
        <v>522.8099999999999</v>
      </c>
      <c r="K8454" t="n">
        <v>0</v>
      </c>
      <c r="L8454">
        <f>I8454*J8454*(1-K8454)</f>
        <v/>
      </c>
      <c r="M8454">
        <f>VLOOKUP(F8454,Products!A:D,4,FALSE)*I8454</f>
        <v/>
      </c>
      <c r="N8454">
        <f>L8454-M8454</f>
        <v/>
      </c>
    </row>
    <row r="8455">
      <c r="A8455" t="inlineStr">
        <is>
          <t>T1008453</t>
        </is>
      </c>
      <c r="B8455" t="inlineStr">
        <is>
          <t>2024-07-31</t>
        </is>
      </c>
      <c r="C8455" t="inlineStr">
        <is>
          <t>S030</t>
        </is>
      </c>
      <c r="D8455" t="inlineStr">
        <is>
          <t>Store_030</t>
        </is>
      </c>
      <c r="E8455" t="inlineStr">
        <is>
          <t>North</t>
        </is>
      </c>
      <c r="F8455" t="inlineStr">
        <is>
          <t>P0153</t>
        </is>
      </c>
      <c r="G8455" t="inlineStr">
        <is>
          <t>Prod_0153</t>
        </is>
      </c>
      <c r="H8455" t="inlineStr">
        <is>
          <t>Clothing</t>
        </is>
      </c>
      <c r="I8455" t="n">
        <v>4</v>
      </c>
      <c r="J8455" t="n">
        <v>160.93</v>
      </c>
      <c r="K8455" t="n">
        <v>0</v>
      </c>
      <c r="L8455">
        <f>I8455*J8455*(1-K8455)</f>
        <v/>
      </c>
      <c r="M8455">
        <f>VLOOKUP(F8455,Products!A:D,4,FALSE)*I8455</f>
        <v/>
      </c>
      <c r="N8455">
        <f>L8455-M8455</f>
        <v/>
      </c>
    </row>
    <row r="8456">
      <c r="A8456" t="inlineStr">
        <is>
          <t>T1008454</t>
        </is>
      </c>
      <c r="B8456" t="inlineStr">
        <is>
          <t>2023-10-07</t>
        </is>
      </c>
      <c r="C8456" t="inlineStr">
        <is>
          <t>S005</t>
        </is>
      </c>
      <c r="D8456" t="inlineStr">
        <is>
          <t>Store_005</t>
        </is>
      </c>
      <c r="E8456" t="inlineStr">
        <is>
          <t>Central</t>
        </is>
      </c>
      <c r="F8456" t="inlineStr">
        <is>
          <t>P0121</t>
        </is>
      </c>
      <c r="G8456" t="inlineStr">
        <is>
          <t>Prod_0121</t>
        </is>
      </c>
      <c r="H8456" t="inlineStr">
        <is>
          <t>Clothing</t>
        </is>
      </c>
      <c r="I8456" t="n">
        <v>3</v>
      </c>
      <c r="J8456" t="n">
        <v>973.1799999999999</v>
      </c>
      <c r="K8456" t="n">
        <v>0.2</v>
      </c>
      <c r="L8456">
        <f>I8456*J8456*(1-K8456)</f>
        <v/>
      </c>
      <c r="M8456">
        <f>VLOOKUP(F8456,Products!A:D,4,FALSE)*I8456</f>
        <v/>
      </c>
      <c r="N8456">
        <f>L8456-M8456</f>
        <v/>
      </c>
    </row>
    <row r="8457">
      <c r="A8457" t="inlineStr">
        <is>
          <t>T1008455</t>
        </is>
      </c>
      <c r="B8457" t="inlineStr">
        <is>
          <t>2024-03-23</t>
        </is>
      </c>
      <c r="C8457" t="inlineStr">
        <is>
          <t>S048</t>
        </is>
      </c>
      <c r="D8457" t="inlineStr">
        <is>
          <t>Store_048</t>
        </is>
      </c>
      <c r="E8457" t="inlineStr">
        <is>
          <t>South</t>
        </is>
      </c>
      <c r="F8457" t="inlineStr">
        <is>
          <t>P0107</t>
        </is>
      </c>
      <c r="G8457" t="inlineStr">
        <is>
          <t>Prod_0107</t>
        </is>
      </c>
      <c r="H8457" t="inlineStr">
        <is>
          <t>Stationery</t>
        </is>
      </c>
      <c r="I8457" t="n">
        <v>8</v>
      </c>
      <c r="J8457" t="n">
        <v>855.9</v>
      </c>
      <c r="K8457" t="n">
        <v>0</v>
      </c>
      <c r="L8457">
        <f>I8457*J8457*(1-K8457)</f>
        <v/>
      </c>
      <c r="M8457">
        <f>VLOOKUP(F8457,Products!A:D,4,FALSE)*I8457</f>
        <v/>
      </c>
      <c r="N8457">
        <f>L8457-M8457</f>
        <v/>
      </c>
    </row>
    <row r="8458">
      <c r="A8458" t="inlineStr">
        <is>
          <t>T1008456</t>
        </is>
      </c>
      <c r="B8458" t="inlineStr">
        <is>
          <t>2024-01-11</t>
        </is>
      </c>
      <c r="C8458" t="inlineStr">
        <is>
          <t>S024</t>
        </is>
      </c>
      <c r="D8458" t="inlineStr">
        <is>
          <t>Store_024</t>
        </is>
      </c>
      <c r="E8458" t="inlineStr">
        <is>
          <t>South</t>
        </is>
      </c>
      <c r="F8458" t="inlineStr">
        <is>
          <t>P0176</t>
        </is>
      </c>
      <c r="G8458" t="inlineStr">
        <is>
          <t>Prod_0176</t>
        </is>
      </c>
      <c r="H8458" t="inlineStr">
        <is>
          <t>Food</t>
        </is>
      </c>
      <c r="I8458" t="n">
        <v>5</v>
      </c>
      <c r="J8458" t="n">
        <v>602.98</v>
      </c>
      <c r="K8458" t="n">
        <v>0</v>
      </c>
      <c r="L8458">
        <f>I8458*J8458*(1-K8458)</f>
        <v/>
      </c>
      <c r="M8458">
        <f>VLOOKUP(F8458,Products!A:D,4,FALSE)*I8458</f>
        <v/>
      </c>
      <c r="N8458">
        <f>L8458-M8458</f>
        <v/>
      </c>
    </row>
    <row r="8459">
      <c r="A8459" t="inlineStr">
        <is>
          <t>T1008457</t>
        </is>
      </c>
      <c r="B8459" t="inlineStr">
        <is>
          <t>2025-04-14</t>
        </is>
      </c>
      <c r="C8459" t="inlineStr">
        <is>
          <t>S049</t>
        </is>
      </c>
      <c r="D8459" t="inlineStr">
        <is>
          <t>Store_049</t>
        </is>
      </c>
      <c r="E8459" t="inlineStr">
        <is>
          <t>North</t>
        </is>
      </c>
      <c r="F8459" t="inlineStr">
        <is>
          <t>P0041</t>
        </is>
      </c>
      <c r="G8459" t="inlineStr">
        <is>
          <t>Prod_0041</t>
        </is>
      </c>
      <c r="H8459" t="inlineStr">
        <is>
          <t>Stationery</t>
        </is>
      </c>
      <c r="I8459" t="n">
        <v>3</v>
      </c>
      <c r="J8459" t="n">
        <v>398.89</v>
      </c>
      <c r="K8459" t="n">
        <v>0.15</v>
      </c>
      <c r="L8459">
        <f>I8459*J8459*(1-K8459)</f>
        <v/>
      </c>
      <c r="M8459">
        <f>VLOOKUP(F8459,Products!A:D,4,FALSE)*I8459</f>
        <v/>
      </c>
      <c r="N8459">
        <f>L8459-M8459</f>
        <v/>
      </c>
    </row>
    <row r="8460">
      <c r="A8460" t="inlineStr">
        <is>
          <t>T1008458</t>
        </is>
      </c>
      <c r="B8460" t="inlineStr">
        <is>
          <t>2024-03-22</t>
        </is>
      </c>
      <c r="C8460" t="inlineStr">
        <is>
          <t>S031</t>
        </is>
      </c>
      <c r="D8460" t="inlineStr">
        <is>
          <t>Store_031</t>
        </is>
      </c>
      <c r="E8460" t="inlineStr">
        <is>
          <t>Central</t>
        </is>
      </c>
      <c r="F8460" t="inlineStr">
        <is>
          <t>P0107</t>
        </is>
      </c>
      <c r="G8460" t="inlineStr">
        <is>
          <t>Prod_0107</t>
        </is>
      </c>
      <c r="H8460" t="inlineStr">
        <is>
          <t>Stationery</t>
        </is>
      </c>
      <c r="I8460" t="n">
        <v>9</v>
      </c>
      <c r="J8460" t="n">
        <v>876.52</v>
      </c>
      <c r="K8460" t="n">
        <v>0</v>
      </c>
      <c r="L8460">
        <f>I8460*J8460*(1-K8460)</f>
        <v/>
      </c>
      <c r="M8460">
        <f>VLOOKUP(F8460,Products!A:D,4,FALSE)*I8460</f>
        <v/>
      </c>
      <c r="N8460">
        <f>L8460-M8460</f>
        <v/>
      </c>
    </row>
    <row r="8461">
      <c r="A8461" t="inlineStr">
        <is>
          <t>T1008459</t>
        </is>
      </c>
      <c r="B8461" t="inlineStr">
        <is>
          <t>2025-08-25</t>
        </is>
      </c>
      <c r="C8461" t="inlineStr">
        <is>
          <t>S030</t>
        </is>
      </c>
      <c r="D8461" t="inlineStr">
        <is>
          <t>Store_030</t>
        </is>
      </c>
      <c r="E8461" t="inlineStr">
        <is>
          <t>North</t>
        </is>
      </c>
      <c r="F8461" t="inlineStr">
        <is>
          <t>P0091</t>
        </is>
      </c>
      <c r="G8461" t="inlineStr">
        <is>
          <t>Prod_0091</t>
        </is>
      </c>
      <c r="H8461" t="inlineStr">
        <is>
          <t>Toys</t>
        </is>
      </c>
      <c r="I8461" t="n">
        <v>8</v>
      </c>
      <c r="J8461" t="n">
        <v>275.56</v>
      </c>
      <c r="K8461" t="n">
        <v>0</v>
      </c>
      <c r="L8461">
        <f>I8461*J8461*(1-K8461)</f>
        <v/>
      </c>
      <c r="M8461">
        <f>VLOOKUP(F8461,Products!A:D,4,FALSE)*I8461</f>
        <v/>
      </c>
      <c r="N8461">
        <f>L8461-M8461</f>
        <v/>
      </c>
    </row>
    <row r="8462">
      <c r="A8462" t="inlineStr">
        <is>
          <t>T1008460</t>
        </is>
      </c>
      <c r="B8462" t="inlineStr">
        <is>
          <t>2024-11-18</t>
        </is>
      </c>
      <c r="C8462" t="inlineStr">
        <is>
          <t>S050</t>
        </is>
      </c>
      <c r="D8462" t="inlineStr">
        <is>
          <t>Store_050</t>
        </is>
      </c>
      <c r="E8462" t="inlineStr">
        <is>
          <t>South</t>
        </is>
      </c>
      <c r="F8462" t="inlineStr">
        <is>
          <t>P0010</t>
        </is>
      </c>
      <c r="G8462" t="inlineStr">
        <is>
          <t>Prod_0010</t>
        </is>
      </c>
      <c r="H8462" t="inlineStr">
        <is>
          <t>Electronics</t>
        </is>
      </c>
      <c r="I8462" t="n">
        <v>4</v>
      </c>
      <c r="J8462" t="n">
        <v>750.48</v>
      </c>
      <c r="K8462" t="n">
        <v>0.2</v>
      </c>
      <c r="L8462">
        <f>I8462*J8462*(1-K8462)</f>
        <v/>
      </c>
      <c r="M8462">
        <f>VLOOKUP(F8462,Products!A:D,4,FALSE)*I8462</f>
        <v/>
      </c>
      <c r="N8462">
        <f>L8462-M8462</f>
        <v/>
      </c>
    </row>
    <row r="8463">
      <c r="A8463" t="inlineStr">
        <is>
          <t>T1008461</t>
        </is>
      </c>
      <c r="B8463" t="inlineStr">
        <is>
          <t>2023-03-31</t>
        </is>
      </c>
      <c r="C8463" t="inlineStr">
        <is>
          <t>S023</t>
        </is>
      </c>
      <c r="D8463" t="inlineStr">
        <is>
          <t>Store_023</t>
        </is>
      </c>
      <c r="E8463" t="inlineStr">
        <is>
          <t>South</t>
        </is>
      </c>
      <c r="F8463" t="inlineStr">
        <is>
          <t>P0156</t>
        </is>
      </c>
      <c r="G8463" t="inlineStr">
        <is>
          <t>Prod_0156</t>
        </is>
      </c>
      <c r="H8463" t="inlineStr">
        <is>
          <t>Toys</t>
        </is>
      </c>
      <c r="I8463" t="n">
        <v>6</v>
      </c>
      <c r="J8463" t="n">
        <v>347.01</v>
      </c>
      <c r="K8463" t="n">
        <v>0</v>
      </c>
      <c r="L8463">
        <f>I8463*J8463*(1-K8463)</f>
        <v/>
      </c>
      <c r="M8463">
        <f>VLOOKUP(F8463,Products!A:D,4,FALSE)*I8463</f>
        <v/>
      </c>
      <c r="N8463">
        <f>L8463-M8463</f>
        <v/>
      </c>
    </row>
    <row r="8464">
      <c r="A8464" t="inlineStr">
        <is>
          <t>T1008462</t>
        </is>
      </c>
      <c r="B8464" t="inlineStr">
        <is>
          <t>2025-05-10</t>
        </is>
      </c>
      <c r="C8464" t="inlineStr">
        <is>
          <t>S038</t>
        </is>
      </c>
      <c r="D8464" t="inlineStr">
        <is>
          <t>Store_038</t>
        </is>
      </c>
      <c r="E8464" t="inlineStr">
        <is>
          <t>East</t>
        </is>
      </c>
      <c r="F8464" t="inlineStr">
        <is>
          <t>P0013</t>
        </is>
      </c>
      <c r="G8464" t="inlineStr">
        <is>
          <t>Prod_0013</t>
        </is>
      </c>
      <c r="H8464" t="inlineStr">
        <is>
          <t>Clothing</t>
        </is>
      </c>
      <c r="I8464" t="n">
        <v>3</v>
      </c>
      <c r="J8464" t="n">
        <v>76.04000000000001</v>
      </c>
      <c r="K8464" t="n">
        <v>0</v>
      </c>
      <c r="L8464">
        <f>I8464*J8464*(1-K8464)</f>
        <v/>
      </c>
      <c r="M8464">
        <f>VLOOKUP(F8464,Products!A:D,4,FALSE)*I8464</f>
        <v/>
      </c>
      <c r="N8464">
        <f>L8464-M8464</f>
        <v/>
      </c>
    </row>
    <row r="8465">
      <c r="A8465" t="inlineStr">
        <is>
          <t>T1008463</t>
        </is>
      </c>
      <c r="B8465" t="inlineStr">
        <is>
          <t>2024-02-28</t>
        </is>
      </c>
      <c r="C8465" t="inlineStr">
        <is>
          <t>S029</t>
        </is>
      </c>
      <c r="D8465" t="inlineStr">
        <is>
          <t>Store_029</t>
        </is>
      </c>
      <c r="E8465" t="inlineStr">
        <is>
          <t>South</t>
        </is>
      </c>
      <c r="F8465" t="inlineStr">
        <is>
          <t>P0141</t>
        </is>
      </c>
      <c r="G8465" t="inlineStr">
        <is>
          <t>Prod_0141</t>
        </is>
      </c>
      <c r="H8465" t="inlineStr">
        <is>
          <t>Food</t>
        </is>
      </c>
      <c r="I8465" t="n">
        <v>3</v>
      </c>
      <c r="J8465" t="n">
        <v>808.05</v>
      </c>
      <c r="K8465" t="n">
        <v>0.1</v>
      </c>
      <c r="L8465">
        <f>I8465*J8465*(1-K8465)</f>
        <v/>
      </c>
      <c r="M8465">
        <f>VLOOKUP(F8465,Products!A:D,4,FALSE)*I8465</f>
        <v/>
      </c>
      <c r="N8465">
        <f>L8465-M8465</f>
        <v/>
      </c>
    </row>
    <row r="8466">
      <c r="A8466" t="inlineStr">
        <is>
          <t>T1008464</t>
        </is>
      </c>
      <c r="B8466" t="inlineStr">
        <is>
          <t>2024-11-14</t>
        </is>
      </c>
      <c r="C8466" t="inlineStr">
        <is>
          <t>S020</t>
        </is>
      </c>
      <c r="D8466" t="inlineStr">
        <is>
          <t>Store_020</t>
        </is>
      </c>
      <c r="E8466" t="inlineStr">
        <is>
          <t>West</t>
        </is>
      </c>
      <c r="F8466" t="inlineStr">
        <is>
          <t>P0078</t>
        </is>
      </c>
      <c r="G8466" t="inlineStr">
        <is>
          <t>Prod_0078</t>
        </is>
      </c>
      <c r="H8466" t="inlineStr">
        <is>
          <t>Electronics</t>
        </is>
      </c>
      <c r="I8466" t="n">
        <v>2</v>
      </c>
      <c r="J8466" t="n">
        <v>659.34</v>
      </c>
      <c r="K8466" t="n">
        <v>0</v>
      </c>
      <c r="L8466">
        <f>I8466*J8466*(1-K8466)</f>
        <v/>
      </c>
      <c r="M8466">
        <f>VLOOKUP(F8466,Products!A:D,4,FALSE)*I8466</f>
        <v/>
      </c>
      <c r="N8466">
        <f>L8466-M8466</f>
        <v/>
      </c>
    </row>
    <row r="8467">
      <c r="A8467" t="inlineStr">
        <is>
          <t>T1008465</t>
        </is>
      </c>
      <c r="B8467" t="inlineStr">
        <is>
          <t>2023-10-05</t>
        </is>
      </c>
      <c r="C8467" t="inlineStr">
        <is>
          <t>S035</t>
        </is>
      </c>
      <c r="D8467" t="inlineStr">
        <is>
          <t>Store_035</t>
        </is>
      </c>
      <c r="E8467" t="inlineStr">
        <is>
          <t>Central</t>
        </is>
      </c>
      <c r="F8467" t="inlineStr">
        <is>
          <t>P0177</t>
        </is>
      </c>
      <c r="G8467" t="inlineStr">
        <is>
          <t>Prod_0177</t>
        </is>
      </c>
      <c r="H8467" t="inlineStr">
        <is>
          <t>Household</t>
        </is>
      </c>
      <c r="I8467" t="n">
        <v>4</v>
      </c>
      <c r="J8467" t="n">
        <v>214.63</v>
      </c>
      <c r="K8467" t="n">
        <v>0</v>
      </c>
      <c r="L8467">
        <f>I8467*J8467*(1-K8467)</f>
        <v/>
      </c>
      <c r="M8467">
        <f>VLOOKUP(F8467,Products!A:D,4,FALSE)*I8467</f>
        <v/>
      </c>
      <c r="N8467">
        <f>L8467-M8467</f>
        <v/>
      </c>
    </row>
    <row r="8468">
      <c r="A8468" t="inlineStr">
        <is>
          <t>T1008466</t>
        </is>
      </c>
      <c r="B8468" t="inlineStr">
        <is>
          <t>2025-08-15</t>
        </is>
      </c>
      <c r="C8468" t="inlineStr">
        <is>
          <t>S022</t>
        </is>
      </c>
      <c r="D8468" t="inlineStr">
        <is>
          <t>Store_022</t>
        </is>
      </c>
      <c r="E8468" t="inlineStr">
        <is>
          <t>East</t>
        </is>
      </c>
      <c r="F8468" t="inlineStr">
        <is>
          <t>P0109</t>
        </is>
      </c>
      <c r="G8468" t="inlineStr">
        <is>
          <t>Prod_0109</t>
        </is>
      </c>
      <c r="H8468" t="inlineStr">
        <is>
          <t>Beverages</t>
        </is>
      </c>
      <c r="I8468" t="n">
        <v>7</v>
      </c>
      <c r="J8468" t="n">
        <v>818.2</v>
      </c>
      <c r="K8468" t="n">
        <v>0</v>
      </c>
      <c r="L8468">
        <f>I8468*J8468*(1-K8468)</f>
        <v/>
      </c>
      <c r="M8468">
        <f>VLOOKUP(F8468,Products!A:D,4,FALSE)*I8468</f>
        <v/>
      </c>
      <c r="N8468">
        <f>L8468-M8468</f>
        <v/>
      </c>
    </row>
    <row r="8469">
      <c r="A8469" t="inlineStr">
        <is>
          <t>T1008467</t>
        </is>
      </c>
      <c r="B8469" t="inlineStr">
        <is>
          <t>2023-05-16</t>
        </is>
      </c>
      <c r="C8469" t="inlineStr">
        <is>
          <t>S022</t>
        </is>
      </c>
      <c r="D8469" t="inlineStr">
        <is>
          <t>Store_022</t>
        </is>
      </c>
      <c r="E8469" t="inlineStr">
        <is>
          <t>East</t>
        </is>
      </c>
      <c r="F8469" t="inlineStr">
        <is>
          <t>P0083</t>
        </is>
      </c>
      <c r="G8469" t="inlineStr">
        <is>
          <t>Prod_0083</t>
        </is>
      </c>
      <c r="H8469" t="inlineStr">
        <is>
          <t>Clothing</t>
        </is>
      </c>
      <c r="I8469" t="n">
        <v>5</v>
      </c>
      <c r="J8469" t="n">
        <v>667.71</v>
      </c>
      <c r="K8469" t="n">
        <v>0</v>
      </c>
      <c r="L8469">
        <f>I8469*J8469*(1-K8469)</f>
        <v/>
      </c>
      <c r="M8469">
        <f>VLOOKUP(F8469,Products!A:D,4,FALSE)*I8469</f>
        <v/>
      </c>
      <c r="N8469">
        <f>L8469-M8469</f>
        <v/>
      </c>
    </row>
    <row r="8470">
      <c r="A8470" t="inlineStr">
        <is>
          <t>T1008468</t>
        </is>
      </c>
      <c r="B8470" t="inlineStr">
        <is>
          <t>2025-06-11</t>
        </is>
      </c>
      <c r="C8470" t="inlineStr">
        <is>
          <t>S024</t>
        </is>
      </c>
      <c r="D8470" t="inlineStr">
        <is>
          <t>Store_024</t>
        </is>
      </c>
      <c r="E8470" t="inlineStr">
        <is>
          <t>South</t>
        </is>
      </c>
      <c r="F8470" t="inlineStr">
        <is>
          <t>P0079</t>
        </is>
      </c>
      <c r="G8470" t="inlineStr">
        <is>
          <t>Prod_0079</t>
        </is>
      </c>
      <c r="H8470" t="inlineStr">
        <is>
          <t>Food</t>
        </is>
      </c>
      <c r="I8470" t="n">
        <v>6</v>
      </c>
      <c r="J8470" t="n">
        <v>517.4299999999999</v>
      </c>
      <c r="K8470" t="n">
        <v>0.2</v>
      </c>
      <c r="L8470">
        <f>I8470*J8470*(1-K8470)</f>
        <v/>
      </c>
      <c r="M8470">
        <f>VLOOKUP(F8470,Products!A:D,4,FALSE)*I8470</f>
        <v/>
      </c>
      <c r="N8470">
        <f>L8470-M8470</f>
        <v/>
      </c>
    </row>
    <row r="8471">
      <c r="A8471" t="inlineStr">
        <is>
          <t>T1008469</t>
        </is>
      </c>
      <c r="B8471" t="inlineStr">
        <is>
          <t>2023-03-27</t>
        </is>
      </c>
      <c r="C8471" t="inlineStr">
        <is>
          <t>S013</t>
        </is>
      </c>
      <c r="D8471" t="inlineStr">
        <is>
          <t>Store_013</t>
        </is>
      </c>
      <c r="E8471" t="inlineStr">
        <is>
          <t>North</t>
        </is>
      </c>
      <c r="F8471" t="inlineStr">
        <is>
          <t>P0192</t>
        </is>
      </c>
      <c r="G8471" t="inlineStr">
        <is>
          <t>Prod_0192</t>
        </is>
      </c>
      <c r="H8471" t="inlineStr">
        <is>
          <t>Beverages</t>
        </is>
      </c>
      <c r="I8471" t="n">
        <v>2</v>
      </c>
      <c r="J8471" t="n">
        <v>474.69</v>
      </c>
      <c r="K8471" t="n">
        <v>0</v>
      </c>
      <c r="L8471">
        <f>I8471*J8471*(1-K8471)</f>
        <v/>
      </c>
      <c r="M8471">
        <f>VLOOKUP(F8471,Products!A:D,4,FALSE)*I8471</f>
        <v/>
      </c>
      <c r="N8471">
        <f>L8471-M8471</f>
        <v/>
      </c>
    </row>
    <row r="8472">
      <c r="A8472" t="inlineStr">
        <is>
          <t>T1008470</t>
        </is>
      </c>
      <c r="B8472" t="inlineStr">
        <is>
          <t>2025-07-31</t>
        </is>
      </c>
      <c r="C8472" t="inlineStr">
        <is>
          <t>S031</t>
        </is>
      </c>
      <c r="D8472" t="inlineStr">
        <is>
          <t>Store_031</t>
        </is>
      </c>
      <c r="E8472" t="inlineStr">
        <is>
          <t>Central</t>
        </is>
      </c>
      <c r="F8472" t="inlineStr">
        <is>
          <t>P0112</t>
        </is>
      </c>
      <c r="G8472" t="inlineStr">
        <is>
          <t>Prod_0112</t>
        </is>
      </c>
      <c r="H8472" t="inlineStr">
        <is>
          <t>Beverages</t>
        </is>
      </c>
      <c r="I8472" t="n">
        <v>8</v>
      </c>
      <c r="J8472" t="n">
        <v>821.75</v>
      </c>
      <c r="K8472" t="n">
        <v>0</v>
      </c>
      <c r="L8472">
        <f>I8472*J8472*(1-K8472)</f>
        <v/>
      </c>
      <c r="M8472">
        <f>VLOOKUP(F8472,Products!A:D,4,FALSE)*I8472</f>
        <v/>
      </c>
      <c r="N8472">
        <f>L8472-M8472</f>
        <v/>
      </c>
    </row>
    <row r="8473">
      <c r="A8473" t="inlineStr">
        <is>
          <t>T1008471</t>
        </is>
      </c>
      <c r="B8473" t="inlineStr">
        <is>
          <t>2024-02-24</t>
        </is>
      </c>
      <c r="C8473" t="inlineStr">
        <is>
          <t>S007</t>
        </is>
      </c>
      <c r="D8473" t="inlineStr">
        <is>
          <t>Store_007</t>
        </is>
      </c>
      <c r="E8473" t="inlineStr">
        <is>
          <t>East</t>
        </is>
      </c>
      <c r="F8473" t="inlineStr">
        <is>
          <t>P0172</t>
        </is>
      </c>
      <c r="G8473" t="inlineStr">
        <is>
          <t>Prod_0172</t>
        </is>
      </c>
      <c r="H8473" t="inlineStr">
        <is>
          <t>Beverages</t>
        </is>
      </c>
      <c r="I8473" t="n">
        <v>4</v>
      </c>
      <c r="J8473" t="n">
        <v>770.34</v>
      </c>
      <c r="K8473" t="n">
        <v>0</v>
      </c>
      <c r="L8473">
        <f>I8473*J8473*(1-K8473)</f>
        <v/>
      </c>
      <c r="M8473">
        <f>VLOOKUP(F8473,Products!A:D,4,FALSE)*I8473</f>
        <v/>
      </c>
      <c r="N8473">
        <f>L8473-M8473</f>
        <v/>
      </c>
    </row>
    <row r="8474">
      <c r="A8474" t="inlineStr">
        <is>
          <t>T1008472</t>
        </is>
      </c>
      <c r="B8474" t="inlineStr">
        <is>
          <t>2024-12-20</t>
        </is>
      </c>
      <c r="C8474" t="inlineStr">
        <is>
          <t>S010</t>
        </is>
      </c>
      <c r="D8474" t="inlineStr">
        <is>
          <t>Store_010</t>
        </is>
      </c>
      <c r="E8474" t="inlineStr">
        <is>
          <t>North</t>
        </is>
      </c>
      <c r="F8474" t="inlineStr">
        <is>
          <t>P0012</t>
        </is>
      </c>
      <c r="G8474" t="inlineStr">
        <is>
          <t>Prod_0012</t>
        </is>
      </c>
      <c r="H8474" t="inlineStr">
        <is>
          <t>Food</t>
        </is>
      </c>
      <c r="I8474" t="n">
        <v>6</v>
      </c>
      <c r="J8474" t="n">
        <v>1010.19</v>
      </c>
      <c r="K8474" t="n">
        <v>0</v>
      </c>
      <c r="L8474">
        <f>I8474*J8474*(1-K8474)</f>
        <v/>
      </c>
      <c r="M8474">
        <f>VLOOKUP(F8474,Products!A:D,4,FALSE)*I8474</f>
        <v/>
      </c>
      <c r="N8474">
        <f>L8474-M8474</f>
        <v/>
      </c>
    </row>
    <row r="8475">
      <c r="A8475" t="inlineStr">
        <is>
          <t>T1008473</t>
        </is>
      </c>
      <c r="B8475" t="inlineStr">
        <is>
          <t>2025-03-22</t>
        </is>
      </c>
      <c r="C8475" t="inlineStr">
        <is>
          <t>S014</t>
        </is>
      </c>
      <c r="D8475" t="inlineStr">
        <is>
          <t>Store_014</t>
        </is>
      </c>
      <c r="E8475" t="inlineStr">
        <is>
          <t>West</t>
        </is>
      </c>
      <c r="F8475" t="inlineStr">
        <is>
          <t>P0019</t>
        </is>
      </c>
      <c r="G8475" t="inlineStr">
        <is>
          <t>Prod_0019</t>
        </is>
      </c>
      <c r="H8475" t="inlineStr">
        <is>
          <t>Toys</t>
        </is>
      </c>
      <c r="I8475" t="n">
        <v>4</v>
      </c>
      <c r="J8475" t="n">
        <v>548</v>
      </c>
      <c r="K8475" t="n">
        <v>0.1</v>
      </c>
      <c r="L8475">
        <f>I8475*J8475*(1-K8475)</f>
        <v/>
      </c>
      <c r="M8475">
        <f>VLOOKUP(F8475,Products!A:D,4,FALSE)*I8475</f>
        <v/>
      </c>
      <c r="N8475">
        <f>L8475-M8475</f>
        <v/>
      </c>
    </row>
    <row r="8476">
      <c r="A8476" t="inlineStr">
        <is>
          <t>T1008474</t>
        </is>
      </c>
      <c r="B8476" t="inlineStr">
        <is>
          <t>2025-07-02</t>
        </is>
      </c>
      <c r="C8476" t="inlineStr">
        <is>
          <t>S044</t>
        </is>
      </c>
      <c r="D8476" t="inlineStr">
        <is>
          <t>Store_044</t>
        </is>
      </c>
      <c r="E8476" t="inlineStr">
        <is>
          <t>North</t>
        </is>
      </c>
      <c r="F8476" t="inlineStr">
        <is>
          <t>P0141</t>
        </is>
      </c>
      <c r="G8476" t="inlineStr">
        <is>
          <t>Prod_0141</t>
        </is>
      </c>
      <c r="H8476" t="inlineStr">
        <is>
          <t>Food</t>
        </is>
      </c>
      <c r="I8476" t="n">
        <v>4</v>
      </c>
      <c r="J8476" t="n">
        <v>894.12</v>
      </c>
      <c r="K8476" t="n">
        <v>0.1</v>
      </c>
      <c r="L8476">
        <f>I8476*J8476*(1-K8476)</f>
        <v/>
      </c>
      <c r="M8476">
        <f>VLOOKUP(F8476,Products!A:D,4,FALSE)*I8476</f>
        <v/>
      </c>
      <c r="N8476">
        <f>L8476-M8476</f>
        <v/>
      </c>
    </row>
    <row r="8477">
      <c r="A8477" t="inlineStr">
        <is>
          <t>T1008475</t>
        </is>
      </c>
      <c r="B8477" t="inlineStr">
        <is>
          <t>2023-01-19</t>
        </is>
      </c>
      <c r="C8477" t="inlineStr">
        <is>
          <t>S016</t>
        </is>
      </c>
      <c r="D8477" t="inlineStr">
        <is>
          <t>Store_016</t>
        </is>
      </c>
      <c r="E8477" t="inlineStr">
        <is>
          <t>West</t>
        </is>
      </c>
      <c r="F8477" t="inlineStr">
        <is>
          <t>P0065</t>
        </is>
      </c>
      <c r="G8477" t="inlineStr">
        <is>
          <t>Prod_0065</t>
        </is>
      </c>
      <c r="H8477" t="inlineStr">
        <is>
          <t>Beverages</t>
        </is>
      </c>
      <c r="I8477" t="n">
        <v>7</v>
      </c>
      <c r="J8477" t="n">
        <v>172.99</v>
      </c>
      <c r="K8477" t="n">
        <v>0</v>
      </c>
      <c r="L8477">
        <f>I8477*J8477*(1-K8477)</f>
        <v/>
      </c>
      <c r="M8477">
        <f>VLOOKUP(F8477,Products!A:D,4,FALSE)*I8477</f>
        <v/>
      </c>
      <c r="N8477">
        <f>L8477-M8477</f>
        <v/>
      </c>
    </row>
    <row r="8478">
      <c r="A8478" t="inlineStr">
        <is>
          <t>T1008476</t>
        </is>
      </c>
      <c r="B8478" t="inlineStr">
        <is>
          <t>2025-03-26</t>
        </is>
      </c>
      <c r="C8478" t="inlineStr">
        <is>
          <t>S041</t>
        </is>
      </c>
      <c r="D8478" t="inlineStr">
        <is>
          <t>Store_041</t>
        </is>
      </c>
      <c r="E8478" t="inlineStr">
        <is>
          <t>East</t>
        </is>
      </c>
      <c r="F8478" t="inlineStr">
        <is>
          <t>P0134</t>
        </is>
      </c>
      <c r="G8478" t="inlineStr">
        <is>
          <t>Prod_0134</t>
        </is>
      </c>
      <c r="H8478" t="inlineStr">
        <is>
          <t>Food</t>
        </is>
      </c>
      <c r="I8478" t="n">
        <v>8</v>
      </c>
      <c r="J8478" t="n">
        <v>498.17</v>
      </c>
      <c r="K8478" t="n">
        <v>0.15</v>
      </c>
      <c r="L8478">
        <f>I8478*J8478*(1-K8478)</f>
        <v/>
      </c>
      <c r="M8478">
        <f>VLOOKUP(F8478,Products!A:D,4,FALSE)*I8478</f>
        <v/>
      </c>
      <c r="N8478">
        <f>L8478-M8478</f>
        <v/>
      </c>
    </row>
    <row r="8479">
      <c r="A8479" t="inlineStr">
        <is>
          <t>T1008477</t>
        </is>
      </c>
      <c r="B8479" t="inlineStr">
        <is>
          <t>2024-02-28</t>
        </is>
      </c>
      <c r="C8479" t="inlineStr">
        <is>
          <t>S003</t>
        </is>
      </c>
      <c r="D8479" t="inlineStr">
        <is>
          <t>Store_003</t>
        </is>
      </c>
      <c r="E8479" t="inlineStr">
        <is>
          <t>North</t>
        </is>
      </c>
      <c r="F8479" t="inlineStr">
        <is>
          <t>P0064</t>
        </is>
      </c>
      <c r="G8479" t="inlineStr">
        <is>
          <t>Prod_0064</t>
        </is>
      </c>
      <c r="H8479" t="inlineStr">
        <is>
          <t>Beverages</t>
        </is>
      </c>
      <c r="I8479" t="n">
        <v>5</v>
      </c>
      <c r="J8479" t="n">
        <v>769.99</v>
      </c>
      <c r="K8479" t="n">
        <v>0</v>
      </c>
      <c r="L8479">
        <f>I8479*J8479*(1-K8479)</f>
        <v/>
      </c>
      <c r="M8479">
        <f>VLOOKUP(F8479,Products!A:D,4,FALSE)*I8479</f>
        <v/>
      </c>
      <c r="N8479">
        <f>L8479-M8479</f>
        <v/>
      </c>
    </row>
    <row r="8480">
      <c r="A8480" t="inlineStr">
        <is>
          <t>T1008478</t>
        </is>
      </c>
      <c r="B8480" t="inlineStr">
        <is>
          <t>2024-08-14</t>
        </is>
      </c>
      <c r="C8480" t="inlineStr">
        <is>
          <t>S017</t>
        </is>
      </c>
      <c r="D8480" t="inlineStr">
        <is>
          <t>Store_017</t>
        </is>
      </c>
      <c r="E8480" t="inlineStr">
        <is>
          <t>South</t>
        </is>
      </c>
      <c r="F8480" t="inlineStr">
        <is>
          <t>P0075</t>
        </is>
      </c>
      <c r="G8480" t="inlineStr">
        <is>
          <t>Prod_0075</t>
        </is>
      </c>
      <c r="H8480" t="inlineStr">
        <is>
          <t>Beverages</t>
        </is>
      </c>
      <c r="I8480" t="n">
        <v>6</v>
      </c>
      <c r="J8480" t="n">
        <v>810.75</v>
      </c>
      <c r="K8480" t="n">
        <v>0</v>
      </c>
      <c r="L8480">
        <f>I8480*J8480*(1-K8480)</f>
        <v/>
      </c>
      <c r="M8480">
        <f>VLOOKUP(F8480,Products!A:D,4,FALSE)*I8480</f>
        <v/>
      </c>
      <c r="N8480">
        <f>L8480-M8480</f>
        <v/>
      </c>
    </row>
    <row r="8481">
      <c r="A8481" t="inlineStr">
        <is>
          <t>T1008479</t>
        </is>
      </c>
      <c r="B8481" t="inlineStr">
        <is>
          <t>2024-10-04</t>
        </is>
      </c>
      <c r="C8481" t="inlineStr">
        <is>
          <t>S002</t>
        </is>
      </c>
      <c r="D8481" t="inlineStr">
        <is>
          <t>Store_002</t>
        </is>
      </c>
      <c r="E8481" t="inlineStr">
        <is>
          <t>South</t>
        </is>
      </c>
      <c r="F8481" t="inlineStr">
        <is>
          <t>P0195</t>
        </is>
      </c>
      <c r="G8481" t="inlineStr">
        <is>
          <t>Prod_0195</t>
        </is>
      </c>
      <c r="H8481" t="inlineStr">
        <is>
          <t>Food</t>
        </is>
      </c>
      <c r="I8481" t="n">
        <v>2</v>
      </c>
      <c r="J8481" t="n">
        <v>577.91</v>
      </c>
      <c r="K8481" t="n">
        <v>0.05</v>
      </c>
      <c r="L8481">
        <f>I8481*J8481*(1-K8481)</f>
        <v/>
      </c>
      <c r="M8481">
        <f>VLOOKUP(F8481,Products!A:D,4,FALSE)*I8481</f>
        <v/>
      </c>
      <c r="N8481">
        <f>L8481-M8481</f>
        <v/>
      </c>
    </row>
    <row r="8482">
      <c r="A8482" t="inlineStr">
        <is>
          <t>T1008480</t>
        </is>
      </c>
      <c r="B8482" t="inlineStr">
        <is>
          <t>2024-08-28</t>
        </is>
      </c>
      <c r="C8482" t="inlineStr">
        <is>
          <t>S007</t>
        </is>
      </c>
      <c r="D8482" t="inlineStr">
        <is>
          <t>Store_007</t>
        </is>
      </c>
      <c r="E8482" t="inlineStr">
        <is>
          <t>East</t>
        </is>
      </c>
      <c r="F8482" t="inlineStr">
        <is>
          <t>P0019</t>
        </is>
      </c>
      <c r="G8482" t="inlineStr">
        <is>
          <t>Prod_0019</t>
        </is>
      </c>
      <c r="H8482" t="inlineStr">
        <is>
          <t>Toys</t>
        </is>
      </c>
      <c r="I8482" t="n">
        <v>6</v>
      </c>
      <c r="J8482" t="n">
        <v>506.06</v>
      </c>
      <c r="K8482" t="n">
        <v>0</v>
      </c>
      <c r="L8482">
        <f>I8482*J8482*(1-K8482)</f>
        <v/>
      </c>
      <c r="M8482">
        <f>VLOOKUP(F8482,Products!A:D,4,FALSE)*I8482</f>
        <v/>
      </c>
      <c r="N8482">
        <f>L8482-M8482</f>
        <v/>
      </c>
    </row>
    <row r="8483">
      <c r="A8483" t="inlineStr">
        <is>
          <t>T1008481</t>
        </is>
      </c>
      <c r="B8483" t="inlineStr">
        <is>
          <t>2025-02-28</t>
        </is>
      </c>
      <c r="C8483" t="inlineStr">
        <is>
          <t>S035</t>
        </is>
      </c>
      <c r="D8483" t="inlineStr">
        <is>
          <t>Store_035</t>
        </is>
      </c>
      <c r="E8483" t="inlineStr">
        <is>
          <t>Central</t>
        </is>
      </c>
      <c r="F8483" t="inlineStr">
        <is>
          <t>P0185</t>
        </is>
      </c>
      <c r="G8483" t="inlineStr">
        <is>
          <t>Prod_0185</t>
        </is>
      </c>
      <c r="H8483" t="inlineStr">
        <is>
          <t>Food</t>
        </is>
      </c>
      <c r="I8483" t="n">
        <v>3</v>
      </c>
      <c r="J8483" t="n">
        <v>433.59</v>
      </c>
      <c r="K8483" t="n">
        <v>0</v>
      </c>
      <c r="L8483">
        <f>I8483*J8483*(1-K8483)</f>
        <v/>
      </c>
      <c r="M8483">
        <f>VLOOKUP(F8483,Products!A:D,4,FALSE)*I8483</f>
        <v/>
      </c>
      <c r="N8483">
        <f>L8483-M8483</f>
        <v/>
      </c>
    </row>
    <row r="8484">
      <c r="A8484" t="inlineStr">
        <is>
          <t>T1008482</t>
        </is>
      </c>
      <c r="B8484" t="inlineStr">
        <is>
          <t>2025-07-31</t>
        </is>
      </c>
      <c r="C8484" t="inlineStr">
        <is>
          <t>S022</t>
        </is>
      </c>
      <c r="D8484" t="inlineStr">
        <is>
          <t>Store_022</t>
        </is>
      </c>
      <c r="E8484" t="inlineStr">
        <is>
          <t>East</t>
        </is>
      </c>
      <c r="F8484" t="inlineStr">
        <is>
          <t>P0113</t>
        </is>
      </c>
      <c r="G8484" t="inlineStr">
        <is>
          <t>Prod_0113</t>
        </is>
      </c>
      <c r="H8484" t="inlineStr">
        <is>
          <t>Toys</t>
        </is>
      </c>
      <c r="I8484" t="n">
        <v>9</v>
      </c>
      <c r="J8484" t="n">
        <v>649.6799999999999</v>
      </c>
      <c r="K8484" t="n">
        <v>0.05</v>
      </c>
      <c r="L8484">
        <f>I8484*J8484*(1-K8484)</f>
        <v/>
      </c>
      <c r="M8484">
        <f>VLOOKUP(F8484,Products!A:D,4,FALSE)*I8484</f>
        <v/>
      </c>
      <c r="N8484">
        <f>L8484-M8484</f>
        <v/>
      </c>
    </row>
    <row r="8485">
      <c r="A8485" t="inlineStr">
        <is>
          <t>T1008483</t>
        </is>
      </c>
      <c r="B8485" t="inlineStr">
        <is>
          <t>2025-06-23</t>
        </is>
      </c>
      <c r="C8485" t="inlineStr">
        <is>
          <t>S015</t>
        </is>
      </c>
      <c r="D8485" t="inlineStr">
        <is>
          <t>Store_015</t>
        </is>
      </c>
      <c r="E8485" t="inlineStr">
        <is>
          <t>North</t>
        </is>
      </c>
      <c r="F8485" t="inlineStr">
        <is>
          <t>P0038</t>
        </is>
      </c>
      <c r="G8485" t="inlineStr">
        <is>
          <t>Prod_0038</t>
        </is>
      </c>
      <c r="H8485" t="inlineStr">
        <is>
          <t>Beverages</t>
        </is>
      </c>
      <c r="I8485" t="n">
        <v>8</v>
      </c>
      <c r="J8485" t="n">
        <v>713.46</v>
      </c>
      <c r="K8485" t="n">
        <v>0</v>
      </c>
      <c r="L8485">
        <f>I8485*J8485*(1-K8485)</f>
        <v/>
      </c>
      <c r="M8485">
        <f>VLOOKUP(F8485,Products!A:D,4,FALSE)*I8485</f>
        <v/>
      </c>
      <c r="N8485">
        <f>L8485-M8485</f>
        <v/>
      </c>
    </row>
    <row r="8486">
      <c r="A8486" t="inlineStr">
        <is>
          <t>T1008484</t>
        </is>
      </c>
      <c r="B8486" t="inlineStr">
        <is>
          <t>2023-01-02</t>
        </is>
      </c>
      <c r="C8486" t="inlineStr">
        <is>
          <t>S038</t>
        </is>
      </c>
      <c r="D8486" t="inlineStr">
        <is>
          <t>Store_038</t>
        </is>
      </c>
      <c r="E8486" t="inlineStr">
        <is>
          <t>East</t>
        </is>
      </c>
      <c r="F8486" t="inlineStr">
        <is>
          <t>P0197</t>
        </is>
      </c>
      <c r="G8486" t="inlineStr">
        <is>
          <t>Prod_0197</t>
        </is>
      </c>
      <c r="H8486" t="inlineStr">
        <is>
          <t>Food</t>
        </is>
      </c>
      <c r="I8486" t="n">
        <v>2</v>
      </c>
      <c r="J8486" t="n">
        <v>170.81</v>
      </c>
      <c r="K8486" t="n">
        <v>0</v>
      </c>
      <c r="L8486">
        <f>I8486*J8486*(1-K8486)</f>
        <v/>
      </c>
      <c r="M8486">
        <f>VLOOKUP(F8486,Products!A:D,4,FALSE)*I8486</f>
        <v/>
      </c>
      <c r="N8486">
        <f>L8486-M8486</f>
        <v/>
      </c>
    </row>
    <row r="8487">
      <c r="A8487" t="inlineStr">
        <is>
          <t>T1008485</t>
        </is>
      </c>
      <c r="B8487" t="inlineStr">
        <is>
          <t>2025-08-20</t>
        </is>
      </c>
      <c r="C8487" t="inlineStr">
        <is>
          <t>S027</t>
        </is>
      </c>
      <c r="D8487" t="inlineStr">
        <is>
          <t>Store_027</t>
        </is>
      </c>
      <c r="E8487" t="inlineStr">
        <is>
          <t>South</t>
        </is>
      </c>
      <c r="F8487" t="inlineStr">
        <is>
          <t>P0143</t>
        </is>
      </c>
      <c r="G8487" t="inlineStr">
        <is>
          <t>Prod_0143</t>
        </is>
      </c>
      <c r="H8487" t="inlineStr">
        <is>
          <t>Electronics</t>
        </is>
      </c>
      <c r="I8487" t="n">
        <v>9</v>
      </c>
      <c r="J8487" t="n">
        <v>388.74</v>
      </c>
      <c r="K8487" t="n">
        <v>0</v>
      </c>
      <c r="L8487">
        <f>I8487*J8487*(1-K8487)</f>
        <v/>
      </c>
      <c r="M8487">
        <f>VLOOKUP(F8487,Products!A:D,4,FALSE)*I8487</f>
        <v/>
      </c>
      <c r="N8487">
        <f>L8487-M8487</f>
        <v/>
      </c>
    </row>
    <row r="8488">
      <c r="A8488" t="inlineStr">
        <is>
          <t>T1008486</t>
        </is>
      </c>
      <c r="B8488" t="inlineStr">
        <is>
          <t>2023-04-27</t>
        </is>
      </c>
      <c r="C8488" t="inlineStr">
        <is>
          <t>S017</t>
        </is>
      </c>
      <c r="D8488" t="inlineStr">
        <is>
          <t>Store_017</t>
        </is>
      </c>
      <c r="E8488" t="inlineStr">
        <is>
          <t>South</t>
        </is>
      </c>
      <c r="F8488" t="inlineStr">
        <is>
          <t>P0115</t>
        </is>
      </c>
      <c r="G8488" t="inlineStr">
        <is>
          <t>Prod_0115</t>
        </is>
      </c>
      <c r="H8488" t="inlineStr">
        <is>
          <t>Clothing</t>
        </is>
      </c>
      <c r="I8488" t="n">
        <v>8</v>
      </c>
      <c r="J8488" t="n">
        <v>633.4400000000001</v>
      </c>
      <c r="K8488" t="n">
        <v>0</v>
      </c>
      <c r="L8488">
        <f>I8488*J8488*(1-K8488)</f>
        <v/>
      </c>
      <c r="M8488">
        <f>VLOOKUP(F8488,Products!A:D,4,FALSE)*I8488</f>
        <v/>
      </c>
      <c r="N8488">
        <f>L8488-M8488</f>
        <v/>
      </c>
    </row>
    <row r="8489">
      <c r="A8489" t="inlineStr">
        <is>
          <t>T1008487</t>
        </is>
      </c>
      <c r="B8489" t="inlineStr">
        <is>
          <t>2023-01-08</t>
        </is>
      </c>
      <c r="C8489" t="inlineStr">
        <is>
          <t>S027</t>
        </is>
      </c>
      <c r="D8489" t="inlineStr">
        <is>
          <t>Store_027</t>
        </is>
      </c>
      <c r="E8489" t="inlineStr">
        <is>
          <t>South</t>
        </is>
      </c>
      <c r="F8489" t="inlineStr">
        <is>
          <t>P0192</t>
        </is>
      </c>
      <c r="G8489" t="inlineStr">
        <is>
          <t>Prod_0192</t>
        </is>
      </c>
      <c r="H8489" t="inlineStr">
        <is>
          <t>Beverages</t>
        </is>
      </c>
      <c r="I8489" t="n">
        <v>1</v>
      </c>
      <c r="J8489" t="n">
        <v>482.26</v>
      </c>
      <c r="K8489" t="n">
        <v>0</v>
      </c>
      <c r="L8489">
        <f>I8489*J8489*(1-K8489)</f>
        <v/>
      </c>
      <c r="M8489">
        <f>VLOOKUP(F8489,Products!A:D,4,FALSE)*I8489</f>
        <v/>
      </c>
      <c r="N8489">
        <f>L8489-M8489</f>
        <v/>
      </c>
    </row>
    <row r="8490">
      <c r="A8490" t="inlineStr">
        <is>
          <t>T1008488</t>
        </is>
      </c>
      <c r="B8490" t="inlineStr">
        <is>
          <t>2025-04-24</t>
        </is>
      </c>
      <c r="C8490" t="inlineStr">
        <is>
          <t>S028</t>
        </is>
      </c>
      <c r="D8490" t="inlineStr">
        <is>
          <t>Store_028</t>
        </is>
      </c>
      <c r="E8490" t="inlineStr">
        <is>
          <t>North</t>
        </is>
      </c>
      <c r="F8490" t="inlineStr">
        <is>
          <t>P0138</t>
        </is>
      </c>
      <c r="G8490" t="inlineStr">
        <is>
          <t>Prod_0138</t>
        </is>
      </c>
      <c r="H8490" t="inlineStr">
        <is>
          <t>Household</t>
        </is>
      </c>
      <c r="I8490" t="n">
        <v>2</v>
      </c>
      <c r="J8490" t="n">
        <v>278.63</v>
      </c>
      <c r="K8490" t="n">
        <v>0</v>
      </c>
      <c r="L8490">
        <f>I8490*J8490*(1-K8490)</f>
        <v/>
      </c>
      <c r="M8490">
        <f>VLOOKUP(F8490,Products!A:D,4,FALSE)*I8490</f>
        <v/>
      </c>
      <c r="N8490">
        <f>L8490-M8490</f>
        <v/>
      </c>
    </row>
    <row r="8491">
      <c r="A8491" t="inlineStr">
        <is>
          <t>T1008489</t>
        </is>
      </c>
      <c r="B8491" t="inlineStr">
        <is>
          <t>2025-02-08</t>
        </is>
      </c>
      <c r="C8491" t="inlineStr">
        <is>
          <t>S020</t>
        </is>
      </c>
      <c r="D8491" t="inlineStr">
        <is>
          <t>Store_020</t>
        </is>
      </c>
      <c r="E8491" t="inlineStr">
        <is>
          <t>West</t>
        </is>
      </c>
      <c r="F8491" t="inlineStr">
        <is>
          <t>P0093</t>
        </is>
      </c>
      <c r="G8491" t="inlineStr">
        <is>
          <t>Prod_0093</t>
        </is>
      </c>
      <c r="H8491" t="inlineStr">
        <is>
          <t>Electronics</t>
        </is>
      </c>
      <c r="I8491" t="n">
        <v>6</v>
      </c>
      <c r="J8491" t="n">
        <v>229.95</v>
      </c>
      <c r="K8491" t="n">
        <v>0</v>
      </c>
      <c r="L8491">
        <f>I8491*J8491*(1-K8491)</f>
        <v/>
      </c>
      <c r="M8491">
        <f>VLOOKUP(F8491,Products!A:D,4,FALSE)*I8491</f>
        <v/>
      </c>
      <c r="N8491">
        <f>L8491-M8491</f>
        <v/>
      </c>
    </row>
    <row r="8492">
      <c r="A8492" t="inlineStr">
        <is>
          <t>T1008490</t>
        </is>
      </c>
      <c r="B8492" t="inlineStr">
        <is>
          <t>2025-07-30</t>
        </is>
      </c>
      <c r="C8492" t="inlineStr">
        <is>
          <t>S012</t>
        </is>
      </c>
      <c r="D8492" t="inlineStr">
        <is>
          <t>Store_012</t>
        </is>
      </c>
      <c r="E8492" t="inlineStr">
        <is>
          <t>South</t>
        </is>
      </c>
      <c r="F8492" t="inlineStr">
        <is>
          <t>P0125</t>
        </is>
      </c>
      <c r="G8492" t="inlineStr">
        <is>
          <t>Prod_0125</t>
        </is>
      </c>
      <c r="H8492" t="inlineStr">
        <is>
          <t>Toys</t>
        </is>
      </c>
      <c r="I8492" t="n">
        <v>5</v>
      </c>
      <c r="J8492" t="n">
        <v>219.48</v>
      </c>
      <c r="K8492" t="n">
        <v>0.2</v>
      </c>
      <c r="L8492">
        <f>I8492*J8492*(1-K8492)</f>
        <v/>
      </c>
      <c r="M8492">
        <f>VLOOKUP(F8492,Products!A:D,4,FALSE)*I8492</f>
        <v/>
      </c>
      <c r="N8492">
        <f>L8492-M8492</f>
        <v/>
      </c>
    </row>
    <row r="8493">
      <c r="A8493" t="inlineStr">
        <is>
          <t>T1008491</t>
        </is>
      </c>
      <c r="B8493" t="inlineStr">
        <is>
          <t>2024-05-18</t>
        </is>
      </c>
      <c r="C8493" t="inlineStr">
        <is>
          <t>S036</t>
        </is>
      </c>
      <c r="D8493" t="inlineStr">
        <is>
          <t>Store_036</t>
        </is>
      </c>
      <c r="E8493" t="inlineStr">
        <is>
          <t>Central</t>
        </is>
      </c>
      <c r="F8493" t="inlineStr">
        <is>
          <t>P0071</t>
        </is>
      </c>
      <c r="G8493" t="inlineStr">
        <is>
          <t>Prod_0071</t>
        </is>
      </c>
      <c r="H8493" t="inlineStr">
        <is>
          <t>Beverages</t>
        </is>
      </c>
      <c r="I8493" t="n">
        <v>5</v>
      </c>
      <c r="J8493" t="n">
        <v>449.53</v>
      </c>
      <c r="K8493" t="n">
        <v>0</v>
      </c>
      <c r="L8493">
        <f>I8493*J8493*(1-K8493)</f>
        <v/>
      </c>
      <c r="M8493">
        <f>VLOOKUP(F8493,Products!A:D,4,FALSE)*I8493</f>
        <v/>
      </c>
      <c r="N8493">
        <f>L8493-M8493</f>
        <v/>
      </c>
    </row>
    <row r="8494">
      <c r="A8494" t="inlineStr">
        <is>
          <t>T1008492</t>
        </is>
      </c>
      <c r="B8494" t="inlineStr">
        <is>
          <t>2023-04-22</t>
        </is>
      </c>
      <c r="C8494" t="inlineStr">
        <is>
          <t>S030</t>
        </is>
      </c>
      <c r="D8494" t="inlineStr">
        <is>
          <t>Store_030</t>
        </is>
      </c>
      <c r="E8494" t="inlineStr">
        <is>
          <t>North</t>
        </is>
      </c>
      <c r="F8494" t="inlineStr">
        <is>
          <t>P0032</t>
        </is>
      </c>
      <c r="G8494" t="inlineStr">
        <is>
          <t>Prod_0032</t>
        </is>
      </c>
      <c r="H8494" t="inlineStr">
        <is>
          <t>Beverages</t>
        </is>
      </c>
      <c r="I8494" t="n">
        <v>7</v>
      </c>
      <c r="J8494" t="n">
        <v>265.85</v>
      </c>
      <c r="K8494" t="n">
        <v>0</v>
      </c>
      <c r="L8494">
        <f>I8494*J8494*(1-K8494)</f>
        <v/>
      </c>
      <c r="M8494">
        <f>VLOOKUP(F8494,Products!A:D,4,FALSE)*I8494</f>
        <v/>
      </c>
      <c r="N8494">
        <f>L8494-M8494</f>
        <v/>
      </c>
    </row>
    <row r="8495">
      <c r="A8495" t="inlineStr">
        <is>
          <t>T1008493</t>
        </is>
      </c>
      <c r="B8495" t="inlineStr">
        <is>
          <t>2023-03-12</t>
        </is>
      </c>
      <c r="C8495" t="inlineStr">
        <is>
          <t>S046</t>
        </is>
      </c>
      <c r="D8495" t="inlineStr">
        <is>
          <t>Store_046</t>
        </is>
      </c>
      <c r="E8495" t="inlineStr">
        <is>
          <t>South</t>
        </is>
      </c>
      <c r="F8495" t="inlineStr">
        <is>
          <t>P0123</t>
        </is>
      </c>
      <c r="G8495" t="inlineStr">
        <is>
          <t>Prod_0123</t>
        </is>
      </c>
      <c r="H8495" t="inlineStr">
        <is>
          <t>Food</t>
        </is>
      </c>
      <c r="I8495" t="n">
        <v>7</v>
      </c>
      <c r="J8495" t="n">
        <v>543</v>
      </c>
      <c r="K8495" t="n">
        <v>0</v>
      </c>
      <c r="L8495">
        <f>I8495*J8495*(1-K8495)</f>
        <v/>
      </c>
      <c r="M8495">
        <f>VLOOKUP(F8495,Products!A:D,4,FALSE)*I8495</f>
        <v/>
      </c>
      <c r="N8495">
        <f>L8495-M8495</f>
        <v/>
      </c>
    </row>
    <row r="8496">
      <c r="A8496" t="inlineStr">
        <is>
          <t>T1008494</t>
        </is>
      </c>
      <c r="B8496" t="inlineStr">
        <is>
          <t>2024-05-28</t>
        </is>
      </c>
      <c r="C8496" t="inlineStr">
        <is>
          <t>S048</t>
        </is>
      </c>
      <c r="D8496" t="inlineStr">
        <is>
          <t>Store_048</t>
        </is>
      </c>
      <c r="E8496" t="inlineStr">
        <is>
          <t>South</t>
        </is>
      </c>
      <c r="F8496" t="inlineStr">
        <is>
          <t>P0192</t>
        </is>
      </c>
      <c r="G8496" t="inlineStr">
        <is>
          <t>Prod_0192</t>
        </is>
      </c>
      <c r="H8496" t="inlineStr">
        <is>
          <t>Beverages</t>
        </is>
      </c>
      <c r="I8496" t="n">
        <v>3</v>
      </c>
      <c r="J8496" t="n">
        <v>411.18</v>
      </c>
      <c r="K8496" t="n">
        <v>0</v>
      </c>
      <c r="L8496">
        <f>I8496*J8496*(1-K8496)</f>
        <v/>
      </c>
      <c r="M8496">
        <f>VLOOKUP(F8496,Products!A:D,4,FALSE)*I8496</f>
        <v/>
      </c>
      <c r="N8496">
        <f>L8496-M8496</f>
        <v/>
      </c>
    </row>
    <row r="8497">
      <c r="A8497" t="inlineStr">
        <is>
          <t>T1008495</t>
        </is>
      </c>
      <c r="B8497" t="inlineStr">
        <is>
          <t>2024-03-24</t>
        </is>
      </c>
      <c r="C8497" t="inlineStr">
        <is>
          <t>S018</t>
        </is>
      </c>
      <c r="D8497" t="inlineStr">
        <is>
          <t>Store_018</t>
        </is>
      </c>
      <c r="E8497" t="inlineStr">
        <is>
          <t>South</t>
        </is>
      </c>
      <c r="F8497" t="inlineStr">
        <is>
          <t>P0181</t>
        </is>
      </c>
      <c r="G8497" t="inlineStr">
        <is>
          <t>Prod_0181</t>
        </is>
      </c>
      <c r="H8497" t="inlineStr">
        <is>
          <t>Electronics</t>
        </is>
      </c>
      <c r="I8497" t="n">
        <v>3</v>
      </c>
      <c r="J8497" t="n">
        <v>783.26</v>
      </c>
      <c r="K8497" t="n">
        <v>0</v>
      </c>
      <c r="L8497">
        <f>I8497*J8497*(1-K8497)</f>
        <v/>
      </c>
      <c r="M8497">
        <f>VLOOKUP(F8497,Products!A:D,4,FALSE)*I8497</f>
        <v/>
      </c>
      <c r="N8497">
        <f>L8497-M8497</f>
        <v/>
      </c>
    </row>
    <row r="8498">
      <c r="A8498" t="inlineStr">
        <is>
          <t>T1008496</t>
        </is>
      </c>
      <c r="B8498" t="inlineStr">
        <is>
          <t>2023-04-02</t>
        </is>
      </c>
      <c r="C8498" t="inlineStr">
        <is>
          <t>S030</t>
        </is>
      </c>
      <c r="D8498" t="inlineStr">
        <is>
          <t>Store_030</t>
        </is>
      </c>
      <c r="E8498" t="inlineStr">
        <is>
          <t>North</t>
        </is>
      </c>
      <c r="F8498" t="inlineStr">
        <is>
          <t>P0104</t>
        </is>
      </c>
      <c r="G8498" t="inlineStr">
        <is>
          <t>Prod_0104</t>
        </is>
      </c>
      <c r="H8498" t="inlineStr">
        <is>
          <t>Clothing</t>
        </is>
      </c>
      <c r="I8498" t="n">
        <v>2</v>
      </c>
      <c r="J8498" t="n">
        <v>784.54</v>
      </c>
      <c r="K8498" t="n">
        <v>0</v>
      </c>
      <c r="L8498">
        <f>I8498*J8498*(1-K8498)</f>
        <v/>
      </c>
      <c r="M8498">
        <f>VLOOKUP(F8498,Products!A:D,4,FALSE)*I8498</f>
        <v/>
      </c>
      <c r="N8498">
        <f>L8498-M8498</f>
        <v/>
      </c>
    </row>
    <row r="8499">
      <c r="A8499" t="inlineStr">
        <is>
          <t>T1008497</t>
        </is>
      </c>
      <c r="B8499" t="inlineStr">
        <is>
          <t>2023-04-30</t>
        </is>
      </c>
      <c r="C8499" t="inlineStr">
        <is>
          <t>S030</t>
        </is>
      </c>
      <c r="D8499" t="inlineStr">
        <is>
          <t>Store_030</t>
        </is>
      </c>
      <c r="E8499" t="inlineStr">
        <is>
          <t>North</t>
        </is>
      </c>
      <c r="F8499" t="inlineStr">
        <is>
          <t>P0114</t>
        </is>
      </c>
      <c r="G8499" t="inlineStr">
        <is>
          <t>Prod_0114</t>
        </is>
      </c>
      <c r="H8499" t="inlineStr">
        <is>
          <t>Beverages</t>
        </is>
      </c>
      <c r="I8499" t="n">
        <v>5</v>
      </c>
      <c r="J8499" t="n">
        <v>613.8200000000001</v>
      </c>
      <c r="K8499" t="n">
        <v>0.2</v>
      </c>
      <c r="L8499">
        <f>I8499*J8499*(1-K8499)</f>
        <v/>
      </c>
      <c r="M8499">
        <f>VLOOKUP(F8499,Products!A:D,4,FALSE)*I8499</f>
        <v/>
      </c>
      <c r="N8499">
        <f>L8499-M8499</f>
        <v/>
      </c>
    </row>
    <row r="8500">
      <c r="A8500" t="inlineStr">
        <is>
          <t>T1008498</t>
        </is>
      </c>
      <c r="B8500" t="inlineStr">
        <is>
          <t>2025-04-08</t>
        </is>
      </c>
      <c r="C8500" t="inlineStr">
        <is>
          <t>S034</t>
        </is>
      </c>
      <c r="D8500" t="inlineStr">
        <is>
          <t>Store_034</t>
        </is>
      </c>
      <c r="E8500" t="inlineStr">
        <is>
          <t>Central</t>
        </is>
      </c>
      <c r="F8500" t="inlineStr">
        <is>
          <t>P0056</t>
        </is>
      </c>
      <c r="G8500" t="inlineStr">
        <is>
          <t>Prod_0056</t>
        </is>
      </c>
      <c r="H8500" t="inlineStr">
        <is>
          <t>Household</t>
        </is>
      </c>
      <c r="I8500" t="n">
        <v>5</v>
      </c>
      <c r="J8500" t="n">
        <v>222.88</v>
      </c>
      <c r="K8500" t="n">
        <v>0.15</v>
      </c>
      <c r="L8500">
        <f>I8500*J8500*(1-K8500)</f>
        <v/>
      </c>
      <c r="M8500">
        <f>VLOOKUP(F8500,Products!A:D,4,FALSE)*I8500</f>
        <v/>
      </c>
      <c r="N8500">
        <f>L8500-M8500</f>
        <v/>
      </c>
    </row>
    <row r="8501">
      <c r="A8501" t="inlineStr">
        <is>
          <t>T1008499</t>
        </is>
      </c>
      <c r="B8501" t="inlineStr">
        <is>
          <t>2023-01-24</t>
        </is>
      </c>
      <c r="C8501" t="inlineStr">
        <is>
          <t>S048</t>
        </is>
      </c>
      <c r="D8501" t="inlineStr">
        <is>
          <t>Store_048</t>
        </is>
      </c>
      <c r="E8501" t="inlineStr">
        <is>
          <t>South</t>
        </is>
      </c>
      <c r="F8501" t="inlineStr">
        <is>
          <t>P0030</t>
        </is>
      </c>
      <c r="G8501" t="inlineStr">
        <is>
          <t>Prod_0030</t>
        </is>
      </c>
      <c r="H8501" t="inlineStr">
        <is>
          <t>Household</t>
        </is>
      </c>
      <c r="I8501" t="n">
        <v>1</v>
      </c>
      <c r="J8501" t="n">
        <v>547.55</v>
      </c>
      <c r="K8501" t="n">
        <v>0.2</v>
      </c>
      <c r="L8501">
        <f>I8501*J8501*(1-K8501)</f>
        <v/>
      </c>
      <c r="M8501">
        <f>VLOOKUP(F8501,Products!A:D,4,FALSE)*I8501</f>
        <v/>
      </c>
      <c r="N8501">
        <f>L8501-M8501</f>
        <v/>
      </c>
    </row>
    <row r="8502">
      <c r="A8502" t="inlineStr">
        <is>
          <t>T1008500</t>
        </is>
      </c>
      <c r="B8502" t="inlineStr">
        <is>
          <t>2023-09-26</t>
        </is>
      </c>
      <c r="C8502" t="inlineStr">
        <is>
          <t>S019</t>
        </is>
      </c>
      <c r="D8502" t="inlineStr">
        <is>
          <t>Store_019</t>
        </is>
      </c>
      <c r="E8502" t="inlineStr">
        <is>
          <t>East</t>
        </is>
      </c>
      <c r="F8502" t="inlineStr">
        <is>
          <t>P0043</t>
        </is>
      </c>
      <c r="G8502" t="inlineStr">
        <is>
          <t>Prod_0043</t>
        </is>
      </c>
      <c r="H8502" t="inlineStr">
        <is>
          <t>Food</t>
        </is>
      </c>
      <c r="I8502" t="n">
        <v>8</v>
      </c>
      <c r="J8502" t="n">
        <v>180.75</v>
      </c>
      <c r="K8502" t="n">
        <v>0.05</v>
      </c>
      <c r="L8502">
        <f>I8502*J8502*(1-K8502)</f>
        <v/>
      </c>
      <c r="M8502">
        <f>VLOOKUP(F8502,Products!A:D,4,FALSE)*I8502</f>
        <v/>
      </c>
      <c r="N8502">
        <f>L8502-M8502</f>
        <v/>
      </c>
    </row>
    <row r="8503">
      <c r="A8503" t="inlineStr">
        <is>
          <t>T1008501</t>
        </is>
      </c>
      <c r="B8503" t="inlineStr">
        <is>
          <t>2023-05-19</t>
        </is>
      </c>
      <c r="C8503" t="inlineStr">
        <is>
          <t>S003</t>
        </is>
      </c>
      <c r="D8503" t="inlineStr">
        <is>
          <t>Store_003</t>
        </is>
      </c>
      <c r="E8503" t="inlineStr">
        <is>
          <t>North</t>
        </is>
      </c>
      <c r="F8503" t="inlineStr">
        <is>
          <t>P0075</t>
        </is>
      </c>
      <c r="G8503" t="inlineStr">
        <is>
          <t>Prod_0075</t>
        </is>
      </c>
      <c r="H8503" t="inlineStr">
        <is>
          <t>Beverages</t>
        </is>
      </c>
      <c r="I8503" t="n">
        <v>5</v>
      </c>
      <c r="J8503" t="n">
        <v>902.09</v>
      </c>
      <c r="K8503" t="n">
        <v>0</v>
      </c>
      <c r="L8503">
        <f>I8503*J8503*(1-K8503)</f>
        <v/>
      </c>
      <c r="M8503">
        <f>VLOOKUP(F8503,Products!A:D,4,FALSE)*I8503</f>
        <v/>
      </c>
      <c r="N8503">
        <f>L8503-M8503</f>
        <v/>
      </c>
    </row>
    <row r="8504">
      <c r="A8504" t="inlineStr">
        <is>
          <t>T1008502</t>
        </is>
      </c>
      <c r="B8504" t="inlineStr">
        <is>
          <t>2024-08-06</t>
        </is>
      </c>
      <c r="C8504" t="inlineStr">
        <is>
          <t>S017</t>
        </is>
      </c>
      <c r="D8504" t="inlineStr">
        <is>
          <t>Store_017</t>
        </is>
      </c>
      <c r="E8504" t="inlineStr">
        <is>
          <t>South</t>
        </is>
      </c>
      <c r="F8504" t="inlineStr">
        <is>
          <t>P0144</t>
        </is>
      </c>
      <c r="G8504" t="inlineStr">
        <is>
          <t>Prod_0144</t>
        </is>
      </c>
      <c r="H8504" t="inlineStr">
        <is>
          <t>Stationery</t>
        </is>
      </c>
      <c r="I8504" t="n">
        <v>7</v>
      </c>
      <c r="J8504" t="n">
        <v>253.99</v>
      </c>
      <c r="K8504" t="n">
        <v>0</v>
      </c>
      <c r="L8504">
        <f>I8504*J8504*(1-K8504)</f>
        <v/>
      </c>
      <c r="M8504">
        <f>VLOOKUP(F8504,Products!A:D,4,FALSE)*I8504</f>
        <v/>
      </c>
      <c r="N8504">
        <f>L8504-M8504</f>
        <v/>
      </c>
    </row>
    <row r="8505">
      <c r="A8505" t="inlineStr">
        <is>
          <t>T1008503</t>
        </is>
      </c>
      <c r="B8505" t="inlineStr">
        <is>
          <t>2024-02-14</t>
        </is>
      </c>
      <c r="C8505" t="inlineStr">
        <is>
          <t>S017</t>
        </is>
      </c>
      <c r="D8505" t="inlineStr">
        <is>
          <t>Store_017</t>
        </is>
      </c>
      <c r="E8505" t="inlineStr">
        <is>
          <t>South</t>
        </is>
      </c>
      <c r="F8505" t="inlineStr">
        <is>
          <t>P0090</t>
        </is>
      </c>
      <c r="G8505" t="inlineStr">
        <is>
          <t>Prod_0090</t>
        </is>
      </c>
      <c r="H8505" t="inlineStr">
        <is>
          <t>Toys</t>
        </is>
      </c>
      <c r="I8505" t="n">
        <v>7</v>
      </c>
      <c r="J8505" t="n">
        <v>458.45</v>
      </c>
      <c r="K8505" t="n">
        <v>0</v>
      </c>
      <c r="L8505">
        <f>I8505*J8505*(1-K8505)</f>
        <v/>
      </c>
      <c r="M8505">
        <f>VLOOKUP(F8505,Products!A:D,4,FALSE)*I8505</f>
        <v/>
      </c>
      <c r="N8505">
        <f>L8505-M8505</f>
        <v/>
      </c>
    </row>
    <row r="8506">
      <c r="A8506" t="inlineStr">
        <is>
          <t>T1008504</t>
        </is>
      </c>
      <c r="B8506" t="inlineStr">
        <is>
          <t>2024-07-28</t>
        </is>
      </c>
      <c r="C8506" t="inlineStr">
        <is>
          <t>S039</t>
        </is>
      </c>
      <c r="D8506" t="inlineStr">
        <is>
          <t>Store_039</t>
        </is>
      </c>
      <c r="E8506" t="inlineStr">
        <is>
          <t>North</t>
        </is>
      </c>
      <c r="F8506" t="inlineStr">
        <is>
          <t>P0141</t>
        </is>
      </c>
      <c r="G8506" t="inlineStr">
        <is>
          <t>Prod_0141</t>
        </is>
      </c>
      <c r="H8506" t="inlineStr">
        <is>
          <t>Food</t>
        </is>
      </c>
      <c r="I8506" t="n">
        <v>2</v>
      </c>
      <c r="J8506" t="n">
        <v>1037.95</v>
      </c>
      <c r="K8506" t="n">
        <v>0.1</v>
      </c>
      <c r="L8506">
        <f>I8506*J8506*(1-K8506)</f>
        <v/>
      </c>
      <c r="M8506">
        <f>VLOOKUP(F8506,Products!A:D,4,FALSE)*I8506</f>
        <v/>
      </c>
      <c r="N8506">
        <f>L8506-M8506</f>
        <v/>
      </c>
    </row>
    <row r="8507">
      <c r="A8507" t="inlineStr">
        <is>
          <t>T1008505</t>
        </is>
      </c>
      <c r="B8507" t="inlineStr">
        <is>
          <t>2023-01-10</t>
        </is>
      </c>
      <c r="C8507" t="inlineStr">
        <is>
          <t>S040</t>
        </is>
      </c>
      <c r="D8507" t="inlineStr">
        <is>
          <t>Store_040</t>
        </is>
      </c>
      <c r="E8507" t="inlineStr">
        <is>
          <t>Central</t>
        </is>
      </c>
      <c r="F8507" t="inlineStr">
        <is>
          <t>P0091</t>
        </is>
      </c>
      <c r="G8507" t="inlineStr">
        <is>
          <t>Prod_0091</t>
        </is>
      </c>
      <c r="H8507" t="inlineStr">
        <is>
          <t>Toys</t>
        </is>
      </c>
      <c r="I8507" t="n">
        <v>1</v>
      </c>
      <c r="J8507" t="n">
        <v>257.15</v>
      </c>
      <c r="K8507" t="n">
        <v>0</v>
      </c>
      <c r="L8507">
        <f>I8507*J8507*(1-K8507)</f>
        <v/>
      </c>
      <c r="M8507">
        <f>VLOOKUP(F8507,Products!A:D,4,FALSE)*I8507</f>
        <v/>
      </c>
      <c r="N8507">
        <f>L8507-M8507</f>
        <v/>
      </c>
    </row>
    <row r="8508">
      <c r="A8508" t="inlineStr">
        <is>
          <t>T1008506</t>
        </is>
      </c>
      <c r="B8508" t="inlineStr">
        <is>
          <t>2023-08-21</t>
        </is>
      </c>
      <c r="C8508" t="inlineStr">
        <is>
          <t>S043</t>
        </is>
      </c>
      <c r="D8508" t="inlineStr">
        <is>
          <t>Store_043</t>
        </is>
      </c>
      <c r="E8508" t="inlineStr">
        <is>
          <t>East</t>
        </is>
      </c>
      <c r="F8508" t="inlineStr">
        <is>
          <t>P0186</t>
        </is>
      </c>
      <c r="G8508" t="inlineStr">
        <is>
          <t>Prod_0186</t>
        </is>
      </c>
      <c r="H8508" t="inlineStr">
        <is>
          <t>Household</t>
        </is>
      </c>
      <c r="I8508" t="n">
        <v>9</v>
      </c>
      <c r="J8508" t="n">
        <v>707.4400000000001</v>
      </c>
      <c r="K8508" t="n">
        <v>0.05</v>
      </c>
      <c r="L8508">
        <f>I8508*J8508*(1-K8508)</f>
        <v/>
      </c>
      <c r="M8508">
        <f>VLOOKUP(F8508,Products!A:D,4,FALSE)*I8508</f>
        <v/>
      </c>
      <c r="N8508">
        <f>L8508-M8508</f>
        <v/>
      </c>
    </row>
    <row r="8509">
      <c r="A8509" t="inlineStr">
        <is>
          <t>T1008507</t>
        </is>
      </c>
      <c r="B8509" t="inlineStr">
        <is>
          <t>2024-03-27</t>
        </is>
      </c>
      <c r="C8509" t="inlineStr">
        <is>
          <t>S048</t>
        </is>
      </c>
      <c r="D8509" t="inlineStr">
        <is>
          <t>Store_048</t>
        </is>
      </c>
      <c r="E8509" t="inlineStr">
        <is>
          <t>South</t>
        </is>
      </c>
      <c r="F8509" t="inlineStr">
        <is>
          <t>P0053</t>
        </is>
      </c>
      <c r="G8509" t="inlineStr">
        <is>
          <t>Prod_0053</t>
        </is>
      </c>
      <c r="H8509" t="inlineStr">
        <is>
          <t>Food</t>
        </is>
      </c>
      <c r="I8509" t="n">
        <v>6</v>
      </c>
      <c r="J8509" t="n">
        <v>371.96</v>
      </c>
      <c r="K8509" t="n">
        <v>0.05</v>
      </c>
      <c r="L8509">
        <f>I8509*J8509*(1-K8509)</f>
        <v/>
      </c>
      <c r="M8509">
        <f>VLOOKUP(F8509,Products!A:D,4,FALSE)*I8509</f>
        <v/>
      </c>
      <c r="N8509">
        <f>L8509-M8509</f>
        <v/>
      </c>
    </row>
    <row r="8510">
      <c r="A8510" t="inlineStr">
        <is>
          <t>T1008508</t>
        </is>
      </c>
      <c r="B8510" t="inlineStr">
        <is>
          <t>2023-01-15</t>
        </is>
      </c>
      <c r="C8510" t="inlineStr">
        <is>
          <t>S039</t>
        </is>
      </c>
      <c r="D8510" t="inlineStr">
        <is>
          <t>Store_039</t>
        </is>
      </c>
      <c r="E8510" t="inlineStr">
        <is>
          <t>North</t>
        </is>
      </c>
      <c r="F8510" t="inlineStr">
        <is>
          <t>P0133</t>
        </is>
      </c>
      <c r="G8510" t="inlineStr">
        <is>
          <t>Prod_0133</t>
        </is>
      </c>
      <c r="H8510" t="inlineStr">
        <is>
          <t>Stationery</t>
        </is>
      </c>
      <c r="I8510" t="n">
        <v>9</v>
      </c>
      <c r="J8510" t="n">
        <v>390.11</v>
      </c>
      <c r="K8510" t="n">
        <v>0.1</v>
      </c>
      <c r="L8510">
        <f>I8510*J8510*(1-K8510)</f>
        <v/>
      </c>
      <c r="M8510">
        <f>VLOOKUP(F8510,Products!A:D,4,FALSE)*I8510</f>
        <v/>
      </c>
      <c r="N8510">
        <f>L8510-M8510</f>
        <v/>
      </c>
    </row>
    <row r="8511">
      <c r="A8511" t="inlineStr">
        <is>
          <t>T1008509</t>
        </is>
      </c>
      <c r="B8511" t="inlineStr">
        <is>
          <t>2023-06-21</t>
        </is>
      </c>
      <c r="C8511" t="inlineStr">
        <is>
          <t>S007</t>
        </is>
      </c>
      <c r="D8511" t="inlineStr">
        <is>
          <t>Store_007</t>
        </is>
      </c>
      <c r="E8511" t="inlineStr">
        <is>
          <t>East</t>
        </is>
      </c>
      <c r="F8511" t="inlineStr">
        <is>
          <t>P0044</t>
        </is>
      </c>
      <c r="G8511" t="inlineStr">
        <is>
          <t>Prod_0044</t>
        </is>
      </c>
      <c r="H8511" t="inlineStr">
        <is>
          <t>Food</t>
        </is>
      </c>
      <c r="I8511" t="n">
        <v>8</v>
      </c>
      <c r="J8511" t="n">
        <v>202.97</v>
      </c>
      <c r="K8511" t="n">
        <v>0.1</v>
      </c>
      <c r="L8511">
        <f>I8511*J8511*(1-K8511)</f>
        <v/>
      </c>
      <c r="M8511">
        <f>VLOOKUP(F8511,Products!A:D,4,FALSE)*I8511</f>
        <v/>
      </c>
      <c r="N8511">
        <f>L8511-M8511</f>
        <v/>
      </c>
    </row>
    <row r="8512">
      <c r="A8512" t="inlineStr">
        <is>
          <t>T1008510</t>
        </is>
      </c>
      <c r="B8512" t="inlineStr">
        <is>
          <t>2024-11-03</t>
        </is>
      </c>
      <c r="C8512" t="inlineStr">
        <is>
          <t>S009</t>
        </is>
      </c>
      <c r="D8512" t="inlineStr">
        <is>
          <t>Store_009</t>
        </is>
      </c>
      <c r="E8512" t="inlineStr">
        <is>
          <t>Central</t>
        </is>
      </c>
      <c r="F8512" t="inlineStr">
        <is>
          <t>P0082</t>
        </is>
      </c>
      <c r="G8512" t="inlineStr">
        <is>
          <t>Prod_0082</t>
        </is>
      </c>
      <c r="H8512" t="inlineStr">
        <is>
          <t>Food</t>
        </is>
      </c>
      <c r="I8512" t="n">
        <v>4</v>
      </c>
      <c r="J8512" t="n">
        <v>747.22</v>
      </c>
      <c r="K8512" t="n">
        <v>0</v>
      </c>
      <c r="L8512">
        <f>I8512*J8512*(1-K8512)</f>
        <v/>
      </c>
      <c r="M8512">
        <f>VLOOKUP(F8512,Products!A:D,4,FALSE)*I8512</f>
        <v/>
      </c>
      <c r="N8512">
        <f>L8512-M8512</f>
        <v/>
      </c>
    </row>
    <row r="8513">
      <c r="A8513" t="inlineStr">
        <is>
          <t>T1008511</t>
        </is>
      </c>
      <c r="B8513" t="inlineStr">
        <is>
          <t>2025-04-18</t>
        </is>
      </c>
      <c r="C8513" t="inlineStr">
        <is>
          <t>S012</t>
        </is>
      </c>
      <c r="D8513" t="inlineStr">
        <is>
          <t>Store_012</t>
        </is>
      </c>
      <c r="E8513" t="inlineStr">
        <is>
          <t>South</t>
        </is>
      </c>
      <c r="F8513" t="inlineStr">
        <is>
          <t>P0140</t>
        </is>
      </c>
      <c r="G8513" t="inlineStr">
        <is>
          <t>Prod_0140</t>
        </is>
      </c>
      <c r="H8513" t="inlineStr">
        <is>
          <t>Food</t>
        </is>
      </c>
      <c r="I8513" t="n">
        <v>6</v>
      </c>
      <c r="J8513" t="n">
        <v>891.75</v>
      </c>
      <c r="K8513" t="n">
        <v>0.2</v>
      </c>
      <c r="L8513">
        <f>I8513*J8513*(1-K8513)</f>
        <v/>
      </c>
      <c r="M8513">
        <f>VLOOKUP(F8513,Products!A:D,4,FALSE)*I8513</f>
        <v/>
      </c>
      <c r="N8513">
        <f>L8513-M8513</f>
        <v/>
      </c>
    </row>
    <row r="8514">
      <c r="A8514" t="inlineStr">
        <is>
          <t>T1008512</t>
        </is>
      </c>
      <c r="B8514" t="inlineStr">
        <is>
          <t>2024-04-19</t>
        </is>
      </c>
      <c r="C8514" t="inlineStr">
        <is>
          <t>S016</t>
        </is>
      </c>
      <c r="D8514" t="inlineStr">
        <is>
          <t>Store_016</t>
        </is>
      </c>
      <c r="E8514" t="inlineStr">
        <is>
          <t>West</t>
        </is>
      </c>
      <c r="F8514" t="inlineStr">
        <is>
          <t>P0106</t>
        </is>
      </c>
      <c r="G8514" t="inlineStr">
        <is>
          <t>Prod_0106</t>
        </is>
      </c>
      <c r="H8514" t="inlineStr">
        <is>
          <t>Electronics</t>
        </is>
      </c>
      <c r="I8514" t="n">
        <v>9</v>
      </c>
      <c r="J8514" t="n">
        <v>820.02</v>
      </c>
      <c r="K8514" t="n">
        <v>0.1</v>
      </c>
      <c r="L8514">
        <f>I8514*J8514*(1-K8514)</f>
        <v/>
      </c>
      <c r="M8514">
        <f>VLOOKUP(F8514,Products!A:D,4,FALSE)*I8514</f>
        <v/>
      </c>
      <c r="N8514">
        <f>L8514-M8514</f>
        <v/>
      </c>
    </row>
    <row r="8515">
      <c r="A8515" t="inlineStr">
        <is>
          <t>T1008513</t>
        </is>
      </c>
      <c r="B8515" t="inlineStr">
        <is>
          <t>2024-06-16</t>
        </is>
      </c>
      <c r="C8515" t="inlineStr">
        <is>
          <t>S012</t>
        </is>
      </c>
      <c r="D8515" t="inlineStr">
        <is>
          <t>Store_012</t>
        </is>
      </c>
      <c r="E8515" t="inlineStr">
        <is>
          <t>South</t>
        </is>
      </c>
      <c r="F8515" t="inlineStr">
        <is>
          <t>P0030</t>
        </is>
      </c>
      <c r="G8515" t="inlineStr">
        <is>
          <t>Prod_0030</t>
        </is>
      </c>
      <c r="H8515" t="inlineStr">
        <is>
          <t>Household</t>
        </is>
      </c>
      <c r="I8515" t="n">
        <v>9</v>
      </c>
      <c r="J8515" t="n">
        <v>681.58</v>
      </c>
      <c r="K8515" t="n">
        <v>0</v>
      </c>
      <c r="L8515">
        <f>I8515*J8515*(1-K8515)</f>
        <v/>
      </c>
      <c r="M8515">
        <f>VLOOKUP(F8515,Products!A:D,4,FALSE)*I8515</f>
        <v/>
      </c>
      <c r="N8515">
        <f>L8515-M8515</f>
        <v/>
      </c>
    </row>
    <row r="8516">
      <c r="A8516" t="inlineStr">
        <is>
          <t>T1008514</t>
        </is>
      </c>
      <c r="B8516" t="inlineStr">
        <is>
          <t>2023-01-26</t>
        </is>
      </c>
      <c r="C8516" t="inlineStr">
        <is>
          <t>S026</t>
        </is>
      </c>
      <c r="D8516" t="inlineStr">
        <is>
          <t>Store_026</t>
        </is>
      </c>
      <c r="E8516" t="inlineStr">
        <is>
          <t>North</t>
        </is>
      </c>
      <c r="F8516" t="inlineStr">
        <is>
          <t>P0153</t>
        </is>
      </c>
      <c r="G8516" t="inlineStr">
        <is>
          <t>Prod_0153</t>
        </is>
      </c>
      <c r="H8516" t="inlineStr">
        <is>
          <t>Clothing</t>
        </is>
      </c>
      <c r="I8516" t="n">
        <v>6</v>
      </c>
      <c r="J8516" t="n">
        <v>165.24</v>
      </c>
      <c r="K8516" t="n">
        <v>0</v>
      </c>
      <c r="L8516">
        <f>I8516*J8516*(1-K8516)</f>
        <v/>
      </c>
      <c r="M8516">
        <f>VLOOKUP(F8516,Products!A:D,4,FALSE)*I8516</f>
        <v/>
      </c>
      <c r="N8516">
        <f>L8516-M8516</f>
        <v/>
      </c>
    </row>
    <row r="8517">
      <c r="A8517" t="inlineStr">
        <is>
          <t>T1008515</t>
        </is>
      </c>
      <c r="B8517" t="inlineStr">
        <is>
          <t>2025-05-24</t>
        </is>
      </c>
      <c r="C8517" t="inlineStr">
        <is>
          <t>S026</t>
        </is>
      </c>
      <c r="D8517" t="inlineStr">
        <is>
          <t>Store_026</t>
        </is>
      </c>
      <c r="E8517" t="inlineStr">
        <is>
          <t>North</t>
        </is>
      </c>
      <c r="F8517" t="inlineStr">
        <is>
          <t>P0007</t>
        </is>
      </c>
      <c r="G8517" t="inlineStr">
        <is>
          <t>Prod_0007</t>
        </is>
      </c>
      <c r="H8517" t="inlineStr">
        <is>
          <t>Food</t>
        </is>
      </c>
      <c r="I8517" t="n">
        <v>2</v>
      </c>
      <c r="J8517" t="n">
        <v>150.43</v>
      </c>
      <c r="K8517" t="n">
        <v>0</v>
      </c>
      <c r="L8517">
        <f>I8517*J8517*(1-K8517)</f>
        <v/>
      </c>
      <c r="M8517">
        <f>VLOOKUP(F8517,Products!A:D,4,FALSE)*I8517</f>
        <v/>
      </c>
      <c r="N8517">
        <f>L8517-M8517</f>
        <v/>
      </c>
    </row>
    <row r="8518">
      <c r="A8518" t="inlineStr">
        <is>
          <t>T1008516</t>
        </is>
      </c>
      <c r="B8518" t="inlineStr">
        <is>
          <t>2025-08-09</t>
        </is>
      </c>
      <c r="C8518" t="inlineStr">
        <is>
          <t>S049</t>
        </is>
      </c>
      <c r="D8518" t="inlineStr">
        <is>
          <t>Store_049</t>
        </is>
      </c>
      <c r="E8518" t="inlineStr">
        <is>
          <t>North</t>
        </is>
      </c>
      <c r="F8518" t="inlineStr">
        <is>
          <t>P0157</t>
        </is>
      </c>
      <c r="G8518" t="inlineStr">
        <is>
          <t>Prod_0157</t>
        </is>
      </c>
      <c r="H8518" t="inlineStr">
        <is>
          <t>Toys</t>
        </is>
      </c>
      <c r="I8518" t="n">
        <v>4</v>
      </c>
      <c r="J8518" t="n">
        <v>239.39</v>
      </c>
      <c r="K8518" t="n">
        <v>0</v>
      </c>
      <c r="L8518">
        <f>I8518*J8518*(1-K8518)</f>
        <v/>
      </c>
      <c r="M8518">
        <f>VLOOKUP(F8518,Products!A:D,4,FALSE)*I8518</f>
        <v/>
      </c>
      <c r="N8518">
        <f>L8518-M8518</f>
        <v/>
      </c>
    </row>
    <row r="8519">
      <c r="A8519" t="inlineStr">
        <is>
          <t>T1008517</t>
        </is>
      </c>
      <c r="B8519" t="inlineStr">
        <is>
          <t>2024-01-13</t>
        </is>
      </c>
      <c r="C8519" t="inlineStr">
        <is>
          <t>S002</t>
        </is>
      </c>
      <c r="D8519" t="inlineStr">
        <is>
          <t>Store_002</t>
        </is>
      </c>
      <c r="E8519" t="inlineStr">
        <is>
          <t>South</t>
        </is>
      </c>
      <c r="F8519" t="inlineStr">
        <is>
          <t>P0056</t>
        </is>
      </c>
      <c r="G8519" t="inlineStr">
        <is>
          <t>Prod_0056</t>
        </is>
      </c>
      <c r="H8519" t="inlineStr">
        <is>
          <t>Household</t>
        </is>
      </c>
      <c r="I8519" t="n">
        <v>5</v>
      </c>
      <c r="J8519" t="n">
        <v>330.7</v>
      </c>
      <c r="K8519" t="n">
        <v>0</v>
      </c>
      <c r="L8519">
        <f>I8519*J8519*(1-K8519)</f>
        <v/>
      </c>
      <c r="M8519">
        <f>VLOOKUP(F8519,Products!A:D,4,FALSE)*I8519</f>
        <v/>
      </c>
      <c r="N8519">
        <f>L8519-M8519</f>
        <v/>
      </c>
    </row>
    <row r="8520">
      <c r="A8520" t="inlineStr">
        <is>
          <t>T1008518</t>
        </is>
      </c>
      <c r="B8520" t="inlineStr">
        <is>
          <t>2025-03-10</t>
        </is>
      </c>
      <c r="C8520" t="inlineStr">
        <is>
          <t>S013</t>
        </is>
      </c>
      <c r="D8520" t="inlineStr">
        <is>
          <t>Store_013</t>
        </is>
      </c>
      <c r="E8520" t="inlineStr">
        <is>
          <t>North</t>
        </is>
      </c>
      <c r="F8520" t="inlineStr">
        <is>
          <t>P0117</t>
        </is>
      </c>
      <c r="G8520" t="inlineStr">
        <is>
          <t>Prod_0117</t>
        </is>
      </c>
      <c r="H8520" t="inlineStr">
        <is>
          <t>Electronics</t>
        </is>
      </c>
      <c r="I8520" t="n">
        <v>7</v>
      </c>
      <c r="J8520" t="n">
        <v>400.85</v>
      </c>
      <c r="K8520" t="n">
        <v>0</v>
      </c>
      <c r="L8520">
        <f>I8520*J8520*(1-K8520)</f>
        <v/>
      </c>
      <c r="M8520">
        <f>VLOOKUP(F8520,Products!A:D,4,FALSE)*I8520</f>
        <v/>
      </c>
      <c r="N8520">
        <f>L8520-M8520</f>
        <v/>
      </c>
    </row>
    <row r="8521">
      <c r="A8521" t="inlineStr">
        <is>
          <t>T1008519</t>
        </is>
      </c>
      <c r="B8521" t="inlineStr">
        <is>
          <t>2023-03-06</t>
        </is>
      </c>
      <c r="C8521" t="inlineStr">
        <is>
          <t>S039</t>
        </is>
      </c>
      <c r="D8521" t="inlineStr">
        <is>
          <t>Store_039</t>
        </is>
      </c>
      <c r="E8521" t="inlineStr">
        <is>
          <t>North</t>
        </is>
      </c>
      <c r="F8521" t="inlineStr">
        <is>
          <t>P0002</t>
        </is>
      </c>
      <c r="G8521" t="inlineStr">
        <is>
          <t>Prod_0002</t>
        </is>
      </c>
      <c r="H8521" t="inlineStr">
        <is>
          <t>Food</t>
        </is>
      </c>
      <c r="I8521" t="n">
        <v>5</v>
      </c>
      <c r="J8521" t="n">
        <v>193.48</v>
      </c>
      <c r="K8521" t="n">
        <v>0</v>
      </c>
      <c r="L8521">
        <f>I8521*J8521*(1-K8521)</f>
        <v/>
      </c>
      <c r="M8521">
        <f>VLOOKUP(F8521,Products!A:D,4,FALSE)*I8521</f>
        <v/>
      </c>
      <c r="N8521">
        <f>L8521-M8521</f>
        <v/>
      </c>
    </row>
    <row r="8522">
      <c r="A8522" t="inlineStr">
        <is>
          <t>T1008520</t>
        </is>
      </c>
      <c r="B8522" t="inlineStr">
        <is>
          <t>2025-07-23</t>
        </is>
      </c>
      <c r="C8522" t="inlineStr">
        <is>
          <t>S022</t>
        </is>
      </c>
      <c r="D8522" t="inlineStr">
        <is>
          <t>Store_022</t>
        </is>
      </c>
      <c r="E8522" t="inlineStr">
        <is>
          <t>East</t>
        </is>
      </c>
      <c r="F8522" t="inlineStr">
        <is>
          <t>P0121</t>
        </is>
      </c>
      <c r="G8522" t="inlineStr">
        <is>
          <t>Prod_0121</t>
        </is>
      </c>
      <c r="H8522" t="inlineStr">
        <is>
          <t>Clothing</t>
        </is>
      </c>
      <c r="I8522" t="n">
        <v>5</v>
      </c>
      <c r="J8522" t="n">
        <v>824.62</v>
      </c>
      <c r="K8522" t="n">
        <v>0.05</v>
      </c>
      <c r="L8522">
        <f>I8522*J8522*(1-K8522)</f>
        <v/>
      </c>
      <c r="M8522">
        <f>VLOOKUP(F8522,Products!A:D,4,FALSE)*I8522</f>
        <v/>
      </c>
      <c r="N8522">
        <f>L8522-M8522</f>
        <v/>
      </c>
    </row>
    <row r="8523">
      <c r="A8523" t="inlineStr">
        <is>
          <t>T1008521</t>
        </is>
      </c>
      <c r="B8523" t="inlineStr">
        <is>
          <t>2024-02-11</t>
        </is>
      </c>
      <c r="C8523" t="inlineStr">
        <is>
          <t>S023</t>
        </is>
      </c>
      <c r="D8523" t="inlineStr">
        <is>
          <t>Store_023</t>
        </is>
      </c>
      <c r="E8523" t="inlineStr">
        <is>
          <t>South</t>
        </is>
      </c>
      <c r="F8523" t="inlineStr">
        <is>
          <t>P0167</t>
        </is>
      </c>
      <c r="G8523" t="inlineStr">
        <is>
          <t>Prod_0167</t>
        </is>
      </c>
      <c r="H8523" t="inlineStr">
        <is>
          <t>Beverages</t>
        </is>
      </c>
      <c r="I8523" t="n">
        <v>2</v>
      </c>
      <c r="J8523" t="n">
        <v>497.46</v>
      </c>
      <c r="K8523" t="n">
        <v>0</v>
      </c>
      <c r="L8523">
        <f>I8523*J8523*(1-K8523)</f>
        <v/>
      </c>
      <c r="M8523">
        <f>VLOOKUP(F8523,Products!A:D,4,FALSE)*I8523</f>
        <v/>
      </c>
      <c r="N8523">
        <f>L8523-M8523</f>
        <v/>
      </c>
    </row>
    <row r="8524">
      <c r="A8524" t="inlineStr">
        <is>
          <t>T1008522</t>
        </is>
      </c>
      <c r="B8524" t="inlineStr">
        <is>
          <t>2024-11-02</t>
        </is>
      </c>
      <c r="C8524" t="inlineStr">
        <is>
          <t>S031</t>
        </is>
      </c>
      <c r="D8524" t="inlineStr">
        <is>
          <t>Store_031</t>
        </is>
      </c>
      <c r="E8524" t="inlineStr">
        <is>
          <t>Central</t>
        </is>
      </c>
      <c r="F8524" t="inlineStr">
        <is>
          <t>P0100</t>
        </is>
      </c>
      <c r="G8524" t="inlineStr">
        <is>
          <t>Prod_0100</t>
        </is>
      </c>
      <c r="H8524" t="inlineStr">
        <is>
          <t>Household</t>
        </is>
      </c>
      <c r="I8524" t="n">
        <v>5</v>
      </c>
      <c r="J8524" t="n">
        <v>484.88</v>
      </c>
      <c r="K8524" t="n">
        <v>0.15</v>
      </c>
      <c r="L8524">
        <f>I8524*J8524*(1-K8524)</f>
        <v/>
      </c>
      <c r="M8524">
        <f>VLOOKUP(F8524,Products!A:D,4,FALSE)*I8524</f>
        <v/>
      </c>
      <c r="N8524">
        <f>L8524-M8524</f>
        <v/>
      </c>
    </row>
    <row r="8525">
      <c r="A8525" t="inlineStr">
        <is>
          <t>T1008523</t>
        </is>
      </c>
      <c r="B8525" t="inlineStr">
        <is>
          <t>2023-07-10</t>
        </is>
      </c>
      <c r="C8525" t="inlineStr">
        <is>
          <t>S045</t>
        </is>
      </c>
      <c r="D8525" t="inlineStr">
        <is>
          <t>Store_045</t>
        </is>
      </c>
      <c r="E8525" t="inlineStr">
        <is>
          <t>East</t>
        </is>
      </c>
      <c r="F8525" t="inlineStr">
        <is>
          <t>P0180</t>
        </is>
      </c>
      <c r="G8525" t="inlineStr">
        <is>
          <t>Prod_0180</t>
        </is>
      </c>
      <c r="H8525" t="inlineStr">
        <is>
          <t>Clothing</t>
        </is>
      </c>
      <c r="I8525" t="n">
        <v>5</v>
      </c>
      <c r="J8525" t="n">
        <v>467.75</v>
      </c>
      <c r="K8525" t="n">
        <v>0</v>
      </c>
      <c r="L8525">
        <f>I8525*J8525*(1-K8525)</f>
        <v/>
      </c>
      <c r="M8525">
        <f>VLOOKUP(F8525,Products!A:D,4,FALSE)*I8525</f>
        <v/>
      </c>
      <c r="N8525">
        <f>L8525-M8525</f>
        <v/>
      </c>
    </row>
    <row r="8526">
      <c r="A8526" t="inlineStr">
        <is>
          <t>T1008524</t>
        </is>
      </c>
      <c r="B8526" t="inlineStr">
        <is>
          <t>2024-11-15</t>
        </is>
      </c>
      <c r="C8526" t="inlineStr">
        <is>
          <t>S010</t>
        </is>
      </c>
      <c r="D8526" t="inlineStr">
        <is>
          <t>Store_010</t>
        </is>
      </c>
      <c r="E8526" t="inlineStr">
        <is>
          <t>North</t>
        </is>
      </c>
      <c r="F8526" t="inlineStr">
        <is>
          <t>P0156</t>
        </is>
      </c>
      <c r="G8526" t="inlineStr">
        <is>
          <t>Prod_0156</t>
        </is>
      </c>
      <c r="H8526" t="inlineStr">
        <is>
          <t>Toys</t>
        </is>
      </c>
      <c r="I8526" t="n">
        <v>5</v>
      </c>
      <c r="J8526" t="n">
        <v>462.81</v>
      </c>
      <c r="K8526" t="n">
        <v>0</v>
      </c>
      <c r="L8526">
        <f>I8526*J8526*(1-K8526)</f>
        <v/>
      </c>
      <c r="M8526">
        <f>VLOOKUP(F8526,Products!A:D,4,FALSE)*I8526</f>
        <v/>
      </c>
      <c r="N8526">
        <f>L8526-M8526</f>
        <v/>
      </c>
    </row>
    <row r="8527">
      <c r="A8527" t="inlineStr">
        <is>
          <t>T1008525</t>
        </is>
      </c>
      <c r="B8527" t="inlineStr">
        <is>
          <t>2024-02-08</t>
        </is>
      </c>
      <c r="C8527" t="inlineStr">
        <is>
          <t>S019</t>
        </is>
      </c>
      <c r="D8527" t="inlineStr">
        <is>
          <t>Store_019</t>
        </is>
      </c>
      <c r="E8527" t="inlineStr">
        <is>
          <t>East</t>
        </is>
      </c>
      <c r="F8527" t="inlineStr">
        <is>
          <t>P0046</t>
        </is>
      </c>
      <c r="G8527" t="inlineStr">
        <is>
          <t>Prod_0046</t>
        </is>
      </c>
      <c r="H8527" t="inlineStr">
        <is>
          <t>Electronics</t>
        </is>
      </c>
      <c r="I8527" t="n">
        <v>3</v>
      </c>
      <c r="J8527" t="n">
        <v>61.24</v>
      </c>
      <c r="K8527" t="n">
        <v>0</v>
      </c>
      <c r="L8527">
        <f>I8527*J8527*(1-K8527)</f>
        <v/>
      </c>
      <c r="M8527">
        <f>VLOOKUP(F8527,Products!A:D,4,FALSE)*I8527</f>
        <v/>
      </c>
      <c r="N8527">
        <f>L8527-M8527</f>
        <v/>
      </c>
    </row>
    <row r="8528">
      <c r="A8528" t="inlineStr">
        <is>
          <t>T1008526</t>
        </is>
      </c>
      <c r="B8528" t="inlineStr">
        <is>
          <t>2023-09-16</t>
        </is>
      </c>
      <c r="C8528" t="inlineStr">
        <is>
          <t>S043</t>
        </is>
      </c>
      <c r="D8528" t="inlineStr">
        <is>
          <t>Store_043</t>
        </is>
      </c>
      <c r="E8528" t="inlineStr">
        <is>
          <t>East</t>
        </is>
      </c>
      <c r="F8528" t="inlineStr">
        <is>
          <t>P0108</t>
        </is>
      </c>
      <c r="G8528" t="inlineStr">
        <is>
          <t>Prod_0108</t>
        </is>
      </c>
      <c r="H8528" t="inlineStr">
        <is>
          <t>Stationery</t>
        </is>
      </c>
      <c r="I8528" t="n">
        <v>1</v>
      </c>
      <c r="J8528" t="n">
        <v>613.9400000000001</v>
      </c>
      <c r="K8528" t="n">
        <v>0</v>
      </c>
      <c r="L8528">
        <f>I8528*J8528*(1-K8528)</f>
        <v/>
      </c>
      <c r="M8528">
        <f>VLOOKUP(F8528,Products!A:D,4,FALSE)*I8528</f>
        <v/>
      </c>
      <c r="N8528">
        <f>L8528-M8528</f>
        <v/>
      </c>
    </row>
    <row r="8529">
      <c r="A8529" t="inlineStr">
        <is>
          <t>T1008527</t>
        </is>
      </c>
      <c r="B8529" t="inlineStr">
        <is>
          <t>2023-01-13</t>
        </is>
      </c>
      <c r="C8529" t="inlineStr">
        <is>
          <t>S028</t>
        </is>
      </c>
      <c r="D8529" t="inlineStr">
        <is>
          <t>Store_028</t>
        </is>
      </c>
      <c r="E8529" t="inlineStr">
        <is>
          <t>North</t>
        </is>
      </c>
      <c r="F8529" t="inlineStr">
        <is>
          <t>P0028</t>
        </is>
      </c>
      <c r="G8529" t="inlineStr">
        <is>
          <t>Prod_0028</t>
        </is>
      </c>
      <c r="H8529" t="inlineStr">
        <is>
          <t>Food</t>
        </is>
      </c>
      <c r="I8529" t="n">
        <v>6</v>
      </c>
      <c r="J8529" t="n">
        <v>597.12</v>
      </c>
      <c r="K8529" t="n">
        <v>0.05</v>
      </c>
      <c r="L8529">
        <f>I8529*J8529*(1-K8529)</f>
        <v/>
      </c>
      <c r="M8529">
        <f>VLOOKUP(F8529,Products!A:D,4,FALSE)*I8529</f>
        <v/>
      </c>
      <c r="N8529">
        <f>L8529-M8529</f>
        <v/>
      </c>
    </row>
    <row r="8530">
      <c r="A8530" t="inlineStr">
        <is>
          <t>T1008528</t>
        </is>
      </c>
      <c r="B8530" t="inlineStr">
        <is>
          <t>2025-02-24</t>
        </is>
      </c>
      <c r="C8530" t="inlineStr">
        <is>
          <t>S041</t>
        </is>
      </c>
      <c r="D8530" t="inlineStr">
        <is>
          <t>Store_041</t>
        </is>
      </c>
      <c r="E8530" t="inlineStr">
        <is>
          <t>East</t>
        </is>
      </c>
      <c r="F8530" t="inlineStr">
        <is>
          <t>P0162</t>
        </is>
      </c>
      <c r="G8530" t="inlineStr">
        <is>
          <t>Prod_0162</t>
        </is>
      </c>
      <c r="H8530" t="inlineStr">
        <is>
          <t>Food</t>
        </is>
      </c>
      <c r="I8530" t="n">
        <v>4</v>
      </c>
      <c r="J8530" t="n">
        <v>620.5599999999999</v>
      </c>
      <c r="K8530" t="n">
        <v>0</v>
      </c>
      <c r="L8530">
        <f>I8530*J8530*(1-K8530)</f>
        <v/>
      </c>
      <c r="M8530">
        <f>VLOOKUP(F8530,Products!A:D,4,FALSE)*I8530</f>
        <v/>
      </c>
      <c r="N8530">
        <f>L8530-M8530</f>
        <v/>
      </c>
    </row>
    <row r="8531">
      <c r="A8531" t="inlineStr">
        <is>
          <t>T1008529</t>
        </is>
      </c>
      <c r="B8531" t="inlineStr">
        <is>
          <t>2023-05-06</t>
        </is>
      </c>
      <c r="C8531" t="inlineStr">
        <is>
          <t>S028</t>
        </is>
      </c>
      <c r="D8531" t="inlineStr">
        <is>
          <t>Store_028</t>
        </is>
      </c>
      <c r="E8531" t="inlineStr">
        <is>
          <t>North</t>
        </is>
      </c>
      <c r="F8531" t="inlineStr">
        <is>
          <t>P0157</t>
        </is>
      </c>
      <c r="G8531" t="inlineStr">
        <is>
          <t>Prod_0157</t>
        </is>
      </c>
      <c r="H8531" t="inlineStr">
        <is>
          <t>Toys</t>
        </is>
      </c>
      <c r="I8531" t="n">
        <v>2</v>
      </c>
      <c r="J8531" t="n">
        <v>215.34</v>
      </c>
      <c r="K8531" t="n">
        <v>0</v>
      </c>
      <c r="L8531">
        <f>I8531*J8531*(1-K8531)</f>
        <v/>
      </c>
      <c r="M8531">
        <f>VLOOKUP(F8531,Products!A:D,4,FALSE)*I8531</f>
        <v/>
      </c>
      <c r="N8531">
        <f>L8531-M8531</f>
        <v/>
      </c>
    </row>
    <row r="8532">
      <c r="A8532" t="inlineStr">
        <is>
          <t>T1008530</t>
        </is>
      </c>
      <c r="B8532" t="inlineStr">
        <is>
          <t>2023-12-14</t>
        </is>
      </c>
      <c r="C8532" t="inlineStr">
        <is>
          <t>S036</t>
        </is>
      </c>
      <c r="D8532" t="inlineStr">
        <is>
          <t>Store_036</t>
        </is>
      </c>
      <c r="E8532" t="inlineStr">
        <is>
          <t>Central</t>
        </is>
      </c>
      <c r="F8532" t="inlineStr">
        <is>
          <t>P0142</t>
        </is>
      </c>
      <c r="G8532" t="inlineStr">
        <is>
          <t>Prod_0142</t>
        </is>
      </c>
      <c r="H8532" t="inlineStr">
        <is>
          <t>Household</t>
        </is>
      </c>
      <c r="I8532" t="n">
        <v>1</v>
      </c>
      <c r="J8532" t="n">
        <v>189.76</v>
      </c>
      <c r="K8532" t="n">
        <v>0.1</v>
      </c>
      <c r="L8532">
        <f>I8532*J8532*(1-K8532)</f>
        <v/>
      </c>
      <c r="M8532">
        <f>VLOOKUP(F8532,Products!A:D,4,FALSE)*I8532</f>
        <v/>
      </c>
      <c r="N8532">
        <f>L8532-M8532</f>
        <v/>
      </c>
    </row>
    <row r="8533">
      <c r="A8533" t="inlineStr">
        <is>
          <t>T1008531</t>
        </is>
      </c>
      <c r="B8533" t="inlineStr">
        <is>
          <t>2023-03-25</t>
        </is>
      </c>
      <c r="C8533" t="inlineStr">
        <is>
          <t>S005</t>
        </is>
      </c>
      <c r="D8533" t="inlineStr">
        <is>
          <t>Store_005</t>
        </is>
      </c>
      <c r="E8533" t="inlineStr">
        <is>
          <t>Central</t>
        </is>
      </c>
      <c r="F8533" t="inlineStr">
        <is>
          <t>P0120</t>
        </is>
      </c>
      <c r="G8533" t="inlineStr">
        <is>
          <t>Prod_0120</t>
        </is>
      </c>
      <c r="H8533" t="inlineStr">
        <is>
          <t>Stationery</t>
        </is>
      </c>
      <c r="I8533" t="n">
        <v>7</v>
      </c>
      <c r="J8533" t="n">
        <v>538.42</v>
      </c>
      <c r="K8533" t="n">
        <v>0</v>
      </c>
      <c r="L8533">
        <f>I8533*J8533*(1-K8533)</f>
        <v/>
      </c>
      <c r="M8533">
        <f>VLOOKUP(F8533,Products!A:D,4,FALSE)*I8533</f>
        <v/>
      </c>
      <c r="N8533">
        <f>L8533-M8533</f>
        <v/>
      </c>
    </row>
    <row r="8534">
      <c r="A8534" t="inlineStr">
        <is>
          <t>T1008532</t>
        </is>
      </c>
      <c r="B8534" t="inlineStr">
        <is>
          <t>2024-05-11</t>
        </is>
      </c>
      <c r="C8534" t="inlineStr">
        <is>
          <t>S027</t>
        </is>
      </c>
      <c r="D8534" t="inlineStr">
        <is>
          <t>Store_027</t>
        </is>
      </c>
      <c r="E8534" t="inlineStr">
        <is>
          <t>South</t>
        </is>
      </c>
      <c r="F8534" t="inlineStr">
        <is>
          <t>P0073</t>
        </is>
      </c>
      <c r="G8534" t="inlineStr">
        <is>
          <t>Prod_0073</t>
        </is>
      </c>
      <c r="H8534" t="inlineStr">
        <is>
          <t>Food</t>
        </is>
      </c>
      <c r="I8534" t="n">
        <v>2</v>
      </c>
      <c r="J8534" t="n">
        <v>543.67</v>
      </c>
      <c r="K8534" t="n">
        <v>0</v>
      </c>
      <c r="L8534">
        <f>I8534*J8534*(1-K8534)</f>
        <v/>
      </c>
      <c r="M8534">
        <f>VLOOKUP(F8534,Products!A:D,4,FALSE)*I8534</f>
        <v/>
      </c>
      <c r="N8534">
        <f>L8534-M8534</f>
        <v/>
      </c>
    </row>
    <row r="8535">
      <c r="A8535" t="inlineStr">
        <is>
          <t>T1008533</t>
        </is>
      </c>
      <c r="B8535" t="inlineStr">
        <is>
          <t>2024-01-10</t>
        </is>
      </c>
      <c r="C8535" t="inlineStr">
        <is>
          <t>S008</t>
        </is>
      </c>
      <c r="D8535" t="inlineStr">
        <is>
          <t>Store_008</t>
        </is>
      </c>
      <c r="E8535" t="inlineStr">
        <is>
          <t>East</t>
        </is>
      </c>
      <c r="F8535" t="inlineStr">
        <is>
          <t>P0040</t>
        </is>
      </c>
      <c r="G8535" t="inlineStr">
        <is>
          <t>Prod_0040</t>
        </is>
      </c>
      <c r="H8535" t="inlineStr">
        <is>
          <t>Toys</t>
        </is>
      </c>
      <c r="I8535" t="n">
        <v>8</v>
      </c>
      <c r="J8535" t="n">
        <v>60.4</v>
      </c>
      <c r="K8535" t="n">
        <v>0</v>
      </c>
      <c r="L8535">
        <f>I8535*J8535*(1-K8535)</f>
        <v/>
      </c>
      <c r="M8535">
        <f>VLOOKUP(F8535,Products!A:D,4,FALSE)*I8535</f>
        <v/>
      </c>
      <c r="N8535">
        <f>L8535-M8535</f>
        <v/>
      </c>
    </row>
    <row r="8536">
      <c r="A8536" t="inlineStr">
        <is>
          <t>T1008534</t>
        </is>
      </c>
      <c r="B8536" t="inlineStr">
        <is>
          <t>2024-08-02</t>
        </is>
      </c>
      <c r="C8536" t="inlineStr">
        <is>
          <t>S001</t>
        </is>
      </c>
      <c r="D8536" t="inlineStr">
        <is>
          <t>Store_001</t>
        </is>
      </c>
      <c r="E8536" t="inlineStr">
        <is>
          <t>West</t>
        </is>
      </c>
      <c r="F8536" t="inlineStr">
        <is>
          <t>P0136</t>
        </is>
      </c>
      <c r="G8536" t="inlineStr">
        <is>
          <t>Prod_0136</t>
        </is>
      </c>
      <c r="H8536" t="inlineStr">
        <is>
          <t>Beverages</t>
        </is>
      </c>
      <c r="I8536" t="n">
        <v>9</v>
      </c>
      <c r="J8536" t="n">
        <v>214.68</v>
      </c>
      <c r="K8536" t="n">
        <v>0</v>
      </c>
      <c r="L8536">
        <f>I8536*J8536*(1-K8536)</f>
        <v/>
      </c>
      <c r="M8536">
        <f>VLOOKUP(F8536,Products!A:D,4,FALSE)*I8536</f>
        <v/>
      </c>
      <c r="N8536">
        <f>L8536-M8536</f>
        <v/>
      </c>
    </row>
    <row r="8537">
      <c r="A8537" t="inlineStr">
        <is>
          <t>T1008535</t>
        </is>
      </c>
      <c r="B8537" t="inlineStr">
        <is>
          <t>2024-10-12</t>
        </is>
      </c>
      <c r="C8537" t="inlineStr">
        <is>
          <t>S048</t>
        </is>
      </c>
      <c r="D8537" t="inlineStr">
        <is>
          <t>Store_048</t>
        </is>
      </c>
      <c r="E8537" t="inlineStr">
        <is>
          <t>South</t>
        </is>
      </c>
      <c r="F8537" t="inlineStr">
        <is>
          <t>P0155</t>
        </is>
      </c>
      <c r="G8537" t="inlineStr">
        <is>
          <t>Prod_0155</t>
        </is>
      </c>
      <c r="H8537" t="inlineStr">
        <is>
          <t>Electronics</t>
        </is>
      </c>
      <c r="I8537" t="n">
        <v>6</v>
      </c>
      <c r="J8537" t="n">
        <v>508.03</v>
      </c>
      <c r="K8537" t="n">
        <v>0</v>
      </c>
      <c r="L8537">
        <f>I8537*J8537*(1-K8537)</f>
        <v/>
      </c>
      <c r="M8537">
        <f>VLOOKUP(F8537,Products!A:D,4,FALSE)*I8537</f>
        <v/>
      </c>
      <c r="N8537">
        <f>L8537-M8537</f>
        <v/>
      </c>
    </row>
    <row r="8538">
      <c r="A8538" t="inlineStr">
        <is>
          <t>T1008536</t>
        </is>
      </c>
      <c r="B8538" t="inlineStr">
        <is>
          <t>2025-07-02</t>
        </is>
      </c>
      <c r="C8538" t="inlineStr">
        <is>
          <t>S001</t>
        </is>
      </c>
      <c r="D8538" t="inlineStr">
        <is>
          <t>Store_001</t>
        </is>
      </c>
      <c r="E8538" t="inlineStr">
        <is>
          <t>West</t>
        </is>
      </c>
      <c r="F8538" t="inlineStr">
        <is>
          <t>P0012</t>
        </is>
      </c>
      <c r="G8538" t="inlineStr">
        <is>
          <t>Prod_0012</t>
        </is>
      </c>
      <c r="H8538" t="inlineStr">
        <is>
          <t>Food</t>
        </is>
      </c>
      <c r="I8538" t="n">
        <v>7</v>
      </c>
      <c r="J8538" t="n">
        <v>756.38</v>
      </c>
      <c r="K8538" t="n">
        <v>0</v>
      </c>
      <c r="L8538">
        <f>I8538*J8538*(1-K8538)</f>
        <v/>
      </c>
      <c r="M8538">
        <f>VLOOKUP(F8538,Products!A:D,4,FALSE)*I8538</f>
        <v/>
      </c>
      <c r="N8538">
        <f>L8538-M8538</f>
        <v/>
      </c>
    </row>
    <row r="8539">
      <c r="A8539" t="inlineStr">
        <is>
          <t>T1008537</t>
        </is>
      </c>
      <c r="B8539" t="inlineStr">
        <is>
          <t>2023-07-07</t>
        </is>
      </c>
      <c r="C8539" t="inlineStr">
        <is>
          <t>S046</t>
        </is>
      </c>
      <c r="D8539" t="inlineStr">
        <is>
          <t>Store_046</t>
        </is>
      </c>
      <c r="E8539" t="inlineStr">
        <is>
          <t>South</t>
        </is>
      </c>
      <c r="F8539" t="inlineStr">
        <is>
          <t>P0078</t>
        </is>
      </c>
      <c r="G8539" t="inlineStr">
        <is>
          <t>Prod_0078</t>
        </is>
      </c>
      <c r="H8539" t="inlineStr">
        <is>
          <t>Electronics</t>
        </is>
      </c>
      <c r="I8539" t="n">
        <v>1</v>
      </c>
      <c r="J8539" t="n">
        <v>569.16</v>
      </c>
      <c r="K8539" t="n">
        <v>0.05</v>
      </c>
      <c r="L8539">
        <f>I8539*J8539*(1-K8539)</f>
        <v/>
      </c>
      <c r="M8539">
        <f>VLOOKUP(F8539,Products!A:D,4,FALSE)*I8539</f>
        <v/>
      </c>
      <c r="N8539">
        <f>L8539-M8539</f>
        <v/>
      </c>
    </row>
    <row r="8540">
      <c r="A8540" t="inlineStr">
        <is>
          <t>T1008538</t>
        </is>
      </c>
      <c r="B8540" t="inlineStr">
        <is>
          <t>2025-02-20</t>
        </is>
      </c>
      <c r="C8540" t="inlineStr">
        <is>
          <t>S045</t>
        </is>
      </c>
      <c r="D8540" t="inlineStr">
        <is>
          <t>Store_045</t>
        </is>
      </c>
      <c r="E8540" t="inlineStr">
        <is>
          <t>East</t>
        </is>
      </c>
      <c r="F8540" t="inlineStr">
        <is>
          <t>P0081</t>
        </is>
      </c>
      <c r="G8540" t="inlineStr">
        <is>
          <t>Prod_0081</t>
        </is>
      </c>
      <c r="H8540" t="inlineStr">
        <is>
          <t>Electronics</t>
        </is>
      </c>
      <c r="I8540" t="n">
        <v>5</v>
      </c>
      <c r="J8540" t="n">
        <v>285.25</v>
      </c>
      <c r="K8540" t="n">
        <v>0</v>
      </c>
      <c r="L8540">
        <f>I8540*J8540*(1-K8540)</f>
        <v/>
      </c>
      <c r="M8540">
        <f>VLOOKUP(F8540,Products!A:D,4,FALSE)*I8540</f>
        <v/>
      </c>
      <c r="N8540">
        <f>L8540-M8540</f>
        <v/>
      </c>
    </row>
    <row r="8541">
      <c r="A8541" t="inlineStr">
        <is>
          <t>T1008539</t>
        </is>
      </c>
      <c r="B8541" t="inlineStr">
        <is>
          <t>2023-03-26</t>
        </is>
      </c>
      <c r="C8541" t="inlineStr">
        <is>
          <t>S004</t>
        </is>
      </c>
      <c r="D8541" t="inlineStr">
        <is>
          <t>Store_004</t>
        </is>
      </c>
      <c r="E8541" t="inlineStr">
        <is>
          <t>Central</t>
        </is>
      </c>
      <c r="F8541" t="inlineStr">
        <is>
          <t>P0028</t>
        </is>
      </c>
      <c r="G8541" t="inlineStr">
        <is>
          <t>Prod_0028</t>
        </is>
      </c>
      <c r="H8541" t="inlineStr">
        <is>
          <t>Food</t>
        </is>
      </c>
      <c r="I8541" t="n">
        <v>7</v>
      </c>
      <c r="J8541" t="n">
        <v>520.05</v>
      </c>
      <c r="K8541" t="n">
        <v>0.05</v>
      </c>
      <c r="L8541">
        <f>I8541*J8541*(1-K8541)</f>
        <v/>
      </c>
      <c r="M8541">
        <f>VLOOKUP(F8541,Products!A:D,4,FALSE)*I8541</f>
        <v/>
      </c>
      <c r="N8541">
        <f>L8541-M8541</f>
        <v/>
      </c>
    </row>
    <row r="8542">
      <c r="A8542" t="inlineStr">
        <is>
          <t>T1008540</t>
        </is>
      </c>
      <c r="B8542" t="inlineStr">
        <is>
          <t>2023-06-04</t>
        </is>
      </c>
      <c r="C8542" t="inlineStr">
        <is>
          <t>S011</t>
        </is>
      </c>
      <c r="D8542" t="inlineStr">
        <is>
          <t>Store_011</t>
        </is>
      </c>
      <c r="E8542" t="inlineStr">
        <is>
          <t>South</t>
        </is>
      </c>
      <c r="F8542" t="inlineStr">
        <is>
          <t>P0093</t>
        </is>
      </c>
      <c r="G8542" t="inlineStr">
        <is>
          <t>Prod_0093</t>
        </is>
      </c>
      <c r="H8542" t="inlineStr">
        <is>
          <t>Electronics</t>
        </is>
      </c>
      <c r="I8542" t="n">
        <v>6</v>
      </c>
      <c r="J8542" t="n">
        <v>215.48</v>
      </c>
      <c r="K8542" t="n">
        <v>0</v>
      </c>
      <c r="L8542">
        <f>I8542*J8542*(1-K8542)</f>
        <v/>
      </c>
      <c r="M8542">
        <f>VLOOKUP(F8542,Products!A:D,4,FALSE)*I8542</f>
        <v/>
      </c>
      <c r="N8542">
        <f>L8542-M8542</f>
        <v/>
      </c>
    </row>
    <row r="8543">
      <c r="A8543" t="inlineStr">
        <is>
          <t>T1008541</t>
        </is>
      </c>
      <c r="B8543" t="inlineStr">
        <is>
          <t>2023-09-13</t>
        </is>
      </c>
      <c r="C8543" t="inlineStr">
        <is>
          <t>S027</t>
        </is>
      </c>
      <c r="D8543" t="inlineStr">
        <is>
          <t>Store_027</t>
        </is>
      </c>
      <c r="E8543" t="inlineStr">
        <is>
          <t>South</t>
        </is>
      </c>
      <c r="F8543" t="inlineStr">
        <is>
          <t>P0180</t>
        </is>
      </c>
      <c r="G8543" t="inlineStr">
        <is>
          <t>Prod_0180</t>
        </is>
      </c>
      <c r="H8543" t="inlineStr">
        <is>
          <t>Clothing</t>
        </is>
      </c>
      <c r="I8543" t="n">
        <v>8</v>
      </c>
      <c r="J8543" t="n">
        <v>635.1900000000001</v>
      </c>
      <c r="K8543" t="n">
        <v>0.05</v>
      </c>
      <c r="L8543">
        <f>I8543*J8543*(1-K8543)</f>
        <v/>
      </c>
      <c r="M8543">
        <f>VLOOKUP(F8543,Products!A:D,4,FALSE)*I8543</f>
        <v/>
      </c>
      <c r="N8543">
        <f>L8543-M8543</f>
        <v/>
      </c>
    </row>
    <row r="8544">
      <c r="A8544" t="inlineStr">
        <is>
          <t>T1008542</t>
        </is>
      </c>
      <c r="B8544" t="inlineStr">
        <is>
          <t>2024-05-15</t>
        </is>
      </c>
      <c r="C8544" t="inlineStr">
        <is>
          <t>S021</t>
        </is>
      </c>
      <c r="D8544" t="inlineStr">
        <is>
          <t>Store_021</t>
        </is>
      </c>
      <c r="E8544" t="inlineStr">
        <is>
          <t>North</t>
        </is>
      </c>
      <c r="F8544" t="inlineStr">
        <is>
          <t>P0146</t>
        </is>
      </c>
      <c r="G8544" t="inlineStr">
        <is>
          <t>Prod_0146</t>
        </is>
      </c>
      <c r="H8544" t="inlineStr">
        <is>
          <t>Food</t>
        </is>
      </c>
      <c r="I8544" t="n">
        <v>2</v>
      </c>
      <c r="J8544" t="n">
        <v>297.67</v>
      </c>
      <c r="K8544" t="n">
        <v>0</v>
      </c>
      <c r="L8544">
        <f>I8544*J8544*(1-K8544)</f>
        <v/>
      </c>
      <c r="M8544">
        <f>VLOOKUP(F8544,Products!A:D,4,FALSE)*I8544</f>
        <v/>
      </c>
      <c r="N8544">
        <f>L8544-M8544</f>
        <v/>
      </c>
    </row>
    <row r="8545">
      <c r="A8545" t="inlineStr">
        <is>
          <t>T1008543</t>
        </is>
      </c>
      <c r="B8545" t="inlineStr">
        <is>
          <t>2024-10-08</t>
        </is>
      </c>
      <c r="C8545" t="inlineStr">
        <is>
          <t>S043</t>
        </is>
      </c>
      <c r="D8545" t="inlineStr">
        <is>
          <t>Store_043</t>
        </is>
      </c>
      <c r="E8545" t="inlineStr">
        <is>
          <t>East</t>
        </is>
      </c>
      <c r="F8545" t="inlineStr">
        <is>
          <t>P0130</t>
        </is>
      </c>
      <c r="G8545" t="inlineStr">
        <is>
          <t>Prod_0130</t>
        </is>
      </c>
      <c r="H8545" t="inlineStr">
        <is>
          <t>Electronics</t>
        </is>
      </c>
      <c r="I8545" t="n">
        <v>3</v>
      </c>
      <c r="J8545" t="n">
        <v>590.67</v>
      </c>
      <c r="K8545" t="n">
        <v>0</v>
      </c>
      <c r="L8545">
        <f>I8545*J8545*(1-K8545)</f>
        <v/>
      </c>
      <c r="M8545">
        <f>VLOOKUP(F8545,Products!A:D,4,FALSE)*I8545</f>
        <v/>
      </c>
      <c r="N8545">
        <f>L8545-M8545</f>
        <v/>
      </c>
    </row>
    <row r="8546">
      <c r="A8546" t="inlineStr">
        <is>
          <t>T1008544</t>
        </is>
      </c>
      <c r="B8546" t="inlineStr">
        <is>
          <t>2024-05-24</t>
        </is>
      </c>
      <c r="C8546" t="inlineStr">
        <is>
          <t>S010</t>
        </is>
      </c>
      <c r="D8546" t="inlineStr">
        <is>
          <t>Store_010</t>
        </is>
      </c>
      <c r="E8546" t="inlineStr">
        <is>
          <t>North</t>
        </is>
      </c>
      <c r="F8546" t="inlineStr">
        <is>
          <t>P0084</t>
        </is>
      </c>
      <c r="G8546" t="inlineStr">
        <is>
          <t>Prod_0084</t>
        </is>
      </c>
      <c r="H8546" t="inlineStr">
        <is>
          <t>Beverages</t>
        </is>
      </c>
      <c r="I8546" t="n">
        <v>9</v>
      </c>
      <c r="J8546" t="n">
        <v>1018.05</v>
      </c>
      <c r="K8546" t="n">
        <v>0</v>
      </c>
      <c r="L8546">
        <f>I8546*J8546*(1-K8546)</f>
        <v/>
      </c>
      <c r="M8546">
        <f>VLOOKUP(F8546,Products!A:D,4,FALSE)*I8546</f>
        <v/>
      </c>
      <c r="N8546">
        <f>L8546-M8546</f>
        <v/>
      </c>
    </row>
    <row r="8547">
      <c r="A8547" t="inlineStr">
        <is>
          <t>T1008545</t>
        </is>
      </c>
      <c r="B8547" t="inlineStr">
        <is>
          <t>2023-02-26</t>
        </is>
      </c>
      <c r="C8547" t="inlineStr">
        <is>
          <t>S044</t>
        </is>
      </c>
      <c r="D8547" t="inlineStr">
        <is>
          <t>Store_044</t>
        </is>
      </c>
      <c r="E8547" t="inlineStr">
        <is>
          <t>North</t>
        </is>
      </c>
      <c r="F8547" t="inlineStr">
        <is>
          <t>P0033</t>
        </is>
      </c>
      <c r="G8547" t="inlineStr">
        <is>
          <t>Prod_0033</t>
        </is>
      </c>
      <c r="H8547" t="inlineStr">
        <is>
          <t>Food</t>
        </is>
      </c>
      <c r="I8547" t="n">
        <v>6</v>
      </c>
      <c r="J8547" t="n">
        <v>408.28</v>
      </c>
      <c r="K8547" t="n">
        <v>0</v>
      </c>
      <c r="L8547">
        <f>I8547*J8547*(1-K8547)</f>
        <v/>
      </c>
      <c r="M8547">
        <f>VLOOKUP(F8547,Products!A:D,4,FALSE)*I8547</f>
        <v/>
      </c>
      <c r="N8547">
        <f>L8547-M8547</f>
        <v/>
      </c>
    </row>
    <row r="8548">
      <c r="A8548" t="inlineStr">
        <is>
          <t>T1008546</t>
        </is>
      </c>
      <c r="B8548" t="inlineStr">
        <is>
          <t>2024-07-26</t>
        </is>
      </c>
      <c r="C8548" t="inlineStr">
        <is>
          <t>S042</t>
        </is>
      </c>
      <c r="D8548" t="inlineStr">
        <is>
          <t>Store_042</t>
        </is>
      </c>
      <c r="E8548" t="inlineStr">
        <is>
          <t>Central</t>
        </is>
      </c>
      <c r="F8548" t="inlineStr">
        <is>
          <t>P0170</t>
        </is>
      </c>
      <c r="G8548" t="inlineStr">
        <is>
          <t>Prod_0170</t>
        </is>
      </c>
      <c r="H8548" t="inlineStr">
        <is>
          <t>Household</t>
        </is>
      </c>
      <c r="I8548" t="n">
        <v>8</v>
      </c>
      <c r="J8548" t="n">
        <v>415.37</v>
      </c>
      <c r="K8548" t="n">
        <v>0</v>
      </c>
      <c r="L8548">
        <f>I8548*J8548*(1-K8548)</f>
        <v/>
      </c>
      <c r="M8548">
        <f>VLOOKUP(F8548,Products!A:D,4,FALSE)*I8548</f>
        <v/>
      </c>
      <c r="N8548">
        <f>L8548-M8548</f>
        <v/>
      </c>
    </row>
    <row r="8549">
      <c r="A8549" t="inlineStr">
        <is>
          <t>T1008547</t>
        </is>
      </c>
      <c r="B8549" t="inlineStr">
        <is>
          <t>2025-02-18</t>
        </is>
      </c>
      <c r="C8549" t="inlineStr">
        <is>
          <t>S005</t>
        </is>
      </c>
      <c r="D8549" t="inlineStr">
        <is>
          <t>Store_005</t>
        </is>
      </c>
      <c r="E8549" t="inlineStr">
        <is>
          <t>Central</t>
        </is>
      </c>
      <c r="F8549" t="inlineStr">
        <is>
          <t>P0199</t>
        </is>
      </c>
      <c r="G8549" t="inlineStr">
        <is>
          <t>Prod_0199</t>
        </is>
      </c>
      <c r="H8549" t="inlineStr">
        <is>
          <t>Beverages</t>
        </is>
      </c>
      <c r="I8549" t="n">
        <v>9</v>
      </c>
      <c r="J8549" t="n">
        <v>96.45</v>
      </c>
      <c r="K8549" t="n">
        <v>0</v>
      </c>
      <c r="L8549">
        <f>I8549*J8549*(1-K8549)</f>
        <v/>
      </c>
      <c r="M8549">
        <f>VLOOKUP(F8549,Products!A:D,4,FALSE)*I8549</f>
        <v/>
      </c>
      <c r="N8549">
        <f>L8549-M8549</f>
        <v/>
      </c>
    </row>
    <row r="8550">
      <c r="A8550" t="inlineStr">
        <is>
          <t>T1008548</t>
        </is>
      </c>
      <c r="B8550" t="inlineStr">
        <is>
          <t>2024-11-21</t>
        </is>
      </c>
      <c r="C8550" t="inlineStr">
        <is>
          <t>S018</t>
        </is>
      </c>
      <c r="D8550" t="inlineStr">
        <is>
          <t>Store_018</t>
        </is>
      </c>
      <c r="E8550" t="inlineStr">
        <is>
          <t>South</t>
        </is>
      </c>
      <c r="F8550" t="inlineStr">
        <is>
          <t>P0047</t>
        </is>
      </c>
      <c r="G8550" t="inlineStr">
        <is>
          <t>Prod_0047</t>
        </is>
      </c>
      <c r="H8550" t="inlineStr">
        <is>
          <t>Beverages</t>
        </is>
      </c>
      <c r="I8550" t="n">
        <v>5</v>
      </c>
      <c r="J8550" t="n">
        <v>457.82</v>
      </c>
      <c r="K8550" t="n">
        <v>0.05</v>
      </c>
      <c r="L8550">
        <f>I8550*J8550*(1-K8550)</f>
        <v/>
      </c>
      <c r="M8550">
        <f>VLOOKUP(F8550,Products!A:D,4,FALSE)*I8550</f>
        <v/>
      </c>
      <c r="N8550">
        <f>L8550-M8550</f>
        <v/>
      </c>
    </row>
    <row r="8551">
      <c r="A8551" t="inlineStr">
        <is>
          <t>T1008549</t>
        </is>
      </c>
      <c r="B8551" t="inlineStr">
        <is>
          <t>2024-12-07</t>
        </is>
      </c>
      <c r="C8551" t="inlineStr">
        <is>
          <t>S028</t>
        </is>
      </c>
      <c r="D8551" t="inlineStr">
        <is>
          <t>Store_028</t>
        </is>
      </c>
      <c r="E8551" t="inlineStr">
        <is>
          <t>North</t>
        </is>
      </c>
      <c r="F8551" t="inlineStr">
        <is>
          <t>P0043</t>
        </is>
      </c>
      <c r="G8551" t="inlineStr">
        <is>
          <t>Prod_0043</t>
        </is>
      </c>
      <c r="H8551" t="inlineStr">
        <is>
          <t>Food</t>
        </is>
      </c>
      <c r="I8551" t="n">
        <v>3</v>
      </c>
      <c r="J8551" t="n">
        <v>238.21</v>
      </c>
      <c r="K8551" t="n">
        <v>0.05</v>
      </c>
      <c r="L8551">
        <f>I8551*J8551*(1-K8551)</f>
        <v/>
      </c>
      <c r="M8551">
        <f>VLOOKUP(F8551,Products!A:D,4,FALSE)*I8551</f>
        <v/>
      </c>
      <c r="N8551">
        <f>L8551-M8551</f>
        <v/>
      </c>
    </row>
    <row r="8552">
      <c r="A8552" t="inlineStr">
        <is>
          <t>T1008550</t>
        </is>
      </c>
      <c r="B8552" t="inlineStr">
        <is>
          <t>2023-02-25</t>
        </is>
      </c>
      <c r="C8552" t="inlineStr">
        <is>
          <t>S014</t>
        </is>
      </c>
      <c r="D8552" t="inlineStr">
        <is>
          <t>Store_014</t>
        </is>
      </c>
      <c r="E8552" t="inlineStr">
        <is>
          <t>West</t>
        </is>
      </c>
      <c r="F8552" t="inlineStr">
        <is>
          <t>P0147</t>
        </is>
      </c>
      <c r="G8552" t="inlineStr">
        <is>
          <t>Prod_0147</t>
        </is>
      </c>
      <c r="H8552" t="inlineStr">
        <is>
          <t>Stationery</t>
        </is>
      </c>
      <c r="I8552" t="n">
        <v>2</v>
      </c>
      <c r="J8552" t="n">
        <v>363.73</v>
      </c>
      <c r="K8552" t="n">
        <v>0.05</v>
      </c>
      <c r="L8552">
        <f>I8552*J8552*(1-K8552)</f>
        <v/>
      </c>
      <c r="M8552">
        <f>VLOOKUP(F8552,Products!A:D,4,FALSE)*I8552</f>
        <v/>
      </c>
      <c r="N8552">
        <f>L8552-M8552</f>
        <v/>
      </c>
    </row>
    <row r="8553">
      <c r="A8553" t="inlineStr">
        <is>
          <t>T1008551</t>
        </is>
      </c>
      <c r="B8553" t="inlineStr">
        <is>
          <t>2025-02-09</t>
        </is>
      </c>
      <c r="C8553" t="inlineStr">
        <is>
          <t>S005</t>
        </is>
      </c>
      <c r="D8553" t="inlineStr">
        <is>
          <t>Store_005</t>
        </is>
      </c>
      <c r="E8553" t="inlineStr">
        <is>
          <t>Central</t>
        </is>
      </c>
      <c r="F8553" t="inlineStr">
        <is>
          <t>P0168</t>
        </is>
      </c>
      <c r="G8553" t="inlineStr">
        <is>
          <t>Prod_0168</t>
        </is>
      </c>
      <c r="H8553" t="inlineStr">
        <is>
          <t>Electronics</t>
        </is>
      </c>
      <c r="I8553" t="n">
        <v>4</v>
      </c>
      <c r="J8553" t="n">
        <v>82.83</v>
      </c>
      <c r="K8553" t="n">
        <v>0.05</v>
      </c>
      <c r="L8553">
        <f>I8553*J8553*(1-K8553)</f>
        <v/>
      </c>
      <c r="M8553">
        <f>VLOOKUP(F8553,Products!A:D,4,FALSE)*I8553</f>
        <v/>
      </c>
      <c r="N8553">
        <f>L8553-M8553</f>
        <v/>
      </c>
    </row>
    <row r="8554">
      <c r="A8554" t="inlineStr">
        <is>
          <t>T1008552</t>
        </is>
      </c>
      <c r="B8554" t="inlineStr">
        <is>
          <t>2025-03-10</t>
        </is>
      </c>
      <c r="C8554" t="inlineStr">
        <is>
          <t>S010</t>
        </is>
      </c>
      <c r="D8554" t="inlineStr">
        <is>
          <t>Store_010</t>
        </is>
      </c>
      <c r="E8554" t="inlineStr">
        <is>
          <t>North</t>
        </is>
      </c>
      <c r="F8554" t="inlineStr">
        <is>
          <t>P0035</t>
        </is>
      </c>
      <c r="G8554" t="inlineStr">
        <is>
          <t>Prod_0035</t>
        </is>
      </c>
      <c r="H8554" t="inlineStr">
        <is>
          <t>Beverages</t>
        </is>
      </c>
      <c r="I8554" t="n">
        <v>7</v>
      </c>
      <c r="J8554" t="n">
        <v>134.51</v>
      </c>
      <c r="K8554" t="n">
        <v>0</v>
      </c>
      <c r="L8554">
        <f>I8554*J8554*(1-K8554)</f>
        <v/>
      </c>
      <c r="M8554">
        <f>VLOOKUP(F8554,Products!A:D,4,FALSE)*I8554</f>
        <v/>
      </c>
      <c r="N8554">
        <f>L8554-M8554</f>
        <v/>
      </c>
    </row>
    <row r="8555">
      <c r="A8555" t="inlineStr">
        <is>
          <t>T1008553</t>
        </is>
      </c>
      <c r="B8555" t="inlineStr">
        <is>
          <t>2025-07-07</t>
        </is>
      </c>
      <c r="C8555" t="inlineStr">
        <is>
          <t>S015</t>
        </is>
      </c>
      <c r="D8555" t="inlineStr">
        <is>
          <t>Store_015</t>
        </is>
      </c>
      <c r="E8555" t="inlineStr">
        <is>
          <t>North</t>
        </is>
      </c>
      <c r="F8555" t="inlineStr">
        <is>
          <t>P0063</t>
        </is>
      </c>
      <c r="G8555" t="inlineStr">
        <is>
          <t>Prod_0063</t>
        </is>
      </c>
      <c r="H8555" t="inlineStr">
        <is>
          <t>Clothing</t>
        </is>
      </c>
      <c r="I8555" t="n">
        <v>1</v>
      </c>
      <c r="J8555" t="n">
        <v>206.55</v>
      </c>
      <c r="K8555" t="n">
        <v>0.15</v>
      </c>
      <c r="L8555">
        <f>I8555*J8555*(1-K8555)</f>
        <v/>
      </c>
      <c r="M8555">
        <f>VLOOKUP(F8555,Products!A:D,4,FALSE)*I8555</f>
        <v/>
      </c>
      <c r="N8555">
        <f>L8555-M8555</f>
        <v/>
      </c>
    </row>
    <row r="8556">
      <c r="A8556" t="inlineStr">
        <is>
          <t>T1008554</t>
        </is>
      </c>
      <c r="B8556" t="inlineStr">
        <is>
          <t>2024-05-27</t>
        </is>
      </c>
      <c r="C8556" t="inlineStr">
        <is>
          <t>S028</t>
        </is>
      </c>
      <c r="D8556" t="inlineStr">
        <is>
          <t>Store_028</t>
        </is>
      </c>
      <c r="E8556" t="inlineStr">
        <is>
          <t>North</t>
        </is>
      </c>
      <c r="F8556" t="inlineStr">
        <is>
          <t>P0099</t>
        </is>
      </c>
      <c r="G8556" t="inlineStr">
        <is>
          <t>Prod_0099</t>
        </is>
      </c>
      <c r="H8556" t="inlineStr">
        <is>
          <t>Beverages</t>
        </is>
      </c>
      <c r="I8556" t="n">
        <v>6</v>
      </c>
      <c r="J8556" t="n">
        <v>128.85</v>
      </c>
      <c r="K8556" t="n">
        <v>0.05</v>
      </c>
      <c r="L8556">
        <f>I8556*J8556*(1-K8556)</f>
        <v/>
      </c>
      <c r="M8556">
        <f>VLOOKUP(F8556,Products!A:D,4,FALSE)*I8556</f>
        <v/>
      </c>
      <c r="N8556">
        <f>L8556-M8556</f>
        <v/>
      </c>
    </row>
    <row r="8557">
      <c r="A8557" t="inlineStr">
        <is>
          <t>T1008555</t>
        </is>
      </c>
      <c r="B8557" t="inlineStr">
        <is>
          <t>2025-08-20</t>
        </is>
      </c>
      <c r="C8557" t="inlineStr">
        <is>
          <t>S012</t>
        </is>
      </c>
      <c r="D8557" t="inlineStr">
        <is>
          <t>Store_012</t>
        </is>
      </c>
      <c r="E8557" t="inlineStr">
        <is>
          <t>South</t>
        </is>
      </c>
      <c r="F8557" t="inlineStr">
        <is>
          <t>P0033</t>
        </is>
      </c>
      <c r="G8557" t="inlineStr">
        <is>
          <t>Prod_0033</t>
        </is>
      </c>
      <c r="H8557" t="inlineStr">
        <is>
          <t>Food</t>
        </is>
      </c>
      <c r="I8557" t="n">
        <v>7</v>
      </c>
      <c r="J8557" t="n">
        <v>339.07</v>
      </c>
      <c r="K8557" t="n">
        <v>0</v>
      </c>
      <c r="L8557">
        <f>I8557*J8557*(1-K8557)</f>
        <v/>
      </c>
      <c r="M8557">
        <f>VLOOKUP(F8557,Products!A:D,4,FALSE)*I8557</f>
        <v/>
      </c>
      <c r="N8557">
        <f>L8557-M8557</f>
        <v/>
      </c>
    </row>
    <row r="8558">
      <c r="A8558" t="inlineStr">
        <is>
          <t>T1008556</t>
        </is>
      </c>
      <c r="B8558" t="inlineStr">
        <is>
          <t>2025-05-15</t>
        </is>
      </c>
      <c r="C8558" t="inlineStr">
        <is>
          <t>S035</t>
        </is>
      </c>
      <c r="D8558" t="inlineStr">
        <is>
          <t>Store_035</t>
        </is>
      </c>
      <c r="E8558" t="inlineStr">
        <is>
          <t>Central</t>
        </is>
      </c>
      <c r="F8558" t="inlineStr">
        <is>
          <t>P0014</t>
        </is>
      </c>
      <c r="G8558" t="inlineStr">
        <is>
          <t>Prod_0014</t>
        </is>
      </c>
      <c r="H8558" t="inlineStr">
        <is>
          <t>Clothing</t>
        </is>
      </c>
      <c r="I8558" t="n">
        <v>1</v>
      </c>
      <c r="J8558" t="n">
        <v>242.26</v>
      </c>
      <c r="K8558" t="n">
        <v>0</v>
      </c>
      <c r="L8558">
        <f>I8558*J8558*(1-K8558)</f>
        <v/>
      </c>
      <c r="M8558">
        <f>VLOOKUP(F8558,Products!A:D,4,FALSE)*I8558</f>
        <v/>
      </c>
      <c r="N8558">
        <f>L8558-M8558</f>
        <v/>
      </c>
    </row>
    <row r="8559">
      <c r="A8559" t="inlineStr">
        <is>
          <t>T1008557</t>
        </is>
      </c>
      <c r="B8559" t="inlineStr">
        <is>
          <t>2025-01-02</t>
        </is>
      </c>
      <c r="C8559" t="inlineStr">
        <is>
          <t>S022</t>
        </is>
      </c>
      <c r="D8559" t="inlineStr">
        <is>
          <t>Store_022</t>
        </is>
      </c>
      <c r="E8559" t="inlineStr">
        <is>
          <t>East</t>
        </is>
      </c>
      <c r="F8559" t="inlineStr">
        <is>
          <t>P0183</t>
        </is>
      </c>
      <c r="G8559" t="inlineStr">
        <is>
          <t>Prod_0183</t>
        </is>
      </c>
      <c r="H8559" t="inlineStr">
        <is>
          <t>Stationery</t>
        </is>
      </c>
      <c r="I8559" t="n">
        <v>2</v>
      </c>
      <c r="J8559" t="n">
        <v>975.8200000000001</v>
      </c>
      <c r="K8559" t="n">
        <v>0</v>
      </c>
      <c r="L8559">
        <f>I8559*J8559*(1-K8559)</f>
        <v/>
      </c>
      <c r="M8559">
        <f>VLOOKUP(F8559,Products!A:D,4,FALSE)*I8559</f>
        <v/>
      </c>
      <c r="N8559">
        <f>L8559-M8559</f>
        <v/>
      </c>
    </row>
    <row r="8560">
      <c r="A8560" t="inlineStr">
        <is>
          <t>T1008558</t>
        </is>
      </c>
      <c r="B8560" t="inlineStr">
        <is>
          <t>2025-01-07</t>
        </is>
      </c>
      <c r="C8560" t="inlineStr">
        <is>
          <t>S007</t>
        </is>
      </c>
      <c r="D8560" t="inlineStr">
        <is>
          <t>Store_007</t>
        </is>
      </c>
      <c r="E8560" t="inlineStr">
        <is>
          <t>East</t>
        </is>
      </c>
      <c r="F8560" t="inlineStr">
        <is>
          <t>P0167</t>
        </is>
      </c>
      <c r="G8560" t="inlineStr">
        <is>
          <t>Prod_0167</t>
        </is>
      </c>
      <c r="H8560" t="inlineStr">
        <is>
          <t>Beverages</t>
        </is>
      </c>
      <c r="I8560" t="n">
        <v>1</v>
      </c>
      <c r="J8560" t="n">
        <v>477.54</v>
      </c>
      <c r="K8560" t="n">
        <v>0</v>
      </c>
      <c r="L8560">
        <f>I8560*J8560*(1-K8560)</f>
        <v/>
      </c>
      <c r="M8560">
        <f>VLOOKUP(F8560,Products!A:D,4,FALSE)*I8560</f>
        <v/>
      </c>
      <c r="N8560">
        <f>L8560-M8560</f>
        <v/>
      </c>
    </row>
    <row r="8561">
      <c r="A8561" t="inlineStr">
        <is>
          <t>T1008559</t>
        </is>
      </c>
      <c r="B8561" t="inlineStr">
        <is>
          <t>2024-12-07</t>
        </is>
      </c>
      <c r="C8561" t="inlineStr">
        <is>
          <t>S030</t>
        </is>
      </c>
      <c r="D8561" t="inlineStr">
        <is>
          <t>Store_030</t>
        </is>
      </c>
      <c r="E8561" t="inlineStr">
        <is>
          <t>North</t>
        </is>
      </c>
      <c r="F8561" t="inlineStr">
        <is>
          <t>P0123</t>
        </is>
      </c>
      <c r="G8561" t="inlineStr">
        <is>
          <t>Prod_0123</t>
        </is>
      </c>
      <c r="H8561" t="inlineStr">
        <is>
          <t>Food</t>
        </is>
      </c>
      <c r="I8561" t="n">
        <v>2</v>
      </c>
      <c r="J8561" t="n">
        <v>717.14</v>
      </c>
      <c r="K8561" t="n">
        <v>0</v>
      </c>
      <c r="L8561">
        <f>I8561*J8561*(1-K8561)</f>
        <v/>
      </c>
      <c r="M8561">
        <f>VLOOKUP(F8561,Products!A:D,4,FALSE)*I8561</f>
        <v/>
      </c>
      <c r="N8561">
        <f>L8561-M8561</f>
        <v/>
      </c>
    </row>
    <row r="8562">
      <c r="A8562" t="inlineStr">
        <is>
          <t>T1008560</t>
        </is>
      </c>
      <c r="B8562" t="inlineStr">
        <is>
          <t>2025-01-20</t>
        </is>
      </c>
      <c r="C8562" t="inlineStr">
        <is>
          <t>S037</t>
        </is>
      </c>
      <c r="D8562" t="inlineStr">
        <is>
          <t>Store_037</t>
        </is>
      </c>
      <c r="E8562" t="inlineStr">
        <is>
          <t>East</t>
        </is>
      </c>
      <c r="F8562" t="inlineStr">
        <is>
          <t>P0190</t>
        </is>
      </c>
      <c r="G8562" t="inlineStr">
        <is>
          <t>Prod_0190</t>
        </is>
      </c>
      <c r="H8562" t="inlineStr">
        <is>
          <t>Household</t>
        </is>
      </c>
      <c r="I8562" t="n">
        <v>1</v>
      </c>
      <c r="J8562" t="n">
        <v>212.41</v>
      </c>
      <c r="K8562" t="n">
        <v>0</v>
      </c>
      <c r="L8562">
        <f>I8562*J8562*(1-K8562)</f>
        <v/>
      </c>
      <c r="M8562">
        <f>VLOOKUP(F8562,Products!A:D,4,FALSE)*I8562</f>
        <v/>
      </c>
      <c r="N8562">
        <f>L8562-M8562</f>
        <v/>
      </c>
    </row>
    <row r="8563">
      <c r="A8563" t="inlineStr">
        <is>
          <t>T1008561</t>
        </is>
      </c>
      <c r="B8563" t="inlineStr">
        <is>
          <t>2023-08-03</t>
        </is>
      </c>
      <c r="C8563" t="inlineStr">
        <is>
          <t>S027</t>
        </is>
      </c>
      <c r="D8563" t="inlineStr">
        <is>
          <t>Store_027</t>
        </is>
      </c>
      <c r="E8563" t="inlineStr">
        <is>
          <t>South</t>
        </is>
      </c>
      <c r="F8563" t="inlineStr">
        <is>
          <t>P0140</t>
        </is>
      </c>
      <c r="G8563" t="inlineStr">
        <is>
          <t>Prod_0140</t>
        </is>
      </c>
      <c r="H8563" t="inlineStr">
        <is>
          <t>Food</t>
        </is>
      </c>
      <c r="I8563" t="n">
        <v>1</v>
      </c>
      <c r="J8563" t="n">
        <v>704.0700000000001</v>
      </c>
      <c r="K8563" t="n">
        <v>0.2</v>
      </c>
      <c r="L8563">
        <f>I8563*J8563*(1-K8563)</f>
        <v/>
      </c>
      <c r="M8563">
        <f>VLOOKUP(F8563,Products!A:D,4,FALSE)*I8563</f>
        <v/>
      </c>
      <c r="N8563">
        <f>L8563-M8563</f>
        <v/>
      </c>
    </row>
    <row r="8564">
      <c r="A8564" t="inlineStr">
        <is>
          <t>T1008562</t>
        </is>
      </c>
      <c r="B8564" t="inlineStr">
        <is>
          <t>2023-12-08</t>
        </is>
      </c>
      <c r="C8564" t="inlineStr">
        <is>
          <t>S029</t>
        </is>
      </c>
      <c r="D8564" t="inlineStr">
        <is>
          <t>Store_029</t>
        </is>
      </c>
      <c r="E8564" t="inlineStr">
        <is>
          <t>South</t>
        </is>
      </c>
      <c r="F8564" t="inlineStr">
        <is>
          <t>P0188</t>
        </is>
      </c>
      <c r="G8564" t="inlineStr">
        <is>
          <t>Prod_0188</t>
        </is>
      </c>
      <c r="H8564" t="inlineStr">
        <is>
          <t>Food</t>
        </is>
      </c>
      <c r="I8564" t="n">
        <v>2</v>
      </c>
      <c r="J8564" t="n">
        <v>670.3</v>
      </c>
      <c r="K8564" t="n">
        <v>0</v>
      </c>
      <c r="L8564">
        <f>I8564*J8564*(1-K8564)</f>
        <v/>
      </c>
      <c r="M8564">
        <f>VLOOKUP(F8564,Products!A:D,4,FALSE)*I8564</f>
        <v/>
      </c>
      <c r="N8564">
        <f>L8564-M8564</f>
        <v/>
      </c>
    </row>
    <row r="8565">
      <c r="A8565" t="inlineStr">
        <is>
          <t>T1008563</t>
        </is>
      </c>
      <c r="B8565" t="inlineStr">
        <is>
          <t>2023-08-04</t>
        </is>
      </c>
      <c r="C8565" t="inlineStr">
        <is>
          <t>S032</t>
        </is>
      </c>
      <c r="D8565" t="inlineStr">
        <is>
          <t>Store_032</t>
        </is>
      </c>
      <c r="E8565" t="inlineStr">
        <is>
          <t>Central</t>
        </is>
      </c>
      <c r="F8565" t="inlineStr">
        <is>
          <t>P0022</t>
        </is>
      </c>
      <c r="G8565" t="inlineStr">
        <is>
          <t>Prod_0022</t>
        </is>
      </c>
      <c r="H8565" t="inlineStr">
        <is>
          <t>Beverages</t>
        </is>
      </c>
      <c r="I8565" t="n">
        <v>1</v>
      </c>
      <c r="J8565" t="n">
        <v>218.97</v>
      </c>
      <c r="K8565" t="n">
        <v>0.2</v>
      </c>
      <c r="L8565">
        <f>I8565*J8565*(1-K8565)</f>
        <v/>
      </c>
      <c r="M8565">
        <f>VLOOKUP(F8565,Products!A:D,4,FALSE)*I8565</f>
        <v/>
      </c>
      <c r="N8565">
        <f>L8565-M8565</f>
        <v/>
      </c>
    </row>
    <row r="8566">
      <c r="A8566" t="inlineStr">
        <is>
          <t>T1008564</t>
        </is>
      </c>
      <c r="B8566" t="inlineStr">
        <is>
          <t>2024-03-19</t>
        </is>
      </c>
      <c r="C8566" t="inlineStr">
        <is>
          <t>S043</t>
        </is>
      </c>
      <c r="D8566" t="inlineStr">
        <is>
          <t>Store_043</t>
        </is>
      </c>
      <c r="E8566" t="inlineStr">
        <is>
          <t>East</t>
        </is>
      </c>
      <c r="F8566" t="inlineStr">
        <is>
          <t>P0010</t>
        </is>
      </c>
      <c r="G8566" t="inlineStr">
        <is>
          <t>Prod_0010</t>
        </is>
      </c>
      <c r="H8566" t="inlineStr">
        <is>
          <t>Electronics</t>
        </is>
      </c>
      <c r="I8566" t="n">
        <v>2</v>
      </c>
      <c r="J8566" t="n">
        <v>766.61</v>
      </c>
      <c r="K8566" t="n">
        <v>0</v>
      </c>
      <c r="L8566">
        <f>I8566*J8566*(1-K8566)</f>
        <v/>
      </c>
      <c r="M8566">
        <f>VLOOKUP(F8566,Products!A:D,4,FALSE)*I8566</f>
        <v/>
      </c>
      <c r="N8566">
        <f>L8566-M8566</f>
        <v/>
      </c>
    </row>
    <row r="8567">
      <c r="A8567" t="inlineStr">
        <is>
          <t>T1008565</t>
        </is>
      </c>
      <c r="B8567" t="inlineStr">
        <is>
          <t>2025-08-22</t>
        </is>
      </c>
      <c r="C8567" t="inlineStr">
        <is>
          <t>S032</t>
        </is>
      </c>
      <c r="D8567" t="inlineStr">
        <is>
          <t>Store_032</t>
        </is>
      </c>
      <c r="E8567" t="inlineStr">
        <is>
          <t>Central</t>
        </is>
      </c>
      <c r="F8567" t="inlineStr">
        <is>
          <t>P0128</t>
        </is>
      </c>
      <c r="G8567" t="inlineStr">
        <is>
          <t>Prod_0128</t>
        </is>
      </c>
      <c r="H8567" t="inlineStr">
        <is>
          <t>Toys</t>
        </is>
      </c>
      <c r="I8567" t="n">
        <v>4</v>
      </c>
      <c r="J8567" t="n">
        <v>219.94</v>
      </c>
      <c r="K8567" t="n">
        <v>0</v>
      </c>
      <c r="L8567">
        <f>I8567*J8567*(1-K8567)</f>
        <v/>
      </c>
      <c r="M8567">
        <f>VLOOKUP(F8567,Products!A:D,4,FALSE)*I8567</f>
        <v/>
      </c>
      <c r="N8567">
        <f>L8567-M8567</f>
        <v/>
      </c>
    </row>
    <row r="8568">
      <c r="A8568" t="inlineStr">
        <is>
          <t>T1008566</t>
        </is>
      </c>
      <c r="B8568" t="inlineStr">
        <is>
          <t>2024-10-07</t>
        </is>
      </c>
      <c r="C8568" t="inlineStr">
        <is>
          <t>S008</t>
        </is>
      </c>
      <c r="D8568" t="inlineStr">
        <is>
          <t>Store_008</t>
        </is>
      </c>
      <c r="E8568" t="inlineStr">
        <is>
          <t>East</t>
        </is>
      </c>
      <c r="F8568" t="inlineStr">
        <is>
          <t>P0108</t>
        </is>
      </c>
      <c r="G8568" t="inlineStr">
        <is>
          <t>Prod_0108</t>
        </is>
      </c>
      <c r="H8568" t="inlineStr">
        <is>
          <t>Stationery</t>
        </is>
      </c>
      <c r="I8568" t="n">
        <v>3</v>
      </c>
      <c r="J8568" t="n">
        <v>739.95</v>
      </c>
      <c r="K8568" t="n">
        <v>0.1</v>
      </c>
      <c r="L8568">
        <f>I8568*J8568*(1-K8568)</f>
        <v/>
      </c>
      <c r="M8568">
        <f>VLOOKUP(F8568,Products!A:D,4,FALSE)*I8568</f>
        <v/>
      </c>
      <c r="N8568">
        <f>L8568-M8568</f>
        <v/>
      </c>
    </row>
    <row r="8569">
      <c r="A8569" t="inlineStr">
        <is>
          <t>T1008567</t>
        </is>
      </c>
      <c r="B8569" t="inlineStr">
        <is>
          <t>2023-07-14</t>
        </is>
      </c>
      <c r="C8569" t="inlineStr">
        <is>
          <t>S045</t>
        </is>
      </c>
      <c r="D8569" t="inlineStr">
        <is>
          <t>Store_045</t>
        </is>
      </c>
      <c r="E8569" t="inlineStr">
        <is>
          <t>East</t>
        </is>
      </c>
      <c r="F8569" t="inlineStr">
        <is>
          <t>P0076</t>
        </is>
      </c>
      <c r="G8569" t="inlineStr">
        <is>
          <t>Prod_0076</t>
        </is>
      </c>
      <c r="H8569" t="inlineStr">
        <is>
          <t>Clothing</t>
        </is>
      </c>
      <c r="I8569" t="n">
        <v>5</v>
      </c>
      <c r="J8569" t="n">
        <v>353.09</v>
      </c>
      <c r="K8569" t="n">
        <v>0.05</v>
      </c>
      <c r="L8569">
        <f>I8569*J8569*(1-K8569)</f>
        <v/>
      </c>
      <c r="M8569">
        <f>VLOOKUP(F8569,Products!A:D,4,FALSE)*I8569</f>
        <v/>
      </c>
      <c r="N8569">
        <f>L8569-M8569</f>
        <v/>
      </c>
    </row>
    <row r="8570">
      <c r="A8570" t="inlineStr">
        <is>
          <t>T1008568</t>
        </is>
      </c>
      <c r="B8570" t="inlineStr">
        <is>
          <t>2023-02-18</t>
        </is>
      </c>
      <c r="C8570" t="inlineStr">
        <is>
          <t>S020</t>
        </is>
      </c>
      <c r="D8570" t="inlineStr">
        <is>
          <t>Store_020</t>
        </is>
      </c>
      <c r="E8570" t="inlineStr">
        <is>
          <t>West</t>
        </is>
      </c>
      <c r="F8570" t="inlineStr">
        <is>
          <t>P0026</t>
        </is>
      </c>
      <c r="G8570" t="inlineStr">
        <is>
          <t>Prod_0026</t>
        </is>
      </c>
      <c r="H8570" t="inlineStr">
        <is>
          <t>Beverages</t>
        </is>
      </c>
      <c r="I8570" t="n">
        <v>6</v>
      </c>
      <c r="J8570" t="n">
        <v>734.59</v>
      </c>
      <c r="K8570" t="n">
        <v>0</v>
      </c>
      <c r="L8570">
        <f>I8570*J8570*(1-K8570)</f>
        <v/>
      </c>
      <c r="M8570">
        <f>VLOOKUP(F8570,Products!A:D,4,FALSE)*I8570</f>
        <v/>
      </c>
      <c r="N8570">
        <f>L8570-M8570</f>
        <v/>
      </c>
    </row>
    <row r="8571">
      <c r="A8571" t="inlineStr">
        <is>
          <t>T1008569</t>
        </is>
      </c>
      <c r="B8571" t="inlineStr">
        <is>
          <t>2024-09-05</t>
        </is>
      </c>
      <c r="C8571" t="inlineStr">
        <is>
          <t>S019</t>
        </is>
      </c>
      <c r="D8571" t="inlineStr">
        <is>
          <t>Store_019</t>
        </is>
      </c>
      <c r="E8571" t="inlineStr">
        <is>
          <t>East</t>
        </is>
      </c>
      <c r="F8571" t="inlineStr">
        <is>
          <t>P0082</t>
        </is>
      </c>
      <c r="G8571" t="inlineStr">
        <is>
          <t>Prod_0082</t>
        </is>
      </c>
      <c r="H8571" t="inlineStr">
        <is>
          <t>Food</t>
        </is>
      </c>
      <c r="I8571" t="n">
        <v>5</v>
      </c>
      <c r="J8571" t="n">
        <v>645.36</v>
      </c>
      <c r="K8571" t="n">
        <v>0</v>
      </c>
      <c r="L8571">
        <f>I8571*J8571*(1-K8571)</f>
        <v/>
      </c>
      <c r="M8571">
        <f>VLOOKUP(F8571,Products!A:D,4,FALSE)*I8571</f>
        <v/>
      </c>
      <c r="N8571">
        <f>L8571-M8571</f>
        <v/>
      </c>
    </row>
    <row r="8572">
      <c r="A8572" t="inlineStr">
        <is>
          <t>T1008570</t>
        </is>
      </c>
      <c r="B8572" t="inlineStr">
        <is>
          <t>2025-08-12</t>
        </is>
      </c>
      <c r="C8572" t="inlineStr">
        <is>
          <t>S001</t>
        </is>
      </c>
      <c r="D8572" t="inlineStr">
        <is>
          <t>Store_001</t>
        </is>
      </c>
      <c r="E8572" t="inlineStr">
        <is>
          <t>West</t>
        </is>
      </c>
      <c r="F8572" t="inlineStr">
        <is>
          <t>P0183</t>
        </is>
      </c>
      <c r="G8572" t="inlineStr">
        <is>
          <t>Prod_0183</t>
        </is>
      </c>
      <c r="H8572" t="inlineStr">
        <is>
          <t>Stationery</t>
        </is>
      </c>
      <c r="I8572" t="n">
        <v>1</v>
      </c>
      <c r="J8572" t="n">
        <v>809</v>
      </c>
      <c r="K8572" t="n">
        <v>0.2</v>
      </c>
      <c r="L8572">
        <f>I8572*J8572*(1-K8572)</f>
        <v/>
      </c>
      <c r="M8572">
        <f>VLOOKUP(F8572,Products!A:D,4,FALSE)*I8572</f>
        <v/>
      </c>
      <c r="N8572">
        <f>L8572-M8572</f>
        <v/>
      </c>
    </row>
    <row r="8573">
      <c r="A8573" t="inlineStr">
        <is>
          <t>T1008571</t>
        </is>
      </c>
      <c r="B8573" t="inlineStr">
        <is>
          <t>2023-03-27</t>
        </is>
      </c>
      <c r="C8573" t="inlineStr">
        <is>
          <t>S021</t>
        </is>
      </c>
      <c r="D8573" t="inlineStr">
        <is>
          <t>Store_021</t>
        </is>
      </c>
      <c r="E8573" t="inlineStr">
        <is>
          <t>North</t>
        </is>
      </c>
      <c r="F8573" t="inlineStr">
        <is>
          <t>P0052</t>
        </is>
      </c>
      <c r="G8573" t="inlineStr">
        <is>
          <t>Prod_0052</t>
        </is>
      </c>
      <c r="H8573" t="inlineStr">
        <is>
          <t>Clothing</t>
        </is>
      </c>
      <c r="I8573" t="n">
        <v>2</v>
      </c>
      <c r="J8573" t="n">
        <v>43.79</v>
      </c>
      <c r="K8573" t="n">
        <v>0</v>
      </c>
      <c r="L8573">
        <f>I8573*J8573*(1-K8573)</f>
        <v/>
      </c>
      <c r="M8573">
        <f>VLOOKUP(F8573,Products!A:D,4,FALSE)*I8573</f>
        <v/>
      </c>
      <c r="N8573">
        <f>L8573-M8573</f>
        <v/>
      </c>
    </row>
    <row r="8574">
      <c r="A8574" t="inlineStr">
        <is>
          <t>T1008572</t>
        </is>
      </c>
      <c r="B8574" t="inlineStr">
        <is>
          <t>2024-03-02</t>
        </is>
      </c>
      <c r="C8574" t="inlineStr">
        <is>
          <t>S003</t>
        </is>
      </c>
      <c r="D8574" t="inlineStr">
        <is>
          <t>Store_003</t>
        </is>
      </c>
      <c r="E8574" t="inlineStr">
        <is>
          <t>North</t>
        </is>
      </c>
      <c r="F8574" t="inlineStr">
        <is>
          <t>P0112</t>
        </is>
      </c>
      <c r="G8574" t="inlineStr">
        <is>
          <t>Prod_0112</t>
        </is>
      </c>
      <c r="H8574" t="inlineStr">
        <is>
          <t>Beverages</t>
        </is>
      </c>
      <c r="I8574" t="n">
        <v>7</v>
      </c>
      <c r="J8574" t="n">
        <v>815.71</v>
      </c>
      <c r="K8574" t="n">
        <v>0</v>
      </c>
      <c r="L8574">
        <f>I8574*J8574*(1-K8574)</f>
        <v/>
      </c>
      <c r="M8574">
        <f>VLOOKUP(F8574,Products!A:D,4,FALSE)*I8574</f>
        <v/>
      </c>
      <c r="N8574">
        <f>L8574-M8574</f>
        <v/>
      </c>
    </row>
    <row r="8575">
      <c r="A8575" t="inlineStr">
        <is>
          <t>T1008573</t>
        </is>
      </c>
      <c r="B8575" t="inlineStr">
        <is>
          <t>2024-02-22</t>
        </is>
      </c>
      <c r="C8575" t="inlineStr">
        <is>
          <t>S004</t>
        </is>
      </c>
      <c r="D8575" t="inlineStr">
        <is>
          <t>Store_004</t>
        </is>
      </c>
      <c r="E8575" t="inlineStr">
        <is>
          <t>Central</t>
        </is>
      </c>
      <c r="F8575" t="inlineStr">
        <is>
          <t>P0011</t>
        </is>
      </c>
      <c r="G8575" t="inlineStr">
        <is>
          <t>Prod_0011</t>
        </is>
      </c>
      <c r="H8575" t="inlineStr">
        <is>
          <t>Household</t>
        </is>
      </c>
      <c r="I8575" t="n">
        <v>6</v>
      </c>
      <c r="J8575" t="n">
        <v>289.77</v>
      </c>
      <c r="K8575" t="n">
        <v>0.2</v>
      </c>
      <c r="L8575">
        <f>I8575*J8575*(1-K8575)</f>
        <v/>
      </c>
      <c r="M8575">
        <f>VLOOKUP(F8575,Products!A:D,4,FALSE)*I8575</f>
        <v/>
      </c>
      <c r="N8575">
        <f>L8575-M8575</f>
        <v/>
      </c>
    </row>
    <row r="8576">
      <c r="A8576" t="inlineStr">
        <is>
          <t>T1008574</t>
        </is>
      </c>
      <c r="B8576" t="inlineStr">
        <is>
          <t>2023-08-09</t>
        </is>
      </c>
      <c r="C8576" t="inlineStr">
        <is>
          <t>S037</t>
        </is>
      </c>
      <c r="D8576" t="inlineStr">
        <is>
          <t>Store_037</t>
        </is>
      </c>
      <c r="E8576" t="inlineStr">
        <is>
          <t>East</t>
        </is>
      </c>
      <c r="F8576" t="inlineStr">
        <is>
          <t>P0142</t>
        </is>
      </c>
      <c r="G8576" t="inlineStr">
        <is>
          <t>Prod_0142</t>
        </is>
      </c>
      <c r="H8576" t="inlineStr">
        <is>
          <t>Household</t>
        </is>
      </c>
      <c r="I8576" t="n">
        <v>4</v>
      </c>
      <c r="J8576" t="n">
        <v>219.53</v>
      </c>
      <c r="K8576" t="n">
        <v>0</v>
      </c>
      <c r="L8576">
        <f>I8576*J8576*(1-K8576)</f>
        <v/>
      </c>
      <c r="M8576">
        <f>VLOOKUP(F8576,Products!A:D,4,FALSE)*I8576</f>
        <v/>
      </c>
      <c r="N8576">
        <f>L8576-M8576</f>
        <v/>
      </c>
    </row>
    <row r="8577">
      <c r="A8577" t="inlineStr">
        <is>
          <t>T1008575</t>
        </is>
      </c>
      <c r="B8577" t="inlineStr">
        <is>
          <t>2024-07-26</t>
        </is>
      </c>
      <c r="C8577" t="inlineStr">
        <is>
          <t>S046</t>
        </is>
      </c>
      <c r="D8577" t="inlineStr">
        <is>
          <t>Store_046</t>
        </is>
      </c>
      <c r="E8577" t="inlineStr">
        <is>
          <t>South</t>
        </is>
      </c>
      <c r="F8577" t="inlineStr">
        <is>
          <t>P0052</t>
        </is>
      </c>
      <c r="G8577" t="inlineStr">
        <is>
          <t>Prod_0052</t>
        </is>
      </c>
      <c r="H8577" t="inlineStr">
        <is>
          <t>Clothing</t>
        </is>
      </c>
      <c r="I8577" t="n">
        <v>9</v>
      </c>
      <c r="J8577" t="n">
        <v>38.65</v>
      </c>
      <c r="K8577" t="n">
        <v>0</v>
      </c>
      <c r="L8577">
        <f>I8577*J8577*(1-K8577)</f>
        <v/>
      </c>
      <c r="M8577">
        <f>VLOOKUP(F8577,Products!A:D,4,FALSE)*I8577</f>
        <v/>
      </c>
      <c r="N8577">
        <f>L8577-M8577</f>
        <v/>
      </c>
    </row>
    <row r="8578">
      <c r="A8578" t="inlineStr">
        <is>
          <t>T1008576</t>
        </is>
      </c>
      <c r="B8578" t="inlineStr">
        <is>
          <t>2024-08-01</t>
        </is>
      </c>
      <c r="C8578" t="inlineStr">
        <is>
          <t>S011</t>
        </is>
      </c>
      <c r="D8578" t="inlineStr">
        <is>
          <t>Store_011</t>
        </is>
      </c>
      <c r="E8578" t="inlineStr">
        <is>
          <t>South</t>
        </is>
      </c>
      <c r="F8578" t="inlineStr">
        <is>
          <t>P0166</t>
        </is>
      </c>
      <c r="G8578" t="inlineStr">
        <is>
          <t>Prod_0166</t>
        </is>
      </c>
      <c r="H8578" t="inlineStr">
        <is>
          <t>Electronics</t>
        </is>
      </c>
      <c r="I8578" t="n">
        <v>2</v>
      </c>
      <c r="J8578" t="n">
        <v>527.36</v>
      </c>
      <c r="K8578" t="n">
        <v>0</v>
      </c>
      <c r="L8578">
        <f>I8578*J8578*(1-K8578)</f>
        <v/>
      </c>
      <c r="M8578">
        <f>VLOOKUP(F8578,Products!A:D,4,FALSE)*I8578</f>
        <v/>
      </c>
      <c r="N8578">
        <f>L8578-M8578</f>
        <v/>
      </c>
    </row>
    <row r="8579">
      <c r="A8579" t="inlineStr">
        <is>
          <t>T1008577</t>
        </is>
      </c>
      <c r="B8579" t="inlineStr">
        <is>
          <t>2025-05-05</t>
        </is>
      </c>
      <c r="C8579" t="inlineStr">
        <is>
          <t>S028</t>
        </is>
      </c>
      <c r="D8579" t="inlineStr">
        <is>
          <t>Store_028</t>
        </is>
      </c>
      <c r="E8579" t="inlineStr">
        <is>
          <t>North</t>
        </is>
      </c>
      <c r="F8579" t="inlineStr">
        <is>
          <t>P0171</t>
        </is>
      </c>
      <c r="G8579" t="inlineStr">
        <is>
          <t>Prod_0171</t>
        </is>
      </c>
      <c r="H8579" t="inlineStr">
        <is>
          <t>Household</t>
        </is>
      </c>
      <c r="I8579" t="n">
        <v>1</v>
      </c>
      <c r="J8579" t="n">
        <v>406.96</v>
      </c>
      <c r="K8579" t="n">
        <v>0</v>
      </c>
      <c r="L8579">
        <f>I8579*J8579*(1-K8579)</f>
        <v/>
      </c>
      <c r="M8579">
        <f>VLOOKUP(F8579,Products!A:D,4,FALSE)*I8579</f>
        <v/>
      </c>
      <c r="N8579">
        <f>L8579-M8579</f>
        <v/>
      </c>
    </row>
    <row r="8580">
      <c r="A8580" t="inlineStr">
        <is>
          <t>T1008578</t>
        </is>
      </c>
      <c r="B8580" t="inlineStr">
        <is>
          <t>2025-07-21</t>
        </is>
      </c>
      <c r="C8580" t="inlineStr">
        <is>
          <t>S031</t>
        </is>
      </c>
      <c r="D8580" t="inlineStr">
        <is>
          <t>Store_031</t>
        </is>
      </c>
      <c r="E8580" t="inlineStr">
        <is>
          <t>Central</t>
        </is>
      </c>
      <c r="F8580" t="inlineStr">
        <is>
          <t>P0100</t>
        </is>
      </c>
      <c r="G8580" t="inlineStr">
        <is>
          <t>Prod_0100</t>
        </is>
      </c>
      <c r="H8580" t="inlineStr">
        <is>
          <t>Household</t>
        </is>
      </c>
      <c r="I8580" t="n">
        <v>1</v>
      </c>
      <c r="J8580" t="n">
        <v>500.82</v>
      </c>
      <c r="K8580" t="n">
        <v>0</v>
      </c>
      <c r="L8580">
        <f>I8580*J8580*(1-K8580)</f>
        <v/>
      </c>
      <c r="M8580">
        <f>VLOOKUP(F8580,Products!A:D,4,FALSE)*I8580</f>
        <v/>
      </c>
      <c r="N8580">
        <f>L8580-M8580</f>
        <v/>
      </c>
    </row>
    <row r="8581">
      <c r="A8581" t="inlineStr">
        <is>
          <t>T1008579</t>
        </is>
      </c>
      <c r="B8581" t="inlineStr">
        <is>
          <t>2025-02-20</t>
        </is>
      </c>
      <c r="C8581" t="inlineStr">
        <is>
          <t>S039</t>
        </is>
      </c>
      <c r="D8581" t="inlineStr">
        <is>
          <t>Store_039</t>
        </is>
      </c>
      <c r="E8581" t="inlineStr">
        <is>
          <t>North</t>
        </is>
      </c>
      <c r="F8581" t="inlineStr">
        <is>
          <t>P0130</t>
        </is>
      </c>
      <c r="G8581" t="inlineStr">
        <is>
          <t>Prod_0130</t>
        </is>
      </c>
      <c r="H8581" t="inlineStr">
        <is>
          <t>Electronics</t>
        </is>
      </c>
      <c r="I8581" t="n">
        <v>7</v>
      </c>
      <c r="J8581" t="n">
        <v>508.25</v>
      </c>
      <c r="K8581" t="n">
        <v>0</v>
      </c>
      <c r="L8581">
        <f>I8581*J8581*(1-K8581)</f>
        <v/>
      </c>
      <c r="M8581">
        <f>VLOOKUP(F8581,Products!A:D,4,FALSE)*I8581</f>
        <v/>
      </c>
      <c r="N8581">
        <f>L8581-M8581</f>
        <v/>
      </c>
    </row>
    <row r="8582">
      <c r="A8582" t="inlineStr">
        <is>
          <t>T1008580</t>
        </is>
      </c>
      <c r="B8582" t="inlineStr">
        <is>
          <t>2023-10-31</t>
        </is>
      </c>
      <c r="C8582" t="inlineStr">
        <is>
          <t>S033</t>
        </is>
      </c>
      <c r="D8582" t="inlineStr">
        <is>
          <t>Store_033</t>
        </is>
      </c>
      <c r="E8582" t="inlineStr">
        <is>
          <t>North</t>
        </is>
      </c>
      <c r="F8582" t="inlineStr">
        <is>
          <t>P0104</t>
        </is>
      </c>
      <c r="G8582" t="inlineStr">
        <is>
          <t>Prod_0104</t>
        </is>
      </c>
      <c r="H8582" t="inlineStr">
        <is>
          <t>Clothing</t>
        </is>
      </c>
      <c r="I8582" t="n">
        <v>2</v>
      </c>
      <c r="J8582" t="n">
        <v>637.54</v>
      </c>
      <c r="K8582" t="n">
        <v>0.1</v>
      </c>
      <c r="L8582">
        <f>I8582*J8582*(1-K8582)</f>
        <v/>
      </c>
      <c r="M8582">
        <f>VLOOKUP(F8582,Products!A:D,4,FALSE)*I8582</f>
        <v/>
      </c>
      <c r="N8582">
        <f>L8582-M8582</f>
        <v/>
      </c>
    </row>
    <row r="8583">
      <c r="A8583" t="inlineStr">
        <is>
          <t>T1008581</t>
        </is>
      </c>
      <c r="B8583" t="inlineStr">
        <is>
          <t>2023-08-07</t>
        </is>
      </c>
      <c r="C8583" t="inlineStr">
        <is>
          <t>S007</t>
        </is>
      </c>
      <c r="D8583" t="inlineStr">
        <is>
          <t>Store_007</t>
        </is>
      </c>
      <c r="E8583" t="inlineStr">
        <is>
          <t>East</t>
        </is>
      </c>
      <c r="F8583" t="inlineStr">
        <is>
          <t>P0198</t>
        </is>
      </c>
      <c r="G8583" t="inlineStr">
        <is>
          <t>Prod_0198</t>
        </is>
      </c>
      <c r="H8583" t="inlineStr">
        <is>
          <t>Beverages</t>
        </is>
      </c>
      <c r="I8583" t="n">
        <v>4</v>
      </c>
      <c r="J8583" t="n">
        <v>956.15</v>
      </c>
      <c r="K8583" t="n">
        <v>0.1</v>
      </c>
      <c r="L8583">
        <f>I8583*J8583*(1-K8583)</f>
        <v/>
      </c>
      <c r="M8583">
        <f>VLOOKUP(F8583,Products!A:D,4,FALSE)*I8583</f>
        <v/>
      </c>
      <c r="N8583">
        <f>L8583-M8583</f>
        <v/>
      </c>
    </row>
    <row r="8584">
      <c r="A8584" t="inlineStr">
        <is>
          <t>T1008582</t>
        </is>
      </c>
      <c r="B8584" t="inlineStr">
        <is>
          <t>2024-12-11</t>
        </is>
      </c>
      <c r="C8584" t="inlineStr">
        <is>
          <t>S032</t>
        </is>
      </c>
      <c r="D8584" t="inlineStr">
        <is>
          <t>Store_032</t>
        </is>
      </c>
      <c r="E8584" t="inlineStr">
        <is>
          <t>Central</t>
        </is>
      </c>
      <c r="F8584" t="inlineStr">
        <is>
          <t>P0069</t>
        </is>
      </c>
      <c r="G8584" t="inlineStr">
        <is>
          <t>Prod_0069</t>
        </is>
      </c>
      <c r="H8584" t="inlineStr">
        <is>
          <t>Household</t>
        </is>
      </c>
      <c r="I8584" t="n">
        <v>4</v>
      </c>
      <c r="J8584" t="n">
        <v>335.29</v>
      </c>
      <c r="K8584" t="n">
        <v>0</v>
      </c>
      <c r="L8584">
        <f>I8584*J8584*(1-K8584)</f>
        <v/>
      </c>
      <c r="M8584">
        <f>VLOOKUP(F8584,Products!A:D,4,FALSE)*I8584</f>
        <v/>
      </c>
      <c r="N8584">
        <f>L8584-M8584</f>
        <v/>
      </c>
    </row>
    <row r="8585">
      <c r="A8585" t="inlineStr">
        <is>
          <t>T1008583</t>
        </is>
      </c>
      <c r="B8585" t="inlineStr">
        <is>
          <t>2023-12-31</t>
        </is>
      </c>
      <c r="C8585" t="inlineStr">
        <is>
          <t>S013</t>
        </is>
      </c>
      <c r="D8585" t="inlineStr">
        <is>
          <t>Store_013</t>
        </is>
      </c>
      <c r="E8585" t="inlineStr">
        <is>
          <t>North</t>
        </is>
      </c>
      <c r="F8585" t="inlineStr">
        <is>
          <t>P0020</t>
        </is>
      </c>
      <c r="G8585" t="inlineStr">
        <is>
          <t>Prod_0020</t>
        </is>
      </c>
      <c r="H8585" t="inlineStr">
        <is>
          <t>Beverages</t>
        </is>
      </c>
      <c r="I8585" t="n">
        <v>2</v>
      </c>
      <c r="J8585" t="n">
        <v>656.1900000000001</v>
      </c>
      <c r="K8585" t="n">
        <v>0</v>
      </c>
      <c r="L8585">
        <f>I8585*J8585*(1-K8585)</f>
        <v/>
      </c>
      <c r="M8585">
        <f>VLOOKUP(F8585,Products!A:D,4,FALSE)*I8585</f>
        <v/>
      </c>
      <c r="N8585">
        <f>L8585-M8585</f>
        <v/>
      </c>
    </row>
    <row r="8586">
      <c r="A8586" t="inlineStr">
        <is>
          <t>T1008584</t>
        </is>
      </c>
      <c r="B8586" t="inlineStr">
        <is>
          <t>2024-07-14</t>
        </is>
      </c>
      <c r="C8586" t="inlineStr">
        <is>
          <t>S040</t>
        </is>
      </c>
      <c r="D8586" t="inlineStr">
        <is>
          <t>Store_040</t>
        </is>
      </c>
      <c r="E8586" t="inlineStr">
        <is>
          <t>Central</t>
        </is>
      </c>
      <c r="F8586" t="inlineStr">
        <is>
          <t>P0060</t>
        </is>
      </c>
      <c r="G8586" t="inlineStr">
        <is>
          <t>Prod_0060</t>
        </is>
      </c>
      <c r="H8586" t="inlineStr">
        <is>
          <t>Toys</t>
        </is>
      </c>
      <c r="I8586" t="n">
        <v>5</v>
      </c>
      <c r="J8586" t="n">
        <v>140.32</v>
      </c>
      <c r="K8586" t="n">
        <v>0</v>
      </c>
      <c r="L8586">
        <f>I8586*J8586*(1-K8586)</f>
        <v/>
      </c>
      <c r="M8586">
        <f>VLOOKUP(F8586,Products!A:D,4,FALSE)*I8586</f>
        <v/>
      </c>
      <c r="N8586">
        <f>L8586-M8586</f>
        <v/>
      </c>
    </row>
    <row r="8587">
      <c r="A8587" t="inlineStr">
        <is>
          <t>T1008585</t>
        </is>
      </c>
      <c r="B8587" t="inlineStr">
        <is>
          <t>2023-11-02</t>
        </is>
      </c>
      <c r="C8587" t="inlineStr">
        <is>
          <t>S039</t>
        </is>
      </c>
      <c r="D8587" t="inlineStr">
        <is>
          <t>Store_039</t>
        </is>
      </c>
      <c r="E8587" t="inlineStr">
        <is>
          <t>North</t>
        </is>
      </c>
      <c r="F8587" t="inlineStr">
        <is>
          <t>P0107</t>
        </is>
      </c>
      <c r="G8587" t="inlineStr">
        <is>
          <t>Prod_0107</t>
        </is>
      </c>
      <c r="H8587" t="inlineStr">
        <is>
          <t>Stationery</t>
        </is>
      </c>
      <c r="I8587" t="n">
        <v>8</v>
      </c>
      <c r="J8587" t="n">
        <v>601.24</v>
      </c>
      <c r="K8587" t="n">
        <v>0.05</v>
      </c>
      <c r="L8587">
        <f>I8587*J8587*(1-K8587)</f>
        <v/>
      </c>
      <c r="M8587">
        <f>VLOOKUP(F8587,Products!A:D,4,FALSE)*I8587</f>
        <v/>
      </c>
      <c r="N8587">
        <f>L8587-M8587</f>
        <v/>
      </c>
    </row>
    <row r="8588">
      <c r="A8588" t="inlineStr">
        <is>
          <t>T1008586</t>
        </is>
      </c>
      <c r="B8588" t="inlineStr">
        <is>
          <t>2024-06-18</t>
        </is>
      </c>
      <c r="C8588" t="inlineStr">
        <is>
          <t>S012</t>
        </is>
      </c>
      <c r="D8588" t="inlineStr">
        <is>
          <t>Store_012</t>
        </is>
      </c>
      <c r="E8588" t="inlineStr">
        <is>
          <t>South</t>
        </is>
      </c>
      <c r="F8588" t="inlineStr">
        <is>
          <t>P0048</t>
        </is>
      </c>
      <c r="G8588" t="inlineStr">
        <is>
          <t>Prod_0048</t>
        </is>
      </c>
      <c r="H8588" t="inlineStr">
        <is>
          <t>Toys</t>
        </is>
      </c>
      <c r="I8588" t="n">
        <v>2</v>
      </c>
      <c r="J8588" t="n">
        <v>218.27</v>
      </c>
      <c r="K8588" t="n">
        <v>0</v>
      </c>
      <c r="L8588">
        <f>I8588*J8588*(1-K8588)</f>
        <v/>
      </c>
      <c r="M8588">
        <f>VLOOKUP(F8588,Products!A:D,4,FALSE)*I8588</f>
        <v/>
      </c>
      <c r="N8588">
        <f>L8588-M8588</f>
        <v/>
      </c>
    </row>
    <row r="8589">
      <c r="A8589" t="inlineStr">
        <is>
          <t>T1008587</t>
        </is>
      </c>
      <c r="B8589" t="inlineStr">
        <is>
          <t>2023-12-23</t>
        </is>
      </c>
      <c r="C8589" t="inlineStr">
        <is>
          <t>S042</t>
        </is>
      </c>
      <c r="D8589" t="inlineStr">
        <is>
          <t>Store_042</t>
        </is>
      </c>
      <c r="E8589" t="inlineStr">
        <is>
          <t>Central</t>
        </is>
      </c>
      <c r="F8589" t="inlineStr">
        <is>
          <t>P0054</t>
        </is>
      </c>
      <c r="G8589" t="inlineStr">
        <is>
          <t>Prod_0054</t>
        </is>
      </c>
      <c r="H8589" t="inlineStr">
        <is>
          <t>Food</t>
        </is>
      </c>
      <c r="I8589" t="n">
        <v>1</v>
      </c>
      <c r="J8589" t="n">
        <v>398.21</v>
      </c>
      <c r="K8589" t="n">
        <v>0</v>
      </c>
      <c r="L8589">
        <f>I8589*J8589*(1-K8589)</f>
        <v/>
      </c>
      <c r="M8589">
        <f>VLOOKUP(F8589,Products!A:D,4,FALSE)*I8589</f>
        <v/>
      </c>
      <c r="N8589">
        <f>L8589-M8589</f>
        <v/>
      </c>
    </row>
    <row r="8590">
      <c r="A8590" t="inlineStr">
        <is>
          <t>T1008588</t>
        </is>
      </c>
      <c r="B8590" t="inlineStr">
        <is>
          <t>2025-01-14</t>
        </is>
      </c>
      <c r="C8590" t="inlineStr">
        <is>
          <t>S003</t>
        </is>
      </c>
      <c r="D8590" t="inlineStr">
        <is>
          <t>Store_003</t>
        </is>
      </c>
      <c r="E8590" t="inlineStr">
        <is>
          <t>North</t>
        </is>
      </c>
      <c r="F8590" t="inlineStr">
        <is>
          <t>P0041</t>
        </is>
      </c>
      <c r="G8590" t="inlineStr">
        <is>
          <t>Prod_0041</t>
        </is>
      </c>
      <c r="H8590" t="inlineStr">
        <is>
          <t>Stationery</t>
        </is>
      </c>
      <c r="I8590" t="n">
        <v>3</v>
      </c>
      <c r="J8590" t="n">
        <v>308.06</v>
      </c>
      <c r="K8590" t="n">
        <v>0</v>
      </c>
      <c r="L8590">
        <f>I8590*J8590*(1-K8590)</f>
        <v/>
      </c>
      <c r="M8590">
        <f>VLOOKUP(F8590,Products!A:D,4,FALSE)*I8590</f>
        <v/>
      </c>
      <c r="N8590">
        <f>L8590-M8590</f>
        <v/>
      </c>
    </row>
    <row r="8591">
      <c r="A8591" t="inlineStr">
        <is>
          <t>T1008589</t>
        </is>
      </c>
      <c r="B8591" t="inlineStr">
        <is>
          <t>2023-04-10</t>
        </is>
      </c>
      <c r="C8591" t="inlineStr">
        <is>
          <t>S004</t>
        </is>
      </c>
      <c r="D8591" t="inlineStr">
        <is>
          <t>Store_004</t>
        </is>
      </c>
      <c r="E8591" t="inlineStr">
        <is>
          <t>Central</t>
        </is>
      </c>
      <c r="F8591" t="inlineStr">
        <is>
          <t>P0042</t>
        </is>
      </c>
      <c r="G8591" t="inlineStr">
        <is>
          <t>Prod_0042</t>
        </is>
      </c>
      <c r="H8591" t="inlineStr">
        <is>
          <t>Electronics</t>
        </is>
      </c>
      <c r="I8591" t="n">
        <v>9</v>
      </c>
      <c r="J8591" t="n">
        <v>928.41</v>
      </c>
      <c r="K8591" t="n">
        <v>0.05</v>
      </c>
      <c r="L8591">
        <f>I8591*J8591*(1-K8591)</f>
        <v/>
      </c>
      <c r="M8591">
        <f>VLOOKUP(F8591,Products!A:D,4,FALSE)*I8591</f>
        <v/>
      </c>
      <c r="N8591">
        <f>L8591-M8591</f>
        <v/>
      </c>
    </row>
    <row r="8592">
      <c r="A8592" t="inlineStr">
        <is>
          <t>T1008590</t>
        </is>
      </c>
      <c r="B8592" t="inlineStr">
        <is>
          <t>2023-06-09</t>
        </is>
      </c>
      <c r="C8592" t="inlineStr">
        <is>
          <t>S003</t>
        </is>
      </c>
      <c r="D8592" t="inlineStr">
        <is>
          <t>Store_003</t>
        </is>
      </c>
      <c r="E8592" t="inlineStr">
        <is>
          <t>North</t>
        </is>
      </c>
      <c r="F8592" t="inlineStr">
        <is>
          <t>P0052</t>
        </is>
      </c>
      <c r="G8592" t="inlineStr">
        <is>
          <t>Prod_0052</t>
        </is>
      </c>
      <c r="H8592" t="inlineStr">
        <is>
          <t>Clothing</t>
        </is>
      </c>
      <c r="I8592" t="n">
        <v>3</v>
      </c>
      <c r="J8592" t="n">
        <v>40.18</v>
      </c>
      <c r="K8592" t="n">
        <v>0.2</v>
      </c>
      <c r="L8592">
        <f>I8592*J8592*(1-K8592)</f>
        <v/>
      </c>
      <c r="M8592">
        <f>VLOOKUP(F8592,Products!A:D,4,FALSE)*I8592</f>
        <v/>
      </c>
      <c r="N8592">
        <f>L8592-M8592</f>
        <v/>
      </c>
    </row>
    <row r="8593">
      <c r="A8593" t="inlineStr">
        <is>
          <t>T1008591</t>
        </is>
      </c>
      <c r="B8593" t="inlineStr">
        <is>
          <t>2025-05-27</t>
        </is>
      </c>
      <c r="C8593" t="inlineStr">
        <is>
          <t>S019</t>
        </is>
      </c>
      <c r="D8593" t="inlineStr">
        <is>
          <t>Store_019</t>
        </is>
      </c>
      <c r="E8593" t="inlineStr">
        <is>
          <t>East</t>
        </is>
      </c>
      <c r="F8593" t="inlineStr">
        <is>
          <t>P0168</t>
        </is>
      </c>
      <c r="G8593" t="inlineStr">
        <is>
          <t>Prod_0168</t>
        </is>
      </c>
      <c r="H8593" t="inlineStr">
        <is>
          <t>Electronics</t>
        </is>
      </c>
      <c r="I8593" t="n">
        <v>3</v>
      </c>
      <c r="J8593" t="n">
        <v>71.29000000000001</v>
      </c>
      <c r="K8593" t="n">
        <v>0.05</v>
      </c>
      <c r="L8593">
        <f>I8593*J8593*(1-K8593)</f>
        <v/>
      </c>
      <c r="M8593">
        <f>VLOOKUP(F8593,Products!A:D,4,FALSE)*I8593</f>
        <v/>
      </c>
      <c r="N8593">
        <f>L8593-M8593</f>
        <v/>
      </c>
    </row>
    <row r="8594">
      <c r="A8594" t="inlineStr">
        <is>
          <t>T1008592</t>
        </is>
      </c>
      <c r="B8594" t="inlineStr">
        <is>
          <t>2024-05-10</t>
        </is>
      </c>
      <c r="C8594" t="inlineStr">
        <is>
          <t>S023</t>
        </is>
      </c>
      <c r="D8594" t="inlineStr">
        <is>
          <t>Store_023</t>
        </is>
      </c>
      <c r="E8594" t="inlineStr">
        <is>
          <t>South</t>
        </is>
      </c>
      <c r="F8594" t="inlineStr">
        <is>
          <t>P0099</t>
        </is>
      </c>
      <c r="G8594" t="inlineStr">
        <is>
          <t>Prod_0099</t>
        </is>
      </c>
      <c r="H8594" t="inlineStr">
        <is>
          <t>Beverages</t>
        </is>
      </c>
      <c r="I8594" t="n">
        <v>3</v>
      </c>
      <c r="J8594" t="n">
        <v>106.93</v>
      </c>
      <c r="K8594" t="n">
        <v>0</v>
      </c>
      <c r="L8594">
        <f>I8594*J8594*(1-K8594)</f>
        <v/>
      </c>
      <c r="M8594">
        <f>VLOOKUP(F8594,Products!A:D,4,FALSE)*I8594</f>
        <v/>
      </c>
      <c r="N8594">
        <f>L8594-M8594</f>
        <v/>
      </c>
    </row>
    <row r="8595">
      <c r="A8595" t="inlineStr">
        <is>
          <t>T1008593</t>
        </is>
      </c>
      <c r="B8595" t="inlineStr">
        <is>
          <t>2025-08-19</t>
        </is>
      </c>
      <c r="C8595" t="inlineStr">
        <is>
          <t>S015</t>
        </is>
      </c>
      <c r="D8595" t="inlineStr">
        <is>
          <t>Store_015</t>
        </is>
      </c>
      <c r="E8595" t="inlineStr">
        <is>
          <t>North</t>
        </is>
      </c>
      <c r="F8595" t="inlineStr">
        <is>
          <t>P0167</t>
        </is>
      </c>
      <c r="G8595" t="inlineStr">
        <is>
          <t>Prod_0167</t>
        </is>
      </c>
      <c r="H8595" t="inlineStr">
        <is>
          <t>Beverages</t>
        </is>
      </c>
      <c r="I8595" t="n">
        <v>5</v>
      </c>
      <c r="J8595" t="n">
        <v>522.73</v>
      </c>
      <c r="K8595" t="n">
        <v>0</v>
      </c>
      <c r="L8595">
        <f>I8595*J8595*(1-K8595)</f>
        <v/>
      </c>
      <c r="M8595">
        <f>VLOOKUP(F8595,Products!A:D,4,FALSE)*I8595</f>
        <v/>
      </c>
      <c r="N8595">
        <f>L8595-M8595</f>
        <v/>
      </c>
    </row>
    <row r="8596">
      <c r="A8596" t="inlineStr">
        <is>
          <t>T1008594</t>
        </is>
      </c>
      <c r="B8596" t="inlineStr">
        <is>
          <t>2023-01-22</t>
        </is>
      </c>
      <c r="C8596" t="inlineStr">
        <is>
          <t>S045</t>
        </is>
      </c>
      <c r="D8596" t="inlineStr">
        <is>
          <t>Store_045</t>
        </is>
      </c>
      <c r="E8596" t="inlineStr">
        <is>
          <t>East</t>
        </is>
      </c>
      <c r="F8596" t="inlineStr">
        <is>
          <t>P0034</t>
        </is>
      </c>
      <c r="G8596" t="inlineStr">
        <is>
          <t>Prod_0034</t>
        </is>
      </c>
      <c r="H8596" t="inlineStr">
        <is>
          <t>Toys</t>
        </is>
      </c>
      <c r="I8596" t="n">
        <v>3</v>
      </c>
      <c r="J8596" t="n">
        <v>567.1900000000001</v>
      </c>
      <c r="K8596" t="n">
        <v>0</v>
      </c>
      <c r="L8596">
        <f>I8596*J8596*(1-K8596)</f>
        <v/>
      </c>
      <c r="M8596">
        <f>VLOOKUP(F8596,Products!A:D,4,FALSE)*I8596</f>
        <v/>
      </c>
      <c r="N8596">
        <f>L8596-M8596</f>
        <v/>
      </c>
    </row>
    <row r="8597">
      <c r="A8597" t="inlineStr">
        <is>
          <t>T1008595</t>
        </is>
      </c>
      <c r="B8597" t="inlineStr">
        <is>
          <t>2024-05-08</t>
        </is>
      </c>
      <c r="C8597" t="inlineStr">
        <is>
          <t>S030</t>
        </is>
      </c>
      <c r="D8597" t="inlineStr">
        <is>
          <t>Store_030</t>
        </is>
      </c>
      <c r="E8597" t="inlineStr">
        <is>
          <t>North</t>
        </is>
      </c>
      <c r="F8597" t="inlineStr">
        <is>
          <t>P0085</t>
        </is>
      </c>
      <c r="G8597" t="inlineStr">
        <is>
          <t>Prod_0085</t>
        </is>
      </c>
      <c r="H8597" t="inlineStr">
        <is>
          <t>Food</t>
        </is>
      </c>
      <c r="I8597" t="n">
        <v>7</v>
      </c>
      <c r="J8597" t="n">
        <v>418.53</v>
      </c>
      <c r="K8597" t="n">
        <v>0</v>
      </c>
      <c r="L8597">
        <f>I8597*J8597*(1-K8597)</f>
        <v/>
      </c>
      <c r="M8597">
        <f>VLOOKUP(F8597,Products!A:D,4,FALSE)*I8597</f>
        <v/>
      </c>
      <c r="N8597">
        <f>L8597-M8597</f>
        <v/>
      </c>
    </row>
    <row r="8598">
      <c r="A8598" t="inlineStr">
        <is>
          <t>T1008596</t>
        </is>
      </c>
      <c r="B8598" t="inlineStr">
        <is>
          <t>2024-06-17</t>
        </is>
      </c>
      <c r="C8598" t="inlineStr">
        <is>
          <t>S005</t>
        </is>
      </c>
      <c r="D8598" t="inlineStr">
        <is>
          <t>Store_005</t>
        </is>
      </c>
      <c r="E8598" t="inlineStr">
        <is>
          <t>Central</t>
        </is>
      </c>
      <c r="F8598" t="inlineStr">
        <is>
          <t>P0026</t>
        </is>
      </c>
      <c r="G8598" t="inlineStr">
        <is>
          <t>Prod_0026</t>
        </is>
      </c>
      <c r="H8598" t="inlineStr">
        <is>
          <t>Beverages</t>
        </is>
      </c>
      <c r="I8598" t="n">
        <v>5</v>
      </c>
      <c r="J8598" t="n">
        <v>658.66</v>
      </c>
      <c r="K8598" t="n">
        <v>0.15</v>
      </c>
      <c r="L8598">
        <f>I8598*J8598*(1-K8598)</f>
        <v/>
      </c>
      <c r="M8598">
        <f>VLOOKUP(F8598,Products!A:D,4,FALSE)*I8598</f>
        <v/>
      </c>
      <c r="N8598">
        <f>L8598-M8598</f>
        <v/>
      </c>
    </row>
    <row r="8599">
      <c r="A8599" t="inlineStr">
        <is>
          <t>T1008597</t>
        </is>
      </c>
      <c r="B8599" t="inlineStr">
        <is>
          <t>2023-04-11</t>
        </is>
      </c>
      <c r="C8599" t="inlineStr">
        <is>
          <t>S024</t>
        </is>
      </c>
      <c r="D8599" t="inlineStr">
        <is>
          <t>Store_024</t>
        </is>
      </c>
      <c r="E8599" t="inlineStr">
        <is>
          <t>South</t>
        </is>
      </c>
      <c r="F8599" t="inlineStr">
        <is>
          <t>P0056</t>
        </is>
      </c>
      <c r="G8599" t="inlineStr">
        <is>
          <t>Prod_0056</t>
        </is>
      </c>
      <c r="H8599" t="inlineStr">
        <is>
          <t>Household</t>
        </is>
      </c>
      <c r="I8599" t="n">
        <v>9</v>
      </c>
      <c r="J8599" t="n">
        <v>299.24</v>
      </c>
      <c r="K8599" t="n">
        <v>0</v>
      </c>
      <c r="L8599">
        <f>I8599*J8599*(1-K8599)</f>
        <v/>
      </c>
      <c r="M8599">
        <f>VLOOKUP(F8599,Products!A:D,4,FALSE)*I8599</f>
        <v/>
      </c>
      <c r="N8599">
        <f>L8599-M8599</f>
        <v/>
      </c>
    </row>
    <row r="8600">
      <c r="A8600" t="inlineStr">
        <is>
          <t>T1008598</t>
        </is>
      </c>
      <c r="B8600" t="inlineStr">
        <is>
          <t>2025-06-23</t>
        </is>
      </c>
      <c r="C8600" t="inlineStr">
        <is>
          <t>S001</t>
        </is>
      </c>
      <c r="D8600" t="inlineStr">
        <is>
          <t>Store_001</t>
        </is>
      </c>
      <c r="E8600" t="inlineStr">
        <is>
          <t>West</t>
        </is>
      </c>
      <c r="F8600" t="inlineStr">
        <is>
          <t>P0181</t>
        </is>
      </c>
      <c r="G8600" t="inlineStr">
        <is>
          <t>Prod_0181</t>
        </is>
      </c>
      <c r="H8600" t="inlineStr">
        <is>
          <t>Electronics</t>
        </is>
      </c>
      <c r="I8600" t="n">
        <v>3</v>
      </c>
      <c r="J8600" t="n">
        <v>849.02</v>
      </c>
      <c r="K8600" t="n">
        <v>0.1</v>
      </c>
      <c r="L8600">
        <f>I8600*J8600*(1-K8600)</f>
        <v/>
      </c>
      <c r="M8600">
        <f>VLOOKUP(F8600,Products!A:D,4,FALSE)*I8600</f>
        <v/>
      </c>
      <c r="N8600">
        <f>L8600-M8600</f>
        <v/>
      </c>
    </row>
    <row r="8601">
      <c r="A8601" t="inlineStr">
        <is>
          <t>T1008599</t>
        </is>
      </c>
      <c r="B8601" t="inlineStr">
        <is>
          <t>2023-12-08</t>
        </is>
      </c>
      <c r="C8601" t="inlineStr">
        <is>
          <t>S013</t>
        </is>
      </c>
      <c r="D8601" t="inlineStr">
        <is>
          <t>Store_013</t>
        </is>
      </c>
      <c r="E8601" t="inlineStr">
        <is>
          <t>North</t>
        </is>
      </c>
      <c r="F8601" t="inlineStr">
        <is>
          <t>P0130</t>
        </is>
      </c>
      <c r="G8601" t="inlineStr">
        <is>
          <t>Prod_0130</t>
        </is>
      </c>
      <c r="H8601" t="inlineStr">
        <is>
          <t>Electronics</t>
        </is>
      </c>
      <c r="I8601" t="n">
        <v>2</v>
      </c>
      <c r="J8601" t="n">
        <v>483.9</v>
      </c>
      <c r="K8601" t="n">
        <v>0.2</v>
      </c>
      <c r="L8601">
        <f>I8601*J8601*(1-K8601)</f>
        <v/>
      </c>
      <c r="M8601">
        <f>VLOOKUP(F8601,Products!A:D,4,FALSE)*I8601</f>
        <v/>
      </c>
      <c r="N8601">
        <f>L8601-M8601</f>
        <v/>
      </c>
    </row>
    <row r="8602">
      <c r="A8602" t="inlineStr">
        <is>
          <t>T1008600</t>
        </is>
      </c>
      <c r="B8602" t="inlineStr">
        <is>
          <t>2024-07-25</t>
        </is>
      </c>
      <c r="C8602" t="inlineStr">
        <is>
          <t>S042</t>
        </is>
      </c>
      <c r="D8602" t="inlineStr">
        <is>
          <t>Store_042</t>
        </is>
      </c>
      <c r="E8602" t="inlineStr">
        <is>
          <t>Central</t>
        </is>
      </c>
      <c r="F8602" t="inlineStr">
        <is>
          <t>P0019</t>
        </is>
      </c>
      <c r="G8602" t="inlineStr">
        <is>
          <t>Prod_0019</t>
        </is>
      </c>
      <c r="H8602" t="inlineStr">
        <is>
          <t>Toys</t>
        </is>
      </c>
      <c r="I8602" t="n">
        <v>8</v>
      </c>
      <c r="J8602" t="n">
        <v>724.86</v>
      </c>
      <c r="K8602" t="n">
        <v>0</v>
      </c>
      <c r="L8602">
        <f>I8602*J8602*(1-K8602)</f>
        <v/>
      </c>
      <c r="M8602">
        <f>VLOOKUP(F8602,Products!A:D,4,FALSE)*I8602</f>
        <v/>
      </c>
      <c r="N8602">
        <f>L8602-M8602</f>
        <v/>
      </c>
    </row>
    <row r="8603">
      <c r="A8603" t="inlineStr">
        <is>
          <t>T1008601</t>
        </is>
      </c>
      <c r="B8603" t="inlineStr">
        <is>
          <t>2023-06-12</t>
        </is>
      </c>
      <c r="C8603" t="inlineStr">
        <is>
          <t>S049</t>
        </is>
      </c>
      <c r="D8603" t="inlineStr">
        <is>
          <t>Store_049</t>
        </is>
      </c>
      <c r="E8603" t="inlineStr">
        <is>
          <t>North</t>
        </is>
      </c>
      <c r="F8603" t="inlineStr">
        <is>
          <t>P0044</t>
        </is>
      </c>
      <c r="G8603" t="inlineStr">
        <is>
          <t>Prod_0044</t>
        </is>
      </c>
      <c r="H8603" t="inlineStr">
        <is>
          <t>Food</t>
        </is>
      </c>
      <c r="I8603" t="n">
        <v>3</v>
      </c>
      <c r="J8603" t="n">
        <v>226.57</v>
      </c>
      <c r="K8603" t="n">
        <v>0.05</v>
      </c>
      <c r="L8603">
        <f>I8603*J8603*(1-K8603)</f>
        <v/>
      </c>
      <c r="M8603">
        <f>VLOOKUP(F8603,Products!A:D,4,FALSE)*I8603</f>
        <v/>
      </c>
      <c r="N8603">
        <f>L8603-M8603</f>
        <v/>
      </c>
    </row>
    <row r="8604">
      <c r="A8604" t="inlineStr">
        <is>
          <t>T1008602</t>
        </is>
      </c>
      <c r="B8604" t="inlineStr">
        <is>
          <t>2024-08-12</t>
        </is>
      </c>
      <c r="C8604" t="inlineStr">
        <is>
          <t>S010</t>
        </is>
      </c>
      <c r="D8604" t="inlineStr">
        <is>
          <t>Store_010</t>
        </is>
      </c>
      <c r="E8604" t="inlineStr">
        <is>
          <t>North</t>
        </is>
      </c>
      <c r="F8604" t="inlineStr">
        <is>
          <t>P0045</t>
        </is>
      </c>
      <c r="G8604" t="inlineStr">
        <is>
          <t>Prod_0045</t>
        </is>
      </c>
      <c r="H8604" t="inlineStr">
        <is>
          <t>Toys</t>
        </is>
      </c>
      <c r="I8604" t="n">
        <v>6</v>
      </c>
      <c r="J8604" t="n">
        <v>204.3</v>
      </c>
      <c r="K8604" t="n">
        <v>0.05</v>
      </c>
      <c r="L8604">
        <f>I8604*J8604*(1-K8604)</f>
        <v/>
      </c>
      <c r="M8604">
        <f>VLOOKUP(F8604,Products!A:D,4,FALSE)*I8604</f>
        <v/>
      </c>
      <c r="N8604">
        <f>L8604-M8604</f>
        <v/>
      </c>
    </row>
    <row r="8605">
      <c r="A8605" t="inlineStr">
        <is>
          <t>T1008603</t>
        </is>
      </c>
      <c r="B8605" t="inlineStr">
        <is>
          <t>2025-06-10</t>
        </is>
      </c>
      <c r="C8605" t="inlineStr">
        <is>
          <t>S012</t>
        </is>
      </c>
      <c r="D8605" t="inlineStr">
        <is>
          <t>Store_012</t>
        </is>
      </c>
      <c r="E8605" t="inlineStr">
        <is>
          <t>South</t>
        </is>
      </c>
      <c r="F8605" t="inlineStr">
        <is>
          <t>P0009</t>
        </is>
      </c>
      <c r="G8605" t="inlineStr">
        <is>
          <t>Prod_0009</t>
        </is>
      </c>
      <c r="H8605" t="inlineStr">
        <is>
          <t>Toys</t>
        </is>
      </c>
      <c r="I8605" t="n">
        <v>5</v>
      </c>
      <c r="J8605" t="n">
        <v>752.0599999999999</v>
      </c>
      <c r="K8605" t="n">
        <v>0</v>
      </c>
      <c r="L8605">
        <f>I8605*J8605*(1-K8605)</f>
        <v/>
      </c>
      <c r="M8605">
        <f>VLOOKUP(F8605,Products!A:D,4,FALSE)*I8605</f>
        <v/>
      </c>
      <c r="N8605">
        <f>L8605-M8605</f>
        <v/>
      </c>
    </row>
    <row r="8606">
      <c r="A8606" t="inlineStr">
        <is>
          <t>T1008604</t>
        </is>
      </c>
      <c r="B8606" t="inlineStr">
        <is>
          <t>2023-04-25</t>
        </is>
      </c>
      <c r="C8606" t="inlineStr">
        <is>
          <t>S034</t>
        </is>
      </c>
      <c r="D8606" t="inlineStr">
        <is>
          <t>Store_034</t>
        </is>
      </c>
      <c r="E8606" t="inlineStr">
        <is>
          <t>Central</t>
        </is>
      </c>
      <c r="F8606" t="inlineStr">
        <is>
          <t>P0157</t>
        </is>
      </c>
      <c r="G8606" t="inlineStr">
        <is>
          <t>Prod_0157</t>
        </is>
      </c>
      <c r="H8606" t="inlineStr">
        <is>
          <t>Toys</t>
        </is>
      </c>
      <c r="I8606" t="n">
        <v>4</v>
      </c>
      <c r="J8606" t="n">
        <v>274.09</v>
      </c>
      <c r="K8606" t="n">
        <v>0.05</v>
      </c>
      <c r="L8606">
        <f>I8606*J8606*(1-K8606)</f>
        <v/>
      </c>
      <c r="M8606">
        <f>VLOOKUP(F8606,Products!A:D,4,FALSE)*I8606</f>
        <v/>
      </c>
      <c r="N8606">
        <f>L8606-M8606</f>
        <v/>
      </c>
    </row>
    <row r="8607">
      <c r="A8607" t="inlineStr">
        <is>
          <t>T1008605</t>
        </is>
      </c>
      <c r="B8607" t="inlineStr">
        <is>
          <t>2023-01-14</t>
        </is>
      </c>
      <c r="C8607" t="inlineStr">
        <is>
          <t>S050</t>
        </is>
      </c>
      <c r="D8607" t="inlineStr">
        <is>
          <t>Store_050</t>
        </is>
      </c>
      <c r="E8607" t="inlineStr">
        <is>
          <t>South</t>
        </is>
      </c>
      <c r="F8607" t="inlineStr">
        <is>
          <t>P0123</t>
        </is>
      </c>
      <c r="G8607" t="inlineStr">
        <is>
          <t>Prod_0123</t>
        </is>
      </c>
      <c r="H8607" t="inlineStr">
        <is>
          <t>Food</t>
        </is>
      </c>
      <c r="I8607" t="n">
        <v>8</v>
      </c>
      <c r="J8607" t="n">
        <v>733.41</v>
      </c>
      <c r="K8607" t="n">
        <v>0.05</v>
      </c>
      <c r="L8607">
        <f>I8607*J8607*(1-K8607)</f>
        <v/>
      </c>
      <c r="M8607">
        <f>VLOOKUP(F8607,Products!A:D,4,FALSE)*I8607</f>
        <v/>
      </c>
      <c r="N8607">
        <f>L8607-M8607</f>
        <v/>
      </c>
    </row>
    <row r="8608">
      <c r="A8608" t="inlineStr">
        <is>
          <t>T1008606</t>
        </is>
      </c>
      <c r="B8608" t="inlineStr">
        <is>
          <t>2023-07-12</t>
        </is>
      </c>
      <c r="C8608" t="inlineStr">
        <is>
          <t>S019</t>
        </is>
      </c>
      <c r="D8608" t="inlineStr">
        <is>
          <t>Store_019</t>
        </is>
      </c>
      <c r="E8608" t="inlineStr">
        <is>
          <t>East</t>
        </is>
      </c>
      <c r="F8608" t="inlineStr">
        <is>
          <t>P0168</t>
        </is>
      </c>
      <c r="G8608" t="inlineStr">
        <is>
          <t>Prod_0168</t>
        </is>
      </c>
      <c r="H8608" t="inlineStr">
        <is>
          <t>Electronics</t>
        </is>
      </c>
      <c r="I8608" t="n">
        <v>2</v>
      </c>
      <c r="J8608" t="n">
        <v>53.96</v>
      </c>
      <c r="K8608" t="n">
        <v>0.1</v>
      </c>
      <c r="L8608">
        <f>I8608*J8608*(1-K8608)</f>
        <v/>
      </c>
      <c r="M8608">
        <f>VLOOKUP(F8608,Products!A:D,4,FALSE)*I8608</f>
        <v/>
      </c>
      <c r="N8608">
        <f>L8608-M8608</f>
        <v/>
      </c>
    </row>
    <row r="8609">
      <c r="A8609" t="inlineStr">
        <is>
          <t>T1008607</t>
        </is>
      </c>
      <c r="B8609" t="inlineStr">
        <is>
          <t>2025-06-08</t>
        </is>
      </c>
      <c r="C8609" t="inlineStr">
        <is>
          <t>S043</t>
        </is>
      </c>
      <c r="D8609" t="inlineStr">
        <is>
          <t>Store_043</t>
        </is>
      </c>
      <c r="E8609" t="inlineStr">
        <is>
          <t>East</t>
        </is>
      </c>
      <c r="F8609" t="inlineStr">
        <is>
          <t>P0077</t>
        </is>
      </c>
      <c r="G8609" t="inlineStr">
        <is>
          <t>Prod_0077</t>
        </is>
      </c>
      <c r="H8609" t="inlineStr">
        <is>
          <t>Beverages</t>
        </is>
      </c>
      <c r="I8609" t="n">
        <v>8</v>
      </c>
      <c r="J8609" t="n">
        <v>50.99</v>
      </c>
      <c r="K8609" t="n">
        <v>0.05</v>
      </c>
      <c r="L8609">
        <f>I8609*J8609*(1-K8609)</f>
        <v/>
      </c>
      <c r="M8609">
        <f>VLOOKUP(F8609,Products!A:D,4,FALSE)*I8609</f>
        <v/>
      </c>
      <c r="N8609">
        <f>L8609-M8609</f>
        <v/>
      </c>
    </row>
    <row r="8610">
      <c r="A8610" t="inlineStr">
        <is>
          <t>T1008608</t>
        </is>
      </c>
      <c r="B8610" t="inlineStr">
        <is>
          <t>2025-02-06</t>
        </is>
      </c>
      <c r="C8610" t="inlineStr">
        <is>
          <t>S041</t>
        </is>
      </c>
      <c r="D8610" t="inlineStr">
        <is>
          <t>Store_041</t>
        </is>
      </c>
      <c r="E8610" t="inlineStr">
        <is>
          <t>East</t>
        </is>
      </c>
      <c r="F8610" t="inlineStr">
        <is>
          <t>P0035</t>
        </is>
      </c>
      <c r="G8610" t="inlineStr">
        <is>
          <t>Prod_0035</t>
        </is>
      </c>
      <c r="H8610" t="inlineStr">
        <is>
          <t>Beverages</t>
        </is>
      </c>
      <c r="I8610" t="n">
        <v>8</v>
      </c>
      <c r="J8610" t="n">
        <v>134.59</v>
      </c>
      <c r="K8610" t="n">
        <v>0</v>
      </c>
      <c r="L8610">
        <f>I8610*J8610*(1-K8610)</f>
        <v/>
      </c>
      <c r="M8610">
        <f>VLOOKUP(F8610,Products!A:D,4,FALSE)*I8610</f>
        <v/>
      </c>
      <c r="N8610">
        <f>L8610-M8610</f>
        <v/>
      </c>
    </row>
    <row r="8611">
      <c r="A8611" t="inlineStr">
        <is>
          <t>T1008609</t>
        </is>
      </c>
      <c r="B8611" t="inlineStr">
        <is>
          <t>2025-06-20</t>
        </is>
      </c>
      <c r="C8611" t="inlineStr">
        <is>
          <t>S005</t>
        </is>
      </c>
      <c r="D8611" t="inlineStr">
        <is>
          <t>Store_005</t>
        </is>
      </c>
      <c r="E8611" t="inlineStr">
        <is>
          <t>Central</t>
        </is>
      </c>
      <c r="F8611" t="inlineStr">
        <is>
          <t>P0184</t>
        </is>
      </c>
      <c r="G8611" t="inlineStr">
        <is>
          <t>Prod_0184</t>
        </is>
      </c>
      <c r="H8611" t="inlineStr">
        <is>
          <t>Beverages</t>
        </is>
      </c>
      <c r="I8611" t="n">
        <v>2</v>
      </c>
      <c r="J8611" t="n">
        <v>507.29</v>
      </c>
      <c r="K8611" t="n">
        <v>0.05</v>
      </c>
      <c r="L8611">
        <f>I8611*J8611*(1-K8611)</f>
        <v/>
      </c>
      <c r="M8611">
        <f>VLOOKUP(F8611,Products!A:D,4,FALSE)*I8611</f>
        <v/>
      </c>
      <c r="N8611">
        <f>L8611-M8611</f>
        <v/>
      </c>
    </row>
    <row r="8612">
      <c r="A8612" t="inlineStr">
        <is>
          <t>T1008610</t>
        </is>
      </c>
      <c r="B8612" t="inlineStr">
        <is>
          <t>2023-03-08</t>
        </is>
      </c>
      <c r="C8612" t="inlineStr">
        <is>
          <t>S042</t>
        </is>
      </c>
      <c r="D8612" t="inlineStr">
        <is>
          <t>Store_042</t>
        </is>
      </c>
      <c r="E8612" t="inlineStr">
        <is>
          <t>Central</t>
        </is>
      </c>
      <c r="F8612" t="inlineStr">
        <is>
          <t>P0140</t>
        </is>
      </c>
      <c r="G8612" t="inlineStr">
        <is>
          <t>Prod_0140</t>
        </is>
      </c>
      <c r="H8612" t="inlineStr">
        <is>
          <t>Food</t>
        </is>
      </c>
      <c r="I8612" t="n">
        <v>7</v>
      </c>
      <c r="J8612" t="n">
        <v>820.42</v>
      </c>
      <c r="K8612" t="n">
        <v>0</v>
      </c>
      <c r="L8612">
        <f>I8612*J8612*(1-K8612)</f>
        <v/>
      </c>
      <c r="M8612">
        <f>VLOOKUP(F8612,Products!A:D,4,FALSE)*I8612</f>
        <v/>
      </c>
      <c r="N8612">
        <f>L8612-M8612</f>
        <v/>
      </c>
    </row>
    <row r="8613">
      <c r="A8613" t="inlineStr">
        <is>
          <t>T1008611</t>
        </is>
      </c>
      <c r="B8613" t="inlineStr">
        <is>
          <t>2024-04-27</t>
        </is>
      </c>
      <c r="C8613" t="inlineStr">
        <is>
          <t>S045</t>
        </is>
      </c>
      <c r="D8613" t="inlineStr">
        <is>
          <t>Store_045</t>
        </is>
      </c>
      <c r="E8613" t="inlineStr">
        <is>
          <t>East</t>
        </is>
      </c>
      <c r="F8613" t="inlineStr">
        <is>
          <t>P0133</t>
        </is>
      </c>
      <c r="G8613" t="inlineStr">
        <is>
          <t>Prod_0133</t>
        </is>
      </c>
      <c r="H8613" t="inlineStr">
        <is>
          <t>Stationery</t>
        </is>
      </c>
      <c r="I8613" t="n">
        <v>6</v>
      </c>
      <c r="J8613" t="n">
        <v>505.08</v>
      </c>
      <c r="K8613" t="n">
        <v>0.1</v>
      </c>
      <c r="L8613">
        <f>I8613*J8613*(1-K8613)</f>
        <v/>
      </c>
      <c r="M8613">
        <f>VLOOKUP(F8613,Products!A:D,4,FALSE)*I8613</f>
        <v/>
      </c>
      <c r="N8613">
        <f>L8613-M8613</f>
        <v/>
      </c>
    </row>
    <row r="8614">
      <c r="A8614" t="inlineStr">
        <is>
          <t>T1008612</t>
        </is>
      </c>
      <c r="B8614" t="inlineStr">
        <is>
          <t>2024-05-05</t>
        </is>
      </c>
      <c r="C8614" t="inlineStr">
        <is>
          <t>S038</t>
        </is>
      </c>
      <c r="D8614" t="inlineStr">
        <is>
          <t>Store_038</t>
        </is>
      </c>
      <c r="E8614" t="inlineStr">
        <is>
          <t>East</t>
        </is>
      </c>
      <c r="F8614" t="inlineStr">
        <is>
          <t>P0063</t>
        </is>
      </c>
      <c r="G8614" t="inlineStr">
        <is>
          <t>Prod_0063</t>
        </is>
      </c>
      <c r="H8614" t="inlineStr">
        <is>
          <t>Clothing</t>
        </is>
      </c>
      <c r="I8614" t="n">
        <v>7</v>
      </c>
      <c r="J8614" t="n">
        <v>254.21</v>
      </c>
      <c r="K8614" t="n">
        <v>0.05</v>
      </c>
      <c r="L8614">
        <f>I8614*J8614*(1-K8614)</f>
        <v/>
      </c>
      <c r="M8614">
        <f>VLOOKUP(F8614,Products!A:D,4,FALSE)*I8614</f>
        <v/>
      </c>
      <c r="N8614">
        <f>L8614-M8614</f>
        <v/>
      </c>
    </row>
    <row r="8615">
      <c r="A8615" t="inlineStr">
        <is>
          <t>T1008613</t>
        </is>
      </c>
      <c r="B8615" t="inlineStr">
        <is>
          <t>2024-07-29</t>
        </is>
      </c>
      <c r="C8615" t="inlineStr">
        <is>
          <t>S050</t>
        </is>
      </c>
      <c r="D8615" t="inlineStr">
        <is>
          <t>Store_050</t>
        </is>
      </c>
      <c r="E8615" t="inlineStr">
        <is>
          <t>South</t>
        </is>
      </c>
      <c r="F8615" t="inlineStr">
        <is>
          <t>P0183</t>
        </is>
      </c>
      <c r="G8615" t="inlineStr">
        <is>
          <t>Prod_0183</t>
        </is>
      </c>
      <c r="H8615" t="inlineStr">
        <is>
          <t>Stationery</t>
        </is>
      </c>
      <c r="I8615" t="n">
        <v>2</v>
      </c>
      <c r="J8615" t="n">
        <v>856.0599999999999</v>
      </c>
      <c r="K8615" t="n">
        <v>0.05</v>
      </c>
      <c r="L8615">
        <f>I8615*J8615*(1-K8615)</f>
        <v/>
      </c>
      <c r="M8615">
        <f>VLOOKUP(F8615,Products!A:D,4,FALSE)*I8615</f>
        <v/>
      </c>
      <c r="N8615">
        <f>L8615-M8615</f>
        <v/>
      </c>
    </row>
    <row r="8616">
      <c r="A8616" t="inlineStr">
        <is>
          <t>T1008614</t>
        </is>
      </c>
      <c r="B8616" t="inlineStr">
        <is>
          <t>2024-10-22</t>
        </is>
      </c>
      <c r="C8616" t="inlineStr">
        <is>
          <t>S016</t>
        </is>
      </c>
      <c r="D8616" t="inlineStr">
        <is>
          <t>Store_016</t>
        </is>
      </c>
      <c r="E8616" t="inlineStr">
        <is>
          <t>West</t>
        </is>
      </c>
      <c r="F8616" t="inlineStr">
        <is>
          <t>P0026</t>
        </is>
      </c>
      <c r="G8616" t="inlineStr">
        <is>
          <t>Prod_0026</t>
        </is>
      </c>
      <c r="H8616" t="inlineStr">
        <is>
          <t>Beverages</t>
        </is>
      </c>
      <c r="I8616" t="n">
        <v>8</v>
      </c>
      <c r="J8616" t="n">
        <v>846.1900000000001</v>
      </c>
      <c r="K8616" t="n">
        <v>0</v>
      </c>
      <c r="L8616">
        <f>I8616*J8616*(1-K8616)</f>
        <v/>
      </c>
      <c r="M8616">
        <f>VLOOKUP(F8616,Products!A:D,4,FALSE)*I8616</f>
        <v/>
      </c>
      <c r="N8616">
        <f>L8616-M8616</f>
        <v/>
      </c>
    </row>
    <row r="8617">
      <c r="A8617" t="inlineStr">
        <is>
          <t>T1008615</t>
        </is>
      </c>
      <c r="B8617" t="inlineStr">
        <is>
          <t>2024-05-14</t>
        </is>
      </c>
      <c r="C8617" t="inlineStr">
        <is>
          <t>S022</t>
        </is>
      </c>
      <c r="D8617" t="inlineStr">
        <is>
          <t>Store_022</t>
        </is>
      </c>
      <c r="E8617" t="inlineStr">
        <is>
          <t>East</t>
        </is>
      </c>
      <c r="F8617" t="inlineStr">
        <is>
          <t>P0070</t>
        </is>
      </c>
      <c r="G8617" t="inlineStr">
        <is>
          <t>Prod_0070</t>
        </is>
      </c>
      <c r="H8617" t="inlineStr">
        <is>
          <t>Beverages</t>
        </is>
      </c>
      <c r="I8617" t="n">
        <v>5</v>
      </c>
      <c r="J8617" t="n">
        <v>620.98</v>
      </c>
      <c r="K8617" t="n">
        <v>0</v>
      </c>
      <c r="L8617">
        <f>I8617*J8617*(1-K8617)</f>
        <v/>
      </c>
      <c r="M8617">
        <f>VLOOKUP(F8617,Products!A:D,4,FALSE)*I8617</f>
        <v/>
      </c>
      <c r="N8617">
        <f>L8617-M8617</f>
        <v/>
      </c>
    </row>
    <row r="8618">
      <c r="A8618" t="inlineStr">
        <is>
          <t>T1008616</t>
        </is>
      </c>
      <c r="B8618" t="inlineStr">
        <is>
          <t>2023-07-27</t>
        </is>
      </c>
      <c r="C8618" t="inlineStr">
        <is>
          <t>S010</t>
        </is>
      </c>
      <c r="D8618" t="inlineStr">
        <is>
          <t>Store_010</t>
        </is>
      </c>
      <c r="E8618" t="inlineStr">
        <is>
          <t>North</t>
        </is>
      </c>
      <c r="F8618" t="inlineStr">
        <is>
          <t>P0038</t>
        </is>
      </c>
      <c r="G8618" t="inlineStr">
        <is>
          <t>Prod_0038</t>
        </is>
      </c>
      <c r="H8618" t="inlineStr">
        <is>
          <t>Beverages</t>
        </is>
      </c>
      <c r="I8618" t="n">
        <v>5</v>
      </c>
      <c r="J8618" t="n">
        <v>925.29</v>
      </c>
      <c r="K8618" t="n">
        <v>0</v>
      </c>
      <c r="L8618">
        <f>I8618*J8618*(1-K8618)</f>
        <v/>
      </c>
      <c r="M8618">
        <f>VLOOKUP(F8618,Products!A:D,4,FALSE)*I8618</f>
        <v/>
      </c>
      <c r="N8618">
        <f>L8618-M8618</f>
        <v/>
      </c>
    </row>
    <row r="8619">
      <c r="A8619" t="inlineStr">
        <is>
          <t>T1008617</t>
        </is>
      </c>
      <c r="B8619" t="inlineStr">
        <is>
          <t>2024-06-03</t>
        </is>
      </c>
      <c r="C8619" t="inlineStr">
        <is>
          <t>S027</t>
        </is>
      </c>
      <c r="D8619" t="inlineStr">
        <is>
          <t>Store_027</t>
        </is>
      </c>
      <c r="E8619" t="inlineStr">
        <is>
          <t>South</t>
        </is>
      </c>
      <c r="F8619" t="inlineStr">
        <is>
          <t>P0127</t>
        </is>
      </c>
      <c r="G8619" t="inlineStr">
        <is>
          <t>Prod_0127</t>
        </is>
      </c>
      <c r="H8619" t="inlineStr">
        <is>
          <t>Toys</t>
        </is>
      </c>
      <c r="I8619" t="n">
        <v>8</v>
      </c>
      <c r="J8619" t="n">
        <v>680.46</v>
      </c>
      <c r="K8619" t="n">
        <v>0.2</v>
      </c>
      <c r="L8619">
        <f>I8619*J8619*(1-K8619)</f>
        <v/>
      </c>
      <c r="M8619">
        <f>VLOOKUP(F8619,Products!A:D,4,FALSE)*I8619</f>
        <v/>
      </c>
      <c r="N8619">
        <f>L8619-M8619</f>
        <v/>
      </c>
    </row>
    <row r="8620">
      <c r="A8620" t="inlineStr">
        <is>
          <t>T1008618</t>
        </is>
      </c>
      <c r="B8620" t="inlineStr">
        <is>
          <t>2025-04-19</t>
        </is>
      </c>
      <c r="C8620" t="inlineStr">
        <is>
          <t>S032</t>
        </is>
      </c>
      <c r="D8620" t="inlineStr">
        <is>
          <t>Store_032</t>
        </is>
      </c>
      <c r="E8620" t="inlineStr">
        <is>
          <t>Central</t>
        </is>
      </c>
      <c r="F8620" t="inlineStr">
        <is>
          <t>P0121</t>
        </is>
      </c>
      <c r="G8620" t="inlineStr">
        <is>
          <t>Prod_0121</t>
        </is>
      </c>
      <c r="H8620" t="inlineStr">
        <is>
          <t>Clothing</t>
        </is>
      </c>
      <c r="I8620" t="n">
        <v>9</v>
      </c>
      <c r="J8620" t="n">
        <v>662.29</v>
      </c>
      <c r="K8620" t="n">
        <v>0</v>
      </c>
      <c r="L8620">
        <f>I8620*J8620*(1-K8620)</f>
        <v/>
      </c>
      <c r="M8620">
        <f>VLOOKUP(F8620,Products!A:D,4,FALSE)*I8620</f>
        <v/>
      </c>
      <c r="N8620">
        <f>L8620-M8620</f>
        <v/>
      </c>
    </row>
    <row r="8621">
      <c r="A8621" t="inlineStr">
        <is>
          <t>T1008619</t>
        </is>
      </c>
      <c r="B8621" t="inlineStr">
        <is>
          <t>2025-09-11</t>
        </is>
      </c>
      <c r="C8621" t="inlineStr">
        <is>
          <t>S019</t>
        </is>
      </c>
      <c r="D8621" t="inlineStr">
        <is>
          <t>Store_019</t>
        </is>
      </c>
      <c r="E8621" t="inlineStr">
        <is>
          <t>East</t>
        </is>
      </c>
      <c r="F8621" t="inlineStr">
        <is>
          <t>P0094</t>
        </is>
      </c>
      <c r="G8621" t="inlineStr">
        <is>
          <t>Prod_0094</t>
        </is>
      </c>
      <c r="H8621" t="inlineStr">
        <is>
          <t>Toys</t>
        </is>
      </c>
      <c r="I8621" t="n">
        <v>8</v>
      </c>
      <c r="J8621" t="n">
        <v>700.29</v>
      </c>
      <c r="K8621" t="n">
        <v>0</v>
      </c>
      <c r="L8621">
        <f>I8621*J8621*(1-K8621)</f>
        <v/>
      </c>
      <c r="M8621">
        <f>VLOOKUP(F8621,Products!A:D,4,FALSE)*I8621</f>
        <v/>
      </c>
      <c r="N8621">
        <f>L8621-M8621</f>
        <v/>
      </c>
    </row>
    <row r="8622">
      <c r="A8622" t="inlineStr">
        <is>
          <t>T1008620</t>
        </is>
      </c>
      <c r="B8622" t="inlineStr">
        <is>
          <t>2023-03-18</t>
        </is>
      </c>
      <c r="C8622" t="inlineStr">
        <is>
          <t>S026</t>
        </is>
      </c>
      <c r="D8622" t="inlineStr">
        <is>
          <t>Store_026</t>
        </is>
      </c>
      <c r="E8622" t="inlineStr">
        <is>
          <t>North</t>
        </is>
      </c>
      <c r="F8622" t="inlineStr">
        <is>
          <t>P0087</t>
        </is>
      </c>
      <c r="G8622" t="inlineStr">
        <is>
          <t>Prod_0087</t>
        </is>
      </c>
      <c r="H8622" t="inlineStr">
        <is>
          <t>Clothing</t>
        </is>
      </c>
      <c r="I8622" t="n">
        <v>8</v>
      </c>
      <c r="J8622" t="n">
        <v>429.08</v>
      </c>
      <c r="K8622" t="n">
        <v>0.1</v>
      </c>
      <c r="L8622">
        <f>I8622*J8622*(1-K8622)</f>
        <v/>
      </c>
      <c r="M8622">
        <f>VLOOKUP(F8622,Products!A:D,4,FALSE)*I8622</f>
        <v/>
      </c>
      <c r="N8622">
        <f>L8622-M8622</f>
        <v/>
      </c>
    </row>
    <row r="8623">
      <c r="A8623" t="inlineStr">
        <is>
          <t>T1008621</t>
        </is>
      </c>
      <c r="B8623" t="inlineStr">
        <is>
          <t>2024-02-09</t>
        </is>
      </c>
      <c r="C8623" t="inlineStr">
        <is>
          <t>S008</t>
        </is>
      </c>
      <c r="D8623" t="inlineStr">
        <is>
          <t>Store_008</t>
        </is>
      </c>
      <c r="E8623" t="inlineStr">
        <is>
          <t>East</t>
        </is>
      </c>
      <c r="F8623" t="inlineStr">
        <is>
          <t>P0165</t>
        </is>
      </c>
      <c r="G8623" t="inlineStr">
        <is>
          <t>Prod_0165</t>
        </is>
      </c>
      <c r="H8623" t="inlineStr">
        <is>
          <t>Clothing</t>
        </is>
      </c>
      <c r="I8623" t="n">
        <v>1</v>
      </c>
      <c r="J8623" t="n">
        <v>744.76</v>
      </c>
      <c r="K8623" t="n">
        <v>0</v>
      </c>
      <c r="L8623">
        <f>I8623*J8623*(1-K8623)</f>
        <v/>
      </c>
      <c r="M8623">
        <f>VLOOKUP(F8623,Products!A:D,4,FALSE)*I8623</f>
        <v/>
      </c>
      <c r="N8623">
        <f>L8623-M8623</f>
        <v/>
      </c>
    </row>
    <row r="8624">
      <c r="A8624" t="inlineStr">
        <is>
          <t>T1008622</t>
        </is>
      </c>
      <c r="B8624" t="inlineStr">
        <is>
          <t>2023-05-21</t>
        </is>
      </c>
      <c r="C8624" t="inlineStr">
        <is>
          <t>S022</t>
        </is>
      </c>
      <c r="D8624" t="inlineStr">
        <is>
          <t>Store_022</t>
        </is>
      </c>
      <c r="E8624" t="inlineStr">
        <is>
          <t>East</t>
        </is>
      </c>
      <c r="F8624" t="inlineStr">
        <is>
          <t>P0085</t>
        </is>
      </c>
      <c r="G8624" t="inlineStr">
        <is>
          <t>Prod_0085</t>
        </is>
      </c>
      <c r="H8624" t="inlineStr">
        <is>
          <t>Food</t>
        </is>
      </c>
      <c r="I8624" t="n">
        <v>3</v>
      </c>
      <c r="J8624" t="n">
        <v>446.51</v>
      </c>
      <c r="K8624" t="n">
        <v>0</v>
      </c>
      <c r="L8624">
        <f>I8624*J8624*(1-K8624)</f>
        <v/>
      </c>
      <c r="M8624">
        <f>VLOOKUP(F8624,Products!A:D,4,FALSE)*I8624</f>
        <v/>
      </c>
      <c r="N8624">
        <f>L8624-M8624</f>
        <v/>
      </c>
    </row>
    <row r="8625">
      <c r="A8625" t="inlineStr">
        <is>
          <t>T1008623</t>
        </is>
      </c>
      <c r="B8625" t="inlineStr">
        <is>
          <t>2024-03-24</t>
        </is>
      </c>
      <c r="C8625" t="inlineStr">
        <is>
          <t>S048</t>
        </is>
      </c>
      <c r="D8625" t="inlineStr">
        <is>
          <t>Store_048</t>
        </is>
      </c>
      <c r="E8625" t="inlineStr">
        <is>
          <t>South</t>
        </is>
      </c>
      <c r="F8625" t="inlineStr">
        <is>
          <t>P0101</t>
        </is>
      </c>
      <c r="G8625" t="inlineStr">
        <is>
          <t>Prod_0101</t>
        </is>
      </c>
      <c r="H8625" t="inlineStr">
        <is>
          <t>Food</t>
        </is>
      </c>
      <c r="I8625" t="n">
        <v>2</v>
      </c>
      <c r="J8625" t="n">
        <v>66.36</v>
      </c>
      <c r="K8625" t="n">
        <v>0</v>
      </c>
      <c r="L8625">
        <f>I8625*J8625*(1-K8625)</f>
        <v/>
      </c>
      <c r="M8625">
        <f>VLOOKUP(F8625,Products!A:D,4,FALSE)*I8625</f>
        <v/>
      </c>
      <c r="N8625">
        <f>L8625-M8625</f>
        <v/>
      </c>
    </row>
    <row r="8626">
      <c r="A8626" t="inlineStr">
        <is>
          <t>T1008624</t>
        </is>
      </c>
      <c r="B8626" t="inlineStr">
        <is>
          <t>2024-09-17</t>
        </is>
      </c>
      <c r="C8626" t="inlineStr">
        <is>
          <t>S038</t>
        </is>
      </c>
      <c r="D8626" t="inlineStr">
        <is>
          <t>Store_038</t>
        </is>
      </c>
      <c r="E8626" t="inlineStr">
        <is>
          <t>East</t>
        </is>
      </c>
      <c r="F8626" t="inlineStr">
        <is>
          <t>P0173</t>
        </is>
      </c>
      <c r="G8626" t="inlineStr">
        <is>
          <t>Prod_0173</t>
        </is>
      </c>
      <c r="H8626" t="inlineStr">
        <is>
          <t>Toys</t>
        </is>
      </c>
      <c r="I8626" t="n">
        <v>2</v>
      </c>
      <c r="J8626" t="n">
        <v>923.97</v>
      </c>
      <c r="K8626" t="n">
        <v>0.1</v>
      </c>
      <c r="L8626">
        <f>I8626*J8626*(1-K8626)</f>
        <v/>
      </c>
      <c r="M8626">
        <f>VLOOKUP(F8626,Products!A:D,4,FALSE)*I8626</f>
        <v/>
      </c>
      <c r="N8626">
        <f>L8626-M8626</f>
        <v/>
      </c>
    </row>
    <row r="8627">
      <c r="A8627" t="inlineStr">
        <is>
          <t>T1008625</t>
        </is>
      </c>
      <c r="B8627" t="inlineStr">
        <is>
          <t>2023-08-13</t>
        </is>
      </c>
      <c r="C8627" t="inlineStr">
        <is>
          <t>S045</t>
        </is>
      </c>
      <c r="D8627" t="inlineStr">
        <is>
          <t>Store_045</t>
        </is>
      </c>
      <c r="E8627" t="inlineStr">
        <is>
          <t>East</t>
        </is>
      </c>
      <c r="F8627" t="inlineStr">
        <is>
          <t>P0171</t>
        </is>
      </c>
      <c r="G8627" t="inlineStr">
        <is>
          <t>Prod_0171</t>
        </is>
      </c>
      <c r="H8627" t="inlineStr">
        <is>
          <t>Household</t>
        </is>
      </c>
      <c r="I8627" t="n">
        <v>9</v>
      </c>
      <c r="J8627" t="n">
        <v>337.29</v>
      </c>
      <c r="K8627" t="n">
        <v>0.1</v>
      </c>
      <c r="L8627">
        <f>I8627*J8627*(1-K8627)</f>
        <v/>
      </c>
      <c r="M8627">
        <f>VLOOKUP(F8627,Products!A:D,4,FALSE)*I8627</f>
        <v/>
      </c>
      <c r="N8627">
        <f>L8627-M8627</f>
        <v/>
      </c>
    </row>
    <row r="8628">
      <c r="A8628" t="inlineStr">
        <is>
          <t>T1008626</t>
        </is>
      </c>
      <c r="B8628" t="inlineStr">
        <is>
          <t>2023-08-06</t>
        </is>
      </c>
      <c r="C8628" t="inlineStr">
        <is>
          <t>S043</t>
        </is>
      </c>
      <c r="D8628" t="inlineStr">
        <is>
          <t>Store_043</t>
        </is>
      </c>
      <c r="E8628" t="inlineStr">
        <is>
          <t>East</t>
        </is>
      </c>
      <c r="F8628" t="inlineStr">
        <is>
          <t>P0139</t>
        </is>
      </c>
      <c r="G8628" t="inlineStr">
        <is>
          <t>Prod_0139</t>
        </is>
      </c>
      <c r="H8628" t="inlineStr">
        <is>
          <t>Clothing</t>
        </is>
      </c>
      <c r="I8628" t="n">
        <v>7</v>
      </c>
      <c r="J8628" t="n">
        <v>533.4400000000001</v>
      </c>
      <c r="K8628" t="n">
        <v>0</v>
      </c>
      <c r="L8628">
        <f>I8628*J8628*(1-K8628)</f>
        <v/>
      </c>
      <c r="M8628">
        <f>VLOOKUP(F8628,Products!A:D,4,FALSE)*I8628</f>
        <v/>
      </c>
      <c r="N8628">
        <f>L8628-M8628</f>
        <v/>
      </c>
    </row>
    <row r="8629">
      <c r="A8629" t="inlineStr">
        <is>
          <t>T1008627</t>
        </is>
      </c>
      <c r="B8629" t="inlineStr">
        <is>
          <t>2025-04-25</t>
        </is>
      </c>
      <c r="C8629" t="inlineStr">
        <is>
          <t>S026</t>
        </is>
      </c>
      <c r="D8629" t="inlineStr">
        <is>
          <t>Store_026</t>
        </is>
      </c>
      <c r="E8629" t="inlineStr">
        <is>
          <t>North</t>
        </is>
      </c>
      <c r="F8629" t="inlineStr">
        <is>
          <t>P0139</t>
        </is>
      </c>
      <c r="G8629" t="inlineStr">
        <is>
          <t>Prod_0139</t>
        </is>
      </c>
      <c r="H8629" t="inlineStr">
        <is>
          <t>Clothing</t>
        </is>
      </c>
      <c r="I8629" t="n">
        <v>5</v>
      </c>
      <c r="J8629" t="n">
        <v>576.3</v>
      </c>
      <c r="K8629" t="n">
        <v>0.05</v>
      </c>
      <c r="L8629">
        <f>I8629*J8629*(1-K8629)</f>
        <v/>
      </c>
      <c r="M8629">
        <f>VLOOKUP(F8629,Products!A:D,4,FALSE)*I8629</f>
        <v/>
      </c>
      <c r="N8629">
        <f>L8629-M8629</f>
        <v/>
      </c>
    </row>
    <row r="8630">
      <c r="A8630" t="inlineStr">
        <is>
          <t>T1008628</t>
        </is>
      </c>
      <c r="B8630" t="inlineStr">
        <is>
          <t>2023-04-05</t>
        </is>
      </c>
      <c r="C8630" t="inlineStr">
        <is>
          <t>S008</t>
        </is>
      </c>
      <c r="D8630" t="inlineStr">
        <is>
          <t>Store_008</t>
        </is>
      </c>
      <c r="E8630" t="inlineStr">
        <is>
          <t>East</t>
        </is>
      </c>
      <c r="F8630" t="inlineStr">
        <is>
          <t>P0168</t>
        </is>
      </c>
      <c r="G8630" t="inlineStr">
        <is>
          <t>Prod_0168</t>
        </is>
      </c>
      <c r="H8630" t="inlineStr">
        <is>
          <t>Electronics</t>
        </is>
      </c>
      <c r="I8630" t="n">
        <v>5</v>
      </c>
      <c r="J8630" t="n">
        <v>77.26000000000001</v>
      </c>
      <c r="K8630" t="n">
        <v>0</v>
      </c>
      <c r="L8630">
        <f>I8630*J8630*(1-K8630)</f>
        <v/>
      </c>
      <c r="M8630">
        <f>VLOOKUP(F8630,Products!A:D,4,FALSE)*I8630</f>
        <v/>
      </c>
      <c r="N8630">
        <f>L8630-M8630</f>
        <v/>
      </c>
    </row>
    <row r="8631">
      <c r="A8631" t="inlineStr">
        <is>
          <t>T1008629</t>
        </is>
      </c>
      <c r="B8631" t="inlineStr">
        <is>
          <t>2024-04-09</t>
        </is>
      </c>
      <c r="C8631" t="inlineStr">
        <is>
          <t>S012</t>
        </is>
      </c>
      <c r="D8631" t="inlineStr">
        <is>
          <t>Store_012</t>
        </is>
      </c>
      <c r="E8631" t="inlineStr">
        <is>
          <t>South</t>
        </is>
      </c>
      <c r="F8631" t="inlineStr">
        <is>
          <t>P0153</t>
        </is>
      </c>
      <c r="G8631" t="inlineStr">
        <is>
          <t>Prod_0153</t>
        </is>
      </c>
      <c r="H8631" t="inlineStr">
        <is>
          <t>Clothing</t>
        </is>
      </c>
      <c r="I8631" t="n">
        <v>6</v>
      </c>
      <c r="J8631" t="n">
        <v>132.58</v>
      </c>
      <c r="K8631" t="n">
        <v>0.05</v>
      </c>
      <c r="L8631">
        <f>I8631*J8631*(1-K8631)</f>
        <v/>
      </c>
      <c r="M8631">
        <f>VLOOKUP(F8631,Products!A:D,4,FALSE)*I8631</f>
        <v/>
      </c>
      <c r="N8631">
        <f>L8631-M8631</f>
        <v/>
      </c>
    </row>
    <row r="8632">
      <c r="A8632" t="inlineStr">
        <is>
          <t>T1008630</t>
        </is>
      </c>
      <c r="B8632" t="inlineStr">
        <is>
          <t>2025-08-27</t>
        </is>
      </c>
      <c r="C8632" t="inlineStr">
        <is>
          <t>S049</t>
        </is>
      </c>
      <c r="D8632" t="inlineStr">
        <is>
          <t>Store_049</t>
        </is>
      </c>
      <c r="E8632" t="inlineStr">
        <is>
          <t>North</t>
        </is>
      </c>
      <c r="F8632" t="inlineStr">
        <is>
          <t>P0162</t>
        </is>
      </c>
      <c r="G8632" t="inlineStr">
        <is>
          <t>Prod_0162</t>
        </is>
      </c>
      <c r="H8632" t="inlineStr">
        <is>
          <t>Food</t>
        </is>
      </c>
      <c r="I8632" t="n">
        <v>5</v>
      </c>
      <c r="J8632" t="n">
        <v>584.4299999999999</v>
      </c>
      <c r="K8632" t="n">
        <v>0</v>
      </c>
      <c r="L8632">
        <f>I8632*J8632*(1-K8632)</f>
        <v/>
      </c>
      <c r="M8632">
        <f>VLOOKUP(F8632,Products!A:D,4,FALSE)*I8632</f>
        <v/>
      </c>
      <c r="N8632">
        <f>L8632-M8632</f>
        <v/>
      </c>
    </row>
    <row r="8633">
      <c r="A8633" t="inlineStr">
        <is>
          <t>T1008631</t>
        </is>
      </c>
      <c r="B8633" t="inlineStr">
        <is>
          <t>2024-05-05</t>
        </is>
      </c>
      <c r="C8633" t="inlineStr">
        <is>
          <t>S003</t>
        </is>
      </c>
      <c r="D8633" t="inlineStr">
        <is>
          <t>Store_003</t>
        </is>
      </c>
      <c r="E8633" t="inlineStr">
        <is>
          <t>North</t>
        </is>
      </c>
      <c r="F8633" t="inlineStr">
        <is>
          <t>P0061</t>
        </is>
      </c>
      <c r="G8633" t="inlineStr">
        <is>
          <t>Prod_0061</t>
        </is>
      </c>
      <c r="H8633" t="inlineStr">
        <is>
          <t>Beverages</t>
        </is>
      </c>
      <c r="I8633" t="n">
        <v>9</v>
      </c>
      <c r="J8633" t="n">
        <v>68.98999999999999</v>
      </c>
      <c r="K8633" t="n">
        <v>0.2</v>
      </c>
      <c r="L8633">
        <f>I8633*J8633*(1-K8633)</f>
        <v/>
      </c>
      <c r="M8633">
        <f>VLOOKUP(F8633,Products!A:D,4,FALSE)*I8633</f>
        <v/>
      </c>
      <c r="N8633">
        <f>L8633-M8633</f>
        <v/>
      </c>
    </row>
    <row r="8634">
      <c r="A8634" t="inlineStr">
        <is>
          <t>T1008632</t>
        </is>
      </c>
      <c r="B8634" t="inlineStr">
        <is>
          <t>2024-10-14</t>
        </is>
      </c>
      <c r="C8634" t="inlineStr">
        <is>
          <t>S048</t>
        </is>
      </c>
      <c r="D8634" t="inlineStr">
        <is>
          <t>Store_048</t>
        </is>
      </c>
      <c r="E8634" t="inlineStr">
        <is>
          <t>South</t>
        </is>
      </c>
      <c r="F8634" t="inlineStr">
        <is>
          <t>P0052</t>
        </is>
      </c>
      <c r="G8634" t="inlineStr">
        <is>
          <t>Prod_0052</t>
        </is>
      </c>
      <c r="H8634" t="inlineStr">
        <is>
          <t>Clothing</t>
        </is>
      </c>
      <c r="I8634" t="n">
        <v>8</v>
      </c>
      <c r="J8634" t="n">
        <v>43.66</v>
      </c>
      <c r="K8634" t="n">
        <v>0</v>
      </c>
      <c r="L8634">
        <f>I8634*J8634*(1-K8634)</f>
        <v/>
      </c>
      <c r="M8634">
        <f>VLOOKUP(F8634,Products!A:D,4,FALSE)*I8634</f>
        <v/>
      </c>
      <c r="N8634">
        <f>L8634-M8634</f>
        <v/>
      </c>
    </row>
    <row r="8635">
      <c r="A8635" t="inlineStr">
        <is>
          <t>T1008633</t>
        </is>
      </c>
      <c r="B8635" t="inlineStr">
        <is>
          <t>2024-06-04</t>
        </is>
      </c>
      <c r="C8635" t="inlineStr">
        <is>
          <t>S007</t>
        </is>
      </c>
      <c r="D8635" t="inlineStr">
        <is>
          <t>Store_007</t>
        </is>
      </c>
      <c r="E8635" t="inlineStr">
        <is>
          <t>East</t>
        </is>
      </c>
      <c r="F8635" t="inlineStr">
        <is>
          <t>P0138</t>
        </is>
      </c>
      <c r="G8635" t="inlineStr">
        <is>
          <t>Prod_0138</t>
        </is>
      </c>
      <c r="H8635" t="inlineStr">
        <is>
          <t>Household</t>
        </is>
      </c>
      <c r="I8635" t="n">
        <v>5</v>
      </c>
      <c r="J8635" t="n">
        <v>257</v>
      </c>
      <c r="K8635" t="n">
        <v>0</v>
      </c>
      <c r="L8635">
        <f>I8635*J8635*(1-K8635)</f>
        <v/>
      </c>
      <c r="M8635">
        <f>VLOOKUP(F8635,Products!A:D,4,FALSE)*I8635</f>
        <v/>
      </c>
      <c r="N8635">
        <f>L8635-M8635</f>
        <v/>
      </c>
    </row>
    <row r="8636">
      <c r="A8636" t="inlineStr">
        <is>
          <t>T1008634</t>
        </is>
      </c>
      <c r="B8636" t="inlineStr">
        <is>
          <t>2025-09-14</t>
        </is>
      </c>
      <c r="C8636" t="inlineStr">
        <is>
          <t>S042</t>
        </is>
      </c>
      <c r="D8636" t="inlineStr">
        <is>
          <t>Store_042</t>
        </is>
      </c>
      <c r="E8636" t="inlineStr">
        <is>
          <t>Central</t>
        </is>
      </c>
      <c r="F8636" t="inlineStr">
        <is>
          <t>P0104</t>
        </is>
      </c>
      <c r="G8636" t="inlineStr">
        <is>
          <t>Prod_0104</t>
        </is>
      </c>
      <c r="H8636" t="inlineStr">
        <is>
          <t>Clothing</t>
        </is>
      </c>
      <c r="I8636" t="n">
        <v>9</v>
      </c>
      <c r="J8636" t="n">
        <v>691.83</v>
      </c>
      <c r="K8636" t="n">
        <v>0</v>
      </c>
      <c r="L8636">
        <f>I8636*J8636*(1-K8636)</f>
        <v/>
      </c>
      <c r="M8636">
        <f>VLOOKUP(F8636,Products!A:D,4,FALSE)*I8636</f>
        <v/>
      </c>
      <c r="N8636">
        <f>L8636-M8636</f>
        <v/>
      </c>
    </row>
    <row r="8637">
      <c r="A8637" t="inlineStr">
        <is>
          <t>T1008635</t>
        </is>
      </c>
      <c r="B8637" t="inlineStr">
        <is>
          <t>2023-02-15</t>
        </is>
      </c>
      <c r="C8637" t="inlineStr">
        <is>
          <t>S038</t>
        </is>
      </c>
      <c r="D8637" t="inlineStr">
        <is>
          <t>Store_038</t>
        </is>
      </c>
      <c r="E8637" t="inlineStr">
        <is>
          <t>East</t>
        </is>
      </c>
      <c r="F8637" t="inlineStr">
        <is>
          <t>P0049</t>
        </is>
      </c>
      <c r="G8637" t="inlineStr">
        <is>
          <t>Prod_0049</t>
        </is>
      </c>
      <c r="H8637" t="inlineStr">
        <is>
          <t>Beverages</t>
        </is>
      </c>
      <c r="I8637" t="n">
        <v>4</v>
      </c>
      <c r="J8637" t="n">
        <v>197.74</v>
      </c>
      <c r="K8637" t="n">
        <v>0</v>
      </c>
      <c r="L8637">
        <f>I8637*J8637*(1-K8637)</f>
        <v/>
      </c>
      <c r="M8637">
        <f>VLOOKUP(F8637,Products!A:D,4,FALSE)*I8637</f>
        <v/>
      </c>
      <c r="N8637">
        <f>L8637-M8637</f>
        <v/>
      </c>
    </row>
    <row r="8638">
      <c r="A8638" t="inlineStr">
        <is>
          <t>T1008636</t>
        </is>
      </c>
      <c r="B8638" t="inlineStr">
        <is>
          <t>2023-10-15</t>
        </is>
      </c>
      <c r="C8638" t="inlineStr">
        <is>
          <t>S017</t>
        </is>
      </c>
      <c r="D8638" t="inlineStr">
        <is>
          <t>Store_017</t>
        </is>
      </c>
      <c r="E8638" t="inlineStr">
        <is>
          <t>South</t>
        </is>
      </c>
      <c r="F8638" t="inlineStr">
        <is>
          <t>P0138</t>
        </is>
      </c>
      <c r="G8638" t="inlineStr">
        <is>
          <t>Prod_0138</t>
        </is>
      </c>
      <c r="H8638" t="inlineStr">
        <is>
          <t>Household</t>
        </is>
      </c>
      <c r="I8638" t="n">
        <v>9</v>
      </c>
      <c r="J8638" t="n">
        <v>306.86</v>
      </c>
      <c r="K8638" t="n">
        <v>0</v>
      </c>
      <c r="L8638">
        <f>I8638*J8638*(1-K8638)</f>
        <v/>
      </c>
      <c r="M8638">
        <f>VLOOKUP(F8638,Products!A:D,4,FALSE)*I8638</f>
        <v/>
      </c>
      <c r="N8638">
        <f>L8638-M8638</f>
        <v/>
      </c>
    </row>
    <row r="8639">
      <c r="A8639" t="inlineStr">
        <is>
          <t>T1008637</t>
        </is>
      </c>
      <c r="B8639" t="inlineStr">
        <is>
          <t>2024-10-28</t>
        </is>
      </c>
      <c r="C8639" t="inlineStr">
        <is>
          <t>S040</t>
        </is>
      </c>
      <c r="D8639" t="inlineStr">
        <is>
          <t>Store_040</t>
        </is>
      </c>
      <c r="E8639" t="inlineStr">
        <is>
          <t>Central</t>
        </is>
      </c>
      <c r="F8639" t="inlineStr">
        <is>
          <t>P0019</t>
        </is>
      </c>
      <c r="G8639" t="inlineStr">
        <is>
          <t>Prod_0019</t>
        </is>
      </c>
      <c r="H8639" t="inlineStr">
        <is>
          <t>Toys</t>
        </is>
      </c>
      <c r="I8639" t="n">
        <v>7</v>
      </c>
      <c r="J8639" t="n">
        <v>592.8</v>
      </c>
      <c r="K8639" t="n">
        <v>0</v>
      </c>
      <c r="L8639">
        <f>I8639*J8639*(1-K8639)</f>
        <v/>
      </c>
      <c r="M8639">
        <f>VLOOKUP(F8639,Products!A:D,4,FALSE)*I8639</f>
        <v/>
      </c>
      <c r="N8639">
        <f>L8639-M8639</f>
        <v/>
      </c>
    </row>
    <row r="8640">
      <c r="A8640" t="inlineStr">
        <is>
          <t>T1008638</t>
        </is>
      </c>
      <c r="B8640" t="inlineStr">
        <is>
          <t>2025-06-21</t>
        </is>
      </c>
      <c r="C8640" t="inlineStr">
        <is>
          <t>S003</t>
        </is>
      </c>
      <c r="D8640" t="inlineStr">
        <is>
          <t>Store_003</t>
        </is>
      </c>
      <c r="E8640" t="inlineStr">
        <is>
          <t>North</t>
        </is>
      </c>
      <c r="F8640" t="inlineStr">
        <is>
          <t>P0008</t>
        </is>
      </c>
      <c r="G8640" t="inlineStr">
        <is>
          <t>Prod_0008</t>
        </is>
      </c>
      <c r="H8640" t="inlineStr">
        <is>
          <t>Electronics</t>
        </is>
      </c>
      <c r="I8640" t="n">
        <v>1</v>
      </c>
      <c r="J8640" t="n">
        <v>418.32</v>
      </c>
      <c r="K8640" t="n">
        <v>0</v>
      </c>
      <c r="L8640">
        <f>I8640*J8640*(1-K8640)</f>
        <v/>
      </c>
      <c r="M8640">
        <f>VLOOKUP(F8640,Products!A:D,4,FALSE)*I8640</f>
        <v/>
      </c>
      <c r="N8640">
        <f>L8640-M8640</f>
        <v/>
      </c>
    </row>
    <row r="8641">
      <c r="A8641" t="inlineStr">
        <is>
          <t>T1008639</t>
        </is>
      </c>
      <c r="B8641" t="inlineStr">
        <is>
          <t>2023-04-20</t>
        </is>
      </c>
      <c r="C8641" t="inlineStr">
        <is>
          <t>S008</t>
        </is>
      </c>
      <c r="D8641" t="inlineStr">
        <is>
          <t>Store_008</t>
        </is>
      </c>
      <c r="E8641" t="inlineStr">
        <is>
          <t>East</t>
        </is>
      </c>
      <c r="F8641" t="inlineStr">
        <is>
          <t>P0080</t>
        </is>
      </c>
      <c r="G8641" t="inlineStr">
        <is>
          <t>Prod_0080</t>
        </is>
      </c>
      <c r="H8641" t="inlineStr">
        <is>
          <t>Clothing</t>
        </is>
      </c>
      <c r="I8641" t="n">
        <v>1</v>
      </c>
      <c r="J8641" t="n">
        <v>640.36</v>
      </c>
      <c r="K8641" t="n">
        <v>0.15</v>
      </c>
      <c r="L8641">
        <f>I8641*J8641*(1-K8641)</f>
        <v/>
      </c>
      <c r="M8641">
        <f>VLOOKUP(F8641,Products!A:D,4,FALSE)*I8641</f>
        <v/>
      </c>
      <c r="N8641">
        <f>L8641-M8641</f>
        <v/>
      </c>
    </row>
    <row r="8642">
      <c r="A8642" t="inlineStr">
        <is>
          <t>T1008640</t>
        </is>
      </c>
      <c r="B8642" t="inlineStr">
        <is>
          <t>2023-07-08</t>
        </is>
      </c>
      <c r="C8642" t="inlineStr">
        <is>
          <t>S007</t>
        </is>
      </c>
      <c r="D8642" t="inlineStr">
        <is>
          <t>Store_007</t>
        </is>
      </c>
      <c r="E8642" t="inlineStr">
        <is>
          <t>East</t>
        </is>
      </c>
      <c r="F8642" t="inlineStr">
        <is>
          <t>P0075</t>
        </is>
      </c>
      <c r="G8642" t="inlineStr">
        <is>
          <t>Prod_0075</t>
        </is>
      </c>
      <c r="H8642" t="inlineStr">
        <is>
          <t>Beverages</t>
        </is>
      </c>
      <c r="I8642" t="n">
        <v>7</v>
      </c>
      <c r="J8642" t="n">
        <v>884.65</v>
      </c>
      <c r="K8642" t="n">
        <v>0</v>
      </c>
      <c r="L8642">
        <f>I8642*J8642*(1-K8642)</f>
        <v/>
      </c>
      <c r="M8642">
        <f>VLOOKUP(F8642,Products!A:D,4,FALSE)*I8642</f>
        <v/>
      </c>
      <c r="N8642">
        <f>L8642-M8642</f>
        <v/>
      </c>
    </row>
    <row r="8643">
      <c r="A8643" t="inlineStr">
        <is>
          <t>T1008641</t>
        </is>
      </c>
      <c r="B8643" t="inlineStr">
        <is>
          <t>2023-09-22</t>
        </is>
      </c>
      <c r="C8643" t="inlineStr">
        <is>
          <t>S031</t>
        </is>
      </c>
      <c r="D8643" t="inlineStr">
        <is>
          <t>Store_031</t>
        </is>
      </c>
      <c r="E8643" t="inlineStr">
        <is>
          <t>Central</t>
        </is>
      </c>
      <c r="F8643" t="inlineStr">
        <is>
          <t>P0150</t>
        </is>
      </c>
      <c r="G8643" t="inlineStr">
        <is>
          <t>Prod_0150</t>
        </is>
      </c>
      <c r="H8643" t="inlineStr">
        <is>
          <t>Clothing</t>
        </is>
      </c>
      <c r="I8643" t="n">
        <v>8</v>
      </c>
      <c r="J8643" t="n">
        <v>398.8</v>
      </c>
      <c r="K8643" t="n">
        <v>0.15</v>
      </c>
      <c r="L8643">
        <f>I8643*J8643*(1-K8643)</f>
        <v/>
      </c>
      <c r="M8643">
        <f>VLOOKUP(F8643,Products!A:D,4,FALSE)*I8643</f>
        <v/>
      </c>
      <c r="N8643">
        <f>L8643-M8643</f>
        <v/>
      </c>
    </row>
    <row r="8644">
      <c r="A8644" t="inlineStr">
        <is>
          <t>T1008642</t>
        </is>
      </c>
      <c r="B8644" t="inlineStr">
        <is>
          <t>2024-04-29</t>
        </is>
      </c>
      <c r="C8644" t="inlineStr">
        <is>
          <t>S043</t>
        </is>
      </c>
      <c r="D8644" t="inlineStr">
        <is>
          <t>Store_043</t>
        </is>
      </c>
      <c r="E8644" t="inlineStr">
        <is>
          <t>East</t>
        </is>
      </c>
      <c r="F8644" t="inlineStr">
        <is>
          <t>P0103</t>
        </is>
      </c>
      <c r="G8644" t="inlineStr">
        <is>
          <t>Prod_0103</t>
        </is>
      </c>
      <c r="H8644" t="inlineStr">
        <is>
          <t>Stationery</t>
        </is>
      </c>
      <c r="I8644" t="n">
        <v>8</v>
      </c>
      <c r="J8644" t="n">
        <v>681.25</v>
      </c>
      <c r="K8644" t="n">
        <v>0</v>
      </c>
      <c r="L8644">
        <f>I8644*J8644*(1-K8644)</f>
        <v/>
      </c>
      <c r="M8644">
        <f>VLOOKUP(F8644,Products!A:D,4,FALSE)*I8644</f>
        <v/>
      </c>
      <c r="N8644">
        <f>L8644-M8644</f>
        <v/>
      </c>
    </row>
    <row r="8645">
      <c r="A8645" t="inlineStr">
        <is>
          <t>T1008643</t>
        </is>
      </c>
      <c r="B8645" t="inlineStr">
        <is>
          <t>2024-02-05</t>
        </is>
      </c>
      <c r="C8645" t="inlineStr">
        <is>
          <t>S010</t>
        </is>
      </c>
      <c r="D8645" t="inlineStr">
        <is>
          <t>Store_010</t>
        </is>
      </c>
      <c r="E8645" t="inlineStr">
        <is>
          <t>North</t>
        </is>
      </c>
      <c r="F8645" t="inlineStr">
        <is>
          <t>P0087</t>
        </is>
      </c>
      <c r="G8645" t="inlineStr">
        <is>
          <t>Prod_0087</t>
        </is>
      </c>
      <c r="H8645" t="inlineStr">
        <is>
          <t>Clothing</t>
        </is>
      </c>
      <c r="I8645" t="n">
        <v>9</v>
      </c>
      <c r="J8645" t="n">
        <v>492.42</v>
      </c>
      <c r="K8645" t="n">
        <v>0</v>
      </c>
      <c r="L8645">
        <f>I8645*J8645*(1-K8645)</f>
        <v/>
      </c>
      <c r="M8645">
        <f>VLOOKUP(F8645,Products!A:D,4,FALSE)*I8645</f>
        <v/>
      </c>
      <c r="N8645">
        <f>L8645-M8645</f>
        <v/>
      </c>
    </row>
    <row r="8646">
      <c r="A8646" t="inlineStr">
        <is>
          <t>T1008644</t>
        </is>
      </c>
      <c r="B8646" t="inlineStr">
        <is>
          <t>2024-12-14</t>
        </is>
      </c>
      <c r="C8646" t="inlineStr">
        <is>
          <t>S049</t>
        </is>
      </c>
      <c r="D8646" t="inlineStr">
        <is>
          <t>Store_049</t>
        </is>
      </c>
      <c r="E8646" t="inlineStr">
        <is>
          <t>North</t>
        </is>
      </c>
      <c r="F8646" t="inlineStr">
        <is>
          <t>P0047</t>
        </is>
      </c>
      <c r="G8646" t="inlineStr">
        <is>
          <t>Prod_0047</t>
        </is>
      </c>
      <c r="H8646" t="inlineStr">
        <is>
          <t>Beverages</t>
        </is>
      </c>
      <c r="I8646" t="n">
        <v>2</v>
      </c>
      <c r="J8646" t="n">
        <v>554.14</v>
      </c>
      <c r="K8646" t="n">
        <v>0</v>
      </c>
      <c r="L8646">
        <f>I8646*J8646*(1-K8646)</f>
        <v/>
      </c>
      <c r="M8646">
        <f>VLOOKUP(F8646,Products!A:D,4,FALSE)*I8646</f>
        <v/>
      </c>
      <c r="N8646">
        <f>L8646-M8646</f>
        <v/>
      </c>
    </row>
    <row r="8647">
      <c r="A8647" t="inlineStr">
        <is>
          <t>T1008645</t>
        </is>
      </c>
      <c r="B8647" t="inlineStr">
        <is>
          <t>2025-05-29</t>
        </is>
      </c>
      <c r="C8647" t="inlineStr">
        <is>
          <t>S033</t>
        </is>
      </c>
      <c r="D8647" t="inlineStr">
        <is>
          <t>Store_033</t>
        </is>
      </c>
      <c r="E8647" t="inlineStr">
        <is>
          <t>North</t>
        </is>
      </c>
      <c r="F8647" t="inlineStr">
        <is>
          <t>P0165</t>
        </is>
      </c>
      <c r="G8647" t="inlineStr">
        <is>
          <t>Prod_0165</t>
        </is>
      </c>
      <c r="H8647" t="inlineStr">
        <is>
          <t>Clothing</t>
        </is>
      </c>
      <c r="I8647" t="n">
        <v>3</v>
      </c>
      <c r="J8647" t="n">
        <v>767.61</v>
      </c>
      <c r="K8647" t="n">
        <v>0</v>
      </c>
      <c r="L8647">
        <f>I8647*J8647*(1-K8647)</f>
        <v/>
      </c>
      <c r="M8647">
        <f>VLOOKUP(F8647,Products!A:D,4,FALSE)*I8647</f>
        <v/>
      </c>
      <c r="N8647">
        <f>L8647-M8647</f>
        <v/>
      </c>
    </row>
    <row r="8648">
      <c r="A8648" t="inlineStr">
        <is>
          <t>T1008646</t>
        </is>
      </c>
      <c r="B8648" t="inlineStr">
        <is>
          <t>2023-07-21</t>
        </is>
      </c>
      <c r="C8648" t="inlineStr">
        <is>
          <t>S020</t>
        </is>
      </c>
      <c r="D8648" t="inlineStr">
        <is>
          <t>Store_020</t>
        </is>
      </c>
      <c r="E8648" t="inlineStr">
        <is>
          <t>West</t>
        </is>
      </c>
      <c r="F8648" t="inlineStr">
        <is>
          <t>P0029</t>
        </is>
      </c>
      <c r="G8648" t="inlineStr">
        <is>
          <t>Prod_0029</t>
        </is>
      </c>
      <c r="H8648" t="inlineStr">
        <is>
          <t>Clothing</t>
        </is>
      </c>
      <c r="I8648" t="n">
        <v>8</v>
      </c>
      <c r="J8648" t="n">
        <v>607.84</v>
      </c>
      <c r="K8648" t="n">
        <v>0</v>
      </c>
      <c r="L8648">
        <f>I8648*J8648*(1-K8648)</f>
        <v/>
      </c>
      <c r="M8648">
        <f>VLOOKUP(F8648,Products!A:D,4,FALSE)*I8648</f>
        <v/>
      </c>
      <c r="N8648">
        <f>L8648-M8648</f>
        <v/>
      </c>
    </row>
    <row r="8649">
      <c r="A8649" t="inlineStr">
        <is>
          <t>T1008647</t>
        </is>
      </c>
      <c r="B8649" t="inlineStr">
        <is>
          <t>2025-02-04</t>
        </is>
      </c>
      <c r="C8649" t="inlineStr">
        <is>
          <t>S034</t>
        </is>
      </c>
      <c r="D8649" t="inlineStr">
        <is>
          <t>Store_034</t>
        </is>
      </c>
      <c r="E8649" t="inlineStr">
        <is>
          <t>Central</t>
        </is>
      </c>
      <c r="F8649" t="inlineStr">
        <is>
          <t>P0176</t>
        </is>
      </c>
      <c r="G8649" t="inlineStr">
        <is>
          <t>Prod_0176</t>
        </is>
      </c>
      <c r="H8649" t="inlineStr">
        <is>
          <t>Food</t>
        </is>
      </c>
      <c r="I8649" t="n">
        <v>1</v>
      </c>
      <c r="J8649" t="n">
        <v>620.98</v>
      </c>
      <c r="K8649" t="n">
        <v>0</v>
      </c>
      <c r="L8649">
        <f>I8649*J8649*(1-K8649)</f>
        <v/>
      </c>
      <c r="M8649">
        <f>VLOOKUP(F8649,Products!A:D,4,FALSE)*I8649</f>
        <v/>
      </c>
      <c r="N8649">
        <f>L8649-M8649</f>
        <v/>
      </c>
    </row>
    <row r="8650">
      <c r="A8650" t="inlineStr">
        <is>
          <t>T1008648</t>
        </is>
      </c>
      <c r="B8650" t="inlineStr">
        <is>
          <t>2024-02-26</t>
        </is>
      </c>
      <c r="C8650" t="inlineStr">
        <is>
          <t>S012</t>
        </is>
      </c>
      <c r="D8650" t="inlineStr">
        <is>
          <t>Store_012</t>
        </is>
      </c>
      <c r="E8650" t="inlineStr">
        <is>
          <t>South</t>
        </is>
      </c>
      <c r="F8650" t="inlineStr">
        <is>
          <t>P0168</t>
        </is>
      </c>
      <c r="G8650" t="inlineStr">
        <is>
          <t>Prod_0168</t>
        </is>
      </c>
      <c r="H8650" t="inlineStr">
        <is>
          <t>Electronics</t>
        </is>
      </c>
      <c r="I8650" t="n">
        <v>3</v>
      </c>
      <c r="J8650" t="n">
        <v>63.07</v>
      </c>
      <c r="K8650" t="n">
        <v>0.2</v>
      </c>
      <c r="L8650">
        <f>I8650*J8650*(1-K8650)</f>
        <v/>
      </c>
      <c r="M8650">
        <f>VLOOKUP(F8650,Products!A:D,4,FALSE)*I8650</f>
        <v/>
      </c>
      <c r="N8650">
        <f>L8650-M8650</f>
        <v/>
      </c>
    </row>
    <row r="8651">
      <c r="A8651" t="inlineStr">
        <is>
          <t>T1008649</t>
        </is>
      </c>
      <c r="B8651" t="inlineStr">
        <is>
          <t>2025-03-20</t>
        </is>
      </c>
      <c r="C8651" t="inlineStr">
        <is>
          <t>S023</t>
        </is>
      </c>
      <c r="D8651" t="inlineStr">
        <is>
          <t>Store_023</t>
        </is>
      </c>
      <c r="E8651" t="inlineStr">
        <is>
          <t>South</t>
        </is>
      </c>
      <c r="F8651" t="inlineStr">
        <is>
          <t>P0126</t>
        </is>
      </c>
      <c r="G8651" t="inlineStr">
        <is>
          <t>Prod_0126</t>
        </is>
      </c>
      <c r="H8651" t="inlineStr">
        <is>
          <t>Toys</t>
        </is>
      </c>
      <c r="I8651" t="n">
        <v>1</v>
      </c>
      <c r="J8651" t="n">
        <v>287.79</v>
      </c>
      <c r="K8651" t="n">
        <v>0.1</v>
      </c>
      <c r="L8651">
        <f>I8651*J8651*(1-K8651)</f>
        <v/>
      </c>
      <c r="M8651">
        <f>VLOOKUP(F8651,Products!A:D,4,FALSE)*I8651</f>
        <v/>
      </c>
      <c r="N8651">
        <f>L8651-M8651</f>
        <v/>
      </c>
    </row>
    <row r="8652">
      <c r="A8652" t="inlineStr">
        <is>
          <t>T1008650</t>
        </is>
      </c>
      <c r="B8652" t="inlineStr">
        <is>
          <t>2024-04-27</t>
        </is>
      </c>
      <c r="C8652" t="inlineStr">
        <is>
          <t>S031</t>
        </is>
      </c>
      <c r="D8652" t="inlineStr">
        <is>
          <t>Store_031</t>
        </is>
      </c>
      <c r="E8652" t="inlineStr">
        <is>
          <t>Central</t>
        </is>
      </c>
      <c r="F8652" t="inlineStr">
        <is>
          <t>P0092</t>
        </is>
      </c>
      <c r="G8652" t="inlineStr">
        <is>
          <t>Prod_0092</t>
        </is>
      </c>
      <c r="H8652" t="inlineStr">
        <is>
          <t>Household</t>
        </is>
      </c>
      <c r="I8652" t="n">
        <v>6</v>
      </c>
      <c r="J8652" t="n">
        <v>190.68</v>
      </c>
      <c r="K8652" t="n">
        <v>0.2</v>
      </c>
      <c r="L8652">
        <f>I8652*J8652*(1-K8652)</f>
        <v/>
      </c>
      <c r="M8652">
        <f>VLOOKUP(F8652,Products!A:D,4,FALSE)*I8652</f>
        <v/>
      </c>
      <c r="N8652">
        <f>L8652-M8652</f>
        <v/>
      </c>
    </row>
    <row r="8653">
      <c r="A8653" t="inlineStr">
        <is>
          <t>T1008651</t>
        </is>
      </c>
      <c r="B8653" t="inlineStr">
        <is>
          <t>2025-09-19</t>
        </is>
      </c>
      <c r="C8653" t="inlineStr">
        <is>
          <t>S016</t>
        </is>
      </c>
      <c r="D8653" t="inlineStr">
        <is>
          <t>Store_016</t>
        </is>
      </c>
      <c r="E8653" t="inlineStr">
        <is>
          <t>West</t>
        </is>
      </c>
      <c r="F8653" t="inlineStr">
        <is>
          <t>P0177</t>
        </is>
      </c>
      <c r="G8653" t="inlineStr">
        <is>
          <t>Prod_0177</t>
        </is>
      </c>
      <c r="H8653" t="inlineStr">
        <is>
          <t>Household</t>
        </is>
      </c>
      <c r="I8653" t="n">
        <v>3</v>
      </c>
      <c r="J8653" t="n">
        <v>245.92</v>
      </c>
      <c r="K8653" t="n">
        <v>0.1</v>
      </c>
      <c r="L8653">
        <f>I8653*J8653*(1-K8653)</f>
        <v/>
      </c>
      <c r="M8653">
        <f>VLOOKUP(F8653,Products!A:D,4,FALSE)*I8653</f>
        <v/>
      </c>
      <c r="N8653">
        <f>L8653-M8653</f>
        <v/>
      </c>
    </row>
    <row r="8654">
      <c r="A8654" t="inlineStr">
        <is>
          <t>T1008652</t>
        </is>
      </c>
      <c r="B8654" t="inlineStr">
        <is>
          <t>2024-12-18</t>
        </is>
      </c>
      <c r="C8654" t="inlineStr">
        <is>
          <t>S045</t>
        </is>
      </c>
      <c r="D8654" t="inlineStr">
        <is>
          <t>Store_045</t>
        </is>
      </c>
      <c r="E8654" t="inlineStr">
        <is>
          <t>East</t>
        </is>
      </c>
      <c r="F8654" t="inlineStr">
        <is>
          <t>P0192</t>
        </is>
      </c>
      <c r="G8654" t="inlineStr">
        <is>
          <t>Prod_0192</t>
        </is>
      </c>
      <c r="H8654" t="inlineStr">
        <is>
          <t>Beverages</t>
        </is>
      </c>
      <c r="I8654" t="n">
        <v>9</v>
      </c>
      <c r="J8654" t="n">
        <v>496.04</v>
      </c>
      <c r="K8654" t="n">
        <v>0</v>
      </c>
      <c r="L8654">
        <f>I8654*J8654*(1-K8654)</f>
        <v/>
      </c>
      <c r="M8654">
        <f>VLOOKUP(F8654,Products!A:D,4,FALSE)*I8654</f>
        <v/>
      </c>
      <c r="N8654">
        <f>L8654-M8654</f>
        <v/>
      </c>
    </row>
    <row r="8655">
      <c r="A8655" t="inlineStr">
        <is>
          <t>T1008653</t>
        </is>
      </c>
      <c r="B8655" t="inlineStr">
        <is>
          <t>2025-07-03</t>
        </is>
      </c>
      <c r="C8655" t="inlineStr">
        <is>
          <t>S032</t>
        </is>
      </c>
      <c r="D8655" t="inlineStr">
        <is>
          <t>Store_032</t>
        </is>
      </c>
      <c r="E8655" t="inlineStr">
        <is>
          <t>Central</t>
        </is>
      </c>
      <c r="F8655" t="inlineStr">
        <is>
          <t>P0197</t>
        </is>
      </c>
      <c r="G8655" t="inlineStr">
        <is>
          <t>Prod_0197</t>
        </is>
      </c>
      <c r="H8655" t="inlineStr">
        <is>
          <t>Food</t>
        </is>
      </c>
      <c r="I8655" t="n">
        <v>7</v>
      </c>
      <c r="J8655" t="n">
        <v>216.18</v>
      </c>
      <c r="K8655" t="n">
        <v>0</v>
      </c>
      <c r="L8655">
        <f>I8655*J8655*(1-K8655)</f>
        <v/>
      </c>
      <c r="M8655">
        <f>VLOOKUP(F8655,Products!A:D,4,FALSE)*I8655</f>
        <v/>
      </c>
      <c r="N8655">
        <f>L8655-M8655</f>
        <v/>
      </c>
    </row>
    <row r="8656">
      <c r="A8656" t="inlineStr">
        <is>
          <t>T1008654</t>
        </is>
      </c>
      <c r="B8656" t="inlineStr">
        <is>
          <t>2023-02-11</t>
        </is>
      </c>
      <c r="C8656" t="inlineStr">
        <is>
          <t>S007</t>
        </is>
      </c>
      <c r="D8656" t="inlineStr">
        <is>
          <t>Store_007</t>
        </is>
      </c>
      <c r="E8656" t="inlineStr">
        <is>
          <t>East</t>
        </is>
      </c>
      <c r="F8656" t="inlineStr">
        <is>
          <t>P0152</t>
        </is>
      </c>
      <c r="G8656" t="inlineStr">
        <is>
          <t>Prod_0152</t>
        </is>
      </c>
      <c r="H8656" t="inlineStr">
        <is>
          <t>Household</t>
        </is>
      </c>
      <c r="I8656" t="n">
        <v>8</v>
      </c>
      <c r="J8656" t="n">
        <v>782.7</v>
      </c>
      <c r="K8656" t="n">
        <v>0</v>
      </c>
      <c r="L8656">
        <f>I8656*J8656*(1-K8656)</f>
        <v/>
      </c>
      <c r="M8656">
        <f>VLOOKUP(F8656,Products!A:D,4,FALSE)*I8656</f>
        <v/>
      </c>
      <c r="N8656">
        <f>L8656-M8656</f>
        <v/>
      </c>
    </row>
    <row r="8657">
      <c r="A8657" t="inlineStr">
        <is>
          <t>T1008655</t>
        </is>
      </c>
      <c r="B8657" t="inlineStr">
        <is>
          <t>2023-04-17</t>
        </is>
      </c>
      <c r="C8657" t="inlineStr">
        <is>
          <t>S011</t>
        </is>
      </c>
      <c r="D8657" t="inlineStr">
        <is>
          <t>Store_011</t>
        </is>
      </c>
      <c r="E8657" t="inlineStr">
        <is>
          <t>South</t>
        </is>
      </c>
      <c r="F8657" t="inlineStr">
        <is>
          <t>P0108</t>
        </is>
      </c>
      <c r="G8657" t="inlineStr">
        <is>
          <t>Prod_0108</t>
        </is>
      </c>
      <c r="H8657" t="inlineStr">
        <is>
          <t>Stationery</t>
        </is>
      </c>
      <c r="I8657" t="n">
        <v>9</v>
      </c>
      <c r="J8657" t="n">
        <v>723.1900000000001</v>
      </c>
      <c r="K8657" t="n">
        <v>0</v>
      </c>
      <c r="L8657">
        <f>I8657*J8657*(1-K8657)</f>
        <v/>
      </c>
      <c r="M8657">
        <f>VLOOKUP(F8657,Products!A:D,4,FALSE)*I8657</f>
        <v/>
      </c>
      <c r="N8657">
        <f>L8657-M8657</f>
        <v/>
      </c>
    </row>
    <row r="8658">
      <c r="A8658" t="inlineStr">
        <is>
          <t>T1008656</t>
        </is>
      </c>
      <c r="B8658" t="inlineStr">
        <is>
          <t>2025-08-12</t>
        </is>
      </c>
      <c r="C8658" t="inlineStr">
        <is>
          <t>S002</t>
        </is>
      </c>
      <c r="D8658" t="inlineStr">
        <is>
          <t>Store_002</t>
        </is>
      </c>
      <c r="E8658" t="inlineStr">
        <is>
          <t>South</t>
        </is>
      </c>
      <c r="F8658" t="inlineStr">
        <is>
          <t>P0163</t>
        </is>
      </c>
      <c r="G8658" t="inlineStr">
        <is>
          <t>Prod_0163</t>
        </is>
      </c>
      <c r="H8658" t="inlineStr">
        <is>
          <t>Food</t>
        </is>
      </c>
      <c r="I8658" t="n">
        <v>5</v>
      </c>
      <c r="J8658" t="n">
        <v>809.4299999999999</v>
      </c>
      <c r="K8658" t="n">
        <v>0</v>
      </c>
      <c r="L8658">
        <f>I8658*J8658*(1-K8658)</f>
        <v/>
      </c>
      <c r="M8658">
        <f>VLOOKUP(F8658,Products!A:D,4,FALSE)*I8658</f>
        <v/>
      </c>
      <c r="N8658">
        <f>L8658-M8658</f>
        <v/>
      </c>
    </row>
    <row r="8659">
      <c r="A8659" t="inlineStr">
        <is>
          <t>T1008657</t>
        </is>
      </c>
      <c r="B8659" t="inlineStr">
        <is>
          <t>2025-01-21</t>
        </is>
      </c>
      <c r="C8659" t="inlineStr">
        <is>
          <t>S032</t>
        </is>
      </c>
      <c r="D8659" t="inlineStr">
        <is>
          <t>Store_032</t>
        </is>
      </c>
      <c r="E8659" t="inlineStr">
        <is>
          <t>Central</t>
        </is>
      </c>
      <c r="F8659" t="inlineStr">
        <is>
          <t>P0043</t>
        </is>
      </c>
      <c r="G8659" t="inlineStr">
        <is>
          <t>Prod_0043</t>
        </is>
      </c>
      <c r="H8659" t="inlineStr">
        <is>
          <t>Food</t>
        </is>
      </c>
      <c r="I8659" t="n">
        <v>1</v>
      </c>
      <c r="J8659" t="n">
        <v>197.45</v>
      </c>
      <c r="K8659" t="n">
        <v>0.1</v>
      </c>
      <c r="L8659">
        <f>I8659*J8659*(1-K8659)</f>
        <v/>
      </c>
      <c r="M8659">
        <f>VLOOKUP(F8659,Products!A:D,4,FALSE)*I8659</f>
        <v/>
      </c>
      <c r="N8659">
        <f>L8659-M8659</f>
        <v/>
      </c>
    </row>
    <row r="8660">
      <c r="A8660" t="inlineStr">
        <is>
          <t>T1008658</t>
        </is>
      </c>
      <c r="B8660" t="inlineStr">
        <is>
          <t>2025-08-06</t>
        </is>
      </c>
      <c r="C8660" t="inlineStr">
        <is>
          <t>S017</t>
        </is>
      </c>
      <c r="D8660" t="inlineStr">
        <is>
          <t>Store_017</t>
        </is>
      </c>
      <c r="E8660" t="inlineStr">
        <is>
          <t>South</t>
        </is>
      </c>
      <c r="F8660" t="inlineStr">
        <is>
          <t>P0096</t>
        </is>
      </c>
      <c r="G8660" t="inlineStr">
        <is>
          <t>Prod_0096</t>
        </is>
      </c>
      <c r="H8660" t="inlineStr">
        <is>
          <t>Beverages</t>
        </is>
      </c>
      <c r="I8660" t="n">
        <v>2</v>
      </c>
      <c r="J8660" t="n">
        <v>539.66</v>
      </c>
      <c r="K8660" t="n">
        <v>0.1</v>
      </c>
      <c r="L8660">
        <f>I8660*J8660*(1-K8660)</f>
        <v/>
      </c>
      <c r="M8660">
        <f>VLOOKUP(F8660,Products!A:D,4,FALSE)*I8660</f>
        <v/>
      </c>
      <c r="N8660">
        <f>L8660-M8660</f>
        <v/>
      </c>
    </row>
    <row r="8661">
      <c r="A8661" t="inlineStr">
        <is>
          <t>T1008659</t>
        </is>
      </c>
      <c r="B8661" t="inlineStr">
        <is>
          <t>2023-07-30</t>
        </is>
      </c>
      <c r="C8661" t="inlineStr">
        <is>
          <t>S016</t>
        </is>
      </c>
      <c r="D8661" t="inlineStr">
        <is>
          <t>Store_016</t>
        </is>
      </c>
      <c r="E8661" t="inlineStr">
        <is>
          <t>West</t>
        </is>
      </c>
      <c r="F8661" t="inlineStr">
        <is>
          <t>P0185</t>
        </is>
      </c>
      <c r="G8661" t="inlineStr">
        <is>
          <t>Prod_0185</t>
        </is>
      </c>
      <c r="H8661" t="inlineStr">
        <is>
          <t>Food</t>
        </is>
      </c>
      <c r="I8661" t="n">
        <v>7</v>
      </c>
      <c r="J8661" t="n">
        <v>494.32</v>
      </c>
      <c r="K8661" t="n">
        <v>0</v>
      </c>
      <c r="L8661">
        <f>I8661*J8661*(1-K8661)</f>
        <v/>
      </c>
      <c r="M8661">
        <f>VLOOKUP(F8661,Products!A:D,4,FALSE)*I8661</f>
        <v/>
      </c>
      <c r="N8661">
        <f>L8661-M8661</f>
        <v/>
      </c>
    </row>
    <row r="8662">
      <c r="A8662" t="inlineStr">
        <is>
          <t>T1008660</t>
        </is>
      </c>
      <c r="B8662" t="inlineStr">
        <is>
          <t>2023-03-01</t>
        </is>
      </c>
      <c r="C8662" t="inlineStr">
        <is>
          <t>S015</t>
        </is>
      </c>
      <c r="D8662" t="inlineStr">
        <is>
          <t>Store_015</t>
        </is>
      </c>
      <c r="E8662" t="inlineStr">
        <is>
          <t>North</t>
        </is>
      </c>
      <c r="F8662" t="inlineStr">
        <is>
          <t>P0035</t>
        </is>
      </c>
      <c r="G8662" t="inlineStr">
        <is>
          <t>Prod_0035</t>
        </is>
      </c>
      <c r="H8662" t="inlineStr">
        <is>
          <t>Beverages</t>
        </is>
      </c>
      <c r="I8662" t="n">
        <v>5</v>
      </c>
      <c r="J8662" t="n">
        <v>112.91</v>
      </c>
      <c r="K8662" t="n">
        <v>0.1</v>
      </c>
      <c r="L8662">
        <f>I8662*J8662*(1-K8662)</f>
        <v/>
      </c>
      <c r="M8662">
        <f>VLOOKUP(F8662,Products!A:D,4,FALSE)*I8662</f>
        <v/>
      </c>
      <c r="N8662">
        <f>L8662-M8662</f>
        <v/>
      </c>
    </row>
    <row r="8663">
      <c r="A8663" t="inlineStr">
        <is>
          <t>T1008661</t>
        </is>
      </c>
      <c r="B8663" t="inlineStr">
        <is>
          <t>2023-08-25</t>
        </is>
      </c>
      <c r="C8663" t="inlineStr">
        <is>
          <t>S012</t>
        </is>
      </c>
      <c r="D8663" t="inlineStr">
        <is>
          <t>Store_012</t>
        </is>
      </c>
      <c r="E8663" t="inlineStr">
        <is>
          <t>South</t>
        </is>
      </c>
      <c r="F8663" t="inlineStr">
        <is>
          <t>P0029</t>
        </is>
      </c>
      <c r="G8663" t="inlineStr">
        <is>
          <t>Prod_0029</t>
        </is>
      </c>
      <c r="H8663" t="inlineStr">
        <is>
          <t>Clothing</t>
        </is>
      </c>
      <c r="I8663" t="n">
        <v>7</v>
      </c>
      <c r="J8663" t="n">
        <v>753.5</v>
      </c>
      <c r="K8663" t="n">
        <v>0.1</v>
      </c>
      <c r="L8663">
        <f>I8663*J8663*(1-K8663)</f>
        <v/>
      </c>
      <c r="M8663">
        <f>VLOOKUP(F8663,Products!A:D,4,FALSE)*I8663</f>
        <v/>
      </c>
      <c r="N8663">
        <f>L8663-M8663</f>
        <v/>
      </c>
    </row>
    <row r="8664">
      <c r="A8664" t="inlineStr">
        <is>
          <t>T1008662</t>
        </is>
      </c>
      <c r="B8664" t="inlineStr">
        <is>
          <t>2025-04-08</t>
        </is>
      </c>
      <c r="C8664" t="inlineStr">
        <is>
          <t>S043</t>
        </is>
      </c>
      <c r="D8664" t="inlineStr">
        <is>
          <t>Store_043</t>
        </is>
      </c>
      <c r="E8664" t="inlineStr">
        <is>
          <t>East</t>
        </is>
      </c>
      <c r="F8664" t="inlineStr">
        <is>
          <t>P0143</t>
        </is>
      </c>
      <c r="G8664" t="inlineStr">
        <is>
          <t>Prod_0143</t>
        </is>
      </c>
      <c r="H8664" t="inlineStr">
        <is>
          <t>Electronics</t>
        </is>
      </c>
      <c r="I8664" t="n">
        <v>5</v>
      </c>
      <c r="J8664" t="n">
        <v>295.64</v>
      </c>
      <c r="K8664" t="n">
        <v>0</v>
      </c>
      <c r="L8664">
        <f>I8664*J8664*(1-K8664)</f>
        <v/>
      </c>
      <c r="M8664">
        <f>VLOOKUP(F8664,Products!A:D,4,FALSE)*I8664</f>
        <v/>
      </c>
      <c r="N8664">
        <f>L8664-M8664</f>
        <v/>
      </c>
    </row>
    <row r="8665">
      <c r="A8665" t="inlineStr">
        <is>
          <t>T1008663</t>
        </is>
      </c>
      <c r="B8665" t="inlineStr">
        <is>
          <t>2023-12-11</t>
        </is>
      </c>
      <c r="C8665" t="inlineStr">
        <is>
          <t>S029</t>
        </is>
      </c>
      <c r="D8665" t="inlineStr">
        <is>
          <t>Store_029</t>
        </is>
      </c>
      <c r="E8665" t="inlineStr">
        <is>
          <t>South</t>
        </is>
      </c>
      <c r="F8665" t="inlineStr">
        <is>
          <t>P0028</t>
        </is>
      </c>
      <c r="G8665" t="inlineStr">
        <is>
          <t>Prod_0028</t>
        </is>
      </c>
      <c r="H8665" t="inlineStr">
        <is>
          <t>Food</t>
        </is>
      </c>
      <c r="I8665" t="n">
        <v>9</v>
      </c>
      <c r="J8665" t="n">
        <v>596.86</v>
      </c>
      <c r="K8665" t="n">
        <v>0.2</v>
      </c>
      <c r="L8665">
        <f>I8665*J8665*(1-K8665)</f>
        <v/>
      </c>
      <c r="M8665">
        <f>VLOOKUP(F8665,Products!A:D,4,FALSE)*I8665</f>
        <v/>
      </c>
      <c r="N8665">
        <f>L8665-M8665</f>
        <v/>
      </c>
    </row>
    <row r="8666">
      <c r="A8666" t="inlineStr">
        <is>
          <t>T1008664</t>
        </is>
      </c>
      <c r="B8666" t="inlineStr">
        <is>
          <t>2025-04-12</t>
        </is>
      </c>
      <c r="C8666" t="inlineStr">
        <is>
          <t>S003</t>
        </is>
      </c>
      <c r="D8666" t="inlineStr">
        <is>
          <t>Store_003</t>
        </is>
      </c>
      <c r="E8666" t="inlineStr">
        <is>
          <t>North</t>
        </is>
      </c>
      <c r="F8666" t="inlineStr">
        <is>
          <t>P0027</t>
        </is>
      </c>
      <c r="G8666" t="inlineStr">
        <is>
          <t>Prod_0027</t>
        </is>
      </c>
      <c r="H8666" t="inlineStr">
        <is>
          <t>Electronics</t>
        </is>
      </c>
      <c r="I8666" t="n">
        <v>8</v>
      </c>
      <c r="J8666" t="n">
        <v>499.62</v>
      </c>
      <c r="K8666" t="n">
        <v>0</v>
      </c>
      <c r="L8666">
        <f>I8666*J8666*(1-K8666)</f>
        <v/>
      </c>
      <c r="M8666">
        <f>VLOOKUP(F8666,Products!A:D,4,FALSE)*I8666</f>
        <v/>
      </c>
      <c r="N8666">
        <f>L8666-M8666</f>
        <v/>
      </c>
    </row>
    <row r="8667">
      <c r="A8667" t="inlineStr">
        <is>
          <t>T1008665</t>
        </is>
      </c>
      <c r="B8667" t="inlineStr">
        <is>
          <t>2023-10-02</t>
        </is>
      </c>
      <c r="C8667" t="inlineStr">
        <is>
          <t>S026</t>
        </is>
      </c>
      <c r="D8667" t="inlineStr">
        <is>
          <t>Store_026</t>
        </is>
      </c>
      <c r="E8667" t="inlineStr">
        <is>
          <t>North</t>
        </is>
      </c>
      <c r="F8667" t="inlineStr">
        <is>
          <t>P0053</t>
        </is>
      </c>
      <c r="G8667" t="inlineStr">
        <is>
          <t>Prod_0053</t>
        </is>
      </c>
      <c r="H8667" t="inlineStr">
        <is>
          <t>Food</t>
        </is>
      </c>
      <c r="I8667" t="n">
        <v>1</v>
      </c>
      <c r="J8667" t="n">
        <v>275.26</v>
      </c>
      <c r="K8667" t="n">
        <v>0</v>
      </c>
      <c r="L8667">
        <f>I8667*J8667*(1-K8667)</f>
        <v/>
      </c>
      <c r="M8667">
        <f>VLOOKUP(F8667,Products!A:D,4,FALSE)*I8667</f>
        <v/>
      </c>
      <c r="N8667">
        <f>L8667-M8667</f>
        <v/>
      </c>
    </row>
    <row r="8668">
      <c r="A8668" t="inlineStr">
        <is>
          <t>T1008666</t>
        </is>
      </c>
      <c r="B8668" t="inlineStr">
        <is>
          <t>2024-09-24</t>
        </is>
      </c>
      <c r="C8668" t="inlineStr">
        <is>
          <t>S044</t>
        </is>
      </c>
      <c r="D8668" t="inlineStr">
        <is>
          <t>Store_044</t>
        </is>
      </c>
      <c r="E8668" t="inlineStr">
        <is>
          <t>North</t>
        </is>
      </c>
      <c r="F8668" t="inlineStr">
        <is>
          <t>P0033</t>
        </is>
      </c>
      <c r="G8668" t="inlineStr">
        <is>
          <t>Prod_0033</t>
        </is>
      </c>
      <c r="H8668" t="inlineStr">
        <is>
          <t>Food</t>
        </is>
      </c>
      <c r="I8668" t="n">
        <v>6</v>
      </c>
      <c r="J8668" t="n">
        <v>396.69</v>
      </c>
      <c r="K8668" t="n">
        <v>0.15</v>
      </c>
      <c r="L8668">
        <f>I8668*J8668*(1-K8668)</f>
        <v/>
      </c>
      <c r="M8668">
        <f>VLOOKUP(F8668,Products!A:D,4,FALSE)*I8668</f>
        <v/>
      </c>
      <c r="N8668">
        <f>L8668-M8668</f>
        <v/>
      </c>
    </row>
    <row r="8669">
      <c r="A8669" t="inlineStr">
        <is>
          <t>T1008667</t>
        </is>
      </c>
      <c r="B8669" t="inlineStr">
        <is>
          <t>2023-05-13</t>
        </is>
      </c>
      <c r="C8669" t="inlineStr">
        <is>
          <t>S046</t>
        </is>
      </c>
      <c r="D8669" t="inlineStr">
        <is>
          <t>Store_046</t>
        </is>
      </c>
      <c r="E8669" t="inlineStr">
        <is>
          <t>South</t>
        </is>
      </c>
      <c r="F8669" t="inlineStr">
        <is>
          <t>P0019</t>
        </is>
      </c>
      <c r="G8669" t="inlineStr">
        <is>
          <t>Prod_0019</t>
        </is>
      </c>
      <c r="H8669" t="inlineStr">
        <is>
          <t>Toys</t>
        </is>
      </c>
      <c r="I8669" t="n">
        <v>1</v>
      </c>
      <c r="J8669" t="n">
        <v>530.45</v>
      </c>
      <c r="K8669" t="n">
        <v>0</v>
      </c>
      <c r="L8669">
        <f>I8669*J8669*(1-K8669)</f>
        <v/>
      </c>
      <c r="M8669">
        <f>VLOOKUP(F8669,Products!A:D,4,FALSE)*I8669</f>
        <v/>
      </c>
      <c r="N8669">
        <f>L8669-M8669</f>
        <v/>
      </c>
    </row>
    <row r="8670">
      <c r="A8670" t="inlineStr">
        <is>
          <t>T1008668</t>
        </is>
      </c>
      <c r="B8670" t="inlineStr">
        <is>
          <t>2025-07-24</t>
        </is>
      </c>
      <c r="C8670" t="inlineStr">
        <is>
          <t>S010</t>
        </is>
      </c>
      <c r="D8670" t="inlineStr">
        <is>
          <t>Store_010</t>
        </is>
      </c>
      <c r="E8670" t="inlineStr">
        <is>
          <t>North</t>
        </is>
      </c>
      <c r="F8670" t="inlineStr">
        <is>
          <t>P0085</t>
        </is>
      </c>
      <c r="G8670" t="inlineStr">
        <is>
          <t>Prod_0085</t>
        </is>
      </c>
      <c r="H8670" t="inlineStr">
        <is>
          <t>Food</t>
        </is>
      </c>
      <c r="I8670" t="n">
        <v>2</v>
      </c>
      <c r="J8670" t="n">
        <v>360.61</v>
      </c>
      <c r="K8670" t="n">
        <v>0.05</v>
      </c>
      <c r="L8670">
        <f>I8670*J8670*(1-K8670)</f>
        <v/>
      </c>
      <c r="M8670">
        <f>VLOOKUP(F8670,Products!A:D,4,FALSE)*I8670</f>
        <v/>
      </c>
      <c r="N8670">
        <f>L8670-M8670</f>
        <v/>
      </c>
    </row>
    <row r="8671">
      <c r="A8671" t="inlineStr">
        <is>
          <t>T1008669</t>
        </is>
      </c>
      <c r="B8671" t="inlineStr">
        <is>
          <t>2023-02-08</t>
        </is>
      </c>
      <c r="C8671" t="inlineStr">
        <is>
          <t>S025</t>
        </is>
      </c>
      <c r="D8671" t="inlineStr">
        <is>
          <t>Store_025</t>
        </is>
      </c>
      <c r="E8671" t="inlineStr">
        <is>
          <t>Central</t>
        </is>
      </c>
      <c r="F8671" t="inlineStr">
        <is>
          <t>P0072</t>
        </is>
      </c>
      <c r="G8671" t="inlineStr">
        <is>
          <t>Prod_0072</t>
        </is>
      </c>
      <c r="H8671" t="inlineStr">
        <is>
          <t>Food</t>
        </is>
      </c>
      <c r="I8671" t="n">
        <v>7</v>
      </c>
      <c r="J8671" t="n">
        <v>622.0599999999999</v>
      </c>
      <c r="K8671" t="n">
        <v>0.1</v>
      </c>
      <c r="L8671">
        <f>I8671*J8671*(1-K8671)</f>
        <v/>
      </c>
      <c r="M8671">
        <f>VLOOKUP(F8671,Products!A:D,4,FALSE)*I8671</f>
        <v/>
      </c>
      <c r="N8671">
        <f>L8671-M8671</f>
        <v/>
      </c>
    </row>
    <row r="8672">
      <c r="A8672" t="inlineStr">
        <is>
          <t>T1008670</t>
        </is>
      </c>
      <c r="B8672" t="inlineStr">
        <is>
          <t>2024-09-27</t>
        </is>
      </c>
      <c r="C8672" t="inlineStr">
        <is>
          <t>S047</t>
        </is>
      </c>
      <c r="D8672" t="inlineStr">
        <is>
          <t>Store_047</t>
        </is>
      </c>
      <c r="E8672" t="inlineStr">
        <is>
          <t>North</t>
        </is>
      </c>
      <c r="F8672" t="inlineStr">
        <is>
          <t>P0081</t>
        </is>
      </c>
      <c r="G8672" t="inlineStr">
        <is>
          <t>Prod_0081</t>
        </is>
      </c>
      <c r="H8672" t="inlineStr">
        <is>
          <t>Electronics</t>
        </is>
      </c>
      <c r="I8672" t="n">
        <v>2</v>
      </c>
      <c r="J8672" t="n">
        <v>352.73</v>
      </c>
      <c r="K8672" t="n">
        <v>0</v>
      </c>
      <c r="L8672">
        <f>I8672*J8672*(1-K8672)</f>
        <v/>
      </c>
      <c r="M8672">
        <f>VLOOKUP(F8672,Products!A:D,4,FALSE)*I8672</f>
        <v/>
      </c>
      <c r="N8672">
        <f>L8672-M8672</f>
        <v/>
      </c>
    </row>
    <row r="8673">
      <c r="A8673" t="inlineStr">
        <is>
          <t>T1008671</t>
        </is>
      </c>
      <c r="B8673" t="inlineStr">
        <is>
          <t>2023-01-04</t>
        </is>
      </c>
      <c r="C8673" t="inlineStr">
        <is>
          <t>S024</t>
        </is>
      </c>
      <c r="D8673" t="inlineStr">
        <is>
          <t>Store_024</t>
        </is>
      </c>
      <c r="E8673" t="inlineStr">
        <is>
          <t>South</t>
        </is>
      </c>
      <c r="F8673" t="inlineStr">
        <is>
          <t>P0104</t>
        </is>
      </c>
      <c r="G8673" t="inlineStr">
        <is>
          <t>Prod_0104</t>
        </is>
      </c>
      <c r="H8673" t="inlineStr">
        <is>
          <t>Clothing</t>
        </is>
      </c>
      <c r="I8673" t="n">
        <v>9</v>
      </c>
      <c r="J8673" t="n">
        <v>804.95</v>
      </c>
      <c r="K8673" t="n">
        <v>0</v>
      </c>
      <c r="L8673">
        <f>I8673*J8673*(1-K8673)</f>
        <v/>
      </c>
      <c r="M8673">
        <f>VLOOKUP(F8673,Products!A:D,4,FALSE)*I8673</f>
        <v/>
      </c>
      <c r="N8673">
        <f>L8673-M8673</f>
        <v/>
      </c>
    </row>
    <row r="8674">
      <c r="A8674" t="inlineStr">
        <is>
          <t>T1008672</t>
        </is>
      </c>
      <c r="B8674" t="inlineStr">
        <is>
          <t>2025-03-27</t>
        </is>
      </c>
      <c r="C8674" t="inlineStr">
        <is>
          <t>S009</t>
        </is>
      </c>
      <c r="D8674" t="inlineStr">
        <is>
          <t>Store_009</t>
        </is>
      </c>
      <c r="E8674" t="inlineStr">
        <is>
          <t>Central</t>
        </is>
      </c>
      <c r="F8674" t="inlineStr">
        <is>
          <t>P0044</t>
        </is>
      </c>
      <c r="G8674" t="inlineStr">
        <is>
          <t>Prod_0044</t>
        </is>
      </c>
      <c r="H8674" t="inlineStr">
        <is>
          <t>Food</t>
        </is>
      </c>
      <c r="I8674" t="n">
        <v>7</v>
      </c>
      <c r="J8674" t="n">
        <v>260.03</v>
      </c>
      <c r="K8674" t="n">
        <v>0</v>
      </c>
      <c r="L8674">
        <f>I8674*J8674*(1-K8674)</f>
        <v/>
      </c>
      <c r="M8674">
        <f>VLOOKUP(F8674,Products!A:D,4,FALSE)*I8674</f>
        <v/>
      </c>
      <c r="N8674">
        <f>L8674-M8674</f>
        <v/>
      </c>
    </row>
    <row r="8675">
      <c r="A8675" t="inlineStr">
        <is>
          <t>T1008673</t>
        </is>
      </c>
      <c r="B8675" t="inlineStr">
        <is>
          <t>2025-04-05</t>
        </is>
      </c>
      <c r="C8675" t="inlineStr">
        <is>
          <t>S037</t>
        </is>
      </c>
      <c r="D8675" t="inlineStr">
        <is>
          <t>Store_037</t>
        </is>
      </c>
      <c r="E8675" t="inlineStr">
        <is>
          <t>East</t>
        </is>
      </c>
      <c r="F8675" t="inlineStr">
        <is>
          <t>P0139</t>
        </is>
      </c>
      <c r="G8675" t="inlineStr">
        <is>
          <t>Prod_0139</t>
        </is>
      </c>
      <c r="H8675" t="inlineStr">
        <is>
          <t>Clothing</t>
        </is>
      </c>
      <c r="I8675" t="n">
        <v>3</v>
      </c>
      <c r="J8675" t="n">
        <v>573</v>
      </c>
      <c r="K8675" t="n">
        <v>0</v>
      </c>
      <c r="L8675">
        <f>I8675*J8675*(1-K8675)</f>
        <v/>
      </c>
      <c r="M8675">
        <f>VLOOKUP(F8675,Products!A:D,4,FALSE)*I8675</f>
        <v/>
      </c>
      <c r="N8675">
        <f>L8675-M8675</f>
        <v/>
      </c>
    </row>
    <row r="8676">
      <c r="A8676" t="inlineStr">
        <is>
          <t>T1008674</t>
        </is>
      </c>
      <c r="B8676" t="inlineStr">
        <is>
          <t>2025-09-01</t>
        </is>
      </c>
      <c r="C8676" t="inlineStr">
        <is>
          <t>S048</t>
        </is>
      </c>
      <c r="D8676" t="inlineStr">
        <is>
          <t>Store_048</t>
        </is>
      </c>
      <c r="E8676" t="inlineStr">
        <is>
          <t>South</t>
        </is>
      </c>
      <c r="F8676" t="inlineStr">
        <is>
          <t>P0053</t>
        </is>
      </c>
      <c r="G8676" t="inlineStr">
        <is>
          <t>Prod_0053</t>
        </is>
      </c>
      <c r="H8676" t="inlineStr">
        <is>
          <t>Food</t>
        </is>
      </c>
      <c r="I8676" t="n">
        <v>5</v>
      </c>
      <c r="J8676" t="n">
        <v>411.38</v>
      </c>
      <c r="K8676" t="n">
        <v>0.1</v>
      </c>
      <c r="L8676">
        <f>I8676*J8676*(1-K8676)</f>
        <v/>
      </c>
      <c r="M8676">
        <f>VLOOKUP(F8676,Products!A:D,4,FALSE)*I8676</f>
        <v/>
      </c>
      <c r="N8676">
        <f>L8676-M8676</f>
        <v/>
      </c>
    </row>
    <row r="8677">
      <c r="A8677" t="inlineStr">
        <is>
          <t>T1008675</t>
        </is>
      </c>
      <c r="B8677" t="inlineStr">
        <is>
          <t>2024-12-24</t>
        </is>
      </c>
      <c r="C8677" t="inlineStr">
        <is>
          <t>S015</t>
        </is>
      </c>
      <c r="D8677" t="inlineStr">
        <is>
          <t>Store_015</t>
        </is>
      </c>
      <c r="E8677" t="inlineStr">
        <is>
          <t>North</t>
        </is>
      </c>
      <c r="F8677" t="inlineStr">
        <is>
          <t>P0131</t>
        </is>
      </c>
      <c r="G8677" t="inlineStr">
        <is>
          <t>Prod_0131</t>
        </is>
      </c>
      <c r="H8677" t="inlineStr">
        <is>
          <t>Beverages</t>
        </is>
      </c>
      <c r="I8677" t="n">
        <v>2</v>
      </c>
      <c r="J8677" t="n">
        <v>339.98</v>
      </c>
      <c r="K8677" t="n">
        <v>0</v>
      </c>
      <c r="L8677">
        <f>I8677*J8677*(1-K8677)</f>
        <v/>
      </c>
      <c r="M8677">
        <f>VLOOKUP(F8677,Products!A:D,4,FALSE)*I8677</f>
        <v/>
      </c>
      <c r="N8677">
        <f>L8677-M8677</f>
        <v/>
      </c>
    </row>
    <row r="8678">
      <c r="A8678" t="inlineStr">
        <is>
          <t>T1008676</t>
        </is>
      </c>
      <c r="B8678" t="inlineStr">
        <is>
          <t>2024-07-14</t>
        </is>
      </c>
      <c r="C8678" t="inlineStr">
        <is>
          <t>S013</t>
        </is>
      </c>
      <c r="D8678" t="inlineStr">
        <is>
          <t>Store_013</t>
        </is>
      </c>
      <c r="E8678" t="inlineStr">
        <is>
          <t>North</t>
        </is>
      </c>
      <c r="F8678" t="inlineStr">
        <is>
          <t>P0191</t>
        </is>
      </c>
      <c r="G8678" t="inlineStr">
        <is>
          <t>Prod_0191</t>
        </is>
      </c>
      <c r="H8678" t="inlineStr">
        <is>
          <t>Food</t>
        </is>
      </c>
      <c r="I8678" t="n">
        <v>4</v>
      </c>
      <c r="J8678" t="n">
        <v>448.27</v>
      </c>
      <c r="K8678" t="n">
        <v>0</v>
      </c>
      <c r="L8678">
        <f>I8678*J8678*(1-K8678)</f>
        <v/>
      </c>
      <c r="M8678">
        <f>VLOOKUP(F8678,Products!A:D,4,FALSE)*I8678</f>
        <v/>
      </c>
      <c r="N8678">
        <f>L8678-M8678</f>
        <v/>
      </c>
    </row>
    <row r="8679">
      <c r="A8679" t="inlineStr">
        <is>
          <t>T1008677</t>
        </is>
      </c>
      <c r="B8679" t="inlineStr">
        <is>
          <t>2024-05-23</t>
        </is>
      </c>
      <c r="C8679" t="inlineStr">
        <is>
          <t>S031</t>
        </is>
      </c>
      <c r="D8679" t="inlineStr">
        <is>
          <t>Store_031</t>
        </is>
      </c>
      <c r="E8679" t="inlineStr">
        <is>
          <t>Central</t>
        </is>
      </c>
      <c r="F8679" t="inlineStr">
        <is>
          <t>P0103</t>
        </is>
      </c>
      <c r="G8679" t="inlineStr">
        <is>
          <t>Prod_0103</t>
        </is>
      </c>
      <c r="H8679" t="inlineStr">
        <is>
          <t>Stationery</t>
        </is>
      </c>
      <c r="I8679" t="n">
        <v>7</v>
      </c>
      <c r="J8679" t="n">
        <v>859.84</v>
      </c>
      <c r="K8679" t="n">
        <v>0</v>
      </c>
      <c r="L8679">
        <f>I8679*J8679*(1-K8679)</f>
        <v/>
      </c>
      <c r="M8679">
        <f>VLOOKUP(F8679,Products!A:D,4,FALSE)*I8679</f>
        <v/>
      </c>
      <c r="N8679">
        <f>L8679-M8679</f>
        <v/>
      </c>
    </row>
    <row r="8680">
      <c r="A8680" t="inlineStr">
        <is>
          <t>T1008678</t>
        </is>
      </c>
      <c r="B8680" t="inlineStr">
        <is>
          <t>2023-04-12</t>
        </is>
      </c>
      <c r="C8680" t="inlineStr">
        <is>
          <t>S035</t>
        </is>
      </c>
      <c r="D8680" t="inlineStr">
        <is>
          <t>Store_035</t>
        </is>
      </c>
      <c r="E8680" t="inlineStr">
        <is>
          <t>Central</t>
        </is>
      </c>
      <c r="F8680" t="inlineStr">
        <is>
          <t>P0008</t>
        </is>
      </c>
      <c r="G8680" t="inlineStr">
        <is>
          <t>Prod_0008</t>
        </is>
      </c>
      <c r="H8680" t="inlineStr">
        <is>
          <t>Electronics</t>
        </is>
      </c>
      <c r="I8680" t="n">
        <v>4</v>
      </c>
      <c r="J8680" t="n">
        <v>295.56</v>
      </c>
      <c r="K8680" t="n">
        <v>0.15</v>
      </c>
      <c r="L8680">
        <f>I8680*J8680*(1-K8680)</f>
        <v/>
      </c>
      <c r="M8680">
        <f>VLOOKUP(F8680,Products!A:D,4,FALSE)*I8680</f>
        <v/>
      </c>
      <c r="N8680">
        <f>L8680-M8680</f>
        <v/>
      </c>
    </row>
    <row r="8681">
      <c r="A8681" t="inlineStr">
        <is>
          <t>T1008679</t>
        </is>
      </c>
      <c r="B8681" t="inlineStr">
        <is>
          <t>2024-05-30</t>
        </is>
      </c>
      <c r="C8681" t="inlineStr">
        <is>
          <t>S009</t>
        </is>
      </c>
      <c r="D8681" t="inlineStr">
        <is>
          <t>Store_009</t>
        </is>
      </c>
      <c r="E8681" t="inlineStr">
        <is>
          <t>Central</t>
        </is>
      </c>
      <c r="F8681" t="inlineStr">
        <is>
          <t>P0194</t>
        </is>
      </c>
      <c r="G8681" t="inlineStr">
        <is>
          <t>Prod_0194</t>
        </is>
      </c>
      <c r="H8681" t="inlineStr">
        <is>
          <t>Food</t>
        </is>
      </c>
      <c r="I8681" t="n">
        <v>3</v>
      </c>
      <c r="J8681" t="n">
        <v>773.3099999999999</v>
      </c>
      <c r="K8681" t="n">
        <v>0</v>
      </c>
      <c r="L8681">
        <f>I8681*J8681*(1-K8681)</f>
        <v/>
      </c>
      <c r="M8681">
        <f>VLOOKUP(F8681,Products!A:D,4,FALSE)*I8681</f>
        <v/>
      </c>
      <c r="N8681">
        <f>L8681-M8681</f>
        <v/>
      </c>
    </row>
    <row r="8682">
      <c r="A8682" t="inlineStr">
        <is>
          <t>T1008680</t>
        </is>
      </c>
      <c r="B8682" t="inlineStr">
        <is>
          <t>2024-07-07</t>
        </is>
      </c>
      <c r="C8682" t="inlineStr">
        <is>
          <t>S045</t>
        </is>
      </c>
      <c r="D8682" t="inlineStr">
        <is>
          <t>Store_045</t>
        </is>
      </c>
      <c r="E8682" t="inlineStr">
        <is>
          <t>East</t>
        </is>
      </c>
      <c r="F8682" t="inlineStr">
        <is>
          <t>P0096</t>
        </is>
      </c>
      <c r="G8682" t="inlineStr">
        <is>
          <t>Prod_0096</t>
        </is>
      </c>
      <c r="H8682" t="inlineStr">
        <is>
          <t>Beverages</t>
        </is>
      </c>
      <c r="I8682" t="n">
        <v>3</v>
      </c>
      <c r="J8682" t="n">
        <v>390.9</v>
      </c>
      <c r="K8682" t="n">
        <v>0.2</v>
      </c>
      <c r="L8682">
        <f>I8682*J8682*(1-K8682)</f>
        <v/>
      </c>
      <c r="M8682">
        <f>VLOOKUP(F8682,Products!A:D,4,FALSE)*I8682</f>
        <v/>
      </c>
      <c r="N8682">
        <f>L8682-M8682</f>
        <v/>
      </c>
    </row>
    <row r="8683">
      <c r="A8683" t="inlineStr">
        <is>
          <t>T1008681</t>
        </is>
      </c>
      <c r="B8683" t="inlineStr">
        <is>
          <t>2024-01-13</t>
        </is>
      </c>
      <c r="C8683" t="inlineStr">
        <is>
          <t>S018</t>
        </is>
      </c>
      <c r="D8683" t="inlineStr">
        <is>
          <t>Store_018</t>
        </is>
      </c>
      <c r="E8683" t="inlineStr">
        <is>
          <t>South</t>
        </is>
      </c>
      <c r="F8683" t="inlineStr">
        <is>
          <t>P0181</t>
        </is>
      </c>
      <c r="G8683" t="inlineStr">
        <is>
          <t>Prod_0181</t>
        </is>
      </c>
      <c r="H8683" t="inlineStr">
        <is>
          <t>Electronics</t>
        </is>
      </c>
      <c r="I8683" t="n">
        <v>7</v>
      </c>
      <c r="J8683" t="n">
        <v>936.13</v>
      </c>
      <c r="K8683" t="n">
        <v>0.2</v>
      </c>
      <c r="L8683">
        <f>I8683*J8683*(1-K8683)</f>
        <v/>
      </c>
      <c r="M8683">
        <f>VLOOKUP(F8683,Products!A:D,4,FALSE)*I8683</f>
        <v/>
      </c>
      <c r="N8683">
        <f>L8683-M8683</f>
        <v/>
      </c>
    </row>
    <row r="8684">
      <c r="A8684" t="inlineStr">
        <is>
          <t>T1008682</t>
        </is>
      </c>
      <c r="B8684" t="inlineStr">
        <is>
          <t>2023-09-20</t>
        </is>
      </c>
      <c r="C8684" t="inlineStr">
        <is>
          <t>S039</t>
        </is>
      </c>
      <c r="D8684" t="inlineStr">
        <is>
          <t>Store_039</t>
        </is>
      </c>
      <c r="E8684" t="inlineStr">
        <is>
          <t>North</t>
        </is>
      </c>
      <c r="F8684" t="inlineStr">
        <is>
          <t>P0016</t>
        </is>
      </c>
      <c r="G8684" t="inlineStr">
        <is>
          <t>Prod_0016</t>
        </is>
      </c>
      <c r="H8684" t="inlineStr">
        <is>
          <t>Food</t>
        </is>
      </c>
      <c r="I8684" t="n">
        <v>2</v>
      </c>
      <c r="J8684" t="n">
        <v>854.39</v>
      </c>
      <c r="K8684" t="n">
        <v>0.15</v>
      </c>
      <c r="L8684">
        <f>I8684*J8684*(1-K8684)</f>
        <v/>
      </c>
      <c r="M8684">
        <f>VLOOKUP(F8684,Products!A:D,4,FALSE)*I8684</f>
        <v/>
      </c>
      <c r="N8684">
        <f>L8684-M8684</f>
        <v/>
      </c>
    </row>
    <row r="8685">
      <c r="A8685" t="inlineStr">
        <is>
          <t>T1008683</t>
        </is>
      </c>
      <c r="B8685" t="inlineStr">
        <is>
          <t>2025-06-08</t>
        </is>
      </c>
      <c r="C8685" t="inlineStr">
        <is>
          <t>S038</t>
        </is>
      </c>
      <c r="D8685" t="inlineStr">
        <is>
          <t>Store_038</t>
        </is>
      </c>
      <c r="E8685" t="inlineStr">
        <is>
          <t>East</t>
        </is>
      </c>
      <c r="F8685" t="inlineStr">
        <is>
          <t>P0050</t>
        </is>
      </c>
      <c r="G8685" t="inlineStr">
        <is>
          <t>Prod_0050</t>
        </is>
      </c>
      <c r="H8685" t="inlineStr">
        <is>
          <t>Household</t>
        </is>
      </c>
      <c r="I8685" t="n">
        <v>5</v>
      </c>
      <c r="J8685" t="n">
        <v>778.1</v>
      </c>
      <c r="K8685" t="n">
        <v>0</v>
      </c>
      <c r="L8685">
        <f>I8685*J8685*(1-K8685)</f>
        <v/>
      </c>
      <c r="M8685">
        <f>VLOOKUP(F8685,Products!A:D,4,FALSE)*I8685</f>
        <v/>
      </c>
      <c r="N8685">
        <f>L8685-M8685</f>
        <v/>
      </c>
    </row>
    <row r="8686">
      <c r="A8686" t="inlineStr">
        <is>
          <t>T1008684</t>
        </is>
      </c>
      <c r="B8686" t="inlineStr">
        <is>
          <t>2024-08-04</t>
        </is>
      </c>
      <c r="C8686" t="inlineStr">
        <is>
          <t>S044</t>
        </is>
      </c>
      <c r="D8686" t="inlineStr">
        <is>
          <t>Store_044</t>
        </is>
      </c>
      <c r="E8686" t="inlineStr">
        <is>
          <t>North</t>
        </is>
      </c>
      <c r="F8686" t="inlineStr">
        <is>
          <t>P0045</t>
        </is>
      </c>
      <c r="G8686" t="inlineStr">
        <is>
          <t>Prod_0045</t>
        </is>
      </c>
      <c r="H8686" t="inlineStr">
        <is>
          <t>Toys</t>
        </is>
      </c>
      <c r="I8686" t="n">
        <v>1</v>
      </c>
      <c r="J8686" t="n">
        <v>168.45</v>
      </c>
      <c r="K8686" t="n">
        <v>0</v>
      </c>
      <c r="L8686">
        <f>I8686*J8686*(1-K8686)</f>
        <v/>
      </c>
      <c r="M8686">
        <f>VLOOKUP(F8686,Products!A:D,4,FALSE)*I8686</f>
        <v/>
      </c>
      <c r="N8686">
        <f>L8686-M8686</f>
        <v/>
      </c>
    </row>
    <row r="8687">
      <c r="A8687" t="inlineStr">
        <is>
          <t>T1008685</t>
        </is>
      </c>
      <c r="B8687" t="inlineStr">
        <is>
          <t>2024-01-22</t>
        </is>
      </c>
      <c r="C8687" t="inlineStr">
        <is>
          <t>S013</t>
        </is>
      </c>
      <c r="D8687" t="inlineStr">
        <is>
          <t>Store_013</t>
        </is>
      </c>
      <c r="E8687" t="inlineStr">
        <is>
          <t>North</t>
        </is>
      </c>
      <c r="F8687" t="inlineStr">
        <is>
          <t>P0193</t>
        </is>
      </c>
      <c r="G8687" t="inlineStr">
        <is>
          <t>Prod_0193</t>
        </is>
      </c>
      <c r="H8687" t="inlineStr">
        <is>
          <t>Food</t>
        </is>
      </c>
      <c r="I8687" t="n">
        <v>6</v>
      </c>
      <c r="J8687" t="n">
        <v>470.46</v>
      </c>
      <c r="K8687" t="n">
        <v>0</v>
      </c>
      <c r="L8687">
        <f>I8687*J8687*(1-K8687)</f>
        <v/>
      </c>
      <c r="M8687">
        <f>VLOOKUP(F8687,Products!A:D,4,FALSE)*I8687</f>
        <v/>
      </c>
      <c r="N8687">
        <f>L8687-M8687</f>
        <v/>
      </c>
    </row>
    <row r="8688">
      <c r="A8688" t="inlineStr">
        <is>
          <t>T1008686</t>
        </is>
      </c>
      <c r="B8688" t="inlineStr">
        <is>
          <t>2023-07-08</t>
        </is>
      </c>
      <c r="C8688" t="inlineStr">
        <is>
          <t>S029</t>
        </is>
      </c>
      <c r="D8688" t="inlineStr">
        <is>
          <t>Store_029</t>
        </is>
      </c>
      <c r="E8688" t="inlineStr">
        <is>
          <t>South</t>
        </is>
      </c>
      <c r="F8688" t="inlineStr">
        <is>
          <t>P0084</t>
        </is>
      </c>
      <c r="G8688" t="inlineStr">
        <is>
          <t>Prod_0084</t>
        </is>
      </c>
      <c r="H8688" t="inlineStr">
        <is>
          <t>Beverages</t>
        </is>
      </c>
      <c r="I8688" t="n">
        <v>1</v>
      </c>
      <c r="J8688" t="n">
        <v>681.46</v>
      </c>
      <c r="K8688" t="n">
        <v>0.2</v>
      </c>
      <c r="L8688">
        <f>I8688*J8688*(1-K8688)</f>
        <v/>
      </c>
      <c r="M8688">
        <f>VLOOKUP(F8688,Products!A:D,4,FALSE)*I8688</f>
        <v/>
      </c>
      <c r="N8688">
        <f>L8688-M8688</f>
        <v/>
      </c>
    </row>
    <row r="8689">
      <c r="A8689" t="inlineStr">
        <is>
          <t>T1008687</t>
        </is>
      </c>
      <c r="B8689" t="inlineStr">
        <is>
          <t>2025-04-03</t>
        </is>
      </c>
      <c r="C8689" t="inlineStr">
        <is>
          <t>S042</t>
        </is>
      </c>
      <c r="D8689" t="inlineStr">
        <is>
          <t>Store_042</t>
        </is>
      </c>
      <c r="E8689" t="inlineStr">
        <is>
          <t>Central</t>
        </is>
      </c>
      <c r="F8689" t="inlineStr">
        <is>
          <t>P0131</t>
        </is>
      </c>
      <c r="G8689" t="inlineStr">
        <is>
          <t>Prod_0131</t>
        </is>
      </c>
      <c r="H8689" t="inlineStr">
        <is>
          <t>Beverages</t>
        </is>
      </c>
      <c r="I8689" t="n">
        <v>2</v>
      </c>
      <c r="J8689" t="n">
        <v>368.4</v>
      </c>
      <c r="K8689" t="n">
        <v>0.15</v>
      </c>
      <c r="L8689">
        <f>I8689*J8689*(1-K8689)</f>
        <v/>
      </c>
      <c r="M8689">
        <f>VLOOKUP(F8689,Products!A:D,4,FALSE)*I8689</f>
        <v/>
      </c>
      <c r="N8689">
        <f>L8689-M8689</f>
        <v/>
      </c>
    </row>
    <row r="8690">
      <c r="A8690" t="inlineStr">
        <is>
          <t>T1008688</t>
        </is>
      </c>
      <c r="B8690" t="inlineStr">
        <is>
          <t>2024-07-06</t>
        </is>
      </c>
      <c r="C8690" t="inlineStr">
        <is>
          <t>S031</t>
        </is>
      </c>
      <c r="D8690" t="inlineStr">
        <is>
          <t>Store_031</t>
        </is>
      </c>
      <c r="E8690" t="inlineStr">
        <is>
          <t>Central</t>
        </is>
      </c>
      <c r="F8690" t="inlineStr">
        <is>
          <t>P0062</t>
        </is>
      </c>
      <c r="G8690" t="inlineStr">
        <is>
          <t>Prod_0062</t>
        </is>
      </c>
      <c r="H8690" t="inlineStr">
        <is>
          <t>Beverages</t>
        </is>
      </c>
      <c r="I8690" t="n">
        <v>9</v>
      </c>
      <c r="J8690" t="n">
        <v>649.87</v>
      </c>
      <c r="K8690" t="n">
        <v>0.1</v>
      </c>
      <c r="L8690">
        <f>I8690*J8690*(1-K8690)</f>
        <v/>
      </c>
      <c r="M8690">
        <f>VLOOKUP(F8690,Products!A:D,4,FALSE)*I8690</f>
        <v/>
      </c>
      <c r="N8690">
        <f>L8690-M8690</f>
        <v/>
      </c>
    </row>
    <row r="8691">
      <c r="A8691" t="inlineStr">
        <is>
          <t>T1008689</t>
        </is>
      </c>
      <c r="B8691" t="inlineStr">
        <is>
          <t>2025-02-20</t>
        </is>
      </c>
      <c r="C8691" t="inlineStr">
        <is>
          <t>S050</t>
        </is>
      </c>
      <c r="D8691" t="inlineStr">
        <is>
          <t>Store_050</t>
        </is>
      </c>
      <c r="E8691" t="inlineStr">
        <is>
          <t>South</t>
        </is>
      </c>
      <c r="F8691" t="inlineStr">
        <is>
          <t>P0121</t>
        </is>
      </c>
      <c r="G8691" t="inlineStr">
        <is>
          <t>Prod_0121</t>
        </is>
      </c>
      <c r="H8691" t="inlineStr">
        <is>
          <t>Clothing</t>
        </is>
      </c>
      <c r="I8691" t="n">
        <v>6</v>
      </c>
      <c r="J8691" t="n">
        <v>795.77</v>
      </c>
      <c r="K8691" t="n">
        <v>0</v>
      </c>
      <c r="L8691">
        <f>I8691*J8691*(1-K8691)</f>
        <v/>
      </c>
      <c r="M8691">
        <f>VLOOKUP(F8691,Products!A:D,4,FALSE)*I8691</f>
        <v/>
      </c>
      <c r="N8691">
        <f>L8691-M8691</f>
        <v/>
      </c>
    </row>
    <row r="8692">
      <c r="A8692" t="inlineStr">
        <is>
          <t>T1008690</t>
        </is>
      </c>
      <c r="B8692" t="inlineStr">
        <is>
          <t>2023-06-04</t>
        </is>
      </c>
      <c r="C8692" t="inlineStr">
        <is>
          <t>S027</t>
        </is>
      </c>
      <c r="D8692" t="inlineStr">
        <is>
          <t>Store_027</t>
        </is>
      </c>
      <c r="E8692" t="inlineStr">
        <is>
          <t>South</t>
        </is>
      </c>
      <c r="F8692" t="inlineStr">
        <is>
          <t>P0093</t>
        </is>
      </c>
      <c r="G8692" t="inlineStr">
        <is>
          <t>Prod_0093</t>
        </is>
      </c>
      <c r="H8692" t="inlineStr">
        <is>
          <t>Electronics</t>
        </is>
      </c>
      <c r="I8692" t="n">
        <v>2</v>
      </c>
      <c r="J8692" t="n">
        <v>175.2</v>
      </c>
      <c r="K8692" t="n">
        <v>0</v>
      </c>
      <c r="L8692">
        <f>I8692*J8692*(1-K8692)</f>
        <v/>
      </c>
      <c r="M8692">
        <f>VLOOKUP(F8692,Products!A:D,4,FALSE)*I8692</f>
        <v/>
      </c>
      <c r="N8692">
        <f>L8692-M8692</f>
        <v/>
      </c>
    </row>
    <row r="8693">
      <c r="A8693" t="inlineStr">
        <is>
          <t>T1008691</t>
        </is>
      </c>
      <c r="B8693" t="inlineStr">
        <is>
          <t>2025-01-02</t>
        </is>
      </c>
      <c r="C8693" t="inlineStr">
        <is>
          <t>S035</t>
        </is>
      </c>
      <c r="D8693" t="inlineStr">
        <is>
          <t>Store_035</t>
        </is>
      </c>
      <c r="E8693" t="inlineStr">
        <is>
          <t>Central</t>
        </is>
      </c>
      <c r="F8693" t="inlineStr">
        <is>
          <t>P0178</t>
        </is>
      </c>
      <c r="G8693" t="inlineStr">
        <is>
          <t>Prod_0178</t>
        </is>
      </c>
      <c r="H8693" t="inlineStr">
        <is>
          <t>Beverages</t>
        </is>
      </c>
      <c r="I8693" t="n">
        <v>7</v>
      </c>
      <c r="J8693" t="n">
        <v>539.62</v>
      </c>
      <c r="K8693" t="n">
        <v>0.15</v>
      </c>
      <c r="L8693">
        <f>I8693*J8693*(1-K8693)</f>
        <v/>
      </c>
      <c r="M8693">
        <f>VLOOKUP(F8693,Products!A:D,4,FALSE)*I8693</f>
        <v/>
      </c>
      <c r="N8693">
        <f>L8693-M8693</f>
        <v/>
      </c>
    </row>
    <row r="8694">
      <c r="A8694" t="inlineStr">
        <is>
          <t>T1008692</t>
        </is>
      </c>
      <c r="B8694" t="inlineStr">
        <is>
          <t>2023-02-23</t>
        </is>
      </c>
      <c r="C8694" t="inlineStr">
        <is>
          <t>S015</t>
        </is>
      </c>
      <c r="D8694" t="inlineStr">
        <is>
          <t>Store_015</t>
        </is>
      </c>
      <c r="E8694" t="inlineStr">
        <is>
          <t>North</t>
        </is>
      </c>
      <c r="F8694" t="inlineStr">
        <is>
          <t>P0126</t>
        </is>
      </c>
      <c r="G8694" t="inlineStr">
        <is>
          <t>Prod_0126</t>
        </is>
      </c>
      <c r="H8694" t="inlineStr">
        <is>
          <t>Toys</t>
        </is>
      </c>
      <c r="I8694" t="n">
        <v>9</v>
      </c>
      <c r="J8694" t="n">
        <v>365.5</v>
      </c>
      <c r="K8694" t="n">
        <v>0</v>
      </c>
      <c r="L8694">
        <f>I8694*J8694*(1-K8694)</f>
        <v/>
      </c>
      <c r="M8694">
        <f>VLOOKUP(F8694,Products!A:D,4,FALSE)*I8694</f>
        <v/>
      </c>
      <c r="N8694">
        <f>L8694-M8694</f>
        <v/>
      </c>
    </row>
    <row r="8695">
      <c r="A8695" t="inlineStr">
        <is>
          <t>T1008693</t>
        </is>
      </c>
      <c r="B8695" t="inlineStr">
        <is>
          <t>2025-01-17</t>
        </is>
      </c>
      <c r="C8695" t="inlineStr">
        <is>
          <t>S015</t>
        </is>
      </c>
      <c r="D8695" t="inlineStr">
        <is>
          <t>Store_015</t>
        </is>
      </c>
      <c r="E8695" t="inlineStr">
        <is>
          <t>North</t>
        </is>
      </c>
      <c r="F8695" t="inlineStr">
        <is>
          <t>P0004</t>
        </is>
      </c>
      <c r="G8695" t="inlineStr">
        <is>
          <t>Prod_0004</t>
        </is>
      </c>
      <c r="H8695" t="inlineStr">
        <is>
          <t>Household</t>
        </is>
      </c>
      <c r="I8695" t="n">
        <v>7</v>
      </c>
      <c r="J8695" t="n">
        <v>383.24</v>
      </c>
      <c r="K8695" t="n">
        <v>0.2</v>
      </c>
      <c r="L8695">
        <f>I8695*J8695*(1-K8695)</f>
        <v/>
      </c>
      <c r="M8695">
        <f>VLOOKUP(F8695,Products!A:D,4,FALSE)*I8695</f>
        <v/>
      </c>
      <c r="N8695">
        <f>L8695-M8695</f>
        <v/>
      </c>
    </row>
    <row r="8696">
      <c r="A8696" t="inlineStr">
        <is>
          <t>T1008694</t>
        </is>
      </c>
      <c r="B8696" t="inlineStr">
        <is>
          <t>2024-08-26</t>
        </is>
      </c>
      <c r="C8696" t="inlineStr">
        <is>
          <t>S046</t>
        </is>
      </c>
      <c r="D8696" t="inlineStr">
        <is>
          <t>Store_046</t>
        </is>
      </c>
      <c r="E8696" t="inlineStr">
        <is>
          <t>South</t>
        </is>
      </c>
      <c r="F8696" t="inlineStr">
        <is>
          <t>P0110</t>
        </is>
      </c>
      <c r="G8696" t="inlineStr">
        <is>
          <t>Prod_0110</t>
        </is>
      </c>
      <c r="H8696" t="inlineStr">
        <is>
          <t>Stationery</t>
        </is>
      </c>
      <c r="I8696" t="n">
        <v>8</v>
      </c>
      <c r="J8696" t="n">
        <v>88.66</v>
      </c>
      <c r="K8696" t="n">
        <v>0.1</v>
      </c>
      <c r="L8696">
        <f>I8696*J8696*(1-K8696)</f>
        <v/>
      </c>
      <c r="M8696">
        <f>VLOOKUP(F8696,Products!A:D,4,FALSE)*I8696</f>
        <v/>
      </c>
      <c r="N8696">
        <f>L8696-M8696</f>
        <v/>
      </c>
    </row>
    <row r="8697">
      <c r="A8697" t="inlineStr">
        <is>
          <t>T1008695</t>
        </is>
      </c>
      <c r="B8697" t="inlineStr">
        <is>
          <t>2024-03-15</t>
        </is>
      </c>
      <c r="C8697" t="inlineStr">
        <is>
          <t>S050</t>
        </is>
      </c>
      <c r="D8697" t="inlineStr">
        <is>
          <t>Store_050</t>
        </is>
      </c>
      <c r="E8697" t="inlineStr">
        <is>
          <t>South</t>
        </is>
      </c>
      <c r="F8697" t="inlineStr">
        <is>
          <t>P0035</t>
        </is>
      </c>
      <c r="G8697" t="inlineStr">
        <is>
          <t>Prod_0035</t>
        </is>
      </c>
      <c r="H8697" t="inlineStr">
        <is>
          <t>Beverages</t>
        </is>
      </c>
      <c r="I8697" t="n">
        <v>7</v>
      </c>
      <c r="J8697" t="n">
        <v>119.56</v>
      </c>
      <c r="K8697" t="n">
        <v>0.15</v>
      </c>
      <c r="L8697">
        <f>I8697*J8697*(1-K8697)</f>
        <v/>
      </c>
      <c r="M8697">
        <f>VLOOKUP(F8697,Products!A:D,4,FALSE)*I8697</f>
        <v/>
      </c>
      <c r="N8697">
        <f>L8697-M8697</f>
        <v/>
      </c>
    </row>
    <row r="8698">
      <c r="A8698" t="inlineStr">
        <is>
          <t>T1008696</t>
        </is>
      </c>
      <c r="B8698" t="inlineStr">
        <is>
          <t>2024-08-20</t>
        </is>
      </c>
      <c r="C8698" t="inlineStr">
        <is>
          <t>S011</t>
        </is>
      </c>
      <c r="D8698" t="inlineStr">
        <is>
          <t>Store_011</t>
        </is>
      </c>
      <c r="E8698" t="inlineStr">
        <is>
          <t>South</t>
        </is>
      </c>
      <c r="F8698" t="inlineStr">
        <is>
          <t>P0034</t>
        </is>
      </c>
      <c r="G8698" t="inlineStr">
        <is>
          <t>Prod_0034</t>
        </is>
      </c>
      <c r="H8698" t="inlineStr">
        <is>
          <t>Toys</t>
        </is>
      </c>
      <c r="I8698" t="n">
        <v>3</v>
      </c>
      <c r="J8698" t="n">
        <v>612.9400000000001</v>
      </c>
      <c r="K8698" t="n">
        <v>0.05</v>
      </c>
      <c r="L8698">
        <f>I8698*J8698*(1-K8698)</f>
        <v/>
      </c>
      <c r="M8698">
        <f>VLOOKUP(F8698,Products!A:D,4,FALSE)*I8698</f>
        <v/>
      </c>
      <c r="N8698">
        <f>L8698-M8698</f>
        <v/>
      </c>
    </row>
    <row r="8699">
      <c r="A8699" t="inlineStr">
        <is>
          <t>T1008697</t>
        </is>
      </c>
      <c r="B8699" t="inlineStr">
        <is>
          <t>2024-11-10</t>
        </is>
      </c>
      <c r="C8699" t="inlineStr">
        <is>
          <t>S025</t>
        </is>
      </c>
      <c r="D8699" t="inlineStr">
        <is>
          <t>Store_025</t>
        </is>
      </c>
      <c r="E8699" t="inlineStr">
        <is>
          <t>Central</t>
        </is>
      </c>
      <c r="F8699" t="inlineStr">
        <is>
          <t>P0129</t>
        </is>
      </c>
      <c r="G8699" t="inlineStr">
        <is>
          <t>Prod_0129</t>
        </is>
      </c>
      <c r="H8699" t="inlineStr">
        <is>
          <t>Stationery</t>
        </is>
      </c>
      <c r="I8699" t="n">
        <v>2</v>
      </c>
      <c r="J8699" t="n">
        <v>786.99</v>
      </c>
      <c r="K8699" t="n">
        <v>0.15</v>
      </c>
      <c r="L8699">
        <f>I8699*J8699*(1-K8699)</f>
        <v/>
      </c>
      <c r="M8699">
        <f>VLOOKUP(F8699,Products!A:D,4,FALSE)*I8699</f>
        <v/>
      </c>
      <c r="N8699">
        <f>L8699-M8699</f>
        <v/>
      </c>
    </row>
    <row r="8700">
      <c r="A8700" t="inlineStr">
        <is>
          <t>T1008698</t>
        </is>
      </c>
      <c r="B8700" t="inlineStr">
        <is>
          <t>2023-12-04</t>
        </is>
      </c>
      <c r="C8700" t="inlineStr">
        <is>
          <t>S003</t>
        </is>
      </c>
      <c r="D8700" t="inlineStr">
        <is>
          <t>Store_003</t>
        </is>
      </c>
      <c r="E8700" t="inlineStr">
        <is>
          <t>North</t>
        </is>
      </c>
      <c r="F8700" t="inlineStr">
        <is>
          <t>P0175</t>
        </is>
      </c>
      <c r="G8700" t="inlineStr">
        <is>
          <t>Prod_0175</t>
        </is>
      </c>
      <c r="H8700" t="inlineStr">
        <is>
          <t>Food</t>
        </is>
      </c>
      <c r="I8700" t="n">
        <v>3</v>
      </c>
      <c r="J8700" t="n">
        <v>868.12</v>
      </c>
      <c r="K8700" t="n">
        <v>0.15</v>
      </c>
      <c r="L8700">
        <f>I8700*J8700*(1-K8700)</f>
        <v/>
      </c>
      <c r="M8700">
        <f>VLOOKUP(F8700,Products!A:D,4,FALSE)*I8700</f>
        <v/>
      </c>
      <c r="N8700">
        <f>L8700-M8700</f>
        <v/>
      </c>
    </row>
    <row r="8701">
      <c r="A8701" t="inlineStr">
        <is>
          <t>T1008699</t>
        </is>
      </c>
      <c r="B8701" t="inlineStr">
        <is>
          <t>2024-07-29</t>
        </is>
      </c>
      <c r="C8701" t="inlineStr">
        <is>
          <t>S002</t>
        </is>
      </c>
      <c r="D8701" t="inlineStr">
        <is>
          <t>Store_002</t>
        </is>
      </c>
      <c r="E8701" t="inlineStr">
        <is>
          <t>South</t>
        </is>
      </c>
      <c r="F8701" t="inlineStr">
        <is>
          <t>P0129</t>
        </is>
      </c>
      <c r="G8701" t="inlineStr">
        <is>
          <t>Prod_0129</t>
        </is>
      </c>
      <c r="H8701" t="inlineStr">
        <is>
          <t>Stationery</t>
        </is>
      </c>
      <c r="I8701" t="n">
        <v>6</v>
      </c>
      <c r="J8701" t="n">
        <v>795.3099999999999</v>
      </c>
      <c r="K8701" t="n">
        <v>0</v>
      </c>
      <c r="L8701">
        <f>I8701*J8701*(1-K8701)</f>
        <v/>
      </c>
      <c r="M8701">
        <f>VLOOKUP(F8701,Products!A:D,4,FALSE)*I8701</f>
        <v/>
      </c>
      <c r="N8701">
        <f>L8701-M8701</f>
        <v/>
      </c>
    </row>
    <row r="8702">
      <c r="A8702" t="inlineStr">
        <is>
          <t>T1008700</t>
        </is>
      </c>
      <c r="B8702" t="inlineStr">
        <is>
          <t>2024-07-30</t>
        </is>
      </c>
      <c r="C8702" t="inlineStr">
        <is>
          <t>S046</t>
        </is>
      </c>
      <c r="D8702" t="inlineStr">
        <is>
          <t>Store_046</t>
        </is>
      </c>
      <c r="E8702" t="inlineStr">
        <is>
          <t>South</t>
        </is>
      </c>
      <c r="F8702" t="inlineStr">
        <is>
          <t>P0105</t>
        </is>
      </c>
      <c r="G8702" t="inlineStr">
        <is>
          <t>Prod_0105</t>
        </is>
      </c>
      <c r="H8702" t="inlineStr">
        <is>
          <t>Electronics</t>
        </is>
      </c>
      <c r="I8702" t="n">
        <v>8</v>
      </c>
      <c r="J8702" t="n">
        <v>469.68</v>
      </c>
      <c r="K8702" t="n">
        <v>0</v>
      </c>
      <c r="L8702">
        <f>I8702*J8702*(1-K8702)</f>
        <v/>
      </c>
      <c r="M8702">
        <f>VLOOKUP(F8702,Products!A:D,4,FALSE)*I8702</f>
        <v/>
      </c>
      <c r="N8702">
        <f>L8702-M8702</f>
        <v/>
      </c>
    </row>
    <row r="8703">
      <c r="A8703" t="inlineStr">
        <is>
          <t>T1008701</t>
        </is>
      </c>
      <c r="B8703" t="inlineStr">
        <is>
          <t>2025-06-20</t>
        </is>
      </c>
      <c r="C8703" t="inlineStr">
        <is>
          <t>S049</t>
        </is>
      </c>
      <c r="D8703" t="inlineStr">
        <is>
          <t>Store_049</t>
        </is>
      </c>
      <c r="E8703" t="inlineStr">
        <is>
          <t>North</t>
        </is>
      </c>
      <c r="F8703" t="inlineStr">
        <is>
          <t>P0173</t>
        </is>
      </c>
      <c r="G8703" t="inlineStr">
        <is>
          <t>Prod_0173</t>
        </is>
      </c>
      <c r="H8703" t="inlineStr">
        <is>
          <t>Toys</t>
        </is>
      </c>
      <c r="I8703" t="n">
        <v>1</v>
      </c>
      <c r="J8703" t="n">
        <v>710.02</v>
      </c>
      <c r="K8703" t="n">
        <v>0.15</v>
      </c>
      <c r="L8703">
        <f>I8703*J8703*(1-K8703)</f>
        <v/>
      </c>
      <c r="M8703">
        <f>VLOOKUP(F8703,Products!A:D,4,FALSE)*I8703</f>
        <v/>
      </c>
      <c r="N8703">
        <f>L8703-M8703</f>
        <v/>
      </c>
    </row>
    <row r="8704">
      <c r="A8704" t="inlineStr">
        <is>
          <t>T1008702</t>
        </is>
      </c>
      <c r="B8704" t="inlineStr">
        <is>
          <t>2024-06-22</t>
        </is>
      </c>
      <c r="C8704" t="inlineStr">
        <is>
          <t>S016</t>
        </is>
      </c>
      <c r="D8704" t="inlineStr">
        <is>
          <t>Store_016</t>
        </is>
      </c>
      <c r="E8704" t="inlineStr">
        <is>
          <t>West</t>
        </is>
      </c>
      <c r="F8704" t="inlineStr">
        <is>
          <t>P0115</t>
        </is>
      </c>
      <c r="G8704" t="inlineStr">
        <is>
          <t>Prod_0115</t>
        </is>
      </c>
      <c r="H8704" t="inlineStr">
        <is>
          <t>Clothing</t>
        </is>
      </c>
      <c r="I8704" t="n">
        <v>6</v>
      </c>
      <c r="J8704" t="n">
        <v>663.6</v>
      </c>
      <c r="K8704" t="n">
        <v>0</v>
      </c>
      <c r="L8704">
        <f>I8704*J8704*(1-K8704)</f>
        <v/>
      </c>
      <c r="M8704">
        <f>VLOOKUP(F8704,Products!A:D,4,FALSE)*I8704</f>
        <v/>
      </c>
      <c r="N8704">
        <f>L8704-M8704</f>
        <v/>
      </c>
    </row>
    <row r="8705">
      <c r="A8705" t="inlineStr">
        <is>
          <t>T1008703</t>
        </is>
      </c>
      <c r="B8705" t="inlineStr">
        <is>
          <t>2025-03-21</t>
        </is>
      </c>
      <c r="C8705" t="inlineStr">
        <is>
          <t>S048</t>
        </is>
      </c>
      <c r="D8705" t="inlineStr">
        <is>
          <t>Store_048</t>
        </is>
      </c>
      <c r="E8705" t="inlineStr">
        <is>
          <t>South</t>
        </is>
      </c>
      <c r="F8705" t="inlineStr">
        <is>
          <t>P0169</t>
        </is>
      </c>
      <c r="G8705" t="inlineStr">
        <is>
          <t>Prod_0169</t>
        </is>
      </c>
      <c r="H8705" t="inlineStr">
        <is>
          <t>Beverages</t>
        </is>
      </c>
      <c r="I8705" t="n">
        <v>7</v>
      </c>
      <c r="J8705" t="n">
        <v>757.99</v>
      </c>
      <c r="K8705" t="n">
        <v>0.15</v>
      </c>
      <c r="L8705">
        <f>I8705*J8705*(1-K8705)</f>
        <v/>
      </c>
      <c r="M8705">
        <f>VLOOKUP(F8705,Products!A:D,4,FALSE)*I8705</f>
        <v/>
      </c>
      <c r="N8705">
        <f>L8705-M8705</f>
        <v/>
      </c>
    </row>
    <row r="8706">
      <c r="A8706" t="inlineStr">
        <is>
          <t>T1008704</t>
        </is>
      </c>
      <c r="B8706" t="inlineStr">
        <is>
          <t>2025-07-10</t>
        </is>
      </c>
      <c r="C8706" t="inlineStr">
        <is>
          <t>S023</t>
        </is>
      </c>
      <c r="D8706" t="inlineStr">
        <is>
          <t>Store_023</t>
        </is>
      </c>
      <c r="E8706" t="inlineStr">
        <is>
          <t>South</t>
        </is>
      </c>
      <c r="F8706" t="inlineStr">
        <is>
          <t>P0025</t>
        </is>
      </c>
      <c r="G8706" t="inlineStr">
        <is>
          <t>Prod_0025</t>
        </is>
      </c>
      <c r="H8706" t="inlineStr">
        <is>
          <t>Beverages</t>
        </is>
      </c>
      <c r="I8706" t="n">
        <v>1</v>
      </c>
      <c r="J8706" t="n">
        <v>292.25</v>
      </c>
      <c r="K8706" t="n">
        <v>0.1</v>
      </c>
      <c r="L8706">
        <f>I8706*J8706*(1-K8706)</f>
        <v/>
      </c>
      <c r="M8706">
        <f>VLOOKUP(F8706,Products!A:D,4,FALSE)*I8706</f>
        <v/>
      </c>
      <c r="N8706">
        <f>L8706-M8706</f>
        <v/>
      </c>
    </row>
    <row r="8707">
      <c r="A8707" t="inlineStr">
        <is>
          <t>T1008705</t>
        </is>
      </c>
      <c r="B8707" t="inlineStr">
        <is>
          <t>2024-01-24</t>
        </is>
      </c>
      <c r="C8707" t="inlineStr">
        <is>
          <t>S016</t>
        </is>
      </c>
      <c r="D8707" t="inlineStr">
        <is>
          <t>Store_016</t>
        </is>
      </c>
      <c r="E8707" t="inlineStr">
        <is>
          <t>West</t>
        </is>
      </c>
      <c r="F8707" t="inlineStr">
        <is>
          <t>P0070</t>
        </is>
      </c>
      <c r="G8707" t="inlineStr">
        <is>
          <t>Prod_0070</t>
        </is>
      </c>
      <c r="H8707" t="inlineStr">
        <is>
          <t>Beverages</t>
        </is>
      </c>
      <c r="I8707" t="n">
        <v>8</v>
      </c>
      <c r="J8707" t="n">
        <v>599.49</v>
      </c>
      <c r="K8707" t="n">
        <v>0</v>
      </c>
      <c r="L8707">
        <f>I8707*J8707*(1-K8707)</f>
        <v/>
      </c>
      <c r="M8707">
        <f>VLOOKUP(F8707,Products!A:D,4,FALSE)*I8707</f>
        <v/>
      </c>
      <c r="N8707">
        <f>L8707-M8707</f>
        <v/>
      </c>
    </row>
    <row r="8708">
      <c r="A8708" t="inlineStr">
        <is>
          <t>T1008706</t>
        </is>
      </c>
      <c r="B8708" t="inlineStr">
        <is>
          <t>2023-08-18</t>
        </is>
      </c>
      <c r="C8708" t="inlineStr">
        <is>
          <t>S005</t>
        </is>
      </c>
      <c r="D8708" t="inlineStr">
        <is>
          <t>Store_005</t>
        </is>
      </c>
      <c r="E8708" t="inlineStr">
        <is>
          <t>Central</t>
        </is>
      </c>
      <c r="F8708" t="inlineStr">
        <is>
          <t>P0158</t>
        </is>
      </c>
      <c r="G8708" t="inlineStr">
        <is>
          <t>Prod_0158</t>
        </is>
      </c>
      <c r="H8708" t="inlineStr">
        <is>
          <t>Beverages</t>
        </is>
      </c>
      <c r="I8708" t="n">
        <v>5</v>
      </c>
      <c r="J8708" t="n">
        <v>208.22</v>
      </c>
      <c r="K8708" t="n">
        <v>0</v>
      </c>
      <c r="L8708">
        <f>I8708*J8708*(1-K8708)</f>
        <v/>
      </c>
      <c r="M8708">
        <f>VLOOKUP(F8708,Products!A:D,4,FALSE)*I8708</f>
        <v/>
      </c>
      <c r="N8708">
        <f>L8708-M8708</f>
        <v/>
      </c>
    </row>
    <row r="8709">
      <c r="A8709" t="inlineStr">
        <is>
          <t>T1008707</t>
        </is>
      </c>
      <c r="B8709" t="inlineStr">
        <is>
          <t>2025-05-15</t>
        </is>
      </c>
      <c r="C8709" t="inlineStr">
        <is>
          <t>S006</t>
        </is>
      </c>
      <c r="D8709" t="inlineStr">
        <is>
          <t>Store_006</t>
        </is>
      </c>
      <c r="E8709" t="inlineStr">
        <is>
          <t>East</t>
        </is>
      </c>
      <c r="F8709" t="inlineStr">
        <is>
          <t>P0026</t>
        </is>
      </c>
      <c r="G8709" t="inlineStr">
        <is>
          <t>Prod_0026</t>
        </is>
      </c>
      <c r="H8709" t="inlineStr">
        <is>
          <t>Beverages</t>
        </is>
      </c>
      <c r="I8709" t="n">
        <v>5</v>
      </c>
      <c r="J8709" t="n">
        <v>937.5700000000001</v>
      </c>
      <c r="K8709" t="n">
        <v>0.05</v>
      </c>
      <c r="L8709">
        <f>I8709*J8709*(1-K8709)</f>
        <v/>
      </c>
      <c r="M8709">
        <f>VLOOKUP(F8709,Products!A:D,4,FALSE)*I8709</f>
        <v/>
      </c>
      <c r="N8709">
        <f>L8709-M8709</f>
        <v/>
      </c>
    </row>
    <row r="8710">
      <c r="A8710" t="inlineStr">
        <is>
          <t>T1008708</t>
        </is>
      </c>
      <c r="B8710" t="inlineStr">
        <is>
          <t>2023-06-12</t>
        </is>
      </c>
      <c r="C8710" t="inlineStr">
        <is>
          <t>S015</t>
        </is>
      </c>
      <c r="D8710" t="inlineStr">
        <is>
          <t>Store_015</t>
        </is>
      </c>
      <c r="E8710" t="inlineStr">
        <is>
          <t>North</t>
        </is>
      </c>
      <c r="F8710" t="inlineStr">
        <is>
          <t>P0095</t>
        </is>
      </c>
      <c r="G8710" t="inlineStr">
        <is>
          <t>Prod_0095</t>
        </is>
      </c>
      <c r="H8710" t="inlineStr">
        <is>
          <t>Food</t>
        </is>
      </c>
      <c r="I8710" t="n">
        <v>8</v>
      </c>
      <c r="J8710" t="n">
        <v>223.76</v>
      </c>
      <c r="K8710" t="n">
        <v>0.05</v>
      </c>
      <c r="L8710">
        <f>I8710*J8710*(1-K8710)</f>
        <v/>
      </c>
      <c r="M8710">
        <f>VLOOKUP(F8710,Products!A:D,4,FALSE)*I8710</f>
        <v/>
      </c>
      <c r="N8710">
        <f>L8710-M8710</f>
        <v/>
      </c>
    </row>
    <row r="8711">
      <c r="A8711" t="inlineStr">
        <is>
          <t>T1008709</t>
        </is>
      </c>
      <c r="B8711" t="inlineStr">
        <is>
          <t>2025-02-23</t>
        </is>
      </c>
      <c r="C8711" t="inlineStr">
        <is>
          <t>S039</t>
        </is>
      </c>
      <c r="D8711" t="inlineStr">
        <is>
          <t>Store_039</t>
        </is>
      </c>
      <c r="E8711" t="inlineStr">
        <is>
          <t>North</t>
        </is>
      </c>
      <c r="F8711" t="inlineStr">
        <is>
          <t>P0029</t>
        </is>
      </c>
      <c r="G8711" t="inlineStr">
        <is>
          <t>Prod_0029</t>
        </is>
      </c>
      <c r="H8711" t="inlineStr">
        <is>
          <t>Clothing</t>
        </is>
      </c>
      <c r="I8711" t="n">
        <v>5</v>
      </c>
      <c r="J8711" t="n">
        <v>743.08</v>
      </c>
      <c r="K8711" t="n">
        <v>0.05</v>
      </c>
      <c r="L8711">
        <f>I8711*J8711*(1-K8711)</f>
        <v/>
      </c>
      <c r="M8711">
        <f>VLOOKUP(F8711,Products!A:D,4,FALSE)*I8711</f>
        <v/>
      </c>
      <c r="N8711">
        <f>L8711-M8711</f>
        <v/>
      </c>
    </row>
    <row r="8712">
      <c r="A8712" t="inlineStr">
        <is>
          <t>T1008710</t>
        </is>
      </c>
      <c r="B8712" t="inlineStr">
        <is>
          <t>2023-09-12</t>
        </is>
      </c>
      <c r="C8712" t="inlineStr">
        <is>
          <t>S048</t>
        </is>
      </c>
      <c r="D8712" t="inlineStr">
        <is>
          <t>Store_048</t>
        </is>
      </c>
      <c r="E8712" t="inlineStr">
        <is>
          <t>South</t>
        </is>
      </c>
      <c r="F8712" t="inlineStr">
        <is>
          <t>P0123</t>
        </is>
      </c>
      <c r="G8712" t="inlineStr">
        <is>
          <t>Prod_0123</t>
        </is>
      </c>
      <c r="H8712" t="inlineStr">
        <is>
          <t>Food</t>
        </is>
      </c>
      <c r="I8712" t="n">
        <v>9</v>
      </c>
      <c r="J8712" t="n">
        <v>556.75</v>
      </c>
      <c r="K8712" t="n">
        <v>0.15</v>
      </c>
      <c r="L8712">
        <f>I8712*J8712*(1-K8712)</f>
        <v/>
      </c>
      <c r="M8712">
        <f>VLOOKUP(F8712,Products!A:D,4,FALSE)*I8712</f>
        <v/>
      </c>
      <c r="N8712">
        <f>L8712-M8712</f>
        <v/>
      </c>
    </row>
    <row r="8713">
      <c r="A8713" t="inlineStr">
        <is>
          <t>T1008711</t>
        </is>
      </c>
      <c r="B8713" t="inlineStr">
        <is>
          <t>2023-01-28</t>
        </is>
      </c>
      <c r="C8713" t="inlineStr">
        <is>
          <t>S018</t>
        </is>
      </c>
      <c r="D8713" t="inlineStr">
        <is>
          <t>Store_018</t>
        </is>
      </c>
      <c r="E8713" t="inlineStr">
        <is>
          <t>South</t>
        </is>
      </c>
      <c r="F8713" t="inlineStr">
        <is>
          <t>P0193</t>
        </is>
      </c>
      <c r="G8713" t="inlineStr">
        <is>
          <t>Prod_0193</t>
        </is>
      </c>
      <c r="H8713" t="inlineStr">
        <is>
          <t>Food</t>
        </is>
      </c>
      <c r="I8713" t="n">
        <v>2</v>
      </c>
      <c r="J8713" t="n">
        <v>515.84</v>
      </c>
      <c r="K8713" t="n">
        <v>0</v>
      </c>
      <c r="L8713">
        <f>I8713*J8713*(1-K8713)</f>
        <v/>
      </c>
      <c r="M8713">
        <f>VLOOKUP(F8713,Products!A:D,4,FALSE)*I8713</f>
        <v/>
      </c>
      <c r="N8713">
        <f>L8713-M8713</f>
        <v/>
      </c>
    </row>
    <row r="8714">
      <c r="A8714" t="inlineStr">
        <is>
          <t>T1008712</t>
        </is>
      </c>
      <c r="B8714" t="inlineStr">
        <is>
          <t>2025-06-24</t>
        </is>
      </c>
      <c r="C8714" t="inlineStr">
        <is>
          <t>S003</t>
        </is>
      </c>
      <c r="D8714" t="inlineStr">
        <is>
          <t>Store_003</t>
        </is>
      </c>
      <c r="E8714" t="inlineStr">
        <is>
          <t>North</t>
        </is>
      </c>
      <c r="F8714" t="inlineStr">
        <is>
          <t>P0033</t>
        </is>
      </c>
      <c r="G8714" t="inlineStr">
        <is>
          <t>Prod_0033</t>
        </is>
      </c>
      <c r="H8714" t="inlineStr">
        <is>
          <t>Food</t>
        </is>
      </c>
      <c r="I8714" t="n">
        <v>3</v>
      </c>
      <c r="J8714" t="n">
        <v>518.95</v>
      </c>
      <c r="K8714" t="n">
        <v>0.2</v>
      </c>
      <c r="L8714">
        <f>I8714*J8714*(1-K8714)</f>
        <v/>
      </c>
      <c r="M8714">
        <f>VLOOKUP(F8714,Products!A:D,4,FALSE)*I8714</f>
        <v/>
      </c>
      <c r="N8714">
        <f>L8714-M8714</f>
        <v/>
      </c>
    </row>
    <row r="8715">
      <c r="A8715" t="inlineStr">
        <is>
          <t>T1008713</t>
        </is>
      </c>
      <c r="B8715" t="inlineStr">
        <is>
          <t>2025-09-24</t>
        </is>
      </c>
      <c r="C8715" t="inlineStr">
        <is>
          <t>S049</t>
        </is>
      </c>
      <c r="D8715" t="inlineStr">
        <is>
          <t>Store_049</t>
        </is>
      </c>
      <c r="E8715" t="inlineStr">
        <is>
          <t>North</t>
        </is>
      </c>
      <c r="F8715" t="inlineStr">
        <is>
          <t>P0028</t>
        </is>
      </c>
      <c r="G8715" t="inlineStr">
        <is>
          <t>Prod_0028</t>
        </is>
      </c>
      <c r="H8715" t="inlineStr">
        <is>
          <t>Food</t>
        </is>
      </c>
      <c r="I8715" t="n">
        <v>9</v>
      </c>
      <c r="J8715" t="n">
        <v>529.1900000000001</v>
      </c>
      <c r="K8715" t="n">
        <v>0</v>
      </c>
      <c r="L8715">
        <f>I8715*J8715*(1-K8715)</f>
        <v/>
      </c>
      <c r="M8715">
        <f>VLOOKUP(F8715,Products!A:D,4,FALSE)*I8715</f>
        <v/>
      </c>
      <c r="N8715">
        <f>L8715-M8715</f>
        <v/>
      </c>
    </row>
    <row r="8716">
      <c r="A8716" t="inlineStr">
        <is>
          <t>T1008714</t>
        </is>
      </c>
      <c r="B8716" t="inlineStr">
        <is>
          <t>2024-08-21</t>
        </is>
      </c>
      <c r="C8716" t="inlineStr">
        <is>
          <t>S018</t>
        </is>
      </c>
      <c r="D8716" t="inlineStr">
        <is>
          <t>Store_018</t>
        </is>
      </c>
      <c r="E8716" t="inlineStr">
        <is>
          <t>South</t>
        </is>
      </c>
      <c r="F8716" t="inlineStr">
        <is>
          <t>P0057</t>
        </is>
      </c>
      <c r="G8716" t="inlineStr">
        <is>
          <t>Prod_0057</t>
        </is>
      </c>
      <c r="H8716" t="inlineStr">
        <is>
          <t>Beverages</t>
        </is>
      </c>
      <c r="I8716" t="n">
        <v>8</v>
      </c>
      <c r="J8716" t="n">
        <v>59.97</v>
      </c>
      <c r="K8716" t="n">
        <v>0</v>
      </c>
      <c r="L8716">
        <f>I8716*J8716*(1-K8716)</f>
        <v/>
      </c>
      <c r="M8716">
        <f>VLOOKUP(F8716,Products!A:D,4,FALSE)*I8716</f>
        <v/>
      </c>
      <c r="N8716">
        <f>L8716-M8716</f>
        <v/>
      </c>
    </row>
    <row r="8717">
      <c r="A8717" t="inlineStr">
        <is>
          <t>T1008715</t>
        </is>
      </c>
      <c r="B8717" t="inlineStr">
        <is>
          <t>2025-07-04</t>
        </is>
      </c>
      <c r="C8717" t="inlineStr">
        <is>
          <t>S022</t>
        </is>
      </c>
      <c r="D8717" t="inlineStr">
        <is>
          <t>Store_022</t>
        </is>
      </c>
      <c r="E8717" t="inlineStr">
        <is>
          <t>East</t>
        </is>
      </c>
      <c r="F8717" t="inlineStr">
        <is>
          <t>P0028</t>
        </is>
      </c>
      <c r="G8717" t="inlineStr">
        <is>
          <t>Prod_0028</t>
        </is>
      </c>
      <c r="H8717" t="inlineStr">
        <is>
          <t>Food</t>
        </is>
      </c>
      <c r="I8717" t="n">
        <v>5</v>
      </c>
      <c r="J8717" t="n">
        <v>584.55</v>
      </c>
      <c r="K8717" t="n">
        <v>0</v>
      </c>
      <c r="L8717">
        <f>I8717*J8717*(1-K8717)</f>
        <v/>
      </c>
      <c r="M8717">
        <f>VLOOKUP(F8717,Products!A:D,4,FALSE)*I8717</f>
        <v/>
      </c>
      <c r="N8717">
        <f>L8717-M8717</f>
        <v/>
      </c>
    </row>
    <row r="8718">
      <c r="A8718" t="inlineStr">
        <is>
          <t>T1008716</t>
        </is>
      </c>
      <c r="B8718" t="inlineStr">
        <is>
          <t>2023-01-11</t>
        </is>
      </c>
      <c r="C8718" t="inlineStr">
        <is>
          <t>S008</t>
        </is>
      </c>
      <c r="D8718" t="inlineStr">
        <is>
          <t>Store_008</t>
        </is>
      </c>
      <c r="E8718" t="inlineStr">
        <is>
          <t>East</t>
        </is>
      </c>
      <c r="F8718" t="inlineStr">
        <is>
          <t>P0128</t>
        </is>
      </c>
      <c r="G8718" t="inlineStr">
        <is>
          <t>Prod_0128</t>
        </is>
      </c>
      <c r="H8718" t="inlineStr">
        <is>
          <t>Toys</t>
        </is>
      </c>
      <c r="I8718" t="n">
        <v>7</v>
      </c>
      <c r="J8718" t="n">
        <v>158.42</v>
      </c>
      <c r="K8718" t="n">
        <v>0.15</v>
      </c>
      <c r="L8718">
        <f>I8718*J8718*(1-K8718)</f>
        <v/>
      </c>
      <c r="M8718">
        <f>VLOOKUP(F8718,Products!A:D,4,FALSE)*I8718</f>
        <v/>
      </c>
      <c r="N8718">
        <f>L8718-M8718</f>
        <v/>
      </c>
    </row>
    <row r="8719">
      <c r="A8719" t="inlineStr">
        <is>
          <t>T1008717</t>
        </is>
      </c>
      <c r="B8719" t="inlineStr">
        <is>
          <t>2023-04-16</t>
        </is>
      </c>
      <c r="C8719" t="inlineStr">
        <is>
          <t>S033</t>
        </is>
      </c>
      <c r="D8719" t="inlineStr">
        <is>
          <t>Store_033</t>
        </is>
      </c>
      <c r="E8719" t="inlineStr">
        <is>
          <t>North</t>
        </is>
      </c>
      <c r="F8719" t="inlineStr">
        <is>
          <t>P0135</t>
        </is>
      </c>
      <c r="G8719" t="inlineStr">
        <is>
          <t>Prod_0135</t>
        </is>
      </c>
      <c r="H8719" t="inlineStr">
        <is>
          <t>Food</t>
        </is>
      </c>
      <c r="I8719" t="n">
        <v>8</v>
      </c>
      <c r="J8719" t="n">
        <v>98.91</v>
      </c>
      <c r="K8719" t="n">
        <v>0</v>
      </c>
      <c r="L8719">
        <f>I8719*J8719*(1-K8719)</f>
        <v/>
      </c>
      <c r="M8719">
        <f>VLOOKUP(F8719,Products!A:D,4,FALSE)*I8719</f>
        <v/>
      </c>
      <c r="N8719">
        <f>L8719-M8719</f>
        <v/>
      </c>
    </row>
    <row r="8720">
      <c r="A8720" t="inlineStr">
        <is>
          <t>T1008718</t>
        </is>
      </c>
      <c r="B8720" t="inlineStr">
        <is>
          <t>2025-06-27</t>
        </is>
      </c>
      <c r="C8720" t="inlineStr">
        <is>
          <t>S047</t>
        </is>
      </c>
      <c r="D8720" t="inlineStr">
        <is>
          <t>Store_047</t>
        </is>
      </c>
      <c r="E8720" t="inlineStr">
        <is>
          <t>North</t>
        </is>
      </c>
      <c r="F8720" t="inlineStr">
        <is>
          <t>P0098</t>
        </is>
      </c>
      <c r="G8720" t="inlineStr">
        <is>
          <t>Prod_0098</t>
        </is>
      </c>
      <c r="H8720" t="inlineStr">
        <is>
          <t>Clothing</t>
        </is>
      </c>
      <c r="I8720" t="n">
        <v>8</v>
      </c>
      <c r="J8720" t="n">
        <v>547.17</v>
      </c>
      <c r="K8720" t="n">
        <v>0</v>
      </c>
      <c r="L8720">
        <f>I8720*J8720*(1-K8720)</f>
        <v/>
      </c>
      <c r="M8720">
        <f>VLOOKUP(F8720,Products!A:D,4,FALSE)*I8720</f>
        <v/>
      </c>
      <c r="N8720">
        <f>L8720-M8720</f>
        <v/>
      </c>
    </row>
    <row r="8721">
      <c r="A8721" t="inlineStr">
        <is>
          <t>T1008719</t>
        </is>
      </c>
      <c r="B8721" t="inlineStr">
        <is>
          <t>2023-02-02</t>
        </is>
      </c>
      <c r="C8721" t="inlineStr">
        <is>
          <t>S004</t>
        </is>
      </c>
      <c r="D8721" t="inlineStr">
        <is>
          <t>Store_004</t>
        </is>
      </c>
      <c r="E8721" t="inlineStr">
        <is>
          <t>Central</t>
        </is>
      </c>
      <c r="F8721" t="inlineStr">
        <is>
          <t>P0178</t>
        </is>
      </c>
      <c r="G8721" t="inlineStr">
        <is>
          <t>Prod_0178</t>
        </is>
      </c>
      <c r="H8721" t="inlineStr">
        <is>
          <t>Beverages</t>
        </is>
      </c>
      <c r="I8721" t="n">
        <v>8</v>
      </c>
      <c r="J8721" t="n">
        <v>572.83</v>
      </c>
      <c r="K8721" t="n">
        <v>0</v>
      </c>
      <c r="L8721">
        <f>I8721*J8721*(1-K8721)</f>
        <v/>
      </c>
      <c r="M8721">
        <f>VLOOKUP(F8721,Products!A:D,4,FALSE)*I8721</f>
        <v/>
      </c>
      <c r="N8721">
        <f>L8721-M8721</f>
        <v/>
      </c>
    </row>
    <row r="8722">
      <c r="A8722" t="inlineStr">
        <is>
          <t>T1008720</t>
        </is>
      </c>
      <c r="B8722" t="inlineStr">
        <is>
          <t>2024-12-04</t>
        </is>
      </c>
      <c r="C8722" t="inlineStr">
        <is>
          <t>S035</t>
        </is>
      </c>
      <c r="D8722" t="inlineStr">
        <is>
          <t>Store_035</t>
        </is>
      </c>
      <c r="E8722" t="inlineStr">
        <is>
          <t>Central</t>
        </is>
      </c>
      <c r="F8722" t="inlineStr">
        <is>
          <t>P0052</t>
        </is>
      </c>
      <c r="G8722" t="inlineStr">
        <is>
          <t>Prod_0052</t>
        </is>
      </c>
      <c r="H8722" t="inlineStr">
        <is>
          <t>Clothing</t>
        </is>
      </c>
      <c r="I8722" t="n">
        <v>1</v>
      </c>
      <c r="J8722" t="n">
        <v>47.15</v>
      </c>
      <c r="K8722" t="n">
        <v>0.1</v>
      </c>
      <c r="L8722">
        <f>I8722*J8722*(1-K8722)</f>
        <v/>
      </c>
      <c r="M8722">
        <f>VLOOKUP(F8722,Products!A:D,4,FALSE)*I8722</f>
        <v/>
      </c>
      <c r="N8722">
        <f>L8722-M8722</f>
        <v/>
      </c>
    </row>
    <row r="8723">
      <c r="A8723" t="inlineStr">
        <is>
          <t>T1008721</t>
        </is>
      </c>
      <c r="B8723" t="inlineStr">
        <is>
          <t>2024-04-01</t>
        </is>
      </c>
      <c r="C8723" t="inlineStr">
        <is>
          <t>S027</t>
        </is>
      </c>
      <c r="D8723" t="inlineStr">
        <is>
          <t>Store_027</t>
        </is>
      </c>
      <c r="E8723" t="inlineStr">
        <is>
          <t>South</t>
        </is>
      </c>
      <c r="F8723" t="inlineStr">
        <is>
          <t>P0032</t>
        </is>
      </c>
      <c r="G8723" t="inlineStr">
        <is>
          <t>Prod_0032</t>
        </is>
      </c>
      <c r="H8723" t="inlineStr">
        <is>
          <t>Beverages</t>
        </is>
      </c>
      <c r="I8723" t="n">
        <v>2</v>
      </c>
      <c r="J8723" t="n">
        <v>255.24</v>
      </c>
      <c r="K8723" t="n">
        <v>0</v>
      </c>
      <c r="L8723">
        <f>I8723*J8723*(1-K8723)</f>
        <v/>
      </c>
      <c r="M8723">
        <f>VLOOKUP(F8723,Products!A:D,4,FALSE)*I8723</f>
        <v/>
      </c>
      <c r="N8723">
        <f>L8723-M8723</f>
        <v/>
      </c>
    </row>
    <row r="8724">
      <c r="A8724" t="inlineStr">
        <is>
          <t>T1008722</t>
        </is>
      </c>
      <c r="B8724" t="inlineStr">
        <is>
          <t>2024-10-08</t>
        </is>
      </c>
      <c r="C8724" t="inlineStr">
        <is>
          <t>S003</t>
        </is>
      </c>
      <c r="D8724" t="inlineStr">
        <is>
          <t>Store_003</t>
        </is>
      </c>
      <c r="E8724" t="inlineStr">
        <is>
          <t>North</t>
        </is>
      </c>
      <c r="F8724" t="inlineStr">
        <is>
          <t>P0158</t>
        </is>
      </c>
      <c r="G8724" t="inlineStr">
        <is>
          <t>Prod_0158</t>
        </is>
      </c>
      <c r="H8724" t="inlineStr">
        <is>
          <t>Beverages</t>
        </is>
      </c>
      <c r="I8724" t="n">
        <v>5</v>
      </c>
      <c r="J8724" t="n">
        <v>221.8</v>
      </c>
      <c r="K8724" t="n">
        <v>0</v>
      </c>
      <c r="L8724">
        <f>I8724*J8724*(1-K8724)</f>
        <v/>
      </c>
      <c r="M8724">
        <f>VLOOKUP(F8724,Products!A:D,4,FALSE)*I8724</f>
        <v/>
      </c>
      <c r="N8724">
        <f>L8724-M8724</f>
        <v/>
      </c>
    </row>
    <row r="8725">
      <c r="A8725" t="inlineStr">
        <is>
          <t>T1008723</t>
        </is>
      </c>
      <c r="B8725" t="inlineStr">
        <is>
          <t>2025-05-16</t>
        </is>
      </c>
      <c r="C8725" t="inlineStr">
        <is>
          <t>S048</t>
        </is>
      </c>
      <c r="D8725" t="inlineStr">
        <is>
          <t>Store_048</t>
        </is>
      </c>
      <c r="E8725" t="inlineStr">
        <is>
          <t>South</t>
        </is>
      </c>
      <c r="F8725" t="inlineStr">
        <is>
          <t>P0026</t>
        </is>
      </c>
      <c r="G8725" t="inlineStr">
        <is>
          <t>Prod_0026</t>
        </is>
      </c>
      <c r="H8725" t="inlineStr">
        <is>
          <t>Beverages</t>
        </is>
      </c>
      <c r="I8725" t="n">
        <v>9</v>
      </c>
      <c r="J8725" t="n">
        <v>803.09</v>
      </c>
      <c r="K8725" t="n">
        <v>0</v>
      </c>
      <c r="L8725">
        <f>I8725*J8725*(1-K8725)</f>
        <v/>
      </c>
      <c r="M8725">
        <f>VLOOKUP(F8725,Products!A:D,4,FALSE)*I8725</f>
        <v/>
      </c>
      <c r="N8725">
        <f>L8725-M8725</f>
        <v/>
      </c>
    </row>
    <row r="8726">
      <c r="A8726" t="inlineStr">
        <is>
          <t>T1008724</t>
        </is>
      </c>
      <c r="B8726" t="inlineStr">
        <is>
          <t>2023-05-11</t>
        </is>
      </c>
      <c r="C8726" t="inlineStr">
        <is>
          <t>S030</t>
        </is>
      </c>
      <c r="D8726" t="inlineStr">
        <is>
          <t>Store_030</t>
        </is>
      </c>
      <c r="E8726" t="inlineStr">
        <is>
          <t>North</t>
        </is>
      </c>
      <c r="F8726" t="inlineStr">
        <is>
          <t>P0020</t>
        </is>
      </c>
      <c r="G8726" t="inlineStr">
        <is>
          <t>Prod_0020</t>
        </is>
      </c>
      <c r="H8726" t="inlineStr">
        <is>
          <t>Beverages</t>
        </is>
      </c>
      <c r="I8726" t="n">
        <v>1</v>
      </c>
      <c r="J8726" t="n">
        <v>666.24</v>
      </c>
      <c r="K8726" t="n">
        <v>0</v>
      </c>
      <c r="L8726">
        <f>I8726*J8726*(1-K8726)</f>
        <v/>
      </c>
      <c r="M8726">
        <f>VLOOKUP(F8726,Products!A:D,4,FALSE)*I8726</f>
        <v/>
      </c>
      <c r="N8726">
        <f>L8726-M8726</f>
        <v/>
      </c>
    </row>
    <row r="8727">
      <c r="A8727" t="inlineStr">
        <is>
          <t>T1008725</t>
        </is>
      </c>
      <c r="B8727" t="inlineStr">
        <is>
          <t>2023-03-23</t>
        </is>
      </c>
      <c r="C8727" t="inlineStr">
        <is>
          <t>S010</t>
        </is>
      </c>
      <c r="D8727" t="inlineStr">
        <is>
          <t>Store_010</t>
        </is>
      </c>
      <c r="E8727" t="inlineStr">
        <is>
          <t>North</t>
        </is>
      </c>
      <c r="F8727" t="inlineStr">
        <is>
          <t>P0088</t>
        </is>
      </c>
      <c r="G8727" t="inlineStr">
        <is>
          <t>Prod_0088</t>
        </is>
      </c>
      <c r="H8727" t="inlineStr">
        <is>
          <t>Toys</t>
        </is>
      </c>
      <c r="I8727" t="n">
        <v>7</v>
      </c>
      <c r="J8727" t="n">
        <v>495.3</v>
      </c>
      <c r="K8727" t="n">
        <v>0</v>
      </c>
      <c r="L8727">
        <f>I8727*J8727*(1-K8727)</f>
        <v/>
      </c>
      <c r="M8727">
        <f>VLOOKUP(F8727,Products!A:D,4,FALSE)*I8727</f>
        <v/>
      </c>
      <c r="N8727">
        <f>L8727-M8727</f>
        <v/>
      </c>
    </row>
    <row r="8728">
      <c r="A8728" t="inlineStr">
        <is>
          <t>T1008726</t>
        </is>
      </c>
      <c r="B8728" t="inlineStr">
        <is>
          <t>2024-06-17</t>
        </is>
      </c>
      <c r="C8728" t="inlineStr">
        <is>
          <t>S014</t>
        </is>
      </c>
      <c r="D8728" t="inlineStr">
        <is>
          <t>Store_014</t>
        </is>
      </c>
      <c r="E8728" t="inlineStr">
        <is>
          <t>West</t>
        </is>
      </c>
      <c r="F8728" t="inlineStr">
        <is>
          <t>P0011</t>
        </is>
      </c>
      <c r="G8728" t="inlineStr">
        <is>
          <t>Prod_0011</t>
        </is>
      </c>
      <c r="H8728" t="inlineStr">
        <is>
          <t>Household</t>
        </is>
      </c>
      <c r="I8728" t="n">
        <v>9</v>
      </c>
      <c r="J8728" t="n">
        <v>353.5</v>
      </c>
      <c r="K8728" t="n">
        <v>0</v>
      </c>
      <c r="L8728">
        <f>I8728*J8728*(1-K8728)</f>
        <v/>
      </c>
      <c r="M8728">
        <f>VLOOKUP(F8728,Products!A:D,4,FALSE)*I8728</f>
        <v/>
      </c>
      <c r="N8728">
        <f>L8728-M8728</f>
        <v/>
      </c>
    </row>
    <row r="8729">
      <c r="A8729" t="inlineStr">
        <is>
          <t>T1008727</t>
        </is>
      </c>
      <c r="B8729" t="inlineStr">
        <is>
          <t>2025-03-20</t>
        </is>
      </c>
      <c r="C8729" t="inlineStr">
        <is>
          <t>S015</t>
        </is>
      </c>
      <c r="D8729" t="inlineStr">
        <is>
          <t>Store_015</t>
        </is>
      </c>
      <c r="E8729" t="inlineStr">
        <is>
          <t>North</t>
        </is>
      </c>
      <c r="F8729" t="inlineStr">
        <is>
          <t>P0105</t>
        </is>
      </c>
      <c r="G8729" t="inlineStr">
        <is>
          <t>Prod_0105</t>
        </is>
      </c>
      <c r="H8729" t="inlineStr">
        <is>
          <t>Electronics</t>
        </is>
      </c>
      <c r="I8729" t="n">
        <v>5</v>
      </c>
      <c r="J8729" t="n">
        <v>498.13</v>
      </c>
      <c r="K8729" t="n">
        <v>0.15</v>
      </c>
      <c r="L8729">
        <f>I8729*J8729*(1-K8729)</f>
        <v/>
      </c>
      <c r="M8729">
        <f>VLOOKUP(F8729,Products!A:D,4,FALSE)*I8729</f>
        <v/>
      </c>
      <c r="N8729">
        <f>L8729-M8729</f>
        <v/>
      </c>
    </row>
    <row r="8730">
      <c r="A8730" t="inlineStr">
        <is>
          <t>T1008728</t>
        </is>
      </c>
      <c r="B8730" t="inlineStr">
        <is>
          <t>2024-02-17</t>
        </is>
      </c>
      <c r="C8730" t="inlineStr">
        <is>
          <t>S026</t>
        </is>
      </c>
      <c r="D8730" t="inlineStr">
        <is>
          <t>Store_026</t>
        </is>
      </c>
      <c r="E8730" t="inlineStr">
        <is>
          <t>North</t>
        </is>
      </c>
      <c r="F8730" t="inlineStr">
        <is>
          <t>P0073</t>
        </is>
      </c>
      <c r="G8730" t="inlineStr">
        <is>
          <t>Prod_0073</t>
        </is>
      </c>
      <c r="H8730" t="inlineStr">
        <is>
          <t>Food</t>
        </is>
      </c>
      <c r="I8730" t="n">
        <v>5</v>
      </c>
      <c r="J8730" t="n">
        <v>513.53</v>
      </c>
      <c r="K8730" t="n">
        <v>0</v>
      </c>
      <c r="L8730">
        <f>I8730*J8730*(1-K8730)</f>
        <v/>
      </c>
      <c r="M8730">
        <f>VLOOKUP(F8730,Products!A:D,4,FALSE)*I8730</f>
        <v/>
      </c>
      <c r="N8730">
        <f>L8730-M8730</f>
        <v/>
      </c>
    </row>
    <row r="8731">
      <c r="A8731" t="inlineStr">
        <is>
          <t>T1008729</t>
        </is>
      </c>
      <c r="B8731" t="inlineStr">
        <is>
          <t>2023-06-25</t>
        </is>
      </c>
      <c r="C8731" t="inlineStr">
        <is>
          <t>S044</t>
        </is>
      </c>
      <c r="D8731" t="inlineStr">
        <is>
          <t>Store_044</t>
        </is>
      </c>
      <c r="E8731" t="inlineStr">
        <is>
          <t>North</t>
        </is>
      </c>
      <c r="F8731" t="inlineStr">
        <is>
          <t>P0149</t>
        </is>
      </c>
      <c r="G8731" t="inlineStr">
        <is>
          <t>Prod_0149</t>
        </is>
      </c>
      <c r="H8731" t="inlineStr">
        <is>
          <t>Toys</t>
        </is>
      </c>
      <c r="I8731" t="n">
        <v>2</v>
      </c>
      <c r="J8731" t="n">
        <v>54.54</v>
      </c>
      <c r="K8731" t="n">
        <v>0.05</v>
      </c>
      <c r="L8731">
        <f>I8731*J8731*(1-K8731)</f>
        <v/>
      </c>
      <c r="M8731">
        <f>VLOOKUP(F8731,Products!A:D,4,FALSE)*I8731</f>
        <v/>
      </c>
      <c r="N8731">
        <f>L8731-M8731</f>
        <v/>
      </c>
    </row>
    <row r="8732">
      <c r="A8732" t="inlineStr">
        <is>
          <t>T1008730</t>
        </is>
      </c>
      <c r="B8732" t="inlineStr">
        <is>
          <t>2023-11-07</t>
        </is>
      </c>
      <c r="C8732" t="inlineStr">
        <is>
          <t>S034</t>
        </is>
      </c>
      <c r="D8732" t="inlineStr">
        <is>
          <t>Store_034</t>
        </is>
      </c>
      <c r="E8732" t="inlineStr">
        <is>
          <t>Central</t>
        </is>
      </c>
      <c r="F8732" t="inlineStr">
        <is>
          <t>P0154</t>
        </is>
      </c>
      <c r="G8732" t="inlineStr">
        <is>
          <t>Prod_0154</t>
        </is>
      </c>
      <c r="H8732" t="inlineStr">
        <is>
          <t>Toys</t>
        </is>
      </c>
      <c r="I8732" t="n">
        <v>2</v>
      </c>
      <c r="J8732" t="n">
        <v>388.47</v>
      </c>
      <c r="K8732" t="n">
        <v>0</v>
      </c>
      <c r="L8732">
        <f>I8732*J8732*(1-K8732)</f>
        <v/>
      </c>
      <c r="M8732">
        <f>VLOOKUP(F8732,Products!A:D,4,FALSE)*I8732</f>
        <v/>
      </c>
      <c r="N8732">
        <f>L8732-M8732</f>
        <v/>
      </c>
    </row>
    <row r="8733">
      <c r="A8733" t="inlineStr">
        <is>
          <t>T1008731</t>
        </is>
      </c>
      <c r="B8733" t="inlineStr">
        <is>
          <t>2025-09-17</t>
        </is>
      </c>
      <c r="C8733" t="inlineStr">
        <is>
          <t>S026</t>
        </is>
      </c>
      <c r="D8733" t="inlineStr">
        <is>
          <t>Store_026</t>
        </is>
      </c>
      <c r="E8733" t="inlineStr">
        <is>
          <t>North</t>
        </is>
      </c>
      <c r="F8733" t="inlineStr">
        <is>
          <t>P0159</t>
        </is>
      </c>
      <c r="G8733" t="inlineStr">
        <is>
          <t>Prod_0159</t>
        </is>
      </c>
      <c r="H8733" t="inlineStr">
        <is>
          <t>Electronics</t>
        </is>
      </c>
      <c r="I8733" t="n">
        <v>1</v>
      </c>
      <c r="J8733" t="n">
        <v>513.9</v>
      </c>
      <c r="K8733" t="n">
        <v>0</v>
      </c>
      <c r="L8733">
        <f>I8733*J8733*(1-K8733)</f>
        <v/>
      </c>
      <c r="M8733">
        <f>VLOOKUP(F8733,Products!A:D,4,FALSE)*I8733</f>
        <v/>
      </c>
      <c r="N8733">
        <f>L8733-M8733</f>
        <v/>
      </c>
    </row>
    <row r="8734">
      <c r="A8734" t="inlineStr">
        <is>
          <t>T1008732</t>
        </is>
      </c>
      <c r="B8734" t="inlineStr">
        <is>
          <t>2025-06-20</t>
        </is>
      </c>
      <c r="C8734" t="inlineStr">
        <is>
          <t>S042</t>
        </is>
      </c>
      <c r="D8734" t="inlineStr">
        <is>
          <t>Store_042</t>
        </is>
      </c>
      <c r="E8734" t="inlineStr">
        <is>
          <t>Central</t>
        </is>
      </c>
      <c r="F8734" t="inlineStr">
        <is>
          <t>P0102</t>
        </is>
      </c>
      <c r="G8734" t="inlineStr">
        <is>
          <t>Prod_0102</t>
        </is>
      </c>
      <c r="H8734" t="inlineStr">
        <is>
          <t>Food</t>
        </is>
      </c>
      <c r="I8734" t="n">
        <v>3</v>
      </c>
      <c r="J8734" t="n">
        <v>581.97</v>
      </c>
      <c r="K8734" t="n">
        <v>0.15</v>
      </c>
      <c r="L8734">
        <f>I8734*J8734*(1-K8734)</f>
        <v/>
      </c>
      <c r="M8734">
        <f>VLOOKUP(F8734,Products!A:D,4,FALSE)*I8734</f>
        <v/>
      </c>
      <c r="N8734">
        <f>L8734-M8734</f>
        <v/>
      </c>
    </row>
    <row r="8735">
      <c r="A8735" t="inlineStr">
        <is>
          <t>T1008733</t>
        </is>
      </c>
      <c r="B8735" t="inlineStr">
        <is>
          <t>2023-03-03</t>
        </is>
      </c>
      <c r="C8735" t="inlineStr">
        <is>
          <t>S024</t>
        </is>
      </c>
      <c r="D8735" t="inlineStr">
        <is>
          <t>Store_024</t>
        </is>
      </c>
      <c r="E8735" t="inlineStr">
        <is>
          <t>South</t>
        </is>
      </c>
      <c r="F8735" t="inlineStr">
        <is>
          <t>P0121</t>
        </is>
      </c>
      <c r="G8735" t="inlineStr">
        <is>
          <t>Prod_0121</t>
        </is>
      </c>
      <c r="H8735" t="inlineStr">
        <is>
          <t>Clothing</t>
        </is>
      </c>
      <c r="I8735" t="n">
        <v>7</v>
      </c>
      <c r="J8735" t="n">
        <v>985.03</v>
      </c>
      <c r="K8735" t="n">
        <v>0.1</v>
      </c>
      <c r="L8735">
        <f>I8735*J8735*(1-K8735)</f>
        <v/>
      </c>
      <c r="M8735">
        <f>VLOOKUP(F8735,Products!A:D,4,FALSE)*I8735</f>
        <v/>
      </c>
      <c r="N8735">
        <f>L8735-M8735</f>
        <v/>
      </c>
    </row>
    <row r="8736">
      <c r="A8736" t="inlineStr">
        <is>
          <t>T1008734</t>
        </is>
      </c>
      <c r="B8736" t="inlineStr">
        <is>
          <t>2025-02-19</t>
        </is>
      </c>
      <c r="C8736" t="inlineStr">
        <is>
          <t>S027</t>
        </is>
      </c>
      <c r="D8736" t="inlineStr">
        <is>
          <t>Store_027</t>
        </is>
      </c>
      <c r="E8736" t="inlineStr">
        <is>
          <t>South</t>
        </is>
      </c>
      <c r="F8736" t="inlineStr">
        <is>
          <t>P0125</t>
        </is>
      </c>
      <c r="G8736" t="inlineStr">
        <is>
          <t>Prod_0125</t>
        </is>
      </c>
      <c r="H8736" t="inlineStr">
        <is>
          <t>Toys</t>
        </is>
      </c>
      <c r="I8736" t="n">
        <v>1</v>
      </c>
      <c r="J8736" t="n">
        <v>318.81</v>
      </c>
      <c r="K8736" t="n">
        <v>0</v>
      </c>
      <c r="L8736">
        <f>I8736*J8736*(1-K8736)</f>
        <v/>
      </c>
      <c r="M8736">
        <f>VLOOKUP(F8736,Products!A:D,4,FALSE)*I8736</f>
        <v/>
      </c>
      <c r="N8736">
        <f>L8736-M8736</f>
        <v/>
      </c>
    </row>
    <row r="8737">
      <c r="A8737" t="inlineStr">
        <is>
          <t>T1008735</t>
        </is>
      </c>
      <c r="B8737" t="inlineStr">
        <is>
          <t>2024-06-17</t>
        </is>
      </c>
      <c r="C8737" t="inlineStr">
        <is>
          <t>S030</t>
        </is>
      </c>
      <c r="D8737" t="inlineStr">
        <is>
          <t>Store_030</t>
        </is>
      </c>
      <c r="E8737" t="inlineStr">
        <is>
          <t>North</t>
        </is>
      </c>
      <c r="F8737" t="inlineStr">
        <is>
          <t>P0153</t>
        </is>
      </c>
      <c r="G8737" t="inlineStr">
        <is>
          <t>Prod_0153</t>
        </is>
      </c>
      <c r="H8737" t="inlineStr">
        <is>
          <t>Clothing</t>
        </is>
      </c>
      <c r="I8737" t="n">
        <v>1</v>
      </c>
      <c r="J8737" t="n">
        <v>155.19</v>
      </c>
      <c r="K8737" t="n">
        <v>0</v>
      </c>
      <c r="L8737">
        <f>I8737*J8737*(1-K8737)</f>
        <v/>
      </c>
      <c r="M8737">
        <f>VLOOKUP(F8737,Products!A:D,4,FALSE)*I8737</f>
        <v/>
      </c>
      <c r="N8737">
        <f>L8737-M8737</f>
        <v/>
      </c>
    </row>
    <row r="8738">
      <c r="A8738" t="inlineStr">
        <is>
          <t>T1008736</t>
        </is>
      </c>
      <c r="B8738" t="inlineStr">
        <is>
          <t>2023-10-27</t>
        </is>
      </c>
      <c r="C8738" t="inlineStr">
        <is>
          <t>S035</t>
        </is>
      </c>
      <c r="D8738" t="inlineStr">
        <is>
          <t>Store_035</t>
        </is>
      </c>
      <c r="E8738" t="inlineStr">
        <is>
          <t>Central</t>
        </is>
      </c>
      <c r="F8738" t="inlineStr">
        <is>
          <t>P0197</t>
        </is>
      </c>
      <c r="G8738" t="inlineStr">
        <is>
          <t>Prod_0197</t>
        </is>
      </c>
      <c r="H8738" t="inlineStr">
        <is>
          <t>Food</t>
        </is>
      </c>
      <c r="I8738" t="n">
        <v>8</v>
      </c>
      <c r="J8738" t="n">
        <v>187.22</v>
      </c>
      <c r="K8738" t="n">
        <v>0</v>
      </c>
      <c r="L8738">
        <f>I8738*J8738*(1-K8738)</f>
        <v/>
      </c>
      <c r="M8738">
        <f>VLOOKUP(F8738,Products!A:D,4,FALSE)*I8738</f>
        <v/>
      </c>
      <c r="N8738">
        <f>L8738-M8738</f>
        <v/>
      </c>
    </row>
    <row r="8739">
      <c r="A8739" t="inlineStr">
        <is>
          <t>T1008737</t>
        </is>
      </c>
      <c r="B8739" t="inlineStr">
        <is>
          <t>2024-09-18</t>
        </is>
      </c>
      <c r="C8739" t="inlineStr">
        <is>
          <t>S048</t>
        </is>
      </c>
      <c r="D8739" t="inlineStr">
        <is>
          <t>Store_048</t>
        </is>
      </c>
      <c r="E8739" t="inlineStr">
        <is>
          <t>South</t>
        </is>
      </c>
      <c r="F8739" t="inlineStr">
        <is>
          <t>P0157</t>
        </is>
      </c>
      <c r="G8739" t="inlineStr">
        <is>
          <t>Prod_0157</t>
        </is>
      </c>
      <c r="H8739" t="inlineStr">
        <is>
          <t>Toys</t>
        </is>
      </c>
      <c r="I8739" t="n">
        <v>4</v>
      </c>
      <c r="J8739" t="n">
        <v>289.15</v>
      </c>
      <c r="K8739" t="n">
        <v>0.15</v>
      </c>
      <c r="L8739">
        <f>I8739*J8739*(1-K8739)</f>
        <v/>
      </c>
      <c r="M8739">
        <f>VLOOKUP(F8739,Products!A:D,4,FALSE)*I8739</f>
        <v/>
      </c>
      <c r="N8739">
        <f>L8739-M8739</f>
        <v/>
      </c>
    </row>
    <row r="8740">
      <c r="A8740" t="inlineStr">
        <is>
          <t>T1008738</t>
        </is>
      </c>
      <c r="B8740" t="inlineStr">
        <is>
          <t>2024-08-19</t>
        </is>
      </c>
      <c r="C8740" t="inlineStr">
        <is>
          <t>S002</t>
        </is>
      </c>
      <c r="D8740" t="inlineStr">
        <is>
          <t>Store_002</t>
        </is>
      </c>
      <c r="E8740" t="inlineStr">
        <is>
          <t>South</t>
        </is>
      </c>
      <c r="F8740" t="inlineStr">
        <is>
          <t>P0069</t>
        </is>
      </c>
      <c r="G8740" t="inlineStr">
        <is>
          <t>Prod_0069</t>
        </is>
      </c>
      <c r="H8740" t="inlineStr">
        <is>
          <t>Household</t>
        </is>
      </c>
      <c r="I8740" t="n">
        <v>6</v>
      </c>
      <c r="J8740" t="n">
        <v>386.1</v>
      </c>
      <c r="K8740" t="n">
        <v>0</v>
      </c>
      <c r="L8740">
        <f>I8740*J8740*(1-K8740)</f>
        <v/>
      </c>
      <c r="M8740">
        <f>VLOOKUP(F8740,Products!A:D,4,FALSE)*I8740</f>
        <v/>
      </c>
      <c r="N8740">
        <f>L8740-M8740</f>
        <v/>
      </c>
    </row>
    <row r="8741">
      <c r="A8741" t="inlineStr">
        <is>
          <t>T1008739</t>
        </is>
      </c>
      <c r="B8741" t="inlineStr">
        <is>
          <t>2024-04-08</t>
        </is>
      </c>
      <c r="C8741" t="inlineStr">
        <is>
          <t>S002</t>
        </is>
      </c>
      <c r="D8741" t="inlineStr">
        <is>
          <t>Store_002</t>
        </is>
      </c>
      <c r="E8741" t="inlineStr">
        <is>
          <t>South</t>
        </is>
      </c>
      <c r="F8741" t="inlineStr">
        <is>
          <t>P0071</t>
        </is>
      </c>
      <c r="G8741" t="inlineStr">
        <is>
          <t>Prod_0071</t>
        </is>
      </c>
      <c r="H8741" t="inlineStr">
        <is>
          <t>Beverages</t>
        </is>
      </c>
      <c r="I8741" t="n">
        <v>5</v>
      </c>
      <c r="J8741" t="n">
        <v>616.9299999999999</v>
      </c>
      <c r="K8741" t="n">
        <v>0</v>
      </c>
      <c r="L8741">
        <f>I8741*J8741*(1-K8741)</f>
        <v/>
      </c>
      <c r="M8741">
        <f>VLOOKUP(F8741,Products!A:D,4,FALSE)*I8741</f>
        <v/>
      </c>
      <c r="N8741">
        <f>L8741-M8741</f>
        <v/>
      </c>
    </row>
    <row r="8742">
      <c r="A8742" t="inlineStr">
        <is>
          <t>T1008740</t>
        </is>
      </c>
      <c r="B8742" t="inlineStr">
        <is>
          <t>2023-02-15</t>
        </is>
      </c>
      <c r="C8742" t="inlineStr">
        <is>
          <t>S001</t>
        </is>
      </c>
      <c r="D8742" t="inlineStr">
        <is>
          <t>Store_001</t>
        </is>
      </c>
      <c r="E8742" t="inlineStr">
        <is>
          <t>West</t>
        </is>
      </c>
      <c r="F8742" t="inlineStr">
        <is>
          <t>P0057</t>
        </is>
      </c>
      <c r="G8742" t="inlineStr">
        <is>
          <t>Prod_0057</t>
        </is>
      </c>
      <c r="H8742" t="inlineStr">
        <is>
          <t>Beverages</t>
        </is>
      </c>
      <c r="I8742" t="n">
        <v>9</v>
      </c>
      <c r="J8742" t="n">
        <v>62.93</v>
      </c>
      <c r="K8742" t="n">
        <v>0</v>
      </c>
      <c r="L8742">
        <f>I8742*J8742*(1-K8742)</f>
        <v/>
      </c>
      <c r="M8742">
        <f>VLOOKUP(F8742,Products!A:D,4,FALSE)*I8742</f>
        <v/>
      </c>
      <c r="N8742">
        <f>L8742-M8742</f>
        <v/>
      </c>
    </row>
    <row r="8743">
      <c r="A8743" t="inlineStr">
        <is>
          <t>T1008741</t>
        </is>
      </c>
      <c r="B8743" t="inlineStr">
        <is>
          <t>2025-07-24</t>
        </is>
      </c>
      <c r="C8743" t="inlineStr">
        <is>
          <t>S030</t>
        </is>
      </c>
      <c r="D8743" t="inlineStr">
        <is>
          <t>Store_030</t>
        </is>
      </c>
      <c r="E8743" t="inlineStr">
        <is>
          <t>North</t>
        </is>
      </c>
      <c r="F8743" t="inlineStr">
        <is>
          <t>P0134</t>
        </is>
      </c>
      <c r="G8743" t="inlineStr">
        <is>
          <t>Prod_0134</t>
        </is>
      </c>
      <c r="H8743" t="inlineStr">
        <is>
          <t>Food</t>
        </is>
      </c>
      <c r="I8743" t="n">
        <v>8</v>
      </c>
      <c r="J8743" t="n">
        <v>363.61</v>
      </c>
      <c r="K8743" t="n">
        <v>0</v>
      </c>
      <c r="L8743">
        <f>I8743*J8743*(1-K8743)</f>
        <v/>
      </c>
      <c r="M8743">
        <f>VLOOKUP(F8743,Products!A:D,4,FALSE)*I8743</f>
        <v/>
      </c>
      <c r="N8743">
        <f>L8743-M8743</f>
        <v/>
      </c>
    </row>
    <row r="8744">
      <c r="A8744" t="inlineStr">
        <is>
          <t>T1008742</t>
        </is>
      </c>
      <c r="B8744" t="inlineStr">
        <is>
          <t>2023-05-05</t>
        </is>
      </c>
      <c r="C8744" t="inlineStr">
        <is>
          <t>S031</t>
        </is>
      </c>
      <c r="D8744" t="inlineStr">
        <is>
          <t>Store_031</t>
        </is>
      </c>
      <c r="E8744" t="inlineStr">
        <is>
          <t>Central</t>
        </is>
      </c>
      <c r="F8744" t="inlineStr">
        <is>
          <t>P0109</t>
        </is>
      </c>
      <c r="G8744" t="inlineStr">
        <is>
          <t>Prod_0109</t>
        </is>
      </c>
      <c r="H8744" t="inlineStr">
        <is>
          <t>Beverages</t>
        </is>
      </c>
      <c r="I8744" t="n">
        <v>4</v>
      </c>
      <c r="J8744" t="n">
        <v>768.77</v>
      </c>
      <c r="K8744" t="n">
        <v>0</v>
      </c>
      <c r="L8744">
        <f>I8744*J8744*(1-K8744)</f>
        <v/>
      </c>
      <c r="M8744">
        <f>VLOOKUP(F8744,Products!A:D,4,FALSE)*I8744</f>
        <v/>
      </c>
      <c r="N8744">
        <f>L8744-M8744</f>
        <v/>
      </c>
    </row>
    <row r="8745">
      <c r="A8745" t="inlineStr">
        <is>
          <t>T1008743</t>
        </is>
      </c>
      <c r="B8745" t="inlineStr">
        <is>
          <t>2023-07-22</t>
        </is>
      </c>
      <c r="C8745" t="inlineStr">
        <is>
          <t>S010</t>
        </is>
      </c>
      <c r="D8745" t="inlineStr">
        <is>
          <t>Store_010</t>
        </is>
      </c>
      <c r="E8745" t="inlineStr">
        <is>
          <t>North</t>
        </is>
      </c>
      <c r="F8745" t="inlineStr">
        <is>
          <t>P0108</t>
        </is>
      </c>
      <c r="G8745" t="inlineStr">
        <is>
          <t>Prod_0108</t>
        </is>
      </c>
      <c r="H8745" t="inlineStr">
        <is>
          <t>Stationery</t>
        </is>
      </c>
      <c r="I8745" t="n">
        <v>4</v>
      </c>
      <c r="J8745" t="n">
        <v>707.79</v>
      </c>
      <c r="K8745" t="n">
        <v>0</v>
      </c>
      <c r="L8745">
        <f>I8745*J8745*(1-K8745)</f>
        <v/>
      </c>
      <c r="M8745">
        <f>VLOOKUP(F8745,Products!A:D,4,FALSE)*I8745</f>
        <v/>
      </c>
      <c r="N8745">
        <f>L8745-M8745</f>
        <v/>
      </c>
    </row>
    <row r="8746">
      <c r="A8746" t="inlineStr">
        <is>
          <t>T1008744</t>
        </is>
      </c>
      <c r="B8746" t="inlineStr">
        <is>
          <t>2024-03-30</t>
        </is>
      </c>
      <c r="C8746" t="inlineStr">
        <is>
          <t>S043</t>
        </is>
      </c>
      <c r="D8746" t="inlineStr">
        <is>
          <t>Store_043</t>
        </is>
      </c>
      <c r="E8746" t="inlineStr">
        <is>
          <t>East</t>
        </is>
      </c>
      <c r="F8746" t="inlineStr">
        <is>
          <t>P0017</t>
        </is>
      </c>
      <c r="G8746" t="inlineStr">
        <is>
          <t>Prod_0017</t>
        </is>
      </c>
      <c r="H8746" t="inlineStr">
        <is>
          <t>Food</t>
        </is>
      </c>
      <c r="I8746" t="n">
        <v>4</v>
      </c>
      <c r="J8746" t="n">
        <v>678.71</v>
      </c>
      <c r="K8746" t="n">
        <v>0.1</v>
      </c>
      <c r="L8746">
        <f>I8746*J8746*(1-K8746)</f>
        <v/>
      </c>
      <c r="M8746">
        <f>VLOOKUP(F8746,Products!A:D,4,FALSE)*I8746</f>
        <v/>
      </c>
      <c r="N8746">
        <f>L8746-M8746</f>
        <v/>
      </c>
    </row>
    <row r="8747">
      <c r="A8747" t="inlineStr">
        <is>
          <t>T1008745</t>
        </is>
      </c>
      <c r="B8747" t="inlineStr">
        <is>
          <t>2023-10-07</t>
        </is>
      </c>
      <c r="C8747" t="inlineStr">
        <is>
          <t>S036</t>
        </is>
      </c>
      <c r="D8747" t="inlineStr">
        <is>
          <t>Store_036</t>
        </is>
      </c>
      <c r="E8747" t="inlineStr">
        <is>
          <t>Central</t>
        </is>
      </c>
      <c r="F8747" t="inlineStr">
        <is>
          <t>P0023</t>
        </is>
      </c>
      <c r="G8747" t="inlineStr">
        <is>
          <t>Prod_0023</t>
        </is>
      </c>
      <c r="H8747" t="inlineStr">
        <is>
          <t>Stationery</t>
        </is>
      </c>
      <c r="I8747" t="n">
        <v>6</v>
      </c>
      <c r="J8747" t="n">
        <v>181.39</v>
      </c>
      <c r="K8747" t="n">
        <v>0.2</v>
      </c>
      <c r="L8747">
        <f>I8747*J8747*(1-K8747)</f>
        <v/>
      </c>
      <c r="M8747">
        <f>VLOOKUP(F8747,Products!A:D,4,FALSE)*I8747</f>
        <v/>
      </c>
      <c r="N8747">
        <f>L8747-M8747</f>
        <v/>
      </c>
    </row>
    <row r="8748">
      <c r="A8748" t="inlineStr">
        <is>
          <t>T1008746</t>
        </is>
      </c>
      <c r="B8748" t="inlineStr">
        <is>
          <t>2024-05-27</t>
        </is>
      </c>
      <c r="C8748" t="inlineStr">
        <is>
          <t>S007</t>
        </is>
      </c>
      <c r="D8748" t="inlineStr">
        <is>
          <t>Store_007</t>
        </is>
      </c>
      <c r="E8748" t="inlineStr">
        <is>
          <t>East</t>
        </is>
      </c>
      <c r="F8748" t="inlineStr">
        <is>
          <t>P0011</t>
        </is>
      </c>
      <c r="G8748" t="inlineStr">
        <is>
          <t>Prod_0011</t>
        </is>
      </c>
      <c r="H8748" t="inlineStr">
        <is>
          <t>Household</t>
        </is>
      </c>
      <c r="I8748" t="n">
        <v>3</v>
      </c>
      <c r="J8748" t="n">
        <v>354.2</v>
      </c>
      <c r="K8748" t="n">
        <v>0</v>
      </c>
      <c r="L8748">
        <f>I8748*J8748*(1-K8748)</f>
        <v/>
      </c>
      <c r="M8748">
        <f>VLOOKUP(F8748,Products!A:D,4,FALSE)*I8748</f>
        <v/>
      </c>
      <c r="N8748">
        <f>L8748-M8748</f>
        <v/>
      </c>
    </row>
    <row r="8749">
      <c r="A8749" t="inlineStr">
        <is>
          <t>T1008747</t>
        </is>
      </c>
      <c r="B8749" t="inlineStr">
        <is>
          <t>2023-03-10</t>
        </is>
      </c>
      <c r="C8749" t="inlineStr">
        <is>
          <t>S034</t>
        </is>
      </c>
      <c r="D8749" t="inlineStr">
        <is>
          <t>Store_034</t>
        </is>
      </c>
      <c r="E8749" t="inlineStr">
        <is>
          <t>Central</t>
        </is>
      </c>
      <c r="F8749" t="inlineStr">
        <is>
          <t>P0092</t>
        </is>
      </c>
      <c r="G8749" t="inlineStr">
        <is>
          <t>Prod_0092</t>
        </is>
      </c>
      <c r="H8749" t="inlineStr">
        <is>
          <t>Household</t>
        </is>
      </c>
      <c r="I8749" t="n">
        <v>1</v>
      </c>
      <c r="J8749" t="n">
        <v>241.45</v>
      </c>
      <c r="K8749" t="n">
        <v>0.1</v>
      </c>
      <c r="L8749">
        <f>I8749*J8749*(1-K8749)</f>
        <v/>
      </c>
      <c r="M8749">
        <f>VLOOKUP(F8749,Products!A:D,4,FALSE)*I8749</f>
        <v/>
      </c>
      <c r="N8749">
        <f>L8749-M8749</f>
        <v/>
      </c>
    </row>
    <row r="8750">
      <c r="A8750" t="inlineStr">
        <is>
          <t>T1008748</t>
        </is>
      </c>
      <c r="B8750" t="inlineStr">
        <is>
          <t>2024-06-28</t>
        </is>
      </c>
      <c r="C8750" t="inlineStr">
        <is>
          <t>S035</t>
        </is>
      </c>
      <c r="D8750" t="inlineStr">
        <is>
          <t>Store_035</t>
        </is>
      </c>
      <c r="E8750" t="inlineStr">
        <is>
          <t>Central</t>
        </is>
      </c>
      <c r="F8750" t="inlineStr">
        <is>
          <t>P0196</t>
        </is>
      </c>
      <c r="G8750" t="inlineStr">
        <is>
          <t>Prod_0196</t>
        </is>
      </c>
      <c r="H8750" t="inlineStr">
        <is>
          <t>Beverages</t>
        </is>
      </c>
      <c r="I8750" t="n">
        <v>3</v>
      </c>
      <c r="J8750" t="n">
        <v>789.37</v>
      </c>
      <c r="K8750" t="n">
        <v>0.05</v>
      </c>
      <c r="L8750">
        <f>I8750*J8750*(1-K8750)</f>
        <v/>
      </c>
      <c r="M8750">
        <f>VLOOKUP(F8750,Products!A:D,4,FALSE)*I8750</f>
        <v/>
      </c>
      <c r="N8750">
        <f>L8750-M8750</f>
        <v/>
      </c>
    </row>
    <row r="8751">
      <c r="A8751" t="inlineStr">
        <is>
          <t>T1008749</t>
        </is>
      </c>
      <c r="B8751" t="inlineStr">
        <is>
          <t>2023-06-03</t>
        </is>
      </c>
      <c r="C8751" t="inlineStr">
        <is>
          <t>S031</t>
        </is>
      </c>
      <c r="D8751" t="inlineStr">
        <is>
          <t>Store_031</t>
        </is>
      </c>
      <c r="E8751" t="inlineStr">
        <is>
          <t>Central</t>
        </is>
      </c>
      <c r="F8751" t="inlineStr">
        <is>
          <t>P0018</t>
        </is>
      </c>
      <c r="G8751" t="inlineStr">
        <is>
          <t>Prod_0018</t>
        </is>
      </c>
      <c r="H8751" t="inlineStr">
        <is>
          <t>Food</t>
        </is>
      </c>
      <c r="I8751" t="n">
        <v>6</v>
      </c>
      <c r="J8751" t="n">
        <v>982.04</v>
      </c>
      <c r="K8751" t="n">
        <v>0</v>
      </c>
      <c r="L8751">
        <f>I8751*J8751*(1-K8751)</f>
        <v/>
      </c>
      <c r="M8751">
        <f>VLOOKUP(F8751,Products!A:D,4,FALSE)*I8751</f>
        <v/>
      </c>
      <c r="N8751">
        <f>L8751-M8751</f>
        <v/>
      </c>
    </row>
    <row r="8752">
      <c r="A8752" t="inlineStr">
        <is>
          <t>T1008750</t>
        </is>
      </c>
      <c r="B8752" t="inlineStr">
        <is>
          <t>2025-05-24</t>
        </is>
      </c>
      <c r="C8752" t="inlineStr">
        <is>
          <t>S047</t>
        </is>
      </c>
      <c r="D8752" t="inlineStr">
        <is>
          <t>Store_047</t>
        </is>
      </c>
      <c r="E8752" t="inlineStr">
        <is>
          <t>North</t>
        </is>
      </c>
      <c r="F8752" t="inlineStr">
        <is>
          <t>P0118</t>
        </is>
      </c>
      <c r="G8752" t="inlineStr">
        <is>
          <t>Prod_0118</t>
        </is>
      </c>
      <c r="H8752" t="inlineStr">
        <is>
          <t>Toys</t>
        </is>
      </c>
      <c r="I8752" t="n">
        <v>4</v>
      </c>
      <c r="J8752" t="n">
        <v>912.14</v>
      </c>
      <c r="K8752" t="n">
        <v>0</v>
      </c>
      <c r="L8752">
        <f>I8752*J8752*(1-K8752)</f>
        <v/>
      </c>
      <c r="M8752">
        <f>VLOOKUP(F8752,Products!A:D,4,FALSE)*I8752</f>
        <v/>
      </c>
      <c r="N8752">
        <f>L8752-M8752</f>
        <v/>
      </c>
    </row>
    <row r="8753">
      <c r="A8753" t="inlineStr">
        <is>
          <t>T1008751</t>
        </is>
      </c>
      <c r="B8753" t="inlineStr">
        <is>
          <t>2025-07-02</t>
        </is>
      </c>
      <c r="C8753" t="inlineStr">
        <is>
          <t>S025</t>
        </is>
      </c>
      <c r="D8753" t="inlineStr">
        <is>
          <t>Store_025</t>
        </is>
      </c>
      <c r="E8753" t="inlineStr">
        <is>
          <t>Central</t>
        </is>
      </c>
      <c r="F8753" t="inlineStr">
        <is>
          <t>P0116</t>
        </is>
      </c>
      <c r="G8753" t="inlineStr">
        <is>
          <t>Prod_0116</t>
        </is>
      </c>
      <c r="H8753" t="inlineStr">
        <is>
          <t>Clothing</t>
        </is>
      </c>
      <c r="I8753" t="n">
        <v>3</v>
      </c>
      <c r="J8753" t="n">
        <v>902.84</v>
      </c>
      <c r="K8753" t="n">
        <v>0.15</v>
      </c>
      <c r="L8753">
        <f>I8753*J8753*(1-K8753)</f>
        <v/>
      </c>
      <c r="M8753">
        <f>VLOOKUP(F8753,Products!A:D,4,FALSE)*I8753</f>
        <v/>
      </c>
      <c r="N8753">
        <f>L8753-M8753</f>
        <v/>
      </c>
    </row>
    <row r="8754">
      <c r="A8754" t="inlineStr">
        <is>
          <t>T1008752</t>
        </is>
      </c>
      <c r="B8754" t="inlineStr">
        <is>
          <t>2025-03-31</t>
        </is>
      </c>
      <c r="C8754" t="inlineStr">
        <is>
          <t>S032</t>
        </is>
      </c>
      <c r="D8754" t="inlineStr">
        <is>
          <t>Store_032</t>
        </is>
      </c>
      <c r="E8754" t="inlineStr">
        <is>
          <t>Central</t>
        </is>
      </c>
      <c r="F8754" t="inlineStr">
        <is>
          <t>P0057</t>
        </is>
      </c>
      <c r="G8754" t="inlineStr">
        <is>
          <t>Prod_0057</t>
        </is>
      </c>
      <c r="H8754" t="inlineStr">
        <is>
          <t>Beverages</t>
        </is>
      </c>
      <c r="I8754" t="n">
        <v>5</v>
      </c>
      <c r="J8754" t="n">
        <v>71.37</v>
      </c>
      <c r="K8754" t="n">
        <v>0.05</v>
      </c>
      <c r="L8754">
        <f>I8754*J8754*(1-K8754)</f>
        <v/>
      </c>
      <c r="M8754">
        <f>VLOOKUP(F8754,Products!A:D,4,FALSE)*I8754</f>
        <v/>
      </c>
      <c r="N8754">
        <f>L8754-M8754</f>
        <v/>
      </c>
    </row>
    <row r="8755">
      <c r="A8755" t="inlineStr">
        <is>
          <t>T1008753</t>
        </is>
      </c>
      <c r="B8755" t="inlineStr">
        <is>
          <t>2024-05-05</t>
        </is>
      </c>
      <c r="C8755" t="inlineStr">
        <is>
          <t>S015</t>
        </is>
      </c>
      <c r="D8755" t="inlineStr">
        <is>
          <t>Store_015</t>
        </is>
      </c>
      <c r="E8755" t="inlineStr">
        <is>
          <t>North</t>
        </is>
      </c>
      <c r="F8755" t="inlineStr">
        <is>
          <t>P0154</t>
        </is>
      </c>
      <c r="G8755" t="inlineStr">
        <is>
          <t>Prod_0154</t>
        </is>
      </c>
      <c r="H8755" t="inlineStr">
        <is>
          <t>Toys</t>
        </is>
      </c>
      <c r="I8755" t="n">
        <v>9</v>
      </c>
      <c r="J8755" t="n">
        <v>334.68</v>
      </c>
      <c r="K8755" t="n">
        <v>0</v>
      </c>
      <c r="L8755">
        <f>I8755*J8755*(1-K8755)</f>
        <v/>
      </c>
      <c r="M8755">
        <f>VLOOKUP(F8755,Products!A:D,4,FALSE)*I8755</f>
        <v/>
      </c>
      <c r="N8755">
        <f>L8755-M8755</f>
        <v/>
      </c>
    </row>
    <row r="8756">
      <c r="A8756" t="inlineStr">
        <is>
          <t>T1008754</t>
        </is>
      </c>
      <c r="B8756" t="inlineStr">
        <is>
          <t>2024-07-20</t>
        </is>
      </c>
      <c r="C8756" t="inlineStr">
        <is>
          <t>S007</t>
        </is>
      </c>
      <c r="D8756" t="inlineStr">
        <is>
          <t>Store_007</t>
        </is>
      </c>
      <c r="E8756" t="inlineStr">
        <is>
          <t>East</t>
        </is>
      </c>
      <c r="F8756" t="inlineStr">
        <is>
          <t>P0138</t>
        </is>
      </c>
      <c r="G8756" t="inlineStr">
        <is>
          <t>Prod_0138</t>
        </is>
      </c>
      <c r="H8756" t="inlineStr">
        <is>
          <t>Household</t>
        </is>
      </c>
      <c r="I8756" t="n">
        <v>9</v>
      </c>
      <c r="J8756" t="n">
        <v>351.48</v>
      </c>
      <c r="K8756" t="n">
        <v>0.05</v>
      </c>
      <c r="L8756">
        <f>I8756*J8756*(1-K8756)</f>
        <v/>
      </c>
      <c r="M8756">
        <f>VLOOKUP(F8756,Products!A:D,4,FALSE)*I8756</f>
        <v/>
      </c>
      <c r="N8756">
        <f>L8756-M8756</f>
        <v/>
      </c>
    </row>
    <row r="8757">
      <c r="A8757" t="inlineStr">
        <is>
          <t>T1008755</t>
        </is>
      </c>
      <c r="B8757" t="inlineStr">
        <is>
          <t>2025-01-29</t>
        </is>
      </c>
      <c r="C8757" t="inlineStr">
        <is>
          <t>S035</t>
        </is>
      </c>
      <c r="D8757" t="inlineStr">
        <is>
          <t>Store_035</t>
        </is>
      </c>
      <c r="E8757" t="inlineStr">
        <is>
          <t>Central</t>
        </is>
      </c>
      <c r="F8757" t="inlineStr">
        <is>
          <t>P0092</t>
        </is>
      </c>
      <c r="G8757" t="inlineStr">
        <is>
          <t>Prod_0092</t>
        </is>
      </c>
      <c r="H8757" t="inlineStr">
        <is>
          <t>Household</t>
        </is>
      </c>
      <c r="I8757" t="n">
        <v>4</v>
      </c>
      <c r="J8757" t="n">
        <v>285.64</v>
      </c>
      <c r="K8757" t="n">
        <v>0</v>
      </c>
      <c r="L8757">
        <f>I8757*J8757*(1-K8757)</f>
        <v/>
      </c>
      <c r="M8757">
        <f>VLOOKUP(F8757,Products!A:D,4,FALSE)*I8757</f>
        <v/>
      </c>
      <c r="N8757">
        <f>L8757-M8757</f>
        <v/>
      </c>
    </row>
    <row r="8758">
      <c r="A8758" t="inlineStr">
        <is>
          <t>T1008756</t>
        </is>
      </c>
      <c r="B8758" t="inlineStr">
        <is>
          <t>2024-12-02</t>
        </is>
      </c>
      <c r="C8758" t="inlineStr">
        <is>
          <t>S016</t>
        </is>
      </c>
      <c r="D8758" t="inlineStr">
        <is>
          <t>Store_016</t>
        </is>
      </c>
      <c r="E8758" t="inlineStr">
        <is>
          <t>West</t>
        </is>
      </c>
      <c r="F8758" t="inlineStr">
        <is>
          <t>P0020</t>
        </is>
      </c>
      <c r="G8758" t="inlineStr">
        <is>
          <t>Prod_0020</t>
        </is>
      </c>
      <c r="H8758" t="inlineStr">
        <is>
          <t>Beverages</t>
        </is>
      </c>
      <c r="I8758" t="n">
        <v>3</v>
      </c>
      <c r="J8758" t="n">
        <v>562.64</v>
      </c>
      <c r="K8758" t="n">
        <v>0.1</v>
      </c>
      <c r="L8758">
        <f>I8758*J8758*(1-K8758)</f>
        <v/>
      </c>
      <c r="M8758">
        <f>VLOOKUP(F8758,Products!A:D,4,FALSE)*I8758</f>
        <v/>
      </c>
      <c r="N8758">
        <f>L8758-M8758</f>
        <v/>
      </c>
    </row>
    <row r="8759">
      <c r="A8759" t="inlineStr">
        <is>
          <t>T1008757</t>
        </is>
      </c>
      <c r="B8759" t="inlineStr">
        <is>
          <t>2025-03-12</t>
        </is>
      </c>
      <c r="C8759" t="inlineStr">
        <is>
          <t>S017</t>
        </is>
      </c>
      <c r="D8759" t="inlineStr">
        <is>
          <t>Store_017</t>
        </is>
      </c>
      <c r="E8759" t="inlineStr">
        <is>
          <t>South</t>
        </is>
      </c>
      <c r="F8759" t="inlineStr">
        <is>
          <t>P0053</t>
        </is>
      </c>
      <c r="G8759" t="inlineStr">
        <is>
          <t>Prod_0053</t>
        </is>
      </c>
      <c r="H8759" t="inlineStr">
        <is>
          <t>Food</t>
        </is>
      </c>
      <c r="I8759" t="n">
        <v>6</v>
      </c>
      <c r="J8759" t="n">
        <v>417.03</v>
      </c>
      <c r="K8759" t="n">
        <v>0</v>
      </c>
      <c r="L8759">
        <f>I8759*J8759*(1-K8759)</f>
        <v/>
      </c>
      <c r="M8759">
        <f>VLOOKUP(F8759,Products!A:D,4,FALSE)*I8759</f>
        <v/>
      </c>
      <c r="N8759">
        <f>L8759-M8759</f>
        <v/>
      </c>
    </row>
    <row r="8760">
      <c r="A8760" t="inlineStr">
        <is>
          <t>T1008758</t>
        </is>
      </c>
      <c r="B8760" t="inlineStr">
        <is>
          <t>2023-06-21</t>
        </is>
      </c>
      <c r="C8760" t="inlineStr">
        <is>
          <t>S033</t>
        </is>
      </c>
      <c r="D8760" t="inlineStr">
        <is>
          <t>Store_033</t>
        </is>
      </c>
      <c r="E8760" t="inlineStr">
        <is>
          <t>North</t>
        </is>
      </c>
      <c r="F8760" t="inlineStr">
        <is>
          <t>P0047</t>
        </is>
      </c>
      <c r="G8760" t="inlineStr">
        <is>
          <t>Prod_0047</t>
        </is>
      </c>
      <c r="H8760" t="inlineStr">
        <is>
          <t>Beverages</t>
        </is>
      </c>
      <c r="I8760" t="n">
        <v>2</v>
      </c>
      <c r="J8760" t="n">
        <v>615.9299999999999</v>
      </c>
      <c r="K8760" t="n">
        <v>0.15</v>
      </c>
      <c r="L8760">
        <f>I8760*J8760*(1-K8760)</f>
        <v/>
      </c>
      <c r="M8760">
        <f>VLOOKUP(F8760,Products!A:D,4,FALSE)*I8760</f>
        <v/>
      </c>
      <c r="N8760">
        <f>L8760-M8760</f>
        <v/>
      </c>
    </row>
    <row r="8761">
      <c r="A8761" t="inlineStr">
        <is>
          <t>T1008759</t>
        </is>
      </c>
      <c r="B8761" t="inlineStr">
        <is>
          <t>2024-03-30</t>
        </is>
      </c>
      <c r="C8761" t="inlineStr">
        <is>
          <t>S049</t>
        </is>
      </c>
      <c r="D8761" t="inlineStr">
        <is>
          <t>Store_049</t>
        </is>
      </c>
      <c r="E8761" t="inlineStr">
        <is>
          <t>North</t>
        </is>
      </c>
      <c r="F8761" t="inlineStr">
        <is>
          <t>P0168</t>
        </is>
      </c>
      <c r="G8761" t="inlineStr">
        <is>
          <t>Prod_0168</t>
        </is>
      </c>
      <c r="H8761" t="inlineStr">
        <is>
          <t>Electronics</t>
        </is>
      </c>
      <c r="I8761" t="n">
        <v>8</v>
      </c>
      <c r="J8761" t="n">
        <v>66.17</v>
      </c>
      <c r="K8761" t="n">
        <v>0</v>
      </c>
      <c r="L8761">
        <f>I8761*J8761*(1-K8761)</f>
        <v/>
      </c>
      <c r="M8761">
        <f>VLOOKUP(F8761,Products!A:D,4,FALSE)*I8761</f>
        <v/>
      </c>
      <c r="N8761">
        <f>L8761-M8761</f>
        <v/>
      </c>
    </row>
    <row r="8762">
      <c r="A8762" t="inlineStr">
        <is>
          <t>T1008760</t>
        </is>
      </c>
      <c r="B8762" t="inlineStr">
        <is>
          <t>2023-10-05</t>
        </is>
      </c>
      <c r="C8762" t="inlineStr">
        <is>
          <t>S021</t>
        </is>
      </c>
      <c r="D8762" t="inlineStr">
        <is>
          <t>Store_021</t>
        </is>
      </c>
      <c r="E8762" t="inlineStr">
        <is>
          <t>North</t>
        </is>
      </c>
      <c r="F8762" t="inlineStr">
        <is>
          <t>P0084</t>
        </is>
      </c>
      <c r="G8762" t="inlineStr">
        <is>
          <t>Prod_0084</t>
        </is>
      </c>
      <c r="H8762" t="inlineStr">
        <is>
          <t>Beverages</t>
        </is>
      </c>
      <c r="I8762" t="n">
        <v>6</v>
      </c>
      <c r="J8762" t="n">
        <v>791.62</v>
      </c>
      <c r="K8762" t="n">
        <v>0</v>
      </c>
      <c r="L8762">
        <f>I8762*J8762*(1-K8762)</f>
        <v/>
      </c>
      <c r="M8762">
        <f>VLOOKUP(F8762,Products!A:D,4,FALSE)*I8762</f>
        <v/>
      </c>
      <c r="N8762">
        <f>L8762-M8762</f>
        <v/>
      </c>
    </row>
    <row r="8763">
      <c r="A8763" t="inlineStr">
        <is>
          <t>T1008761</t>
        </is>
      </c>
      <c r="B8763" t="inlineStr">
        <is>
          <t>2024-05-14</t>
        </is>
      </c>
      <c r="C8763" t="inlineStr">
        <is>
          <t>S013</t>
        </is>
      </c>
      <c r="D8763" t="inlineStr">
        <is>
          <t>Store_013</t>
        </is>
      </c>
      <c r="E8763" t="inlineStr">
        <is>
          <t>North</t>
        </is>
      </c>
      <c r="F8763" t="inlineStr">
        <is>
          <t>P0141</t>
        </is>
      </c>
      <c r="G8763" t="inlineStr">
        <is>
          <t>Prod_0141</t>
        </is>
      </c>
      <c r="H8763" t="inlineStr">
        <is>
          <t>Food</t>
        </is>
      </c>
      <c r="I8763" t="n">
        <v>6</v>
      </c>
      <c r="J8763" t="n">
        <v>947.04</v>
      </c>
      <c r="K8763" t="n">
        <v>0</v>
      </c>
      <c r="L8763">
        <f>I8763*J8763*(1-K8763)</f>
        <v/>
      </c>
      <c r="M8763">
        <f>VLOOKUP(F8763,Products!A:D,4,FALSE)*I8763</f>
        <v/>
      </c>
      <c r="N8763">
        <f>L8763-M8763</f>
        <v/>
      </c>
    </row>
    <row r="8764">
      <c r="A8764" t="inlineStr">
        <is>
          <t>T1008762</t>
        </is>
      </c>
      <c r="B8764" t="inlineStr">
        <is>
          <t>2023-01-25</t>
        </is>
      </c>
      <c r="C8764" t="inlineStr">
        <is>
          <t>S025</t>
        </is>
      </c>
      <c r="D8764" t="inlineStr">
        <is>
          <t>Store_025</t>
        </is>
      </c>
      <c r="E8764" t="inlineStr">
        <is>
          <t>Central</t>
        </is>
      </c>
      <c r="F8764" t="inlineStr">
        <is>
          <t>P0130</t>
        </is>
      </c>
      <c r="G8764" t="inlineStr">
        <is>
          <t>Prod_0130</t>
        </is>
      </c>
      <c r="H8764" t="inlineStr">
        <is>
          <t>Electronics</t>
        </is>
      </c>
      <c r="I8764" t="n">
        <v>1</v>
      </c>
      <c r="J8764" t="n">
        <v>674.28</v>
      </c>
      <c r="K8764" t="n">
        <v>0</v>
      </c>
      <c r="L8764">
        <f>I8764*J8764*(1-K8764)</f>
        <v/>
      </c>
      <c r="M8764">
        <f>VLOOKUP(F8764,Products!A:D,4,FALSE)*I8764</f>
        <v/>
      </c>
      <c r="N8764">
        <f>L8764-M8764</f>
        <v/>
      </c>
    </row>
    <row r="8765">
      <c r="A8765" t="inlineStr">
        <is>
          <t>T1008763</t>
        </is>
      </c>
      <c r="B8765" t="inlineStr">
        <is>
          <t>2024-04-15</t>
        </is>
      </c>
      <c r="C8765" t="inlineStr">
        <is>
          <t>S024</t>
        </is>
      </c>
      <c r="D8765" t="inlineStr">
        <is>
          <t>Store_024</t>
        </is>
      </c>
      <c r="E8765" t="inlineStr">
        <is>
          <t>South</t>
        </is>
      </c>
      <c r="F8765" t="inlineStr">
        <is>
          <t>P0106</t>
        </is>
      </c>
      <c r="G8765" t="inlineStr">
        <is>
          <t>Prod_0106</t>
        </is>
      </c>
      <c r="H8765" t="inlineStr">
        <is>
          <t>Electronics</t>
        </is>
      </c>
      <c r="I8765" t="n">
        <v>6</v>
      </c>
      <c r="J8765" t="n">
        <v>691.33</v>
      </c>
      <c r="K8765" t="n">
        <v>0</v>
      </c>
      <c r="L8765">
        <f>I8765*J8765*(1-K8765)</f>
        <v/>
      </c>
      <c r="M8765">
        <f>VLOOKUP(F8765,Products!A:D,4,FALSE)*I8765</f>
        <v/>
      </c>
      <c r="N8765">
        <f>L8765-M8765</f>
        <v/>
      </c>
    </row>
    <row r="8766">
      <c r="A8766" t="inlineStr">
        <is>
          <t>T1008764</t>
        </is>
      </c>
      <c r="B8766" t="inlineStr">
        <is>
          <t>2023-04-06</t>
        </is>
      </c>
      <c r="C8766" t="inlineStr">
        <is>
          <t>S008</t>
        </is>
      </c>
      <c r="D8766" t="inlineStr">
        <is>
          <t>Store_008</t>
        </is>
      </c>
      <c r="E8766" t="inlineStr">
        <is>
          <t>East</t>
        </is>
      </c>
      <c r="F8766" t="inlineStr">
        <is>
          <t>P0126</t>
        </is>
      </c>
      <c r="G8766" t="inlineStr">
        <is>
          <t>Prod_0126</t>
        </is>
      </c>
      <c r="H8766" t="inlineStr">
        <is>
          <t>Toys</t>
        </is>
      </c>
      <c r="I8766" t="n">
        <v>8</v>
      </c>
      <c r="J8766" t="n">
        <v>279.68</v>
      </c>
      <c r="K8766" t="n">
        <v>0.05</v>
      </c>
      <c r="L8766">
        <f>I8766*J8766*(1-K8766)</f>
        <v/>
      </c>
      <c r="M8766">
        <f>VLOOKUP(F8766,Products!A:D,4,FALSE)*I8766</f>
        <v/>
      </c>
      <c r="N8766">
        <f>L8766-M8766</f>
        <v/>
      </c>
    </row>
    <row r="8767">
      <c r="A8767" t="inlineStr">
        <is>
          <t>T1008765</t>
        </is>
      </c>
      <c r="B8767" t="inlineStr">
        <is>
          <t>2024-02-14</t>
        </is>
      </c>
      <c r="C8767" t="inlineStr">
        <is>
          <t>S018</t>
        </is>
      </c>
      <c r="D8767" t="inlineStr">
        <is>
          <t>Store_018</t>
        </is>
      </c>
      <c r="E8767" t="inlineStr">
        <is>
          <t>South</t>
        </is>
      </c>
      <c r="F8767" t="inlineStr">
        <is>
          <t>P0141</t>
        </is>
      </c>
      <c r="G8767" t="inlineStr">
        <is>
          <t>Prod_0141</t>
        </is>
      </c>
      <c r="H8767" t="inlineStr">
        <is>
          <t>Food</t>
        </is>
      </c>
      <c r="I8767" t="n">
        <v>2</v>
      </c>
      <c r="J8767" t="n">
        <v>1000.07</v>
      </c>
      <c r="K8767" t="n">
        <v>0</v>
      </c>
      <c r="L8767">
        <f>I8767*J8767*(1-K8767)</f>
        <v/>
      </c>
      <c r="M8767">
        <f>VLOOKUP(F8767,Products!A:D,4,FALSE)*I8767</f>
        <v/>
      </c>
      <c r="N8767">
        <f>L8767-M8767</f>
        <v/>
      </c>
    </row>
    <row r="8768">
      <c r="A8768" t="inlineStr">
        <is>
          <t>T1008766</t>
        </is>
      </c>
      <c r="B8768" t="inlineStr">
        <is>
          <t>2025-05-04</t>
        </is>
      </c>
      <c r="C8768" t="inlineStr">
        <is>
          <t>S030</t>
        </is>
      </c>
      <c r="D8768" t="inlineStr">
        <is>
          <t>Store_030</t>
        </is>
      </c>
      <c r="E8768" t="inlineStr">
        <is>
          <t>North</t>
        </is>
      </c>
      <c r="F8768" t="inlineStr">
        <is>
          <t>P0122</t>
        </is>
      </c>
      <c r="G8768" t="inlineStr">
        <is>
          <t>Prod_0122</t>
        </is>
      </c>
      <c r="H8768" t="inlineStr">
        <is>
          <t>Beverages</t>
        </is>
      </c>
      <c r="I8768" t="n">
        <v>5</v>
      </c>
      <c r="J8768" t="n">
        <v>790.86</v>
      </c>
      <c r="K8768" t="n">
        <v>0.05</v>
      </c>
      <c r="L8768">
        <f>I8768*J8768*(1-K8768)</f>
        <v/>
      </c>
      <c r="M8768">
        <f>VLOOKUP(F8768,Products!A:D,4,FALSE)*I8768</f>
        <v/>
      </c>
      <c r="N8768">
        <f>L8768-M8768</f>
        <v/>
      </c>
    </row>
    <row r="8769">
      <c r="A8769" t="inlineStr">
        <is>
          <t>T1008767</t>
        </is>
      </c>
      <c r="B8769" t="inlineStr">
        <is>
          <t>2025-08-19</t>
        </is>
      </c>
      <c r="C8769" t="inlineStr">
        <is>
          <t>S039</t>
        </is>
      </c>
      <c r="D8769" t="inlineStr">
        <is>
          <t>Store_039</t>
        </is>
      </c>
      <c r="E8769" t="inlineStr">
        <is>
          <t>North</t>
        </is>
      </c>
      <c r="F8769" t="inlineStr">
        <is>
          <t>P0071</t>
        </is>
      </c>
      <c r="G8769" t="inlineStr">
        <is>
          <t>Prod_0071</t>
        </is>
      </c>
      <c r="H8769" t="inlineStr">
        <is>
          <t>Beverages</t>
        </is>
      </c>
      <c r="I8769" t="n">
        <v>7</v>
      </c>
      <c r="J8769" t="n">
        <v>463.23</v>
      </c>
      <c r="K8769" t="n">
        <v>0</v>
      </c>
      <c r="L8769">
        <f>I8769*J8769*(1-K8769)</f>
        <v/>
      </c>
      <c r="M8769">
        <f>VLOOKUP(F8769,Products!A:D,4,FALSE)*I8769</f>
        <v/>
      </c>
      <c r="N8769">
        <f>L8769-M8769</f>
        <v/>
      </c>
    </row>
    <row r="8770">
      <c r="A8770" t="inlineStr">
        <is>
          <t>T1008768</t>
        </is>
      </c>
      <c r="B8770" t="inlineStr">
        <is>
          <t>2023-05-05</t>
        </is>
      </c>
      <c r="C8770" t="inlineStr">
        <is>
          <t>S012</t>
        </is>
      </c>
      <c r="D8770" t="inlineStr">
        <is>
          <t>Store_012</t>
        </is>
      </c>
      <c r="E8770" t="inlineStr">
        <is>
          <t>South</t>
        </is>
      </c>
      <c r="F8770" t="inlineStr">
        <is>
          <t>P0019</t>
        </is>
      </c>
      <c r="G8770" t="inlineStr">
        <is>
          <t>Prod_0019</t>
        </is>
      </c>
      <c r="H8770" t="inlineStr">
        <is>
          <t>Toys</t>
        </is>
      </c>
      <c r="I8770" t="n">
        <v>4</v>
      </c>
      <c r="J8770" t="n">
        <v>595.01</v>
      </c>
      <c r="K8770" t="n">
        <v>0.05</v>
      </c>
      <c r="L8770">
        <f>I8770*J8770*(1-K8770)</f>
        <v/>
      </c>
      <c r="M8770">
        <f>VLOOKUP(F8770,Products!A:D,4,FALSE)*I8770</f>
        <v/>
      </c>
      <c r="N8770">
        <f>L8770-M8770</f>
        <v/>
      </c>
    </row>
    <row r="8771">
      <c r="A8771" t="inlineStr">
        <is>
          <t>T1008769</t>
        </is>
      </c>
      <c r="B8771" t="inlineStr">
        <is>
          <t>2025-01-01</t>
        </is>
      </c>
      <c r="C8771" t="inlineStr">
        <is>
          <t>S019</t>
        </is>
      </c>
      <c r="D8771" t="inlineStr">
        <is>
          <t>Store_019</t>
        </is>
      </c>
      <c r="E8771" t="inlineStr">
        <is>
          <t>East</t>
        </is>
      </c>
      <c r="F8771" t="inlineStr">
        <is>
          <t>P0082</t>
        </is>
      </c>
      <c r="G8771" t="inlineStr">
        <is>
          <t>Prod_0082</t>
        </is>
      </c>
      <c r="H8771" t="inlineStr">
        <is>
          <t>Food</t>
        </is>
      </c>
      <c r="I8771" t="n">
        <v>4</v>
      </c>
      <c r="J8771" t="n">
        <v>554.03</v>
      </c>
      <c r="K8771" t="n">
        <v>0.05</v>
      </c>
      <c r="L8771">
        <f>I8771*J8771*(1-K8771)</f>
        <v/>
      </c>
      <c r="M8771">
        <f>VLOOKUP(F8771,Products!A:D,4,FALSE)*I8771</f>
        <v/>
      </c>
      <c r="N8771">
        <f>L8771-M8771</f>
        <v/>
      </c>
    </row>
    <row r="8772">
      <c r="A8772" t="inlineStr">
        <is>
          <t>T1008770</t>
        </is>
      </c>
      <c r="B8772" t="inlineStr">
        <is>
          <t>2024-03-05</t>
        </is>
      </c>
      <c r="C8772" t="inlineStr">
        <is>
          <t>S034</t>
        </is>
      </c>
      <c r="D8772" t="inlineStr">
        <is>
          <t>Store_034</t>
        </is>
      </c>
      <c r="E8772" t="inlineStr">
        <is>
          <t>Central</t>
        </is>
      </c>
      <c r="F8772" t="inlineStr">
        <is>
          <t>P0182</t>
        </is>
      </c>
      <c r="G8772" t="inlineStr">
        <is>
          <t>Prod_0182</t>
        </is>
      </c>
      <c r="H8772" t="inlineStr">
        <is>
          <t>Electronics</t>
        </is>
      </c>
      <c r="I8772" t="n">
        <v>5</v>
      </c>
      <c r="J8772" t="n">
        <v>595.09</v>
      </c>
      <c r="K8772" t="n">
        <v>0.05</v>
      </c>
      <c r="L8772">
        <f>I8772*J8772*(1-K8772)</f>
        <v/>
      </c>
      <c r="M8772">
        <f>VLOOKUP(F8772,Products!A:D,4,FALSE)*I8772</f>
        <v/>
      </c>
      <c r="N8772">
        <f>L8772-M8772</f>
        <v/>
      </c>
    </row>
    <row r="8773">
      <c r="A8773" t="inlineStr">
        <is>
          <t>T1008771</t>
        </is>
      </c>
      <c r="B8773" t="inlineStr">
        <is>
          <t>2025-02-03</t>
        </is>
      </c>
      <c r="C8773" t="inlineStr">
        <is>
          <t>S050</t>
        </is>
      </c>
      <c r="D8773" t="inlineStr">
        <is>
          <t>Store_050</t>
        </is>
      </c>
      <c r="E8773" t="inlineStr">
        <is>
          <t>South</t>
        </is>
      </c>
      <c r="F8773" t="inlineStr">
        <is>
          <t>P0083</t>
        </is>
      </c>
      <c r="G8773" t="inlineStr">
        <is>
          <t>Prod_0083</t>
        </is>
      </c>
      <c r="H8773" t="inlineStr">
        <is>
          <t>Clothing</t>
        </is>
      </c>
      <c r="I8773" t="n">
        <v>2</v>
      </c>
      <c r="J8773" t="n">
        <v>465.59</v>
      </c>
      <c r="K8773" t="n">
        <v>0.2</v>
      </c>
      <c r="L8773">
        <f>I8773*J8773*(1-K8773)</f>
        <v/>
      </c>
      <c r="M8773">
        <f>VLOOKUP(F8773,Products!A:D,4,FALSE)*I8773</f>
        <v/>
      </c>
      <c r="N8773">
        <f>L8773-M8773</f>
        <v/>
      </c>
    </row>
    <row r="8774">
      <c r="A8774" t="inlineStr">
        <is>
          <t>T1008772</t>
        </is>
      </c>
      <c r="B8774" t="inlineStr">
        <is>
          <t>2025-07-08</t>
        </is>
      </c>
      <c r="C8774" t="inlineStr">
        <is>
          <t>S023</t>
        </is>
      </c>
      <c r="D8774" t="inlineStr">
        <is>
          <t>Store_023</t>
        </is>
      </c>
      <c r="E8774" t="inlineStr">
        <is>
          <t>South</t>
        </is>
      </c>
      <c r="F8774" t="inlineStr">
        <is>
          <t>P0192</t>
        </is>
      </c>
      <c r="G8774" t="inlineStr">
        <is>
          <t>Prod_0192</t>
        </is>
      </c>
      <c r="H8774" t="inlineStr">
        <is>
          <t>Beverages</t>
        </is>
      </c>
      <c r="I8774" t="n">
        <v>9</v>
      </c>
      <c r="J8774" t="n">
        <v>339.99</v>
      </c>
      <c r="K8774" t="n">
        <v>0</v>
      </c>
      <c r="L8774">
        <f>I8774*J8774*(1-K8774)</f>
        <v/>
      </c>
      <c r="M8774">
        <f>VLOOKUP(F8774,Products!A:D,4,FALSE)*I8774</f>
        <v/>
      </c>
      <c r="N8774">
        <f>L8774-M8774</f>
        <v/>
      </c>
    </row>
    <row r="8775">
      <c r="A8775" t="inlineStr">
        <is>
          <t>T1008773</t>
        </is>
      </c>
      <c r="B8775" t="inlineStr">
        <is>
          <t>2023-11-20</t>
        </is>
      </c>
      <c r="C8775" t="inlineStr">
        <is>
          <t>S017</t>
        </is>
      </c>
      <c r="D8775" t="inlineStr">
        <is>
          <t>Store_017</t>
        </is>
      </c>
      <c r="E8775" t="inlineStr">
        <is>
          <t>South</t>
        </is>
      </c>
      <c r="F8775" t="inlineStr">
        <is>
          <t>P0136</t>
        </is>
      </c>
      <c r="G8775" t="inlineStr">
        <is>
          <t>Prod_0136</t>
        </is>
      </c>
      <c r="H8775" t="inlineStr">
        <is>
          <t>Beverages</t>
        </is>
      </c>
      <c r="I8775" t="n">
        <v>3</v>
      </c>
      <c r="J8775" t="n">
        <v>162.33</v>
      </c>
      <c r="K8775" t="n">
        <v>0.1</v>
      </c>
      <c r="L8775">
        <f>I8775*J8775*(1-K8775)</f>
        <v/>
      </c>
      <c r="M8775">
        <f>VLOOKUP(F8775,Products!A:D,4,FALSE)*I8775</f>
        <v/>
      </c>
      <c r="N8775">
        <f>L8775-M8775</f>
        <v/>
      </c>
    </row>
    <row r="8776">
      <c r="A8776" t="inlineStr">
        <is>
          <t>T1008774</t>
        </is>
      </c>
      <c r="B8776" t="inlineStr">
        <is>
          <t>2023-05-19</t>
        </is>
      </c>
      <c r="C8776" t="inlineStr">
        <is>
          <t>S015</t>
        </is>
      </c>
      <c r="D8776" t="inlineStr">
        <is>
          <t>Store_015</t>
        </is>
      </c>
      <c r="E8776" t="inlineStr">
        <is>
          <t>North</t>
        </is>
      </c>
      <c r="F8776" t="inlineStr">
        <is>
          <t>P0194</t>
        </is>
      </c>
      <c r="G8776" t="inlineStr">
        <is>
          <t>Prod_0194</t>
        </is>
      </c>
      <c r="H8776" t="inlineStr">
        <is>
          <t>Food</t>
        </is>
      </c>
      <c r="I8776" t="n">
        <v>6</v>
      </c>
      <c r="J8776" t="n">
        <v>554.98</v>
      </c>
      <c r="K8776" t="n">
        <v>0.15</v>
      </c>
      <c r="L8776">
        <f>I8776*J8776*(1-K8776)</f>
        <v/>
      </c>
      <c r="M8776">
        <f>VLOOKUP(F8776,Products!A:D,4,FALSE)*I8776</f>
        <v/>
      </c>
      <c r="N8776">
        <f>L8776-M8776</f>
        <v/>
      </c>
    </row>
    <row r="8777">
      <c r="A8777" t="inlineStr">
        <is>
          <t>T1008775</t>
        </is>
      </c>
      <c r="B8777" t="inlineStr">
        <is>
          <t>2024-06-07</t>
        </is>
      </c>
      <c r="C8777" t="inlineStr">
        <is>
          <t>S030</t>
        </is>
      </c>
      <c r="D8777" t="inlineStr">
        <is>
          <t>Store_030</t>
        </is>
      </c>
      <c r="E8777" t="inlineStr">
        <is>
          <t>North</t>
        </is>
      </c>
      <c r="F8777" t="inlineStr">
        <is>
          <t>P0135</t>
        </is>
      </c>
      <c r="G8777" t="inlineStr">
        <is>
          <t>Prod_0135</t>
        </is>
      </c>
      <c r="H8777" t="inlineStr">
        <is>
          <t>Food</t>
        </is>
      </c>
      <c r="I8777" t="n">
        <v>5</v>
      </c>
      <c r="J8777" t="n">
        <v>99.09</v>
      </c>
      <c r="K8777" t="n">
        <v>0.1</v>
      </c>
      <c r="L8777">
        <f>I8777*J8777*(1-K8777)</f>
        <v/>
      </c>
      <c r="M8777">
        <f>VLOOKUP(F8777,Products!A:D,4,FALSE)*I8777</f>
        <v/>
      </c>
      <c r="N8777">
        <f>L8777-M8777</f>
        <v/>
      </c>
    </row>
    <row r="8778">
      <c r="A8778" t="inlineStr">
        <is>
          <t>T1008776</t>
        </is>
      </c>
      <c r="B8778" t="inlineStr">
        <is>
          <t>2025-04-03</t>
        </is>
      </c>
      <c r="C8778" t="inlineStr">
        <is>
          <t>S046</t>
        </is>
      </c>
      <c r="D8778" t="inlineStr">
        <is>
          <t>Store_046</t>
        </is>
      </c>
      <c r="E8778" t="inlineStr">
        <is>
          <t>South</t>
        </is>
      </c>
      <c r="F8778" t="inlineStr">
        <is>
          <t>P0192</t>
        </is>
      </c>
      <c r="G8778" t="inlineStr">
        <is>
          <t>Prod_0192</t>
        </is>
      </c>
      <c r="H8778" t="inlineStr">
        <is>
          <t>Beverages</t>
        </is>
      </c>
      <c r="I8778" t="n">
        <v>9</v>
      </c>
      <c r="J8778" t="n">
        <v>336.87</v>
      </c>
      <c r="K8778" t="n">
        <v>0</v>
      </c>
      <c r="L8778">
        <f>I8778*J8778*(1-K8778)</f>
        <v/>
      </c>
      <c r="M8778">
        <f>VLOOKUP(F8778,Products!A:D,4,FALSE)*I8778</f>
        <v/>
      </c>
      <c r="N8778">
        <f>L8778-M8778</f>
        <v/>
      </c>
    </row>
    <row r="8779">
      <c r="A8779" t="inlineStr">
        <is>
          <t>T1008777</t>
        </is>
      </c>
      <c r="B8779" t="inlineStr">
        <is>
          <t>2023-10-01</t>
        </is>
      </c>
      <c r="C8779" t="inlineStr">
        <is>
          <t>S048</t>
        </is>
      </c>
      <c r="D8779" t="inlineStr">
        <is>
          <t>Store_048</t>
        </is>
      </c>
      <c r="E8779" t="inlineStr">
        <is>
          <t>South</t>
        </is>
      </c>
      <c r="F8779" t="inlineStr">
        <is>
          <t>P0030</t>
        </is>
      </c>
      <c r="G8779" t="inlineStr">
        <is>
          <t>Prod_0030</t>
        </is>
      </c>
      <c r="H8779" t="inlineStr">
        <is>
          <t>Household</t>
        </is>
      </c>
      <c r="I8779" t="n">
        <v>1</v>
      </c>
      <c r="J8779" t="n">
        <v>761.33</v>
      </c>
      <c r="K8779" t="n">
        <v>0</v>
      </c>
      <c r="L8779">
        <f>I8779*J8779*(1-K8779)</f>
        <v/>
      </c>
      <c r="M8779">
        <f>VLOOKUP(F8779,Products!A:D,4,FALSE)*I8779</f>
        <v/>
      </c>
      <c r="N8779">
        <f>L8779-M8779</f>
        <v/>
      </c>
    </row>
    <row r="8780">
      <c r="A8780" t="inlineStr">
        <is>
          <t>T1008778</t>
        </is>
      </c>
      <c r="B8780" t="inlineStr">
        <is>
          <t>2024-12-12</t>
        </is>
      </c>
      <c r="C8780" t="inlineStr">
        <is>
          <t>S022</t>
        </is>
      </c>
      <c r="D8780" t="inlineStr">
        <is>
          <t>Store_022</t>
        </is>
      </c>
      <c r="E8780" t="inlineStr">
        <is>
          <t>East</t>
        </is>
      </c>
      <c r="F8780" t="inlineStr">
        <is>
          <t>P0138</t>
        </is>
      </c>
      <c r="G8780" t="inlineStr">
        <is>
          <t>Prod_0138</t>
        </is>
      </c>
      <c r="H8780" t="inlineStr">
        <is>
          <t>Household</t>
        </is>
      </c>
      <c r="I8780" t="n">
        <v>3</v>
      </c>
      <c r="J8780" t="n">
        <v>298.78</v>
      </c>
      <c r="K8780" t="n">
        <v>0.05</v>
      </c>
      <c r="L8780">
        <f>I8780*J8780*(1-K8780)</f>
        <v/>
      </c>
      <c r="M8780">
        <f>VLOOKUP(F8780,Products!A:D,4,FALSE)*I8780</f>
        <v/>
      </c>
      <c r="N8780">
        <f>L8780-M8780</f>
        <v/>
      </c>
    </row>
    <row r="8781">
      <c r="A8781" t="inlineStr">
        <is>
          <t>T1008779</t>
        </is>
      </c>
      <c r="B8781" t="inlineStr">
        <is>
          <t>2025-03-19</t>
        </is>
      </c>
      <c r="C8781" t="inlineStr">
        <is>
          <t>S019</t>
        </is>
      </c>
      <c r="D8781" t="inlineStr">
        <is>
          <t>Store_019</t>
        </is>
      </c>
      <c r="E8781" t="inlineStr">
        <is>
          <t>East</t>
        </is>
      </c>
      <c r="F8781" t="inlineStr">
        <is>
          <t>P0105</t>
        </is>
      </c>
      <c r="G8781" t="inlineStr">
        <is>
          <t>Prod_0105</t>
        </is>
      </c>
      <c r="H8781" t="inlineStr">
        <is>
          <t>Electronics</t>
        </is>
      </c>
      <c r="I8781" t="n">
        <v>8</v>
      </c>
      <c r="J8781" t="n">
        <v>638.86</v>
      </c>
      <c r="K8781" t="n">
        <v>0.05</v>
      </c>
      <c r="L8781">
        <f>I8781*J8781*(1-K8781)</f>
        <v/>
      </c>
      <c r="M8781">
        <f>VLOOKUP(F8781,Products!A:D,4,FALSE)*I8781</f>
        <v/>
      </c>
      <c r="N8781">
        <f>L8781-M8781</f>
        <v/>
      </c>
    </row>
    <row r="8782">
      <c r="A8782" t="inlineStr">
        <is>
          <t>T1008780</t>
        </is>
      </c>
      <c r="B8782" t="inlineStr">
        <is>
          <t>2023-11-17</t>
        </is>
      </c>
      <c r="C8782" t="inlineStr">
        <is>
          <t>S034</t>
        </is>
      </c>
      <c r="D8782" t="inlineStr">
        <is>
          <t>Store_034</t>
        </is>
      </c>
      <c r="E8782" t="inlineStr">
        <is>
          <t>Central</t>
        </is>
      </c>
      <c r="F8782" t="inlineStr">
        <is>
          <t>P0131</t>
        </is>
      </c>
      <c r="G8782" t="inlineStr">
        <is>
          <t>Prod_0131</t>
        </is>
      </c>
      <c r="H8782" t="inlineStr">
        <is>
          <t>Beverages</t>
        </is>
      </c>
      <c r="I8782" t="n">
        <v>8</v>
      </c>
      <c r="J8782" t="n">
        <v>360.41</v>
      </c>
      <c r="K8782" t="n">
        <v>0</v>
      </c>
      <c r="L8782">
        <f>I8782*J8782*(1-K8782)</f>
        <v/>
      </c>
      <c r="M8782">
        <f>VLOOKUP(F8782,Products!A:D,4,FALSE)*I8782</f>
        <v/>
      </c>
      <c r="N8782">
        <f>L8782-M8782</f>
        <v/>
      </c>
    </row>
    <row r="8783">
      <c r="A8783" t="inlineStr">
        <is>
          <t>T1008781</t>
        </is>
      </c>
      <c r="B8783" t="inlineStr">
        <is>
          <t>2025-09-15</t>
        </is>
      </c>
      <c r="C8783" t="inlineStr">
        <is>
          <t>S013</t>
        </is>
      </c>
      <c r="D8783" t="inlineStr">
        <is>
          <t>Store_013</t>
        </is>
      </c>
      <c r="E8783" t="inlineStr">
        <is>
          <t>North</t>
        </is>
      </c>
      <c r="F8783" t="inlineStr">
        <is>
          <t>P0108</t>
        </is>
      </c>
      <c r="G8783" t="inlineStr">
        <is>
          <t>Prod_0108</t>
        </is>
      </c>
      <c r="H8783" t="inlineStr">
        <is>
          <t>Stationery</t>
        </is>
      </c>
      <c r="I8783" t="n">
        <v>3</v>
      </c>
      <c r="J8783" t="n">
        <v>655.23</v>
      </c>
      <c r="K8783" t="n">
        <v>0.05</v>
      </c>
      <c r="L8783">
        <f>I8783*J8783*(1-K8783)</f>
        <v/>
      </c>
      <c r="M8783">
        <f>VLOOKUP(F8783,Products!A:D,4,FALSE)*I8783</f>
        <v/>
      </c>
      <c r="N8783">
        <f>L8783-M8783</f>
        <v/>
      </c>
    </row>
    <row r="8784">
      <c r="A8784" t="inlineStr">
        <is>
          <t>T1008782</t>
        </is>
      </c>
      <c r="B8784" t="inlineStr">
        <is>
          <t>2023-06-12</t>
        </is>
      </c>
      <c r="C8784" t="inlineStr">
        <is>
          <t>S037</t>
        </is>
      </c>
      <c r="D8784" t="inlineStr">
        <is>
          <t>Store_037</t>
        </is>
      </c>
      <c r="E8784" t="inlineStr">
        <is>
          <t>East</t>
        </is>
      </c>
      <c r="F8784" t="inlineStr">
        <is>
          <t>P0030</t>
        </is>
      </c>
      <c r="G8784" t="inlineStr">
        <is>
          <t>Prod_0030</t>
        </is>
      </c>
      <c r="H8784" t="inlineStr">
        <is>
          <t>Household</t>
        </is>
      </c>
      <c r="I8784" t="n">
        <v>1</v>
      </c>
      <c r="J8784" t="n">
        <v>785.67</v>
      </c>
      <c r="K8784" t="n">
        <v>0</v>
      </c>
      <c r="L8784">
        <f>I8784*J8784*(1-K8784)</f>
        <v/>
      </c>
      <c r="M8784">
        <f>VLOOKUP(F8784,Products!A:D,4,FALSE)*I8784</f>
        <v/>
      </c>
      <c r="N8784">
        <f>L8784-M8784</f>
        <v/>
      </c>
    </row>
    <row r="8785">
      <c r="A8785" t="inlineStr">
        <is>
          <t>T1008783</t>
        </is>
      </c>
      <c r="B8785" t="inlineStr">
        <is>
          <t>2023-01-29</t>
        </is>
      </c>
      <c r="C8785" t="inlineStr">
        <is>
          <t>S014</t>
        </is>
      </c>
      <c r="D8785" t="inlineStr">
        <is>
          <t>Store_014</t>
        </is>
      </c>
      <c r="E8785" t="inlineStr">
        <is>
          <t>West</t>
        </is>
      </c>
      <c r="F8785" t="inlineStr">
        <is>
          <t>P0148</t>
        </is>
      </c>
      <c r="G8785" t="inlineStr">
        <is>
          <t>Prod_0148</t>
        </is>
      </c>
      <c r="H8785" t="inlineStr">
        <is>
          <t>Electronics</t>
        </is>
      </c>
      <c r="I8785" t="n">
        <v>3</v>
      </c>
      <c r="J8785" t="n">
        <v>309.35</v>
      </c>
      <c r="K8785" t="n">
        <v>0.05</v>
      </c>
      <c r="L8785">
        <f>I8785*J8785*(1-K8785)</f>
        <v/>
      </c>
      <c r="M8785">
        <f>VLOOKUP(F8785,Products!A:D,4,FALSE)*I8785</f>
        <v/>
      </c>
      <c r="N8785">
        <f>L8785-M8785</f>
        <v/>
      </c>
    </row>
    <row r="8786">
      <c r="A8786" t="inlineStr">
        <is>
          <t>T1008784</t>
        </is>
      </c>
      <c r="B8786" t="inlineStr">
        <is>
          <t>2024-10-16</t>
        </is>
      </c>
      <c r="C8786" t="inlineStr">
        <is>
          <t>S014</t>
        </is>
      </c>
      <c r="D8786" t="inlineStr">
        <is>
          <t>Store_014</t>
        </is>
      </c>
      <c r="E8786" t="inlineStr">
        <is>
          <t>West</t>
        </is>
      </c>
      <c r="F8786" t="inlineStr">
        <is>
          <t>P0021</t>
        </is>
      </c>
      <c r="G8786" t="inlineStr">
        <is>
          <t>Prod_0021</t>
        </is>
      </c>
      <c r="H8786" t="inlineStr">
        <is>
          <t>Household</t>
        </is>
      </c>
      <c r="I8786" t="n">
        <v>9</v>
      </c>
      <c r="J8786" t="n">
        <v>137.48</v>
      </c>
      <c r="K8786" t="n">
        <v>0</v>
      </c>
      <c r="L8786">
        <f>I8786*J8786*(1-K8786)</f>
        <v/>
      </c>
      <c r="M8786">
        <f>VLOOKUP(F8786,Products!A:D,4,FALSE)*I8786</f>
        <v/>
      </c>
      <c r="N8786">
        <f>L8786-M8786</f>
        <v/>
      </c>
    </row>
    <row r="8787">
      <c r="A8787" t="inlineStr">
        <is>
          <t>T1008785</t>
        </is>
      </c>
      <c r="B8787" t="inlineStr">
        <is>
          <t>2023-12-23</t>
        </is>
      </c>
      <c r="C8787" t="inlineStr">
        <is>
          <t>S020</t>
        </is>
      </c>
      <c r="D8787" t="inlineStr">
        <is>
          <t>Store_020</t>
        </is>
      </c>
      <c r="E8787" t="inlineStr">
        <is>
          <t>West</t>
        </is>
      </c>
      <c r="F8787" t="inlineStr">
        <is>
          <t>P0032</t>
        </is>
      </c>
      <c r="G8787" t="inlineStr">
        <is>
          <t>Prod_0032</t>
        </is>
      </c>
      <c r="H8787" t="inlineStr">
        <is>
          <t>Beverages</t>
        </is>
      </c>
      <c r="I8787" t="n">
        <v>8</v>
      </c>
      <c r="J8787" t="n">
        <v>360.03</v>
      </c>
      <c r="K8787" t="n">
        <v>0</v>
      </c>
      <c r="L8787">
        <f>I8787*J8787*(1-K8787)</f>
        <v/>
      </c>
      <c r="M8787">
        <f>VLOOKUP(F8787,Products!A:D,4,FALSE)*I8787</f>
        <v/>
      </c>
      <c r="N8787">
        <f>L8787-M8787</f>
        <v/>
      </c>
    </row>
    <row r="8788">
      <c r="A8788" t="inlineStr">
        <is>
          <t>T1008786</t>
        </is>
      </c>
      <c r="B8788" t="inlineStr">
        <is>
          <t>2023-02-22</t>
        </is>
      </c>
      <c r="C8788" t="inlineStr">
        <is>
          <t>S025</t>
        </is>
      </c>
      <c r="D8788" t="inlineStr">
        <is>
          <t>Store_025</t>
        </is>
      </c>
      <c r="E8788" t="inlineStr">
        <is>
          <t>Central</t>
        </is>
      </c>
      <c r="F8788" t="inlineStr">
        <is>
          <t>P0035</t>
        </is>
      </c>
      <c r="G8788" t="inlineStr">
        <is>
          <t>Prod_0035</t>
        </is>
      </c>
      <c r="H8788" t="inlineStr">
        <is>
          <t>Beverages</t>
        </is>
      </c>
      <c r="I8788" t="n">
        <v>4</v>
      </c>
      <c r="J8788" t="n">
        <v>107.3</v>
      </c>
      <c r="K8788" t="n">
        <v>0</v>
      </c>
      <c r="L8788">
        <f>I8788*J8788*(1-K8788)</f>
        <v/>
      </c>
      <c r="M8788">
        <f>VLOOKUP(F8788,Products!A:D,4,FALSE)*I8788</f>
        <v/>
      </c>
      <c r="N8788">
        <f>L8788-M8788</f>
        <v/>
      </c>
    </row>
    <row r="8789">
      <c r="A8789" t="inlineStr">
        <is>
          <t>T1008787</t>
        </is>
      </c>
      <c r="B8789" t="inlineStr">
        <is>
          <t>2023-03-13</t>
        </is>
      </c>
      <c r="C8789" t="inlineStr">
        <is>
          <t>S029</t>
        </is>
      </c>
      <c r="D8789" t="inlineStr">
        <is>
          <t>Store_029</t>
        </is>
      </c>
      <c r="E8789" t="inlineStr">
        <is>
          <t>South</t>
        </is>
      </c>
      <c r="F8789" t="inlineStr">
        <is>
          <t>P0199</t>
        </is>
      </c>
      <c r="G8789" t="inlineStr">
        <is>
          <t>Prod_0199</t>
        </is>
      </c>
      <c r="H8789" t="inlineStr">
        <is>
          <t>Beverages</t>
        </is>
      </c>
      <c r="I8789" t="n">
        <v>9</v>
      </c>
      <c r="J8789" t="n">
        <v>125.23</v>
      </c>
      <c r="K8789" t="n">
        <v>0</v>
      </c>
      <c r="L8789">
        <f>I8789*J8789*(1-K8789)</f>
        <v/>
      </c>
      <c r="M8789">
        <f>VLOOKUP(F8789,Products!A:D,4,FALSE)*I8789</f>
        <v/>
      </c>
      <c r="N8789">
        <f>L8789-M8789</f>
        <v/>
      </c>
    </row>
    <row r="8790">
      <c r="A8790" t="inlineStr">
        <is>
          <t>T1008788</t>
        </is>
      </c>
      <c r="B8790" t="inlineStr">
        <is>
          <t>2023-03-18</t>
        </is>
      </c>
      <c r="C8790" t="inlineStr">
        <is>
          <t>S009</t>
        </is>
      </c>
      <c r="D8790" t="inlineStr">
        <is>
          <t>Store_009</t>
        </is>
      </c>
      <c r="E8790" t="inlineStr">
        <is>
          <t>Central</t>
        </is>
      </c>
      <c r="F8790" t="inlineStr">
        <is>
          <t>P0167</t>
        </is>
      </c>
      <c r="G8790" t="inlineStr">
        <is>
          <t>Prod_0167</t>
        </is>
      </c>
      <c r="H8790" t="inlineStr">
        <is>
          <t>Beverages</t>
        </is>
      </c>
      <c r="I8790" t="n">
        <v>9</v>
      </c>
      <c r="J8790" t="n">
        <v>468.23</v>
      </c>
      <c r="K8790" t="n">
        <v>0</v>
      </c>
      <c r="L8790">
        <f>I8790*J8790*(1-K8790)</f>
        <v/>
      </c>
      <c r="M8790">
        <f>VLOOKUP(F8790,Products!A:D,4,FALSE)*I8790</f>
        <v/>
      </c>
      <c r="N8790">
        <f>L8790-M8790</f>
        <v/>
      </c>
    </row>
    <row r="8791">
      <c r="A8791" t="inlineStr">
        <is>
          <t>T1008789</t>
        </is>
      </c>
      <c r="B8791" t="inlineStr">
        <is>
          <t>2023-02-19</t>
        </is>
      </c>
      <c r="C8791" t="inlineStr">
        <is>
          <t>S034</t>
        </is>
      </c>
      <c r="D8791" t="inlineStr">
        <is>
          <t>Store_034</t>
        </is>
      </c>
      <c r="E8791" t="inlineStr">
        <is>
          <t>Central</t>
        </is>
      </c>
      <c r="F8791" t="inlineStr">
        <is>
          <t>P0154</t>
        </is>
      </c>
      <c r="G8791" t="inlineStr">
        <is>
          <t>Prod_0154</t>
        </is>
      </c>
      <c r="H8791" t="inlineStr">
        <is>
          <t>Toys</t>
        </is>
      </c>
      <c r="I8791" t="n">
        <v>3</v>
      </c>
      <c r="J8791" t="n">
        <v>404.03</v>
      </c>
      <c r="K8791" t="n">
        <v>0</v>
      </c>
      <c r="L8791">
        <f>I8791*J8791*(1-K8791)</f>
        <v/>
      </c>
      <c r="M8791">
        <f>VLOOKUP(F8791,Products!A:D,4,FALSE)*I8791</f>
        <v/>
      </c>
      <c r="N8791">
        <f>L8791-M8791</f>
        <v/>
      </c>
    </row>
    <row r="8792">
      <c r="A8792" t="inlineStr">
        <is>
          <t>T1008790</t>
        </is>
      </c>
      <c r="B8792" t="inlineStr">
        <is>
          <t>2024-11-22</t>
        </is>
      </c>
      <c r="C8792" t="inlineStr">
        <is>
          <t>S040</t>
        </is>
      </c>
      <c r="D8792" t="inlineStr">
        <is>
          <t>Store_040</t>
        </is>
      </c>
      <c r="E8792" t="inlineStr">
        <is>
          <t>Central</t>
        </is>
      </c>
      <c r="F8792" t="inlineStr">
        <is>
          <t>P0115</t>
        </is>
      </c>
      <c r="G8792" t="inlineStr">
        <is>
          <t>Prod_0115</t>
        </is>
      </c>
      <c r="H8792" t="inlineStr">
        <is>
          <t>Clothing</t>
        </is>
      </c>
      <c r="I8792" t="n">
        <v>2</v>
      </c>
      <c r="J8792" t="n">
        <v>884.4400000000001</v>
      </c>
      <c r="K8792" t="n">
        <v>0.05</v>
      </c>
      <c r="L8792">
        <f>I8792*J8792*(1-K8792)</f>
        <v/>
      </c>
      <c r="M8792">
        <f>VLOOKUP(F8792,Products!A:D,4,FALSE)*I8792</f>
        <v/>
      </c>
      <c r="N8792">
        <f>L8792-M8792</f>
        <v/>
      </c>
    </row>
    <row r="8793">
      <c r="A8793" t="inlineStr">
        <is>
          <t>T1008791</t>
        </is>
      </c>
      <c r="B8793" t="inlineStr">
        <is>
          <t>2024-08-04</t>
        </is>
      </c>
      <c r="C8793" t="inlineStr">
        <is>
          <t>S033</t>
        </is>
      </c>
      <c r="D8793" t="inlineStr">
        <is>
          <t>Store_033</t>
        </is>
      </c>
      <c r="E8793" t="inlineStr">
        <is>
          <t>North</t>
        </is>
      </c>
      <c r="F8793" t="inlineStr">
        <is>
          <t>P0006</t>
        </is>
      </c>
      <c r="G8793" t="inlineStr">
        <is>
          <t>Prod_0006</t>
        </is>
      </c>
      <c r="H8793" t="inlineStr">
        <is>
          <t>Food</t>
        </is>
      </c>
      <c r="I8793" t="n">
        <v>9</v>
      </c>
      <c r="J8793" t="n">
        <v>786.47</v>
      </c>
      <c r="K8793" t="n">
        <v>0</v>
      </c>
      <c r="L8793">
        <f>I8793*J8793*(1-K8793)</f>
        <v/>
      </c>
      <c r="M8793">
        <f>VLOOKUP(F8793,Products!A:D,4,FALSE)*I8793</f>
        <v/>
      </c>
      <c r="N8793">
        <f>L8793-M8793</f>
        <v/>
      </c>
    </row>
    <row r="8794">
      <c r="A8794" t="inlineStr">
        <is>
          <t>T1008792</t>
        </is>
      </c>
      <c r="B8794" t="inlineStr">
        <is>
          <t>2023-10-03</t>
        </is>
      </c>
      <c r="C8794" t="inlineStr">
        <is>
          <t>S023</t>
        </is>
      </c>
      <c r="D8794" t="inlineStr">
        <is>
          <t>Store_023</t>
        </is>
      </c>
      <c r="E8794" t="inlineStr">
        <is>
          <t>South</t>
        </is>
      </c>
      <c r="F8794" t="inlineStr">
        <is>
          <t>P0076</t>
        </is>
      </c>
      <c r="G8794" t="inlineStr">
        <is>
          <t>Prod_0076</t>
        </is>
      </c>
      <c r="H8794" t="inlineStr">
        <is>
          <t>Clothing</t>
        </is>
      </c>
      <c r="I8794" t="n">
        <v>8</v>
      </c>
      <c r="J8794" t="n">
        <v>319.31</v>
      </c>
      <c r="K8794" t="n">
        <v>0.15</v>
      </c>
      <c r="L8794">
        <f>I8794*J8794*(1-K8794)</f>
        <v/>
      </c>
      <c r="M8794">
        <f>VLOOKUP(F8794,Products!A:D,4,FALSE)*I8794</f>
        <v/>
      </c>
      <c r="N8794">
        <f>L8794-M8794</f>
        <v/>
      </c>
    </row>
    <row r="8795">
      <c r="A8795" t="inlineStr">
        <is>
          <t>T1008793</t>
        </is>
      </c>
      <c r="B8795" t="inlineStr">
        <is>
          <t>2024-03-22</t>
        </is>
      </c>
      <c r="C8795" t="inlineStr">
        <is>
          <t>S011</t>
        </is>
      </c>
      <c r="D8795" t="inlineStr">
        <is>
          <t>Store_011</t>
        </is>
      </c>
      <c r="E8795" t="inlineStr">
        <is>
          <t>South</t>
        </is>
      </c>
      <c r="F8795" t="inlineStr">
        <is>
          <t>P0145</t>
        </is>
      </c>
      <c r="G8795" t="inlineStr">
        <is>
          <t>Prod_0145</t>
        </is>
      </c>
      <c r="H8795" t="inlineStr">
        <is>
          <t>Electronics</t>
        </is>
      </c>
      <c r="I8795" t="n">
        <v>3</v>
      </c>
      <c r="J8795" t="n">
        <v>646.37</v>
      </c>
      <c r="K8795" t="n">
        <v>0</v>
      </c>
      <c r="L8795">
        <f>I8795*J8795*(1-K8795)</f>
        <v/>
      </c>
      <c r="M8795">
        <f>VLOOKUP(F8795,Products!A:D,4,FALSE)*I8795</f>
        <v/>
      </c>
      <c r="N8795">
        <f>L8795-M8795</f>
        <v/>
      </c>
    </row>
    <row r="8796">
      <c r="A8796" t="inlineStr">
        <is>
          <t>T1008794</t>
        </is>
      </c>
      <c r="B8796" t="inlineStr">
        <is>
          <t>2023-06-01</t>
        </is>
      </c>
      <c r="C8796" t="inlineStr">
        <is>
          <t>S032</t>
        </is>
      </c>
      <c r="D8796" t="inlineStr">
        <is>
          <t>Store_032</t>
        </is>
      </c>
      <c r="E8796" t="inlineStr">
        <is>
          <t>Central</t>
        </is>
      </c>
      <c r="F8796" t="inlineStr">
        <is>
          <t>P0062</t>
        </is>
      </c>
      <c r="G8796" t="inlineStr">
        <is>
          <t>Prod_0062</t>
        </is>
      </c>
      <c r="H8796" t="inlineStr">
        <is>
          <t>Beverages</t>
        </is>
      </c>
      <c r="I8796" t="n">
        <v>1</v>
      </c>
      <c r="J8796" t="n">
        <v>643.38</v>
      </c>
      <c r="K8796" t="n">
        <v>0</v>
      </c>
      <c r="L8796">
        <f>I8796*J8796*(1-K8796)</f>
        <v/>
      </c>
      <c r="M8796">
        <f>VLOOKUP(F8796,Products!A:D,4,FALSE)*I8796</f>
        <v/>
      </c>
      <c r="N8796">
        <f>L8796-M8796</f>
        <v/>
      </c>
    </row>
    <row r="8797">
      <c r="A8797" t="inlineStr">
        <is>
          <t>T1008795</t>
        </is>
      </c>
      <c r="B8797" t="inlineStr">
        <is>
          <t>2023-07-06</t>
        </is>
      </c>
      <c r="C8797" t="inlineStr">
        <is>
          <t>S006</t>
        </is>
      </c>
      <c r="D8797" t="inlineStr">
        <is>
          <t>Store_006</t>
        </is>
      </c>
      <c r="E8797" t="inlineStr">
        <is>
          <t>East</t>
        </is>
      </c>
      <c r="F8797" t="inlineStr">
        <is>
          <t>P0078</t>
        </is>
      </c>
      <c r="G8797" t="inlineStr">
        <is>
          <t>Prod_0078</t>
        </is>
      </c>
      <c r="H8797" t="inlineStr">
        <is>
          <t>Electronics</t>
        </is>
      </c>
      <c r="I8797" t="n">
        <v>7</v>
      </c>
      <c r="J8797" t="n">
        <v>585.4</v>
      </c>
      <c r="K8797" t="n">
        <v>0.05</v>
      </c>
      <c r="L8797">
        <f>I8797*J8797*(1-K8797)</f>
        <v/>
      </c>
      <c r="M8797">
        <f>VLOOKUP(F8797,Products!A:D,4,FALSE)*I8797</f>
        <v/>
      </c>
      <c r="N8797">
        <f>L8797-M8797</f>
        <v/>
      </c>
    </row>
    <row r="8798">
      <c r="A8798" t="inlineStr">
        <is>
          <t>T1008796</t>
        </is>
      </c>
      <c r="B8798" t="inlineStr">
        <is>
          <t>2023-05-09</t>
        </is>
      </c>
      <c r="C8798" t="inlineStr">
        <is>
          <t>S011</t>
        </is>
      </c>
      <c r="D8798" t="inlineStr">
        <is>
          <t>Store_011</t>
        </is>
      </c>
      <c r="E8798" t="inlineStr">
        <is>
          <t>South</t>
        </is>
      </c>
      <c r="F8798" t="inlineStr">
        <is>
          <t>P0129</t>
        </is>
      </c>
      <c r="G8798" t="inlineStr">
        <is>
          <t>Prod_0129</t>
        </is>
      </c>
      <c r="H8798" t="inlineStr">
        <is>
          <t>Stationery</t>
        </is>
      </c>
      <c r="I8798" t="n">
        <v>7</v>
      </c>
      <c r="J8798" t="n">
        <v>713.6799999999999</v>
      </c>
      <c r="K8798" t="n">
        <v>0</v>
      </c>
      <c r="L8798">
        <f>I8798*J8798*(1-K8798)</f>
        <v/>
      </c>
      <c r="M8798">
        <f>VLOOKUP(F8798,Products!A:D,4,FALSE)*I8798</f>
        <v/>
      </c>
      <c r="N8798">
        <f>L8798-M8798</f>
        <v/>
      </c>
    </row>
    <row r="8799">
      <c r="A8799" t="inlineStr">
        <is>
          <t>T1008797</t>
        </is>
      </c>
      <c r="B8799" t="inlineStr">
        <is>
          <t>2025-07-17</t>
        </is>
      </c>
      <c r="C8799" t="inlineStr">
        <is>
          <t>S028</t>
        </is>
      </c>
      <c r="D8799" t="inlineStr">
        <is>
          <t>Store_028</t>
        </is>
      </c>
      <c r="E8799" t="inlineStr">
        <is>
          <t>North</t>
        </is>
      </c>
      <c r="F8799" t="inlineStr">
        <is>
          <t>P0055</t>
        </is>
      </c>
      <c r="G8799" t="inlineStr">
        <is>
          <t>Prod_0055</t>
        </is>
      </c>
      <c r="H8799" t="inlineStr">
        <is>
          <t>Beverages</t>
        </is>
      </c>
      <c r="I8799" t="n">
        <v>5</v>
      </c>
      <c r="J8799" t="n">
        <v>212.16</v>
      </c>
      <c r="K8799" t="n">
        <v>0.2</v>
      </c>
      <c r="L8799">
        <f>I8799*J8799*(1-K8799)</f>
        <v/>
      </c>
      <c r="M8799">
        <f>VLOOKUP(F8799,Products!A:D,4,FALSE)*I8799</f>
        <v/>
      </c>
      <c r="N8799">
        <f>L8799-M8799</f>
        <v/>
      </c>
    </row>
    <row r="8800">
      <c r="A8800" t="inlineStr">
        <is>
          <t>T1008798</t>
        </is>
      </c>
      <c r="B8800" t="inlineStr">
        <is>
          <t>2025-02-27</t>
        </is>
      </c>
      <c r="C8800" t="inlineStr">
        <is>
          <t>S045</t>
        </is>
      </c>
      <c r="D8800" t="inlineStr">
        <is>
          <t>Store_045</t>
        </is>
      </c>
      <c r="E8800" t="inlineStr">
        <is>
          <t>East</t>
        </is>
      </c>
      <c r="F8800" t="inlineStr">
        <is>
          <t>P0182</t>
        </is>
      </c>
      <c r="G8800" t="inlineStr">
        <is>
          <t>Prod_0182</t>
        </is>
      </c>
      <c r="H8800" t="inlineStr">
        <is>
          <t>Electronics</t>
        </is>
      </c>
      <c r="I8800" t="n">
        <v>3</v>
      </c>
      <c r="J8800" t="n">
        <v>805.41</v>
      </c>
      <c r="K8800" t="n">
        <v>0</v>
      </c>
      <c r="L8800">
        <f>I8800*J8800*(1-K8800)</f>
        <v/>
      </c>
      <c r="M8800">
        <f>VLOOKUP(F8800,Products!A:D,4,FALSE)*I8800</f>
        <v/>
      </c>
      <c r="N8800">
        <f>L8800-M8800</f>
        <v/>
      </c>
    </row>
    <row r="8801">
      <c r="A8801" t="inlineStr">
        <is>
          <t>T1008799</t>
        </is>
      </c>
      <c r="B8801" t="inlineStr">
        <is>
          <t>2025-03-23</t>
        </is>
      </c>
      <c r="C8801" t="inlineStr">
        <is>
          <t>S039</t>
        </is>
      </c>
      <c r="D8801" t="inlineStr">
        <is>
          <t>Store_039</t>
        </is>
      </c>
      <c r="E8801" t="inlineStr">
        <is>
          <t>North</t>
        </is>
      </c>
      <c r="F8801" t="inlineStr">
        <is>
          <t>P0050</t>
        </is>
      </c>
      <c r="G8801" t="inlineStr">
        <is>
          <t>Prod_0050</t>
        </is>
      </c>
      <c r="H8801" t="inlineStr">
        <is>
          <t>Household</t>
        </is>
      </c>
      <c r="I8801" t="n">
        <v>5</v>
      </c>
      <c r="J8801" t="n">
        <v>784.4299999999999</v>
      </c>
      <c r="K8801" t="n">
        <v>0</v>
      </c>
      <c r="L8801">
        <f>I8801*J8801*(1-K8801)</f>
        <v/>
      </c>
      <c r="M8801">
        <f>VLOOKUP(F8801,Products!A:D,4,FALSE)*I8801</f>
        <v/>
      </c>
      <c r="N8801">
        <f>L8801-M8801</f>
        <v/>
      </c>
    </row>
    <row r="8802">
      <c r="A8802" t="inlineStr">
        <is>
          <t>T1008800</t>
        </is>
      </c>
      <c r="B8802" t="inlineStr">
        <is>
          <t>2024-03-16</t>
        </is>
      </c>
      <c r="C8802" t="inlineStr">
        <is>
          <t>S027</t>
        </is>
      </c>
      <c r="D8802" t="inlineStr">
        <is>
          <t>Store_027</t>
        </is>
      </c>
      <c r="E8802" t="inlineStr">
        <is>
          <t>South</t>
        </is>
      </c>
      <c r="F8802" t="inlineStr">
        <is>
          <t>P0039</t>
        </is>
      </c>
      <c r="G8802" t="inlineStr">
        <is>
          <t>Prod_0039</t>
        </is>
      </c>
      <c r="H8802" t="inlineStr">
        <is>
          <t>Household</t>
        </is>
      </c>
      <c r="I8802" t="n">
        <v>4</v>
      </c>
      <c r="J8802" t="n">
        <v>403.84</v>
      </c>
      <c r="K8802" t="n">
        <v>0</v>
      </c>
      <c r="L8802">
        <f>I8802*J8802*(1-K8802)</f>
        <v/>
      </c>
      <c r="M8802">
        <f>VLOOKUP(F8802,Products!A:D,4,FALSE)*I8802</f>
        <v/>
      </c>
      <c r="N8802">
        <f>L8802-M8802</f>
        <v/>
      </c>
    </row>
    <row r="8803">
      <c r="A8803" t="inlineStr">
        <is>
          <t>T1008801</t>
        </is>
      </c>
      <c r="B8803" t="inlineStr">
        <is>
          <t>2025-05-28</t>
        </is>
      </c>
      <c r="C8803" t="inlineStr">
        <is>
          <t>S011</t>
        </is>
      </c>
      <c r="D8803" t="inlineStr">
        <is>
          <t>Store_011</t>
        </is>
      </c>
      <c r="E8803" t="inlineStr">
        <is>
          <t>South</t>
        </is>
      </c>
      <c r="F8803" t="inlineStr">
        <is>
          <t>P0142</t>
        </is>
      </c>
      <c r="G8803" t="inlineStr">
        <is>
          <t>Prod_0142</t>
        </is>
      </c>
      <c r="H8803" t="inlineStr">
        <is>
          <t>Household</t>
        </is>
      </c>
      <c r="I8803" t="n">
        <v>3</v>
      </c>
      <c r="J8803" t="n">
        <v>196.76</v>
      </c>
      <c r="K8803" t="n">
        <v>0</v>
      </c>
      <c r="L8803">
        <f>I8803*J8803*(1-K8803)</f>
        <v/>
      </c>
      <c r="M8803">
        <f>VLOOKUP(F8803,Products!A:D,4,FALSE)*I8803</f>
        <v/>
      </c>
      <c r="N8803">
        <f>L8803-M8803</f>
        <v/>
      </c>
    </row>
    <row r="8804">
      <c r="A8804" t="inlineStr">
        <is>
          <t>T1008802</t>
        </is>
      </c>
      <c r="B8804" t="inlineStr">
        <is>
          <t>2025-01-20</t>
        </is>
      </c>
      <c r="C8804" t="inlineStr">
        <is>
          <t>S026</t>
        </is>
      </c>
      <c r="D8804" t="inlineStr">
        <is>
          <t>Store_026</t>
        </is>
      </c>
      <c r="E8804" t="inlineStr">
        <is>
          <t>North</t>
        </is>
      </c>
      <c r="F8804" t="inlineStr">
        <is>
          <t>P0182</t>
        </is>
      </c>
      <c r="G8804" t="inlineStr">
        <is>
          <t>Prod_0182</t>
        </is>
      </c>
      <c r="H8804" t="inlineStr">
        <is>
          <t>Electronics</t>
        </is>
      </c>
      <c r="I8804" t="n">
        <v>3</v>
      </c>
      <c r="J8804" t="n">
        <v>782.01</v>
      </c>
      <c r="K8804" t="n">
        <v>0.2</v>
      </c>
      <c r="L8804">
        <f>I8804*J8804*(1-K8804)</f>
        <v/>
      </c>
      <c r="M8804">
        <f>VLOOKUP(F8804,Products!A:D,4,FALSE)*I8804</f>
        <v/>
      </c>
      <c r="N8804">
        <f>L8804-M8804</f>
        <v/>
      </c>
    </row>
    <row r="8805">
      <c r="A8805" t="inlineStr">
        <is>
          <t>T1008803</t>
        </is>
      </c>
      <c r="B8805" t="inlineStr">
        <is>
          <t>2023-02-11</t>
        </is>
      </c>
      <c r="C8805" t="inlineStr">
        <is>
          <t>S050</t>
        </is>
      </c>
      <c r="D8805" t="inlineStr">
        <is>
          <t>Store_050</t>
        </is>
      </c>
      <c r="E8805" t="inlineStr">
        <is>
          <t>South</t>
        </is>
      </c>
      <c r="F8805" t="inlineStr">
        <is>
          <t>P0193</t>
        </is>
      </c>
      <c r="G8805" t="inlineStr">
        <is>
          <t>Prod_0193</t>
        </is>
      </c>
      <c r="H8805" t="inlineStr">
        <is>
          <t>Food</t>
        </is>
      </c>
      <c r="I8805" t="n">
        <v>4</v>
      </c>
      <c r="J8805" t="n">
        <v>645.53</v>
      </c>
      <c r="K8805" t="n">
        <v>0</v>
      </c>
      <c r="L8805">
        <f>I8805*J8805*(1-K8805)</f>
        <v/>
      </c>
      <c r="M8805">
        <f>VLOOKUP(F8805,Products!A:D,4,FALSE)*I8805</f>
        <v/>
      </c>
      <c r="N8805">
        <f>L8805-M8805</f>
        <v/>
      </c>
    </row>
    <row r="8806">
      <c r="A8806" t="inlineStr">
        <is>
          <t>T1008804</t>
        </is>
      </c>
      <c r="B8806" t="inlineStr">
        <is>
          <t>2024-03-29</t>
        </is>
      </c>
      <c r="C8806" t="inlineStr">
        <is>
          <t>S033</t>
        </is>
      </c>
      <c r="D8806" t="inlineStr">
        <is>
          <t>Store_033</t>
        </is>
      </c>
      <c r="E8806" t="inlineStr">
        <is>
          <t>North</t>
        </is>
      </c>
      <c r="F8806" t="inlineStr">
        <is>
          <t>P0026</t>
        </is>
      </c>
      <c r="G8806" t="inlineStr">
        <is>
          <t>Prod_0026</t>
        </is>
      </c>
      <c r="H8806" t="inlineStr">
        <is>
          <t>Beverages</t>
        </is>
      </c>
      <c r="I8806" t="n">
        <v>7</v>
      </c>
      <c r="J8806" t="n">
        <v>848.3200000000001</v>
      </c>
      <c r="K8806" t="n">
        <v>0.2</v>
      </c>
      <c r="L8806">
        <f>I8806*J8806*(1-K8806)</f>
        <v/>
      </c>
      <c r="M8806">
        <f>VLOOKUP(F8806,Products!A:D,4,FALSE)*I8806</f>
        <v/>
      </c>
      <c r="N8806">
        <f>L8806-M8806</f>
        <v/>
      </c>
    </row>
    <row r="8807">
      <c r="A8807" t="inlineStr">
        <is>
          <t>T1008805</t>
        </is>
      </c>
      <c r="B8807" t="inlineStr">
        <is>
          <t>2023-07-05</t>
        </is>
      </c>
      <c r="C8807" t="inlineStr">
        <is>
          <t>S022</t>
        </is>
      </c>
      <c r="D8807" t="inlineStr">
        <is>
          <t>Store_022</t>
        </is>
      </c>
      <c r="E8807" t="inlineStr">
        <is>
          <t>East</t>
        </is>
      </c>
      <c r="F8807" t="inlineStr">
        <is>
          <t>P0099</t>
        </is>
      </c>
      <c r="G8807" t="inlineStr">
        <is>
          <t>Prod_0099</t>
        </is>
      </c>
      <c r="H8807" t="inlineStr">
        <is>
          <t>Beverages</t>
        </is>
      </c>
      <c r="I8807" t="n">
        <v>1</v>
      </c>
      <c r="J8807" t="n">
        <v>128.96</v>
      </c>
      <c r="K8807" t="n">
        <v>0.05</v>
      </c>
      <c r="L8807">
        <f>I8807*J8807*(1-K8807)</f>
        <v/>
      </c>
      <c r="M8807">
        <f>VLOOKUP(F8807,Products!A:D,4,FALSE)*I8807</f>
        <v/>
      </c>
      <c r="N8807">
        <f>L8807-M8807</f>
        <v/>
      </c>
    </row>
    <row r="8808">
      <c r="A8808" t="inlineStr">
        <is>
          <t>T1008806</t>
        </is>
      </c>
      <c r="B8808" t="inlineStr">
        <is>
          <t>2025-08-18</t>
        </is>
      </c>
      <c r="C8808" t="inlineStr">
        <is>
          <t>S043</t>
        </is>
      </c>
      <c r="D8808" t="inlineStr">
        <is>
          <t>Store_043</t>
        </is>
      </c>
      <c r="E8808" t="inlineStr">
        <is>
          <t>East</t>
        </is>
      </c>
      <c r="F8808" t="inlineStr">
        <is>
          <t>P0098</t>
        </is>
      </c>
      <c r="G8808" t="inlineStr">
        <is>
          <t>Prod_0098</t>
        </is>
      </c>
      <c r="H8808" t="inlineStr">
        <is>
          <t>Clothing</t>
        </is>
      </c>
      <c r="I8808" t="n">
        <v>7</v>
      </c>
      <c r="J8808" t="n">
        <v>463.07</v>
      </c>
      <c r="K8808" t="n">
        <v>0.1</v>
      </c>
      <c r="L8808">
        <f>I8808*J8808*(1-K8808)</f>
        <v/>
      </c>
      <c r="M8808">
        <f>VLOOKUP(F8808,Products!A:D,4,FALSE)*I8808</f>
        <v/>
      </c>
      <c r="N8808">
        <f>L8808-M8808</f>
        <v/>
      </c>
    </row>
    <row r="8809">
      <c r="A8809" t="inlineStr">
        <is>
          <t>T1008807</t>
        </is>
      </c>
      <c r="B8809" t="inlineStr">
        <is>
          <t>2023-09-30</t>
        </is>
      </c>
      <c r="C8809" t="inlineStr">
        <is>
          <t>S004</t>
        </is>
      </c>
      <c r="D8809" t="inlineStr">
        <is>
          <t>Store_004</t>
        </is>
      </c>
      <c r="E8809" t="inlineStr">
        <is>
          <t>Central</t>
        </is>
      </c>
      <c r="F8809" t="inlineStr">
        <is>
          <t>P0035</t>
        </is>
      </c>
      <c r="G8809" t="inlineStr">
        <is>
          <t>Prod_0035</t>
        </is>
      </c>
      <c r="H8809" t="inlineStr">
        <is>
          <t>Beverages</t>
        </is>
      </c>
      <c r="I8809" t="n">
        <v>4</v>
      </c>
      <c r="J8809" t="n">
        <v>99.93000000000001</v>
      </c>
      <c r="K8809" t="n">
        <v>0.05</v>
      </c>
      <c r="L8809">
        <f>I8809*J8809*(1-K8809)</f>
        <v/>
      </c>
      <c r="M8809">
        <f>VLOOKUP(F8809,Products!A:D,4,FALSE)*I8809</f>
        <v/>
      </c>
      <c r="N8809">
        <f>L8809-M8809</f>
        <v/>
      </c>
    </row>
    <row r="8810">
      <c r="A8810" t="inlineStr">
        <is>
          <t>T1008808</t>
        </is>
      </c>
      <c r="B8810" t="inlineStr">
        <is>
          <t>2024-02-19</t>
        </is>
      </c>
      <c r="C8810" t="inlineStr">
        <is>
          <t>S035</t>
        </is>
      </c>
      <c r="D8810" t="inlineStr">
        <is>
          <t>Store_035</t>
        </is>
      </c>
      <c r="E8810" t="inlineStr">
        <is>
          <t>Central</t>
        </is>
      </c>
      <c r="F8810" t="inlineStr">
        <is>
          <t>P0099</t>
        </is>
      </c>
      <c r="G8810" t="inlineStr">
        <is>
          <t>Prod_0099</t>
        </is>
      </c>
      <c r="H8810" t="inlineStr">
        <is>
          <t>Beverages</t>
        </is>
      </c>
      <c r="I8810" t="n">
        <v>9</v>
      </c>
      <c r="J8810" t="n">
        <v>109.65</v>
      </c>
      <c r="K8810" t="n">
        <v>0.05</v>
      </c>
      <c r="L8810">
        <f>I8810*J8810*(1-K8810)</f>
        <v/>
      </c>
      <c r="M8810">
        <f>VLOOKUP(F8810,Products!A:D,4,FALSE)*I8810</f>
        <v/>
      </c>
      <c r="N8810">
        <f>L8810-M8810</f>
        <v/>
      </c>
    </row>
    <row r="8811">
      <c r="A8811" t="inlineStr">
        <is>
          <t>T1008809</t>
        </is>
      </c>
      <c r="B8811" t="inlineStr">
        <is>
          <t>2023-02-09</t>
        </is>
      </c>
      <c r="C8811" t="inlineStr">
        <is>
          <t>S050</t>
        </is>
      </c>
      <c r="D8811" t="inlineStr">
        <is>
          <t>Store_050</t>
        </is>
      </c>
      <c r="E8811" t="inlineStr">
        <is>
          <t>South</t>
        </is>
      </c>
      <c r="F8811" t="inlineStr">
        <is>
          <t>P0145</t>
        </is>
      </c>
      <c r="G8811" t="inlineStr">
        <is>
          <t>Prod_0145</t>
        </is>
      </c>
      <c r="H8811" t="inlineStr">
        <is>
          <t>Electronics</t>
        </is>
      </c>
      <c r="I8811" t="n">
        <v>3</v>
      </c>
      <c r="J8811" t="n">
        <v>485.09</v>
      </c>
      <c r="K8811" t="n">
        <v>0.15</v>
      </c>
      <c r="L8811">
        <f>I8811*J8811*(1-K8811)</f>
        <v/>
      </c>
      <c r="M8811">
        <f>VLOOKUP(F8811,Products!A:D,4,FALSE)*I8811</f>
        <v/>
      </c>
      <c r="N8811">
        <f>L8811-M8811</f>
        <v/>
      </c>
    </row>
    <row r="8812">
      <c r="A8812" t="inlineStr">
        <is>
          <t>T1008810</t>
        </is>
      </c>
      <c r="B8812" t="inlineStr">
        <is>
          <t>2023-08-27</t>
        </is>
      </c>
      <c r="C8812" t="inlineStr">
        <is>
          <t>S001</t>
        </is>
      </c>
      <c r="D8812" t="inlineStr">
        <is>
          <t>Store_001</t>
        </is>
      </c>
      <c r="E8812" t="inlineStr">
        <is>
          <t>West</t>
        </is>
      </c>
      <c r="F8812" t="inlineStr">
        <is>
          <t>P0033</t>
        </is>
      </c>
      <c r="G8812" t="inlineStr">
        <is>
          <t>Prod_0033</t>
        </is>
      </c>
      <c r="H8812" t="inlineStr">
        <is>
          <t>Food</t>
        </is>
      </c>
      <c r="I8812" t="n">
        <v>3</v>
      </c>
      <c r="J8812" t="n">
        <v>472.1</v>
      </c>
      <c r="K8812" t="n">
        <v>0</v>
      </c>
      <c r="L8812">
        <f>I8812*J8812*(1-K8812)</f>
        <v/>
      </c>
      <c r="M8812">
        <f>VLOOKUP(F8812,Products!A:D,4,FALSE)*I8812</f>
        <v/>
      </c>
      <c r="N8812">
        <f>L8812-M8812</f>
        <v/>
      </c>
    </row>
    <row r="8813">
      <c r="A8813" t="inlineStr">
        <is>
          <t>T1008811</t>
        </is>
      </c>
      <c r="B8813" t="inlineStr">
        <is>
          <t>2025-01-14</t>
        </is>
      </c>
      <c r="C8813" t="inlineStr">
        <is>
          <t>S020</t>
        </is>
      </c>
      <c r="D8813" t="inlineStr">
        <is>
          <t>Store_020</t>
        </is>
      </c>
      <c r="E8813" t="inlineStr">
        <is>
          <t>West</t>
        </is>
      </c>
      <c r="F8813" t="inlineStr">
        <is>
          <t>P0096</t>
        </is>
      </c>
      <c r="G8813" t="inlineStr">
        <is>
          <t>Prod_0096</t>
        </is>
      </c>
      <c r="H8813" t="inlineStr">
        <is>
          <t>Beverages</t>
        </is>
      </c>
      <c r="I8813" t="n">
        <v>3</v>
      </c>
      <c r="J8813" t="n">
        <v>426.87</v>
      </c>
      <c r="K8813" t="n">
        <v>0</v>
      </c>
      <c r="L8813">
        <f>I8813*J8813*(1-K8813)</f>
        <v/>
      </c>
      <c r="M8813">
        <f>VLOOKUP(F8813,Products!A:D,4,FALSE)*I8813</f>
        <v/>
      </c>
      <c r="N8813">
        <f>L8813-M8813</f>
        <v/>
      </c>
    </row>
    <row r="8814">
      <c r="A8814" t="inlineStr">
        <is>
          <t>T1008812</t>
        </is>
      </c>
      <c r="B8814" t="inlineStr">
        <is>
          <t>2025-05-07</t>
        </is>
      </c>
      <c r="C8814" t="inlineStr">
        <is>
          <t>S024</t>
        </is>
      </c>
      <c r="D8814" t="inlineStr">
        <is>
          <t>Store_024</t>
        </is>
      </c>
      <c r="E8814" t="inlineStr">
        <is>
          <t>South</t>
        </is>
      </c>
      <c r="F8814" t="inlineStr">
        <is>
          <t>P0133</t>
        </is>
      </c>
      <c r="G8814" t="inlineStr">
        <is>
          <t>Prod_0133</t>
        </is>
      </c>
      <c r="H8814" t="inlineStr">
        <is>
          <t>Stationery</t>
        </is>
      </c>
      <c r="I8814" t="n">
        <v>2</v>
      </c>
      <c r="J8814" t="n">
        <v>467.76</v>
      </c>
      <c r="K8814" t="n">
        <v>0</v>
      </c>
      <c r="L8814">
        <f>I8814*J8814*(1-K8814)</f>
        <v/>
      </c>
      <c r="M8814">
        <f>VLOOKUP(F8814,Products!A:D,4,FALSE)*I8814</f>
        <v/>
      </c>
      <c r="N8814">
        <f>L8814-M8814</f>
        <v/>
      </c>
    </row>
    <row r="8815">
      <c r="A8815" t="inlineStr">
        <is>
          <t>T1008813</t>
        </is>
      </c>
      <c r="B8815" t="inlineStr">
        <is>
          <t>2023-02-19</t>
        </is>
      </c>
      <c r="C8815" t="inlineStr">
        <is>
          <t>S031</t>
        </is>
      </c>
      <c r="D8815" t="inlineStr">
        <is>
          <t>Store_031</t>
        </is>
      </c>
      <c r="E8815" t="inlineStr">
        <is>
          <t>Central</t>
        </is>
      </c>
      <c r="F8815" t="inlineStr">
        <is>
          <t>P0148</t>
        </is>
      </c>
      <c r="G8815" t="inlineStr">
        <is>
          <t>Prod_0148</t>
        </is>
      </c>
      <c r="H8815" t="inlineStr">
        <is>
          <t>Electronics</t>
        </is>
      </c>
      <c r="I8815" t="n">
        <v>5</v>
      </c>
      <c r="J8815" t="n">
        <v>303.55</v>
      </c>
      <c r="K8815" t="n">
        <v>0</v>
      </c>
      <c r="L8815">
        <f>I8815*J8815*(1-K8815)</f>
        <v/>
      </c>
      <c r="M8815">
        <f>VLOOKUP(F8815,Products!A:D,4,FALSE)*I8815</f>
        <v/>
      </c>
      <c r="N8815">
        <f>L8815-M8815</f>
        <v/>
      </c>
    </row>
    <row r="8816">
      <c r="A8816" t="inlineStr">
        <is>
          <t>T1008814</t>
        </is>
      </c>
      <c r="B8816" t="inlineStr">
        <is>
          <t>2023-08-22</t>
        </is>
      </c>
      <c r="C8816" t="inlineStr">
        <is>
          <t>S014</t>
        </is>
      </c>
      <c r="D8816" t="inlineStr">
        <is>
          <t>Store_014</t>
        </is>
      </c>
      <c r="E8816" t="inlineStr">
        <is>
          <t>West</t>
        </is>
      </c>
      <c r="F8816" t="inlineStr">
        <is>
          <t>P0168</t>
        </is>
      </c>
      <c r="G8816" t="inlineStr">
        <is>
          <t>Prod_0168</t>
        </is>
      </c>
      <c r="H8816" t="inlineStr">
        <is>
          <t>Electronics</t>
        </is>
      </c>
      <c r="I8816" t="n">
        <v>7</v>
      </c>
      <c r="J8816" t="n">
        <v>67.06</v>
      </c>
      <c r="K8816" t="n">
        <v>0</v>
      </c>
      <c r="L8816">
        <f>I8816*J8816*(1-K8816)</f>
        <v/>
      </c>
      <c r="M8816">
        <f>VLOOKUP(F8816,Products!A:D,4,FALSE)*I8816</f>
        <v/>
      </c>
      <c r="N8816">
        <f>L8816-M8816</f>
        <v/>
      </c>
    </row>
    <row r="8817">
      <c r="A8817" t="inlineStr">
        <is>
          <t>T1008815</t>
        </is>
      </c>
      <c r="B8817" t="inlineStr">
        <is>
          <t>2025-06-01</t>
        </is>
      </c>
      <c r="C8817" t="inlineStr">
        <is>
          <t>S003</t>
        </is>
      </c>
      <c r="D8817" t="inlineStr">
        <is>
          <t>Store_003</t>
        </is>
      </c>
      <c r="E8817" t="inlineStr">
        <is>
          <t>North</t>
        </is>
      </c>
      <c r="F8817" t="inlineStr">
        <is>
          <t>P0022</t>
        </is>
      </c>
      <c r="G8817" t="inlineStr">
        <is>
          <t>Prod_0022</t>
        </is>
      </c>
      <c r="H8817" t="inlineStr">
        <is>
          <t>Beverages</t>
        </is>
      </c>
      <c r="I8817" t="n">
        <v>3</v>
      </c>
      <c r="J8817" t="n">
        <v>189.14</v>
      </c>
      <c r="K8817" t="n">
        <v>0.1</v>
      </c>
      <c r="L8817">
        <f>I8817*J8817*(1-K8817)</f>
        <v/>
      </c>
      <c r="M8817">
        <f>VLOOKUP(F8817,Products!A:D,4,FALSE)*I8817</f>
        <v/>
      </c>
      <c r="N8817">
        <f>L8817-M8817</f>
        <v/>
      </c>
    </row>
    <row r="8818">
      <c r="A8818" t="inlineStr">
        <is>
          <t>T1008816</t>
        </is>
      </c>
      <c r="B8818" t="inlineStr">
        <is>
          <t>2023-06-07</t>
        </is>
      </c>
      <c r="C8818" t="inlineStr">
        <is>
          <t>S042</t>
        </is>
      </c>
      <c r="D8818" t="inlineStr">
        <is>
          <t>Store_042</t>
        </is>
      </c>
      <c r="E8818" t="inlineStr">
        <is>
          <t>Central</t>
        </is>
      </c>
      <c r="F8818" t="inlineStr">
        <is>
          <t>P0178</t>
        </is>
      </c>
      <c r="G8818" t="inlineStr">
        <is>
          <t>Prod_0178</t>
        </is>
      </c>
      <c r="H8818" t="inlineStr">
        <is>
          <t>Beverages</t>
        </is>
      </c>
      <c r="I8818" t="n">
        <v>7</v>
      </c>
      <c r="J8818" t="n">
        <v>723.04</v>
      </c>
      <c r="K8818" t="n">
        <v>0.05</v>
      </c>
      <c r="L8818">
        <f>I8818*J8818*(1-K8818)</f>
        <v/>
      </c>
      <c r="M8818">
        <f>VLOOKUP(F8818,Products!A:D,4,FALSE)*I8818</f>
        <v/>
      </c>
      <c r="N8818">
        <f>L8818-M8818</f>
        <v/>
      </c>
    </row>
    <row r="8819">
      <c r="A8819" t="inlineStr">
        <is>
          <t>T1008817</t>
        </is>
      </c>
      <c r="B8819" t="inlineStr">
        <is>
          <t>2024-10-19</t>
        </is>
      </c>
      <c r="C8819" t="inlineStr">
        <is>
          <t>S016</t>
        </is>
      </c>
      <c r="D8819" t="inlineStr">
        <is>
          <t>Store_016</t>
        </is>
      </c>
      <c r="E8819" t="inlineStr">
        <is>
          <t>West</t>
        </is>
      </c>
      <c r="F8819" t="inlineStr">
        <is>
          <t>P0028</t>
        </is>
      </c>
      <c r="G8819" t="inlineStr">
        <is>
          <t>Prod_0028</t>
        </is>
      </c>
      <c r="H8819" t="inlineStr">
        <is>
          <t>Food</t>
        </is>
      </c>
      <c r="I8819" t="n">
        <v>4</v>
      </c>
      <c r="J8819" t="n">
        <v>525.95</v>
      </c>
      <c r="K8819" t="n">
        <v>0</v>
      </c>
      <c r="L8819">
        <f>I8819*J8819*(1-K8819)</f>
        <v/>
      </c>
      <c r="M8819">
        <f>VLOOKUP(F8819,Products!A:D,4,FALSE)*I8819</f>
        <v/>
      </c>
      <c r="N8819">
        <f>L8819-M8819</f>
        <v/>
      </c>
    </row>
    <row r="8820">
      <c r="A8820" t="inlineStr">
        <is>
          <t>T1008818</t>
        </is>
      </c>
      <c r="B8820" t="inlineStr">
        <is>
          <t>2025-08-06</t>
        </is>
      </c>
      <c r="C8820" t="inlineStr">
        <is>
          <t>S031</t>
        </is>
      </c>
      <c r="D8820" t="inlineStr">
        <is>
          <t>Store_031</t>
        </is>
      </c>
      <c r="E8820" t="inlineStr">
        <is>
          <t>Central</t>
        </is>
      </c>
      <c r="F8820" t="inlineStr">
        <is>
          <t>P0139</t>
        </is>
      </c>
      <c r="G8820" t="inlineStr">
        <is>
          <t>Prod_0139</t>
        </is>
      </c>
      <c r="H8820" t="inlineStr">
        <is>
          <t>Clothing</t>
        </is>
      </c>
      <c r="I8820" t="n">
        <v>5</v>
      </c>
      <c r="J8820" t="n">
        <v>751.9400000000001</v>
      </c>
      <c r="K8820" t="n">
        <v>0</v>
      </c>
      <c r="L8820">
        <f>I8820*J8820*(1-K8820)</f>
        <v/>
      </c>
      <c r="M8820">
        <f>VLOOKUP(F8820,Products!A:D,4,FALSE)*I8820</f>
        <v/>
      </c>
      <c r="N8820">
        <f>L8820-M8820</f>
        <v/>
      </c>
    </row>
    <row r="8821">
      <c r="A8821" t="inlineStr">
        <is>
          <t>T1008819</t>
        </is>
      </c>
      <c r="B8821" t="inlineStr">
        <is>
          <t>2025-07-12</t>
        </is>
      </c>
      <c r="C8821" t="inlineStr">
        <is>
          <t>S036</t>
        </is>
      </c>
      <c r="D8821" t="inlineStr">
        <is>
          <t>Store_036</t>
        </is>
      </c>
      <c r="E8821" t="inlineStr">
        <is>
          <t>Central</t>
        </is>
      </c>
      <c r="F8821" t="inlineStr">
        <is>
          <t>P0017</t>
        </is>
      </c>
      <c r="G8821" t="inlineStr">
        <is>
          <t>Prod_0017</t>
        </is>
      </c>
      <c r="H8821" t="inlineStr">
        <is>
          <t>Food</t>
        </is>
      </c>
      <c r="I8821" t="n">
        <v>5</v>
      </c>
      <c r="J8821" t="n">
        <v>648.59</v>
      </c>
      <c r="K8821" t="n">
        <v>0</v>
      </c>
      <c r="L8821">
        <f>I8821*J8821*(1-K8821)</f>
        <v/>
      </c>
      <c r="M8821">
        <f>VLOOKUP(F8821,Products!A:D,4,FALSE)*I8821</f>
        <v/>
      </c>
      <c r="N8821">
        <f>L8821-M8821</f>
        <v/>
      </c>
    </row>
    <row r="8822">
      <c r="A8822" t="inlineStr">
        <is>
          <t>T1008820</t>
        </is>
      </c>
      <c r="B8822" t="inlineStr">
        <is>
          <t>2023-10-03</t>
        </is>
      </c>
      <c r="C8822" t="inlineStr">
        <is>
          <t>S023</t>
        </is>
      </c>
      <c r="D8822" t="inlineStr">
        <is>
          <t>Store_023</t>
        </is>
      </c>
      <c r="E8822" t="inlineStr">
        <is>
          <t>South</t>
        </is>
      </c>
      <c r="F8822" t="inlineStr">
        <is>
          <t>P0098</t>
        </is>
      </c>
      <c r="G8822" t="inlineStr">
        <is>
          <t>Prod_0098</t>
        </is>
      </c>
      <c r="H8822" t="inlineStr">
        <is>
          <t>Clothing</t>
        </is>
      </c>
      <c r="I8822" t="n">
        <v>6</v>
      </c>
      <c r="J8822" t="n">
        <v>485.49</v>
      </c>
      <c r="K8822" t="n">
        <v>0.05</v>
      </c>
      <c r="L8822">
        <f>I8822*J8822*(1-K8822)</f>
        <v/>
      </c>
      <c r="M8822">
        <f>VLOOKUP(F8822,Products!A:D,4,FALSE)*I8822</f>
        <v/>
      </c>
      <c r="N8822">
        <f>L8822-M8822</f>
        <v/>
      </c>
    </row>
    <row r="8823">
      <c r="A8823" t="inlineStr">
        <is>
          <t>T1008821</t>
        </is>
      </c>
      <c r="B8823" t="inlineStr">
        <is>
          <t>2023-06-27</t>
        </is>
      </c>
      <c r="C8823" t="inlineStr">
        <is>
          <t>S048</t>
        </is>
      </c>
      <c r="D8823" t="inlineStr">
        <is>
          <t>Store_048</t>
        </is>
      </c>
      <c r="E8823" t="inlineStr">
        <is>
          <t>South</t>
        </is>
      </c>
      <c r="F8823" t="inlineStr">
        <is>
          <t>P0089</t>
        </is>
      </c>
      <c r="G8823" t="inlineStr">
        <is>
          <t>Prod_0089</t>
        </is>
      </c>
      <c r="H8823" t="inlineStr">
        <is>
          <t>Stationery</t>
        </is>
      </c>
      <c r="I8823" t="n">
        <v>9</v>
      </c>
      <c r="J8823" t="n">
        <v>653.49</v>
      </c>
      <c r="K8823" t="n">
        <v>0</v>
      </c>
      <c r="L8823">
        <f>I8823*J8823*(1-K8823)</f>
        <v/>
      </c>
      <c r="M8823">
        <f>VLOOKUP(F8823,Products!A:D,4,FALSE)*I8823</f>
        <v/>
      </c>
      <c r="N8823">
        <f>L8823-M8823</f>
        <v/>
      </c>
    </row>
    <row r="8824">
      <c r="A8824" t="inlineStr">
        <is>
          <t>T1008822</t>
        </is>
      </c>
      <c r="B8824" t="inlineStr">
        <is>
          <t>2024-04-12</t>
        </is>
      </c>
      <c r="C8824" t="inlineStr">
        <is>
          <t>S016</t>
        </is>
      </c>
      <c r="D8824" t="inlineStr">
        <is>
          <t>Store_016</t>
        </is>
      </c>
      <c r="E8824" t="inlineStr">
        <is>
          <t>West</t>
        </is>
      </c>
      <c r="F8824" t="inlineStr">
        <is>
          <t>P0034</t>
        </is>
      </c>
      <c r="G8824" t="inlineStr">
        <is>
          <t>Prod_0034</t>
        </is>
      </c>
      <c r="H8824" t="inlineStr">
        <is>
          <t>Toys</t>
        </is>
      </c>
      <c r="I8824" t="n">
        <v>4</v>
      </c>
      <c r="J8824" t="n">
        <v>476.19</v>
      </c>
      <c r="K8824" t="n">
        <v>0</v>
      </c>
      <c r="L8824">
        <f>I8824*J8824*(1-K8824)</f>
        <v/>
      </c>
      <c r="M8824">
        <f>VLOOKUP(F8824,Products!A:D,4,FALSE)*I8824</f>
        <v/>
      </c>
      <c r="N8824">
        <f>L8824-M8824</f>
        <v/>
      </c>
    </row>
    <row r="8825">
      <c r="A8825" t="inlineStr">
        <is>
          <t>T1008823</t>
        </is>
      </c>
      <c r="B8825" t="inlineStr">
        <is>
          <t>2024-07-16</t>
        </is>
      </c>
      <c r="C8825" t="inlineStr">
        <is>
          <t>S010</t>
        </is>
      </c>
      <c r="D8825" t="inlineStr">
        <is>
          <t>Store_010</t>
        </is>
      </c>
      <c r="E8825" t="inlineStr">
        <is>
          <t>North</t>
        </is>
      </c>
      <c r="F8825" t="inlineStr">
        <is>
          <t>P0191</t>
        </is>
      </c>
      <c r="G8825" t="inlineStr">
        <is>
          <t>Prod_0191</t>
        </is>
      </c>
      <c r="H8825" t="inlineStr">
        <is>
          <t>Food</t>
        </is>
      </c>
      <c r="I8825" t="n">
        <v>3</v>
      </c>
      <c r="J8825" t="n">
        <v>557.39</v>
      </c>
      <c r="K8825" t="n">
        <v>0.2</v>
      </c>
      <c r="L8825">
        <f>I8825*J8825*(1-K8825)</f>
        <v/>
      </c>
      <c r="M8825">
        <f>VLOOKUP(F8825,Products!A:D,4,FALSE)*I8825</f>
        <v/>
      </c>
      <c r="N8825">
        <f>L8825-M8825</f>
        <v/>
      </c>
    </row>
    <row r="8826">
      <c r="A8826" t="inlineStr">
        <is>
          <t>T1008824</t>
        </is>
      </c>
      <c r="B8826" t="inlineStr">
        <is>
          <t>2024-05-13</t>
        </is>
      </c>
      <c r="C8826" t="inlineStr">
        <is>
          <t>S009</t>
        </is>
      </c>
      <c r="D8826" t="inlineStr">
        <is>
          <t>Store_009</t>
        </is>
      </c>
      <c r="E8826" t="inlineStr">
        <is>
          <t>Central</t>
        </is>
      </c>
      <c r="F8826" t="inlineStr">
        <is>
          <t>P0177</t>
        </is>
      </c>
      <c r="G8826" t="inlineStr">
        <is>
          <t>Prod_0177</t>
        </is>
      </c>
      <c r="H8826" t="inlineStr">
        <is>
          <t>Household</t>
        </is>
      </c>
      <c r="I8826" t="n">
        <v>3</v>
      </c>
      <c r="J8826" t="n">
        <v>174.14</v>
      </c>
      <c r="K8826" t="n">
        <v>0.05</v>
      </c>
      <c r="L8826">
        <f>I8826*J8826*(1-K8826)</f>
        <v/>
      </c>
      <c r="M8826">
        <f>VLOOKUP(F8826,Products!A:D,4,FALSE)*I8826</f>
        <v/>
      </c>
      <c r="N8826">
        <f>L8826-M8826</f>
        <v/>
      </c>
    </row>
    <row r="8827">
      <c r="A8827" t="inlineStr">
        <is>
          <t>T1008825</t>
        </is>
      </c>
      <c r="B8827" t="inlineStr">
        <is>
          <t>2023-01-08</t>
        </is>
      </c>
      <c r="C8827" t="inlineStr">
        <is>
          <t>S010</t>
        </is>
      </c>
      <c r="D8827" t="inlineStr">
        <is>
          <t>Store_010</t>
        </is>
      </c>
      <c r="E8827" t="inlineStr">
        <is>
          <t>North</t>
        </is>
      </c>
      <c r="F8827" t="inlineStr">
        <is>
          <t>P0020</t>
        </is>
      </c>
      <c r="G8827" t="inlineStr">
        <is>
          <t>Prod_0020</t>
        </is>
      </c>
      <c r="H8827" t="inlineStr">
        <is>
          <t>Beverages</t>
        </is>
      </c>
      <c r="I8827" t="n">
        <v>3</v>
      </c>
      <c r="J8827" t="n">
        <v>814.63</v>
      </c>
      <c r="K8827" t="n">
        <v>0</v>
      </c>
      <c r="L8827">
        <f>I8827*J8827*(1-K8827)</f>
        <v/>
      </c>
      <c r="M8827">
        <f>VLOOKUP(F8827,Products!A:D,4,FALSE)*I8827</f>
        <v/>
      </c>
      <c r="N8827">
        <f>L8827-M8827</f>
        <v/>
      </c>
    </row>
    <row r="8828">
      <c r="A8828" t="inlineStr">
        <is>
          <t>T1008826</t>
        </is>
      </c>
      <c r="B8828" t="inlineStr">
        <is>
          <t>2023-12-31</t>
        </is>
      </c>
      <c r="C8828" t="inlineStr">
        <is>
          <t>S028</t>
        </is>
      </c>
      <c r="D8828" t="inlineStr">
        <is>
          <t>Store_028</t>
        </is>
      </c>
      <c r="E8828" t="inlineStr">
        <is>
          <t>North</t>
        </is>
      </c>
      <c r="F8828" t="inlineStr">
        <is>
          <t>P0176</t>
        </is>
      </c>
      <c r="G8828" t="inlineStr">
        <is>
          <t>Prod_0176</t>
        </is>
      </c>
      <c r="H8828" t="inlineStr">
        <is>
          <t>Food</t>
        </is>
      </c>
      <c r="I8828" t="n">
        <v>5</v>
      </c>
      <c r="J8828" t="n">
        <v>734.7</v>
      </c>
      <c r="K8828" t="n">
        <v>0.05</v>
      </c>
      <c r="L8828">
        <f>I8828*J8828*(1-K8828)</f>
        <v/>
      </c>
      <c r="M8828">
        <f>VLOOKUP(F8828,Products!A:D,4,FALSE)*I8828</f>
        <v/>
      </c>
      <c r="N8828">
        <f>L8828-M8828</f>
        <v/>
      </c>
    </row>
    <row r="8829">
      <c r="A8829" t="inlineStr">
        <is>
          <t>T1008827</t>
        </is>
      </c>
      <c r="B8829" t="inlineStr">
        <is>
          <t>2024-06-13</t>
        </is>
      </c>
      <c r="C8829" t="inlineStr">
        <is>
          <t>S044</t>
        </is>
      </c>
      <c r="D8829" t="inlineStr">
        <is>
          <t>Store_044</t>
        </is>
      </c>
      <c r="E8829" t="inlineStr">
        <is>
          <t>North</t>
        </is>
      </c>
      <c r="F8829" t="inlineStr">
        <is>
          <t>P0120</t>
        </is>
      </c>
      <c r="G8829" t="inlineStr">
        <is>
          <t>Prod_0120</t>
        </is>
      </c>
      <c r="H8829" t="inlineStr">
        <is>
          <t>Stationery</t>
        </is>
      </c>
      <c r="I8829" t="n">
        <v>3</v>
      </c>
      <c r="J8829" t="n">
        <v>375.75</v>
      </c>
      <c r="K8829" t="n">
        <v>0</v>
      </c>
      <c r="L8829">
        <f>I8829*J8829*(1-K8829)</f>
        <v/>
      </c>
      <c r="M8829">
        <f>VLOOKUP(F8829,Products!A:D,4,FALSE)*I8829</f>
        <v/>
      </c>
      <c r="N8829">
        <f>L8829-M8829</f>
        <v/>
      </c>
    </row>
    <row r="8830">
      <c r="A8830" t="inlineStr">
        <is>
          <t>T1008828</t>
        </is>
      </c>
      <c r="B8830" t="inlineStr">
        <is>
          <t>2025-01-21</t>
        </is>
      </c>
      <c r="C8830" t="inlineStr">
        <is>
          <t>S035</t>
        </is>
      </c>
      <c r="D8830" t="inlineStr">
        <is>
          <t>Store_035</t>
        </is>
      </c>
      <c r="E8830" t="inlineStr">
        <is>
          <t>Central</t>
        </is>
      </c>
      <c r="F8830" t="inlineStr">
        <is>
          <t>P0171</t>
        </is>
      </c>
      <c r="G8830" t="inlineStr">
        <is>
          <t>Prod_0171</t>
        </is>
      </c>
      <c r="H8830" t="inlineStr">
        <is>
          <t>Household</t>
        </is>
      </c>
      <c r="I8830" t="n">
        <v>9</v>
      </c>
      <c r="J8830" t="n">
        <v>272.17</v>
      </c>
      <c r="K8830" t="n">
        <v>0</v>
      </c>
      <c r="L8830">
        <f>I8830*J8830*(1-K8830)</f>
        <v/>
      </c>
      <c r="M8830">
        <f>VLOOKUP(F8830,Products!A:D,4,FALSE)*I8830</f>
        <v/>
      </c>
      <c r="N8830">
        <f>L8830-M8830</f>
        <v/>
      </c>
    </row>
    <row r="8831">
      <c r="A8831" t="inlineStr">
        <is>
          <t>T1008829</t>
        </is>
      </c>
      <c r="B8831" t="inlineStr">
        <is>
          <t>2025-08-19</t>
        </is>
      </c>
      <c r="C8831" t="inlineStr">
        <is>
          <t>S001</t>
        </is>
      </c>
      <c r="D8831" t="inlineStr">
        <is>
          <t>Store_001</t>
        </is>
      </c>
      <c r="E8831" t="inlineStr">
        <is>
          <t>West</t>
        </is>
      </c>
      <c r="F8831" t="inlineStr">
        <is>
          <t>P0091</t>
        </is>
      </c>
      <c r="G8831" t="inlineStr">
        <is>
          <t>Prod_0091</t>
        </is>
      </c>
      <c r="H8831" t="inlineStr">
        <is>
          <t>Toys</t>
        </is>
      </c>
      <c r="I8831" t="n">
        <v>7</v>
      </c>
      <c r="J8831" t="n">
        <v>260.87</v>
      </c>
      <c r="K8831" t="n">
        <v>0</v>
      </c>
      <c r="L8831">
        <f>I8831*J8831*(1-K8831)</f>
        <v/>
      </c>
      <c r="M8831">
        <f>VLOOKUP(F8831,Products!A:D,4,FALSE)*I8831</f>
        <v/>
      </c>
      <c r="N8831">
        <f>L8831-M8831</f>
        <v/>
      </c>
    </row>
    <row r="8832">
      <c r="A8832" t="inlineStr">
        <is>
          <t>T1008830</t>
        </is>
      </c>
      <c r="B8832" t="inlineStr">
        <is>
          <t>2025-07-03</t>
        </is>
      </c>
      <c r="C8832" t="inlineStr">
        <is>
          <t>S045</t>
        </is>
      </c>
      <c r="D8832" t="inlineStr">
        <is>
          <t>Store_045</t>
        </is>
      </c>
      <c r="E8832" t="inlineStr">
        <is>
          <t>East</t>
        </is>
      </c>
      <c r="F8832" t="inlineStr">
        <is>
          <t>P0093</t>
        </is>
      </c>
      <c r="G8832" t="inlineStr">
        <is>
          <t>Prod_0093</t>
        </is>
      </c>
      <c r="H8832" t="inlineStr">
        <is>
          <t>Electronics</t>
        </is>
      </c>
      <c r="I8832" t="n">
        <v>9</v>
      </c>
      <c r="J8832" t="n">
        <v>220.27</v>
      </c>
      <c r="K8832" t="n">
        <v>0</v>
      </c>
      <c r="L8832">
        <f>I8832*J8832*(1-K8832)</f>
        <v/>
      </c>
      <c r="M8832">
        <f>VLOOKUP(F8832,Products!A:D,4,FALSE)*I8832</f>
        <v/>
      </c>
      <c r="N8832">
        <f>L8832-M8832</f>
        <v/>
      </c>
    </row>
    <row r="8833">
      <c r="A8833" t="inlineStr">
        <is>
          <t>T1008831</t>
        </is>
      </c>
      <c r="B8833" t="inlineStr">
        <is>
          <t>2025-04-20</t>
        </is>
      </c>
      <c r="C8833" t="inlineStr">
        <is>
          <t>S021</t>
        </is>
      </c>
      <c r="D8833" t="inlineStr">
        <is>
          <t>Store_021</t>
        </is>
      </c>
      <c r="E8833" t="inlineStr">
        <is>
          <t>North</t>
        </is>
      </c>
      <c r="F8833" t="inlineStr">
        <is>
          <t>P0115</t>
        </is>
      </c>
      <c r="G8833" t="inlineStr">
        <is>
          <t>Prod_0115</t>
        </is>
      </c>
      <c r="H8833" t="inlineStr">
        <is>
          <t>Clothing</t>
        </is>
      </c>
      <c r="I8833" t="n">
        <v>5</v>
      </c>
      <c r="J8833" t="n">
        <v>787.05</v>
      </c>
      <c r="K8833" t="n">
        <v>0.15</v>
      </c>
      <c r="L8833">
        <f>I8833*J8833*(1-K8833)</f>
        <v/>
      </c>
      <c r="M8833">
        <f>VLOOKUP(F8833,Products!A:D,4,FALSE)*I8833</f>
        <v/>
      </c>
      <c r="N8833">
        <f>L8833-M8833</f>
        <v/>
      </c>
    </row>
    <row r="8834">
      <c r="A8834" t="inlineStr">
        <is>
          <t>T1008832</t>
        </is>
      </c>
      <c r="B8834" t="inlineStr">
        <is>
          <t>2023-07-26</t>
        </is>
      </c>
      <c r="C8834" t="inlineStr">
        <is>
          <t>S031</t>
        </is>
      </c>
      <c r="D8834" t="inlineStr">
        <is>
          <t>Store_031</t>
        </is>
      </c>
      <c r="E8834" t="inlineStr">
        <is>
          <t>Central</t>
        </is>
      </c>
      <c r="F8834" t="inlineStr">
        <is>
          <t>P0130</t>
        </is>
      </c>
      <c r="G8834" t="inlineStr">
        <is>
          <t>Prod_0130</t>
        </is>
      </c>
      <c r="H8834" t="inlineStr">
        <is>
          <t>Electronics</t>
        </is>
      </c>
      <c r="I8834" t="n">
        <v>4</v>
      </c>
      <c r="J8834" t="n">
        <v>608.1900000000001</v>
      </c>
      <c r="K8834" t="n">
        <v>0.15</v>
      </c>
      <c r="L8834">
        <f>I8834*J8834*(1-K8834)</f>
        <v/>
      </c>
      <c r="M8834">
        <f>VLOOKUP(F8834,Products!A:D,4,FALSE)*I8834</f>
        <v/>
      </c>
      <c r="N8834">
        <f>L8834-M8834</f>
        <v/>
      </c>
    </row>
    <row r="8835">
      <c r="A8835" t="inlineStr">
        <is>
          <t>T1008833</t>
        </is>
      </c>
      <c r="B8835" t="inlineStr">
        <is>
          <t>2023-10-27</t>
        </is>
      </c>
      <c r="C8835" t="inlineStr">
        <is>
          <t>S016</t>
        </is>
      </c>
      <c r="D8835" t="inlineStr">
        <is>
          <t>Store_016</t>
        </is>
      </c>
      <c r="E8835" t="inlineStr">
        <is>
          <t>West</t>
        </is>
      </c>
      <c r="F8835" t="inlineStr">
        <is>
          <t>P0135</t>
        </is>
      </c>
      <c r="G8835" t="inlineStr">
        <is>
          <t>Prod_0135</t>
        </is>
      </c>
      <c r="H8835" t="inlineStr">
        <is>
          <t>Food</t>
        </is>
      </c>
      <c r="I8835" t="n">
        <v>6</v>
      </c>
      <c r="J8835" t="n">
        <v>97.88</v>
      </c>
      <c r="K8835" t="n">
        <v>0</v>
      </c>
      <c r="L8835">
        <f>I8835*J8835*(1-K8835)</f>
        <v/>
      </c>
      <c r="M8835">
        <f>VLOOKUP(F8835,Products!A:D,4,FALSE)*I8835</f>
        <v/>
      </c>
      <c r="N8835">
        <f>L8835-M8835</f>
        <v/>
      </c>
    </row>
    <row r="8836">
      <c r="A8836" t="inlineStr">
        <is>
          <t>T1008834</t>
        </is>
      </c>
      <c r="B8836" t="inlineStr">
        <is>
          <t>2023-09-17</t>
        </is>
      </c>
      <c r="C8836" t="inlineStr">
        <is>
          <t>S048</t>
        </is>
      </c>
      <c r="D8836" t="inlineStr">
        <is>
          <t>Store_048</t>
        </is>
      </c>
      <c r="E8836" t="inlineStr">
        <is>
          <t>South</t>
        </is>
      </c>
      <c r="F8836" t="inlineStr">
        <is>
          <t>P0160</t>
        </is>
      </c>
      <c r="G8836" t="inlineStr">
        <is>
          <t>Prod_0160</t>
        </is>
      </c>
      <c r="H8836" t="inlineStr">
        <is>
          <t>Food</t>
        </is>
      </c>
      <c r="I8836" t="n">
        <v>4</v>
      </c>
      <c r="J8836" t="n">
        <v>661.03</v>
      </c>
      <c r="K8836" t="n">
        <v>0.05</v>
      </c>
      <c r="L8836">
        <f>I8836*J8836*(1-K8836)</f>
        <v/>
      </c>
      <c r="M8836">
        <f>VLOOKUP(F8836,Products!A:D,4,FALSE)*I8836</f>
        <v/>
      </c>
      <c r="N8836">
        <f>L8836-M8836</f>
        <v/>
      </c>
    </row>
    <row r="8837">
      <c r="A8837" t="inlineStr">
        <is>
          <t>T1008835</t>
        </is>
      </c>
      <c r="B8837" t="inlineStr">
        <is>
          <t>2023-06-15</t>
        </is>
      </c>
      <c r="C8837" t="inlineStr">
        <is>
          <t>S033</t>
        </is>
      </c>
      <c r="D8837" t="inlineStr">
        <is>
          <t>Store_033</t>
        </is>
      </c>
      <c r="E8837" t="inlineStr">
        <is>
          <t>North</t>
        </is>
      </c>
      <c r="F8837" t="inlineStr">
        <is>
          <t>P0028</t>
        </is>
      </c>
      <c r="G8837" t="inlineStr">
        <is>
          <t>Prod_0028</t>
        </is>
      </c>
      <c r="H8837" t="inlineStr">
        <is>
          <t>Food</t>
        </is>
      </c>
      <c r="I8837" t="n">
        <v>3</v>
      </c>
      <c r="J8837" t="n">
        <v>497.8</v>
      </c>
      <c r="K8837" t="n">
        <v>0</v>
      </c>
      <c r="L8837">
        <f>I8837*J8837*(1-K8837)</f>
        <v/>
      </c>
      <c r="M8837">
        <f>VLOOKUP(F8837,Products!A:D,4,FALSE)*I8837</f>
        <v/>
      </c>
      <c r="N8837">
        <f>L8837-M8837</f>
        <v/>
      </c>
    </row>
    <row r="8838">
      <c r="A8838" t="inlineStr">
        <is>
          <t>T1008836</t>
        </is>
      </c>
      <c r="B8838" t="inlineStr">
        <is>
          <t>2024-12-21</t>
        </is>
      </c>
      <c r="C8838" t="inlineStr">
        <is>
          <t>S048</t>
        </is>
      </c>
      <c r="D8838" t="inlineStr">
        <is>
          <t>Store_048</t>
        </is>
      </c>
      <c r="E8838" t="inlineStr">
        <is>
          <t>South</t>
        </is>
      </c>
      <c r="F8838" t="inlineStr">
        <is>
          <t>P0125</t>
        </is>
      </c>
      <c r="G8838" t="inlineStr">
        <is>
          <t>Prod_0125</t>
        </is>
      </c>
      <c r="H8838" t="inlineStr">
        <is>
          <t>Toys</t>
        </is>
      </c>
      <c r="I8838" t="n">
        <v>5</v>
      </c>
      <c r="J8838" t="n">
        <v>302.37</v>
      </c>
      <c r="K8838" t="n">
        <v>0.2</v>
      </c>
      <c r="L8838">
        <f>I8838*J8838*(1-K8838)</f>
        <v/>
      </c>
      <c r="M8838">
        <f>VLOOKUP(F8838,Products!A:D,4,FALSE)*I8838</f>
        <v/>
      </c>
      <c r="N8838">
        <f>L8838-M8838</f>
        <v/>
      </c>
    </row>
    <row r="8839">
      <c r="A8839" t="inlineStr">
        <is>
          <t>T1008837</t>
        </is>
      </c>
      <c r="B8839" t="inlineStr">
        <is>
          <t>2024-06-05</t>
        </is>
      </c>
      <c r="C8839" t="inlineStr">
        <is>
          <t>S036</t>
        </is>
      </c>
      <c r="D8839" t="inlineStr">
        <is>
          <t>Store_036</t>
        </is>
      </c>
      <c r="E8839" t="inlineStr">
        <is>
          <t>Central</t>
        </is>
      </c>
      <c r="F8839" t="inlineStr">
        <is>
          <t>P0002</t>
        </is>
      </c>
      <c r="G8839" t="inlineStr">
        <is>
          <t>Prod_0002</t>
        </is>
      </c>
      <c r="H8839" t="inlineStr">
        <is>
          <t>Food</t>
        </is>
      </c>
      <c r="I8839" t="n">
        <v>9</v>
      </c>
      <c r="J8839" t="n">
        <v>258.51</v>
      </c>
      <c r="K8839" t="n">
        <v>0</v>
      </c>
      <c r="L8839">
        <f>I8839*J8839*(1-K8839)</f>
        <v/>
      </c>
      <c r="M8839">
        <f>VLOOKUP(F8839,Products!A:D,4,FALSE)*I8839</f>
        <v/>
      </c>
      <c r="N8839">
        <f>L8839-M8839</f>
        <v/>
      </c>
    </row>
    <row r="8840">
      <c r="A8840" t="inlineStr">
        <is>
          <t>T1008838</t>
        </is>
      </c>
      <c r="B8840" t="inlineStr">
        <is>
          <t>2024-12-05</t>
        </is>
      </c>
      <c r="C8840" t="inlineStr">
        <is>
          <t>S013</t>
        </is>
      </c>
      <c r="D8840" t="inlineStr">
        <is>
          <t>Store_013</t>
        </is>
      </c>
      <c r="E8840" t="inlineStr">
        <is>
          <t>North</t>
        </is>
      </c>
      <c r="F8840" t="inlineStr">
        <is>
          <t>P0012</t>
        </is>
      </c>
      <c r="G8840" t="inlineStr">
        <is>
          <t>Prod_0012</t>
        </is>
      </c>
      <c r="H8840" t="inlineStr">
        <is>
          <t>Food</t>
        </is>
      </c>
      <c r="I8840" t="n">
        <v>9</v>
      </c>
      <c r="J8840" t="n">
        <v>685.87</v>
      </c>
      <c r="K8840" t="n">
        <v>0</v>
      </c>
      <c r="L8840">
        <f>I8840*J8840*(1-K8840)</f>
        <v/>
      </c>
      <c r="M8840">
        <f>VLOOKUP(F8840,Products!A:D,4,FALSE)*I8840</f>
        <v/>
      </c>
      <c r="N8840">
        <f>L8840-M8840</f>
        <v/>
      </c>
    </row>
    <row r="8841">
      <c r="A8841" t="inlineStr">
        <is>
          <t>T1008839</t>
        </is>
      </c>
      <c r="B8841" t="inlineStr">
        <is>
          <t>2023-03-28</t>
        </is>
      </c>
      <c r="C8841" t="inlineStr">
        <is>
          <t>S045</t>
        </is>
      </c>
      <c r="D8841" t="inlineStr">
        <is>
          <t>Store_045</t>
        </is>
      </c>
      <c r="E8841" t="inlineStr">
        <is>
          <t>East</t>
        </is>
      </c>
      <c r="F8841" t="inlineStr">
        <is>
          <t>P0103</t>
        </is>
      </c>
      <c r="G8841" t="inlineStr">
        <is>
          <t>Prod_0103</t>
        </is>
      </c>
      <c r="H8841" t="inlineStr">
        <is>
          <t>Stationery</t>
        </is>
      </c>
      <c r="I8841" t="n">
        <v>2</v>
      </c>
      <c r="J8841" t="n">
        <v>728.63</v>
      </c>
      <c r="K8841" t="n">
        <v>0</v>
      </c>
      <c r="L8841">
        <f>I8841*J8841*(1-K8841)</f>
        <v/>
      </c>
      <c r="M8841">
        <f>VLOOKUP(F8841,Products!A:D,4,FALSE)*I8841</f>
        <v/>
      </c>
      <c r="N8841">
        <f>L8841-M8841</f>
        <v/>
      </c>
    </row>
    <row r="8842">
      <c r="A8842" t="inlineStr">
        <is>
          <t>T1008840</t>
        </is>
      </c>
      <c r="B8842" t="inlineStr">
        <is>
          <t>2024-02-03</t>
        </is>
      </c>
      <c r="C8842" t="inlineStr">
        <is>
          <t>S044</t>
        </is>
      </c>
      <c r="D8842" t="inlineStr">
        <is>
          <t>Store_044</t>
        </is>
      </c>
      <c r="E8842" t="inlineStr">
        <is>
          <t>North</t>
        </is>
      </c>
      <c r="F8842" t="inlineStr">
        <is>
          <t>P0099</t>
        </is>
      </c>
      <c r="G8842" t="inlineStr">
        <is>
          <t>Prod_0099</t>
        </is>
      </c>
      <c r="H8842" t="inlineStr">
        <is>
          <t>Beverages</t>
        </is>
      </c>
      <c r="I8842" t="n">
        <v>9</v>
      </c>
      <c r="J8842" t="n">
        <v>123.62</v>
      </c>
      <c r="K8842" t="n">
        <v>0.1</v>
      </c>
      <c r="L8842">
        <f>I8842*J8842*(1-K8842)</f>
        <v/>
      </c>
      <c r="M8842">
        <f>VLOOKUP(F8842,Products!A:D,4,FALSE)*I8842</f>
        <v/>
      </c>
      <c r="N8842">
        <f>L8842-M8842</f>
        <v/>
      </c>
    </row>
    <row r="8843">
      <c r="A8843" t="inlineStr">
        <is>
          <t>T1008841</t>
        </is>
      </c>
      <c r="B8843" t="inlineStr">
        <is>
          <t>2024-04-10</t>
        </is>
      </c>
      <c r="C8843" t="inlineStr">
        <is>
          <t>S011</t>
        </is>
      </c>
      <c r="D8843" t="inlineStr">
        <is>
          <t>Store_011</t>
        </is>
      </c>
      <c r="E8843" t="inlineStr">
        <is>
          <t>South</t>
        </is>
      </c>
      <c r="F8843" t="inlineStr">
        <is>
          <t>P0104</t>
        </is>
      </c>
      <c r="G8843" t="inlineStr">
        <is>
          <t>Prod_0104</t>
        </is>
      </c>
      <c r="H8843" t="inlineStr">
        <is>
          <t>Clothing</t>
        </is>
      </c>
      <c r="I8843" t="n">
        <v>1</v>
      </c>
      <c r="J8843" t="n">
        <v>756.29</v>
      </c>
      <c r="K8843" t="n">
        <v>0.05</v>
      </c>
      <c r="L8843">
        <f>I8843*J8843*(1-K8843)</f>
        <v/>
      </c>
      <c r="M8843">
        <f>VLOOKUP(F8843,Products!A:D,4,FALSE)*I8843</f>
        <v/>
      </c>
      <c r="N8843">
        <f>L8843-M8843</f>
        <v/>
      </c>
    </row>
    <row r="8844">
      <c r="A8844" t="inlineStr">
        <is>
          <t>T1008842</t>
        </is>
      </c>
      <c r="B8844" t="inlineStr">
        <is>
          <t>2023-06-24</t>
        </is>
      </c>
      <c r="C8844" t="inlineStr">
        <is>
          <t>S040</t>
        </is>
      </c>
      <c r="D8844" t="inlineStr">
        <is>
          <t>Store_040</t>
        </is>
      </c>
      <c r="E8844" t="inlineStr">
        <is>
          <t>Central</t>
        </is>
      </c>
      <c r="F8844" t="inlineStr">
        <is>
          <t>P0102</t>
        </is>
      </c>
      <c r="G8844" t="inlineStr">
        <is>
          <t>Prod_0102</t>
        </is>
      </c>
      <c r="H8844" t="inlineStr">
        <is>
          <t>Food</t>
        </is>
      </c>
      <c r="I8844" t="n">
        <v>7</v>
      </c>
      <c r="J8844" t="n">
        <v>718.0599999999999</v>
      </c>
      <c r="K8844" t="n">
        <v>0.05</v>
      </c>
      <c r="L8844">
        <f>I8844*J8844*(1-K8844)</f>
        <v/>
      </c>
      <c r="M8844">
        <f>VLOOKUP(F8844,Products!A:D,4,FALSE)*I8844</f>
        <v/>
      </c>
      <c r="N8844">
        <f>L8844-M8844</f>
        <v/>
      </c>
    </row>
    <row r="8845">
      <c r="A8845" t="inlineStr">
        <is>
          <t>T1008843</t>
        </is>
      </c>
      <c r="B8845" t="inlineStr">
        <is>
          <t>2025-07-24</t>
        </is>
      </c>
      <c r="C8845" t="inlineStr">
        <is>
          <t>S019</t>
        </is>
      </c>
      <c r="D8845" t="inlineStr">
        <is>
          <t>Store_019</t>
        </is>
      </c>
      <c r="E8845" t="inlineStr">
        <is>
          <t>East</t>
        </is>
      </c>
      <c r="F8845" t="inlineStr">
        <is>
          <t>P0191</t>
        </is>
      </c>
      <c r="G8845" t="inlineStr">
        <is>
          <t>Prod_0191</t>
        </is>
      </c>
      <c r="H8845" t="inlineStr">
        <is>
          <t>Food</t>
        </is>
      </c>
      <c r="I8845" t="n">
        <v>4</v>
      </c>
      <c r="J8845" t="n">
        <v>602.45</v>
      </c>
      <c r="K8845" t="n">
        <v>0</v>
      </c>
      <c r="L8845">
        <f>I8845*J8845*(1-K8845)</f>
        <v/>
      </c>
      <c r="M8845">
        <f>VLOOKUP(F8845,Products!A:D,4,FALSE)*I8845</f>
        <v/>
      </c>
      <c r="N8845">
        <f>L8845-M8845</f>
        <v/>
      </c>
    </row>
    <row r="8846">
      <c r="A8846" t="inlineStr">
        <is>
          <t>T1008844</t>
        </is>
      </c>
      <c r="B8846" t="inlineStr">
        <is>
          <t>2025-09-13</t>
        </is>
      </c>
      <c r="C8846" t="inlineStr">
        <is>
          <t>S017</t>
        </is>
      </c>
      <c r="D8846" t="inlineStr">
        <is>
          <t>Store_017</t>
        </is>
      </c>
      <c r="E8846" t="inlineStr">
        <is>
          <t>South</t>
        </is>
      </c>
      <c r="F8846" t="inlineStr">
        <is>
          <t>P0150</t>
        </is>
      </c>
      <c r="G8846" t="inlineStr">
        <is>
          <t>Prod_0150</t>
        </is>
      </c>
      <c r="H8846" t="inlineStr">
        <is>
          <t>Clothing</t>
        </is>
      </c>
      <c r="I8846" t="n">
        <v>7</v>
      </c>
      <c r="J8846" t="n">
        <v>419.54</v>
      </c>
      <c r="K8846" t="n">
        <v>0.15</v>
      </c>
      <c r="L8846">
        <f>I8846*J8846*(1-K8846)</f>
        <v/>
      </c>
      <c r="M8846">
        <f>VLOOKUP(F8846,Products!A:D,4,FALSE)*I8846</f>
        <v/>
      </c>
      <c r="N8846">
        <f>L8846-M8846</f>
        <v/>
      </c>
    </row>
    <row r="8847">
      <c r="A8847" t="inlineStr">
        <is>
          <t>T1008845</t>
        </is>
      </c>
      <c r="B8847" t="inlineStr">
        <is>
          <t>2023-06-20</t>
        </is>
      </c>
      <c r="C8847" t="inlineStr">
        <is>
          <t>S001</t>
        </is>
      </c>
      <c r="D8847" t="inlineStr">
        <is>
          <t>Store_001</t>
        </is>
      </c>
      <c r="E8847" t="inlineStr">
        <is>
          <t>West</t>
        </is>
      </c>
      <c r="F8847" t="inlineStr">
        <is>
          <t>P0174</t>
        </is>
      </c>
      <c r="G8847" t="inlineStr">
        <is>
          <t>Prod_0174</t>
        </is>
      </c>
      <c r="H8847" t="inlineStr">
        <is>
          <t>Food</t>
        </is>
      </c>
      <c r="I8847" t="n">
        <v>2</v>
      </c>
      <c r="J8847" t="n">
        <v>77.47</v>
      </c>
      <c r="K8847" t="n">
        <v>0</v>
      </c>
      <c r="L8847">
        <f>I8847*J8847*(1-K8847)</f>
        <v/>
      </c>
      <c r="M8847">
        <f>VLOOKUP(F8847,Products!A:D,4,FALSE)*I8847</f>
        <v/>
      </c>
      <c r="N8847">
        <f>L8847-M8847</f>
        <v/>
      </c>
    </row>
    <row r="8848">
      <c r="A8848" t="inlineStr">
        <is>
          <t>T1008846</t>
        </is>
      </c>
      <c r="B8848" t="inlineStr">
        <is>
          <t>2023-02-08</t>
        </is>
      </c>
      <c r="C8848" t="inlineStr">
        <is>
          <t>S041</t>
        </is>
      </c>
      <c r="D8848" t="inlineStr">
        <is>
          <t>Store_041</t>
        </is>
      </c>
      <c r="E8848" t="inlineStr">
        <is>
          <t>East</t>
        </is>
      </c>
      <c r="F8848" t="inlineStr">
        <is>
          <t>P0043</t>
        </is>
      </c>
      <c r="G8848" t="inlineStr">
        <is>
          <t>Prod_0043</t>
        </is>
      </c>
      <c r="H8848" t="inlineStr">
        <is>
          <t>Food</t>
        </is>
      </c>
      <c r="I8848" t="n">
        <v>3</v>
      </c>
      <c r="J8848" t="n">
        <v>275.53</v>
      </c>
      <c r="K8848" t="n">
        <v>0</v>
      </c>
      <c r="L8848">
        <f>I8848*J8848*(1-K8848)</f>
        <v/>
      </c>
      <c r="M8848">
        <f>VLOOKUP(F8848,Products!A:D,4,FALSE)*I8848</f>
        <v/>
      </c>
      <c r="N8848">
        <f>L8848-M8848</f>
        <v/>
      </c>
    </row>
    <row r="8849">
      <c r="A8849" t="inlineStr">
        <is>
          <t>T1008847</t>
        </is>
      </c>
      <c r="B8849" t="inlineStr">
        <is>
          <t>2024-07-07</t>
        </is>
      </c>
      <c r="C8849" t="inlineStr">
        <is>
          <t>S036</t>
        </is>
      </c>
      <c r="D8849" t="inlineStr">
        <is>
          <t>Store_036</t>
        </is>
      </c>
      <c r="E8849" t="inlineStr">
        <is>
          <t>Central</t>
        </is>
      </c>
      <c r="F8849" t="inlineStr">
        <is>
          <t>P0032</t>
        </is>
      </c>
      <c r="G8849" t="inlineStr">
        <is>
          <t>Prod_0032</t>
        </is>
      </c>
      <c r="H8849" t="inlineStr">
        <is>
          <t>Beverages</t>
        </is>
      </c>
      <c r="I8849" t="n">
        <v>6</v>
      </c>
      <c r="J8849" t="n">
        <v>358.1</v>
      </c>
      <c r="K8849" t="n">
        <v>0</v>
      </c>
      <c r="L8849">
        <f>I8849*J8849*(1-K8849)</f>
        <v/>
      </c>
      <c r="M8849">
        <f>VLOOKUP(F8849,Products!A:D,4,FALSE)*I8849</f>
        <v/>
      </c>
      <c r="N8849">
        <f>L8849-M8849</f>
        <v/>
      </c>
    </row>
    <row r="8850">
      <c r="A8850" t="inlineStr">
        <is>
          <t>T1008848</t>
        </is>
      </c>
      <c r="B8850" t="inlineStr">
        <is>
          <t>2024-02-05</t>
        </is>
      </c>
      <c r="C8850" t="inlineStr">
        <is>
          <t>S041</t>
        </is>
      </c>
      <c r="D8850" t="inlineStr">
        <is>
          <t>Store_041</t>
        </is>
      </c>
      <c r="E8850" t="inlineStr">
        <is>
          <t>East</t>
        </is>
      </c>
      <c r="F8850" t="inlineStr">
        <is>
          <t>P0154</t>
        </is>
      </c>
      <c r="G8850" t="inlineStr">
        <is>
          <t>Prod_0154</t>
        </is>
      </c>
      <c r="H8850" t="inlineStr">
        <is>
          <t>Toys</t>
        </is>
      </c>
      <c r="I8850" t="n">
        <v>8</v>
      </c>
      <c r="J8850" t="n">
        <v>362.1</v>
      </c>
      <c r="K8850" t="n">
        <v>0.05</v>
      </c>
      <c r="L8850">
        <f>I8850*J8850*(1-K8850)</f>
        <v/>
      </c>
      <c r="M8850">
        <f>VLOOKUP(F8850,Products!A:D,4,FALSE)*I8850</f>
        <v/>
      </c>
      <c r="N8850">
        <f>L8850-M8850</f>
        <v/>
      </c>
    </row>
    <row r="8851">
      <c r="A8851" t="inlineStr">
        <is>
          <t>T1008849</t>
        </is>
      </c>
      <c r="B8851" t="inlineStr">
        <is>
          <t>2025-05-12</t>
        </is>
      </c>
      <c r="C8851" t="inlineStr">
        <is>
          <t>S026</t>
        </is>
      </c>
      <c r="D8851" t="inlineStr">
        <is>
          <t>Store_026</t>
        </is>
      </c>
      <c r="E8851" t="inlineStr">
        <is>
          <t>North</t>
        </is>
      </c>
      <c r="F8851" t="inlineStr">
        <is>
          <t>P0084</t>
        </is>
      </c>
      <c r="G8851" t="inlineStr">
        <is>
          <t>Prod_0084</t>
        </is>
      </c>
      <c r="H8851" t="inlineStr">
        <is>
          <t>Beverages</t>
        </is>
      </c>
      <c r="I8851" t="n">
        <v>5</v>
      </c>
      <c r="J8851" t="n">
        <v>928.13</v>
      </c>
      <c r="K8851" t="n">
        <v>0.1</v>
      </c>
      <c r="L8851">
        <f>I8851*J8851*(1-K8851)</f>
        <v/>
      </c>
      <c r="M8851">
        <f>VLOOKUP(F8851,Products!A:D,4,FALSE)*I8851</f>
        <v/>
      </c>
      <c r="N8851">
        <f>L8851-M8851</f>
        <v/>
      </c>
    </row>
    <row r="8852">
      <c r="A8852" t="inlineStr">
        <is>
          <t>T1008850</t>
        </is>
      </c>
      <c r="B8852" t="inlineStr">
        <is>
          <t>2024-06-05</t>
        </is>
      </c>
      <c r="C8852" t="inlineStr">
        <is>
          <t>S044</t>
        </is>
      </c>
      <c r="D8852" t="inlineStr">
        <is>
          <t>Store_044</t>
        </is>
      </c>
      <c r="E8852" t="inlineStr">
        <is>
          <t>North</t>
        </is>
      </c>
      <c r="F8852" t="inlineStr">
        <is>
          <t>P0082</t>
        </is>
      </c>
      <c r="G8852" t="inlineStr">
        <is>
          <t>Prod_0082</t>
        </is>
      </c>
      <c r="H8852" t="inlineStr">
        <is>
          <t>Food</t>
        </is>
      </c>
      <c r="I8852" t="n">
        <v>1</v>
      </c>
      <c r="J8852" t="n">
        <v>648.54</v>
      </c>
      <c r="K8852" t="n">
        <v>0</v>
      </c>
      <c r="L8852">
        <f>I8852*J8852*(1-K8852)</f>
        <v/>
      </c>
      <c r="M8852">
        <f>VLOOKUP(F8852,Products!A:D,4,FALSE)*I8852</f>
        <v/>
      </c>
      <c r="N8852">
        <f>L8852-M8852</f>
        <v/>
      </c>
    </row>
    <row r="8853">
      <c r="A8853" t="inlineStr">
        <is>
          <t>T1008851</t>
        </is>
      </c>
      <c r="B8853" t="inlineStr">
        <is>
          <t>2024-05-23</t>
        </is>
      </c>
      <c r="C8853" t="inlineStr">
        <is>
          <t>S020</t>
        </is>
      </c>
      <c r="D8853" t="inlineStr">
        <is>
          <t>Store_020</t>
        </is>
      </c>
      <c r="E8853" t="inlineStr">
        <is>
          <t>West</t>
        </is>
      </c>
      <c r="F8853" t="inlineStr">
        <is>
          <t>P0065</t>
        </is>
      </c>
      <c r="G8853" t="inlineStr">
        <is>
          <t>Prod_0065</t>
        </is>
      </c>
      <c r="H8853" t="inlineStr">
        <is>
          <t>Beverages</t>
        </is>
      </c>
      <c r="I8853" t="n">
        <v>9</v>
      </c>
      <c r="J8853" t="n">
        <v>205.67</v>
      </c>
      <c r="K8853" t="n">
        <v>0</v>
      </c>
      <c r="L8853">
        <f>I8853*J8853*(1-K8853)</f>
        <v/>
      </c>
      <c r="M8853">
        <f>VLOOKUP(F8853,Products!A:D,4,FALSE)*I8853</f>
        <v/>
      </c>
      <c r="N8853">
        <f>L8853-M8853</f>
        <v/>
      </c>
    </row>
    <row r="8854">
      <c r="A8854" t="inlineStr">
        <is>
          <t>T1008852</t>
        </is>
      </c>
      <c r="B8854" t="inlineStr">
        <is>
          <t>2024-12-26</t>
        </is>
      </c>
      <c r="C8854" t="inlineStr">
        <is>
          <t>S010</t>
        </is>
      </c>
      <c r="D8854" t="inlineStr">
        <is>
          <t>Store_010</t>
        </is>
      </c>
      <c r="E8854" t="inlineStr">
        <is>
          <t>North</t>
        </is>
      </c>
      <c r="F8854" t="inlineStr">
        <is>
          <t>P0040</t>
        </is>
      </c>
      <c r="G8854" t="inlineStr">
        <is>
          <t>Prod_0040</t>
        </is>
      </c>
      <c r="H8854" t="inlineStr">
        <is>
          <t>Toys</t>
        </is>
      </c>
      <c r="I8854" t="n">
        <v>6</v>
      </c>
      <c r="J8854" t="n">
        <v>74.59</v>
      </c>
      <c r="K8854" t="n">
        <v>0.05</v>
      </c>
      <c r="L8854">
        <f>I8854*J8854*(1-K8854)</f>
        <v/>
      </c>
      <c r="M8854">
        <f>VLOOKUP(F8854,Products!A:D,4,FALSE)*I8854</f>
        <v/>
      </c>
      <c r="N8854">
        <f>L8854-M8854</f>
        <v/>
      </c>
    </row>
    <row r="8855">
      <c r="A8855" t="inlineStr">
        <is>
          <t>T1008853</t>
        </is>
      </c>
      <c r="B8855" t="inlineStr">
        <is>
          <t>2024-11-12</t>
        </is>
      </c>
      <c r="C8855" t="inlineStr">
        <is>
          <t>S016</t>
        </is>
      </c>
      <c r="D8855" t="inlineStr">
        <is>
          <t>Store_016</t>
        </is>
      </c>
      <c r="E8855" t="inlineStr">
        <is>
          <t>West</t>
        </is>
      </c>
      <c r="F8855" t="inlineStr">
        <is>
          <t>P0104</t>
        </is>
      </c>
      <c r="G8855" t="inlineStr">
        <is>
          <t>Prod_0104</t>
        </is>
      </c>
      <c r="H8855" t="inlineStr">
        <is>
          <t>Clothing</t>
        </is>
      </c>
      <c r="I8855" t="n">
        <v>1</v>
      </c>
      <c r="J8855" t="n">
        <v>627.74</v>
      </c>
      <c r="K8855" t="n">
        <v>0</v>
      </c>
      <c r="L8855">
        <f>I8855*J8855*(1-K8855)</f>
        <v/>
      </c>
      <c r="M8855">
        <f>VLOOKUP(F8855,Products!A:D,4,FALSE)*I8855</f>
        <v/>
      </c>
      <c r="N8855">
        <f>L8855-M8855</f>
        <v/>
      </c>
    </row>
    <row r="8856">
      <c r="A8856" t="inlineStr">
        <is>
          <t>T1008854</t>
        </is>
      </c>
      <c r="B8856" t="inlineStr">
        <is>
          <t>2024-11-26</t>
        </is>
      </c>
      <c r="C8856" t="inlineStr">
        <is>
          <t>S006</t>
        </is>
      </c>
      <c r="D8856" t="inlineStr">
        <is>
          <t>Store_006</t>
        </is>
      </c>
      <c r="E8856" t="inlineStr">
        <is>
          <t>East</t>
        </is>
      </c>
      <c r="F8856" t="inlineStr">
        <is>
          <t>P0094</t>
        </is>
      </c>
      <c r="G8856" t="inlineStr">
        <is>
          <t>Prod_0094</t>
        </is>
      </c>
      <c r="H8856" t="inlineStr">
        <is>
          <t>Toys</t>
        </is>
      </c>
      <c r="I8856" t="n">
        <v>4</v>
      </c>
      <c r="J8856" t="n">
        <v>697.5</v>
      </c>
      <c r="K8856" t="n">
        <v>0.05</v>
      </c>
      <c r="L8856">
        <f>I8856*J8856*(1-K8856)</f>
        <v/>
      </c>
      <c r="M8856">
        <f>VLOOKUP(F8856,Products!A:D,4,FALSE)*I8856</f>
        <v/>
      </c>
      <c r="N8856">
        <f>L8856-M8856</f>
        <v/>
      </c>
    </row>
    <row r="8857">
      <c r="A8857" t="inlineStr">
        <is>
          <t>T1008855</t>
        </is>
      </c>
      <c r="B8857" t="inlineStr">
        <is>
          <t>2023-01-25</t>
        </is>
      </c>
      <c r="C8857" t="inlineStr">
        <is>
          <t>S004</t>
        </is>
      </c>
      <c r="D8857" t="inlineStr">
        <is>
          <t>Store_004</t>
        </is>
      </c>
      <c r="E8857" t="inlineStr">
        <is>
          <t>Central</t>
        </is>
      </c>
      <c r="F8857" t="inlineStr">
        <is>
          <t>P0022</t>
        </is>
      </c>
      <c r="G8857" t="inlineStr">
        <is>
          <t>Prod_0022</t>
        </is>
      </c>
      <c r="H8857" t="inlineStr">
        <is>
          <t>Beverages</t>
        </is>
      </c>
      <c r="I8857" t="n">
        <v>6</v>
      </c>
      <c r="J8857" t="n">
        <v>260.91</v>
      </c>
      <c r="K8857" t="n">
        <v>0</v>
      </c>
      <c r="L8857">
        <f>I8857*J8857*(1-K8857)</f>
        <v/>
      </c>
      <c r="M8857">
        <f>VLOOKUP(F8857,Products!A:D,4,FALSE)*I8857</f>
        <v/>
      </c>
      <c r="N8857">
        <f>L8857-M8857</f>
        <v/>
      </c>
    </row>
    <row r="8858">
      <c r="A8858" t="inlineStr">
        <is>
          <t>T1008856</t>
        </is>
      </c>
      <c r="B8858" t="inlineStr">
        <is>
          <t>2023-05-10</t>
        </is>
      </c>
      <c r="C8858" t="inlineStr">
        <is>
          <t>S033</t>
        </is>
      </c>
      <c r="D8858" t="inlineStr">
        <is>
          <t>Store_033</t>
        </is>
      </c>
      <c r="E8858" t="inlineStr">
        <is>
          <t>North</t>
        </is>
      </c>
      <c r="F8858" t="inlineStr">
        <is>
          <t>P0017</t>
        </is>
      </c>
      <c r="G8858" t="inlineStr">
        <is>
          <t>Prod_0017</t>
        </is>
      </c>
      <c r="H8858" t="inlineStr">
        <is>
          <t>Food</t>
        </is>
      </c>
      <c r="I8858" t="n">
        <v>7</v>
      </c>
      <c r="J8858" t="n">
        <v>664.8200000000001</v>
      </c>
      <c r="K8858" t="n">
        <v>0</v>
      </c>
      <c r="L8858">
        <f>I8858*J8858*(1-K8858)</f>
        <v/>
      </c>
      <c r="M8858">
        <f>VLOOKUP(F8858,Products!A:D,4,FALSE)*I8858</f>
        <v/>
      </c>
      <c r="N8858">
        <f>L8858-M8858</f>
        <v/>
      </c>
    </row>
    <row r="8859">
      <c r="A8859" t="inlineStr">
        <is>
          <t>T1008857</t>
        </is>
      </c>
      <c r="B8859" t="inlineStr">
        <is>
          <t>2025-08-05</t>
        </is>
      </c>
      <c r="C8859" t="inlineStr">
        <is>
          <t>S035</t>
        </is>
      </c>
      <c r="D8859" t="inlineStr">
        <is>
          <t>Store_035</t>
        </is>
      </c>
      <c r="E8859" t="inlineStr">
        <is>
          <t>Central</t>
        </is>
      </c>
      <c r="F8859" t="inlineStr">
        <is>
          <t>P0155</t>
        </is>
      </c>
      <c r="G8859" t="inlineStr">
        <is>
          <t>Prod_0155</t>
        </is>
      </c>
      <c r="H8859" t="inlineStr">
        <is>
          <t>Electronics</t>
        </is>
      </c>
      <c r="I8859" t="n">
        <v>1</v>
      </c>
      <c r="J8859" t="n">
        <v>441.56</v>
      </c>
      <c r="K8859" t="n">
        <v>0</v>
      </c>
      <c r="L8859">
        <f>I8859*J8859*(1-K8859)</f>
        <v/>
      </c>
      <c r="M8859">
        <f>VLOOKUP(F8859,Products!A:D,4,FALSE)*I8859</f>
        <v/>
      </c>
      <c r="N8859">
        <f>L8859-M8859</f>
        <v/>
      </c>
    </row>
    <row r="8860">
      <c r="A8860" t="inlineStr">
        <is>
          <t>T1008858</t>
        </is>
      </c>
      <c r="B8860" t="inlineStr">
        <is>
          <t>2023-09-16</t>
        </is>
      </c>
      <c r="C8860" t="inlineStr">
        <is>
          <t>S047</t>
        </is>
      </c>
      <c r="D8860" t="inlineStr">
        <is>
          <t>Store_047</t>
        </is>
      </c>
      <c r="E8860" t="inlineStr">
        <is>
          <t>North</t>
        </is>
      </c>
      <c r="F8860" t="inlineStr">
        <is>
          <t>P0153</t>
        </is>
      </c>
      <c r="G8860" t="inlineStr">
        <is>
          <t>Prod_0153</t>
        </is>
      </c>
      <c r="H8860" t="inlineStr">
        <is>
          <t>Clothing</t>
        </is>
      </c>
      <c r="I8860" t="n">
        <v>9</v>
      </c>
      <c r="J8860" t="n">
        <v>192.99</v>
      </c>
      <c r="K8860" t="n">
        <v>0</v>
      </c>
      <c r="L8860">
        <f>I8860*J8860*(1-K8860)</f>
        <v/>
      </c>
      <c r="M8860">
        <f>VLOOKUP(F8860,Products!A:D,4,FALSE)*I8860</f>
        <v/>
      </c>
      <c r="N8860">
        <f>L8860-M8860</f>
        <v/>
      </c>
    </row>
    <row r="8861">
      <c r="A8861" t="inlineStr">
        <is>
          <t>T1008859</t>
        </is>
      </c>
      <c r="B8861" t="inlineStr">
        <is>
          <t>2023-11-19</t>
        </is>
      </c>
      <c r="C8861" t="inlineStr">
        <is>
          <t>S035</t>
        </is>
      </c>
      <c r="D8861" t="inlineStr">
        <is>
          <t>Store_035</t>
        </is>
      </c>
      <c r="E8861" t="inlineStr">
        <is>
          <t>Central</t>
        </is>
      </c>
      <c r="F8861" t="inlineStr">
        <is>
          <t>P0064</t>
        </is>
      </c>
      <c r="G8861" t="inlineStr">
        <is>
          <t>Prod_0064</t>
        </is>
      </c>
      <c r="H8861" t="inlineStr">
        <is>
          <t>Beverages</t>
        </is>
      </c>
      <c r="I8861" t="n">
        <v>7</v>
      </c>
      <c r="J8861" t="n">
        <v>777.48</v>
      </c>
      <c r="K8861" t="n">
        <v>0.15</v>
      </c>
      <c r="L8861">
        <f>I8861*J8861*(1-K8861)</f>
        <v/>
      </c>
      <c r="M8861">
        <f>VLOOKUP(F8861,Products!A:D,4,FALSE)*I8861</f>
        <v/>
      </c>
      <c r="N8861">
        <f>L8861-M8861</f>
        <v/>
      </c>
    </row>
    <row r="8862">
      <c r="A8862" t="inlineStr">
        <is>
          <t>T1008860</t>
        </is>
      </c>
      <c r="B8862" t="inlineStr">
        <is>
          <t>2024-03-27</t>
        </is>
      </c>
      <c r="C8862" t="inlineStr">
        <is>
          <t>S022</t>
        </is>
      </c>
      <c r="D8862" t="inlineStr">
        <is>
          <t>Store_022</t>
        </is>
      </c>
      <c r="E8862" t="inlineStr">
        <is>
          <t>East</t>
        </is>
      </c>
      <c r="F8862" t="inlineStr">
        <is>
          <t>P0079</t>
        </is>
      </c>
      <c r="G8862" t="inlineStr">
        <is>
          <t>Prod_0079</t>
        </is>
      </c>
      <c r="H8862" t="inlineStr">
        <is>
          <t>Food</t>
        </is>
      </c>
      <c r="I8862" t="n">
        <v>9</v>
      </c>
      <c r="J8862" t="n">
        <v>579.54</v>
      </c>
      <c r="K8862" t="n">
        <v>0.2</v>
      </c>
      <c r="L8862">
        <f>I8862*J8862*(1-K8862)</f>
        <v/>
      </c>
      <c r="M8862">
        <f>VLOOKUP(F8862,Products!A:D,4,FALSE)*I8862</f>
        <v/>
      </c>
      <c r="N8862">
        <f>L8862-M8862</f>
        <v/>
      </c>
    </row>
    <row r="8863">
      <c r="A8863" t="inlineStr">
        <is>
          <t>T1008861</t>
        </is>
      </c>
      <c r="B8863" t="inlineStr">
        <is>
          <t>2023-12-05</t>
        </is>
      </c>
      <c r="C8863" t="inlineStr">
        <is>
          <t>S019</t>
        </is>
      </c>
      <c r="D8863" t="inlineStr">
        <is>
          <t>Store_019</t>
        </is>
      </c>
      <c r="E8863" t="inlineStr">
        <is>
          <t>East</t>
        </is>
      </c>
      <c r="F8863" t="inlineStr">
        <is>
          <t>P0145</t>
        </is>
      </c>
      <c r="G8863" t="inlineStr">
        <is>
          <t>Prod_0145</t>
        </is>
      </c>
      <c r="H8863" t="inlineStr">
        <is>
          <t>Electronics</t>
        </is>
      </c>
      <c r="I8863" t="n">
        <v>6</v>
      </c>
      <c r="J8863" t="n">
        <v>613.25</v>
      </c>
      <c r="K8863" t="n">
        <v>0</v>
      </c>
      <c r="L8863">
        <f>I8863*J8863*(1-K8863)</f>
        <v/>
      </c>
      <c r="M8863">
        <f>VLOOKUP(F8863,Products!A:D,4,FALSE)*I8863</f>
        <v/>
      </c>
      <c r="N8863">
        <f>L8863-M8863</f>
        <v/>
      </c>
    </row>
    <row r="8864">
      <c r="A8864" t="inlineStr">
        <is>
          <t>T1008862</t>
        </is>
      </c>
      <c r="B8864" t="inlineStr">
        <is>
          <t>2024-11-13</t>
        </is>
      </c>
      <c r="C8864" t="inlineStr">
        <is>
          <t>S006</t>
        </is>
      </c>
      <c r="D8864" t="inlineStr">
        <is>
          <t>Store_006</t>
        </is>
      </c>
      <c r="E8864" t="inlineStr">
        <is>
          <t>East</t>
        </is>
      </c>
      <c r="F8864" t="inlineStr">
        <is>
          <t>P0087</t>
        </is>
      </c>
      <c r="G8864" t="inlineStr">
        <is>
          <t>Prod_0087</t>
        </is>
      </c>
      <c r="H8864" t="inlineStr">
        <is>
          <t>Clothing</t>
        </is>
      </c>
      <c r="I8864" t="n">
        <v>6</v>
      </c>
      <c r="J8864" t="n">
        <v>372.84</v>
      </c>
      <c r="K8864" t="n">
        <v>0</v>
      </c>
      <c r="L8864">
        <f>I8864*J8864*(1-K8864)</f>
        <v/>
      </c>
      <c r="M8864">
        <f>VLOOKUP(F8864,Products!A:D,4,FALSE)*I8864</f>
        <v/>
      </c>
      <c r="N8864">
        <f>L8864-M8864</f>
        <v/>
      </c>
    </row>
    <row r="8865">
      <c r="A8865" t="inlineStr">
        <is>
          <t>T1008863</t>
        </is>
      </c>
      <c r="B8865" t="inlineStr">
        <is>
          <t>2023-05-18</t>
        </is>
      </c>
      <c r="C8865" t="inlineStr">
        <is>
          <t>S030</t>
        </is>
      </c>
      <c r="D8865" t="inlineStr">
        <is>
          <t>Store_030</t>
        </is>
      </c>
      <c r="E8865" t="inlineStr">
        <is>
          <t>North</t>
        </is>
      </c>
      <c r="F8865" t="inlineStr">
        <is>
          <t>P0060</t>
        </is>
      </c>
      <c r="G8865" t="inlineStr">
        <is>
          <t>Prod_0060</t>
        </is>
      </c>
      <c r="H8865" t="inlineStr">
        <is>
          <t>Toys</t>
        </is>
      </c>
      <c r="I8865" t="n">
        <v>6</v>
      </c>
      <c r="J8865" t="n">
        <v>127.45</v>
      </c>
      <c r="K8865" t="n">
        <v>0.1</v>
      </c>
      <c r="L8865">
        <f>I8865*J8865*(1-K8865)</f>
        <v/>
      </c>
      <c r="M8865">
        <f>VLOOKUP(F8865,Products!A:D,4,FALSE)*I8865</f>
        <v/>
      </c>
      <c r="N8865">
        <f>L8865-M8865</f>
        <v/>
      </c>
    </row>
    <row r="8866">
      <c r="A8866" t="inlineStr">
        <is>
          <t>T1008864</t>
        </is>
      </c>
      <c r="B8866" t="inlineStr">
        <is>
          <t>2025-08-13</t>
        </is>
      </c>
      <c r="C8866" t="inlineStr">
        <is>
          <t>S004</t>
        </is>
      </c>
      <c r="D8866" t="inlineStr">
        <is>
          <t>Store_004</t>
        </is>
      </c>
      <c r="E8866" t="inlineStr">
        <is>
          <t>Central</t>
        </is>
      </c>
      <c r="F8866" t="inlineStr">
        <is>
          <t>P0088</t>
        </is>
      </c>
      <c r="G8866" t="inlineStr">
        <is>
          <t>Prod_0088</t>
        </is>
      </c>
      <c r="H8866" t="inlineStr">
        <is>
          <t>Toys</t>
        </is>
      </c>
      <c r="I8866" t="n">
        <v>1</v>
      </c>
      <c r="J8866" t="n">
        <v>531.17</v>
      </c>
      <c r="K8866" t="n">
        <v>0</v>
      </c>
      <c r="L8866">
        <f>I8866*J8866*(1-K8866)</f>
        <v/>
      </c>
      <c r="M8866">
        <f>VLOOKUP(F8866,Products!A:D,4,FALSE)*I8866</f>
        <v/>
      </c>
      <c r="N8866">
        <f>L8866-M8866</f>
        <v/>
      </c>
    </row>
    <row r="8867">
      <c r="A8867" t="inlineStr">
        <is>
          <t>T1008865</t>
        </is>
      </c>
      <c r="B8867" t="inlineStr">
        <is>
          <t>2025-07-04</t>
        </is>
      </c>
      <c r="C8867" t="inlineStr">
        <is>
          <t>S049</t>
        </is>
      </c>
      <c r="D8867" t="inlineStr">
        <is>
          <t>Store_049</t>
        </is>
      </c>
      <c r="E8867" t="inlineStr">
        <is>
          <t>North</t>
        </is>
      </c>
      <c r="F8867" t="inlineStr">
        <is>
          <t>P0060</t>
        </is>
      </c>
      <c r="G8867" t="inlineStr">
        <is>
          <t>Prod_0060</t>
        </is>
      </c>
      <c r="H8867" t="inlineStr">
        <is>
          <t>Toys</t>
        </is>
      </c>
      <c r="I8867" t="n">
        <v>8</v>
      </c>
      <c r="J8867" t="n">
        <v>135.73</v>
      </c>
      <c r="K8867" t="n">
        <v>0</v>
      </c>
      <c r="L8867">
        <f>I8867*J8867*(1-K8867)</f>
        <v/>
      </c>
      <c r="M8867">
        <f>VLOOKUP(F8867,Products!A:D,4,FALSE)*I8867</f>
        <v/>
      </c>
      <c r="N8867">
        <f>L8867-M8867</f>
        <v/>
      </c>
    </row>
    <row r="8868">
      <c r="A8868" t="inlineStr">
        <is>
          <t>T1008866</t>
        </is>
      </c>
      <c r="B8868" t="inlineStr">
        <is>
          <t>2024-05-21</t>
        </is>
      </c>
      <c r="C8868" t="inlineStr">
        <is>
          <t>S013</t>
        </is>
      </c>
      <c r="D8868" t="inlineStr">
        <is>
          <t>Store_013</t>
        </is>
      </c>
      <c r="E8868" t="inlineStr">
        <is>
          <t>North</t>
        </is>
      </c>
      <c r="F8868" t="inlineStr">
        <is>
          <t>P0145</t>
        </is>
      </c>
      <c r="G8868" t="inlineStr">
        <is>
          <t>Prod_0145</t>
        </is>
      </c>
      <c r="H8868" t="inlineStr">
        <is>
          <t>Electronics</t>
        </is>
      </c>
      <c r="I8868" t="n">
        <v>1</v>
      </c>
      <c r="J8868" t="n">
        <v>567.35</v>
      </c>
      <c r="K8868" t="n">
        <v>0</v>
      </c>
      <c r="L8868">
        <f>I8868*J8868*(1-K8868)</f>
        <v/>
      </c>
      <c r="M8868">
        <f>VLOOKUP(F8868,Products!A:D,4,FALSE)*I8868</f>
        <v/>
      </c>
      <c r="N8868">
        <f>L8868-M8868</f>
        <v/>
      </c>
    </row>
    <row r="8869">
      <c r="A8869" t="inlineStr">
        <is>
          <t>T1008867</t>
        </is>
      </c>
      <c r="B8869" t="inlineStr">
        <is>
          <t>2024-07-26</t>
        </is>
      </c>
      <c r="C8869" t="inlineStr">
        <is>
          <t>S002</t>
        </is>
      </c>
      <c r="D8869" t="inlineStr">
        <is>
          <t>Store_002</t>
        </is>
      </c>
      <c r="E8869" t="inlineStr">
        <is>
          <t>South</t>
        </is>
      </c>
      <c r="F8869" t="inlineStr">
        <is>
          <t>P0200</t>
        </is>
      </c>
      <c r="G8869" t="inlineStr">
        <is>
          <t>Prod_0200</t>
        </is>
      </c>
      <c r="H8869" t="inlineStr">
        <is>
          <t>Electronics</t>
        </is>
      </c>
      <c r="I8869" t="n">
        <v>8</v>
      </c>
      <c r="J8869" t="n">
        <v>291.31</v>
      </c>
      <c r="K8869" t="n">
        <v>0</v>
      </c>
      <c r="L8869">
        <f>I8869*J8869*(1-K8869)</f>
        <v/>
      </c>
      <c r="M8869">
        <f>VLOOKUP(F8869,Products!A:D,4,FALSE)*I8869</f>
        <v/>
      </c>
      <c r="N8869">
        <f>L8869-M8869</f>
        <v/>
      </c>
    </row>
    <row r="8870">
      <c r="A8870" t="inlineStr">
        <is>
          <t>T1008868</t>
        </is>
      </c>
      <c r="B8870" t="inlineStr">
        <is>
          <t>2024-04-11</t>
        </is>
      </c>
      <c r="C8870" t="inlineStr">
        <is>
          <t>S019</t>
        </is>
      </c>
      <c r="D8870" t="inlineStr">
        <is>
          <t>Store_019</t>
        </is>
      </c>
      <c r="E8870" t="inlineStr">
        <is>
          <t>East</t>
        </is>
      </c>
      <c r="F8870" t="inlineStr">
        <is>
          <t>P0025</t>
        </is>
      </c>
      <c r="G8870" t="inlineStr">
        <is>
          <t>Prod_0025</t>
        </is>
      </c>
      <c r="H8870" t="inlineStr">
        <is>
          <t>Beverages</t>
        </is>
      </c>
      <c r="I8870" t="n">
        <v>3</v>
      </c>
      <c r="J8870" t="n">
        <v>380.93</v>
      </c>
      <c r="K8870" t="n">
        <v>0</v>
      </c>
      <c r="L8870">
        <f>I8870*J8870*(1-K8870)</f>
        <v/>
      </c>
      <c r="M8870">
        <f>VLOOKUP(F8870,Products!A:D,4,FALSE)*I8870</f>
        <v/>
      </c>
      <c r="N8870">
        <f>L8870-M8870</f>
        <v/>
      </c>
    </row>
    <row r="8871">
      <c r="A8871" t="inlineStr">
        <is>
          <t>T1008869</t>
        </is>
      </c>
      <c r="B8871" t="inlineStr">
        <is>
          <t>2024-07-30</t>
        </is>
      </c>
      <c r="C8871" t="inlineStr">
        <is>
          <t>S032</t>
        </is>
      </c>
      <c r="D8871" t="inlineStr">
        <is>
          <t>Store_032</t>
        </is>
      </c>
      <c r="E8871" t="inlineStr">
        <is>
          <t>Central</t>
        </is>
      </c>
      <c r="F8871" t="inlineStr">
        <is>
          <t>P0173</t>
        </is>
      </c>
      <c r="G8871" t="inlineStr">
        <is>
          <t>Prod_0173</t>
        </is>
      </c>
      <c r="H8871" t="inlineStr">
        <is>
          <t>Toys</t>
        </is>
      </c>
      <c r="I8871" t="n">
        <v>2</v>
      </c>
      <c r="J8871" t="n">
        <v>862.17</v>
      </c>
      <c r="K8871" t="n">
        <v>0.05</v>
      </c>
      <c r="L8871">
        <f>I8871*J8871*(1-K8871)</f>
        <v/>
      </c>
      <c r="M8871">
        <f>VLOOKUP(F8871,Products!A:D,4,FALSE)*I8871</f>
        <v/>
      </c>
      <c r="N8871">
        <f>L8871-M8871</f>
        <v/>
      </c>
    </row>
    <row r="8872">
      <c r="A8872" t="inlineStr">
        <is>
          <t>T1008870</t>
        </is>
      </c>
      <c r="B8872" t="inlineStr">
        <is>
          <t>2025-07-23</t>
        </is>
      </c>
      <c r="C8872" t="inlineStr">
        <is>
          <t>S020</t>
        </is>
      </c>
      <c r="D8872" t="inlineStr">
        <is>
          <t>Store_020</t>
        </is>
      </c>
      <c r="E8872" t="inlineStr">
        <is>
          <t>West</t>
        </is>
      </c>
      <c r="F8872" t="inlineStr">
        <is>
          <t>P0010</t>
        </is>
      </c>
      <c r="G8872" t="inlineStr">
        <is>
          <t>Prod_0010</t>
        </is>
      </c>
      <c r="H8872" t="inlineStr">
        <is>
          <t>Electronics</t>
        </is>
      </c>
      <c r="I8872" t="n">
        <v>3</v>
      </c>
      <c r="J8872" t="n">
        <v>576.78</v>
      </c>
      <c r="K8872" t="n">
        <v>0</v>
      </c>
      <c r="L8872">
        <f>I8872*J8872*(1-K8872)</f>
        <v/>
      </c>
      <c r="M8872">
        <f>VLOOKUP(F8872,Products!A:D,4,FALSE)*I8872</f>
        <v/>
      </c>
      <c r="N8872">
        <f>L8872-M8872</f>
        <v/>
      </c>
    </row>
    <row r="8873">
      <c r="A8873" t="inlineStr">
        <is>
          <t>T1008871</t>
        </is>
      </c>
      <c r="B8873" t="inlineStr">
        <is>
          <t>2023-10-02</t>
        </is>
      </c>
      <c r="C8873" t="inlineStr">
        <is>
          <t>S022</t>
        </is>
      </c>
      <c r="D8873" t="inlineStr">
        <is>
          <t>Store_022</t>
        </is>
      </c>
      <c r="E8873" t="inlineStr">
        <is>
          <t>East</t>
        </is>
      </c>
      <c r="F8873" t="inlineStr">
        <is>
          <t>P0183</t>
        </is>
      </c>
      <c r="G8873" t="inlineStr">
        <is>
          <t>Prod_0183</t>
        </is>
      </c>
      <c r="H8873" t="inlineStr">
        <is>
          <t>Stationery</t>
        </is>
      </c>
      <c r="I8873" t="n">
        <v>1</v>
      </c>
      <c r="J8873" t="n">
        <v>705.9</v>
      </c>
      <c r="K8873" t="n">
        <v>0</v>
      </c>
      <c r="L8873">
        <f>I8873*J8873*(1-K8873)</f>
        <v/>
      </c>
      <c r="M8873">
        <f>VLOOKUP(F8873,Products!A:D,4,FALSE)*I8873</f>
        <v/>
      </c>
      <c r="N8873">
        <f>L8873-M8873</f>
        <v/>
      </c>
    </row>
    <row r="8874">
      <c r="A8874" t="inlineStr">
        <is>
          <t>T1008872</t>
        </is>
      </c>
      <c r="B8874" t="inlineStr">
        <is>
          <t>2024-04-15</t>
        </is>
      </c>
      <c r="C8874" t="inlineStr">
        <is>
          <t>S043</t>
        </is>
      </c>
      <c r="D8874" t="inlineStr">
        <is>
          <t>Store_043</t>
        </is>
      </c>
      <c r="E8874" t="inlineStr">
        <is>
          <t>East</t>
        </is>
      </c>
      <c r="F8874" t="inlineStr">
        <is>
          <t>P0130</t>
        </is>
      </c>
      <c r="G8874" t="inlineStr">
        <is>
          <t>Prod_0130</t>
        </is>
      </c>
      <c r="H8874" t="inlineStr">
        <is>
          <t>Electronics</t>
        </is>
      </c>
      <c r="I8874" t="n">
        <v>9</v>
      </c>
      <c r="J8874" t="n">
        <v>574.26</v>
      </c>
      <c r="K8874" t="n">
        <v>0.05</v>
      </c>
      <c r="L8874">
        <f>I8874*J8874*(1-K8874)</f>
        <v/>
      </c>
      <c r="M8874">
        <f>VLOOKUP(F8874,Products!A:D,4,FALSE)*I8874</f>
        <v/>
      </c>
      <c r="N8874">
        <f>L8874-M8874</f>
        <v/>
      </c>
    </row>
    <row r="8875">
      <c r="A8875" t="inlineStr">
        <is>
          <t>T1008873</t>
        </is>
      </c>
      <c r="B8875" t="inlineStr">
        <is>
          <t>2023-07-16</t>
        </is>
      </c>
      <c r="C8875" t="inlineStr">
        <is>
          <t>S010</t>
        </is>
      </c>
      <c r="D8875" t="inlineStr">
        <is>
          <t>Store_010</t>
        </is>
      </c>
      <c r="E8875" t="inlineStr">
        <is>
          <t>North</t>
        </is>
      </c>
      <c r="F8875" t="inlineStr">
        <is>
          <t>P0135</t>
        </is>
      </c>
      <c r="G8875" t="inlineStr">
        <is>
          <t>Prod_0135</t>
        </is>
      </c>
      <c r="H8875" t="inlineStr">
        <is>
          <t>Food</t>
        </is>
      </c>
      <c r="I8875" t="n">
        <v>9</v>
      </c>
      <c r="J8875" t="n">
        <v>76.59</v>
      </c>
      <c r="K8875" t="n">
        <v>0</v>
      </c>
      <c r="L8875">
        <f>I8875*J8875*(1-K8875)</f>
        <v/>
      </c>
      <c r="M8875">
        <f>VLOOKUP(F8875,Products!A:D,4,FALSE)*I8875</f>
        <v/>
      </c>
      <c r="N8875">
        <f>L8875-M8875</f>
        <v/>
      </c>
    </row>
    <row r="8876">
      <c r="A8876" t="inlineStr">
        <is>
          <t>T1008874</t>
        </is>
      </c>
      <c r="B8876" t="inlineStr">
        <is>
          <t>2024-09-28</t>
        </is>
      </c>
      <c r="C8876" t="inlineStr">
        <is>
          <t>S007</t>
        </is>
      </c>
      <c r="D8876" t="inlineStr">
        <is>
          <t>Store_007</t>
        </is>
      </c>
      <c r="E8876" t="inlineStr">
        <is>
          <t>East</t>
        </is>
      </c>
      <c r="F8876" t="inlineStr">
        <is>
          <t>P0178</t>
        </is>
      </c>
      <c r="G8876" t="inlineStr">
        <is>
          <t>Prod_0178</t>
        </is>
      </c>
      <c r="H8876" t="inlineStr">
        <is>
          <t>Beverages</t>
        </is>
      </c>
      <c r="I8876" t="n">
        <v>8</v>
      </c>
      <c r="J8876" t="n">
        <v>607.91</v>
      </c>
      <c r="K8876" t="n">
        <v>0</v>
      </c>
      <c r="L8876">
        <f>I8876*J8876*(1-K8876)</f>
        <v/>
      </c>
      <c r="M8876">
        <f>VLOOKUP(F8876,Products!A:D,4,FALSE)*I8876</f>
        <v/>
      </c>
      <c r="N8876">
        <f>L8876-M8876</f>
        <v/>
      </c>
    </row>
    <row r="8877">
      <c r="A8877" t="inlineStr">
        <is>
          <t>T1008875</t>
        </is>
      </c>
      <c r="B8877" t="inlineStr">
        <is>
          <t>2023-05-22</t>
        </is>
      </c>
      <c r="C8877" t="inlineStr">
        <is>
          <t>S037</t>
        </is>
      </c>
      <c r="D8877" t="inlineStr">
        <is>
          <t>Store_037</t>
        </is>
      </c>
      <c r="E8877" t="inlineStr">
        <is>
          <t>East</t>
        </is>
      </c>
      <c r="F8877" t="inlineStr">
        <is>
          <t>P0092</t>
        </is>
      </c>
      <c r="G8877" t="inlineStr">
        <is>
          <t>Prod_0092</t>
        </is>
      </c>
      <c r="H8877" t="inlineStr">
        <is>
          <t>Household</t>
        </is>
      </c>
      <c r="I8877" t="n">
        <v>2</v>
      </c>
      <c r="J8877" t="n">
        <v>210.67</v>
      </c>
      <c r="K8877" t="n">
        <v>0</v>
      </c>
      <c r="L8877">
        <f>I8877*J8877*(1-K8877)</f>
        <v/>
      </c>
      <c r="M8877">
        <f>VLOOKUP(F8877,Products!A:D,4,FALSE)*I8877</f>
        <v/>
      </c>
      <c r="N8877">
        <f>L8877-M8877</f>
        <v/>
      </c>
    </row>
    <row r="8878">
      <c r="A8878" t="inlineStr">
        <is>
          <t>T1008876</t>
        </is>
      </c>
      <c r="B8878" t="inlineStr">
        <is>
          <t>2023-10-26</t>
        </is>
      </c>
      <c r="C8878" t="inlineStr">
        <is>
          <t>S004</t>
        </is>
      </c>
      <c r="D8878" t="inlineStr">
        <is>
          <t>Store_004</t>
        </is>
      </c>
      <c r="E8878" t="inlineStr">
        <is>
          <t>Central</t>
        </is>
      </c>
      <c r="F8878" t="inlineStr">
        <is>
          <t>P0022</t>
        </is>
      </c>
      <c r="G8878" t="inlineStr">
        <is>
          <t>Prod_0022</t>
        </is>
      </c>
      <c r="H8878" t="inlineStr">
        <is>
          <t>Beverages</t>
        </is>
      </c>
      <c r="I8878" t="n">
        <v>6</v>
      </c>
      <c r="J8878" t="n">
        <v>215.2</v>
      </c>
      <c r="K8878" t="n">
        <v>0</v>
      </c>
      <c r="L8878">
        <f>I8878*J8878*(1-K8878)</f>
        <v/>
      </c>
      <c r="M8878">
        <f>VLOOKUP(F8878,Products!A:D,4,FALSE)*I8878</f>
        <v/>
      </c>
      <c r="N8878">
        <f>L8878-M8878</f>
        <v/>
      </c>
    </row>
    <row r="8879">
      <c r="A8879" t="inlineStr">
        <is>
          <t>T1008877</t>
        </is>
      </c>
      <c r="B8879" t="inlineStr">
        <is>
          <t>2024-07-05</t>
        </is>
      </c>
      <c r="C8879" t="inlineStr">
        <is>
          <t>S003</t>
        </is>
      </c>
      <c r="D8879" t="inlineStr">
        <is>
          <t>Store_003</t>
        </is>
      </c>
      <c r="E8879" t="inlineStr">
        <is>
          <t>North</t>
        </is>
      </c>
      <c r="F8879" t="inlineStr">
        <is>
          <t>P0013</t>
        </is>
      </c>
      <c r="G8879" t="inlineStr">
        <is>
          <t>Prod_0013</t>
        </is>
      </c>
      <c r="H8879" t="inlineStr">
        <is>
          <t>Clothing</t>
        </is>
      </c>
      <c r="I8879" t="n">
        <v>8</v>
      </c>
      <c r="J8879" t="n">
        <v>60.54</v>
      </c>
      <c r="K8879" t="n">
        <v>0.15</v>
      </c>
      <c r="L8879">
        <f>I8879*J8879*(1-K8879)</f>
        <v/>
      </c>
      <c r="M8879">
        <f>VLOOKUP(F8879,Products!A:D,4,FALSE)*I8879</f>
        <v/>
      </c>
      <c r="N8879">
        <f>L8879-M8879</f>
        <v/>
      </c>
    </row>
    <row r="8880">
      <c r="A8880" t="inlineStr">
        <is>
          <t>T1008878</t>
        </is>
      </c>
      <c r="B8880" t="inlineStr">
        <is>
          <t>2023-11-15</t>
        </is>
      </c>
      <c r="C8880" t="inlineStr">
        <is>
          <t>S012</t>
        </is>
      </c>
      <c r="D8880" t="inlineStr">
        <is>
          <t>Store_012</t>
        </is>
      </c>
      <c r="E8880" t="inlineStr">
        <is>
          <t>South</t>
        </is>
      </c>
      <c r="F8880" t="inlineStr">
        <is>
          <t>P0039</t>
        </is>
      </c>
      <c r="G8880" t="inlineStr">
        <is>
          <t>Prod_0039</t>
        </is>
      </c>
      <c r="H8880" t="inlineStr">
        <is>
          <t>Household</t>
        </is>
      </c>
      <c r="I8880" t="n">
        <v>9</v>
      </c>
      <c r="J8880" t="n">
        <v>409.69</v>
      </c>
      <c r="K8880" t="n">
        <v>0</v>
      </c>
      <c r="L8880">
        <f>I8880*J8880*(1-K8880)</f>
        <v/>
      </c>
      <c r="M8880">
        <f>VLOOKUP(F8880,Products!A:D,4,FALSE)*I8880</f>
        <v/>
      </c>
      <c r="N8880">
        <f>L8880-M8880</f>
        <v/>
      </c>
    </row>
    <row r="8881">
      <c r="A8881" t="inlineStr">
        <is>
          <t>T1008879</t>
        </is>
      </c>
      <c r="B8881" t="inlineStr">
        <is>
          <t>2025-06-21</t>
        </is>
      </c>
      <c r="C8881" t="inlineStr">
        <is>
          <t>S004</t>
        </is>
      </c>
      <c r="D8881" t="inlineStr">
        <is>
          <t>Store_004</t>
        </is>
      </c>
      <c r="E8881" t="inlineStr">
        <is>
          <t>Central</t>
        </is>
      </c>
      <c r="F8881" t="inlineStr">
        <is>
          <t>P0023</t>
        </is>
      </c>
      <c r="G8881" t="inlineStr">
        <is>
          <t>Prod_0023</t>
        </is>
      </c>
      <c r="H8881" t="inlineStr">
        <is>
          <t>Stationery</t>
        </is>
      </c>
      <c r="I8881" t="n">
        <v>4</v>
      </c>
      <c r="J8881" t="n">
        <v>143.65</v>
      </c>
      <c r="K8881" t="n">
        <v>0.1</v>
      </c>
      <c r="L8881">
        <f>I8881*J8881*(1-K8881)</f>
        <v/>
      </c>
      <c r="M8881">
        <f>VLOOKUP(F8881,Products!A:D,4,FALSE)*I8881</f>
        <v/>
      </c>
      <c r="N8881">
        <f>L8881-M8881</f>
        <v/>
      </c>
    </row>
    <row r="8882">
      <c r="A8882" t="inlineStr">
        <is>
          <t>T1008880</t>
        </is>
      </c>
      <c r="B8882" t="inlineStr">
        <is>
          <t>2023-06-15</t>
        </is>
      </c>
      <c r="C8882" t="inlineStr">
        <is>
          <t>S006</t>
        </is>
      </c>
      <c r="D8882" t="inlineStr">
        <is>
          <t>Store_006</t>
        </is>
      </c>
      <c r="E8882" t="inlineStr">
        <is>
          <t>East</t>
        </is>
      </c>
      <c r="F8882" t="inlineStr">
        <is>
          <t>P0079</t>
        </is>
      </c>
      <c r="G8882" t="inlineStr">
        <is>
          <t>Prod_0079</t>
        </is>
      </c>
      <c r="H8882" t="inlineStr">
        <is>
          <t>Food</t>
        </is>
      </c>
      <c r="I8882" t="n">
        <v>4</v>
      </c>
      <c r="J8882" t="n">
        <v>727.65</v>
      </c>
      <c r="K8882" t="n">
        <v>0</v>
      </c>
      <c r="L8882">
        <f>I8882*J8882*(1-K8882)</f>
        <v/>
      </c>
      <c r="M8882">
        <f>VLOOKUP(F8882,Products!A:D,4,FALSE)*I8882</f>
        <v/>
      </c>
      <c r="N8882">
        <f>L8882-M8882</f>
        <v/>
      </c>
    </row>
    <row r="8883">
      <c r="A8883" t="inlineStr">
        <is>
          <t>T1008881</t>
        </is>
      </c>
      <c r="B8883" t="inlineStr">
        <is>
          <t>2025-04-13</t>
        </is>
      </c>
      <c r="C8883" t="inlineStr">
        <is>
          <t>S039</t>
        </is>
      </c>
      <c r="D8883" t="inlineStr">
        <is>
          <t>Store_039</t>
        </is>
      </c>
      <c r="E8883" t="inlineStr">
        <is>
          <t>North</t>
        </is>
      </c>
      <c r="F8883" t="inlineStr">
        <is>
          <t>P0193</t>
        </is>
      </c>
      <c r="G8883" t="inlineStr">
        <is>
          <t>Prod_0193</t>
        </is>
      </c>
      <c r="H8883" t="inlineStr">
        <is>
          <t>Food</t>
        </is>
      </c>
      <c r="I8883" t="n">
        <v>9</v>
      </c>
      <c r="J8883" t="n">
        <v>674.01</v>
      </c>
      <c r="K8883" t="n">
        <v>0</v>
      </c>
      <c r="L8883">
        <f>I8883*J8883*(1-K8883)</f>
        <v/>
      </c>
      <c r="M8883">
        <f>VLOOKUP(F8883,Products!A:D,4,FALSE)*I8883</f>
        <v/>
      </c>
      <c r="N8883">
        <f>L8883-M8883</f>
        <v/>
      </c>
    </row>
    <row r="8884">
      <c r="A8884" t="inlineStr">
        <is>
          <t>T1008882</t>
        </is>
      </c>
      <c r="B8884" t="inlineStr">
        <is>
          <t>2023-07-02</t>
        </is>
      </c>
      <c r="C8884" t="inlineStr">
        <is>
          <t>S029</t>
        </is>
      </c>
      <c r="D8884" t="inlineStr">
        <is>
          <t>Store_029</t>
        </is>
      </c>
      <c r="E8884" t="inlineStr">
        <is>
          <t>South</t>
        </is>
      </c>
      <c r="F8884" t="inlineStr">
        <is>
          <t>P0162</t>
        </is>
      </c>
      <c r="G8884" t="inlineStr">
        <is>
          <t>Prod_0162</t>
        </is>
      </c>
      <c r="H8884" t="inlineStr">
        <is>
          <t>Food</t>
        </is>
      </c>
      <c r="I8884" t="n">
        <v>3</v>
      </c>
      <c r="J8884" t="n">
        <v>512.73</v>
      </c>
      <c r="K8884" t="n">
        <v>0.1</v>
      </c>
      <c r="L8884">
        <f>I8884*J8884*(1-K8884)</f>
        <v/>
      </c>
      <c r="M8884">
        <f>VLOOKUP(F8884,Products!A:D,4,FALSE)*I8884</f>
        <v/>
      </c>
      <c r="N8884">
        <f>L8884-M8884</f>
        <v/>
      </c>
    </row>
    <row r="8885">
      <c r="A8885" t="inlineStr">
        <is>
          <t>T1008883</t>
        </is>
      </c>
      <c r="B8885" t="inlineStr">
        <is>
          <t>2023-10-08</t>
        </is>
      </c>
      <c r="C8885" t="inlineStr">
        <is>
          <t>S044</t>
        </is>
      </c>
      <c r="D8885" t="inlineStr">
        <is>
          <t>Store_044</t>
        </is>
      </c>
      <c r="E8885" t="inlineStr">
        <is>
          <t>North</t>
        </is>
      </c>
      <c r="F8885" t="inlineStr">
        <is>
          <t>P0121</t>
        </is>
      </c>
      <c r="G8885" t="inlineStr">
        <is>
          <t>Prod_0121</t>
        </is>
      </c>
      <c r="H8885" t="inlineStr">
        <is>
          <t>Clothing</t>
        </is>
      </c>
      <c r="I8885" t="n">
        <v>5</v>
      </c>
      <c r="J8885" t="n">
        <v>695.09</v>
      </c>
      <c r="K8885" t="n">
        <v>0.1</v>
      </c>
      <c r="L8885">
        <f>I8885*J8885*(1-K8885)</f>
        <v/>
      </c>
      <c r="M8885">
        <f>VLOOKUP(F8885,Products!A:D,4,FALSE)*I8885</f>
        <v/>
      </c>
      <c r="N8885">
        <f>L8885-M8885</f>
        <v/>
      </c>
    </row>
    <row r="8886">
      <c r="A8886" t="inlineStr">
        <is>
          <t>T1008884</t>
        </is>
      </c>
      <c r="B8886" t="inlineStr">
        <is>
          <t>2025-09-03</t>
        </is>
      </c>
      <c r="C8886" t="inlineStr">
        <is>
          <t>S012</t>
        </is>
      </c>
      <c r="D8886" t="inlineStr">
        <is>
          <t>Store_012</t>
        </is>
      </c>
      <c r="E8886" t="inlineStr">
        <is>
          <t>South</t>
        </is>
      </c>
      <c r="F8886" t="inlineStr">
        <is>
          <t>P0171</t>
        </is>
      </c>
      <c r="G8886" t="inlineStr">
        <is>
          <t>Prod_0171</t>
        </is>
      </c>
      <c r="H8886" t="inlineStr">
        <is>
          <t>Household</t>
        </is>
      </c>
      <c r="I8886" t="n">
        <v>4</v>
      </c>
      <c r="J8886" t="n">
        <v>357.07</v>
      </c>
      <c r="K8886" t="n">
        <v>0.15</v>
      </c>
      <c r="L8886">
        <f>I8886*J8886*(1-K8886)</f>
        <v/>
      </c>
      <c r="M8886">
        <f>VLOOKUP(F8886,Products!A:D,4,FALSE)*I8886</f>
        <v/>
      </c>
      <c r="N8886">
        <f>L8886-M8886</f>
        <v/>
      </c>
    </row>
    <row r="8887">
      <c r="A8887" t="inlineStr">
        <is>
          <t>T1008885</t>
        </is>
      </c>
      <c r="B8887" t="inlineStr">
        <is>
          <t>2023-11-03</t>
        </is>
      </c>
      <c r="C8887" t="inlineStr">
        <is>
          <t>S043</t>
        </is>
      </c>
      <c r="D8887" t="inlineStr">
        <is>
          <t>Store_043</t>
        </is>
      </c>
      <c r="E8887" t="inlineStr">
        <is>
          <t>East</t>
        </is>
      </c>
      <c r="F8887" t="inlineStr">
        <is>
          <t>P0068</t>
        </is>
      </c>
      <c r="G8887" t="inlineStr">
        <is>
          <t>Prod_0068</t>
        </is>
      </c>
      <c r="H8887" t="inlineStr">
        <is>
          <t>Household</t>
        </is>
      </c>
      <c r="I8887" t="n">
        <v>5</v>
      </c>
      <c r="J8887" t="n">
        <v>188.06</v>
      </c>
      <c r="K8887" t="n">
        <v>0.2</v>
      </c>
      <c r="L8887">
        <f>I8887*J8887*(1-K8887)</f>
        <v/>
      </c>
      <c r="M8887">
        <f>VLOOKUP(F8887,Products!A:D,4,FALSE)*I8887</f>
        <v/>
      </c>
      <c r="N8887">
        <f>L8887-M8887</f>
        <v/>
      </c>
    </row>
    <row r="8888">
      <c r="A8888" t="inlineStr">
        <is>
          <t>T1008886</t>
        </is>
      </c>
      <c r="B8888" t="inlineStr">
        <is>
          <t>2023-03-17</t>
        </is>
      </c>
      <c r="C8888" t="inlineStr">
        <is>
          <t>S007</t>
        </is>
      </c>
      <c r="D8888" t="inlineStr">
        <is>
          <t>Store_007</t>
        </is>
      </c>
      <c r="E8888" t="inlineStr">
        <is>
          <t>East</t>
        </is>
      </c>
      <c r="F8888" t="inlineStr">
        <is>
          <t>P0112</t>
        </is>
      </c>
      <c r="G8888" t="inlineStr">
        <is>
          <t>Prod_0112</t>
        </is>
      </c>
      <c r="H8888" t="inlineStr">
        <is>
          <t>Beverages</t>
        </is>
      </c>
      <c r="I8888" t="n">
        <v>7</v>
      </c>
      <c r="J8888" t="n">
        <v>623.25</v>
      </c>
      <c r="K8888" t="n">
        <v>0</v>
      </c>
      <c r="L8888">
        <f>I8888*J8888*(1-K8888)</f>
        <v/>
      </c>
      <c r="M8888">
        <f>VLOOKUP(F8888,Products!A:D,4,FALSE)*I8888</f>
        <v/>
      </c>
      <c r="N8888">
        <f>L8888-M8888</f>
        <v/>
      </c>
    </row>
    <row r="8889">
      <c r="A8889" t="inlineStr">
        <is>
          <t>T1008887</t>
        </is>
      </c>
      <c r="B8889" t="inlineStr">
        <is>
          <t>2024-09-23</t>
        </is>
      </c>
      <c r="C8889" t="inlineStr">
        <is>
          <t>S031</t>
        </is>
      </c>
      <c r="D8889" t="inlineStr">
        <is>
          <t>Store_031</t>
        </is>
      </c>
      <c r="E8889" t="inlineStr">
        <is>
          <t>Central</t>
        </is>
      </c>
      <c r="F8889" t="inlineStr">
        <is>
          <t>P0022</t>
        </is>
      </c>
      <c r="G8889" t="inlineStr">
        <is>
          <t>Prod_0022</t>
        </is>
      </c>
      <c r="H8889" t="inlineStr">
        <is>
          <t>Beverages</t>
        </is>
      </c>
      <c r="I8889" t="n">
        <v>5</v>
      </c>
      <c r="J8889" t="n">
        <v>206.63</v>
      </c>
      <c r="K8889" t="n">
        <v>0.1</v>
      </c>
      <c r="L8889">
        <f>I8889*J8889*(1-K8889)</f>
        <v/>
      </c>
      <c r="M8889">
        <f>VLOOKUP(F8889,Products!A:D,4,FALSE)*I8889</f>
        <v/>
      </c>
      <c r="N8889">
        <f>L8889-M8889</f>
        <v/>
      </c>
    </row>
    <row r="8890">
      <c r="A8890" t="inlineStr">
        <is>
          <t>T1008888</t>
        </is>
      </c>
      <c r="B8890" t="inlineStr">
        <is>
          <t>2024-12-09</t>
        </is>
      </c>
      <c r="C8890" t="inlineStr">
        <is>
          <t>S021</t>
        </is>
      </c>
      <c r="D8890" t="inlineStr">
        <is>
          <t>Store_021</t>
        </is>
      </c>
      <c r="E8890" t="inlineStr">
        <is>
          <t>North</t>
        </is>
      </c>
      <c r="F8890" t="inlineStr">
        <is>
          <t>P0014</t>
        </is>
      </c>
      <c r="G8890" t="inlineStr">
        <is>
          <t>Prod_0014</t>
        </is>
      </c>
      <c r="H8890" t="inlineStr">
        <is>
          <t>Clothing</t>
        </is>
      </c>
      <c r="I8890" t="n">
        <v>1</v>
      </c>
      <c r="J8890" t="n">
        <v>354.35</v>
      </c>
      <c r="K8890" t="n">
        <v>0.05</v>
      </c>
      <c r="L8890">
        <f>I8890*J8890*(1-K8890)</f>
        <v/>
      </c>
      <c r="M8890">
        <f>VLOOKUP(F8890,Products!A:D,4,FALSE)*I8890</f>
        <v/>
      </c>
      <c r="N8890">
        <f>L8890-M8890</f>
        <v/>
      </c>
    </row>
    <row r="8891">
      <c r="A8891" t="inlineStr">
        <is>
          <t>T1008889</t>
        </is>
      </c>
      <c r="B8891" t="inlineStr">
        <is>
          <t>2024-01-07</t>
        </is>
      </c>
      <c r="C8891" t="inlineStr">
        <is>
          <t>S003</t>
        </is>
      </c>
      <c r="D8891" t="inlineStr">
        <is>
          <t>Store_003</t>
        </is>
      </c>
      <c r="E8891" t="inlineStr">
        <is>
          <t>North</t>
        </is>
      </c>
      <c r="F8891" t="inlineStr">
        <is>
          <t>P0020</t>
        </is>
      </c>
      <c r="G8891" t="inlineStr">
        <is>
          <t>Prod_0020</t>
        </is>
      </c>
      <c r="H8891" t="inlineStr">
        <is>
          <t>Beverages</t>
        </is>
      </c>
      <c r="I8891" t="n">
        <v>8</v>
      </c>
      <c r="J8891" t="n">
        <v>704.3</v>
      </c>
      <c r="K8891" t="n">
        <v>0</v>
      </c>
      <c r="L8891">
        <f>I8891*J8891*(1-K8891)</f>
        <v/>
      </c>
      <c r="M8891">
        <f>VLOOKUP(F8891,Products!A:D,4,FALSE)*I8891</f>
        <v/>
      </c>
      <c r="N8891">
        <f>L8891-M8891</f>
        <v/>
      </c>
    </row>
    <row r="8892">
      <c r="A8892" t="inlineStr">
        <is>
          <t>T1008890</t>
        </is>
      </c>
      <c r="B8892" t="inlineStr">
        <is>
          <t>2024-11-30</t>
        </is>
      </c>
      <c r="C8892" t="inlineStr">
        <is>
          <t>S027</t>
        </is>
      </c>
      <c r="D8892" t="inlineStr">
        <is>
          <t>Store_027</t>
        </is>
      </c>
      <c r="E8892" t="inlineStr">
        <is>
          <t>South</t>
        </is>
      </c>
      <c r="F8892" t="inlineStr">
        <is>
          <t>P0099</t>
        </is>
      </c>
      <c r="G8892" t="inlineStr">
        <is>
          <t>Prod_0099</t>
        </is>
      </c>
      <c r="H8892" t="inlineStr">
        <is>
          <t>Beverages</t>
        </is>
      </c>
      <c r="I8892" t="n">
        <v>7</v>
      </c>
      <c r="J8892" t="n">
        <v>131.84</v>
      </c>
      <c r="K8892" t="n">
        <v>0.05</v>
      </c>
      <c r="L8892">
        <f>I8892*J8892*(1-K8892)</f>
        <v/>
      </c>
      <c r="M8892">
        <f>VLOOKUP(F8892,Products!A:D,4,FALSE)*I8892</f>
        <v/>
      </c>
      <c r="N8892">
        <f>L8892-M8892</f>
        <v/>
      </c>
    </row>
    <row r="8893">
      <c r="A8893" t="inlineStr">
        <is>
          <t>T1008891</t>
        </is>
      </c>
      <c r="B8893" t="inlineStr">
        <is>
          <t>2023-02-25</t>
        </is>
      </c>
      <c r="C8893" t="inlineStr">
        <is>
          <t>S016</t>
        </is>
      </c>
      <c r="D8893" t="inlineStr">
        <is>
          <t>Store_016</t>
        </is>
      </c>
      <c r="E8893" t="inlineStr">
        <is>
          <t>West</t>
        </is>
      </c>
      <c r="F8893" t="inlineStr">
        <is>
          <t>P0151</t>
        </is>
      </c>
      <c r="G8893" t="inlineStr">
        <is>
          <t>Prod_0151</t>
        </is>
      </c>
      <c r="H8893" t="inlineStr">
        <is>
          <t>Food</t>
        </is>
      </c>
      <c r="I8893" t="n">
        <v>1</v>
      </c>
      <c r="J8893" t="n">
        <v>668.08</v>
      </c>
      <c r="K8893" t="n">
        <v>0</v>
      </c>
      <c r="L8893">
        <f>I8893*J8893*(1-K8893)</f>
        <v/>
      </c>
      <c r="M8893">
        <f>VLOOKUP(F8893,Products!A:D,4,FALSE)*I8893</f>
        <v/>
      </c>
      <c r="N8893">
        <f>L8893-M8893</f>
        <v/>
      </c>
    </row>
    <row r="8894">
      <c r="A8894" t="inlineStr">
        <is>
          <t>T1008892</t>
        </is>
      </c>
      <c r="B8894" t="inlineStr">
        <is>
          <t>2024-07-11</t>
        </is>
      </c>
      <c r="C8894" t="inlineStr">
        <is>
          <t>S017</t>
        </is>
      </c>
      <c r="D8894" t="inlineStr">
        <is>
          <t>Store_017</t>
        </is>
      </c>
      <c r="E8894" t="inlineStr">
        <is>
          <t>South</t>
        </is>
      </c>
      <c r="F8894" t="inlineStr">
        <is>
          <t>P0031</t>
        </is>
      </c>
      <c r="G8894" t="inlineStr">
        <is>
          <t>Prod_0031</t>
        </is>
      </c>
      <c r="H8894" t="inlineStr">
        <is>
          <t>Food</t>
        </is>
      </c>
      <c r="I8894" t="n">
        <v>7</v>
      </c>
      <c r="J8894" t="n">
        <v>218.5</v>
      </c>
      <c r="K8894" t="n">
        <v>0.05</v>
      </c>
      <c r="L8894">
        <f>I8894*J8894*(1-K8894)</f>
        <v/>
      </c>
      <c r="M8894">
        <f>VLOOKUP(F8894,Products!A:D,4,FALSE)*I8894</f>
        <v/>
      </c>
      <c r="N8894">
        <f>L8894-M8894</f>
        <v/>
      </c>
    </row>
    <row r="8895">
      <c r="A8895" t="inlineStr">
        <is>
          <t>T1008893</t>
        </is>
      </c>
      <c r="B8895" t="inlineStr">
        <is>
          <t>2025-06-12</t>
        </is>
      </c>
      <c r="C8895" t="inlineStr">
        <is>
          <t>S033</t>
        </is>
      </c>
      <c r="D8895" t="inlineStr">
        <is>
          <t>Store_033</t>
        </is>
      </c>
      <c r="E8895" t="inlineStr">
        <is>
          <t>North</t>
        </is>
      </c>
      <c r="F8895" t="inlineStr">
        <is>
          <t>P0081</t>
        </is>
      </c>
      <c r="G8895" t="inlineStr">
        <is>
          <t>Prod_0081</t>
        </is>
      </c>
      <c r="H8895" t="inlineStr">
        <is>
          <t>Electronics</t>
        </is>
      </c>
      <c r="I8895" t="n">
        <v>2</v>
      </c>
      <c r="J8895" t="n">
        <v>248.48</v>
      </c>
      <c r="K8895" t="n">
        <v>0</v>
      </c>
      <c r="L8895">
        <f>I8895*J8895*(1-K8895)</f>
        <v/>
      </c>
      <c r="M8895">
        <f>VLOOKUP(F8895,Products!A:D,4,FALSE)*I8895</f>
        <v/>
      </c>
      <c r="N8895">
        <f>L8895-M8895</f>
        <v/>
      </c>
    </row>
    <row r="8896">
      <c r="A8896" t="inlineStr">
        <is>
          <t>T1008894</t>
        </is>
      </c>
      <c r="B8896" t="inlineStr">
        <is>
          <t>2025-05-18</t>
        </is>
      </c>
      <c r="C8896" t="inlineStr">
        <is>
          <t>S007</t>
        </is>
      </c>
      <c r="D8896" t="inlineStr">
        <is>
          <t>Store_007</t>
        </is>
      </c>
      <c r="E8896" t="inlineStr">
        <is>
          <t>East</t>
        </is>
      </c>
      <c r="F8896" t="inlineStr">
        <is>
          <t>P0149</t>
        </is>
      </c>
      <c r="G8896" t="inlineStr">
        <is>
          <t>Prod_0149</t>
        </is>
      </c>
      <c r="H8896" t="inlineStr">
        <is>
          <t>Toys</t>
        </is>
      </c>
      <c r="I8896" t="n">
        <v>6</v>
      </c>
      <c r="J8896" t="n">
        <v>67.2</v>
      </c>
      <c r="K8896" t="n">
        <v>0</v>
      </c>
      <c r="L8896">
        <f>I8896*J8896*(1-K8896)</f>
        <v/>
      </c>
      <c r="M8896">
        <f>VLOOKUP(F8896,Products!A:D,4,FALSE)*I8896</f>
        <v/>
      </c>
      <c r="N8896">
        <f>L8896-M8896</f>
        <v/>
      </c>
    </row>
    <row r="8897">
      <c r="A8897" t="inlineStr">
        <is>
          <t>T1008895</t>
        </is>
      </c>
      <c r="B8897" t="inlineStr">
        <is>
          <t>2024-08-03</t>
        </is>
      </c>
      <c r="C8897" t="inlineStr">
        <is>
          <t>S034</t>
        </is>
      </c>
      <c r="D8897" t="inlineStr">
        <is>
          <t>Store_034</t>
        </is>
      </c>
      <c r="E8897" t="inlineStr">
        <is>
          <t>Central</t>
        </is>
      </c>
      <c r="F8897" t="inlineStr">
        <is>
          <t>P0061</t>
        </is>
      </c>
      <c r="G8897" t="inlineStr">
        <is>
          <t>Prod_0061</t>
        </is>
      </c>
      <c r="H8897" t="inlineStr">
        <is>
          <t>Beverages</t>
        </is>
      </c>
      <c r="I8897" t="n">
        <v>1</v>
      </c>
      <c r="J8897" t="n">
        <v>68.09999999999999</v>
      </c>
      <c r="K8897" t="n">
        <v>0.05</v>
      </c>
      <c r="L8897">
        <f>I8897*J8897*(1-K8897)</f>
        <v/>
      </c>
      <c r="M8897">
        <f>VLOOKUP(F8897,Products!A:D,4,FALSE)*I8897</f>
        <v/>
      </c>
      <c r="N8897">
        <f>L8897-M8897</f>
        <v/>
      </c>
    </row>
    <row r="8898">
      <c r="A8898" t="inlineStr">
        <is>
          <t>T1008896</t>
        </is>
      </c>
      <c r="B8898" t="inlineStr">
        <is>
          <t>2024-01-18</t>
        </is>
      </c>
      <c r="C8898" t="inlineStr">
        <is>
          <t>S045</t>
        </is>
      </c>
      <c r="D8898" t="inlineStr">
        <is>
          <t>Store_045</t>
        </is>
      </c>
      <c r="E8898" t="inlineStr">
        <is>
          <t>East</t>
        </is>
      </c>
      <c r="F8898" t="inlineStr">
        <is>
          <t>P0021</t>
        </is>
      </c>
      <c r="G8898" t="inlineStr">
        <is>
          <t>Prod_0021</t>
        </is>
      </c>
      <c r="H8898" t="inlineStr">
        <is>
          <t>Household</t>
        </is>
      </c>
      <c r="I8898" t="n">
        <v>4</v>
      </c>
      <c r="J8898" t="n">
        <v>126.28</v>
      </c>
      <c r="K8898" t="n">
        <v>0.1</v>
      </c>
      <c r="L8898">
        <f>I8898*J8898*(1-K8898)</f>
        <v/>
      </c>
      <c r="M8898">
        <f>VLOOKUP(F8898,Products!A:D,4,FALSE)*I8898</f>
        <v/>
      </c>
      <c r="N8898">
        <f>L8898-M8898</f>
        <v/>
      </c>
    </row>
    <row r="8899">
      <c r="A8899" t="inlineStr">
        <is>
          <t>T1008897</t>
        </is>
      </c>
      <c r="B8899" t="inlineStr">
        <is>
          <t>2025-05-27</t>
        </is>
      </c>
      <c r="C8899" t="inlineStr">
        <is>
          <t>S017</t>
        </is>
      </c>
      <c r="D8899" t="inlineStr">
        <is>
          <t>Store_017</t>
        </is>
      </c>
      <c r="E8899" t="inlineStr">
        <is>
          <t>South</t>
        </is>
      </c>
      <c r="F8899" t="inlineStr">
        <is>
          <t>P0163</t>
        </is>
      </c>
      <c r="G8899" t="inlineStr">
        <is>
          <t>Prod_0163</t>
        </is>
      </c>
      <c r="H8899" t="inlineStr">
        <is>
          <t>Food</t>
        </is>
      </c>
      <c r="I8899" t="n">
        <v>7</v>
      </c>
      <c r="J8899" t="n">
        <v>667.11</v>
      </c>
      <c r="K8899" t="n">
        <v>0</v>
      </c>
      <c r="L8899">
        <f>I8899*J8899*(1-K8899)</f>
        <v/>
      </c>
      <c r="M8899">
        <f>VLOOKUP(F8899,Products!A:D,4,FALSE)*I8899</f>
        <v/>
      </c>
      <c r="N8899">
        <f>L8899-M8899</f>
        <v/>
      </c>
    </row>
    <row r="8900">
      <c r="A8900" t="inlineStr">
        <is>
          <t>T1008898</t>
        </is>
      </c>
      <c r="B8900" t="inlineStr">
        <is>
          <t>2025-03-07</t>
        </is>
      </c>
      <c r="C8900" t="inlineStr">
        <is>
          <t>S006</t>
        </is>
      </c>
      <c r="D8900" t="inlineStr">
        <is>
          <t>Store_006</t>
        </is>
      </c>
      <c r="E8900" t="inlineStr">
        <is>
          <t>East</t>
        </is>
      </c>
      <c r="F8900" t="inlineStr">
        <is>
          <t>P0009</t>
        </is>
      </c>
      <c r="G8900" t="inlineStr">
        <is>
          <t>Prod_0009</t>
        </is>
      </c>
      <c r="H8900" t="inlineStr">
        <is>
          <t>Toys</t>
        </is>
      </c>
      <c r="I8900" t="n">
        <v>7</v>
      </c>
      <c r="J8900" t="n">
        <v>537.72</v>
      </c>
      <c r="K8900" t="n">
        <v>0</v>
      </c>
      <c r="L8900">
        <f>I8900*J8900*(1-K8900)</f>
        <v/>
      </c>
      <c r="M8900">
        <f>VLOOKUP(F8900,Products!A:D,4,FALSE)*I8900</f>
        <v/>
      </c>
      <c r="N8900">
        <f>L8900-M8900</f>
        <v/>
      </c>
    </row>
    <row r="8901">
      <c r="A8901" t="inlineStr">
        <is>
          <t>T1008899</t>
        </is>
      </c>
      <c r="B8901" t="inlineStr">
        <is>
          <t>2024-07-13</t>
        </is>
      </c>
      <c r="C8901" t="inlineStr">
        <is>
          <t>S040</t>
        </is>
      </c>
      <c r="D8901" t="inlineStr">
        <is>
          <t>Store_040</t>
        </is>
      </c>
      <c r="E8901" t="inlineStr">
        <is>
          <t>Central</t>
        </is>
      </c>
      <c r="F8901" t="inlineStr">
        <is>
          <t>P0081</t>
        </is>
      </c>
      <c r="G8901" t="inlineStr">
        <is>
          <t>Prod_0081</t>
        </is>
      </c>
      <c r="H8901" t="inlineStr">
        <is>
          <t>Electronics</t>
        </is>
      </c>
      <c r="I8901" t="n">
        <v>5</v>
      </c>
      <c r="J8901" t="n">
        <v>344.31</v>
      </c>
      <c r="K8901" t="n">
        <v>0.05</v>
      </c>
      <c r="L8901">
        <f>I8901*J8901*(1-K8901)</f>
        <v/>
      </c>
      <c r="M8901">
        <f>VLOOKUP(F8901,Products!A:D,4,FALSE)*I8901</f>
        <v/>
      </c>
      <c r="N8901">
        <f>L8901-M8901</f>
        <v/>
      </c>
    </row>
    <row r="8902">
      <c r="A8902" t="inlineStr">
        <is>
          <t>T1008900</t>
        </is>
      </c>
      <c r="B8902" t="inlineStr">
        <is>
          <t>2025-01-19</t>
        </is>
      </c>
      <c r="C8902" t="inlineStr">
        <is>
          <t>S023</t>
        </is>
      </c>
      <c r="D8902" t="inlineStr">
        <is>
          <t>Store_023</t>
        </is>
      </c>
      <c r="E8902" t="inlineStr">
        <is>
          <t>South</t>
        </is>
      </c>
      <c r="F8902" t="inlineStr">
        <is>
          <t>P0056</t>
        </is>
      </c>
      <c r="G8902" t="inlineStr">
        <is>
          <t>Prod_0056</t>
        </is>
      </c>
      <c r="H8902" t="inlineStr">
        <is>
          <t>Household</t>
        </is>
      </c>
      <c r="I8902" t="n">
        <v>5</v>
      </c>
      <c r="J8902" t="n">
        <v>223.64</v>
      </c>
      <c r="K8902" t="n">
        <v>0.05</v>
      </c>
      <c r="L8902">
        <f>I8902*J8902*(1-K8902)</f>
        <v/>
      </c>
      <c r="M8902">
        <f>VLOOKUP(F8902,Products!A:D,4,FALSE)*I8902</f>
        <v/>
      </c>
      <c r="N8902">
        <f>L8902-M8902</f>
        <v/>
      </c>
    </row>
    <row r="8903">
      <c r="A8903" t="inlineStr">
        <is>
          <t>T1008901</t>
        </is>
      </c>
      <c r="B8903" t="inlineStr">
        <is>
          <t>2024-04-19</t>
        </is>
      </c>
      <c r="C8903" t="inlineStr">
        <is>
          <t>S001</t>
        </is>
      </c>
      <c r="D8903" t="inlineStr">
        <is>
          <t>Store_001</t>
        </is>
      </c>
      <c r="E8903" t="inlineStr">
        <is>
          <t>West</t>
        </is>
      </c>
      <c r="F8903" t="inlineStr">
        <is>
          <t>P0134</t>
        </is>
      </c>
      <c r="G8903" t="inlineStr">
        <is>
          <t>Prod_0134</t>
        </is>
      </c>
      <c r="H8903" t="inlineStr">
        <is>
          <t>Food</t>
        </is>
      </c>
      <c r="I8903" t="n">
        <v>9</v>
      </c>
      <c r="J8903" t="n">
        <v>479.13</v>
      </c>
      <c r="K8903" t="n">
        <v>0.05</v>
      </c>
      <c r="L8903">
        <f>I8903*J8903*(1-K8903)</f>
        <v/>
      </c>
      <c r="M8903">
        <f>VLOOKUP(F8903,Products!A:D,4,FALSE)*I8903</f>
        <v/>
      </c>
      <c r="N8903">
        <f>L8903-M8903</f>
        <v/>
      </c>
    </row>
    <row r="8904">
      <c r="A8904" t="inlineStr">
        <is>
          <t>T1008902</t>
        </is>
      </c>
      <c r="B8904" t="inlineStr">
        <is>
          <t>2025-06-03</t>
        </is>
      </c>
      <c r="C8904" t="inlineStr">
        <is>
          <t>S011</t>
        </is>
      </c>
      <c r="D8904" t="inlineStr">
        <is>
          <t>Store_011</t>
        </is>
      </c>
      <c r="E8904" t="inlineStr">
        <is>
          <t>South</t>
        </is>
      </c>
      <c r="F8904" t="inlineStr">
        <is>
          <t>P0121</t>
        </is>
      </c>
      <c r="G8904" t="inlineStr">
        <is>
          <t>Prod_0121</t>
        </is>
      </c>
      <c r="H8904" t="inlineStr">
        <is>
          <t>Clothing</t>
        </is>
      </c>
      <c r="I8904" t="n">
        <v>9</v>
      </c>
      <c r="J8904" t="n">
        <v>720.1900000000001</v>
      </c>
      <c r="K8904" t="n">
        <v>0.05</v>
      </c>
      <c r="L8904">
        <f>I8904*J8904*(1-K8904)</f>
        <v/>
      </c>
      <c r="M8904">
        <f>VLOOKUP(F8904,Products!A:D,4,FALSE)*I8904</f>
        <v/>
      </c>
      <c r="N8904">
        <f>L8904-M8904</f>
        <v/>
      </c>
    </row>
    <row r="8905">
      <c r="A8905" t="inlineStr">
        <is>
          <t>T1008903</t>
        </is>
      </c>
      <c r="B8905" t="inlineStr">
        <is>
          <t>2024-10-10</t>
        </is>
      </c>
      <c r="C8905" t="inlineStr">
        <is>
          <t>S044</t>
        </is>
      </c>
      <c r="D8905" t="inlineStr">
        <is>
          <t>Store_044</t>
        </is>
      </c>
      <c r="E8905" t="inlineStr">
        <is>
          <t>North</t>
        </is>
      </c>
      <c r="F8905" t="inlineStr">
        <is>
          <t>P0028</t>
        </is>
      </c>
      <c r="G8905" t="inlineStr">
        <is>
          <t>Prod_0028</t>
        </is>
      </c>
      <c r="H8905" t="inlineStr">
        <is>
          <t>Food</t>
        </is>
      </c>
      <c r="I8905" t="n">
        <v>1</v>
      </c>
      <c r="J8905" t="n">
        <v>522.98</v>
      </c>
      <c r="K8905" t="n">
        <v>0</v>
      </c>
      <c r="L8905">
        <f>I8905*J8905*(1-K8905)</f>
        <v/>
      </c>
      <c r="M8905">
        <f>VLOOKUP(F8905,Products!A:D,4,FALSE)*I8905</f>
        <v/>
      </c>
      <c r="N8905">
        <f>L8905-M8905</f>
        <v/>
      </c>
    </row>
    <row r="8906">
      <c r="A8906" t="inlineStr">
        <is>
          <t>T1008904</t>
        </is>
      </c>
      <c r="B8906" t="inlineStr">
        <is>
          <t>2024-05-26</t>
        </is>
      </c>
      <c r="C8906" t="inlineStr">
        <is>
          <t>S018</t>
        </is>
      </c>
      <c r="D8906" t="inlineStr">
        <is>
          <t>Store_018</t>
        </is>
      </c>
      <c r="E8906" t="inlineStr">
        <is>
          <t>South</t>
        </is>
      </c>
      <c r="F8906" t="inlineStr">
        <is>
          <t>P0013</t>
        </is>
      </c>
      <c r="G8906" t="inlineStr">
        <is>
          <t>Prod_0013</t>
        </is>
      </c>
      <c r="H8906" t="inlineStr">
        <is>
          <t>Clothing</t>
        </is>
      </c>
      <c r="I8906" t="n">
        <v>5</v>
      </c>
      <c r="J8906" t="n">
        <v>65.01000000000001</v>
      </c>
      <c r="K8906" t="n">
        <v>0</v>
      </c>
      <c r="L8906">
        <f>I8906*J8906*(1-K8906)</f>
        <v/>
      </c>
      <c r="M8906">
        <f>VLOOKUP(F8906,Products!A:D,4,FALSE)*I8906</f>
        <v/>
      </c>
      <c r="N8906">
        <f>L8906-M8906</f>
        <v/>
      </c>
    </row>
    <row r="8907">
      <c r="A8907" t="inlineStr">
        <is>
          <t>T1008905</t>
        </is>
      </c>
      <c r="B8907" t="inlineStr">
        <is>
          <t>2025-05-02</t>
        </is>
      </c>
      <c r="C8907" t="inlineStr">
        <is>
          <t>S050</t>
        </is>
      </c>
      <c r="D8907" t="inlineStr">
        <is>
          <t>Store_050</t>
        </is>
      </c>
      <c r="E8907" t="inlineStr">
        <is>
          <t>South</t>
        </is>
      </c>
      <c r="F8907" t="inlineStr">
        <is>
          <t>P0083</t>
        </is>
      </c>
      <c r="G8907" t="inlineStr">
        <is>
          <t>Prod_0083</t>
        </is>
      </c>
      <c r="H8907" t="inlineStr">
        <is>
          <t>Clothing</t>
        </is>
      </c>
      <c r="I8907" t="n">
        <v>2</v>
      </c>
      <c r="J8907" t="n">
        <v>689.38</v>
      </c>
      <c r="K8907" t="n">
        <v>0.2</v>
      </c>
      <c r="L8907">
        <f>I8907*J8907*(1-K8907)</f>
        <v/>
      </c>
      <c r="M8907">
        <f>VLOOKUP(F8907,Products!A:D,4,FALSE)*I8907</f>
        <v/>
      </c>
      <c r="N8907">
        <f>L8907-M8907</f>
        <v/>
      </c>
    </row>
    <row r="8908">
      <c r="A8908" t="inlineStr">
        <is>
          <t>T1008906</t>
        </is>
      </c>
      <c r="B8908" t="inlineStr">
        <is>
          <t>2023-09-11</t>
        </is>
      </c>
      <c r="C8908" t="inlineStr">
        <is>
          <t>S007</t>
        </is>
      </c>
      <c r="D8908" t="inlineStr">
        <is>
          <t>Store_007</t>
        </is>
      </c>
      <c r="E8908" t="inlineStr">
        <is>
          <t>East</t>
        </is>
      </c>
      <c r="F8908" t="inlineStr">
        <is>
          <t>P0077</t>
        </is>
      </c>
      <c r="G8908" t="inlineStr">
        <is>
          <t>Prod_0077</t>
        </is>
      </c>
      <c r="H8908" t="inlineStr">
        <is>
          <t>Beverages</t>
        </is>
      </c>
      <c r="I8908" t="n">
        <v>2</v>
      </c>
      <c r="J8908" t="n">
        <v>54.27</v>
      </c>
      <c r="K8908" t="n">
        <v>0.05</v>
      </c>
      <c r="L8908">
        <f>I8908*J8908*(1-K8908)</f>
        <v/>
      </c>
      <c r="M8908">
        <f>VLOOKUP(F8908,Products!A:D,4,FALSE)*I8908</f>
        <v/>
      </c>
      <c r="N8908">
        <f>L8908-M8908</f>
        <v/>
      </c>
    </row>
    <row r="8909">
      <c r="A8909" t="inlineStr">
        <is>
          <t>T1008907</t>
        </is>
      </c>
      <c r="B8909" t="inlineStr">
        <is>
          <t>2024-06-06</t>
        </is>
      </c>
      <c r="C8909" t="inlineStr">
        <is>
          <t>S011</t>
        </is>
      </c>
      <c r="D8909" t="inlineStr">
        <is>
          <t>Store_011</t>
        </is>
      </c>
      <c r="E8909" t="inlineStr">
        <is>
          <t>South</t>
        </is>
      </c>
      <c r="F8909" t="inlineStr">
        <is>
          <t>P0154</t>
        </is>
      </c>
      <c r="G8909" t="inlineStr">
        <is>
          <t>Prod_0154</t>
        </is>
      </c>
      <c r="H8909" t="inlineStr">
        <is>
          <t>Toys</t>
        </is>
      </c>
      <c r="I8909" t="n">
        <v>3</v>
      </c>
      <c r="J8909" t="n">
        <v>402.56</v>
      </c>
      <c r="K8909" t="n">
        <v>0.05</v>
      </c>
      <c r="L8909">
        <f>I8909*J8909*(1-K8909)</f>
        <v/>
      </c>
      <c r="M8909">
        <f>VLOOKUP(F8909,Products!A:D,4,FALSE)*I8909</f>
        <v/>
      </c>
      <c r="N8909">
        <f>L8909-M8909</f>
        <v/>
      </c>
    </row>
    <row r="8910">
      <c r="A8910" t="inlineStr">
        <is>
          <t>T1008908</t>
        </is>
      </c>
      <c r="B8910" t="inlineStr">
        <is>
          <t>2024-04-12</t>
        </is>
      </c>
      <c r="C8910" t="inlineStr">
        <is>
          <t>S002</t>
        </is>
      </c>
      <c r="D8910" t="inlineStr">
        <is>
          <t>Store_002</t>
        </is>
      </c>
      <c r="E8910" t="inlineStr">
        <is>
          <t>South</t>
        </is>
      </c>
      <c r="F8910" t="inlineStr">
        <is>
          <t>P0055</t>
        </is>
      </c>
      <c r="G8910" t="inlineStr">
        <is>
          <t>Prod_0055</t>
        </is>
      </c>
      <c r="H8910" t="inlineStr">
        <is>
          <t>Beverages</t>
        </is>
      </c>
      <c r="I8910" t="n">
        <v>1</v>
      </c>
      <c r="J8910" t="n">
        <v>220.48</v>
      </c>
      <c r="K8910" t="n">
        <v>0</v>
      </c>
      <c r="L8910">
        <f>I8910*J8910*(1-K8910)</f>
        <v/>
      </c>
      <c r="M8910">
        <f>VLOOKUP(F8910,Products!A:D,4,FALSE)*I8910</f>
        <v/>
      </c>
      <c r="N8910">
        <f>L8910-M8910</f>
        <v/>
      </c>
    </row>
    <row r="8911">
      <c r="A8911" t="inlineStr">
        <is>
          <t>T1008909</t>
        </is>
      </c>
      <c r="B8911" t="inlineStr">
        <is>
          <t>2024-01-14</t>
        </is>
      </c>
      <c r="C8911" t="inlineStr">
        <is>
          <t>S015</t>
        </is>
      </c>
      <c r="D8911" t="inlineStr">
        <is>
          <t>Store_015</t>
        </is>
      </c>
      <c r="E8911" t="inlineStr">
        <is>
          <t>North</t>
        </is>
      </c>
      <c r="F8911" t="inlineStr">
        <is>
          <t>P0016</t>
        </is>
      </c>
      <c r="G8911" t="inlineStr">
        <is>
          <t>Prod_0016</t>
        </is>
      </c>
      <c r="H8911" t="inlineStr">
        <is>
          <t>Food</t>
        </is>
      </c>
      <c r="I8911" t="n">
        <v>2</v>
      </c>
      <c r="J8911" t="n">
        <v>827.41</v>
      </c>
      <c r="K8911" t="n">
        <v>0</v>
      </c>
      <c r="L8911">
        <f>I8911*J8911*(1-K8911)</f>
        <v/>
      </c>
      <c r="M8911">
        <f>VLOOKUP(F8911,Products!A:D,4,FALSE)*I8911</f>
        <v/>
      </c>
      <c r="N8911">
        <f>L8911-M8911</f>
        <v/>
      </c>
    </row>
    <row r="8912">
      <c r="A8912" t="inlineStr">
        <is>
          <t>T1008910</t>
        </is>
      </c>
      <c r="B8912" t="inlineStr">
        <is>
          <t>2024-07-03</t>
        </is>
      </c>
      <c r="C8912" t="inlineStr">
        <is>
          <t>S019</t>
        </is>
      </c>
      <c r="D8912" t="inlineStr">
        <is>
          <t>Store_019</t>
        </is>
      </c>
      <c r="E8912" t="inlineStr">
        <is>
          <t>East</t>
        </is>
      </c>
      <c r="F8912" t="inlineStr">
        <is>
          <t>P0138</t>
        </is>
      </c>
      <c r="G8912" t="inlineStr">
        <is>
          <t>Prod_0138</t>
        </is>
      </c>
      <c r="H8912" t="inlineStr">
        <is>
          <t>Household</t>
        </is>
      </c>
      <c r="I8912" t="n">
        <v>1</v>
      </c>
      <c r="J8912" t="n">
        <v>241.49</v>
      </c>
      <c r="K8912" t="n">
        <v>0</v>
      </c>
      <c r="L8912">
        <f>I8912*J8912*(1-K8912)</f>
        <v/>
      </c>
      <c r="M8912">
        <f>VLOOKUP(F8912,Products!A:D,4,FALSE)*I8912</f>
        <v/>
      </c>
      <c r="N8912">
        <f>L8912-M8912</f>
        <v/>
      </c>
    </row>
    <row r="8913">
      <c r="A8913" t="inlineStr">
        <is>
          <t>T1008911</t>
        </is>
      </c>
      <c r="B8913" t="inlineStr">
        <is>
          <t>2025-06-28</t>
        </is>
      </c>
      <c r="C8913" t="inlineStr">
        <is>
          <t>S045</t>
        </is>
      </c>
      <c r="D8913" t="inlineStr">
        <is>
          <t>Store_045</t>
        </is>
      </c>
      <c r="E8913" t="inlineStr">
        <is>
          <t>East</t>
        </is>
      </c>
      <c r="F8913" t="inlineStr">
        <is>
          <t>P0113</t>
        </is>
      </c>
      <c r="G8913" t="inlineStr">
        <is>
          <t>Prod_0113</t>
        </is>
      </c>
      <c r="H8913" t="inlineStr">
        <is>
          <t>Toys</t>
        </is>
      </c>
      <c r="I8913" t="n">
        <v>5</v>
      </c>
      <c r="J8913" t="n">
        <v>656.46</v>
      </c>
      <c r="K8913" t="n">
        <v>0</v>
      </c>
      <c r="L8913">
        <f>I8913*J8913*(1-K8913)</f>
        <v/>
      </c>
      <c r="M8913">
        <f>VLOOKUP(F8913,Products!A:D,4,FALSE)*I8913</f>
        <v/>
      </c>
      <c r="N8913">
        <f>L8913-M8913</f>
        <v/>
      </c>
    </row>
    <row r="8914">
      <c r="A8914" t="inlineStr">
        <is>
          <t>T1008912</t>
        </is>
      </c>
      <c r="B8914" t="inlineStr">
        <is>
          <t>2023-03-21</t>
        </is>
      </c>
      <c r="C8914" t="inlineStr">
        <is>
          <t>S039</t>
        </is>
      </c>
      <c r="D8914" t="inlineStr">
        <is>
          <t>Store_039</t>
        </is>
      </c>
      <c r="E8914" t="inlineStr">
        <is>
          <t>North</t>
        </is>
      </c>
      <c r="F8914" t="inlineStr">
        <is>
          <t>P0129</t>
        </is>
      </c>
      <c r="G8914" t="inlineStr">
        <is>
          <t>Prod_0129</t>
        </is>
      </c>
      <c r="H8914" t="inlineStr">
        <is>
          <t>Stationery</t>
        </is>
      </c>
      <c r="I8914" t="n">
        <v>7</v>
      </c>
      <c r="J8914" t="n">
        <v>759.97</v>
      </c>
      <c r="K8914" t="n">
        <v>0</v>
      </c>
      <c r="L8914">
        <f>I8914*J8914*(1-K8914)</f>
        <v/>
      </c>
      <c r="M8914">
        <f>VLOOKUP(F8914,Products!A:D,4,FALSE)*I8914</f>
        <v/>
      </c>
      <c r="N8914">
        <f>L8914-M8914</f>
        <v/>
      </c>
    </row>
    <row r="8915">
      <c r="A8915" t="inlineStr">
        <is>
          <t>T1008913</t>
        </is>
      </c>
      <c r="B8915" t="inlineStr">
        <is>
          <t>2025-03-08</t>
        </is>
      </c>
      <c r="C8915" t="inlineStr">
        <is>
          <t>S012</t>
        </is>
      </c>
      <c r="D8915" t="inlineStr">
        <is>
          <t>Store_012</t>
        </is>
      </c>
      <c r="E8915" t="inlineStr">
        <is>
          <t>South</t>
        </is>
      </c>
      <c r="F8915" t="inlineStr">
        <is>
          <t>P0172</t>
        </is>
      </c>
      <c r="G8915" t="inlineStr">
        <is>
          <t>Prod_0172</t>
        </is>
      </c>
      <c r="H8915" t="inlineStr">
        <is>
          <t>Beverages</t>
        </is>
      </c>
      <c r="I8915" t="n">
        <v>7</v>
      </c>
      <c r="J8915" t="n">
        <v>816.91</v>
      </c>
      <c r="K8915" t="n">
        <v>0</v>
      </c>
      <c r="L8915">
        <f>I8915*J8915*(1-K8915)</f>
        <v/>
      </c>
      <c r="M8915">
        <f>VLOOKUP(F8915,Products!A:D,4,FALSE)*I8915</f>
        <v/>
      </c>
      <c r="N8915">
        <f>L8915-M8915</f>
        <v/>
      </c>
    </row>
    <row r="8916">
      <c r="A8916" t="inlineStr">
        <is>
          <t>T1008914</t>
        </is>
      </c>
      <c r="B8916" t="inlineStr">
        <is>
          <t>2024-09-19</t>
        </is>
      </c>
      <c r="C8916" t="inlineStr">
        <is>
          <t>S034</t>
        </is>
      </c>
      <c r="D8916" t="inlineStr">
        <is>
          <t>Store_034</t>
        </is>
      </c>
      <c r="E8916" t="inlineStr">
        <is>
          <t>Central</t>
        </is>
      </c>
      <c r="F8916" t="inlineStr">
        <is>
          <t>P0094</t>
        </is>
      </c>
      <c r="G8916" t="inlineStr">
        <is>
          <t>Prod_0094</t>
        </is>
      </c>
      <c r="H8916" t="inlineStr">
        <is>
          <t>Toys</t>
        </is>
      </c>
      <c r="I8916" t="n">
        <v>9</v>
      </c>
      <c r="J8916" t="n">
        <v>524.01</v>
      </c>
      <c r="K8916" t="n">
        <v>0.1</v>
      </c>
      <c r="L8916">
        <f>I8916*J8916*(1-K8916)</f>
        <v/>
      </c>
      <c r="M8916">
        <f>VLOOKUP(F8916,Products!A:D,4,FALSE)*I8916</f>
        <v/>
      </c>
      <c r="N8916">
        <f>L8916-M8916</f>
        <v/>
      </c>
    </row>
    <row r="8917">
      <c r="A8917" t="inlineStr">
        <is>
          <t>T1008915</t>
        </is>
      </c>
      <c r="B8917" t="inlineStr">
        <is>
          <t>2023-01-19</t>
        </is>
      </c>
      <c r="C8917" t="inlineStr">
        <is>
          <t>S015</t>
        </is>
      </c>
      <c r="D8917" t="inlineStr">
        <is>
          <t>Store_015</t>
        </is>
      </c>
      <c r="E8917" t="inlineStr">
        <is>
          <t>North</t>
        </is>
      </c>
      <c r="F8917" t="inlineStr">
        <is>
          <t>P0087</t>
        </is>
      </c>
      <c r="G8917" t="inlineStr">
        <is>
          <t>Prod_0087</t>
        </is>
      </c>
      <c r="H8917" t="inlineStr">
        <is>
          <t>Clothing</t>
        </is>
      </c>
      <c r="I8917" t="n">
        <v>6</v>
      </c>
      <c r="J8917" t="n">
        <v>489.74</v>
      </c>
      <c r="K8917" t="n">
        <v>0</v>
      </c>
      <c r="L8917">
        <f>I8917*J8917*(1-K8917)</f>
        <v/>
      </c>
      <c r="M8917">
        <f>VLOOKUP(F8917,Products!A:D,4,FALSE)*I8917</f>
        <v/>
      </c>
      <c r="N8917">
        <f>L8917-M8917</f>
        <v/>
      </c>
    </row>
    <row r="8918">
      <c r="A8918" t="inlineStr">
        <is>
          <t>T1008916</t>
        </is>
      </c>
      <c r="B8918" t="inlineStr">
        <is>
          <t>2023-11-19</t>
        </is>
      </c>
      <c r="C8918" t="inlineStr">
        <is>
          <t>S041</t>
        </is>
      </c>
      <c r="D8918" t="inlineStr">
        <is>
          <t>Store_041</t>
        </is>
      </c>
      <c r="E8918" t="inlineStr">
        <is>
          <t>East</t>
        </is>
      </c>
      <c r="F8918" t="inlineStr">
        <is>
          <t>P0001</t>
        </is>
      </c>
      <c r="G8918" t="inlineStr">
        <is>
          <t>Prod_0001</t>
        </is>
      </c>
      <c r="H8918" t="inlineStr">
        <is>
          <t>Beverages</t>
        </is>
      </c>
      <c r="I8918" t="n">
        <v>8</v>
      </c>
      <c r="J8918" t="n">
        <v>828.8</v>
      </c>
      <c r="K8918" t="n">
        <v>0</v>
      </c>
      <c r="L8918">
        <f>I8918*J8918*(1-K8918)</f>
        <v/>
      </c>
      <c r="M8918">
        <f>VLOOKUP(F8918,Products!A:D,4,FALSE)*I8918</f>
        <v/>
      </c>
      <c r="N8918">
        <f>L8918-M8918</f>
        <v/>
      </c>
    </row>
    <row r="8919">
      <c r="A8919" t="inlineStr">
        <is>
          <t>T1008917</t>
        </is>
      </c>
      <c r="B8919" t="inlineStr">
        <is>
          <t>2024-09-10</t>
        </is>
      </c>
      <c r="C8919" t="inlineStr">
        <is>
          <t>S018</t>
        </is>
      </c>
      <c r="D8919" t="inlineStr">
        <is>
          <t>Store_018</t>
        </is>
      </c>
      <c r="E8919" t="inlineStr">
        <is>
          <t>South</t>
        </is>
      </c>
      <c r="F8919" t="inlineStr">
        <is>
          <t>P0135</t>
        </is>
      </c>
      <c r="G8919" t="inlineStr">
        <is>
          <t>Prod_0135</t>
        </is>
      </c>
      <c r="H8919" t="inlineStr">
        <is>
          <t>Food</t>
        </is>
      </c>
      <c r="I8919" t="n">
        <v>3</v>
      </c>
      <c r="J8919" t="n">
        <v>77</v>
      </c>
      <c r="K8919" t="n">
        <v>0.15</v>
      </c>
      <c r="L8919">
        <f>I8919*J8919*(1-K8919)</f>
        <v/>
      </c>
      <c r="M8919">
        <f>VLOOKUP(F8919,Products!A:D,4,FALSE)*I8919</f>
        <v/>
      </c>
      <c r="N8919">
        <f>L8919-M8919</f>
        <v/>
      </c>
    </row>
    <row r="8920">
      <c r="A8920" t="inlineStr">
        <is>
          <t>T1008918</t>
        </is>
      </c>
      <c r="B8920" t="inlineStr">
        <is>
          <t>2023-05-25</t>
        </is>
      </c>
      <c r="C8920" t="inlineStr">
        <is>
          <t>S005</t>
        </is>
      </c>
      <c r="D8920" t="inlineStr">
        <is>
          <t>Store_005</t>
        </is>
      </c>
      <c r="E8920" t="inlineStr">
        <is>
          <t>Central</t>
        </is>
      </c>
      <c r="F8920" t="inlineStr">
        <is>
          <t>P0119</t>
        </is>
      </c>
      <c r="G8920" t="inlineStr">
        <is>
          <t>Prod_0119</t>
        </is>
      </c>
      <c r="H8920" t="inlineStr">
        <is>
          <t>Electronics</t>
        </is>
      </c>
      <c r="I8920" t="n">
        <v>2</v>
      </c>
      <c r="J8920" t="n">
        <v>263.86</v>
      </c>
      <c r="K8920" t="n">
        <v>0</v>
      </c>
      <c r="L8920">
        <f>I8920*J8920*(1-K8920)</f>
        <v/>
      </c>
      <c r="M8920">
        <f>VLOOKUP(F8920,Products!A:D,4,FALSE)*I8920</f>
        <v/>
      </c>
      <c r="N8920">
        <f>L8920-M8920</f>
        <v/>
      </c>
    </row>
    <row r="8921">
      <c r="A8921" t="inlineStr">
        <is>
          <t>T1008919</t>
        </is>
      </c>
      <c r="B8921" t="inlineStr">
        <is>
          <t>2025-09-13</t>
        </is>
      </c>
      <c r="C8921" t="inlineStr">
        <is>
          <t>S026</t>
        </is>
      </c>
      <c r="D8921" t="inlineStr">
        <is>
          <t>Store_026</t>
        </is>
      </c>
      <c r="E8921" t="inlineStr">
        <is>
          <t>North</t>
        </is>
      </c>
      <c r="F8921" t="inlineStr">
        <is>
          <t>P0193</t>
        </is>
      </c>
      <c r="G8921" t="inlineStr">
        <is>
          <t>Prod_0193</t>
        </is>
      </c>
      <c r="H8921" t="inlineStr">
        <is>
          <t>Food</t>
        </is>
      </c>
      <c r="I8921" t="n">
        <v>2</v>
      </c>
      <c r="J8921" t="n">
        <v>587.39</v>
      </c>
      <c r="K8921" t="n">
        <v>0</v>
      </c>
      <c r="L8921">
        <f>I8921*J8921*(1-K8921)</f>
        <v/>
      </c>
      <c r="M8921">
        <f>VLOOKUP(F8921,Products!A:D,4,FALSE)*I8921</f>
        <v/>
      </c>
      <c r="N8921">
        <f>L8921-M8921</f>
        <v/>
      </c>
    </row>
    <row r="8922">
      <c r="A8922" t="inlineStr">
        <is>
          <t>T1008920</t>
        </is>
      </c>
      <c r="B8922" t="inlineStr">
        <is>
          <t>2025-08-09</t>
        </is>
      </c>
      <c r="C8922" t="inlineStr">
        <is>
          <t>S034</t>
        </is>
      </c>
      <c r="D8922" t="inlineStr">
        <is>
          <t>Store_034</t>
        </is>
      </c>
      <c r="E8922" t="inlineStr">
        <is>
          <t>Central</t>
        </is>
      </c>
      <c r="F8922" t="inlineStr">
        <is>
          <t>P0056</t>
        </is>
      </c>
      <c r="G8922" t="inlineStr">
        <is>
          <t>Prod_0056</t>
        </is>
      </c>
      <c r="H8922" t="inlineStr">
        <is>
          <t>Household</t>
        </is>
      </c>
      <c r="I8922" t="n">
        <v>9</v>
      </c>
      <c r="J8922" t="n">
        <v>284.62</v>
      </c>
      <c r="K8922" t="n">
        <v>0</v>
      </c>
      <c r="L8922">
        <f>I8922*J8922*(1-K8922)</f>
        <v/>
      </c>
      <c r="M8922">
        <f>VLOOKUP(F8922,Products!A:D,4,FALSE)*I8922</f>
        <v/>
      </c>
      <c r="N8922">
        <f>L8922-M8922</f>
        <v/>
      </c>
    </row>
    <row r="8923">
      <c r="A8923" t="inlineStr">
        <is>
          <t>T1008921</t>
        </is>
      </c>
      <c r="B8923" t="inlineStr">
        <is>
          <t>2023-05-13</t>
        </is>
      </c>
      <c r="C8923" t="inlineStr">
        <is>
          <t>S016</t>
        </is>
      </c>
      <c r="D8923" t="inlineStr">
        <is>
          <t>Store_016</t>
        </is>
      </c>
      <c r="E8923" t="inlineStr">
        <is>
          <t>West</t>
        </is>
      </c>
      <c r="F8923" t="inlineStr">
        <is>
          <t>P0088</t>
        </is>
      </c>
      <c r="G8923" t="inlineStr">
        <is>
          <t>Prod_0088</t>
        </is>
      </c>
      <c r="H8923" t="inlineStr">
        <is>
          <t>Toys</t>
        </is>
      </c>
      <c r="I8923" t="n">
        <v>1</v>
      </c>
      <c r="J8923" t="n">
        <v>617.2</v>
      </c>
      <c r="K8923" t="n">
        <v>0</v>
      </c>
      <c r="L8923">
        <f>I8923*J8923*(1-K8923)</f>
        <v/>
      </c>
      <c r="M8923">
        <f>VLOOKUP(F8923,Products!A:D,4,FALSE)*I8923</f>
        <v/>
      </c>
      <c r="N8923">
        <f>L8923-M8923</f>
        <v/>
      </c>
    </row>
    <row r="8924">
      <c r="A8924" t="inlineStr">
        <is>
          <t>T1008922</t>
        </is>
      </c>
      <c r="B8924" t="inlineStr">
        <is>
          <t>2024-08-02</t>
        </is>
      </c>
      <c r="C8924" t="inlineStr">
        <is>
          <t>S018</t>
        </is>
      </c>
      <c r="D8924" t="inlineStr">
        <is>
          <t>Store_018</t>
        </is>
      </c>
      <c r="E8924" t="inlineStr">
        <is>
          <t>South</t>
        </is>
      </c>
      <c r="F8924" t="inlineStr">
        <is>
          <t>P0191</t>
        </is>
      </c>
      <c r="G8924" t="inlineStr">
        <is>
          <t>Prod_0191</t>
        </is>
      </c>
      <c r="H8924" t="inlineStr">
        <is>
          <t>Food</t>
        </is>
      </c>
      <c r="I8924" t="n">
        <v>5</v>
      </c>
      <c r="J8924" t="n">
        <v>507.04</v>
      </c>
      <c r="K8924" t="n">
        <v>0.1</v>
      </c>
      <c r="L8924">
        <f>I8924*J8924*(1-K8924)</f>
        <v/>
      </c>
      <c r="M8924">
        <f>VLOOKUP(F8924,Products!A:D,4,FALSE)*I8924</f>
        <v/>
      </c>
      <c r="N8924">
        <f>L8924-M8924</f>
        <v/>
      </c>
    </row>
    <row r="8925">
      <c r="A8925" t="inlineStr">
        <is>
          <t>T1008923</t>
        </is>
      </c>
      <c r="B8925" t="inlineStr">
        <is>
          <t>2025-05-26</t>
        </is>
      </c>
      <c r="C8925" t="inlineStr">
        <is>
          <t>S043</t>
        </is>
      </c>
      <c r="D8925" t="inlineStr">
        <is>
          <t>Store_043</t>
        </is>
      </c>
      <c r="E8925" t="inlineStr">
        <is>
          <t>East</t>
        </is>
      </c>
      <c r="F8925" t="inlineStr">
        <is>
          <t>P0077</t>
        </is>
      </c>
      <c r="G8925" t="inlineStr">
        <is>
          <t>Prod_0077</t>
        </is>
      </c>
      <c r="H8925" t="inlineStr">
        <is>
          <t>Beverages</t>
        </is>
      </c>
      <c r="I8925" t="n">
        <v>6</v>
      </c>
      <c r="J8925" t="n">
        <v>46.8</v>
      </c>
      <c r="K8925" t="n">
        <v>0</v>
      </c>
      <c r="L8925">
        <f>I8925*J8925*(1-K8925)</f>
        <v/>
      </c>
      <c r="M8925">
        <f>VLOOKUP(F8925,Products!A:D,4,FALSE)*I8925</f>
        <v/>
      </c>
      <c r="N8925">
        <f>L8925-M8925</f>
        <v/>
      </c>
    </row>
    <row r="8926">
      <c r="A8926" t="inlineStr">
        <is>
          <t>T1008924</t>
        </is>
      </c>
      <c r="B8926" t="inlineStr">
        <is>
          <t>2025-02-09</t>
        </is>
      </c>
      <c r="C8926" t="inlineStr">
        <is>
          <t>S023</t>
        </is>
      </c>
      <c r="D8926" t="inlineStr">
        <is>
          <t>Store_023</t>
        </is>
      </c>
      <c r="E8926" t="inlineStr">
        <is>
          <t>South</t>
        </is>
      </c>
      <c r="F8926" t="inlineStr">
        <is>
          <t>P0047</t>
        </is>
      </c>
      <c r="G8926" t="inlineStr">
        <is>
          <t>Prod_0047</t>
        </is>
      </c>
      <c r="H8926" t="inlineStr">
        <is>
          <t>Beverages</t>
        </is>
      </c>
      <c r="I8926" t="n">
        <v>9</v>
      </c>
      <c r="J8926" t="n">
        <v>462.84</v>
      </c>
      <c r="K8926" t="n">
        <v>0.05</v>
      </c>
      <c r="L8926">
        <f>I8926*J8926*(1-K8926)</f>
        <v/>
      </c>
      <c r="M8926">
        <f>VLOOKUP(F8926,Products!A:D,4,FALSE)*I8926</f>
        <v/>
      </c>
      <c r="N8926">
        <f>L8926-M8926</f>
        <v/>
      </c>
    </row>
    <row r="8927">
      <c r="A8927" t="inlineStr">
        <is>
          <t>T1008925</t>
        </is>
      </c>
      <c r="B8927" t="inlineStr">
        <is>
          <t>2024-02-27</t>
        </is>
      </c>
      <c r="C8927" t="inlineStr">
        <is>
          <t>S018</t>
        </is>
      </c>
      <c r="D8927" t="inlineStr">
        <is>
          <t>Store_018</t>
        </is>
      </c>
      <c r="E8927" t="inlineStr">
        <is>
          <t>South</t>
        </is>
      </c>
      <c r="F8927" t="inlineStr">
        <is>
          <t>P0068</t>
        </is>
      </c>
      <c r="G8927" t="inlineStr">
        <is>
          <t>Prod_0068</t>
        </is>
      </c>
      <c r="H8927" t="inlineStr">
        <is>
          <t>Household</t>
        </is>
      </c>
      <c r="I8927" t="n">
        <v>8</v>
      </c>
      <c r="J8927" t="n">
        <v>188.29</v>
      </c>
      <c r="K8927" t="n">
        <v>0.05</v>
      </c>
      <c r="L8927">
        <f>I8927*J8927*(1-K8927)</f>
        <v/>
      </c>
      <c r="M8927">
        <f>VLOOKUP(F8927,Products!A:D,4,FALSE)*I8927</f>
        <v/>
      </c>
      <c r="N8927">
        <f>L8927-M8927</f>
        <v/>
      </c>
    </row>
    <row r="8928">
      <c r="A8928" t="inlineStr">
        <is>
          <t>T1008926</t>
        </is>
      </c>
      <c r="B8928" t="inlineStr">
        <is>
          <t>2025-09-15</t>
        </is>
      </c>
      <c r="C8928" t="inlineStr">
        <is>
          <t>S044</t>
        </is>
      </c>
      <c r="D8928" t="inlineStr">
        <is>
          <t>Store_044</t>
        </is>
      </c>
      <c r="E8928" t="inlineStr">
        <is>
          <t>North</t>
        </is>
      </c>
      <c r="F8928" t="inlineStr">
        <is>
          <t>P0138</t>
        </is>
      </c>
      <c r="G8928" t="inlineStr">
        <is>
          <t>Prod_0138</t>
        </is>
      </c>
      <c r="H8928" t="inlineStr">
        <is>
          <t>Household</t>
        </is>
      </c>
      <c r="I8928" t="n">
        <v>5</v>
      </c>
      <c r="J8928" t="n">
        <v>318.36</v>
      </c>
      <c r="K8928" t="n">
        <v>0</v>
      </c>
      <c r="L8928">
        <f>I8928*J8928*(1-K8928)</f>
        <v/>
      </c>
      <c r="M8928">
        <f>VLOOKUP(F8928,Products!A:D,4,FALSE)*I8928</f>
        <v/>
      </c>
      <c r="N8928">
        <f>L8928-M8928</f>
        <v/>
      </c>
    </row>
    <row r="8929">
      <c r="A8929" t="inlineStr">
        <is>
          <t>T1008927</t>
        </is>
      </c>
      <c r="B8929" t="inlineStr">
        <is>
          <t>2024-03-13</t>
        </is>
      </c>
      <c r="C8929" t="inlineStr">
        <is>
          <t>S023</t>
        </is>
      </c>
      <c r="D8929" t="inlineStr">
        <is>
          <t>Store_023</t>
        </is>
      </c>
      <c r="E8929" t="inlineStr">
        <is>
          <t>South</t>
        </is>
      </c>
      <c r="F8929" t="inlineStr">
        <is>
          <t>P0066</t>
        </is>
      </c>
      <c r="G8929" t="inlineStr">
        <is>
          <t>Prod_0066</t>
        </is>
      </c>
      <c r="H8929" t="inlineStr">
        <is>
          <t>Household</t>
        </is>
      </c>
      <c r="I8929" t="n">
        <v>8</v>
      </c>
      <c r="J8929" t="n">
        <v>356.13</v>
      </c>
      <c r="K8929" t="n">
        <v>0</v>
      </c>
      <c r="L8929">
        <f>I8929*J8929*(1-K8929)</f>
        <v/>
      </c>
      <c r="M8929">
        <f>VLOOKUP(F8929,Products!A:D,4,FALSE)*I8929</f>
        <v/>
      </c>
      <c r="N8929">
        <f>L8929-M8929</f>
        <v/>
      </c>
    </row>
    <row r="8930">
      <c r="A8930" t="inlineStr">
        <is>
          <t>T1008928</t>
        </is>
      </c>
      <c r="B8930" t="inlineStr">
        <is>
          <t>2023-05-30</t>
        </is>
      </c>
      <c r="C8930" t="inlineStr">
        <is>
          <t>S016</t>
        </is>
      </c>
      <c r="D8930" t="inlineStr">
        <is>
          <t>Store_016</t>
        </is>
      </c>
      <c r="E8930" t="inlineStr">
        <is>
          <t>West</t>
        </is>
      </c>
      <c r="F8930" t="inlineStr">
        <is>
          <t>P0130</t>
        </is>
      </c>
      <c r="G8930" t="inlineStr">
        <is>
          <t>Prod_0130</t>
        </is>
      </c>
      <c r="H8930" t="inlineStr">
        <is>
          <t>Electronics</t>
        </is>
      </c>
      <c r="I8930" t="n">
        <v>6</v>
      </c>
      <c r="J8930" t="n">
        <v>702.63</v>
      </c>
      <c r="K8930" t="n">
        <v>0.15</v>
      </c>
      <c r="L8930">
        <f>I8930*J8930*(1-K8930)</f>
        <v/>
      </c>
      <c r="M8930">
        <f>VLOOKUP(F8930,Products!A:D,4,FALSE)*I8930</f>
        <v/>
      </c>
      <c r="N8930">
        <f>L8930-M8930</f>
        <v/>
      </c>
    </row>
    <row r="8931">
      <c r="A8931" t="inlineStr">
        <is>
          <t>T1008929</t>
        </is>
      </c>
      <c r="B8931" t="inlineStr">
        <is>
          <t>2023-11-04</t>
        </is>
      </c>
      <c r="C8931" t="inlineStr">
        <is>
          <t>S009</t>
        </is>
      </c>
      <c r="D8931" t="inlineStr">
        <is>
          <t>Store_009</t>
        </is>
      </c>
      <c r="E8931" t="inlineStr">
        <is>
          <t>Central</t>
        </is>
      </c>
      <c r="F8931" t="inlineStr">
        <is>
          <t>P0122</t>
        </is>
      </c>
      <c r="G8931" t="inlineStr">
        <is>
          <t>Prod_0122</t>
        </is>
      </c>
      <c r="H8931" t="inlineStr">
        <is>
          <t>Beverages</t>
        </is>
      </c>
      <c r="I8931" t="n">
        <v>8</v>
      </c>
      <c r="J8931" t="n">
        <v>647.09</v>
      </c>
      <c r="K8931" t="n">
        <v>0.05</v>
      </c>
      <c r="L8931">
        <f>I8931*J8931*(1-K8931)</f>
        <v/>
      </c>
      <c r="M8931">
        <f>VLOOKUP(F8931,Products!A:D,4,FALSE)*I8931</f>
        <v/>
      </c>
      <c r="N8931">
        <f>L8931-M8931</f>
        <v/>
      </c>
    </row>
    <row r="8932">
      <c r="A8932" t="inlineStr">
        <is>
          <t>T1008930</t>
        </is>
      </c>
      <c r="B8932" t="inlineStr">
        <is>
          <t>2023-04-21</t>
        </is>
      </c>
      <c r="C8932" t="inlineStr">
        <is>
          <t>S019</t>
        </is>
      </c>
      <c r="D8932" t="inlineStr">
        <is>
          <t>Store_019</t>
        </is>
      </c>
      <c r="E8932" t="inlineStr">
        <is>
          <t>East</t>
        </is>
      </c>
      <c r="F8932" t="inlineStr">
        <is>
          <t>P0093</t>
        </is>
      </c>
      <c r="G8932" t="inlineStr">
        <is>
          <t>Prod_0093</t>
        </is>
      </c>
      <c r="H8932" t="inlineStr">
        <is>
          <t>Electronics</t>
        </is>
      </c>
      <c r="I8932" t="n">
        <v>8</v>
      </c>
      <c r="J8932" t="n">
        <v>224.56</v>
      </c>
      <c r="K8932" t="n">
        <v>0.2</v>
      </c>
      <c r="L8932">
        <f>I8932*J8932*(1-K8932)</f>
        <v/>
      </c>
      <c r="M8932">
        <f>VLOOKUP(F8932,Products!A:D,4,FALSE)*I8932</f>
        <v/>
      </c>
      <c r="N8932">
        <f>L8932-M8932</f>
        <v/>
      </c>
    </row>
    <row r="8933">
      <c r="A8933" t="inlineStr">
        <is>
          <t>T1008931</t>
        </is>
      </c>
      <c r="B8933" t="inlineStr">
        <is>
          <t>2025-05-10</t>
        </is>
      </c>
      <c r="C8933" t="inlineStr">
        <is>
          <t>S029</t>
        </is>
      </c>
      <c r="D8933" t="inlineStr">
        <is>
          <t>Store_029</t>
        </is>
      </c>
      <c r="E8933" t="inlineStr">
        <is>
          <t>South</t>
        </is>
      </c>
      <c r="F8933" t="inlineStr">
        <is>
          <t>P0019</t>
        </is>
      </c>
      <c r="G8933" t="inlineStr">
        <is>
          <t>Prod_0019</t>
        </is>
      </c>
      <c r="H8933" t="inlineStr">
        <is>
          <t>Toys</t>
        </is>
      </c>
      <c r="I8933" t="n">
        <v>6</v>
      </c>
      <c r="J8933" t="n">
        <v>486.07</v>
      </c>
      <c r="K8933" t="n">
        <v>0.15</v>
      </c>
      <c r="L8933">
        <f>I8933*J8933*(1-K8933)</f>
        <v/>
      </c>
      <c r="M8933">
        <f>VLOOKUP(F8933,Products!A:D,4,FALSE)*I8933</f>
        <v/>
      </c>
      <c r="N8933">
        <f>L8933-M8933</f>
        <v/>
      </c>
    </row>
    <row r="8934">
      <c r="A8934" t="inlineStr">
        <is>
          <t>T1008932</t>
        </is>
      </c>
      <c r="B8934" t="inlineStr">
        <is>
          <t>2023-10-13</t>
        </is>
      </c>
      <c r="C8934" t="inlineStr">
        <is>
          <t>S003</t>
        </is>
      </c>
      <c r="D8934" t="inlineStr">
        <is>
          <t>Store_003</t>
        </is>
      </c>
      <c r="E8934" t="inlineStr">
        <is>
          <t>North</t>
        </is>
      </c>
      <c r="F8934" t="inlineStr">
        <is>
          <t>P0017</t>
        </is>
      </c>
      <c r="G8934" t="inlineStr">
        <is>
          <t>Prod_0017</t>
        </is>
      </c>
      <c r="H8934" t="inlineStr">
        <is>
          <t>Food</t>
        </is>
      </c>
      <c r="I8934" t="n">
        <v>5</v>
      </c>
      <c r="J8934" t="n">
        <v>644.26</v>
      </c>
      <c r="K8934" t="n">
        <v>0.1</v>
      </c>
      <c r="L8934">
        <f>I8934*J8934*(1-K8934)</f>
        <v/>
      </c>
      <c r="M8934">
        <f>VLOOKUP(F8934,Products!A:D,4,FALSE)*I8934</f>
        <v/>
      </c>
      <c r="N8934">
        <f>L8934-M8934</f>
        <v/>
      </c>
    </row>
    <row r="8935">
      <c r="A8935" t="inlineStr">
        <is>
          <t>T1008933</t>
        </is>
      </c>
      <c r="B8935" t="inlineStr">
        <is>
          <t>2023-02-18</t>
        </is>
      </c>
      <c r="C8935" t="inlineStr">
        <is>
          <t>S048</t>
        </is>
      </c>
      <c r="D8935" t="inlineStr">
        <is>
          <t>Store_048</t>
        </is>
      </c>
      <c r="E8935" t="inlineStr">
        <is>
          <t>South</t>
        </is>
      </c>
      <c r="F8935" t="inlineStr">
        <is>
          <t>P0110</t>
        </is>
      </c>
      <c r="G8935" t="inlineStr">
        <is>
          <t>Prod_0110</t>
        </is>
      </c>
      <c r="H8935" t="inlineStr">
        <is>
          <t>Stationery</t>
        </is>
      </c>
      <c r="I8935" t="n">
        <v>5</v>
      </c>
      <c r="J8935" t="n">
        <v>71.62</v>
      </c>
      <c r="K8935" t="n">
        <v>0.05</v>
      </c>
      <c r="L8935">
        <f>I8935*J8935*(1-K8935)</f>
        <v/>
      </c>
      <c r="M8935">
        <f>VLOOKUP(F8935,Products!A:D,4,FALSE)*I8935</f>
        <v/>
      </c>
      <c r="N8935">
        <f>L8935-M8935</f>
        <v/>
      </c>
    </row>
    <row r="8936">
      <c r="A8936" t="inlineStr">
        <is>
          <t>T1008934</t>
        </is>
      </c>
      <c r="B8936" t="inlineStr">
        <is>
          <t>2025-09-13</t>
        </is>
      </c>
      <c r="C8936" t="inlineStr">
        <is>
          <t>S010</t>
        </is>
      </c>
      <c r="D8936" t="inlineStr">
        <is>
          <t>Store_010</t>
        </is>
      </c>
      <c r="E8936" t="inlineStr">
        <is>
          <t>North</t>
        </is>
      </c>
      <c r="F8936" t="inlineStr">
        <is>
          <t>P0022</t>
        </is>
      </c>
      <c r="G8936" t="inlineStr">
        <is>
          <t>Prod_0022</t>
        </is>
      </c>
      <c r="H8936" t="inlineStr">
        <is>
          <t>Beverages</t>
        </is>
      </c>
      <c r="I8936" t="n">
        <v>8</v>
      </c>
      <c r="J8936" t="n">
        <v>203.84</v>
      </c>
      <c r="K8936" t="n">
        <v>0</v>
      </c>
      <c r="L8936">
        <f>I8936*J8936*(1-K8936)</f>
        <v/>
      </c>
      <c r="M8936">
        <f>VLOOKUP(F8936,Products!A:D,4,FALSE)*I8936</f>
        <v/>
      </c>
      <c r="N8936">
        <f>L8936-M8936</f>
        <v/>
      </c>
    </row>
    <row r="8937">
      <c r="A8937" t="inlineStr">
        <is>
          <t>T1008935</t>
        </is>
      </c>
      <c r="B8937" t="inlineStr">
        <is>
          <t>2024-10-30</t>
        </is>
      </c>
      <c r="C8937" t="inlineStr">
        <is>
          <t>S010</t>
        </is>
      </c>
      <c r="D8937" t="inlineStr">
        <is>
          <t>Store_010</t>
        </is>
      </c>
      <c r="E8937" t="inlineStr">
        <is>
          <t>North</t>
        </is>
      </c>
      <c r="F8937" t="inlineStr">
        <is>
          <t>P0175</t>
        </is>
      </c>
      <c r="G8937" t="inlineStr">
        <is>
          <t>Prod_0175</t>
        </is>
      </c>
      <c r="H8937" t="inlineStr">
        <is>
          <t>Food</t>
        </is>
      </c>
      <c r="I8937" t="n">
        <v>3</v>
      </c>
      <c r="J8937" t="n">
        <v>863.6</v>
      </c>
      <c r="K8937" t="n">
        <v>0</v>
      </c>
      <c r="L8937">
        <f>I8937*J8937*(1-K8937)</f>
        <v/>
      </c>
      <c r="M8937">
        <f>VLOOKUP(F8937,Products!A:D,4,FALSE)*I8937</f>
        <v/>
      </c>
      <c r="N8937">
        <f>L8937-M8937</f>
        <v/>
      </c>
    </row>
    <row r="8938">
      <c r="A8938" t="inlineStr">
        <is>
          <t>T1008936</t>
        </is>
      </c>
      <c r="B8938" t="inlineStr">
        <is>
          <t>2023-01-10</t>
        </is>
      </c>
      <c r="C8938" t="inlineStr">
        <is>
          <t>S021</t>
        </is>
      </c>
      <c r="D8938" t="inlineStr">
        <is>
          <t>Store_021</t>
        </is>
      </c>
      <c r="E8938" t="inlineStr">
        <is>
          <t>North</t>
        </is>
      </c>
      <c r="F8938" t="inlineStr">
        <is>
          <t>P0043</t>
        </is>
      </c>
      <c r="G8938" t="inlineStr">
        <is>
          <t>Prod_0043</t>
        </is>
      </c>
      <c r="H8938" t="inlineStr">
        <is>
          <t>Food</t>
        </is>
      </c>
      <c r="I8938" t="n">
        <v>4</v>
      </c>
      <c r="J8938" t="n">
        <v>203.46</v>
      </c>
      <c r="K8938" t="n">
        <v>0</v>
      </c>
      <c r="L8938">
        <f>I8938*J8938*(1-K8938)</f>
        <v/>
      </c>
      <c r="M8938">
        <f>VLOOKUP(F8938,Products!A:D,4,FALSE)*I8938</f>
        <v/>
      </c>
      <c r="N8938">
        <f>L8938-M8938</f>
        <v/>
      </c>
    </row>
    <row r="8939">
      <c r="A8939" t="inlineStr">
        <is>
          <t>T1008937</t>
        </is>
      </c>
      <c r="B8939" t="inlineStr">
        <is>
          <t>2023-10-25</t>
        </is>
      </c>
      <c r="C8939" t="inlineStr">
        <is>
          <t>S012</t>
        </is>
      </c>
      <c r="D8939" t="inlineStr">
        <is>
          <t>Store_012</t>
        </is>
      </c>
      <c r="E8939" t="inlineStr">
        <is>
          <t>South</t>
        </is>
      </c>
      <c r="F8939" t="inlineStr">
        <is>
          <t>P0155</t>
        </is>
      </c>
      <c r="G8939" t="inlineStr">
        <is>
          <t>Prod_0155</t>
        </is>
      </c>
      <c r="H8939" t="inlineStr">
        <is>
          <t>Electronics</t>
        </is>
      </c>
      <c r="I8939" t="n">
        <v>3</v>
      </c>
      <c r="J8939" t="n">
        <v>411.44</v>
      </c>
      <c r="K8939" t="n">
        <v>0</v>
      </c>
      <c r="L8939">
        <f>I8939*J8939*(1-K8939)</f>
        <v/>
      </c>
      <c r="M8939">
        <f>VLOOKUP(F8939,Products!A:D,4,FALSE)*I8939</f>
        <v/>
      </c>
      <c r="N8939">
        <f>L8939-M8939</f>
        <v/>
      </c>
    </row>
    <row r="8940">
      <c r="A8940" t="inlineStr">
        <is>
          <t>T1008938</t>
        </is>
      </c>
      <c r="B8940" t="inlineStr">
        <is>
          <t>2025-02-26</t>
        </is>
      </c>
      <c r="C8940" t="inlineStr">
        <is>
          <t>S022</t>
        </is>
      </c>
      <c r="D8940" t="inlineStr">
        <is>
          <t>Store_022</t>
        </is>
      </c>
      <c r="E8940" t="inlineStr">
        <is>
          <t>East</t>
        </is>
      </c>
      <c r="F8940" t="inlineStr">
        <is>
          <t>P0087</t>
        </is>
      </c>
      <c r="G8940" t="inlineStr">
        <is>
          <t>Prod_0087</t>
        </is>
      </c>
      <c r="H8940" t="inlineStr">
        <is>
          <t>Clothing</t>
        </is>
      </c>
      <c r="I8940" t="n">
        <v>6</v>
      </c>
      <c r="J8940" t="n">
        <v>473.85</v>
      </c>
      <c r="K8940" t="n">
        <v>0.05</v>
      </c>
      <c r="L8940">
        <f>I8940*J8940*(1-K8940)</f>
        <v/>
      </c>
      <c r="M8940">
        <f>VLOOKUP(F8940,Products!A:D,4,FALSE)*I8940</f>
        <v/>
      </c>
      <c r="N8940">
        <f>L8940-M8940</f>
        <v/>
      </c>
    </row>
    <row r="8941">
      <c r="A8941" t="inlineStr">
        <is>
          <t>T1008939</t>
        </is>
      </c>
      <c r="B8941" t="inlineStr">
        <is>
          <t>2023-05-19</t>
        </is>
      </c>
      <c r="C8941" t="inlineStr">
        <is>
          <t>S014</t>
        </is>
      </c>
      <c r="D8941" t="inlineStr">
        <is>
          <t>Store_014</t>
        </is>
      </c>
      <c r="E8941" t="inlineStr">
        <is>
          <t>West</t>
        </is>
      </c>
      <c r="F8941" t="inlineStr">
        <is>
          <t>P0071</t>
        </is>
      </c>
      <c r="G8941" t="inlineStr">
        <is>
          <t>Prod_0071</t>
        </is>
      </c>
      <c r="H8941" t="inlineStr">
        <is>
          <t>Beverages</t>
        </is>
      </c>
      <c r="I8941" t="n">
        <v>2</v>
      </c>
      <c r="J8941" t="n">
        <v>458.41</v>
      </c>
      <c r="K8941" t="n">
        <v>0</v>
      </c>
      <c r="L8941">
        <f>I8941*J8941*(1-K8941)</f>
        <v/>
      </c>
      <c r="M8941">
        <f>VLOOKUP(F8941,Products!A:D,4,FALSE)*I8941</f>
        <v/>
      </c>
      <c r="N8941">
        <f>L8941-M8941</f>
        <v/>
      </c>
    </row>
    <row r="8942">
      <c r="A8942" t="inlineStr">
        <is>
          <t>T1008940</t>
        </is>
      </c>
      <c r="B8942" t="inlineStr">
        <is>
          <t>2025-06-24</t>
        </is>
      </c>
      <c r="C8942" t="inlineStr">
        <is>
          <t>S007</t>
        </is>
      </c>
      <c r="D8942" t="inlineStr">
        <is>
          <t>Store_007</t>
        </is>
      </c>
      <c r="E8942" t="inlineStr">
        <is>
          <t>East</t>
        </is>
      </c>
      <c r="F8942" t="inlineStr">
        <is>
          <t>P0102</t>
        </is>
      </c>
      <c r="G8942" t="inlineStr">
        <is>
          <t>Prod_0102</t>
        </is>
      </c>
      <c r="H8942" t="inlineStr">
        <is>
          <t>Food</t>
        </is>
      </c>
      <c r="I8942" t="n">
        <v>8</v>
      </c>
      <c r="J8942" t="n">
        <v>786.1799999999999</v>
      </c>
      <c r="K8942" t="n">
        <v>0</v>
      </c>
      <c r="L8942">
        <f>I8942*J8942*(1-K8942)</f>
        <v/>
      </c>
      <c r="M8942">
        <f>VLOOKUP(F8942,Products!A:D,4,FALSE)*I8942</f>
        <v/>
      </c>
      <c r="N8942">
        <f>L8942-M8942</f>
        <v/>
      </c>
    </row>
    <row r="8943">
      <c r="A8943" t="inlineStr">
        <is>
          <t>T1008941</t>
        </is>
      </c>
      <c r="B8943" t="inlineStr">
        <is>
          <t>2025-06-10</t>
        </is>
      </c>
      <c r="C8943" t="inlineStr">
        <is>
          <t>S008</t>
        </is>
      </c>
      <c r="D8943" t="inlineStr">
        <is>
          <t>Store_008</t>
        </is>
      </c>
      <c r="E8943" t="inlineStr">
        <is>
          <t>East</t>
        </is>
      </c>
      <c r="F8943" t="inlineStr">
        <is>
          <t>P0032</t>
        </is>
      </c>
      <c r="G8943" t="inlineStr">
        <is>
          <t>Prod_0032</t>
        </is>
      </c>
      <c r="H8943" t="inlineStr">
        <is>
          <t>Beverages</t>
        </is>
      </c>
      <c r="I8943" t="n">
        <v>4</v>
      </c>
      <c r="J8943" t="n">
        <v>295.84</v>
      </c>
      <c r="K8943" t="n">
        <v>0</v>
      </c>
      <c r="L8943">
        <f>I8943*J8943*(1-K8943)</f>
        <v/>
      </c>
      <c r="M8943">
        <f>VLOOKUP(F8943,Products!A:D,4,FALSE)*I8943</f>
        <v/>
      </c>
      <c r="N8943">
        <f>L8943-M8943</f>
        <v/>
      </c>
    </row>
    <row r="8944">
      <c r="A8944" t="inlineStr">
        <is>
          <t>T1008942</t>
        </is>
      </c>
      <c r="B8944" t="inlineStr">
        <is>
          <t>2023-08-06</t>
        </is>
      </c>
      <c r="C8944" t="inlineStr">
        <is>
          <t>S047</t>
        </is>
      </c>
      <c r="D8944" t="inlineStr">
        <is>
          <t>Store_047</t>
        </is>
      </c>
      <c r="E8944" t="inlineStr">
        <is>
          <t>North</t>
        </is>
      </c>
      <c r="F8944" t="inlineStr">
        <is>
          <t>P0135</t>
        </is>
      </c>
      <c r="G8944" t="inlineStr">
        <is>
          <t>Prod_0135</t>
        </is>
      </c>
      <c r="H8944" t="inlineStr">
        <is>
          <t>Food</t>
        </is>
      </c>
      <c r="I8944" t="n">
        <v>2</v>
      </c>
      <c r="J8944" t="n">
        <v>84.05</v>
      </c>
      <c r="K8944" t="n">
        <v>0</v>
      </c>
      <c r="L8944">
        <f>I8944*J8944*(1-K8944)</f>
        <v/>
      </c>
      <c r="M8944">
        <f>VLOOKUP(F8944,Products!A:D,4,FALSE)*I8944</f>
        <v/>
      </c>
      <c r="N8944">
        <f>L8944-M8944</f>
        <v/>
      </c>
    </row>
    <row r="8945">
      <c r="A8945" t="inlineStr">
        <is>
          <t>T1008943</t>
        </is>
      </c>
      <c r="B8945" t="inlineStr">
        <is>
          <t>2025-02-27</t>
        </is>
      </c>
      <c r="C8945" t="inlineStr">
        <is>
          <t>S006</t>
        </is>
      </c>
      <c r="D8945" t="inlineStr">
        <is>
          <t>Store_006</t>
        </is>
      </c>
      <c r="E8945" t="inlineStr">
        <is>
          <t>East</t>
        </is>
      </c>
      <c r="F8945" t="inlineStr">
        <is>
          <t>P0016</t>
        </is>
      </c>
      <c r="G8945" t="inlineStr">
        <is>
          <t>Prod_0016</t>
        </is>
      </c>
      <c r="H8945" t="inlineStr">
        <is>
          <t>Food</t>
        </is>
      </c>
      <c r="I8945" t="n">
        <v>1</v>
      </c>
      <c r="J8945" t="n">
        <v>866.17</v>
      </c>
      <c r="K8945" t="n">
        <v>0</v>
      </c>
      <c r="L8945">
        <f>I8945*J8945*(1-K8945)</f>
        <v/>
      </c>
      <c r="M8945">
        <f>VLOOKUP(F8945,Products!A:D,4,FALSE)*I8945</f>
        <v/>
      </c>
      <c r="N8945">
        <f>L8945-M8945</f>
        <v/>
      </c>
    </row>
    <row r="8946">
      <c r="A8946" t="inlineStr">
        <is>
          <t>T1008944</t>
        </is>
      </c>
      <c r="B8946" t="inlineStr">
        <is>
          <t>2025-03-31</t>
        </is>
      </c>
      <c r="C8946" t="inlineStr">
        <is>
          <t>S006</t>
        </is>
      </c>
      <c r="D8946" t="inlineStr">
        <is>
          <t>Store_006</t>
        </is>
      </c>
      <c r="E8946" t="inlineStr">
        <is>
          <t>East</t>
        </is>
      </c>
      <c r="F8946" t="inlineStr">
        <is>
          <t>P0028</t>
        </is>
      </c>
      <c r="G8946" t="inlineStr">
        <is>
          <t>Prod_0028</t>
        </is>
      </c>
      <c r="H8946" t="inlineStr">
        <is>
          <t>Food</t>
        </is>
      </c>
      <c r="I8946" t="n">
        <v>3</v>
      </c>
      <c r="J8946" t="n">
        <v>583.8200000000001</v>
      </c>
      <c r="K8946" t="n">
        <v>0.1</v>
      </c>
      <c r="L8946">
        <f>I8946*J8946*(1-K8946)</f>
        <v/>
      </c>
      <c r="M8946">
        <f>VLOOKUP(F8946,Products!A:D,4,FALSE)*I8946</f>
        <v/>
      </c>
      <c r="N8946">
        <f>L8946-M8946</f>
        <v/>
      </c>
    </row>
    <row r="8947">
      <c r="A8947" t="inlineStr">
        <is>
          <t>T1008945</t>
        </is>
      </c>
      <c r="B8947" t="inlineStr">
        <is>
          <t>2023-05-01</t>
        </is>
      </c>
      <c r="C8947" t="inlineStr">
        <is>
          <t>S010</t>
        </is>
      </c>
      <c r="D8947" t="inlineStr">
        <is>
          <t>Store_010</t>
        </is>
      </c>
      <c r="E8947" t="inlineStr">
        <is>
          <t>North</t>
        </is>
      </c>
      <c r="F8947" t="inlineStr">
        <is>
          <t>P0087</t>
        </is>
      </c>
      <c r="G8947" t="inlineStr">
        <is>
          <t>Prod_0087</t>
        </is>
      </c>
      <c r="H8947" t="inlineStr">
        <is>
          <t>Clothing</t>
        </is>
      </c>
      <c r="I8947" t="n">
        <v>7</v>
      </c>
      <c r="J8947" t="n">
        <v>496.59</v>
      </c>
      <c r="K8947" t="n">
        <v>0</v>
      </c>
      <c r="L8947">
        <f>I8947*J8947*(1-K8947)</f>
        <v/>
      </c>
      <c r="M8947">
        <f>VLOOKUP(F8947,Products!A:D,4,FALSE)*I8947</f>
        <v/>
      </c>
      <c r="N8947">
        <f>L8947-M8947</f>
        <v/>
      </c>
    </row>
    <row r="8948">
      <c r="A8948" t="inlineStr">
        <is>
          <t>T1008946</t>
        </is>
      </c>
      <c r="B8948" t="inlineStr">
        <is>
          <t>2024-08-12</t>
        </is>
      </c>
      <c r="C8948" t="inlineStr">
        <is>
          <t>S050</t>
        </is>
      </c>
      <c r="D8948" t="inlineStr">
        <is>
          <t>Store_050</t>
        </is>
      </c>
      <c r="E8948" t="inlineStr">
        <is>
          <t>South</t>
        </is>
      </c>
      <c r="F8948" t="inlineStr">
        <is>
          <t>P0126</t>
        </is>
      </c>
      <c r="G8948" t="inlineStr">
        <is>
          <t>Prod_0126</t>
        </is>
      </c>
      <c r="H8948" t="inlineStr">
        <is>
          <t>Toys</t>
        </is>
      </c>
      <c r="I8948" t="n">
        <v>4</v>
      </c>
      <c r="J8948" t="n">
        <v>281.27</v>
      </c>
      <c r="K8948" t="n">
        <v>0</v>
      </c>
      <c r="L8948">
        <f>I8948*J8948*(1-K8948)</f>
        <v/>
      </c>
      <c r="M8948">
        <f>VLOOKUP(F8948,Products!A:D,4,FALSE)*I8948</f>
        <v/>
      </c>
      <c r="N8948">
        <f>L8948-M8948</f>
        <v/>
      </c>
    </row>
    <row r="8949">
      <c r="A8949" t="inlineStr">
        <is>
          <t>T1008947</t>
        </is>
      </c>
      <c r="B8949" t="inlineStr">
        <is>
          <t>2024-04-15</t>
        </is>
      </c>
      <c r="C8949" t="inlineStr">
        <is>
          <t>S038</t>
        </is>
      </c>
      <c r="D8949" t="inlineStr">
        <is>
          <t>Store_038</t>
        </is>
      </c>
      <c r="E8949" t="inlineStr">
        <is>
          <t>East</t>
        </is>
      </c>
      <c r="F8949" t="inlineStr">
        <is>
          <t>P0152</t>
        </is>
      </c>
      <c r="G8949" t="inlineStr">
        <is>
          <t>Prod_0152</t>
        </is>
      </c>
      <c r="H8949" t="inlineStr">
        <is>
          <t>Household</t>
        </is>
      </c>
      <c r="I8949" t="n">
        <v>4</v>
      </c>
      <c r="J8949" t="n">
        <v>621.23</v>
      </c>
      <c r="K8949" t="n">
        <v>0</v>
      </c>
      <c r="L8949">
        <f>I8949*J8949*(1-K8949)</f>
        <v/>
      </c>
      <c r="M8949">
        <f>VLOOKUP(F8949,Products!A:D,4,FALSE)*I8949</f>
        <v/>
      </c>
      <c r="N8949">
        <f>L8949-M8949</f>
        <v/>
      </c>
    </row>
    <row r="8950">
      <c r="A8950" t="inlineStr">
        <is>
          <t>T1008948</t>
        </is>
      </c>
      <c r="B8950" t="inlineStr">
        <is>
          <t>2024-03-05</t>
        </is>
      </c>
      <c r="C8950" t="inlineStr">
        <is>
          <t>S025</t>
        </is>
      </c>
      <c r="D8950" t="inlineStr">
        <is>
          <t>Store_025</t>
        </is>
      </c>
      <c r="E8950" t="inlineStr">
        <is>
          <t>Central</t>
        </is>
      </c>
      <c r="F8950" t="inlineStr">
        <is>
          <t>P0092</t>
        </is>
      </c>
      <c r="G8950" t="inlineStr">
        <is>
          <t>Prod_0092</t>
        </is>
      </c>
      <c r="H8950" t="inlineStr">
        <is>
          <t>Household</t>
        </is>
      </c>
      <c r="I8950" t="n">
        <v>4</v>
      </c>
      <c r="J8950" t="n">
        <v>200.64</v>
      </c>
      <c r="K8950" t="n">
        <v>0</v>
      </c>
      <c r="L8950">
        <f>I8950*J8950*(1-K8950)</f>
        <v/>
      </c>
      <c r="M8950">
        <f>VLOOKUP(F8950,Products!A:D,4,FALSE)*I8950</f>
        <v/>
      </c>
      <c r="N8950">
        <f>L8950-M8950</f>
        <v/>
      </c>
    </row>
    <row r="8951">
      <c r="A8951" t="inlineStr">
        <is>
          <t>T1008949</t>
        </is>
      </c>
      <c r="B8951" t="inlineStr">
        <is>
          <t>2024-05-27</t>
        </is>
      </c>
      <c r="C8951" t="inlineStr">
        <is>
          <t>S040</t>
        </is>
      </c>
      <c r="D8951" t="inlineStr">
        <is>
          <t>Store_040</t>
        </is>
      </c>
      <c r="E8951" t="inlineStr">
        <is>
          <t>Central</t>
        </is>
      </c>
      <c r="F8951" t="inlineStr">
        <is>
          <t>P0049</t>
        </is>
      </c>
      <c r="G8951" t="inlineStr">
        <is>
          <t>Prod_0049</t>
        </is>
      </c>
      <c r="H8951" t="inlineStr">
        <is>
          <t>Beverages</t>
        </is>
      </c>
      <c r="I8951" t="n">
        <v>3</v>
      </c>
      <c r="J8951" t="n">
        <v>176.79</v>
      </c>
      <c r="K8951" t="n">
        <v>0</v>
      </c>
      <c r="L8951">
        <f>I8951*J8951*(1-K8951)</f>
        <v/>
      </c>
      <c r="M8951">
        <f>VLOOKUP(F8951,Products!A:D,4,FALSE)*I8951</f>
        <v/>
      </c>
      <c r="N8951">
        <f>L8951-M8951</f>
        <v/>
      </c>
    </row>
    <row r="8952">
      <c r="A8952" t="inlineStr">
        <is>
          <t>T1008950</t>
        </is>
      </c>
      <c r="B8952" t="inlineStr">
        <is>
          <t>2025-07-25</t>
        </is>
      </c>
      <c r="C8952" t="inlineStr">
        <is>
          <t>S034</t>
        </is>
      </c>
      <c r="D8952" t="inlineStr">
        <is>
          <t>Store_034</t>
        </is>
      </c>
      <c r="E8952" t="inlineStr">
        <is>
          <t>Central</t>
        </is>
      </c>
      <c r="F8952" t="inlineStr">
        <is>
          <t>P0075</t>
        </is>
      </c>
      <c r="G8952" t="inlineStr">
        <is>
          <t>Prod_0075</t>
        </is>
      </c>
      <c r="H8952" t="inlineStr">
        <is>
          <t>Beverages</t>
        </is>
      </c>
      <c r="I8952" t="n">
        <v>3</v>
      </c>
      <c r="J8952" t="n">
        <v>698.54</v>
      </c>
      <c r="K8952" t="n">
        <v>0</v>
      </c>
      <c r="L8952">
        <f>I8952*J8952*(1-K8952)</f>
        <v/>
      </c>
      <c r="M8952">
        <f>VLOOKUP(F8952,Products!A:D,4,FALSE)*I8952</f>
        <v/>
      </c>
      <c r="N8952">
        <f>L8952-M8952</f>
        <v/>
      </c>
    </row>
    <row r="8953">
      <c r="A8953" t="inlineStr">
        <is>
          <t>T1008951</t>
        </is>
      </c>
      <c r="B8953" t="inlineStr">
        <is>
          <t>2024-02-04</t>
        </is>
      </c>
      <c r="C8953" t="inlineStr">
        <is>
          <t>S016</t>
        </is>
      </c>
      <c r="D8953" t="inlineStr">
        <is>
          <t>Store_016</t>
        </is>
      </c>
      <c r="E8953" t="inlineStr">
        <is>
          <t>West</t>
        </is>
      </c>
      <c r="F8953" t="inlineStr">
        <is>
          <t>P0191</t>
        </is>
      </c>
      <c r="G8953" t="inlineStr">
        <is>
          <t>Prod_0191</t>
        </is>
      </c>
      <c r="H8953" t="inlineStr">
        <is>
          <t>Food</t>
        </is>
      </c>
      <c r="I8953" t="n">
        <v>1</v>
      </c>
      <c r="J8953" t="n">
        <v>424.58</v>
      </c>
      <c r="K8953" t="n">
        <v>0.05</v>
      </c>
      <c r="L8953">
        <f>I8953*J8953*(1-K8953)</f>
        <v/>
      </c>
      <c r="M8953">
        <f>VLOOKUP(F8953,Products!A:D,4,FALSE)*I8953</f>
        <v/>
      </c>
      <c r="N8953">
        <f>L8953-M8953</f>
        <v/>
      </c>
    </row>
    <row r="8954">
      <c r="A8954" t="inlineStr">
        <is>
          <t>T1008952</t>
        </is>
      </c>
      <c r="B8954" t="inlineStr">
        <is>
          <t>2023-12-19</t>
        </is>
      </c>
      <c r="C8954" t="inlineStr">
        <is>
          <t>S001</t>
        </is>
      </c>
      <c r="D8954" t="inlineStr">
        <is>
          <t>Store_001</t>
        </is>
      </c>
      <c r="E8954" t="inlineStr">
        <is>
          <t>West</t>
        </is>
      </c>
      <c r="F8954" t="inlineStr">
        <is>
          <t>P0033</t>
        </is>
      </c>
      <c r="G8954" t="inlineStr">
        <is>
          <t>Prod_0033</t>
        </is>
      </c>
      <c r="H8954" t="inlineStr">
        <is>
          <t>Food</t>
        </is>
      </c>
      <c r="I8954" t="n">
        <v>3</v>
      </c>
      <c r="J8954" t="n">
        <v>455.28</v>
      </c>
      <c r="K8954" t="n">
        <v>0</v>
      </c>
      <c r="L8954">
        <f>I8954*J8954*(1-K8954)</f>
        <v/>
      </c>
      <c r="M8954">
        <f>VLOOKUP(F8954,Products!A:D,4,FALSE)*I8954</f>
        <v/>
      </c>
      <c r="N8954">
        <f>L8954-M8954</f>
        <v/>
      </c>
    </row>
    <row r="8955">
      <c r="A8955" t="inlineStr">
        <is>
          <t>T1008953</t>
        </is>
      </c>
      <c r="B8955" t="inlineStr">
        <is>
          <t>2023-04-11</t>
        </is>
      </c>
      <c r="C8955" t="inlineStr">
        <is>
          <t>S049</t>
        </is>
      </c>
      <c r="D8955" t="inlineStr">
        <is>
          <t>Store_049</t>
        </is>
      </c>
      <c r="E8955" t="inlineStr">
        <is>
          <t>North</t>
        </is>
      </c>
      <c r="F8955" t="inlineStr">
        <is>
          <t>P0032</t>
        </is>
      </c>
      <c r="G8955" t="inlineStr">
        <is>
          <t>Prod_0032</t>
        </is>
      </c>
      <c r="H8955" t="inlineStr">
        <is>
          <t>Beverages</t>
        </is>
      </c>
      <c r="I8955" t="n">
        <v>7</v>
      </c>
      <c r="J8955" t="n">
        <v>354.08</v>
      </c>
      <c r="K8955" t="n">
        <v>0.15</v>
      </c>
      <c r="L8955">
        <f>I8955*J8955*(1-K8955)</f>
        <v/>
      </c>
      <c r="M8955">
        <f>VLOOKUP(F8955,Products!A:D,4,FALSE)*I8955</f>
        <v/>
      </c>
      <c r="N8955">
        <f>L8955-M8955</f>
        <v/>
      </c>
    </row>
    <row r="8956">
      <c r="A8956" t="inlineStr">
        <is>
          <t>T1008954</t>
        </is>
      </c>
      <c r="B8956" t="inlineStr">
        <is>
          <t>2025-02-14</t>
        </is>
      </c>
      <c r="C8956" t="inlineStr">
        <is>
          <t>S023</t>
        </is>
      </c>
      <c r="D8956" t="inlineStr">
        <is>
          <t>Store_023</t>
        </is>
      </c>
      <c r="E8956" t="inlineStr">
        <is>
          <t>South</t>
        </is>
      </c>
      <c r="F8956" t="inlineStr">
        <is>
          <t>P0138</t>
        </is>
      </c>
      <c r="G8956" t="inlineStr">
        <is>
          <t>Prod_0138</t>
        </is>
      </c>
      <c r="H8956" t="inlineStr">
        <is>
          <t>Household</t>
        </is>
      </c>
      <c r="I8956" t="n">
        <v>4</v>
      </c>
      <c r="J8956" t="n">
        <v>249.35</v>
      </c>
      <c r="K8956" t="n">
        <v>0</v>
      </c>
      <c r="L8956">
        <f>I8956*J8956*(1-K8956)</f>
        <v/>
      </c>
      <c r="M8956">
        <f>VLOOKUP(F8956,Products!A:D,4,FALSE)*I8956</f>
        <v/>
      </c>
      <c r="N8956">
        <f>L8956-M8956</f>
        <v/>
      </c>
    </row>
    <row r="8957">
      <c r="A8957" t="inlineStr">
        <is>
          <t>T1008955</t>
        </is>
      </c>
      <c r="B8957" t="inlineStr">
        <is>
          <t>2023-10-08</t>
        </is>
      </c>
      <c r="C8957" t="inlineStr">
        <is>
          <t>S012</t>
        </is>
      </c>
      <c r="D8957" t="inlineStr">
        <is>
          <t>Store_012</t>
        </is>
      </c>
      <c r="E8957" t="inlineStr">
        <is>
          <t>South</t>
        </is>
      </c>
      <c r="F8957" t="inlineStr">
        <is>
          <t>P0040</t>
        </is>
      </c>
      <c r="G8957" t="inlineStr">
        <is>
          <t>Prod_0040</t>
        </is>
      </c>
      <c r="H8957" t="inlineStr">
        <is>
          <t>Toys</t>
        </is>
      </c>
      <c r="I8957" t="n">
        <v>8</v>
      </c>
      <c r="J8957" t="n">
        <v>78.54000000000001</v>
      </c>
      <c r="K8957" t="n">
        <v>0.1</v>
      </c>
      <c r="L8957">
        <f>I8957*J8957*(1-K8957)</f>
        <v/>
      </c>
      <c r="M8957">
        <f>VLOOKUP(F8957,Products!A:D,4,FALSE)*I8957</f>
        <v/>
      </c>
      <c r="N8957">
        <f>L8957-M8957</f>
        <v/>
      </c>
    </row>
    <row r="8958">
      <c r="A8958" t="inlineStr">
        <is>
          <t>T1008956</t>
        </is>
      </c>
      <c r="B8958" t="inlineStr">
        <is>
          <t>2025-04-12</t>
        </is>
      </c>
      <c r="C8958" t="inlineStr">
        <is>
          <t>S035</t>
        </is>
      </c>
      <c r="D8958" t="inlineStr">
        <is>
          <t>Store_035</t>
        </is>
      </c>
      <c r="E8958" t="inlineStr">
        <is>
          <t>Central</t>
        </is>
      </c>
      <c r="F8958" t="inlineStr">
        <is>
          <t>P0051</t>
        </is>
      </c>
      <c r="G8958" t="inlineStr">
        <is>
          <t>Prod_0051</t>
        </is>
      </c>
      <c r="H8958" t="inlineStr">
        <is>
          <t>Clothing</t>
        </is>
      </c>
      <c r="I8958" t="n">
        <v>4</v>
      </c>
      <c r="J8958" t="n">
        <v>77.33</v>
      </c>
      <c r="K8958" t="n">
        <v>0</v>
      </c>
      <c r="L8958">
        <f>I8958*J8958*(1-K8958)</f>
        <v/>
      </c>
      <c r="M8958">
        <f>VLOOKUP(F8958,Products!A:D,4,FALSE)*I8958</f>
        <v/>
      </c>
      <c r="N8958">
        <f>L8958-M8958</f>
        <v/>
      </c>
    </row>
    <row r="8959">
      <c r="A8959" t="inlineStr">
        <is>
          <t>T1008957</t>
        </is>
      </c>
      <c r="B8959" t="inlineStr">
        <is>
          <t>2025-01-07</t>
        </is>
      </c>
      <c r="C8959" t="inlineStr">
        <is>
          <t>S022</t>
        </is>
      </c>
      <c r="D8959" t="inlineStr">
        <is>
          <t>Store_022</t>
        </is>
      </c>
      <c r="E8959" t="inlineStr">
        <is>
          <t>East</t>
        </is>
      </c>
      <c r="F8959" t="inlineStr">
        <is>
          <t>P0174</t>
        </is>
      </c>
      <c r="G8959" t="inlineStr">
        <is>
          <t>Prod_0174</t>
        </is>
      </c>
      <c r="H8959" t="inlineStr">
        <is>
          <t>Food</t>
        </is>
      </c>
      <c r="I8959" t="n">
        <v>3</v>
      </c>
      <c r="J8959" t="n">
        <v>82.98999999999999</v>
      </c>
      <c r="K8959" t="n">
        <v>0.1</v>
      </c>
      <c r="L8959">
        <f>I8959*J8959*(1-K8959)</f>
        <v/>
      </c>
      <c r="M8959">
        <f>VLOOKUP(F8959,Products!A:D,4,FALSE)*I8959</f>
        <v/>
      </c>
      <c r="N8959">
        <f>L8959-M8959</f>
        <v/>
      </c>
    </row>
    <row r="8960">
      <c r="A8960" t="inlineStr">
        <is>
          <t>T1008958</t>
        </is>
      </c>
      <c r="B8960" t="inlineStr">
        <is>
          <t>2024-01-22</t>
        </is>
      </c>
      <c r="C8960" t="inlineStr">
        <is>
          <t>S019</t>
        </is>
      </c>
      <c r="D8960" t="inlineStr">
        <is>
          <t>Store_019</t>
        </is>
      </c>
      <c r="E8960" t="inlineStr">
        <is>
          <t>East</t>
        </is>
      </c>
      <c r="F8960" t="inlineStr">
        <is>
          <t>P0003</t>
        </is>
      </c>
      <c r="G8960" t="inlineStr">
        <is>
          <t>Prod_0003</t>
        </is>
      </c>
      <c r="H8960" t="inlineStr">
        <is>
          <t>Household</t>
        </is>
      </c>
      <c r="I8960" t="n">
        <v>3</v>
      </c>
      <c r="J8960" t="n">
        <v>98.47</v>
      </c>
      <c r="K8960" t="n">
        <v>0</v>
      </c>
      <c r="L8960">
        <f>I8960*J8960*(1-K8960)</f>
        <v/>
      </c>
      <c r="M8960">
        <f>VLOOKUP(F8960,Products!A:D,4,FALSE)*I8960</f>
        <v/>
      </c>
      <c r="N8960">
        <f>L8960-M8960</f>
        <v/>
      </c>
    </row>
    <row r="8961">
      <c r="A8961" t="inlineStr">
        <is>
          <t>T1008959</t>
        </is>
      </c>
      <c r="B8961" t="inlineStr">
        <is>
          <t>2024-11-05</t>
        </is>
      </c>
      <c r="C8961" t="inlineStr">
        <is>
          <t>S039</t>
        </is>
      </c>
      <c r="D8961" t="inlineStr">
        <is>
          <t>Store_039</t>
        </is>
      </c>
      <c r="E8961" t="inlineStr">
        <is>
          <t>North</t>
        </is>
      </c>
      <c r="F8961" t="inlineStr">
        <is>
          <t>P0198</t>
        </is>
      </c>
      <c r="G8961" t="inlineStr">
        <is>
          <t>Prod_0198</t>
        </is>
      </c>
      <c r="H8961" t="inlineStr">
        <is>
          <t>Beverages</t>
        </is>
      </c>
      <c r="I8961" t="n">
        <v>1</v>
      </c>
      <c r="J8961" t="n">
        <v>747.9299999999999</v>
      </c>
      <c r="K8961" t="n">
        <v>0</v>
      </c>
      <c r="L8961">
        <f>I8961*J8961*(1-K8961)</f>
        <v/>
      </c>
      <c r="M8961">
        <f>VLOOKUP(F8961,Products!A:D,4,FALSE)*I8961</f>
        <v/>
      </c>
      <c r="N8961">
        <f>L8961-M8961</f>
        <v/>
      </c>
    </row>
    <row r="8962">
      <c r="A8962" t="inlineStr">
        <is>
          <t>T1008960</t>
        </is>
      </c>
      <c r="B8962" t="inlineStr">
        <is>
          <t>2025-07-13</t>
        </is>
      </c>
      <c r="C8962" t="inlineStr">
        <is>
          <t>S033</t>
        </is>
      </c>
      <c r="D8962" t="inlineStr">
        <is>
          <t>Store_033</t>
        </is>
      </c>
      <c r="E8962" t="inlineStr">
        <is>
          <t>North</t>
        </is>
      </c>
      <c r="F8962" t="inlineStr">
        <is>
          <t>P0154</t>
        </is>
      </c>
      <c r="G8962" t="inlineStr">
        <is>
          <t>Prod_0154</t>
        </is>
      </c>
      <c r="H8962" t="inlineStr">
        <is>
          <t>Toys</t>
        </is>
      </c>
      <c r="I8962" t="n">
        <v>8</v>
      </c>
      <c r="J8962" t="n">
        <v>373.99</v>
      </c>
      <c r="K8962" t="n">
        <v>0</v>
      </c>
      <c r="L8962">
        <f>I8962*J8962*(1-K8962)</f>
        <v/>
      </c>
      <c r="M8962">
        <f>VLOOKUP(F8962,Products!A:D,4,FALSE)*I8962</f>
        <v/>
      </c>
      <c r="N8962">
        <f>L8962-M8962</f>
        <v/>
      </c>
    </row>
    <row r="8963">
      <c r="A8963" t="inlineStr">
        <is>
          <t>T1008961</t>
        </is>
      </c>
      <c r="B8963" t="inlineStr">
        <is>
          <t>2024-01-16</t>
        </is>
      </c>
      <c r="C8963" t="inlineStr">
        <is>
          <t>S041</t>
        </is>
      </c>
      <c r="D8963" t="inlineStr">
        <is>
          <t>Store_041</t>
        </is>
      </c>
      <c r="E8963" t="inlineStr">
        <is>
          <t>East</t>
        </is>
      </c>
      <c r="F8963" t="inlineStr">
        <is>
          <t>P0145</t>
        </is>
      </c>
      <c r="G8963" t="inlineStr">
        <is>
          <t>Prod_0145</t>
        </is>
      </c>
      <c r="H8963" t="inlineStr">
        <is>
          <t>Electronics</t>
        </is>
      </c>
      <c r="I8963" t="n">
        <v>6</v>
      </c>
      <c r="J8963" t="n">
        <v>486.8</v>
      </c>
      <c r="K8963" t="n">
        <v>0</v>
      </c>
      <c r="L8963">
        <f>I8963*J8963*(1-K8963)</f>
        <v/>
      </c>
      <c r="M8963">
        <f>VLOOKUP(F8963,Products!A:D,4,FALSE)*I8963</f>
        <v/>
      </c>
      <c r="N8963">
        <f>L8963-M8963</f>
        <v/>
      </c>
    </row>
    <row r="8964">
      <c r="A8964" t="inlineStr">
        <is>
          <t>T1008962</t>
        </is>
      </c>
      <c r="B8964" t="inlineStr">
        <is>
          <t>2025-07-20</t>
        </is>
      </c>
      <c r="C8964" t="inlineStr">
        <is>
          <t>S045</t>
        </is>
      </c>
      <c r="D8964" t="inlineStr">
        <is>
          <t>Store_045</t>
        </is>
      </c>
      <c r="E8964" t="inlineStr">
        <is>
          <t>East</t>
        </is>
      </c>
      <c r="F8964" t="inlineStr">
        <is>
          <t>P0008</t>
        </is>
      </c>
      <c r="G8964" t="inlineStr">
        <is>
          <t>Prod_0008</t>
        </is>
      </c>
      <c r="H8964" t="inlineStr">
        <is>
          <t>Electronics</t>
        </is>
      </c>
      <c r="I8964" t="n">
        <v>1</v>
      </c>
      <c r="J8964" t="n">
        <v>328.92</v>
      </c>
      <c r="K8964" t="n">
        <v>0.2</v>
      </c>
      <c r="L8964">
        <f>I8964*J8964*(1-K8964)</f>
        <v/>
      </c>
      <c r="M8964">
        <f>VLOOKUP(F8964,Products!A:D,4,FALSE)*I8964</f>
        <v/>
      </c>
      <c r="N8964">
        <f>L8964-M8964</f>
        <v/>
      </c>
    </row>
    <row r="8965">
      <c r="A8965" t="inlineStr">
        <is>
          <t>T1008963</t>
        </is>
      </c>
      <c r="B8965" t="inlineStr">
        <is>
          <t>2025-07-23</t>
        </is>
      </c>
      <c r="C8965" t="inlineStr">
        <is>
          <t>S043</t>
        </is>
      </c>
      <c r="D8965" t="inlineStr">
        <is>
          <t>Store_043</t>
        </is>
      </c>
      <c r="E8965" t="inlineStr">
        <is>
          <t>East</t>
        </is>
      </c>
      <c r="F8965" t="inlineStr">
        <is>
          <t>P0198</t>
        </is>
      </c>
      <c r="G8965" t="inlineStr">
        <is>
          <t>Prod_0198</t>
        </is>
      </c>
      <c r="H8965" t="inlineStr">
        <is>
          <t>Beverages</t>
        </is>
      </c>
      <c r="I8965" t="n">
        <v>9</v>
      </c>
      <c r="J8965" t="n">
        <v>820.84</v>
      </c>
      <c r="K8965" t="n">
        <v>0</v>
      </c>
      <c r="L8965">
        <f>I8965*J8965*(1-K8965)</f>
        <v/>
      </c>
      <c r="M8965">
        <f>VLOOKUP(F8965,Products!A:D,4,FALSE)*I8965</f>
        <v/>
      </c>
      <c r="N8965">
        <f>L8965-M8965</f>
        <v/>
      </c>
    </row>
    <row r="8966">
      <c r="A8966" t="inlineStr">
        <is>
          <t>T1008964</t>
        </is>
      </c>
      <c r="B8966" t="inlineStr">
        <is>
          <t>2023-02-05</t>
        </is>
      </c>
      <c r="C8966" t="inlineStr">
        <is>
          <t>S014</t>
        </is>
      </c>
      <c r="D8966" t="inlineStr">
        <is>
          <t>Store_014</t>
        </is>
      </c>
      <c r="E8966" t="inlineStr">
        <is>
          <t>West</t>
        </is>
      </c>
      <c r="F8966" t="inlineStr">
        <is>
          <t>P0108</t>
        </is>
      </c>
      <c r="G8966" t="inlineStr">
        <is>
          <t>Prod_0108</t>
        </is>
      </c>
      <c r="H8966" t="inlineStr">
        <is>
          <t>Stationery</t>
        </is>
      </c>
      <c r="I8966" t="n">
        <v>4</v>
      </c>
      <c r="J8966" t="n">
        <v>683.16</v>
      </c>
      <c r="K8966" t="n">
        <v>0</v>
      </c>
      <c r="L8966">
        <f>I8966*J8966*(1-K8966)</f>
        <v/>
      </c>
      <c r="M8966">
        <f>VLOOKUP(F8966,Products!A:D,4,FALSE)*I8966</f>
        <v/>
      </c>
      <c r="N8966">
        <f>L8966-M8966</f>
        <v/>
      </c>
    </row>
    <row r="8967">
      <c r="A8967" t="inlineStr">
        <is>
          <t>T1008965</t>
        </is>
      </c>
      <c r="B8967" t="inlineStr">
        <is>
          <t>2025-08-13</t>
        </is>
      </c>
      <c r="C8967" t="inlineStr">
        <is>
          <t>S022</t>
        </is>
      </c>
      <c r="D8967" t="inlineStr">
        <is>
          <t>Store_022</t>
        </is>
      </c>
      <c r="E8967" t="inlineStr">
        <is>
          <t>East</t>
        </is>
      </c>
      <c r="F8967" t="inlineStr">
        <is>
          <t>P0044</t>
        </is>
      </c>
      <c r="G8967" t="inlineStr">
        <is>
          <t>Prod_0044</t>
        </is>
      </c>
      <c r="H8967" t="inlineStr">
        <is>
          <t>Food</t>
        </is>
      </c>
      <c r="I8967" t="n">
        <v>2</v>
      </c>
      <c r="J8967" t="n">
        <v>256.87</v>
      </c>
      <c r="K8967" t="n">
        <v>0.05</v>
      </c>
      <c r="L8967">
        <f>I8967*J8967*(1-K8967)</f>
        <v/>
      </c>
      <c r="M8967">
        <f>VLOOKUP(F8967,Products!A:D,4,FALSE)*I8967</f>
        <v/>
      </c>
      <c r="N8967">
        <f>L8967-M8967</f>
        <v/>
      </c>
    </row>
    <row r="8968">
      <c r="A8968" t="inlineStr">
        <is>
          <t>T1008966</t>
        </is>
      </c>
      <c r="B8968" t="inlineStr">
        <is>
          <t>2025-06-12</t>
        </is>
      </c>
      <c r="C8968" t="inlineStr">
        <is>
          <t>S026</t>
        </is>
      </c>
      <c r="D8968" t="inlineStr">
        <is>
          <t>Store_026</t>
        </is>
      </c>
      <c r="E8968" t="inlineStr">
        <is>
          <t>North</t>
        </is>
      </c>
      <c r="F8968" t="inlineStr">
        <is>
          <t>P0026</t>
        </is>
      </c>
      <c r="G8968" t="inlineStr">
        <is>
          <t>Prod_0026</t>
        </is>
      </c>
      <c r="H8968" t="inlineStr">
        <is>
          <t>Beverages</t>
        </is>
      </c>
      <c r="I8968" t="n">
        <v>2</v>
      </c>
      <c r="J8968" t="n">
        <v>775.15</v>
      </c>
      <c r="K8968" t="n">
        <v>0</v>
      </c>
      <c r="L8968">
        <f>I8968*J8968*(1-K8968)</f>
        <v/>
      </c>
      <c r="M8968">
        <f>VLOOKUP(F8968,Products!A:D,4,FALSE)*I8968</f>
        <v/>
      </c>
      <c r="N8968">
        <f>L8968-M8968</f>
        <v/>
      </c>
    </row>
    <row r="8969">
      <c r="A8969" t="inlineStr">
        <is>
          <t>T1008967</t>
        </is>
      </c>
      <c r="B8969" t="inlineStr">
        <is>
          <t>2024-12-06</t>
        </is>
      </c>
      <c r="C8969" t="inlineStr">
        <is>
          <t>S019</t>
        </is>
      </c>
      <c r="D8969" t="inlineStr">
        <is>
          <t>Store_019</t>
        </is>
      </c>
      <c r="E8969" t="inlineStr">
        <is>
          <t>East</t>
        </is>
      </c>
      <c r="F8969" t="inlineStr">
        <is>
          <t>P0146</t>
        </is>
      </c>
      <c r="G8969" t="inlineStr">
        <is>
          <t>Prod_0146</t>
        </is>
      </c>
      <c r="H8969" t="inlineStr">
        <is>
          <t>Food</t>
        </is>
      </c>
      <c r="I8969" t="n">
        <v>2</v>
      </c>
      <c r="J8969" t="n">
        <v>316.88</v>
      </c>
      <c r="K8969" t="n">
        <v>0</v>
      </c>
      <c r="L8969">
        <f>I8969*J8969*(1-K8969)</f>
        <v/>
      </c>
      <c r="M8969">
        <f>VLOOKUP(F8969,Products!A:D,4,FALSE)*I8969</f>
        <v/>
      </c>
      <c r="N8969">
        <f>L8969-M8969</f>
        <v/>
      </c>
    </row>
    <row r="8970">
      <c r="A8970" t="inlineStr">
        <is>
          <t>T1008968</t>
        </is>
      </c>
      <c r="B8970" t="inlineStr">
        <is>
          <t>2023-02-07</t>
        </is>
      </c>
      <c r="C8970" t="inlineStr">
        <is>
          <t>S021</t>
        </is>
      </c>
      <c r="D8970" t="inlineStr">
        <is>
          <t>Store_021</t>
        </is>
      </c>
      <c r="E8970" t="inlineStr">
        <is>
          <t>North</t>
        </is>
      </c>
      <c r="F8970" t="inlineStr">
        <is>
          <t>P0099</t>
        </is>
      </c>
      <c r="G8970" t="inlineStr">
        <is>
          <t>Prod_0099</t>
        </is>
      </c>
      <c r="H8970" t="inlineStr">
        <is>
          <t>Beverages</t>
        </is>
      </c>
      <c r="I8970" t="n">
        <v>5</v>
      </c>
      <c r="J8970" t="n">
        <v>125.43</v>
      </c>
      <c r="K8970" t="n">
        <v>0.05</v>
      </c>
      <c r="L8970">
        <f>I8970*J8970*(1-K8970)</f>
        <v/>
      </c>
      <c r="M8970">
        <f>VLOOKUP(F8970,Products!A:D,4,FALSE)*I8970</f>
        <v/>
      </c>
      <c r="N8970">
        <f>L8970-M8970</f>
        <v/>
      </c>
    </row>
    <row r="8971">
      <c r="A8971" t="inlineStr">
        <is>
          <t>T1008969</t>
        </is>
      </c>
      <c r="B8971" t="inlineStr">
        <is>
          <t>2024-01-28</t>
        </is>
      </c>
      <c r="C8971" t="inlineStr">
        <is>
          <t>S046</t>
        </is>
      </c>
      <c r="D8971" t="inlineStr">
        <is>
          <t>Store_046</t>
        </is>
      </c>
      <c r="E8971" t="inlineStr">
        <is>
          <t>South</t>
        </is>
      </c>
      <c r="F8971" t="inlineStr">
        <is>
          <t>P0196</t>
        </is>
      </c>
      <c r="G8971" t="inlineStr">
        <is>
          <t>Prod_0196</t>
        </is>
      </c>
      <c r="H8971" t="inlineStr">
        <is>
          <t>Beverages</t>
        </is>
      </c>
      <c r="I8971" t="n">
        <v>8</v>
      </c>
      <c r="J8971" t="n">
        <v>778.12</v>
      </c>
      <c r="K8971" t="n">
        <v>0</v>
      </c>
      <c r="L8971">
        <f>I8971*J8971*(1-K8971)</f>
        <v/>
      </c>
      <c r="M8971">
        <f>VLOOKUP(F8971,Products!A:D,4,FALSE)*I8971</f>
        <v/>
      </c>
      <c r="N8971">
        <f>L8971-M8971</f>
        <v/>
      </c>
    </row>
    <row r="8972">
      <c r="A8972" t="inlineStr">
        <is>
          <t>T1008970</t>
        </is>
      </c>
      <c r="B8972" t="inlineStr">
        <is>
          <t>2023-07-20</t>
        </is>
      </c>
      <c r="C8972" t="inlineStr">
        <is>
          <t>S045</t>
        </is>
      </c>
      <c r="D8972" t="inlineStr">
        <is>
          <t>Store_045</t>
        </is>
      </c>
      <c r="E8972" t="inlineStr">
        <is>
          <t>East</t>
        </is>
      </c>
      <c r="F8972" t="inlineStr">
        <is>
          <t>P0105</t>
        </is>
      </c>
      <c r="G8972" t="inlineStr">
        <is>
          <t>Prod_0105</t>
        </is>
      </c>
      <c r="H8972" t="inlineStr">
        <is>
          <t>Electronics</t>
        </is>
      </c>
      <c r="I8972" t="n">
        <v>4</v>
      </c>
      <c r="J8972" t="n">
        <v>446.83</v>
      </c>
      <c r="K8972" t="n">
        <v>0.1</v>
      </c>
      <c r="L8972">
        <f>I8972*J8972*(1-K8972)</f>
        <v/>
      </c>
      <c r="M8972">
        <f>VLOOKUP(F8972,Products!A:D,4,FALSE)*I8972</f>
        <v/>
      </c>
      <c r="N8972">
        <f>L8972-M8972</f>
        <v/>
      </c>
    </row>
    <row r="8973">
      <c r="A8973" t="inlineStr">
        <is>
          <t>T1008971</t>
        </is>
      </c>
      <c r="B8973" t="inlineStr">
        <is>
          <t>2025-01-15</t>
        </is>
      </c>
      <c r="C8973" t="inlineStr">
        <is>
          <t>S002</t>
        </is>
      </c>
      <c r="D8973" t="inlineStr">
        <is>
          <t>Store_002</t>
        </is>
      </c>
      <c r="E8973" t="inlineStr">
        <is>
          <t>South</t>
        </is>
      </c>
      <c r="F8973" t="inlineStr">
        <is>
          <t>P0093</t>
        </is>
      </c>
      <c r="G8973" t="inlineStr">
        <is>
          <t>Prod_0093</t>
        </is>
      </c>
      <c r="H8973" t="inlineStr">
        <is>
          <t>Electronics</t>
        </is>
      </c>
      <c r="I8973" t="n">
        <v>9</v>
      </c>
      <c r="J8973" t="n">
        <v>238</v>
      </c>
      <c r="K8973" t="n">
        <v>0.15</v>
      </c>
      <c r="L8973">
        <f>I8973*J8973*(1-K8973)</f>
        <v/>
      </c>
      <c r="M8973">
        <f>VLOOKUP(F8973,Products!A:D,4,FALSE)*I8973</f>
        <v/>
      </c>
      <c r="N8973">
        <f>L8973-M8973</f>
        <v/>
      </c>
    </row>
    <row r="8974">
      <c r="A8974" t="inlineStr">
        <is>
          <t>T1008972</t>
        </is>
      </c>
      <c r="B8974" t="inlineStr">
        <is>
          <t>2023-01-06</t>
        </is>
      </c>
      <c r="C8974" t="inlineStr">
        <is>
          <t>S015</t>
        </is>
      </c>
      <c r="D8974" t="inlineStr">
        <is>
          <t>Store_015</t>
        </is>
      </c>
      <c r="E8974" t="inlineStr">
        <is>
          <t>North</t>
        </is>
      </c>
      <c r="F8974" t="inlineStr">
        <is>
          <t>P0196</t>
        </is>
      </c>
      <c r="G8974" t="inlineStr">
        <is>
          <t>Prod_0196</t>
        </is>
      </c>
      <c r="H8974" t="inlineStr">
        <is>
          <t>Beverages</t>
        </is>
      </c>
      <c r="I8974" t="n">
        <v>1</v>
      </c>
      <c r="J8974" t="n">
        <v>651.9400000000001</v>
      </c>
      <c r="K8974" t="n">
        <v>0.05</v>
      </c>
      <c r="L8974">
        <f>I8974*J8974*(1-K8974)</f>
        <v/>
      </c>
      <c r="M8974">
        <f>VLOOKUP(F8974,Products!A:D,4,FALSE)*I8974</f>
        <v/>
      </c>
      <c r="N8974">
        <f>L8974-M8974</f>
        <v/>
      </c>
    </row>
    <row r="8975">
      <c r="A8975" t="inlineStr">
        <is>
          <t>T1008973</t>
        </is>
      </c>
      <c r="B8975" t="inlineStr">
        <is>
          <t>2024-11-30</t>
        </is>
      </c>
      <c r="C8975" t="inlineStr">
        <is>
          <t>S015</t>
        </is>
      </c>
      <c r="D8975" t="inlineStr">
        <is>
          <t>Store_015</t>
        </is>
      </c>
      <c r="E8975" t="inlineStr">
        <is>
          <t>North</t>
        </is>
      </c>
      <c r="F8975" t="inlineStr">
        <is>
          <t>P0084</t>
        </is>
      </c>
      <c r="G8975" t="inlineStr">
        <is>
          <t>Prod_0084</t>
        </is>
      </c>
      <c r="H8975" t="inlineStr">
        <is>
          <t>Beverages</t>
        </is>
      </c>
      <c r="I8975" t="n">
        <v>6</v>
      </c>
      <c r="J8975" t="n">
        <v>992.65</v>
      </c>
      <c r="K8975" t="n">
        <v>0.05</v>
      </c>
      <c r="L8975">
        <f>I8975*J8975*(1-K8975)</f>
        <v/>
      </c>
      <c r="M8975">
        <f>VLOOKUP(F8975,Products!A:D,4,FALSE)*I8975</f>
        <v/>
      </c>
      <c r="N8975">
        <f>L8975-M8975</f>
        <v/>
      </c>
    </row>
    <row r="8976">
      <c r="A8976" t="inlineStr">
        <is>
          <t>T1008974</t>
        </is>
      </c>
      <c r="B8976" t="inlineStr">
        <is>
          <t>2024-07-30</t>
        </is>
      </c>
      <c r="C8976" t="inlineStr">
        <is>
          <t>S016</t>
        </is>
      </c>
      <c r="D8976" t="inlineStr">
        <is>
          <t>Store_016</t>
        </is>
      </c>
      <c r="E8976" t="inlineStr">
        <is>
          <t>West</t>
        </is>
      </c>
      <c r="F8976" t="inlineStr">
        <is>
          <t>P0172</t>
        </is>
      </c>
      <c r="G8976" t="inlineStr">
        <is>
          <t>Prod_0172</t>
        </is>
      </c>
      <c r="H8976" t="inlineStr">
        <is>
          <t>Beverages</t>
        </is>
      </c>
      <c r="I8976" t="n">
        <v>8</v>
      </c>
      <c r="J8976" t="n">
        <v>804.22</v>
      </c>
      <c r="K8976" t="n">
        <v>0</v>
      </c>
      <c r="L8976">
        <f>I8976*J8976*(1-K8976)</f>
        <v/>
      </c>
      <c r="M8976">
        <f>VLOOKUP(F8976,Products!A:D,4,FALSE)*I8976</f>
        <v/>
      </c>
      <c r="N8976">
        <f>L8976-M8976</f>
        <v/>
      </c>
    </row>
    <row r="8977">
      <c r="A8977" t="inlineStr">
        <is>
          <t>T1008975</t>
        </is>
      </c>
      <c r="B8977" t="inlineStr">
        <is>
          <t>2023-11-30</t>
        </is>
      </c>
      <c r="C8977" t="inlineStr">
        <is>
          <t>S029</t>
        </is>
      </c>
      <c r="D8977" t="inlineStr">
        <is>
          <t>Store_029</t>
        </is>
      </c>
      <c r="E8977" t="inlineStr">
        <is>
          <t>South</t>
        </is>
      </c>
      <c r="F8977" t="inlineStr">
        <is>
          <t>P0111</t>
        </is>
      </c>
      <c r="G8977" t="inlineStr">
        <is>
          <t>Prod_0111</t>
        </is>
      </c>
      <c r="H8977" t="inlineStr">
        <is>
          <t>Clothing</t>
        </is>
      </c>
      <c r="I8977" t="n">
        <v>7</v>
      </c>
      <c r="J8977" t="n">
        <v>676.1799999999999</v>
      </c>
      <c r="K8977" t="n">
        <v>0</v>
      </c>
      <c r="L8977">
        <f>I8977*J8977*(1-K8977)</f>
        <v/>
      </c>
      <c r="M8977">
        <f>VLOOKUP(F8977,Products!A:D,4,FALSE)*I8977</f>
        <v/>
      </c>
      <c r="N8977">
        <f>L8977-M8977</f>
        <v/>
      </c>
    </row>
    <row r="8978">
      <c r="A8978" t="inlineStr">
        <is>
          <t>T1008976</t>
        </is>
      </c>
      <c r="B8978" t="inlineStr">
        <is>
          <t>2023-01-30</t>
        </is>
      </c>
      <c r="C8978" t="inlineStr">
        <is>
          <t>S005</t>
        </is>
      </c>
      <c r="D8978" t="inlineStr">
        <is>
          <t>Store_005</t>
        </is>
      </c>
      <c r="E8978" t="inlineStr">
        <is>
          <t>Central</t>
        </is>
      </c>
      <c r="F8978" t="inlineStr">
        <is>
          <t>P0032</t>
        </is>
      </c>
      <c r="G8978" t="inlineStr">
        <is>
          <t>Prod_0032</t>
        </is>
      </c>
      <c r="H8978" t="inlineStr">
        <is>
          <t>Beverages</t>
        </is>
      </c>
      <c r="I8978" t="n">
        <v>9</v>
      </c>
      <c r="J8978" t="n">
        <v>246.47</v>
      </c>
      <c r="K8978" t="n">
        <v>0.1</v>
      </c>
      <c r="L8978">
        <f>I8978*J8978*(1-K8978)</f>
        <v/>
      </c>
      <c r="M8978">
        <f>VLOOKUP(F8978,Products!A:D,4,FALSE)*I8978</f>
        <v/>
      </c>
      <c r="N8978">
        <f>L8978-M8978</f>
        <v/>
      </c>
    </row>
    <row r="8979">
      <c r="A8979" t="inlineStr">
        <is>
          <t>T1008977</t>
        </is>
      </c>
      <c r="B8979" t="inlineStr">
        <is>
          <t>2025-02-16</t>
        </is>
      </c>
      <c r="C8979" t="inlineStr">
        <is>
          <t>S049</t>
        </is>
      </c>
      <c r="D8979" t="inlineStr">
        <is>
          <t>Store_049</t>
        </is>
      </c>
      <c r="E8979" t="inlineStr">
        <is>
          <t>North</t>
        </is>
      </c>
      <c r="F8979" t="inlineStr">
        <is>
          <t>P0069</t>
        </is>
      </c>
      <c r="G8979" t="inlineStr">
        <is>
          <t>Prod_0069</t>
        </is>
      </c>
      <c r="H8979" t="inlineStr">
        <is>
          <t>Household</t>
        </is>
      </c>
      <c r="I8979" t="n">
        <v>7</v>
      </c>
      <c r="J8979" t="n">
        <v>340.13</v>
      </c>
      <c r="K8979" t="n">
        <v>0</v>
      </c>
      <c r="L8979">
        <f>I8979*J8979*(1-K8979)</f>
        <v/>
      </c>
      <c r="M8979">
        <f>VLOOKUP(F8979,Products!A:D,4,FALSE)*I8979</f>
        <v/>
      </c>
      <c r="N8979">
        <f>L8979-M8979</f>
        <v/>
      </c>
    </row>
    <row r="8980">
      <c r="A8980" t="inlineStr">
        <is>
          <t>T1008978</t>
        </is>
      </c>
      <c r="B8980" t="inlineStr">
        <is>
          <t>2023-12-28</t>
        </is>
      </c>
      <c r="C8980" t="inlineStr">
        <is>
          <t>S006</t>
        </is>
      </c>
      <c r="D8980" t="inlineStr">
        <is>
          <t>Store_006</t>
        </is>
      </c>
      <c r="E8980" t="inlineStr">
        <is>
          <t>East</t>
        </is>
      </c>
      <c r="F8980" t="inlineStr">
        <is>
          <t>P0021</t>
        </is>
      </c>
      <c r="G8980" t="inlineStr">
        <is>
          <t>Prod_0021</t>
        </is>
      </c>
      <c r="H8980" t="inlineStr">
        <is>
          <t>Household</t>
        </is>
      </c>
      <c r="I8980" t="n">
        <v>2</v>
      </c>
      <c r="J8980" t="n">
        <v>125.74</v>
      </c>
      <c r="K8980" t="n">
        <v>0.1</v>
      </c>
      <c r="L8980">
        <f>I8980*J8980*(1-K8980)</f>
        <v/>
      </c>
      <c r="M8980">
        <f>VLOOKUP(F8980,Products!A:D,4,FALSE)*I8980</f>
        <v/>
      </c>
      <c r="N8980">
        <f>L8980-M8980</f>
        <v/>
      </c>
    </row>
    <row r="8981">
      <c r="A8981" t="inlineStr">
        <is>
          <t>T1008979</t>
        </is>
      </c>
      <c r="B8981" t="inlineStr">
        <is>
          <t>2024-02-13</t>
        </is>
      </c>
      <c r="C8981" t="inlineStr">
        <is>
          <t>S023</t>
        </is>
      </c>
      <c r="D8981" t="inlineStr">
        <is>
          <t>Store_023</t>
        </is>
      </c>
      <c r="E8981" t="inlineStr">
        <is>
          <t>South</t>
        </is>
      </c>
      <c r="F8981" t="inlineStr">
        <is>
          <t>P0127</t>
        </is>
      </c>
      <c r="G8981" t="inlineStr">
        <is>
          <t>Prod_0127</t>
        </is>
      </c>
      <c r="H8981" t="inlineStr">
        <is>
          <t>Toys</t>
        </is>
      </c>
      <c r="I8981" t="n">
        <v>1</v>
      </c>
      <c r="J8981" t="n">
        <v>817.7</v>
      </c>
      <c r="K8981" t="n">
        <v>0</v>
      </c>
      <c r="L8981">
        <f>I8981*J8981*(1-K8981)</f>
        <v/>
      </c>
      <c r="M8981">
        <f>VLOOKUP(F8981,Products!A:D,4,FALSE)*I8981</f>
        <v/>
      </c>
      <c r="N8981">
        <f>L8981-M8981</f>
        <v/>
      </c>
    </row>
    <row r="8982">
      <c r="A8982" t="inlineStr">
        <is>
          <t>T1008980</t>
        </is>
      </c>
      <c r="B8982" t="inlineStr">
        <is>
          <t>2025-02-24</t>
        </is>
      </c>
      <c r="C8982" t="inlineStr">
        <is>
          <t>S035</t>
        </is>
      </c>
      <c r="D8982" t="inlineStr">
        <is>
          <t>Store_035</t>
        </is>
      </c>
      <c r="E8982" t="inlineStr">
        <is>
          <t>Central</t>
        </is>
      </c>
      <c r="F8982" t="inlineStr">
        <is>
          <t>P0142</t>
        </is>
      </c>
      <c r="G8982" t="inlineStr">
        <is>
          <t>Prod_0142</t>
        </is>
      </c>
      <c r="H8982" t="inlineStr">
        <is>
          <t>Household</t>
        </is>
      </c>
      <c r="I8982" t="n">
        <v>6</v>
      </c>
      <c r="J8982" t="n">
        <v>201.23</v>
      </c>
      <c r="K8982" t="n">
        <v>0</v>
      </c>
      <c r="L8982">
        <f>I8982*J8982*(1-K8982)</f>
        <v/>
      </c>
      <c r="M8982">
        <f>VLOOKUP(F8982,Products!A:D,4,FALSE)*I8982</f>
        <v/>
      </c>
      <c r="N8982">
        <f>L8982-M8982</f>
        <v/>
      </c>
    </row>
    <row r="8983">
      <c r="A8983" t="inlineStr">
        <is>
          <t>T1008981</t>
        </is>
      </c>
      <c r="B8983" t="inlineStr">
        <is>
          <t>2024-11-29</t>
        </is>
      </c>
      <c r="C8983" t="inlineStr">
        <is>
          <t>S019</t>
        </is>
      </c>
      <c r="D8983" t="inlineStr">
        <is>
          <t>Store_019</t>
        </is>
      </c>
      <c r="E8983" t="inlineStr">
        <is>
          <t>East</t>
        </is>
      </c>
      <c r="F8983" t="inlineStr">
        <is>
          <t>P0081</t>
        </is>
      </c>
      <c r="G8983" t="inlineStr">
        <is>
          <t>Prod_0081</t>
        </is>
      </c>
      <c r="H8983" t="inlineStr">
        <is>
          <t>Electronics</t>
        </is>
      </c>
      <c r="I8983" t="n">
        <v>8</v>
      </c>
      <c r="J8983" t="n">
        <v>244.09</v>
      </c>
      <c r="K8983" t="n">
        <v>0</v>
      </c>
      <c r="L8983">
        <f>I8983*J8983*(1-K8983)</f>
        <v/>
      </c>
      <c r="M8983">
        <f>VLOOKUP(F8983,Products!A:D,4,FALSE)*I8983</f>
        <v/>
      </c>
      <c r="N8983">
        <f>L8983-M8983</f>
        <v/>
      </c>
    </row>
    <row r="8984">
      <c r="A8984" t="inlineStr">
        <is>
          <t>T1008982</t>
        </is>
      </c>
      <c r="B8984" t="inlineStr">
        <is>
          <t>2025-02-20</t>
        </is>
      </c>
      <c r="C8984" t="inlineStr">
        <is>
          <t>S033</t>
        </is>
      </c>
      <c r="D8984" t="inlineStr">
        <is>
          <t>Store_033</t>
        </is>
      </c>
      <c r="E8984" t="inlineStr">
        <is>
          <t>North</t>
        </is>
      </c>
      <c r="F8984" t="inlineStr">
        <is>
          <t>P0170</t>
        </is>
      </c>
      <c r="G8984" t="inlineStr">
        <is>
          <t>Prod_0170</t>
        </is>
      </c>
      <c r="H8984" t="inlineStr">
        <is>
          <t>Household</t>
        </is>
      </c>
      <c r="I8984" t="n">
        <v>2</v>
      </c>
      <c r="J8984" t="n">
        <v>590.85</v>
      </c>
      <c r="K8984" t="n">
        <v>0.05</v>
      </c>
      <c r="L8984">
        <f>I8984*J8984*(1-K8984)</f>
        <v/>
      </c>
      <c r="M8984">
        <f>VLOOKUP(F8984,Products!A:D,4,FALSE)*I8984</f>
        <v/>
      </c>
      <c r="N8984">
        <f>L8984-M8984</f>
        <v/>
      </c>
    </row>
    <row r="8985">
      <c r="A8985" t="inlineStr">
        <is>
          <t>T1008983</t>
        </is>
      </c>
      <c r="B8985" t="inlineStr">
        <is>
          <t>2024-10-25</t>
        </is>
      </c>
      <c r="C8985" t="inlineStr">
        <is>
          <t>S032</t>
        </is>
      </c>
      <c r="D8985" t="inlineStr">
        <is>
          <t>Store_032</t>
        </is>
      </c>
      <c r="E8985" t="inlineStr">
        <is>
          <t>Central</t>
        </is>
      </c>
      <c r="F8985" t="inlineStr">
        <is>
          <t>P0194</t>
        </is>
      </c>
      <c r="G8985" t="inlineStr">
        <is>
          <t>Prod_0194</t>
        </is>
      </c>
      <c r="H8985" t="inlineStr">
        <is>
          <t>Food</t>
        </is>
      </c>
      <c r="I8985" t="n">
        <v>6</v>
      </c>
      <c r="J8985" t="n">
        <v>791.41</v>
      </c>
      <c r="K8985" t="n">
        <v>0.1</v>
      </c>
      <c r="L8985">
        <f>I8985*J8985*(1-K8985)</f>
        <v/>
      </c>
      <c r="M8985">
        <f>VLOOKUP(F8985,Products!A:D,4,FALSE)*I8985</f>
        <v/>
      </c>
      <c r="N8985">
        <f>L8985-M8985</f>
        <v/>
      </c>
    </row>
    <row r="8986">
      <c r="A8986" t="inlineStr">
        <is>
          <t>T1008984</t>
        </is>
      </c>
      <c r="B8986" t="inlineStr">
        <is>
          <t>2024-10-31</t>
        </is>
      </c>
      <c r="C8986" t="inlineStr">
        <is>
          <t>S038</t>
        </is>
      </c>
      <c r="D8986" t="inlineStr">
        <is>
          <t>Store_038</t>
        </is>
      </c>
      <c r="E8986" t="inlineStr">
        <is>
          <t>East</t>
        </is>
      </c>
      <c r="F8986" t="inlineStr">
        <is>
          <t>P0110</t>
        </is>
      </c>
      <c r="G8986" t="inlineStr">
        <is>
          <t>Prod_0110</t>
        </is>
      </c>
      <c r="H8986" t="inlineStr">
        <is>
          <t>Stationery</t>
        </is>
      </c>
      <c r="I8986" t="n">
        <v>3</v>
      </c>
      <c r="J8986" t="n">
        <v>77.53</v>
      </c>
      <c r="K8986" t="n">
        <v>0</v>
      </c>
      <c r="L8986">
        <f>I8986*J8986*(1-K8986)</f>
        <v/>
      </c>
      <c r="M8986">
        <f>VLOOKUP(F8986,Products!A:D,4,FALSE)*I8986</f>
        <v/>
      </c>
      <c r="N8986">
        <f>L8986-M8986</f>
        <v/>
      </c>
    </row>
    <row r="8987">
      <c r="A8987" t="inlineStr">
        <is>
          <t>T1008985</t>
        </is>
      </c>
      <c r="B8987" t="inlineStr">
        <is>
          <t>2023-01-20</t>
        </is>
      </c>
      <c r="C8987" t="inlineStr">
        <is>
          <t>S044</t>
        </is>
      </c>
      <c r="D8987" t="inlineStr">
        <is>
          <t>Store_044</t>
        </is>
      </c>
      <c r="E8987" t="inlineStr">
        <is>
          <t>North</t>
        </is>
      </c>
      <c r="F8987" t="inlineStr">
        <is>
          <t>P0065</t>
        </is>
      </c>
      <c r="G8987" t="inlineStr">
        <is>
          <t>Prod_0065</t>
        </is>
      </c>
      <c r="H8987" t="inlineStr">
        <is>
          <t>Beverages</t>
        </is>
      </c>
      <c r="I8987" t="n">
        <v>9</v>
      </c>
      <c r="J8987" t="n">
        <v>221.81</v>
      </c>
      <c r="K8987" t="n">
        <v>0</v>
      </c>
      <c r="L8987">
        <f>I8987*J8987*(1-K8987)</f>
        <v/>
      </c>
      <c r="M8987">
        <f>VLOOKUP(F8987,Products!A:D,4,FALSE)*I8987</f>
        <v/>
      </c>
      <c r="N8987">
        <f>L8987-M8987</f>
        <v/>
      </c>
    </row>
    <row r="8988">
      <c r="A8988" t="inlineStr">
        <is>
          <t>T1008986</t>
        </is>
      </c>
      <c r="B8988" t="inlineStr">
        <is>
          <t>2023-11-04</t>
        </is>
      </c>
      <c r="C8988" t="inlineStr">
        <is>
          <t>S039</t>
        </is>
      </c>
      <c r="D8988" t="inlineStr">
        <is>
          <t>Store_039</t>
        </is>
      </c>
      <c r="E8988" t="inlineStr">
        <is>
          <t>North</t>
        </is>
      </c>
      <c r="F8988" t="inlineStr">
        <is>
          <t>P0167</t>
        </is>
      </c>
      <c r="G8988" t="inlineStr">
        <is>
          <t>Prod_0167</t>
        </is>
      </c>
      <c r="H8988" t="inlineStr">
        <is>
          <t>Beverages</t>
        </is>
      </c>
      <c r="I8988" t="n">
        <v>1</v>
      </c>
      <c r="J8988" t="n">
        <v>402.26</v>
      </c>
      <c r="K8988" t="n">
        <v>0</v>
      </c>
      <c r="L8988">
        <f>I8988*J8988*(1-K8988)</f>
        <v/>
      </c>
      <c r="M8988">
        <f>VLOOKUP(F8988,Products!A:D,4,FALSE)*I8988</f>
        <v/>
      </c>
      <c r="N8988">
        <f>L8988-M8988</f>
        <v/>
      </c>
    </row>
    <row r="8989">
      <c r="A8989" t="inlineStr">
        <is>
          <t>T1008987</t>
        </is>
      </c>
      <c r="B8989" t="inlineStr">
        <is>
          <t>2024-01-15</t>
        </is>
      </c>
      <c r="C8989" t="inlineStr">
        <is>
          <t>S043</t>
        </is>
      </c>
      <c r="D8989" t="inlineStr">
        <is>
          <t>Store_043</t>
        </is>
      </c>
      <c r="E8989" t="inlineStr">
        <is>
          <t>East</t>
        </is>
      </c>
      <c r="F8989" t="inlineStr">
        <is>
          <t>P0157</t>
        </is>
      </c>
      <c r="G8989" t="inlineStr">
        <is>
          <t>Prod_0157</t>
        </is>
      </c>
      <c r="H8989" t="inlineStr">
        <is>
          <t>Toys</t>
        </is>
      </c>
      <c r="I8989" t="n">
        <v>6</v>
      </c>
      <c r="J8989" t="n">
        <v>244.45</v>
      </c>
      <c r="K8989" t="n">
        <v>0.05</v>
      </c>
      <c r="L8989">
        <f>I8989*J8989*(1-K8989)</f>
        <v/>
      </c>
      <c r="M8989">
        <f>VLOOKUP(F8989,Products!A:D,4,FALSE)*I8989</f>
        <v/>
      </c>
      <c r="N8989">
        <f>L8989-M8989</f>
        <v/>
      </c>
    </row>
    <row r="8990">
      <c r="A8990" t="inlineStr">
        <is>
          <t>T1008988</t>
        </is>
      </c>
      <c r="B8990" t="inlineStr">
        <is>
          <t>2025-01-27</t>
        </is>
      </c>
      <c r="C8990" t="inlineStr">
        <is>
          <t>S001</t>
        </is>
      </c>
      <c r="D8990" t="inlineStr">
        <is>
          <t>Store_001</t>
        </is>
      </c>
      <c r="E8990" t="inlineStr">
        <is>
          <t>West</t>
        </is>
      </c>
      <c r="F8990" t="inlineStr">
        <is>
          <t>P0014</t>
        </is>
      </c>
      <c r="G8990" t="inlineStr">
        <is>
          <t>Prod_0014</t>
        </is>
      </c>
      <c r="H8990" t="inlineStr">
        <is>
          <t>Clothing</t>
        </is>
      </c>
      <c r="I8990" t="n">
        <v>4</v>
      </c>
      <c r="J8990" t="n">
        <v>284.17</v>
      </c>
      <c r="K8990" t="n">
        <v>0</v>
      </c>
      <c r="L8990">
        <f>I8990*J8990*(1-K8990)</f>
        <v/>
      </c>
      <c r="M8990">
        <f>VLOOKUP(F8990,Products!A:D,4,FALSE)*I8990</f>
        <v/>
      </c>
      <c r="N8990">
        <f>L8990-M8990</f>
        <v/>
      </c>
    </row>
    <row r="8991">
      <c r="A8991" t="inlineStr">
        <is>
          <t>T1008989</t>
        </is>
      </c>
      <c r="B8991" t="inlineStr">
        <is>
          <t>2025-06-24</t>
        </is>
      </c>
      <c r="C8991" t="inlineStr">
        <is>
          <t>S031</t>
        </is>
      </c>
      <c r="D8991" t="inlineStr">
        <is>
          <t>Store_031</t>
        </is>
      </c>
      <c r="E8991" t="inlineStr">
        <is>
          <t>Central</t>
        </is>
      </c>
      <c r="F8991" t="inlineStr">
        <is>
          <t>P0083</t>
        </is>
      </c>
      <c r="G8991" t="inlineStr">
        <is>
          <t>Prod_0083</t>
        </is>
      </c>
      <c r="H8991" t="inlineStr">
        <is>
          <t>Clothing</t>
        </is>
      </c>
      <c r="I8991" t="n">
        <v>5</v>
      </c>
      <c r="J8991" t="n">
        <v>467.44</v>
      </c>
      <c r="K8991" t="n">
        <v>0</v>
      </c>
      <c r="L8991">
        <f>I8991*J8991*(1-K8991)</f>
        <v/>
      </c>
      <c r="M8991">
        <f>VLOOKUP(F8991,Products!A:D,4,FALSE)*I8991</f>
        <v/>
      </c>
      <c r="N8991">
        <f>L8991-M8991</f>
        <v/>
      </c>
    </row>
    <row r="8992">
      <c r="A8992" t="inlineStr">
        <is>
          <t>T1008990</t>
        </is>
      </c>
      <c r="B8992" t="inlineStr">
        <is>
          <t>2023-02-18</t>
        </is>
      </c>
      <c r="C8992" t="inlineStr">
        <is>
          <t>S038</t>
        </is>
      </c>
      <c r="D8992" t="inlineStr">
        <is>
          <t>Store_038</t>
        </is>
      </c>
      <c r="E8992" t="inlineStr">
        <is>
          <t>East</t>
        </is>
      </c>
      <c r="F8992" t="inlineStr">
        <is>
          <t>P0002</t>
        </is>
      </c>
      <c r="G8992" t="inlineStr">
        <is>
          <t>Prod_0002</t>
        </is>
      </c>
      <c r="H8992" t="inlineStr">
        <is>
          <t>Food</t>
        </is>
      </c>
      <c r="I8992" t="n">
        <v>2</v>
      </c>
      <c r="J8992" t="n">
        <v>197.94</v>
      </c>
      <c r="K8992" t="n">
        <v>0</v>
      </c>
      <c r="L8992">
        <f>I8992*J8992*(1-K8992)</f>
        <v/>
      </c>
      <c r="M8992">
        <f>VLOOKUP(F8992,Products!A:D,4,FALSE)*I8992</f>
        <v/>
      </c>
      <c r="N8992">
        <f>L8992-M8992</f>
        <v/>
      </c>
    </row>
    <row r="8993">
      <c r="A8993" t="inlineStr">
        <is>
          <t>T1008991</t>
        </is>
      </c>
      <c r="B8993" t="inlineStr">
        <is>
          <t>2023-08-04</t>
        </is>
      </c>
      <c r="C8993" t="inlineStr">
        <is>
          <t>S028</t>
        </is>
      </c>
      <c r="D8993" t="inlineStr">
        <is>
          <t>Store_028</t>
        </is>
      </c>
      <c r="E8993" t="inlineStr">
        <is>
          <t>North</t>
        </is>
      </c>
      <c r="F8993" t="inlineStr">
        <is>
          <t>P0188</t>
        </is>
      </c>
      <c r="G8993" t="inlineStr">
        <is>
          <t>Prod_0188</t>
        </is>
      </c>
      <c r="H8993" t="inlineStr">
        <is>
          <t>Food</t>
        </is>
      </c>
      <c r="I8993" t="n">
        <v>8</v>
      </c>
      <c r="J8993" t="n">
        <v>568.88</v>
      </c>
      <c r="K8993" t="n">
        <v>0</v>
      </c>
      <c r="L8993">
        <f>I8993*J8993*(1-K8993)</f>
        <v/>
      </c>
      <c r="M8993">
        <f>VLOOKUP(F8993,Products!A:D,4,FALSE)*I8993</f>
        <v/>
      </c>
      <c r="N8993">
        <f>L8993-M8993</f>
        <v/>
      </c>
    </row>
    <row r="8994">
      <c r="A8994" t="inlineStr">
        <is>
          <t>T1008992</t>
        </is>
      </c>
      <c r="B8994" t="inlineStr">
        <is>
          <t>2023-10-28</t>
        </is>
      </c>
      <c r="C8994" t="inlineStr">
        <is>
          <t>S017</t>
        </is>
      </c>
      <c r="D8994" t="inlineStr">
        <is>
          <t>Store_017</t>
        </is>
      </c>
      <c r="E8994" t="inlineStr">
        <is>
          <t>South</t>
        </is>
      </c>
      <c r="F8994" t="inlineStr">
        <is>
          <t>P0140</t>
        </is>
      </c>
      <c r="G8994" t="inlineStr">
        <is>
          <t>Prod_0140</t>
        </is>
      </c>
      <c r="H8994" t="inlineStr">
        <is>
          <t>Food</t>
        </is>
      </c>
      <c r="I8994" t="n">
        <v>9</v>
      </c>
      <c r="J8994" t="n">
        <v>927.1900000000001</v>
      </c>
      <c r="K8994" t="n">
        <v>0</v>
      </c>
      <c r="L8994">
        <f>I8994*J8994*(1-K8994)</f>
        <v/>
      </c>
      <c r="M8994">
        <f>VLOOKUP(F8994,Products!A:D,4,FALSE)*I8994</f>
        <v/>
      </c>
      <c r="N8994">
        <f>L8994-M8994</f>
        <v/>
      </c>
    </row>
    <row r="8995">
      <c r="A8995" t="inlineStr">
        <is>
          <t>T1008993</t>
        </is>
      </c>
      <c r="B8995" t="inlineStr">
        <is>
          <t>2025-04-06</t>
        </is>
      </c>
      <c r="C8995" t="inlineStr">
        <is>
          <t>S047</t>
        </is>
      </c>
      <c r="D8995" t="inlineStr">
        <is>
          <t>Store_047</t>
        </is>
      </c>
      <c r="E8995" t="inlineStr">
        <is>
          <t>North</t>
        </is>
      </c>
      <c r="F8995" t="inlineStr">
        <is>
          <t>P0012</t>
        </is>
      </c>
      <c r="G8995" t="inlineStr">
        <is>
          <t>Prod_0012</t>
        </is>
      </c>
      <c r="H8995" t="inlineStr">
        <is>
          <t>Food</t>
        </is>
      </c>
      <c r="I8995" t="n">
        <v>9</v>
      </c>
      <c r="J8995" t="n">
        <v>914.58</v>
      </c>
      <c r="K8995" t="n">
        <v>0</v>
      </c>
      <c r="L8995">
        <f>I8995*J8995*(1-K8995)</f>
        <v/>
      </c>
      <c r="M8995">
        <f>VLOOKUP(F8995,Products!A:D,4,FALSE)*I8995</f>
        <v/>
      </c>
      <c r="N8995">
        <f>L8995-M8995</f>
        <v/>
      </c>
    </row>
    <row r="8996">
      <c r="A8996" t="inlineStr">
        <is>
          <t>T1008994</t>
        </is>
      </c>
      <c r="B8996" t="inlineStr">
        <is>
          <t>2024-08-14</t>
        </is>
      </c>
      <c r="C8996" t="inlineStr">
        <is>
          <t>S008</t>
        </is>
      </c>
      <c r="D8996" t="inlineStr">
        <is>
          <t>Store_008</t>
        </is>
      </c>
      <c r="E8996" t="inlineStr">
        <is>
          <t>East</t>
        </is>
      </c>
      <c r="F8996" t="inlineStr">
        <is>
          <t>P0192</t>
        </is>
      </c>
      <c r="G8996" t="inlineStr">
        <is>
          <t>Prod_0192</t>
        </is>
      </c>
      <c r="H8996" t="inlineStr">
        <is>
          <t>Beverages</t>
        </is>
      </c>
      <c r="I8996" t="n">
        <v>8</v>
      </c>
      <c r="J8996" t="n">
        <v>390.85</v>
      </c>
      <c r="K8996" t="n">
        <v>0</v>
      </c>
      <c r="L8996">
        <f>I8996*J8996*(1-K8996)</f>
        <v/>
      </c>
      <c r="M8996">
        <f>VLOOKUP(F8996,Products!A:D,4,FALSE)*I8996</f>
        <v/>
      </c>
      <c r="N8996">
        <f>L8996-M8996</f>
        <v/>
      </c>
    </row>
    <row r="8997">
      <c r="A8997" t="inlineStr">
        <is>
          <t>T1008995</t>
        </is>
      </c>
      <c r="B8997" t="inlineStr">
        <is>
          <t>2025-02-24</t>
        </is>
      </c>
      <c r="C8997" t="inlineStr">
        <is>
          <t>S023</t>
        </is>
      </c>
      <c r="D8997" t="inlineStr">
        <is>
          <t>Store_023</t>
        </is>
      </c>
      <c r="E8997" t="inlineStr">
        <is>
          <t>South</t>
        </is>
      </c>
      <c r="F8997" t="inlineStr">
        <is>
          <t>P0174</t>
        </is>
      </c>
      <c r="G8997" t="inlineStr">
        <is>
          <t>Prod_0174</t>
        </is>
      </c>
      <c r="H8997" t="inlineStr">
        <is>
          <t>Food</t>
        </is>
      </c>
      <c r="I8997" t="n">
        <v>1</v>
      </c>
      <c r="J8997" t="n">
        <v>100.47</v>
      </c>
      <c r="K8997" t="n">
        <v>0</v>
      </c>
      <c r="L8997">
        <f>I8997*J8997*(1-K8997)</f>
        <v/>
      </c>
      <c r="M8997">
        <f>VLOOKUP(F8997,Products!A:D,4,FALSE)*I8997</f>
        <v/>
      </c>
      <c r="N8997">
        <f>L8997-M8997</f>
        <v/>
      </c>
    </row>
    <row r="8998">
      <c r="A8998" t="inlineStr">
        <is>
          <t>T1008996</t>
        </is>
      </c>
      <c r="B8998" t="inlineStr">
        <is>
          <t>2025-06-08</t>
        </is>
      </c>
      <c r="C8998" t="inlineStr">
        <is>
          <t>S034</t>
        </is>
      </c>
      <c r="D8998" t="inlineStr">
        <is>
          <t>Store_034</t>
        </is>
      </c>
      <c r="E8998" t="inlineStr">
        <is>
          <t>Central</t>
        </is>
      </c>
      <c r="F8998" t="inlineStr">
        <is>
          <t>P0192</t>
        </is>
      </c>
      <c r="G8998" t="inlineStr">
        <is>
          <t>Prod_0192</t>
        </is>
      </c>
      <c r="H8998" t="inlineStr">
        <is>
          <t>Beverages</t>
        </is>
      </c>
      <c r="I8998" t="n">
        <v>9</v>
      </c>
      <c r="J8998" t="n">
        <v>335.22</v>
      </c>
      <c r="K8998" t="n">
        <v>0.05</v>
      </c>
      <c r="L8998">
        <f>I8998*J8998*(1-K8998)</f>
        <v/>
      </c>
      <c r="M8998">
        <f>VLOOKUP(F8998,Products!A:D,4,FALSE)*I8998</f>
        <v/>
      </c>
      <c r="N8998">
        <f>L8998-M8998</f>
        <v/>
      </c>
    </row>
    <row r="8999">
      <c r="A8999" t="inlineStr">
        <is>
          <t>T1008997</t>
        </is>
      </c>
      <c r="B8999" t="inlineStr">
        <is>
          <t>2024-04-01</t>
        </is>
      </c>
      <c r="C8999" t="inlineStr">
        <is>
          <t>S016</t>
        </is>
      </c>
      <c r="D8999" t="inlineStr">
        <is>
          <t>Store_016</t>
        </is>
      </c>
      <c r="E8999" t="inlineStr">
        <is>
          <t>West</t>
        </is>
      </c>
      <c r="F8999" t="inlineStr">
        <is>
          <t>P0154</t>
        </is>
      </c>
      <c r="G8999" t="inlineStr">
        <is>
          <t>Prod_0154</t>
        </is>
      </c>
      <c r="H8999" t="inlineStr">
        <is>
          <t>Toys</t>
        </is>
      </c>
      <c r="I8999" t="n">
        <v>8</v>
      </c>
      <c r="J8999" t="n">
        <v>404.23</v>
      </c>
      <c r="K8999" t="n">
        <v>0</v>
      </c>
      <c r="L8999">
        <f>I8999*J8999*(1-K8999)</f>
        <v/>
      </c>
      <c r="M8999">
        <f>VLOOKUP(F8999,Products!A:D,4,FALSE)*I8999</f>
        <v/>
      </c>
      <c r="N8999">
        <f>L8999-M8999</f>
        <v/>
      </c>
    </row>
    <row r="9000">
      <c r="A9000" t="inlineStr">
        <is>
          <t>T1008998</t>
        </is>
      </c>
      <c r="B9000" t="inlineStr">
        <is>
          <t>2023-09-23</t>
        </is>
      </c>
      <c r="C9000" t="inlineStr">
        <is>
          <t>S046</t>
        </is>
      </c>
      <c r="D9000" t="inlineStr">
        <is>
          <t>Store_046</t>
        </is>
      </c>
      <c r="E9000" t="inlineStr">
        <is>
          <t>South</t>
        </is>
      </c>
      <c r="F9000" t="inlineStr">
        <is>
          <t>P0187</t>
        </is>
      </c>
      <c r="G9000" t="inlineStr">
        <is>
          <t>Prod_0187</t>
        </is>
      </c>
      <c r="H9000" t="inlineStr">
        <is>
          <t>Food</t>
        </is>
      </c>
      <c r="I9000" t="n">
        <v>5</v>
      </c>
      <c r="J9000" t="n">
        <v>950.29</v>
      </c>
      <c r="K9000" t="n">
        <v>0.1</v>
      </c>
      <c r="L9000">
        <f>I9000*J9000*(1-K9000)</f>
        <v/>
      </c>
      <c r="M9000">
        <f>VLOOKUP(F9000,Products!A:D,4,FALSE)*I9000</f>
        <v/>
      </c>
      <c r="N9000">
        <f>L9000-M9000</f>
        <v/>
      </c>
    </row>
    <row r="9001">
      <c r="A9001" t="inlineStr">
        <is>
          <t>T1008999</t>
        </is>
      </c>
      <c r="B9001" t="inlineStr">
        <is>
          <t>2024-02-19</t>
        </is>
      </c>
      <c r="C9001" t="inlineStr">
        <is>
          <t>S010</t>
        </is>
      </c>
      <c r="D9001" t="inlineStr">
        <is>
          <t>Store_010</t>
        </is>
      </c>
      <c r="E9001" t="inlineStr">
        <is>
          <t>North</t>
        </is>
      </c>
      <c r="F9001" t="inlineStr">
        <is>
          <t>P0168</t>
        </is>
      </c>
      <c r="G9001" t="inlineStr">
        <is>
          <t>Prod_0168</t>
        </is>
      </c>
      <c r="H9001" t="inlineStr">
        <is>
          <t>Electronics</t>
        </is>
      </c>
      <c r="I9001" t="n">
        <v>3</v>
      </c>
      <c r="J9001" t="n">
        <v>74.59999999999999</v>
      </c>
      <c r="K9001" t="n">
        <v>0</v>
      </c>
      <c r="L9001">
        <f>I9001*J9001*(1-K9001)</f>
        <v/>
      </c>
      <c r="M9001">
        <f>VLOOKUP(F9001,Products!A:D,4,FALSE)*I9001</f>
        <v/>
      </c>
      <c r="N9001">
        <f>L9001-M9001</f>
        <v/>
      </c>
    </row>
    <row r="9002">
      <c r="A9002" t="inlineStr">
        <is>
          <t>T1009000</t>
        </is>
      </c>
      <c r="B9002" t="inlineStr">
        <is>
          <t>2024-08-29</t>
        </is>
      </c>
      <c r="C9002" t="inlineStr">
        <is>
          <t>S027</t>
        </is>
      </c>
      <c r="D9002" t="inlineStr">
        <is>
          <t>Store_027</t>
        </is>
      </c>
      <c r="E9002" t="inlineStr">
        <is>
          <t>South</t>
        </is>
      </c>
      <c r="F9002" t="inlineStr">
        <is>
          <t>P0133</t>
        </is>
      </c>
      <c r="G9002" t="inlineStr">
        <is>
          <t>Prod_0133</t>
        </is>
      </c>
      <c r="H9002" t="inlineStr">
        <is>
          <t>Stationery</t>
        </is>
      </c>
      <c r="I9002" t="n">
        <v>2</v>
      </c>
      <c r="J9002" t="n">
        <v>420.95</v>
      </c>
      <c r="K9002" t="n">
        <v>0.15</v>
      </c>
      <c r="L9002">
        <f>I9002*J9002*(1-K9002)</f>
        <v/>
      </c>
      <c r="M9002">
        <f>VLOOKUP(F9002,Products!A:D,4,FALSE)*I9002</f>
        <v/>
      </c>
      <c r="N9002">
        <f>L9002-M9002</f>
        <v/>
      </c>
    </row>
    <row r="9003">
      <c r="A9003" t="inlineStr">
        <is>
          <t>T1009001</t>
        </is>
      </c>
      <c r="B9003" t="inlineStr">
        <is>
          <t>2024-10-15</t>
        </is>
      </c>
      <c r="C9003" t="inlineStr">
        <is>
          <t>S030</t>
        </is>
      </c>
      <c r="D9003" t="inlineStr">
        <is>
          <t>Store_030</t>
        </is>
      </c>
      <c r="E9003" t="inlineStr">
        <is>
          <t>North</t>
        </is>
      </c>
      <c r="F9003" t="inlineStr">
        <is>
          <t>P0068</t>
        </is>
      </c>
      <c r="G9003" t="inlineStr">
        <is>
          <t>Prod_0068</t>
        </is>
      </c>
      <c r="H9003" t="inlineStr">
        <is>
          <t>Household</t>
        </is>
      </c>
      <c r="I9003" t="n">
        <v>7</v>
      </c>
      <c r="J9003" t="n">
        <v>252.7</v>
      </c>
      <c r="K9003" t="n">
        <v>0</v>
      </c>
      <c r="L9003">
        <f>I9003*J9003*(1-K9003)</f>
        <v/>
      </c>
      <c r="M9003">
        <f>VLOOKUP(F9003,Products!A:D,4,FALSE)*I9003</f>
        <v/>
      </c>
      <c r="N9003">
        <f>L9003-M9003</f>
        <v/>
      </c>
    </row>
    <row r="9004">
      <c r="A9004" t="inlineStr">
        <is>
          <t>T1009002</t>
        </is>
      </c>
      <c r="B9004" t="inlineStr">
        <is>
          <t>2025-06-01</t>
        </is>
      </c>
      <c r="C9004" t="inlineStr">
        <is>
          <t>S047</t>
        </is>
      </c>
      <c r="D9004" t="inlineStr">
        <is>
          <t>Store_047</t>
        </is>
      </c>
      <c r="E9004" t="inlineStr">
        <is>
          <t>North</t>
        </is>
      </c>
      <c r="F9004" t="inlineStr">
        <is>
          <t>P0079</t>
        </is>
      </c>
      <c r="G9004" t="inlineStr">
        <is>
          <t>Prod_0079</t>
        </is>
      </c>
      <c r="H9004" t="inlineStr">
        <is>
          <t>Food</t>
        </is>
      </c>
      <c r="I9004" t="n">
        <v>2</v>
      </c>
      <c r="J9004" t="n">
        <v>690.7</v>
      </c>
      <c r="K9004" t="n">
        <v>0.2</v>
      </c>
      <c r="L9004">
        <f>I9004*J9004*(1-K9004)</f>
        <v/>
      </c>
      <c r="M9004">
        <f>VLOOKUP(F9004,Products!A:D,4,FALSE)*I9004</f>
        <v/>
      </c>
      <c r="N9004">
        <f>L9004-M9004</f>
        <v/>
      </c>
    </row>
    <row r="9005">
      <c r="A9005" t="inlineStr">
        <is>
          <t>T1009003</t>
        </is>
      </c>
      <c r="B9005" t="inlineStr">
        <is>
          <t>2024-08-07</t>
        </is>
      </c>
      <c r="C9005" t="inlineStr">
        <is>
          <t>S044</t>
        </is>
      </c>
      <c r="D9005" t="inlineStr">
        <is>
          <t>Store_044</t>
        </is>
      </c>
      <c r="E9005" t="inlineStr">
        <is>
          <t>North</t>
        </is>
      </c>
      <c r="F9005" t="inlineStr">
        <is>
          <t>P0030</t>
        </is>
      </c>
      <c r="G9005" t="inlineStr">
        <is>
          <t>Prod_0030</t>
        </is>
      </c>
      <c r="H9005" t="inlineStr">
        <is>
          <t>Household</t>
        </is>
      </c>
      <c r="I9005" t="n">
        <v>9</v>
      </c>
      <c r="J9005" t="n">
        <v>741.28</v>
      </c>
      <c r="K9005" t="n">
        <v>0.1</v>
      </c>
      <c r="L9005">
        <f>I9005*J9005*(1-K9005)</f>
        <v/>
      </c>
      <c r="M9005">
        <f>VLOOKUP(F9005,Products!A:D,4,FALSE)*I9005</f>
        <v/>
      </c>
      <c r="N9005">
        <f>L9005-M9005</f>
        <v/>
      </c>
    </row>
    <row r="9006">
      <c r="A9006" t="inlineStr">
        <is>
          <t>T1009004</t>
        </is>
      </c>
      <c r="B9006" t="inlineStr">
        <is>
          <t>2024-12-19</t>
        </is>
      </c>
      <c r="C9006" t="inlineStr">
        <is>
          <t>S037</t>
        </is>
      </c>
      <c r="D9006" t="inlineStr">
        <is>
          <t>Store_037</t>
        </is>
      </c>
      <c r="E9006" t="inlineStr">
        <is>
          <t>East</t>
        </is>
      </c>
      <c r="F9006" t="inlineStr">
        <is>
          <t>P0041</t>
        </is>
      </c>
      <c r="G9006" t="inlineStr">
        <is>
          <t>Prod_0041</t>
        </is>
      </c>
      <c r="H9006" t="inlineStr">
        <is>
          <t>Stationery</t>
        </is>
      </c>
      <c r="I9006" t="n">
        <v>3</v>
      </c>
      <c r="J9006" t="n">
        <v>265.99</v>
      </c>
      <c r="K9006" t="n">
        <v>0</v>
      </c>
      <c r="L9006">
        <f>I9006*J9006*(1-K9006)</f>
        <v/>
      </c>
      <c r="M9006">
        <f>VLOOKUP(F9006,Products!A:D,4,FALSE)*I9006</f>
        <v/>
      </c>
      <c r="N9006">
        <f>L9006-M9006</f>
        <v/>
      </c>
    </row>
    <row r="9007">
      <c r="A9007" t="inlineStr">
        <is>
          <t>T1009005</t>
        </is>
      </c>
      <c r="B9007" t="inlineStr">
        <is>
          <t>2023-12-24</t>
        </is>
      </c>
      <c r="C9007" t="inlineStr">
        <is>
          <t>S039</t>
        </is>
      </c>
      <c r="D9007" t="inlineStr">
        <is>
          <t>Store_039</t>
        </is>
      </c>
      <c r="E9007" t="inlineStr">
        <is>
          <t>North</t>
        </is>
      </c>
      <c r="F9007" t="inlineStr">
        <is>
          <t>P0181</t>
        </is>
      </c>
      <c r="G9007" t="inlineStr">
        <is>
          <t>Prod_0181</t>
        </is>
      </c>
      <c r="H9007" t="inlineStr">
        <is>
          <t>Electronics</t>
        </is>
      </c>
      <c r="I9007" t="n">
        <v>6</v>
      </c>
      <c r="J9007" t="n">
        <v>911.39</v>
      </c>
      <c r="K9007" t="n">
        <v>0</v>
      </c>
      <c r="L9007">
        <f>I9007*J9007*(1-K9007)</f>
        <v/>
      </c>
      <c r="M9007">
        <f>VLOOKUP(F9007,Products!A:D,4,FALSE)*I9007</f>
        <v/>
      </c>
      <c r="N9007">
        <f>L9007-M9007</f>
        <v/>
      </c>
    </row>
    <row r="9008">
      <c r="A9008" t="inlineStr">
        <is>
          <t>T1009006</t>
        </is>
      </c>
      <c r="B9008" t="inlineStr">
        <is>
          <t>2025-04-08</t>
        </is>
      </c>
      <c r="C9008" t="inlineStr">
        <is>
          <t>S007</t>
        </is>
      </c>
      <c r="D9008" t="inlineStr">
        <is>
          <t>Store_007</t>
        </is>
      </c>
      <c r="E9008" t="inlineStr">
        <is>
          <t>East</t>
        </is>
      </c>
      <c r="F9008" t="inlineStr">
        <is>
          <t>P0071</t>
        </is>
      </c>
      <c r="G9008" t="inlineStr">
        <is>
          <t>Prod_0071</t>
        </is>
      </c>
      <c r="H9008" t="inlineStr">
        <is>
          <t>Beverages</t>
        </is>
      </c>
      <c r="I9008" t="n">
        <v>8</v>
      </c>
      <c r="J9008" t="n">
        <v>640.39</v>
      </c>
      <c r="K9008" t="n">
        <v>0</v>
      </c>
      <c r="L9008">
        <f>I9008*J9008*(1-K9008)</f>
        <v/>
      </c>
      <c r="M9008">
        <f>VLOOKUP(F9008,Products!A:D,4,FALSE)*I9008</f>
        <v/>
      </c>
      <c r="N9008">
        <f>L9008-M9008</f>
        <v/>
      </c>
    </row>
    <row r="9009">
      <c r="A9009" t="inlineStr">
        <is>
          <t>T1009007</t>
        </is>
      </c>
      <c r="B9009" t="inlineStr">
        <is>
          <t>2023-07-13</t>
        </is>
      </c>
      <c r="C9009" t="inlineStr">
        <is>
          <t>S043</t>
        </is>
      </c>
      <c r="D9009" t="inlineStr">
        <is>
          <t>Store_043</t>
        </is>
      </c>
      <c r="E9009" t="inlineStr">
        <is>
          <t>East</t>
        </is>
      </c>
      <c r="F9009" t="inlineStr">
        <is>
          <t>P0199</t>
        </is>
      </c>
      <c r="G9009" t="inlineStr">
        <is>
          <t>Prod_0199</t>
        </is>
      </c>
      <c r="H9009" t="inlineStr">
        <is>
          <t>Beverages</t>
        </is>
      </c>
      <c r="I9009" t="n">
        <v>8</v>
      </c>
      <c r="J9009" t="n">
        <v>96.39</v>
      </c>
      <c r="K9009" t="n">
        <v>0.15</v>
      </c>
      <c r="L9009">
        <f>I9009*J9009*(1-K9009)</f>
        <v/>
      </c>
      <c r="M9009">
        <f>VLOOKUP(F9009,Products!A:D,4,FALSE)*I9009</f>
        <v/>
      </c>
      <c r="N9009">
        <f>L9009-M9009</f>
        <v/>
      </c>
    </row>
    <row r="9010">
      <c r="A9010" t="inlineStr">
        <is>
          <t>T1009008</t>
        </is>
      </c>
      <c r="B9010" t="inlineStr">
        <is>
          <t>2023-05-07</t>
        </is>
      </c>
      <c r="C9010" t="inlineStr">
        <is>
          <t>S025</t>
        </is>
      </c>
      <c r="D9010" t="inlineStr">
        <is>
          <t>Store_025</t>
        </is>
      </c>
      <c r="E9010" t="inlineStr">
        <is>
          <t>Central</t>
        </is>
      </c>
      <c r="F9010" t="inlineStr">
        <is>
          <t>P0060</t>
        </is>
      </c>
      <c r="G9010" t="inlineStr">
        <is>
          <t>Prod_0060</t>
        </is>
      </c>
      <c r="H9010" t="inlineStr">
        <is>
          <t>Toys</t>
        </is>
      </c>
      <c r="I9010" t="n">
        <v>6</v>
      </c>
      <c r="J9010" t="n">
        <v>133.18</v>
      </c>
      <c r="K9010" t="n">
        <v>0</v>
      </c>
      <c r="L9010">
        <f>I9010*J9010*(1-K9010)</f>
        <v/>
      </c>
      <c r="M9010">
        <f>VLOOKUP(F9010,Products!A:D,4,FALSE)*I9010</f>
        <v/>
      </c>
      <c r="N9010">
        <f>L9010-M9010</f>
        <v/>
      </c>
    </row>
    <row r="9011">
      <c r="A9011" t="inlineStr">
        <is>
          <t>T1009009</t>
        </is>
      </c>
      <c r="B9011" t="inlineStr">
        <is>
          <t>2025-06-07</t>
        </is>
      </c>
      <c r="C9011" t="inlineStr">
        <is>
          <t>S001</t>
        </is>
      </c>
      <c r="D9011" t="inlineStr">
        <is>
          <t>Store_001</t>
        </is>
      </c>
      <c r="E9011" t="inlineStr">
        <is>
          <t>West</t>
        </is>
      </c>
      <c r="F9011" t="inlineStr">
        <is>
          <t>P0145</t>
        </is>
      </c>
      <c r="G9011" t="inlineStr">
        <is>
          <t>Prod_0145</t>
        </is>
      </c>
      <c r="H9011" t="inlineStr">
        <is>
          <t>Electronics</t>
        </is>
      </c>
      <c r="I9011" t="n">
        <v>5</v>
      </c>
      <c r="J9011" t="n">
        <v>611.42</v>
      </c>
      <c r="K9011" t="n">
        <v>0</v>
      </c>
      <c r="L9011">
        <f>I9011*J9011*(1-K9011)</f>
        <v/>
      </c>
      <c r="M9011">
        <f>VLOOKUP(F9011,Products!A:D,4,FALSE)*I9011</f>
        <v/>
      </c>
      <c r="N9011">
        <f>L9011-M9011</f>
        <v/>
      </c>
    </row>
    <row r="9012">
      <c r="A9012" t="inlineStr">
        <is>
          <t>T1009010</t>
        </is>
      </c>
      <c r="B9012" t="inlineStr">
        <is>
          <t>2025-04-17</t>
        </is>
      </c>
      <c r="C9012" t="inlineStr">
        <is>
          <t>S017</t>
        </is>
      </c>
      <c r="D9012" t="inlineStr">
        <is>
          <t>Store_017</t>
        </is>
      </c>
      <c r="E9012" t="inlineStr">
        <is>
          <t>South</t>
        </is>
      </c>
      <c r="F9012" t="inlineStr">
        <is>
          <t>P0200</t>
        </is>
      </c>
      <c r="G9012" t="inlineStr">
        <is>
          <t>Prod_0200</t>
        </is>
      </c>
      <c r="H9012" t="inlineStr">
        <is>
          <t>Electronics</t>
        </is>
      </c>
      <c r="I9012" t="n">
        <v>5</v>
      </c>
      <c r="J9012" t="n">
        <v>351.02</v>
      </c>
      <c r="K9012" t="n">
        <v>0</v>
      </c>
      <c r="L9012">
        <f>I9012*J9012*(1-K9012)</f>
        <v/>
      </c>
      <c r="M9012">
        <f>VLOOKUP(F9012,Products!A:D,4,FALSE)*I9012</f>
        <v/>
      </c>
      <c r="N9012">
        <f>L9012-M9012</f>
        <v/>
      </c>
    </row>
    <row r="9013">
      <c r="A9013" t="inlineStr">
        <is>
          <t>T1009011</t>
        </is>
      </c>
      <c r="B9013" t="inlineStr">
        <is>
          <t>2025-09-20</t>
        </is>
      </c>
      <c r="C9013" t="inlineStr">
        <is>
          <t>S029</t>
        </is>
      </c>
      <c r="D9013" t="inlineStr">
        <is>
          <t>Store_029</t>
        </is>
      </c>
      <c r="E9013" t="inlineStr">
        <is>
          <t>South</t>
        </is>
      </c>
      <c r="F9013" t="inlineStr">
        <is>
          <t>P0106</t>
        </is>
      </c>
      <c r="G9013" t="inlineStr">
        <is>
          <t>Prod_0106</t>
        </is>
      </c>
      <c r="H9013" t="inlineStr">
        <is>
          <t>Electronics</t>
        </is>
      </c>
      <c r="I9013" t="n">
        <v>7</v>
      </c>
      <c r="J9013" t="n">
        <v>704.62</v>
      </c>
      <c r="K9013" t="n">
        <v>0</v>
      </c>
      <c r="L9013">
        <f>I9013*J9013*(1-K9013)</f>
        <v/>
      </c>
      <c r="M9013">
        <f>VLOOKUP(F9013,Products!A:D,4,FALSE)*I9013</f>
        <v/>
      </c>
      <c r="N9013">
        <f>L9013-M9013</f>
        <v/>
      </c>
    </row>
    <row r="9014">
      <c r="A9014" t="inlineStr">
        <is>
          <t>T1009012</t>
        </is>
      </c>
      <c r="B9014" t="inlineStr">
        <is>
          <t>2024-06-15</t>
        </is>
      </c>
      <c r="C9014" t="inlineStr">
        <is>
          <t>S039</t>
        </is>
      </c>
      <c r="D9014" t="inlineStr">
        <is>
          <t>Store_039</t>
        </is>
      </c>
      <c r="E9014" t="inlineStr">
        <is>
          <t>North</t>
        </is>
      </c>
      <c r="F9014" t="inlineStr">
        <is>
          <t>P0109</t>
        </is>
      </c>
      <c r="G9014" t="inlineStr">
        <is>
          <t>Prod_0109</t>
        </is>
      </c>
      <c r="H9014" t="inlineStr">
        <is>
          <t>Beverages</t>
        </is>
      </c>
      <c r="I9014" t="n">
        <v>5</v>
      </c>
      <c r="J9014" t="n">
        <v>607.38</v>
      </c>
      <c r="K9014" t="n">
        <v>0.05</v>
      </c>
      <c r="L9014">
        <f>I9014*J9014*(1-K9014)</f>
        <v/>
      </c>
      <c r="M9014">
        <f>VLOOKUP(F9014,Products!A:D,4,FALSE)*I9014</f>
        <v/>
      </c>
      <c r="N9014">
        <f>L9014-M9014</f>
        <v/>
      </c>
    </row>
    <row r="9015">
      <c r="A9015" t="inlineStr">
        <is>
          <t>T1009013</t>
        </is>
      </c>
      <c r="B9015" t="inlineStr">
        <is>
          <t>2025-04-02</t>
        </is>
      </c>
      <c r="C9015" t="inlineStr">
        <is>
          <t>S041</t>
        </is>
      </c>
      <c r="D9015" t="inlineStr">
        <is>
          <t>Store_041</t>
        </is>
      </c>
      <c r="E9015" t="inlineStr">
        <is>
          <t>East</t>
        </is>
      </c>
      <c r="F9015" t="inlineStr">
        <is>
          <t>P0156</t>
        </is>
      </c>
      <c r="G9015" t="inlineStr">
        <is>
          <t>Prod_0156</t>
        </is>
      </c>
      <c r="H9015" t="inlineStr">
        <is>
          <t>Toys</t>
        </is>
      </c>
      <c r="I9015" t="n">
        <v>1</v>
      </c>
      <c r="J9015" t="n">
        <v>370.7</v>
      </c>
      <c r="K9015" t="n">
        <v>0.1</v>
      </c>
      <c r="L9015">
        <f>I9015*J9015*(1-K9015)</f>
        <v/>
      </c>
      <c r="M9015">
        <f>VLOOKUP(F9015,Products!A:D,4,FALSE)*I9015</f>
        <v/>
      </c>
      <c r="N9015">
        <f>L9015-M9015</f>
        <v/>
      </c>
    </row>
    <row r="9016">
      <c r="A9016" t="inlineStr">
        <is>
          <t>T1009014</t>
        </is>
      </c>
      <c r="B9016" t="inlineStr">
        <is>
          <t>2025-03-21</t>
        </is>
      </c>
      <c r="C9016" t="inlineStr">
        <is>
          <t>S021</t>
        </is>
      </c>
      <c r="D9016" t="inlineStr">
        <is>
          <t>Store_021</t>
        </is>
      </c>
      <c r="E9016" t="inlineStr">
        <is>
          <t>North</t>
        </is>
      </c>
      <c r="F9016" t="inlineStr">
        <is>
          <t>P0177</t>
        </is>
      </c>
      <c r="G9016" t="inlineStr">
        <is>
          <t>Prod_0177</t>
        </is>
      </c>
      <c r="H9016" t="inlineStr">
        <is>
          <t>Household</t>
        </is>
      </c>
      <c r="I9016" t="n">
        <v>6</v>
      </c>
      <c r="J9016" t="n">
        <v>237.71</v>
      </c>
      <c r="K9016" t="n">
        <v>0.05</v>
      </c>
      <c r="L9016">
        <f>I9016*J9016*(1-K9016)</f>
        <v/>
      </c>
      <c r="M9016">
        <f>VLOOKUP(F9016,Products!A:D,4,FALSE)*I9016</f>
        <v/>
      </c>
      <c r="N9016">
        <f>L9016-M9016</f>
        <v/>
      </c>
    </row>
    <row r="9017">
      <c r="A9017" t="inlineStr">
        <is>
          <t>T1009015</t>
        </is>
      </c>
      <c r="B9017" t="inlineStr">
        <is>
          <t>2023-01-19</t>
        </is>
      </c>
      <c r="C9017" t="inlineStr">
        <is>
          <t>S031</t>
        </is>
      </c>
      <c r="D9017" t="inlineStr">
        <is>
          <t>Store_031</t>
        </is>
      </c>
      <c r="E9017" t="inlineStr">
        <is>
          <t>Central</t>
        </is>
      </c>
      <c r="F9017" t="inlineStr">
        <is>
          <t>P0132</t>
        </is>
      </c>
      <c r="G9017" t="inlineStr">
        <is>
          <t>Prod_0132</t>
        </is>
      </c>
      <c r="H9017" t="inlineStr">
        <is>
          <t>Food</t>
        </is>
      </c>
      <c r="I9017" t="n">
        <v>6</v>
      </c>
      <c r="J9017" t="n">
        <v>121.63</v>
      </c>
      <c r="K9017" t="n">
        <v>0.1</v>
      </c>
      <c r="L9017">
        <f>I9017*J9017*(1-K9017)</f>
        <v/>
      </c>
      <c r="M9017">
        <f>VLOOKUP(F9017,Products!A:D,4,FALSE)*I9017</f>
        <v/>
      </c>
      <c r="N9017">
        <f>L9017-M9017</f>
        <v/>
      </c>
    </row>
    <row r="9018">
      <c r="A9018" t="inlineStr">
        <is>
          <t>T1009016</t>
        </is>
      </c>
      <c r="B9018" t="inlineStr">
        <is>
          <t>2025-04-23</t>
        </is>
      </c>
      <c r="C9018" t="inlineStr">
        <is>
          <t>S021</t>
        </is>
      </c>
      <c r="D9018" t="inlineStr">
        <is>
          <t>Store_021</t>
        </is>
      </c>
      <c r="E9018" t="inlineStr">
        <is>
          <t>North</t>
        </is>
      </c>
      <c r="F9018" t="inlineStr">
        <is>
          <t>P0165</t>
        </is>
      </c>
      <c r="G9018" t="inlineStr">
        <is>
          <t>Prod_0165</t>
        </is>
      </c>
      <c r="H9018" t="inlineStr">
        <is>
          <t>Clothing</t>
        </is>
      </c>
      <c r="I9018" t="n">
        <v>1</v>
      </c>
      <c r="J9018" t="n">
        <v>616.85</v>
      </c>
      <c r="K9018" t="n">
        <v>0</v>
      </c>
      <c r="L9018">
        <f>I9018*J9018*(1-K9018)</f>
        <v/>
      </c>
      <c r="M9018">
        <f>VLOOKUP(F9018,Products!A:D,4,FALSE)*I9018</f>
        <v/>
      </c>
      <c r="N9018">
        <f>L9018-M9018</f>
        <v/>
      </c>
    </row>
    <row r="9019">
      <c r="A9019" t="inlineStr">
        <is>
          <t>T1009017</t>
        </is>
      </c>
      <c r="B9019" t="inlineStr">
        <is>
          <t>2023-12-31</t>
        </is>
      </c>
      <c r="C9019" t="inlineStr">
        <is>
          <t>S033</t>
        </is>
      </c>
      <c r="D9019" t="inlineStr">
        <is>
          <t>Store_033</t>
        </is>
      </c>
      <c r="E9019" t="inlineStr">
        <is>
          <t>North</t>
        </is>
      </c>
      <c r="F9019" t="inlineStr">
        <is>
          <t>P0112</t>
        </is>
      </c>
      <c r="G9019" t="inlineStr">
        <is>
          <t>Prod_0112</t>
        </is>
      </c>
      <c r="H9019" t="inlineStr">
        <is>
          <t>Beverages</t>
        </is>
      </c>
      <c r="I9019" t="n">
        <v>3</v>
      </c>
      <c r="J9019" t="n">
        <v>624.08</v>
      </c>
      <c r="K9019" t="n">
        <v>0</v>
      </c>
      <c r="L9019">
        <f>I9019*J9019*(1-K9019)</f>
        <v/>
      </c>
      <c r="M9019">
        <f>VLOOKUP(F9019,Products!A:D,4,FALSE)*I9019</f>
        <v/>
      </c>
      <c r="N9019">
        <f>L9019-M9019</f>
        <v/>
      </c>
    </row>
    <row r="9020">
      <c r="A9020" t="inlineStr">
        <is>
          <t>T1009018</t>
        </is>
      </c>
      <c r="B9020" t="inlineStr">
        <is>
          <t>2024-10-05</t>
        </is>
      </c>
      <c r="C9020" t="inlineStr">
        <is>
          <t>S013</t>
        </is>
      </c>
      <c r="D9020" t="inlineStr">
        <is>
          <t>Store_013</t>
        </is>
      </c>
      <c r="E9020" t="inlineStr">
        <is>
          <t>North</t>
        </is>
      </c>
      <c r="F9020" t="inlineStr">
        <is>
          <t>P0041</t>
        </is>
      </c>
      <c r="G9020" t="inlineStr">
        <is>
          <t>Prod_0041</t>
        </is>
      </c>
      <c r="H9020" t="inlineStr">
        <is>
          <t>Stationery</t>
        </is>
      </c>
      <c r="I9020" t="n">
        <v>2</v>
      </c>
      <c r="J9020" t="n">
        <v>330.82</v>
      </c>
      <c r="K9020" t="n">
        <v>0.05</v>
      </c>
      <c r="L9020">
        <f>I9020*J9020*(1-K9020)</f>
        <v/>
      </c>
      <c r="M9020">
        <f>VLOOKUP(F9020,Products!A:D,4,FALSE)*I9020</f>
        <v/>
      </c>
      <c r="N9020">
        <f>L9020-M9020</f>
        <v/>
      </c>
    </row>
    <row r="9021">
      <c r="A9021" t="inlineStr">
        <is>
          <t>T1009019</t>
        </is>
      </c>
      <c r="B9021" t="inlineStr">
        <is>
          <t>2023-05-12</t>
        </is>
      </c>
      <c r="C9021" t="inlineStr">
        <is>
          <t>S014</t>
        </is>
      </c>
      <c r="D9021" t="inlineStr">
        <is>
          <t>Store_014</t>
        </is>
      </c>
      <c r="E9021" t="inlineStr">
        <is>
          <t>West</t>
        </is>
      </c>
      <c r="F9021" t="inlineStr">
        <is>
          <t>P0106</t>
        </is>
      </c>
      <c r="G9021" t="inlineStr">
        <is>
          <t>Prod_0106</t>
        </is>
      </c>
      <c r="H9021" t="inlineStr">
        <is>
          <t>Electronics</t>
        </is>
      </c>
      <c r="I9021" t="n">
        <v>3</v>
      </c>
      <c r="J9021" t="n">
        <v>990.96</v>
      </c>
      <c r="K9021" t="n">
        <v>0.1</v>
      </c>
      <c r="L9021">
        <f>I9021*J9021*(1-K9021)</f>
        <v/>
      </c>
      <c r="M9021">
        <f>VLOOKUP(F9021,Products!A:D,4,FALSE)*I9021</f>
        <v/>
      </c>
      <c r="N9021">
        <f>L9021-M9021</f>
        <v/>
      </c>
    </row>
    <row r="9022">
      <c r="A9022" t="inlineStr">
        <is>
          <t>T1009020</t>
        </is>
      </c>
      <c r="B9022" t="inlineStr">
        <is>
          <t>2023-06-26</t>
        </is>
      </c>
      <c r="C9022" t="inlineStr">
        <is>
          <t>S007</t>
        </is>
      </c>
      <c r="D9022" t="inlineStr">
        <is>
          <t>Store_007</t>
        </is>
      </c>
      <c r="E9022" t="inlineStr">
        <is>
          <t>East</t>
        </is>
      </c>
      <c r="F9022" t="inlineStr">
        <is>
          <t>P0157</t>
        </is>
      </c>
      <c r="G9022" t="inlineStr">
        <is>
          <t>Prod_0157</t>
        </is>
      </c>
      <c r="H9022" t="inlineStr">
        <is>
          <t>Toys</t>
        </is>
      </c>
      <c r="I9022" t="n">
        <v>1</v>
      </c>
      <c r="J9022" t="n">
        <v>228.31</v>
      </c>
      <c r="K9022" t="n">
        <v>0</v>
      </c>
      <c r="L9022">
        <f>I9022*J9022*(1-K9022)</f>
        <v/>
      </c>
      <c r="M9022">
        <f>VLOOKUP(F9022,Products!A:D,4,FALSE)*I9022</f>
        <v/>
      </c>
      <c r="N9022">
        <f>L9022-M9022</f>
        <v/>
      </c>
    </row>
    <row r="9023">
      <c r="A9023" t="inlineStr">
        <is>
          <t>T1009021</t>
        </is>
      </c>
      <c r="B9023" t="inlineStr">
        <is>
          <t>2025-08-28</t>
        </is>
      </c>
      <c r="C9023" t="inlineStr">
        <is>
          <t>S027</t>
        </is>
      </c>
      <c r="D9023" t="inlineStr">
        <is>
          <t>Store_027</t>
        </is>
      </c>
      <c r="E9023" t="inlineStr">
        <is>
          <t>South</t>
        </is>
      </c>
      <c r="F9023" t="inlineStr">
        <is>
          <t>P0070</t>
        </is>
      </c>
      <c r="G9023" t="inlineStr">
        <is>
          <t>Prod_0070</t>
        </is>
      </c>
      <c r="H9023" t="inlineStr">
        <is>
          <t>Beverages</t>
        </is>
      </c>
      <c r="I9023" t="n">
        <v>1</v>
      </c>
      <c r="J9023" t="n">
        <v>583.1799999999999</v>
      </c>
      <c r="K9023" t="n">
        <v>0.05</v>
      </c>
      <c r="L9023">
        <f>I9023*J9023*(1-K9023)</f>
        <v/>
      </c>
      <c r="M9023">
        <f>VLOOKUP(F9023,Products!A:D,4,FALSE)*I9023</f>
        <v/>
      </c>
      <c r="N9023">
        <f>L9023-M9023</f>
        <v/>
      </c>
    </row>
    <row r="9024">
      <c r="A9024" t="inlineStr">
        <is>
          <t>T1009022</t>
        </is>
      </c>
      <c r="B9024" t="inlineStr">
        <is>
          <t>2023-02-09</t>
        </is>
      </c>
      <c r="C9024" t="inlineStr">
        <is>
          <t>S015</t>
        </is>
      </c>
      <c r="D9024" t="inlineStr">
        <is>
          <t>Store_015</t>
        </is>
      </c>
      <c r="E9024" t="inlineStr">
        <is>
          <t>North</t>
        </is>
      </c>
      <c r="F9024" t="inlineStr">
        <is>
          <t>P0099</t>
        </is>
      </c>
      <c r="G9024" t="inlineStr">
        <is>
          <t>Prod_0099</t>
        </is>
      </c>
      <c r="H9024" t="inlineStr">
        <is>
          <t>Beverages</t>
        </is>
      </c>
      <c r="I9024" t="n">
        <v>1</v>
      </c>
      <c r="J9024" t="n">
        <v>113.64</v>
      </c>
      <c r="K9024" t="n">
        <v>0</v>
      </c>
      <c r="L9024">
        <f>I9024*J9024*(1-K9024)</f>
        <v/>
      </c>
      <c r="M9024">
        <f>VLOOKUP(F9024,Products!A:D,4,FALSE)*I9024</f>
        <v/>
      </c>
      <c r="N9024">
        <f>L9024-M9024</f>
        <v/>
      </c>
    </row>
    <row r="9025">
      <c r="A9025" t="inlineStr">
        <is>
          <t>T1009023</t>
        </is>
      </c>
      <c r="B9025" t="inlineStr">
        <is>
          <t>2024-11-14</t>
        </is>
      </c>
      <c r="C9025" t="inlineStr">
        <is>
          <t>S024</t>
        </is>
      </c>
      <c r="D9025" t="inlineStr">
        <is>
          <t>Store_024</t>
        </is>
      </c>
      <c r="E9025" t="inlineStr">
        <is>
          <t>South</t>
        </is>
      </c>
      <c r="F9025" t="inlineStr">
        <is>
          <t>P0139</t>
        </is>
      </c>
      <c r="G9025" t="inlineStr">
        <is>
          <t>Prod_0139</t>
        </is>
      </c>
      <c r="H9025" t="inlineStr">
        <is>
          <t>Clothing</t>
        </is>
      </c>
      <c r="I9025" t="n">
        <v>6</v>
      </c>
      <c r="J9025" t="n">
        <v>550.12</v>
      </c>
      <c r="K9025" t="n">
        <v>0.15</v>
      </c>
      <c r="L9025">
        <f>I9025*J9025*(1-K9025)</f>
        <v/>
      </c>
      <c r="M9025">
        <f>VLOOKUP(F9025,Products!A:D,4,FALSE)*I9025</f>
        <v/>
      </c>
      <c r="N9025">
        <f>L9025-M9025</f>
        <v/>
      </c>
    </row>
    <row r="9026">
      <c r="A9026" t="inlineStr">
        <is>
          <t>T1009024</t>
        </is>
      </c>
      <c r="B9026" t="inlineStr">
        <is>
          <t>2023-07-08</t>
        </is>
      </c>
      <c r="C9026" t="inlineStr">
        <is>
          <t>S041</t>
        </is>
      </c>
      <c r="D9026" t="inlineStr">
        <is>
          <t>Store_041</t>
        </is>
      </c>
      <c r="E9026" t="inlineStr">
        <is>
          <t>East</t>
        </is>
      </c>
      <c r="F9026" t="inlineStr">
        <is>
          <t>P0076</t>
        </is>
      </c>
      <c r="G9026" t="inlineStr">
        <is>
          <t>Prod_0076</t>
        </is>
      </c>
      <c r="H9026" t="inlineStr">
        <is>
          <t>Clothing</t>
        </is>
      </c>
      <c r="I9026" t="n">
        <v>9</v>
      </c>
      <c r="J9026" t="n">
        <v>451.78</v>
      </c>
      <c r="K9026" t="n">
        <v>0</v>
      </c>
      <c r="L9026">
        <f>I9026*J9026*(1-K9026)</f>
        <v/>
      </c>
      <c r="M9026">
        <f>VLOOKUP(F9026,Products!A:D,4,FALSE)*I9026</f>
        <v/>
      </c>
      <c r="N9026">
        <f>L9026-M9026</f>
        <v/>
      </c>
    </row>
    <row r="9027">
      <c r="A9027" t="inlineStr">
        <is>
          <t>T1009025</t>
        </is>
      </c>
      <c r="B9027" t="inlineStr">
        <is>
          <t>2023-03-12</t>
        </is>
      </c>
      <c r="C9027" t="inlineStr">
        <is>
          <t>S010</t>
        </is>
      </c>
      <c r="D9027" t="inlineStr">
        <is>
          <t>Store_010</t>
        </is>
      </c>
      <c r="E9027" t="inlineStr">
        <is>
          <t>North</t>
        </is>
      </c>
      <c r="F9027" t="inlineStr">
        <is>
          <t>P0072</t>
        </is>
      </c>
      <c r="G9027" t="inlineStr">
        <is>
          <t>Prod_0072</t>
        </is>
      </c>
      <c r="H9027" t="inlineStr">
        <is>
          <t>Food</t>
        </is>
      </c>
      <c r="I9027" t="n">
        <v>7</v>
      </c>
      <c r="J9027" t="n">
        <v>786.03</v>
      </c>
      <c r="K9027" t="n">
        <v>0.05</v>
      </c>
      <c r="L9027">
        <f>I9027*J9027*(1-K9027)</f>
        <v/>
      </c>
      <c r="M9027">
        <f>VLOOKUP(F9027,Products!A:D,4,FALSE)*I9027</f>
        <v/>
      </c>
      <c r="N9027">
        <f>L9027-M9027</f>
        <v/>
      </c>
    </row>
    <row r="9028">
      <c r="A9028" t="inlineStr">
        <is>
          <t>T1009026</t>
        </is>
      </c>
      <c r="B9028" t="inlineStr">
        <is>
          <t>2024-05-28</t>
        </is>
      </c>
      <c r="C9028" t="inlineStr">
        <is>
          <t>S001</t>
        </is>
      </c>
      <c r="D9028" t="inlineStr">
        <is>
          <t>Store_001</t>
        </is>
      </c>
      <c r="E9028" t="inlineStr">
        <is>
          <t>West</t>
        </is>
      </c>
      <c r="F9028" t="inlineStr">
        <is>
          <t>P0008</t>
        </is>
      </c>
      <c r="G9028" t="inlineStr">
        <is>
          <t>Prod_0008</t>
        </is>
      </c>
      <c r="H9028" t="inlineStr">
        <is>
          <t>Electronics</t>
        </is>
      </c>
      <c r="I9028" t="n">
        <v>2</v>
      </c>
      <c r="J9028" t="n">
        <v>382.84</v>
      </c>
      <c r="K9028" t="n">
        <v>0</v>
      </c>
      <c r="L9028">
        <f>I9028*J9028*(1-K9028)</f>
        <v/>
      </c>
      <c r="M9028">
        <f>VLOOKUP(F9028,Products!A:D,4,FALSE)*I9028</f>
        <v/>
      </c>
      <c r="N9028">
        <f>L9028-M9028</f>
        <v/>
      </c>
    </row>
    <row r="9029">
      <c r="A9029" t="inlineStr">
        <is>
          <t>T1009027</t>
        </is>
      </c>
      <c r="B9029" t="inlineStr">
        <is>
          <t>2024-07-27</t>
        </is>
      </c>
      <c r="C9029" t="inlineStr">
        <is>
          <t>S007</t>
        </is>
      </c>
      <c r="D9029" t="inlineStr">
        <is>
          <t>Store_007</t>
        </is>
      </c>
      <c r="E9029" t="inlineStr">
        <is>
          <t>East</t>
        </is>
      </c>
      <c r="F9029" t="inlineStr">
        <is>
          <t>P0174</t>
        </is>
      </c>
      <c r="G9029" t="inlineStr">
        <is>
          <t>Prod_0174</t>
        </is>
      </c>
      <c r="H9029" t="inlineStr">
        <is>
          <t>Food</t>
        </is>
      </c>
      <c r="I9029" t="n">
        <v>2</v>
      </c>
      <c r="J9029" t="n">
        <v>85.42</v>
      </c>
      <c r="K9029" t="n">
        <v>0</v>
      </c>
      <c r="L9029">
        <f>I9029*J9029*(1-K9029)</f>
        <v/>
      </c>
      <c r="M9029">
        <f>VLOOKUP(F9029,Products!A:D,4,FALSE)*I9029</f>
        <v/>
      </c>
      <c r="N9029">
        <f>L9029-M9029</f>
        <v/>
      </c>
    </row>
    <row r="9030">
      <c r="A9030" t="inlineStr">
        <is>
          <t>T1009028</t>
        </is>
      </c>
      <c r="B9030" t="inlineStr">
        <is>
          <t>2023-09-09</t>
        </is>
      </c>
      <c r="C9030" t="inlineStr">
        <is>
          <t>S020</t>
        </is>
      </c>
      <c r="D9030" t="inlineStr">
        <is>
          <t>Store_020</t>
        </is>
      </c>
      <c r="E9030" t="inlineStr">
        <is>
          <t>West</t>
        </is>
      </c>
      <c r="F9030" t="inlineStr">
        <is>
          <t>P0032</t>
        </is>
      </c>
      <c r="G9030" t="inlineStr">
        <is>
          <t>Prod_0032</t>
        </is>
      </c>
      <c r="H9030" t="inlineStr">
        <is>
          <t>Beverages</t>
        </is>
      </c>
      <c r="I9030" t="n">
        <v>5</v>
      </c>
      <c r="J9030" t="n">
        <v>305.84</v>
      </c>
      <c r="K9030" t="n">
        <v>0.1</v>
      </c>
      <c r="L9030">
        <f>I9030*J9030*(1-K9030)</f>
        <v/>
      </c>
      <c r="M9030">
        <f>VLOOKUP(F9030,Products!A:D,4,FALSE)*I9030</f>
        <v/>
      </c>
      <c r="N9030">
        <f>L9030-M9030</f>
        <v/>
      </c>
    </row>
    <row r="9031">
      <c r="A9031" t="inlineStr">
        <is>
          <t>T1009029</t>
        </is>
      </c>
      <c r="B9031" t="inlineStr">
        <is>
          <t>2024-10-16</t>
        </is>
      </c>
      <c r="C9031" t="inlineStr">
        <is>
          <t>S016</t>
        </is>
      </c>
      <c r="D9031" t="inlineStr">
        <is>
          <t>Store_016</t>
        </is>
      </c>
      <c r="E9031" t="inlineStr">
        <is>
          <t>West</t>
        </is>
      </c>
      <c r="F9031" t="inlineStr">
        <is>
          <t>P0069</t>
        </is>
      </c>
      <c r="G9031" t="inlineStr">
        <is>
          <t>Prod_0069</t>
        </is>
      </c>
      <c r="H9031" t="inlineStr">
        <is>
          <t>Household</t>
        </is>
      </c>
      <c r="I9031" t="n">
        <v>5</v>
      </c>
      <c r="J9031" t="n">
        <v>269</v>
      </c>
      <c r="K9031" t="n">
        <v>0</v>
      </c>
      <c r="L9031">
        <f>I9031*J9031*(1-K9031)</f>
        <v/>
      </c>
      <c r="M9031">
        <f>VLOOKUP(F9031,Products!A:D,4,FALSE)*I9031</f>
        <v/>
      </c>
      <c r="N9031">
        <f>L9031-M9031</f>
        <v/>
      </c>
    </row>
    <row r="9032">
      <c r="A9032" t="inlineStr">
        <is>
          <t>T1009030</t>
        </is>
      </c>
      <c r="B9032" t="inlineStr">
        <is>
          <t>2023-06-15</t>
        </is>
      </c>
      <c r="C9032" t="inlineStr">
        <is>
          <t>S048</t>
        </is>
      </c>
      <c r="D9032" t="inlineStr">
        <is>
          <t>Store_048</t>
        </is>
      </c>
      <c r="E9032" t="inlineStr">
        <is>
          <t>South</t>
        </is>
      </c>
      <c r="F9032" t="inlineStr">
        <is>
          <t>P0043</t>
        </is>
      </c>
      <c r="G9032" t="inlineStr">
        <is>
          <t>Prod_0043</t>
        </is>
      </c>
      <c r="H9032" t="inlineStr">
        <is>
          <t>Food</t>
        </is>
      </c>
      <c r="I9032" t="n">
        <v>4</v>
      </c>
      <c r="J9032" t="n">
        <v>235.15</v>
      </c>
      <c r="K9032" t="n">
        <v>0</v>
      </c>
      <c r="L9032">
        <f>I9032*J9032*(1-K9032)</f>
        <v/>
      </c>
      <c r="M9032">
        <f>VLOOKUP(F9032,Products!A:D,4,FALSE)*I9032</f>
        <v/>
      </c>
      <c r="N9032">
        <f>L9032-M9032</f>
        <v/>
      </c>
    </row>
    <row r="9033">
      <c r="A9033" t="inlineStr">
        <is>
          <t>T1009031</t>
        </is>
      </c>
      <c r="B9033" t="inlineStr">
        <is>
          <t>2023-07-20</t>
        </is>
      </c>
      <c r="C9033" t="inlineStr">
        <is>
          <t>S017</t>
        </is>
      </c>
      <c r="D9033" t="inlineStr">
        <is>
          <t>Store_017</t>
        </is>
      </c>
      <c r="E9033" t="inlineStr">
        <is>
          <t>South</t>
        </is>
      </c>
      <c r="F9033" t="inlineStr">
        <is>
          <t>P0151</t>
        </is>
      </c>
      <c r="G9033" t="inlineStr">
        <is>
          <t>Prod_0151</t>
        </is>
      </c>
      <c r="H9033" t="inlineStr">
        <is>
          <t>Food</t>
        </is>
      </c>
      <c r="I9033" t="n">
        <v>7</v>
      </c>
      <c r="J9033" t="n">
        <v>776.8</v>
      </c>
      <c r="K9033" t="n">
        <v>0</v>
      </c>
      <c r="L9033">
        <f>I9033*J9033*(1-K9033)</f>
        <v/>
      </c>
      <c r="M9033">
        <f>VLOOKUP(F9033,Products!A:D,4,FALSE)*I9033</f>
        <v/>
      </c>
      <c r="N9033">
        <f>L9033-M9033</f>
        <v/>
      </c>
    </row>
    <row r="9034">
      <c r="A9034" t="inlineStr">
        <is>
          <t>T1009032</t>
        </is>
      </c>
      <c r="B9034" t="inlineStr">
        <is>
          <t>2024-03-08</t>
        </is>
      </c>
      <c r="C9034" t="inlineStr">
        <is>
          <t>S005</t>
        </is>
      </c>
      <c r="D9034" t="inlineStr">
        <is>
          <t>Store_005</t>
        </is>
      </c>
      <c r="E9034" t="inlineStr">
        <is>
          <t>Central</t>
        </is>
      </c>
      <c r="F9034" t="inlineStr">
        <is>
          <t>P0028</t>
        </is>
      </c>
      <c r="G9034" t="inlineStr">
        <is>
          <t>Prod_0028</t>
        </is>
      </c>
      <c r="H9034" t="inlineStr">
        <is>
          <t>Food</t>
        </is>
      </c>
      <c r="I9034" t="n">
        <v>8</v>
      </c>
      <c r="J9034" t="n">
        <v>413.56</v>
      </c>
      <c r="K9034" t="n">
        <v>0</v>
      </c>
      <c r="L9034">
        <f>I9034*J9034*(1-K9034)</f>
        <v/>
      </c>
      <c r="M9034">
        <f>VLOOKUP(F9034,Products!A:D,4,FALSE)*I9034</f>
        <v/>
      </c>
      <c r="N9034">
        <f>L9034-M9034</f>
        <v/>
      </c>
    </row>
    <row r="9035">
      <c r="A9035" t="inlineStr">
        <is>
          <t>T1009033</t>
        </is>
      </c>
      <c r="B9035" t="inlineStr">
        <is>
          <t>2023-06-14</t>
        </is>
      </c>
      <c r="C9035" t="inlineStr">
        <is>
          <t>S044</t>
        </is>
      </c>
      <c r="D9035" t="inlineStr">
        <is>
          <t>Store_044</t>
        </is>
      </c>
      <c r="E9035" t="inlineStr">
        <is>
          <t>North</t>
        </is>
      </c>
      <c r="F9035" t="inlineStr">
        <is>
          <t>P0196</t>
        </is>
      </c>
      <c r="G9035" t="inlineStr">
        <is>
          <t>Prod_0196</t>
        </is>
      </c>
      <c r="H9035" t="inlineStr">
        <is>
          <t>Beverages</t>
        </is>
      </c>
      <c r="I9035" t="n">
        <v>4</v>
      </c>
      <c r="J9035" t="n">
        <v>998.85</v>
      </c>
      <c r="K9035" t="n">
        <v>0.1</v>
      </c>
      <c r="L9035">
        <f>I9035*J9035*(1-K9035)</f>
        <v/>
      </c>
      <c r="M9035">
        <f>VLOOKUP(F9035,Products!A:D,4,FALSE)*I9035</f>
        <v/>
      </c>
      <c r="N9035">
        <f>L9035-M9035</f>
        <v/>
      </c>
    </row>
    <row r="9036">
      <c r="A9036" t="inlineStr">
        <is>
          <t>T1009034</t>
        </is>
      </c>
      <c r="B9036" t="inlineStr">
        <is>
          <t>2025-05-20</t>
        </is>
      </c>
      <c r="C9036" t="inlineStr">
        <is>
          <t>S004</t>
        </is>
      </c>
      <c r="D9036" t="inlineStr">
        <is>
          <t>Store_004</t>
        </is>
      </c>
      <c r="E9036" t="inlineStr">
        <is>
          <t>Central</t>
        </is>
      </c>
      <c r="F9036" t="inlineStr">
        <is>
          <t>P0038</t>
        </is>
      </c>
      <c r="G9036" t="inlineStr">
        <is>
          <t>Prod_0038</t>
        </is>
      </c>
      <c r="H9036" t="inlineStr">
        <is>
          <t>Beverages</t>
        </is>
      </c>
      <c r="I9036" t="n">
        <v>1</v>
      </c>
      <c r="J9036" t="n">
        <v>903.59</v>
      </c>
      <c r="K9036" t="n">
        <v>0.2</v>
      </c>
      <c r="L9036">
        <f>I9036*J9036*(1-K9036)</f>
        <v/>
      </c>
      <c r="M9036">
        <f>VLOOKUP(F9036,Products!A:D,4,FALSE)*I9036</f>
        <v/>
      </c>
      <c r="N9036">
        <f>L9036-M9036</f>
        <v/>
      </c>
    </row>
    <row r="9037">
      <c r="A9037" t="inlineStr">
        <is>
          <t>T1009035</t>
        </is>
      </c>
      <c r="B9037" t="inlineStr">
        <is>
          <t>2024-01-31</t>
        </is>
      </c>
      <c r="C9037" t="inlineStr">
        <is>
          <t>S033</t>
        </is>
      </c>
      <c r="D9037" t="inlineStr">
        <is>
          <t>Store_033</t>
        </is>
      </c>
      <c r="E9037" t="inlineStr">
        <is>
          <t>North</t>
        </is>
      </c>
      <c r="F9037" t="inlineStr">
        <is>
          <t>P0176</t>
        </is>
      </c>
      <c r="G9037" t="inlineStr">
        <is>
          <t>Prod_0176</t>
        </is>
      </c>
      <c r="H9037" t="inlineStr">
        <is>
          <t>Food</t>
        </is>
      </c>
      <c r="I9037" t="n">
        <v>3</v>
      </c>
      <c r="J9037" t="n">
        <v>601.16</v>
      </c>
      <c r="K9037" t="n">
        <v>0</v>
      </c>
      <c r="L9037">
        <f>I9037*J9037*(1-K9037)</f>
        <v/>
      </c>
      <c r="M9037">
        <f>VLOOKUP(F9037,Products!A:D,4,FALSE)*I9037</f>
        <v/>
      </c>
      <c r="N9037">
        <f>L9037-M9037</f>
        <v/>
      </c>
    </row>
    <row r="9038">
      <c r="A9038" t="inlineStr">
        <is>
          <t>T1009036</t>
        </is>
      </c>
      <c r="B9038" t="inlineStr">
        <is>
          <t>2025-05-17</t>
        </is>
      </c>
      <c r="C9038" t="inlineStr">
        <is>
          <t>S050</t>
        </is>
      </c>
      <c r="D9038" t="inlineStr">
        <is>
          <t>Store_050</t>
        </is>
      </c>
      <c r="E9038" t="inlineStr">
        <is>
          <t>South</t>
        </is>
      </c>
      <c r="F9038" t="inlineStr">
        <is>
          <t>P0159</t>
        </is>
      </c>
      <c r="G9038" t="inlineStr">
        <is>
          <t>Prod_0159</t>
        </is>
      </c>
      <c r="H9038" t="inlineStr">
        <is>
          <t>Electronics</t>
        </is>
      </c>
      <c r="I9038" t="n">
        <v>3</v>
      </c>
      <c r="J9038" t="n">
        <v>529.04</v>
      </c>
      <c r="K9038" t="n">
        <v>0</v>
      </c>
      <c r="L9038">
        <f>I9038*J9038*(1-K9038)</f>
        <v/>
      </c>
      <c r="M9038">
        <f>VLOOKUP(F9038,Products!A:D,4,FALSE)*I9038</f>
        <v/>
      </c>
      <c r="N9038">
        <f>L9038-M9038</f>
        <v/>
      </c>
    </row>
    <row r="9039">
      <c r="A9039" t="inlineStr">
        <is>
          <t>T1009037</t>
        </is>
      </c>
      <c r="B9039" t="inlineStr">
        <is>
          <t>2025-08-08</t>
        </is>
      </c>
      <c r="C9039" t="inlineStr">
        <is>
          <t>S012</t>
        </is>
      </c>
      <c r="D9039" t="inlineStr">
        <is>
          <t>Store_012</t>
        </is>
      </c>
      <c r="E9039" t="inlineStr">
        <is>
          <t>South</t>
        </is>
      </c>
      <c r="F9039" t="inlineStr">
        <is>
          <t>P0040</t>
        </is>
      </c>
      <c r="G9039" t="inlineStr">
        <is>
          <t>Prod_0040</t>
        </is>
      </c>
      <c r="H9039" t="inlineStr">
        <is>
          <t>Toys</t>
        </is>
      </c>
      <c r="I9039" t="n">
        <v>9</v>
      </c>
      <c r="J9039" t="n">
        <v>79.34</v>
      </c>
      <c r="K9039" t="n">
        <v>0.1</v>
      </c>
      <c r="L9039">
        <f>I9039*J9039*(1-K9039)</f>
        <v/>
      </c>
      <c r="M9039">
        <f>VLOOKUP(F9039,Products!A:D,4,FALSE)*I9039</f>
        <v/>
      </c>
      <c r="N9039">
        <f>L9039-M9039</f>
        <v/>
      </c>
    </row>
    <row r="9040">
      <c r="A9040" t="inlineStr">
        <is>
          <t>T1009038</t>
        </is>
      </c>
      <c r="B9040" t="inlineStr">
        <is>
          <t>2023-01-07</t>
        </is>
      </c>
      <c r="C9040" t="inlineStr">
        <is>
          <t>S033</t>
        </is>
      </c>
      <c r="D9040" t="inlineStr">
        <is>
          <t>Store_033</t>
        </is>
      </c>
      <c r="E9040" t="inlineStr">
        <is>
          <t>North</t>
        </is>
      </c>
      <c r="F9040" t="inlineStr">
        <is>
          <t>P0080</t>
        </is>
      </c>
      <c r="G9040" t="inlineStr">
        <is>
          <t>Prod_0080</t>
        </is>
      </c>
      <c r="H9040" t="inlineStr">
        <is>
          <t>Clothing</t>
        </is>
      </c>
      <c r="I9040" t="n">
        <v>4</v>
      </c>
      <c r="J9040" t="n">
        <v>722.73</v>
      </c>
      <c r="K9040" t="n">
        <v>0</v>
      </c>
      <c r="L9040">
        <f>I9040*J9040*(1-K9040)</f>
        <v/>
      </c>
      <c r="M9040">
        <f>VLOOKUP(F9040,Products!A:D,4,FALSE)*I9040</f>
        <v/>
      </c>
      <c r="N9040">
        <f>L9040-M9040</f>
        <v/>
      </c>
    </row>
    <row r="9041">
      <c r="A9041" t="inlineStr">
        <is>
          <t>T1009039</t>
        </is>
      </c>
      <c r="B9041" t="inlineStr">
        <is>
          <t>2025-01-25</t>
        </is>
      </c>
      <c r="C9041" t="inlineStr">
        <is>
          <t>S028</t>
        </is>
      </c>
      <c r="D9041" t="inlineStr">
        <is>
          <t>Store_028</t>
        </is>
      </c>
      <c r="E9041" t="inlineStr">
        <is>
          <t>North</t>
        </is>
      </c>
      <c r="F9041" t="inlineStr">
        <is>
          <t>P0090</t>
        </is>
      </c>
      <c r="G9041" t="inlineStr">
        <is>
          <t>Prod_0090</t>
        </is>
      </c>
      <c r="H9041" t="inlineStr">
        <is>
          <t>Toys</t>
        </is>
      </c>
      <c r="I9041" t="n">
        <v>7</v>
      </c>
      <c r="J9041" t="n">
        <v>404.3</v>
      </c>
      <c r="K9041" t="n">
        <v>0.1</v>
      </c>
      <c r="L9041">
        <f>I9041*J9041*(1-K9041)</f>
        <v/>
      </c>
      <c r="M9041">
        <f>VLOOKUP(F9041,Products!A:D,4,FALSE)*I9041</f>
        <v/>
      </c>
      <c r="N9041">
        <f>L9041-M9041</f>
        <v/>
      </c>
    </row>
    <row r="9042">
      <c r="A9042" t="inlineStr">
        <is>
          <t>T1009040</t>
        </is>
      </c>
      <c r="B9042" t="inlineStr">
        <is>
          <t>2025-01-22</t>
        </is>
      </c>
      <c r="C9042" t="inlineStr">
        <is>
          <t>S046</t>
        </is>
      </c>
      <c r="D9042" t="inlineStr">
        <is>
          <t>Store_046</t>
        </is>
      </c>
      <c r="E9042" t="inlineStr">
        <is>
          <t>South</t>
        </is>
      </c>
      <c r="F9042" t="inlineStr">
        <is>
          <t>P0125</t>
        </is>
      </c>
      <c r="G9042" t="inlineStr">
        <is>
          <t>Prod_0125</t>
        </is>
      </c>
      <c r="H9042" t="inlineStr">
        <is>
          <t>Toys</t>
        </is>
      </c>
      <c r="I9042" t="n">
        <v>6</v>
      </c>
      <c r="J9042" t="n">
        <v>321.97</v>
      </c>
      <c r="K9042" t="n">
        <v>0</v>
      </c>
      <c r="L9042">
        <f>I9042*J9042*(1-K9042)</f>
        <v/>
      </c>
      <c r="M9042">
        <f>VLOOKUP(F9042,Products!A:D,4,FALSE)*I9042</f>
        <v/>
      </c>
      <c r="N9042">
        <f>L9042-M9042</f>
        <v/>
      </c>
    </row>
    <row r="9043">
      <c r="A9043" t="inlineStr">
        <is>
          <t>T1009041</t>
        </is>
      </c>
      <c r="B9043" t="inlineStr">
        <is>
          <t>2023-12-06</t>
        </is>
      </c>
      <c r="C9043" t="inlineStr">
        <is>
          <t>S012</t>
        </is>
      </c>
      <c r="D9043" t="inlineStr">
        <is>
          <t>Store_012</t>
        </is>
      </c>
      <c r="E9043" t="inlineStr">
        <is>
          <t>South</t>
        </is>
      </c>
      <c r="F9043" t="inlineStr">
        <is>
          <t>P0161</t>
        </is>
      </c>
      <c r="G9043" t="inlineStr">
        <is>
          <t>Prod_0161</t>
        </is>
      </c>
      <c r="H9043" t="inlineStr">
        <is>
          <t>Household</t>
        </is>
      </c>
      <c r="I9043" t="n">
        <v>8</v>
      </c>
      <c r="J9043" t="n">
        <v>79.11</v>
      </c>
      <c r="K9043" t="n">
        <v>0</v>
      </c>
      <c r="L9043">
        <f>I9043*J9043*(1-K9043)</f>
        <v/>
      </c>
      <c r="M9043">
        <f>VLOOKUP(F9043,Products!A:D,4,FALSE)*I9043</f>
        <v/>
      </c>
      <c r="N9043">
        <f>L9043-M9043</f>
        <v/>
      </c>
    </row>
    <row r="9044">
      <c r="A9044" t="inlineStr">
        <is>
          <t>T1009042</t>
        </is>
      </c>
      <c r="B9044" t="inlineStr">
        <is>
          <t>2025-09-02</t>
        </is>
      </c>
      <c r="C9044" t="inlineStr">
        <is>
          <t>S026</t>
        </is>
      </c>
      <c r="D9044" t="inlineStr">
        <is>
          <t>Store_026</t>
        </is>
      </c>
      <c r="E9044" t="inlineStr">
        <is>
          <t>North</t>
        </is>
      </c>
      <c r="F9044" t="inlineStr">
        <is>
          <t>P0148</t>
        </is>
      </c>
      <c r="G9044" t="inlineStr">
        <is>
          <t>Prod_0148</t>
        </is>
      </c>
      <c r="H9044" t="inlineStr">
        <is>
          <t>Electronics</t>
        </is>
      </c>
      <c r="I9044" t="n">
        <v>4</v>
      </c>
      <c r="J9044" t="n">
        <v>292.27</v>
      </c>
      <c r="K9044" t="n">
        <v>0</v>
      </c>
      <c r="L9044">
        <f>I9044*J9044*(1-K9044)</f>
        <v/>
      </c>
      <c r="M9044">
        <f>VLOOKUP(F9044,Products!A:D,4,FALSE)*I9044</f>
        <v/>
      </c>
      <c r="N9044">
        <f>L9044-M9044</f>
        <v/>
      </c>
    </row>
    <row r="9045">
      <c r="A9045" t="inlineStr">
        <is>
          <t>T1009043</t>
        </is>
      </c>
      <c r="B9045" t="inlineStr">
        <is>
          <t>2025-09-15</t>
        </is>
      </c>
      <c r="C9045" t="inlineStr">
        <is>
          <t>S014</t>
        </is>
      </c>
      <c r="D9045" t="inlineStr">
        <is>
          <t>Store_014</t>
        </is>
      </c>
      <c r="E9045" t="inlineStr">
        <is>
          <t>West</t>
        </is>
      </c>
      <c r="F9045" t="inlineStr">
        <is>
          <t>P0115</t>
        </is>
      </c>
      <c r="G9045" t="inlineStr">
        <is>
          <t>Prod_0115</t>
        </is>
      </c>
      <c r="H9045" t="inlineStr">
        <is>
          <t>Clothing</t>
        </is>
      </c>
      <c r="I9045" t="n">
        <v>9</v>
      </c>
      <c r="J9045" t="n">
        <v>794.62</v>
      </c>
      <c r="K9045" t="n">
        <v>0.05</v>
      </c>
      <c r="L9045">
        <f>I9045*J9045*(1-K9045)</f>
        <v/>
      </c>
      <c r="M9045">
        <f>VLOOKUP(F9045,Products!A:D,4,FALSE)*I9045</f>
        <v/>
      </c>
      <c r="N9045">
        <f>L9045-M9045</f>
        <v/>
      </c>
    </row>
    <row r="9046">
      <c r="A9046" t="inlineStr">
        <is>
          <t>T1009044</t>
        </is>
      </c>
      <c r="B9046" t="inlineStr">
        <is>
          <t>2025-04-25</t>
        </is>
      </c>
      <c r="C9046" t="inlineStr">
        <is>
          <t>S018</t>
        </is>
      </c>
      <c r="D9046" t="inlineStr">
        <is>
          <t>Store_018</t>
        </is>
      </c>
      <c r="E9046" t="inlineStr">
        <is>
          <t>South</t>
        </is>
      </c>
      <c r="F9046" t="inlineStr">
        <is>
          <t>P0116</t>
        </is>
      </c>
      <c r="G9046" t="inlineStr">
        <is>
          <t>Prod_0116</t>
        </is>
      </c>
      <c r="H9046" t="inlineStr">
        <is>
          <t>Clothing</t>
        </is>
      </c>
      <c r="I9046" t="n">
        <v>1</v>
      </c>
      <c r="J9046" t="n">
        <v>1077.34</v>
      </c>
      <c r="K9046" t="n">
        <v>0</v>
      </c>
      <c r="L9046">
        <f>I9046*J9046*(1-K9046)</f>
        <v/>
      </c>
      <c r="M9046">
        <f>VLOOKUP(F9046,Products!A:D,4,FALSE)*I9046</f>
        <v/>
      </c>
      <c r="N9046">
        <f>L9046-M9046</f>
        <v/>
      </c>
    </row>
    <row r="9047">
      <c r="A9047" t="inlineStr">
        <is>
          <t>T1009045</t>
        </is>
      </c>
      <c r="B9047" t="inlineStr">
        <is>
          <t>2025-08-29</t>
        </is>
      </c>
      <c r="C9047" t="inlineStr">
        <is>
          <t>S045</t>
        </is>
      </c>
      <c r="D9047" t="inlineStr">
        <is>
          <t>Store_045</t>
        </is>
      </c>
      <c r="E9047" t="inlineStr">
        <is>
          <t>East</t>
        </is>
      </c>
      <c r="F9047" t="inlineStr">
        <is>
          <t>P0025</t>
        </is>
      </c>
      <c r="G9047" t="inlineStr">
        <is>
          <t>Prod_0025</t>
        </is>
      </c>
      <c r="H9047" t="inlineStr">
        <is>
          <t>Beverages</t>
        </is>
      </c>
      <c r="I9047" t="n">
        <v>6</v>
      </c>
      <c r="J9047" t="n">
        <v>397.39</v>
      </c>
      <c r="K9047" t="n">
        <v>0.15</v>
      </c>
      <c r="L9047">
        <f>I9047*J9047*(1-K9047)</f>
        <v/>
      </c>
      <c r="M9047">
        <f>VLOOKUP(F9047,Products!A:D,4,FALSE)*I9047</f>
        <v/>
      </c>
      <c r="N9047">
        <f>L9047-M9047</f>
        <v/>
      </c>
    </row>
    <row r="9048">
      <c r="A9048" t="inlineStr">
        <is>
          <t>T1009046</t>
        </is>
      </c>
      <c r="B9048" t="inlineStr">
        <is>
          <t>2024-03-26</t>
        </is>
      </c>
      <c r="C9048" t="inlineStr">
        <is>
          <t>S001</t>
        </is>
      </c>
      <c r="D9048" t="inlineStr">
        <is>
          <t>Store_001</t>
        </is>
      </c>
      <c r="E9048" t="inlineStr">
        <is>
          <t>West</t>
        </is>
      </c>
      <c r="F9048" t="inlineStr">
        <is>
          <t>P0053</t>
        </is>
      </c>
      <c r="G9048" t="inlineStr">
        <is>
          <t>Prod_0053</t>
        </is>
      </c>
      <c r="H9048" t="inlineStr">
        <is>
          <t>Food</t>
        </is>
      </c>
      <c r="I9048" t="n">
        <v>3</v>
      </c>
      <c r="J9048" t="n">
        <v>329.42</v>
      </c>
      <c r="K9048" t="n">
        <v>0.05</v>
      </c>
      <c r="L9048">
        <f>I9048*J9048*(1-K9048)</f>
        <v/>
      </c>
      <c r="M9048">
        <f>VLOOKUP(F9048,Products!A:D,4,FALSE)*I9048</f>
        <v/>
      </c>
      <c r="N9048">
        <f>L9048-M9048</f>
        <v/>
      </c>
    </row>
    <row r="9049">
      <c r="A9049" t="inlineStr">
        <is>
          <t>T1009047</t>
        </is>
      </c>
      <c r="B9049" t="inlineStr">
        <is>
          <t>2025-07-01</t>
        </is>
      </c>
      <c r="C9049" t="inlineStr">
        <is>
          <t>S007</t>
        </is>
      </c>
      <c r="D9049" t="inlineStr">
        <is>
          <t>Store_007</t>
        </is>
      </c>
      <c r="E9049" t="inlineStr">
        <is>
          <t>East</t>
        </is>
      </c>
      <c r="F9049" t="inlineStr">
        <is>
          <t>P0144</t>
        </is>
      </c>
      <c r="G9049" t="inlineStr">
        <is>
          <t>Prod_0144</t>
        </is>
      </c>
      <c r="H9049" t="inlineStr">
        <is>
          <t>Stationery</t>
        </is>
      </c>
      <c r="I9049" t="n">
        <v>2</v>
      </c>
      <c r="J9049" t="n">
        <v>240.58</v>
      </c>
      <c r="K9049" t="n">
        <v>0</v>
      </c>
      <c r="L9049">
        <f>I9049*J9049*(1-K9049)</f>
        <v/>
      </c>
      <c r="M9049">
        <f>VLOOKUP(F9049,Products!A:D,4,FALSE)*I9049</f>
        <v/>
      </c>
      <c r="N9049">
        <f>L9049-M9049</f>
        <v/>
      </c>
    </row>
    <row r="9050">
      <c r="A9050" t="inlineStr">
        <is>
          <t>T1009048</t>
        </is>
      </c>
      <c r="B9050" t="inlineStr">
        <is>
          <t>2025-05-30</t>
        </is>
      </c>
      <c r="C9050" t="inlineStr">
        <is>
          <t>S016</t>
        </is>
      </c>
      <c r="D9050" t="inlineStr">
        <is>
          <t>Store_016</t>
        </is>
      </c>
      <c r="E9050" t="inlineStr">
        <is>
          <t>West</t>
        </is>
      </c>
      <c r="F9050" t="inlineStr">
        <is>
          <t>P0110</t>
        </is>
      </c>
      <c r="G9050" t="inlineStr">
        <is>
          <t>Prod_0110</t>
        </is>
      </c>
      <c r="H9050" t="inlineStr">
        <is>
          <t>Stationery</t>
        </is>
      </c>
      <c r="I9050" t="n">
        <v>7</v>
      </c>
      <c r="J9050" t="n">
        <v>78.45</v>
      </c>
      <c r="K9050" t="n">
        <v>0.05</v>
      </c>
      <c r="L9050">
        <f>I9050*J9050*(1-K9050)</f>
        <v/>
      </c>
      <c r="M9050">
        <f>VLOOKUP(F9050,Products!A:D,4,FALSE)*I9050</f>
        <v/>
      </c>
      <c r="N9050">
        <f>L9050-M9050</f>
        <v/>
      </c>
    </row>
    <row r="9051">
      <c r="A9051" t="inlineStr">
        <is>
          <t>T1009049</t>
        </is>
      </c>
      <c r="B9051" t="inlineStr">
        <is>
          <t>2023-02-05</t>
        </is>
      </c>
      <c r="C9051" t="inlineStr">
        <is>
          <t>S009</t>
        </is>
      </c>
      <c r="D9051" t="inlineStr">
        <is>
          <t>Store_009</t>
        </is>
      </c>
      <c r="E9051" t="inlineStr">
        <is>
          <t>Central</t>
        </is>
      </c>
      <c r="F9051" t="inlineStr">
        <is>
          <t>P0034</t>
        </is>
      </c>
      <c r="G9051" t="inlineStr">
        <is>
          <t>Prod_0034</t>
        </is>
      </c>
      <c r="H9051" t="inlineStr">
        <is>
          <t>Toys</t>
        </is>
      </c>
      <c r="I9051" t="n">
        <v>2</v>
      </c>
      <c r="J9051" t="n">
        <v>474.36</v>
      </c>
      <c r="K9051" t="n">
        <v>0</v>
      </c>
      <c r="L9051">
        <f>I9051*J9051*(1-K9051)</f>
        <v/>
      </c>
      <c r="M9051">
        <f>VLOOKUP(F9051,Products!A:D,4,FALSE)*I9051</f>
        <v/>
      </c>
      <c r="N9051">
        <f>L9051-M9051</f>
        <v/>
      </c>
    </row>
    <row r="9052">
      <c r="A9052" t="inlineStr">
        <is>
          <t>T1009050</t>
        </is>
      </c>
      <c r="B9052" t="inlineStr">
        <is>
          <t>2023-11-07</t>
        </is>
      </c>
      <c r="C9052" t="inlineStr">
        <is>
          <t>S009</t>
        </is>
      </c>
      <c r="D9052" t="inlineStr">
        <is>
          <t>Store_009</t>
        </is>
      </c>
      <c r="E9052" t="inlineStr">
        <is>
          <t>Central</t>
        </is>
      </c>
      <c r="F9052" t="inlineStr">
        <is>
          <t>P0129</t>
        </is>
      </c>
      <c r="G9052" t="inlineStr">
        <is>
          <t>Prod_0129</t>
        </is>
      </c>
      <c r="H9052" t="inlineStr">
        <is>
          <t>Stationery</t>
        </is>
      </c>
      <c r="I9052" t="n">
        <v>7</v>
      </c>
      <c r="J9052" t="n">
        <v>922.49</v>
      </c>
      <c r="K9052" t="n">
        <v>0</v>
      </c>
      <c r="L9052">
        <f>I9052*J9052*(1-K9052)</f>
        <v/>
      </c>
      <c r="M9052">
        <f>VLOOKUP(F9052,Products!A:D,4,FALSE)*I9052</f>
        <v/>
      </c>
      <c r="N9052">
        <f>L9052-M9052</f>
        <v/>
      </c>
    </row>
    <row r="9053">
      <c r="A9053" t="inlineStr">
        <is>
          <t>T1009051</t>
        </is>
      </c>
      <c r="B9053" t="inlineStr">
        <is>
          <t>2024-11-08</t>
        </is>
      </c>
      <c r="C9053" t="inlineStr">
        <is>
          <t>S026</t>
        </is>
      </c>
      <c r="D9053" t="inlineStr">
        <is>
          <t>Store_026</t>
        </is>
      </c>
      <c r="E9053" t="inlineStr">
        <is>
          <t>North</t>
        </is>
      </c>
      <c r="F9053" t="inlineStr">
        <is>
          <t>P0113</t>
        </is>
      </c>
      <c r="G9053" t="inlineStr">
        <is>
          <t>Prod_0113</t>
        </is>
      </c>
      <c r="H9053" t="inlineStr">
        <is>
          <t>Toys</t>
        </is>
      </c>
      <c r="I9053" t="n">
        <v>2</v>
      </c>
      <c r="J9053" t="n">
        <v>720.1</v>
      </c>
      <c r="K9053" t="n">
        <v>0</v>
      </c>
      <c r="L9053">
        <f>I9053*J9053*(1-K9053)</f>
        <v/>
      </c>
      <c r="M9053">
        <f>VLOOKUP(F9053,Products!A:D,4,FALSE)*I9053</f>
        <v/>
      </c>
      <c r="N9053">
        <f>L9053-M9053</f>
        <v/>
      </c>
    </row>
    <row r="9054">
      <c r="A9054" t="inlineStr">
        <is>
          <t>T1009052</t>
        </is>
      </c>
      <c r="B9054" t="inlineStr">
        <is>
          <t>2023-11-02</t>
        </is>
      </c>
      <c r="C9054" t="inlineStr">
        <is>
          <t>S043</t>
        </is>
      </c>
      <c r="D9054" t="inlineStr">
        <is>
          <t>Store_043</t>
        </is>
      </c>
      <c r="E9054" t="inlineStr">
        <is>
          <t>East</t>
        </is>
      </c>
      <c r="F9054" t="inlineStr">
        <is>
          <t>P0087</t>
        </is>
      </c>
      <c r="G9054" t="inlineStr">
        <is>
          <t>Prod_0087</t>
        </is>
      </c>
      <c r="H9054" t="inlineStr">
        <is>
          <t>Clothing</t>
        </is>
      </c>
      <c r="I9054" t="n">
        <v>8</v>
      </c>
      <c r="J9054" t="n">
        <v>360.36</v>
      </c>
      <c r="K9054" t="n">
        <v>0.2</v>
      </c>
      <c r="L9054">
        <f>I9054*J9054*(1-K9054)</f>
        <v/>
      </c>
      <c r="M9054">
        <f>VLOOKUP(F9054,Products!A:D,4,FALSE)*I9054</f>
        <v/>
      </c>
      <c r="N9054">
        <f>L9054-M9054</f>
        <v/>
      </c>
    </row>
    <row r="9055">
      <c r="A9055" t="inlineStr">
        <is>
          <t>T1009053</t>
        </is>
      </c>
      <c r="B9055" t="inlineStr">
        <is>
          <t>2024-06-07</t>
        </is>
      </c>
      <c r="C9055" t="inlineStr">
        <is>
          <t>S027</t>
        </is>
      </c>
      <c r="D9055" t="inlineStr">
        <is>
          <t>Store_027</t>
        </is>
      </c>
      <c r="E9055" t="inlineStr">
        <is>
          <t>South</t>
        </is>
      </c>
      <c r="F9055" t="inlineStr">
        <is>
          <t>P0153</t>
        </is>
      </c>
      <c r="G9055" t="inlineStr">
        <is>
          <t>Prod_0153</t>
        </is>
      </c>
      <c r="H9055" t="inlineStr">
        <is>
          <t>Clothing</t>
        </is>
      </c>
      <c r="I9055" t="n">
        <v>7</v>
      </c>
      <c r="J9055" t="n">
        <v>182.26</v>
      </c>
      <c r="K9055" t="n">
        <v>0.05</v>
      </c>
      <c r="L9055">
        <f>I9055*J9055*(1-K9055)</f>
        <v/>
      </c>
      <c r="M9055">
        <f>VLOOKUP(F9055,Products!A:D,4,FALSE)*I9055</f>
        <v/>
      </c>
      <c r="N9055">
        <f>L9055-M9055</f>
        <v/>
      </c>
    </row>
    <row r="9056">
      <c r="A9056" t="inlineStr">
        <is>
          <t>T1009054</t>
        </is>
      </c>
      <c r="B9056" t="inlineStr">
        <is>
          <t>2023-10-21</t>
        </is>
      </c>
      <c r="C9056" t="inlineStr">
        <is>
          <t>S044</t>
        </is>
      </c>
      <c r="D9056" t="inlineStr">
        <is>
          <t>Store_044</t>
        </is>
      </c>
      <c r="E9056" t="inlineStr">
        <is>
          <t>North</t>
        </is>
      </c>
      <c r="F9056" t="inlineStr">
        <is>
          <t>P0197</t>
        </is>
      </c>
      <c r="G9056" t="inlineStr">
        <is>
          <t>Prod_0197</t>
        </is>
      </c>
      <c r="H9056" t="inlineStr">
        <is>
          <t>Food</t>
        </is>
      </c>
      <c r="I9056" t="n">
        <v>2</v>
      </c>
      <c r="J9056" t="n">
        <v>245.53</v>
      </c>
      <c r="K9056" t="n">
        <v>0</v>
      </c>
      <c r="L9056">
        <f>I9056*J9056*(1-K9056)</f>
        <v/>
      </c>
      <c r="M9056">
        <f>VLOOKUP(F9056,Products!A:D,4,FALSE)*I9056</f>
        <v/>
      </c>
      <c r="N9056">
        <f>L9056-M9056</f>
        <v/>
      </c>
    </row>
    <row r="9057">
      <c r="A9057" t="inlineStr">
        <is>
          <t>T1009055</t>
        </is>
      </c>
      <c r="B9057" t="inlineStr">
        <is>
          <t>2025-07-11</t>
        </is>
      </c>
      <c r="C9057" t="inlineStr">
        <is>
          <t>S047</t>
        </is>
      </c>
      <c r="D9057" t="inlineStr">
        <is>
          <t>Store_047</t>
        </is>
      </c>
      <c r="E9057" t="inlineStr">
        <is>
          <t>North</t>
        </is>
      </c>
      <c r="F9057" t="inlineStr">
        <is>
          <t>P0005</t>
        </is>
      </c>
      <c r="G9057" t="inlineStr">
        <is>
          <t>Prod_0005</t>
        </is>
      </c>
      <c r="H9057" t="inlineStr">
        <is>
          <t>Beverages</t>
        </is>
      </c>
      <c r="I9057" t="n">
        <v>8</v>
      </c>
      <c r="J9057" t="n">
        <v>161.05</v>
      </c>
      <c r="K9057" t="n">
        <v>0.15</v>
      </c>
      <c r="L9057">
        <f>I9057*J9057*(1-K9057)</f>
        <v/>
      </c>
      <c r="M9057">
        <f>VLOOKUP(F9057,Products!A:D,4,FALSE)*I9057</f>
        <v/>
      </c>
      <c r="N9057">
        <f>L9057-M9057</f>
        <v/>
      </c>
    </row>
    <row r="9058">
      <c r="A9058" t="inlineStr">
        <is>
          <t>T1009056</t>
        </is>
      </c>
      <c r="B9058" t="inlineStr">
        <is>
          <t>2023-03-31</t>
        </is>
      </c>
      <c r="C9058" t="inlineStr">
        <is>
          <t>S009</t>
        </is>
      </c>
      <c r="D9058" t="inlineStr">
        <is>
          <t>Store_009</t>
        </is>
      </c>
      <c r="E9058" t="inlineStr">
        <is>
          <t>Central</t>
        </is>
      </c>
      <c r="F9058" t="inlineStr">
        <is>
          <t>P0179</t>
        </is>
      </c>
      <c r="G9058" t="inlineStr">
        <is>
          <t>Prod_0179</t>
        </is>
      </c>
      <c r="H9058" t="inlineStr">
        <is>
          <t>Household</t>
        </is>
      </c>
      <c r="I9058" t="n">
        <v>9</v>
      </c>
      <c r="J9058" t="n">
        <v>223.19</v>
      </c>
      <c r="K9058" t="n">
        <v>0.2</v>
      </c>
      <c r="L9058">
        <f>I9058*J9058*(1-K9058)</f>
        <v/>
      </c>
      <c r="M9058">
        <f>VLOOKUP(F9058,Products!A:D,4,FALSE)*I9058</f>
        <v/>
      </c>
      <c r="N9058">
        <f>L9058-M9058</f>
        <v/>
      </c>
    </row>
    <row r="9059">
      <c r="A9059" t="inlineStr">
        <is>
          <t>T1009057</t>
        </is>
      </c>
      <c r="B9059" t="inlineStr">
        <is>
          <t>2023-09-06</t>
        </is>
      </c>
      <c r="C9059" t="inlineStr">
        <is>
          <t>S024</t>
        </is>
      </c>
      <c r="D9059" t="inlineStr">
        <is>
          <t>Store_024</t>
        </is>
      </c>
      <c r="E9059" t="inlineStr">
        <is>
          <t>South</t>
        </is>
      </c>
      <c r="F9059" t="inlineStr">
        <is>
          <t>P0056</t>
        </is>
      </c>
      <c r="G9059" t="inlineStr">
        <is>
          <t>Prod_0056</t>
        </is>
      </c>
      <c r="H9059" t="inlineStr">
        <is>
          <t>Household</t>
        </is>
      </c>
      <c r="I9059" t="n">
        <v>3</v>
      </c>
      <c r="J9059" t="n">
        <v>250.29</v>
      </c>
      <c r="K9059" t="n">
        <v>0.15</v>
      </c>
      <c r="L9059">
        <f>I9059*J9059*(1-K9059)</f>
        <v/>
      </c>
      <c r="M9059">
        <f>VLOOKUP(F9059,Products!A:D,4,FALSE)*I9059</f>
        <v/>
      </c>
      <c r="N9059">
        <f>L9059-M9059</f>
        <v/>
      </c>
    </row>
    <row r="9060">
      <c r="A9060" t="inlineStr">
        <is>
          <t>T1009058</t>
        </is>
      </c>
      <c r="B9060" t="inlineStr">
        <is>
          <t>2024-03-08</t>
        </is>
      </c>
      <c r="C9060" t="inlineStr">
        <is>
          <t>S049</t>
        </is>
      </c>
      <c r="D9060" t="inlineStr">
        <is>
          <t>Store_049</t>
        </is>
      </c>
      <c r="E9060" t="inlineStr">
        <is>
          <t>North</t>
        </is>
      </c>
      <c r="F9060" t="inlineStr">
        <is>
          <t>P0050</t>
        </is>
      </c>
      <c r="G9060" t="inlineStr">
        <is>
          <t>Prod_0050</t>
        </is>
      </c>
      <c r="H9060" t="inlineStr">
        <is>
          <t>Household</t>
        </is>
      </c>
      <c r="I9060" t="n">
        <v>9</v>
      </c>
      <c r="J9060" t="n">
        <v>743.05</v>
      </c>
      <c r="K9060" t="n">
        <v>0</v>
      </c>
      <c r="L9060">
        <f>I9060*J9060*(1-K9060)</f>
        <v/>
      </c>
      <c r="M9060">
        <f>VLOOKUP(F9060,Products!A:D,4,FALSE)*I9060</f>
        <v/>
      </c>
      <c r="N9060">
        <f>L9060-M9060</f>
        <v/>
      </c>
    </row>
    <row r="9061">
      <c r="A9061" t="inlineStr">
        <is>
          <t>T1009059</t>
        </is>
      </c>
      <c r="B9061" t="inlineStr">
        <is>
          <t>2025-07-11</t>
        </is>
      </c>
      <c r="C9061" t="inlineStr">
        <is>
          <t>S015</t>
        </is>
      </c>
      <c r="D9061" t="inlineStr">
        <is>
          <t>Store_015</t>
        </is>
      </c>
      <c r="E9061" t="inlineStr">
        <is>
          <t>North</t>
        </is>
      </c>
      <c r="F9061" t="inlineStr">
        <is>
          <t>P0125</t>
        </is>
      </c>
      <c r="G9061" t="inlineStr">
        <is>
          <t>Prod_0125</t>
        </is>
      </c>
      <c r="H9061" t="inlineStr">
        <is>
          <t>Toys</t>
        </is>
      </c>
      <c r="I9061" t="n">
        <v>7</v>
      </c>
      <c r="J9061" t="n">
        <v>278.26</v>
      </c>
      <c r="K9061" t="n">
        <v>0</v>
      </c>
      <c r="L9061">
        <f>I9061*J9061*(1-K9061)</f>
        <v/>
      </c>
      <c r="M9061">
        <f>VLOOKUP(F9061,Products!A:D,4,FALSE)*I9061</f>
        <v/>
      </c>
      <c r="N9061">
        <f>L9061-M9061</f>
        <v/>
      </c>
    </row>
    <row r="9062">
      <c r="A9062" t="inlineStr">
        <is>
          <t>T1009060</t>
        </is>
      </c>
      <c r="B9062" t="inlineStr">
        <is>
          <t>2024-06-27</t>
        </is>
      </c>
      <c r="C9062" t="inlineStr">
        <is>
          <t>S016</t>
        </is>
      </c>
      <c r="D9062" t="inlineStr">
        <is>
          <t>Store_016</t>
        </is>
      </c>
      <c r="E9062" t="inlineStr">
        <is>
          <t>West</t>
        </is>
      </c>
      <c r="F9062" t="inlineStr">
        <is>
          <t>P0090</t>
        </is>
      </c>
      <c r="G9062" t="inlineStr">
        <is>
          <t>Prod_0090</t>
        </is>
      </c>
      <c r="H9062" t="inlineStr">
        <is>
          <t>Toys</t>
        </is>
      </c>
      <c r="I9062" t="n">
        <v>6</v>
      </c>
      <c r="J9062" t="n">
        <v>560.52</v>
      </c>
      <c r="K9062" t="n">
        <v>0.1</v>
      </c>
      <c r="L9062">
        <f>I9062*J9062*(1-K9062)</f>
        <v/>
      </c>
      <c r="M9062">
        <f>VLOOKUP(F9062,Products!A:D,4,FALSE)*I9062</f>
        <v/>
      </c>
      <c r="N9062">
        <f>L9062-M9062</f>
        <v/>
      </c>
    </row>
    <row r="9063">
      <c r="A9063" t="inlineStr">
        <is>
          <t>T1009061</t>
        </is>
      </c>
      <c r="B9063" t="inlineStr">
        <is>
          <t>2023-12-20</t>
        </is>
      </c>
      <c r="C9063" t="inlineStr">
        <is>
          <t>S013</t>
        </is>
      </c>
      <c r="D9063" t="inlineStr">
        <is>
          <t>Store_013</t>
        </is>
      </c>
      <c r="E9063" t="inlineStr">
        <is>
          <t>North</t>
        </is>
      </c>
      <c r="F9063" t="inlineStr">
        <is>
          <t>P0036</t>
        </is>
      </c>
      <c r="G9063" t="inlineStr">
        <is>
          <t>Prod_0036</t>
        </is>
      </c>
      <c r="H9063" t="inlineStr">
        <is>
          <t>Clothing</t>
        </is>
      </c>
      <c r="I9063" t="n">
        <v>9</v>
      </c>
      <c r="J9063" t="n">
        <v>454.48</v>
      </c>
      <c r="K9063" t="n">
        <v>0</v>
      </c>
      <c r="L9063">
        <f>I9063*J9063*(1-K9063)</f>
        <v/>
      </c>
      <c r="M9063">
        <f>VLOOKUP(F9063,Products!A:D,4,FALSE)*I9063</f>
        <v/>
      </c>
      <c r="N9063">
        <f>L9063-M9063</f>
        <v/>
      </c>
    </row>
    <row r="9064">
      <c r="A9064" t="inlineStr">
        <is>
          <t>T1009062</t>
        </is>
      </c>
      <c r="B9064" t="inlineStr">
        <is>
          <t>2023-01-29</t>
        </is>
      </c>
      <c r="C9064" t="inlineStr">
        <is>
          <t>S012</t>
        </is>
      </c>
      <c r="D9064" t="inlineStr">
        <is>
          <t>Store_012</t>
        </is>
      </c>
      <c r="E9064" t="inlineStr">
        <is>
          <t>South</t>
        </is>
      </c>
      <c r="F9064" t="inlineStr">
        <is>
          <t>P0087</t>
        </is>
      </c>
      <c r="G9064" t="inlineStr">
        <is>
          <t>Prod_0087</t>
        </is>
      </c>
      <c r="H9064" t="inlineStr">
        <is>
          <t>Clothing</t>
        </is>
      </c>
      <c r="I9064" t="n">
        <v>8</v>
      </c>
      <c r="J9064" t="n">
        <v>472.81</v>
      </c>
      <c r="K9064" t="n">
        <v>0</v>
      </c>
      <c r="L9064">
        <f>I9064*J9064*(1-K9064)</f>
        <v/>
      </c>
      <c r="M9064">
        <f>VLOOKUP(F9064,Products!A:D,4,FALSE)*I9064</f>
        <v/>
      </c>
      <c r="N9064">
        <f>L9064-M9064</f>
        <v/>
      </c>
    </row>
    <row r="9065">
      <c r="A9065" t="inlineStr">
        <is>
          <t>T1009063</t>
        </is>
      </c>
      <c r="B9065" t="inlineStr">
        <is>
          <t>2025-08-31</t>
        </is>
      </c>
      <c r="C9065" t="inlineStr">
        <is>
          <t>S013</t>
        </is>
      </c>
      <c r="D9065" t="inlineStr">
        <is>
          <t>Store_013</t>
        </is>
      </c>
      <c r="E9065" t="inlineStr">
        <is>
          <t>North</t>
        </is>
      </c>
      <c r="F9065" t="inlineStr">
        <is>
          <t>P0029</t>
        </is>
      </c>
      <c r="G9065" t="inlineStr">
        <is>
          <t>Prod_0029</t>
        </is>
      </c>
      <c r="H9065" t="inlineStr">
        <is>
          <t>Clothing</t>
        </is>
      </c>
      <c r="I9065" t="n">
        <v>1</v>
      </c>
      <c r="J9065" t="n">
        <v>737.58</v>
      </c>
      <c r="K9065" t="n">
        <v>0.05</v>
      </c>
      <c r="L9065">
        <f>I9065*J9065*(1-K9065)</f>
        <v/>
      </c>
      <c r="M9065">
        <f>VLOOKUP(F9065,Products!A:D,4,FALSE)*I9065</f>
        <v/>
      </c>
      <c r="N9065">
        <f>L9065-M9065</f>
        <v/>
      </c>
    </row>
    <row r="9066">
      <c r="A9066" t="inlineStr">
        <is>
          <t>T1009064</t>
        </is>
      </c>
      <c r="B9066" t="inlineStr">
        <is>
          <t>2025-05-29</t>
        </is>
      </c>
      <c r="C9066" t="inlineStr">
        <is>
          <t>S030</t>
        </is>
      </c>
      <c r="D9066" t="inlineStr">
        <is>
          <t>Store_030</t>
        </is>
      </c>
      <c r="E9066" t="inlineStr">
        <is>
          <t>North</t>
        </is>
      </c>
      <c r="F9066" t="inlineStr">
        <is>
          <t>P0140</t>
        </is>
      </c>
      <c r="G9066" t="inlineStr">
        <is>
          <t>Prod_0140</t>
        </is>
      </c>
      <c r="H9066" t="inlineStr">
        <is>
          <t>Food</t>
        </is>
      </c>
      <c r="I9066" t="n">
        <v>4</v>
      </c>
      <c r="J9066" t="n">
        <v>786.33</v>
      </c>
      <c r="K9066" t="n">
        <v>0</v>
      </c>
      <c r="L9066">
        <f>I9066*J9066*(1-K9066)</f>
        <v/>
      </c>
      <c r="M9066">
        <f>VLOOKUP(F9066,Products!A:D,4,FALSE)*I9066</f>
        <v/>
      </c>
      <c r="N9066">
        <f>L9066-M9066</f>
        <v/>
      </c>
    </row>
    <row r="9067">
      <c r="A9067" t="inlineStr">
        <is>
          <t>T1009065</t>
        </is>
      </c>
      <c r="B9067" t="inlineStr">
        <is>
          <t>2024-02-07</t>
        </is>
      </c>
      <c r="C9067" t="inlineStr">
        <is>
          <t>S040</t>
        </is>
      </c>
      <c r="D9067" t="inlineStr">
        <is>
          <t>Store_040</t>
        </is>
      </c>
      <c r="E9067" t="inlineStr">
        <is>
          <t>Central</t>
        </is>
      </c>
      <c r="F9067" t="inlineStr">
        <is>
          <t>P0185</t>
        </is>
      </c>
      <c r="G9067" t="inlineStr">
        <is>
          <t>Prod_0185</t>
        </is>
      </c>
      <c r="H9067" t="inlineStr">
        <is>
          <t>Food</t>
        </is>
      </c>
      <c r="I9067" t="n">
        <v>3</v>
      </c>
      <c r="J9067" t="n">
        <v>498.67</v>
      </c>
      <c r="K9067" t="n">
        <v>0.05</v>
      </c>
      <c r="L9067">
        <f>I9067*J9067*(1-K9067)</f>
        <v/>
      </c>
      <c r="M9067">
        <f>VLOOKUP(F9067,Products!A:D,4,FALSE)*I9067</f>
        <v/>
      </c>
      <c r="N9067">
        <f>L9067-M9067</f>
        <v/>
      </c>
    </row>
    <row r="9068">
      <c r="A9068" t="inlineStr">
        <is>
          <t>T1009066</t>
        </is>
      </c>
      <c r="B9068" t="inlineStr">
        <is>
          <t>2024-07-19</t>
        </is>
      </c>
      <c r="C9068" t="inlineStr">
        <is>
          <t>S038</t>
        </is>
      </c>
      <c r="D9068" t="inlineStr">
        <is>
          <t>Store_038</t>
        </is>
      </c>
      <c r="E9068" t="inlineStr">
        <is>
          <t>East</t>
        </is>
      </c>
      <c r="F9068" t="inlineStr">
        <is>
          <t>P0095</t>
        </is>
      </c>
      <c r="G9068" t="inlineStr">
        <is>
          <t>Prod_0095</t>
        </is>
      </c>
      <c r="H9068" t="inlineStr">
        <is>
          <t>Food</t>
        </is>
      </c>
      <c r="I9068" t="n">
        <v>8</v>
      </c>
      <c r="J9068" t="n">
        <v>218.71</v>
      </c>
      <c r="K9068" t="n">
        <v>0</v>
      </c>
      <c r="L9068">
        <f>I9068*J9068*(1-K9068)</f>
        <v/>
      </c>
      <c r="M9068">
        <f>VLOOKUP(F9068,Products!A:D,4,FALSE)*I9068</f>
        <v/>
      </c>
      <c r="N9068">
        <f>L9068-M9068</f>
        <v/>
      </c>
    </row>
    <row r="9069">
      <c r="A9069" t="inlineStr">
        <is>
          <t>T1009067</t>
        </is>
      </c>
      <c r="B9069" t="inlineStr">
        <is>
          <t>2023-01-30</t>
        </is>
      </c>
      <c r="C9069" t="inlineStr">
        <is>
          <t>S029</t>
        </is>
      </c>
      <c r="D9069" t="inlineStr">
        <is>
          <t>Store_029</t>
        </is>
      </c>
      <c r="E9069" t="inlineStr">
        <is>
          <t>South</t>
        </is>
      </c>
      <c r="F9069" t="inlineStr">
        <is>
          <t>P0091</t>
        </is>
      </c>
      <c r="G9069" t="inlineStr">
        <is>
          <t>Prod_0091</t>
        </is>
      </c>
      <c r="H9069" t="inlineStr">
        <is>
          <t>Toys</t>
        </is>
      </c>
      <c r="I9069" t="n">
        <v>4</v>
      </c>
      <c r="J9069" t="n">
        <v>315.11</v>
      </c>
      <c r="K9069" t="n">
        <v>0</v>
      </c>
      <c r="L9069">
        <f>I9069*J9069*(1-K9069)</f>
        <v/>
      </c>
      <c r="M9069">
        <f>VLOOKUP(F9069,Products!A:D,4,FALSE)*I9069</f>
        <v/>
      </c>
      <c r="N9069">
        <f>L9069-M9069</f>
        <v/>
      </c>
    </row>
    <row r="9070">
      <c r="A9070" t="inlineStr">
        <is>
          <t>T1009068</t>
        </is>
      </c>
      <c r="B9070" t="inlineStr">
        <is>
          <t>2024-10-29</t>
        </is>
      </c>
      <c r="C9070" t="inlineStr">
        <is>
          <t>S015</t>
        </is>
      </c>
      <c r="D9070" t="inlineStr">
        <is>
          <t>Store_015</t>
        </is>
      </c>
      <c r="E9070" t="inlineStr">
        <is>
          <t>North</t>
        </is>
      </c>
      <c r="F9070" t="inlineStr">
        <is>
          <t>P0185</t>
        </is>
      </c>
      <c r="G9070" t="inlineStr">
        <is>
          <t>Prod_0185</t>
        </is>
      </c>
      <c r="H9070" t="inlineStr">
        <is>
          <t>Food</t>
        </is>
      </c>
      <c r="I9070" t="n">
        <v>5</v>
      </c>
      <c r="J9070" t="n">
        <v>433.76</v>
      </c>
      <c r="K9070" t="n">
        <v>0</v>
      </c>
      <c r="L9070">
        <f>I9070*J9070*(1-K9070)</f>
        <v/>
      </c>
      <c r="M9070">
        <f>VLOOKUP(F9070,Products!A:D,4,FALSE)*I9070</f>
        <v/>
      </c>
      <c r="N9070">
        <f>L9070-M9070</f>
        <v/>
      </c>
    </row>
    <row r="9071">
      <c r="A9071" t="inlineStr">
        <is>
          <t>T1009069</t>
        </is>
      </c>
      <c r="B9071" t="inlineStr">
        <is>
          <t>2025-02-18</t>
        </is>
      </c>
      <c r="C9071" t="inlineStr">
        <is>
          <t>S030</t>
        </is>
      </c>
      <c r="D9071" t="inlineStr">
        <is>
          <t>Store_030</t>
        </is>
      </c>
      <c r="E9071" t="inlineStr">
        <is>
          <t>North</t>
        </is>
      </c>
      <c r="F9071" t="inlineStr">
        <is>
          <t>P0038</t>
        </is>
      </c>
      <c r="G9071" t="inlineStr">
        <is>
          <t>Prod_0038</t>
        </is>
      </c>
      <c r="H9071" t="inlineStr">
        <is>
          <t>Beverages</t>
        </is>
      </c>
      <c r="I9071" t="n">
        <v>9</v>
      </c>
      <c r="J9071" t="n">
        <v>899.59</v>
      </c>
      <c r="K9071" t="n">
        <v>0</v>
      </c>
      <c r="L9071">
        <f>I9071*J9071*(1-K9071)</f>
        <v/>
      </c>
      <c r="M9071">
        <f>VLOOKUP(F9071,Products!A:D,4,FALSE)*I9071</f>
        <v/>
      </c>
      <c r="N9071">
        <f>L9071-M9071</f>
        <v/>
      </c>
    </row>
    <row r="9072">
      <c r="A9072" t="inlineStr">
        <is>
          <t>T1009070</t>
        </is>
      </c>
      <c r="B9072" t="inlineStr">
        <is>
          <t>2023-03-07</t>
        </is>
      </c>
      <c r="C9072" t="inlineStr">
        <is>
          <t>S010</t>
        </is>
      </c>
      <c r="D9072" t="inlineStr">
        <is>
          <t>Store_010</t>
        </is>
      </c>
      <c r="E9072" t="inlineStr">
        <is>
          <t>North</t>
        </is>
      </c>
      <c r="F9072" t="inlineStr">
        <is>
          <t>P0101</t>
        </is>
      </c>
      <c r="G9072" t="inlineStr">
        <is>
          <t>Prod_0101</t>
        </is>
      </c>
      <c r="H9072" t="inlineStr">
        <is>
          <t>Food</t>
        </is>
      </c>
      <c r="I9072" t="n">
        <v>2</v>
      </c>
      <c r="J9072" t="n">
        <v>101.45</v>
      </c>
      <c r="K9072" t="n">
        <v>0</v>
      </c>
      <c r="L9072">
        <f>I9072*J9072*(1-K9072)</f>
        <v/>
      </c>
      <c r="M9072">
        <f>VLOOKUP(F9072,Products!A:D,4,FALSE)*I9072</f>
        <v/>
      </c>
      <c r="N9072">
        <f>L9072-M9072</f>
        <v/>
      </c>
    </row>
    <row r="9073">
      <c r="A9073" t="inlineStr">
        <is>
          <t>T1009071</t>
        </is>
      </c>
      <c r="B9073" t="inlineStr">
        <is>
          <t>2024-12-27</t>
        </is>
      </c>
      <c r="C9073" t="inlineStr">
        <is>
          <t>S033</t>
        </is>
      </c>
      <c r="D9073" t="inlineStr">
        <is>
          <t>Store_033</t>
        </is>
      </c>
      <c r="E9073" t="inlineStr">
        <is>
          <t>North</t>
        </is>
      </c>
      <c r="F9073" t="inlineStr">
        <is>
          <t>P0060</t>
        </is>
      </c>
      <c r="G9073" t="inlineStr">
        <is>
          <t>Prod_0060</t>
        </is>
      </c>
      <c r="H9073" t="inlineStr">
        <is>
          <t>Toys</t>
        </is>
      </c>
      <c r="I9073" t="n">
        <v>6</v>
      </c>
      <c r="J9073" t="n">
        <v>137.54</v>
      </c>
      <c r="K9073" t="n">
        <v>0</v>
      </c>
      <c r="L9073">
        <f>I9073*J9073*(1-K9073)</f>
        <v/>
      </c>
      <c r="M9073">
        <f>VLOOKUP(F9073,Products!A:D,4,FALSE)*I9073</f>
        <v/>
      </c>
      <c r="N9073">
        <f>L9073-M9073</f>
        <v/>
      </c>
    </row>
    <row r="9074">
      <c r="A9074" t="inlineStr">
        <is>
          <t>T1009072</t>
        </is>
      </c>
      <c r="B9074" t="inlineStr">
        <is>
          <t>2024-02-28</t>
        </is>
      </c>
      <c r="C9074" t="inlineStr">
        <is>
          <t>S033</t>
        </is>
      </c>
      <c r="D9074" t="inlineStr">
        <is>
          <t>Store_033</t>
        </is>
      </c>
      <c r="E9074" t="inlineStr">
        <is>
          <t>North</t>
        </is>
      </c>
      <c r="F9074" t="inlineStr">
        <is>
          <t>P0040</t>
        </is>
      </c>
      <c r="G9074" t="inlineStr">
        <is>
          <t>Prod_0040</t>
        </is>
      </c>
      <c r="H9074" t="inlineStr">
        <is>
          <t>Toys</t>
        </is>
      </c>
      <c r="I9074" t="n">
        <v>1</v>
      </c>
      <c r="J9074" t="n">
        <v>76.55</v>
      </c>
      <c r="K9074" t="n">
        <v>0</v>
      </c>
      <c r="L9074">
        <f>I9074*J9074*(1-K9074)</f>
        <v/>
      </c>
      <c r="M9074">
        <f>VLOOKUP(F9074,Products!A:D,4,FALSE)*I9074</f>
        <v/>
      </c>
      <c r="N9074">
        <f>L9074-M9074</f>
        <v/>
      </c>
    </row>
    <row r="9075">
      <c r="A9075" t="inlineStr">
        <is>
          <t>T1009073</t>
        </is>
      </c>
      <c r="B9075" t="inlineStr">
        <is>
          <t>2023-09-19</t>
        </is>
      </c>
      <c r="C9075" t="inlineStr">
        <is>
          <t>S020</t>
        </is>
      </c>
      <c r="D9075" t="inlineStr">
        <is>
          <t>Store_020</t>
        </is>
      </c>
      <c r="E9075" t="inlineStr">
        <is>
          <t>West</t>
        </is>
      </c>
      <c r="F9075" t="inlineStr">
        <is>
          <t>P0187</t>
        </is>
      </c>
      <c r="G9075" t="inlineStr">
        <is>
          <t>Prod_0187</t>
        </is>
      </c>
      <c r="H9075" t="inlineStr">
        <is>
          <t>Food</t>
        </is>
      </c>
      <c r="I9075" t="n">
        <v>2</v>
      </c>
      <c r="J9075" t="n">
        <v>981.22</v>
      </c>
      <c r="K9075" t="n">
        <v>0</v>
      </c>
      <c r="L9075">
        <f>I9075*J9075*(1-K9075)</f>
        <v/>
      </c>
      <c r="M9075">
        <f>VLOOKUP(F9075,Products!A:D,4,FALSE)*I9075</f>
        <v/>
      </c>
      <c r="N9075">
        <f>L9075-M9075</f>
        <v/>
      </c>
    </row>
    <row r="9076">
      <c r="A9076" t="inlineStr">
        <is>
          <t>T1009074</t>
        </is>
      </c>
      <c r="B9076" t="inlineStr">
        <is>
          <t>2024-12-29</t>
        </is>
      </c>
      <c r="C9076" t="inlineStr">
        <is>
          <t>S010</t>
        </is>
      </c>
      <c r="D9076" t="inlineStr">
        <is>
          <t>Store_010</t>
        </is>
      </c>
      <c r="E9076" t="inlineStr">
        <is>
          <t>North</t>
        </is>
      </c>
      <c r="F9076" t="inlineStr">
        <is>
          <t>P0042</t>
        </is>
      </c>
      <c r="G9076" t="inlineStr">
        <is>
          <t>Prod_0042</t>
        </is>
      </c>
      <c r="H9076" t="inlineStr">
        <is>
          <t>Electronics</t>
        </is>
      </c>
      <c r="I9076" t="n">
        <v>8</v>
      </c>
      <c r="J9076" t="n">
        <v>706.4400000000001</v>
      </c>
      <c r="K9076" t="n">
        <v>0</v>
      </c>
      <c r="L9076">
        <f>I9076*J9076*(1-K9076)</f>
        <v/>
      </c>
      <c r="M9076">
        <f>VLOOKUP(F9076,Products!A:D,4,FALSE)*I9076</f>
        <v/>
      </c>
      <c r="N9076">
        <f>L9076-M9076</f>
        <v/>
      </c>
    </row>
    <row r="9077">
      <c r="A9077" t="inlineStr">
        <is>
          <t>T1009075</t>
        </is>
      </c>
      <c r="B9077" t="inlineStr">
        <is>
          <t>2024-11-20</t>
        </is>
      </c>
      <c r="C9077" t="inlineStr">
        <is>
          <t>S039</t>
        </is>
      </c>
      <c r="D9077" t="inlineStr">
        <is>
          <t>Store_039</t>
        </is>
      </c>
      <c r="E9077" t="inlineStr">
        <is>
          <t>North</t>
        </is>
      </c>
      <c r="F9077" t="inlineStr">
        <is>
          <t>P0038</t>
        </is>
      </c>
      <c r="G9077" t="inlineStr">
        <is>
          <t>Prod_0038</t>
        </is>
      </c>
      <c r="H9077" t="inlineStr">
        <is>
          <t>Beverages</t>
        </is>
      </c>
      <c r="I9077" t="n">
        <v>8</v>
      </c>
      <c r="J9077" t="n">
        <v>753.77</v>
      </c>
      <c r="K9077" t="n">
        <v>0</v>
      </c>
      <c r="L9077">
        <f>I9077*J9077*(1-K9077)</f>
        <v/>
      </c>
      <c r="M9077">
        <f>VLOOKUP(F9077,Products!A:D,4,FALSE)*I9077</f>
        <v/>
      </c>
      <c r="N9077">
        <f>L9077-M9077</f>
        <v/>
      </c>
    </row>
    <row r="9078">
      <c r="A9078" t="inlineStr">
        <is>
          <t>T1009076</t>
        </is>
      </c>
      <c r="B9078" t="inlineStr">
        <is>
          <t>2023-05-03</t>
        </is>
      </c>
      <c r="C9078" t="inlineStr">
        <is>
          <t>S030</t>
        </is>
      </c>
      <c r="D9078" t="inlineStr">
        <is>
          <t>Store_030</t>
        </is>
      </c>
      <c r="E9078" t="inlineStr">
        <is>
          <t>North</t>
        </is>
      </c>
      <c r="F9078" t="inlineStr">
        <is>
          <t>P0035</t>
        </is>
      </c>
      <c r="G9078" t="inlineStr">
        <is>
          <t>Prod_0035</t>
        </is>
      </c>
      <c r="H9078" t="inlineStr">
        <is>
          <t>Beverages</t>
        </is>
      </c>
      <c r="I9078" t="n">
        <v>5</v>
      </c>
      <c r="J9078" t="n">
        <v>113.69</v>
      </c>
      <c r="K9078" t="n">
        <v>0</v>
      </c>
      <c r="L9078">
        <f>I9078*J9078*(1-K9078)</f>
        <v/>
      </c>
      <c r="M9078">
        <f>VLOOKUP(F9078,Products!A:D,4,FALSE)*I9078</f>
        <v/>
      </c>
      <c r="N9078">
        <f>L9078-M9078</f>
        <v/>
      </c>
    </row>
    <row r="9079">
      <c r="A9079" t="inlineStr">
        <is>
          <t>T1009077</t>
        </is>
      </c>
      <c r="B9079" t="inlineStr">
        <is>
          <t>2024-12-10</t>
        </is>
      </c>
      <c r="C9079" t="inlineStr">
        <is>
          <t>S007</t>
        </is>
      </c>
      <c r="D9079" t="inlineStr">
        <is>
          <t>Store_007</t>
        </is>
      </c>
      <c r="E9079" t="inlineStr">
        <is>
          <t>East</t>
        </is>
      </c>
      <c r="F9079" t="inlineStr">
        <is>
          <t>P0018</t>
        </is>
      </c>
      <c r="G9079" t="inlineStr">
        <is>
          <t>Prod_0018</t>
        </is>
      </c>
      <c r="H9079" t="inlineStr">
        <is>
          <t>Food</t>
        </is>
      </c>
      <c r="I9079" t="n">
        <v>6</v>
      </c>
      <c r="J9079" t="n">
        <v>834.79</v>
      </c>
      <c r="K9079" t="n">
        <v>0.05</v>
      </c>
      <c r="L9079">
        <f>I9079*J9079*(1-K9079)</f>
        <v/>
      </c>
      <c r="M9079">
        <f>VLOOKUP(F9079,Products!A:D,4,FALSE)*I9079</f>
        <v/>
      </c>
      <c r="N9079">
        <f>L9079-M9079</f>
        <v/>
      </c>
    </row>
    <row r="9080">
      <c r="A9080" t="inlineStr">
        <is>
          <t>T1009078</t>
        </is>
      </c>
      <c r="B9080" t="inlineStr">
        <is>
          <t>2025-08-17</t>
        </is>
      </c>
      <c r="C9080" t="inlineStr">
        <is>
          <t>S050</t>
        </is>
      </c>
      <c r="D9080" t="inlineStr">
        <is>
          <t>Store_050</t>
        </is>
      </c>
      <c r="E9080" t="inlineStr">
        <is>
          <t>South</t>
        </is>
      </c>
      <c r="F9080" t="inlineStr">
        <is>
          <t>P0162</t>
        </is>
      </c>
      <c r="G9080" t="inlineStr">
        <is>
          <t>Prod_0162</t>
        </is>
      </c>
      <c r="H9080" t="inlineStr">
        <is>
          <t>Food</t>
        </is>
      </c>
      <c r="I9080" t="n">
        <v>7</v>
      </c>
      <c r="J9080" t="n">
        <v>591.63</v>
      </c>
      <c r="K9080" t="n">
        <v>0</v>
      </c>
      <c r="L9080">
        <f>I9080*J9080*(1-K9080)</f>
        <v/>
      </c>
      <c r="M9080">
        <f>VLOOKUP(F9080,Products!A:D,4,FALSE)*I9080</f>
        <v/>
      </c>
      <c r="N9080">
        <f>L9080-M9080</f>
        <v/>
      </c>
    </row>
    <row r="9081">
      <c r="A9081" t="inlineStr">
        <is>
          <t>T1009079</t>
        </is>
      </c>
      <c r="B9081" t="inlineStr">
        <is>
          <t>2025-06-26</t>
        </is>
      </c>
      <c r="C9081" t="inlineStr">
        <is>
          <t>S030</t>
        </is>
      </c>
      <c r="D9081" t="inlineStr">
        <is>
          <t>Store_030</t>
        </is>
      </c>
      <c r="E9081" t="inlineStr">
        <is>
          <t>North</t>
        </is>
      </c>
      <c r="F9081" t="inlineStr">
        <is>
          <t>P0007</t>
        </is>
      </c>
      <c r="G9081" t="inlineStr">
        <is>
          <t>Prod_0007</t>
        </is>
      </c>
      <c r="H9081" t="inlineStr">
        <is>
          <t>Food</t>
        </is>
      </c>
      <c r="I9081" t="n">
        <v>9</v>
      </c>
      <c r="J9081" t="n">
        <v>145.39</v>
      </c>
      <c r="K9081" t="n">
        <v>0</v>
      </c>
      <c r="L9081">
        <f>I9081*J9081*(1-K9081)</f>
        <v/>
      </c>
      <c r="M9081">
        <f>VLOOKUP(F9081,Products!A:D,4,FALSE)*I9081</f>
        <v/>
      </c>
      <c r="N9081">
        <f>L9081-M9081</f>
        <v/>
      </c>
    </row>
    <row r="9082">
      <c r="A9082" t="inlineStr">
        <is>
          <t>T1009080</t>
        </is>
      </c>
      <c r="B9082" t="inlineStr">
        <is>
          <t>2023-06-23</t>
        </is>
      </c>
      <c r="C9082" t="inlineStr">
        <is>
          <t>S015</t>
        </is>
      </c>
      <c r="D9082" t="inlineStr">
        <is>
          <t>Store_015</t>
        </is>
      </c>
      <c r="E9082" t="inlineStr">
        <is>
          <t>North</t>
        </is>
      </c>
      <c r="F9082" t="inlineStr">
        <is>
          <t>P0009</t>
        </is>
      </c>
      <c r="G9082" t="inlineStr">
        <is>
          <t>Prod_0009</t>
        </is>
      </c>
      <c r="H9082" t="inlineStr">
        <is>
          <t>Toys</t>
        </is>
      </c>
      <c r="I9082" t="n">
        <v>9</v>
      </c>
      <c r="J9082" t="n">
        <v>610.83</v>
      </c>
      <c r="K9082" t="n">
        <v>0.05</v>
      </c>
      <c r="L9082">
        <f>I9082*J9082*(1-K9082)</f>
        <v/>
      </c>
      <c r="M9082">
        <f>VLOOKUP(F9082,Products!A:D,4,FALSE)*I9082</f>
        <v/>
      </c>
      <c r="N9082">
        <f>L9082-M9082</f>
        <v/>
      </c>
    </row>
    <row r="9083">
      <c r="A9083" t="inlineStr">
        <is>
          <t>T1009081</t>
        </is>
      </c>
      <c r="B9083" t="inlineStr">
        <is>
          <t>2025-03-01</t>
        </is>
      </c>
      <c r="C9083" t="inlineStr">
        <is>
          <t>S010</t>
        </is>
      </c>
      <c r="D9083" t="inlineStr">
        <is>
          <t>Store_010</t>
        </is>
      </c>
      <c r="E9083" t="inlineStr">
        <is>
          <t>North</t>
        </is>
      </c>
      <c r="F9083" t="inlineStr">
        <is>
          <t>P0160</t>
        </is>
      </c>
      <c r="G9083" t="inlineStr">
        <is>
          <t>Prod_0160</t>
        </is>
      </c>
      <c r="H9083" t="inlineStr">
        <is>
          <t>Food</t>
        </is>
      </c>
      <c r="I9083" t="n">
        <v>7</v>
      </c>
      <c r="J9083" t="n">
        <v>710.1900000000001</v>
      </c>
      <c r="K9083" t="n">
        <v>0</v>
      </c>
      <c r="L9083">
        <f>I9083*J9083*(1-K9083)</f>
        <v/>
      </c>
      <c r="M9083">
        <f>VLOOKUP(F9083,Products!A:D,4,FALSE)*I9083</f>
        <v/>
      </c>
      <c r="N9083">
        <f>L9083-M9083</f>
        <v/>
      </c>
    </row>
    <row r="9084">
      <c r="A9084" t="inlineStr">
        <is>
          <t>T1009082</t>
        </is>
      </c>
      <c r="B9084" t="inlineStr">
        <is>
          <t>2024-04-29</t>
        </is>
      </c>
      <c r="C9084" t="inlineStr">
        <is>
          <t>S033</t>
        </is>
      </c>
      <c r="D9084" t="inlineStr">
        <is>
          <t>Store_033</t>
        </is>
      </c>
      <c r="E9084" t="inlineStr">
        <is>
          <t>North</t>
        </is>
      </c>
      <c r="F9084" t="inlineStr">
        <is>
          <t>P0129</t>
        </is>
      </c>
      <c r="G9084" t="inlineStr">
        <is>
          <t>Prod_0129</t>
        </is>
      </c>
      <c r="H9084" t="inlineStr">
        <is>
          <t>Stationery</t>
        </is>
      </c>
      <c r="I9084" t="n">
        <v>1</v>
      </c>
      <c r="J9084" t="n">
        <v>714.8</v>
      </c>
      <c r="K9084" t="n">
        <v>0</v>
      </c>
      <c r="L9084">
        <f>I9084*J9084*(1-K9084)</f>
        <v/>
      </c>
      <c r="M9084">
        <f>VLOOKUP(F9084,Products!A:D,4,FALSE)*I9084</f>
        <v/>
      </c>
      <c r="N9084">
        <f>L9084-M9084</f>
        <v/>
      </c>
    </row>
    <row r="9085">
      <c r="A9085" t="inlineStr">
        <is>
          <t>T1009083</t>
        </is>
      </c>
      <c r="B9085" t="inlineStr">
        <is>
          <t>2025-07-25</t>
        </is>
      </c>
      <c r="C9085" t="inlineStr">
        <is>
          <t>S007</t>
        </is>
      </c>
      <c r="D9085" t="inlineStr">
        <is>
          <t>Store_007</t>
        </is>
      </c>
      <c r="E9085" t="inlineStr">
        <is>
          <t>East</t>
        </is>
      </c>
      <c r="F9085" t="inlineStr">
        <is>
          <t>P0067</t>
        </is>
      </c>
      <c r="G9085" t="inlineStr">
        <is>
          <t>Prod_0067</t>
        </is>
      </c>
      <c r="H9085" t="inlineStr">
        <is>
          <t>Toys</t>
        </is>
      </c>
      <c r="I9085" t="n">
        <v>6</v>
      </c>
      <c r="J9085" t="n">
        <v>133.39</v>
      </c>
      <c r="K9085" t="n">
        <v>0.05</v>
      </c>
      <c r="L9085">
        <f>I9085*J9085*(1-K9085)</f>
        <v/>
      </c>
      <c r="M9085">
        <f>VLOOKUP(F9085,Products!A:D,4,FALSE)*I9085</f>
        <v/>
      </c>
      <c r="N9085">
        <f>L9085-M9085</f>
        <v/>
      </c>
    </row>
    <row r="9086">
      <c r="A9086" t="inlineStr">
        <is>
          <t>T1009084</t>
        </is>
      </c>
      <c r="B9086" t="inlineStr">
        <is>
          <t>2023-09-01</t>
        </is>
      </c>
      <c r="C9086" t="inlineStr">
        <is>
          <t>S035</t>
        </is>
      </c>
      <c r="D9086" t="inlineStr">
        <is>
          <t>Store_035</t>
        </is>
      </c>
      <c r="E9086" t="inlineStr">
        <is>
          <t>Central</t>
        </is>
      </c>
      <c r="F9086" t="inlineStr">
        <is>
          <t>P0139</t>
        </is>
      </c>
      <c r="G9086" t="inlineStr">
        <is>
          <t>Prod_0139</t>
        </is>
      </c>
      <c r="H9086" t="inlineStr">
        <is>
          <t>Clothing</t>
        </is>
      </c>
      <c r="I9086" t="n">
        <v>5</v>
      </c>
      <c r="J9086" t="n">
        <v>593.76</v>
      </c>
      <c r="K9086" t="n">
        <v>0.05</v>
      </c>
      <c r="L9086">
        <f>I9086*J9086*(1-K9086)</f>
        <v/>
      </c>
      <c r="M9086">
        <f>VLOOKUP(F9086,Products!A:D,4,FALSE)*I9086</f>
        <v/>
      </c>
      <c r="N9086">
        <f>L9086-M9086</f>
        <v/>
      </c>
    </row>
    <row r="9087">
      <c r="A9087" t="inlineStr">
        <is>
          <t>T1009085</t>
        </is>
      </c>
      <c r="B9087" t="inlineStr">
        <is>
          <t>2024-05-29</t>
        </is>
      </c>
      <c r="C9087" t="inlineStr">
        <is>
          <t>S029</t>
        </is>
      </c>
      <c r="D9087" t="inlineStr">
        <is>
          <t>Store_029</t>
        </is>
      </c>
      <c r="E9087" t="inlineStr">
        <is>
          <t>South</t>
        </is>
      </c>
      <c r="F9087" t="inlineStr">
        <is>
          <t>P0189</t>
        </is>
      </c>
      <c r="G9087" t="inlineStr">
        <is>
          <t>Prod_0189</t>
        </is>
      </c>
      <c r="H9087" t="inlineStr">
        <is>
          <t>Food</t>
        </is>
      </c>
      <c r="I9087" t="n">
        <v>8</v>
      </c>
      <c r="J9087" t="n">
        <v>880.66</v>
      </c>
      <c r="K9087" t="n">
        <v>0</v>
      </c>
      <c r="L9087">
        <f>I9087*J9087*(1-K9087)</f>
        <v/>
      </c>
      <c r="M9087">
        <f>VLOOKUP(F9087,Products!A:D,4,FALSE)*I9087</f>
        <v/>
      </c>
      <c r="N9087">
        <f>L9087-M9087</f>
        <v/>
      </c>
    </row>
    <row r="9088">
      <c r="A9088" t="inlineStr">
        <is>
          <t>T1009086</t>
        </is>
      </c>
      <c r="B9088" t="inlineStr">
        <is>
          <t>2024-08-12</t>
        </is>
      </c>
      <c r="C9088" t="inlineStr">
        <is>
          <t>S039</t>
        </is>
      </c>
      <c r="D9088" t="inlineStr">
        <is>
          <t>Store_039</t>
        </is>
      </c>
      <c r="E9088" t="inlineStr">
        <is>
          <t>North</t>
        </is>
      </c>
      <c r="F9088" t="inlineStr">
        <is>
          <t>P0027</t>
        </is>
      </c>
      <c r="G9088" t="inlineStr">
        <is>
          <t>Prod_0027</t>
        </is>
      </c>
      <c r="H9088" t="inlineStr">
        <is>
          <t>Electronics</t>
        </is>
      </c>
      <c r="I9088" t="n">
        <v>2</v>
      </c>
      <c r="J9088" t="n">
        <v>693.58</v>
      </c>
      <c r="K9088" t="n">
        <v>0</v>
      </c>
      <c r="L9088">
        <f>I9088*J9088*(1-K9088)</f>
        <v/>
      </c>
      <c r="M9088">
        <f>VLOOKUP(F9088,Products!A:D,4,FALSE)*I9088</f>
        <v/>
      </c>
      <c r="N9088">
        <f>L9088-M9088</f>
        <v/>
      </c>
    </row>
    <row r="9089">
      <c r="A9089" t="inlineStr">
        <is>
          <t>T1009087</t>
        </is>
      </c>
      <c r="B9089" t="inlineStr">
        <is>
          <t>2023-07-13</t>
        </is>
      </c>
      <c r="C9089" t="inlineStr">
        <is>
          <t>S042</t>
        </is>
      </c>
      <c r="D9089" t="inlineStr">
        <is>
          <t>Store_042</t>
        </is>
      </c>
      <c r="E9089" t="inlineStr">
        <is>
          <t>Central</t>
        </is>
      </c>
      <c r="F9089" t="inlineStr">
        <is>
          <t>P0002</t>
        </is>
      </c>
      <c r="G9089" t="inlineStr">
        <is>
          <t>Prod_0002</t>
        </is>
      </c>
      <c r="H9089" t="inlineStr">
        <is>
          <t>Food</t>
        </is>
      </c>
      <c r="I9089" t="n">
        <v>8</v>
      </c>
      <c r="J9089" t="n">
        <v>226.23</v>
      </c>
      <c r="K9089" t="n">
        <v>0</v>
      </c>
      <c r="L9089">
        <f>I9089*J9089*(1-K9089)</f>
        <v/>
      </c>
      <c r="M9089">
        <f>VLOOKUP(F9089,Products!A:D,4,FALSE)*I9089</f>
        <v/>
      </c>
      <c r="N9089">
        <f>L9089-M9089</f>
        <v/>
      </c>
    </row>
    <row r="9090">
      <c r="A9090" t="inlineStr">
        <is>
          <t>T1009088</t>
        </is>
      </c>
      <c r="B9090" t="inlineStr">
        <is>
          <t>2023-07-16</t>
        </is>
      </c>
      <c r="C9090" t="inlineStr">
        <is>
          <t>S035</t>
        </is>
      </c>
      <c r="D9090" t="inlineStr">
        <is>
          <t>Store_035</t>
        </is>
      </c>
      <c r="E9090" t="inlineStr">
        <is>
          <t>Central</t>
        </is>
      </c>
      <c r="F9090" t="inlineStr">
        <is>
          <t>P0171</t>
        </is>
      </c>
      <c r="G9090" t="inlineStr">
        <is>
          <t>Prod_0171</t>
        </is>
      </c>
      <c r="H9090" t="inlineStr">
        <is>
          <t>Household</t>
        </is>
      </c>
      <c r="I9090" t="n">
        <v>3</v>
      </c>
      <c r="J9090" t="n">
        <v>285.08</v>
      </c>
      <c r="K9090" t="n">
        <v>0.15</v>
      </c>
      <c r="L9090">
        <f>I9090*J9090*(1-K9090)</f>
        <v/>
      </c>
      <c r="M9090">
        <f>VLOOKUP(F9090,Products!A:D,4,FALSE)*I9090</f>
        <v/>
      </c>
      <c r="N9090">
        <f>L9090-M9090</f>
        <v/>
      </c>
    </row>
    <row r="9091">
      <c r="A9091" t="inlineStr">
        <is>
          <t>T1009089</t>
        </is>
      </c>
      <c r="B9091" t="inlineStr">
        <is>
          <t>2024-10-20</t>
        </is>
      </c>
      <c r="C9091" t="inlineStr">
        <is>
          <t>S045</t>
        </is>
      </c>
      <c r="D9091" t="inlineStr">
        <is>
          <t>Store_045</t>
        </is>
      </c>
      <c r="E9091" t="inlineStr">
        <is>
          <t>East</t>
        </is>
      </c>
      <c r="F9091" t="inlineStr">
        <is>
          <t>P0147</t>
        </is>
      </c>
      <c r="G9091" t="inlineStr">
        <is>
          <t>Prod_0147</t>
        </is>
      </c>
      <c r="H9091" t="inlineStr">
        <is>
          <t>Stationery</t>
        </is>
      </c>
      <c r="I9091" t="n">
        <v>6</v>
      </c>
      <c r="J9091" t="n">
        <v>436.45</v>
      </c>
      <c r="K9091" t="n">
        <v>0.1</v>
      </c>
      <c r="L9091">
        <f>I9091*J9091*(1-K9091)</f>
        <v/>
      </c>
      <c r="M9091">
        <f>VLOOKUP(F9091,Products!A:D,4,FALSE)*I9091</f>
        <v/>
      </c>
      <c r="N9091">
        <f>L9091-M9091</f>
        <v/>
      </c>
    </row>
    <row r="9092">
      <c r="A9092" t="inlineStr">
        <is>
          <t>T1009090</t>
        </is>
      </c>
      <c r="B9092" t="inlineStr">
        <is>
          <t>2024-05-26</t>
        </is>
      </c>
      <c r="C9092" t="inlineStr">
        <is>
          <t>S035</t>
        </is>
      </c>
      <c r="D9092" t="inlineStr">
        <is>
          <t>Store_035</t>
        </is>
      </c>
      <c r="E9092" t="inlineStr">
        <is>
          <t>Central</t>
        </is>
      </c>
      <c r="F9092" t="inlineStr">
        <is>
          <t>P0078</t>
        </is>
      </c>
      <c r="G9092" t="inlineStr">
        <is>
          <t>Prod_0078</t>
        </is>
      </c>
      <c r="H9092" t="inlineStr">
        <is>
          <t>Electronics</t>
        </is>
      </c>
      <c r="I9092" t="n">
        <v>8</v>
      </c>
      <c r="J9092" t="n">
        <v>524.9</v>
      </c>
      <c r="K9092" t="n">
        <v>0.1</v>
      </c>
      <c r="L9092">
        <f>I9092*J9092*(1-K9092)</f>
        <v/>
      </c>
      <c r="M9092">
        <f>VLOOKUP(F9092,Products!A:D,4,FALSE)*I9092</f>
        <v/>
      </c>
      <c r="N9092">
        <f>L9092-M9092</f>
        <v/>
      </c>
    </row>
    <row r="9093">
      <c r="A9093" t="inlineStr">
        <is>
          <t>T1009091</t>
        </is>
      </c>
      <c r="B9093" t="inlineStr">
        <is>
          <t>2023-10-26</t>
        </is>
      </c>
      <c r="C9093" t="inlineStr">
        <is>
          <t>S029</t>
        </is>
      </c>
      <c r="D9093" t="inlineStr">
        <is>
          <t>Store_029</t>
        </is>
      </c>
      <c r="E9093" t="inlineStr">
        <is>
          <t>South</t>
        </is>
      </c>
      <c r="F9093" t="inlineStr">
        <is>
          <t>P0102</t>
        </is>
      </c>
      <c r="G9093" t="inlineStr">
        <is>
          <t>Prod_0102</t>
        </is>
      </c>
      <c r="H9093" t="inlineStr">
        <is>
          <t>Food</t>
        </is>
      </c>
      <c r="I9093" t="n">
        <v>4</v>
      </c>
      <c r="J9093" t="n">
        <v>658.6</v>
      </c>
      <c r="K9093" t="n">
        <v>0</v>
      </c>
      <c r="L9093">
        <f>I9093*J9093*(1-K9093)</f>
        <v/>
      </c>
      <c r="M9093">
        <f>VLOOKUP(F9093,Products!A:D,4,FALSE)*I9093</f>
        <v/>
      </c>
      <c r="N9093">
        <f>L9093-M9093</f>
        <v/>
      </c>
    </row>
    <row r="9094">
      <c r="A9094" t="inlineStr">
        <is>
          <t>T1009092</t>
        </is>
      </c>
      <c r="B9094" t="inlineStr">
        <is>
          <t>2023-04-14</t>
        </is>
      </c>
      <c r="C9094" t="inlineStr">
        <is>
          <t>S029</t>
        </is>
      </c>
      <c r="D9094" t="inlineStr">
        <is>
          <t>Store_029</t>
        </is>
      </c>
      <c r="E9094" t="inlineStr">
        <is>
          <t>South</t>
        </is>
      </c>
      <c r="F9094" t="inlineStr">
        <is>
          <t>P0016</t>
        </is>
      </c>
      <c r="G9094" t="inlineStr">
        <is>
          <t>Prod_0016</t>
        </is>
      </c>
      <c r="H9094" t="inlineStr">
        <is>
          <t>Food</t>
        </is>
      </c>
      <c r="I9094" t="n">
        <v>7</v>
      </c>
      <c r="J9094" t="n">
        <v>775.27</v>
      </c>
      <c r="K9094" t="n">
        <v>0.05</v>
      </c>
      <c r="L9094">
        <f>I9094*J9094*(1-K9094)</f>
        <v/>
      </c>
      <c r="M9094">
        <f>VLOOKUP(F9094,Products!A:D,4,FALSE)*I9094</f>
        <v/>
      </c>
      <c r="N9094">
        <f>L9094-M9094</f>
        <v/>
      </c>
    </row>
    <row r="9095">
      <c r="A9095" t="inlineStr">
        <is>
          <t>T1009093</t>
        </is>
      </c>
      <c r="B9095" t="inlineStr">
        <is>
          <t>2025-01-03</t>
        </is>
      </c>
      <c r="C9095" t="inlineStr">
        <is>
          <t>S025</t>
        </is>
      </c>
      <c r="D9095" t="inlineStr">
        <is>
          <t>Store_025</t>
        </is>
      </c>
      <c r="E9095" t="inlineStr">
        <is>
          <t>Central</t>
        </is>
      </c>
      <c r="F9095" t="inlineStr">
        <is>
          <t>P0061</t>
        </is>
      </c>
      <c r="G9095" t="inlineStr">
        <is>
          <t>Prod_0061</t>
        </is>
      </c>
      <c r="H9095" t="inlineStr">
        <is>
          <t>Beverages</t>
        </is>
      </c>
      <c r="I9095" t="n">
        <v>4</v>
      </c>
      <c r="J9095" t="n">
        <v>52.13</v>
      </c>
      <c r="K9095" t="n">
        <v>0</v>
      </c>
      <c r="L9095">
        <f>I9095*J9095*(1-K9095)</f>
        <v/>
      </c>
      <c r="M9095">
        <f>VLOOKUP(F9095,Products!A:D,4,FALSE)*I9095</f>
        <v/>
      </c>
      <c r="N9095">
        <f>L9095-M9095</f>
        <v/>
      </c>
    </row>
    <row r="9096">
      <c r="A9096" t="inlineStr">
        <is>
          <t>T1009094</t>
        </is>
      </c>
      <c r="B9096" t="inlineStr">
        <is>
          <t>2023-05-09</t>
        </is>
      </c>
      <c r="C9096" t="inlineStr">
        <is>
          <t>S012</t>
        </is>
      </c>
      <c r="D9096" t="inlineStr">
        <is>
          <t>Store_012</t>
        </is>
      </c>
      <c r="E9096" t="inlineStr">
        <is>
          <t>South</t>
        </is>
      </c>
      <c r="F9096" t="inlineStr">
        <is>
          <t>P0053</t>
        </is>
      </c>
      <c r="G9096" t="inlineStr">
        <is>
          <t>Prod_0053</t>
        </is>
      </c>
      <c r="H9096" t="inlineStr">
        <is>
          <t>Food</t>
        </is>
      </c>
      <c r="I9096" t="n">
        <v>8</v>
      </c>
      <c r="J9096" t="n">
        <v>308.38</v>
      </c>
      <c r="K9096" t="n">
        <v>0.1</v>
      </c>
      <c r="L9096">
        <f>I9096*J9096*(1-K9096)</f>
        <v/>
      </c>
      <c r="M9096">
        <f>VLOOKUP(F9096,Products!A:D,4,FALSE)*I9096</f>
        <v/>
      </c>
      <c r="N9096">
        <f>L9096-M9096</f>
        <v/>
      </c>
    </row>
    <row r="9097">
      <c r="A9097" t="inlineStr">
        <is>
          <t>T1009095</t>
        </is>
      </c>
      <c r="B9097" t="inlineStr">
        <is>
          <t>2023-06-26</t>
        </is>
      </c>
      <c r="C9097" t="inlineStr">
        <is>
          <t>S007</t>
        </is>
      </c>
      <c r="D9097" t="inlineStr">
        <is>
          <t>Store_007</t>
        </is>
      </c>
      <c r="E9097" t="inlineStr">
        <is>
          <t>East</t>
        </is>
      </c>
      <c r="F9097" t="inlineStr">
        <is>
          <t>P0173</t>
        </is>
      </c>
      <c r="G9097" t="inlineStr">
        <is>
          <t>Prod_0173</t>
        </is>
      </c>
      <c r="H9097" t="inlineStr">
        <is>
          <t>Toys</t>
        </is>
      </c>
      <c r="I9097" t="n">
        <v>6</v>
      </c>
      <c r="J9097" t="n">
        <v>923.12</v>
      </c>
      <c r="K9097" t="n">
        <v>0</v>
      </c>
      <c r="L9097">
        <f>I9097*J9097*(1-K9097)</f>
        <v/>
      </c>
      <c r="M9097">
        <f>VLOOKUP(F9097,Products!A:D,4,FALSE)*I9097</f>
        <v/>
      </c>
      <c r="N9097">
        <f>L9097-M9097</f>
        <v/>
      </c>
    </row>
    <row r="9098">
      <c r="A9098" t="inlineStr">
        <is>
          <t>T1009096</t>
        </is>
      </c>
      <c r="B9098" t="inlineStr">
        <is>
          <t>2023-03-15</t>
        </is>
      </c>
      <c r="C9098" t="inlineStr">
        <is>
          <t>S008</t>
        </is>
      </c>
      <c r="D9098" t="inlineStr">
        <is>
          <t>Store_008</t>
        </is>
      </c>
      <c r="E9098" t="inlineStr">
        <is>
          <t>East</t>
        </is>
      </c>
      <c r="F9098" t="inlineStr">
        <is>
          <t>P0123</t>
        </is>
      </c>
      <c r="G9098" t="inlineStr">
        <is>
          <t>Prod_0123</t>
        </is>
      </c>
      <c r="H9098" t="inlineStr">
        <is>
          <t>Food</t>
        </is>
      </c>
      <c r="I9098" t="n">
        <v>5</v>
      </c>
      <c r="J9098" t="n">
        <v>519.72</v>
      </c>
      <c r="K9098" t="n">
        <v>0.1</v>
      </c>
      <c r="L9098">
        <f>I9098*J9098*(1-K9098)</f>
        <v/>
      </c>
      <c r="M9098">
        <f>VLOOKUP(F9098,Products!A:D,4,FALSE)*I9098</f>
        <v/>
      </c>
      <c r="N9098">
        <f>L9098-M9098</f>
        <v/>
      </c>
    </row>
    <row r="9099">
      <c r="A9099" t="inlineStr">
        <is>
          <t>T1009097</t>
        </is>
      </c>
      <c r="B9099" t="inlineStr">
        <is>
          <t>2024-11-15</t>
        </is>
      </c>
      <c r="C9099" t="inlineStr">
        <is>
          <t>S003</t>
        </is>
      </c>
      <c r="D9099" t="inlineStr">
        <is>
          <t>Store_003</t>
        </is>
      </c>
      <c r="E9099" t="inlineStr">
        <is>
          <t>North</t>
        </is>
      </c>
      <c r="F9099" t="inlineStr">
        <is>
          <t>P0063</t>
        </is>
      </c>
      <c r="G9099" t="inlineStr">
        <is>
          <t>Prod_0063</t>
        </is>
      </c>
      <c r="H9099" t="inlineStr">
        <is>
          <t>Clothing</t>
        </is>
      </c>
      <c r="I9099" t="n">
        <v>7</v>
      </c>
      <c r="J9099" t="n">
        <v>247.98</v>
      </c>
      <c r="K9099" t="n">
        <v>0</v>
      </c>
      <c r="L9099">
        <f>I9099*J9099*(1-K9099)</f>
        <v/>
      </c>
      <c r="M9099">
        <f>VLOOKUP(F9099,Products!A:D,4,FALSE)*I9099</f>
        <v/>
      </c>
      <c r="N9099">
        <f>L9099-M9099</f>
        <v/>
      </c>
    </row>
    <row r="9100">
      <c r="A9100" t="inlineStr">
        <is>
          <t>T1009098</t>
        </is>
      </c>
      <c r="B9100" t="inlineStr">
        <is>
          <t>2023-07-19</t>
        </is>
      </c>
      <c r="C9100" t="inlineStr">
        <is>
          <t>S008</t>
        </is>
      </c>
      <c r="D9100" t="inlineStr">
        <is>
          <t>Store_008</t>
        </is>
      </c>
      <c r="E9100" t="inlineStr">
        <is>
          <t>East</t>
        </is>
      </c>
      <c r="F9100" t="inlineStr">
        <is>
          <t>P0176</t>
        </is>
      </c>
      <c r="G9100" t="inlineStr">
        <is>
          <t>Prod_0176</t>
        </is>
      </c>
      <c r="H9100" t="inlineStr">
        <is>
          <t>Food</t>
        </is>
      </c>
      <c r="I9100" t="n">
        <v>1</v>
      </c>
      <c r="J9100" t="n">
        <v>623.04</v>
      </c>
      <c r="K9100" t="n">
        <v>0.05</v>
      </c>
      <c r="L9100">
        <f>I9100*J9100*(1-K9100)</f>
        <v/>
      </c>
      <c r="M9100">
        <f>VLOOKUP(F9100,Products!A:D,4,FALSE)*I9100</f>
        <v/>
      </c>
      <c r="N9100">
        <f>L9100-M9100</f>
        <v/>
      </c>
    </row>
    <row r="9101">
      <c r="A9101" t="inlineStr">
        <is>
          <t>T1009099</t>
        </is>
      </c>
      <c r="B9101" t="inlineStr">
        <is>
          <t>2023-03-29</t>
        </is>
      </c>
      <c r="C9101" t="inlineStr">
        <is>
          <t>S041</t>
        </is>
      </c>
      <c r="D9101" t="inlineStr">
        <is>
          <t>Store_041</t>
        </is>
      </c>
      <c r="E9101" t="inlineStr">
        <is>
          <t>East</t>
        </is>
      </c>
      <c r="F9101" t="inlineStr">
        <is>
          <t>P0109</t>
        </is>
      </c>
      <c r="G9101" t="inlineStr">
        <is>
          <t>Prod_0109</t>
        </is>
      </c>
      <c r="H9101" t="inlineStr">
        <is>
          <t>Beverages</t>
        </is>
      </c>
      <c r="I9101" t="n">
        <v>6</v>
      </c>
      <c r="J9101" t="n">
        <v>605.75</v>
      </c>
      <c r="K9101" t="n">
        <v>0.1</v>
      </c>
      <c r="L9101">
        <f>I9101*J9101*(1-K9101)</f>
        <v/>
      </c>
      <c r="M9101">
        <f>VLOOKUP(F9101,Products!A:D,4,FALSE)*I9101</f>
        <v/>
      </c>
      <c r="N9101">
        <f>L9101-M9101</f>
        <v/>
      </c>
    </row>
    <row r="9102">
      <c r="A9102" t="inlineStr">
        <is>
          <t>T1009100</t>
        </is>
      </c>
      <c r="B9102" t="inlineStr">
        <is>
          <t>2024-06-03</t>
        </is>
      </c>
      <c r="C9102" t="inlineStr">
        <is>
          <t>S005</t>
        </is>
      </c>
      <c r="D9102" t="inlineStr">
        <is>
          <t>Store_005</t>
        </is>
      </c>
      <c r="E9102" t="inlineStr">
        <is>
          <t>Central</t>
        </is>
      </c>
      <c r="F9102" t="inlineStr">
        <is>
          <t>P0161</t>
        </is>
      </c>
      <c r="G9102" t="inlineStr">
        <is>
          <t>Prod_0161</t>
        </is>
      </c>
      <c r="H9102" t="inlineStr">
        <is>
          <t>Household</t>
        </is>
      </c>
      <c r="I9102" t="n">
        <v>2</v>
      </c>
      <c r="J9102" t="n">
        <v>83.86</v>
      </c>
      <c r="K9102" t="n">
        <v>0.15</v>
      </c>
      <c r="L9102">
        <f>I9102*J9102*(1-K9102)</f>
        <v/>
      </c>
      <c r="M9102">
        <f>VLOOKUP(F9102,Products!A:D,4,FALSE)*I9102</f>
        <v/>
      </c>
      <c r="N9102">
        <f>L9102-M9102</f>
        <v/>
      </c>
    </row>
    <row r="9103">
      <c r="A9103" t="inlineStr">
        <is>
          <t>T1009101</t>
        </is>
      </c>
      <c r="B9103" t="inlineStr">
        <is>
          <t>2025-03-18</t>
        </is>
      </c>
      <c r="C9103" t="inlineStr">
        <is>
          <t>S028</t>
        </is>
      </c>
      <c r="D9103" t="inlineStr">
        <is>
          <t>Store_028</t>
        </is>
      </c>
      <c r="E9103" t="inlineStr">
        <is>
          <t>North</t>
        </is>
      </c>
      <c r="F9103" t="inlineStr">
        <is>
          <t>P0170</t>
        </is>
      </c>
      <c r="G9103" t="inlineStr">
        <is>
          <t>Prod_0170</t>
        </is>
      </c>
      <c r="H9103" t="inlineStr">
        <is>
          <t>Household</t>
        </is>
      </c>
      <c r="I9103" t="n">
        <v>6</v>
      </c>
      <c r="J9103" t="n">
        <v>461.74</v>
      </c>
      <c r="K9103" t="n">
        <v>0</v>
      </c>
      <c r="L9103">
        <f>I9103*J9103*(1-K9103)</f>
        <v/>
      </c>
      <c r="M9103">
        <f>VLOOKUP(F9103,Products!A:D,4,FALSE)*I9103</f>
        <v/>
      </c>
      <c r="N9103">
        <f>L9103-M9103</f>
        <v/>
      </c>
    </row>
    <row r="9104">
      <c r="A9104" t="inlineStr">
        <is>
          <t>T1009102</t>
        </is>
      </c>
      <c r="B9104" t="inlineStr">
        <is>
          <t>2023-06-05</t>
        </is>
      </c>
      <c r="C9104" t="inlineStr">
        <is>
          <t>S031</t>
        </is>
      </c>
      <c r="D9104" t="inlineStr">
        <is>
          <t>Store_031</t>
        </is>
      </c>
      <c r="E9104" t="inlineStr">
        <is>
          <t>Central</t>
        </is>
      </c>
      <c r="F9104" t="inlineStr">
        <is>
          <t>P0001</t>
        </is>
      </c>
      <c r="G9104" t="inlineStr">
        <is>
          <t>Prod_0001</t>
        </is>
      </c>
      <c r="H9104" t="inlineStr">
        <is>
          <t>Beverages</t>
        </is>
      </c>
      <c r="I9104" t="n">
        <v>3</v>
      </c>
      <c r="J9104" t="n">
        <v>721.91</v>
      </c>
      <c r="K9104" t="n">
        <v>0</v>
      </c>
      <c r="L9104">
        <f>I9104*J9104*(1-K9104)</f>
        <v/>
      </c>
      <c r="M9104">
        <f>VLOOKUP(F9104,Products!A:D,4,FALSE)*I9104</f>
        <v/>
      </c>
      <c r="N9104">
        <f>L9104-M9104</f>
        <v/>
      </c>
    </row>
    <row r="9105">
      <c r="A9105" t="inlineStr">
        <is>
          <t>T1009103</t>
        </is>
      </c>
      <c r="B9105" t="inlineStr">
        <is>
          <t>2024-10-21</t>
        </is>
      </c>
      <c r="C9105" t="inlineStr">
        <is>
          <t>S038</t>
        </is>
      </c>
      <c r="D9105" t="inlineStr">
        <is>
          <t>Store_038</t>
        </is>
      </c>
      <c r="E9105" t="inlineStr">
        <is>
          <t>East</t>
        </is>
      </c>
      <c r="F9105" t="inlineStr">
        <is>
          <t>P0057</t>
        </is>
      </c>
      <c r="G9105" t="inlineStr">
        <is>
          <t>Prod_0057</t>
        </is>
      </c>
      <c r="H9105" t="inlineStr">
        <is>
          <t>Beverages</t>
        </is>
      </c>
      <c r="I9105" t="n">
        <v>6</v>
      </c>
      <c r="J9105" t="n">
        <v>79.25</v>
      </c>
      <c r="K9105" t="n">
        <v>0</v>
      </c>
      <c r="L9105">
        <f>I9105*J9105*(1-K9105)</f>
        <v/>
      </c>
      <c r="M9105">
        <f>VLOOKUP(F9105,Products!A:D,4,FALSE)*I9105</f>
        <v/>
      </c>
      <c r="N9105">
        <f>L9105-M9105</f>
        <v/>
      </c>
    </row>
    <row r="9106">
      <c r="A9106" t="inlineStr">
        <is>
          <t>T1009104</t>
        </is>
      </c>
      <c r="B9106" t="inlineStr">
        <is>
          <t>2023-09-18</t>
        </is>
      </c>
      <c r="C9106" t="inlineStr">
        <is>
          <t>S038</t>
        </is>
      </c>
      <c r="D9106" t="inlineStr">
        <is>
          <t>Store_038</t>
        </is>
      </c>
      <c r="E9106" t="inlineStr">
        <is>
          <t>East</t>
        </is>
      </c>
      <c r="F9106" t="inlineStr">
        <is>
          <t>P0181</t>
        </is>
      </c>
      <c r="G9106" t="inlineStr">
        <is>
          <t>Prod_0181</t>
        </is>
      </c>
      <c r="H9106" t="inlineStr">
        <is>
          <t>Electronics</t>
        </is>
      </c>
      <c r="I9106" t="n">
        <v>2</v>
      </c>
      <c r="J9106" t="n">
        <v>696.16</v>
      </c>
      <c r="K9106" t="n">
        <v>0.1</v>
      </c>
      <c r="L9106">
        <f>I9106*J9106*(1-K9106)</f>
        <v/>
      </c>
      <c r="M9106">
        <f>VLOOKUP(F9106,Products!A:D,4,FALSE)*I9106</f>
        <v/>
      </c>
      <c r="N9106">
        <f>L9106-M9106</f>
        <v/>
      </c>
    </row>
    <row r="9107">
      <c r="A9107" t="inlineStr">
        <is>
          <t>T1009105</t>
        </is>
      </c>
      <c r="B9107" t="inlineStr">
        <is>
          <t>2023-06-29</t>
        </is>
      </c>
      <c r="C9107" t="inlineStr">
        <is>
          <t>S042</t>
        </is>
      </c>
      <c r="D9107" t="inlineStr">
        <is>
          <t>Store_042</t>
        </is>
      </c>
      <c r="E9107" t="inlineStr">
        <is>
          <t>Central</t>
        </is>
      </c>
      <c r="F9107" t="inlineStr">
        <is>
          <t>P0017</t>
        </is>
      </c>
      <c r="G9107" t="inlineStr">
        <is>
          <t>Prod_0017</t>
        </is>
      </c>
      <c r="H9107" t="inlineStr">
        <is>
          <t>Food</t>
        </is>
      </c>
      <c r="I9107" t="n">
        <v>7</v>
      </c>
      <c r="J9107" t="n">
        <v>770.85</v>
      </c>
      <c r="K9107" t="n">
        <v>0</v>
      </c>
      <c r="L9107">
        <f>I9107*J9107*(1-K9107)</f>
        <v/>
      </c>
      <c r="M9107">
        <f>VLOOKUP(F9107,Products!A:D,4,FALSE)*I9107</f>
        <v/>
      </c>
      <c r="N9107">
        <f>L9107-M9107</f>
        <v/>
      </c>
    </row>
    <row r="9108">
      <c r="A9108" t="inlineStr">
        <is>
          <t>T1009106</t>
        </is>
      </c>
      <c r="B9108" t="inlineStr">
        <is>
          <t>2025-07-20</t>
        </is>
      </c>
      <c r="C9108" t="inlineStr">
        <is>
          <t>S011</t>
        </is>
      </c>
      <c r="D9108" t="inlineStr">
        <is>
          <t>Store_011</t>
        </is>
      </c>
      <c r="E9108" t="inlineStr">
        <is>
          <t>South</t>
        </is>
      </c>
      <c r="F9108" t="inlineStr">
        <is>
          <t>P0024</t>
        </is>
      </c>
      <c r="G9108" t="inlineStr">
        <is>
          <t>Prod_0024</t>
        </is>
      </c>
      <c r="H9108" t="inlineStr">
        <is>
          <t>Clothing</t>
        </is>
      </c>
      <c r="I9108" t="n">
        <v>7</v>
      </c>
      <c r="J9108" t="n">
        <v>102.84</v>
      </c>
      <c r="K9108" t="n">
        <v>0.15</v>
      </c>
      <c r="L9108">
        <f>I9108*J9108*(1-K9108)</f>
        <v/>
      </c>
      <c r="M9108">
        <f>VLOOKUP(F9108,Products!A:D,4,FALSE)*I9108</f>
        <v/>
      </c>
      <c r="N9108">
        <f>L9108-M9108</f>
        <v/>
      </c>
    </row>
    <row r="9109">
      <c r="A9109" t="inlineStr">
        <is>
          <t>T1009107</t>
        </is>
      </c>
      <c r="B9109" t="inlineStr">
        <is>
          <t>2024-08-14</t>
        </is>
      </c>
      <c r="C9109" t="inlineStr">
        <is>
          <t>S003</t>
        </is>
      </c>
      <c r="D9109" t="inlineStr">
        <is>
          <t>Store_003</t>
        </is>
      </c>
      <c r="E9109" t="inlineStr">
        <is>
          <t>North</t>
        </is>
      </c>
      <c r="F9109" t="inlineStr">
        <is>
          <t>P0091</t>
        </is>
      </c>
      <c r="G9109" t="inlineStr">
        <is>
          <t>Prod_0091</t>
        </is>
      </c>
      <c r="H9109" t="inlineStr">
        <is>
          <t>Toys</t>
        </is>
      </c>
      <c r="I9109" t="n">
        <v>6</v>
      </c>
      <c r="J9109" t="n">
        <v>254.72</v>
      </c>
      <c r="K9109" t="n">
        <v>0</v>
      </c>
      <c r="L9109">
        <f>I9109*J9109*(1-K9109)</f>
        <v/>
      </c>
      <c r="M9109">
        <f>VLOOKUP(F9109,Products!A:D,4,FALSE)*I9109</f>
        <v/>
      </c>
      <c r="N9109">
        <f>L9109-M9109</f>
        <v/>
      </c>
    </row>
    <row r="9110">
      <c r="A9110" t="inlineStr">
        <is>
          <t>T1009108</t>
        </is>
      </c>
      <c r="B9110" t="inlineStr">
        <is>
          <t>2024-03-17</t>
        </is>
      </c>
      <c r="C9110" t="inlineStr">
        <is>
          <t>S035</t>
        </is>
      </c>
      <c r="D9110" t="inlineStr">
        <is>
          <t>Store_035</t>
        </is>
      </c>
      <c r="E9110" t="inlineStr">
        <is>
          <t>Central</t>
        </is>
      </c>
      <c r="F9110" t="inlineStr">
        <is>
          <t>P0078</t>
        </is>
      </c>
      <c r="G9110" t="inlineStr">
        <is>
          <t>Prod_0078</t>
        </is>
      </c>
      <c r="H9110" t="inlineStr">
        <is>
          <t>Electronics</t>
        </is>
      </c>
      <c r="I9110" t="n">
        <v>8</v>
      </c>
      <c r="J9110" t="n">
        <v>522.74</v>
      </c>
      <c r="K9110" t="n">
        <v>0.05</v>
      </c>
      <c r="L9110">
        <f>I9110*J9110*(1-K9110)</f>
        <v/>
      </c>
      <c r="M9110">
        <f>VLOOKUP(F9110,Products!A:D,4,FALSE)*I9110</f>
        <v/>
      </c>
      <c r="N9110">
        <f>L9110-M9110</f>
        <v/>
      </c>
    </row>
    <row r="9111">
      <c r="A9111" t="inlineStr">
        <is>
          <t>T1009109</t>
        </is>
      </c>
      <c r="B9111" t="inlineStr">
        <is>
          <t>2023-12-13</t>
        </is>
      </c>
      <c r="C9111" t="inlineStr">
        <is>
          <t>S035</t>
        </is>
      </c>
      <c r="D9111" t="inlineStr">
        <is>
          <t>Store_035</t>
        </is>
      </c>
      <c r="E9111" t="inlineStr">
        <is>
          <t>Central</t>
        </is>
      </c>
      <c r="F9111" t="inlineStr">
        <is>
          <t>P0097</t>
        </is>
      </c>
      <c r="G9111" t="inlineStr">
        <is>
          <t>Prod_0097</t>
        </is>
      </c>
      <c r="H9111" t="inlineStr">
        <is>
          <t>Clothing</t>
        </is>
      </c>
      <c r="I9111" t="n">
        <v>5</v>
      </c>
      <c r="J9111" t="n">
        <v>209.86</v>
      </c>
      <c r="K9111" t="n">
        <v>0.05</v>
      </c>
      <c r="L9111">
        <f>I9111*J9111*(1-K9111)</f>
        <v/>
      </c>
      <c r="M9111">
        <f>VLOOKUP(F9111,Products!A:D,4,FALSE)*I9111</f>
        <v/>
      </c>
      <c r="N9111">
        <f>L9111-M9111</f>
        <v/>
      </c>
    </row>
    <row r="9112">
      <c r="A9112" t="inlineStr">
        <is>
          <t>T1009110</t>
        </is>
      </c>
      <c r="B9112" t="inlineStr">
        <is>
          <t>2024-07-26</t>
        </is>
      </c>
      <c r="C9112" t="inlineStr">
        <is>
          <t>S018</t>
        </is>
      </c>
      <c r="D9112" t="inlineStr">
        <is>
          <t>Store_018</t>
        </is>
      </c>
      <c r="E9112" t="inlineStr">
        <is>
          <t>South</t>
        </is>
      </c>
      <c r="F9112" t="inlineStr">
        <is>
          <t>P0002</t>
        </is>
      </c>
      <c r="G9112" t="inlineStr">
        <is>
          <t>Prod_0002</t>
        </is>
      </c>
      <c r="H9112" t="inlineStr">
        <is>
          <t>Food</t>
        </is>
      </c>
      <c r="I9112" t="n">
        <v>2</v>
      </c>
      <c r="J9112" t="n">
        <v>223.7</v>
      </c>
      <c r="K9112" t="n">
        <v>0.05</v>
      </c>
      <c r="L9112">
        <f>I9112*J9112*(1-K9112)</f>
        <v/>
      </c>
      <c r="M9112">
        <f>VLOOKUP(F9112,Products!A:D,4,FALSE)*I9112</f>
        <v/>
      </c>
      <c r="N9112">
        <f>L9112-M9112</f>
        <v/>
      </c>
    </row>
    <row r="9113">
      <c r="A9113" t="inlineStr">
        <is>
          <t>T1009111</t>
        </is>
      </c>
      <c r="B9113" t="inlineStr">
        <is>
          <t>2025-08-20</t>
        </is>
      </c>
      <c r="C9113" t="inlineStr">
        <is>
          <t>S047</t>
        </is>
      </c>
      <c r="D9113" t="inlineStr">
        <is>
          <t>Store_047</t>
        </is>
      </c>
      <c r="E9113" t="inlineStr">
        <is>
          <t>North</t>
        </is>
      </c>
      <c r="F9113" t="inlineStr">
        <is>
          <t>P0016</t>
        </is>
      </c>
      <c r="G9113" t="inlineStr">
        <is>
          <t>Prod_0016</t>
        </is>
      </c>
      <c r="H9113" t="inlineStr">
        <is>
          <t>Food</t>
        </is>
      </c>
      <c r="I9113" t="n">
        <v>9</v>
      </c>
      <c r="J9113" t="n">
        <v>717.17</v>
      </c>
      <c r="K9113" t="n">
        <v>0</v>
      </c>
      <c r="L9113">
        <f>I9113*J9113*(1-K9113)</f>
        <v/>
      </c>
      <c r="M9113">
        <f>VLOOKUP(F9113,Products!A:D,4,FALSE)*I9113</f>
        <v/>
      </c>
      <c r="N9113">
        <f>L9113-M9113</f>
        <v/>
      </c>
    </row>
    <row r="9114">
      <c r="A9114" t="inlineStr">
        <is>
          <t>T1009112</t>
        </is>
      </c>
      <c r="B9114" t="inlineStr">
        <is>
          <t>2025-05-27</t>
        </is>
      </c>
      <c r="C9114" t="inlineStr">
        <is>
          <t>S031</t>
        </is>
      </c>
      <c r="D9114" t="inlineStr">
        <is>
          <t>Store_031</t>
        </is>
      </c>
      <c r="E9114" t="inlineStr">
        <is>
          <t>Central</t>
        </is>
      </c>
      <c r="F9114" t="inlineStr">
        <is>
          <t>P0098</t>
        </is>
      </c>
      <c r="G9114" t="inlineStr">
        <is>
          <t>Prod_0098</t>
        </is>
      </c>
      <c r="H9114" t="inlineStr">
        <is>
          <t>Clothing</t>
        </is>
      </c>
      <c r="I9114" t="n">
        <v>9</v>
      </c>
      <c r="J9114" t="n">
        <v>491.33</v>
      </c>
      <c r="K9114" t="n">
        <v>0</v>
      </c>
      <c r="L9114">
        <f>I9114*J9114*(1-K9114)</f>
        <v/>
      </c>
      <c r="M9114">
        <f>VLOOKUP(F9114,Products!A:D,4,FALSE)*I9114</f>
        <v/>
      </c>
      <c r="N9114">
        <f>L9114-M9114</f>
        <v/>
      </c>
    </row>
    <row r="9115">
      <c r="A9115" t="inlineStr">
        <is>
          <t>T1009113</t>
        </is>
      </c>
      <c r="B9115" t="inlineStr">
        <is>
          <t>2023-11-10</t>
        </is>
      </c>
      <c r="C9115" t="inlineStr">
        <is>
          <t>S022</t>
        </is>
      </c>
      <c r="D9115" t="inlineStr">
        <is>
          <t>Store_022</t>
        </is>
      </c>
      <c r="E9115" t="inlineStr">
        <is>
          <t>East</t>
        </is>
      </c>
      <c r="F9115" t="inlineStr">
        <is>
          <t>P0032</t>
        </is>
      </c>
      <c r="G9115" t="inlineStr">
        <is>
          <t>Prod_0032</t>
        </is>
      </c>
      <c r="H9115" t="inlineStr">
        <is>
          <t>Beverages</t>
        </is>
      </c>
      <c r="I9115" t="n">
        <v>7</v>
      </c>
      <c r="J9115" t="n">
        <v>246.7</v>
      </c>
      <c r="K9115" t="n">
        <v>0.2</v>
      </c>
      <c r="L9115">
        <f>I9115*J9115*(1-K9115)</f>
        <v/>
      </c>
      <c r="M9115">
        <f>VLOOKUP(F9115,Products!A:D,4,FALSE)*I9115</f>
        <v/>
      </c>
      <c r="N9115">
        <f>L9115-M9115</f>
        <v/>
      </c>
    </row>
    <row r="9116">
      <c r="A9116" t="inlineStr">
        <is>
          <t>T1009114</t>
        </is>
      </c>
      <c r="B9116" t="inlineStr">
        <is>
          <t>2024-06-28</t>
        </is>
      </c>
      <c r="C9116" t="inlineStr">
        <is>
          <t>S030</t>
        </is>
      </c>
      <c r="D9116" t="inlineStr">
        <is>
          <t>Store_030</t>
        </is>
      </c>
      <c r="E9116" t="inlineStr">
        <is>
          <t>North</t>
        </is>
      </c>
      <c r="F9116" t="inlineStr">
        <is>
          <t>P0096</t>
        </is>
      </c>
      <c r="G9116" t="inlineStr">
        <is>
          <t>Prod_0096</t>
        </is>
      </c>
      <c r="H9116" t="inlineStr">
        <is>
          <t>Beverages</t>
        </is>
      </c>
      <c r="I9116" t="n">
        <v>2</v>
      </c>
      <c r="J9116" t="n">
        <v>561.41</v>
      </c>
      <c r="K9116" t="n">
        <v>0</v>
      </c>
      <c r="L9116">
        <f>I9116*J9116*(1-K9116)</f>
        <v/>
      </c>
      <c r="M9116">
        <f>VLOOKUP(F9116,Products!A:D,4,FALSE)*I9116</f>
        <v/>
      </c>
      <c r="N9116">
        <f>L9116-M9116</f>
        <v/>
      </c>
    </row>
    <row r="9117">
      <c r="A9117" t="inlineStr">
        <is>
          <t>T1009115</t>
        </is>
      </c>
      <c r="B9117" t="inlineStr">
        <is>
          <t>2025-04-26</t>
        </is>
      </c>
      <c r="C9117" t="inlineStr">
        <is>
          <t>S037</t>
        </is>
      </c>
      <c r="D9117" t="inlineStr">
        <is>
          <t>Store_037</t>
        </is>
      </c>
      <c r="E9117" t="inlineStr">
        <is>
          <t>East</t>
        </is>
      </c>
      <c r="F9117" t="inlineStr">
        <is>
          <t>P0137</t>
        </is>
      </c>
      <c r="G9117" t="inlineStr">
        <is>
          <t>Prod_0137</t>
        </is>
      </c>
      <c r="H9117" t="inlineStr">
        <is>
          <t>Electronics</t>
        </is>
      </c>
      <c r="I9117" t="n">
        <v>2</v>
      </c>
      <c r="J9117" t="n">
        <v>162.06</v>
      </c>
      <c r="K9117" t="n">
        <v>0</v>
      </c>
      <c r="L9117">
        <f>I9117*J9117*(1-K9117)</f>
        <v/>
      </c>
      <c r="M9117">
        <f>VLOOKUP(F9117,Products!A:D,4,FALSE)*I9117</f>
        <v/>
      </c>
      <c r="N9117">
        <f>L9117-M9117</f>
        <v/>
      </c>
    </row>
    <row r="9118">
      <c r="A9118" t="inlineStr">
        <is>
          <t>T1009116</t>
        </is>
      </c>
      <c r="B9118" t="inlineStr">
        <is>
          <t>2025-08-16</t>
        </is>
      </c>
      <c r="C9118" t="inlineStr">
        <is>
          <t>S025</t>
        </is>
      </c>
      <c r="D9118" t="inlineStr">
        <is>
          <t>Store_025</t>
        </is>
      </c>
      <c r="E9118" t="inlineStr">
        <is>
          <t>Central</t>
        </is>
      </c>
      <c r="F9118" t="inlineStr">
        <is>
          <t>P0001</t>
        </is>
      </c>
      <c r="G9118" t="inlineStr">
        <is>
          <t>Prod_0001</t>
        </is>
      </c>
      <c r="H9118" t="inlineStr">
        <is>
          <t>Beverages</t>
        </is>
      </c>
      <c r="I9118" t="n">
        <v>8</v>
      </c>
      <c r="J9118" t="n">
        <v>673.5700000000001</v>
      </c>
      <c r="K9118" t="n">
        <v>0.15</v>
      </c>
      <c r="L9118">
        <f>I9118*J9118*(1-K9118)</f>
        <v/>
      </c>
      <c r="M9118">
        <f>VLOOKUP(F9118,Products!A:D,4,FALSE)*I9118</f>
        <v/>
      </c>
      <c r="N9118">
        <f>L9118-M9118</f>
        <v/>
      </c>
    </row>
    <row r="9119">
      <c r="A9119" t="inlineStr">
        <is>
          <t>T1009117</t>
        </is>
      </c>
      <c r="B9119" t="inlineStr">
        <is>
          <t>2024-11-25</t>
        </is>
      </c>
      <c r="C9119" t="inlineStr">
        <is>
          <t>S020</t>
        </is>
      </c>
      <c r="D9119" t="inlineStr">
        <is>
          <t>Store_020</t>
        </is>
      </c>
      <c r="E9119" t="inlineStr">
        <is>
          <t>West</t>
        </is>
      </c>
      <c r="F9119" t="inlineStr">
        <is>
          <t>P0159</t>
        </is>
      </c>
      <c r="G9119" t="inlineStr">
        <is>
          <t>Prod_0159</t>
        </is>
      </c>
      <c r="H9119" t="inlineStr">
        <is>
          <t>Electronics</t>
        </is>
      </c>
      <c r="I9119" t="n">
        <v>5</v>
      </c>
      <c r="J9119" t="n">
        <v>481.88</v>
      </c>
      <c r="K9119" t="n">
        <v>0.1</v>
      </c>
      <c r="L9119">
        <f>I9119*J9119*(1-K9119)</f>
        <v/>
      </c>
      <c r="M9119">
        <f>VLOOKUP(F9119,Products!A:D,4,FALSE)*I9119</f>
        <v/>
      </c>
      <c r="N9119">
        <f>L9119-M9119</f>
        <v/>
      </c>
    </row>
    <row r="9120">
      <c r="A9120" t="inlineStr">
        <is>
          <t>T1009118</t>
        </is>
      </c>
      <c r="B9120" t="inlineStr">
        <is>
          <t>2023-08-22</t>
        </is>
      </c>
      <c r="C9120" t="inlineStr">
        <is>
          <t>S024</t>
        </is>
      </c>
      <c r="D9120" t="inlineStr">
        <is>
          <t>Store_024</t>
        </is>
      </c>
      <c r="E9120" t="inlineStr">
        <is>
          <t>South</t>
        </is>
      </c>
      <c r="F9120" t="inlineStr">
        <is>
          <t>P0157</t>
        </is>
      </c>
      <c r="G9120" t="inlineStr">
        <is>
          <t>Prod_0157</t>
        </is>
      </c>
      <c r="H9120" t="inlineStr">
        <is>
          <t>Toys</t>
        </is>
      </c>
      <c r="I9120" t="n">
        <v>8</v>
      </c>
      <c r="J9120" t="n">
        <v>294.94</v>
      </c>
      <c r="K9120" t="n">
        <v>0</v>
      </c>
      <c r="L9120">
        <f>I9120*J9120*(1-K9120)</f>
        <v/>
      </c>
      <c r="M9120">
        <f>VLOOKUP(F9120,Products!A:D,4,FALSE)*I9120</f>
        <v/>
      </c>
      <c r="N9120">
        <f>L9120-M9120</f>
        <v/>
      </c>
    </row>
    <row r="9121">
      <c r="A9121" t="inlineStr">
        <is>
          <t>T1009119</t>
        </is>
      </c>
      <c r="B9121" t="inlineStr">
        <is>
          <t>2024-05-11</t>
        </is>
      </c>
      <c r="C9121" t="inlineStr">
        <is>
          <t>S005</t>
        </is>
      </c>
      <c r="D9121" t="inlineStr">
        <is>
          <t>Store_005</t>
        </is>
      </c>
      <c r="E9121" t="inlineStr">
        <is>
          <t>Central</t>
        </is>
      </c>
      <c r="F9121" t="inlineStr">
        <is>
          <t>P0106</t>
        </is>
      </c>
      <c r="G9121" t="inlineStr">
        <is>
          <t>Prod_0106</t>
        </is>
      </c>
      <c r="H9121" t="inlineStr">
        <is>
          <t>Electronics</t>
        </is>
      </c>
      <c r="I9121" t="n">
        <v>7</v>
      </c>
      <c r="J9121" t="n">
        <v>891.53</v>
      </c>
      <c r="K9121" t="n">
        <v>0.05</v>
      </c>
      <c r="L9121">
        <f>I9121*J9121*(1-K9121)</f>
        <v/>
      </c>
      <c r="M9121">
        <f>VLOOKUP(F9121,Products!A:D,4,FALSE)*I9121</f>
        <v/>
      </c>
      <c r="N9121">
        <f>L9121-M9121</f>
        <v/>
      </c>
    </row>
    <row r="9122">
      <c r="A9122" t="inlineStr">
        <is>
          <t>T1009120</t>
        </is>
      </c>
      <c r="B9122" t="inlineStr">
        <is>
          <t>2025-04-21</t>
        </is>
      </c>
      <c r="C9122" t="inlineStr">
        <is>
          <t>S020</t>
        </is>
      </c>
      <c r="D9122" t="inlineStr">
        <is>
          <t>Store_020</t>
        </is>
      </c>
      <c r="E9122" t="inlineStr">
        <is>
          <t>West</t>
        </is>
      </c>
      <c r="F9122" t="inlineStr">
        <is>
          <t>P0065</t>
        </is>
      </c>
      <c r="G9122" t="inlineStr">
        <is>
          <t>Prod_0065</t>
        </is>
      </c>
      <c r="H9122" t="inlineStr">
        <is>
          <t>Beverages</t>
        </is>
      </c>
      <c r="I9122" t="n">
        <v>2</v>
      </c>
      <c r="J9122" t="n">
        <v>233.81</v>
      </c>
      <c r="K9122" t="n">
        <v>0</v>
      </c>
      <c r="L9122">
        <f>I9122*J9122*(1-K9122)</f>
        <v/>
      </c>
      <c r="M9122">
        <f>VLOOKUP(F9122,Products!A:D,4,FALSE)*I9122</f>
        <v/>
      </c>
      <c r="N9122">
        <f>L9122-M9122</f>
        <v/>
      </c>
    </row>
    <row r="9123">
      <c r="A9123" t="inlineStr">
        <is>
          <t>T1009121</t>
        </is>
      </c>
      <c r="B9123" t="inlineStr">
        <is>
          <t>2023-02-17</t>
        </is>
      </c>
      <c r="C9123" t="inlineStr">
        <is>
          <t>S043</t>
        </is>
      </c>
      <c r="D9123" t="inlineStr">
        <is>
          <t>Store_043</t>
        </is>
      </c>
      <c r="E9123" t="inlineStr">
        <is>
          <t>East</t>
        </is>
      </c>
      <c r="F9123" t="inlineStr">
        <is>
          <t>P0052</t>
        </is>
      </c>
      <c r="G9123" t="inlineStr">
        <is>
          <t>Prod_0052</t>
        </is>
      </c>
      <c r="H9123" t="inlineStr">
        <is>
          <t>Clothing</t>
        </is>
      </c>
      <c r="I9123" t="n">
        <v>8</v>
      </c>
      <c r="J9123" t="n">
        <v>39.04</v>
      </c>
      <c r="K9123" t="n">
        <v>0.15</v>
      </c>
      <c r="L9123">
        <f>I9123*J9123*(1-K9123)</f>
        <v/>
      </c>
      <c r="M9123">
        <f>VLOOKUP(F9123,Products!A:D,4,FALSE)*I9123</f>
        <v/>
      </c>
      <c r="N9123">
        <f>L9123-M9123</f>
        <v/>
      </c>
    </row>
    <row r="9124">
      <c r="A9124" t="inlineStr">
        <is>
          <t>T1009122</t>
        </is>
      </c>
      <c r="B9124" t="inlineStr">
        <is>
          <t>2023-10-05</t>
        </is>
      </c>
      <c r="C9124" t="inlineStr">
        <is>
          <t>S023</t>
        </is>
      </c>
      <c r="D9124" t="inlineStr">
        <is>
          <t>Store_023</t>
        </is>
      </c>
      <c r="E9124" t="inlineStr">
        <is>
          <t>South</t>
        </is>
      </c>
      <c r="F9124" t="inlineStr">
        <is>
          <t>P0172</t>
        </is>
      </c>
      <c r="G9124" t="inlineStr">
        <is>
          <t>Prod_0172</t>
        </is>
      </c>
      <c r="H9124" t="inlineStr">
        <is>
          <t>Beverages</t>
        </is>
      </c>
      <c r="I9124" t="n">
        <v>1</v>
      </c>
      <c r="J9124" t="n">
        <v>745.87</v>
      </c>
      <c r="K9124" t="n">
        <v>0</v>
      </c>
      <c r="L9124">
        <f>I9124*J9124*(1-K9124)</f>
        <v/>
      </c>
      <c r="M9124">
        <f>VLOOKUP(F9124,Products!A:D,4,FALSE)*I9124</f>
        <v/>
      </c>
      <c r="N9124">
        <f>L9124-M9124</f>
        <v/>
      </c>
    </row>
    <row r="9125">
      <c r="A9125" t="inlineStr">
        <is>
          <t>T1009123</t>
        </is>
      </c>
      <c r="B9125" t="inlineStr">
        <is>
          <t>2024-08-06</t>
        </is>
      </c>
      <c r="C9125" t="inlineStr">
        <is>
          <t>S005</t>
        </is>
      </c>
      <c r="D9125" t="inlineStr">
        <is>
          <t>Store_005</t>
        </is>
      </c>
      <c r="E9125" t="inlineStr">
        <is>
          <t>Central</t>
        </is>
      </c>
      <c r="F9125" t="inlineStr">
        <is>
          <t>P0104</t>
        </is>
      </c>
      <c r="G9125" t="inlineStr">
        <is>
          <t>Prod_0104</t>
        </is>
      </c>
      <c r="H9125" t="inlineStr">
        <is>
          <t>Clothing</t>
        </is>
      </c>
      <c r="I9125" t="n">
        <v>8</v>
      </c>
      <c r="J9125" t="n">
        <v>747.3099999999999</v>
      </c>
      <c r="K9125" t="n">
        <v>0.05</v>
      </c>
      <c r="L9125">
        <f>I9125*J9125*(1-K9125)</f>
        <v/>
      </c>
      <c r="M9125">
        <f>VLOOKUP(F9125,Products!A:D,4,FALSE)*I9125</f>
        <v/>
      </c>
      <c r="N9125">
        <f>L9125-M9125</f>
        <v/>
      </c>
    </row>
    <row r="9126">
      <c r="A9126" t="inlineStr">
        <is>
          <t>T1009124</t>
        </is>
      </c>
      <c r="B9126" t="inlineStr">
        <is>
          <t>2023-08-08</t>
        </is>
      </c>
      <c r="C9126" t="inlineStr">
        <is>
          <t>S037</t>
        </is>
      </c>
      <c r="D9126" t="inlineStr">
        <is>
          <t>Store_037</t>
        </is>
      </c>
      <c r="E9126" t="inlineStr">
        <is>
          <t>East</t>
        </is>
      </c>
      <c r="F9126" t="inlineStr">
        <is>
          <t>P0119</t>
        </is>
      </c>
      <c r="G9126" t="inlineStr">
        <is>
          <t>Prod_0119</t>
        </is>
      </c>
      <c r="H9126" t="inlineStr">
        <is>
          <t>Electronics</t>
        </is>
      </c>
      <c r="I9126" t="n">
        <v>3</v>
      </c>
      <c r="J9126" t="n">
        <v>341.07</v>
      </c>
      <c r="K9126" t="n">
        <v>0</v>
      </c>
      <c r="L9126">
        <f>I9126*J9126*(1-K9126)</f>
        <v/>
      </c>
      <c r="M9126">
        <f>VLOOKUP(F9126,Products!A:D,4,FALSE)*I9126</f>
        <v/>
      </c>
      <c r="N9126">
        <f>L9126-M9126</f>
        <v/>
      </c>
    </row>
    <row r="9127">
      <c r="A9127" t="inlineStr">
        <is>
          <t>T1009125</t>
        </is>
      </c>
      <c r="B9127" t="inlineStr">
        <is>
          <t>2023-03-28</t>
        </is>
      </c>
      <c r="C9127" t="inlineStr">
        <is>
          <t>S034</t>
        </is>
      </c>
      <c r="D9127" t="inlineStr">
        <is>
          <t>Store_034</t>
        </is>
      </c>
      <c r="E9127" t="inlineStr">
        <is>
          <t>Central</t>
        </is>
      </c>
      <c r="F9127" t="inlineStr">
        <is>
          <t>P0195</t>
        </is>
      </c>
      <c r="G9127" t="inlineStr">
        <is>
          <t>Prod_0195</t>
        </is>
      </c>
      <c r="H9127" t="inlineStr">
        <is>
          <t>Food</t>
        </is>
      </c>
      <c r="I9127" t="n">
        <v>6</v>
      </c>
      <c r="J9127" t="n">
        <v>501.13</v>
      </c>
      <c r="K9127" t="n">
        <v>0.05</v>
      </c>
      <c r="L9127">
        <f>I9127*J9127*(1-K9127)</f>
        <v/>
      </c>
      <c r="M9127">
        <f>VLOOKUP(F9127,Products!A:D,4,FALSE)*I9127</f>
        <v/>
      </c>
      <c r="N9127">
        <f>L9127-M9127</f>
        <v/>
      </c>
    </row>
    <row r="9128">
      <c r="A9128" t="inlineStr">
        <is>
          <t>T1009126</t>
        </is>
      </c>
      <c r="B9128" t="inlineStr">
        <is>
          <t>2025-02-04</t>
        </is>
      </c>
      <c r="C9128" t="inlineStr">
        <is>
          <t>S030</t>
        </is>
      </c>
      <c r="D9128" t="inlineStr">
        <is>
          <t>Store_030</t>
        </is>
      </c>
      <c r="E9128" t="inlineStr">
        <is>
          <t>North</t>
        </is>
      </c>
      <c r="F9128" t="inlineStr">
        <is>
          <t>P0127</t>
        </is>
      </c>
      <c r="G9128" t="inlineStr">
        <is>
          <t>Prod_0127</t>
        </is>
      </c>
      <c r="H9128" t="inlineStr">
        <is>
          <t>Toys</t>
        </is>
      </c>
      <c r="I9128" t="n">
        <v>6</v>
      </c>
      <c r="J9128" t="n">
        <v>806.74</v>
      </c>
      <c r="K9128" t="n">
        <v>0.15</v>
      </c>
      <c r="L9128">
        <f>I9128*J9128*(1-K9128)</f>
        <v/>
      </c>
      <c r="M9128">
        <f>VLOOKUP(F9128,Products!A:D,4,FALSE)*I9128</f>
        <v/>
      </c>
      <c r="N9128">
        <f>L9128-M9128</f>
        <v/>
      </c>
    </row>
    <row r="9129">
      <c r="A9129" t="inlineStr">
        <is>
          <t>T1009127</t>
        </is>
      </c>
      <c r="B9129" t="inlineStr">
        <is>
          <t>2025-01-15</t>
        </is>
      </c>
      <c r="C9129" t="inlineStr">
        <is>
          <t>S019</t>
        </is>
      </c>
      <c r="D9129" t="inlineStr">
        <is>
          <t>Store_019</t>
        </is>
      </c>
      <c r="E9129" t="inlineStr">
        <is>
          <t>East</t>
        </is>
      </c>
      <c r="F9129" t="inlineStr">
        <is>
          <t>P0016</t>
        </is>
      </c>
      <c r="G9129" t="inlineStr">
        <is>
          <t>Prod_0016</t>
        </is>
      </c>
      <c r="H9129" t="inlineStr">
        <is>
          <t>Food</t>
        </is>
      </c>
      <c r="I9129" t="n">
        <v>5</v>
      </c>
      <c r="J9129" t="n">
        <v>985.14</v>
      </c>
      <c r="K9129" t="n">
        <v>0</v>
      </c>
      <c r="L9129">
        <f>I9129*J9129*(1-K9129)</f>
        <v/>
      </c>
      <c r="M9129">
        <f>VLOOKUP(F9129,Products!A:D,4,FALSE)*I9129</f>
        <v/>
      </c>
      <c r="N9129">
        <f>L9129-M9129</f>
        <v/>
      </c>
    </row>
    <row r="9130">
      <c r="A9130" t="inlineStr">
        <is>
          <t>T1009128</t>
        </is>
      </c>
      <c r="B9130" t="inlineStr">
        <is>
          <t>2025-01-25</t>
        </is>
      </c>
      <c r="C9130" t="inlineStr">
        <is>
          <t>S028</t>
        </is>
      </c>
      <c r="D9130" t="inlineStr">
        <is>
          <t>Store_028</t>
        </is>
      </c>
      <c r="E9130" t="inlineStr">
        <is>
          <t>North</t>
        </is>
      </c>
      <c r="F9130" t="inlineStr">
        <is>
          <t>P0189</t>
        </is>
      </c>
      <c r="G9130" t="inlineStr">
        <is>
          <t>Prod_0189</t>
        </is>
      </c>
      <c r="H9130" t="inlineStr">
        <is>
          <t>Food</t>
        </is>
      </c>
      <c r="I9130" t="n">
        <v>2</v>
      </c>
      <c r="J9130" t="n">
        <v>952.28</v>
      </c>
      <c r="K9130" t="n">
        <v>0.15</v>
      </c>
      <c r="L9130">
        <f>I9130*J9130*(1-K9130)</f>
        <v/>
      </c>
      <c r="M9130">
        <f>VLOOKUP(F9130,Products!A:D,4,FALSE)*I9130</f>
        <v/>
      </c>
      <c r="N9130">
        <f>L9130-M9130</f>
        <v/>
      </c>
    </row>
    <row r="9131">
      <c r="A9131" t="inlineStr">
        <is>
          <t>T1009129</t>
        </is>
      </c>
      <c r="B9131" t="inlineStr">
        <is>
          <t>2023-09-01</t>
        </is>
      </c>
      <c r="C9131" t="inlineStr">
        <is>
          <t>S029</t>
        </is>
      </c>
      <c r="D9131" t="inlineStr">
        <is>
          <t>Store_029</t>
        </is>
      </c>
      <c r="E9131" t="inlineStr">
        <is>
          <t>South</t>
        </is>
      </c>
      <c r="F9131" t="inlineStr">
        <is>
          <t>P0043</t>
        </is>
      </c>
      <c r="G9131" t="inlineStr">
        <is>
          <t>Prod_0043</t>
        </is>
      </c>
      <c r="H9131" t="inlineStr">
        <is>
          <t>Food</t>
        </is>
      </c>
      <c r="I9131" t="n">
        <v>9</v>
      </c>
      <c r="J9131" t="n">
        <v>278.82</v>
      </c>
      <c r="K9131" t="n">
        <v>0</v>
      </c>
      <c r="L9131">
        <f>I9131*J9131*(1-K9131)</f>
        <v/>
      </c>
      <c r="M9131">
        <f>VLOOKUP(F9131,Products!A:D,4,FALSE)*I9131</f>
        <v/>
      </c>
      <c r="N9131">
        <f>L9131-M9131</f>
        <v/>
      </c>
    </row>
    <row r="9132">
      <c r="A9132" t="inlineStr">
        <is>
          <t>T1009130</t>
        </is>
      </c>
      <c r="B9132" t="inlineStr">
        <is>
          <t>2023-03-16</t>
        </is>
      </c>
      <c r="C9132" t="inlineStr">
        <is>
          <t>S036</t>
        </is>
      </c>
      <c r="D9132" t="inlineStr">
        <is>
          <t>Store_036</t>
        </is>
      </c>
      <c r="E9132" t="inlineStr">
        <is>
          <t>Central</t>
        </is>
      </c>
      <c r="F9132" t="inlineStr">
        <is>
          <t>P0012</t>
        </is>
      </c>
      <c r="G9132" t="inlineStr">
        <is>
          <t>Prod_0012</t>
        </is>
      </c>
      <c r="H9132" t="inlineStr">
        <is>
          <t>Food</t>
        </is>
      </c>
      <c r="I9132" t="n">
        <v>5</v>
      </c>
      <c r="J9132" t="n">
        <v>781.0700000000001</v>
      </c>
      <c r="K9132" t="n">
        <v>0.05</v>
      </c>
      <c r="L9132">
        <f>I9132*J9132*(1-K9132)</f>
        <v/>
      </c>
      <c r="M9132">
        <f>VLOOKUP(F9132,Products!A:D,4,FALSE)*I9132</f>
        <v/>
      </c>
      <c r="N9132">
        <f>L9132-M9132</f>
        <v/>
      </c>
    </row>
    <row r="9133">
      <c r="A9133" t="inlineStr">
        <is>
          <t>T1009131</t>
        </is>
      </c>
      <c r="B9133" t="inlineStr">
        <is>
          <t>2023-05-12</t>
        </is>
      </c>
      <c r="C9133" t="inlineStr">
        <is>
          <t>S025</t>
        </is>
      </c>
      <c r="D9133" t="inlineStr">
        <is>
          <t>Store_025</t>
        </is>
      </c>
      <c r="E9133" t="inlineStr">
        <is>
          <t>Central</t>
        </is>
      </c>
      <c r="F9133" t="inlineStr">
        <is>
          <t>P0172</t>
        </is>
      </c>
      <c r="G9133" t="inlineStr">
        <is>
          <t>Prod_0172</t>
        </is>
      </c>
      <c r="H9133" t="inlineStr">
        <is>
          <t>Beverages</t>
        </is>
      </c>
      <c r="I9133" t="n">
        <v>1</v>
      </c>
      <c r="J9133" t="n">
        <v>682.6</v>
      </c>
      <c r="K9133" t="n">
        <v>0</v>
      </c>
      <c r="L9133">
        <f>I9133*J9133*(1-K9133)</f>
        <v/>
      </c>
      <c r="M9133">
        <f>VLOOKUP(F9133,Products!A:D,4,FALSE)*I9133</f>
        <v/>
      </c>
      <c r="N9133">
        <f>L9133-M9133</f>
        <v/>
      </c>
    </row>
    <row r="9134">
      <c r="A9134" t="inlineStr">
        <is>
          <t>T1009132</t>
        </is>
      </c>
      <c r="B9134" t="inlineStr">
        <is>
          <t>2025-08-24</t>
        </is>
      </c>
      <c r="C9134" t="inlineStr">
        <is>
          <t>S030</t>
        </is>
      </c>
      <c r="D9134" t="inlineStr">
        <is>
          <t>Store_030</t>
        </is>
      </c>
      <c r="E9134" t="inlineStr">
        <is>
          <t>North</t>
        </is>
      </c>
      <c r="F9134" t="inlineStr">
        <is>
          <t>P0150</t>
        </is>
      </c>
      <c r="G9134" t="inlineStr">
        <is>
          <t>Prod_0150</t>
        </is>
      </c>
      <c r="H9134" t="inlineStr">
        <is>
          <t>Clothing</t>
        </is>
      </c>
      <c r="I9134" t="n">
        <v>6</v>
      </c>
      <c r="J9134" t="n">
        <v>325.72</v>
      </c>
      <c r="K9134" t="n">
        <v>0</v>
      </c>
      <c r="L9134">
        <f>I9134*J9134*(1-K9134)</f>
        <v/>
      </c>
      <c r="M9134">
        <f>VLOOKUP(F9134,Products!A:D,4,FALSE)*I9134</f>
        <v/>
      </c>
      <c r="N9134">
        <f>L9134-M9134</f>
        <v/>
      </c>
    </row>
    <row r="9135">
      <c r="A9135" t="inlineStr">
        <is>
          <t>T1009133</t>
        </is>
      </c>
      <c r="B9135" t="inlineStr">
        <is>
          <t>2023-08-05</t>
        </is>
      </c>
      <c r="C9135" t="inlineStr">
        <is>
          <t>S026</t>
        </is>
      </c>
      <c r="D9135" t="inlineStr">
        <is>
          <t>Store_026</t>
        </is>
      </c>
      <c r="E9135" t="inlineStr">
        <is>
          <t>North</t>
        </is>
      </c>
      <c r="F9135" t="inlineStr">
        <is>
          <t>P0152</t>
        </is>
      </c>
      <c r="G9135" t="inlineStr">
        <is>
          <t>Prod_0152</t>
        </is>
      </c>
      <c r="H9135" t="inlineStr">
        <is>
          <t>Household</t>
        </is>
      </c>
      <c r="I9135" t="n">
        <v>2</v>
      </c>
      <c r="J9135" t="n">
        <v>755.04</v>
      </c>
      <c r="K9135" t="n">
        <v>0.05</v>
      </c>
      <c r="L9135">
        <f>I9135*J9135*(1-K9135)</f>
        <v/>
      </c>
      <c r="M9135">
        <f>VLOOKUP(F9135,Products!A:D,4,FALSE)*I9135</f>
        <v/>
      </c>
      <c r="N9135">
        <f>L9135-M9135</f>
        <v/>
      </c>
    </row>
    <row r="9136">
      <c r="A9136" t="inlineStr">
        <is>
          <t>T1009134</t>
        </is>
      </c>
      <c r="B9136" t="inlineStr">
        <is>
          <t>2024-03-11</t>
        </is>
      </c>
      <c r="C9136" t="inlineStr">
        <is>
          <t>S037</t>
        </is>
      </c>
      <c r="D9136" t="inlineStr">
        <is>
          <t>Store_037</t>
        </is>
      </c>
      <c r="E9136" t="inlineStr">
        <is>
          <t>East</t>
        </is>
      </c>
      <c r="F9136" t="inlineStr">
        <is>
          <t>P0199</t>
        </is>
      </c>
      <c r="G9136" t="inlineStr">
        <is>
          <t>Prod_0199</t>
        </is>
      </c>
      <c r="H9136" t="inlineStr">
        <is>
          <t>Beverages</t>
        </is>
      </c>
      <c r="I9136" t="n">
        <v>8</v>
      </c>
      <c r="J9136" t="n">
        <v>107.53</v>
      </c>
      <c r="K9136" t="n">
        <v>0.05</v>
      </c>
      <c r="L9136">
        <f>I9136*J9136*(1-K9136)</f>
        <v/>
      </c>
      <c r="M9136">
        <f>VLOOKUP(F9136,Products!A:D,4,FALSE)*I9136</f>
        <v/>
      </c>
      <c r="N9136">
        <f>L9136-M9136</f>
        <v/>
      </c>
    </row>
    <row r="9137">
      <c r="A9137" t="inlineStr">
        <is>
          <t>T1009135</t>
        </is>
      </c>
      <c r="B9137" t="inlineStr">
        <is>
          <t>2023-04-11</t>
        </is>
      </c>
      <c r="C9137" t="inlineStr">
        <is>
          <t>S047</t>
        </is>
      </c>
      <c r="D9137" t="inlineStr">
        <is>
          <t>Store_047</t>
        </is>
      </c>
      <c r="E9137" t="inlineStr">
        <is>
          <t>North</t>
        </is>
      </c>
      <c r="F9137" t="inlineStr">
        <is>
          <t>P0175</t>
        </is>
      </c>
      <c r="G9137" t="inlineStr">
        <is>
          <t>Prod_0175</t>
        </is>
      </c>
      <c r="H9137" t="inlineStr">
        <is>
          <t>Food</t>
        </is>
      </c>
      <c r="I9137" t="n">
        <v>5</v>
      </c>
      <c r="J9137" t="n">
        <v>784.85</v>
      </c>
      <c r="K9137" t="n">
        <v>0</v>
      </c>
      <c r="L9137">
        <f>I9137*J9137*(1-K9137)</f>
        <v/>
      </c>
      <c r="M9137">
        <f>VLOOKUP(F9137,Products!A:D,4,FALSE)*I9137</f>
        <v/>
      </c>
      <c r="N9137">
        <f>L9137-M9137</f>
        <v/>
      </c>
    </row>
    <row r="9138">
      <c r="A9138" t="inlineStr">
        <is>
          <t>T1009136</t>
        </is>
      </c>
      <c r="B9138" t="inlineStr">
        <is>
          <t>2025-07-24</t>
        </is>
      </c>
      <c r="C9138" t="inlineStr">
        <is>
          <t>S003</t>
        </is>
      </c>
      <c r="D9138" t="inlineStr">
        <is>
          <t>Store_003</t>
        </is>
      </c>
      <c r="E9138" t="inlineStr">
        <is>
          <t>North</t>
        </is>
      </c>
      <c r="F9138" t="inlineStr">
        <is>
          <t>P0018</t>
        </is>
      </c>
      <c r="G9138" t="inlineStr">
        <is>
          <t>Prod_0018</t>
        </is>
      </c>
      <c r="H9138" t="inlineStr">
        <is>
          <t>Food</t>
        </is>
      </c>
      <c r="I9138" t="n">
        <v>5</v>
      </c>
      <c r="J9138" t="n">
        <v>768.83</v>
      </c>
      <c r="K9138" t="n">
        <v>0</v>
      </c>
      <c r="L9138">
        <f>I9138*J9138*(1-K9138)</f>
        <v/>
      </c>
      <c r="M9138">
        <f>VLOOKUP(F9138,Products!A:D,4,FALSE)*I9138</f>
        <v/>
      </c>
      <c r="N9138">
        <f>L9138-M9138</f>
        <v/>
      </c>
    </row>
    <row r="9139">
      <c r="A9139" t="inlineStr">
        <is>
          <t>T1009137</t>
        </is>
      </c>
      <c r="B9139" t="inlineStr">
        <is>
          <t>2023-09-28</t>
        </is>
      </c>
      <c r="C9139" t="inlineStr">
        <is>
          <t>S037</t>
        </is>
      </c>
      <c r="D9139" t="inlineStr">
        <is>
          <t>Store_037</t>
        </is>
      </c>
      <c r="E9139" t="inlineStr">
        <is>
          <t>East</t>
        </is>
      </c>
      <c r="F9139" t="inlineStr">
        <is>
          <t>P0177</t>
        </is>
      </c>
      <c r="G9139" t="inlineStr">
        <is>
          <t>Prod_0177</t>
        </is>
      </c>
      <c r="H9139" t="inlineStr">
        <is>
          <t>Household</t>
        </is>
      </c>
      <c r="I9139" t="n">
        <v>4</v>
      </c>
      <c r="J9139" t="n">
        <v>185.55</v>
      </c>
      <c r="K9139" t="n">
        <v>0</v>
      </c>
      <c r="L9139">
        <f>I9139*J9139*(1-K9139)</f>
        <v/>
      </c>
      <c r="M9139">
        <f>VLOOKUP(F9139,Products!A:D,4,FALSE)*I9139</f>
        <v/>
      </c>
      <c r="N9139">
        <f>L9139-M9139</f>
        <v/>
      </c>
    </row>
    <row r="9140">
      <c r="A9140" t="inlineStr">
        <is>
          <t>T1009138</t>
        </is>
      </c>
      <c r="B9140" t="inlineStr">
        <is>
          <t>2024-12-05</t>
        </is>
      </c>
      <c r="C9140" t="inlineStr">
        <is>
          <t>S048</t>
        </is>
      </c>
      <c r="D9140" t="inlineStr">
        <is>
          <t>Store_048</t>
        </is>
      </c>
      <c r="E9140" t="inlineStr">
        <is>
          <t>South</t>
        </is>
      </c>
      <c r="F9140" t="inlineStr">
        <is>
          <t>P0070</t>
        </is>
      </c>
      <c r="G9140" t="inlineStr">
        <is>
          <t>Prod_0070</t>
        </is>
      </c>
      <c r="H9140" t="inlineStr">
        <is>
          <t>Beverages</t>
        </is>
      </c>
      <c r="I9140" t="n">
        <v>5</v>
      </c>
      <c r="J9140" t="n">
        <v>623.1900000000001</v>
      </c>
      <c r="K9140" t="n">
        <v>0.05</v>
      </c>
      <c r="L9140">
        <f>I9140*J9140*(1-K9140)</f>
        <v/>
      </c>
      <c r="M9140">
        <f>VLOOKUP(F9140,Products!A:D,4,FALSE)*I9140</f>
        <v/>
      </c>
      <c r="N9140">
        <f>L9140-M9140</f>
        <v/>
      </c>
    </row>
    <row r="9141">
      <c r="A9141" t="inlineStr">
        <is>
          <t>T1009139</t>
        </is>
      </c>
      <c r="B9141" t="inlineStr">
        <is>
          <t>2024-06-23</t>
        </is>
      </c>
      <c r="C9141" t="inlineStr">
        <is>
          <t>S033</t>
        </is>
      </c>
      <c r="D9141" t="inlineStr">
        <is>
          <t>Store_033</t>
        </is>
      </c>
      <c r="E9141" t="inlineStr">
        <is>
          <t>North</t>
        </is>
      </c>
      <c r="F9141" t="inlineStr">
        <is>
          <t>P0011</t>
        </is>
      </c>
      <c r="G9141" t="inlineStr">
        <is>
          <t>Prod_0011</t>
        </is>
      </c>
      <c r="H9141" t="inlineStr">
        <is>
          <t>Household</t>
        </is>
      </c>
      <c r="I9141" t="n">
        <v>6</v>
      </c>
      <c r="J9141" t="n">
        <v>404.07</v>
      </c>
      <c r="K9141" t="n">
        <v>0</v>
      </c>
      <c r="L9141">
        <f>I9141*J9141*(1-K9141)</f>
        <v/>
      </c>
      <c r="M9141">
        <f>VLOOKUP(F9141,Products!A:D,4,FALSE)*I9141</f>
        <v/>
      </c>
      <c r="N9141">
        <f>L9141-M9141</f>
        <v/>
      </c>
    </row>
    <row r="9142">
      <c r="A9142" t="inlineStr">
        <is>
          <t>T1009140</t>
        </is>
      </c>
      <c r="B9142" t="inlineStr">
        <is>
          <t>2023-07-11</t>
        </is>
      </c>
      <c r="C9142" t="inlineStr">
        <is>
          <t>S002</t>
        </is>
      </c>
      <c r="D9142" t="inlineStr">
        <is>
          <t>Store_002</t>
        </is>
      </c>
      <c r="E9142" t="inlineStr">
        <is>
          <t>South</t>
        </is>
      </c>
      <c r="F9142" t="inlineStr">
        <is>
          <t>P0139</t>
        </is>
      </c>
      <c r="G9142" t="inlineStr">
        <is>
          <t>Prod_0139</t>
        </is>
      </c>
      <c r="H9142" t="inlineStr">
        <is>
          <t>Clothing</t>
        </is>
      </c>
      <c r="I9142" t="n">
        <v>1</v>
      </c>
      <c r="J9142" t="n">
        <v>510.44</v>
      </c>
      <c r="K9142" t="n">
        <v>0</v>
      </c>
      <c r="L9142">
        <f>I9142*J9142*(1-K9142)</f>
        <v/>
      </c>
      <c r="M9142">
        <f>VLOOKUP(F9142,Products!A:D,4,FALSE)*I9142</f>
        <v/>
      </c>
      <c r="N9142">
        <f>L9142-M9142</f>
        <v/>
      </c>
    </row>
    <row r="9143">
      <c r="A9143" t="inlineStr">
        <is>
          <t>T1009141</t>
        </is>
      </c>
      <c r="B9143" t="inlineStr">
        <is>
          <t>2025-09-21</t>
        </is>
      </c>
      <c r="C9143" t="inlineStr">
        <is>
          <t>S027</t>
        </is>
      </c>
      <c r="D9143" t="inlineStr">
        <is>
          <t>Store_027</t>
        </is>
      </c>
      <c r="E9143" t="inlineStr">
        <is>
          <t>South</t>
        </is>
      </c>
      <c r="F9143" t="inlineStr">
        <is>
          <t>P0062</t>
        </is>
      </c>
      <c r="G9143" t="inlineStr">
        <is>
          <t>Prod_0062</t>
        </is>
      </c>
      <c r="H9143" t="inlineStr">
        <is>
          <t>Beverages</t>
        </is>
      </c>
      <c r="I9143" t="n">
        <v>1</v>
      </c>
      <c r="J9143" t="n">
        <v>561.21</v>
      </c>
      <c r="K9143" t="n">
        <v>0</v>
      </c>
      <c r="L9143">
        <f>I9143*J9143*(1-K9143)</f>
        <v/>
      </c>
      <c r="M9143">
        <f>VLOOKUP(F9143,Products!A:D,4,FALSE)*I9143</f>
        <v/>
      </c>
      <c r="N9143">
        <f>L9143-M9143</f>
        <v/>
      </c>
    </row>
    <row r="9144">
      <c r="A9144" t="inlineStr">
        <is>
          <t>T1009142</t>
        </is>
      </c>
      <c r="B9144" t="inlineStr">
        <is>
          <t>2024-10-29</t>
        </is>
      </c>
      <c r="C9144" t="inlineStr">
        <is>
          <t>S028</t>
        </is>
      </c>
      <c r="D9144" t="inlineStr">
        <is>
          <t>Store_028</t>
        </is>
      </c>
      <c r="E9144" t="inlineStr">
        <is>
          <t>North</t>
        </is>
      </c>
      <c r="F9144" t="inlineStr">
        <is>
          <t>P0004</t>
        </is>
      </c>
      <c r="G9144" t="inlineStr">
        <is>
          <t>Prod_0004</t>
        </is>
      </c>
      <c r="H9144" t="inlineStr">
        <is>
          <t>Household</t>
        </is>
      </c>
      <c r="I9144" t="n">
        <v>9</v>
      </c>
      <c r="J9144" t="n">
        <v>351.93</v>
      </c>
      <c r="K9144" t="n">
        <v>0.15</v>
      </c>
      <c r="L9144">
        <f>I9144*J9144*(1-K9144)</f>
        <v/>
      </c>
      <c r="M9144">
        <f>VLOOKUP(F9144,Products!A:D,4,FALSE)*I9144</f>
        <v/>
      </c>
      <c r="N9144">
        <f>L9144-M9144</f>
        <v/>
      </c>
    </row>
    <row r="9145">
      <c r="A9145" t="inlineStr">
        <is>
          <t>T1009143</t>
        </is>
      </c>
      <c r="B9145" t="inlineStr">
        <is>
          <t>2025-09-06</t>
        </is>
      </c>
      <c r="C9145" t="inlineStr">
        <is>
          <t>S048</t>
        </is>
      </c>
      <c r="D9145" t="inlineStr">
        <is>
          <t>Store_048</t>
        </is>
      </c>
      <c r="E9145" t="inlineStr">
        <is>
          <t>South</t>
        </is>
      </c>
      <c r="F9145" t="inlineStr">
        <is>
          <t>P0134</t>
        </is>
      </c>
      <c r="G9145" t="inlineStr">
        <is>
          <t>Prod_0134</t>
        </is>
      </c>
      <c r="H9145" t="inlineStr">
        <is>
          <t>Food</t>
        </is>
      </c>
      <c r="I9145" t="n">
        <v>7</v>
      </c>
      <c r="J9145" t="n">
        <v>442.24</v>
      </c>
      <c r="K9145" t="n">
        <v>0.05</v>
      </c>
      <c r="L9145">
        <f>I9145*J9145*(1-K9145)</f>
        <v/>
      </c>
      <c r="M9145">
        <f>VLOOKUP(F9145,Products!A:D,4,FALSE)*I9145</f>
        <v/>
      </c>
      <c r="N9145">
        <f>L9145-M9145</f>
        <v/>
      </c>
    </row>
    <row r="9146">
      <c r="A9146" t="inlineStr">
        <is>
          <t>T1009144</t>
        </is>
      </c>
      <c r="B9146" t="inlineStr">
        <is>
          <t>2025-08-20</t>
        </is>
      </c>
      <c r="C9146" t="inlineStr">
        <is>
          <t>S009</t>
        </is>
      </c>
      <c r="D9146" t="inlineStr">
        <is>
          <t>Store_009</t>
        </is>
      </c>
      <c r="E9146" t="inlineStr">
        <is>
          <t>Central</t>
        </is>
      </c>
      <c r="F9146" t="inlineStr">
        <is>
          <t>P0090</t>
        </is>
      </c>
      <c r="G9146" t="inlineStr">
        <is>
          <t>Prod_0090</t>
        </is>
      </c>
      <c r="H9146" t="inlineStr">
        <is>
          <t>Toys</t>
        </is>
      </c>
      <c r="I9146" t="n">
        <v>7</v>
      </c>
      <c r="J9146" t="n">
        <v>504.62</v>
      </c>
      <c r="K9146" t="n">
        <v>0.05</v>
      </c>
      <c r="L9146">
        <f>I9146*J9146*(1-K9146)</f>
        <v/>
      </c>
      <c r="M9146">
        <f>VLOOKUP(F9146,Products!A:D,4,FALSE)*I9146</f>
        <v/>
      </c>
      <c r="N9146">
        <f>L9146-M9146</f>
        <v/>
      </c>
    </row>
    <row r="9147">
      <c r="A9147" t="inlineStr">
        <is>
          <t>T1009145</t>
        </is>
      </c>
      <c r="B9147" t="inlineStr">
        <is>
          <t>2024-11-10</t>
        </is>
      </c>
      <c r="C9147" t="inlineStr">
        <is>
          <t>S003</t>
        </is>
      </c>
      <c r="D9147" t="inlineStr">
        <is>
          <t>Store_003</t>
        </is>
      </c>
      <c r="E9147" t="inlineStr">
        <is>
          <t>North</t>
        </is>
      </c>
      <c r="F9147" t="inlineStr">
        <is>
          <t>P0013</t>
        </is>
      </c>
      <c r="G9147" t="inlineStr">
        <is>
          <t>Prod_0013</t>
        </is>
      </c>
      <c r="H9147" t="inlineStr">
        <is>
          <t>Clothing</t>
        </is>
      </c>
      <c r="I9147" t="n">
        <v>9</v>
      </c>
      <c r="J9147" t="n">
        <v>61.31</v>
      </c>
      <c r="K9147" t="n">
        <v>0.05</v>
      </c>
      <c r="L9147">
        <f>I9147*J9147*(1-K9147)</f>
        <v/>
      </c>
      <c r="M9147">
        <f>VLOOKUP(F9147,Products!A:D,4,FALSE)*I9147</f>
        <v/>
      </c>
      <c r="N9147">
        <f>L9147-M9147</f>
        <v/>
      </c>
    </row>
    <row r="9148">
      <c r="A9148" t="inlineStr">
        <is>
          <t>T1009146</t>
        </is>
      </c>
      <c r="B9148" t="inlineStr">
        <is>
          <t>2025-01-11</t>
        </is>
      </c>
      <c r="C9148" t="inlineStr">
        <is>
          <t>S042</t>
        </is>
      </c>
      <c r="D9148" t="inlineStr">
        <is>
          <t>Store_042</t>
        </is>
      </c>
      <c r="E9148" t="inlineStr">
        <is>
          <t>Central</t>
        </is>
      </c>
      <c r="F9148" t="inlineStr">
        <is>
          <t>P0150</t>
        </is>
      </c>
      <c r="G9148" t="inlineStr">
        <is>
          <t>Prod_0150</t>
        </is>
      </c>
      <c r="H9148" t="inlineStr">
        <is>
          <t>Clothing</t>
        </is>
      </c>
      <c r="I9148" t="n">
        <v>3</v>
      </c>
      <c r="J9148" t="n">
        <v>311.32</v>
      </c>
      <c r="K9148" t="n">
        <v>0</v>
      </c>
      <c r="L9148">
        <f>I9148*J9148*(1-K9148)</f>
        <v/>
      </c>
      <c r="M9148">
        <f>VLOOKUP(F9148,Products!A:D,4,FALSE)*I9148</f>
        <v/>
      </c>
      <c r="N9148">
        <f>L9148-M9148</f>
        <v/>
      </c>
    </row>
    <row r="9149">
      <c r="A9149" t="inlineStr">
        <is>
          <t>T1009147</t>
        </is>
      </c>
      <c r="B9149" t="inlineStr">
        <is>
          <t>2024-05-06</t>
        </is>
      </c>
      <c r="C9149" t="inlineStr">
        <is>
          <t>S035</t>
        </is>
      </c>
      <c r="D9149" t="inlineStr">
        <is>
          <t>Store_035</t>
        </is>
      </c>
      <c r="E9149" t="inlineStr">
        <is>
          <t>Central</t>
        </is>
      </c>
      <c r="F9149" t="inlineStr">
        <is>
          <t>P0002</t>
        </is>
      </c>
      <c r="G9149" t="inlineStr">
        <is>
          <t>Prod_0002</t>
        </is>
      </c>
      <c r="H9149" t="inlineStr">
        <is>
          <t>Food</t>
        </is>
      </c>
      <c r="I9149" t="n">
        <v>8</v>
      </c>
      <c r="J9149" t="n">
        <v>288.19</v>
      </c>
      <c r="K9149" t="n">
        <v>0</v>
      </c>
      <c r="L9149">
        <f>I9149*J9149*(1-K9149)</f>
        <v/>
      </c>
      <c r="M9149">
        <f>VLOOKUP(F9149,Products!A:D,4,FALSE)*I9149</f>
        <v/>
      </c>
      <c r="N9149">
        <f>L9149-M9149</f>
        <v/>
      </c>
    </row>
    <row r="9150">
      <c r="A9150" t="inlineStr">
        <is>
          <t>T1009148</t>
        </is>
      </c>
      <c r="B9150" t="inlineStr">
        <is>
          <t>2024-05-21</t>
        </is>
      </c>
      <c r="C9150" t="inlineStr">
        <is>
          <t>S030</t>
        </is>
      </c>
      <c r="D9150" t="inlineStr">
        <is>
          <t>Store_030</t>
        </is>
      </c>
      <c r="E9150" t="inlineStr">
        <is>
          <t>North</t>
        </is>
      </c>
      <c r="F9150" t="inlineStr">
        <is>
          <t>P0158</t>
        </is>
      </c>
      <c r="G9150" t="inlineStr">
        <is>
          <t>Prod_0158</t>
        </is>
      </c>
      <c r="H9150" t="inlineStr">
        <is>
          <t>Beverages</t>
        </is>
      </c>
      <c r="I9150" t="n">
        <v>1</v>
      </c>
      <c r="J9150" t="n">
        <v>306.66</v>
      </c>
      <c r="K9150" t="n">
        <v>0</v>
      </c>
      <c r="L9150">
        <f>I9150*J9150*(1-K9150)</f>
        <v/>
      </c>
      <c r="M9150">
        <f>VLOOKUP(F9150,Products!A:D,4,FALSE)*I9150</f>
        <v/>
      </c>
      <c r="N9150">
        <f>L9150-M9150</f>
        <v/>
      </c>
    </row>
    <row r="9151">
      <c r="A9151" t="inlineStr">
        <is>
          <t>T1009149</t>
        </is>
      </c>
      <c r="B9151" t="inlineStr">
        <is>
          <t>2023-09-28</t>
        </is>
      </c>
      <c r="C9151" t="inlineStr">
        <is>
          <t>S031</t>
        </is>
      </c>
      <c r="D9151" t="inlineStr">
        <is>
          <t>Store_031</t>
        </is>
      </c>
      <c r="E9151" t="inlineStr">
        <is>
          <t>Central</t>
        </is>
      </c>
      <c r="F9151" t="inlineStr">
        <is>
          <t>P0093</t>
        </is>
      </c>
      <c r="G9151" t="inlineStr">
        <is>
          <t>Prod_0093</t>
        </is>
      </c>
      <c r="H9151" t="inlineStr">
        <is>
          <t>Electronics</t>
        </is>
      </c>
      <c r="I9151" t="n">
        <v>7</v>
      </c>
      <c r="J9151" t="n">
        <v>225.05</v>
      </c>
      <c r="K9151" t="n">
        <v>0</v>
      </c>
      <c r="L9151">
        <f>I9151*J9151*(1-K9151)</f>
        <v/>
      </c>
      <c r="M9151">
        <f>VLOOKUP(F9151,Products!A:D,4,FALSE)*I9151</f>
        <v/>
      </c>
      <c r="N9151">
        <f>L9151-M9151</f>
        <v/>
      </c>
    </row>
    <row r="9152">
      <c r="A9152" t="inlineStr">
        <is>
          <t>T1009150</t>
        </is>
      </c>
      <c r="B9152" t="inlineStr">
        <is>
          <t>2025-03-18</t>
        </is>
      </c>
      <c r="C9152" t="inlineStr">
        <is>
          <t>S042</t>
        </is>
      </c>
      <c r="D9152" t="inlineStr">
        <is>
          <t>Store_042</t>
        </is>
      </c>
      <c r="E9152" t="inlineStr">
        <is>
          <t>Central</t>
        </is>
      </c>
      <c r="F9152" t="inlineStr">
        <is>
          <t>P0075</t>
        </is>
      </c>
      <c r="G9152" t="inlineStr">
        <is>
          <t>Prod_0075</t>
        </is>
      </c>
      <c r="H9152" t="inlineStr">
        <is>
          <t>Beverages</t>
        </is>
      </c>
      <c r="I9152" t="n">
        <v>4</v>
      </c>
      <c r="J9152" t="n">
        <v>755.73</v>
      </c>
      <c r="K9152" t="n">
        <v>0</v>
      </c>
      <c r="L9152">
        <f>I9152*J9152*(1-K9152)</f>
        <v/>
      </c>
      <c r="M9152">
        <f>VLOOKUP(F9152,Products!A:D,4,FALSE)*I9152</f>
        <v/>
      </c>
      <c r="N9152">
        <f>L9152-M9152</f>
        <v/>
      </c>
    </row>
    <row r="9153">
      <c r="A9153" t="inlineStr">
        <is>
          <t>T1009151</t>
        </is>
      </c>
      <c r="B9153" t="inlineStr">
        <is>
          <t>2024-12-04</t>
        </is>
      </c>
      <c r="C9153" t="inlineStr">
        <is>
          <t>S006</t>
        </is>
      </c>
      <c r="D9153" t="inlineStr">
        <is>
          <t>Store_006</t>
        </is>
      </c>
      <c r="E9153" t="inlineStr">
        <is>
          <t>East</t>
        </is>
      </c>
      <c r="F9153" t="inlineStr">
        <is>
          <t>P0086</t>
        </is>
      </c>
      <c r="G9153" t="inlineStr">
        <is>
          <t>Prod_0086</t>
        </is>
      </c>
      <c r="H9153" t="inlineStr">
        <is>
          <t>Stationery</t>
        </is>
      </c>
      <c r="I9153" t="n">
        <v>6</v>
      </c>
      <c r="J9153" t="n">
        <v>1053.42</v>
      </c>
      <c r="K9153" t="n">
        <v>0.1</v>
      </c>
      <c r="L9153">
        <f>I9153*J9153*(1-K9153)</f>
        <v/>
      </c>
      <c r="M9153">
        <f>VLOOKUP(F9153,Products!A:D,4,FALSE)*I9153</f>
        <v/>
      </c>
      <c r="N9153">
        <f>L9153-M9153</f>
        <v/>
      </c>
    </row>
    <row r="9154">
      <c r="A9154" t="inlineStr">
        <is>
          <t>T1009152</t>
        </is>
      </c>
      <c r="B9154" t="inlineStr">
        <is>
          <t>2025-09-08</t>
        </is>
      </c>
      <c r="C9154" t="inlineStr">
        <is>
          <t>S001</t>
        </is>
      </c>
      <c r="D9154" t="inlineStr">
        <is>
          <t>Store_001</t>
        </is>
      </c>
      <c r="E9154" t="inlineStr">
        <is>
          <t>West</t>
        </is>
      </c>
      <c r="F9154" t="inlineStr">
        <is>
          <t>P0079</t>
        </is>
      </c>
      <c r="G9154" t="inlineStr">
        <is>
          <t>Prod_0079</t>
        </is>
      </c>
      <c r="H9154" t="inlineStr">
        <is>
          <t>Food</t>
        </is>
      </c>
      <c r="I9154" t="n">
        <v>2</v>
      </c>
      <c r="J9154" t="n">
        <v>592</v>
      </c>
      <c r="K9154" t="n">
        <v>0.2</v>
      </c>
      <c r="L9154">
        <f>I9154*J9154*(1-K9154)</f>
        <v/>
      </c>
      <c r="M9154">
        <f>VLOOKUP(F9154,Products!A:D,4,FALSE)*I9154</f>
        <v/>
      </c>
      <c r="N9154">
        <f>L9154-M9154</f>
        <v/>
      </c>
    </row>
    <row r="9155">
      <c r="A9155" t="inlineStr">
        <is>
          <t>T1009153</t>
        </is>
      </c>
      <c r="B9155" t="inlineStr">
        <is>
          <t>2025-06-04</t>
        </is>
      </c>
      <c r="C9155" t="inlineStr">
        <is>
          <t>S004</t>
        </is>
      </c>
      <c r="D9155" t="inlineStr">
        <is>
          <t>Store_004</t>
        </is>
      </c>
      <c r="E9155" t="inlineStr">
        <is>
          <t>Central</t>
        </is>
      </c>
      <c r="F9155" t="inlineStr">
        <is>
          <t>P0003</t>
        </is>
      </c>
      <c r="G9155" t="inlineStr">
        <is>
          <t>Prod_0003</t>
        </is>
      </c>
      <c r="H9155" t="inlineStr">
        <is>
          <t>Household</t>
        </is>
      </c>
      <c r="I9155" t="n">
        <v>5</v>
      </c>
      <c r="J9155" t="n">
        <v>88.58</v>
      </c>
      <c r="K9155" t="n">
        <v>0.1</v>
      </c>
      <c r="L9155">
        <f>I9155*J9155*(1-K9155)</f>
        <v/>
      </c>
      <c r="M9155">
        <f>VLOOKUP(F9155,Products!A:D,4,FALSE)*I9155</f>
        <v/>
      </c>
      <c r="N9155">
        <f>L9155-M9155</f>
        <v/>
      </c>
    </row>
    <row r="9156">
      <c r="A9156" t="inlineStr">
        <is>
          <t>T1009154</t>
        </is>
      </c>
      <c r="B9156" t="inlineStr">
        <is>
          <t>2024-06-29</t>
        </is>
      </c>
      <c r="C9156" t="inlineStr">
        <is>
          <t>S011</t>
        </is>
      </c>
      <c r="D9156" t="inlineStr">
        <is>
          <t>Store_011</t>
        </is>
      </c>
      <c r="E9156" t="inlineStr">
        <is>
          <t>South</t>
        </is>
      </c>
      <c r="F9156" t="inlineStr">
        <is>
          <t>P0129</t>
        </is>
      </c>
      <c r="G9156" t="inlineStr">
        <is>
          <t>Prod_0129</t>
        </is>
      </c>
      <c r="H9156" t="inlineStr">
        <is>
          <t>Stationery</t>
        </is>
      </c>
      <c r="I9156" t="n">
        <v>7</v>
      </c>
      <c r="J9156" t="n">
        <v>644.46</v>
      </c>
      <c r="K9156" t="n">
        <v>0.2</v>
      </c>
      <c r="L9156">
        <f>I9156*J9156*(1-K9156)</f>
        <v/>
      </c>
      <c r="M9156">
        <f>VLOOKUP(F9156,Products!A:D,4,FALSE)*I9156</f>
        <v/>
      </c>
      <c r="N9156">
        <f>L9156-M9156</f>
        <v/>
      </c>
    </row>
    <row r="9157">
      <c r="A9157" t="inlineStr">
        <is>
          <t>T1009155</t>
        </is>
      </c>
      <c r="B9157" t="inlineStr">
        <is>
          <t>2023-11-29</t>
        </is>
      </c>
      <c r="C9157" t="inlineStr">
        <is>
          <t>S027</t>
        </is>
      </c>
      <c r="D9157" t="inlineStr">
        <is>
          <t>Store_027</t>
        </is>
      </c>
      <c r="E9157" t="inlineStr">
        <is>
          <t>South</t>
        </is>
      </c>
      <c r="F9157" t="inlineStr">
        <is>
          <t>P0106</t>
        </is>
      </c>
      <c r="G9157" t="inlineStr">
        <is>
          <t>Prod_0106</t>
        </is>
      </c>
      <c r="H9157" t="inlineStr">
        <is>
          <t>Electronics</t>
        </is>
      </c>
      <c r="I9157" t="n">
        <v>6</v>
      </c>
      <c r="J9157" t="n">
        <v>867.15</v>
      </c>
      <c r="K9157" t="n">
        <v>0.05</v>
      </c>
      <c r="L9157">
        <f>I9157*J9157*(1-K9157)</f>
        <v/>
      </c>
      <c r="M9157">
        <f>VLOOKUP(F9157,Products!A:D,4,FALSE)*I9157</f>
        <v/>
      </c>
      <c r="N9157">
        <f>L9157-M9157</f>
        <v/>
      </c>
    </row>
    <row r="9158">
      <c r="A9158" t="inlineStr">
        <is>
          <t>T1009156</t>
        </is>
      </c>
      <c r="B9158" t="inlineStr">
        <is>
          <t>2025-08-18</t>
        </is>
      </c>
      <c r="C9158" t="inlineStr">
        <is>
          <t>S014</t>
        </is>
      </c>
      <c r="D9158" t="inlineStr">
        <is>
          <t>Store_014</t>
        </is>
      </c>
      <c r="E9158" t="inlineStr">
        <is>
          <t>West</t>
        </is>
      </c>
      <c r="F9158" t="inlineStr">
        <is>
          <t>P0182</t>
        </is>
      </c>
      <c r="G9158" t="inlineStr">
        <is>
          <t>Prod_0182</t>
        </is>
      </c>
      <c r="H9158" t="inlineStr">
        <is>
          <t>Electronics</t>
        </is>
      </c>
      <c r="I9158" t="n">
        <v>4</v>
      </c>
      <c r="J9158" t="n">
        <v>600.8099999999999</v>
      </c>
      <c r="K9158" t="n">
        <v>0</v>
      </c>
      <c r="L9158">
        <f>I9158*J9158*(1-K9158)</f>
        <v/>
      </c>
      <c r="M9158">
        <f>VLOOKUP(F9158,Products!A:D,4,FALSE)*I9158</f>
        <v/>
      </c>
      <c r="N9158">
        <f>L9158-M9158</f>
        <v/>
      </c>
    </row>
    <row r="9159">
      <c r="A9159" t="inlineStr">
        <is>
          <t>T1009157</t>
        </is>
      </c>
      <c r="B9159" t="inlineStr">
        <is>
          <t>2024-05-17</t>
        </is>
      </c>
      <c r="C9159" t="inlineStr">
        <is>
          <t>S017</t>
        </is>
      </c>
      <c r="D9159" t="inlineStr">
        <is>
          <t>Store_017</t>
        </is>
      </c>
      <c r="E9159" t="inlineStr">
        <is>
          <t>South</t>
        </is>
      </c>
      <c r="F9159" t="inlineStr">
        <is>
          <t>P0009</t>
        </is>
      </c>
      <c r="G9159" t="inlineStr">
        <is>
          <t>Prod_0009</t>
        </is>
      </c>
      <c r="H9159" t="inlineStr">
        <is>
          <t>Toys</t>
        </is>
      </c>
      <c r="I9159" t="n">
        <v>6</v>
      </c>
      <c r="J9159" t="n">
        <v>766.05</v>
      </c>
      <c r="K9159" t="n">
        <v>0.05</v>
      </c>
      <c r="L9159">
        <f>I9159*J9159*(1-K9159)</f>
        <v/>
      </c>
      <c r="M9159">
        <f>VLOOKUP(F9159,Products!A:D,4,FALSE)*I9159</f>
        <v/>
      </c>
      <c r="N9159">
        <f>L9159-M9159</f>
        <v/>
      </c>
    </row>
    <row r="9160">
      <c r="A9160" t="inlineStr">
        <is>
          <t>T1009158</t>
        </is>
      </c>
      <c r="B9160" t="inlineStr">
        <is>
          <t>2024-02-04</t>
        </is>
      </c>
      <c r="C9160" t="inlineStr">
        <is>
          <t>S045</t>
        </is>
      </c>
      <c r="D9160" t="inlineStr">
        <is>
          <t>Store_045</t>
        </is>
      </c>
      <c r="E9160" t="inlineStr">
        <is>
          <t>East</t>
        </is>
      </c>
      <c r="F9160" t="inlineStr">
        <is>
          <t>P0027</t>
        </is>
      </c>
      <c r="G9160" t="inlineStr">
        <is>
          <t>Prod_0027</t>
        </is>
      </c>
      <c r="H9160" t="inlineStr">
        <is>
          <t>Electronics</t>
        </is>
      </c>
      <c r="I9160" t="n">
        <v>7</v>
      </c>
      <c r="J9160" t="n">
        <v>646.3200000000001</v>
      </c>
      <c r="K9160" t="n">
        <v>0</v>
      </c>
      <c r="L9160">
        <f>I9160*J9160*(1-K9160)</f>
        <v/>
      </c>
      <c r="M9160">
        <f>VLOOKUP(F9160,Products!A:D,4,FALSE)*I9160</f>
        <v/>
      </c>
      <c r="N9160">
        <f>L9160-M9160</f>
        <v/>
      </c>
    </row>
    <row r="9161">
      <c r="A9161" t="inlineStr">
        <is>
          <t>T1009159</t>
        </is>
      </c>
      <c r="B9161" t="inlineStr">
        <is>
          <t>2025-07-12</t>
        </is>
      </c>
      <c r="C9161" t="inlineStr">
        <is>
          <t>S036</t>
        </is>
      </c>
      <c r="D9161" t="inlineStr">
        <is>
          <t>Store_036</t>
        </is>
      </c>
      <c r="E9161" t="inlineStr">
        <is>
          <t>Central</t>
        </is>
      </c>
      <c r="F9161" t="inlineStr">
        <is>
          <t>P0154</t>
        </is>
      </c>
      <c r="G9161" t="inlineStr">
        <is>
          <t>Prod_0154</t>
        </is>
      </c>
      <c r="H9161" t="inlineStr">
        <is>
          <t>Toys</t>
        </is>
      </c>
      <c r="I9161" t="n">
        <v>8</v>
      </c>
      <c r="J9161" t="n">
        <v>373.63</v>
      </c>
      <c r="K9161" t="n">
        <v>0.05</v>
      </c>
      <c r="L9161">
        <f>I9161*J9161*(1-K9161)</f>
        <v/>
      </c>
      <c r="M9161">
        <f>VLOOKUP(F9161,Products!A:D,4,FALSE)*I9161</f>
        <v/>
      </c>
      <c r="N9161">
        <f>L9161-M9161</f>
        <v/>
      </c>
    </row>
    <row r="9162">
      <c r="A9162" t="inlineStr">
        <is>
          <t>T1009160</t>
        </is>
      </c>
      <c r="B9162" t="inlineStr">
        <is>
          <t>2024-11-08</t>
        </is>
      </c>
      <c r="C9162" t="inlineStr">
        <is>
          <t>S049</t>
        </is>
      </c>
      <c r="D9162" t="inlineStr">
        <is>
          <t>Store_049</t>
        </is>
      </c>
      <c r="E9162" t="inlineStr">
        <is>
          <t>North</t>
        </is>
      </c>
      <c r="F9162" t="inlineStr">
        <is>
          <t>P0053</t>
        </is>
      </c>
      <c r="G9162" t="inlineStr">
        <is>
          <t>Prod_0053</t>
        </is>
      </c>
      <c r="H9162" t="inlineStr">
        <is>
          <t>Food</t>
        </is>
      </c>
      <c r="I9162" t="n">
        <v>5</v>
      </c>
      <c r="J9162" t="n">
        <v>351.57</v>
      </c>
      <c r="K9162" t="n">
        <v>0</v>
      </c>
      <c r="L9162">
        <f>I9162*J9162*(1-K9162)</f>
        <v/>
      </c>
      <c r="M9162">
        <f>VLOOKUP(F9162,Products!A:D,4,FALSE)*I9162</f>
        <v/>
      </c>
      <c r="N9162">
        <f>L9162-M9162</f>
        <v/>
      </c>
    </row>
    <row r="9163">
      <c r="A9163" t="inlineStr">
        <is>
          <t>T1009161</t>
        </is>
      </c>
      <c r="B9163" t="inlineStr">
        <is>
          <t>2025-04-20</t>
        </is>
      </c>
      <c r="C9163" t="inlineStr">
        <is>
          <t>S030</t>
        </is>
      </c>
      <c r="D9163" t="inlineStr">
        <is>
          <t>Store_030</t>
        </is>
      </c>
      <c r="E9163" t="inlineStr">
        <is>
          <t>North</t>
        </is>
      </c>
      <c r="F9163" t="inlineStr">
        <is>
          <t>P0049</t>
        </is>
      </c>
      <c r="G9163" t="inlineStr">
        <is>
          <t>Prod_0049</t>
        </is>
      </c>
      <c r="H9163" t="inlineStr">
        <is>
          <t>Beverages</t>
        </is>
      </c>
      <c r="I9163" t="n">
        <v>9</v>
      </c>
      <c r="J9163" t="n">
        <v>185.92</v>
      </c>
      <c r="K9163" t="n">
        <v>0</v>
      </c>
      <c r="L9163">
        <f>I9163*J9163*(1-K9163)</f>
        <v/>
      </c>
      <c r="M9163">
        <f>VLOOKUP(F9163,Products!A:D,4,FALSE)*I9163</f>
        <v/>
      </c>
      <c r="N9163">
        <f>L9163-M9163</f>
        <v/>
      </c>
    </row>
    <row r="9164">
      <c r="A9164" t="inlineStr">
        <is>
          <t>T1009162</t>
        </is>
      </c>
      <c r="B9164" t="inlineStr">
        <is>
          <t>2023-09-04</t>
        </is>
      </c>
      <c r="C9164" t="inlineStr">
        <is>
          <t>S016</t>
        </is>
      </c>
      <c r="D9164" t="inlineStr">
        <is>
          <t>Store_016</t>
        </is>
      </c>
      <c r="E9164" t="inlineStr">
        <is>
          <t>West</t>
        </is>
      </c>
      <c r="F9164" t="inlineStr">
        <is>
          <t>P0179</t>
        </is>
      </c>
      <c r="G9164" t="inlineStr">
        <is>
          <t>Prod_0179</t>
        </is>
      </c>
      <c r="H9164" t="inlineStr">
        <is>
          <t>Household</t>
        </is>
      </c>
      <c r="I9164" t="n">
        <v>5</v>
      </c>
      <c r="J9164" t="n">
        <v>185.98</v>
      </c>
      <c r="K9164" t="n">
        <v>0.1</v>
      </c>
      <c r="L9164">
        <f>I9164*J9164*(1-K9164)</f>
        <v/>
      </c>
      <c r="M9164">
        <f>VLOOKUP(F9164,Products!A:D,4,FALSE)*I9164</f>
        <v/>
      </c>
      <c r="N9164">
        <f>L9164-M9164</f>
        <v/>
      </c>
    </row>
    <row r="9165">
      <c r="A9165" t="inlineStr">
        <is>
          <t>T1009163</t>
        </is>
      </c>
      <c r="B9165" t="inlineStr">
        <is>
          <t>2025-06-07</t>
        </is>
      </c>
      <c r="C9165" t="inlineStr">
        <is>
          <t>S039</t>
        </is>
      </c>
      <c r="D9165" t="inlineStr">
        <is>
          <t>Store_039</t>
        </is>
      </c>
      <c r="E9165" t="inlineStr">
        <is>
          <t>North</t>
        </is>
      </c>
      <c r="F9165" t="inlineStr">
        <is>
          <t>P0156</t>
        </is>
      </c>
      <c r="G9165" t="inlineStr">
        <is>
          <t>Prod_0156</t>
        </is>
      </c>
      <c r="H9165" t="inlineStr">
        <is>
          <t>Toys</t>
        </is>
      </c>
      <c r="I9165" t="n">
        <v>8</v>
      </c>
      <c r="J9165" t="n">
        <v>430.55</v>
      </c>
      <c r="K9165" t="n">
        <v>0</v>
      </c>
      <c r="L9165">
        <f>I9165*J9165*(1-K9165)</f>
        <v/>
      </c>
      <c r="M9165">
        <f>VLOOKUP(F9165,Products!A:D,4,FALSE)*I9165</f>
        <v/>
      </c>
      <c r="N9165">
        <f>L9165-M9165</f>
        <v/>
      </c>
    </row>
    <row r="9166">
      <c r="A9166" t="inlineStr">
        <is>
          <t>T1009164</t>
        </is>
      </c>
      <c r="B9166" t="inlineStr">
        <is>
          <t>2025-02-21</t>
        </is>
      </c>
      <c r="C9166" t="inlineStr">
        <is>
          <t>S027</t>
        </is>
      </c>
      <c r="D9166" t="inlineStr">
        <is>
          <t>Store_027</t>
        </is>
      </c>
      <c r="E9166" t="inlineStr">
        <is>
          <t>South</t>
        </is>
      </c>
      <c r="F9166" t="inlineStr">
        <is>
          <t>P0033</t>
        </is>
      </c>
      <c r="G9166" t="inlineStr">
        <is>
          <t>Prod_0033</t>
        </is>
      </c>
      <c r="H9166" t="inlineStr">
        <is>
          <t>Food</t>
        </is>
      </c>
      <c r="I9166" t="n">
        <v>6</v>
      </c>
      <c r="J9166" t="n">
        <v>394.42</v>
      </c>
      <c r="K9166" t="n">
        <v>0</v>
      </c>
      <c r="L9166">
        <f>I9166*J9166*(1-K9166)</f>
        <v/>
      </c>
      <c r="M9166">
        <f>VLOOKUP(F9166,Products!A:D,4,FALSE)*I9166</f>
        <v/>
      </c>
      <c r="N9166">
        <f>L9166-M9166</f>
        <v/>
      </c>
    </row>
    <row r="9167">
      <c r="A9167" t="inlineStr">
        <is>
          <t>T1009165</t>
        </is>
      </c>
      <c r="B9167" t="inlineStr">
        <is>
          <t>2023-10-01</t>
        </is>
      </c>
      <c r="C9167" t="inlineStr">
        <is>
          <t>S010</t>
        </is>
      </c>
      <c r="D9167" t="inlineStr">
        <is>
          <t>Store_010</t>
        </is>
      </c>
      <c r="E9167" t="inlineStr">
        <is>
          <t>North</t>
        </is>
      </c>
      <c r="F9167" t="inlineStr">
        <is>
          <t>P0167</t>
        </is>
      </c>
      <c r="G9167" t="inlineStr">
        <is>
          <t>Prod_0167</t>
        </is>
      </c>
      <c r="H9167" t="inlineStr">
        <is>
          <t>Beverages</t>
        </is>
      </c>
      <c r="I9167" t="n">
        <v>2</v>
      </c>
      <c r="J9167" t="n">
        <v>403.81</v>
      </c>
      <c r="K9167" t="n">
        <v>0</v>
      </c>
      <c r="L9167">
        <f>I9167*J9167*(1-K9167)</f>
        <v/>
      </c>
      <c r="M9167">
        <f>VLOOKUP(F9167,Products!A:D,4,FALSE)*I9167</f>
        <v/>
      </c>
      <c r="N9167">
        <f>L9167-M9167</f>
        <v/>
      </c>
    </row>
    <row r="9168">
      <c r="A9168" t="inlineStr">
        <is>
          <t>T1009166</t>
        </is>
      </c>
      <c r="B9168" t="inlineStr">
        <is>
          <t>2023-01-13</t>
        </is>
      </c>
      <c r="C9168" t="inlineStr">
        <is>
          <t>S029</t>
        </is>
      </c>
      <c r="D9168" t="inlineStr">
        <is>
          <t>Store_029</t>
        </is>
      </c>
      <c r="E9168" t="inlineStr">
        <is>
          <t>South</t>
        </is>
      </c>
      <c r="F9168" t="inlineStr">
        <is>
          <t>P0016</t>
        </is>
      </c>
      <c r="G9168" t="inlineStr">
        <is>
          <t>Prod_0016</t>
        </is>
      </c>
      <c r="H9168" t="inlineStr">
        <is>
          <t>Food</t>
        </is>
      </c>
      <c r="I9168" t="n">
        <v>1</v>
      </c>
      <c r="J9168" t="n">
        <v>1004.36</v>
      </c>
      <c r="K9168" t="n">
        <v>0</v>
      </c>
      <c r="L9168">
        <f>I9168*J9168*(1-K9168)</f>
        <v/>
      </c>
      <c r="M9168">
        <f>VLOOKUP(F9168,Products!A:D,4,FALSE)*I9168</f>
        <v/>
      </c>
      <c r="N9168">
        <f>L9168-M9168</f>
        <v/>
      </c>
    </row>
    <row r="9169">
      <c r="A9169" t="inlineStr">
        <is>
          <t>T1009167</t>
        </is>
      </c>
      <c r="B9169" t="inlineStr">
        <is>
          <t>2024-03-18</t>
        </is>
      </c>
      <c r="C9169" t="inlineStr">
        <is>
          <t>S048</t>
        </is>
      </c>
      <c r="D9169" t="inlineStr">
        <is>
          <t>Store_048</t>
        </is>
      </c>
      <c r="E9169" t="inlineStr">
        <is>
          <t>South</t>
        </is>
      </c>
      <c r="F9169" t="inlineStr">
        <is>
          <t>P0184</t>
        </is>
      </c>
      <c r="G9169" t="inlineStr">
        <is>
          <t>Prod_0184</t>
        </is>
      </c>
      <c r="H9169" t="inlineStr">
        <is>
          <t>Beverages</t>
        </is>
      </c>
      <c r="I9169" t="n">
        <v>3</v>
      </c>
      <c r="J9169" t="n">
        <v>632.95</v>
      </c>
      <c r="K9169" t="n">
        <v>0.15</v>
      </c>
      <c r="L9169">
        <f>I9169*J9169*(1-K9169)</f>
        <v/>
      </c>
      <c r="M9169">
        <f>VLOOKUP(F9169,Products!A:D,4,FALSE)*I9169</f>
        <v/>
      </c>
      <c r="N9169">
        <f>L9169-M9169</f>
        <v/>
      </c>
    </row>
    <row r="9170">
      <c r="A9170" t="inlineStr">
        <is>
          <t>T1009168</t>
        </is>
      </c>
      <c r="B9170" t="inlineStr">
        <is>
          <t>2023-08-23</t>
        </is>
      </c>
      <c r="C9170" t="inlineStr">
        <is>
          <t>S049</t>
        </is>
      </c>
      <c r="D9170" t="inlineStr">
        <is>
          <t>Store_049</t>
        </is>
      </c>
      <c r="E9170" t="inlineStr">
        <is>
          <t>North</t>
        </is>
      </c>
      <c r="F9170" t="inlineStr">
        <is>
          <t>P0018</t>
        </is>
      </c>
      <c r="G9170" t="inlineStr">
        <is>
          <t>Prod_0018</t>
        </is>
      </c>
      <c r="H9170" t="inlineStr">
        <is>
          <t>Food</t>
        </is>
      </c>
      <c r="I9170" t="n">
        <v>6</v>
      </c>
      <c r="J9170" t="n">
        <v>904.5700000000001</v>
      </c>
      <c r="K9170" t="n">
        <v>0.1</v>
      </c>
      <c r="L9170">
        <f>I9170*J9170*(1-K9170)</f>
        <v/>
      </c>
      <c r="M9170">
        <f>VLOOKUP(F9170,Products!A:D,4,FALSE)*I9170</f>
        <v/>
      </c>
      <c r="N9170">
        <f>L9170-M9170</f>
        <v/>
      </c>
    </row>
    <row r="9171">
      <c r="A9171" t="inlineStr">
        <is>
          <t>T1009169</t>
        </is>
      </c>
      <c r="B9171" t="inlineStr">
        <is>
          <t>2023-11-05</t>
        </is>
      </c>
      <c r="C9171" t="inlineStr">
        <is>
          <t>S022</t>
        </is>
      </c>
      <c r="D9171" t="inlineStr">
        <is>
          <t>Store_022</t>
        </is>
      </c>
      <c r="E9171" t="inlineStr">
        <is>
          <t>East</t>
        </is>
      </c>
      <c r="F9171" t="inlineStr">
        <is>
          <t>P0105</t>
        </is>
      </c>
      <c r="G9171" t="inlineStr">
        <is>
          <t>Prod_0105</t>
        </is>
      </c>
      <c r="H9171" t="inlineStr">
        <is>
          <t>Electronics</t>
        </is>
      </c>
      <c r="I9171" t="n">
        <v>6</v>
      </c>
      <c r="J9171" t="n">
        <v>629.9299999999999</v>
      </c>
      <c r="K9171" t="n">
        <v>0.15</v>
      </c>
      <c r="L9171">
        <f>I9171*J9171*(1-K9171)</f>
        <v/>
      </c>
      <c r="M9171">
        <f>VLOOKUP(F9171,Products!A:D,4,FALSE)*I9171</f>
        <v/>
      </c>
      <c r="N9171">
        <f>L9171-M9171</f>
        <v/>
      </c>
    </row>
    <row r="9172">
      <c r="A9172" t="inlineStr">
        <is>
          <t>T1009170</t>
        </is>
      </c>
      <c r="B9172" t="inlineStr">
        <is>
          <t>2023-02-24</t>
        </is>
      </c>
      <c r="C9172" t="inlineStr">
        <is>
          <t>S021</t>
        </is>
      </c>
      <c r="D9172" t="inlineStr">
        <is>
          <t>Store_021</t>
        </is>
      </c>
      <c r="E9172" t="inlineStr">
        <is>
          <t>North</t>
        </is>
      </c>
      <c r="F9172" t="inlineStr">
        <is>
          <t>P0088</t>
        </is>
      </c>
      <c r="G9172" t="inlineStr">
        <is>
          <t>Prod_0088</t>
        </is>
      </c>
      <c r="H9172" t="inlineStr">
        <is>
          <t>Toys</t>
        </is>
      </c>
      <c r="I9172" t="n">
        <v>6</v>
      </c>
      <c r="J9172" t="n">
        <v>498.64</v>
      </c>
      <c r="K9172" t="n">
        <v>0</v>
      </c>
      <c r="L9172">
        <f>I9172*J9172*(1-K9172)</f>
        <v/>
      </c>
      <c r="M9172">
        <f>VLOOKUP(F9172,Products!A:D,4,FALSE)*I9172</f>
        <v/>
      </c>
      <c r="N9172">
        <f>L9172-M9172</f>
        <v/>
      </c>
    </row>
    <row r="9173">
      <c r="A9173" t="inlineStr">
        <is>
          <t>T1009171</t>
        </is>
      </c>
      <c r="B9173" t="inlineStr">
        <is>
          <t>2024-06-18</t>
        </is>
      </c>
      <c r="C9173" t="inlineStr">
        <is>
          <t>S044</t>
        </is>
      </c>
      <c r="D9173" t="inlineStr">
        <is>
          <t>Store_044</t>
        </is>
      </c>
      <c r="E9173" t="inlineStr">
        <is>
          <t>North</t>
        </is>
      </c>
      <c r="F9173" t="inlineStr">
        <is>
          <t>P0116</t>
        </is>
      </c>
      <c r="G9173" t="inlineStr">
        <is>
          <t>Prod_0116</t>
        </is>
      </c>
      <c r="H9173" t="inlineStr">
        <is>
          <t>Clothing</t>
        </is>
      </c>
      <c r="I9173" t="n">
        <v>1</v>
      </c>
      <c r="J9173" t="n">
        <v>895.3099999999999</v>
      </c>
      <c r="K9173" t="n">
        <v>0.1</v>
      </c>
      <c r="L9173">
        <f>I9173*J9173*(1-K9173)</f>
        <v/>
      </c>
      <c r="M9173">
        <f>VLOOKUP(F9173,Products!A:D,4,FALSE)*I9173</f>
        <v/>
      </c>
      <c r="N9173">
        <f>L9173-M9173</f>
        <v/>
      </c>
    </row>
    <row r="9174">
      <c r="A9174" t="inlineStr">
        <is>
          <t>T1009172</t>
        </is>
      </c>
      <c r="B9174" t="inlineStr">
        <is>
          <t>2025-02-17</t>
        </is>
      </c>
      <c r="C9174" t="inlineStr">
        <is>
          <t>S035</t>
        </is>
      </c>
      <c r="D9174" t="inlineStr">
        <is>
          <t>Store_035</t>
        </is>
      </c>
      <c r="E9174" t="inlineStr">
        <is>
          <t>Central</t>
        </is>
      </c>
      <c r="F9174" t="inlineStr">
        <is>
          <t>P0109</t>
        </is>
      </c>
      <c r="G9174" t="inlineStr">
        <is>
          <t>Prod_0109</t>
        </is>
      </c>
      <c r="H9174" t="inlineStr">
        <is>
          <t>Beverages</t>
        </is>
      </c>
      <c r="I9174" t="n">
        <v>2</v>
      </c>
      <c r="J9174" t="n">
        <v>658.1</v>
      </c>
      <c r="K9174" t="n">
        <v>0.1</v>
      </c>
      <c r="L9174">
        <f>I9174*J9174*(1-K9174)</f>
        <v/>
      </c>
      <c r="M9174">
        <f>VLOOKUP(F9174,Products!A:D,4,FALSE)*I9174</f>
        <v/>
      </c>
      <c r="N9174">
        <f>L9174-M9174</f>
        <v/>
      </c>
    </row>
    <row r="9175">
      <c r="A9175" t="inlineStr">
        <is>
          <t>T1009173</t>
        </is>
      </c>
      <c r="B9175" t="inlineStr">
        <is>
          <t>2025-09-01</t>
        </is>
      </c>
      <c r="C9175" t="inlineStr">
        <is>
          <t>S045</t>
        </is>
      </c>
      <c r="D9175" t="inlineStr">
        <is>
          <t>Store_045</t>
        </is>
      </c>
      <c r="E9175" t="inlineStr">
        <is>
          <t>East</t>
        </is>
      </c>
      <c r="F9175" t="inlineStr">
        <is>
          <t>P0177</t>
        </is>
      </c>
      <c r="G9175" t="inlineStr">
        <is>
          <t>Prod_0177</t>
        </is>
      </c>
      <c r="H9175" t="inlineStr">
        <is>
          <t>Household</t>
        </is>
      </c>
      <c r="I9175" t="n">
        <v>1</v>
      </c>
      <c r="J9175" t="n">
        <v>182.93</v>
      </c>
      <c r="K9175" t="n">
        <v>0</v>
      </c>
      <c r="L9175">
        <f>I9175*J9175*(1-K9175)</f>
        <v/>
      </c>
      <c r="M9175">
        <f>VLOOKUP(F9175,Products!A:D,4,FALSE)*I9175</f>
        <v/>
      </c>
      <c r="N9175">
        <f>L9175-M9175</f>
        <v/>
      </c>
    </row>
    <row r="9176">
      <c r="A9176" t="inlineStr">
        <is>
          <t>T1009174</t>
        </is>
      </c>
      <c r="B9176" t="inlineStr">
        <is>
          <t>2024-04-10</t>
        </is>
      </c>
      <c r="C9176" t="inlineStr">
        <is>
          <t>S041</t>
        </is>
      </c>
      <c r="D9176" t="inlineStr">
        <is>
          <t>Store_041</t>
        </is>
      </c>
      <c r="E9176" t="inlineStr">
        <is>
          <t>East</t>
        </is>
      </c>
      <c r="F9176" t="inlineStr">
        <is>
          <t>P0015</t>
        </is>
      </c>
      <c r="G9176" t="inlineStr">
        <is>
          <t>Prod_0015</t>
        </is>
      </c>
      <c r="H9176" t="inlineStr">
        <is>
          <t>Food</t>
        </is>
      </c>
      <c r="I9176" t="n">
        <v>6</v>
      </c>
      <c r="J9176" t="n">
        <v>86.48</v>
      </c>
      <c r="K9176" t="n">
        <v>0.1</v>
      </c>
      <c r="L9176">
        <f>I9176*J9176*(1-K9176)</f>
        <v/>
      </c>
      <c r="M9176">
        <f>VLOOKUP(F9176,Products!A:D,4,FALSE)*I9176</f>
        <v/>
      </c>
      <c r="N9176">
        <f>L9176-M9176</f>
        <v/>
      </c>
    </row>
    <row r="9177">
      <c r="A9177" t="inlineStr">
        <is>
          <t>T1009175</t>
        </is>
      </c>
      <c r="B9177" t="inlineStr">
        <is>
          <t>2025-07-20</t>
        </is>
      </c>
      <c r="C9177" t="inlineStr">
        <is>
          <t>S044</t>
        </is>
      </c>
      <c r="D9177" t="inlineStr">
        <is>
          <t>Store_044</t>
        </is>
      </c>
      <c r="E9177" t="inlineStr">
        <is>
          <t>North</t>
        </is>
      </c>
      <c r="F9177" t="inlineStr">
        <is>
          <t>P0006</t>
        </is>
      </c>
      <c r="G9177" t="inlineStr">
        <is>
          <t>Prod_0006</t>
        </is>
      </c>
      <c r="H9177" t="inlineStr">
        <is>
          <t>Food</t>
        </is>
      </c>
      <c r="I9177" t="n">
        <v>7</v>
      </c>
      <c r="J9177" t="n">
        <v>986.17</v>
      </c>
      <c r="K9177" t="n">
        <v>0.2</v>
      </c>
      <c r="L9177">
        <f>I9177*J9177*(1-K9177)</f>
        <v/>
      </c>
      <c r="M9177">
        <f>VLOOKUP(F9177,Products!A:D,4,FALSE)*I9177</f>
        <v/>
      </c>
      <c r="N9177">
        <f>L9177-M9177</f>
        <v/>
      </c>
    </row>
    <row r="9178">
      <c r="A9178" t="inlineStr">
        <is>
          <t>T1009176</t>
        </is>
      </c>
      <c r="B9178" t="inlineStr">
        <is>
          <t>2025-05-02</t>
        </is>
      </c>
      <c r="C9178" t="inlineStr">
        <is>
          <t>S006</t>
        </is>
      </c>
      <c r="D9178" t="inlineStr">
        <is>
          <t>Store_006</t>
        </is>
      </c>
      <c r="E9178" t="inlineStr">
        <is>
          <t>East</t>
        </is>
      </c>
      <c r="F9178" t="inlineStr">
        <is>
          <t>P0025</t>
        </is>
      </c>
      <c r="G9178" t="inlineStr">
        <is>
          <t>Prod_0025</t>
        </is>
      </c>
      <c r="H9178" t="inlineStr">
        <is>
          <t>Beverages</t>
        </is>
      </c>
      <c r="I9178" t="n">
        <v>4</v>
      </c>
      <c r="J9178" t="n">
        <v>411.53</v>
      </c>
      <c r="K9178" t="n">
        <v>0</v>
      </c>
      <c r="L9178">
        <f>I9178*J9178*(1-K9178)</f>
        <v/>
      </c>
      <c r="M9178">
        <f>VLOOKUP(F9178,Products!A:D,4,FALSE)*I9178</f>
        <v/>
      </c>
      <c r="N9178">
        <f>L9178-M9178</f>
        <v/>
      </c>
    </row>
    <row r="9179">
      <c r="A9179" t="inlineStr">
        <is>
          <t>T1009177</t>
        </is>
      </c>
      <c r="B9179" t="inlineStr">
        <is>
          <t>2024-10-16</t>
        </is>
      </c>
      <c r="C9179" t="inlineStr">
        <is>
          <t>S029</t>
        </is>
      </c>
      <c r="D9179" t="inlineStr">
        <is>
          <t>Store_029</t>
        </is>
      </c>
      <c r="E9179" t="inlineStr">
        <is>
          <t>South</t>
        </is>
      </c>
      <c r="F9179" t="inlineStr">
        <is>
          <t>P0020</t>
        </is>
      </c>
      <c r="G9179" t="inlineStr">
        <is>
          <t>Prod_0020</t>
        </is>
      </c>
      <c r="H9179" t="inlineStr">
        <is>
          <t>Beverages</t>
        </is>
      </c>
      <c r="I9179" t="n">
        <v>6</v>
      </c>
      <c r="J9179" t="n">
        <v>806.4400000000001</v>
      </c>
      <c r="K9179" t="n">
        <v>0</v>
      </c>
      <c r="L9179">
        <f>I9179*J9179*(1-K9179)</f>
        <v/>
      </c>
      <c r="M9179">
        <f>VLOOKUP(F9179,Products!A:D,4,FALSE)*I9179</f>
        <v/>
      </c>
      <c r="N9179">
        <f>L9179-M9179</f>
        <v/>
      </c>
    </row>
    <row r="9180">
      <c r="A9180" t="inlineStr">
        <is>
          <t>T1009178</t>
        </is>
      </c>
      <c r="B9180" t="inlineStr">
        <is>
          <t>2025-05-05</t>
        </is>
      </c>
      <c r="C9180" t="inlineStr">
        <is>
          <t>S002</t>
        </is>
      </c>
      <c r="D9180" t="inlineStr">
        <is>
          <t>Store_002</t>
        </is>
      </c>
      <c r="E9180" t="inlineStr">
        <is>
          <t>South</t>
        </is>
      </c>
      <c r="F9180" t="inlineStr">
        <is>
          <t>P0154</t>
        </is>
      </c>
      <c r="G9180" t="inlineStr">
        <is>
          <t>Prod_0154</t>
        </is>
      </c>
      <c r="H9180" t="inlineStr">
        <is>
          <t>Toys</t>
        </is>
      </c>
      <c r="I9180" t="n">
        <v>4</v>
      </c>
      <c r="J9180" t="n">
        <v>384.11</v>
      </c>
      <c r="K9180" t="n">
        <v>0</v>
      </c>
      <c r="L9180">
        <f>I9180*J9180*(1-K9180)</f>
        <v/>
      </c>
      <c r="M9180">
        <f>VLOOKUP(F9180,Products!A:D,4,FALSE)*I9180</f>
        <v/>
      </c>
      <c r="N9180">
        <f>L9180-M9180</f>
        <v/>
      </c>
    </row>
    <row r="9181">
      <c r="A9181" t="inlineStr">
        <is>
          <t>T1009179</t>
        </is>
      </c>
      <c r="B9181" t="inlineStr">
        <is>
          <t>2023-01-03</t>
        </is>
      </c>
      <c r="C9181" t="inlineStr">
        <is>
          <t>S012</t>
        </is>
      </c>
      <c r="D9181" t="inlineStr">
        <is>
          <t>Store_012</t>
        </is>
      </c>
      <c r="E9181" t="inlineStr">
        <is>
          <t>South</t>
        </is>
      </c>
      <c r="F9181" t="inlineStr">
        <is>
          <t>P0192</t>
        </is>
      </c>
      <c r="G9181" t="inlineStr">
        <is>
          <t>Prod_0192</t>
        </is>
      </c>
      <c r="H9181" t="inlineStr">
        <is>
          <t>Beverages</t>
        </is>
      </c>
      <c r="I9181" t="n">
        <v>5</v>
      </c>
      <c r="J9181" t="n">
        <v>355.48</v>
      </c>
      <c r="K9181" t="n">
        <v>0.15</v>
      </c>
      <c r="L9181">
        <f>I9181*J9181*(1-K9181)</f>
        <v/>
      </c>
      <c r="M9181">
        <f>VLOOKUP(F9181,Products!A:D,4,FALSE)*I9181</f>
        <v/>
      </c>
      <c r="N9181">
        <f>L9181-M9181</f>
        <v/>
      </c>
    </row>
    <row r="9182">
      <c r="A9182" t="inlineStr">
        <is>
          <t>T1009180</t>
        </is>
      </c>
      <c r="B9182" t="inlineStr">
        <is>
          <t>2025-06-06</t>
        </is>
      </c>
      <c r="C9182" t="inlineStr">
        <is>
          <t>S043</t>
        </is>
      </c>
      <c r="D9182" t="inlineStr">
        <is>
          <t>Store_043</t>
        </is>
      </c>
      <c r="E9182" t="inlineStr">
        <is>
          <t>East</t>
        </is>
      </c>
      <c r="F9182" t="inlineStr">
        <is>
          <t>P0024</t>
        </is>
      </c>
      <c r="G9182" t="inlineStr">
        <is>
          <t>Prod_0024</t>
        </is>
      </c>
      <c r="H9182" t="inlineStr">
        <is>
          <t>Clothing</t>
        </is>
      </c>
      <c r="I9182" t="n">
        <v>1</v>
      </c>
      <c r="J9182" t="n">
        <v>124.39</v>
      </c>
      <c r="K9182" t="n">
        <v>0.05</v>
      </c>
      <c r="L9182">
        <f>I9182*J9182*(1-K9182)</f>
        <v/>
      </c>
      <c r="M9182">
        <f>VLOOKUP(F9182,Products!A:D,4,FALSE)*I9182</f>
        <v/>
      </c>
      <c r="N9182">
        <f>L9182-M9182</f>
        <v/>
      </c>
    </row>
    <row r="9183">
      <c r="A9183" t="inlineStr">
        <is>
          <t>T1009181</t>
        </is>
      </c>
      <c r="B9183" t="inlineStr">
        <is>
          <t>2023-07-26</t>
        </is>
      </c>
      <c r="C9183" t="inlineStr">
        <is>
          <t>S043</t>
        </is>
      </c>
      <c r="D9183" t="inlineStr">
        <is>
          <t>Store_043</t>
        </is>
      </c>
      <c r="E9183" t="inlineStr">
        <is>
          <t>East</t>
        </is>
      </c>
      <c r="F9183" t="inlineStr">
        <is>
          <t>P0155</t>
        </is>
      </c>
      <c r="G9183" t="inlineStr">
        <is>
          <t>Prod_0155</t>
        </is>
      </c>
      <c r="H9183" t="inlineStr">
        <is>
          <t>Electronics</t>
        </is>
      </c>
      <c r="I9183" t="n">
        <v>7</v>
      </c>
      <c r="J9183" t="n">
        <v>354.2</v>
      </c>
      <c r="K9183" t="n">
        <v>0</v>
      </c>
      <c r="L9183">
        <f>I9183*J9183*(1-K9183)</f>
        <v/>
      </c>
      <c r="M9183">
        <f>VLOOKUP(F9183,Products!A:D,4,FALSE)*I9183</f>
        <v/>
      </c>
      <c r="N9183">
        <f>L9183-M9183</f>
        <v/>
      </c>
    </row>
    <row r="9184">
      <c r="A9184" t="inlineStr">
        <is>
          <t>T1009182</t>
        </is>
      </c>
      <c r="B9184" t="inlineStr">
        <is>
          <t>2023-12-02</t>
        </is>
      </c>
      <c r="C9184" t="inlineStr">
        <is>
          <t>S016</t>
        </is>
      </c>
      <c r="D9184" t="inlineStr">
        <is>
          <t>Store_016</t>
        </is>
      </c>
      <c r="E9184" t="inlineStr">
        <is>
          <t>West</t>
        </is>
      </c>
      <c r="F9184" t="inlineStr">
        <is>
          <t>P0093</t>
        </is>
      </c>
      <c r="G9184" t="inlineStr">
        <is>
          <t>Prod_0093</t>
        </is>
      </c>
      <c r="H9184" t="inlineStr">
        <is>
          <t>Electronics</t>
        </is>
      </c>
      <c r="I9184" t="n">
        <v>1</v>
      </c>
      <c r="J9184" t="n">
        <v>229.46</v>
      </c>
      <c r="K9184" t="n">
        <v>0.05</v>
      </c>
      <c r="L9184">
        <f>I9184*J9184*(1-K9184)</f>
        <v/>
      </c>
      <c r="M9184">
        <f>VLOOKUP(F9184,Products!A:D,4,FALSE)*I9184</f>
        <v/>
      </c>
      <c r="N9184">
        <f>L9184-M9184</f>
        <v/>
      </c>
    </row>
    <row r="9185">
      <c r="A9185" t="inlineStr">
        <is>
          <t>T1009183</t>
        </is>
      </c>
      <c r="B9185" t="inlineStr">
        <is>
          <t>2024-04-04</t>
        </is>
      </c>
      <c r="C9185" t="inlineStr">
        <is>
          <t>S049</t>
        </is>
      </c>
      <c r="D9185" t="inlineStr">
        <is>
          <t>Store_049</t>
        </is>
      </c>
      <c r="E9185" t="inlineStr">
        <is>
          <t>North</t>
        </is>
      </c>
      <c r="F9185" t="inlineStr">
        <is>
          <t>P0143</t>
        </is>
      </c>
      <c r="G9185" t="inlineStr">
        <is>
          <t>Prod_0143</t>
        </is>
      </c>
      <c r="H9185" t="inlineStr">
        <is>
          <t>Electronics</t>
        </is>
      </c>
      <c r="I9185" t="n">
        <v>8</v>
      </c>
      <c r="J9185" t="n">
        <v>273.9</v>
      </c>
      <c r="K9185" t="n">
        <v>0.2</v>
      </c>
      <c r="L9185">
        <f>I9185*J9185*(1-K9185)</f>
        <v/>
      </c>
      <c r="M9185">
        <f>VLOOKUP(F9185,Products!A:D,4,FALSE)*I9185</f>
        <v/>
      </c>
      <c r="N9185">
        <f>L9185-M9185</f>
        <v/>
      </c>
    </row>
    <row r="9186">
      <c r="A9186" t="inlineStr">
        <is>
          <t>T1009184</t>
        </is>
      </c>
      <c r="B9186" t="inlineStr">
        <is>
          <t>2025-05-26</t>
        </is>
      </c>
      <c r="C9186" t="inlineStr">
        <is>
          <t>S039</t>
        </is>
      </c>
      <c r="D9186" t="inlineStr">
        <is>
          <t>Store_039</t>
        </is>
      </c>
      <c r="E9186" t="inlineStr">
        <is>
          <t>North</t>
        </is>
      </c>
      <c r="F9186" t="inlineStr">
        <is>
          <t>P0023</t>
        </is>
      </c>
      <c r="G9186" t="inlineStr">
        <is>
          <t>Prod_0023</t>
        </is>
      </c>
      <c r="H9186" t="inlineStr">
        <is>
          <t>Stationery</t>
        </is>
      </c>
      <c r="I9186" t="n">
        <v>5</v>
      </c>
      <c r="J9186" t="n">
        <v>187.8</v>
      </c>
      <c r="K9186" t="n">
        <v>0.1</v>
      </c>
      <c r="L9186">
        <f>I9186*J9186*(1-K9186)</f>
        <v/>
      </c>
      <c r="M9186">
        <f>VLOOKUP(F9186,Products!A:D,4,FALSE)*I9186</f>
        <v/>
      </c>
      <c r="N9186">
        <f>L9186-M9186</f>
        <v/>
      </c>
    </row>
    <row r="9187">
      <c r="A9187" t="inlineStr">
        <is>
          <t>T1009185</t>
        </is>
      </c>
      <c r="B9187" t="inlineStr">
        <is>
          <t>2023-07-15</t>
        </is>
      </c>
      <c r="C9187" t="inlineStr">
        <is>
          <t>S029</t>
        </is>
      </c>
      <c r="D9187" t="inlineStr">
        <is>
          <t>Store_029</t>
        </is>
      </c>
      <c r="E9187" t="inlineStr">
        <is>
          <t>South</t>
        </is>
      </c>
      <c r="F9187" t="inlineStr">
        <is>
          <t>P0118</t>
        </is>
      </c>
      <c r="G9187" t="inlineStr">
        <is>
          <t>Prod_0118</t>
        </is>
      </c>
      <c r="H9187" t="inlineStr">
        <is>
          <t>Toys</t>
        </is>
      </c>
      <c r="I9187" t="n">
        <v>9</v>
      </c>
      <c r="J9187" t="n">
        <v>886.13</v>
      </c>
      <c r="K9187" t="n">
        <v>0.05</v>
      </c>
      <c r="L9187">
        <f>I9187*J9187*(1-K9187)</f>
        <v/>
      </c>
      <c r="M9187">
        <f>VLOOKUP(F9187,Products!A:D,4,FALSE)*I9187</f>
        <v/>
      </c>
      <c r="N9187">
        <f>L9187-M9187</f>
        <v/>
      </c>
    </row>
    <row r="9188">
      <c r="A9188" t="inlineStr">
        <is>
          <t>T1009186</t>
        </is>
      </c>
      <c r="B9188" t="inlineStr">
        <is>
          <t>2025-08-09</t>
        </is>
      </c>
      <c r="C9188" t="inlineStr">
        <is>
          <t>S016</t>
        </is>
      </c>
      <c r="D9188" t="inlineStr">
        <is>
          <t>Store_016</t>
        </is>
      </c>
      <c r="E9188" t="inlineStr">
        <is>
          <t>West</t>
        </is>
      </c>
      <c r="F9188" t="inlineStr">
        <is>
          <t>P0142</t>
        </is>
      </c>
      <c r="G9188" t="inlineStr">
        <is>
          <t>Prod_0142</t>
        </is>
      </c>
      <c r="H9188" t="inlineStr">
        <is>
          <t>Household</t>
        </is>
      </c>
      <c r="I9188" t="n">
        <v>4</v>
      </c>
      <c r="J9188" t="n">
        <v>205.07</v>
      </c>
      <c r="K9188" t="n">
        <v>0</v>
      </c>
      <c r="L9188">
        <f>I9188*J9188*(1-K9188)</f>
        <v/>
      </c>
      <c r="M9188">
        <f>VLOOKUP(F9188,Products!A:D,4,FALSE)*I9188</f>
        <v/>
      </c>
      <c r="N9188">
        <f>L9188-M9188</f>
        <v/>
      </c>
    </row>
    <row r="9189">
      <c r="A9189" t="inlineStr">
        <is>
          <t>T1009187</t>
        </is>
      </c>
      <c r="B9189" t="inlineStr">
        <is>
          <t>2024-03-05</t>
        </is>
      </c>
      <c r="C9189" t="inlineStr">
        <is>
          <t>S047</t>
        </is>
      </c>
      <c r="D9189" t="inlineStr">
        <is>
          <t>Store_047</t>
        </is>
      </c>
      <c r="E9189" t="inlineStr">
        <is>
          <t>North</t>
        </is>
      </c>
      <c r="F9189" t="inlineStr">
        <is>
          <t>P0006</t>
        </is>
      </c>
      <c r="G9189" t="inlineStr">
        <is>
          <t>Prod_0006</t>
        </is>
      </c>
      <c r="H9189" t="inlineStr">
        <is>
          <t>Food</t>
        </is>
      </c>
      <c r="I9189" t="n">
        <v>4</v>
      </c>
      <c r="J9189" t="n">
        <v>878.46</v>
      </c>
      <c r="K9189" t="n">
        <v>0</v>
      </c>
      <c r="L9189">
        <f>I9189*J9189*(1-K9189)</f>
        <v/>
      </c>
      <c r="M9189">
        <f>VLOOKUP(F9189,Products!A:D,4,FALSE)*I9189</f>
        <v/>
      </c>
      <c r="N9189">
        <f>L9189-M9189</f>
        <v/>
      </c>
    </row>
    <row r="9190">
      <c r="A9190" t="inlineStr">
        <is>
          <t>T1009188</t>
        </is>
      </c>
      <c r="B9190" t="inlineStr">
        <is>
          <t>2023-05-08</t>
        </is>
      </c>
      <c r="C9190" t="inlineStr">
        <is>
          <t>S036</t>
        </is>
      </c>
      <c r="D9190" t="inlineStr">
        <is>
          <t>Store_036</t>
        </is>
      </c>
      <c r="E9190" t="inlineStr">
        <is>
          <t>Central</t>
        </is>
      </c>
      <c r="F9190" t="inlineStr">
        <is>
          <t>P0086</t>
        </is>
      </c>
      <c r="G9190" t="inlineStr">
        <is>
          <t>Prod_0086</t>
        </is>
      </c>
      <c r="H9190" t="inlineStr">
        <is>
          <t>Stationery</t>
        </is>
      </c>
      <c r="I9190" t="n">
        <v>3</v>
      </c>
      <c r="J9190" t="n">
        <v>739.05</v>
      </c>
      <c r="K9190" t="n">
        <v>0</v>
      </c>
      <c r="L9190">
        <f>I9190*J9190*(1-K9190)</f>
        <v/>
      </c>
      <c r="M9190">
        <f>VLOOKUP(F9190,Products!A:D,4,FALSE)*I9190</f>
        <v/>
      </c>
      <c r="N9190">
        <f>L9190-M9190</f>
        <v/>
      </c>
    </row>
    <row r="9191">
      <c r="A9191" t="inlineStr">
        <is>
          <t>T1009189</t>
        </is>
      </c>
      <c r="B9191" t="inlineStr">
        <is>
          <t>2023-02-04</t>
        </is>
      </c>
      <c r="C9191" t="inlineStr">
        <is>
          <t>S044</t>
        </is>
      </c>
      <c r="D9191" t="inlineStr">
        <is>
          <t>Store_044</t>
        </is>
      </c>
      <c r="E9191" t="inlineStr">
        <is>
          <t>North</t>
        </is>
      </c>
      <c r="F9191" t="inlineStr">
        <is>
          <t>P0051</t>
        </is>
      </c>
      <c r="G9191" t="inlineStr">
        <is>
          <t>Prod_0051</t>
        </is>
      </c>
      <c r="H9191" t="inlineStr">
        <is>
          <t>Clothing</t>
        </is>
      </c>
      <c r="I9191" t="n">
        <v>8</v>
      </c>
      <c r="J9191" t="n">
        <v>79</v>
      </c>
      <c r="K9191" t="n">
        <v>0.15</v>
      </c>
      <c r="L9191">
        <f>I9191*J9191*(1-K9191)</f>
        <v/>
      </c>
      <c r="M9191">
        <f>VLOOKUP(F9191,Products!A:D,4,FALSE)*I9191</f>
        <v/>
      </c>
      <c r="N9191">
        <f>L9191-M9191</f>
        <v/>
      </c>
    </row>
    <row r="9192">
      <c r="A9192" t="inlineStr">
        <is>
          <t>T1009190</t>
        </is>
      </c>
      <c r="B9192" t="inlineStr">
        <is>
          <t>2025-09-17</t>
        </is>
      </c>
      <c r="C9192" t="inlineStr">
        <is>
          <t>S027</t>
        </is>
      </c>
      <c r="D9192" t="inlineStr">
        <is>
          <t>Store_027</t>
        </is>
      </c>
      <c r="E9192" t="inlineStr">
        <is>
          <t>South</t>
        </is>
      </c>
      <c r="F9192" t="inlineStr">
        <is>
          <t>P0107</t>
        </is>
      </c>
      <c r="G9192" t="inlineStr">
        <is>
          <t>Prod_0107</t>
        </is>
      </c>
      <c r="H9192" t="inlineStr">
        <is>
          <t>Stationery</t>
        </is>
      </c>
      <c r="I9192" t="n">
        <v>6</v>
      </c>
      <c r="J9192" t="n">
        <v>706.21</v>
      </c>
      <c r="K9192" t="n">
        <v>0.2</v>
      </c>
      <c r="L9192">
        <f>I9192*J9192*(1-K9192)</f>
        <v/>
      </c>
      <c r="M9192">
        <f>VLOOKUP(F9192,Products!A:D,4,FALSE)*I9192</f>
        <v/>
      </c>
      <c r="N9192">
        <f>L9192-M9192</f>
        <v/>
      </c>
    </row>
    <row r="9193">
      <c r="A9193" t="inlineStr">
        <is>
          <t>T1009191</t>
        </is>
      </c>
      <c r="B9193" t="inlineStr">
        <is>
          <t>2025-07-18</t>
        </is>
      </c>
      <c r="C9193" t="inlineStr">
        <is>
          <t>S009</t>
        </is>
      </c>
      <c r="D9193" t="inlineStr">
        <is>
          <t>Store_009</t>
        </is>
      </c>
      <c r="E9193" t="inlineStr">
        <is>
          <t>Central</t>
        </is>
      </c>
      <c r="F9193" t="inlineStr">
        <is>
          <t>P0135</t>
        </is>
      </c>
      <c r="G9193" t="inlineStr">
        <is>
          <t>Prod_0135</t>
        </is>
      </c>
      <c r="H9193" t="inlineStr">
        <is>
          <t>Food</t>
        </is>
      </c>
      <c r="I9193" t="n">
        <v>6</v>
      </c>
      <c r="J9193" t="n">
        <v>99.34</v>
      </c>
      <c r="K9193" t="n">
        <v>0.05</v>
      </c>
      <c r="L9193">
        <f>I9193*J9193*(1-K9193)</f>
        <v/>
      </c>
      <c r="M9193">
        <f>VLOOKUP(F9193,Products!A:D,4,FALSE)*I9193</f>
        <v/>
      </c>
      <c r="N9193">
        <f>L9193-M9193</f>
        <v/>
      </c>
    </row>
    <row r="9194">
      <c r="A9194" t="inlineStr">
        <is>
          <t>T1009192</t>
        </is>
      </c>
      <c r="B9194" t="inlineStr">
        <is>
          <t>2023-11-22</t>
        </is>
      </c>
      <c r="C9194" t="inlineStr">
        <is>
          <t>S050</t>
        </is>
      </c>
      <c r="D9194" t="inlineStr">
        <is>
          <t>Store_050</t>
        </is>
      </c>
      <c r="E9194" t="inlineStr">
        <is>
          <t>South</t>
        </is>
      </c>
      <c r="F9194" t="inlineStr">
        <is>
          <t>P0082</t>
        </is>
      </c>
      <c r="G9194" t="inlineStr">
        <is>
          <t>Prod_0082</t>
        </is>
      </c>
      <c r="H9194" t="inlineStr">
        <is>
          <t>Food</t>
        </is>
      </c>
      <c r="I9194" t="n">
        <v>8</v>
      </c>
      <c r="J9194" t="n">
        <v>657.8200000000001</v>
      </c>
      <c r="K9194" t="n">
        <v>0</v>
      </c>
      <c r="L9194">
        <f>I9194*J9194*(1-K9194)</f>
        <v/>
      </c>
      <c r="M9194">
        <f>VLOOKUP(F9194,Products!A:D,4,FALSE)*I9194</f>
        <v/>
      </c>
      <c r="N9194">
        <f>L9194-M9194</f>
        <v/>
      </c>
    </row>
    <row r="9195">
      <c r="A9195" t="inlineStr">
        <is>
          <t>T1009193</t>
        </is>
      </c>
      <c r="B9195" t="inlineStr">
        <is>
          <t>2023-04-04</t>
        </is>
      </c>
      <c r="C9195" t="inlineStr">
        <is>
          <t>S010</t>
        </is>
      </c>
      <c r="D9195" t="inlineStr">
        <is>
          <t>Store_010</t>
        </is>
      </c>
      <c r="E9195" t="inlineStr">
        <is>
          <t>North</t>
        </is>
      </c>
      <c r="F9195" t="inlineStr">
        <is>
          <t>P0125</t>
        </is>
      </c>
      <c r="G9195" t="inlineStr">
        <is>
          <t>Prod_0125</t>
        </is>
      </c>
      <c r="H9195" t="inlineStr">
        <is>
          <t>Toys</t>
        </is>
      </c>
      <c r="I9195" t="n">
        <v>7</v>
      </c>
      <c r="J9195" t="n">
        <v>320.27</v>
      </c>
      <c r="K9195" t="n">
        <v>0.1</v>
      </c>
      <c r="L9195">
        <f>I9195*J9195*(1-K9195)</f>
        <v/>
      </c>
      <c r="M9195">
        <f>VLOOKUP(F9195,Products!A:D,4,FALSE)*I9195</f>
        <v/>
      </c>
      <c r="N9195">
        <f>L9195-M9195</f>
        <v/>
      </c>
    </row>
    <row r="9196">
      <c r="A9196" t="inlineStr">
        <is>
          <t>T1009194</t>
        </is>
      </c>
      <c r="B9196" t="inlineStr">
        <is>
          <t>2024-12-18</t>
        </is>
      </c>
      <c r="C9196" t="inlineStr">
        <is>
          <t>S011</t>
        </is>
      </c>
      <c r="D9196" t="inlineStr">
        <is>
          <t>Store_011</t>
        </is>
      </c>
      <c r="E9196" t="inlineStr">
        <is>
          <t>South</t>
        </is>
      </c>
      <c r="F9196" t="inlineStr">
        <is>
          <t>P0133</t>
        </is>
      </c>
      <c r="G9196" t="inlineStr">
        <is>
          <t>Prod_0133</t>
        </is>
      </c>
      <c r="H9196" t="inlineStr">
        <is>
          <t>Stationery</t>
        </is>
      </c>
      <c r="I9196" t="n">
        <v>9</v>
      </c>
      <c r="J9196" t="n">
        <v>370.39</v>
      </c>
      <c r="K9196" t="n">
        <v>0.05</v>
      </c>
      <c r="L9196">
        <f>I9196*J9196*(1-K9196)</f>
        <v/>
      </c>
      <c r="M9196">
        <f>VLOOKUP(F9196,Products!A:D,4,FALSE)*I9196</f>
        <v/>
      </c>
      <c r="N9196">
        <f>L9196-M9196</f>
        <v/>
      </c>
    </row>
    <row r="9197">
      <c r="A9197" t="inlineStr">
        <is>
          <t>T1009195</t>
        </is>
      </c>
      <c r="B9197" t="inlineStr">
        <is>
          <t>2024-10-14</t>
        </is>
      </c>
      <c r="C9197" t="inlineStr">
        <is>
          <t>S012</t>
        </is>
      </c>
      <c r="D9197" t="inlineStr">
        <is>
          <t>Store_012</t>
        </is>
      </c>
      <c r="E9197" t="inlineStr">
        <is>
          <t>South</t>
        </is>
      </c>
      <c r="F9197" t="inlineStr">
        <is>
          <t>P0168</t>
        </is>
      </c>
      <c r="G9197" t="inlineStr">
        <is>
          <t>Prod_0168</t>
        </is>
      </c>
      <c r="H9197" t="inlineStr">
        <is>
          <t>Electronics</t>
        </is>
      </c>
      <c r="I9197" t="n">
        <v>1</v>
      </c>
      <c r="J9197" t="n">
        <v>55.93</v>
      </c>
      <c r="K9197" t="n">
        <v>0</v>
      </c>
      <c r="L9197">
        <f>I9197*J9197*(1-K9197)</f>
        <v/>
      </c>
      <c r="M9197">
        <f>VLOOKUP(F9197,Products!A:D,4,FALSE)*I9197</f>
        <v/>
      </c>
      <c r="N9197">
        <f>L9197-M9197</f>
        <v/>
      </c>
    </row>
    <row r="9198">
      <c r="A9198" t="inlineStr">
        <is>
          <t>T1009196</t>
        </is>
      </c>
      <c r="B9198" t="inlineStr">
        <is>
          <t>2024-10-03</t>
        </is>
      </c>
      <c r="C9198" t="inlineStr">
        <is>
          <t>S029</t>
        </is>
      </c>
      <c r="D9198" t="inlineStr">
        <is>
          <t>Store_029</t>
        </is>
      </c>
      <c r="E9198" t="inlineStr">
        <is>
          <t>South</t>
        </is>
      </c>
      <c r="F9198" t="inlineStr">
        <is>
          <t>P0176</t>
        </is>
      </c>
      <c r="G9198" t="inlineStr">
        <is>
          <t>Prod_0176</t>
        </is>
      </c>
      <c r="H9198" t="inlineStr">
        <is>
          <t>Food</t>
        </is>
      </c>
      <c r="I9198" t="n">
        <v>2</v>
      </c>
      <c r="J9198" t="n">
        <v>579.37</v>
      </c>
      <c r="K9198" t="n">
        <v>0.05</v>
      </c>
      <c r="L9198">
        <f>I9198*J9198*(1-K9198)</f>
        <v/>
      </c>
      <c r="M9198">
        <f>VLOOKUP(F9198,Products!A:D,4,FALSE)*I9198</f>
        <v/>
      </c>
      <c r="N9198">
        <f>L9198-M9198</f>
        <v/>
      </c>
    </row>
    <row r="9199">
      <c r="A9199" t="inlineStr">
        <is>
          <t>T1009197</t>
        </is>
      </c>
      <c r="B9199" t="inlineStr">
        <is>
          <t>2024-09-21</t>
        </is>
      </c>
      <c r="C9199" t="inlineStr">
        <is>
          <t>S038</t>
        </is>
      </c>
      <c r="D9199" t="inlineStr">
        <is>
          <t>Store_038</t>
        </is>
      </c>
      <c r="E9199" t="inlineStr">
        <is>
          <t>East</t>
        </is>
      </c>
      <c r="F9199" t="inlineStr">
        <is>
          <t>P0039</t>
        </is>
      </c>
      <c r="G9199" t="inlineStr">
        <is>
          <t>Prod_0039</t>
        </is>
      </c>
      <c r="H9199" t="inlineStr">
        <is>
          <t>Household</t>
        </is>
      </c>
      <c r="I9199" t="n">
        <v>3</v>
      </c>
      <c r="J9199" t="n">
        <v>334.83</v>
      </c>
      <c r="K9199" t="n">
        <v>0.2</v>
      </c>
      <c r="L9199">
        <f>I9199*J9199*(1-K9199)</f>
        <v/>
      </c>
      <c r="M9199">
        <f>VLOOKUP(F9199,Products!A:D,4,FALSE)*I9199</f>
        <v/>
      </c>
      <c r="N9199">
        <f>L9199-M9199</f>
        <v/>
      </c>
    </row>
    <row r="9200">
      <c r="A9200" t="inlineStr">
        <is>
          <t>T1009198</t>
        </is>
      </c>
      <c r="B9200" t="inlineStr">
        <is>
          <t>2024-01-10</t>
        </is>
      </c>
      <c r="C9200" t="inlineStr">
        <is>
          <t>S038</t>
        </is>
      </c>
      <c r="D9200" t="inlineStr">
        <is>
          <t>Store_038</t>
        </is>
      </c>
      <c r="E9200" t="inlineStr">
        <is>
          <t>East</t>
        </is>
      </c>
      <c r="F9200" t="inlineStr">
        <is>
          <t>P0044</t>
        </is>
      </c>
      <c r="G9200" t="inlineStr">
        <is>
          <t>Prod_0044</t>
        </is>
      </c>
      <c r="H9200" t="inlineStr">
        <is>
          <t>Food</t>
        </is>
      </c>
      <c r="I9200" t="n">
        <v>9</v>
      </c>
      <c r="J9200" t="n">
        <v>275.23</v>
      </c>
      <c r="K9200" t="n">
        <v>0</v>
      </c>
      <c r="L9200">
        <f>I9200*J9200*(1-K9200)</f>
        <v/>
      </c>
      <c r="M9200">
        <f>VLOOKUP(F9200,Products!A:D,4,FALSE)*I9200</f>
        <v/>
      </c>
      <c r="N9200">
        <f>L9200-M9200</f>
        <v/>
      </c>
    </row>
    <row r="9201">
      <c r="A9201" t="inlineStr">
        <is>
          <t>T1009199</t>
        </is>
      </c>
      <c r="B9201" t="inlineStr">
        <is>
          <t>2024-09-06</t>
        </is>
      </c>
      <c r="C9201" t="inlineStr">
        <is>
          <t>S003</t>
        </is>
      </c>
      <c r="D9201" t="inlineStr">
        <is>
          <t>Store_003</t>
        </is>
      </c>
      <c r="E9201" t="inlineStr">
        <is>
          <t>North</t>
        </is>
      </c>
      <c r="F9201" t="inlineStr">
        <is>
          <t>P0164</t>
        </is>
      </c>
      <c r="G9201" t="inlineStr">
        <is>
          <t>Prod_0164</t>
        </is>
      </c>
      <c r="H9201" t="inlineStr">
        <is>
          <t>Food</t>
        </is>
      </c>
      <c r="I9201" t="n">
        <v>7</v>
      </c>
      <c r="J9201" t="n">
        <v>584.0599999999999</v>
      </c>
      <c r="K9201" t="n">
        <v>0</v>
      </c>
      <c r="L9201">
        <f>I9201*J9201*(1-K9201)</f>
        <v/>
      </c>
      <c r="M9201">
        <f>VLOOKUP(F9201,Products!A:D,4,FALSE)*I9201</f>
        <v/>
      </c>
      <c r="N9201">
        <f>L9201-M9201</f>
        <v/>
      </c>
    </row>
    <row r="9202">
      <c r="A9202" t="inlineStr">
        <is>
          <t>T1009200</t>
        </is>
      </c>
      <c r="B9202" t="inlineStr">
        <is>
          <t>2024-09-06</t>
        </is>
      </c>
      <c r="C9202" t="inlineStr">
        <is>
          <t>S039</t>
        </is>
      </c>
      <c r="D9202" t="inlineStr">
        <is>
          <t>Store_039</t>
        </is>
      </c>
      <c r="E9202" t="inlineStr">
        <is>
          <t>North</t>
        </is>
      </c>
      <c r="F9202" t="inlineStr">
        <is>
          <t>P0190</t>
        </is>
      </c>
      <c r="G9202" t="inlineStr">
        <is>
          <t>Prod_0190</t>
        </is>
      </c>
      <c r="H9202" t="inlineStr">
        <is>
          <t>Household</t>
        </is>
      </c>
      <c r="I9202" t="n">
        <v>7</v>
      </c>
      <c r="J9202" t="n">
        <v>222.1</v>
      </c>
      <c r="K9202" t="n">
        <v>0.1</v>
      </c>
      <c r="L9202">
        <f>I9202*J9202*(1-K9202)</f>
        <v/>
      </c>
      <c r="M9202">
        <f>VLOOKUP(F9202,Products!A:D,4,FALSE)*I9202</f>
        <v/>
      </c>
      <c r="N9202">
        <f>L9202-M9202</f>
        <v/>
      </c>
    </row>
    <row r="9203">
      <c r="A9203" t="inlineStr">
        <is>
          <t>T1009201</t>
        </is>
      </c>
      <c r="B9203" t="inlineStr">
        <is>
          <t>2025-03-29</t>
        </is>
      </c>
      <c r="C9203" t="inlineStr">
        <is>
          <t>S001</t>
        </is>
      </c>
      <c r="D9203" t="inlineStr">
        <is>
          <t>Store_001</t>
        </is>
      </c>
      <c r="E9203" t="inlineStr">
        <is>
          <t>West</t>
        </is>
      </c>
      <c r="F9203" t="inlineStr">
        <is>
          <t>P0107</t>
        </is>
      </c>
      <c r="G9203" t="inlineStr">
        <is>
          <t>Prod_0107</t>
        </is>
      </c>
      <c r="H9203" t="inlineStr">
        <is>
          <t>Stationery</t>
        </is>
      </c>
      <c r="I9203" t="n">
        <v>1</v>
      </c>
      <c r="J9203" t="n">
        <v>684.11</v>
      </c>
      <c r="K9203" t="n">
        <v>0.05</v>
      </c>
      <c r="L9203">
        <f>I9203*J9203*(1-K9203)</f>
        <v/>
      </c>
      <c r="M9203">
        <f>VLOOKUP(F9203,Products!A:D,4,FALSE)*I9203</f>
        <v/>
      </c>
      <c r="N9203">
        <f>L9203-M9203</f>
        <v/>
      </c>
    </row>
    <row r="9204">
      <c r="A9204" t="inlineStr">
        <is>
          <t>T1009202</t>
        </is>
      </c>
      <c r="B9204" t="inlineStr">
        <is>
          <t>2024-12-15</t>
        </is>
      </c>
      <c r="C9204" t="inlineStr">
        <is>
          <t>S044</t>
        </is>
      </c>
      <c r="D9204" t="inlineStr">
        <is>
          <t>Store_044</t>
        </is>
      </c>
      <c r="E9204" t="inlineStr">
        <is>
          <t>North</t>
        </is>
      </c>
      <c r="F9204" t="inlineStr">
        <is>
          <t>P0061</t>
        </is>
      </c>
      <c r="G9204" t="inlineStr">
        <is>
          <t>Prod_0061</t>
        </is>
      </c>
      <c r="H9204" t="inlineStr">
        <is>
          <t>Beverages</t>
        </is>
      </c>
      <c r="I9204" t="n">
        <v>8</v>
      </c>
      <c r="J9204" t="n">
        <v>49.32</v>
      </c>
      <c r="K9204" t="n">
        <v>0</v>
      </c>
      <c r="L9204">
        <f>I9204*J9204*(1-K9204)</f>
        <v/>
      </c>
      <c r="M9204">
        <f>VLOOKUP(F9204,Products!A:D,4,FALSE)*I9204</f>
        <v/>
      </c>
      <c r="N9204">
        <f>L9204-M9204</f>
        <v/>
      </c>
    </row>
    <row r="9205">
      <c r="A9205" t="inlineStr">
        <is>
          <t>T1009203</t>
        </is>
      </c>
      <c r="B9205" t="inlineStr">
        <is>
          <t>2023-02-15</t>
        </is>
      </c>
      <c r="C9205" t="inlineStr">
        <is>
          <t>S012</t>
        </is>
      </c>
      <c r="D9205" t="inlineStr">
        <is>
          <t>Store_012</t>
        </is>
      </c>
      <c r="E9205" t="inlineStr">
        <is>
          <t>South</t>
        </is>
      </c>
      <c r="F9205" t="inlineStr">
        <is>
          <t>P0171</t>
        </is>
      </c>
      <c r="G9205" t="inlineStr">
        <is>
          <t>Prod_0171</t>
        </is>
      </c>
      <c r="H9205" t="inlineStr">
        <is>
          <t>Household</t>
        </is>
      </c>
      <c r="I9205" t="n">
        <v>3</v>
      </c>
      <c r="J9205" t="n">
        <v>282.19</v>
      </c>
      <c r="K9205" t="n">
        <v>0.2</v>
      </c>
      <c r="L9205">
        <f>I9205*J9205*(1-K9205)</f>
        <v/>
      </c>
      <c r="M9205">
        <f>VLOOKUP(F9205,Products!A:D,4,FALSE)*I9205</f>
        <v/>
      </c>
      <c r="N9205">
        <f>L9205-M9205</f>
        <v/>
      </c>
    </row>
    <row r="9206">
      <c r="A9206" t="inlineStr">
        <is>
          <t>T1009204</t>
        </is>
      </c>
      <c r="B9206" t="inlineStr">
        <is>
          <t>2024-12-13</t>
        </is>
      </c>
      <c r="C9206" t="inlineStr">
        <is>
          <t>S015</t>
        </is>
      </c>
      <c r="D9206" t="inlineStr">
        <is>
          <t>Store_015</t>
        </is>
      </c>
      <c r="E9206" t="inlineStr">
        <is>
          <t>North</t>
        </is>
      </c>
      <c r="F9206" t="inlineStr">
        <is>
          <t>P0162</t>
        </is>
      </c>
      <c r="G9206" t="inlineStr">
        <is>
          <t>Prod_0162</t>
        </is>
      </c>
      <c r="H9206" t="inlineStr">
        <is>
          <t>Food</t>
        </is>
      </c>
      <c r="I9206" t="n">
        <v>5</v>
      </c>
      <c r="J9206" t="n">
        <v>443.12</v>
      </c>
      <c r="K9206" t="n">
        <v>0.05</v>
      </c>
      <c r="L9206">
        <f>I9206*J9206*(1-K9206)</f>
        <v/>
      </c>
      <c r="M9206">
        <f>VLOOKUP(F9206,Products!A:D,4,FALSE)*I9206</f>
        <v/>
      </c>
      <c r="N9206">
        <f>L9206-M9206</f>
        <v/>
      </c>
    </row>
    <row r="9207">
      <c r="A9207" t="inlineStr">
        <is>
          <t>T1009205</t>
        </is>
      </c>
      <c r="B9207" t="inlineStr">
        <is>
          <t>2023-02-20</t>
        </is>
      </c>
      <c r="C9207" t="inlineStr">
        <is>
          <t>S030</t>
        </is>
      </c>
      <c r="D9207" t="inlineStr">
        <is>
          <t>Store_030</t>
        </is>
      </c>
      <c r="E9207" t="inlineStr">
        <is>
          <t>North</t>
        </is>
      </c>
      <c r="F9207" t="inlineStr">
        <is>
          <t>P0182</t>
        </is>
      </c>
      <c r="G9207" t="inlineStr">
        <is>
          <t>Prod_0182</t>
        </is>
      </c>
      <c r="H9207" t="inlineStr">
        <is>
          <t>Electronics</t>
        </is>
      </c>
      <c r="I9207" t="n">
        <v>2</v>
      </c>
      <c r="J9207" t="n">
        <v>722.55</v>
      </c>
      <c r="K9207" t="n">
        <v>0</v>
      </c>
      <c r="L9207">
        <f>I9207*J9207*(1-K9207)</f>
        <v/>
      </c>
      <c r="M9207">
        <f>VLOOKUP(F9207,Products!A:D,4,FALSE)*I9207</f>
        <v/>
      </c>
      <c r="N9207">
        <f>L9207-M9207</f>
        <v/>
      </c>
    </row>
    <row r="9208">
      <c r="A9208" t="inlineStr">
        <is>
          <t>T1009206</t>
        </is>
      </c>
      <c r="B9208" t="inlineStr">
        <is>
          <t>2024-04-08</t>
        </is>
      </c>
      <c r="C9208" t="inlineStr">
        <is>
          <t>S006</t>
        </is>
      </c>
      <c r="D9208" t="inlineStr">
        <is>
          <t>Store_006</t>
        </is>
      </c>
      <c r="E9208" t="inlineStr">
        <is>
          <t>East</t>
        </is>
      </c>
      <c r="F9208" t="inlineStr">
        <is>
          <t>P0162</t>
        </is>
      </c>
      <c r="G9208" t="inlineStr">
        <is>
          <t>Prod_0162</t>
        </is>
      </c>
      <c r="H9208" t="inlineStr">
        <is>
          <t>Food</t>
        </is>
      </c>
      <c r="I9208" t="n">
        <v>5</v>
      </c>
      <c r="J9208" t="n">
        <v>477.8</v>
      </c>
      <c r="K9208" t="n">
        <v>0</v>
      </c>
      <c r="L9208">
        <f>I9208*J9208*(1-K9208)</f>
        <v/>
      </c>
      <c r="M9208">
        <f>VLOOKUP(F9208,Products!A:D,4,FALSE)*I9208</f>
        <v/>
      </c>
      <c r="N9208">
        <f>L9208-M9208</f>
        <v/>
      </c>
    </row>
    <row r="9209">
      <c r="A9209" t="inlineStr">
        <is>
          <t>T1009207</t>
        </is>
      </c>
      <c r="B9209" t="inlineStr">
        <is>
          <t>2023-12-26</t>
        </is>
      </c>
      <c r="C9209" t="inlineStr">
        <is>
          <t>S016</t>
        </is>
      </c>
      <c r="D9209" t="inlineStr">
        <is>
          <t>Store_016</t>
        </is>
      </c>
      <c r="E9209" t="inlineStr">
        <is>
          <t>West</t>
        </is>
      </c>
      <c r="F9209" t="inlineStr">
        <is>
          <t>P0171</t>
        </is>
      </c>
      <c r="G9209" t="inlineStr">
        <is>
          <t>Prod_0171</t>
        </is>
      </c>
      <c r="H9209" t="inlineStr">
        <is>
          <t>Household</t>
        </is>
      </c>
      <c r="I9209" t="n">
        <v>1</v>
      </c>
      <c r="J9209" t="n">
        <v>401.98</v>
      </c>
      <c r="K9209" t="n">
        <v>0</v>
      </c>
      <c r="L9209">
        <f>I9209*J9209*(1-K9209)</f>
        <v/>
      </c>
      <c r="M9209">
        <f>VLOOKUP(F9209,Products!A:D,4,FALSE)*I9209</f>
        <v/>
      </c>
      <c r="N9209">
        <f>L9209-M9209</f>
        <v/>
      </c>
    </row>
    <row r="9210">
      <c r="A9210" t="inlineStr">
        <is>
          <t>T1009208</t>
        </is>
      </c>
      <c r="B9210" t="inlineStr">
        <is>
          <t>2024-01-29</t>
        </is>
      </c>
      <c r="C9210" t="inlineStr">
        <is>
          <t>S016</t>
        </is>
      </c>
      <c r="D9210" t="inlineStr">
        <is>
          <t>Store_016</t>
        </is>
      </c>
      <c r="E9210" t="inlineStr">
        <is>
          <t>West</t>
        </is>
      </c>
      <c r="F9210" t="inlineStr">
        <is>
          <t>P0056</t>
        </is>
      </c>
      <c r="G9210" t="inlineStr">
        <is>
          <t>Prod_0056</t>
        </is>
      </c>
      <c r="H9210" t="inlineStr">
        <is>
          <t>Household</t>
        </is>
      </c>
      <c r="I9210" t="n">
        <v>4</v>
      </c>
      <c r="J9210" t="n">
        <v>228.17</v>
      </c>
      <c r="K9210" t="n">
        <v>0.05</v>
      </c>
      <c r="L9210">
        <f>I9210*J9210*(1-K9210)</f>
        <v/>
      </c>
      <c r="M9210">
        <f>VLOOKUP(F9210,Products!A:D,4,FALSE)*I9210</f>
        <v/>
      </c>
      <c r="N9210">
        <f>L9210-M9210</f>
        <v/>
      </c>
    </row>
    <row r="9211">
      <c r="A9211" t="inlineStr">
        <is>
          <t>T1009209</t>
        </is>
      </c>
      <c r="B9211" t="inlineStr">
        <is>
          <t>2025-05-14</t>
        </is>
      </c>
      <c r="C9211" t="inlineStr">
        <is>
          <t>S019</t>
        </is>
      </c>
      <c r="D9211" t="inlineStr">
        <is>
          <t>Store_019</t>
        </is>
      </c>
      <c r="E9211" t="inlineStr">
        <is>
          <t>East</t>
        </is>
      </c>
      <c r="F9211" t="inlineStr">
        <is>
          <t>P0134</t>
        </is>
      </c>
      <c r="G9211" t="inlineStr">
        <is>
          <t>Prod_0134</t>
        </is>
      </c>
      <c r="H9211" t="inlineStr">
        <is>
          <t>Food</t>
        </is>
      </c>
      <c r="I9211" t="n">
        <v>2</v>
      </c>
      <c r="J9211" t="n">
        <v>455.68</v>
      </c>
      <c r="K9211" t="n">
        <v>0.05</v>
      </c>
      <c r="L9211">
        <f>I9211*J9211*(1-K9211)</f>
        <v/>
      </c>
      <c r="M9211">
        <f>VLOOKUP(F9211,Products!A:D,4,FALSE)*I9211</f>
        <v/>
      </c>
      <c r="N9211">
        <f>L9211-M9211</f>
        <v/>
      </c>
    </row>
    <row r="9212">
      <c r="A9212" t="inlineStr">
        <is>
          <t>T1009210</t>
        </is>
      </c>
      <c r="B9212" t="inlineStr">
        <is>
          <t>2025-04-07</t>
        </is>
      </c>
      <c r="C9212" t="inlineStr">
        <is>
          <t>S017</t>
        </is>
      </c>
      <c r="D9212" t="inlineStr">
        <is>
          <t>Store_017</t>
        </is>
      </c>
      <c r="E9212" t="inlineStr">
        <is>
          <t>South</t>
        </is>
      </c>
      <c r="F9212" t="inlineStr">
        <is>
          <t>P0067</t>
        </is>
      </c>
      <c r="G9212" t="inlineStr">
        <is>
          <t>Prod_0067</t>
        </is>
      </c>
      <c r="H9212" t="inlineStr">
        <is>
          <t>Toys</t>
        </is>
      </c>
      <c r="I9212" t="n">
        <v>3</v>
      </c>
      <c r="J9212" t="n">
        <v>139.97</v>
      </c>
      <c r="K9212" t="n">
        <v>0</v>
      </c>
      <c r="L9212">
        <f>I9212*J9212*(1-K9212)</f>
        <v/>
      </c>
      <c r="M9212">
        <f>VLOOKUP(F9212,Products!A:D,4,FALSE)*I9212</f>
        <v/>
      </c>
      <c r="N9212">
        <f>L9212-M9212</f>
        <v/>
      </c>
    </row>
    <row r="9213">
      <c r="A9213" t="inlineStr">
        <is>
          <t>T1009211</t>
        </is>
      </c>
      <c r="B9213" t="inlineStr">
        <is>
          <t>2024-06-26</t>
        </is>
      </c>
      <c r="C9213" t="inlineStr">
        <is>
          <t>S033</t>
        </is>
      </c>
      <c r="D9213" t="inlineStr">
        <is>
          <t>Store_033</t>
        </is>
      </c>
      <c r="E9213" t="inlineStr">
        <is>
          <t>North</t>
        </is>
      </c>
      <c r="F9213" t="inlineStr">
        <is>
          <t>P0091</t>
        </is>
      </c>
      <c r="G9213" t="inlineStr">
        <is>
          <t>Prod_0091</t>
        </is>
      </c>
      <c r="H9213" t="inlineStr">
        <is>
          <t>Toys</t>
        </is>
      </c>
      <c r="I9213" t="n">
        <v>6</v>
      </c>
      <c r="J9213" t="n">
        <v>269.87</v>
      </c>
      <c r="K9213" t="n">
        <v>0</v>
      </c>
      <c r="L9213">
        <f>I9213*J9213*(1-K9213)</f>
        <v/>
      </c>
      <c r="M9213">
        <f>VLOOKUP(F9213,Products!A:D,4,FALSE)*I9213</f>
        <v/>
      </c>
      <c r="N9213">
        <f>L9213-M9213</f>
        <v/>
      </c>
    </row>
    <row r="9214">
      <c r="A9214" t="inlineStr">
        <is>
          <t>T1009212</t>
        </is>
      </c>
      <c r="B9214" t="inlineStr">
        <is>
          <t>2025-08-23</t>
        </is>
      </c>
      <c r="C9214" t="inlineStr">
        <is>
          <t>S006</t>
        </is>
      </c>
      <c r="D9214" t="inlineStr">
        <is>
          <t>Store_006</t>
        </is>
      </c>
      <c r="E9214" t="inlineStr">
        <is>
          <t>East</t>
        </is>
      </c>
      <c r="F9214" t="inlineStr">
        <is>
          <t>P0141</t>
        </is>
      </c>
      <c r="G9214" t="inlineStr">
        <is>
          <t>Prod_0141</t>
        </is>
      </c>
      <c r="H9214" t="inlineStr">
        <is>
          <t>Food</t>
        </is>
      </c>
      <c r="I9214" t="n">
        <v>9</v>
      </c>
      <c r="J9214" t="n">
        <v>843.49</v>
      </c>
      <c r="K9214" t="n">
        <v>0</v>
      </c>
      <c r="L9214">
        <f>I9214*J9214*(1-K9214)</f>
        <v/>
      </c>
      <c r="M9214">
        <f>VLOOKUP(F9214,Products!A:D,4,FALSE)*I9214</f>
        <v/>
      </c>
      <c r="N9214">
        <f>L9214-M9214</f>
        <v/>
      </c>
    </row>
    <row r="9215">
      <c r="A9215" t="inlineStr">
        <is>
          <t>T1009213</t>
        </is>
      </c>
      <c r="B9215" t="inlineStr">
        <is>
          <t>2024-05-25</t>
        </is>
      </c>
      <c r="C9215" t="inlineStr">
        <is>
          <t>S044</t>
        </is>
      </c>
      <c r="D9215" t="inlineStr">
        <is>
          <t>Store_044</t>
        </is>
      </c>
      <c r="E9215" t="inlineStr">
        <is>
          <t>North</t>
        </is>
      </c>
      <c r="F9215" t="inlineStr">
        <is>
          <t>P0156</t>
        </is>
      </c>
      <c r="G9215" t="inlineStr">
        <is>
          <t>Prod_0156</t>
        </is>
      </c>
      <c r="H9215" t="inlineStr">
        <is>
          <t>Toys</t>
        </is>
      </c>
      <c r="I9215" t="n">
        <v>6</v>
      </c>
      <c r="J9215" t="n">
        <v>335.94</v>
      </c>
      <c r="K9215" t="n">
        <v>0.05</v>
      </c>
      <c r="L9215">
        <f>I9215*J9215*(1-K9215)</f>
        <v/>
      </c>
      <c r="M9215">
        <f>VLOOKUP(F9215,Products!A:D,4,FALSE)*I9215</f>
        <v/>
      </c>
      <c r="N9215">
        <f>L9215-M9215</f>
        <v/>
      </c>
    </row>
    <row r="9216">
      <c r="A9216" t="inlineStr">
        <is>
          <t>T1009214</t>
        </is>
      </c>
      <c r="B9216" t="inlineStr">
        <is>
          <t>2024-11-14</t>
        </is>
      </c>
      <c r="C9216" t="inlineStr">
        <is>
          <t>S044</t>
        </is>
      </c>
      <c r="D9216" t="inlineStr">
        <is>
          <t>Store_044</t>
        </is>
      </c>
      <c r="E9216" t="inlineStr">
        <is>
          <t>North</t>
        </is>
      </c>
      <c r="F9216" t="inlineStr">
        <is>
          <t>P0018</t>
        </is>
      </c>
      <c r="G9216" t="inlineStr">
        <is>
          <t>Prod_0018</t>
        </is>
      </c>
      <c r="H9216" t="inlineStr">
        <is>
          <t>Food</t>
        </is>
      </c>
      <c r="I9216" t="n">
        <v>2</v>
      </c>
      <c r="J9216" t="n">
        <v>739.55</v>
      </c>
      <c r="K9216" t="n">
        <v>0</v>
      </c>
      <c r="L9216">
        <f>I9216*J9216*(1-K9216)</f>
        <v/>
      </c>
      <c r="M9216">
        <f>VLOOKUP(F9216,Products!A:D,4,FALSE)*I9216</f>
        <v/>
      </c>
      <c r="N9216">
        <f>L9216-M9216</f>
        <v/>
      </c>
    </row>
    <row r="9217">
      <c r="A9217" t="inlineStr">
        <is>
          <t>T1009215</t>
        </is>
      </c>
      <c r="B9217" t="inlineStr">
        <is>
          <t>2025-06-10</t>
        </is>
      </c>
      <c r="C9217" t="inlineStr">
        <is>
          <t>S030</t>
        </is>
      </c>
      <c r="D9217" t="inlineStr">
        <is>
          <t>Store_030</t>
        </is>
      </c>
      <c r="E9217" t="inlineStr">
        <is>
          <t>North</t>
        </is>
      </c>
      <c r="F9217" t="inlineStr">
        <is>
          <t>P0045</t>
        </is>
      </c>
      <c r="G9217" t="inlineStr">
        <is>
          <t>Prod_0045</t>
        </is>
      </c>
      <c r="H9217" t="inlineStr">
        <is>
          <t>Toys</t>
        </is>
      </c>
      <c r="I9217" t="n">
        <v>8</v>
      </c>
      <c r="J9217" t="n">
        <v>175.21</v>
      </c>
      <c r="K9217" t="n">
        <v>0.1</v>
      </c>
      <c r="L9217">
        <f>I9217*J9217*(1-K9217)</f>
        <v/>
      </c>
      <c r="M9217">
        <f>VLOOKUP(F9217,Products!A:D,4,FALSE)*I9217</f>
        <v/>
      </c>
      <c r="N9217">
        <f>L9217-M9217</f>
        <v/>
      </c>
    </row>
    <row r="9218">
      <c r="A9218" t="inlineStr">
        <is>
          <t>T1009216</t>
        </is>
      </c>
      <c r="B9218" t="inlineStr">
        <is>
          <t>2025-06-24</t>
        </is>
      </c>
      <c r="C9218" t="inlineStr">
        <is>
          <t>S049</t>
        </is>
      </c>
      <c r="D9218" t="inlineStr">
        <is>
          <t>Store_049</t>
        </is>
      </c>
      <c r="E9218" t="inlineStr">
        <is>
          <t>North</t>
        </is>
      </c>
      <c r="F9218" t="inlineStr">
        <is>
          <t>P0196</t>
        </is>
      </c>
      <c r="G9218" t="inlineStr">
        <is>
          <t>Prod_0196</t>
        </is>
      </c>
      <c r="H9218" t="inlineStr">
        <is>
          <t>Beverages</t>
        </is>
      </c>
      <c r="I9218" t="n">
        <v>2</v>
      </c>
      <c r="J9218" t="n">
        <v>790.53</v>
      </c>
      <c r="K9218" t="n">
        <v>0</v>
      </c>
      <c r="L9218">
        <f>I9218*J9218*(1-K9218)</f>
        <v/>
      </c>
      <c r="M9218">
        <f>VLOOKUP(F9218,Products!A:D,4,FALSE)*I9218</f>
        <v/>
      </c>
      <c r="N9218">
        <f>L9218-M9218</f>
        <v/>
      </c>
    </row>
    <row r="9219">
      <c r="A9219" t="inlineStr">
        <is>
          <t>T1009217</t>
        </is>
      </c>
      <c r="B9219" t="inlineStr">
        <is>
          <t>2025-06-08</t>
        </is>
      </c>
      <c r="C9219" t="inlineStr">
        <is>
          <t>S016</t>
        </is>
      </c>
      <c r="D9219" t="inlineStr">
        <is>
          <t>Store_016</t>
        </is>
      </c>
      <c r="E9219" t="inlineStr">
        <is>
          <t>West</t>
        </is>
      </c>
      <c r="F9219" t="inlineStr">
        <is>
          <t>P0020</t>
        </is>
      </c>
      <c r="G9219" t="inlineStr">
        <is>
          <t>Prod_0020</t>
        </is>
      </c>
      <c r="H9219" t="inlineStr">
        <is>
          <t>Beverages</t>
        </is>
      </c>
      <c r="I9219" t="n">
        <v>2</v>
      </c>
      <c r="J9219" t="n">
        <v>811.08</v>
      </c>
      <c r="K9219" t="n">
        <v>0</v>
      </c>
      <c r="L9219">
        <f>I9219*J9219*(1-K9219)</f>
        <v/>
      </c>
      <c r="M9219">
        <f>VLOOKUP(F9219,Products!A:D,4,FALSE)*I9219</f>
        <v/>
      </c>
      <c r="N9219">
        <f>L9219-M9219</f>
        <v/>
      </c>
    </row>
    <row r="9220">
      <c r="A9220" t="inlineStr">
        <is>
          <t>T1009218</t>
        </is>
      </c>
      <c r="B9220" t="inlineStr">
        <is>
          <t>2025-08-15</t>
        </is>
      </c>
      <c r="C9220" t="inlineStr">
        <is>
          <t>S017</t>
        </is>
      </c>
      <c r="D9220" t="inlineStr">
        <is>
          <t>Store_017</t>
        </is>
      </c>
      <c r="E9220" t="inlineStr">
        <is>
          <t>South</t>
        </is>
      </c>
      <c r="F9220" t="inlineStr">
        <is>
          <t>P0174</t>
        </is>
      </c>
      <c r="G9220" t="inlineStr">
        <is>
          <t>Prod_0174</t>
        </is>
      </c>
      <c r="H9220" t="inlineStr">
        <is>
          <t>Food</t>
        </is>
      </c>
      <c r="I9220" t="n">
        <v>1</v>
      </c>
      <c r="J9220" t="n">
        <v>79.86</v>
      </c>
      <c r="K9220" t="n">
        <v>0</v>
      </c>
      <c r="L9220">
        <f>I9220*J9220*(1-K9220)</f>
        <v/>
      </c>
      <c r="M9220">
        <f>VLOOKUP(F9220,Products!A:D,4,FALSE)*I9220</f>
        <v/>
      </c>
      <c r="N9220">
        <f>L9220-M9220</f>
        <v/>
      </c>
    </row>
    <row r="9221">
      <c r="A9221" t="inlineStr">
        <is>
          <t>T1009219</t>
        </is>
      </c>
      <c r="B9221" t="inlineStr">
        <is>
          <t>2024-07-17</t>
        </is>
      </c>
      <c r="C9221" t="inlineStr">
        <is>
          <t>S020</t>
        </is>
      </c>
      <c r="D9221" t="inlineStr">
        <is>
          <t>Store_020</t>
        </is>
      </c>
      <c r="E9221" t="inlineStr">
        <is>
          <t>West</t>
        </is>
      </c>
      <c r="F9221" t="inlineStr">
        <is>
          <t>P0108</t>
        </is>
      </c>
      <c r="G9221" t="inlineStr">
        <is>
          <t>Prod_0108</t>
        </is>
      </c>
      <c r="H9221" t="inlineStr">
        <is>
          <t>Stationery</t>
        </is>
      </c>
      <c r="I9221" t="n">
        <v>5</v>
      </c>
      <c r="J9221" t="n">
        <v>631.87</v>
      </c>
      <c r="K9221" t="n">
        <v>0.1</v>
      </c>
      <c r="L9221">
        <f>I9221*J9221*(1-K9221)</f>
        <v/>
      </c>
      <c r="M9221">
        <f>VLOOKUP(F9221,Products!A:D,4,FALSE)*I9221</f>
        <v/>
      </c>
      <c r="N9221">
        <f>L9221-M9221</f>
        <v/>
      </c>
    </row>
    <row r="9222">
      <c r="A9222" t="inlineStr">
        <is>
          <t>T1009220</t>
        </is>
      </c>
      <c r="B9222" t="inlineStr">
        <is>
          <t>2025-03-08</t>
        </is>
      </c>
      <c r="C9222" t="inlineStr">
        <is>
          <t>S006</t>
        </is>
      </c>
      <c r="D9222" t="inlineStr">
        <is>
          <t>Store_006</t>
        </is>
      </c>
      <c r="E9222" t="inlineStr">
        <is>
          <t>East</t>
        </is>
      </c>
      <c r="F9222" t="inlineStr">
        <is>
          <t>P0133</t>
        </is>
      </c>
      <c r="G9222" t="inlineStr">
        <is>
          <t>Prod_0133</t>
        </is>
      </c>
      <c r="H9222" t="inlineStr">
        <is>
          <t>Stationery</t>
        </is>
      </c>
      <c r="I9222" t="n">
        <v>3</v>
      </c>
      <c r="J9222" t="n">
        <v>466.55</v>
      </c>
      <c r="K9222" t="n">
        <v>0.1</v>
      </c>
      <c r="L9222">
        <f>I9222*J9222*(1-K9222)</f>
        <v/>
      </c>
      <c r="M9222">
        <f>VLOOKUP(F9222,Products!A:D,4,FALSE)*I9222</f>
        <v/>
      </c>
      <c r="N9222">
        <f>L9222-M9222</f>
        <v/>
      </c>
    </row>
    <row r="9223">
      <c r="A9223" t="inlineStr">
        <is>
          <t>T1009221</t>
        </is>
      </c>
      <c r="B9223" t="inlineStr">
        <is>
          <t>2023-05-24</t>
        </is>
      </c>
      <c r="C9223" t="inlineStr">
        <is>
          <t>S048</t>
        </is>
      </c>
      <c r="D9223" t="inlineStr">
        <is>
          <t>Store_048</t>
        </is>
      </c>
      <c r="E9223" t="inlineStr">
        <is>
          <t>South</t>
        </is>
      </c>
      <c r="F9223" t="inlineStr">
        <is>
          <t>P0020</t>
        </is>
      </c>
      <c r="G9223" t="inlineStr">
        <is>
          <t>Prod_0020</t>
        </is>
      </c>
      <c r="H9223" t="inlineStr">
        <is>
          <t>Beverages</t>
        </is>
      </c>
      <c r="I9223" t="n">
        <v>7</v>
      </c>
      <c r="J9223" t="n">
        <v>782.29</v>
      </c>
      <c r="K9223" t="n">
        <v>0</v>
      </c>
      <c r="L9223">
        <f>I9223*J9223*(1-K9223)</f>
        <v/>
      </c>
      <c r="M9223">
        <f>VLOOKUP(F9223,Products!A:D,4,FALSE)*I9223</f>
        <v/>
      </c>
      <c r="N9223">
        <f>L9223-M9223</f>
        <v/>
      </c>
    </row>
    <row r="9224">
      <c r="A9224" t="inlineStr">
        <is>
          <t>T1009222</t>
        </is>
      </c>
      <c r="B9224" t="inlineStr">
        <is>
          <t>2025-07-21</t>
        </is>
      </c>
      <c r="C9224" t="inlineStr">
        <is>
          <t>S021</t>
        </is>
      </c>
      <c r="D9224" t="inlineStr">
        <is>
          <t>Store_021</t>
        </is>
      </c>
      <c r="E9224" t="inlineStr">
        <is>
          <t>North</t>
        </is>
      </c>
      <c r="F9224" t="inlineStr">
        <is>
          <t>P0003</t>
        </is>
      </c>
      <c r="G9224" t="inlineStr">
        <is>
          <t>Prod_0003</t>
        </is>
      </c>
      <c r="H9224" t="inlineStr">
        <is>
          <t>Household</t>
        </is>
      </c>
      <c r="I9224" t="n">
        <v>1</v>
      </c>
      <c r="J9224" t="n">
        <v>83.36</v>
      </c>
      <c r="K9224" t="n">
        <v>0</v>
      </c>
      <c r="L9224">
        <f>I9224*J9224*(1-K9224)</f>
        <v/>
      </c>
      <c r="M9224">
        <f>VLOOKUP(F9224,Products!A:D,4,FALSE)*I9224</f>
        <v/>
      </c>
      <c r="N9224">
        <f>L9224-M9224</f>
        <v/>
      </c>
    </row>
    <row r="9225">
      <c r="A9225" t="inlineStr">
        <is>
          <t>T1009223</t>
        </is>
      </c>
      <c r="B9225" t="inlineStr">
        <is>
          <t>2024-07-25</t>
        </is>
      </c>
      <c r="C9225" t="inlineStr">
        <is>
          <t>S025</t>
        </is>
      </c>
      <c r="D9225" t="inlineStr">
        <is>
          <t>Store_025</t>
        </is>
      </c>
      <c r="E9225" t="inlineStr">
        <is>
          <t>Central</t>
        </is>
      </c>
      <c r="F9225" t="inlineStr">
        <is>
          <t>P0175</t>
        </is>
      </c>
      <c r="G9225" t="inlineStr">
        <is>
          <t>Prod_0175</t>
        </is>
      </c>
      <c r="H9225" t="inlineStr">
        <is>
          <t>Food</t>
        </is>
      </c>
      <c r="I9225" t="n">
        <v>2</v>
      </c>
      <c r="J9225" t="n">
        <v>680.71</v>
      </c>
      <c r="K9225" t="n">
        <v>0</v>
      </c>
      <c r="L9225">
        <f>I9225*J9225*(1-K9225)</f>
        <v/>
      </c>
      <c r="M9225">
        <f>VLOOKUP(F9225,Products!A:D,4,FALSE)*I9225</f>
        <v/>
      </c>
      <c r="N9225">
        <f>L9225-M9225</f>
        <v/>
      </c>
    </row>
    <row r="9226">
      <c r="A9226" t="inlineStr">
        <is>
          <t>T1009224</t>
        </is>
      </c>
      <c r="B9226" t="inlineStr">
        <is>
          <t>2025-01-30</t>
        </is>
      </c>
      <c r="C9226" t="inlineStr">
        <is>
          <t>S024</t>
        </is>
      </c>
      <c r="D9226" t="inlineStr">
        <is>
          <t>Store_024</t>
        </is>
      </c>
      <c r="E9226" t="inlineStr">
        <is>
          <t>South</t>
        </is>
      </c>
      <c r="F9226" t="inlineStr">
        <is>
          <t>P0047</t>
        </is>
      </c>
      <c r="G9226" t="inlineStr">
        <is>
          <t>Prod_0047</t>
        </is>
      </c>
      <c r="H9226" t="inlineStr">
        <is>
          <t>Beverages</t>
        </is>
      </c>
      <c r="I9226" t="n">
        <v>3</v>
      </c>
      <c r="J9226" t="n">
        <v>422.85</v>
      </c>
      <c r="K9226" t="n">
        <v>0.15</v>
      </c>
      <c r="L9226">
        <f>I9226*J9226*(1-K9226)</f>
        <v/>
      </c>
      <c r="M9226">
        <f>VLOOKUP(F9226,Products!A:D,4,FALSE)*I9226</f>
        <v/>
      </c>
      <c r="N9226">
        <f>L9226-M9226</f>
        <v/>
      </c>
    </row>
    <row r="9227">
      <c r="A9227" t="inlineStr">
        <is>
          <t>T1009225</t>
        </is>
      </c>
      <c r="B9227" t="inlineStr">
        <is>
          <t>2023-08-22</t>
        </is>
      </c>
      <c r="C9227" t="inlineStr">
        <is>
          <t>S040</t>
        </is>
      </c>
      <c r="D9227" t="inlineStr">
        <is>
          <t>Store_040</t>
        </is>
      </c>
      <c r="E9227" t="inlineStr">
        <is>
          <t>Central</t>
        </is>
      </c>
      <c r="F9227" t="inlineStr">
        <is>
          <t>P0014</t>
        </is>
      </c>
      <c r="G9227" t="inlineStr">
        <is>
          <t>Prod_0014</t>
        </is>
      </c>
      <c r="H9227" t="inlineStr">
        <is>
          <t>Clothing</t>
        </is>
      </c>
      <c r="I9227" t="n">
        <v>7</v>
      </c>
      <c r="J9227" t="n">
        <v>354.94</v>
      </c>
      <c r="K9227" t="n">
        <v>0.1</v>
      </c>
      <c r="L9227">
        <f>I9227*J9227*(1-K9227)</f>
        <v/>
      </c>
      <c r="M9227">
        <f>VLOOKUP(F9227,Products!A:D,4,FALSE)*I9227</f>
        <v/>
      </c>
      <c r="N9227">
        <f>L9227-M9227</f>
        <v/>
      </c>
    </row>
    <row r="9228">
      <c r="A9228" t="inlineStr">
        <is>
          <t>T1009226</t>
        </is>
      </c>
      <c r="B9228" t="inlineStr">
        <is>
          <t>2025-01-19</t>
        </is>
      </c>
      <c r="C9228" t="inlineStr">
        <is>
          <t>S023</t>
        </is>
      </c>
      <c r="D9228" t="inlineStr">
        <is>
          <t>Store_023</t>
        </is>
      </c>
      <c r="E9228" t="inlineStr">
        <is>
          <t>South</t>
        </is>
      </c>
      <c r="F9228" t="inlineStr">
        <is>
          <t>P0017</t>
        </is>
      </c>
      <c r="G9228" t="inlineStr">
        <is>
          <t>Prod_0017</t>
        </is>
      </c>
      <c r="H9228" t="inlineStr">
        <is>
          <t>Food</t>
        </is>
      </c>
      <c r="I9228" t="n">
        <v>1</v>
      </c>
      <c r="J9228" t="n">
        <v>739.42</v>
      </c>
      <c r="K9228" t="n">
        <v>0.2</v>
      </c>
      <c r="L9228">
        <f>I9228*J9228*(1-K9228)</f>
        <v/>
      </c>
      <c r="M9228">
        <f>VLOOKUP(F9228,Products!A:D,4,FALSE)*I9228</f>
        <v/>
      </c>
      <c r="N9228">
        <f>L9228-M9228</f>
        <v/>
      </c>
    </row>
    <row r="9229">
      <c r="A9229" t="inlineStr">
        <is>
          <t>T1009227</t>
        </is>
      </c>
      <c r="B9229" t="inlineStr">
        <is>
          <t>2023-02-02</t>
        </is>
      </c>
      <c r="C9229" t="inlineStr">
        <is>
          <t>S038</t>
        </is>
      </c>
      <c r="D9229" t="inlineStr">
        <is>
          <t>Store_038</t>
        </is>
      </c>
      <c r="E9229" t="inlineStr">
        <is>
          <t>East</t>
        </is>
      </c>
      <c r="F9229" t="inlineStr">
        <is>
          <t>P0188</t>
        </is>
      </c>
      <c r="G9229" t="inlineStr">
        <is>
          <t>Prod_0188</t>
        </is>
      </c>
      <c r="H9229" t="inlineStr">
        <is>
          <t>Food</t>
        </is>
      </c>
      <c r="I9229" t="n">
        <v>5</v>
      </c>
      <c r="J9229" t="n">
        <v>610</v>
      </c>
      <c r="K9229" t="n">
        <v>0</v>
      </c>
      <c r="L9229">
        <f>I9229*J9229*(1-K9229)</f>
        <v/>
      </c>
      <c r="M9229">
        <f>VLOOKUP(F9229,Products!A:D,4,FALSE)*I9229</f>
        <v/>
      </c>
      <c r="N9229">
        <f>L9229-M9229</f>
        <v/>
      </c>
    </row>
    <row r="9230">
      <c r="A9230" t="inlineStr">
        <is>
          <t>T1009228</t>
        </is>
      </c>
      <c r="B9230" t="inlineStr">
        <is>
          <t>2023-08-28</t>
        </is>
      </c>
      <c r="C9230" t="inlineStr">
        <is>
          <t>S016</t>
        </is>
      </c>
      <c r="D9230" t="inlineStr">
        <is>
          <t>Store_016</t>
        </is>
      </c>
      <c r="E9230" t="inlineStr">
        <is>
          <t>West</t>
        </is>
      </c>
      <c r="F9230" t="inlineStr">
        <is>
          <t>P0017</t>
        </is>
      </c>
      <c r="G9230" t="inlineStr">
        <is>
          <t>Prod_0017</t>
        </is>
      </c>
      <c r="H9230" t="inlineStr">
        <is>
          <t>Food</t>
        </is>
      </c>
      <c r="I9230" t="n">
        <v>1</v>
      </c>
      <c r="J9230" t="n">
        <v>776.02</v>
      </c>
      <c r="K9230" t="n">
        <v>0.15</v>
      </c>
      <c r="L9230">
        <f>I9230*J9230*(1-K9230)</f>
        <v/>
      </c>
      <c r="M9230">
        <f>VLOOKUP(F9230,Products!A:D,4,FALSE)*I9230</f>
        <v/>
      </c>
      <c r="N9230">
        <f>L9230-M9230</f>
        <v/>
      </c>
    </row>
    <row r="9231">
      <c r="A9231" t="inlineStr">
        <is>
          <t>T1009229</t>
        </is>
      </c>
      <c r="B9231" t="inlineStr">
        <is>
          <t>2024-03-10</t>
        </is>
      </c>
      <c r="C9231" t="inlineStr">
        <is>
          <t>S020</t>
        </is>
      </c>
      <c r="D9231" t="inlineStr">
        <is>
          <t>Store_020</t>
        </is>
      </c>
      <c r="E9231" t="inlineStr">
        <is>
          <t>West</t>
        </is>
      </c>
      <c r="F9231" t="inlineStr">
        <is>
          <t>P0141</t>
        </is>
      </c>
      <c r="G9231" t="inlineStr">
        <is>
          <t>Prod_0141</t>
        </is>
      </c>
      <c r="H9231" t="inlineStr">
        <is>
          <t>Food</t>
        </is>
      </c>
      <c r="I9231" t="n">
        <v>4</v>
      </c>
      <c r="J9231" t="n">
        <v>749.9299999999999</v>
      </c>
      <c r="K9231" t="n">
        <v>0</v>
      </c>
      <c r="L9231">
        <f>I9231*J9231*(1-K9231)</f>
        <v/>
      </c>
      <c r="M9231">
        <f>VLOOKUP(F9231,Products!A:D,4,FALSE)*I9231</f>
        <v/>
      </c>
      <c r="N9231">
        <f>L9231-M9231</f>
        <v/>
      </c>
    </row>
    <row r="9232">
      <c r="A9232" t="inlineStr">
        <is>
          <t>T1009230</t>
        </is>
      </c>
      <c r="B9232" t="inlineStr">
        <is>
          <t>2023-08-13</t>
        </is>
      </c>
      <c r="C9232" t="inlineStr">
        <is>
          <t>S024</t>
        </is>
      </c>
      <c r="D9232" t="inlineStr">
        <is>
          <t>Store_024</t>
        </is>
      </c>
      <c r="E9232" t="inlineStr">
        <is>
          <t>South</t>
        </is>
      </c>
      <c r="F9232" t="inlineStr">
        <is>
          <t>P0184</t>
        </is>
      </c>
      <c r="G9232" t="inlineStr">
        <is>
          <t>Prod_0184</t>
        </is>
      </c>
      <c r="H9232" t="inlineStr">
        <is>
          <t>Beverages</t>
        </is>
      </c>
      <c r="I9232" t="n">
        <v>5</v>
      </c>
      <c r="J9232" t="n">
        <v>485.37</v>
      </c>
      <c r="K9232" t="n">
        <v>0.05</v>
      </c>
      <c r="L9232">
        <f>I9232*J9232*(1-K9232)</f>
        <v/>
      </c>
      <c r="M9232">
        <f>VLOOKUP(F9232,Products!A:D,4,FALSE)*I9232</f>
        <v/>
      </c>
      <c r="N9232">
        <f>L9232-M9232</f>
        <v/>
      </c>
    </row>
    <row r="9233">
      <c r="A9233" t="inlineStr">
        <is>
          <t>T1009231</t>
        </is>
      </c>
      <c r="B9233" t="inlineStr">
        <is>
          <t>2024-08-18</t>
        </is>
      </c>
      <c r="C9233" t="inlineStr">
        <is>
          <t>S033</t>
        </is>
      </c>
      <c r="D9233" t="inlineStr">
        <is>
          <t>Store_033</t>
        </is>
      </c>
      <c r="E9233" t="inlineStr">
        <is>
          <t>North</t>
        </is>
      </c>
      <c r="F9233" t="inlineStr">
        <is>
          <t>P0151</t>
        </is>
      </c>
      <c r="G9233" t="inlineStr">
        <is>
          <t>Prod_0151</t>
        </is>
      </c>
      <c r="H9233" t="inlineStr">
        <is>
          <t>Food</t>
        </is>
      </c>
      <c r="I9233" t="n">
        <v>9</v>
      </c>
      <c r="J9233" t="n">
        <v>934.13</v>
      </c>
      <c r="K9233" t="n">
        <v>0</v>
      </c>
      <c r="L9233">
        <f>I9233*J9233*(1-K9233)</f>
        <v/>
      </c>
      <c r="M9233">
        <f>VLOOKUP(F9233,Products!A:D,4,FALSE)*I9233</f>
        <v/>
      </c>
      <c r="N9233">
        <f>L9233-M9233</f>
        <v/>
      </c>
    </row>
    <row r="9234">
      <c r="A9234" t="inlineStr">
        <is>
          <t>T1009232</t>
        </is>
      </c>
      <c r="B9234" t="inlineStr">
        <is>
          <t>2024-07-06</t>
        </is>
      </c>
      <c r="C9234" t="inlineStr">
        <is>
          <t>S044</t>
        </is>
      </c>
      <c r="D9234" t="inlineStr">
        <is>
          <t>Store_044</t>
        </is>
      </c>
      <c r="E9234" t="inlineStr">
        <is>
          <t>North</t>
        </is>
      </c>
      <c r="F9234" t="inlineStr">
        <is>
          <t>P0025</t>
        </is>
      </c>
      <c r="G9234" t="inlineStr">
        <is>
          <t>Prod_0025</t>
        </is>
      </c>
      <c r="H9234" t="inlineStr">
        <is>
          <t>Beverages</t>
        </is>
      </c>
      <c r="I9234" t="n">
        <v>9</v>
      </c>
      <c r="J9234" t="n">
        <v>295.08</v>
      </c>
      <c r="K9234" t="n">
        <v>0</v>
      </c>
      <c r="L9234">
        <f>I9234*J9234*(1-K9234)</f>
        <v/>
      </c>
      <c r="M9234">
        <f>VLOOKUP(F9234,Products!A:D,4,FALSE)*I9234</f>
        <v/>
      </c>
      <c r="N9234">
        <f>L9234-M9234</f>
        <v/>
      </c>
    </row>
    <row r="9235">
      <c r="A9235" t="inlineStr">
        <is>
          <t>T1009233</t>
        </is>
      </c>
      <c r="B9235" t="inlineStr">
        <is>
          <t>2025-05-26</t>
        </is>
      </c>
      <c r="C9235" t="inlineStr">
        <is>
          <t>S008</t>
        </is>
      </c>
      <c r="D9235" t="inlineStr">
        <is>
          <t>Store_008</t>
        </is>
      </c>
      <c r="E9235" t="inlineStr">
        <is>
          <t>East</t>
        </is>
      </c>
      <c r="F9235" t="inlineStr">
        <is>
          <t>P0051</t>
        </is>
      </c>
      <c r="G9235" t="inlineStr">
        <is>
          <t>Prod_0051</t>
        </is>
      </c>
      <c r="H9235" t="inlineStr">
        <is>
          <t>Clothing</t>
        </is>
      </c>
      <c r="I9235" t="n">
        <v>9</v>
      </c>
      <c r="J9235" t="n">
        <v>78.98</v>
      </c>
      <c r="K9235" t="n">
        <v>0</v>
      </c>
      <c r="L9235">
        <f>I9235*J9235*(1-K9235)</f>
        <v/>
      </c>
      <c r="M9235">
        <f>VLOOKUP(F9235,Products!A:D,4,FALSE)*I9235</f>
        <v/>
      </c>
      <c r="N9235">
        <f>L9235-M9235</f>
        <v/>
      </c>
    </row>
    <row r="9236">
      <c r="A9236" t="inlineStr">
        <is>
          <t>T1009234</t>
        </is>
      </c>
      <c r="B9236" t="inlineStr">
        <is>
          <t>2025-09-04</t>
        </is>
      </c>
      <c r="C9236" t="inlineStr">
        <is>
          <t>S039</t>
        </is>
      </c>
      <c r="D9236" t="inlineStr">
        <is>
          <t>Store_039</t>
        </is>
      </c>
      <c r="E9236" t="inlineStr">
        <is>
          <t>North</t>
        </is>
      </c>
      <c r="F9236" t="inlineStr">
        <is>
          <t>P0099</t>
        </is>
      </c>
      <c r="G9236" t="inlineStr">
        <is>
          <t>Prod_0099</t>
        </is>
      </c>
      <c r="H9236" t="inlineStr">
        <is>
          <t>Beverages</t>
        </is>
      </c>
      <c r="I9236" t="n">
        <v>3</v>
      </c>
      <c r="J9236" t="n">
        <v>115.62</v>
      </c>
      <c r="K9236" t="n">
        <v>0.1</v>
      </c>
      <c r="L9236">
        <f>I9236*J9236*(1-K9236)</f>
        <v/>
      </c>
      <c r="M9236">
        <f>VLOOKUP(F9236,Products!A:D,4,FALSE)*I9236</f>
        <v/>
      </c>
      <c r="N9236">
        <f>L9236-M9236</f>
        <v/>
      </c>
    </row>
    <row r="9237">
      <c r="A9237" t="inlineStr">
        <is>
          <t>T1009235</t>
        </is>
      </c>
      <c r="B9237" t="inlineStr">
        <is>
          <t>2025-09-04</t>
        </is>
      </c>
      <c r="C9237" t="inlineStr">
        <is>
          <t>S005</t>
        </is>
      </c>
      <c r="D9237" t="inlineStr">
        <is>
          <t>Store_005</t>
        </is>
      </c>
      <c r="E9237" t="inlineStr">
        <is>
          <t>Central</t>
        </is>
      </c>
      <c r="F9237" t="inlineStr">
        <is>
          <t>P0007</t>
        </is>
      </c>
      <c r="G9237" t="inlineStr">
        <is>
          <t>Prod_0007</t>
        </is>
      </c>
      <c r="H9237" t="inlineStr">
        <is>
          <t>Food</t>
        </is>
      </c>
      <c r="I9237" t="n">
        <v>3</v>
      </c>
      <c r="J9237" t="n">
        <v>125.59</v>
      </c>
      <c r="K9237" t="n">
        <v>0.1</v>
      </c>
      <c r="L9237">
        <f>I9237*J9237*(1-K9237)</f>
        <v/>
      </c>
      <c r="M9237">
        <f>VLOOKUP(F9237,Products!A:D,4,FALSE)*I9237</f>
        <v/>
      </c>
      <c r="N9237">
        <f>L9237-M9237</f>
        <v/>
      </c>
    </row>
    <row r="9238">
      <c r="A9238" t="inlineStr">
        <is>
          <t>T1009236</t>
        </is>
      </c>
      <c r="B9238" t="inlineStr">
        <is>
          <t>2025-08-23</t>
        </is>
      </c>
      <c r="C9238" t="inlineStr">
        <is>
          <t>S012</t>
        </is>
      </c>
      <c r="D9238" t="inlineStr">
        <is>
          <t>Store_012</t>
        </is>
      </c>
      <c r="E9238" t="inlineStr">
        <is>
          <t>South</t>
        </is>
      </c>
      <c r="F9238" t="inlineStr">
        <is>
          <t>P0117</t>
        </is>
      </c>
      <c r="G9238" t="inlineStr">
        <is>
          <t>Prod_0117</t>
        </is>
      </c>
      <c r="H9238" t="inlineStr">
        <is>
          <t>Electronics</t>
        </is>
      </c>
      <c r="I9238" t="n">
        <v>9</v>
      </c>
      <c r="J9238" t="n">
        <v>462.01</v>
      </c>
      <c r="K9238" t="n">
        <v>0.15</v>
      </c>
      <c r="L9238">
        <f>I9238*J9238*(1-K9238)</f>
        <v/>
      </c>
      <c r="M9238">
        <f>VLOOKUP(F9238,Products!A:D,4,FALSE)*I9238</f>
        <v/>
      </c>
      <c r="N9238">
        <f>L9238-M9238</f>
        <v/>
      </c>
    </row>
    <row r="9239">
      <c r="A9239" t="inlineStr">
        <is>
          <t>T1009237</t>
        </is>
      </c>
      <c r="B9239" t="inlineStr">
        <is>
          <t>2023-10-27</t>
        </is>
      </c>
      <c r="C9239" t="inlineStr">
        <is>
          <t>S013</t>
        </is>
      </c>
      <c r="D9239" t="inlineStr">
        <is>
          <t>Store_013</t>
        </is>
      </c>
      <c r="E9239" t="inlineStr">
        <is>
          <t>North</t>
        </is>
      </c>
      <c r="F9239" t="inlineStr">
        <is>
          <t>P0097</t>
        </is>
      </c>
      <c r="G9239" t="inlineStr">
        <is>
          <t>Prod_0097</t>
        </is>
      </c>
      <c r="H9239" t="inlineStr">
        <is>
          <t>Clothing</t>
        </is>
      </c>
      <c r="I9239" t="n">
        <v>2</v>
      </c>
      <c r="J9239" t="n">
        <v>231.81</v>
      </c>
      <c r="K9239" t="n">
        <v>0.2</v>
      </c>
      <c r="L9239">
        <f>I9239*J9239*(1-K9239)</f>
        <v/>
      </c>
      <c r="M9239">
        <f>VLOOKUP(F9239,Products!A:D,4,FALSE)*I9239</f>
        <v/>
      </c>
      <c r="N9239">
        <f>L9239-M9239</f>
        <v/>
      </c>
    </row>
    <row r="9240">
      <c r="A9240" t="inlineStr">
        <is>
          <t>T1009238</t>
        </is>
      </c>
      <c r="B9240" t="inlineStr">
        <is>
          <t>2025-05-02</t>
        </is>
      </c>
      <c r="C9240" t="inlineStr">
        <is>
          <t>S031</t>
        </is>
      </c>
      <c r="D9240" t="inlineStr">
        <is>
          <t>Store_031</t>
        </is>
      </c>
      <c r="E9240" t="inlineStr">
        <is>
          <t>Central</t>
        </is>
      </c>
      <c r="F9240" t="inlineStr">
        <is>
          <t>P0185</t>
        </is>
      </c>
      <c r="G9240" t="inlineStr">
        <is>
          <t>Prod_0185</t>
        </is>
      </c>
      <c r="H9240" t="inlineStr">
        <is>
          <t>Food</t>
        </is>
      </c>
      <c r="I9240" t="n">
        <v>3</v>
      </c>
      <c r="J9240" t="n">
        <v>335.24</v>
      </c>
      <c r="K9240" t="n">
        <v>0.15</v>
      </c>
      <c r="L9240">
        <f>I9240*J9240*(1-K9240)</f>
        <v/>
      </c>
      <c r="M9240">
        <f>VLOOKUP(F9240,Products!A:D,4,FALSE)*I9240</f>
        <v/>
      </c>
      <c r="N9240">
        <f>L9240-M9240</f>
        <v/>
      </c>
    </row>
    <row r="9241">
      <c r="A9241" t="inlineStr">
        <is>
          <t>T1009239</t>
        </is>
      </c>
      <c r="B9241" t="inlineStr">
        <is>
          <t>2024-09-28</t>
        </is>
      </c>
      <c r="C9241" t="inlineStr">
        <is>
          <t>S008</t>
        </is>
      </c>
      <c r="D9241" t="inlineStr">
        <is>
          <t>Store_008</t>
        </is>
      </c>
      <c r="E9241" t="inlineStr">
        <is>
          <t>East</t>
        </is>
      </c>
      <c r="F9241" t="inlineStr">
        <is>
          <t>P0042</t>
        </is>
      </c>
      <c r="G9241" t="inlineStr">
        <is>
          <t>Prod_0042</t>
        </is>
      </c>
      <c r="H9241" t="inlineStr">
        <is>
          <t>Electronics</t>
        </is>
      </c>
      <c r="I9241" t="n">
        <v>9</v>
      </c>
      <c r="J9241" t="n">
        <v>695.65</v>
      </c>
      <c r="K9241" t="n">
        <v>0.1</v>
      </c>
      <c r="L9241">
        <f>I9241*J9241*(1-K9241)</f>
        <v/>
      </c>
      <c r="M9241">
        <f>VLOOKUP(F9241,Products!A:D,4,FALSE)*I9241</f>
        <v/>
      </c>
      <c r="N9241">
        <f>L9241-M9241</f>
        <v/>
      </c>
    </row>
    <row r="9242">
      <c r="A9242" t="inlineStr">
        <is>
          <t>T1009240</t>
        </is>
      </c>
      <c r="B9242" t="inlineStr">
        <is>
          <t>2024-05-27</t>
        </is>
      </c>
      <c r="C9242" t="inlineStr">
        <is>
          <t>S046</t>
        </is>
      </c>
      <c r="D9242" t="inlineStr">
        <is>
          <t>Store_046</t>
        </is>
      </c>
      <c r="E9242" t="inlineStr">
        <is>
          <t>South</t>
        </is>
      </c>
      <c r="F9242" t="inlineStr">
        <is>
          <t>P0086</t>
        </is>
      </c>
      <c r="G9242" t="inlineStr">
        <is>
          <t>Prod_0086</t>
        </is>
      </c>
      <c r="H9242" t="inlineStr">
        <is>
          <t>Stationery</t>
        </is>
      </c>
      <c r="I9242" t="n">
        <v>6</v>
      </c>
      <c r="J9242" t="n">
        <v>1029.44</v>
      </c>
      <c r="K9242" t="n">
        <v>0</v>
      </c>
      <c r="L9242">
        <f>I9242*J9242*(1-K9242)</f>
        <v/>
      </c>
      <c r="M9242">
        <f>VLOOKUP(F9242,Products!A:D,4,FALSE)*I9242</f>
        <v/>
      </c>
      <c r="N9242">
        <f>L9242-M9242</f>
        <v/>
      </c>
    </row>
    <row r="9243">
      <c r="A9243" t="inlineStr">
        <is>
          <t>T1009241</t>
        </is>
      </c>
      <c r="B9243" t="inlineStr">
        <is>
          <t>2025-09-02</t>
        </is>
      </c>
      <c r="C9243" t="inlineStr">
        <is>
          <t>S049</t>
        </is>
      </c>
      <c r="D9243" t="inlineStr">
        <is>
          <t>Store_049</t>
        </is>
      </c>
      <c r="E9243" t="inlineStr">
        <is>
          <t>North</t>
        </is>
      </c>
      <c r="F9243" t="inlineStr">
        <is>
          <t>P0133</t>
        </is>
      </c>
      <c r="G9243" t="inlineStr">
        <is>
          <t>Prod_0133</t>
        </is>
      </c>
      <c r="H9243" t="inlineStr">
        <is>
          <t>Stationery</t>
        </is>
      </c>
      <c r="I9243" t="n">
        <v>3</v>
      </c>
      <c r="J9243" t="n">
        <v>416.29</v>
      </c>
      <c r="K9243" t="n">
        <v>0</v>
      </c>
      <c r="L9243">
        <f>I9243*J9243*(1-K9243)</f>
        <v/>
      </c>
      <c r="M9243">
        <f>VLOOKUP(F9243,Products!A:D,4,FALSE)*I9243</f>
        <v/>
      </c>
      <c r="N9243">
        <f>L9243-M9243</f>
        <v/>
      </c>
    </row>
    <row r="9244">
      <c r="A9244" t="inlineStr">
        <is>
          <t>T1009242</t>
        </is>
      </c>
      <c r="B9244" t="inlineStr">
        <is>
          <t>2023-09-19</t>
        </is>
      </c>
      <c r="C9244" t="inlineStr">
        <is>
          <t>S007</t>
        </is>
      </c>
      <c r="D9244" t="inlineStr">
        <is>
          <t>Store_007</t>
        </is>
      </c>
      <c r="E9244" t="inlineStr">
        <is>
          <t>East</t>
        </is>
      </c>
      <c r="F9244" t="inlineStr">
        <is>
          <t>P0054</t>
        </is>
      </c>
      <c r="G9244" t="inlineStr">
        <is>
          <t>Prod_0054</t>
        </is>
      </c>
      <c r="H9244" t="inlineStr">
        <is>
          <t>Food</t>
        </is>
      </c>
      <c r="I9244" t="n">
        <v>1</v>
      </c>
      <c r="J9244" t="n">
        <v>406.56</v>
      </c>
      <c r="K9244" t="n">
        <v>0.15</v>
      </c>
      <c r="L9244">
        <f>I9244*J9244*(1-K9244)</f>
        <v/>
      </c>
      <c r="M9244">
        <f>VLOOKUP(F9244,Products!A:D,4,FALSE)*I9244</f>
        <v/>
      </c>
      <c r="N9244">
        <f>L9244-M9244</f>
        <v/>
      </c>
    </row>
    <row r="9245">
      <c r="A9245" t="inlineStr">
        <is>
          <t>T1009243</t>
        </is>
      </c>
      <c r="B9245" t="inlineStr">
        <is>
          <t>2023-07-24</t>
        </is>
      </c>
      <c r="C9245" t="inlineStr">
        <is>
          <t>S049</t>
        </is>
      </c>
      <c r="D9245" t="inlineStr">
        <is>
          <t>Store_049</t>
        </is>
      </c>
      <c r="E9245" t="inlineStr">
        <is>
          <t>North</t>
        </is>
      </c>
      <c r="F9245" t="inlineStr">
        <is>
          <t>P0125</t>
        </is>
      </c>
      <c r="G9245" t="inlineStr">
        <is>
          <t>Prod_0125</t>
        </is>
      </c>
      <c r="H9245" t="inlineStr">
        <is>
          <t>Toys</t>
        </is>
      </c>
      <c r="I9245" t="n">
        <v>7</v>
      </c>
      <c r="J9245" t="n">
        <v>248.41</v>
      </c>
      <c r="K9245" t="n">
        <v>0</v>
      </c>
      <c r="L9245">
        <f>I9245*J9245*(1-K9245)</f>
        <v/>
      </c>
      <c r="M9245">
        <f>VLOOKUP(F9245,Products!A:D,4,FALSE)*I9245</f>
        <v/>
      </c>
      <c r="N9245">
        <f>L9245-M9245</f>
        <v/>
      </c>
    </row>
    <row r="9246">
      <c r="A9246" t="inlineStr">
        <is>
          <t>T1009244</t>
        </is>
      </c>
      <c r="B9246" t="inlineStr">
        <is>
          <t>2023-07-28</t>
        </is>
      </c>
      <c r="C9246" t="inlineStr">
        <is>
          <t>S017</t>
        </is>
      </c>
      <c r="D9246" t="inlineStr">
        <is>
          <t>Store_017</t>
        </is>
      </c>
      <c r="E9246" t="inlineStr">
        <is>
          <t>South</t>
        </is>
      </c>
      <c r="F9246" t="inlineStr">
        <is>
          <t>P0145</t>
        </is>
      </c>
      <c r="G9246" t="inlineStr">
        <is>
          <t>Prod_0145</t>
        </is>
      </c>
      <c r="H9246" t="inlineStr">
        <is>
          <t>Electronics</t>
        </is>
      </c>
      <c r="I9246" t="n">
        <v>1</v>
      </c>
      <c r="J9246" t="n">
        <v>543.52</v>
      </c>
      <c r="K9246" t="n">
        <v>0</v>
      </c>
      <c r="L9246">
        <f>I9246*J9246*(1-K9246)</f>
        <v/>
      </c>
      <c r="M9246">
        <f>VLOOKUP(F9246,Products!A:D,4,FALSE)*I9246</f>
        <v/>
      </c>
      <c r="N9246">
        <f>L9246-M9246</f>
        <v/>
      </c>
    </row>
    <row r="9247">
      <c r="A9247" t="inlineStr">
        <is>
          <t>T1009245</t>
        </is>
      </c>
      <c r="B9247" t="inlineStr">
        <is>
          <t>2024-11-12</t>
        </is>
      </c>
      <c r="C9247" t="inlineStr">
        <is>
          <t>S042</t>
        </is>
      </c>
      <c r="D9247" t="inlineStr">
        <is>
          <t>Store_042</t>
        </is>
      </c>
      <c r="E9247" t="inlineStr">
        <is>
          <t>Central</t>
        </is>
      </c>
      <c r="F9247" t="inlineStr">
        <is>
          <t>P0006</t>
        </is>
      </c>
      <c r="G9247" t="inlineStr">
        <is>
          <t>Prod_0006</t>
        </is>
      </c>
      <c r="H9247" t="inlineStr">
        <is>
          <t>Food</t>
        </is>
      </c>
      <c r="I9247" t="n">
        <v>4</v>
      </c>
      <c r="J9247" t="n">
        <v>759.62</v>
      </c>
      <c r="K9247" t="n">
        <v>0</v>
      </c>
      <c r="L9247">
        <f>I9247*J9247*(1-K9247)</f>
        <v/>
      </c>
      <c r="M9247">
        <f>VLOOKUP(F9247,Products!A:D,4,FALSE)*I9247</f>
        <v/>
      </c>
      <c r="N9247">
        <f>L9247-M9247</f>
        <v/>
      </c>
    </row>
    <row r="9248">
      <c r="A9248" t="inlineStr">
        <is>
          <t>T1009246</t>
        </is>
      </c>
      <c r="B9248" t="inlineStr">
        <is>
          <t>2023-02-17</t>
        </is>
      </c>
      <c r="C9248" t="inlineStr">
        <is>
          <t>S006</t>
        </is>
      </c>
      <c r="D9248" t="inlineStr">
        <is>
          <t>Store_006</t>
        </is>
      </c>
      <c r="E9248" t="inlineStr">
        <is>
          <t>East</t>
        </is>
      </c>
      <c r="F9248" t="inlineStr">
        <is>
          <t>P0088</t>
        </is>
      </c>
      <c r="G9248" t="inlineStr">
        <is>
          <t>Prod_0088</t>
        </is>
      </c>
      <c r="H9248" t="inlineStr">
        <is>
          <t>Toys</t>
        </is>
      </c>
      <c r="I9248" t="n">
        <v>2</v>
      </c>
      <c r="J9248" t="n">
        <v>639.6900000000001</v>
      </c>
      <c r="K9248" t="n">
        <v>0.15</v>
      </c>
      <c r="L9248">
        <f>I9248*J9248*(1-K9248)</f>
        <v/>
      </c>
      <c r="M9248">
        <f>VLOOKUP(F9248,Products!A:D,4,FALSE)*I9248</f>
        <v/>
      </c>
      <c r="N9248">
        <f>L9248-M9248</f>
        <v/>
      </c>
    </row>
    <row r="9249">
      <c r="A9249" t="inlineStr">
        <is>
          <t>T1009247</t>
        </is>
      </c>
      <c r="B9249" t="inlineStr">
        <is>
          <t>2024-04-15</t>
        </is>
      </c>
      <c r="C9249" t="inlineStr">
        <is>
          <t>S015</t>
        </is>
      </c>
      <c r="D9249" t="inlineStr">
        <is>
          <t>Store_015</t>
        </is>
      </c>
      <c r="E9249" t="inlineStr">
        <is>
          <t>North</t>
        </is>
      </c>
      <c r="F9249" t="inlineStr">
        <is>
          <t>P0036</t>
        </is>
      </c>
      <c r="G9249" t="inlineStr">
        <is>
          <t>Prod_0036</t>
        </is>
      </c>
      <c r="H9249" t="inlineStr">
        <is>
          <t>Clothing</t>
        </is>
      </c>
      <c r="I9249" t="n">
        <v>9</v>
      </c>
      <c r="J9249" t="n">
        <v>418.23</v>
      </c>
      <c r="K9249" t="n">
        <v>0</v>
      </c>
      <c r="L9249">
        <f>I9249*J9249*(1-K9249)</f>
        <v/>
      </c>
      <c r="M9249">
        <f>VLOOKUP(F9249,Products!A:D,4,FALSE)*I9249</f>
        <v/>
      </c>
      <c r="N9249">
        <f>L9249-M9249</f>
        <v/>
      </c>
    </row>
    <row r="9250">
      <c r="A9250" t="inlineStr">
        <is>
          <t>T1009248</t>
        </is>
      </c>
      <c r="B9250" t="inlineStr">
        <is>
          <t>2023-12-19</t>
        </is>
      </c>
      <c r="C9250" t="inlineStr">
        <is>
          <t>S027</t>
        </is>
      </c>
      <c r="D9250" t="inlineStr">
        <is>
          <t>Store_027</t>
        </is>
      </c>
      <c r="E9250" t="inlineStr">
        <is>
          <t>South</t>
        </is>
      </c>
      <c r="F9250" t="inlineStr">
        <is>
          <t>P0167</t>
        </is>
      </c>
      <c r="G9250" t="inlineStr">
        <is>
          <t>Prod_0167</t>
        </is>
      </c>
      <c r="H9250" t="inlineStr">
        <is>
          <t>Beverages</t>
        </is>
      </c>
      <c r="I9250" t="n">
        <v>3</v>
      </c>
      <c r="J9250" t="n">
        <v>513.85</v>
      </c>
      <c r="K9250" t="n">
        <v>0.05</v>
      </c>
      <c r="L9250">
        <f>I9250*J9250*(1-K9250)</f>
        <v/>
      </c>
      <c r="M9250">
        <f>VLOOKUP(F9250,Products!A:D,4,FALSE)*I9250</f>
        <v/>
      </c>
      <c r="N9250">
        <f>L9250-M9250</f>
        <v/>
      </c>
    </row>
    <row r="9251">
      <c r="A9251" t="inlineStr">
        <is>
          <t>T1009249</t>
        </is>
      </c>
      <c r="B9251" t="inlineStr">
        <is>
          <t>2025-01-31</t>
        </is>
      </c>
      <c r="C9251" t="inlineStr">
        <is>
          <t>S012</t>
        </is>
      </c>
      <c r="D9251" t="inlineStr">
        <is>
          <t>Store_012</t>
        </is>
      </c>
      <c r="E9251" t="inlineStr">
        <is>
          <t>South</t>
        </is>
      </c>
      <c r="F9251" t="inlineStr">
        <is>
          <t>P0017</t>
        </is>
      </c>
      <c r="G9251" t="inlineStr">
        <is>
          <t>Prod_0017</t>
        </is>
      </c>
      <c r="H9251" t="inlineStr">
        <is>
          <t>Food</t>
        </is>
      </c>
      <c r="I9251" t="n">
        <v>3</v>
      </c>
      <c r="J9251" t="n">
        <v>812.96</v>
      </c>
      <c r="K9251" t="n">
        <v>0</v>
      </c>
      <c r="L9251">
        <f>I9251*J9251*(1-K9251)</f>
        <v/>
      </c>
      <c r="M9251">
        <f>VLOOKUP(F9251,Products!A:D,4,FALSE)*I9251</f>
        <v/>
      </c>
      <c r="N9251">
        <f>L9251-M9251</f>
        <v/>
      </c>
    </row>
    <row r="9252">
      <c r="A9252" t="inlineStr">
        <is>
          <t>T1009250</t>
        </is>
      </c>
      <c r="B9252" t="inlineStr">
        <is>
          <t>2023-01-31</t>
        </is>
      </c>
      <c r="C9252" t="inlineStr">
        <is>
          <t>S015</t>
        </is>
      </c>
      <c r="D9252" t="inlineStr">
        <is>
          <t>Store_015</t>
        </is>
      </c>
      <c r="E9252" t="inlineStr">
        <is>
          <t>North</t>
        </is>
      </c>
      <c r="F9252" t="inlineStr">
        <is>
          <t>P0156</t>
        </is>
      </c>
      <c r="G9252" t="inlineStr">
        <is>
          <t>Prod_0156</t>
        </is>
      </c>
      <c r="H9252" t="inlineStr">
        <is>
          <t>Toys</t>
        </is>
      </c>
      <c r="I9252" t="n">
        <v>9</v>
      </c>
      <c r="J9252" t="n">
        <v>463.77</v>
      </c>
      <c r="K9252" t="n">
        <v>0.05</v>
      </c>
      <c r="L9252">
        <f>I9252*J9252*(1-K9252)</f>
        <v/>
      </c>
      <c r="M9252">
        <f>VLOOKUP(F9252,Products!A:D,4,FALSE)*I9252</f>
        <v/>
      </c>
      <c r="N9252">
        <f>L9252-M9252</f>
        <v/>
      </c>
    </row>
    <row r="9253">
      <c r="A9253" t="inlineStr">
        <is>
          <t>T1009251</t>
        </is>
      </c>
      <c r="B9253" t="inlineStr">
        <is>
          <t>2025-06-17</t>
        </is>
      </c>
      <c r="C9253" t="inlineStr">
        <is>
          <t>S022</t>
        </is>
      </c>
      <c r="D9253" t="inlineStr">
        <is>
          <t>Store_022</t>
        </is>
      </c>
      <c r="E9253" t="inlineStr">
        <is>
          <t>East</t>
        </is>
      </c>
      <c r="F9253" t="inlineStr">
        <is>
          <t>P0173</t>
        </is>
      </c>
      <c r="G9253" t="inlineStr">
        <is>
          <t>Prod_0173</t>
        </is>
      </c>
      <c r="H9253" t="inlineStr">
        <is>
          <t>Toys</t>
        </is>
      </c>
      <c r="I9253" t="n">
        <v>6</v>
      </c>
      <c r="J9253" t="n">
        <v>911.8200000000001</v>
      </c>
      <c r="K9253" t="n">
        <v>0</v>
      </c>
      <c r="L9253">
        <f>I9253*J9253*(1-K9253)</f>
        <v/>
      </c>
      <c r="M9253">
        <f>VLOOKUP(F9253,Products!A:D,4,FALSE)*I9253</f>
        <v/>
      </c>
      <c r="N9253">
        <f>L9253-M9253</f>
        <v/>
      </c>
    </row>
    <row r="9254">
      <c r="A9254" t="inlineStr">
        <is>
          <t>T1009252</t>
        </is>
      </c>
      <c r="B9254" t="inlineStr">
        <is>
          <t>2024-02-20</t>
        </is>
      </c>
      <c r="C9254" t="inlineStr">
        <is>
          <t>S014</t>
        </is>
      </c>
      <c r="D9254" t="inlineStr">
        <is>
          <t>Store_014</t>
        </is>
      </c>
      <c r="E9254" t="inlineStr">
        <is>
          <t>West</t>
        </is>
      </c>
      <c r="F9254" t="inlineStr">
        <is>
          <t>P0096</t>
        </is>
      </c>
      <c r="G9254" t="inlineStr">
        <is>
          <t>Prod_0096</t>
        </is>
      </c>
      <c r="H9254" t="inlineStr">
        <is>
          <t>Beverages</t>
        </is>
      </c>
      <c r="I9254" t="n">
        <v>7</v>
      </c>
      <c r="J9254" t="n">
        <v>370.13</v>
      </c>
      <c r="K9254" t="n">
        <v>0</v>
      </c>
      <c r="L9254">
        <f>I9254*J9254*(1-K9254)</f>
        <v/>
      </c>
      <c r="M9254">
        <f>VLOOKUP(F9254,Products!A:D,4,FALSE)*I9254</f>
        <v/>
      </c>
      <c r="N9254">
        <f>L9254-M9254</f>
        <v/>
      </c>
    </row>
    <row r="9255">
      <c r="A9255" t="inlineStr">
        <is>
          <t>T1009253</t>
        </is>
      </c>
      <c r="B9255" t="inlineStr">
        <is>
          <t>2024-02-14</t>
        </is>
      </c>
      <c r="C9255" t="inlineStr">
        <is>
          <t>S014</t>
        </is>
      </c>
      <c r="D9255" t="inlineStr">
        <is>
          <t>Store_014</t>
        </is>
      </c>
      <c r="E9255" t="inlineStr">
        <is>
          <t>West</t>
        </is>
      </c>
      <c r="F9255" t="inlineStr">
        <is>
          <t>P0171</t>
        </is>
      </c>
      <c r="G9255" t="inlineStr">
        <is>
          <t>Prod_0171</t>
        </is>
      </c>
      <c r="H9255" t="inlineStr">
        <is>
          <t>Household</t>
        </is>
      </c>
      <c r="I9255" t="n">
        <v>5</v>
      </c>
      <c r="J9255" t="n">
        <v>330.45</v>
      </c>
      <c r="K9255" t="n">
        <v>0.05</v>
      </c>
      <c r="L9255">
        <f>I9255*J9255*(1-K9255)</f>
        <v/>
      </c>
      <c r="M9255">
        <f>VLOOKUP(F9255,Products!A:D,4,FALSE)*I9255</f>
        <v/>
      </c>
      <c r="N9255">
        <f>L9255-M9255</f>
        <v/>
      </c>
    </row>
    <row r="9256">
      <c r="A9256" t="inlineStr">
        <is>
          <t>T1009254</t>
        </is>
      </c>
      <c r="B9256" t="inlineStr">
        <is>
          <t>2024-03-21</t>
        </is>
      </c>
      <c r="C9256" t="inlineStr">
        <is>
          <t>S013</t>
        </is>
      </c>
      <c r="D9256" t="inlineStr">
        <is>
          <t>Store_013</t>
        </is>
      </c>
      <c r="E9256" t="inlineStr">
        <is>
          <t>North</t>
        </is>
      </c>
      <c r="F9256" t="inlineStr">
        <is>
          <t>P0131</t>
        </is>
      </c>
      <c r="G9256" t="inlineStr">
        <is>
          <t>Prod_0131</t>
        </is>
      </c>
      <c r="H9256" t="inlineStr">
        <is>
          <t>Beverages</t>
        </is>
      </c>
      <c r="I9256" t="n">
        <v>6</v>
      </c>
      <c r="J9256" t="n">
        <v>419.89</v>
      </c>
      <c r="K9256" t="n">
        <v>0.15</v>
      </c>
      <c r="L9256">
        <f>I9256*J9256*(1-K9256)</f>
        <v/>
      </c>
      <c r="M9256">
        <f>VLOOKUP(F9256,Products!A:D,4,FALSE)*I9256</f>
        <v/>
      </c>
      <c r="N9256">
        <f>L9256-M9256</f>
        <v/>
      </c>
    </row>
    <row r="9257">
      <c r="A9257" t="inlineStr">
        <is>
          <t>T1009255</t>
        </is>
      </c>
      <c r="B9257" t="inlineStr">
        <is>
          <t>2025-06-18</t>
        </is>
      </c>
      <c r="C9257" t="inlineStr">
        <is>
          <t>S030</t>
        </is>
      </c>
      <c r="D9257" t="inlineStr">
        <is>
          <t>Store_030</t>
        </is>
      </c>
      <c r="E9257" t="inlineStr">
        <is>
          <t>North</t>
        </is>
      </c>
      <c r="F9257" t="inlineStr">
        <is>
          <t>P0103</t>
        </is>
      </c>
      <c r="G9257" t="inlineStr">
        <is>
          <t>Prod_0103</t>
        </is>
      </c>
      <c r="H9257" t="inlineStr">
        <is>
          <t>Stationery</t>
        </is>
      </c>
      <c r="I9257" t="n">
        <v>3</v>
      </c>
      <c r="J9257" t="n">
        <v>768.3099999999999</v>
      </c>
      <c r="K9257" t="n">
        <v>0</v>
      </c>
      <c r="L9257">
        <f>I9257*J9257*(1-K9257)</f>
        <v/>
      </c>
      <c r="M9257">
        <f>VLOOKUP(F9257,Products!A:D,4,FALSE)*I9257</f>
        <v/>
      </c>
      <c r="N9257">
        <f>L9257-M9257</f>
        <v/>
      </c>
    </row>
    <row r="9258">
      <c r="A9258" t="inlineStr">
        <is>
          <t>T1009256</t>
        </is>
      </c>
      <c r="B9258" t="inlineStr">
        <is>
          <t>2024-11-04</t>
        </is>
      </c>
      <c r="C9258" t="inlineStr">
        <is>
          <t>S019</t>
        </is>
      </c>
      <c r="D9258" t="inlineStr">
        <is>
          <t>Store_019</t>
        </is>
      </c>
      <c r="E9258" t="inlineStr">
        <is>
          <t>East</t>
        </is>
      </c>
      <c r="F9258" t="inlineStr">
        <is>
          <t>P0043</t>
        </is>
      </c>
      <c r="G9258" t="inlineStr">
        <is>
          <t>Prod_0043</t>
        </is>
      </c>
      <c r="H9258" t="inlineStr">
        <is>
          <t>Food</t>
        </is>
      </c>
      <c r="I9258" t="n">
        <v>5</v>
      </c>
      <c r="J9258" t="n">
        <v>202.07</v>
      </c>
      <c r="K9258" t="n">
        <v>0.05</v>
      </c>
      <c r="L9258">
        <f>I9258*J9258*(1-K9258)</f>
        <v/>
      </c>
      <c r="M9258">
        <f>VLOOKUP(F9258,Products!A:D,4,FALSE)*I9258</f>
        <v/>
      </c>
      <c r="N9258">
        <f>L9258-M9258</f>
        <v/>
      </c>
    </row>
    <row r="9259">
      <c r="A9259" t="inlineStr">
        <is>
          <t>T1009257</t>
        </is>
      </c>
      <c r="B9259" t="inlineStr">
        <is>
          <t>2025-06-26</t>
        </is>
      </c>
      <c r="C9259" t="inlineStr">
        <is>
          <t>S030</t>
        </is>
      </c>
      <c r="D9259" t="inlineStr">
        <is>
          <t>Store_030</t>
        </is>
      </c>
      <c r="E9259" t="inlineStr">
        <is>
          <t>North</t>
        </is>
      </c>
      <c r="F9259" t="inlineStr">
        <is>
          <t>P0165</t>
        </is>
      </c>
      <c r="G9259" t="inlineStr">
        <is>
          <t>Prod_0165</t>
        </is>
      </c>
      <c r="H9259" t="inlineStr">
        <is>
          <t>Clothing</t>
        </is>
      </c>
      <c r="I9259" t="n">
        <v>5</v>
      </c>
      <c r="J9259" t="n">
        <v>547.05</v>
      </c>
      <c r="K9259" t="n">
        <v>0</v>
      </c>
      <c r="L9259">
        <f>I9259*J9259*(1-K9259)</f>
        <v/>
      </c>
      <c r="M9259">
        <f>VLOOKUP(F9259,Products!A:D,4,FALSE)*I9259</f>
        <v/>
      </c>
      <c r="N9259">
        <f>L9259-M9259</f>
        <v/>
      </c>
    </row>
    <row r="9260">
      <c r="A9260" t="inlineStr">
        <is>
          <t>T1009258</t>
        </is>
      </c>
      <c r="B9260" t="inlineStr">
        <is>
          <t>2024-01-13</t>
        </is>
      </c>
      <c r="C9260" t="inlineStr">
        <is>
          <t>S013</t>
        </is>
      </c>
      <c r="D9260" t="inlineStr">
        <is>
          <t>Store_013</t>
        </is>
      </c>
      <c r="E9260" t="inlineStr">
        <is>
          <t>North</t>
        </is>
      </c>
      <c r="F9260" t="inlineStr">
        <is>
          <t>P0062</t>
        </is>
      </c>
      <c r="G9260" t="inlineStr">
        <is>
          <t>Prod_0062</t>
        </is>
      </c>
      <c r="H9260" t="inlineStr">
        <is>
          <t>Beverages</t>
        </is>
      </c>
      <c r="I9260" t="n">
        <v>6</v>
      </c>
      <c r="J9260" t="n">
        <v>604.4400000000001</v>
      </c>
      <c r="K9260" t="n">
        <v>0.1</v>
      </c>
      <c r="L9260">
        <f>I9260*J9260*(1-K9260)</f>
        <v/>
      </c>
      <c r="M9260">
        <f>VLOOKUP(F9260,Products!A:D,4,FALSE)*I9260</f>
        <v/>
      </c>
      <c r="N9260">
        <f>L9260-M9260</f>
        <v/>
      </c>
    </row>
    <row r="9261">
      <c r="A9261" t="inlineStr">
        <is>
          <t>T1009259</t>
        </is>
      </c>
      <c r="B9261" t="inlineStr">
        <is>
          <t>2023-05-14</t>
        </is>
      </c>
      <c r="C9261" t="inlineStr">
        <is>
          <t>S007</t>
        </is>
      </c>
      <c r="D9261" t="inlineStr">
        <is>
          <t>Store_007</t>
        </is>
      </c>
      <c r="E9261" t="inlineStr">
        <is>
          <t>East</t>
        </is>
      </c>
      <c r="F9261" t="inlineStr">
        <is>
          <t>P0020</t>
        </is>
      </c>
      <c r="G9261" t="inlineStr">
        <is>
          <t>Prod_0020</t>
        </is>
      </c>
      <c r="H9261" t="inlineStr">
        <is>
          <t>Beverages</t>
        </is>
      </c>
      <c r="I9261" t="n">
        <v>2</v>
      </c>
      <c r="J9261" t="n">
        <v>549.96</v>
      </c>
      <c r="K9261" t="n">
        <v>0.15</v>
      </c>
      <c r="L9261">
        <f>I9261*J9261*(1-K9261)</f>
        <v/>
      </c>
      <c r="M9261">
        <f>VLOOKUP(F9261,Products!A:D,4,FALSE)*I9261</f>
        <v/>
      </c>
      <c r="N9261">
        <f>L9261-M9261</f>
        <v/>
      </c>
    </row>
    <row r="9262">
      <c r="A9262" t="inlineStr">
        <is>
          <t>T1009260</t>
        </is>
      </c>
      <c r="B9262" t="inlineStr">
        <is>
          <t>2023-06-13</t>
        </is>
      </c>
      <c r="C9262" t="inlineStr">
        <is>
          <t>S036</t>
        </is>
      </c>
      <c r="D9262" t="inlineStr">
        <is>
          <t>Store_036</t>
        </is>
      </c>
      <c r="E9262" t="inlineStr">
        <is>
          <t>Central</t>
        </is>
      </c>
      <c r="F9262" t="inlineStr">
        <is>
          <t>P0180</t>
        </is>
      </c>
      <c r="G9262" t="inlineStr">
        <is>
          <t>Prod_0180</t>
        </is>
      </c>
      <c r="H9262" t="inlineStr">
        <is>
          <t>Clothing</t>
        </is>
      </c>
      <c r="I9262" t="n">
        <v>9</v>
      </c>
      <c r="J9262" t="n">
        <v>531.97</v>
      </c>
      <c r="K9262" t="n">
        <v>0</v>
      </c>
      <c r="L9262">
        <f>I9262*J9262*(1-K9262)</f>
        <v/>
      </c>
      <c r="M9262">
        <f>VLOOKUP(F9262,Products!A:D,4,FALSE)*I9262</f>
        <v/>
      </c>
      <c r="N9262">
        <f>L9262-M9262</f>
        <v/>
      </c>
    </row>
    <row r="9263">
      <c r="A9263" t="inlineStr">
        <is>
          <t>T1009261</t>
        </is>
      </c>
      <c r="B9263" t="inlineStr">
        <is>
          <t>2024-11-24</t>
        </is>
      </c>
      <c r="C9263" t="inlineStr">
        <is>
          <t>S009</t>
        </is>
      </c>
      <c r="D9263" t="inlineStr">
        <is>
          <t>Store_009</t>
        </is>
      </c>
      <c r="E9263" t="inlineStr">
        <is>
          <t>Central</t>
        </is>
      </c>
      <c r="F9263" t="inlineStr">
        <is>
          <t>P0126</t>
        </is>
      </c>
      <c r="G9263" t="inlineStr">
        <is>
          <t>Prod_0126</t>
        </is>
      </c>
      <c r="H9263" t="inlineStr">
        <is>
          <t>Toys</t>
        </is>
      </c>
      <c r="I9263" t="n">
        <v>8</v>
      </c>
      <c r="J9263" t="n">
        <v>379.54</v>
      </c>
      <c r="K9263" t="n">
        <v>0.1</v>
      </c>
      <c r="L9263">
        <f>I9263*J9263*(1-K9263)</f>
        <v/>
      </c>
      <c r="M9263">
        <f>VLOOKUP(F9263,Products!A:D,4,FALSE)*I9263</f>
        <v/>
      </c>
      <c r="N9263">
        <f>L9263-M9263</f>
        <v/>
      </c>
    </row>
    <row r="9264">
      <c r="A9264" t="inlineStr">
        <is>
          <t>T1009262</t>
        </is>
      </c>
      <c r="B9264" t="inlineStr">
        <is>
          <t>2023-07-06</t>
        </is>
      </c>
      <c r="C9264" t="inlineStr">
        <is>
          <t>S039</t>
        </is>
      </c>
      <c r="D9264" t="inlineStr">
        <is>
          <t>Store_039</t>
        </is>
      </c>
      <c r="E9264" t="inlineStr">
        <is>
          <t>North</t>
        </is>
      </c>
      <c r="F9264" t="inlineStr">
        <is>
          <t>P0173</t>
        </is>
      </c>
      <c r="G9264" t="inlineStr">
        <is>
          <t>Prod_0173</t>
        </is>
      </c>
      <c r="H9264" t="inlineStr">
        <is>
          <t>Toys</t>
        </is>
      </c>
      <c r="I9264" t="n">
        <v>7</v>
      </c>
      <c r="J9264" t="n">
        <v>795.21</v>
      </c>
      <c r="K9264" t="n">
        <v>0</v>
      </c>
      <c r="L9264">
        <f>I9264*J9264*(1-K9264)</f>
        <v/>
      </c>
      <c r="M9264">
        <f>VLOOKUP(F9264,Products!A:D,4,FALSE)*I9264</f>
        <v/>
      </c>
      <c r="N9264">
        <f>L9264-M9264</f>
        <v/>
      </c>
    </row>
    <row r="9265">
      <c r="A9265" t="inlineStr">
        <is>
          <t>T1009263</t>
        </is>
      </c>
      <c r="B9265" t="inlineStr">
        <is>
          <t>2023-12-13</t>
        </is>
      </c>
      <c r="C9265" t="inlineStr">
        <is>
          <t>S025</t>
        </is>
      </c>
      <c r="D9265" t="inlineStr">
        <is>
          <t>Store_025</t>
        </is>
      </c>
      <c r="E9265" t="inlineStr">
        <is>
          <t>Central</t>
        </is>
      </c>
      <c r="F9265" t="inlineStr">
        <is>
          <t>P0103</t>
        </is>
      </c>
      <c r="G9265" t="inlineStr">
        <is>
          <t>Prod_0103</t>
        </is>
      </c>
      <c r="H9265" t="inlineStr">
        <is>
          <t>Stationery</t>
        </is>
      </c>
      <c r="I9265" t="n">
        <v>6</v>
      </c>
      <c r="J9265" t="n">
        <v>786.2</v>
      </c>
      <c r="K9265" t="n">
        <v>0.05</v>
      </c>
      <c r="L9265">
        <f>I9265*J9265*(1-K9265)</f>
        <v/>
      </c>
      <c r="M9265">
        <f>VLOOKUP(F9265,Products!A:D,4,FALSE)*I9265</f>
        <v/>
      </c>
      <c r="N9265">
        <f>L9265-M9265</f>
        <v/>
      </c>
    </row>
    <row r="9266">
      <c r="A9266" t="inlineStr">
        <is>
          <t>T1009264</t>
        </is>
      </c>
      <c r="B9266" t="inlineStr">
        <is>
          <t>2024-10-11</t>
        </is>
      </c>
      <c r="C9266" t="inlineStr">
        <is>
          <t>S039</t>
        </is>
      </c>
      <c r="D9266" t="inlineStr">
        <is>
          <t>Store_039</t>
        </is>
      </c>
      <c r="E9266" t="inlineStr">
        <is>
          <t>North</t>
        </is>
      </c>
      <c r="F9266" t="inlineStr">
        <is>
          <t>P0108</t>
        </is>
      </c>
      <c r="G9266" t="inlineStr">
        <is>
          <t>Prod_0108</t>
        </is>
      </c>
      <c r="H9266" t="inlineStr">
        <is>
          <t>Stationery</t>
        </is>
      </c>
      <c r="I9266" t="n">
        <v>7</v>
      </c>
      <c r="J9266" t="n">
        <v>489.05</v>
      </c>
      <c r="K9266" t="n">
        <v>0</v>
      </c>
      <c r="L9266">
        <f>I9266*J9266*(1-K9266)</f>
        <v/>
      </c>
      <c r="M9266">
        <f>VLOOKUP(F9266,Products!A:D,4,FALSE)*I9266</f>
        <v/>
      </c>
      <c r="N9266">
        <f>L9266-M9266</f>
        <v/>
      </c>
    </row>
    <row r="9267">
      <c r="A9267" t="inlineStr">
        <is>
          <t>T1009265</t>
        </is>
      </c>
      <c r="B9267" t="inlineStr">
        <is>
          <t>2024-11-17</t>
        </is>
      </c>
      <c r="C9267" t="inlineStr">
        <is>
          <t>S018</t>
        </is>
      </c>
      <c r="D9267" t="inlineStr">
        <is>
          <t>Store_018</t>
        </is>
      </c>
      <c r="E9267" t="inlineStr">
        <is>
          <t>South</t>
        </is>
      </c>
      <c r="F9267" t="inlineStr">
        <is>
          <t>P0175</t>
        </is>
      </c>
      <c r="G9267" t="inlineStr">
        <is>
          <t>Prod_0175</t>
        </is>
      </c>
      <c r="H9267" t="inlineStr">
        <is>
          <t>Food</t>
        </is>
      </c>
      <c r="I9267" t="n">
        <v>4</v>
      </c>
      <c r="J9267" t="n">
        <v>787.08</v>
      </c>
      <c r="K9267" t="n">
        <v>0</v>
      </c>
      <c r="L9267">
        <f>I9267*J9267*(1-K9267)</f>
        <v/>
      </c>
      <c r="M9267">
        <f>VLOOKUP(F9267,Products!A:D,4,FALSE)*I9267</f>
        <v/>
      </c>
      <c r="N9267">
        <f>L9267-M9267</f>
        <v/>
      </c>
    </row>
    <row r="9268">
      <c r="A9268" t="inlineStr">
        <is>
          <t>T1009266</t>
        </is>
      </c>
      <c r="B9268" t="inlineStr">
        <is>
          <t>2024-05-10</t>
        </is>
      </c>
      <c r="C9268" t="inlineStr">
        <is>
          <t>S005</t>
        </is>
      </c>
      <c r="D9268" t="inlineStr">
        <is>
          <t>Store_005</t>
        </is>
      </c>
      <c r="E9268" t="inlineStr">
        <is>
          <t>Central</t>
        </is>
      </c>
      <c r="F9268" t="inlineStr">
        <is>
          <t>P0057</t>
        </is>
      </c>
      <c r="G9268" t="inlineStr">
        <is>
          <t>Prod_0057</t>
        </is>
      </c>
      <c r="H9268" t="inlineStr">
        <is>
          <t>Beverages</t>
        </is>
      </c>
      <c r="I9268" t="n">
        <v>9</v>
      </c>
      <c r="J9268" t="n">
        <v>75.91</v>
      </c>
      <c r="K9268" t="n">
        <v>0</v>
      </c>
      <c r="L9268">
        <f>I9268*J9268*(1-K9268)</f>
        <v/>
      </c>
      <c r="M9268">
        <f>VLOOKUP(F9268,Products!A:D,4,FALSE)*I9268</f>
        <v/>
      </c>
      <c r="N9268">
        <f>L9268-M9268</f>
        <v/>
      </c>
    </row>
    <row r="9269">
      <c r="A9269" t="inlineStr">
        <is>
          <t>T1009267</t>
        </is>
      </c>
      <c r="B9269" t="inlineStr">
        <is>
          <t>2025-08-30</t>
        </is>
      </c>
      <c r="C9269" t="inlineStr">
        <is>
          <t>S035</t>
        </is>
      </c>
      <c r="D9269" t="inlineStr">
        <is>
          <t>Store_035</t>
        </is>
      </c>
      <c r="E9269" t="inlineStr">
        <is>
          <t>Central</t>
        </is>
      </c>
      <c r="F9269" t="inlineStr">
        <is>
          <t>P0121</t>
        </is>
      </c>
      <c r="G9269" t="inlineStr">
        <is>
          <t>Prod_0121</t>
        </is>
      </c>
      <c r="H9269" t="inlineStr">
        <is>
          <t>Clothing</t>
        </is>
      </c>
      <c r="I9269" t="n">
        <v>6</v>
      </c>
      <c r="J9269" t="n">
        <v>754.96</v>
      </c>
      <c r="K9269" t="n">
        <v>0</v>
      </c>
      <c r="L9269">
        <f>I9269*J9269*(1-K9269)</f>
        <v/>
      </c>
      <c r="M9269">
        <f>VLOOKUP(F9269,Products!A:D,4,FALSE)*I9269</f>
        <v/>
      </c>
      <c r="N9269">
        <f>L9269-M9269</f>
        <v/>
      </c>
    </row>
    <row r="9270">
      <c r="A9270" t="inlineStr">
        <is>
          <t>T1009268</t>
        </is>
      </c>
      <c r="B9270" t="inlineStr">
        <is>
          <t>2023-12-29</t>
        </is>
      </c>
      <c r="C9270" t="inlineStr">
        <is>
          <t>S009</t>
        </is>
      </c>
      <c r="D9270" t="inlineStr">
        <is>
          <t>Store_009</t>
        </is>
      </c>
      <c r="E9270" t="inlineStr">
        <is>
          <t>Central</t>
        </is>
      </c>
      <c r="F9270" t="inlineStr">
        <is>
          <t>P0073</t>
        </is>
      </c>
      <c r="G9270" t="inlineStr">
        <is>
          <t>Prod_0073</t>
        </is>
      </c>
      <c r="H9270" t="inlineStr">
        <is>
          <t>Food</t>
        </is>
      </c>
      <c r="I9270" t="n">
        <v>9</v>
      </c>
      <c r="J9270" t="n">
        <v>499.35</v>
      </c>
      <c r="K9270" t="n">
        <v>0.15</v>
      </c>
      <c r="L9270">
        <f>I9270*J9270*(1-K9270)</f>
        <v/>
      </c>
      <c r="M9270">
        <f>VLOOKUP(F9270,Products!A:D,4,FALSE)*I9270</f>
        <v/>
      </c>
      <c r="N9270">
        <f>L9270-M9270</f>
        <v/>
      </c>
    </row>
    <row r="9271">
      <c r="A9271" t="inlineStr">
        <is>
          <t>T1009269</t>
        </is>
      </c>
      <c r="B9271" t="inlineStr">
        <is>
          <t>2025-07-01</t>
        </is>
      </c>
      <c r="C9271" t="inlineStr">
        <is>
          <t>S038</t>
        </is>
      </c>
      <c r="D9271" t="inlineStr">
        <is>
          <t>Store_038</t>
        </is>
      </c>
      <c r="E9271" t="inlineStr">
        <is>
          <t>East</t>
        </is>
      </c>
      <c r="F9271" t="inlineStr">
        <is>
          <t>P0099</t>
        </is>
      </c>
      <c r="G9271" t="inlineStr">
        <is>
          <t>Prod_0099</t>
        </is>
      </c>
      <c r="H9271" t="inlineStr">
        <is>
          <t>Beverages</t>
        </is>
      </c>
      <c r="I9271" t="n">
        <v>4</v>
      </c>
      <c r="J9271" t="n">
        <v>128.44</v>
      </c>
      <c r="K9271" t="n">
        <v>0</v>
      </c>
      <c r="L9271">
        <f>I9271*J9271*(1-K9271)</f>
        <v/>
      </c>
      <c r="M9271">
        <f>VLOOKUP(F9271,Products!A:D,4,FALSE)*I9271</f>
        <v/>
      </c>
      <c r="N9271">
        <f>L9271-M9271</f>
        <v/>
      </c>
    </row>
    <row r="9272">
      <c r="A9272" t="inlineStr">
        <is>
          <t>T1009270</t>
        </is>
      </c>
      <c r="B9272" t="inlineStr">
        <is>
          <t>2024-06-15</t>
        </is>
      </c>
      <c r="C9272" t="inlineStr">
        <is>
          <t>S023</t>
        </is>
      </c>
      <c r="D9272" t="inlineStr">
        <is>
          <t>Store_023</t>
        </is>
      </c>
      <c r="E9272" t="inlineStr">
        <is>
          <t>South</t>
        </is>
      </c>
      <c r="F9272" t="inlineStr">
        <is>
          <t>P0111</t>
        </is>
      </c>
      <c r="G9272" t="inlineStr">
        <is>
          <t>Prod_0111</t>
        </is>
      </c>
      <c r="H9272" t="inlineStr">
        <is>
          <t>Clothing</t>
        </is>
      </c>
      <c r="I9272" t="n">
        <v>3</v>
      </c>
      <c r="J9272" t="n">
        <v>460.07</v>
      </c>
      <c r="K9272" t="n">
        <v>0.1</v>
      </c>
      <c r="L9272">
        <f>I9272*J9272*(1-K9272)</f>
        <v/>
      </c>
      <c r="M9272">
        <f>VLOOKUP(F9272,Products!A:D,4,FALSE)*I9272</f>
        <v/>
      </c>
      <c r="N9272">
        <f>L9272-M9272</f>
        <v/>
      </c>
    </row>
    <row r="9273">
      <c r="A9273" t="inlineStr">
        <is>
          <t>T1009271</t>
        </is>
      </c>
      <c r="B9273" t="inlineStr">
        <is>
          <t>2023-08-20</t>
        </is>
      </c>
      <c r="C9273" t="inlineStr">
        <is>
          <t>S046</t>
        </is>
      </c>
      <c r="D9273" t="inlineStr">
        <is>
          <t>Store_046</t>
        </is>
      </c>
      <c r="E9273" t="inlineStr">
        <is>
          <t>South</t>
        </is>
      </c>
      <c r="F9273" t="inlineStr">
        <is>
          <t>P0105</t>
        </is>
      </c>
      <c r="G9273" t="inlineStr">
        <is>
          <t>Prod_0105</t>
        </is>
      </c>
      <c r="H9273" t="inlineStr">
        <is>
          <t>Electronics</t>
        </is>
      </c>
      <c r="I9273" t="n">
        <v>8</v>
      </c>
      <c r="J9273" t="n">
        <v>530.35</v>
      </c>
      <c r="K9273" t="n">
        <v>0.05</v>
      </c>
      <c r="L9273">
        <f>I9273*J9273*(1-K9273)</f>
        <v/>
      </c>
      <c r="M9273">
        <f>VLOOKUP(F9273,Products!A:D,4,FALSE)*I9273</f>
        <v/>
      </c>
      <c r="N9273">
        <f>L9273-M9273</f>
        <v/>
      </c>
    </row>
    <row r="9274">
      <c r="A9274" t="inlineStr">
        <is>
          <t>T1009272</t>
        </is>
      </c>
      <c r="B9274" t="inlineStr">
        <is>
          <t>2023-06-12</t>
        </is>
      </c>
      <c r="C9274" t="inlineStr">
        <is>
          <t>S036</t>
        </is>
      </c>
      <c r="D9274" t="inlineStr">
        <is>
          <t>Store_036</t>
        </is>
      </c>
      <c r="E9274" t="inlineStr">
        <is>
          <t>Central</t>
        </is>
      </c>
      <c r="F9274" t="inlineStr">
        <is>
          <t>P0044</t>
        </is>
      </c>
      <c r="G9274" t="inlineStr">
        <is>
          <t>Prod_0044</t>
        </is>
      </c>
      <c r="H9274" t="inlineStr">
        <is>
          <t>Food</t>
        </is>
      </c>
      <c r="I9274" t="n">
        <v>1</v>
      </c>
      <c r="J9274" t="n">
        <v>285.3</v>
      </c>
      <c r="K9274" t="n">
        <v>0.1</v>
      </c>
      <c r="L9274">
        <f>I9274*J9274*(1-K9274)</f>
        <v/>
      </c>
      <c r="M9274">
        <f>VLOOKUP(F9274,Products!A:D,4,FALSE)*I9274</f>
        <v/>
      </c>
      <c r="N9274">
        <f>L9274-M9274</f>
        <v/>
      </c>
    </row>
    <row r="9275">
      <c r="A9275" t="inlineStr">
        <is>
          <t>T1009273</t>
        </is>
      </c>
      <c r="B9275" t="inlineStr">
        <is>
          <t>2025-05-18</t>
        </is>
      </c>
      <c r="C9275" t="inlineStr">
        <is>
          <t>S008</t>
        </is>
      </c>
      <c r="D9275" t="inlineStr">
        <is>
          <t>Store_008</t>
        </is>
      </c>
      <c r="E9275" t="inlineStr">
        <is>
          <t>East</t>
        </is>
      </c>
      <c r="F9275" t="inlineStr">
        <is>
          <t>P0124</t>
        </is>
      </c>
      <c r="G9275" t="inlineStr">
        <is>
          <t>Prod_0124</t>
        </is>
      </c>
      <c r="H9275" t="inlineStr">
        <is>
          <t>Beverages</t>
        </is>
      </c>
      <c r="I9275" t="n">
        <v>5</v>
      </c>
      <c r="J9275" t="n">
        <v>758.59</v>
      </c>
      <c r="K9275" t="n">
        <v>0</v>
      </c>
      <c r="L9275">
        <f>I9275*J9275*(1-K9275)</f>
        <v/>
      </c>
      <c r="M9275">
        <f>VLOOKUP(F9275,Products!A:D,4,FALSE)*I9275</f>
        <v/>
      </c>
      <c r="N9275">
        <f>L9275-M9275</f>
        <v/>
      </c>
    </row>
    <row r="9276">
      <c r="A9276" t="inlineStr">
        <is>
          <t>T1009274</t>
        </is>
      </c>
      <c r="B9276" t="inlineStr">
        <is>
          <t>2023-02-11</t>
        </is>
      </c>
      <c r="C9276" t="inlineStr">
        <is>
          <t>S050</t>
        </is>
      </c>
      <c r="D9276" t="inlineStr">
        <is>
          <t>Store_050</t>
        </is>
      </c>
      <c r="E9276" t="inlineStr">
        <is>
          <t>South</t>
        </is>
      </c>
      <c r="F9276" t="inlineStr">
        <is>
          <t>P0004</t>
        </is>
      </c>
      <c r="G9276" t="inlineStr">
        <is>
          <t>Prod_0004</t>
        </is>
      </c>
      <c r="H9276" t="inlineStr">
        <is>
          <t>Household</t>
        </is>
      </c>
      <c r="I9276" t="n">
        <v>7</v>
      </c>
      <c r="J9276" t="n">
        <v>447.96</v>
      </c>
      <c r="K9276" t="n">
        <v>0.05</v>
      </c>
      <c r="L9276">
        <f>I9276*J9276*(1-K9276)</f>
        <v/>
      </c>
      <c r="M9276">
        <f>VLOOKUP(F9276,Products!A:D,4,FALSE)*I9276</f>
        <v/>
      </c>
      <c r="N9276">
        <f>L9276-M9276</f>
        <v/>
      </c>
    </row>
    <row r="9277">
      <c r="A9277" t="inlineStr">
        <is>
          <t>T1009275</t>
        </is>
      </c>
      <c r="B9277" t="inlineStr">
        <is>
          <t>2023-01-01</t>
        </is>
      </c>
      <c r="C9277" t="inlineStr">
        <is>
          <t>S011</t>
        </is>
      </c>
      <c r="D9277" t="inlineStr">
        <is>
          <t>Store_011</t>
        </is>
      </c>
      <c r="E9277" t="inlineStr">
        <is>
          <t>South</t>
        </is>
      </c>
      <c r="F9277" t="inlineStr">
        <is>
          <t>P0046</t>
        </is>
      </c>
      <c r="G9277" t="inlineStr">
        <is>
          <t>Prod_0046</t>
        </is>
      </c>
      <c r="H9277" t="inlineStr">
        <is>
          <t>Electronics</t>
        </is>
      </c>
      <c r="I9277" t="n">
        <v>9</v>
      </c>
      <c r="J9277" t="n">
        <v>47.02</v>
      </c>
      <c r="K9277" t="n">
        <v>0</v>
      </c>
      <c r="L9277">
        <f>I9277*J9277*(1-K9277)</f>
        <v/>
      </c>
      <c r="M9277">
        <f>VLOOKUP(F9277,Products!A:D,4,FALSE)*I9277</f>
        <v/>
      </c>
      <c r="N9277">
        <f>L9277-M9277</f>
        <v/>
      </c>
    </row>
    <row r="9278">
      <c r="A9278" t="inlineStr">
        <is>
          <t>T1009276</t>
        </is>
      </c>
      <c r="B9278" t="inlineStr">
        <is>
          <t>2024-12-25</t>
        </is>
      </c>
      <c r="C9278" t="inlineStr">
        <is>
          <t>S034</t>
        </is>
      </c>
      <c r="D9278" t="inlineStr">
        <is>
          <t>Store_034</t>
        </is>
      </c>
      <c r="E9278" t="inlineStr">
        <is>
          <t>Central</t>
        </is>
      </c>
      <c r="F9278" t="inlineStr">
        <is>
          <t>P0071</t>
        </is>
      </c>
      <c r="G9278" t="inlineStr">
        <is>
          <t>Prod_0071</t>
        </is>
      </c>
      <c r="H9278" t="inlineStr">
        <is>
          <t>Beverages</t>
        </is>
      </c>
      <c r="I9278" t="n">
        <v>7</v>
      </c>
      <c r="J9278" t="n">
        <v>541.96</v>
      </c>
      <c r="K9278" t="n">
        <v>0</v>
      </c>
      <c r="L9278">
        <f>I9278*J9278*(1-K9278)</f>
        <v/>
      </c>
      <c r="M9278">
        <f>VLOOKUP(F9278,Products!A:D,4,FALSE)*I9278</f>
        <v/>
      </c>
      <c r="N9278">
        <f>L9278-M9278</f>
        <v/>
      </c>
    </row>
    <row r="9279">
      <c r="A9279" t="inlineStr">
        <is>
          <t>T1009277</t>
        </is>
      </c>
      <c r="B9279" t="inlineStr">
        <is>
          <t>2023-04-14</t>
        </is>
      </c>
      <c r="C9279" t="inlineStr">
        <is>
          <t>S008</t>
        </is>
      </c>
      <c r="D9279" t="inlineStr">
        <is>
          <t>Store_008</t>
        </is>
      </c>
      <c r="E9279" t="inlineStr">
        <is>
          <t>East</t>
        </is>
      </c>
      <c r="F9279" t="inlineStr">
        <is>
          <t>P0105</t>
        </is>
      </c>
      <c r="G9279" t="inlineStr">
        <is>
          <t>Prod_0105</t>
        </is>
      </c>
      <c r="H9279" t="inlineStr">
        <is>
          <t>Electronics</t>
        </is>
      </c>
      <c r="I9279" t="n">
        <v>5</v>
      </c>
      <c r="J9279" t="n">
        <v>648.92</v>
      </c>
      <c r="K9279" t="n">
        <v>0</v>
      </c>
      <c r="L9279">
        <f>I9279*J9279*(1-K9279)</f>
        <v/>
      </c>
      <c r="M9279">
        <f>VLOOKUP(F9279,Products!A:D,4,FALSE)*I9279</f>
        <v/>
      </c>
      <c r="N9279">
        <f>L9279-M9279</f>
        <v/>
      </c>
    </row>
    <row r="9280">
      <c r="A9280" t="inlineStr">
        <is>
          <t>T1009278</t>
        </is>
      </c>
      <c r="B9280" t="inlineStr">
        <is>
          <t>2024-04-16</t>
        </is>
      </c>
      <c r="C9280" t="inlineStr">
        <is>
          <t>S040</t>
        </is>
      </c>
      <c r="D9280" t="inlineStr">
        <is>
          <t>Store_040</t>
        </is>
      </c>
      <c r="E9280" t="inlineStr">
        <is>
          <t>Central</t>
        </is>
      </c>
      <c r="F9280" t="inlineStr">
        <is>
          <t>P0119</t>
        </is>
      </c>
      <c r="G9280" t="inlineStr">
        <is>
          <t>Prod_0119</t>
        </is>
      </c>
      <c r="H9280" t="inlineStr">
        <is>
          <t>Electronics</t>
        </is>
      </c>
      <c r="I9280" t="n">
        <v>5</v>
      </c>
      <c r="J9280" t="n">
        <v>256.15</v>
      </c>
      <c r="K9280" t="n">
        <v>0.05</v>
      </c>
      <c r="L9280">
        <f>I9280*J9280*(1-K9280)</f>
        <v/>
      </c>
      <c r="M9280">
        <f>VLOOKUP(F9280,Products!A:D,4,FALSE)*I9280</f>
        <v/>
      </c>
      <c r="N9280">
        <f>L9280-M9280</f>
        <v/>
      </c>
    </row>
    <row r="9281">
      <c r="A9281" t="inlineStr">
        <is>
          <t>T1009279</t>
        </is>
      </c>
      <c r="B9281" t="inlineStr">
        <is>
          <t>2023-01-01</t>
        </is>
      </c>
      <c r="C9281" t="inlineStr">
        <is>
          <t>S010</t>
        </is>
      </c>
      <c r="D9281" t="inlineStr">
        <is>
          <t>Store_010</t>
        </is>
      </c>
      <c r="E9281" t="inlineStr">
        <is>
          <t>North</t>
        </is>
      </c>
      <c r="F9281" t="inlineStr">
        <is>
          <t>P0021</t>
        </is>
      </c>
      <c r="G9281" t="inlineStr">
        <is>
          <t>Prod_0021</t>
        </is>
      </c>
      <c r="H9281" t="inlineStr">
        <is>
          <t>Household</t>
        </is>
      </c>
      <c r="I9281" t="n">
        <v>6</v>
      </c>
      <c r="J9281" t="n">
        <v>114.52</v>
      </c>
      <c r="K9281" t="n">
        <v>0</v>
      </c>
      <c r="L9281">
        <f>I9281*J9281*(1-K9281)</f>
        <v/>
      </c>
      <c r="M9281">
        <f>VLOOKUP(F9281,Products!A:D,4,FALSE)*I9281</f>
        <v/>
      </c>
      <c r="N9281">
        <f>L9281-M9281</f>
        <v/>
      </c>
    </row>
    <row r="9282">
      <c r="A9282" t="inlineStr">
        <is>
          <t>T1009280</t>
        </is>
      </c>
      <c r="B9282" t="inlineStr">
        <is>
          <t>2023-12-09</t>
        </is>
      </c>
      <c r="C9282" t="inlineStr">
        <is>
          <t>S038</t>
        </is>
      </c>
      <c r="D9282" t="inlineStr">
        <is>
          <t>Store_038</t>
        </is>
      </c>
      <c r="E9282" t="inlineStr">
        <is>
          <t>East</t>
        </is>
      </c>
      <c r="F9282" t="inlineStr">
        <is>
          <t>P0066</t>
        </is>
      </c>
      <c r="G9282" t="inlineStr">
        <is>
          <t>Prod_0066</t>
        </is>
      </c>
      <c r="H9282" t="inlineStr">
        <is>
          <t>Household</t>
        </is>
      </c>
      <c r="I9282" t="n">
        <v>6</v>
      </c>
      <c r="J9282" t="n">
        <v>505.83</v>
      </c>
      <c r="K9282" t="n">
        <v>0.15</v>
      </c>
      <c r="L9282">
        <f>I9282*J9282*(1-K9282)</f>
        <v/>
      </c>
      <c r="M9282">
        <f>VLOOKUP(F9282,Products!A:D,4,FALSE)*I9282</f>
        <v/>
      </c>
      <c r="N9282">
        <f>L9282-M9282</f>
        <v/>
      </c>
    </row>
    <row r="9283">
      <c r="A9283" t="inlineStr">
        <is>
          <t>T1009281</t>
        </is>
      </c>
      <c r="B9283" t="inlineStr">
        <is>
          <t>2025-04-23</t>
        </is>
      </c>
      <c r="C9283" t="inlineStr">
        <is>
          <t>S003</t>
        </is>
      </c>
      <c r="D9283" t="inlineStr">
        <is>
          <t>Store_003</t>
        </is>
      </c>
      <c r="E9283" t="inlineStr">
        <is>
          <t>North</t>
        </is>
      </c>
      <c r="F9283" t="inlineStr">
        <is>
          <t>P0110</t>
        </is>
      </c>
      <c r="G9283" t="inlineStr">
        <is>
          <t>Prod_0110</t>
        </is>
      </c>
      <c r="H9283" t="inlineStr">
        <is>
          <t>Stationery</t>
        </is>
      </c>
      <c r="I9283" t="n">
        <v>9</v>
      </c>
      <c r="J9283" t="n">
        <v>60.66</v>
      </c>
      <c r="K9283" t="n">
        <v>0.05</v>
      </c>
      <c r="L9283">
        <f>I9283*J9283*(1-K9283)</f>
        <v/>
      </c>
      <c r="M9283">
        <f>VLOOKUP(F9283,Products!A:D,4,FALSE)*I9283</f>
        <v/>
      </c>
      <c r="N9283">
        <f>L9283-M9283</f>
        <v/>
      </c>
    </row>
    <row r="9284">
      <c r="A9284" t="inlineStr">
        <is>
          <t>T1009282</t>
        </is>
      </c>
      <c r="B9284" t="inlineStr">
        <is>
          <t>2025-07-16</t>
        </is>
      </c>
      <c r="C9284" t="inlineStr">
        <is>
          <t>S031</t>
        </is>
      </c>
      <c r="D9284" t="inlineStr">
        <is>
          <t>Store_031</t>
        </is>
      </c>
      <c r="E9284" t="inlineStr">
        <is>
          <t>Central</t>
        </is>
      </c>
      <c r="F9284" t="inlineStr">
        <is>
          <t>P0122</t>
        </is>
      </c>
      <c r="G9284" t="inlineStr">
        <is>
          <t>Prod_0122</t>
        </is>
      </c>
      <c r="H9284" t="inlineStr">
        <is>
          <t>Beverages</t>
        </is>
      </c>
      <c r="I9284" t="n">
        <v>6</v>
      </c>
      <c r="J9284" t="n">
        <v>596.73</v>
      </c>
      <c r="K9284" t="n">
        <v>0.2</v>
      </c>
      <c r="L9284">
        <f>I9284*J9284*(1-K9284)</f>
        <v/>
      </c>
      <c r="M9284">
        <f>VLOOKUP(F9284,Products!A:D,4,FALSE)*I9284</f>
        <v/>
      </c>
      <c r="N9284">
        <f>L9284-M9284</f>
        <v/>
      </c>
    </row>
    <row r="9285">
      <c r="A9285" t="inlineStr">
        <is>
          <t>T1009283</t>
        </is>
      </c>
      <c r="B9285" t="inlineStr">
        <is>
          <t>2023-09-05</t>
        </is>
      </c>
      <c r="C9285" t="inlineStr">
        <is>
          <t>S043</t>
        </is>
      </c>
      <c r="D9285" t="inlineStr">
        <is>
          <t>Store_043</t>
        </is>
      </c>
      <c r="E9285" t="inlineStr">
        <is>
          <t>East</t>
        </is>
      </c>
      <c r="F9285" t="inlineStr">
        <is>
          <t>P0185</t>
        </is>
      </c>
      <c r="G9285" t="inlineStr">
        <is>
          <t>Prod_0185</t>
        </is>
      </c>
      <c r="H9285" t="inlineStr">
        <is>
          <t>Food</t>
        </is>
      </c>
      <c r="I9285" t="n">
        <v>9</v>
      </c>
      <c r="J9285" t="n">
        <v>439.33</v>
      </c>
      <c r="K9285" t="n">
        <v>0</v>
      </c>
      <c r="L9285">
        <f>I9285*J9285*(1-K9285)</f>
        <v/>
      </c>
      <c r="M9285">
        <f>VLOOKUP(F9285,Products!A:D,4,FALSE)*I9285</f>
        <v/>
      </c>
      <c r="N9285">
        <f>L9285-M9285</f>
        <v/>
      </c>
    </row>
    <row r="9286">
      <c r="A9286" t="inlineStr">
        <is>
          <t>T1009284</t>
        </is>
      </c>
      <c r="B9286" t="inlineStr">
        <is>
          <t>2025-08-30</t>
        </is>
      </c>
      <c r="C9286" t="inlineStr">
        <is>
          <t>S040</t>
        </is>
      </c>
      <c r="D9286" t="inlineStr">
        <is>
          <t>Store_040</t>
        </is>
      </c>
      <c r="E9286" t="inlineStr">
        <is>
          <t>Central</t>
        </is>
      </c>
      <c r="F9286" t="inlineStr">
        <is>
          <t>P0113</t>
        </is>
      </c>
      <c r="G9286" t="inlineStr">
        <is>
          <t>Prod_0113</t>
        </is>
      </c>
      <c r="H9286" t="inlineStr">
        <is>
          <t>Toys</t>
        </is>
      </c>
      <c r="I9286" t="n">
        <v>6</v>
      </c>
      <c r="J9286" t="n">
        <v>779.85</v>
      </c>
      <c r="K9286" t="n">
        <v>0.05</v>
      </c>
      <c r="L9286">
        <f>I9286*J9286*(1-K9286)</f>
        <v/>
      </c>
      <c r="M9286">
        <f>VLOOKUP(F9286,Products!A:D,4,FALSE)*I9286</f>
        <v/>
      </c>
      <c r="N9286">
        <f>L9286-M9286</f>
        <v/>
      </c>
    </row>
    <row r="9287">
      <c r="A9287" t="inlineStr">
        <is>
          <t>T1009285</t>
        </is>
      </c>
      <c r="B9287" t="inlineStr">
        <is>
          <t>2024-06-17</t>
        </is>
      </c>
      <c r="C9287" t="inlineStr">
        <is>
          <t>S016</t>
        </is>
      </c>
      <c r="D9287" t="inlineStr">
        <is>
          <t>Store_016</t>
        </is>
      </c>
      <c r="E9287" t="inlineStr">
        <is>
          <t>West</t>
        </is>
      </c>
      <c r="F9287" t="inlineStr">
        <is>
          <t>P0080</t>
        </is>
      </c>
      <c r="G9287" t="inlineStr">
        <is>
          <t>Prod_0080</t>
        </is>
      </c>
      <c r="H9287" t="inlineStr">
        <is>
          <t>Clothing</t>
        </is>
      </c>
      <c r="I9287" t="n">
        <v>2</v>
      </c>
      <c r="J9287" t="n">
        <v>746.77</v>
      </c>
      <c r="K9287" t="n">
        <v>0.15</v>
      </c>
      <c r="L9287">
        <f>I9287*J9287*(1-K9287)</f>
        <v/>
      </c>
      <c r="M9287">
        <f>VLOOKUP(F9287,Products!A:D,4,FALSE)*I9287</f>
        <v/>
      </c>
      <c r="N9287">
        <f>L9287-M9287</f>
        <v/>
      </c>
    </row>
    <row r="9288">
      <c r="A9288" t="inlineStr">
        <is>
          <t>T1009286</t>
        </is>
      </c>
      <c r="B9288" t="inlineStr">
        <is>
          <t>2023-09-09</t>
        </is>
      </c>
      <c r="C9288" t="inlineStr">
        <is>
          <t>S042</t>
        </is>
      </c>
      <c r="D9288" t="inlineStr">
        <is>
          <t>Store_042</t>
        </is>
      </c>
      <c r="E9288" t="inlineStr">
        <is>
          <t>Central</t>
        </is>
      </c>
      <c r="F9288" t="inlineStr">
        <is>
          <t>P0072</t>
        </is>
      </c>
      <c r="G9288" t="inlineStr">
        <is>
          <t>Prod_0072</t>
        </is>
      </c>
      <c r="H9288" t="inlineStr">
        <is>
          <t>Food</t>
        </is>
      </c>
      <c r="I9288" t="n">
        <v>2</v>
      </c>
      <c r="J9288" t="n">
        <v>875.46</v>
      </c>
      <c r="K9288" t="n">
        <v>0.2</v>
      </c>
      <c r="L9288">
        <f>I9288*J9288*(1-K9288)</f>
        <v/>
      </c>
      <c r="M9288">
        <f>VLOOKUP(F9288,Products!A:D,4,FALSE)*I9288</f>
        <v/>
      </c>
      <c r="N9288">
        <f>L9288-M9288</f>
        <v/>
      </c>
    </row>
    <row r="9289">
      <c r="A9289" t="inlineStr">
        <is>
          <t>T1009287</t>
        </is>
      </c>
      <c r="B9289" t="inlineStr">
        <is>
          <t>2023-05-25</t>
        </is>
      </c>
      <c r="C9289" t="inlineStr">
        <is>
          <t>S027</t>
        </is>
      </c>
      <c r="D9289" t="inlineStr">
        <is>
          <t>Store_027</t>
        </is>
      </c>
      <c r="E9289" t="inlineStr">
        <is>
          <t>South</t>
        </is>
      </c>
      <c r="F9289" t="inlineStr">
        <is>
          <t>P0124</t>
        </is>
      </c>
      <c r="G9289" t="inlineStr">
        <is>
          <t>Prod_0124</t>
        </is>
      </c>
      <c r="H9289" t="inlineStr">
        <is>
          <t>Beverages</t>
        </is>
      </c>
      <c r="I9289" t="n">
        <v>5</v>
      </c>
      <c r="J9289" t="n">
        <v>883.98</v>
      </c>
      <c r="K9289" t="n">
        <v>0.05</v>
      </c>
      <c r="L9289">
        <f>I9289*J9289*(1-K9289)</f>
        <v/>
      </c>
      <c r="M9289">
        <f>VLOOKUP(F9289,Products!A:D,4,FALSE)*I9289</f>
        <v/>
      </c>
      <c r="N9289">
        <f>L9289-M9289</f>
        <v/>
      </c>
    </row>
    <row r="9290">
      <c r="A9290" t="inlineStr">
        <is>
          <t>T1009288</t>
        </is>
      </c>
      <c r="B9290" t="inlineStr">
        <is>
          <t>2025-05-06</t>
        </is>
      </c>
      <c r="C9290" t="inlineStr">
        <is>
          <t>S035</t>
        </is>
      </c>
      <c r="D9290" t="inlineStr">
        <is>
          <t>Store_035</t>
        </is>
      </c>
      <c r="E9290" t="inlineStr">
        <is>
          <t>Central</t>
        </is>
      </c>
      <c r="F9290" t="inlineStr">
        <is>
          <t>P0100</t>
        </is>
      </c>
      <c r="G9290" t="inlineStr">
        <is>
          <t>Prod_0100</t>
        </is>
      </c>
      <c r="H9290" t="inlineStr">
        <is>
          <t>Household</t>
        </is>
      </c>
      <c r="I9290" t="n">
        <v>7</v>
      </c>
      <c r="J9290" t="n">
        <v>463.34</v>
      </c>
      <c r="K9290" t="n">
        <v>0.15</v>
      </c>
      <c r="L9290">
        <f>I9290*J9290*(1-K9290)</f>
        <v/>
      </c>
      <c r="M9290">
        <f>VLOOKUP(F9290,Products!A:D,4,FALSE)*I9290</f>
        <v/>
      </c>
      <c r="N9290">
        <f>L9290-M9290</f>
        <v/>
      </c>
    </row>
    <row r="9291">
      <c r="A9291" t="inlineStr">
        <is>
          <t>T1009289</t>
        </is>
      </c>
      <c r="B9291" t="inlineStr">
        <is>
          <t>2023-09-04</t>
        </is>
      </c>
      <c r="C9291" t="inlineStr">
        <is>
          <t>S030</t>
        </is>
      </c>
      <c r="D9291" t="inlineStr">
        <is>
          <t>Store_030</t>
        </is>
      </c>
      <c r="E9291" t="inlineStr">
        <is>
          <t>North</t>
        </is>
      </c>
      <c r="F9291" t="inlineStr">
        <is>
          <t>P0181</t>
        </is>
      </c>
      <c r="G9291" t="inlineStr">
        <is>
          <t>Prod_0181</t>
        </is>
      </c>
      <c r="H9291" t="inlineStr">
        <is>
          <t>Electronics</t>
        </is>
      </c>
      <c r="I9291" t="n">
        <v>5</v>
      </c>
      <c r="J9291" t="n">
        <v>881.15</v>
      </c>
      <c r="K9291" t="n">
        <v>0</v>
      </c>
      <c r="L9291">
        <f>I9291*J9291*(1-K9291)</f>
        <v/>
      </c>
      <c r="M9291">
        <f>VLOOKUP(F9291,Products!A:D,4,FALSE)*I9291</f>
        <v/>
      </c>
      <c r="N9291">
        <f>L9291-M9291</f>
        <v/>
      </c>
    </row>
    <row r="9292">
      <c r="A9292" t="inlineStr">
        <is>
          <t>T1009290</t>
        </is>
      </c>
      <c r="B9292" t="inlineStr">
        <is>
          <t>2023-11-21</t>
        </is>
      </c>
      <c r="C9292" t="inlineStr">
        <is>
          <t>S017</t>
        </is>
      </c>
      <c r="D9292" t="inlineStr">
        <is>
          <t>Store_017</t>
        </is>
      </c>
      <c r="E9292" t="inlineStr">
        <is>
          <t>South</t>
        </is>
      </c>
      <c r="F9292" t="inlineStr">
        <is>
          <t>P0042</t>
        </is>
      </c>
      <c r="G9292" t="inlineStr">
        <is>
          <t>Prod_0042</t>
        </is>
      </c>
      <c r="H9292" t="inlineStr">
        <is>
          <t>Electronics</t>
        </is>
      </c>
      <c r="I9292" t="n">
        <v>8</v>
      </c>
      <c r="J9292" t="n">
        <v>832.14</v>
      </c>
      <c r="K9292" t="n">
        <v>0.2</v>
      </c>
      <c r="L9292">
        <f>I9292*J9292*(1-K9292)</f>
        <v/>
      </c>
      <c r="M9292">
        <f>VLOOKUP(F9292,Products!A:D,4,FALSE)*I9292</f>
        <v/>
      </c>
      <c r="N9292">
        <f>L9292-M9292</f>
        <v/>
      </c>
    </row>
    <row r="9293">
      <c r="A9293" t="inlineStr">
        <is>
          <t>T1009291</t>
        </is>
      </c>
      <c r="B9293" t="inlineStr">
        <is>
          <t>2023-07-01</t>
        </is>
      </c>
      <c r="C9293" t="inlineStr">
        <is>
          <t>S022</t>
        </is>
      </c>
      <c r="D9293" t="inlineStr">
        <is>
          <t>Store_022</t>
        </is>
      </c>
      <c r="E9293" t="inlineStr">
        <is>
          <t>East</t>
        </is>
      </c>
      <c r="F9293" t="inlineStr">
        <is>
          <t>P0035</t>
        </is>
      </c>
      <c r="G9293" t="inlineStr">
        <is>
          <t>Prod_0035</t>
        </is>
      </c>
      <c r="H9293" t="inlineStr">
        <is>
          <t>Beverages</t>
        </is>
      </c>
      <c r="I9293" t="n">
        <v>2</v>
      </c>
      <c r="J9293" t="n">
        <v>96.08</v>
      </c>
      <c r="K9293" t="n">
        <v>0</v>
      </c>
      <c r="L9293">
        <f>I9293*J9293*(1-K9293)</f>
        <v/>
      </c>
      <c r="M9293">
        <f>VLOOKUP(F9293,Products!A:D,4,FALSE)*I9293</f>
        <v/>
      </c>
      <c r="N9293">
        <f>L9293-M9293</f>
        <v/>
      </c>
    </row>
    <row r="9294">
      <c r="A9294" t="inlineStr">
        <is>
          <t>T1009292</t>
        </is>
      </c>
      <c r="B9294" t="inlineStr">
        <is>
          <t>2024-01-31</t>
        </is>
      </c>
      <c r="C9294" t="inlineStr">
        <is>
          <t>S040</t>
        </is>
      </c>
      <c r="D9294" t="inlineStr">
        <is>
          <t>Store_040</t>
        </is>
      </c>
      <c r="E9294" t="inlineStr">
        <is>
          <t>Central</t>
        </is>
      </c>
      <c r="F9294" t="inlineStr">
        <is>
          <t>P0136</t>
        </is>
      </c>
      <c r="G9294" t="inlineStr">
        <is>
          <t>Prod_0136</t>
        </is>
      </c>
      <c r="H9294" t="inlineStr">
        <is>
          <t>Beverages</t>
        </is>
      </c>
      <c r="I9294" t="n">
        <v>1</v>
      </c>
      <c r="J9294" t="n">
        <v>203.96</v>
      </c>
      <c r="K9294" t="n">
        <v>0</v>
      </c>
      <c r="L9294">
        <f>I9294*J9294*(1-K9294)</f>
        <v/>
      </c>
      <c r="M9294">
        <f>VLOOKUP(F9294,Products!A:D,4,FALSE)*I9294</f>
        <v/>
      </c>
      <c r="N9294">
        <f>L9294-M9294</f>
        <v/>
      </c>
    </row>
    <row r="9295">
      <c r="A9295" t="inlineStr">
        <is>
          <t>T1009293</t>
        </is>
      </c>
      <c r="B9295" t="inlineStr">
        <is>
          <t>2023-09-09</t>
        </is>
      </c>
      <c r="C9295" t="inlineStr">
        <is>
          <t>S022</t>
        </is>
      </c>
      <c r="D9295" t="inlineStr">
        <is>
          <t>Store_022</t>
        </is>
      </c>
      <c r="E9295" t="inlineStr">
        <is>
          <t>East</t>
        </is>
      </c>
      <c r="F9295" t="inlineStr">
        <is>
          <t>P0145</t>
        </is>
      </c>
      <c r="G9295" t="inlineStr">
        <is>
          <t>Prod_0145</t>
        </is>
      </c>
      <c r="H9295" t="inlineStr">
        <is>
          <t>Electronics</t>
        </is>
      </c>
      <c r="I9295" t="n">
        <v>7</v>
      </c>
      <c r="J9295" t="n">
        <v>560.45</v>
      </c>
      <c r="K9295" t="n">
        <v>0.1</v>
      </c>
      <c r="L9295">
        <f>I9295*J9295*(1-K9295)</f>
        <v/>
      </c>
      <c r="M9295">
        <f>VLOOKUP(F9295,Products!A:D,4,FALSE)*I9295</f>
        <v/>
      </c>
      <c r="N9295">
        <f>L9295-M9295</f>
        <v/>
      </c>
    </row>
    <row r="9296">
      <c r="A9296" t="inlineStr">
        <is>
          <t>T1009294</t>
        </is>
      </c>
      <c r="B9296" t="inlineStr">
        <is>
          <t>2024-10-07</t>
        </is>
      </c>
      <c r="C9296" t="inlineStr">
        <is>
          <t>S015</t>
        </is>
      </c>
      <c r="D9296" t="inlineStr">
        <is>
          <t>Store_015</t>
        </is>
      </c>
      <c r="E9296" t="inlineStr">
        <is>
          <t>North</t>
        </is>
      </c>
      <c r="F9296" t="inlineStr">
        <is>
          <t>P0153</t>
        </is>
      </c>
      <c r="G9296" t="inlineStr">
        <is>
          <t>Prod_0153</t>
        </is>
      </c>
      <c r="H9296" t="inlineStr">
        <is>
          <t>Clothing</t>
        </is>
      </c>
      <c r="I9296" t="n">
        <v>7</v>
      </c>
      <c r="J9296" t="n">
        <v>186.31</v>
      </c>
      <c r="K9296" t="n">
        <v>0</v>
      </c>
      <c r="L9296">
        <f>I9296*J9296*(1-K9296)</f>
        <v/>
      </c>
      <c r="M9296">
        <f>VLOOKUP(F9296,Products!A:D,4,FALSE)*I9296</f>
        <v/>
      </c>
      <c r="N9296">
        <f>L9296-M9296</f>
        <v/>
      </c>
    </row>
    <row r="9297">
      <c r="A9297" t="inlineStr">
        <is>
          <t>T1009295</t>
        </is>
      </c>
      <c r="B9297" t="inlineStr">
        <is>
          <t>2023-04-17</t>
        </is>
      </c>
      <c r="C9297" t="inlineStr">
        <is>
          <t>S050</t>
        </is>
      </c>
      <c r="D9297" t="inlineStr">
        <is>
          <t>Store_050</t>
        </is>
      </c>
      <c r="E9297" t="inlineStr">
        <is>
          <t>South</t>
        </is>
      </c>
      <c r="F9297" t="inlineStr">
        <is>
          <t>P0035</t>
        </is>
      </c>
      <c r="G9297" t="inlineStr">
        <is>
          <t>Prod_0035</t>
        </is>
      </c>
      <c r="H9297" t="inlineStr">
        <is>
          <t>Beverages</t>
        </is>
      </c>
      <c r="I9297" t="n">
        <v>9</v>
      </c>
      <c r="J9297" t="n">
        <v>132.6</v>
      </c>
      <c r="K9297" t="n">
        <v>0</v>
      </c>
      <c r="L9297">
        <f>I9297*J9297*(1-K9297)</f>
        <v/>
      </c>
      <c r="M9297">
        <f>VLOOKUP(F9297,Products!A:D,4,FALSE)*I9297</f>
        <v/>
      </c>
      <c r="N9297">
        <f>L9297-M9297</f>
        <v/>
      </c>
    </row>
    <row r="9298">
      <c r="A9298" t="inlineStr">
        <is>
          <t>T1009296</t>
        </is>
      </c>
      <c r="B9298" t="inlineStr">
        <is>
          <t>2023-05-18</t>
        </is>
      </c>
      <c r="C9298" t="inlineStr">
        <is>
          <t>S047</t>
        </is>
      </c>
      <c r="D9298" t="inlineStr">
        <is>
          <t>Store_047</t>
        </is>
      </c>
      <c r="E9298" t="inlineStr">
        <is>
          <t>North</t>
        </is>
      </c>
      <c r="F9298" t="inlineStr">
        <is>
          <t>P0035</t>
        </is>
      </c>
      <c r="G9298" t="inlineStr">
        <is>
          <t>Prod_0035</t>
        </is>
      </c>
      <c r="H9298" t="inlineStr">
        <is>
          <t>Beverages</t>
        </is>
      </c>
      <c r="I9298" t="n">
        <v>7</v>
      </c>
      <c r="J9298" t="n">
        <v>106.3</v>
      </c>
      <c r="K9298" t="n">
        <v>0.1</v>
      </c>
      <c r="L9298">
        <f>I9298*J9298*(1-K9298)</f>
        <v/>
      </c>
      <c r="M9298">
        <f>VLOOKUP(F9298,Products!A:D,4,FALSE)*I9298</f>
        <v/>
      </c>
      <c r="N9298">
        <f>L9298-M9298</f>
        <v/>
      </c>
    </row>
    <row r="9299">
      <c r="A9299" t="inlineStr">
        <is>
          <t>T1009297</t>
        </is>
      </c>
      <c r="B9299" t="inlineStr">
        <is>
          <t>2025-05-29</t>
        </is>
      </c>
      <c r="C9299" t="inlineStr">
        <is>
          <t>S005</t>
        </is>
      </c>
      <c r="D9299" t="inlineStr">
        <is>
          <t>Store_005</t>
        </is>
      </c>
      <c r="E9299" t="inlineStr">
        <is>
          <t>Central</t>
        </is>
      </c>
      <c r="F9299" t="inlineStr">
        <is>
          <t>P0091</t>
        </is>
      </c>
      <c r="G9299" t="inlineStr">
        <is>
          <t>Prod_0091</t>
        </is>
      </c>
      <c r="H9299" t="inlineStr">
        <is>
          <t>Toys</t>
        </is>
      </c>
      <c r="I9299" t="n">
        <v>6</v>
      </c>
      <c r="J9299" t="n">
        <v>226.29</v>
      </c>
      <c r="K9299" t="n">
        <v>0.15</v>
      </c>
      <c r="L9299">
        <f>I9299*J9299*(1-K9299)</f>
        <v/>
      </c>
      <c r="M9299">
        <f>VLOOKUP(F9299,Products!A:D,4,FALSE)*I9299</f>
        <v/>
      </c>
      <c r="N9299">
        <f>L9299-M9299</f>
        <v/>
      </c>
    </row>
    <row r="9300">
      <c r="A9300" t="inlineStr">
        <is>
          <t>T1009298</t>
        </is>
      </c>
      <c r="B9300" t="inlineStr">
        <is>
          <t>2023-03-15</t>
        </is>
      </c>
      <c r="C9300" t="inlineStr">
        <is>
          <t>S026</t>
        </is>
      </c>
      <c r="D9300" t="inlineStr">
        <is>
          <t>Store_026</t>
        </is>
      </c>
      <c r="E9300" t="inlineStr">
        <is>
          <t>North</t>
        </is>
      </c>
      <c r="F9300" t="inlineStr">
        <is>
          <t>P0176</t>
        </is>
      </c>
      <c r="G9300" t="inlineStr">
        <is>
          <t>Prod_0176</t>
        </is>
      </c>
      <c r="H9300" t="inlineStr">
        <is>
          <t>Food</t>
        </is>
      </c>
      <c r="I9300" t="n">
        <v>4</v>
      </c>
      <c r="J9300" t="n">
        <v>787.41</v>
      </c>
      <c r="K9300" t="n">
        <v>0</v>
      </c>
      <c r="L9300">
        <f>I9300*J9300*(1-K9300)</f>
        <v/>
      </c>
      <c r="M9300">
        <f>VLOOKUP(F9300,Products!A:D,4,FALSE)*I9300</f>
        <v/>
      </c>
      <c r="N9300">
        <f>L9300-M9300</f>
        <v/>
      </c>
    </row>
    <row r="9301">
      <c r="A9301" t="inlineStr">
        <is>
          <t>T1009299</t>
        </is>
      </c>
      <c r="B9301" t="inlineStr">
        <is>
          <t>2024-02-04</t>
        </is>
      </c>
      <c r="C9301" t="inlineStr">
        <is>
          <t>S048</t>
        </is>
      </c>
      <c r="D9301" t="inlineStr">
        <is>
          <t>Store_048</t>
        </is>
      </c>
      <c r="E9301" t="inlineStr">
        <is>
          <t>South</t>
        </is>
      </c>
      <c r="F9301" t="inlineStr">
        <is>
          <t>P0025</t>
        </is>
      </c>
      <c r="G9301" t="inlineStr">
        <is>
          <t>Prod_0025</t>
        </is>
      </c>
      <c r="H9301" t="inlineStr">
        <is>
          <t>Beverages</t>
        </is>
      </c>
      <c r="I9301" t="n">
        <v>5</v>
      </c>
      <c r="J9301" t="n">
        <v>349.49</v>
      </c>
      <c r="K9301" t="n">
        <v>0</v>
      </c>
      <c r="L9301">
        <f>I9301*J9301*(1-K9301)</f>
        <v/>
      </c>
      <c r="M9301">
        <f>VLOOKUP(F9301,Products!A:D,4,FALSE)*I9301</f>
        <v/>
      </c>
      <c r="N9301">
        <f>L9301-M9301</f>
        <v/>
      </c>
    </row>
    <row r="9302">
      <c r="A9302" t="inlineStr">
        <is>
          <t>T1009300</t>
        </is>
      </c>
      <c r="B9302" t="inlineStr">
        <is>
          <t>2024-09-03</t>
        </is>
      </c>
      <c r="C9302" t="inlineStr">
        <is>
          <t>S039</t>
        </is>
      </c>
      <c r="D9302" t="inlineStr">
        <is>
          <t>Store_039</t>
        </is>
      </c>
      <c r="E9302" t="inlineStr">
        <is>
          <t>North</t>
        </is>
      </c>
      <c r="F9302" t="inlineStr">
        <is>
          <t>P0196</t>
        </is>
      </c>
      <c r="G9302" t="inlineStr">
        <is>
          <t>Prod_0196</t>
        </is>
      </c>
      <c r="H9302" t="inlineStr">
        <is>
          <t>Beverages</t>
        </is>
      </c>
      <c r="I9302" t="n">
        <v>6</v>
      </c>
      <c r="J9302" t="n">
        <v>718.63</v>
      </c>
      <c r="K9302" t="n">
        <v>0</v>
      </c>
      <c r="L9302">
        <f>I9302*J9302*(1-K9302)</f>
        <v/>
      </c>
      <c r="M9302">
        <f>VLOOKUP(F9302,Products!A:D,4,FALSE)*I9302</f>
        <v/>
      </c>
      <c r="N9302">
        <f>L9302-M9302</f>
        <v/>
      </c>
    </row>
    <row r="9303">
      <c r="A9303" t="inlineStr">
        <is>
          <t>T1009301</t>
        </is>
      </c>
      <c r="B9303" t="inlineStr">
        <is>
          <t>2024-11-14</t>
        </is>
      </c>
      <c r="C9303" t="inlineStr">
        <is>
          <t>S003</t>
        </is>
      </c>
      <c r="D9303" t="inlineStr">
        <is>
          <t>Store_003</t>
        </is>
      </c>
      <c r="E9303" t="inlineStr">
        <is>
          <t>North</t>
        </is>
      </c>
      <c r="F9303" t="inlineStr">
        <is>
          <t>P0151</t>
        </is>
      </c>
      <c r="G9303" t="inlineStr">
        <is>
          <t>Prod_0151</t>
        </is>
      </c>
      <c r="H9303" t="inlineStr">
        <is>
          <t>Food</t>
        </is>
      </c>
      <c r="I9303" t="n">
        <v>3</v>
      </c>
      <c r="J9303" t="n">
        <v>846.26</v>
      </c>
      <c r="K9303" t="n">
        <v>0.15</v>
      </c>
      <c r="L9303">
        <f>I9303*J9303*(1-K9303)</f>
        <v/>
      </c>
      <c r="M9303">
        <f>VLOOKUP(F9303,Products!A:D,4,FALSE)*I9303</f>
        <v/>
      </c>
      <c r="N9303">
        <f>L9303-M9303</f>
        <v/>
      </c>
    </row>
    <row r="9304">
      <c r="A9304" t="inlineStr">
        <is>
          <t>T1009302</t>
        </is>
      </c>
      <c r="B9304" t="inlineStr">
        <is>
          <t>2023-09-16</t>
        </is>
      </c>
      <c r="C9304" t="inlineStr">
        <is>
          <t>S006</t>
        </is>
      </c>
      <c r="D9304" t="inlineStr">
        <is>
          <t>Store_006</t>
        </is>
      </c>
      <c r="E9304" t="inlineStr">
        <is>
          <t>East</t>
        </is>
      </c>
      <c r="F9304" t="inlineStr">
        <is>
          <t>P0143</t>
        </is>
      </c>
      <c r="G9304" t="inlineStr">
        <is>
          <t>Prod_0143</t>
        </is>
      </c>
      <c r="H9304" t="inlineStr">
        <is>
          <t>Electronics</t>
        </is>
      </c>
      <c r="I9304" t="n">
        <v>2</v>
      </c>
      <c r="J9304" t="n">
        <v>303.7</v>
      </c>
      <c r="K9304" t="n">
        <v>0</v>
      </c>
      <c r="L9304">
        <f>I9304*J9304*(1-K9304)</f>
        <v/>
      </c>
      <c r="M9304">
        <f>VLOOKUP(F9304,Products!A:D,4,FALSE)*I9304</f>
        <v/>
      </c>
      <c r="N9304">
        <f>L9304-M9304</f>
        <v/>
      </c>
    </row>
    <row r="9305">
      <c r="A9305" t="inlineStr">
        <is>
          <t>T1009303</t>
        </is>
      </c>
      <c r="B9305" t="inlineStr">
        <is>
          <t>2025-01-06</t>
        </is>
      </c>
      <c r="C9305" t="inlineStr">
        <is>
          <t>S036</t>
        </is>
      </c>
      <c r="D9305" t="inlineStr">
        <is>
          <t>Store_036</t>
        </is>
      </c>
      <c r="E9305" t="inlineStr">
        <is>
          <t>Central</t>
        </is>
      </c>
      <c r="F9305" t="inlineStr">
        <is>
          <t>P0092</t>
        </is>
      </c>
      <c r="G9305" t="inlineStr">
        <is>
          <t>Prod_0092</t>
        </is>
      </c>
      <c r="H9305" t="inlineStr">
        <is>
          <t>Household</t>
        </is>
      </c>
      <c r="I9305" t="n">
        <v>3</v>
      </c>
      <c r="J9305" t="n">
        <v>284.53</v>
      </c>
      <c r="K9305" t="n">
        <v>0</v>
      </c>
      <c r="L9305">
        <f>I9305*J9305*(1-K9305)</f>
        <v/>
      </c>
      <c r="M9305">
        <f>VLOOKUP(F9305,Products!A:D,4,FALSE)*I9305</f>
        <v/>
      </c>
      <c r="N9305">
        <f>L9305-M9305</f>
        <v/>
      </c>
    </row>
    <row r="9306">
      <c r="A9306" t="inlineStr">
        <is>
          <t>T1009304</t>
        </is>
      </c>
      <c r="B9306" t="inlineStr">
        <is>
          <t>2024-03-15</t>
        </is>
      </c>
      <c r="C9306" t="inlineStr">
        <is>
          <t>S006</t>
        </is>
      </c>
      <c r="D9306" t="inlineStr">
        <is>
          <t>Store_006</t>
        </is>
      </c>
      <c r="E9306" t="inlineStr">
        <is>
          <t>East</t>
        </is>
      </c>
      <c r="F9306" t="inlineStr">
        <is>
          <t>P0164</t>
        </is>
      </c>
      <c r="G9306" t="inlineStr">
        <is>
          <t>Prod_0164</t>
        </is>
      </c>
      <c r="H9306" t="inlineStr">
        <is>
          <t>Food</t>
        </is>
      </c>
      <c r="I9306" t="n">
        <v>7</v>
      </c>
      <c r="J9306" t="n">
        <v>603.12</v>
      </c>
      <c r="K9306" t="n">
        <v>0</v>
      </c>
      <c r="L9306">
        <f>I9306*J9306*(1-K9306)</f>
        <v/>
      </c>
      <c r="M9306">
        <f>VLOOKUP(F9306,Products!A:D,4,FALSE)*I9306</f>
        <v/>
      </c>
      <c r="N9306">
        <f>L9306-M9306</f>
        <v/>
      </c>
    </row>
    <row r="9307">
      <c r="A9307" t="inlineStr">
        <is>
          <t>T1009305</t>
        </is>
      </c>
      <c r="B9307" t="inlineStr">
        <is>
          <t>2025-03-28</t>
        </is>
      </c>
      <c r="C9307" t="inlineStr">
        <is>
          <t>S019</t>
        </is>
      </c>
      <c r="D9307" t="inlineStr">
        <is>
          <t>Store_019</t>
        </is>
      </c>
      <c r="E9307" t="inlineStr">
        <is>
          <t>East</t>
        </is>
      </c>
      <c r="F9307" t="inlineStr">
        <is>
          <t>P0100</t>
        </is>
      </c>
      <c r="G9307" t="inlineStr">
        <is>
          <t>Prod_0100</t>
        </is>
      </c>
      <c r="H9307" t="inlineStr">
        <is>
          <t>Household</t>
        </is>
      </c>
      <c r="I9307" t="n">
        <v>9</v>
      </c>
      <c r="J9307" t="n">
        <v>402.74</v>
      </c>
      <c r="K9307" t="n">
        <v>0</v>
      </c>
      <c r="L9307">
        <f>I9307*J9307*(1-K9307)</f>
        <v/>
      </c>
      <c r="M9307">
        <f>VLOOKUP(F9307,Products!A:D,4,FALSE)*I9307</f>
        <v/>
      </c>
      <c r="N9307">
        <f>L9307-M9307</f>
        <v/>
      </c>
    </row>
    <row r="9308">
      <c r="A9308" t="inlineStr">
        <is>
          <t>T1009306</t>
        </is>
      </c>
      <c r="B9308" t="inlineStr">
        <is>
          <t>2024-08-10</t>
        </is>
      </c>
      <c r="C9308" t="inlineStr">
        <is>
          <t>S008</t>
        </is>
      </c>
      <c r="D9308" t="inlineStr">
        <is>
          <t>Store_008</t>
        </is>
      </c>
      <c r="E9308" t="inlineStr">
        <is>
          <t>East</t>
        </is>
      </c>
      <c r="F9308" t="inlineStr">
        <is>
          <t>P0159</t>
        </is>
      </c>
      <c r="G9308" t="inlineStr">
        <is>
          <t>Prod_0159</t>
        </is>
      </c>
      <c r="H9308" t="inlineStr">
        <is>
          <t>Electronics</t>
        </is>
      </c>
      <c r="I9308" t="n">
        <v>5</v>
      </c>
      <c r="J9308" t="n">
        <v>545.9299999999999</v>
      </c>
      <c r="K9308" t="n">
        <v>0.1</v>
      </c>
      <c r="L9308">
        <f>I9308*J9308*(1-K9308)</f>
        <v/>
      </c>
      <c r="M9308">
        <f>VLOOKUP(F9308,Products!A:D,4,FALSE)*I9308</f>
        <v/>
      </c>
      <c r="N9308">
        <f>L9308-M9308</f>
        <v/>
      </c>
    </row>
    <row r="9309">
      <c r="A9309" t="inlineStr">
        <is>
          <t>T1009307</t>
        </is>
      </c>
      <c r="B9309" t="inlineStr">
        <is>
          <t>2023-06-05</t>
        </is>
      </c>
      <c r="C9309" t="inlineStr">
        <is>
          <t>S001</t>
        </is>
      </c>
      <c r="D9309" t="inlineStr">
        <is>
          <t>Store_001</t>
        </is>
      </c>
      <c r="E9309" t="inlineStr">
        <is>
          <t>West</t>
        </is>
      </c>
      <c r="F9309" t="inlineStr">
        <is>
          <t>P0175</t>
        </is>
      </c>
      <c r="G9309" t="inlineStr">
        <is>
          <t>Prod_0175</t>
        </is>
      </c>
      <c r="H9309" t="inlineStr">
        <is>
          <t>Food</t>
        </is>
      </c>
      <c r="I9309" t="n">
        <v>8</v>
      </c>
      <c r="J9309" t="n">
        <v>1002.69</v>
      </c>
      <c r="K9309" t="n">
        <v>0</v>
      </c>
      <c r="L9309">
        <f>I9309*J9309*(1-K9309)</f>
        <v/>
      </c>
      <c r="M9309">
        <f>VLOOKUP(F9309,Products!A:D,4,FALSE)*I9309</f>
        <v/>
      </c>
      <c r="N9309">
        <f>L9309-M9309</f>
        <v/>
      </c>
    </row>
    <row r="9310">
      <c r="A9310" t="inlineStr">
        <is>
          <t>T1009308</t>
        </is>
      </c>
      <c r="B9310" t="inlineStr">
        <is>
          <t>2025-02-06</t>
        </is>
      </c>
      <c r="C9310" t="inlineStr">
        <is>
          <t>S027</t>
        </is>
      </c>
      <c r="D9310" t="inlineStr">
        <is>
          <t>Store_027</t>
        </is>
      </c>
      <c r="E9310" t="inlineStr">
        <is>
          <t>South</t>
        </is>
      </c>
      <c r="F9310" t="inlineStr">
        <is>
          <t>P0001</t>
        </is>
      </c>
      <c r="G9310" t="inlineStr">
        <is>
          <t>Prod_0001</t>
        </is>
      </c>
      <c r="H9310" t="inlineStr">
        <is>
          <t>Beverages</t>
        </is>
      </c>
      <c r="I9310" t="n">
        <v>1</v>
      </c>
      <c r="J9310" t="n">
        <v>768.12</v>
      </c>
      <c r="K9310" t="n">
        <v>0</v>
      </c>
      <c r="L9310">
        <f>I9310*J9310*(1-K9310)</f>
        <v/>
      </c>
      <c r="M9310">
        <f>VLOOKUP(F9310,Products!A:D,4,FALSE)*I9310</f>
        <v/>
      </c>
      <c r="N9310">
        <f>L9310-M9310</f>
        <v/>
      </c>
    </row>
    <row r="9311">
      <c r="A9311" t="inlineStr">
        <is>
          <t>T1009309</t>
        </is>
      </c>
      <c r="B9311" t="inlineStr">
        <is>
          <t>2025-09-15</t>
        </is>
      </c>
      <c r="C9311" t="inlineStr">
        <is>
          <t>S017</t>
        </is>
      </c>
      <c r="D9311" t="inlineStr">
        <is>
          <t>Store_017</t>
        </is>
      </c>
      <c r="E9311" t="inlineStr">
        <is>
          <t>South</t>
        </is>
      </c>
      <c r="F9311" t="inlineStr">
        <is>
          <t>P0150</t>
        </is>
      </c>
      <c r="G9311" t="inlineStr">
        <is>
          <t>Prod_0150</t>
        </is>
      </c>
      <c r="H9311" t="inlineStr">
        <is>
          <t>Clothing</t>
        </is>
      </c>
      <c r="I9311" t="n">
        <v>7</v>
      </c>
      <c r="J9311" t="n">
        <v>289.56</v>
      </c>
      <c r="K9311" t="n">
        <v>0</v>
      </c>
      <c r="L9311">
        <f>I9311*J9311*(1-K9311)</f>
        <v/>
      </c>
      <c r="M9311">
        <f>VLOOKUP(F9311,Products!A:D,4,FALSE)*I9311</f>
        <v/>
      </c>
      <c r="N9311">
        <f>L9311-M9311</f>
        <v/>
      </c>
    </row>
    <row r="9312">
      <c r="A9312" t="inlineStr">
        <is>
          <t>T1009310</t>
        </is>
      </c>
      <c r="B9312" t="inlineStr">
        <is>
          <t>2025-08-11</t>
        </is>
      </c>
      <c r="C9312" t="inlineStr">
        <is>
          <t>S009</t>
        </is>
      </c>
      <c r="D9312" t="inlineStr">
        <is>
          <t>Store_009</t>
        </is>
      </c>
      <c r="E9312" t="inlineStr">
        <is>
          <t>Central</t>
        </is>
      </c>
      <c r="F9312" t="inlineStr">
        <is>
          <t>P0013</t>
        </is>
      </c>
      <c r="G9312" t="inlineStr">
        <is>
          <t>Prod_0013</t>
        </is>
      </c>
      <c r="H9312" t="inlineStr">
        <is>
          <t>Clothing</t>
        </is>
      </c>
      <c r="I9312" t="n">
        <v>3</v>
      </c>
      <c r="J9312" t="n">
        <v>67.06</v>
      </c>
      <c r="K9312" t="n">
        <v>0</v>
      </c>
      <c r="L9312">
        <f>I9312*J9312*(1-K9312)</f>
        <v/>
      </c>
      <c r="M9312">
        <f>VLOOKUP(F9312,Products!A:D,4,FALSE)*I9312</f>
        <v/>
      </c>
      <c r="N9312">
        <f>L9312-M9312</f>
        <v/>
      </c>
    </row>
    <row r="9313">
      <c r="A9313" t="inlineStr">
        <is>
          <t>T1009311</t>
        </is>
      </c>
      <c r="B9313" t="inlineStr">
        <is>
          <t>2024-06-13</t>
        </is>
      </c>
      <c r="C9313" t="inlineStr">
        <is>
          <t>S031</t>
        </is>
      </c>
      <c r="D9313" t="inlineStr">
        <is>
          <t>Store_031</t>
        </is>
      </c>
      <c r="E9313" t="inlineStr">
        <is>
          <t>Central</t>
        </is>
      </c>
      <c r="F9313" t="inlineStr">
        <is>
          <t>P0036</t>
        </is>
      </c>
      <c r="G9313" t="inlineStr">
        <is>
          <t>Prod_0036</t>
        </is>
      </c>
      <c r="H9313" t="inlineStr">
        <is>
          <t>Clothing</t>
        </is>
      </c>
      <c r="I9313" t="n">
        <v>1</v>
      </c>
      <c r="J9313" t="n">
        <v>382.35</v>
      </c>
      <c r="K9313" t="n">
        <v>0.15</v>
      </c>
      <c r="L9313">
        <f>I9313*J9313*(1-K9313)</f>
        <v/>
      </c>
      <c r="M9313">
        <f>VLOOKUP(F9313,Products!A:D,4,FALSE)*I9313</f>
        <v/>
      </c>
      <c r="N9313">
        <f>L9313-M9313</f>
        <v/>
      </c>
    </row>
    <row r="9314">
      <c r="A9314" t="inlineStr">
        <is>
          <t>T1009312</t>
        </is>
      </c>
      <c r="B9314" t="inlineStr">
        <is>
          <t>2024-10-28</t>
        </is>
      </c>
      <c r="C9314" t="inlineStr">
        <is>
          <t>S010</t>
        </is>
      </c>
      <c r="D9314" t="inlineStr">
        <is>
          <t>Store_010</t>
        </is>
      </c>
      <c r="E9314" t="inlineStr">
        <is>
          <t>North</t>
        </is>
      </c>
      <c r="F9314" t="inlineStr">
        <is>
          <t>P0009</t>
        </is>
      </c>
      <c r="G9314" t="inlineStr">
        <is>
          <t>Prod_0009</t>
        </is>
      </c>
      <c r="H9314" t="inlineStr">
        <is>
          <t>Toys</t>
        </is>
      </c>
      <c r="I9314" t="n">
        <v>1</v>
      </c>
      <c r="J9314" t="n">
        <v>705.71</v>
      </c>
      <c r="K9314" t="n">
        <v>0</v>
      </c>
      <c r="L9314">
        <f>I9314*J9314*(1-K9314)</f>
        <v/>
      </c>
      <c r="M9314">
        <f>VLOOKUP(F9314,Products!A:D,4,FALSE)*I9314</f>
        <v/>
      </c>
      <c r="N9314">
        <f>L9314-M9314</f>
        <v/>
      </c>
    </row>
    <row r="9315">
      <c r="A9315" t="inlineStr">
        <is>
          <t>T1009313</t>
        </is>
      </c>
      <c r="B9315" t="inlineStr">
        <is>
          <t>2023-12-27</t>
        </is>
      </c>
      <c r="C9315" t="inlineStr">
        <is>
          <t>S032</t>
        </is>
      </c>
      <c r="D9315" t="inlineStr">
        <is>
          <t>Store_032</t>
        </is>
      </c>
      <c r="E9315" t="inlineStr">
        <is>
          <t>Central</t>
        </is>
      </c>
      <c r="F9315" t="inlineStr">
        <is>
          <t>P0114</t>
        </is>
      </c>
      <c r="G9315" t="inlineStr">
        <is>
          <t>Prod_0114</t>
        </is>
      </c>
      <c r="H9315" t="inlineStr">
        <is>
          <t>Beverages</t>
        </is>
      </c>
      <c r="I9315" t="n">
        <v>2</v>
      </c>
      <c r="J9315" t="n">
        <v>601.89</v>
      </c>
      <c r="K9315" t="n">
        <v>0</v>
      </c>
      <c r="L9315">
        <f>I9315*J9315*(1-K9315)</f>
        <v/>
      </c>
      <c r="M9315">
        <f>VLOOKUP(F9315,Products!A:D,4,FALSE)*I9315</f>
        <v/>
      </c>
      <c r="N9315">
        <f>L9315-M9315</f>
        <v/>
      </c>
    </row>
    <row r="9316">
      <c r="A9316" t="inlineStr">
        <is>
          <t>T1009314</t>
        </is>
      </c>
      <c r="B9316" t="inlineStr">
        <is>
          <t>2024-11-29</t>
        </is>
      </c>
      <c r="C9316" t="inlineStr">
        <is>
          <t>S022</t>
        </is>
      </c>
      <c r="D9316" t="inlineStr">
        <is>
          <t>Store_022</t>
        </is>
      </c>
      <c r="E9316" t="inlineStr">
        <is>
          <t>East</t>
        </is>
      </c>
      <c r="F9316" t="inlineStr">
        <is>
          <t>P0042</t>
        </is>
      </c>
      <c r="G9316" t="inlineStr">
        <is>
          <t>Prod_0042</t>
        </is>
      </c>
      <c r="H9316" t="inlineStr">
        <is>
          <t>Electronics</t>
        </is>
      </c>
      <c r="I9316" t="n">
        <v>3</v>
      </c>
      <c r="J9316" t="n">
        <v>691.78</v>
      </c>
      <c r="K9316" t="n">
        <v>0</v>
      </c>
      <c r="L9316">
        <f>I9316*J9316*(1-K9316)</f>
        <v/>
      </c>
      <c r="M9316">
        <f>VLOOKUP(F9316,Products!A:D,4,FALSE)*I9316</f>
        <v/>
      </c>
      <c r="N9316">
        <f>L9316-M9316</f>
        <v/>
      </c>
    </row>
    <row r="9317">
      <c r="A9317" t="inlineStr">
        <is>
          <t>T1009315</t>
        </is>
      </c>
      <c r="B9317" t="inlineStr">
        <is>
          <t>2024-09-17</t>
        </is>
      </c>
      <c r="C9317" t="inlineStr">
        <is>
          <t>S013</t>
        </is>
      </c>
      <c r="D9317" t="inlineStr">
        <is>
          <t>Store_013</t>
        </is>
      </c>
      <c r="E9317" t="inlineStr">
        <is>
          <t>North</t>
        </is>
      </c>
      <c r="F9317" t="inlineStr">
        <is>
          <t>P0087</t>
        </is>
      </c>
      <c r="G9317" t="inlineStr">
        <is>
          <t>Prod_0087</t>
        </is>
      </c>
      <c r="H9317" t="inlineStr">
        <is>
          <t>Clothing</t>
        </is>
      </c>
      <c r="I9317" t="n">
        <v>7</v>
      </c>
      <c r="J9317" t="n">
        <v>438.57</v>
      </c>
      <c r="K9317" t="n">
        <v>0</v>
      </c>
      <c r="L9317">
        <f>I9317*J9317*(1-K9317)</f>
        <v/>
      </c>
      <c r="M9317">
        <f>VLOOKUP(F9317,Products!A:D,4,FALSE)*I9317</f>
        <v/>
      </c>
      <c r="N9317">
        <f>L9317-M9317</f>
        <v/>
      </c>
    </row>
    <row r="9318">
      <c r="A9318" t="inlineStr">
        <is>
          <t>T1009316</t>
        </is>
      </c>
      <c r="B9318" t="inlineStr">
        <is>
          <t>2023-03-05</t>
        </is>
      </c>
      <c r="C9318" t="inlineStr">
        <is>
          <t>S005</t>
        </is>
      </c>
      <c r="D9318" t="inlineStr">
        <is>
          <t>Store_005</t>
        </is>
      </c>
      <c r="E9318" t="inlineStr">
        <is>
          <t>Central</t>
        </is>
      </c>
      <c r="F9318" t="inlineStr">
        <is>
          <t>P0050</t>
        </is>
      </c>
      <c r="G9318" t="inlineStr">
        <is>
          <t>Prod_0050</t>
        </is>
      </c>
      <c r="H9318" t="inlineStr">
        <is>
          <t>Household</t>
        </is>
      </c>
      <c r="I9318" t="n">
        <v>3</v>
      </c>
      <c r="J9318" t="n">
        <v>618.02</v>
      </c>
      <c r="K9318" t="n">
        <v>0</v>
      </c>
      <c r="L9318">
        <f>I9318*J9318*(1-K9318)</f>
        <v/>
      </c>
      <c r="M9318">
        <f>VLOOKUP(F9318,Products!A:D,4,FALSE)*I9318</f>
        <v/>
      </c>
      <c r="N9318">
        <f>L9318-M9318</f>
        <v/>
      </c>
    </row>
    <row r="9319">
      <c r="A9319" t="inlineStr">
        <is>
          <t>T1009317</t>
        </is>
      </c>
      <c r="B9319" t="inlineStr">
        <is>
          <t>2025-09-08</t>
        </is>
      </c>
      <c r="C9319" t="inlineStr">
        <is>
          <t>S032</t>
        </is>
      </c>
      <c r="D9319" t="inlineStr">
        <is>
          <t>Store_032</t>
        </is>
      </c>
      <c r="E9319" t="inlineStr">
        <is>
          <t>Central</t>
        </is>
      </c>
      <c r="F9319" t="inlineStr">
        <is>
          <t>P0039</t>
        </is>
      </c>
      <c r="G9319" t="inlineStr">
        <is>
          <t>Prod_0039</t>
        </is>
      </c>
      <c r="H9319" t="inlineStr">
        <is>
          <t>Household</t>
        </is>
      </c>
      <c r="I9319" t="n">
        <v>7</v>
      </c>
      <c r="J9319" t="n">
        <v>417.79</v>
      </c>
      <c r="K9319" t="n">
        <v>0</v>
      </c>
      <c r="L9319">
        <f>I9319*J9319*(1-K9319)</f>
        <v/>
      </c>
      <c r="M9319">
        <f>VLOOKUP(F9319,Products!A:D,4,FALSE)*I9319</f>
        <v/>
      </c>
      <c r="N9319">
        <f>L9319-M9319</f>
        <v/>
      </c>
    </row>
    <row r="9320">
      <c r="A9320" t="inlineStr">
        <is>
          <t>T1009318</t>
        </is>
      </c>
      <c r="B9320" t="inlineStr">
        <is>
          <t>2024-02-16</t>
        </is>
      </c>
      <c r="C9320" t="inlineStr">
        <is>
          <t>S002</t>
        </is>
      </c>
      <c r="D9320" t="inlineStr">
        <is>
          <t>Store_002</t>
        </is>
      </c>
      <c r="E9320" t="inlineStr">
        <is>
          <t>South</t>
        </is>
      </c>
      <c r="F9320" t="inlineStr">
        <is>
          <t>P0065</t>
        </is>
      </c>
      <c r="G9320" t="inlineStr">
        <is>
          <t>Prod_0065</t>
        </is>
      </c>
      <c r="H9320" t="inlineStr">
        <is>
          <t>Beverages</t>
        </is>
      </c>
      <c r="I9320" t="n">
        <v>5</v>
      </c>
      <c r="J9320" t="n">
        <v>232.17</v>
      </c>
      <c r="K9320" t="n">
        <v>0</v>
      </c>
      <c r="L9320">
        <f>I9320*J9320*(1-K9320)</f>
        <v/>
      </c>
      <c r="M9320">
        <f>VLOOKUP(F9320,Products!A:D,4,FALSE)*I9320</f>
        <v/>
      </c>
      <c r="N9320">
        <f>L9320-M9320</f>
        <v/>
      </c>
    </row>
    <row r="9321">
      <c r="A9321" t="inlineStr">
        <is>
          <t>T1009319</t>
        </is>
      </c>
      <c r="B9321" t="inlineStr">
        <is>
          <t>2024-06-05</t>
        </is>
      </c>
      <c r="C9321" t="inlineStr">
        <is>
          <t>S047</t>
        </is>
      </c>
      <c r="D9321" t="inlineStr">
        <is>
          <t>Store_047</t>
        </is>
      </c>
      <c r="E9321" t="inlineStr">
        <is>
          <t>North</t>
        </is>
      </c>
      <c r="F9321" t="inlineStr">
        <is>
          <t>P0110</t>
        </is>
      </c>
      <c r="G9321" t="inlineStr">
        <is>
          <t>Prod_0110</t>
        </is>
      </c>
      <c r="H9321" t="inlineStr">
        <is>
          <t>Stationery</t>
        </is>
      </c>
      <c r="I9321" t="n">
        <v>4</v>
      </c>
      <c r="J9321" t="n">
        <v>77.09</v>
      </c>
      <c r="K9321" t="n">
        <v>0</v>
      </c>
      <c r="L9321">
        <f>I9321*J9321*(1-K9321)</f>
        <v/>
      </c>
      <c r="M9321">
        <f>VLOOKUP(F9321,Products!A:D,4,FALSE)*I9321</f>
        <v/>
      </c>
      <c r="N9321">
        <f>L9321-M9321</f>
        <v/>
      </c>
    </row>
    <row r="9322">
      <c r="A9322" t="inlineStr">
        <is>
          <t>T1009320</t>
        </is>
      </c>
      <c r="B9322" t="inlineStr">
        <is>
          <t>2023-02-14</t>
        </is>
      </c>
      <c r="C9322" t="inlineStr">
        <is>
          <t>S037</t>
        </is>
      </c>
      <c r="D9322" t="inlineStr">
        <is>
          <t>Store_037</t>
        </is>
      </c>
      <c r="E9322" t="inlineStr">
        <is>
          <t>East</t>
        </is>
      </c>
      <c r="F9322" t="inlineStr">
        <is>
          <t>P0097</t>
        </is>
      </c>
      <c r="G9322" t="inlineStr">
        <is>
          <t>Prod_0097</t>
        </is>
      </c>
      <c r="H9322" t="inlineStr">
        <is>
          <t>Clothing</t>
        </is>
      </c>
      <c r="I9322" t="n">
        <v>7</v>
      </c>
      <c r="J9322" t="n">
        <v>278.43</v>
      </c>
      <c r="K9322" t="n">
        <v>0</v>
      </c>
      <c r="L9322">
        <f>I9322*J9322*(1-K9322)</f>
        <v/>
      </c>
      <c r="M9322">
        <f>VLOOKUP(F9322,Products!A:D,4,FALSE)*I9322</f>
        <v/>
      </c>
      <c r="N9322">
        <f>L9322-M9322</f>
        <v/>
      </c>
    </row>
    <row r="9323">
      <c r="A9323" t="inlineStr">
        <is>
          <t>T1009321</t>
        </is>
      </c>
      <c r="B9323" t="inlineStr">
        <is>
          <t>2023-02-03</t>
        </is>
      </c>
      <c r="C9323" t="inlineStr">
        <is>
          <t>S046</t>
        </is>
      </c>
      <c r="D9323" t="inlineStr">
        <is>
          <t>Store_046</t>
        </is>
      </c>
      <c r="E9323" t="inlineStr">
        <is>
          <t>South</t>
        </is>
      </c>
      <c r="F9323" t="inlineStr">
        <is>
          <t>P0157</t>
        </is>
      </c>
      <c r="G9323" t="inlineStr">
        <is>
          <t>Prod_0157</t>
        </is>
      </c>
      <c r="H9323" t="inlineStr">
        <is>
          <t>Toys</t>
        </is>
      </c>
      <c r="I9323" t="n">
        <v>7</v>
      </c>
      <c r="J9323" t="n">
        <v>255.69</v>
      </c>
      <c r="K9323" t="n">
        <v>0.15</v>
      </c>
      <c r="L9323">
        <f>I9323*J9323*(1-K9323)</f>
        <v/>
      </c>
      <c r="M9323">
        <f>VLOOKUP(F9323,Products!A:D,4,FALSE)*I9323</f>
        <v/>
      </c>
      <c r="N9323">
        <f>L9323-M9323</f>
        <v/>
      </c>
    </row>
    <row r="9324">
      <c r="A9324" t="inlineStr">
        <is>
          <t>T1009322</t>
        </is>
      </c>
      <c r="B9324" t="inlineStr">
        <is>
          <t>2025-08-27</t>
        </is>
      </c>
      <c r="C9324" t="inlineStr">
        <is>
          <t>S006</t>
        </is>
      </c>
      <c r="D9324" t="inlineStr">
        <is>
          <t>Store_006</t>
        </is>
      </c>
      <c r="E9324" t="inlineStr">
        <is>
          <t>East</t>
        </is>
      </c>
      <c r="F9324" t="inlineStr">
        <is>
          <t>P0028</t>
        </is>
      </c>
      <c r="G9324" t="inlineStr">
        <is>
          <t>Prod_0028</t>
        </is>
      </c>
      <c r="H9324" t="inlineStr">
        <is>
          <t>Food</t>
        </is>
      </c>
      <c r="I9324" t="n">
        <v>9</v>
      </c>
      <c r="J9324" t="n">
        <v>486.15</v>
      </c>
      <c r="K9324" t="n">
        <v>0</v>
      </c>
      <c r="L9324">
        <f>I9324*J9324*(1-K9324)</f>
        <v/>
      </c>
      <c r="M9324">
        <f>VLOOKUP(F9324,Products!A:D,4,FALSE)*I9324</f>
        <v/>
      </c>
      <c r="N9324">
        <f>L9324-M9324</f>
        <v/>
      </c>
    </row>
    <row r="9325">
      <c r="A9325" t="inlineStr">
        <is>
          <t>T1009323</t>
        </is>
      </c>
      <c r="B9325" t="inlineStr">
        <is>
          <t>2023-01-24</t>
        </is>
      </c>
      <c r="C9325" t="inlineStr">
        <is>
          <t>S045</t>
        </is>
      </c>
      <c r="D9325" t="inlineStr">
        <is>
          <t>Store_045</t>
        </is>
      </c>
      <c r="E9325" t="inlineStr">
        <is>
          <t>East</t>
        </is>
      </c>
      <c r="F9325" t="inlineStr">
        <is>
          <t>P0124</t>
        </is>
      </c>
      <c r="G9325" t="inlineStr">
        <is>
          <t>Prod_0124</t>
        </is>
      </c>
      <c r="H9325" t="inlineStr">
        <is>
          <t>Beverages</t>
        </is>
      </c>
      <c r="I9325" t="n">
        <v>1</v>
      </c>
      <c r="J9325" t="n">
        <v>729.78</v>
      </c>
      <c r="K9325" t="n">
        <v>0</v>
      </c>
      <c r="L9325">
        <f>I9325*J9325*(1-K9325)</f>
        <v/>
      </c>
      <c r="M9325">
        <f>VLOOKUP(F9325,Products!A:D,4,FALSE)*I9325</f>
        <v/>
      </c>
      <c r="N9325">
        <f>L9325-M9325</f>
        <v/>
      </c>
    </row>
    <row r="9326">
      <c r="A9326" t="inlineStr">
        <is>
          <t>T1009324</t>
        </is>
      </c>
      <c r="B9326" t="inlineStr">
        <is>
          <t>2023-06-01</t>
        </is>
      </c>
      <c r="C9326" t="inlineStr">
        <is>
          <t>S019</t>
        </is>
      </c>
      <c r="D9326" t="inlineStr">
        <is>
          <t>Store_019</t>
        </is>
      </c>
      <c r="E9326" t="inlineStr">
        <is>
          <t>East</t>
        </is>
      </c>
      <c r="F9326" t="inlineStr">
        <is>
          <t>P0137</t>
        </is>
      </c>
      <c r="G9326" t="inlineStr">
        <is>
          <t>Prod_0137</t>
        </is>
      </c>
      <c r="H9326" t="inlineStr">
        <is>
          <t>Electronics</t>
        </is>
      </c>
      <c r="I9326" t="n">
        <v>1</v>
      </c>
      <c r="J9326" t="n">
        <v>108.1</v>
      </c>
      <c r="K9326" t="n">
        <v>0</v>
      </c>
      <c r="L9326">
        <f>I9326*J9326*(1-K9326)</f>
        <v/>
      </c>
      <c r="M9326">
        <f>VLOOKUP(F9326,Products!A:D,4,FALSE)*I9326</f>
        <v/>
      </c>
      <c r="N9326">
        <f>L9326-M9326</f>
        <v/>
      </c>
    </row>
    <row r="9327">
      <c r="A9327" t="inlineStr">
        <is>
          <t>T1009325</t>
        </is>
      </c>
      <c r="B9327" t="inlineStr">
        <is>
          <t>2023-03-14</t>
        </is>
      </c>
      <c r="C9327" t="inlineStr">
        <is>
          <t>S008</t>
        </is>
      </c>
      <c r="D9327" t="inlineStr">
        <is>
          <t>Store_008</t>
        </is>
      </c>
      <c r="E9327" t="inlineStr">
        <is>
          <t>East</t>
        </is>
      </c>
      <c r="F9327" t="inlineStr">
        <is>
          <t>P0080</t>
        </is>
      </c>
      <c r="G9327" t="inlineStr">
        <is>
          <t>Prod_0080</t>
        </is>
      </c>
      <c r="H9327" t="inlineStr">
        <is>
          <t>Clothing</t>
        </is>
      </c>
      <c r="I9327" t="n">
        <v>7</v>
      </c>
      <c r="J9327" t="n">
        <v>732.02</v>
      </c>
      <c r="K9327" t="n">
        <v>0.05</v>
      </c>
      <c r="L9327">
        <f>I9327*J9327*(1-K9327)</f>
        <v/>
      </c>
      <c r="M9327">
        <f>VLOOKUP(F9327,Products!A:D,4,FALSE)*I9327</f>
        <v/>
      </c>
      <c r="N9327">
        <f>L9327-M9327</f>
        <v/>
      </c>
    </row>
    <row r="9328">
      <c r="A9328" t="inlineStr">
        <is>
          <t>T1009326</t>
        </is>
      </c>
      <c r="B9328" t="inlineStr">
        <is>
          <t>2023-01-03</t>
        </is>
      </c>
      <c r="C9328" t="inlineStr">
        <is>
          <t>S050</t>
        </is>
      </c>
      <c r="D9328" t="inlineStr">
        <is>
          <t>Store_050</t>
        </is>
      </c>
      <c r="E9328" t="inlineStr">
        <is>
          <t>South</t>
        </is>
      </c>
      <c r="F9328" t="inlineStr">
        <is>
          <t>P0180</t>
        </is>
      </c>
      <c r="G9328" t="inlineStr">
        <is>
          <t>Prod_0180</t>
        </is>
      </c>
      <c r="H9328" t="inlineStr">
        <is>
          <t>Clothing</t>
        </is>
      </c>
      <c r="I9328" t="n">
        <v>8</v>
      </c>
      <c r="J9328" t="n">
        <v>637.99</v>
      </c>
      <c r="K9328" t="n">
        <v>0.2</v>
      </c>
      <c r="L9328">
        <f>I9328*J9328*(1-K9328)</f>
        <v/>
      </c>
      <c r="M9328">
        <f>VLOOKUP(F9328,Products!A:D,4,FALSE)*I9328</f>
        <v/>
      </c>
      <c r="N9328">
        <f>L9328-M9328</f>
        <v/>
      </c>
    </row>
    <row r="9329">
      <c r="A9329" t="inlineStr">
        <is>
          <t>T1009327</t>
        </is>
      </c>
      <c r="B9329" t="inlineStr">
        <is>
          <t>2025-04-24</t>
        </is>
      </c>
      <c r="C9329" t="inlineStr">
        <is>
          <t>S024</t>
        </is>
      </c>
      <c r="D9329" t="inlineStr">
        <is>
          <t>Store_024</t>
        </is>
      </c>
      <c r="E9329" t="inlineStr">
        <is>
          <t>South</t>
        </is>
      </c>
      <c r="F9329" t="inlineStr">
        <is>
          <t>P0079</t>
        </is>
      </c>
      <c r="G9329" t="inlineStr">
        <is>
          <t>Prod_0079</t>
        </is>
      </c>
      <c r="H9329" t="inlineStr">
        <is>
          <t>Food</t>
        </is>
      </c>
      <c r="I9329" t="n">
        <v>6</v>
      </c>
      <c r="J9329" t="n">
        <v>541.78</v>
      </c>
      <c r="K9329" t="n">
        <v>0</v>
      </c>
      <c r="L9329">
        <f>I9329*J9329*(1-K9329)</f>
        <v/>
      </c>
      <c r="M9329">
        <f>VLOOKUP(F9329,Products!A:D,4,FALSE)*I9329</f>
        <v/>
      </c>
      <c r="N9329">
        <f>L9329-M9329</f>
        <v/>
      </c>
    </row>
    <row r="9330">
      <c r="A9330" t="inlineStr">
        <is>
          <t>T1009328</t>
        </is>
      </c>
      <c r="B9330" t="inlineStr">
        <is>
          <t>2023-03-02</t>
        </is>
      </c>
      <c r="C9330" t="inlineStr">
        <is>
          <t>S049</t>
        </is>
      </c>
      <c r="D9330" t="inlineStr">
        <is>
          <t>Store_049</t>
        </is>
      </c>
      <c r="E9330" t="inlineStr">
        <is>
          <t>North</t>
        </is>
      </c>
      <c r="F9330" t="inlineStr">
        <is>
          <t>P0025</t>
        </is>
      </c>
      <c r="G9330" t="inlineStr">
        <is>
          <t>Prod_0025</t>
        </is>
      </c>
      <c r="H9330" t="inlineStr">
        <is>
          <t>Beverages</t>
        </is>
      </c>
      <c r="I9330" t="n">
        <v>2</v>
      </c>
      <c r="J9330" t="n">
        <v>296.77</v>
      </c>
      <c r="K9330" t="n">
        <v>0</v>
      </c>
      <c r="L9330">
        <f>I9330*J9330*(1-K9330)</f>
        <v/>
      </c>
      <c r="M9330">
        <f>VLOOKUP(F9330,Products!A:D,4,FALSE)*I9330</f>
        <v/>
      </c>
      <c r="N9330">
        <f>L9330-M9330</f>
        <v/>
      </c>
    </row>
    <row r="9331">
      <c r="A9331" t="inlineStr">
        <is>
          <t>T1009329</t>
        </is>
      </c>
      <c r="B9331" t="inlineStr">
        <is>
          <t>2024-02-15</t>
        </is>
      </c>
      <c r="C9331" t="inlineStr">
        <is>
          <t>S001</t>
        </is>
      </c>
      <c r="D9331" t="inlineStr">
        <is>
          <t>Store_001</t>
        </is>
      </c>
      <c r="E9331" t="inlineStr">
        <is>
          <t>West</t>
        </is>
      </c>
      <c r="F9331" t="inlineStr">
        <is>
          <t>P0076</t>
        </is>
      </c>
      <c r="G9331" t="inlineStr">
        <is>
          <t>Prod_0076</t>
        </is>
      </c>
      <c r="H9331" t="inlineStr">
        <is>
          <t>Clothing</t>
        </is>
      </c>
      <c r="I9331" t="n">
        <v>8</v>
      </c>
      <c r="J9331" t="n">
        <v>311.45</v>
      </c>
      <c r="K9331" t="n">
        <v>0.05</v>
      </c>
      <c r="L9331">
        <f>I9331*J9331*(1-K9331)</f>
        <v/>
      </c>
      <c r="M9331">
        <f>VLOOKUP(F9331,Products!A:D,4,FALSE)*I9331</f>
        <v/>
      </c>
      <c r="N9331">
        <f>L9331-M9331</f>
        <v/>
      </c>
    </row>
    <row r="9332">
      <c r="A9332" t="inlineStr">
        <is>
          <t>T1009330</t>
        </is>
      </c>
      <c r="B9332" t="inlineStr">
        <is>
          <t>2023-07-29</t>
        </is>
      </c>
      <c r="C9332" t="inlineStr">
        <is>
          <t>S049</t>
        </is>
      </c>
      <c r="D9332" t="inlineStr">
        <is>
          <t>Store_049</t>
        </is>
      </c>
      <c r="E9332" t="inlineStr">
        <is>
          <t>North</t>
        </is>
      </c>
      <c r="F9332" t="inlineStr">
        <is>
          <t>P0134</t>
        </is>
      </c>
      <c r="G9332" t="inlineStr">
        <is>
          <t>Prod_0134</t>
        </is>
      </c>
      <c r="H9332" t="inlineStr">
        <is>
          <t>Food</t>
        </is>
      </c>
      <c r="I9332" t="n">
        <v>4</v>
      </c>
      <c r="J9332" t="n">
        <v>389.49</v>
      </c>
      <c r="K9332" t="n">
        <v>0</v>
      </c>
      <c r="L9332">
        <f>I9332*J9332*(1-K9332)</f>
        <v/>
      </c>
      <c r="M9332">
        <f>VLOOKUP(F9332,Products!A:D,4,FALSE)*I9332</f>
        <v/>
      </c>
      <c r="N9332">
        <f>L9332-M9332</f>
        <v/>
      </c>
    </row>
    <row r="9333">
      <c r="A9333" t="inlineStr">
        <is>
          <t>T1009331</t>
        </is>
      </c>
      <c r="B9333" t="inlineStr">
        <is>
          <t>2025-02-02</t>
        </is>
      </c>
      <c r="C9333" t="inlineStr">
        <is>
          <t>S012</t>
        </is>
      </c>
      <c r="D9333" t="inlineStr">
        <is>
          <t>Store_012</t>
        </is>
      </c>
      <c r="E9333" t="inlineStr">
        <is>
          <t>South</t>
        </is>
      </c>
      <c r="F9333" t="inlineStr">
        <is>
          <t>P0163</t>
        </is>
      </c>
      <c r="G9333" t="inlineStr">
        <is>
          <t>Prod_0163</t>
        </is>
      </c>
      <c r="H9333" t="inlineStr">
        <is>
          <t>Food</t>
        </is>
      </c>
      <c r="I9333" t="n">
        <v>8</v>
      </c>
      <c r="J9333" t="n">
        <v>622.9</v>
      </c>
      <c r="K9333" t="n">
        <v>0</v>
      </c>
      <c r="L9333">
        <f>I9333*J9333*(1-K9333)</f>
        <v/>
      </c>
      <c r="M9333">
        <f>VLOOKUP(F9333,Products!A:D,4,FALSE)*I9333</f>
        <v/>
      </c>
      <c r="N9333">
        <f>L9333-M9333</f>
        <v/>
      </c>
    </row>
    <row r="9334">
      <c r="A9334" t="inlineStr">
        <is>
          <t>T1009332</t>
        </is>
      </c>
      <c r="B9334" t="inlineStr">
        <is>
          <t>2023-09-21</t>
        </is>
      </c>
      <c r="C9334" t="inlineStr">
        <is>
          <t>S034</t>
        </is>
      </c>
      <c r="D9334" t="inlineStr">
        <is>
          <t>Store_034</t>
        </is>
      </c>
      <c r="E9334" t="inlineStr">
        <is>
          <t>Central</t>
        </is>
      </c>
      <c r="F9334" t="inlineStr">
        <is>
          <t>P0098</t>
        </is>
      </c>
      <c r="G9334" t="inlineStr">
        <is>
          <t>Prod_0098</t>
        </is>
      </c>
      <c r="H9334" t="inlineStr">
        <is>
          <t>Clothing</t>
        </is>
      </c>
      <c r="I9334" t="n">
        <v>5</v>
      </c>
      <c r="J9334" t="n">
        <v>606.85</v>
      </c>
      <c r="K9334" t="n">
        <v>0.2</v>
      </c>
      <c r="L9334">
        <f>I9334*J9334*(1-K9334)</f>
        <v/>
      </c>
      <c r="M9334">
        <f>VLOOKUP(F9334,Products!A:D,4,FALSE)*I9334</f>
        <v/>
      </c>
      <c r="N9334">
        <f>L9334-M9334</f>
        <v/>
      </c>
    </row>
    <row r="9335">
      <c r="A9335" t="inlineStr">
        <is>
          <t>T1009333</t>
        </is>
      </c>
      <c r="B9335" t="inlineStr">
        <is>
          <t>2025-06-08</t>
        </is>
      </c>
      <c r="C9335" t="inlineStr">
        <is>
          <t>S010</t>
        </is>
      </c>
      <c r="D9335" t="inlineStr">
        <is>
          <t>Store_010</t>
        </is>
      </c>
      <c r="E9335" t="inlineStr">
        <is>
          <t>North</t>
        </is>
      </c>
      <c r="F9335" t="inlineStr">
        <is>
          <t>P0102</t>
        </is>
      </c>
      <c r="G9335" t="inlineStr">
        <is>
          <t>Prod_0102</t>
        </is>
      </c>
      <c r="H9335" t="inlineStr">
        <is>
          <t>Food</t>
        </is>
      </c>
      <c r="I9335" t="n">
        <v>9</v>
      </c>
      <c r="J9335" t="n">
        <v>704.54</v>
      </c>
      <c r="K9335" t="n">
        <v>0.05</v>
      </c>
      <c r="L9335">
        <f>I9335*J9335*(1-K9335)</f>
        <v/>
      </c>
      <c r="M9335">
        <f>VLOOKUP(F9335,Products!A:D,4,FALSE)*I9335</f>
        <v/>
      </c>
      <c r="N9335">
        <f>L9335-M9335</f>
        <v/>
      </c>
    </row>
    <row r="9336">
      <c r="A9336" t="inlineStr">
        <is>
          <t>T1009334</t>
        </is>
      </c>
      <c r="B9336" t="inlineStr">
        <is>
          <t>2023-09-16</t>
        </is>
      </c>
      <c r="C9336" t="inlineStr">
        <is>
          <t>S030</t>
        </is>
      </c>
      <c r="D9336" t="inlineStr">
        <is>
          <t>Store_030</t>
        </is>
      </c>
      <c r="E9336" t="inlineStr">
        <is>
          <t>North</t>
        </is>
      </c>
      <c r="F9336" t="inlineStr">
        <is>
          <t>P0014</t>
        </is>
      </c>
      <c r="G9336" t="inlineStr">
        <is>
          <t>Prod_0014</t>
        </is>
      </c>
      <c r="H9336" t="inlineStr">
        <is>
          <t>Clothing</t>
        </is>
      </c>
      <c r="I9336" t="n">
        <v>8</v>
      </c>
      <c r="J9336" t="n">
        <v>303.66</v>
      </c>
      <c r="K9336" t="n">
        <v>0.05</v>
      </c>
      <c r="L9336">
        <f>I9336*J9336*(1-K9336)</f>
        <v/>
      </c>
      <c r="M9336">
        <f>VLOOKUP(F9336,Products!A:D,4,FALSE)*I9336</f>
        <v/>
      </c>
      <c r="N9336">
        <f>L9336-M9336</f>
        <v/>
      </c>
    </row>
    <row r="9337">
      <c r="A9337" t="inlineStr">
        <is>
          <t>T1009335</t>
        </is>
      </c>
      <c r="B9337" t="inlineStr">
        <is>
          <t>2023-05-21</t>
        </is>
      </c>
      <c r="C9337" t="inlineStr">
        <is>
          <t>S037</t>
        </is>
      </c>
      <c r="D9337" t="inlineStr">
        <is>
          <t>Store_037</t>
        </is>
      </c>
      <c r="E9337" t="inlineStr">
        <is>
          <t>East</t>
        </is>
      </c>
      <c r="F9337" t="inlineStr">
        <is>
          <t>P0125</t>
        </is>
      </c>
      <c r="G9337" t="inlineStr">
        <is>
          <t>Prod_0125</t>
        </is>
      </c>
      <c r="H9337" t="inlineStr">
        <is>
          <t>Toys</t>
        </is>
      </c>
      <c r="I9337" t="n">
        <v>5</v>
      </c>
      <c r="J9337" t="n">
        <v>231.19</v>
      </c>
      <c r="K9337" t="n">
        <v>0.1</v>
      </c>
      <c r="L9337">
        <f>I9337*J9337*(1-K9337)</f>
        <v/>
      </c>
      <c r="M9337">
        <f>VLOOKUP(F9337,Products!A:D,4,FALSE)*I9337</f>
        <v/>
      </c>
      <c r="N9337">
        <f>L9337-M9337</f>
        <v/>
      </c>
    </row>
    <row r="9338">
      <c r="A9338" t="inlineStr">
        <is>
          <t>T1009336</t>
        </is>
      </c>
      <c r="B9338" t="inlineStr">
        <is>
          <t>2023-04-24</t>
        </is>
      </c>
      <c r="C9338" t="inlineStr">
        <is>
          <t>S037</t>
        </is>
      </c>
      <c r="D9338" t="inlineStr">
        <is>
          <t>Store_037</t>
        </is>
      </c>
      <c r="E9338" t="inlineStr">
        <is>
          <t>East</t>
        </is>
      </c>
      <c r="F9338" t="inlineStr">
        <is>
          <t>P0110</t>
        </is>
      </c>
      <c r="G9338" t="inlineStr">
        <is>
          <t>Prod_0110</t>
        </is>
      </c>
      <c r="H9338" t="inlineStr">
        <is>
          <t>Stationery</t>
        </is>
      </c>
      <c r="I9338" t="n">
        <v>3</v>
      </c>
      <c r="J9338" t="n">
        <v>75.48999999999999</v>
      </c>
      <c r="K9338" t="n">
        <v>0.15</v>
      </c>
      <c r="L9338">
        <f>I9338*J9338*(1-K9338)</f>
        <v/>
      </c>
      <c r="M9338">
        <f>VLOOKUP(F9338,Products!A:D,4,FALSE)*I9338</f>
        <v/>
      </c>
      <c r="N9338">
        <f>L9338-M9338</f>
        <v/>
      </c>
    </row>
    <row r="9339">
      <c r="A9339" t="inlineStr">
        <is>
          <t>T1009337</t>
        </is>
      </c>
      <c r="B9339" t="inlineStr">
        <is>
          <t>2023-05-25</t>
        </is>
      </c>
      <c r="C9339" t="inlineStr">
        <is>
          <t>S022</t>
        </is>
      </c>
      <c r="D9339" t="inlineStr">
        <is>
          <t>Store_022</t>
        </is>
      </c>
      <c r="E9339" t="inlineStr">
        <is>
          <t>East</t>
        </is>
      </c>
      <c r="F9339" t="inlineStr">
        <is>
          <t>P0042</t>
        </is>
      </c>
      <c r="G9339" t="inlineStr">
        <is>
          <t>Prod_0042</t>
        </is>
      </c>
      <c r="H9339" t="inlineStr">
        <is>
          <t>Electronics</t>
        </is>
      </c>
      <c r="I9339" t="n">
        <v>4</v>
      </c>
      <c r="J9339" t="n">
        <v>800.09</v>
      </c>
      <c r="K9339" t="n">
        <v>0</v>
      </c>
      <c r="L9339">
        <f>I9339*J9339*(1-K9339)</f>
        <v/>
      </c>
      <c r="M9339">
        <f>VLOOKUP(F9339,Products!A:D,4,FALSE)*I9339</f>
        <v/>
      </c>
      <c r="N9339">
        <f>L9339-M9339</f>
        <v/>
      </c>
    </row>
    <row r="9340">
      <c r="A9340" t="inlineStr">
        <is>
          <t>T1009338</t>
        </is>
      </c>
      <c r="B9340" t="inlineStr">
        <is>
          <t>2025-03-22</t>
        </is>
      </c>
      <c r="C9340" t="inlineStr">
        <is>
          <t>S043</t>
        </is>
      </c>
      <c r="D9340" t="inlineStr">
        <is>
          <t>Store_043</t>
        </is>
      </c>
      <c r="E9340" t="inlineStr">
        <is>
          <t>East</t>
        </is>
      </c>
      <c r="F9340" t="inlineStr">
        <is>
          <t>P0133</t>
        </is>
      </c>
      <c r="G9340" t="inlineStr">
        <is>
          <t>Prod_0133</t>
        </is>
      </c>
      <c r="H9340" t="inlineStr">
        <is>
          <t>Stationery</t>
        </is>
      </c>
      <c r="I9340" t="n">
        <v>2</v>
      </c>
      <c r="J9340" t="n">
        <v>339.11</v>
      </c>
      <c r="K9340" t="n">
        <v>0.1</v>
      </c>
      <c r="L9340">
        <f>I9340*J9340*(1-K9340)</f>
        <v/>
      </c>
      <c r="M9340">
        <f>VLOOKUP(F9340,Products!A:D,4,FALSE)*I9340</f>
        <v/>
      </c>
      <c r="N9340">
        <f>L9340-M9340</f>
        <v/>
      </c>
    </row>
    <row r="9341">
      <c r="A9341" t="inlineStr">
        <is>
          <t>T1009339</t>
        </is>
      </c>
      <c r="B9341" t="inlineStr">
        <is>
          <t>2024-03-17</t>
        </is>
      </c>
      <c r="C9341" t="inlineStr">
        <is>
          <t>S015</t>
        </is>
      </c>
      <c r="D9341" t="inlineStr">
        <is>
          <t>Store_015</t>
        </is>
      </c>
      <c r="E9341" t="inlineStr">
        <is>
          <t>North</t>
        </is>
      </c>
      <c r="F9341" t="inlineStr">
        <is>
          <t>P0073</t>
        </is>
      </c>
      <c r="G9341" t="inlineStr">
        <is>
          <t>Prod_0073</t>
        </is>
      </c>
      <c r="H9341" t="inlineStr">
        <is>
          <t>Food</t>
        </is>
      </c>
      <c r="I9341" t="n">
        <v>4</v>
      </c>
      <c r="J9341" t="n">
        <v>550.8099999999999</v>
      </c>
      <c r="K9341" t="n">
        <v>0</v>
      </c>
      <c r="L9341">
        <f>I9341*J9341*(1-K9341)</f>
        <v/>
      </c>
      <c r="M9341">
        <f>VLOOKUP(F9341,Products!A:D,4,FALSE)*I9341</f>
        <v/>
      </c>
      <c r="N9341">
        <f>L9341-M9341</f>
        <v/>
      </c>
    </row>
    <row r="9342">
      <c r="A9342" t="inlineStr">
        <is>
          <t>T1009340</t>
        </is>
      </c>
      <c r="B9342" t="inlineStr">
        <is>
          <t>2023-03-16</t>
        </is>
      </c>
      <c r="C9342" t="inlineStr">
        <is>
          <t>S038</t>
        </is>
      </c>
      <c r="D9342" t="inlineStr">
        <is>
          <t>Store_038</t>
        </is>
      </c>
      <c r="E9342" t="inlineStr">
        <is>
          <t>East</t>
        </is>
      </c>
      <c r="F9342" t="inlineStr">
        <is>
          <t>P0121</t>
        </is>
      </c>
      <c r="G9342" t="inlineStr">
        <is>
          <t>Prod_0121</t>
        </is>
      </c>
      <c r="H9342" t="inlineStr">
        <is>
          <t>Clothing</t>
        </is>
      </c>
      <c r="I9342" t="n">
        <v>3</v>
      </c>
      <c r="J9342" t="n">
        <v>947.0700000000001</v>
      </c>
      <c r="K9342" t="n">
        <v>0.1</v>
      </c>
      <c r="L9342">
        <f>I9342*J9342*(1-K9342)</f>
        <v/>
      </c>
      <c r="M9342">
        <f>VLOOKUP(F9342,Products!A:D,4,FALSE)*I9342</f>
        <v/>
      </c>
      <c r="N9342">
        <f>L9342-M9342</f>
        <v/>
      </c>
    </row>
    <row r="9343">
      <c r="A9343" t="inlineStr">
        <is>
          <t>T1009341</t>
        </is>
      </c>
      <c r="B9343" t="inlineStr">
        <is>
          <t>2025-02-03</t>
        </is>
      </c>
      <c r="C9343" t="inlineStr">
        <is>
          <t>S026</t>
        </is>
      </c>
      <c r="D9343" t="inlineStr">
        <is>
          <t>Store_026</t>
        </is>
      </c>
      <c r="E9343" t="inlineStr">
        <is>
          <t>North</t>
        </is>
      </c>
      <c r="F9343" t="inlineStr">
        <is>
          <t>P0158</t>
        </is>
      </c>
      <c r="G9343" t="inlineStr">
        <is>
          <t>Prod_0158</t>
        </is>
      </c>
      <c r="H9343" t="inlineStr">
        <is>
          <t>Beverages</t>
        </is>
      </c>
      <c r="I9343" t="n">
        <v>5</v>
      </c>
      <c r="J9343" t="n">
        <v>290.29</v>
      </c>
      <c r="K9343" t="n">
        <v>0</v>
      </c>
      <c r="L9343">
        <f>I9343*J9343*(1-K9343)</f>
        <v/>
      </c>
      <c r="M9343">
        <f>VLOOKUP(F9343,Products!A:D,4,FALSE)*I9343</f>
        <v/>
      </c>
      <c r="N9343">
        <f>L9343-M9343</f>
        <v/>
      </c>
    </row>
    <row r="9344">
      <c r="A9344" t="inlineStr">
        <is>
          <t>T1009342</t>
        </is>
      </c>
      <c r="B9344" t="inlineStr">
        <is>
          <t>2024-01-06</t>
        </is>
      </c>
      <c r="C9344" t="inlineStr">
        <is>
          <t>S016</t>
        </is>
      </c>
      <c r="D9344" t="inlineStr">
        <is>
          <t>Store_016</t>
        </is>
      </c>
      <c r="E9344" t="inlineStr">
        <is>
          <t>West</t>
        </is>
      </c>
      <c r="F9344" t="inlineStr">
        <is>
          <t>P0194</t>
        </is>
      </c>
      <c r="G9344" t="inlineStr">
        <is>
          <t>Prod_0194</t>
        </is>
      </c>
      <c r="H9344" t="inlineStr">
        <is>
          <t>Food</t>
        </is>
      </c>
      <c r="I9344" t="n">
        <v>7</v>
      </c>
      <c r="J9344" t="n">
        <v>779.0700000000001</v>
      </c>
      <c r="K9344" t="n">
        <v>0.05</v>
      </c>
      <c r="L9344">
        <f>I9344*J9344*(1-K9344)</f>
        <v/>
      </c>
      <c r="M9344">
        <f>VLOOKUP(F9344,Products!A:D,4,FALSE)*I9344</f>
        <v/>
      </c>
      <c r="N9344">
        <f>L9344-M9344</f>
        <v/>
      </c>
    </row>
    <row r="9345">
      <c r="A9345" t="inlineStr">
        <is>
          <t>T1009343</t>
        </is>
      </c>
      <c r="B9345" t="inlineStr">
        <is>
          <t>2023-10-13</t>
        </is>
      </c>
      <c r="C9345" t="inlineStr">
        <is>
          <t>S008</t>
        </is>
      </c>
      <c r="D9345" t="inlineStr">
        <is>
          <t>Store_008</t>
        </is>
      </c>
      <c r="E9345" t="inlineStr">
        <is>
          <t>East</t>
        </is>
      </c>
      <c r="F9345" t="inlineStr">
        <is>
          <t>P0116</t>
        </is>
      </c>
      <c r="G9345" t="inlineStr">
        <is>
          <t>Prod_0116</t>
        </is>
      </c>
      <c r="H9345" t="inlineStr">
        <is>
          <t>Clothing</t>
        </is>
      </c>
      <c r="I9345" t="n">
        <v>1</v>
      </c>
      <c r="J9345" t="n">
        <v>1057.52</v>
      </c>
      <c r="K9345" t="n">
        <v>0</v>
      </c>
      <c r="L9345">
        <f>I9345*J9345*(1-K9345)</f>
        <v/>
      </c>
      <c r="M9345">
        <f>VLOOKUP(F9345,Products!A:D,4,FALSE)*I9345</f>
        <v/>
      </c>
      <c r="N9345">
        <f>L9345-M9345</f>
        <v/>
      </c>
    </row>
    <row r="9346">
      <c r="A9346" t="inlineStr">
        <is>
          <t>T1009344</t>
        </is>
      </c>
      <c r="B9346" t="inlineStr">
        <is>
          <t>2023-02-01</t>
        </is>
      </c>
      <c r="C9346" t="inlineStr">
        <is>
          <t>S023</t>
        </is>
      </c>
      <c r="D9346" t="inlineStr">
        <is>
          <t>Store_023</t>
        </is>
      </c>
      <c r="E9346" t="inlineStr">
        <is>
          <t>South</t>
        </is>
      </c>
      <c r="F9346" t="inlineStr">
        <is>
          <t>P0075</t>
        </is>
      </c>
      <c r="G9346" t="inlineStr">
        <is>
          <t>Prod_0075</t>
        </is>
      </c>
      <c r="H9346" t="inlineStr">
        <is>
          <t>Beverages</t>
        </is>
      </c>
      <c r="I9346" t="n">
        <v>9</v>
      </c>
      <c r="J9346" t="n">
        <v>652.27</v>
      </c>
      <c r="K9346" t="n">
        <v>0</v>
      </c>
      <c r="L9346">
        <f>I9346*J9346*(1-K9346)</f>
        <v/>
      </c>
      <c r="M9346">
        <f>VLOOKUP(F9346,Products!A:D,4,FALSE)*I9346</f>
        <v/>
      </c>
      <c r="N9346">
        <f>L9346-M9346</f>
        <v/>
      </c>
    </row>
    <row r="9347">
      <c r="A9347" t="inlineStr">
        <is>
          <t>T1009345</t>
        </is>
      </c>
      <c r="B9347" t="inlineStr">
        <is>
          <t>2025-09-15</t>
        </is>
      </c>
      <c r="C9347" t="inlineStr">
        <is>
          <t>S036</t>
        </is>
      </c>
      <c r="D9347" t="inlineStr">
        <is>
          <t>Store_036</t>
        </is>
      </c>
      <c r="E9347" t="inlineStr">
        <is>
          <t>Central</t>
        </is>
      </c>
      <c r="F9347" t="inlineStr">
        <is>
          <t>P0067</t>
        </is>
      </c>
      <c r="G9347" t="inlineStr">
        <is>
          <t>Prod_0067</t>
        </is>
      </c>
      <c r="H9347" t="inlineStr">
        <is>
          <t>Toys</t>
        </is>
      </c>
      <c r="I9347" t="n">
        <v>2</v>
      </c>
      <c r="J9347" t="n">
        <v>159.05</v>
      </c>
      <c r="K9347" t="n">
        <v>0</v>
      </c>
      <c r="L9347">
        <f>I9347*J9347*(1-K9347)</f>
        <v/>
      </c>
      <c r="M9347">
        <f>VLOOKUP(F9347,Products!A:D,4,FALSE)*I9347</f>
        <v/>
      </c>
      <c r="N9347">
        <f>L9347-M9347</f>
        <v/>
      </c>
    </row>
    <row r="9348">
      <c r="A9348" t="inlineStr">
        <is>
          <t>T1009346</t>
        </is>
      </c>
      <c r="B9348" t="inlineStr">
        <is>
          <t>2024-10-23</t>
        </is>
      </c>
      <c r="C9348" t="inlineStr">
        <is>
          <t>S024</t>
        </is>
      </c>
      <c r="D9348" t="inlineStr">
        <is>
          <t>Store_024</t>
        </is>
      </c>
      <c r="E9348" t="inlineStr">
        <is>
          <t>South</t>
        </is>
      </c>
      <c r="F9348" t="inlineStr">
        <is>
          <t>P0062</t>
        </is>
      </c>
      <c r="G9348" t="inlineStr">
        <is>
          <t>Prod_0062</t>
        </is>
      </c>
      <c r="H9348" t="inlineStr">
        <is>
          <t>Beverages</t>
        </is>
      </c>
      <c r="I9348" t="n">
        <v>4</v>
      </c>
      <c r="J9348" t="n">
        <v>555.6799999999999</v>
      </c>
      <c r="K9348" t="n">
        <v>0</v>
      </c>
      <c r="L9348">
        <f>I9348*J9348*(1-K9348)</f>
        <v/>
      </c>
      <c r="M9348">
        <f>VLOOKUP(F9348,Products!A:D,4,FALSE)*I9348</f>
        <v/>
      </c>
      <c r="N9348">
        <f>L9348-M9348</f>
        <v/>
      </c>
    </row>
    <row r="9349">
      <c r="A9349" t="inlineStr">
        <is>
          <t>T1009347</t>
        </is>
      </c>
      <c r="B9349" t="inlineStr">
        <is>
          <t>2023-12-23</t>
        </is>
      </c>
      <c r="C9349" t="inlineStr">
        <is>
          <t>S046</t>
        </is>
      </c>
      <c r="D9349" t="inlineStr">
        <is>
          <t>Store_046</t>
        </is>
      </c>
      <c r="E9349" t="inlineStr">
        <is>
          <t>South</t>
        </is>
      </c>
      <c r="F9349" t="inlineStr">
        <is>
          <t>P0127</t>
        </is>
      </c>
      <c r="G9349" t="inlineStr">
        <is>
          <t>Prod_0127</t>
        </is>
      </c>
      <c r="H9349" t="inlineStr">
        <is>
          <t>Toys</t>
        </is>
      </c>
      <c r="I9349" t="n">
        <v>9</v>
      </c>
      <c r="J9349" t="n">
        <v>859.47</v>
      </c>
      <c r="K9349" t="n">
        <v>0</v>
      </c>
      <c r="L9349">
        <f>I9349*J9349*(1-K9349)</f>
        <v/>
      </c>
      <c r="M9349">
        <f>VLOOKUP(F9349,Products!A:D,4,FALSE)*I9349</f>
        <v/>
      </c>
      <c r="N9349">
        <f>L9349-M9349</f>
        <v/>
      </c>
    </row>
    <row r="9350">
      <c r="A9350" t="inlineStr">
        <is>
          <t>T1009348</t>
        </is>
      </c>
      <c r="B9350" t="inlineStr">
        <is>
          <t>2024-07-24</t>
        </is>
      </c>
      <c r="C9350" t="inlineStr">
        <is>
          <t>S038</t>
        </is>
      </c>
      <c r="D9350" t="inlineStr">
        <is>
          <t>Store_038</t>
        </is>
      </c>
      <c r="E9350" t="inlineStr">
        <is>
          <t>East</t>
        </is>
      </c>
      <c r="F9350" t="inlineStr">
        <is>
          <t>P0137</t>
        </is>
      </c>
      <c r="G9350" t="inlineStr">
        <is>
          <t>Prod_0137</t>
        </is>
      </c>
      <c r="H9350" t="inlineStr">
        <is>
          <t>Electronics</t>
        </is>
      </c>
      <c r="I9350" t="n">
        <v>4</v>
      </c>
      <c r="J9350" t="n">
        <v>161.53</v>
      </c>
      <c r="K9350" t="n">
        <v>0</v>
      </c>
      <c r="L9350">
        <f>I9350*J9350*(1-K9350)</f>
        <v/>
      </c>
      <c r="M9350">
        <f>VLOOKUP(F9350,Products!A:D,4,FALSE)*I9350</f>
        <v/>
      </c>
      <c r="N9350">
        <f>L9350-M9350</f>
        <v/>
      </c>
    </row>
    <row r="9351">
      <c r="A9351" t="inlineStr">
        <is>
          <t>T1009349</t>
        </is>
      </c>
      <c r="B9351" t="inlineStr">
        <is>
          <t>2024-10-07</t>
        </is>
      </c>
      <c r="C9351" t="inlineStr">
        <is>
          <t>S012</t>
        </is>
      </c>
      <c r="D9351" t="inlineStr">
        <is>
          <t>Store_012</t>
        </is>
      </c>
      <c r="E9351" t="inlineStr">
        <is>
          <t>South</t>
        </is>
      </c>
      <c r="F9351" t="inlineStr">
        <is>
          <t>P0131</t>
        </is>
      </c>
      <c r="G9351" t="inlineStr">
        <is>
          <t>Prod_0131</t>
        </is>
      </c>
      <c r="H9351" t="inlineStr">
        <is>
          <t>Beverages</t>
        </is>
      </c>
      <c r="I9351" t="n">
        <v>1</v>
      </c>
      <c r="J9351" t="n">
        <v>304.88</v>
      </c>
      <c r="K9351" t="n">
        <v>0</v>
      </c>
      <c r="L9351">
        <f>I9351*J9351*(1-K9351)</f>
        <v/>
      </c>
      <c r="M9351">
        <f>VLOOKUP(F9351,Products!A:D,4,FALSE)*I9351</f>
        <v/>
      </c>
      <c r="N9351">
        <f>L9351-M9351</f>
        <v/>
      </c>
    </row>
    <row r="9352">
      <c r="A9352" t="inlineStr">
        <is>
          <t>T1009350</t>
        </is>
      </c>
      <c r="B9352" t="inlineStr">
        <is>
          <t>2025-05-22</t>
        </is>
      </c>
      <c r="C9352" t="inlineStr">
        <is>
          <t>S014</t>
        </is>
      </c>
      <c r="D9352" t="inlineStr">
        <is>
          <t>Store_014</t>
        </is>
      </c>
      <c r="E9352" t="inlineStr">
        <is>
          <t>West</t>
        </is>
      </c>
      <c r="F9352" t="inlineStr">
        <is>
          <t>P0059</t>
        </is>
      </c>
      <c r="G9352" t="inlineStr">
        <is>
          <t>Prod_0059</t>
        </is>
      </c>
      <c r="H9352" t="inlineStr">
        <is>
          <t>Beverages</t>
        </is>
      </c>
      <c r="I9352" t="n">
        <v>3</v>
      </c>
      <c r="J9352" t="n">
        <v>442.34</v>
      </c>
      <c r="K9352" t="n">
        <v>0.05</v>
      </c>
      <c r="L9352">
        <f>I9352*J9352*(1-K9352)</f>
        <v/>
      </c>
      <c r="M9352">
        <f>VLOOKUP(F9352,Products!A:D,4,FALSE)*I9352</f>
        <v/>
      </c>
      <c r="N9352">
        <f>L9352-M9352</f>
        <v/>
      </c>
    </row>
    <row r="9353">
      <c r="A9353" t="inlineStr">
        <is>
          <t>T1009351</t>
        </is>
      </c>
      <c r="B9353" t="inlineStr">
        <is>
          <t>2024-06-23</t>
        </is>
      </c>
      <c r="C9353" t="inlineStr">
        <is>
          <t>S030</t>
        </is>
      </c>
      <c r="D9353" t="inlineStr">
        <is>
          <t>Store_030</t>
        </is>
      </c>
      <c r="E9353" t="inlineStr">
        <is>
          <t>North</t>
        </is>
      </c>
      <c r="F9353" t="inlineStr">
        <is>
          <t>P0153</t>
        </is>
      </c>
      <c r="G9353" t="inlineStr">
        <is>
          <t>Prod_0153</t>
        </is>
      </c>
      <c r="H9353" t="inlineStr">
        <is>
          <t>Clothing</t>
        </is>
      </c>
      <c r="I9353" t="n">
        <v>6</v>
      </c>
      <c r="J9353" t="n">
        <v>139.35</v>
      </c>
      <c r="K9353" t="n">
        <v>0</v>
      </c>
      <c r="L9353">
        <f>I9353*J9353*(1-K9353)</f>
        <v/>
      </c>
      <c r="M9353">
        <f>VLOOKUP(F9353,Products!A:D,4,FALSE)*I9353</f>
        <v/>
      </c>
      <c r="N9353">
        <f>L9353-M9353</f>
        <v/>
      </c>
    </row>
    <row r="9354">
      <c r="A9354" t="inlineStr">
        <is>
          <t>T1009352</t>
        </is>
      </c>
      <c r="B9354" t="inlineStr">
        <is>
          <t>2024-08-11</t>
        </is>
      </c>
      <c r="C9354" t="inlineStr">
        <is>
          <t>S016</t>
        </is>
      </c>
      <c r="D9354" t="inlineStr">
        <is>
          <t>Store_016</t>
        </is>
      </c>
      <c r="E9354" t="inlineStr">
        <is>
          <t>West</t>
        </is>
      </c>
      <c r="F9354" t="inlineStr">
        <is>
          <t>P0152</t>
        </is>
      </c>
      <c r="G9354" t="inlineStr">
        <is>
          <t>Prod_0152</t>
        </is>
      </c>
      <c r="H9354" t="inlineStr">
        <is>
          <t>Household</t>
        </is>
      </c>
      <c r="I9354" t="n">
        <v>5</v>
      </c>
      <c r="J9354" t="n">
        <v>652.61</v>
      </c>
      <c r="K9354" t="n">
        <v>0.1</v>
      </c>
      <c r="L9354">
        <f>I9354*J9354*(1-K9354)</f>
        <v/>
      </c>
      <c r="M9354">
        <f>VLOOKUP(F9354,Products!A:D,4,FALSE)*I9354</f>
        <v/>
      </c>
      <c r="N9354">
        <f>L9354-M9354</f>
        <v/>
      </c>
    </row>
    <row r="9355">
      <c r="A9355" t="inlineStr">
        <is>
          <t>T1009353</t>
        </is>
      </c>
      <c r="B9355" t="inlineStr">
        <is>
          <t>2025-01-26</t>
        </is>
      </c>
      <c r="C9355" t="inlineStr">
        <is>
          <t>S006</t>
        </is>
      </c>
      <c r="D9355" t="inlineStr">
        <is>
          <t>Store_006</t>
        </is>
      </c>
      <c r="E9355" t="inlineStr">
        <is>
          <t>East</t>
        </is>
      </c>
      <c r="F9355" t="inlineStr">
        <is>
          <t>P0075</t>
        </is>
      </c>
      <c r="G9355" t="inlineStr">
        <is>
          <t>Prod_0075</t>
        </is>
      </c>
      <c r="H9355" t="inlineStr">
        <is>
          <t>Beverages</t>
        </is>
      </c>
      <c r="I9355" t="n">
        <v>6</v>
      </c>
      <c r="J9355" t="n">
        <v>984.7</v>
      </c>
      <c r="K9355" t="n">
        <v>0.2</v>
      </c>
      <c r="L9355">
        <f>I9355*J9355*(1-K9355)</f>
        <v/>
      </c>
      <c r="M9355">
        <f>VLOOKUP(F9355,Products!A:D,4,FALSE)*I9355</f>
        <v/>
      </c>
      <c r="N9355">
        <f>L9355-M9355</f>
        <v/>
      </c>
    </row>
    <row r="9356">
      <c r="A9356" t="inlineStr">
        <is>
          <t>T1009354</t>
        </is>
      </c>
      <c r="B9356" t="inlineStr">
        <is>
          <t>2024-05-16</t>
        </is>
      </c>
      <c r="C9356" t="inlineStr">
        <is>
          <t>S017</t>
        </is>
      </c>
      <c r="D9356" t="inlineStr">
        <is>
          <t>Store_017</t>
        </is>
      </c>
      <c r="E9356" t="inlineStr">
        <is>
          <t>South</t>
        </is>
      </c>
      <c r="F9356" t="inlineStr">
        <is>
          <t>P0115</t>
        </is>
      </c>
      <c r="G9356" t="inlineStr">
        <is>
          <t>Prod_0115</t>
        </is>
      </c>
      <c r="H9356" t="inlineStr">
        <is>
          <t>Clothing</t>
        </is>
      </c>
      <c r="I9356" t="n">
        <v>8</v>
      </c>
      <c r="J9356" t="n">
        <v>737.87</v>
      </c>
      <c r="K9356" t="n">
        <v>0</v>
      </c>
      <c r="L9356">
        <f>I9356*J9356*(1-K9356)</f>
        <v/>
      </c>
      <c r="M9356">
        <f>VLOOKUP(F9356,Products!A:D,4,FALSE)*I9356</f>
        <v/>
      </c>
      <c r="N9356">
        <f>L9356-M9356</f>
        <v/>
      </c>
    </row>
    <row r="9357">
      <c r="A9357" t="inlineStr">
        <is>
          <t>T1009355</t>
        </is>
      </c>
      <c r="B9357" t="inlineStr">
        <is>
          <t>2023-05-13</t>
        </is>
      </c>
      <c r="C9357" t="inlineStr">
        <is>
          <t>S028</t>
        </is>
      </c>
      <c r="D9357" t="inlineStr">
        <is>
          <t>Store_028</t>
        </is>
      </c>
      <c r="E9357" t="inlineStr">
        <is>
          <t>North</t>
        </is>
      </c>
      <c r="F9357" t="inlineStr">
        <is>
          <t>P0002</t>
        </is>
      </c>
      <c r="G9357" t="inlineStr">
        <is>
          <t>Prod_0002</t>
        </is>
      </c>
      <c r="H9357" t="inlineStr">
        <is>
          <t>Food</t>
        </is>
      </c>
      <c r="I9357" t="n">
        <v>2</v>
      </c>
      <c r="J9357" t="n">
        <v>256.32</v>
      </c>
      <c r="K9357" t="n">
        <v>0</v>
      </c>
      <c r="L9357">
        <f>I9357*J9357*(1-K9357)</f>
        <v/>
      </c>
      <c r="M9357">
        <f>VLOOKUP(F9357,Products!A:D,4,FALSE)*I9357</f>
        <v/>
      </c>
      <c r="N9357">
        <f>L9357-M9357</f>
        <v/>
      </c>
    </row>
    <row r="9358">
      <c r="A9358" t="inlineStr">
        <is>
          <t>T1009356</t>
        </is>
      </c>
      <c r="B9358" t="inlineStr">
        <is>
          <t>2025-05-23</t>
        </is>
      </c>
      <c r="C9358" t="inlineStr">
        <is>
          <t>S028</t>
        </is>
      </c>
      <c r="D9358" t="inlineStr">
        <is>
          <t>Store_028</t>
        </is>
      </c>
      <c r="E9358" t="inlineStr">
        <is>
          <t>North</t>
        </is>
      </c>
      <c r="F9358" t="inlineStr">
        <is>
          <t>P0050</t>
        </is>
      </c>
      <c r="G9358" t="inlineStr">
        <is>
          <t>Prod_0050</t>
        </is>
      </c>
      <c r="H9358" t="inlineStr">
        <is>
          <t>Household</t>
        </is>
      </c>
      <c r="I9358" t="n">
        <v>1</v>
      </c>
      <c r="J9358" t="n">
        <v>737.4</v>
      </c>
      <c r="K9358" t="n">
        <v>0</v>
      </c>
      <c r="L9358">
        <f>I9358*J9358*(1-K9358)</f>
        <v/>
      </c>
      <c r="M9358">
        <f>VLOOKUP(F9358,Products!A:D,4,FALSE)*I9358</f>
        <v/>
      </c>
      <c r="N9358">
        <f>L9358-M9358</f>
        <v/>
      </c>
    </row>
    <row r="9359">
      <c r="A9359" t="inlineStr">
        <is>
          <t>T1009357</t>
        </is>
      </c>
      <c r="B9359" t="inlineStr">
        <is>
          <t>2025-06-01</t>
        </is>
      </c>
      <c r="C9359" t="inlineStr">
        <is>
          <t>S025</t>
        </is>
      </c>
      <c r="D9359" t="inlineStr">
        <is>
          <t>Store_025</t>
        </is>
      </c>
      <c r="E9359" t="inlineStr">
        <is>
          <t>Central</t>
        </is>
      </c>
      <c r="F9359" t="inlineStr">
        <is>
          <t>P0128</t>
        </is>
      </c>
      <c r="G9359" t="inlineStr">
        <is>
          <t>Prod_0128</t>
        </is>
      </c>
      <c r="H9359" t="inlineStr">
        <is>
          <t>Toys</t>
        </is>
      </c>
      <c r="I9359" t="n">
        <v>1</v>
      </c>
      <c r="J9359" t="n">
        <v>185.88</v>
      </c>
      <c r="K9359" t="n">
        <v>0</v>
      </c>
      <c r="L9359">
        <f>I9359*J9359*(1-K9359)</f>
        <v/>
      </c>
      <c r="M9359">
        <f>VLOOKUP(F9359,Products!A:D,4,FALSE)*I9359</f>
        <v/>
      </c>
      <c r="N9359">
        <f>L9359-M9359</f>
        <v/>
      </c>
    </row>
    <row r="9360">
      <c r="A9360" t="inlineStr">
        <is>
          <t>T1009358</t>
        </is>
      </c>
      <c r="B9360" t="inlineStr">
        <is>
          <t>2024-11-29</t>
        </is>
      </c>
      <c r="C9360" t="inlineStr">
        <is>
          <t>S024</t>
        </is>
      </c>
      <c r="D9360" t="inlineStr">
        <is>
          <t>Store_024</t>
        </is>
      </c>
      <c r="E9360" t="inlineStr">
        <is>
          <t>South</t>
        </is>
      </c>
      <c r="F9360" t="inlineStr">
        <is>
          <t>P0189</t>
        </is>
      </c>
      <c r="G9360" t="inlineStr">
        <is>
          <t>Prod_0189</t>
        </is>
      </c>
      <c r="H9360" t="inlineStr">
        <is>
          <t>Food</t>
        </is>
      </c>
      <c r="I9360" t="n">
        <v>6</v>
      </c>
      <c r="J9360" t="n">
        <v>1040.69</v>
      </c>
      <c r="K9360" t="n">
        <v>0.05</v>
      </c>
      <c r="L9360">
        <f>I9360*J9360*(1-K9360)</f>
        <v/>
      </c>
      <c r="M9360">
        <f>VLOOKUP(F9360,Products!A:D,4,FALSE)*I9360</f>
        <v/>
      </c>
      <c r="N9360">
        <f>L9360-M9360</f>
        <v/>
      </c>
    </row>
    <row r="9361">
      <c r="A9361" t="inlineStr">
        <is>
          <t>T1009359</t>
        </is>
      </c>
      <c r="B9361" t="inlineStr">
        <is>
          <t>2024-06-22</t>
        </is>
      </c>
      <c r="C9361" t="inlineStr">
        <is>
          <t>S047</t>
        </is>
      </c>
      <c r="D9361" t="inlineStr">
        <is>
          <t>Store_047</t>
        </is>
      </c>
      <c r="E9361" t="inlineStr">
        <is>
          <t>North</t>
        </is>
      </c>
      <c r="F9361" t="inlineStr">
        <is>
          <t>P0001</t>
        </is>
      </c>
      <c r="G9361" t="inlineStr">
        <is>
          <t>Prod_0001</t>
        </is>
      </c>
      <c r="H9361" t="inlineStr">
        <is>
          <t>Beverages</t>
        </is>
      </c>
      <c r="I9361" t="n">
        <v>6</v>
      </c>
      <c r="J9361" t="n">
        <v>551.59</v>
      </c>
      <c r="K9361" t="n">
        <v>0</v>
      </c>
      <c r="L9361">
        <f>I9361*J9361*(1-K9361)</f>
        <v/>
      </c>
      <c r="M9361">
        <f>VLOOKUP(F9361,Products!A:D,4,FALSE)*I9361</f>
        <v/>
      </c>
      <c r="N9361">
        <f>L9361-M9361</f>
        <v/>
      </c>
    </row>
    <row r="9362">
      <c r="A9362" t="inlineStr">
        <is>
          <t>T1009360</t>
        </is>
      </c>
      <c r="B9362" t="inlineStr">
        <is>
          <t>2025-09-22</t>
        </is>
      </c>
      <c r="C9362" t="inlineStr">
        <is>
          <t>S040</t>
        </is>
      </c>
      <c r="D9362" t="inlineStr">
        <is>
          <t>Store_040</t>
        </is>
      </c>
      <c r="E9362" t="inlineStr">
        <is>
          <t>Central</t>
        </is>
      </c>
      <c r="F9362" t="inlineStr">
        <is>
          <t>P0191</t>
        </is>
      </c>
      <c r="G9362" t="inlineStr">
        <is>
          <t>Prod_0191</t>
        </is>
      </c>
      <c r="H9362" t="inlineStr">
        <is>
          <t>Food</t>
        </is>
      </c>
      <c r="I9362" t="n">
        <v>8</v>
      </c>
      <c r="J9362" t="n">
        <v>471.72</v>
      </c>
      <c r="K9362" t="n">
        <v>0</v>
      </c>
      <c r="L9362">
        <f>I9362*J9362*(1-K9362)</f>
        <v/>
      </c>
      <c r="M9362">
        <f>VLOOKUP(F9362,Products!A:D,4,FALSE)*I9362</f>
        <v/>
      </c>
      <c r="N9362">
        <f>L9362-M9362</f>
        <v/>
      </c>
    </row>
    <row r="9363">
      <c r="A9363" t="inlineStr">
        <is>
          <t>T1009361</t>
        </is>
      </c>
      <c r="B9363" t="inlineStr">
        <is>
          <t>2025-04-14</t>
        </is>
      </c>
      <c r="C9363" t="inlineStr">
        <is>
          <t>S034</t>
        </is>
      </c>
      <c r="D9363" t="inlineStr">
        <is>
          <t>Store_034</t>
        </is>
      </c>
      <c r="E9363" t="inlineStr">
        <is>
          <t>Central</t>
        </is>
      </c>
      <c r="F9363" t="inlineStr">
        <is>
          <t>P0114</t>
        </is>
      </c>
      <c r="G9363" t="inlineStr">
        <is>
          <t>Prod_0114</t>
        </is>
      </c>
      <c r="H9363" t="inlineStr">
        <is>
          <t>Beverages</t>
        </is>
      </c>
      <c r="I9363" t="n">
        <v>4</v>
      </c>
      <c r="J9363" t="n">
        <v>731.95</v>
      </c>
      <c r="K9363" t="n">
        <v>0</v>
      </c>
      <c r="L9363">
        <f>I9363*J9363*(1-K9363)</f>
        <v/>
      </c>
      <c r="M9363">
        <f>VLOOKUP(F9363,Products!A:D,4,FALSE)*I9363</f>
        <v/>
      </c>
      <c r="N9363">
        <f>L9363-M9363</f>
        <v/>
      </c>
    </row>
    <row r="9364">
      <c r="A9364" t="inlineStr">
        <is>
          <t>T1009362</t>
        </is>
      </c>
      <c r="B9364" t="inlineStr">
        <is>
          <t>2025-07-10</t>
        </is>
      </c>
      <c r="C9364" t="inlineStr">
        <is>
          <t>S042</t>
        </is>
      </c>
      <c r="D9364" t="inlineStr">
        <is>
          <t>Store_042</t>
        </is>
      </c>
      <c r="E9364" t="inlineStr">
        <is>
          <t>Central</t>
        </is>
      </c>
      <c r="F9364" t="inlineStr">
        <is>
          <t>P0002</t>
        </is>
      </c>
      <c r="G9364" t="inlineStr">
        <is>
          <t>Prod_0002</t>
        </is>
      </c>
      <c r="H9364" t="inlineStr">
        <is>
          <t>Food</t>
        </is>
      </c>
      <c r="I9364" t="n">
        <v>7</v>
      </c>
      <c r="J9364" t="n">
        <v>255.65</v>
      </c>
      <c r="K9364" t="n">
        <v>0</v>
      </c>
      <c r="L9364">
        <f>I9364*J9364*(1-K9364)</f>
        <v/>
      </c>
      <c r="M9364">
        <f>VLOOKUP(F9364,Products!A:D,4,FALSE)*I9364</f>
        <v/>
      </c>
      <c r="N9364">
        <f>L9364-M9364</f>
        <v/>
      </c>
    </row>
    <row r="9365">
      <c r="A9365" t="inlineStr">
        <is>
          <t>T1009363</t>
        </is>
      </c>
      <c r="B9365" t="inlineStr">
        <is>
          <t>2025-09-10</t>
        </is>
      </c>
      <c r="C9365" t="inlineStr">
        <is>
          <t>S044</t>
        </is>
      </c>
      <c r="D9365" t="inlineStr">
        <is>
          <t>Store_044</t>
        </is>
      </c>
      <c r="E9365" t="inlineStr">
        <is>
          <t>North</t>
        </is>
      </c>
      <c r="F9365" t="inlineStr">
        <is>
          <t>P0128</t>
        </is>
      </c>
      <c r="G9365" t="inlineStr">
        <is>
          <t>Prod_0128</t>
        </is>
      </c>
      <c r="H9365" t="inlineStr">
        <is>
          <t>Toys</t>
        </is>
      </c>
      <c r="I9365" t="n">
        <v>5</v>
      </c>
      <c r="J9365" t="n">
        <v>215.44</v>
      </c>
      <c r="K9365" t="n">
        <v>0.2</v>
      </c>
      <c r="L9365">
        <f>I9365*J9365*(1-K9365)</f>
        <v/>
      </c>
      <c r="M9365">
        <f>VLOOKUP(F9365,Products!A:D,4,FALSE)*I9365</f>
        <v/>
      </c>
      <c r="N9365">
        <f>L9365-M9365</f>
        <v/>
      </c>
    </row>
    <row r="9366">
      <c r="A9366" t="inlineStr">
        <is>
          <t>T1009364</t>
        </is>
      </c>
      <c r="B9366" t="inlineStr">
        <is>
          <t>2023-10-26</t>
        </is>
      </c>
      <c r="C9366" t="inlineStr">
        <is>
          <t>S030</t>
        </is>
      </c>
      <c r="D9366" t="inlineStr">
        <is>
          <t>Store_030</t>
        </is>
      </c>
      <c r="E9366" t="inlineStr">
        <is>
          <t>North</t>
        </is>
      </c>
      <c r="F9366" t="inlineStr">
        <is>
          <t>P0118</t>
        </is>
      </c>
      <c r="G9366" t="inlineStr">
        <is>
          <t>Prod_0118</t>
        </is>
      </c>
      <c r="H9366" t="inlineStr">
        <is>
          <t>Toys</t>
        </is>
      </c>
      <c r="I9366" t="n">
        <v>6</v>
      </c>
      <c r="J9366" t="n">
        <v>686.89</v>
      </c>
      <c r="K9366" t="n">
        <v>0</v>
      </c>
      <c r="L9366">
        <f>I9366*J9366*(1-K9366)</f>
        <v/>
      </c>
      <c r="M9366">
        <f>VLOOKUP(F9366,Products!A:D,4,FALSE)*I9366</f>
        <v/>
      </c>
      <c r="N9366">
        <f>L9366-M9366</f>
        <v/>
      </c>
    </row>
    <row r="9367">
      <c r="A9367" t="inlineStr">
        <is>
          <t>T1009365</t>
        </is>
      </c>
      <c r="B9367" t="inlineStr">
        <is>
          <t>2025-04-20</t>
        </is>
      </c>
      <c r="C9367" t="inlineStr">
        <is>
          <t>S047</t>
        </is>
      </c>
      <c r="D9367" t="inlineStr">
        <is>
          <t>Store_047</t>
        </is>
      </c>
      <c r="E9367" t="inlineStr">
        <is>
          <t>North</t>
        </is>
      </c>
      <c r="F9367" t="inlineStr">
        <is>
          <t>P0085</t>
        </is>
      </c>
      <c r="G9367" t="inlineStr">
        <is>
          <t>Prod_0085</t>
        </is>
      </c>
      <c r="H9367" t="inlineStr">
        <is>
          <t>Food</t>
        </is>
      </c>
      <c r="I9367" t="n">
        <v>8</v>
      </c>
      <c r="J9367" t="n">
        <v>385.95</v>
      </c>
      <c r="K9367" t="n">
        <v>0</v>
      </c>
      <c r="L9367">
        <f>I9367*J9367*(1-K9367)</f>
        <v/>
      </c>
      <c r="M9367">
        <f>VLOOKUP(F9367,Products!A:D,4,FALSE)*I9367</f>
        <v/>
      </c>
      <c r="N9367">
        <f>L9367-M9367</f>
        <v/>
      </c>
    </row>
    <row r="9368">
      <c r="A9368" t="inlineStr">
        <is>
          <t>T1009366</t>
        </is>
      </c>
      <c r="B9368" t="inlineStr">
        <is>
          <t>2025-02-01</t>
        </is>
      </c>
      <c r="C9368" t="inlineStr">
        <is>
          <t>S040</t>
        </is>
      </c>
      <c r="D9368" t="inlineStr">
        <is>
          <t>Store_040</t>
        </is>
      </c>
      <c r="E9368" t="inlineStr">
        <is>
          <t>Central</t>
        </is>
      </c>
      <c r="F9368" t="inlineStr">
        <is>
          <t>P0047</t>
        </is>
      </c>
      <c r="G9368" t="inlineStr">
        <is>
          <t>Prod_0047</t>
        </is>
      </c>
      <c r="H9368" t="inlineStr">
        <is>
          <t>Beverages</t>
        </is>
      </c>
      <c r="I9368" t="n">
        <v>6</v>
      </c>
      <c r="J9368" t="n">
        <v>439.57</v>
      </c>
      <c r="K9368" t="n">
        <v>0</v>
      </c>
      <c r="L9368">
        <f>I9368*J9368*(1-K9368)</f>
        <v/>
      </c>
      <c r="M9368">
        <f>VLOOKUP(F9368,Products!A:D,4,FALSE)*I9368</f>
        <v/>
      </c>
      <c r="N9368">
        <f>L9368-M9368</f>
        <v/>
      </c>
    </row>
    <row r="9369">
      <c r="A9369" t="inlineStr">
        <is>
          <t>T1009367</t>
        </is>
      </c>
      <c r="B9369" t="inlineStr">
        <is>
          <t>2024-11-19</t>
        </is>
      </c>
      <c r="C9369" t="inlineStr">
        <is>
          <t>S029</t>
        </is>
      </c>
      <c r="D9369" t="inlineStr">
        <is>
          <t>Store_029</t>
        </is>
      </c>
      <c r="E9369" t="inlineStr">
        <is>
          <t>South</t>
        </is>
      </c>
      <c r="F9369" t="inlineStr">
        <is>
          <t>P0093</t>
        </is>
      </c>
      <c r="G9369" t="inlineStr">
        <is>
          <t>Prod_0093</t>
        </is>
      </c>
      <c r="H9369" t="inlineStr">
        <is>
          <t>Electronics</t>
        </is>
      </c>
      <c r="I9369" t="n">
        <v>9</v>
      </c>
      <c r="J9369" t="n">
        <v>247.84</v>
      </c>
      <c r="K9369" t="n">
        <v>0</v>
      </c>
      <c r="L9369">
        <f>I9369*J9369*(1-K9369)</f>
        <v/>
      </c>
      <c r="M9369">
        <f>VLOOKUP(F9369,Products!A:D,4,FALSE)*I9369</f>
        <v/>
      </c>
      <c r="N9369">
        <f>L9369-M9369</f>
        <v/>
      </c>
    </row>
    <row r="9370">
      <c r="A9370" t="inlineStr">
        <is>
          <t>T1009368</t>
        </is>
      </c>
      <c r="B9370" t="inlineStr">
        <is>
          <t>2024-07-06</t>
        </is>
      </c>
      <c r="C9370" t="inlineStr">
        <is>
          <t>S050</t>
        </is>
      </c>
      <c r="D9370" t="inlineStr">
        <is>
          <t>Store_050</t>
        </is>
      </c>
      <c r="E9370" t="inlineStr">
        <is>
          <t>South</t>
        </is>
      </c>
      <c r="F9370" t="inlineStr">
        <is>
          <t>P0019</t>
        </is>
      </c>
      <c r="G9370" t="inlineStr">
        <is>
          <t>Prod_0019</t>
        </is>
      </c>
      <c r="H9370" t="inlineStr">
        <is>
          <t>Toys</t>
        </is>
      </c>
      <c r="I9370" t="n">
        <v>5</v>
      </c>
      <c r="J9370" t="n">
        <v>501.36</v>
      </c>
      <c r="K9370" t="n">
        <v>0</v>
      </c>
      <c r="L9370">
        <f>I9370*J9370*(1-K9370)</f>
        <v/>
      </c>
      <c r="M9370">
        <f>VLOOKUP(F9370,Products!A:D,4,FALSE)*I9370</f>
        <v/>
      </c>
      <c r="N9370">
        <f>L9370-M9370</f>
        <v/>
      </c>
    </row>
    <row r="9371">
      <c r="A9371" t="inlineStr">
        <is>
          <t>T1009369</t>
        </is>
      </c>
      <c r="B9371" t="inlineStr">
        <is>
          <t>2024-05-04</t>
        </is>
      </c>
      <c r="C9371" t="inlineStr">
        <is>
          <t>S034</t>
        </is>
      </c>
      <c r="D9371" t="inlineStr">
        <is>
          <t>Store_034</t>
        </is>
      </c>
      <c r="E9371" t="inlineStr">
        <is>
          <t>Central</t>
        </is>
      </c>
      <c r="F9371" t="inlineStr">
        <is>
          <t>P0172</t>
        </is>
      </c>
      <c r="G9371" t="inlineStr">
        <is>
          <t>Prod_0172</t>
        </is>
      </c>
      <c r="H9371" t="inlineStr">
        <is>
          <t>Beverages</t>
        </is>
      </c>
      <c r="I9371" t="n">
        <v>9</v>
      </c>
      <c r="J9371" t="n">
        <v>893.4299999999999</v>
      </c>
      <c r="K9371" t="n">
        <v>0</v>
      </c>
      <c r="L9371">
        <f>I9371*J9371*(1-K9371)</f>
        <v/>
      </c>
      <c r="M9371">
        <f>VLOOKUP(F9371,Products!A:D,4,FALSE)*I9371</f>
        <v/>
      </c>
      <c r="N9371">
        <f>L9371-M9371</f>
        <v/>
      </c>
    </row>
    <row r="9372">
      <c r="A9372" t="inlineStr">
        <is>
          <t>T1009370</t>
        </is>
      </c>
      <c r="B9372" t="inlineStr">
        <is>
          <t>2025-05-27</t>
        </is>
      </c>
      <c r="C9372" t="inlineStr">
        <is>
          <t>S039</t>
        </is>
      </c>
      <c r="D9372" t="inlineStr">
        <is>
          <t>Store_039</t>
        </is>
      </c>
      <c r="E9372" t="inlineStr">
        <is>
          <t>North</t>
        </is>
      </c>
      <c r="F9372" t="inlineStr">
        <is>
          <t>P0188</t>
        </is>
      </c>
      <c r="G9372" t="inlineStr">
        <is>
          <t>Prod_0188</t>
        </is>
      </c>
      <c r="H9372" t="inlineStr">
        <is>
          <t>Food</t>
        </is>
      </c>
      <c r="I9372" t="n">
        <v>9</v>
      </c>
      <c r="J9372" t="n">
        <v>637.98</v>
      </c>
      <c r="K9372" t="n">
        <v>0</v>
      </c>
      <c r="L9372">
        <f>I9372*J9372*(1-K9372)</f>
        <v/>
      </c>
      <c r="M9372">
        <f>VLOOKUP(F9372,Products!A:D,4,FALSE)*I9372</f>
        <v/>
      </c>
      <c r="N9372">
        <f>L9372-M9372</f>
        <v/>
      </c>
    </row>
    <row r="9373">
      <c r="A9373" t="inlineStr">
        <is>
          <t>T1009371</t>
        </is>
      </c>
      <c r="B9373" t="inlineStr">
        <is>
          <t>2023-10-11</t>
        </is>
      </c>
      <c r="C9373" t="inlineStr">
        <is>
          <t>S006</t>
        </is>
      </c>
      <c r="D9373" t="inlineStr">
        <is>
          <t>Store_006</t>
        </is>
      </c>
      <c r="E9373" t="inlineStr">
        <is>
          <t>East</t>
        </is>
      </c>
      <c r="F9373" t="inlineStr">
        <is>
          <t>P0136</t>
        </is>
      </c>
      <c r="G9373" t="inlineStr">
        <is>
          <t>Prod_0136</t>
        </is>
      </c>
      <c r="H9373" t="inlineStr">
        <is>
          <t>Beverages</t>
        </is>
      </c>
      <c r="I9373" t="n">
        <v>1</v>
      </c>
      <c r="J9373" t="n">
        <v>230.57</v>
      </c>
      <c r="K9373" t="n">
        <v>0</v>
      </c>
      <c r="L9373">
        <f>I9373*J9373*(1-K9373)</f>
        <v/>
      </c>
      <c r="M9373">
        <f>VLOOKUP(F9373,Products!A:D,4,FALSE)*I9373</f>
        <v/>
      </c>
      <c r="N9373">
        <f>L9373-M9373</f>
        <v/>
      </c>
    </row>
    <row r="9374">
      <c r="A9374" t="inlineStr">
        <is>
          <t>T1009372</t>
        </is>
      </c>
      <c r="B9374" t="inlineStr">
        <is>
          <t>2023-02-09</t>
        </is>
      </c>
      <c r="C9374" t="inlineStr">
        <is>
          <t>S012</t>
        </is>
      </c>
      <c r="D9374" t="inlineStr">
        <is>
          <t>Store_012</t>
        </is>
      </c>
      <c r="E9374" t="inlineStr">
        <is>
          <t>South</t>
        </is>
      </c>
      <c r="F9374" t="inlineStr">
        <is>
          <t>P0060</t>
        </is>
      </c>
      <c r="G9374" t="inlineStr">
        <is>
          <t>Prod_0060</t>
        </is>
      </c>
      <c r="H9374" t="inlineStr">
        <is>
          <t>Toys</t>
        </is>
      </c>
      <c r="I9374" t="n">
        <v>2</v>
      </c>
      <c r="J9374" t="n">
        <v>135.1</v>
      </c>
      <c r="K9374" t="n">
        <v>0</v>
      </c>
      <c r="L9374">
        <f>I9374*J9374*(1-K9374)</f>
        <v/>
      </c>
      <c r="M9374">
        <f>VLOOKUP(F9374,Products!A:D,4,FALSE)*I9374</f>
        <v/>
      </c>
      <c r="N9374">
        <f>L9374-M9374</f>
        <v/>
      </c>
    </row>
    <row r="9375">
      <c r="A9375" t="inlineStr">
        <is>
          <t>T1009373</t>
        </is>
      </c>
      <c r="B9375" t="inlineStr">
        <is>
          <t>2025-01-10</t>
        </is>
      </c>
      <c r="C9375" t="inlineStr">
        <is>
          <t>S034</t>
        </is>
      </c>
      <c r="D9375" t="inlineStr">
        <is>
          <t>Store_034</t>
        </is>
      </c>
      <c r="E9375" t="inlineStr">
        <is>
          <t>Central</t>
        </is>
      </c>
      <c r="F9375" t="inlineStr">
        <is>
          <t>P0015</t>
        </is>
      </c>
      <c r="G9375" t="inlineStr">
        <is>
          <t>Prod_0015</t>
        </is>
      </c>
      <c r="H9375" t="inlineStr">
        <is>
          <t>Food</t>
        </is>
      </c>
      <c r="I9375" t="n">
        <v>4</v>
      </c>
      <c r="J9375" t="n">
        <v>103.79</v>
      </c>
      <c r="K9375" t="n">
        <v>0</v>
      </c>
      <c r="L9375">
        <f>I9375*J9375*(1-K9375)</f>
        <v/>
      </c>
      <c r="M9375">
        <f>VLOOKUP(F9375,Products!A:D,4,FALSE)*I9375</f>
        <v/>
      </c>
      <c r="N9375">
        <f>L9375-M9375</f>
        <v/>
      </c>
    </row>
    <row r="9376">
      <c r="A9376" t="inlineStr">
        <is>
          <t>T1009374</t>
        </is>
      </c>
      <c r="B9376" t="inlineStr">
        <is>
          <t>2023-04-09</t>
        </is>
      </c>
      <c r="C9376" t="inlineStr">
        <is>
          <t>S023</t>
        </is>
      </c>
      <c r="D9376" t="inlineStr">
        <is>
          <t>Store_023</t>
        </is>
      </c>
      <c r="E9376" t="inlineStr">
        <is>
          <t>South</t>
        </is>
      </c>
      <c r="F9376" t="inlineStr">
        <is>
          <t>P0139</t>
        </is>
      </c>
      <c r="G9376" t="inlineStr">
        <is>
          <t>Prod_0139</t>
        </is>
      </c>
      <c r="H9376" t="inlineStr">
        <is>
          <t>Clothing</t>
        </is>
      </c>
      <c r="I9376" t="n">
        <v>2</v>
      </c>
      <c r="J9376" t="n">
        <v>630.86</v>
      </c>
      <c r="K9376" t="n">
        <v>0.05</v>
      </c>
      <c r="L9376">
        <f>I9376*J9376*(1-K9376)</f>
        <v/>
      </c>
      <c r="M9376">
        <f>VLOOKUP(F9376,Products!A:D,4,FALSE)*I9376</f>
        <v/>
      </c>
      <c r="N9376">
        <f>L9376-M9376</f>
        <v/>
      </c>
    </row>
    <row r="9377">
      <c r="A9377" t="inlineStr">
        <is>
          <t>T1009375</t>
        </is>
      </c>
      <c r="B9377" t="inlineStr">
        <is>
          <t>2024-05-23</t>
        </is>
      </c>
      <c r="C9377" t="inlineStr">
        <is>
          <t>S018</t>
        </is>
      </c>
      <c r="D9377" t="inlineStr">
        <is>
          <t>Store_018</t>
        </is>
      </c>
      <c r="E9377" t="inlineStr">
        <is>
          <t>South</t>
        </is>
      </c>
      <c r="F9377" t="inlineStr">
        <is>
          <t>P0028</t>
        </is>
      </c>
      <c r="G9377" t="inlineStr">
        <is>
          <t>Prod_0028</t>
        </is>
      </c>
      <c r="H9377" t="inlineStr">
        <is>
          <t>Food</t>
        </is>
      </c>
      <c r="I9377" t="n">
        <v>6</v>
      </c>
      <c r="J9377" t="n">
        <v>405.97</v>
      </c>
      <c r="K9377" t="n">
        <v>0.1</v>
      </c>
      <c r="L9377">
        <f>I9377*J9377*(1-K9377)</f>
        <v/>
      </c>
      <c r="M9377">
        <f>VLOOKUP(F9377,Products!A:D,4,FALSE)*I9377</f>
        <v/>
      </c>
      <c r="N9377">
        <f>L9377-M9377</f>
        <v/>
      </c>
    </row>
    <row r="9378">
      <c r="A9378" t="inlineStr">
        <is>
          <t>T1009376</t>
        </is>
      </c>
      <c r="B9378" t="inlineStr">
        <is>
          <t>2023-03-21</t>
        </is>
      </c>
      <c r="C9378" t="inlineStr">
        <is>
          <t>S006</t>
        </is>
      </c>
      <c r="D9378" t="inlineStr">
        <is>
          <t>Store_006</t>
        </is>
      </c>
      <c r="E9378" t="inlineStr">
        <is>
          <t>East</t>
        </is>
      </c>
      <c r="F9378" t="inlineStr">
        <is>
          <t>P0177</t>
        </is>
      </c>
      <c r="G9378" t="inlineStr">
        <is>
          <t>Prod_0177</t>
        </is>
      </c>
      <c r="H9378" t="inlineStr">
        <is>
          <t>Household</t>
        </is>
      </c>
      <c r="I9378" t="n">
        <v>3</v>
      </c>
      <c r="J9378" t="n">
        <v>262.04</v>
      </c>
      <c r="K9378" t="n">
        <v>0</v>
      </c>
      <c r="L9378">
        <f>I9378*J9378*(1-K9378)</f>
        <v/>
      </c>
      <c r="M9378">
        <f>VLOOKUP(F9378,Products!A:D,4,FALSE)*I9378</f>
        <v/>
      </c>
      <c r="N9378">
        <f>L9378-M9378</f>
        <v/>
      </c>
    </row>
    <row r="9379">
      <c r="A9379" t="inlineStr">
        <is>
          <t>T1009377</t>
        </is>
      </c>
      <c r="B9379" t="inlineStr">
        <is>
          <t>2024-07-26</t>
        </is>
      </c>
      <c r="C9379" t="inlineStr">
        <is>
          <t>S016</t>
        </is>
      </c>
      <c r="D9379" t="inlineStr">
        <is>
          <t>Store_016</t>
        </is>
      </c>
      <c r="E9379" t="inlineStr">
        <is>
          <t>West</t>
        </is>
      </c>
      <c r="F9379" t="inlineStr">
        <is>
          <t>P0157</t>
        </is>
      </c>
      <c r="G9379" t="inlineStr">
        <is>
          <t>Prod_0157</t>
        </is>
      </c>
      <c r="H9379" t="inlineStr">
        <is>
          <t>Toys</t>
        </is>
      </c>
      <c r="I9379" t="n">
        <v>2</v>
      </c>
      <c r="J9379" t="n">
        <v>304.39</v>
      </c>
      <c r="K9379" t="n">
        <v>0</v>
      </c>
      <c r="L9379">
        <f>I9379*J9379*(1-K9379)</f>
        <v/>
      </c>
      <c r="M9379">
        <f>VLOOKUP(F9379,Products!A:D,4,FALSE)*I9379</f>
        <v/>
      </c>
      <c r="N9379">
        <f>L9379-M9379</f>
        <v/>
      </c>
    </row>
    <row r="9380">
      <c r="A9380" t="inlineStr">
        <is>
          <t>T1009378</t>
        </is>
      </c>
      <c r="B9380" t="inlineStr">
        <is>
          <t>2023-10-20</t>
        </is>
      </c>
      <c r="C9380" t="inlineStr">
        <is>
          <t>S007</t>
        </is>
      </c>
      <c r="D9380" t="inlineStr">
        <is>
          <t>Store_007</t>
        </is>
      </c>
      <c r="E9380" t="inlineStr">
        <is>
          <t>East</t>
        </is>
      </c>
      <c r="F9380" t="inlineStr">
        <is>
          <t>P0135</t>
        </is>
      </c>
      <c r="G9380" t="inlineStr">
        <is>
          <t>Prod_0135</t>
        </is>
      </c>
      <c r="H9380" t="inlineStr">
        <is>
          <t>Food</t>
        </is>
      </c>
      <c r="I9380" t="n">
        <v>5</v>
      </c>
      <c r="J9380" t="n">
        <v>83.95</v>
      </c>
      <c r="K9380" t="n">
        <v>0</v>
      </c>
      <c r="L9380">
        <f>I9380*J9380*(1-K9380)</f>
        <v/>
      </c>
      <c r="M9380">
        <f>VLOOKUP(F9380,Products!A:D,4,FALSE)*I9380</f>
        <v/>
      </c>
      <c r="N9380">
        <f>L9380-M9380</f>
        <v/>
      </c>
    </row>
    <row r="9381">
      <c r="A9381" t="inlineStr">
        <is>
          <t>T1009379</t>
        </is>
      </c>
      <c r="B9381" t="inlineStr">
        <is>
          <t>2023-06-19</t>
        </is>
      </c>
      <c r="C9381" t="inlineStr">
        <is>
          <t>S029</t>
        </is>
      </c>
      <c r="D9381" t="inlineStr">
        <is>
          <t>Store_029</t>
        </is>
      </c>
      <c r="E9381" t="inlineStr">
        <is>
          <t>South</t>
        </is>
      </c>
      <c r="F9381" t="inlineStr">
        <is>
          <t>P0137</t>
        </is>
      </c>
      <c r="G9381" t="inlineStr">
        <is>
          <t>Prod_0137</t>
        </is>
      </c>
      <c r="H9381" t="inlineStr">
        <is>
          <t>Electronics</t>
        </is>
      </c>
      <c r="I9381" t="n">
        <v>3</v>
      </c>
      <c r="J9381" t="n">
        <v>116.12</v>
      </c>
      <c r="K9381" t="n">
        <v>0</v>
      </c>
      <c r="L9381">
        <f>I9381*J9381*(1-K9381)</f>
        <v/>
      </c>
      <c r="M9381">
        <f>VLOOKUP(F9381,Products!A:D,4,FALSE)*I9381</f>
        <v/>
      </c>
      <c r="N9381">
        <f>L9381-M9381</f>
        <v/>
      </c>
    </row>
    <row r="9382">
      <c r="A9382" t="inlineStr">
        <is>
          <t>T1009380</t>
        </is>
      </c>
      <c r="B9382" t="inlineStr">
        <is>
          <t>2024-10-03</t>
        </is>
      </c>
      <c r="C9382" t="inlineStr">
        <is>
          <t>S019</t>
        </is>
      </c>
      <c r="D9382" t="inlineStr">
        <is>
          <t>Store_019</t>
        </is>
      </c>
      <c r="E9382" t="inlineStr">
        <is>
          <t>East</t>
        </is>
      </c>
      <c r="F9382" t="inlineStr">
        <is>
          <t>P0075</t>
        </is>
      </c>
      <c r="G9382" t="inlineStr">
        <is>
          <t>Prod_0075</t>
        </is>
      </c>
      <c r="H9382" t="inlineStr">
        <is>
          <t>Beverages</t>
        </is>
      </c>
      <c r="I9382" t="n">
        <v>2</v>
      </c>
      <c r="J9382" t="n">
        <v>790.48</v>
      </c>
      <c r="K9382" t="n">
        <v>0</v>
      </c>
      <c r="L9382">
        <f>I9382*J9382*(1-K9382)</f>
        <v/>
      </c>
      <c r="M9382">
        <f>VLOOKUP(F9382,Products!A:D,4,FALSE)*I9382</f>
        <v/>
      </c>
      <c r="N9382">
        <f>L9382-M9382</f>
        <v/>
      </c>
    </row>
    <row r="9383">
      <c r="A9383" t="inlineStr">
        <is>
          <t>T1009381</t>
        </is>
      </c>
      <c r="B9383" t="inlineStr">
        <is>
          <t>2025-08-20</t>
        </is>
      </c>
      <c r="C9383" t="inlineStr">
        <is>
          <t>S018</t>
        </is>
      </c>
      <c r="D9383" t="inlineStr">
        <is>
          <t>Store_018</t>
        </is>
      </c>
      <c r="E9383" t="inlineStr">
        <is>
          <t>South</t>
        </is>
      </c>
      <c r="F9383" t="inlineStr">
        <is>
          <t>P0047</t>
        </is>
      </c>
      <c r="G9383" t="inlineStr">
        <is>
          <t>Prod_0047</t>
        </is>
      </c>
      <c r="H9383" t="inlineStr">
        <is>
          <t>Beverages</t>
        </is>
      </c>
      <c r="I9383" t="n">
        <v>2</v>
      </c>
      <c r="J9383" t="n">
        <v>472.26</v>
      </c>
      <c r="K9383" t="n">
        <v>0</v>
      </c>
      <c r="L9383">
        <f>I9383*J9383*(1-K9383)</f>
        <v/>
      </c>
      <c r="M9383">
        <f>VLOOKUP(F9383,Products!A:D,4,FALSE)*I9383</f>
        <v/>
      </c>
      <c r="N9383">
        <f>L9383-M9383</f>
        <v/>
      </c>
    </row>
    <row r="9384">
      <c r="A9384" t="inlineStr">
        <is>
          <t>T1009382</t>
        </is>
      </c>
      <c r="B9384" t="inlineStr">
        <is>
          <t>2024-02-23</t>
        </is>
      </c>
      <c r="C9384" t="inlineStr">
        <is>
          <t>S004</t>
        </is>
      </c>
      <c r="D9384" t="inlineStr">
        <is>
          <t>Store_004</t>
        </is>
      </c>
      <c r="E9384" t="inlineStr">
        <is>
          <t>Central</t>
        </is>
      </c>
      <c r="F9384" t="inlineStr">
        <is>
          <t>P0096</t>
        </is>
      </c>
      <c r="G9384" t="inlineStr">
        <is>
          <t>Prod_0096</t>
        </is>
      </c>
      <c r="H9384" t="inlineStr">
        <is>
          <t>Beverages</t>
        </is>
      </c>
      <c r="I9384" t="n">
        <v>6</v>
      </c>
      <c r="J9384" t="n">
        <v>499.65</v>
      </c>
      <c r="K9384" t="n">
        <v>0</v>
      </c>
      <c r="L9384">
        <f>I9384*J9384*(1-K9384)</f>
        <v/>
      </c>
      <c r="M9384">
        <f>VLOOKUP(F9384,Products!A:D,4,FALSE)*I9384</f>
        <v/>
      </c>
      <c r="N9384">
        <f>L9384-M9384</f>
        <v/>
      </c>
    </row>
    <row r="9385">
      <c r="A9385" t="inlineStr">
        <is>
          <t>T1009383</t>
        </is>
      </c>
      <c r="B9385" t="inlineStr">
        <is>
          <t>2023-08-12</t>
        </is>
      </c>
      <c r="C9385" t="inlineStr">
        <is>
          <t>S048</t>
        </is>
      </c>
      <c r="D9385" t="inlineStr">
        <is>
          <t>Store_048</t>
        </is>
      </c>
      <c r="E9385" t="inlineStr">
        <is>
          <t>South</t>
        </is>
      </c>
      <c r="F9385" t="inlineStr">
        <is>
          <t>P0153</t>
        </is>
      </c>
      <c r="G9385" t="inlineStr">
        <is>
          <t>Prod_0153</t>
        </is>
      </c>
      <c r="H9385" t="inlineStr">
        <is>
          <t>Clothing</t>
        </is>
      </c>
      <c r="I9385" t="n">
        <v>8</v>
      </c>
      <c r="J9385" t="n">
        <v>165</v>
      </c>
      <c r="K9385" t="n">
        <v>0</v>
      </c>
      <c r="L9385">
        <f>I9385*J9385*(1-K9385)</f>
        <v/>
      </c>
      <c r="M9385">
        <f>VLOOKUP(F9385,Products!A:D,4,FALSE)*I9385</f>
        <v/>
      </c>
      <c r="N9385">
        <f>L9385-M9385</f>
        <v/>
      </c>
    </row>
    <row r="9386">
      <c r="A9386" t="inlineStr">
        <is>
          <t>T1009384</t>
        </is>
      </c>
      <c r="B9386" t="inlineStr">
        <is>
          <t>2023-01-06</t>
        </is>
      </c>
      <c r="C9386" t="inlineStr">
        <is>
          <t>S046</t>
        </is>
      </c>
      <c r="D9386" t="inlineStr">
        <is>
          <t>Store_046</t>
        </is>
      </c>
      <c r="E9386" t="inlineStr">
        <is>
          <t>South</t>
        </is>
      </c>
      <c r="F9386" t="inlineStr">
        <is>
          <t>P0002</t>
        </is>
      </c>
      <c r="G9386" t="inlineStr">
        <is>
          <t>Prod_0002</t>
        </is>
      </c>
      <c r="H9386" t="inlineStr">
        <is>
          <t>Food</t>
        </is>
      </c>
      <c r="I9386" t="n">
        <v>1</v>
      </c>
      <c r="J9386" t="n">
        <v>295.01</v>
      </c>
      <c r="K9386" t="n">
        <v>0</v>
      </c>
      <c r="L9386">
        <f>I9386*J9386*(1-K9386)</f>
        <v/>
      </c>
      <c r="M9386">
        <f>VLOOKUP(F9386,Products!A:D,4,FALSE)*I9386</f>
        <v/>
      </c>
      <c r="N9386">
        <f>L9386-M9386</f>
        <v/>
      </c>
    </row>
    <row r="9387">
      <c r="A9387" t="inlineStr">
        <is>
          <t>T1009385</t>
        </is>
      </c>
      <c r="B9387" t="inlineStr">
        <is>
          <t>2025-05-05</t>
        </is>
      </c>
      <c r="C9387" t="inlineStr">
        <is>
          <t>S037</t>
        </is>
      </c>
      <c r="D9387" t="inlineStr">
        <is>
          <t>Store_037</t>
        </is>
      </c>
      <c r="E9387" t="inlineStr">
        <is>
          <t>East</t>
        </is>
      </c>
      <c r="F9387" t="inlineStr">
        <is>
          <t>P0103</t>
        </is>
      </c>
      <c r="G9387" t="inlineStr">
        <is>
          <t>Prod_0103</t>
        </is>
      </c>
      <c r="H9387" t="inlineStr">
        <is>
          <t>Stationery</t>
        </is>
      </c>
      <c r="I9387" t="n">
        <v>7</v>
      </c>
      <c r="J9387" t="n">
        <v>897.51</v>
      </c>
      <c r="K9387" t="n">
        <v>0</v>
      </c>
      <c r="L9387">
        <f>I9387*J9387*(1-K9387)</f>
        <v/>
      </c>
      <c r="M9387">
        <f>VLOOKUP(F9387,Products!A:D,4,FALSE)*I9387</f>
        <v/>
      </c>
      <c r="N9387">
        <f>L9387-M9387</f>
        <v/>
      </c>
    </row>
    <row r="9388">
      <c r="A9388" t="inlineStr">
        <is>
          <t>T1009386</t>
        </is>
      </c>
      <c r="B9388" t="inlineStr">
        <is>
          <t>2024-04-05</t>
        </is>
      </c>
      <c r="C9388" t="inlineStr">
        <is>
          <t>S033</t>
        </is>
      </c>
      <c r="D9388" t="inlineStr">
        <is>
          <t>Store_033</t>
        </is>
      </c>
      <c r="E9388" t="inlineStr">
        <is>
          <t>North</t>
        </is>
      </c>
      <c r="F9388" t="inlineStr">
        <is>
          <t>P0113</t>
        </is>
      </c>
      <c r="G9388" t="inlineStr">
        <is>
          <t>Prod_0113</t>
        </is>
      </c>
      <c r="H9388" t="inlineStr">
        <is>
          <t>Toys</t>
        </is>
      </c>
      <c r="I9388" t="n">
        <v>6</v>
      </c>
      <c r="J9388" t="n">
        <v>548.1900000000001</v>
      </c>
      <c r="K9388" t="n">
        <v>0</v>
      </c>
      <c r="L9388">
        <f>I9388*J9388*(1-K9388)</f>
        <v/>
      </c>
      <c r="M9388">
        <f>VLOOKUP(F9388,Products!A:D,4,FALSE)*I9388</f>
        <v/>
      </c>
      <c r="N9388">
        <f>L9388-M9388</f>
        <v/>
      </c>
    </row>
    <row r="9389">
      <c r="A9389" t="inlineStr">
        <is>
          <t>T1009387</t>
        </is>
      </c>
      <c r="B9389" t="inlineStr">
        <is>
          <t>2025-08-31</t>
        </is>
      </c>
      <c r="C9389" t="inlineStr">
        <is>
          <t>S011</t>
        </is>
      </c>
      <c r="D9389" t="inlineStr">
        <is>
          <t>Store_011</t>
        </is>
      </c>
      <c r="E9389" t="inlineStr">
        <is>
          <t>South</t>
        </is>
      </c>
      <c r="F9389" t="inlineStr">
        <is>
          <t>P0057</t>
        </is>
      </c>
      <c r="G9389" t="inlineStr">
        <is>
          <t>Prod_0057</t>
        </is>
      </c>
      <c r="H9389" t="inlineStr">
        <is>
          <t>Beverages</t>
        </is>
      </c>
      <c r="I9389" t="n">
        <v>9</v>
      </c>
      <c r="J9389" t="n">
        <v>72.34999999999999</v>
      </c>
      <c r="K9389" t="n">
        <v>0</v>
      </c>
      <c r="L9389">
        <f>I9389*J9389*(1-K9389)</f>
        <v/>
      </c>
      <c r="M9389">
        <f>VLOOKUP(F9389,Products!A:D,4,FALSE)*I9389</f>
        <v/>
      </c>
      <c r="N9389">
        <f>L9389-M9389</f>
        <v/>
      </c>
    </row>
    <row r="9390">
      <c r="A9390" t="inlineStr">
        <is>
          <t>T1009388</t>
        </is>
      </c>
      <c r="B9390" t="inlineStr">
        <is>
          <t>2023-03-15</t>
        </is>
      </c>
      <c r="C9390" t="inlineStr">
        <is>
          <t>S020</t>
        </is>
      </c>
      <c r="D9390" t="inlineStr">
        <is>
          <t>Store_020</t>
        </is>
      </c>
      <c r="E9390" t="inlineStr">
        <is>
          <t>West</t>
        </is>
      </c>
      <c r="F9390" t="inlineStr">
        <is>
          <t>P0050</t>
        </is>
      </c>
      <c r="G9390" t="inlineStr">
        <is>
          <t>Prod_0050</t>
        </is>
      </c>
      <c r="H9390" t="inlineStr">
        <is>
          <t>Household</t>
        </is>
      </c>
      <c r="I9390" t="n">
        <v>6</v>
      </c>
      <c r="J9390" t="n">
        <v>513.22</v>
      </c>
      <c r="K9390" t="n">
        <v>0.1</v>
      </c>
      <c r="L9390">
        <f>I9390*J9390*(1-K9390)</f>
        <v/>
      </c>
      <c r="M9390">
        <f>VLOOKUP(F9390,Products!A:D,4,FALSE)*I9390</f>
        <v/>
      </c>
      <c r="N9390">
        <f>L9390-M9390</f>
        <v/>
      </c>
    </row>
    <row r="9391">
      <c r="A9391" t="inlineStr">
        <is>
          <t>T1009389</t>
        </is>
      </c>
      <c r="B9391" t="inlineStr">
        <is>
          <t>2025-07-23</t>
        </is>
      </c>
      <c r="C9391" t="inlineStr">
        <is>
          <t>S032</t>
        </is>
      </c>
      <c r="D9391" t="inlineStr">
        <is>
          <t>Store_032</t>
        </is>
      </c>
      <c r="E9391" t="inlineStr">
        <is>
          <t>Central</t>
        </is>
      </c>
      <c r="F9391" t="inlineStr">
        <is>
          <t>P0147</t>
        </is>
      </c>
      <c r="G9391" t="inlineStr">
        <is>
          <t>Prod_0147</t>
        </is>
      </c>
      <c r="H9391" t="inlineStr">
        <is>
          <t>Stationery</t>
        </is>
      </c>
      <c r="I9391" t="n">
        <v>1</v>
      </c>
      <c r="J9391" t="n">
        <v>395.48</v>
      </c>
      <c r="K9391" t="n">
        <v>0</v>
      </c>
      <c r="L9391">
        <f>I9391*J9391*(1-K9391)</f>
        <v/>
      </c>
      <c r="M9391">
        <f>VLOOKUP(F9391,Products!A:D,4,FALSE)*I9391</f>
        <v/>
      </c>
      <c r="N9391">
        <f>L9391-M9391</f>
        <v/>
      </c>
    </row>
    <row r="9392">
      <c r="A9392" t="inlineStr">
        <is>
          <t>T1009390</t>
        </is>
      </c>
      <c r="B9392" t="inlineStr">
        <is>
          <t>2024-05-08</t>
        </is>
      </c>
      <c r="C9392" t="inlineStr">
        <is>
          <t>S049</t>
        </is>
      </c>
      <c r="D9392" t="inlineStr">
        <is>
          <t>Store_049</t>
        </is>
      </c>
      <c r="E9392" t="inlineStr">
        <is>
          <t>North</t>
        </is>
      </c>
      <c r="F9392" t="inlineStr">
        <is>
          <t>P0071</t>
        </is>
      </c>
      <c r="G9392" t="inlineStr">
        <is>
          <t>Prod_0071</t>
        </is>
      </c>
      <c r="H9392" t="inlineStr">
        <is>
          <t>Beverages</t>
        </is>
      </c>
      <c r="I9392" t="n">
        <v>3</v>
      </c>
      <c r="J9392" t="n">
        <v>602.47</v>
      </c>
      <c r="K9392" t="n">
        <v>0.05</v>
      </c>
      <c r="L9392">
        <f>I9392*J9392*(1-K9392)</f>
        <v/>
      </c>
      <c r="M9392">
        <f>VLOOKUP(F9392,Products!A:D,4,FALSE)*I9392</f>
        <v/>
      </c>
      <c r="N9392">
        <f>L9392-M9392</f>
        <v/>
      </c>
    </row>
    <row r="9393">
      <c r="A9393" t="inlineStr">
        <is>
          <t>T1009391</t>
        </is>
      </c>
      <c r="B9393" t="inlineStr">
        <is>
          <t>2024-03-03</t>
        </is>
      </c>
      <c r="C9393" t="inlineStr">
        <is>
          <t>S049</t>
        </is>
      </c>
      <c r="D9393" t="inlineStr">
        <is>
          <t>Store_049</t>
        </is>
      </c>
      <c r="E9393" t="inlineStr">
        <is>
          <t>North</t>
        </is>
      </c>
      <c r="F9393" t="inlineStr">
        <is>
          <t>P0175</t>
        </is>
      </c>
      <c r="G9393" t="inlineStr">
        <is>
          <t>Prod_0175</t>
        </is>
      </c>
      <c r="H9393" t="inlineStr">
        <is>
          <t>Food</t>
        </is>
      </c>
      <c r="I9393" t="n">
        <v>2</v>
      </c>
      <c r="J9393" t="n">
        <v>878.87</v>
      </c>
      <c r="K9393" t="n">
        <v>0.05</v>
      </c>
      <c r="L9393">
        <f>I9393*J9393*(1-K9393)</f>
        <v/>
      </c>
      <c r="M9393">
        <f>VLOOKUP(F9393,Products!A:D,4,FALSE)*I9393</f>
        <v/>
      </c>
      <c r="N9393">
        <f>L9393-M9393</f>
        <v/>
      </c>
    </row>
    <row r="9394">
      <c r="A9394" t="inlineStr">
        <is>
          <t>T1009392</t>
        </is>
      </c>
      <c r="B9394" t="inlineStr">
        <is>
          <t>2023-07-04</t>
        </is>
      </c>
      <c r="C9394" t="inlineStr">
        <is>
          <t>S036</t>
        </is>
      </c>
      <c r="D9394" t="inlineStr">
        <is>
          <t>Store_036</t>
        </is>
      </c>
      <c r="E9394" t="inlineStr">
        <is>
          <t>Central</t>
        </is>
      </c>
      <c r="F9394" t="inlineStr">
        <is>
          <t>P0026</t>
        </is>
      </c>
      <c r="G9394" t="inlineStr">
        <is>
          <t>Prod_0026</t>
        </is>
      </c>
      <c r="H9394" t="inlineStr">
        <is>
          <t>Beverages</t>
        </is>
      </c>
      <c r="I9394" t="n">
        <v>4</v>
      </c>
      <c r="J9394" t="n">
        <v>770.5599999999999</v>
      </c>
      <c r="K9394" t="n">
        <v>0</v>
      </c>
      <c r="L9394">
        <f>I9394*J9394*(1-K9394)</f>
        <v/>
      </c>
      <c r="M9394">
        <f>VLOOKUP(F9394,Products!A:D,4,FALSE)*I9394</f>
        <v/>
      </c>
      <c r="N9394">
        <f>L9394-M9394</f>
        <v/>
      </c>
    </row>
    <row r="9395">
      <c r="A9395" t="inlineStr">
        <is>
          <t>T1009393</t>
        </is>
      </c>
      <c r="B9395" t="inlineStr">
        <is>
          <t>2023-06-20</t>
        </is>
      </c>
      <c r="C9395" t="inlineStr">
        <is>
          <t>S032</t>
        </is>
      </c>
      <c r="D9395" t="inlineStr">
        <is>
          <t>Store_032</t>
        </is>
      </c>
      <c r="E9395" t="inlineStr">
        <is>
          <t>Central</t>
        </is>
      </c>
      <c r="F9395" t="inlineStr">
        <is>
          <t>P0143</t>
        </is>
      </c>
      <c r="G9395" t="inlineStr">
        <is>
          <t>Prod_0143</t>
        </is>
      </c>
      <c r="H9395" t="inlineStr">
        <is>
          <t>Electronics</t>
        </is>
      </c>
      <c r="I9395" t="n">
        <v>4</v>
      </c>
      <c r="J9395" t="n">
        <v>276.22</v>
      </c>
      <c r="K9395" t="n">
        <v>0.1</v>
      </c>
      <c r="L9395">
        <f>I9395*J9395*(1-K9395)</f>
        <v/>
      </c>
      <c r="M9395">
        <f>VLOOKUP(F9395,Products!A:D,4,FALSE)*I9395</f>
        <v/>
      </c>
      <c r="N9395">
        <f>L9395-M9395</f>
        <v/>
      </c>
    </row>
    <row r="9396">
      <c r="A9396" t="inlineStr">
        <is>
          <t>T1009394</t>
        </is>
      </c>
      <c r="B9396" t="inlineStr">
        <is>
          <t>2023-09-05</t>
        </is>
      </c>
      <c r="C9396" t="inlineStr">
        <is>
          <t>S022</t>
        </is>
      </c>
      <c r="D9396" t="inlineStr">
        <is>
          <t>Store_022</t>
        </is>
      </c>
      <c r="E9396" t="inlineStr">
        <is>
          <t>East</t>
        </is>
      </c>
      <c r="F9396" t="inlineStr">
        <is>
          <t>P0190</t>
        </is>
      </c>
      <c r="G9396" t="inlineStr">
        <is>
          <t>Prod_0190</t>
        </is>
      </c>
      <c r="H9396" t="inlineStr">
        <is>
          <t>Household</t>
        </is>
      </c>
      <c r="I9396" t="n">
        <v>1</v>
      </c>
      <c r="J9396" t="n">
        <v>220.1</v>
      </c>
      <c r="K9396" t="n">
        <v>0.2</v>
      </c>
      <c r="L9396">
        <f>I9396*J9396*(1-K9396)</f>
        <v/>
      </c>
      <c r="M9396">
        <f>VLOOKUP(F9396,Products!A:D,4,FALSE)*I9396</f>
        <v/>
      </c>
      <c r="N9396">
        <f>L9396-M9396</f>
        <v/>
      </c>
    </row>
    <row r="9397">
      <c r="A9397" t="inlineStr">
        <is>
          <t>T1009395</t>
        </is>
      </c>
      <c r="B9397" t="inlineStr">
        <is>
          <t>2023-12-02</t>
        </is>
      </c>
      <c r="C9397" t="inlineStr">
        <is>
          <t>S046</t>
        </is>
      </c>
      <c r="D9397" t="inlineStr">
        <is>
          <t>Store_046</t>
        </is>
      </c>
      <c r="E9397" t="inlineStr">
        <is>
          <t>South</t>
        </is>
      </c>
      <c r="F9397" t="inlineStr">
        <is>
          <t>P0086</t>
        </is>
      </c>
      <c r="G9397" t="inlineStr">
        <is>
          <t>Prod_0086</t>
        </is>
      </c>
      <c r="H9397" t="inlineStr">
        <is>
          <t>Stationery</t>
        </is>
      </c>
      <c r="I9397" t="n">
        <v>4</v>
      </c>
      <c r="J9397" t="n">
        <v>1060.25</v>
      </c>
      <c r="K9397" t="n">
        <v>0</v>
      </c>
      <c r="L9397">
        <f>I9397*J9397*(1-K9397)</f>
        <v/>
      </c>
      <c r="M9397">
        <f>VLOOKUP(F9397,Products!A:D,4,FALSE)*I9397</f>
        <v/>
      </c>
      <c r="N9397">
        <f>L9397-M9397</f>
        <v/>
      </c>
    </row>
    <row r="9398">
      <c r="A9398" t="inlineStr">
        <is>
          <t>T1009396</t>
        </is>
      </c>
      <c r="B9398" t="inlineStr">
        <is>
          <t>2024-01-20</t>
        </is>
      </c>
      <c r="C9398" t="inlineStr">
        <is>
          <t>S038</t>
        </is>
      </c>
      <c r="D9398" t="inlineStr">
        <is>
          <t>Store_038</t>
        </is>
      </c>
      <c r="E9398" t="inlineStr">
        <is>
          <t>East</t>
        </is>
      </c>
      <c r="F9398" t="inlineStr">
        <is>
          <t>P0188</t>
        </is>
      </c>
      <c r="G9398" t="inlineStr">
        <is>
          <t>Prod_0188</t>
        </is>
      </c>
      <c r="H9398" t="inlineStr">
        <is>
          <t>Food</t>
        </is>
      </c>
      <c r="I9398" t="n">
        <v>2</v>
      </c>
      <c r="J9398" t="n">
        <v>540.35</v>
      </c>
      <c r="K9398" t="n">
        <v>0</v>
      </c>
      <c r="L9398">
        <f>I9398*J9398*(1-K9398)</f>
        <v/>
      </c>
      <c r="M9398">
        <f>VLOOKUP(F9398,Products!A:D,4,FALSE)*I9398</f>
        <v/>
      </c>
      <c r="N9398">
        <f>L9398-M9398</f>
        <v/>
      </c>
    </row>
    <row r="9399">
      <c r="A9399" t="inlineStr">
        <is>
          <t>T1009397</t>
        </is>
      </c>
      <c r="B9399" t="inlineStr">
        <is>
          <t>2023-11-26</t>
        </is>
      </c>
      <c r="C9399" t="inlineStr">
        <is>
          <t>S049</t>
        </is>
      </c>
      <c r="D9399" t="inlineStr">
        <is>
          <t>Store_049</t>
        </is>
      </c>
      <c r="E9399" t="inlineStr">
        <is>
          <t>North</t>
        </is>
      </c>
      <c r="F9399" t="inlineStr">
        <is>
          <t>P0147</t>
        </is>
      </c>
      <c r="G9399" t="inlineStr">
        <is>
          <t>Prod_0147</t>
        </is>
      </c>
      <c r="H9399" t="inlineStr">
        <is>
          <t>Stationery</t>
        </is>
      </c>
      <c r="I9399" t="n">
        <v>5</v>
      </c>
      <c r="J9399" t="n">
        <v>526.74</v>
      </c>
      <c r="K9399" t="n">
        <v>0.05</v>
      </c>
      <c r="L9399">
        <f>I9399*J9399*(1-K9399)</f>
        <v/>
      </c>
      <c r="M9399">
        <f>VLOOKUP(F9399,Products!A:D,4,FALSE)*I9399</f>
        <v/>
      </c>
      <c r="N9399">
        <f>L9399-M9399</f>
        <v/>
      </c>
    </row>
    <row r="9400">
      <c r="A9400" t="inlineStr">
        <is>
          <t>T1009398</t>
        </is>
      </c>
      <c r="B9400" t="inlineStr">
        <is>
          <t>2024-04-04</t>
        </is>
      </c>
      <c r="C9400" t="inlineStr">
        <is>
          <t>S011</t>
        </is>
      </c>
      <c r="D9400" t="inlineStr">
        <is>
          <t>Store_011</t>
        </is>
      </c>
      <c r="E9400" t="inlineStr">
        <is>
          <t>South</t>
        </is>
      </c>
      <c r="F9400" t="inlineStr">
        <is>
          <t>P0193</t>
        </is>
      </c>
      <c r="G9400" t="inlineStr">
        <is>
          <t>Prod_0193</t>
        </is>
      </c>
      <c r="H9400" t="inlineStr">
        <is>
          <t>Food</t>
        </is>
      </c>
      <c r="I9400" t="n">
        <v>9</v>
      </c>
      <c r="J9400" t="n">
        <v>590.65</v>
      </c>
      <c r="K9400" t="n">
        <v>0.05</v>
      </c>
      <c r="L9400">
        <f>I9400*J9400*(1-K9400)</f>
        <v/>
      </c>
      <c r="M9400">
        <f>VLOOKUP(F9400,Products!A:D,4,FALSE)*I9400</f>
        <v/>
      </c>
      <c r="N9400">
        <f>L9400-M9400</f>
        <v/>
      </c>
    </row>
    <row r="9401">
      <c r="A9401" t="inlineStr">
        <is>
          <t>T1009399</t>
        </is>
      </c>
      <c r="B9401" t="inlineStr">
        <is>
          <t>2025-05-03</t>
        </is>
      </c>
      <c r="C9401" t="inlineStr">
        <is>
          <t>S042</t>
        </is>
      </c>
      <c r="D9401" t="inlineStr">
        <is>
          <t>Store_042</t>
        </is>
      </c>
      <c r="E9401" t="inlineStr">
        <is>
          <t>Central</t>
        </is>
      </c>
      <c r="F9401" t="inlineStr">
        <is>
          <t>P0102</t>
        </is>
      </c>
      <c r="G9401" t="inlineStr">
        <is>
          <t>Prod_0102</t>
        </is>
      </c>
      <c r="H9401" t="inlineStr">
        <is>
          <t>Food</t>
        </is>
      </c>
      <c r="I9401" t="n">
        <v>8</v>
      </c>
      <c r="J9401" t="n">
        <v>536.48</v>
      </c>
      <c r="K9401" t="n">
        <v>0.1</v>
      </c>
      <c r="L9401">
        <f>I9401*J9401*(1-K9401)</f>
        <v/>
      </c>
      <c r="M9401">
        <f>VLOOKUP(F9401,Products!A:D,4,FALSE)*I9401</f>
        <v/>
      </c>
      <c r="N9401">
        <f>L9401-M9401</f>
        <v/>
      </c>
    </row>
    <row r="9402">
      <c r="A9402" t="inlineStr">
        <is>
          <t>T1009400</t>
        </is>
      </c>
      <c r="B9402" t="inlineStr">
        <is>
          <t>2024-06-07</t>
        </is>
      </c>
      <c r="C9402" t="inlineStr">
        <is>
          <t>S038</t>
        </is>
      </c>
      <c r="D9402" t="inlineStr">
        <is>
          <t>Store_038</t>
        </is>
      </c>
      <c r="E9402" t="inlineStr">
        <is>
          <t>East</t>
        </is>
      </c>
      <c r="F9402" t="inlineStr">
        <is>
          <t>P0001</t>
        </is>
      </c>
      <c r="G9402" t="inlineStr">
        <is>
          <t>Prod_0001</t>
        </is>
      </c>
      <c r="H9402" t="inlineStr">
        <is>
          <t>Beverages</t>
        </is>
      </c>
      <c r="I9402" t="n">
        <v>3</v>
      </c>
      <c r="J9402" t="n">
        <v>716.37</v>
      </c>
      <c r="K9402" t="n">
        <v>0</v>
      </c>
      <c r="L9402">
        <f>I9402*J9402*(1-K9402)</f>
        <v/>
      </c>
      <c r="M9402">
        <f>VLOOKUP(F9402,Products!A:D,4,FALSE)*I9402</f>
        <v/>
      </c>
      <c r="N9402">
        <f>L9402-M9402</f>
        <v/>
      </c>
    </row>
    <row r="9403">
      <c r="A9403" t="inlineStr">
        <is>
          <t>T1009401</t>
        </is>
      </c>
      <c r="B9403" t="inlineStr">
        <is>
          <t>2023-07-28</t>
        </is>
      </c>
      <c r="C9403" t="inlineStr">
        <is>
          <t>S024</t>
        </is>
      </c>
      <c r="D9403" t="inlineStr">
        <is>
          <t>Store_024</t>
        </is>
      </c>
      <c r="E9403" t="inlineStr">
        <is>
          <t>South</t>
        </is>
      </c>
      <c r="F9403" t="inlineStr">
        <is>
          <t>P0023</t>
        </is>
      </c>
      <c r="G9403" t="inlineStr">
        <is>
          <t>Prod_0023</t>
        </is>
      </c>
      <c r="H9403" t="inlineStr">
        <is>
          <t>Stationery</t>
        </is>
      </c>
      <c r="I9403" t="n">
        <v>2</v>
      </c>
      <c r="J9403" t="n">
        <v>186.72</v>
      </c>
      <c r="K9403" t="n">
        <v>0.1</v>
      </c>
      <c r="L9403">
        <f>I9403*J9403*(1-K9403)</f>
        <v/>
      </c>
      <c r="M9403">
        <f>VLOOKUP(F9403,Products!A:D,4,FALSE)*I9403</f>
        <v/>
      </c>
      <c r="N9403">
        <f>L9403-M9403</f>
        <v/>
      </c>
    </row>
    <row r="9404">
      <c r="A9404" t="inlineStr">
        <is>
          <t>T1009402</t>
        </is>
      </c>
      <c r="B9404" t="inlineStr">
        <is>
          <t>2024-04-04</t>
        </is>
      </c>
      <c r="C9404" t="inlineStr">
        <is>
          <t>S014</t>
        </is>
      </c>
      <c r="D9404" t="inlineStr">
        <is>
          <t>Store_014</t>
        </is>
      </c>
      <c r="E9404" t="inlineStr">
        <is>
          <t>West</t>
        </is>
      </c>
      <c r="F9404" t="inlineStr">
        <is>
          <t>P0173</t>
        </is>
      </c>
      <c r="G9404" t="inlineStr">
        <is>
          <t>Prod_0173</t>
        </is>
      </c>
      <c r="H9404" t="inlineStr">
        <is>
          <t>Toys</t>
        </is>
      </c>
      <c r="I9404" t="n">
        <v>9</v>
      </c>
      <c r="J9404" t="n">
        <v>1019.41</v>
      </c>
      <c r="K9404" t="n">
        <v>0</v>
      </c>
      <c r="L9404">
        <f>I9404*J9404*(1-K9404)</f>
        <v/>
      </c>
      <c r="M9404">
        <f>VLOOKUP(F9404,Products!A:D,4,FALSE)*I9404</f>
        <v/>
      </c>
      <c r="N9404">
        <f>L9404-M9404</f>
        <v/>
      </c>
    </row>
    <row r="9405">
      <c r="A9405" t="inlineStr">
        <is>
          <t>T1009403</t>
        </is>
      </c>
      <c r="B9405" t="inlineStr">
        <is>
          <t>2024-01-07</t>
        </is>
      </c>
      <c r="C9405" t="inlineStr">
        <is>
          <t>S039</t>
        </is>
      </c>
      <c r="D9405" t="inlineStr">
        <is>
          <t>Store_039</t>
        </is>
      </c>
      <c r="E9405" t="inlineStr">
        <is>
          <t>North</t>
        </is>
      </c>
      <c r="F9405" t="inlineStr">
        <is>
          <t>P0034</t>
        </is>
      </c>
      <c r="G9405" t="inlineStr">
        <is>
          <t>Prod_0034</t>
        </is>
      </c>
      <c r="H9405" t="inlineStr">
        <is>
          <t>Toys</t>
        </is>
      </c>
      <c r="I9405" t="n">
        <v>4</v>
      </c>
      <c r="J9405" t="n">
        <v>562.86</v>
      </c>
      <c r="K9405" t="n">
        <v>0</v>
      </c>
      <c r="L9405">
        <f>I9405*J9405*(1-K9405)</f>
        <v/>
      </c>
      <c r="M9405">
        <f>VLOOKUP(F9405,Products!A:D,4,FALSE)*I9405</f>
        <v/>
      </c>
      <c r="N9405">
        <f>L9405-M9405</f>
        <v/>
      </c>
    </row>
    <row r="9406">
      <c r="A9406" t="inlineStr">
        <is>
          <t>T1009404</t>
        </is>
      </c>
      <c r="B9406" t="inlineStr">
        <is>
          <t>2025-07-10</t>
        </is>
      </c>
      <c r="C9406" t="inlineStr">
        <is>
          <t>S023</t>
        </is>
      </c>
      <c r="D9406" t="inlineStr">
        <is>
          <t>Store_023</t>
        </is>
      </c>
      <c r="E9406" t="inlineStr">
        <is>
          <t>South</t>
        </is>
      </c>
      <c r="F9406" t="inlineStr">
        <is>
          <t>P0166</t>
        </is>
      </c>
      <c r="G9406" t="inlineStr">
        <is>
          <t>Prod_0166</t>
        </is>
      </c>
      <c r="H9406" t="inlineStr">
        <is>
          <t>Electronics</t>
        </is>
      </c>
      <c r="I9406" t="n">
        <v>7</v>
      </c>
      <c r="J9406" t="n">
        <v>510.73</v>
      </c>
      <c r="K9406" t="n">
        <v>0.1</v>
      </c>
      <c r="L9406">
        <f>I9406*J9406*(1-K9406)</f>
        <v/>
      </c>
      <c r="M9406">
        <f>VLOOKUP(F9406,Products!A:D,4,FALSE)*I9406</f>
        <v/>
      </c>
      <c r="N9406">
        <f>L9406-M9406</f>
        <v/>
      </c>
    </row>
    <row r="9407">
      <c r="A9407" t="inlineStr">
        <is>
          <t>T1009405</t>
        </is>
      </c>
      <c r="B9407" t="inlineStr">
        <is>
          <t>2024-05-22</t>
        </is>
      </c>
      <c r="C9407" t="inlineStr">
        <is>
          <t>S013</t>
        </is>
      </c>
      <c r="D9407" t="inlineStr">
        <is>
          <t>Store_013</t>
        </is>
      </c>
      <c r="E9407" t="inlineStr">
        <is>
          <t>North</t>
        </is>
      </c>
      <c r="F9407" t="inlineStr">
        <is>
          <t>P0063</t>
        </is>
      </c>
      <c r="G9407" t="inlineStr">
        <is>
          <t>Prod_0063</t>
        </is>
      </c>
      <c r="H9407" t="inlineStr">
        <is>
          <t>Clothing</t>
        </is>
      </c>
      <c r="I9407" t="n">
        <v>2</v>
      </c>
      <c r="J9407" t="n">
        <v>287.33</v>
      </c>
      <c r="K9407" t="n">
        <v>0.05</v>
      </c>
      <c r="L9407">
        <f>I9407*J9407*(1-K9407)</f>
        <v/>
      </c>
      <c r="M9407">
        <f>VLOOKUP(F9407,Products!A:D,4,FALSE)*I9407</f>
        <v/>
      </c>
      <c r="N9407">
        <f>L9407-M9407</f>
        <v/>
      </c>
    </row>
    <row r="9408">
      <c r="A9408" t="inlineStr">
        <is>
          <t>T1009406</t>
        </is>
      </c>
      <c r="B9408" t="inlineStr">
        <is>
          <t>2025-06-20</t>
        </is>
      </c>
      <c r="C9408" t="inlineStr">
        <is>
          <t>S012</t>
        </is>
      </c>
      <c r="D9408" t="inlineStr">
        <is>
          <t>Store_012</t>
        </is>
      </c>
      <c r="E9408" t="inlineStr">
        <is>
          <t>South</t>
        </is>
      </c>
      <c r="F9408" t="inlineStr">
        <is>
          <t>P0096</t>
        </is>
      </c>
      <c r="G9408" t="inlineStr">
        <is>
          <t>Prod_0096</t>
        </is>
      </c>
      <c r="H9408" t="inlineStr">
        <is>
          <t>Beverages</t>
        </is>
      </c>
      <c r="I9408" t="n">
        <v>4</v>
      </c>
      <c r="J9408" t="n">
        <v>541.79</v>
      </c>
      <c r="K9408" t="n">
        <v>0</v>
      </c>
      <c r="L9408">
        <f>I9408*J9408*(1-K9408)</f>
        <v/>
      </c>
      <c r="M9408">
        <f>VLOOKUP(F9408,Products!A:D,4,FALSE)*I9408</f>
        <v/>
      </c>
      <c r="N9408">
        <f>L9408-M9408</f>
        <v/>
      </c>
    </row>
    <row r="9409">
      <c r="A9409" t="inlineStr">
        <is>
          <t>T1009407</t>
        </is>
      </c>
      <c r="B9409" t="inlineStr">
        <is>
          <t>2023-12-15</t>
        </is>
      </c>
      <c r="C9409" t="inlineStr">
        <is>
          <t>S009</t>
        </is>
      </c>
      <c r="D9409" t="inlineStr">
        <is>
          <t>Store_009</t>
        </is>
      </c>
      <c r="E9409" t="inlineStr">
        <is>
          <t>Central</t>
        </is>
      </c>
      <c r="F9409" t="inlineStr">
        <is>
          <t>P0107</t>
        </is>
      </c>
      <c r="G9409" t="inlineStr">
        <is>
          <t>Prod_0107</t>
        </is>
      </c>
      <c r="H9409" t="inlineStr">
        <is>
          <t>Stationery</t>
        </is>
      </c>
      <c r="I9409" t="n">
        <v>1</v>
      </c>
      <c r="J9409" t="n">
        <v>691.74</v>
      </c>
      <c r="K9409" t="n">
        <v>0</v>
      </c>
      <c r="L9409">
        <f>I9409*J9409*(1-K9409)</f>
        <v/>
      </c>
      <c r="M9409">
        <f>VLOOKUP(F9409,Products!A:D,4,FALSE)*I9409</f>
        <v/>
      </c>
      <c r="N9409">
        <f>L9409-M9409</f>
        <v/>
      </c>
    </row>
    <row r="9410">
      <c r="A9410" t="inlineStr">
        <is>
          <t>T1009408</t>
        </is>
      </c>
      <c r="B9410" t="inlineStr">
        <is>
          <t>2023-04-06</t>
        </is>
      </c>
      <c r="C9410" t="inlineStr">
        <is>
          <t>S011</t>
        </is>
      </c>
      <c r="D9410" t="inlineStr">
        <is>
          <t>Store_011</t>
        </is>
      </c>
      <c r="E9410" t="inlineStr">
        <is>
          <t>South</t>
        </is>
      </c>
      <c r="F9410" t="inlineStr">
        <is>
          <t>P0093</t>
        </is>
      </c>
      <c r="G9410" t="inlineStr">
        <is>
          <t>Prod_0093</t>
        </is>
      </c>
      <c r="H9410" t="inlineStr">
        <is>
          <t>Electronics</t>
        </is>
      </c>
      <c r="I9410" t="n">
        <v>5</v>
      </c>
      <c r="J9410" t="n">
        <v>251.98</v>
      </c>
      <c r="K9410" t="n">
        <v>0</v>
      </c>
      <c r="L9410">
        <f>I9410*J9410*(1-K9410)</f>
        <v/>
      </c>
      <c r="M9410">
        <f>VLOOKUP(F9410,Products!A:D,4,FALSE)*I9410</f>
        <v/>
      </c>
      <c r="N9410">
        <f>L9410-M9410</f>
        <v/>
      </c>
    </row>
    <row r="9411">
      <c r="A9411" t="inlineStr">
        <is>
          <t>T1009409</t>
        </is>
      </c>
      <c r="B9411" t="inlineStr">
        <is>
          <t>2025-08-12</t>
        </is>
      </c>
      <c r="C9411" t="inlineStr">
        <is>
          <t>S043</t>
        </is>
      </c>
      <c r="D9411" t="inlineStr">
        <is>
          <t>Store_043</t>
        </is>
      </c>
      <c r="E9411" t="inlineStr">
        <is>
          <t>East</t>
        </is>
      </c>
      <c r="F9411" t="inlineStr">
        <is>
          <t>P0143</t>
        </is>
      </c>
      <c r="G9411" t="inlineStr">
        <is>
          <t>Prod_0143</t>
        </is>
      </c>
      <c r="H9411" t="inlineStr">
        <is>
          <t>Electronics</t>
        </is>
      </c>
      <c r="I9411" t="n">
        <v>9</v>
      </c>
      <c r="J9411" t="n">
        <v>372.6</v>
      </c>
      <c r="K9411" t="n">
        <v>0</v>
      </c>
      <c r="L9411">
        <f>I9411*J9411*(1-K9411)</f>
        <v/>
      </c>
      <c r="M9411">
        <f>VLOOKUP(F9411,Products!A:D,4,FALSE)*I9411</f>
        <v/>
      </c>
      <c r="N9411">
        <f>L9411-M9411</f>
        <v/>
      </c>
    </row>
    <row r="9412">
      <c r="A9412" t="inlineStr">
        <is>
          <t>T1009410</t>
        </is>
      </c>
      <c r="B9412" t="inlineStr">
        <is>
          <t>2024-04-26</t>
        </is>
      </c>
      <c r="C9412" t="inlineStr">
        <is>
          <t>S039</t>
        </is>
      </c>
      <c r="D9412" t="inlineStr">
        <is>
          <t>Store_039</t>
        </is>
      </c>
      <c r="E9412" t="inlineStr">
        <is>
          <t>North</t>
        </is>
      </c>
      <c r="F9412" t="inlineStr">
        <is>
          <t>P0069</t>
        </is>
      </c>
      <c r="G9412" t="inlineStr">
        <is>
          <t>Prod_0069</t>
        </is>
      </c>
      <c r="H9412" t="inlineStr">
        <is>
          <t>Household</t>
        </is>
      </c>
      <c r="I9412" t="n">
        <v>5</v>
      </c>
      <c r="J9412" t="n">
        <v>310.97</v>
      </c>
      <c r="K9412" t="n">
        <v>0</v>
      </c>
      <c r="L9412">
        <f>I9412*J9412*(1-K9412)</f>
        <v/>
      </c>
      <c r="M9412">
        <f>VLOOKUP(F9412,Products!A:D,4,FALSE)*I9412</f>
        <v/>
      </c>
      <c r="N9412">
        <f>L9412-M9412</f>
        <v/>
      </c>
    </row>
    <row r="9413">
      <c r="A9413" t="inlineStr">
        <is>
          <t>T1009411</t>
        </is>
      </c>
      <c r="B9413" t="inlineStr">
        <is>
          <t>2025-03-07</t>
        </is>
      </c>
      <c r="C9413" t="inlineStr">
        <is>
          <t>S028</t>
        </is>
      </c>
      <c r="D9413" t="inlineStr">
        <is>
          <t>Store_028</t>
        </is>
      </c>
      <c r="E9413" t="inlineStr">
        <is>
          <t>North</t>
        </is>
      </c>
      <c r="F9413" t="inlineStr">
        <is>
          <t>P0149</t>
        </is>
      </c>
      <c r="G9413" t="inlineStr">
        <is>
          <t>Prod_0149</t>
        </is>
      </c>
      <c r="H9413" t="inlineStr">
        <is>
          <t>Toys</t>
        </is>
      </c>
      <c r="I9413" t="n">
        <v>7</v>
      </c>
      <c r="J9413" t="n">
        <v>47.27</v>
      </c>
      <c r="K9413" t="n">
        <v>0.2</v>
      </c>
      <c r="L9413">
        <f>I9413*J9413*(1-K9413)</f>
        <v/>
      </c>
      <c r="M9413">
        <f>VLOOKUP(F9413,Products!A:D,4,FALSE)*I9413</f>
        <v/>
      </c>
      <c r="N9413">
        <f>L9413-M9413</f>
        <v/>
      </c>
    </row>
    <row r="9414">
      <c r="A9414" t="inlineStr">
        <is>
          <t>T1009412</t>
        </is>
      </c>
      <c r="B9414" t="inlineStr">
        <is>
          <t>2023-12-16</t>
        </is>
      </c>
      <c r="C9414" t="inlineStr">
        <is>
          <t>S006</t>
        </is>
      </c>
      <c r="D9414" t="inlineStr">
        <is>
          <t>Store_006</t>
        </is>
      </c>
      <c r="E9414" t="inlineStr">
        <is>
          <t>East</t>
        </is>
      </c>
      <c r="F9414" t="inlineStr">
        <is>
          <t>P0130</t>
        </is>
      </c>
      <c r="G9414" t="inlineStr">
        <is>
          <t>Prod_0130</t>
        </is>
      </c>
      <c r="H9414" t="inlineStr">
        <is>
          <t>Electronics</t>
        </is>
      </c>
      <c r="I9414" t="n">
        <v>4</v>
      </c>
      <c r="J9414" t="n">
        <v>656.36</v>
      </c>
      <c r="K9414" t="n">
        <v>0.1</v>
      </c>
      <c r="L9414">
        <f>I9414*J9414*(1-K9414)</f>
        <v/>
      </c>
      <c r="M9414">
        <f>VLOOKUP(F9414,Products!A:D,4,FALSE)*I9414</f>
        <v/>
      </c>
      <c r="N9414">
        <f>L9414-M9414</f>
        <v/>
      </c>
    </row>
    <row r="9415">
      <c r="A9415" t="inlineStr">
        <is>
          <t>T1009413</t>
        </is>
      </c>
      <c r="B9415" t="inlineStr">
        <is>
          <t>2025-03-14</t>
        </is>
      </c>
      <c r="C9415" t="inlineStr">
        <is>
          <t>S016</t>
        </is>
      </c>
      <c r="D9415" t="inlineStr">
        <is>
          <t>Store_016</t>
        </is>
      </c>
      <c r="E9415" t="inlineStr">
        <is>
          <t>West</t>
        </is>
      </c>
      <c r="F9415" t="inlineStr">
        <is>
          <t>P0143</t>
        </is>
      </c>
      <c r="G9415" t="inlineStr">
        <is>
          <t>Prod_0143</t>
        </is>
      </c>
      <c r="H9415" t="inlineStr">
        <is>
          <t>Electronics</t>
        </is>
      </c>
      <c r="I9415" t="n">
        <v>3</v>
      </c>
      <c r="J9415" t="n">
        <v>266.72</v>
      </c>
      <c r="K9415" t="n">
        <v>0.2</v>
      </c>
      <c r="L9415">
        <f>I9415*J9415*(1-K9415)</f>
        <v/>
      </c>
      <c r="M9415">
        <f>VLOOKUP(F9415,Products!A:D,4,FALSE)*I9415</f>
        <v/>
      </c>
      <c r="N9415">
        <f>L9415-M9415</f>
        <v/>
      </c>
    </row>
    <row r="9416">
      <c r="A9416" t="inlineStr">
        <is>
          <t>T1009414</t>
        </is>
      </c>
      <c r="B9416" t="inlineStr">
        <is>
          <t>2025-07-05</t>
        </is>
      </c>
      <c r="C9416" t="inlineStr">
        <is>
          <t>S023</t>
        </is>
      </c>
      <c r="D9416" t="inlineStr">
        <is>
          <t>Store_023</t>
        </is>
      </c>
      <c r="E9416" t="inlineStr">
        <is>
          <t>South</t>
        </is>
      </c>
      <c r="F9416" t="inlineStr">
        <is>
          <t>P0189</t>
        </is>
      </c>
      <c r="G9416" t="inlineStr">
        <is>
          <t>Prod_0189</t>
        </is>
      </c>
      <c r="H9416" t="inlineStr">
        <is>
          <t>Food</t>
        </is>
      </c>
      <c r="I9416" t="n">
        <v>4</v>
      </c>
      <c r="J9416" t="n">
        <v>1016.98</v>
      </c>
      <c r="K9416" t="n">
        <v>0.1</v>
      </c>
      <c r="L9416">
        <f>I9416*J9416*(1-K9416)</f>
        <v/>
      </c>
      <c r="M9416">
        <f>VLOOKUP(F9416,Products!A:D,4,FALSE)*I9416</f>
        <v/>
      </c>
      <c r="N9416">
        <f>L9416-M9416</f>
        <v/>
      </c>
    </row>
    <row r="9417">
      <c r="A9417" t="inlineStr">
        <is>
          <t>T1009415</t>
        </is>
      </c>
      <c r="B9417" t="inlineStr">
        <is>
          <t>2025-01-14</t>
        </is>
      </c>
      <c r="C9417" t="inlineStr">
        <is>
          <t>S004</t>
        </is>
      </c>
      <c r="D9417" t="inlineStr">
        <is>
          <t>Store_004</t>
        </is>
      </c>
      <c r="E9417" t="inlineStr">
        <is>
          <t>Central</t>
        </is>
      </c>
      <c r="F9417" t="inlineStr">
        <is>
          <t>P0007</t>
        </is>
      </c>
      <c r="G9417" t="inlineStr">
        <is>
          <t>Prod_0007</t>
        </is>
      </c>
      <c r="H9417" t="inlineStr">
        <is>
          <t>Food</t>
        </is>
      </c>
      <c r="I9417" t="n">
        <v>3</v>
      </c>
      <c r="J9417" t="n">
        <v>105.66</v>
      </c>
      <c r="K9417" t="n">
        <v>0</v>
      </c>
      <c r="L9417">
        <f>I9417*J9417*(1-K9417)</f>
        <v/>
      </c>
      <c r="M9417">
        <f>VLOOKUP(F9417,Products!A:D,4,FALSE)*I9417</f>
        <v/>
      </c>
      <c r="N9417">
        <f>L9417-M9417</f>
        <v/>
      </c>
    </row>
    <row r="9418">
      <c r="A9418" t="inlineStr">
        <is>
          <t>T1009416</t>
        </is>
      </c>
      <c r="B9418" t="inlineStr">
        <is>
          <t>2023-11-09</t>
        </is>
      </c>
      <c r="C9418" t="inlineStr">
        <is>
          <t>S048</t>
        </is>
      </c>
      <c r="D9418" t="inlineStr">
        <is>
          <t>Store_048</t>
        </is>
      </c>
      <c r="E9418" t="inlineStr">
        <is>
          <t>South</t>
        </is>
      </c>
      <c r="F9418" t="inlineStr">
        <is>
          <t>P0117</t>
        </is>
      </c>
      <c r="G9418" t="inlineStr">
        <is>
          <t>Prod_0117</t>
        </is>
      </c>
      <c r="H9418" t="inlineStr">
        <is>
          <t>Electronics</t>
        </is>
      </c>
      <c r="I9418" t="n">
        <v>6</v>
      </c>
      <c r="J9418" t="n">
        <v>363.98</v>
      </c>
      <c r="K9418" t="n">
        <v>0</v>
      </c>
      <c r="L9418">
        <f>I9418*J9418*(1-K9418)</f>
        <v/>
      </c>
      <c r="M9418">
        <f>VLOOKUP(F9418,Products!A:D,4,FALSE)*I9418</f>
        <v/>
      </c>
      <c r="N9418">
        <f>L9418-M9418</f>
        <v/>
      </c>
    </row>
    <row r="9419">
      <c r="A9419" t="inlineStr">
        <is>
          <t>T1009417</t>
        </is>
      </c>
      <c r="B9419" t="inlineStr">
        <is>
          <t>2025-01-14</t>
        </is>
      </c>
      <c r="C9419" t="inlineStr">
        <is>
          <t>S021</t>
        </is>
      </c>
      <c r="D9419" t="inlineStr">
        <is>
          <t>Store_021</t>
        </is>
      </c>
      <c r="E9419" t="inlineStr">
        <is>
          <t>North</t>
        </is>
      </c>
      <c r="F9419" t="inlineStr">
        <is>
          <t>P0170</t>
        </is>
      </c>
      <c r="G9419" t="inlineStr">
        <is>
          <t>Prod_0170</t>
        </is>
      </c>
      <c r="H9419" t="inlineStr">
        <is>
          <t>Household</t>
        </is>
      </c>
      <c r="I9419" t="n">
        <v>1</v>
      </c>
      <c r="J9419" t="n">
        <v>414.23</v>
      </c>
      <c r="K9419" t="n">
        <v>0.15</v>
      </c>
      <c r="L9419">
        <f>I9419*J9419*(1-K9419)</f>
        <v/>
      </c>
      <c r="M9419">
        <f>VLOOKUP(F9419,Products!A:D,4,FALSE)*I9419</f>
        <v/>
      </c>
      <c r="N9419">
        <f>L9419-M9419</f>
        <v/>
      </c>
    </row>
    <row r="9420">
      <c r="A9420" t="inlineStr">
        <is>
          <t>T1009418</t>
        </is>
      </c>
      <c r="B9420" t="inlineStr">
        <is>
          <t>2025-06-02</t>
        </is>
      </c>
      <c r="C9420" t="inlineStr">
        <is>
          <t>S038</t>
        </is>
      </c>
      <c r="D9420" t="inlineStr">
        <is>
          <t>Store_038</t>
        </is>
      </c>
      <c r="E9420" t="inlineStr">
        <is>
          <t>East</t>
        </is>
      </c>
      <c r="F9420" t="inlineStr">
        <is>
          <t>P0070</t>
        </is>
      </c>
      <c r="G9420" t="inlineStr">
        <is>
          <t>Prod_0070</t>
        </is>
      </c>
      <c r="H9420" t="inlineStr">
        <is>
          <t>Beverages</t>
        </is>
      </c>
      <c r="I9420" t="n">
        <v>6</v>
      </c>
      <c r="J9420" t="n">
        <v>642.46</v>
      </c>
      <c r="K9420" t="n">
        <v>0</v>
      </c>
      <c r="L9420">
        <f>I9420*J9420*(1-K9420)</f>
        <v/>
      </c>
      <c r="M9420">
        <f>VLOOKUP(F9420,Products!A:D,4,FALSE)*I9420</f>
        <v/>
      </c>
      <c r="N9420">
        <f>L9420-M9420</f>
        <v/>
      </c>
    </row>
    <row r="9421">
      <c r="A9421" t="inlineStr">
        <is>
          <t>T1009419</t>
        </is>
      </c>
      <c r="B9421" t="inlineStr">
        <is>
          <t>2025-07-04</t>
        </is>
      </c>
      <c r="C9421" t="inlineStr">
        <is>
          <t>S011</t>
        </is>
      </c>
      <c r="D9421" t="inlineStr">
        <is>
          <t>Store_011</t>
        </is>
      </c>
      <c r="E9421" t="inlineStr">
        <is>
          <t>South</t>
        </is>
      </c>
      <c r="F9421" t="inlineStr">
        <is>
          <t>P0104</t>
        </is>
      </c>
      <c r="G9421" t="inlineStr">
        <is>
          <t>Prod_0104</t>
        </is>
      </c>
      <c r="H9421" t="inlineStr">
        <is>
          <t>Clothing</t>
        </is>
      </c>
      <c r="I9421" t="n">
        <v>3</v>
      </c>
      <c r="J9421" t="n">
        <v>614.11</v>
      </c>
      <c r="K9421" t="n">
        <v>0.1</v>
      </c>
      <c r="L9421">
        <f>I9421*J9421*(1-K9421)</f>
        <v/>
      </c>
      <c r="M9421">
        <f>VLOOKUP(F9421,Products!A:D,4,FALSE)*I9421</f>
        <v/>
      </c>
      <c r="N9421">
        <f>L9421-M9421</f>
        <v/>
      </c>
    </row>
    <row r="9422">
      <c r="A9422" t="inlineStr">
        <is>
          <t>T1009420</t>
        </is>
      </c>
      <c r="B9422" t="inlineStr">
        <is>
          <t>2023-09-14</t>
        </is>
      </c>
      <c r="C9422" t="inlineStr">
        <is>
          <t>S027</t>
        </is>
      </c>
      <c r="D9422" t="inlineStr">
        <is>
          <t>Store_027</t>
        </is>
      </c>
      <c r="E9422" t="inlineStr">
        <is>
          <t>South</t>
        </is>
      </c>
      <c r="F9422" t="inlineStr">
        <is>
          <t>P0166</t>
        </is>
      </c>
      <c r="G9422" t="inlineStr">
        <is>
          <t>Prod_0166</t>
        </is>
      </c>
      <c r="H9422" t="inlineStr">
        <is>
          <t>Electronics</t>
        </is>
      </c>
      <c r="I9422" t="n">
        <v>9</v>
      </c>
      <c r="J9422" t="n">
        <v>461.04</v>
      </c>
      <c r="K9422" t="n">
        <v>0.05</v>
      </c>
      <c r="L9422">
        <f>I9422*J9422*(1-K9422)</f>
        <v/>
      </c>
      <c r="M9422">
        <f>VLOOKUP(F9422,Products!A:D,4,FALSE)*I9422</f>
        <v/>
      </c>
      <c r="N9422">
        <f>L9422-M9422</f>
        <v/>
      </c>
    </row>
    <row r="9423">
      <c r="A9423" t="inlineStr">
        <is>
          <t>T1009421</t>
        </is>
      </c>
      <c r="B9423" t="inlineStr">
        <is>
          <t>2025-01-05</t>
        </is>
      </c>
      <c r="C9423" t="inlineStr">
        <is>
          <t>S031</t>
        </is>
      </c>
      <c r="D9423" t="inlineStr">
        <is>
          <t>Store_031</t>
        </is>
      </c>
      <c r="E9423" t="inlineStr">
        <is>
          <t>Central</t>
        </is>
      </c>
      <c r="F9423" t="inlineStr">
        <is>
          <t>P0038</t>
        </is>
      </c>
      <c r="G9423" t="inlineStr">
        <is>
          <t>Prod_0038</t>
        </is>
      </c>
      <c r="H9423" t="inlineStr">
        <is>
          <t>Beverages</t>
        </is>
      </c>
      <c r="I9423" t="n">
        <v>9</v>
      </c>
      <c r="J9423" t="n">
        <v>760.98</v>
      </c>
      <c r="K9423" t="n">
        <v>0</v>
      </c>
      <c r="L9423">
        <f>I9423*J9423*(1-K9423)</f>
        <v/>
      </c>
      <c r="M9423">
        <f>VLOOKUP(F9423,Products!A:D,4,FALSE)*I9423</f>
        <v/>
      </c>
      <c r="N9423">
        <f>L9423-M9423</f>
        <v/>
      </c>
    </row>
    <row r="9424">
      <c r="A9424" t="inlineStr">
        <is>
          <t>T1009422</t>
        </is>
      </c>
      <c r="B9424" t="inlineStr">
        <is>
          <t>2024-03-09</t>
        </is>
      </c>
      <c r="C9424" t="inlineStr">
        <is>
          <t>S007</t>
        </is>
      </c>
      <c r="D9424" t="inlineStr">
        <is>
          <t>Store_007</t>
        </is>
      </c>
      <c r="E9424" t="inlineStr">
        <is>
          <t>East</t>
        </is>
      </c>
      <c r="F9424" t="inlineStr">
        <is>
          <t>P0034</t>
        </is>
      </c>
      <c r="G9424" t="inlineStr">
        <is>
          <t>Prod_0034</t>
        </is>
      </c>
      <c r="H9424" t="inlineStr">
        <is>
          <t>Toys</t>
        </is>
      </c>
      <c r="I9424" t="n">
        <v>6</v>
      </c>
      <c r="J9424" t="n">
        <v>627.72</v>
      </c>
      <c r="K9424" t="n">
        <v>0</v>
      </c>
      <c r="L9424">
        <f>I9424*J9424*(1-K9424)</f>
        <v/>
      </c>
      <c r="M9424">
        <f>VLOOKUP(F9424,Products!A:D,4,FALSE)*I9424</f>
        <v/>
      </c>
      <c r="N9424">
        <f>L9424-M9424</f>
        <v/>
      </c>
    </row>
    <row r="9425">
      <c r="A9425" t="inlineStr">
        <is>
          <t>T1009423</t>
        </is>
      </c>
      <c r="B9425" t="inlineStr">
        <is>
          <t>2024-06-22</t>
        </is>
      </c>
      <c r="C9425" t="inlineStr">
        <is>
          <t>S044</t>
        </is>
      </c>
      <c r="D9425" t="inlineStr">
        <is>
          <t>Store_044</t>
        </is>
      </c>
      <c r="E9425" t="inlineStr">
        <is>
          <t>North</t>
        </is>
      </c>
      <c r="F9425" t="inlineStr">
        <is>
          <t>P0187</t>
        </is>
      </c>
      <c r="G9425" t="inlineStr">
        <is>
          <t>Prod_0187</t>
        </is>
      </c>
      <c r="H9425" t="inlineStr">
        <is>
          <t>Food</t>
        </is>
      </c>
      <c r="I9425" t="n">
        <v>6</v>
      </c>
      <c r="J9425" t="n">
        <v>928.21</v>
      </c>
      <c r="K9425" t="n">
        <v>0</v>
      </c>
      <c r="L9425">
        <f>I9425*J9425*(1-K9425)</f>
        <v/>
      </c>
      <c r="M9425">
        <f>VLOOKUP(F9425,Products!A:D,4,FALSE)*I9425</f>
        <v/>
      </c>
      <c r="N9425">
        <f>L9425-M9425</f>
        <v/>
      </c>
    </row>
    <row r="9426">
      <c r="A9426" t="inlineStr">
        <is>
          <t>T1009424</t>
        </is>
      </c>
      <c r="B9426" t="inlineStr">
        <is>
          <t>2025-05-17</t>
        </is>
      </c>
      <c r="C9426" t="inlineStr">
        <is>
          <t>S026</t>
        </is>
      </c>
      <c r="D9426" t="inlineStr">
        <is>
          <t>Store_026</t>
        </is>
      </c>
      <c r="E9426" t="inlineStr">
        <is>
          <t>North</t>
        </is>
      </c>
      <c r="F9426" t="inlineStr">
        <is>
          <t>P0104</t>
        </is>
      </c>
      <c r="G9426" t="inlineStr">
        <is>
          <t>Prod_0104</t>
        </is>
      </c>
      <c r="H9426" t="inlineStr">
        <is>
          <t>Clothing</t>
        </is>
      </c>
      <c r="I9426" t="n">
        <v>2</v>
      </c>
      <c r="J9426" t="n">
        <v>619.13</v>
      </c>
      <c r="K9426" t="n">
        <v>0</v>
      </c>
      <c r="L9426">
        <f>I9426*J9426*(1-K9426)</f>
        <v/>
      </c>
      <c r="M9426">
        <f>VLOOKUP(F9426,Products!A:D,4,FALSE)*I9426</f>
        <v/>
      </c>
      <c r="N9426">
        <f>L9426-M9426</f>
        <v/>
      </c>
    </row>
    <row r="9427">
      <c r="A9427" t="inlineStr">
        <is>
          <t>T1009425</t>
        </is>
      </c>
      <c r="B9427" t="inlineStr">
        <is>
          <t>2024-01-21</t>
        </is>
      </c>
      <c r="C9427" t="inlineStr">
        <is>
          <t>S018</t>
        </is>
      </c>
      <c r="D9427" t="inlineStr">
        <is>
          <t>Store_018</t>
        </is>
      </c>
      <c r="E9427" t="inlineStr">
        <is>
          <t>South</t>
        </is>
      </c>
      <c r="F9427" t="inlineStr">
        <is>
          <t>P0017</t>
        </is>
      </c>
      <c r="G9427" t="inlineStr">
        <is>
          <t>Prod_0017</t>
        </is>
      </c>
      <c r="H9427" t="inlineStr">
        <is>
          <t>Food</t>
        </is>
      </c>
      <c r="I9427" t="n">
        <v>4</v>
      </c>
      <c r="J9427" t="n">
        <v>631.59</v>
      </c>
      <c r="K9427" t="n">
        <v>0.1</v>
      </c>
      <c r="L9427">
        <f>I9427*J9427*(1-K9427)</f>
        <v/>
      </c>
      <c r="M9427">
        <f>VLOOKUP(F9427,Products!A:D,4,FALSE)*I9427</f>
        <v/>
      </c>
      <c r="N9427">
        <f>L9427-M9427</f>
        <v/>
      </c>
    </row>
    <row r="9428">
      <c r="A9428" t="inlineStr">
        <is>
          <t>T1009426</t>
        </is>
      </c>
      <c r="B9428" t="inlineStr">
        <is>
          <t>2025-09-12</t>
        </is>
      </c>
      <c r="C9428" t="inlineStr">
        <is>
          <t>S011</t>
        </is>
      </c>
      <c r="D9428" t="inlineStr">
        <is>
          <t>Store_011</t>
        </is>
      </c>
      <c r="E9428" t="inlineStr">
        <is>
          <t>South</t>
        </is>
      </c>
      <c r="F9428" t="inlineStr">
        <is>
          <t>P0105</t>
        </is>
      </c>
      <c r="G9428" t="inlineStr">
        <is>
          <t>Prod_0105</t>
        </is>
      </c>
      <c r="H9428" t="inlineStr">
        <is>
          <t>Electronics</t>
        </is>
      </c>
      <c r="I9428" t="n">
        <v>4</v>
      </c>
      <c r="J9428" t="n">
        <v>484.99</v>
      </c>
      <c r="K9428" t="n">
        <v>0</v>
      </c>
      <c r="L9428">
        <f>I9428*J9428*(1-K9428)</f>
        <v/>
      </c>
      <c r="M9428">
        <f>VLOOKUP(F9428,Products!A:D,4,FALSE)*I9428</f>
        <v/>
      </c>
      <c r="N9428">
        <f>L9428-M9428</f>
        <v/>
      </c>
    </row>
    <row r="9429">
      <c r="A9429" t="inlineStr">
        <is>
          <t>T1009427</t>
        </is>
      </c>
      <c r="B9429" t="inlineStr">
        <is>
          <t>2023-10-31</t>
        </is>
      </c>
      <c r="C9429" t="inlineStr">
        <is>
          <t>S034</t>
        </is>
      </c>
      <c r="D9429" t="inlineStr">
        <is>
          <t>Store_034</t>
        </is>
      </c>
      <c r="E9429" t="inlineStr">
        <is>
          <t>Central</t>
        </is>
      </c>
      <c r="F9429" t="inlineStr">
        <is>
          <t>P0039</t>
        </is>
      </c>
      <c r="G9429" t="inlineStr">
        <is>
          <t>Prod_0039</t>
        </is>
      </c>
      <c r="H9429" t="inlineStr">
        <is>
          <t>Household</t>
        </is>
      </c>
      <c r="I9429" t="n">
        <v>5</v>
      </c>
      <c r="J9429" t="n">
        <v>277.85</v>
      </c>
      <c r="K9429" t="n">
        <v>0</v>
      </c>
      <c r="L9429">
        <f>I9429*J9429*(1-K9429)</f>
        <v/>
      </c>
      <c r="M9429">
        <f>VLOOKUP(F9429,Products!A:D,4,FALSE)*I9429</f>
        <v/>
      </c>
      <c r="N9429">
        <f>L9429-M9429</f>
        <v/>
      </c>
    </row>
    <row r="9430">
      <c r="A9430" t="inlineStr">
        <is>
          <t>T1009428</t>
        </is>
      </c>
      <c r="B9430" t="inlineStr">
        <is>
          <t>2023-09-10</t>
        </is>
      </c>
      <c r="C9430" t="inlineStr">
        <is>
          <t>S039</t>
        </is>
      </c>
      <c r="D9430" t="inlineStr">
        <is>
          <t>Store_039</t>
        </is>
      </c>
      <c r="E9430" t="inlineStr">
        <is>
          <t>North</t>
        </is>
      </c>
      <c r="F9430" t="inlineStr">
        <is>
          <t>P0067</t>
        </is>
      </c>
      <c r="G9430" t="inlineStr">
        <is>
          <t>Prod_0067</t>
        </is>
      </c>
      <c r="H9430" t="inlineStr">
        <is>
          <t>Toys</t>
        </is>
      </c>
      <c r="I9430" t="n">
        <v>2</v>
      </c>
      <c r="J9430" t="n">
        <v>136.16</v>
      </c>
      <c r="K9430" t="n">
        <v>0.05</v>
      </c>
      <c r="L9430">
        <f>I9430*J9430*(1-K9430)</f>
        <v/>
      </c>
      <c r="M9430">
        <f>VLOOKUP(F9430,Products!A:D,4,FALSE)*I9430</f>
        <v/>
      </c>
      <c r="N9430">
        <f>L9430-M9430</f>
        <v/>
      </c>
    </row>
    <row r="9431">
      <c r="A9431" t="inlineStr">
        <is>
          <t>T1009429</t>
        </is>
      </c>
      <c r="B9431" t="inlineStr">
        <is>
          <t>2023-05-28</t>
        </is>
      </c>
      <c r="C9431" t="inlineStr">
        <is>
          <t>S028</t>
        </is>
      </c>
      <c r="D9431" t="inlineStr">
        <is>
          <t>Store_028</t>
        </is>
      </c>
      <c r="E9431" t="inlineStr">
        <is>
          <t>North</t>
        </is>
      </c>
      <c r="F9431" t="inlineStr">
        <is>
          <t>P0060</t>
        </is>
      </c>
      <c r="G9431" t="inlineStr">
        <is>
          <t>Prod_0060</t>
        </is>
      </c>
      <c r="H9431" t="inlineStr">
        <is>
          <t>Toys</t>
        </is>
      </c>
      <c r="I9431" t="n">
        <v>7</v>
      </c>
      <c r="J9431" t="n">
        <v>102.22</v>
      </c>
      <c r="K9431" t="n">
        <v>0.1</v>
      </c>
      <c r="L9431">
        <f>I9431*J9431*(1-K9431)</f>
        <v/>
      </c>
      <c r="M9431">
        <f>VLOOKUP(F9431,Products!A:D,4,FALSE)*I9431</f>
        <v/>
      </c>
      <c r="N9431">
        <f>L9431-M9431</f>
        <v/>
      </c>
    </row>
    <row r="9432">
      <c r="A9432" t="inlineStr">
        <is>
          <t>T1009430</t>
        </is>
      </c>
      <c r="B9432" t="inlineStr">
        <is>
          <t>2023-04-15</t>
        </is>
      </c>
      <c r="C9432" t="inlineStr">
        <is>
          <t>S046</t>
        </is>
      </c>
      <c r="D9432" t="inlineStr">
        <is>
          <t>Store_046</t>
        </is>
      </c>
      <c r="E9432" t="inlineStr">
        <is>
          <t>South</t>
        </is>
      </c>
      <c r="F9432" t="inlineStr">
        <is>
          <t>P0123</t>
        </is>
      </c>
      <c r="G9432" t="inlineStr">
        <is>
          <t>Prod_0123</t>
        </is>
      </c>
      <c r="H9432" t="inlineStr">
        <is>
          <t>Food</t>
        </is>
      </c>
      <c r="I9432" t="n">
        <v>2</v>
      </c>
      <c r="J9432" t="n">
        <v>725.75</v>
      </c>
      <c r="K9432" t="n">
        <v>0.05</v>
      </c>
      <c r="L9432">
        <f>I9432*J9432*(1-K9432)</f>
        <v/>
      </c>
      <c r="M9432">
        <f>VLOOKUP(F9432,Products!A:D,4,FALSE)*I9432</f>
        <v/>
      </c>
      <c r="N9432">
        <f>L9432-M9432</f>
        <v/>
      </c>
    </row>
    <row r="9433">
      <c r="A9433" t="inlineStr">
        <is>
          <t>T1009431</t>
        </is>
      </c>
      <c r="B9433" t="inlineStr">
        <is>
          <t>2023-08-01</t>
        </is>
      </c>
      <c r="C9433" t="inlineStr">
        <is>
          <t>S036</t>
        </is>
      </c>
      <c r="D9433" t="inlineStr">
        <is>
          <t>Store_036</t>
        </is>
      </c>
      <c r="E9433" t="inlineStr">
        <is>
          <t>Central</t>
        </is>
      </c>
      <c r="F9433" t="inlineStr">
        <is>
          <t>P0195</t>
        </is>
      </c>
      <c r="G9433" t="inlineStr">
        <is>
          <t>Prod_0195</t>
        </is>
      </c>
      <c r="H9433" t="inlineStr">
        <is>
          <t>Food</t>
        </is>
      </c>
      <c r="I9433" t="n">
        <v>2</v>
      </c>
      <c r="J9433" t="n">
        <v>556.2</v>
      </c>
      <c r="K9433" t="n">
        <v>0.05</v>
      </c>
      <c r="L9433">
        <f>I9433*J9433*(1-K9433)</f>
        <v/>
      </c>
      <c r="M9433">
        <f>VLOOKUP(F9433,Products!A:D,4,FALSE)*I9433</f>
        <v/>
      </c>
      <c r="N9433">
        <f>L9433-M9433</f>
        <v/>
      </c>
    </row>
    <row r="9434">
      <c r="A9434" t="inlineStr">
        <is>
          <t>T1009432</t>
        </is>
      </c>
      <c r="B9434" t="inlineStr">
        <is>
          <t>2025-08-08</t>
        </is>
      </c>
      <c r="C9434" t="inlineStr">
        <is>
          <t>S038</t>
        </is>
      </c>
      <c r="D9434" t="inlineStr">
        <is>
          <t>Store_038</t>
        </is>
      </c>
      <c r="E9434" t="inlineStr">
        <is>
          <t>East</t>
        </is>
      </c>
      <c r="F9434" t="inlineStr">
        <is>
          <t>P0047</t>
        </is>
      </c>
      <c r="G9434" t="inlineStr">
        <is>
          <t>Prod_0047</t>
        </is>
      </c>
      <c r="H9434" t="inlineStr">
        <is>
          <t>Beverages</t>
        </is>
      </c>
      <c r="I9434" t="n">
        <v>9</v>
      </c>
      <c r="J9434" t="n">
        <v>529.63</v>
      </c>
      <c r="K9434" t="n">
        <v>0</v>
      </c>
      <c r="L9434">
        <f>I9434*J9434*(1-K9434)</f>
        <v/>
      </c>
      <c r="M9434">
        <f>VLOOKUP(F9434,Products!A:D,4,FALSE)*I9434</f>
        <v/>
      </c>
      <c r="N9434">
        <f>L9434-M9434</f>
        <v/>
      </c>
    </row>
    <row r="9435">
      <c r="A9435" t="inlineStr">
        <is>
          <t>T1009433</t>
        </is>
      </c>
      <c r="B9435" t="inlineStr">
        <is>
          <t>2024-01-30</t>
        </is>
      </c>
      <c r="C9435" t="inlineStr">
        <is>
          <t>S016</t>
        </is>
      </c>
      <c r="D9435" t="inlineStr">
        <is>
          <t>Store_016</t>
        </is>
      </c>
      <c r="E9435" t="inlineStr">
        <is>
          <t>West</t>
        </is>
      </c>
      <c r="F9435" t="inlineStr">
        <is>
          <t>P0116</t>
        </is>
      </c>
      <c r="G9435" t="inlineStr">
        <is>
          <t>Prod_0116</t>
        </is>
      </c>
      <c r="H9435" t="inlineStr">
        <is>
          <t>Clothing</t>
        </is>
      </c>
      <c r="I9435" t="n">
        <v>9</v>
      </c>
      <c r="J9435" t="n">
        <v>1079.6</v>
      </c>
      <c r="K9435" t="n">
        <v>0</v>
      </c>
      <c r="L9435">
        <f>I9435*J9435*(1-K9435)</f>
        <v/>
      </c>
      <c r="M9435">
        <f>VLOOKUP(F9435,Products!A:D,4,FALSE)*I9435</f>
        <v/>
      </c>
      <c r="N9435">
        <f>L9435-M9435</f>
        <v/>
      </c>
    </row>
    <row r="9436">
      <c r="A9436" t="inlineStr">
        <is>
          <t>T1009434</t>
        </is>
      </c>
      <c r="B9436" t="inlineStr">
        <is>
          <t>2024-06-12</t>
        </is>
      </c>
      <c r="C9436" t="inlineStr">
        <is>
          <t>S004</t>
        </is>
      </c>
      <c r="D9436" t="inlineStr">
        <is>
          <t>Store_004</t>
        </is>
      </c>
      <c r="E9436" t="inlineStr">
        <is>
          <t>Central</t>
        </is>
      </c>
      <c r="F9436" t="inlineStr">
        <is>
          <t>P0095</t>
        </is>
      </c>
      <c r="G9436" t="inlineStr">
        <is>
          <t>Prod_0095</t>
        </is>
      </c>
      <c r="H9436" t="inlineStr">
        <is>
          <t>Food</t>
        </is>
      </c>
      <c r="I9436" t="n">
        <v>4</v>
      </c>
      <c r="J9436" t="n">
        <v>194.65</v>
      </c>
      <c r="K9436" t="n">
        <v>0.2</v>
      </c>
      <c r="L9436">
        <f>I9436*J9436*(1-K9436)</f>
        <v/>
      </c>
      <c r="M9436">
        <f>VLOOKUP(F9436,Products!A:D,4,FALSE)*I9436</f>
        <v/>
      </c>
      <c r="N9436">
        <f>L9436-M9436</f>
        <v/>
      </c>
    </row>
    <row r="9437">
      <c r="A9437" t="inlineStr">
        <is>
          <t>T1009435</t>
        </is>
      </c>
      <c r="B9437" t="inlineStr">
        <is>
          <t>2024-12-07</t>
        </is>
      </c>
      <c r="C9437" t="inlineStr">
        <is>
          <t>S050</t>
        </is>
      </c>
      <c r="D9437" t="inlineStr">
        <is>
          <t>Store_050</t>
        </is>
      </c>
      <c r="E9437" t="inlineStr">
        <is>
          <t>South</t>
        </is>
      </c>
      <c r="F9437" t="inlineStr">
        <is>
          <t>P0119</t>
        </is>
      </c>
      <c r="G9437" t="inlineStr">
        <is>
          <t>Prod_0119</t>
        </is>
      </c>
      <c r="H9437" t="inlineStr">
        <is>
          <t>Electronics</t>
        </is>
      </c>
      <c r="I9437" t="n">
        <v>3</v>
      </c>
      <c r="J9437" t="n">
        <v>248.64</v>
      </c>
      <c r="K9437" t="n">
        <v>0</v>
      </c>
      <c r="L9437">
        <f>I9437*J9437*(1-K9437)</f>
        <v/>
      </c>
      <c r="M9437">
        <f>VLOOKUP(F9437,Products!A:D,4,FALSE)*I9437</f>
        <v/>
      </c>
      <c r="N9437">
        <f>L9437-M9437</f>
        <v/>
      </c>
    </row>
    <row r="9438">
      <c r="A9438" t="inlineStr">
        <is>
          <t>T1009436</t>
        </is>
      </c>
      <c r="B9438" t="inlineStr">
        <is>
          <t>2024-01-26</t>
        </is>
      </c>
      <c r="C9438" t="inlineStr">
        <is>
          <t>S031</t>
        </is>
      </c>
      <c r="D9438" t="inlineStr">
        <is>
          <t>Store_031</t>
        </is>
      </c>
      <c r="E9438" t="inlineStr">
        <is>
          <t>Central</t>
        </is>
      </c>
      <c r="F9438" t="inlineStr">
        <is>
          <t>P0109</t>
        </is>
      </c>
      <c r="G9438" t="inlineStr">
        <is>
          <t>Prod_0109</t>
        </is>
      </c>
      <c r="H9438" t="inlineStr">
        <is>
          <t>Beverages</t>
        </is>
      </c>
      <c r="I9438" t="n">
        <v>8</v>
      </c>
      <c r="J9438" t="n">
        <v>838.75</v>
      </c>
      <c r="K9438" t="n">
        <v>0</v>
      </c>
      <c r="L9438">
        <f>I9438*J9438*(1-K9438)</f>
        <v/>
      </c>
      <c r="M9438">
        <f>VLOOKUP(F9438,Products!A:D,4,FALSE)*I9438</f>
        <v/>
      </c>
      <c r="N9438">
        <f>L9438-M9438</f>
        <v/>
      </c>
    </row>
    <row r="9439">
      <c r="A9439" t="inlineStr">
        <is>
          <t>T1009437</t>
        </is>
      </c>
      <c r="B9439" t="inlineStr">
        <is>
          <t>2023-07-01</t>
        </is>
      </c>
      <c r="C9439" t="inlineStr">
        <is>
          <t>S045</t>
        </is>
      </c>
      <c r="D9439" t="inlineStr">
        <is>
          <t>Store_045</t>
        </is>
      </c>
      <c r="E9439" t="inlineStr">
        <is>
          <t>East</t>
        </is>
      </c>
      <c r="F9439" t="inlineStr">
        <is>
          <t>P0172</t>
        </is>
      </c>
      <c r="G9439" t="inlineStr">
        <is>
          <t>Prod_0172</t>
        </is>
      </c>
      <c r="H9439" t="inlineStr">
        <is>
          <t>Beverages</t>
        </is>
      </c>
      <c r="I9439" t="n">
        <v>3</v>
      </c>
      <c r="J9439" t="n">
        <v>769.61</v>
      </c>
      <c r="K9439" t="n">
        <v>0</v>
      </c>
      <c r="L9439">
        <f>I9439*J9439*(1-K9439)</f>
        <v/>
      </c>
      <c r="M9439">
        <f>VLOOKUP(F9439,Products!A:D,4,FALSE)*I9439</f>
        <v/>
      </c>
      <c r="N9439">
        <f>L9439-M9439</f>
        <v/>
      </c>
    </row>
    <row r="9440">
      <c r="A9440" t="inlineStr">
        <is>
          <t>T1009438</t>
        </is>
      </c>
      <c r="B9440" t="inlineStr">
        <is>
          <t>2025-04-01</t>
        </is>
      </c>
      <c r="C9440" t="inlineStr">
        <is>
          <t>S030</t>
        </is>
      </c>
      <c r="D9440" t="inlineStr">
        <is>
          <t>Store_030</t>
        </is>
      </c>
      <c r="E9440" t="inlineStr">
        <is>
          <t>North</t>
        </is>
      </c>
      <c r="F9440" t="inlineStr">
        <is>
          <t>P0033</t>
        </is>
      </c>
      <c r="G9440" t="inlineStr">
        <is>
          <t>Prod_0033</t>
        </is>
      </c>
      <c r="H9440" t="inlineStr">
        <is>
          <t>Food</t>
        </is>
      </c>
      <c r="I9440" t="n">
        <v>6</v>
      </c>
      <c r="J9440" t="n">
        <v>401.54</v>
      </c>
      <c r="K9440" t="n">
        <v>0.05</v>
      </c>
      <c r="L9440">
        <f>I9440*J9440*(1-K9440)</f>
        <v/>
      </c>
      <c r="M9440">
        <f>VLOOKUP(F9440,Products!A:D,4,FALSE)*I9440</f>
        <v/>
      </c>
      <c r="N9440">
        <f>L9440-M9440</f>
        <v/>
      </c>
    </row>
    <row r="9441">
      <c r="A9441" t="inlineStr">
        <is>
          <t>T1009439</t>
        </is>
      </c>
      <c r="B9441" t="inlineStr">
        <is>
          <t>2023-03-27</t>
        </is>
      </c>
      <c r="C9441" t="inlineStr">
        <is>
          <t>S006</t>
        </is>
      </c>
      <c r="D9441" t="inlineStr">
        <is>
          <t>Store_006</t>
        </is>
      </c>
      <c r="E9441" t="inlineStr">
        <is>
          <t>East</t>
        </is>
      </c>
      <c r="F9441" t="inlineStr">
        <is>
          <t>P0016</t>
        </is>
      </c>
      <c r="G9441" t="inlineStr">
        <is>
          <t>Prod_0016</t>
        </is>
      </c>
      <c r="H9441" t="inlineStr">
        <is>
          <t>Food</t>
        </is>
      </c>
      <c r="I9441" t="n">
        <v>3</v>
      </c>
      <c r="J9441" t="n">
        <v>940.85</v>
      </c>
      <c r="K9441" t="n">
        <v>0</v>
      </c>
      <c r="L9441">
        <f>I9441*J9441*(1-K9441)</f>
        <v/>
      </c>
      <c r="M9441">
        <f>VLOOKUP(F9441,Products!A:D,4,FALSE)*I9441</f>
        <v/>
      </c>
      <c r="N9441">
        <f>L9441-M9441</f>
        <v/>
      </c>
    </row>
    <row r="9442">
      <c r="A9442" t="inlineStr">
        <is>
          <t>T1009440</t>
        </is>
      </c>
      <c r="B9442" t="inlineStr">
        <is>
          <t>2023-02-12</t>
        </is>
      </c>
      <c r="C9442" t="inlineStr">
        <is>
          <t>S004</t>
        </is>
      </c>
      <c r="D9442" t="inlineStr">
        <is>
          <t>Store_004</t>
        </is>
      </c>
      <c r="E9442" t="inlineStr">
        <is>
          <t>Central</t>
        </is>
      </c>
      <c r="F9442" t="inlineStr">
        <is>
          <t>P0125</t>
        </is>
      </c>
      <c r="G9442" t="inlineStr">
        <is>
          <t>Prod_0125</t>
        </is>
      </c>
      <c r="H9442" t="inlineStr">
        <is>
          <t>Toys</t>
        </is>
      </c>
      <c r="I9442" t="n">
        <v>7</v>
      </c>
      <c r="J9442" t="n">
        <v>231.88</v>
      </c>
      <c r="K9442" t="n">
        <v>0.1</v>
      </c>
      <c r="L9442">
        <f>I9442*J9442*(1-K9442)</f>
        <v/>
      </c>
      <c r="M9442">
        <f>VLOOKUP(F9442,Products!A:D,4,FALSE)*I9442</f>
        <v/>
      </c>
      <c r="N9442">
        <f>L9442-M9442</f>
        <v/>
      </c>
    </row>
    <row r="9443">
      <c r="A9443" t="inlineStr">
        <is>
          <t>T1009441</t>
        </is>
      </c>
      <c r="B9443" t="inlineStr">
        <is>
          <t>2025-08-03</t>
        </is>
      </c>
      <c r="C9443" t="inlineStr">
        <is>
          <t>S016</t>
        </is>
      </c>
      <c r="D9443" t="inlineStr">
        <is>
          <t>Store_016</t>
        </is>
      </c>
      <c r="E9443" t="inlineStr">
        <is>
          <t>West</t>
        </is>
      </c>
      <c r="F9443" t="inlineStr">
        <is>
          <t>P0152</t>
        </is>
      </c>
      <c r="G9443" t="inlineStr">
        <is>
          <t>Prod_0152</t>
        </is>
      </c>
      <c r="H9443" t="inlineStr">
        <is>
          <t>Household</t>
        </is>
      </c>
      <c r="I9443" t="n">
        <v>8</v>
      </c>
      <c r="J9443" t="n">
        <v>663.09</v>
      </c>
      <c r="K9443" t="n">
        <v>0</v>
      </c>
      <c r="L9443">
        <f>I9443*J9443*(1-K9443)</f>
        <v/>
      </c>
      <c r="M9443">
        <f>VLOOKUP(F9443,Products!A:D,4,FALSE)*I9443</f>
        <v/>
      </c>
      <c r="N9443">
        <f>L9443-M9443</f>
        <v/>
      </c>
    </row>
    <row r="9444">
      <c r="A9444" t="inlineStr">
        <is>
          <t>T1009442</t>
        </is>
      </c>
      <c r="B9444" t="inlineStr">
        <is>
          <t>2023-04-16</t>
        </is>
      </c>
      <c r="C9444" t="inlineStr">
        <is>
          <t>S008</t>
        </is>
      </c>
      <c r="D9444" t="inlineStr">
        <is>
          <t>Store_008</t>
        </is>
      </c>
      <c r="E9444" t="inlineStr">
        <is>
          <t>East</t>
        </is>
      </c>
      <c r="F9444" t="inlineStr">
        <is>
          <t>P0051</t>
        </is>
      </c>
      <c r="G9444" t="inlineStr">
        <is>
          <t>Prod_0051</t>
        </is>
      </c>
      <c r="H9444" t="inlineStr">
        <is>
          <t>Clothing</t>
        </is>
      </c>
      <c r="I9444" t="n">
        <v>7</v>
      </c>
      <c r="J9444" t="n">
        <v>70.81999999999999</v>
      </c>
      <c r="K9444" t="n">
        <v>0.2</v>
      </c>
      <c r="L9444">
        <f>I9444*J9444*(1-K9444)</f>
        <v/>
      </c>
      <c r="M9444">
        <f>VLOOKUP(F9444,Products!A:D,4,FALSE)*I9444</f>
        <v/>
      </c>
      <c r="N9444">
        <f>L9444-M9444</f>
        <v/>
      </c>
    </row>
    <row r="9445">
      <c r="A9445" t="inlineStr">
        <is>
          <t>T1009443</t>
        </is>
      </c>
      <c r="B9445" t="inlineStr">
        <is>
          <t>2023-04-28</t>
        </is>
      </c>
      <c r="C9445" t="inlineStr">
        <is>
          <t>S018</t>
        </is>
      </c>
      <c r="D9445" t="inlineStr">
        <is>
          <t>Store_018</t>
        </is>
      </c>
      <c r="E9445" t="inlineStr">
        <is>
          <t>South</t>
        </is>
      </c>
      <c r="F9445" t="inlineStr">
        <is>
          <t>P0177</t>
        </is>
      </c>
      <c r="G9445" t="inlineStr">
        <is>
          <t>Prod_0177</t>
        </is>
      </c>
      <c r="H9445" t="inlineStr">
        <is>
          <t>Household</t>
        </is>
      </c>
      <c r="I9445" t="n">
        <v>9</v>
      </c>
      <c r="J9445" t="n">
        <v>245.79</v>
      </c>
      <c r="K9445" t="n">
        <v>0</v>
      </c>
      <c r="L9445">
        <f>I9445*J9445*(1-K9445)</f>
        <v/>
      </c>
      <c r="M9445">
        <f>VLOOKUP(F9445,Products!A:D,4,FALSE)*I9445</f>
        <v/>
      </c>
      <c r="N9445">
        <f>L9445-M9445</f>
        <v/>
      </c>
    </row>
    <row r="9446">
      <c r="A9446" t="inlineStr">
        <is>
          <t>T1009444</t>
        </is>
      </c>
      <c r="B9446" t="inlineStr">
        <is>
          <t>2023-02-15</t>
        </is>
      </c>
      <c r="C9446" t="inlineStr">
        <is>
          <t>S048</t>
        </is>
      </c>
      <c r="D9446" t="inlineStr">
        <is>
          <t>Store_048</t>
        </is>
      </c>
      <c r="E9446" t="inlineStr">
        <is>
          <t>South</t>
        </is>
      </c>
      <c r="F9446" t="inlineStr">
        <is>
          <t>P0094</t>
        </is>
      </c>
      <c r="G9446" t="inlineStr">
        <is>
          <t>Prod_0094</t>
        </is>
      </c>
      <c r="H9446" t="inlineStr">
        <is>
          <t>Toys</t>
        </is>
      </c>
      <c r="I9446" t="n">
        <v>6</v>
      </c>
      <c r="J9446" t="n">
        <v>754.3</v>
      </c>
      <c r="K9446" t="n">
        <v>0</v>
      </c>
      <c r="L9446">
        <f>I9446*J9446*(1-K9446)</f>
        <v/>
      </c>
      <c r="M9446">
        <f>VLOOKUP(F9446,Products!A:D,4,FALSE)*I9446</f>
        <v/>
      </c>
      <c r="N9446">
        <f>L9446-M9446</f>
        <v/>
      </c>
    </row>
    <row r="9447">
      <c r="A9447" t="inlineStr">
        <is>
          <t>T1009445</t>
        </is>
      </c>
      <c r="B9447" t="inlineStr">
        <is>
          <t>2025-04-03</t>
        </is>
      </c>
      <c r="C9447" t="inlineStr">
        <is>
          <t>S025</t>
        </is>
      </c>
      <c r="D9447" t="inlineStr">
        <is>
          <t>Store_025</t>
        </is>
      </c>
      <c r="E9447" t="inlineStr">
        <is>
          <t>Central</t>
        </is>
      </c>
      <c r="F9447" t="inlineStr">
        <is>
          <t>P0191</t>
        </is>
      </c>
      <c r="G9447" t="inlineStr">
        <is>
          <t>Prod_0191</t>
        </is>
      </c>
      <c r="H9447" t="inlineStr">
        <is>
          <t>Food</t>
        </is>
      </c>
      <c r="I9447" t="n">
        <v>3</v>
      </c>
      <c r="J9447" t="n">
        <v>589.9</v>
      </c>
      <c r="K9447" t="n">
        <v>0</v>
      </c>
      <c r="L9447">
        <f>I9447*J9447*(1-K9447)</f>
        <v/>
      </c>
      <c r="M9447">
        <f>VLOOKUP(F9447,Products!A:D,4,FALSE)*I9447</f>
        <v/>
      </c>
      <c r="N9447">
        <f>L9447-M9447</f>
        <v/>
      </c>
    </row>
    <row r="9448">
      <c r="A9448" t="inlineStr">
        <is>
          <t>T1009446</t>
        </is>
      </c>
      <c r="B9448" t="inlineStr">
        <is>
          <t>2024-03-25</t>
        </is>
      </c>
      <c r="C9448" t="inlineStr">
        <is>
          <t>S008</t>
        </is>
      </c>
      <c r="D9448" t="inlineStr">
        <is>
          <t>Store_008</t>
        </is>
      </c>
      <c r="E9448" t="inlineStr">
        <is>
          <t>East</t>
        </is>
      </c>
      <c r="F9448" t="inlineStr">
        <is>
          <t>P0004</t>
        </is>
      </c>
      <c r="G9448" t="inlineStr">
        <is>
          <t>Prod_0004</t>
        </is>
      </c>
      <c r="H9448" t="inlineStr">
        <is>
          <t>Household</t>
        </is>
      </c>
      <c r="I9448" t="n">
        <v>8</v>
      </c>
      <c r="J9448" t="n">
        <v>468.18</v>
      </c>
      <c r="K9448" t="n">
        <v>0</v>
      </c>
      <c r="L9448">
        <f>I9448*J9448*(1-K9448)</f>
        <v/>
      </c>
      <c r="M9448">
        <f>VLOOKUP(F9448,Products!A:D,4,FALSE)*I9448</f>
        <v/>
      </c>
      <c r="N9448">
        <f>L9448-M9448</f>
        <v/>
      </c>
    </row>
    <row r="9449">
      <c r="A9449" t="inlineStr">
        <is>
          <t>T1009447</t>
        </is>
      </c>
      <c r="B9449" t="inlineStr">
        <is>
          <t>2023-02-04</t>
        </is>
      </c>
      <c r="C9449" t="inlineStr">
        <is>
          <t>S034</t>
        </is>
      </c>
      <c r="D9449" t="inlineStr">
        <is>
          <t>Store_034</t>
        </is>
      </c>
      <c r="E9449" t="inlineStr">
        <is>
          <t>Central</t>
        </is>
      </c>
      <c r="F9449" t="inlineStr">
        <is>
          <t>P0143</t>
        </is>
      </c>
      <c r="G9449" t="inlineStr">
        <is>
          <t>Prod_0143</t>
        </is>
      </c>
      <c r="H9449" t="inlineStr">
        <is>
          <t>Electronics</t>
        </is>
      </c>
      <c r="I9449" t="n">
        <v>2</v>
      </c>
      <c r="J9449" t="n">
        <v>271.53</v>
      </c>
      <c r="K9449" t="n">
        <v>0</v>
      </c>
      <c r="L9449">
        <f>I9449*J9449*(1-K9449)</f>
        <v/>
      </c>
      <c r="M9449">
        <f>VLOOKUP(F9449,Products!A:D,4,FALSE)*I9449</f>
        <v/>
      </c>
      <c r="N9449">
        <f>L9449-M9449</f>
        <v/>
      </c>
    </row>
    <row r="9450">
      <c r="A9450" t="inlineStr">
        <is>
          <t>T1009448</t>
        </is>
      </c>
      <c r="B9450" t="inlineStr">
        <is>
          <t>2023-12-28</t>
        </is>
      </c>
      <c r="C9450" t="inlineStr">
        <is>
          <t>S020</t>
        </is>
      </c>
      <c r="D9450" t="inlineStr">
        <is>
          <t>Store_020</t>
        </is>
      </c>
      <c r="E9450" t="inlineStr">
        <is>
          <t>West</t>
        </is>
      </c>
      <c r="F9450" t="inlineStr">
        <is>
          <t>P0155</t>
        </is>
      </c>
      <c r="G9450" t="inlineStr">
        <is>
          <t>Prod_0155</t>
        </is>
      </c>
      <c r="H9450" t="inlineStr">
        <is>
          <t>Electronics</t>
        </is>
      </c>
      <c r="I9450" t="n">
        <v>6</v>
      </c>
      <c r="J9450" t="n">
        <v>432.76</v>
      </c>
      <c r="K9450" t="n">
        <v>0</v>
      </c>
      <c r="L9450">
        <f>I9450*J9450*(1-K9450)</f>
        <v/>
      </c>
      <c r="M9450">
        <f>VLOOKUP(F9450,Products!A:D,4,FALSE)*I9450</f>
        <v/>
      </c>
      <c r="N9450">
        <f>L9450-M9450</f>
        <v/>
      </c>
    </row>
    <row r="9451">
      <c r="A9451" t="inlineStr">
        <is>
          <t>T1009449</t>
        </is>
      </c>
      <c r="B9451" t="inlineStr">
        <is>
          <t>2023-08-25</t>
        </is>
      </c>
      <c r="C9451" t="inlineStr">
        <is>
          <t>S022</t>
        </is>
      </c>
      <c r="D9451" t="inlineStr">
        <is>
          <t>Store_022</t>
        </is>
      </c>
      <c r="E9451" t="inlineStr">
        <is>
          <t>East</t>
        </is>
      </c>
      <c r="F9451" t="inlineStr">
        <is>
          <t>P0072</t>
        </is>
      </c>
      <c r="G9451" t="inlineStr">
        <is>
          <t>Prod_0072</t>
        </is>
      </c>
      <c r="H9451" t="inlineStr">
        <is>
          <t>Food</t>
        </is>
      </c>
      <c r="I9451" t="n">
        <v>1</v>
      </c>
      <c r="J9451" t="n">
        <v>726.53</v>
      </c>
      <c r="K9451" t="n">
        <v>0</v>
      </c>
      <c r="L9451">
        <f>I9451*J9451*(1-K9451)</f>
        <v/>
      </c>
      <c r="M9451">
        <f>VLOOKUP(F9451,Products!A:D,4,FALSE)*I9451</f>
        <v/>
      </c>
      <c r="N9451">
        <f>L9451-M9451</f>
        <v/>
      </c>
    </row>
    <row r="9452">
      <c r="A9452" t="inlineStr">
        <is>
          <t>T1009450</t>
        </is>
      </c>
      <c r="B9452" t="inlineStr">
        <is>
          <t>2023-06-04</t>
        </is>
      </c>
      <c r="C9452" t="inlineStr">
        <is>
          <t>S047</t>
        </is>
      </c>
      <c r="D9452" t="inlineStr">
        <is>
          <t>Store_047</t>
        </is>
      </c>
      <c r="E9452" t="inlineStr">
        <is>
          <t>North</t>
        </is>
      </c>
      <c r="F9452" t="inlineStr">
        <is>
          <t>P0179</t>
        </is>
      </c>
      <c r="G9452" t="inlineStr">
        <is>
          <t>Prod_0179</t>
        </is>
      </c>
      <c r="H9452" t="inlineStr">
        <is>
          <t>Household</t>
        </is>
      </c>
      <c r="I9452" t="n">
        <v>6</v>
      </c>
      <c r="J9452" t="n">
        <v>190.85</v>
      </c>
      <c r="K9452" t="n">
        <v>0.05</v>
      </c>
      <c r="L9452">
        <f>I9452*J9452*(1-K9452)</f>
        <v/>
      </c>
      <c r="M9452">
        <f>VLOOKUP(F9452,Products!A:D,4,FALSE)*I9452</f>
        <v/>
      </c>
      <c r="N9452">
        <f>L9452-M9452</f>
        <v/>
      </c>
    </row>
    <row r="9453">
      <c r="A9453" t="inlineStr">
        <is>
          <t>T1009451</t>
        </is>
      </c>
      <c r="B9453" t="inlineStr">
        <is>
          <t>2024-06-07</t>
        </is>
      </c>
      <c r="C9453" t="inlineStr">
        <is>
          <t>S023</t>
        </is>
      </c>
      <c r="D9453" t="inlineStr">
        <is>
          <t>Store_023</t>
        </is>
      </c>
      <c r="E9453" t="inlineStr">
        <is>
          <t>South</t>
        </is>
      </c>
      <c r="F9453" t="inlineStr">
        <is>
          <t>P0126</t>
        </is>
      </c>
      <c r="G9453" t="inlineStr">
        <is>
          <t>Prod_0126</t>
        </is>
      </c>
      <c r="H9453" t="inlineStr">
        <is>
          <t>Toys</t>
        </is>
      </c>
      <c r="I9453" t="n">
        <v>4</v>
      </c>
      <c r="J9453" t="n">
        <v>278.88</v>
      </c>
      <c r="K9453" t="n">
        <v>0.05</v>
      </c>
      <c r="L9453">
        <f>I9453*J9453*(1-K9453)</f>
        <v/>
      </c>
      <c r="M9453">
        <f>VLOOKUP(F9453,Products!A:D,4,FALSE)*I9453</f>
        <v/>
      </c>
      <c r="N9453">
        <f>L9453-M9453</f>
        <v/>
      </c>
    </row>
    <row r="9454">
      <c r="A9454" t="inlineStr">
        <is>
          <t>T1009452</t>
        </is>
      </c>
      <c r="B9454" t="inlineStr">
        <is>
          <t>2023-07-01</t>
        </is>
      </c>
      <c r="C9454" t="inlineStr">
        <is>
          <t>S021</t>
        </is>
      </c>
      <c r="D9454" t="inlineStr">
        <is>
          <t>Store_021</t>
        </is>
      </c>
      <c r="E9454" t="inlineStr">
        <is>
          <t>North</t>
        </is>
      </c>
      <c r="F9454" t="inlineStr">
        <is>
          <t>P0194</t>
        </is>
      </c>
      <c r="G9454" t="inlineStr">
        <is>
          <t>Prod_0194</t>
        </is>
      </c>
      <c r="H9454" t="inlineStr">
        <is>
          <t>Food</t>
        </is>
      </c>
      <c r="I9454" t="n">
        <v>6</v>
      </c>
      <c r="J9454" t="n">
        <v>669.5700000000001</v>
      </c>
      <c r="K9454" t="n">
        <v>0.1</v>
      </c>
      <c r="L9454">
        <f>I9454*J9454*(1-K9454)</f>
        <v/>
      </c>
      <c r="M9454">
        <f>VLOOKUP(F9454,Products!A:D,4,FALSE)*I9454</f>
        <v/>
      </c>
      <c r="N9454">
        <f>L9454-M9454</f>
        <v/>
      </c>
    </row>
    <row r="9455">
      <c r="A9455" t="inlineStr">
        <is>
          <t>T1009453</t>
        </is>
      </c>
      <c r="B9455" t="inlineStr">
        <is>
          <t>2025-03-26</t>
        </is>
      </c>
      <c r="C9455" t="inlineStr">
        <is>
          <t>S035</t>
        </is>
      </c>
      <c r="D9455" t="inlineStr">
        <is>
          <t>Store_035</t>
        </is>
      </c>
      <c r="E9455" t="inlineStr">
        <is>
          <t>Central</t>
        </is>
      </c>
      <c r="F9455" t="inlineStr">
        <is>
          <t>P0028</t>
        </is>
      </c>
      <c r="G9455" t="inlineStr">
        <is>
          <t>Prod_0028</t>
        </is>
      </c>
      <c r="H9455" t="inlineStr">
        <is>
          <t>Food</t>
        </is>
      </c>
      <c r="I9455" t="n">
        <v>8</v>
      </c>
      <c r="J9455" t="n">
        <v>544.4</v>
      </c>
      <c r="K9455" t="n">
        <v>0.2</v>
      </c>
      <c r="L9455">
        <f>I9455*J9455*(1-K9455)</f>
        <v/>
      </c>
      <c r="M9455">
        <f>VLOOKUP(F9455,Products!A:D,4,FALSE)*I9455</f>
        <v/>
      </c>
      <c r="N9455">
        <f>L9455-M9455</f>
        <v/>
      </c>
    </row>
    <row r="9456">
      <c r="A9456" t="inlineStr">
        <is>
          <t>T1009454</t>
        </is>
      </c>
      <c r="B9456" t="inlineStr">
        <is>
          <t>2024-05-05</t>
        </is>
      </c>
      <c r="C9456" t="inlineStr">
        <is>
          <t>S005</t>
        </is>
      </c>
      <c r="D9456" t="inlineStr">
        <is>
          <t>Store_005</t>
        </is>
      </c>
      <c r="E9456" t="inlineStr">
        <is>
          <t>Central</t>
        </is>
      </c>
      <c r="F9456" t="inlineStr">
        <is>
          <t>P0143</t>
        </is>
      </c>
      <c r="G9456" t="inlineStr">
        <is>
          <t>Prod_0143</t>
        </is>
      </c>
      <c r="H9456" t="inlineStr">
        <is>
          <t>Electronics</t>
        </is>
      </c>
      <c r="I9456" t="n">
        <v>4</v>
      </c>
      <c r="J9456" t="n">
        <v>288.34</v>
      </c>
      <c r="K9456" t="n">
        <v>0.15</v>
      </c>
      <c r="L9456">
        <f>I9456*J9456*(1-K9456)</f>
        <v/>
      </c>
      <c r="M9456">
        <f>VLOOKUP(F9456,Products!A:D,4,FALSE)*I9456</f>
        <v/>
      </c>
      <c r="N9456">
        <f>L9456-M9456</f>
        <v/>
      </c>
    </row>
    <row r="9457">
      <c r="A9457" t="inlineStr">
        <is>
          <t>T1009455</t>
        </is>
      </c>
      <c r="B9457" t="inlineStr">
        <is>
          <t>2025-02-19</t>
        </is>
      </c>
      <c r="C9457" t="inlineStr">
        <is>
          <t>S028</t>
        </is>
      </c>
      <c r="D9457" t="inlineStr">
        <is>
          <t>Store_028</t>
        </is>
      </c>
      <c r="E9457" t="inlineStr">
        <is>
          <t>North</t>
        </is>
      </c>
      <c r="F9457" t="inlineStr">
        <is>
          <t>P0162</t>
        </is>
      </c>
      <c r="G9457" t="inlineStr">
        <is>
          <t>Prod_0162</t>
        </is>
      </c>
      <c r="H9457" t="inlineStr">
        <is>
          <t>Food</t>
        </is>
      </c>
      <c r="I9457" t="n">
        <v>2</v>
      </c>
      <c r="J9457" t="n">
        <v>566.6900000000001</v>
      </c>
      <c r="K9457" t="n">
        <v>0</v>
      </c>
      <c r="L9457">
        <f>I9457*J9457*(1-K9457)</f>
        <v/>
      </c>
      <c r="M9457">
        <f>VLOOKUP(F9457,Products!A:D,4,FALSE)*I9457</f>
        <v/>
      </c>
      <c r="N9457">
        <f>L9457-M9457</f>
        <v/>
      </c>
    </row>
    <row r="9458">
      <c r="A9458" t="inlineStr">
        <is>
          <t>T1009456</t>
        </is>
      </c>
      <c r="B9458" t="inlineStr">
        <is>
          <t>2024-03-11</t>
        </is>
      </c>
      <c r="C9458" t="inlineStr">
        <is>
          <t>S040</t>
        </is>
      </c>
      <c r="D9458" t="inlineStr">
        <is>
          <t>Store_040</t>
        </is>
      </c>
      <c r="E9458" t="inlineStr">
        <is>
          <t>Central</t>
        </is>
      </c>
      <c r="F9458" t="inlineStr">
        <is>
          <t>P0097</t>
        </is>
      </c>
      <c r="G9458" t="inlineStr">
        <is>
          <t>Prod_0097</t>
        </is>
      </c>
      <c r="H9458" t="inlineStr">
        <is>
          <t>Clothing</t>
        </is>
      </c>
      <c r="I9458" t="n">
        <v>6</v>
      </c>
      <c r="J9458" t="n">
        <v>221.12</v>
      </c>
      <c r="K9458" t="n">
        <v>0.05</v>
      </c>
      <c r="L9458">
        <f>I9458*J9458*(1-K9458)</f>
        <v/>
      </c>
      <c r="M9458">
        <f>VLOOKUP(F9458,Products!A:D,4,FALSE)*I9458</f>
        <v/>
      </c>
      <c r="N9458">
        <f>L9458-M9458</f>
        <v/>
      </c>
    </row>
    <row r="9459">
      <c r="A9459" t="inlineStr">
        <is>
          <t>T1009457</t>
        </is>
      </c>
      <c r="B9459" t="inlineStr">
        <is>
          <t>2024-06-13</t>
        </is>
      </c>
      <c r="C9459" t="inlineStr">
        <is>
          <t>S050</t>
        </is>
      </c>
      <c r="D9459" t="inlineStr">
        <is>
          <t>Store_050</t>
        </is>
      </c>
      <c r="E9459" t="inlineStr">
        <is>
          <t>South</t>
        </is>
      </c>
      <c r="F9459" t="inlineStr">
        <is>
          <t>P0030</t>
        </is>
      </c>
      <c r="G9459" t="inlineStr">
        <is>
          <t>Prod_0030</t>
        </is>
      </c>
      <c r="H9459" t="inlineStr">
        <is>
          <t>Household</t>
        </is>
      </c>
      <c r="I9459" t="n">
        <v>5</v>
      </c>
      <c r="J9459" t="n">
        <v>738</v>
      </c>
      <c r="K9459" t="n">
        <v>0.1</v>
      </c>
      <c r="L9459">
        <f>I9459*J9459*(1-K9459)</f>
        <v/>
      </c>
      <c r="M9459">
        <f>VLOOKUP(F9459,Products!A:D,4,FALSE)*I9459</f>
        <v/>
      </c>
      <c r="N9459">
        <f>L9459-M9459</f>
        <v/>
      </c>
    </row>
    <row r="9460">
      <c r="A9460" t="inlineStr">
        <is>
          <t>T1009458</t>
        </is>
      </c>
      <c r="B9460" t="inlineStr">
        <is>
          <t>2025-05-15</t>
        </is>
      </c>
      <c r="C9460" t="inlineStr">
        <is>
          <t>S026</t>
        </is>
      </c>
      <c r="D9460" t="inlineStr">
        <is>
          <t>Store_026</t>
        </is>
      </c>
      <c r="E9460" t="inlineStr">
        <is>
          <t>North</t>
        </is>
      </c>
      <c r="F9460" t="inlineStr">
        <is>
          <t>P0113</t>
        </is>
      </c>
      <c r="G9460" t="inlineStr">
        <is>
          <t>Prod_0113</t>
        </is>
      </c>
      <c r="H9460" t="inlineStr">
        <is>
          <t>Toys</t>
        </is>
      </c>
      <c r="I9460" t="n">
        <v>1</v>
      </c>
      <c r="J9460" t="n">
        <v>760.97</v>
      </c>
      <c r="K9460" t="n">
        <v>0</v>
      </c>
      <c r="L9460">
        <f>I9460*J9460*(1-K9460)</f>
        <v/>
      </c>
      <c r="M9460">
        <f>VLOOKUP(F9460,Products!A:D,4,FALSE)*I9460</f>
        <v/>
      </c>
      <c r="N9460">
        <f>L9460-M9460</f>
        <v/>
      </c>
    </row>
    <row r="9461">
      <c r="A9461" t="inlineStr">
        <is>
          <t>T1009459</t>
        </is>
      </c>
      <c r="B9461" t="inlineStr">
        <is>
          <t>2023-08-09</t>
        </is>
      </c>
      <c r="C9461" t="inlineStr">
        <is>
          <t>S035</t>
        </is>
      </c>
      <c r="D9461" t="inlineStr">
        <is>
          <t>Store_035</t>
        </is>
      </c>
      <c r="E9461" t="inlineStr">
        <is>
          <t>Central</t>
        </is>
      </c>
      <c r="F9461" t="inlineStr">
        <is>
          <t>P0007</t>
        </is>
      </c>
      <c r="G9461" t="inlineStr">
        <is>
          <t>Prod_0007</t>
        </is>
      </c>
      <c r="H9461" t="inlineStr">
        <is>
          <t>Food</t>
        </is>
      </c>
      <c r="I9461" t="n">
        <v>1</v>
      </c>
      <c r="J9461" t="n">
        <v>142.23</v>
      </c>
      <c r="K9461" t="n">
        <v>0.1</v>
      </c>
      <c r="L9461">
        <f>I9461*J9461*(1-K9461)</f>
        <v/>
      </c>
      <c r="M9461">
        <f>VLOOKUP(F9461,Products!A:D,4,FALSE)*I9461</f>
        <v/>
      </c>
      <c r="N9461">
        <f>L9461-M9461</f>
        <v/>
      </c>
    </row>
    <row r="9462">
      <c r="A9462" t="inlineStr">
        <is>
          <t>T1009460</t>
        </is>
      </c>
      <c r="B9462" t="inlineStr">
        <is>
          <t>2023-11-27</t>
        </is>
      </c>
      <c r="C9462" t="inlineStr">
        <is>
          <t>S039</t>
        </is>
      </c>
      <c r="D9462" t="inlineStr">
        <is>
          <t>Store_039</t>
        </is>
      </c>
      <c r="E9462" t="inlineStr">
        <is>
          <t>North</t>
        </is>
      </c>
      <c r="F9462" t="inlineStr">
        <is>
          <t>P0118</t>
        </is>
      </c>
      <c r="G9462" t="inlineStr">
        <is>
          <t>Prod_0118</t>
        </is>
      </c>
      <c r="H9462" t="inlineStr">
        <is>
          <t>Toys</t>
        </is>
      </c>
      <c r="I9462" t="n">
        <v>3</v>
      </c>
      <c r="J9462" t="n">
        <v>721.52</v>
      </c>
      <c r="K9462" t="n">
        <v>0</v>
      </c>
      <c r="L9462">
        <f>I9462*J9462*(1-K9462)</f>
        <v/>
      </c>
      <c r="M9462">
        <f>VLOOKUP(F9462,Products!A:D,4,FALSE)*I9462</f>
        <v/>
      </c>
      <c r="N9462">
        <f>L9462-M9462</f>
        <v/>
      </c>
    </row>
    <row r="9463">
      <c r="A9463" t="inlineStr">
        <is>
          <t>T1009461</t>
        </is>
      </c>
      <c r="B9463" t="inlineStr">
        <is>
          <t>2024-11-21</t>
        </is>
      </c>
      <c r="C9463" t="inlineStr">
        <is>
          <t>S002</t>
        </is>
      </c>
      <c r="D9463" t="inlineStr">
        <is>
          <t>Store_002</t>
        </is>
      </c>
      <c r="E9463" t="inlineStr">
        <is>
          <t>South</t>
        </is>
      </c>
      <c r="F9463" t="inlineStr">
        <is>
          <t>P0134</t>
        </is>
      </c>
      <c r="G9463" t="inlineStr">
        <is>
          <t>Prod_0134</t>
        </is>
      </c>
      <c r="H9463" t="inlineStr">
        <is>
          <t>Food</t>
        </is>
      </c>
      <c r="I9463" t="n">
        <v>9</v>
      </c>
      <c r="J9463" t="n">
        <v>454.55</v>
      </c>
      <c r="K9463" t="n">
        <v>0</v>
      </c>
      <c r="L9463">
        <f>I9463*J9463*(1-K9463)</f>
        <v/>
      </c>
      <c r="M9463">
        <f>VLOOKUP(F9463,Products!A:D,4,FALSE)*I9463</f>
        <v/>
      </c>
      <c r="N9463">
        <f>L9463-M9463</f>
        <v/>
      </c>
    </row>
    <row r="9464">
      <c r="A9464" t="inlineStr">
        <is>
          <t>T1009462</t>
        </is>
      </c>
      <c r="B9464" t="inlineStr">
        <is>
          <t>2025-07-24</t>
        </is>
      </c>
      <c r="C9464" t="inlineStr">
        <is>
          <t>S050</t>
        </is>
      </c>
      <c r="D9464" t="inlineStr">
        <is>
          <t>Store_050</t>
        </is>
      </c>
      <c r="E9464" t="inlineStr">
        <is>
          <t>South</t>
        </is>
      </c>
      <c r="F9464" t="inlineStr">
        <is>
          <t>P0200</t>
        </is>
      </c>
      <c r="G9464" t="inlineStr">
        <is>
          <t>Prod_0200</t>
        </is>
      </c>
      <c r="H9464" t="inlineStr">
        <is>
          <t>Electronics</t>
        </is>
      </c>
      <c r="I9464" t="n">
        <v>1</v>
      </c>
      <c r="J9464" t="n">
        <v>295.18</v>
      </c>
      <c r="K9464" t="n">
        <v>0</v>
      </c>
      <c r="L9464">
        <f>I9464*J9464*(1-K9464)</f>
        <v/>
      </c>
      <c r="M9464">
        <f>VLOOKUP(F9464,Products!A:D,4,FALSE)*I9464</f>
        <v/>
      </c>
      <c r="N9464">
        <f>L9464-M9464</f>
        <v/>
      </c>
    </row>
    <row r="9465">
      <c r="A9465" t="inlineStr">
        <is>
          <t>T1009463</t>
        </is>
      </c>
      <c r="B9465" t="inlineStr">
        <is>
          <t>2025-01-28</t>
        </is>
      </c>
      <c r="C9465" t="inlineStr">
        <is>
          <t>S050</t>
        </is>
      </c>
      <c r="D9465" t="inlineStr">
        <is>
          <t>Store_050</t>
        </is>
      </c>
      <c r="E9465" t="inlineStr">
        <is>
          <t>South</t>
        </is>
      </c>
      <c r="F9465" t="inlineStr">
        <is>
          <t>P0048</t>
        </is>
      </c>
      <c r="G9465" t="inlineStr">
        <is>
          <t>Prod_0048</t>
        </is>
      </c>
      <c r="H9465" t="inlineStr">
        <is>
          <t>Toys</t>
        </is>
      </c>
      <c r="I9465" t="n">
        <v>7</v>
      </c>
      <c r="J9465" t="n">
        <v>251.27</v>
      </c>
      <c r="K9465" t="n">
        <v>0.05</v>
      </c>
      <c r="L9465">
        <f>I9465*J9465*(1-K9465)</f>
        <v/>
      </c>
      <c r="M9465">
        <f>VLOOKUP(F9465,Products!A:D,4,FALSE)*I9465</f>
        <v/>
      </c>
      <c r="N9465">
        <f>L9465-M9465</f>
        <v/>
      </c>
    </row>
    <row r="9466">
      <c r="A9466" t="inlineStr">
        <is>
          <t>T1009464</t>
        </is>
      </c>
      <c r="B9466" t="inlineStr">
        <is>
          <t>2024-07-19</t>
        </is>
      </c>
      <c r="C9466" t="inlineStr">
        <is>
          <t>S022</t>
        </is>
      </c>
      <c r="D9466" t="inlineStr">
        <is>
          <t>Store_022</t>
        </is>
      </c>
      <c r="E9466" t="inlineStr">
        <is>
          <t>East</t>
        </is>
      </c>
      <c r="F9466" t="inlineStr">
        <is>
          <t>P0010</t>
        </is>
      </c>
      <c r="G9466" t="inlineStr">
        <is>
          <t>Prod_0010</t>
        </is>
      </c>
      <c r="H9466" t="inlineStr">
        <is>
          <t>Electronics</t>
        </is>
      </c>
      <c r="I9466" t="n">
        <v>9</v>
      </c>
      <c r="J9466" t="n">
        <v>654.8</v>
      </c>
      <c r="K9466" t="n">
        <v>0.1</v>
      </c>
      <c r="L9466">
        <f>I9466*J9466*(1-K9466)</f>
        <v/>
      </c>
      <c r="M9466">
        <f>VLOOKUP(F9466,Products!A:D,4,FALSE)*I9466</f>
        <v/>
      </c>
      <c r="N9466">
        <f>L9466-M9466</f>
        <v/>
      </c>
    </row>
    <row r="9467">
      <c r="A9467" t="inlineStr">
        <is>
          <t>T1009465</t>
        </is>
      </c>
      <c r="B9467" t="inlineStr">
        <is>
          <t>2024-02-19</t>
        </is>
      </c>
      <c r="C9467" t="inlineStr">
        <is>
          <t>S039</t>
        </is>
      </c>
      <c r="D9467" t="inlineStr">
        <is>
          <t>Store_039</t>
        </is>
      </c>
      <c r="E9467" t="inlineStr">
        <is>
          <t>North</t>
        </is>
      </c>
      <c r="F9467" t="inlineStr">
        <is>
          <t>P0004</t>
        </is>
      </c>
      <c r="G9467" t="inlineStr">
        <is>
          <t>Prod_0004</t>
        </is>
      </c>
      <c r="H9467" t="inlineStr">
        <is>
          <t>Household</t>
        </is>
      </c>
      <c r="I9467" t="n">
        <v>4</v>
      </c>
      <c r="J9467" t="n">
        <v>322.37</v>
      </c>
      <c r="K9467" t="n">
        <v>0.15</v>
      </c>
      <c r="L9467">
        <f>I9467*J9467*(1-K9467)</f>
        <v/>
      </c>
      <c r="M9467">
        <f>VLOOKUP(F9467,Products!A:D,4,FALSE)*I9467</f>
        <v/>
      </c>
      <c r="N9467">
        <f>L9467-M9467</f>
        <v/>
      </c>
    </row>
    <row r="9468">
      <c r="A9468" t="inlineStr">
        <is>
          <t>T1009466</t>
        </is>
      </c>
      <c r="B9468" t="inlineStr">
        <is>
          <t>2025-04-02</t>
        </is>
      </c>
      <c r="C9468" t="inlineStr">
        <is>
          <t>S023</t>
        </is>
      </c>
      <c r="D9468" t="inlineStr">
        <is>
          <t>Store_023</t>
        </is>
      </c>
      <c r="E9468" t="inlineStr">
        <is>
          <t>South</t>
        </is>
      </c>
      <c r="F9468" t="inlineStr">
        <is>
          <t>P0056</t>
        </is>
      </c>
      <c r="G9468" t="inlineStr">
        <is>
          <t>Prod_0056</t>
        </is>
      </c>
      <c r="H9468" t="inlineStr">
        <is>
          <t>Household</t>
        </is>
      </c>
      <c r="I9468" t="n">
        <v>7</v>
      </c>
      <c r="J9468" t="n">
        <v>338.65</v>
      </c>
      <c r="K9468" t="n">
        <v>0</v>
      </c>
      <c r="L9468">
        <f>I9468*J9468*(1-K9468)</f>
        <v/>
      </c>
      <c r="M9468">
        <f>VLOOKUP(F9468,Products!A:D,4,FALSE)*I9468</f>
        <v/>
      </c>
      <c r="N9468">
        <f>L9468-M9468</f>
        <v/>
      </c>
    </row>
    <row r="9469">
      <c r="A9469" t="inlineStr">
        <is>
          <t>T1009467</t>
        </is>
      </c>
      <c r="B9469" t="inlineStr">
        <is>
          <t>2023-04-25</t>
        </is>
      </c>
      <c r="C9469" t="inlineStr">
        <is>
          <t>S032</t>
        </is>
      </c>
      <c r="D9469" t="inlineStr">
        <is>
          <t>Store_032</t>
        </is>
      </c>
      <c r="E9469" t="inlineStr">
        <is>
          <t>Central</t>
        </is>
      </c>
      <c r="F9469" t="inlineStr">
        <is>
          <t>P0020</t>
        </is>
      </c>
      <c r="G9469" t="inlineStr">
        <is>
          <t>Prod_0020</t>
        </is>
      </c>
      <c r="H9469" t="inlineStr">
        <is>
          <t>Beverages</t>
        </is>
      </c>
      <c r="I9469" t="n">
        <v>3</v>
      </c>
      <c r="J9469" t="n">
        <v>767.02</v>
      </c>
      <c r="K9469" t="n">
        <v>0</v>
      </c>
      <c r="L9469">
        <f>I9469*J9469*(1-K9469)</f>
        <v/>
      </c>
      <c r="M9469">
        <f>VLOOKUP(F9469,Products!A:D,4,FALSE)*I9469</f>
        <v/>
      </c>
      <c r="N9469">
        <f>L9469-M9469</f>
        <v/>
      </c>
    </row>
    <row r="9470">
      <c r="A9470" t="inlineStr">
        <is>
          <t>T1009468</t>
        </is>
      </c>
      <c r="B9470" t="inlineStr">
        <is>
          <t>2024-04-16</t>
        </is>
      </c>
      <c r="C9470" t="inlineStr">
        <is>
          <t>S005</t>
        </is>
      </c>
      <c r="D9470" t="inlineStr">
        <is>
          <t>Store_005</t>
        </is>
      </c>
      <c r="E9470" t="inlineStr">
        <is>
          <t>Central</t>
        </is>
      </c>
      <c r="F9470" t="inlineStr">
        <is>
          <t>P0045</t>
        </is>
      </c>
      <c r="G9470" t="inlineStr">
        <is>
          <t>Prod_0045</t>
        </is>
      </c>
      <c r="H9470" t="inlineStr">
        <is>
          <t>Toys</t>
        </is>
      </c>
      <c r="I9470" t="n">
        <v>6</v>
      </c>
      <c r="J9470" t="n">
        <v>169.44</v>
      </c>
      <c r="K9470" t="n">
        <v>0</v>
      </c>
      <c r="L9470">
        <f>I9470*J9470*(1-K9470)</f>
        <v/>
      </c>
      <c r="M9470">
        <f>VLOOKUP(F9470,Products!A:D,4,FALSE)*I9470</f>
        <v/>
      </c>
      <c r="N9470">
        <f>L9470-M9470</f>
        <v/>
      </c>
    </row>
    <row r="9471">
      <c r="A9471" t="inlineStr">
        <is>
          <t>T1009469</t>
        </is>
      </c>
      <c r="B9471" t="inlineStr">
        <is>
          <t>2024-10-30</t>
        </is>
      </c>
      <c r="C9471" t="inlineStr">
        <is>
          <t>S044</t>
        </is>
      </c>
      <c r="D9471" t="inlineStr">
        <is>
          <t>Store_044</t>
        </is>
      </c>
      <c r="E9471" t="inlineStr">
        <is>
          <t>North</t>
        </is>
      </c>
      <c r="F9471" t="inlineStr">
        <is>
          <t>P0184</t>
        </is>
      </c>
      <c r="G9471" t="inlineStr">
        <is>
          <t>Prod_0184</t>
        </is>
      </c>
      <c r="H9471" t="inlineStr">
        <is>
          <t>Beverages</t>
        </is>
      </c>
      <c r="I9471" t="n">
        <v>2</v>
      </c>
      <c r="J9471" t="n">
        <v>564.46</v>
      </c>
      <c r="K9471" t="n">
        <v>0</v>
      </c>
      <c r="L9471">
        <f>I9471*J9471*(1-K9471)</f>
        <v/>
      </c>
      <c r="M9471">
        <f>VLOOKUP(F9471,Products!A:D,4,FALSE)*I9471</f>
        <v/>
      </c>
      <c r="N9471">
        <f>L9471-M9471</f>
        <v/>
      </c>
    </row>
    <row r="9472">
      <c r="A9472" t="inlineStr">
        <is>
          <t>T1009470</t>
        </is>
      </c>
      <c r="B9472" t="inlineStr">
        <is>
          <t>2025-08-21</t>
        </is>
      </c>
      <c r="C9472" t="inlineStr">
        <is>
          <t>S002</t>
        </is>
      </c>
      <c r="D9472" t="inlineStr">
        <is>
          <t>Store_002</t>
        </is>
      </c>
      <c r="E9472" t="inlineStr">
        <is>
          <t>South</t>
        </is>
      </c>
      <c r="F9472" t="inlineStr">
        <is>
          <t>P0185</t>
        </is>
      </c>
      <c r="G9472" t="inlineStr">
        <is>
          <t>Prod_0185</t>
        </is>
      </c>
      <c r="H9472" t="inlineStr">
        <is>
          <t>Food</t>
        </is>
      </c>
      <c r="I9472" t="n">
        <v>2</v>
      </c>
      <c r="J9472" t="n">
        <v>363.14</v>
      </c>
      <c r="K9472" t="n">
        <v>0.05</v>
      </c>
      <c r="L9472">
        <f>I9472*J9472*(1-K9472)</f>
        <v/>
      </c>
      <c r="M9472">
        <f>VLOOKUP(F9472,Products!A:D,4,FALSE)*I9472</f>
        <v/>
      </c>
      <c r="N9472">
        <f>L9472-M9472</f>
        <v/>
      </c>
    </row>
    <row r="9473">
      <c r="A9473" t="inlineStr">
        <is>
          <t>T1009471</t>
        </is>
      </c>
      <c r="B9473" t="inlineStr">
        <is>
          <t>2024-11-05</t>
        </is>
      </c>
      <c r="C9473" t="inlineStr">
        <is>
          <t>S050</t>
        </is>
      </c>
      <c r="D9473" t="inlineStr">
        <is>
          <t>Store_050</t>
        </is>
      </c>
      <c r="E9473" t="inlineStr">
        <is>
          <t>South</t>
        </is>
      </c>
      <c r="F9473" t="inlineStr">
        <is>
          <t>P0191</t>
        </is>
      </c>
      <c r="G9473" t="inlineStr">
        <is>
          <t>Prod_0191</t>
        </is>
      </c>
      <c r="H9473" t="inlineStr">
        <is>
          <t>Food</t>
        </is>
      </c>
      <c r="I9473" t="n">
        <v>2</v>
      </c>
      <c r="J9473" t="n">
        <v>458.85</v>
      </c>
      <c r="K9473" t="n">
        <v>0</v>
      </c>
      <c r="L9473">
        <f>I9473*J9473*(1-K9473)</f>
        <v/>
      </c>
      <c r="M9473">
        <f>VLOOKUP(F9473,Products!A:D,4,FALSE)*I9473</f>
        <v/>
      </c>
      <c r="N9473">
        <f>L9473-M9473</f>
        <v/>
      </c>
    </row>
    <row r="9474">
      <c r="A9474" t="inlineStr">
        <is>
          <t>T1009472</t>
        </is>
      </c>
      <c r="B9474" t="inlineStr">
        <is>
          <t>2023-04-03</t>
        </is>
      </c>
      <c r="C9474" t="inlineStr">
        <is>
          <t>S036</t>
        </is>
      </c>
      <c r="D9474" t="inlineStr">
        <is>
          <t>Store_036</t>
        </is>
      </c>
      <c r="E9474" t="inlineStr">
        <is>
          <t>Central</t>
        </is>
      </c>
      <c r="F9474" t="inlineStr">
        <is>
          <t>P0130</t>
        </is>
      </c>
      <c r="G9474" t="inlineStr">
        <is>
          <t>Prod_0130</t>
        </is>
      </c>
      <c r="H9474" t="inlineStr">
        <is>
          <t>Electronics</t>
        </is>
      </c>
      <c r="I9474" t="n">
        <v>7</v>
      </c>
      <c r="J9474" t="n">
        <v>535.22</v>
      </c>
      <c r="K9474" t="n">
        <v>0.2</v>
      </c>
      <c r="L9474">
        <f>I9474*J9474*(1-K9474)</f>
        <v/>
      </c>
      <c r="M9474">
        <f>VLOOKUP(F9474,Products!A:D,4,FALSE)*I9474</f>
        <v/>
      </c>
      <c r="N9474">
        <f>L9474-M9474</f>
        <v/>
      </c>
    </row>
    <row r="9475">
      <c r="A9475" t="inlineStr">
        <is>
          <t>T1009473</t>
        </is>
      </c>
      <c r="B9475" t="inlineStr">
        <is>
          <t>2023-04-17</t>
        </is>
      </c>
      <c r="C9475" t="inlineStr">
        <is>
          <t>S009</t>
        </is>
      </c>
      <c r="D9475" t="inlineStr">
        <is>
          <t>Store_009</t>
        </is>
      </c>
      <c r="E9475" t="inlineStr">
        <is>
          <t>Central</t>
        </is>
      </c>
      <c r="F9475" t="inlineStr">
        <is>
          <t>P0101</t>
        </is>
      </c>
      <c r="G9475" t="inlineStr">
        <is>
          <t>Prod_0101</t>
        </is>
      </c>
      <c r="H9475" t="inlineStr">
        <is>
          <t>Food</t>
        </is>
      </c>
      <c r="I9475" t="n">
        <v>8</v>
      </c>
      <c r="J9475" t="n">
        <v>72.05</v>
      </c>
      <c r="K9475" t="n">
        <v>0.15</v>
      </c>
      <c r="L9475">
        <f>I9475*J9475*(1-K9475)</f>
        <v/>
      </c>
      <c r="M9475">
        <f>VLOOKUP(F9475,Products!A:D,4,FALSE)*I9475</f>
        <v/>
      </c>
      <c r="N9475">
        <f>L9475-M9475</f>
        <v/>
      </c>
    </row>
    <row r="9476">
      <c r="A9476" t="inlineStr">
        <is>
          <t>T1009474</t>
        </is>
      </c>
      <c r="B9476" t="inlineStr">
        <is>
          <t>2023-12-10</t>
        </is>
      </c>
      <c r="C9476" t="inlineStr">
        <is>
          <t>S012</t>
        </is>
      </c>
      <c r="D9476" t="inlineStr">
        <is>
          <t>Store_012</t>
        </is>
      </c>
      <c r="E9476" t="inlineStr">
        <is>
          <t>South</t>
        </is>
      </c>
      <c r="F9476" t="inlineStr">
        <is>
          <t>P0093</t>
        </is>
      </c>
      <c r="G9476" t="inlineStr">
        <is>
          <t>Prod_0093</t>
        </is>
      </c>
      <c r="H9476" t="inlineStr">
        <is>
          <t>Electronics</t>
        </is>
      </c>
      <c r="I9476" t="n">
        <v>5</v>
      </c>
      <c r="J9476" t="n">
        <v>189.47</v>
      </c>
      <c r="K9476" t="n">
        <v>0.15</v>
      </c>
      <c r="L9476">
        <f>I9476*J9476*(1-K9476)</f>
        <v/>
      </c>
      <c r="M9476">
        <f>VLOOKUP(F9476,Products!A:D,4,FALSE)*I9476</f>
        <v/>
      </c>
      <c r="N9476">
        <f>L9476-M9476</f>
        <v/>
      </c>
    </row>
    <row r="9477">
      <c r="A9477" t="inlineStr">
        <is>
          <t>T1009475</t>
        </is>
      </c>
      <c r="B9477" t="inlineStr">
        <is>
          <t>2025-08-26</t>
        </is>
      </c>
      <c r="C9477" t="inlineStr">
        <is>
          <t>S012</t>
        </is>
      </c>
      <c r="D9477" t="inlineStr">
        <is>
          <t>Store_012</t>
        </is>
      </c>
      <c r="E9477" t="inlineStr">
        <is>
          <t>South</t>
        </is>
      </c>
      <c r="F9477" t="inlineStr">
        <is>
          <t>P0121</t>
        </is>
      </c>
      <c r="G9477" t="inlineStr">
        <is>
          <t>Prod_0121</t>
        </is>
      </c>
      <c r="H9477" t="inlineStr">
        <is>
          <t>Clothing</t>
        </is>
      </c>
      <c r="I9477" t="n">
        <v>4</v>
      </c>
      <c r="J9477" t="n">
        <v>929.98</v>
      </c>
      <c r="K9477" t="n">
        <v>0.1</v>
      </c>
      <c r="L9477">
        <f>I9477*J9477*(1-K9477)</f>
        <v/>
      </c>
      <c r="M9477">
        <f>VLOOKUP(F9477,Products!A:D,4,FALSE)*I9477</f>
        <v/>
      </c>
      <c r="N9477">
        <f>L9477-M9477</f>
        <v/>
      </c>
    </row>
    <row r="9478">
      <c r="A9478" t="inlineStr">
        <is>
          <t>T1009476</t>
        </is>
      </c>
      <c r="B9478" t="inlineStr">
        <is>
          <t>2025-01-26</t>
        </is>
      </c>
      <c r="C9478" t="inlineStr">
        <is>
          <t>S007</t>
        </is>
      </c>
      <c r="D9478" t="inlineStr">
        <is>
          <t>Store_007</t>
        </is>
      </c>
      <c r="E9478" t="inlineStr">
        <is>
          <t>East</t>
        </is>
      </c>
      <c r="F9478" t="inlineStr">
        <is>
          <t>P0029</t>
        </is>
      </c>
      <c r="G9478" t="inlineStr">
        <is>
          <t>Prod_0029</t>
        </is>
      </c>
      <c r="H9478" t="inlineStr">
        <is>
          <t>Clothing</t>
        </is>
      </c>
      <c r="I9478" t="n">
        <v>6</v>
      </c>
      <c r="J9478" t="n">
        <v>630.2</v>
      </c>
      <c r="K9478" t="n">
        <v>0.1</v>
      </c>
      <c r="L9478">
        <f>I9478*J9478*(1-K9478)</f>
        <v/>
      </c>
      <c r="M9478">
        <f>VLOOKUP(F9478,Products!A:D,4,FALSE)*I9478</f>
        <v/>
      </c>
      <c r="N9478">
        <f>L9478-M9478</f>
        <v/>
      </c>
    </row>
    <row r="9479">
      <c r="A9479" t="inlineStr">
        <is>
          <t>T1009477</t>
        </is>
      </c>
      <c r="B9479" t="inlineStr">
        <is>
          <t>2024-03-06</t>
        </is>
      </c>
      <c r="C9479" t="inlineStr">
        <is>
          <t>S030</t>
        </is>
      </c>
      <c r="D9479" t="inlineStr">
        <is>
          <t>Store_030</t>
        </is>
      </c>
      <c r="E9479" t="inlineStr">
        <is>
          <t>North</t>
        </is>
      </c>
      <c r="F9479" t="inlineStr">
        <is>
          <t>P0024</t>
        </is>
      </c>
      <c r="G9479" t="inlineStr">
        <is>
          <t>Prod_0024</t>
        </is>
      </c>
      <c r="H9479" t="inlineStr">
        <is>
          <t>Clothing</t>
        </is>
      </c>
      <c r="I9479" t="n">
        <v>6</v>
      </c>
      <c r="J9479" t="n">
        <v>91.48999999999999</v>
      </c>
      <c r="K9479" t="n">
        <v>0</v>
      </c>
      <c r="L9479">
        <f>I9479*J9479*(1-K9479)</f>
        <v/>
      </c>
      <c r="M9479">
        <f>VLOOKUP(F9479,Products!A:D,4,FALSE)*I9479</f>
        <v/>
      </c>
      <c r="N9479">
        <f>L9479-M9479</f>
        <v/>
      </c>
    </row>
    <row r="9480">
      <c r="A9480" t="inlineStr">
        <is>
          <t>T1009478</t>
        </is>
      </c>
      <c r="B9480" t="inlineStr">
        <is>
          <t>2024-05-30</t>
        </is>
      </c>
      <c r="C9480" t="inlineStr">
        <is>
          <t>S013</t>
        </is>
      </c>
      <c r="D9480" t="inlineStr">
        <is>
          <t>Store_013</t>
        </is>
      </c>
      <c r="E9480" t="inlineStr">
        <is>
          <t>North</t>
        </is>
      </c>
      <c r="F9480" t="inlineStr">
        <is>
          <t>P0176</t>
        </is>
      </c>
      <c r="G9480" t="inlineStr">
        <is>
          <t>Prod_0176</t>
        </is>
      </c>
      <c r="H9480" t="inlineStr">
        <is>
          <t>Food</t>
        </is>
      </c>
      <c r="I9480" t="n">
        <v>7</v>
      </c>
      <c r="J9480" t="n">
        <v>649.96</v>
      </c>
      <c r="K9480" t="n">
        <v>0</v>
      </c>
      <c r="L9480">
        <f>I9480*J9480*(1-K9480)</f>
        <v/>
      </c>
      <c r="M9480">
        <f>VLOOKUP(F9480,Products!A:D,4,FALSE)*I9480</f>
        <v/>
      </c>
      <c r="N9480">
        <f>L9480-M9480</f>
        <v/>
      </c>
    </row>
    <row r="9481">
      <c r="A9481" t="inlineStr">
        <is>
          <t>T1009479</t>
        </is>
      </c>
      <c r="B9481" t="inlineStr">
        <is>
          <t>2024-06-08</t>
        </is>
      </c>
      <c r="C9481" t="inlineStr">
        <is>
          <t>S025</t>
        </is>
      </c>
      <c r="D9481" t="inlineStr">
        <is>
          <t>Store_025</t>
        </is>
      </c>
      <c r="E9481" t="inlineStr">
        <is>
          <t>Central</t>
        </is>
      </c>
      <c r="F9481" t="inlineStr">
        <is>
          <t>P0104</t>
        </is>
      </c>
      <c r="G9481" t="inlineStr">
        <is>
          <t>Prod_0104</t>
        </is>
      </c>
      <c r="H9481" t="inlineStr">
        <is>
          <t>Clothing</t>
        </is>
      </c>
      <c r="I9481" t="n">
        <v>1</v>
      </c>
      <c r="J9481" t="n">
        <v>703</v>
      </c>
      <c r="K9481" t="n">
        <v>0</v>
      </c>
      <c r="L9481">
        <f>I9481*J9481*(1-K9481)</f>
        <v/>
      </c>
      <c r="M9481">
        <f>VLOOKUP(F9481,Products!A:D,4,FALSE)*I9481</f>
        <v/>
      </c>
      <c r="N9481">
        <f>L9481-M9481</f>
        <v/>
      </c>
    </row>
    <row r="9482">
      <c r="A9482" t="inlineStr">
        <is>
          <t>T1009480</t>
        </is>
      </c>
      <c r="B9482" t="inlineStr">
        <is>
          <t>2024-02-03</t>
        </is>
      </c>
      <c r="C9482" t="inlineStr">
        <is>
          <t>S015</t>
        </is>
      </c>
      <c r="D9482" t="inlineStr">
        <is>
          <t>Store_015</t>
        </is>
      </c>
      <c r="E9482" t="inlineStr">
        <is>
          <t>North</t>
        </is>
      </c>
      <c r="F9482" t="inlineStr">
        <is>
          <t>P0151</t>
        </is>
      </c>
      <c r="G9482" t="inlineStr">
        <is>
          <t>Prod_0151</t>
        </is>
      </c>
      <c r="H9482" t="inlineStr">
        <is>
          <t>Food</t>
        </is>
      </c>
      <c r="I9482" t="n">
        <v>7</v>
      </c>
      <c r="J9482" t="n">
        <v>853.46</v>
      </c>
      <c r="K9482" t="n">
        <v>0.15</v>
      </c>
      <c r="L9482">
        <f>I9482*J9482*(1-K9482)</f>
        <v/>
      </c>
      <c r="M9482">
        <f>VLOOKUP(F9482,Products!A:D,4,FALSE)*I9482</f>
        <v/>
      </c>
      <c r="N9482">
        <f>L9482-M9482</f>
        <v/>
      </c>
    </row>
    <row r="9483">
      <c r="A9483" t="inlineStr">
        <is>
          <t>T1009481</t>
        </is>
      </c>
      <c r="B9483" t="inlineStr">
        <is>
          <t>2024-09-18</t>
        </is>
      </c>
      <c r="C9483" t="inlineStr">
        <is>
          <t>S035</t>
        </is>
      </c>
      <c r="D9483" t="inlineStr">
        <is>
          <t>Store_035</t>
        </is>
      </c>
      <c r="E9483" t="inlineStr">
        <is>
          <t>Central</t>
        </is>
      </c>
      <c r="F9483" t="inlineStr">
        <is>
          <t>P0056</t>
        </is>
      </c>
      <c r="G9483" t="inlineStr">
        <is>
          <t>Prod_0056</t>
        </is>
      </c>
      <c r="H9483" t="inlineStr">
        <is>
          <t>Household</t>
        </is>
      </c>
      <c r="I9483" t="n">
        <v>4</v>
      </c>
      <c r="J9483" t="n">
        <v>229.93</v>
      </c>
      <c r="K9483" t="n">
        <v>0</v>
      </c>
      <c r="L9483">
        <f>I9483*J9483*(1-K9483)</f>
        <v/>
      </c>
      <c r="M9483">
        <f>VLOOKUP(F9483,Products!A:D,4,FALSE)*I9483</f>
        <v/>
      </c>
      <c r="N9483">
        <f>L9483-M9483</f>
        <v/>
      </c>
    </row>
    <row r="9484">
      <c r="A9484" t="inlineStr">
        <is>
          <t>T1009482</t>
        </is>
      </c>
      <c r="B9484" t="inlineStr">
        <is>
          <t>2023-06-08</t>
        </is>
      </c>
      <c r="C9484" t="inlineStr">
        <is>
          <t>S032</t>
        </is>
      </c>
      <c r="D9484" t="inlineStr">
        <is>
          <t>Store_032</t>
        </is>
      </c>
      <c r="E9484" t="inlineStr">
        <is>
          <t>Central</t>
        </is>
      </c>
      <c r="F9484" t="inlineStr">
        <is>
          <t>P0160</t>
        </is>
      </c>
      <c r="G9484" t="inlineStr">
        <is>
          <t>Prod_0160</t>
        </is>
      </c>
      <c r="H9484" t="inlineStr">
        <is>
          <t>Food</t>
        </is>
      </c>
      <c r="I9484" t="n">
        <v>8</v>
      </c>
      <c r="J9484" t="n">
        <v>658.73</v>
      </c>
      <c r="K9484" t="n">
        <v>0.15</v>
      </c>
      <c r="L9484">
        <f>I9484*J9484*(1-K9484)</f>
        <v/>
      </c>
      <c r="M9484">
        <f>VLOOKUP(F9484,Products!A:D,4,FALSE)*I9484</f>
        <v/>
      </c>
      <c r="N9484">
        <f>L9484-M9484</f>
        <v/>
      </c>
    </row>
    <row r="9485">
      <c r="A9485" t="inlineStr">
        <is>
          <t>T1009483</t>
        </is>
      </c>
      <c r="B9485" t="inlineStr">
        <is>
          <t>2023-05-12</t>
        </is>
      </c>
      <c r="C9485" t="inlineStr">
        <is>
          <t>S045</t>
        </is>
      </c>
      <c r="D9485" t="inlineStr">
        <is>
          <t>Store_045</t>
        </is>
      </c>
      <c r="E9485" t="inlineStr">
        <is>
          <t>East</t>
        </is>
      </c>
      <c r="F9485" t="inlineStr">
        <is>
          <t>P0088</t>
        </is>
      </c>
      <c r="G9485" t="inlineStr">
        <is>
          <t>Prod_0088</t>
        </is>
      </c>
      <c r="H9485" t="inlineStr">
        <is>
          <t>Toys</t>
        </is>
      </c>
      <c r="I9485" t="n">
        <v>4</v>
      </c>
      <c r="J9485" t="n">
        <v>422.5</v>
      </c>
      <c r="K9485" t="n">
        <v>0</v>
      </c>
      <c r="L9485">
        <f>I9485*J9485*(1-K9485)</f>
        <v/>
      </c>
      <c r="M9485">
        <f>VLOOKUP(F9485,Products!A:D,4,FALSE)*I9485</f>
        <v/>
      </c>
      <c r="N9485">
        <f>L9485-M9485</f>
        <v/>
      </c>
    </row>
    <row r="9486">
      <c r="A9486" t="inlineStr">
        <is>
          <t>T1009484</t>
        </is>
      </c>
      <c r="B9486" t="inlineStr">
        <is>
          <t>2025-08-25</t>
        </is>
      </c>
      <c r="C9486" t="inlineStr">
        <is>
          <t>S018</t>
        </is>
      </c>
      <c r="D9486" t="inlineStr">
        <is>
          <t>Store_018</t>
        </is>
      </c>
      <c r="E9486" t="inlineStr">
        <is>
          <t>South</t>
        </is>
      </c>
      <c r="F9486" t="inlineStr">
        <is>
          <t>P0171</t>
        </is>
      </c>
      <c r="G9486" t="inlineStr">
        <is>
          <t>Prod_0171</t>
        </is>
      </c>
      <c r="H9486" t="inlineStr">
        <is>
          <t>Household</t>
        </is>
      </c>
      <c r="I9486" t="n">
        <v>5</v>
      </c>
      <c r="J9486" t="n">
        <v>371.2</v>
      </c>
      <c r="K9486" t="n">
        <v>0.1</v>
      </c>
      <c r="L9486">
        <f>I9486*J9486*(1-K9486)</f>
        <v/>
      </c>
      <c r="M9486">
        <f>VLOOKUP(F9486,Products!A:D,4,FALSE)*I9486</f>
        <v/>
      </c>
      <c r="N9486">
        <f>L9486-M9486</f>
        <v/>
      </c>
    </row>
    <row r="9487">
      <c r="A9487" t="inlineStr">
        <is>
          <t>T1009485</t>
        </is>
      </c>
      <c r="B9487" t="inlineStr">
        <is>
          <t>2023-06-01</t>
        </is>
      </c>
      <c r="C9487" t="inlineStr">
        <is>
          <t>S037</t>
        </is>
      </c>
      <c r="D9487" t="inlineStr">
        <is>
          <t>Store_037</t>
        </is>
      </c>
      <c r="E9487" t="inlineStr">
        <is>
          <t>East</t>
        </is>
      </c>
      <c r="F9487" t="inlineStr">
        <is>
          <t>P0122</t>
        </is>
      </c>
      <c r="G9487" t="inlineStr">
        <is>
          <t>Prod_0122</t>
        </is>
      </c>
      <c r="H9487" t="inlineStr">
        <is>
          <t>Beverages</t>
        </is>
      </c>
      <c r="I9487" t="n">
        <v>9</v>
      </c>
      <c r="J9487" t="n">
        <v>803.03</v>
      </c>
      <c r="K9487" t="n">
        <v>0.05</v>
      </c>
      <c r="L9487">
        <f>I9487*J9487*(1-K9487)</f>
        <v/>
      </c>
      <c r="M9487">
        <f>VLOOKUP(F9487,Products!A:D,4,FALSE)*I9487</f>
        <v/>
      </c>
      <c r="N9487">
        <f>L9487-M9487</f>
        <v/>
      </c>
    </row>
    <row r="9488">
      <c r="A9488" t="inlineStr">
        <is>
          <t>T1009486</t>
        </is>
      </c>
      <c r="B9488" t="inlineStr">
        <is>
          <t>2025-06-24</t>
        </is>
      </c>
      <c r="C9488" t="inlineStr">
        <is>
          <t>S020</t>
        </is>
      </c>
      <c r="D9488" t="inlineStr">
        <is>
          <t>Store_020</t>
        </is>
      </c>
      <c r="E9488" t="inlineStr">
        <is>
          <t>West</t>
        </is>
      </c>
      <c r="F9488" t="inlineStr">
        <is>
          <t>P0188</t>
        </is>
      </c>
      <c r="G9488" t="inlineStr">
        <is>
          <t>Prod_0188</t>
        </is>
      </c>
      <c r="H9488" t="inlineStr">
        <is>
          <t>Food</t>
        </is>
      </c>
      <c r="I9488" t="n">
        <v>1</v>
      </c>
      <c r="J9488" t="n">
        <v>569.15</v>
      </c>
      <c r="K9488" t="n">
        <v>0.15</v>
      </c>
      <c r="L9488">
        <f>I9488*J9488*(1-K9488)</f>
        <v/>
      </c>
      <c r="M9488">
        <f>VLOOKUP(F9488,Products!A:D,4,FALSE)*I9488</f>
        <v/>
      </c>
      <c r="N9488">
        <f>L9488-M9488</f>
        <v/>
      </c>
    </row>
    <row r="9489">
      <c r="A9489" t="inlineStr">
        <is>
          <t>T1009487</t>
        </is>
      </c>
      <c r="B9489" t="inlineStr">
        <is>
          <t>2024-02-26</t>
        </is>
      </c>
      <c r="C9489" t="inlineStr">
        <is>
          <t>S007</t>
        </is>
      </c>
      <c r="D9489" t="inlineStr">
        <is>
          <t>Store_007</t>
        </is>
      </c>
      <c r="E9489" t="inlineStr">
        <is>
          <t>East</t>
        </is>
      </c>
      <c r="F9489" t="inlineStr">
        <is>
          <t>P0038</t>
        </is>
      </c>
      <c r="G9489" t="inlineStr">
        <is>
          <t>Prod_0038</t>
        </is>
      </c>
      <c r="H9489" t="inlineStr">
        <is>
          <t>Beverages</t>
        </is>
      </c>
      <c r="I9489" t="n">
        <v>2</v>
      </c>
      <c r="J9489" t="n">
        <v>755.63</v>
      </c>
      <c r="K9489" t="n">
        <v>0.15</v>
      </c>
      <c r="L9489">
        <f>I9489*J9489*(1-K9489)</f>
        <v/>
      </c>
      <c r="M9489">
        <f>VLOOKUP(F9489,Products!A:D,4,FALSE)*I9489</f>
        <v/>
      </c>
      <c r="N9489">
        <f>L9489-M9489</f>
        <v/>
      </c>
    </row>
    <row r="9490">
      <c r="A9490" t="inlineStr">
        <is>
          <t>T1009488</t>
        </is>
      </c>
      <c r="B9490" t="inlineStr">
        <is>
          <t>2023-03-01</t>
        </is>
      </c>
      <c r="C9490" t="inlineStr">
        <is>
          <t>S027</t>
        </is>
      </c>
      <c r="D9490" t="inlineStr">
        <is>
          <t>Store_027</t>
        </is>
      </c>
      <c r="E9490" t="inlineStr">
        <is>
          <t>South</t>
        </is>
      </c>
      <c r="F9490" t="inlineStr">
        <is>
          <t>P0009</t>
        </is>
      </c>
      <c r="G9490" t="inlineStr">
        <is>
          <t>Prod_0009</t>
        </is>
      </c>
      <c r="H9490" t="inlineStr">
        <is>
          <t>Toys</t>
        </is>
      </c>
      <c r="I9490" t="n">
        <v>5</v>
      </c>
      <c r="J9490" t="n">
        <v>715.6799999999999</v>
      </c>
      <c r="K9490" t="n">
        <v>0</v>
      </c>
      <c r="L9490">
        <f>I9490*J9490*(1-K9490)</f>
        <v/>
      </c>
      <c r="M9490">
        <f>VLOOKUP(F9490,Products!A:D,4,FALSE)*I9490</f>
        <v/>
      </c>
      <c r="N9490">
        <f>L9490-M9490</f>
        <v/>
      </c>
    </row>
    <row r="9491">
      <c r="A9491" t="inlineStr">
        <is>
          <t>T1009489</t>
        </is>
      </c>
      <c r="B9491" t="inlineStr">
        <is>
          <t>2025-02-13</t>
        </is>
      </c>
      <c r="C9491" t="inlineStr">
        <is>
          <t>S050</t>
        </is>
      </c>
      <c r="D9491" t="inlineStr">
        <is>
          <t>Store_050</t>
        </is>
      </c>
      <c r="E9491" t="inlineStr">
        <is>
          <t>South</t>
        </is>
      </c>
      <c r="F9491" t="inlineStr">
        <is>
          <t>P0169</t>
        </is>
      </c>
      <c r="G9491" t="inlineStr">
        <is>
          <t>Prod_0169</t>
        </is>
      </c>
      <c r="H9491" t="inlineStr">
        <is>
          <t>Beverages</t>
        </is>
      </c>
      <c r="I9491" t="n">
        <v>7</v>
      </c>
      <c r="J9491" t="n">
        <v>833.72</v>
      </c>
      <c r="K9491" t="n">
        <v>0.1</v>
      </c>
      <c r="L9491">
        <f>I9491*J9491*(1-K9491)</f>
        <v/>
      </c>
      <c r="M9491">
        <f>VLOOKUP(F9491,Products!A:D,4,FALSE)*I9491</f>
        <v/>
      </c>
      <c r="N9491">
        <f>L9491-M9491</f>
        <v/>
      </c>
    </row>
    <row r="9492">
      <c r="A9492" t="inlineStr">
        <is>
          <t>T1009490</t>
        </is>
      </c>
      <c r="B9492" t="inlineStr">
        <is>
          <t>2023-07-21</t>
        </is>
      </c>
      <c r="C9492" t="inlineStr">
        <is>
          <t>S044</t>
        </is>
      </c>
      <c r="D9492" t="inlineStr">
        <is>
          <t>Store_044</t>
        </is>
      </c>
      <c r="E9492" t="inlineStr">
        <is>
          <t>North</t>
        </is>
      </c>
      <c r="F9492" t="inlineStr">
        <is>
          <t>P0137</t>
        </is>
      </c>
      <c r="G9492" t="inlineStr">
        <is>
          <t>Prod_0137</t>
        </is>
      </c>
      <c r="H9492" t="inlineStr">
        <is>
          <t>Electronics</t>
        </is>
      </c>
      <c r="I9492" t="n">
        <v>1</v>
      </c>
      <c r="J9492" t="n">
        <v>161.71</v>
      </c>
      <c r="K9492" t="n">
        <v>0</v>
      </c>
      <c r="L9492">
        <f>I9492*J9492*(1-K9492)</f>
        <v/>
      </c>
      <c r="M9492">
        <f>VLOOKUP(F9492,Products!A:D,4,FALSE)*I9492</f>
        <v/>
      </c>
      <c r="N9492">
        <f>L9492-M9492</f>
        <v/>
      </c>
    </row>
    <row r="9493">
      <c r="A9493" t="inlineStr">
        <is>
          <t>T1009491</t>
        </is>
      </c>
      <c r="B9493" t="inlineStr">
        <is>
          <t>2023-03-14</t>
        </is>
      </c>
      <c r="C9493" t="inlineStr">
        <is>
          <t>S045</t>
        </is>
      </c>
      <c r="D9493" t="inlineStr">
        <is>
          <t>Store_045</t>
        </is>
      </c>
      <c r="E9493" t="inlineStr">
        <is>
          <t>East</t>
        </is>
      </c>
      <c r="F9493" t="inlineStr">
        <is>
          <t>P0036</t>
        </is>
      </c>
      <c r="G9493" t="inlineStr">
        <is>
          <t>Prod_0036</t>
        </is>
      </c>
      <c r="H9493" t="inlineStr">
        <is>
          <t>Clothing</t>
        </is>
      </c>
      <c r="I9493" t="n">
        <v>7</v>
      </c>
      <c r="J9493" t="n">
        <v>519.34</v>
      </c>
      <c r="K9493" t="n">
        <v>0</v>
      </c>
      <c r="L9493">
        <f>I9493*J9493*(1-K9493)</f>
        <v/>
      </c>
      <c r="M9493">
        <f>VLOOKUP(F9493,Products!A:D,4,FALSE)*I9493</f>
        <v/>
      </c>
      <c r="N9493">
        <f>L9493-M9493</f>
        <v/>
      </c>
    </row>
    <row r="9494">
      <c r="A9494" t="inlineStr">
        <is>
          <t>T1009492</t>
        </is>
      </c>
      <c r="B9494" t="inlineStr">
        <is>
          <t>2025-08-28</t>
        </is>
      </c>
      <c r="C9494" t="inlineStr">
        <is>
          <t>S048</t>
        </is>
      </c>
      <c r="D9494" t="inlineStr">
        <is>
          <t>Store_048</t>
        </is>
      </c>
      <c r="E9494" t="inlineStr">
        <is>
          <t>South</t>
        </is>
      </c>
      <c r="F9494" t="inlineStr">
        <is>
          <t>P0109</t>
        </is>
      </c>
      <c r="G9494" t="inlineStr">
        <is>
          <t>Prod_0109</t>
        </is>
      </c>
      <c r="H9494" t="inlineStr">
        <is>
          <t>Beverages</t>
        </is>
      </c>
      <c r="I9494" t="n">
        <v>7</v>
      </c>
      <c r="J9494" t="n">
        <v>568</v>
      </c>
      <c r="K9494" t="n">
        <v>0</v>
      </c>
      <c r="L9494">
        <f>I9494*J9494*(1-K9494)</f>
        <v/>
      </c>
      <c r="M9494">
        <f>VLOOKUP(F9494,Products!A:D,4,FALSE)*I9494</f>
        <v/>
      </c>
      <c r="N9494">
        <f>L9494-M9494</f>
        <v/>
      </c>
    </row>
    <row r="9495">
      <c r="A9495" t="inlineStr">
        <is>
          <t>T1009493</t>
        </is>
      </c>
      <c r="B9495" t="inlineStr">
        <is>
          <t>2024-10-15</t>
        </is>
      </c>
      <c r="C9495" t="inlineStr">
        <is>
          <t>S002</t>
        </is>
      </c>
      <c r="D9495" t="inlineStr">
        <is>
          <t>Store_002</t>
        </is>
      </c>
      <c r="E9495" t="inlineStr">
        <is>
          <t>South</t>
        </is>
      </c>
      <c r="F9495" t="inlineStr">
        <is>
          <t>P0029</t>
        </is>
      </c>
      <c r="G9495" t="inlineStr">
        <is>
          <t>Prod_0029</t>
        </is>
      </c>
      <c r="H9495" t="inlineStr">
        <is>
          <t>Clothing</t>
        </is>
      </c>
      <c r="I9495" t="n">
        <v>5</v>
      </c>
      <c r="J9495" t="n">
        <v>595.11</v>
      </c>
      <c r="K9495" t="n">
        <v>0.1</v>
      </c>
      <c r="L9495">
        <f>I9495*J9495*(1-K9495)</f>
        <v/>
      </c>
      <c r="M9495">
        <f>VLOOKUP(F9495,Products!A:D,4,FALSE)*I9495</f>
        <v/>
      </c>
      <c r="N9495">
        <f>L9495-M9495</f>
        <v/>
      </c>
    </row>
    <row r="9496">
      <c r="A9496" t="inlineStr">
        <is>
          <t>T1009494</t>
        </is>
      </c>
      <c r="B9496" t="inlineStr">
        <is>
          <t>2024-01-13</t>
        </is>
      </c>
      <c r="C9496" t="inlineStr">
        <is>
          <t>S036</t>
        </is>
      </c>
      <c r="D9496" t="inlineStr">
        <is>
          <t>Store_036</t>
        </is>
      </c>
      <c r="E9496" t="inlineStr">
        <is>
          <t>Central</t>
        </is>
      </c>
      <c r="F9496" t="inlineStr">
        <is>
          <t>P0153</t>
        </is>
      </c>
      <c r="G9496" t="inlineStr">
        <is>
          <t>Prod_0153</t>
        </is>
      </c>
      <c r="H9496" t="inlineStr">
        <is>
          <t>Clothing</t>
        </is>
      </c>
      <c r="I9496" t="n">
        <v>3</v>
      </c>
      <c r="J9496" t="n">
        <v>127.75</v>
      </c>
      <c r="K9496" t="n">
        <v>0</v>
      </c>
      <c r="L9496">
        <f>I9496*J9496*(1-K9496)</f>
        <v/>
      </c>
      <c r="M9496">
        <f>VLOOKUP(F9496,Products!A:D,4,FALSE)*I9496</f>
        <v/>
      </c>
      <c r="N9496">
        <f>L9496-M9496</f>
        <v/>
      </c>
    </row>
    <row r="9497">
      <c r="A9497" t="inlineStr">
        <is>
          <t>T1009495</t>
        </is>
      </c>
      <c r="B9497" t="inlineStr">
        <is>
          <t>2024-05-22</t>
        </is>
      </c>
      <c r="C9497" t="inlineStr">
        <is>
          <t>S005</t>
        </is>
      </c>
      <c r="D9497" t="inlineStr">
        <is>
          <t>Store_005</t>
        </is>
      </c>
      <c r="E9497" t="inlineStr">
        <is>
          <t>Central</t>
        </is>
      </c>
      <c r="F9497" t="inlineStr">
        <is>
          <t>P0182</t>
        </is>
      </c>
      <c r="G9497" t="inlineStr">
        <is>
          <t>Prod_0182</t>
        </is>
      </c>
      <c r="H9497" t="inlineStr">
        <is>
          <t>Electronics</t>
        </is>
      </c>
      <c r="I9497" t="n">
        <v>2</v>
      </c>
      <c r="J9497" t="n">
        <v>820.16</v>
      </c>
      <c r="K9497" t="n">
        <v>0</v>
      </c>
      <c r="L9497">
        <f>I9497*J9497*(1-K9497)</f>
        <v/>
      </c>
      <c r="M9497">
        <f>VLOOKUP(F9497,Products!A:D,4,FALSE)*I9497</f>
        <v/>
      </c>
      <c r="N9497">
        <f>L9497-M9497</f>
        <v/>
      </c>
    </row>
    <row r="9498">
      <c r="A9498" t="inlineStr">
        <is>
          <t>T1009496</t>
        </is>
      </c>
      <c r="B9498" t="inlineStr">
        <is>
          <t>2024-02-27</t>
        </is>
      </c>
      <c r="C9498" t="inlineStr">
        <is>
          <t>S049</t>
        </is>
      </c>
      <c r="D9498" t="inlineStr">
        <is>
          <t>Store_049</t>
        </is>
      </c>
      <c r="E9498" t="inlineStr">
        <is>
          <t>North</t>
        </is>
      </c>
      <c r="F9498" t="inlineStr">
        <is>
          <t>P0103</t>
        </is>
      </c>
      <c r="G9498" t="inlineStr">
        <is>
          <t>Prod_0103</t>
        </is>
      </c>
      <c r="H9498" t="inlineStr">
        <is>
          <t>Stationery</t>
        </is>
      </c>
      <c r="I9498" t="n">
        <v>5</v>
      </c>
      <c r="J9498" t="n">
        <v>674.84</v>
      </c>
      <c r="K9498" t="n">
        <v>0.05</v>
      </c>
      <c r="L9498">
        <f>I9498*J9498*(1-K9498)</f>
        <v/>
      </c>
      <c r="M9498">
        <f>VLOOKUP(F9498,Products!A:D,4,FALSE)*I9498</f>
        <v/>
      </c>
      <c r="N9498">
        <f>L9498-M9498</f>
        <v/>
      </c>
    </row>
    <row r="9499">
      <c r="A9499" t="inlineStr">
        <is>
          <t>T1009497</t>
        </is>
      </c>
      <c r="B9499" t="inlineStr">
        <is>
          <t>2023-09-07</t>
        </is>
      </c>
      <c r="C9499" t="inlineStr">
        <is>
          <t>S018</t>
        </is>
      </c>
      <c r="D9499" t="inlineStr">
        <is>
          <t>Store_018</t>
        </is>
      </c>
      <c r="E9499" t="inlineStr">
        <is>
          <t>South</t>
        </is>
      </c>
      <c r="F9499" t="inlineStr">
        <is>
          <t>P0073</t>
        </is>
      </c>
      <c r="G9499" t="inlineStr">
        <is>
          <t>Prod_0073</t>
        </is>
      </c>
      <c r="H9499" t="inlineStr">
        <is>
          <t>Food</t>
        </is>
      </c>
      <c r="I9499" t="n">
        <v>5</v>
      </c>
      <c r="J9499" t="n">
        <v>517.0700000000001</v>
      </c>
      <c r="K9499" t="n">
        <v>0</v>
      </c>
      <c r="L9499">
        <f>I9499*J9499*(1-K9499)</f>
        <v/>
      </c>
      <c r="M9499">
        <f>VLOOKUP(F9499,Products!A:D,4,FALSE)*I9499</f>
        <v/>
      </c>
      <c r="N9499">
        <f>L9499-M9499</f>
        <v/>
      </c>
    </row>
    <row r="9500">
      <c r="A9500" t="inlineStr">
        <is>
          <t>T1009498</t>
        </is>
      </c>
      <c r="B9500" t="inlineStr">
        <is>
          <t>2023-07-25</t>
        </is>
      </c>
      <c r="C9500" t="inlineStr">
        <is>
          <t>S016</t>
        </is>
      </c>
      <c r="D9500" t="inlineStr">
        <is>
          <t>Store_016</t>
        </is>
      </c>
      <c r="E9500" t="inlineStr">
        <is>
          <t>West</t>
        </is>
      </c>
      <c r="F9500" t="inlineStr">
        <is>
          <t>P0014</t>
        </is>
      </c>
      <c r="G9500" t="inlineStr">
        <is>
          <t>Prod_0014</t>
        </is>
      </c>
      <c r="H9500" t="inlineStr">
        <is>
          <t>Clothing</t>
        </is>
      </c>
      <c r="I9500" t="n">
        <v>1</v>
      </c>
      <c r="J9500" t="n">
        <v>277</v>
      </c>
      <c r="K9500" t="n">
        <v>0</v>
      </c>
      <c r="L9500">
        <f>I9500*J9500*(1-K9500)</f>
        <v/>
      </c>
      <c r="M9500">
        <f>VLOOKUP(F9500,Products!A:D,4,FALSE)*I9500</f>
        <v/>
      </c>
      <c r="N9500">
        <f>L9500-M9500</f>
        <v/>
      </c>
    </row>
    <row r="9501">
      <c r="A9501" t="inlineStr">
        <is>
          <t>T1009499</t>
        </is>
      </c>
      <c r="B9501" t="inlineStr">
        <is>
          <t>2023-07-12</t>
        </is>
      </c>
      <c r="C9501" t="inlineStr">
        <is>
          <t>S006</t>
        </is>
      </c>
      <c r="D9501" t="inlineStr">
        <is>
          <t>Store_006</t>
        </is>
      </c>
      <c r="E9501" t="inlineStr">
        <is>
          <t>East</t>
        </is>
      </c>
      <c r="F9501" t="inlineStr">
        <is>
          <t>P0180</t>
        </is>
      </c>
      <c r="G9501" t="inlineStr">
        <is>
          <t>Prod_0180</t>
        </is>
      </c>
      <c r="H9501" t="inlineStr">
        <is>
          <t>Clothing</t>
        </is>
      </c>
      <c r="I9501" t="n">
        <v>3</v>
      </c>
      <c r="J9501" t="n">
        <v>449.9</v>
      </c>
      <c r="K9501" t="n">
        <v>0.1</v>
      </c>
      <c r="L9501">
        <f>I9501*J9501*(1-K9501)</f>
        <v/>
      </c>
      <c r="M9501">
        <f>VLOOKUP(F9501,Products!A:D,4,FALSE)*I9501</f>
        <v/>
      </c>
      <c r="N9501">
        <f>L9501-M9501</f>
        <v/>
      </c>
    </row>
    <row r="9502">
      <c r="A9502" t="inlineStr">
        <is>
          <t>T1009500</t>
        </is>
      </c>
      <c r="B9502" t="inlineStr">
        <is>
          <t>2024-05-20</t>
        </is>
      </c>
      <c r="C9502" t="inlineStr">
        <is>
          <t>S029</t>
        </is>
      </c>
      <c r="D9502" t="inlineStr">
        <is>
          <t>Store_029</t>
        </is>
      </c>
      <c r="E9502" t="inlineStr">
        <is>
          <t>South</t>
        </is>
      </c>
      <c r="F9502" t="inlineStr">
        <is>
          <t>P0048</t>
        </is>
      </c>
      <c r="G9502" t="inlineStr">
        <is>
          <t>Prod_0048</t>
        </is>
      </c>
      <c r="H9502" t="inlineStr">
        <is>
          <t>Toys</t>
        </is>
      </c>
      <c r="I9502" t="n">
        <v>9</v>
      </c>
      <c r="J9502" t="n">
        <v>236.76</v>
      </c>
      <c r="K9502" t="n">
        <v>0.05</v>
      </c>
      <c r="L9502">
        <f>I9502*J9502*(1-K9502)</f>
        <v/>
      </c>
      <c r="M9502">
        <f>VLOOKUP(F9502,Products!A:D,4,FALSE)*I9502</f>
        <v/>
      </c>
      <c r="N9502">
        <f>L9502-M9502</f>
        <v/>
      </c>
    </row>
    <row r="9503">
      <c r="A9503" t="inlineStr">
        <is>
          <t>T1009501</t>
        </is>
      </c>
      <c r="B9503" t="inlineStr">
        <is>
          <t>2025-06-05</t>
        </is>
      </c>
      <c r="C9503" t="inlineStr">
        <is>
          <t>S003</t>
        </is>
      </c>
      <c r="D9503" t="inlineStr">
        <is>
          <t>Store_003</t>
        </is>
      </c>
      <c r="E9503" t="inlineStr">
        <is>
          <t>North</t>
        </is>
      </c>
      <c r="F9503" t="inlineStr">
        <is>
          <t>P0072</t>
        </is>
      </c>
      <c r="G9503" t="inlineStr">
        <is>
          <t>Prod_0072</t>
        </is>
      </c>
      <c r="H9503" t="inlineStr">
        <is>
          <t>Food</t>
        </is>
      </c>
      <c r="I9503" t="n">
        <v>9</v>
      </c>
      <c r="J9503" t="n">
        <v>750.64</v>
      </c>
      <c r="K9503" t="n">
        <v>0</v>
      </c>
      <c r="L9503">
        <f>I9503*J9503*(1-K9503)</f>
        <v/>
      </c>
      <c r="M9503">
        <f>VLOOKUP(F9503,Products!A:D,4,FALSE)*I9503</f>
        <v/>
      </c>
      <c r="N9503">
        <f>L9503-M9503</f>
        <v/>
      </c>
    </row>
    <row r="9504">
      <c r="A9504" t="inlineStr">
        <is>
          <t>T1009502</t>
        </is>
      </c>
      <c r="B9504" t="inlineStr">
        <is>
          <t>2024-05-04</t>
        </is>
      </c>
      <c r="C9504" t="inlineStr">
        <is>
          <t>S033</t>
        </is>
      </c>
      <c r="D9504" t="inlineStr">
        <is>
          <t>Store_033</t>
        </is>
      </c>
      <c r="E9504" t="inlineStr">
        <is>
          <t>North</t>
        </is>
      </c>
      <c r="F9504" t="inlineStr">
        <is>
          <t>P0064</t>
        </is>
      </c>
      <c r="G9504" t="inlineStr">
        <is>
          <t>Prod_0064</t>
        </is>
      </c>
      <c r="H9504" t="inlineStr">
        <is>
          <t>Beverages</t>
        </is>
      </c>
      <c r="I9504" t="n">
        <v>2</v>
      </c>
      <c r="J9504" t="n">
        <v>651.87</v>
      </c>
      <c r="K9504" t="n">
        <v>0</v>
      </c>
      <c r="L9504">
        <f>I9504*J9504*(1-K9504)</f>
        <v/>
      </c>
      <c r="M9504">
        <f>VLOOKUP(F9504,Products!A:D,4,FALSE)*I9504</f>
        <v/>
      </c>
      <c r="N9504">
        <f>L9504-M9504</f>
        <v/>
      </c>
    </row>
    <row r="9505">
      <c r="A9505" t="inlineStr">
        <is>
          <t>T1009503</t>
        </is>
      </c>
      <c r="B9505" t="inlineStr">
        <is>
          <t>2023-12-24</t>
        </is>
      </c>
      <c r="C9505" t="inlineStr">
        <is>
          <t>S050</t>
        </is>
      </c>
      <c r="D9505" t="inlineStr">
        <is>
          <t>Store_050</t>
        </is>
      </c>
      <c r="E9505" t="inlineStr">
        <is>
          <t>South</t>
        </is>
      </c>
      <c r="F9505" t="inlineStr">
        <is>
          <t>P0135</t>
        </is>
      </c>
      <c r="G9505" t="inlineStr">
        <is>
          <t>Prod_0135</t>
        </is>
      </c>
      <c r="H9505" t="inlineStr">
        <is>
          <t>Food</t>
        </is>
      </c>
      <c r="I9505" t="n">
        <v>9</v>
      </c>
      <c r="J9505" t="n">
        <v>106.79</v>
      </c>
      <c r="K9505" t="n">
        <v>0.1</v>
      </c>
      <c r="L9505">
        <f>I9505*J9505*(1-K9505)</f>
        <v/>
      </c>
      <c r="M9505">
        <f>VLOOKUP(F9505,Products!A:D,4,FALSE)*I9505</f>
        <v/>
      </c>
      <c r="N9505">
        <f>L9505-M9505</f>
        <v/>
      </c>
    </row>
    <row r="9506">
      <c r="A9506" t="inlineStr">
        <is>
          <t>T1009504</t>
        </is>
      </c>
      <c r="B9506" t="inlineStr">
        <is>
          <t>2025-04-27</t>
        </is>
      </c>
      <c r="C9506" t="inlineStr">
        <is>
          <t>S023</t>
        </is>
      </c>
      <c r="D9506" t="inlineStr">
        <is>
          <t>Store_023</t>
        </is>
      </c>
      <c r="E9506" t="inlineStr">
        <is>
          <t>South</t>
        </is>
      </c>
      <c r="F9506" t="inlineStr">
        <is>
          <t>P0149</t>
        </is>
      </c>
      <c r="G9506" t="inlineStr">
        <is>
          <t>Prod_0149</t>
        </is>
      </c>
      <c r="H9506" t="inlineStr">
        <is>
          <t>Toys</t>
        </is>
      </c>
      <c r="I9506" t="n">
        <v>2</v>
      </c>
      <c r="J9506" t="n">
        <v>66.70999999999999</v>
      </c>
      <c r="K9506" t="n">
        <v>0</v>
      </c>
      <c r="L9506">
        <f>I9506*J9506*(1-K9506)</f>
        <v/>
      </c>
      <c r="M9506">
        <f>VLOOKUP(F9506,Products!A:D,4,FALSE)*I9506</f>
        <v/>
      </c>
      <c r="N9506">
        <f>L9506-M9506</f>
        <v/>
      </c>
    </row>
    <row r="9507">
      <c r="A9507" t="inlineStr">
        <is>
          <t>T1009505</t>
        </is>
      </c>
      <c r="B9507" t="inlineStr">
        <is>
          <t>2024-05-06</t>
        </is>
      </c>
      <c r="C9507" t="inlineStr">
        <is>
          <t>S023</t>
        </is>
      </c>
      <c r="D9507" t="inlineStr">
        <is>
          <t>Store_023</t>
        </is>
      </c>
      <c r="E9507" t="inlineStr">
        <is>
          <t>South</t>
        </is>
      </c>
      <c r="F9507" t="inlineStr">
        <is>
          <t>P0105</t>
        </is>
      </c>
      <c r="G9507" t="inlineStr">
        <is>
          <t>Prod_0105</t>
        </is>
      </c>
      <c r="H9507" t="inlineStr">
        <is>
          <t>Electronics</t>
        </is>
      </c>
      <c r="I9507" t="n">
        <v>9</v>
      </c>
      <c r="J9507" t="n">
        <v>454.98</v>
      </c>
      <c r="K9507" t="n">
        <v>0</v>
      </c>
      <c r="L9507">
        <f>I9507*J9507*(1-K9507)</f>
        <v/>
      </c>
      <c r="M9507">
        <f>VLOOKUP(F9507,Products!A:D,4,FALSE)*I9507</f>
        <v/>
      </c>
      <c r="N9507">
        <f>L9507-M9507</f>
        <v/>
      </c>
    </row>
    <row r="9508">
      <c r="A9508" t="inlineStr">
        <is>
          <t>T1009506</t>
        </is>
      </c>
      <c r="B9508" t="inlineStr">
        <is>
          <t>2023-04-30</t>
        </is>
      </c>
      <c r="C9508" t="inlineStr">
        <is>
          <t>S042</t>
        </is>
      </c>
      <c r="D9508" t="inlineStr">
        <is>
          <t>Store_042</t>
        </is>
      </c>
      <c r="E9508" t="inlineStr">
        <is>
          <t>Central</t>
        </is>
      </c>
      <c r="F9508" t="inlineStr">
        <is>
          <t>P0076</t>
        </is>
      </c>
      <c r="G9508" t="inlineStr">
        <is>
          <t>Prod_0076</t>
        </is>
      </c>
      <c r="H9508" t="inlineStr">
        <is>
          <t>Clothing</t>
        </is>
      </c>
      <c r="I9508" t="n">
        <v>2</v>
      </c>
      <c r="J9508" t="n">
        <v>336.6</v>
      </c>
      <c r="K9508" t="n">
        <v>0</v>
      </c>
      <c r="L9508">
        <f>I9508*J9508*(1-K9508)</f>
        <v/>
      </c>
      <c r="M9508">
        <f>VLOOKUP(F9508,Products!A:D,4,FALSE)*I9508</f>
        <v/>
      </c>
      <c r="N9508">
        <f>L9508-M9508</f>
        <v/>
      </c>
    </row>
    <row r="9509">
      <c r="A9509" t="inlineStr">
        <is>
          <t>T1009507</t>
        </is>
      </c>
      <c r="B9509" t="inlineStr">
        <is>
          <t>2024-06-10</t>
        </is>
      </c>
      <c r="C9509" t="inlineStr">
        <is>
          <t>S017</t>
        </is>
      </c>
      <c r="D9509" t="inlineStr">
        <is>
          <t>Store_017</t>
        </is>
      </c>
      <c r="E9509" t="inlineStr">
        <is>
          <t>South</t>
        </is>
      </c>
      <c r="F9509" t="inlineStr">
        <is>
          <t>P0020</t>
        </is>
      </c>
      <c r="G9509" t="inlineStr">
        <is>
          <t>Prod_0020</t>
        </is>
      </c>
      <c r="H9509" t="inlineStr">
        <is>
          <t>Beverages</t>
        </is>
      </c>
      <c r="I9509" t="n">
        <v>9</v>
      </c>
      <c r="J9509" t="n">
        <v>624.87</v>
      </c>
      <c r="K9509" t="n">
        <v>0</v>
      </c>
      <c r="L9509">
        <f>I9509*J9509*(1-K9509)</f>
        <v/>
      </c>
      <c r="M9509">
        <f>VLOOKUP(F9509,Products!A:D,4,FALSE)*I9509</f>
        <v/>
      </c>
      <c r="N9509">
        <f>L9509-M9509</f>
        <v/>
      </c>
    </row>
    <row r="9510">
      <c r="A9510" t="inlineStr">
        <is>
          <t>T1009508</t>
        </is>
      </c>
      <c r="B9510" t="inlineStr">
        <is>
          <t>2024-12-09</t>
        </is>
      </c>
      <c r="C9510" t="inlineStr">
        <is>
          <t>S017</t>
        </is>
      </c>
      <c r="D9510" t="inlineStr">
        <is>
          <t>Store_017</t>
        </is>
      </c>
      <c r="E9510" t="inlineStr">
        <is>
          <t>South</t>
        </is>
      </c>
      <c r="F9510" t="inlineStr">
        <is>
          <t>P0086</t>
        </is>
      </c>
      <c r="G9510" t="inlineStr">
        <is>
          <t>Prod_0086</t>
        </is>
      </c>
      <c r="H9510" t="inlineStr">
        <is>
          <t>Stationery</t>
        </is>
      </c>
      <c r="I9510" t="n">
        <v>6</v>
      </c>
      <c r="J9510" t="n">
        <v>1027.84</v>
      </c>
      <c r="K9510" t="n">
        <v>0.05</v>
      </c>
      <c r="L9510">
        <f>I9510*J9510*(1-K9510)</f>
        <v/>
      </c>
      <c r="M9510">
        <f>VLOOKUP(F9510,Products!A:D,4,FALSE)*I9510</f>
        <v/>
      </c>
      <c r="N9510">
        <f>L9510-M9510</f>
        <v/>
      </c>
    </row>
    <row r="9511">
      <c r="A9511" t="inlineStr">
        <is>
          <t>T1009509</t>
        </is>
      </c>
      <c r="B9511" t="inlineStr">
        <is>
          <t>2023-12-06</t>
        </is>
      </c>
      <c r="C9511" t="inlineStr">
        <is>
          <t>S041</t>
        </is>
      </c>
      <c r="D9511" t="inlineStr">
        <is>
          <t>Store_041</t>
        </is>
      </c>
      <c r="E9511" t="inlineStr">
        <is>
          <t>East</t>
        </is>
      </c>
      <c r="F9511" t="inlineStr">
        <is>
          <t>P0008</t>
        </is>
      </c>
      <c r="G9511" t="inlineStr">
        <is>
          <t>Prod_0008</t>
        </is>
      </c>
      <c r="H9511" t="inlineStr">
        <is>
          <t>Electronics</t>
        </is>
      </c>
      <c r="I9511" t="n">
        <v>8</v>
      </c>
      <c r="J9511" t="n">
        <v>331.98</v>
      </c>
      <c r="K9511" t="n">
        <v>0</v>
      </c>
      <c r="L9511">
        <f>I9511*J9511*(1-K9511)</f>
        <v/>
      </c>
      <c r="M9511">
        <f>VLOOKUP(F9511,Products!A:D,4,FALSE)*I9511</f>
        <v/>
      </c>
      <c r="N9511">
        <f>L9511-M9511</f>
        <v/>
      </c>
    </row>
    <row r="9512">
      <c r="A9512" t="inlineStr">
        <is>
          <t>T1009510</t>
        </is>
      </c>
      <c r="B9512" t="inlineStr">
        <is>
          <t>2024-07-22</t>
        </is>
      </c>
      <c r="C9512" t="inlineStr">
        <is>
          <t>S047</t>
        </is>
      </c>
      <c r="D9512" t="inlineStr">
        <is>
          <t>Store_047</t>
        </is>
      </c>
      <c r="E9512" t="inlineStr">
        <is>
          <t>North</t>
        </is>
      </c>
      <c r="F9512" t="inlineStr">
        <is>
          <t>P0022</t>
        </is>
      </c>
      <c r="G9512" t="inlineStr">
        <is>
          <t>Prod_0022</t>
        </is>
      </c>
      <c r="H9512" t="inlineStr">
        <is>
          <t>Beverages</t>
        </is>
      </c>
      <c r="I9512" t="n">
        <v>4</v>
      </c>
      <c r="J9512" t="n">
        <v>182.96</v>
      </c>
      <c r="K9512" t="n">
        <v>0.05</v>
      </c>
      <c r="L9512">
        <f>I9512*J9512*(1-K9512)</f>
        <v/>
      </c>
      <c r="M9512">
        <f>VLOOKUP(F9512,Products!A:D,4,FALSE)*I9512</f>
        <v/>
      </c>
      <c r="N9512">
        <f>L9512-M9512</f>
        <v/>
      </c>
    </row>
    <row r="9513">
      <c r="A9513" t="inlineStr">
        <is>
          <t>T1009511</t>
        </is>
      </c>
      <c r="B9513" t="inlineStr">
        <is>
          <t>2024-12-16</t>
        </is>
      </c>
      <c r="C9513" t="inlineStr">
        <is>
          <t>S021</t>
        </is>
      </c>
      <c r="D9513" t="inlineStr">
        <is>
          <t>Store_021</t>
        </is>
      </c>
      <c r="E9513" t="inlineStr">
        <is>
          <t>North</t>
        </is>
      </c>
      <c r="F9513" t="inlineStr">
        <is>
          <t>P0054</t>
        </is>
      </c>
      <c r="G9513" t="inlineStr">
        <is>
          <t>Prod_0054</t>
        </is>
      </c>
      <c r="H9513" t="inlineStr">
        <is>
          <t>Food</t>
        </is>
      </c>
      <c r="I9513" t="n">
        <v>3</v>
      </c>
      <c r="J9513" t="n">
        <v>568.71</v>
      </c>
      <c r="K9513" t="n">
        <v>0</v>
      </c>
      <c r="L9513">
        <f>I9513*J9513*(1-K9513)</f>
        <v/>
      </c>
      <c r="M9513">
        <f>VLOOKUP(F9513,Products!A:D,4,FALSE)*I9513</f>
        <v/>
      </c>
      <c r="N9513">
        <f>L9513-M9513</f>
        <v/>
      </c>
    </row>
    <row r="9514">
      <c r="A9514" t="inlineStr">
        <is>
          <t>T1009512</t>
        </is>
      </c>
      <c r="B9514" t="inlineStr">
        <is>
          <t>2023-12-07</t>
        </is>
      </c>
      <c r="C9514" t="inlineStr">
        <is>
          <t>S019</t>
        </is>
      </c>
      <c r="D9514" t="inlineStr">
        <is>
          <t>Store_019</t>
        </is>
      </c>
      <c r="E9514" t="inlineStr">
        <is>
          <t>East</t>
        </is>
      </c>
      <c r="F9514" t="inlineStr">
        <is>
          <t>P0077</t>
        </is>
      </c>
      <c r="G9514" t="inlineStr">
        <is>
          <t>Prod_0077</t>
        </is>
      </c>
      <c r="H9514" t="inlineStr">
        <is>
          <t>Beverages</t>
        </is>
      </c>
      <c r="I9514" t="n">
        <v>6</v>
      </c>
      <c r="J9514" t="n">
        <v>38.09</v>
      </c>
      <c r="K9514" t="n">
        <v>0.1</v>
      </c>
      <c r="L9514">
        <f>I9514*J9514*(1-K9514)</f>
        <v/>
      </c>
      <c r="M9514">
        <f>VLOOKUP(F9514,Products!A:D,4,FALSE)*I9514</f>
        <v/>
      </c>
      <c r="N9514">
        <f>L9514-M9514</f>
        <v/>
      </c>
    </row>
    <row r="9515">
      <c r="A9515" t="inlineStr">
        <is>
          <t>T1009513</t>
        </is>
      </c>
      <c r="B9515" t="inlineStr">
        <is>
          <t>2023-03-12</t>
        </is>
      </c>
      <c r="C9515" t="inlineStr">
        <is>
          <t>S005</t>
        </is>
      </c>
      <c r="D9515" t="inlineStr">
        <is>
          <t>Store_005</t>
        </is>
      </c>
      <c r="E9515" t="inlineStr">
        <is>
          <t>Central</t>
        </is>
      </c>
      <c r="F9515" t="inlineStr">
        <is>
          <t>P0110</t>
        </is>
      </c>
      <c r="G9515" t="inlineStr">
        <is>
          <t>Prod_0110</t>
        </is>
      </c>
      <c r="H9515" t="inlineStr">
        <is>
          <t>Stationery</t>
        </is>
      </c>
      <c r="I9515" t="n">
        <v>9</v>
      </c>
      <c r="J9515" t="n">
        <v>61.07</v>
      </c>
      <c r="K9515" t="n">
        <v>0</v>
      </c>
      <c r="L9515">
        <f>I9515*J9515*(1-K9515)</f>
        <v/>
      </c>
      <c r="M9515">
        <f>VLOOKUP(F9515,Products!A:D,4,FALSE)*I9515</f>
        <v/>
      </c>
      <c r="N9515">
        <f>L9515-M9515</f>
        <v/>
      </c>
    </row>
    <row r="9516">
      <c r="A9516" t="inlineStr">
        <is>
          <t>T1009514</t>
        </is>
      </c>
      <c r="B9516" t="inlineStr">
        <is>
          <t>2023-04-29</t>
        </is>
      </c>
      <c r="C9516" t="inlineStr">
        <is>
          <t>S039</t>
        </is>
      </c>
      <c r="D9516" t="inlineStr">
        <is>
          <t>Store_039</t>
        </is>
      </c>
      <c r="E9516" t="inlineStr">
        <is>
          <t>North</t>
        </is>
      </c>
      <c r="F9516" t="inlineStr">
        <is>
          <t>P0083</t>
        </is>
      </c>
      <c r="G9516" t="inlineStr">
        <is>
          <t>Prod_0083</t>
        </is>
      </c>
      <c r="H9516" t="inlineStr">
        <is>
          <t>Clothing</t>
        </is>
      </c>
      <c r="I9516" t="n">
        <v>6</v>
      </c>
      <c r="J9516" t="n">
        <v>634.76</v>
      </c>
      <c r="K9516" t="n">
        <v>0</v>
      </c>
      <c r="L9516">
        <f>I9516*J9516*(1-K9516)</f>
        <v/>
      </c>
      <c r="M9516">
        <f>VLOOKUP(F9516,Products!A:D,4,FALSE)*I9516</f>
        <v/>
      </c>
      <c r="N9516">
        <f>L9516-M9516</f>
        <v/>
      </c>
    </row>
    <row r="9517">
      <c r="A9517" t="inlineStr">
        <is>
          <t>T1009515</t>
        </is>
      </c>
      <c r="B9517" t="inlineStr">
        <is>
          <t>2023-10-10</t>
        </is>
      </c>
      <c r="C9517" t="inlineStr">
        <is>
          <t>S047</t>
        </is>
      </c>
      <c r="D9517" t="inlineStr">
        <is>
          <t>Store_047</t>
        </is>
      </c>
      <c r="E9517" t="inlineStr">
        <is>
          <t>North</t>
        </is>
      </c>
      <c r="F9517" t="inlineStr">
        <is>
          <t>P0122</t>
        </is>
      </c>
      <c r="G9517" t="inlineStr">
        <is>
          <t>Prod_0122</t>
        </is>
      </c>
      <c r="H9517" t="inlineStr">
        <is>
          <t>Beverages</t>
        </is>
      </c>
      <c r="I9517" t="n">
        <v>1</v>
      </c>
      <c r="J9517" t="n">
        <v>746.15</v>
      </c>
      <c r="K9517" t="n">
        <v>0</v>
      </c>
      <c r="L9517">
        <f>I9517*J9517*(1-K9517)</f>
        <v/>
      </c>
      <c r="M9517">
        <f>VLOOKUP(F9517,Products!A:D,4,FALSE)*I9517</f>
        <v/>
      </c>
      <c r="N9517">
        <f>L9517-M9517</f>
        <v/>
      </c>
    </row>
    <row r="9518">
      <c r="A9518" t="inlineStr">
        <is>
          <t>T1009516</t>
        </is>
      </c>
      <c r="B9518" t="inlineStr">
        <is>
          <t>2024-03-26</t>
        </is>
      </c>
      <c r="C9518" t="inlineStr">
        <is>
          <t>S049</t>
        </is>
      </c>
      <c r="D9518" t="inlineStr">
        <is>
          <t>Store_049</t>
        </is>
      </c>
      <c r="E9518" t="inlineStr">
        <is>
          <t>North</t>
        </is>
      </c>
      <c r="F9518" t="inlineStr">
        <is>
          <t>P0159</t>
        </is>
      </c>
      <c r="G9518" t="inlineStr">
        <is>
          <t>Prod_0159</t>
        </is>
      </c>
      <c r="H9518" t="inlineStr">
        <is>
          <t>Electronics</t>
        </is>
      </c>
      <c r="I9518" t="n">
        <v>9</v>
      </c>
      <c r="J9518" t="n">
        <v>433.48</v>
      </c>
      <c r="K9518" t="n">
        <v>0</v>
      </c>
      <c r="L9518">
        <f>I9518*J9518*(1-K9518)</f>
        <v/>
      </c>
      <c r="M9518">
        <f>VLOOKUP(F9518,Products!A:D,4,FALSE)*I9518</f>
        <v/>
      </c>
      <c r="N9518">
        <f>L9518-M9518</f>
        <v/>
      </c>
    </row>
    <row r="9519">
      <c r="A9519" t="inlineStr">
        <is>
          <t>T1009517</t>
        </is>
      </c>
      <c r="B9519" t="inlineStr">
        <is>
          <t>2024-12-14</t>
        </is>
      </c>
      <c r="C9519" t="inlineStr">
        <is>
          <t>S029</t>
        </is>
      </c>
      <c r="D9519" t="inlineStr">
        <is>
          <t>Store_029</t>
        </is>
      </c>
      <c r="E9519" t="inlineStr">
        <is>
          <t>South</t>
        </is>
      </c>
      <c r="F9519" t="inlineStr">
        <is>
          <t>P0142</t>
        </is>
      </c>
      <c r="G9519" t="inlineStr">
        <is>
          <t>Prod_0142</t>
        </is>
      </c>
      <c r="H9519" t="inlineStr">
        <is>
          <t>Household</t>
        </is>
      </c>
      <c r="I9519" t="n">
        <v>5</v>
      </c>
      <c r="J9519" t="n">
        <v>208.99</v>
      </c>
      <c r="K9519" t="n">
        <v>0</v>
      </c>
      <c r="L9519">
        <f>I9519*J9519*(1-K9519)</f>
        <v/>
      </c>
      <c r="M9519">
        <f>VLOOKUP(F9519,Products!A:D,4,FALSE)*I9519</f>
        <v/>
      </c>
      <c r="N9519">
        <f>L9519-M9519</f>
        <v/>
      </c>
    </row>
    <row r="9520">
      <c r="A9520" t="inlineStr">
        <is>
          <t>T1009518</t>
        </is>
      </c>
      <c r="B9520" t="inlineStr">
        <is>
          <t>2023-12-11</t>
        </is>
      </c>
      <c r="C9520" t="inlineStr">
        <is>
          <t>S006</t>
        </is>
      </c>
      <c r="D9520" t="inlineStr">
        <is>
          <t>Store_006</t>
        </is>
      </c>
      <c r="E9520" t="inlineStr">
        <is>
          <t>East</t>
        </is>
      </c>
      <c r="F9520" t="inlineStr">
        <is>
          <t>P0128</t>
        </is>
      </c>
      <c r="G9520" t="inlineStr">
        <is>
          <t>Prod_0128</t>
        </is>
      </c>
      <c r="H9520" t="inlineStr">
        <is>
          <t>Toys</t>
        </is>
      </c>
      <c r="I9520" t="n">
        <v>4</v>
      </c>
      <c r="J9520" t="n">
        <v>199.97</v>
      </c>
      <c r="K9520" t="n">
        <v>0.05</v>
      </c>
      <c r="L9520">
        <f>I9520*J9520*(1-K9520)</f>
        <v/>
      </c>
      <c r="M9520">
        <f>VLOOKUP(F9520,Products!A:D,4,FALSE)*I9520</f>
        <v/>
      </c>
      <c r="N9520">
        <f>L9520-M9520</f>
        <v/>
      </c>
    </row>
    <row r="9521">
      <c r="A9521" t="inlineStr">
        <is>
          <t>T1009519</t>
        </is>
      </c>
      <c r="B9521" t="inlineStr">
        <is>
          <t>2023-02-16</t>
        </is>
      </c>
      <c r="C9521" t="inlineStr">
        <is>
          <t>S007</t>
        </is>
      </c>
      <c r="D9521" t="inlineStr">
        <is>
          <t>Store_007</t>
        </is>
      </c>
      <c r="E9521" t="inlineStr">
        <is>
          <t>East</t>
        </is>
      </c>
      <c r="F9521" t="inlineStr">
        <is>
          <t>P0092</t>
        </is>
      </c>
      <c r="G9521" t="inlineStr">
        <is>
          <t>Prod_0092</t>
        </is>
      </c>
      <c r="H9521" t="inlineStr">
        <is>
          <t>Household</t>
        </is>
      </c>
      <c r="I9521" t="n">
        <v>3</v>
      </c>
      <c r="J9521" t="n">
        <v>261.67</v>
      </c>
      <c r="K9521" t="n">
        <v>0</v>
      </c>
      <c r="L9521">
        <f>I9521*J9521*(1-K9521)</f>
        <v/>
      </c>
      <c r="M9521">
        <f>VLOOKUP(F9521,Products!A:D,4,FALSE)*I9521</f>
        <v/>
      </c>
      <c r="N9521">
        <f>L9521-M9521</f>
        <v/>
      </c>
    </row>
    <row r="9522">
      <c r="A9522" t="inlineStr">
        <is>
          <t>T1009520</t>
        </is>
      </c>
      <c r="B9522" t="inlineStr">
        <is>
          <t>2025-05-30</t>
        </is>
      </c>
      <c r="C9522" t="inlineStr">
        <is>
          <t>S017</t>
        </is>
      </c>
      <c r="D9522" t="inlineStr">
        <is>
          <t>Store_017</t>
        </is>
      </c>
      <c r="E9522" t="inlineStr">
        <is>
          <t>South</t>
        </is>
      </c>
      <c r="F9522" t="inlineStr">
        <is>
          <t>P0024</t>
        </is>
      </c>
      <c r="G9522" t="inlineStr">
        <is>
          <t>Prod_0024</t>
        </is>
      </c>
      <c r="H9522" t="inlineStr">
        <is>
          <t>Clothing</t>
        </is>
      </c>
      <c r="I9522" t="n">
        <v>8</v>
      </c>
      <c r="J9522" t="n">
        <v>94.53</v>
      </c>
      <c r="K9522" t="n">
        <v>0</v>
      </c>
      <c r="L9522">
        <f>I9522*J9522*(1-K9522)</f>
        <v/>
      </c>
      <c r="M9522">
        <f>VLOOKUP(F9522,Products!A:D,4,FALSE)*I9522</f>
        <v/>
      </c>
      <c r="N9522">
        <f>L9522-M9522</f>
        <v/>
      </c>
    </row>
    <row r="9523">
      <c r="A9523" t="inlineStr">
        <is>
          <t>T1009521</t>
        </is>
      </c>
      <c r="B9523" t="inlineStr">
        <is>
          <t>2024-08-05</t>
        </is>
      </c>
      <c r="C9523" t="inlineStr">
        <is>
          <t>S011</t>
        </is>
      </c>
      <c r="D9523" t="inlineStr">
        <is>
          <t>Store_011</t>
        </is>
      </c>
      <c r="E9523" t="inlineStr">
        <is>
          <t>South</t>
        </is>
      </c>
      <c r="F9523" t="inlineStr">
        <is>
          <t>P0117</t>
        </is>
      </c>
      <c r="G9523" t="inlineStr">
        <is>
          <t>Prod_0117</t>
        </is>
      </c>
      <c r="H9523" t="inlineStr">
        <is>
          <t>Electronics</t>
        </is>
      </c>
      <c r="I9523" t="n">
        <v>8</v>
      </c>
      <c r="J9523" t="n">
        <v>553.23</v>
      </c>
      <c r="K9523" t="n">
        <v>0</v>
      </c>
      <c r="L9523">
        <f>I9523*J9523*(1-K9523)</f>
        <v/>
      </c>
      <c r="M9523">
        <f>VLOOKUP(F9523,Products!A:D,4,FALSE)*I9523</f>
        <v/>
      </c>
      <c r="N9523">
        <f>L9523-M9523</f>
        <v/>
      </c>
    </row>
    <row r="9524">
      <c r="A9524" t="inlineStr">
        <is>
          <t>T1009522</t>
        </is>
      </c>
      <c r="B9524" t="inlineStr">
        <is>
          <t>2024-07-23</t>
        </is>
      </c>
      <c r="C9524" t="inlineStr">
        <is>
          <t>S006</t>
        </is>
      </c>
      <c r="D9524" t="inlineStr">
        <is>
          <t>Store_006</t>
        </is>
      </c>
      <c r="E9524" t="inlineStr">
        <is>
          <t>East</t>
        </is>
      </c>
      <c r="F9524" t="inlineStr">
        <is>
          <t>P0188</t>
        </is>
      </c>
      <c r="G9524" t="inlineStr">
        <is>
          <t>Prod_0188</t>
        </is>
      </c>
      <c r="H9524" t="inlineStr">
        <is>
          <t>Food</t>
        </is>
      </c>
      <c r="I9524" t="n">
        <v>8</v>
      </c>
      <c r="J9524" t="n">
        <v>520.55</v>
      </c>
      <c r="K9524" t="n">
        <v>0</v>
      </c>
      <c r="L9524">
        <f>I9524*J9524*(1-K9524)</f>
        <v/>
      </c>
      <c r="M9524">
        <f>VLOOKUP(F9524,Products!A:D,4,FALSE)*I9524</f>
        <v/>
      </c>
      <c r="N9524">
        <f>L9524-M9524</f>
        <v/>
      </c>
    </row>
    <row r="9525">
      <c r="A9525" t="inlineStr">
        <is>
          <t>T1009523</t>
        </is>
      </c>
      <c r="B9525" t="inlineStr">
        <is>
          <t>2025-09-17</t>
        </is>
      </c>
      <c r="C9525" t="inlineStr">
        <is>
          <t>S005</t>
        </is>
      </c>
      <c r="D9525" t="inlineStr">
        <is>
          <t>Store_005</t>
        </is>
      </c>
      <c r="E9525" t="inlineStr">
        <is>
          <t>Central</t>
        </is>
      </c>
      <c r="F9525" t="inlineStr">
        <is>
          <t>P0036</t>
        </is>
      </c>
      <c r="G9525" t="inlineStr">
        <is>
          <t>Prod_0036</t>
        </is>
      </c>
      <c r="H9525" t="inlineStr">
        <is>
          <t>Clothing</t>
        </is>
      </c>
      <c r="I9525" t="n">
        <v>4</v>
      </c>
      <c r="J9525" t="n">
        <v>528.12</v>
      </c>
      <c r="K9525" t="n">
        <v>0</v>
      </c>
      <c r="L9525">
        <f>I9525*J9525*(1-K9525)</f>
        <v/>
      </c>
      <c r="M9525">
        <f>VLOOKUP(F9525,Products!A:D,4,FALSE)*I9525</f>
        <v/>
      </c>
      <c r="N9525">
        <f>L9525-M9525</f>
        <v/>
      </c>
    </row>
    <row r="9526">
      <c r="A9526" t="inlineStr">
        <is>
          <t>T1009524</t>
        </is>
      </c>
      <c r="B9526" t="inlineStr">
        <is>
          <t>2025-04-16</t>
        </is>
      </c>
      <c r="C9526" t="inlineStr">
        <is>
          <t>S001</t>
        </is>
      </c>
      <c r="D9526" t="inlineStr">
        <is>
          <t>Store_001</t>
        </is>
      </c>
      <c r="E9526" t="inlineStr">
        <is>
          <t>West</t>
        </is>
      </c>
      <c r="F9526" t="inlineStr">
        <is>
          <t>P0122</t>
        </is>
      </c>
      <c r="G9526" t="inlineStr">
        <is>
          <t>Prod_0122</t>
        </is>
      </c>
      <c r="H9526" t="inlineStr">
        <is>
          <t>Beverages</t>
        </is>
      </c>
      <c r="I9526" t="n">
        <v>2</v>
      </c>
      <c r="J9526" t="n">
        <v>849.22</v>
      </c>
      <c r="K9526" t="n">
        <v>0</v>
      </c>
      <c r="L9526">
        <f>I9526*J9526*(1-K9526)</f>
        <v/>
      </c>
      <c r="M9526">
        <f>VLOOKUP(F9526,Products!A:D,4,FALSE)*I9526</f>
        <v/>
      </c>
      <c r="N9526">
        <f>L9526-M9526</f>
        <v/>
      </c>
    </row>
    <row r="9527">
      <c r="A9527" t="inlineStr">
        <is>
          <t>T1009525</t>
        </is>
      </c>
      <c r="B9527" t="inlineStr">
        <is>
          <t>2024-05-09</t>
        </is>
      </c>
      <c r="C9527" t="inlineStr">
        <is>
          <t>S028</t>
        </is>
      </c>
      <c r="D9527" t="inlineStr">
        <is>
          <t>Store_028</t>
        </is>
      </c>
      <c r="E9527" t="inlineStr">
        <is>
          <t>North</t>
        </is>
      </c>
      <c r="F9527" t="inlineStr">
        <is>
          <t>P0026</t>
        </is>
      </c>
      <c r="G9527" t="inlineStr">
        <is>
          <t>Prod_0026</t>
        </is>
      </c>
      <c r="H9527" t="inlineStr">
        <is>
          <t>Beverages</t>
        </is>
      </c>
      <c r="I9527" t="n">
        <v>7</v>
      </c>
      <c r="J9527" t="n">
        <v>929.01</v>
      </c>
      <c r="K9527" t="n">
        <v>0.1</v>
      </c>
      <c r="L9527">
        <f>I9527*J9527*(1-K9527)</f>
        <v/>
      </c>
      <c r="M9527">
        <f>VLOOKUP(F9527,Products!A:D,4,FALSE)*I9527</f>
        <v/>
      </c>
      <c r="N9527">
        <f>L9527-M9527</f>
        <v/>
      </c>
    </row>
    <row r="9528">
      <c r="A9528" t="inlineStr">
        <is>
          <t>T1009526</t>
        </is>
      </c>
      <c r="B9528" t="inlineStr">
        <is>
          <t>2024-11-27</t>
        </is>
      </c>
      <c r="C9528" t="inlineStr">
        <is>
          <t>S029</t>
        </is>
      </c>
      <c r="D9528" t="inlineStr">
        <is>
          <t>Store_029</t>
        </is>
      </c>
      <c r="E9528" t="inlineStr">
        <is>
          <t>South</t>
        </is>
      </c>
      <c r="F9528" t="inlineStr">
        <is>
          <t>P0011</t>
        </is>
      </c>
      <c r="G9528" t="inlineStr">
        <is>
          <t>Prod_0011</t>
        </is>
      </c>
      <c r="H9528" t="inlineStr">
        <is>
          <t>Household</t>
        </is>
      </c>
      <c r="I9528" t="n">
        <v>6</v>
      </c>
      <c r="J9528" t="n">
        <v>413.97</v>
      </c>
      <c r="K9528" t="n">
        <v>0.2</v>
      </c>
      <c r="L9528">
        <f>I9528*J9528*(1-K9528)</f>
        <v/>
      </c>
      <c r="M9528">
        <f>VLOOKUP(F9528,Products!A:D,4,FALSE)*I9528</f>
        <v/>
      </c>
      <c r="N9528">
        <f>L9528-M9528</f>
        <v/>
      </c>
    </row>
    <row r="9529">
      <c r="A9529" t="inlineStr">
        <is>
          <t>T1009527</t>
        </is>
      </c>
      <c r="B9529" t="inlineStr">
        <is>
          <t>2023-11-09</t>
        </is>
      </c>
      <c r="C9529" t="inlineStr">
        <is>
          <t>S032</t>
        </is>
      </c>
      <c r="D9529" t="inlineStr">
        <is>
          <t>Store_032</t>
        </is>
      </c>
      <c r="E9529" t="inlineStr">
        <is>
          <t>Central</t>
        </is>
      </c>
      <c r="F9529" t="inlineStr">
        <is>
          <t>P0160</t>
        </is>
      </c>
      <c r="G9529" t="inlineStr">
        <is>
          <t>Prod_0160</t>
        </is>
      </c>
      <c r="H9529" t="inlineStr">
        <is>
          <t>Food</t>
        </is>
      </c>
      <c r="I9529" t="n">
        <v>5</v>
      </c>
      <c r="J9529" t="n">
        <v>827.86</v>
      </c>
      <c r="K9529" t="n">
        <v>0.2</v>
      </c>
      <c r="L9529">
        <f>I9529*J9529*(1-K9529)</f>
        <v/>
      </c>
      <c r="M9529">
        <f>VLOOKUP(F9529,Products!A:D,4,FALSE)*I9529</f>
        <v/>
      </c>
      <c r="N9529">
        <f>L9529-M9529</f>
        <v/>
      </c>
    </row>
    <row r="9530">
      <c r="A9530" t="inlineStr">
        <is>
          <t>T1009528</t>
        </is>
      </c>
      <c r="B9530" t="inlineStr">
        <is>
          <t>2023-09-09</t>
        </is>
      </c>
      <c r="C9530" t="inlineStr">
        <is>
          <t>S022</t>
        </is>
      </c>
      <c r="D9530" t="inlineStr">
        <is>
          <t>Store_022</t>
        </is>
      </c>
      <c r="E9530" t="inlineStr">
        <is>
          <t>East</t>
        </is>
      </c>
      <c r="F9530" t="inlineStr">
        <is>
          <t>P0165</t>
        </is>
      </c>
      <c r="G9530" t="inlineStr">
        <is>
          <t>Prod_0165</t>
        </is>
      </c>
      <c r="H9530" t="inlineStr">
        <is>
          <t>Clothing</t>
        </is>
      </c>
      <c r="I9530" t="n">
        <v>6</v>
      </c>
      <c r="J9530" t="n">
        <v>527.0700000000001</v>
      </c>
      <c r="K9530" t="n">
        <v>0.05</v>
      </c>
      <c r="L9530">
        <f>I9530*J9530*(1-K9530)</f>
        <v/>
      </c>
      <c r="M9530">
        <f>VLOOKUP(F9530,Products!A:D,4,FALSE)*I9530</f>
        <v/>
      </c>
      <c r="N9530">
        <f>L9530-M9530</f>
        <v/>
      </c>
    </row>
    <row r="9531">
      <c r="A9531" t="inlineStr">
        <is>
          <t>T1009529</t>
        </is>
      </c>
      <c r="B9531" t="inlineStr">
        <is>
          <t>2023-07-20</t>
        </is>
      </c>
      <c r="C9531" t="inlineStr">
        <is>
          <t>S019</t>
        </is>
      </c>
      <c r="D9531" t="inlineStr">
        <is>
          <t>Store_019</t>
        </is>
      </c>
      <c r="E9531" t="inlineStr">
        <is>
          <t>East</t>
        </is>
      </c>
      <c r="F9531" t="inlineStr">
        <is>
          <t>P0130</t>
        </is>
      </c>
      <c r="G9531" t="inlineStr">
        <is>
          <t>Prod_0130</t>
        </is>
      </c>
      <c r="H9531" t="inlineStr">
        <is>
          <t>Electronics</t>
        </is>
      </c>
      <c r="I9531" t="n">
        <v>5</v>
      </c>
      <c r="J9531" t="n">
        <v>719.99</v>
      </c>
      <c r="K9531" t="n">
        <v>0</v>
      </c>
      <c r="L9531">
        <f>I9531*J9531*(1-K9531)</f>
        <v/>
      </c>
      <c r="M9531">
        <f>VLOOKUP(F9531,Products!A:D,4,FALSE)*I9531</f>
        <v/>
      </c>
      <c r="N9531">
        <f>L9531-M9531</f>
        <v/>
      </c>
    </row>
    <row r="9532">
      <c r="A9532" t="inlineStr">
        <is>
          <t>T1009530</t>
        </is>
      </c>
      <c r="B9532" t="inlineStr">
        <is>
          <t>2025-03-30</t>
        </is>
      </c>
      <c r="C9532" t="inlineStr">
        <is>
          <t>S041</t>
        </is>
      </c>
      <c r="D9532" t="inlineStr">
        <is>
          <t>Store_041</t>
        </is>
      </c>
      <c r="E9532" t="inlineStr">
        <is>
          <t>East</t>
        </is>
      </c>
      <c r="F9532" t="inlineStr">
        <is>
          <t>P0088</t>
        </is>
      </c>
      <c r="G9532" t="inlineStr">
        <is>
          <t>Prod_0088</t>
        </is>
      </c>
      <c r="H9532" t="inlineStr">
        <is>
          <t>Toys</t>
        </is>
      </c>
      <c r="I9532" t="n">
        <v>5</v>
      </c>
      <c r="J9532" t="n">
        <v>449.54</v>
      </c>
      <c r="K9532" t="n">
        <v>0</v>
      </c>
      <c r="L9532">
        <f>I9532*J9532*(1-K9532)</f>
        <v/>
      </c>
      <c r="M9532">
        <f>VLOOKUP(F9532,Products!A:D,4,FALSE)*I9532</f>
        <v/>
      </c>
      <c r="N9532">
        <f>L9532-M9532</f>
        <v/>
      </c>
    </row>
    <row r="9533">
      <c r="A9533" t="inlineStr">
        <is>
          <t>T1009531</t>
        </is>
      </c>
      <c r="B9533" t="inlineStr">
        <is>
          <t>2023-04-14</t>
        </is>
      </c>
      <c r="C9533" t="inlineStr">
        <is>
          <t>S028</t>
        </is>
      </c>
      <c r="D9533" t="inlineStr">
        <is>
          <t>Store_028</t>
        </is>
      </c>
      <c r="E9533" t="inlineStr">
        <is>
          <t>North</t>
        </is>
      </c>
      <c r="F9533" t="inlineStr">
        <is>
          <t>P0061</t>
        </is>
      </c>
      <c r="G9533" t="inlineStr">
        <is>
          <t>Prod_0061</t>
        </is>
      </c>
      <c r="H9533" t="inlineStr">
        <is>
          <t>Beverages</t>
        </is>
      </c>
      <c r="I9533" t="n">
        <v>4</v>
      </c>
      <c r="J9533" t="n">
        <v>63.5</v>
      </c>
      <c r="K9533" t="n">
        <v>0</v>
      </c>
      <c r="L9533">
        <f>I9533*J9533*(1-K9533)</f>
        <v/>
      </c>
      <c r="M9533">
        <f>VLOOKUP(F9533,Products!A:D,4,FALSE)*I9533</f>
        <v/>
      </c>
      <c r="N9533">
        <f>L9533-M9533</f>
        <v/>
      </c>
    </row>
    <row r="9534">
      <c r="A9534" t="inlineStr">
        <is>
          <t>T1009532</t>
        </is>
      </c>
      <c r="B9534" t="inlineStr">
        <is>
          <t>2023-06-19</t>
        </is>
      </c>
      <c r="C9534" t="inlineStr">
        <is>
          <t>S029</t>
        </is>
      </c>
      <c r="D9534" t="inlineStr">
        <is>
          <t>Store_029</t>
        </is>
      </c>
      <c r="E9534" t="inlineStr">
        <is>
          <t>South</t>
        </is>
      </c>
      <c r="F9534" t="inlineStr">
        <is>
          <t>P0028</t>
        </is>
      </c>
      <c r="G9534" t="inlineStr">
        <is>
          <t>Prod_0028</t>
        </is>
      </c>
      <c r="H9534" t="inlineStr">
        <is>
          <t>Food</t>
        </is>
      </c>
      <c r="I9534" t="n">
        <v>8</v>
      </c>
      <c r="J9534" t="n">
        <v>405.94</v>
      </c>
      <c r="K9534" t="n">
        <v>0</v>
      </c>
      <c r="L9534">
        <f>I9534*J9534*(1-K9534)</f>
        <v/>
      </c>
      <c r="M9534">
        <f>VLOOKUP(F9534,Products!A:D,4,FALSE)*I9534</f>
        <v/>
      </c>
      <c r="N9534">
        <f>L9534-M9534</f>
        <v/>
      </c>
    </row>
    <row r="9535">
      <c r="A9535" t="inlineStr">
        <is>
          <t>T1009533</t>
        </is>
      </c>
      <c r="B9535" t="inlineStr">
        <is>
          <t>2023-09-06</t>
        </is>
      </c>
      <c r="C9535" t="inlineStr">
        <is>
          <t>S011</t>
        </is>
      </c>
      <c r="D9535" t="inlineStr">
        <is>
          <t>Store_011</t>
        </is>
      </c>
      <c r="E9535" t="inlineStr">
        <is>
          <t>South</t>
        </is>
      </c>
      <c r="F9535" t="inlineStr">
        <is>
          <t>P0040</t>
        </is>
      </c>
      <c r="G9535" t="inlineStr">
        <is>
          <t>Prod_0040</t>
        </is>
      </c>
      <c r="H9535" t="inlineStr">
        <is>
          <t>Toys</t>
        </is>
      </c>
      <c r="I9535" t="n">
        <v>4</v>
      </c>
      <c r="J9535" t="n">
        <v>68.87</v>
      </c>
      <c r="K9535" t="n">
        <v>0</v>
      </c>
      <c r="L9535">
        <f>I9535*J9535*(1-K9535)</f>
        <v/>
      </c>
      <c r="M9535">
        <f>VLOOKUP(F9535,Products!A:D,4,FALSE)*I9535</f>
        <v/>
      </c>
      <c r="N9535">
        <f>L9535-M9535</f>
        <v/>
      </c>
    </row>
    <row r="9536">
      <c r="A9536" t="inlineStr">
        <is>
          <t>T1009534</t>
        </is>
      </c>
      <c r="B9536" t="inlineStr">
        <is>
          <t>2025-06-16</t>
        </is>
      </c>
      <c r="C9536" t="inlineStr">
        <is>
          <t>S048</t>
        </is>
      </c>
      <c r="D9536" t="inlineStr">
        <is>
          <t>Store_048</t>
        </is>
      </c>
      <c r="E9536" t="inlineStr">
        <is>
          <t>South</t>
        </is>
      </c>
      <c r="F9536" t="inlineStr">
        <is>
          <t>P0118</t>
        </is>
      </c>
      <c r="G9536" t="inlineStr">
        <is>
          <t>Prod_0118</t>
        </is>
      </c>
      <c r="H9536" t="inlineStr">
        <is>
          <t>Toys</t>
        </is>
      </c>
      <c r="I9536" t="n">
        <v>8</v>
      </c>
      <c r="J9536" t="n">
        <v>620.8</v>
      </c>
      <c r="K9536" t="n">
        <v>0.05</v>
      </c>
      <c r="L9536">
        <f>I9536*J9536*(1-K9536)</f>
        <v/>
      </c>
      <c r="M9536">
        <f>VLOOKUP(F9536,Products!A:D,4,FALSE)*I9536</f>
        <v/>
      </c>
      <c r="N9536">
        <f>L9536-M9536</f>
        <v/>
      </c>
    </row>
    <row r="9537">
      <c r="A9537" t="inlineStr">
        <is>
          <t>T1009535</t>
        </is>
      </c>
      <c r="B9537" t="inlineStr">
        <is>
          <t>2024-01-08</t>
        </is>
      </c>
      <c r="C9537" t="inlineStr">
        <is>
          <t>S002</t>
        </is>
      </c>
      <c r="D9537" t="inlineStr">
        <is>
          <t>Store_002</t>
        </is>
      </c>
      <c r="E9537" t="inlineStr">
        <is>
          <t>South</t>
        </is>
      </c>
      <c r="F9537" t="inlineStr">
        <is>
          <t>P0116</t>
        </is>
      </c>
      <c r="G9537" t="inlineStr">
        <is>
          <t>Prod_0116</t>
        </is>
      </c>
      <c r="H9537" t="inlineStr">
        <is>
          <t>Clothing</t>
        </is>
      </c>
      <c r="I9537" t="n">
        <v>7</v>
      </c>
      <c r="J9537" t="n">
        <v>1053</v>
      </c>
      <c r="K9537" t="n">
        <v>0.15</v>
      </c>
      <c r="L9537">
        <f>I9537*J9537*(1-K9537)</f>
        <v/>
      </c>
      <c r="M9537">
        <f>VLOOKUP(F9537,Products!A:D,4,FALSE)*I9537</f>
        <v/>
      </c>
      <c r="N9537">
        <f>L9537-M9537</f>
        <v/>
      </c>
    </row>
    <row r="9538">
      <c r="A9538" t="inlineStr">
        <is>
          <t>T1009536</t>
        </is>
      </c>
      <c r="B9538" t="inlineStr">
        <is>
          <t>2024-08-16</t>
        </is>
      </c>
      <c r="C9538" t="inlineStr">
        <is>
          <t>S035</t>
        </is>
      </c>
      <c r="D9538" t="inlineStr">
        <is>
          <t>Store_035</t>
        </is>
      </c>
      <c r="E9538" t="inlineStr">
        <is>
          <t>Central</t>
        </is>
      </c>
      <c r="F9538" t="inlineStr">
        <is>
          <t>P0030</t>
        </is>
      </c>
      <c r="G9538" t="inlineStr">
        <is>
          <t>Prod_0030</t>
        </is>
      </c>
      <c r="H9538" t="inlineStr">
        <is>
          <t>Household</t>
        </is>
      </c>
      <c r="I9538" t="n">
        <v>8</v>
      </c>
      <c r="J9538" t="n">
        <v>763.28</v>
      </c>
      <c r="K9538" t="n">
        <v>0</v>
      </c>
      <c r="L9538">
        <f>I9538*J9538*(1-K9538)</f>
        <v/>
      </c>
      <c r="M9538">
        <f>VLOOKUP(F9538,Products!A:D,4,FALSE)*I9538</f>
        <v/>
      </c>
      <c r="N9538">
        <f>L9538-M9538</f>
        <v/>
      </c>
    </row>
    <row r="9539">
      <c r="A9539" t="inlineStr">
        <is>
          <t>T1009537</t>
        </is>
      </c>
      <c r="B9539" t="inlineStr">
        <is>
          <t>2023-05-31</t>
        </is>
      </c>
      <c r="C9539" t="inlineStr">
        <is>
          <t>S007</t>
        </is>
      </c>
      <c r="D9539" t="inlineStr">
        <is>
          <t>Store_007</t>
        </is>
      </c>
      <c r="E9539" t="inlineStr">
        <is>
          <t>East</t>
        </is>
      </c>
      <c r="F9539" t="inlineStr">
        <is>
          <t>P0130</t>
        </is>
      </c>
      <c r="G9539" t="inlineStr">
        <is>
          <t>Prod_0130</t>
        </is>
      </c>
      <c r="H9539" t="inlineStr">
        <is>
          <t>Electronics</t>
        </is>
      </c>
      <c r="I9539" t="n">
        <v>8</v>
      </c>
      <c r="J9539" t="n">
        <v>697.47</v>
      </c>
      <c r="K9539" t="n">
        <v>0</v>
      </c>
      <c r="L9539">
        <f>I9539*J9539*(1-K9539)</f>
        <v/>
      </c>
      <c r="M9539">
        <f>VLOOKUP(F9539,Products!A:D,4,FALSE)*I9539</f>
        <v/>
      </c>
      <c r="N9539">
        <f>L9539-M9539</f>
        <v/>
      </c>
    </row>
    <row r="9540">
      <c r="A9540" t="inlineStr">
        <is>
          <t>T1009538</t>
        </is>
      </c>
      <c r="B9540" t="inlineStr">
        <is>
          <t>2024-06-30</t>
        </is>
      </c>
      <c r="C9540" t="inlineStr">
        <is>
          <t>S045</t>
        </is>
      </c>
      <c r="D9540" t="inlineStr">
        <is>
          <t>Store_045</t>
        </is>
      </c>
      <c r="E9540" t="inlineStr">
        <is>
          <t>East</t>
        </is>
      </c>
      <c r="F9540" t="inlineStr">
        <is>
          <t>P0169</t>
        </is>
      </c>
      <c r="G9540" t="inlineStr">
        <is>
          <t>Prod_0169</t>
        </is>
      </c>
      <c r="H9540" t="inlineStr">
        <is>
          <t>Beverages</t>
        </is>
      </c>
      <c r="I9540" t="n">
        <v>1</v>
      </c>
      <c r="J9540" t="n">
        <v>819.86</v>
      </c>
      <c r="K9540" t="n">
        <v>0</v>
      </c>
      <c r="L9540">
        <f>I9540*J9540*(1-K9540)</f>
        <v/>
      </c>
      <c r="M9540">
        <f>VLOOKUP(F9540,Products!A:D,4,FALSE)*I9540</f>
        <v/>
      </c>
      <c r="N9540">
        <f>L9540-M9540</f>
        <v/>
      </c>
    </row>
    <row r="9541">
      <c r="A9541" t="inlineStr">
        <is>
          <t>T1009539</t>
        </is>
      </c>
      <c r="B9541" t="inlineStr">
        <is>
          <t>2023-09-18</t>
        </is>
      </c>
      <c r="C9541" t="inlineStr">
        <is>
          <t>S034</t>
        </is>
      </c>
      <c r="D9541" t="inlineStr">
        <is>
          <t>Store_034</t>
        </is>
      </c>
      <c r="E9541" t="inlineStr">
        <is>
          <t>Central</t>
        </is>
      </c>
      <c r="F9541" t="inlineStr">
        <is>
          <t>P0121</t>
        </is>
      </c>
      <c r="G9541" t="inlineStr">
        <is>
          <t>Prod_0121</t>
        </is>
      </c>
      <c r="H9541" t="inlineStr">
        <is>
          <t>Clothing</t>
        </is>
      </c>
      <c r="I9541" t="n">
        <v>3</v>
      </c>
      <c r="J9541" t="n">
        <v>802.84</v>
      </c>
      <c r="K9541" t="n">
        <v>0.05</v>
      </c>
      <c r="L9541">
        <f>I9541*J9541*(1-K9541)</f>
        <v/>
      </c>
      <c r="M9541">
        <f>VLOOKUP(F9541,Products!A:D,4,FALSE)*I9541</f>
        <v/>
      </c>
      <c r="N9541">
        <f>L9541-M9541</f>
        <v/>
      </c>
    </row>
    <row r="9542">
      <c r="A9542" t="inlineStr">
        <is>
          <t>T1009540</t>
        </is>
      </c>
      <c r="B9542" t="inlineStr">
        <is>
          <t>2023-11-26</t>
        </is>
      </c>
      <c r="C9542" t="inlineStr">
        <is>
          <t>S012</t>
        </is>
      </c>
      <c r="D9542" t="inlineStr">
        <is>
          <t>Store_012</t>
        </is>
      </c>
      <c r="E9542" t="inlineStr">
        <is>
          <t>South</t>
        </is>
      </c>
      <c r="F9542" t="inlineStr">
        <is>
          <t>P0160</t>
        </is>
      </c>
      <c r="G9542" t="inlineStr">
        <is>
          <t>Prod_0160</t>
        </is>
      </c>
      <c r="H9542" t="inlineStr">
        <is>
          <t>Food</t>
        </is>
      </c>
      <c r="I9542" t="n">
        <v>9</v>
      </c>
      <c r="J9542" t="n">
        <v>904.58</v>
      </c>
      <c r="K9542" t="n">
        <v>0</v>
      </c>
      <c r="L9542">
        <f>I9542*J9542*(1-K9542)</f>
        <v/>
      </c>
      <c r="M9542">
        <f>VLOOKUP(F9542,Products!A:D,4,FALSE)*I9542</f>
        <v/>
      </c>
      <c r="N9542">
        <f>L9542-M9542</f>
        <v/>
      </c>
    </row>
    <row r="9543">
      <c r="A9543" t="inlineStr">
        <is>
          <t>T1009541</t>
        </is>
      </c>
      <c r="B9543" t="inlineStr">
        <is>
          <t>2023-08-23</t>
        </is>
      </c>
      <c r="C9543" t="inlineStr">
        <is>
          <t>S015</t>
        </is>
      </c>
      <c r="D9543" t="inlineStr">
        <is>
          <t>Store_015</t>
        </is>
      </c>
      <c r="E9543" t="inlineStr">
        <is>
          <t>North</t>
        </is>
      </c>
      <c r="F9543" t="inlineStr">
        <is>
          <t>P0082</t>
        </is>
      </c>
      <c r="G9543" t="inlineStr">
        <is>
          <t>Prod_0082</t>
        </is>
      </c>
      <c r="H9543" t="inlineStr">
        <is>
          <t>Food</t>
        </is>
      </c>
      <c r="I9543" t="n">
        <v>7</v>
      </c>
      <c r="J9543" t="n">
        <v>566.58</v>
      </c>
      <c r="K9543" t="n">
        <v>0.05</v>
      </c>
      <c r="L9543">
        <f>I9543*J9543*(1-K9543)</f>
        <v/>
      </c>
      <c r="M9543">
        <f>VLOOKUP(F9543,Products!A:D,4,FALSE)*I9543</f>
        <v/>
      </c>
      <c r="N9543">
        <f>L9543-M9543</f>
        <v/>
      </c>
    </row>
    <row r="9544">
      <c r="A9544" t="inlineStr">
        <is>
          <t>T1009542</t>
        </is>
      </c>
      <c r="B9544" t="inlineStr">
        <is>
          <t>2025-06-25</t>
        </is>
      </c>
      <c r="C9544" t="inlineStr">
        <is>
          <t>S039</t>
        </is>
      </c>
      <c r="D9544" t="inlineStr">
        <is>
          <t>Store_039</t>
        </is>
      </c>
      <c r="E9544" t="inlineStr">
        <is>
          <t>North</t>
        </is>
      </c>
      <c r="F9544" t="inlineStr">
        <is>
          <t>P0130</t>
        </is>
      </c>
      <c r="G9544" t="inlineStr">
        <is>
          <t>Prod_0130</t>
        </is>
      </c>
      <c r="H9544" t="inlineStr">
        <is>
          <t>Electronics</t>
        </is>
      </c>
      <c r="I9544" t="n">
        <v>3</v>
      </c>
      <c r="J9544" t="n">
        <v>618.3099999999999</v>
      </c>
      <c r="K9544" t="n">
        <v>0</v>
      </c>
      <c r="L9544">
        <f>I9544*J9544*(1-K9544)</f>
        <v/>
      </c>
      <c r="M9544">
        <f>VLOOKUP(F9544,Products!A:D,4,FALSE)*I9544</f>
        <v/>
      </c>
      <c r="N9544">
        <f>L9544-M9544</f>
        <v/>
      </c>
    </row>
    <row r="9545">
      <c r="A9545" t="inlineStr">
        <is>
          <t>T1009543</t>
        </is>
      </c>
      <c r="B9545" t="inlineStr">
        <is>
          <t>2024-08-15</t>
        </is>
      </c>
      <c r="C9545" t="inlineStr">
        <is>
          <t>S017</t>
        </is>
      </c>
      <c r="D9545" t="inlineStr">
        <is>
          <t>Store_017</t>
        </is>
      </c>
      <c r="E9545" t="inlineStr">
        <is>
          <t>South</t>
        </is>
      </c>
      <c r="F9545" t="inlineStr">
        <is>
          <t>P0137</t>
        </is>
      </c>
      <c r="G9545" t="inlineStr">
        <is>
          <t>Prod_0137</t>
        </is>
      </c>
      <c r="H9545" t="inlineStr">
        <is>
          <t>Electronics</t>
        </is>
      </c>
      <c r="I9545" t="n">
        <v>4</v>
      </c>
      <c r="J9545" t="n">
        <v>166.3</v>
      </c>
      <c r="K9545" t="n">
        <v>0.1</v>
      </c>
      <c r="L9545">
        <f>I9545*J9545*(1-K9545)</f>
        <v/>
      </c>
      <c r="M9545">
        <f>VLOOKUP(F9545,Products!A:D,4,FALSE)*I9545</f>
        <v/>
      </c>
      <c r="N9545">
        <f>L9545-M9545</f>
        <v/>
      </c>
    </row>
    <row r="9546">
      <c r="A9546" t="inlineStr">
        <is>
          <t>T1009544</t>
        </is>
      </c>
      <c r="B9546" t="inlineStr">
        <is>
          <t>2025-01-26</t>
        </is>
      </c>
      <c r="C9546" t="inlineStr">
        <is>
          <t>S050</t>
        </is>
      </c>
      <c r="D9546" t="inlineStr">
        <is>
          <t>Store_050</t>
        </is>
      </c>
      <c r="E9546" t="inlineStr">
        <is>
          <t>South</t>
        </is>
      </c>
      <c r="F9546" t="inlineStr">
        <is>
          <t>P0066</t>
        </is>
      </c>
      <c r="G9546" t="inlineStr">
        <is>
          <t>Prod_0066</t>
        </is>
      </c>
      <c r="H9546" t="inlineStr">
        <is>
          <t>Household</t>
        </is>
      </c>
      <c r="I9546" t="n">
        <v>7</v>
      </c>
      <c r="J9546" t="n">
        <v>366.3</v>
      </c>
      <c r="K9546" t="n">
        <v>0</v>
      </c>
      <c r="L9546">
        <f>I9546*J9546*(1-K9546)</f>
        <v/>
      </c>
      <c r="M9546">
        <f>VLOOKUP(F9546,Products!A:D,4,FALSE)*I9546</f>
        <v/>
      </c>
      <c r="N9546">
        <f>L9546-M9546</f>
        <v/>
      </c>
    </row>
    <row r="9547">
      <c r="A9547" t="inlineStr">
        <is>
          <t>T1009545</t>
        </is>
      </c>
      <c r="B9547" t="inlineStr">
        <is>
          <t>2023-10-11</t>
        </is>
      </c>
      <c r="C9547" t="inlineStr">
        <is>
          <t>S012</t>
        </is>
      </c>
      <c r="D9547" t="inlineStr">
        <is>
          <t>Store_012</t>
        </is>
      </c>
      <c r="E9547" t="inlineStr">
        <is>
          <t>South</t>
        </is>
      </c>
      <c r="F9547" t="inlineStr">
        <is>
          <t>P0050</t>
        </is>
      </c>
      <c r="G9547" t="inlineStr">
        <is>
          <t>Prod_0050</t>
        </is>
      </c>
      <c r="H9547" t="inlineStr">
        <is>
          <t>Household</t>
        </is>
      </c>
      <c r="I9547" t="n">
        <v>7</v>
      </c>
      <c r="J9547" t="n">
        <v>556.51</v>
      </c>
      <c r="K9547" t="n">
        <v>0</v>
      </c>
      <c r="L9547">
        <f>I9547*J9547*(1-K9547)</f>
        <v/>
      </c>
      <c r="M9547">
        <f>VLOOKUP(F9547,Products!A:D,4,FALSE)*I9547</f>
        <v/>
      </c>
      <c r="N9547">
        <f>L9547-M9547</f>
        <v/>
      </c>
    </row>
    <row r="9548">
      <c r="A9548" t="inlineStr">
        <is>
          <t>T1009546</t>
        </is>
      </c>
      <c r="B9548" t="inlineStr">
        <is>
          <t>2024-06-26</t>
        </is>
      </c>
      <c r="C9548" t="inlineStr">
        <is>
          <t>S017</t>
        </is>
      </c>
      <c r="D9548" t="inlineStr">
        <is>
          <t>Store_017</t>
        </is>
      </c>
      <c r="E9548" t="inlineStr">
        <is>
          <t>South</t>
        </is>
      </c>
      <c r="F9548" t="inlineStr">
        <is>
          <t>P0088</t>
        </is>
      </c>
      <c r="G9548" t="inlineStr">
        <is>
          <t>Prod_0088</t>
        </is>
      </c>
      <c r="H9548" t="inlineStr">
        <is>
          <t>Toys</t>
        </is>
      </c>
      <c r="I9548" t="n">
        <v>8</v>
      </c>
      <c r="J9548" t="n">
        <v>484.45</v>
      </c>
      <c r="K9548" t="n">
        <v>0</v>
      </c>
      <c r="L9548">
        <f>I9548*J9548*(1-K9548)</f>
        <v/>
      </c>
      <c r="M9548">
        <f>VLOOKUP(F9548,Products!A:D,4,FALSE)*I9548</f>
        <v/>
      </c>
      <c r="N9548">
        <f>L9548-M9548</f>
        <v/>
      </c>
    </row>
    <row r="9549">
      <c r="A9549" t="inlineStr">
        <is>
          <t>T1009547</t>
        </is>
      </c>
      <c r="B9549" t="inlineStr">
        <is>
          <t>2024-08-04</t>
        </is>
      </c>
      <c r="C9549" t="inlineStr">
        <is>
          <t>S001</t>
        </is>
      </c>
      <c r="D9549" t="inlineStr">
        <is>
          <t>Store_001</t>
        </is>
      </c>
      <c r="E9549" t="inlineStr">
        <is>
          <t>West</t>
        </is>
      </c>
      <c r="F9549" t="inlineStr">
        <is>
          <t>P0130</t>
        </is>
      </c>
      <c r="G9549" t="inlineStr">
        <is>
          <t>Prod_0130</t>
        </is>
      </c>
      <c r="H9549" t="inlineStr">
        <is>
          <t>Electronics</t>
        </is>
      </c>
      <c r="I9549" t="n">
        <v>8</v>
      </c>
      <c r="J9549" t="n">
        <v>531.1</v>
      </c>
      <c r="K9549" t="n">
        <v>0</v>
      </c>
      <c r="L9549">
        <f>I9549*J9549*(1-K9549)</f>
        <v/>
      </c>
      <c r="M9549">
        <f>VLOOKUP(F9549,Products!A:D,4,FALSE)*I9549</f>
        <v/>
      </c>
      <c r="N9549">
        <f>L9549-M9549</f>
        <v/>
      </c>
    </row>
    <row r="9550">
      <c r="A9550" t="inlineStr">
        <is>
          <t>T1009548</t>
        </is>
      </c>
      <c r="B9550" t="inlineStr">
        <is>
          <t>2023-02-03</t>
        </is>
      </c>
      <c r="C9550" t="inlineStr">
        <is>
          <t>S007</t>
        </is>
      </c>
      <c r="D9550" t="inlineStr">
        <is>
          <t>Store_007</t>
        </is>
      </c>
      <c r="E9550" t="inlineStr">
        <is>
          <t>East</t>
        </is>
      </c>
      <c r="F9550" t="inlineStr">
        <is>
          <t>P0062</t>
        </is>
      </c>
      <c r="G9550" t="inlineStr">
        <is>
          <t>Prod_0062</t>
        </is>
      </c>
      <c r="H9550" t="inlineStr">
        <is>
          <t>Beverages</t>
        </is>
      </c>
      <c r="I9550" t="n">
        <v>6</v>
      </c>
      <c r="J9550" t="n">
        <v>509.35</v>
      </c>
      <c r="K9550" t="n">
        <v>0.05</v>
      </c>
      <c r="L9550">
        <f>I9550*J9550*(1-K9550)</f>
        <v/>
      </c>
      <c r="M9550">
        <f>VLOOKUP(F9550,Products!A:D,4,FALSE)*I9550</f>
        <v/>
      </c>
      <c r="N9550">
        <f>L9550-M9550</f>
        <v/>
      </c>
    </row>
    <row r="9551">
      <c r="A9551" t="inlineStr">
        <is>
          <t>T1009549</t>
        </is>
      </c>
      <c r="B9551" t="inlineStr">
        <is>
          <t>2023-07-16</t>
        </is>
      </c>
      <c r="C9551" t="inlineStr">
        <is>
          <t>S020</t>
        </is>
      </c>
      <c r="D9551" t="inlineStr">
        <is>
          <t>Store_020</t>
        </is>
      </c>
      <c r="E9551" t="inlineStr">
        <is>
          <t>West</t>
        </is>
      </c>
      <c r="F9551" t="inlineStr">
        <is>
          <t>P0061</t>
        </is>
      </c>
      <c r="G9551" t="inlineStr">
        <is>
          <t>Prod_0061</t>
        </is>
      </c>
      <c r="H9551" t="inlineStr">
        <is>
          <t>Beverages</t>
        </is>
      </c>
      <c r="I9551" t="n">
        <v>3</v>
      </c>
      <c r="J9551" t="n">
        <v>74.54000000000001</v>
      </c>
      <c r="K9551" t="n">
        <v>0</v>
      </c>
      <c r="L9551">
        <f>I9551*J9551*(1-K9551)</f>
        <v/>
      </c>
      <c r="M9551">
        <f>VLOOKUP(F9551,Products!A:D,4,FALSE)*I9551</f>
        <v/>
      </c>
      <c r="N9551">
        <f>L9551-M9551</f>
        <v/>
      </c>
    </row>
    <row r="9552">
      <c r="A9552" t="inlineStr">
        <is>
          <t>T1009550</t>
        </is>
      </c>
      <c r="B9552" t="inlineStr">
        <is>
          <t>2023-08-10</t>
        </is>
      </c>
      <c r="C9552" t="inlineStr">
        <is>
          <t>S015</t>
        </is>
      </c>
      <c r="D9552" t="inlineStr">
        <is>
          <t>Store_015</t>
        </is>
      </c>
      <c r="E9552" t="inlineStr">
        <is>
          <t>North</t>
        </is>
      </c>
      <c r="F9552" t="inlineStr">
        <is>
          <t>P0043</t>
        </is>
      </c>
      <c r="G9552" t="inlineStr">
        <is>
          <t>Prod_0043</t>
        </is>
      </c>
      <c r="H9552" t="inlineStr">
        <is>
          <t>Food</t>
        </is>
      </c>
      <c r="I9552" t="n">
        <v>2</v>
      </c>
      <c r="J9552" t="n">
        <v>225.33</v>
      </c>
      <c r="K9552" t="n">
        <v>0.05</v>
      </c>
      <c r="L9552">
        <f>I9552*J9552*(1-K9552)</f>
        <v/>
      </c>
      <c r="M9552">
        <f>VLOOKUP(F9552,Products!A:D,4,FALSE)*I9552</f>
        <v/>
      </c>
      <c r="N9552">
        <f>L9552-M9552</f>
        <v/>
      </c>
    </row>
    <row r="9553">
      <c r="A9553" t="inlineStr">
        <is>
          <t>T1009551</t>
        </is>
      </c>
      <c r="B9553" t="inlineStr">
        <is>
          <t>2025-09-13</t>
        </is>
      </c>
      <c r="C9553" t="inlineStr">
        <is>
          <t>S046</t>
        </is>
      </c>
      <c r="D9553" t="inlineStr">
        <is>
          <t>Store_046</t>
        </is>
      </c>
      <c r="E9553" t="inlineStr">
        <is>
          <t>South</t>
        </is>
      </c>
      <c r="F9553" t="inlineStr">
        <is>
          <t>P0084</t>
        </is>
      </c>
      <c r="G9553" t="inlineStr">
        <is>
          <t>Prod_0084</t>
        </is>
      </c>
      <c r="H9553" t="inlineStr">
        <is>
          <t>Beverages</t>
        </is>
      </c>
      <c r="I9553" t="n">
        <v>3</v>
      </c>
      <c r="J9553" t="n">
        <v>1039.26</v>
      </c>
      <c r="K9553" t="n">
        <v>0.2</v>
      </c>
      <c r="L9553">
        <f>I9553*J9553*(1-K9553)</f>
        <v/>
      </c>
      <c r="M9553">
        <f>VLOOKUP(F9553,Products!A:D,4,FALSE)*I9553</f>
        <v/>
      </c>
      <c r="N9553">
        <f>L9553-M9553</f>
        <v/>
      </c>
    </row>
    <row r="9554">
      <c r="A9554" t="inlineStr">
        <is>
          <t>T1009552</t>
        </is>
      </c>
      <c r="B9554" t="inlineStr">
        <is>
          <t>2023-05-12</t>
        </is>
      </c>
      <c r="C9554" t="inlineStr">
        <is>
          <t>S050</t>
        </is>
      </c>
      <c r="D9554" t="inlineStr">
        <is>
          <t>Store_050</t>
        </is>
      </c>
      <c r="E9554" t="inlineStr">
        <is>
          <t>South</t>
        </is>
      </c>
      <c r="F9554" t="inlineStr">
        <is>
          <t>P0156</t>
        </is>
      </c>
      <c r="G9554" t="inlineStr">
        <is>
          <t>Prod_0156</t>
        </is>
      </c>
      <c r="H9554" t="inlineStr">
        <is>
          <t>Toys</t>
        </is>
      </c>
      <c r="I9554" t="n">
        <v>5</v>
      </c>
      <c r="J9554" t="n">
        <v>448.12</v>
      </c>
      <c r="K9554" t="n">
        <v>0.15</v>
      </c>
      <c r="L9554">
        <f>I9554*J9554*(1-K9554)</f>
        <v/>
      </c>
      <c r="M9554">
        <f>VLOOKUP(F9554,Products!A:D,4,FALSE)*I9554</f>
        <v/>
      </c>
      <c r="N9554">
        <f>L9554-M9554</f>
        <v/>
      </c>
    </row>
    <row r="9555">
      <c r="A9555" t="inlineStr">
        <is>
          <t>T1009553</t>
        </is>
      </c>
      <c r="B9555" t="inlineStr">
        <is>
          <t>2024-02-21</t>
        </is>
      </c>
      <c r="C9555" t="inlineStr">
        <is>
          <t>S020</t>
        </is>
      </c>
      <c r="D9555" t="inlineStr">
        <is>
          <t>Store_020</t>
        </is>
      </c>
      <c r="E9555" t="inlineStr">
        <is>
          <t>West</t>
        </is>
      </c>
      <c r="F9555" t="inlineStr">
        <is>
          <t>P0107</t>
        </is>
      </c>
      <c r="G9555" t="inlineStr">
        <is>
          <t>Prod_0107</t>
        </is>
      </c>
      <c r="H9555" t="inlineStr">
        <is>
          <t>Stationery</t>
        </is>
      </c>
      <c r="I9555" t="n">
        <v>1</v>
      </c>
      <c r="J9555" t="n">
        <v>688.84</v>
      </c>
      <c r="K9555" t="n">
        <v>0</v>
      </c>
      <c r="L9555">
        <f>I9555*J9555*(1-K9555)</f>
        <v/>
      </c>
      <c r="M9555">
        <f>VLOOKUP(F9555,Products!A:D,4,FALSE)*I9555</f>
        <v/>
      </c>
      <c r="N9555">
        <f>L9555-M9555</f>
        <v/>
      </c>
    </row>
    <row r="9556">
      <c r="A9556" t="inlineStr">
        <is>
          <t>T1009554</t>
        </is>
      </c>
      <c r="B9556" t="inlineStr">
        <is>
          <t>2023-09-06</t>
        </is>
      </c>
      <c r="C9556" t="inlineStr">
        <is>
          <t>S049</t>
        </is>
      </c>
      <c r="D9556" t="inlineStr">
        <is>
          <t>Store_049</t>
        </is>
      </c>
      <c r="E9556" t="inlineStr">
        <is>
          <t>North</t>
        </is>
      </c>
      <c r="F9556" t="inlineStr">
        <is>
          <t>P0127</t>
        </is>
      </c>
      <c r="G9556" t="inlineStr">
        <is>
          <t>Prod_0127</t>
        </is>
      </c>
      <c r="H9556" t="inlineStr">
        <is>
          <t>Toys</t>
        </is>
      </c>
      <c r="I9556" t="n">
        <v>7</v>
      </c>
      <c r="J9556" t="n">
        <v>857.1900000000001</v>
      </c>
      <c r="K9556" t="n">
        <v>0</v>
      </c>
      <c r="L9556">
        <f>I9556*J9556*(1-K9556)</f>
        <v/>
      </c>
      <c r="M9556">
        <f>VLOOKUP(F9556,Products!A:D,4,FALSE)*I9556</f>
        <v/>
      </c>
      <c r="N9556">
        <f>L9556-M9556</f>
        <v/>
      </c>
    </row>
    <row r="9557">
      <c r="A9557" t="inlineStr">
        <is>
          <t>T1009555</t>
        </is>
      </c>
      <c r="B9557" t="inlineStr">
        <is>
          <t>2024-12-03</t>
        </is>
      </c>
      <c r="C9557" t="inlineStr">
        <is>
          <t>S043</t>
        </is>
      </c>
      <c r="D9557" t="inlineStr">
        <is>
          <t>Store_043</t>
        </is>
      </c>
      <c r="E9557" t="inlineStr">
        <is>
          <t>East</t>
        </is>
      </c>
      <c r="F9557" t="inlineStr">
        <is>
          <t>P0191</t>
        </is>
      </c>
      <c r="G9557" t="inlineStr">
        <is>
          <t>Prod_0191</t>
        </is>
      </c>
      <c r="H9557" t="inlineStr">
        <is>
          <t>Food</t>
        </is>
      </c>
      <c r="I9557" t="n">
        <v>1</v>
      </c>
      <c r="J9557" t="n">
        <v>414.88</v>
      </c>
      <c r="K9557" t="n">
        <v>0</v>
      </c>
      <c r="L9557">
        <f>I9557*J9557*(1-K9557)</f>
        <v/>
      </c>
      <c r="M9557">
        <f>VLOOKUP(F9557,Products!A:D,4,FALSE)*I9557</f>
        <v/>
      </c>
      <c r="N9557">
        <f>L9557-M9557</f>
        <v/>
      </c>
    </row>
    <row r="9558">
      <c r="A9558" t="inlineStr">
        <is>
          <t>T1009556</t>
        </is>
      </c>
      <c r="B9558" t="inlineStr">
        <is>
          <t>2024-10-14</t>
        </is>
      </c>
      <c r="C9558" t="inlineStr">
        <is>
          <t>S044</t>
        </is>
      </c>
      <c r="D9558" t="inlineStr">
        <is>
          <t>Store_044</t>
        </is>
      </c>
      <c r="E9558" t="inlineStr">
        <is>
          <t>North</t>
        </is>
      </c>
      <c r="F9558" t="inlineStr">
        <is>
          <t>P0071</t>
        </is>
      </c>
      <c r="G9558" t="inlineStr">
        <is>
          <t>Prod_0071</t>
        </is>
      </c>
      <c r="H9558" t="inlineStr">
        <is>
          <t>Beverages</t>
        </is>
      </c>
      <c r="I9558" t="n">
        <v>9</v>
      </c>
      <c r="J9558" t="n">
        <v>628.6799999999999</v>
      </c>
      <c r="K9558" t="n">
        <v>0</v>
      </c>
      <c r="L9558">
        <f>I9558*J9558*(1-K9558)</f>
        <v/>
      </c>
      <c r="M9558">
        <f>VLOOKUP(F9558,Products!A:D,4,FALSE)*I9558</f>
        <v/>
      </c>
      <c r="N9558">
        <f>L9558-M9558</f>
        <v/>
      </c>
    </row>
    <row r="9559">
      <c r="A9559" t="inlineStr">
        <is>
          <t>T1009557</t>
        </is>
      </c>
      <c r="B9559" t="inlineStr">
        <is>
          <t>2024-05-19</t>
        </is>
      </c>
      <c r="C9559" t="inlineStr">
        <is>
          <t>S044</t>
        </is>
      </c>
      <c r="D9559" t="inlineStr">
        <is>
          <t>Store_044</t>
        </is>
      </c>
      <c r="E9559" t="inlineStr">
        <is>
          <t>North</t>
        </is>
      </c>
      <c r="F9559" t="inlineStr">
        <is>
          <t>P0126</t>
        </is>
      </c>
      <c r="G9559" t="inlineStr">
        <is>
          <t>Prod_0126</t>
        </is>
      </c>
      <c r="H9559" t="inlineStr">
        <is>
          <t>Toys</t>
        </is>
      </c>
      <c r="I9559" t="n">
        <v>7</v>
      </c>
      <c r="J9559" t="n">
        <v>317.86</v>
      </c>
      <c r="K9559" t="n">
        <v>0.05</v>
      </c>
      <c r="L9559">
        <f>I9559*J9559*(1-K9559)</f>
        <v/>
      </c>
      <c r="M9559">
        <f>VLOOKUP(F9559,Products!A:D,4,FALSE)*I9559</f>
        <v/>
      </c>
      <c r="N9559">
        <f>L9559-M9559</f>
        <v/>
      </c>
    </row>
    <row r="9560">
      <c r="A9560" t="inlineStr">
        <is>
          <t>T1009558</t>
        </is>
      </c>
      <c r="B9560" t="inlineStr">
        <is>
          <t>2024-01-17</t>
        </is>
      </c>
      <c r="C9560" t="inlineStr">
        <is>
          <t>S041</t>
        </is>
      </c>
      <c r="D9560" t="inlineStr">
        <is>
          <t>Store_041</t>
        </is>
      </c>
      <c r="E9560" t="inlineStr">
        <is>
          <t>East</t>
        </is>
      </c>
      <c r="F9560" t="inlineStr">
        <is>
          <t>P0148</t>
        </is>
      </c>
      <c r="G9560" t="inlineStr">
        <is>
          <t>Prod_0148</t>
        </is>
      </c>
      <c r="H9560" t="inlineStr">
        <is>
          <t>Electronics</t>
        </is>
      </c>
      <c r="I9560" t="n">
        <v>6</v>
      </c>
      <c r="J9560" t="n">
        <v>210.19</v>
      </c>
      <c r="K9560" t="n">
        <v>0</v>
      </c>
      <c r="L9560">
        <f>I9560*J9560*(1-K9560)</f>
        <v/>
      </c>
      <c r="M9560">
        <f>VLOOKUP(F9560,Products!A:D,4,FALSE)*I9560</f>
        <v/>
      </c>
      <c r="N9560">
        <f>L9560-M9560</f>
        <v/>
      </c>
    </row>
    <row r="9561">
      <c r="A9561" t="inlineStr">
        <is>
          <t>T1009559</t>
        </is>
      </c>
      <c r="B9561" t="inlineStr">
        <is>
          <t>2025-04-12</t>
        </is>
      </c>
      <c r="C9561" t="inlineStr">
        <is>
          <t>S049</t>
        </is>
      </c>
      <c r="D9561" t="inlineStr">
        <is>
          <t>Store_049</t>
        </is>
      </c>
      <c r="E9561" t="inlineStr">
        <is>
          <t>North</t>
        </is>
      </c>
      <c r="F9561" t="inlineStr">
        <is>
          <t>P0200</t>
        </is>
      </c>
      <c r="G9561" t="inlineStr">
        <is>
          <t>Prod_0200</t>
        </is>
      </c>
      <c r="H9561" t="inlineStr">
        <is>
          <t>Electronics</t>
        </is>
      </c>
      <c r="I9561" t="n">
        <v>6</v>
      </c>
      <c r="J9561" t="n">
        <v>336.62</v>
      </c>
      <c r="K9561" t="n">
        <v>0</v>
      </c>
      <c r="L9561">
        <f>I9561*J9561*(1-K9561)</f>
        <v/>
      </c>
      <c r="M9561">
        <f>VLOOKUP(F9561,Products!A:D,4,FALSE)*I9561</f>
        <v/>
      </c>
      <c r="N9561">
        <f>L9561-M9561</f>
        <v/>
      </c>
    </row>
    <row r="9562">
      <c r="A9562" t="inlineStr">
        <is>
          <t>T1009560</t>
        </is>
      </c>
      <c r="B9562" t="inlineStr">
        <is>
          <t>2023-09-14</t>
        </is>
      </c>
      <c r="C9562" t="inlineStr">
        <is>
          <t>S024</t>
        </is>
      </c>
      <c r="D9562" t="inlineStr">
        <is>
          <t>Store_024</t>
        </is>
      </c>
      <c r="E9562" t="inlineStr">
        <is>
          <t>South</t>
        </is>
      </c>
      <c r="F9562" t="inlineStr">
        <is>
          <t>P0064</t>
        </is>
      </c>
      <c r="G9562" t="inlineStr">
        <is>
          <t>Prod_0064</t>
        </is>
      </c>
      <c r="H9562" t="inlineStr">
        <is>
          <t>Beverages</t>
        </is>
      </c>
      <c r="I9562" t="n">
        <v>4</v>
      </c>
      <c r="J9562" t="n">
        <v>689.33</v>
      </c>
      <c r="K9562" t="n">
        <v>0</v>
      </c>
      <c r="L9562">
        <f>I9562*J9562*(1-K9562)</f>
        <v/>
      </c>
      <c r="M9562">
        <f>VLOOKUP(F9562,Products!A:D,4,FALSE)*I9562</f>
        <v/>
      </c>
      <c r="N9562">
        <f>L9562-M9562</f>
        <v/>
      </c>
    </row>
    <row r="9563">
      <c r="A9563" t="inlineStr">
        <is>
          <t>T1009561</t>
        </is>
      </c>
      <c r="B9563" t="inlineStr">
        <is>
          <t>2023-11-06</t>
        </is>
      </c>
      <c r="C9563" t="inlineStr">
        <is>
          <t>S010</t>
        </is>
      </c>
      <c r="D9563" t="inlineStr">
        <is>
          <t>Store_010</t>
        </is>
      </c>
      <c r="E9563" t="inlineStr">
        <is>
          <t>North</t>
        </is>
      </c>
      <c r="F9563" t="inlineStr">
        <is>
          <t>P0124</t>
        </is>
      </c>
      <c r="G9563" t="inlineStr">
        <is>
          <t>Prod_0124</t>
        </is>
      </c>
      <c r="H9563" t="inlineStr">
        <is>
          <t>Beverages</t>
        </is>
      </c>
      <c r="I9563" t="n">
        <v>1</v>
      </c>
      <c r="J9563" t="n">
        <v>737.25</v>
      </c>
      <c r="K9563" t="n">
        <v>0</v>
      </c>
      <c r="L9563">
        <f>I9563*J9563*(1-K9563)</f>
        <v/>
      </c>
      <c r="M9563">
        <f>VLOOKUP(F9563,Products!A:D,4,FALSE)*I9563</f>
        <v/>
      </c>
      <c r="N9563">
        <f>L9563-M9563</f>
        <v/>
      </c>
    </row>
    <row r="9564">
      <c r="A9564" t="inlineStr">
        <is>
          <t>T1009562</t>
        </is>
      </c>
      <c r="B9564" t="inlineStr">
        <is>
          <t>2023-12-12</t>
        </is>
      </c>
      <c r="C9564" t="inlineStr">
        <is>
          <t>S044</t>
        </is>
      </c>
      <c r="D9564" t="inlineStr">
        <is>
          <t>Store_044</t>
        </is>
      </c>
      <c r="E9564" t="inlineStr">
        <is>
          <t>North</t>
        </is>
      </c>
      <c r="F9564" t="inlineStr">
        <is>
          <t>P0175</t>
        </is>
      </c>
      <c r="G9564" t="inlineStr">
        <is>
          <t>Prod_0175</t>
        </is>
      </c>
      <c r="H9564" t="inlineStr">
        <is>
          <t>Food</t>
        </is>
      </c>
      <c r="I9564" t="n">
        <v>5</v>
      </c>
      <c r="J9564" t="n">
        <v>740.77</v>
      </c>
      <c r="K9564" t="n">
        <v>0</v>
      </c>
      <c r="L9564">
        <f>I9564*J9564*(1-K9564)</f>
        <v/>
      </c>
      <c r="M9564">
        <f>VLOOKUP(F9564,Products!A:D,4,FALSE)*I9564</f>
        <v/>
      </c>
      <c r="N9564">
        <f>L9564-M9564</f>
        <v/>
      </c>
    </row>
    <row r="9565">
      <c r="A9565" t="inlineStr">
        <is>
          <t>T1009563</t>
        </is>
      </c>
      <c r="B9565" t="inlineStr">
        <is>
          <t>2023-01-25</t>
        </is>
      </c>
      <c r="C9565" t="inlineStr">
        <is>
          <t>S039</t>
        </is>
      </c>
      <c r="D9565" t="inlineStr">
        <is>
          <t>Store_039</t>
        </is>
      </c>
      <c r="E9565" t="inlineStr">
        <is>
          <t>North</t>
        </is>
      </c>
      <c r="F9565" t="inlineStr">
        <is>
          <t>P0096</t>
        </is>
      </c>
      <c r="G9565" t="inlineStr">
        <is>
          <t>Prod_0096</t>
        </is>
      </c>
      <c r="H9565" t="inlineStr">
        <is>
          <t>Beverages</t>
        </is>
      </c>
      <c r="I9565" t="n">
        <v>1</v>
      </c>
      <c r="J9565" t="n">
        <v>398.69</v>
      </c>
      <c r="K9565" t="n">
        <v>0.1</v>
      </c>
      <c r="L9565">
        <f>I9565*J9565*(1-K9565)</f>
        <v/>
      </c>
      <c r="M9565">
        <f>VLOOKUP(F9565,Products!A:D,4,FALSE)*I9565</f>
        <v/>
      </c>
      <c r="N9565">
        <f>L9565-M9565</f>
        <v/>
      </c>
    </row>
    <row r="9566">
      <c r="A9566" t="inlineStr">
        <is>
          <t>T1009564</t>
        </is>
      </c>
      <c r="B9566" t="inlineStr">
        <is>
          <t>2023-12-29</t>
        </is>
      </c>
      <c r="C9566" t="inlineStr">
        <is>
          <t>S007</t>
        </is>
      </c>
      <c r="D9566" t="inlineStr">
        <is>
          <t>Store_007</t>
        </is>
      </c>
      <c r="E9566" t="inlineStr">
        <is>
          <t>East</t>
        </is>
      </c>
      <c r="F9566" t="inlineStr">
        <is>
          <t>P0022</t>
        </is>
      </c>
      <c r="G9566" t="inlineStr">
        <is>
          <t>Prod_0022</t>
        </is>
      </c>
      <c r="H9566" t="inlineStr">
        <is>
          <t>Beverages</t>
        </is>
      </c>
      <c r="I9566" t="n">
        <v>6</v>
      </c>
      <c r="J9566" t="n">
        <v>217.07</v>
      </c>
      <c r="K9566" t="n">
        <v>0</v>
      </c>
      <c r="L9566">
        <f>I9566*J9566*(1-K9566)</f>
        <v/>
      </c>
      <c r="M9566">
        <f>VLOOKUP(F9566,Products!A:D,4,FALSE)*I9566</f>
        <v/>
      </c>
      <c r="N9566">
        <f>L9566-M9566</f>
        <v/>
      </c>
    </row>
    <row r="9567">
      <c r="A9567" t="inlineStr">
        <is>
          <t>T1009565</t>
        </is>
      </c>
      <c r="B9567" t="inlineStr">
        <is>
          <t>2024-09-21</t>
        </is>
      </c>
      <c r="C9567" t="inlineStr">
        <is>
          <t>S042</t>
        </is>
      </c>
      <c r="D9567" t="inlineStr">
        <is>
          <t>Store_042</t>
        </is>
      </c>
      <c r="E9567" t="inlineStr">
        <is>
          <t>Central</t>
        </is>
      </c>
      <c r="F9567" t="inlineStr">
        <is>
          <t>P0047</t>
        </is>
      </c>
      <c r="G9567" t="inlineStr">
        <is>
          <t>Prod_0047</t>
        </is>
      </c>
      <c r="H9567" t="inlineStr">
        <is>
          <t>Beverages</t>
        </is>
      </c>
      <c r="I9567" t="n">
        <v>8</v>
      </c>
      <c r="J9567" t="n">
        <v>442.19</v>
      </c>
      <c r="K9567" t="n">
        <v>0</v>
      </c>
      <c r="L9567">
        <f>I9567*J9567*(1-K9567)</f>
        <v/>
      </c>
      <c r="M9567">
        <f>VLOOKUP(F9567,Products!A:D,4,FALSE)*I9567</f>
        <v/>
      </c>
      <c r="N9567">
        <f>L9567-M9567</f>
        <v/>
      </c>
    </row>
    <row r="9568">
      <c r="A9568" t="inlineStr">
        <is>
          <t>T1009566</t>
        </is>
      </c>
      <c r="B9568" t="inlineStr">
        <is>
          <t>2025-02-09</t>
        </is>
      </c>
      <c r="C9568" t="inlineStr">
        <is>
          <t>S033</t>
        </is>
      </c>
      <c r="D9568" t="inlineStr">
        <is>
          <t>Store_033</t>
        </is>
      </c>
      <c r="E9568" t="inlineStr">
        <is>
          <t>North</t>
        </is>
      </c>
      <c r="F9568" t="inlineStr">
        <is>
          <t>P0068</t>
        </is>
      </c>
      <c r="G9568" t="inlineStr">
        <is>
          <t>Prod_0068</t>
        </is>
      </c>
      <c r="H9568" t="inlineStr">
        <is>
          <t>Household</t>
        </is>
      </c>
      <c r="I9568" t="n">
        <v>7</v>
      </c>
      <c r="J9568" t="n">
        <v>209.3</v>
      </c>
      <c r="K9568" t="n">
        <v>0.2</v>
      </c>
      <c r="L9568">
        <f>I9568*J9568*(1-K9568)</f>
        <v/>
      </c>
      <c r="M9568">
        <f>VLOOKUP(F9568,Products!A:D,4,FALSE)*I9568</f>
        <v/>
      </c>
      <c r="N9568">
        <f>L9568-M9568</f>
        <v/>
      </c>
    </row>
    <row r="9569">
      <c r="A9569" t="inlineStr">
        <is>
          <t>T1009567</t>
        </is>
      </c>
      <c r="B9569" t="inlineStr">
        <is>
          <t>2024-10-11</t>
        </is>
      </c>
      <c r="C9569" t="inlineStr">
        <is>
          <t>S038</t>
        </is>
      </c>
      <c r="D9569" t="inlineStr">
        <is>
          <t>Store_038</t>
        </is>
      </c>
      <c r="E9569" t="inlineStr">
        <is>
          <t>East</t>
        </is>
      </c>
      <c r="F9569" t="inlineStr">
        <is>
          <t>P0138</t>
        </is>
      </c>
      <c r="G9569" t="inlineStr">
        <is>
          <t>Prod_0138</t>
        </is>
      </c>
      <c r="H9569" t="inlineStr">
        <is>
          <t>Household</t>
        </is>
      </c>
      <c r="I9569" t="n">
        <v>8</v>
      </c>
      <c r="J9569" t="n">
        <v>308.62</v>
      </c>
      <c r="K9569" t="n">
        <v>0</v>
      </c>
      <c r="L9569">
        <f>I9569*J9569*(1-K9569)</f>
        <v/>
      </c>
      <c r="M9569">
        <f>VLOOKUP(F9569,Products!A:D,4,FALSE)*I9569</f>
        <v/>
      </c>
      <c r="N9569">
        <f>L9569-M9569</f>
        <v/>
      </c>
    </row>
    <row r="9570">
      <c r="A9570" t="inlineStr">
        <is>
          <t>T1009568</t>
        </is>
      </c>
      <c r="B9570" t="inlineStr">
        <is>
          <t>2024-06-15</t>
        </is>
      </c>
      <c r="C9570" t="inlineStr">
        <is>
          <t>S018</t>
        </is>
      </c>
      <c r="D9570" t="inlineStr">
        <is>
          <t>Store_018</t>
        </is>
      </c>
      <c r="E9570" t="inlineStr">
        <is>
          <t>South</t>
        </is>
      </c>
      <c r="F9570" t="inlineStr">
        <is>
          <t>P0040</t>
        </is>
      </c>
      <c r="G9570" t="inlineStr">
        <is>
          <t>Prod_0040</t>
        </is>
      </c>
      <c r="H9570" t="inlineStr">
        <is>
          <t>Toys</t>
        </is>
      </c>
      <c r="I9570" t="n">
        <v>7</v>
      </c>
      <c r="J9570" t="n">
        <v>67.64</v>
      </c>
      <c r="K9570" t="n">
        <v>0</v>
      </c>
      <c r="L9570">
        <f>I9570*J9570*(1-K9570)</f>
        <v/>
      </c>
      <c r="M9570">
        <f>VLOOKUP(F9570,Products!A:D,4,FALSE)*I9570</f>
        <v/>
      </c>
      <c r="N9570">
        <f>L9570-M9570</f>
        <v/>
      </c>
    </row>
    <row r="9571">
      <c r="A9571" t="inlineStr">
        <is>
          <t>T1009569</t>
        </is>
      </c>
      <c r="B9571" t="inlineStr">
        <is>
          <t>2023-06-09</t>
        </is>
      </c>
      <c r="C9571" t="inlineStr">
        <is>
          <t>S011</t>
        </is>
      </c>
      <c r="D9571" t="inlineStr">
        <is>
          <t>Store_011</t>
        </is>
      </c>
      <c r="E9571" t="inlineStr">
        <is>
          <t>South</t>
        </is>
      </c>
      <c r="F9571" t="inlineStr">
        <is>
          <t>P0083</t>
        </is>
      </c>
      <c r="G9571" t="inlineStr">
        <is>
          <t>Prod_0083</t>
        </is>
      </c>
      <c r="H9571" t="inlineStr">
        <is>
          <t>Clothing</t>
        </is>
      </c>
      <c r="I9571" t="n">
        <v>1</v>
      </c>
      <c r="J9571" t="n">
        <v>488.76</v>
      </c>
      <c r="K9571" t="n">
        <v>0</v>
      </c>
      <c r="L9571">
        <f>I9571*J9571*(1-K9571)</f>
        <v/>
      </c>
      <c r="M9571">
        <f>VLOOKUP(F9571,Products!A:D,4,FALSE)*I9571</f>
        <v/>
      </c>
      <c r="N9571">
        <f>L9571-M9571</f>
        <v/>
      </c>
    </row>
    <row r="9572">
      <c r="A9572" t="inlineStr">
        <is>
          <t>T1009570</t>
        </is>
      </c>
      <c r="B9572" t="inlineStr">
        <is>
          <t>2025-05-13</t>
        </is>
      </c>
      <c r="C9572" t="inlineStr">
        <is>
          <t>S050</t>
        </is>
      </c>
      <c r="D9572" t="inlineStr">
        <is>
          <t>Store_050</t>
        </is>
      </c>
      <c r="E9572" t="inlineStr">
        <is>
          <t>South</t>
        </is>
      </c>
      <c r="F9572" t="inlineStr">
        <is>
          <t>P0133</t>
        </is>
      </c>
      <c r="G9572" t="inlineStr">
        <is>
          <t>Prod_0133</t>
        </is>
      </c>
      <c r="H9572" t="inlineStr">
        <is>
          <t>Stationery</t>
        </is>
      </c>
      <c r="I9572" t="n">
        <v>3</v>
      </c>
      <c r="J9572" t="n">
        <v>330.24</v>
      </c>
      <c r="K9572" t="n">
        <v>0</v>
      </c>
      <c r="L9572">
        <f>I9572*J9572*(1-K9572)</f>
        <v/>
      </c>
      <c r="M9572">
        <f>VLOOKUP(F9572,Products!A:D,4,FALSE)*I9572</f>
        <v/>
      </c>
      <c r="N9572">
        <f>L9572-M9572</f>
        <v/>
      </c>
    </row>
    <row r="9573">
      <c r="A9573" t="inlineStr">
        <is>
          <t>T1009571</t>
        </is>
      </c>
      <c r="B9573" t="inlineStr">
        <is>
          <t>2023-04-03</t>
        </is>
      </c>
      <c r="C9573" t="inlineStr">
        <is>
          <t>S025</t>
        </is>
      </c>
      <c r="D9573" t="inlineStr">
        <is>
          <t>Store_025</t>
        </is>
      </c>
      <c r="E9573" t="inlineStr">
        <is>
          <t>Central</t>
        </is>
      </c>
      <c r="F9573" t="inlineStr">
        <is>
          <t>P0128</t>
        </is>
      </c>
      <c r="G9573" t="inlineStr">
        <is>
          <t>Prod_0128</t>
        </is>
      </c>
      <c r="H9573" t="inlineStr">
        <is>
          <t>Toys</t>
        </is>
      </c>
      <c r="I9573" t="n">
        <v>9</v>
      </c>
      <c r="J9573" t="n">
        <v>175.94</v>
      </c>
      <c r="K9573" t="n">
        <v>0.15</v>
      </c>
      <c r="L9573">
        <f>I9573*J9573*(1-K9573)</f>
        <v/>
      </c>
      <c r="M9573">
        <f>VLOOKUP(F9573,Products!A:D,4,FALSE)*I9573</f>
        <v/>
      </c>
      <c r="N9573">
        <f>L9573-M9573</f>
        <v/>
      </c>
    </row>
    <row r="9574">
      <c r="A9574" t="inlineStr">
        <is>
          <t>T1009572</t>
        </is>
      </c>
      <c r="B9574" t="inlineStr">
        <is>
          <t>2024-12-03</t>
        </is>
      </c>
      <c r="C9574" t="inlineStr">
        <is>
          <t>S035</t>
        </is>
      </c>
      <c r="D9574" t="inlineStr">
        <is>
          <t>Store_035</t>
        </is>
      </c>
      <c r="E9574" t="inlineStr">
        <is>
          <t>Central</t>
        </is>
      </c>
      <c r="F9574" t="inlineStr">
        <is>
          <t>P0118</t>
        </is>
      </c>
      <c r="G9574" t="inlineStr">
        <is>
          <t>Prod_0118</t>
        </is>
      </c>
      <c r="H9574" t="inlineStr">
        <is>
          <t>Toys</t>
        </is>
      </c>
      <c r="I9574" t="n">
        <v>4</v>
      </c>
      <c r="J9574" t="n">
        <v>772.89</v>
      </c>
      <c r="K9574" t="n">
        <v>0</v>
      </c>
      <c r="L9574">
        <f>I9574*J9574*(1-K9574)</f>
        <v/>
      </c>
      <c r="M9574">
        <f>VLOOKUP(F9574,Products!A:D,4,FALSE)*I9574</f>
        <v/>
      </c>
      <c r="N9574">
        <f>L9574-M9574</f>
        <v/>
      </c>
    </row>
    <row r="9575">
      <c r="A9575" t="inlineStr">
        <is>
          <t>T1009573</t>
        </is>
      </c>
      <c r="B9575" t="inlineStr">
        <is>
          <t>2023-08-26</t>
        </is>
      </c>
      <c r="C9575" t="inlineStr">
        <is>
          <t>S028</t>
        </is>
      </c>
      <c r="D9575" t="inlineStr">
        <is>
          <t>Store_028</t>
        </is>
      </c>
      <c r="E9575" t="inlineStr">
        <is>
          <t>North</t>
        </is>
      </c>
      <c r="F9575" t="inlineStr">
        <is>
          <t>P0125</t>
        </is>
      </c>
      <c r="G9575" t="inlineStr">
        <is>
          <t>Prod_0125</t>
        </is>
      </c>
      <c r="H9575" t="inlineStr">
        <is>
          <t>Toys</t>
        </is>
      </c>
      <c r="I9575" t="n">
        <v>2</v>
      </c>
      <c r="J9575" t="n">
        <v>302.4</v>
      </c>
      <c r="K9575" t="n">
        <v>0</v>
      </c>
      <c r="L9575">
        <f>I9575*J9575*(1-K9575)</f>
        <v/>
      </c>
      <c r="M9575">
        <f>VLOOKUP(F9575,Products!A:D,4,FALSE)*I9575</f>
        <v/>
      </c>
      <c r="N9575">
        <f>L9575-M9575</f>
        <v/>
      </c>
    </row>
    <row r="9576">
      <c r="A9576" t="inlineStr">
        <is>
          <t>T1009574</t>
        </is>
      </c>
      <c r="B9576" t="inlineStr">
        <is>
          <t>2024-02-25</t>
        </is>
      </c>
      <c r="C9576" t="inlineStr">
        <is>
          <t>S041</t>
        </is>
      </c>
      <c r="D9576" t="inlineStr">
        <is>
          <t>Store_041</t>
        </is>
      </c>
      <c r="E9576" t="inlineStr">
        <is>
          <t>East</t>
        </is>
      </c>
      <c r="F9576" t="inlineStr">
        <is>
          <t>P0075</t>
        </is>
      </c>
      <c r="G9576" t="inlineStr">
        <is>
          <t>Prod_0075</t>
        </is>
      </c>
      <c r="H9576" t="inlineStr">
        <is>
          <t>Beverages</t>
        </is>
      </c>
      <c r="I9576" t="n">
        <v>2</v>
      </c>
      <c r="J9576" t="n">
        <v>838.6</v>
      </c>
      <c r="K9576" t="n">
        <v>0</v>
      </c>
      <c r="L9576">
        <f>I9576*J9576*(1-K9576)</f>
        <v/>
      </c>
      <c r="M9576">
        <f>VLOOKUP(F9576,Products!A:D,4,FALSE)*I9576</f>
        <v/>
      </c>
      <c r="N9576">
        <f>L9576-M9576</f>
        <v/>
      </c>
    </row>
    <row r="9577">
      <c r="A9577" t="inlineStr">
        <is>
          <t>T1009575</t>
        </is>
      </c>
      <c r="B9577" t="inlineStr">
        <is>
          <t>2025-07-29</t>
        </is>
      </c>
      <c r="C9577" t="inlineStr">
        <is>
          <t>S027</t>
        </is>
      </c>
      <c r="D9577" t="inlineStr">
        <is>
          <t>Store_027</t>
        </is>
      </c>
      <c r="E9577" t="inlineStr">
        <is>
          <t>South</t>
        </is>
      </c>
      <c r="F9577" t="inlineStr">
        <is>
          <t>P0086</t>
        </is>
      </c>
      <c r="G9577" t="inlineStr">
        <is>
          <t>Prod_0086</t>
        </is>
      </c>
      <c r="H9577" t="inlineStr">
        <is>
          <t>Stationery</t>
        </is>
      </c>
      <c r="I9577" t="n">
        <v>6</v>
      </c>
      <c r="J9577" t="n">
        <v>771.08</v>
      </c>
      <c r="K9577" t="n">
        <v>0</v>
      </c>
      <c r="L9577">
        <f>I9577*J9577*(1-K9577)</f>
        <v/>
      </c>
      <c r="M9577">
        <f>VLOOKUP(F9577,Products!A:D,4,FALSE)*I9577</f>
        <v/>
      </c>
      <c r="N9577">
        <f>L9577-M9577</f>
        <v/>
      </c>
    </row>
    <row r="9578">
      <c r="A9578" t="inlineStr">
        <is>
          <t>T1009576</t>
        </is>
      </c>
      <c r="B9578" t="inlineStr">
        <is>
          <t>2025-07-21</t>
        </is>
      </c>
      <c r="C9578" t="inlineStr">
        <is>
          <t>S036</t>
        </is>
      </c>
      <c r="D9578" t="inlineStr">
        <is>
          <t>Store_036</t>
        </is>
      </c>
      <c r="E9578" t="inlineStr">
        <is>
          <t>Central</t>
        </is>
      </c>
      <c r="F9578" t="inlineStr">
        <is>
          <t>P0021</t>
        </is>
      </c>
      <c r="G9578" t="inlineStr">
        <is>
          <t>Prod_0021</t>
        </is>
      </c>
      <c r="H9578" t="inlineStr">
        <is>
          <t>Household</t>
        </is>
      </c>
      <c r="I9578" t="n">
        <v>6</v>
      </c>
      <c r="J9578" t="n">
        <v>149.37</v>
      </c>
      <c r="K9578" t="n">
        <v>0</v>
      </c>
      <c r="L9578">
        <f>I9578*J9578*(1-K9578)</f>
        <v/>
      </c>
      <c r="M9578">
        <f>VLOOKUP(F9578,Products!A:D,4,FALSE)*I9578</f>
        <v/>
      </c>
      <c r="N9578">
        <f>L9578-M9578</f>
        <v/>
      </c>
    </row>
    <row r="9579">
      <c r="A9579" t="inlineStr">
        <is>
          <t>T1009577</t>
        </is>
      </c>
      <c r="B9579" t="inlineStr">
        <is>
          <t>2023-02-20</t>
        </is>
      </c>
      <c r="C9579" t="inlineStr">
        <is>
          <t>S013</t>
        </is>
      </c>
      <c r="D9579" t="inlineStr">
        <is>
          <t>Store_013</t>
        </is>
      </c>
      <c r="E9579" t="inlineStr">
        <is>
          <t>North</t>
        </is>
      </c>
      <c r="F9579" t="inlineStr">
        <is>
          <t>P0081</t>
        </is>
      </c>
      <c r="G9579" t="inlineStr">
        <is>
          <t>Prod_0081</t>
        </is>
      </c>
      <c r="H9579" t="inlineStr">
        <is>
          <t>Electronics</t>
        </is>
      </c>
      <c r="I9579" t="n">
        <v>4</v>
      </c>
      <c r="J9579" t="n">
        <v>249.3</v>
      </c>
      <c r="K9579" t="n">
        <v>0.05</v>
      </c>
      <c r="L9579">
        <f>I9579*J9579*(1-K9579)</f>
        <v/>
      </c>
      <c r="M9579">
        <f>VLOOKUP(F9579,Products!A:D,4,FALSE)*I9579</f>
        <v/>
      </c>
      <c r="N9579">
        <f>L9579-M9579</f>
        <v/>
      </c>
    </row>
    <row r="9580">
      <c r="A9580" t="inlineStr">
        <is>
          <t>T1009578</t>
        </is>
      </c>
      <c r="B9580" t="inlineStr">
        <is>
          <t>2025-03-29</t>
        </is>
      </c>
      <c r="C9580" t="inlineStr">
        <is>
          <t>S023</t>
        </is>
      </c>
      <c r="D9580" t="inlineStr">
        <is>
          <t>Store_023</t>
        </is>
      </c>
      <c r="E9580" t="inlineStr">
        <is>
          <t>South</t>
        </is>
      </c>
      <c r="F9580" t="inlineStr">
        <is>
          <t>P0168</t>
        </is>
      </c>
      <c r="G9580" t="inlineStr">
        <is>
          <t>Prod_0168</t>
        </is>
      </c>
      <c r="H9580" t="inlineStr">
        <is>
          <t>Electronics</t>
        </is>
      </c>
      <c r="I9580" t="n">
        <v>2</v>
      </c>
      <c r="J9580" t="n">
        <v>80.61</v>
      </c>
      <c r="K9580" t="n">
        <v>0.15</v>
      </c>
      <c r="L9580">
        <f>I9580*J9580*(1-K9580)</f>
        <v/>
      </c>
      <c r="M9580">
        <f>VLOOKUP(F9580,Products!A:D,4,FALSE)*I9580</f>
        <v/>
      </c>
      <c r="N9580">
        <f>L9580-M9580</f>
        <v/>
      </c>
    </row>
    <row r="9581">
      <c r="A9581" t="inlineStr">
        <is>
          <t>T1009579</t>
        </is>
      </c>
      <c r="B9581" t="inlineStr">
        <is>
          <t>2023-04-30</t>
        </is>
      </c>
      <c r="C9581" t="inlineStr">
        <is>
          <t>S004</t>
        </is>
      </c>
      <c r="D9581" t="inlineStr">
        <is>
          <t>Store_004</t>
        </is>
      </c>
      <c r="E9581" t="inlineStr">
        <is>
          <t>Central</t>
        </is>
      </c>
      <c r="F9581" t="inlineStr">
        <is>
          <t>P0187</t>
        </is>
      </c>
      <c r="G9581" t="inlineStr">
        <is>
          <t>Prod_0187</t>
        </is>
      </c>
      <c r="H9581" t="inlineStr">
        <is>
          <t>Food</t>
        </is>
      </c>
      <c r="I9581" t="n">
        <v>1</v>
      </c>
      <c r="J9581" t="n">
        <v>775.86</v>
      </c>
      <c r="K9581" t="n">
        <v>0</v>
      </c>
      <c r="L9581">
        <f>I9581*J9581*(1-K9581)</f>
        <v/>
      </c>
      <c r="M9581">
        <f>VLOOKUP(F9581,Products!A:D,4,FALSE)*I9581</f>
        <v/>
      </c>
      <c r="N9581">
        <f>L9581-M9581</f>
        <v/>
      </c>
    </row>
    <row r="9582">
      <c r="A9582" t="inlineStr">
        <is>
          <t>T1009580</t>
        </is>
      </c>
      <c r="B9582" t="inlineStr">
        <is>
          <t>2025-04-15</t>
        </is>
      </c>
      <c r="C9582" t="inlineStr">
        <is>
          <t>S048</t>
        </is>
      </c>
      <c r="D9582" t="inlineStr">
        <is>
          <t>Store_048</t>
        </is>
      </c>
      <c r="E9582" t="inlineStr">
        <is>
          <t>South</t>
        </is>
      </c>
      <c r="F9582" t="inlineStr">
        <is>
          <t>P0190</t>
        </is>
      </c>
      <c r="G9582" t="inlineStr">
        <is>
          <t>Prod_0190</t>
        </is>
      </c>
      <c r="H9582" t="inlineStr">
        <is>
          <t>Household</t>
        </is>
      </c>
      <c r="I9582" t="n">
        <v>7</v>
      </c>
      <c r="J9582" t="n">
        <v>273.52</v>
      </c>
      <c r="K9582" t="n">
        <v>0.05</v>
      </c>
      <c r="L9582">
        <f>I9582*J9582*(1-K9582)</f>
        <v/>
      </c>
      <c r="M9582">
        <f>VLOOKUP(F9582,Products!A:D,4,FALSE)*I9582</f>
        <v/>
      </c>
      <c r="N9582">
        <f>L9582-M9582</f>
        <v/>
      </c>
    </row>
    <row r="9583">
      <c r="A9583" t="inlineStr">
        <is>
          <t>T1009581</t>
        </is>
      </c>
      <c r="B9583" t="inlineStr">
        <is>
          <t>2023-01-21</t>
        </is>
      </c>
      <c r="C9583" t="inlineStr">
        <is>
          <t>S031</t>
        </is>
      </c>
      <c r="D9583" t="inlineStr">
        <is>
          <t>Store_031</t>
        </is>
      </c>
      <c r="E9583" t="inlineStr">
        <is>
          <t>Central</t>
        </is>
      </c>
      <c r="F9583" t="inlineStr">
        <is>
          <t>P0081</t>
        </is>
      </c>
      <c r="G9583" t="inlineStr">
        <is>
          <t>Prod_0081</t>
        </is>
      </c>
      <c r="H9583" t="inlineStr">
        <is>
          <t>Electronics</t>
        </is>
      </c>
      <c r="I9583" t="n">
        <v>5</v>
      </c>
      <c r="J9583" t="n">
        <v>279.57</v>
      </c>
      <c r="K9583" t="n">
        <v>0</v>
      </c>
      <c r="L9583">
        <f>I9583*J9583*(1-K9583)</f>
        <v/>
      </c>
      <c r="M9583">
        <f>VLOOKUP(F9583,Products!A:D,4,FALSE)*I9583</f>
        <v/>
      </c>
      <c r="N9583">
        <f>L9583-M9583</f>
        <v/>
      </c>
    </row>
    <row r="9584">
      <c r="A9584" t="inlineStr">
        <is>
          <t>T1009582</t>
        </is>
      </c>
      <c r="B9584" t="inlineStr">
        <is>
          <t>2024-10-15</t>
        </is>
      </c>
      <c r="C9584" t="inlineStr">
        <is>
          <t>S022</t>
        </is>
      </c>
      <c r="D9584" t="inlineStr">
        <is>
          <t>Store_022</t>
        </is>
      </c>
      <c r="E9584" t="inlineStr">
        <is>
          <t>East</t>
        </is>
      </c>
      <c r="F9584" t="inlineStr">
        <is>
          <t>P0123</t>
        </is>
      </c>
      <c r="G9584" t="inlineStr">
        <is>
          <t>Prod_0123</t>
        </is>
      </c>
      <c r="H9584" t="inlineStr">
        <is>
          <t>Food</t>
        </is>
      </c>
      <c r="I9584" t="n">
        <v>8</v>
      </c>
      <c r="J9584" t="n">
        <v>519.25</v>
      </c>
      <c r="K9584" t="n">
        <v>0.05</v>
      </c>
      <c r="L9584">
        <f>I9584*J9584*(1-K9584)</f>
        <v/>
      </c>
      <c r="M9584">
        <f>VLOOKUP(F9584,Products!A:D,4,FALSE)*I9584</f>
        <v/>
      </c>
      <c r="N9584">
        <f>L9584-M9584</f>
        <v/>
      </c>
    </row>
    <row r="9585">
      <c r="A9585" t="inlineStr">
        <is>
          <t>T1009583</t>
        </is>
      </c>
      <c r="B9585" t="inlineStr">
        <is>
          <t>2024-04-24</t>
        </is>
      </c>
      <c r="C9585" t="inlineStr">
        <is>
          <t>S037</t>
        </is>
      </c>
      <c r="D9585" t="inlineStr">
        <is>
          <t>Store_037</t>
        </is>
      </c>
      <c r="E9585" t="inlineStr">
        <is>
          <t>East</t>
        </is>
      </c>
      <c r="F9585" t="inlineStr">
        <is>
          <t>P0153</t>
        </is>
      </c>
      <c r="G9585" t="inlineStr">
        <is>
          <t>Prod_0153</t>
        </is>
      </c>
      <c r="H9585" t="inlineStr">
        <is>
          <t>Clothing</t>
        </is>
      </c>
      <c r="I9585" t="n">
        <v>3</v>
      </c>
      <c r="J9585" t="n">
        <v>160.51</v>
      </c>
      <c r="K9585" t="n">
        <v>0</v>
      </c>
      <c r="L9585">
        <f>I9585*J9585*(1-K9585)</f>
        <v/>
      </c>
      <c r="M9585">
        <f>VLOOKUP(F9585,Products!A:D,4,FALSE)*I9585</f>
        <v/>
      </c>
      <c r="N9585">
        <f>L9585-M9585</f>
        <v/>
      </c>
    </row>
    <row r="9586">
      <c r="A9586" t="inlineStr">
        <is>
          <t>T1009584</t>
        </is>
      </c>
      <c r="B9586" t="inlineStr">
        <is>
          <t>2025-05-30</t>
        </is>
      </c>
      <c r="C9586" t="inlineStr">
        <is>
          <t>S042</t>
        </is>
      </c>
      <c r="D9586" t="inlineStr">
        <is>
          <t>Store_042</t>
        </is>
      </c>
      <c r="E9586" t="inlineStr">
        <is>
          <t>Central</t>
        </is>
      </c>
      <c r="F9586" t="inlineStr">
        <is>
          <t>P0140</t>
        </is>
      </c>
      <c r="G9586" t="inlineStr">
        <is>
          <t>Prod_0140</t>
        </is>
      </c>
      <c r="H9586" t="inlineStr">
        <is>
          <t>Food</t>
        </is>
      </c>
      <c r="I9586" t="n">
        <v>3</v>
      </c>
      <c r="J9586" t="n">
        <v>754.79</v>
      </c>
      <c r="K9586" t="n">
        <v>0.15</v>
      </c>
      <c r="L9586">
        <f>I9586*J9586*(1-K9586)</f>
        <v/>
      </c>
      <c r="M9586">
        <f>VLOOKUP(F9586,Products!A:D,4,FALSE)*I9586</f>
        <v/>
      </c>
      <c r="N9586">
        <f>L9586-M9586</f>
        <v/>
      </c>
    </row>
    <row r="9587">
      <c r="A9587" t="inlineStr">
        <is>
          <t>T1009585</t>
        </is>
      </c>
      <c r="B9587" t="inlineStr">
        <is>
          <t>2025-01-07</t>
        </is>
      </c>
      <c r="C9587" t="inlineStr">
        <is>
          <t>S032</t>
        </is>
      </c>
      <c r="D9587" t="inlineStr">
        <is>
          <t>Store_032</t>
        </is>
      </c>
      <c r="E9587" t="inlineStr">
        <is>
          <t>Central</t>
        </is>
      </c>
      <c r="F9587" t="inlineStr">
        <is>
          <t>P0180</t>
        </is>
      </c>
      <c r="G9587" t="inlineStr">
        <is>
          <t>Prod_0180</t>
        </is>
      </c>
      <c r="H9587" t="inlineStr">
        <is>
          <t>Clothing</t>
        </is>
      </c>
      <c r="I9587" t="n">
        <v>6</v>
      </c>
      <c r="J9587" t="n">
        <v>546.25</v>
      </c>
      <c r="K9587" t="n">
        <v>0</v>
      </c>
      <c r="L9587">
        <f>I9587*J9587*(1-K9587)</f>
        <v/>
      </c>
      <c r="M9587">
        <f>VLOOKUP(F9587,Products!A:D,4,FALSE)*I9587</f>
        <v/>
      </c>
      <c r="N9587">
        <f>L9587-M9587</f>
        <v/>
      </c>
    </row>
    <row r="9588">
      <c r="A9588" t="inlineStr">
        <is>
          <t>T1009586</t>
        </is>
      </c>
      <c r="B9588" t="inlineStr">
        <is>
          <t>2025-06-17</t>
        </is>
      </c>
      <c r="C9588" t="inlineStr">
        <is>
          <t>S012</t>
        </is>
      </c>
      <c r="D9588" t="inlineStr">
        <is>
          <t>Store_012</t>
        </is>
      </c>
      <c r="E9588" t="inlineStr">
        <is>
          <t>South</t>
        </is>
      </c>
      <c r="F9588" t="inlineStr">
        <is>
          <t>P0004</t>
        </is>
      </c>
      <c r="G9588" t="inlineStr">
        <is>
          <t>Prod_0004</t>
        </is>
      </c>
      <c r="H9588" t="inlineStr">
        <is>
          <t>Household</t>
        </is>
      </c>
      <c r="I9588" t="n">
        <v>9</v>
      </c>
      <c r="J9588" t="n">
        <v>351.99</v>
      </c>
      <c r="K9588" t="n">
        <v>0</v>
      </c>
      <c r="L9588">
        <f>I9588*J9588*(1-K9588)</f>
        <v/>
      </c>
      <c r="M9588">
        <f>VLOOKUP(F9588,Products!A:D,4,FALSE)*I9588</f>
        <v/>
      </c>
      <c r="N9588">
        <f>L9588-M9588</f>
        <v/>
      </c>
    </row>
    <row r="9589">
      <c r="A9589" t="inlineStr">
        <is>
          <t>T1009587</t>
        </is>
      </c>
      <c r="B9589" t="inlineStr">
        <is>
          <t>2023-05-17</t>
        </is>
      </c>
      <c r="C9589" t="inlineStr">
        <is>
          <t>S019</t>
        </is>
      </c>
      <c r="D9589" t="inlineStr">
        <is>
          <t>Store_019</t>
        </is>
      </c>
      <c r="E9589" t="inlineStr">
        <is>
          <t>East</t>
        </is>
      </c>
      <c r="F9589" t="inlineStr">
        <is>
          <t>P0087</t>
        </is>
      </c>
      <c r="G9589" t="inlineStr">
        <is>
          <t>Prod_0087</t>
        </is>
      </c>
      <c r="H9589" t="inlineStr">
        <is>
          <t>Clothing</t>
        </is>
      </c>
      <c r="I9589" t="n">
        <v>4</v>
      </c>
      <c r="J9589" t="n">
        <v>459.15</v>
      </c>
      <c r="K9589" t="n">
        <v>0.15</v>
      </c>
      <c r="L9589">
        <f>I9589*J9589*(1-K9589)</f>
        <v/>
      </c>
      <c r="M9589">
        <f>VLOOKUP(F9589,Products!A:D,4,FALSE)*I9589</f>
        <v/>
      </c>
      <c r="N9589">
        <f>L9589-M9589</f>
        <v/>
      </c>
    </row>
    <row r="9590">
      <c r="A9590" t="inlineStr">
        <is>
          <t>T1009588</t>
        </is>
      </c>
      <c r="B9590" t="inlineStr">
        <is>
          <t>2025-08-05</t>
        </is>
      </c>
      <c r="C9590" t="inlineStr">
        <is>
          <t>S016</t>
        </is>
      </c>
      <c r="D9590" t="inlineStr">
        <is>
          <t>Store_016</t>
        </is>
      </c>
      <c r="E9590" t="inlineStr">
        <is>
          <t>West</t>
        </is>
      </c>
      <c r="F9590" t="inlineStr">
        <is>
          <t>P0071</t>
        </is>
      </c>
      <c r="G9590" t="inlineStr">
        <is>
          <t>Prod_0071</t>
        </is>
      </c>
      <c r="H9590" t="inlineStr">
        <is>
          <t>Beverages</t>
        </is>
      </c>
      <c r="I9590" t="n">
        <v>3</v>
      </c>
      <c r="J9590" t="n">
        <v>610.89</v>
      </c>
      <c r="K9590" t="n">
        <v>0</v>
      </c>
      <c r="L9590">
        <f>I9590*J9590*(1-K9590)</f>
        <v/>
      </c>
      <c r="M9590">
        <f>VLOOKUP(F9590,Products!A:D,4,FALSE)*I9590</f>
        <v/>
      </c>
      <c r="N9590">
        <f>L9590-M9590</f>
        <v/>
      </c>
    </row>
    <row r="9591">
      <c r="A9591" t="inlineStr">
        <is>
          <t>T1009589</t>
        </is>
      </c>
      <c r="B9591" t="inlineStr">
        <is>
          <t>2024-03-29</t>
        </is>
      </c>
      <c r="C9591" t="inlineStr">
        <is>
          <t>S006</t>
        </is>
      </c>
      <c r="D9591" t="inlineStr">
        <is>
          <t>Store_006</t>
        </is>
      </c>
      <c r="E9591" t="inlineStr">
        <is>
          <t>East</t>
        </is>
      </c>
      <c r="F9591" t="inlineStr">
        <is>
          <t>P0142</t>
        </is>
      </c>
      <c r="G9591" t="inlineStr">
        <is>
          <t>Prod_0142</t>
        </is>
      </c>
      <c r="H9591" t="inlineStr">
        <is>
          <t>Household</t>
        </is>
      </c>
      <c r="I9591" t="n">
        <v>4</v>
      </c>
      <c r="J9591" t="n">
        <v>151.94</v>
      </c>
      <c r="K9591" t="n">
        <v>0.05</v>
      </c>
      <c r="L9591">
        <f>I9591*J9591*(1-K9591)</f>
        <v/>
      </c>
      <c r="M9591">
        <f>VLOOKUP(F9591,Products!A:D,4,FALSE)*I9591</f>
        <v/>
      </c>
      <c r="N9591">
        <f>L9591-M9591</f>
        <v/>
      </c>
    </row>
    <row r="9592">
      <c r="A9592" t="inlineStr">
        <is>
          <t>T1009590</t>
        </is>
      </c>
      <c r="B9592" t="inlineStr">
        <is>
          <t>2023-06-17</t>
        </is>
      </c>
      <c r="C9592" t="inlineStr">
        <is>
          <t>S021</t>
        </is>
      </c>
      <c r="D9592" t="inlineStr">
        <is>
          <t>Store_021</t>
        </is>
      </c>
      <c r="E9592" t="inlineStr">
        <is>
          <t>North</t>
        </is>
      </c>
      <c r="F9592" t="inlineStr">
        <is>
          <t>P0195</t>
        </is>
      </c>
      <c r="G9592" t="inlineStr">
        <is>
          <t>Prod_0195</t>
        </is>
      </c>
      <c r="H9592" t="inlineStr">
        <is>
          <t>Food</t>
        </is>
      </c>
      <c r="I9592" t="n">
        <v>1</v>
      </c>
      <c r="J9592" t="n">
        <v>428.18</v>
      </c>
      <c r="K9592" t="n">
        <v>0</v>
      </c>
      <c r="L9592">
        <f>I9592*J9592*(1-K9592)</f>
        <v/>
      </c>
      <c r="M9592">
        <f>VLOOKUP(F9592,Products!A:D,4,FALSE)*I9592</f>
        <v/>
      </c>
      <c r="N9592">
        <f>L9592-M9592</f>
        <v/>
      </c>
    </row>
    <row r="9593">
      <c r="A9593" t="inlineStr">
        <is>
          <t>T1009591</t>
        </is>
      </c>
      <c r="B9593" t="inlineStr">
        <is>
          <t>2025-01-17</t>
        </is>
      </c>
      <c r="C9593" t="inlineStr">
        <is>
          <t>S042</t>
        </is>
      </c>
      <c r="D9593" t="inlineStr">
        <is>
          <t>Store_042</t>
        </is>
      </c>
      <c r="E9593" t="inlineStr">
        <is>
          <t>Central</t>
        </is>
      </c>
      <c r="F9593" t="inlineStr">
        <is>
          <t>P0164</t>
        </is>
      </c>
      <c r="G9593" t="inlineStr">
        <is>
          <t>Prod_0164</t>
        </is>
      </c>
      <c r="H9593" t="inlineStr">
        <is>
          <t>Food</t>
        </is>
      </c>
      <c r="I9593" t="n">
        <v>5</v>
      </c>
      <c r="J9593" t="n">
        <v>639.12</v>
      </c>
      <c r="K9593" t="n">
        <v>0</v>
      </c>
      <c r="L9593">
        <f>I9593*J9593*(1-K9593)</f>
        <v/>
      </c>
      <c r="M9593">
        <f>VLOOKUP(F9593,Products!A:D,4,FALSE)*I9593</f>
        <v/>
      </c>
      <c r="N9593">
        <f>L9593-M9593</f>
        <v/>
      </c>
    </row>
    <row r="9594">
      <c r="A9594" t="inlineStr">
        <is>
          <t>T1009592</t>
        </is>
      </c>
      <c r="B9594" t="inlineStr">
        <is>
          <t>2023-12-06</t>
        </is>
      </c>
      <c r="C9594" t="inlineStr">
        <is>
          <t>S031</t>
        </is>
      </c>
      <c r="D9594" t="inlineStr">
        <is>
          <t>Store_031</t>
        </is>
      </c>
      <c r="E9594" t="inlineStr">
        <is>
          <t>Central</t>
        </is>
      </c>
      <c r="F9594" t="inlineStr">
        <is>
          <t>P0055</t>
        </is>
      </c>
      <c r="G9594" t="inlineStr">
        <is>
          <t>Prod_0055</t>
        </is>
      </c>
      <c r="H9594" t="inlineStr">
        <is>
          <t>Beverages</t>
        </is>
      </c>
      <c r="I9594" t="n">
        <v>3</v>
      </c>
      <c r="J9594" t="n">
        <v>227.98</v>
      </c>
      <c r="K9594" t="n">
        <v>0</v>
      </c>
      <c r="L9594">
        <f>I9594*J9594*(1-K9594)</f>
        <v/>
      </c>
      <c r="M9594">
        <f>VLOOKUP(F9594,Products!A:D,4,FALSE)*I9594</f>
        <v/>
      </c>
      <c r="N9594">
        <f>L9594-M9594</f>
        <v/>
      </c>
    </row>
    <row r="9595">
      <c r="A9595" t="inlineStr">
        <is>
          <t>T1009593</t>
        </is>
      </c>
      <c r="B9595" t="inlineStr">
        <is>
          <t>2025-07-06</t>
        </is>
      </c>
      <c r="C9595" t="inlineStr">
        <is>
          <t>S043</t>
        </is>
      </c>
      <c r="D9595" t="inlineStr">
        <is>
          <t>Store_043</t>
        </is>
      </c>
      <c r="E9595" t="inlineStr">
        <is>
          <t>East</t>
        </is>
      </c>
      <c r="F9595" t="inlineStr">
        <is>
          <t>P0128</t>
        </is>
      </c>
      <c r="G9595" t="inlineStr">
        <is>
          <t>Prod_0128</t>
        </is>
      </c>
      <c r="H9595" t="inlineStr">
        <is>
          <t>Toys</t>
        </is>
      </c>
      <c r="I9595" t="n">
        <v>2</v>
      </c>
      <c r="J9595" t="n">
        <v>158.3</v>
      </c>
      <c r="K9595" t="n">
        <v>0.2</v>
      </c>
      <c r="L9595">
        <f>I9595*J9595*(1-K9595)</f>
        <v/>
      </c>
      <c r="M9595">
        <f>VLOOKUP(F9595,Products!A:D,4,FALSE)*I9595</f>
        <v/>
      </c>
      <c r="N9595">
        <f>L9595-M9595</f>
        <v/>
      </c>
    </row>
    <row r="9596">
      <c r="A9596" t="inlineStr">
        <is>
          <t>T1009594</t>
        </is>
      </c>
      <c r="B9596" t="inlineStr">
        <is>
          <t>2025-02-05</t>
        </is>
      </c>
      <c r="C9596" t="inlineStr">
        <is>
          <t>S047</t>
        </is>
      </c>
      <c r="D9596" t="inlineStr">
        <is>
          <t>Store_047</t>
        </is>
      </c>
      <c r="E9596" t="inlineStr">
        <is>
          <t>North</t>
        </is>
      </c>
      <c r="F9596" t="inlineStr">
        <is>
          <t>P0030</t>
        </is>
      </c>
      <c r="G9596" t="inlineStr">
        <is>
          <t>Prod_0030</t>
        </is>
      </c>
      <c r="H9596" t="inlineStr">
        <is>
          <t>Household</t>
        </is>
      </c>
      <c r="I9596" t="n">
        <v>8</v>
      </c>
      <c r="J9596" t="n">
        <v>777.0700000000001</v>
      </c>
      <c r="K9596" t="n">
        <v>0</v>
      </c>
      <c r="L9596">
        <f>I9596*J9596*(1-K9596)</f>
        <v/>
      </c>
      <c r="M9596">
        <f>VLOOKUP(F9596,Products!A:D,4,FALSE)*I9596</f>
        <v/>
      </c>
      <c r="N9596">
        <f>L9596-M9596</f>
        <v/>
      </c>
    </row>
    <row r="9597">
      <c r="A9597" t="inlineStr">
        <is>
          <t>T1009595</t>
        </is>
      </c>
      <c r="B9597" t="inlineStr">
        <is>
          <t>2025-08-10</t>
        </is>
      </c>
      <c r="C9597" t="inlineStr">
        <is>
          <t>S001</t>
        </is>
      </c>
      <c r="D9597" t="inlineStr">
        <is>
          <t>Store_001</t>
        </is>
      </c>
      <c r="E9597" t="inlineStr">
        <is>
          <t>West</t>
        </is>
      </c>
      <c r="F9597" t="inlineStr">
        <is>
          <t>P0188</t>
        </is>
      </c>
      <c r="G9597" t="inlineStr">
        <is>
          <t>Prod_0188</t>
        </is>
      </c>
      <c r="H9597" t="inlineStr">
        <is>
          <t>Food</t>
        </is>
      </c>
      <c r="I9597" t="n">
        <v>9</v>
      </c>
      <c r="J9597" t="n">
        <v>579.67</v>
      </c>
      <c r="K9597" t="n">
        <v>0</v>
      </c>
      <c r="L9597">
        <f>I9597*J9597*(1-K9597)</f>
        <v/>
      </c>
      <c r="M9597">
        <f>VLOOKUP(F9597,Products!A:D,4,FALSE)*I9597</f>
        <v/>
      </c>
      <c r="N9597">
        <f>L9597-M9597</f>
        <v/>
      </c>
    </row>
    <row r="9598">
      <c r="A9598" t="inlineStr">
        <is>
          <t>T1009596</t>
        </is>
      </c>
      <c r="B9598" t="inlineStr">
        <is>
          <t>2025-03-13</t>
        </is>
      </c>
      <c r="C9598" t="inlineStr">
        <is>
          <t>S008</t>
        </is>
      </c>
      <c r="D9598" t="inlineStr">
        <is>
          <t>Store_008</t>
        </is>
      </c>
      <c r="E9598" t="inlineStr">
        <is>
          <t>East</t>
        </is>
      </c>
      <c r="F9598" t="inlineStr">
        <is>
          <t>P0155</t>
        </is>
      </c>
      <c r="G9598" t="inlineStr">
        <is>
          <t>Prod_0155</t>
        </is>
      </c>
      <c r="H9598" t="inlineStr">
        <is>
          <t>Electronics</t>
        </is>
      </c>
      <c r="I9598" t="n">
        <v>7</v>
      </c>
      <c r="J9598" t="n">
        <v>372.97</v>
      </c>
      <c r="K9598" t="n">
        <v>0.15</v>
      </c>
      <c r="L9598">
        <f>I9598*J9598*(1-K9598)</f>
        <v/>
      </c>
      <c r="M9598">
        <f>VLOOKUP(F9598,Products!A:D,4,FALSE)*I9598</f>
        <v/>
      </c>
      <c r="N9598">
        <f>L9598-M9598</f>
        <v/>
      </c>
    </row>
    <row r="9599">
      <c r="A9599" t="inlineStr">
        <is>
          <t>T1009597</t>
        </is>
      </c>
      <c r="B9599" t="inlineStr">
        <is>
          <t>2023-02-06</t>
        </is>
      </c>
      <c r="C9599" t="inlineStr">
        <is>
          <t>S011</t>
        </is>
      </c>
      <c r="D9599" t="inlineStr">
        <is>
          <t>Store_011</t>
        </is>
      </c>
      <c r="E9599" t="inlineStr">
        <is>
          <t>South</t>
        </is>
      </c>
      <c r="F9599" t="inlineStr">
        <is>
          <t>P0123</t>
        </is>
      </c>
      <c r="G9599" t="inlineStr">
        <is>
          <t>Prod_0123</t>
        </is>
      </c>
      <c r="H9599" t="inlineStr">
        <is>
          <t>Food</t>
        </is>
      </c>
      <c r="I9599" t="n">
        <v>5</v>
      </c>
      <c r="J9599" t="n">
        <v>477.67</v>
      </c>
      <c r="K9599" t="n">
        <v>0.15</v>
      </c>
      <c r="L9599">
        <f>I9599*J9599*(1-K9599)</f>
        <v/>
      </c>
      <c r="M9599">
        <f>VLOOKUP(F9599,Products!A:D,4,FALSE)*I9599</f>
        <v/>
      </c>
      <c r="N9599">
        <f>L9599-M9599</f>
        <v/>
      </c>
    </row>
    <row r="9600">
      <c r="A9600" t="inlineStr">
        <is>
          <t>T1009598</t>
        </is>
      </c>
      <c r="B9600" t="inlineStr">
        <is>
          <t>2024-11-17</t>
        </is>
      </c>
      <c r="C9600" t="inlineStr">
        <is>
          <t>S035</t>
        </is>
      </c>
      <c r="D9600" t="inlineStr">
        <is>
          <t>Store_035</t>
        </is>
      </c>
      <c r="E9600" t="inlineStr">
        <is>
          <t>Central</t>
        </is>
      </c>
      <c r="F9600" t="inlineStr">
        <is>
          <t>P0133</t>
        </is>
      </c>
      <c r="G9600" t="inlineStr">
        <is>
          <t>Prod_0133</t>
        </is>
      </c>
      <c r="H9600" t="inlineStr">
        <is>
          <t>Stationery</t>
        </is>
      </c>
      <c r="I9600" t="n">
        <v>4</v>
      </c>
      <c r="J9600" t="n">
        <v>397.98</v>
      </c>
      <c r="K9600" t="n">
        <v>0</v>
      </c>
      <c r="L9600">
        <f>I9600*J9600*(1-K9600)</f>
        <v/>
      </c>
      <c r="M9600">
        <f>VLOOKUP(F9600,Products!A:D,4,FALSE)*I9600</f>
        <v/>
      </c>
      <c r="N9600">
        <f>L9600-M9600</f>
        <v/>
      </c>
    </row>
    <row r="9601">
      <c r="A9601" t="inlineStr">
        <is>
          <t>T1009599</t>
        </is>
      </c>
      <c r="B9601" t="inlineStr">
        <is>
          <t>2024-12-03</t>
        </is>
      </c>
      <c r="C9601" t="inlineStr">
        <is>
          <t>S048</t>
        </is>
      </c>
      <c r="D9601" t="inlineStr">
        <is>
          <t>Store_048</t>
        </is>
      </c>
      <c r="E9601" t="inlineStr">
        <is>
          <t>South</t>
        </is>
      </c>
      <c r="F9601" t="inlineStr">
        <is>
          <t>P0135</t>
        </is>
      </c>
      <c r="G9601" t="inlineStr">
        <is>
          <t>Prod_0135</t>
        </is>
      </c>
      <c r="H9601" t="inlineStr">
        <is>
          <t>Food</t>
        </is>
      </c>
      <c r="I9601" t="n">
        <v>4</v>
      </c>
      <c r="J9601" t="n">
        <v>99.77</v>
      </c>
      <c r="K9601" t="n">
        <v>0</v>
      </c>
      <c r="L9601">
        <f>I9601*J9601*(1-K9601)</f>
        <v/>
      </c>
      <c r="M9601">
        <f>VLOOKUP(F9601,Products!A:D,4,FALSE)*I9601</f>
        <v/>
      </c>
      <c r="N9601">
        <f>L9601-M9601</f>
        <v/>
      </c>
    </row>
    <row r="9602">
      <c r="A9602" t="inlineStr">
        <is>
          <t>T1009600</t>
        </is>
      </c>
      <c r="B9602" t="inlineStr">
        <is>
          <t>2024-03-18</t>
        </is>
      </c>
      <c r="C9602" t="inlineStr">
        <is>
          <t>S020</t>
        </is>
      </c>
      <c r="D9602" t="inlineStr">
        <is>
          <t>Store_020</t>
        </is>
      </c>
      <c r="E9602" t="inlineStr">
        <is>
          <t>West</t>
        </is>
      </c>
      <c r="F9602" t="inlineStr">
        <is>
          <t>P0183</t>
        </is>
      </c>
      <c r="G9602" t="inlineStr">
        <is>
          <t>Prod_0183</t>
        </is>
      </c>
      <c r="H9602" t="inlineStr">
        <is>
          <t>Stationery</t>
        </is>
      </c>
      <c r="I9602" t="n">
        <v>6</v>
      </c>
      <c r="J9602" t="n">
        <v>826.03</v>
      </c>
      <c r="K9602" t="n">
        <v>0</v>
      </c>
      <c r="L9602">
        <f>I9602*J9602*(1-K9602)</f>
        <v/>
      </c>
      <c r="M9602">
        <f>VLOOKUP(F9602,Products!A:D,4,FALSE)*I9602</f>
        <v/>
      </c>
      <c r="N9602">
        <f>L9602-M9602</f>
        <v/>
      </c>
    </row>
    <row r="9603">
      <c r="A9603" t="inlineStr">
        <is>
          <t>T1009601</t>
        </is>
      </c>
      <c r="B9603" t="inlineStr">
        <is>
          <t>2023-12-07</t>
        </is>
      </c>
      <c r="C9603" t="inlineStr">
        <is>
          <t>S030</t>
        </is>
      </c>
      <c r="D9603" t="inlineStr">
        <is>
          <t>Store_030</t>
        </is>
      </c>
      <c r="E9603" t="inlineStr">
        <is>
          <t>North</t>
        </is>
      </c>
      <c r="F9603" t="inlineStr">
        <is>
          <t>P0193</t>
        </is>
      </c>
      <c r="G9603" t="inlineStr">
        <is>
          <t>Prod_0193</t>
        </is>
      </c>
      <c r="H9603" t="inlineStr">
        <is>
          <t>Food</t>
        </is>
      </c>
      <c r="I9603" t="n">
        <v>3</v>
      </c>
      <c r="J9603" t="n">
        <v>469.71</v>
      </c>
      <c r="K9603" t="n">
        <v>0</v>
      </c>
      <c r="L9603">
        <f>I9603*J9603*(1-K9603)</f>
        <v/>
      </c>
      <c r="M9603">
        <f>VLOOKUP(F9603,Products!A:D,4,FALSE)*I9603</f>
        <v/>
      </c>
      <c r="N9603">
        <f>L9603-M9603</f>
        <v/>
      </c>
    </row>
    <row r="9604">
      <c r="A9604" t="inlineStr">
        <is>
          <t>T1009602</t>
        </is>
      </c>
      <c r="B9604" t="inlineStr">
        <is>
          <t>2024-07-26</t>
        </is>
      </c>
      <c r="C9604" t="inlineStr">
        <is>
          <t>S025</t>
        </is>
      </c>
      <c r="D9604" t="inlineStr">
        <is>
          <t>Store_025</t>
        </is>
      </c>
      <c r="E9604" t="inlineStr">
        <is>
          <t>Central</t>
        </is>
      </c>
      <c r="F9604" t="inlineStr">
        <is>
          <t>P0158</t>
        </is>
      </c>
      <c r="G9604" t="inlineStr">
        <is>
          <t>Prod_0158</t>
        </is>
      </c>
      <c r="H9604" t="inlineStr">
        <is>
          <t>Beverages</t>
        </is>
      </c>
      <c r="I9604" t="n">
        <v>7</v>
      </c>
      <c r="J9604" t="n">
        <v>313.45</v>
      </c>
      <c r="K9604" t="n">
        <v>0</v>
      </c>
      <c r="L9604">
        <f>I9604*J9604*(1-K9604)</f>
        <v/>
      </c>
      <c r="M9604">
        <f>VLOOKUP(F9604,Products!A:D,4,FALSE)*I9604</f>
        <v/>
      </c>
      <c r="N9604">
        <f>L9604-M9604</f>
        <v/>
      </c>
    </row>
    <row r="9605">
      <c r="A9605" t="inlineStr">
        <is>
          <t>T1009603</t>
        </is>
      </c>
      <c r="B9605" t="inlineStr">
        <is>
          <t>2024-10-31</t>
        </is>
      </c>
      <c r="C9605" t="inlineStr">
        <is>
          <t>S005</t>
        </is>
      </c>
      <c r="D9605" t="inlineStr">
        <is>
          <t>Store_005</t>
        </is>
      </c>
      <c r="E9605" t="inlineStr">
        <is>
          <t>Central</t>
        </is>
      </c>
      <c r="F9605" t="inlineStr">
        <is>
          <t>P0053</t>
        </is>
      </c>
      <c r="G9605" t="inlineStr">
        <is>
          <t>Prod_0053</t>
        </is>
      </c>
      <c r="H9605" t="inlineStr">
        <is>
          <t>Food</t>
        </is>
      </c>
      <c r="I9605" t="n">
        <v>6</v>
      </c>
      <c r="J9605" t="n">
        <v>339.96</v>
      </c>
      <c r="K9605" t="n">
        <v>0</v>
      </c>
      <c r="L9605">
        <f>I9605*J9605*(1-K9605)</f>
        <v/>
      </c>
      <c r="M9605">
        <f>VLOOKUP(F9605,Products!A:D,4,FALSE)*I9605</f>
        <v/>
      </c>
      <c r="N9605">
        <f>L9605-M9605</f>
        <v/>
      </c>
    </row>
    <row r="9606">
      <c r="A9606" t="inlineStr">
        <is>
          <t>T1009604</t>
        </is>
      </c>
      <c r="B9606" t="inlineStr">
        <is>
          <t>2023-03-03</t>
        </is>
      </c>
      <c r="C9606" t="inlineStr">
        <is>
          <t>S001</t>
        </is>
      </c>
      <c r="D9606" t="inlineStr">
        <is>
          <t>Store_001</t>
        </is>
      </c>
      <c r="E9606" t="inlineStr">
        <is>
          <t>West</t>
        </is>
      </c>
      <c r="F9606" t="inlineStr">
        <is>
          <t>P0013</t>
        </is>
      </c>
      <c r="G9606" t="inlineStr">
        <is>
          <t>Prod_0013</t>
        </is>
      </c>
      <c r="H9606" t="inlineStr">
        <is>
          <t>Clothing</t>
        </is>
      </c>
      <c r="I9606" t="n">
        <v>7</v>
      </c>
      <c r="J9606" t="n">
        <v>70.93000000000001</v>
      </c>
      <c r="K9606" t="n">
        <v>0</v>
      </c>
      <c r="L9606">
        <f>I9606*J9606*(1-K9606)</f>
        <v/>
      </c>
      <c r="M9606">
        <f>VLOOKUP(F9606,Products!A:D,4,FALSE)*I9606</f>
        <v/>
      </c>
      <c r="N9606">
        <f>L9606-M9606</f>
        <v/>
      </c>
    </row>
    <row r="9607">
      <c r="A9607" t="inlineStr">
        <is>
          <t>T1009605</t>
        </is>
      </c>
      <c r="B9607" t="inlineStr">
        <is>
          <t>2024-12-16</t>
        </is>
      </c>
      <c r="C9607" t="inlineStr">
        <is>
          <t>S004</t>
        </is>
      </c>
      <c r="D9607" t="inlineStr">
        <is>
          <t>Store_004</t>
        </is>
      </c>
      <c r="E9607" t="inlineStr">
        <is>
          <t>Central</t>
        </is>
      </c>
      <c r="F9607" t="inlineStr">
        <is>
          <t>P0186</t>
        </is>
      </c>
      <c r="G9607" t="inlineStr">
        <is>
          <t>Prod_0186</t>
        </is>
      </c>
      <c r="H9607" t="inlineStr">
        <is>
          <t>Household</t>
        </is>
      </c>
      <c r="I9607" t="n">
        <v>8</v>
      </c>
      <c r="J9607" t="n">
        <v>734.92</v>
      </c>
      <c r="K9607" t="n">
        <v>0</v>
      </c>
      <c r="L9607">
        <f>I9607*J9607*(1-K9607)</f>
        <v/>
      </c>
      <c r="M9607">
        <f>VLOOKUP(F9607,Products!A:D,4,FALSE)*I9607</f>
        <v/>
      </c>
      <c r="N9607">
        <f>L9607-M9607</f>
        <v/>
      </c>
    </row>
    <row r="9608">
      <c r="A9608" t="inlineStr">
        <is>
          <t>T1009606</t>
        </is>
      </c>
      <c r="B9608" t="inlineStr">
        <is>
          <t>2023-02-04</t>
        </is>
      </c>
      <c r="C9608" t="inlineStr">
        <is>
          <t>S014</t>
        </is>
      </c>
      <c r="D9608" t="inlineStr">
        <is>
          <t>Store_014</t>
        </is>
      </c>
      <c r="E9608" t="inlineStr">
        <is>
          <t>West</t>
        </is>
      </c>
      <c r="F9608" t="inlineStr">
        <is>
          <t>P0025</t>
        </is>
      </c>
      <c r="G9608" t="inlineStr">
        <is>
          <t>Prod_0025</t>
        </is>
      </c>
      <c r="H9608" t="inlineStr">
        <is>
          <t>Beverages</t>
        </is>
      </c>
      <c r="I9608" t="n">
        <v>8</v>
      </c>
      <c r="J9608" t="n">
        <v>381.68</v>
      </c>
      <c r="K9608" t="n">
        <v>0</v>
      </c>
      <c r="L9608">
        <f>I9608*J9608*(1-K9608)</f>
        <v/>
      </c>
      <c r="M9608">
        <f>VLOOKUP(F9608,Products!A:D,4,FALSE)*I9608</f>
        <v/>
      </c>
      <c r="N9608">
        <f>L9608-M9608</f>
        <v/>
      </c>
    </row>
    <row r="9609">
      <c r="A9609" t="inlineStr">
        <is>
          <t>T1009607</t>
        </is>
      </c>
      <c r="B9609" t="inlineStr">
        <is>
          <t>2024-05-28</t>
        </is>
      </c>
      <c r="C9609" t="inlineStr">
        <is>
          <t>S049</t>
        </is>
      </c>
      <c r="D9609" t="inlineStr">
        <is>
          <t>Store_049</t>
        </is>
      </c>
      <c r="E9609" t="inlineStr">
        <is>
          <t>North</t>
        </is>
      </c>
      <c r="F9609" t="inlineStr">
        <is>
          <t>P0043</t>
        </is>
      </c>
      <c r="G9609" t="inlineStr">
        <is>
          <t>Prod_0043</t>
        </is>
      </c>
      <c r="H9609" t="inlineStr">
        <is>
          <t>Food</t>
        </is>
      </c>
      <c r="I9609" t="n">
        <v>8</v>
      </c>
      <c r="J9609" t="n">
        <v>220.58</v>
      </c>
      <c r="K9609" t="n">
        <v>0.05</v>
      </c>
      <c r="L9609">
        <f>I9609*J9609*(1-K9609)</f>
        <v/>
      </c>
      <c r="M9609">
        <f>VLOOKUP(F9609,Products!A:D,4,FALSE)*I9609</f>
        <v/>
      </c>
      <c r="N9609">
        <f>L9609-M9609</f>
        <v/>
      </c>
    </row>
    <row r="9610">
      <c r="A9610" t="inlineStr">
        <is>
          <t>T1009608</t>
        </is>
      </c>
      <c r="B9610" t="inlineStr">
        <is>
          <t>2023-07-23</t>
        </is>
      </c>
      <c r="C9610" t="inlineStr">
        <is>
          <t>S045</t>
        </is>
      </c>
      <c r="D9610" t="inlineStr">
        <is>
          <t>Store_045</t>
        </is>
      </c>
      <c r="E9610" t="inlineStr">
        <is>
          <t>East</t>
        </is>
      </c>
      <c r="F9610" t="inlineStr">
        <is>
          <t>P0145</t>
        </is>
      </c>
      <c r="G9610" t="inlineStr">
        <is>
          <t>Prod_0145</t>
        </is>
      </c>
      <c r="H9610" t="inlineStr">
        <is>
          <t>Electronics</t>
        </is>
      </c>
      <c r="I9610" t="n">
        <v>5</v>
      </c>
      <c r="J9610" t="n">
        <v>591.03</v>
      </c>
      <c r="K9610" t="n">
        <v>0</v>
      </c>
      <c r="L9610">
        <f>I9610*J9610*(1-K9610)</f>
        <v/>
      </c>
      <c r="M9610">
        <f>VLOOKUP(F9610,Products!A:D,4,FALSE)*I9610</f>
        <v/>
      </c>
      <c r="N9610">
        <f>L9610-M9610</f>
        <v/>
      </c>
    </row>
    <row r="9611">
      <c r="A9611" t="inlineStr">
        <is>
          <t>T1009609</t>
        </is>
      </c>
      <c r="B9611" t="inlineStr">
        <is>
          <t>2025-08-01</t>
        </is>
      </c>
      <c r="C9611" t="inlineStr">
        <is>
          <t>S012</t>
        </is>
      </c>
      <c r="D9611" t="inlineStr">
        <is>
          <t>Store_012</t>
        </is>
      </c>
      <c r="E9611" t="inlineStr">
        <is>
          <t>South</t>
        </is>
      </c>
      <c r="F9611" t="inlineStr">
        <is>
          <t>P0017</t>
        </is>
      </c>
      <c r="G9611" t="inlineStr">
        <is>
          <t>Prod_0017</t>
        </is>
      </c>
      <c r="H9611" t="inlineStr">
        <is>
          <t>Food</t>
        </is>
      </c>
      <c r="I9611" t="n">
        <v>2</v>
      </c>
      <c r="J9611" t="n">
        <v>531.45</v>
      </c>
      <c r="K9611" t="n">
        <v>0.15</v>
      </c>
      <c r="L9611">
        <f>I9611*J9611*(1-K9611)</f>
        <v/>
      </c>
      <c r="M9611">
        <f>VLOOKUP(F9611,Products!A:D,4,FALSE)*I9611</f>
        <v/>
      </c>
      <c r="N9611">
        <f>L9611-M9611</f>
        <v/>
      </c>
    </row>
    <row r="9612">
      <c r="A9612" t="inlineStr">
        <is>
          <t>T1009610</t>
        </is>
      </c>
      <c r="B9612" t="inlineStr">
        <is>
          <t>2025-03-13</t>
        </is>
      </c>
      <c r="C9612" t="inlineStr">
        <is>
          <t>S003</t>
        </is>
      </c>
      <c r="D9612" t="inlineStr">
        <is>
          <t>Store_003</t>
        </is>
      </c>
      <c r="E9612" t="inlineStr">
        <is>
          <t>North</t>
        </is>
      </c>
      <c r="F9612" t="inlineStr">
        <is>
          <t>P0008</t>
        </is>
      </c>
      <c r="G9612" t="inlineStr">
        <is>
          <t>Prod_0008</t>
        </is>
      </c>
      <c r="H9612" t="inlineStr">
        <is>
          <t>Electronics</t>
        </is>
      </c>
      <c r="I9612" t="n">
        <v>3</v>
      </c>
      <c r="J9612" t="n">
        <v>337.14</v>
      </c>
      <c r="K9612" t="n">
        <v>0</v>
      </c>
      <c r="L9612">
        <f>I9612*J9612*(1-K9612)</f>
        <v/>
      </c>
      <c r="M9612">
        <f>VLOOKUP(F9612,Products!A:D,4,FALSE)*I9612</f>
        <v/>
      </c>
      <c r="N9612">
        <f>L9612-M9612</f>
        <v/>
      </c>
    </row>
    <row r="9613">
      <c r="A9613" t="inlineStr">
        <is>
          <t>T1009611</t>
        </is>
      </c>
      <c r="B9613" t="inlineStr">
        <is>
          <t>2025-03-16</t>
        </is>
      </c>
      <c r="C9613" t="inlineStr">
        <is>
          <t>S030</t>
        </is>
      </c>
      <c r="D9613" t="inlineStr">
        <is>
          <t>Store_030</t>
        </is>
      </c>
      <c r="E9613" t="inlineStr">
        <is>
          <t>North</t>
        </is>
      </c>
      <c r="F9613" t="inlineStr">
        <is>
          <t>P0010</t>
        </is>
      </c>
      <c r="G9613" t="inlineStr">
        <is>
          <t>Prod_0010</t>
        </is>
      </c>
      <c r="H9613" t="inlineStr">
        <is>
          <t>Electronics</t>
        </is>
      </c>
      <c r="I9613" t="n">
        <v>6</v>
      </c>
      <c r="J9613" t="n">
        <v>582.66</v>
      </c>
      <c r="K9613" t="n">
        <v>0.1</v>
      </c>
      <c r="L9613">
        <f>I9613*J9613*(1-K9613)</f>
        <v/>
      </c>
      <c r="M9613">
        <f>VLOOKUP(F9613,Products!A:D,4,FALSE)*I9613</f>
        <v/>
      </c>
      <c r="N9613">
        <f>L9613-M9613</f>
        <v/>
      </c>
    </row>
    <row r="9614">
      <c r="A9614" t="inlineStr">
        <is>
          <t>T1009612</t>
        </is>
      </c>
      <c r="B9614" t="inlineStr">
        <is>
          <t>2023-07-24</t>
        </is>
      </c>
      <c r="C9614" t="inlineStr">
        <is>
          <t>S007</t>
        </is>
      </c>
      <c r="D9614" t="inlineStr">
        <is>
          <t>Store_007</t>
        </is>
      </c>
      <c r="E9614" t="inlineStr">
        <is>
          <t>East</t>
        </is>
      </c>
      <c r="F9614" t="inlineStr">
        <is>
          <t>P0142</t>
        </is>
      </c>
      <c r="G9614" t="inlineStr">
        <is>
          <t>Prod_0142</t>
        </is>
      </c>
      <c r="H9614" t="inlineStr">
        <is>
          <t>Household</t>
        </is>
      </c>
      <c r="I9614" t="n">
        <v>8</v>
      </c>
      <c r="J9614" t="n">
        <v>210.05</v>
      </c>
      <c r="K9614" t="n">
        <v>0</v>
      </c>
      <c r="L9614">
        <f>I9614*J9614*(1-K9614)</f>
        <v/>
      </c>
      <c r="M9614">
        <f>VLOOKUP(F9614,Products!A:D,4,FALSE)*I9614</f>
        <v/>
      </c>
      <c r="N9614">
        <f>L9614-M9614</f>
        <v/>
      </c>
    </row>
    <row r="9615">
      <c r="A9615" t="inlineStr">
        <is>
          <t>T1009613</t>
        </is>
      </c>
      <c r="B9615" t="inlineStr">
        <is>
          <t>2024-11-21</t>
        </is>
      </c>
      <c r="C9615" t="inlineStr">
        <is>
          <t>S010</t>
        </is>
      </c>
      <c r="D9615" t="inlineStr">
        <is>
          <t>Store_010</t>
        </is>
      </c>
      <c r="E9615" t="inlineStr">
        <is>
          <t>North</t>
        </is>
      </c>
      <c r="F9615" t="inlineStr">
        <is>
          <t>P0092</t>
        </is>
      </c>
      <c r="G9615" t="inlineStr">
        <is>
          <t>Prod_0092</t>
        </is>
      </c>
      <c r="H9615" t="inlineStr">
        <is>
          <t>Household</t>
        </is>
      </c>
      <c r="I9615" t="n">
        <v>9</v>
      </c>
      <c r="J9615" t="n">
        <v>228.88</v>
      </c>
      <c r="K9615" t="n">
        <v>0.05</v>
      </c>
      <c r="L9615">
        <f>I9615*J9615*(1-K9615)</f>
        <v/>
      </c>
      <c r="M9615">
        <f>VLOOKUP(F9615,Products!A:D,4,FALSE)*I9615</f>
        <v/>
      </c>
      <c r="N9615">
        <f>L9615-M9615</f>
        <v/>
      </c>
    </row>
    <row r="9616">
      <c r="A9616" t="inlineStr">
        <is>
          <t>T1009614</t>
        </is>
      </c>
      <c r="B9616" t="inlineStr">
        <is>
          <t>2024-08-05</t>
        </is>
      </c>
      <c r="C9616" t="inlineStr">
        <is>
          <t>S021</t>
        </is>
      </c>
      <c r="D9616" t="inlineStr">
        <is>
          <t>Store_021</t>
        </is>
      </c>
      <c r="E9616" t="inlineStr">
        <is>
          <t>North</t>
        </is>
      </c>
      <c r="F9616" t="inlineStr">
        <is>
          <t>P0133</t>
        </is>
      </c>
      <c r="G9616" t="inlineStr">
        <is>
          <t>Prod_0133</t>
        </is>
      </c>
      <c r="H9616" t="inlineStr">
        <is>
          <t>Stationery</t>
        </is>
      </c>
      <c r="I9616" t="n">
        <v>3</v>
      </c>
      <c r="J9616" t="n">
        <v>378.45</v>
      </c>
      <c r="K9616" t="n">
        <v>0.1</v>
      </c>
      <c r="L9616">
        <f>I9616*J9616*(1-K9616)</f>
        <v/>
      </c>
      <c r="M9616">
        <f>VLOOKUP(F9616,Products!A:D,4,FALSE)*I9616</f>
        <v/>
      </c>
      <c r="N9616">
        <f>L9616-M9616</f>
        <v/>
      </c>
    </row>
    <row r="9617">
      <c r="A9617" t="inlineStr">
        <is>
          <t>T1009615</t>
        </is>
      </c>
      <c r="B9617" t="inlineStr">
        <is>
          <t>2023-06-02</t>
        </is>
      </c>
      <c r="C9617" t="inlineStr">
        <is>
          <t>S043</t>
        </is>
      </c>
      <c r="D9617" t="inlineStr">
        <is>
          <t>Store_043</t>
        </is>
      </c>
      <c r="E9617" t="inlineStr">
        <is>
          <t>East</t>
        </is>
      </c>
      <c r="F9617" t="inlineStr">
        <is>
          <t>P0108</t>
        </is>
      </c>
      <c r="G9617" t="inlineStr">
        <is>
          <t>Prod_0108</t>
        </is>
      </c>
      <c r="H9617" t="inlineStr">
        <is>
          <t>Stationery</t>
        </is>
      </c>
      <c r="I9617" t="n">
        <v>4</v>
      </c>
      <c r="J9617" t="n">
        <v>664.39</v>
      </c>
      <c r="K9617" t="n">
        <v>0</v>
      </c>
      <c r="L9617">
        <f>I9617*J9617*(1-K9617)</f>
        <v/>
      </c>
      <c r="M9617">
        <f>VLOOKUP(F9617,Products!A:D,4,FALSE)*I9617</f>
        <v/>
      </c>
      <c r="N9617">
        <f>L9617-M9617</f>
        <v/>
      </c>
    </row>
    <row r="9618">
      <c r="A9618" t="inlineStr">
        <is>
          <t>T1009616</t>
        </is>
      </c>
      <c r="B9618" t="inlineStr">
        <is>
          <t>2024-10-17</t>
        </is>
      </c>
      <c r="C9618" t="inlineStr">
        <is>
          <t>S012</t>
        </is>
      </c>
      <c r="D9618" t="inlineStr">
        <is>
          <t>Store_012</t>
        </is>
      </c>
      <c r="E9618" t="inlineStr">
        <is>
          <t>South</t>
        </is>
      </c>
      <c r="F9618" t="inlineStr">
        <is>
          <t>P0027</t>
        </is>
      </c>
      <c r="G9618" t="inlineStr">
        <is>
          <t>Prod_0027</t>
        </is>
      </c>
      <c r="H9618" t="inlineStr">
        <is>
          <t>Electronics</t>
        </is>
      </c>
      <c r="I9618" t="n">
        <v>7</v>
      </c>
      <c r="J9618" t="n">
        <v>647.98</v>
      </c>
      <c r="K9618" t="n">
        <v>0</v>
      </c>
      <c r="L9618">
        <f>I9618*J9618*(1-K9618)</f>
        <v/>
      </c>
      <c r="M9618">
        <f>VLOOKUP(F9618,Products!A:D,4,FALSE)*I9618</f>
        <v/>
      </c>
      <c r="N9618">
        <f>L9618-M9618</f>
        <v/>
      </c>
    </row>
    <row r="9619">
      <c r="A9619" t="inlineStr">
        <is>
          <t>T1009617</t>
        </is>
      </c>
      <c r="B9619" t="inlineStr">
        <is>
          <t>2023-03-21</t>
        </is>
      </c>
      <c r="C9619" t="inlineStr">
        <is>
          <t>S042</t>
        </is>
      </c>
      <c r="D9619" t="inlineStr">
        <is>
          <t>Store_042</t>
        </is>
      </c>
      <c r="E9619" t="inlineStr">
        <is>
          <t>Central</t>
        </is>
      </c>
      <c r="F9619" t="inlineStr">
        <is>
          <t>P0192</t>
        </is>
      </c>
      <c r="G9619" t="inlineStr">
        <is>
          <t>Prod_0192</t>
        </is>
      </c>
      <c r="H9619" t="inlineStr">
        <is>
          <t>Beverages</t>
        </is>
      </c>
      <c r="I9619" t="n">
        <v>7</v>
      </c>
      <c r="J9619" t="n">
        <v>460.78</v>
      </c>
      <c r="K9619" t="n">
        <v>0</v>
      </c>
      <c r="L9619">
        <f>I9619*J9619*(1-K9619)</f>
        <v/>
      </c>
      <c r="M9619">
        <f>VLOOKUP(F9619,Products!A:D,4,FALSE)*I9619</f>
        <v/>
      </c>
      <c r="N9619">
        <f>L9619-M9619</f>
        <v/>
      </c>
    </row>
    <row r="9620">
      <c r="A9620" t="inlineStr">
        <is>
          <t>T1009618</t>
        </is>
      </c>
      <c r="B9620" t="inlineStr">
        <is>
          <t>2025-01-13</t>
        </is>
      </c>
      <c r="C9620" t="inlineStr">
        <is>
          <t>S045</t>
        </is>
      </c>
      <c r="D9620" t="inlineStr">
        <is>
          <t>Store_045</t>
        </is>
      </c>
      <c r="E9620" t="inlineStr">
        <is>
          <t>East</t>
        </is>
      </c>
      <c r="F9620" t="inlineStr">
        <is>
          <t>P0180</t>
        </is>
      </c>
      <c r="G9620" t="inlineStr">
        <is>
          <t>Prod_0180</t>
        </is>
      </c>
      <c r="H9620" t="inlineStr">
        <is>
          <t>Clothing</t>
        </is>
      </c>
      <c r="I9620" t="n">
        <v>1</v>
      </c>
      <c r="J9620" t="n">
        <v>426.29</v>
      </c>
      <c r="K9620" t="n">
        <v>0</v>
      </c>
      <c r="L9620">
        <f>I9620*J9620*(1-K9620)</f>
        <v/>
      </c>
      <c r="M9620">
        <f>VLOOKUP(F9620,Products!A:D,4,FALSE)*I9620</f>
        <v/>
      </c>
      <c r="N9620">
        <f>L9620-M9620</f>
        <v/>
      </c>
    </row>
    <row r="9621">
      <c r="A9621" t="inlineStr">
        <is>
          <t>T1009619</t>
        </is>
      </c>
      <c r="B9621" t="inlineStr">
        <is>
          <t>2023-11-14</t>
        </is>
      </c>
      <c r="C9621" t="inlineStr">
        <is>
          <t>S049</t>
        </is>
      </c>
      <c r="D9621" t="inlineStr">
        <is>
          <t>Store_049</t>
        </is>
      </c>
      <c r="E9621" t="inlineStr">
        <is>
          <t>North</t>
        </is>
      </c>
      <c r="F9621" t="inlineStr">
        <is>
          <t>P0024</t>
        </is>
      </c>
      <c r="G9621" t="inlineStr">
        <is>
          <t>Prod_0024</t>
        </is>
      </c>
      <c r="H9621" t="inlineStr">
        <is>
          <t>Clothing</t>
        </is>
      </c>
      <c r="I9621" t="n">
        <v>4</v>
      </c>
      <c r="J9621" t="n">
        <v>123.61</v>
      </c>
      <c r="K9621" t="n">
        <v>0</v>
      </c>
      <c r="L9621">
        <f>I9621*J9621*(1-K9621)</f>
        <v/>
      </c>
      <c r="M9621">
        <f>VLOOKUP(F9621,Products!A:D,4,FALSE)*I9621</f>
        <v/>
      </c>
      <c r="N9621">
        <f>L9621-M9621</f>
        <v/>
      </c>
    </row>
    <row r="9622">
      <c r="A9622" t="inlineStr">
        <is>
          <t>T1009620</t>
        </is>
      </c>
      <c r="B9622" t="inlineStr">
        <is>
          <t>2025-09-10</t>
        </is>
      </c>
      <c r="C9622" t="inlineStr">
        <is>
          <t>S029</t>
        </is>
      </c>
      <c r="D9622" t="inlineStr">
        <is>
          <t>Store_029</t>
        </is>
      </c>
      <c r="E9622" t="inlineStr">
        <is>
          <t>South</t>
        </is>
      </c>
      <c r="F9622" t="inlineStr">
        <is>
          <t>P0047</t>
        </is>
      </c>
      <c r="G9622" t="inlineStr">
        <is>
          <t>Prod_0047</t>
        </is>
      </c>
      <c r="H9622" t="inlineStr">
        <is>
          <t>Beverages</t>
        </is>
      </c>
      <c r="I9622" t="n">
        <v>1</v>
      </c>
      <c r="J9622" t="n">
        <v>435.63</v>
      </c>
      <c r="K9622" t="n">
        <v>0</v>
      </c>
      <c r="L9622">
        <f>I9622*J9622*(1-K9622)</f>
        <v/>
      </c>
      <c r="M9622">
        <f>VLOOKUP(F9622,Products!A:D,4,FALSE)*I9622</f>
        <v/>
      </c>
      <c r="N9622">
        <f>L9622-M9622</f>
        <v/>
      </c>
    </row>
    <row r="9623">
      <c r="A9623" t="inlineStr">
        <is>
          <t>T1009621</t>
        </is>
      </c>
      <c r="B9623" t="inlineStr">
        <is>
          <t>2025-05-08</t>
        </is>
      </c>
      <c r="C9623" t="inlineStr">
        <is>
          <t>S023</t>
        </is>
      </c>
      <c r="D9623" t="inlineStr">
        <is>
          <t>Store_023</t>
        </is>
      </c>
      <c r="E9623" t="inlineStr">
        <is>
          <t>South</t>
        </is>
      </c>
      <c r="F9623" t="inlineStr">
        <is>
          <t>P0011</t>
        </is>
      </c>
      <c r="G9623" t="inlineStr">
        <is>
          <t>Prod_0011</t>
        </is>
      </c>
      <c r="H9623" t="inlineStr">
        <is>
          <t>Household</t>
        </is>
      </c>
      <c r="I9623" t="n">
        <v>3</v>
      </c>
      <c r="J9623" t="n">
        <v>382.42</v>
      </c>
      <c r="K9623" t="n">
        <v>0</v>
      </c>
      <c r="L9623">
        <f>I9623*J9623*(1-K9623)</f>
        <v/>
      </c>
      <c r="M9623">
        <f>VLOOKUP(F9623,Products!A:D,4,FALSE)*I9623</f>
        <v/>
      </c>
      <c r="N9623">
        <f>L9623-M9623</f>
        <v/>
      </c>
    </row>
    <row r="9624">
      <c r="A9624" t="inlineStr">
        <is>
          <t>T1009622</t>
        </is>
      </c>
      <c r="B9624" t="inlineStr">
        <is>
          <t>2025-01-03</t>
        </is>
      </c>
      <c r="C9624" t="inlineStr">
        <is>
          <t>S022</t>
        </is>
      </c>
      <c r="D9624" t="inlineStr">
        <is>
          <t>Store_022</t>
        </is>
      </c>
      <c r="E9624" t="inlineStr">
        <is>
          <t>East</t>
        </is>
      </c>
      <c r="F9624" t="inlineStr">
        <is>
          <t>P0176</t>
        </is>
      </c>
      <c r="G9624" t="inlineStr">
        <is>
          <t>Prod_0176</t>
        </is>
      </c>
      <c r="H9624" t="inlineStr">
        <is>
          <t>Food</t>
        </is>
      </c>
      <c r="I9624" t="n">
        <v>5</v>
      </c>
      <c r="J9624" t="n">
        <v>663.64</v>
      </c>
      <c r="K9624" t="n">
        <v>0.1</v>
      </c>
      <c r="L9624">
        <f>I9624*J9624*(1-K9624)</f>
        <v/>
      </c>
      <c r="M9624">
        <f>VLOOKUP(F9624,Products!A:D,4,FALSE)*I9624</f>
        <v/>
      </c>
      <c r="N9624">
        <f>L9624-M9624</f>
        <v/>
      </c>
    </row>
    <row r="9625">
      <c r="A9625" t="inlineStr">
        <is>
          <t>T1009623</t>
        </is>
      </c>
      <c r="B9625" t="inlineStr">
        <is>
          <t>2024-03-10</t>
        </is>
      </c>
      <c r="C9625" t="inlineStr">
        <is>
          <t>S004</t>
        </is>
      </c>
      <c r="D9625" t="inlineStr">
        <is>
          <t>Store_004</t>
        </is>
      </c>
      <c r="E9625" t="inlineStr">
        <is>
          <t>Central</t>
        </is>
      </c>
      <c r="F9625" t="inlineStr">
        <is>
          <t>P0169</t>
        </is>
      </c>
      <c r="G9625" t="inlineStr">
        <is>
          <t>Prod_0169</t>
        </is>
      </c>
      <c r="H9625" t="inlineStr">
        <is>
          <t>Beverages</t>
        </is>
      </c>
      <c r="I9625" t="n">
        <v>3</v>
      </c>
      <c r="J9625" t="n">
        <v>846.04</v>
      </c>
      <c r="K9625" t="n">
        <v>0</v>
      </c>
      <c r="L9625">
        <f>I9625*J9625*(1-K9625)</f>
        <v/>
      </c>
      <c r="M9625">
        <f>VLOOKUP(F9625,Products!A:D,4,FALSE)*I9625</f>
        <v/>
      </c>
      <c r="N9625">
        <f>L9625-M9625</f>
        <v/>
      </c>
    </row>
    <row r="9626">
      <c r="A9626" t="inlineStr">
        <is>
          <t>T1009624</t>
        </is>
      </c>
      <c r="B9626" t="inlineStr">
        <is>
          <t>2023-06-03</t>
        </is>
      </c>
      <c r="C9626" t="inlineStr">
        <is>
          <t>S024</t>
        </is>
      </c>
      <c r="D9626" t="inlineStr">
        <is>
          <t>Store_024</t>
        </is>
      </c>
      <c r="E9626" t="inlineStr">
        <is>
          <t>South</t>
        </is>
      </c>
      <c r="F9626" t="inlineStr">
        <is>
          <t>P0180</t>
        </is>
      </c>
      <c r="G9626" t="inlineStr">
        <is>
          <t>Prod_0180</t>
        </is>
      </c>
      <c r="H9626" t="inlineStr">
        <is>
          <t>Clothing</t>
        </is>
      </c>
      <c r="I9626" t="n">
        <v>1</v>
      </c>
      <c r="J9626" t="n">
        <v>467.22</v>
      </c>
      <c r="K9626" t="n">
        <v>0.1</v>
      </c>
      <c r="L9626">
        <f>I9626*J9626*(1-K9626)</f>
        <v/>
      </c>
      <c r="M9626">
        <f>VLOOKUP(F9626,Products!A:D,4,FALSE)*I9626</f>
        <v/>
      </c>
      <c r="N9626">
        <f>L9626-M9626</f>
        <v/>
      </c>
    </row>
    <row r="9627">
      <c r="A9627" t="inlineStr">
        <is>
          <t>T1009625</t>
        </is>
      </c>
      <c r="B9627" t="inlineStr">
        <is>
          <t>2023-05-22</t>
        </is>
      </c>
      <c r="C9627" t="inlineStr">
        <is>
          <t>S023</t>
        </is>
      </c>
      <c r="D9627" t="inlineStr">
        <is>
          <t>Store_023</t>
        </is>
      </c>
      <c r="E9627" t="inlineStr">
        <is>
          <t>South</t>
        </is>
      </c>
      <c r="F9627" t="inlineStr">
        <is>
          <t>P0193</t>
        </is>
      </c>
      <c r="G9627" t="inlineStr">
        <is>
          <t>Prod_0193</t>
        </is>
      </c>
      <c r="H9627" t="inlineStr">
        <is>
          <t>Food</t>
        </is>
      </c>
      <c r="I9627" t="n">
        <v>2</v>
      </c>
      <c r="J9627" t="n">
        <v>512.37</v>
      </c>
      <c r="K9627" t="n">
        <v>0.05</v>
      </c>
      <c r="L9627">
        <f>I9627*J9627*(1-K9627)</f>
        <v/>
      </c>
      <c r="M9627">
        <f>VLOOKUP(F9627,Products!A:D,4,FALSE)*I9627</f>
        <v/>
      </c>
      <c r="N9627">
        <f>L9627-M9627</f>
        <v/>
      </c>
    </row>
    <row r="9628">
      <c r="A9628" t="inlineStr">
        <is>
          <t>T1009626</t>
        </is>
      </c>
      <c r="B9628" t="inlineStr">
        <is>
          <t>2025-04-09</t>
        </is>
      </c>
      <c r="C9628" t="inlineStr">
        <is>
          <t>S035</t>
        </is>
      </c>
      <c r="D9628" t="inlineStr">
        <is>
          <t>Store_035</t>
        </is>
      </c>
      <c r="E9628" t="inlineStr">
        <is>
          <t>Central</t>
        </is>
      </c>
      <c r="F9628" t="inlineStr">
        <is>
          <t>P0035</t>
        </is>
      </c>
      <c r="G9628" t="inlineStr">
        <is>
          <t>Prod_0035</t>
        </is>
      </c>
      <c r="H9628" t="inlineStr">
        <is>
          <t>Beverages</t>
        </is>
      </c>
      <c r="I9628" t="n">
        <v>4</v>
      </c>
      <c r="J9628" t="n">
        <v>102.33</v>
      </c>
      <c r="K9628" t="n">
        <v>0.2</v>
      </c>
      <c r="L9628">
        <f>I9628*J9628*(1-K9628)</f>
        <v/>
      </c>
      <c r="M9628">
        <f>VLOOKUP(F9628,Products!A:D,4,FALSE)*I9628</f>
        <v/>
      </c>
      <c r="N9628">
        <f>L9628-M9628</f>
        <v/>
      </c>
    </row>
    <row r="9629">
      <c r="A9629" t="inlineStr">
        <is>
          <t>T1009627</t>
        </is>
      </c>
      <c r="B9629" t="inlineStr">
        <is>
          <t>2023-12-03</t>
        </is>
      </c>
      <c r="C9629" t="inlineStr">
        <is>
          <t>S017</t>
        </is>
      </c>
      <c r="D9629" t="inlineStr">
        <is>
          <t>Store_017</t>
        </is>
      </c>
      <c r="E9629" t="inlineStr">
        <is>
          <t>South</t>
        </is>
      </c>
      <c r="F9629" t="inlineStr">
        <is>
          <t>P0122</t>
        </is>
      </c>
      <c r="G9629" t="inlineStr">
        <is>
          <t>Prod_0122</t>
        </is>
      </c>
      <c r="H9629" t="inlineStr">
        <is>
          <t>Beverages</t>
        </is>
      </c>
      <c r="I9629" t="n">
        <v>9</v>
      </c>
      <c r="J9629" t="n">
        <v>931.24</v>
      </c>
      <c r="K9629" t="n">
        <v>0.2</v>
      </c>
      <c r="L9629">
        <f>I9629*J9629*(1-K9629)</f>
        <v/>
      </c>
      <c r="M9629">
        <f>VLOOKUP(F9629,Products!A:D,4,FALSE)*I9629</f>
        <v/>
      </c>
      <c r="N9629">
        <f>L9629-M9629</f>
        <v/>
      </c>
    </row>
    <row r="9630">
      <c r="A9630" t="inlineStr">
        <is>
          <t>T1009628</t>
        </is>
      </c>
      <c r="B9630" t="inlineStr">
        <is>
          <t>2023-08-12</t>
        </is>
      </c>
      <c r="C9630" t="inlineStr">
        <is>
          <t>S027</t>
        </is>
      </c>
      <c r="D9630" t="inlineStr">
        <is>
          <t>Store_027</t>
        </is>
      </c>
      <c r="E9630" t="inlineStr">
        <is>
          <t>South</t>
        </is>
      </c>
      <c r="F9630" t="inlineStr">
        <is>
          <t>P0118</t>
        </is>
      </c>
      <c r="G9630" t="inlineStr">
        <is>
          <t>Prod_0118</t>
        </is>
      </c>
      <c r="H9630" t="inlineStr">
        <is>
          <t>Toys</t>
        </is>
      </c>
      <c r="I9630" t="n">
        <v>7</v>
      </c>
      <c r="J9630" t="n">
        <v>837.5599999999999</v>
      </c>
      <c r="K9630" t="n">
        <v>0</v>
      </c>
      <c r="L9630">
        <f>I9630*J9630*(1-K9630)</f>
        <v/>
      </c>
      <c r="M9630">
        <f>VLOOKUP(F9630,Products!A:D,4,FALSE)*I9630</f>
        <v/>
      </c>
      <c r="N9630">
        <f>L9630-M9630</f>
        <v/>
      </c>
    </row>
    <row r="9631">
      <c r="A9631" t="inlineStr">
        <is>
          <t>T1009629</t>
        </is>
      </c>
      <c r="B9631" t="inlineStr">
        <is>
          <t>2025-09-08</t>
        </is>
      </c>
      <c r="C9631" t="inlineStr">
        <is>
          <t>S020</t>
        </is>
      </c>
      <c r="D9631" t="inlineStr">
        <is>
          <t>Store_020</t>
        </is>
      </c>
      <c r="E9631" t="inlineStr">
        <is>
          <t>West</t>
        </is>
      </c>
      <c r="F9631" t="inlineStr">
        <is>
          <t>P0061</t>
        </is>
      </c>
      <c r="G9631" t="inlineStr">
        <is>
          <t>Prod_0061</t>
        </is>
      </c>
      <c r="H9631" t="inlineStr">
        <is>
          <t>Beverages</t>
        </is>
      </c>
      <c r="I9631" t="n">
        <v>2</v>
      </c>
      <c r="J9631" t="n">
        <v>71.23999999999999</v>
      </c>
      <c r="K9631" t="n">
        <v>0.05</v>
      </c>
      <c r="L9631">
        <f>I9631*J9631*(1-K9631)</f>
        <v/>
      </c>
      <c r="M9631">
        <f>VLOOKUP(F9631,Products!A:D,4,FALSE)*I9631</f>
        <v/>
      </c>
      <c r="N9631">
        <f>L9631-M9631</f>
        <v/>
      </c>
    </row>
    <row r="9632">
      <c r="A9632" t="inlineStr">
        <is>
          <t>T1009630</t>
        </is>
      </c>
      <c r="B9632" t="inlineStr">
        <is>
          <t>2025-09-17</t>
        </is>
      </c>
      <c r="C9632" t="inlineStr">
        <is>
          <t>S030</t>
        </is>
      </c>
      <c r="D9632" t="inlineStr">
        <is>
          <t>Store_030</t>
        </is>
      </c>
      <c r="E9632" t="inlineStr">
        <is>
          <t>North</t>
        </is>
      </c>
      <c r="F9632" t="inlineStr">
        <is>
          <t>P0051</t>
        </is>
      </c>
      <c r="G9632" t="inlineStr">
        <is>
          <t>Prod_0051</t>
        </is>
      </c>
      <c r="H9632" t="inlineStr">
        <is>
          <t>Clothing</t>
        </is>
      </c>
      <c r="I9632" t="n">
        <v>1</v>
      </c>
      <c r="J9632" t="n">
        <v>80.06999999999999</v>
      </c>
      <c r="K9632" t="n">
        <v>0</v>
      </c>
      <c r="L9632">
        <f>I9632*J9632*(1-K9632)</f>
        <v/>
      </c>
      <c r="M9632">
        <f>VLOOKUP(F9632,Products!A:D,4,FALSE)*I9632</f>
        <v/>
      </c>
      <c r="N9632">
        <f>L9632-M9632</f>
        <v/>
      </c>
    </row>
    <row r="9633">
      <c r="A9633" t="inlineStr">
        <is>
          <t>T1009631</t>
        </is>
      </c>
      <c r="B9633" t="inlineStr">
        <is>
          <t>2024-12-09</t>
        </is>
      </c>
      <c r="C9633" t="inlineStr">
        <is>
          <t>S026</t>
        </is>
      </c>
      <c r="D9633" t="inlineStr">
        <is>
          <t>Store_026</t>
        </is>
      </c>
      <c r="E9633" t="inlineStr">
        <is>
          <t>North</t>
        </is>
      </c>
      <c r="F9633" t="inlineStr">
        <is>
          <t>P0038</t>
        </is>
      </c>
      <c r="G9633" t="inlineStr">
        <is>
          <t>Prod_0038</t>
        </is>
      </c>
      <c r="H9633" t="inlineStr">
        <is>
          <t>Beverages</t>
        </is>
      </c>
      <c r="I9633" t="n">
        <v>2</v>
      </c>
      <c r="J9633" t="n">
        <v>873.23</v>
      </c>
      <c r="K9633" t="n">
        <v>0</v>
      </c>
      <c r="L9633">
        <f>I9633*J9633*(1-K9633)</f>
        <v/>
      </c>
      <c r="M9633">
        <f>VLOOKUP(F9633,Products!A:D,4,FALSE)*I9633</f>
        <v/>
      </c>
      <c r="N9633">
        <f>L9633-M9633</f>
        <v/>
      </c>
    </row>
    <row r="9634">
      <c r="A9634" t="inlineStr">
        <is>
          <t>T1009632</t>
        </is>
      </c>
      <c r="B9634" t="inlineStr">
        <is>
          <t>2025-06-22</t>
        </is>
      </c>
      <c r="C9634" t="inlineStr">
        <is>
          <t>S016</t>
        </is>
      </c>
      <c r="D9634" t="inlineStr">
        <is>
          <t>Store_016</t>
        </is>
      </c>
      <c r="E9634" t="inlineStr">
        <is>
          <t>West</t>
        </is>
      </c>
      <c r="F9634" t="inlineStr">
        <is>
          <t>P0145</t>
        </is>
      </c>
      <c r="G9634" t="inlineStr">
        <is>
          <t>Prod_0145</t>
        </is>
      </c>
      <c r="H9634" t="inlineStr">
        <is>
          <t>Electronics</t>
        </is>
      </c>
      <c r="I9634" t="n">
        <v>3</v>
      </c>
      <c r="J9634" t="n">
        <v>559.22</v>
      </c>
      <c r="K9634" t="n">
        <v>0.1</v>
      </c>
      <c r="L9634">
        <f>I9634*J9634*(1-K9634)</f>
        <v/>
      </c>
      <c r="M9634">
        <f>VLOOKUP(F9634,Products!A:D,4,FALSE)*I9634</f>
        <v/>
      </c>
      <c r="N9634">
        <f>L9634-M9634</f>
        <v/>
      </c>
    </row>
    <row r="9635">
      <c r="A9635" t="inlineStr">
        <is>
          <t>T1009633</t>
        </is>
      </c>
      <c r="B9635" t="inlineStr">
        <is>
          <t>2023-01-03</t>
        </is>
      </c>
      <c r="C9635" t="inlineStr">
        <is>
          <t>S019</t>
        </is>
      </c>
      <c r="D9635" t="inlineStr">
        <is>
          <t>Store_019</t>
        </is>
      </c>
      <c r="E9635" t="inlineStr">
        <is>
          <t>East</t>
        </is>
      </c>
      <c r="F9635" t="inlineStr">
        <is>
          <t>P0100</t>
        </is>
      </c>
      <c r="G9635" t="inlineStr">
        <is>
          <t>Prod_0100</t>
        </is>
      </c>
      <c r="H9635" t="inlineStr">
        <is>
          <t>Household</t>
        </is>
      </c>
      <c r="I9635" t="n">
        <v>2</v>
      </c>
      <c r="J9635" t="n">
        <v>364.91</v>
      </c>
      <c r="K9635" t="n">
        <v>0</v>
      </c>
      <c r="L9635">
        <f>I9635*J9635*(1-K9635)</f>
        <v/>
      </c>
      <c r="M9635">
        <f>VLOOKUP(F9635,Products!A:D,4,FALSE)*I9635</f>
        <v/>
      </c>
      <c r="N9635">
        <f>L9635-M9635</f>
        <v/>
      </c>
    </row>
    <row r="9636">
      <c r="A9636" t="inlineStr">
        <is>
          <t>T1009634</t>
        </is>
      </c>
      <c r="B9636" t="inlineStr">
        <is>
          <t>2024-10-17</t>
        </is>
      </c>
      <c r="C9636" t="inlineStr">
        <is>
          <t>S050</t>
        </is>
      </c>
      <c r="D9636" t="inlineStr">
        <is>
          <t>Store_050</t>
        </is>
      </c>
      <c r="E9636" t="inlineStr">
        <is>
          <t>South</t>
        </is>
      </c>
      <c r="F9636" t="inlineStr">
        <is>
          <t>P0108</t>
        </is>
      </c>
      <c r="G9636" t="inlineStr">
        <is>
          <t>Prod_0108</t>
        </is>
      </c>
      <c r="H9636" t="inlineStr">
        <is>
          <t>Stationery</t>
        </is>
      </c>
      <c r="I9636" t="n">
        <v>9</v>
      </c>
      <c r="J9636" t="n">
        <v>578.5700000000001</v>
      </c>
      <c r="K9636" t="n">
        <v>0.05</v>
      </c>
      <c r="L9636">
        <f>I9636*J9636*(1-K9636)</f>
        <v/>
      </c>
      <c r="M9636">
        <f>VLOOKUP(F9636,Products!A:D,4,FALSE)*I9636</f>
        <v/>
      </c>
      <c r="N9636">
        <f>L9636-M9636</f>
        <v/>
      </c>
    </row>
    <row r="9637">
      <c r="A9637" t="inlineStr">
        <is>
          <t>T1009635</t>
        </is>
      </c>
      <c r="B9637" t="inlineStr">
        <is>
          <t>2024-08-08</t>
        </is>
      </c>
      <c r="C9637" t="inlineStr">
        <is>
          <t>S001</t>
        </is>
      </c>
      <c r="D9637" t="inlineStr">
        <is>
          <t>Store_001</t>
        </is>
      </c>
      <c r="E9637" t="inlineStr">
        <is>
          <t>West</t>
        </is>
      </c>
      <c r="F9637" t="inlineStr">
        <is>
          <t>P0070</t>
        </is>
      </c>
      <c r="G9637" t="inlineStr">
        <is>
          <t>Prod_0070</t>
        </is>
      </c>
      <c r="H9637" t="inlineStr">
        <is>
          <t>Beverages</t>
        </is>
      </c>
      <c r="I9637" t="n">
        <v>6</v>
      </c>
      <c r="J9637" t="n">
        <v>689.99</v>
      </c>
      <c r="K9637" t="n">
        <v>0</v>
      </c>
      <c r="L9637">
        <f>I9637*J9637*(1-K9637)</f>
        <v/>
      </c>
      <c r="M9637">
        <f>VLOOKUP(F9637,Products!A:D,4,FALSE)*I9637</f>
        <v/>
      </c>
      <c r="N9637">
        <f>L9637-M9637</f>
        <v/>
      </c>
    </row>
    <row r="9638">
      <c r="A9638" t="inlineStr">
        <is>
          <t>T1009636</t>
        </is>
      </c>
      <c r="B9638" t="inlineStr">
        <is>
          <t>2025-07-04</t>
        </is>
      </c>
      <c r="C9638" t="inlineStr">
        <is>
          <t>S020</t>
        </is>
      </c>
      <c r="D9638" t="inlineStr">
        <is>
          <t>Store_020</t>
        </is>
      </c>
      <c r="E9638" t="inlineStr">
        <is>
          <t>West</t>
        </is>
      </c>
      <c r="F9638" t="inlineStr">
        <is>
          <t>P0043</t>
        </is>
      </c>
      <c r="G9638" t="inlineStr">
        <is>
          <t>Prod_0043</t>
        </is>
      </c>
      <c r="H9638" t="inlineStr">
        <is>
          <t>Food</t>
        </is>
      </c>
      <c r="I9638" t="n">
        <v>8</v>
      </c>
      <c r="J9638" t="n">
        <v>248.3</v>
      </c>
      <c r="K9638" t="n">
        <v>0.05</v>
      </c>
      <c r="L9638">
        <f>I9638*J9638*(1-K9638)</f>
        <v/>
      </c>
      <c r="M9638">
        <f>VLOOKUP(F9638,Products!A:D,4,FALSE)*I9638</f>
        <v/>
      </c>
      <c r="N9638">
        <f>L9638-M9638</f>
        <v/>
      </c>
    </row>
    <row r="9639">
      <c r="A9639" t="inlineStr">
        <is>
          <t>T1009637</t>
        </is>
      </c>
      <c r="B9639" t="inlineStr">
        <is>
          <t>2023-11-24</t>
        </is>
      </c>
      <c r="C9639" t="inlineStr">
        <is>
          <t>S049</t>
        </is>
      </c>
      <c r="D9639" t="inlineStr">
        <is>
          <t>Store_049</t>
        </is>
      </c>
      <c r="E9639" t="inlineStr">
        <is>
          <t>North</t>
        </is>
      </c>
      <c r="F9639" t="inlineStr">
        <is>
          <t>P0099</t>
        </is>
      </c>
      <c r="G9639" t="inlineStr">
        <is>
          <t>Prod_0099</t>
        </is>
      </c>
      <c r="H9639" t="inlineStr">
        <is>
          <t>Beverages</t>
        </is>
      </c>
      <c r="I9639" t="n">
        <v>4</v>
      </c>
      <c r="J9639" t="n">
        <v>139.94</v>
      </c>
      <c r="K9639" t="n">
        <v>0.05</v>
      </c>
      <c r="L9639">
        <f>I9639*J9639*(1-K9639)</f>
        <v/>
      </c>
      <c r="M9639">
        <f>VLOOKUP(F9639,Products!A:D,4,FALSE)*I9639</f>
        <v/>
      </c>
      <c r="N9639">
        <f>L9639-M9639</f>
        <v/>
      </c>
    </row>
    <row r="9640">
      <c r="A9640" t="inlineStr">
        <is>
          <t>T1009638</t>
        </is>
      </c>
      <c r="B9640" t="inlineStr">
        <is>
          <t>2024-07-01</t>
        </is>
      </c>
      <c r="C9640" t="inlineStr">
        <is>
          <t>S049</t>
        </is>
      </c>
      <c r="D9640" t="inlineStr">
        <is>
          <t>Store_049</t>
        </is>
      </c>
      <c r="E9640" t="inlineStr">
        <is>
          <t>North</t>
        </is>
      </c>
      <c r="F9640" t="inlineStr">
        <is>
          <t>P0062</t>
        </is>
      </c>
      <c r="G9640" t="inlineStr">
        <is>
          <t>Prod_0062</t>
        </is>
      </c>
      <c r="H9640" t="inlineStr">
        <is>
          <t>Beverages</t>
        </is>
      </c>
      <c r="I9640" t="n">
        <v>4</v>
      </c>
      <c r="J9640" t="n">
        <v>661.75</v>
      </c>
      <c r="K9640" t="n">
        <v>0.05</v>
      </c>
      <c r="L9640">
        <f>I9640*J9640*(1-K9640)</f>
        <v/>
      </c>
      <c r="M9640">
        <f>VLOOKUP(F9640,Products!A:D,4,FALSE)*I9640</f>
        <v/>
      </c>
      <c r="N9640">
        <f>L9640-M9640</f>
        <v/>
      </c>
    </row>
    <row r="9641">
      <c r="A9641" t="inlineStr">
        <is>
          <t>T1009639</t>
        </is>
      </c>
      <c r="B9641" t="inlineStr">
        <is>
          <t>2025-03-09</t>
        </is>
      </c>
      <c r="C9641" t="inlineStr">
        <is>
          <t>S012</t>
        </is>
      </c>
      <c r="D9641" t="inlineStr">
        <is>
          <t>Store_012</t>
        </is>
      </c>
      <c r="E9641" t="inlineStr">
        <is>
          <t>South</t>
        </is>
      </c>
      <c r="F9641" t="inlineStr">
        <is>
          <t>P0063</t>
        </is>
      </c>
      <c r="G9641" t="inlineStr">
        <is>
          <t>Prod_0063</t>
        </is>
      </c>
      <c r="H9641" t="inlineStr">
        <is>
          <t>Clothing</t>
        </is>
      </c>
      <c r="I9641" t="n">
        <v>3</v>
      </c>
      <c r="J9641" t="n">
        <v>264.37</v>
      </c>
      <c r="K9641" t="n">
        <v>0</v>
      </c>
      <c r="L9641">
        <f>I9641*J9641*(1-K9641)</f>
        <v/>
      </c>
      <c r="M9641">
        <f>VLOOKUP(F9641,Products!A:D,4,FALSE)*I9641</f>
        <v/>
      </c>
      <c r="N9641">
        <f>L9641-M9641</f>
        <v/>
      </c>
    </row>
    <row r="9642">
      <c r="A9642" t="inlineStr">
        <is>
          <t>T1009640</t>
        </is>
      </c>
      <c r="B9642" t="inlineStr">
        <is>
          <t>2024-03-24</t>
        </is>
      </c>
      <c r="C9642" t="inlineStr">
        <is>
          <t>S021</t>
        </is>
      </c>
      <c r="D9642" t="inlineStr">
        <is>
          <t>Store_021</t>
        </is>
      </c>
      <c r="E9642" t="inlineStr">
        <is>
          <t>North</t>
        </is>
      </c>
      <c r="F9642" t="inlineStr">
        <is>
          <t>P0186</t>
        </is>
      </c>
      <c r="G9642" t="inlineStr">
        <is>
          <t>Prod_0186</t>
        </is>
      </c>
      <c r="H9642" t="inlineStr">
        <is>
          <t>Household</t>
        </is>
      </c>
      <c r="I9642" t="n">
        <v>4</v>
      </c>
      <c r="J9642" t="n">
        <v>602.14</v>
      </c>
      <c r="K9642" t="n">
        <v>0</v>
      </c>
      <c r="L9642">
        <f>I9642*J9642*(1-K9642)</f>
        <v/>
      </c>
      <c r="M9642">
        <f>VLOOKUP(F9642,Products!A:D,4,FALSE)*I9642</f>
        <v/>
      </c>
      <c r="N9642">
        <f>L9642-M9642</f>
        <v/>
      </c>
    </row>
    <row r="9643">
      <c r="A9643" t="inlineStr">
        <is>
          <t>T1009641</t>
        </is>
      </c>
      <c r="B9643" t="inlineStr">
        <is>
          <t>2023-11-26</t>
        </is>
      </c>
      <c r="C9643" t="inlineStr">
        <is>
          <t>S034</t>
        </is>
      </c>
      <c r="D9643" t="inlineStr">
        <is>
          <t>Store_034</t>
        </is>
      </c>
      <c r="E9643" t="inlineStr">
        <is>
          <t>Central</t>
        </is>
      </c>
      <c r="F9643" t="inlineStr">
        <is>
          <t>P0173</t>
        </is>
      </c>
      <c r="G9643" t="inlineStr">
        <is>
          <t>Prod_0173</t>
        </is>
      </c>
      <c r="H9643" t="inlineStr">
        <is>
          <t>Toys</t>
        </is>
      </c>
      <c r="I9643" t="n">
        <v>8</v>
      </c>
      <c r="J9643" t="n">
        <v>1050.21</v>
      </c>
      <c r="K9643" t="n">
        <v>0.15</v>
      </c>
      <c r="L9643">
        <f>I9643*J9643*(1-K9643)</f>
        <v/>
      </c>
      <c r="M9643">
        <f>VLOOKUP(F9643,Products!A:D,4,FALSE)*I9643</f>
        <v/>
      </c>
      <c r="N9643">
        <f>L9643-M9643</f>
        <v/>
      </c>
    </row>
    <row r="9644">
      <c r="A9644" t="inlineStr">
        <is>
          <t>T1009642</t>
        </is>
      </c>
      <c r="B9644" t="inlineStr">
        <is>
          <t>2024-06-17</t>
        </is>
      </c>
      <c r="C9644" t="inlineStr">
        <is>
          <t>S022</t>
        </is>
      </c>
      <c r="D9644" t="inlineStr">
        <is>
          <t>Store_022</t>
        </is>
      </c>
      <c r="E9644" t="inlineStr">
        <is>
          <t>East</t>
        </is>
      </c>
      <c r="F9644" t="inlineStr">
        <is>
          <t>P0051</t>
        </is>
      </c>
      <c r="G9644" t="inlineStr">
        <is>
          <t>Prod_0051</t>
        </is>
      </c>
      <c r="H9644" t="inlineStr">
        <is>
          <t>Clothing</t>
        </is>
      </c>
      <c r="I9644" t="n">
        <v>5</v>
      </c>
      <c r="J9644" t="n">
        <v>77.83</v>
      </c>
      <c r="K9644" t="n">
        <v>0.05</v>
      </c>
      <c r="L9644">
        <f>I9644*J9644*(1-K9644)</f>
        <v/>
      </c>
      <c r="M9644">
        <f>VLOOKUP(F9644,Products!A:D,4,FALSE)*I9644</f>
        <v/>
      </c>
      <c r="N9644">
        <f>L9644-M9644</f>
        <v/>
      </c>
    </row>
    <row r="9645">
      <c r="A9645" t="inlineStr">
        <is>
          <t>T1009643</t>
        </is>
      </c>
      <c r="B9645" t="inlineStr">
        <is>
          <t>2023-02-22</t>
        </is>
      </c>
      <c r="C9645" t="inlineStr">
        <is>
          <t>S026</t>
        </is>
      </c>
      <c r="D9645" t="inlineStr">
        <is>
          <t>Store_026</t>
        </is>
      </c>
      <c r="E9645" t="inlineStr">
        <is>
          <t>North</t>
        </is>
      </c>
      <c r="F9645" t="inlineStr">
        <is>
          <t>P0044</t>
        </is>
      </c>
      <c r="G9645" t="inlineStr">
        <is>
          <t>Prod_0044</t>
        </is>
      </c>
      <c r="H9645" t="inlineStr">
        <is>
          <t>Food</t>
        </is>
      </c>
      <c r="I9645" t="n">
        <v>1</v>
      </c>
      <c r="J9645" t="n">
        <v>282.98</v>
      </c>
      <c r="K9645" t="n">
        <v>0</v>
      </c>
      <c r="L9645">
        <f>I9645*J9645*(1-K9645)</f>
        <v/>
      </c>
      <c r="M9645">
        <f>VLOOKUP(F9645,Products!A:D,4,FALSE)*I9645</f>
        <v/>
      </c>
      <c r="N9645">
        <f>L9645-M9645</f>
        <v/>
      </c>
    </row>
    <row r="9646">
      <c r="A9646" t="inlineStr">
        <is>
          <t>T1009644</t>
        </is>
      </c>
      <c r="B9646" t="inlineStr">
        <is>
          <t>2024-06-27</t>
        </is>
      </c>
      <c r="C9646" t="inlineStr">
        <is>
          <t>S023</t>
        </is>
      </c>
      <c r="D9646" t="inlineStr">
        <is>
          <t>Store_023</t>
        </is>
      </c>
      <c r="E9646" t="inlineStr">
        <is>
          <t>South</t>
        </is>
      </c>
      <c r="F9646" t="inlineStr">
        <is>
          <t>P0129</t>
        </is>
      </c>
      <c r="G9646" t="inlineStr">
        <is>
          <t>Prod_0129</t>
        </is>
      </c>
      <c r="H9646" t="inlineStr">
        <is>
          <t>Stationery</t>
        </is>
      </c>
      <c r="I9646" t="n">
        <v>5</v>
      </c>
      <c r="J9646" t="n">
        <v>925.88</v>
      </c>
      <c r="K9646" t="n">
        <v>0</v>
      </c>
      <c r="L9646">
        <f>I9646*J9646*(1-K9646)</f>
        <v/>
      </c>
      <c r="M9646">
        <f>VLOOKUP(F9646,Products!A:D,4,FALSE)*I9646</f>
        <v/>
      </c>
      <c r="N9646">
        <f>L9646-M9646</f>
        <v/>
      </c>
    </row>
    <row r="9647">
      <c r="A9647" t="inlineStr">
        <is>
          <t>T1009645</t>
        </is>
      </c>
      <c r="B9647" t="inlineStr">
        <is>
          <t>2024-11-12</t>
        </is>
      </c>
      <c r="C9647" t="inlineStr">
        <is>
          <t>S047</t>
        </is>
      </c>
      <c r="D9647" t="inlineStr">
        <is>
          <t>Store_047</t>
        </is>
      </c>
      <c r="E9647" t="inlineStr">
        <is>
          <t>North</t>
        </is>
      </c>
      <c r="F9647" t="inlineStr">
        <is>
          <t>P0126</t>
        </is>
      </c>
      <c r="G9647" t="inlineStr">
        <is>
          <t>Prod_0126</t>
        </is>
      </c>
      <c r="H9647" t="inlineStr">
        <is>
          <t>Toys</t>
        </is>
      </c>
      <c r="I9647" t="n">
        <v>2</v>
      </c>
      <c r="J9647" t="n">
        <v>390.1</v>
      </c>
      <c r="K9647" t="n">
        <v>0.1</v>
      </c>
      <c r="L9647">
        <f>I9647*J9647*(1-K9647)</f>
        <v/>
      </c>
      <c r="M9647">
        <f>VLOOKUP(F9647,Products!A:D,4,FALSE)*I9647</f>
        <v/>
      </c>
      <c r="N9647">
        <f>L9647-M9647</f>
        <v/>
      </c>
    </row>
    <row r="9648">
      <c r="A9648" t="inlineStr">
        <is>
          <t>T1009646</t>
        </is>
      </c>
      <c r="B9648" t="inlineStr">
        <is>
          <t>2023-05-27</t>
        </is>
      </c>
      <c r="C9648" t="inlineStr">
        <is>
          <t>S019</t>
        </is>
      </c>
      <c r="D9648" t="inlineStr">
        <is>
          <t>Store_019</t>
        </is>
      </c>
      <c r="E9648" t="inlineStr">
        <is>
          <t>East</t>
        </is>
      </c>
      <c r="F9648" t="inlineStr">
        <is>
          <t>P0022</t>
        </is>
      </c>
      <c r="G9648" t="inlineStr">
        <is>
          <t>Prod_0022</t>
        </is>
      </c>
      <c r="H9648" t="inlineStr">
        <is>
          <t>Beverages</t>
        </is>
      </c>
      <c r="I9648" t="n">
        <v>4</v>
      </c>
      <c r="J9648" t="n">
        <v>181.55</v>
      </c>
      <c r="K9648" t="n">
        <v>0</v>
      </c>
      <c r="L9648">
        <f>I9648*J9648*(1-K9648)</f>
        <v/>
      </c>
      <c r="M9648">
        <f>VLOOKUP(F9648,Products!A:D,4,FALSE)*I9648</f>
        <v/>
      </c>
      <c r="N9648">
        <f>L9648-M9648</f>
        <v/>
      </c>
    </row>
    <row r="9649">
      <c r="A9649" t="inlineStr">
        <is>
          <t>T1009647</t>
        </is>
      </c>
      <c r="B9649" t="inlineStr">
        <is>
          <t>2023-12-26</t>
        </is>
      </c>
      <c r="C9649" t="inlineStr">
        <is>
          <t>S030</t>
        </is>
      </c>
      <c r="D9649" t="inlineStr">
        <is>
          <t>Store_030</t>
        </is>
      </c>
      <c r="E9649" t="inlineStr">
        <is>
          <t>North</t>
        </is>
      </c>
      <c r="F9649" t="inlineStr">
        <is>
          <t>P0185</t>
        </is>
      </c>
      <c r="G9649" t="inlineStr">
        <is>
          <t>Prod_0185</t>
        </is>
      </c>
      <c r="H9649" t="inlineStr">
        <is>
          <t>Food</t>
        </is>
      </c>
      <c r="I9649" t="n">
        <v>4</v>
      </c>
      <c r="J9649" t="n">
        <v>493.16</v>
      </c>
      <c r="K9649" t="n">
        <v>0</v>
      </c>
      <c r="L9649">
        <f>I9649*J9649*(1-K9649)</f>
        <v/>
      </c>
      <c r="M9649">
        <f>VLOOKUP(F9649,Products!A:D,4,FALSE)*I9649</f>
        <v/>
      </c>
      <c r="N9649">
        <f>L9649-M9649</f>
        <v/>
      </c>
    </row>
    <row r="9650">
      <c r="A9650" t="inlineStr">
        <is>
          <t>T1009648</t>
        </is>
      </c>
      <c r="B9650" t="inlineStr">
        <is>
          <t>2024-12-02</t>
        </is>
      </c>
      <c r="C9650" t="inlineStr">
        <is>
          <t>S010</t>
        </is>
      </c>
      <c r="D9650" t="inlineStr">
        <is>
          <t>Store_010</t>
        </is>
      </c>
      <c r="E9650" t="inlineStr">
        <is>
          <t>North</t>
        </is>
      </c>
      <c r="F9650" t="inlineStr">
        <is>
          <t>P0044</t>
        </is>
      </c>
      <c r="G9650" t="inlineStr">
        <is>
          <t>Prod_0044</t>
        </is>
      </c>
      <c r="H9650" t="inlineStr">
        <is>
          <t>Food</t>
        </is>
      </c>
      <c r="I9650" t="n">
        <v>5</v>
      </c>
      <c r="J9650" t="n">
        <v>243.4</v>
      </c>
      <c r="K9650" t="n">
        <v>0.15</v>
      </c>
      <c r="L9650">
        <f>I9650*J9650*(1-K9650)</f>
        <v/>
      </c>
      <c r="M9650">
        <f>VLOOKUP(F9650,Products!A:D,4,FALSE)*I9650</f>
        <v/>
      </c>
      <c r="N9650">
        <f>L9650-M9650</f>
        <v/>
      </c>
    </row>
    <row r="9651">
      <c r="A9651" t="inlineStr">
        <is>
          <t>T1009649</t>
        </is>
      </c>
      <c r="B9651" t="inlineStr">
        <is>
          <t>2023-06-12</t>
        </is>
      </c>
      <c r="C9651" t="inlineStr">
        <is>
          <t>S050</t>
        </is>
      </c>
      <c r="D9651" t="inlineStr">
        <is>
          <t>Store_050</t>
        </is>
      </c>
      <c r="E9651" t="inlineStr">
        <is>
          <t>South</t>
        </is>
      </c>
      <c r="F9651" t="inlineStr">
        <is>
          <t>P0117</t>
        </is>
      </c>
      <c r="G9651" t="inlineStr">
        <is>
          <t>Prod_0117</t>
        </is>
      </c>
      <c r="H9651" t="inlineStr">
        <is>
          <t>Electronics</t>
        </is>
      </c>
      <c r="I9651" t="n">
        <v>3</v>
      </c>
      <c r="J9651" t="n">
        <v>480.07</v>
      </c>
      <c r="K9651" t="n">
        <v>0</v>
      </c>
      <c r="L9651">
        <f>I9651*J9651*(1-K9651)</f>
        <v/>
      </c>
      <c r="M9651">
        <f>VLOOKUP(F9651,Products!A:D,4,FALSE)*I9651</f>
        <v/>
      </c>
      <c r="N9651">
        <f>L9651-M9651</f>
        <v/>
      </c>
    </row>
    <row r="9652">
      <c r="A9652" t="inlineStr">
        <is>
          <t>T1009650</t>
        </is>
      </c>
      <c r="B9652" t="inlineStr">
        <is>
          <t>2024-05-01</t>
        </is>
      </c>
      <c r="C9652" t="inlineStr">
        <is>
          <t>S028</t>
        </is>
      </c>
      <c r="D9652" t="inlineStr">
        <is>
          <t>Store_028</t>
        </is>
      </c>
      <c r="E9652" t="inlineStr">
        <is>
          <t>North</t>
        </is>
      </c>
      <c r="F9652" t="inlineStr">
        <is>
          <t>P0118</t>
        </is>
      </c>
      <c r="G9652" t="inlineStr">
        <is>
          <t>Prod_0118</t>
        </is>
      </c>
      <c r="H9652" t="inlineStr">
        <is>
          <t>Toys</t>
        </is>
      </c>
      <c r="I9652" t="n">
        <v>9</v>
      </c>
      <c r="J9652" t="n">
        <v>730.0700000000001</v>
      </c>
      <c r="K9652" t="n">
        <v>0.05</v>
      </c>
      <c r="L9652">
        <f>I9652*J9652*(1-K9652)</f>
        <v/>
      </c>
      <c r="M9652">
        <f>VLOOKUP(F9652,Products!A:D,4,FALSE)*I9652</f>
        <v/>
      </c>
      <c r="N9652">
        <f>L9652-M9652</f>
        <v/>
      </c>
    </row>
    <row r="9653">
      <c r="A9653" t="inlineStr">
        <is>
          <t>T1009651</t>
        </is>
      </c>
      <c r="B9653" t="inlineStr">
        <is>
          <t>2024-10-06</t>
        </is>
      </c>
      <c r="C9653" t="inlineStr">
        <is>
          <t>S031</t>
        </is>
      </c>
      <c r="D9653" t="inlineStr">
        <is>
          <t>Store_031</t>
        </is>
      </c>
      <c r="E9653" t="inlineStr">
        <is>
          <t>Central</t>
        </is>
      </c>
      <c r="F9653" t="inlineStr">
        <is>
          <t>P0148</t>
        </is>
      </c>
      <c r="G9653" t="inlineStr">
        <is>
          <t>Prod_0148</t>
        </is>
      </c>
      <c r="H9653" t="inlineStr">
        <is>
          <t>Electronics</t>
        </is>
      </c>
      <c r="I9653" t="n">
        <v>8</v>
      </c>
      <c r="J9653" t="n">
        <v>204.43</v>
      </c>
      <c r="K9653" t="n">
        <v>0</v>
      </c>
      <c r="L9653">
        <f>I9653*J9653*(1-K9653)</f>
        <v/>
      </c>
      <c r="M9653">
        <f>VLOOKUP(F9653,Products!A:D,4,FALSE)*I9653</f>
        <v/>
      </c>
      <c r="N9653">
        <f>L9653-M9653</f>
        <v/>
      </c>
    </row>
    <row r="9654">
      <c r="A9654" t="inlineStr">
        <is>
          <t>T1009652</t>
        </is>
      </c>
      <c r="B9654" t="inlineStr">
        <is>
          <t>2023-07-21</t>
        </is>
      </c>
      <c r="C9654" t="inlineStr">
        <is>
          <t>S017</t>
        </is>
      </c>
      <c r="D9654" t="inlineStr">
        <is>
          <t>Store_017</t>
        </is>
      </c>
      <c r="E9654" t="inlineStr">
        <is>
          <t>South</t>
        </is>
      </c>
      <c r="F9654" t="inlineStr">
        <is>
          <t>P0020</t>
        </is>
      </c>
      <c r="G9654" t="inlineStr">
        <is>
          <t>Prod_0020</t>
        </is>
      </c>
      <c r="H9654" t="inlineStr">
        <is>
          <t>Beverages</t>
        </is>
      </c>
      <c r="I9654" t="n">
        <v>7</v>
      </c>
      <c r="J9654" t="n">
        <v>668.17</v>
      </c>
      <c r="K9654" t="n">
        <v>0.15</v>
      </c>
      <c r="L9654">
        <f>I9654*J9654*(1-K9654)</f>
        <v/>
      </c>
      <c r="M9654">
        <f>VLOOKUP(F9654,Products!A:D,4,FALSE)*I9654</f>
        <v/>
      </c>
      <c r="N9654">
        <f>L9654-M9654</f>
        <v/>
      </c>
    </row>
    <row r="9655">
      <c r="A9655" t="inlineStr">
        <is>
          <t>T1009653</t>
        </is>
      </c>
      <c r="B9655" t="inlineStr">
        <is>
          <t>2023-04-26</t>
        </is>
      </c>
      <c r="C9655" t="inlineStr">
        <is>
          <t>S048</t>
        </is>
      </c>
      <c r="D9655" t="inlineStr">
        <is>
          <t>Store_048</t>
        </is>
      </c>
      <c r="E9655" t="inlineStr">
        <is>
          <t>South</t>
        </is>
      </c>
      <c r="F9655" t="inlineStr">
        <is>
          <t>P0011</t>
        </is>
      </c>
      <c r="G9655" t="inlineStr">
        <is>
          <t>Prod_0011</t>
        </is>
      </c>
      <c r="H9655" t="inlineStr">
        <is>
          <t>Household</t>
        </is>
      </c>
      <c r="I9655" t="n">
        <v>9</v>
      </c>
      <c r="J9655" t="n">
        <v>422.1</v>
      </c>
      <c r="K9655" t="n">
        <v>0</v>
      </c>
      <c r="L9655">
        <f>I9655*J9655*(1-K9655)</f>
        <v/>
      </c>
      <c r="M9655">
        <f>VLOOKUP(F9655,Products!A:D,4,FALSE)*I9655</f>
        <v/>
      </c>
      <c r="N9655">
        <f>L9655-M9655</f>
        <v/>
      </c>
    </row>
    <row r="9656">
      <c r="A9656" t="inlineStr">
        <is>
          <t>T1009654</t>
        </is>
      </c>
      <c r="B9656" t="inlineStr">
        <is>
          <t>2023-01-06</t>
        </is>
      </c>
      <c r="C9656" t="inlineStr">
        <is>
          <t>S034</t>
        </is>
      </c>
      <c r="D9656" t="inlineStr">
        <is>
          <t>Store_034</t>
        </is>
      </c>
      <c r="E9656" t="inlineStr">
        <is>
          <t>Central</t>
        </is>
      </c>
      <c r="F9656" t="inlineStr">
        <is>
          <t>P0134</t>
        </is>
      </c>
      <c r="G9656" t="inlineStr">
        <is>
          <t>Prod_0134</t>
        </is>
      </c>
      <c r="H9656" t="inlineStr">
        <is>
          <t>Food</t>
        </is>
      </c>
      <c r="I9656" t="n">
        <v>6</v>
      </c>
      <c r="J9656" t="n">
        <v>361.55</v>
      </c>
      <c r="K9656" t="n">
        <v>0</v>
      </c>
      <c r="L9656">
        <f>I9656*J9656*(1-K9656)</f>
        <v/>
      </c>
      <c r="M9656">
        <f>VLOOKUP(F9656,Products!A:D,4,FALSE)*I9656</f>
        <v/>
      </c>
      <c r="N9656">
        <f>L9656-M9656</f>
        <v/>
      </c>
    </row>
    <row r="9657">
      <c r="A9657" t="inlineStr">
        <is>
          <t>T1009655</t>
        </is>
      </c>
      <c r="B9657" t="inlineStr">
        <is>
          <t>2023-09-16</t>
        </is>
      </c>
      <c r="C9657" t="inlineStr">
        <is>
          <t>S022</t>
        </is>
      </c>
      <c r="D9657" t="inlineStr">
        <is>
          <t>Store_022</t>
        </is>
      </c>
      <c r="E9657" t="inlineStr">
        <is>
          <t>East</t>
        </is>
      </c>
      <c r="F9657" t="inlineStr">
        <is>
          <t>P0015</t>
        </is>
      </c>
      <c r="G9657" t="inlineStr">
        <is>
          <t>Prod_0015</t>
        </is>
      </c>
      <c r="H9657" t="inlineStr">
        <is>
          <t>Food</t>
        </is>
      </c>
      <c r="I9657" t="n">
        <v>7</v>
      </c>
      <c r="J9657" t="n">
        <v>94.81</v>
      </c>
      <c r="K9657" t="n">
        <v>0.1</v>
      </c>
      <c r="L9657">
        <f>I9657*J9657*(1-K9657)</f>
        <v/>
      </c>
      <c r="M9657">
        <f>VLOOKUP(F9657,Products!A:D,4,FALSE)*I9657</f>
        <v/>
      </c>
      <c r="N9657">
        <f>L9657-M9657</f>
        <v/>
      </c>
    </row>
    <row r="9658">
      <c r="A9658" t="inlineStr">
        <is>
          <t>T1009656</t>
        </is>
      </c>
      <c r="B9658" t="inlineStr">
        <is>
          <t>2023-08-30</t>
        </is>
      </c>
      <c r="C9658" t="inlineStr">
        <is>
          <t>S031</t>
        </is>
      </c>
      <c r="D9658" t="inlineStr">
        <is>
          <t>Store_031</t>
        </is>
      </c>
      <c r="E9658" t="inlineStr">
        <is>
          <t>Central</t>
        </is>
      </c>
      <c r="F9658" t="inlineStr">
        <is>
          <t>P0182</t>
        </is>
      </c>
      <c r="G9658" t="inlineStr">
        <is>
          <t>Prod_0182</t>
        </is>
      </c>
      <c r="H9658" t="inlineStr">
        <is>
          <t>Electronics</t>
        </is>
      </c>
      <c r="I9658" t="n">
        <v>3</v>
      </c>
      <c r="J9658" t="n">
        <v>735.8200000000001</v>
      </c>
      <c r="K9658" t="n">
        <v>0.05</v>
      </c>
      <c r="L9658">
        <f>I9658*J9658*(1-K9658)</f>
        <v/>
      </c>
      <c r="M9658">
        <f>VLOOKUP(F9658,Products!A:D,4,FALSE)*I9658</f>
        <v/>
      </c>
      <c r="N9658">
        <f>L9658-M9658</f>
        <v/>
      </c>
    </row>
    <row r="9659">
      <c r="A9659" t="inlineStr">
        <is>
          <t>T1009657</t>
        </is>
      </c>
      <c r="B9659" t="inlineStr">
        <is>
          <t>2024-08-14</t>
        </is>
      </c>
      <c r="C9659" t="inlineStr">
        <is>
          <t>S027</t>
        </is>
      </c>
      <c r="D9659" t="inlineStr">
        <is>
          <t>Store_027</t>
        </is>
      </c>
      <c r="E9659" t="inlineStr">
        <is>
          <t>South</t>
        </is>
      </c>
      <c r="F9659" t="inlineStr">
        <is>
          <t>P0139</t>
        </is>
      </c>
      <c r="G9659" t="inlineStr">
        <is>
          <t>Prod_0139</t>
        </is>
      </c>
      <c r="H9659" t="inlineStr">
        <is>
          <t>Clothing</t>
        </is>
      </c>
      <c r="I9659" t="n">
        <v>1</v>
      </c>
      <c r="J9659" t="n">
        <v>737.39</v>
      </c>
      <c r="K9659" t="n">
        <v>0.15</v>
      </c>
      <c r="L9659">
        <f>I9659*J9659*(1-K9659)</f>
        <v/>
      </c>
      <c r="M9659">
        <f>VLOOKUP(F9659,Products!A:D,4,FALSE)*I9659</f>
        <v/>
      </c>
      <c r="N9659">
        <f>L9659-M9659</f>
        <v/>
      </c>
    </row>
    <row r="9660">
      <c r="A9660" t="inlineStr">
        <is>
          <t>T1009658</t>
        </is>
      </c>
      <c r="B9660" t="inlineStr">
        <is>
          <t>2024-09-15</t>
        </is>
      </c>
      <c r="C9660" t="inlineStr">
        <is>
          <t>S050</t>
        </is>
      </c>
      <c r="D9660" t="inlineStr">
        <is>
          <t>Store_050</t>
        </is>
      </c>
      <c r="E9660" t="inlineStr">
        <is>
          <t>South</t>
        </is>
      </c>
      <c r="F9660" t="inlineStr">
        <is>
          <t>P0158</t>
        </is>
      </c>
      <c r="G9660" t="inlineStr">
        <is>
          <t>Prod_0158</t>
        </is>
      </c>
      <c r="H9660" t="inlineStr">
        <is>
          <t>Beverages</t>
        </is>
      </c>
      <c r="I9660" t="n">
        <v>9</v>
      </c>
      <c r="J9660" t="n">
        <v>241.78</v>
      </c>
      <c r="K9660" t="n">
        <v>0</v>
      </c>
      <c r="L9660">
        <f>I9660*J9660*(1-K9660)</f>
        <v/>
      </c>
      <c r="M9660">
        <f>VLOOKUP(F9660,Products!A:D,4,FALSE)*I9660</f>
        <v/>
      </c>
      <c r="N9660">
        <f>L9660-M9660</f>
        <v/>
      </c>
    </row>
    <row r="9661">
      <c r="A9661" t="inlineStr">
        <is>
          <t>T1009659</t>
        </is>
      </c>
      <c r="B9661" t="inlineStr">
        <is>
          <t>2024-07-25</t>
        </is>
      </c>
      <c r="C9661" t="inlineStr">
        <is>
          <t>S028</t>
        </is>
      </c>
      <c r="D9661" t="inlineStr">
        <is>
          <t>Store_028</t>
        </is>
      </c>
      <c r="E9661" t="inlineStr">
        <is>
          <t>North</t>
        </is>
      </c>
      <c r="F9661" t="inlineStr">
        <is>
          <t>P0079</t>
        </is>
      </c>
      <c r="G9661" t="inlineStr">
        <is>
          <t>Prod_0079</t>
        </is>
      </c>
      <c r="H9661" t="inlineStr">
        <is>
          <t>Food</t>
        </is>
      </c>
      <c r="I9661" t="n">
        <v>9</v>
      </c>
      <c r="J9661" t="n">
        <v>535.1799999999999</v>
      </c>
      <c r="K9661" t="n">
        <v>0</v>
      </c>
      <c r="L9661">
        <f>I9661*J9661*(1-K9661)</f>
        <v/>
      </c>
      <c r="M9661">
        <f>VLOOKUP(F9661,Products!A:D,4,FALSE)*I9661</f>
        <v/>
      </c>
      <c r="N9661">
        <f>L9661-M9661</f>
        <v/>
      </c>
    </row>
    <row r="9662">
      <c r="A9662" t="inlineStr">
        <is>
          <t>T1009660</t>
        </is>
      </c>
      <c r="B9662" t="inlineStr">
        <is>
          <t>2023-04-02</t>
        </is>
      </c>
      <c r="C9662" t="inlineStr">
        <is>
          <t>S005</t>
        </is>
      </c>
      <c r="D9662" t="inlineStr">
        <is>
          <t>Store_005</t>
        </is>
      </c>
      <c r="E9662" t="inlineStr">
        <is>
          <t>Central</t>
        </is>
      </c>
      <c r="F9662" t="inlineStr">
        <is>
          <t>P0053</t>
        </is>
      </c>
      <c r="G9662" t="inlineStr">
        <is>
          <t>Prod_0053</t>
        </is>
      </c>
      <c r="H9662" t="inlineStr">
        <is>
          <t>Food</t>
        </is>
      </c>
      <c r="I9662" t="n">
        <v>4</v>
      </c>
      <c r="J9662" t="n">
        <v>292.84</v>
      </c>
      <c r="K9662" t="n">
        <v>0</v>
      </c>
      <c r="L9662">
        <f>I9662*J9662*(1-K9662)</f>
        <v/>
      </c>
      <c r="M9662">
        <f>VLOOKUP(F9662,Products!A:D,4,FALSE)*I9662</f>
        <v/>
      </c>
      <c r="N9662">
        <f>L9662-M9662</f>
        <v/>
      </c>
    </row>
    <row r="9663">
      <c r="A9663" t="inlineStr">
        <is>
          <t>T1009661</t>
        </is>
      </c>
      <c r="B9663" t="inlineStr">
        <is>
          <t>2025-09-05</t>
        </is>
      </c>
      <c r="C9663" t="inlineStr">
        <is>
          <t>S048</t>
        </is>
      </c>
      <c r="D9663" t="inlineStr">
        <is>
          <t>Store_048</t>
        </is>
      </c>
      <c r="E9663" t="inlineStr">
        <is>
          <t>South</t>
        </is>
      </c>
      <c r="F9663" t="inlineStr">
        <is>
          <t>P0145</t>
        </is>
      </c>
      <c r="G9663" t="inlineStr">
        <is>
          <t>Prod_0145</t>
        </is>
      </c>
      <c r="H9663" t="inlineStr">
        <is>
          <t>Electronics</t>
        </is>
      </c>
      <c r="I9663" t="n">
        <v>3</v>
      </c>
      <c r="J9663" t="n">
        <v>618.41</v>
      </c>
      <c r="K9663" t="n">
        <v>0.05</v>
      </c>
      <c r="L9663">
        <f>I9663*J9663*(1-K9663)</f>
        <v/>
      </c>
      <c r="M9663">
        <f>VLOOKUP(F9663,Products!A:D,4,FALSE)*I9663</f>
        <v/>
      </c>
      <c r="N9663">
        <f>L9663-M9663</f>
        <v/>
      </c>
    </row>
    <row r="9664">
      <c r="A9664" t="inlineStr">
        <is>
          <t>T1009662</t>
        </is>
      </c>
      <c r="B9664" t="inlineStr">
        <is>
          <t>2023-02-13</t>
        </is>
      </c>
      <c r="C9664" t="inlineStr">
        <is>
          <t>S048</t>
        </is>
      </c>
      <c r="D9664" t="inlineStr">
        <is>
          <t>Store_048</t>
        </is>
      </c>
      <c r="E9664" t="inlineStr">
        <is>
          <t>South</t>
        </is>
      </c>
      <c r="F9664" t="inlineStr">
        <is>
          <t>P0055</t>
        </is>
      </c>
      <c r="G9664" t="inlineStr">
        <is>
          <t>Prod_0055</t>
        </is>
      </c>
      <c r="H9664" t="inlineStr">
        <is>
          <t>Beverages</t>
        </is>
      </c>
      <c r="I9664" t="n">
        <v>5</v>
      </c>
      <c r="J9664" t="n">
        <v>195.7</v>
      </c>
      <c r="K9664" t="n">
        <v>0.2</v>
      </c>
      <c r="L9664">
        <f>I9664*J9664*(1-K9664)</f>
        <v/>
      </c>
      <c r="M9664">
        <f>VLOOKUP(F9664,Products!A:D,4,FALSE)*I9664</f>
        <v/>
      </c>
      <c r="N9664">
        <f>L9664-M9664</f>
        <v/>
      </c>
    </row>
    <row r="9665">
      <c r="A9665" t="inlineStr">
        <is>
          <t>T1009663</t>
        </is>
      </c>
      <c r="B9665" t="inlineStr">
        <is>
          <t>2024-06-27</t>
        </is>
      </c>
      <c r="C9665" t="inlineStr">
        <is>
          <t>S030</t>
        </is>
      </c>
      <c r="D9665" t="inlineStr">
        <is>
          <t>Store_030</t>
        </is>
      </c>
      <c r="E9665" t="inlineStr">
        <is>
          <t>North</t>
        </is>
      </c>
      <c r="F9665" t="inlineStr">
        <is>
          <t>P0196</t>
        </is>
      </c>
      <c r="G9665" t="inlineStr">
        <is>
          <t>Prod_0196</t>
        </is>
      </c>
      <c r="H9665" t="inlineStr">
        <is>
          <t>Beverages</t>
        </is>
      </c>
      <c r="I9665" t="n">
        <v>1</v>
      </c>
      <c r="J9665" t="n">
        <v>802.24</v>
      </c>
      <c r="K9665" t="n">
        <v>0</v>
      </c>
      <c r="L9665">
        <f>I9665*J9665*(1-K9665)</f>
        <v/>
      </c>
      <c r="M9665">
        <f>VLOOKUP(F9665,Products!A:D,4,FALSE)*I9665</f>
        <v/>
      </c>
      <c r="N9665">
        <f>L9665-M9665</f>
        <v/>
      </c>
    </row>
    <row r="9666">
      <c r="A9666" t="inlineStr">
        <is>
          <t>T1009664</t>
        </is>
      </c>
      <c r="B9666" t="inlineStr">
        <is>
          <t>2024-11-28</t>
        </is>
      </c>
      <c r="C9666" t="inlineStr">
        <is>
          <t>S035</t>
        </is>
      </c>
      <c r="D9666" t="inlineStr">
        <is>
          <t>Store_035</t>
        </is>
      </c>
      <c r="E9666" t="inlineStr">
        <is>
          <t>Central</t>
        </is>
      </c>
      <c r="F9666" t="inlineStr">
        <is>
          <t>P0065</t>
        </is>
      </c>
      <c r="G9666" t="inlineStr">
        <is>
          <t>Prod_0065</t>
        </is>
      </c>
      <c r="H9666" t="inlineStr">
        <is>
          <t>Beverages</t>
        </is>
      </c>
      <c r="I9666" t="n">
        <v>7</v>
      </c>
      <c r="J9666" t="n">
        <v>238.02</v>
      </c>
      <c r="K9666" t="n">
        <v>0</v>
      </c>
      <c r="L9666">
        <f>I9666*J9666*(1-K9666)</f>
        <v/>
      </c>
      <c r="M9666">
        <f>VLOOKUP(F9666,Products!A:D,4,FALSE)*I9666</f>
        <v/>
      </c>
      <c r="N9666">
        <f>L9666-M9666</f>
        <v/>
      </c>
    </row>
    <row r="9667">
      <c r="A9667" t="inlineStr">
        <is>
          <t>T1009665</t>
        </is>
      </c>
      <c r="B9667" t="inlineStr">
        <is>
          <t>2024-01-25</t>
        </is>
      </c>
      <c r="C9667" t="inlineStr">
        <is>
          <t>S005</t>
        </is>
      </c>
      <c r="D9667" t="inlineStr">
        <is>
          <t>Store_005</t>
        </is>
      </c>
      <c r="E9667" t="inlineStr">
        <is>
          <t>Central</t>
        </is>
      </c>
      <c r="F9667" t="inlineStr">
        <is>
          <t>P0112</t>
        </is>
      </c>
      <c r="G9667" t="inlineStr">
        <is>
          <t>Prod_0112</t>
        </is>
      </c>
      <c r="H9667" t="inlineStr">
        <is>
          <t>Beverages</t>
        </is>
      </c>
      <c r="I9667" t="n">
        <v>2</v>
      </c>
      <c r="J9667" t="n">
        <v>841.0700000000001</v>
      </c>
      <c r="K9667" t="n">
        <v>0.1</v>
      </c>
      <c r="L9667">
        <f>I9667*J9667*(1-K9667)</f>
        <v/>
      </c>
      <c r="M9667">
        <f>VLOOKUP(F9667,Products!A:D,4,FALSE)*I9667</f>
        <v/>
      </c>
      <c r="N9667">
        <f>L9667-M9667</f>
        <v/>
      </c>
    </row>
    <row r="9668">
      <c r="A9668" t="inlineStr">
        <is>
          <t>T1009666</t>
        </is>
      </c>
      <c r="B9668" t="inlineStr">
        <is>
          <t>2023-03-14</t>
        </is>
      </c>
      <c r="C9668" t="inlineStr">
        <is>
          <t>S006</t>
        </is>
      </c>
      <c r="D9668" t="inlineStr">
        <is>
          <t>Store_006</t>
        </is>
      </c>
      <c r="E9668" t="inlineStr">
        <is>
          <t>East</t>
        </is>
      </c>
      <c r="F9668" t="inlineStr">
        <is>
          <t>P0038</t>
        </is>
      </c>
      <c r="G9668" t="inlineStr">
        <is>
          <t>Prod_0038</t>
        </is>
      </c>
      <c r="H9668" t="inlineStr">
        <is>
          <t>Beverages</t>
        </is>
      </c>
      <c r="I9668" t="n">
        <v>7</v>
      </c>
      <c r="J9668" t="n">
        <v>898.58</v>
      </c>
      <c r="K9668" t="n">
        <v>0.15</v>
      </c>
      <c r="L9668">
        <f>I9668*J9668*(1-K9668)</f>
        <v/>
      </c>
      <c r="M9668">
        <f>VLOOKUP(F9668,Products!A:D,4,FALSE)*I9668</f>
        <v/>
      </c>
      <c r="N9668">
        <f>L9668-M9668</f>
        <v/>
      </c>
    </row>
    <row r="9669">
      <c r="A9669" t="inlineStr">
        <is>
          <t>T1009667</t>
        </is>
      </c>
      <c r="B9669" t="inlineStr">
        <is>
          <t>2023-05-23</t>
        </is>
      </c>
      <c r="C9669" t="inlineStr">
        <is>
          <t>S012</t>
        </is>
      </c>
      <c r="D9669" t="inlineStr">
        <is>
          <t>Store_012</t>
        </is>
      </c>
      <c r="E9669" t="inlineStr">
        <is>
          <t>South</t>
        </is>
      </c>
      <c r="F9669" t="inlineStr">
        <is>
          <t>P0060</t>
        </is>
      </c>
      <c r="G9669" t="inlineStr">
        <is>
          <t>Prod_0060</t>
        </is>
      </c>
      <c r="H9669" t="inlineStr">
        <is>
          <t>Toys</t>
        </is>
      </c>
      <c r="I9669" t="n">
        <v>8</v>
      </c>
      <c r="J9669" t="n">
        <v>139.25</v>
      </c>
      <c r="K9669" t="n">
        <v>0</v>
      </c>
      <c r="L9669">
        <f>I9669*J9669*(1-K9669)</f>
        <v/>
      </c>
      <c r="M9669">
        <f>VLOOKUP(F9669,Products!A:D,4,FALSE)*I9669</f>
        <v/>
      </c>
      <c r="N9669">
        <f>L9669-M9669</f>
        <v/>
      </c>
    </row>
    <row r="9670">
      <c r="A9670" t="inlineStr">
        <is>
          <t>T1009668</t>
        </is>
      </c>
      <c r="B9670" t="inlineStr">
        <is>
          <t>2023-01-02</t>
        </is>
      </c>
      <c r="C9670" t="inlineStr">
        <is>
          <t>S011</t>
        </is>
      </c>
      <c r="D9670" t="inlineStr">
        <is>
          <t>Store_011</t>
        </is>
      </c>
      <c r="E9670" t="inlineStr">
        <is>
          <t>South</t>
        </is>
      </c>
      <c r="F9670" t="inlineStr">
        <is>
          <t>P0121</t>
        </is>
      </c>
      <c r="G9670" t="inlineStr">
        <is>
          <t>Prod_0121</t>
        </is>
      </c>
      <c r="H9670" t="inlineStr">
        <is>
          <t>Clothing</t>
        </is>
      </c>
      <c r="I9670" t="n">
        <v>2</v>
      </c>
      <c r="J9670" t="n">
        <v>834.83</v>
      </c>
      <c r="K9670" t="n">
        <v>0</v>
      </c>
      <c r="L9670">
        <f>I9670*J9670*(1-K9670)</f>
        <v/>
      </c>
      <c r="M9670">
        <f>VLOOKUP(F9670,Products!A:D,4,FALSE)*I9670</f>
        <v/>
      </c>
      <c r="N9670">
        <f>L9670-M9670</f>
        <v/>
      </c>
    </row>
    <row r="9671">
      <c r="A9671" t="inlineStr">
        <is>
          <t>T1009669</t>
        </is>
      </c>
      <c r="B9671" t="inlineStr">
        <is>
          <t>2025-04-17</t>
        </is>
      </c>
      <c r="C9671" t="inlineStr">
        <is>
          <t>S030</t>
        </is>
      </c>
      <c r="D9671" t="inlineStr">
        <is>
          <t>Store_030</t>
        </is>
      </c>
      <c r="E9671" t="inlineStr">
        <is>
          <t>North</t>
        </is>
      </c>
      <c r="F9671" t="inlineStr">
        <is>
          <t>P0069</t>
        </is>
      </c>
      <c r="G9671" t="inlineStr">
        <is>
          <t>Prod_0069</t>
        </is>
      </c>
      <c r="H9671" t="inlineStr">
        <is>
          <t>Household</t>
        </is>
      </c>
      <c r="I9671" t="n">
        <v>3</v>
      </c>
      <c r="J9671" t="n">
        <v>341.22</v>
      </c>
      <c r="K9671" t="n">
        <v>0.05</v>
      </c>
      <c r="L9671">
        <f>I9671*J9671*(1-K9671)</f>
        <v/>
      </c>
      <c r="M9671">
        <f>VLOOKUP(F9671,Products!A:D,4,FALSE)*I9671</f>
        <v/>
      </c>
      <c r="N9671">
        <f>L9671-M9671</f>
        <v/>
      </c>
    </row>
    <row r="9672">
      <c r="A9672" t="inlineStr">
        <is>
          <t>T1009670</t>
        </is>
      </c>
      <c r="B9672" t="inlineStr">
        <is>
          <t>2024-04-07</t>
        </is>
      </c>
      <c r="C9672" t="inlineStr">
        <is>
          <t>S010</t>
        </is>
      </c>
      <c r="D9672" t="inlineStr">
        <is>
          <t>Store_010</t>
        </is>
      </c>
      <c r="E9672" t="inlineStr">
        <is>
          <t>North</t>
        </is>
      </c>
      <c r="F9672" t="inlineStr">
        <is>
          <t>P0159</t>
        </is>
      </c>
      <c r="G9672" t="inlineStr">
        <is>
          <t>Prod_0159</t>
        </is>
      </c>
      <c r="H9672" t="inlineStr">
        <is>
          <t>Electronics</t>
        </is>
      </c>
      <c r="I9672" t="n">
        <v>4</v>
      </c>
      <c r="J9672" t="n">
        <v>421.18</v>
      </c>
      <c r="K9672" t="n">
        <v>0</v>
      </c>
      <c r="L9672">
        <f>I9672*J9672*(1-K9672)</f>
        <v/>
      </c>
      <c r="M9672">
        <f>VLOOKUP(F9672,Products!A:D,4,FALSE)*I9672</f>
        <v/>
      </c>
      <c r="N9672">
        <f>L9672-M9672</f>
        <v/>
      </c>
    </row>
    <row r="9673">
      <c r="A9673" t="inlineStr">
        <is>
          <t>T1009671</t>
        </is>
      </c>
      <c r="B9673" t="inlineStr">
        <is>
          <t>2023-07-29</t>
        </is>
      </c>
      <c r="C9673" t="inlineStr">
        <is>
          <t>S003</t>
        </is>
      </c>
      <c r="D9673" t="inlineStr">
        <is>
          <t>Store_003</t>
        </is>
      </c>
      <c r="E9673" t="inlineStr">
        <is>
          <t>North</t>
        </is>
      </c>
      <c r="F9673" t="inlineStr">
        <is>
          <t>P0164</t>
        </is>
      </c>
      <c r="G9673" t="inlineStr">
        <is>
          <t>Prod_0164</t>
        </is>
      </c>
      <c r="H9673" t="inlineStr">
        <is>
          <t>Food</t>
        </is>
      </c>
      <c r="I9673" t="n">
        <v>6</v>
      </c>
      <c r="J9673" t="n">
        <v>549.63</v>
      </c>
      <c r="K9673" t="n">
        <v>0</v>
      </c>
      <c r="L9673">
        <f>I9673*J9673*(1-K9673)</f>
        <v/>
      </c>
      <c r="M9673">
        <f>VLOOKUP(F9673,Products!A:D,4,FALSE)*I9673</f>
        <v/>
      </c>
      <c r="N9673">
        <f>L9673-M9673</f>
        <v/>
      </c>
    </row>
    <row r="9674">
      <c r="A9674" t="inlineStr">
        <is>
          <t>T1009672</t>
        </is>
      </c>
      <c r="B9674" t="inlineStr">
        <is>
          <t>2024-09-10</t>
        </is>
      </c>
      <c r="C9674" t="inlineStr">
        <is>
          <t>S006</t>
        </is>
      </c>
      <c r="D9674" t="inlineStr">
        <is>
          <t>Store_006</t>
        </is>
      </c>
      <c r="E9674" t="inlineStr">
        <is>
          <t>East</t>
        </is>
      </c>
      <c r="F9674" t="inlineStr">
        <is>
          <t>P0157</t>
        </is>
      </c>
      <c r="G9674" t="inlineStr">
        <is>
          <t>Prod_0157</t>
        </is>
      </c>
      <c r="H9674" t="inlineStr">
        <is>
          <t>Toys</t>
        </is>
      </c>
      <c r="I9674" t="n">
        <v>4</v>
      </c>
      <c r="J9674" t="n">
        <v>299.09</v>
      </c>
      <c r="K9674" t="n">
        <v>0</v>
      </c>
      <c r="L9674">
        <f>I9674*J9674*(1-K9674)</f>
        <v/>
      </c>
      <c r="M9674">
        <f>VLOOKUP(F9674,Products!A:D,4,FALSE)*I9674</f>
        <v/>
      </c>
      <c r="N9674">
        <f>L9674-M9674</f>
        <v/>
      </c>
    </row>
    <row r="9675">
      <c r="A9675" t="inlineStr">
        <is>
          <t>T1009673</t>
        </is>
      </c>
      <c r="B9675" t="inlineStr">
        <is>
          <t>2025-08-09</t>
        </is>
      </c>
      <c r="C9675" t="inlineStr">
        <is>
          <t>S045</t>
        </is>
      </c>
      <c r="D9675" t="inlineStr">
        <is>
          <t>Store_045</t>
        </is>
      </c>
      <c r="E9675" t="inlineStr">
        <is>
          <t>East</t>
        </is>
      </c>
      <c r="F9675" t="inlineStr">
        <is>
          <t>P0113</t>
        </is>
      </c>
      <c r="G9675" t="inlineStr">
        <is>
          <t>Prod_0113</t>
        </is>
      </c>
      <c r="H9675" t="inlineStr">
        <is>
          <t>Toys</t>
        </is>
      </c>
      <c r="I9675" t="n">
        <v>7</v>
      </c>
      <c r="J9675" t="n">
        <v>651.13</v>
      </c>
      <c r="K9675" t="n">
        <v>0</v>
      </c>
      <c r="L9675">
        <f>I9675*J9675*(1-K9675)</f>
        <v/>
      </c>
      <c r="M9675">
        <f>VLOOKUP(F9675,Products!A:D,4,FALSE)*I9675</f>
        <v/>
      </c>
      <c r="N9675">
        <f>L9675-M9675</f>
        <v/>
      </c>
    </row>
    <row r="9676">
      <c r="A9676" t="inlineStr">
        <is>
          <t>T1009674</t>
        </is>
      </c>
      <c r="B9676" t="inlineStr">
        <is>
          <t>2025-07-31</t>
        </is>
      </c>
      <c r="C9676" t="inlineStr">
        <is>
          <t>S020</t>
        </is>
      </c>
      <c r="D9676" t="inlineStr">
        <is>
          <t>Store_020</t>
        </is>
      </c>
      <c r="E9676" t="inlineStr">
        <is>
          <t>West</t>
        </is>
      </c>
      <c r="F9676" t="inlineStr">
        <is>
          <t>P0056</t>
        </is>
      </c>
      <c r="G9676" t="inlineStr">
        <is>
          <t>Prod_0056</t>
        </is>
      </c>
      <c r="H9676" t="inlineStr">
        <is>
          <t>Household</t>
        </is>
      </c>
      <c r="I9676" t="n">
        <v>1</v>
      </c>
      <c r="J9676" t="n">
        <v>263.62</v>
      </c>
      <c r="K9676" t="n">
        <v>0</v>
      </c>
      <c r="L9676">
        <f>I9676*J9676*(1-K9676)</f>
        <v/>
      </c>
      <c r="M9676">
        <f>VLOOKUP(F9676,Products!A:D,4,FALSE)*I9676</f>
        <v/>
      </c>
      <c r="N9676">
        <f>L9676-M9676</f>
        <v/>
      </c>
    </row>
    <row r="9677">
      <c r="A9677" t="inlineStr">
        <is>
          <t>T1009675</t>
        </is>
      </c>
      <c r="B9677" t="inlineStr">
        <is>
          <t>2025-08-09</t>
        </is>
      </c>
      <c r="C9677" t="inlineStr">
        <is>
          <t>S030</t>
        </is>
      </c>
      <c r="D9677" t="inlineStr">
        <is>
          <t>Store_030</t>
        </is>
      </c>
      <c r="E9677" t="inlineStr">
        <is>
          <t>North</t>
        </is>
      </c>
      <c r="F9677" t="inlineStr">
        <is>
          <t>P0195</t>
        </is>
      </c>
      <c r="G9677" t="inlineStr">
        <is>
          <t>Prod_0195</t>
        </is>
      </c>
      <c r="H9677" t="inlineStr">
        <is>
          <t>Food</t>
        </is>
      </c>
      <c r="I9677" t="n">
        <v>2</v>
      </c>
      <c r="J9677" t="n">
        <v>421.1</v>
      </c>
      <c r="K9677" t="n">
        <v>0</v>
      </c>
      <c r="L9677">
        <f>I9677*J9677*(1-K9677)</f>
        <v/>
      </c>
      <c r="M9677">
        <f>VLOOKUP(F9677,Products!A:D,4,FALSE)*I9677</f>
        <v/>
      </c>
      <c r="N9677">
        <f>L9677-M9677</f>
        <v/>
      </c>
    </row>
    <row r="9678">
      <c r="A9678" t="inlineStr">
        <is>
          <t>T1009676</t>
        </is>
      </c>
      <c r="B9678" t="inlineStr">
        <is>
          <t>2024-01-27</t>
        </is>
      </c>
      <c r="C9678" t="inlineStr">
        <is>
          <t>S023</t>
        </is>
      </c>
      <c r="D9678" t="inlineStr">
        <is>
          <t>Store_023</t>
        </is>
      </c>
      <c r="E9678" t="inlineStr">
        <is>
          <t>South</t>
        </is>
      </c>
      <c r="F9678" t="inlineStr">
        <is>
          <t>P0164</t>
        </is>
      </c>
      <c r="G9678" t="inlineStr">
        <is>
          <t>Prod_0164</t>
        </is>
      </c>
      <c r="H9678" t="inlineStr">
        <is>
          <t>Food</t>
        </is>
      </c>
      <c r="I9678" t="n">
        <v>6</v>
      </c>
      <c r="J9678" t="n">
        <v>679.8200000000001</v>
      </c>
      <c r="K9678" t="n">
        <v>0</v>
      </c>
      <c r="L9678">
        <f>I9678*J9678*(1-K9678)</f>
        <v/>
      </c>
      <c r="M9678">
        <f>VLOOKUP(F9678,Products!A:D,4,FALSE)*I9678</f>
        <v/>
      </c>
      <c r="N9678">
        <f>L9678-M9678</f>
        <v/>
      </c>
    </row>
    <row r="9679">
      <c r="A9679" t="inlineStr">
        <is>
          <t>T1009677</t>
        </is>
      </c>
      <c r="B9679" t="inlineStr">
        <is>
          <t>2024-06-08</t>
        </is>
      </c>
      <c r="C9679" t="inlineStr">
        <is>
          <t>S004</t>
        </is>
      </c>
      <c r="D9679" t="inlineStr">
        <is>
          <t>Store_004</t>
        </is>
      </c>
      <c r="E9679" t="inlineStr">
        <is>
          <t>Central</t>
        </is>
      </c>
      <c r="F9679" t="inlineStr">
        <is>
          <t>P0098</t>
        </is>
      </c>
      <c r="G9679" t="inlineStr">
        <is>
          <t>Prod_0098</t>
        </is>
      </c>
      <c r="H9679" t="inlineStr">
        <is>
          <t>Clothing</t>
        </is>
      </c>
      <c r="I9679" t="n">
        <v>3</v>
      </c>
      <c r="J9679" t="n">
        <v>527.84</v>
      </c>
      <c r="K9679" t="n">
        <v>0.05</v>
      </c>
      <c r="L9679">
        <f>I9679*J9679*(1-K9679)</f>
        <v/>
      </c>
      <c r="M9679">
        <f>VLOOKUP(F9679,Products!A:D,4,FALSE)*I9679</f>
        <v/>
      </c>
      <c r="N9679">
        <f>L9679-M9679</f>
        <v/>
      </c>
    </row>
    <row r="9680">
      <c r="A9680" t="inlineStr">
        <is>
          <t>T1009678</t>
        </is>
      </c>
      <c r="B9680" t="inlineStr">
        <is>
          <t>2023-09-30</t>
        </is>
      </c>
      <c r="C9680" t="inlineStr">
        <is>
          <t>S035</t>
        </is>
      </c>
      <c r="D9680" t="inlineStr">
        <is>
          <t>Store_035</t>
        </is>
      </c>
      <c r="E9680" t="inlineStr">
        <is>
          <t>Central</t>
        </is>
      </c>
      <c r="F9680" t="inlineStr">
        <is>
          <t>P0077</t>
        </is>
      </c>
      <c r="G9680" t="inlineStr">
        <is>
          <t>Prod_0077</t>
        </is>
      </c>
      <c r="H9680" t="inlineStr">
        <is>
          <t>Beverages</t>
        </is>
      </c>
      <c r="I9680" t="n">
        <v>3</v>
      </c>
      <c r="J9680" t="n">
        <v>37.49</v>
      </c>
      <c r="K9680" t="n">
        <v>0.15</v>
      </c>
      <c r="L9680">
        <f>I9680*J9680*(1-K9680)</f>
        <v/>
      </c>
      <c r="M9680">
        <f>VLOOKUP(F9680,Products!A:D,4,FALSE)*I9680</f>
        <v/>
      </c>
      <c r="N9680">
        <f>L9680-M9680</f>
        <v/>
      </c>
    </row>
    <row r="9681">
      <c r="A9681" t="inlineStr">
        <is>
          <t>T1009679</t>
        </is>
      </c>
      <c r="B9681" t="inlineStr">
        <is>
          <t>2023-08-13</t>
        </is>
      </c>
      <c r="C9681" t="inlineStr">
        <is>
          <t>S020</t>
        </is>
      </c>
      <c r="D9681" t="inlineStr">
        <is>
          <t>Store_020</t>
        </is>
      </c>
      <c r="E9681" t="inlineStr">
        <is>
          <t>West</t>
        </is>
      </c>
      <c r="F9681" t="inlineStr">
        <is>
          <t>P0156</t>
        </is>
      </c>
      <c r="G9681" t="inlineStr">
        <is>
          <t>Prod_0156</t>
        </is>
      </c>
      <c r="H9681" t="inlineStr">
        <is>
          <t>Toys</t>
        </is>
      </c>
      <c r="I9681" t="n">
        <v>2</v>
      </c>
      <c r="J9681" t="n">
        <v>343.39</v>
      </c>
      <c r="K9681" t="n">
        <v>0.15</v>
      </c>
      <c r="L9681">
        <f>I9681*J9681*(1-K9681)</f>
        <v/>
      </c>
      <c r="M9681">
        <f>VLOOKUP(F9681,Products!A:D,4,FALSE)*I9681</f>
        <v/>
      </c>
      <c r="N9681">
        <f>L9681-M9681</f>
        <v/>
      </c>
    </row>
    <row r="9682">
      <c r="A9682" t="inlineStr">
        <is>
          <t>T1009680</t>
        </is>
      </c>
      <c r="B9682" t="inlineStr">
        <is>
          <t>2023-01-21</t>
        </is>
      </c>
      <c r="C9682" t="inlineStr">
        <is>
          <t>S035</t>
        </is>
      </c>
      <c r="D9682" t="inlineStr">
        <is>
          <t>Store_035</t>
        </is>
      </c>
      <c r="E9682" t="inlineStr">
        <is>
          <t>Central</t>
        </is>
      </c>
      <c r="F9682" t="inlineStr">
        <is>
          <t>P0120</t>
        </is>
      </c>
      <c r="G9682" t="inlineStr">
        <is>
          <t>Prod_0120</t>
        </is>
      </c>
      <c r="H9682" t="inlineStr">
        <is>
          <t>Stationery</t>
        </is>
      </c>
      <c r="I9682" t="n">
        <v>7</v>
      </c>
      <c r="J9682" t="n">
        <v>405</v>
      </c>
      <c r="K9682" t="n">
        <v>0</v>
      </c>
      <c r="L9682">
        <f>I9682*J9682*(1-K9682)</f>
        <v/>
      </c>
      <c r="M9682">
        <f>VLOOKUP(F9682,Products!A:D,4,FALSE)*I9682</f>
        <v/>
      </c>
      <c r="N9682">
        <f>L9682-M9682</f>
        <v/>
      </c>
    </row>
    <row r="9683">
      <c r="A9683" t="inlineStr">
        <is>
          <t>T1009681</t>
        </is>
      </c>
      <c r="B9683" t="inlineStr">
        <is>
          <t>2023-10-08</t>
        </is>
      </c>
      <c r="C9683" t="inlineStr">
        <is>
          <t>S050</t>
        </is>
      </c>
      <c r="D9683" t="inlineStr">
        <is>
          <t>Store_050</t>
        </is>
      </c>
      <c r="E9683" t="inlineStr">
        <is>
          <t>South</t>
        </is>
      </c>
      <c r="F9683" t="inlineStr">
        <is>
          <t>P0105</t>
        </is>
      </c>
      <c r="G9683" t="inlineStr">
        <is>
          <t>Prod_0105</t>
        </is>
      </c>
      <c r="H9683" t="inlineStr">
        <is>
          <t>Electronics</t>
        </is>
      </c>
      <c r="I9683" t="n">
        <v>8</v>
      </c>
      <c r="J9683" t="n">
        <v>571.75</v>
      </c>
      <c r="K9683" t="n">
        <v>0</v>
      </c>
      <c r="L9683">
        <f>I9683*J9683*(1-K9683)</f>
        <v/>
      </c>
      <c r="M9683">
        <f>VLOOKUP(F9683,Products!A:D,4,FALSE)*I9683</f>
        <v/>
      </c>
      <c r="N9683">
        <f>L9683-M9683</f>
        <v/>
      </c>
    </row>
    <row r="9684">
      <c r="A9684" t="inlineStr">
        <is>
          <t>T1009682</t>
        </is>
      </c>
      <c r="B9684" t="inlineStr">
        <is>
          <t>2024-10-20</t>
        </is>
      </c>
      <c r="C9684" t="inlineStr">
        <is>
          <t>S018</t>
        </is>
      </c>
      <c r="D9684" t="inlineStr">
        <is>
          <t>Store_018</t>
        </is>
      </c>
      <c r="E9684" t="inlineStr">
        <is>
          <t>South</t>
        </is>
      </c>
      <c r="F9684" t="inlineStr">
        <is>
          <t>P0149</t>
        </is>
      </c>
      <c r="G9684" t="inlineStr">
        <is>
          <t>Prod_0149</t>
        </is>
      </c>
      <c r="H9684" t="inlineStr">
        <is>
          <t>Toys</t>
        </is>
      </c>
      <c r="I9684" t="n">
        <v>2</v>
      </c>
      <c r="J9684" t="n">
        <v>62.52</v>
      </c>
      <c r="K9684" t="n">
        <v>0.2</v>
      </c>
      <c r="L9684">
        <f>I9684*J9684*(1-K9684)</f>
        <v/>
      </c>
      <c r="M9684">
        <f>VLOOKUP(F9684,Products!A:D,4,FALSE)*I9684</f>
        <v/>
      </c>
      <c r="N9684">
        <f>L9684-M9684</f>
        <v/>
      </c>
    </row>
    <row r="9685">
      <c r="A9685" t="inlineStr">
        <is>
          <t>T1009683</t>
        </is>
      </c>
      <c r="B9685" t="inlineStr">
        <is>
          <t>2025-07-02</t>
        </is>
      </c>
      <c r="C9685" t="inlineStr">
        <is>
          <t>S037</t>
        </is>
      </c>
      <c r="D9685" t="inlineStr">
        <is>
          <t>Store_037</t>
        </is>
      </c>
      <c r="E9685" t="inlineStr">
        <is>
          <t>East</t>
        </is>
      </c>
      <c r="F9685" t="inlineStr">
        <is>
          <t>P0195</t>
        </is>
      </c>
      <c r="G9685" t="inlineStr">
        <is>
          <t>Prod_0195</t>
        </is>
      </c>
      <c r="H9685" t="inlineStr">
        <is>
          <t>Food</t>
        </is>
      </c>
      <c r="I9685" t="n">
        <v>6</v>
      </c>
      <c r="J9685" t="n">
        <v>494.15</v>
      </c>
      <c r="K9685" t="n">
        <v>0</v>
      </c>
      <c r="L9685">
        <f>I9685*J9685*(1-K9685)</f>
        <v/>
      </c>
      <c r="M9685">
        <f>VLOOKUP(F9685,Products!A:D,4,FALSE)*I9685</f>
        <v/>
      </c>
      <c r="N9685">
        <f>L9685-M9685</f>
        <v/>
      </c>
    </row>
    <row r="9686">
      <c r="A9686" t="inlineStr">
        <is>
          <t>T1009684</t>
        </is>
      </c>
      <c r="B9686" t="inlineStr">
        <is>
          <t>2024-06-01</t>
        </is>
      </c>
      <c r="C9686" t="inlineStr">
        <is>
          <t>S036</t>
        </is>
      </c>
      <c r="D9686" t="inlineStr">
        <is>
          <t>Store_036</t>
        </is>
      </c>
      <c r="E9686" t="inlineStr">
        <is>
          <t>Central</t>
        </is>
      </c>
      <c r="F9686" t="inlineStr">
        <is>
          <t>P0101</t>
        </is>
      </c>
      <c r="G9686" t="inlineStr">
        <is>
          <t>Prod_0101</t>
        </is>
      </c>
      <c r="H9686" t="inlineStr">
        <is>
          <t>Food</t>
        </is>
      </c>
      <c r="I9686" t="n">
        <v>2</v>
      </c>
      <c r="J9686" t="n">
        <v>79.23999999999999</v>
      </c>
      <c r="K9686" t="n">
        <v>0</v>
      </c>
      <c r="L9686">
        <f>I9686*J9686*(1-K9686)</f>
        <v/>
      </c>
      <c r="M9686">
        <f>VLOOKUP(F9686,Products!A:D,4,FALSE)*I9686</f>
        <v/>
      </c>
      <c r="N9686">
        <f>L9686-M9686</f>
        <v/>
      </c>
    </row>
    <row r="9687">
      <c r="A9687" t="inlineStr">
        <is>
          <t>T1009685</t>
        </is>
      </c>
      <c r="B9687" t="inlineStr">
        <is>
          <t>2023-03-26</t>
        </is>
      </c>
      <c r="C9687" t="inlineStr">
        <is>
          <t>S012</t>
        </is>
      </c>
      <c r="D9687" t="inlineStr">
        <is>
          <t>Store_012</t>
        </is>
      </c>
      <c r="E9687" t="inlineStr">
        <is>
          <t>South</t>
        </is>
      </c>
      <c r="F9687" t="inlineStr">
        <is>
          <t>P0049</t>
        </is>
      </c>
      <c r="G9687" t="inlineStr">
        <is>
          <t>Prod_0049</t>
        </is>
      </c>
      <c r="H9687" t="inlineStr">
        <is>
          <t>Beverages</t>
        </is>
      </c>
      <c r="I9687" t="n">
        <v>4</v>
      </c>
      <c r="J9687" t="n">
        <v>209.49</v>
      </c>
      <c r="K9687" t="n">
        <v>0.15</v>
      </c>
      <c r="L9687">
        <f>I9687*J9687*(1-K9687)</f>
        <v/>
      </c>
      <c r="M9687">
        <f>VLOOKUP(F9687,Products!A:D,4,FALSE)*I9687</f>
        <v/>
      </c>
      <c r="N9687">
        <f>L9687-M9687</f>
        <v/>
      </c>
    </row>
    <row r="9688">
      <c r="A9688" t="inlineStr">
        <is>
          <t>T1009686</t>
        </is>
      </c>
      <c r="B9688" t="inlineStr">
        <is>
          <t>2023-01-10</t>
        </is>
      </c>
      <c r="C9688" t="inlineStr">
        <is>
          <t>S025</t>
        </is>
      </c>
      <c r="D9688" t="inlineStr">
        <is>
          <t>Store_025</t>
        </is>
      </c>
      <c r="E9688" t="inlineStr">
        <is>
          <t>Central</t>
        </is>
      </c>
      <c r="F9688" t="inlineStr">
        <is>
          <t>P0181</t>
        </is>
      </c>
      <c r="G9688" t="inlineStr">
        <is>
          <t>Prod_0181</t>
        </is>
      </c>
      <c r="H9688" t="inlineStr">
        <is>
          <t>Electronics</t>
        </is>
      </c>
      <c r="I9688" t="n">
        <v>5</v>
      </c>
      <c r="J9688" t="n">
        <v>919.97</v>
      </c>
      <c r="K9688" t="n">
        <v>0.15</v>
      </c>
      <c r="L9688">
        <f>I9688*J9688*(1-K9688)</f>
        <v/>
      </c>
      <c r="M9688">
        <f>VLOOKUP(F9688,Products!A:D,4,FALSE)*I9688</f>
        <v/>
      </c>
      <c r="N9688">
        <f>L9688-M9688</f>
        <v/>
      </c>
    </row>
    <row r="9689">
      <c r="A9689" t="inlineStr">
        <is>
          <t>T1009687</t>
        </is>
      </c>
      <c r="B9689" t="inlineStr">
        <is>
          <t>2024-10-30</t>
        </is>
      </c>
      <c r="C9689" t="inlineStr">
        <is>
          <t>S042</t>
        </is>
      </c>
      <c r="D9689" t="inlineStr">
        <is>
          <t>Store_042</t>
        </is>
      </c>
      <c r="E9689" t="inlineStr">
        <is>
          <t>Central</t>
        </is>
      </c>
      <c r="F9689" t="inlineStr">
        <is>
          <t>P0161</t>
        </is>
      </c>
      <c r="G9689" t="inlineStr">
        <is>
          <t>Prod_0161</t>
        </is>
      </c>
      <c r="H9689" t="inlineStr">
        <is>
          <t>Household</t>
        </is>
      </c>
      <c r="I9689" t="n">
        <v>2</v>
      </c>
      <c r="J9689" t="n">
        <v>110.16</v>
      </c>
      <c r="K9689" t="n">
        <v>0.05</v>
      </c>
      <c r="L9689">
        <f>I9689*J9689*(1-K9689)</f>
        <v/>
      </c>
      <c r="M9689">
        <f>VLOOKUP(F9689,Products!A:D,4,FALSE)*I9689</f>
        <v/>
      </c>
      <c r="N9689">
        <f>L9689-M9689</f>
        <v/>
      </c>
    </row>
    <row r="9690">
      <c r="A9690" t="inlineStr">
        <is>
          <t>T1009688</t>
        </is>
      </c>
      <c r="B9690" t="inlineStr">
        <is>
          <t>2023-08-23</t>
        </is>
      </c>
      <c r="C9690" t="inlineStr">
        <is>
          <t>S027</t>
        </is>
      </c>
      <c r="D9690" t="inlineStr">
        <is>
          <t>Store_027</t>
        </is>
      </c>
      <c r="E9690" t="inlineStr">
        <is>
          <t>South</t>
        </is>
      </c>
      <c r="F9690" t="inlineStr">
        <is>
          <t>P0174</t>
        </is>
      </c>
      <c r="G9690" t="inlineStr">
        <is>
          <t>Prod_0174</t>
        </is>
      </c>
      <c r="H9690" t="inlineStr">
        <is>
          <t>Food</t>
        </is>
      </c>
      <c r="I9690" t="n">
        <v>6</v>
      </c>
      <c r="J9690" t="n">
        <v>85.45999999999999</v>
      </c>
      <c r="K9690" t="n">
        <v>0</v>
      </c>
      <c r="L9690">
        <f>I9690*J9690*(1-K9690)</f>
        <v/>
      </c>
      <c r="M9690">
        <f>VLOOKUP(F9690,Products!A:D,4,FALSE)*I9690</f>
        <v/>
      </c>
      <c r="N9690">
        <f>L9690-M9690</f>
        <v/>
      </c>
    </row>
    <row r="9691">
      <c r="A9691" t="inlineStr">
        <is>
          <t>T1009689</t>
        </is>
      </c>
      <c r="B9691" t="inlineStr">
        <is>
          <t>2025-06-03</t>
        </is>
      </c>
      <c r="C9691" t="inlineStr">
        <is>
          <t>S006</t>
        </is>
      </c>
      <c r="D9691" t="inlineStr">
        <is>
          <t>Store_006</t>
        </is>
      </c>
      <c r="E9691" t="inlineStr">
        <is>
          <t>East</t>
        </is>
      </c>
      <c r="F9691" t="inlineStr">
        <is>
          <t>P0111</t>
        </is>
      </c>
      <c r="G9691" t="inlineStr">
        <is>
          <t>Prod_0111</t>
        </is>
      </c>
      <c r="H9691" t="inlineStr">
        <is>
          <t>Clothing</t>
        </is>
      </c>
      <c r="I9691" t="n">
        <v>2</v>
      </c>
      <c r="J9691" t="n">
        <v>525.39</v>
      </c>
      <c r="K9691" t="n">
        <v>0</v>
      </c>
      <c r="L9691">
        <f>I9691*J9691*(1-K9691)</f>
        <v/>
      </c>
      <c r="M9691">
        <f>VLOOKUP(F9691,Products!A:D,4,FALSE)*I9691</f>
        <v/>
      </c>
      <c r="N9691">
        <f>L9691-M9691</f>
        <v/>
      </c>
    </row>
    <row r="9692">
      <c r="A9692" t="inlineStr">
        <is>
          <t>T1009690</t>
        </is>
      </c>
      <c r="B9692" t="inlineStr">
        <is>
          <t>2025-08-10</t>
        </is>
      </c>
      <c r="C9692" t="inlineStr">
        <is>
          <t>S015</t>
        </is>
      </c>
      <c r="D9692" t="inlineStr">
        <is>
          <t>Store_015</t>
        </is>
      </c>
      <c r="E9692" t="inlineStr">
        <is>
          <t>North</t>
        </is>
      </c>
      <c r="F9692" t="inlineStr">
        <is>
          <t>P0040</t>
        </is>
      </c>
      <c r="G9692" t="inlineStr">
        <is>
          <t>Prod_0040</t>
        </is>
      </c>
      <c r="H9692" t="inlineStr">
        <is>
          <t>Toys</t>
        </is>
      </c>
      <c r="I9692" t="n">
        <v>3</v>
      </c>
      <c r="J9692" t="n">
        <v>62.76</v>
      </c>
      <c r="K9692" t="n">
        <v>0</v>
      </c>
      <c r="L9692">
        <f>I9692*J9692*(1-K9692)</f>
        <v/>
      </c>
      <c r="M9692">
        <f>VLOOKUP(F9692,Products!A:D,4,FALSE)*I9692</f>
        <v/>
      </c>
      <c r="N9692">
        <f>L9692-M9692</f>
        <v/>
      </c>
    </row>
    <row r="9693">
      <c r="A9693" t="inlineStr">
        <is>
          <t>T1009691</t>
        </is>
      </c>
      <c r="B9693" t="inlineStr">
        <is>
          <t>2023-09-04</t>
        </is>
      </c>
      <c r="C9693" t="inlineStr">
        <is>
          <t>S031</t>
        </is>
      </c>
      <c r="D9693" t="inlineStr">
        <is>
          <t>Store_031</t>
        </is>
      </c>
      <c r="E9693" t="inlineStr">
        <is>
          <t>Central</t>
        </is>
      </c>
      <c r="F9693" t="inlineStr">
        <is>
          <t>P0070</t>
        </is>
      </c>
      <c r="G9693" t="inlineStr">
        <is>
          <t>Prod_0070</t>
        </is>
      </c>
      <c r="H9693" t="inlineStr">
        <is>
          <t>Beverages</t>
        </is>
      </c>
      <c r="I9693" t="n">
        <v>2</v>
      </c>
      <c r="J9693" t="n">
        <v>550.96</v>
      </c>
      <c r="K9693" t="n">
        <v>0</v>
      </c>
      <c r="L9693">
        <f>I9693*J9693*(1-K9693)</f>
        <v/>
      </c>
      <c r="M9693">
        <f>VLOOKUP(F9693,Products!A:D,4,FALSE)*I9693</f>
        <v/>
      </c>
      <c r="N9693">
        <f>L9693-M9693</f>
        <v/>
      </c>
    </row>
    <row r="9694">
      <c r="A9694" t="inlineStr">
        <is>
          <t>T1009692</t>
        </is>
      </c>
      <c r="B9694" t="inlineStr">
        <is>
          <t>2024-04-24</t>
        </is>
      </c>
      <c r="C9694" t="inlineStr">
        <is>
          <t>S012</t>
        </is>
      </c>
      <c r="D9694" t="inlineStr">
        <is>
          <t>Store_012</t>
        </is>
      </c>
      <c r="E9694" t="inlineStr">
        <is>
          <t>South</t>
        </is>
      </c>
      <c r="F9694" t="inlineStr">
        <is>
          <t>P0143</t>
        </is>
      </c>
      <c r="G9694" t="inlineStr">
        <is>
          <t>Prod_0143</t>
        </is>
      </c>
      <c r="H9694" t="inlineStr">
        <is>
          <t>Electronics</t>
        </is>
      </c>
      <c r="I9694" t="n">
        <v>1</v>
      </c>
      <c r="J9694" t="n">
        <v>308.63</v>
      </c>
      <c r="K9694" t="n">
        <v>0.1</v>
      </c>
      <c r="L9694">
        <f>I9694*J9694*(1-K9694)</f>
        <v/>
      </c>
      <c r="M9694">
        <f>VLOOKUP(F9694,Products!A:D,4,FALSE)*I9694</f>
        <v/>
      </c>
      <c r="N9694">
        <f>L9694-M9694</f>
        <v/>
      </c>
    </row>
    <row r="9695">
      <c r="A9695" t="inlineStr">
        <is>
          <t>T1009693</t>
        </is>
      </c>
      <c r="B9695" t="inlineStr">
        <is>
          <t>2025-09-06</t>
        </is>
      </c>
      <c r="C9695" t="inlineStr">
        <is>
          <t>S016</t>
        </is>
      </c>
      <c r="D9695" t="inlineStr">
        <is>
          <t>Store_016</t>
        </is>
      </c>
      <c r="E9695" t="inlineStr">
        <is>
          <t>West</t>
        </is>
      </c>
      <c r="F9695" t="inlineStr">
        <is>
          <t>P0095</t>
        </is>
      </c>
      <c r="G9695" t="inlineStr">
        <is>
          <t>Prod_0095</t>
        </is>
      </c>
      <c r="H9695" t="inlineStr">
        <is>
          <t>Food</t>
        </is>
      </c>
      <c r="I9695" t="n">
        <v>6</v>
      </c>
      <c r="J9695" t="n">
        <v>225.38</v>
      </c>
      <c r="K9695" t="n">
        <v>0</v>
      </c>
      <c r="L9695">
        <f>I9695*J9695*(1-K9695)</f>
        <v/>
      </c>
      <c r="M9695">
        <f>VLOOKUP(F9695,Products!A:D,4,FALSE)*I9695</f>
        <v/>
      </c>
      <c r="N9695">
        <f>L9695-M9695</f>
        <v/>
      </c>
    </row>
    <row r="9696">
      <c r="A9696" t="inlineStr">
        <is>
          <t>T1009694</t>
        </is>
      </c>
      <c r="B9696" t="inlineStr">
        <is>
          <t>2024-05-24</t>
        </is>
      </c>
      <c r="C9696" t="inlineStr">
        <is>
          <t>S022</t>
        </is>
      </c>
      <c r="D9696" t="inlineStr">
        <is>
          <t>Store_022</t>
        </is>
      </c>
      <c r="E9696" t="inlineStr">
        <is>
          <t>East</t>
        </is>
      </c>
      <c r="F9696" t="inlineStr">
        <is>
          <t>P0149</t>
        </is>
      </c>
      <c r="G9696" t="inlineStr">
        <is>
          <t>Prod_0149</t>
        </is>
      </c>
      <c r="H9696" t="inlineStr">
        <is>
          <t>Toys</t>
        </is>
      </c>
      <c r="I9696" t="n">
        <v>4</v>
      </c>
      <c r="J9696" t="n">
        <v>71.45</v>
      </c>
      <c r="K9696" t="n">
        <v>0</v>
      </c>
      <c r="L9696">
        <f>I9696*J9696*(1-K9696)</f>
        <v/>
      </c>
      <c r="M9696">
        <f>VLOOKUP(F9696,Products!A:D,4,FALSE)*I9696</f>
        <v/>
      </c>
      <c r="N9696">
        <f>L9696-M9696</f>
        <v/>
      </c>
    </row>
    <row r="9697">
      <c r="A9697" t="inlineStr">
        <is>
          <t>T1009695</t>
        </is>
      </c>
      <c r="B9697" t="inlineStr">
        <is>
          <t>2025-01-25</t>
        </is>
      </c>
      <c r="C9697" t="inlineStr">
        <is>
          <t>S041</t>
        </is>
      </c>
      <c r="D9697" t="inlineStr">
        <is>
          <t>Store_041</t>
        </is>
      </c>
      <c r="E9697" t="inlineStr">
        <is>
          <t>East</t>
        </is>
      </c>
      <c r="F9697" t="inlineStr">
        <is>
          <t>P0010</t>
        </is>
      </c>
      <c r="G9697" t="inlineStr">
        <is>
          <t>Prod_0010</t>
        </is>
      </c>
      <c r="H9697" t="inlineStr">
        <is>
          <t>Electronics</t>
        </is>
      </c>
      <c r="I9697" t="n">
        <v>5</v>
      </c>
      <c r="J9697" t="n">
        <v>597.92</v>
      </c>
      <c r="K9697" t="n">
        <v>0.05</v>
      </c>
      <c r="L9697">
        <f>I9697*J9697*(1-K9697)</f>
        <v/>
      </c>
      <c r="M9697">
        <f>VLOOKUP(F9697,Products!A:D,4,FALSE)*I9697</f>
        <v/>
      </c>
      <c r="N9697">
        <f>L9697-M9697</f>
        <v/>
      </c>
    </row>
    <row r="9698">
      <c r="A9698" t="inlineStr">
        <is>
          <t>T1009696</t>
        </is>
      </c>
      <c r="B9698" t="inlineStr">
        <is>
          <t>2023-12-27</t>
        </is>
      </c>
      <c r="C9698" t="inlineStr">
        <is>
          <t>S045</t>
        </is>
      </c>
      <c r="D9698" t="inlineStr">
        <is>
          <t>Store_045</t>
        </is>
      </c>
      <c r="E9698" t="inlineStr">
        <is>
          <t>East</t>
        </is>
      </c>
      <c r="F9698" t="inlineStr">
        <is>
          <t>P0195</t>
        </is>
      </c>
      <c r="G9698" t="inlineStr">
        <is>
          <t>Prod_0195</t>
        </is>
      </c>
      <c r="H9698" t="inlineStr">
        <is>
          <t>Food</t>
        </is>
      </c>
      <c r="I9698" t="n">
        <v>3</v>
      </c>
      <c r="J9698" t="n">
        <v>460.77</v>
      </c>
      <c r="K9698" t="n">
        <v>0</v>
      </c>
      <c r="L9698">
        <f>I9698*J9698*(1-K9698)</f>
        <v/>
      </c>
      <c r="M9698">
        <f>VLOOKUP(F9698,Products!A:D,4,FALSE)*I9698</f>
        <v/>
      </c>
      <c r="N9698">
        <f>L9698-M9698</f>
        <v/>
      </c>
    </row>
    <row r="9699">
      <c r="A9699" t="inlineStr">
        <is>
          <t>T1009697</t>
        </is>
      </c>
      <c r="B9699" t="inlineStr">
        <is>
          <t>2024-04-03</t>
        </is>
      </c>
      <c r="C9699" t="inlineStr">
        <is>
          <t>S022</t>
        </is>
      </c>
      <c r="D9699" t="inlineStr">
        <is>
          <t>Store_022</t>
        </is>
      </c>
      <c r="E9699" t="inlineStr">
        <is>
          <t>East</t>
        </is>
      </c>
      <c r="F9699" t="inlineStr">
        <is>
          <t>P0123</t>
        </is>
      </c>
      <c r="G9699" t="inlineStr">
        <is>
          <t>Prod_0123</t>
        </is>
      </c>
      <c r="H9699" t="inlineStr">
        <is>
          <t>Food</t>
        </is>
      </c>
      <c r="I9699" t="n">
        <v>5</v>
      </c>
      <c r="J9699" t="n">
        <v>629.09</v>
      </c>
      <c r="K9699" t="n">
        <v>0.15</v>
      </c>
      <c r="L9699">
        <f>I9699*J9699*(1-K9699)</f>
        <v/>
      </c>
      <c r="M9699">
        <f>VLOOKUP(F9699,Products!A:D,4,FALSE)*I9699</f>
        <v/>
      </c>
      <c r="N9699">
        <f>L9699-M9699</f>
        <v/>
      </c>
    </row>
    <row r="9700">
      <c r="A9700" t="inlineStr">
        <is>
          <t>T1009698</t>
        </is>
      </c>
      <c r="B9700" t="inlineStr">
        <is>
          <t>2024-09-08</t>
        </is>
      </c>
      <c r="C9700" t="inlineStr">
        <is>
          <t>S047</t>
        </is>
      </c>
      <c r="D9700" t="inlineStr">
        <is>
          <t>Store_047</t>
        </is>
      </c>
      <c r="E9700" t="inlineStr">
        <is>
          <t>North</t>
        </is>
      </c>
      <c r="F9700" t="inlineStr">
        <is>
          <t>P0186</t>
        </is>
      </c>
      <c r="G9700" t="inlineStr">
        <is>
          <t>Prod_0186</t>
        </is>
      </c>
      <c r="H9700" t="inlineStr">
        <is>
          <t>Household</t>
        </is>
      </c>
      <c r="I9700" t="n">
        <v>5</v>
      </c>
      <c r="J9700" t="n">
        <v>821.14</v>
      </c>
      <c r="K9700" t="n">
        <v>0</v>
      </c>
      <c r="L9700">
        <f>I9700*J9700*(1-K9700)</f>
        <v/>
      </c>
      <c r="M9700">
        <f>VLOOKUP(F9700,Products!A:D,4,FALSE)*I9700</f>
        <v/>
      </c>
      <c r="N9700">
        <f>L9700-M9700</f>
        <v/>
      </c>
    </row>
    <row r="9701">
      <c r="A9701" t="inlineStr">
        <is>
          <t>T1009699</t>
        </is>
      </c>
      <c r="B9701" t="inlineStr">
        <is>
          <t>2023-10-05</t>
        </is>
      </c>
      <c r="C9701" t="inlineStr">
        <is>
          <t>S033</t>
        </is>
      </c>
      <c r="D9701" t="inlineStr">
        <is>
          <t>Store_033</t>
        </is>
      </c>
      <c r="E9701" t="inlineStr">
        <is>
          <t>North</t>
        </is>
      </c>
      <c r="F9701" t="inlineStr">
        <is>
          <t>P0011</t>
        </is>
      </c>
      <c r="G9701" t="inlineStr">
        <is>
          <t>Prod_0011</t>
        </is>
      </c>
      <c r="H9701" t="inlineStr">
        <is>
          <t>Household</t>
        </is>
      </c>
      <c r="I9701" t="n">
        <v>6</v>
      </c>
      <c r="J9701" t="n">
        <v>307.68</v>
      </c>
      <c r="K9701" t="n">
        <v>0</v>
      </c>
      <c r="L9701">
        <f>I9701*J9701*(1-K9701)</f>
        <v/>
      </c>
      <c r="M9701">
        <f>VLOOKUP(F9701,Products!A:D,4,FALSE)*I9701</f>
        <v/>
      </c>
      <c r="N9701">
        <f>L9701-M9701</f>
        <v/>
      </c>
    </row>
    <row r="9702">
      <c r="A9702" t="inlineStr">
        <is>
          <t>T1009700</t>
        </is>
      </c>
      <c r="B9702" t="inlineStr">
        <is>
          <t>2023-07-27</t>
        </is>
      </c>
      <c r="C9702" t="inlineStr">
        <is>
          <t>S035</t>
        </is>
      </c>
      <c r="D9702" t="inlineStr">
        <is>
          <t>Store_035</t>
        </is>
      </c>
      <c r="E9702" t="inlineStr">
        <is>
          <t>Central</t>
        </is>
      </c>
      <c r="F9702" t="inlineStr">
        <is>
          <t>P0009</t>
        </is>
      </c>
      <c r="G9702" t="inlineStr">
        <is>
          <t>Prod_0009</t>
        </is>
      </c>
      <c r="H9702" t="inlineStr">
        <is>
          <t>Toys</t>
        </is>
      </c>
      <c r="I9702" t="n">
        <v>3</v>
      </c>
      <c r="J9702" t="n">
        <v>581.99</v>
      </c>
      <c r="K9702" t="n">
        <v>0.05</v>
      </c>
      <c r="L9702">
        <f>I9702*J9702*(1-K9702)</f>
        <v/>
      </c>
      <c r="M9702">
        <f>VLOOKUP(F9702,Products!A:D,4,FALSE)*I9702</f>
        <v/>
      </c>
      <c r="N9702">
        <f>L9702-M9702</f>
        <v/>
      </c>
    </row>
    <row r="9703">
      <c r="A9703" t="inlineStr">
        <is>
          <t>T1009701</t>
        </is>
      </c>
      <c r="B9703" t="inlineStr">
        <is>
          <t>2024-07-08</t>
        </is>
      </c>
      <c r="C9703" t="inlineStr">
        <is>
          <t>S002</t>
        </is>
      </c>
      <c r="D9703" t="inlineStr">
        <is>
          <t>Store_002</t>
        </is>
      </c>
      <c r="E9703" t="inlineStr">
        <is>
          <t>South</t>
        </is>
      </c>
      <c r="F9703" t="inlineStr">
        <is>
          <t>P0184</t>
        </is>
      </c>
      <c r="G9703" t="inlineStr">
        <is>
          <t>Prod_0184</t>
        </is>
      </c>
      <c r="H9703" t="inlineStr">
        <is>
          <t>Beverages</t>
        </is>
      </c>
      <c r="I9703" t="n">
        <v>8</v>
      </c>
      <c r="J9703" t="n">
        <v>475.39</v>
      </c>
      <c r="K9703" t="n">
        <v>0</v>
      </c>
      <c r="L9703">
        <f>I9703*J9703*(1-K9703)</f>
        <v/>
      </c>
      <c r="M9703">
        <f>VLOOKUP(F9703,Products!A:D,4,FALSE)*I9703</f>
        <v/>
      </c>
      <c r="N9703">
        <f>L9703-M9703</f>
        <v/>
      </c>
    </row>
    <row r="9704">
      <c r="A9704" t="inlineStr">
        <is>
          <t>T1009702</t>
        </is>
      </c>
      <c r="B9704" t="inlineStr">
        <is>
          <t>2024-09-14</t>
        </is>
      </c>
      <c r="C9704" t="inlineStr">
        <is>
          <t>S028</t>
        </is>
      </c>
      <c r="D9704" t="inlineStr">
        <is>
          <t>Store_028</t>
        </is>
      </c>
      <c r="E9704" t="inlineStr">
        <is>
          <t>North</t>
        </is>
      </c>
      <c r="F9704" t="inlineStr">
        <is>
          <t>P0198</t>
        </is>
      </c>
      <c r="G9704" t="inlineStr">
        <is>
          <t>Prod_0198</t>
        </is>
      </c>
      <c r="H9704" t="inlineStr">
        <is>
          <t>Beverages</t>
        </is>
      </c>
      <c r="I9704" t="n">
        <v>8</v>
      </c>
      <c r="J9704" t="n">
        <v>788.58</v>
      </c>
      <c r="K9704" t="n">
        <v>0</v>
      </c>
      <c r="L9704">
        <f>I9704*J9704*(1-K9704)</f>
        <v/>
      </c>
      <c r="M9704">
        <f>VLOOKUP(F9704,Products!A:D,4,FALSE)*I9704</f>
        <v/>
      </c>
      <c r="N9704">
        <f>L9704-M9704</f>
        <v/>
      </c>
    </row>
    <row r="9705">
      <c r="A9705" t="inlineStr">
        <is>
          <t>T1009703</t>
        </is>
      </c>
      <c r="B9705" t="inlineStr">
        <is>
          <t>2024-11-22</t>
        </is>
      </c>
      <c r="C9705" t="inlineStr">
        <is>
          <t>S022</t>
        </is>
      </c>
      <c r="D9705" t="inlineStr">
        <is>
          <t>Store_022</t>
        </is>
      </c>
      <c r="E9705" t="inlineStr">
        <is>
          <t>East</t>
        </is>
      </c>
      <c r="F9705" t="inlineStr">
        <is>
          <t>P0055</t>
        </is>
      </c>
      <c r="G9705" t="inlineStr">
        <is>
          <t>Prod_0055</t>
        </is>
      </c>
      <c r="H9705" t="inlineStr">
        <is>
          <t>Beverages</t>
        </is>
      </c>
      <c r="I9705" t="n">
        <v>4</v>
      </c>
      <c r="J9705" t="n">
        <v>223.45</v>
      </c>
      <c r="K9705" t="n">
        <v>0</v>
      </c>
      <c r="L9705">
        <f>I9705*J9705*(1-K9705)</f>
        <v/>
      </c>
      <c r="M9705">
        <f>VLOOKUP(F9705,Products!A:D,4,FALSE)*I9705</f>
        <v/>
      </c>
      <c r="N9705">
        <f>L9705-M9705</f>
        <v/>
      </c>
    </row>
    <row r="9706">
      <c r="A9706" t="inlineStr">
        <is>
          <t>T1009704</t>
        </is>
      </c>
      <c r="B9706" t="inlineStr">
        <is>
          <t>2024-04-24</t>
        </is>
      </c>
      <c r="C9706" t="inlineStr">
        <is>
          <t>S028</t>
        </is>
      </c>
      <c r="D9706" t="inlineStr">
        <is>
          <t>Store_028</t>
        </is>
      </c>
      <c r="E9706" t="inlineStr">
        <is>
          <t>North</t>
        </is>
      </c>
      <c r="F9706" t="inlineStr">
        <is>
          <t>P0088</t>
        </is>
      </c>
      <c r="G9706" t="inlineStr">
        <is>
          <t>Prod_0088</t>
        </is>
      </c>
      <c r="H9706" t="inlineStr">
        <is>
          <t>Toys</t>
        </is>
      </c>
      <c r="I9706" t="n">
        <v>5</v>
      </c>
      <c r="J9706" t="n">
        <v>433.16</v>
      </c>
      <c r="K9706" t="n">
        <v>0</v>
      </c>
      <c r="L9706">
        <f>I9706*J9706*(1-K9706)</f>
        <v/>
      </c>
      <c r="M9706">
        <f>VLOOKUP(F9706,Products!A:D,4,FALSE)*I9706</f>
        <v/>
      </c>
      <c r="N9706">
        <f>L9706-M9706</f>
        <v/>
      </c>
    </row>
    <row r="9707">
      <c r="A9707" t="inlineStr">
        <is>
          <t>T1009705</t>
        </is>
      </c>
      <c r="B9707" t="inlineStr">
        <is>
          <t>2025-04-08</t>
        </is>
      </c>
      <c r="C9707" t="inlineStr">
        <is>
          <t>S016</t>
        </is>
      </c>
      <c r="D9707" t="inlineStr">
        <is>
          <t>Store_016</t>
        </is>
      </c>
      <c r="E9707" t="inlineStr">
        <is>
          <t>West</t>
        </is>
      </c>
      <c r="F9707" t="inlineStr">
        <is>
          <t>P0177</t>
        </is>
      </c>
      <c r="G9707" t="inlineStr">
        <is>
          <t>Prod_0177</t>
        </is>
      </c>
      <c r="H9707" t="inlineStr">
        <is>
          <t>Household</t>
        </is>
      </c>
      <c r="I9707" t="n">
        <v>9</v>
      </c>
      <c r="J9707" t="n">
        <v>252.91</v>
      </c>
      <c r="K9707" t="n">
        <v>0.05</v>
      </c>
      <c r="L9707">
        <f>I9707*J9707*(1-K9707)</f>
        <v/>
      </c>
      <c r="M9707">
        <f>VLOOKUP(F9707,Products!A:D,4,FALSE)*I9707</f>
        <v/>
      </c>
      <c r="N9707">
        <f>L9707-M9707</f>
        <v/>
      </c>
    </row>
    <row r="9708">
      <c r="A9708" t="inlineStr">
        <is>
          <t>T1009706</t>
        </is>
      </c>
      <c r="B9708" t="inlineStr">
        <is>
          <t>2024-04-09</t>
        </is>
      </c>
      <c r="C9708" t="inlineStr">
        <is>
          <t>S026</t>
        </is>
      </c>
      <c r="D9708" t="inlineStr">
        <is>
          <t>Store_026</t>
        </is>
      </c>
      <c r="E9708" t="inlineStr">
        <is>
          <t>North</t>
        </is>
      </c>
      <c r="F9708" t="inlineStr">
        <is>
          <t>P0156</t>
        </is>
      </c>
      <c r="G9708" t="inlineStr">
        <is>
          <t>Prod_0156</t>
        </is>
      </c>
      <c r="H9708" t="inlineStr">
        <is>
          <t>Toys</t>
        </is>
      </c>
      <c r="I9708" t="n">
        <v>6</v>
      </c>
      <c r="J9708" t="n">
        <v>352.98</v>
      </c>
      <c r="K9708" t="n">
        <v>0</v>
      </c>
      <c r="L9708">
        <f>I9708*J9708*(1-K9708)</f>
        <v/>
      </c>
      <c r="M9708">
        <f>VLOOKUP(F9708,Products!A:D,4,FALSE)*I9708</f>
        <v/>
      </c>
      <c r="N9708">
        <f>L9708-M9708</f>
        <v/>
      </c>
    </row>
    <row r="9709">
      <c r="A9709" t="inlineStr">
        <is>
          <t>T1009707</t>
        </is>
      </c>
      <c r="B9709" t="inlineStr">
        <is>
          <t>2025-04-22</t>
        </is>
      </c>
      <c r="C9709" t="inlineStr">
        <is>
          <t>S027</t>
        </is>
      </c>
      <c r="D9709" t="inlineStr">
        <is>
          <t>Store_027</t>
        </is>
      </c>
      <c r="E9709" t="inlineStr">
        <is>
          <t>South</t>
        </is>
      </c>
      <c r="F9709" t="inlineStr">
        <is>
          <t>P0177</t>
        </is>
      </c>
      <c r="G9709" t="inlineStr">
        <is>
          <t>Prod_0177</t>
        </is>
      </c>
      <c r="H9709" t="inlineStr">
        <is>
          <t>Household</t>
        </is>
      </c>
      <c r="I9709" t="n">
        <v>3</v>
      </c>
      <c r="J9709" t="n">
        <v>210.74</v>
      </c>
      <c r="K9709" t="n">
        <v>0</v>
      </c>
      <c r="L9709">
        <f>I9709*J9709*(1-K9709)</f>
        <v/>
      </c>
      <c r="M9709">
        <f>VLOOKUP(F9709,Products!A:D,4,FALSE)*I9709</f>
        <v/>
      </c>
      <c r="N9709">
        <f>L9709-M9709</f>
        <v/>
      </c>
    </row>
    <row r="9710">
      <c r="A9710" t="inlineStr">
        <is>
          <t>T1009708</t>
        </is>
      </c>
      <c r="B9710" t="inlineStr">
        <is>
          <t>2025-09-18</t>
        </is>
      </c>
      <c r="C9710" t="inlineStr">
        <is>
          <t>S013</t>
        </is>
      </c>
      <c r="D9710" t="inlineStr">
        <is>
          <t>Store_013</t>
        </is>
      </c>
      <c r="E9710" t="inlineStr">
        <is>
          <t>North</t>
        </is>
      </c>
      <c r="F9710" t="inlineStr">
        <is>
          <t>P0114</t>
        </is>
      </c>
      <c r="G9710" t="inlineStr">
        <is>
          <t>Prod_0114</t>
        </is>
      </c>
      <c r="H9710" t="inlineStr">
        <is>
          <t>Beverages</t>
        </is>
      </c>
      <c r="I9710" t="n">
        <v>2</v>
      </c>
      <c r="J9710" t="n">
        <v>892.23</v>
      </c>
      <c r="K9710" t="n">
        <v>0</v>
      </c>
      <c r="L9710">
        <f>I9710*J9710*(1-K9710)</f>
        <v/>
      </c>
      <c r="M9710">
        <f>VLOOKUP(F9710,Products!A:D,4,FALSE)*I9710</f>
        <v/>
      </c>
      <c r="N9710">
        <f>L9710-M9710</f>
        <v/>
      </c>
    </row>
    <row r="9711">
      <c r="A9711" t="inlineStr">
        <is>
          <t>T1009709</t>
        </is>
      </c>
      <c r="B9711" t="inlineStr">
        <is>
          <t>2025-03-12</t>
        </is>
      </c>
      <c r="C9711" t="inlineStr">
        <is>
          <t>S034</t>
        </is>
      </c>
      <c r="D9711" t="inlineStr">
        <is>
          <t>Store_034</t>
        </is>
      </c>
      <c r="E9711" t="inlineStr">
        <is>
          <t>Central</t>
        </is>
      </c>
      <c r="F9711" t="inlineStr">
        <is>
          <t>P0098</t>
        </is>
      </c>
      <c r="G9711" t="inlineStr">
        <is>
          <t>Prod_0098</t>
        </is>
      </c>
      <c r="H9711" t="inlineStr">
        <is>
          <t>Clothing</t>
        </is>
      </c>
      <c r="I9711" t="n">
        <v>9</v>
      </c>
      <c r="J9711" t="n">
        <v>576.65</v>
      </c>
      <c r="K9711" t="n">
        <v>0</v>
      </c>
      <c r="L9711">
        <f>I9711*J9711*(1-K9711)</f>
        <v/>
      </c>
      <c r="M9711">
        <f>VLOOKUP(F9711,Products!A:D,4,FALSE)*I9711</f>
        <v/>
      </c>
      <c r="N9711">
        <f>L9711-M9711</f>
        <v/>
      </c>
    </row>
    <row r="9712">
      <c r="A9712" t="inlineStr">
        <is>
          <t>T1009710</t>
        </is>
      </c>
      <c r="B9712" t="inlineStr">
        <is>
          <t>2025-07-21</t>
        </is>
      </c>
      <c r="C9712" t="inlineStr">
        <is>
          <t>S006</t>
        </is>
      </c>
      <c r="D9712" t="inlineStr">
        <is>
          <t>Store_006</t>
        </is>
      </c>
      <c r="E9712" t="inlineStr">
        <is>
          <t>East</t>
        </is>
      </c>
      <c r="F9712" t="inlineStr">
        <is>
          <t>P0007</t>
        </is>
      </c>
      <c r="G9712" t="inlineStr">
        <is>
          <t>Prod_0007</t>
        </is>
      </c>
      <c r="H9712" t="inlineStr">
        <is>
          <t>Food</t>
        </is>
      </c>
      <c r="I9712" t="n">
        <v>1</v>
      </c>
      <c r="J9712" t="n">
        <v>147.4</v>
      </c>
      <c r="K9712" t="n">
        <v>0.1</v>
      </c>
      <c r="L9712">
        <f>I9712*J9712*(1-K9712)</f>
        <v/>
      </c>
      <c r="M9712">
        <f>VLOOKUP(F9712,Products!A:D,4,FALSE)*I9712</f>
        <v/>
      </c>
      <c r="N9712">
        <f>L9712-M9712</f>
        <v/>
      </c>
    </row>
    <row r="9713">
      <c r="A9713" t="inlineStr">
        <is>
          <t>T1009711</t>
        </is>
      </c>
      <c r="B9713" t="inlineStr">
        <is>
          <t>2025-02-10</t>
        </is>
      </c>
      <c r="C9713" t="inlineStr">
        <is>
          <t>S026</t>
        </is>
      </c>
      <c r="D9713" t="inlineStr">
        <is>
          <t>Store_026</t>
        </is>
      </c>
      <c r="E9713" t="inlineStr">
        <is>
          <t>North</t>
        </is>
      </c>
      <c r="F9713" t="inlineStr">
        <is>
          <t>P0001</t>
        </is>
      </c>
      <c r="G9713" t="inlineStr">
        <is>
          <t>Prod_0001</t>
        </is>
      </c>
      <c r="H9713" t="inlineStr">
        <is>
          <t>Beverages</t>
        </is>
      </c>
      <c r="I9713" t="n">
        <v>1</v>
      </c>
      <c r="J9713" t="n">
        <v>812.98</v>
      </c>
      <c r="K9713" t="n">
        <v>0</v>
      </c>
      <c r="L9713">
        <f>I9713*J9713*(1-K9713)</f>
        <v/>
      </c>
      <c r="M9713">
        <f>VLOOKUP(F9713,Products!A:D,4,FALSE)*I9713</f>
        <v/>
      </c>
      <c r="N9713">
        <f>L9713-M9713</f>
        <v/>
      </c>
    </row>
    <row r="9714">
      <c r="A9714" t="inlineStr">
        <is>
          <t>T1009712</t>
        </is>
      </c>
      <c r="B9714" t="inlineStr">
        <is>
          <t>2024-09-08</t>
        </is>
      </c>
      <c r="C9714" t="inlineStr">
        <is>
          <t>S046</t>
        </is>
      </c>
      <c r="D9714" t="inlineStr">
        <is>
          <t>Store_046</t>
        </is>
      </c>
      <c r="E9714" t="inlineStr">
        <is>
          <t>South</t>
        </is>
      </c>
      <c r="F9714" t="inlineStr">
        <is>
          <t>P0159</t>
        </is>
      </c>
      <c r="G9714" t="inlineStr">
        <is>
          <t>Prod_0159</t>
        </is>
      </c>
      <c r="H9714" t="inlineStr">
        <is>
          <t>Electronics</t>
        </is>
      </c>
      <c r="I9714" t="n">
        <v>2</v>
      </c>
      <c r="J9714" t="n">
        <v>515.48</v>
      </c>
      <c r="K9714" t="n">
        <v>0.1</v>
      </c>
      <c r="L9714">
        <f>I9714*J9714*(1-K9714)</f>
        <v/>
      </c>
      <c r="M9714">
        <f>VLOOKUP(F9714,Products!A:D,4,FALSE)*I9714</f>
        <v/>
      </c>
      <c r="N9714">
        <f>L9714-M9714</f>
        <v/>
      </c>
    </row>
    <row r="9715">
      <c r="A9715" t="inlineStr">
        <is>
          <t>T1009713</t>
        </is>
      </c>
      <c r="B9715" t="inlineStr">
        <is>
          <t>2025-01-05</t>
        </is>
      </c>
      <c r="C9715" t="inlineStr">
        <is>
          <t>S027</t>
        </is>
      </c>
      <c r="D9715" t="inlineStr">
        <is>
          <t>Store_027</t>
        </is>
      </c>
      <c r="E9715" t="inlineStr">
        <is>
          <t>South</t>
        </is>
      </c>
      <c r="F9715" t="inlineStr">
        <is>
          <t>P0068</t>
        </is>
      </c>
      <c r="G9715" t="inlineStr">
        <is>
          <t>Prod_0068</t>
        </is>
      </c>
      <c r="H9715" t="inlineStr">
        <is>
          <t>Household</t>
        </is>
      </c>
      <c r="I9715" t="n">
        <v>3</v>
      </c>
      <c r="J9715" t="n">
        <v>201.23</v>
      </c>
      <c r="K9715" t="n">
        <v>0</v>
      </c>
      <c r="L9715">
        <f>I9715*J9715*(1-K9715)</f>
        <v/>
      </c>
      <c r="M9715">
        <f>VLOOKUP(F9715,Products!A:D,4,FALSE)*I9715</f>
        <v/>
      </c>
      <c r="N9715">
        <f>L9715-M9715</f>
        <v/>
      </c>
    </row>
    <row r="9716">
      <c r="A9716" t="inlineStr">
        <is>
          <t>T1009714</t>
        </is>
      </c>
      <c r="B9716" t="inlineStr">
        <is>
          <t>2025-07-29</t>
        </is>
      </c>
      <c r="C9716" t="inlineStr">
        <is>
          <t>S032</t>
        </is>
      </c>
      <c r="D9716" t="inlineStr">
        <is>
          <t>Store_032</t>
        </is>
      </c>
      <c r="E9716" t="inlineStr">
        <is>
          <t>Central</t>
        </is>
      </c>
      <c r="F9716" t="inlineStr">
        <is>
          <t>P0026</t>
        </is>
      </c>
      <c r="G9716" t="inlineStr">
        <is>
          <t>Prod_0026</t>
        </is>
      </c>
      <c r="H9716" t="inlineStr">
        <is>
          <t>Beverages</t>
        </is>
      </c>
      <c r="I9716" t="n">
        <v>8</v>
      </c>
      <c r="J9716" t="n">
        <v>993.9400000000001</v>
      </c>
      <c r="K9716" t="n">
        <v>0</v>
      </c>
      <c r="L9716">
        <f>I9716*J9716*(1-K9716)</f>
        <v/>
      </c>
      <c r="M9716">
        <f>VLOOKUP(F9716,Products!A:D,4,FALSE)*I9716</f>
        <v/>
      </c>
      <c r="N9716">
        <f>L9716-M9716</f>
        <v/>
      </c>
    </row>
    <row r="9717">
      <c r="A9717" t="inlineStr">
        <is>
          <t>T1009715</t>
        </is>
      </c>
      <c r="B9717" t="inlineStr">
        <is>
          <t>2025-01-17</t>
        </is>
      </c>
      <c r="C9717" t="inlineStr">
        <is>
          <t>S008</t>
        </is>
      </c>
      <c r="D9717" t="inlineStr">
        <is>
          <t>Store_008</t>
        </is>
      </c>
      <c r="E9717" t="inlineStr">
        <is>
          <t>East</t>
        </is>
      </c>
      <c r="F9717" t="inlineStr">
        <is>
          <t>P0114</t>
        </is>
      </c>
      <c r="G9717" t="inlineStr">
        <is>
          <t>Prod_0114</t>
        </is>
      </c>
      <c r="H9717" t="inlineStr">
        <is>
          <t>Beverages</t>
        </is>
      </c>
      <c r="I9717" t="n">
        <v>4</v>
      </c>
      <c r="J9717" t="n">
        <v>867.46</v>
      </c>
      <c r="K9717" t="n">
        <v>0</v>
      </c>
      <c r="L9717">
        <f>I9717*J9717*(1-K9717)</f>
        <v/>
      </c>
      <c r="M9717">
        <f>VLOOKUP(F9717,Products!A:D,4,FALSE)*I9717</f>
        <v/>
      </c>
      <c r="N9717">
        <f>L9717-M9717</f>
        <v/>
      </c>
    </row>
    <row r="9718">
      <c r="A9718" t="inlineStr">
        <is>
          <t>T1009716</t>
        </is>
      </c>
      <c r="B9718" t="inlineStr">
        <is>
          <t>2024-10-15</t>
        </is>
      </c>
      <c r="C9718" t="inlineStr">
        <is>
          <t>S002</t>
        </is>
      </c>
      <c r="D9718" t="inlineStr">
        <is>
          <t>Store_002</t>
        </is>
      </c>
      <c r="E9718" t="inlineStr">
        <is>
          <t>South</t>
        </is>
      </c>
      <c r="F9718" t="inlineStr">
        <is>
          <t>P0195</t>
        </is>
      </c>
      <c r="G9718" t="inlineStr">
        <is>
          <t>Prod_0195</t>
        </is>
      </c>
      <c r="H9718" t="inlineStr">
        <is>
          <t>Food</t>
        </is>
      </c>
      <c r="I9718" t="n">
        <v>4</v>
      </c>
      <c r="J9718" t="n">
        <v>428.08</v>
      </c>
      <c r="K9718" t="n">
        <v>0.15</v>
      </c>
      <c r="L9718">
        <f>I9718*J9718*(1-K9718)</f>
        <v/>
      </c>
      <c r="M9718">
        <f>VLOOKUP(F9718,Products!A:D,4,FALSE)*I9718</f>
        <v/>
      </c>
      <c r="N9718">
        <f>L9718-M9718</f>
        <v/>
      </c>
    </row>
    <row r="9719">
      <c r="A9719" t="inlineStr">
        <is>
          <t>T1009717</t>
        </is>
      </c>
      <c r="B9719" t="inlineStr">
        <is>
          <t>2025-03-29</t>
        </is>
      </c>
      <c r="C9719" t="inlineStr">
        <is>
          <t>S035</t>
        </is>
      </c>
      <c r="D9719" t="inlineStr">
        <is>
          <t>Store_035</t>
        </is>
      </c>
      <c r="E9719" t="inlineStr">
        <is>
          <t>Central</t>
        </is>
      </c>
      <c r="F9719" t="inlineStr">
        <is>
          <t>P0018</t>
        </is>
      </c>
      <c r="G9719" t="inlineStr">
        <is>
          <t>Prod_0018</t>
        </is>
      </c>
      <c r="H9719" t="inlineStr">
        <is>
          <t>Food</t>
        </is>
      </c>
      <c r="I9719" t="n">
        <v>4</v>
      </c>
      <c r="J9719" t="n">
        <v>979.96</v>
      </c>
      <c r="K9719" t="n">
        <v>0</v>
      </c>
      <c r="L9719">
        <f>I9719*J9719*(1-K9719)</f>
        <v/>
      </c>
      <c r="M9719">
        <f>VLOOKUP(F9719,Products!A:D,4,FALSE)*I9719</f>
        <v/>
      </c>
      <c r="N9719">
        <f>L9719-M9719</f>
        <v/>
      </c>
    </row>
    <row r="9720">
      <c r="A9720" t="inlineStr">
        <is>
          <t>T1009718</t>
        </is>
      </c>
      <c r="B9720" t="inlineStr">
        <is>
          <t>2023-12-13</t>
        </is>
      </c>
      <c r="C9720" t="inlineStr">
        <is>
          <t>S027</t>
        </is>
      </c>
      <c r="D9720" t="inlineStr">
        <is>
          <t>Store_027</t>
        </is>
      </c>
      <c r="E9720" t="inlineStr">
        <is>
          <t>South</t>
        </is>
      </c>
      <c r="F9720" t="inlineStr">
        <is>
          <t>P0059</t>
        </is>
      </c>
      <c r="G9720" t="inlineStr">
        <is>
          <t>Prod_0059</t>
        </is>
      </c>
      <c r="H9720" t="inlineStr">
        <is>
          <t>Beverages</t>
        </is>
      </c>
      <c r="I9720" t="n">
        <v>5</v>
      </c>
      <c r="J9720" t="n">
        <v>544.97</v>
      </c>
      <c r="K9720" t="n">
        <v>0.05</v>
      </c>
      <c r="L9720">
        <f>I9720*J9720*(1-K9720)</f>
        <v/>
      </c>
      <c r="M9720">
        <f>VLOOKUP(F9720,Products!A:D,4,FALSE)*I9720</f>
        <v/>
      </c>
      <c r="N9720">
        <f>L9720-M9720</f>
        <v/>
      </c>
    </row>
    <row r="9721">
      <c r="A9721" t="inlineStr">
        <is>
          <t>T1009719</t>
        </is>
      </c>
      <c r="B9721" t="inlineStr">
        <is>
          <t>2025-09-17</t>
        </is>
      </c>
      <c r="C9721" t="inlineStr">
        <is>
          <t>S017</t>
        </is>
      </c>
      <c r="D9721" t="inlineStr">
        <is>
          <t>Store_017</t>
        </is>
      </c>
      <c r="E9721" t="inlineStr">
        <is>
          <t>South</t>
        </is>
      </c>
      <c r="F9721" t="inlineStr">
        <is>
          <t>P0153</t>
        </is>
      </c>
      <c r="G9721" t="inlineStr">
        <is>
          <t>Prod_0153</t>
        </is>
      </c>
      <c r="H9721" t="inlineStr">
        <is>
          <t>Clothing</t>
        </is>
      </c>
      <c r="I9721" t="n">
        <v>9</v>
      </c>
      <c r="J9721" t="n">
        <v>190.46</v>
      </c>
      <c r="K9721" t="n">
        <v>0.1</v>
      </c>
      <c r="L9721">
        <f>I9721*J9721*(1-K9721)</f>
        <v/>
      </c>
      <c r="M9721">
        <f>VLOOKUP(F9721,Products!A:D,4,FALSE)*I9721</f>
        <v/>
      </c>
      <c r="N9721">
        <f>L9721-M9721</f>
        <v/>
      </c>
    </row>
    <row r="9722">
      <c r="A9722" t="inlineStr">
        <is>
          <t>T1009720</t>
        </is>
      </c>
      <c r="B9722" t="inlineStr">
        <is>
          <t>2024-12-25</t>
        </is>
      </c>
      <c r="C9722" t="inlineStr">
        <is>
          <t>S032</t>
        </is>
      </c>
      <c r="D9722" t="inlineStr">
        <is>
          <t>Store_032</t>
        </is>
      </c>
      <c r="E9722" t="inlineStr">
        <is>
          <t>Central</t>
        </is>
      </c>
      <c r="F9722" t="inlineStr">
        <is>
          <t>P0131</t>
        </is>
      </c>
      <c r="G9722" t="inlineStr">
        <is>
          <t>Prod_0131</t>
        </is>
      </c>
      <c r="H9722" t="inlineStr">
        <is>
          <t>Beverages</t>
        </is>
      </c>
      <c r="I9722" t="n">
        <v>6</v>
      </c>
      <c r="J9722" t="n">
        <v>414.3</v>
      </c>
      <c r="K9722" t="n">
        <v>0</v>
      </c>
      <c r="L9722">
        <f>I9722*J9722*(1-K9722)</f>
        <v/>
      </c>
      <c r="M9722">
        <f>VLOOKUP(F9722,Products!A:D,4,FALSE)*I9722</f>
        <v/>
      </c>
      <c r="N9722">
        <f>L9722-M9722</f>
        <v/>
      </c>
    </row>
    <row r="9723">
      <c r="A9723" t="inlineStr">
        <is>
          <t>T1009721</t>
        </is>
      </c>
      <c r="B9723" t="inlineStr">
        <is>
          <t>2025-06-03</t>
        </is>
      </c>
      <c r="C9723" t="inlineStr">
        <is>
          <t>S029</t>
        </is>
      </c>
      <c r="D9723" t="inlineStr">
        <is>
          <t>Store_029</t>
        </is>
      </c>
      <c r="E9723" t="inlineStr">
        <is>
          <t>South</t>
        </is>
      </c>
      <c r="F9723" t="inlineStr">
        <is>
          <t>P0130</t>
        </is>
      </c>
      <c r="G9723" t="inlineStr">
        <is>
          <t>Prod_0130</t>
        </is>
      </c>
      <c r="H9723" t="inlineStr">
        <is>
          <t>Electronics</t>
        </is>
      </c>
      <c r="I9723" t="n">
        <v>6</v>
      </c>
      <c r="J9723" t="n">
        <v>482.43</v>
      </c>
      <c r="K9723" t="n">
        <v>0</v>
      </c>
      <c r="L9723">
        <f>I9723*J9723*(1-K9723)</f>
        <v/>
      </c>
      <c r="M9723">
        <f>VLOOKUP(F9723,Products!A:D,4,FALSE)*I9723</f>
        <v/>
      </c>
      <c r="N9723">
        <f>L9723-M9723</f>
        <v/>
      </c>
    </row>
    <row r="9724">
      <c r="A9724" t="inlineStr">
        <is>
          <t>T1009722</t>
        </is>
      </c>
      <c r="B9724" t="inlineStr">
        <is>
          <t>2023-01-15</t>
        </is>
      </c>
      <c r="C9724" t="inlineStr">
        <is>
          <t>S031</t>
        </is>
      </c>
      <c r="D9724" t="inlineStr">
        <is>
          <t>Store_031</t>
        </is>
      </c>
      <c r="E9724" t="inlineStr">
        <is>
          <t>Central</t>
        </is>
      </c>
      <c r="F9724" t="inlineStr">
        <is>
          <t>P0093</t>
        </is>
      </c>
      <c r="G9724" t="inlineStr">
        <is>
          <t>Prod_0093</t>
        </is>
      </c>
      <c r="H9724" t="inlineStr">
        <is>
          <t>Electronics</t>
        </is>
      </c>
      <c r="I9724" t="n">
        <v>4</v>
      </c>
      <c r="J9724" t="n">
        <v>235.78</v>
      </c>
      <c r="K9724" t="n">
        <v>0</v>
      </c>
      <c r="L9724">
        <f>I9724*J9724*(1-K9724)</f>
        <v/>
      </c>
      <c r="M9724">
        <f>VLOOKUP(F9724,Products!A:D,4,FALSE)*I9724</f>
        <v/>
      </c>
      <c r="N9724">
        <f>L9724-M9724</f>
        <v/>
      </c>
    </row>
    <row r="9725">
      <c r="A9725" t="inlineStr">
        <is>
          <t>T1009723</t>
        </is>
      </c>
      <c r="B9725" t="inlineStr">
        <is>
          <t>2025-04-18</t>
        </is>
      </c>
      <c r="C9725" t="inlineStr">
        <is>
          <t>S003</t>
        </is>
      </c>
      <c r="D9725" t="inlineStr">
        <is>
          <t>Store_003</t>
        </is>
      </c>
      <c r="E9725" t="inlineStr">
        <is>
          <t>North</t>
        </is>
      </c>
      <c r="F9725" t="inlineStr">
        <is>
          <t>P0197</t>
        </is>
      </c>
      <c r="G9725" t="inlineStr">
        <is>
          <t>Prod_0197</t>
        </is>
      </c>
      <c r="H9725" t="inlineStr">
        <is>
          <t>Food</t>
        </is>
      </c>
      <c r="I9725" t="n">
        <v>8</v>
      </c>
      <c r="J9725" t="n">
        <v>232.65</v>
      </c>
      <c r="K9725" t="n">
        <v>0.05</v>
      </c>
      <c r="L9725">
        <f>I9725*J9725*(1-K9725)</f>
        <v/>
      </c>
      <c r="M9725">
        <f>VLOOKUP(F9725,Products!A:D,4,FALSE)*I9725</f>
        <v/>
      </c>
      <c r="N9725">
        <f>L9725-M9725</f>
        <v/>
      </c>
    </row>
    <row r="9726">
      <c r="A9726" t="inlineStr">
        <is>
          <t>T1009724</t>
        </is>
      </c>
      <c r="B9726" t="inlineStr">
        <is>
          <t>2023-02-19</t>
        </is>
      </c>
      <c r="C9726" t="inlineStr">
        <is>
          <t>S048</t>
        </is>
      </c>
      <c r="D9726" t="inlineStr">
        <is>
          <t>Store_048</t>
        </is>
      </c>
      <c r="E9726" t="inlineStr">
        <is>
          <t>South</t>
        </is>
      </c>
      <c r="F9726" t="inlineStr">
        <is>
          <t>P0109</t>
        </is>
      </c>
      <c r="G9726" t="inlineStr">
        <is>
          <t>Prod_0109</t>
        </is>
      </c>
      <c r="H9726" t="inlineStr">
        <is>
          <t>Beverages</t>
        </is>
      </c>
      <c r="I9726" t="n">
        <v>5</v>
      </c>
      <c r="J9726" t="n">
        <v>630.3</v>
      </c>
      <c r="K9726" t="n">
        <v>0.2</v>
      </c>
      <c r="L9726">
        <f>I9726*J9726*(1-K9726)</f>
        <v/>
      </c>
      <c r="M9726">
        <f>VLOOKUP(F9726,Products!A:D,4,FALSE)*I9726</f>
        <v/>
      </c>
      <c r="N9726">
        <f>L9726-M9726</f>
        <v/>
      </c>
    </row>
    <row r="9727">
      <c r="A9727" t="inlineStr">
        <is>
          <t>T1009725</t>
        </is>
      </c>
      <c r="B9727" t="inlineStr">
        <is>
          <t>2024-07-03</t>
        </is>
      </c>
      <c r="C9727" t="inlineStr">
        <is>
          <t>S006</t>
        </is>
      </c>
      <c r="D9727" t="inlineStr">
        <is>
          <t>Store_006</t>
        </is>
      </c>
      <c r="E9727" t="inlineStr">
        <is>
          <t>East</t>
        </is>
      </c>
      <c r="F9727" t="inlineStr">
        <is>
          <t>P0108</t>
        </is>
      </c>
      <c r="G9727" t="inlineStr">
        <is>
          <t>Prod_0108</t>
        </is>
      </c>
      <c r="H9727" t="inlineStr">
        <is>
          <t>Stationery</t>
        </is>
      </c>
      <c r="I9727" t="n">
        <v>3</v>
      </c>
      <c r="J9727" t="n">
        <v>554.75</v>
      </c>
      <c r="K9727" t="n">
        <v>0</v>
      </c>
      <c r="L9727">
        <f>I9727*J9727*(1-K9727)</f>
        <v/>
      </c>
      <c r="M9727">
        <f>VLOOKUP(F9727,Products!A:D,4,FALSE)*I9727</f>
        <v/>
      </c>
      <c r="N9727">
        <f>L9727-M9727</f>
        <v/>
      </c>
    </row>
    <row r="9728">
      <c r="A9728" t="inlineStr">
        <is>
          <t>T1009726</t>
        </is>
      </c>
      <c r="B9728" t="inlineStr">
        <is>
          <t>2024-05-03</t>
        </is>
      </c>
      <c r="C9728" t="inlineStr">
        <is>
          <t>S031</t>
        </is>
      </c>
      <c r="D9728" t="inlineStr">
        <is>
          <t>Store_031</t>
        </is>
      </c>
      <c r="E9728" t="inlineStr">
        <is>
          <t>Central</t>
        </is>
      </c>
      <c r="F9728" t="inlineStr">
        <is>
          <t>P0198</t>
        </is>
      </c>
      <c r="G9728" t="inlineStr">
        <is>
          <t>Prod_0198</t>
        </is>
      </c>
      <c r="H9728" t="inlineStr">
        <is>
          <t>Beverages</t>
        </is>
      </c>
      <c r="I9728" t="n">
        <v>7</v>
      </c>
      <c r="J9728" t="n">
        <v>690</v>
      </c>
      <c r="K9728" t="n">
        <v>0.05</v>
      </c>
      <c r="L9728">
        <f>I9728*J9728*(1-K9728)</f>
        <v/>
      </c>
      <c r="M9728">
        <f>VLOOKUP(F9728,Products!A:D,4,FALSE)*I9728</f>
        <v/>
      </c>
      <c r="N9728">
        <f>L9728-M9728</f>
        <v/>
      </c>
    </row>
    <row r="9729">
      <c r="A9729" t="inlineStr">
        <is>
          <t>T1009727</t>
        </is>
      </c>
      <c r="B9729" t="inlineStr">
        <is>
          <t>2024-05-19</t>
        </is>
      </c>
      <c r="C9729" t="inlineStr">
        <is>
          <t>S046</t>
        </is>
      </c>
      <c r="D9729" t="inlineStr">
        <is>
          <t>Store_046</t>
        </is>
      </c>
      <c r="E9729" t="inlineStr">
        <is>
          <t>South</t>
        </is>
      </c>
      <c r="F9729" t="inlineStr">
        <is>
          <t>P0146</t>
        </is>
      </c>
      <c r="G9729" t="inlineStr">
        <is>
          <t>Prod_0146</t>
        </is>
      </c>
      <c r="H9729" t="inlineStr">
        <is>
          <t>Food</t>
        </is>
      </c>
      <c r="I9729" t="n">
        <v>8</v>
      </c>
      <c r="J9729" t="n">
        <v>251.2</v>
      </c>
      <c r="K9729" t="n">
        <v>0.2</v>
      </c>
      <c r="L9729">
        <f>I9729*J9729*(1-K9729)</f>
        <v/>
      </c>
      <c r="M9729">
        <f>VLOOKUP(F9729,Products!A:D,4,FALSE)*I9729</f>
        <v/>
      </c>
      <c r="N9729">
        <f>L9729-M9729</f>
        <v/>
      </c>
    </row>
    <row r="9730">
      <c r="A9730" t="inlineStr">
        <is>
          <t>T1009728</t>
        </is>
      </c>
      <c r="B9730" t="inlineStr">
        <is>
          <t>2025-02-27</t>
        </is>
      </c>
      <c r="C9730" t="inlineStr">
        <is>
          <t>S026</t>
        </is>
      </c>
      <c r="D9730" t="inlineStr">
        <is>
          <t>Store_026</t>
        </is>
      </c>
      <c r="E9730" t="inlineStr">
        <is>
          <t>North</t>
        </is>
      </c>
      <c r="F9730" t="inlineStr">
        <is>
          <t>P0055</t>
        </is>
      </c>
      <c r="G9730" t="inlineStr">
        <is>
          <t>Prod_0055</t>
        </is>
      </c>
      <c r="H9730" t="inlineStr">
        <is>
          <t>Beverages</t>
        </is>
      </c>
      <c r="I9730" t="n">
        <v>9</v>
      </c>
      <c r="J9730" t="n">
        <v>154.39</v>
      </c>
      <c r="K9730" t="n">
        <v>0</v>
      </c>
      <c r="L9730">
        <f>I9730*J9730*(1-K9730)</f>
        <v/>
      </c>
      <c r="M9730">
        <f>VLOOKUP(F9730,Products!A:D,4,FALSE)*I9730</f>
        <v/>
      </c>
      <c r="N9730">
        <f>L9730-M9730</f>
        <v/>
      </c>
    </row>
    <row r="9731">
      <c r="A9731" t="inlineStr">
        <is>
          <t>T1009729</t>
        </is>
      </c>
      <c r="B9731" t="inlineStr">
        <is>
          <t>2023-12-14</t>
        </is>
      </c>
      <c r="C9731" t="inlineStr">
        <is>
          <t>S036</t>
        </is>
      </c>
      <c r="D9731" t="inlineStr">
        <is>
          <t>Store_036</t>
        </is>
      </c>
      <c r="E9731" t="inlineStr">
        <is>
          <t>Central</t>
        </is>
      </c>
      <c r="F9731" t="inlineStr">
        <is>
          <t>P0072</t>
        </is>
      </c>
      <c r="G9731" t="inlineStr">
        <is>
          <t>Prod_0072</t>
        </is>
      </c>
      <c r="H9731" t="inlineStr">
        <is>
          <t>Food</t>
        </is>
      </c>
      <c r="I9731" t="n">
        <v>2</v>
      </c>
      <c r="J9731" t="n">
        <v>727.2</v>
      </c>
      <c r="K9731" t="n">
        <v>0</v>
      </c>
      <c r="L9731">
        <f>I9731*J9731*(1-K9731)</f>
        <v/>
      </c>
      <c r="M9731">
        <f>VLOOKUP(F9731,Products!A:D,4,FALSE)*I9731</f>
        <v/>
      </c>
      <c r="N9731">
        <f>L9731-M9731</f>
        <v/>
      </c>
    </row>
    <row r="9732">
      <c r="A9732" t="inlineStr">
        <is>
          <t>T1009730</t>
        </is>
      </c>
      <c r="B9732" t="inlineStr">
        <is>
          <t>2023-06-26</t>
        </is>
      </c>
      <c r="C9732" t="inlineStr">
        <is>
          <t>S040</t>
        </is>
      </c>
      <c r="D9732" t="inlineStr">
        <is>
          <t>Store_040</t>
        </is>
      </c>
      <c r="E9732" t="inlineStr">
        <is>
          <t>Central</t>
        </is>
      </c>
      <c r="F9732" t="inlineStr">
        <is>
          <t>P0006</t>
        </is>
      </c>
      <c r="G9732" t="inlineStr">
        <is>
          <t>Prod_0006</t>
        </is>
      </c>
      <c r="H9732" t="inlineStr">
        <is>
          <t>Food</t>
        </is>
      </c>
      <c r="I9732" t="n">
        <v>8</v>
      </c>
      <c r="J9732" t="n">
        <v>822.9400000000001</v>
      </c>
      <c r="K9732" t="n">
        <v>0</v>
      </c>
      <c r="L9732">
        <f>I9732*J9732*(1-K9732)</f>
        <v/>
      </c>
      <c r="M9732">
        <f>VLOOKUP(F9732,Products!A:D,4,FALSE)*I9732</f>
        <v/>
      </c>
      <c r="N9732">
        <f>L9732-M9732</f>
        <v/>
      </c>
    </row>
    <row r="9733">
      <c r="A9733" t="inlineStr">
        <is>
          <t>T1009731</t>
        </is>
      </c>
      <c r="B9733" t="inlineStr">
        <is>
          <t>2025-06-26</t>
        </is>
      </c>
      <c r="C9733" t="inlineStr">
        <is>
          <t>S048</t>
        </is>
      </c>
      <c r="D9733" t="inlineStr">
        <is>
          <t>Store_048</t>
        </is>
      </c>
      <c r="E9733" t="inlineStr">
        <is>
          <t>South</t>
        </is>
      </c>
      <c r="F9733" t="inlineStr">
        <is>
          <t>P0090</t>
        </is>
      </c>
      <c r="G9733" t="inlineStr">
        <is>
          <t>Prod_0090</t>
        </is>
      </c>
      <c r="H9733" t="inlineStr">
        <is>
          <t>Toys</t>
        </is>
      </c>
      <c r="I9733" t="n">
        <v>7</v>
      </c>
      <c r="J9733" t="n">
        <v>524.86</v>
      </c>
      <c r="K9733" t="n">
        <v>0.05</v>
      </c>
      <c r="L9733">
        <f>I9733*J9733*(1-K9733)</f>
        <v/>
      </c>
      <c r="M9733">
        <f>VLOOKUP(F9733,Products!A:D,4,FALSE)*I9733</f>
        <v/>
      </c>
      <c r="N9733">
        <f>L9733-M9733</f>
        <v/>
      </c>
    </row>
    <row r="9734">
      <c r="A9734" t="inlineStr">
        <is>
          <t>T1009732</t>
        </is>
      </c>
      <c r="B9734" t="inlineStr">
        <is>
          <t>2024-11-16</t>
        </is>
      </c>
      <c r="C9734" t="inlineStr">
        <is>
          <t>S010</t>
        </is>
      </c>
      <c r="D9734" t="inlineStr">
        <is>
          <t>Store_010</t>
        </is>
      </c>
      <c r="E9734" t="inlineStr">
        <is>
          <t>North</t>
        </is>
      </c>
      <c r="F9734" t="inlineStr">
        <is>
          <t>P0007</t>
        </is>
      </c>
      <c r="G9734" t="inlineStr">
        <is>
          <t>Prod_0007</t>
        </is>
      </c>
      <c r="H9734" t="inlineStr">
        <is>
          <t>Food</t>
        </is>
      </c>
      <c r="I9734" t="n">
        <v>7</v>
      </c>
      <c r="J9734" t="n">
        <v>141.95</v>
      </c>
      <c r="K9734" t="n">
        <v>0.05</v>
      </c>
      <c r="L9734">
        <f>I9734*J9734*(1-K9734)</f>
        <v/>
      </c>
      <c r="M9734">
        <f>VLOOKUP(F9734,Products!A:D,4,FALSE)*I9734</f>
        <v/>
      </c>
      <c r="N9734">
        <f>L9734-M9734</f>
        <v/>
      </c>
    </row>
    <row r="9735">
      <c r="A9735" t="inlineStr">
        <is>
          <t>T1009733</t>
        </is>
      </c>
      <c r="B9735" t="inlineStr">
        <is>
          <t>2024-03-27</t>
        </is>
      </c>
      <c r="C9735" t="inlineStr">
        <is>
          <t>S011</t>
        </is>
      </c>
      <c r="D9735" t="inlineStr">
        <is>
          <t>Store_011</t>
        </is>
      </c>
      <c r="E9735" t="inlineStr">
        <is>
          <t>South</t>
        </is>
      </c>
      <c r="F9735" t="inlineStr">
        <is>
          <t>P0164</t>
        </is>
      </c>
      <c r="G9735" t="inlineStr">
        <is>
          <t>Prod_0164</t>
        </is>
      </c>
      <c r="H9735" t="inlineStr">
        <is>
          <t>Food</t>
        </is>
      </c>
      <c r="I9735" t="n">
        <v>8</v>
      </c>
      <c r="J9735" t="n">
        <v>728.1</v>
      </c>
      <c r="K9735" t="n">
        <v>0.15</v>
      </c>
      <c r="L9735">
        <f>I9735*J9735*(1-K9735)</f>
        <v/>
      </c>
      <c r="M9735">
        <f>VLOOKUP(F9735,Products!A:D,4,FALSE)*I9735</f>
        <v/>
      </c>
      <c r="N9735">
        <f>L9735-M9735</f>
        <v/>
      </c>
    </row>
    <row r="9736">
      <c r="A9736" t="inlineStr">
        <is>
          <t>T1009734</t>
        </is>
      </c>
      <c r="B9736" t="inlineStr">
        <is>
          <t>2025-02-18</t>
        </is>
      </c>
      <c r="C9736" t="inlineStr">
        <is>
          <t>S021</t>
        </is>
      </c>
      <c r="D9736" t="inlineStr">
        <is>
          <t>Store_021</t>
        </is>
      </c>
      <c r="E9736" t="inlineStr">
        <is>
          <t>North</t>
        </is>
      </c>
      <c r="F9736" t="inlineStr">
        <is>
          <t>P0030</t>
        </is>
      </c>
      <c r="G9736" t="inlineStr">
        <is>
          <t>Prod_0030</t>
        </is>
      </c>
      <c r="H9736" t="inlineStr">
        <is>
          <t>Household</t>
        </is>
      </c>
      <c r="I9736" t="n">
        <v>5</v>
      </c>
      <c r="J9736" t="n">
        <v>614.1</v>
      </c>
      <c r="K9736" t="n">
        <v>0</v>
      </c>
      <c r="L9736">
        <f>I9736*J9736*(1-K9736)</f>
        <v/>
      </c>
      <c r="M9736">
        <f>VLOOKUP(F9736,Products!A:D,4,FALSE)*I9736</f>
        <v/>
      </c>
      <c r="N9736">
        <f>L9736-M9736</f>
        <v/>
      </c>
    </row>
    <row r="9737">
      <c r="A9737" t="inlineStr">
        <is>
          <t>T1009735</t>
        </is>
      </c>
      <c r="B9737" t="inlineStr">
        <is>
          <t>2024-11-10</t>
        </is>
      </c>
      <c r="C9737" t="inlineStr">
        <is>
          <t>S037</t>
        </is>
      </c>
      <c r="D9737" t="inlineStr">
        <is>
          <t>Store_037</t>
        </is>
      </c>
      <c r="E9737" t="inlineStr">
        <is>
          <t>East</t>
        </is>
      </c>
      <c r="F9737" t="inlineStr">
        <is>
          <t>P0125</t>
        </is>
      </c>
      <c r="G9737" t="inlineStr">
        <is>
          <t>Prod_0125</t>
        </is>
      </c>
      <c r="H9737" t="inlineStr">
        <is>
          <t>Toys</t>
        </is>
      </c>
      <c r="I9737" t="n">
        <v>9</v>
      </c>
      <c r="J9737" t="n">
        <v>276.66</v>
      </c>
      <c r="K9737" t="n">
        <v>0.1</v>
      </c>
      <c r="L9737">
        <f>I9737*J9737*(1-K9737)</f>
        <v/>
      </c>
      <c r="M9737">
        <f>VLOOKUP(F9737,Products!A:D,4,FALSE)*I9737</f>
        <v/>
      </c>
      <c r="N9737">
        <f>L9737-M9737</f>
        <v/>
      </c>
    </row>
    <row r="9738">
      <c r="A9738" t="inlineStr">
        <is>
          <t>T1009736</t>
        </is>
      </c>
      <c r="B9738" t="inlineStr">
        <is>
          <t>2024-10-11</t>
        </is>
      </c>
      <c r="C9738" t="inlineStr">
        <is>
          <t>S023</t>
        </is>
      </c>
      <c r="D9738" t="inlineStr">
        <is>
          <t>Store_023</t>
        </is>
      </c>
      <c r="E9738" t="inlineStr">
        <is>
          <t>South</t>
        </is>
      </c>
      <c r="F9738" t="inlineStr">
        <is>
          <t>P0163</t>
        </is>
      </c>
      <c r="G9738" t="inlineStr">
        <is>
          <t>Prod_0163</t>
        </is>
      </c>
      <c r="H9738" t="inlineStr">
        <is>
          <t>Food</t>
        </is>
      </c>
      <c r="I9738" t="n">
        <v>3</v>
      </c>
      <c r="J9738" t="n">
        <v>767.72</v>
      </c>
      <c r="K9738" t="n">
        <v>0.1</v>
      </c>
      <c r="L9738">
        <f>I9738*J9738*(1-K9738)</f>
        <v/>
      </c>
      <c r="M9738">
        <f>VLOOKUP(F9738,Products!A:D,4,FALSE)*I9738</f>
        <v/>
      </c>
      <c r="N9738">
        <f>L9738-M9738</f>
        <v/>
      </c>
    </row>
    <row r="9739">
      <c r="A9739" t="inlineStr">
        <is>
          <t>T1009737</t>
        </is>
      </c>
      <c r="B9739" t="inlineStr">
        <is>
          <t>2023-04-21</t>
        </is>
      </c>
      <c r="C9739" t="inlineStr">
        <is>
          <t>S039</t>
        </is>
      </c>
      <c r="D9739" t="inlineStr">
        <is>
          <t>Store_039</t>
        </is>
      </c>
      <c r="E9739" t="inlineStr">
        <is>
          <t>North</t>
        </is>
      </c>
      <c r="F9739" t="inlineStr">
        <is>
          <t>P0026</t>
        </is>
      </c>
      <c r="G9739" t="inlineStr">
        <is>
          <t>Prod_0026</t>
        </is>
      </c>
      <c r="H9739" t="inlineStr">
        <is>
          <t>Beverages</t>
        </is>
      </c>
      <c r="I9739" t="n">
        <v>5</v>
      </c>
      <c r="J9739" t="n">
        <v>662.89</v>
      </c>
      <c r="K9739" t="n">
        <v>0</v>
      </c>
      <c r="L9739">
        <f>I9739*J9739*(1-K9739)</f>
        <v/>
      </c>
      <c r="M9739">
        <f>VLOOKUP(F9739,Products!A:D,4,FALSE)*I9739</f>
        <v/>
      </c>
      <c r="N9739">
        <f>L9739-M9739</f>
        <v/>
      </c>
    </row>
    <row r="9740">
      <c r="A9740" t="inlineStr">
        <is>
          <t>T1009738</t>
        </is>
      </c>
      <c r="B9740" t="inlineStr">
        <is>
          <t>2023-03-23</t>
        </is>
      </c>
      <c r="C9740" t="inlineStr">
        <is>
          <t>S013</t>
        </is>
      </c>
      <c r="D9740" t="inlineStr">
        <is>
          <t>Store_013</t>
        </is>
      </c>
      <c r="E9740" t="inlineStr">
        <is>
          <t>North</t>
        </is>
      </c>
      <c r="F9740" t="inlineStr">
        <is>
          <t>P0034</t>
        </is>
      </c>
      <c r="G9740" t="inlineStr">
        <is>
          <t>Prod_0034</t>
        </is>
      </c>
      <c r="H9740" t="inlineStr">
        <is>
          <t>Toys</t>
        </is>
      </c>
      <c r="I9740" t="n">
        <v>6</v>
      </c>
      <c r="J9740" t="n">
        <v>511.14</v>
      </c>
      <c r="K9740" t="n">
        <v>0</v>
      </c>
      <c r="L9740">
        <f>I9740*J9740*(1-K9740)</f>
        <v/>
      </c>
      <c r="M9740">
        <f>VLOOKUP(F9740,Products!A:D,4,FALSE)*I9740</f>
        <v/>
      </c>
      <c r="N9740">
        <f>L9740-M9740</f>
        <v/>
      </c>
    </row>
    <row r="9741">
      <c r="A9741" t="inlineStr">
        <is>
          <t>T1009739</t>
        </is>
      </c>
      <c r="B9741" t="inlineStr">
        <is>
          <t>2023-10-08</t>
        </is>
      </c>
      <c r="C9741" t="inlineStr">
        <is>
          <t>S046</t>
        </is>
      </c>
      <c r="D9741" t="inlineStr">
        <is>
          <t>Store_046</t>
        </is>
      </c>
      <c r="E9741" t="inlineStr">
        <is>
          <t>South</t>
        </is>
      </c>
      <c r="F9741" t="inlineStr">
        <is>
          <t>P0090</t>
        </is>
      </c>
      <c r="G9741" t="inlineStr">
        <is>
          <t>Prod_0090</t>
        </is>
      </c>
      <c r="H9741" t="inlineStr">
        <is>
          <t>Toys</t>
        </is>
      </c>
      <c r="I9741" t="n">
        <v>7</v>
      </c>
      <c r="J9741" t="n">
        <v>472.43</v>
      </c>
      <c r="K9741" t="n">
        <v>0.1</v>
      </c>
      <c r="L9741">
        <f>I9741*J9741*(1-K9741)</f>
        <v/>
      </c>
      <c r="M9741">
        <f>VLOOKUP(F9741,Products!A:D,4,FALSE)*I9741</f>
        <v/>
      </c>
      <c r="N9741">
        <f>L9741-M9741</f>
        <v/>
      </c>
    </row>
    <row r="9742">
      <c r="A9742" t="inlineStr">
        <is>
          <t>T1009740</t>
        </is>
      </c>
      <c r="B9742" t="inlineStr">
        <is>
          <t>2024-03-16</t>
        </is>
      </c>
      <c r="C9742" t="inlineStr">
        <is>
          <t>S048</t>
        </is>
      </c>
      <c r="D9742" t="inlineStr">
        <is>
          <t>Store_048</t>
        </is>
      </c>
      <c r="E9742" t="inlineStr">
        <is>
          <t>South</t>
        </is>
      </c>
      <c r="F9742" t="inlineStr">
        <is>
          <t>P0001</t>
        </is>
      </c>
      <c r="G9742" t="inlineStr">
        <is>
          <t>Prod_0001</t>
        </is>
      </c>
      <c r="H9742" t="inlineStr">
        <is>
          <t>Beverages</t>
        </is>
      </c>
      <c r="I9742" t="n">
        <v>5</v>
      </c>
      <c r="J9742" t="n">
        <v>566.53</v>
      </c>
      <c r="K9742" t="n">
        <v>0</v>
      </c>
      <c r="L9742">
        <f>I9742*J9742*(1-K9742)</f>
        <v/>
      </c>
      <c r="M9742">
        <f>VLOOKUP(F9742,Products!A:D,4,FALSE)*I9742</f>
        <v/>
      </c>
      <c r="N9742">
        <f>L9742-M9742</f>
        <v/>
      </c>
    </row>
    <row r="9743">
      <c r="A9743" t="inlineStr">
        <is>
          <t>T1009741</t>
        </is>
      </c>
      <c r="B9743" t="inlineStr">
        <is>
          <t>2024-08-16</t>
        </is>
      </c>
      <c r="C9743" t="inlineStr">
        <is>
          <t>S001</t>
        </is>
      </c>
      <c r="D9743" t="inlineStr">
        <is>
          <t>Store_001</t>
        </is>
      </c>
      <c r="E9743" t="inlineStr">
        <is>
          <t>West</t>
        </is>
      </c>
      <c r="F9743" t="inlineStr">
        <is>
          <t>P0057</t>
        </is>
      </c>
      <c r="G9743" t="inlineStr">
        <is>
          <t>Prod_0057</t>
        </is>
      </c>
      <c r="H9743" t="inlineStr">
        <is>
          <t>Beverages</t>
        </is>
      </c>
      <c r="I9743" t="n">
        <v>7</v>
      </c>
      <c r="J9743" t="n">
        <v>64.91</v>
      </c>
      <c r="K9743" t="n">
        <v>0</v>
      </c>
      <c r="L9743">
        <f>I9743*J9743*(1-K9743)</f>
        <v/>
      </c>
      <c r="M9743">
        <f>VLOOKUP(F9743,Products!A:D,4,FALSE)*I9743</f>
        <v/>
      </c>
      <c r="N9743">
        <f>L9743-M9743</f>
        <v/>
      </c>
    </row>
    <row r="9744">
      <c r="A9744" t="inlineStr">
        <is>
          <t>T1009742</t>
        </is>
      </c>
      <c r="B9744" t="inlineStr">
        <is>
          <t>2025-01-14</t>
        </is>
      </c>
      <c r="C9744" t="inlineStr">
        <is>
          <t>S048</t>
        </is>
      </c>
      <c r="D9744" t="inlineStr">
        <is>
          <t>Store_048</t>
        </is>
      </c>
      <c r="E9744" t="inlineStr">
        <is>
          <t>South</t>
        </is>
      </c>
      <c r="F9744" t="inlineStr">
        <is>
          <t>P0175</t>
        </is>
      </c>
      <c r="G9744" t="inlineStr">
        <is>
          <t>Prod_0175</t>
        </is>
      </c>
      <c r="H9744" t="inlineStr">
        <is>
          <t>Food</t>
        </is>
      </c>
      <c r="I9744" t="n">
        <v>3</v>
      </c>
      <c r="J9744" t="n">
        <v>751.8099999999999</v>
      </c>
      <c r="K9744" t="n">
        <v>0.05</v>
      </c>
      <c r="L9744">
        <f>I9744*J9744*(1-K9744)</f>
        <v/>
      </c>
      <c r="M9744">
        <f>VLOOKUP(F9744,Products!A:D,4,FALSE)*I9744</f>
        <v/>
      </c>
      <c r="N9744">
        <f>L9744-M9744</f>
        <v/>
      </c>
    </row>
    <row r="9745">
      <c r="A9745" t="inlineStr">
        <is>
          <t>T1009743</t>
        </is>
      </c>
      <c r="B9745" t="inlineStr">
        <is>
          <t>2023-08-09</t>
        </is>
      </c>
      <c r="C9745" t="inlineStr">
        <is>
          <t>S012</t>
        </is>
      </c>
      <c r="D9745" t="inlineStr">
        <is>
          <t>Store_012</t>
        </is>
      </c>
      <c r="E9745" t="inlineStr">
        <is>
          <t>South</t>
        </is>
      </c>
      <c r="F9745" t="inlineStr">
        <is>
          <t>P0102</t>
        </is>
      </c>
      <c r="G9745" t="inlineStr">
        <is>
          <t>Prod_0102</t>
        </is>
      </c>
      <c r="H9745" t="inlineStr">
        <is>
          <t>Food</t>
        </is>
      </c>
      <c r="I9745" t="n">
        <v>3</v>
      </c>
      <c r="J9745" t="n">
        <v>768.03</v>
      </c>
      <c r="K9745" t="n">
        <v>0</v>
      </c>
      <c r="L9745">
        <f>I9745*J9745*(1-K9745)</f>
        <v/>
      </c>
      <c r="M9745">
        <f>VLOOKUP(F9745,Products!A:D,4,FALSE)*I9745</f>
        <v/>
      </c>
      <c r="N9745">
        <f>L9745-M9745</f>
        <v/>
      </c>
    </row>
    <row r="9746">
      <c r="A9746" t="inlineStr">
        <is>
          <t>T1009744</t>
        </is>
      </c>
      <c r="B9746" t="inlineStr">
        <is>
          <t>2023-01-17</t>
        </is>
      </c>
      <c r="C9746" t="inlineStr">
        <is>
          <t>S028</t>
        </is>
      </c>
      <c r="D9746" t="inlineStr">
        <is>
          <t>Store_028</t>
        </is>
      </c>
      <c r="E9746" t="inlineStr">
        <is>
          <t>North</t>
        </is>
      </c>
      <c r="F9746" t="inlineStr">
        <is>
          <t>P0184</t>
        </is>
      </c>
      <c r="G9746" t="inlineStr">
        <is>
          <t>Prod_0184</t>
        </is>
      </c>
      <c r="H9746" t="inlineStr">
        <is>
          <t>Beverages</t>
        </is>
      </c>
      <c r="I9746" t="n">
        <v>3</v>
      </c>
      <c r="J9746" t="n">
        <v>469.05</v>
      </c>
      <c r="K9746" t="n">
        <v>0</v>
      </c>
      <c r="L9746">
        <f>I9746*J9746*(1-K9746)</f>
        <v/>
      </c>
      <c r="M9746">
        <f>VLOOKUP(F9746,Products!A:D,4,FALSE)*I9746</f>
        <v/>
      </c>
      <c r="N9746">
        <f>L9746-M9746</f>
        <v/>
      </c>
    </row>
    <row r="9747">
      <c r="A9747" t="inlineStr">
        <is>
          <t>T1009745</t>
        </is>
      </c>
      <c r="B9747" t="inlineStr">
        <is>
          <t>2025-09-21</t>
        </is>
      </c>
      <c r="C9747" t="inlineStr">
        <is>
          <t>S022</t>
        </is>
      </c>
      <c r="D9747" t="inlineStr">
        <is>
          <t>Store_022</t>
        </is>
      </c>
      <c r="E9747" t="inlineStr">
        <is>
          <t>East</t>
        </is>
      </c>
      <c r="F9747" t="inlineStr">
        <is>
          <t>P0129</t>
        </is>
      </c>
      <c r="G9747" t="inlineStr">
        <is>
          <t>Prod_0129</t>
        </is>
      </c>
      <c r="H9747" t="inlineStr">
        <is>
          <t>Stationery</t>
        </is>
      </c>
      <c r="I9747" t="n">
        <v>3</v>
      </c>
      <c r="J9747" t="n">
        <v>640.39</v>
      </c>
      <c r="K9747" t="n">
        <v>0</v>
      </c>
      <c r="L9747">
        <f>I9747*J9747*(1-K9747)</f>
        <v/>
      </c>
      <c r="M9747">
        <f>VLOOKUP(F9747,Products!A:D,4,FALSE)*I9747</f>
        <v/>
      </c>
      <c r="N9747">
        <f>L9747-M9747</f>
        <v/>
      </c>
    </row>
    <row r="9748">
      <c r="A9748" t="inlineStr">
        <is>
          <t>T1009746</t>
        </is>
      </c>
      <c r="B9748" t="inlineStr">
        <is>
          <t>2024-05-07</t>
        </is>
      </c>
      <c r="C9748" t="inlineStr">
        <is>
          <t>S045</t>
        </is>
      </c>
      <c r="D9748" t="inlineStr">
        <is>
          <t>Store_045</t>
        </is>
      </c>
      <c r="E9748" t="inlineStr">
        <is>
          <t>East</t>
        </is>
      </c>
      <c r="F9748" t="inlineStr">
        <is>
          <t>P0157</t>
        </is>
      </c>
      <c r="G9748" t="inlineStr">
        <is>
          <t>Prod_0157</t>
        </is>
      </c>
      <c r="H9748" t="inlineStr">
        <is>
          <t>Toys</t>
        </is>
      </c>
      <c r="I9748" t="n">
        <v>8</v>
      </c>
      <c r="J9748" t="n">
        <v>259.78</v>
      </c>
      <c r="K9748" t="n">
        <v>0</v>
      </c>
      <c r="L9748">
        <f>I9748*J9748*(1-K9748)</f>
        <v/>
      </c>
      <c r="M9748">
        <f>VLOOKUP(F9748,Products!A:D,4,FALSE)*I9748</f>
        <v/>
      </c>
      <c r="N9748">
        <f>L9748-M9748</f>
        <v/>
      </c>
    </row>
    <row r="9749">
      <c r="A9749" t="inlineStr">
        <is>
          <t>T1009747</t>
        </is>
      </c>
      <c r="B9749" t="inlineStr">
        <is>
          <t>2024-12-26</t>
        </is>
      </c>
      <c r="C9749" t="inlineStr">
        <is>
          <t>S045</t>
        </is>
      </c>
      <c r="D9749" t="inlineStr">
        <is>
          <t>Store_045</t>
        </is>
      </c>
      <c r="E9749" t="inlineStr">
        <is>
          <t>East</t>
        </is>
      </c>
      <c r="F9749" t="inlineStr">
        <is>
          <t>P0162</t>
        </is>
      </c>
      <c r="G9749" t="inlineStr">
        <is>
          <t>Prod_0162</t>
        </is>
      </c>
      <c r="H9749" t="inlineStr">
        <is>
          <t>Food</t>
        </is>
      </c>
      <c r="I9749" t="n">
        <v>1</v>
      </c>
      <c r="J9749" t="n">
        <v>477.48</v>
      </c>
      <c r="K9749" t="n">
        <v>0</v>
      </c>
      <c r="L9749">
        <f>I9749*J9749*(1-K9749)</f>
        <v/>
      </c>
      <c r="M9749">
        <f>VLOOKUP(F9749,Products!A:D,4,FALSE)*I9749</f>
        <v/>
      </c>
      <c r="N9749">
        <f>L9749-M9749</f>
        <v/>
      </c>
    </row>
    <row r="9750">
      <c r="A9750" t="inlineStr">
        <is>
          <t>T1009748</t>
        </is>
      </c>
      <c r="B9750" t="inlineStr">
        <is>
          <t>2023-10-27</t>
        </is>
      </c>
      <c r="C9750" t="inlineStr">
        <is>
          <t>S002</t>
        </is>
      </c>
      <c r="D9750" t="inlineStr">
        <is>
          <t>Store_002</t>
        </is>
      </c>
      <c r="E9750" t="inlineStr">
        <is>
          <t>South</t>
        </is>
      </c>
      <c r="F9750" t="inlineStr">
        <is>
          <t>P0044</t>
        </is>
      </c>
      <c r="G9750" t="inlineStr">
        <is>
          <t>Prod_0044</t>
        </is>
      </c>
      <c r="H9750" t="inlineStr">
        <is>
          <t>Food</t>
        </is>
      </c>
      <c r="I9750" t="n">
        <v>9</v>
      </c>
      <c r="J9750" t="n">
        <v>229.3</v>
      </c>
      <c r="K9750" t="n">
        <v>0</v>
      </c>
      <c r="L9750">
        <f>I9750*J9750*(1-K9750)</f>
        <v/>
      </c>
      <c r="M9750">
        <f>VLOOKUP(F9750,Products!A:D,4,FALSE)*I9750</f>
        <v/>
      </c>
      <c r="N9750">
        <f>L9750-M9750</f>
        <v/>
      </c>
    </row>
    <row r="9751">
      <c r="A9751" t="inlineStr">
        <is>
          <t>T1009749</t>
        </is>
      </c>
      <c r="B9751" t="inlineStr">
        <is>
          <t>2023-07-27</t>
        </is>
      </c>
      <c r="C9751" t="inlineStr">
        <is>
          <t>S037</t>
        </is>
      </c>
      <c r="D9751" t="inlineStr">
        <is>
          <t>Store_037</t>
        </is>
      </c>
      <c r="E9751" t="inlineStr">
        <is>
          <t>East</t>
        </is>
      </c>
      <c r="F9751" t="inlineStr">
        <is>
          <t>P0124</t>
        </is>
      </c>
      <c r="G9751" t="inlineStr">
        <is>
          <t>Prod_0124</t>
        </is>
      </c>
      <c r="H9751" t="inlineStr">
        <is>
          <t>Beverages</t>
        </is>
      </c>
      <c r="I9751" t="n">
        <v>5</v>
      </c>
      <c r="J9751" t="n">
        <v>888.14</v>
      </c>
      <c r="K9751" t="n">
        <v>0</v>
      </c>
      <c r="L9751">
        <f>I9751*J9751*(1-K9751)</f>
        <v/>
      </c>
      <c r="M9751">
        <f>VLOOKUP(F9751,Products!A:D,4,FALSE)*I9751</f>
        <v/>
      </c>
      <c r="N9751">
        <f>L9751-M9751</f>
        <v/>
      </c>
    </row>
    <row r="9752">
      <c r="A9752" t="inlineStr">
        <is>
          <t>T1009750</t>
        </is>
      </c>
      <c r="B9752" t="inlineStr">
        <is>
          <t>2023-06-13</t>
        </is>
      </c>
      <c r="C9752" t="inlineStr">
        <is>
          <t>S017</t>
        </is>
      </c>
      <c r="D9752" t="inlineStr">
        <is>
          <t>Store_017</t>
        </is>
      </c>
      <c r="E9752" t="inlineStr">
        <is>
          <t>South</t>
        </is>
      </c>
      <c r="F9752" t="inlineStr">
        <is>
          <t>P0068</t>
        </is>
      </c>
      <c r="G9752" t="inlineStr">
        <is>
          <t>Prod_0068</t>
        </is>
      </c>
      <c r="H9752" t="inlineStr">
        <is>
          <t>Household</t>
        </is>
      </c>
      <c r="I9752" t="n">
        <v>4</v>
      </c>
      <c r="J9752" t="n">
        <v>220.06</v>
      </c>
      <c r="K9752" t="n">
        <v>0</v>
      </c>
      <c r="L9752">
        <f>I9752*J9752*(1-K9752)</f>
        <v/>
      </c>
      <c r="M9752">
        <f>VLOOKUP(F9752,Products!A:D,4,FALSE)*I9752</f>
        <v/>
      </c>
      <c r="N9752">
        <f>L9752-M9752</f>
        <v/>
      </c>
    </row>
    <row r="9753">
      <c r="A9753" t="inlineStr">
        <is>
          <t>T1009751</t>
        </is>
      </c>
      <c r="B9753" t="inlineStr">
        <is>
          <t>2024-07-18</t>
        </is>
      </c>
      <c r="C9753" t="inlineStr">
        <is>
          <t>S049</t>
        </is>
      </c>
      <c r="D9753" t="inlineStr">
        <is>
          <t>Store_049</t>
        </is>
      </c>
      <c r="E9753" t="inlineStr">
        <is>
          <t>North</t>
        </is>
      </c>
      <c r="F9753" t="inlineStr">
        <is>
          <t>P0049</t>
        </is>
      </c>
      <c r="G9753" t="inlineStr">
        <is>
          <t>Prod_0049</t>
        </is>
      </c>
      <c r="H9753" t="inlineStr">
        <is>
          <t>Beverages</t>
        </is>
      </c>
      <c r="I9753" t="n">
        <v>8</v>
      </c>
      <c r="J9753" t="n">
        <v>270.05</v>
      </c>
      <c r="K9753" t="n">
        <v>0</v>
      </c>
      <c r="L9753">
        <f>I9753*J9753*(1-K9753)</f>
        <v/>
      </c>
      <c r="M9753">
        <f>VLOOKUP(F9753,Products!A:D,4,FALSE)*I9753</f>
        <v/>
      </c>
      <c r="N9753">
        <f>L9753-M9753</f>
        <v/>
      </c>
    </row>
    <row r="9754">
      <c r="A9754" t="inlineStr">
        <is>
          <t>T1009752</t>
        </is>
      </c>
      <c r="B9754" t="inlineStr">
        <is>
          <t>2023-04-10</t>
        </is>
      </c>
      <c r="C9754" t="inlineStr">
        <is>
          <t>S033</t>
        </is>
      </c>
      <c r="D9754" t="inlineStr">
        <is>
          <t>Store_033</t>
        </is>
      </c>
      <c r="E9754" t="inlineStr">
        <is>
          <t>North</t>
        </is>
      </c>
      <c r="F9754" t="inlineStr">
        <is>
          <t>P0078</t>
        </is>
      </c>
      <c r="G9754" t="inlineStr">
        <is>
          <t>Prod_0078</t>
        </is>
      </c>
      <c r="H9754" t="inlineStr">
        <is>
          <t>Electronics</t>
        </is>
      </c>
      <c r="I9754" t="n">
        <v>9</v>
      </c>
      <c r="J9754" t="n">
        <v>610.64</v>
      </c>
      <c r="K9754" t="n">
        <v>0.05</v>
      </c>
      <c r="L9754">
        <f>I9754*J9754*(1-K9754)</f>
        <v/>
      </c>
      <c r="M9754">
        <f>VLOOKUP(F9754,Products!A:D,4,FALSE)*I9754</f>
        <v/>
      </c>
      <c r="N9754">
        <f>L9754-M9754</f>
        <v/>
      </c>
    </row>
    <row r="9755">
      <c r="A9755" t="inlineStr">
        <is>
          <t>T1009753</t>
        </is>
      </c>
      <c r="B9755" t="inlineStr">
        <is>
          <t>2024-08-21</t>
        </is>
      </c>
      <c r="C9755" t="inlineStr">
        <is>
          <t>S036</t>
        </is>
      </c>
      <c r="D9755" t="inlineStr">
        <is>
          <t>Store_036</t>
        </is>
      </c>
      <c r="E9755" t="inlineStr">
        <is>
          <t>Central</t>
        </is>
      </c>
      <c r="F9755" t="inlineStr">
        <is>
          <t>P0168</t>
        </is>
      </c>
      <c r="G9755" t="inlineStr">
        <is>
          <t>Prod_0168</t>
        </is>
      </c>
      <c r="H9755" t="inlineStr">
        <is>
          <t>Electronics</t>
        </is>
      </c>
      <c r="I9755" t="n">
        <v>1</v>
      </c>
      <c r="J9755" t="n">
        <v>65.67</v>
      </c>
      <c r="K9755" t="n">
        <v>0</v>
      </c>
      <c r="L9755">
        <f>I9755*J9755*(1-K9755)</f>
        <v/>
      </c>
      <c r="M9755">
        <f>VLOOKUP(F9755,Products!A:D,4,FALSE)*I9755</f>
        <v/>
      </c>
      <c r="N9755">
        <f>L9755-M9755</f>
        <v/>
      </c>
    </row>
    <row r="9756">
      <c r="A9756" t="inlineStr">
        <is>
          <t>T1009754</t>
        </is>
      </c>
      <c r="B9756" t="inlineStr">
        <is>
          <t>2025-04-15</t>
        </is>
      </c>
      <c r="C9756" t="inlineStr">
        <is>
          <t>S043</t>
        </is>
      </c>
      <c r="D9756" t="inlineStr">
        <is>
          <t>Store_043</t>
        </is>
      </c>
      <c r="E9756" t="inlineStr">
        <is>
          <t>East</t>
        </is>
      </c>
      <c r="F9756" t="inlineStr">
        <is>
          <t>P0016</t>
        </is>
      </c>
      <c r="G9756" t="inlineStr">
        <is>
          <t>Prod_0016</t>
        </is>
      </c>
      <c r="H9756" t="inlineStr">
        <is>
          <t>Food</t>
        </is>
      </c>
      <c r="I9756" t="n">
        <v>4</v>
      </c>
      <c r="J9756" t="n">
        <v>776.41</v>
      </c>
      <c r="K9756" t="n">
        <v>0</v>
      </c>
      <c r="L9756">
        <f>I9756*J9756*(1-K9756)</f>
        <v/>
      </c>
      <c r="M9756">
        <f>VLOOKUP(F9756,Products!A:D,4,FALSE)*I9756</f>
        <v/>
      </c>
      <c r="N9756">
        <f>L9756-M9756</f>
        <v/>
      </c>
    </row>
    <row r="9757">
      <c r="A9757" t="inlineStr">
        <is>
          <t>T1009755</t>
        </is>
      </c>
      <c r="B9757" t="inlineStr">
        <is>
          <t>2023-11-01</t>
        </is>
      </c>
      <c r="C9757" t="inlineStr">
        <is>
          <t>S050</t>
        </is>
      </c>
      <c r="D9757" t="inlineStr">
        <is>
          <t>Store_050</t>
        </is>
      </c>
      <c r="E9757" t="inlineStr">
        <is>
          <t>South</t>
        </is>
      </c>
      <c r="F9757" t="inlineStr">
        <is>
          <t>P0056</t>
        </is>
      </c>
      <c r="G9757" t="inlineStr">
        <is>
          <t>Prod_0056</t>
        </is>
      </c>
      <c r="H9757" t="inlineStr">
        <is>
          <t>Household</t>
        </is>
      </c>
      <c r="I9757" t="n">
        <v>6</v>
      </c>
      <c r="J9757" t="n">
        <v>280.12</v>
      </c>
      <c r="K9757" t="n">
        <v>0</v>
      </c>
      <c r="L9757">
        <f>I9757*J9757*(1-K9757)</f>
        <v/>
      </c>
      <c r="M9757">
        <f>VLOOKUP(F9757,Products!A:D,4,FALSE)*I9757</f>
        <v/>
      </c>
      <c r="N9757">
        <f>L9757-M9757</f>
        <v/>
      </c>
    </row>
    <row r="9758">
      <c r="A9758" t="inlineStr">
        <is>
          <t>T1009756</t>
        </is>
      </c>
      <c r="B9758" t="inlineStr">
        <is>
          <t>2024-09-23</t>
        </is>
      </c>
      <c r="C9758" t="inlineStr">
        <is>
          <t>S001</t>
        </is>
      </c>
      <c r="D9758" t="inlineStr">
        <is>
          <t>Store_001</t>
        </is>
      </c>
      <c r="E9758" t="inlineStr">
        <is>
          <t>West</t>
        </is>
      </c>
      <c r="F9758" t="inlineStr">
        <is>
          <t>P0068</t>
        </is>
      </c>
      <c r="G9758" t="inlineStr">
        <is>
          <t>Prod_0068</t>
        </is>
      </c>
      <c r="H9758" t="inlineStr">
        <is>
          <t>Household</t>
        </is>
      </c>
      <c r="I9758" t="n">
        <v>1</v>
      </c>
      <c r="J9758" t="n">
        <v>215.31</v>
      </c>
      <c r="K9758" t="n">
        <v>0</v>
      </c>
      <c r="L9758">
        <f>I9758*J9758*(1-K9758)</f>
        <v/>
      </c>
      <c r="M9758">
        <f>VLOOKUP(F9758,Products!A:D,4,FALSE)*I9758</f>
        <v/>
      </c>
      <c r="N9758">
        <f>L9758-M9758</f>
        <v/>
      </c>
    </row>
    <row r="9759">
      <c r="A9759" t="inlineStr">
        <is>
          <t>T1009757</t>
        </is>
      </c>
      <c r="B9759" t="inlineStr">
        <is>
          <t>2025-04-17</t>
        </is>
      </c>
      <c r="C9759" t="inlineStr">
        <is>
          <t>S002</t>
        </is>
      </c>
      <c r="D9759" t="inlineStr">
        <is>
          <t>Store_002</t>
        </is>
      </c>
      <c r="E9759" t="inlineStr">
        <is>
          <t>South</t>
        </is>
      </c>
      <c r="F9759" t="inlineStr">
        <is>
          <t>P0028</t>
        </is>
      </c>
      <c r="G9759" t="inlineStr">
        <is>
          <t>Prod_0028</t>
        </is>
      </c>
      <c r="H9759" t="inlineStr">
        <is>
          <t>Food</t>
        </is>
      </c>
      <c r="I9759" t="n">
        <v>9</v>
      </c>
      <c r="J9759" t="n">
        <v>490.2</v>
      </c>
      <c r="K9759" t="n">
        <v>0</v>
      </c>
      <c r="L9759">
        <f>I9759*J9759*(1-K9759)</f>
        <v/>
      </c>
      <c r="M9759">
        <f>VLOOKUP(F9759,Products!A:D,4,FALSE)*I9759</f>
        <v/>
      </c>
      <c r="N9759">
        <f>L9759-M9759</f>
        <v/>
      </c>
    </row>
    <row r="9760">
      <c r="A9760" t="inlineStr">
        <is>
          <t>T1009758</t>
        </is>
      </c>
      <c r="B9760" t="inlineStr">
        <is>
          <t>2025-04-13</t>
        </is>
      </c>
      <c r="C9760" t="inlineStr">
        <is>
          <t>S019</t>
        </is>
      </c>
      <c r="D9760" t="inlineStr">
        <is>
          <t>Store_019</t>
        </is>
      </c>
      <c r="E9760" t="inlineStr">
        <is>
          <t>East</t>
        </is>
      </c>
      <c r="F9760" t="inlineStr">
        <is>
          <t>P0103</t>
        </is>
      </c>
      <c r="G9760" t="inlineStr">
        <is>
          <t>Prod_0103</t>
        </is>
      </c>
      <c r="H9760" t="inlineStr">
        <is>
          <t>Stationery</t>
        </is>
      </c>
      <c r="I9760" t="n">
        <v>2</v>
      </c>
      <c r="J9760" t="n">
        <v>838.37</v>
      </c>
      <c r="K9760" t="n">
        <v>0.05</v>
      </c>
      <c r="L9760">
        <f>I9760*J9760*(1-K9760)</f>
        <v/>
      </c>
      <c r="M9760">
        <f>VLOOKUP(F9760,Products!A:D,4,FALSE)*I9760</f>
        <v/>
      </c>
      <c r="N9760">
        <f>L9760-M9760</f>
        <v/>
      </c>
    </row>
    <row r="9761">
      <c r="A9761" t="inlineStr">
        <is>
          <t>T1009759</t>
        </is>
      </c>
      <c r="B9761" t="inlineStr">
        <is>
          <t>2025-02-16</t>
        </is>
      </c>
      <c r="C9761" t="inlineStr">
        <is>
          <t>S050</t>
        </is>
      </c>
      <c r="D9761" t="inlineStr">
        <is>
          <t>Store_050</t>
        </is>
      </c>
      <c r="E9761" t="inlineStr">
        <is>
          <t>South</t>
        </is>
      </c>
      <c r="F9761" t="inlineStr">
        <is>
          <t>P0071</t>
        </is>
      </c>
      <c r="G9761" t="inlineStr">
        <is>
          <t>Prod_0071</t>
        </is>
      </c>
      <c r="H9761" t="inlineStr">
        <is>
          <t>Beverages</t>
        </is>
      </c>
      <c r="I9761" t="n">
        <v>7</v>
      </c>
      <c r="J9761" t="n">
        <v>566.3200000000001</v>
      </c>
      <c r="K9761" t="n">
        <v>0</v>
      </c>
      <c r="L9761">
        <f>I9761*J9761*(1-K9761)</f>
        <v/>
      </c>
      <c r="M9761">
        <f>VLOOKUP(F9761,Products!A:D,4,FALSE)*I9761</f>
        <v/>
      </c>
      <c r="N9761">
        <f>L9761-M9761</f>
        <v/>
      </c>
    </row>
    <row r="9762">
      <c r="A9762" t="inlineStr">
        <is>
          <t>T1009760</t>
        </is>
      </c>
      <c r="B9762" t="inlineStr">
        <is>
          <t>2023-03-17</t>
        </is>
      </c>
      <c r="C9762" t="inlineStr">
        <is>
          <t>S008</t>
        </is>
      </c>
      <c r="D9762" t="inlineStr">
        <is>
          <t>Store_008</t>
        </is>
      </c>
      <c r="E9762" t="inlineStr">
        <is>
          <t>East</t>
        </is>
      </c>
      <c r="F9762" t="inlineStr">
        <is>
          <t>P0185</t>
        </is>
      </c>
      <c r="G9762" t="inlineStr">
        <is>
          <t>Prod_0185</t>
        </is>
      </c>
      <c r="H9762" t="inlineStr">
        <is>
          <t>Food</t>
        </is>
      </c>
      <c r="I9762" t="n">
        <v>6</v>
      </c>
      <c r="J9762" t="n">
        <v>400.28</v>
      </c>
      <c r="K9762" t="n">
        <v>0.05</v>
      </c>
      <c r="L9762">
        <f>I9762*J9762*(1-K9762)</f>
        <v/>
      </c>
      <c r="M9762">
        <f>VLOOKUP(F9762,Products!A:D,4,FALSE)*I9762</f>
        <v/>
      </c>
      <c r="N9762">
        <f>L9762-M9762</f>
        <v/>
      </c>
    </row>
    <row r="9763">
      <c r="A9763" t="inlineStr">
        <is>
          <t>T1009761</t>
        </is>
      </c>
      <c r="B9763" t="inlineStr">
        <is>
          <t>2023-01-25</t>
        </is>
      </c>
      <c r="C9763" t="inlineStr">
        <is>
          <t>S041</t>
        </is>
      </c>
      <c r="D9763" t="inlineStr">
        <is>
          <t>Store_041</t>
        </is>
      </c>
      <c r="E9763" t="inlineStr">
        <is>
          <t>East</t>
        </is>
      </c>
      <c r="F9763" t="inlineStr">
        <is>
          <t>P0110</t>
        </is>
      </c>
      <c r="G9763" t="inlineStr">
        <is>
          <t>Prod_0110</t>
        </is>
      </c>
      <c r="H9763" t="inlineStr">
        <is>
          <t>Stationery</t>
        </is>
      </c>
      <c r="I9763" t="n">
        <v>5</v>
      </c>
      <c r="J9763" t="n">
        <v>74.02</v>
      </c>
      <c r="K9763" t="n">
        <v>0.1</v>
      </c>
      <c r="L9763">
        <f>I9763*J9763*(1-K9763)</f>
        <v/>
      </c>
      <c r="M9763">
        <f>VLOOKUP(F9763,Products!A:D,4,FALSE)*I9763</f>
        <v/>
      </c>
      <c r="N9763">
        <f>L9763-M9763</f>
        <v/>
      </c>
    </row>
    <row r="9764">
      <c r="A9764" t="inlineStr">
        <is>
          <t>T1009762</t>
        </is>
      </c>
      <c r="B9764" t="inlineStr">
        <is>
          <t>2024-03-25</t>
        </is>
      </c>
      <c r="C9764" t="inlineStr">
        <is>
          <t>S011</t>
        </is>
      </c>
      <c r="D9764" t="inlineStr">
        <is>
          <t>Store_011</t>
        </is>
      </c>
      <c r="E9764" t="inlineStr">
        <is>
          <t>South</t>
        </is>
      </c>
      <c r="F9764" t="inlineStr">
        <is>
          <t>P0163</t>
        </is>
      </c>
      <c r="G9764" t="inlineStr">
        <is>
          <t>Prod_0163</t>
        </is>
      </c>
      <c r="H9764" t="inlineStr">
        <is>
          <t>Food</t>
        </is>
      </c>
      <c r="I9764" t="n">
        <v>8</v>
      </c>
      <c r="J9764" t="n">
        <v>539.16</v>
      </c>
      <c r="K9764" t="n">
        <v>0</v>
      </c>
      <c r="L9764">
        <f>I9764*J9764*(1-K9764)</f>
        <v/>
      </c>
      <c r="M9764">
        <f>VLOOKUP(F9764,Products!A:D,4,FALSE)*I9764</f>
        <v/>
      </c>
      <c r="N9764">
        <f>L9764-M9764</f>
        <v/>
      </c>
    </row>
    <row r="9765">
      <c r="A9765" t="inlineStr">
        <is>
          <t>T1009763</t>
        </is>
      </c>
      <c r="B9765" t="inlineStr">
        <is>
          <t>2025-02-19</t>
        </is>
      </c>
      <c r="C9765" t="inlineStr">
        <is>
          <t>S017</t>
        </is>
      </c>
      <c r="D9765" t="inlineStr">
        <is>
          <t>Store_017</t>
        </is>
      </c>
      <c r="E9765" t="inlineStr">
        <is>
          <t>South</t>
        </is>
      </c>
      <c r="F9765" t="inlineStr">
        <is>
          <t>P0052</t>
        </is>
      </c>
      <c r="G9765" t="inlineStr">
        <is>
          <t>Prod_0052</t>
        </is>
      </c>
      <c r="H9765" t="inlineStr">
        <is>
          <t>Clothing</t>
        </is>
      </c>
      <c r="I9765" t="n">
        <v>5</v>
      </c>
      <c r="J9765" t="n">
        <v>57.73</v>
      </c>
      <c r="K9765" t="n">
        <v>0</v>
      </c>
      <c r="L9765">
        <f>I9765*J9765*(1-K9765)</f>
        <v/>
      </c>
      <c r="M9765">
        <f>VLOOKUP(F9765,Products!A:D,4,FALSE)*I9765</f>
        <v/>
      </c>
      <c r="N9765">
        <f>L9765-M9765</f>
        <v/>
      </c>
    </row>
    <row r="9766">
      <c r="A9766" t="inlineStr">
        <is>
          <t>T1009764</t>
        </is>
      </c>
      <c r="B9766" t="inlineStr">
        <is>
          <t>2024-04-09</t>
        </is>
      </c>
      <c r="C9766" t="inlineStr">
        <is>
          <t>S022</t>
        </is>
      </c>
      <c r="D9766" t="inlineStr">
        <is>
          <t>Store_022</t>
        </is>
      </c>
      <c r="E9766" t="inlineStr">
        <is>
          <t>East</t>
        </is>
      </c>
      <c r="F9766" t="inlineStr">
        <is>
          <t>P0062</t>
        </is>
      </c>
      <c r="G9766" t="inlineStr">
        <is>
          <t>Prod_0062</t>
        </is>
      </c>
      <c r="H9766" t="inlineStr">
        <is>
          <t>Beverages</t>
        </is>
      </c>
      <c r="I9766" t="n">
        <v>2</v>
      </c>
      <c r="J9766" t="n">
        <v>706.46</v>
      </c>
      <c r="K9766" t="n">
        <v>0</v>
      </c>
      <c r="L9766">
        <f>I9766*J9766*(1-K9766)</f>
        <v/>
      </c>
      <c r="M9766">
        <f>VLOOKUP(F9766,Products!A:D,4,FALSE)*I9766</f>
        <v/>
      </c>
      <c r="N9766">
        <f>L9766-M9766</f>
        <v/>
      </c>
    </row>
    <row r="9767">
      <c r="A9767" t="inlineStr">
        <is>
          <t>T1009765</t>
        </is>
      </c>
      <c r="B9767" t="inlineStr">
        <is>
          <t>2024-09-28</t>
        </is>
      </c>
      <c r="C9767" t="inlineStr">
        <is>
          <t>S049</t>
        </is>
      </c>
      <c r="D9767" t="inlineStr">
        <is>
          <t>Store_049</t>
        </is>
      </c>
      <c r="E9767" t="inlineStr">
        <is>
          <t>North</t>
        </is>
      </c>
      <c r="F9767" t="inlineStr">
        <is>
          <t>P0065</t>
        </is>
      </c>
      <c r="G9767" t="inlineStr">
        <is>
          <t>Prod_0065</t>
        </is>
      </c>
      <c r="H9767" t="inlineStr">
        <is>
          <t>Beverages</t>
        </is>
      </c>
      <c r="I9767" t="n">
        <v>1</v>
      </c>
      <c r="J9767" t="n">
        <v>194.09</v>
      </c>
      <c r="K9767" t="n">
        <v>0.05</v>
      </c>
      <c r="L9767">
        <f>I9767*J9767*(1-K9767)</f>
        <v/>
      </c>
      <c r="M9767">
        <f>VLOOKUP(F9767,Products!A:D,4,FALSE)*I9767</f>
        <v/>
      </c>
      <c r="N9767">
        <f>L9767-M9767</f>
        <v/>
      </c>
    </row>
    <row r="9768">
      <c r="A9768" t="inlineStr">
        <is>
          <t>T1009766</t>
        </is>
      </c>
      <c r="B9768" t="inlineStr">
        <is>
          <t>2023-03-21</t>
        </is>
      </c>
      <c r="C9768" t="inlineStr">
        <is>
          <t>S037</t>
        </is>
      </c>
      <c r="D9768" t="inlineStr">
        <is>
          <t>Store_037</t>
        </is>
      </c>
      <c r="E9768" t="inlineStr">
        <is>
          <t>East</t>
        </is>
      </c>
      <c r="F9768" t="inlineStr">
        <is>
          <t>P0016</t>
        </is>
      </c>
      <c r="G9768" t="inlineStr">
        <is>
          <t>Prod_0016</t>
        </is>
      </c>
      <c r="H9768" t="inlineStr">
        <is>
          <t>Food</t>
        </is>
      </c>
      <c r="I9768" t="n">
        <v>4</v>
      </c>
      <c r="J9768" t="n">
        <v>670.2</v>
      </c>
      <c r="K9768" t="n">
        <v>0</v>
      </c>
      <c r="L9768">
        <f>I9768*J9768*(1-K9768)</f>
        <v/>
      </c>
      <c r="M9768">
        <f>VLOOKUP(F9768,Products!A:D,4,FALSE)*I9768</f>
        <v/>
      </c>
      <c r="N9768">
        <f>L9768-M9768</f>
        <v/>
      </c>
    </row>
    <row r="9769">
      <c r="A9769" t="inlineStr">
        <is>
          <t>T1009767</t>
        </is>
      </c>
      <c r="B9769" t="inlineStr">
        <is>
          <t>2024-08-13</t>
        </is>
      </c>
      <c r="C9769" t="inlineStr">
        <is>
          <t>S042</t>
        </is>
      </c>
      <c r="D9769" t="inlineStr">
        <is>
          <t>Store_042</t>
        </is>
      </c>
      <c r="E9769" t="inlineStr">
        <is>
          <t>Central</t>
        </is>
      </c>
      <c r="F9769" t="inlineStr">
        <is>
          <t>P0135</t>
        </is>
      </c>
      <c r="G9769" t="inlineStr">
        <is>
          <t>Prod_0135</t>
        </is>
      </c>
      <c r="H9769" t="inlineStr">
        <is>
          <t>Food</t>
        </is>
      </c>
      <c r="I9769" t="n">
        <v>2</v>
      </c>
      <c r="J9769" t="n">
        <v>87.31999999999999</v>
      </c>
      <c r="K9769" t="n">
        <v>0.1</v>
      </c>
      <c r="L9769">
        <f>I9769*J9769*(1-K9769)</f>
        <v/>
      </c>
      <c r="M9769">
        <f>VLOOKUP(F9769,Products!A:D,4,FALSE)*I9769</f>
        <v/>
      </c>
      <c r="N9769">
        <f>L9769-M9769</f>
        <v/>
      </c>
    </row>
    <row r="9770">
      <c r="A9770" t="inlineStr">
        <is>
          <t>T1009768</t>
        </is>
      </c>
      <c r="B9770" t="inlineStr">
        <is>
          <t>2024-12-19</t>
        </is>
      </c>
      <c r="C9770" t="inlineStr">
        <is>
          <t>S001</t>
        </is>
      </c>
      <c r="D9770" t="inlineStr">
        <is>
          <t>Store_001</t>
        </is>
      </c>
      <c r="E9770" t="inlineStr">
        <is>
          <t>West</t>
        </is>
      </c>
      <c r="F9770" t="inlineStr">
        <is>
          <t>P0057</t>
        </is>
      </c>
      <c r="G9770" t="inlineStr">
        <is>
          <t>Prod_0057</t>
        </is>
      </c>
      <c r="H9770" t="inlineStr">
        <is>
          <t>Beverages</t>
        </is>
      </c>
      <c r="I9770" t="n">
        <v>9</v>
      </c>
      <c r="J9770" t="n">
        <v>83.14</v>
      </c>
      <c r="K9770" t="n">
        <v>0</v>
      </c>
      <c r="L9770">
        <f>I9770*J9770*(1-K9770)</f>
        <v/>
      </c>
      <c r="M9770">
        <f>VLOOKUP(F9770,Products!A:D,4,FALSE)*I9770</f>
        <v/>
      </c>
      <c r="N9770">
        <f>L9770-M9770</f>
        <v/>
      </c>
    </row>
    <row r="9771">
      <c r="A9771" t="inlineStr">
        <is>
          <t>T1009769</t>
        </is>
      </c>
      <c r="B9771" t="inlineStr">
        <is>
          <t>2025-03-09</t>
        </is>
      </c>
      <c r="C9771" t="inlineStr">
        <is>
          <t>S003</t>
        </is>
      </c>
      <c r="D9771" t="inlineStr">
        <is>
          <t>Store_003</t>
        </is>
      </c>
      <c r="E9771" t="inlineStr">
        <is>
          <t>North</t>
        </is>
      </c>
      <c r="F9771" t="inlineStr">
        <is>
          <t>P0136</t>
        </is>
      </c>
      <c r="G9771" t="inlineStr">
        <is>
          <t>Prod_0136</t>
        </is>
      </c>
      <c r="H9771" t="inlineStr">
        <is>
          <t>Beverages</t>
        </is>
      </c>
      <c r="I9771" t="n">
        <v>2</v>
      </c>
      <c r="J9771" t="n">
        <v>236.11</v>
      </c>
      <c r="K9771" t="n">
        <v>0.15</v>
      </c>
      <c r="L9771">
        <f>I9771*J9771*(1-K9771)</f>
        <v/>
      </c>
      <c r="M9771">
        <f>VLOOKUP(F9771,Products!A:D,4,FALSE)*I9771</f>
        <v/>
      </c>
      <c r="N9771">
        <f>L9771-M9771</f>
        <v/>
      </c>
    </row>
    <row r="9772">
      <c r="A9772" t="inlineStr">
        <is>
          <t>T1009770</t>
        </is>
      </c>
      <c r="B9772" t="inlineStr">
        <is>
          <t>2023-09-30</t>
        </is>
      </c>
      <c r="C9772" t="inlineStr">
        <is>
          <t>S049</t>
        </is>
      </c>
      <c r="D9772" t="inlineStr">
        <is>
          <t>Store_049</t>
        </is>
      </c>
      <c r="E9772" t="inlineStr">
        <is>
          <t>North</t>
        </is>
      </c>
      <c r="F9772" t="inlineStr">
        <is>
          <t>P0054</t>
        </is>
      </c>
      <c r="G9772" t="inlineStr">
        <is>
          <t>Prod_0054</t>
        </is>
      </c>
      <c r="H9772" t="inlineStr">
        <is>
          <t>Food</t>
        </is>
      </c>
      <c r="I9772" t="n">
        <v>2</v>
      </c>
      <c r="J9772" t="n">
        <v>483.93</v>
      </c>
      <c r="K9772" t="n">
        <v>0</v>
      </c>
      <c r="L9772">
        <f>I9772*J9772*(1-K9772)</f>
        <v/>
      </c>
      <c r="M9772">
        <f>VLOOKUP(F9772,Products!A:D,4,FALSE)*I9772</f>
        <v/>
      </c>
      <c r="N9772">
        <f>L9772-M9772</f>
        <v/>
      </c>
    </row>
    <row r="9773">
      <c r="A9773" t="inlineStr">
        <is>
          <t>T1009771</t>
        </is>
      </c>
      <c r="B9773" t="inlineStr">
        <is>
          <t>2024-05-27</t>
        </is>
      </c>
      <c r="C9773" t="inlineStr">
        <is>
          <t>S043</t>
        </is>
      </c>
      <c r="D9773" t="inlineStr">
        <is>
          <t>Store_043</t>
        </is>
      </c>
      <c r="E9773" t="inlineStr">
        <is>
          <t>East</t>
        </is>
      </c>
      <c r="F9773" t="inlineStr">
        <is>
          <t>P0159</t>
        </is>
      </c>
      <c r="G9773" t="inlineStr">
        <is>
          <t>Prod_0159</t>
        </is>
      </c>
      <c r="H9773" t="inlineStr">
        <is>
          <t>Electronics</t>
        </is>
      </c>
      <c r="I9773" t="n">
        <v>4</v>
      </c>
      <c r="J9773" t="n">
        <v>411.54</v>
      </c>
      <c r="K9773" t="n">
        <v>0</v>
      </c>
      <c r="L9773">
        <f>I9773*J9773*(1-K9773)</f>
        <v/>
      </c>
      <c r="M9773">
        <f>VLOOKUP(F9773,Products!A:D,4,FALSE)*I9773</f>
        <v/>
      </c>
      <c r="N9773">
        <f>L9773-M9773</f>
        <v/>
      </c>
    </row>
    <row r="9774">
      <c r="A9774" t="inlineStr">
        <is>
          <t>T1009772</t>
        </is>
      </c>
      <c r="B9774" t="inlineStr">
        <is>
          <t>2025-02-06</t>
        </is>
      </c>
      <c r="C9774" t="inlineStr">
        <is>
          <t>S047</t>
        </is>
      </c>
      <c r="D9774" t="inlineStr">
        <is>
          <t>Store_047</t>
        </is>
      </c>
      <c r="E9774" t="inlineStr">
        <is>
          <t>North</t>
        </is>
      </c>
      <c r="F9774" t="inlineStr">
        <is>
          <t>P0177</t>
        </is>
      </c>
      <c r="G9774" t="inlineStr">
        <is>
          <t>Prod_0177</t>
        </is>
      </c>
      <c r="H9774" t="inlineStr">
        <is>
          <t>Household</t>
        </is>
      </c>
      <c r="I9774" t="n">
        <v>6</v>
      </c>
      <c r="J9774" t="n">
        <v>213.64</v>
      </c>
      <c r="K9774" t="n">
        <v>0</v>
      </c>
      <c r="L9774">
        <f>I9774*J9774*(1-K9774)</f>
        <v/>
      </c>
      <c r="M9774">
        <f>VLOOKUP(F9774,Products!A:D,4,FALSE)*I9774</f>
        <v/>
      </c>
      <c r="N9774">
        <f>L9774-M9774</f>
        <v/>
      </c>
    </row>
    <row r="9775">
      <c r="A9775" t="inlineStr">
        <is>
          <t>T1009773</t>
        </is>
      </c>
      <c r="B9775" t="inlineStr">
        <is>
          <t>2023-10-22</t>
        </is>
      </c>
      <c r="C9775" t="inlineStr">
        <is>
          <t>S003</t>
        </is>
      </c>
      <c r="D9775" t="inlineStr">
        <is>
          <t>Store_003</t>
        </is>
      </c>
      <c r="E9775" t="inlineStr">
        <is>
          <t>North</t>
        </is>
      </c>
      <c r="F9775" t="inlineStr">
        <is>
          <t>P0023</t>
        </is>
      </c>
      <c r="G9775" t="inlineStr">
        <is>
          <t>Prod_0023</t>
        </is>
      </c>
      <c r="H9775" t="inlineStr">
        <is>
          <t>Stationery</t>
        </is>
      </c>
      <c r="I9775" t="n">
        <v>1</v>
      </c>
      <c r="J9775" t="n">
        <v>127.61</v>
      </c>
      <c r="K9775" t="n">
        <v>0.05</v>
      </c>
      <c r="L9775">
        <f>I9775*J9775*(1-K9775)</f>
        <v/>
      </c>
      <c r="M9775">
        <f>VLOOKUP(F9775,Products!A:D,4,FALSE)*I9775</f>
        <v/>
      </c>
      <c r="N9775">
        <f>L9775-M9775</f>
        <v/>
      </c>
    </row>
    <row r="9776">
      <c r="A9776" t="inlineStr">
        <is>
          <t>T1009774</t>
        </is>
      </c>
      <c r="B9776" t="inlineStr">
        <is>
          <t>2025-05-14</t>
        </is>
      </c>
      <c r="C9776" t="inlineStr">
        <is>
          <t>S021</t>
        </is>
      </c>
      <c r="D9776" t="inlineStr">
        <is>
          <t>Store_021</t>
        </is>
      </c>
      <c r="E9776" t="inlineStr">
        <is>
          <t>North</t>
        </is>
      </c>
      <c r="F9776" t="inlineStr">
        <is>
          <t>P0132</t>
        </is>
      </c>
      <c r="G9776" t="inlineStr">
        <is>
          <t>Prod_0132</t>
        </is>
      </c>
      <c r="H9776" t="inlineStr">
        <is>
          <t>Food</t>
        </is>
      </c>
      <c r="I9776" t="n">
        <v>8</v>
      </c>
      <c r="J9776" t="n">
        <v>154.57</v>
      </c>
      <c r="K9776" t="n">
        <v>0</v>
      </c>
      <c r="L9776">
        <f>I9776*J9776*(1-K9776)</f>
        <v/>
      </c>
      <c r="M9776">
        <f>VLOOKUP(F9776,Products!A:D,4,FALSE)*I9776</f>
        <v/>
      </c>
      <c r="N9776">
        <f>L9776-M9776</f>
        <v/>
      </c>
    </row>
    <row r="9777">
      <c r="A9777" t="inlineStr">
        <is>
          <t>T1009775</t>
        </is>
      </c>
      <c r="B9777" t="inlineStr">
        <is>
          <t>2024-11-12</t>
        </is>
      </c>
      <c r="C9777" t="inlineStr">
        <is>
          <t>S029</t>
        </is>
      </c>
      <c r="D9777" t="inlineStr">
        <is>
          <t>Store_029</t>
        </is>
      </c>
      <c r="E9777" t="inlineStr">
        <is>
          <t>South</t>
        </is>
      </c>
      <c r="F9777" t="inlineStr">
        <is>
          <t>P0161</t>
        </is>
      </c>
      <c r="G9777" t="inlineStr">
        <is>
          <t>Prod_0161</t>
        </is>
      </c>
      <c r="H9777" t="inlineStr">
        <is>
          <t>Household</t>
        </is>
      </c>
      <c r="I9777" t="n">
        <v>2</v>
      </c>
      <c r="J9777" t="n">
        <v>97.05</v>
      </c>
      <c r="K9777" t="n">
        <v>0.15</v>
      </c>
      <c r="L9777">
        <f>I9777*J9777*(1-K9777)</f>
        <v/>
      </c>
      <c r="M9777">
        <f>VLOOKUP(F9777,Products!A:D,4,FALSE)*I9777</f>
        <v/>
      </c>
      <c r="N9777">
        <f>L9777-M9777</f>
        <v/>
      </c>
    </row>
    <row r="9778">
      <c r="A9778" t="inlineStr">
        <is>
          <t>T1009776</t>
        </is>
      </c>
      <c r="B9778" t="inlineStr">
        <is>
          <t>2025-03-26</t>
        </is>
      </c>
      <c r="C9778" t="inlineStr">
        <is>
          <t>S001</t>
        </is>
      </c>
      <c r="D9778" t="inlineStr">
        <is>
          <t>Store_001</t>
        </is>
      </c>
      <c r="E9778" t="inlineStr">
        <is>
          <t>West</t>
        </is>
      </c>
      <c r="F9778" t="inlineStr">
        <is>
          <t>P0005</t>
        </is>
      </c>
      <c r="G9778" t="inlineStr">
        <is>
          <t>Prod_0005</t>
        </is>
      </c>
      <c r="H9778" t="inlineStr">
        <is>
          <t>Beverages</t>
        </is>
      </c>
      <c r="I9778" t="n">
        <v>3</v>
      </c>
      <c r="J9778" t="n">
        <v>124.48</v>
      </c>
      <c r="K9778" t="n">
        <v>0</v>
      </c>
      <c r="L9778">
        <f>I9778*J9778*(1-K9778)</f>
        <v/>
      </c>
      <c r="M9778">
        <f>VLOOKUP(F9778,Products!A:D,4,FALSE)*I9778</f>
        <v/>
      </c>
      <c r="N9778">
        <f>L9778-M9778</f>
        <v/>
      </c>
    </row>
    <row r="9779">
      <c r="A9779" t="inlineStr">
        <is>
          <t>T1009777</t>
        </is>
      </c>
      <c r="B9779" t="inlineStr">
        <is>
          <t>2024-10-10</t>
        </is>
      </c>
      <c r="C9779" t="inlineStr">
        <is>
          <t>S021</t>
        </is>
      </c>
      <c r="D9779" t="inlineStr">
        <is>
          <t>Store_021</t>
        </is>
      </c>
      <c r="E9779" t="inlineStr">
        <is>
          <t>North</t>
        </is>
      </c>
      <c r="F9779" t="inlineStr">
        <is>
          <t>P0094</t>
        </is>
      </c>
      <c r="G9779" t="inlineStr">
        <is>
          <t>Prod_0094</t>
        </is>
      </c>
      <c r="H9779" t="inlineStr">
        <is>
          <t>Toys</t>
        </is>
      </c>
      <c r="I9779" t="n">
        <v>2</v>
      </c>
      <c r="J9779" t="n">
        <v>764.38</v>
      </c>
      <c r="K9779" t="n">
        <v>0.1</v>
      </c>
      <c r="L9779">
        <f>I9779*J9779*(1-K9779)</f>
        <v/>
      </c>
      <c r="M9779">
        <f>VLOOKUP(F9779,Products!A:D,4,FALSE)*I9779</f>
        <v/>
      </c>
      <c r="N9779">
        <f>L9779-M9779</f>
        <v/>
      </c>
    </row>
    <row r="9780">
      <c r="A9780" t="inlineStr">
        <is>
          <t>T1009778</t>
        </is>
      </c>
      <c r="B9780" t="inlineStr">
        <is>
          <t>2024-01-30</t>
        </is>
      </c>
      <c r="C9780" t="inlineStr">
        <is>
          <t>S030</t>
        </is>
      </c>
      <c r="D9780" t="inlineStr">
        <is>
          <t>Store_030</t>
        </is>
      </c>
      <c r="E9780" t="inlineStr">
        <is>
          <t>North</t>
        </is>
      </c>
      <c r="F9780" t="inlineStr">
        <is>
          <t>P0101</t>
        </is>
      </c>
      <c r="G9780" t="inlineStr">
        <is>
          <t>Prod_0101</t>
        </is>
      </c>
      <c r="H9780" t="inlineStr">
        <is>
          <t>Food</t>
        </is>
      </c>
      <c r="I9780" t="n">
        <v>7</v>
      </c>
      <c r="J9780" t="n">
        <v>74.54000000000001</v>
      </c>
      <c r="K9780" t="n">
        <v>0</v>
      </c>
      <c r="L9780">
        <f>I9780*J9780*(1-K9780)</f>
        <v/>
      </c>
      <c r="M9780">
        <f>VLOOKUP(F9780,Products!A:D,4,FALSE)*I9780</f>
        <v/>
      </c>
      <c r="N9780">
        <f>L9780-M9780</f>
        <v/>
      </c>
    </row>
    <row r="9781">
      <c r="A9781" t="inlineStr">
        <is>
          <t>T1009779</t>
        </is>
      </c>
      <c r="B9781" t="inlineStr">
        <is>
          <t>2023-06-17</t>
        </is>
      </c>
      <c r="C9781" t="inlineStr">
        <is>
          <t>S049</t>
        </is>
      </c>
      <c r="D9781" t="inlineStr">
        <is>
          <t>Store_049</t>
        </is>
      </c>
      <c r="E9781" t="inlineStr">
        <is>
          <t>North</t>
        </is>
      </c>
      <c r="F9781" t="inlineStr">
        <is>
          <t>P0069</t>
        </is>
      </c>
      <c r="G9781" t="inlineStr">
        <is>
          <t>Prod_0069</t>
        </is>
      </c>
      <c r="H9781" t="inlineStr">
        <is>
          <t>Household</t>
        </is>
      </c>
      <c r="I9781" t="n">
        <v>6</v>
      </c>
      <c r="J9781" t="n">
        <v>265.8</v>
      </c>
      <c r="K9781" t="n">
        <v>0</v>
      </c>
      <c r="L9781">
        <f>I9781*J9781*(1-K9781)</f>
        <v/>
      </c>
      <c r="M9781">
        <f>VLOOKUP(F9781,Products!A:D,4,FALSE)*I9781</f>
        <v/>
      </c>
      <c r="N9781">
        <f>L9781-M9781</f>
        <v/>
      </c>
    </row>
    <row r="9782">
      <c r="A9782" t="inlineStr">
        <is>
          <t>T1009780</t>
        </is>
      </c>
      <c r="B9782" t="inlineStr">
        <is>
          <t>2025-07-06</t>
        </is>
      </c>
      <c r="C9782" t="inlineStr">
        <is>
          <t>S014</t>
        </is>
      </c>
      <c r="D9782" t="inlineStr">
        <is>
          <t>Store_014</t>
        </is>
      </c>
      <c r="E9782" t="inlineStr">
        <is>
          <t>West</t>
        </is>
      </c>
      <c r="F9782" t="inlineStr">
        <is>
          <t>P0103</t>
        </is>
      </c>
      <c r="G9782" t="inlineStr">
        <is>
          <t>Prod_0103</t>
        </is>
      </c>
      <c r="H9782" t="inlineStr">
        <is>
          <t>Stationery</t>
        </is>
      </c>
      <c r="I9782" t="n">
        <v>6</v>
      </c>
      <c r="J9782" t="n">
        <v>890.7</v>
      </c>
      <c r="K9782" t="n">
        <v>0</v>
      </c>
      <c r="L9782">
        <f>I9782*J9782*(1-K9782)</f>
        <v/>
      </c>
      <c r="M9782">
        <f>VLOOKUP(F9782,Products!A:D,4,FALSE)*I9782</f>
        <v/>
      </c>
      <c r="N9782">
        <f>L9782-M9782</f>
        <v/>
      </c>
    </row>
    <row r="9783">
      <c r="A9783" t="inlineStr">
        <is>
          <t>T1009781</t>
        </is>
      </c>
      <c r="B9783" t="inlineStr">
        <is>
          <t>2023-07-20</t>
        </is>
      </c>
      <c r="C9783" t="inlineStr">
        <is>
          <t>S009</t>
        </is>
      </c>
      <c r="D9783" t="inlineStr">
        <is>
          <t>Store_009</t>
        </is>
      </c>
      <c r="E9783" t="inlineStr">
        <is>
          <t>Central</t>
        </is>
      </c>
      <c r="F9783" t="inlineStr">
        <is>
          <t>P0006</t>
        </is>
      </c>
      <c r="G9783" t="inlineStr">
        <is>
          <t>Prod_0006</t>
        </is>
      </c>
      <c r="H9783" t="inlineStr">
        <is>
          <t>Food</t>
        </is>
      </c>
      <c r="I9783" t="n">
        <v>8</v>
      </c>
      <c r="J9783" t="n">
        <v>794.25</v>
      </c>
      <c r="K9783" t="n">
        <v>0.1</v>
      </c>
      <c r="L9783">
        <f>I9783*J9783*(1-K9783)</f>
        <v/>
      </c>
      <c r="M9783">
        <f>VLOOKUP(F9783,Products!A:D,4,FALSE)*I9783</f>
        <v/>
      </c>
      <c r="N9783">
        <f>L9783-M9783</f>
        <v/>
      </c>
    </row>
    <row r="9784">
      <c r="A9784" t="inlineStr">
        <is>
          <t>T1009782</t>
        </is>
      </c>
      <c r="B9784" t="inlineStr">
        <is>
          <t>2024-11-29</t>
        </is>
      </c>
      <c r="C9784" t="inlineStr">
        <is>
          <t>S030</t>
        </is>
      </c>
      <c r="D9784" t="inlineStr">
        <is>
          <t>Store_030</t>
        </is>
      </c>
      <c r="E9784" t="inlineStr">
        <is>
          <t>North</t>
        </is>
      </c>
      <c r="F9784" t="inlineStr">
        <is>
          <t>P0108</t>
        </is>
      </c>
      <c r="G9784" t="inlineStr">
        <is>
          <t>Prod_0108</t>
        </is>
      </c>
      <c r="H9784" t="inlineStr">
        <is>
          <t>Stationery</t>
        </is>
      </c>
      <c r="I9784" t="n">
        <v>9</v>
      </c>
      <c r="J9784" t="n">
        <v>710.83</v>
      </c>
      <c r="K9784" t="n">
        <v>0.1</v>
      </c>
      <c r="L9784">
        <f>I9784*J9784*(1-K9784)</f>
        <v/>
      </c>
      <c r="M9784">
        <f>VLOOKUP(F9784,Products!A:D,4,FALSE)*I9784</f>
        <v/>
      </c>
      <c r="N9784">
        <f>L9784-M9784</f>
        <v/>
      </c>
    </row>
    <row r="9785">
      <c r="A9785" t="inlineStr">
        <is>
          <t>T1009783</t>
        </is>
      </c>
      <c r="B9785" t="inlineStr">
        <is>
          <t>2025-05-02</t>
        </is>
      </c>
      <c r="C9785" t="inlineStr">
        <is>
          <t>S023</t>
        </is>
      </c>
      <c r="D9785" t="inlineStr">
        <is>
          <t>Store_023</t>
        </is>
      </c>
      <c r="E9785" t="inlineStr">
        <is>
          <t>South</t>
        </is>
      </c>
      <c r="F9785" t="inlineStr">
        <is>
          <t>P0050</t>
        </is>
      </c>
      <c r="G9785" t="inlineStr">
        <is>
          <t>Prod_0050</t>
        </is>
      </c>
      <c r="H9785" t="inlineStr">
        <is>
          <t>Household</t>
        </is>
      </c>
      <c r="I9785" t="n">
        <v>5</v>
      </c>
      <c r="J9785" t="n">
        <v>745.25</v>
      </c>
      <c r="K9785" t="n">
        <v>0</v>
      </c>
      <c r="L9785">
        <f>I9785*J9785*(1-K9785)</f>
        <v/>
      </c>
      <c r="M9785">
        <f>VLOOKUP(F9785,Products!A:D,4,FALSE)*I9785</f>
        <v/>
      </c>
      <c r="N9785">
        <f>L9785-M9785</f>
        <v/>
      </c>
    </row>
    <row r="9786">
      <c r="A9786" t="inlineStr">
        <is>
          <t>T1009784</t>
        </is>
      </c>
      <c r="B9786" t="inlineStr">
        <is>
          <t>2025-02-01</t>
        </is>
      </c>
      <c r="C9786" t="inlineStr">
        <is>
          <t>S027</t>
        </is>
      </c>
      <c r="D9786" t="inlineStr">
        <is>
          <t>Store_027</t>
        </is>
      </c>
      <c r="E9786" t="inlineStr">
        <is>
          <t>South</t>
        </is>
      </c>
      <c r="F9786" t="inlineStr">
        <is>
          <t>P0081</t>
        </is>
      </c>
      <c r="G9786" t="inlineStr">
        <is>
          <t>Prod_0081</t>
        </is>
      </c>
      <c r="H9786" t="inlineStr">
        <is>
          <t>Electronics</t>
        </is>
      </c>
      <c r="I9786" t="n">
        <v>5</v>
      </c>
      <c r="J9786" t="n">
        <v>335.51</v>
      </c>
      <c r="K9786" t="n">
        <v>0.05</v>
      </c>
      <c r="L9786">
        <f>I9786*J9786*(1-K9786)</f>
        <v/>
      </c>
      <c r="M9786">
        <f>VLOOKUP(F9786,Products!A:D,4,FALSE)*I9786</f>
        <v/>
      </c>
      <c r="N9786">
        <f>L9786-M9786</f>
        <v/>
      </c>
    </row>
    <row r="9787">
      <c r="A9787" t="inlineStr">
        <is>
          <t>T1009785</t>
        </is>
      </c>
      <c r="B9787" t="inlineStr">
        <is>
          <t>2024-01-13</t>
        </is>
      </c>
      <c r="C9787" t="inlineStr">
        <is>
          <t>S043</t>
        </is>
      </c>
      <c r="D9787" t="inlineStr">
        <is>
          <t>Store_043</t>
        </is>
      </c>
      <c r="E9787" t="inlineStr">
        <is>
          <t>East</t>
        </is>
      </c>
      <c r="F9787" t="inlineStr">
        <is>
          <t>P0047</t>
        </is>
      </c>
      <c r="G9787" t="inlineStr">
        <is>
          <t>Prod_0047</t>
        </is>
      </c>
      <c r="H9787" t="inlineStr">
        <is>
          <t>Beverages</t>
        </is>
      </c>
      <c r="I9787" t="n">
        <v>6</v>
      </c>
      <c r="J9787" t="n">
        <v>427.62</v>
      </c>
      <c r="K9787" t="n">
        <v>0</v>
      </c>
      <c r="L9787">
        <f>I9787*J9787*(1-K9787)</f>
        <v/>
      </c>
      <c r="M9787">
        <f>VLOOKUP(F9787,Products!A:D,4,FALSE)*I9787</f>
        <v/>
      </c>
      <c r="N9787">
        <f>L9787-M9787</f>
        <v/>
      </c>
    </row>
    <row r="9788">
      <c r="A9788" t="inlineStr">
        <is>
          <t>T1009786</t>
        </is>
      </c>
      <c r="B9788" t="inlineStr">
        <is>
          <t>2023-05-30</t>
        </is>
      </c>
      <c r="C9788" t="inlineStr">
        <is>
          <t>S042</t>
        </is>
      </c>
      <c r="D9788" t="inlineStr">
        <is>
          <t>Store_042</t>
        </is>
      </c>
      <c r="E9788" t="inlineStr">
        <is>
          <t>Central</t>
        </is>
      </c>
      <c r="F9788" t="inlineStr">
        <is>
          <t>P0148</t>
        </is>
      </c>
      <c r="G9788" t="inlineStr">
        <is>
          <t>Prod_0148</t>
        </is>
      </c>
      <c r="H9788" t="inlineStr">
        <is>
          <t>Electronics</t>
        </is>
      </c>
      <c r="I9788" t="n">
        <v>3</v>
      </c>
      <c r="J9788" t="n">
        <v>229.34</v>
      </c>
      <c r="K9788" t="n">
        <v>0.15</v>
      </c>
      <c r="L9788">
        <f>I9788*J9788*(1-K9788)</f>
        <v/>
      </c>
      <c r="M9788">
        <f>VLOOKUP(F9788,Products!A:D,4,FALSE)*I9788</f>
        <v/>
      </c>
      <c r="N9788">
        <f>L9788-M9788</f>
        <v/>
      </c>
    </row>
    <row r="9789">
      <c r="A9789" t="inlineStr">
        <is>
          <t>T1009787</t>
        </is>
      </c>
      <c r="B9789" t="inlineStr">
        <is>
          <t>2024-08-01</t>
        </is>
      </c>
      <c r="C9789" t="inlineStr">
        <is>
          <t>S038</t>
        </is>
      </c>
      <c r="D9789" t="inlineStr">
        <is>
          <t>Store_038</t>
        </is>
      </c>
      <c r="E9789" t="inlineStr">
        <is>
          <t>East</t>
        </is>
      </c>
      <c r="F9789" t="inlineStr">
        <is>
          <t>P0018</t>
        </is>
      </c>
      <c r="G9789" t="inlineStr">
        <is>
          <t>Prod_0018</t>
        </is>
      </c>
      <c r="H9789" t="inlineStr">
        <is>
          <t>Food</t>
        </is>
      </c>
      <c r="I9789" t="n">
        <v>8</v>
      </c>
      <c r="J9789" t="n">
        <v>941.2</v>
      </c>
      <c r="K9789" t="n">
        <v>0.15</v>
      </c>
      <c r="L9789">
        <f>I9789*J9789*(1-K9789)</f>
        <v/>
      </c>
      <c r="M9789">
        <f>VLOOKUP(F9789,Products!A:D,4,FALSE)*I9789</f>
        <v/>
      </c>
      <c r="N9789">
        <f>L9789-M9789</f>
        <v/>
      </c>
    </row>
    <row r="9790">
      <c r="A9790" t="inlineStr">
        <is>
          <t>T1009788</t>
        </is>
      </c>
      <c r="B9790" t="inlineStr">
        <is>
          <t>2024-01-20</t>
        </is>
      </c>
      <c r="C9790" t="inlineStr">
        <is>
          <t>S043</t>
        </is>
      </c>
      <c r="D9790" t="inlineStr">
        <is>
          <t>Store_043</t>
        </is>
      </c>
      <c r="E9790" t="inlineStr">
        <is>
          <t>East</t>
        </is>
      </c>
      <c r="F9790" t="inlineStr">
        <is>
          <t>P0033</t>
        </is>
      </c>
      <c r="G9790" t="inlineStr">
        <is>
          <t>Prod_0033</t>
        </is>
      </c>
      <c r="H9790" t="inlineStr">
        <is>
          <t>Food</t>
        </is>
      </c>
      <c r="I9790" t="n">
        <v>7</v>
      </c>
      <c r="J9790" t="n">
        <v>461.02</v>
      </c>
      <c r="K9790" t="n">
        <v>0</v>
      </c>
      <c r="L9790">
        <f>I9790*J9790*(1-K9790)</f>
        <v/>
      </c>
      <c r="M9790">
        <f>VLOOKUP(F9790,Products!A:D,4,FALSE)*I9790</f>
        <v/>
      </c>
      <c r="N9790">
        <f>L9790-M9790</f>
        <v/>
      </c>
    </row>
    <row r="9791">
      <c r="A9791" t="inlineStr">
        <is>
          <t>T1009789</t>
        </is>
      </c>
      <c r="B9791" t="inlineStr">
        <is>
          <t>2023-02-15</t>
        </is>
      </c>
      <c r="C9791" t="inlineStr">
        <is>
          <t>S009</t>
        </is>
      </c>
      <c r="D9791" t="inlineStr">
        <is>
          <t>Store_009</t>
        </is>
      </c>
      <c r="E9791" t="inlineStr">
        <is>
          <t>Central</t>
        </is>
      </c>
      <c r="F9791" t="inlineStr">
        <is>
          <t>P0053</t>
        </is>
      </c>
      <c r="G9791" t="inlineStr">
        <is>
          <t>Prod_0053</t>
        </is>
      </c>
      <c r="H9791" t="inlineStr">
        <is>
          <t>Food</t>
        </is>
      </c>
      <c r="I9791" t="n">
        <v>5</v>
      </c>
      <c r="J9791" t="n">
        <v>337.85</v>
      </c>
      <c r="K9791" t="n">
        <v>0</v>
      </c>
      <c r="L9791">
        <f>I9791*J9791*(1-K9791)</f>
        <v/>
      </c>
      <c r="M9791">
        <f>VLOOKUP(F9791,Products!A:D,4,FALSE)*I9791</f>
        <v/>
      </c>
      <c r="N9791">
        <f>L9791-M9791</f>
        <v/>
      </c>
    </row>
    <row r="9792">
      <c r="A9792" t="inlineStr">
        <is>
          <t>T1009790</t>
        </is>
      </c>
      <c r="B9792" t="inlineStr">
        <is>
          <t>2024-09-06</t>
        </is>
      </c>
      <c r="C9792" t="inlineStr">
        <is>
          <t>S006</t>
        </is>
      </c>
      <c r="D9792" t="inlineStr">
        <is>
          <t>Store_006</t>
        </is>
      </c>
      <c r="E9792" t="inlineStr">
        <is>
          <t>East</t>
        </is>
      </c>
      <c r="F9792" t="inlineStr">
        <is>
          <t>P0077</t>
        </is>
      </c>
      <c r="G9792" t="inlineStr">
        <is>
          <t>Prod_0077</t>
        </is>
      </c>
      <c r="H9792" t="inlineStr">
        <is>
          <t>Beverages</t>
        </is>
      </c>
      <c r="I9792" t="n">
        <v>9</v>
      </c>
      <c r="J9792" t="n">
        <v>49.07</v>
      </c>
      <c r="K9792" t="n">
        <v>0</v>
      </c>
      <c r="L9792">
        <f>I9792*J9792*(1-K9792)</f>
        <v/>
      </c>
      <c r="M9792">
        <f>VLOOKUP(F9792,Products!A:D,4,FALSE)*I9792</f>
        <v/>
      </c>
      <c r="N9792">
        <f>L9792-M9792</f>
        <v/>
      </c>
    </row>
    <row r="9793">
      <c r="A9793" t="inlineStr">
        <is>
          <t>T1009791</t>
        </is>
      </c>
      <c r="B9793" t="inlineStr">
        <is>
          <t>2023-01-21</t>
        </is>
      </c>
      <c r="C9793" t="inlineStr">
        <is>
          <t>S006</t>
        </is>
      </c>
      <c r="D9793" t="inlineStr">
        <is>
          <t>Store_006</t>
        </is>
      </c>
      <c r="E9793" t="inlineStr">
        <is>
          <t>East</t>
        </is>
      </c>
      <c r="F9793" t="inlineStr">
        <is>
          <t>P0126</t>
        </is>
      </c>
      <c r="G9793" t="inlineStr">
        <is>
          <t>Prod_0126</t>
        </is>
      </c>
      <c r="H9793" t="inlineStr">
        <is>
          <t>Toys</t>
        </is>
      </c>
      <c r="I9793" t="n">
        <v>9</v>
      </c>
      <c r="J9793" t="n">
        <v>306.88</v>
      </c>
      <c r="K9793" t="n">
        <v>0.1</v>
      </c>
      <c r="L9793">
        <f>I9793*J9793*(1-K9793)</f>
        <v/>
      </c>
      <c r="M9793">
        <f>VLOOKUP(F9793,Products!A:D,4,FALSE)*I9793</f>
        <v/>
      </c>
      <c r="N9793">
        <f>L9793-M9793</f>
        <v/>
      </c>
    </row>
    <row r="9794">
      <c r="A9794" t="inlineStr">
        <is>
          <t>T1009792</t>
        </is>
      </c>
      <c r="B9794" t="inlineStr">
        <is>
          <t>2023-08-07</t>
        </is>
      </c>
      <c r="C9794" t="inlineStr">
        <is>
          <t>S020</t>
        </is>
      </c>
      <c r="D9794" t="inlineStr">
        <is>
          <t>Store_020</t>
        </is>
      </c>
      <c r="E9794" t="inlineStr">
        <is>
          <t>West</t>
        </is>
      </c>
      <c r="F9794" t="inlineStr">
        <is>
          <t>P0125</t>
        </is>
      </c>
      <c r="G9794" t="inlineStr">
        <is>
          <t>Prod_0125</t>
        </is>
      </c>
      <c r="H9794" t="inlineStr">
        <is>
          <t>Toys</t>
        </is>
      </c>
      <c r="I9794" t="n">
        <v>1</v>
      </c>
      <c r="J9794" t="n">
        <v>223.85</v>
      </c>
      <c r="K9794" t="n">
        <v>0.15</v>
      </c>
      <c r="L9794">
        <f>I9794*J9794*(1-K9794)</f>
        <v/>
      </c>
      <c r="M9794">
        <f>VLOOKUP(F9794,Products!A:D,4,FALSE)*I9794</f>
        <v/>
      </c>
      <c r="N9794">
        <f>L9794-M9794</f>
        <v/>
      </c>
    </row>
    <row r="9795">
      <c r="A9795" t="inlineStr">
        <is>
          <t>T1009793</t>
        </is>
      </c>
      <c r="B9795" t="inlineStr">
        <is>
          <t>2025-03-05</t>
        </is>
      </c>
      <c r="C9795" t="inlineStr">
        <is>
          <t>S026</t>
        </is>
      </c>
      <c r="D9795" t="inlineStr">
        <is>
          <t>Store_026</t>
        </is>
      </c>
      <c r="E9795" t="inlineStr">
        <is>
          <t>North</t>
        </is>
      </c>
      <c r="F9795" t="inlineStr">
        <is>
          <t>P0007</t>
        </is>
      </c>
      <c r="G9795" t="inlineStr">
        <is>
          <t>Prod_0007</t>
        </is>
      </c>
      <c r="H9795" t="inlineStr">
        <is>
          <t>Food</t>
        </is>
      </c>
      <c r="I9795" t="n">
        <v>5</v>
      </c>
      <c r="J9795" t="n">
        <v>124</v>
      </c>
      <c r="K9795" t="n">
        <v>0</v>
      </c>
      <c r="L9795">
        <f>I9795*J9795*(1-K9795)</f>
        <v/>
      </c>
      <c r="M9795">
        <f>VLOOKUP(F9795,Products!A:D,4,FALSE)*I9795</f>
        <v/>
      </c>
      <c r="N9795">
        <f>L9795-M9795</f>
        <v/>
      </c>
    </row>
    <row r="9796">
      <c r="A9796" t="inlineStr">
        <is>
          <t>T1009794</t>
        </is>
      </c>
      <c r="B9796" t="inlineStr">
        <is>
          <t>2023-01-25</t>
        </is>
      </c>
      <c r="C9796" t="inlineStr">
        <is>
          <t>S015</t>
        </is>
      </c>
      <c r="D9796" t="inlineStr">
        <is>
          <t>Store_015</t>
        </is>
      </c>
      <c r="E9796" t="inlineStr">
        <is>
          <t>North</t>
        </is>
      </c>
      <c r="F9796" t="inlineStr">
        <is>
          <t>P0173</t>
        </is>
      </c>
      <c r="G9796" t="inlineStr">
        <is>
          <t>Prod_0173</t>
        </is>
      </c>
      <c r="H9796" t="inlineStr">
        <is>
          <t>Toys</t>
        </is>
      </c>
      <c r="I9796" t="n">
        <v>7</v>
      </c>
      <c r="J9796" t="n">
        <v>1028.05</v>
      </c>
      <c r="K9796" t="n">
        <v>0.05</v>
      </c>
      <c r="L9796">
        <f>I9796*J9796*(1-K9796)</f>
        <v/>
      </c>
      <c r="M9796">
        <f>VLOOKUP(F9796,Products!A:D,4,FALSE)*I9796</f>
        <v/>
      </c>
      <c r="N9796">
        <f>L9796-M9796</f>
        <v/>
      </c>
    </row>
    <row r="9797">
      <c r="A9797" t="inlineStr">
        <is>
          <t>T1009795</t>
        </is>
      </c>
      <c r="B9797" t="inlineStr">
        <is>
          <t>2023-07-04</t>
        </is>
      </c>
      <c r="C9797" t="inlineStr">
        <is>
          <t>S010</t>
        </is>
      </c>
      <c r="D9797" t="inlineStr">
        <is>
          <t>Store_010</t>
        </is>
      </c>
      <c r="E9797" t="inlineStr">
        <is>
          <t>North</t>
        </is>
      </c>
      <c r="F9797" t="inlineStr">
        <is>
          <t>P0023</t>
        </is>
      </c>
      <c r="G9797" t="inlineStr">
        <is>
          <t>Prod_0023</t>
        </is>
      </c>
      <c r="H9797" t="inlineStr">
        <is>
          <t>Stationery</t>
        </is>
      </c>
      <c r="I9797" t="n">
        <v>1</v>
      </c>
      <c r="J9797" t="n">
        <v>140.82</v>
      </c>
      <c r="K9797" t="n">
        <v>0</v>
      </c>
      <c r="L9797">
        <f>I9797*J9797*(1-K9797)</f>
        <v/>
      </c>
      <c r="M9797">
        <f>VLOOKUP(F9797,Products!A:D,4,FALSE)*I9797</f>
        <v/>
      </c>
      <c r="N9797">
        <f>L9797-M9797</f>
        <v/>
      </c>
    </row>
    <row r="9798">
      <c r="A9798" t="inlineStr">
        <is>
          <t>T1009796</t>
        </is>
      </c>
      <c r="B9798" t="inlineStr">
        <is>
          <t>2024-10-11</t>
        </is>
      </c>
      <c r="C9798" t="inlineStr">
        <is>
          <t>S030</t>
        </is>
      </c>
      <c r="D9798" t="inlineStr">
        <is>
          <t>Store_030</t>
        </is>
      </c>
      <c r="E9798" t="inlineStr">
        <is>
          <t>North</t>
        </is>
      </c>
      <c r="F9798" t="inlineStr">
        <is>
          <t>P0139</t>
        </is>
      </c>
      <c r="G9798" t="inlineStr">
        <is>
          <t>Prod_0139</t>
        </is>
      </c>
      <c r="H9798" t="inlineStr">
        <is>
          <t>Clothing</t>
        </is>
      </c>
      <c r="I9798" t="n">
        <v>3</v>
      </c>
      <c r="J9798" t="n">
        <v>540.09</v>
      </c>
      <c r="K9798" t="n">
        <v>0</v>
      </c>
      <c r="L9798">
        <f>I9798*J9798*(1-K9798)</f>
        <v/>
      </c>
      <c r="M9798">
        <f>VLOOKUP(F9798,Products!A:D,4,FALSE)*I9798</f>
        <v/>
      </c>
      <c r="N9798">
        <f>L9798-M9798</f>
        <v/>
      </c>
    </row>
    <row r="9799">
      <c r="A9799" t="inlineStr">
        <is>
          <t>T1009797</t>
        </is>
      </c>
      <c r="B9799" t="inlineStr">
        <is>
          <t>2025-03-06</t>
        </is>
      </c>
      <c r="C9799" t="inlineStr">
        <is>
          <t>S027</t>
        </is>
      </c>
      <c r="D9799" t="inlineStr">
        <is>
          <t>Store_027</t>
        </is>
      </c>
      <c r="E9799" t="inlineStr">
        <is>
          <t>South</t>
        </is>
      </c>
      <c r="F9799" t="inlineStr">
        <is>
          <t>P0098</t>
        </is>
      </c>
      <c r="G9799" t="inlineStr">
        <is>
          <t>Prod_0098</t>
        </is>
      </c>
      <c r="H9799" t="inlineStr">
        <is>
          <t>Clothing</t>
        </is>
      </c>
      <c r="I9799" t="n">
        <v>7</v>
      </c>
      <c r="J9799" t="n">
        <v>513.47</v>
      </c>
      <c r="K9799" t="n">
        <v>0</v>
      </c>
      <c r="L9799">
        <f>I9799*J9799*(1-K9799)</f>
        <v/>
      </c>
      <c r="M9799">
        <f>VLOOKUP(F9799,Products!A:D,4,FALSE)*I9799</f>
        <v/>
      </c>
      <c r="N9799">
        <f>L9799-M9799</f>
        <v/>
      </c>
    </row>
    <row r="9800">
      <c r="A9800" t="inlineStr">
        <is>
          <t>T1009798</t>
        </is>
      </c>
      <c r="B9800" t="inlineStr">
        <is>
          <t>2024-02-16</t>
        </is>
      </c>
      <c r="C9800" t="inlineStr">
        <is>
          <t>S039</t>
        </is>
      </c>
      <c r="D9800" t="inlineStr">
        <is>
          <t>Store_039</t>
        </is>
      </c>
      <c r="E9800" t="inlineStr">
        <is>
          <t>North</t>
        </is>
      </c>
      <c r="F9800" t="inlineStr">
        <is>
          <t>P0102</t>
        </is>
      </c>
      <c r="G9800" t="inlineStr">
        <is>
          <t>Prod_0102</t>
        </is>
      </c>
      <c r="H9800" t="inlineStr">
        <is>
          <t>Food</t>
        </is>
      </c>
      <c r="I9800" t="n">
        <v>1</v>
      </c>
      <c r="J9800" t="n">
        <v>536.7</v>
      </c>
      <c r="K9800" t="n">
        <v>0.1</v>
      </c>
      <c r="L9800">
        <f>I9800*J9800*(1-K9800)</f>
        <v/>
      </c>
      <c r="M9800">
        <f>VLOOKUP(F9800,Products!A:D,4,FALSE)*I9800</f>
        <v/>
      </c>
      <c r="N9800">
        <f>L9800-M9800</f>
        <v/>
      </c>
    </row>
    <row r="9801">
      <c r="A9801" t="inlineStr">
        <is>
          <t>T1009799</t>
        </is>
      </c>
      <c r="B9801" t="inlineStr">
        <is>
          <t>2025-09-05</t>
        </is>
      </c>
      <c r="C9801" t="inlineStr">
        <is>
          <t>S041</t>
        </is>
      </c>
      <c r="D9801" t="inlineStr">
        <is>
          <t>Store_041</t>
        </is>
      </c>
      <c r="E9801" t="inlineStr">
        <is>
          <t>East</t>
        </is>
      </c>
      <c r="F9801" t="inlineStr">
        <is>
          <t>P0129</t>
        </is>
      </c>
      <c r="G9801" t="inlineStr">
        <is>
          <t>Prod_0129</t>
        </is>
      </c>
      <c r="H9801" t="inlineStr">
        <is>
          <t>Stationery</t>
        </is>
      </c>
      <c r="I9801" t="n">
        <v>6</v>
      </c>
      <c r="J9801" t="n">
        <v>794.09</v>
      </c>
      <c r="K9801" t="n">
        <v>0.2</v>
      </c>
      <c r="L9801">
        <f>I9801*J9801*(1-K9801)</f>
        <v/>
      </c>
      <c r="M9801">
        <f>VLOOKUP(F9801,Products!A:D,4,FALSE)*I9801</f>
        <v/>
      </c>
      <c r="N9801">
        <f>L9801-M9801</f>
        <v/>
      </c>
    </row>
    <row r="9802">
      <c r="A9802" t="inlineStr">
        <is>
          <t>T1009800</t>
        </is>
      </c>
      <c r="B9802" t="inlineStr">
        <is>
          <t>2025-01-12</t>
        </is>
      </c>
      <c r="C9802" t="inlineStr">
        <is>
          <t>S035</t>
        </is>
      </c>
      <c r="D9802" t="inlineStr">
        <is>
          <t>Store_035</t>
        </is>
      </c>
      <c r="E9802" t="inlineStr">
        <is>
          <t>Central</t>
        </is>
      </c>
      <c r="F9802" t="inlineStr">
        <is>
          <t>P0022</t>
        </is>
      </c>
      <c r="G9802" t="inlineStr">
        <is>
          <t>Prod_0022</t>
        </is>
      </c>
      <c r="H9802" t="inlineStr">
        <is>
          <t>Beverages</t>
        </is>
      </c>
      <c r="I9802" t="n">
        <v>1</v>
      </c>
      <c r="J9802" t="n">
        <v>195.27</v>
      </c>
      <c r="K9802" t="n">
        <v>0.1</v>
      </c>
      <c r="L9802">
        <f>I9802*J9802*(1-K9802)</f>
        <v/>
      </c>
      <c r="M9802">
        <f>VLOOKUP(F9802,Products!A:D,4,FALSE)*I9802</f>
        <v/>
      </c>
      <c r="N9802">
        <f>L9802-M9802</f>
        <v/>
      </c>
    </row>
    <row r="9803">
      <c r="A9803" t="inlineStr">
        <is>
          <t>T1009801</t>
        </is>
      </c>
      <c r="B9803" t="inlineStr">
        <is>
          <t>2025-06-11</t>
        </is>
      </c>
      <c r="C9803" t="inlineStr">
        <is>
          <t>S017</t>
        </is>
      </c>
      <c r="D9803" t="inlineStr">
        <is>
          <t>Store_017</t>
        </is>
      </c>
      <c r="E9803" t="inlineStr">
        <is>
          <t>South</t>
        </is>
      </c>
      <c r="F9803" t="inlineStr">
        <is>
          <t>P0021</t>
        </is>
      </c>
      <c r="G9803" t="inlineStr">
        <is>
          <t>Prod_0021</t>
        </is>
      </c>
      <c r="H9803" t="inlineStr">
        <is>
          <t>Household</t>
        </is>
      </c>
      <c r="I9803" t="n">
        <v>6</v>
      </c>
      <c r="J9803" t="n">
        <v>138.71</v>
      </c>
      <c r="K9803" t="n">
        <v>0</v>
      </c>
      <c r="L9803">
        <f>I9803*J9803*(1-K9803)</f>
        <v/>
      </c>
      <c r="M9803">
        <f>VLOOKUP(F9803,Products!A:D,4,FALSE)*I9803</f>
        <v/>
      </c>
      <c r="N9803">
        <f>L9803-M9803</f>
        <v/>
      </c>
    </row>
    <row r="9804">
      <c r="A9804" t="inlineStr">
        <is>
          <t>T1009802</t>
        </is>
      </c>
      <c r="B9804" t="inlineStr">
        <is>
          <t>2025-05-10</t>
        </is>
      </c>
      <c r="C9804" t="inlineStr">
        <is>
          <t>S031</t>
        </is>
      </c>
      <c r="D9804" t="inlineStr">
        <is>
          <t>Store_031</t>
        </is>
      </c>
      <c r="E9804" t="inlineStr">
        <is>
          <t>Central</t>
        </is>
      </c>
      <c r="F9804" t="inlineStr">
        <is>
          <t>P0140</t>
        </is>
      </c>
      <c r="G9804" t="inlineStr">
        <is>
          <t>Prod_0140</t>
        </is>
      </c>
      <c r="H9804" t="inlineStr">
        <is>
          <t>Food</t>
        </is>
      </c>
      <c r="I9804" t="n">
        <v>7</v>
      </c>
      <c r="J9804" t="n">
        <v>759.4</v>
      </c>
      <c r="K9804" t="n">
        <v>0</v>
      </c>
      <c r="L9804">
        <f>I9804*J9804*(1-K9804)</f>
        <v/>
      </c>
      <c r="M9804">
        <f>VLOOKUP(F9804,Products!A:D,4,FALSE)*I9804</f>
        <v/>
      </c>
      <c r="N9804">
        <f>L9804-M9804</f>
        <v/>
      </c>
    </row>
    <row r="9805">
      <c r="A9805" t="inlineStr">
        <is>
          <t>T1009803</t>
        </is>
      </c>
      <c r="B9805" t="inlineStr">
        <is>
          <t>2024-12-10</t>
        </is>
      </c>
      <c r="C9805" t="inlineStr">
        <is>
          <t>S037</t>
        </is>
      </c>
      <c r="D9805" t="inlineStr">
        <is>
          <t>Store_037</t>
        </is>
      </c>
      <c r="E9805" t="inlineStr">
        <is>
          <t>East</t>
        </is>
      </c>
      <c r="F9805" t="inlineStr">
        <is>
          <t>P0121</t>
        </is>
      </c>
      <c r="G9805" t="inlineStr">
        <is>
          <t>Prod_0121</t>
        </is>
      </c>
      <c r="H9805" t="inlineStr">
        <is>
          <t>Clothing</t>
        </is>
      </c>
      <c r="I9805" t="n">
        <v>3</v>
      </c>
      <c r="J9805" t="n">
        <v>1000.82</v>
      </c>
      <c r="K9805" t="n">
        <v>0</v>
      </c>
      <c r="L9805">
        <f>I9805*J9805*(1-K9805)</f>
        <v/>
      </c>
      <c r="M9805">
        <f>VLOOKUP(F9805,Products!A:D,4,FALSE)*I9805</f>
        <v/>
      </c>
      <c r="N9805">
        <f>L9805-M9805</f>
        <v/>
      </c>
    </row>
    <row r="9806">
      <c r="A9806" t="inlineStr">
        <is>
          <t>T1009804</t>
        </is>
      </c>
      <c r="B9806" t="inlineStr">
        <is>
          <t>2023-10-05</t>
        </is>
      </c>
      <c r="C9806" t="inlineStr">
        <is>
          <t>S031</t>
        </is>
      </c>
      <c r="D9806" t="inlineStr">
        <is>
          <t>Store_031</t>
        </is>
      </c>
      <c r="E9806" t="inlineStr">
        <is>
          <t>Central</t>
        </is>
      </c>
      <c r="F9806" t="inlineStr">
        <is>
          <t>P0063</t>
        </is>
      </c>
      <c r="G9806" t="inlineStr">
        <is>
          <t>Prod_0063</t>
        </is>
      </c>
      <c r="H9806" t="inlineStr">
        <is>
          <t>Clothing</t>
        </is>
      </c>
      <c r="I9806" t="n">
        <v>5</v>
      </c>
      <c r="J9806" t="n">
        <v>303.15</v>
      </c>
      <c r="K9806" t="n">
        <v>0.1</v>
      </c>
      <c r="L9806">
        <f>I9806*J9806*(1-K9806)</f>
        <v/>
      </c>
      <c r="M9806">
        <f>VLOOKUP(F9806,Products!A:D,4,FALSE)*I9806</f>
        <v/>
      </c>
      <c r="N9806">
        <f>L9806-M9806</f>
        <v/>
      </c>
    </row>
    <row r="9807">
      <c r="A9807" t="inlineStr">
        <is>
          <t>T1009805</t>
        </is>
      </c>
      <c r="B9807" t="inlineStr">
        <is>
          <t>2023-04-30</t>
        </is>
      </c>
      <c r="C9807" t="inlineStr">
        <is>
          <t>S031</t>
        </is>
      </c>
      <c r="D9807" t="inlineStr">
        <is>
          <t>Store_031</t>
        </is>
      </c>
      <c r="E9807" t="inlineStr">
        <is>
          <t>Central</t>
        </is>
      </c>
      <c r="F9807" t="inlineStr">
        <is>
          <t>P0026</t>
        </is>
      </c>
      <c r="G9807" t="inlineStr">
        <is>
          <t>Prod_0026</t>
        </is>
      </c>
      <c r="H9807" t="inlineStr">
        <is>
          <t>Beverages</t>
        </is>
      </c>
      <c r="I9807" t="n">
        <v>1</v>
      </c>
      <c r="J9807" t="n">
        <v>843.85</v>
      </c>
      <c r="K9807" t="n">
        <v>0.05</v>
      </c>
      <c r="L9807">
        <f>I9807*J9807*(1-K9807)</f>
        <v/>
      </c>
      <c r="M9807">
        <f>VLOOKUP(F9807,Products!A:D,4,FALSE)*I9807</f>
        <v/>
      </c>
      <c r="N9807">
        <f>L9807-M9807</f>
        <v/>
      </c>
    </row>
    <row r="9808">
      <c r="A9808" t="inlineStr">
        <is>
          <t>T1009806</t>
        </is>
      </c>
      <c r="B9808" t="inlineStr">
        <is>
          <t>2023-03-30</t>
        </is>
      </c>
      <c r="C9808" t="inlineStr">
        <is>
          <t>S019</t>
        </is>
      </c>
      <c r="D9808" t="inlineStr">
        <is>
          <t>Store_019</t>
        </is>
      </c>
      <c r="E9808" t="inlineStr">
        <is>
          <t>East</t>
        </is>
      </c>
      <c r="F9808" t="inlineStr">
        <is>
          <t>P0045</t>
        </is>
      </c>
      <c r="G9808" t="inlineStr">
        <is>
          <t>Prod_0045</t>
        </is>
      </c>
      <c r="H9808" t="inlineStr">
        <is>
          <t>Toys</t>
        </is>
      </c>
      <c r="I9808" t="n">
        <v>4</v>
      </c>
      <c r="J9808" t="n">
        <v>165.7</v>
      </c>
      <c r="K9808" t="n">
        <v>0.05</v>
      </c>
      <c r="L9808">
        <f>I9808*J9808*(1-K9808)</f>
        <v/>
      </c>
      <c r="M9808">
        <f>VLOOKUP(F9808,Products!A:D,4,FALSE)*I9808</f>
        <v/>
      </c>
      <c r="N9808">
        <f>L9808-M9808</f>
        <v/>
      </c>
    </row>
    <row r="9809">
      <c r="A9809" t="inlineStr">
        <is>
          <t>T1009807</t>
        </is>
      </c>
      <c r="B9809" t="inlineStr">
        <is>
          <t>2025-01-05</t>
        </is>
      </c>
      <c r="C9809" t="inlineStr">
        <is>
          <t>S045</t>
        </is>
      </c>
      <c r="D9809" t="inlineStr">
        <is>
          <t>Store_045</t>
        </is>
      </c>
      <c r="E9809" t="inlineStr">
        <is>
          <t>East</t>
        </is>
      </c>
      <c r="F9809" t="inlineStr">
        <is>
          <t>P0131</t>
        </is>
      </c>
      <c r="G9809" t="inlineStr">
        <is>
          <t>Prod_0131</t>
        </is>
      </c>
      <c r="H9809" t="inlineStr">
        <is>
          <t>Beverages</t>
        </is>
      </c>
      <c r="I9809" t="n">
        <v>3</v>
      </c>
      <c r="J9809" t="n">
        <v>324.45</v>
      </c>
      <c r="K9809" t="n">
        <v>0.15</v>
      </c>
      <c r="L9809">
        <f>I9809*J9809*(1-K9809)</f>
        <v/>
      </c>
      <c r="M9809">
        <f>VLOOKUP(F9809,Products!A:D,4,FALSE)*I9809</f>
        <v/>
      </c>
      <c r="N9809">
        <f>L9809-M9809</f>
        <v/>
      </c>
    </row>
    <row r="9810">
      <c r="A9810" t="inlineStr">
        <is>
          <t>T1009808</t>
        </is>
      </c>
      <c r="B9810" t="inlineStr">
        <is>
          <t>2024-06-03</t>
        </is>
      </c>
      <c r="C9810" t="inlineStr">
        <is>
          <t>S027</t>
        </is>
      </c>
      <c r="D9810" t="inlineStr">
        <is>
          <t>Store_027</t>
        </is>
      </c>
      <c r="E9810" t="inlineStr">
        <is>
          <t>South</t>
        </is>
      </c>
      <c r="F9810" t="inlineStr">
        <is>
          <t>P0036</t>
        </is>
      </c>
      <c r="G9810" t="inlineStr">
        <is>
          <t>Prod_0036</t>
        </is>
      </c>
      <c r="H9810" t="inlineStr">
        <is>
          <t>Clothing</t>
        </is>
      </c>
      <c r="I9810" t="n">
        <v>7</v>
      </c>
      <c r="J9810" t="n">
        <v>506.58</v>
      </c>
      <c r="K9810" t="n">
        <v>0</v>
      </c>
      <c r="L9810">
        <f>I9810*J9810*(1-K9810)</f>
        <v/>
      </c>
      <c r="M9810">
        <f>VLOOKUP(F9810,Products!A:D,4,FALSE)*I9810</f>
        <v/>
      </c>
      <c r="N9810">
        <f>L9810-M9810</f>
        <v/>
      </c>
    </row>
    <row r="9811">
      <c r="A9811" t="inlineStr">
        <is>
          <t>T1009809</t>
        </is>
      </c>
      <c r="B9811" t="inlineStr">
        <is>
          <t>2023-10-12</t>
        </is>
      </c>
      <c r="C9811" t="inlineStr">
        <is>
          <t>S043</t>
        </is>
      </c>
      <c r="D9811" t="inlineStr">
        <is>
          <t>Store_043</t>
        </is>
      </c>
      <c r="E9811" t="inlineStr">
        <is>
          <t>East</t>
        </is>
      </c>
      <c r="F9811" t="inlineStr">
        <is>
          <t>P0185</t>
        </is>
      </c>
      <c r="G9811" t="inlineStr">
        <is>
          <t>Prod_0185</t>
        </is>
      </c>
      <c r="H9811" t="inlineStr">
        <is>
          <t>Food</t>
        </is>
      </c>
      <c r="I9811" t="n">
        <v>4</v>
      </c>
      <c r="J9811" t="n">
        <v>361.21</v>
      </c>
      <c r="K9811" t="n">
        <v>0.1</v>
      </c>
      <c r="L9811">
        <f>I9811*J9811*(1-K9811)</f>
        <v/>
      </c>
      <c r="M9811">
        <f>VLOOKUP(F9811,Products!A:D,4,FALSE)*I9811</f>
        <v/>
      </c>
      <c r="N9811">
        <f>L9811-M9811</f>
        <v/>
      </c>
    </row>
    <row r="9812">
      <c r="A9812" t="inlineStr">
        <is>
          <t>T1009810</t>
        </is>
      </c>
      <c r="B9812" t="inlineStr">
        <is>
          <t>2024-09-14</t>
        </is>
      </c>
      <c r="C9812" t="inlineStr">
        <is>
          <t>S004</t>
        </is>
      </c>
      <c r="D9812" t="inlineStr">
        <is>
          <t>Store_004</t>
        </is>
      </c>
      <c r="E9812" t="inlineStr">
        <is>
          <t>Central</t>
        </is>
      </c>
      <c r="F9812" t="inlineStr">
        <is>
          <t>P0062</t>
        </is>
      </c>
      <c r="G9812" t="inlineStr">
        <is>
          <t>Prod_0062</t>
        </is>
      </c>
      <c r="H9812" t="inlineStr">
        <is>
          <t>Beverages</t>
        </is>
      </c>
      <c r="I9812" t="n">
        <v>7</v>
      </c>
      <c r="J9812" t="n">
        <v>719.1</v>
      </c>
      <c r="K9812" t="n">
        <v>0</v>
      </c>
      <c r="L9812">
        <f>I9812*J9812*(1-K9812)</f>
        <v/>
      </c>
      <c r="M9812">
        <f>VLOOKUP(F9812,Products!A:D,4,FALSE)*I9812</f>
        <v/>
      </c>
      <c r="N9812">
        <f>L9812-M9812</f>
        <v/>
      </c>
    </row>
    <row r="9813">
      <c r="A9813" t="inlineStr">
        <is>
          <t>T1009811</t>
        </is>
      </c>
      <c r="B9813" t="inlineStr">
        <is>
          <t>2025-04-16</t>
        </is>
      </c>
      <c r="C9813" t="inlineStr">
        <is>
          <t>S009</t>
        </is>
      </c>
      <c r="D9813" t="inlineStr">
        <is>
          <t>Store_009</t>
        </is>
      </c>
      <c r="E9813" t="inlineStr">
        <is>
          <t>Central</t>
        </is>
      </c>
      <c r="F9813" t="inlineStr">
        <is>
          <t>P0060</t>
        </is>
      </c>
      <c r="G9813" t="inlineStr">
        <is>
          <t>Prod_0060</t>
        </is>
      </c>
      <c r="H9813" t="inlineStr">
        <is>
          <t>Toys</t>
        </is>
      </c>
      <c r="I9813" t="n">
        <v>8</v>
      </c>
      <c r="J9813" t="n">
        <v>113.71</v>
      </c>
      <c r="K9813" t="n">
        <v>0.1</v>
      </c>
      <c r="L9813">
        <f>I9813*J9813*(1-K9813)</f>
        <v/>
      </c>
      <c r="M9813">
        <f>VLOOKUP(F9813,Products!A:D,4,FALSE)*I9813</f>
        <v/>
      </c>
      <c r="N9813">
        <f>L9813-M9813</f>
        <v/>
      </c>
    </row>
    <row r="9814">
      <c r="A9814" t="inlineStr">
        <is>
          <t>T1009812</t>
        </is>
      </c>
      <c r="B9814" t="inlineStr">
        <is>
          <t>2023-10-28</t>
        </is>
      </c>
      <c r="C9814" t="inlineStr">
        <is>
          <t>S032</t>
        </is>
      </c>
      <c r="D9814" t="inlineStr">
        <is>
          <t>Store_032</t>
        </is>
      </c>
      <c r="E9814" t="inlineStr">
        <is>
          <t>Central</t>
        </is>
      </c>
      <c r="F9814" t="inlineStr">
        <is>
          <t>P0181</t>
        </is>
      </c>
      <c r="G9814" t="inlineStr">
        <is>
          <t>Prod_0181</t>
        </is>
      </c>
      <c r="H9814" t="inlineStr">
        <is>
          <t>Electronics</t>
        </is>
      </c>
      <c r="I9814" t="n">
        <v>6</v>
      </c>
      <c r="J9814" t="n">
        <v>751.05</v>
      </c>
      <c r="K9814" t="n">
        <v>0</v>
      </c>
      <c r="L9814">
        <f>I9814*J9814*(1-K9814)</f>
        <v/>
      </c>
      <c r="M9814">
        <f>VLOOKUP(F9814,Products!A:D,4,FALSE)*I9814</f>
        <v/>
      </c>
      <c r="N9814">
        <f>L9814-M9814</f>
        <v/>
      </c>
    </row>
    <row r="9815">
      <c r="A9815" t="inlineStr">
        <is>
          <t>T1009813</t>
        </is>
      </c>
      <c r="B9815" t="inlineStr">
        <is>
          <t>2025-04-20</t>
        </is>
      </c>
      <c r="C9815" t="inlineStr">
        <is>
          <t>S016</t>
        </is>
      </c>
      <c r="D9815" t="inlineStr">
        <is>
          <t>Store_016</t>
        </is>
      </c>
      <c r="E9815" t="inlineStr">
        <is>
          <t>West</t>
        </is>
      </c>
      <c r="F9815" t="inlineStr">
        <is>
          <t>P0097</t>
        </is>
      </c>
      <c r="G9815" t="inlineStr">
        <is>
          <t>Prod_0097</t>
        </is>
      </c>
      <c r="H9815" t="inlineStr">
        <is>
          <t>Clothing</t>
        </is>
      </c>
      <c r="I9815" t="n">
        <v>9</v>
      </c>
      <c r="J9815" t="n">
        <v>251.2</v>
      </c>
      <c r="K9815" t="n">
        <v>0.1</v>
      </c>
      <c r="L9815">
        <f>I9815*J9815*(1-K9815)</f>
        <v/>
      </c>
      <c r="M9815">
        <f>VLOOKUP(F9815,Products!A:D,4,FALSE)*I9815</f>
        <v/>
      </c>
      <c r="N9815">
        <f>L9815-M9815</f>
        <v/>
      </c>
    </row>
    <row r="9816">
      <c r="A9816" t="inlineStr">
        <is>
          <t>T1009814</t>
        </is>
      </c>
      <c r="B9816" t="inlineStr">
        <is>
          <t>2025-09-11</t>
        </is>
      </c>
      <c r="C9816" t="inlineStr">
        <is>
          <t>S005</t>
        </is>
      </c>
      <c r="D9816" t="inlineStr">
        <is>
          <t>Store_005</t>
        </is>
      </c>
      <c r="E9816" t="inlineStr">
        <is>
          <t>Central</t>
        </is>
      </c>
      <c r="F9816" t="inlineStr">
        <is>
          <t>P0069</t>
        </is>
      </c>
      <c r="G9816" t="inlineStr">
        <is>
          <t>Prod_0069</t>
        </is>
      </c>
      <c r="H9816" t="inlineStr">
        <is>
          <t>Household</t>
        </is>
      </c>
      <c r="I9816" t="n">
        <v>1</v>
      </c>
      <c r="J9816" t="n">
        <v>257.37</v>
      </c>
      <c r="K9816" t="n">
        <v>0.15</v>
      </c>
      <c r="L9816">
        <f>I9816*J9816*(1-K9816)</f>
        <v/>
      </c>
      <c r="M9816">
        <f>VLOOKUP(F9816,Products!A:D,4,FALSE)*I9816</f>
        <v/>
      </c>
      <c r="N9816">
        <f>L9816-M9816</f>
        <v/>
      </c>
    </row>
    <row r="9817">
      <c r="A9817" t="inlineStr">
        <is>
          <t>T1009815</t>
        </is>
      </c>
      <c r="B9817" t="inlineStr">
        <is>
          <t>2025-07-25</t>
        </is>
      </c>
      <c r="C9817" t="inlineStr">
        <is>
          <t>S019</t>
        </is>
      </c>
      <c r="D9817" t="inlineStr">
        <is>
          <t>Store_019</t>
        </is>
      </c>
      <c r="E9817" t="inlineStr">
        <is>
          <t>East</t>
        </is>
      </c>
      <c r="F9817" t="inlineStr">
        <is>
          <t>P0026</t>
        </is>
      </c>
      <c r="G9817" t="inlineStr">
        <is>
          <t>Prod_0026</t>
        </is>
      </c>
      <c r="H9817" t="inlineStr">
        <is>
          <t>Beverages</t>
        </is>
      </c>
      <c r="I9817" t="n">
        <v>2</v>
      </c>
      <c r="J9817" t="n">
        <v>988.91</v>
      </c>
      <c r="K9817" t="n">
        <v>0</v>
      </c>
      <c r="L9817">
        <f>I9817*J9817*(1-K9817)</f>
        <v/>
      </c>
      <c r="M9817">
        <f>VLOOKUP(F9817,Products!A:D,4,FALSE)*I9817</f>
        <v/>
      </c>
      <c r="N9817">
        <f>L9817-M9817</f>
        <v/>
      </c>
    </row>
    <row r="9818">
      <c r="A9818" t="inlineStr">
        <is>
          <t>T1009816</t>
        </is>
      </c>
      <c r="B9818" t="inlineStr">
        <is>
          <t>2023-02-13</t>
        </is>
      </c>
      <c r="C9818" t="inlineStr">
        <is>
          <t>S018</t>
        </is>
      </c>
      <c r="D9818" t="inlineStr">
        <is>
          <t>Store_018</t>
        </is>
      </c>
      <c r="E9818" t="inlineStr">
        <is>
          <t>South</t>
        </is>
      </c>
      <c r="F9818" t="inlineStr">
        <is>
          <t>P0080</t>
        </is>
      </c>
      <c r="G9818" t="inlineStr">
        <is>
          <t>Prod_0080</t>
        </is>
      </c>
      <c r="H9818" t="inlineStr">
        <is>
          <t>Clothing</t>
        </is>
      </c>
      <c r="I9818" t="n">
        <v>1</v>
      </c>
      <c r="J9818" t="n">
        <v>537.9299999999999</v>
      </c>
      <c r="K9818" t="n">
        <v>0</v>
      </c>
      <c r="L9818">
        <f>I9818*J9818*(1-K9818)</f>
        <v/>
      </c>
      <c r="M9818">
        <f>VLOOKUP(F9818,Products!A:D,4,FALSE)*I9818</f>
        <v/>
      </c>
      <c r="N9818">
        <f>L9818-M9818</f>
        <v/>
      </c>
    </row>
    <row r="9819">
      <c r="A9819" t="inlineStr">
        <is>
          <t>T1009817</t>
        </is>
      </c>
      <c r="B9819" t="inlineStr">
        <is>
          <t>2023-07-16</t>
        </is>
      </c>
      <c r="C9819" t="inlineStr">
        <is>
          <t>S010</t>
        </is>
      </c>
      <c r="D9819" t="inlineStr">
        <is>
          <t>Store_010</t>
        </is>
      </c>
      <c r="E9819" t="inlineStr">
        <is>
          <t>North</t>
        </is>
      </c>
      <c r="F9819" t="inlineStr">
        <is>
          <t>P0118</t>
        </is>
      </c>
      <c r="G9819" t="inlineStr">
        <is>
          <t>Prod_0118</t>
        </is>
      </c>
      <c r="H9819" t="inlineStr">
        <is>
          <t>Toys</t>
        </is>
      </c>
      <c r="I9819" t="n">
        <v>8</v>
      </c>
      <c r="J9819" t="n">
        <v>764.26</v>
      </c>
      <c r="K9819" t="n">
        <v>0.05</v>
      </c>
      <c r="L9819">
        <f>I9819*J9819*(1-K9819)</f>
        <v/>
      </c>
      <c r="M9819">
        <f>VLOOKUP(F9819,Products!A:D,4,FALSE)*I9819</f>
        <v/>
      </c>
      <c r="N9819">
        <f>L9819-M9819</f>
        <v/>
      </c>
    </row>
    <row r="9820">
      <c r="A9820" t="inlineStr">
        <is>
          <t>T1009818</t>
        </is>
      </c>
      <c r="B9820" t="inlineStr">
        <is>
          <t>2023-02-04</t>
        </is>
      </c>
      <c r="C9820" t="inlineStr">
        <is>
          <t>S033</t>
        </is>
      </c>
      <c r="D9820" t="inlineStr">
        <is>
          <t>Store_033</t>
        </is>
      </c>
      <c r="E9820" t="inlineStr">
        <is>
          <t>North</t>
        </is>
      </c>
      <c r="F9820" t="inlineStr">
        <is>
          <t>P0039</t>
        </is>
      </c>
      <c r="G9820" t="inlineStr">
        <is>
          <t>Prod_0039</t>
        </is>
      </c>
      <c r="H9820" t="inlineStr">
        <is>
          <t>Household</t>
        </is>
      </c>
      <c r="I9820" t="n">
        <v>5</v>
      </c>
      <c r="J9820" t="n">
        <v>291.78</v>
      </c>
      <c r="K9820" t="n">
        <v>0.2</v>
      </c>
      <c r="L9820">
        <f>I9820*J9820*(1-K9820)</f>
        <v/>
      </c>
      <c r="M9820">
        <f>VLOOKUP(F9820,Products!A:D,4,FALSE)*I9820</f>
        <v/>
      </c>
      <c r="N9820">
        <f>L9820-M9820</f>
        <v/>
      </c>
    </row>
    <row r="9821">
      <c r="A9821" t="inlineStr">
        <is>
          <t>T1009819</t>
        </is>
      </c>
      <c r="B9821" t="inlineStr">
        <is>
          <t>2025-02-07</t>
        </is>
      </c>
      <c r="C9821" t="inlineStr">
        <is>
          <t>S008</t>
        </is>
      </c>
      <c r="D9821" t="inlineStr">
        <is>
          <t>Store_008</t>
        </is>
      </c>
      <c r="E9821" t="inlineStr">
        <is>
          <t>East</t>
        </is>
      </c>
      <c r="F9821" t="inlineStr">
        <is>
          <t>P0065</t>
        </is>
      </c>
      <c r="G9821" t="inlineStr">
        <is>
          <t>Prod_0065</t>
        </is>
      </c>
      <c r="H9821" t="inlineStr">
        <is>
          <t>Beverages</t>
        </is>
      </c>
      <c r="I9821" t="n">
        <v>3</v>
      </c>
      <c r="J9821" t="n">
        <v>222.25</v>
      </c>
      <c r="K9821" t="n">
        <v>0</v>
      </c>
      <c r="L9821">
        <f>I9821*J9821*(1-K9821)</f>
        <v/>
      </c>
      <c r="M9821">
        <f>VLOOKUP(F9821,Products!A:D,4,FALSE)*I9821</f>
        <v/>
      </c>
      <c r="N9821">
        <f>L9821-M9821</f>
        <v/>
      </c>
    </row>
    <row r="9822">
      <c r="A9822" t="inlineStr">
        <is>
          <t>T1009820</t>
        </is>
      </c>
      <c r="B9822" t="inlineStr">
        <is>
          <t>2025-07-30</t>
        </is>
      </c>
      <c r="C9822" t="inlineStr">
        <is>
          <t>S038</t>
        </is>
      </c>
      <c r="D9822" t="inlineStr">
        <is>
          <t>Store_038</t>
        </is>
      </c>
      <c r="E9822" t="inlineStr">
        <is>
          <t>East</t>
        </is>
      </c>
      <c r="F9822" t="inlineStr">
        <is>
          <t>P0037</t>
        </is>
      </c>
      <c r="G9822" t="inlineStr">
        <is>
          <t>Prod_0037</t>
        </is>
      </c>
      <c r="H9822" t="inlineStr">
        <is>
          <t>Stationery</t>
        </is>
      </c>
      <c r="I9822" t="n">
        <v>6</v>
      </c>
      <c r="J9822" t="n">
        <v>480.6</v>
      </c>
      <c r="K9822" t="n">
        <v>0</v>
      </c>
      <c r="L9822">
        <f>I9822*J9822*(1-K9822)</f>
        <v/>
      </c>
      <c r="M9822">
        <f>VLOOKUP(F9822,Products!A:D,4,FALSE)*I9822</f>
        <v/>
      </c>
      <c r="N9822">
        <f>L9822-M9822</f>
        <v/>
      </c>
    </row>
    <row r="9823">
      <c r="A9823" t="inlineStr">
        <is>
          <t>T1009821</t>
        </is>
      </c>
      <c r="B9823" t="inlineStr">
        <is>
          <t>2025-01-05</t>
        </is>
      </c>
      <c r="C9823" t="inlineStr">
        <is>
          <t>S039</t>
        </is>
      </c>
      <c r="D9823" t="inlineStr">
        <is>
          <t>Store_039</t>
        </is>
      </c>
      <c r="E9823" t="inlineStr">
        <is>
          <t>North</t>
        </is>
      </c>
      <c r="F9823" t="inlineStr">
        <is>
          <t>P0088</t>
        </is>
      </c>
      <c r="G9823" t="inlineStr">
        <is>
          <t>Prod_0088</t>
        </is>
      </c>
      <c r="H9823" t="inlineStr">
        <is>
          <t>Toys</t>
        </is>
      </c>
      <c r="I9823" t="n">
        <v>3</v>
      </c>
      <c r="J9823" t="n">
        <v>455.33</v>
      </c>
      <c r="K9823" t="n">
        <v>0.2</v>
      </c>
      <c r="L9823">
        <f>I9823*J9823*(1-K9823)</f>
        <v/>
      </c>
      <c r="M9823">
        <f>VLOOKUP(F9823,Products!A:D,4,FALSE)*I9823</f>
        <v/>
      </c>
      <c r="N9823">
        <f>L9823-M9823</f>
        <v/>
      </c>
    </row>
    <row r="9824">
      <c r="A9824" t="inlineStr">
        <is>
          <t>T1009822</t>
        </is>
      </c>
      <c r="B9824" t="inlineStr">
        <is>
          <t>2024-07-04</t>
        </is>
      </c>
      <c r="C9824" t="inlineStr">
        <is>
          <t>S049</t>
        </is>
      </c>
      <c r="D9824" t="inlineStr">
        <is>
          <t>Store_049</t>
        </is>
      </c>
      <c r="E9824" t="inlineStr">
        <is>
          <t>North</t>
        </is>
      </c>
      <c r="F9824" t="inlineStr">
        <is>
          <t>P0184</t>
        </is>
      </c>
      <c r="G9824" t="inlineStr">
        <is>
          <t>Prod_0184</t>
        </is>
      </c>
      <c r="H9824" t="inlineStr">
        <is>
          <t>Beverages</t>
        </is>
      </c>
      <c r="I9824" t="n">
        <v>2</v>
      </c>
      <c r="J9824" t="n">
        <v>585.33</v>
      </c>
      <c r="K9824" t="n">
        <v>0</v>
      </c>
      <c r="L9824">
        <f>I9824*J9824*(1-K9824)</f>
        <v/>
      </c>
      <c r="M9824">
        <f>VLOOKUP(F9824,Products!A:D,4,FALSE)*I9824</f>
        <v/>
      </c>
      <c r="N9824">
        <f>L9824-M9824</f>
        <v/>
      </c>
    </row>
    <row r="9825">
      <c r="A9825" t="inlineStr">
        <is>
          <t>T1009823</t>
        </is>
      </c>
      <c r="B9825" t="inlineStr">
        <is>
          <t>2023-12-14</t>
        </is>
      </c>
      <c r="C9825" t="inlineStr">
        <is>
          <t>S021</t>
        </is>
      </c>
      <c r="D9825" t="inlineStr">
        <is>
          <t>Store_021</t>
        </is>
      </c>
      <c r="E9825" t="inlineStr">
        <is>
          <t>North</t>
        </is>
      </c>
      <c r="F9825" t="inlineStr">
        <is>
          <t>P0020</t>
        </is>
      </c>
      <c r="G9825" t="inlineStr">
        <is>
          <t>Prod_0020</t>
        </is>
      </c>
      <c r="H9825" t="inlineStr">
        <is>
          <t>Beverages</t>
        </is>
      </c>
      <c r="I9825" t="n">
        <v>8</v>
      </c>
      <c r="J9825" t="n">
        <v>806.17</v>
      </c>
      <c r="K9825" t="n">
        <v>0</v>
      </c>
      <c r="L9825">
        <f>I9825*J9825*(1-K9825)</f>
        <v/>
      </c>
      <c r="M9825">
        <f>VLOOKUP(F9825,Products!A:D,4,FALSE)*I9825</f>
        <v/>
      </c>
      <c r="N9825">
        <f>L9825-M9825</f>
        <v/>
      </c>
    </row>
    <row r="9826">
      <c r="A9826" t="inlineStr">
        <is>
          <t>T1009824</t>
        </is>
      </c>
      <c r="B9826" t="inlineStr">
        <is>
          <t>2024-08-02</t>
        </is>
      </c>
      <c r="C9826" t="inlineStr">
        <is>
          <t>S044</t>
        </is>
      </c>
      <c r="D9826" t="inlineStr">
        <is>
          <t>Store_044</t>
        </is>
      </c>
      <c r="E9826" t="inlineStr">
        <is>
          <t>North</t>
        </is>
      </c>
      <c r="F9826" t="inlineStr">
        <is>
          <t>P0029</t>
        </is>
      </c>
      <c r="G9826" t="inlineStr">
        <is>
          <t>Prod_0029</t>
        </is>
      </c>
      <c r="H9826" t="inlineStr">
        <is>
          <t>Clothing</t>
        </is>
      </c>
      <c r="I9826" t="n">
        <v>5</v>
      </c>
      <c r="J9826" t="n">
        <v>525.78</v>
      </c>
      <c r="K9826" t="n">
        <v>0</v>
      </c>
      <c r="L9826">
        <f>I9826*J9826*(1-K9826)</f>
        <v/>
      </c>
      <c r="M9826">
        <f>VLOOKUP(F9826,Products!A:D,4,FALSE)*I9826</f>
        <v/>
      </c>
      <c r="N9826">
        <f>L9826-M9826</f>
        <v/>
      </c>
    </row>
    <row r="9827">
      <c r="A9827" t="inlineStr">
        <is>
          <t>T1009825</t>
        </is>
      </c>
      <c r="B9827" t="inlineStr">
        <is>
          <t>2024-12-10</t>
        </is>
      </c>
      <c r="C9827" t="inlineStr">
        <is>
          <t>S017</t>
        </is>
      </c>
      <c r="D9827" t="inlineStr">
        <is>
          <t>Store_017</t>
        </is>
      </c>
      <c r="E9827" t="inlineStr">
        <is>
          <t>South</t>
        </is>
      </c>
      <c r="F9827" t="inlineStr">
        <is>
          <t>P0116</t>
        </is>
      </c>
      <c r="G9827" t="inlineStr">
        <is>
          <t>Prod_0116</t>
        </is>
      </c>
      <c r="H9827" t="inlineStr">
        <is>
          <t>Clothing</t>
        </is>
      </c>
      <c r="I9827" t="n">
        <v>6</v>
      </c>
      <c r="J9827" t="n">
        <v>1001.94</v>
      </c>
      <c r="K9827" t="n">
        <v>0</v>
      </c>
      <c r="L9827">
        <f>I9827*J9827*(1-K9827)</f>
        <v/>
      </c>
      <c r="M9827">
        <f>VLOOKUP(F9827,Products!A:D,4,FALSE)*I9827</f>
        <v/>
      </c>
      <c r="N9827">
        <f>L9827-M9827</f>
        <v/>
      </c>
    </row>
    <row r="9828">
      <c r="A9828" t="inlineStr">
        <is>
          <t>T1009826</t>
        </is>
      </c>
      <c r="B9828" t="inlineStr">
        <is>
          <t>2024-04-10</t>
        </is>
      </c>
      <c r="C9828" t="inlineStr">
        <is>
          <t>S042</t>
        </is>
      </c>
      <c r="D9828" t="inlineStr">
        <is>
          <t>Store_042</t>
        </is>
      </c>
      <c r="E9828" t="inlineStr">
        <is>
          <t>Central</t>
        </is>
      </c>
      <c r="F9828" t="inlineStr">
        <is>
          <t>P0171</t>
        </is>
      </c>
      <c r="G9828" t="inlineStr">
        <is>
          <t>Prod_0171</t>
        </is>
      </c>
      <c r="H9828" t="inlineStr">
        <is>
          <t>Household</t>
        </is>
      </c>
      <c r="I9828" t="n">
        <v>5</v>
      </c>
      <c r="J9828" t="n">
        <v>338.11</v>
      </c>
      <c r="K9828" t="n">
        <v>0</v>
      </c>
      <c r="L9828">
        <f>I9828*J9828*(1-K9828)</f>
        <v/>
      </c>
      <c r="M9828">
        <f>VLOOKUP(F9828,Products!A:D,4,FALSE)*I9828</f>
        <v/>
      </c>
      <c r="N9828">
        <f>L9828-M9828</f>
        <v/>
      </c>
    </row>
    <row r="9829">
      <c r="A9829" t="inlineStr">
        <is>
          <t>T1009827</t>
        </is>
      </c>
      <c r="B9829" t="inlineStr">
        <is>
          <t>2024-03-18</t>
        </is>
      </c>
      <c r="C9829" t="inlineStr">
        <is>
          <t>S009</t>
        </is>
      </c>
      <c r="D9829" t="inlineStr">
        <is>
          <t>Store_009</t>
        </is>
      </c>
      <c r="E9829" t="inlineStr">
        <is>
          <t>Central</t>
        </is>
      </c>
      <c r="F9829" t="inlineStr">
        <is>
          <t>P0179</t>
        </is>
      </c>
      <c r="G9829" t="inlineStr">
        <is>
          <t>Prod_0179</t>
        </is>
      </c>
      <c r="H9829" t="inlineStr">
        <is>
          <t>Household</t>
        </is>
      </c>
      <c r="I9829" t="n">
        <v>8</v>
      </c>
      <c r="J9829" t="n">
        <v>259.69</v>
      </c>
      <c r="K9829" t="n">
        <v>0</v>
      </c>
      <c r="L9829">
        <f>I9829*J9829*(1-K9829)</f>
        <v/>
      </c>
      <c r="M9829">
        <f>VLOOKUP(F9829,Products!A:D,4,FALSE)*I9829</f>
        <v/>
      </c>
      <c r="N9829">
        <f>L9829-M9829</f>
        <v/>
      </c>
    </row>
    <row r="9830">
      <c r="A9830" t="inlineStr">
        <is>
          <t>T1009828</t>
        </is>
      </c>
      <c r="B9830" t="inlineStr">
        <is>
          <t>2024-09-11</t>
        </is>
      </c>
      <c r="C9830" t="inlineStr">
        <is>
          <t>S039</t>
        </is>
      </c>
      <c r="D9830" t="inlineStr">
        <is>
          <t>Store_039</t>
        </is>
      </c>
      <c r="E9830" t="inlineStr">
        <is>
          <t>North</t>
        </is>
      </c>
      <c r="F9830" t="inlineStr">
        <is>
          <t>P0091</t>
        </is>
      </c>
      <c r="G9830" t="inlineStr">
        <is>
          <t>Prod_0091</t>
        </is>
      </c>
      <c r="H9830" t="inlineStr">
        <is>
          <t>Toys</t>
        </is>
      </c>
      <c r="I9830" t="n">
        <v>2</v>
      </c>
      <c r="J9830" t="n">
        <v>223.41</v>
      </c>
      <c r="K9830" t="n">
        <v>0</v>
      </c>
      <c r="L9830">
        <f>I9830*J9830*(1-K9830)</f>
        <v/>
      </c>
      <c r="M9830">
        <f>VLOOKUP(F9830,Products!A:D,4,FALSE)*I9830</f>
        <v/>
      </c>
      <c r="N9830">
        <f>L9830-M9830</f>
        <v/>
      </c>
    </row>
    <row r="9831">
      <c r="A9831" t="inlineStr">
        <is>
          <t>T1009829</t>
        </is>
      </c>
      <c r="B9831" t="inlineStr">
        <is>
          <t>2024-08-24</t>
        </is>
      </c>
      <c r="C9831" t="inlineStr">
        <is>
          <t>S047</t>
        </is>
      </c>
      <c r="D9831" t="inlineStr">
        <is>
          <t>Store_047</t>
        </is>
      </c>
      <c r="E9831" t="inlineStr">
        <is>
          <t>North</t>
        </is>
      </c>
      <c r="F9831" t="inlineStr">
        <is>
          <t>P0082</t>
        </is>
      </c>
      <c r="G9831" t="inlineStr">
        <is>
          <t>Prod_0082</t>
        </is>
      </c>
      <c r="H9831" t="inlineStr">
        <is>
          <t>Food</t>
        </is>
      </c>
      <c r="I9831" t="n">
        <v>8</v>
      </c>
      <c r="J9831" t="n">
        <v>571.53</v>
      </c>
      <c r="K9831" t="n">
        <v>0</v>
      </c>
      <c r="L9831">
        <f>I9831*J9831*(1-K9831)</f>
        <v/>
      </c>
      <c r="M9831">
        <f>VLOOKUP(F9831,Products!A:D,4,FALSE)*I9831</f>
        <v/>
      </c>
      <c r="N9831">
        <f>L9831-M9831</f>
        <v/>
      </c>
    </row>
    <row r="9832">
      <c r="A9832" t="inlineStr">
        <is>
          <t>T1009830</t>
        </is>
      </c>
      <c r="B9832" t="inlineStr">
        <is>
          <t>2024-09-11</t>
        </is>
      </c>
      <c r="C9832" t="inlineStr">
        <is>
          <t>S004</t>
        </is>
      </c>
      <c r="D9832" t="inlineStr">
        <is>
          <t>Store_004</t>
        </is>
      </c>
      <c r="E9832" t="inlineStr">
        <is>
          <t>Central</t>
        </is>
      </c>
      <c r="F9832" t="inlineStr">
        <is>
          <t>P0031</t>
        </is>
      </c>
      <c r="G9832" t="inlineStr">
        <is>
          <t>Prod_0031</t>
        </is>
      </c>
      <c r="H9832" t="inlineStr">
        <is>
          <t>Food</t>
        </is>
      </c>
      <c r="I9832" t="n">
        <v>6</v>
      </c>
      <c r="J9832" t="n">
        <v>196.39</v>
      </c>
      <c r="K9832" t="n">
        <v>0.15</v>
      </c>
      <c r="L9832">
        <f>I9832*J9832*(1-K9832)</f>
        <v/>
      </c>
      <c r="M9832">
        <f>VLOOKUP(F9832,Products!A:D,4,FALSE)*I9832</f>
        <v/>
      </c>
      <c r="N9832">
        <f>L9832-M9832</f>
        <v/>
      </c>
    </row>
    <row r="9833">
      <c r="A9833" t="inlineStr">
        <is>
          <t>T1009831</t>
        </is>
      </c>
      <c r="B9833" t="inlineStr">
        <is>
          <t>2024-12-16</t>
        </is>
      </c>
      <c r="C9833" t="inlineStr">
        <is>
          <t>S003</t>
        </is>
      </c>
      <c r="D9833" t="inlineStr">
        <is>
          <t>Store_003</t>
        </is>
      </c>
      <c r="E9833" t="inlineStr">
        <is>
          <t>North</t>
        </is>
      </c>
      <c r="F9833" t="inlineStr">
        <is>
          <t>P0161</t>
        </is>
      </c>
      <c r="G9833" t="inlineStr">
        <is>
          <t>Prod_0161</t>
        </is>
      </c>
      <c r="H9833" t="inlineStr">
        <is>
          <t>Household</t>
        </is>
      </c>
      <c r="I9833" t="n">
        <v>3</v>
      </c>
      <c r="J9833" t="n">
        <v>107.59</v>
      </c>
      <c r="K9833" t="n">
        <v>0</v>
      </c>
      <c r="L9833">
        <f>I9833*J9833*(1-K9833)</f>
        <v/>
      </c>
      <c r="M9833">
        <f>VLOOKUP(F9833,Products!A:D,4,FALSE)*I9833</f>
        <v/>
      </c>
      <c r="N9833">
        <f>L9833-M9833</f>
        <v/>
      </c>
    </row>
    <row r="9834">
      <c r="A9834" t="inlineStr">
        <is>
          <t>T1009832</t>
        </is>
      </c>
      <c r="B9834" t="inlineStr">
        <is>
          <t>2024-04-18</t>
        </is>
      </c>
      <c r="C9834" t="inlineStr">
        <is>
          <t>S020</t>
        </is>
      </c>
      <c r="D9834" t="inlineStr">
        <is>
          <t>Store_020</t>
        </is>
      </c>
      <c r="E9834" t="inlineStr">
        <is>
          <t>West</t>
        </is>
      </c>
      <c r="F9834" t="inlineStr">
        <is>
          <t>P0102</t>
        </is>
      </c>
      <c r="G9834" t="inlineStr">
        <is>
          <t>Prod_0102</t>
        </is>
      </c>
      <c r="H9834" t="inlineStr">
        <is>
          <t>Food</t>
        </is>
      </c>
      <c r="I9834" t="n">
        <v>3</v>
      </c>
      <c r="J9834" t="n">
        <v>765.47</v>
      </c>
      <c r="K9834" t="n">
        <v>0</v>
      </c>
      <c r="L9834">
        <f>I9834*J9834*(1-K9834)</f>
        <v/>
      </c>
      <c r="M9834">
        <f>VLOOKUP(F9834,Products!A:D,4,FALSE)*I9834</f>
        <v/>
      </c>
      <c r="N9834">
        <f>L9834-M9834</f>
        <v/>
      </c>
    </row>
    <row r="9835">
      <c r="A9835" t="inlineStr">
        <is>
          <t>T1009833</t>
        </is>
      </c>
      <c r="B9835" t="inlineStr">
        <is>
          <t>2023-09-25</t>
        </is>
      </c>
      <c r="C9835" t="inlineStr">
        <is>
          <t>S018</t>
        </is>
      </c>
      <c r="D9835" t="inlineStr">
        <is>
          <t>Store_018</t>
        </is>
      </c>
      <c r="E9835" t="inlineStr">
        <is>
          <t>South</t>
        </is>
      </c>
      <c r="F9835" t="inlineStr">
        <is>
          <t>P0040</t>
        </is>
      </c>
      <c r="G9835" t="inlineStr">
        <is>
          <t>Prod_0040</t>
        </is>
      </c>
      <c r="H9835" t="inlineStr">
        <is>
          <t>Toys</t>
        </is>
      </c>
      <c r="I9835" t="n">
        <v>7</v>
      </c>
      <c r="J9835" t="n">
        <v>61.85</v>
      </c>
      <c r="K9835" t="n">
        <v>0</v>
      </c>
      <c r="L9835">
        <f>I9835*J9835*(1-K9835)</f>
        <v/>
      </c>
      <c r="M9835">
        <f>VLOOKUP(F9835,Products!A:D,4,FALSE)*I9835</f>
        <v/>
      </c>
      <c r="N9835">
        <f>L9835-M9835</f>
        <v/>
      </c>
    </row>
    <row r="9836">
      <c r="A9836" t="inlineStr">
        <is>
          <t>T1009834</t>
        </is>
      </c>
      <c r="B9836" t="inlineStr">
        <is>
          <t>2023-04-17</t>
        </is>
      </c>
      <c r="C9836" t="inlineStr">
        <is>
          <t>S038</t>
        </is>
      </c>
      <c r="D9836" t="inlineStr">
        <is>
          <t>Store_038</t>
        </is>
      </c>
      <c r="E9836" t="inlineStr">
        <is>
          <t>East</t>
        </is>
      </c>
      <c r="F9836" t="inlineStr">
        <is>
          <t>P0119</t>
        </is>
      </c>
      <c r="G9836" t="inlineStr">
        <is>
          <t>Prod_0119</t>
        </is>
      </c>
      <c r="H9836" t="inlineStr">
        <is>
          <t>Electronics</t>
        </is>
      </c>
      <c r="I9836" t="n">
        <v>9</v>
      </c>
      <c r="J9836" t="n">
        <v>241.22</v>
      </c>
      <c r="K9836" t="n">
        <v>0</v>
      </c>
      <c r="L9836">
        <f>I9836*J9836*(1-K9836)</f>
        <v/>
      </c>
      <c r="M9836">
        <f>VLOOKUP(F9836,Products!A:D,4,FALSE)*I9836</f>
        <v/>
      </c>
      <c r="N9836">
        <f>L9836-M9836</f>
        <v/>
      </c>
    </row>
    <row r="9837">
      <c r="A9837" t="inlineStr">
        <is>
          <t>T1009835</t>
        </is>
      </c>
      <c r="B9837" t="inlineStr">
        <is>
          <t>2024-04-21</t>
        </is>
      </c>
      <c r="C9837" t="inlineStr">
        <is>
          <t>S035</t>
        </is>
      </c>
      <c r="D9837" t="inlineStr">
        <is>
          <t>Store_035</t>
        </is>
      </c>
      <c r="E9837" t="inlineStr">
        <is>
          <t>Central</t>
        </is>
      </c>
      <c r="F9837" t="inlineStr">
        <is>
          <t>P0119</t>
        </is>
      </c>
      <c r="G9837" t="inlineStr">
        <is>
          <t>Prod_0119</t>
        </is>
      </c>
      <c r="H9837" t="inlineStr">
        <is>
          <t>Electronics</t>
        </is>
      </c>
      <c r="I9837" t="n">
        <v>1</v>
      </c>
      <c r="J9837" t="n">
        <v>268.85</v>
      </c>
      <c r="K9837" t="n">
        <v>0.1</v>
      </c>
      <c r="L9837">
        <f>I9837*J9837*(1-K9837)</f>
        <v/>
      </c>
      <c r="M9837">
        <f>VLOOKUP(F9837,Products!A:D,4,FALSE)*I9837</f>
        <v/>
      </c>
      <c r="N9837">
        <f>L9837-M9837</f>
        <v/>
      </c>
    </row>
    <row r="9838">
      <c r="A9838" t="inlineStr">
        <is>
          <t>T1009836</t>
        </is>
      </c>
      <c r="B9838" t="inlineStr">
        <is>
          <t>2024-03-31</t>
        </is>
      </c>
      <c r="C9838" t="inlineStr">
        <is>
          <t>S041</t>
        </is>
      </c>
      <c r="D9838" t="inlineStr">
        <is>
          <t>Store_041</t>
        </is>
      </c>
      <c r="E9838" t="inlineStr">
        <is>
          <t>East</t>
        </is>
      </c>
      <c r="F9838" t="inlineStr">
        <is>
          <t>P0190</t>
        </is>
      </c>
      <c r="G9838" t="inlineStr">
        <is>
          <t>Prod_0190</t>
        </is>
      </c>
      <c r="H9838" t="inlineStr">
        <is>
          <t>Household</t>
        </is>
      </c>
      <c r="I9838" t="n">
        <v>1</v>
      </c>
      <c r="J9838" t="n">
        <v>218.98</v>
      </c>
      <c r="K9838" t="n">
        <v>0</v>
      </c>
      <c r="L9838">
        <f>I9838*J9838*(1-K9838)</f>
        <v/>
      </c>
      <c r="M9838">
        <f>VLOOKUP(F9838,Products!A:D,4,FALSE)*I9838</f>
        <v/>
      </c>
      <c r="N9838">
        <f>L9838-M9838</f>
        <v/>
      </c>
    </row>
    <row r="9839">
      <c r="A9839" t="inlineStr">
        <is>
          <t>T1009837</t>
        </is>
      </c>
      <c r="B9839" t="inlineStr">
        <is>
          <t>2024-08-02</t>
        </is>
      </c>
      <c r="C9839" t="inlineStr">
        <is>
          <t>S043</t>
        </is>
      </c>
      <c r="D9839" t="inlineStr">
        <is>
          <t>Store_043</t>
        </is>
      </c>
      <c r="E9839" t="inlineStr">
        <is>
          <t>East</t>
        </is>
      </c>
      <c r="F9839" t="inlineStr">
        <is>
          <t>P0107</t>
        </is>
      </c>
      <c r="G9839" t="inlineStr">
        <is>
          <t>Prod_0107</t>
        </is>
      </c>
      <c r="H9839" t="inlineStr">
        <is>
          <t>Stationery</t>
        </is>
      </c>
      <c r="I9839" t="n">
        <v>3</v>
      </c>
      <c r="J9839" t="n">
        <v>901.58</v>
      </c>
      <c r="K9839" t="n">
        <v>0.1</v>
      </c>
      <c r="L9839">
        <f>I9839*J9839*(1-K9839)</f>
        <v/>
      </c>
      <c r="M9839">
        <f>VLOOKUP(F9839,Products!A:D,4,FALSE)*I9839</f>
        <v/>
      </c>
      <c r="N9839">
        <f>L9839-M9839</f>
        <v/>
      </c>
    </row>
    <row r="9840">
      <c r="A9840" t="inlineStr">
        <is>
          <t>T1009838</t>
        </is>
      </c>
      <c r="B9840" t="inlineStr">
        <is>
          <t>2023-10-15</t>
        </is>
      </c>
      <c r="C9840" t="inlineStr">
        <is>
          <t>S036</t>
        </is>
      </c>
      <c r="D9840" t="inlineStr">
        <is>
          <t>Store_036</t>
        </is>
      </c>
      <c r="E9840" t="inlineStr">
        <is>
          <t>Central</t>
        </is>
      </c>
      <c r="F9840" t="inlineStr">
        <is>
          <t>P0119</t>
        </is>
      </c>
      <c r="G9840" t="inlineStr">
        <is>
          <t>Prod_0119</t>
        </is>
      </c>
      <c r="H9840" t="inlineStr">
        <is>
          <t>Electronics</t>
        </is>
      </c>
      <c r="I9840" t="n">
        <v>6</v>
      </c>
      <c r="J9840" t="n">
        <v>238.31</v>
      </c>
      <c r="K9840" t="n">
        <v>0</v>
      </c>
      <c r="L9840">
        <f>I9840*J9840*(1-K9840)</f>
        <v/>
      </c>
      <c r="M9840">
        <f>VLOOKUP(F9840,Products!A:D,4,FALSE)*I9840</f>
        <v/>
      </c>
      <c r="N9840">
        <f>L9840-M9840</f>
        <v/>
      </c>
    </row>
    <row r="9841">
      <c r="A9841" t="inlineStr">
        <is>
          <t>T1009839</t>
        </is>
      </c>
      <c r="B9841" t="inlineStr">
        <is>
          <t>2024-11-14</t>
        </is>
      </c>
      <c r="C9841" t="inlineStr">
        <is>
          <t>S001</t>
        </is>
      </c>
      <c r="D9841" t="inlineStr">
        <is>
          <t>Store_001</t>
        </is>
      </c>
      <c r="E9841" t="inlineStr">
        <is>
          <t>West</t>
        </is>
      </c>
      <c r="F9841" t="inlineStr">
        <is>
          <t>P0100</t>
        </is>
      </c>
      <c r="G9841" t="inlineStr">
        <is>
          <t>Prod_0100</t>
        </is>
      </c>
      <c r="H9841" t="inlineStr">
        <is>
          <t>Household</t>
        </is>
      </c>
      <c r="I9841" t="n">
        <v>1</v>
      </c>
      <c r="J9841" t="n">
        <v>354</v>
      </c>
      <c r="K9841" t="n">
        <v>0</v>
      </c>
      <c r="L9841">
        <f>I9841*J9841*(1-K9841)</f>
        <v/>
      </c>
      <c r="M9841">
        <f>VLOOKUP(F9841,Products!A:D,4,FALSE)*I9841</f>
        <v/>
      </c>
      <c r="N9841">
        <f>L9841-M9841</f>
        <v/>
      </c>
    </row>
    <row r="9842">
      <c r="A9842" t="inlineStr">
        <is>
          <t>T1009840</t>
        </is>
      </c>
      <c r="B9842" t="inlineStr">
        <is>
          <t>2024-11-14</t>
        </is>
      </c>
      <c r="C9842" t="inlineStr">
        <is>
          <t>S020</t>
        </is>
      </c>
      <c r="D9842" t="inlineStr">
        <is>
          <t>Store_020</t>
        </is>
      </c>
      <c r="E9842" t="inlineStr">
        <is>
          <t>West</t>
        </is>
      </c>
      <c r="F9842" t="inlineStr">
        <is>
          <t>P0177</t>
        </is>
      </c>
      <c r="G9842" t="inlineStr">
        <is>
          <t>Prod_0177</t>
        </is>
      </c>
      <c r="H9842" t="inlineStr">
        <is>
          <t>Household</t>
        </is>
      </c>
      <c r="I9842" t="n">
        <v>6</v>
      </c>
      <c r="J9842" t="n">
        <v>230.66</v>
      </c>
      <c r="K9842" t="n">
        <v>0</v>
      </c>
      <c r="L9842">
        <f>I9842*J9842*(1-K9842)</f>
        <v/>
      </c>
      <c r="M9842">
        <f>VLOOKUP(F9842,Products!A:D,4,FALSE)*I9842</f>
        <v/>
      </c>
      <c r="N9842">
        <f>L9842-M9842</f>
        <v/>
      </c>
    </row>
    <row r="9843">
      <c r="A9843" t="inlineStr">
        <is>
          <t>T1009841</t>
        </is>
      </c>
      <c r="B9843" t="inlineStr">
        <is>
          <t>2023-08-10</t>
        </is>
      </c>
      <c r="C9843" t="inlineStr">
        <is>
          <t>S021</t>
        </is>
      </c>
      <c r="D9843" t="inlineStr">
        <is>
          <t>Store_021</t>
        </is>
      </c>
      <c r="E9843" t="inlineStr">
        <is>
          <t>North</t>
        </is>
      </c>
      <c r="F9843" t="inlineStr">
        <is>
          <t>P0060</t>
        </is>
      </c>
      <c r="G9843" t="inlineStr">
        <is>
          <t>Prod_0060</t>
        </is>
      </c>
      <c r="H9843" t="inlineStr">
        <is>
          <t>Toys</t>
        </is>
      </c>
      <c r="I9843" t="n">
        <v>4</v>
      </c>
      <c r="J9843" t="n">
        <v>117.89</v>
      </c>
      <c r="K9843" t="n">
        <v>0</v>
      </c>
      <c r="L9843">
        <f>I9843*J9843*(1-K9843)</f>
        <v/>
      </c>
      <c r="M9843">
        <f>VLOOKUP(F9843,Products!A:D,4,FALSE)*I9843</f>
        <v/>
      </c>
      <c r="N9843">
        <f>L9843-M9843</f>
        <v/>
      </c>
    </row>
    <row r="9844">
      <c r="A9844" t="inlineStr">
        <is>
          <t>T1009842</t>
        </is>
      </c>
      <c r="B9844" t="inlineStr">
        <is>
          <t>2025-04-13</t>
        </is>
      </c>
      <c r="C9844" t="inlineStr">
        <is>
          <t>S026</t>
        </is>
      </c>
      <c r="D9844" t="inlineStr">
        <is>
          <t>Store_026</t>
        </is>
      </c>
      <c r="E9844" t="inlineStr">
        <is>
          <t>North</t>
        </is>
      </c>
      <c r="F9844" t="inlineStr">
        <is>
          <t>P0028</t>
        </is>
      </c>
      <c r="G9844" t="inlineStr">
        <is>
          <t>Prod_0028</t>
        </is>
      </c>
      <c r="H9844" t="inlineStr">
        <is>
          <t>Food</t>
        </is>
      </c>
      <c r="I9844" t="n">
        <v>7</v>
      </c>
      <c r="J9844" t="n">
        <v>506.14</v>
      </c>
      <c r="K9844" t="n">
        <v>0</v>
      </c>
      <c r="L9844">
        <f>I9844*J9844*(1-K9844)</f>
        <v/>
      </c>
      <c r="M9844">
        <f>VLOOKUP(F9844,Products!A:D,4,FALSE)*I9844</f>
        <v/>
      </c>
      <c r="N9844">
        <f>L9844-M9844</f>
        <v/>
      </c>
    </row>
    <row r="9845">
      <c r="A9845" t="inlineStr">
        <is>
          <t>T1009843</t>
        </is>
      </c>
      <c r="B9845" t="inlineStr">
        <is>
          <t>2024-04-07</t>
        </is>
      </c>
      <c r="C9845" t="inlineStr">
        <is>
          <t>S030</t>
        </is>
      </c>
      <c r="D9845" t="inlineStr">
        <is>
          <t>Store_030</t>
        </is>
      </c>
      <c r="E9845" t="inlineStr">
        <is>
          <t>North</t>
        </is>
      </c>
      <c r="F9845" t="inlineStr">
        <is>
          <t>P0036</t>
        </is>
      </c>
      <c r="G9845" t="inlineStr">
        <is>
          <t>Prod_0036</t>
        </is>
      </c>
      <c r="H9845" t="inlineStr">
        <is>
          <t>Clothing</t>
        </is>
      </c>
      <c r="I9845" t="n">
        <v>6</v>
      </c>
      <c r="J9845" t="n">
        <v>530.55</v>
      </c>
      <c r="K9845" t="n">
        <v>0</v>
      </c>
      <c r="L9845">
        <f>I9845*J9845*(1-K9845)</f>
        <v/>
      </c>
      <c r="M9845">
        <f>VLOOKUP(F9845,Products!A:D,4,FALSE)*I9845</f>
        <v/>
      </c>
      <c r="N9845">
        <f>L9845-M9845</f>
        <v/>
      </c>
    </row>
    <row r="9846">
      <c r="A9846" t="inlineStr">
        <is>
          <t>T1009844</t>
        </is>
      </c>
      <c r="B9846" t="inlineStr">
        <is>
          <t>2025-05-21</t>
        </is>
      </c>
      <c r="C9846" t="inlineStr">
        <is>
          <t>S039</t>
        </is>
      </c>
      <c r="D9846" t="inlineStr">
        <is>
          <t>Store_039</t>
        </is>
      </c>
      <c r="E9846" t="inlineStr">
        <is>
          <t>North</t>
        </is>
      </c>
      <c r="F9846" t="inlineStr">
        <is>
          <t>P0186</t>
        </is>
      </c>
      <c r="G9846" t="inlineStr">
        <is>
          <t>Prod_0186</t>
        </is>
      </c>
      <c r="H9846" t="inlineStr">
        <is>
          <t>Household</t>
        </is>
      </c>
      <c r="I9846" t="n">
        <v>5</v>
      </c>
      <c r="J9846" t="n">
        <v>828.53</v>
      </c>
      <c r="K9846" t="n">
        <v>0</v>
      </c>
      <c r="L9846">
        <f>I9846*J9846*(1-K9846)</f>
        <v/>
      </c>
      <c r="M9846">
        <f>VLOOKUP(F9846,Products!A:D,4,FALSE)*I9846</f>
        <v/>
      </c>
      <c r="N9846">
        <f>L9846-M9846</f>
        <v/>
      </c>
    </row>
    <row r="9847">
      <c r="A9847" t="inlineStr">
        <is>
          <t>T1009845</t>
        </is>
      </c>
      <c r="B9847" t="inlineStr">
        <is>
          <t>2023-07-22</t>
        </is>
      </c>
      <c r="C9847" t="inlineStr">
        <is>
          <t>S037</t>
        </is>
      </c>
      <c r="D9847" t="inlineStr">
        <is>
          <t>Store_037</t>
        </is>
      </c>
      <c r="E9847" t="inlineStr">
        <is>
          <t>East</t>
        </is>
      </c>
      <c r="F9847" t="inlineStr">
        <is>
          <t>P0151</t>
        </is>
      </c>
      <c r="G9847" t="inlineStr">
        <is>
          <t>Prod_0151</t>
        </is>
      </c>
      <c r="H9847" t="inlineStr">
        <is>
          <t>Food</t>
        </is>
      </c>
      <c r="I9847" t="n">
        <v>9</v>
      </c>
      <c r="J9847" t="n">
        <v>814.05</v>
      </c>
      <c r="K9847" t="n">
        <v>0</v>
      </c>
      <c r="L9847">
        <f>I9847*J9847*(1-K9847)</f>
        <v/>
      </c>
      <c r="M9847">
        <f>VLOOKUP(F9847,Products!A:D,4,FALSE)*I9847</f>
        <v/>
      </c>
      <c r="N9847">
        <f>L9847-M9847</f>
        <v/>
      </c>
    </row>
    <row r="9848">
      <c r="A9848" t="inlineStr">
        <is>
          <t>T1009846</t>
        </is>
      </c>
      <c r="B9848" t="inlineStr">
        <is>
          <t>2024-09-30</t>
        </is>
      </c>
      <c r="C9848" t="inlineStr">
        <is>
          <t>S007</t>
        </is>
      </c>
      <c r="D9848" t="inlineStr">
        <is>
          <t>Store_007</t>
        </is>
      </c>
      <c r="E9848" t="inlineStr">
        <is>
          <t>East</t>
        </is>
      </c>
      <c r="F9848" t="inlineStr">
        <is>
          <t>P0118</t>
        </is>
      </c>
      <c r="G9848" t="inlineStr">
        <is>
          <t>Prod_0118</t>
        </is>
      </c>
      <c r="H9848" t="inlineStr">
        <is>
          <t>Toys</t>
        </is>
      </c>
      <c r="I9848" t="n">
        <v>3</v>
      </c>
      <c r="J9848" t="n">
        <v>602.53</v>
      </c>
      <c r="K9848" t="n">
        <v>0</v>
      </c>
      <c r="L9848">
        <f>I9848*J9848*(1-K9848)</f>
        <v/>
      </c>
      <c r="M9848">
        <f>VLOOKUP(F9848,Products!A:D,4,FALSE)*I9848</f>
        <v/>
      </c>
      <c r="N9848">
        <f>L9848-M9848</f>
        <v/>
      </c>
    </row>
    <row r="9849">
      <c r="A9849" t="inlineStr">
        <is>
          <t>T1009847</t>
        </is>
      </c>
      <c r="B9849" t="inlineStr">
        <is>
          <t>2023-03-30</t>
        </is>
      </c>
      <c r="C9849" t="inlineStr">
        <is>
          <t>S022</t>
        </is>
      </c>
      <c r="D9849" t="inlineStr">
        <is>
          <t>Store_022</t>
        </is>
      </c>
      <c r="E9849" t="inlineStr">
        <is>
          <t>East</t>
        </is>
      </c>
      <c r="F9849" t="inlineStr">
        <is>
          <t>P0061</t>
        </is>
      </c>
      <c r="G9849" t="inlineStr">
        <is>
          <t>Prod_0061</t>
        </is>
      </c>
      <c r="H9849" t="inlineStr">
        <is>
          <t>Beverages</t>
        </is>
      </c>
      <c r="I9849" t="n">
        <v>3</v>
      </c>
      <c r="J9849" t="n">
        <v>75.17</v>
      </c>
      <c r="K9849" t="n">
        <v>0.05</v>
      </c>
      <c r="L9849">
        <f>I9849*J9849*(1-K9849)</f>
        <v/>
      </c>
      <c r="M9849">
        <f>VLOOKUP(F9849,Products!A:D,4,FALSE)*I9849</f>
        <v/>
      </c>
      <c r="N9849">
        <f>L9849-M9849</f>
        <v/>
      </c>
    </row>
    <row r="9850">
      <c r="A9850" t="inlineStr">
        <is>
          <t>T1009848</t>
        </is>
      </c>
      <c r="B9850" t="inlineStr">
        <is>
          <t>2025-08-28</t>
        </is>
      </c>
      <c r="C9850" t="inlineStr">
        <is>
          <t>S038</t>
        </is>
      </c>
      <c r="D9850" t="inlineStr">
        <is>
          <t>Store_038</t>
        </is>
      </c>
      <c r="E9850" t="inlineStr">
        <is>
          <t>East</t>
        </is>
      </c>
      <c r="F9850" t="inlineStr">
        <is>
          <t>P0193</t>
        </is>
      </c>
      <c r="G9850" t="inlineStr">
        <is>
          <t>Prod_0193</t>
        </is>
      </c>
      <c r="H9850" t="inlineStr">
        <is>
          <t>Food</t>
        </is>
      </c>
      <c r="I9850" t="n">
        <v>6</v>
      </c>
      <c r="J9850" t="n">
        <v>450.69</v>
      </c>
      <c r="K9850" t="n">
        <v>0</v>
      </c>
      <c r="L9850">
        <f>I9850*J9850*(1-K9850)</f>
        <v/>
      </c>
      <c r="M9850">
        <f>VLOOKUP(F9850,Products!A:D,4,FALSE)*I9850</f>
        <v/>
      </c>
      <c r="N9850">
        <f>L9850-M9850</f>
        <v/>
      </c>
    </row>
    <row r="9851">
      <c r="A9851" t="inlineStr">
        <is>
          <t>T1009849</t>
        </is>
      </c>
      <c r="B9851" t="inlineStr">
        <is>
          <t>2025-06-16</t>
        </is>
      </c>
      <c r="C9851" t="inlineStr">
        <is>
          <t>S042</t>
        </is>
      </c>
      <c r="D9851" t="inlineStr">
        <is>
          <t>Store_042</t>
        </is>
      </c>
      <c r="E9851" t="inlineStr">
        <is>
          <t>Central</t>
        </is>
      </c>
      <c r="F9851" t="inlineStr">
        <is>
          <t>P0165</t>
        </is>
      </c>
      <c r="G9851" t="inlineStr">
        <is>
          <t>Prod_0165</t>
        </is>
      </c>
      <c r="H9851" t="inlineStr">
        <is>
          <t>Clothing</t>
        </is>
      </c>
      <c r="I9851" t="n">
        <v>1</v>
      </c>
      <c r="J9851" t="n">
        <v>762.4400000000001</v>
      </c>
      <c r="K9851" t="n">
        <v>0</v>
      </c>
      <c r="L9851">
        <f>I9851*J9851*(1-K9851)</f>
        <v/>
      </c>
      <c r="M9851">
        <f>VLOOKUP(F9851,Products!A:D,4,FALSE)*I9851</f>
        <v/>
      </c>
      <c r="N9851">
        <f>L9851-M9851</f>
        <v/>
      </c>
    </row>
    <row r="9852">
      <c r="A9852" t="inlineStr">
        <is>
          <t>T1009850</t>
        </is>
      </c>
      <c r="B9852" t="inlineStr">
        <is>
          <t>2025-04-18</t>
        </is>
      </c>
      <c r="C9852" t="inlineStr">
        <is>
          <t>S025</t>
        </is>
      </c>
      <c r="D9852" t="inlineStr">
        <is>
          <t>Store_025</t>
        </is>
      </c>
      <c r="E9852" t="inlineStr">
        <is>
          <t>Central</t>
        </is>
      </c>
      <c r="F9852" t="inlineStr">
        <is>
          <t>P0092</t>
        </is>
      </c>
      <c r="G9852" t="inlineStr">
        <is>
          <t>Prod_0092</t>
        </is>
      </c>
      <c r="H9852" t="inlineStr">
        <is>
          <t>Household</t>
        </is>
      </c>
      <c r="I9852" t="n">
        <v>2</v>
      </c>
      <c r="J9852" t="n">
        <v>208.99</v>
      </c>
      <c r="K9852" t="n">
        <v>0</v>
      </c>
      <c r="L9852">
        <f>I9852*J9852*(1-K9852)</f>
        <v/>
      </c>
      <c r="M9852">
        <f>VLOOKUP(F9852,Products!A:D,4,FALSE)*I9852</f>
        <v/>
      </c>
      <c r="N9852">
        <f>L9852-M9852</f>
        <v/>
      </c>
    </row>
    <row r="9853">
      <c r="A9853" t="inlineStr">
        <is>
          <t>T1009851</t>
        </is>
      </c>
      <c r="B9853" t="inlineStr">
        <is>
          <t>2023-03-20</t>
        </is>
      </c>
      <c r="C9853" t="inlineStr">
        <is>
          <t>S020</t>
        </is>
      </c>
      <c r="D9853" t="inlineStr">
        <is>
          <t>Store_020</t>
        </is>
      </c>
      <c r="E9853" t="inlineStr">
        <is>
          <t>West</t>
        </is>
      </c>
      <c r="F9853" t="inlineStr">
        <is>
          <t>P0019</t>
        </is>
      </c>
      <c r="G9853" t="inlineStr">
        <is>
          <t>Prod_0019</t>
        </is>
      </c>
      <c r="H9853" t="inlineStr">
        <is>
          <t>Toys</t>
        </is>
      </c>
      <c r="I9853" t="n">
        <v>4</v>
      </c>
      <c r="J9853" t="n">
        <v>608.9299999999999</v>
      </c>
      <c r="K9853" t="n">
        <v>0.15</v>
      </c>
      <c r="L9853">
        <f>I9853*J9853*(1-K9853)</f>
        <v/>
      </c>
      <c r="M9853">
        <f>VLOOKUP(F9853,Products!A:D,4,FALSE)*I9853</f>
        <v/>
      </c>
      <c r="N9853">
        <f>L9853-M9853</f>
        <v/>
      </c>
    </row>
    <row r="9854">
      <c r="A9854" t="inlineStr">
        <is>
          <t>T1009852</t>
        </is>
      </c>
      <c r="B9854" t="inlineStr">
        <is>
          <t>2025-04-06</t>
        </is>
      </c>
      <c r="C9854" t="inlineStr">
        <is>
          <t>S011</t>
        </is>
      </c>
      <c r="D9854" t="inlineStr">
        <is>
          <t>Store_011</t>
        </is>
      </c>
      <c r="E9854" t="inlineStr">
        <is>
          <t>South</t>
        </is>
      </c>
      <c r="F9854" t="inlineStr">
        <is>
          <t>P0085</t>
        </is>
      </c>
      <c r="G9854" t="inlineStr">
        <is>
          <t>Prod_0085</t>
        </is>
      </c>
      <c r="H9854" t="inlineStr">
        <is>
          <t>Food</t>
        </is>
      </c>
      <c r="I9854" t="n">
        <v>8</v>
      </c>
      <c r="J9854" t="n">
        <v>431.06</v>
      </c>
      <c r="K9854" t="n">
        <v>0.05</v>
      </c>
      <c r="L9854">
        <f>I9854*J9854*(1-K9854)</f>
        <v/>
      </c>
      <c r="M9854">
        <f>VLOOKUP(F9854,Products!A:D,4,FALSE)*I9854</f>
        <v/>
      </c>
      <c r="N9854">
        <f>L9854-M9854</f>
        <v/>
      </c>
    </row>
    <row r="9855">
      <c r="A9855" t="inlineStr">
        <is>
          <t>T1009853</t>
        </is>
      </c>
      <c r="B9855" t="inlineStr">
        <is>
          <t>2024-11-25</t>
        </is>
      </c>
      <c r="C9855" t="inlineStr">
        <is>
          <t>S014</t>
        </is>
      </c>
      <c r="D9855" t="inlineStr">
        <is>
          <t>Store_014</t>
        </is>
      </c>
      <c r="E9855" t="inlineStr">
        <is>
          <t>West</t>
        </is>
      </c>
      <c r="F9855" t="inlineStr">
        <is>
          <t>P0140</t>
        </is>
      </c>
      <c r="G9855" t="inlineStr">
        <is>
          <t>Prod_0140</t>
        </is>
      </c>
      <c r="H9855" t="inlineStr">
        <is>
          <t>Food</t>
        </is>
      </c>
      <c r="I9855" t="n">
        <v>8</v>
      </c>
      <c r="J9855" t="n">
        <v>638.36</v>
      </c>
      <c r="K9855" t="n">
        <v>0</v>
      </c>
      <c r="L9855">
        <f>I9855*J9855*(1-K9855)</f>
        <v/>
      </c>
      <c r="M9855">
        <f>VLOOKUP(F9855,Products!A:D,4,FALSE)*I9855</f>
        <v/>
      </c>
      <c r="N9855">
        <f>L9855-M9855</f>
        <v/>
      </c>
    </row>
    <row r="9856">
      <c r="A9856" t="inlineStr">
        <is>
          <t>T1009854</t>
        </is>
      </c>
      <c r="B9856" t="inlineStr">
        <is>
          <t>2025-07-23</t>
        </is>
      </c>
      <c r="C9856" t="inlineStr">
        <is>
          <t>S021</t>
        </is>
      </c>
      <c r="D9856" t="inlineStr">
        <is>
          <t>Store_021</t>
        </is>
      </c>
      <c r="E9856" t="inlineStr">
        <is>
          <t>North</t>
        </is>
      </c>
      <c r="F9856" t="inlineStr">
        <is>
          <t>P0109</t>
        </is>
      </c>
      <c r="G9856" t="inlineStr">
        <is>
          <t>Prod_0109</t>
        </is>
      </c>
      <c r="H9856" t="inlineStr">
        <is>
          <t>Beverages</t>
        </is>
      </c>
      <c r="I9856" t="n">
        <v>7</v>
      </c>
      <c r="J9856" t="n">
        <v>668.73</v>
      </c>
      <c r="K9856" t="n">
        <v>0</v>
      </c>
      <c r="L9856">
        <f>I9856*J9856*(1-K9856)</f>
        <v/>
      </c>
      <c r="M9856">
        <f>VLOOKUP(F9856,Products!A:D,4,FALSE)*I9856</f>
        <v/>
      </c>
      <c r="N9856">
        <f>L9856-M9856</f>
        <v/>
      </c>
    </row>
    <row r="9857">
      <c r="A9857" t="inlineStr">
        <is>
          <t>T1009855</t>
        </is>
      </c>
      <c r="B9857" t="inlineStr">
        <is>
          <t>2023-10-17</t>
        </is>
      </c>
      <c r="C9857" t="inlineStr">
        <is>
          <t>S019</t>
        </is>
      </c>
      <c r="D9857" t="inlineStr">
        <is>
          <t>Store_019</t>
        </is>
      </c>
      <c r="E9857" t="inlineStr">
        <is>
          <t>East</t>
        </is>
      </c>
      <c r="F9857" t="inlineStr">
        <is>
          <t>P0195</t>
        </is>
      </c>
      <c r="G9857" t="inlineStr">
        <is>
          <t>Prod_0195</t>
        </is>
      </c>
      <c r="H9857" t="inlineStr">
        <is>
          <t>Food</t>
        </is>
      </c>
      <c r="I9857" t="n">
        <v>5</v>
      </c>
      <c r="J9857" t="n">
        <v>391.63</v>
      </c>
      <c r="K9857" t="n">
        <v>0.2</v>
      </c>
      <c r="L9857">
        <f>I9857*J9857*(1-K9857)</f>
        <v/>
      </c>
      <c r="M9857">
        <f>VLOOKUP(F9857,Products!A:D,4,FALSE)*I9857</f>
        <v/>
      </c>
      <c r="N9857">
        <f>L9857-M9857</f>
        <v/>
      </c>
    </row>
    <row r="9858">
      <c r="A9858" t="inlineStr">
        <is>
          <t>T1009856</t>
        </is>
      </c>
      <c r="B9858" t="inlineStr">
        <is>
          <t>2025-07-15</t>
        </is>
      </c>
      <c r="C9858" t="inlineStr">
        <is>
          <t>S037</t>
        </is>
      </c>
      <c r="D9858" t="inlineStr">
        <is>
          <t>Store_037</t>
        </is>
      </c>
      <c r="E9858" t="inlineStr">
        <is>
          <t>East</t>
        </is>
      </c>
      <c r="F9858" t="inlineStr">
        <is>
          <t>P0005</t>
        </is>
      </c>
      <c r="G9858" t="inlineStr">
        <is>
          <t>Prod_0005</t>
        </is>
      </c>
      <c r="H9858" t="inlineStr">
        <is>
          <t>Beverages</t>
        </is>
      </c>
      <c r="I9858" t="n">
        <v>5</v>
      </c>
      <c r="J9858" t="n">
        <v>111.71</v>
      </c>
      <c r="K9858" t="n">
        <v>0.1</v>
      </c>
      <c r="L9858">
        <f>I9858*J9858*(1-K9858)</f>
        <v/>
      </c>
      <c r="M9858">
        <f>VLOOKUP(F9858,Products!A:D,4,FALSE)*I9858</f>
        <v/>
      </c>
      <c r="N9858">
        <f>L9858-M9858</f>
        <v/>
      </c>
    </row>
    <row r="9859">
      <c r="A9859" t="inlineStr">
        <is>
          <t>T1009857</t>
        </is>
      </c>
      <c r="B9859" t="inlineStr">
        <is>
          <t>2023-04-19</t>
        </is>
      </c>
      <c r="C9859" t="inlineStr">
        <is>
          <t>S006</t>
        </is>
      </c>
      <c r="D9859" t="inlineStr">
        <is>
          <t>Store_006</t>
        </is>
      </c>
      <c r="E9859" t="inlineStr">
        <is>
          <t>East</t>
        </is>
      </c>
      <c r="F9859" t="inlineStr">
        <is>
          <t>P0011</t>
        </is>
      </c>
      <c r="G9859" t="inlineStr">
        <is>
          <t>Prod_0011</t>
        </is>
      </c>
      <c r="H9859" t="inlineStr">
        <is>
          <t>Household</t>
        </is>
      </c>
      <c r="I9859" t="n">
        <v>7</v>
      </c>
      <c r="J9859" t="n">
        <v>302.18</v>
      </c>
      <c r="K9859" t="n">
        <v>0</v>
      </c>
      <c r="L9859">
        <f>I9859*J9859*(1-K9859)</f>
        <v/>
      </c>
      <c r="M9859">
        <f>VLOOKUP(F9859,Products!A:D,4,FALSE)*I9859</f>
        <v/>
      </c>
      <c r="N9859">
        <f>L9859-M9859</f>
        <v/>
      </c>
    </row>
    <row r="9860">
      <c r="A9860" t="inlineStr">
        <is>
          <t>T1009858</t>
        </is>
      </c>
      <c r="B9860" t="inlineStr">
        <is>
          <t>2024-12-27</t>
        </is>
      </c>
      <c r="C9860" t="inlineStr">
        <is>
          <t>S019</t>
        </is>
      </c>
      <c r="D9860" t="inlineStr">
        <is>
          <t>Store_019</t>
        </is>
      </c>
      <c r="E9860" t="inlineStr">
        <is>
          <t>East</t>
        </is>
      </c>
      <c r="F9860" t="inlineStr">
        <is>
          <t>P0137</t>
        </is>
      </c>
      <c r="G9860" t="inlineStr">
        <is>
          <t>Prod_0137</t>
        </is>
      </c>
      <c r="H9860" t="inlineStr">
        <is>
          <t>Electronics</t>
        </is>
      </c>
      <c r="I9860" t="n">
        <v>2</v>
      </c>
      <c r="J9860" t="n">
        <v>158.42</v>
      </c>
      <c r="K9860" t="n">
        <v>0</v>
      </c>
      <c r="L9860">
        <f>I9860*J9860*(1-K9860)</f>
        <v/>
      </c>
      <c r="M9860">
        <f>VLOOKUP(F9860,Products!A:D,4,FALSE)*I9860</f>
        <v/>
      </c>
      <c r="N9860">
        <f>L9860-M9860</f>
        <v/>
      </c>
    </row>
    <row r="9861">
      <c r="A9861" t="inlineStr">
        <is>
          <t>T1009859</t>
        </is>
      </c>
      <c r="B9861" t="inlineStr">
        <is>
          <t>2023-06-22</t>
        </is>
      </c>
      <c r="C9861" t="inlineStr">
        <is>
          <t>S039</t>
        </is>
      </c>
      <c r="D9861" t="inlineStr">
        <is>
          <t>Store_039</t>
        </is>
      </c>
      <c r="E9861" t="inlineStr">
        <is>
          <t>North</t>
        </is>
      </c>
      <c r="F9861" t="inlineStr">
        <is>
          <t>P0077</t>
        </is>
      </c>
      <c r="G9861" t="inlineStr">
        <is>
          <t>Prod_0077</t>
        </is>
      </c>
      <c r="H9861" t="inlineStr">
        <is>
          <t>Beverages</t>
        </is>
      </c>
      <c r="I9861" t="n">
        <v>4</v>
      </c>
      <c r="J9861" t="n">
        <v>39.57</v>
      </c>
      <c r="K9861" t="n">
        <v>0</v>
      </c>
      <c r="L9861">
        <f>I9861*J9861*(1-K9861)</f>
        <v/>
      </c>
      <c r="M9861">
        <f>VLOOKUP(F9861,Products!A:D,4,FALSE)*I9861</f>
        <v/>
      </c>
      <c r="N9861">
        <f>L9861-M9861</f>
        <v/>
      </c>
    </row>
    <row r="9862">
      <c r="A9862" t="inlineStr">
        <is>
          <t>T1009860</t>
        </is>
      </c>
      <c r="B9862" t="inlineStr">
        <is>
          <t>2023-02-12</t>
        </is>
      </c>
      <c r="C9862" t="inlineStr">
        <is>
          <t>S031</t>
        </is>
      </c>
      <c r="D9862" t="inlineStr">
        <is>
          <t>Store_031</t>
        </is>
      </c>
      <c r="E9862" t="inlineStr">
        <is>
          <t>Central</t>
        </is>
      </c>
      <c r="F9862" t="inlineStr">
        <is>
          <t>P0031</t>
        </is>
      </c>
      <c r="G9862" t="inlineStr">
        <is>
          <t>Prod_0031</t>
        </is>
      </c>
      <c r="H9862" t="inlineStr">
        <is>
          <t>Food</t>
        </is>
      </c>
      <c r="I9862" t="n">
        <v>9</v>
      </c>
      <c r="J9862" t="n">
        <v>253.27</v>
      </c>
      <c r="K9862" t="n">
        <v>0</v>
      </c>
      <c r="L9862">
        <f>I9862*J9862*(1-K9862)</f>
        <v/>
      </c>
      <c r="M9862">
        <f>VLOOKUP(F9862,Products!A:D,4,FALSE)*I9862</f>
        <v/>
      </c>
      <c r="N9862">
        <f>L9862-M9862</f>
        <v/>
      </c>
    </row>
    <row r="9863">
      <c r="A9863" t="inlineStr">
        <is>
          <t>T1009861</t>
        </is>
      </c>
      <c r="B9863" t="inlineStr">
        <is>
          <t>2023-07-19</t>
        </is>
      </c>
      <c r="C9863" t="inlineStr">
        <is>
          <t>S006</t>
        </is>
      </c>
      <c r="D9863" t="inlineStr">
        <is>
          <t>Store_006</t>
        </is>
      </c>
      <c r="E9863" t="inlineStr">
        <is>
          <t>East</t>
        </is>
      </c>
      <c r="F9863" t="inlineStr">
        <is>
          <t>P0020</t>
        </is>
      </c>
      <c r="G9863" t="inlineStr">
        <is>
          <t>Prod_0020</t>
        </is>
      </c>
      <c r="H9863" t="inlineStr">
        <is>
          <t>Beverages</t>
        </is>
      </c>
      <c r="I9863" t="n">
        <v>4</v>
      </c>
      <c r="J9863" t="n">
        <v>775.27</v>
      </c>
      <c r="K9863" t="n">
        <v>0</v>
      </c>
      <c r="L9863">
        <f>I9863*J9863*(1-K9863)</f>
        <v/>
      </c>
      <c r="M9863">
        <f>VLOOKUP(F9863,Products!A:D,4,FALSE)*I9863</f>
        <v/>
      </c>
      <c r="N9863">
        <f>L9863-M9863</f>
        <v/>
      </c>
    </row>
    <row r="9864">
      <c r="A9864" t="inlineStr">
        <is>
          <t>T1009862</t>
        </is>
      </c>
      <c r="B9864" t="inlineStr">
        <is>
          <t>2024-02-03</t>
        </is>
      </c>
      <c r="C9864" t="inlineStr">
        <is>
          <t>S003</t>
        </is>
      </c>
      <c r="D9864" t="inlineStr">
        <is>
          <t>Store_003</t>
        </is>
      </c>
      <c r="E9864" t="inlineStr">
        <is>
          <t>North</t>
        </is>
      </c>
      <c r="F9864" t="inlineStr">
        <is>
          <t>P0127</t>
        </is>
      </c>
      <c r="G9864" t="inlineStr">
        <is>
          <t>Prod_0127</t>
        </is>
      </c>
      <c r="H9864" t="inlineStr">
        <is>
          <t>Toys</t>
        </is>
      </c>
      <c r="I9864" t="n">
        <v>3</v>
      </c>
      <c r="J9864" t="n">
        <v>742.85</v>
      </c>
      <c r="K9864" t="n">
        <v>0</v>
      </c>
      <c r="L9864">
        <f>I9864*J9864*(1-K9864)</f>
        <v/>
      </c>
      <c r="M9864">
        <f>VLOOKUP(F9864,Products!A:D,4,FALSE)*I9864</f>
        <v/>
      </c>
      <c r="N9864">
        <f>L9864-M9864</f>
        <v/>
      </c>
    </row>
    <row r="9865">
      <c r="A9865" t="inlineStr">
        <is>
          <t>T1009863</t>
        </is>
      </c>
      <c r="B9865" t="inlineStr">
        <is>
          <t>2025-07-29</t>
        </is>
      </c>
      <c r="C9865" t="inlineStr">
        <is>
          <t>S038</t>
        </is>
      </c>
      <c r="D9865" t="inlineStr">
        <is>
          <t>Store_038</t>
        </is>
      </c>
      <c r="E9865" t="inlineStr">
        <is>
          <t>East</t>
        </is>
      </c>
      <c r="F9865" t="inlineStr">
        <is>
          <t>P0060</t>
        </is>
      </c>
      <c r="G9865" t="inlineStr">
        <is>
          <t>Prod_0060</t>
        </is>
      </c>
      <c r="H9865" t="inlineStr">
        <is>
          <t>Toys</t>
        </is>
      </c>
      <c r="I9865" t="n">
        <v>3</v>
      </c>
      <c r="J9865" t="n">
        <v>98.45</v>
      </c>
      <c r="K9865" t="n">
        <v>0</v>
      </c>
      <c r="L9865">
        <f>I9865*J9865*(1-K9865)</f>
        <v/>
      </c>
      <c r="M9865">
        <f>VLOOKUP(F9865,Products!A:D,4,FALSE)*I9865</f>
        <v/>
      </c>
      <c r="N9865">
        <f>L9865-M9865</f>
        <v/>
      </c>
    </row>
    <row r="9866">
      <c r="A9866" t="inlineStr">
        <is>
          <t>T1009864</t>
        </is>
      </c>
      <c r="B9866" t="inlineStr">
        <is>
          <t>2024-05-06</t>
        </is>
      </c>
      <c r="C9866" t="inlineStr">
        <is>
          <t>S031</t>
        </is>
      </c>
      <c r="D9866" t="inlineStr">
        <is>
          <t>Store_031</t>
        </is>
      </c>
      <c r="E9866" t="inlineStr">
        <is>
          <t>Central</t>
        </is>
      </c>
      <c r="F9866" t="inlineStr">
        <is>
          <t>P0040</t>
        </is>
      </c>
      <c r="G9866" t="inlineStr">
        <is>
          <t>Prod_0040</t>
        </is>
      </c>
      <c r="H9866" t="inlineStr">
        <is>
          <t>Toys</t>
        </is>
      </c>
      <c r="I9866" t="n">
        <v>4</v>
      </c>
      <c r="J9866" t="n">
        <v>60.29</v>
      </c>
      <c r="K9866" t="n">
        <v>0.1</v>
      </c>
      <c r="L9866">
        <f>I9866*J9866*(1-K9866)</f>
        <v/>
      </c>
      <c r="M9866">
        <f>VLOOKUP(F9866,Products!A:D,4,FALSE)*I9866</f>
        <v/>
      </c>
      <c r="N9866">
        <f>L9866-M9866</f>
        <v/>
      </c>
    </row>
    <row r="9867">
      <c r="A9867" t="inlineStr">
        <is>
          <t>T1009865</t>
        </is>
      </c>
      <c r="B9867" t="inlineStr">
        <is>
          <t>2025-07-17</t>
        </is>
      </c>
      <c r="C9867" t="inlineStr">
        <is>
          <t>S041</t>
        </is>
      </c>
      <c r="D9867" t="inlineStr">
        <is>
          <t>Store_041</t>
        </is>
      </c>
      <c r="E9867" t="inlineStr">
        <is>
          <t>East</t>
        </is>
      </c>
      <c r="F9867" t="inlineStr">
        <is>
          <t>P0161</t>
        </is>
      </c>
      <c r="G9867" t="inlineStr">
        <is>
          <t>Prod_0161</t>
        </is>
      </c>
      <c r="H9867" t="inlineStr">
        <is>
          <t>Household</t>
        </is>
      </c>
      <c r="I9867" t="n">
        <v>2</v>
      </c>
      <c r="J9867" t="n">
        <v>96.7</v>
      </c>
      <c r="K9867" t="n">
        <v>0</v>
      </c>
      <c r="L9867">
        <f>I9867*J9867*(1-K9867)</f>
        <v/>
      </c>
      <c r="M9867">
        <f>VLOOKUP(F9867,Products!A:D,4,FALSE)*I9867</f>
        <v/>
      </c>
      <c r="N9867">
        <f>L9867-M9867</f>
        <v/>
      </c>
    </row>
    <row r="9868">
      <c r="A9868" t="inlineStr">
        <is>
          <t>T1009866</t>
        </is>
      </c>
      <c r="B9868" t="inlineStr">
        <is>
          <t>2023-01-05</t>
        </is>
      </c>
      <c r="C9868" t="inlineStr">
        <is>
          <t>S036</t>
        </is>
      </c>
      <c r="D9868" t="inlineStr">
        <is>
          <t>Store_036</t>
        </is>
      </c>
      <c r="E9868" t="inlineStr">
        <is>
          <t>Central</t>
        </is>
      </c>
      <c r="F9868" t="inlineStr">
        <is>
          <t>P0081</t>
        </is>
      </c>
      <c r="G9868" t="inlineStr">
        <is>
          <t>Prod_0081</t>
        </is>
      </c>
      <c r="H9868" t="inlineStr">
        <is>
          <t>Electronics</t>
        </is>
      </c>
      <c r="I9868" t="n">
        <v>1</v>
      </c>
      <c r="J9868" t="n">
        <v>352.73</v>
      </c>
      <c r="K9868" t="n">
        <v>0</v>
      </c>
      <c r="L9868">
        <f>I9868*J9868*(1-K9868)</f>
        <v/>
      </c>
      <c r="M9868">
        <f>VLOOKUP(F9868,Products!A:D,4,FALSE)*I9868</f>
        <v/>
      </c>
      <c r="N9868">
        <f>L9868-M9868</f>
        <v/>
      </c>
    </row>
    <row r="9869">
      <c r="A9869" t="inlineStr">
        <is>
          <t>T1009867</t>
        </is>
      </c>
      <c r="B9869" t="inlineStr">
        <is>
          <t>2025-08-08</t>
        </is>
      </c>
      <c r="C9869" t="inlineStr">
        <is>
          <t>S048</t>
        </is>
      </c>
      <c r="D9869" t="inlineStr">
        <is>
          <t>Store_048</t>
        </is>
      </c>
      <c r="E9869" t="inlineStr">
        <is>
          <t>South</t>
        </is>
      </c>
      <c r="F9869" t="inlineStr">
        <is>
          <t>P0057</t>
        </is>
      </c>
      <c r="G9869" t="inlineStr">
        <is>
          <t>Prod_0057</t>
        </is>
      </c>
      <c r="H9869" t="inlineStr">
        <is>
          <t>Beverages</t>
        </is>
      </c>
      <c r="I9869" t="n">
        <v>7</v>
      </c>
      <c r="J9869" t="n">
        <v>58.54</v>
      </c>
      <c r="K9869" t="n">
        <v>0</v>
      </c>
      <c r="L9869">
        <f>I9869*J9869*(1-K9869)</f>
        <v/>
      </c>
      <c r="M9869">
        <f>VLOOKUP(F9869,Products!A:D,4,FALSE)*I9869</f>
        <v/>
      </c>
      <c r="N9869">
        <f>L9869-M9869</f>
        <v/>
      </c>
    </row>
    <row r="9870">
      <c r="A9870" t="inlineStr">
        <is>
          <t>T1009868</t>
        </is>
      </c>
      <c r="B9870" t="inlineStr">
        <is>
          <t>2024-01-20</t>
        </is>
      </c>
      <c r="C9870" t="inlineStr">
        <is>
          <t>S028</t>
        </is>
      </c>
      <c r="D9870" t="inlineStr">
        <is>
          <t>Store_028</t>
        </is>
      </c>
      <c r="E9870" t="inlineStr">
        <is>
          <t>North</t>
        </is>
      </c>
      <c r="F9870" t="inlineStr">
        <is>
          <t>P0079</t>
        </is>
      </c>
      <c r="G9870" t="inlineStr">
        <is>
          <t>Prod_0079</t>
        </is>
      </c>
      <c r="H9870" t="inlineStr">
        <is>
          <t>Food</t>
        </is>
      </c>
      <c r="I9870" t="n">
        <v>3</v>
      </c>
      <c r="J9870" t="n">
        <v>806.4299999999999</v>
      </c>
      <c r="K9870" t="n">
        <v>0</v>
      </c>
      <c r="L9870">
        <f>I9870*J9870*(1-K9870)</f>
        <v/>
      </c>
      <c r="M9870">
        <f>VLOOKUP(F9870,Products!A:D,4,FALSE)*I9870</f>
        <v/>
      </c>
      <c r="N9870">
        <f>L9870-M9870</f>
        <v/>
      </c>
    </row>
    <row r="9871">
      <c r="A9871" t="inlineStr">
        <is>
          <t>T1009869</t>
        </is>
      </c>
      <c r="B9871" t="inlineStr">
        <is>
          <t>2025-04-26</t>
        </is>
      </c>
      <c r="C9871" t="inlineStr">
        <is>
          <t>S022</t>
        </is>
      </c>
      <c r="D9871" t="inlineStr">
        <is>
          <t>Store_022</t>
        </is>
      </c>
      <c r="E9871" t="inlineStr">
        <is>
          <t>East</t>
        </is>
      </c>
      <c r="F9871" t="inlineStr">
        <is>
          <t>P0186</t>
        </is>
      </c>
      <c r="G9871" t="inlineStr">
        <is>
          <t>Prod_0186</t>
        </is>
      </c>
      <c r="H9871" t="inlineStr">
        <is>
          <t>Household</t>
        </is>
      </c>
      <c r="I9871" t="n">
        <v>7</v>
      </c>
      <c r="J9871" t="n">
        <v>730.65</v>
      </c>
      <c r="K9871" t="n">
        <v>0.1</v>
      </c>
      <c r="L9871">
        <f>I9871*J9871*(1-K9871)</f>
        <v/>
      </c>
      <c r="M9871">
        <f>VLOOKUP(F9871,Products!A:D,4,FALSE)*I9871</f>
        <v/>
      </c>
      <c r="N9871">
        <f>L9871-M9871</f>
        <v/>
      </c>
    </row>
    <row r="9872">
      <c r="A9872" t="inlineStr">
        <is>
          <t>T1009870</t>
        </is>
      </c>
      <c r="B9872" t="inlineStr">
        <is>
          <t>2025-02-10</t>
        </is>
      </c>
      <c r="C9872" t="inlineStr">
        <is>
          <t>S040</t>
        </is>
      </c>
      <c r="D9872" t="inlineStr">
        <is>
          <t>Store_040</t>
        </is>
      </c>
      <c r="E9872" t="inlineStr">
        <is>
          <t>Central</t>
        </is>
      </c>
      <c r="F9872" t="inlineStr">
        <is>
          <t>P0013</t>
        </is>
      </c>
      <c r="G9872" t="inlineStr">
        <is>
          <t>Prod_0013</t>
        </is>
      </c>
      <c r="H9872" t="inlineStr">
        <is>
          <t>Clothing</t>
        </is>
      </c>
      <c r="I9872" t="n">
        <v>1</v>
      </c>
      <c r="J9872" t="n">
        <v>69.31999999999999</v>
      </c>
      <c r="K9872" t="n">
        <v>0.2</v>
      </c>
      <c r="L9872">
        <f>I9872*J9872*(1-K9872)</f>
        <v/>
      </c>
      <c r="M9872">
        <f>VLOOKUP(F9872,Products!A:D,4,FALSE)*I9872</f>
        <v/>
      </c>
      <c r="N9872">
        <f>L9872-M9872</f>
        <v/>
      </c>
    </row>
    <row r="9873">
      <c r="A9873" t="inlineStr">
        <is>
          <t>T1009871</t>
        </is>
      </c>
      <c r="B9873" t="inlineStr">
        <is>
          <t>2024-11-16</t>
        </is>
      </c>
      <c r="C9873" t="inlineStr">
        <is>
          <t>S013</t>
        </is>
      </c>
      <c r="D9873" t="inlineStr">
        <is>
          <t>Store_013</t>
        </is>
      </c>
      <c r="E9873" t="inlineStr">
        <is>
          <t>North</t>
        </is>
      </c>
      <c r="F9873" t="inlineStr">
        <is>
          <t>P0095</t>
        </is>
      </c>
      <c r="G9873" t="inlineStr">
        <is>
          <t>Prod_0095</t>
        </is>
      </c>
      <c r="H9873" t="inlineStr">
        <is>
          <t>Food</t>
        </is>
      </c>
      <c r="I9873" t="n">
        <v>6</v>
      </c>
      <c r="J9873" t="n">
        <v>244.86</v>
      </c>
      <c r="K9873" t="n">
        <v>0</v>
      </c>
      <c r="L9873">
        <f>I9873*J9873*(1-K9873)</f>
        <v/>
      </c>
      <c r="M9873">
        <f>VLOOKUP(F9873,Products!A:D,4,FALSE)*I9873</f>
        <v/>
      </c>
      <c r="N9873">
        <f>L9873-M9873</f>
        <v/>
      </c>
    </row>
    <row r="9874">
      <c r="A9874" t="inlineStr">
        <is>
          <t>T1009872</t>
        </is>
      </c>
      <c r="B9874" t="inlineStr">
        <is>
          <t>2023-07-03</t>
        </is>
      </c>
      <c r="C9874" t="inlineStr">
        <is>
          <t>S046</t>
        </is>
      </c>
      <c r="D9874" t="inlineStr">
        <is>
          <t>Store_046</t>
        </is>
      </c>
      <c r="E9874" t="inlineStr">
        <is>
          <t>South</t>
        </is>
      </c>
      <c r="F9874" t="inlineStr">
        <is>
          <t>P0113</t>
        </is>
      </c>
      <c r="G9874" t="inlineStr">
        <is>
          <t>Prod_0113</t>
        </is>
      </c>
      <c r="H9874" t="inlineStr">
        <is>
          <t>Toys</t>
        </is>
      </c>
      <c r="I9874" t="n">
        <v>2</v>
      </c>
      <c r="J9874" t="n">
        <v>721.86</v>
      </c>
      <c r="K9874" t="n">
        <v>0.1</v>
      </c>
      <c r="L9874">
        <f>I9874*J9874*(1-K9874)</f>
        <v/>
      </c>
      <c r="M9874">
        <f>VLOOKUP(F9874,Products!A:D,4,FALSE)*I9874</f>
        <v/>
      </c>
      <c r="N9874">
        <f>L9874-M9874</f>
        <v/>
      </c>
    </row>
    <row r="9875">
      <c r="A9875" t="inlineStr">
        <is>
          <t>T1009873</t>
        </is>
      </c>
      <c r="B9875" t="inlineStr">
        <is>
          <t>2023-01-25</t>
        </is>
      </c>
      <c r="C9875" t="inlineStr">
        <is>
          <t>S003</t>
        </is>
      </c>
      <c r="D9875" t="inlineStr">
        <is>
          <t>Store_003</t>
        </is>
      </c>
      <c r="E9875" t="inlineStr">
        <is>
          <t>North</t>
        </is>
      </c>
      <c r="F9875" t="inlineStr">
        <is>
          <t>P0131</t>
        </is>
      </c>
      <c r="G9875" t="inlineStr">
        <is>
          <t>Prod_0131</t>
        </is>
      </c>
      <c r="H9875" t="inlineStr">
        <is>
          <t>Beverages</t>
        </is>
      </c>
      <c r="I9875" t="n">
        <v>6</v>
      </c>
      <c r="J9875" t="n">
        <v>333.6</v>
      </c>
      <c r="K9875" t="n">
        <v>0.05</v>
      </c>
      <c r="L9875">
        <f>I9875*J9875*(1-K9875)</f>
        <v/>
      </c>
      <c r="M9875">
        <f>VLOOKUP(F9875,Products!A:D,4,FALSE)*I9875</f>
        <v/>
      </c>
      <c r="N9875">
        <f>L9875-M9875</f>
        <v/>
      </c>
    </row>
    <row r="9876">
      <c r="A9876" t="inlineStr">
        <is>
          <t>T1009874</t>
        </is>
      </c>
      <c r="B9876" t="inlineStr">
        <is>
          <t>2023-04-29</t>
        </is>
      </c>
      <c r="C9876" t="inlineStr">
        <is>
          <t>S003</t>
        </is>
      </c>
      <c r="D9876" t="inlineStr">
        <is>
          <t>Store_003</t>
        </is>
      </c>
      <c r="E9876" t="inlineStr">
        <is>
          <t>North</t>
        </is>
      </c>
      <c r="F9876" t="inlineStr">
        <is>
          <t>P0188</t>
        </is>
      </c>
      <c r="G9876" t="inlineStr">
        <is>
          <t>Prod_0188</t>
        </is>
      </c>
      <c r="H9876" t="inlineStr">
        <is>
          <t>Food</t>
        </is>
      </c>
      <c r="I9876" t="n">
        <v>8</v>
      </c>
      <c r="J9876" t="n">
        <v>484.55</v>
      </c>
      <c r="K9876" t="n">
        <v>0</v>
      </c>
      <c r="L9876">
        <f>I9876*J9876*(1-K9876)</f>
        <v/>
      </c>
      <c r="M9876">
        <f>VLOOKUP(F9876,Products!A:D,4,FALSE)*I9876</f>
        <v/>
      </c>
      <c r="N9876">
        <f>L9876-M9876</f>
        <v/>
      </c>
    </row>
    <row r="9877">
      <c r="A9877" t="inlineStr">
        <is>
          <t>T1009875</t>
        </is>
      </c>
      <c r="B9877" t="inlineStr">
        <is>
          <t>2025-09-18</t>
        </is>
      </c>
      <c r="C9877" t="inlineStr">
        <is>
          <t>S003</t>
        </is>
      </c>
      <c r="D9877" t="inlineStr">
        <is>
          <t>Store_003</t>
        </is>
      </c>
      <c r="E9877" t="inlineStr">
        <is>
          <t>North</t>
        </is>
      </c>
      <c r="F9877" t="inlineStr">
        <is>
          <t>P0142</t>
        </is>
      </c>
      <c r="G9877" t="inlineStr">
        <is>
          <t>Prod_0142</t>
        </is>
      </c>
      <c r="H9877" t="inlineStr">
        <is>
          <t>Household</t>
        </is>
      </c>
      <c r="I9877" t="n">
        <v>2</v>
      </c>
      <c r="J9877" t="n">
        <v>191.68</v>
      </c>
      <c r="K9877" t="n">
        <v>0.2</v>
      </c>
      <c r="L9877">
        <f>I9877*J9877*(1-K9877)</f>
        <v/>
      </c>
      <c r="M9877">
        <f>VLOOKUP(F9877,Products!A:D,4,FALSE)*I9877</f>
        <v/>
      </c>
      <c r="N9877">
        <f>L9877-M9877</f>
        <v/>
      </c>
    </row>
    <row r="9878">
      <c r="A9878" t="inlineStr">
        <is>
          <t>T1009876</t>
        </is>
      </c>
      <c r="B9878" t="inlineStr">
        <is>
          <t>2023-11-08</t>
        </is>
      </c>
      <c r="C9878" t="inlineStr">
        <is>
          <t>S018</t>
        </is>
      </c>
      <c r="D9878" t="inlineStr">
        <is>
          <t>Store_018</t>
        </is>
      </c>
      <c r="E9878" t="inlineStr">
        <is>
          <t>South</t>
        </is>
      </c>
      <c r="F9878" t="inlineStr">
        <is>
          <t>P0090</t>
        </is>
      </c>
      <c r="G9878" t="inlineStr">
        <is>
          <t>Prod_0090</t>
        </is>
      </c>
      <c r="H9878" t="inlineStr">
        <is>
          <t>Toys</t>
        </is>
      </c>
      <c r="I9878" t="n">
        <v>5</v>
      </c>
      <c r="J9878" t="n">
        <v>505.02</v>
      </c>
      <c r="K9878" t="n">
        <v>0</v>
      </c>
      <c r="L9878">
        <f>I9878*J9878*(1-K9878)</f>
        <v/>
      </c>
      <c r="M9878">
        <f>VLOOKUP(F9878,Products!A:D,4,FALSE)*I9878</f>
        <v/>
      </c>
      <c r="N9878">
        <f>L9878-M9878</f>
        <v/>
      </c>
    </row>
    <row r="9879">
      <c r="A9879" t="inlineStr">
        <is>
          <t>T1009877</t>
        </is>
      </c>
      <c r="B9879" t="inlineStr">
        <is>
          <t>2025-06-26</t>
        </is>
      </c>
      <c r="C9879" t="inlineStr">
        <is>
          <t>S026</t>
        </is>
      </c>
      <c r="D9879" t="inlineStr">
        <is>
          <t>Store_026</t>
        </is>
      </c>
      <c r="E9879" t="inlineStr">
        <is>
          <t>North</t>
        </is>
      </c>
      <c r="F9879" t="inlineStr">
        <is>
          <t>P0189</t>
        </is>
      </c>
      <c r="G9879" t="inlineStr">
        <is>
          <t>Prod_0189</t>
        </is>
      </c>
      <c r="H9879" t="inlineStr">
        <is>
          <t>Food</t>
        </is>
      </c>
      <c r="I9879" t="n">
        <v>1</v>
      </c>
      <c r="J9879" t="n">
        <v>1028.62</v>
      </c>
      <c r="K9879" t="n">
        <v>0.05</v>
      </c>
      <c r="L9879">
        <f>I9879*J9879*(1-K9879)</f>
        <v/>
      </c>
      <c r="M9879">
        <f>VLOOKUP(F9879,Products!A:D,4,FALSE)*I9879</f>
        <v/>
      </c>
      <c r="N9879">
        <f>L9879-M9879</f>
        <v/>
      </c>
    </row>
    <row r="9880">
      <c r="A9880" t="inlineStr">
        <is>
          <t>T1009878</t>
        </is>
      </c>
      <c r="B9880" t="inlineStr">
        <is>
          <t>2024-12-07</t>
        </is>
      </c>
      <c r="C9880" t="inlineStr">
        <is>
          <t>S039</t>
        </is>
      </c>
      <c r="D9880" t="inlineStr">
        <is>
          <t>Store_039</t>
        </is>
      </c>
      <c r="E9880" t="inlineStr">
        <is>
          <t>North</t>
        </is>
      </c>
      <c r="F9880" t="inlineStr">
        <is>
          <t>P0076</t>
        </is>
      </c>
      <c r="G9880" t="inlineStr">
        <is>
          <t>Prod_0076</t>
        </is>
      </c>
      <c r="H9880" t="inlineStr">
        <is>
          <t>Clothing</t>
        </is>
      </c>
      <c r="I9880" t="n">
        <v>1</v>
      </c>
      <c r="J9880" t="n">
        <v>429.27</v>
      </c>
      <c r="K9880" t="n">
        <v>0.2</v>
      </c>
      <c r="L9880">
        <f>I9880*J9880*(1-K9880)</f>
        <v/>
      </c>
      <c r="M9880">
        <f>VLOOKUP(F9880,Products!A:D,4,FALSE)*I9880</f>
        <v/>
      </c>
      <c r="N9880">
        <f>L9880-M9880</f>
        <v/>
      </c>
    </row>
    <row r="9881">
      <c r="A9881" t="inlineStr">
        <is>
          <t>T1009879</t>
        </is>
      </c>
      <c r="B9881" t="inlineStr">
        <is>
          <t>2023-07-20</t>
        </is>
      </c>
      <c r="C9881" t="inlineStr">
        <is>
          <t>S031</t>
        </is>
      </c>
      <c r="D9881" t="inlineStr">
        <is>
          <t>Store_031</t>
        </is>
      </c>
      <c r="E9881" t="inlineStr">
        <is>
          <t>Central</t>
        </is>
      </c>
      <c r="F9881" t="inlineStr">
        <is>
          <t>P0173</t>
        </is>
      </c>
      <c r="G9881" t="inlineStr">
        <is>
          <t>Prod_0173</t>
        </is>
      </c>
      <c r="H9881" t="inlineStr">
        <is>
          <t>Toys</t>
        </is>
      </c>
      <c r="I9881" t="n">
        <v>4</v>
      </c>
      <c r="J9881" t="n">
        <v>990.26</v>
      </c>
      <c r="K9881" t="n">
        <v>0.1</v>
      </c>
      <c r="L9881">
        <f>I9881*J9881*(1-K9881)</f>
        <v/>
      </c>
      <c r="M9881">
        <f>VLOOKUP(F9881,Products!A:D,4,FALSE)*I9881</f>
        <v/>
      </c>
      <c r="N9881">
        <f>L9881-M9881</f>
        <v/>
      </c>
    </row>
    <row r="9882">
      <c r="A9882" t="inlineStr">
        <is>
          <t>T1009880</t>
        </is>
      </c>
      <c r="B9882" t="inlineStr">
        <is>
          <t>2025-04-27</t>
        </is>
      </c>
      <c r="C9882" t="inlineStr">
        <is>
          <t>S019</t>
        </is>
      </c>
      <c r="D9882" t="inlineStr">
        <is>
          <t>Store_019</t>
        </is>
      </c>
      <c r="E9882" t="inlineStr">
        <is>
          <t>East</t>
        </is>
      </c>
      <c r="F9882" t="inlineStr">
        <is>
          <t>P0082</t>
        </is>
      </c>
      <c r="G9882" t="inlineStr">
        <is>
          <t>Prod_0082</t>
        </is>
      </c>
      <c r="H9882" t="inlineStr">
        <is>
          <t>Food</t>
        </is>
      </c>
      <c r="I9882" t="n">
        <v>8</v>
      </c>
      <c r="J9882" t="n">
        <v>588.22</v>
      </c>
      <c r="K9882" t="n">
        <v>0</v>
      </c>
      <c r="L9882">
        <f>I9882*J9882*(1-K9882)</f>
        <v/>
      </c>
      <c r="M9882">
        <f>VLOOKUP(F9882,Products!A:D,4,FALSE)*I9882</f>
        <v/>
      </c>
      <c r="N9882">
        <f>L9882-M9882</f>
        <v/>
      </c>
    </row>
    <row r="9883">
      <c r="A9883" t="inlineStr">
        <is>
          <t>T1009881</t>
        </is>
      </c>
      <c r="B9883" t="inlineStr">
        <is>
          <t>2023-12-12</t>
        </is>
      </c>
      <c r="C9883" t="inlineStr">
        <is>
          <t>S036</t>
        </is>
      </c>
      <c r="D9883" t="inlineStr">
        <is>
          <t>Store_036</t>
        </is>
      </c>
      <c r="E9883" t="inlineStr">
        <is>
          <t>Central</t>
        </is>
      </c>
      <c r="F9883" t="inlineStr">
        <is>
          <t>P0004</t>
        </is>
      </c>
      <c r="G9883" t="inlineStr">
        <is>
          <t>Prod_0004</t>
        </is>
      </c>
      <c r="H9883" t="inlineStr">
        <is>
          <t>Household</t>
        </is>
      </c>
      <c r="I9883" t="n">
        <v>9</v>
      </c>
      <c r="J9883" t="n">
        <v>446.83</v>
      </c>
      <c r="K9883" t="n">
        <v>0</v>
      </c>
      <c r="L9883">
        <f>I9883*J9883*(1-K9883)</f>
        <v/>
      </c>
      <c r="M9883">
        <f>VLOOKUP(F9883,Products!A:D,4,FALSE)*I9883</f>
        <v/>
      </c>
      <c r="N9883">
        <f>L9883-M9883</f>
        <v/>
      </c>
    </row>
    <row r="9884">
      <c r="A9884" t="inlineStr">
        <is>
          <t>T1009882</t>
        </is>
      </c>
      <c r="B9884" t="inlineStr">
        <is>
          <t>2023-01-22</t>
        </is>
      </c>
      <c r="C9884" t="inlineStr">
        <is>
          <t>S049</t>
        </is>
      </c>
      <c r="D9884" t="inlineStr">
        <is>
          <t>Store_049</t>
        </is>
      </c>
      <c r="E9884" t="inlineStr">
        <is>
          <t>North</t>
        </is>
      </c>
      <c r="F9884" t="inlineStr">
        <is>
          <t>P0002</t>
        </is>
      </c>
      <c r="G9884" t="inlineStr">
        <is>
          <t>Prod_0002</t>
        </is>
      </c>
      <c r="H9884" t="inlineStr">
        <is>
          <t>Food</t>
        </is>
      </c>
      <c r="I9884" t="n">
        <v>5</v>
      </c>
      <c r="J9884" t="n">
        <v>198.71</v>
      </c>
      <c r="K9884" t="n">
        <v>0.05</v>
      </c>
      <c r="L9884">
        <f>I9884*J9884*(1-K9884)</f>
        <v/>
      </c>
      <c r="M9884">
        <f>VLOOKUP(F9884,Products!A:D,4,FALSE)*I9884</f>
        <v/>
      </c>
      <c r="N9884">
        <f>L9884-M9884</f>
        <v/>
      </c>
    </row>
    <row r="9885">
      <c r="A9885" t="inlineStr">
        <is>
          <t>T1009883</t>
        </is>
      </c>
      <c r="B9885" t="inlineStr">
        <is>
          <t>2024-06-17</t>
        </is>
      </c>
      <c r="C9885" t="inlineStr">
        <is>
          <t>S008</t>
        </is>
      </c>
      <c r="D9885" t="inlineStr">
        <is>
          <t>Store_008</t>
        </is>
      </c>
      <c r="E9885" t="inlineStr">
        <is>
          <t>East</t>
        </is>
      </c>
      <c r="F9885" t="inlineStr">
        <is>
          <t>P0063</t>
        </is>
      </c>
      <c r="G9885" t="inlineStr">
        <is>
          <t>Prod_0063</t>
        </is>
      </c>
      <c r="H9885" t="inlineStr">
        <is>
          <t>Clothing</t>
        </is>
      </c>
      <c r="I9885" t="n">
        <v>4</v>
      </c>
      <c r="J9885" t="n">
        <v>209.08</v>
      </c>
      <c r="K9885" t="n">
        <v>0</v>
      </c>
      <c r="L9885">
        <f>I9885*J9885*(1-K9885)</f>
        <v/>
      </c>
      <c r="M9885">
        <f>VLOOKUP(F9885,Products!A:D,4,FALSE)*I9885</f>
        <v/>
      </c>
      <c r="N9885">
        <f>L9885-M9885</f>
        <v/>
      </c>
    </row>
    <row r="9886">
      <c r="A9886" t="inlineStr">
        <is>
          <t>T1009884</t>
        </is>
      </c>
      <c r="B9886" t="inlineStr">
        <is>
          <t>2025-06-04</t>
        </is>
      </c>
      <c r="C9886" t="inlineStr">
        <is>
          <t>S009</t>
        </is>
      </c>
      <c r="D9886" t="inlineStr">
        <is>
          <t>Store_009</t>
        </is>
      </c>
      <c r="E9886" t="inlineStr">
        <is>
          <t>Central</t>
        </is>
      </c>
      <c r="F9886" t="inlineStr">
        <is>
          <t>P0144</t>
        </is>
      </c>
      <c r="G9886" t="inlineStr">
        <is>
          <t>Prod_0144</t>
        </is>
      </c>
      <c r="H9886" t="inlineStr">
        <is>
          <t>Stationery</t>
        </is>
      </c>
      <c r="I9886" t="n">
        <v>5</v>
      </c>
      <c r="J9886" t="n">
        <v>262.43</v>
      </c>
      <c r="K9886" t="n">
        <v>0</v>
      </c>
      <c r="L9886">
        <f>I9886*J9886*(1-K9886)</f>
        <v/>
      </c>
      <c r="M9886">
        <f>VLOOKUP(F9886,Products!A:D,4,FALSE)*I9886</f>
        <v/>
      </c>
      <c r="N9886">
        <f>L9886-M9886</f>
        <v/>
      </c>
    </row>
    <row r="9887">
      <c r="A9887" t="inlineStr">
        <is>
          <t>T1009885</t>
        </is>
      </c>
      <c r="B9887" t="inlineStr">
        <is>
          <t>2025-02-02</t>
        </is>
      </c>
      <c r="C9887" t="inlineStr">
        <is>
          <t>S047</t>
        </is>
      </c>
      <c r="D9887" t="inlineStr">
        <is>
          <t>Store_047</t>
        </is>
      </c>
      <c r="E9887" t="inlineStr">
        <is>
          <t>North</t>
        </is>
      </c>
      <c r="F9887" t="inlineStr">
        <is>
          <t>P0159</t>
        </is>
      </c>
      <c r="G9887" t="inlineStr">
        <is>
          <t>Prod_0159</t>
        </is>
      </c>
      <c r="H9887" t="inlineStr">
        <is>
          <t>Electronics</t>
        </is>
      </c>
      <c r="I9887" t="n">
        <v>6</v>
      </c>
      <c r="J9887" t="n">
        <v>461.63</v>
      </c>
      <c r="K9887" t="n">
        <v>0.1</v>
      </c>
      <c r="L9887">
        <f>I9887*J9887*(1-K9887)</f>
        <v/>
      </c>
      <c r="M9887">
        <f>VLOOKUP(F9887,Products!A:D,4,FALSE)*I9887</f>
        <v/>
      </c>
      <c r="N9887">
        <f>L9887-M9887</f>
        <v/>
      </c>
    </row>
    <row r="9888">
      <c r="A9888" t="inlineStr">
        <is>
          <t>T1009886</t>
        </is>
      </c>
      <c r="B9888" t="inlineStr">
        <is>
          <t>2025-08-15</t>
        </is>
      </c>
      <c r="C9888" t="inlineStr">
        <is>
          <t>S046</t>
        </is>
      </c>
      <c r="D9888" t="inlineStr">
        <is>
          <t>Store_046</t>
        </is>
      </c>
      <c r="E9888" t="inlineStr">
        <is>
          <t>South</t>
        </is>
      </c>
      <c r="F9888" t="inlineStr">
        <is>
          <t>P0089</t>
        </is>
      </c>
      <c r="G9888" t="inlineStr">
        <is>
          <t>Prod_0089</t>
        </is>
      </c>
      <c r="H9888" t="inlineStr">
        <is>
          <t>Stationery</t>
        </is>
      </c>
      <c r="I9888" t="n">
        <v>4</v>
      </c>
      <c r="J9888" t="n">
        <v>645.73</v>
      </c>
      <c r="K9888" t="n">
        <v>0</v>
      </c>
      <c r="L9888">
        <f>I9888*J9888*(1-K9888)</f>
        <v/>
      </c>
      <c r="M9888">
        <f>VLOOKUP(F9888,Products!A:D,4,FALSE)*I9888</f>
        <v/>
      </c>
      <c r="N9888">
        <f>L9888-M9888</f>
        <v/>
      </c>
    </row>
    <row r="9889">
      <c r="A9889" t="inlineStr">
        <is>
          <t>T1009887</t>
        </is>
      </c>
      <c r="B9889" t="inlineStr">
        <is>
          <t>2023-06-12</t>
        </is>
      </c>
      <c r="C9889" t="inlineStr">
        <is>
          <t>S045</t>
        </is>
      </c>
      <c r="D9889" t="inlineStr">
        <is>
          <t>Store_045</t>
        </is>
      </c>
      <c r="E9889" t="inlineStr">
        <is>
          <t>East</t>
        </is>
      </c>
      <c r="F9889" t="inlineStr">
        <is>
          <t>P0186</t>
        </is>
      </c>
      <c r="G9889" t="inlineStr">
        <is>
          <t>Prod_0186</t>
        </is>
      </c>
      <c r="H9889" t="inlineStr">
        <is>
          <t>Household</t>
        </is>
      </c>
      <c r="I9889" t="n">
        <v>6</v>
      </c>
      <c r="J9889" t="n">
        <v>891.42</v>
      </c>
      <c r="K9889" t="n">
        <v>0.05</v>
      </c>
      <c r="L9889">
        <f>I9889*J9889*(1-K9889)</f>
        <v/>
      </c>
      <c r="M9889">
        <f>VLOOKUP(F9889,Products!A:D,4,FALSE)*I9889</f>
        <v/>
      </c>
      <c r="N9889">
        <f>L9889-M9889</f>
        <v/>
      </c>
    </row>
    <row r="9890">
      <c r="A9890" t="inlineStr">
        <is>
          <t>T1009888</t>
        </is>
      </c>
      <c r="B9890" t="inlineStr">
        <is>
          <t>2023-04-27</t>
        </is>
      </c>
      <c r="C9890" t="inlineStr">
        <is>
          <t>S031</t>
        </is>
      </c>
      <c r="D9890" t="inlineStr">
        <is>
          <t>Store_031</t>
        </is>
      </c>
      <c r="E9890" t="inlineStr">
        <is>
          <t>Central</t>
        </is>
      </c>
      <c r="F9890" t="inlineStr">
        <is>
          <t>P0188</t>
        </is>
      </c>
      <c r="G9890" t="inlineStr">
        <is>
          <t>Prod_0188</t>
        </is>
      </c>
      <c r="H9890" t="inlineStr">
        <is>
          <t>Food</t>
        </is>
      </c>
      <c r="I9890" t="n">
        <v>1</v>
      </c>
      <c r="J9890" t="n">
        <v>605.6</v>
      </c>
      <c r="K9890" t="n">
        <v>0</v>
      </c>
      <c r="L9890">
        <f>I9890*J9890*(1-K9890)</f>
        <v/>
      </c>
      <c r="M9890">
        <f>VLOOKUP(F9890,Products!A:D,4,FALSE)*I9890</f>
        <v/>
      </c>
      <c r="N9890">
        <f>L9890-M9890</f>
        <v/>
      </c>
    </row>
    <row r="9891">
      <c r="A9891" t="inlineStr">
        <is>
          <t>T1009889</t>
        </is>
      </c>
      <c r="B9891" t="inlineStr">
        <is>
          <t>2024-07-25</t>
        </is>
      </c>
      <c r="C9891" t="inlineStr">
        <is>
          <t>S042</t>
        </is>
      </c>
      <c r="D9891" t="inlineStr">
        <is>
          <t>Store_042</t>
        </is>
      </c>
      <c r="E9891" t="inlineStr">
        <is>
          <t>Central</t>
        </is>
      </c>
      <c r="F9891" t="inlineStr">
        <is>
          <t>P0137</t>
        </is>
      </c>
      <c r="G9891" t="inlineStr">
        <is>
          <t>Prod_0137</t>
        </is>
      </c>
      <c r="H9891" t="inlineStr">
        <is>
          <t>Electronics</t>
        </is>
      </c>
      <c r="I9891" t="n">
        <v>5</v>
      </c>
      <c r="J9891" t="n">
        <v>126.32</v>
      </c>
      <c r="K9891" t="n">
        <v>0</v>
      </c>
      <c r="L9891">
        <f>I9891*J9891*(1-K9891)</f>
        <v/>
      </c>
      <c r="M9891">
        <f>VLOOKUP(F9891,Products!A:D,4,FALSE)*I9891</f>
        <v/>
      </c>
      <c r="N9891">
        <f>L9891-M9891</f>
        <v/>
      </c>
    </row>
    <row r="9892">
      <c r="A9892" t="inlineStr">
        <is>
          <t>T1009890</t>
        </is>
      </c>
      <c r="B9892" t="inlineStr">
        <is>
          <t>2024-02-29</t>
        </is>
      </c>
      <c r="C9892" t="inlineStr">
        <is>
          <t>S034</t>
        </is>
      </c>
      <c r="D9892" t="inlineStr">
        <is>
          <t>Store_034</t>
        </is>
      </c>
      <c r="E9892" t="inlineStr">
        <is>
          <t>Central</t>
        </is>
      </c>
      <c r="F9892" t="inlineStr">
        <is>
          <t>P0154</t>
        </is>
      </c>
      <c r="G9892" t="inlineStr">
        <is>
          <t>Prod_0154</t>
        </is>
      </c>
      <c r="H9892" t="inlineStr">
        <is>
          <t>Toys</t>
        </is>
      </c>
      <c r="I9892" t="n">
        <v>3</v>
      </c>
      <c r="J9892" t="n">
        <v>353.9</v>
      </c>
      <c r="K9892" t="n">
        <v>0</v>
      </c>
      <c r="L9892">
        <f>I9892*J9892*(1-K9892)</f>
        <v/>
      </c>
      <c r="M9892">
        <f>VLOOKUP(F9892,Products!A:D,4,FALSE)*I9892</f>
        <v/>
      </c>
      <c r="N9892">
        <f>L9892-M9892</f>
        <v/>
      </c>
    </row>
    <row r="9893">
      <c r="A9893" t="inlineStr">
        <is>
          <t>T1009891</t>
        </is>
      </c>
      <c r="B9893" t="inlineStr">
        <is>
          <t>2025-07-27</t>
        </is>
      </c>
      <c r="C9893" t="inlineStr">
        <is>
          <t>S027</t>
        </is>
      </c>
      <c r="D9893" t="inlineStr">
        <is>
          <t>Store_027</t>
        </is>
      </c>
      <c r="E9893" t="inlineStr">
        <is>
          <t>South</t>
        </is>
      </c>
      <c r="F9893" t="inlineStr">
        <is>
          <t>P0055</t>
        </is>
      </c>
      <c r="G9893" t="inlineStr">
        <is>
          <t>Prod_0055</t>
        </is>
      </c>
      <c r="H9893" t="inlineStr">
        <is>
          <t>Beverages</t>
        </is>
      </c>
      <c r="I9893" t="n">
        <v>7</v>
      </c>
      <c r="J9893" t="n">
        <v>221.53</v>
      </c>
      <c r="K9893" t="n">
        <v>0.05</v>
      </c>
      <c r="L9893">
        <f>I9893*J9893*(1-K9893)</f>
        <v/>
      </c>
      <c r="M9893">
        <f>VLOOKUP(F9893,Products!A:D,4,FALSE)*I9893</f>
        <v/>
      </c>
      <c r="N9893">
        <f>L9893-M9893</f>
        <v/>
      </c>
    </row>
    <row r="9894">
      <c r="A9894" t="inlineStr">
        <is>
          <t>T1009892</t>
        </is>
      </c>
      <c r="B9894" t="inlineStr">
        <is>
          <t>2025-01-11</t>
        </is>
      </c>
      <c r="C9894" t="inlineStr">
        <is>
          <t>S043</t>
        </is>
      </c>
      <c r="D9894" t="inlineStr">
        <is>
          <t>Store_043</t>
        </is>
      </c>
      <c r="E9894" t="inlineStr">
        <is>
          <t>East</t>
        </is>
      </c>
      <c r="F9894" t="inlineStr">
        <is>
          <t>P0063</t>
        </is>
      </c>
      <c r="G9894" t="inlineStr">
        <is>
          <t>Prod_0063</t>
        </is>
      </c>
      <c r="H9894" t="inlineStr">
        <is>
          <t>Clothing</t>
        </is>
      </c>
      <c r="I9894" t="n">
        <v>9</v>
      </c>
      <c r="J9894" t="n">
        <v>294.74</v>
      </c>
      <c r="K9894" t="n">
        <v>0.05</v>
      </c>
      <c r="L9894">
        <f>I9894*J9894*(1-K9894)</f>
        <v/>
      </c>
      <c r="M9894">
        <f>VLOOKUP(F9894,Products!A:D,4,FALSE)*I9894</f>
        <v/>
      </c>
      <c r="N9894">
        <f>L9894-M9894</f>
        <v/>
      </c>
    </row>
    <row r="9895">
      <c r="A9895" t="inlineStr">
        <is>
          <t>T1009893</t>
        </is>
      </c>
      <c r="B9895" t="inlineStr">
        <is>
          <t>2023-11-21</t>
        </is>
      </c>
      <c r="C9895" t="inlineStr">
        <is>
          <t>S003</t>
        </is>
      </c>
      <c r="D9895" t="inlineStr">
        <is>
          <t>Store_003</t>
        </is>
      </c>
      <c r="E9895" t="inlineStr">
        <is>
          <t>North</t>
        </is>
      </c>
      <c r="F9895" t="inlineStr">
        <is>
          <t>P0158</t>
        </is>
      </c>
      <c r="G9895" t="inlineStr">
        <is>
          <t>Prod_0158</t>
        </is>
      </c>
      <c r="H9895" t="inlineStr">
        <is>
          <t>Beverages</t>
        </is>
      </c>
      <c r="I9895" t="n">
        <v>6</v>
      </c>
      <c r="J9895" t="n">
        <v>314.75</v>
      </c>
      <c r="K9895" t="n">
        <v>0</v>
      </c>
      <c r="L9895">
        <f>I9895*J9895*(1-K9895)</f>
        <v/>
      </c>
      <c r="M9895">
        <f>VLOOKUP(F9895,Products!A:D,4,FALSE)*I9895</f>
        <v/>
      </c>
      <c r="N9895">
        <f>L9895-M9895</f>
        <v/>
      </c>
    </row>
    <row r="9896">
      <c r="A9896" t="inlineStr">
        <is>
          <t>T1009894</t>
        </is>
      </c>
      <c r="B9896" t="inlineStr">
        <is>
          <t>2024-10-30</t>
        </is>
      </c>
      <c r="C9896" t="inlineStr">
        <is>
          <t>S006</t>
        </is>
      </c>
      <c r="D9896" t="inlineStr">
        <is>
          <t>Store_006</t>
        </is>
      </c>
      <c r="E9896" t="inlineStr">
        <is>
          <t>East</t>
        </is>
      </c>
      <c r="F9896" t="inlineStr">
        <is>
          <t>P0196</t>
        </is>
      </c>
      <c r="G9896" t="inlineStr">
        <is>
          <t>Prod_0196</t>
        </is>
      </c>
      <c r="H9896" t="inlineStr">
        <is>
          <t>Beverages</t>
        </is>
      </c>
      <c r="I9896" t="n">
        <v>1</v>
      </c>
      <c r="J9896" t="n">
        <v>748.29</v>
      </c>
      <c r="K9896" t="n">
        <v>0</v>
      </c>
      <c r="L9896">
        <f>I9896*J9896*(1-K9896)</f>
        <v/>
      </c>
      <c r="M9896">
        <f>VLOOKUP(F9896,Products!A:D,4,FALSE)*I9896</f>
        <v/>
      </c>
      <c r="N9896">
        <f>L9896-M9896</f>
        <v/>
      </c>
    </row>
    <row r="9897">
      <c r="A9897" t="inlineStr">
        <is>
          <t>T1009895</t>
        </is>
      </c>
      <c r="B9897" t="inlineStr">
        <is>
          <t>2025-02-11</t>
        </is>
      </c>
      <c r="C9897" t="inlineStr">
        <is>
          <t>S030</t>
        </is>
      </c>
      <c r="D9897" t="inlineStr">
        <is>
          <t>Store_030</t>
        </is>
      </c>
      <c r="E9897" t="inlineStr">
        <is>
          <t>North</t>
        </is>
      </c>
      <c r="F9897" t="inlineStr">
        <is>
          <t>P0146</t>
        </is>
      </c>
      <c r="G9897" t="inlineStr">
        <is>
          <t>Prod_0146</t>
        </is>
      </c>
      <c r="H9897" t="inlineStr">
        <is>
          <t>Food</t>
        </is>
      </c>
      <c r="I9897" t="n">
        <v>5</v>
      </c>
      <c r="J9897" t="n">
        <v>289.56</v>
      </c>
      <c r="K9897" t="n">
        <v>0.1</v>
      </c>
      <c r="L9897">
        <f>I9897*J9897*(1-K9897)</f>
        <v/>
      </c>
      <c r="M9897">
        <f>VLOOKUP(F9897,Products!A:D,4,FALSE)*I9897</f>
        <v/>
      </c>
      <c r="N9897">
        <f>L9897-M9897</f>
        <v/>
      </c>
    </row>
    <row r="9898">
      <c r="A9898" t="inlineStr">
        <is>
          <t>T1009896</t>
        </is>
      </c>
      <c r="B9898" t="inlineStr">
        <is>
          <t>2025-01-11</t>
        </is>
      </c>
      <c r="C9898" t="inlineStr">
        <is>
          <t>S048</t>
        </is>
      </c>
      <c r="D9898" t="inlineStr">
        <is>
          <t>Store_048</t>
        </is>
      </c>
      <c r="E9898" t="inlineStr">
        <is>
          <t>South</t>
        </is>
      </c>
      <c r="F9898" t="inlineStr">
        <is>
          <t>P0153</t>
        </is>
      </c>
      <c r="G9898" t="inlineStr">
        <is>
          <t>Prod_0153</t>
        </is>
      </c>
      <c r="H9898" t="inlineStr">
        <is>
          <t>Clothing</t>
        </is>
      </c>
      <c r="I9898" t="n">
        <v>5</v>
      </c>
      <c r="J9898" t="n">
        <v>194.9</v>
      </c>
      <c r="K9898" t="n">
        <v>0</v>
      </c>
      <c r="L9898">
        <f>I9898*J9898*(1-K9898)</f>
        <v/>
      </c>
      <c r="M9898">
        <f>VLOOKUP(F9898,Products!A:D,4,FALSE)*I9898</f>
        <v/>
      </c>
      <c r="N9898">
        <f>L9898-M9898</f>
        <v/>
      </c>
    </row>
    <row r="9899">
      <c r="A9899" t="inlineStr">
        <is>
          <t>T1009897</t>
        </is>
      </c>
      <c r="B9899" t="inlineStr">
        <is>
          <t>2023-08-05</t>
        </is>
      </c>
      <c r="C9899" t="inlineStr">
        <is>
          <t>S003</t>
        </is>
      </c>
      <c r="D9899" t="inlineStr">
        <is>
          <t>Store_003</t>
        </is>
      </c>
      <c r="E9899" t="inlineStr">
        <is>
          <t>North</t>
        </is>
      </c>
      <c r="F9899" t="inlineStr">
        <is>
          <t>P0110</t>
        </is>
      </c>
      <c r="G9899" t="inlineStr">
        <is>
          <t>Prod_0110</t>
        </is>
      </c>
      <c r="H9899" t="inlineStr">
        <is>
          <t>Stationery</t>
        </is>
      </c>
      <c r="I9899" t="n">
        <v>5</v>
      </c>
      <c r="J9899" t="n">
        <v>73.48</v>
      </c>
      <c r="K9899" t="n">
        <v>0</v>
      </c>
      <c r="L9899">
        <f>I9899*J9899*(1-K9899)</f>
        <v/>
      </c>
      <c r="M9899">
        <f>VLOOKUP(F9899,Products!A:D,4,FALSE)*I9899</f>
        <v/>
      </c>
      <c r="N9899">
        <f>L9899-M9899</f>
        <v/>
      </c>
    </row>
    <row r="9900">
      <c r="A9900" t="inlineStr">
        <is>
          <t>T1009898</t>
        </is>
      </c>
      <c r="B9900" t="inlineStr">
        <is>
          <t>2023-12-28</t>
        </is>
      </c>
      <c r="C9900" t="inlineStr">
        <is>
          <t>S004</t>
        </is>
      </c>
      <c r="D9900" t="inlineStr">
        <is>
          <t>Store_004</t>
        </is>
      </c>
      <c r="E9900" t="inlineStr">
        <is>
          <t>Central</t>
        </is>
      </c>
      <c r="F9900" t="inlineStr">
        <is>
          <t>P0016</t>
        </is>
      </c>
      <c r="G9900" t="inlineStr">
        <is>
          <t>Prod_0016</t>
        </is>
      </c>
      <c r="H9900" t="inlineStr">
        <is>
          <t>Food</t>
        </is>
      </c>
      <c r="I9900" t="n">
        <v>7</v>
      </c>
      <c r="J9900" t="n">
        <v>919.78</v>
      </c>
      <c r="K9900" t="n">
        <v>0.15</v>
      </c>
      <c r="L9900">
        <f>I9900*J9900*(1-K9900)</f>
        <v/>
      </c>
      <c r="M9900">
        <f>VLOOKUP(F9900,Products!A:D,4,FALSE)*I9900</f>
        <v/>
      </c>
      <c r="N9900">
        <f>L9900-M9900</f>
        <v/>
      </c>
    </row>
    <row r="9901">
      <c r="A9901" t="inlineStr">
        <is>
          <t>T1009899</t>
        </is>
      </c>
      <c r="B9901" t="inlineStr">
        <is>
          <t>2023-11-25</t>
        </is>
      </c>
      <c r="C9901" t="inlineStr">
        <is>
          <t>S013</t>
        </is>
      </c>
      <c r="D9901" t="inlineStr">
        <is>
          <t>Store_013</t>
        </is>
      </c>
      <c r="E9901" t="inlineStr">
        <is>
          <t>North</t>
        </is>
      </c>
      <c r="F9901" t="inlineStr">
        <is>
          <t>P0112</t>
        </is>
      </c>
      <c r="G9901" t="inlineStr">
        <is>
          <t>Prod_0112</t>
        </is>
      </c>
      <c r="H9901" t="inlineStr">
        <is>
          <t>Beverages</t>
        </is>
      </c>
      <c r="I9901" t="n">
        <v>4</v>
      </c>
      <c r="J9901" t="n">
        <v>860.5700000000001</v>
      </c>
      <c r="K9901" t="n">
        <v>0</v>
      </c>
      <c r="L9901">
        <f>I9901*J9901*(1-K9901)</f>
        <v/>
      </c>
      <c r="M9901">
        <f>VLOOKUP(F9901,Products!A:D,4,FALSE)*I9901</f>
        <v/>
      </c>
      <c r="N9901">
        <f>L9901-M9901</f>
        <v/>
      </c>
    </row>
    <row r="9902">
      <c r="A9902" t="inlineStr">
        <is>
          <t>T1009900</t>
        </is>
      </c>
      <c r="B9902" t="inlineStr">
        <is>
          <t>2024-04-20</t>
        </is>
      </c>
      <c r="C9902" t="inlineStr">
        <is>
          <t>S045</t>
        </is>
      </c>
      <c r="D9902" t="inlineStr">
        <is>
          <t>Store_045</t>
        </is>
      </c>
      <c r="E9902" t="inlineStr">
        <is>
          <t>East</t>
        </is>
      </c>
      <c r="F9902" t="inlineStr">
        <is>
          <t>P0159</t>
        </is>
      </c>
      <c r="G9902" t="inlineStr">
        <is>
          <t>Prod_0159</t>
        </is>
      </c>
      <c r="H9902" t="inlineStr">
        <is>
          <t>Electronics</t>
        </is>
      </c>
      <c r="I9902" t="n">
        <v>6</v>
      </c>
      <c r="J9902" t="n">
        <v>440.39</v>
      </c>
      <c r="K9902" t="n">
        <v>0</v>
      </c>
      <c r="L9902">
        <f>I9902*J9902*(1-K9902)</f>
        <v/>
      </c>
      <c r="M9902">
        <f>VLOOKUP(F9902,Products!A:D,4,FALSE)*I9902</f>
        <v/>
      </c>
      <c r="N9902">
        <f>L9902-M9902</f>
        <v/>
      </c>
    </row>
    <row r="9903">
      <c r="A9903" t="inlineStr">
        <is>
          <t>T1009901</t>
        </is>
      </c>
      <c r="B9903" t="inlineStr">
        <is>
          <t>2023-11-20</t>
        </is>
      </c>
      <c r="C9903" t="inlineStr">
        <is>
          <t>S044</t>
        </is>
      </c>
      <c r="D9903" t="inlineStr">
        <is>
          <t>Store_044</t>
        </is>
      </c>
      <c r="E9903" t="inlineStr">
        <is>
          <t>North</t>
        </is>
      </c>
      <c r="F9903" t="inlineStr">
        <is>
          <t>P0066</t>
        </is>
      </c>
      <c r="G9903" t="inlineStr">
        <is>
          <t>Prod_0066</t>
        </is>
      </c>
      <c r="H9903" t="inlineStr">
        <is>
          <t>Household</t>
        </is>
      </c>
      <c r="I9903" t="n">
        <v>6</v>
      </c>
      <c r="J9903" t="n">
        <v>538.1900000000001</v>
      </c>
      <c r="K9903" t="n">
        <v>0.05</v>
      </c>
      <c r="L9903">
        <f>I9903*J9903*(1-K9903)</f>
        <v/>
      </c>
      <c r="M9903">
        <f>VLOOKUP(F9903,Products!A:D,4,FALSE)*I9903</f>
        <v/>
      </c>
      <c r="N9903">
        <f>L9903-M9903</f>
        <v/>
      </c>
    </row>
    <row r="9904">
      <c r="A9904" t="inlineStr">
        <is>
          <t>T1009902</t>
        </is>
      </c>
      <c r="B9904" t="inlineStr">
        <is>
          <t>2023-10-18</t>
        </is>
      </c>
      <c r="C9904" t="inlineStr">
        <is>
          <t>S046</t>
        </is>
      </c>
      <c r="D9904" t="inlineStr">
        <is>
          <t>Store_046</t>
        </is>
      </c>
      <c r="E9904" t="inlineStr">
        <is>
          <t>South</t>
        </is>
      </c>
      <c r="F9904" t="inlineStr">
        <is>
          <t>P0065</t>
        </is>
      </c>
      <c r="G9904" t="inlineStr">
        <is>
          <t>Prod_0065</t>
        </is>
      </c>
      <c r="H9904" t="inlineStr">
        <is>
          <t>Beverages</t>
        </is>
      </c>
      <c r="I9904" t="n">
        <v>9</v>
      </c>
      <c r="J9904" t="n">
        <v>159.88</v>
      </c>
      <c r="K9904" t="n">
        <v>0</v>
      </c>
      <c r="L9904">
        <f>I9904*J9904*(1-K9904)</f>
        <v/>
      </c>
      <c r="M9904">
        <f>VLOOKUP(F9904,Products!A:D,4,FALSE)*I9904</f>
        <v/>
      </c>
      <c r="N9904">
        <f>L9904-M9904</f>
        <v/>
      </c>
    </row>
    <row r="9905">
      <c r="A9905" t="inlineStr">
        <is>
          <t>T1009903</t>
        </is>
      </c>
      <c r="B9905" t="inlineStr">
        <is>
          <t>2024-03-06</t>
        </is>
      </c>
      <c r="C9905" t="inlineStr">
        <is>
          <t>S022</t>
        </is>
      </c>
      <c r="D9905" t="inlineStr">
        <is>
          <t>Store_022</t>
        </is>
      </c>
      <c r="E9905" t="inlineStr">
        <is>
          <t>East</t>
        </is>
      </c>
      <c r="F9905" t="inlineStr">
        <is>
          <t>P0170</t>
        </is>
      </c>
      <c r="G9905" t="inlineStr">
        <is>
          <t>Prod_0170</t>
        </is>
      </c>
      <c r="H9905" t="inlineStr">
        <is>
          <t>Household</t>
        </is>
      </c>
      <c r="I9905" t="n">
        <v>2</v>
      </c>
      <c r="J9905" t="n">
        <v>519.2</v>
      </c>
      <c r="K9905" t="n">
        <v>0.05</v>
      </c>
      <c r="L9905">
        <f>I9905*J9905*(1-K9905)</f>
        <v/>
      </c>
      <c r="M9905">
        <f>VLOOKUP(F9905,Products!A:D,4,FALSE)*I9905</f>
        <v/>
      </c>
      <c r="N9905">
        <f>L9905-M9905</f>
        <v/>
      </c>
    </row>
    <row r="9906">
      <c r="A9906" t="inlineStr">
        <is>
          <t>T1009904</t>
        </is>
      </c>
      <c r="B9906" t="inlineStr">
        <is>
          <t>2023-12-21</t>
        </is>
      </c>
      <c r="C9906" t="inlineStr">
        <is>
          <t>S024</t>
        </is>
      </c>
      <c r="D9906" t="inlineStr">
        <is>
          <t>Store_024</t>
        </is>
      </c>
      <c r="E9906" t="inlineStr">
        <is>
          <t>South</t>
        </is>
      </c>
      <c r="F9906" t="inlineStr">
        <is>
          <t>P0108</t>
        </is>
      </c>
      <c r="G9906" t="inlineStr">
        <is>
          <t>Prod_0108</t>
        </is>
      </c>
      <c r="H9906" t="inlineStr">
        <is>
          <t>Stationery</t>
        </is>
      </c>
      <c r="I9906" t="n">
        <v>8</v>
      </c>
      <c r="J9906" t="n">
        <v>734.6799999999999</v>
      </c>
      <c r="K9906" t="n">
        <v>0.05</v>
      </c>
      <c r="L9906">
        <f>I9906*J9906*(1-K9906)</f>
        <v/>
      </c>
      <c r="M9906">
        <f>VLOOKUP(F9906,Products!A:D,4,FALSE)*I9906</f>
        <v/>
      </c>
      <c r="N9906">
        <f>L9906-M9906</f>
        <v/>
      </c>
    </row>
    <row r="9907">
      <c r="A9907" t="inlineStr">
        <is>
          <t>T1009905</t>
        </is>
      </c>
      <c r="B9907" t="inlineStr">
        <is>
          <t>2024-03-03</t>
        </is>
      </c>
      <c r="C9907" t="inlineStr">
        <is>
          <t>S049</t>
        </is>
      </c>
      <c r="D9907" t="inlineStr">
        <is>
          <t>Store_049</t>
        </is>
      </c>
      <c r="E9907" t="inlineStr">
        <is>
          <t>North</t>
        </is>
      </c>
      <c r="F9907" t="inlineStr">
        <is>
          <t>P0058</t>
        </is>
      </c>
      <c r="G9907" t="inlineStr">
        <is>
          <t>Prod_0058</t>
        </is>
      </c>
      <c r="H9907" t="inlineStr">
        <is>
          <t>Stationery</t>
        </is>
      </c>
      <c r="I9907" t="n">
        <v>8</v>
      </c>
      <c r="J9907" t="n">
        <v>410.05</v>
      </c>
      <c r="K9907" t="n">
        <v>0</v>
      </c>
      <c r="L9907">
        <f>I9907*J9907*(1-K9907)</f>
        <v/>
      </c>
      <c r="M9907">
        <f>VLOOKUP(F9907,Products!A:D,4,FALSE)*I9907</f>
        <v/>
      </c>
      <c r="N9907">
        <f>L9907-M9907</f>
        <v/>
      </c>
    </row>
    <row r="9908">
      <c r="A9908" t="inlineStr">
        <is>
          <t>T1009906</t>
        </is>
      </c>
      <c r="B9908" t="inlineStr">
        <is>
          <t>2025-04-21</t>
        </is>
      </c>
      <c r="C9908" t="inlineStr">
        <is>
          <t>S036</t>
        </is>
      </c>
      <c r="D9908" t="inlineStr">
        <is>
          <t>Store_036</t>
        </is>
      </c>
      <c r="E9908" t="inlineStr">
        <is>
          <t>Central</t>
        </is>
      </c>
      <c r="F9908" t="inlineStr">
        <is>
          <t>P0049</t>
        </is>
      </c>
      <c r="G9908" t="inlineStr">
        <is>
          <t>Prod_0049</t>
        </is>
      </c>
      <c r="H9908" t="inlineStr">
        <is>
          <t>Beverages</t>
        </is>
      </c>
      <c r="I9908" t="n">
        <v>5</v>
      </c>
      <c r="J9908" t="n">
        <v>272.77</v>
      </c>
      <c r="K9908" t="n">
        <v>0.2</v>
      </c>
      <c r="L9908">
        <f>I9908*J9908*(1-K9908)</f>
        <v/>
      </c>
      <c r="M9908">
        <f>VLOOKUP(F9908,Products!A:D,4,FALSE)*I9908</f>
        <v/>
      </c>
      <c r="N9908">
        <f>L9908-M9908</f>
        <v/>
      </c>
    </row>
    <row r="9909">
      <c r="A9909" t="inlineStr">
        <is>
          <t>T1009907</t>
        </is>
      </c>
      <c r="B9909" t="inlineStr">
        <is>
          <t>2024-03-10</t>
        </is>
      </c>
      <c r="C9909" t="inlineStr">
        <is>
          <t>S022</t>
        </is>
      </c>
      <c r="D9909" t="inlineStr">
        <is>
          <t>Store_022</t>
        </is>
      </c>
      <c r="E9909" t="inlineStr">
        <is>
          <t>East</t>
        </is>
      </c>
      <c r="F9909" t="inlineStr">
        <is>
          <t>P0015</t>
        </is>
      </c>
      <c r="G9909" t="inlineStr">
        <is>
          <t>Prod_0015</t>
        </is>
      </c>
      <c r="H9909" t="inlineStr">
        <is>
          <t>Food</t>
        </is>
      </c>
      <c r="I9909" t="n">
        <v>7</v>
      </c>
      <c r="J9909" t="n">
        <v>113.26</v>
      </c>
      <c r="K9909" t="n">
        <v>0.1</v>
      </c>
      <c r="L9909">
        <f>I9909*J9909*(1-K9909)</f>
        <v/>
      </c>
      <c r="M9909">
        <f>VLOOKUP(F9909,Products!A:D,4,FALSE)*I9909</f>
        <v/>
      </c>
      <c r="N9909">
        <f>L9909-M9909</f>
        <v/>
      </c>
    </row>
    <row r="9910">
      <c r="A9910" t="inlineStr">
        <is>
          <t>T1009908</t>
        </is>
      </c>
      <c r="B9910" t="inlineStr">
        <is>
          <t>2023-12-09</t>
        </is>
      </c>
      <c r="C9910" t="inlineStr">
        <is>
          <t>S039</t>
        </is>
      </c>
      <c r="D9910" t="inlineStr">
        <is>
          <t>Store_039</t>
        </is>
      </c>
      <c r="E9910" t="inlineStr">
        <is>
          <t>North</t>
        </is>
      </c>
      <c r="F9910" t="inlineStr">
        <is>
          <t>P0049</t>
        </is>
      </c>
      <c r="G9910" t="inlineStr">
        <is>
          <t>Prod_0049</t>
        </is>
      </c>
      <c r="H9910" t="inlineStr">
        <is>
          <t>Beverages</t>
        </is>
      </c>
      <c r="I9910" t="n">
        <v>6</v>
      </c>
      <c r="J9910" t="n">
        <v>219.94</v>
      </c>
      <c r="K9910" t="n">
        <v>0</v>
      </c>
      <c r="L9910">
        <f>I9910*J9910*(1-K9910)</f>
        <v/>
      </c>
      <c r="M9910">
        <f>VLOOKUP(F9910,Products!A:D,4,FALSE)*I9910</f>
        <v/>
      </c>
      <c r="N9910">
        <f>L9910-M9910</f>
        <v/>
      </c>
    </row>
    <row r="9911">
      <c r="A9911" t="inlineStr">
        <is>
          <t>T1009909</t>
        </is>
      </c>
      <c r="B9911" t="inlineStr">
        <is>
          <t>2025-03-15</t>
        </is>
      </c>
      <c r="C9911" t="inlineStr">
        <is>
          <t>S043</t>
        </is>
      </c>
      <c r="D9911" t="inlineStr">
        <is>
          <t>Store_043</t>
        </is>
      </c>
      <c r="E9911" t="inlineStr">
        <is>
          <t>East</t>
        </is>
      </c>
      <c r="F9911" t="inlineStr">
        <is>
          <t>P0051</t>
        </is>
      </c>
      <c r="G9911" t="inlineStr">
        <is>
          <t>Prod_0051</t>
        </is>
      </c>
      <c r="H9911" t="inlineStr">
        <is>
          <t>Clothing</t>
        </is>
      </c>
      <c r="I9911" t="n">
        <v>5</v>
      </c>
      <c r="J9911" t="n">
        <v>89.62</v>
      </c>
      <c r="K9911" t="n">
        <v>0</v>
      </c>
      <c r="L9911">
        <f>I9911*J9911*(1-K9911)</f>
        <v/>
      </c>
      <c r="M9911">
        <f>VLOOKUP(F9911,Products!A:D,4,FALSE)*I9911</f>
        <v/>
      </c>
      <c r="N9911">
        <f>L9911-M9911</f>
        <v/>
      </c>
    </row>
    <row r="9912">
      <c r="A9912" t="inlineStr">
        <is>
          <t>T1009910</t>
        </is>
      </c>
      <c r="B9912" t="inlineStr">
        <is>
          <t>2025-08-08</t>
        </is>
      </c>
      <c r="C9912" t="inlineStr">
        <is>
          <t>S025</t>
        </is>
      </c>
      <c r="D9912" t="inlineStr">
        <is>
          <t>Store_025</t>
        </is>
      </c>
      <c r="E9912" t="inlineStr">
        <is>
          <t>Central</t>
        </is>
      </c>
      <c r="F9912" t="inlineStr">
        <is>
          <t>P0100</t>
        </is>
      </c>
      <c r="G9912" t="inlineStr">
        <is>
          <t>Prod_0100</t>
        </is>
      </c>
      <c r="H9912" t="inlineStr">
        <is>
          <t>Household</t>
        </is>
      </c>
      <c r="I9912" t="n">
        <v>8</v>
      </c>
      <c r="J9912" t="n">
        <v>419.01</v>
      </c>
      <c r="K9912" t="n">
        <v>0</v>
      </c>
      <c r="L9912">
        <f>I9912*J9912*(1-K9912)</f>
        <v/>
      </c>
      <c r="M9912">
        <f>VLOOKUP(F9912,Products!A:D,4,FALSE)*I9912</f>
        <v/>
      </c>
      <c r="N9912">
        <f>L9912-M9912</f>
        <v/>
      </c>
    </row>
    <row r="9913">
      <c r="A9913" t="inlineStr">
        <is>
          <t>T1009911</t>
        </is>
      </c>
      <c r="B9913" t="inlineStr">
        <is>
          <t>2025-01-08</t>
        </is>
      </c>
      <c r="C9913" t="inlineStr">
        <is>
          <t>S012</t>
        </is>
      </c>
      <c r="D9913" t="inlineStr">
        <is>
          <t>Store_012</t>
        </is>
      </c>
      <c r="E9913" t="inlineStr">
        <is>
          <t>South</t>
        </is>
      </c>
      <c r="F9913" t="inlineStr">
        <is>
          <t>P0003</t>
        </is>
      </c>
      <c r="G9913" t="inlineStr">
        <is>
          <t>Prod_0003</t>
        </is>
      </c>
      <c r="H9913" t="inlineStr">
        <is>
          <t>Household</t>
        </is>
      </c>
      <c r="I9913" t="n">
        <v>4</v>
      </c>
      <c r="J9913" t="n">
        <v>91.14</v>
      </c>
      <c r="K9913" t="n">
        <v>0.2</v>
      </c>
      <c r="L9913">
        <f>I9913*J9913*(1-K9913)</f>
        <v/>
      </c>
      <c r="M9913">
        <f>VLOOKUP(F9913,Products!A:D,4,FALSE)*I9913</f>
        <v/>
      </c>
      <c r="N9913">
        <f>L9913-M9913</f>
        <v/>
      </c>
    </row>
    <row r="9914">
      <c r="A9914" t="inlineStr">
        <is>
          <t>T1009912</t>
        </is>
      </c>
      <c r="B9914" t="inlineStr">
        <is>
          <t>2023-12-06</t>
        </is>
      </c>
      <c r="C9914" t="inlineStr">
        <is>
          <t>S009</t>
        </is>
      </c>
      <c r="D9914" t="inlineStr">
        <is>
          <t>Store_009</t>
        </is>
      </c>
      <c r="E9914" t="inlineStr">
        <is>
          <t>Central</t>
        </is>
      </c>
      <c r="F9914" t="inlineStr">
        <is>
          <t>P0087</t>
        </is>
      </c>
      <c r="G9914" t="inlineStr">
        <is>
          <t>Prod_0087</t>
        </is>
      </c>
      <c r="H9914" t="inlineStr">
        <is>
          <t>Clothing</t>
        </is>
      </c>
      <c r="I9914" t="n">
        <v>2</v>
      </c>
      <c r="J9914" t="n">
        <v>486.79</v>
      </c>
      <c r="K9914" t="n">
        <v>0</v>
      </c>
      <c r="L9914">
        <f>I9914*J9914*(1-K9914)</f>
        <v/>
      </c>
      <c r="M9914">
        <f>VLOOKUP(F9914,Products!A:D,4,FALSE)*I9914</f>
        <v/>
      </c>
      <c r="N9914">
        <f>L9914-M9914</f>
        <v/>
      </c>
    </row>
    <row r="9915">
      <c r="A9915" t="inlineStr">
        <is>
          <t>T1009913</t>
        </is>
      </c>
      <c r="B9915" t="inlineStr">
        <is>
          <t>2024-07-17</t>
        </is>
      </c>
      <c r="C9915" t="inlineStr">
        <is>
          <t>S046</t>
        </is>
      </c>
      <c r="D9915" t="inlineStr">
        <is>
          <t>Store_046</t>
        </is>
      </c>
      <c r="E9915" t="inlineStr">
        <is>
          <t>South</t>
        </is>
      </c>
      <c r="F9915" t="inlineStr">
        <is>
          <t>P0143</t>
        </is>
      </c>
      <c r="G9915" t="inlineStr">
        <is>
          <t>Prod_0143</t>
        </is>
      </c>
      <c r="H9915" t="inlineStr">
        <is>
          <t>Electronics</t>
        </is>
      </c>
      <c r="I9915" t="n">
        <v>5</v>
      </c>
      <c r="J9915" t="n">
        <v>369.05</v>
      </c>
      <c r="K9915" t="n">
        <v>0.1</v>
      </c>
      <c r="L9915">
        <f>I9915*J9915*(1-K9915)</f>
        <v/>
      </c>
      <c r="M9915">
        <f>VLOOKUP(F9915,Products!A:D,4,FALSE)*I9915</f>
        <v/>
      </c>
      <c r="N9915">
        <f>L9915-M9915</f>
        <v/>
      </c>
    </row>
    <row r="9916">
      <c r="A9916" t="inlineStr">
        <is>
          <t>T1009914</t>
        </is>
      </c>
      <c r="B9916" t="inlineStr">
        <is>
          <t>2023-02-24</t>
        </is>
      </c>
      <c r="C9916" t="inlineStr">
        <is>
          <t>S013</t>
        </is>
      </c>
      <c r="D9916" t="inlineStr">
        <is>
          <t>Store_013</t>
        </is>
      </c>
      <c r="E9916" t="inlineStr">
        <is>
          <t>North</t>
        </is>
      </c>
      <c r="F9916" t="inlineStr">
        <is>
          <t>P0130</t>
        </is>
      </c>
      <c r="G9916" t="inlineStr">
        <is>
          <t>Prod_0130</t>
        </is>
      </c>
      <c r="H9916" t="inlineStr">
        <is>
          <t>Electronics</t>
        </is>
      </c>
      <c r="I9916" t="n">
        <v>7</v>
      </c>
      <c r="J9916" t="n">
        <v>582.1</v>
      </c>
      <c r="K9916" t="n">
        <v>0.15</v>
      </c>
      <c r="L9916">
        <f>I9916*J9916*(1-K9916)</f>
        <v/>
      </c>
      <c r="M9916">
        <f>VLOOKUP(F9916,Products!A:D,4,FALSE)*I9916</f>
        <v/>
      </c>
      <c r="N9916">
        <f>L9916-M9916</f>
        <v/>
      </c>
    </row>
    <row r="9917">
      <c r="A9917" t="inlineStr">
        <is>
          <t>T1009915</t>
        </is>
      </c>
      <c r="B9917" t="inlineStr">
        <is>
          <t>2025-02-17</t>
        </is>
      </c>
      <c r="C9917" t="inlineStr">
        <is>
          <t>S020</t>
        </is>
      </c>
      <c r="D9917" t="inlineStr">
        <is>
          <t>Store_020</t>
        </is>
      </c>
      <c r="E9917" t="inlineStr">
        <is>
          <t>West</t>
        </is>
      </c>
      <c r="F9917" t="inlineStr">
        <is>
          <t>P0006</t>
        </is>
      </c>
      <c r="G9917" t="inlineStr">
        <is>
          <t>Prod_0006</t>
        </is>
      </c>
      <c r="H9917" t="inlineStr">
        <is>
          <t>Food</t>
        </is>
      </c>
      <c r="I9917" t="n">
        <v>7</v>
      </c>
      <c r="J9917" t="n">
        <v>953.29</v>
      </c>
      <c r="K9917" t="n">
        <v>0.2</v>
      </c>
      <c r="L9917">
        <f>I9917*J9917*(1-K9917)</f>
        <v/>
      </c>
      <c r="M9917">
        <f>VLOOKUP(F9917,Products!A:D,4,FALSE)*I9917</f>
        <v/>
      </c>
      <c r="N9917">
        <f>L9917-M9917</f>
        <v/>
      </c>
    </row>
    <row r="9918">
      <c r="A9918" t="inlineStr">
        <is>
          <t>T1009916</t>
        </is>
      </c>
      <c r="B9918" t="inlineStr">
        <is>
          <t>2024-10-12</t>
        </is>
      </c>
      <c r="C9918" t="inlineStr">
        <is>
          <t>S003</t>
        </is>
      </c>
      <c r="D9918" t="inlineStr">
        <is>
          <t>Store_003</t>
        </is>
      </c>
      <c r="E9918" t="inlineStr">
        <is>
          <t>North</t>
        </is>
      </c>
      <c r="F9918" t="inlineStr">
        <is>
          <t>P0078</t>
        </is>
      </c>
      <c r="G9918" t="inlineStr">
        <is>
          <t>Prod_0078</t>
        </is>
      </c>
      <c r="H9918" t="inlineStr">
        <is>
          <t>Electronics</t>
        </is>
      </c>
      <c r="I9918" t="n">
        <v>9</v>
      </c>
      <c r="J9918" t="n">
        <v>471.49</v>
      </c>
      <c r="K9918" t="n">
        <v>0.15</v>
      </c>
      <c r="L9918">
        <f>I9918*J9918*(1-K9918)</f>
        <v/>
      </c>
      <c r="M9918">
        <f>VLOOKUP(F9918,Products!A:D,4,FALSE)*I9918</f>
        <v/>
      </c>
      <c r="N9918">
        <f>L9918-M9918</f>
        <v/>
      </c>
    </row>
    <row r="9919">
      <c r="A9919" t="inlineStr">
        <is>
          <t>T1009917</t>
        </is>
      </c>
      <c r="B9919" t="inlineStr">
        <is>
          <t>2024-03-28</t>
        </is>
      </c>
      <c r="C9919" t="inlineStr">
        <is>
          <t>S040</t>
        </is>
      </c>
      <c r="D9919" t="inlineStr">
        <is>
          <t>Store_040</t>
        </is>
      </c>
      <c r="E9919" t="inlineStr">
        <is>
          <t>Central</t>
        </is>
      </c>
      <c r="F9919" t="inlineStr">
        <is>
          <t>P0133</t>
        </is>
      </c>
      <c r="G9919" t="inlineStr">
        <is>
          <t>Prod_0133</t>
        </is>
      </c>
      <c r="H9919" t="inlineStr">
        <is>
          <t>Stationery</t>
        </is>
      </c>
      <c r="I9919" t="n">
        <v>3</v>
      </c>
      <c r="J9919" t="n">
        <v>418.67</v>
      </c>
      <c r="K9919" t="n">
        <v>0.05</v>
      </c>
      <c r="L9919">
        <f>I9919*J9919*(1-K9919)</f>
        <v/>
      </c>
      <c r="M9919">
        <f>VLOOKUP(F9919,Products!A:D,4,FALSE)*I9919</f>
        <v/>
      </c>
      <c r="N9919">
        <f>L9919-M9919</f>
        <v/>
      </c>
    </row>
    <row r="9920">
      <c r="A9920" t="inlineStr">
        <is>
          <t>T1009918</t>
        </is>
      </c>
      <c r="B9920" t="inlineStr">
        <is>
          <t>2023-08-26</t>
        </is>
      </c>
      <c r="C9920" t="inlineStr">
        <is>
          <t>S038</t>
        </is>
      </c>
      <c r="D9920" t="inlineStr">
        <is>
          <t>Store_038</t>
        </is>
      </c>
      <c r="E9920" t="inlineStr">
        <is>
          <t>East</t>
        </is>
      </c>
      <c r="F9920" t="inlineStr">
        <is>
          <t>P0022</t>
        </is>
      </c>
      <c r="G9920" t="inlineStr">
        <is>
          <t>Prod_0022</t>
        </is>
      </c>
      <c r="H9920" t="inlineStr">
        <is>
          <t>Beverages</t>
        </is>
      </c>
      <c r="I9920" t="n">
        <v>2</v>
      </c>
      <c r="J9920" t="n">
        <v>275.79</v>
      </c>
      <c r="K9920" t="n">
        <v>0</v>
      </c>
      <c r="L9920">
        <f>I9920*J9920*(1-K9920)</f>
        <v/>
      </c>
      <c r="M9920">
        <f>VLOOKUP(F9920,Products!A:D,4,FALSE)*I9920</f>
        <v/>
      </c>
      <c r="N9920">
        <f>L9920-M9920</f>
        <v/>
      </c>
    </row>
    <row r="9921">
      <c r="A9921" t="inlineStr">
        <is>
          <t>T1009919</t>
        </is>
      </c>
      <c r="B9921" t="inlineStr">
        <is>
          <t>2023-01-14</t>
        </is>
      </c>
      <c r="C9921" t="inlineStr">
        <is>
          <t>S015</t>
        </is>
      </c>
      <c r="D9921" t="inlineStr">
        <is>
          <t>Store_015</t>
        </is>
      </c>
      <c r="E9921" t="inlineStr">
        <is>
          <t>North</t>
        </is>
      </c>
      <c r="F9921" t="inlineStr">
        <is>
          <t>P0122</t>
        </is>
      </c>
      <c r="G9921" t="inlineStr">
        <is>
          <t>Prod_0122</t>
        </is>
      </c>
      <c r="H9921" t="inlineStr">
        <is>
          <t>Beverages</t>
        </is>
      </c>
      <c r="I9921" t="n">
        <v>9</v>
      </c>
      <c r="J9921" t="n">
        <v>869.6</v>
      </c>
      <c r="K9921" t="n">
        <v>0.2</v>
      </c>
      <c r="L9921">
        <f>I9921*J9921*(1-K9921)</f>
        <v/>
      </c>
      <c r="M9921">
        <f>VLOOKUP(F9921,Products!A:D,4,FALSE)*I9921</f>
        <v/>
      </c>
      <c r="N9921">
        <f>L9921-M9921</f>
        <v/>
      </c>
    </row>
    <row r="9922">
      <c r="A9922" t="inlineStr">
        <is>
          <t>T1009920</t>
        </is>
      </c>
      <c r="B9922" t="inlineStr">
        <is>
          <t>2023-07-07</t>
        </is>
      </c>
      <c r="C9922" t="inlineStr">
        <is>
          <t>S012</t>
        </is>
      </c>
      <c r="D9922" t="inlineStr">
        <is>
          <t>Store_012</t>
        </is>
      </c>
      <c r="E9922" t="inlineStr">
        <is>
          <t>South</t>
        </is>
      </c>
      <c r="F9922" t="inlineStr">
        <is>
          <t>P0151</t>
        </is>
      </c>
      <c r="G9922" t="inlineStr">
        <is>
          <t>Prod_0151</t>
        </is>
      </c>
      <c r="H9922" t="inlineStr">
        <is>
          <t>Food</t>
        </is>
      </c>
      <c r="I9922" t="n">
        <v>4</v>
      </c>
      <c r="J9922" t="n">
        <v>673.14</v>
      </c>
      <c r="K9922" t="n">
        <v>0.1</v>
      </c>
      <c r="L9922">
        <f>I9922*J9922*(1-K9922)</f>
        <v/>
      </c>
      <c r="M9922">
        <f>VLOOKUP(F9922,Products!A:D,4,FALSE)*I9922</f>
        <v/>
      </c>
      <c r="N9922">
        <f>L9922-M9922</f>
        <v/>
      </c>
    </row>
    <row r="9923">
      <c r="A9923" t="inlineStr">
        <is>
          <t>T1009921</t>
        </is>
      </c>
      <c r="B9923" t="inlineStr">
        <is>
          <t>2024-02-19</t>
        </is>
      </c>
      <c r="C9923" t="inlineStr">
        <is>
          <t>S001</t>
        </is>
      </c>
      <c r="D9923" t="inlineStr">
        <is>
          <t>Store_001</t>
        </is>
      </c>
      <c r="E9923" t="inlineStr">
        <is>
          <t>West</t>
        </is>
      </c>
      <c r="F9923" t="inlineStr">
        <is>
          <t>P0157</t>
        </is>
      </c>
      <c r="G9923" t="inlineStr">
        <is>
          <t>Prod_0157</t>
        </is>
      </c>
      <c r="H9923" t="inlineStr">
        <is>
          <t>Toys</t>
        </is>
      </c>
      <c r="I9923" t="n">
        <v>8</v>
      </c>
      <c r="J9923" t="n">
        <v>205.97</v>
      </c>
      <c r="K9923" t="n">
        <v>0.1</v>
      </c>
      <c r="L9923">
        <f>I9923*J9923*(1-K9923)</f>
        <v/>
      </c>
      <c r="M9923">
        <f>VLOOKUP(F9923,Products!A:D,4,FALSE)*I9923</f>
        <v/>
      </c>
      <c r="N9923">
        <f>L9923-M9923</f>
        <v/>
      </c>
    </row>
    <row r="9924">
      <c r="A9924" t="inlineStr">
        <is>
          <t>T1009922</t>
        </is>
      </c>
      <c r="B9924" t="inlineStr">
        <is>
          <t>2025-04-22</t>
        </is>
      </c>
      <c r="C9924" t="inlineStr">
        <is>
          <t>S007</t>
        </is>
      </c>
      <c r="D9924" t="inlineStr">
        <is>
          <t>Store_007</t>
        </is>
      </c>
      <c r="E9924" t="inlineStr">
        <is>
          <t>East</t>
        </is>
      </c>
      <c r="F9924" t="inlineStr">
        <is>
          <t>P0125</t>
        </is>
      </c>
      <c r="G9924" t="inlineStr">
        <is>
          <t>Prod_0125</t>
        </is>
      </c>
      <c r="H9924" t="inlineStr">
        <is>
          <t>Toys</t>
        </is>
      </c>
      <c r="I9924" t="n">
        <v>4</v>
      </c>
      <c r="J9924" t="n">
        <v>241.55</v>
      </c>
      <c r="K9924" t="n">
        <v>0</v>
      </c>
      <c r="L9924">
        <f>I9924*J9924*(1-K9924)</f>
        <v/>
      </c>
      <c r="M9924">
        <f>VLOOKUP(F9924,Products!A:D,4,FALSE)*I9924</f>
        <v/>
      </c>
      <c r="N9924">
        <f>L9924-M9924</f>
        <v/>
      </c>
    </row>
    <row r="9925">
      <c r="A9925" t="inlineStr">
        <is>
          <t>T1009923</t>
        </is>
      </c>
      <c r="B9925" t="inlineStr">
        <is>
          <t>2024-05-09</t>
        </is>
      </c>
      <c r="C9925" t="inlineStr">
        <is>
          <t>S027</t>
        </is>
      </c>
      <c r="D9925" t="inlineStr">
        <is>
          <t>Store_027</t>
        </is>
      </c>
      <c r="E9925" t="inlineStr">
        <is>
          <t>South</t>
        </is>
      </c>
      <c r="F9925" t="inlineStr">
        <is>
          <t>P0087</t>
        </is>
      </c>
      <c r="G9925" t="inlineStr">
        <is>
          <t>Prod_0087</t>
        </is>
      </c>
      <c r="H9925" t="inlineStr">
        <is>
          <t>Clothing</t>
        </is>
      </c>
      <c r="I9925" t="n">
        <v>4</v>
      </c>
      <c r="J9925" t="n">
        <v>401.16</v>
      </c>
      <c r="K9925" t="n">
        <v>0.1</v>
      </c>
      <c r="L9925">
        <f>I9925*J9925*(1-K9925)</f>
        <v/>
      </c>
      <c r="M9925">
        <f>VLOOKUP(F9925,Products!A:D,4,FALSE)*I9925</f>
        <v/>
      </c>
      <c r="N9925">
        <f>L9925-M9925</f>
        <v/>
      </c>
    </row>
    <row r="9926">
      <c r="A9926" t="inlineStr">
        <is>
          <t>T1009924</t>
        </is>
      </c>
      <c r="B9926" t="inlineStr">
        <is>
          <t>2024-09-06</t>
        </is>
      </c>
      <c r="C9926" t="inlineStr">
        <is>
          <t>S042</t>
        </is>
      </c>
      <c r="D9926" t="inlineStr">
        <is>
          <t>Store_042</t>
        </is>
      </c>
      <c r="E9926" t="inlineStr">
        <is>
          <t>Central</t>
        </is>
      </c>
      <c r="F9926" t="inlineStr">
        <is>
          <t>P0165</t>
        </is>
      </c>
      <c r="G9926" t="inlineStr">
        <is>
          <t>Prod_0165</t>
        </is>
      </c>
      <c r="H9926" t="inlineStr">
        <is>
          <t>Clothing</t>
        </is>
      </c>
      <c r="I9926" t="n">
        <v>2</v>
      </c>
      <c r="J9926" t="n">
        <v>541.98</v>
      </c>
      <c r="K9926" t="n">
        <v>0.1</v>
      </c>
      <c r="L9926">
        <f>I9926*J9926*(1-K9926)</f>
        <v/>
      </c>
      <c r="M9926">
        <f>VLOOKUP(F9926,Products!A:D,4,FALSE)*I9926</f>
        <v/>
      </c>
      <c r="N9926">
        <f>L9926-M9926</f>
        <v/>
      </c>
    </row>
    <row r="9927">
      <c r="A9927" t="inlineStr">
        <is>
          <t>T1009925</t>
        </is>
      </c>
      <c r="B9927" t="inlineStr">
        <is>
          <t>2024-12-04</t>
        </is>
      </c>
      <c r="C9927" t="inlineStr">
        <is>
          <t>S029</t>
        </is>
      </c>
      <c r="D9927" t="inlineStr">
        <is>
          <t>Store_029</t>
        </is>
      </c>
      <c r="E9927" t="inlineStr">
        <is>
          <t>South</t>
        </is>
      </c>
      <c r="F9927" t="inlineStr">
        <is>
          <t>P0150</t>
        </is>
      </c>
      <c r="G9927" t="inlineStr">
        <is>
          <t>Prod_0150</t>
        </is>
      </c>
      <c r="H9927" t="inlineStr">
        <is>
          <t>Clothing</t>
        </is>
      </c>
      <c r="I9927" t="n">
        <v>5</v>
      </c>
      <c r="J9927" t="n">
        <v>376.46</v>
      </c>
      <c r="K9927" t="n">
        <v>0.2</v>
      </c>
      <c r="L9927">
        <f>I9927*J9927*(1-K9927)</f>
        <v/>
      </c>
      <c r="M9927">
        <f>VLOOKUP(F9927,Products!A:D,4,FALSE)*I9927</f>
        <v/>
      </c>
      <c r="N9927">
        <f>L9927-M9927</f>
        <v/>
      </c>
    </row>
    <row r="9928">
      <c r="A9928" t="inlineStr">
        <is>
          <t>T1009926</t>
        </is>
      </c>
      <c r="B9928" t="inlineStr">
        <is>
          <t>2025-01-15</t>
        </is>
      </c>
      <c r="C9928" t="inlineStr">
        <is>
          <t>S022</t>
        </is>
      </c>
      <c r="D9928" t="inlineStr">
        <is>
          <t>Store_022</t>
        </is>
      </c>
      <c r="E9928" t="inlineStr">
        <is>
          <t>East</t>
        </is>
      </c>
      <c r="F9928" t="inlineStr">
        <is>
          <t>P0194</t>
        </is>
      </c>
      <c r="G9928" t="inlineStr">
        <is>
          <t>Prod_0194</t>
        </is>
      </c>
      <c r="H9928" t="inlineStr">
        <is>
          <t>Food</t>
        </is>
      </c>
      <c r="I9928" t="n">
        <v>6</v>
      </c>
      <c r="J9928" t="n">
        <v>587.27</v>
      </c>
      <c r="K9928" t="n">
        <v>0</v>
      </c>
      <c r="L9928">
        <f>I9928*J9928*(1-K9928)</f>
        <v/>
      </c>
      <c r="M9928">
        <f>VLOOKUP(F9928,Products!A:D,4,FALSE)*I9928</f>
        <v/>
      </c>
      <c r="N9928">
        <f>L9928-M9928</f>
        <v/>
      </c>
    </row>
    <row r="9929">
      <c r="A9929" t="inlineStr">
        <is>
          <t>T1009927</t>
        </is>
      </c>
      <c r="B9929" t="inlineStr">
        <is>
          <t>2024-11-04</t>
        </is>
      </c>
      <c r="C9929" t="inlineStr">
        <is>
          <t>S021</t>
        </is>
      </c>
      <c r="D9929" t="inlineStr">
        <is>
          <t>Store_021</t>
        </is>
      </c>
      <c r="E9929" t="inlineStr">
        <is>
          <t>North</t>
        </is>
      </c>
      <c r="F9929" t="inlineStr">
        <is>
          <t>P0093</t>
        </is>
      </c>
      <c r="G9929" t="inlineStr">
        <is>
          <t>Prod_0093</t>
        </is>
      </c>
      <c r="H9929" t="inlineStr">
        <is>
          <t>Electronics</t>
        </is>
      </c>
      <c r="I9929" t="n">
        <v>7</v>
      </c>
      <c r="J9929" t="n">
        <v>176.54</v>
      </c>
      <c r="K9929" t="n">
        <v>0</v>
      </c>
      <c r="L9929">
        <f>I9929*J9929*(1-K9929)</f>
        <v/>
      </c>
      <c r="M9929">
        <f>VLOOKUP(F9929,Products!A:D,4,FALSE)*I9929</f>
        <v/>
      </c>
      <c r="N9929">
        <f>L9929-M9929</f>
        <v/>
      </c>
    </row>
    <row r="9930">
      <c r="A9930" t="inlineStr">
        <is>
          <t>T1009928</t>
        </is>
      </c>
      <c r="B9930" t="inlineStr">
        <is>
          <t>2023-07-24</t>
        </is>
      </c>
      <c r="C9930" t="inlineStr">
        <is>
          <t>S045</t>
        </is>
      </c>
      <c r="D9930" t="inlineStr">
        <is>
          <t>Store_045</t>
        </is>
      </c>
      <c r="E9930" t="inlineStr">
        <is>
          <t>East</t>
        </is>
      </c>
      <c r="F9930" t="inlineStr">
        <is>
          <t>P0146</t>
        </is>
      </c>
      <c r="G9930" t="inlineStr">
        <is>
          <t>Prod_0146</t>
        </is>
      </c>
      <c r="H9930" t="inlineStr">
        <is>
          <t>Food</t>
        </is>
      </c>
      <c r="I9930" t="n">
        <v>1</v>
      </c>
      <c r="J9930" t="n">
        <v>375.04</v>
      </c>
      <c r="K9930" t="n">
        <v>0</v>
      </c>
      <c r="L9930">
        <f>I9930*J9930*(1-K9930)</f>
        <v/>
      </c>
      <c r="M9930">
        <f>VLOOKUP(F9930,Products!A:D,4,FALSE)*I9930</f>
        <v/>
      </c>
      <c r="N9930">
        <f>L9930-M9930</f>
        <v/>
      </c>
    </row>
    <row r="9931">
      <c r="A9931" t="inlineStr">
        <is>
          <t>T1009929</t>
        </is>
      </c>
      <c r="B9931" t="inlineStr">
        <is>
          <t>2024-12-06</t>
        </is>
      </c>
      <c r="C9931" t="inlineStr">
        <is>
          <t>S020</t>
        </is>
      </c>
      <c r="D9931" t="inlineStr">
        <is>
          <t>Store_020</t>
        </is>
      </c>
      <c r="E9931" t="inlineStr">
        <is>
          <t>West</t>
        </is>
      </c>
      <c r="F9931" t="inlineStr">
        <is>
          <t>P0032</t>
        </is>
      </c>
      <c r="G9931" t="inlineStr">
        <is>
          <t>Prod_0032</t>
        </is>
      </c>
      <c r="H9931" t="inlineStr">
        <is>
          <t>Beverages</t>
        </is>
      </c>
      <c r="I9931" t="n">
        <v>5</v>
      </c>
      <c r="J9931" t="n">
        <v>275.67</v>
      </c>
      <c r="K9931" t="n">
        <v>0.1</v>
      </c>
      <c r="L9931">
        <f>I9931*J9931*(1-K9931)</f>
        <v/>
      </c>
      <c r="M9931">
        <f>VLOOKUP(F9931,Products!A:D,4,FALSE)*I9931</f>
        <v/>
      </c>
      <c r="N9931">
        <f>L9931-M9931</f>
        <v/>
      </c>
    </row>
    <row r="9932">
      <c r="A9932" t="inlineStr">
        <is>
          <t>T1009930</t>
        </is>
      </c>
      <c r="B9932" t="inlineStr">
        <is>
          <t>2023-03-11</t>
        </is>
      </c>
      <c r="C9932" t="inlineStr">
        <is>
          <t>S034</t>
        </is>
      </c>
      <c r="D9932" t="inlineStr">
        <is>
          <t>Store_034</t>
        </is>
      </c>
      <c r="E9932" t="inlineStr">
        <is>
          <t>Central</t>
        </is>
      </c>
      <c r="F9932" t="inlineStr">
        <is>
          <t>P0091</t>
        </is>
      </c>
      <c r="G9932" t="inlineStr">
        <is>
          <t>Prod_0091</t>
        </is>
      </c>
      <c r="H9932" t="inlineStr">
        <is>
          <t>Toys</t>
        </is>
      </c>
      <c r="I9932" t="n">
        <v>1</v>
      </c>
      <c r="J9932" t="n">
        <v>316.25</v>
      </c>
      <c r="K9932" t="n">
        <v>0</v>
      </c>
      <c r="L9932">
        <f>I9932*J9932*(1-K9932)</f>
        <v/>
      </c>
      <c r="M9932">
        <f>VLOOKUP(F9932,Products!A:D,4,FALSE)*I9932</f>
        <v/>
      </c>
      <c r="N9932">
        <f>L9932-M9932</f>
        <v/>
      </c>
    </row>
    <row r="9933">
      <c r="A9933" t="inlineStr">
        <is>
          <t>T1009931</t>
        </is>
      </c>
      <c r="B9933" t="inlineStr">
        <is>
          <t>2024-08-31</t>
        </is>
      </c>
      <c r="C9933" t="inlineStr">
        <is>
          <t>S009</t>
        </is>
      </c>
      <c r="D9933" t="inlineStr">
        <is>
          <t>Store_009</t>
        </is>
      </c>
      <c r="E9933" t="inlineStr">
        <is>
          <t>Central</t>
        </is>
      </c>
      <c r="F9933" t="inlineStr">
        <is>
          <t>P0117</t>
        </is>
      </c>
      <c r="G9933" t="inlineStr">
        <is>
          <t>Prod_0117</t>
        </is>
      </c>
      <c r="H9933" t="inlineStr">
        <is>
          <t>Electronics</t>
        </is>
      </c>
      <c r="I9933" t="n">
        <v>5</v>
      </c>
      <c r="J9933" t="n">
        <v>368.4</v>
      </c>
      <c r="K9933" t="n">
        <v>0</v>
      </c>
      <c r="L9933">
        <f>I9933*J9933*(1-K9933)</f>
        <v/>
      </c>
      <c r="M9933">
        <f>VLOOKUP(F9933,Products!A:D,4,FALSE)*I9933</f>
        <v/>
      </c>
      <c r="N9933">
        <f>L9933-M9933</f>
        <v/>
      </c>
    </row>
    <row r="9934">
      <c r="A9934" t="inlineStr">
        <is>
          <t>T1009932</t>
        </is>
      </c>
      <c r="B9934" t="inlineStr">
        <is>
          <t>2025-04-09</t>
        </is>
      </c>
      <c r="C9934" t="inlineStr">
        <is>
          <t>S024</t>
        </is>
      </c>
      <c r="D9934" t="inlineStr">
        <is>
          <t>Store_024</t>
        </is>
      </c>
      <c r="E9934" t="inlineStr">
        <is>
          <t>South</t>
        </is>
      </c>
      <c r="F9934" t="inlineStr">
        <is>
          <t>P0016</t>
        </is>
      </c>
      <c r="G9934" t="inlineStr">
        <is>
          <t>Prod_0016</t>
        </is>
      </c>
      <c r="H9934" t="inlineStr">
        <is>
          <t>Food</t>
        </is>
      </c>
      <c r="I9934" t="n">
        <v>7</v>
      </c>
      <c r="J9934" t="n">
        <v>758.05</v>
      </c>
      <c r="K9934" t="n">
        <v>0</v>
      </c>
      <c r="L9934">
        <f>I9934*J9934*(1-K9934)</f>
        <v/>
      </c>
      <c r="M9934">
        <f>VLOOKUP(F9934,Products!A:D,4,FALSE)*I9934</f>
        <v/>
      </c>
      <c r="N9934">
        <f>L9934-M9934</f>
        <v/>
      </c>
    </row>
    <row r="9935">
      <c r="A9935" t="inlineStr">
        <is>
          <t>T1009933</t>
        </is>
      </c>
      <c r="B9935" t="inlineStr">
        <is>
          <t>2023-07-18</t>
        </is>
      </c>
      <c r="C9935" t="inlineStr">
        <is>
          <t>S016</t>
        </is>
      </c>
      <c r="D9935" t="inlineStr">
        <is>
          <t>Store_016</t>
        </is>
      </c>
      <c r="E9935" t="inlineStr">
        <is>
          <t>West</t>
        </is>
      </c>
      <c r="F9935" t="inlineStr">
        <is>
          <t>P0060</t>
        </is>
      </c>
      <c r="G9935" t="inlineStr">
        <is>
          <t>Prod_0060</t>
        </is>
      </c>
      <c r="H9935" t="inlineStr">
        <is>
          <t>Toys</t>
        </is>
      </c>
      <c r="I9935" t="n">
        <v>5</v>
      </c>
      <c r="J9935" t="n">
        <v>102.76</v>
      </c>
      <c r="K9935" t="n">
        <v>0.1</v>
      </c>
      <c r="L9935">
        <f>I9935*J9935*(1-K9935)</f>
        <v/>
      </c>
      <c r="M9935">
        <f>VLOOKUP(F9935,Products!A:D,4,FALSE)*I9935</f>
        <v/>
      </c>
      <c r="N9935">
        <f>L9935-M9935</f>
        <v/>
      </c>
    </row>
    <row r="9936">
      <c r="A9936" t="inlineStr">
        <is>
          <t>T1009934</t>
        </is>
      </c>
      <c r="B9936" t="inlineStr">
        <is>
          <t>2023-06-12</t>
        </is>
      </c>
      <c r="C9936" t="inlineStr">
        <is>
          <t>S004</t>
        </is>
      </c>
      <c r="D9936" t="inlineStr">
        <is>
          <t>Store_004</t>
        </is>
      </c>
      <c r="E9936" t="inlineStr">
        <is>
          <t>Central</t>
        </is>
      </c>
      <c r="F9936" t="inlineStr">
        <is>
          <t>P0052</t>
        </is>
      </c>
      <c r="G9936" t="inlineStr">
        <is>
          <t>Prod_0052</t>
        </is>
      </c>
      <c r="H9936" t="inlineStr">
        <is>
          <t>Clothing</t>
        </is>
      </c>
      <c r="I9936" t="n">
        <v>2</v>
      </c>
      <c r="J9936" t="n">
        <v>44.48</v>
      </c>
      <c r="K9936" t="n">
        <v>0</v>
      </c>
      <c r="L9936">
        <f>I9936*J9936*(1-K9936)</f>
        <v/>
      </c>
      <c r="M9936">
        <f>VLOOKUP(F9936,Products!A:D,4,FALSE)*I9936</f>
        <v/>
      </c>
      <c r="N9936">
        <f>L9936-M9936</f>
        <v/>
      </c>
    </row>
    <row r="9937">
      <c r="A9937" t="inlineStr">
        <is>
          <t>T1009935</t>
        </is>
      </c>
      <c r="B9937" t="inlineStr">
        <is>
          <t>2024-01-07</t>
        </is>
      </c>
      <c r="C9937" t="inlineStr">
        <is>
          <t>S040</t>
        </is>
      </c>
      <c r="D9937" t="inlineStr">
        <is>
          <t>Store_040</t>
        </is>
      </c>
      <c r="E9937" t="inlineStr">
        <is>
          <t>Central</t>
        </is>
      </c>
      <c r="F9937" t="inlineStr">
        <is>
          <t>P0029</t>
        </is>
      </c>
      <c r="G9937" t="inlineStr">
        <is>
          <t>Prod_0029</t>
        </is>
      </c>
      <c r="H9937" t="inlineStr">
        <is>
          <t>Clothing</t>
        </is>
      </c>
      <c r="I9937" t="n">
        <v>2</v>
      </c>
      <c r="J9937" t="n">
        <v>750.39</v>
      </c>
      <c r="K9937" t="n">
        <v>0</v>
      </c>
      <c r="L9937">
        <f>I9937*J9937*(1-K9937)</f>
        <v/>
      </c>
      <c r="M9937">
        <f>VLOOKUP(F9937,Products!A:D,4,FALSE)*I9937</f>
        <v/>
      </c>
      <c r="N9937">
        <f>L9937-M9937</f>
        <v/>
      </c>
    </row>
    <row r="9938">
      <c r="A9938" t="inlineStr">
        <is>
          <t>T1009936</t>
        </is>
      </c>
      <c r="B9938" t="inlineStr">
        <is>
          <t>2024-02-22</t>
        </is>
      </c>
      <c r="C9938" t="inlineStr">
        <is>
          <t>S050</t>
        </is>
      </c>
      <c r="D9938" t="inlineStr">
        <is>
          <t>Store_050</t>
        </is>
      </c>
      <c r="E9938" t="inlineStr">
        <is>
          <t>South</t>
        </is>
      </c>
      <c r="F9938" t="inlineStr">
        <is>
          <t>P0098</t>
        </is>
      </c>
      <c r="G9938" t="inlineStr">
        <is>
          <t>Prod_0098</t>
        </is>
      </c>
      <c r="H9938" t="inlineStr">
        <is>
          <t>Clothing</t>
        </is>
      </c>
      <c r="I9938" t="n">
        <v>3</v>
      </c>
      <c r="J9938" t="n">
        <v>620.38</v>
      </c>
      <c r="K9938" t="n">
        <v>0</v>
      </c>
      <c r="L9938">
        <f>I9938*J9938*(1-K9938)</f>
        <v/>
      </c>
      <c r="M9938">
        <f>VLOOKUP(F9938,Products!A:D,4,FALSE)*I9938</f>
        <v/>
      </c>
      <c r="N9938">
        <f>L9938-M9938</f>
        <v/>
      </c>
    </row>
    <row r="9939">
      <c r="A9939" t="inlineStr">
        <is>
          <t>T1009937</t>
        </is>
      </c>
      <c r="B9939" t="inlineStr">
        <is>
          <t>2024-09-27</t>
        </is>
      </c>
      <c r="C9939" t="inlineStr">
        <is>
          <t>S017</t>
        </is>
      </c>
      <c r="D9939" t="inlineStr">
        <is>
          <t>Store_017</t>
        </is>
      </c>
      <c r="E9939" t="inlineStr">
        <is>
          <t>South</t>
        </is>
      </c>
      <c r="F9939" t="inlineStr">
        <is>
          <t>P0159</t>
        </is>
      </c>
      <c r="G9939" t="inlineStr">
        <is>
          <t>Prod_0159</t>
        </is>
      </c>
      <c r="H9939" t="inlineStr">
        <is>
          <t>Electronics</t>
        </is>
      </c>
      <c r="I9939" t="n">
        <v>9</v>
      </c>
      <c r="J9939" t="n">
        <v>556.5700000000001</v>
      </c>
      <c r="K9939" t="n">
        <v>0.15</v>
      </c>
      <c r="L9939">
        <f>I9939*J9939*(1-K9939)</f>
        <v/>
      </c>
      <c r="M9939">
        <f>VLOOKUP(F9939,Products!A:D,4,FALSE)*I9939</f>
        <v/>
      </c>
      <c r="N9939">
        <f>L9939-M9939</f>
        <v/>
      </c>
    </row>
    <row r="9940">
      <c r="A9940" t="inlineStr">
        <is>
          <t>T1009938</t>
        </is>
      </c>
      <c r="B9940" t="inlineStr">
        <is>
          <t>2024-10-04</t>
        </is>
      </c>
      <c r="C9940" t="inlineStr">
        <is>
          <t>S033</t>
        </is>
      </c>
      <c r="D9940" t="inlineStr">
        <is>
          <t>Store_033</t>
        </is>
      </c>
      <c r="E9940" t="inlineStr">
        <is>
          <t>North</t>
        </is>
      </c>
      <c r="F9940" t="inlineStr">
        <is>
          <t>P0156</t>
        </is>
      </c>
      <c r="G9940" t="inlineStr">
        <is>
          <t>Prod_0156</t>
        </is>
      </c>
      <c r="H9940" t="inlineStr">
        <is>
          <t>Toys</t>
        </is>
      </c>
      <c r="I9940" t="n">
        <v>8</v>
      </c>
      <c r="J9940" t="n">
        <v>479.11</v>
      </c>
      <c r="K9940" t="n">
        <v>0</v>
      </c>
      <c r="L9940">
        <f>I9940*J9940*(1-K9940)</f>
        <v/>
      </c>
      <c r="M9940">
        <f>VLOOKUP(F9940,Products!A:D,4,FALSE)*I9940</f>
        <v/>
      </c>
      <c r="N9940">
        <f>L9940-M9940</f>
        <v/>
      </c>
    </row>
    <row r="9941">
      <c r="A9941" t="inlineStr">
        <is>
          <t>T1009939</t>
        </is>
      </c>
      <c r="B9941" t="inlineStr">
        <is>
          <t>2025-05-26</t>
        </is>
      </c>
      <c r="C9941" t="inlineStr">
        <is>
          <t>S016</t>
        </is>
      </c>
      <c r="D9941" t="inlineStr">
        <is>
          <t>Store_016</t>
        </is>
      </c>
      <c r="E9941" t="inlineStr">
        <is>
          <t>West</t>
        </is>
      </c>
      <c r="F9941" t="inlineStr">
        <is>
          <t>P0043</t>
        </is>
      </c>
      <c r="G9941" t="inlineStr">
        <is>
          <t>Prod_0043</t>
        </is>
      </c>
      <c r="H9941" t="inlineStr">
        <is>
          <t>Food</t>
        </is>
      </c>
      <c r="I9941" t="n">
        <v>8</v>
      </c>
      <c r="J9941" t="n">
        <v>229.94</v>
      </c>
      <c r="K9941" t="n">
        <v>0.05</v>
      </c>
      <c r="L9941">
        <f>I9941*J9941*(1-K9941)</f>
        <v/>
      </c>
      <c r="M9941">
        <f>VLOOKUP(F9941,Products!A:D,4,FALSE)*I9941</f>
        <v/>
      </c>
      <c r="N9941">
        <f>L9941-M9941</f>
        <v/>
      </c>
    </row>
    <row r="9942">
      <c r="A9942" t="inlineStr">
        <is>
          <t>T1009940</t>
        </is>
      </c>
      <c r="B9942" t="inlineStr">
        <is>
          <t>2024-11-12</t>
        </is>
      </c>
      <c r="C9942" t="inlineStr">
        <is>
          <t>S049</t>
        </is>
      </c>
      <c r="D9942" t="inlineStr">
        <is>
          <t>Store_049</t>
        </is>
      </c>
      <c r="E9942" t="inlineStr">
        <is>
          <t>North</t>
        </is>
      </c>
      <c r="F9942" t="inlineStr">
        <is>
          <t>P0050</t>
        </is>
      </c>
      <c r="G9942" t="inlineStr">
        <is>
          <t>Prod_0050</t>
        </is>
      </c>
      <c r="H9942" t="inlineStr">
        <is>
          <t>Household</t>
        </is>
      </c>
      <c r="I9942" t="n">
        <v>6</v>
      </c>
      <c r="J9942" t="n">
        <v>540.49</v>
      </c>
      <c r="K9942" t="n">
        <v>0</v>
      </c>
      <c r="L9942">
        <f>I9942*J9942*(1-K9942)</f>
        <v/>
      </c>
      <c r="M9942">
        <f>VLOOKUP(F9942,Products!A:D,4,FALSE)*I9942</f>
        <v/>
      </c>
      <c r="N9942">
        <f>L9942-M9942</f>
        <v/>
      </c>
    </row>
    <row r="9943">
      <c r="A9943" t="inlineStr">
        <is>
          <t>T1009941</t>
        </is>
      </c>
      <c r="B9943" t="inlineStr">
        <is>
          <t>2023-08-19</t>
        </is>
      </c>
      <c r="C9943" t="inlineStr">
        <is>
          <t>S049</t>
        </is>
      </c>
      <c r="D9943" t="inlineStr">
        <is>
          <t>Store_049</t>
        </is>
      </c>
      <c r="E9943" t="inlineStr">
        <is>
          <t>North</t>
        </is>
      </c>
      <c r="F9943" t="inlineStr">
        <is>
          <t>P0156</t>
        </is>
      </c>
      <c r="G9943" t="inlineStr">
        <is>
          <t>Prod_0156</t>
        </is>
      </c>
      <c r="H9943" t="inlineStr">
        <is>
          <t>Toys</t>
        </is>
      </c>
      <c r="I9943" t="n">
        <v>9</v>
      </c>
      <c r="J9943" t="n">
        <v>338.01</v>
      </c>
      <c r="K9943" t="n">
        <v>0</v>
      </c>
      <c r="L9943">
        <f>I9943*J9943*(1-K9943)</f>
        <v/>
      </c>
      <c r="M9943">
        <f>VLOOKUP(F9943,Products!A:D,4,FALSE)*I9943</f>
        <v/>
      </c>
      <c r="N9943">
        <f>L9943-M9943</f>
        <v/>
      </c>
    </row>
    <row r="9944">
      <c r="A9944" t="inlineStr">
        <is>
          <t>T1009942</t>
        </is>
      </c>
      <c r="B9944" t="inlineStr">
        <is>
          <t>2024-12-11</t>
        </is>
      </c>
      <c r="C9944" t="inlineStr">
        <is>
          <t>S038</t>
        </is>
      </c>
      <c r="D9944" t="inlineStr">
        <is>
          <t>Store_038</t>
        </is>
      </c>
      <c r="E9944" t="inlineStr">
        <is>
          <t>East</t>
        </is>
      </c>
      <c r="F9944" t="inlineStr">
        <is>
          <t>P0147</t>
        </is>
      </c>
      <c r="G9944" t="inlineStr">
        <is>
          <t>Prod_0147</t>
        </is>
      </c>
      <c r="H9944" t="inlineStr">
        <is>
          <t>Stationery</t>
        </is>
      </c>
      <c r="I9944" t="n">
        <v>9</v>
      </c>
      <c r="J9944" t="n">
        <v>534.42</v>
      </c>
      <c r="K9944" t="n">
        <v>0</v>
      </c>
      <c r="L9944">
        <f>I9944*J9944*(1-K9944)</f>
        <v/>
      </c>
      <c r="M9944">
        <f>VLOOKUP(F9944,Products!A:D,4,FALSE)*I9944</f>
        <v/>
      </c>
      <c r="N9944">
        <f>L9944-M9944</f>
        <v/>
      </c>
    </row>
    <row r="9945">
      <c r="A9945" t="inlineStr">
        <is>
          <t>T1009943</t>
        </is>
      </c>
      <c r="B9945" t="inlineStr">
        <is>
          <t>2025-04-30</t>
        </is>
      </c>
      <c r="C9945" t="inlineStr">
        <is>
          <t>S050</t>
        </is>
      </c>
      <c r="D9945" t="inlineStr">
        <is>
          <t>Store_050</t>
        </is>
      </c>
      <c r="E9945" t="inlineStr">
        <is>
          <t>South</t>
        </is>
      </c>
      <c r="F9945" t="inlineStr">
        <is>
          <t>P0029</t>
        </is>
      </c>
      <c r="G9945" t="inlineStr">
        <is>
          <t>Prod_0029</t>
        </is>
      </c>
      <c r="H9945" t="inlineStr">
        <is>
          <t>Clothing</t>
        </is>
      </c>
      <c r="I9945" t="n">
        <v>1</v>
      </c>
      <c r="J9945" t="n">
        <v>568.58</v>
      </c>
      <c r="K9945" t="n">
        <v>0</v>
      </c>
      <c r="L9945">
        <f>I9945*J9945*(1-K9945)</f>
        <v/>
      </c>
      <c r="M9945">
        <f>VLOOKUP(F9945,Products!A:D,4,FALSE)*I9945</f>
        <v/>
      </c>
      <c r="N9945">
        <f>L9945-M9945</f>
        <v/>
      </c>
    </row>
    <row r="9946">
      <c r="A9946" t="inlineStr">
        <is>
          <t>T1009944</t>
        </is>
      </c>
      <c r="B9946" t="inlineStr">
        <is>
          <t>2024-04-28</t>
        </is>
      </c>
      <c r="C9946" t="inlineStr">
        <is>
          <t>S026</t>
        </is>
      </c>
      <c r="D9946" t="inlineStr">
        <is>
          <t>Store_026</t>
        </is>
      </c>
      <c r="E9946" t="inlineStr">
        <is>
          <t>North</t>
        </is>
      </c>
      <c r="F9946" t="inlineStr">
        <is>
          <t>P0086</t>
        </is>
      </c>
      <c r="G9946" t="inlineStr">
        <is>
          <t>Prod_0086</t>
        </is>
      </c>
      <c r="H9946" t="inlineStr">
        <is>
          <t>Stationery</t>
        </is>
      </c>
      <c r="I9946" t="n">
        <v>5</v>
      </c>
      <c r="J9946" t="n">
        <v>747.58</v>
      </c>
      <c r="K9946" t="n">
        <v>0</v>
      </c>
      <c r="L9946">
        <f>I9946*J9946*(1-K9946)</f>
        <v/>
      </c>
      <c r="M9946">
        <f>VLOOKUP(F9946,Products!A:D,4,FALSE)*I9946</f>
        <v/>
      </c>
      <c r="N9946">
        <f>L9946-M9946</f>
        <v/>
      </c>
    </row>
    <row r="9947">
      <c r="A9947" t="inlineStr">
        <is>
          <t>T1009945</t>
        </is>
      </c>
      <c r="B9947" t="inlineStr">
        <is>
          <t>2023-06-18</t>
        </is>
      </c>
      <c r="C9947" t="inlineStr">
        <is>
          <t>S028</t>
        </is>
      </c>
      <c r="D9947" t="inlineStr">
        <is>
          <t>Store_028</t>
        </is>
      </c>
      <c r="E9947" t="inlineStr">
        <is>
          <t>North</t>
        </is>
      </c>
      <c r="F9947" t="inlineStr">
        <is>
          <t>P0027</t>
        </is>
      </c>
      <c r="G9947" t="inlineStr">
        <is>
          <t>Prod_0027</t>
        </is>
      </c>
      <c r="H9947" t="inlineStr">
        <is>
          <t>Electronics</t>
        </is>
      </c>
      <c r="I9947" t="n">
        <v>6</v>
      </c>
      <c r="J9947" t="n">
        <v>638.99</v>
      </c>
      <c r="K9947" t="n">
        <v>0.05</v>
      </c>
      <c r="L9947">
        <f>I9947*J9947*(1-K9947)</f>
        <v/>
      </c>
      <c r="M9947">
        <f>VLOOKUP(F9947,Products!A:D,4,FALSE)*I9947</f>
        <v/>
      </c>
      <c r="N9947">
        <f>L9947-M9947</f>
        <v/>
      </c>
    </row>
    <row r="9948">
      <c r="A9948" t="inlineStr">
        <is>
          <t>T1009946</t>
        </is>
      </c>
      <c r="B9948" t="inlineStr">
        <is>
          <t>2025-04-18</t>
        </is>
      </c>
      <c r="C9948" t="inlineStr">
        <is>
          <t>S002</t>
        </is>
      </c>
      <c r="D9948" t="inlineStr">
        <is>
          <t>Store_002</t>
        </is>
      </c>
      <c r="E9948" t="inlineStr">
        <is>
          <t>South</t>
        </is>
      </c>
      <c r="F9948" t="inlineStr">
        <is>
          <t>P0157</t>
        </is>
      </c>
      <c r="G9948" t="inlineStr">
        <is>
          <t>Prod_0157</t>
        </is>
      </c>
      <c r="H9948" t="inlineStr">
        <is>
          <t>Toys</t>
        </is>
      </c>
      <c r="I9948" t="n">
        <v>8</v>
      </c>
      <c r="J9948" t="n">
        <v>297.14</v>
      </c>
      <c r="K9948" t="n">
        <v>0.15</v>
      </c>
      <c r="L9948">
        <f>I9948*J9948*(1-K9948)</f>
        <v/>
      </c>
      <c r="M9948">
        <f>VLOOKUP(F9948,Products!A:D,4,FALSE)*I9948</f>
        <v/>
      </c>
      <c r="N9948">
        <f>L9948-M9948</f>
        <v/>
      </c>
    </row>
    <row r="9949">
      <c r="A9949" t="inlineStr">
        <is>
          <t>T1009947</t>
        </is>
      </c>
      <c r="B9949" t="inlineStr">
        <is>
          <t>2023-10-20</t>
        </is>
      </c>
      <c r="C9949" t="inlineStr">
        <is>
          <t>S031</t>
        </is>
      </c>
      <c r="D9949" t="inlineStr">
        <is>
          <t>Store_031</t>
        </is>
      </c>
      <c r="E9949" t="inlineStr">
        <is>
          <t>Central</t>
        </is>
      </c>
      <c r="F9949" t="inlineStr">
        <is>
          <t>P0152</t>
        </is>
      </c>
      <c r="G9949" t="inlineStr">
        <is>
          <t>Prod_0152</t>
        </is>
      </c>
      <c r="H9949" t="inlineStr">
        <is>
          <t>Household</t>
        </is>
      </c>
      <c r="I9949" t="n">
        <v>8</v>
      </c>
      <c r="J9949" t="n">
        <v>635.98</v>
      </c>
      <c r="K9949" t="n">
        <v>0.2</v>
      </c>
      <c r="L9949">
        <f>I9949*J9949*(1-K9949)</f>
        <v/>
      </c>
      <c r="M9949">
        <f>VLOOKUP(F9949,Products!A:D,4,FALSE)*I9949</f>
        <v/>
      </c>
      <c r="N9949">
        <f>L9949-M9949</f>
        <v/>
      </c>
    </row>
    <row r="9950">
      <c r="A9950" t="inlineStr">
        <is>
          <t>T1009948</t>
        </is>
      </c>
      <c r="B9950" t="inlineStr">
        <is>
          <t>2023-05-30</t>
        </is>
      </c>
      <c r="C9950" t="inlineStr">
        <is>
          <t>S025</t>
        </is>
      </c>
      <c r="D9950" t="inlineStr">
        <is>
          <t>Store_025</t>
        </is>
      </c>
      <c r="E9950" t="inlineStr">
        <is>
          <t>Central</t>
        </is>
      </c>
      <c r="F9950" t="inlineStr">
        <is>
          <t>P0056</t>
        </is>
      </c>
      <c r="G9950" t="inlineStr">
        <is>
          <t>Prod_0056</t>
        </is>
      </c>
      <c r="H9950" t="inlineStr">
        <is>
          <t>Household</t>
        </is>
      </c>
      <c r="I9950" t="n">
        <v>2</v>
      </c>
      <c r="J9950" t="n">
        <v>294.36</v>
      </c>
      <c r="K9950" t="n">
        <v>0.15</v>
      </c>
      <c r="L9950">
        <f>I9950*J9950*(1-K9950)</f>
        <v/>
      </c>
      <c r="M9950">
        <f>VLOOKUP(F9950,Products!A:D,4,FALSE)*I9950</f>
        <v/>
      </c>
      <c r="N9950">
        <f>L9950-M9950</f>
        <v/>
      </c>
    </row>
    <row r="9951">
      <c r="A9951" t="inlineStr">
        <is>
          <t>T1009949</t>
        </is>
      </c>
      <c r="B9951" t="inlineStr">
        <is>
          <t>2024-07-17</t>
        </is>
      </c>
      <c r="C9951" t="inlineStr">
        <is>
          <t>S047</t>
        </is>
      </c>
      <c r="D9951" t="inlineStr">
        <is>
          <t>Store_047</t>
        </is>
      </c>
      <c r="E9951" t="inlineStr">
        <is>
          <t>North</t>
        </is>
      </c>
      <c r="F9951" t="inlineStr">
        <is>
          <t>P0102</t>
        </is>
      </c>
      <c r="G9951" t="inlineStr">
        <is>
          <t>Prod_0102</t>
        </is>
      </c>
      <c r="H9951" t="inlineStr">
        <is>
          <t>Food</t>
        </is>
      </c>
      <c r="I9951" t="n">
        <v>1</v>
      </c>
      <c r="J9951" t="n">
        <v>572.77</v>
      </c>
      <c r="K9951" t="n">
        <v>0.2</v>
      </c>
      <c r="L9951">
        <f>I9951*J9951*(1-K9951)</f>
        <v/>
      </c>
      <c r="M9951">
        <f>VLOOKUP(F9951,Products!A:D,4,FALSE)*I9951</f>
        <v/>
      </c>
      <c r="N9951">
        <f>L9951-M9951</f>
        <v/>
      </c>
    </row>
    <row r="9952">
      <c r="A9952" t="inlineStr">
        <is>
          <t>T1009950</t>
        </is>
      </c>
      <c r="B9952" t="inlineStr">
        <is>
          <t>2025-07-15</t>
        </is>
      </c>
      <c r="C9952" t="inlineStr">
        <is>
          <t>S021</t>
        </is>
      </c>
      <c r="D9952" t="inlineStr">
        <is>
          <t>Store_021</t>
        </is>
      </c>
      <c r="E9952" t="inlineStr">
        <is>
          <t>North</t>
        </is>
      </c>
      <c r="F9952" t="inlineStr">
        <is>
          <t>P0025</t>
        </is>
      </c>
      <c r="G9952" t="inlineStr">
        <is>
          <t>Prod_0025</t>
        </is>
      </c>
      <c r="H9952" t="inlineStr">
        <is>
          <t>Beverages</t>
        </is>
      </c>
      <c r="I9952" t="n">
        <v>6</v>
      </c>
      <c r="J9952" t="n">
        <v>335.72</v>
      </c>
      <c r="K9952" t="n">
        <v>0.05</v>
      </c>
      <c r="L9952">
        <f>I9952*J9952*(1-K9952)</f>
        <v/>
      </c>
      <c r="M9952">
        <f>VLOOKUP(F9952,Products!A:D,4,FALSE)*I9952</f>
        <v/>
      </c>
      <c r="N9952">
        <f>L9952-M9952</f>
        <v/>
      </c>
    </row>
    <row r="9953">
      <c r="A9953" t="inlineStr">
        <is>
          <t>T1009951</t>
        </is>
      </c>
      <c r="B9953" t="inlineStr">
        <is>
          <t>2024-06-28</t>
        </is>
      </c>
      <c r="C9953" t="inlineStr">
        <is>
          <t>S009</t>
        </is>
      </c>
      <c r="D9953" t="inlineStr">
        <is>
          <t>Store_009</t>
        </is>
      </c>
      <c r="E9953" t="inlineStr">
        <is>
          <t>Central</t>
        </is>
      </c>
      <c r="F9953" t="inlineStr">
        <is>
          <t>P0091</t>
        </is>
      </c>
      <c r="G9953" t="inlineStr">
        <is>
          <t>Prod_0091</t>
        </is>
      </c>
      <c r="H9953" t="inlineStr">
        <is>
          <t>Toys</t>
        </is>
      </c>
      <c r="I9953" t="n">
        <v>4</v>
      </c>
      <c r="J9953" t="n">
        <v>243.47</v>
      </c>
      <c r="K9953" t="n">
        <v>0</v>
      </c>
      <c r="L9953">
        <f>I9953*J9953*(1-K9953)</f>
        <v/>
      </c>
      <c r="M9953">
        <f>VLOOKUP(F9953,Products!A:D,4,FALSE)*I9953</f>
        <v/>
      </c>
      <c r="N9953">
        <f>L9953-M9953</f>
        <v/>
      </c>
    </row>
    <row r="9954">
      <c r="A9954" t="inlineStr">
        <is>
          <t>T1009952</t>
        </is>
      </c>
      <c r="B9954" t="inlineStr">
        <is>
          <t>2023-01-20</t>
        </is>
      </c>
      <c r="C9954" t="inlineStr">
        <is>
          <t>S023</t>
        </is>
      </c>
      <c r="D9954" t="inlineStr">
        <is>
          <t>Store_023</t>
        </is>
      </c>
      <c r="E9954" t="inlineStr">
        <is>
          <t>South</t>
        </is>
      </c>
      <c r="F9954" t="inlineStr">
        <is>
          <t>P0158</t>
        </is>
      </c>
      <c r="G9954" t="inlineStr">
        <is>
          <t>Prod_0158</t>
        </is>
      </c>
      <c r="H9954" t="inlineStr">
        <is>
          <t>Beverages</t>
        </is>
      </c>
      <c r="I9954" t="n">
        <v>3</v>
      </c>
      <c r="J9954" t="n">
        <v>267.19</v>
      </c>
      <c r="K9954" t="n">
        <v>0.2</v>
      </c>
      <c r="L9954">
        <f>I9954*J9954*(1-K9954)</f>
        <v/>
      </c>
      <c r="M9954">
        <f>VLOOKUP(F9954,Products!A:D,4,FALSE)*I9954</f>
        <v/>
      </c>
      <c r="N9954">
        <f>L9954-M9954</f>
        <v/>
      </c>
    </row>
    <row r="9955">
      <c r="A9955" t="inlineStr">
        <is>
          <t>T1009953</t>
        </is>
      </c>
      <c r="B9955" t="inlineStr">
        <is>
          <t>2023-11-15</t>
        </is>
      </c>
      <c r="C9955" t="inlineStr">
        <is>
          <t>S021</t>
        </is>
      </c>
      <c r="D9955" t="inlineStr">
        <is>
          <t>Store_021</t>
        </is>
      </c>
      <c r="E9955" t="inlineStr">
        <is>
          <t>North</t>
        </is>
      </c>
      <c r="F9955" t="inlineStr">
        <is>
          <t>P0157</t>
        </is>
      </c>
      <c r="G9955" t="inlineStr">
        <is>
          <t>Prod_0157</t>
        </is>
      </c>
      <c r="H9955" t="inlineStr">
        <is>
          <t>Toys</t>
        </is>
      </c>
      <c r="I9955" t="n">
        <v>6</v>
      </c>
      <c r="J9955" t="n">
        <v>312.93</v>
      </c>
      <c r="K9955" t="n">
        <v>0</v>
      </c>
      <c r="L9955">
        <f>I9955*J9955*(1-K9955)</f>
        <v/>
      </c>
      <c r="M9955">
        <f>VLOOKUP(F9955,Products!A:D,4,FALSE)*I9955</f>
        <v/>
      </c>
      <c r="N9955">
        <f>L9955-M9955</f>
        <v/>
      </c>
    </row>
    <row r="9956">
      <c r="A9956" t="inlineStr">
        <is>
          <t>T1009954</t>
        </is>
      </c>
      <c r="B9956" t="inlineStr">
        <is>
          <t>2023-02-03</t>
        </is>
      </c>
      <c r="C9956" t="inlineStr">
        <is>
          <t>S006</t>
        </is>
      </c>
      <c r="D9956" t="inlineStr">
        <is>
          <t>Store_006</t>
        </is>
      </c>
      <c r="E9956" t="inlineStr">
        <is>
          <t>East</t>
        </is>
      </c>
      <c r="F9956" t="inlineStr">
        <is>
          <t>P0048</t>
        </is>
      </c>
      <c r="G9956" t="inlineStr">
        <is>
          <t>Prod_0048</t>
        </is>
      </c>
      <c r="H9956" t="inlineStr">
        <is>
          <t>Toys</t>
        </is>
      </c>
      <c r="I9956" t="n">
        <v>3</v>
      </c>
      <c r="J9956" t="n">
        <v>289.68</v>
      </c>
      <c r="K9956" t="n">
        <v>0.1</v>
      </c>
      <c r="L9956">
        <f>I9956*J9956*(1-K9956)</f>
        <v/>
      </c>
      <c r="M9956">
        <f>VLOOKUP(F9956,Products!A:D,4,FALSE)*I9956</f>
        <v/>
      </c>
      <c r="N9956">
        <f>L9956-M9956</f>
        <v/>
      </c>
    </row>
    <row r="9957">
      <c r="A9957" t="inlineStr">
        <is>
          <t>T1009955</t>
        </is>
      </c>
      <c r="B9957" t="inlineStr">
        <is>
          <t>2024-10-07</t>
        </is>
      </c>
      <c r="C9957" t="inlineStr">
        <is>
          <t>S020</t>
        </is>
      </c>
      <c r="D9957" t="inlineStr">
        <is>
          <t>Store_020</t>
        </is>
      </c>
      <c r="E9957" t="inlineStr">
        <is>
          <t>West</t>
        </is>
      </c>
      <c r="F9957" t="inlineStr">
        <is>
          <t>P0147</t>
        </is>
      </c>
      <c r="G9957" t="inlineStr">
        <is>
          <t>Prod_0147</t>
        </is>
      </c>
      <c r="H9957" t="inlineStr">
        <is>
          <t>Stationery</t>
        </is>
      </c>
      <c r="I9957" t="n">
        <v>4</v>
      </c>
      <c r="J9957" t="n">
        <v>500.07</v>
      </c>
      <c r="K9957" t="n">
        <v>0</v>
      </c>
      <c r="L9957">
        <f>I9957*J9957*(1-K9957)</f>
        <v/>
      </c>
      <c r="M9957">
        <f>VLOOKUP(F9957,Products!A:D,4,FALSE)*I9957</f>
        <v/>
      </c>
      <c r="N9957">
        <f>L9957-M9957</f>
        <v/>
      </c>
    </row>
    <row r="9958">
      <c r="A9958" t="inlineStr">
        <is>
          <t>T1009956</t>
        </is>
      </c>
      <c r="B9958" t="inlineStr">
        <is>
          <t>2023-06-09</t>
        </is>
      </c>
      <c r="C9958" t="inlineStr">
        <is>
          <t>S010</t>
        </is>
      </c>
      <c r="D9958" t="inlineStr">
        <is>
          <t>Store_010</t>
        </is>
      </c>
      <c r="E9958" t="inlineStr">
        <is>
          <t>North</t>
        </is>
      </c>
      <c r="F9958" t="inlineStr">
        <is>
          <t>P0079</t>
        </is>
      </c>
      <c r="G9958" t="inlineStr">
        <is>
          <t>Prod_0079</t>
        </is>
      </c>
      <c r="H9958" t="inlineStr">
        <is>
          <t>Food</t>
        </is>
      </c>
      <c r="I9958" t="n">
        <v>8</v>
      </c>
      <c r="J9958" t="n">
        <v>734.6900000000001</v>
      </c>
      <c r="K9958" t="n">
        <v>0.1</v>
      </c>
      <c r="L9958">
        <f>I9958*J9958*(1-K9958)</f>
        <v/>
      </c>
      <c r="M9958">
        <f>VLOOKUP(F9958,Products!A:D,4,FALSE)*I9958</f>
        <v/>
      </c>
      <c r="N9958">
        <f>L9958-M9958</f>
        <v/>
      </c>
    </row>
    <row r="9959">
      <c r="A9959" t="inlineStr">
        <is>
          <t>T1009957</t>
        </is>
      </c>
      <c r="B9959" t="inlineStr">
        <is>
          <t>2023-06-26</t>
        </is>
      </c>
      <c r="C9959" t="inlineStr">
        <is>
          <t>S021</t>
        </is>
      </c>
      <c r="D9959" t="inlineStr">
        <is>
          <t>Store_021</t>
        </is>
      </c>
      <c r="E9959" t="inlineStr">
        <is>
          <t>North</t>
        </is>
      </c>
      <c r="F9959" t="inlineStr">
        <is>
          <t>P0137</t>
        </is>
      </c>
      <c r="G9959" t="inlineStr">
        <is>
          <t>Prod_0137</t>
        </is>
      </c>
      <c r="H9959" t="inlineStr">
        <is>
          <t>Electronics</t>
        </is>
      </c>
      <c r="I9959" t="n">
        <v>6</v>
      </c>
      <c r="J9959" t="n">
        <v>116.05</v>
      </c>
      <c r="K9959" t="n">
        <v>0.1</v>
      </c>
      <c r="L9959">
        <f>I9959*J9959*(1-K9959)</f>
        <v/>
      </c>
      <c r="M9959">
        <f>VLOOKUP(F9959,Products!A:D,4,FALSE)*I9959</f>
        <v/>
      </c>
      <c r="N9959">
        <f>L9959-M9959</f>
        <v/>
      </c>
    </row>
    <row r="9960">
      <c r="A9960" t="inlineStr">
        <is>
          <t>T1009958</t>
        </is>
      </c>
      <c r="B9960" t="inlineStr">
        <is>
          <t>2023-11-21</t>
        </is>
      </c>
      <c r="C9960" t="inlineStr">
        <is>
          <t>S005</t>
        </is>
      </c>
      <c r="D9960" t="inlineStr">
        <is>
          <t>Store_005</t>
        </is>
      </c>
      <c r="E9960" t="inlineStr">
        <is>
          <t>Central</t>
        </is>
      </c>
      <c r="F9960" t="inlineStr">
        <is>
          <t>P0058</t>
        </is>
      </c>
      <c r="G9960" t="inlineStr">
        <is>
          <t>Prod_0058</t>
        </is>
      </c>
      <c r="H9960" t="inlineStr">
        <is>
          <t>Stationery</t>
        </is>
      </c>
      <c r="I9960" t="n">
        <v>8</v>
      </c>
      <c r="J9960" t="n">
        <v>462.18</v>
      </c>
      <c r="K9960" t="n">
        <v>0.05</v>
      </c>
      <c r="L9960">
        <f>I9960*J9960*(1-K9960)</f>
        <v/>
      </c>
      <c r="M9960">
        <f>VLOOKUP(F9960,Products!A:D,4,FALSE)*I9960</f>
        <v/>
      </c>
      <c r="N9960">
        <f>L9960-M9960</f>
        <v/>
      </c>
    </row>
    <row r="9961">
      <c r="A9961" t="inlineStr">
        <is>
          <t>T1009959</t>
        </is>
      </c>
      <c r="B9961" t="inlineStr">
        <is>
          <t>2025-07-09</t>
        </is>
      </c>
      <c r="C9961" t="inlineStr">
        <is>
          <t>S024</t>
        </is>
      </c>
      <c r="D9961" t="inlineStr">
        <is>
          <t>Store_024</t>
        </is>
      </c>
      <c r="E9961" t="inlineStr">
        <is>
          <t>South</t>
        </is>
      </c>
      <c r="F9961" t="inlineStr">
        <is>
          <t>P0028</t>
        </is>
      </c>
      <c r="G9961" t="inlineStr">
        <is>
          <t>Prod_0028</t>
        </is>
      </c>
      <c r="H9961" t="inlineStr">
        <is>
          <t>Food</t>
        </is>
      </c>
      <c r="I9961" t="n">
        <v>2</v>
      </c>
      <c r="J9961" t="n">
        <v>408.44</v>
      </c>
      <c r="K9961" t="n">
        <v>0</v>
      </c>
      <c r="L9961">
        <f>I9961*J9961*(1-K9961)</f>
        <v/>
      </c>
      <c r="M9961">
        <f>VLOOKUP(F9961,Products!A:D,4,FALSE)*I9961</f>
        <v/>
      </c>
      <c r="N9961">
        <f>L9961-M9961</f>
        <v/>
      </c>
    </row>
    <row r="9962">
      <c r="A9962" t="inlineStr">
        <is>
          <t>T1009960</t>
        </is>
      </c>
      <c r="B9962" t="inlineStr">
        <is>
          <t>2023-05-11</t>
        </is>
      </c>
      <c r="C9962" t="inlineStr">
        <is>
          <t>S010</t>
        </is>
      </c>
      <c r="D9962" t="inlineStr">
        <is>
          <t>Store_010</t>
        </is>
      </c>
      <c r="E9962" t="inlineStr">
        <is>
          <t>North</t>
        </is>
      </c>
      <c r="F9962" t="inlineStr">
        <is>
          <t>P0150</t>
        </is>
      </c>
      <c r="G9962" t="inlineStr">
        <is>
          <t>Prod_0150</t>
        </is>
      </c>
      <c r="H9962" t="inlineStr">
        <is>
          <t>Clothing</t>
        </is>
      </c>
      <c r="I9962" t="n">
        <v>5</v>
      </c>
      <c r="J9962" t="n">
        <v>360.59</v>
      </c>
      <c r="K9962" t="n">
        <v>0.05</v>
      </c>
      <c r="L9962">
        <f>I9962*J9962*(1-K9962)</f>
        <v/>
      </c>
      <c r="M9962">
        <f>VLOOKUP(F9962,Products!A:D,4,FALSE)*I9962</f>
        <v/>
      </c>
      <c r="N9962">
        <f>L9962-M9962</f>
        <v/>
      </c>
    </row>
    <row r="9963">
      <c r="A9963" t="inlineStr">
        <is>
          <t>T1009961</t>
        </is>
      </c>
      <c r="B9963" t="inlineStr">
        <is>
          <t>2024-01-29</t>
        </is>
      </c>
      <c r="C9963" t="inlineStr">
        <is>
          <t>S038</t>
        </is>
      </c>
      <c r="D9963" t="inlineStr">
        <is>
          <t>Store_038</t>
        </is>
      </c>
      <c r="E9963" t="inlineStr">
        <is>
          <t>East</t>
        </is>
      </c>
      <c r="F9963" t="inlineStr">
        <is>
          <t>P0090</t>
        </is>
      </c>
      <c r="G9963" t="inlineStr">
        <is>
          <t>Prod_0090</t>
        </is>
      </c>
      <c r="H9963" t="inlineStr">
        <is>
          <t>Toys</t>
        </is>
      </c>
      <c r="I9963" t="n">
        <v>9</v>
      </c>
      <c r="J9963" t="n">
        <v>506.75</v>
      </c>
      <c r="K9963" t="n">
        <v>0</v>
      </c>
      <c r="L9963">
        <f>I9963*J9963*(1-K9963)</f>
        <v/>
      </c>
      <c r="M9963">
        <f>VLOOKUP(F9963,Products!A:D,4,FALSE)*I9963</f>
        <v/>
      </c>
      <c r="N9963">
        <f>L9963-M9963</f>
        <v/>
      </c>
    </row>
    <row r="9964">
      <c r="A9964" t="inlineStr">
        <is>
          <t>T1009962</t>
        </is>
      </c>
      <c r="B9964" t="inlineStr">
        <is>
          <t>2024-07-16</t>
        </is>
      </c>
      <c r="C9964" t="inlineStr">
        <is>
          <t>S048</t>
        </is>
      </c>
      <c r="D9964" t="inlineStr">
        <is>
          <t>Store_048</t>
        </is>
      </c>
      <c r="E9964" t="inlineStr">
        <is>
          <t>South</t>
        </is>
      </c>
      <c r="F9964" t="inlineStr">
        <is>
          <t>P0145</t>
        </is>
      </c>
      <c r="G9964" t="inlineStr">
        <is>
          <t>Prod_0145</t>
        </is>
      </c>
      <c r="H9964" t="inlineStr">
        <is>
          <t>Electronics</t>
        </is>
      </c>
      <c r="I9964" t="n">
        <v>7</v>
      </c>
      <c r="J9964" t="n">
        <v>535.47</v>
      </c>
      <c r="K9964" t="n">
        <v>0</v>
      </c>
      <c r="L9964">
        <f>I9964*J9964*(1-K9964)</f>
        <v/>
      </c>
      <c r="M9964">
        <f>VLOOKUP(F9964,Products!A:D,4,FALSE)*I9964</f>
        <v/>
      </c>
      <c r="N9964">
        <f>L9964-M9964</f>
        <v/>
      </c>
    </row>
    <row r="9965">
      <c r="A9965" t="inlineStr">
        <is>
          <t>T1009963</t>
        </is>
      </c>
      <c r="B9965" t="inlineStr">
        <is>
          <t>2023-10-08</t>
        </is>
      </c>
      <c r="C9965" t="inlineStr">
        <is>
          <t>S033</t>
        </is>
      </c>
      <c r="D9965" t="inlineStr">
        <is>
          <t>Store_033</t>
        </is>
      </c>
      <c r="E9965" t="inlineStr">
        <is>
          <t>North</t>
        </is>
      </c>
      <c r="F9965" t="inlineStr">
        <is>
          <t>P0066</t>
        </is>
      </c>
      <c r="G9965" t="inlineStr">
        <is>
          <t>Prod_0066</t>
        </is>
      </c>
      <c r="H9965" t="inlineStr">
        <is>
          <t>Household</t>
        </is>
      </c>
      <c r="I9965" t="n">
        <v>2</v>
      </c>
      <c r="J9965" t="n">
        <v>355.12</v>
      </c>
      <c r="K9965" t="n">
        <v>0</v>
      </c>
      <c r="L9965">
        <f>I9965*J9965*(1-K9965)</f>
        <v/>
      </c>
      <c r="M9965">
        <f>VLOOKUP(F9965,Products!A:D,4,FALSE)*I9965</f>
        <v/>
      </c>
      <c r="N9965">
        <f>L9965-M9965</f>
        <v/>
      </c>
    </row>
    <row r="9966">
      <c r="A9966" t="inlineStr">
        <is>
          <t>T1009964</t>
        </is>
      </c>
      <c r="B9966" t="inlineStr">
        <is>
          <t>2025-03-18</t>
        </is>
      </c>
      <c r="C9966" t="inlineStr">
        <is>
          <t>S040</t>
        </is>
      </c>
      <c r="D9966" t="inlineStr">
        <is>
          <t>Store_040</t>
        </is>
      </c>
      <c r="E9966" t="inlineStr">
        <is>
          <t>Central</t>
        </is>
      </c>
      <c r="F9966" t="inlineStr">
        <is>
          <t>P0058</t>
        </is>
      </c>
      <c r="G9966" t="inlineStr">
        <is>
          <t>Prod_0058</t>
        </is>
      </c>
      <c r="H9966" t="inlineStr">
        <is>
          <t>Stationery</t>
        </is>
      </c>
      <c r="I9966" t="n">
        <v>9</v>
      </c>
      <c r="J9966" t="n">
        <v>568.91</v>
      </c>
      <c r="K9966" t="n">
        <v>0.15</v>
      </c>
      <c r="L9966">
        <f>I9966*J9966*(1-K9966)</f>
        <v/>
      </c>
      <c r="M9966">
        <f>VLOOKUP(F9966,Products!A:D,4,FALSE)*I9966</f>
        <v/>
      </c>
      <c r="N9966">
        <f>L9966-M9966</f>
        <v/>
      </c>
    </row>
    <row r="9967">
      <c r="A9967" t="inlineStr">
        <is>
          <t>T1009965</t>
        </is>
      </c>
      <c r="B9967" t="inlineStr">
        <is>
          <t>2025-03-13</t>
        </is>
      </c>
      <c r="C9967" t="inlineStr">
        <is>
          <t>S020</t>
        </is>
      </c>
      <c r="D9967" t="inlineStr">
        <is>
          <t>Store_020</t>
        </is>
      </c>
      <c r="E9967" t="inlineStr">
        <is>
          <t>West</t>
        </is>
      </c>
      <c r="F9967" t="inlineStr">
        <is>
          <t>P0145</t>
        </is>
      </c>
      <c r="G9967" t="inlineStr">
        <is>
          <t>Prod_0145</t>
        </is>
      </c>
      <c r="H9967" t="inlineStr">
        <is>
          <t>Electronics</t>
        </is>
      </c>
      <c r="I9967" t="n">
        <v>2</v>
      </c>
      <c r="J9967" t="n">
        <v>599.46</v>
      </c>
      <c r="K9967" t="n">
        <v>0.2</v>
      </c>
      <c r="L9967">
        <f>I9967*J9967*(1-K9967)</f>
        <v/>
      </c>
      <c r="M9967">
        <f>VLOOKUP(F9967,Products!A:D,4,FALSE)*I9967</f>
        <v/>
      </c>
      <c r="N9967">
        <f>L9967-M9967</f>
        <v/>
      </c>
    </row>
    <row r="9968">
      <c r="A9968" t="inlineStr">
        <is>
          <t>T1009966</t>
        </is>
      </c>
      <c r="B9968" t="inlineStr">
        <is>
          <t>2023-11-20</t>
        </is>
      </c>
      <c r="C9968" t="inlineStr">
        <is>
          <t>S011</t>
        </is>
      </c>
      <c r="D9968" t="inlineStr">
        <is>
          <t>Store_011</t>
        </is>
      </c>
      <c r="E9968" t="inlineStr">
        <is>
          <t>South</t>
        </is>
      </c>
      <c r="F9968" t="inlineStr">
        <is>
          <t>P0162</t>
        </is>
      </c>
      <c r="G9968" t="inlineStr">
        <is>
          <t>Prod_0162</t>
        </is>
      </c>
      <c r="H9968" t="inlineStr">
        <is>
          <t>Food</t>
        </is>
      </c>
      <c r="I9968" t="n">
        <v>4</v>
      </c>
      <c r="J9968" t="n">
        <v>445.61</v>
      </c>
      <c r="K9968" t="n">
        <v>0</v>
      </c>
      <c r="L9968">
        <f>I9968*J9968*(1-K9968)</f>
        <v/>
      </c>
      <c r="M9968">
        <f>VLOOKUP(F9968,Products!A:D,4,FALSE)*I9968</f>
        <v/>
      </c>
      <c r="N9968">
        <f>L9968-M9968</f>
        <v/>
      </c>
    </row>
    <row r="9969">
      <c r="A9969" t="inlineStr">
        <is>
          <t>T1009967</t>
        </is>
      </c>
      <c r="B9969" t="inlineStr">
        <is>
          <t>2024-10-20</t>
        </is>
      </c>
      <c r="C9969" t="inlineStr">
        <is>
          <t>S014</t>
        </is>
      </c>
      <c r="D9969" t="inlineStr">
        <is>
          <t>Store_014</t>
        </is>
      </c>
      <c r="E9969" t="inlineStr">
        <is>
          <t>West</t>
        </is>
      </c>
      <c r="F9969" t="inlineStr">
        <is>
          <t>P0112</t>
        </is>
      </c>
      <c r="G9969" t="inlineStr">
        <is>
          <t>Prod_0112</t>
        </is>
      </c>
      <c r="H9969" t="inlineStr">
        <is>
          <t>Beverages</t>
        </is>
      </c>
      <c r="I9969" t="n">
        <v>6</v>
      </c>
      <c r="J9969" t="n">
        <v>647.25</v>
      </c>
      <c r="K9969" t="n">
        <v>0</v>
      </c>
      <c r="L9969">
        <f>I9969*J9969*(1-K9969)</f>
        <v/>
      </c>
      <c r="M9969">
        <f>VLOOKUP(F9969,Products!A:D,4,FALSE)*I9969</f>
        <v/>
      </c>
      <c r="N9969">
        <f>L9969-M9969</f>
        <v/>
      </c>
    </row>
    <row r="9970">
      <c r="A9970" t="inlineStr">
        <is>
          <t>T1009968</t>
        </is>
      </c>
      <c r="B9970" t="inlineStr">
        <is>
          <t>2023-02-23</t>
        </is>
      </c>
      <c r="C9970" t="inlineStr">
        <is>
          <t>S033</t>
        </is>
      </c>
      <c r="D9970" t="inlineStr">
        <is>
          <t>Store_033</t>
        </is>
      </c>
      <c r="E9970" t="inlineStr">
        <is>
          <t>North</t>
        </is>
      </c>
      <c r="F9970" t="inlineStr">
        <is>
          <t>P0149</t>
        </is>
      </c>
      <c r="G9970" t="inlineStr">
        <is>
          <t>Prod_0149</t>
        </is>
      </c>
      <c r="H9970" t="inlineStr">
        <is>
          <t>Toys</t>
        </is>
      </c>
      <c r="I9970" t="n">
        <v>7</v>
      </c>
      <c r="J9970" t="n">
        <v>58.45</v>
      </c>
      <c r="K9970" t="n">
        <v>0.05</v>
      </c>
      <c r="L9970">
        <f>I9970*J9970*(1-K9970)</f>
        <v/>
      </c>
      <c r="M9970">
        <f>VLOOKUP(F9970,Products!A:D,4,FALSE)*I9970</f>
        <v/>
      </c>
      <c r="N9970">
        <f>L9970-M9970</f>
        <v/>
      </c>
    </row>
    <row r="9971">
      <c r="A9971" t="inlineStr">
        <is>
          <t>T1009969</t>
        </is>
      </c>
      <c r="B9971" t="inlineStr">
        <is>
          <t>2025-09-14</t>
        </is>
      </c>
      <c r="C9971" t="inlineStr">
        <is>
          <t>S041</t>
        </is>
      </c>
      <c r="D9971" t="inlineStr">
        <is>
          <t>Store_041</t>
        </is>
      </c>
      <c r="E9971" t="inlineStr">
        <is>
          <t>East</t>
        </is>
      </c>
      <c r="F9971" t="inlineStr">
        <is>
          <t>P0020</t>
        </is>
      </c>
      <c r="G9971" t="inlineStr">
        <is>
          <t>Prod_0020</t>
        </is>
      </c>
      <c r="H9971" t="inlineStr">
        <is>
          <t>Beverages</t>
        </is>
      </c>
      <c r="I9971" t="n">
        <v>2</v>
      </c>
      <c r="J9971" t="n">
        <v>726.64</v>
      </c>
      <c r="K9971" t="n">
        <v>0</v>
      </c>
      <c r="L9971">
        <f>I9971*J9971*(1-K9971)</f>
        <v/>
      </c>
      <c r="M9971">
        <f>VLOOKUP(F9971,Products!A:D,4,FALSE)*I9971</f>
        <v/>
      </c>
      <c r="N9971">
        <f>L9971-M9971</f>
        <v/>
      </c>
    </row>
    <row r="9972">
      <c r="A9972" t="inlineStr">
        <is>
          <t>T1009970</t>
        </is>
      </c>
      <c r="B9972" t="inlineStr">
        <is>
          <t>2025-02-22</t>
        </is>
      </c>
      <c r="C9972" t="inlineStr">
        <is>
          <t>S021</t>
        </is>
      </c>
      <c r="D9972" t="inlineStr">
        <is>
          <t>Store_021</t>
        </is>
      </c>
      <c r="E9972" t="inlineStr">
        <is>
          <t>North</t>
        </is>
      </c>
      <c r="F9972" t="inlineStr">
        <is>
          <t>P0007</t>
        </is>
      </c>
      <c r="G9972" t="inlineStr">
        <is>
          <t>Prod_0007</t>
        </is>
      </c>
      <c r="H9972" t="inlineStr">
        <is>
          <t>Food</t>
        </is>
      </c>
      <c r="I9972" t="n">
        <v>8</v>
      </c>
      <c r="J9972" t="n">
        <v>147.14</v>
      </c>
      <c r="K9972" t="n">
        <v>0.2</v>
      </c>
      <c r="L9972">
        <f>I9972*J9972*(1-K9972)</f>
        <v/>
      </c>
      <c r="M9972">
        <f>VLOOKUP(F9972,Products!A:D,4,FALSE)*I9972</f>
        <v/>
      </c>
      <c r="N9972">
        <f>L9972-M9972</f>
        <v/>
      </c>
    </row>
    <row r="9973">
      <c r="A9973" t="inlineStr">
        <is>
          <t>T1009971</t>
        </is>
      </c>
      <c r="B9973" t="inlineStr">
        <is>
          <t>2025-01-18</t>
        </is>
      </c>
      <c r="C9973" t="inlineStr">
        <is>
          <t>S003</t>
        </is>
      </c>
      <c r="D9973" t="inlineStr">
        <is>
          <t>Store_003</t>
        </is>
      </c>
      <c r="E9973" t="inlineStr">
        <is>
          <t>North</t>
        </is>
      </c>
      <c r="F9973" t="inlineStr">
        <is>
          <t>P0033</t>
        </is>
      </c>
      <c r="G9973" t="inlineStr">
        <is>
          <t>Prod_0033</t>
        </is>
      </c>
      <c r="H9973" t="inlineStr">
        <is>
          <t>Food</t>
        </is>
      </c>
      <c r="I9973" t="n">
        <v>4</v>
      </c>
      <c r="J9973" t="n">
        <v>360.67</v>
      </c>
      <c r="K9973" t="n">
        <v>0.05</v>
      </c>
      <c r="L9973">
        <f>I9973*J9973*(1-K9973)</f>
        <v/>
      </c>
      <c r="M9973">
        <f>VLOOKUP(F9973,Products!A:D,4,FALSE)*I9973</f>
        <v/>
      </c>
      <c r="N9973">
        <f>L9973-M9973</f>
        <v/>
      </c>
    </row>
    <row r="9974">
      <c r="A9974" t="inlineStr">
        <is>
          <t>T1009972</t>
        </is>
      </c>
      <c r="B9974" t="inlineStr">
        <is>
          <t>2025-04-17</t>
        </is>
      </c>
      <c r="C9974" t="inlineStr">
        <is>
          <t>S033</t>
        </is>
      </c>
      <c r="D9974" t="inlineStr">
        <is>
          <t>Store_033</t>
        </is>
      </c>
      <c r="E9974" t="inlineStr">
        <is>
          <t>North</t>
        </is>
      </c>
      <c r="F9974" t="inlineStr">
        <is>
          <t>P0136</t>
        </is>
      </c>
      <c r="G9974" t="inlineStr">
        <is>
          <t>Prod_0136</t>
        </is>
      </c>
      <c r="H9974" t="inlineStr">
        <is>
          <t>Beverages</t>
        </is>
      </c>
      <c r="I9974" t="n">
        <v>3</v>
      </c>
      <c r="J9974" t="n">
        <v>174.2</v>
      </c>
      <c r="K9974" t="n">
        <v>0</v>
      </c>
      <c r="L9974">
        <f>I9974*J9974*(1-K9974)</f>
        <v/>
      </c>
      <c r="M9974">
        <f>VLOOKUP(F9974,Products!A:D,4,FALSE)*I9974</f>
        <v/>
      </c>
      <c r="N9974">
        <f>L9974-M9974</f>
        <v/>
      </c>
    </row>
    <row r="9975">
      <c r="A9975" t="inlineStr">
        <is>
          <t>T1009973</t>
        </is>
      </c>
      <c r="B9975" t="inlineStr">
        <is>
          <t>2024-11-12</t>
        </is>
      </c>
      <c r="C9975" t="inlineStr">
        <is>
          <t>S042</t>
        </is>
      </c>
      <c r="D9975" t="inlineStr">
        <is>
          <t>Store_042</t>
        </is>
      </c>
      <c r="E9975" t="inlineStr">
        <is>
          <t>Central</t>
        </is>
      </c>
      <c r="F9975" t="inlineStr">
        <is>
          <t>P0082</t>
        </is>
      </c>
      <c r="G9975" t="inlineStr">
        <is>
          <t>Prod_0082</t>
        </is>
      </c>
      <c r="H9975" t="inlineStr">
        <is>
          <t>Food</t>
        </is>
      </c>
      <c r="I9975" t="n">
        <v>4</v>
      </c>
      <c r="J9975" t="n">
        <v>622.85</v>
      </c>
      <c r="K9975" t="n">
        <v>0</v>
      </c>
      <c r="L9975">
        <f>I9975*J9975*(1-K9975)</f>
        <v/>
      </c>
      <c r="M9975">
        <f>VLOOKUP(F9975,Products!A:D,4,FALSE)*I9975</f>
        <v/>
      </c>
      <c r="N9975">
        <f>L9975-M9975</f>
        <v/>
      </c>
    </row>
    <row r="9976">
      <c r="A9976" t="inlineStr">
        <is>
          <t>T1009974</t>
        </is>
      </c>
      <c r="B9976" t="inlineStr">
        <is>
          <t>2024-12-19</t>
        </is>
      </c>
      <c r="C9976" t="inlineStr">
        <is>
          <t>S009</t>
        </is>
      </c>
      <c r="D9976" t="inlineStr">
        <is>
          <t>Store_009</t>
        </is>
      </c>
      <c r="E9976" t="inlineStr">
        <is>
          <t>Central</t>
        </is>
      </c>
      <c r="F9976" t="inlineStr">
        <is>
          <t>P0191</t>
        </is>
      </c>
      <c r="G9976" t="inlineStr">
        <is>
          <t>Prod_0191</t>
        </is>
      </c>
      <c r="H9976" t="inlineStr">
        <is>
          <t>Food</t>
        </is>
      </c>
      <c r="I9976" t="n">
        <v>7</v>
      </c>
      <c r="J9976" t="n">
        <v>519.75</v>
      </c>
      <c r="K9976" t="n">
        <v>0</v>
      </c>
      <c r="L9976">
        <f>I9976*J9976*(1-K9976)</f>
        <v/>
      </c>
      <c r="M9976">
        <f>VLOOKUP(F9976,Products!A:D,4,FALSE)*I9976</f>
        <v/>
      </c>
      <c r="N9976">
        <f>L9976-M9976</f>
        <v/>
      </c>
    </row>
    <row r="9977">
      <c r="A9977" t="inlineStr">
        <is>
          <t>T1009975</t>
        </is>
      </c>
      <c r="B9977" t="inlineStr">
        <is>
          <t>2025-04-25</t>
        </is>
      </c>
      <c r="C9977" t="inlineStr">
        <is>
          <t>S012</t>
        </is>
      </c>
      <c r="D9977" t="inlineStr">
        <is>
          <t>Store_012</t>
        </is>
      </c>
      <c r="E9977" t="inlineStr">
        <is>
          <t>South</t>
        </is>
      </c>
      <c r="F9977" t="inlineStr">
        <is>
          <t>P0020</t>
        </is>
      </c>
      <c r="G9977" t="inlineStr">
        <is>
          <t>Prod_0020</t>
        </is>
      </c>
      <c r="H9977" t="inlineStr">
        <is>
          <t>Beverages</t>
        </is>
      </c>
      <c r="I9977" t="n">
        <v>6</v>
      </c>
      <c r="J9977" t="n">
        <v>557.8</v>
      </c>
      <c r="K9977" t="n">
        <v>0</v>
      </c>
      <c r="L9977">
        <f>I9977*J9977*(1-K9977)</f>
        <v/>
      </c>
      <c r="M9977">
        <f>VLOOKUP(F9977,Products!A:D,4,FALSE)*I9977</f>
        <v/>
      </c>
      <c r="N9977">
        <f>L9977-M9977</f>
        <v/>
      </c>
    </row>
    <row r="9978">
      <c r="A9978" t="inlineStr">
        <is>
          <t>T1009976</t>
        </is>
      </c>
      <c r="B9978" t="inlineStr">
        <is>
          <t>2023-12-10</t>
        </is>
      </c>
      <c r="C9978" t="inlineStr">
        <is>
          <t>S005</t>
        </is>
      </c>
      <c r="D9978" t="inlineStr">
        <is>
          <t>Store_005</t>
        </is>
      </c>
      <c r="E9978" t="inlineStr">
        <is>
          <t>Central</t>
        </is>
      </c>
      <c r="F9978" t="inlineStr">
        <is>
          <t>P0170</t>
        </is>
      </c>
      <c r="G9978" t="inlineStr">
        <is>
          <t>Prod_0170</t>
        </is>
      </c>
      <c r="H9978" t="inlineStr">
        <is>
          <t>Household</t>
        </is>
      </c>
      <c r="I9978" t="n">
        <v>5</v>
      </c>
      <c r="J9978" t="n">
        <v>434.29</v>
      </c>
      <c r="K9978" t="n">
        <v>0</v>
      </c>
      <c r="L9978">
        <f>I9978*J9978*(1-K9978)</f>
        <v/>
      </c>
      <c r="M9978">
        <f>VLOOKUP(F9978,Products!A:D,4,FALSE)*I9978</f>
        <v/>
      </c>
      <c r="N9978">
        <f>L9978-M9978</f>
        <v/>
      </c>
    </row>
    <row r="9979">
      <c r="A9979" t="inlineStr">
        <is>
          <t>T1009977</t>
        </is>
      </c>
      <c r="B9979" t="inlineStr">
        <is>
          <t>2025-03-02</t>
        </is>
      </c>
      <c r="C9979" t="inlineStr">
        <is>
          <t>S030</t>
        </is>
      </c>
      <c r="D9979" t="inlineStr">
        <is>
          <t>Store_030</t>
        </is>
      </c>
      <c r="E9979" t="inlineStr">
        <is>
          <t>North</t>
        </is>
      </c>
      <c r="F9979" t="inlineStr">
        <is>
          <t>P0183</t>
        </is>
      </c>
      <c r="G9979" t="inlineStr">
        <is>
          <t>Prod_0183</t>
        </is>
      </c>
      <c r="H9979" t="inlineStr">
        <is>
          <t>Stationery</t>
        </is>
      </c>
      <c r="I9979" t="n">
        <v>1</v>
      </c>
      <c r="J9979" t="n">
        <v>835.39</v>
      </c>
      <c r="K9979" t="n">
        <v>0.2</v>
      </c>
      <c r="L9979">
        <f>I9979*J9979*(1-K9979)</f>
        <v/>
      </c>
      <c r="M9979">
        <f>VLOOKUP(F9979,Products!A:D,4,FALSE)*I9979</f>
        <v/>
      </c>
      <c r="N9979">
        <f>L9979-M9979</f>
        <v/>
      </c>
    </row>
    <row r="9980">
      <c r="A9980" t="inlineStr">
        <is>
          <t>T1009978</t>
        </is>
      </c>
      <c r="B9980" t="inlineStr">
        <is>
          <t>2023-07-20</t>
        </is>
      </c>
      <c r="C9980" t="inlineStr">
        <is>
          <t>S031</t>
        </is>
      </c>
      <c r="D9980" t="inlineStr">
        <is>
          <t>Store_031</t>
        </is>
      </c>
      <c r="E9980" t="inlineStr">
        <is>
          <t>Central</t>
        </is>
      </c>
      <c r="F9980" t="inlineStr">
        <is>
          <t>P0057</t>
        </is>
      </c>
      <c r="G9980" t="inlineStr">
        <is>
          <t>Prod_0057</t>
        </is>
      </c>
      <c r="H9980" t="inlineStr">
        <is>
          <t>Beverages</t>
        </is>
      </c>
      <c r="I9980" t="n">
        <v>1</v>
      </c>
      <c r="J9980" t="n">
        <v>57.72</v>
      </c>
      <c r="K9980" t="n">
        <v>0.05</v>
      </c>
      <c r="L9980">
        <f>I9980*J9980*(1-K9980)</f>
        <v/>
      </c>
      <c r="M9980">
        <f>VLOOKUP(F9980,Products!A:D,4,FALSE)*I9980</f>
        <v/>
      </c>
      <c r="N9980">
        <f>L9980-M9980</f>
        <v/>
      </c>
    </row>
    <row r="9981">
      <c r="A9981" t="inlineStr">
        <is>
          <t>T1009979</t>
        </is>
      </c>
      <c r="B9981" t="inlineStr">
        <is>
          <t>2024-09-17</t>
        </is>
      </c>
      <c r="C9981" t="inlineStr">
        <is>
          <t>S021</t>
        </is>
      </c>
      <c r="D9981" t="inlineStr">
        <is>
          <t>Store_021</t>
        </is>
      </c>
      <c r="E9981" t="inlineStr">
        <is>
          <t>North</t>
        </is>
      </c>
      <c r="F9981" t="inlineStr">
        <is>
          <t>P0142</t>
        </is>
      </c>
      <c r="G9981" t="inlineStr">
        <is>
          <t>Prod_0142</t>
        </is>
      </c>
      <c r="H9981" t="inlineStr">
        <is>
          <t>Household</t>
        </is>
      </c>
      <c r="I9981" t="n">
        <v>9</v>
      </c>
      <c r="J9981" t="n">
        <v>188.11</v>
      </c>
      <c r="K9981" t="n">
        <v>0.1</v>
      </c>
      <c r="L9981">
        <f>I9981*J9981*(1-K9981)</f>
        <v/>
      </c>
      <c r="M9981">
        <f>VLOOKUP(F9981,Products!A:D,4,FALSE)*I9981</f>
        <v/>
      </c>
      <c r="N9981">
        <f>L9981-M9981</f>
        <v/>
      </c>
    </row>
    <row r="9982">
      <c r="A9982" t="inlineStr">
        <is>
          <t>T1009980</t>
        </is>
      </c>
      <c r="B9982" t="inlineStr">
        <is>
          <t>2025-07-11</t>
        </is>
      </c>
      <c r="C9982" t="inlineStr">
        <is>
          <t>S023</t>
        </is>
      </c>
      <c r="D9982" t="inlineStr">
        <is>
          <t>Store_023</t>
        </is>
      </c>
      <c r="E9982" t="inlineStr">
        <is>
          <t>South</t>
        </is>
      </c>
      <c r="F9982" t="inlineStr">
        <is>
          <t>P0149</t>
        </is>
      </c>
      <c r="G9982" t="inlineStr">
        <is>
          <t>Prod_0149</t>
        </is>
      </c>
      <c r="H9982" t="inlineStr">
        <is>
          <t>Toys</t>
        </is>
      </c>
      <c r="I9982" t="n">
        <v>5</v>
      </c>
      <c r="J9982" t="n">
        <v>50.58</v>
      </c>
      <c r="K9982" t="n">
        <v>0.2</v>
      </c>
      <c r="L9982">
        <f>I9982*J9982*(1-K9982)</f>
        <v/>
      </c>
      <c r="M9982">
        <f>VLOOKUP(F9982,Products!A:D,4,FALSE)*I9982</f>
        <v/>
      </c>
      <c r="N9982">
        <f>L9982-M9982</f>
        <v/>
      </c>
    </row>
    <row r="9983">
      <c r="A9983" t="inlineStr">
        <is>
          <t>T1009981</t>
        </is>
      </c>
      <c r="B9983" t="inlineStr">
        <is>
          <t>2025-06-02</t>
        </is>
      </c>
      <c r="C9983" t="inlineStr">
        <is>
          <t>S024</t>
        </is>
      </c>
      <c r="D9983" t="inlineStr">
        <is>
          <t>Store_024</t>
        </is>
      </c>
      <c r="E9983" t="inlineStr">
        <is>
          <t>South</t>
        </is>
      </c>
      <c r="F9983" t="inlineStr">
        <is>
          <t>P0065</t>
        </is>
      </c>
      <c r="G9983" t="inlineStr">
        <is>
          <t>Prod_0065</t>
        </is>
      </c>
      <c r="H9983" t="inlineStr">
        <is>
          <t>Beverages</t>
        </is>
      </c>
      <c r="I9983" t="n">
        <v>1</v>
      </c>
      <c r="J9983" t="n">
        <v>166.14</v>
      </c>
      <c r="K9983" t="n">
        <v>0.1</v>
      </c>
      <c r="L9983">
        <f>I9983*J9983*(1-K9983)</f>
        <v/>
      </c>
      <c r="M9983">
        <f>VLOOKUP(F9983,Products!A:D,4,FALSE)*I9983</f>
        <v/>
      </c>
      <c r="N9983">
        <f>L9983-M9983</f>
        <v/>
      </c>
    </row>
    <row r="9984">
      <c r="A9984" t="inlineStr">
        <is>
          <t>T1009982</t>
        </is>
      </c>
      <c r="B9984" t="inlineStr">
        <is>
          <t>2025-05-30</t>
        </is>
      </c>
      <c r="C9984" t="inlineStr">
        <is>
          <t>S048</t>
        </is>
      </c>
      <c r="D9984" t="inlineStr">
        <is>
          <t>Store_048</t>
        </is>
      </c>
      <c r="E9984" t="inlineStr">
        <is>
          <t>South</t>
        </is>
      </c>
      <c r="F9984" t="inlineStr">
        <is>
          <t>P0192</t>
        </is>
      </c>
      <c r="G9984" t="inlineStr">
        <is>
          <t>Prod_0192</t>
        </is>
      </c>
      <c r="H9984" t="inlineStr">
        <is>
          <t>Beverages</t>
        </is>
      </c>
      <c r="I9984" t="n">
        <v>4</v>
      </c>
      <c r="J9984" t="n">
        <v>427.26</v>
      </c>
      <c r="K9984" t="n">
        <v>0</v>
      </c>
      <c r="L9984">
        <f>I9984*J9984*(1-K9984)</f>
        <v/>
      </c>
      <c r="M9984">
        <f>VLOOKUP(F9984,Products!A:D,4,FALSE)*I9984</f>
        <v/>
      </c>
      <c r="N9984">
        <f>L9984-M9984</f>
        <v/>
      </c>
    </row>
    <row r="9985">
      <c r="A9985" t="inlineStr">
        <is>
          <t>T1009983</t>
        </is>
      </c>
      <c r="B9985" t="inlineStr">
        <is>
          <t>2023-10-12</t>
        </is>
      </c>
      <c r="C9985" t="inlineStr">
        <is>
          <t>S012</t>
        </is>
      </c>
      <c r="D9985" t="inlineStr">
        <is>
          <t>Store_012</t>
        </is>
      </c>
      <c r="E9985" t="inlineStr">
        <is>
          <t>South</t>
        </is>
      </c>
      <c r="F9985" t="inlineStr">
        <is>
          <t>P0075</t>
        </is>
      </c>
      <c r="G9985" t="inlineStr">
        <is>
          <t>Prod_0075</t>
        </is>
      </c>
      <c r="H9985" t="inlineStr">
        <is>
          <t>Beverages</t>
        </is>
      </c>
      <c r="I9985" t="n">
        <v>2</v>
      </c>
      <c r="J9985" t="n">
        <v>879.9400000000001</v>
      </c>
      <c r="K9985" t="n">
        <v>0.1</v>
      </c>
      <c r="L9985">
        <f>I9985*J9985*(1-K9985)</f>
        <v/>
      </c>
      <c r="M9985">
        <f>VLOOKUP(F9985,Products!A:D,4,FALSE)*I9985</f>
        <v/>
      </c>
      <c r="N9985">
        <f>L9985-M9985</f>
        <v/>
      </c>
    </row>
    <row r="9986">
      <c r="A9986" t="inlineStr">
        <is>
          <t>T1009984</t>
        </is>
      </c>
      <c r="B9986" t="inlineStr">
        <is>
          <t>2023-12-01</t>
        </is>
      </c>
      <c r="C9986" t="inlineStr">
        <is>
          <t>S012</t>
        </is>
      </c>
      <c r="D9986" t="inlineStr">
        <is>
          <t>Store_012</t>
        </is>
      </c>
      <c r="E9986" t="inlineStr">
        <is>
          <t>South</t>
        </is>
      </c>
      <c r="F9986" t="inlineStr">
        <is>
          <t>P0063</t>
        </is>
      </c>
      <c r="G9986" t="inlineStr">
        <is>
          <t>Prod_0063</t>
        </is>
      </c>
      <c r="H9986" t="inlineStr">
        <is>
          <t>Clothing</t>
        </is>
      </c>
      <c r="I9986" t="n">
        <v>9</v>
      </c>
      <c r="J9986" t="n">
        <v>225.1</v>
      </c>
      <c r="K9986" t="n">
        <v>0.1</v>
      </c>
      <c r="L9986">
        <f>I9986*J9986*(1-K9986)</f>
        <v/>
      </c>
      <c r="M9986">
        <f>VLOOKUP(F9986,Products!A:D,4,FALSE)*I9986</f>
        <v/>
      </c>
      <c r="N9986">
        <f>L9986-M9986</f>
        <v/>
      </c>
    </row>
    <row r="9987">
      <c r="A9987" t="inlineStr">
        <is>
          <t>T1009985</t>
        </is>
      </c>
      <c r="B9987" t="inlineStr">
        <is>
          <t>2024-12-29</t>
        </is>
      </c>
      <c r="C9987" t="inlineStr">
        <is>
          <t>S044</t>
        </is>
      </c>
      <c r="D9987" t="inlineStr">
        <is>
          <t>Store_044</t>
        </is>
      </c>
      <c r="E9987" t="inlineStr">
        <is>
          <t>North</t>
        </is>
      </c>
      <c r="F9987" t="inlineStr">
        <is>
          <t>P0073</t>
        </is>
      </c>
      <c r="G9987" t="inlineStr">
        <is>
          <t>Prod_0073</t>
        </is>
      </c>
      <c r="H9987" t="inlineStr">
        <is>
          <t>Food</t>
        </is>
      </c>
      <c r="I9987" t="n">
        <v>4</v>
      </c>
      <c r="J9987" t="n">
        <v>576.1900000000001</v>
      </c>
      <c r="K9987" t="n">
        <v>0.2</v>
      </c>
      <c r="L9987">
        <f>I9987*J9987*(1-K9987)</f>
        <v/>
      </c>
      <c r="M9987">
        <f>VLOOKUP(F9987,Products!A:D,4,FALSE)*I9987</f>
        <v/>
      </c>
      <c r="N9987">
        <f>L9987-M9987</f>
        <v/>
      </c>
    </row>
    <row r="9988">
      <c r="A9988" t="inlineStr">
        <is>
          <t>T1009986</t>
        </is>
      </c>
      <c r="B9988" t="inlineStr">
        <is>
          <t>2023-02-26</t>
        </is>
      </c>
      <c r="C9988" t="inlineStr">
        <is>
          <t>S006</t>
        </is>
      </c>
      <c r="D9988" t="inlineStr">
        <is>
          <t>Store_006</t>
        </is>
      </c>
      <c r="E9988" t="inlineStr">
        <is>
          <t>East</t>
        </is>
      </c>
      <c r="F9988" t="inlineStr">
        <is>
          <t>P0142</t>
        </is>
      </c>
      <c r="G9988" t="inlineStr">
        <is>
          <t>Prod_0142</t>
        </is>
      </c>
      <c r="H9988" t="inlineStr">
        <is>
          <t>Household</t>
        </is>
      </c>
      <c r="I9988" t="n">
        <v>9</v>
      </c>
      <c r="J9988" t="n">
        <v>183.66</v>
      </c>
      <c r="K9988" t="n">
        <v>0</v>
      </c>
      <c r="L9988">
        <f>I9988*J9988*(1-K9988)</f>
        <v/>
      </c>
      <c r="M9988">
        <f>VLOOKUP(F9988,Products!A:D,4,FALSE)*I9988</f>
        <v/>
      </c>
      <c r="N9988">
        <f>L9988-M9988</f>
        <v/>
      </c>
    </row>
    <row r="9989">
      <c r="A9989" t="inlineStr">
        <is>
          <t>T1009987</t>
        </is>
      </c>
      <c r="B9989" t="inlineStr">
        <is>
          <t>2024-06-21</t>
        </is>
      </c>
      <c r="C9989" t="inlineStr">
        <is>
          <t>S031</t>
        </is>
      </c>
      <c r="D9989" t="inlineStr">
        <is>
          <t>Store_031</t>
        </is>
      </c>
      <c r="E9989" t="inlineStr">
        <is>
          <t>Central</t>
        </is>
      </c>
      <c r="F9989" t="inlineStr">
        <is>
          <t>P0095</t>
        </is>
      </c>
      <c r="G9989" t="inlineStr">
        <is>
          <t>Prod_0095</t>
        </is>
      </c>
      <c r="H9989" t="inlineStr">
        <is>
          <t>Food</t>
        </is>
      </c>
      <c r="I9989" t="n">
        <v>1</v>
      </c>
      <c r="J9989" t="n">
        <v>231.81</v>
      </c>
      <c r="K9989" t="n">
        <v>0</v>
      </c>
      <c r="L9989">
        <f>I9989*J9989*(1-K9989)</f>
        <v/>
      </c>
      <c r="M9989">
        <f>VLOOKUP(F9989,Products!A:D,4,FALSE)*I9989</f>
        <v/>
      </c>
      <c r="N9989">
        <f>L9989-M9989</f>
        <v/>
      </c>
    </row>
    <row r="9990">
      <c r="A9990" t="inlineStr">
        <is>
          <t>T1009988</t>
        </is>
      </c>
      <c r="B9990" t="inlineStr">
        <is>
          <t>2023-03-30</t>
        </is>
      </c>
      <c r="C9990" t="inlineStr">
        <is>
          <t>S015</t>
        </is>
      </c>
      <c r="D9990" t="inlineStr">
        <is>
          <t>Store_015</t>
        </is>
      </c>
      <c r="E9990" t="inlineStr">
        <is>
          <t>North</t>
        </is>
      </c>
      <c r="F9990" t="inlineStr">
        <is>
          <t>P0170</t>
        </is>
      </c>
      <c r="G9990" t="inlineStr">
        <is>
          <t>Prod_0170</t>
        </is>
      </c>
      <c r="H9990" t="inlineStr">
        <is>
          <t>Household</t>
        </is>
      </c>
      <c r="I9990" t="n">
        <v>2</v>
      </c>
      <c r="J9990" t="n">
        <v>449.98</v>
      </c>
      <c r="K9990" t="n">
        <v>0</v>
      </c>
      <c r="L9990">
        <f>I9990*J9990*(1-K9990)</f>
        <v/>
      </c>
      <c r="M9990">
        <f>VLOOKUP(F9990,Products!A:D,4,FALSE)*I9990</f>
        <v/>
      </c>
      <c r="N9990">
        <f>L9990-M9990</f>
        <v/>
      </c>
    </row>
    <row r="9991">
      <c r="A9991" t="inlineStr">
        <is>
          <t>T1009989</t>
        </is>
      </c>
      <c r="B9991" t="inlineStr">
        <is>
          <t>2023-09-13</t>
        </is>
      </c>
      <c r="C9991" t="inlineStr">
        <is>
          <t>S010</t>
        </is>
      </c>
      <c r="D9991" t="inlineStr">
        <is>
          <t>Store_010</t>
        </is>
      </c>
      <c r="E9991" t="inlineStr">
        <is>
          <t>North</t>
        </is>
      </c>
      <c r="F9991" t="inlineStr">
        <is>
          <t>P0109</t>
        </is>
      </c>
      <c r="G9991" t="inlineStr">
        <is>
          <t>Prod_0109</t>
        </is>
      </c>
      <c r="H9991" t="inlineStr">
        <is>
          <t>Beverages</t>
        </is>
      </c>
      <c r="I9991" t="n">
        <v>3</v>
      </c>
      <c r="J9991" t="n">
        <v>617.54</v>
      </c>
      <c r="K9991" t="n">
        <v>0.05</v>
      </c>
      <c r="L9991">
        <f>I9991*J9991*(1-K9991)</f>
        <v/>
      </c>
      <c r="M9991">
        <f>VLOOKUP(F9991,Products!A:D,4,FALSE)*I9991</f>
        <v/>
      </c>
      <c r="N9991">
        <f>L9991-M9991</f>
        <v/>
      </c>
    </row>
    <row r="9992">
      <c r="A9992" t="inlineStr">
        <is>
          <t>T1009990</t>
        </is>
      </c>
      <c r="B9992" t="inlineStr">
        <is>
          <t>2025-09-02</t>
        </is>
      </c>
      <c r="C9992" t="inlineStr">
        <is>
          <t>S034</t>
        </is>
      </c>
      <c r="D9992" t="inlineStr">
        <is>
          <t>Store_034</t>
        </is>
      </c>
      <c r="E9992" t="inlineStr">
        <is>
          <t>Central</t>
        </is>
      </c>
      <c r="F9992" t="inlineStr">
        <is>
          <t>P0079</t>
        </is>
      </c>
      <c r="G9992" t="inlineStr">
        <is>
          <t>Prod_0079</t>
        </is>
      </c>
      <c r="H9992" t="inlineStr">
        <is>
          <t>Food</t>
        </is>
      </c>
      <c r="I9992" t="n">
        <v>5</v>
      </c>
      <c r="J9992" t="n">
        <v>740.48</v>
      </c>
      <c r="K9992" t="n">
        <v>0</v>
      </c>
      <c r="L9992">
        <f>I9992*J9992*(1-K9992)</f>
        <v/>
      </c>
      <c r="M9992">
        <f>VLOOKUP(F9992,Products!A:D,4,FALSE)*I9992</f>
        <v/>
      </c>
      <c r="N9992">
        <f>L9992-M9992</f>
        <v/>
      </c>
    </row>
    <row r="9993">
      <c r="A9993" t="inlineStr">
        <is>
          <t>T1009991</t>
        </is>
      </c>
      <c r="B9993" t="inlineStr">
        <is>
          <t>2023-01-24</t>
        </is>
      </c>
      <c r="C9993" t="inlineStr">
        <is>
          <t>S018</t>
        </is>
      </c>
      <c r="D9993" t="inlineStr">
        <is>
          <t>Store_018</t>
        </is>
      </c>
      <c r="E9993" t="inlineStr">
        <is>
          <t>South</t>
        </is>
      </c>
      <c r="F9993" t="inlineStr">
        <is>
          <t>P0063</t>
        </is>
      </c>
      <c r="G9993" t="inlineStr">
        <is>
          <t>Prod_0063</t>
        </is>
      </c>
      <c r="H9993" t="inlineStr">
        <is>
          <t>Clothing</t>
        </is>
      </c>
      <c r="I9993" t="n">
        <v>9</v>
      </c>
      <c r="J9993" t="n">
        <v>298.24</v>
      </c>
      <c r="K9993" t="n">
        <v>0</v>
      </c>
      <c r="L9993">
        <f>I9993*J9993*(1-K9993)</f>
        <v/>
      </c>
      <c r="M9993">
        <f>VLOOKUP(F9993,Products!A:D,4,FALSE)*I9993</f>
        <v/>
      </c>
      <c r="N9993">
        <f>L9993-M9993</f>
        <v/>
      </c>
    </row>
    <row r="9994">
      <c r="A9994" t="inlineStr">
        <is>
          <t>T1009992</t>
        </is>
      </c>
      <c r="B9994" t="inlineStr">
        <is>
          <t>2025-06-04</t>
        </is>
      </c>
      <c r="C9994" t="inlineStr">
        <is>
          <t>S044</t>
        </is>
      </c>
      <c r="D9994" t="inlineStr">
        <is>
          <t>Store_044</t>
        </is>
      </c>
      <c r="E9994" t="inlineStr">
        <is>
          <t>North</t>
        </is>
      </c>
      <c r="F9994" t="inlineStr">
        <is>
          <t>P0078</t>
        </is>
      </c>
      <c r="G9994" t="inlineStr">
        <is>
          <t>Prod_0078</t>
        </is>
      </c>
      <c r="H9994" t="inlineStr">
        <is>
          <t>Electronics</t>
        </is>
      </c>
      <c r="I9994" t="n">
        <v>2</v>
      </c>
      <c r="J9994" t="n">
        <v>545.2</v>
      </c>
      <c r="K9994" t="n">
        <v>0.2</v>
      </c>
      <c r="L9994">
        <f>I9994*J9994*(1-K9994)</f>
        <v/>
      </c>
      <c r="M9994">
        <f>VLOOKUP(F9994,Products!A:D,4,FALSE)*I9994</f>
        <v/>
      </c>
      <c r="N9994">
        <f>L9994-M9994</f>
        <v/>
      </c>
    </row>
    <row r="9995">
      <c r="A9995" t="inlineStr">
        <is>
          <t>T1009993</t>
        </is>
      </c>
      <c r="B9995" t="inlineStr">
        <is>
          <t>2023-06-01</t>
        </is>
      </c>
      <c r="C9995" t="inlineStr">
        <is>
          <t>S042</t>
        </is>
      </c>
      <c r="D9995" t="inlineStr">
        <is>
          <t>Store_042</t>
        </is>
      </c>
      <c r="E9995" t="inlineStr">
        <is>
          <t>Central</t>
        </is>
      </c>
      <c r="F9995" t="inlineStr">
        <is>
          <t>P0003</t>
        </is>
      </c>
      <c r="G9995" t="inlineStr">
        <is>
          <t>Prod_0003</t>
        </is>
      </c>
      <c r="H9995" t="inlineStr">
        <is>
          <t>Household</t>
        </is>
      </c>
      <c r="I9995" t="n">
        <v>2</v>
      </c>
      <c r="J9995" t="n">
        <v>100.58</v>
      </c>
      <c r="K9995" t="n">
        <v>0</v>
      </c>
      <c r="L9995">
        <f>I9995*J9995*(1-K9995)</f>
        <v/>
      </c>
      <c r="M9995">
        <f>VLOOKUP(F9995,Products!A:D,4,FALSE)*I9995</f>
        <v/>
      </c>
      <c r="N9995">
        <f>L9995-M9995</f>
        <v/>
      </c>
    </row>
    <row r="9996">
      <c r="A9996" t="inlineStr">
        <is>
          <t>T1009994</t>
        </is>
      </c>
      <c r="B9996" t="inlineStr">
        <is>
          <t>2024-08-24</t>
        </is>
      </c>
      <c r="C9996" t="inlineStr">
        <is>
          <t>S049</t>
        </is>
      </c>
      <c r="D9996" t="inlineStr">
        <is>
          <t>Store_049</t>
        </is>
      </c>
      <c r="E9996" t="inlineStr">
        <is>
          <t>North</t>
        </is>
      </c>
      <c r="F9996" t="inlineStr">
        <is>
          <t>P0156</t>
        </is>
      </c>
      <c r="G9996" t="inlineStr">
        <is>
          <t>Prod_0156</t>
        </is>
      </c>
      <c r="H9996" t="inlineStr">
        <is>
          <t>Toys</t>
        </is>
      </c>
      <c r="I9996" t="n">
        <v>9</v>
      </c>
      <c r="J9996" t="n">
        <v>478.84</v>
      </c>
      <c r="K9996" t="n">
        <v>0.1</v>
      </c>
      <c r="L9996">
        <f>I9996*J9996*(1-K9996)</f>
        <v/>
      </c>
      <c r="M9996">
        <f>VLOOKUP(F9996,Products!A:D,4,FALSE)*I9996</f>
        <v/>
      </c>
      <c r="N9996">
        <f>L9996-M9996</f>
        <v/>
      </c>
    </row>
    <row r="9997">
      <c r="A9997" t="inlineStr">
        <is>
          <t>T1009995</t>
        </is>
      </c>
      <c r="B9997" t="inlineStr">
        <is>
          <t>2024-09-25</t>
        </is>
      </c>
      <c r="C9997" t="inlineStr">
        <is>
          <t>S006</t>
        </is>
      </c>
      <c r="D9997" t="inlineStr">
        <is>
          <t>Store_006</t>
        </is>
      </c>
      <c r="E9997" t="inlineStr">
        <is>
          <t>East</t>
        </is>
      </c>
      <c r="F9997" t="inlineStr">
        <is>
          <t>P0021</t>
        </is>
      </c>
      <c r="G9997" t="inlineStr">
        <is>
          <t>Prod_0021</t>
        </is>
      </c>
      <c r="H9997" t="inlineStr">
        <is>
          <t>Household</t>
        </is>
      </c>
      <c r="I9997" t="n">
        <v>5</v>
      </c>
      <c r="J9997" t="n">
        <v>138.42</v>
      </c>
      <c r="K9997" t="n">
        <v>0.05</v>
      </c>
      <c r="L9997">
        <f>I9997*J9997*(1-K9997)</f>
        <v/>
      </c>
      <c r="M9997">
        <f>VLOOKUP(F9997,Products!A:D,4,FALSE)*I9997</f>
        <v/>
      </c>
      <c r="N9997">
        <f>L9997-M9997</f>
        <v/>
      </c>
    </row>
    <row r="9998">
      <c r="A9998" t="inlineStr">
        <is>
          <t>T1009996</t>
        </is>
      </c>
      <c r="B9998" t="inlineStr">
        <is>
          <t>2023-03-02</t>
        </is>
      </c>
      <c r="C9998" t="inlineStr">
        <is>
          <t>S025</t>
        </is>
      </c>
      <c r="D9998" t="inlineStr">
        <is>
          <t>Store_025</t>
        </is>
      </c>
      <c r="E9998" t="inlineStr">
        <is>
          <t>Central</t>
        </is>
      </c>
      <c r="F9998" t="inlineStr">
        <is>
          <t>P0063</t>
        </is>
      </c>
      <c r="G9998" t="inlineStr">
        <is>
          <t>Prod_0063</t>
        </is>
      </c>
      <c r="H9998" t="inlineStr">
        <is>
          <t>Clothing</t>
        </is>
      </c>
      <c r="I9998" t="n">
        <v>4</v>
      </c>
      <c r="J9998" t="n">
        <v>303.42</v>
      </c>
      <c r="K9998" t="n">
        <v>0</v>
      </c>
      <c r="L9998">
        <f>I9998*J9998*(1-K9998)</f>
        <v/>
      </c>
      <c r="M9998">
        <f>VLOOKUP(F9998,Products!A:D,4,FALSE)*I9998</f>
        <v/>
      </c>
      <c r="N9998">
        <f>L9998-M9998</f>
        <v/>
      </c>
    </row>
    <row r="9999">
      <c r="A9999" t="inlineStr">
        <is>
          <t>T1009997</t>
        </is>
      </c>
      <c r="B9999" t="inlineStr">
        <is>
          <t>2025-01-03</t>
        </is>
      </c>
      <c r="C9999" t="inlineStr">
        <is>
          <t>S050</t>
        </is>
      </c>
      <c r="D9999" t="inlineStr">
        <is>
          <t>Store_050</t>
        </is>
      </c>
      <c r="E9999" t="inlineStr">
        <is>
          <t>South</t>
        </is>
      </c>
      <c r="F9999" t="inlineStr">
        <is>
          <t>P0178</t>
        </is>
      </c>
      <c r="G9999" t="inlineStr">
        <is>
          <t>Prod_0178</t>
        </is>
      </c>
      <c r="H9999" t="inlineStr">
        <is>
          <t>Beverages</t>
        </is>
      </c>
      <c r="I9999" t="n">
        <v>2</v>
      </c>
      <c r="J9999" t="n">
        <v>537.9299999999999</v>
      </c>
      <c r="K9999" t="n">
        <v>0</v>
      </c>
      <c r="L9999">
        <f>I9999*J9999*(1-K9999)</f>
        <v/>
      </c>
      <c r="M9999">
        <f>VLOOKUP(F9999,Products!A:D,4,FALSE)*I9999</f>
        <v/>
      </c>
      <c r="N9999">
        <f>L9999-M9999</f>
        <v/>
      </c>
    </row>
    <row r="10000">
      <c r="A10000" t="inlineStr">
        <is>
          <t>T1009998</t>
        </is>
      </c>
      <c r="B10000" t="inlineStr">
        <is>
          <t>2025-08-24</t>
        </is>
      </c>
      <c r="C10000" t="inlineStr">
        <is>
          <t>S046</t>
        </is>
      </c>
      <c r="D10000" t="inlineStr">
        <is>
          <t>Store_046</t>
        </is>
      </c>
      <c r="E10000" t="inlineStr">
        <is>
          <t>South</t>
        </is>
      </c>
      <c r="F10000" t="inlineStr">
        <is>
          <t>P0003</t>
        </is>
      </c>
      <c r="G10000" t="inlineStr">
        <is>
          <t>Prod_0003</t>
        </is>
      </c>
      <c r="H10000" t="inlineStr">
        <is>
          <t>Household</t>
        </is>
      </c>
      <c r="I10000" t="n">
        <v>3</v>
      </c>
      <c r="J10000" t="n">
        <v>78.31999999999999</v>
      </c>
      <c r="K10000" t="n">
        <v>0</v>
      </c>
      <c r="L10000">
        <f>I10000*J10000*(1-K10000)</f>
        <v/>
      </c>
      <c r="M10000">
        <f>VLOOKUP(F10000,Products!A:D,4,FALSE)*I10000</f>
        <v/>
      </c>
      <c r="N10000">
        <f>L10000-M10000</f>
        <v/>
      </c>
    </row>
    <row r="10001">
      <c r="A10001" t="inlineStr">
        <is>
          <t>T1009999</t>
        </is>
      </c>
      <c r="B10001" t="inlineStr">
        <is>
          <t>2025-08-08</t>
        </is>
      </c>
      <c r="C10001" t="inlineStr">
        <is>
          <t>S001</t>
        </is>
      </c>
      <c r="D10001" t="inlineStr">
        <is>
          <t>Store_001</t>
        </is>
      </c>
      <c r="E10001" t="inlineStr">
        <is>
          <t>West</t>
        </is>
      </c>
      <c r="F10001" t="inlineStr">
        <is>
          <t>P0171</t>
        </is>
      </c>
      <c r="G10001" t="inlineStr">
        <is>
          <t>Prod_0171</t>
        </is>
      </c>
      <c r="H10001" t="inlineStr">
        <is>
          <t>Household</t>
        </is>
      </c>
      <c r="I10001" t="n">
        <v>4</v>
      </c>
      <c r="J10001" t="n">
        <v>314.17</v>
      </c>
      <c r="K10001" t="n">
        <v>0</v>
      </c>
      <c r="L10001">
        <f>I10001*J10001*(1-K10001)</f>
        <v/>
      </c>
      <c r="M10001">
        <f>VLOOKUP(F10001,Products!A:D,4,FALSE)*I10001</f>
        <v/>
      </c>
      <c r="N10001">
        <f>L10001-M10001</f>
        <v/>
      </c>
    </row>
    <row r="10002">
      <c r="A10002" t="inlineStr">
        <is>
          <t>T1010000</t>
        </is>
      </c>
      <c r="B10002" t="inlineStr">
        <is>
          <t>2025-05-25</t>
        </is>
      </c>
      <c r="C10002" t="inlineStr">
        <is>
          <t>S031</t>
        </is>
      </c>
      <c r="D10002" t="inlineStr">
        <is>
          <t>Store_031</t>
        </is>
      </c>
      <c r="E10002" t="inlineStr">
        <is>
          <t>Central</t>
        </is>
      </c>
      <c r="F10002" t="inlineStr">
        <is>
          <t>P0082</t>
        </is>
      </c>
      <c r="G10002" t="inlineStr">
        <is>
          <t>Prod_0082</t>
        </is>
      </c>
      <c r="H10002" t="inlineStr">
        <is>
          <t>Food</t>
        </is>
      </c>
      <c r="I10002" t="n">
        <v>1</v>
      </c>
      <c r="J10002" t="n">
        <v>609.79</v>
      </c>
      <c r="K10002" t="n">
        <v>0.1</v>
      </c>
      <c r="L10002">
        <f>I10002*J10002*(1-K10002)</f>
        <v/>
      </c>
      <c r="M10002">
        <f>VLOOKUP(F10002,Products!A:D,4,FALSE)*I10002</f>
        <v/>
      </c>
      <c r="N10002">
        <f>L10002-M10002</f>
        <v/>
      </c>
    </row>
    <row r="10003">
      <c r="A10003" t="inlineStr">
        <is>
          <t>T1010001</t>
        </is>
      </c>
      <c r="B10003" t="inlineStr">
        <is>
          <t>2023-07-01</t>
        </is>
      </c>
      <c r="C10003" t="inlineStr">
        <is>
          <t>S033</t>
        </is>
      </c>
      <c r="D10003" t="inlineStr">
        <is>
          <t>Store_033</t>
        </is>
      </c>
      <c r="E10003" t="inlineStr">
        <is>
          <t>North</t>
        </is>
      </c>
      <c r="F10003" t="inlineStr">
        <is>
          <t>P0147</t>
        </is>
      </c>
      <c r="G10003" t="inlineStr">
        <is>
          <t>Prod_0147</t>
        </is>
      </c>
      <c r="H10003" t="inlineStr">
        <is>
          <t>Stationery</t>
        </is>
      </c>
      <c r="I10003" t="n">
        <v>7</v>
      </c>
      <c r="J10003" t="n">
        <v>394.19</v>
      </c>
      <c r="K10003" t="n">
        <v>0</v>
      </c>
      <c r="L10003">
        <f>I10003*J10003*(1-K10003)</f>
        <v/>
      </c>
      <c r="M10003">
        <f>VLOOKUP(F10003,Products!A:D,4,FALSE)*I10003</f>
        <v/>
      </c>
      <c r="N10003">
        <f>L10003-M10003</f>
        <v/>
      </c>
    </row>
    <row r="10004">
      <c r="A10004" t="inlineStr">
        <is>
          <t>T1010002</t>
        </is>
      </c>
      <c r="B10004" t="inlineStr">
        <is>
          <t>2024-07-26</t>
        </is>
      </c>
      <c r="C10004" t="inlineStr">
        <is>
          <t>S029</t>
        </is>
      </c>
      <c r="D10004" t="inlineStr">
        <is>
          <t>Store_029</t>
        </is>
      </c>
      <c r="E10004" t="inlineStr">
        <is>
          <t>South</t>
        </is>
      </c>
      <c r="F10004" t="inlineStr">
        <is>
          <t>P0063</t>
        </is>
      </c>
      <c r="G10004" t="inlineStr">
        <is>
          <t>Prod_0063</t>
        </is>
      </c>
      <c r="H10004" t="inlineStr">
        <is>
          <t>Clothing</t>
        </is>
      </c>
      <c r="I10004" t="n">
        <v>2</v>
      </c>
      <c r="J10004" t="n">
        <v>202.54</v>
      </c>
      <c r="K10004" t="n">
        <v>0</v>
      </c>
      <c r="L10004">
        <f>I10004*J10004*(1-K10004)</f>
        <v/>
      </c>
      <c r="M10004">
        <f>VLOOKUP(F10004,Products!A:D,4,FALSE)*I10004</f>
        <v/>
      </c>
      <c r="N10004">
        <f>L10004-M10004</f>
        <v/>
      </c>
    </row>
    <row r="10005">
      <c r="A10005" t="inlineStr">
        <is>
          <t>T1010003</t>
        </is>
      </c>
      <c r="B10005" t="inlineStr">
        <is>
          <t>2023-10-24</t>
        </is>
      </c>
      <c r="C10005" t="inlineStr">
        <is>
          <t>S038</t>
        </is>
      </c>
      <c r="D10005" t="inlineStr">
        <is>
          <t>Store_038</t>
        </is>
      </c>
      <c r="E10005" t="inlineStr">
        <is>
          <t>East</t>
        </is>
      </c>
      <c r="F10005" t="inlineStr">
        <is>
          <t>P0050</t>
        </is>
      </c>
      <c r="G10005" t="inlineStr">
        <is>
          <t>Prod_0050</t>
        </is>
      </c>
      <c r="H10005" t="inlineStr">
        <is>
          <t>Household</t>
        </is>
      </c>
      <c r="I10005" t="n">
        <v>5</v>
      </c>
      <c r="J10005" t="n">
        <v>712.54</v>
      </c>
      <c r="K10005" t="n">
        <v>0</v>
      </c>
      <c r="L10005">
        <f>I10005*J10005*(1-K10005)</f>
        <v/>
      </c>
      <c r="M10005">
        <f>VLOOKUP(F10005,Products!A:D,4,FALSE)*I10005</f>
        <v/>
      </c>
      <c r="N10005">
        <f>L10005-M10005</f>
        <v/>
      </c>
    </row>
    <row r="10006">
      <c r="A10006" t="inlineStr">
        <is>
          <t>T1010004</t>
        </is>
      </c>
      <c r="B10006" t="inlineStr">
        <is>
          <t>2024-08-25</t>
        </is>
      </c>
      <c r="C10006" t="inlineStr">
        <is>
          <t>S037</t>
        </is>
      </c>
      <c r="D10006" t="inlineStr">
        <is>
          <t>Store_037</t>
        </is>
      </c>
      <c r="E10006" t="inlineStr">
        <is>
          <t>East</t>
        </is>
      </c>
      <c r="F10006" t="inlineStr">
        <is>
          <t>P0143</t>
        </is>
      </c>
      <c r="G10006" t="inlineStr">
        <is>
          <t>Prod_0143</t>
        </is>
      </c>
      <c r="H10006" t="inlineStr">
        <is>
          <t>Electronics</t>
        </is>
      </c>
      <c r="I10006" t="n">
        <v>2</v>
      </c>
      <c r="J10006" t="n">
        <v>345.82</v>
      </c>
      <c r="K10006" t="n">
        <v>0</v>
      </c>
      <c r="L10006">
        <f>I10006*J10006*(1-K10006)</f>
        <v/>
      </c>
      <c r="M10006">
        <f>VLOOKUP(F10006,Products!A:D,4,FALSE)*I10006</f>
        <v/>
      </c>
      <c r="N10006">
        <f>L10006-M10006</f>
        <v/>
      </c>
    </row>
    <row r="10007">
      <c r="A10007" t="inlineStr">
        <is>
          <t>T1010005</t>
        </is>
      </c>
      <c r="B10007" t="inlineStr">
        <is>
          <t>2023-02-25</t>
        </is>
      </c>
      <c r="C10007" t="inlineStr">
        <is>
          <t>S004</t>
        </is>
      </c>
      <c r="D10007" t="inlineStr">
        <is>
          <t>Store_004</t>
        </is>
      </c>
      <c r="E10007" t="inlineStr">
        <is>
          <t>Central</t>
        </is>
      </c>
      <c r="F10007" t="inlineStr">
        <is>
          <t>P0183</t>
        </is>
      </c>
      <c r="G10007" t="inlineStr">
        <is>
          <t>Prod_0183</t>
        </is>
      </c>
      <c r="H10007" t="inlineStr">
        <is>
          <t>Stationery</t>
        </is>
      </c>
      <c r="I10007" t="n">
        <v>8</v>
      </c>
      <c r="J10007" t="n">
        <v>723.52</v>
      </c>
      <c r="K10007" t="n">
        <v>0.15</v>
      </c>
      <c r="L10007">
        <f>I10007*J10007*(1-K10007)</f>
        <v/>
      </c>
      <c r="M10007">
        <f>VLOOKUP(F10007,Products!A:D,4,FALSE)*I10007</f>
        <v/>
      </c>
      <c r="N10007">
        <f>L10007-M10007</f>
        <v/>
      </c>
    </row>
    <row r="10008">
      <c r="A10008" t="inlineStr">
        <is>
          <t>T1010006</t>
        </is>
      </c>
      <c r="B10008" t="inlineStr">
        <is>
          <t>2024-01-11</t>
        </is>
      </c>
      <c r="C10008" t="inlineStr">
        <is>
          <t>S028</t>
        </is>
      </c>
      <c r="D10008" t="inlineStr">
        <is>
          <t>Store_028</t>
        </is>
      </c>
      <c r="E10008" t="inlineStr">
        <is>
          <t>North</t>
        </is>
      </c>
      <c r="F10008" t="inlineStr">
        <is>
          <t>P0171</t>
        </is>
      </c>
      <c r="G10008" t="inlineStr">
        <is>
          <t>Prod_0171</t>
        </is>
      </c>
      <c r="H10008" t="inlineStr">
        <is>
          <t>Household</t>
        </is>
      </c>
      <c r="I10008" t="n">
        <v>3</v>
      </c>
      <c r="J10008" t="n">
        <v>302.52</v>
      </c>
      <c r="K10008" t="n">
        <v>0</v>
      </c>
      <c r="L10008">
        <f>I10008*J10008*(1-K10008)</f>
        <v/>
      </c>
      <c r="M10008">
        <f>VLOOKUP(F10008,Products!A:D,4,FALSE)*I10008</f>
        <v/>
      </c>
      <c r="N10008">
        <f>L10008-M10008</f>
        <v/>
      </c>
    </row>
    <row r="10009">
      <c r="A10009" t="inlineStr">
        <is>
          <t>T1010007</t>
        </is>
      </c>
      <c r="B10009" t="inlineStr">
        <is>
          <t>2023-08-08</t>
        </is>
      </c>
      <c r="C10009" t="inlineStr">
        <is>
          <t>S024</t>
        </is>
      </c>
      <c r="D10009" t="inlineStr">
        <is>
          <t>Store_024</t>
        </is>
      </c>
      <c r="E10009" t="inlineStr">
        <is>
          <t>South</t>
        </is>
      </c>
      <c r="F10009" t="inlineStr">
        <is>
          <t>P0113</t>
        </is>
      </c>
      <c r="G10009" t="inlineStr">
        <is>
          <t>Prod_0113</t>
        </is>
      </c>
      <c r="H10009" t="inlineStr">
        <is>
          <t>Toys</t>
        </is>
      </c>
      <c r="I10009" t="n">
        <v>4</v>
      </c>
      <c r="J10009" t="n">
        <v>737.27</v>
      </c>
      <c r="K10009" t="n">
        <v>0.15</v>
      </c>
      <c r="L10009">
        <f>I10009*J10009*(1-K10009)</f>
        <v/>
      </c>
      <c r="M10009">
        <f>VLOOKUP(F10009,Products!A:D,4,FALSE)*I10009</f>
        <v/>
      </c>
      <c r="N10009">
        <f>L10009-M10009</f>
        <v/>
      </c>
    </row>
    <row r="10010">
      <c r="A10010" t="inlineStr">
        <is>
          <t>T1010008</t>
        </is>
      </c>
      <c r="B10010" t="inlineStr">
        <is>
          <t>2025-05-21</t>
        </is>
      </c>
      <c r="C10010" t="inlineStr">
        <is>
          <t>S042</t>
        </is>
      </c>
      <c r="D10010" t="inlineStr">
        <is>
          <t>Store_042</t>
        </is>
      </c>
      <c r="E10010" t="inlineStr">
        <is>
          <t>Central</t>
        </is>
      </c>
      <c r="F10010" t="inlineStr">
        <is>
          <t>P0019</t>
        </is>
      </c>
      <c r="G10010" t="inlineStr">
        <is>
          <t>Prod_0019</t>
        </is>
      </c>
      <c r="H10010" t="inlineStr">
        <is>
          <t>Toys</t>
        </is>
      </c>
      <c r="I10010" t="n">
        <v>1</v>
      </c>
      <c r="J10010" t="n">
        <v>653.04</v>
      </c>
      <c r="K10010" t="n">
        <v>0</v>
      </c>
      <c r="L10010">
        <f>I10010*J10010*(1-K10010)</f>
        <v/>
      </c>
      <c r="M10010">
        <f>VLOOKUP(F10010,Products!A:D,4,FALSE)*I10010</f>
        <v/>
      </c>
      <c r="N10010">
        <f>L10010-M10010</f>
        <v/>
      </c>
    </row>
    <row r="10011">
      <c r="A10011" t="inlineStr">
        <is>
          <t>T1010009</t>
        </is>
      </c>
      <c r="B10011" t="inlineStr">
        <is>
          <t>2023-01-12</t>
        </is>
      </c>
      <c r="C10011" t="inlineStr">
        <is>
          <t>S006</t>
        </is>
      </c>
      <c r="D10011" t="inlineStr">
        <is>
          <t>Store_006</t>
        </is>
      </c>
      <c r="E10011" t="inlineStr">
        <is>
          <t>East</t>
        </is>
      </c>
      <c r="F10011" t="inlineStr">
        <is>
          <t>P0020</t>
        </is>
      </c>
      <c r="G10011" t="inlineStr">
        <is>
          <t>Prod_0020</t>
        </is>
      </c>
      <c r="H10011" t="inlineStr">
        <is>
          <t>Beverages</t>
        </is>
      </c>
      <c r="I10011" t="n">
        <v>3</v>
      </c>
      <c r="J10011" t="n">
        <v>838</v>
      </c>
      <c r="K10011" t="n">
        <v>0</v>
      </c>
      <c r="L10011">
        <f>I10011*J10011*(1-K10011)</f>
        <v/>
      </c>
      <c r="M10011">
        <f>VLOOKUP(F10011,Products!A:D,4,FALSE)*I10011</f>
        <v/>
      </c>
      <c r="N10011">
        <f>L10011-M10011</f>
        <v/>
      </c>
    </row>
    <row r="10012">
      <c r="A10012" t="inlineStr">
        <is>
          <t>T1010010</t>
        </is>
      </c>
      <c r="B10012" t="inlineStr">
        <is>
          <t>2023-11-13</t>
        </is>
      </c>
      <c r="C10012" t="inlineStr">
        <is>
          <t>S034</t>
        </is>
      </c>
      <c r="D10012" t="inlineStr">
        <is>
          <t>Store_034</t>
        </is>
      </c>
      <c r="E10012" t="inlineStr">
        <is>
          <t>Central</t>
        </is>
      </c>
      <c r="F10012" t="inlineStr">
        <is>
          <t>P0187</t>
        </is>
      </c>
      <c r="G10012" t="inlineStr">
        <is>
          <t>Prod_0187</t>
        </is>
      </c>
      <c r="H10012" t="inlineStr">
        <is>
          <t>Food</t>
        </is>
      </c>
      <c r="I10012" t="n">
        <v>2</v>
      </c>
      <c r="J10012" t="n">
        <v>805.05</v>
      </c>
      <c r="K10012" t="n">
        <v>0</v>
      </c>
      <c r="L10012">
        <f>I10012*J10012*(1-K10012)</f>
        <v/>
      </c>
      <c r="M10012">
        <f>VLOOKUP(F10012,Products!A:D,4,FALSE)*I10012</f>
        <v/>
      </c>
      <c r="N10012">
        <f>L10012-M10012</f>
        <v/>
      </c>
    </row>
    <row r="10013">
      <c r="A10013" t="inlineStr">
        <is>
          <t>T1010011</t>
        </is>
      </c>
      <c r="B10013" t="inlineStr">
        <is>
          <t>2024-11-30</t>
        </is>
      </c>
      <c r="C10013" t="inlineStr">
        <is>
          <t>S044</t>
        </is>
      </c>
      <c r="D10013" t="inlineStr">
        <is>
          <t>Store_044</t>
        </is>
      </c>
      <c r="E10013" t="inlineStr">
        <is>
          <t>North</t>
        </is>
      </c>
      <c r="F10013" t="inlineStr">
        <is>
          <t>P0172</t>
        </is>
      </c>
      <c r="G10013" t="inlineStr">
        <is>
          <t>Prod_0172</t>
        </is>
      </c>
      <c r="H10013" t="inlineStr">
        <is>
          <t>Beverages</t>
        </is>
      </c>
      <c r="I10013" t="n">
        <v>8</v>
      </c>
      <c r="J10013" t="n">
        <v>887.27</v>
      </c>
      <c r="K10013" t="n">
        <v>0</v>
      </c>
      <c r="L10013">
        <f>I10013*J10013*(1-K10013)</f>
        <v/>
      </c>
      <c r="M10013">
        <f>VLOOKUP(F10013,Products!A:D,4,FALSE)*I10013</f>
        <v/>
      </c>
      <c r="N10013">
        <f>L10013-M10013</f>
        <v/>
      </c>
    </row>
    <row r="10014">
      <c r="A10014" t="inlineStr">
        <is>
          <t>T1010012</t>
        </is>
      </c>
      <c r="B10014" t="inlineStr">
        <is>
          <t>2023-03-03</t>
        </is>
      </c>
      <c r="C10014" t="inlineStr">
        <is>
          <t>S039</t>
        </is>
      </c>
      <c r="D10014" t="inlineStr">
        <is>
          <t>Store_039</t>
        </is>
      </c>
      <c r="E10014" t="inlineStr">
        <is>
          <t>North</t>
        </is>
      </c>
      <c r="F10014" t="inlineStr">
        <is>
          <t>P0109</t>
        </is>
      </c>
      <c r="G10014" t="inlineStr">
        <is>
          <t>Prod_0109</t>
        </is>
      </c>
      <c r="H10014" t="inlineStr">
        <is>
          <t>Beverages</t>
        </is>
      </c>
      <c r="I10014" t="n">
        <v>9</v>
      </c>
      <c r="J10014" t="n">
        <v>741.89</v>
      </c>
      <c r="K10014" t="n">
        <v>0.1</v>
      </c>
      <c r="L10014">
        <f>I10014*J10014*(1-K10014)</f>
        <v/>
      </c>
      <c r="M10014">
        <f>VLOOKUP(F10014,Products!A:D,4,FALSE)*I10014</f>
        <v/>
      </c>
      <c r="N10014">
        <f>L10014-M10014</f>
        <v/>
      </c>
    </row>
    <row r="10015">
      <c r="A10015" t="inlineStr">
        <is>
          <t>T1010013</t>
        </is>
      </c>
      <c r="B10015" t="inlineStr">
        <is>
          <t>2024-10-12</t>
        </is>
      </c>
      <c r="C10015" t="inlineStr">
        <is>
          <t>S038</t>
        </is>
      </c>
      <c r="D10015" t="inlineStr">
        <is>
          <t>Store_038</t>
        </is>
      </c>
      <c r="E10015" t="inlineStr">
        <is>
          <t>East</t>
        </is>
      </c>
      <c r="F10015" t="inlineStr">
        <is>
          <t>P0196</t>
        </is>
      </c>
      <c r="G10015" t="inlineStr">
        <is>
          <t>Prod_0196</t>
        </is>
      </c>
      <c r="H10015" t="inlineStr">
        <is>
          <t>Beverages</t>
        </is>
      </c>
      <c r="I10015" t="n">
        <v>7</v>
      </c>
      <c r="J10015" t="n">
        <v>943.36</v>
      </c>
      <c r="K10015" t="n">
        <v>0.05</v>
      </c>
      <c r="L10015">
        <f>I10015*J10015*(1-K10015)</f>
        <v/>
      </c>
      <c r="M10015">
        <f>VLOOKUP(F10015,Products!A:D,4,FALSE)*I10015</f>
        <v/>
      </c>
      <c r="N10015">
        <f>L10015-M10015</f>
        <v/>
      </c>
    </row>
    <row r="10016">
      <c r="A10016" t="inlineStr">
        <is>
          <t>T1010014</t>
        </is>
      </c>
      <c r="B10016" t="inlineStr">
        <is>
          <t>2024-06-23</t>
        </is>
      </c>
      <c r="C10016" t="inlineStr">
        <is>
          <t>S023</t>
        </is>
      </c>
      <c r="D10016" t="inlineStr">
        <is>
          <t>Store_023</t>
        </is>
      </c>
      <c r="E10016" t="inlineStr">
        <is>
          <t>South</t>
        </is>
      </c>
      <c r="F10016" t="inlineStr">
        <is>
          <t>P0073</t>
        </is>
      </c>
      <c r="G10016" t="inlineStr">
        <is>
          <t>Prod_0073</t>
        </is>
      </c>
      <c r="H10016" t="inlineStr">
        <is>
          <t>Food</t>
        </is>
      </c>
      <c r="I10016" t="n">
        <v>9</v>
      </c>
      <c r="J10016" t="n">
        <v>700.1799999999999</v>
      </c>
      <c r="K10016" t="n">
        <v>0</v>
      </c>
      <c r="L10016">
        <f>I10016*J10016*(1-K10016)</f>
        <v/>
      </c>
      <c r="M10016">
        <f>VLOOKUP(F10016,Products!A:D,4,FALSE)*I10016</f>
        <v/>
      </c>
      <c r="N10016">
        <f>L10016-M10016</f>
        <v/>
      </c>
    </row>
    <row r="10017">
      <c r="A10017" t="inlineStr">
        <is>
          <t>T1010015</t>
        </is>
      </c>
      <c r="B10017" t="inlineStr">
        <is>
          <t>2025-06-15</t>
        </is>
      </c>
      <c r="C10017" t="inlineStr">
        <is>
          <t>S013</t>
        </is>
      </c>
      <c r="D10017" t="inlineStr">
        <is>
          <t>Store_013</t>
        </is>
      </c>
      <c r="E10017" t="inlineStr">
        <is>
          <t>North</t>
        </is>
      </c>
      <c r="F10017" t="inlineStr">
        <is>
          <t>P0182</t>
        </is>
      </c>
      <c r="G10017" t="inlineStr">
        <is>
          <t>Prod_0182</t>
        </is>
      </c>
      <c r="H10017" t="inlineStr">
        <is>
          <t>Electronics</t>
        </is>
      </c>
      <c r="I10017" t="n">
        <v>4</v>
      </c>
      <c r="J10017" t="n">
        <v>691.4400000000001</v>
      </c>
      <c r="K10017" t="n">
        <v>0.05</v>
      </c>
      <c r="L10017">
        <f>I10017*J10017*(1-K10017)</f>
        <v/>
      </c>
      <c r="M10017">
        <f>VLOOKUP(F10017,Products!A:D,4,FALSE)*I10017</f>
        <v/>
      </c>
      <c r="N10017">
        <f>L10017-M10017</f>
        <v/>
      </c>
    </row>
    <row r="10018">
      <c r="A10018" t="inlineStr">
        <is>
          <t>T1010016</t>
        </is>
      </c>
      <c r="B10018" t="inlineStr">
        <is>
          <t>2024-07-24</t>
        </is>
      </c>
      <c r="C10018" t="inlineStr">
        <is>
          <t>S015</t>
        </is>
      </c>
      <c r="D10018" t="inlineStr">
        <is>
          <t>Store_015</t>
        </is>
      </c>
      <c r="E10018" t="inlineStr">
        <is>
          <t>North</t>
        </is>
      </c>
      <c r="F10018" t="inlineStr">
        <is>
          <t>P0151</t>
        </is>
      </c>
      <c r="G10018" t="inlineStr">
        <is>
          <t>Prod_0151</t>
        </is>
      </c>
      <c r="H10018" t="inlineStr">
        <is>
          <t>Food</t>
        </is>
      </c>
      <c r="I10018" t="n">
        <v>4</v>
      </c>
      <c r="J10018" t="n">
        <v>817.16</v>
      </c>
      <c r="K10018" t="n">
        <v>0.05</v>
      </c>
      <c r="L10018">
        <f>I10018*J10018*(1-K10018)</f>
        <v/>
      </c>
      <c r="M10018">
        <f>VLOOKUP(F10018,Products!A:D,4,FALSE)*I10018</f>
        <v/>
      </c>
      <c r="N10018">
        <f>L10018-M10018</f>
        <v/>
      </c>
    </row>
    <row r="10019">
      <c r="A10019" t="inlineStr">
        <is>
          <t>T1010017</t>
        </is>
      </c>
      <c r="B10019" t="inlineStr">
        <is>
          <t>2025-04-08</t>
        </is>
      </c>
      <c r="C10019" t="inlineStr">
        <is>
          <t>S037</t>
        </is>
      </c>
      <c r="D10019" t="inlineStr">
        <is>
          <t>Store_037</t>
        </is>
      </c>
      <c r="E10019" t="inlineStr">
        <is>
          <t>East</t>
        </is>
      </c>
      <c r="F10019" t="inlineStr">
        <is>
          <t>P0173</t>
        </is>
      </c>
      <c r="G10019" t="inlineStr">
        <is>
          <t>Prod_0173</t>
        </is>
      </c>
      <c r="H10019" t="inlineStr">
        <is>
          <t>Toys</t>
        </is>
      </c>
      <c r="I10019" t="n">
        <v>6</v>
      </c>
      <c r="J10019" t="n">
        <v>735.49</v>
      </c>
      <c r="K10019" t="n">
        <v>0.1</v>
      </c>
      <c r="L10019">
        <f>I10019*J10019*(1-K10019)</f>
        <v/>
      </c>
      <c r="M10019">
        <f>VLOOKUP(F10019,Products!A:D,4,FALSE)*I10019</f>
        <v/>
      </c>
      <c r="N10019">
        <f>L10019-M10019</f>
        <v/>
      </c>
    </row>
    <row r="10020">
      <c r="A10020" t="inlineStr">
        <is>
          <t>T1010018</t>
        </is>
      </c>
      <c r="B10020" t="inlineStr">
        <is>
          <t>2024-07-21</t>
        </is>
      </c>
      <c r="C10020" t="inlineStr">
        <is>
          <t>S018</t>
        </is>
      </c>
      <c r="D10020" t="inlineStr">
        <is>
          <t>Store_018</t>
        </is>
      </c>
      <c r="E10020" t="inlineStr">
        <is>
          <t>South</t>
        </is>
      </c>
      <c r="F10020" t="inlineStr">
        <is>
          <t>P0034</t>
        </is>
      </c>
      <c r="G10020" t="inlineStr">
        <is>
          <t>Prod_0034</t>
        </is>
      </c>
      <c r="H10020" t="inlineStr">
        <is>
          <t>Toys</t>
        </is>
      </c>
      <c r="I10020" t="n">
        <v>2</v>
      </c>
      <c r="J10020" t="n">
        <v>443.34</v>
      </c>
      <c r="K10020" t="n">
        <v>0.2</v>
      </c>
      <c r="L10020">
        <f>I10020*J10020*(1-K10020)</f>
        <v/>
      </c>
      <c r="M10020">
        <f>VLOOKUP(F10020,Products!A:D,4,FALSE)*I10020</f>
        <v/>
      </c>
      <c r="N10020">
        <f>L10020-M10020</f>
        <v/>
      </c>
    </row>
    <row r="10021">
      <c r="A10021" t="inlineStr">
        <is>
          <t>T1010019</t>
        </is>
      </c>
      <c r="B10021" t="inlineStr">
        <is>
          <t>2023-06-29</t>
        </is>
      </c>
      <c r="C10021" t="inlineStr">
        <is>
          <t>S028</t>
        </is>
      </c>
      <c r="D10021" t="inlineStr">
        <is>
          <t>Store_028</t>
        </is>
      </c>
      <c r="E10021" t="inlineStr">
        <is>
          <t>North</t>
        </is>
      </c>
      <c r="F10021" t="inlineStr">
        <is>
          <t>P0053</t>
        </is>
      </c>
      <c r="G10021" t="inlineStr">
        <is>
          <t>Prod_0053</t>
        </is>
      </c>
      <c r="H10021" t="inlineStr">
        <is>
          <t>Food</t>
        </is>
      </c>
      <c r="I10021" t="n">
        <v>5</v>
      </c>
      <c r="J10021" t="n">
        <v>409.05</v>
      </c>
      <c r="K10021" t="n">
        <v>0</v>
      </c>
      <c r="L10021">
        <f>I10021*J10021*(1-K10021)</f>
        <v/>
      </c>
      <c r="M10021">
        <f>VLOOKUP(F10021,Products!A:D,4,FALSE)*I10021</f>
        <v/>
      </c>
      <c r="N10021">
        <f>L10021-M10021</f>
        <v/>
      </c>
    </row>
    <row r="10022">
      <c r="A10022" t="inlineStr">
        <is>
          <t>T1010020</t>
        </is>
      </c>
      <c r="B10022" t="inlineStr">
        <is>
          <t>2024-12-27</t>
        </is>
      </c>
      <c r="C10022" t="inlineStr">
        <is>
          <t>S036</t>
        </is>
      </c>
      <c r="D10022" t="inlineStr">
        <is>
          <t>Store_036</t>
        </is>
      </c>
      <c r="E10022" t="inlineStr">
        <is>
          <t>Central</t>
        </is>
      </c>
      <c r="F10022" t="inlineStr">
        <is>
          <t>P0160</t>
        </is>
      </c>
      <c r="G10022" t="inlineStr">
        <is>
          <t>Prod_0160</t>
        </is>
      </c>
      <c r="H10022" t="inlineStr">
        <is>
          <t>Food</t>
        </is>
      </c>
      <c r="I10022" t="n">
        <v>3</v>
      </c>
      <c r="J10022" t="n">
        <v>697.08</v>
      </c>
      <c r="K10022" t="n">
        <v>0</v>
      </c>
      <c r="L10022">
        <f>I10022*J10022*(1-K10022)</f>
        <v/>
      </c>
      <c r="M10022">
        <f>VLOOKUP(F10022,Products!A:D,4,FALSE)*I10022</f>
        <v/>
      </c>
      <c r="N10022">
        <f>L10022-M10022</f>
        <v/>
      </c>
    </row>
    <row r="10023">
      <c r="A10023" t="inlineStr">
        <is>
          <t>T1010021</t>
        </is>
      </c>
      <c r="B10023" t="inlineStr">
        <is>
          <t>2023-09-16</t>
        </is>
      </c>
      <c r="C10023" t="inlineStr">
        <is>
          <t>S020</t>
        </is>
      </c>
      <c r="D10023" t="inlineStr">
        <is>
          <t>Store_020</t>
        </is>
      </c>
      <c r="E10023" t="inlineStr">
        <is>
          <t>West</t>
        </is>
      </c>
      <c r="F10023" t="inlineStr">
        <is>
          <t>P0052</t>
        </is>
      </c>
      <c r="G10023" t="inlineStr">
        <is>
          <t>Prod_0052</t>
        </is>
      </c>
      <c r="H10023" t="inlineStr">
        <is>
          <t>Clothing</t>
        </is>
      </c>
      <c r="I10023" t="n">
        <v>4</v>
      </c>
      <c r="J10023" t="n">
        <v>55.3</v>
      </c>
      <c r="K10023" t="n">
        <v>0</v>
      </c>
      <c r="L10023">
        <f>I10023*J10023*(1-K10023)</f>
        <v/>
      </c>
      <c r="M10023">
        <f>VLOOKUP(F10023,Products!A:D,4,FALSE)*I10023</f>
        <v/>
      </c>
      <c r="N10023">
        <f>L10023-M10023</f>
        <v/>
      </c>
    </row>
    <row r="10024">
      <c r="A10024" t="inlineStr">
        <is>
          <t>T1010022</t>
        </is>
      </c>
      <c r="B10024" t="inlineStr">
        <is>
          <t>2024-07-08</t>
        </is>
      </c>
      <c r="C10024" t="inlineStr">
        <is>
          <t>S012</t>
        </is>
      </c>
      <c r="D10024" t="inlineStr">
        <is>
          <t>Store_012</t>
        </is>
      </c>
      <c r="E10024" t="inlineStr">
        <is>
          <t>South</t>
        </is>
      </c>
      <c r="F10024" t="inlineStr">
        <is>
          <t>P0009</t>
        </is>
      </c>
      <c r="G10024" t="inlineStr">
        <is>
          <t>Prod_0009</t>
        </is>
      </c>
      <c r="H10024" t="inlineStr">
        <is>
          <t>Toys</t>
        </is>
      </c>
      <c r="I10024" t="n">
        <v>3</v>
      </c>
      <c r="J10024" t="n">
        <v>563.26</v>
      </c>
      <c r="K10024" t="n">
        <v>0</v>
      </c>
      <c r="L10024">
        <f>I10024*J10024*(1-K10024)</f>
        <v/>
      </c>
      <c r="M10024">
        <f>VLOOKUP(F10024,Products!A:D,4,FALSE)*I10024</f>
        <v/>
      </c>
      <c r="N10024">
        <f>L10024-M10024</f>
        <v/>
      </c>
    </row>
    <row r="10025">
      <c r="A10025" t="inlineStr">
        <is>
          <t>T1010023</t>
        </is>
      </c>
      <c r="B10025" t="inlineStr">
        <is>
          <t>2023-06-06</t>
        </is>
      </c>
      <c r="C10025" t="inlineStr">
        <is>
          <t>S022</t>
        </is>
      </c>
      <c r="D10025" t="inlineStr">
        <is>
          <t>Store_022</t>
        </is>
      </c>
      <c r="E10025" t="inlineStr">
        <is>
          <t>East</t>
        </is>
      </c>
      <c r="F10025" t="inlineStr">
        <is>
          <t>P0108</t>
        </is>
      </c>
      <c r="G10025" t="inlineStr">
        <is>
          <t>Prod_0108</t>
        </is>
      </c>
      <c r="H10025" t="inlineStr">
        <is>
          <t>Stationery</t>
        </is>
      </c>
      <c r="I10025" t="n">
        <v>7</v>
      </c>
      <c r="J10025" t="n">
        <v>595.84</v>
      </c>
      <c r="K10025" t="n">
        <v>0</v>
      </c>
      <c r="L10025">
        <f>I10025*J10025*(1-K10025)</f>
        <v/>
      </c>
      <c r="M10025">
        <f>VLOOKUP(F10025,Products!A:D,4,FALSE)*I10025</f>
        <v/>
      </c>
      <c r="N10025">
        <f>L10025-M10025</f>
        <v/>
      </c>
    </row>
    <row r="10026">
      <c r="A10026" t="inlineStr">
        <is>
          <t>T1010024</t>
        </is>
      </c>
      <c r="B10026" t="inlineStr">
        <is>
          <t>2023-08-28</t>
        </is>
      </c>
      <c r="C10026" t="inlineStr">
        <is>
          <t>S036</t>
        </is>
      </c>
      <c r="D10026" t="inlineStr">
        <is>
          <t>Store_036</t>
        </is>
      </c>
      <c r="E10026" t="inlineStr">
        <is>
          <t>Central</t>
        </is>
      </c>
      <c r="F10026" t="inlineStr">
        <is>
          <t>P0146</t>
        </is>
      </c>
      <c r="G10026" t="inlineStr">
        <is>
          <t>Prod_0146</t>
        </is>
      </c>
      <c r="H10026" t="inlineStr">
        <is>
          <t>Food</t>
        </is>
      </c>
      <c r="I10026" t="n">
        <v>2</v>
      </c>
      <c r="J10026" t="n">
        <v>249.55</v>
      </c>
      <c r="K10026" t="n">
        <v>0.2</v>
      </c>
      <c r="L10026">
        <f>I10026*J10026*(1-K10026)</f>
        <v/>
      </c>
      <c r="M10026">
        <f>VLOOKUP(F10026,Products!A:D,4,FALSE)*I10026</f>
        <v/>
      </c>
      <c r="N10026">
        <f>L10026-M10026</f>
        <v/>
      </c>
    </row>
    <row r="10027">
      <c r="A10027" t="inlineStr">
        <is>
          <t>T1010025</t>
        </is>
      </c>
      <c r="B10027" t="inlineStr">
        <is>
          <t>2024-07-13</t>
        </is>
      </c>
      <c r="C10027" t="inlineStr">
        <is>
          <t>S040</t>
        </is>
      </c>
      <c r="D10027" t="inlineStr">
        <is>
          <t>Store_040</t>
        </is>
      </c>
      <c r="E10027" t="inlineStr">
        <is>
          <t>Central</t>
        </is>
      </c>
      <c r="F10027" t="inlineStr">
        <is>
          <t>P0165</t>
        </is>
      </c>
      <c r="G10027" t="inlineStr">
        <is>
          <t>Prod_0165</t>
        </is>
      </c>
      <c r="H10027" t="inlineStr">
        <is>
          <t>Clothing</t>
        </is>
      </c>
      <c r="I10027" t="n">
        <v>4</v>
      </c>
      <c r="J10027" t="n">
        <v>564.91</v>
      </c>
      <c r="K10027" t="n">
        <v>0</v>
      </c>
      <c r="L10027">
        <f>I10027*J10027*(1-K10027)</f>
        <v/>
      </c>
      <c r="M10027">
        <f>VLOOKUP(F10027,Products!A:D,4,FALSE)*I10027</f>
        <v/>
      </c>
      <c r="N10027">
        <f>L10027-M10027</f>
        <v/>
      </c>
    </row>
    <row r="10028">
      <c r="A10028" t="inlineStr">
        <is>
          <t>T1010026</t>
        </is>
      </c>
      <c r="B10028" t="inlineStr">
        <is>
          <t>2023-06-25</t>
        </is>
      </c>
      <c r="C10028" t="inlineStr">
        <is>
          <t>S027</t>
        </is>
      </c>
      <c r="D10028" t="inlineStr">
        <is>
          <t>Store_027</t>
        </is>
      </c>
      <c r="E10028" t="inlineStr">
        <is>
          <t>South</t>
        </is>
      </c>
      <c r="F10028" t="inlineStr">
        <is>
          <t>P0142</t>
        </is>
      </c>
      <c r="G10028" t="inlineStr">
        <is>
          <t>Prod_0142</t>
        </is>
      </c>
      <c r="H10028" t="inlineStr">
        <is>
          <t>Household</t>
        </is>
      </c>
      <c r="I10028" t="n">
        <v>2</v>
      </c>
      <c r="J10028" t="n">
        <v>160.53</v>
      </c>
      <c r="K10028" t="n">
        <v>0.15</v>
      </c>
      <c r="L10028">
        <f>I10028*J10028*(1-K10028)</f>
        <v/>
      </c>
      <c r="M10028">
        <f>VLOOKUP(F10028,Products!A:D,4,FALSE)*I10028</f>
        <v/>
      </c>
      <c r="N10028">
        <f>L10028-M10028</f>
        <v/>
      </c>
    </row>
    <row r="10029">
      <c r="A10029" t="inlineStr">
        <is>
          <t>T1010027</t>
        </is>
      </c>
      <c r="B10029" t="inlineStr">
        <is>
          <t>2023-09-01</t>
        </is>
      </c>
      <c r="C10029" t="inlineStr">
        <is>
          <t>S001</t>
        </is>
      </c>
      <c r="D10029" t="inlineStr">
        <is>
          <t>Store_001</t>
        </is>
      </c>
      <c r="E10029" t="inlineStr">
        <is>
          <t>West</t>
        </is>
      </c>
      <c r="F10029" t="inlineStr">
        <is>
          <t>P0027</t>
        </is>
      </c>
      <c r="G10029" t="inlineStr">
        <is>
          <t>Prod_0027</t>
        </is>
      </c>
      <c r="H10029" t="inlineStr">
        <is>
          <t>Electronics</t>
        </is>
      </c>
      <c r="I10029" t="n">
        <v>5</v>
      </c>
      <c r="J10029" t="n">
        <v>575.63</v>
      </c>
      <c r="K10029" t="n">
        <v>0.2</v>
      </c>
      <c r="L10029">
        <f>I10029*J10029*(1-K10029)</f>
        <v/>
      </c>
      <c r="M10029">
        <f>VLOOKUP(F10029,Products!A:D,4,FALSE)*I10029</f>
        <v/>
      </c>
      <c r="N10029">
        <f>L10029-M10029</f>
        <v/>
      </c>
    </row>
    <row r="10030">
      <c r="A10030" t="inlineStr">
        <is>
          <t>T1010028</t>
        </is>
      </c>
      <c r="B10030" t="inlineStr">
        <is>
          <t>2024-12-24</t>
        </is>
      </c>
      <c r="C10030" t="inlineStr">
        <is>
          <t>S047</t>
        </is>
      </c>
      <c r="D10030" t="inlineStr">
        <is>
          <t>Store_047</t>
        </is>
      </c>
      <c r="E10030" t="inlineStr">
        <is>
          <t>North</t>
        </is>
      </c>
      <c r="F10030" t="inlineStr">
        <is>
          <t>P0118</t>
        </is>
      </c>
      <c r="G10030" t="inlineStr">
        <is>
          <t>Prod_0118</t>
        </is>
      </c>
      <c r="H10030" t="inlineStr">
        <is>
          <t>Toys</t>
        </is>
      </c>
      <c r="I10030" t="n">
        <v>3</v>
      </c>
      <c r="J10030" t="n">
        <v>628.9</v>
      </c>
      <c r="K10030" t="n">
        <v>0</v>
      </c>
      <c r="L10030">
        <f>I10030*J10030*(1-K10030)</f>
        <v/>
      </c>
      <c r="M10030">
        <f>VLOOKUP(F10030,Products!A:D,4,FALSE)*I10030</f>
        <v/>
      </c>
      <c r="N10030">
        <f>L10030-M10030</f>
        <v/>
      </c>
    </row>
    <row r="10031">
      <c r="A10031" t="inlineStr">
        <is>
          <t>T1010029</t>
        </is>
      </c>
      <c r="B10031" t="inlineStr">
        <is>
          <t>2024-08-24</t>
        </is>
      </c>
      <c r="C10031" t="inlineStr">
        <is>
          <t>S027</t>
        </is>
      </c>
      <c r="D10031" t="inlineStr">
        <is>
          <t>Store_027</t>
        </is>
      </c>
      <c r="E10031" t="inlineStr">
        <is>
          <t>South</t>
        </is>
      </c>
      <c r="F10031" t="inlineStr">
        <is>
          <t>P0041</t>
        </is>
      </c>
      <c r="G10031" t="inlineStr">
        <is>
          <t>Prod_0041</t>
        </is>
      </c>
      <c r="H10031" t="inlineStr">
        <is>
          <t>Stationery</t>
        </is>
      </c>
      <c r="I10031" t="n">
        <v>8</v>
      </c>
      <c r="J10031" t="n">
        <v>286.01</v>
      </c>
      <c r="K10031" t="n">
        <v>0</v>
      </c>
      <c r="L10031">
        <f>I10031*J10031*(1-K10031)</f>
        <v/>
      </c>
      <c r="M10031">
        <f>VLOOKUP(F10031,Products!A:D,4,FALSE)*I10031</f>
        <v/>
      </c>
      <c r="N10031">
        <f>L10031-M10031</f>
        <v/>
      </c>
    </row>
    <row r="10032">
      <c r="A10032" t="inlineStr">
        <is>
          <t>T1010030</t>
        </is>
      </c>
      <c r="B10032" t="inlineStr">
        <is>
          <t>2025-05-24</t>
        </is>
      </c>
      <c r="C10032" t="inlineStr">
        <is>
          <t>S045</t>
        </is>
      </c>
      <c r="D10032" t="inlineStr">
        <is>
          <t>Store_045</t>
        </is>
      </c>
      <c r="E10032" t="inlineStr">
        <is>
          <t>East</t>
        </is>
      </c>
      <c r="F10032" t="inlineStr">
        <is>
          <t>P0017</t>
        </is>
      </c>
      <c r="G10032" t="inlineStr">
        <is>
          <t>Prod_0017</t>
        </is>
      </c>
      <c r="H10032" t="inlineStr">
        <is>
          <t>Food</t>
        </is>
      </c>
      <c r="I10032" t="n">
        <v>7</v>
      </c>
      <c r="J10032" t="n">
        <v>722.51</v>
      </c>
      <c r="K10032" t="n">
        <v>0.1</v>
      </c>
      <c r="L10032">
        <f>I10032*J10032*(1-K10032)</f>
        <v/>
      </c>
      <c r="M10032">
        <f>VLOOKUP(F10032,Products!A:D,4,FALSE)*I10032</f>
        <v/>
      </c>
      <c r="N10032">
        <f>L10032-M10032</f>
        <v/>
      </c>
    </row>
    <row r="10033">
      <c r="A10033" t="inlineStr">
        <is>
          <t>T1010031</t>
        </is>
      </c>
      <c r="B10033" t="inlineStr">
        <is>
          <t>2024-10-08</t>
        </is>
      </c>
      <c r="C10033" t="inlineStr">
        <is>
          <t>S028</t>
        </is>
      </c>
      <c r="D10033" t="inlineStr">
        <is>
          <t>Store_028</t>
        </is>
      </c>
      <c r="E10033" t="inlineStr">
        <is>
          <t>North</t>
        </is>
      </c>
      <c r="F10033" t="inlineStr">
        <is>
          <t>P0147</t>
        </is>
      </c>
      <c r="G10033" t="inlineStr">
        <is>
          <t>Prod_0147</t>
        </is>
      </c>
      <c r="H10033" t="inlineStr">
        <is>
          <t>Stationery</t>
        </is>
      </c>
      <c r="I10033" t="n">
        <v>6</v>
      </c>
      <c r="J10033" t="n">
        <v>395.62</v>
      </c>
      <c r="K10033" t="n">
        <v>0</v>
      </c>
      <c r="L10033">
        <f>I10033*J10033*(1-K10033)</f>
        <v/>
      </c>
      <c r="M10033">
        <f>VLOOKUP(F10033,Products!A:D,4,FALSE)*I10033</f>
        <v/>
      </c>
      <c r="N10033">
        <f>L10033-M10033</f>
        <v/>
      </c>
    </row>
    <row r="10034">
      <c r="A10034" t="inlineStr">
        <is>
          <t>T1010032</t>
        </is>
      </c>
      <c r="B10034" t="inlineStr">
        <is>
          <t>2024-07-22</t>
        </is>
      </c>
      <c r="C10034" t="inlineStr">
        <is>
          <t>S026</t>
        </is>
      </c>
      <c r="D10034" t="inlineStr">
        <is>
          <t>Store_026</t>
        </is>
      </c>
      <c r="E10034" t="inlineStr">
        <is>
          <t>North</t>
        </is>
      </c>
      <c r="F10034" t="inlineStr">
        <is>
          <t>P0095</t>
        </is>
      </c>
      <c r="G10034" t="inlineStr">
        <is>
          <t>Prod_0095</t>
        </is>
      </c>
      <c r="H10034" t="inlineStr">
        <is>
          <t>Food</t>
        </is>
      </c>
      <c r="I10034" t="n">
        <v>3</v>
      </c>
      <c r="J10034" t="n">
        <v>179.38</v>
      </c>
      <c r="K10034" t="n">
        <v>0</v>
      </c>
      <c r="L10034">
        <f>I10034*J10034*(1-K10034)</f>
        <v/>
      </c>
      <c r="M10034">
        <f>VLOOKUP(F10034,Products!A:D,4,FALSE)*I10034</f>
        <v/>
      </c>
      <c r="N10034">
        <f>L10034-M10034</f>
        <v/>
      </c>
    </row>
    <row r="10035">
      <c r="A10035" t="inlineStr">
        <is>
          <t>T1010033</t>
        </is>
      </c>
      <c r="B10035" t="inlineStr">
        <is>
          <t>2024-05-05</t>
        </is>
      </c>
      <c r="C10035" t="inlineStr">
        <is>
          <t>S009</t>
        </is>
      </c>
      <c r="D10035" t="inlineStr">
        <is>
          <t>Store_009</t>
        </is>
      </c>
      <c r="E10035" t="inlineStr">
        <is>
          <t>Central</t>
        </is>
      </c>
      <c r="F10035" t="inlineStr">
        <is>
          <t>P0008</t>
        </is>
      </c>
      <c r="G10035" t="inlineStr">
        <is>
          <t>Prod_0008</t>
        </is>
      </c>
      <c r="H10035" t="inlineStr">
        <is>
          <t>Electronics</t>
        </is>
      </c>
      <c r="I10035" t="n">
        <v>8</v>
      </c>
      <c r="J10035" t="n">
        <v>407.78</v>
      </c>
      <c r="K10035" t="n">
        <v>0</v>
      </c>
      <c r="L10035">
        <f>I10035*J10035*(1-K10035)</f>
        <v/>
      </c>
      <c r="M10035">
        <f>VLOOKUP(F10035,Products!A:D,4,FALSE)*I10035</f>
        <v/>
      </c>
      <c r="N10035">
        <f>L10035-M10035</f>
        <v/>
      </c>
    </row>
    <row r="10036">
      <c r="A10036" t="inlineStr">
        <is>
          <t>T1010034</t>
        </is>
      </c>
      <c r="B10036" t="inlineStr">
        <is>
          <t>2023-10-29</t>
        </is>
      </c>
      <c r="C10036" t="inlineStr">
        <is>
          <t>S032</t>
        </is>
      </c>
      <c r="D10036" t="inlineStr">
        <is>
          <t>Store_032</t>
        </is>
      </c>
      <c r="E10036" t="inlineStr">
        <is>
          <t>Central</t>
        </is>
      </c>
      <c r="F10036" t="inlineStr">
        <is>
          <t>P0131</t>
        </is>
      </c>
      <c r="G10036" t="inlineStr">
        <is>
          <t>Prod_0131</t>
        </is>
      </c>
      <c r="H10036" t="inlineStr">
        <is>
          <t>Beverages</t>
        </is>
      </c>
      <c r="I10036" t="n">
        <v>5</v>
      </c>
      <c r="J10036" t="n">
        <v>378.36</v>
      </c>
      <c r="K10036" t="n">
        <v>0</v>
      </c>
      <c r="L10036">
        <f>I10036*J10036*(1-K10036)</f>
        <v/>
      </c>
      <c r="M10036">
        <f>VLOOKUP(F10036,Products!A:D,4,FALSE)*I10036</f>
        <v/>
      </c>
      <c r="N10036">
        <f>L10036-M10036</f>
        <v/>
      </c>
    </row>
    <row r="10037">
      <c r="A10037" t="inlineStr">
        <is>
          <t>T1010035</t>
        </is>
      </c>
      <c r="B10037" t="inlineStr">
        <is>
          <t>2024-01-04</t>
        </is>
      </c>
      <c r="C10037" t="inlineStr">
        <is>
          <t>S035</t>
        </is>
      </c>
      <c r="D10037" t="inlineStr">
        <is>
          <t>Store_035</t>
        </is>
      </c>
      <c r="E10037" t="inlineStr">
        <is>
          <t>Central</t>
        </is>
      </c>
      <c r="F10037" t="inlineStr">
        <is>
          <t>P0030</t>
        </is>
      </c>
      <c r="G10037" t="inlineStr">
        <is>
          <t>Prod_0030</t>
        </is>
      </c>
      <c r="H10037" t="inlineStr">
        <is>
          <t>Household</t>
        </is>
      </c>
      <c r="I10037" t="n">
        <v>7</v>
      </c>
      <c r="J10037" t="n">
        <v>636.21</v>
      </c>
      <c r="K10037" t="n">
        <v>0</v>
      </c>
      <c r="L10037">
        <f>I10037*J10037*(1-K10037)</f>
        <v/>
      </c>
      <c r="M10037">
        <f>VLOOKUP(F10037,Products!A:D,4,FALSE)*I10037</f>
        <v/>
      </c>
      <c r="N10037">
        <f>L10037-M10037</f>
        <v/>
      </c>
    </row>
    <row r="10038">
      <c r="A10038" t="inlineStr">
        <is>
          <t>T1010036</t>
        </is>
      </c>
      <c r="B10038" t="inlineStr">
        <is>
          <t>2023-05-21</t>
        </is>
      </c>
      <c r="C10038" t="inlineStr">
        <is>
          <t>S010</t>
        </is>
      </c>
      <c r="D10038" t="inlineStr">
        <is>
          <t>Store_010</t>
        </is>
      </c>
      <c r="E10038" t="inlineStr">
        <is>
          <t>North</t>
        </is>
      </c>
      <c r="F10038" t="inlineStr">
        <is>
          <t>P0183</t>
        </is>
      </c>
      <c r="G10038" t="inlineStr">
        <is>
          <t>Prod_0183</t>
        </is>
      </c>
      <c r="H10038" t="inlineStr">
        <is>
          <t>Stationery</t>
        </is>
      </c>
      <c r="I10038" t="n">
        <v>3</v>
      </c>
      <c r="J10038" t="n">
        <v>656.6900000000001</v>
      </c>
      <c r="K10038" t="n">
        <v>0</v>
      </c>
      <c r="L10038">
        <f>I10038*J10038*(1-K10038)</f>
        <v/>
      </c>
      <c r="M10038">
        <f>VLOOKUP(F10038,Products!A:D,4,FALSE)*I10038</f>
        <v/>
      </c>
      <c r="N10038">
        <f>L10038-M10038</f>
        <v/>
      </c>
    </row>
    <row r="10039">
      <c r="A10039" t="inlineStr">
        <is>
          <t>T1010037</t>
        </is>
      </c>
      <c r="B10039" t="inlineStr">
        <is>
          <t>2023-11-17</t>
        </is>
      </c>
      <c r="C10039" t="inlineStr">
        <is>
          <t>S025</t>
        </is>
      </c>
      <c r="D10039" t="inlineStr">
        <is>
          <t>Store_025</t>
        </is>
      </c>
      <c r="E10039" t="inlineStr">
        <is>
          <t>Central</t>
        </is>
      </c>
      <c r="F10039" t="inlineStr">
        <is>
          <t>P0082</t>
        </is>
      </c>
      <c r="G10039" t="inlineStr">
        <is>
          <t>Prod_0082</t>
        </is>
      </c>
      <c r="H10039" t="inlineStr">
        <is>
          <t>Food</t>
        </is>
      </c>
      <c r="I10039" t="n">
        <v>1</v>
      </c>
      <c r="J10039" t="n">
        <v>570.62</v>
      </c>
      <c r="K10039" t="n">
        <v>0</v>
      </c>
      <c r="L10039">
        <f>I10039*J10039*(1-K10039)</f>
        <v/>
      </c>
      <c r="M10039">
        <f>VLOOKUP(F10039,Products!A:D,4,FALSE)*I10039</f>
        <v/>
      </c>
      <c r="N10039">
        <f>L10039-M10039</f>
        <v/>
      </c>
    </row>
    <row r="10040">
      <c r="A10040" t="inlineStr">
        <is>
          <t>T1010038</t>
        </is>
      </c>
      <c r="B10040" t="inlineStr">
        <is>
          <t>2023-12-22</t>
        </is>
      </c>
      <c r="C10040" t="inlineStr">
        <is>
          <t>S027</t>
        </is>
      </c>
      <c r="D10040" t="inlineStr">
        <is>
          <t>Store_027</t>
        </is>
      </c>
      <c r="E10040" t="inlineStr">
        <is>
          <t>South</t>
        </is>
      </c>
      <c r="F10040" t="inlineStr">
        <is>
          <t>P0131</t>
        </is>
      </c>
      <c r="G10040" t="inlineStr">
        <is>
          <t>Prod_0131</t>
        </is>
      </c>
      <c r="H10040" t="inlineStr">
        <is>
          <t>Beverages</t>
        </is>
      </c>
      <c r="I10040" t="n">
        <v>3</v>
      </c>
      <c r="J10040" t="n">
        <v>346.12</v>
      </c>
      <c r="K10040" t="n">
        <v>0</v>
      </c>
      <c r="L10040">
        <f>I10040*J10040*(1-K10040)</f>
        <v/>
      </c>
      <c r="M10040">
        <f>VLOOKUP(F10040,Products!A:D,4,FALSE)*I10040</f>
        <v/>
      </c>
      <c r="N10040">
        <f>L10040-M10040</f>
        <v/>
      </c>
    </row>
    <row r="10041">
      <c r="A10041" t="inlineStr">
        <is>
          <t>T1010039</t>
        </is>
      </c>
      <c r="B10041" t="inlineStr">
        <is>
          <t>2024-11-01</t>
        </is>
      </c>
      <c r="C10041" t="inlineStr">
        <is>
          <t>S020</t>
        </is>
      </c>
      <c r="D10041" t="inlineStr">
        <is>
          <t>Store_020</t>
        </is>
      </c>
      <c r="E10041" t="inlineStr">
        <is>
          <t>West</t>
        </is>
      </c>
      <c r="F10041" t="inlineStr">
        <is>
          <t>P0097</t>
        </is>
      </c>
      <c r="G10041" t="inlineStr">
        <is>
          <t>Prod_0097</t>
        </is>
      </c>
      <c r="H10041" t="inlineStr">
        <is>
          <t>Clothing</t>
        </is>
      </c>
      <c r="I10041" t="n">
        <v>9</v>
      </c>
      <c r="J10041" t="n">
        <v>238.74</v>
      </c>
      <c r="K10041" t="n">
        <v>0.05</v>
      </c>
      <c r="L10041">
        <f>I10041*J10041*(1-K10041)</f>
        <v/>
      </c>
      <c r="M10041">
        <f>VLOOKUP(F10041,Products!A:D,4,FALSE)*I10041</f>
        <v/>
      </c>
      <c r="N10041">
        <f>L10041-M10041</f>
        <v/>
      </c>
    </row>
    <row r="10042">
      <c r="A10042" t="inlineStr">
        <is>
          <t>T1010040</t>
        </is>
      </c>
      <c r="B10042" t="inlineStr">
        <is>
          <t>2024-02-01</t>
        </is>
      </c>
      <c r="C10042" t="inlineStr">
        <is>
          <t>S049</t>
        </is>
      </c>
      <c r="D10042" t="inlineStr">
        <is>
          <t>Store_049</t>
        </is>
      </c>
      <c r="E10042" t="inlineStr">
        <is>
          <t>North</t>
        </is>
      </c>
      <c r="F10042" t="inlineStr">
        <is>
          <t>P0005</t>
        </is>
      </c>
      <c r="G10042" t="inlineStr">
        <is>
          <t>Prod_0005</t>
        </is>
      </c>
      <c r="H10042" t="inlineStr">
        <is>
          <t>Beverages</t>
        </is>
      </c>
      <c r="I10042" t="n">
        <v>5</v>
      </c>
      <c r="J10042" t="n">
        <v>148.46</v>
      </c>
      <c r="K10042" t="n">
        <v>0.1</v>
      </c>
      <c r="L10042">
        <f>I10042*J10042*(1-K10042)</f>
        <v/>
      </c>
      <c r="M10042">
        <f>VLOOKUP(F10042,Products!A:D,4,FALSE)*I10042</f>
        <v/>
      </c>
      <c r="N10042">
        <f>L10042-M10042</f>
        <v/>
      </c>
    </row>
    <row r="10043">
      <c r="A10043" t="inlineStr">
        <is>
          <t>T1010041</t>
        </is>
      </c>
      <c r="B10043" t="inlineStr">
        <is>
          <t>2023-09-24</t>
        </is>
      </c>
      <c r="C10043" t="inlineStr">
        <is>
          <t>S048</t>
        </is>
      </c>
      <c r="D10043" t="inlineStr">
        <is>
          <t>Store_048</t>
        </is>
      </c>
      <c r="E10043" t="inlineStr">
        <is>
          <t>South</t>
        </is>
      </c>
      <c r="F10043" t="inlineStr">
        <is>
          <t>P0067</t>
        </is>
      </c>
      <c r="G10043" t="inlineStr">
        <is>
          <t>Prod_0067</t>
        </is>
      </c>
      <c r="H10043" t="inlineStr">
        <is>
          <t>Toys</t>
        </is>
      </c>
      <c r="I10043" t="n">
        <v>3</v>
      </c>
      <c r="J10043" t="n">
        <v>176.98</v>
      </c>
      <c r="K10043" t="n">
        <v>0</v>
      </c>
      <c r="L10043">
        <f>I10043*J10043*(1-K10043)</f>
        <v/>
      </c>
      <c r="M10043">
        <f>VLOOKUP(F10043,Products!A:D,4,FALSE)*I10043</f>
        <v/>
      </c>
      <c r="N10043">
        <f>L10043-M10043</f>
        <v/>
      </c>
    </row>
    <row r="10044">
      <c r="A10044" t="inlineStr">
        <is>
          <t>T1010042</t>
        </is>
      </c>
      <c r="B10044" t="inlineStr">
        <is>
          <t>2025-09-07</t>
        </is>
      </c>
      <c r="C10044" t="inlineStr">
        <is>
          <t>S007</t>
        </is>
      </c>
      <c r="D10044" t="inlineStr">
        <is>
          <t>Store_007</t>
        </is>
      </c>
      <c r="E10044" t="inlineStr">
        <is>
          <t>East</t>
        </is>
      </c>
      <c r="F10044" t="inlineStr">
        <is>
          <t>P0086</t>
        </is>
      </c>
      <c r="G10044" t="inlineStr">
        <is>
          <t>Prod_0086</t>
        </is>
      </c>
      <c r="H10044" t="inlineStr">
        <is>
          <t>Stationery</t>
        </is>
      </c>
      <c r="I10044" t="n">
        <v>4</v>
      </c>
      <c r="J10044" t="n">
        <v>939.5700000000001</v>
      </c>
      <c r="K10044" t="n">
        <v>0</v>
      </c>
      <c r="L10044">
        <f>I10044*J10044*(1-K10044)</f>
        <v/>
      </c>
      <c r="M10044">
        <f>VLOOKUP(F10044,Products!A:D,4,FALSE)*I10044</f>
        <v/>
      </c>
      <c r="N10044">
        <f>L10044-M10044</f>
        <v/>
      </c>
    </row>
    <row r="10045">
      <c r="A10045" t="inlineStr">
        <is>
          <t>T1010043</t>
        </is>
      </c>
      <c r="B10045" t="inlineStr">
        <is>
          <t>2024-03-07</t>
        </is>
      </c>
      <c r="C10045" t="inlineStr">
        <is>
          <t>S015</t>
        </is>
      </c>
      <c r="D10045" t="inlineStr">
        <is>
          <t>Store_015</t>
        </is>
      </c>
      <c r="E10045" t="inlineStr">
        <is>
          <t>North</t>
        </is>
      </c>
      <c r="F10045" t="inlineStr">
        <is>
          <t>P0161</t>
        </is>
      </c>
      <c r="G10045" t="inlineStr">
        <is>
          <t>Prod_0161</t>
        </is>
      </c>
      <c r="H10045" t="inlineStr">
        <is>
          <t>Household</t>
        </is>
      </c>
      <c r="I10045" t="n">
        <v>8</v>
      </c>
      <c r="J10045" t="n">
        <v>112.18</v>
      </c>
      <c r="K10045" t="n">
        <v>0.05</v>
      </c>
      <c r="L10045">
        <f>I10045*J10045*(1-K10045)</f>
        <v/>
      </c>
      <c r="M10045">
        <f>VLOOKUP(F10045,Products!A:D,4,FALSE)*I10045</f>
        <v/>
      </c>
      <c r="N10045">
        <f>L10045-M10045</f>
        <v/>
      </c>
    </row>
    <row r="10046">
      <c r="A10046" t="inlineStr">
        <is>
          <t>T1010044</t>
        </is>
      </c>
      <c r="B10046" t="inlineStr">
        <is>
          <t>2024-02-12</t>
        </is>
      </c>
      <c r="C10046" t="inlineStr">
        <is>
          <t>S027</t>
        </is>
      </c>
      <c r="D10046" t="inlineStr">
        <is>
          <t>Store_027</t>
        </is>
      </c>
      <c r="E10046" t="inlineStr">
        <is>
          <t>South</t>
        </is>
      </c>
      <c r="F10046" t="inlineStr">
        <is>
          <t>P0174</t>
        </is>
      </c>
      <c r="G10046" t="inlineStr">
        <is>
          <t>Prod_0174</t>
        </is>
      </c>
      <c r="H10046" t="inlineStr">
        <is>
          <t>Food</t>
        </is>
      </c>
      <c r="I10046" t="n">
        <v>3</v>
      </c>
      <c r="J10046" t="n">
        <v>87.86</v>
      </c>
      <c r="K10046" t="n">
        <v>0.05</v>
      </c>
      <c r="L10046">
        <f>I10046*J10046*(1-K10046)</f>
        <v/>
      </c>
      <c r="M10046">
        <f>VLOOKUP(F10046,Products!A:D,4,FALSE)*I10046</f>
        <v/>
      </c>
      <c r="N10046">
        <f>L10046-M10046</f>
        <v/>
      </c>
    </row>
    <row r="10047">
      <c r="A10047" t="inlineStr">
        <is>
          <t>T1010045</t>
        </is>
      </c>
      <c r="B10047" t="inlineStr">
        <is>
          <t>2024-06-18</t>
        </is>
      </c>
      <c r="C10047" t="inlineStr">
        <is>
          <t>S045</t>
        </is>
      </c>
      <c r="D10047" t="inlineStr">
        <is>
          <t>Store_045</t>
        </is>
      </c>
      <c r="E10047" t="inlineStr">
        <is>
          <t>East</t>
        </is>
      </c>
      <c r="F10047" t="inlineStr">
        <is>
          <t>P0044</t>
        </is>
      </c>
      <c r="G10047" t="inlineStr">
        <is>
          <t>Prod_0044</t>
        </is>
      </c>
      <c r="H10047" t="inlineStr">
        <is>
          <t>Food</t>
        </is>
      </c>
      <c r="I10047" t="n">
        <v>5</v>
      </c>
      <c r="J10047" t="n">
        <v>291.81</v>
      </c>
      <c r="K10047" t="n">
        <v>0</v>
      </c>
      <c r="L10047">
        <f>I10047*J10047*(1-K10047)</f>
        <v/>
      </c>
      <c r="M10047">
        <f>VLOOKUP(F10047,Products!A:D,4,FALSE)*I10047</f>
        <v/>
      </c>
      <c r="N10047">
        <f>L10047-M10047</f>
        <v/>
      </c>
    </row>
    <row r="10048">
      <c r="A10048" t="inlineStr">
        <is>
          <t>T1010046</t>
        </is>
      </c>
      <c r="B10048" t="inlineStr">
        <is>
          <t>2025-04-13</t>
        </is>
      </c>
      <c r="C10048" t="inlineStr">
        <is>
          <t>S040</t>
        </is>
      </c>
      <c r="D10048" t="inlineStr">
        <is>
          <t>Store_040</t>
        </is>
      </c>
      <c r="E10048" t="inlineStr">
        <is>
          <t>Central</t>
        </is>
      </c>
      <c r="F10048" t="inlineStr">
        <is>
          <t>P0169</t>
        </is>
      </c>
      <c r="G10048" t="inlineStr">
        <is>
          <t>Prod_0169</t>
        </is>
      </c>
      <c r="H10048" t="inlineStr">
        <is>
          <t>Beverages</t>
        </is>
      </c>
      <c r="I10048" t="n">
        <v>6</v>
      </c>
      <c r="J10048" t="n">
        <v>660.29</v>
      </c>
      <c r="K10048" t="n">
        <v>0.1</v>
      </c>
      <c r="L10048">
        <f>I10048*J10048*(1-K10048)</f>
        <v/>
      </c>
      <c r="M10048">
        <f>VLOOKUP(F10048,Products!A:D,4,FALSE)*I10048</f>
        <v/>
      </c>
      <c r="N10048">
        <f>L10048-M10048</f>
        <v/>
      </c>
    </row>
    <row r="10049">
      <c r="A10049" t="inlineStr">
        <is>
          <t>T1010047</t>
        </is>
      </c>
      <c r="B10049" t="inlineStr">
        <is>
          <t>2024-04-21</t>
        </is>
      </c>
      <c r="C10049" t="inlineStr">
        <is>
          <t>S005</t>
        </is>
      </c>
      <c r="D10049" t="inlineStr">
        <is>
          <t>Store_005</t>
        </is>
      </c>
      <c r="E10049" t="inlineStr">
        <is>
          <t>Central</t>
        </is>
      </c>
      <c r="F10049" t="inlineStr">
        <is>
          <t>P0119</t>
        </is>
      </c>
      <c r="G10049" t="inlineStr">
        <is>
          <t>Prod_0119</t>
        </is>
      </c>
      <c r="H10049" t="inlineStr">
        <is>
          <t>Electronics</t>
        </is>
      </c>
      <c r="I10049" t="n">
        <v>7</v>
      </c>
      <c r="J10049" t="n">
        <v>283.05</v>
      </c>
      <c r="K10049" t="n">
        <v>0</v>
      </c>
      <c r="L10049">
        <f>I10049*J10049*(1-K10049)</f>
        <v/>
      </c>
      <c r="M10049">
        <f>VLOOKUP(F10049,Products!A:D,4,FALSE)*I10049</f>
        <v/>
      </c>
      <c r="N10049">
        <f>L10049-M10049</f>
        <v/>
      </c>
    </row>
    <row r="10050">
      <c r="A10050" t="inlineStr">
        <is>
          <t>T1010048</t>
        </is>
      </c>
      <c r="B10050" t="inlineStr">
        <is>
          <t>2024-08-08</t>
        </is>
      </c>
      <c r="C10050" t="inlineStr">
        <is>
          <t>S031</t>
        </is>
      </c>
      <c r="D10050" t="inlineStr">
        <is>
          <t>Store_031</t>
        </is>
      </c>
      <c r="E10050" t="inlineStr">
        <is>
          <t>Central</t>
        </is>
      </c>
      <c r="F10050" t="inlineStr">
        <is>
          <t>P0186</t>
        </is>
      </c>
      <c r="G10050" t="inlineStr">
        <is>
          <t>Prod_0186</t>
        </is>
      </c>
      <c r="H10050" t="inlineStr">
        <is>
          <t>Household</t>
        </is>
      </c>
      <c r="I10050" t="n">
        <v>3</v>
      </c>
      <c r="J10050" t="n">
        <v>691.76</v>
      </c>
      <c r="K10050" t="n">
        <v>0.05</v>
      </c>
      <c r="L10050">
        <f>I10050*J10050*(1-K10050)</f>
        <v/>
      </c>
      <c r="M10050">
        <f>VLOOKUP(F10050,Products!A:D,4,FALSE)*I10050</f>
        <v/>
      </c>
      <c r="N10050">
        <f>L10050-M10050</f>
        <v/>
      </c>
    </row>
    <row r="10051">
      <c r="A10051" t="inlineStr">
        <is>
          <t>T1010049</t>
        </is>
      </c>
      <c r="B10051" t="inlineStr">
        <is>
          <t>2023-05-11</t>
        </is>
      </c>
      <c r="C10051" t="inlineStr">
        <is>
          <t>S040</t>
        </is>
      </c>
      <c r="D10051" t="inlineStr">
        <is>
          <t>Store_040</t>
        </is>
      </c>
      <c r="E10051" t="inlineStr">
        <is>
          <t>Central</t>
        </is>
      </c>
      <c r="F10051" t="inlineStr">
        <is>
          <t>P0050</t>
        </is>
      </c>
      <c r="G10051" t="inlineStr">
        <is>
          <t>Prod_0050</t>
        </is>
      </c>
      <c r="H10051" t="inlineStr">
        <is>
          <t>Household</t>
        </is>
      </c>
      <c r="I10051" t="n">
        <v>8</v>
      </c>
      <c r="J10051" t="n">
        <v>744.63</v>
      </c>
      <c r="K10051" t="n">
        <v>0.1</v>
      </c>
      <c r="L10051">
        <f>I10051*J10051*(1-K10051)</f>
        <v/>
      </c>
      <c r="M10051">
        <f>VLOOKUP(F10051,Products!A:D,4,FALSE)*I10051</f>
        <v/>
      </c>
      <c r="N10051">
        <f>L10051-M10051</f>
        <v/>
      </c>
    </row>
    <row r="10052">
      <c r="A10052" t="inlineStr">
        <is>
          <t>T1010050</t>
        </is>
      </c>
      <c r="B10052" t="inlineStr">
        <is>
          <t>2024-04-28</t>
        </is>
      </c>
      <c r="C10052" t="inlineStr">
        <is>
          <t>S035</t>
        </is>
      </c>
      <c r="D10052" t="inlineStr">
        <is>
          <t>Store_035</t>
        </is>
      </c>
      <c r="E10052" t="inlineStr">
        <is>
          <t>Central</t>
        </is>
      </c>
      <c r="F10052" t="inlineStr">
        <is>
          <t>P0024</t>
        </is>
      </c>
      <c r="G10052" t="inlineStr">
        <is>
          <t>Prod_0024</t>
        </is>
      </c>
      <c r="H10052" t="inlineStr">
        <is>
          <t>Clothing</t>
        </is>
      </c>
      <c r="I10052" t="n">
        <v>1</v>
      </c>
      <c r="J10052" t="n">
        <v>130.14</v>
      </c>
      <c r="K10052" t="n">
        <v>0</v>
      </c>
      <c r="L10052">
        <f>I10052*J10052*(1-K10052)</f>
        <v/>
      </c>
      <c r="M10052">
        <f>VLOOKUP(F10052,Products!A:D,4,FALSE)*I10052</f>
        <v/>
      </c>
      <c r="N10052">
        <f>L10052-M10052</f>
        <v/>
      </c>
    </row>
    <row r="10053">
      <c r="A10053" t="inlineStr">
        <is>
          <t>T1010051</t>
        </is>
      </c>
      <c r="B10053" t="inlineStr">
        <is>
          <t>2025-02-18</t>
        </is>
      </c>
      <c r="C10053" t="inlineStr">
        <is>
          <t>S012</t>
        </is>
      </c>
      <c r="D10053" t="inlineStr">
        <is>
          <t>Store_012</t>
        </is>
      </c>
      <c r="E10053" t="inlineStr">
        <is>
          <t>South</t>
        </is>
      </c>
      <c r="F10053" t="inlineStr">
        <is>
          <t>P0069</t>
        </is>
      </c>
      <c r="G10053" t="inlineStr">
        <is>
          <t>Prod_0069</t>
        </is>
      </c>
      <c r="H10053" t="inlineStr">
        <is>
          <t>Household</t>
        </is>
      </c>
      <c r="I10053" t="n">
        <v>2</v>
      </c>
      <c r="J10053" t="n">
        <v>338.09</v>
      </c>
      <c r="K10053" t="n">
        <v>0.15</v>
      </c>
      <c r="L10053">
        <f>I10053*J10053*(1-K10053)</f>
        <v/>
      </c>
      <c r="M10053">
        <f>VLOOKUP(F10053,Products!A:D,4,FALSE)*I10053</f>
        <v/>
      </c>
      <c r="N10053">
        <f>L10053-M10053</f>
        <v/>
      </c>
    </row>
    <row r="10054">
      <c r="A10054" t="inlineStr">
        <is>
          <t>T1010052</t>
        </is>
      </c>
      <c r="B10054" t="inlineStr">
        <is>
          <t>2024-02-14</t>
        </is>
      </c>
      <c r="C10054" t="inlineStr">
        <is>
          <t>S029</t>
        </is>
      </c>
      <c r="D10054" t="inlineStr">
        <is>
          <t>Store_029</t>
        </is>
      </c>
      <c r="E10054" t="inlineStr">
        <is>
          <t>South</t>
        </is>
      </c>
      <c r="F10054" t="inlineStr">
        <is>
          <t>P0198</t>
        </is>
      </c>
      <c r="G10054" t="inlineStr">
        <is>
          <t>Prod_0198</t>
        </is>
      </c>
      <c r="H10054" t="inlineStr">
        <is>
          <t>Beverages</t>
        </is>
      </c>
      <c r="I10054" t="n">
        <v>9</v>
      </c>
      <c r="J10054" t="n">
        <v>915.98</v>
      </c>
      <c r="K10054" t="n">
        <v>0</v>
      </c>
      <c r="L10054">
        <f>I10054*J10054*(1-K10054)</f>
        <v/>
      </c>
      <c r="M10054">
        <f>VLOOKUP(F10054,Products!A:D,4,FALSE)*I10054</f>
        <v/>
      </c>
      <c r="N10054">
        <f>L10054-M10054</f>
        <v/>
      </c>
    </row>
    <row r="10055">
      <c r="A10055" t="inlineStr">
        <is>
          <t>T1010053</t>
        </is>
      </c>
      <c r="B10055" t="inlineStr">
        <is>
          <t>2024-12-15</t>
        </is>
      </c>
      <c r="C10055" t="inlineStr">
        <is>
          <t>S001</t>
        </is>
      </c>
      <c r="D10055" t="inlineStr">
        <is>
          <t>Store_001</t>
        </is>
      </c>
      <c r="E10055" t="inlineStr">
        <is>
          <t>West</t>
        </is>
      </c>
      <c r="F10055" t="inlineStr">
        <is>
          <t>P0163</t>
        </is>
      </c>
      <c r="G10055" t="inlineStr">
        <is>
          <t>Prod_0163</t>
        </is>
      </c>
      <c r="H10055" t="inlineStr">
        <is>
          <t>Food</t>
        </is>
      </c>
      <c r="I10055" t="n">
        <v>8</v>
      </c>
      <c r="J10055" t="n">
        <v>734.52</v>
      </c>
      <c r="K10055" t="n">
        <v>0.05</v>
      </c>
      <c r="L10055">
        <f>I10055*J10055*(1-K10055)</f>
        <v/>
      </c>
      <c r="M10055">
        <f>VLOOKUP(F10055,Products!A:D,4,FALSE)*I10055</f>
        <v/>
      </c>
      <c r="N10055">
        <f>L10055-M10055</f>
        <v/>
      </c>
    </row>
    <row r="10056">
      <c r="A10056" t="inlineStr">
        <is>
          <t>T1010054</t>
        </is>
      </c>
      <c r="B10056" t="inlineStr">
        <is>
          <t>2023-09-18</t>
        </is>
      </c>
      <c r="C10056" t="inlineStr">
        <is>
          <t>S037</t>
        </is>
      </c>
      <c r="D10056" t="inlineStr">
        <is>
          <t>Store_037</t>
        </is>
      </c>
      <c r="E10056" t="inlineStr">
        <is>
          <t>East</t>
        </is>
      </c>
      <c r="F10056" t="inlineStr">
        <is>
          <t>P0187</t>
        </is>
      </c>
      <c r="G10056" t="inlineStr">
        <is>
          <t>Prod_0187</t>
        </is>
      </c>
      <c r="H10056" t="inlineStr">
        <is>
          <t>Food</t>
        </is>
      </c>
      <c r="I10056" t="n">
        <v>2</v>
      </c>
      <c r="J10056" t="n">
        <v>877.05</v>
      </c>
      <c r="K10056" t="n">
        <v>0</v>
      </c>
      <c r="L10056">
        <f>I10056*J10056*(1-K10056)</f>
        <v/>
      </c>
      <c r="M10056">
        <f>VLOOKUP(F10056,Products!A:D,4,FALSE)*I10056</f>
        <v/>
      </c>
      <c r="N10056">
        <f>L10056-M10056</f>
        <v/>
      </c>
    </row>
    <row r="10057">
      <c r="A10057" t="inlineStr">
        <is>
          <t>T1010055</t>
        </is>
      </c>
      <c r="B10057" t="inlineStr">
        <is>
          <t>2024-04-04</t>
        </is>
      </c>
      <c r="C10057" t="inlineStr">
        <is>
          <t>S022</t>
        </is>
      </c>
      <c r="D10057" t="inlineStr">
        <is>
          <t>Store_022</t>
        </is>
      </c>
      <c r="E10057" t="inlineStr">
        <is>
          <t>East</t>
        </is>
      </c>
      <c r="F10057" t="inlineStr">
        <is>
          <t>P0054</t>
        </is>
      </c>
      <c r="G10057" t="inlineStr">
        <is>
          <t>Prod_0054</t>
        </is>
      </c>
      <c r="H10057" t="inlineStr">
        <is>
          <t>Food</t>
        </is>
      </c>
      <c r="I10057" t="n">
        <v>2</v>
      </c>
      <c r="J10057" t="n">
        <v>588.46</v>
      </c>
      <c r="K10057" t="n">
        <v>0.15</v>
      </c>
      <c r="L10057">
        <f>I10057*J10057*(1-K10057)</f>
        <v/>
      </c>
      <c r="M10057">
        <f>VLOOKUP(F10057,Products!A:D,4,FALSE)*I10057</f>
        <v/>
      </c>
      <c r="N10057">
        <f>L10057-M10057</f>
        <v/>
      </c>
    </row>
    <row r="10058">
      <c r="A10058" t="inlineStr">
        <is>
          <t>T1010056</t>
        </is>
      </c>
      <c r="B10058" t="inlineStr">
        <is>
          <t>2024-04-20</t>
        </is>
      </c>
      <c r="C10058" t="inlineStr">
        <is>
          <t>S023</t>
        </is>
      </c>
      <c r="D10058" t="inlineStr">
        <is>
          <t>Store_023</t>
        </is>
      </c>
      <c r="E10058" t="inlineStr">
        <is>
          <t>South</t>
        </is>
      </c>
      <c r="F10058" t="inlineStr">
        <is>
          <t>P0126</t>
        </is>
      </c>
      <c r="G10058" t="inlineStr">
        <is>
          <t>Prod_0126</t>
        </is>
      </c>
      <c r="H10058" t="inlineStr">
        <is>
          <t>Toys</t>
        </is>
      </c>
      <c r="I10058" t="n">
        <v>1</v>
      </c>
      <c r="J10058" t="n">
        <v>292.61</v>
      </c>
      <c r="K10058" t="n">
        <v>0</v>
      </c>
      <c r="L10058">
        <f>I10058*J10058*(1-K10058)</f>
        <v/>
      </c>
      <c r="M10058">
        <f>VLOOKUP(F10058,Products!A:D,4,FALSE)*I10058</f>
        <v/>
      </c>
      <c r="N10058">
        <f>L10058-M10058</f>
        <v/>
      </c>
    </row>
    <row r="10059">
      <c r="A10059" t="inlineStr">
        <is>
          <t>T1010057</t>
        </is>
      </c>
      <c r="B10059" t="inlineStr">
        <is>
          <t>2023-08-19</t>
        </is>
      </c>
      <c r="C10059" t="inlineStr">
        <is>
          <t>S035</t>
        </is>
      </c>
      <c r="D10059" t="inlineStr">
        <is>
          <t>Store_035</t>
        </is>
      </c>
      <c r="E10059" t="inlineStr">
        <is>
          <t>Central</t>
        </is>
      </c>
      <c r="F10059" t="inlineStr">
        <is>
          <t>P0072</t>
        </is>
      </c>
      <c r="G10059" t="inlineStr">
        <is>
          <t>Prod_0072</t>
        </is>
      </c>
      <c r="H10059" t="inlineStr">
        <is>
          <t>Food</t>
        </is>
      </c>
      <c r="I10059" t="n">
        <v>8</v>
      </c>
      <c r="J10059" t="n">
        <v>847.41</v>
      </c>
      <c r="K10059" t="n">
        <v>0.1</v>
      </c>
      <c r="L10059">
        <f>I10059*J10059*(1-K10059)</f>
        <v/>
      </c>
      <c r="M10059">
        <f>VLOOKUP(F10059,Products!A:D,4,FALSE)*I10059</f>
        <v/>
      </c>
      <c r="N10059">
        <f>L10059-M10059</f>
        <v/>
      </c>
    </row>
    <row r="10060">
      <c r="A10060" t="inlineStr">
        <is>
          <t>T1010058</t>
        </is>
      </c>
      <c r="B10060" t="inlineStr">
        <is>
          <t>2025-01-23</t>
        </is>
      </c>
      <c r="C10060" t="inlineStr">
        <is>
          <t>S042</t>
        </is>
      </c>
      <c r="D10060" t="inlineStr">
        <is>
          <t>Store_042</t>
        </is>
      </c>
      <c r="E10060" t="inlineStr">
        <is>
          <t>Central</t>
        </is>
      </c>
      <c r="F10060" t="inlineStr">
        <is>
          <t>P0010</t>
        </is>
      </c>
      <c r="G10060" t="inlineStr">
        <is>
          <t>Prod_0010</t>
        </is>
      </c>
      <c r="H10060" t="inlineStr">
        <is>
          <t>Electronics</t>
        </is>
      </c>
      <c r="I10060" t="n">
        <v>3</v>
      </c>
      <c r="J10060" t="n">
        <v>676.25</v>
      </c>
      <c r="K10060" t="n">
        <v>0</v>
      </c>
      <c r="L10060">
        <f>I10060*J10060*(1-K10060)</f>
        <v/>
      </c>
      <c r="M10060">
        <f>VLOOKUP(F10060,Products!A:D,4,FALSE)*I10060</f>
        <v/>
      </c>
      <c r="N10060">
        <f>L10060-M10060</f>
        <v/>
      </c>
    </row>
    <row r="10061">
      <c r="A10061" t="inlineStr">
        <is>
          <t>T1010059</t>
        </is>
      </c>
      <c r="B10061" t="inlineStr">
        <is>
          <t>2024-08-31</t>
        </is>
      </c>
      <c r="C10061" t="inlineStr">
        <is>
          <t>S045</t>
        </is>
      </c>
      <c r="D10061" t="inlineStr">
        <is>
          <t>Store_045</t>
        </is>
      </c>
      <c r="E10061" t="inlineStr">
        <is>
          <t>East</t>
        </is>
      </c>
      <c r="F10061" t="inlineStr">
        <is>
          <t>P0029</t>
        </is>
      </c>
      <c r="G10061" t="inlineStr">
        <is>
          <t>Prod_0029</t>
        </is>
      </c>
      <c r="H10061" t="inlineStr">
        <is>
          <t>Clothing</t>
        </is>
      </c>
      <c r="I10061" t="n">
        <v>3</v>
      </c>
      <c r="J10061" t="n">
        <v>579.85</v>
      </c>
      <c r="K10061" t="n">
        <v>0</v>
      </c>
      <c r="L10061">
        <f>I10061*J10061*(1-K10061)</f>
        <v/>
      </c>
      <c r="M10061">
        <f>VLOOKUP(F10061,Products!A:D,4,FALSE)*I10061</f>
        <v/>
      </c>
      <c r="N10061">
        <f>L10061-M10061</f>
        <v/>
      </c>
    </row>
    <row r="10062">
      <c r="A10062" t="inlineStr">
        <is>
          <t>T1010060</t>
        </is>
      </c>
      <c r="B10062" t="inlineStr">
        <is>
          <t>2024-04-28</t>
        </is>
      </c>
      <c r="C10062" t="inlineStr">
        <is>
          <t>S024</t>
        </is>
      </c>
      <c r="D10062" t="inlineStr">
        <is>
          <t>Store_024</t>
        </is>
      </c>
      <c r="E10062" t="inlineStr">
        <is>
          <t>South</t>
        </is>
      </c>
      <c r="F10062" t="inlineStr">
        <is>
          <t>P0198</t>
        </is>
      </c>
      <c r="G10062" t="inlineStr">
        <is>
          <t>Prod_0198</t>
        </is>
      </c>
      <c r="H10062" t="inlineStr">
        <is>
          <t>Beverages</t>
        </is>
      </c>
      <c r="I10062" t="n">
        <v>6</v>
      </c>
      <c r="J10062" t="n">
        <v>784.3099999999999</v>
      </c>
      <c r="K10062" t="n">
        <v>0.05</v>
      </c>
      <c r="L10062">
        <f>I10062*J10062*(1-K10062)</f>
        <v/>
      </c>
      <c r="M10062">
        <f>VLOOKUP(F10062,Products!A:D,4,FALSE)*I10062</f>
        <v/>
      </c>
      <c r="N10062">
        <f>L10062-M10062</f>
        <v/>
      </c>
    </row>
    <row r="10063">
      <c r="A10063" t="inlineStr">
        <is>
          <t>T1010061</t>
        </is>
      </c>
      <c r="B10063" t="inlineStr">
        <is>
          <t>2023-06-07</t>
        </is>
      </c>
      <c r="C10063" t="inlineStr">
        <is>
          <t>S036</t>
        </is>
      </c>
      <c r="D10063" t="inlineStr">
        <is>
          <t>Store_036</t>
        </is>
      </c>
      <c r="E10063" t="inlineStr">
        <is>
          <t>Central</t>
        </is>
      </c>
      <c r="F10063" t="inlineStr">
        <is>
          <t>P0138</t>
        </is>
      </c>
      <c r="G10063" t="inlineStr">
        <is>
          <t>Prod_0138</t>
        </is>
      </c>
      <c r="H10063" t="inlineStr">
        <is>
          <t>Household</t>
        </is>
      </c>
      <c r="I10063" t="n">
        <v>6</v>
      </c>
      <c r="J10063" t="n">
        <v>334.85</v>
      </c>
      <c r="K10063" t="n">
        <v>0</v>
      </c>
      <c r="L10063">
        <f>I10063*J10063*(1-K10063)</f>
        <v/>
      </c>
      <c r="M10063">
        <f>VLOOKUP(F10063,Products!A:D,4,FALSE)*I10063</f>
        <v/>
      </c>
      <c r="N10063">
        <f>L10063-M10063</f>
        <v/>
      </c>
    </row>
    <row r="10064">
      <c r="A10064" t="inlineStr">
        <is>
          <t>T1010062</t>
        </is>
      </c>
      <c r="B10064" t="inlineStr">
        <is>
          <t>2025-02-06</t>
        </is>
      </c>
      <c r="C10064" t="inlineStr">
        <is>
          <t>S013</t>
        </is>
      </c>
      <c r="D10064" t="inlineStr">
        <is>
          <t>Store_013</t>
        </is>
      </c>
      <c r="E10064" t="inlineStr">
        <is>
          <t>North</t>
        </is>
      </c>
      <c r="F10064" t="inlineStr">
        <is>
          <t>P0117</t>
        </is>
      </c>
      <c r="G10064" t="inlineStr">
        <is>
          <t>Prod_0117</t>
        </is>
      </c>
      <c r="H10064" t="inlineStr">
        <is>
          <t>Electronics</t>
        </is>
      </c>
      <c r="I10064" t="n">
        <v>3</v>
      </c>
      <c r="J10064" t="n">
        <v>439.36</v>
      </c>
      <c r="K10064" t="n">
        <v>0</v>
      </c>
      <c r="L10064">
        <f>I10064*J10064*(1-K10064)</f>
        <v/>
      </c>
      <c r="M10064">
        <f>VLOOKUP(F10064,Products!A:D,4,FALSE)*I10064</f>
        <v/>
      </c>
      <c r="N10064">
        <f>L10064-M10064</f>
        <v/>
      </c>
    </row>
    <row r="10065">
      <c r="A10065" t="inlineStr">
        <is>
          <t>T1010063</t>
        </is>
      </c>
      <c r="B10065" t="inlineStr">
        <is>
          <t>2023-08-06</t>
        </is>
      </c>
      <c r="C10065" t="inlineStr">
        <is>
          <t>S040</t>
        </is>
      </c>
      <c r="D10065" t="inlineStr">
        <is>
          <t>Store_040</t>
        </is>
      </c>
      <c r="E10065" t="inlineStr">
        <is>
          <t>Central</t>
        </is>
      </c>
      <c r="F10065" t="inlineStr">
        <is>
          <t>P0181</t>
        </is>
      </c>
      <c r="G10065" t="inlineStr">
        <is>
          <t>Prod_0181</t>
        </is>
      </c>
      <c r="H10065" t="inlineStr">
        <is>
          <t>Electronics</t>
        </is>
      </c>
      <c r="I10065" t="n">
        <v>9</v>
      </c>
      <c r="J10065" t="n">
        <v>800.76</v>
      </c>
      <c r="K10065" t="n">
        <v>0</v>
      </c>
      <c r="L10065">
        <f>I10065*J10065*(1-K10065)</f>
        <v/>
      </c>
      <c r="M10065">
        <f>VLOOKUP(F10065,Products!A:D,4,FALSE)*I10065</f>
        <v/>
      </c>
      <c r="N10065">
        <f>L10065-M10065</f>
        <v/>
      </c>
    </row>
    <row r="10066">
      <c r="A10066" t="inlineStr">
        <is>
          <t>T1010064</t>
        </is>
      </c>
      <c r="B10066" t="inlineStr">
        <is>
          <t>2024-02-01</t>
        </is>
      </c>
      <c r="C10066" t="inlineStr">
        <is>
          <t>S037</t>
        </is>
      </c>
      <c r="D10066" t="inlineStr">
        <is>
          <t>Store_037</t>
        </is>
      </c>
      <c r="E10066" t="inlineStr">
        <is>
          <t>East</t>
        </is>
      </c>
      <c r="F10066" t="inlineStr">
        <is>
          <t>P0145</t>
        </is>
      </c>
      <c r="G10066" t="inlineStr">
        <is>
          <t>Prod_0145</t>
        </is>
      </c>
      <c r="H10066" t="inlineStr">
        <is>
          <t>Electronics</t>
        </is>
      </c>
      <c r="I10066" t="n">
        <v>4</v>
      </c>
      <c r="J10066" t="n">
        <v>511.15</v>
      </c>
      <c r="K10066" t="n">
        <v>0.1</v>
      </c>
      <c r="L10066">
        <f>I10066*J10066*(1-K10066)</f>
        <v/>
      </c>
      <c r="M10066">
        <f>VLOOKUP(F10066,Products!A:D,4,FALSE)*I10066</f>
        <v/>
      </c>
      <c r="N10066">
        <f>L10066-M10066</f>
        <v/>
      </c>
    </row>
    <row r="10067">
      <c r="A10067" t="inlineStr">
        <is>
          <t>T1010065</t>
        </is>
      </c>
      <c r="B10067" t="inlineStr">
        <is>
          <t>2024-08-24</t>
        </is>
      </c>
      <c r="C10067" t="inlineStr">
        <is>
          <t>S009</t>
        </is>
      </c>
      <c r="D10067" t="inlineStr">
        <is>
          <t>Store_009</t>
        </is>
      </c>
      <c r="E10067" t="inlineStr">
        <is>
          <t>Central</t>
        </is>
      </c>
      <c r="F10067" t="inlineStr">
        <is>
          <t>P0173</t>
        </is>
      </c>
      <c r="G10067" t="inlineStr">
        <is>
          <t>Prod_0173</t>
        </is>
      </c>
      <c r="H10067" t="inlineStr">
        <is>
          <t>Toys</t>
        </is>
      </c>
      <c r="I10067" t="n">
        <v>1</v>
      </c>
      <c r="J10067" t="n">
        <v>960.55</v>
      </c>
      <c r="K10067" t="n">
        <v>0.2</v>
      </c>
      <c r="L10067">
        <f>I10067*J10067*(1-K10067)</f>
        <v/>
      </c>
      <c r="M10067">
        <f>VLOOKUP(F10067,Products!A:D,4,FALSE)*I10067</f>
        <v/>
      </c>
      <c r="N10067">
        <f>L10067-M10067</f>
        <v/>
      </c>
    </row>
    <row r="10068">
      <c r="A10068" t="inlineStr">
        <is>
          <t>T1010066</t>
        </is>
      </c>
      <c r="B10068" t="inlineStr">
        <is>
          <t>2025-04-23</t>
        </is>
      </c>
      <c r="C10068" t="inlineStr">
        <is>
          <t>S046</t>
        </is>
      </c>
      <c r="D10068" t="inlineStr">
        <is>
          <t>Store_046</t>
        </is>
      </c>
      <c r="E10068" t="inlineStr">
        <is>
          <t>South</t>
        </is>
      </c>
      <c r="F10068" t="inlineStr">
        <is>
          <t>P0103</t>
        </is>
      </c>
      <c r="G10068" t="inlineStr">
        <is>
          <t>Prod_0103</t>
        </is>
      </c>
      <c r="H10068" t="inlineStr">
        <is>
          <t>Stationery</t>
        </is>
      </c>
      <c r="I10068" t="n">
        <v>2</v>
      </c>
      <c r="J10068" t="n">
        <v>809.58</v>
      </c>
      <c r="K10068" t="n">
        <v>0</v>
      </c>
      <c r="L10068">
        <f>I10068*J10068*(1-K10068)</f>
        <v/>
      </c>
      <c r="M10068">
        <f>VLOOKUP(F10068,Products!A:D,4,FALSE)*I10068</f>
        <v/>
      </c>
      <c r="N10068">
        <f>L10068-M10068</f>
        <v/>
      </c>
    </row>
    <row r="10069">
      <c r="A10069" t="inlineStr">
        <is>
          <t>T1010067</t>
        </is>
      </c>
      <c r="B10069" t="inlineStr">
        <is>
          <t>2023-08-22</t>
        </is>
      </c>
      <c r="C10069" t="inlineStr">
        <is>
          <t>S005</t>
        </is>
      </c>
      <c r="D10069" t="inlineStr">
        <is>
          <t>Store_005</t>
        </is>
      </c>
      <c r="E10069" t="inlineStr">
        <is>
          <t>Central</t>
        </is>
      </c>
      <c r="F10069" t="inlineStr">
        <is>
          <t>P0086</t>
        </is>
      </c>
      <c r="G10069" t="inlineStr">
        <is>
          <t>Prod_0086</t>
        </is>
      </c>
      <c r="H10069" t="inlineStr">
        <is>
          <t>Stationery</t>
        </is>
      </c>
      <c r="I10069" t="n">
        <v>7</v>
      </c>
      <c r="J10069" t="n">
        <v>706.51</v>
      </c>
      <c r="K10069" t="n">
        <v>0</v>
      </c>
      <c r="L10069">
        <f>I10069*J10069*(1-K10069)</f>
        <v/>
      </c>
      <c r="M10069">
        <f>VLOOKUP(F10069,Products!A:D,4,FALSE)*I10069</f>
        <v/>
      </c>
      <c r="N10069">
        <f>L10069-M10069</f>
        <v/>
      </c>
    </row>
    <row r="10070">
      <c r="A10070" t="inlineStr">
        <is>
          <t>T1010068</t>
        </is>
      </c>
      <c r="B10070" t="inlineStr">
        <is>
          <t>2025-05-23</t>
        </is>
      </c>
      <c r="C10070" t="inlineStr">
        <is>
          <t>S022</t>
        </is>
      </c>
      <c r="D10070" t="inlineStr">
        <is>
          <t>Store_022</t>
        </is>
      </c>
      <c r="E10070" t="inlineStr">
        <is>
          <t>East</t>
        </is>
      </c>
      <c r="F10070" t="inlineStr">
        <is>
          <t>P0194</t>
        </is>
      </c>
      <c r="G10070" t="inlineStr">
        <is>
          <t>Prod_0194</t>
        </is>
      </c>
      <c r="H10070" t="inlineStr">
        <is>
          <t>Food</t>
        </is>
      </c>
      <c r="I10070" t="n">
        <v>3</v>
      </c>
      <c r="J10070" t="n">
        <v>523.0700000000001</v>
      </c>
      <c r="K10070" t="n">
        <v>0.2</v>
      </c>
      <c r="L10070">
        <f>I10070*J10070*(1-K10070)</f>
        <v/>
      </c>
      <c r="M10070">
        <f>VLOOKUP(F10070,Products!A:D,4,FALSE)*I10070</f>
        <v/>
      </c>
      <c r="N10070">
        <f>L10070-M10070</f>
        <v/>
      </c>
    </row>
    <row r="10071">
      <c r="A10071" t="inlineStr">
        <is>
          <t>T1010069</t>
        </is>
      </c>
      <c r="B10071" t="inlineStr">
        <is>
          <t>2023-04-02</t>
        </is>
      </c>
      <c r="C10071" t="inlineStr">
        <is>
          <t>S020</t>
        </is>
      </c>
      <c r="D10071" t="inlineStr">
        <is>
          <t>Store_020</t>
        </is>
      </c>
      <c r="E10071" t="inlineStr">
        <is>
          <t>West</t>
        </is>
      </c>
      <c r="F10071" t="inlineStr">
        <is>
          <t>P0052</t>
        </is>
      </c>
      <c r="G10071" t="inlineStr">
        <is>
          <t>Prod_0052</t>
        </is>
      </c>
      <c r="H10071" t="inlineStr">
        <is>
          <t>Clothing</t>
        </is>
      </c>
      <c r="I10071" t="n">
        <v>4</v>
      </c>
      <c r="J10071" t="n">
        <v>58.4</v>
      </c>
      <c r="K10071" t="n">
        <v>0.15</v>
      </c>
      <c r="L10071">
        <f>I10071*J10071*(1-K10071)</f>
        <v/>
      </c>
      <c r="M10071">
        <f>VLOOKUP(F10071,Products!A:D,4,FALSE)*I10071</f>
        <v/>
      </c>
      <c r="N10071">
        <f>L10071-M10071</f>
        <v/>
      </c>
    </row>
    <row r="10072">
      <c r="A10072" t="inlineStr">
        <is>
          <t>T1010070</t>
        </is>
      </c>
      <c r="B10072" t="inlineStr">
        <is>
          <t>2025-04-15</t>
        </is>
      </c>
      <c r="C10072" t="inlineStr">
        <is>
          <t>S020</t>
        </is>
      </c>
      <c r="D10072" t="inlineStr">
        <is>
          <t>Store_020</t>
        </is>
      </c>
      <c r="E10072" t="inlineStr">
        <is>
          <t>West</t>
        </is>
      </c>
      <c r="F10072" t="inlineStr">
        <is>
          <t>P0093</t>
        </is>
      </c>
      <c r="G10072" t="inlineStr">
        <is>
          <t>Prod_0093</t>
        </is>
      </c>
      <c r="H10072" t="inlineStr">
        <is>
          <t>Electronics</t>
        </is>
      </c>
      <c r="I10072" t="n">
        <v>3</v>
      </c>
      <c r="J10072" t="n">
        <v>208.17</v>
      </c>
      <c r="K10072" t="n">
        <v>0</v>
      </c>
      <c r="L10072">
        <f>I10072*J10072*(1-K10072)</f>
        <v/>
      </c>
      <c r="M10072">
        <f>VLOOKUP(F10072,Products!A:D,4,FALSE)*I10072</f>
        <v/>
      </c>
      <c r="N10072">
        <f>L10072-M10072</f>
        <v/>
      </c>
    </row>
    <row r="10073">
      <c r="A10073" t="inlineStr">
        <is>
          <t>T1010071</t>
        </is>
      </c>
      <c r="B10073" t="inlineStr">
        <is>
          <t>2024-05-06</t>
        </is>
      </c>
      <c r="C10073" t="inlineStr">
        <is>
          <t>S037</t>
        </is>
      </c>
      <c r="D10073" t="inlineStr">
        <is>
          <t>Store_037</t>
        </is>
      </c>
      <c r="E10073" t="inlineStr">
        <is>
          <t>East</t>
        </is>
      </c>
      <c r="F10073" t="inlineStr">
        <is>
          <t>P0136</t>
        </is>
      </c>
      <c r="G10073" t="inlineStr">
        <is>
          <t>Prod_0136</t>
        </is>
      </c>
      <c r="H10073" t="inlineStr">
        <is>
          <t>Beverages</t>
        </is>
      </c>
      <c r="I10073" t="n">
        <v>8</v>
      </c>
      <c r="J10073" t="n">
        <v>160.78</v>
      </c>
      <c r="K10073" t="n">
        <v>0</v>
      </c>
      <c r="L10073">
        <f>I10073*J10073*(1-K10073)</f>
        <v/>
      </c>
      <c r="M10073">
        <f>VLOOKUP(F10073,Products!A:D,4,FALSE)*I10073</f>
        <v/>
      </c>
      <c r="N10073">
        <f>L10073-M10073</f>
        <v/>
      </c>
    </row>
    <row r="10074">
      <c r="A10074" t="inlineStr">
        <is>
          <t>T1010072</t>
        </is>
      </c>
      <c r="B10074" t="inlineStr">
        <is>
          <t>2025-06-01</t>
        </is>
      </c>
      <c r="C10074" t="inlineStr">
        <is>
          <t>S024</t>
        </is>
      </c>
      <c r="D10074" t="inlineStr">
        <is>
          <t>Store_024</t>
        </is>
      </c>
      <c r="E10074" t="inlineStr">
        <is>
          <t>South</t>
        </is>
      </c>
      <c r="F10074" t="inlineStr">
        <is>
          <t>P0158</t>
        </is>
      </c>
      <c r="G10074" t="inlineStr">
        <is>
          <t>Prod_0158</t>
        </is>
      </c>
      <c r="H10074" t="inlineStr">
        <is>
          <t>Beverages</t>
        </is>
      </c>
      <c r="I10074" t="n">
        <v>2</v>
      </c>
      <c r="J10074" t="n">
        <v>274.89</v>
      </c>
      <c r="K10074" t="n">
        <v>0.1</v>
      </c>
      <c r="L10074">
        <f>I10074*J10074*(1-K10074)</f>
        <v/>
      </c>
      <c r="M10074">
        <f>VLOOKUP(F10074,Products!A:D,4,FALSE)*I10074</f>
        <v/>
      </c>
      <c r="N10074">
        <f>L10074-M10074</f>
        <v/>
      </c>
    </row>
    <row r="10075">
      <c r="A10075" t="inlineStr">
        <is>
          <t>T1010073</t>
        </is>
      </c>
      <c r="B10075" t="inlineStr">
        <is>
          <t>2025-06-08</t>
        </is>
      </c>
      <c r="C10075" t="inlineStr">
        <is>
          <t>S016</t>
        </is>
      </c>
      <c r="D10075" t="inlineStr">
        <is>
          <t>Store_016</t>
        </is>
      </c>
      <c r="E10075" t="inlineStr">
        <is>
          <t>West</t>
        </is>
      </c>
      <c r="F10075" t="inlineStr">
        <is>
          <t>P0175</t>
        </is>
      </c>
      <c r="G10075" t="inlineStr">
        <is>
          <t>Prod_0175</t>
        </is>
      </c>
      <c r="H10075" t="inlineStr">
        <is>
          <t>Food</t>
        </is>
      </c>
      <c r="I10075" t="n">
        <v>5</v>
      </c>
      <c r="J10075" t="n">
        <v>1006.59</v>
      </c>
      <c r="K10075" t="n">
        <v>0.1</v>
      </c>
      <c r="L10075">
        <f>I10075*J10075*(1-K10075)</f>
        <v/>
      </c>
      <c r="M10075">
        <f>VLOOKUP(F10075,Products!A:D,4,FALSE)*I10075</f>
        <v/>
      </c>
      <c r="N10075">
        <f>L10075-M10075</f>
        <v/>
      </c>
    </row>
    <row r="10076">
      <c r="A10076" t="inlineStr">
        <is>
          <t>T1010074</t>
        </is>
      </c>
      <c r="B10076" t="inlineStr">
        <is>
          <t>2023-05-02</t>
        </is>
      </c>
      <c r="C10076" t="inlineStr">
        <is>
          <t>S031</t>
        </is>
      </c>
      <c r="D10076" t="inlineStr">
        <is>
          <t>Store_031</t>
        </is>
      </c>
      <c r="E10076" t="inlineStr">
        <is>
          <t>Central</t>
        </is>
      </c>
      <c r="F10076" t="inlineStr">
        <is>
          <t>P0009</t>
        </is>
      </c>
      <c r="G10076" t="inlineStr">
        <is>
          <t>Prod_0009</t>
        </is>
      </c>
      <c r="H10076" t="inlineStr">
        <is>
          <t>Toys</t>
        </is>
      </c>
      <c r="I10076" t="n">
        <v>3</v>
      </c>
      <c r="J10076" t="n">
        <v>625.48</v>
      </c>
      <c r="K10076" t="n">
        <v>0</v>
      </c>
      <c r="L10076">
        <f>I10076*J10076*(1-K10076)</f>
        <v/>
      </c>
      <c r="M10076">
        <f>VLOOKUP(F10076,Products!A:D,4,FALSE)*I10076</f>
        <v/>
      </c>
      <c r="N10076">
        <f>L10076-M10076</f>
        <v/>
      </c>
    </row>
    <row r="10077">
      <c r="A10077" t="inlineStr">
        <is>
          <t>T1010075</t>
        </is>
      </c>
      <c r="B10077" t="inlineStr">
        <is>
          <t>2024-11-15</t>
        </is>
      </c>
      <c r="C10077" t="inlineStr">
        <is>
          <t>S019</t>
        </is>
      </c>
      <c r="D10077" t="inlineStr">
        <is>
          <t>Store_019</t>
        </is>
      </c>
      <c r="E10077" t="inlineStr">
        <is>
          <t>East</t>
        </is>
      </c>
      <c r="F10077" t="inlineStr">
        <is>
          <t>P0157</t>
        </is>
      </c>
      <c r="G10077" t="inlineStr">
        <is>
          <t>Prod_0157</t>
        </is>
      </c>
      <c r="H10077" t="inlineStr">
        <is>
          <t>Toys</t>
        </is>
      </c>
      <c r="I10077" t="n">
        <v>5</v>
      </c>
      <c r="J10077" t="n">
        <v>230.38</v>
      </c>
      <c r="K10077" t="n">
        <v>0.2</v>
      </c>
      <c r="L10077">
        <f>I10077*J10077*(1-K10077)</f>
        <v/>
      </c>
      <c r="M10077">
        <f>VLOOKUP(F10077,Products!A:D,4,FALSE)*I10077</f>
        <v/>
      </c>
      <c r="N10077">
        <f>L10077-M10077</f>
        <v/>
      </c>
    </row>
    <row r="10078">
      <c r="A10078" t="inlineStr">
        <is>
          <t>T1010076</t>
        </is>
      </c>
      <c r="B10078" t="inlineStr">
        <is>
          <t>2023-01-23</t>
        </is>
      </c>
      <c r="C10078" t="inlineStr">
        <is>
          <t>S028</t>
        </is>
      </c>
      <c r="D10078" t="inlineStr">
        <is>
          <t>Store_028</t>
        </is>
      </c>
      <c r="E10078" t="inlineStr">
        <is>
          <t>North</t>
        </is>
      </c>
      <c r="F10078" t="inlineStr">
        <is>
          <t>P0102</t>
        </is>
      </c>
      <c r="G10078" t="inlineStr">
        <is>
          <t>Prod_0102</t>
        </is>
      </c>
      <c r="H10078" t="inlineStr">
        <is>
          <t>Food</t>
        </is>
      </c>
      <c r="I10078" t="n">
        <v>7</v>
      </c>
      <c r="J10078" t="n">
        <v>682.22</v>
      </c>
      <c r="K10078" t="n">
        <v>0</v>
      </c>
      <c r="L10078">
        <f>I10078*J10078*(1-K10078)</f>
        <v/>
      </c>
      <c r="M10078">
        <f>VLOOKUP(F10078,Products!A:D,4,FALSE)*I10078</f>
        <v/>
      </c>
      <c r="N10078">
        <f>L10078-M10078</f>
        <v/>
      </c>
    </row>
    <row r="10079">
      <c r="A10079" t="inlineStr">
        <is>
          <t>T1010077</t>
        </is>
      </c>
      <c r="B10079" t="inlineStr">
        <is>
          <t>2025-05-26</t>
        </is>
      </c>
      <c r="C10079" t="inlineStr">
        <is>
          <t>S017</t>
        </is>
      </c>
      <c r="D10079" t="inlineStr">
        <is>
          <t>Store_017</t>
        </is>
      </c>
      <c r="E10079" t="inlineStr">
        <is>
          <t>South</t>
        </is>
      </c>
      <c r="F10079" t="inlineStr">
        <is>
          <t>P0026</t>
        </is>
      </c>
      <c r="G10079" t="inlineStr">
        <is>
          <t>Prod_0026</t>
        </is>
      </c>
      <c r="H10079" t="inlineStr">
        <is>
          <t>Beverages</t>
        </is>
      </c>
      <c r="I10079" t="n">
        <v>9</v>
      </c>
      <c r="J10079" t="n">
        <v>744.4299999999999</v>
      </c>
      <c r="K10079" t="n">
        <v>0</v>
      </c>
      <c r="L10079">
        <f>I10079*J10079*(1-K10079)</f>
        <v/>
      </c>
      <c r="M10079">
        <f>VLOOKUP(F10079,Products!A:D,4,FALSE)*I10079</f>
        <v/>
      </c>
      <c r="N10079">
        <f>L10079-M10079</f>
        <v/>
      </c>
    </row>
    <row r="10080">
      <c r="A10080" t="inlineStr">
        <is>
          <t>T1010078</t>
        </is>
      </c>
      <c r="B10080" t="inlineStr">
        <is>
          <t>2025-06-16</t>
        </is>
      </c>
      <c r="C10080" t="inlineStr">
        <is>
          <t>S050</t>
        </is>
      </c>
      <c r="D10080" t="inlineStr">
        <is>
          <t>Store_050</t>
        </is>
      </c>
      <c r="E10080" t="inlineStr">
        <is>
          <t>South</t>
        </is>
      </c>
      <c r="F10080" t="inlineStr">
        <is>
          <t>P0076</t>
        </is>
      </c>
      <c r="G10080" t="inlineStr">
        <is>
          <t>Prod_0076</t>
        </is>
      </c>
      <c r="H10080" t="inlineStr">
        <is>
          <t>Clothing</t>
        </is>
      </c>
      <c r="I10080" t="n">
        <v>1</v>
      </c>
      <c r="J10080" t="n">
        <v>326.62</v>
      </c>
      <c r="K10080" t="n">
        <v>0</v>
      </c>
      <c r="L10080">
        <f>I10080*J10080*(1-K10080)</f>
        <v/>
      </c>
      <c r="M10080">
        <f>VLOOKUP(F10080,Products!A:D,4,FALSE)*I10080</f>
        <v/>
      </c>
      <c r="N10080">
        <f>L10080-M10080</f>
        <v/>
      </c>
    </row>
    <row r="10081">
      <c r="A10081" t="inlineStr">
        <is>
          <t>T1010079</t>
        </is>
      </c>
      <c r="B10081" t="inlineStr">
        <is>
          <t>2023-05-28</t>
        </is>
      </c>
      <c r="C10081" t="inlineStr">
        <is>
          <t>S022</t>
        </is>
      </c>
      <c r="D10081" t="inlineStr">
        <is>
          <t>Store_022</t>
        </is>
      </c>
      <c r="E10081" t="inlineStr">
        <is>
          <t>East</t>
        </is>
      </c>
      <c r="F10081" t="inlineStr">
        <is>
          <t>P0188</t>
        </is>
      </c>
      <c r="G10081" t="inlineStr">
        <is>
          <t>Prod_0188</t>
        </is>
      </c>
      <c r="H10081" t="inlineStr">
        <is>
          <t>Food</t>
        </is>
      </c>
      <c r="I10081" t="n">
        <v>7</v>
      </c>
      <c r="J10081" t="n">
        <v>526.63</v>
      </c>
      <c r="K10081" t="n">
        <v>0</v>
      </c>
      <c r="L10081">
        <f>I10081*J10081*(1-K10081)</f>
        <v/>
      </c>
      <c r="M10081">
        <f>VLOOKUP(F10081,Products!A:D,4,FALSE)*I10081</f>
        <v/>
      </c>
      <c r="N10081">
        <f>L10081-M10081</f>
        <v/>
      </c>
    </row>
    <row r="10082">
      <c r="A10082" t="inlineStr">
        <is>
          <t>T1010080</t>
        </is>
      </c>
      <c r="B10082" t="inlineStr">
        <is>
          <t>2024-07-04</t>
        </is>
      </c>
      <c r="C10082" t="inlineStr">
        <is>
          <t>S035</t>
        </is>
      </c>
      <c r="D10082" t="inlineStr">
        <is>
          <t>Store_035</t>
        </is>
      </c>
      <c r="E10082" t="inlineStr">
        <is>
          <t>Central</t>
        </is>
      </c>
      <c r="F10082" t="inlineStr">
        <is>
          <t>P0104</t>
        </is>
      </c>
      <c r="G10082" t="inlineStr">
        <is>
          <t>Prod_0104</t>
        </is>
      </c>
      <c r="H10082" t="inlineStr">
        <is>
          <t>Clothing</t>
        </is>
      </c>
      <c r="I10082" t="n">
        <v>9</v>
      </c>
      <c r="J10082" t="n">
        <v>812.05</v>
      </c>
      <c r="K10082" t="n">
        <v>0.05</v>
      </c>
      <c r="L10082">
        <f>I10082*J10082*(1-K10082)</f>
        <v/>
      </c>
      <c r="M10082">
        <f>VLOOKUP(F10082,Products!A:D,4,FALSE)*I10082</f>
        <v/>
      </c>
      <c r="N10082">
        <f>L10082-M10082</f>
        <v/>
      </c>
    </row>
    <row r="10083">
      <c r="A10083" t="inlineStr">
        <is>
          <t>T1010081</t>
        </is>
      </c>
      <c r="B10083" t="inlineStr">
        <is>
          <t>2023-09-23</t>
        </is>
      </c>
      <c r="C10083" t="inlineStr">
        <is>
          <t>S025</t>
        </is>
      </c>
      <c r="D10083" t="inlineStr">
        <is>
          <t>Store_025</t>
        </is>
      </c>
      <c r="E10083" t="inlineStr">
        <is>
          <t>Central</t>
        </is>
      </c>
      <c r="F10083" t="inlineStr">
        <is>
          <t>P0089</t>
        </is>
      </c>
      <c r="G10083" t="inlineStr">
        <is>
          <t>Prod_0089</t>
        </is>
      </c>
      <c r="H10083" t="inlineStr">
        <is>
          <t>Stationery</t>
        </is>
      </c>
      <c r="I10083" t="n">
        <v>5</v>
      </c>
      <c r="J10083" t="n">
        <v>597.92</v>
      </c>
      <c r="K10083" t="n">
        <v>0</v>
      </c>
      <c r="L10083">
        <f>I10083*J10083*(1-K10083)</f>
        <v/>
      </c>
      <c r="M10083">
        <f>VLOOKUP(F10083,Products!A:D,4,FALSE)*I10083</f>
        <v/>
      </c>
      <c r="N10083">
        <f>L10083-M10083</f>
        <v/>
      </c>
    </row>
    <row r="10084">
      <c r="A10084" t="inlineStr">
        <is>
          <t>T1010082</t>
        </is>
      </c>
      <c r="B10084" t="inlineStr">
        <is>
          <t>2025-04-29</t>
        </is>
      </c>
      <c r="C10084" t="inlineStr">
        <is>
          <t>S011</t>
        </is>
      </c>
      <c r="D10084" t="inlineStr">
        <is>
          <t>Store_011</t>
        </is>
      </c>
      <c r="E10084" t="inlineStr">
        <is>
          <t>South</t>
        </is>
      </c>
      <c r="F10084" t="inlineStr">
        <is>
          <t>P0145</t>
        </is>
      </c>
      <c r="G10084" t="inlineStr">
        <is>
          <t>Prod_0145</t>
        </is>
      </c>
      <c r="H10084" t="inlineStr">
        <is>
          <t>Electronics</t>
        </is>
      </c>
      <c r="I10084" t="n">
        <v>3</v>
      </c>
      <c r="J10084" t="n">
        <v>522.34</v>
      </c>
      <c r="K10084" t="n">
        <v>0</v>
      </c>
      <c r="L10084">
        <f>I10084*J10084*(1-K10084)</f>
        <v/>
      </c>
      <c r="M10084">
        <f>VLOOKUP(F10084,Products!A:D,4,FALSE)*I10084</f>
        <v/>
      </c>
      <c r="N10084">
        <f>L10084-M10084</f>
        <v/>
      </c>
    </row>
    <row r="10085">
      <c r="A10085" t="inlineStr">
        <is>
          <t>T1010083</t>
        </is>
      </c>
      <c r="B10085" t="inlineStr">
        <is>
          <t>2024-05-06</t>
        </is>
      </c>
      <c r="C10085" t="inlineStr">
        <is>
          <t>S005</t>
        </is>
      </c>
      <c r="D10085" t="inlineStr">
        <is>
          <t>Store_005</t>
        </is>
      </c>
      <c r="E10085" t="inlineStr">
        <is>
          <t>Central</t>
        </is>
      </c>
      <c r="F10085" t="inlineStr">
        <is>
          <t>P0044</t>
        </is>
      </c>
      <c r="G10085" t="inlineStr">
        <is>
          <t>Prod_0044</t>
        </is>
      </c>
      <c r="H10085" t="inlineStr">
        <is>
          <t>Food</t>
        </is>
      </c>
      <c r="I10085" t="n">
        <v>9</v>
      </c>
      <c r="J10085" t="n">
        <v>281.15</v>
      </c>
      <c r="K10085" t="n">
        <v>0.15</v>
      </c>
      <c r="L10085">
        <f>I10085*J10085*(1-K10085)</f>
        <v/>
      </c>
      <c r="M10085">
        <f>VLOOKUP(F10085,Products!A:D,4,FALSE)*I10085</f>
        <v/>
      </c>
      <c r="N10085">
        <f>L10085-M10085</f>
        <v/>
      </c>
    </row>
    <row r="10086">
      <c r="A10086" t="inlineStr">
        <is>
          <t>T1010084</t>
        </is>
      </c>
      <c r="B10086" t="inlineStr">
        <is>
          <t>2023-12-28</t>
        </is>
      </c>
      <c r="C10086" t="inlineStr">
        <is>
          <t>S011</t>
        </is>
      </c>
      <c r="D10086" t="inlineStr">
        <is>
          <t>Store_011</t>
        </is>
      </c>
      <c r="E10086" t="inlineStr">
        <is>
          <t>South</t>
        </is>
      </c>
      <c r="F10086" t="inlineStr">
        <is>
          <t>P0147</t>
        </is>
      </c>
      <c r="G10086" t="inlineStr">
        <is>
          <t>Prod_0147</t>
        </is>
      </c>
      <c r="H10086" t="inlineStr">
        <is>
          <t>Stationery</t>
        </is>
      </c>
      <c r="I10086" t="n">
        <v>9</v>
      </c>
      <c r="J10086" t="n">
        <v>402.89</v>
      </c>
      <c r="K10086" t="n">
        <v>0</v>
      </c>
      <c r="L10086">
        <f>I10086*J10086*(1-K10086)</f>
        <v/>
      </c>
      <c r="M10086">
        <f>VLOOKUP(F10086,Products!A:D,4,FALSE)*I10086</f>
        <v/>
      </c>
      <c r="N10086">
        <f>L10086-M10086</f>
        <v/>
      </c>
    </row>
    <row r="10087">
      <c r="A10087" t="inlineStr">
        <is>
          <t>T1010085</t>
        </is>
      </c>
      <c r="B10087" t="inlineStr">
        <is>
          <t>2023-03-19</t>
        </is>
      </c>
      <c r="C10087" t="inlineStr">
        <is>
          <t>S026</t>
        </is>
      </c>
      <c r="D10087" t="inlineStr">
        <is>
          <t>Store_026</t>
        </is>
      </c>
      <c r="E10087" t="inlineStr">
        <is>
          <t>North</t>
        </is>
      </c>
      <c r="F10087" t="inlineStr">
        <is>
          <t>P0007</t>
        </is>
      </c>
      <c r="G10087" t="inlineStr">
        <is>
          <t>Prod_0007</t>
        </is>
      </c>
      <c r="H10087" t="inlineStr">
        <is>
          <t>Food</t>
        </is>
      </c>
      <c r="I10087" t="n">
        <v>1</v>
      </c>
      <c r="J10087" t="n">
        <v>136.38</v>
      </c>
      <c r="K10087" t="n">
        <v>0</v>
      </c>
      <c r="L10087">
        <f>I10087*J10087*(1-K10087)</f>
        <v/>
      </c>
      <c r="M10087">
        <f>VLOOKUP(F10087,Products!A:D,4,FALSE)*I10087</f>
        <v/>
      </c>
      <c r="N10087">
        <f>L10087-M10087</f>
        <v/>
      </c>
    </row>
    <row r="10088">
      <c r="A10088" t="inlineStr">
        <is>
          <t>T1010086</t>
        </is>
      </c>
      <c r="B10088" t="inlineStr">
        <is>
          <t>2024-09-08</t>
        </is>
      </c>
      <c r="C10088" t="inlineStr">
        <is>
          <t>S044</t>
        </is>
      </c>
      <c r="D10088" t="inlineStr">
        <is>
          <t>Store_044</t>
        </is>
      </c>
      <c r="E10088" t="inlineStr">
        <is>
          <t>North</t>
        </is>
      </c>
      <c r="F10088" t="inlineStr">
        <is>
          <t>P0029</t>
        </is>
      </c>
      <c r="G10088" t="inlineStr">
        <is>
          <t>Prod_0029</t>
        </is>
      </c>
      <c r="H10088" t="inlineStr">
        <is>
          <t>Clothing</t>
        </is>
      </c>
      <c r="I10088" t="n">
        <v>7</v>
      </c>
      <c r="J10088" t="n">
        <v>547.55</v>
      </c>
      <c r="K10088" t="n">
        <v>0</v>
      </c>
      <c r="L10088">
        <f>I10088*J10088*(1-K10088)</f>
        <v/>
      </c>
      <c r="M10088">
        <f>VLOOKUP(F10088,Products!A:D,4,FALSE)*I10088</f>
        <v/>
      </c>
      <c r="N10088">
        <f>L10088-M10088</f>
        <v/>
      </c>
    </row>
    <row r="10089">
      <c r="A10089" t="inlineStr">
        <is>
          <t>T1010087</t>
        </is>
      </c>
      <c r="B10089" t="inlineStr">
        <is>
          <t>2023-07-02</t>
        </is>
      </c>
      <c r="C10089" t="inlineStr">
        <is>
          <t>S048</t>
        </is>
      </c>
      <c r="D10089" t="inlineStr">
        <is>
          <t>Store_048</t>
        </is>
      </c>
      <c r="E10089" t="inlineStr">
        <is>
          <t>South</t>
        </is>
      </c>
      <c r="F10089" t="inlineStr">
        <is>
          <t>P0096</t>
        </is>
      </c>
      <c r="G10089" t="inlineStr">
        <is>
          <t>Prod_0096</t>
        </is>
      </c>
      <c r="H10089" t="inlineStr">
        <is>
          <t>Beverages</t>
        </is>
      </c>
      <c r="I10089" t="n">
        <v>6</v>
      </c>
      <c r="J10089" t="n">
        <v>428.5</v>
      </c>
      <c r="K10089" t="n">
        <v>0.1</v>
      </c>
      <c r="L10089">
        <f>I10089*J10089*(1-K10089)</f>
        <v/>
      </c>
      <c r="M10089">
        <f>VLOOKUP(F10089,Products!A:D,4,FALSE)*I10089</f>
        <v/>
      </c>
      <c r="N10089">
        <f>L10089-M10089</f>
        <v/>
      </c>
    </row>
    <row r="10090">
      <c r="A10090" t="inlineStr">
        <is>
          <t>T1010088</t>
        </is>
      </c>
      <c r="B10090" t="inlineStr">
        <is>
          <t>2024-07-30</t>
        </is>
      </c>
      <c r="C10090" t="inlineStr">
        <is>
          <t>S026</t>
        </is>
      </c>
      <c r="D10090" t="inlineStr">
        <is>
          <t>Store_026</t>
        </is>
      </c>
      <c r="E10090" t="inlineStr">
        <is>
          <t>North</t>
        </is>
      </c>
      <c r="F10090" t="inlineStr">
        <is>
          <t>P0199</t>
        </is>
      </c>
      <c r="G10090" t="inlineStr">
        <is>
          <t>Prod_0199</t>
        </is>
      </c>
      <c r="H10090" t="inlineStr">
        <is>
          <t>Beverages</t>
        </is>
      </c>
      <c r="I10090" t="n">
        <v>1</v>
      </c>
      <c r="J10090" t="n">
        <v>125.38</v>
      </c>
      <c r="K10090" t="n">
        <v>0.1</v>
      </c>
      <c r="L10090">
        <f>I10090*J10090*(1-K10090)</f>
        <v/>
      </c>
      <c r="M10090">
        <f>VLOOKUP(F10090,Products!A:D,4,FALSE)*I10090</f>
        <v/>
      </c>
      <c r="N10090">
        <f>L10090-M10090</f>
        <v/>
      </c>
    </row>
    <row r="10091">
      <c r="A10091" t="inlineStr">
        <is>
          <t>T1010089</t>
        </is>
      </c>
      <c r="B10091" t="inlineStr">
        <is>
          <t>2023-07-26</t>
        </is>
      </c>
      <c r="C10091" t="inlineStr">
        <is>
          <t>S024</t>
        </is>
      </c>
      <c r="D10091" t="inlineStr">
        <is>
          <t>Store_024</t>
        </is>
      </c>
      <c r="E10091" t="inlineStr">
        <is>
          <t>South</t>
        </is>
      </c>
      <c r="F10091" t="inlineStr">
        <is>
          <t>P0033</t>
        </is>
      </c>
      <c r="G10091" t="inlineStr">
        <is>
          <t>Prod_0033</t>
        </is>
      </c>
      <c r="H10091" t="inlineStr">
        <is>
          <t>Food</t>
        </is>
      </c>
      <c r="I10091" t="n">
        <v>1</v>
      </c>
      <c r="J10091" t="n">
        <v>371.85</v>
      </c>
      <c r="K10091" t="n">
        <v>0</v>
      </c>
      <c r="L10091">
        <f>I10091*J10091*(1-K10091)</f>
        <v/>
      </c>
      <c r="M10091">
        <f>VLOOKUP(F10091,Products!A:D,4,FALSE)*I10091</f>
        <v/>
      </c>
      <c r="N10091">
        <f>L10091-M10091</f>
        <v/>
      </c>
    </row>
    <row r="10092">
      <c r="A10092" t="inlineStr">
        <is>
          <t>T1010090</t>
        </is>
      </c>
      <c r="B10092" t="inlineStr">
        <is>
          <t>2024-07-20</t>
        </is>
      </c>
      <c r="C10092" t="inlineStr">
        <is>
          <t>S025</t>
        </is>
      </c>
      <c r="D10092" t="inlineStr">
        <is>
          <t>Store_025</t>
        </is>
      </c>
      <c r="E10092" t="inlineStr">
        <is>
          <t>Central</t>
        </is>
      </c>
      <c r="F10092" t="inlineStr">
        <is>
          <t>P0104</t>
        </is>
      </c>
      <c r="G10092" t="inlineStr">
        <is>
          <t>Prod_0104</t>
        </is>
      </c>
      <c r="H10092" t="inlineStr">
        <is>
          <t>Clothing</t>
        </is>
      </c>
      <c r="I10092" t="n">
        <v>7</v>
      </c>
      <c r="J10092" t="n">
        <v>567.6900000000001</v>
      </c>
      <c r="K10092" t="n">
        <v>0.05</v>
      </c>
      <c r="L10092">
        <f>I10092*J10092*(1-K10092)</f>
        <v/>
      </c>
      <c r="M10092">
        <f>VLOOKUP(F10092,Products!A:D,4,FALSE)*I10092</f>
        <v/>
      </c>
      <c r="N10092">
        <f>L10092-M10092</f>
        <v/>
      </c>
    </row>
    <row r="10093">
      <c r="A10093" t="inlineStr">
        <is>
          <t>T1010091</t>
        </is>
      </c>
      <c r="B10093" t="inlineStr">
        <is>
          <t>2023-06-17</t>
        </is>
      </c>
      <c r="C10093" t="inlineStr">
        <is>
          <t>S011</t>
        </is>
      </c>
      <c r="D10093" t="inlineStr">
        <is>
          <t>Store_011</t>
        </is>
      </c>
      <c r="E10093" t="inlineStr">
        <is>
          <t>South</t>
        </is>
      </c>
      <c r="F10093" t="inlineStr">
        <is>
          <t>P0147</t>
        </is>
      </c>
      <c r="G10093" t="inlineStr">
        <is>
          <t>Prod_0147</t>
        </is>
      </c>
      <c r="H10093" t="inlineStr">
        <is>
          <t>Stationery</t>
        </is>
      </c>
      <c r="I10093" t="n">
        <v>1</v>
      </c>
      <c r="J10093" t="n">
        <v>491.13</v>
      </c>
      <c r="K10093" t="n">
        <v>0</v>
      </c>
      <c r="L10093">
        <f>I10093*J10093*(1-K10093)</f>
        <v/>
      </c>
      <c r="M10093">
        <f>VLOOKUP(F10093,Products!A:D,4,FALSE)*I10093</f>
        <v/>
      </c>
      <c r="N10093">
        <f>L10093-M10093</f>
        <v/>
      </c>
    </row>
    <row r="10094">
      <c r="A10094" t="inlineStr">
        <is>
          <t>T1010092</t>
        </is>
      </c>
      <c r="B10094" t="inlineStr">
        <is>
          <t>2024-06-10</t>
        </is>
      </c>
      <c r="C10094" t="inlineStr">
        <is>
          <t>S042</t>
        </is>
      </c>
      <c r="D10094" t="inlineStr">
        <is>
          <t>Store_042</t>
        </is>
      </c>
      <c r="E10094" t="inlineStr">
        <is>
          <t>Central</t>
        </is>
      </c>
      <c r="F10094" t="inlineStr">
        <is>
          <t>P0150</t>
        </is>
      </c>
      <c r="G10094" t="inlineStr">
        <is>
          <t>Prod_0150</t>
        </is>
      </c>
      <c r="H10094" t="inlineStr">
        <is>
          <t>Clothing</t>
        </is>
      </c>
      <c r="I10094" t="n">
        <v>5</v>
      </c>
      <c r="J10094" t="n">
        <v>408</v>
      </c>
      <c r="K10094" t="n">
        <v>0.05</v>
      </c>
      <c r="L10094">
        <f>I10094*J10094*(1-K10094)</f>
        <v/>
      </c>
      <c r="M10094">
        <f>VLOOKUP(F10094,Products!A:D,4,FALSE)*I10094</f>
        <v/>
      </c>
      <c r="N10094">
        <f>L10094-M10094</f>
        <v/>
      </c>
    </row>
    <row r="10095">
      <c r="A10095" t="inlineStr">
        <is>
          <t>T1010093</t>
        </is>
      </c>
      <c r="B10095" t="inlineStr">
        <is>
          <t>2023-04-29</t>
        </is>
      </c>
      <c r="C10095" t="inlineStr">
        <is>
          <t>S027</t>
        </is>
      </c>
      <c r="D10095" t="inlineStr">
        <is>
          <t>Store_027</t>
        </is>
      </c>
      <c r="E10095" t="inlineStr">
        <is>
          <t>South</t>
        </is>
      </c>
      <c r="F10095" t="inlineStr">
        <is>
          <t>P0101</t>
        </is>
      </c>
      <c r="G10095" t="inlineStr">
        <is>
          <t>Prod_0101</t>
        </is>
      </c>
      <c r="H10095" t="inlineStr">
        <is>
          <t>Food</t>
        </is>
      </c>
      <c r="I10095" t="n">
        <v>3</v>
      </c>
      <c r="J10095" t="n">
        <v>78.81</v>
      </c>
      <c r="K10095" t="n">
        <v>0.1</v>
      </c>
      <c r="L10095">
        <f>I10095*J10095*(1-K10095)</f>
        <v/>
      </c>
      <c r="M10095">
        <f>VLOOKUP(F10095,Products!A:D,4,FALSE)*I10095</f>
        <v/>
      </c>
      <c r="N10095">
        <f>L10095-M10095</f>
        <v/>
      </c>
    </row>
    <row r="10096">
      <c r="A10096" t="inlineStr">
        <is>
          <t>T1010094</t>
        </is>
      </c>
      <c r="B10096" t="inlineStr">
        <is>
          <t>2023-04-10</t>
        </is>
      </c>
      <c r="C10096" t="inlineStr">
        <is>
          <t>S025</t>
        </is>
      </c>
      <c r="D10096" t="inlineStr">
        <is>
          <t>Store_025</t>
        </is>
      </c>
      <c r="E10096" t="inlineStr">
        <is>
          <t>Central</t>
        </is>
      </c>
      <c r="F10096" t="inlineStr">
        <is>
          <t>P0182</t>
        </is>
      </c>
      <c r="G10096" t="inlineStr">
        <is>
          <t>Prod_0182</t>
        </is>
      </c>
      <c r="H10096" t="inlineStr">
        <is>
          <t>Electronics</t>
        </is>
      </c>
      <c r="I10096" t="n">
        <v>4</v>
      </c>
      <c r="J10096" t="n">
        <v>744.66</v>
      </c>
      <c r="K10096" t="n">
        <v>0</v>
      </c>
      <c r="L10096">
        <f>I10096*J10096*(1-K10096)</f>
        <v/>
      </c>
      <c r="M10096">
        <f>VLOOKUP(F10096,Products!A:D,4,FALSE)*I10096</f>
        <v/>
      </c>
      <c r="N10096">
        <f>L10096-M10096</f>
        <v/>
      </c>
    </row>
    <row r="10097">
      <c r="A10097" t="inlineStr">
        <is>
          <t>T1010095</t>
        </is>
      </c>
      <c r="B10097" t="inlineStr">
        <is>
          <t>2024-08-31</t>
        </is>
      </c>
      <c r="C10097" t="inlineStr">
        <is>
          <t>S002</t>
        </is>
      </c>
      <c r="D10097" t="inlineStr">
        <is>
          <t>Store_002</t>
        </is>
      </c>
      <c r="E10097" t="inlineStr">
        <is>
          <t>South</t>
        </is>
      </c>
      <c r="F10097" t="inlineStr">
        <is>
          <t>P0119</t>
        </is>
      </c>
      <c r="G10097" t="inlineStr">
        <is>
          <t>Prod_0119</t>
        </is>
      </c>
      <c r="H10097" t="inlineStr">
        <is>
          <t>Electronics</t>
        </is>
      </c>
      <c r="I10097" t="n">
        <v>3</v>
      </c>
      <c r="J10097" t="n">
        <v>286.07</v>
      </c>
      <c r="K10097" t="n">
        <v>0</v>
      </c>
      <c r="L10097">
        <f>I10097*J10097*(1-K10097)</f>
        <v/>
      </c>
      <c r="M10097">
        <f>VLOOKUP(F10097,Products!A:D,4,FALSE)*I10097</f>
        <v/>
      </c>
      <c r="N10097">
        <f>L10097-M10097</f>
        <v/>
      </c>
    </row>
    <row r="10098">
      <c r="A10098" t="inlineStr">
        <is>
          <t>T1010096</t>
        </is>
      </c>
      <c r="B10098" t="inlineStr">
        <is>
          <t>2024-04-15</t>
        </is>
      </c>
      <c r="C10098" t="inlineStr">
        <is>
          <t>S002</t>
        </is>
      </c>
      <c r="D10098" t="inlineStr">
        <is>
          <t>Store_002</t>
        </is>
      </c>
      <c r="E10098" t="inlineStr">
        <is>
          <t>South</t>
        </is>
      </c>
      <c r="F10098" t="inlineStr">
        <is>
          <t>P0133</t>
        </is>
      </c>
      <c r="G10098" t="inlineStr">
        <is>
          <t>Prod_0133</t>
        </is>
      </c>
      <c r="H10098" t="inlineStr">
        <is>
          <t>Stationery</t>
        </is>
      </c>
      <c r="I10098" t="n">
        <v>7</v>
      </c>
      <c r="J10098" t="n">
        <v>478.77</v>
      </c>
      <c r="K10098" t="n">
        <v>0.1</v>
      </c>
      <c r="L10098">
        <f>I10098*J10098*(1-K10098)</f>
        <v/>
      </c>
      <c r="M10098">
        <f>VLOOKUP(F10098,Products!A:D,4,FALSE)*I10098</f>
        <v/>
      </c>
      <c r="N10098">
        <f>L10098-M10098</f>
        <v/>
      </c>
    </row>
    <row r="10099">
      <c r="A10099" t="inlineStr">
        <is>
          <t>T1010097</t>
        </is>
      </c>
      <c r="B10099" t="inlineStr">
        <is>
          <t>2024-09-14</t>
        </is>
      </c>
      <c r="C10099" t="inlineStr">
        <is>
          <t>S038</t>
        </is>
      </c>
      <c r="D10099" t="inlineStr">
        <is>
          <t>Store_038</t>
        </is>
      </c>
      <c r="E10099" t="inlineStr">
        <is>
          <t>East</t>
        </is>
      </c>
      <c r="F10099" t="inlineStr">
        <is>
          <t>P0135</t>
        </is>
      </c>
      <c r="G10099" t="inlineStr">
        <is>
          <t>Prod_0135</t>
        </is>
      </c>
      <c r="H10099" t="inlineStr">
        <is>
          <t>Food</t>
        </is>
      </c>
      <c r="I10099" t="n">
        <v>4</v>
      </c>
      <c r="J10099" t="n">
        <v>94.09999999999999</v>
      </c>
      <c r="K10099" t="n">
        <v>0.05</v>
      </c>
      <c r="L10099">
        <f>I10099*J10099*(1-K10099)</f>
        <v/>
      </c>
      <c r="M10099">
        <f>VLOOKUP(F10099,Products!A:D,4,FALSE)*I10099</f>
        <v/>
      </c>
      <c r="N10099">
        <f>L10099-M10099</f>
        <v/>
      </c>
    </row>
    <row r="10100">
      <c r="A10100" t="inlineStr">
        <is>
          <t>T1010098</t>
        </is>
      </c>
      <c r="B10100" t="inlineStr">
        <is>
          <t>2023-07-21</t>
        </is>
      </c>
      <c r="C10100" t="inlineStr">
        <is>
          <t>S009</t>
        </is>
      </c>
      <c r="D10100" t="inlineStr">
        <is>
          <t>Store_009</t>
        </is>
      </c>
      <c r="E10100" t="inlineStr">
        <is>
          <t>Central</t>
        </is>
      </c>
      <c r="F10100" t="inlineStr">
        <is>
          <t>P0042</t>
        </is>
      </c>
      <c r="G10100" t="inlineStr">
        <is>
          <t>Prod_0042</t>
        </is>
      </c>
      <c r="H10100" t="inlineStr">
        <is>
          <t>Electronics</t>
        </is>
      </c>
      <c r="I10100" t="n">
        <v>8</v>
      </c>
      <c r="J10100" t="n">
        <v>1030.49</v>
      </c>
      <c r="K10100" t="n">
        <v>0</v>
      </c>
      <c r="L10100">
        <f>I10100*J10100*(1-K10100)</f>
        <v/>
      </c>
      <c r="M10100">
        <f>VLOOKUP(F10100,Products!A:D,4,FALSE)*I10100</f>
        <v/>
      </c>
      <c r="N10100">
        <f>L10100-M10100</f>
        <v/>
      </c>
    </row>
    <row r="10101">
      <c r="A10101" t="inlineStr">
        <is>
          <t>T1010099</t>
        </is>
      </c>
      <c r="B10101" t="inlineStr">
        <is>
          <t>2024-03-08</t>
        </is>
      </c>
      <c r="C10101" t="inlineStr">
        <is>
          <t>S029</t>
        </is>
      </c>
      <c r="D10101" t="inlineStr">
        <is>
          <t>Store_029</t>
        </is>
      </c>
      <c r="E10101" t="inlineStr">
        <is>
          <t>South</t>
        </is>
      </c>
      <c r="F10101" t="inlineStr">
        <is>
          <t>P0192</t>
        </is>
      </c>
      <c r="G10101" t="inlineStr">
        <is>
          <t>Prod_0192</t>
        </is>
      </c>
      <c r="H10101" t="inlineStr">
        <is>
          <t>Beverages</t>
        </is>
      </c>
      <c r="I10101" t="n">
        <v>6</v>
      </c>
      <c r="J10101" t="n">
        <v>400.47</v>
      </c>
      <c r="K10101" t="n">
        <v>0.05</v>
      </c>
      <c r="L10101">
        <f>I10101*J10101*(1-K10101)</f>
        <v/>
      </c>
      <c r="M10101">
        <f>VLOOKUP(F10101,Products!A:D,4,FALSE)*I10101</f>
        <v/>
      </c>
      <c r="N10101">
        <f>L10101-M10101</f>
        <v/>
      </c>
    </row>
    <row r="10102">
      <c r="A10102" t="inlineStr">
        <is>
          <t>T1010100</t>
        </is>
      </c>
      <c r="B10102" t="inlineStr">
        <is>
          <t>2025-03-12</t>
        </is>
      </c>
      <c r="C10102" t="inlineStr">
        <is>
          <t>S006</t>
        </is>
      </c>
      <c r="D10102" t="inlineStr">
        <is>
          <t>Store_006</t>
        </is>
      </c>
      <c r="E10102" t="inlineStr">
        <is>
          <t>East</t>
        </is>
      </c>
      <c r="F10102" t="inlineStr">
        <is>
          <t>P0112</t>
        </is>
      </c>
      <c r="G10102" t="inlineStr">
        <is>
          <t>Prod_0112</t>
        </is>
      </c>
      <c r="H10102" t="inlineStr">
        <is>
          <t>Beverages</t>
        </is>
      </c>
      <c r="I10102" t="n">
        <v>4</v>
      </c>
      <c r="J10102" t="n">
        <v>757.9</v>
      </c>
      <c r="K10102" t="n">
        <v>0</v>
      </c>
      <c r="L10102">
        <f>I10102*J10102*(1-K10102)</f>
        <v/>
      </c>
      <c r="M10102">
        <f>VLOOKUP(F10102,Products!A:D,4,FALSE)*I10102</f>
        <v/>
      </c>
      <c r="N10102">
        <f>L10102-M10102</f>
        <v/>
      </c>
    </row>
    <row r="10103">
      <c r="A10103" t="inlineStr">
        <is>
          <t>T1010101</t>
        </is>
      </c>
      <c r="B10103" t="inlineStr">
        <is>
          <t>2025-04-11</t>
        </is>
      </c>
      <c r="C10103" t="inlineStr">
        <is>
          <t>S045</t>
        </is>
      </c>
      <c r="D10103" t="inlineStr">
        <is>
          <t>Store_045</t>
        </is>
      </c>
      <c r="E10103" t="inlineStr">
        <is>
          <t>East</t>
        </is>
      </c>
      <c r="F10103" t="inlineStr">
        <is>
          <t>P0163</t>
        </is>
      </c>
      <c r="G10103" t="inlineStr">
        <is>
          <t>Prod_0163</t>
        </is>
      </c>
      <c r="H10103" t="inlineStr">
        <is>
          <t>Food</t>
        </is>
      </c>
      <c r="I10103" t="n">
        <v>6</v>
      </c>
      <c r="J10103" t="n">
        <v>792.61</v>
      </c>
      <c r="K10103" t="n">
        <v>0</v>
      </c>
      <c r="L10103">
        <f>I10103*J10103*(1-K10103)</f>
        <v/>
      </c>
      <c r="M10103">
        <f>VLOOKUP(F10103,Products!A:D,4,FALSE)*I10103</f>
        <v/>
      </c>
      <c r="N10103">
        <f>L10103-M10103</f>
        <v/>
      </c>
    </row>
    <row r="10104">
      <c r="A10104" t="inlineStr">
        <is>
          <t>T1010102</t>
        </is>
      </c>
      <c r="B10104" t="inlineStr">
        <is>
          <t>2025-08-16</t>
        </is>
      </c>
      <c r="C10104" t="inlineStr">
        <is>
          <t>S016</t>
        </is>
      </c>
      <c r="D10104" t="inlineStr">
        <is>
          <t>Store_016</t>
        </is>
      </c>
      <c r="E10104" t="inlineStr">
        <is>
          <t>West</t>
        </is>
      </c>
      <c r="F10104" t="inlineStr">
        <is>
          <t>P0070</t>
        </is>
      </c>
      <c r="G10104" t="inlineStr">
        <is>
          <t>Prod_0070</t>
        </is>
      </c>
      <c r="H10104" t="inlineStr">
        <is>
          <t>Beverages</t>
        </is>
      </c>
      <c r="I10104" t="n">
        <v>3</v>
      </c>
      <c r="J10104" t="n">
        <v>696.02</v>
      </c>
      <c r="K10104" t="n">
        <v>0</v>
      </c>
      <c r="L10104">
        <f>I10104*J10104*(1-K10104)</f>
        <v/>
      </c>
      <c r="M10104">
        <f>VLOOKUP(F10104,Products!A:D,4,FALSE)*I10104</f>
        <v/>
      </c>
      <c r="N10104">
        <f>L10104-M10104</f>
        <v/>
      </c>
    </row>
    <row r="10105">
      <c r="A10105" t="inlineStr">
        <is>
          <t>T1010103</t>
        </is>
      </c>
      <c r="B10105" t="inlineStr">
        <is>
          <t>2024-10-03</t>
        </is>
      </c>
      <c r="C10105" t="inlineStr">
        <is>
          <t>S049</t>
        </is>
      </c>
      <c r="D10105" t="inlineStr">
        <is>
          <t>Store_049</t>
        </is>
      </c>
      <c r="E10105" t="inlineStr">
        <is>
          <t>North</t>
        </is>
      </c>
      <c r="F10105" t="inlineStr">
        <is>
          <t>P0046</t>
        </is>
      </c>
      <c r="G10105" t="inlineStr">
        <is>
          <t>Prod_0046</t>
        </is>
      </c>
      <c r="H10105" t="inlineStr">
        <is>
          <t>Electronics</t>
        </is>
      </c>
      <c r="I10105" t="n">
        <v>7</v>
      </c>
      <c r="J10105" t="n">
        <v>69.51000000000001</v>
      </c>
      <c r="K10105" t="n">
        <v>0</v>
      </c>
      <c r="L10105">
        <f>I10105*J10105*(1-K10105)</f>
        <v/>
      </c>
      <c r="M10105">
        <f>VLOOKUP(F10105,Products!A:D,4,FALSE)*I10105</f>
        <v/>
      </c>
      <c r="N10105">
        <f>L10105-M10105</f>
        <v/>
      </c>
    </row>
    <row r="10106">
      <c r="A10106" t="inlineStr">
        <is>
          <t>T1010104</t>
        </is>
      </c>
      <c r="B10106" t="inlineStr">
        <is>
          <t>2023-07-25</t>
        </is>
      </c>
      <c r="C10106" t="inlineStr">
        <is>
          <t>S006</t>
        </is>
      </c>
      <c r="D10106" t="inlineStr">
        <is>
          <t>Store_006</t>
        </is>
      </c>
      <c r="E10106" t="inlineStr">
        <is>
          <t>East</t>
        </is>
      </c>
      <c r="F10106" t="inlineStr">
        <is>
          <t>P0139</t>
        </is>
      </c>
      <c r="G10106" t="inlineStr">
        <is>
          <t>Prod_0139</t>
        </is>
      </c>
      <c r="H10106" t="inlineStr">
        <is>
          <t>Clothing</t>
        </is>
      </c>
      <c r="I10106" t="n">
        <v>8</v>
      </c>
      <c r="J10106" t="n">
        <v>582.1900000000001</v>
      </c>
      <c r="K10106" t="n">
        <v>0.05</v>
      </c>
      <c r="L10106">
        <f>I10106*J10106*(1-K10106)</f>
        <v/>
      </c>
      <c r="M10106">
        <f>VLOOKUP(F10106,Products!A:D,4,FALSE)*I10106</f>
        <v/>
      </c>
      <c r="N10106">
        <f>L10106-M10106</f>
        <v/>
      </c>
    </row>
    <row r="10107">
      <c r="A10107" t="inlineStr">
        <is>
          <t>T1010105</t>
        </is>
      </c>
      <c r="B10107" t="inlineStr">
        <is>
          <t>2025-09-12</t>
        </is>
      </c>
      <c r="C10107" t="inlineStr">
        <is>
          <t>S040</t>
        </is>
      </c>
      <c r="D10107" t="inlineStr">
        <is>
          <t>Store_040</t>
        </is>
      </c>
      <c r="E10107" t="inlineStr">
        <is>
          <t>Central</t>
        </is>
      </c>
      <c r="F10107" t="inlineStr">
        <is>
          <t>P0065</t>
        </is>
      </c>
      <c r="G10107" t="inlineStr">
        <is>
          <t>Prod_0065</t>
        </is>
      </c>
      <c r="H10107" t="inlineStr">
        <is>
          <t>Beverages</t>
        </is>
      </c>
      <c r="I10107" t="n">
        <v>2</v>
      </c>
      <c r="J10107" t="n">
        <v>218.89</v>
      </c>
      <c r="K10107" t="n">
        <v>0</v>
      </c>
      <c r="L10107">
        <f>I10107*J10107*(1-K10107)</f>
        <v/>
      </c>
      <c r="M10107">
        <f>VLOOKUP(F10107,Products!A:D,4,FALSE)*I10107</f>
        <v/>
      </c>
      <c r="N10107">
        <f>L10107-M10107</f>
        <v/>
      </c>
    </row>
    <row r="10108">
      <c r="A10108" t="inlineStr">
        <is>
          <t>T1010106</t>
        </is>
      </c>
      <c r="B10108" t="inlineStr">
        <is>
          <t>2023-01-04</t>
        </is>
      </c>
      <c r="C10108" t="inlineStr">
        <is>
          <t>S025</t>
        </is>
      </c>
      <c r="D10108" t="inlineStr">
        <is>
          <t>Store_025</t>
        </is>
      </c>
      <c r="E10108" t="inlineStr">
        <is>
          <t>Central</t>
        </is>
      </c>
      <c r="F10108" t="inlineStr">
        <is>
          <t>P0048</t>
        </is>
      </c>
      <c r="G10108" t="inlineStr">
        <is>
          <t>Prod_0048</t>
        </is>
      </c>
      <c r="H10108" t="inlineStr">
        <is>
          <t>Toys</t>
        </is>
      </c>
      <c r="I10108" t="n">
        <v>9</v>
      </c>
      <c r="J10108" t="n">
        <v>304.79</v>
      </c>
      <c r="K10108" t="n">
        <v>0</v>
      </c>
      <c r="L10108">
        <f>I10108*J10108*(1-K10108)</f>
        <v/>
      </c>
      <c r="M10108">
        <f>VLOOKUP(F10108,Products!A:D,4,FALSE)*I10108</f>
        <v/>
      </c>
      <c r="N10108">
        <f>L10108-M10108</f>
        <v/>
      </c>
    </row>
    <row r="10109">
      <c r="A10109" t="inlineStr">
        <is>
          <t>T1010107</t>
        </is>
      </c>
      <c r="B10109" t="inlineStr">
        <is>
          <t>2023-11-12</t>
        </is>
      </c>
      <c r="C10109" t="inlineStr">
        <is>
          <t>S027</t>
        </is>
      </c>
      <c r="D10109" t="inlineStr">
        <is>
          <t>Store_027</t>
        </is>
      </c>
      <c r="E10109" t="inlineStr">
        <is>
          <t>South</t>
        </is>
      </c>
      <c r="F10109" t="inlineStr">
        <is>
          <t>P0130</t>
        </is>
      </c>
      <c r="G10109" t="inlineStr">
        <is>
          <t>Prod_0130</t>
        </is>
      </c>
      <c r="H10109" t="inlineStr">
        <is>
          <t>Electronics</t>
        </is>
      </c>
      <c r="I10109" t="n">
        <v>5</v>
      </c>
      <c r="J10109" t="n">
        <v>682.67</v>
      </c>
      <c r="K10109" t="n">
        <v>0</v>
      </c>
      <c r="L10109">
        <f>I10109*J10109*(1-K10109)</f>
        <v/>
      </c>
      <c r="M10109">
        <f>VLOOKUP(F10109,Products!A:D,4,FALSE)*I10109</f>
        <v/>
      </c>
      <c r="N10109">
        <f>L10109-M10109</f>
        <v/>
      </c>
    </row>
    <row r="10110">
      <c r="A10110" t="inlineStr">
        <is>
          <t>T1010108</t>
        </is>
      </c>
      <c r="B10110" t="inlineStr">
        <is>
          <t>2023-01-19</t>
        </is>
      </c>
      <c r="C10110" t="inlineStr">
        <is>
          <t>S012</t>
        </is>
      </c>
      <c r="D10110" t="inlineStr">
        <is>
          <t>Store_012</t>
        </is>
      </c>
      <c r="E10110" t="inlineStr">
        <is>
          <t>South</t>
        </is>
      </c>
      <c r="F10110" t="inlineStr">
        <is>
          <t>P0115</t>
        </is>
      </c>
      <c r="G10110" t="inlineStr">
        <is>
          <t>Prod_0115</t>
        </is>
      </c>
      <c r="H10110" t="inlineStr">
        <is>
          <t>Clothing</t>
        </is>
      </c>
      <c r="I10110" t="n">
        <v>8</v>
      </c>
      <c r="J10110" t="n">
        <v>823.89</v>
      </c>
      <c r="K10110" t="n">
        <v>0</v>
      </c>
      <c r="L10110">
        <f>I10110*J10110*(1-K10110)</f>
        <v/>
      </c>
      <c r="M10110">
        <f>VLOOKUP(F10110,Products!A:D,4,FALSE)*I10110</f>
        <v/>
      </c>
      <c r="N10110">
        <f>L10110-M10110</f>
        <v/>
      </c>
    </row>
    <row r="10111">
      <c r="A10111" t="inlineStr">
        <is>
          <t>T1010109</t>
        </is>
      </c>
      <c r="B10111" t="inlineStr">
        <is>
          <t>2023-04-19</t>
        </is>
      </c>
      <c r="C10111" t="inlineStr">
        <is>
          <t>S023</t>
        </is>
      </c>
      <c r="D10111" t="inlineStr">
        <is>
          <t>Store_023</t>
        </is>
      </c>
      <c r="E10111" t="inlineStr">
        <is>
          <t>South</t>
        </is>
      </c>
      <c r="F10111" t="inlineStr">
        <is>
          <t>P0058</t>
        </is>
      </c>
      <c r="G10111" t="inlineStr">
        <is>
          <t>Prod_0058</t>
        </is>
      </c>
      <c r="H10111" t="inlineStr">
        <is>
          <t>Stationery</t>
        </is>
      </c>
      <c r="I10111" t="n">
        <v>5</v>
      </c>
      <c r="J10111" t="n">
        <v>411.81</v>
      </c>
      <c r="K10111" t="n">
        <v>0</v>
      </c>
      <c r="L10111">
        <f>I10111*J10111*(1-K10111)</f>
        <v/>
      </c>
      <c r="M10111">
        <f>VLOOKUP(F10111,Products!A:D,4,FALSE)*I10111</f>
        <v/>
      </c>
      <c r="N10111">
        <f>L10111-M10111</f>
        <v/>
      </c>
    </row>
    <row r="10112">
      <c r="A10112" t="inlineStr">
        <is>
          <t>T1010110</t>
        </is>
      </c>
      <c r="B10112" t="inlineStr">
        <is>
          <t>2023-12-16</t>
        </is>
      </c>
      <c r="C10112" t="inlineStr">
        <is>
          <t>S039</t>
        </is>
      </c>
      <c r="D10112" t="inlineStr">
        <is>
          <t>Store_039</t>
        </is>
      </c>
      <c r="E10112" t="inlineStr">
        <is>
          <t>North</t>
        </is>
      </c>
      <c r="F10112" t="inlineStr">
        <is>
          <t>P0149</t>
        </is>
      </c>
      <c r="G10112" t="inlineStr">
        <is>
          <t>Prod_0149</t>
        </is>
      </c>
      <c r="H10112" t="inlineStr">
        <is>
          <t>Toys</t>
        </is>
      </c>
      <c r="I10112" t="n">
        <v>5</v>
      </c>
      <c r="J10112" t="n">
        <v>65.28</v>
      </c>
      <c r="K10112" t="n">
        <v>0.1</v>
      </c>
      <c r="L10112">
        <f>I10112*J10112*(1-K10112)</f>
        <v/>
      </c>
      <c r="M10112">
        <f>VLOOKUP(F10112,Products!A:D,4,FALSE)*I10112</f>
        <v/>
      </c>
      <c r="N10112">
        <f>L10112-M10112</f>
        <v/>
      </c>
    </row>
    <row r="10113">
      <c r="A10113" t="inlineStr">
        <is>
          <t>T1010111</t>
        </is>
      </c>
      <c r="B10113" t="inlineStr">
        <is>
          <t>2023-05-10</t>
        </is>
      </c>
      <c r="C10113" t="inlineStr">
        <is>
          <t>S044</t>
        </is>
      </c>
      <c r="D10113" t="inlineStr">
        <is>
          <t>Store_044</t>
        </is>
      </c>
      <c r="E10113" t="inlineStr">
        <is>
          <t>North</t>
        </is>
      </c>
      <c r="F10113" t="inlineStr">
        <is>
          <t>P0016</t>
        </is>
      </c>
      <c r="G10113" t="inlineStr">
        <is>
          <t>Prod_0016</t>
        </is>
      </c>
      <c r="H10113" t="inlineStr">
        <is>
          <t>Food</t>
        </is>
      </c>
      <c r="I10113" t="n">
        <v>9</v>
      </c>
      <c r="J10113" t="n">
        <v>892.54</v>
      </c>
      <c r="K10113" t="n">
        <v>0</v>
      </c>
      <c r="L10113">
        <f>I10113*J10113*(1-K10113)</f>
        <v/>
      </c>
      <c r="M10113">
        <f>VLOOKUP(F10113,Products!A:D,4,FALSE)*I10113</f>
        <v/>
      </c>
      <c r="N10113">
        <f>L10113-M10113</f>
        <v/>
      </c>
    </row>
    <row r="10114">
      <c r="A10114" t="inlineStr">
        <is>
          <t>T1010112</t>
        </is>
      </c>
      <c r="B10114" t="inlineStr">
        <is>
          <t>2024-07-11</t>
        </is>
      </c>
      <c r="C10114" t="inlineStr">
        <is>
          <t>S022</t>
        </is>
      </c>
      <c r="D10114" t="inlineStr">
        <is>
          <t>Store_022</t>
        </is>
      </c>
      <c r="E10114" t="inlineStr">
        <is>
          <t>East</t>
        </is>
      </c>
      <c r="F10114" t="inlineStr">
        <is>
          <t>P0108</t>
        </is>
      </c>
      <c r="G10114" t="inlineStr">
        <is>
          <t>Prod_0108</t>
        </is>
      </c>
      <c r="H10114" t="inlineStr">
        <is>
          <t>Stationery</t>
        </is>
      </c>
      <c r="I10114" t="n">
        <v>9</v>
      </c>
      <c r="J10114" t="n">
        <v>675.8</v>
      </c>
      <c r="K10114" t="n">
        <v>0</v>
      </c>
      <c r="L10114">
        <f>I10114*J10114*(1-K10114)</f>
        <v/>
      </c>
      <c r="M10114">
        <f>VLOOKUP(F10114,Products!A:D,4,FALSE)*I10114</f>
        <v/>
      </c>
      <c r="N10114">
        <f>L10114-M10114</f>
        <v/>
      </c>
    </row>
    <row r="10115">
      <c r="A10115" t="inlineStr">
        <is>
          <t>T1010113</t>
        </is>
      </c>
      <c r="B10115" t="inlineStr">
        <is>
          <t>2024-10-15</t>
        </is>
      </c>
      <c r="C10115" t="inlineStr">
        <is>
          <t>S036</t>
        </is>
      </c>
      <c r="D10115" t="inlineStr">
        <is>
          <t>Store_036</t>
        </is>
      </c>
      <c r="E10115" t="inlineStr">
        <is>
          <t>Central</t>
        </is>
      </c>
      <c r="F10115" t="inlineStr">
        <is>
          <t>P0122</t>
        </is>
      </c>
      <c r="G10115" t="inlineStr">
        <is>
          <t>Prod_0122</t>
        </is>
      </c>
      <c r="H10115" t="inlineStr">
        <is>
          <t>Beverages</t>
        </is>
      </c>
      <c r="I10115" t="n">
        <v>1</v>
      </c>
      <c r="J10115" t="n">
        <v>775.26</v>
      </c>
      <c r="K10115" t="n">
        <v>0.1</v>
      </c>
      <c r="L10115">
        <f>I10115*J10115*(1-K10115)</f>
        <v/>
      </c>
      <c r="M10115">
        <f>VLOOKUP(F10115,Products!A:D,4,FALSE)*I10115</f>
        <v/>
      </c>
      <c r="N10115">
        <f>L10115-M10115</f>
        <v/>
      </c>
    </row>
    <row r="10116">
      <c r="A10116" t="inlineStr">
        <is>
          <t>T1010114</t>
        </is>
      </c>
      <c r="B10116" t="inlineStr">
        <is>
          <t>2023-03-01</t>
        </is>
      </c>
      <c r="C10116" t="inlineStr">
        <is>
          <t>S026</t>
        </is>
      </c>
      <c r="D10116" t="inlineStr">
        <is>
          <t>Store_026</t>
        </is>
      </c>
      <c r="E10116" t="inlineStr">
        <is>
          <t>North</t>
        </is>
      </c>
      <c r="F10116" t="inlineStr">
        <is>
          <t>P0173</t>
        </is>
      </c>
      <c r="G10116" t="inlineStr">
        <is>
          <t>Prod_0173</t>
        </is>
      </c>
      <c r="H10116" t="inlineStr">
        <is>
          <t>Toys</t>
        </is>
      </c>
      <c r="I10116" t="n">
        <v>2</v>
      </c>
      <c r="J10116" t="n">
        <v>716.64</v>
      </c>
      <c r="K10116" t="n">
        <v>0</v>
      </c>
      <c r="L10116">
        <f>I10116*J10116*(1-K10116)</f>
        <v/>
      </c>
      <c r="M10116">
        <f>VLOOKUP(F10116,Products!A:D,4,FALSE)*I10116</f>
        <v/>
      </c>
      <c r="N10116">
        <f>L10116-M10116</f>
        <v/>
      </c>
    </row>
    <row r="10117">
      <c r="A10117" t="inlineStr">
        <is>
          <t>T1010115</t>
        </is>
      </c>
      <c r="B10117" t="inlineStr">
        <is>
          <t>2023-01-13</t>
        </is>
      </c>
      <c r="C10117" t="inlineStr">
        <is>
          <t>S033</t>
        </is>
      </c>
      <c r="D10117" t="inlineStr">
        <is>
          <t>Store_033</t>
        </is>
      </c>
      <c r="E10117" t="inlineStr">
        <is>
          <t>North</t>
        </is>
      </c>
      <c r="F10117" t="inlineStr">
        <is>
          <t>P0133</t>
        </is>
      </c>
      <c r="G10117" t="inlineStr">
        <is>
          <t>Prod_0133</t>
        </is>
      </c>
      <c r="H10117" t="inlineStr">
        <is>
          <t>Stationery</t>
        </is>
      </c>
      <c r="I10117" t="n">
        <v>2</v>
      </c>
      <c r="J10117" t="n">
        <v>464.9</v>
      </c>
      <c r="K10117" t="n">
        <v>0</v>
      </c>
      <c r="L10117">
        <f>I10117*J10117*(1-K10117)</f>
        <v/>
      </c>
      <c r="M10117">
        <f>VLOOKUP(F10117,Products!A:D,4,FALSE)*I10117</f>
        <v/>
      </c>
      <c r="N10117">
        <f>L10117-M10117</f>
        <v/>
      </c>
    </row>
    <row r="10118">
      <c r="A10118" t="inlineStr">
        <is>
          <t>T1010116</t>
        </is>
      </c>
      <c r="B10118" t="inlineStr">
        <is>
          <t>2025-06-30</t>
        </is>
      </c>
      <c r="C10118" t="inlineStr">
        <is>
          <t>S028</t>
        </is>
      </c>
      <c r="D10118" t="inlineStr">
        <is>
          <t>Store_028</t>
        </is>
      </c>
      <c r="E10118" t="inlineStr">
        <is>
          <t>North</t>
        </is>
      </c>
      <c r="F10118" t="inlineStr">
        <is>
          <t>P0105</t>
        </is>
      </c>
      <c r="G10118" t="inlineStr">
        <is>
          <t>Prod_0105</t>
        </is>
      </c>
      <c r="H10118" t="inlineStr">
        <is>
          <t>Electronics</t>
        </is>
      </c>
      <c r="I10118" t="n">
        <v>8</v>
      </c>
      <c r="J10118" t="n">
        <v>521.13</v>
      </c>
      <c r="K10118" t="n">
        <v>0.2</v>
      </c>
      <c r="L10118">
        <f>I10118*J10118*(1-K10118)</f>
        <v/>
      </c>
      <c r="M10118">
        <f>VLOOKUP(F10118,Products!A:D,4,FALSE)*I10118</f>
        <v/>
      </c>
      <c r="N10118">
        <f>L10118-M10118</f>
        <v/>
      </c>
    </row>
    <row r="10119">
      <c r="A10119" t="inlineStr">
        <is>
          <t>T1010117</t>
        </is>
      </c>
      <c r="B10119" t="inlineStr">
        <is>
          <t>2024-12-26</t>
        </is>
      </c>
      <c r="C10119" t="inlineStr">
        <is>
          <t>S024</t>
        </is>
      </c>
      <c r="D10119" t="inlineStr">
        <is>
          <t>Store_024</t>
        </is>
      </c>
      <c r="E10119" t="inlineStr">
        <is>
          <t>South</t>
        </is>
      </c>
      <c r="F10119" t="inlineStr">
        <is>
          <t>P0087</t>
        </is>
      </c>
      <c r="G10119" t="inlineStr">
        <is>
          <t>Prod_0087</t>
        </is>
      </c>
      <c r="H10119" t="inlineStr">
        <is>
          <t>Clothing</t>
        </is>
      </c>
      <c r="I10119" t="n">
        <v>8</v>
      </c>
      <c r="J10119" t="n">
        <v>398.44</v>
      </c>
      <c r="K10119" t="n">
        <v>0.15</v>
      </c>
      <c r="L10119">
        <f>I10119*J10119*(1-K10119)</f>
        <v/>
      </c>
      <c r="M10119">
        <f>VLOOKUP(F10119,Products!A:D,4,FALSE)*I10119</f>
        <v/>
      </c>
      <c r="N10119">
        <f>L10119-M10119</f>
        <v/>
      </c>
    </row>
    <row r="10120">
      <c r="A10120" t="inlineStr">
        <is>
          <t>T1010118</t>
        </is>
      </c>
      <c r="B10120" t="inlineStr">
        <is>
          <t>2023-04-16</t>
        </is>
      </c>
      <c r="C10120" t="inlineStr">
        <is>
          <t>S005</t>
        </is>
      </c>
      <c r="D10120" t="inlineStr">
        <is>
          <t>Store_005</t>
        </is>
      </c>
      <c r="E10120" t="inlineStr">
        <is>
          <t>Central</t>
        </is>
      </c>
      <c r="F10120" t="inlineStr">
        <is>
          <t>P0011</t>
        </is>
      </c>
      <c r="G10120" t="inlineStr">
        <is>
          <t>Prod_0011</t>
        </is>
      </c>
      <c r="H10120" t="inlineStr">
        <is>
          <t>Household</t>
        </is>
      </c>
      <c r="I10120" t="n">
        <v>8</v>
      </c>
      <c r="J10120" t="n">
        <v>371.63</v>
      </c>
      <c r="K10120" t="n">
        <v>0.1</v>
      </c>
      <c r="L10120">
        <f>I10120*J10120*(1-K10120)</f>
        <v/>
      </c>
      <c r="M10120">
        <f>VLOOKUP(F10120,Products!A:D,4,FALSE)*I10120</f>
        <v/>
      </c>
      <c r="N10120">
        <f>L10120-M10120</f>
        <v/>
      </c>
    </row>
    <row r="10121">
      <c r="A10121" t="inlineStr">
        <is>
          <t>T1010119</t>
        </is>
      </c>
      <c r="B10121" t="inlineStr">
        <is>
          <t>2023-06-01</t>
        </is>
      </c>
      <c r="C10121" t="inlineStr">
        <is>
          <t>S040</t>
        </is>
      </c>
      <c r="D10121" t="inlineStr">
        <is>
          <t>Store_040</t>
        </is>
      </c>
      <c r="E10121" t="inlineStr">
        <is>
          <t>Central</t>
        </is>
      </c>
      <c r="F10121" t="inlineStr">
        <is>
          <t>P0197</t>
        </is>
      </c>
      <c r="G10121" t="inlineStr">
        <is>
          <t>Prod_0197</t>
        </is>
      </c>
      <c r="H10121" t="inlineStr">
        <is>
          <t>Food</t>
        </is>
      </c>
      <c r="I10121" t="n">
        <v>6</v>
      </c>
      <c r="J10121" t="n">
        <v>227.04</v>
      </c>
      <c r="K10121" t="n">
        <v>0</v>
      </c>
      <c r="L10121">
        <f>I10121*J10121*(1-K10121)</f>
        <v/>
      </c>
      <c r="M10121">
        <f>VLOOKUP(F10121,Products!A:D,4,FALSE)*I10121</f>
        <v/>
      </c>
      <c r="N10121">
        <f>L10121-M10121</f>
        <v/>
      </c>
    </row>
    <row r="10122">
      <c r="A10122" t="inlineStr">
        <is>
          <t>T1010120</t>
        </is>
      </c>
      <c r="B10122" t="inlineStr">
        <is>
          <t>2024-08-28</t>
        </is>
      </c>
      <c r="C10122" t="inlineStr">
        <is>
          <t>S023</t>
        </is>
      </c>
      <c r="D10122" t="inlineStr">
        <is>
          <t>Store_023</t>
        </is>
      </c>
      <c r="E10122" t="inlineStr">
        <is>
          <t>South</t>
        </is>
      </c>
      <c r="F10122" t="inlineStr">
        <is>
          <t>P0023</t>
        </is>
      </c>
      <c r="G10122" t="inlineStr">
        <is>
          <t>Prod_0023</t>
        </is>
      </c>
      <c r="H10122" t="inlineStr">
        <is>
          <t>Stationery</t>
        </is>
      </c>
      <c r="I10122" t="n">
        <v>8</v>
      </c>
      <c r="J10122" t="n">
        <v>171.08</v>
      </c>
      <c r="K10122" t="n">
        <v>0</v>
      </c>
      <c r="L10122">
        <f>I10122*J10122*(1-K10122)</f>
        <v/>
      </c>
      <c r="M10122">
        <f>VLOOKUP(F10122,Products!A:D,4,FALSE)*I10122</f>
        <v/>
      </c>
      <c r="N10122">
        <f>L10122-M10122</f>
        <v/>
      </c>
    </row>
    <row r="10123">
      <c r="A10123" t="inlineStr">
        <is>
          <t>T1010121</t>
        </is>
      </c>
      <c r="B10123" t="inlineStr">
        <is>
          <t>2025-03-11</t>
        </is>
      </c>
      <c r="C10123" t="inlineStr">
        <is>
          <t>S022</t>
        </is>
      </c>
      <c r="D10123" t="inlineStr">
        <is>
          <t>Store_022</t>
        </is>
      </c>
      <c r="E10123" t="inlineStr">
        <is>
          <t>East</t>
        </is>
      </c>
      <c r="F10123" t="inlineStr">
        <is>
          <t>P0079</t>
        </is>
      </c>
      <c r="G10123" t="inlineStr">
        <is>
          <t>Prod_0079</t>
        </is>
      </c>
      <c r="H10123" t="inlineStr">
        <is>
          <t>Food</t>
        </is>
      </c>
      <c r="I10123" t="n">
        <v>7</v>
      </c>
      <c r="J10123" t="n">
        <v>629.98</v>
      </c>
      <c r="K10123" t="n">
        <v>0</v>
      </c>
      <c r="L10123">
        <f>I10123*J10123*(1-K10123)</f>
        <v/>
      </c>
      <c r="M10123">
        <f>VLOOKUP(F10123,Products!A:D,4,FALSE)*I10123</f>
        <v/>
      </c>
      <c r="N10123">
        <f>L10123-M10123</f>
        <v/>
      </c>
    </row>
    <row r="10124">
      <c r="A10124" t="inlineStr">
        <is>
          <t>T1010122</t>
        </is>
      </c>
      <c r="B10124" t="inlineStr">
        <is>
          <t>2024-07-10</t>
        </is>
      </c>
      <c r="C10124" t="inlineStr">
        <is>
          <t>S018</t>
        </is>
      </c>
      <c r="D10124" t="inlineStr">
        <is>
          <t>Store_018</t>
        </is>
      </c>
      <c r="E10124" t="inlineStr">
        <is>
          <t>South</t>
        </is>
      </c>
      <c r="F10124" t="inlineStr">
        <is>
          <t>P0084</t>
        </is>
      </c>
      <c r="G10124" t="inlineStr">
        <is>
          <t>Prod_0084</t>
        </is>
      </c>
      <c r="H10124" t="inlineStr">
        <is>
          <t>Beverages</t>
        </is>
      </c>
      <c r="I10124" t="n">
        <v>1</v>
      </c>
      <c r="J10124" t="n">
        <v>707.65</v>
      </c>
      <c r="K10124" t="n">
        <v>0</v>
      </c>
      <c r="L10124">
        <f>I10124*J10124*(1-K10124)</f>
        <v/>
      </c>
      <c r="M10124">
        <f>VLOOKUP(F10124,Products!A:D,4,FALSE)*I10124</f>
        <v/>
      </c>
      <c r="N10124">
        <f>L10124-M10124</f>
        <v/>
      </c>
    </row>
    <row r="10125">
      <c r="A10125" t="inlineStr">
        <is>
          <t>T1010123</t>
        </is>
      </c>
      <c r="B10125" t="inlineStr">
        <is>
          <t>2024-08-30</t>
        </is>
      </c>
      <c r="C10125" t="inlineStr">
        <is>
          <t>S042</t>
        </is>
      </c>
      <c r="D10125" t="inlineStr">
        <is>
          <t>Store_042</t>
        </is>
      </c>
      <c r="E10125" t="inlineStr">
        <is>
          <t>Central</t>
        </is>
      </c>
      <c r="F10125" t="inlineStr">
        <is>
          <t>P0117</t>
        </is>
      </c>
      <c r="G10125" t="inlineStr">
        <is>
          <t>Prod_0117</t>
        </is>
      </c>
      <c r="H10125" t="inlineStr">
        <is>
          <t>Electronics</t>
        </is>
      </c>
      <c r="I10125" t="n">
        <v>8</v>
      </c>
      <c r="J10125" t="n">
        <v>498.1</v>
      </c>
      <c r="K10125" t="n">
        <v>0.1</v>
      </c>
      <c r="L10125">
        <f>I10125*J10125*(1-K10125)</f>
        <v/>
      </c>
      <c r="M10125">
        <f>VLOOKUP(F10125,Products!A:D,4,FALSE)*I10125</f>
        <v/>
      </c>
      <c r="N10125">
        <f>L10125-M10125</f>
        <v/>
      </c>
    </row>
    <row r="10126">
      <c r="A10126" t="inlineStr">
        <is>
          <t>T1010124</t>
        </is>
      </c>
      <c r="B10126" t="inlineStr">
        <is>
          <t>2024-03-28</t>
        </is>
      </c>
      <c r="C10126" t="inlineStr">
        <is>
          <t>S032</t>
        </is>
      </c>
      <c r="D10126" t="inlineStr">
        <is>
          <t>Store_032</t>
        </is>
      </c>
      <c r="E10126" t="inlineStr">
        <is>
          <t>Central</t>
        </is>
      </c>
      <c r="F10126" t="inlineStr">
        <is>
          <t>P0154</t>
        </is>
      </c>
      <c r="G10126" t="inlineStr">
        <is>
          <t>Prod_0154</t>
        </is>
      </c>
      <c r="H10126" t="inlineStr">
        <is>
          <t>Toys</t>
        </is>
      </c>
      <c r="I10126" t="n">
        <v>4</v>
      </c>
      <c r="J10126" t="n">
        <v>283.48</v>
      </c>
      <c r="K10126" t="n">
        <v>0.15</v>
      </c>
      <c r="L10126">
        <f>I10126*J10126*(1-K10126)</f>
        <v/>
      </c>
      <c r="M10126">
        <f>VLOOKUP(F10126,Products!A:D,4,FALSE)*I10126</f>
        <v/>
      </c>
      <c r="N10126">
        <f>L10126-M10126</f>
        <v/>
      </c>
    </row>
    <row r="10127">
      <c r="A10127" t="inlineStr">
        <is>
          <t>T1010125</t>
        </is>
      </c>
      <c r="B10127" t="inlineStr">
        <is>
          <t>2024-07-07</t>
        </is>
      </c>
      <c r="C10127" t="inlineStr">
        <is>
          <t>S033</t>
        </is>
      </c>
      <c r="D10127" t="inlineStr">
        <is>
          <t>Store_033</t>
        </is>
      </c>
      <c r="E10127" t="inlineStr">
        <is>
          <t>North</t>
        </is>
      </c>
      <c r="F10127" t="inlineStr">
        <is>
          <t>P0105</t>
        </is>
      </c>
      <c r="G10127" t="inlineStr">
        <is>
          <t>Prod_0105</t>
        </is>
      </c>
      <c r="H10127" t="inlineStr">
        <is>
          <t>Electronics</t>
        </is>
      </c>
      <c r="I10127" t="n">
        <v>5</v>
      </c>
      <c r="J10127" t="n">
        <v>547.84</v>
      </c>
      <c r="K10127" t="n">
        <v>0</v>
      </c>
      <c r="L10127">
        <f>I10127*J10127*(1-K10127)</f>
        <v/>
      </c>
      <c r="M10127">
        <f>VLOOKUP(F10127,Products!A:D,4,FALSE)*I10127</f>
        <v/>
      </c>
      <c r="N10127">
        <f>L10127-M10127</f>
        <v/>
      </c>
    </row>
    <row r="10128">
      <c r="A10128" t="inlineStr">
        <is>
          <t>T1010126</t>
        </is>
      </c>
      <c r="B10128" t="inlineStr">
        <is>
          <t>2025-06-10</t>
        </is>
      </c>
      <c r="C10128" t="inlineStr">
        <is>
          <t>S013</t>
        </is>
      </c>
      <c r="D10128" t="inlineStr">
        <is>
          <t>Store_013</t>
        </is>
      </c>
      <c r="E10128" t="inlineStr">
        <is>
          <t>North</t>
        </is>
      </c>
      <c r="F10128" t="inlineStr">
        <is>
          <t>P0185</t>
        </is>
      </c>
      <c r="G10128" t="inlineStr">
        <is>
          <t>Prod_0185</t>
        </is>
      </c>
      <c r="H10128" t="inlineStr">
        <is>
          <t>Food</t>
        </is>
      </c>
      <c r="I10128" t="n">
        <v>7</v>
      </c>
      <c r="J10128" t="n">
        <v>450.33</v>
      </c>
      <c r="K10128" t="n">
        <v>0</v>
      </c>
      <c r="L10128">
        <f>I10128*J10128*(1-K10128)</f>
        <v/>
      </c>
      <c r="M10128">
        <f>VLOOKUP(F10128,Products!A:D,4,FALSE)*I10128</f>
        <v/>
      </c>
      <c r="N10128">
        <f>L10128-M10128</f>
        <v/>
      </c>
    </row>
    <row r="10129">
      <c r="A10129" t="inlineStr">
        <is>
          <t>T1010127</t>
        </is>
      </c>
      <c r="B10129" t="inlineStr">
        <is>
          <t>2025-06-03</t>
        </is>
      </c>
      <c r="C10129" t="inlineStr">
        <is>
          <t>S030</t>
        </is>
      </c>
      <c r="D10129" t="inlineStr">
        <is>
          <t>Store_030</t>
        </is>
      </c>
      <c r="E10129" t="inlineStr">
        <is>
          <t>North</t>
        </is>
      </c>
      <c r="F10129" t="inlineStr">
        <is>
          <t>P0081</t>
        </is>
      </c>
      <c r="G10129" t="inlineStr">
        <is>
          <t>Prod_0081</t>
        </is>
      </c>
      <c r="H10129" t="inlineStr">
        <is>
          <t>Electronics</t>
        </is>
      </c>
      <c r="I10129" t="n">
        <v>9</v>
      </c>
      <c r="J10129" t="n">
        <v>307.98</v>
      </c>
      <c r="K10129" t="n">
        <v>0.1</v>
      </c>
      <c r="L10129">
        <f>I10129*J10129*(1-K10129)</f>
        <v/>
      </c>
      <c r="M10129">
        <f>VLOOKUP(F10129,Products!A:D,4,FALSE)*I10129</f>
        <v/>
      </c>
      <c r="N10129">
        <f>L10129-M10129</f>
        <v/>
      </c>
    </row>
    <row r="10130">
      <c r="A10130" t="inlineStr">
        <is>
          <t>T1010128</t>
        </is>
      </c>
      <c r="B10130" t="inlineStr">
        <is>
          <t>2025-09-20</t>
        </is>
      </c>
      <c r="C10130" t="inlineStr">
        <is>
          <t>S031</t>
        </is>
      </c>
      <c r="D10130" t="inlineStr">
        <is>
          <t>Store_031</t>
        </is>
      </c>
      <c r="E10130" t="inlineStr">
        <is>
          <t>Central</t>
        </is>
      </c>
      <c r="F10130" t="inlineStr">
        <is>
          <t>P0069</t>
        </is>
      </c>
      <c r="G10130" t="inlineStr">
        <is>
          <t>Prod_0069</t>
        </is>
      </c>
      <c r="H10130" t="inlineStr">
        <is>
          <t>Household</t>
        </is>
      </c>
      <c r="I10130" t="n">
        <v>8</v>
      </c>
      <c r="J10130" t="n">
        <v>290.59</v>
      </c>
      <c r="K10130" t="n">
        <v>0</v>
      </c>
      <c r="L10130">
        <f>I10130*J10130*(1-K10130)</f>
        <v/>
      </c>
      <c r="M10130">
        <f>VLOOKUP(F10130,Products!A:D,4,FALSE)*I10130</f>
        <v/>
      </c>
      <c r="N10130">
        <f>L10130-M10130</f>
        <v/>
      </c>
    </row>
    <row r="10131">
      <c r="A10131" t="inlineStr">
        <is>
          <t>T1010129</t>
        </is>
      </c>
      <c r="B10131" t="inlineStr">
        <is>
          <t>2025-07-16</t>
        </is>
      </c>
      <c r="C10131" t="inlineStr">
        <is>
          <t>S009</t>
        </is>
      </c>
      <c r="D10131" t="inlineStr">
        <is>
          <t>Store_009</t>
        </is>
      </c>
      <c r="E10131" t="inlineStr">
        <is>
          <t>Central</t>
        </is>
      </c>
      <c r="F10131" t="inlineStr">
        <is>
          <t>P0126</t>
        </is>
      </c>
      <c r="G10131" t="inlineStr">
        <is>
          <t>Prod_0126</t>
        </is>
      </c>
      <c r="H10131" t="inlineStr">
        <is>
          <t>Toys</t>
        </is>
      </c>
      <c r="I10131" t="n">
        <v>7</v>
      </c>
      <c r="J10131" t="n">
        <v>380.54</v>
      </c>
      <c r="K10131" t="n">
        <v>0</v>
      </c>
      <c r="L10131">
        <f>I10131*J10131*(1-K10131)</f>
        <v/>
      </c>
      <c r="M10131">
        <f>VLOOKUP(F10131,Products!A:D,4,FALSE)*I10131</f>
        <v/>
      </c>
      <c r="N10131">
        <f>L10131-M10131</f>
        <v/>
      </c>
    </row>
    <row r="10132">
      <c r="A10132" t="inlineStr">
        <is>
          <t>T1010130</t>
        </is>
      </c>
      <c r="B10132" t="inlineStr">
        <is>
          <t>2025-08-05</t>
        </is>
      </c>
      <c r="C10132" t="inlineStr">
        <is>
          <t>S022</t>
        </is>
      </c>
      <c r="D10132" t="inlineStr">
        <is>
          <t>Store_022</t>
        </is>
      </c>
      <c r="E10132" t="inlineStr">
        <is>
          <t>East</t>
        </is>
      </c>
      <c r="F10132" t="inlineStr">
        <is>
          <t>P0165</t>
        </is>
      </c>
      <c r="G10132" t="inlineStr">
        <is>
          <t>Prod_0165</t>
        </is>
      </c>
      <c r="H10132" t="inlineStr">
        <is>
          <t>Clothing</t>
        </is>
      </c>
      <c r="I10132" t="n">
        <v>5</v>
      </c>
      <c r="J10132" t="n">
        <v>621.6900000000001</v>
      </c>
      <c r="K10132" t="n">
        <v>0.05</v>
      </c>
      <c r="L10132">
        <f>I10132*J10132*(1-K10132)</f>
        <v/>
      </c>
      <c r="M10132">
        <f>VLOOKUP(F10132,Products!A:D,4,FALSE)*I10132</f>
        <v/>
      </c>
      <c r="N10132">
        <f>L10132-M10132</f>
        <v/>
      </c>
    </row>
    <row r="10133">
      <c r="A10133" t="inlineStr">
        <is>
          <t>T1010131</t>
        </is>
      </c>
      <c r="B10133" t="inlineStr">
        <is>
          <t>2025-07-27</t>
        </is>
      </c>
      <c r="C10133" t="inlineStr">
        <is>
          <t>S041</t>
        </is>
      </c>
      <c r="D10133" t="inlineStr">
        <is>
          <t>Store_041</t>
        </is>
      </c>
      <c r="E10133" t="inlineStr">
        <is>
          <t>East</t>
        </is>
      </c>
      <c r="F10133" t="inlineStr">
        <is>
          <t>P0023</t>
        </is>
      </c>
      <c r="G10133" t="inlineStr">
        <is>
          <t>Prod_0023</t>
        </is>
      </c>
      <c r="H10133" t="inlineStr">
        <is>
          <t>Stationery</t>
        </is>
      </c>
      <c r="I10133" t="n">
        <v>9</v>
      </c>
      <c r="J10133" t="n">
        <v>149.2</v>
      </c>
      <c r="K10133" t="n">
        <v>0.15</v>
      </c>
      <c r="L10133">
        <f>I10133*J10133*(1-K10133)</f>
        <v/>
      </c>
      <c r="M10133">
        <f>VLOOKUP(F10133,Products!A:D,4,FALSE)*I10133</f>
        <v/>
      </c>
      <c r="N10133">
        <f>L10133-M10133</f>
        <v/>
      </c>
    </row>
    <row r="10134">
      <c r="A10134" t="inlineStr">
        <is>
          <t>T1010132</t>
        </is>
      </c>
      <c r="B10134" t="inlineStr">
        <is>
          <t>2025-04-14</t>
        </is>
      </c>
      <c r="C10134" t="inlineStr">
        <is>
          <t>S032</t>
        </is>
      </c>
      <c r="D10134" t="inlineStr">
        <is>
          <t>Store_032</t>
        </is>
      </c>
      <c r="E10134" t="inlineStr">
        <is>
          <t>Central</t>
        </is>
      </c>
      <c r="F10134" t="inlineStr">
        <is>
          <t>P0134</t>
        </is>
      </c>
      <c r="G10134" t="inlineStr">
        <is>
          <t>Prod_0134</t>
        </is>
      </c>
      <c r="H10134" t="inlineStr">
        <is>
          <t>Food</t>
        </is>
      </c>
      <c r="I10134" t="n">
        <v>4</v>
      </c>
      <c r="J10134" t="n">
        <v>415.98</v>
      </c>
      <c r="K10134" t="n">
        <v>0.2</v>
      </c>
      <c r="L10134">
        <f>I10134*J10134*(1-K10134)</f>
        <v/>
      </c>
      <c r="M10134">
        <f>VLOOKUP(F10134,Products!A:D,4,FALSE)*I10134</f>
        <v/>
      </c>
      <c r="N10134">
        <f>L10134-M10134</f>
        <v/>
      </c>
    </row>
    <row r="10135">
      <c r="A10135" t="inlineStr">
        <is>
          <t>T1010133</t>
        </is>
      </c>
      <c r="B10135" t="inlineStr">
        <is>
          <t>2025-03-01</t>
        </is>
      </c>
      <c r="C10135" t="inlineStr">
        <is>
          <t>S035</t>
        </is>
      </c>
      <c r="D10135" t="inlineStr">
        <is>
          <t>Store_035</t>
        </is>
      </c>
      <c r="E10135" t="inlineStr">
        <is>
          <t>Central</t>
        </is>
      </c>
      <c r="F10135" t="inlineStr">
        <is>
          <t>P0171</t>
        </is>
      </c>
      <c r="G10135" t="inlineStr">
        <is>
          <t>Prod_0171</t>
        </is>
      </c>
      <c r="H10135" t="inlineStr">
        <is>
          <t>Household</t>
        </is>
      </c>
      <c r="I10135" t="n">
        <v>2</v>
      </c>
      <c r="J10135" t="n">
        <v>380.24</v>
      </c>
      <c r="K10135" t="n">
        <v>0</v>
      </c>
      <c r="L10135">
        <f>I10135*J10135*(1-K10135)</f>
        <v/>
      </c>
      <c r="M10135">
        <f>VLOOKUP(F10135,Products!A:D,4,FALSE)*I10135</f>
        <v/>
      </c>
      <c r="N10135">
        <f>L10135-M10135</f>
        <v/>
      </c>
    </row>
    <row r="10136">
      <c r="A10136" t="inlineStr">
        <is>
          <t>T1010134</t>
        </is>
      </c>
      <c r="B10136" t="inlineStr">
        <is>
          <t>2024-07-08</t>
        </is>
      </c>
      <c r="C10136" t="inlineStr">
        <is>
          <t>S006</t>
        </is>
      </c>
      <c r="D10136" t="inlineStr">
        <is>
          <t>Store_006</t>
        </is>
      </c>
      <c r="E10136" t="inlineStr">
        <is>
          <t>East</t>
        </is>
      </c>
      <c r="F10136" t="inlineStr">
        <is>
          <t>P0064</t>
        </is>
      </c>
      <c r="G10136" t="inlineStr">
        <is>
          <t>Prod_0064</t>
        </is>
      </c>
      <c r="H10136" t="inlineStr">
        <is>
          <t>Beverages</t>
        </is>
      </c>
      <c r="I10136" t="n">
        <v>1</v>
      </c>
      <c r="J10136" t="n">
        <v>733.33</v>
      </c>
      <c r="K10136" t="n">
        <v>0.05</v>
      </c>
      <c r="L10136">
        <f>I10136*J10136*(1-K10136)</f>
        <v/>
      </c>
      <c r="M10136">
        <f>VLOOKUP(F10136,Products!A:D,4,FALSE)*I10136</f>
        <v/>
      </c>
      <c r="N10136">
        <f>L10136-M10136</f>
        <v/>
      </c>
    </row>
    <row r="10137">
      <c r="A10137" t="inlineStr">
        <is>
          <t>T1010135</t>
        </is>
      </c>
      <c r="B10137" t="inlineStr">
        <is>
          <t>2023-01-30</t>
        </is>
      </c>
      <c r="C10137" t="inlineStr">
        <is>
          <t>S020</t>
        </is>
      </c>
      <c r="D10137" t="inlineStr">
        <is>
          <t>Store_020</t>
        </is>
      </c>
      <c r="E10137" t="inlineStr">
        <is>
          <t>West</t>
        </is>
      </c>
      <c r="F10137" t="inlineStr">
        <is>
          <t>P0021</t>
        </is>
      </c>
      <c r="G10137" t="inlineStr">
        <is>
          <t>Prod_0021</t>
        </is>
      </c>
      <c r="H10137" t="inlineStr">
        <is>
          <t>Household</t>
        </is>
      </c>
      <c r="I10137" t="n">
        <v>1</v>
      </c>
      <c r="J10137" t="n">
        <v>168.22</v>
      </c>
      <c r="K10137" t="n">
        <v>0.2</v>
      </c>
      <c r="L10137">
        <f>I10137*J10137*(1-K10137)</f>
        <v/>
      </c>
      <c r="M10137">
        <f>VLOOKUP(F10137,Products!A:D,4,FALSE)*I10137</f>
        <v/>
      </c>
      <c r="N10137">
        <f>L10137-M10137</f>
        <v/>
      </c>
    </row>
    <row r="10138">
      <c r="A10138" t="inlineStr">
        <is>
          <t>T1010136</t>
        </is>
      </c>
      <c r="B10138" t="inlineStr">
        <is>
          <t>2023-05-09</t>
        </is>
      </c>
      <c r="C10138" t="inlineStr">
        <is>
          <t>S005</t>
        </is>
      </c>
      <c r="D10138" t="inlineStr">
        <is>
          <t>Store_005</t>
        </is>
      </c>
      <c r="E10138" t="inlineStr">
        <is>
          <t>Central</t>
        </is>
      </c>
      <c r="F10138" t="inlineStr">
        <is>
          <t>P0034</t>
        </is>
      </c>
      <c r="G10138" t="inlineStr">
        <is>
          <t>Prod_0034</t>
        </is>
      </c>
      <c r="H10138" t="inlineStr">
        <is>
          <t>Toys</t>
        </is>
      </c>
      <c r="I10138" t="n">
        <v>1</v>
      </c>
      <c r="J10138" t="n">
        <v>486.35</v>
      </c>
      <c r="K10138" t="n">
        <v>0</v>
      </c>
      <c r="L10138">
        <f>I10138*J10138*(1-K10138)</f>
        <v/>
      </c>
      <c r="M10138">
        <f>VLOOKUP(F10138,Products!A:D,4,FALSE)*I10138</f>
        <v/>
      </c>
      <c r="N10138">
        <f>L10138-M10138</f>
        <v/>
      </c>
    </row>
    <row r="10139">
      <c r="A10139" t="inlineStr">
        <is>
          <t>T1010137</t>
        </is>
      </c>
      <c r="B10139" t="inlineStr">
        <is>
          <t>2025-07-02</t>
        </is>
      </c>
      <c r="C10139" t="inlineStr">
        <is>
          <t>S040</t>
        </is>
      </c>
      <c r="D10139" t="inlineStr">
        <is>
          <t>Store_040</t>
        </is>
      </c>
      <c r="E10139" t="inlineStr">
        <is>
          <t>Central</t>
        </is>
      </c>
      <c r="F10139" t="inlineStr">
        <is>
          <t>P0006</t>
        </is>
      </c>
      <c r="G10139" t="inlineStr">
        <is>
          <t>Prod_0006</t>
        </is>
      </c>
      <c r="H10139" t="inlineStr">
        <is>
          <t>Food</t>
        </is>
      </c>
      <c r="I10139" t="n">
        <v>9</v>
      </c>
      <c r="J10139" t="n">
        <v>875</v>
      </c>
      <c r="K10139" t="n">
        <v>0.05</v>
      </c>
      <c r="L10139">
        <f>I10139*J10139*(1-K10139)</f>
        <v/>
      </c>
      <c r="M10139">
        <f>VLOOKUP(F10139,Products!A:D,4,FALSE)*I10139</f>
        <v/>
      </c>
      <c r="N10139">
        <f>L10139-M10139</f>
        <v/>
      </c>
    </row>
    <row r="10140">
      <c r="A10140" t="inlineStr">
        <is>
          <t>T1010138</t>
        </is>
      </c>
      <c r="B10140" t="inlineStr">
        <is>
          <t>2023-09-27</t>
        </is>
      </c>
      <c r="C10140" t="inlineStr">
        <is>
          <t>S015</t>
        </is>
      </c>
      <c r="D10140" t="inlineStr">
        <is>
          <t>Store_015</t>
        </is>
      </c>
      <c r="E10140" t="inlineStr">
        <is>
          <t>North</t>
        </is>
      </c>
      <c r="F10140" t="inlineStr">
        <is>
          <t>P0121</t>
        </is>
      </c>
      <c r="G10140" t="inlineStr">
        <is>
          <t>Prod_0121</t>
        </is>
      </c>
      <c r="H10140" t="inlineStr">
        <is>
          <t>Clothing</t>
        </is>
      </c>
      <c r="I10140" t="n">
        <v>2</v>
      </c>
      <c r="J10140" t="n">
        <v>872.47</v>
      </c>
      <c r="K10140" t="n">
        <v>0.15</v>
      </c>
      <c r="L10140">
        <f>I10140*J10140*(1-K10140)</f>
        <v/>
      </c>
      <c r="M10140">
        <f>VLOOKUP(F10140,Products!A:D,4,FALSE)*I10140</f>
        <v/>
      </c>
      <c r="N10140">
        <f>L10140-M10140</f>
        <v/>
      </c>
    </row>
    <row r="10141">
      <c r="A10141" t="inlineStr">
        <is>
          <t>T1010139</t>
        </is>
      </c>
      <c r="B10141" t="inlineStr">
        <is>
          <t>2025-01-25</t>
        </is>
      </c>
      <c r="C10141" t="inlineStr">
        <is>
          <t>S013</t>
        </is>
      </c>
      <c r="D10141" t="inlineStr">
        <is>
          <t>Store_013</t>
        </is>
      </c>
      <c r="E10141" t="inlineStr">
        <is>
          <t>North</t>
        </is>
      </c>
      <c r="F10141" t="inlineStr">
        <is>
          <t>P0079</t>
        </is>
      </c>
      <c r="G10141" t="inlineStr">
        <is>
          <t>Prod_0079</t>
        </is>
      </c>
      <c r="H10141" t="inlineStr">
        <is>
          <t>Food</t>
        </is>
      </c>
      <c r="I10141" t="n">
        <v>5</v>
      </c>
      <c r="J10141" t="n">
        <v>730.61</v>
      </c>
      <c r="K10141" t="n">
        <v>0.05</v>
      </c>
      <c r="L10141">
        <f>I10141*J10141*(1-K10141)</f>
        <v/>
      </c>
      <c r="M10141">
        <f>VLOOKUP(F10141,Products!A:D,4,FALSE)*I10141</f>
        <v/>
      </c>
      <c r="N10141">
        <f>L10141-M10141</f>
        <v/>
      </c>
    </row>
    <row r="10142">
      <c r="A10142" t="inlineStr">
        <is>
          <t>T1010140</t>
        </is>
      </c>
      <c r="B10142" t="inlineStr">
        <is>
          <t>2024-07-03</t>
        </is>
      </c>
      <c r="C10142" t="inlineStr">
        <is>
          <t>S040</t>
        </is>
      </c>
      <c r="D10142" t="inlineStr">
        <is>
          <t>Store_040</t>
        </is>
      </c>
      <c r="E10142" t="inlineStr">
        <is>
          <t>Central</t>
        </is>
      </c>
      <c r="F10142" t="inlineStr">
        <is>
          <t>P0033</t>
        </is>
      </c>
      <c r="G10142" t="inlineStr">
        <is>
          <t>Prod_0033</t>
        </is>
      </c>
      <c r="H10142" t="inlineStr">
        <is>
          <t>Food</t>
        </is>
      </c>
      <c r="I10142" t="n">
        <v>9</v>
      </c>
      <c r="J10142" t="n">
        <v>446.46</v>
      </c>
      <c r="K10142" t="n">
        <v>0</v>
      </c>
      <c r="L10142">
        <f>I10142*J10142*(1-K10142)</f>
        <v/>
      </c>
      <c r="M10142">
        <f>VLOOKUP(F10142,Products!A:D,4,FALSE)*I10142</f>
        <v/>
      </c>
      <c r="N10142">
        <f>L10142-M10142</f>
        <v/>
      </c>
    </row>
    <row r="10143">
      <c r="A10143" t="inlineStr">
        <is>
          <t>T1010141</t>
        </is>
      </c>
      <c r="B10143" t="inlineStr">
        <is>
          <t>2024-04-15</t>
        </is>
      </c>
      <c r="C10143" t="inlineStr">
        <is>
          <t>S044</t>
        </is>
      </c>
      <c r="D10143" t="inlineStr">
        <is>
          <t>Store_044</t>
        </is>
      </c>
      <c r="E10143" t="inlineStr">
        <is>
          <t>North</t>
        </is>
      </c>
      <c r="F10143" t="inlineStr">
        <is>
          <t>P0101</t>
        </is>
      </c>
      <c r="G10143" t="inlineStr">
        <is>
          <t>Prod_0101</t>
        </is>
      </c>
      <c r="H10143" t="inlineStr">
        <is>
          <t>Food</t>
        </is>
      </c>
      <c r="I10143" t="n">
        <v>2</v>
      </c>
      <c r="J10143" t="n">
        <v>100.68</v>
      </c>
      <c r="K10143" t="n">
        <v>0.05</v>
      </c>
      <c r="L10143">
        <f>I10143*J10143*(1-K10143)</f>
        <v/>
      </c>
      <c r="M10143">
        <f>VLOOKUP(F10143,Products!A:D,4,FALSE)*I10143</f>
        <v/>
      </c>
      <c r="N10143">
        <f>L10143-M10143</f>
        <v/>
      </c>
    </row>
    <row r="10144">
      <c r="A10144" t="inlineStr">
        <is>
          <t>T1010142</t>
        </is>
      </c>
      <c r="B10144" t="inlineStr">
        <is>
          <t>2023-06-22</t>
        </is>
      </c>
      <c r="C10144" t="inlineStr">
        <is>
          <t>S049</t>
        </is>
      </c>
      <c r="D10144" t="inlineStr">
        <is>
          <t>Store_049</t>
        </is>
      </c>
      <c r="E10144" t="inlineStr">
        <is>
          <t>North</t>
        </is>
      </c>
      <c r="F10144" t="inlineStr">
        <is>
          <t>P0152</t>
        </is>
      </c>
      <c r="G10144" t="inlineStr">
        <is>
          <t>Prod_0152</t>
        </is>
      </c>
      <c r="H10144" t="inlineStr">
        <is>
          <t>Household</t>
        </is>
      </c>
      <c r="I10144" t="n">
        <v>6</v>
      </c>
      <c r="J10144" t="n">
        <v>578.11</v>
      </c>
      <c r="K10144" t="n">
        <v>0.2</v>
      </c>
      <c r="L10144">
        <f>I10144*J10144*(1-K10144)</f>
        <v/>
      </c>
      <c r="M10144">
        <f>VLOOKUP(F10144,Products!A:D,4,FALSE)*I10144</f>
        <v/>
      </c>
      <c r="N10144">
        <f>L10144-M10144</f>
        <v/>
      </c>
    </row>
    <row r="10145">
      <c r="A10145" t="inlineStr">
        <is>
          <t>T1010143</t>
        </is>
      </c>
      <c r="B10145" t="inlineStr">
        <is>
          <t>2023-05-04</t>
        </is>
      </c>
      <c r="C10145" t="inlineStr">
        <is>
          <t>S038</t>
        </is>
      </c>
      <c r="D10145" t="inlineStr">
        <is>
          <t>Store_038</t>
        </is>
      </c>
      <c r="E10145" t="inlineStr">
        <is>
          <t>East</t>
        </is>
      </c>
      <c r="F10145" t="inlineStr">
        <is>
          <t>P0173</t>
        </is>
      </c>
      <c r="G10145" t="inlineStr">
        <is>
          <t>Prod_0173</t>
        </is>
      </c>
      <c r="H10145" t="inlineStr">
        <is>
          <t>Toys</t>
        </is>
      </c>
      <c r="I10145" t="n">
        <v>9</v>
      </c>
      <c r="J10145" t="n">
        <v>888.98</v>
      </c>
      <c r="K10145" t="n">
        <v>0</v>
      </c>
      <c r="L10145">
        <f>I10145*J10145*(1-K10145)</f>
        <v/>
      </c>
      <c r="M10145">
        <f>VLOOKUP(F10145,Products!A:D,4,FALSE)*I10145</f>
        <v/>
      </c>
      <c r="N10145">
        <f>L10145-M10145</f>
        <v/>
      </c>
    </row>
    <row r="10146">
      <c r="A10146" t="inlineStr">
        <is>
          <t>T1010144</t>
        </is>
      </c>
      <c r="B10146" t="inlineStr">
        <is>
          <t>2023-12-07</t>
        </is>
      </c>
      <c r="C10146" t="inlineStr">
        <is>
          <t>S028</t>
        </is>
      </c>
      <c r="D10146" t="inlineStr">
        <is>
          <t>Store_028</t>
        </is>
      </c>
      <c r="E10146" t="inlineStr">
        <is>
          <t>North</t>
        </is>
      </c>
      <c r="F10146" t="inlineStr">
        <is>
          <t>P0025</t>
        </is>
      </c>
      <c r="G10146" t="inlineStr">
        <is>
          <t>Prod_0025</t>
        </is>
      </c>
      <c r="H10146" t="inlineStr">
        <is>
          <t>Beverages</t>
        </is>
      </c>
      <c r="I10146" t="n">
        <v>4</v>
      </c>
      <c r="J10146" t="n">
        <v>349.82</v>
      </c>
      <c r="K10146" t="n">
        <v>0.15</v>
      </c>
      <c r="L10146">
        <f>I10146*J10146*(1-K10146)</f>
        <v/>
      </c>
      <c r="M10146">
        <f>VLOOKUP(F10146,Products!A:D,4,FALSE)*I10146</f>
        <v/>
      </c>
      <c r="N10146">
        <f>L10146-M10146</f>
        <v/>
      </c>
    </row>
    <row r="10147">
      <c r="A10147" t="inlineStr">
        <is>
          <t>T1010145</t>
        </is>
      </c>
      <c r="B10147" t="inlineStr">
        <is>
          <t>2025-02-03</t>
        </is>
      </c>
      <c r="C10147" t="inlineStr">
        <is>
          <t>S017</t>
        </is>
      </c>
      <c r="D10147" t="inlineStr">
        <is>
          <t>Store_017</t>
        </is>
      </c>
      <c r="E10147" t="inlineStr">
        <is>
          <t>South</t>
        </is>
      </c>
      <c r="F10147" t="inlineStr">
        <is>
          <t>P0106</t>
        </is>
      </c>
      <c r="G10147" t="inlineStr">
        <is>
          <t>Prod_0106</t>
        </is>
      </c>
      <c r="H10147" t="inlineStr">
        <is>
          <t>Electronics</t>
        </is>
      </c>
      <c r="I10147" t="n">
        <v>8</v>
      </c>
      <c r="J10147" t="n">
        <v>828.41</v>
      </c>
      <c r="K10147" t="n">
        <v>0.15</v>
      </c>
      <c r="L10147">
        <f>I10147*J10147*(1-K10147)</f>
        <v/>
      </c>
      <c r="M10147">
        <f>VLOOKUP(F10147,Products!A:D,4,FALSE)*I10147</f>
        <v/>
      </c>
      <c r="N10147">
        <f>L10147-M10147</f>
        <v/>
      </c>
    </row>
    <row r="10148">
      <c r="A10148" t="inlineStr">
        <is>
          <t>T1010146</t>
        </is>
      </c>
      <c r="B10148" t="inlineStr">
        <is>
          <t>2023-07-11</t>
        </is>
      </c>
      <c r="C10148" t="inlineStr">
        <is>
          <t>S013</t>
        </is>
      </c>
      <c r="D10148" t="inlineStr">
        <is>
          <t>Store_013</t>
        </is>
      </c>
      <c r="E10148" t="inlineStr">
        <is>
          <t>North</t>
        </is>
      </c>
      <c r="F10148" t="inlineStr">
        <is>
          <t>P0015</t>
        </is>
      </c>
      <c r="G10148" t="inlineStr">
        <is>
          <t>Prod_0015</t>
        </is>
      </c>
      <c r="H10148" t="inlineStr">
        <is>
          <t>Food</t>
        </is>
      </c>
      <c r="I10148" t="n">
        <v>5</v>
      </c>
      <c r="J10148" t="n">
        <v>115.57</v>
      </c>
      <c r="K10148" t="n">
        <v>0</v>
      </c>
      <c r="L10148">
        <f>I10148*J10148*(1-K10148)</f>
        <v/>
      </c>
      <c r="M10148">
        <f>VLOOKUP(F10148,Products!A:D,4,FALSE)*I10148</f>
        <v/>
      </c>
      <c r="N10148">
        <f>L10148-M10148</f>
        <v/>
      </c>
    </row>
    <row r="10149">
      <c r="A10149" t="inlineStr">
        <is>
          <t>T1010147</t>
        </is>
      </c>
      <c r="B10149" t="inlineStr">
        <is>
          <t>2023-04-01</t>
        </is>
      </c>
      <c r="C10149" t="inlineStr">
        <is>
          <t>S044</t>
        </is>
      </c>
      <c r="D10149" t="inlineStr">
        <is>
          <t>Store_044</t>
        </is>
      </c>
      <c r="E10149" t="inlineStr">
        <is>
          <t>North</t>
        </is>
      </c>
      <c r="F10149" t="inlineStr">
        <is>
          <t>P0115</t>
        </is>
      </c>
      <c r="G10149" t="inlineStr">
        <is>
          <t>Prod_0115</t>
        </is>
      </c>
      <c r="H10149" t="inlineStr">
        <is>
          <t>Clothing</t>
        </is>
      </c>
      <c r="I10149" t="n">
        <v>1</v>
      </c>
      <c r="J10149" t="n">
        <v>674.83</v>
      </c>
      <c r="K10149" t="n">
        <v>0</v>
      </c>
      <c r="L10149">
        <f>I10149*J10149*(1-K10149)</f>
        <v/>
      </c>
      <c r="M10149">
        <f>VLOOKUP(F10149,Products!A:D,4,FALSE)*I10149</f>
        <v/>
      </c>
      <c r="N10149">
        <f>L10149-M10149</f>
        <v/>
      </c>
    </row>
    <row r="10150">
      <c r="A10150" t="inlineStr">
        <is>
          <t>T1010148</t>
        </is>
      </c>
      <c r="B10150" t="inlineStr">
        <is>
          <t>2025-03-29</t>
        </is>
      </c>
      <c r="C10150" t="inlineStr">
        <is>
          <t>S040</t>
        </is>
      </c>
      <c r="D10150" t="inlineStr">
        <is>
          <t>Store_040</t>
        </is>
      </c>
      <c r="E10150" t="inlineStr">
        <is>
          <t>Central</t>
        </is>
      </c>
      <c r="F10150" t="inlineStr">
        <is>
          <t>P0172</t>
        </is>
      </c>
      <c r="G10150" t="inlineStr">
        <is>
          <t>Prod_0172</t>
        </is>
      </c>
      <c r="H10150" t="inlineStr">
        <is>
          <t>Beverages</t>
        </is>
      </c>
      <c r="I10150" t="n">
        <v>6</v>
      </c>
      <c r="J10150" t="n">
        <v>762.75</v>
      </c>
      <c r="K10150" t="n">
        <v>0.05</v>
      </c>
      <c r="L10150">
        <f>I10150*J10150*(1-K10150)</f>
        <v/>
      </c>
      <c r="M10150">
        <f>VLOOKUP(F10150,Products!A:D,4,FALSE)*I10150</f>
        <v/>
      </c>
      <c r="N10150">
        <f>L10150-M10150</f>
        <v/>
      </c>
    </row>
    <row r="10151">
      <c r="A10151" t="inlineStr">
        <is>
          <t>T1010149</t>
        </is>
      </c>
      <c r="B10151" t="inlineStr">
        <is>
          <t>2023-10-26</t>
        </is>
      </c>
      <c r="C10151" t="inlineStr">
        <is>
          <t>S050</t>
        </is>
      </c>
      <c r="D10151" t="inlineStr">
        <is>
          <t>Store_050</t>
        </is>
      </c>
      <c r="E10151" t="inlineStr">
        <is>
          <t>South</t>
        </is>
      </c>
      <c r="F10151" t="inlineStr">
        <is>
          <t>P0179</t>
        </is>
      </c>
      <c r="G10151" t="inlineStr">
        <is>
          <t>Prod_0179</t>
        </is>
      </c>
      <c r="H10151" t="inlineStr">
        <is>
          <t>Household</t>
        </is>
      </c>
      <c r="I10151" t="n">
        <v>1</v>
      </c>
      <c r="J10151" t="n">
        <v>256.68</v>
      </c>
      <c r="K10151" t="n">
        <v>0</v>
      </c>
      <c r="L10151">
        <f>I10151*J10151*(1-K10151)</f>
        <v/>
      </c>
      <c r="M10151">
        <f>VLOOKUP(F10151,Products!A:D,4,FALSE)*I10151</f>
        <v/>
      </c>
      <c r="N10151">
        <f>L10151-M10151</f>
        <v/>
      </c>
    </row>
    <row r="10152">
      <c r="A10152" t="inlineStr">
        <is>
          <t>T1010150</t>
        </is>
      </c>
      <c r="B10152" t="inlineStr">
        <is>
          <t>2023-06-15</t>
        </is>
      </c>
      <c r="C10152" t="inlineStr">
        <is>
          <t>S037</t>
        </is>
      </c>
      <c r="D10152" t="inlineStr">
        <is>
          <t>Store_037</t>
        </is>
      </c>
      <c r="E10152" t="inlineStr">
        <is>
          <t>East</t>
        </is>
      </c>
      <c r="F10152" t="inlineStr">
        <is>
          <t>P0011</t>
        </is>
      </c>
      <c r="G10152" t="inlineStr">
        <is>
          <t>Prod_0011</t>
        </is>
      </c>
      <c r="H10152" t="inlineStr">
        <is>
          <t>Household</t>
        </is>
      </c>
      <c r="I10152" t="n">
        <v>6</v>
      </c>
      <c r="J10152" t="n">
        <v>332.72</v>
      </c>
      <c r="K10152" t="n">
        <v>0.1</v>
      </c>
      <c r="L10152">
        <f>I10152*J10152*(1-K10152)</f>
        <v/>
      </c>
      <c r="M10152">
        <f>VLOOKUP(F10152,Products!A:D,4,FALSE)*I10152</f>
        <v/>
      </c>
      <c r="N10152">
        <f>L10152-M10152</f>
        <v/>
      </c>
    </row>
    <row r="10153">
      <c r="A10153" t="inlineStr">
        <is>
          <t>T1010151</t>
        </is>
      </c>
      <c r="B10153" t="inlineStr">
        <is>
          <t>2024-07-12</t>
        </is>
      </c>
      <c r="C10153" t="inlineStr">
        <is>
          <t>S006</t>
        </is>
      </c>
      <c r="D10153" t="inlineStr">
        <is>
          <t>Store_006</t>
        </is>
      </c>
      <c r="E10153" t="inlineStr">
        <is>
          <t>East</t>
        </is>
      </c>
      <c r="F10153" t="inlineStr">
        <is>
          <t>P0175</t>
        </is>
      </c>
      <c r="G10153" t="inlineStr">
        <is>
          <t>Prod_0175</t>
        </is>
      </c>
      <c r="H10153" t="inlineStr">
        <is>
          <t>Food</t>
        </is>
      </c>
      <c r="I10153" t="n">
        <v>8</v>
      </c>
      <c r="J10153" t="n">
        <v>856.9400000000001</v>
      </c>
      <c r="K10153" t="n">
        <v>0.1</v>
      </c>
      <c r="L10153">
        <f>I10153*J10153*(1-K10153)</f>
        <v/>
      </c>
      <c r="M10153">
        <f>VLOOKUP(F10153,Products!A:D,4,FALSE)*I10153</f>
        <v/>
      </c>
      <c r="N10153">
        <f>L10153-M10153</f>
        <v/>
      </c>
    </row>
    <row r="10154">
      <c r="A10154" t="inlineStr">
        <is>
          <t>T1010152</t>
        </is>
      </c>
      <c r="B10154" t="inlineStr">
        <is>
          <t>2023-06-25</t>
        </is>
      </c>
      <c r="C10154" t="inlineStr">
        <is>
          <t>S006</t>
        </is>
      </c>
      <c r="D10154" t="inlineStr">
        <is>
          <t>Store_006</t>
        </is>
      </c>
      <c r="E10154" t="inlineStr">
        <is>
          <t>East</t>
        </is>
      </c>
      <c r="F10154" t="inlineStr">
        <is>
          <t>P0122</t>
        </is>
      </c>
      <c r="G10154" t="inlineStr">
        <is>
          <t>Prod_0122</t>
        </is>
      </c>
      <c r="H10154" t="inlineStr">
        <is>
          <t>Beverages</t>
        </is>
      </c>
      <c r="I10154" t="n">
        <v>6</v>
      </c>
      <c r="J10154" t="n">
        <v>811.24</v>
      </c>
      <c r="K10154" t="n">
        <v>0.15</v>
      </c>
      <c r="L10154">
        <f>I10154*J10154*(1-K10154)</f>
        <v/>
      </c>
      <c r="M10154">
        <f>VLOOKUP(F10154,Products!A:D,4,FALSE)*I10154</f>
        <v/>
      </c>
      <c r="N10154">
        <f>L10154-M10154</f>
        <v/>
      </c>
    </row>
    <row r="10155">
      <c r="A10155" t="inlineStr">
        <is>
          <t>T1010153</t>
        </is>
      </c>
      <c r="B10155" t="inlineStr">
        <is>
          <t>2025-06-27</t>
        </is>
      </c>
      <c r="C10155" t="inlineStr">
        <is>
          <t>S009</t>
        </is>
      </c>
      <c r="D10155" t="inlineStr">
        <is>
          <t>Store_009</t>
        </is>
      </c>
      <c r="E10155" t="inlineStr">
        <is>
          <t>Central</t>
        </is>
      </c>
      <c r="F10155" t="inlineStr">
        <is>
          <t>P0166</t>
        </is>
      </c>
      <c r="G10155" t="inlineStr">
        <is>
          <t>Prod_0166</t>
        </is>
      </c>
      <c r="H10155" t="inlineStr">
        <is>
          <t>Electronics</t>
        </is>
      </c>
      <c r="I10155" t="n">
        <v>8</v>
      </c>
      <c r="J10155" t="n">
        <v>465.94</v>
      </c>
      <c r="K10155" t="n">
        <v>0</v>
      </c>
      <c r="L10155">
        <f>I10155*J10155*(1-K10155)</f>
        <v/>
      </c>
      <c r="M10155">
        <f>VLOOKUP(F10155,Products!A:D,4,FALSE)*I10155</f>
        <v/>
      </c>
      <c r="N10155">
        <f>L10155-M10155</f>
        <v/>
      </c>
    </row>
    <row r="10156">
      <c r="A10156" t="inlineStr">
        <is>
          <t>T1010154</t>
        </is>
      </c>
      <c r="B10156" t="inlineStr">
        <is>
          <t>2025-06-24</t>
        </is>
      </c>
      <c r="C10156" t="inlineStr">
        <is>
          <t>S015</t>
        </is>
      </c>
      <c r="D10156" t="inlineStr">
        <is>
          <t>Store_015</t>
        </is>
      </c>
      <c r="E10156" t="inlineStr">
        <is>
          <t>North</t>
        </is>
      </c>
      <c r="F10156" t="inlineStr">
        <is>
          <t>P0069</t>
        </is>
      </c>
      <c r="G10156" t="inlineStr">
        <is>
          <t>Prod_0069</t>
        </is>
      </c>
      <c r="H10156" t="inlineStr">
        <is>
          <t>Household</t>
        </is>
      </c>
      <c r="I10156" t="n">
        <v>5</v>
      </c>
      <c r="J10156" t="n">
        <v>290.57</v>
      </c>
      <c r="K10156" t="n">
        <v>0.1</v>
      </c>
      <c r="L10156">
        <f>I10156*J10156*(1-K10156)</f>
        <v/>
      </c>
      <c r="M10156">
        <f>VLOOKUP(F10156,Products!A:D,4,FALSE)*I10156</f>
        <v/>
      </c>
      <c r="N10156">
        <f>L10156-M10156</f>
        <v/>
      </c>
    </row>
    <row r="10157">
      <c r="A10157" t="inlineStr">
        <is>
          <t>T1010155</t>
        </is>
      </c>
      <c r="B10157" t="inlineStr">
        <is>
          <t>2025-06-21</t>
        </is>
      </c>
      <c r="C10157" t="inlineStr">
        <is>
          <t>S043</t>
        </is>
      </c>
      <c r="D10157" t="inlineStr">
        <is>
          <t>Store_043</t>
        </is>
      </c>
      <c r="E10157" t="inlineStr">
        <is>
          <t>East</t>
        </is>
      </c>
      <c r="F10157" t="inlineStr">
        <is>
          <t>P0106</t>
        </is>
      </c>
      <c r="G10157" t="inlineStr">
        <is>
          <t>Prod_0106</t>
        </is>
      </c>
      <c r="H10157" t="inlineStr">
        <is>
          <t>Electronics</t>
        </is>
      </c>
      <c r="I10157" t="n">
        <v>6</v>
      </c>
      <c r="J10157" t="n">
        <v>885.98</v>
      </c>
      <c r="K10157" t="n">
        <v>0.05</v>
      </c>
      <c r="L10157">
        <f>I10157*J10157*(1-K10157)</f>
        <v/>
      </c>
      <c r="M10157">
        <f>VLOOKUP(F10157,Products!A:D,4,FALSE)*I10157</f>
        <v/>
      </c>
      <c r="N10157">
        <f>L10157-M10157</f>
        <v/>
      </c>
    </row>
    <row r="10158">
      <c r="A10158" t="inlineStr">
        <is>
          <t>T1010156</t>
        </is>
      </c>
      <c r="B10158" t="inlineStr">
        <is>
          <t>2024-06-05</t>
        </is>
      </c>
      <c r="C10158" t="inlineStr">
        <is>
          <t>S045</t>
        </is>
      </c>
      <c r="D10158" t="inlineStr">
        <is>
          <t>Store_045</t>
        </is>
      </c>
      <c r="E10158" t="inlineStr">
        <is>
          <t>East</t>
        </is>
      </c>
      <c r="F10158" t="inlineStr">
        <is>
          <t>P0193</t>
        </is>
      </c>
      <c r="G10158" t="inlineStr">
        <is>
          <t>Prod_0193</t>
        </is>
      </c>
      <c r="H10158" t="inlineStr">
        <is>
          <t>Food</t>
        </is>
      </c>
      <c r="I10158" t="n">
        <v>5</v>
      </c>
      <c r="J10158" t="n">
        <v>491.41</v>
      </c>
      <c r="K10158" t="n">
        <v>0.15</v>
      </c>
      <c r="L10158">
        <f>I10158*J10158*(1-K10158)</f>
        <v/>
      </c>
      <c r="M10158">
        <f>VLOOKUP(F10158,Products!A:D,4,FALSE)*I10158</f>
        <v/>
      </c>
      <c r="N10158">
        <f>L10158-M10158</f>
        <v/>
      </c>
    </row>
    <row r="10159">
      <c r="A10159" t="inlineStr">
        <is>
          <t>T1010157</t>
        </is>
      </c>
      <c r="B10159" t="inlineStr">
        <is>
          <t>2023-09-04</t>
        </is>
      </c>
      <c r="C10159" t="inlineStr">
        <is>
          <t>S030</t>
        </is>
      </c>
      <c r="D10159" t="inlineStr">
        <is>
          <t>Store_030</t>
        </is>
      </c>
      <c r="E10159" t="inlineStr">
        <is>
          <t>North</t>
        </is>
      </c>
      <c r="F10159" t="inlineStr">
        <is>
          <t>P0123</t>
        </is>
      </c>
      <c r="G10159" t="inlineStr">
        <is>
          <t>Prod_0123</t>
        </is>
      </c>
      <c r="H10159" t="inlineStr">
        <is>
          <t>Food</t>
        </is>
      </c>
      <c r="I10159" t="n">
        <v>6</v>
      </c>
      <c r="J10159" t="n">
        <v>645.03</v>
      </c>
      <c r="K10159" t="n">
        <v>0</v>
      </c>
      <c r="L10159">
        <f>I10159*J10159*(1-K10159)</f>
        <v/>
      </c>
      <c r="M10159">
        <f>VLOOKUP(F10159,Products!A:D,4,FALSE)*I10159</f>
        <v/>
      </c>
      <c r="N10159">
        <f>L10159-M10159</f>
        <v/>
      </c>
    </row>
    <row r="10160">
      <c r="A10160" t="inlineStr">
        <is>
          <t>T1010158</t>
        </is>
      </c>
      <c r="B10160" t="inlineStr">
        <is>
          <t>2024-03-07</t>
        </is>
      </c>
      <c r="C10160" t="inlineStr">
        <is>
          <t>S041</t>
        </is>
      </c>
      <c r="D10160" t="inlineStr">
        <is>
          <t>Store_041</t>
        </is>
      </c>
      <c r="E10160" t="inlineStr">
        <is>
          <t>East</t>
        </is>
      </c>
      <c r="F10160" t="inlineStr">
        <is>
          <t>P0133</t>
        </is>
      </c>
      <c r="G10160" t="inlineStr">
        <is>
          <t>Prod_0133</t>
        </is>
      </c>
      <c r="H10160" t="inlineStr">
        <is>
          <t>Stationery</t>
        </is>
      </c>
      <c r="I10160" t="n">
        <v>9</v>
      </c>
      <c r="J10160" t="n">
        <v>341.54</v>
      </c>
      <c r="K10160" t="n">
        <v>0</v>
      </c>
      <c r="L10160">
        <f>I10160*J10160*(1-K10160)</f>
        <v/>
      </c>
      <c r="M10160">
        <f>VLOOKUP(F10160,Products!A:D,4,FALSE)*I10160</f>
        <v/>
      </c>
      <c r="N10160">
        <f>L10160-M10160</f>
        <v/>
      </c>
    </row>
    <row r="10161">
      <c r="A10161" t="inlineStr">
        <is>
          <t>T1010159</t>
        </is>
      </c>
      <c r="B10161" t="inlineStr">
        <is>
          <t>2023-12-29</t>
        </is>
      </c>
      <c r="C10161" t="inlineStr">
        <is>
          <t>S020</t>
        </is>
      </c>
      <c r="D10161" t="inlineStr">
        <is>
          <t>Store_020</t>
        </is>
      </c>
      <c r="E10161" t="inlineStr">
        <is>
          <t>West</t>
        </is>
      </c>
      <c r="F10161" t="inlineStr">
        <is>
          <t>P0152</t>
        </is>
      </c>
      <c r="G10161" t="inlineStr">
        <is>
          <t>Prod_0152</t>
        </is>
      </c>
      <c r="H10161" t="inlineStr">
        <is>
          <t>Household</t>
        </is>
      </c>
      <c r="I10161" t="n">
        <v>8</v>
      </c>
      <c r="J10161" t="n">
        <v>573.5700000000001</v>
      </c>
      <c r="K10161" t="n">
        <v>0</v>
      </c>
      <c r="L10161">
        <f>I10161*J10161*(1-K10161)</f>
        <v/>
      </c>
      <c r="M10161">
        <f>VLOOKUP(F10161,Products!A:D,4,FALSE)*I10161</f>
        <v/>
      </c>
      <c r="N10161">
        <f>L10161-M10161</f>
        <v/>
      </c>
    </row>
    <row r="10162">
      <c r="A10162" t="inlineStr">
        <is>
          <t>T1010160</t>
        </is>
      </c>
      <c r="B10162" t="inlineStr">
        <is>
          <t>2024-05-15</t>
        </is>
      </c>
      <c r="C10162" t="inlineStr">
        <is>
          <t>S019</t>
        </is>
      </c>
      <c r="D10162" t="inlineStr">
        <is>
          <t>Store_019</t>
        </is>
      </c>
      <c r="E10162" t="inlineStr">
        <is>
          <t>East</t>
        </is>
      </c>
      <c r="F10162" t="inlineStr">
        <is>
          <t>P0012</t>
        </is>
      </c>
      <c r="G10162" t="inlineStr">
        <is>
          <t>Prod_0012</t>
        </is>
      </c>
      <c r="H10162" t="inlineStr">
        <is>
          <t>Food</t>
        </is>
      </c>
      <c r="I10162" t="n">
        <v>3</v>
      </c>
      <c r="J10162" t="n">
        <v>750.76</v>
      </c>
      <c r="K10162" t="n">
        <v>0.05</v>
      </c>
      <c r="L10162">
        <f>I10162*J10162*(1-K10162)</f>
        <v/>
      </c>
      <c r="M10162">
        <f>VLOOKUP(F10162,Products!A:D,4,FALSE)*I10162</f>
        <v/>
      </c>
      <c r="N10162">
        <f>L10162-M10162</f>
        <v/>
      </c>
    </row>
    <row r="10163">
      <c r="A10163" t="inlineStr">
        <is>
          <t>T1010161</t>
        </is>
      </c>
      <c r="B10163" t="inlineStr">
        <is>
          <t>2024-01-13</t>
        </is>
      </c>
      <c r="C10163" t="inlineStr">
        <is>
          <t>S041</t>
        </is>
      </c>
      <c r="D10163" t="inlineStr">
        <is>
          <t>Store_041</t>
        </is>
      </c>
      <c r="E10163" t="inlineStr">
        <is>
          <t>East</t>
        </is>
      </c>
      <c r="F10163" t="inlineStr">
        <is>
          <t>P0188</t>
        </is>
      </c>
      <c r="G10163" t="inlineStr">
        <is>
          <t>Prod_0188</t>
        </is>
      </c>
      <c r="H10163" t="inlineStr">
        <is>
          <t>Food</t>
        </is>
      </c>
      <c r="I10163" t="n">
        <v>6</v>
      </c>
      <c r="J10163" t="n">
        <v>534.25</v>
      </c>
      <c r="K10163" t="n">
        <v>0</v>
      </c>
      <c r="L10163">
        <f>I10163*J10163*(1-K10163)</f>
        <v/>
      </c>
      <c r="M10163">
        <f>VLOOKUP(F10163,Products!A:D,4,FALSE)*I10163</f>
        <v/>
      </c>
      <c r="N10163">
        <f>L10163-M10163</f>
        <v/>
      </c>
    </row>
    <row r="10164">
      <c r="A10164" t="inlineStr">
        <is>
          <t>T1010162</t>
        </is>
      </c>
      <c r="B10164" t="inlineStr">
        <is>
          <t>2025-07-08</t>
        </is>
      </c>
      <c r="C10164" t="inlineStr">
        <is>
          <t>S018</t>
        </is>
      </c>
      <c r="D10164" t="inlineStr">
        <is>
          <t>Store_018</t>
        </is>
      </c>
      <c r="E10164" t="inlineStr">
        <is>
          <t>South</t>
        </is>
      </c>
      <c r="F10164" t="inlineStr">
        <is>
          <t>P0104</t>
        </is>
      </c>
      <c r="G10164" t="inlineStr">
        <is>
          <t>Prod_0104</t>
        </is>
      </c>
      <c r="H10164" t="inlineStr">
        <is>
          <t>Clothing</t>
        </is>
      </c>
      <c r="I10164" t="n">
        <v>4</v>
      </c>
      <c r="J10164" t="n">
        <v>711.33</v>
      </c>
      <c r="K10164" t="n">
        <v>0.05</v>
      </c>
      <c r="L10164">
        <f>I10164*J10164*(1-K10164)</f>
        <v/>
      </c>
      <c r="M10164">
        <f>VLOOKUP(F10164,Products!A:D,4,FALSE)*I10164</f>
        <v/>
      </c>
      <c r="N10164">
        <f>L10164-M10164</f>
        <v/>
      </c>
    </row>
    <row r="10165">
      <c r="A10165" t="inlineStr">
        <is>
          <t>T1010163</t>
        </is>
      </c>
      <c r="B10165" t="inlineStr">
        <is>
          <t>2025-01-30</t>
        </is>
      </c>
      <c r="C10165" t="inlineStr">
        <is>
          <t>S036</t>
        </is>
      </c>
      <c r="D10165" t="inlineStr">
        <is>
          <t>Store_036</t>
        </is>
      </c>
      <c r="E10165" t="inlineStr">
        <is>
          <t>Central</t>
        </is>
      </c>
      <c r="F10165" t="inlineStr">
        <is>
          <t>P0058</t>
        </is>
      </c>
      <c r="G10165" t="inlineStr">
        <is>
          <t>Prod_0058</t>
        </is>
      </c>
      <c r="H10165" t="inlineStr">
        <is>
          <t>Stationery</t>
        </is>
      </c>
      <c r="I10165" t="n">
        <v>4</v>
      </c>
      <c r="J10165" t="n">
        <v>468.51</v>
      </c>
      <c r="K10165" t="n">
        <v>0.1</v>
      </c>
      <c r="L10165">
        <f>I10165*J10165*(1-K10165)</f>
        <v/>
      </c>
      <c r="M10165">
        <f>VLOOKUP(F10165,Products!A:D,4,FALSE)*I10165</f>
        <v/>
      </c>
      <c r="N10165">
        <f>L10165-M10165</f>
        <v/>
      </c>
    </row>
    <row r="10166">
      <c r="A10166" t="inlineStr">
        <is>
          <t>T1010164</t>
        </is>
      </c>
      <c r="B10166" t="inlineStr">
        <is>
          <t>2023-08-01</t>
        </is>
      </c>
      <c r="C10166" t="inlineStr">
        <is>
          <t>S050</t>
        </is>
      </c>
      <c r="D10166" t="inlineStr">
        <is>
          <t>Store_050</t>
        </is>
      </c>
      <c r="E10166" t="inlineStr">
        <is>
          <t>South</t>
        </is>
      </c>
      <c r="F10166" t="inlineStr">
        <is>
          <t>P0033</t>
        </is>
      </c>
      <c r="G10166" t="inlineStr">
        <is>
          <t>Prod_0033</t>
        </is>
      </c>
      <c r="H10166" t="inlineStr">
        <is>
          <t>Food</t>
        </is>
      </c>
      <c r="I10166" t="n">
        <v>9</v>
      </c>
      <c r="J10166" t="n">
        <v>341.28</v>
      </c>
      <c r="K10166" t="n">
        <v>0</v>
      </c>
      <c r="L10166">
        <f>I10166*J10166*(1-K10166)</f>
        <v/>
      </c>
      <c r="M10166">
        <f>VLOOKUP(F10166,Products!A:D,4,FALSE)*I10166</f>
        <v/>
      </c>
      <c r="N10166">
        <f>L10166-M10166</f>
        <v/>
      </c>
    </row>
    <row r="10167">
      <c r="A10167" t="inlineStr">
        <is>
          <t>T1010165</t>
        </is>
      </c>
      <c r="B10167" t="inlineStr">
        <is>
          <t>2023-08-24</t>
        </is>
      </c>
      <c r="C10167" t="inlineStr">
        <is>
          <t>S034</t>
        </is>
      </c>
      <c r="D10167" t="inlineStr">
        <is>
          <t>Store_034</t>
        </is>
      </c>
      <c r="E10167" t="inlineStr">
        <is>
          <t>Central</t>
        </is>
      </c>
      <c r="F10167" t="inlineStr">
        <is>
          <t>P0158</t>
        </is>
      </c>
      <c r="G10167" t="inlineStr">
        <is>
          <t>Prod_0158</t>
        </is>
      </c>
      <c r="H10167" t="inlineStr">
        <is>
          <t>Beverages</t>
        </is>
      </c>
      <c r="I10167" t="n">
        <v>5</v>
      </c>
      <c r="J10167" t="n">
        <v>215.28</v>
      </c>
      <c r="K10167" t="n">
        <v>0</v>
      </c>
      <c r="L10167">
        <f>I10167*J10167*(1-K10167)</f>
        <v/>
      </c>
      <c r="M10167">
        <f>VLOOKUP(F10167,Products!A:D,4,FALSE)*I10167</f>
        <v/>
      </c>
      <c r="N10167">
        <f>L10167-M10167</f>
        <v/>
      </c>
    </row>
    <row r="10168">
      <c r="A10168" t="inlineStr">
        <is>
          <t>T1010166</t>
        </is>
      </c>
      <c r="B10168" t="inlineStr">
        <is>
          <t>2023-04-05</t>
        </is>
      </c>
      <c r="C10168" t="inlineStr">
        <is>
          <t>S050</t>
        </is>
      </c>
      <c r="D10168" t="inlineStr">
        <is>
          <t>Store_050</t>
        </is>
      </c>
      <c r="E10168" t="inlineStr">
        <is>
          <t>South</t>
        </is>
      </c>
      <c r="F10168" t="inlineStr">
        <is>
          <t>P0030</t>
        </is>
      </c>
      <c r="G10168" t="inlineStr">
        <is>
          <t>Prod_0030</t>
        </is>
      </c>
      <c r="H10168" t="inlineStr">
        <is>
          <t>Household</t>
        </is>
      </c>
      <c r="I10168" t="n">
        <v>7</v>
      </c>
      <c r="J10168" t="n">
        <v>769.73</v>
      </c>
      <c r="K10168" t="n">
        <v>0</v>
      </c>
      <c r="L10168">
        <f>I10168*J10168*(1-K10168)</f>
        <v/>
      </c>
      <c r="M10168">
        <f>VLOOKUP(F10168,Products!A:D,4,FALSE)*I10168</f>
        <v/>
      </c>
      <c r="N10168">
        <f>L10168-M10168</f>
        <v/>
      </c>
    </row>
    <row r="10169">
      <c r="A10169" t="inlineStr">
        <is>
          <t>T1010167</t>
        </is>
      </c>
      <c r="B10169" t="inlineStr">
        <is>
          <t>2025-07-04</t>
        </is>
      </c>
      <c r="C10169" t="inlineStr">
        <is>
          <t>S048</t>
        </is>
      </c>
      <c r="D10169" t="inlineStr">
        <is>
          <t>Store_048</t>
        </is>
      </c>
      <c r="E10169" t="inlineStr">
        <is>
          <t>South</t>
        </is>
      </c>
      <c r="F10169" t="inlineStr">
        <is>
          <t>P0135</t>
        </is>
      </c>
      <c r="G10169" t="inlineStr">
        <is>
          <t>Prod_0135</t>
        </is>
      </c>
      <c r="H10169" t="inlineStr">
        <is>
          <t>Food</t>
        </is>
      </c>
      <c r="I10169" t="n">
        <v>2</v>
      </c>
      <c r="J10169" t="n">
        <v>81.81999999999999</v>
      </c>
      <c r="K10169" t="n">
        <v>0.15</v>
      </c>
      <c r="L10169">
        <f>I10169*J10169*(1-K10169)</f>
        <v/>
      </c>
      <c r="M10169">
        <f>VLOOKUP(F10169,Products!A:D,4,FALSE)*I10169</f>
        <v/>
      </c>
      <c r="N10169">
        <f>L10169-M10169</f>
        <v/>
      </c>
    </row>
    <row r="10170">
      <c r="A10170" t="inlineStr">
        <is>
          <t>T1010168</t>
        </is>
      </c>
      <c r="B10170" t="inlineStr">
        <is>
          <t>2025-09-06</t>
        </is>
      </c>
      <c r="C10170" t="inlineStr">
        <is>
          <t>S034</t>
        </is>
      </c>
      <c r="D10170" t="inlineStr">
        <is>
          <t>Store_034</t>
        </is>
      </c>
      <c r="E10170" t="inlineStr">
        <is>
          <t>Central</t>
        </is>
      </c>
      <c r="F10170" t="inlineStr">
        <is>
          <t>P0192</t>
        </is>
      </c>
      <c r="G10170" t="inlineStr">
        <is>
          <t>Prod_0192</t>
        </is>
      </c>
      <c r="H10170" t="inlineStr">
        <is>
          <t>Beverages</t>
        </is>
      </c>
      <c r="I10170" t="n">
        <v>6</v>
      </c>
      <c r="J10170" t="n">
        <v>398.56</v>
      </c>
      <c r="K10170" t="n">
        <v>0.15</v>
      </c>
      <c r="L10170">
        <f>I10170*J10170*(1-K10170)</f>
        <v/>
      </c>
      <c r="M10170">
        <f>VLOOKUP(F10170,Products!A:D,4,FALSE)*I10170</f>
        <v/>
      </c>
      <c r="N10170">
        <f>L10170-M10170</f>
        <v/>
      </c>
    </row>
    <row r="10171">
      <c r="A10171" t="inlineStr">
        <is>
          <t>T1010169</t>
        </is>
      </c>
      <c r="B10171" t="inlineStr">
        <is>
          <t>2025-08-27</t>
        </is>
      </c>
      <c r="C10171" t="inlineStr">
        <is>
          <t>S043</t>
        </is>
      </c>
      <c r="D10171" t="inlineStr">
        <is>
          <t>Store_043</t>
        </is>
      </c>
      <c r="E10171" t="inlineStr">
        <is>
          <t>East</t>
        </is>
      </c>
      <c r="F10171" t="inlineStr">
        <is>
          <t>P0031</t>
        </is>
      </c>
      <c r="G10171" t="inlineStr">
        <is>
          <t>Prod_0031</t>
        </is>
      </c>
      <c r="H10171" t="inlineStr">
        <is>
          <t>Food</t>
        </is>
      </c>
      <c r="I10171" t="n">
        <v>7</v>
      </c>
      <c r="J10171" t="n">
        <v>189.39</v>
      </c>
      <c r="K10171" t="n">
        <v>0.15</v>
      </c>
      <c r="L10171">
        <f>I10171*J10171*(1-K10171)</f>
        <v/>
      </c>
      <c r="M10171">
        <f>VLOOKUP(F10171,Products!A:D,4,FALSE)*I10171</f>
        <v/>
      </c>
      <c r="N10171">
        <f>L10171-M10171</f>
        <v/>
      </c>
    </row>
    <row r="10172">
      <c r="A10172" t="inlineStr">
        <is>
          <t>T1010170</t>
        </is>
      </c>
      <c r="B10172" t="inlineStr">
        <is>
          <t>2023-08-31</t>
        </is>
      </c>
      <c r="C10172" t="inlineStr">
        <is>
          <t>S041</t>
        </is>
      </c>
      <c r="D10172" t="inlineStr">
        <is>
          <t>Store_041</t>
        </is>
      </c>
      <c r="E10172" t="inlineStr">
        <is>
          <t>East</t>
        </is>
      </c>
      <c r="F10172" t="inlineStr">
        <is>
          <t>P0171</t>
        </is>
      </c>
      <c r="G10172" t="inlineStr">
        <is>
          <t>Prod_0171</t>
        </is>
      </c>
      <c r="H10172" t="inlineStr">
        <is>
          <t>Household</t>
        </is>
      </c>
      <c r="I10172" t="n">
        <v>9</v>
      </c>
      <c r="J10172" t="n">
        <v>327.5</v>
      </c>
      <c r="K10172" t="n">
        <v>0</v>
      </c>
      <c r="L10172">
        <f>I10172*J10172*(1-K10172)</f>
        <v/>
      </c>
      <c r="M10172">
        <f>VLOOKUP(F10172,Products!A:D,4,FALSE)*I10172</f>
        <v/>
      </c>
      <c r="N10172">
        <f>L10172-M10172</f>
        <v/>
      </c>
    </row>
    <row r="10173">
      <c r="A10173" t="inlineStr">
        <is>
          <t>T1010171</t>
        </is>
      </c>
      <c r="B10173" t="inlineStr">
        <is>
          <t>2023-12-30</t>
        </is>
      </c>
      <c r="C10173" t="inlineStr">
        <is>
          <t>S025</t>
        </is>
      </c>
      <c r="D10173" t="inlineStr">
        <is>
          <t>Store_025</t>
        </is>
      </c>
      <c r="E10173" t="inlineStr">
        <is>
          <t>Central</t>
        </is>
      </c>
      <c r="F10173" t="inlineStr">
        <is>
          <t>P0150</t>
        </is>
      </c>
      <c r="G10173" t="inlineStr">
        <is>
          <t>Prod_0150</t>
        </is>
      </c>
      <c r="H10173" t="inlineStr">
        <is>
          <t>Clothing</t>
        </is>
      </c>
      <c r="I10173" t="n">
        <v>5</v>
      </c>
      <c r="J10173" t="n">
        <v>391.62</v>
      </c>
      <c r="K10173" t="n">
        <v>0</v>
      </c>
      <c r="L10173">
        <f>I10173*J10173*(1-K10173)</f>
        <v/>
      </c>
      <c r="M10173">
        <f>VLOOKUP(F10173,Products!A:D,4,FALSE)*I10173</f>
        <v/>
      </c>
      <c r="N10173">
        <f>L10173-M10173</f>
        <v/>
      </c>
    </row>
    <row r="10174">
      <c r="A10174" t="inlineStr">
        <is>
          <t>T1010172</t>
        </is>
      </c>
      <c r="B10174" t="inlineStr">
        <is>
          <t>2023-04-27</t>
        </is>
      </c>
      <c r="C10174" t="inlineStr">
        <is>
          <t>S040</t>
        </is>
      </c>
      <c r="D10174" t="inlineStr">
        <is>
          <t>Store_040</t>
        </is>
      </c>
      <c r="E10174" t="inlineStr">
        <is>
          <t>Central</t>
        </is>
      </c>
      <c r="F10174" t="inlineStr">
        <is>
          <t>P0135</t>
        </is>
      </c>
      <c r="G10174" t="inlineStr">
        <is>
          <t>Prod_0135</t>
        </is>
      </c>
      <c r="H10174" t="inlineStr">
        <is>
          <t>Food</t>
        </is>
      </c>
      <c r="I10174" t="n">
        <v>1</v>
      </c>
      <c r="J10174" t="n">
        <v>90.02</v>
      </c>
      <c r="K10174" t="n">
        <v>0</v>
      </c>
      <c r="L10174">
        <f>I10174*J10174*(1-K10174)</f>
        <v/>
      </c>
      <c r="M10174">
        <f>VLOOKUP(F10174,Products!A:D,4,FALSE)*I10174</f>
        <v/>
      </c>
      <c r="N10174">
        <f>L10174-M10174</f>
        <v/>
      </c>
    </row>
    <row r="10175">
      <c r="A10175" t="inlineStr">
        <is>
          <t>T1010173</t>
        </is>
      </c>
      <c r="B10175" t="inlineStr">
        <is>
          <t>2025-01-24</t>
        </is>
      </c>
      <c r="C10175" t="inlineStr">
        <is>
          <t>S020</t>
        </is>
      </c>
      <c r="D10175" t="inlineStr">
        <is>
          <t>Store_020</t>
        </is>
      </c>
      <c r="E10175" t="inlineStr">
        <is>
          <t>West</t>
        </is>
      </c>
      <c r="F10175" t="inlineStr">
        <is>
          <t>P0104</t>
        </is>
      </c>
      <c r="G10175" t="inlineStr">
        <is>
          <t>Prod_0104</t>
        </is>
      </c>
      <c r="H10175" t="inlineStr">
        <is>
          <t>Clothing</t>
        </is>
      </c>
      <c r="I10175" t="n">
        <v>5</v>
      </c>
      <c r="J10175" t="n">
        <v>537.87</v>
      </c>
      <c r="K10175" t="n">
        <v>0.1</v>
      </c>
      <c r="L10175">
        <f>I10175*J10175*(1-K10175)</f>
        <v/>
      </c>
      <c r="M10175">
        <f>VLOOKUP(F10175,Products!A:D,4,FALSE)*I10175</f>
        <v/>
      </c>
      <c r="N10175">
        <f>L10175-M10175</f>
        <v/>
      </c>
    </row>
    <row r="10176">
      <c r="A10176" t="inlineStr">
        <is>
          <t>T1010174</t>
        </is>
      </c>
      <c r="B10176" t="inlineStr">
        <is>
          <t>2024-05-10</t>
        </is>
      </c>
      <c r="C10176" t="inlineStr">
        <is>
          <t>S022</t>
        </is>
      </c>
      <c r="D10176" t="inlineStr">
        <is>
          <t>Store_022</t>
        </is>
      </c>
      <c r="E10176" t="inlineStr">
        <is>
          <t>East</t>
        </is>
      </c>
      <c r="F10176" t="inlineStr">
        <is>
          <t>P0096</t>
        </is>
      </c>
      <c r="G10176" t="inlineStr">
        <is>
          <t>Prod_0096</t>
        </is>
      </c>
      <c r="H10176" t="inlineStr">
        <is>
          <t>Beverages</t>
        </is>
      </c>
      <c r="I10176" t="n">
        <v>2</v>
      </c>
      <c r="J10176" t="n">
        <v>529.39</v>
      </c>
      <c r="K10176" t="n">
        <v>0</v>
      </c>
      <c r="L10176">
        <f>I10176*J10176*(1-K10176)</f>
        <v/>
      </c>
      <c r="M10176">
        <f>VLOOKUP(F10176,Products!A:D,4,FALSE)*I10176</f>
        <v/>
      </c>
      <c r="N10176">
        <f>L10176-M10176</f>
        <v/>
      </c>
    </row>
    <row r="10177">
      <c r="A10177" t="inlineStr">
        <is>
          <t>T1010175</t>
        </is>
      </c>
      <c r="B10177" t="inlineStr">
        <is>
          <t>2023-02-07</t>
        </is>
      </c>
      <c r="C10177" t="inlineStr">
        <is>
          <t>S001</t>
        </is>
      </c>
      <c r="D10177" t="inlineStr">
        <is>
          <t>Store_001</t>
        </is>
      </c>
      <c r="E10177" t="inlineStr">
        <is>
          <t>West</t>
        </is>
      </c>
      <c r="F10177" t="inlineStr">
        <is>
          <t>P0075</t>
        </is>
      </c>
      <c r="G10177" t="inlineStr">
        <is>
          <t>Prod_0075</t>
        </is>
      </c>
      <c r="H10177" t="inlineStr">
        <is>
          <t>Beverages</t>
        </is>
      </c>
      <c r="I10177" t="n">
        <v>8</v>
      </c>
      <c r="J10177" t="n">
        <v>981.47</v>
      </c>
      <c r="K10177" t="n">
        <v>0</v>
      </c>
      <c r="L10177">
        <f>I10177*J10177*(1-K10177)</f>
        <v/>
      </c>
      <c r="M10177">
        <f>VLOOKUP(F10177,Products!A:D,4,FALSE)*I10177</f>
        <v/>
      </c>
      <c r="N10177">
        <f>L10177-M10177</f>
        <v/>
      </c>
    </row>
    <row r="10178">
      <c r="A10178" t="inlineStr">
        <is>
          <t>T1010176</t>
        </is>
      </c>
      <c r="B10178" t="inlineStr">
        <is>
          <t>2024-11-20</t>
        </is>
      </c>
      <c r="C10178" t="inlineStr">
        <is>
          <t>S050</t>
        </is>
      </c>
      <c r="D10178" t="inlineStr">
        <is>
          <t>Store_050</t>
        </is>
      </c>
      <c r="E10178" t="inlineStr">
        <is>
          <t>South</t>
        </is>
      </c>
      <c r="F10178" t="inlineStr">
        <is>
          <t>P0073</t>
        </is>
      </c>
      <c r="G10178" t="inlineStr">
        <is>
          <t>Prod_0073</t>
        </is>
      </c>
      <c r="H10178" t="inlineStr">
        <is>
          <t>Food</t>
        </is>
      </c>
      <c r="I10178" t="n">
        <v>9</v>
      </c>
      <c r="J10178" t="n">
        <v>564.62</v>
      </c>
      <c r="K10178" t="n">
        <v>0.05</v>
      </c>
      <c r="L10178">
        <f>I10178*J10178*(1-K10178)</f>
        <v/>
      </c>
      <c r="M10178">
        <f>VLOOKUP(F10178,Products!A:D,4,FALSE)*I10178</f>
        <v/>
      </c>
      <c r="N10178">
        <f>L10178-M10178</f>
        <v/>
      </c>
    </row>
    <row r="10179">
      <c r="A10179" t="inlineStr">
        <is>
          <t>T1010177</t>
        </is>
      </c>
      <c r="B10179" t="inlineStr">
        <is>
          <t>2025-06-12</t>
        </is>
      </c>
      <c r="C10179" t="inlineStr">
        <is>
          <t>S039</t>
        </is>
      </c>
      <c r="D10179" t="inlineStr">
        <is>
          <t>Store_039</t>
        </is>
      </c>
      <c r="E10179" t="inlineStr">
        <is>
          <t>North</t>
        </is>
      </c>
      <c r="F10179" t="inlineStr">
        <is>
          <t>P0111</t>
        </is>
      </c>
      <c r="G10179" t="inlineStr">
        <is>
          <t>Prod_0111</t>
        </is>
      </c>
      <c r="H10179" t="inlineStr">
        <is>
          <t>Clothing</t>
        </is>
      </c>
      <c r="I10179" t="n">
        <v>2</v>
      </c>
      <c r="J10179" t="n">
        <v>614.67</v>
      </c>
      <c r="K10179" t="n">
        <v>0</v>
      </c>
      <c r="L10179">
        <f>I10179*J10179*(1-K10179)</f>
        <v/>
      </c>
      <c r="M10179">
        <f>VLOOKUP(F10179,Products!A:D,4,FALSE)*I10179</f>
        <v/>
      </c>
      <c r="N10179">
        <f>L10179-M10179</f>
        <v/>
      </c>
    </row>
    <row r="10180">
      <c r="A10180" t="inlineStr">
        <is>
          <t>T1010178</t>
        </is>
      </c>
      <c r="B10180" t="inlineStr">
        <is>
          <t>2024-04-10</t>
        </is>
      </c>
      <c r="C10180" t="inlineStr">
        <is>
          <t>S026</t>
        </is>
      </c>
      <c r="D10180" t="inlineStr">
        <is>
          <t>Store_026</t>
        </is>
      </c>
      <c r="E10180" t="inlineStr">
        <is>
          <t>North</t>
        </is>
      </c>
      <c r="F10180" t="inlineStr">
        <is>
          <t>P0031</t>
        </is>
      </c>
      <c r="G10180" t="inlineStr">
        <is>
          <t>Prod_0031</t>
        </is>
      </c>
      <c r="H10180" t="inlineStr">
        <is>
          <t>Food</t>
        </is>
      </c>
      <c r="I10180" t="n">
        <v>5</v>
      </c>
      <c r="J10180" t="n">
        <v>191.46</v>
      </c>
      <c r="K10180" t="n">
        <v>0.1</v>
      </c>
      <c r="L10180">
        <f>I10180*J10180*(1-K10180)</f>
        <v/>
      </c>
      <c r="M10180">
        <f>VLOOKUP(F10180,Products!A:D,4,FALSE)*I10180</f>
        <v/>
      </c>
      <c r="N10180">
        <f>L10180-M10180</f>
        <v/>
      </c>
    </row>
    <row r="10181">
      <c r="A10181" t="inlineStr">
        <is>
          <t>T1010179</t>
        </is>
      </c>
      <c r="B10181" t="inlineStr">
        <is>
          <t>2023-04-09</t>
        </is>
      </c>
      <c r="C10181" t="inlineStr">
        <is>
          <t>S025</t>
        </is>
      </c>
      <c r="D10181" t="inlineStr">
        <is>
          <t>Store_025</t>
        </is>
      </c>
      <c r="E10181" t="inlineStr">
        <is>
          <t>Central</t>
        </is>
      </c>
      <c r="F10181" t="inlineStr">
        <is>
          <t>P0075</t>
        </is>
      </c>
      <c r="G10181" t="inlineStr">
        <is>
          <t>Prod_0075</t>
        </is>
      </c>
      <c r="H10181" t="inlineStr">
        <is>
          <t>Beverages</t>
        </is>
      </c>
      <c r="I10181" t="n">
        <v>9</v>
      </c>
      <c r="J10181" t="n">
        <v>727.72</v>
      </c>
      <c r="K10181" t="n">
        <v>0.05</v>
      </c>
      <c r="L10181">
        <f>I10181*J10181*(1-K10181)</f>
        <v/>
      </c>
      <c r="M10181">
        <f>VLOOKUP(F10181,Products!A:D,4,FALSE)*I10181</f>
        <v/>
      </c>
      <c r="N10181">
        <f>L10181-M10181</f>
        <v/>
      </c>
    </row>
    <row r="10182">
      <c r="A10182" t="inlineStr">
        <is>
          <t>T1010180</t>
        </is>
      </c>
      <c r="B10182" t="inlineStr">
        <is>
          <t>2023-08-13</t>
        </is>
      </c>
      <c r="C10182" t="inlineStr">
        <is>
          <t>S023</t>
        </is>
      </c>
      <c r="D10182" t="inlineStr">
        <is>
          <t>Store_023</t>
        </is>
      </c>
      <c r="E10182" t="inlineStr">
        <is>
          <t>South</t>
        </is>
      </c>
      <c r="F10182" t="inlineStr">
        <is>
          <t>P0091</t>
        </is>
      </c>
      <c r="G10182" t="inlineStr">
        <is>
          <t>Prod_0091</t>
        </is>
      </c>
      <c r="H10182" t="inlineStr">
        <is>
          <t>Toys</t>
        </is>
      </c>
      <c r="I10182" t="n">
        <v>5</v>
      </c>
      <c r="J10182" t="n">
        <v>314.15</v>
      </c>
      <c r="K10182" t="n">
        <v>0</v>
      </c>
      <c r="L10182">
        <f>I10182*J10182*(1-K10182)</f>
        <v/>
      </c>
      <c r="M10182">
        <f>VLOOKUP(F10182,Products!A:D,4,FALSE)*I10182</f>
        <v/>
      </c>
      <c r="N10182">
        <f>L10182-M10182</f>
        <v/>
      </c>
    </row>
    <row r="10183">
      <c r="A10183" t="inlineStr">
        <is>
          <t>T1010181</t>
        </is>
      </c>
      <c r="B10183" t="inlineStr">
        <is>
          <t>2023-11-23</t>
        </is>
      </c>
      <c r="C10183" t="inlineStr">
        <is>
          <t>S013</t>
        </is>
      </c>
      <c r="D10183" t="inlineStr">
        <is>
          <t>Store_013</t>
        </is>
      </c>
      <c r="E10183" t="inlineStr">
        <is>
          <t>North</t>
        </is>
      </c>
      <c r="F10183" t="inlineStr">
        <is>
          <t>P0152</t>
        </is>
      </c>
      <c r="G10183" t="inlineStr">
        <is>
          <t>Prod_0152</t>
        </is>
      </c>
      <c r="H10183" t="inlineStr">
        <is>
          <t>Household</t>
        </is>
      </c>
      <c r="I10183" t="n">
        <v>3</v>
      </c>
      <c r="J10183" t="n">
        <v>588.96</v>
      </c>
      <c r="K10183" t="n">
        <v>0.05</v>
      </c>
      <c r="L10183">
        <f>I10183*J10183*(1-K10183)</f>
        <v/>
      </c>
      <c r="M10183">
        <f>VLOOKUP(F10183,Products!A:D,4,FALSE)*I10183</f>
        <v/>
      </c>
      <c r="N10183">
        <f>L10183-M10183</f>
        <v/>
      </c>
    </row>
    <row r="10184">
      <c r="A10184" t="inlineStr">
        <is>
          <t>T1010182</t>
        </is>
      </c>
      <c r="B10184" t="inlineStr">
        <is>
          <t>2025-02-14</t>
        </is>
      </c>
      <c r="C10184" t="inlineStr">
        <is>
          <t>S034</t>
        </is>
      </c>
      <c r="D10184" t="inlineStr">
        <is>
          <t>Store_034</t>
        </is>
      </c>
      <c r="E10184" t="inlineStr">
        <is>
          <t>Central</t>
        </is>
      </c>
      <c r="F10184" t="inlineStr">
        <is>
          <t>P0051</t>
        </is>
      </c>
      <c r="G10184" t="inlineStr">
        <is>
          <t>Prod_0051</t>
        </is>
      </c>
      <c r="H10184" t="inlineStr">
        <is>
          <t>Clothing</t>
        </is>
      </c>
      <c r="I10184" t="n">
        <v>4</v>
      </c>
      <c r="J10184" t="n">
        <v>70.34</v>
      </c>
      <c r="K10184" t="n">
        <v>0.15</v>
      </c>
      <c r="L10184">
        <f>I10184*J10184*(1-K10184)</f>
        <v/>
      </c>
      <c r="M10184">
        <f>VLOOKUP(F10184,Products!A:D,4,FALSE)*I10184</f>
        <v/>
      </c>
      <c r="N10184">
        <f>L10184-M10184</f>
        <v/>
      </c>
    </row>
    <row r="10185">
      <c r="A10185" t="inlineStr">
        <is>
          <t>T1010183</t>
        </is>
      </c>
      <c r="B10185" t="inlineStr">
        <is>
          <t>2023-02-03</t>
        </is>
      </c>
      <c r="C10185" t="inlineStr">
        <is>
          <t>S037</t>
        </is>
      </c>
      <c r="D10185" t="inlineStr">
        <is>
          <t>Store_037</t>
        </is>
      </c>
      <c r="E10185" t="inlineStr">
        <is>
          <t>East</t>
        </is>
      </c>
      <c r="F10185" t="inlineStr">
        <is>
          <t>P0109</t>
        </is>
      </c>
      <c r="G10185" t="inlineStr">
        <is>
          <t>Prod_0109</t>
        </is>
      </c>
      <c r="H10185" t="inlineStr">
        <is>
          <t>Beverages</t>
        </is>
      </c>
      <c r="I10185" t="n">
        <v>8</v>
      </c>
      <c r="J10185" t="n">
        <v>704.86</v>
      </c>
      <c r="K10185" t="n">
        <v>0.15</v>
      </c>
      <c r="L10185">
        <f>I10185*J10185*(1-K10185)</f>
        <v/>
      </c>
      <c r="M10185">
        <f>VLOOKUP(F10185,Products!A:D,4,FALSE)*I10185</f>
        <v/>
      </c>
      <c r="N10185">
        <f>L10185-M10185</f>
        <v/>
      </c>
    </row>
    <row r="10186">
      <c r="A10186" t="inlineStr">
        <is>
          <t>T1010184</t>
        </is>
      </c>
      <c r="B10186" t="inlineStr">
        <is>
          <t>2024-10-16</t>
        </is>
      </c>
      <c r="C10186" t="inlineStr">
        <is>
          <t>S016</t>
        </is>
      </c>
      <c r="D10186" t="inlineStr">
        <is>
          <t>Store_016</t>
        </is>
      </c>
      <c r="E10186" t="inlineStr">
        <is>
          <t>West</t>
        </is>
      </c>
      <c r="F10186" t="inlineStr">
        <is>
          <t>P0165</t>
        </is>
      </c>
      <c r="G10186" t="inlineStr">
        <is>
          <t>Prod_0165</t>
        </is>
      </c>
      <c r="H10186" t="inlineStr">
        <is>
          <t>Clothing</t>
        </is>
      </c>
      <c r="I10186" t="n">
        <v>2</v>
      </c>
      <c r="J10186" t="n">
        <v>503.84</v>
      </c>
      <c r="K10186" t="n">
        <v>0.2</v>
      </c>
      <c r="L10186">
        <f>I10186*J10186*(1-K10186)</f>
        <v/>
      </c>
      <c r="M10186">
        <f>VLOOKUP(F10186,Products!A:D,4,FALSE)*I10186</f>
        <v/>
      </c>
      <c r="N10186">
        <f>L10186-M10186</f>
        <v/>
      </c>
    </row>
    <row r="10187">
      <c r="A10187" t="inlineStr">
        <is>
          <t>T1010185</t>
        </is>
      </c>
      <c r="B10187" t="inlineStr">
        <is>
          <t>2023-05-17</t>
        </is>
      </c>
      <c r="C10187" t="inlineStr">
        <is>
          <t>S044</t>
        </is>
      </c>
      <c r="D10187" t="inlineStr">
        <is>
          <t>Store_044</t>
        </is>
      </c>
      <c r="E10187" t="inlineStr">
        <is>
          <t>North</t>
        </is>
      </c>
      <c r="F10187" t="inlineStr">
        <is>
          <t>P0015</t>
        </is>
      </c>
      <c r="G10187" t="inlineStr">
        <is>
          <t>Prod_0015</t>
        </is>
      </c>
      <c r="H10187" t="inlineStr">
        <is>
          <t>Food</t>
        </is>
      </c>
      <c r="I10187" t="n">
        <v>1</v>
      </c>
      <c r="J10187" t="n">
        <v>128.26</v>
      </c>
      <c r="K10187" t="n">
        <v>0</v>
      </c>
      <c r="L10187">
        <f>I10187*J10187*(1-K10187)</f>
        <v/>
      </c>
      <c r="M10187">
        <f>VLOOKUP(F10187,Products!A:D,4,FALSE)*I10187</f>
        <v/>
      </c>
      <c r="N10187">
        <f>L10187-M10187</f>
        <v/>
      </c>
    </row>
    <row r="10188">
      <c r="A10188" t="inlineStr">
        <is>
          <t>T1010186</t>
        </is>
      </c>
      <c r="B10188" t="inlineStr">
        <is>
          <t>2023-03-08</t>
        </is>
      </c>
      <c r="C10188" t="inlineStr">
        <is>
          <t>S013</t>
        </is>
      </c>
      <c r="D10188" t="inlineStr">
        <is>
          <t>Store_013</t>
        </is>
      </c>
      <c r="E10188" t="inlineStr">
        <is>
          <t>North</t>
        </is>
      </c>
      <c r="F10188" t="inlineStr">
        <is>
          <t>P0154</t>
        </is>
      </c>
      <c r="G10188" t="inlineStr">
        <is>
          <t>Prod_0154</t>
        </is>
      </c>
      <c r="H10188" t="inlineStr">
        <is>
          <t>Toys</t>
        </is>
      </c>
      <c r="I10188" t="n">
        <v>6</v>
      </c>
      <c r="J10188" t="n">
        <v>281.7</v>
      </c>
      <c r="K10188" t="n">
        <v>0.05</v>
      </c>
      <c r="L10188">
        <f>I10188*J10188*(1-K10188)</f>
        <v/>
      </c>
      <c r="M10188">
        <f>VLOOKUP(F10188,Products!A:D,4,FALSE)*I10188</f>
        <v/>
      </c>
      <c r="N10188">
        <f>L10188-M10188</f>
        <v/>
      </c>
    </row>
    <row r="10189">
      <c r="A10189" t="inlineStr">
        <is>
          <t>T1010187</t>
        </is>
      </c>
      <c r="B10189" t="inlineStr">
        <is>
          <t>2025-08-22</t>
        </is>
      </c>
      <c r="C10189" t="inlineStr">
        <is>
          <t>S012</t>
        </is>
      </c>
      <c r="D10189" t="inlineStr">
        <is>
          <t>Store_012</t>
        </is>
      </c>
      <c r="E10189" t="inlineStr">
        <is>
          <t>South</t>
        </is>
      </c>
      <c r="F10189" t="inlineStr">
        <is>
          <t>P0069</t>
        </is>
      </c>
      <c r="G10189" t="inlineStr">
        <is>
          <t>Prod_0069</t>
        </is>
      </c>
      <c r="H10189" t="inlineStr">
        <is>
          <t>Household</t>
        </is>
      </c>
      <c r="I10189" t="n">
        <v>1</v>
      </c>
      <c r="J10189" t="n">
        <v>314.29</v>
      </c>
      <c r="K10189" t="n">
        <v>0.05</v>
      </c>
      <c r="L10189">
        <f>I10189*J10189*(1-K10189)</f>
        <v/>
      </c>
      <c r="M10189">
        <f>VLOOKUP(F10189,Products!A:D,4,FALSE)*I10189</f>
        <v/>
      </c>
      <c r="N10189">
        <f>L10189-M10189</f>
        <v/>
      </c>
    </row>
    <row r="10190">
      <c r="A10190" t="inlineStr">
        <is>
          <t>T1010188</t>
        </is>
      </c>
      <c r="B10190" t="inlineStr">
        <is>
          <t>2025-08-14</t>
        </is>
      </c>
      <c r="C10190" t="inlineStr">
        <is>
          <t>S020</t>
        </is>
      </c>
      <c r="D10190" t="inlineStr">
        <is>
          <t>Store_020</t>
        </is>
      </c>
      <c r="E10190" t="inlineStr">
        <is>
          <t>West</t>
        </is>
      </c>
      <c r="F10190" t="inlineStr">
        <is>
          <t>P0075</t>
        </is>
      </c>
      <c r="G10190" t="inlineStr">
        <is>
          <t>Prod_0075</t>
        </is>
      </c>
      <c r="H10190" t="inlineStr">
        <is>
          <t>Beverages</t>
        </is>
      </c>
      <c r="I10190" t="n">
        <v>2</v>
      </c>
      <c r="J10190" t="n">
        <v>756.79</v>
      </c>
      <c r="K10190" t="n">
        <v>0</v>
      </c>
      <c r="L10190">
        <f>I10190*J10190*(1-K10190)</f>
        <v/>
      </c>
      <c r="M10190">
        <f>VLOOKUP(F10190,Products!A:D,4,FALSE)*I10190</f>
        <v/>
      </c>
      <c r="N10190">
        <f>L10190-M10190</f>
        <v/>
      </c>
    </row>
    <row r="10191">
      <c r="A10191" t="inlineStr">
        <is>
          <t>T1010189</t>
        </is>
      </c>
      <c r="B10191" t="inlineStr">
        <is>
          <t>2024-10-18</t>
        </is>
      </c>
      <c r="C10191" t="inlineStr">
        <is>
          <t>S001</t>
        </is>
      </c>
      <c r="D10191" t="inlineStr">
        <is>
          <t>Store_001</t>
        </is>
      </c>
      <c r="E10191" t="inlineStr">
        <is>
          <t>West</t>
        </is>
      </c>
      <c r="F10191" t="inlineStr">
        <is>
          <t>P0025</t>
        </is>
      </c>
      <c r="G10191" t="inlineStr">
        <is>
          <t>Prod_0025</t>
        </is>
      </c>
      <c r="H10191" t="inlineStr">
        <is>
          <t>Beverages</t>
        </is>
      </c>
      <c r="I10191" t="n">
        <v>8</v>
      </c>
      <c r="J10191" t="n">
        <v>329.72</v>
      </c>
      <c r="K10191" t="n">
        <v>0</v>
      </c>
      <c r="L10191">
        <f>I10191*J10191*(1-K10191)</f>
        <v/>
      </c>
      <c r="M10191">
        <f>VLOOKUP(F10191,Products!A:D,4,FALSE)*I10191</f>
        <v/>
      </c>
      <c r="N10191">
        <f>L10191-M10191</f>
        <v/>
      </c>
    </row>
    <row r="10192">
      <c r="A10192" t="inlineStr">
        <is>
          <t>T1010190</t>
        </is>
      </c>
      <c r="B10192" t="inlineStr">
        <is>
          <t>2023-03-09</t>
        </is>
      </c>
      <c r="C10192" t="inlineStr">
        <is>
          <t>S035</t>
        </is>
      </c>
      <c r="D10192" t="inlineStr">
        <is>
          <t>Store_035</t>
        </is>
      </c>
      <c r="E10192" t="inlineStr">
        <is>
          <t>Central</t>
        </is>
      </c>
      <c r="F10192" t="inlineStr">
        <is>
          <t>P0188</t>
        </is>
      </c>
      <c r="G10192" t="inlineStr">
        <is>
          <t>Prod_0188</t>
        </is>
      </c>
      <c r="H10192" t="inlineStr">
        <is>
          <t>Food</t>
        </is>
      </c>
      <c r="I10192" t="n">
        <v>1</v>
      </c>
      <c r="J10192" t="n">
        <v>696.23</v>
      </c>
      <c r="K10192" t="n">
        <v>0</v>
      </c>
      <c r="L10192">
        <f>I10192*J10192*(1-K10192)</f>
        <v/>
      </c>
      <c r="M10192">
        <f>VLOOKUP(F10192,Products!A:D,4,FALSE)*I10192</f>
        <v/>
      </c>
      <c r="N10192">
        <f>L10192-M10192</f>
        <v/>
      </c>
    </row>
    <row r="10193">
      <c r="A10193" t="inlineStr">
        <is>
          <t>T1010191</t>
        </is>
      </c>
      <c r="B10193" t="inlineStr">
        <is>
          <t>2023-11-21</t>
        </is>
      </c>
      <c r="C10193" t="inlineStr">
        <is>
          <t>S041</t>
        </is>
      </c>
      <c r="D10193" t="inlineStr">
        <is>
          <t>Store_041</t>
        </is>
      </c>
      <c r="E10193" t="inlineStr">
        <is>
          <t>East</t>
        </is>
      </c>
      <c r="F10193" t="inlineStr">
        <is>
          <t>P0150</t>
        </is>
      </c>
      <c r="G10193" t="inlineStr">
        <is>
          <t>Prod_0150</t>
        </is>
      </c>
      <c r="H10193" t="inlineStr">
        <is>
          <t>Clothing</t>
        </is>
      </c>
      <c r="I10193" t="n">
        <v>7</v>
      </c>
      <c r="J10193" t="n">
        <v>303.15</v>
      </c>
      <c r="K10193" t="n">
        <v>0.15</v>
      </c>
      <c r="L10193">
        <f>I10193*J10193*(1-K10193)</f>
        <v/>
      </c>
      <c r="M10193">
        <f>VLOOKUP(F10193,Products!A:D,4,FALSE)*I10193</f>
        <v/>
      </c>
      <c r="N10193">
        <f>L10193-M10193</f>
        <v/>
      </c>
    </row>
    <row r="10194">
      <c r="A10194" t="inlineStr">
        <is>
          <t>T1010192</t>
        </is>
      </c>
      <c r="B10194" t="inlineStr">
        <is>
          <t>2023-12-10</t>
        </is>
      </c>
      <c r="C10194" t="inlineStr">
        <is>
          <t>S001</t>
        </is>
      </c>
      <c r="D10194" t="inlineStr">
        <is>
          <t>Store_001</t>
        </is>
      </c>
      <c r="E10194" t="inlineStr">
        <is>
          <t>West</t>
        </is>
      </c>
      <c r="F10194" t="inlineStr">
        <is>
          <t>P0016</t>
        </is>
      </c>
      <c r="G10194" t="inlineStr">
        <is>
          <t>Prod_0016</t>
        </is>
      </c>
      <c r="H10194" t="inlineStr">
        <is>
          <t>Food</t>
        </is>
      </c>
      <c r="I10194" t="n">
        <v>2</v>
      </c>
      <c r="J10194" t="n">
        <v>870.6799999999999</v>
      </c>
      <c r="K10194" t="n">
        <v>0</v>
      </c>
      <c r="L10194">
        <f>I10194*J10194*(1-K10194)</f>
        <v/>
      </c>
      <c r="M10194">
        <f>VLOOKUP(F10194,Products!A:D,4,FALSE)*I10194</f>
        <v/>
      </c>
      <c r="N10194">
        <f>L10194-M10194</f>
        <v/>
      </c>
    </row>
    <row r="10195">
      <c r="A10195" t="inlineStr">
        <is>
          <t>T1010193</t>
        </is>
      </c>
      <c r="B10195" t="inlineStr">
        <is>
          <t>2024-07-21</t>
        </is>
      </c>
      <c r="C10195" t="inlineStr">
        <is>
          <t>S025</t>
        </is>
      </c>
      <c r="D10195" t="inlineStr">
        <is>
          <t>Store_025</t>
        </is>
      </c>
      <c r="E10195" t="inlineStr">
        <is>
          <t>Central</t>
        </is>
      </c>
      <c r="F10195" t="inlineStr">
        <is>
          <t>P0124</t>
        </is>
      </c>
      <c r="G10195" t="inlineStr">
        <is>
          <t>Prod_0124</t>
        </is>
      </c>
      <c r="H10195" t="inlineStr">
        <is>
          <t>Beverages</t>
        </is>
      </c>
      <c r="I10195" t="n">
        <v>4</v>
      </c>
      <c r="J10195" t="n">
        <v>707</v>
      </c>
      <c r="K10195" t="n">
        <v>0</v>
      </c>
      <c r="L10195">
        <f>I10195*J10195*(1-K10195)</f>
        <v/>
      </c>
      <c r="M10195">
        <f>VLOOKUP(F10195,Products!A:D,4,FALSE)*I10195</f>
        <v/>
      </c>
      <c r="N10195">
        <f>L10195-M10195</f>
        <v/>
      </c>
    </row>
    <row r="10196">
      <c r="A10196" t="inlineStr">
        <is>
          <t>T1010194</t>
        </is>
      </c>
      <c r="B10196" t="inlineStr">
        <is>
          <t>2023-12-01</t>
        </is>
      </c>
      <c r="C10196" t="inlineStr">
        <is>
          <t>S018</t>
        </is>
      </c>
      <c r="D10196" t="inlineStr">
        <is>
          <t>Store_018</t>
        </is>
      </c>
      <c r="E10196" t="inlineStr">
        <is>
          <t>South</t>
        </is>
      </c>
      <c r="F10196" t="inlineStr">
        <is>
          <t>P0064</t>
        </is>
      </c>
      <c r="G10196" t="inlineStr">
        <is>
          <t>Prod_0064</t>
        </is>
      </c>
      <c r="H10196" t="inlineStr">
        <is>
          <t>Beverages</t>
        </is>
      </c>
      <c r="I10196" t="n">
        <v>1</v>
      </c>
      <c r="J10196" t="n">
        <v>767.23</v>
      </c>
      <c r="K10196" t="n">
        <v>0.2</v>
      </c>
      <c r="L10196">
        <f>I10196*J10196*(1-K10196)</f>
        <v/>
      </c>
      <c r="M10196">
        <f>VLOOKUP(F10196,Products!A:D,4,FALSE)*I10196</f>
        <v/>
      </c>
      <c r="N10196">
        <f>L10196-M10196</f>
        <v/>
      </c>
    </row>
    <row r="10197">
      <c r="A10197" t="inlineStr">
        <is>
          <t>T1010195</t>
        </is>
      </c>
      <c r="B10197" t="inlineStr">
        <is>
          <t>2024-07-09</t>
        </is>
      </c>
      <c r="C10197" t="inlineStr">
        <is>
          <t>S018</t>
        </is>
      </c>
      <c r="D10197" t="inlineStr">
        <is>
          <t>Store_018</t>
        </is>
      </c>
      <c r="E10197" t="inlineStr">
        <is>
          <t>South</t>
        </is>
      </c>
      <c r="F10197" t="inlineStr">
        <is>
          <t>P0004</t>
        </is>
      </c>
      <c r="G10197" t="inlineStr">
        <is>
          <t>Prod_0004</t>
        </is>
      </c>
      <c r="H10197" t="inlineStr">
        <is>
          <t>Household</t>
        </is>
      </c>
      <c r="I10197" t="n">
        <v>7</v>
      </c>
      <c r="J10197" t="n">
        <v>332.93</v>
      </c>
      <c r="K10197" t="n">
        <v>0.1</v>
      </c>
      <c r="L10197">
        <f>I10197*J10197*(1-K10197)</f>
        <v/>
      </c>
      <c r="M10197">
        <f>VLOOKUP(F10197,Products!A:D,4,FALSE)*I10197</f>
        <v/>
      </c>
      <c r="N10197">
        <f>L10197-M10197</f>
        <v/>
      </c>
    </row>
    <row r="10198">
      <c r="A10198" t="inlineStr">
        <is>
          <t>T1010196</t>
        </is>
      </c>
      <c r="B10198" t="inlineStr">
        <is>
          <t>2023-01-06</t>
        </is>
      </c>
      <c r="C10198" t="inlineStr">
        <is>
          <t>S046</t>
        </is>
      </c>
      <c r="D10198" t="inlineStr">
        <is>
          <t>Store_046</t>
        </is>
      </c>
      <c r="E10198" t="inlineStr">
        <is>
          <t>South</t>
        </is>
      </c>
      <c r="F10198" t="inlineStr">
        <is>
          <t>P0048</t>
        </is>
      </c>
      <c r="G10198" t="inlineStr">
        <is>
          <t>Prod_0048</t>
        </is>
      </c>
      <c r="H10198" t="inlineStr">
        <is>
          <t>Toys</t>
        </is>
      </c>
      <c r="I10198" t="n">
        <v>1</v>
      </c>
      <c r="J10198" t="n">
        <v>210.08</v>
      </c>
      <c r="K10198" t="n">
        <v>0</v>
      </c>
      <c r="L10198">
        <f>I10198*J10198*(1-K10198)</f>
        <v/>
      </c>
      <c r="M10198">
        <f>VLOOKUP(F10198,Products!A:D,4,FALSE)*I10198</f>
        <v/>
      </c>
      <c r="N10198">
        <f>L10198-M10198</f>
        <v/>
      </c>
    </row>
    <row r="10199">
      <c r="A10199" t="inlineStr">
        <is>
          <t>T1010197</t>
        </is>
      </c>
      <c r="B10199" t="inlineStr">
        <is>
          <t>2025-02-13</t>
        </is>
      </c>
      <c r="C10199" t="inlineStr">
        <is>
          <t>S024</t>
        </is>
      </c>
      <c r="D10199" t="inlineStr">
        <is>
          <t>Store_024</t>
        </is>
      </c>
      <c r="E10199" t="inlineStr">
        <is>
          <t>South</t>
        </is>
      </c>
      <c r="F10199" t="inlineStr">
        <is>
          <t>P0008</t>
        </is>
      </c>
      <c r="G10199" t="inlineStr">
        <is>
          <t>Prod_0008</t>
        </is>
      </c>
      <c r="H10199" t="inlineStr">
        <is>
          <t>Electronics</t>
        </is>
      </c>
      <c r="I10199" t="n">
        <v>1</v>
      </c>
      <c r="J10199" t="n">
        <v>417.86</v>
      </c>
      <c r="K10199" t="n">
        <v>0</v>
      </c>
      <c r="L10199">
        <f>I10199*J10199*(1-K10199)</f>
        <v/>
      </c>
      <c r="M10199">
        <f>VLOOKUP(F10199,Products!A:D,4,FALSE)*I10199</f>
        <v/>
      </c>
      <c r="N10199">
        <f>L10199-M10199</f>
        <v/>
      </c>
    </row>
    <row r="10200">
      <c r="A10200" t="inlineStr">
        <is>
          <t>T1010198</t>
        </is>
      </c>
      <c r="B10200" t="inlineStr">
        <is>
          <t>2025-08-21</t>
        </is>
      </c>
      <c r="C10200" t="inlineStr">
        <is>
          <t>S048</t>
        </is>
      </c>
      <c r="D10200" t="inlineStr">
        <is>
          <t>Store_048</t>
        </is>
      </c>
      <c r="E10200" t="inlineStr">
        <is>
          <t>South</t>
        </is>
      </c>
      <c r="F10200" t="inlineStr">
        <is>
          <t>P0186</t>
        </is>
      </c>
      <c r="G10200" t="inlineStr">
        <is>
          <t>Prod_0186</t>
        </is>
      </c>
      <c r="H10200" t="inlineStr">
        <is>
          <t>Household</t>
        </is>
      </c>
      <c r="I10200" t="n">
        <v>7</v>
      </c>
      <c r="J10200" t="n">
        <v>895.14</v>
      </c>
      <c r="K10200" t="n">
        <v>0</v>
      </c>
      <c r="L10200">
        <f>I10200*J10200*(1-K10200)</f>
        <v/>
      </c>
      <c r="M10200">
        <f>VLOOKUP(F10200,Products!A:D,4,FALSE)*I10200</f>
        <v/>
      </c>
      <c r="N10200">
        <f>L10200-M10200</f>
        <v/>
      </c>
    </row>
    <row r="10201">
      <c r="A10201" t="inlineStr">
        <is>
          <t>T1010199</t>
        </is>
      </c>
      <c r="B10201" t="inlineStr">
        <is>
          <t>2025-07-05</t>
        </is>
      </c>
      <c r="C10201" t="inlineStr">
        <is>
          <t>S048</t>
        </is>
      </c>
      <c r="D10201" t="inlineStr">
        <is>
          <t>Store_048</t>
        </is>
      </c>
      <c r="E10201" t="inlineStr">
        <is>
          <t>South</t>
        </is>
      </c>
      <c r="F10201" t="inlineStr">
        <is>
          <t>P0186</t>
        </is>
      </c>
      <c r="G10201" t="inlineStr">
        <is>
          <t>Prod_0186</t>
        </is>
      </c>
      <c r="H10201" t="inlineStr">
        <is>
          <t>Household</t>
        </is>
      </c>
      <c r="I10201" t="n">
        <v>7</v>
      </c>
      <c r="J10201" t="n">
        <v>659.75</v>
      </c>
      <c r="K10201" t="n">
        <v>0.1</v>
      </c>
      <c r="L10201">
        <f>I10201*J10201*(1-K10201)</f>
        <v/>
      </c>
      <c r="M10201">
        <f>VLOOKUP(F10201,Products!A:D,4,FALSE)*I10201</f>
        <v/>
      </c>
      <c r="N10201">
        <f>L10201-M10201</f>
        <v/>
      </c>
    </row>
    <row r="10202">
      <c r="A10202" t="inlineStr">
        <is>
          <t>T1010200</t>
        </is>
      </c>
      <c r="B10202" t="inlineStr">
        <is>
          <t>2024-10-03</t>
        </is>
      </c>
      <c r="C10202" t="inlineStr">
        <is>
          <t>S044</t>
        </is>
      </c>
      <c r="D10202" t="inlineStr">
        <is>
          <t>Store_044</t>
        </is>
      </c>
      <c r="E10202" t="inlineStr">
        <is>
          <t>North</t>
        </is>
      </c>
      <c r="F10202" t="inlineStr">
        <is>
          <t>P0041</t>
        </is>
      </c>
      <c r="G10202" t="inlineStr">
        <is>
          <t>Prod_0041</t>
        </is>
      </c>
      <c r="H10202" t="inlineStr">
        <is>
          <t>Stationery</t>
        </is>
      </c>
      <c r="I10202" t="n">
        <v>2</v>
      </c>
      <c r="J10202" t="n">
        <v>359.25</v>
      </c>
      <c r="K10202" t="n">
        <v>0</v>
      </c>
      <c r="L10202">
        <f>I10202*J10202*(1-K10202)</f>
        <v/>
      </c>
      <c r="M10202">
        <f>VLOOKUP(F10202,Products!A:D,4,FALSE)*I10202</f>
        <v/>
      </c>
      <c r="N10202">
        <f>L10202-M10202</f>
        <v/>
      </c>
    </row>
    <row r="10203">
      <c r="A10203" t="inlineStr">
        <is>
          <t>T1010201</t>
        </is>
      </c>
      <c r="B10203" t="inlineStr">
        <is>
          <t>2025-03-01</t>
        </is>
      </c>
      <c r="C10203" t="inlineStr">
        <is>
          <t>S047</t>
        </is>
      </c>
      <c r="D10203" t="inlineStr">
        <is>
          <t>Store_047</t>
        </is>
      </c>
      <c r="E10203" t="inlineStr">
        <is>
          <t>North</t>
        </is>
      </c>
      <c r="F10203" t="inlineStr">
        <is>
          <t>P0053</t>
        </is>
      </c>
      <c r="G10203" t="inlineStr">
        <is>
          <t>Prod_0053</t>
        </is>
      </c>
      <c r="H10203" t="inlineStr">
        <is>
          <t>Food</t>
        </is>
      </c>
      <c r="I10203" t="n">
        <v>7</v>
      </c>
      <c r="J10203" t="n">
        <v>310.04</v>
      </c>
      <c r="K10203" t="n">
        <v>0</v>
      </c>
      <c r="L10203">
        <f>I10203*J10203*(1-K10203)</f>
        <v/>
      </c>
      <c r="M10203">
        <f>VLOOKUP(F10203,Products!A:D,4,FALSE)*I10203</f>
        <v/>
      </c>
      <c r="N10203">
        <f>L10203-M10203</f>
        <v/>
      </c>
    </row>
    <row r="10204">
      <c r="A10204" t="inlineStr">
        <is>
          <t>T1010202</t>
        </is>
      </c>
      <c r="B10204" t="inlineStr">
        <is>
          <t>2025-08-21</t>
        </is>
      </c>
      <c r="C10204" t="inlineStr">
        <is>
          <t>S035</t>
        </is>
      </c>
      <c r="D10204" t="inlineStr">
        <is>
          <t>Store_035</t>
        </is>
      </c>
      <c r="E10204" t="inlineStr">
        <is>
          <t>Central</t>
        </is>
      </c>
      <c r="F10204" t="inlineStr">
        <is>
          <t>P0032</t>
        </is>
      </c>
      <c r="G10204" t="inlineStr">
        <is>
          <t>Prod_0032</t>
        </is>
      </c>
      <c r="H10204" t="inlineStr">
        <is>
          <t>Beverages</t>
        </is>
      </c>
      <c r="I10204" t="n">
        <v>2</v>
      </c>
      <c r="J10204" t="n">
        <v>274.61</v>
      </c>
      <c r="K10204" t="n">
        <v>0.1</v>
      </c>
      <c r="L10204">
        <f>I10204*J10204*(1-K10204)</f>
        <v/>
      </c>
      <c r="M10204">
        <f>VLOOKUP(F10204,Products!A:D,4,FALSE)*I10204</f>
        <v/>
      </c>
      <c r="N10204">
        <f>L10204-M10204</f>
        <v/>
      </c>
    </row>
    <row r="10205">
      <c r="A10205" t="inlineStr">
        <is>
          <t>T1010203</t>
        </is>
      </c>
      <c r="B10205" t="inlineStr">
        <is>
          <t>2024-05-06</t>
        </is>
      </c>
      <c r="C10205" t="inlineStr">
        <is>
          <t>S021</t>
        </is>
      </c>
      <c r="D10205" t="inlineStr">
        <is>
          <t>Store_021</t>
        </is>
      </c>
      <c r="E10205" t="inlineStr">
        <is>
          <t>North</t>
        </is>
      </c>
      <c r="F10205" t="inlineStr">
        <is>
          <t>P0042</t>
        </is>
      </c>
      <c r="G10205" t="inlineStr">
        <is>
          <t>Prod_0042</t>
        </is>
      </c>
      <c r="H10205" t="inlineStr">
        <is>
          <t>Electronics</t>
        </is>
      </c>
      <c r="I10205" t="n">
        <v>2</v>
      </c>
      <c r="J10205" t="n">
        <v>1017.9</v>
      </c>
      <c r="K10205" t="n">
        <v>0.1</v>
      </c>
      <c r="L10205">
        <f>I10205*J10205*(1-K10205)</f>
        <v/>
      </c>
      <c r="M10205">
        <f>VLOOKUP(F10205,Products!A:D,4,FALSE)*I10205</f>
        <v/>
      </c>
      <c r="N10205">
        <f>L10205-M10205</f>
        <v/>
      </c>
    </row>
    <row r="10206">
      <c r="A10206" t="inlineStr">
        <is>
          <t>T1010204</t>
        </is>
      </c>
      <c r="B10206" t="inlineStr">
        <is>
          <t>2023-09-17</t>
        </is>
      </c>
      <c r="C10206" t="inlineStr">
        <is>
          <t>S038</t>
        </is>
      </c>
      <c r="D10206" t="inlineStr">
        <is>
          <t>Store_038</t>
        </is>
      </c>
      <c r="E10206" t="inlineStr">
        <is>
          <t>East</t>
        </is>
      </c>
      <c r="F10206" t="inlineStr">
        <is>
          <t>P0147</t>
        </is>
      </c>
      <c r="G10206" t="inlineStr">
        <is>
          <t>Prod_0147</t>
        </is>
      </c>
      <c r="H10206" t="inlineStr">
        <is>
          <t>Stationery</t>
        </is>
      </c>
      <c r="I10206" t="n">
        <v>6</v>
      </c>
      <c r="J10206" t="n">
        <v>427.18</v>
      </c>
      <c r="K10206" t="n">
        <v>0</v>
      </c>
      <c r="L10206">
        <f>I10206*J10206*(1-K10206)</f>
        <v/>
      </c>
      <c r="M10206">
        <f>VLOOKUP(F10206,Products!A:D,4,FALSE)*I10206</f>
        <v/>
      </c>
      <c r="N10206">
        <f>L10206-M10206</f>
        <v/>
      </c>
    </row>
    <row r="10207">
      <c r="A10207" t="inlineStr">
        <is>
          <t>T1010205</t>
        </is>
      </c>
      <c r="B10207" t="inlineStr">
        <is>
          <t>2023-10-19</t>
        </is>
      </c>
      <c r="C10207" t="inlineStr">
        <is>
          <t>S043</t>
        </is>
      </c>
      <c r="D10207" t="inlineStr">
        <is>
          <t>Store_043</t>
        </is>
      </c>
      <c r="E10207" t="inlineStr">
        <is>
          <t>East</t>
        </is>
      </c>
      <c r="F10207" t="inlineStr">
        <is>
          <t>P0170</t>
        </is>
      </c>
      <c r="G10207" t="inlineStr">
        <is>
          <t>Prod_0170</t>
        </is>
      </c>
      <c r="H10207" t="inlineStr">
        <is>
          <t>Household</t>
        </is>
      </c>
      <c r="I10207" t="n">
        <v>9</v>
      </c>
      <c r="J10207" t="n">
        <v>444.6</v>
      </c>
      <c r="K10207" t="n">
        <v>0</v>
      </c>
      <c r="L10207">
        <f>I10207*J10207*(1-K10207)</f>
        <v/>
      </c>
      <c r="M10207">
        <f>VLOOKUP(F10207,Products!A:D,4,FALSE)*I10207</f>
        <v/>
      </c>
      <c r="N10207">
        <f>L10207-M10207</f>
        <v/>
      </c>
    </row>
    <row r="10208">
      <c r="A10208" t="inlineStr">
        <is>
          <t>T1010206</t>
        </is>
      </c>
      <c r="B10208" t="inlineStr">
        <is>
          <t>2023-12-25</t>
        </is>
      </c>
      <c r="C10208" t="inlineStr">
        <is>
          <t>S025</t>
        </is>
      </c>
      <c r="D10208" t="inlineStr">
        <is>
          <t>Store_025</t>
        </is>
      </c>
      <c r="E10208" t="inlineStr">
        <is>
          <t>Central</t>
        </is>
      </c>
      <c r="F10208" t="inlineStr">
        <is>
          <t>P0051</t>
        </is>
      </c>
      <c r="G10208" t="inlineStr">
        <is>
          <t>Prod_0051</t>
        </is>
      </c>
      <c r="H10208" t="inlineStr">
        <is>
          <t>Clothing</t>
        </is>
      </c>
      <c r="I10208" t="n">
        <v>2</v>
      </c>
      <c r="J10208" t="n">
        <v>66.5</v>
      </c>
      <c r="K10208" t="n">
        <v>0.1</v>
      </c>
      <c r="L10208">
        <f>I10208*J10208*(1-K10208)</f>
        <v/>
      </c>
      <c r="M10208">
        <f>VLOOKUP(F10208,Products!A:D,4,FALSE)*I10208</f>
        <v/>
      </c>
      <c r="N10208">
        <f>L10208-M10208</f>
        <v/>
      </c>
    </row>
    <row r="10209">
      <c r="A10209" t="inlineStr">
        <is>
          <t>T1010207</t>
        </is>
      </c>
      <c r="B10209" t="inlineStr">
        <is>
          <t>2023-03-17</t>
        </is>
      </c>
      <c r="C10209" t="inlineStr">
        <is>
          <t>S036</t>
        </is>
      </c>
      <c r="D10209" t="inlineStr">
        <is>
          <t>Store_036</t>
        </is>
      </c>
      <c r="E10209" t="inlineStr">
        <is>
          <t>Central</t>
        </is>
      </c>
      <c r="F10209" t="inlineStr">
        <is>
          <t>P0193</t>
        </is>
      </c>
      <c r="G10209" t="inlineStr">
        <is>
          <t>Prod_0193</t>
        </is>
      </c>
      <c r="H10209" t="inlineStr">
        <is>
          <t>Food</t>
        </is>
      </c>
      <c r="I10209" t="n">
        <v>6</v>
      </c>
      <c r="J10209" t="n">
        <v>500.32</v>
      </c>
      <c r="K10209" t="n">
        <v>0.05</v>
      </c>
      <c r="L10209">
        <f>I10209*J10209*(1-K10209)</f>
        <v/>
      </c>
      <c r="M10209">
        <f>VLOOKUP(F10209,Products!A:D,4,FALSE)*I10209</f>
        <v/>
      </c>
      <c r="N10209">
        <f>L10209-M10209</f>
        <v/>
      </c>
    </row>
    <row r="10210">
      <c r="A10210" t="inlineStr">
        <is>
          <t>T1010208</t>
        </is>
      </c>
      <c r="B10210" t="inlineStr">
        <is>
          <t>2023-05-31</t>
        </is>
      </c>
      <c r="C10210" t="inlineStr">
        <is>
          <t>S038</t>
        </is>
      </c>
      <c r="D10210" t="inlineStr">
        <is>
          <t>Store_038</t>
        </is>
      </c>
      <c r="E10210" t="inlineStr">
        <is>
          <t>East</t>
        </is>
      </c>
      <c r="F10210" t="inlineStr">
        <is>
          <t>P0042</t>
        </is>
      </c>
      <c r="G10210" t="inlineStr">
        <is>
          <t>Prod_0042</t>
        </is>
      </c>
      <c r="H10210" t="inlineStr">
        <is>
          <t>Electronics</t>
        </is>
      </c>
      <c r="I10210" t="n">
        <v>8</v>
      </c>
      <c r="J10210" t="n">
        <v>667.11</v>
      </c>
      <c r="K10210" t="n">
        <v>0.05</v>
      </c>
      <c r="L10210">
        <f>I10210*J10210*(1-K10210)</f>
        <v/>
      </c>
      <c r="M10210">
        <f>VLOOKUP(F10210,Products!A:D,4,FALSE)*I10210</f>
        <v/>
      </c>
      <c r="N10210">
        <f>L10210-M10210</f>
        <v/>
      </c>
    </row>
    <row r="10211">
      <c r="A10211" t="inlineStr">
        <is>
          <t>T1010209</t>
        </is>
      </c>
      <c r="B10211" t="inlineStr">
        <is>
          <t>2024-11-03</t>
        </is>
      </c>
      <c r="C10211" t="inlineStr">
        <is>
          <t>S032</t>
        </is>
      </c>
      <c r="D10211" t="inlineStr">
        <is>
          <t>Store_032</t>
        </is>
      </c>
      <c r="E10211" t="inlineStr">
        <is>
          <t>Central</t>
        </is>
      </c>
      <c r="F10211" t="inlineStr">
        <is>
          <t>P0145</t>
        </is>
      </c>
      <c r="G10211" t="inlineStr">
        <is>
          <t>Prod_0145</t>
        </is>
      </c>
      <c r="H10211" t="inlineStr">
        <is>
          <t>Electronics</t>
        </is>
      </c>
      <c r="I10211" t="n">
        <v>8</v>
      </c>
      <c r="J10211" t="n">
        <v>530.35</v>
      </c>
      <c r="K10211" t="n">
        <v>0</v>
      </c>
      <c r="L10211">
        <f>I10211*J10211*(1-K10211)</f>
        <v/>
      </c>
      <c r="M10211">
        <f>VLOOKUP(F10211,Products!A:D,4,FALSE)*I10211</f>
        <v/>
      </c>
      <c r="N10211">
        <f>L10211-M10211</f>
        <v/>
      </c>
    </row>
    <row r="10212">
      <c r="A10212" t="inlineStr">
        <is>
          <t>T1010210</t>
        </is>
      </c>
      <c r="B10212" t="inlineStr">
        <is>
          <t>2024-12-01</t>
        </is>
      </c>
      <c r="C10212" t="inlineStr">
        <is>
          <t>S019</t>
        </is>
      </c>
      <c r="D10212" t="inlineStr">
        <is>
          <t>Store_019</t>
        </is>
      </c>
      <c r="E10212" t="inlineStr">
        <is>
          <t>East</t>
        </is>
      </c>
      <c r="F10212" t="inlineStr">
        <is>
          <t>P0163</t>
        </is>
      </c>
      <c r="G10212" t="inlineStr">
        <is>
          <t>Prod_0163</t>
        </is>
      </c>
      <c r="H10212" t="inlineStr">
        <is>
          <t>Food</t>
        </is>
      </c>
      <c r="I10212" t="n">
        <v>9</v>
      </c>
      <c r="J10212" t="n">
        <v>639.52</v>
      </c>
      <c r="K10212" t="n">
        <v>0.05</v>
      </c>
      <c r="L10212">
        <f>I10212*J10212*(1-K10212)</f>
        <v/>
      </c>
      <c r="M10212">
        <f>VLOOKUP(F10212,Products!A:D,4,FALSE)*I10212</f>
        <v/>
      </c>
      <c r="N10212">
        <f>L10212-M10212</f>
        <v/>
      </c>
    </row>
    <row r="10213">
      <c r="A10213" t="inlineStr">
        <is>
          <t>T1010211</t>
        </is>
      </c>
      <c r="B10213" t="inlineStr">
        <is>
          <t>2024-03-11</t>
        </is>
      </c>
      <c r="C10213" t="inlineStr">
        <is>
          <t>S036</t>
        </is>
      </c>
      <c r="D10213" t="inlineStr">
        <is>
          <t>Store_036</t>
        </is>
      </c>
      <c r="E10213" t="inlineStr">
        <is>
          <t>Central</t>
        </is>
      </c>
      <c r="F10213" t="inlineStr">
        <is>
          <t>P0152</t>
        </is>
      </c>
      <c r="G10213" t="inlineStr">
        <is>
          <t>Prod_0152</t>
        </is>
      </c>
      <c r="H10213" t="inlineStr">
        <is>
          <t>Household</t>
        </is>
      </c>
      <c r="I10213" t="n">
        <v>5</v>
      </c>
      <c r="J10213" t="n">
        <v>751.78</v>
      </c>
      <c r="K10213" t="n">
        <v>0.05</v>
      </c>
      <c r="L10213">
        <f>I10213*J10213*(1-K10213)</f>
        <v/>
      </c>
      <c r="M10213">
        <f>VLOOKUP(F10213,Products!A:D,4,FALSE)*I10213</f>
        <v/>
      </c>
      <c r="N10213">
        <f>L10213-M10213</f>
        <v/>
      </c>
    </row>
    <row r="10214">
      <c r="A10214" t="inlineStr">
        <is>
          <t>T1010212</t>
        </is>
      </c>
      <c r="B10214" t="inlineStr">
        <is>
          <t>2025-03-29</t>
        </is>
      </c>
      <c r="C10214" t="inlineStr">
        <is>
          <t>S033</t>
        </is>
      </c>
      <c r="D10214" t="inlineStr">
        <is>
          <t>Store_033</t>
        </is>
      </c>
      <c r="E10214" t="inlineStr">
        <is>
          <t>North</t>
        </is>
      </c>
      <c r="F10214" t="inlineStr">
        <is>
          <t>P0079</t>
        </is>
      </c>
      <c r="G10214" t="inlineStr">
        <is>
          <t>Prod_0079</t>
        </is>
      </c>
      <c r="H10214" t="inlineStr">
        <is>
          <t>Food</t>
        </is>
      </c>
      <c r="I10214" t="n">
        <v>1</v>
      </c>
      <c r="J10214" t="n">
        <v>599.8099999999999</v>
      </c>
      <c r="K10214" t="n">
        <v>0</v>
      </c>
      <c r="L10214">
        <f>I10214*J10214*(1-K10214)</f>
        <v/>
      </c>
      <c r="M10214">
        <f>VLOOKUP(F10214,Products!A:D,4,FALSE)*I10214</f>
        <v/>
      </c>
      <c r="N10214">
        <f>L10214-M10214</f>
        <v/>
      </c>
    </row>
    <row r="10215">
      <c r="A10215" t="inlineStr">
        <is>
          <t>T1010213</t>
        </is>
      </c>
      <c r="B10215" t="inlineStr">
        <is>
          <t>2025-04-28</t>
        </is>
      </c>
      <c r="C10215" t="inlineStr">
        <is>
          <t>S020</t>
        </is>
      </c>
      <c r="D10215" t="inlineStr">
        <is>
          <t>Store_020</t>
        </is>
      </c>
      <c r="E10215" t="inlineStr">
        <is>
          <t>West</t>
        </is>
      </c>
      <c r="F10215" t="inlineStr">
        <is>
          <t>P0016</t>
        </is>
      </c>
      <c r="G10215" t="inlineStr">
        <is>
          <t>Prod_0016</t>
        </is>
      </c>
      <c r="H10215" t="inlineStr">
        <is>
          <t>Food</t>
        </is>
      </c>
      <c r="I10215" t="n">
        <v>6</v>
      </c>
      <c r="J10215" t="n">
        <v>928.03</v>
      </c>
      <c r="K10215" t="n">
        <v>0</v>
      </c>
      <c r="L10215">
        <f>I10215*J10215*(1-K10215)</f>
        <v/>
      </c>
      <c r="M10215">
        <f>VLOOKUP(F10215,Products!A:D,4,FALSE)*I10215</f>
        <v/>
      </c>
      <c r="N10215">
        <f>L10215-M10215</f>
        <v/>
      </c>
    </row>
    <row r="10216">
      <c r="A10216" t="inlineStr">
        <is>
          <t>T1010214</t>
        </is>
      </c>
      <c r="B10216" t="inlineStr">
        <is>
          <t>2023-07-26</t>
        </is>
      </c>
      <c r="C10216" t="inlineStr">
        <is>
          <t>S018</t>
        </is>
      </c>
      <c r="D10216" t="inlineStr">
        <is>
          <t>Store_018</t>
        </is>
      </c>
      <c r="E10216" t="inlineStr">
        <is>
          <t>South</t>
        </is>
      </c>
      <c r="F10216" t="inlineStr">
        <is>
          <t>P0180</t>
        </is>
      </c>
      <c r="G10216" t="inlineStr">
        <is>
          <t>Prod_0180</t>
        </is>
      </c>
      <c r="H10216" t="inlineStr">
        <is>
          <t>Clothing</t>
        </is>
      </c>
      <c r="I10216" t="n">
        <v>4</v>
      </c>
      <c r="J10216" t="n">
        <v>579.99</v>
      </c>
      <c r="K10216" t="n">
        <v>0</v>
      </c>
      <c r="L10216">
        <f>I10216*J10216*(1-K10216)</f>
        <v/>
      </c>
      <c r="M10216">
        <f>VLOOKUP(F10216,Products!A:D,4,FALSE)*I10216</f>
        <v/>
      </c>
      <c r="N10216">
        <f>L10216-M10216</f>
        <v/>
      </c>
    </row>
    <row r="10217">
      <c r="A10217" t="inlineStr">
        <is>
          <t>T1010215</t>
        </is>
      </c>
      <c r="B10217" t="inlineStr">
        <is>
          <t>2025-07-03</t>
        </is>
      </c>
      <c r="C10217" t="inlineStr">
        <is>
          <t>S033</t>
        </is>
      </c>
      <c r="D10217" t="inlineStr">
        <is>
          <t>Store_033</t>
        </is>
      </c>
      <c r="E10217" t="inlineStr">
        <is>
          <t>North</t>
        </is>
      </c>
      <c r="F10217" t="inlineStr">
        <is>
          <t>P0001</t>
        </is>
      </c>
      <c r="G10217" t="inlineStr">
        <is>
          <t>Prod_0001</t>
        </is>
      </c>
      <c r="H10217" t="inlineStr">
        <is>
          <t>Beverages</t>
        </is>
      </c>
      <c r="I10217" t="n">
        <v>6</v>
      </c>
      <c r="J10217" t="n">
        <v>576.01</v>
      </c>
      <c r="K10217" t="n">
        <v>0.1</v>
      </c>
      <c r="L10217">
        <f>I10217*J10217*(1-K10217)</f>
        <v/>
      </c>
      <c r="M10217">
        <f>VLOOKUP(F10217,Products!A:D,4,FALSE)*I10217</f>
        <v/>
      </c>
      <c r="N10217">
        <f>L10217-M10217</f>
        <v/>
      </c>
    </row>
    <row r="10218">
      <c r="A10218" t="inlineStr">
        <is>
          <t>T1010216</t>
        </is>
      </c>
      <c r="B10218" t="inlineStr">
        <is>
          <t>2024-05-06</t>
        </is>
      </c>
      <c r="C10218" t="inlineStr">
        <is>
          <t>S041</t>
        </is>
      </c>
      <c r="D10218" t="inlineStr">
        <is>
          <t>Store_041</t>
        </is>
      </c>
      <c r="E10218" t="inlineStr">
        <is>
          <t>East</t>
        </is>
      </c>
      <c r="F10218" t="inlineStr">
        <is>
          <t>P0200</t>
        </is>
      </c>
      <c r="G10218" t="inlineStr">
        <is>
          <t>Prod_0200</t>
        </is>
      </c>
      <c r="H10218" t="inlineStr">
        <is>
          <t>Electronics</t>
        </is>
      </c>
      <c r="I10218" t="n">
        <v>2</v>
      </c>
      <c r="J10218" t="n">
        <v>340.2</v>
      </c>
      <c r="K10218" t="n">
        <v>0</v>
      </c>
      <c r="L10218">
        <f>I10218*J10218*(1-K10218)</f>
        <v/>
      </c>
      <c r="M10218">
        <f>VLOOKUP(F10218,Products!A:D,4,FALSE)*I10218</f>
        <v/>
      </c>
      <c r="N10218">
        <f>L10218-M10218</f>
        <v/>
      </c>
    </row>
    <row r="10219">
      <c r="A10219" t="inlineStr">
        <is>
          <t>T1010217</t>
        </is>
      </c>
      <c r="B10219" t="inlineStr">
        <is>
          <t>2023-12-19</t>
        </is>
      </c>
      <c r="C10219" t="inlineStr">
        <is>
          <t>S022</t>
        </is>
      </c>
      <c r="D10219" t="inlineStr">
        <is>
          <t>Store_022</t>
        </is>
      </c>
      <c r="E10219" t="inlineStr">
        <is>
          <t>East</t>
        </is>
      </c>
      <c r="F10219" t="inlineStr">
        <is>
          <t>P0190</t>
        </is>
      </c>
      <c r="G10219" t="inlineStr">
        <is>
          <t>Prod_0190</t>
        </is>
      </c>
      <c r="H10219" t="inlineStr">
        <is>
          <t>Household</t>
        </is>
      </c>
      <c r="I10219" t="n">
        <v>4</v>
      </c>
      <c r="J10219" t="n">
        <v>274.55</v>
      </c>
      <c r="K10219" t="n">
        <v>0</v>
      </c>
      <c r="L10219">
        <f>I10219*J10219*(1-K10219)</f>
        <v/>
      </c>
      <c r="M10219">
        <f>VLOOKUP(F10219,Products!A:D,4,FALSE)*I10219</f>
        <v/>
      </c>
      <c r="N10219">
        <f>L10219-M10219</f>
        <v/>
      </c>
    </row>
    <row r="10220">
      <c r="A10220" t="inlineStr">
        <is>
          <t>T1010218</t>
        </is>
      </c>
      <c r="B10220" t="inlineStr">
        <is>
          <t>2024-11-21</t>
        </is>
      </c>
      <c r="C10220" t="inlineStr">
        <is>
          <t>S048</t>
        </is>
      </c>
      <c r="D10220" t="inlineStr">
        <is>
          <t>Store_048</t>
        </is>
      </c>
      <c r="E10220" t="inlineStr">
        <is>
          <t>South</t>
        </is>
      </c>
      <c r="F10220" t="inlineStr">
        <is>
          <t>P0085</t>
        </is>
      </c>
      <c r="G10220" t="inlineStr">
        <is>
          <t>Prod_0085</t>
        </is>
      </c>
      <c r="H10220" t="inlineStr">
        <is>
          <t>Food</t>
        </is>
      </c>
      <c r="I10220" t="n">
        <v>7</v>
      </c>
      <c r="J10220" t="n">
        <v>481.83</v>
      </c>
      <c r="K10220" t="n">
        <v>0</v>
      </c>
      <c r="L10220">
        <f>I10220*J10220*(1-K10220)</f>
        <v/>
      </c>
      <c r="M10220">
        <f>VLOOKUP(F10220,Products!A:D,4,FALSE)*I10220</f>
        <v/>
      </c>
      <c r="N10220">
        <f>L10220-M10220</f>
        <v/>
      </c>
    </row>
    <row r="10221">
      <c r="A10221" t="inlineStr">
        <is>
          <t>T1010219</t>
        </is>
      </c>
      <c r="B10221" t="inlineStr">
        <is>
          <t>2023-01-06</t>
        </is>
      </c>
      <c r="C10221" t="inlineStr">
        <is>
          <t>S012</t>
        </is>
      </c>
      <c r="D10221" t="inlineStr">
        <is>
          <t>Store_012</t>
        </is>
      </c>
      <c r="E10221" t="inlineStr">
        <is>
          <t>South</t>
        </is>
      </c>
      <c r="F10221" t="inlineStr">
        <is>
          <t>P0048</t>
        </is>
      </c>
      <c r="G10221" t="inlineStr">
        <is>
          <t>Prod_0048</t>
        </is>
      </c>
      <c r="H10221" t="inlineStr">
        <is>
          <t>Toys</t>
        </is>
      </c>
      <c r="I10221" t="n">
        <v>2</v>
      </c>
      <c r="J10221" t="n">
        <v>276.72</v>
      </c>
      <c r="K10221" t="n">
        <v>0.05</v>
      </c>
      <c r="L10221">
        <f>I10221*J10221*(1-K10221)</f>
        <v/>
      </c>
      <c r="M10221">
        <f>VLOOKUP(F10221,Products!A:D,4,FALSE)*I10221</f>
        <v/>
      </c>
      <c r="N10221">
        <f>L10221-M10221</f>
        <v/>
      </c>
    </row>
    <row r="10222">
      <c r="A10222" t="inlineStr">
        <is>
          <t>T1010220</t>
        </is>
      </c>
      <c r="B10222" t="inlineStr">
        <is>
          <t>2025-02-21</t>
        </is>
      </c>
      <c r="C10222" t="inlineStr">
        <is>
          <t>S021</t>
        </is>
      </c>
      <c r="D10222" t="inlineStr">
        <is>
          <t>Store_021</t>
        </is>
      </c>
      <c r="E10222" t="inlineStr">
        <is>
          <t>North</t>
        </is>
      </c>
      <c r="F10222" t="inlineStr">
        <is>
          <t>P0178</t>
        </is>
      </c>
      <c r="G10222" t="inlineStr">
        <is>
          <t>Prod_0178</t>
        </is>
      </c>
      <c r="H10222" t="inlineStr">
        <is>
          <t>Beverages</t>
        </is>
      </c>
      <c r="I10222" t="n">
        <v>7</v>
      </c>
      <c r="J10222" t="n">
        <v>694.97</v>
      </c>
      <c r="K10222" t="n">
        <v>0.15</v>
      </c>
      <c r="L10222">
        <f>I10222*J10222*(1-K10222)</f>
        <v/>
      </c>
      <c r="M10222">
        <f>VLOOKUP(F10222,Products!A:D,4,FALSE)*I10222</f>
        <v/>
      </c>
      <c r="N10222">
        <f>L10222-M10222</f>
        <v/>
      </c>
    </row>
    <row r="10223">
      <c r="A10223" t="inlineStr">
        <is>
          <t>T1010221</t>
        </is>
      </c>
      <c r="B10223" t="inlineStr">
        <is>
          <t>2024-04-19</t>
        </is>
      </c>
      <c r="C10223" t="inlineStr">
        <is>
          <t>S034</t>
        </is>
      </c>
      <c r="D10223" t="inlineStr">
        <is>
          <t>Store_034</t>
        </is>
      </c>
      <c r="E10223" t="inlineStr">
        <is>
          <t>Central</t>
        </is>
      </c>
      <c r="F10223" t="inlineStr">
        <is>
          <t>P0099</t>
        </is>
      </c>
      <c r="G10223" t="inlineStr">
        <is>
          <t>Prod_0099</t>
        </is>
      </c>
      <c r="H10223" t="inlineStr">
        <is>
          <t>Beverages</t>
        </is>
      </c>
      <c r="I10223" t="n">
        <v>8</v>
      </c>
      <c r="J10223" t="n">
        <v>134.68</v>
      </c>
      <c r="K10223" t="n">
        <v>0.2</v>
      </c>
      <c r="L10223">
        <f>I10223*J10223*(1-K10223)</f>
        <v/>
      </c>
      <c r="M10223">
        <f>VLOOKUP(F10223,Products!A:D,4,FALSE)*I10223</f>
        <v/>
      </c>
      <c r="N10223">
        <f>L10223-M10223</f>
        <v/>
      </c>
    </row>
    <row r="10224">
      <c r="A10224" t="inlineStr">
        <is>
          <t>T1010222</t>
        </is>
      </c>
      <c r="B10224" t="inlineStr">
        <is>
          <t>2023-12-03</t>
        </is>
      </c>
      <c r="C10224" t="inlineStr">
        <is>
          <t>S040</t>
        </is>
      </c>
      <c r="D10224" t="inlineStr">
        <is>
          <t>Store_040</t>
        </is>
      </c>
      <c r="E10224" t="inlineStr">
        <is>
          <t>Central</t>
        </is>
      </c>
      <c r="F10224" t="inlineStr">
        <is>
          <t>P0068</t>
        </is>
      </c>
      <c r="G10224" t="inlineStr">
        <is>
          <t>Prod_0068</t>
        </is>
      </c>
      <c r="H10224" t="inlineStr">
        <is>
          <t>Household</t>
        </is>
      </c>
      <c r="I10224" t="n">
        <v>2</v>
      </c>
      <c r="J10224" t="n">
        <v>251.41</v>
      </c>
      <c r="K10224" t="n">
        <v>0</v>
      </c>
      <c r="L10224">
        <f>I10224*J10224*(1-K10224)</f>
        <v/>
      </c>
      <c r="M10224">
        <f>VLOOKUP(F10224,Products!A:D,4,FALSE)*I10224</f>
        <v/>
      </c>
      <c r="N10224">
        <f>L10224-M10224</f>
        <v/>
      </c>
    </row>
    <row r="10225">
      <c r="A10225" t="inlineStr">
        <is>
          <t>T1010223</t>
        </is>
      </c>
      <c r="B10225" t="inlineStr">
        <is>
          <t>2024-08-29</t>
        </is>
      </c>
      <c r="C10225" t="inlineStr">
        <is>
          <t>S005</t>
        </is>
      </c>
      <c r="D10225" t="inlineStr">
        <is>
          <t>Store_005</t>
        </is>
      </c>
      <c r="E10225" t="inlineStr">
        <is>
          <t>Central</t>
        </is>
      </c>
      <c r="F10225" t="inlineStr">
        <is>
          <t>P0121</t>
        </is>
      </c>
      <c r="G10225" t="inlineStr">
        <is>
          <t>Prod_0121</t>
        </is>
      </c>
      <c r="H10225" t="inlineStr">
        <is>
          <t>Clothing</t>
        </is>
      </c>
      <c r="I10225" t="n">
        <v>5</v>
      </c>
      <c r="J10225" t="n">
        <v>980.09</v>
      </c>
      <c r="K10225" t="n">
        <v>0.05</v>
      </c>
      <c r="L10225">
        <f>I10225*J10225*(1-K10225)</f>
        <v/>
      </c>
      <c r="M10225">
        <f>VLOOKUP(F10225,Products!A:D,4,FALSE)*I10225</f>
        <v/>
      </c>
      <c r="N10225">
        <f>L10225-M10225</f>
        <v/>
      </c>
    </row>
    <row r="10226">
      <c r="A10226" t="inlineStr">
        <is>
          <t>T1010224</t>
        </is>
      </c>
      <c r="B10226" t="inlineStr">
        <is>
          <t>2024-05-18</t>
        </is>
      </c>
      <c r="C10226" t="inlineStr">
        <is>
          <t>S032</t>
        </is>
      </c>
      <c r="D10226" t="inlineStr">
        <is>
          <t>Store_032</t>
        </is>
      </c>
      <c r="E10226" t="inlineStr">
        <is>
          <t>Central</t>
        </is>
      </c>
      <c r="F10226" t="inlineStr">
        <is>
          <t>P0183</t>
        </is>
      </c>
      <c r="G10226" t="inlineStr">
        <is>
          <t>Prod_0183</t>
        </is>
      </c>
      <c r="H10226" t="inlineStr">
        <is>
          <t>Stationery</t>
        </is>
      </c>
      <c r="I10226" t="n">
        <v>6</v>
      </c>
      <c r="J10226" t="n">
        <v>817.86</v>
      </c>
      <c r="K10226" t="n">
        <v>0</v>
      </c>
      <c r="L10226">
        <f>I10226*J10226*(1-K10226)</f>
        <v/>
      </c>
      <c r="M10226">
        <f>VLOOKUP(F10226,Products!A:D,4,FALSE)*I10226</f>
        <v/>
      </c>
      <c r="N10226">
        <f>L10226-M10226</f>
        <v/>
      </c>
    </row>
    <row r="10227">
      <c r="A10227" t="inlineStr">
        <is>
          <t>T1010225</t>
        </is>
      </c>
      <c r="B10227" t="inlineStr">
        <is>
          <t>2024-07-20</t>
        </is>
      </c>
      <c r="C10227" t="inlineStr">
        <is>
          <t>S012</t>
        </is>
      </c>
      <c r="D10227" t="inlineStr">
        <is>
          <t>Store_012</t>
        </is>
      </c>
      <c r="E10227" t="inlineStr">
        <is>
          <t>South</t>
        </is>
      </c>
      <c r="F10227" t="inlineStr">
        <is>
          <t>P0012</t>
        </is>
      </c>
      <c r="G10227" t="inlineStr">
        <is>
          <t>Prod_0012</t>
        </is>
      </c>
      <c r="H10227" t="inlineStr">
        <is>
          <t>Food</t>
        </is>
      </c>
      <c r="I10227" t="n">
        <v>8</v>
      </c>
      <c r="J10227" t="n">
        <v>827.22</v>
      </c>
      <c r="K10227" t="n">
        <v>0</v>
      </c>
      <c r="L10227">
        <f>I10227*J10227*(1-K10227)</f>
        <v/>
      </c>
      <c r="M10227">
        <f>VLOOKUP(F10227,Products!A:D,4,FALSE)*I10227</f>
        <v/>
      </c>
      <c r="N10227">
        <f>L10227-M10227</f>
        <v/>
      </c>
    </row>
    <row r="10228">
      <c r="A10228" t="inlineStr">
        <is>
          <t>T1010226</t>
        </is>
      </c>
      <c r="B10228" t="inlineStr">
        <is>
          <t>2024-11-09</t>
        </is>
      </c>
      <c r="C10228" t="inlineStr">
        <is>
          <t>S039</t>
        </is>
      </c>
      <c r="D10228" t="inlineStr">
        <is>
          <t>Store_039</t>
        </is>
      </c>
      <c r="E10228" t="inlineStr">
        <is>
          <t>North</t>
        </is>
      </c>
      <c r="F10228" t="inlineStr">
        <is>
          <t>P0122</t>
        </is>
      </c>
      <c r="G10228" t="inlineStr">
        <is>
          <t>Prod_0122</t>
        </is>
      </c>
      <c r="H10228" t="inlineStr">
        <is>
          <t>Beverages</t>
        </is>
      </c>
      <c r="I10228" t="n">
        <v>2</v>
      </c>
      <c r="J10228" t="n">
        <v>903.72</v>
      </c>
      <c r="K10228" t="n">
        <v>0</v>
      </c>
      <c r="L10228">
        <f>I10228*J10228*(1-K10228)</f>
        <v/>
      </c>
      <c r="M10228">
        <f>VLOOKUP(F10228,Products!A:D,4,FALSE)*I10228</f>
        <v/>
      </c>
      <c r="N10228">
        <f>L10228-M10228</f>
        <v/>
      </c>
    </row>
    <row r="10229">
      <c r="A10229" t="inlineStr">
        <is>
          <t>T1010227</t>
        </is>
      </c>
      <c r="B10229" t="inlineStr">
        <is>
          <t>2023-05-05</t>
        </is>
      </c>
      <c r="C10229" t="inlineStr">
        <is>
          <t>S015</t>
        </is>
      </c>
      <c r="D10229" t="inlineStr">
        <is>
          <t>Store_015</t>
        </is>
      </c>
      <c r="E10229" t="inlineStr">
        <is>
          <t>North</t>
        </is>
      </c>
      <c r="F10229" t="inlineStr">
        <is>
          <t>P0182</t>
        </is>
      </c>
      <c r="G10229" t="inlineStr">
        <is>
          <t>Prod_0182</t>
        </is>
      </c>
      <c r="H10229" t="inlineStr">
        <is>
          <t>Electronics</t>
        </is>
      </c>
      <c r="I10229" t="n">
        <v>4</v>
      </c>
      <c r="J10229" t="n">
        <v>652.1799999999999</v>
      </c>
      <c r="K10229" t="n">
        <v>0.1</v>
      </c>
      <c r="L10229">
        <f>I10229*J10229*(1-K10229)</f>
        <v/>
      </c>
      <c r="M10229">
        <f>VLOOKUP(F10229,Products!A:D,4,FALSE)*I10229</f>
        <v/>
      </c>
      <c r="N10229">
        <f>L10229-M10229</f>
        <v/>
      </c>
    </row>
    <row r="10230">
      <c r="A10230" t="inlineStr">
        <is>
          <t>T1010228</t>
        </is>
      </c>
      <c r="B10230" t="inlineStr">
        <is>
          <t>2023-12-12</t>
        </is>
      </c>
      <c r="C10230" t="inlineStr">
        <is>
          <t>S029</t>
        </is>
      </c>
      <c r="D10230" t="inlineStr">
        <is>
          <t>Store_029</t>
        </is>
      </c>
      <c r="E10230" t="inlineStr">
        <is>
          <t>South</t>
        </is>
      </c>
      <c r="F10230" t="inlineStr">
        <is>
          <t>P0008</t>
        </is>
      </c>
      <c r="G10230" t="inlineStr">
        <is>
          <t>Prod_0008</t>
        </is>
      </c>
      <c r="H10230" t="inlineStr">
        <is>
          <t>Electronics</t>
        </is>
      </c>
      <c r="I10230" t="n">
        <v>3</v>
      </c>
      <c r="J10230" t="n">
        <v>318.44</v>
      </c>
      <c r="K10230" t="n">
        <v>0.1</v>
      </c>
      <c r="L10230">
        <f>I10230*J10230*(1-K10230)</f>
        <v/>
      </c>
      <c r="M10230">
        <f>VLOOKUP(F10230,Products!A:D,4,FALSE)*I10230</f>
        <v/>
      </c>
      <c r="N10230">
        <f>L10230-M10230</f>
        <v/>
      </c>
    </row>
    <row r="10231">
      <c r="A10231" t="inlineStr">
        <is>
          <t>T1010229</t>
        </is>
      </c>
      <c r="B10231" t="inlineStr">
        <is>
          <t>2024-05-02</t>
        </is>
      </c>
      <c r="C10231" t="inlineStr">
        <is>
          <t>S021</t>
        </is>
      </c>
      <c r="D10231" t="inlineStr">
        <is>
          <t>Store_021</t>
        </is>
      </c>
      <c r="E10231" t="inlineStr">
        <is>
          <t>North</t>
        </is>
      </c>
      <c r="F10231" t="inlineStr">
        <is>
          <t>P0167</t>
        </is>
      </c>
      <c r="G10231" t="inlineStr">
        <is>
          <t>Prod_0167</t>
        </is>
      </c>
      <c r="H10231" t="inlineStr">
        <is>
          <t>Beverages</t>
        </is>
      </c>
      <c r="I10231" t="n">
        <v>9</v>
      </c>
      <c r="J10231" t="n">
        <v>419.78</v>
      </c>
      <c r="K10231" t="n">
        <v>0.15</v>
      </c>
      <c r="L10231">
        <f>I10231*J10231*(1-K10231)</f>
        <v/>
      </c>
      <c r="M10231">
        <f>VLOOKUP(F10231,Products!A:D,4,FALSE)*I10231</f>
        <v/>
      </c>
      <c r="N10231">
        <f>L10231-M10231</f>
        <v/>
      </c>
    </row>
    <row r="10232">
      <c r="A10232" t="inlineStr">
        <is>
          <t>T1010230</t>
        </is>
      </c>
      <c r="B10232" t="inlineStr">
        <is>
          <t>2023-11-17</t>
        </is>
      </c>
      <c r="C10232" t="inlineStr">
        <is>
          <t>S026</t>
        </is>
      </c>
      <c r="D10232" t="inlineStr">
        <is>
          <t>Store_026</t>
        </is>
      </c>
      <c r="E10232" t="inlineStr">
        <is>
          <t>North</t>
        </is>
      </c>
      <c r="F10232" t="inlineStr">
        <is>
          <t>P0013</t>
        </is>
      </c>
      <c r="G10232" t="inlineStr">
        <is>
          <t>Prod_0013</t>
        </is>
      </c>
      <c r="H10232" t="inlineStr">
        <is>
          <t>Clothing</t>
        </is>
      </c>
      <c r="I10232" t="n">
        <v>8</v>
      </c>
      <c r="J10232" t="n">
        <v>60.01</v>
      </c>
      <c r="K10232" t="n">
        <v>0.05</v>
      </c>
      <c r="L10232">
        <f>I10232*J10232*(1-K10232)</f>
        <v/>
      </c>
      <c r="M10232">
        <f>VLOOKUP(F10232,Products!A:D,4,FALSE)*I10232</f>
        <v/>
      </c>
      <c r="N10232">
        <f>L10232-M10232</f>
        <v/>
      </c>
    </row>
    <row r="10233">
      <c r="A10233" t="inlineStr">
        <is>
          <t>T1010231</t>
        </is>
      </c>
      <c r="B10233" t="inlineStr">
        <is>
          <t>2025-08-17</t>
        </is>
      </c>
      <c r="C10233" t="inlineStr">
        <is>
          <t>S039</t>
        </is>
      </c>
      <c r="D10233" t="inlineStr">
        <is>
          <t>Store_039</t>
        </is>
      </c>
      <c r="E10233" t="inlineStr">
        <is>
          <t>North</t>
        </is>
      </c>
      <c r="F10233" t="inlineStr">
        <is>
          <t>P0053</t>
        </is>
      </c>
      <c r="G10233" t="inlineStr">
        <is>
          <t>Prod_0053</t>
        </is>
      </c>
      <c r="H10233" t="inlineStr">
        <is>
          <t>Food</t>
        </is>
      </c>
      <c r="I10233" t="n">
        <v>6</v>
      </c>
      <c r="J10233" t="n">
        <v>331.73</v>
      </c>
      <c r="K10233" t="n">
        <v>0</v>
      </c>
      <c r="L10233">
        <f>I10233*J10233*(1-K10233)</f>
        <v/>
      </c>
      <c r="M10233">
        <f>VLOOKUP(F10233,Products!A:D,4,FALSE)*I10233</f>
        <v/>
      </c>
      <c r="N10233">
        <f>L10233-M10233</f>
        <v/>
      </c>
    </row>
    <row r="10234">
      <c r="A10234" t="inlineStr">
        <is>
          <t>T1010232</t>
        </is>
      </c>
      <c r="B10234" t="inlineStr">
        <is>
          <t>2023-11-02</t>
        </is>
      </c>
      <c r="C10234" t="inlineStr">
        <is>
          <t>S005</t>
        </is>
      </c>
      <c r="D10234" t="inlineStr">
        <is>
          <t>Store_005</t>
        </is>
      </c>
      <c r="E10234" t="inlineStr">
        <is>
          <t>Central</t>
        </is>
      </c>
      <c r="F10234" t="inlineStr">
        <is>
          <t>P0088</t>
        </is>
      </c>
      <c r="G10234" t="inlineStr">
        <is>
          <t>Prod_0088</t>
        </is>
      </c>
      <c r="H10234" t="inlineStr">
        <is>
          <t>Toys</t>
        </is>
      </c>
      <c r="I10234" t="n">
        <v>2</v>
      </c>
      <c r="J10234" t="n">
        <v>632.6799999999999</v>
      </c>
      <c r="K10234" t="n">
        <v>0</v>
      </c>
      <c r="L10234">
        <f>I10234*J10234*(1-K10234)</f>
        <v/>
      </c>
      <c r="M10234">
        <f>VLOOKUP(F10234,Products!A:D,4,FALSE)*I10234</f>
        <v/>
      </c>
      <c r="N10234">
        <f>L10234-M10234</f>
        <v/>
      </c>
    </row>
    <row r="10235">
      <c r="A10235" t="inlineStr">
        <is>
          <t>T1010233</t>
        </is>
      </c>
      <c r="B10235" t="inlineStr">
        <is>
          <t>2023-09-01</t>
        </is>
      </c>
      <c r="C10235" t="inlineStr">
        <is>
          <t>S013</t>
        </is>
      </c>
      <c r="D10235" t="inlineStr">
        <is>
          <t>Store_013</t>
        </is>
      </c>
      <c r="E10235" t="inlineStr">
        <is>
          <t>North</t>
        </is>
      </c>
      <c r="F10235" t="inlineStr">
        <is>
          <t>P0182</t>
        </is>
      </c>
      <c r="G10235" t="inlineStr">
        <is>
          <t>Prod_0182</t>
        </is>
      </c>
      <c r="H10235" t="inlineStr">
        <is>
          <t>Electronics</t>
        </is>
      </c>
      <c r="I10235" t="n">
        <v>8</v>
      </c>
      <c r="J10235" t="n">
        <v>739.53</v>
      </c>
      <c r="K10235" t="n">
        <v>0</v>
      </c>
      <c r="L10235">
        <f>I10235*J10235*(1-K10235)</f>
        <v/>
      </c>
      <c r="M10235">
        <f>VLOOKUP(F10235,Products!A:D,4,FALSE)*I10235</f>
        <v/>
      </c>
      <c r="N10235">
        <f>L10235-M10235</f>
        <v/>
      </c>
    </row>
    <row r="10236">
      <c r="A10236" t="inlineStr">
        <is>
          <t>T1010234</t>
        </is>
      </c>
      <c r="B10236" t="inlineStr">
        <is>
          <t>2023-10-07</t>
        </is>
      </c>
      <c r="C10236" t="inlineStr">
        <is>
          <t>S001</t>
        </is>
      </c>
      <c r="D10236" t="inlineStr">
        <is>
          <t>Store_001</t>
        </is>
      </c>
      <c r="E10236" t="inlineStr">
        <is>
          <t>West</t>
        </is>
      </c>
      <c r="F10236" t="inlineStr">
        <is>
          <t>P0033</t>
        </is>
      </c>
      <c r="G10236" t="inlineStr">
        <is>
          <t>Prod_0033</t>
        </is>
      </c>
      <c r="H10236" t="inlineStr">
        <is>
          <t>Food</t>
        </is>
      </c>
      <c r="I10236" t="n">
        <v>6</v>
      </c>
      <c r="J10236" t="n">
        <v>418.8</v>
      </c>
      <c r="K10236" t="n">
        <v>0</v>
      </c>
      <c r="L10236">
        <f>I10236*J10236*(1-K10236)</f>
        <v/>
      </c>
      <c r="M10236">
        <f>VLOOKUP(F10236,Products!A:D,4,FALSE)*I10236</f>
        <v/>
      </c>
      <c r="N10236">
        <f>L10236-M10236</f>
        <v/>
      </c>
    </row>
    <row r="10237">
      <c r="A10237" t="inlineStr">
        <is>
          <t>T1010235</t>
        </is>
      </c>
      <c r="B10237" t="inlineStr">
        <is>
          <t>2024-06-26</t>
        </is>
      </c>
      <c r="C10237" t="inlineStr">
        <is>
          <t>S022</t>
        </is>
      </c>
      <c r="D10237" t="inlineStr">
        <is>
          <t>Store_022</t>
        </is>
      </c>
      <c r="E10237" t="inlineStr">
        <is>
          <t>East</t>
        </is>
      </c>
      <c r="F10237" t="inlineStr">
        <is>
          <t>P0112</t>
        </is>
      </c>
      <c r="G10237" t="inlineStr">
        <is>
          <t>Prod_0112</t>
        </is>
      </c>
      <c r="H10237" t="inlineStr">
        <is>
          <t>Beverages</t>
        </is>
      </c>
      <c r="I10237" t="n">
        <v>2</v>
      </c>
      <c r="J10237" t="n">
        <v>696.99</v>
      </c>
      <c r="K10237" t="n">
        <v>0.2</v>
      </c>
      <c r="L10237">
        <f>I10237*J10237*(1-K10237)</f>
        <v/>
      </c>
      <c r="M10237">
        <f>VLOOKUP(F10237,Products!A:D,4,FALSE)*I10237</f>
        <v/>
      </c>
      <c r="N10237">
        <f>L10237-M10237</f>
        <v/>
      </c>
    </row>
    <row r="10238">
      <c r="A10238" t="inlineStr">
        <is>
          <t>T1010236</t>
        </is>
      </c>
      <c r="B10238" t="inlineStr">
        <is>
          <t>2024-03-26</t>
        </is>
      </c>
      <c r="C10238" t="inlineStr">
        <is>
          <t>S006</t>
        </is>
      </c>
      <c r="D10238" t="inlineStr">
        <is>
          <t>Store_006</t>
        </is>
      </c>
      <c r="E10238" t="inlineStr">
        <is>
          <t>East</t>
        </is>
      </c>
      <c r="F10238" t="inlineStr">
        <is>
          <t>P0029</t>
        </is>
      </c>
      <c r="G10238" t="inlineStr">
        <is>
          <t>Prod_0029</t>
        </is>
      </c>
      <c r="H10238" t="inlineStr">
        <is>
          <t>Clothing</t>
        </is>
      </c>
      <c r="I10238" t="n">
        <v>3</v>
      </c>
      <c r="J10238" t="n">
        <v>690.46</v>
      </c>
      <c r="K10238" t="n">
        <v>0</v>
      </c>
      <c r="L10238">
        <f>I10238*J10238*(1-K10238)</f>
        <v/>
      </c>
      <c r="M10238">
        <f>VLOOKUP(F10238,Products!A:D,4,FALSE)*I10238</f>
        <v/>
      </c>
      <c r="N10238">
        <f>L10238-M10238</f>
        <v/>
      </c>
    </row>
    <row r="10239">
      <c r="A10239" t="inlineStr">
        <is>
          <t>T1010237</t>
        </is>
      </c>
      <c r="B10239" t="inlineStr">
        <is>
          <t>2024-12-12</t>
        </is>
      </c>
      <c r="C10239" t="inlineStr">
        <is>
          <t>S046</t>
        </is>
      </c>
      <c r="D10239" t="inlineStr">
        <is>
          <t>Store_046</t>
        </is>
      </c>
      <c r="E10239" t="inlineStr">
        <is>
          <t>South</t>
        </is>
      </c>
      <c r="F10239" t="inlineStr">
        <is>
          <t>P0169</t>
        </is>
      </c>
      <c r="G10239" t="inlineStr">
        <is>
          <t>Prod_0169</t>
        </is>
      </c>
      <c r="H10239" t="inlineStr">
        <is>
          <t>Beverages</t>
        </is>
      </c>
      <c r="I10239" t="n">
        <v>4</v>
      </c>
      <c r="J10239" t="n">
        <v>617.9299999999999</v>
      </c>
      <c r="K10239" t="n">
        <v>0.1</v>
      </c>
      <c r="L10239">
        <f>I10239*J10239*(1-K10239)</f>
        <v/>
      </c>
      <c r="M10239">
        <f>VLOOKUP(F10239,Products!A:D,4,FALSE)*I10239</f>
        <v/>
      </c>
      <c r="N10239">
        <f>L10239-M10239</f>
        <v/>
      </c>
    </row>
    <row r="10240">
      <c r="A10240" t="inlineStr">
        <is>
          <t>T1010238</t>
        </is>
      </c>
      <c r="B10240" t="inlineStr">
        <is>
          <t>2023-04-26</t>
        </is>
      </c>
      <c r="C10240" t="inlineStr">
        <is>
          <t>S040</t>
        </is>
      </c>
      <c r="D10240" t="inlineStr">
        <is>
          <t>Store_040</t>
        </is>
      </c>
      <c r="E10240" t="inlineStr">
        <is>
          <t>Central</t>
        </is>
      </c>
      <c r="F10240" t="inlineStr">
        <is>
          <t>P0118</t>
        </is>
      </c>
      <c r="G10240" t="inlineStr">
        <is>
          <t>Prod_0118</t>
        </is>
      </c>
      <c r="H10240" t="inlineStr">
        <is>
          <t>Toys</t>
        </is>
      </c>
      <c r="I10240" t="n">
        <v>7</v>
      </c>
      <c r="J10240" t="n">
        <v>838.9</v>
      </c>
      <c r="K10240" t="n">
        <v>0</v>
      </c>
      <c r="L10240">
        <f>I10240*J10240*(1-K10240)</f>
        <v/>
      </c>
      <c r="M10240">
        <f>VLOOKUP(F10240,Products!A:D,4,FALSE)*I10240</f>
        <v/>
      </c>
      <c r="N10240">
        <f>L10240-M10240</f>
        <v/>
      </c>
    </row>
    <row r="10241">
      <c r="A10241" t="inlineStr">
        <is>
          <t>T1010239</t>
        </is>
      </c>
      <c r="B10241" t="inlineStr">
        <is>
          <t>2024-04-28</t>
        </is>
      </c>
      <c r="C10241" t="inlineStr">
        <is>
          <t>S028</t>
        </is>
      </c>
      <c r="D10241" t="inlineStr">
        <is>
          <t>Store_028</t>
        </is>
      </c>
      <c r="E10241" t="inlineStr">
        <is>
          <t>North</t>
        </is>
      </c>
      <c r="F10241" t="inlineStr">
        <is>
          <t>P0124</t>
        </is>
      </c>
      <c r="G10241" t="inlineStr">
        <is>
          <t>Prod_0124</t>
        </is>
      </c>
      <c r="H10241" t="inlineStr">
        <is>
          <t>Beverages</t>
        </is>
      </c>
      <c r="I10241" t="n">
        <v>1</v>
      </c>
      <c r="J10241" t="n">
        <v>918.75</v>
      </c>
      <c r="K10241" t="n">
        <v>0</v>
      </c>
      <c r="L10241">
        <f>I10241*J10241*(1-K10241)</f>
        <v/>
      </c>
      <c r="M10241">
        <f>VLOOKUP(F10241,Products!A:D,4,FALSE)*I10241</f>
        <v/>
      </c>
      <c r="N10241">
        <f>L10241-M10241</f>
        <v/>
      </c>
    </row>
    <row r="10242">
      <c r="A10242" t="inlineStr">
        <is>
          <t>T1010240</t>
        </is>
      </c>
      <c r="B10242" t="inlineStr">
        <is>
          <t>2024-03-06</t>
        </is>
      </c>
      <c r="C10242" t="inlineStr">
        <is>
          <t>S037</t>
        </is>
      </c>
      <c r="D10242" t="inlineStr">
        <is>
          <t>Store_037</t>
        </is>
      </c>
      <c r="E10242" t="inlineStr">
        <is>
          <t>East</t>
        </is>
      </c>
      <c r="F10242" t="inlineStr">
        <is>
          <t>P0108</t>
        </is>
      </c>
      <c r="G10242" t="inlineStr">
        <is>
          <t>Prod_0108</t>
        </is>
      </c>
      <c r="H10242" t="inlineStr">
        <is>
          <t>Stationery</t>
        </is>
      </c>
      <c r="I10242" t="n">
        <v>8</v>
      </c>
      <c r="J10242" t="n">
        <v>549.28</v>
      </c>
      <c r="K10242" t="n">
        <v>0</v>
      </c>
      <c r="L10242">
        <f>I10242*J10242*(1-K10242)</f>
        <v/>
      </c>
      <c r="M10242">
        <f>VLOOKUP(F10242,Products!A:D,4,FALSE)*I10242</f>
        <v/>
      </c>
      <c r="N10242">
        <f>L10242-M10242</f>
        <v/>
      </c>
    </row>
    <row r="10243">
      <c r="A10243" t="inlineStr">
        <is>
          <t>T1010241</t>
        </is>
      </c>
      <c r="B10243" t="inlineStr">
        <is>
          <t>2023-06-19</t>
        </is>
      </c>
      <c r="C10243" t="inlineStr">
        <is>
          <t>S039</t>
        </is>
      </c>
      <c r="D10243" t="inlineStr">
        <is>
          <t>Store_039</t>
        </is>
      </c>
      <c r="E10243" t="inlineStr">
        <is>
          <t>North</t>
        </is>
      </c>
      <c r="F10243" t="inlineStr">
        <is>
          <t>P0057</t>
        </is>
      </c>
      <c r="G10243" t="inlineStr">
        <is>
          <t>Prod_0057</t>
        </is>
      </c>
      <c r="H10243" t="inlineStr">
        <is>
          <t>Beverages</t>
        </is>
      </c>
      <c r="I10243" t="n">
        <v>9</v>
      </c>
      <c r="J10243" t="n">
        <v>77.22</v>
      </c>
      <c r="K10243" t="n">
        <v>0.05</v>
      </c>
      <c r="L10243">
        <f>I10243*J10243*(1-K10243)</f>
        <v/>
      </c>
      <c r="M10243">
        <f>VLOOKUP(F10243,Products!A:D,4,FALSE)*I10243</f>
        <v/>
      </c>
      <c r="N10243">
        <f>L10243-M10243</f>
        <v/>
      </c>
    </row>
    <row r="10244">
      <c r="A10244" t="inlineStr">
        <is>
          <t>T1010242</t>
        </is>
      </c>
      <c r="B10244" t="inlineStr">
        <is>
          <t>2023-11-10</t>
        </is>
      </c>
      <c r="C10244" t="inlineStr">
        <is>
          <t>S021</t>
        </is>
      </c>
      <c r="D10244" t="inlineStr">
        <is>
          <t>Store_021</t>
        </is>
      </c>
      <c r="E10244" t="inlineStr">
        <is>
          <t>North</t>
        </is>
      </c>
      <c r="F10244" t="inlineStr">
        <is>
          <t>P0163</t>
        </is>
      </c>
      <c r="G10244" t="inlineStr">
        <is>
          <t>Prod_0163</t>
        </is>
      </c>
      <c r="H10244" t="inlineStr">
        <is>
          <t>Food</t>
        </is>
      </c>
      <c r="I10244" t="n">
        <v>5</v>
      </c>
      <c r="J10244" t="n">
        <v>688.62</v>
      </c>
      <c r="K10244" t="n">
        <v>0</v>
      </c>
      <c r="L10244">
        <f>I10244*J10244*(1-K10244)</f>
        <v/>
      </c>
      <c r="M10244">
        <f>VLOOKUP(F10244,Products!A:D,4,FALSE)*I10244</f>
        <v/>
      </c>
      <c r="N10244">
        <f>L10244-M10244</f>
        <v/>
      </c>
    </row>
    <row r="10245">
      <c r="A10245" t="inlineStr">
        <is>
          <t>T1010243</t>
        </is>
      </c>
      <c r="B10245" t="inlineStr">
        <is>
          <t>2024-05-03</t>
        </is>
      </c>
      <c r="C10245" t="inlineStr">
        <is>
          <t>S033</t>
        </is>
      </c>
      <c r="D10245" t="inlineStr">
        <is>
          <t>Store_033</t>
        </is>
      </c>
      <c r="E10245" t="inlineStr">
        <is>
          <t>North</t>
        </is>
      </c>
      <c r="F10245" t="inlineStr">
        <is>
          <t>P0017</t>
        </is>
      </c>
      <c r="G10245" t="inlineStr">
        <is>
          <t>Prod_0017</t>
        </is>
      </c>
      <c r="H10245" t="inlineStr">
        <is>
          <t>Food</t>
        </is>
      </c>
      <c r="I10245" t="n">
        <v>9</v>
      </c>
      <c r="J10245" t="n">
        <v>537.03</v>
      </c>
      <c r="K10245" t="n">
        <v>0.05</v>
      </c>
      <c r="L10245">
        <f>I10245*J10245*(1-K10245)</f>
        <v/>
      </c>
      <c r="M10245">
        <f>VLOOKUP(F10245,Products!A:D,4,FALSE)*I10245</f>
        <v/>
      </c>
      <c r="N10245">
        <f>L10245-M10245</f>
        <v/>
      </c>
    </row>
    <row r="10246">
      <c r="A10246" t="inlineStr">
        <is>
          <t>T1010244</t>
        </is>
      </c>
      <c r="B10246" t="inlineStr">
        <is>
          <t>2024-02-23</t>
        </is>
      </c>
      <c r="C10246" t="inlineStr">
        <is>
          <t>S045</t>
        </is>
      </c>
      <c r="D10246" t="inlineStr">
        <is>
          <t>Store_045</t>
        </is>
      </c>
      <c r="E10246" t="inlineStr">
        <is>
          <t>East</t>
        </is>
      </c>
      <c r="F10246" t="inlineStr">
        <is>
          <t>P0038</t>
        </is>
      </c>
      <c r="G10246" t="inlineStr">
        <is>
          <t>Prod_0038</t>
        </is>
      </c>
      <c r="H10246" t="inlineStr">
        <is>
          <t>Beverages</t>
        </is>
      </c>
      <c r="I10246" t="n">
        <v>1</v>
      </c>
      <c r="J10246" t="n">
        <v>655.25</v>
      </c>
      <c r="K10246" t="n">
        <v>0</v>
      </c>
      <c r="L10246">
        <f>I10246*J10246*(1-K10246)</f>
        <v/>
      </c>
      <c r="M10246">
        <f>VLOOKUP(F10246,Products!A:D,4,FALSE)*I10246</f>
        <v/>
      </c>
      <c r="N10246">
        <f>L10246-M10246</f>
        <v/>
      </c>
    </row>
    <row r="10247">
      <c r="A10247" t="inlineStr">
        <is>
          <t>T1010245</t>
        </is>
      </c>
      <c r="B10247" t="inlineStr">
        <is>
          <t>2023-12-14</t>
        </is>
      </c>
      <c r="C10247" t="inlineStr">
        <is>
          <t>S017</t>
        </is>
      </c>
      <c r="D10247" t="inlineStr">
        <is>
          <t>Store_017</t>
        </is>
      </c>
      <c r="E10247" t="inlineStr">
        <is>
          <t>South</t>
        </is>
      </c>
      <c r="F10247" t="inlineStr">
        <is>
          <t>P0023</t>
        </is>
      </c>
      <c r="G10247" t="inlineStr">
        <is>
          <t>Prod_0023</t>
        </is>
      </c>
      <c r="H10247" t="inlineStr">
        <is>
          <t>Stationery</t>
        </is>
      </c>
      <c r="I10247" t="n">
        <v>4</v>
      </c>
      <c r="J10247" t="n">
        <v>126.63</v>
      </c>
      <c r="K10247" t="n">
        <v>0</v>
      </c>
      <c r="L10247">
        <f>I10247*J10247*(1-K10247)</f>
        <v/>
      </c>
      <c r="M10247">
        <f>VLOOKUP(F10247,Products!A:D,4,FALSE)*I10247</f>
        <v/>
      </c>
      <c r="N10247">
        <f>L10247-M10247</f>
        <v/>
      </c>
    </row>
    <row r="10248">
      <c r="A10248" t="inlineStr">
        <is>
          <t>T1010246</t>
        </is>
      </c>
      <c r="B10248" t="inlineStr">
        <is>
          <t>2024-04-16</t>
        </is>
      </c>
      <c r="C10248" t="inlineStr">
        <is>
          <t>S046</t>
        </is>
      </c>
      <c r="D10248" t="inlineStr">
        <is>
          <t>Store_046</t>
        </is>
      </c>
      <c r="E10248" t="inlineStr">
        <is>
          <t>South</t>
        </is>
      </c>
      <c r="F10248" t="inlineStr">
        <is>
          <t>P0198</t>
        </is>
      </c>
      <c r="G10248" t="inlineStr">
        <is>
          <t>Prod_0198</t>
        </is>
      </c>
      <c r="H10248" t="inlineStr">
        <is>
          <t>Beverages</t>
        </is>
      </c>
      <c r="I10248" t="n">
        <v>7</v>
      </c>
      <c r="J10248" t="n">
        <v>754.02</v>
      </c>
      <c r="K10248" t="n">
        <v>0.05</v>
      </c>
      <c r="L10248">
        <f>I10248*J10248*(1-K10248)</f>
        <v/>
      </c>
      <c r="M10248">
        <f>VLOOKUP(F10248,Products!A:D,4,FALSE)*I10248</f>
        <v/>
      </c>
      <c r="N10248">
        <f>L10248-M10248</f>
        <v/>
      </c>
    </row>
    <row r="10249">
      <c r="A10249" t="inlineStr">
        <is>
          <t>T1010247</t>
        </is>
      </c>
      <c r="B10249" t="inlineStr">
        <is>
          <t>2024-11-21</t>
        </is>
      </c>
      <c r="C10249" t="inlineStr">
        <is>
          <t>S028</t>
        </is>
      </c>
      <c r="D10249" t="inlineStr">
        <is>
          <t>Store_028</t>
        </is>
      </c>
      <c r="E10249" t="inlineStr">
        <is>
          <t>North</t>
        </is>
      </c>
      <c r="F10249" t="inlineStr">
        <is>
          <t>P0016</t>
        </is>
      </c>
      <c r="G10249" t="inlineStr">
        <is>
          <t>Prod_0016</t>
        </is>
      </c>
      <c r="H10249" t="inlineStr">
        <is>
          <t>Food</t>
        </is>
      </c>
      <c r="I10249" t="n">
        <v>4</v>
      </c>
      <c r="J10249" t="n">
        <v>986.51</v>
      </c>
      <c r="K10249" t="n">
        <v>0</v>
      </c>
      <c r="L10249">
        <f>I10249*J10249*(1-K10249)</f>
        <v/>
      </c>
      <c r="M10249">
        <f>VLOOKUP(F10249,Products!A:D,4,FALSE)*I10249</f>
        <v/>
      </c>
      <c r="N10249">
        <f>L10249-M10249</f>
        <v/>
      </c>
    </row>
    <row r="10250">
      <c r="A10250" t="inlineStr">
        <is>
          <t>T1010248</t>
        </is>
      </c>
      <c r="B10250" t="inlineStr">
        <is>
          <t>2024-12-03</t>
        </is>
      </c>
      <c r="C10250" t="inlineStr">
        <is>
          <t>S010</t>
        </is>
      </c>
      <c r="D10250" t="inlineStr">
        <is>
          <t>Store_010</t>
        </is>
      </c>
      <c r="E10250" t="inlineStr">
        <is>
          <t>North</t>
        </is>
      </c>
      <c r="F10250" t="inlineStr">
        <is>
          <t>P0150</t>
        </is>
      </c>
      <c r="G10250" t="inlineStr">
        <is>
          <t>Prod_0150</t>
        </is>
      </c>
      <c r="H10250" t="inlineStr">
        <is>
          <t>Clothing</t>
        </is>
      </c>
      <c r="I10250" t="n">
        <v>7</v>
      </c>
      <c r="J10250" t="n">
        <v>354.33</v>
      </c>
      <c r="K10250" t="n">
        <v>0.2</v>
      </c>
      <c r="L10250">
        <f>I10250*J10250*(1-K10250)</f>
        <v/>
      </c>
      <c r="M10250">
        <f>VLOOKUP(F10250,Products!A:D,4,FALSE)*I10250</f>
        <v/>
      </c>
      <c r="N10250">
        <f>L10250-M10250</f>
        <v/>
      </c>
    </row>
    <row r="10251">
      <c r="A10251" t="inlineStr">
        <is>
          <t>T1010249</t>
        </is>
      </c>
      <c r="B10251" t="inlineStr">
        <is>
          <t>2025-04-12</t>
        </is>
      </c>
      <c r="C10251" t="inlineStr">
        <is>
          <t>S006</t>
        </is>
      </c>
      <c r="D10251" t="inlineStr">
        <is>
          <t>Store_006</t>
        </is>
      </c>
      <c r="E10251" t="inlineStr">
        <is>
          <t>East</t>
        </is>
      </c>
      <c r="F10251" t="inlineStr">
        <is>
          <t>P0142</t>
        </is>
      </c>
      <c r="G10251" t="inlineStr">
        <is>
          <t>Prod_0142</t>
        </is>
      </c>
      <c r="H10251" t="inlineStr">
        <is>
          <t>Household</t>
        </is>
      </c>
      <c r="I10251" t="n">
        <v>3</v>
      </c>
      <c r="J10251" t="n">
        <v>156.52</v>
      </c>
      <c r="K10251" t="n">
        <v>0.05</v>
      </c>
      <c r="L10251">
        <f>I10251*J10251*(1-K10251)</f>
        <v/>
      </c>
      <c r="M10251">
        <f>VLOOKUP(F10251,Products!A:D,4,FALSE)*I10251</f>
        <v/>
      </c>
      <c r="N10251">
        <f>L10251-M10251</f>
        <v/>
      </c>
    </row>
    <row r="10252">
      <c r="A10252" t="inlineStr">
        <is>
          <t>T1010250</t>
        </is>
      </c>
      <c r="B10252" t="inlineStr">
        <is>
          <t>2025-08-24</t>
        </is>
      </c>
      <c r="C10252" t="inlineStr">
        <is>
          <t>S048</t>
        </is>
      </c>
      <c r="D10252" t="inlineStr">
        <is>
          <t>Store_048</t>
        </is>
      </c>
      <c r="E10252" t="inlineStr">
        <is>
          <t>South</t>
        </is>
      </c>
      <c r="F10252" t="inlineStr">
        <is>
          <t>P0068</t>
        </is>
      </c>
      <c r="G10252" t="inlineStr">
        <is>
          <t>Prod_0068</t>
        </is>
      </c>
      <c r="H10252" t="inlineStr">
        <is>
          <t>Household</t>
        </is>
      </c>
      <c r="I10252" t="n">
        <v>3</v>
      </c>
      <c r="J10252" t="n">
        <v>270.62</v>
      </c>
      <c r="K10252" t="n">
        <v>0</v>
      </c>
      <c r="L10252">
        <f>I10252*J10252*(1-K10252)</f>
        <v/>
      </c>
      <c r="M10252">
        <f>VLOOKUP(F10252,Products!A:D,4,FALSE)*I10252</f>
        <v/>
      </c>
      <c r="N10252">
        <f>L10252-M10252</f>
        <v/>
      </c>
    </row>
    <row r="10253">
      <c r="A10253" t="inlineStr">
        <is>
          <t>T1010251</t>
        </is>
      </c>
      <c r="B10253" t="inlineStr">
        <is>
          <t>2025-02-22</t>
        </is>
      </c>
      <c r="C10253" t="inlineStr">
        <is>
          <t>S018</t>
        </is>
      </c>
      <c r="D10253" t="inlineStr">
        <is>
          <t>Store_018</t>
        </is>
      </c>
      <c r="E10253" t="inlineStr">
        <is>
          <t>South</t>
        </is>
      </c>
      <c r="F10253" t="inlineStr">
        <is>
          <t>P0106</t>
        </is>
      </c>
      <c r="G10253" t="inlineStr">
        <is>
          <t>Prod_0106</t>
        </is>
      </c>
      <c r="H10253" t="inlineStr">
        <is>
          <t>Electronics</t>
        </is>
      </c>
      <c r="I10253" t="n">
        <v>1</v>
      </c>
      <c r="J10253" t="n">
        <v>1012.27</v>
      </c>
      <c r="K10253" t="n">
        <v>0.2</v>
      </c>
      <c r="L10253">
        <f>I10253*J10253*(1-K10253)</f>
        <v/>
      </c>
      <c r="M10253">
        <f>VLOOKUP(F10253,Products!A:D,4,FALSE)*I10253</f>
        <v/>
      </c>
      <c r="N10253">
        <f>L10253-M10253</f>
        <v/>
      </c>
    </row>
    <row r="10254">
      <c r="A10254" t="inlineStr">
        <is>
          <t>T1010252</t>
        </is>
      </c>
      <c r="B10254" t="inlineStr">
        <is>
          <t>2024-08-21</t>
        </is>
      </c>
      <c r="C10254" t="inlineStr">
        <is>
          <t>S025</t>
        </is>
      </c>
      <c r="D10254" t="inlineStr">
        <is>
          <t>Store_025</t>
        </is>
      </c>
      <c r="E10254" t="inlineStr">
        <is>
          <t>Central</t>
        </is>
      </c>
      <c r="F10254" t="inlineStr">
        <is>
          <t>P0040</t>
        </is>
      </c>
      <c r="G10254" t="inlineStr">
        <is>
          <t>Prod_0040</t>
        </is>
      </c>
      <c r="H10254" t="inlineStr">
        <is>
          <t>Toys</t>
        </is>
      </c>
      <c r="I10254" t="n">
        <v>5</v>
      </c>
      <c r="J10254" t="n">
        <v>58.05</v>
      </c>
      <c r="K10254" t="n">
        <v>0</v>
      </c>
      <c r="L10254">
        <f>I10254*J10254*(1-K10254)</f>
        <v/>
      </c>
      <c r="M10254">
        <f>VLOOKUP(F10254,Products!A:D,4,FALSE)*I10254</f>
        <v/>
      </c>
      <c r="N10254">
        <f>L10254-M10254</f>
        <v/>
      </c>
    </row>
    <row r="10255">
      <c r="A10255" t="inlineStr">
        <is>
          <t>T1010253</t>
        </is>
      </c>
      <c r="B10255" t="inlineStr">
        <is>
          <t>2024-05-18</t>
        </is>
      </c>
      <c r="C10255" t="inlineStr">
        <is>
          <t>S031</t>
        </is>
      </c>
      <c r="D10255" t="inlineStr">
        <is>
          <t>Store_031</t>
        </is>
      </c>
      <c r="E10255" t="inlineStr">
        <is>
          <t>Central</t>
        </is>
      </c>
      <c r="F10255" t="inlineStr">
        <is>
          <t>P0069</t>
        </is>
      </c>
      <c r="G10255" t="inlineStr">
        <is>
          <t>Prod_0069</t>
        </is>
      </c>
      <c r="H10255" t="inlineStr">
        <is>
          <t>Household</t>
        </is>
      </c>
      <c r="I10255" t="n">
        <v>2</v>
      </c>
      <c r="J10255" t="n">
        <v>383.71</v>
      </c>
      <c r="K10255" t="n">
        <v>0.05</v>
      </c>
      <c r="L10255">
        <f>I10255*J10255*(1-K10255)</f>
        <v/>
      </c>
      <c r="M10255">
        <f>VLOOKUP(F10255,Products!A:D,4,FALSE)*I10255</f>
        <v/>
      </c>
      <c r="N10255">
        <f>L10255-M10255</f>
        <v/>
      </c>
    </row>
    <row r="10256">
      <c r="A10256" t="inlineStr">
        <is>
          <t>T1010254</t>
        </is>
      </c>
      <c r="B10256" t="inlineStr">
        <is>
          <t>2023-06-05</t>
        </is>
      </c>
      <c r="C10256" t="inlineStr">
        <is>
          <t>S013</t>
        </is>
      </c>
      <c r="D10256" t="inlineStr">
        <is>
          <t>Store_013</t>
        </is>
      </c>
      <c r="E10256" t="inlineStr">
        <is>
          <t>North</t>
        </is>
      </c>
      <c r="F10256" t="inlineStr">
        <is>
          <t>P0057</t>
        </is>
      </c>
      <c r="G10256" t="inlineStr">
        <is>
          <t>Prod_0057</t>
        </is>
      </c>
      <c r="H10256" t="inlineStr">
        <is>
          <t>Beverages</t>
        </is>
      </c>
      <c r="I10256" t="n">
        <v>6</v>
      </c>
      <c r="J10256" t="n">
        <v>86.73</v>
      </c>
      <c r="K10256" t="n">
        <v>0.2</v>
      </c>
      <c r="L10256">
        <f>I10256*J10256*(1-K10256)</f>
        <v/>
      </c>
      <c r="M10256">
        <f>VLOOKUP(F10256,Products!A:D,4,FALSE)*I10256</f>
        <v/>
      </c>
      <c r="N10256">
        <f>L10256-M10256</f>
        <v/>
      </c>
    </row>
    <row r="10257">
      <c r="A10257" t="inlineStr">
        <is>
          <t>T1010255</t>
        </is>
      </c>
      <c r="B10257" t="inlineStr">
        <is>
          <t>2025-08-03</t>
        </is>
      </c>
      <c r="C10257" t="inlineStr">
        <is>
          <t>S047</t>
        </is>
      </c>
      <c r="D10257" t="inlineStr">
        <is>
          <t>Store_047</t>
        </is>
      </c>
      <c r="E10257" t="inlineStr">
        <is>
          <t>North</t>
        </is>
      </c>
      <c r="F10257" t="inlineStr">
        <is>
          <t>P0167</t>
        </is>
      </c>
      <c r="G10257" t="inlineStr">
        <is>
          <t>Prod_0167</t>
        </is>
      </c>
      <c r="H10257" t="inlineStr">
        <is>
          <t>Beverages</t>
        </is>
      </c>
      <c r="I10257" t="n">
        <v>8</v>
      </c>
      <c r="J10257" t="n">
        <v>490.34</v>
      </c>
      <c r="K10257" t="n">
        <v>0.15</v>
      </c>
      <c r="L10257">
        <f>I10257*J10257*(1-K10257)</f>
        <v/>
      </c>
      <c r="M10257">
        <f>VLOOKUP(F10257,Products!A:D,4,FALSE)*I10257</f>
        <v/>
      </c>
      <c r="N10257">
        <f>L10257-M10257</f>
        <v/>
      </c>
    </row>
    <row r="10258">
      <c r="A10258" t="inlineStr">
        <is>
          <t>T1010256</t>
        </is>
      </c>
      <c r="B10258" t="inlineStr">
        <is>
          <t>2025-08-29</t>
        </is>
      </c>
      <c r="C10258" t="inlineStr">
        <is>
          <t>S022</t>
        </is>
      </c>
      <c r="D10258" t="inlineStr">
        <is>
          <t>Store_022</t>
        </is>
      </c>
      <c r="E10258" t="inlineStr">
        <is>
          <t>East</t>
        </is>
      </c>
      <c r="F10258" t="inlineStr">
        <is>
          <t>P0194</t>
        </is>
      </c>
      <c r="G10258" t="inlineStr">
        <is>
          <t>Prod_0194</t>
        </is>
      </c>
      <c r="H10258" t="inlineStr">
        <is>
          <t>Food</t>
        </is>
      </c>
      <c r="I10258" t="n">
        <v>4</v>
      </c>
      <c r="J10258" t="n">
        <v>777.62</v>
      </c>
      <c r="K10258" t="n">
        <v>0.1</v>
      </c>
      <c r="L10258">
        <f>I10258*J10258*(1-K10258)</f>
        <v/>
      </c>
      <c r="M10258">
        <f>VLOOKUP(F10258,Products!A:D,4,FALSE)*I10258</f>
        <v/>
      </c>
      <c r="N10258">
        <f>L10258-M10258</f>
        <v/>
      </c>
    </row>
    <row r="10259">
      <c r="A10259" t="inlineStr">
        <is>
          <t>T1010257</t>
        </is>
      </c>
      <c r="B10259" t="inlineStr">
        <is>
          <t>2024-08-22</t>
        </is>
      </c>
      <c r="C10259" t="inlineStr">
        <is>
          <t>S038</t>
        </is>
      </c>
      <c r="D10259" t="inlineStr">
        <is>
          <t>Store_038</t>
        </is>
      </c>
      <c r="E10259" t="inlineStr">
        <is>
          <t>East</t>
        </is>
      </c>
      <c r="F10259" t="inlineStr">
        <is>
          <t>P0082</t>
        </is>
      </c>
      <c r="G10259" t="inlineStr">
        <is>
          <t>Prod_0082</t>
        </is>
      </c>
      <c r="H10259" t="inlineStr">
        <is>
          <t>Food</t>
        </is>
      </c>
      <c r="I10259" t="n">
        <v>3</v>
      </c>
      <c r="J10259" t="n">
        <v>543.0599999999999</v>
      </c>
      <c r="K10259" t="n">
        <v>0</v>
      </c>
      <c r="L10259">
        <f>I10259*J10259*(1-K10259)</f>
        <v/>
      </c>
      <c r="M10259">
        <f>VLOOKUP(F10259,Products!A:D,4,FALSE)*I10259</f>
        <v/>
      </c>
      <c r="N10259">
        <f>L10259-M10259</f>
        <v/>
      </c>
    </row>
    <row r="10260">
      <c r="A10260" t="inlineStr">
        <is>
          <t>T1010258</t>
        </is>
      </c>
      <c r="B10260" t="inlineStr">
        <is>
          <t>2023-10-31</t>
        </is>
      </c>
      <c r="C10260" t="inlineStr">
        <is>
          <t>S022</t>
        </is>
      </c>
      <c r="D10260" t="inlineStr">
        <is>
          <t>Store_022</t>
        </is>
      </c>
      <c r="E10260" t="inlineStr">
        <is>
          <t>East</t>
        </is>
      </c>
      <c r="F10260" t="inlineStr">
        <is>
          <t>P0151</t>
        </is>
      </c>
      <c r="G10260" t="inlineStr">
        <is>
          <t>Prod_0151</t>
        </is>
      </c>
      <c r="H10260" t="inlineStr">
        <is>
          <t>Food</t>
        </is>
      </c>
      <c r="I10260" t="n">
        <v>6</v>
      </c>
      <c r="J10260" t="n">
        <v>803.8200000000001</v>
      </c>
      <c r="K10260" t="n">
        <v>0</v>
      </c>
      <c r="L10260">
        <f>I10260*J10260*(1-K10260)</f>
        <v/>
      </c>
      <c r="M10260">
        <f>VLOOKUP(F10260,Products!A:D,4,FALSE)*I10260</f>
        <v/>
      </c>
      <c r="N10260">
        <f>L10260-M10260</f>
        <v/>
      </c>
    </row>
    <row r="10261">
      <c r="A10261" t="inlineStr">
        <is>
          <t>T1010259</t>
        </is>
      </c>
      <c r="B10261" t="inlineStr">
        <is>
          <t>2024-12-31</t>
        </is>
      </c>
      <c r="C10261" t="inlineStr">
        <is>
          <t>S004</t>
        </is>
      </c>
      <c r="D10261" t="inlineStr">
        <is>
          <t>Store_004</t>
        </is>
      </c>
      <c r="E10261" t="inlineStr">
        <is>
          <t>Central</t>
        </is>
      </c>
      <c r="F10261" t="inlineStr">
        <is>
          <t>P0138</t>
        </is>
      </c>
      <c r="G10261" t="inlineStr">
        <is>
          <t>Prod_0138</t>
        </is>
      </c>
      <c r="H10261" t="inlineStr">
        <is>
          <t>Household</t>
        </is>
      </c>
      <c r="I10261" t="n">
        <v>8</v>
      </c>
      <c r="J10261" t="n">
        <v>297.83</v>
      </c>
      <c r="K10261" t="n">
        <v>0.1</v>
      </c>
      <c r="L10261">
        <f>I10261*J10261*(1-K10261)</f>
        <v/>
      </c>
      <c r="M10261">
        <f>VLOOKUP(F10261,Products!A:D,4,FALSE)*I10261</f>
        <v/>
      </c>
      <c r="N10261">
        <f>L10261-M10261</f>
        <v/>
      </c>
    </row>
    <row r="10262">
      <c r="A10262" t="inlineStr">
        <is>
          <t>T1010260</t>
        </is>
      </c>
      <c r="B10262" t="inlineStr">
        <is>
          <t>2024-05-10</t>
        </is>
      </c>
      <c r="C10262" t="inlineStr">
        <is>
          <t>S007</t>
        </is>
      </c>
      <c r="D10262" t="inlineStr">
        <is>
          <t>Store_007</t>
        </is>
      </c>
      <c r="E10262" t="inlineStr">
        <is>
          <t>East</t>
        </is>
      </c>
      <c r="F10262" t="inlineStr">
        <is>
          <t>P0012</t>
        </is>
      </c>
      <c r="G10262" t="inlineStr">
        <is>
          <t>Prod_0012</t>
        </is>
      </c>
      <c r="H10262" t="inlineStr">
        <is>
          <t>Food</t>
        </is>
      </c>
      <c r="I10262" t="n">
        <v>8</v>
      </c>
      <c r="J10262" t="n">
        <v>977.9400000000001</v>
      </c>
      <c r="K10262" t="n">
        <v>0</v>
      </c>
      <c r="L10262">
        <f>I10262*J10262*(1-K10262)</f>
        <v/>
      </c>
      <c r="M10262">
        <f>VLOOKUP(F10262,Products!A:D,4,FALSE)*I10262</f>
        <v/>
      </c>
      <c r="N10262">
        <f>L10262-M10262</f>
        <v/>
      </c>
    </row>
    <row r="10263">
      <c r="A10263" t="inlineStr">
        <is>
          <t>T1010261</t>
        </is>
      </c>
      <c r="B10263" t="inlineStr">
        <is>
          <t>2023-11-26</t>
        </is>
      </c>
      <c r="C10263" t="inlineStr">
        <is>
          <t>S014</t>
        </is>
      </c>
      <c r="D10263" t="inlineStr">
        <is>
          <t>Store_014</t>
        </is>
      </c>
      <c r="E10263" t="inlineStr">
        <is>
          <t>West</t>
        </is>
      </c>
      <c r="F10263" t="inlineStr">
        <is>
          <t>P0119</t>
        </is>
      </c>
      <c r="G10263" t="inlineStr">
        <is>
          <t>Prod_0119</t>
        </is>
      </c>
      <c r="H10263" t="inlineStr">
        <is>
          <t>Electronics</t>
        </is>
      </c>
      <c r="I10263" t="n">
        <v>6</v>
      </c>
      <c r="J10263" t="n">
        <v>345.35</v>
      </c>
      <c r="K10263" t="n">
        <v>0.1</v>
      </c>
      <c r="L10263">
        <f>I10263*J10263*(1-K10263)</f>
        <v/>
      </c>
      <c r="M10263">
        <f>VLOOKUP(F10263,Products!A:D,4,FALSE)*I10263</f>
        <v/>
      </c>
      <c r="N10263">
        <f>L10263-M10263</f>
        <v/>
      </c>
    </row>
    <row r="10264">
      <c r="A10264" t="inlineStr">
        <is>
          <t>T1010262</t>
        </is>
      </c>
      <c r="B10264" t="inlineStr">
        <is>
          <t>2023-08-21</t>
        </is>
      </c>
      <c r="C10264" t="inlineStr">
        <is>
          <t>S028</t>
        </is>
      </c>
      <c r="D10264" t="inlineStr">
        <is>
          <t>Store_028</t>
        </is>
      </c>
      <c r="E10264" t="inlineStr">
        <is>
          <t>North</t>
        </is>
      </c>
      <c r="F10264" t="inlineStr">
        <is>
          <t>P0178</t>
        </is>
      </c>
      <c r="G10264" t="inlineStr">
        <is>
          <t>Prod_0178</t>
        </is>
      </c>
      <c r="H10264" t="inlineStr">
        <is>
          <t>Beverages</t>
        </is>
      </c>
      <c r="I10264" t="n">
        <v>8</v>
      </c>
      <c r="J10264" t="n">
        <v>780.3200000000001</v>
      </c>
      <c r="K10264" t="n">
        <v>0.1</v>
      </c>
      <c r="L10264">
        <f>I10264*J10264*(1-K10264)</f>
        <v/>
      </c>
      <c r="M10264">
        <f>VLOOKUP(F10264,Products!A:D,4,FALSE)*I10264</f>
        <v/>
      </c>
      <c r="N10264">
        <f>L10264-M10264</f>
        <v/>
      </c>
    </row>
    <row r="10265">
      <c r="A10265" t="inlineStr">
        <is>
          <t>T1010263</t>
        </is>
      </c>
      <c r="B10265" t="inlineStr">
        <is>
          <t>2024-10-21</t>
        </is>
      </c>
      <c r="C10265" t="inlineStr">
        <is>
          <t>S021</t>
        </is>
      </c>
      <c r="D10265" t="inlineStr">
        <is>
          <t>Store_021</t>
        </is>
      </c>
      <c r="E10265" t="inlineStr">
        <is>
          <t>North</t>
        </is>
      </c>
      <c r="F10265" t="inlineStr">
        <is>
          <t>P0036</t>
        </is>
      </c>
      <c r="G10265" t="inlineStr">
        <is>
          <t>Prod_0036</t>
        </is>
      </c>
      <c r="H10265" t="inlineStr">
        <is>
          <t>Clothing</t>
        </is>
      </c>
      <c r="I10265" t="n">
        <v>6</v>
      </c>
      <c r="J10265" t="n">
        <v>408.81</v>
      </c>
      <c r="K10265" t="n">
        <v>0</v>
      </c>
      <c r="L10265">
        <f>I10265*J10265*(1-K10265)</f>
        <v/>
      </c>
      <c r="M10265">
        <f>VLOOKUP(F10265,Products!A:D,4,FALSE)*I10265</f>
        <v/>
      </c>
      <c r="N10265">
        <f>L10265-M10265</f>
        <v/>
      </c>
    </row>
    <row r="10266">
      <c r="A10266" t="inlineStr">
        <is>
          <t>T1010264</t>
        </is>
      </c>
      <c r="B10266" t="inlineStr">
        <is>
          <t>2024-10-22</t>
        </is>
      </c>
      <c r="C10266" t="inlineStr">
        <is>
          <t>S005</t>
        </is>
      </c>
      <c r="D10266" t="inlineStr">
        <is>
          <t>Store_005</t>
        </is>
      </c>
      <c r="E10266" t="inlineStr">
        <is>
          <t>Central</t>
        </is>
      </c>
      <c r="F10266" t="inlineStr">
        <is>
          <t>P0113</t>
        </is>
      </c>
      <c r="G10266" t="inlineStr">
        <is>
          <t>Prod_0113</t>
        </is>
      </c>
      <c r="H10266" t="inlineStr">
        <is>
          <t>Toys</t>
        </is>
      </c>
      <c r="I10266" t="n">
        <v>6</v>
      </c>
      <c r="J10266" t="n">
        <v>669.22</v>
      </c>
      <c r="K10266" t="n">
        <v>0</v>
      </c>
      <c r="L10266">
        <f>I10266*J10266*(1-K10266)</f>
        <v/>
      </c>
      <c r="M10266">
        <f>VLOOKUP(F10266,Products!A:D,4,FALSE)*I10266</f>
        <v/>
      </c>
      <c r="N10266">
        <f>L10266-M10266</f>
        <v/>
      </c>
    </row>
    <row r="10267">
      <c r="A10267" t="inlineStr">
        <is>
          <t>T1010265</t>
        </is>
      </c>
      <c r="B10267" t="inlineStr">
        <is>
          <t>2023-04-05</t>
        </is>
      </c>
      <c r="C10267" t="inlineStr">
        <is>
          <t>S002</t>
        </is>
      </c>
      <c r="D10267" t="inlineStr">
        <is>
          <t>Store_002</t>
        </is>
      </c>
      <c r="E10267" t="inlineStr">
        <is>
          <t>South</t>
        </is>
      </c>
      <c r="F10267" t="inlineStr">
        <is>
          <t>P0002</t>
        </is>
      </c>
      <c r="G10267" t="inlineStr">
        <is>
          <t>Prod_0002</t>
        </is>
      </c>
      <c r="H10267" t="inlineStr">
        <is>
          <t>Food</t>
        </is>
      </c>
      <c r="I10267" t="n">
        <v>1</v>
      </c>
      <c r="J10267" t="n">
        <v>288.01</v>
      </c>
      <c r="K10267" t="n">
        <v>0.05</v>
      </c>
      <c r="L10267">
        <f>I10267*J10267*(1-K10267)</f>
        <v/>
      </c>
      <c r="M10267">
        <f>VLOOKUP(F10267,Products!A:D,4,FALSE)*I10267</f>
        <v/>
      </c>
      <c r="N10267">
        <f>L10267-M10267</f>
        <v/>
      </c>
    </row>
    <row r="10268">
      <c r="A10268" t="inlineStr">
        <is>
          <t>T1010266</t>
        </is>
      </c>
      <c r="B10268" t="inlineStr">
        <is>
          <t>2024-03-20</t>
        </is>
      </c>
      <c r="C10268" t="inlineStr">
        <is>
          <t>S026</t>
        </is>
      </c>
      <c r="D10268" t="inlineStr">
        <is>
          <t>Store_026</t>
        </is>
      </c>
      <c r="E10268" t="inlineStr">
        <is>
          <t>North</t>
        </is>
      </c>
      <c r="F10268" t="inlineStr">
        <is>
          <t>P0016</t>
        </is>
      </c>
      <c r="G10268" t="inlineStr">
        <is>
          <t>Prod_0016</t>
        </is>
      </c>
      <c r="H10268" t="inlineStr">
        <is>
          <t>Food</t>
        </is>
      </c>
      <c r="I10268" t="n">
        <v>8</v>
      </c>
      <c r="J10268" t="n">
        <v>803.51</v>
      </c>
      <c r="K10268" t="n">
        <v>0</v>
      </c>
      <c r="L10268">
        <f>I10268*J10268*(1-K10268)</f>
        <v/>
      </c>
      <c r="M10268">
        <f>VLOOKUP(F10268,Products!A:D,4,FALSE)*I10268</f>
        <v/>
      </c>
      <c r="N10268">
        <f>L10268-M10268</f>
        <v/>
      </c>
    </row>
    <row r="10269">
      <c r="A10269" t="inlineStr">
        <is>
          <t>T1010267</t>
        </is>
      </c>
      <c r="B10269" t="inlineStr">
        <is>
          <t>2023-10-29</t>
        </is>
      </c>
      <c r="C10269" t="inlineStr">
        <is>
          <t>S044</t>
        </is>
      </c>
      <c r="D10269" t="inlineStr">
        <is>
          <t>Store_044</t>
        </is>
      </c>
      <c r="E10269" t="inlineStr">
        <is>
          <t>North</t>
        </is>
      </c>
      <c r="F10269" t="inlineStr">
        <is>
          <t>P0120</t>
        </is>
      </c>
      <c r="G10269" t="inlineStr">
        <is>
          <t>Prod_0120</t>
        </is>
      </c>
      <c r="H10269" t="inlineStr">
        <is>
          <t>Stationery</t>
        </is>
      </c>
      <c r="I10269" t="n">
        <v>1</v>
      </c>
      <c r="J10269" t="n">
        <v>373.81</v>
      </c>
      <c r="K10269" t="n">
        <v>0</v>
      </c>
      <c r="L10269">
        <f>I10269*J10269*(1-K10269)</f>
        <v/>
      </c>
      <c r="M10269">
        <f>VLOOKUP(F10269,Products!A:D,4,FALSE)*I10269</f>
        <v/>
      </c>
      <c r="N10269">
        <f>L10269-M10269</f>
        <v/>
      </c>
    </row>
    <row r="10270">
      <c r="A10270" t="inlineStr">
        <is>
          <t>T1010268</t>
        </is>
      </c>
      <c r="B10270" t="inlineStr">
        <is>
          <t>2023-08-21</t>
        </is>
      </c>
      <c r="C10270" t="inlineStr">
        <is>
          <t>S048</t>
        </is>
      </c>
      <c r="D10270" t="inlineStr">
        <is>
          <t>Store_048</t>
        </is>
      </c>
      <c r="E10270" t="inlineStr">
        <is>
          <t>South</t>
        </is>
      </c>
      <c r="F10270" t="inlineStr">
        <is>
          <t>P0041</t>
        </is>
      </c>
      <c r="G10270" t="inlineStr">
        <is>
          <t>Prod_0041</t>
        </is>
      </c>
      <c r="H10270" t="inlineStr">
        <is>
          <t>Stationery</t>
        </is>
      </c>
      <c r="I10270" t="n">
        <v>1</v>
      </c>
      <c r="J10270" t="n">
        <v>390.33</v>
      </c>
      <c r="K10270" t="n">
        <v>0</v>
      </c>
      <c r="L10270">
        <f>I10270*J10270*(1-K10270)</f>
        <v/>
      </c>
      <c r="M10270">
        <f>VLOOKUP(F10270,Products!A:D,4,FALSE)*I10270</f>
        <v/>
      </c>
      <c r="N10270">
        <f>L10270-M10270</f>
        <v/>
      </c>
    </row>
    <row r="10271">
      <c r="A10271" t="inlineStr">
        <is>
          <t>T1010269</t>
        </is>
      </c>
      <c r="B10271" t="inlineStr">
        <is>
          <t>2023-12-14</t>
        </is>
      </c>
      <c r="C10271" t="inlineStr">
        <is>
          <t>S041</t>
        </is>
      </c>
      <c r="D10271" t="inlineStr">
        <is>
          <t>Store_041</t>
        </is>
      </c>
      <c r="E10271" t="inlineStr">
        <is>
          <t>East</t>
        </is>
      </c>
      <c r="F10271" t="inlineStr">
        <is>
          <t>P0192</t>
        </is>
      </c>
      <c r="G10271" t="inlineStr">
        <is>
          <t>Prod_0192</t>
        </is>
      </c>
      <c r="H10271" t="inlineStr">
        <is>
          <t>Beverages</t>
        </is>
      </c>
      <c r="I10271" t="n">
        <v>4</v>
      </c>
      <c r="J10271" t="n">
        <v>347.86</v>
      </c>
      <c r="K10271" t="n">
        <v>0.05</v>
      </c>
      <c r="L10271">
        <f>I10271*J10271*(1-K10271)</f>
        <v/>
      </c>
      <c r="M10271">
        <f>VLOOKUP(F10271,Products!A:D,4,FALSE)*I10271</f>
        <v/>
      </c>
      <c r="N10271">
        <f>L10271-M10271</f>
        <v/>
      </c>
    </row>
    <row r="10272">
      <c r="A10272" t="inlineStr">
        <is>
          <t>T1010270</t>
        </is>
      </c>
      <c r="B10272" t="inlineStr">
        <is>
          <t>2024-06-07</t>
        </is>
      </c>
      <c r="C10272" t="inlineStr">
        <is>
          <t>S026</t>
        </is>
      </c>
      <c r="D10272" t="inlineStr">
        <is>
          <t>Store_026</t>
        </is>
      </c>
      <c r="E10272" t="inlineStr">
        <is>
          <t>North</t>
        </is>
      </c>
      <c r="F10272" t="inlineStr">
        <is>
          <t>P0071</t>
        </is>
      </c>
      <c r="G10272" t="inlineStr">
        <is>
          <t>Prod_0071</t>
        </is>
      </c>
      <c r="H10272" t="inlineStr">
        <is>
          <t>Beverages</t>
        </is>
      </c>
      <c r="I10272" t="n">
        <v>6</v>
      </c>
      <c r="J10272" t="n">
        <v>501.34</v>
      </c>
      <c r="K10272" t="n">
        <v>0</v>
      </c>
      <c r="L10272">
        <f>I10272*J10272*(1-K10272)</f>
        <v/>
      </c>
      <c r="M10272">
        <f>VLOOKUP(F10272,Products!A:D,4,FALSE)*I10272</f>
        <v/>
      </c>
      <c r="N10272">
        <f>L10272-M10272</f>
        <v/>
      </c>
    </row>
    <row r="10273">
      <c r="A10273" t="inlineStr">
        <is>
          <t>T1010271</t>
        </is>
      </c>
      <c r="B10273" t="inlineStr">
        <is>
          <t>2023-01-02</t>
        </is>
      </c>
      <c r="C10273" t="inlineStr">
        <is>
          <t>S036</t>
        </is>
      </c>
      <c r="D10273" t="inlineStr">
        <is>
          <t>Store_036</t>
        </is>
      </c>
      <c r="E10273" t="inlineStr">
        <is>
          <t>Central</t>
        </is>
      </c>
      <c r="F10273" t="inlineStr">
        <is>
          <t>P0109</t>
        </is>
      </c>
      <c r="G10273" t="inlineStr">
        <is>
          <t>Prod_0109</t>
        </is>
      </c>
      <c r="H10273" t="inlineStr">
        <is>
          <t>Beverages</t>
        </is>
      </c>
      <c r="I10273" t="n">
        <v>7</v>
      </c>
      <c r="J10273" t="n">
        <v>855.52</v>
      </c>
      <c r="K10273" t="n">
        <v>0</v>
      </c>
      <c r="L10273">
        <f>I10273*J10273*(1-K10273)</f>
        <v/>
      </c>
      <c r="M10273">
        <f>VLOOKUP(F10273,Products!A:D,4,FALSE)*I10273</f>
        <v/>
      </c>
      <c r="N10273">
        <f>L10273-M10273</f>
        <v/>
      </c>
    </row>
    <row r="10274">
      <c r="A10274" t="inlineStr">
        <is>
          <t>T1010272</t>
        </is>
      </c>
      <c r="B10274" t="inlineStr">
        <is>
          <t>2023-06-04</t>
        </is>
      </c>
      <c r="C10274" t="inlineStr">
        <is>
          <t>S005</t>
        </is>
      </c>
      <c r="D10274" t="inlineStr">
        <is>
          <t>Store_005</t>
        </is>
      </c>
      <c r="E10274" t="inlineStr">
        <is>
          <t>Central</t>
        </is>
      </c>
      <c r="F10274" t="inlineStr">
        <is>
          <t>P0154</t>
        </is>
      </c>
      <c r="G10274" t="inlineStr">
        <is>
          <t>Prod_0154</t>
        </is>
      </c>
      <c r="H10274" t="inlineStr">
        <is>
          <t>Toys</t>
        </is>
      </c>
      <c r="I10274" t="n">
        <v>2</v>
      </c>
      <c r="J10274" t="n">
        <v>297.67</v>
      </c>
      <c r="K10274" t="n">
        <v>0</v>
      </c>
      <c r="L10274">
        <f>I10274*J10274*(1-K10274)</f>
        <v/>
      </c>
      <c r="M10274">
        <f>VLOOKUP(F10274,Products!A:D,4,FALSE)*I10274</f>
        <v/>
      </c>
      <c r="N10274">
        <f>L10274-M10274</f>
        <v/>
      </c>
    </row>
    <row r="10275">
      <c r="A10275" t="inlineStr">
        <is>
          <t>T1010273</t>
        </is>
      </c>
      <c r="B10275" t="inlineStr">
        <is>
          <t>2025-03-17</t>
        </is>
      </c>
      <c r="C10275" t="inlineStr">
        <is>
          <t>S016</t>
        </is>
      </c>
      <c r="D10275" t="inlineStr">
        <is>
          <t>Store_016</t>
        </is>
      </c>
      <c r="E10275" t="inlineStr">
        <is>
          <t>West</t>
        </is>
      </c>
      <c r="F10275" t="inlineStr">
        <is>
          <t>P0072</t>
        </is>
      </c>
      <c r="G10275" t="inlineStr">
        <is>
          <t>Prod_0072</t>
        </is>
      </c>
      <c r="H10275" t="inlineStr">
        <is>
          <t>Food</t>
        </is>
      </c>
      <c r="I10275" t="n">
        <v>8</v>
      </c>
      <c r="J10275" t="n">
        <v>677.08</v>
      </c>
      <c r="K10275" t="n">
        <v>0</v>
      </c>
      <c r="L10275">
        <f>I10275*J10275*(1-K10275)</f>
        <v/>
      </c>
      <c r="M10275">
        <f>VLOOKUP(F10275,Products!A:D,4,FALSE)*I10275</f>
        <v/>
      </c>
      <c r="N10275">
        <f>L10275-M10275</f>
        <v/>
      </c>
    </row>
    <row r="10276">
      <c r="A10276" t="inlineStr">
        <is>
          <t>T1010274</t>
        </is>
      </c>
      <c r="B10276" t="inlineStr">
        <is>
          <t>2024-02-26</t>
        </is>
      </c>
      <c r="C10276" t="inlineStr">
        <is>
          <t>S030</t>
        </is>
      </c>
      <c r="D10276" t="inlineStr">
        <is>
          <t>Store_030</t>
        </is>
      </c>
      <c r="E10276" t="inlineStr">
        <is>
          <t>North</t>
        </is>
      </c>
      <c r="F10276" t="inlineStr">
        <is>
          <t>P0029</t>
        </is>
      </c>
      <c r="G10276" t="inlineStr">
        <is>
          <t>Prod_0029</t>
        </is>
      </c>
      <c r="H10276" t="inlineStr">
        <is>
          <t>Clothing</t>
        </is>
      </c>
      <c r="I10276" t="n">
        <v>6</v>
      </c>
      <c r="J10276" t="n">
        <v>714.12</v>
      </c>
      <c r="K10276" t="n">
        <v>0.1</v>
      </c>
      <c r="L10276">
        <f>I10276*J10276*(1-K10276)</f>
        <v/>
      </c>
      <c r="M10276">
        <f>VLOOKUP(F10276,Products!A:D,4,FALSE)*I10276</f>
        <v/>
      </c>
      <c r="N10276">
        <f>L10276-M10276</f>
        <v/>
      </c>
    </row>
    <row r="10277">
      <c r="A10277" t="inlineStr">
        <is>
          <t>T1010275</t>
        </is>
      </c>
      <c r="B10277" t="inlineStr">
        <is>
          <t>2023-06-17</t>
        </is>
      </c>
      <c r="C10277" t="inlineStr">
        <is>
          <t>S011</t>
        </is>
      </c>
      <c r="D10277" t="inlineStr">
        <is>
          <t>Store_011</t>
        </is>
      </c>
      <c r="E10277" t="inlineStr">
        <is>
          <t>South</t>
        </is>
      </c>
      <c r="F10277" t="inlineStr">
        <is>
          <t>P0183</t>
        </is>
      </c>
      <c r="G10277" t="inlineStr">
        <is>
          <t>Prod_0183</t>
        </is>
      </c>
      <c r="H10277" t="inlineStr">
        <is>
          <t>Stationery</t>
        </is>
      </c>
      <c r="I10277" t="n">
        <v>5</v>
      </c>
      <c r="J10277" t="n">
        <v>930.49</v>
      </c>
      <c r="K10277" t="n">
        <v>0</v>
      </c>
      <c r="L10277">
        <f>I10277*J10277*(1-K10277)</f>
        <v/>
      </c>
      <c r="M10277">
        <f>VLOOKUP(F10277,Products!A:D,4,FALSE)*I10277</f>
        <v/>
      </c>
      <c r="N10277">
        <f>L10277-M10277</f>
        <v/>
      </c>
    </row>
    <row r="10278">
      <c r="A10278" t="inlineStr">
        <is>
          <t>T1010276</t>
        </is>
      </c>
      <c r="B10278" t="inlineStr">
        <is>
          <t>2025-02-16</t>
        </is>
      </c>
      <c r="C10278" t="inlineStr">
        <is>
          <t>S036</t>
        </is>
      </c>
      <c r="D10278" t="inlineStr">
        <is>
          <t>Store_036</t>
        </is>
      </c>
      <c r="E10278" t="inlineStr">
        <is>
          <t>Central</t>
        </is>
      </c>
      <c r="F10278" t="inlineStr">
        <is>
          <t>P0068</t>
        </is>
      </c>
      <c r="G10278" t="inlineStr">
        <is>
          <t>Prod_0068</t>
        </is>
      </c>
      <c r="H10278" t="inlineStr">
        <is>
          <t>Household</t>
        </is>
      </c>
      <c r="I10278" t="n">
        <v>2</v>
      </c>
      <c r="J10278" t="n">
        <v>257.91</v>
      </c>
      <c r="K10278" t="n">
        <v>0</v>
      </c>
      <c r="L10278">
        <f>I10278*J10278*(1-K10278)</f>
        <v/>
      </c>
      <c r="M10278">
        <f>VLOOKUP(F10278,Products!A:D,4,FALSE)*I10278</f>
        <v/>
      </c>
      <c r="N10278">
        <f>L10278-M10278</f>
        <v/>
      </c>
    </row>
    <row r="10279">
      <c r="A10279" t="inlineStr">
        <is>
          <t>T1010277</t>
        </is>
      </c>
      <c r="B10279" t="inlineStr">
        <is>
          <t>2024-04-13</t>
        </is>
      </c>
      <c r="C10279" t="inlineStr">
        <is>
          <t>S013</t>
        </is>
      </c>
      <c r="D10279" t="inlineStr">
        <is>
          <t>Store_013</t>
        </is>
      </c>
      <c r="E10279" t="inlineStr">
        <is>
          <t>North</t>
        </is>
      </c>
      <c r="F10279" t="inlineStr">
        <is>
          <t>P0033</t>
        </is>
      </c>
      <c r="G10279" t="inlineStr">
        <is>
          <t>Prod_0033</t>
        </is>
      </c>
      <c r="H10279" t="inlineStr">
        <is>
          <t>Food</t>
        </is>
      </c>
      <c r="I10279" t="n">
        <v>4</v>
      </c>
      <c r="J10279" t="n">
        <v>355.29</v>
      </c>
      <c r="K10279" t="n">
        <v>0</v>
      </c>
      <c r="L10279">
        <f>I10279*J10279*(1-K10279)</f>
        <v/>
      </c>
      <c r="M10279">
        <f>VLOOKUP(F10279,Products!A:D,4,FALSE)*I10279</f>
        <v/>
      </c>
      <c r="N10279">
        <f>L10279-M10279</f>
        <v/>
      </c>
    </row>
    <row r="10280">
      <c r="A10280" t="inlineStr">
        <is>
          <t>T1010278</t>
        </is>
      </c>
      <c r="B10280" t="inlineStr">
        <is>
          <t>2025-01-23</t>
        </is>
      </c>
      <c r="C10280" t="inlineStr">
        <is>
          <t>S044</t>
        </is>
      </c>
      <c r="D10280" t="inlineStr">
        <is>
          <t>Store_044</t>
        </is>
      </c>
      <c r="E10280" t="inlineStr">
        <is>
          <t>North</t>
        </is>
      </c>
      <c r="F10280" t="inlineStr">
        <is>
          <t>P0193</t>
        </is>
      </c>
      <c r="G10280" t="inlineStr">
        <is>
          <t>Prod_0193</t>
        </is>
      </c>
      <c r="H10280" t="inlineStr">
        <is>
          <t>Food</t>
        </is>
      </c>
      <c r="I10280" t="n">
        <v>6</v>
      </c>
      <c r="J10280" t="n">
        <v>480.53</v>
      </c>
      <c r="K10280" t="n">
        <v>0.2</v>
      </c>
      <c r="L10280">
        <f>I10280*J10280*(1-K10280)</f>
        <v/>
      </c>
      <c r="M10280">
        <f>VLOOKUP(F10280,Products!A:D,4,FALSE)*I10280</f>
        <v/>
      </c>
      <c r="N10280">
        <f>L10280-M10280</f>
        <v/>
      </c>
    </row>
    <row r="10281">
      <c r="A10281" t="inlineStr">
        <is>
          <t>T1010279</t>
        </is>
      </c>
      <c r="B10281" t="inlineStr">
        <is>
          <t>2023-04-08</t>
        </is>
      </c>
      <c r="C10281" t="inlineStr">
        <is>
          <t>S003</t>
        </is>
      </c>
      <c r="D10281" t="inlineStr">
        <is>
          <t>Store_003</t>
        </is>
      </c>
      <c r="E10281" t="inlineStr">
        <is>
          <t>North</t>
        </is>
      </c>
      <c r="F10281" t="inlineStr">
        <is>
          <t>P0180</t>
        </is>
      </c>
      <c r="G10281" t="inlineStr">
        <is>
          <t>Prod_0180</t>
        </is>
      </c>
      <c r="H10281" t="inlineStr">
        <is>
          <t>Clothing</t>
        </is>
      </c>
      <c r="I10281" t="n">
        <v>8</v>
      </c>
      <c r="J10281" t="n">
        <v>484.23</v>
      </c>
      <c r="K10281" t="n">
        <v>0.1</v>
      </c>
      <c r="L10281">
        <f>I10281*J10281*(1-K10281)</f>
        <v/>
      </c>
      <c r="M10281">
        <f>VLOOKUP(F10281,Products!A:D,4,FALSE)*I10281</f>
        <v/>
      </c>
      <c r="N10281">
        <f>L10281-M10281</f>
        <v/>
      </c>
    </row>
    <row r="10282">
      <c r="A10282" t="inlineStr">
        <is>
          <t>T1010280</t>
        </is>
      </c>
      <c r="B10282" t="inlineStr">
        <is>
          <t>2023-11-17</t>
        </is>
      </c>
      <c r="C10282" t="inlineStr">
        <is>
          <t>S024</t>
        </is>
      </c>
      <c r="D10282" t="inlineStr">
        <is>
          <t>Store_024</t>
        </is>
      </c>
      <c r="E10282" t="inlineStr">
        <is>
          <t>South</t>
        </is>
      </c>
      <c r="F10282" t="inlineStr">
        <is>
          <t>P0142</t>
        </is>
      </c>
      <c r="G10282" t="inlineStr">
        <is>
          <t>Prod_0142</t>
        </is>
      </c>
      <c r="H10282" t="inlineStr">
        <is>
          <t>Household</t>
        </is>
      </c>
      <c r="I10282" t="n">
        <v>2</v>
      </c>
      <c r="J10282" t="n">
        <v>165.18</v>
      </c>
      <c r="K10282" t="n">
        <v>0</v>
      </c>
      <c r="L10282">
        <f>I10282*J10282*(1-K10282)</f>
        <v/>
      </c>
      <c r="M10282">
        <f>VLOOKUP(F10282,Products!A:D,4,FALSE)*I10282</f>
        <v/>
      </c>
      <c r="N10282">
        <f>L10282-M10282</f>
        <v/>
      </c>
    </row>
    <row r="10283">
      <c r="A10283" t="inlineStr">
        <is>
          <t>T1010281</t>
        </is>
      </c>
      <c r="B10283" t="inlineStr">
        <is>
          <t>2025-02-18</t>
        </is>
      </c>
      <c r="C10283" t="inlineStr">
        <is>
          <t>S027</t>
        </is>
      </c>
      <c r="D10283" t="inlineStr">
        <is>
          <t>Store_027</t>
        </is>
      </c>
      <c r="E10283" t="inlineStr">
        <is>
          <t>South</t>
        </is>
      </c>
      <c r="F10283" t="inlineStr">
        <is>
          <t>P0126</t>
        </is>
      </c>
      <c r="G10283" t="inlineStr">
        <is>
          <t>Prod_0126</t>
        </is>
      </c>
      <c r="H10283" t="inlineStr">
        <is>
          <t>Toys</t>
        </is>
      </c>
      <c r="I10283" t="n">
        <v>2</v>
      </c>
      <c r="J10283" t="n">
        <v>358.25</v>
      </c>
      <c r="K10283" t="n">
        <v>0.05</v>
      </c>
      <c r="L10283">
        <f>I10283*J10283*(1-K10283)</f>
        <v/>
      </c>
      <c r="M10283">
        <f>VLOOKUP(F10283,Products!A:D,4,FALSE)*I10283</f>
        <v/>
      </c>
      <c r="N10283">
        <f>L10283-M10283</f>
        <v/>
      </c>
    </row>
    <row r="10284">
      <c r="A10284" t="inlineStr">
        <is>
          <t>T1010282</t>
        </is>
      </c>
      <c r="B10284" t="inlineStr">
        <is>
          <t>2023-09-14</t>
        </is>
      </c>
      <c r="C10284" t="inlineStr">
        <is>
          <t>S005</t>
        </is>
      </c>
      <c r="D10284" t="inlineStr">
        <is>
          <t>Store_005</t>
        </is>
      </c>
      <c r="E10284" t="inlineStr">
        <is>
          <t>Central</t>
        </is>
      </c>
      <c r="F10284" t="inlineStr">
        <is>
          <t>P0009</t>
        </is>
      </c>
      <c r="G10284" t="inlineStr">
        <is>
          <t>Prod_0009</t>
        </is>
      </c>
      <c r="H10284" t="inlineStr">
        <is>
          <t>Toys</t>
        </is>
      </c>
      <c r="I10284" t="n">
        <v>5</v>
      </c>
      <c r="J10284" t="n">
        <v>723.02</v>
      </c>
      <c r="K10284" t="n">
        <v>0.15</v>
      </c>
      <c r="L10284">
        <f>I10284*J10284*(1-K10284)</f>
        <v/>
      </c>
      <c r="M10284">
        <f>VLOOKUP(F10284,Products!A:D,4,FALSE)*I10284</f>
        <v/>
      </c>
      <c r="N10284">
        <f>L10284-M10284</f>
        <v/>
      </c>
    </row>
    <row r="10285">
      <c r="A10285" t="inlineStr">
        <is>
          <t>T1010283</t>
        </is>
      </c>
      <c r="B10285" t="inlineStr">
        <is>
          <t>2024-12-31</t>
        </is>
      </c>
      <c r="C10285" t="inlineStr">
        <is>
          <t>S006</t>
        </is>
      </c>
      <c r="D10285" t="inlineStr">
        <is>
          <t>Store_006</t>
        </is>
      </c>
      <c r="E10285" t="inlineStr">
        <is>
          <t>East</t>
        </is>
      </c>
      <c r="F10285" t="inlineStr">
        <is>
          <t>P0090</t>
        </is>
      </c>
      <c r="G10285" t="inlineStr">
        <is>
          <t>Prod_0090</t>
        </is>
      </c>
      <c r="H10285" t="inlineStr">
        <is>
          <t>Toys</t>
        </is>
      </c>
      <c r="I10285" t="n">
        <v>1</v>
      </c>
      <c r="J10285" t="n">
        <v>494.61</v>
      </c>
      <c r="K10285" t="n">
        <v>0</v>
      </c>
      <c r="L10285">
        <f>I10285*J10285*(1-K10285)</f>
        <v/>
      </c>
      <c r="M10285">
        <f>VLOOKUP(F10285,Products!A:D,4,FALSE)*I10285</f>
        <v/>
      </c>
      <c r="N10285">
        <f>L10285-M10285</f>
        <v/>
      </c>
    </row>
    <row r="10286">
      <c r="A10286" t="inlineStr">
        <is>
          <t>T1010284</t>
        </is>
      </c>
      <c r="B10286" t="inlineStr">
        <is>
          <t>2024-09-25</t>
        </is>
      </c>
      <c r="C10286" t="inlineStr">
        <is>
          <t>S046</t>
        </is>
      </c>
      <c r="D10286" t="inlineStr">
        <is>
          <t>Store_046</t>
        </is>
      </c>
      <c r="E10286" t="inlineStr">
        <is>
          <t>South</t>
        </is>
      </c>
      <c r="F10286" t="inlineStr">
        <is>
          <t>P0056</t>
        </is>
      </c>
      <c r="G10286" t="inlineStr">
        <is>
          <t>Prod_0056</t>
        </is>
      </c>
      <c r="H10286" t="inlineStr">
        <is>
          <t>Household</t>
        </is>
      </c>
      <c r="I10286" t="n">
        <v>2</v>
      </c>
      <c r="J10286" t="n">
        <v>248.24</v>
      </c>
      <c r="K10286" t="n">
        <v>0.1</v>
      </c>
      <c r="L10286">
        <f>I10286*J10286*(1-K10286)</f>
        <v/>
      </c>
      <c r="M10286">
        <f>VLOOKUP(F10286,Products!A:D,4,FALSE)*I10286</f>
        <v/>
      </c>
      <c r="N10286">
        <f>L10286-M10286</f>
        <v/>
      </c>
    </row>
    <row r="10287">
      <c r="A10287" t="inlineStr">
        <is>
          <t>T1010285</t>
        </is>
      </c>
      <c r="B10287" t="inlineStr">
        <is>
          <t>2025-04-03</t>
        </is>
      </c>
      <c r="C10287" t="inlineStr">
        <is>
          <t>S027</t>
        </is>
      </c>
      <c r="D10287" t="inlineStr">
        <is>
          <t>Store_027</t>
        </is>
      </c>
      <c r="E10287" t="inlineStr">
        <is>
          <t>South</t>
        </is>
      </c>
      <c r="F10287" t="inlineStr">
        <is>
          <t>P0081</t>
        </is>
      </c>
      <c r="G10287" t="inlineStr">
        <is>
          <t>Prod_0081</t>
        </is>
      </c>
      <c r="H10287" t="inlineStr">
        <is>
          <t>Electronics</t>
        </is>
      </c>
      <c r="I10287" t="n">
        <v>5</v>
      </c>
      <c r="J10287" t="n">
        <v>368.48</v>
      </c>
      <c r="K10287" t="n">
        <v>0</v>
      </c>
      <c r="L10287">
        <f>I10287*J10287*(1-K10287)</f>
        <v/>
      </c>
      <c r="M10287">
        <f>VLOOKUP(F10287,Products!A:D,4,FALSE)*I10287</f>
        <v/>
      </c>
      <c r="N10287">
        <f>L10287-M10287</f>
        <v/>
      </c>
    </row>
    <row r="10288">
      <c r="A10288" t="inlineStr">
        <is>
          <t>T1010286</t>
        </is>
      </c>
      <c r="B10288" t="inlineStr">
        <is>
          <t>2025-07-24</t>
        </is>
      </c>
      <c r="C10288" t="inlineStr">
        <is>
          <t>S023</t>
        </is>
      </c>
      <c r="D10288" t="inlineStr">
        <is>
          <t>Store_023</t>
        </is>
      </c>
      <c r="E10288" t="inlineStr">
        <is>
          <t>South</t>
        </is>
      </c>
      <c r="F10288" t="inlineStr">
        <is>
          <t>P0043</t>
        </is>
      </c>
      <c r="G10288" t="inlineStr">
        <is>
          <t>Prod_0043</t>
        </is>
      </c>
      <c r="H10288" t="inlineStr">
        <is>
          <t>Food</t>
        </is>
      </c>
      <c r="I10288" t="n">
        <v>2</v>
      </c>
      <c r="J10288" t="n">
        <v>207.34</v>
      </c>
      <c r="K10288" t="n">
        <v>0</v>
      </c>
      <c r="L10288">
        <f>I10288*J10288*(1-K10288)</f>
        <v/>
      </c>
      <c r="M10288">
        <f>VLOOKUP(F10288,Products!A:D,4,FALSE)*I10288</f>
        <v/>
      </c>
      <c r="N10288">
        <f>L10288-M10288</f>
        <v/>
      </c>
    </row>
    <row r="10289">
      <c r="A10289" t="inlineStr">
        <is>
          <t>T1010287</t>
        </is>
      </c>
      <c r="B10289" t="inlineStr">
        <is>
          <t>2025-05-24</t>
        </is>
      </c>
      <c r="C10289" t="inlineStr">
        <is>
          <t>S025</t>
        </is>
      </c>
      <c r="D10289" t="inlineStr">
        <is>
          <t>Store_025</t>
        </is>
      </c>
      <c r="E10289" t="inlineStr">
        <is>
          <t>Central</t>
        </is>
      </c>
      <c r="F10289" t="inlineStr">
        <is>
          <t>P0052</t>
        </is>
      </c>
      <c r="G10289" t="inlineStr">
        <is>
          <t>Prod_0052</t>
        </is>
      </c>
      <c r="H10289" t="inlineStr">
        <is>
          <t>Clothing</t>
        </is>
      </c>
      <c r="I10289" t="n">
        <v>1</v>
      </c>
      <c r="J10289" t="n">
        <v>59.84</v>
      </c>
      <c r="K10289" t="n">
        <v>0</v>
      </c>
      <c r="L10289">
        <f>I10289*J10289*(1-K10289)</f>
        <v/>
      </c>
      <c r="M10289">
        <f>VLOOKUP(F10289,Products!A:D,4,FALSE)*I10289</f>
        <v/>
      </c>
      <c r="N10289">
        <f>L10289-M10289</f>
        <v/>
      </c>
    </row>
    <row r="10290">
      <c r="A10290" t="inlineStr">
        <is>
          <t>T1010288</t>
        </is>
      </c>
      <c r="B10290" t="inlineStr">
        <is>
          <t>2024-10-27</t>
        </is>
      </c>
      <c r="C10290" t="inlineStr">
        <is>
          <t>S030</t>
        </is>
      </c>
      <c r="D10290" t="inlineStr">
        <is>
          <t>Store_030</t>
        </is>
      </c>
      <c r="E10290" t="inlineStr">
        <is>
          <t>North</t>
        </is>
      </c>
      <c r="F10290" t="inlineStr">
        <is>
          <t>P0185</t>
        </is>
      </c>
      <c r="G10290" t="inlineStr">
        <is>
          <t>Prod_0185</t>
        </is>
      </c>
      <c r="H10290" t="inlineStr">
        <is>
          <t>Food</t>
        </is>
      </c>
      <c r="I10290" t="n">
        <v>4</v>
      </c>
      <c r="J10290" t="n">
        <v>344.39</v>
      </c>
      <c r="K10290" t="n">
        <v>0</v>
      </c>
      <c r="L10290">
        <f>I10290*J10290*(1-K10290)</f>
        <v/>
      </c>
      <c r="M10290">
        <f>VLOOKUP(F10290,Products!A:D,4,FALSE)*I10290</f>
        <v/>
      </c>
      <c r="N10290">
        <f>L10290-M10290</f>
        <v/>
      </c>
    </row>
    <row r="10291">
      <c r="A10291" t="inlineStr">
        <is>
          <t>T1010289</t>
        </is>
      </c>
      <c r="B10291" t="inlineStr">
        <is>
          <t>2023-09-21</t>
        </is>
      </c>
      <c r="C10291" t="inlineStr">
        <is>
          <t>S033</t>
        </is>
      </c>
      <c r="D10291" t="inlineStr">
        <is>
          <t>Store_033</t>
        </is>
      </c>
      <c r="E10291" t="inlineStr">
        <is>
          <t>North</t>
        </is>
      </c>
      <c r="F10291" t="inlineStr">
        <is>
          <t>P0018</t>
        </is>
      </c>
      <c r="G10291" t="inlineStr">
        <is>
          <t>Prod_0018</t>
        </is>
      </c>
      <c r="H10291" t="inlineStr">
        <is>
          <t>Food</t>
        </is>
      </c>
      <c r="I10291" t="n">
        <v>1</v>
      </c>
      <c r="J10291" t="n">
        <v>726.83</v>
      </c>
      <c r="K10291" t="n">
        <v>0.05</v>
      </c>
      <c r="L10291">
        <f>I10291*J10291*(1-K10291)</f>
        <v/>
      </c>
      <c r="M10291">
        <f>VLOOKUP(F10291,Products!A:D,4,FALSE)*I10291</f>
        <v/>
      </c>
      <c r="N10291">
        <f>L10291-M10291</f>
        <v/>
      </c>
    </row>
    <row r="10292">
      <c r="A10292" t="inlineStr">
        <is>
          <t>T1010290</t>
        </is>
      </c>
      <c r="B10292" t="inlineStr">
        <is>
          <t>2023-08-29</t>
        </is>
      </c>
      <c r="C10292" t="inlineStr">
        <is>
          <t>S020</t>
        </is>
      </c>
      <c r="D10292" t="inlineStr">
        <is>
          <t>Store_020</t>
        </is>
      </c>
      <c r="E10292" t="inlineStr">
        <is>
          <t>West</t>
        </is>
      </c>
      <c r="F10292" t="inlineStr">
        <is>
          <t>P0048</t>
        </is>
      </c>
      <c r="G10292" t="inlineStr">
        <is>
          <t>Prod_0048</t>
        </is>
      </c>
      <c r="H10292" t="inlineStr">
        <is>
          <t>Toys</t>
        </is>
      </c>
      <c r="I10292" t="n">
        <v>2</v>
      </c>
      <c r="J10292" t="n">
        <v>277.08</v>
      </c>
      <c r="K10292" t="n">
        <v>0</v>
      </c>
      <c r="L10292">
        <f>I10292*J10292*(1-K10292)</f>
        <v/>
      </c>
      <c r="M10292">
        <f>VLOOKUP(F10292,Products!A:D,4,FALSE)*I10292</f>
        <v/>
      </c>
      <c r="N10292">
        <f>L10292-M10292</f>
        <v/>
      </c>
    </row>
    <row r="10293">
      <c r="A10293" t="inlineStr">
        <is>
          <t>T1010291</t>
        </is>
      </c>
      <c r="B10293" t="inlineStr">
        <is>
          <t>2025-03-07</t>
        </is>
      </c>
      <c r="C10293" t="inlineStr">
        <is>
          <t>S039</t>
        </is>
      </c>
      <c r="D10293" t="inlineStr">
        <is>
          <t>Store_039</t>
        </is>
      </c>
      <c r="E10293" t="inlineStr">
        <is>
          <t>North</t>
        </is>
      </c>
      <c r="F10293" t="inlineStr">
        <is>
          <t>P0192</t>
        </is>
      </c>
      <c r="G10293" t="inlineStr">
        <is>
          <t>Prod_0192</t>
        </is>
      </c>
      <c r="H10293" t="inlineStr">
        <is>
          <t>Beverages</t>
        </is>
      </c>
      <c r="I10293" t="n">
        <v>9</v>
      </c>
      <c r="J10293" t="n">
        <v>482.93</v>
      </c>
      <c r="K10293" t="n">
        <v>0.15</v>
      </c>
      <c r="L10293">
        <f>I10293*J10293*(1-K10293)</f>
        <v/>
      </c>
      <c r="M10293">
        <f>VLOOKUP(F10293,Products!A:D,4,FALSE)*I10293</f>
        <v/>
      </c>
      <c r="N10293">
        <f>L10293-M10293</f>
        <v/>
      </c>
    </row>
    <row r="10294">
      <c r="A10294" t="inlineStr">
        <is>
          <t>T1010292</t>
        </is>
      </c>
      <c r="B10294" t="inlineStr">
        <is>
          <t>2025-02-24</t>
        </is>
      </c>
      <c r="C10294" t="inlineStr">
        <is>
          <t>S004</t>
        </is>
      </c>
      <c r="D10294" t="inlineStr">
        <is>
          <t>Store_004</t>
        </is>
      </c>
      <c r="E10294" t="inlineStr">
        <is>
          <t>Central</t>
        </is>
      </c>
      <c r="F10294" t="inlineStr">
        <is>
          <t>P0023</t>
        </is>
      </c>
      <c r="G10294" t="inlineStr">
        <is>
          <t>Prod_0023</t>
        </is>
      </c>
      <c r="H10294" t="inlineStr">
        <is>
          <t>Stationery</t>
        </is>
      </c>
      <c r="I10294" t="n">
        <v>7</v>
      </c>
      <c r="J10294" t="n">
        <v>178.92</v>
      </c>
      <c r="K10294" t="n">
        <v>0</v>
      </c>
      <c r="L10294">
        <f>I10294*J10294*(1-K10294)</f>
        <v/>
      </c>
      <c r="M10294">
        <f>VLOOKUP(F10294,Products!A:D,4,FALSE)*I10294</f>
        <v/>
      </c>
      <c r="N10294">
        <f>L10294-M10294</f>
        <v/>
      </c>
    </row>
    <row r="10295">
      <c r="A10295" t="inlineStr">
        <is>
          <t>T1010293</t>
        </is>
      </c>
      <c r="B10295" t="inlineStr">
        <is>
          <t>2024-02-25</t>
        </is>
      </c>
      <c r="C10295" t="inlineStr">
        <is>
          <t>S038</t>
        </is>
      </c>
      <c r="D10295" t="inlineStr">
        <is>
          <t>Store_038</t>
        </is>
      </c>
      <c r="E10295" t="inlineStr">
        <is>
          <t>East</t>
        </is>
      </c>
      <c r="F10295" t="inlineStr">
        <is>
          <t>P0133</t>
        </is>
      </c>
      <c r="G10295" t="inlineStr">
        <is>
          <t>Prod_0133</t>
        </is>
      </c>
      <c r="H10295" t="inlineStr">
        <is>
          <t>Stationery</t>
        </is>
      </c>
      <c r="I10295" t="n">
        <v>7</v>
      </c>
      <c r="J10295" t="n">
        <v>340.66</v>
      </c>
      <c r="K10295" t="n">
        <v>0.05</v>
      </c>
      <c r="L10295">
        <f>I10295*J10295*(1-K10295)</f>
        <v/>
      </c>
      <c r="M10295">
        <f>VLOOKUP(F10295,Products!A:D,4,FALSE)*I10295</f>
        <v/>
      </c>
      <c r="N10295">
        <f>L10295-M10295</f>
        <v/>
      </c>
    </row>
    <row r="10296">
      <c r="A10296" t="inlineStr">
        <is>
          <t>T1010294</t>
        </is>
      </c>
      <c r="B10296" t="inlineStr">
        <is>
          <t>2024-01-25</t>
        </is>
      </c>
      <c r="C10296" t="inlineStr">
        <is>
          <t>S009</t>
        </is>
      </c>
      <c r="D10296" t="inlineStr">
        <is>
          <t>Store_009</t>
        </is>
      </c>
      <c r="E10296" t="inlineStr">
        <is>
          <t>Central</t>
        </is>
      </c>
      <c r="F10296" t="inlineStr">
        <is>
          <t>P0016</t>
        </is>
      </c>
      <c r="G10296" t="inlineStr">
        <is>
          <t>Prod_0016</t>
        </is>
      </c>
      <c r="H10296" t="inlineStr">
        <is>
          <t>Food</t>
        </is>
      </c>
      <c r="I10296" t="n">
        <v>6</v>
      </c>
      <c r="J10296" t="n">
        <v>849.87</v>
      </c>
      <c r="K10296" t="n">
        <v>0</v>
      </c>
      <c r="L10296">
        <f>I10296*J10296*(1-K10296)</f>
        <v/>
      </c>
      <c r="M10296">
        <f>VLOOKUP(F10296,Products!A:D,4,FALSE)*I10296</f>
        <v/>
      </c>
      <c r="N10296">
        <f>L10296-M10296</f>
        <v/>
      </c>
    </row>
    <row r="10297">
      <c r="A10297" t="inlineStr">
        <is>
          <t>T1010295</t>
        </is>
      </c>
      <c r="B10297" t="inlineStr">
        <is>
          <t>2025-07-19</t>
        </is>
      </c>
      <c r="C10297" t="inlineStr">
        <is>
          <t>S047</t>
        </is>
      </c>
      <c r="D10297" t="inlineStr">
        <is>
          <t>Store_047</t>
        </is>
      </c>
      <c r="E10297" t="inlineStr">
        <is>
          <t>North</t>
        </is>
      </c>
      <c r="F10297" t="inlineStr">
        <is>
          <t>P0100</t>
        </is>
      </c>
      <c r="G10297" t="inlineStr">
        <is>
          <t>Prod_0100</t>
        </is>
      </c>
      <c r="H10297" t="inlineStr">
        <is>
          <t>Household</t>
        </is>
      </c>
      <c r="I10297" t="n">
        <v>9</v>
      </c>
      <c r="J10297" t="n">
        <v>515.05</v>
      </c>
      <c r="K10297" t="n">
        <v>0.05</v>
      </c>
      <c r="L10297">
        <f>I10297*J10297*(1-K10297)</f>
        <v/>
      </c>
      <c r="M10297">
        <f>VLOOKUP(F10297,Products!A:D,4,FALSE)*I10297</f>
        <v/>
      </c>
      <c r="N10297">
        <f>L10297-M10297</f>
        <v/>
      </c>
    </row>
    <row r="10298">
      <c r="A10298" t="inlineStr">
        <is>
          <t>T1010296</t>
        </is>
      </c>
      <c r="B10298" t="inlineStr">
        <is>
          <t>2023-06-03</t>
        </is>
      </c>
      <c r="C10298" t="inlineStr">
        <is>
          <t>S030</t>
        </is>
      </c>
      <c r="D10298" t="inlineStr">
        <is>
          <t>Store_030</t>
        </is>
      </c>
      <c r="E10298" t="inlineStr">
        <is>
          <t>North</t>
        </is>
      </c>
      <c r="F10298" t="inlineStr">
        <is>
          <t>P0092</t>
        </is>
      </c>
      <c r="G10298" t="inlineStr">
        <is>
          <t>Prod_0092</t>
        </is>
      </c>
      <c r="H10298" t="inlineStr">
        <is>
          <t>Household</t>
        </is>
      </c>
      <c r="I10298" t="n">
        <v>2</v>
      </c>
      <c r="J10298" t="n">
        <v>286.56</v>
      </c>
      <c r="K10298" t="n">
        <v>0</v>
      </c>
      <c r="L10298">
        <f>I10298*J10298*(1-K10298)</f>
        <v/>
      </c>
      <c r="M10298">
        <f>VLOOKUP(F10298,Products!A:D,4,FALSE)*I10298</f>
        <v/>
      </c>
      <c r="N10298">
        <f>L10298-M10298</f>
        <v/>
      </c>
    </row>
    <row r="10299">
      <c r="A10299" t="inlineStr">
        <is>
          <t>T1010297</t>
        </is>
      </c>
      <c r="B10299" t="inlineStr">
        <is>
          <t>2025-08-31</t>
        </is>
      </c>
      <c r="C10299" t="inlineStr">
        <is>
          <t>S032</t>
        </is>
      </c>
      <c r="D10299" t="inlineStr">
        <is>
          <t>Store_032</t>
        </is>
      </c>
      <c r="E10299" t="inlineStr">
        <is>
          <t>Central</t>
        </is>
      </c>
      <c r="F10299" t="inlineStr">
        <is>
          <t>P0069</t>
        </is>
      </c>
      <c r="G10299" t="inlineStr">
        <is>
          <t>Prod_0069</t>
        </is>
      </c>
      <c r="H10299" t="inlineStr">
        <is>
          <t>Household</t>
        </is>
      </c>
      <c r="I10299" t="n">
        <v>6</v>
      </c>
      <c r="J10299" t="n">
        <v>294.66</v>
      </c>
      <c r="K10299" t="n">
        <v>0.05</v>
      </c>
      <c r="L10299">
        <f>I10299*J10299*(1-K10299)</f>
        <v/>
      </c>
      <c r="M10299">
        <f>VLOOKUP(F10299,Products!A:D,4,FALSE)*I10299</f>
        <v/>
      </c>
      <c r="N10299">
        <f>L10299-M10299</f>
        <v/>
      </c>
    </row>
    <row r="10300">
      <c r="A10300" t="inlineStr">
        <is>
          <t>T1010298</t>
        </is>
      </c>
      <c r="B10300" t="inlineStr">
        <is>
          <t>2023-01-10</t>
        </is>
      </c>
      <c r="C10300" t="inlineStr">
        <is>
          <t>S040</t>
        </is>
      </c>
      <c r="D10300" t="inlineStr">
        <is>
          <t>Store_040</t>
        </is>
      </c>
      <c r="E10300" t="inlineStr">
        <is>
          <t>Central</t>
        </is>
      </c>
      <c r="F10300" t="inlineStr">
        <is>
          <t>P0131</t>
        </is>
      </c>
      <c r="G10300" t="inlineStr">
        <is>
          <t>Prod_0131</t>
        </is>
      </c>
      <c r="H10300" t="inlineStr">
        <is>
          <t>Beverages</t>
        </is>
      </c>
      <c r="I10300" t="n">
        <v>9</v>
      </c>
      <c r="J10300" t="n">
        <v>397.93</v>
      </c>
      <c r="K10300" t="n">
        <v>0.1</v>
      </c>
      <c r="L10300">
        <f>I10300*J10300*(1-K10300)</f>
        <v/>
      </c>
      <c r="M10300">
        <f>VLOOKUP(F10300,Products!A:D,4,FALSE)*I10300</f>
        <v/>
      </c>
      <c r="N10300">
        <f>L10300-M10300</f>
        <v/>
      </c>
    </row>
    <row r="10301">
      <c r="A10301" t="inlineStr">
        <is>
          <t>T1010299</t>
        </is>
      </c>
      <c r="B10301" t="inlineStr">
        <is>
          <t>2023-04-22</t>
        </is>
      </c>
      <c r="C10301" t="inlineStr">
        <is>
          <t>S005</t>
        </is>
      </c>
      <c r="D10301" t="inlineStr">
        <is>
          <t>Store_005</t>
        </is>
      </c>
      <c r="E10301" t="inlineStr">
        <is>
          <t>Central</t>
        </is>
      </c>
      <c r="F10301" t="inlineStr">
        <is>
          <t>P0099</t>
        </is>
      </c>
      <c r="G10301" t="inlineStr">
        <is>
          <t>Prod_0099</t>
        </is>
      </c>
      <c r="H10301" t="inlineStr">
        <is>
          <t>Beverages</t>
        </is>
      </c>
      <c r="I10301" t="n">
        <v>7</v>
      </c>
      <c r="J10301" t="n">
        <v>140.39</v>
      </c>
      <c r="K10301" t="n">
        <v>0</v>
      </c>
      <c r="L10301">
        <f>I10301*J10301*(1-K10301)</f>
        <v/>
      </c>
      <c r="M10301">
        <f>VLOOKUP(F10301,Products!A:D,4,FALSE)*I10301</f>
        <v/>
      </c>
      <c r="N10301">
        <f>L10301-M10301</f>
        <v/>
      </c>
    </row>
    <row r="10302">
      <c r="A10302" t="inlineStr">
        <is>
          <t>T1010300</t>
        </is>
      </c>
      <c r="B10302" t="inlineStr">
        <is>
          <t>2025-01-25</t>
        </is>
      </c>
      <c r="C10302" t="inlineStr">
        <is>
          <t>S009</t>
        </is>
      </c>
      <c r="D10302" t="inlineStr">
        <is>
          <t>Store_009</t>
        </is>
      </c>
      <c r="E10302" t="inlineStr">
        <is>
          <t>Central</t>
        </is>
      </c>
      <c r="F10302" t="inlineStr">
        <is>
          <t>P0197</t>
        </is>
      </c>
      <c r="G10302" t="inlineStr">
        <is>
          <t>Prod_0197</t>
        </is>
      </c>
      <c r="H10302" t="inlineStr">
        <is>
          <t>Food</t>
        </is>
      </c>
      <c r="I10302" t="n">
        <v>2</v>
      </c>
      <c r="J10302" t="n">
        <v>183.85</v>
      </c>
      <c r="K10302" t="n">
        <v>0.05</v>
      </c>
      <c r="L10302">
        <f>I10302*J10302*(1-K10302)</f>
        <v/>
      </c>
      <c r="M10302">
        <f>VLOOKUP(F10302,Products!A:D,4,FALSE)*I10302</f>
        <v/>
      </c>
      <c r="N10302">
        <f>L10302-M10302</f>
        <v/>
      </c>
    </row>
    <row r="10303">
      <c r="A10303" t="inlineStr">
        <is>
          <t>T1010301</t>
        </is>
      </c>
      <c r="B10303" t="inlineStr">
        <is>
          <t>2023-12-27</t>
        </is>
      </c>
      <c r="C10303" t="inlineStr">
        <is>
          <t>S044</t>
        </is>
      </c>
      <c r="D10303" t="inlineStr">
        <is>
          <t>Store_044</t>
        </is>
      </c>
      <c r="E10303" t="inlineStr">
        <is>
          <t>North</t>
        </is>
      </c>
      <c r="F10303" t="inlineStr">
        <is>
          <t>P0038</t>
        </is>
      </c>
      <c r="G10303" t="inlineStr">
        <is>
          <t>Prod_0038</t>
        </is>
      </c>
      <c r="H10303" t="inlineStr">
        <is>
          <t>Beverages</t>
        </is>
      </c>
      <c r="I10303" t="n">
        <v>5</v>
      </c>
      <c r="J10303" t="n">
        <v>955.5</v>
      </c>
      <c r="K10303" t="n">
        <v>0.05</v>
      </c>
      <c r="L10303">
        <f>I10303*J10303*(1-K10303)</f>
        <v/>
      </c>
      <c r="M10303">
        <f>VLOOKUP(F10303,Products!A:D,4,FALSE)*I10303</f>
        <v/>
      </c>
      <c r="N10303">
        <f>L10303-M10303</f>
        <v/>
      </c>
    </row>
    <row r="10304">
      <c r="A10304" t="inlineStr">
        <is>
          <t>T1010302</t>
        </is>
      </c>
      <c r="B10304" t="inlineStr">
        <is>
          <t>2023-07-25</t>
        </is>
      </c>
      <c r="C10304" t="inlineStr">
        <is>
          <t>S029</t>
        </is>
      </c>
      <c r="D10304" t="inlineStr">
        <is>
          <t>Store_029</t>
        </is>
      </c>
      <c r="E10304" t="inlineStr">
        <is>
          <t>South</t>
        </is>
      </c>
      <c r="F10304" t="inlineStr">
        <is>
          <t>P0067</t>
        </is>
      </c>
      <c r="G10304" t="inlineStr">
        <is>
          <t>Prod_0067</t>
        </is>
      </c>
      <c r="H10304" t="inlineStr">
        <is>
          <t>Toys</t>
        </is>
      </c>
      <c r="I10304" t="n">
        <v>2</v>
      </c>
      <c r="J10304" t="n">
        <v>146.39</v>
      </c>
      <c r="K10304" t="n">
        <v>0</v>
      </c>
      <c r="L10304">
        <f>I10304*J10304*(1-K10304)</f>
        <v/>
      </c>
      <c r="M10304">
        <f>VLOOKUP(F10304,Products!A:D,4,FALSE)*I10304</f>
        <v/>
      </c>
      <c r="N10304">
        <f>L10304-M10304</f>
        <v/>
      </c>
    </row>
    <row r="10305">
      <c r="A10305" t="inlineStr">
        <is>
          <t>T1010303</t>
        </is>
      </c>
      <c r="B10305" t="inlineStr">
        <is>
          <t>2023-04-17</t>
        </is>
      </c>
      <c r="C10305" t="inlineStr">
        <is>
          <t>S013</t>
        </is>
      </c>
      <c r="D10305" t="inlineStr">
        <is>
          <t>Store_013</t>
        </is>
      </c>
      <c r="E10305" t="inlineStr">
        <is>
          <t>North</t>
        </is>
      </c>
      <c r="F10305" t="inlineStr">
        <is>
          <t>P0065</t>
        </is>
      </c>
      <c r="G10305" t="inlineStr">
        <is>
          <t>Prod_0065</t>
        </is>
      </c>
      <c r="H10305" t="inlineStr">
        <is>
          <t>Beverages</t>
        </is>
      </c>
      <c r="I10305" t="n">
        <v>3</v>
      </c>
      <c r="J10305" t="n">
        <v>216.37</v>
      </c>
      <c r="K10305" t="n">
        <v>0</v>
      </c>
      <c r="L10305">
        <f>I10305*J10305*(1-K10305)</f>
        <v/>
      </c>
      <c r="M10305">
        <f>VLOOKUP(F10305,Products!A:D,4,FALSE)*I10305</f>
        <v/>
      </c>
      <c r="N10305">
        <f>L10305-M10305</f>
        <v/>
      </c>
    </row>
    <row r="10306">
      <c r="A10306" t="inlineStr">
        <is>
          <t>T1010304</t>
        </is>
      </c>
      <c r="B10306" t="inlineStr">
        <is>
          <t>2024-11-08</t>
        </is>
      </c>
      <c r="C10306" t="inlineStr">
        <is>
          <t>S032</t>
        </is>
      </c>
      <c r="D10306" t="inlineStr">
        <is>
          <t>Store_032</t>
        </is>
      </c>
      <c r="E10306" t="inlineStr">
        <is>
          <t>Central</t>
        </is>
      </c>
      <c r="F10306" t="inlineStr">
        <is>
          <t>P0125</t>
        </is>
      </c>
      <c r="G10306" t="inlineStr">
        <is>
          <t>Prod_0125</t>
        </is>
      </c>
      <c r="H10306" t="inlineStr">
        <is>
          <t>Toys</t>
        </is>
      </c>
      <c r="I10306" t="n">
        <v>3</v>
      </c>
      <c r="J10306" t="n">
        <v>282.44</v>
      </c>
      <c r="K10306" t="n">
        <v>0</v>
      </c>
      <c r="L10306">
        <f>I10306*J10306*(1-K10306)</f>
        <v/>
      </c>
      <c r="M10306">
        <f>VLOOKUP(F10306,Products!A:D,4,FALSE)*I10306</f>
        <v/>
      </c>
      <c r="N10306">
        <f>L10306-M10306</f>
        <v/>
      </c>
    </row>
    <row r="10307">
      <c r="A10307" t="inlineStr">
        <is>
          <t>T1010305</t>
        </is>
      </c>
      <c r="B10307" t="inlineStr">
        <is>
          <t>2024-06-17</t>
        </is>
      </c>
      <c r="C10307" t="inlineStr">
        <is>
          <t>S023</t>
        </is>
      </c>
      <c r="D10307" t="inlineStr">
        <is>
          <t>Store_023</t>
        </is>
      </c>
      <c r="E10307" t="inlineStr">
        <is>
          <t>South</t>
        </is>
      </c>
      <c r="F10307" t="inlineStr">
        <is>
          <t>P0168</t>
        </is>
      </c>
      <c r="G10307" t="inlineStr">
        <is>
          <t>Prod_0168</t>
        </is>
      </c>
      <c r="H10307" t="inlineStr">
        <is>
          <t>Electronics</t>
        </is>
      </c>
      <c r="I10307" t="n">
        <v>4</v>
      </c>
      <c r="J10307" t="n">
        <v>67.06999999999999</v>
      </c>
      <c r="K10307" t="n">
        <v>0</v>
      </c>
      <c r="L10307">
        <f>I10307*J10307*(1-K10307)</f>
        <v/>
      </c>
      <c r="M10307">
        <f>VLOOKUP(F10307,Products!A:D,4,FALSE)*I10307</f>
        <v/>
      </c>
      <c r="N10307">
        <f>L10307-M10307</f>
        <v/>
      </c>
    </row>
    <row r="10308">
      <c r="A10308" t="inlineStr">
        <is>
          <t>T1010306</t>
        </is>
      </c>
      <c r="B10308" t="inlineStr">
        <is>
          <t>2024-01-06</t>
        </is>
      </c>
      <c r="C10308" t="inlineStr">
        <is>
          <t>S033</t>
        </is>
      </c>
      <c r="D10308" t="inlineStr">
        <is>
          <t>Store_033</t>
        </is>
      </c>
      <c r="E10308" t="inlineStr">
        <is>
          <t>North</t>
        </is>
      </c>
      <c r="F10308" t="inlineStr">
        <is>
          <t>P0078</t>
        </is>
      </c>
      <c r="G10308" t="inlineStr">
        <is>
          <t>Prod_0078</t>
        </is>
      </c>
      <c r="H10308" t="inlineStr">
        <is>
          <t>Electronics</t>
        </is>
      </c>
      <c r="I10308" t="n">
        <v>8</v>
      </c>
      <c r="J10308" t="n">
        <v>611.9400000000001</v>
      </c>
      <c r="K10308" t="n">
        <v>0</v>
      </c>
      <c r="L10308">
        <f>I10308*J10308*(1-K10308)</f>
        <v/>
      </c>
      <c r="M10308">
        <f>VLOOKUP(F10308,Products!A:D,4,FALSE)*I10308</f>
        <v/>
      </c>
      <c r="N10308">
        <f>L10308-M10308</f>
        <v/>
      </c>
    </row>
    <row r="10309">
      <c r="A10309" t="inlineStr">
        <is>
          <t>T1010307</t>
        </is>
      </c>
      <c r="B10309" t="inlineStr">
        <is>
          <t>2024-09-11</t>
        </is>
      </c>
      <c r="C10309" t="inlineStr">
        <is>
          <t>S011</t>
        </is>
      </c>
      <c r="D10309" t="inlineStr">
        <is>
          <t>Store_011</t>
        </is>
      </c>
      <c r="E10309" t="inlineStr">
        <is>
          <t>South</t>
        </is>
      </c>
      <c r="F10309" t="inlineStr">
        <is>
          <t>P0141</t>
        </is>
      </c>
      <c r="G10309" t="inlineStr">
        <is>
          <t>Prod_0141</t>
        </is>
      </c>
      <c r="H10309" t="inlineStr">
        <is>
          <t>Food</t>
        </is>
      </c>
      <c r="I10309" t="n">
        <v>6</v>
      </c>
      <c r="J10309" t="n">
        <v>915.2</v>
      </c>
      <c r="K10309" t="n">
        <v>0</v>
      </c>
      <c r="L10309">
        <f>I10309*J10309*(1-K10309)</f>
        <v/>
      </c>
      <c r="M10309">
        <f>VLOOKUP(F10309,Products!A:D,4,FALSE)*I10309</f>
        <v/>
      </c>
      <c r="N10309">
        <f>L10309-M10309</f>
        <v/>
      </c>
    </row>
    <row r="10310">
      <c r="A10310" t="inlineStr">
        <is>
          <t>T1010308</t>
        </is>
      </c>
      <c r="B10310" t="inlineStr">
        <is>
          <t>2025-01-08</t>
        </is>
      </c>
      <c r="C10310" t="inlineStr">
        <is>
          <t>S009</t>
        </is>
      </c>
      <c r="D10310" t="inlineStr">
        <is>
          <t>Store_009</t>
        </is>
      </c>
      <c r="E10310" t="inlineStr">
        <is>
          <t>Central</t>
        </is>
      </c>
      <c r="F10310" t="inlineStr">
        <is>
          <t>P0103</t>
        </is>
      </c>
      <c r="G10310" t="inlineStr">
        <is>
          <t>Prod_0103</t>
        </is>
      </c>
      <c r="H10310" t="inlineStr">
        <is>
          <t>Stationery</t>
        </is>
      </c>
      <c r="I10310" t="n">
        <v>9</v>
      </c>
      <c r="J10310" t="n">
        <v>880.84</v>
      </c>
      <c r="K10310" t="n">
        <v>0.1</v>
      </c>
      <c r="L10310">
        <f>I10310*J10310*(1-K10310)</f>
        <v/>
      </c>
      <c r="M10310">
        <f>VLOOKUP(F10310,Products!A:D,4,FALSE)*I10310</f>
        <v/>
      </c>
      <c r="N10310">
        <f>L10310-M10310</f>
        <v/>
      </c>
    </row>
    <row r="10311">
      <c r="A10311" t="inlineStr">
        <is>
          <t>T1010309</t>
        </is>
      </c>
      <c r="B10311" t="inlineStr">
        <is>
          <t>2023-09-20</t>
        </is>
      </c>
      <c r="C10311" t="inlineStr">
        <is>
          <t>S042</t>
        </is>
      </c>
      <c r="D10311" t="inlineStr">
        <is>
          <t>Store_042</t>
        </is>
      </c>
      <c r="E10311" t="inlineStr">
        <is>
          <t>Central</t>
        </is>
      </c>
      <c r="F10311" t="inlineStr">
        <is>
          <t>P0016</t>
        </is>
      </c>
      <c r="G10311" t="inlineStr">
        <is>
          <t>Prod_0016</t>
        </is>
      </c>
      <c r="H10311" t="inlineStr">
        <is>
          <t>Food</t>
        </is>
      </c>
      <c r="I10311" t="n">
        <v>2</v>
      </c>
      <c r="J10311" t="n">
        <v>668.9400000000001</v>
      </c>
      <c r="K10311" t="n">
        <v>0</v>
      </c>
      <c r="L10311">
        <f>I10311*J10311*(1-K10311)</f>
        <v/>
      </c>
      <c r="M10311">
        <f>VLOOKUP(F10311,Products!A:D,4,FALSE)*I10311</f>
        <v/>
      </c>
      <c r="N10311">
        <f>L10311-M10311</f>
        <v/>
      </c>
    </row>
    <row r="10312">
      <c r="A10312" t="inlineStr">
        <is>
          <t>T1010310</t>
        </is>
      </c>
      <c r="B10312" t="inlineStr">
        <is>
          <t>2023-05-27</t>
        </is>
      </c>
      <c r="C10312" t="inlineStr">
        <is>
          <t>S024</t>
        </is>
      </c>
      <c r="D10312" t="inlineStr">
        <is>
          <t>Store_024</t>
        </is>
      </c>
      <c r="E10312" t="inlineStr">
        <is>
          <t>South</t>
        </is>
      </c>
      <c r="F10312" t="inlineStr">
        <is>
          <t>P0095</t>
        </is>
      </c>
      <c r="G10312" t="inlineStr">
        <is>
          <t>Prod_0095</t>
        </is>
      </c>
      <c r="H10312" t="inlineStr">
        <is>
          <t>Food</t>
        </is>
      </c>
      <c r="I10312" t="n">
        <v>1</v>
      </c>
      <c r="J10312" t="n">
        <v>178.33</v>
      </c>
      <c r="K10312" t="n">
        <v>0.15</v>
      </c>
      <c r="L10312">
        <f>I10312*J10312*(1-K10312)</f>
        <v/>
      </c>
      <c r="M10312">
        <f>VLOOKUP(F10312,Products!A:D,4,FALSE)*I10312</f>
        <v/>
      </c>
      <c r="N10312">
        <f>L10312-M10312</f>
        <v/>
      </c>
    </row>
    <row r="10313">
      <c r="A10313" t="inlineStr">
        <is>
          <t>T1010311</t>
        </is>
      </c>
      <c r="B10313" t="inlineStr">
        <is>
          <t>2023-09-09</t>
        </is>
      </c>
      <c r="C10313" t="inlineStr">
        <is>
          <t>S013</t>
        </is>
      </c>
      <c r="D10313" t="inlineStr">
        <is>
          <t>Store_013</t>
        </is>
      </c>
      <c r="E10313" t="inlineStr">
        <is>
          <t>North</t>
        </is>
      </c>
      <c r="F10313" t="inlineStr">
        <is>
          <t>P0172</t>
        </is>
      </c>
      <c r="G10313" t="inlineStr">
        <is>
          <t>Prod_0172</t>
        </is>
      </c>
      <c r="H10313" t="inlineStr">
        <is>
          <t>Beverages</t>
        </is>
      </c>
      <c r="I10313" t="n">
        <v>8</v>
      </c>
      <c r="J10313" t="n">
        <v>750.84</v>
      </c>
      <c r="K10313" t="n">
        <v>0</v>
      </c>
      <c r="L10313">
        <f>I10313*J10313*(1-K10313)</f>
        <v/>
      </c>
      <c r="M10313">
        <f>VLOOKUP(F10313,Products!A:D,4,FALSE)*I10313</f>
        <v/>
      </c>
      <c r="N10313">
        <f>L10313-M10313</f>
        <v/>
      </c>
    </row>
    <row r="10314">
      <c r="A10314" t="inlineStr">
        <is>
          <t>T1010312</t>
        </is>
      </c>
      <c r="B10314" t="inlineStr">
        <is>
          <t>2023-04-29</t>
        </is>
      </c>
      <c r="C10314" t="inlineStr">
        <is>
          <t>S050</t>
        </is>
      </c>
      <c r="D10314" t="inlineStr">
        <is>
          <t>Store_050</t>
        </is>
      </c>
      <c r="E10314" t="inlineStr">
        <is>
          <t>South</t>
        </is>
      </c>
      <c r="F10314" t="inlineStr">
        <is>
          <t>P0140</t>
        </is>
      </c>
      <c r="G10314" t="inlineStr">
        <is>
          <t>Prod_0140</t>
        </is>
      </c>
      <c r="H10314" t="inlineStr">
        <is>
          <t>Food</t>
        </is>
      </c>
      <c r="I10314" t="n">
        <v>7</v>
      </c>
      <c r="J10314" t="n">
        <v>671.04</v>
      </c>
      <c r="K10314" t="n">
        <v>0.1</v>
      </c>
      <c r="L10314">
        <f>I10314*J10314*(1-K10314)</f>
        <v/>
      </c>
      <c r="M10314">
        <f>VLOOKUP(F10314,Products!A:D,4,FALSE)*I10314</f>
        <v/>
      </c>
      <c r="N10314">
        <f>L10314-M10314</f>
        <v/>
      </c>
    </row>
    <row r="10315">
      <c r="A10315" t="inlineStr">
        <is>
          <t>T1010313</t>
        </is>
      </c>
      <c r="B10315" t="inlineStr">
        <is>
          <t>2025-02-23</t>
        </is>
      </c>
      <c r="C10315" t="inlineStr">
        <is>
          <t>S009</t>
        </is>
      </c>
      <c r="D10315" t="inlineStr">
        <is>
          <t>Store_009</t>
        </is>
      </c>
      <c r="E10315" t="inlineStr">
        <is>
          <t>Central</t>
        </is>
      </c>
      <c r="F10315" t="inlineStr">
        <is>
          <t>P0073</t>
        </is>
      </c>
      <c r="G10315" t="inlineStr">
        <is>
          <t>Prod_0073</t>
        </is>
      </c>
      <c r="H10315" t="inlineStr">
        <is>
          <t>Food</t>
        </is>
      </c>
      <c r="I10315" t="n">
        <v>3</v>
      </c>
      <c r="J10315" t="n">
        <v>715.96</v>
      </c>
      <c r="K10315" t="n">
        <v>0</v>
      </c>
      <c r="L10315">
        <f>I10315*J10315*(1-K10315)</f>
        <v/>
      </c>
      <c r="M10315">
        <f>VLOOKUP(F10315,Products!A:D,4,FALSE)*I10315</f>
        <v/>
      </c>
      <c r="N10315">
        <f>L10315-M10315</f>
        <v/>
      </c>
    </row>
    <row r="10316">
      <c r="A10316" t="inlineStr">
        <is>
          <t>T1010314</t>
        </is>
      </c>
      <c r="B10316" t="inlineStr">
        <is>
          <t>2023-10-06</t>
        </is>
      </c>
      <c r="C10316" t="inlineStr">
        <is>
          <t>S009</t>
        </is>
      </c>
      <c r="D10316" t="inlineStr">
        <is>
          <t>Store_009</t>
        </is>
      </c>
      <c r="E10316" t="inlineStr">
        <is>
          <t>Central</t>
        </is>
      </c>
      <c r="F10316" t="inlineStr">
        <is>
          <t>P0068</t>
        </is>
      </c>
      <c r="G10316" t="inlineStr">
        <is>
          <t>Prod_0068</t>
        </is>
      </c>
      <c r="H10316" t="inlineStr">
        <is>
          <t>Household</t>
        </is>
      </c>
      <c r="I10316" t="n">
        <v>1</v>
      </c>
      <c r="J10316" t="n">
        <v>267.01</v>
      </c>
      <c r="K10316" t="n">
        <v>0</v>
      </c>
      <c r="L10316">
        <f>I10316*J10316*(1-K10316)</f>
        <v/>
      </c>
      <c r="M10316">
        <f>VLOOKUP(F10316,Products!A:D,4,FALSE)*I10316</f>
        <v/>
      </c>
      <c r="N10316">
        <f>L10316-M10316</f>
        <v/>
      </c>
    </row>
    <row r="10317">
      <c r="A10317" t="inlineStr">
        <is>
          <t>T1010315</t>
        </is>
      </c>
      <c r="B10317" t="inlineStr">
        <is>
          <t>2024-08-05</t>
        </is>
      </c>
      <c r="C10317" t="inlineStr">
        <is>
          <t>S008</t>
        </is>
      </c>
      <c r="D10317" t="inlineStr">
        <is>
          <t>Store_008</t>
        </is>
      </c>
      <c r="E10317" t="inlineStr">
        <is>
          <t>East</t>
        </is>
      </c>
      <c r="F10317" t="inlineStr">
        <is>
          <t>P0033</t>
        </is>
      </c>
      <c r="G10317" t="inlineStr">
        <is>
          <t>Prod_0033</t>
        </is>
      </c>
      <c r="H10317" t="inlineStr">
        <is>
          <t>Food</t>
        </is>
      </c>
      <c r="I10317" t="n">
        <v>5</v>
      </c>
      <c r="J10317" t="n">
        <v>349.88</v>
      </c>
      <c r="K10317" t="n">
        <v>0</v>
      </c>
      <c r="L10317">
        <f>I10317*J10317*(1-K10317)</f>
        <v/>
      </c>
      <c r="M10317">
        <f>VLOOKUP(F10317,Products!A:D,4,FALSE)*I10317</f>
        <v/>
      </c>
      <c r="N10317">
        <f>L10317-M10317</f>
        <v/>
      </c>
    </row>
    <row r="10318">
      <c r="A10318" t="inlineStr">
        <is>
          <t>T1010316</t>
        </is>
      </c>
      <c r="B10318" t="inlineStr">
        <is>
          <t>2024-01-23</t>
        </is>
      </c>
      <c r="C10318" t="inlineStr">
        <is>
          <t>S007</t>
        </is>
      </c>
      <c r="D10318" t="inlineStr">
        <is>
          <t>Store_007</t>
        </is>
      </c>
      <c r="E10318" t="inlineStr">
        <is>
          <t>East</t>
        </is>
      </c>
      <c r="F10318" t="inlineStr">
        <is>
          <t>P0029</t>
        </is>
      </c>
      <c r="G10318" t="inlineStr">
        <is>
          <t>Prod_0029</t>
        </is>
      </c>
      <c r="H10318" t="inlineStr">
        <is>
          <t>Clothing</t>
        </is>
      </c>
      <c r="I10318" t="n">
        <v>5</v>
      </c>
      <c r="J10318" t="n">
        <v>657.3</v>
      </c>
      <c r="K10318" t="n">
        <v>0.1</v>
      </c>
      <c r="L10318">
        <f>I10318*J10318*(1-K10318)</f>
        <v/>
      </c>
      <c r="M10318">
        <f>VLOOKUP(F10318,Products!A:D,4,FALSE)*I10318</f>
        <v/>
      </c>
      <c r="N10318">
        <f>L10318-M10318</f>
        <v/>
      </c>
    </row>
    <row r="10319">
      <c r="A10319" t="inlineStr">
        <is>
          <t>T1010317</t>
        </is>
      </c>
      <c r="B10319" t="inlineStr">
        <is>
          <t>2023-05-01</t>
        </is>
      </c>
      <c r="C10319" t="inlineStr">
        <is>
          <t>S011</t>
        </is>
      </c>
      <c r="D10319" t="inlineStr">
        <is>
          <t>Store_011</t>
        </is>
      </c>
      <c r="E10319" t="inlineStr">
        <is>
          <t>South</t>
        </is>
      </c>
      <c r="F10319" t="inlineStr">
        <is>
          <t>P0017</t>
        </is>
      </c>
      <c r="G10319" t="inlineStr">
        <is>
          <t>Prod_0017</t>
        </is>
      </c>
      <c r="H10319" t="inlineStr">
        <is>
          <t>Food</t>
        </is>
      </c>
      <c r="I10319" t="n">
        <v>4</v>
      </c>
      <c r="J10319" t="n">
        <v>574</v>
      </c>
      <c r="K10319" t="n">
        <v>0.1</v>
      </c>
      <c r="L10319">
        <f>I10319*J10319*(1-K10319)</f>
        <v/>
      </c>
      <c r="M10319">
        <f>VLOOKUP(F10319,Products!A:D,4,FALSE)*I10319</f>
        <v/>
      </c>
      <c r="N10319">
        <f>L10319-M10319</f>
        <v/>
      </c>
    </row>
    <row r="10320">
      <c r="A10320" t="inlineStr">
        <is>
          <t>T1010318</t>
        </is>
      </c>
      <c r="B10320" t="inlineStr">
        <is>
          <t>2025-01-31</t>
        </is>
      </c>
      <c r="C10320" t="inlineStr">
        <is>
          <t>S018</t>
        </is>
      </c>
      <c r="D10320" t="inlineStr">
        <is>
          <t>Store_018</t>
        </is>
      </c>
      <c r="E10320" t="inlineStr">
        <is>
          <t>South</t>
        </is>
      </c>
      <c r="F10320" t="inlineStr">
        <is>
          <t>P0103</t>
        </is>
      </c>
      <c r="G10320" t="inlineStr">
        <is>
          <t>Prod_0103</t>
        </is>
      </c>
      <c r="H10320" t="inlineStr">
        <is>
          <t>Stationery</t>
        </is>
      </c>
      <c r="I10320" t="n">
        <v>8</v>
      </c>
      <c r="J10320" t="n">
        <v>696.76</v>
      </c>
      <c r="K10320" t="n">
        <v>0.15</v>
      </c>
      <c r="L10320">
        <f>I10320*J10320*(1-K10320)</f>
        <v/>
      </c>
      <c r="M10320">
        <f>VLOOKUP(F10320,Products!A:D,4,FALSE)*I10320</f>
        <v/>
      </c>
      <c r="N10320">
        <f>L10320-M10320</f>
        <v/>
      </c>
    </row>
    <row r="10321">
      <c r="A10321" t="inlineStr">
        <is>
          <t>T1010319</t>
        </is>
      </c>
      <c r="B10321" t="inlineStr">
        <is>
          <t>2025-07-28</t>
        </is>
      </c>
      <c r="C10321" t="inlineStr">
        <is>
          <t>S047</t>
        </is>
      </c>
      <c r="D10321" t="inlineStr">
        <is>
          <t>Store_047</t>
        </is>
      </c>
      <c r="E10321" t="inlineStr">
        <is>
          <t>North</t>
        </is>
      </c>
      <c r="F10321" t="inlineStr">
        <is>
          <t>P0089</t>
        </is>
      </c>
      <c r="G10321" t="inlineStr">
        <is>
          <t>Prod_0089</t>
        </is>
      </c>
      <c r="H10321" t="inlineStr">
        <is>
          <t>Stationery</t>
        </is>
      </c>
      <c r="I10321" t="n">
        <v>2</v>
      </c>
      <c r="J10321" t="n">
        <v>656.76</v>
      </c>
      <c r="K10321" t="n">
        <v>0.05</v>
      </c>
      <c r="L10321">
        <f>I10321*J10321*(1-K10321)</f>
        <v/>
      </c>
      <c r="M10321">
        <f>VLOOKUP(F10321,Products!A:D,4,FALSE)*I10321</f>
        <v/>
      </c>
      <c r="N10321">
        <f>L10321-M10321</f>
        <v/>
      </c>
    </row>
    <row r="10322">
      <c r="A10322" t="inlineStr">
        <is>
          <t>T1010320</t>
        </is>
      </c>
      <c r="B10322" t="inlineStr">
        <is>
          <t>2024-09-19</t>
        </is>
      </c>
      <c r="C10322" t="inlineStr">
        <is>
          <t>S014</t>
        </is>
      </c>
      <c r="D10322" t="inlineStr">
        <is>
          <t>Store_014</t>
        </is>
      </c>
      <c r="E10322" t="inlineStr">
        <is>
          <t>West</t>
        </is>
      </c>
      <c r="F10322" t="inlineStr">
        <is>
          <t>P0185</t>
        </is>
      </c>
      <c r="G10322" t="inlineStr">
        <is>
          <t>Prod_0185</t>
        </is>
      </c>
      <c r="H10322" t="inlineStr">
        <is>
          <t>Food</t>
        </is>
      </c>
      <c r="I10322" t="n">
        <v>7</v>
      </c>
      <c r="J10322" t="n">
        <v>357.61</v>
      </c>
      <c r="K10322" t="n">
        <v>0</v>
      </c>
      <c r="L10322">
        <f>I10322*J10322*(1-K10322)</f>
        <v/>
      </c>
      <c r="M10322">
        <f>VLOOKUP(F10322,Products!A:D,4,FALSE)*I10322</f>
        <v/>
      </c>
      <c r="N10322">
        <f>L10322-M10322</f>
        <v/>
      </c>
    </row>
    <row r="10323">
      <c r="A10323" t="inlineStr">
        <is>
          <t>T1010321</t>
        </is>
      </c>
      <c r="B10323" t="inlineStr">
        <is>
          <t>2023-01-03</t>
        </is>
      </c>
      <c r="C10323" t="inlineStr">
        <is>
          <t>S013</t>
        </is>
      </c>
      <c r="D10323" t="inlineStr">
        <is>
          <t>Store_013</t>
        </is>
      </c>
      <c r="E10323" t="inlineStr">
        <is>
          <t>North</t>
        </is>
      </c>
      <c r="F10323" t="inlineStr">
        <is>
          <t>P0039</t>
        </is>
      </c>
      <c r="G10323" t="inlineStr">
        <is>
          <t>Prod_0039</t>
        </is>
      </c>
      <c r="H10323" t="inlineStr">
        <is>
          <t>Household</t>
        </is>
      </c>
      <c r="I10323" t="n">
        <v>1</v>
      </c>
      <c r="J10323" t="n">
        <v>385.74</v>
      </c>
      <c r="K10323" t="n">
        <v>0</v>
      </c>
      <c r="L10323">
        <f>I10323*J10323*(1-K10323)</f>
        <v/>
      </c>
      <c r="M10323">
        <f>VLOOKUP(F10323,Products!A:D,4,FALSE)*I10323</f>
        <v/>
      </c>
      <c r="N10323">
        <f>L10323-M10323</f>
        <v/>
      </c>
    </row>
    <row r="10324">
      <c r="A10324" t="inlineStr">
        <is>
          <t>T1010322</t>
        </is>
      </c>
      <c r="B10324" t="inlineStr">
        <is>
          <t>2023-11-02</t>
        </is>
      </c>
      <c r="C10324" t="inlineStr">
        <is>
          <t>S045</t>
        </is>
      </c>
      <c r="D10324" t="inlineStr">
        <is>
          <t>Store_045</t>
        </is>
      </c>
      <c r="E10324" t="inlineStr">
        <is>
          <t>East</t>
        </is>
      </c>
      <c r="F10324" t="inlineStr">
        <is>
          <t>P0080</t>
        </is>
      </c>
      <c r="G10324" t="inlineStr">
        <is>
          <t>Prod_0080</t>
        </is>
      </c>
      <c r="H10324" t="inlineStr">
        <is>
          <t>Clothing</t>
        </is>
      </c>
      <c r="I10324" t="n">
        <v>4</v>
      </c>
      <c r="J10324" t="n">
        <v>717.49</v>
      </c>
      <c r="K10324" t="n">
        <v>0</v>
      </c>
      <c r="L10324">
        <f>I10324*J10324*(1-K10324)</f>
        <v/>
      </c>
      <c r="M10324">
        <f>VLOOKUP(F10324,Products!A:D,4,FALSE)*I10324</f>
        <v/>
      </c>
      <c r="N10324">
        <f>L10324-M10324</f>
        <v/>
      </c>
    </row>
    <row r="10325">
      <c r="A10325" t="inlineStr">
        <is>
          <t>T1010323</t>
        </is>
      </c>
      <c r="B10325" t="inlineStr">
        <is>
          <t>2023-09-19</t>
        </is>
      </c>
      <c r="C10325" t="inlineStr">
        <is>
          <t>S027</t>
        </is>
      </c>
      <c r="D10325" t="inlineStr">
        <is>
          <t>Store_027</t>
        </is>
      </c>
      <c r="E10325" t="inlineStr">
        <is>
          <t>South</t>
        </is>
      </c>
      <c r="F10325" t="inlineStr">
        <is>
          <t>P0041</t>
        </is>
      </c>
      <c r="G10325" t="inlineStr">
        <is>
          <t>Prod_0041</t>
        </is>
      </c>
      <c r="H10325" t="inlineStr">
        <is>
          <t>Stationery</t>
        </is>
      </c>
      <c r="I10325" t="n">
        <v>7</v>
      </c>
      <c r="J10325" t="n">
        <v>387.53</v>
      </c>
      <c r="K10325" t="n">
        <v>0</v>
      </c>
      <c r="L10325">
        <f>I10325*J10325*(1-K10325)</f>
        <v/>
      </c>
      <c r="M10325">
        <f>VLOOKUP(F10325,Products!A:D,4,FALSE)*I10325</f>
        <v/>
      </c>
      <c r="N10325">
        <f>L10325-M10325</f>
        <v/>
      </c>
    </row>
    <row r="10326">
      <c r="A10326" t="inlineStr">
        <is>
          <t>T1010324</t>
        </is>
      </c>
      <c r="B10326" t="inlineStr">
        <is>
          <t>2024-11-05</t>
        </is>
      </c>
      <c r="C10326" t="inlineStr">
        <is>
          <t>S025</t>
        </is>
      </c>
      <c r="D10326" t="inlineStr">
        <is>
          <t>Store_025</t>
        </is>
      </c>
      <c r="E10326" t="inlineStr">
        <is>
          <t>Central</t>
        </is>
      </c>
      <c r="F10326" t="inlineStr">
        <is>
          <t>P0017</t>
        </is>
      </c>
      <c r="G10326" t="inlineStr">
        <is>
          <t>Prod_0017</t>
        </is>
      </c>
      <c r="H10326" t="inlineStr">
        <is>
          <t>Food</t>
        </is>
      </c>
      <c r="I10326" t="n">
        <v>6</v>
      </c>
      <c r="J10326" t="n">
        <v>642</v>
      </c>
      <c r="K10326" t="n">
        <v>0</v>
      </c>
      <c r="L10326">
        <f>I10326*J10326*(1-K10326)</f>
        <v/>
      </c>
      <c r="M10326">
        <f>VLOOKUP(F10326,Products!A:D,4,FALSE)*I10326</f>
        <v/>
      </c>
      <c r="N10326">
        <f>L10326-M10326</f>
        <v/>
      </c>
    </row>
    <row r="10327">
      <c r="A10327" t="inlineStr">
        <is>
          <t>T1010325</t>
        </is>
      </c>
      <c r="B10327" t="inlineStr">
        <is>
          <t>2025-06-17</t>
        </is>
      </c>
      <c r="C10327" t="inlineStr">
        <is>
          <t>S046</t>
        </is>
      </c>
      <c r="D10327" t="inlineStr">
        <is>
          <t>Store_046</t>
        </is>
      </c>
      <c r="E10327" t="inlineStr">
        <is>
          <t>South</t>
        </is>
      </c>
      <c r="F10327" t="inlineStr">
        <is>
          <t>P0116</t>
        </is>
      </c>
      <c r="G10327" t="inlineStr">
        <is>
          <t>Prod_0116</t>
        </is>
      </c>
      <c r="H10327" t="inlineStr">
        <is>
          <t>Clothing</t>
        </is>
      </c>
      <c r="I10327" t="n">
        <v>5</v>
      </c>
      <c r="J10327" t="n">
        <v>756.5700000000001</v>
      </c>
      <c r="K10327" t="n">
        <v>0.15</v>
      </c>
      <c r="L10327">
        <f>I10327*J10327*(1-K10327)</f>
        <v/>
      </c>
      <c r="M10327">
        <f>VLOOKUP(F10327,Products!A:D,4,FALSE)*I10327</f>
        <v/>
      </c>
      <c r="N10327">
        <f>L10327-M10327</f>
        <v/>
      </c>
    </row>
    <row r="10328">
      <c r="A10328" t="inlineStr">
        <is>
          <t>T1010326</t>
        </is>
      </c>
      <c r="B10328" t="inlineStr">
        <is>
          <t>2023-11-15</t>
        </is>
      </c>
      <c r="C10328" t="inlineStr">
        <is>
          <t>S038</t>
        </is>
      </c>
      <c r="D10328" t="inlineStr">
        <is>
          <t>Store_038</t>
        </is>
      </c>
      <c r="E10328" t="inlineStr">
        <is>
          <t>East</t>
        </is>
      </c>
      <c r="F10328" t="inlineStr">
        <is>
          <t>P0100</t>
        </is>
      </c>
      <c r="G10328" t="inlineStr">
        <is>
          <t>Prod_0100</t>
        </is>
      </c>
      <c r="H10328" t="inlineStr">
        <is>
          <t>Household</t>
        </is>
      </c>
      <c r="I10328" t="n">
        <v>6</v>
      </c>
      <c r="J10328" t="n">
        <v>419.56</v>
      </c>
      <c r="K10328" t="n">
        <v>0.1</v>
      </c>
      <c r="L10328">
        <f>I10328*J10328*(1-K10328)</f>
        <v/>
      </c>
      <c r="M10328">
        <f>VLOOKUP(F10328,Products!A:D,4,FALSE)*I10328</f>
        <v/>
      </c>
      <c r="N10328">
        <f>L10328-M10328</f>
        <v/>
      </c>
    </row>
    <row r="10329">
      <c r="A10329" t="inlineStr">
        <is>
          <t>T1010327</t>
        </is>
      </c>
      <c r="B10329" t="inlineStr">
        <is>
          <t>2023-09-24</t>
        </is>
      </c>
      <c r="C10329" t="inlineStr">
        <is>
          <t>S034</t>
        </is>
      </c>
      <c r="D10329" t="inlineStr">
        <is>
          <t>Store_034</t>
        </is>
      </c>
      <c r="E10329" t="inlineStr">
        <is>
          <t>Central</t>
        </is>
      </c>
      <c r="F10329" t="inlineStr">
        <is>
          <t>P0116</t>
        </is>
      </c>
      <c r="G10329" t="inlineStr">
        <is>
          <t>Prod_0116</t>
        </is>
      </c>
      <c r="H10329" t="inlineStr">
        <is>
          <t>Clothing</t>
        </is>
      </c>
      <c r="I10329" t="n">
        <v>3</v>
      </c>
      <c r="J10329" t="n">
        <v>990.5</v>
      </c>
      <c r="K10329" t="n">
        <v>0.1</v>
      </c>
      <c r="L10329">
        <f>I10329*J10329*(1-K10329)</f>
        <v/>
      </c>
      <c r="M10329">
        <f>VLOOKUP(F10329,Products!A:D,4,FALSE)*I10329</f>
        <v/>
      </c>
      <c r="N10329">
        <f>L10329-M10329</f>
        <v/>
      </c>
    </row>
    <row r="10330">
      <c r="A10330" t="inlineStr">
        <is>
          <t>T1010328</t>
        </is>
      </c>
      <c r="B10330" t="inlineStr">
        <is>
          <t>2025-05-10</t>
        </is>
      </c>
      <c r="C10330" t="inlineStr">
        <is>
          <t>S048</t>
        </is>
      </c>
      <c r="D10330" t="inlineStr">
        <is>
          <t>Store_048</t>
        </is>
      </c>
      <c r="E10330" t="inlineStr">
        <is>
          <t>South</t>
        </is>
      </c>
      <c r="F10330" t="inlineStr">
        <is>
          <t>P0044</t>
        </is>
      </c>
      <c r="G10330" t="inlineStr">
        <is>
          <t>Prod_0044</t>
        </is>
      </c>
      <c r="H10330" t="inlineStr">
        <is>
          <t>Food</t>
        </is>
      </c>
      <c r="I10330" t="n">
        <v>3</v>
      </c>
      <c r="J10330" t="n">
        <v>242.52</v>
      </c>
      <c r="K10330" t="n">
        <v>0.1</v>
      </c>
      <c r="L10330">
        <f>I10330*J10330*(1-K10330)</f>
        <v/>
      </c>
      <c r="M10330">
        <f>VLOOKUP(F10330,Products!A:D,4,FALSE)*I10330</f>
        <v/>
      </c>
      <c r="N10330">
        <f>L10330-M10330</f>
        <v/>
      </c>
    </row>
    <row r="10331">
      <c r="A10331" t="inlineStr">
        <is>
          <t>T1010329</t>
        </is>
      </c>
      <c r="B10331" t="inlineStr">
        <is>
          <t>2024-04-07</t>
        </is>
      </c>
      <c r="C10331" t="inlineStr">
        <is>
          <t>S041</t>
        </is>
      </c>
      <c r="D10331" t="inlineStr">
        <is>
          <t>Store_041</t>
        </is>
      </c>
      <c r="E10331" t="inlineStr">
        <is>
          <t>East</t>
        </is>
      </c>
      <c r="F10331" t="inlineStr">
        <is>
          <t>P0164</t>
        </is>
      </c>
      <c r="G10331" t="inlineStr">
        <is>
          <t>Prod_0164</t>
        </is>
      </c>
      <c r="H10331" t="inlineStr">
        <is>
          <t>Food</t>
        </is>
      </c>
      <c r="I10331" t="n">
        <v>9</v>
      </c>
      <c r="J10331" t="n">
        <v>679.67</v>
      </c>
      <c r="K10331" t="n">
        <v>0</v>
      </c>
      <c r="L10331">
        <f>I10331*J10331*(1-K10331)</f>
        <v/>
      </c>
      <c r="M10331">
        <f>VLOOKUP(F10331,Products!A:D,4,FALSE)*I10331</f>
        <v/>
      </c>
      <c r="N10331">
        <f>L10331-M10331</f>
        <v/>
      </c>
    </row>
    <row r="10332">
      <c r="A10332" t="inlineStr">
        <is>
          <t>T1010330</t>
        </is>
      </c>
      <c r="B10332" t="inlineStr">
        <is>
          <t>2025-02-24</t>
        </is>
      </c>
      <c r="C10332" t="inlineStr">
        <is>
          <t>S048</t>
        </is>
      </c>
      <c r="D10332" t="inlineStr">
        <is>
          <t>Store_048</t>
        </is>
      </c>
      <c r="E10332" t="inlineStr">
        <is>
          <t>South</t>
        </is>
      </c>
      <c r="F10332" t="inlineStr">
        <is>
          <t>P0152</t>
        </is>
      </c>
      <c r="G10332" t="inlineStr">
        <is>
          <t>Prod_0152</t>
        </is>
      </c>
      <c r="H10332" t="inlineStr">
        <is>
          <t>Household</t>
        </is>
      </c>
      <c r="I10332" t="n">
        <v>9</v>
      </c>
      <c r="J10332" t="n">
        <v>644.52</v>
      </c>
      <c r="K10332" t="n">
        <v>0</v>
      </c>
      <c r="L10332">
        <f>I10332*J10332*(1-K10332)</f>
        <v/>
      </c>
      <c r="M10332">
        <f>VLOOKUP(F10332,Products!A:D,4,FALSE)*I10332</f>
        <v/>
      </c>
      <c r="N10332">
        <f>L10332-M10332</f>
        <v/>
      </c>
    </row>
    <row r="10333">
      <c r="A10333" t="inlineStr">
        <is>
          <t>T1010331</t>
        </is>
      </c>
      <c r="B10333" t="inlineStr">
        <is>
          <t>2025-06-26</t>
        </is>
      </c>
      <c r="C10333" t="inlineStr">
        <is>
          <t>S006</t>
        </is>
      </c>
      <c r="D10333" t="inlineStr">
        <is>
          <t>Store_006</t>
        </is>
      </c>
      <c r="E10333" t="inlineStr">
        <is>
          <t>East</t>
        </is>
      </c>
      <c r="F10333" t="inlineStr">
        <is>
          <t>P0058</t>
        </is>
      </c>
      <c r="G10333" t="inlineStr">
        <is>
          <t>Prod_0058</t>
        </is>
      </c>
      <c r="H10333" t="inlineStr">
        <is>
          <t>Stationery</t>
        </is>
      </c>
      <c r="I10333" t="n">
        <v>1</v>
      </c>
      <c r="J10333" t="n">
        <v>416.66</v>
      </c>
      <c r="K10333" t="n">
        <v>0</v>
      </c>
      <c r="L10333">
        <f>I10333*J10333*(1-K10333)</f>
        <v/>
      </c>
      <c r="M10333">
        <f>VLOOKUP(F10333,Products!A:D,4,FALSE)*I10333</f>
        <v/>
      </c>
      <c r="N10333">
        <f>L10333-M10333</f>
        <v/>
      </c>
    </row>
    <row r="10334">
      <c r="A10334" t="inlineStr">
        <is>
          <t>T1010332</t>
        </is>
      </c>
      <c r="B10334" t="inlineStr">
        <is>
          <t>2023-02-26</t>
        </is>
      </c>
      <c r="C10334" t="inlineStr">
        <is>
          <t>S002</t>
        </is>
      </c>
      <c r="D10334" t="inlineStr">
        <is>
          <t>Store_002</t>
        </is>
      </c>
      <c r="E10334" t="inlineStr">
        <is>
          <t>South</t>
        </is>
      </c>
      <c r="F10334" t="inlineStr">
        <is>
          <t>P0004</t>
        </is>
      </c>
      <c r="G10334" t="inlineStr">
        <is>
          <t>Prod_0004</t>
        </is>
      </c>
      <c r="H10334" t="inlineStr">
        <is>
          <t>Household</t>
        </is>
      </c>
      <c r="I10334" t="n">
        <v>7</v>
      </c>
      <c r="J10334" t="n">
        <v>309.69</v>
      </c>
      <c r="K10334" t="n">
        <v>0</v>
      </c>
      <c r="L10334">
        <f>I10334*J10334*(1-K10334)</f>
        <v/>
      </c>
      <c r="M10334">
        <f>VLOOKUP(F10334,Products!A:D,4,FALSE)*I10334</f>
        <v/>
      </c>
      <c r="N10334">
        <f>L10334-M10334</f>
        <v/>
      </c>
    </row>
    <row r="10335">
      <c r="A10335" t="inlineStr">
        <is>
          <t>T1010333</t>
        </is>
      </c>
      <c r="B10335" t="inlineStr">
        <is>
          <t>2023-08-02</t>
        </is>
      </c>
      <c r="C10335" t="inlineStr">
        <is>
          <t>S008</t>
        </is>
      </c>
      <c r="D10335" t="inlineStr">
        <is>
          <t>Store_008</t>
        </is>
      </c>
      <c r="E10335" t="inlineStr">
        <is>
          <t>East</t>
        </is>
      </c>
      <c r="F10335" t="inlineStr">
        <is>
          <t>P0069</t>
        </is>
      </c>
      <c r="G10335" t="inlineStr">
        <is>
          <t>Prod_0069</t>
        </is>
      </c>
      <c r="H10335" t="inlineStr">
        <is>
          <t>Household</t>
        </is>
      </c>
      <c r="I10335" t="n">
        <v>9</v>
      </c>
      <c r="J10335" t="n">
        <v>286.71</v>
      </c>
      <c r="K10335" t="n">
        <v>0.1</v>
      </c>
      <c r="L10335">
        <f>I10335*J10335*(1-K10335)</f>
        <v/>
      </c>
      <c r="M10335">
        <f>VLOOKUP(F10335,Products!A:D,4,FALSE)*I10335</f>
        <v/>
      </c>
      <c r="N10335">
        <f>L10335-M10335</f>
        <v/>
      </c>
    </row>
    <row r="10336">
      <c r="A10336" t="inlineStr">
        <is>
          <t>T1010334</t>
        </is>
      </c>
      <c r="B10336" t="inlineStr">
        <is>
          <t>2023-01-22</t>
        </is>
      </c>
      <c r="C10336" t="inlineStr">
        <is>
          <t>S040</t>
        </is>
      </c>
      <c r="D10336" t="inlineStr">
        <is>
          <t>Store_040</t>
        </is>
      </c>
      <c r="E10336" t="inlineStr">
        <is>
          <t>Central</t>
        </is>
      </c>
      <c r="F10336" t="inlineStr">
        <is>
          <t>P0076</t>
        </is>
      </c>
      <c r="G10336" t="inlineStr">
        <is>
          <t>Prod_0076</t>
        </is>
      </c>
      <c r="H10336" t="inlineStr">
        <is>
          <t>Clothing</t>
        </is>
      </c>
      <c r="I10336" t="n">
        <v>5</v>
      </c>
      <c r="J10336" t="n">
        <v>352.24</v>
      </c>
      <c r="K10336" t="n">
        <v>0</v>
      </c>
      <c r="L10336">
        <f>I10336*J10336*(1-K10336)</f>
        <v/>
      </c>
      <c r="M10336">
        <f>VLOOKUP(F10336,Products!A:D,4,FALSE)*I10336</f>
        <v/>
      </c>
      <c r="N10336">
        <f>L10336-M10336</f>
        <v/>
      </c>
    </row>
    <row r="10337">
      <c r="A10337" t="inlineStr">
        <is>
          <t>T1010335</t>
        </is>
      </c>
      <c r="B10337" t="inlineStr">
        <is>
          <t>2023-05-04</t>
        </is>
      </c>
      <c r="C10337" t="inlineStr">
        <is>
          <t>S028</t>
        </is>
      </c>
      <c r="D10337" t="inlineStr">
        <is>
          <t>Store_028</t>
        </is>
      </c>
      <c r="E10337" t="inlineStr">
        <is>
          <t>North</t>
        </is>
      </c>
      <c r="F10337" t="inlineStr">
        <is>
          <t>P0058</t>
        </is>
      </c>
      <c r="G10337" t="inlineStr">
        <is>
          <t>Prod_0058</t>
        </is>
      </c>
      <c r="H10337" t="inlineStr">
        <is>
          <t>Stationery</t>
        </is>
      </c>
      <c r="I10337" t="n">
        <v>4</v>
      </c>
      <c r="J10337" t="n">
        <v>588.02</v>
      </c>
      <c r="K10337" t="n">
        <v>0</v>
      </c>
      <c r="L10337">
        <f>I10337*J10337*(1-K10337)</f>
        <v/>
      </c>
      <c r="M10337">
        <f>VLOOKUP(F10337,Products!A:D,4,FALSE)*I10337</f>
        <v/>
      </c>
      <c r="N10337">
        <f>L10337-M10337</f>
        <v/>
      </c>
    </row>
    <row r="10338">
      <c r="A10338" t="inlineStr">
        <is>
          <t>T1010336</t>
        </is>
      </c>
      <c r="B10338" t="inlineStr">
        <is>
          <t>2023-12-02</t>
        </is>
      </c>
      <c r="C10338" t="inlineStr">
        <is>
          <t>S001</t>
        </is>
      </c>
      <c r="D10338" t="inlineStr">
        <is>
          <t>Store_001</t>
        </is>
      </c>
      <c r="E10338" t="inlineStr">
        <is>
          <t>West</t>
        </is>
      </c>
      <c r="F10338" t="inlineStr">
        <is>
          <t>P0177</t>
        </is>
      </c>
      <c r="G10338" t="inlineStr">
        <is>
          <t>Prod_0177</t>
        </is>
      </c>
      <c r="H10338" t="inlineStr">
        <is>
          <t>Household</t>
        </is>
      </c>
      <c r="I10338" t="n">
        <v>9</v>
      </c>
      <c r="J10338" t="n">
        <v>173.48</v>
      </c>
      <c r="K10338" t="n">
        <v>0.1</v>
      </c>
      <c r="L10338">
        <f>I10338*J10338*(1-K10338)</f>
        <v/>
      </c>
      <c r="M10338">
        <f>VLOOKUP(F10338,Products!A:D,4,FALSE)*I10338</f>
        <v/>
      </c>
      <c r="N10338">
        <f>L10338-M10338</f>
        <v/>
      </c>
    </row>
    <row r="10339">
      <c r="A10339" t="inlineStr">
        <is>
          <t>T1010337</t>
        </is>
      </c>
      <c r="B10339" t="inlineStr">
        <is>
          <t>2024-06-02</t>
        </is>
      </c>
      <c r="C10339" t="inlineStr">
        <is>
          <t>S028</t>
        </is>
      </c>
      <c r="D10339" t="inlineStr">
        <is>
          <t>Store_028</t>
        </is>
      </c>
      <c r="E10339" t="inlineStr">
        <is>
          <t>North</t>
        </is>
      </c>
      <c r="F10339" t="inlineStr">
        <is>
          <t>P0077</t>
        </is>
      </c>
      <c r="G10339" t="inlineStr">
        <is>
          <t>Prod_0077</t>
        </is>
      </c>
      <c r="H10339" t="inlineStr">
        <is>
          <t>Beverages</t>
        </is>
      </c>
      <c r="I10339" t="n">
        <v>2</v>
      </c>
      <c r="J10339" t="n">
        <v>38.24</v>
      </c>
      <c r="K10339" t="n">
        <v>0.05</v>
      </c>
      <c r="L10339">
        <f>I10339*J10339*(1-K10339)</f>
        <v/>
      </c>
      <c r="M10339">
        <f>VLOOKUP(F10339,Products!A:D,4,FALSE)*I10339</f>
        <v/>
      </c>
      <c r="N10339">
        <f>L10339-M10339</f>
        <v/>
      </c>
    </row>
    <row r="10340">
      <c r="A10340" t="inlineStr">
        <is>
          <t>T1010338</t>
        </is>
      </c>
      <c r="B10340" t="inlineStr">
        <is>
          <t>2025-06-27</t>
        </is>
      </c>
      <c r="C10340" t="inlineStr">
        <is>
          <t>S029</t>
        </is>
      </c>
      <c r="D10340" t="inlineStr">
        <is>
          <t>Store_029</t>
        </is>
      </c>
      <c r="E10340" t="inlineStr">
        <is>
          <t>South</t>
        </is>
      </c>
      <c r="F10340" t="inlineStr">
        <is>
          <t>P0076</t>
        </is>
      </c>
      <c r="G10340" t="inlineStr">
        <is>
          <t>Prod_0076</t>
        </is>
      </c>
      <c r="H10340" t="inlineStr">
        <is>
          <t>Clothing</t>
        </is>
      </c>
      <c r="I10340" t="n">
        <v>7</v>
      </c>
      <c r="J10340" t="n">
        <v>381.1</v>
      </c>
      <c r="K10340" t="n">
        <v>0.15</v>
      </c>
      <c r="L10340">
        <f>I10340*J10340*(1-K10340)</f>
        <v/>
      </c>
      <c r="M10340">
        <f>VLOOKUP(F10340,Products!A:D,4,FALSE)*I10340</f>
        <v/>
      </c>
      <c r="N10340">
        <f>L10340-M10340</f>
        <v/>
      </c>
    </row>
    <row r="10341">
      <c r="A10341" t="inlineStr">
        <is>
          <t>T1010339</t>
        </is>
      </c>
      <c r="B10341" t="inlineStr">
        <is>
          <t>2024-10-11</t>
        </is>
      </c>
      <c r="C10341" t="inlineStr">
        <is>
          <t>S037</t>
        </is>
      </c>
      <c r="D10341" t="inlineStr">
        <is>
          <t>Store_037</t>
        </is>
      </c>
      <c r="E10341" t="inlineStr">
        <is>
          <t>East</t>
        </is>
      </c>
      <c r="F10341" t="inlineStr">
        <is>
          <t>P0096</t>
        </is>
      </c>
      <c r="G10341" t="inlineStr">
        <is>
          <t>Prod_0096</t>
        </is>
      </c>
      <c r="H10341" t="inlineStr">
        <is>
          <t>Beverages</t>
        </is>
      </c>
      <c r="I10341" t="n">
        <v>1</v>
      </c>
      <c r="J10341" t="n">
        <v>400.15</v>
      </c>
      <c r="K10341" t="n">
        <v>0</v>
      </c>
      <c r="L10341">
        <f>I10341*J10341*(1-K10341)</f>
        <v/>
      </c>
      <c r="M10341">
        <f>VLOOKUP(F10341,Products!A:D,4,FALSE)*I10341</f>
        <v/>
      </c>
      <c r="N10341">
        <f>L10341-M10341</f>
        <v/>
      </c>
    </row>
    <row r="10342">
      <c r="A10342" t="inlineStr">
        <is>
          <t>T1010340</t>
        </is>
      </c>
      <c r="B10342" t="inlineStr">
        <is>
          <t>2025-08-16</t>
        </is>
      </c>
      <c r="C10342" t="inlineStr">
        <is>
          <t>S047</t>
        </is>
      </c>
      <c r="D10342" t="inlineStr">
        <is>
          <t>Store_047</t>
        </is>
      </c>
      <c r="E10342" t="inlineStr">
        <is>
          <t>North</t>
        </is>
      </c>
      <c r="F10342" t="inlineStr">
        <is>
          <t>P0115</t>
        </is>
      </c>
      <c r="G10342" t="inlineStr">
        <is>
          <t>Prod_0115</t>
        </is>
      </c>
      <c r="H10342" t="inlineStr">
        <is>
          <t>Clothing</t>
        </is>
      </c>
      <c r="I10342" t="n">
        <v>7</v>
      </c>
      <c r="J10342" t="n">
        <v>845.23</v>
      </c>
      <c r="K10342" t="n">
        <v>0.1</v>
      </c>
      <c r="L10342">
        <f>I10342*J10342*(1-K10342)</f>
        <v/>
      </c>
      <c r="M10342">
        <f>VLOOKUP(F10342,Products!A:D,4,FALSE)*I10342</f>
        <v/>
      </c>
      <c r="N10342">
        <f>L10342-M10342</f>
        <v/>
      </c>
    </row>
    <row r="10343">
      <c r="A10343" t="inlineStr">
        <is>
          <t>T1010341</t>
        </is>
      </c>
      <c r="B10343" t="inlineStr">
        <is>
          <t>2023-02-18</t>
        </is>
      </c>
      <c r="C10343" t="inlineStr">
        <is>
          <t>S047</t>
        </is>
      </c>
      <c r="D10343" t="inlineStr">
        <is>
          <t>Store_047</t>
        </is>
      </c>
      <c r="E10343" t="inlineStr">
        <is>
          <t>North</t>
        </is>
      </c>
      <c r="F10343" t="inlineStr">
        <is>
          <t>P0114</t>
        </is>
      </c>
      <c r="G10343" t="inlineStr">
        <is>
          <t>Prod_0114</t>
        </is>
      </c>
      <c r="H10343" t="inlineStr">
        <is>
          <t>Beverages</t>
        </is>
      </c>
      <c r="I10343" t="n">
        <v>6</v>
      </c>
      <c r="J10343" t="n">
        <v>832.92</v>
      </c>
      <c r="K10343" t="n">
        <v>0.05</v>
      </c>
      <c r="L10343">
        <f>I10343*J10343*(1-K10343)</f>
        <v/>
      </c>
      <c r="M10343">
        <f>VLOOKUP(F10343,Products!A:D,4,FALSE)*I10343</f>
        <v/>
      </c>
      <c r="N10343">
        <f>L10343-M10343</f>
        <v/>
      </c>
    </row>
    <row r="10344">
      <c r="A10344" t="inlineStr">
        <is>
          <t>T1010342</t>
        </is>
      </c>
      <c r="B10344" t="inlineStr">
        <is>
          <t>2024-03-27</t>
        </is>
      </c>
      <c r="C10344" t="inlineStr">
        <is>
          <t>S010</t>
        </is>
      </c>
      <c r="D10344" t="inlineStr">
        <is>
          <t>Store_010</t>
        </is>
      </c>
      <c r="E10344" t="inlineStr">
        <is>
          <t>North</t>
        </is>
      </c>
      <c r="F10344" t="inlineStr">
        <is>
          <t>P0043</t>
        </is>
      </c>
      <c r="G10344" t="inlineStr">
        <is>
          <t>Prod_0043</t>
        </is>
      </c>
      <c r="H10344" t="inlineStr">
        <is>
          <t>Food</t>
        </is>
      </c>
      <c r="I10344" t="n">
        <v>9</v>
      </c>
      <c r="J10344" t="n">
        <v>182.06</v>
      </c>
      <c r="K10344" t="n">
        <v>0.1</v>
      </c>
      <c r="L10344">
        <f>I10344*J10344*(1-K10344)</f>
        <v/>
      </c>
      <c r="M10344">
        <f>VLOOKUP(F10344,Products!A:D,4,FALSE)*I10344</f>
        <v/>
      </c>
      <c r="N10344">
        <f>L10344-M10344</f>
        <v/>
      </c>
    </row>
    <row r="10345">
      <c r="A10345" t="inlineStr">
        <is>
          <t>T1010343</t>
        </is>
      </c>
      <c r="B10345" t="inlineStr">
        <is>
          <t>2023-10-31</t>
        </is>
      </c>
      <c r="C10345" t="inlineStr">
        <is>
          <t>S021</t>
        </is>
      </c>
      <c r="D10345" t="inlineStr">
        <is>
          <t>Store_021</t>
        </is>
      </c>
      <c r="E10345" t="inlineStr">
        <is>
          <t>North</t>
        </is>
      </c>
      <c r="F10345" t="inlineStr">
        <is>
          <t>P0100</t>
        </is>
      </c>
      <c r="G10345" t="inlineStr">
        <is>
          <t>Prod_0100</t>
        </is>
      </c>
      <c r="H10345" t="inlineStr">
        <is>
          <t>Household</t>
        </is>
      </c>
      <c r="I10345" t="n">
        <v>7</v>
      </c>
      <c r="J10345" t="n">
        <v>485.79</v>
      </c>
      <c r="K10345" t="n">
        <v>0</v>
      </c>
      <c r="L10345">
        <f>I10345*J10345*(1-K10345)</f>
        <v/>
      </c>
      <c r="M10345">
        <f>VLOOKUP(F10345,Products!A:D,4,FALSE)*I10345</f>
        <v/>
      </c>
      <c r="N10345">
        <f>L10345-M10345</f>
        <v/>
      </c>
    </row>
    <row r="10346">
      <c r="A10346" t="inlineStr">
        <is>
          <t>T1010344</t>
        </is>
      </c>
      <c r="B10346" t="inlineStr">
        <is>
          <t>2025-01-24</t>
        </is>
      </c>
      <c r="C10346" t="inlineStr">
        <is>
          <t>S002</t>
        </is>
      </c>
      <c r="D10346" t="inlineStr">
        <is>
          <t>Store_002</t>
        </is>
      </c>
      <c r="E10346" t="inlineStr">
        <is>
          <t>South</t>
        </is>
      </c>
      <c r="F10346" t="inlineStr">
        <is>
          <t>P0129</t>
        </is>
      </c>
      <c r="G10346" t="inlineStr">
        <is>
          <t>Prod_0129</t>
        </is>
      </c>
      <c r="H10346" t="inlineStr">
        <is>
          <t>Stationery</t>
        </is>
      </c>
      <c r="I10346" t="n">
        <v>7</v>
      </c>
      <c r="J10346" t="n">
        <v>801.98</v>
      </c>
      <c r="K10346" t="n">
        <v>0</v>
      </c>
      <c r="L10346">
        <f>I10346*J10346*(1-K10346)</f>
        <v/>
      </c>
      <c r="M10346">
        <f>VLOOKUP(F10346,Products!A:D,4,FALSE)*I10346</f>
        <v/>
      </c>
      <c r="N10346">
        <f>L10346-M10346</f>
        <v/>
      </c>
    </row>
    <row r="10347">
      <c r="A10347" t="inlineStr">
        <is>
          <t>T1010345</t>
        </is>
      </c>
      <c r="B10347" t="inlineStr">
        <is>
          <t>2023-03-09</t>
        </is>
      </c>
      <c r="C10347" t="inlineStr">
        <is>
          <t>S005</t>
        </is>
      </c>
      <c r="D10347" t="inlineStr">
        <is>
          <t>Store_005</t>
        </is>
      </c>
      <c r="E10347" t="inlineStr">
        <is>
          <t>Central</t>
        </is>
      </c>
      <c r="F10347" t="inlineStr">
        <is>
          <t>P0009</t>
        </is>
      </c>
      <c r="G10347" t="inlineStr">
        <is>
          <t>Prod_0009</t>
        </is>
      </c>
      <c r="H10347" t="inlineStr">
        <is>
          <t>Toys</t>
        </is>
      </c>
      <c r="I10347" t="n">
        <v>9</v>
      </c>
      <c r="J10347" t="n">
        <v>765.8200000000001</v>
      </c>
      <c r="K10347" t="n">
        <v>0</v>
      </c>
      <c r="L10347">
        <f>I10347*J10347*(1-K10347)</f>
        <v/>
      </c>
      <c r="M10347">
        <f>VLOOKUP(F10347,Products!A:D,4,FALSE)*I10347</f>
        <v/>
      </c>
      <c r="N10347">
        <f>L10347-M10347</f>
        <v/>
      </c>
    </row>
    <row r="10348">
      <c r="A10348" t="inlineStr">
        <is>
          <t>T1010346</t>
        </is>
      </c>
      <c r="B10348" t="inlineStr">
        <is>
          <t>2024-04-11</t>
        </is>
      </c>
      <c r="C10348" t="inlineStr">
        <is>
          <t>S025</t>
        </is>
      </c>
      <c r="D10348" t="inlineStr">
        <is>
          <t>Store_025</t>
        </is>
      </c>
      <c r="E10348" t="inlineStr">
        <is>
          <t>Central</t>
        </is>
      </c>
      <c r="F10348" t="inlineStr">
        <is>
          <t>P0124</t>
        </is>
      </c>
      <c r="G10348" t="inlineStr">
        <is>
          <t>Prod_0124</t>
        </is>
      </c>
      <c r="H10348" t="inlineStr">
        <is>
          <t>Beverages</t>
        </is>
      </c>
      <c r="I10348" t="n">
        <v>3</v>
      </c>
      <c r="J10348" t="n">
        <v>729.8200000000001</v>
      </c>
      <c r="K10348" t="n">
        <v>0</v>
      </c>
      <c r="L10348">
        <f>I10348*J10348*(1-K10348)</f>
        <v/>
      </c>
      <c r="M10348">
        <f>VLOOKUP(F10348,Products!A:D,4,FALSE)*I10348</f>
        <v/>
      </c>
      <c r="N10348">
        <f>L10348-M10348</f>
        <v/>
      </c>
    </row>
    <row r="10349">
      <c r="A10349" t="inlineStr">
        <is>
          <t>T1010347</t>
        </is>
      </c>
      <c r="B10349" t="inlineStr">
        <is>
          <t>2023-02-28</t>
        </is>
      </c>
      <c r="C10349" t="inlineStr">
        <is>
          <t>S023</t>
        </is>
      </c>
      <c r="D10349" t="inlineStr">
        <is>
          <t>Store_023</t>
        </is>
      </c>
      <c r="E10349" t="inlineStr">
        <is>
          <t>South</t>
        </is>
      </c>
      <c r="F10349" t="inlineStr">
        <is>
          <t>P0099</t>
        </is>
      </c>
      <c r="G10349" t="inlineStr">
        <is>
          <t>Prod_0099</t>
        </is>
      </c>
      <c r="H10349" t="inlineStr">
        <is>
          <t>Beverages</t>
        </is>
      </c>
      <c r="I10349" t="n">
        <v>3</v>
      </c>
      <c r="J10349" t="n">
        <v>107.53</v>
      </c>
      <c r="K10349" t="n">
        <v>0.1</v>
      </c>
      <c r="L10349">
        <f>I10349*J10349*(1-K10349)</f>
        <v/>
      </c>
      <c r="M10349">
        <f>VLOOKUP(F10349,Products!A:D,4,FALSE)*I10349</f>
        <v/>
      </c>
      <c r="N10349">
        <f>L10349-M10349</f>
        <v/>
      </c>
    </row>
    <row r="10350">
      <c r="A10350" t="inlineStr">
        <is>
          <t>T1010348</t>
        </is>
      </c>
      <c r="B10350" t="inlineStr">
        <is>
          <t>2024-10-20</t>
        </is>
      </c>
      <c r="C10350" t="inlineStr">
        <is>
          <t>S039</t>
        </is>
      </c>
      <c r="D10350" t="inlineStr">
        <is>
          <t>Store_039</t>
        </is>
      </c>
      <c r="E10350" t="inlineStr">
        <is>
          <t>North</t>
        </is>
      </c>
      <c r="F10350" t="inlineStr">
        <is>
          <t>P0149</t>
        </is>
      </c>
      <c r="G10350" t="inlineStr">
        <is>
          <t>Prod_0149</t>
        </is>
      </c>
      <c r="H10350" t="inlineStr">
        <is>
          <t>Toys</t>
        </is>
      </c>
      <c r="I10350" t="n">
        <v>5</v>
      </c>
      <c r="J10350" t="n">
        <v>52.78</v>
      </c>
      <c r="K10350" t="n">
        <v>0</v>
      </c>
      <c r="L10350">
        <f>I10350*J10350*(1-K10350)</f>
        <v/>
      </c>
      <c r="M10350">
        <f>VLOOKUP(F10350,Products!A:D,4,FALSE)*I10350</f>
        <v/>
      </c>
      <c r="N10350">
        <f>L10350-M10350</f>
        <v/>
      </c>
    </row>
    <row r="10351">
      <c r="A10351" t="inlineStr">
        <is>
          <t>T1010349</t>
        </is>
      </c>
      <c r="B10351" t="inlineStr">
        <is>
          <t>2024-08-23</t>
        </is>
      </c>
      <c r="C10351" t="inlineStr">
        <is>
          <t>S034</t>
        </is>
      </c>
      <c r="D10351" t="inlineStr">
        <is>
          <t>Store_034</t>
        </is>
      </c>
      <c r="E10351" t="inlineStr">
        <is>
          <t>Central</t>
        </is>
      </c>
      <c r="F10351" t="inlineStr">
        <is>
          <t>P0012</t>
        </is>
      </c>
      <c r="G10351" t="inlineStr">
        <is>
          <t>Prod_0012</t>
        </is>
      </c>
      <c r="H10351" t="inlineStr">
        <is>
          <t>Food</t>
        </is>
      </c>
      <c r="I10351" t="n">
        <v>2</v>
      </c>
      <c r="J10351" t="n">
        <v>841.51</v>
      </c>
      <c r="K10351" t="n">
        <v>0</v>
      </c>
      <c r="L10351">
        <f>I10351*J10351*(1-K10351)</f>
        <v/>
      </c>
      <c r="M10351">
        <f>VLOOKUP(F10351,Products!A:D,4,FALSE)*I10351</f>
        <v/>
      </c>
      <c r="N10351">
        <f>L10351-M10351</f>
        <v/>
      </c>
    </row>
    <row r="10352">
      <c r="A10352" t="inlineStr">
        <is>
          <t>T1010350</t>
        </is>
      </c>
      <c r="B10352" t="inlineStr">
        <is>
          <t>2023-09-26</t>
        </is>
      </c>
      <c r="C10352" t="inlineStr">
        <is>
          <t>S038</t>
        </is>
      </c>
      <c r="D10352" t="inlineStr">
        <is>
          <t>Store_038</t>
        </is>
      </c>
      <c r="E10352" t="inlineStr">
        <is>
          <t>East</t>
        </is>
      </c>
      <c r="F10352" t="inlineStr">
        <is>
          <t>P0172</t>
        </is>
      </c>
      <c r="G10352" t="inlineStr">
        <is>
          <t>Prod_0172</t>
        </is>
      </c>
      <c r="H10352" t="inlineStr">
        <is>
          <t>Beverages</t>
        </is>
      </c>
      <c r="I10352" t="n">
        <v>2</v>
      </c>
      <c r="J10352" t="n">
        <v>885.58</v>
      </c>
      <c r="K10352" t="n">
        <v>0</v>
      </c>
      <c r="L10352">
        <f>I10352*J10352*(1-K10352)</f>
        <v/>
      </c>
      <c r="M10352">
        <f>VLOOKUP(F10352,Products!A:D,4,FALSE)*I10352</f>
        <v/>
      </c>
      <c r="N10352">
        <f>L10352-M10352</f>
        <v/>
      </c>
    </row>
    <row r="10353">
      <c r="A10353" t="inlineStr">
        <is>
          <t>T1010351</t>
        </is>
      </c>
      <c r="B10353" t="inlineStr">
        <is>
          <t>2023-12-12</t>
        </is>
      </c>
      <c r="C10353" t="inlineStr">
        <is>
          <t>S035</t>
        </is>
      </c>
      <c r="D10353" t="inlineStr">
        <is>
          <t>Store_035</t>
        </is>
      </c>
      <c r="E10353" t="inlineStr">
        <is>
          <t>Central</t>
        </is>
      </c>
      <c r="F10353" t="inlineStr">
        <is>
          <t>P0170</t>
        </is>
      </c>
      <c r="G10353" t="inlineStr">
        <is>
          <t>Prod_0170</t>
        </is>
      </c>
      <c r="H10353" t="inlineStr">
        <is>
          <t>Household</t>
        </is>
      </c>
      <c r="I10353" t="n">
        <v>8</v>
      </c>
      <c r="J10353" t="n">
        <v>552.51</v>
      </c>
      <c r="K10353" t="n">
        <v>0</v>
      </c>
      <c r="L10353">
        <f>I10353*J10353*(1-K10353)</f>
        <v/>
      </c>
      <c r="M10353">
        <f>VLOOKUP(F10353,Products!A:D,4,FALSE)*I10353</f>
        <v/>
      </c>
      <c r="N10353">
        <f>L10353-M10353</f>
        <v/>
      </c>
    </row>
    <row r="10354">
      <c r="A10354" t="inlineStr">
        <is>
          <t>T1010352</t>
        </is>
      </c>
      <c r="B10354" t="inlineStr">
        <is>
          <t>2024-01-20</t>
        </is>
      </c>
      <c r="C10354" t="inlineStr">
        <is>
          <t>S004</t>
        </is>
      </c>
      <c r="D10354" t="inlineStr">
        <is>
          <t>Store_004</t>
        </is>
      </c>
      <c r="E10354" t="inlineStr">
        <is>
          <t>Central</t>
        </is>
      </c>
      <c r="F10354" t="inlineStr">
        <is>
          <t>P0075</t>
        </is>
      </c>
      <c r="G10354" t="inlineStr">
        <is>
          <t>Prod_0075</t>
        </is>
      </c>
      <c r="H10354" t="inlineStr">
        <is>
          <t>Beverages</t>
        </is>
      </c>
      <c r="I10354" t="n">
        <v>3</v>
      </c>
      <c r="J10354" t="n">
        <v>780.4299999999999</v>
      </c>
      <c r="K10354" t="n">
        <v>0.15</v>
      </c>
      <c r="L10354">
        <f>I10354*J10354*(1-K10354)</f>
        <v/>
      </c>
      <c r="M10354">
        <f>VLOOKUP(F10354,Products!A:D,4,FALSE)*I10354</f>
        <v/>
      </c>
      <c r="N10354">
        <f>L10354-M10354</f>
        <v/>
      </c>
    </row>
    <row r="10355">
      <c r="A10355" t="inlineStr">
        <is>
          <t>T1010353</t>
        </is>
      </c>
      <c r="B10355" t="inlineStr">
        <is>
          <t>2024-07-10</t>
        </is>
      </c>
      <c r="C10355" t="inlineStr">
        <is>
          <t>S005</t>
        </is>
      </c>
      <c r="D10355" t="inlineStr">
        <is>
          <t>Store_005</t>
        </is>
      </c>
      <c r="E10355" t="inlineStr">
        <is>
          <t>Central</t>
        </is>
      </c>
      <c r="F10355" t="inlineStr">
        <is>
          <t>P0200</t>
        </is>
      </c>
      <c r="G10355" t="inlineStr">
        <is>
          <t>Prod_0200</t>
        </is>
      </c>
      <c r="H10355" t="inlineStr">
        <is>
          <t>Electronics</t>
        </is>
      </c>
      <c r="I10355" t="n">
        <v>7</v>
      </c>
      <c r="J10355" t="n">
        <v>376.34</v>
      </c>
      <c r="K10355" t="n">
        <v>0</v>
      </c>
      <c r="L10355">
        <f>I10355*J10355*(1-K10355)</f>
        <v/>
      </c>
      <c r="M10355">
        <f>VLOOKUP(F10355,Products!A:D,4,FALSE)*I10355</f>
        <v/>
      </c>
      <c r="N10355">
        <f>L10355-M10355</f>
        <v/>
      </c>
    </row>
    <row r="10356">
      <c r="A10356" t="inlineStr">
        <is>
          <t>T1010354</t>
        </is>
      </c>
      <c r="B10356" t="inlineStr">
        <is>
          <t>2024-12-11</t>
        </is>
      </c>
      <c r="C10356" t="inlineStr">
        <is>
          <t>S001</t>
        </is>
      </c>
      <c r="D10356" t="inlineStr">
        <is>
          <t>Store_001</t>
        </is>
      </c>
      <c r="E10356" t="inlineStr">
        <is>
          <t>West</t>
        </is>
      </c>
      <c r="F10356" t="inlineStr">
        <is>
          <t>P0163</t>
        </is>
      </c>
      <c r="G10356" t="inlineStr">
        <is>
          <t>Prod_0163</t>
        </is>
      </c>
      <c r="H10356" t="inlineStr">
        <is>
          <t>Food</t>
        </is>
      </c>
      <c r="I10356" t="n">
        <v>9</v>
      </c>
      <c r="J10356" t="n">
        <v>791.59</v>
      </c>
      <c r="K10356" t="n">
        <v>0</v>
      </c>
      <c r="L10356">
        <f>I10356*J10356*(1-K10356)</f>
        <v/>
      </c>
      <c r="M10356">
        <f>VLOOKUP(F10356,Products!A:D,4,FALSE)*I10356</f>
        <v/>
      </c>
      <c r="N10356">
        <f>L10356-M10356</f>
        <v/>
      </c>
    </row>
    <row r="10357">
      <c r="A10357" t="inlineStr">
        <is>
          <t>T1010355</t>
        </is>
      </c>
      <c r="B10357" t="inlineStr">
        <is>
          <t>2023-05-08</t>
        </is>
      </c>
      <c r="C10357" t="inlineStr">
        <is>
          <t>S005</t>
        </is>
      </c>
      <c r="D10357" t="inlineStr">
        <is>
          <t>Store_005</t>
        </is>
      </c>
      <c r="E10357" t="inlineStr">
        <is>
          <t>Central</t>
        </is>
      </c>
      <c r="F10357" t="inlineStr">
        <is>
          <t>P0108</t>
        </is>
      </c>
      <c r="G10357" t="inlineStr">
        <is>
          <t>Prod_0108</t>
        </is>
      </c>
      <c r="H10357" t="inlineStr">
        <is>
          <t>Stationery</t>
        </is>
      </c>
      <c r="I10357" t="n">
        <v>9</v>
      </c>
      <c r="J10357" t="n">
        <v>682.05</v>
      </c>
      <c r="K10357" t="n">
        <v>0.1</v>
      </c>
      <c r="L10357">
        <f>I10357*J10357*(1-K10357)</f>
        <v/>
      </c>
      <c r="M10357">
        <f>VLOOKUP(F10357,Products!A:D,4,FALSE)*I10357</f>
        <v/>
      </c>
      <c r="N10357">
        <f>L10357-M10357</f>
        <v/>
      </c>
    </row>
    <row r="10358">
      <c r="A10358" t="inlineStr">
        <is>
          <t>T1010356</t>
        </is>
      </c>
      <c r="B10358" t="inlineStr">
        <is>
          <t>2023-09-05</t>
        </is>
      </c>
      <c r="C10358" t="inlineStr">
        <is>
          <t>S023</t>
        </is>
      </c>
      <c r="D10358" t="inlineStr">
        <is>
          <t>Store_023</t>
        </is>
      </c>
      <c r="E10358" t="inlineStr">
        <is>
          <t>South</t>
        </is>
      </c>
      <c r="F10358" t="inlineStr">
        <is>
          <t>P0184</t>
        </is>
      </c>
      <c r="G10358" t="inlineStr">
        <is>
          <t>Prod_0184</t>
        </is>
      </c>
      <c r="H10358" t="inlineStr">
        <is>
          <t>Beverages</t>
        </is>
      </c>
      <c r="I10358" t="n">
        <v>5</v>
      </c>
      <c r="J10358" t="n">
        <v>431.89</v>
      </c>
      <c r="K10358" t="n">
        <v>0.1</v>
      </c>
      <c r="L10358">
        <f>I10358*J10358*(1-K10358)</f>
        <v/>
      </c>
      <c r="M10358">
        <f>VLOOKUP(F10358,Products!A:D,4,FALSE)*I10358</f>
        <v/>
      </c>
      <c r="N10358">
        <f>L10358-M10358</f>
        <v/>
      </c>
    </row>
    <row r="10359">
      <c r="A10359" t="inlineStr">
        <is>
          <t>T1010357</t>
        </is>
      </c>
      <c r="B10359" t="inlineStr">
        <is>
          <t>2024-08-13</t>
        </is>
      </c>
      <c r="C10359" t="inlineStr">
        <is>
          <t>S020</t>
        </is>
      </c>
      <c r="D10359" t="inlineStr">
        <is>
          <t>Store_020</t>
        </is>
      </c>
      <c r="E10359" t="inlineStr">
        <is>
          <t>West</t>
        </is>
      </c>
      <c r="F10359" t="inlineStr">
        <is>
          <t>P0052</t>
        </is>
      </c>
      <c r="G10359" t="inlineStr">
        <is>
          <t>Prod_0052</t>
        </is>
      </c>
      <c r="H10359" t="inlineStr">
        <is>
          <t>Clothing</t>
        </is>
      </c>
      <c r="I10359" t="n">
        <v>7</v>
      </c>
      <c r="J10359" t="n">
        <v>44.42</v>
      </c>
      <c r="K10359" t="n">
        <v>0</v>
      </c>
      <c r="L10359">
        <f>I10359*J10359*(1-K10359)</f>
        <v/>
      </c>
      <c r="M10359">
        <f>VLOOKUP(F10359,Products!A:D,4,FALSE)*I10359</f>
        <v/>
      </c>
      <c r="N10359">
        <f>L10359-M10359</f>
        <v/>
      </c>
    </row>
    <row r="10360">
      <c r="A10360" t="inlineStr">
        <is>
          <t>T1010358</t>
        </is>
      </c>
      <c r="B10360" t="inlineStr">
        <is>
          <t>2024-10-17</t>
        </is>
      </c>
      <c r="C10360" t="inlineStr">
        <is>
          <t>S003</t>
        </is>
      </c>
      <c r="D10360" t="inlineStr">
        <is>
          <t>Store_003</t>
        </is>
      </c>
      <c r="E10360" t="inlineStr">
        <is>
          <t>North</t>
        </is>
      </c>
      <c r="F10360" t="inlineStr">
        <is>
          <t>P0004</t>
        </is>
      </c>
      <c r="G10360" t="inlineStr">
        <is>
          <t>Prod_0004</t>
        </is>
      </c>
      <c r="H10360" t="inlineStr">
        <is>
          <t>Household</t>
        </is>
      </c>
      <c r="I10360" t="n">
        <v>1</v>
      </c>
      <c r="J10360" t="n">
        <v>353.17</v>
      </c>
      <c r="K10360" t="n">
        <v>0</v>
      </c>
      <c r="L10360">
        <f>I10360*J10360*(1-K10360)</f>
        <v/>
      </c>
      <c r="M10360">
        <f>VLOOKUP(F10360,Products!A:D,4,FALSE)*I10360</f>
        <v/>
      </c>
      <c r="N10360">
        <f>L10360-M10360</f>
        <v/>
      </c>
    </row>
    <row r="10361">
      <c r="A10361" t="inlineStr">
        <is>
          <t>T1010359</t>
        </is>
      </c>
      <c r="B10361" t="inlineStr">
        <is>
          <t>2023-09-21</t>
        </is>
      </c>
      <c r="C10361" t="inlineStr">
        <is>
          <t>S003</t>
        </is>
      </c>
      <c r="D10361" t="inlineStr">
        <is>
          <t>Store_003</t>
        </is>
      </c>
      <c r="E10361" t="inlineStr">
        <is>
          <t>North</t>
        </is>
      </c>
      <c r="F10361" t="inlineStr">
        <is>
          <t>P0064</t>
        </is>
      </c>
      <c r="G10361" t="inlineStr">
        <is>
          <t>Prod_0064</t>
        </is>
      </c>
      <c r="H10361" t="inlineStr">
        <is>
          <t>Beverages</t>
        </is>
      </c>
      <c r="I10361" t="n">
        <v>1</v>
      </c>
      <c r="J10361" t="n">
        <v>919.8099999999999</v>
      </c>
      <c r="K10361" t="n">
        <v>0.2</v>
      </c>
      <c r="L10361">
        <f>I10361*J10361*(1-K10361)</f>
        <v/>
      </c>
      <c r="M10361">
        <f>VLOOKUP(F10361,Products!A:D,4,FALSE)*I10361</f>
        <v/>
      </c>
      <c r="N10361">
        <f>L10361-M10361</f>
        <v/>
      </c>
    </row>
    <row r="10362">
      <c r="A10362" t="inlineStr">
        <is>
          <t>T1010360</t>
        </is>
      </c>
      <c r="B10362" t="inlineStr">
        <is>
          <t>2023-10-17</t>
        </is>
      </c>
      <c r="C10362" t="inlineStr">
        <is>
          <t>S024</t>
        </is>
      </c>
      <c r="D10362" t="inlineStr">
        <is>
          <t>Store_024</t>
        </is>
      </c>
      <c r="E10362" t="inlineStr">
        <is>
          <t>South</t>
        </is>
      </c>
      <c r="F10362" t="inlineStr">
        <is>
          <t>P0011</t>
        </is>
      </c>
      <c r="G10362" t="inlineStr">
        <is>
          <t>Prod_0011</t>
        </is>
      </c>
      <c r="H10362" t="inlineStr">
        <is>
          <t>Household</t>
        </is>
      </c>
      <c r="I10362" t="n">
        <v>2</v>
      </c>
      <c r="J10362" t="n">
        <v>393.96</v>
      </c>
      <c r="K10362" t="n">
        <v>0</v>
      </c>
      <c r="L10362">
        <f>I10362*J10362*(1-K10362)</f>
        <v/>
      </c>
      <c r="M10362">
        <f>VLOOKUP(F10362,Products!A:D,4,FALSE)*I10362</f>
        <v/>
      </c>
      <c r="N10362">
        <f>L10362-M10362</f>
        <v/>
      </c>
    </row>
    <row r="10363">
      <c r="A10363" t="inlineStr">
        <is>
          <t>T1010361</t>
        </is>
      </c>
      <c r="B10363" t="inlineStr">
        <is>
          <t>2024-07-22</t>
        </is>
      </c>
      <c r="C10363" t="inlineStr">
        <is>
          <t>S007</t>
        </is>
      </c>
      <c r="D10363" t="inlineStr">
        <is>
          <t>Store_007</t>
        </is>
      </c>
      <c r="E10363" t="inlineStr">
        <is>
          <t>East</t>
        </is>
      </c>
      <c r="F10363" t="inlineStr">
        <is>
          <t>P0076</t>
        </is>
      </c>
      <c r="G10363" t="inlineStr">
        <is>
          <t>Prod_0076</t>
        </is>
      </c>
      <c r="H10363" t="inlineStr">
        <is>
          <t>Clothing</t>
        </is>
      </c>
      <c r="I10363" t="n">
        <v>5</v>
      </c>
      <c r="J10363" t="n">
        <v>401.03</v>
      </c>
      <c r="K10363" t="n">
        <v>0</v>
      </c>
      <c r="L10363">
        <f>I10363*J10363*(1-K10363)</f>
        <v/>
      </c>
      <c r="M10363">
        <f>VLOOKUP(F10363,Products!A:D,4,FALSE)*I10363</f>
        <v/>
      </c>
      <c r="N10363">
        <f>L10363-M10363</f>
        <v/>
      </c>
    </row>
    <row r="10364">
      <c r="A10364" t="inlineStr">
        <is>
          <t>T1010362</t>
        </is>
      </c>
      <c r="B10364" t="inlineStr">
        <is>
          <t>2023-10-08</t>
        </is>
      </c>
      <c r="C10364" t="inlineStr">
        <is>
          <t>S028</t>
        </is>
      </c>
      <c r="D10364" t="inlineStr">
        <is>
          <t>Store_028</t>
        </is>
      </c>
      <c r="E10364" t="inlineStr">
        <is>
          <t>North</t>
        </is>
      </c>
      <c r="F10364" t="inlineStr">
        <is>
          <t>P0196</t>
        </is>
      </c>
      <c r="G10364" t="inlineStr">
        <is>
          <t>Prod_0196</t>
        </is>
      </c>
      <c r="H10364" t="inlineStr">
        <is>
          <t>Beverages</t>
        </is>
      </c>
      <c r="I10364" t="n">
        <v>9</v>
      </c>
      <c r="J10364" t="n">
        <v>812.3</v>
      </c>
      <c r="K10364" t="n">
        <v>0.05</v>
      </c>
      <c r="L10364">
        <f>I10364*J10364*(1-K10364)</f>
        <v/>
      </c>
      <c r="M10364">
        <f>VLOOKUP(F10364,Products!A:D,4,FALSE)*I10364</f>
        <v/>
      </c>
      <c r="N10364">
        <f>L10364-M10364</f>
        <v/>
      </c>
    </row>
    <row r="10365">
      <c r="A10365" t="inlineStr">
        <is>
          <t>T1010363</t>
        </is>
      </c>
      <c r="B10365" t="inlineStr">
        <is>
          <t>2023-05-04</t>
        </is>
      </c>
      <c r="C10365" t="inlineStr">
        <is>
          <t>S038</t>
        </is>
      </c>
      <c r="D10365" t="inlineStr">
        <is>
          <t>Store_038</t>
        </is>
      </c>
      <c r="E10365" t="inlineStr">
        <is>
          <t>East</t>
        </is>
      </c>
      <c r="F10365" t="inlineStr">
        <is>
          <t>P0182</t>
        </is>
      </c>
      <c r="G10365" t="inlineStr">
        <is>
          <t>Prod_0182</t>
        </is>
      </c>
      <c r="H10365" t="inlineStr">
        <is>
          <t>Electronics</t>
        </is>
      </c>
      <c r="I10365" t="n">
        <v>1</v>
      </c>
      <c r="J10365" t="n">
        <v>669.12</v>
      </c>
      <c r="K10365" t="n">
        <v>0.05</v>
      </c>
      <c r="L10365">
        <f>I10365*J10365*(1-K10365)</f>
        <v/>
      </c>
      <c r="M10365">
        <f>VLOOKUP(F10365,Products!A:D,4,FALSE)*I10365</f>
        <v/>
      </c>
      <c r="N10365">
        <f>L10365-M10365</f>
        <v/>
      </c>
    </row>
    <row r="10366">
      <c r="A10366" t="inlineStr">
        <is>
          <t>T1010364</t>
        </is>
      </c>
      <c r="B10366" t="inlineStr">
        <is>
          <t>2023-01-02</t>
        </is>
      </c>
      <c r="C10366" t="inlineStr">
        <is>
          <t>S018</t>
        </is>
      </c>
      <c r="D10366" t="inlineStr">
        <is>
          <t>Store_018</t>
        </is>
      </c>
      <c r="E10366" t="inlineStr">
        <is>
          <t>South</t>
        </is>
      </c>
      <c r="F10366" t="inlineStr">
        <is>
          <t>P0149</t>
        </is>
      </c>
      <c r="G10366" t="inlineStr">
        <is>
          <t>Prod_0149</t>
        </is>
      </c>
      <c r="H10366" t="inlineStr">
        <is>
          <t>Toys</t>
        </is>
      </c>
      <c r="I10366" t="n">
        <v>5</v>
      </c>
      <c r="J10366" t="n">
        <v>58.08</v>
      </c>
      <c r="K10366" t="n">
        <v>0</v>
      </c>
      <c r="L10366">
        <f>I10366*J10366*(1-K10366)</f>
        <v/>
      </c>
      <c r="M10366">
        <f>VLOOKUP(F10366,Products!A:D,4,FALSE)*I10366</f>
        <v/>
      </c>
      <c r="N10366">
        <f>L10366-M10366</f>
        <v/>
      </c>
    </row>
    <row r="10367">
      <c r="A10367" t="inlineStr">
        <is>
          <t>T1010365</t>
        </is>
      </c>
      <c r="B10367" t="inlineStr">
        <is>
          <t>2023-08-28</t>
        </is>
      </c>
      <c r="C10367" t="inlineStr">
        <is>
          <t>S013</t>
        </is>
      </c>
      <c r="D10367" t="inlineStr">
        <is>
          <t>Store_013</t>
        </is>
      </c>
      <c r="E10367" t="inlineStr">
        <is>
          <t>North</t>
        </is>
      </c>
      <c r="F10367" t="inlineStr">
        <is>
          <t>P0179</t>
        </is>
      </c>
      <c r="G10367" t="inlineStr">
        <is>
          <t>Prod_0179</t>
        </is>
      </c>
      <c r="H10367" t="inlineStr">
        <is>
          <t>Household</t>
        </is>
      </c>
      <c r="I10367" t="n">
        <v>8</v>
      </c>
      <c r="J10367" t="n">
        <v>189.18</v>
      </c>
      <c r="K10367" t="n">
        <v>0</v>
      </c>
      <c r="L10367">
        <f>I10367*J10367*(1-K10367)</f>
        <v/>
      </c>
      <c r="M10367">
        <f>VLOOKUP(F10367,Products!A:D,4,FALSE)*I10367</f>
        <v/>
      </c>
      <c r="N10367">
        <f>L10367-M10367</f>
        <v/>
      </c>
    </row>
    <row r="10368">
      <c r="A10368" t="inlineStr">
        <is>
          <t>T1010366</t>
        </is>
      </c>
      <c r="B10368" t="inlineStr">
        <is>
          <t>2023-08-01</t>
        </is>
      </c>
      <c r="C10368" t="inlineStr">
        <is>
          <t>S008</t>
        </is>
      </c>
      <c r="D10368" t="inlineStr">
        <is>
          <t>Store_008</t>
        </is>
      </c>
      <c r="E10368" t="inlineStr">
        <is>
          <t>East</t>
        </is>
      </c>
      <c r="F10368" t="inlineStr">
        <is>
          <t>P0029</t>
        </is>
      </c>
      <c r="G10368" t="inlineStr">
        <is>
          <t>Prod_0029</t>
        </is>
      </c>
      <c r="H10368" t="inlineStr">
        <is>
          <t>Clothing</t>
        </is>
      </c>
      <c r="I10368" t="n">
        <v>9</v>
      </c>
      <c r="J10368" t="n">
        <v>713.5599999999999</v>
      </c>
      <c r="K10368" t="n">
        <v>0</v>
      </c>
      <c r="L10368">
        <f>I10368*J10368*(1-K10368)</f>
        <v/>
      </c>
      <c r="M10368">
        <f>VLOOKUP(F10368,Products!A:D,4,FALSE)*I10368</f>
        <v/>
      </c>
      <c r="N10368">
        <f>L10368-M10368</f>
        <v/>
      </c>
    </row>
    <row r="10369">
      <c r="A10369" t="inlineStr">
        <is>
          <t>T1010367</t>
        </is>
      </c>
      <c r="B10369" t="inlineStr">
        <is>
          <t>2025-02-02</t>
        </is>
      </c>
      <c r="C10369" t="inlineStr">
        <is>
          <t>S014</t>
        </is>
      </c>
      <c r="D10369" t="inlineStr">
        <is>
          <t>Store_014</t>
        </is>
      </c>
      <c r="E10369" t="inlineStr">
        <is>
          <t>West</t>
        </is>
      </c>
      <c r="F10369" t="inlineStr">
        <is>
          <t>P0137</t>
        </is>
      </c>
      <c r="G10369" t="inlineStr">
        <is>
          <t>Prod_0137</t>
        </is>
      </c>
      <c r="H10369" t="inlineStr">
        <is>
          <t>Electronics</t>
        </is>
      </c>
      <c r="I10369" t="n">
        <v>1</v>
      </c>
      <c r="J10369" t="n">
        <v>153.91</v>
      </c>
      <c r="K10369" t="n">
        <v>0.05</v>
      </c>
      <c r="L10369">
        <f>I10369*J10369*(1-K10369)</f>
        <v/>
      </c>
      <c r="M10369">
        <f>VLOOKUP(F10369,Products!A:D,4,FALSE)*I10369</f>
        <v/>
      </c>
      <c r="N10369">
        <f>L10369-M10369</f>
        <v/>
      </c>
    </row>
    <row r="10370">
      <c r="A10370" t="inlineStr">
        <is>
          <t>T1010368</t>
        </is>
      </c>
      <c r="B10370" t="inlineStr">
        <is>
          <t>2024-04-27</t>
        </is>
      </c>
      <c r="C10370" t="inlineStr">
        <is>
          <t>S017</t>
        </is>
      </c>
      <c r="D10370" t="inlineStr">
        <is>
          <t>Store_017</t>
        </is>
      </c>
      <c r="E10370" t="inlineStr">
        <is>
          <t>South</t>
        </is>
      </c>
      <c r="F10370" t="inlineStr">
        <is>
          <t>P0163</t>
        </is>
      </c>
      <c r="G10370" t="inlineStr">
        <is>
          <t>Prod_0163</t>
        </is>
      </c>
      <c r="H10370" t="inlineStr">
        <is>
          <t>Food</t>
        </is>
      </c>
      <c r="I10370" t="n">
        <v>4</v>
      </c>
      <c r="J10370" t="n">
        <v>773.1799999999999</v>
      </c>
      <c r="K10370" t="n">
        <v>0.2</v>
      </c>
      <c r="L10370">
        <f>I10370*J10370*(1-K10370)</f>
        <v/>
      </c>
      <c r="M10370">
        <f>VLOOKUP(F10370,Products!A:D,4,FALSE)*I10370</f>
        <v/>
      </c>
      <c r="N10370">
        <f>L10370-M10370</f>
        <v/>
      </c>
    </row>
    <row r="10371">
      <c r="A10371" t="inlineStr">
        <is>
          <t>T1010369</t>
        </is>
      </c>
      <c r="B10371" t="inlineStr">
        <is>
          <t>2024-03-17</t>
        </is>
      </c>
      <c r="C10371" t="inlineStr">
        <is>
          <t>S020</t>
        </is>
      </c>
      <c r="D10371" t="inlineStr">
        <is>
          <t>Store_020</t>
        </is>
      </c>
      <c r="E10371" t="inlineStr">
        <is>
          <t>West</t>
        </is>
      </c>
      <c r="F10371" t="inlineStr">
        <is>
          <t>P0174</t>
        </is>
      </c>
      <c r="G10371" t="inlineStr">
        <is>
          <t>Prod_0174</t>
        </is>
      </c>
      <c r="H10371" t="inlineStr">
        <is>
          <t>Food</t>
        </is>
      </c>
      <c r="I10371" t="n">
        <v>7</v>
      </c>
      <c r="J10371" t="n">
        <v>82.90000000000001</v>
      </c>
      <c r="K10371" t="n">
        <v>0</v>
      </c>
      <c r="L10371">
        <f>I10371*J10371*(1-K10371)</f>
        <v/>
      </c>
      <c r="M10371">
        <f>VLOOKUP(F10371,Products!A:D,4,FALSE)*I10371</f>
        <v/>
      </c>
      <c r="N10371">
        <f>L10371-M10371</f>
        <v/>
      </c>
    </row>
    <row r="10372">
      <c r="A10372" t="inlineStr">
        <is>
          <t>T1010370</t>
        </is>
      </c>
      <c r="B10372" t="inlineStr">
        <is>
          <t>2025-02-22</t>
        </is>
      </c>
      <c r="C10372" t="inlineStr">
        <is>
          <t>S009</t>
        </is>
      </c>
      <c r="D10372" t="inlineStr">
        <is>
          <t>Store_009</t>
        </is>
      </c>
      <c r="E10372" t="inlineStr">
        <is>
          <t>Central</t>
        </is>
      </c>
      <c r="F10372" t="inlineStr">
        <is>
          <t>P0121</t>
        </is>
      </c>
      <c r="G10372" t="inlineStr">
        <is>
          <t>Prod_0121</t>
        </is>
      </c>
      <c r="H10372" t="inlineStr">
        <is>
          <t>Clothing</t>
        </is>
      </c>
      <c r="I10372" t="n">
        <v>5</v>
      </c>
      <c r="J10372" t="n">
        <v>842.9299999999999</v>
      </c>
      <c r="K10372" t="n">
        <v>0.05</v>
      </c>
      <c r="L10372">
        <f>I10372*J10372*(1-K10372)</f>
        <v/>
      </c>
      <c r="M10372">
        <f>VLOOKUP(F10372,Products!A:D,4,FALSE)*I10372</f>
        <v/>
      </c>
      <c r="N10372">
        <f>L10372-M10372</f>
        <v/>
      </c>
    </row>
    <row r="10373">
      <c r="A10373" t="inlineStr">
        <is>
          <t>T1010371</t>
        </is>
      </c>
      <c r="B10373" t="inlineStr">
        <is>
          <t>2024-03-11</t>
        </is>
      </c>
      <c r="C10373" t="inlineStr">
        <is>
          <t>S012</t>
        </is>
      </c>
      <c r="D10373" t="inlineStr">
        <is>
          <t>Store_012</t>
        </is>
      </c>
      <c r="E10373" t="inlineStr">
        <is>
          <t>South</t>
        </is>
      </c>
      <c r="F10373" t="inlineStr">
        <is>
          <t>P0016</t>
        </is>
      </c>
      <c r="G10373" t="inlineStr">
        <is>
          <t>Prod_0016</t>
        </is>
      </c>
      <c r="H10373" t="inlineStr">
        <is>
          <t>Food</t>
        </is>
      </c>
      <c r="I10373" t="n">
        <v>7</v>
      </c>
      <c r="J10373" t="n">
        <v>720.01</v>
      </c>
      <c r="K10373" t="n">
        <v>0</v>
      </c>
      <c r="L10373">
        <f>I10373*J10373*(1-K10373)</f>
        <v/>
      </c>
      <c r="M10373">
        <f>VLOOKUP(F10373,Products!A:D,4,FALSE)*I10373</f>
        <v/>
      </c>
      <c r="N10373">
        <f>L10373-M10373</f>
        <v/>
      </c>
    </row>
    <row r="10374">
      <c r="A10374" t="inlineStr">
        <is>
          <t>T1010372</t>
        </is>
      </c>
      <c r="B10374" t="inlineStr">
        <is>
          <t>2025-02-03</t>
        </is>
      </c>
      <c r="C10374" t="inlineStr">
        <is>
          <t>S016</t>
        </is>
      </c>
      <c r="D10374" t="inlineStr">
        <is>
          <t>Store_016</t>
        </is>
      </c>
      <c r="E10374" t="inlineStr">
        <is>
          <t>West</t>
        </is>
      </c>
      <c r="F10374" t="inlineStr">
        <is>
          <t>P0056</t>
        </is>
      </c>
      <c r="G10374" t="inlineStr">
        <is>
          <t>Prod_0056</t>
        </is>
      </c>
      <c r="H10374" t="inlineStr">
        <is>
          <t>Household</t>
        </is>
      </c>
      <c r="I10374" t="n">
        <v>5</v>
      </c>
      <c r="J10374" t="n">
        <v>223.12</v>
      </c>
      <c r="K10374" t="n">
        <v>0</v>
      </c>
      <c r="L10374">
        <f>I10374*J10374*(1-K10374)</f>
        <v/>
      </c>
      <c r="M10374">
        <f>VLOOKUP(F10374,Products!A:D,4,FALSE)*I10374</f>
        <v/>
      </c>
      <c r="N10374">
        <f>L10374-M10374</f>
        <v/>
      </c>
    </row>
    <row r="10375">
      <c r="A10375" t="inlineStr">
        <is>
          <t>T1010373</t>
        </is>
      </c>
      <c r="B10375" t="inlineStr">
        <is>
          <t>2024-04-02</t>
        </is>
      </c>
      <c r="C10375" t="inlineStr">
        <is>
          <t>S026</t>
        </is>
      </c>
      <c r="D10375" t="inlineStr">
        <is>
          <t>Store_026</t>
        </is>
      </c>
      <c r="E10375" t="inlineStr">
        <is>
          <t>North</t>
        </is>
      </c>
      <c r="F10375" t="inlineStr">
        <is>
          <t>P0034</t>
        </is>
      </c>
      <c r="G10375" t="inlineStr">
        <is>
          <t>Prod_0034</t>
        </is>
      </c>
      <c r="H10375" t="inlineStr">
        <is>
          <t>Toys</t>
        </is>
      </c>
      <c r="I10375" t="n">
        <v>8</v>
      </c>
      <c r="J10375" t="n">
        <v>680.36</v>
      </c>
      <c r="K10375" t="n">
        <v>0</v>
      </c>
      <c r="L10375">
        <f>I10375*J10375*(1-K10375)</f>
        <v/>
      </c>
      <c r="M10375">
        <f>VLOOKUP(F10375,Products!A:D,4,FALSE)*I10375</f>
        <v/>
      </c>
      <c r="N10375">
        <f>L10375-M10375</f>
        <v/>
      </c>
    </row>
    <row r="10376">
      <c r="A10376" t="inlineStr">
        <is>
          <t>T1010374</t>
        </is>
      </c>
      <c r="B10376" t="inlineStr">
        <is>
          <t>2024-02-28</t>
        </is>
      </c>
      <c r="C10376" t="inlineStr">
        <is>
          <t>S019</t>
        </is>
      </c>
      <c r="D10376" t="inlineStr">
        <is>
          <t>Store_019</t>
        </is>
      </c>
      <c r="E10376" t="inlineStr">
        <is>
          <t>East</t>
        </is>
      </c>
      <c r="F10376" t="inlineStr">
        <is>
          <t>P0112</t>
        </is>
      </c>
      <c r="G10376" t="inlineStr">
        <is>
          <t>Prod_0112</t>
        </is>
      </c>
      <c r="H10376" t="inlineStr">
        <is>
          <t>Beverages</t>
        </is>
      </c>
      <c r="I10376" t="n">
        <v>5</v>
      </c>
      <c r="J10376" t="n">
        <v>759.71</v>
      </c>
      <c r="K10376" t="n">
        <v>0</v>
      </c>
      <c r="L10376">
        <f>I10376*J10376*(1-K10376)</f>
        <v/>
      </c>
      <c r="M10376">
        <f>VLOOKUP(F10376,Products!A:D,4,FALSE)*I10376</f>
        <v/>
      </c>
      <c r="N10376">
        <f>L10376-M10376</f>
        <v/>
      </c>
    </row>
    <row r="10377">
      <c r="A10377" t="inlineStr">
        <is>
          <t>T1010375</t>
        </is>
      </c>
      <c r="B10377" t="inlineStr">
        <is>
          <t>2023-07-27</t>
        </is>
      </c>
      <c r="C10377" t="inlineStr">
        <is>
          <t>S013</t>
        </is>
      </c>
      <c r="D10377" t="inlineStr">
        <is>
          <t>Store_013</t>
        </is>
      </c>
      <c r="E10377" t="inlineStr">
        <is>
          <t>North</t>
        </is>
      </c>
      <c r="F10377" t="inlineStr">
        <is>
          <t>P0187</t>
        </is>
      </c>
      <c r="G10377" t="inlineStr">
        <is>
          <t>Prod_0187</t>
        </is>
      </c>
      <c r="H10377" t="inlineStr">
        <is>
          <t>Food</t>
        </is>
      </c>
      <c r="I10377" t="n">
        <v>8</v>
      </c>
      <c r="J10377" t="n">
        <v>738.38</v>
      </c>
      <c r="K10377" t="n">
        <v>0</v>
      </c>
      <c r="L10377">
        <f>I10377*J10377*(1-K10377)</f>
        <v/>
      </c>
      <c r="M10377">
        <f>VLOOKUP(F10377,Products!A:D,4,FALSE)*I10377</f>
        <v/>
      </c>
      <c r="N10377">
        <f>L10377-M10377</f>
        <v/>
      </c>
    </row>
    <row r="10378">
      <c r="A10378" t="inlineStr">
        <is>
          <t>T1010376</t>
        </is>
      </c>
      <c r="B10378" t="inlineStr">
        <is>
          <t>2023-06-18</t>
        </is>
      </c>
      <c r="C10378" t="inlineStr">
        <is>
          <t>S020</t>
        </is>
      </c>
      <c r="D10378" t="inlineStr">
        <is>
          <t>Store_020</t>
        </is>
      </c>
      <c r="E10378" t="inlineStr">
        <is>
          <t>West</t>
        </is>
      </c>
      <c r="F10378" t="inlineStr">
        <is>
          <t>P0180</t>
        </is>
      </c>
      <c r="G10378" t="inlineStr">
        <is>
          <t>Prod_0180</t>
        </is>
      </c>
      <c r="H10378" t="inlineStr">
        <is>
          <t>Clothing</t>
        </is>
      </c>
      <c r="I10378" t="n">
        <v>3</v>
      </c>
      <c r="J10378" t="n">
        <v>507.15</v>
      </c>
      <c r="K10378" t="n">
        <v>0</v>
      </c>
      <c r="L10378">
        <f>I10378*J10378*(1-K10378)</f>
        <v/>
      </c>
      <c r="M10378">
        <f>VLOOKUP(F10378,Products!A:D,4,FALSE)*I10378</f>
        <v/>
      </c>
      <c r="N10378">
        <f>L10378-M10378</f>
        <v/>
      </c>
    </row>
    <row r="10379">
      <c r="A10379" t="inlineStr">
        <is>
          <t>T1010377</t>
        </is>
      </c>
      <c r="B10379" t="inlineStr">
        <is>
          <t>2024-07-20</t>
        </is>
      </c>
      <c r="C10379" t="inlineStr">
        <is>
          <t>S031</t>
        </is>
      </c>
      <c r="D10379" t="inlineStr">
        <is>
          <t>Store_031</t>
        </is>
      </c>
      <c r="E10379" t="inlineStr">
        <is>
          <t>Central</t>
        </is>
      </c>
      <c r="F10379" t="inlineStr">
        <is>
          <t>P0035</t>
        </is>
      </c>
      <c r="G10379" t="inlineStr">
        <is>
          <t>Prod_0035</t>
        </is>
      </c>
      <c r="H10379" t="inlineStr">
        <is>
          <t>Beverages</t>
        </is>
      </c>
      <c r="I10379" t="n">
        <v>5</v>
      </c>
      <c r="J10379" t="n">
        <v>134.82</v>
      </c>
      <c r="K10379" t="n">
        <v>0</v>
      </c>
      <c r="L10379">
        <f>I10379*J10379*(1-K10379)</f>
        <v/>
      </c>
      <c r="M10379">
        <f>VLOOKUP(F10379,Products!A:D,4,FALSE)*I10379</f>
        <v/>
      </c>
      <c r="N10379">
        <f>L10379-M10379</f>
        <v/>
      </c>
    </row>
    <row r="10380">
      <c r="A10380" t="inlineStr">
        <is>
          <t>T1010378</t>
        </is>
      </c>
      <c r="B10380" t="inlineStr">
        <is>
          <t>2023-07-03</t>
        </is>
      </c>
      <c r="C10380" t="inlineStr">
        <is>
          <t>S048</t>
        </is>
      </c>
      <c r="D10380" t="inlineStr">
        <is>
          <t>Store_048</t>
        </is>
      </c>
      <c r="E10380" t="inlineStr">
        <is>
          <t>South</t>
        </is>
      </c>
      <c r="F10380" t="inlineStr">
        <is>
          <t>P0141</t>
        </is>
      </c>
      <c r="G10380" t="inlineStr">
        <is>
          <t>Prod_0141</t>
        </is>
      </c>
      <c r="H10380" t="inlineStr">
        <is>
          <t>Food</t>
        </is>
      </c>
      <c r="I10380" t="n">
        <v>8</v>
      </c>
      <c r="J10380" t="n">
        <v>791.5700000000001</v>
      </c>
      <c r="K10380" t="n">
        <v>0</v>
      </c>
      <c r="L10380">
        <f>I10380*J10380*(1-K10380)</f>
        <v/>
      </c>
      <c r="M10380">
        <f>VLOOKUP(F10380,Products!A:D,4,FALSE)*I10380</f>
        <v/>
      </c>
      <c r="N10380">
        <f>L10380-M10380</f>
        <v/>
      </c>
    </row>
    <row r="10381">
      <c r="A10381" t="inlineStr">
        <is>
          <t>T1010379</t>
        </is>
      </c>
      <c r="B10381" t="inlineStr">
        <is>
          <t>2024-02-22</t>
        </is>
      </c>
      <c r="C10381" t="inlineStr">
        <is>
          <t>S048</t>
        </is>
      </c>
      <c r="D10381" t="inlineStr">
        <is>
          <t>Store_048</t>
        </is>
      </c>
      <c r="E10381" t="inlineStr">
        <is>
          <t>South</t>
        </is>
      </c>
      <c r="F10381" t="inlineStr">
        <is>
          <t>P0026</t>
        </is>
      </c>
      <c r="G10381" t="inlineStr">
        <is>
          <t>Prod_0026</t>
        </is>
      </c>
      <c r="H10381" t="inlineStr">
        <is>
          <t>Beverages</t>
        </is>
      </c>
      <c r="I10381" t="n">
        <v>3</v>
      </c>
      <c r="J10381" t="n">
        <v>875.01</v>
      </c>
      <c r="K10381" t="n">
        <v>0.05</v>
      </c>
      <c r="L10381">
        <f>I10381*J10381*(1-K10381)</f>
        <v/>
      </c>
      <c r="M10381">
        <f>VLOOKUP(F10381,Products!A:D,4,FALSE)*I10381</f>
        <v/>
      </c>
      <c r="N10381">
        <f>L10381-M10381</f>
        <v/>
      </c>
    </row>
    <row r="10382">
      <c r="A10382" t="inlineStr">
        <is>
          <t>T1010380</t>
        </is>
      </c>
      <c r="B10382" t="inlineStr">
        <is>
          <t>2024-10-15</t>
        </is>
      </c>
      <c r="C10382" t="inlineStr">
        <is>
          <t>S047</t>
        </is>
      </c>
      <c r="D10382" t="inlineStr">
        <is>
          <t>Store_047</t>
        </is>
      </c>
      <c r="E10382" t="inlineStr">
        <is>
          <t>North</t>
        </is>
      </c>
      <c r="F10382" t="inlineStr">
        <is>
          <t>P0171</t>
        </is>
      </c>
      <c r="G10382" t="inlineStr">
        <is>
          <t>Prod_0171</t>
        </is>
      </c>
      <c r="H10382" t="inlineStr">
        <is>
          <t>Household</t>
        </is>
      </c>
      <c r="I10382" t="n">
        <v>7</v>
      </c>
      <c r="J10382" t="n">
        <v>331.07</v>
      </c>
      <c r="K10382" t="n">
        <v>0</v>
      </c>
      <c r="L10382">
        <f>I10382*J10382*(1-K10382)</f>
        <v/>
      </c>
      <c r="M10382">
        <f>VLOOKUP(F10382,Products!A:D,4,FALSE)*I10382</f>
        <v/>
      </c>
      <c r="N10382">
        <f>L10382-M10382</f>
        <v/>
      </c>
    </row>
    <row r="10383">
      <c r="A10383" t="inlineStr">
        <is>
          <t>T1010381</t>
        </is>
      </c>
      <c r="B10383" t="inlineStr">
        <is>
          <t>2023-02-28</t>
        </is>
      </c>
      <c r="C10383" t="inlineStr">
        <is>
          <t>S013</t>
        </is>
      </c>
      <c r="D10383" t="inlineStr">
        <is>
          <t>Store_013</t>
        </is>
      </c>
      <c r="E10383" t="inlineStr">
        <is>
          <t>North</t>
        </is>
      </c>
      <c r="F10383" t="inlineStr">
        <is>
          <t>P0030</t>
        </is>
      </c>
      <c r="G10383" t="inlineStr">
        <is>
          <t>Prod_0030</t>
        </is>
      </c>
      <c r="H10383" t="inlineStr">
        <is>
          <t>Household</t>
        </is>
      </c>
      <c r="I10383" t="n">
        <v>2</v>
      </c>
      <c r="J10383" t="n">
        <v>619.9299999999999</v>
      </c>
      <c r="K10383" t="n">
        <v>0</v>
      </c>
      <c r="L10383">
        <f>I10383*J10383*(1-K10383)</f>
        <v/>
      </c>
      <c r="M10383">
        <f>VLOOKUP(F10383,Products!A:D,4,FALSE)*I10383</f>
        <v/>
      </c>
      <c r="N10383">
        <f>L10383-M10383</f>
        <v/>
      </c>
    </row>
    <row r="10384">
      <c r="A10384" t="inlineStr">
        <is>
          <t>T1010382</t>
        </is>
      </c>
      <c r="B10384" t="inlineStr">
        <is>
          <t>2024-11-13</t>
        </is>
      </c>
      <c r="C10384" t="inlineStr">
        <is>
          <t>S007</t>
        </is>
      </c>
      <c r="D10384" t="inlineStr">
        <is>
          <t>Store_007</t>
        </is>
      </c>
      <c r="E10384" t="inlineStr">
        <is>
          <t>East</t>
        </is>
      </c>
      <c r="F10384" t="inlineStr">
        <is>
          <t>P0040</t>
        </is>
      </c>
      <c r="G10384" t="inlineStr">
        <is>
          <t>Prod_0040</t>
        </is>
      </c>
      <c r="H10384" t="inlineStr">
        <is>
          <t>Toys</t>
        </is>
      </c>
      <c r="I10384" t="n">
        <v>5</v>
      </c>
      <c r="J10384" t="n">
        <v>67.20999999999999</v>
      </c>
      <c r="K10384" t="n">
        <v>0</v>
      </c>
      <c r="L10384">
        <f>I10384*J10384*(1-K10384)</f>
        <v/>
      </c>
      <c r="M10384">
        <f>VLOOKUP(F10384,Products!A:D,4,FALSE)*I10384</f>
        <v/>
      </c>
      <c r="N10384">
        <f>L10384-M10384</f>
        <v/>
      </c>
    </row>
    <row r="10385">
      <c r="A10385" t="inlineStr">
        <is>
          <t>T1010383</t>
        </is>
      </c>
      <c r="B10385" t="inlineStr">
        <is>
          <t>2024-08-18</t>
        </is>
      </c>
      <c r="C10385" t="inlineStr">
        <is>
          <t>S041</t>
        </is>
      </c>
      <c r="D10385" t="inlineStr">
        <is>
          <t>Store_041</t>
        </is>
      </c>
      <c r="E10385" t="inlineStr">
        <is>
          <t>East</t>
        </is>
      </c>
      <c r="F10385" t="inlineStr">
        <is>
          <t>P0054</t>
        </is>
      </c>
      <c r="G10385" t="inlineStr">
        <is>
          <t>Prod_0054</t>
        </is>
      </c>
      <c r="H10385" t="inlineStr">
        <is>
          <t>Food</t>
        </is>
      </c>
      <c r="I10385" t="n">
        <v>5</v>
      </c>
      <c r="J10385" t="n">
        <v>525.53</v>
      </c>
      <c r="K10385" t="n">
        <v>0.05</v>
      </c>
      <c r="L10385">
        <f>I10385*J10385*(1-K10385)</f>
        <v/>
      </c>
      <c r="M10385">
        <f>VLOOKUP(F10385,Products!A:D,4,FALSE)*I10385</f>
        <v/>
      </c>
      <c r="N10385">
        <f>L10385-M10385</f>
        <v/>
      </c>
    </row>
    <row r="10386">
      <c r="A10386" t="inlineStr">
        <is>
          <t>T1010384</t>
        </is>
      </c>
      <c r="B10386" t="inlineStr">
        <is>
          <t>2024-04-02</t>
        </is>
      </c>
      <c r="C10386" t="inlineStr">
        <is>
          <t>S043</t>
        </is>
      </c>
      <c r="D10386" t="inlineStr">
        <is>
          <t>Store_043</t>
        </is>
      </c>
      <c r="E10386" t="inlineStr">
        <is>
          <t>East</t>
        </is>
      </c>
      <c r="F10386" t="inlineStr">
        <is>
          <t>P0114</t>
        </is>
      </c>
      <c r="G10386" t="inlineStr">
        <is>
          <t>Prod_0114</t>
        </is>
      </c>
      <c r="H10386" t="inlineStr">
        <is>
          <t>Beverages</t>
        </is>
      </c>
      <c r="I10386" t="n">
        <v>6</v>
      </c>
      <c r="J10386" t="n">
        <v>870.21</v>
      </c>
      <c r="K10386" t="n">
        <v>0.2</v>
      </c>
      <c r="L10386">
        <f>I10386*J10386*(1-K10386)</f>
        <v/>
      </c>
      <c r="M10386">
        <f>VLOOKUP(F10386,Products!A:D,4,FALSE)*I10386</f>
        <v/>
      </c>
      <c r="N10386">
        <f>L10386-M10386</f>
        <v/>
      </c>
    </row>
    <row r="10387">
      <c r="A10387" t="inlineStr">
        <is>
          <t>T1010385</t>
        </is>
      </c>
      <c r="B10387" t="inlineStr">
        <is>
          <t>2024-05-17</t>
        </is>
      </c>
      <c r="C10387" t="inlineStr">
        <is>
          <t>S036</t>
        </is>
      </c>
      <c r="D10387" t="inlineStr">
        <is>
          <t>Store_036</t>
        </is>
      </c>
      <c r="E10387" t="inlineStr">
        <is>
          <t>Central</t>
        </is>
      </c>
      <c r="F10387" t="inlineStr">
        <is>
          <t>P0013</t>
        </is>
      </c>
      <c r="G10387" t="inlineStr">
        <is>
          <t>Prod_0013</t>
        </is>
      </c>
      <c r="H10387" t="inlineStr">
        <is>
          <t>Clothing</t>
        </is>
      </c>
      <c r="I10387" t="n">
        <v>2</v>
      </c>
      <c r="J10387" t="n">
        <v>81.78</v>
      </c>
      <c r="K10387" t="n">
        <v>0</v>
      </c>
      <c r="L10387">
        <f>I10387*J10387*(1-K10387)</f>
        <v/>
      </c>
      <c r="M10387">
        <f>VLOOKUP(F10387,Products!A:D,4,FALSE)*I10387</f>
        <v/>
      </c>
      <c r="N10387">
        <f>L10387-M10387</f>
        <v/>
      </c>
    </row>
    <row r="10388">
      <c r="A10388" t="inlineStr">
        <is>
          <t>T1010386</t>
        </is>
      </c>
      <c r="B10388" t="inlineStr">
        <is>
          <t>2024-04-14</t>
        </is>
      </c>
      <c r="C10388" t="inlineStr">
        <is>
          <t>S050</t>
        </is>
      </c>
      <c r="D10388" t="inlineStr">
        <is>
          <t>Store_050</t>
        </is>
      </c>
      <c r="E10388" t="inlineStr">
        <is>
          <t>South</t>
        </is>
      </c>
      <c r="F10388" t="inlineStr">
        <is>
          <t>P0059</t>
        </is>
      </c>
      <c r="G10388" t="inlineStr">
        <is>
          <t>Prod_0059</t>
        </is>
      </c>
      <c r="H10388" t="inlineStr">
        <is>
          <t>Beverages</t>
        </is>
      </c>
      <c r="I10388" t="n">
        <v>7</v>
      </c>
      <c r="J10388" t="n">
        <v>509.32</v>
      </c>
      <c r="K10388" t="n">
        <v>0.2</v>
      </c>
      <c r="L10388">
        <f>I10388*J10388*(1-K10388)</f>
        <v/>
      </c>
      <c r="M10388">
        <f>VLOOKUP(F10388,Products!A:D,4,FALSE)*I10388</f>
        <v/>
      </c>
      <c r="N10388">
        <f>L10388-M10388</f>
        <v/>
      </c>
    </row>
    <row r="10389">
      <c r="A10389" t="inlineStr">
        <is>
          <t>T1010387</t>
        </is>
      </c>
      <c r="B10389" t="inlineStr">
        <is>
          <t>2024-01-05</t>
        </is>
      </c>
      <c r="C10389" t="inlineStr">
        <is>
          <t>S038</t>
        </is>
      </c>
      <c r="D10389" t="inlineStr">
        <is>
          <t>Store_038</t>
        </is>
      </c>
      <c r="E10389" t="inlineStr">
        <is>
          <t>East</t>
        </is>
      </c>
      <c r="F10389" t="inlineStr">
        <is>
          <t>P0058</t>
        </is>
      </c>
      <c r="G10389" t="inlineStr">
        <is>
          <t>Prod_0058</t>
        </is>
      </c>
      <c r="H10389" t="inlineStr">
        <is>
          <t>Stationery</t>
        </is>
      </c>
      <c r="I10389" t="n">
        <v>4</v>
      </c>
      <c r="J10389" t="n">
        <v>414.5</v>
      </c>
      <c r="K10389" t="n">
        <v>0</v>
      </c>
      <c r="L10389">
        <f>I10389*J10389*(1-K10389)</f>
        <v/>
      </c>
      <c r="M10389">
        <f>VLOOKUP(F10389,Products!A:D,4,FALSE)*I10389</f>
        <v/>
      </c>
      <c r="N10389">
        <f>L10389-M10389</f>
        <v/>
      </c>
    </row>
    <row r="10390">
      <c r="A10390" t="inlineStr">
        <is>
          <t>T1010388</t>
        </is>
      </c>
      <c r="B10390" t="inlineStr">
        <is>
          <t>2024-09-06</t>
        </is>
      </c>
      <c r="C10390" t="inlineStr">
        <is>
          <t>S038</t>
        </is>
      </c>
      <c r="D10390" t="inlineStr">
        <is>
          <t>Store_038</t>
        </is>
      </c>
      <c r="E10390" t="inlineStr">
        <is>
          <t>East</t>
        </is>
      </c>
      <c r="F10390" t="inlineStr">
        <is>
          <t>P0140</t>
        </is>
      </c>
      <c r="G10390" t="inlineStr">
        <is>
          <t>Prod_0140</t>
        </is>
      </c>
      <c r="H10390" t="inlineStr">
        <is>
          <t>Food</t>
        </is>
      </c>
      <c r="I10390" t="n">
        <v>2</v>
      </c>
      <c r="J10390" t="n">
        <v>946.3</v>
      </c>
      <c r="K10390" t="n">
        <v>0</v>
      </c>
      <c r="L10390">
        <f>I10390*J10390*(1-K10390)</f>
        <v/>
      </c>
      <c r="M10390">
        <f>VLOOKUP(F10390,Products!A:D,4,FALSE)*I10390</f>
        <v/>
      </c>
      <c r="N10390">
        <f>L10390-M10390</f>
        <v/>
      </c>
    </row>
    <row r="10391">
      <c r="A10391" t="inlineStr">
        <is>
          <t>T1010389</t>
        </is>
      </c>
      <c r="B10391" t="inlineStr">
        <is>
          <t>2025-05-04</t>
        </is>
      </c>
      <c r="C10391" t="inlineStr">
        <is>
          <t>S023</t>
        </is>
      </c>
      <c r="D10391" t="inlineStr">
        <is>
          <t>Store_023</t>
        </is>
      </c>
      <c r="E10391" t="inlineStr">
        <is>
          <t>South</t>
        </is>
      </c>
      <c r="F10391" t="inlineStr">
        <is>
          <t>P0136</t>
        </is>
      </c>
      <c r="G10391" t="inlineStr">
        <is>
          <t>Prod_0136</t>
        </is>
      </c>
      <c r="H10391" t="inlineStr">
        <is>
          <t>Beverages</t>
        </is>
      </c>
      <c r="I10391" t="n">
        <v>8</v>
      </c>
      <c r="J10391" t="n">
        <v>170.45</v>
      </c>
      <c r="K10391" t="n">
        <v>0</v>
      </c>
      <c r="L10391">
        <f>I10391*J10391*(1-K10391)</f>
        <v/>
      </c>
      <c r="M10391">
        <f>VLOOKUP(F10391,Products!A:D,4,FALSE)*I10391</f>
        <v/>
      </c>
      <c r="N10391">
        <f>L10391-M10391</f>
        <v/>
      </c>
    </row>
    <row r="10392">
      <c r="A10392" t="inlineStr">
        <is>
          <t>T1010390</t>
        </is>
      </c>
      <c r="B10392" t="inlineStr">
        <is>
          <t>2024-10-13</t>
        </is>
      </c>
      <c r="C10392" t="inlineStr">
        <is>
          <t>S023</t>
        </is>
      </c>
      <c r="D10392" t="inlineStr">
        <is>
          <t>Store_023</t>
        </is>
      </c>
      <c r="E10392" t="inlineStr">
        <is>
          <t>South</t>
        </is>
      </c>
      <c r="F10392" t="inlineStr">
        <is>
          <t>P0036</t>
        </is>
      </c>
      <c r="G10392" t="inlineStr">
        <is>
          <t>Prod_0036</t>
        </is>
      </c>
      <c r="H10392" t="inlineStr">
        <is>
          <t>Clothing</t>
        </is>
      </c>
      <c r="I10392" t="n">
        <v>6</v>
      </c>
      <c r="J10392" t="n">
        <v>408.07</v>
      </c>
      <c r="K10392" t="n">
        <v>0.05</v>
      </c>
      <c r="L10392">
        <f>I10392*J10392*(1-K10392)</f>
        <v/>
      </c>
      <c r="M10392">
        <f>VLOOKUP(F10392,Products!A:D,4,FALSE)*I10392</f>
        <v/>
      </c>
      <c r="N10392">
        <f>L10392-M10392</f>
        <v/>
      </c>
    </row>
    <row r="10393">
      <c r="A10393" t="inlineStr">
        <is>
          <t>T1010391</t>
        </is>
      </c>
      <c r="B10393" t="inlineStr">
        <is>
          <t>2025-08-21</t>
        </is>
      </c>
      <c r="C10393" t="inlineStr">
        <is>
          <t>S011</t>
        </is>
      </c>
      <c r="D10393" t="inlineStr">
        <is>
          <t>Store_011</t>
        </is>
      </c>
      <c r="E10393" t="inlineStr">
        <is>
          <t>South</t>
        </is>
      </c>
      <c r="F10393" t="inlineStr">
        <is>
          <t>P0179</t>
        </is>
      </c>
      <c r="G10393" t="inlineStr">
        <is>
          <t>Prod_0179</t>
        </is>
      </c>
      <c r="H10393" t="inlineStr">
        <is>
          <t>Household</t>
        </is>
      </c>
      <c r="I10393" t="n">
        <v>7</v>
      </c>
      <c r="J10393" t="n">
        <v>256.33</v>
      </c>
      <c r="K10393" t="n">
        <v>0</v>
      </c>
      <c r="L10393">
        <f>I10393*J10393*(1-K10393)</f>
        <v/>
      </c>
      <c r="M10393">
        <f>VLOOKUP(F10393,Products!A:D,4,FALSE)*I10393</f>
        <v/>
      </c>
      <c r="N10393">
        <f>L10393-M10393</f>
        <v/>
      </c>
    </row>
    <row r="10394">
      <c r="A10394" t="inlineStr">
        <is>
          <t>T1010392</t>
        </is>
      </c>
      <c r="B10394" t="inlineStr">
        <is>
          <t>2024-09-29</t>
        </is>
      </c>
      <c r="C10394" t="inlineStr">
        <is>
          <t>S010</t>
        </is>
      </c>
      <c r="D10394" t="inlineStr">
        <is>
          <t>Store_010</t>
        </is>
      </c>
      <c r="E10394" t="inlineStr">
        <is>
          <t>North</t>
        </is>
      </c>
      <c r="F10394" t="inlineStr">
        <is>
          <t>P0174</t>
        </is>
      </c>
      <c r="G10394" t="inlineStr">
        <is>
          <t>Prod_0174</t>
        </is>
      </c>
      <c r="H10394" t="inlineStr">
        <is>
          <t>Food</t>
        </is>
      </c>
      <c r="I10394" t="n">
        <v>2</v>
      </c>
      <c r="J10394" t="n">
        <v>86.62</v>
      </c>
      <c r="K10394" t="n">
        <v>0</v>
      </c>
      <c r="L10394">
        <f>I10394*J10394*(1-K10394)</f>
        <v/>
      </c>
      <c r="M10394">
        <f>VLOOKUP(F10394,Products!A:D,4,FALSE)*I10394</f>
        <v/>
      </c>
      <c r="N10394">
        <f>L10394-M10394</f>
        <v/>
      </c>
    </row>
    <row r="10395">
      <c r="A10395" t="inlineStr">
        <is>
          <t>T1010393</t>
        </is>
      </c>
      <c r="B10395" t="inlineStr">
        <is>
          <t>2025-02-22</t>
        </is>
      </c>
      <c r="C10395" t="inlineStr">
        <is>
          <t>S041</t>
        </is>
      </c>
      <c r="D10395" t="inlineStr">
        <is>
          <t>Store_041</t>
        </is>
      </c>
      <c r="E10395" t="inlineStr">
        <is>
          <t>East</t>
        </is>
      </c>
      <c r="F10395" t="inlineStr">
        <is>
          <t>P0054</t>
        </is>
      </c>
      <c r="G10395" t="inlineStr">
        <is>
          <t>Prod_0054</t>
        </is>
      </c>
      <c r="H10395" t="inlineStr">
        <is>
          <t>Food</t>
        </is>
      </c>
      <c r="I10395" t="n">
        <v>1</v>
      </c>
      <c r="J10395" t="n">
        <v>494.3</v>
      </c>
      <c r="K10395" t="n">
        <v>0</v>
      </c>
      <c r="L10395">
        <f>I10395*J10395*(1-K10395)</f>
        <v/>
      </c>
      <c r="M10395">
        <f>VLOOKUP(F10395,Products!A:D,4,FALSE)*I10395</f>
        <v/>
      </c>
      <c r="N10395">
        <f>L10395-M10395</f>
        <v/>
      </c>
    </row>
    <row r="10396">
      <c r="A10396" t="inlineStr">
        <is>
          <t>T1010394</t>
        </is>
      </c>
      <c r="B10396" t="inlineStr">
        <is>
          <t>2023-03-29</t>
        </is>
      </c>
      <c r="C10396" t="inlineStr">
        <is>
          <t>S012</t>
        </is>
      </c>
      <c r="D10396" t="inlineStr">
        <is>
          <t>Store_012</t>
        </is>
      </c>
      <c r="E10396" t="inlineStr">
        <is>
          <t>South</t>
        </is>
      </c>
      <c r="F10396" t="inlineStr">
        <is>
          <t>P0063</t>
        </is>
      </c>
      <c r="G10396" t="inlineStr">
        <is>
          <t>Prod_0063</t>
        </is>
      </c>
      <c r="H10396" t="inlineStr">
        <is>
          <t>Clothing</t>
        </is>
      </c>
      <c r="I10396" t="n">
        <v>9</v>
      </c>
      <c r="J10396" t="n">
        <v>264.23</v>
      </c>
      <c r="K10396" t="n">
        <v>0</v>
      </c>
      <c r="L10396">
        <f>I10396*J10396*(1-K10396)</f>
        <v/>
      </c>
      <c r="M10396">
        <f>VLOOKUP(F10396,Products!A:D,4,FALSE)*I10396</f>
        <v/>
      </c>
      <c r="N10396">
        <f>L10396-M10396</f>
        <v/>
      </c>
    </row>
    <row r="10397">
      <c r="A10397" t="inlineStr">
        <is>
          <t>T1010395</t>
        </is>
      </c>
      <c r="B10397" t="inlineStr">
        <is>
          <t>2023-09-20</t>
        </is>
      </c>
      <c r="C10397" t="inlineStr">
        <is>
          <t>S011</t>
        </is>
      </c>
      <c r="D10397" t="inlineStr">
        <is>
          <t>Store_011</t>
        </is>
      </c>
      <c r="E10397" t="inlineStr">
        <is>
          <t>South</t>
        </is>
      </c>
      <c r="F10397" t="inlineStr">
        <is>
          <t>P0126</t>
        </is>
      </c>
      <c r="G10397" t="inlineStr">
        <is>
          <t>Prod_0126</t>
        </is>
      </c>
      <c r="H10397" t="inlineStr">
        <is>
          <t>Toys</t>
        </is>
      </c>
      <c r="I10397" t="n">
        <v>3</v>
      </c>
      <c r="J10397" t="n">
        <v>364.02</v>
      </c>
      <c r="K10397" t="n">
        <v>0.05</v>
      </c>
      <c r="L10397">
        <f>I10397*J10397*(1-K10397)</f>
        <v/>
      </c>
      <c r="M10397">
        <f>VLOOKUP(F10397,Products!A:D,4,FALSE)*I10397</f>
        <v/>
      </c>
      <c r="N10397">
        <f>L10397-M10397</f>
        <v/>
      </c>
    </row>
    <row r="10398">
      <c r="A10398" t="inlineStr">
        <is>
          <t>T1010396</t>
        </is>
      </c>
      <c r="B10398" t="inlineStr">
        <is>
          <t>2023-06-14</t>
        </is>
      </c>
      <c r="C10398" t="inlineStr">
        <is>
          <t>S005</t>
        </is>
      </c>
      <c r="D10398" t="inlineStr">
        <is>
          <t>Store_005</t>
        </is>
      </c>
      <c r="E10398" t="inlineStr">
        <is>
          <t>Central</t>
        </is>
      </c>
      <c r="F10398" t="inlineStr">
        <is>
          <t>P0195</t>
        </is>
      </c>
      <c r="G10398" t="inlineStr">
        <is>
          <t>Prod_0195</t>
        </is>
      </c>
      <c r="H10398" t="inlineStr">
        <is>
          <t>Food</t>
        </is>
      </c>
      <c r="I10398" t="n">
        <v>6</v>
      </c>
      <c r="J10398" t="n">
        <v>551.75</v>
      </c>
      <c r="K10398" t="n">
        <v>0</v>
      </c>
      <c r="L10398">
        <f>I10398*J10398*(1-K10398)</f>
        <v/>
      </c>
      <c r="M10398">
        <f>VLOOKUP(F10398,Products!A:D,4,FALSE)*I10398</f>
        <v/>
      </c>
      <c r="N10398">
        <f>L10398-M10398</f>
        <v/>
      </c>
    </row>
    <row r="10399">
      <c r="A10399" t="inlineStr">
        <is>
          <t>T1010397</t>
        </is>
      </c>
      <c r="B10399" t="inlineStr">
        <is>
          <t>2023-11-29</t>
        </is>
      </c>
      <c r="C10399" t="inlineStr">
        <is>
          <t>S036</t>
        </is>
      </c>
      <c r="D10399" t="inlineStr">
        <is>
          <t>Store_036</t>
        </is>
      </c>
      <c r="E10399" t="inlineStr">
        <is>
          <t>Central</t>
        </is>
      </c>
      <c r="F10399" t="inlineStr">
        <is>
          <t>P0077</t>
        </is>
      </c>
      <c r="G10399" t="inlineStr">
        <is>
          <t>Prod_0077</t>
        </is>
      </c>
      <c r="H10399" t="inlineStr">
        <is>
          <t>Beverages</t>
        </is>
      </c>
      <c r="I10399" t="n">
        <v>6</v>
      </c>
      <c r="J10399" t="n">
        <v>52.83</v>
      </c>
      <c r="K10399" t="n">
        <v>0</v>
      </c>
      <c r="L10399">
        <f>I10399*J10399*(1-K10399)</f>
        <v/>
      </c>
      <c r="M10399">
        <f>VLOOKUP(F10399,Products!A:D,4,FALSE)*I10399</f>
        <v/>
      </c>
      <c r="N10399">
        <f>L10399-M10399</f>
        <v/>
      </c>
    </row>
    <row r="10400">
      <c r="A10400" t="inlineStr">
        <is>
          <t>T1010398</t>
        </is>
      </c>
      <c r="B10400" t="inlineStr">
        <is>
          <t>2023-01-22</t>
        </is>
      </c>
      <c r="C10400" t="inlineStr">
        <is>
          <t>S026</t>
        </is>
      </c>
      <c r="D10400" t="inlineStr">
        <is>
          <t>Store_026</t>
        </is>
      </c>
      <c r="E10400" t="inlineStr">
        <is>
          <t>North</t>
        </is>
      </c>
      <c r="F10400" t="inlineStr">
        <is>
          <t>P0102</t>
        </is>
      </c>
      <c r="G10400" t="inlineStr">
        <is>
          <t>Prod_0102</t>
        </is>
      </c>
      <c r="H10400" t="inlineStr">
        <is>
          <t>Food</t>
        </is>
      </c>
      <c r="I10400" t="n">
        <v>5</v>
      </c>
      <c r="J10400" t="n">
        <v>564.21</v>
      </c>
      <c r="K10400" t="n">
        <v>0</v>
      </c>
      <c r="L10400">
        <f>I10400*J10400*(1-K10400)</f>
        <v/>
      </c>
      <c r="M10400">
        <f>VLOOKUP(F10400,Products!A:D,4,FALSE)*I10400</f>
        <v/>
      </c>
      <c r="N10400">
        <f>L10400-M10400</f>
        <v/>
      </c>
    </row>
    <row r="10401">
      <c r="A10401" t="inlineStr">
        <is>
          <t>T1010399</t>
        </is>
      </c>
      <c r="B10401" t="inlineStr">
        <is>
          <t>2023-03-15</t>
        </is>
      </c>
      <c r="C10401" t="inlineStr">
        <is>
          <t>S027</t>
        </is>
      </c>
      <c r="D10401" t="inlineStr">
        <is>
          <t>Store_027</t>
        </is>
      </c>
      <c r="E10401" t="inlineStr">
        <is>
          <t>South</t>
        </is>
      </c>
      <c r="F10401" t="inlineStr">
        <is>
          <t>P0107</t>
        </is>
      </c>
      <c r="G10401" t="inlineStr">
        <is>
          <t>Prod_0107</t>
        </is>
      </c>
      <c r="H10401" t="inlineStr">
        <is>
          <t>Stationery</t>
        </is>
      </c>
      <c r="I10401" t="n">
        <v>9</v>
      </c>
      <c r="J10401" t="n">
        <v>709.03</v>
      </c>
      <c r="K10401" t="n">
        <v>0</v>
      </c>
      <c r="L10401">
        <f>I10401*J10401*(1-K10401)</f>
        <v/>
      </c>
      <c r="M10401">
        <f>VLOOKUP(F10401,Products!A:D,4,FALSE)*I10401</f>
        <v/>
      </c>
      <c r="N10401">
        <f>L10401-M10401</f>
        <v/>
      </c>
    </row>
    <row r="10402">
      <c r="A10402" t="inlineStr">
        <is>
          <t>T1010400</t>
        </is>
      </c>
      <c r="B10402" t="inlineStr">
        <is>
          <t>2023-06-30</t>
        </is>
      </c>
      <c r="C10402" t="inlineStr">
        <is>
          <t>S027</t>
        </is>
      </c>
      <c r="D10402" t="inlineStr">
        <is>
          <t>Store_027</t>
        </is>
      </c>
      <c r="E10402" t="inlineStr">
        <is>
          <t>South</t>
        </is>
      </c>
      <c r="F10402" t="inlineStr">
        <is>
          <t>P0152</t>
        </is>
      </c>
      <c r="G10402" t="inlineStr">
        <is>
          <t>Prod_0152</t>
        </is>
      </c>
      <c r="H10402" t="inlineStr">
        <is>
          <t>Household</t>
        </is>
      </c>
      <c r="I10402" t="n">
        <v>7</v>
      </c>
      <c r="J10402" t="n">
        <v>623.6</v>
      </c>
      <c r="K10402" t="n">
        <v>0.1</v>
      </c>
      <c r="L10402">
        <f>I10402*J10402*(1-K10402)</f>
        <v/>
      </c>
      <c r="M10402">
        <f>VLOOKUP(F10402,Products!A:D,4,FALSE)*I10402</f>
        <v/>
      </c>
      <c r="N10402">
        <f>L10402-M10402</f>
        <v/>
      </c>
    </row>
    <row r="10403">
      <c r="A10403" t="inlineStr">
        <is>
          <t>T1010401</t>
        </is>
      </c>
      <c r="B10403" t="inlineStr">
        <is>
          <t>2024-08-07</t>
        </is>
      </c>
      <c r="C10403" t="inlineStr">
        <is>
          <t>S026</t>
        </is>
      </c>
      <c r="D10403" t="inlineStr">
        <is>
          <t>Store_026</t>
        </is>
      </c>
      <c r="E10403" t="inlineStr">
        <is>
          <t>North</t>
        </is>
      </c>
      <c r="F10403" t="inlineStr">
        <is>
          <t>P0179</t>
        </is>
      </c>
      <c r="G10403" t="inlineStr">
        <is>
          <t>Prod_0179</t>
        </is>
      </c>
      <c r="H10403" t="inlineStr">
        <is>
          <t>Household</t>
        </is>
      </c>
      <c r="I10403" t="n">
        <v>5</v>
      </c>
      <c r="J10403" t="n">
        <v>173.01</v>
      </c>
      <c r="K10403" t="n">
        <v>0.15</v>
      </c>
      <c r="L10403">
        <f>I10403*J10403*(1-K10403)</f>
        <v/>
      </c>
      <c r="M10403">
        <f>VLOOKUP(F10403,Products!A:D,4,FALSE)*I10403</f>
        <v/>
      </c>
      <c r="N10403">
        <f>L10403-M10403</f>
        <v/>
      </c>
    </row>
    <row r="10404">
      <c r="A10404" t="inlineStr">
        <is>
          <t>T1010402</t>
        </is>
      </c>
      <c r="B10404" t="inlineStr">
        <is>
          <t>2024-04-08</t>
        </is>
      </c>
      <c r="C10404" t="inlineStr">
        <is>
          <t>S034</t>
        </is>
      </c>
      <c r="D10404" t="inlineStr">
        <is>
          <t>Store_034</t>
        </is>
      </c>
      <c r="E10404" t="inlineStr">
        <is>
          <t>Central</t>
        </is>
      </c>
      <c r="F10404" t="inlineStr">
        <is>
          <t>P0115</t>
        </is>
      </c>
      <c r="G10404" t="inlineStr">
        <is>
          <t>Prod_0115</t>
        </is>
      </c>
      <c r="H10404" t="inlineStr">
        <is>
          <t>Clothing</t>
        </is>
      </c>
      <c r="I10404" t="n">
        <v>3</v>
      </c>
      <c r="J10404" t="n">
        <v>635.5599999999999</v>
      </c>
      <c r="K10404" t="n">
        <v>0</v>
      </c>
      <c r="L10404">
        <f>I10404*J10404*(1-K10404)</f>
        <v/>
      </c>
      <c r="M10404">
        <f>VLOOKUP(F10404,Products!A:D,4,FALSE)*I10404</f>
        <v/>
      </c>
      <c r="N10404">
        <f>L10404-M10404</f>
        <v/>
      </c>
    </row>
    <row r="10405">
      <c r="A10405" t="inlineStr">
        <is>
          <t>T1010403</t>
        </is>
      </c>
      <c r="B10405" t="inlineStr">
        <is>
          <t>2025-08-30</t>
        </is>
      </c>
      <c r="C10405" t="inlineStr">
        <is>
          <t>S042</t>
        </is>
      </c>
      <c r="D10405" t="inlineStr">
        <is>
          <t>Store_042</t>
        </is>
      </c>
      <c r="E10405" t="inlineStr">
        <is>
          <t>Central</t>
        </is>
      </c>
      <c r="F10405" t="inlineStr">
        <is>
          <t>P0190</t>
        </is>
      </c>
      <c r="G10405" t="inlineStr">
        <is>
          <t>Prod_0190</t>
        </is>
      </c>
      <c r="H10405" t="inlineStr">
        <is>
          <t>Household</t>
        </is>
      </c>
      <c r="I10405" t="n">
        <v>2</v>
      </c>
      <c r="J10405" t="n">
        <v>253.89</v>
      </c>
      <c r="K10405" t="n">
        <v>0.1</v>
      </c>
      <c r="L10405">
        <f>I10405*J10405*(1-K10405)</f>
        <v/>
      </c>
      <c r="M10405">
        <f>VLOOKUP(F10405,Products!A:D,4,FALSE)*I10405</f>
        <v/>
      </c>
      <c r="N10405">
        <f>L10405-M10405</f>
        <v/>
      </c>
    </row>
    <row r="10406">
      <c r="A10406" t="inlineStr">
        <is>
          <t>T1010404</t>
        </is>
      </c>
      <c r="B10406" t="inlineStr">
        <is>
          <t>2023-06-23</t>
        </is>
      </c>
      <c r="C10406" t="inlineStr">
        <is>
          <t>S042</t>
        </is>
      </c>
      <c r="D10406" t="inlineStr">
        <is>
          <t>Store_042</t>
        </is>
      </c>
      <c r="E10406" t="inlineStr">
        <is>
          <t>Central</t>
        </is>
      </c>
      <c r="F10406" t="inlineStr">
        <is>
          <t>P0125</t>
        </is>
      </c>
      <c r="G10406" t="inlineStr">
        <is>
          <t>Prod_0125</t>
        </is>
      </c>
      <c r="H10406" t="inlineStr">
        <is>
          <t>Toys</t>
        </is>
      </c>
      <c r="I10406" t="n">
        <v>8</v>
      </c>
      <c r="J10406" t="n">
        <v>250.76</v>
      </c>
      <c r="K10406" t="n">
        <v>0.1</v>
      </c>
      <c r="L10406">
        <f>I10406*J10406*(1-K10406)</f>
        <v/>
      </c>
      <c r="M10406">
        <f>VLOOKUP(F10406,Products!A:D,4,FALSE)*I10406</f>
        <v/>
      </c>
      <c r="N10406">
        <f>L10406-M10406</f>
        <v/>
      </c>
    </row>
    <row r="10407">
      <c r="A10407" t="inlineStr">
        <is>
          <t>T1010405</t>
        </is>
      </c>
      <c r="B10407" t="inlineStr">
        <is>
          <t>2025-06-04</t>
        </is>
      </c>
      <c r="C10407" t="inlineStr">
        <is>
          <t>S030</t>
        </is>
      </c>
      <c r="D10407" t="inlineStr">
        <is>
          <t>Store_030</t>
        </is>
      </c>
      <c r="E10407" t="inlineStr">
        <is>
          <t>North</t>
        </is>
      </c>
      <c r="F10407" t="inlineStr">
        <is>
          <t>P0163</t>
        </is>
      </c>
      <c r="G10407" t="inlineStr">
        <is>
          <t>Prod_0163</t>
        </is>
      </c>
      <c r="H10407" t="inlineStr">
        <is>
          <t>Food</t>
        </is>
      </c>
      <c r="I10407" t="n">
        <v>1</v>
      </c>
      <c r="J10407" t="n">
        <v>597.72</v>
      </c>
      <c r="K10407" t="n">
        <v>0</v>
      </c>
      <c r="L10407">
        <f>I10407*J10407*(1-K10407)</f>
        <v/>
      </c>
      <c r="M10407">
        <f>VLOOKUP(F10407,Products!A:D,4,FALSE)*I10407</f>
        <v/>
      </c>
      <c r="N10407">
        <f>L10407-M10407</f>
        <v/>
      </c>
    </row>
    <row r="10408">
      <c r="A10408" t="inlineStr">
        <is>
          <t>T1010406</t>
        </is>
      </c>
      <c r="B10408" t="inlineStr">
        <is>
          <t>2025-07-04</t>
        </is>
      </c>
      <c r="C10408" t="inlineStr">
        <is>
          <t>S010</t>
        </is>
      </c>
      <c r="D10408" t="inlineStr">
        <is>
          <t>Store_010</t>
        </is>
      </c>
      <c r="E10408" t="inlineStr">
        <is>
          <t>North</t>
        </is>
      </c>
      <c r="F10408" t="inlineStr">
        <is>
          <t>P0067</t>
        </is>
      </c>
      <c r="G10408" t="inlineStr">
        <is>
          <t>Prod_0067</t>
        </is>
      </c>
      <c r="H10408" t="inlineStr">
        <is>
          <t>Toys</t>
        </is>
      </c>
      <c r="I10408" t="n">
        <v>3</v>
      </c>
      <c r="J10408" t="n">
        <v>139.39</v>
      </c>
      <c r="K10408" t="n">
        <v>0</v>
      </c>
      <c r="L10408">
        <f>I10408*J10408*(1-K10408)</f>
        <v/>
      </c>
      <c r="M10408">
        <f>VLOOKUP(F10408,Products!A:D,4,FALSE)*I10408</f>
        <v/>
      </c>
      <c r="N10408">
        <f>L10408-M10408</f>
        <v/>
      </c>
    </row>
    <row r="10409">
      <c r="A10409" t="inlineStr">
        <is>
          <t>T1010407</t>
        </is>
      </c>
      <c r="B10409" t="inlineStr">
        <is>
          <t>2024-08-15</t>
        </is>
      </c>
      <c r="C10409" t="inlineStr">
        <is>
          <t>S024</t>
        </is>
      </c>
      <c r="D10409" t="inlineStr">
        <is>
          <t>Store_024</t>
        </is>
      </c>
      <c r="E10409" t="inlineStr">
        <is>
          <t>South</t>
        </is>
      </c>
      <c r="F10409" t="inlineStr">
        <is>
          <t>P0171</t>
        </is>
      </c>
      <c r="G10409" t="inlineStr">
        <is>
          <t>Prod_0171</t>
        </is>
      </c>
      <c r="H10409" t="inlineStr">
        <is>
          <t>Household</t>
        </is>
      </c>
      <c r="I10409" t="n">
        <v>2</v>
      </c>
      <c r="J10409" t="n">
        <v>349.73</v>
      </c>
      <c r="K10409" t="n">
        <v>0</v>
      </c>
      <c r="L10409">
        <f>I10409*J10409*(1-K10409)</f>
        <v/>
      </c>
      <c r="M10409">
        <f>VLOOKUP(F10409,Products!A:D,4,FALSE)*I10409</f>
        <v/>
      </c>
      <c r="N10409">
        <f>L10409-M10409</f>
        <v/>
      </c>
    </row>
    <row r="10410">
      <c r="A10410" t="inlineStr">
        <is>
          <t>T1010408</t>
        </is>
      </c>
      <c r="B10410" t="inlineStr">
        <is>
          <t>2023-09-28</t>
        </is>
      </c>
      <c r="C10410" t="inlineStr">
        <is>
          <t>S012</t>
        </is>
      </c>
      <c r="D10410" t="inlineStr">
        <is>
          <t>Store_012</t>
        </is>
      </c>
      <c r="E10410" t="inlineStr">
        <is>
          <t>South</t>
        </is>
      </c>
      <c r="F10410" t="inlineStr">
        <is>
          <t>P0187</t>
        </is>
      </c>
      <c r="G10410" t="inlineStr">
        <is>
          <t>Prod_0187</t>
        </is>
      </c>
      <c r="H10410" t="inlineStr">
        <is>
          <t>Food</t>
        </is>
      </c>
      <c r="I10410" t="n">
        <v>8</v>
      </c>
      <c r="J10410" t="n">
        <v>853</v>
      </c>
      <c r="K10410" t="n">
        <v>0</v>
      </c>
      <c r="L10410">
        <f>I10410*J10410*(1-K10410)</f>
        <v/>
      </c>
      <c r="M10410">
        <f>VLOOKUP(F10410,Products!A:D,4,FALSE)*I10410</f>
        <v/>
      </c>
      <c r="N10410">
        <f>L10410-M10410</f>
        <v/>
      </c>
    </row>
    <row r="10411">
      <c r="A10411" t="inlineStr">
        <is>
          <t>T1010409</t>
        </is>
      </c>
      <c r="B10411" t="inlineStr">
        <is>
          <t>2025-01-08</t>
        </is>
      </c>
      <c r="C10411" t="inlineStr">
        <is>
          <t>S017</t>
        </is>
      </c>
      <c r="D10411" t="inlineStr">
        <is>
          <t>Store_017</t>
        </is>
      </c>
      <c r="E10411" t="inlineStr">
        <is>
          <t>South</t>
        </is>
      </c>
      <c r="F10411" t="inlineStr">
        <is>
          <t>P0077</t>
        </is>
      </c>
      <c r="G10411" t="inlineStr">
        <is>
          <t>Prod_0077</t>
        </is>
      </c>
      <c r="H10411" t="inlineStr">
        <is>
          <t>Beverages</t>
        </is>
      </c>
      <c r="I10411" t="n">
        <v>1</v>
      </c>
      <c r="J10411" t="n">
        <v>46.33</v>
      </c>
      <c r="K10411" t="n">
        <v>0</v>
      </c>
      <c r="L10411">
        <f>I10411*J10411*(1-K10411)</f>
        <v/>
      </c>
      <c r="M10411">
        <f>VLOOKUP(F10411,Products!A:D,4,FALSE)*I10411</f>
        <v/>
      </c>
      <c r="N10411">
        <f>L10411-M10411</f>
        <v/>
      </c>
    </row>
    <row r="10412">
      <c r="A10412" t="inlineStr">
        <is>
          <t>T1010410</t>
        </is>
      </c>
      <c r="B10412" t="inlineStr">
        <is>
          <t>2023-05-19</t>
        </is>
      </c>
      <c r="C10412" t="inlineStr">
        <is>
          <t>S039</t>
        </is>
      </c>
      <c r="D10412" t="inlineStr">
        <is>
          <t>Store_039</t>
        </is>
      </c>
      <c r="E10412" t="inlineStr">
        <is>
          <t>North</t>
        </is>
      </c>
      <c r="F10412" t="inlineStr">
        <is>
          <t>P0007</t>
        </is>
      </c>
      <c r="G10412" t="inlineStr">
        <is>
          <t>Prod_0007</t>
        </is>
      </c>
      <c r="H10412" t="inlineStr">
        <is>
          <t>Food</t>
        </is>
      </c>
      <c r="I10412" t="n">
        <v>8</v>
      </c>
      <c r="J10412" t="n">
        <v>149.14</v>
      </c>
      <c r="K10412" t="n">
        <v>0.1</v>
      </c>
      <c r="L10412">
        <f>I10412*J10412*(1-K10412)</f>
        <v/>
      </c>
      <c r="M10412">
        <f>VLOOKUP(F10412,Products!A:D,4,FALSE)*I10412</f>
        <v/>
      </c>
      <c r="N10412">
        <f>L10412-M10412</f>
        <v/>
      </c>
    </row>
    <row r="10413">
      <c r="A10413" t="inlineStr">
        <is>
          <t>T1010411</t>
        </is>
      </c>
      <c r="B10413" t="inlineStr">
        <is>
          <t>2023-01-05</t>
        </is>
      </c>
      <c r="C10413" t="inlineStr">
        <is>
          <t>S045</t>
        </is>
      </c>
      <c r="D10413" t="inlineStr">
        <is>
          <t>Store_045</t>
        </is>
      </c>
      <c r="E10413" t="inlineStr">
        <is>
          <t>East</t>
        </is>
      </c>
      <c r="F10413" t="inlineStr">
        <is>
          <t>P0068</t>
        </is>
      </c>
      <c r="G10413" t="inlineStr">
        <is>
          <t>Prod_0068</t>
        </is>
      </c>
      <c r="H10413" t="inlineStr">
        <is>
          <t>Household</t>
        </is>
      </c>
      <c r="I10413" t="n">
        <v>3</v>
      </c>
      <c r="J10413" t="n">
        <v>245.22</v>
      </c>
      <c r="K10413" t="n">
        <v>0</v>
      </c>
      <c r="L10413">
        <f>I10413*J10413*(1-K10413)</f>
        <v/>
      </c>
      <c r="M10413">
        <f>VLOOKUP(F10413,Products!A:D,4,FALSE)*I10413</f>
        <v/>
      </c>
      <c r="N10413">
        <f>L10413-M10413</f>
        <v/>
      </c>
    </row>
    <row r="10414">
      <c r="A10414" t="inlineStr">
        <is>
          <t>T1010412</t>
        </is>
      </c>
      <c r="B10414" t="inlineStr">
        <is>
          <t>2024-06-22</t>
        </is>
      </c>
      <c r="C10414" t="inlineStr">
        <is>
          <t>S042</t>
        </is>
      </c>
      <c r="D10414" t="inlineStr">
        <is>
          <t>Store_042</t>
        </is>
      </c>
      <c r="E10414" t="inlineStr">
        <is>
          <t>Central</t>
        </is>
      </c>
      <c r="F10414" t="inlineStr">
        <is>
          <t>P0113</t>
        </is>
      </c>
      <c r="G10414" t="inlineStr">
        <is>
          <t>Prod_0113</t>
        </is>
      </c>
      <c r="H10414" t="inlineStr">
        <is>
          <t>Toys</t>
        </is>
      </c>
      <c r="I10414" t="n">
        <v>1</v>
      </c>
      <c r="J10414" t="n">
        <v>717.55</v>
      </c>
      <c r="K10414" t="n">
        <v>0.05</v>
      </c>
      <c r="L10414">
        <f>I10414*J10414*(1-K10414)</f>
        <v/>
      </c>
      <c r="M10414">
        <f>VLOOKUP(F10414,Products!A:D,4,FALSE)*I10414</f>
        <v/>
      </c>
      <c r="N10414">
        <f>L10414-M10414</f>
        <v/>
      </c>
    </row>
    <row r="10415">
      <c r="A10415" t="inlineStr">
        <is>
          <t>T1010413</t>
        </is>
      </c>
      <c r="B10415" t="inlineStr">
        <is>
          <t>2023-12-31</t>
        </is>
      </c>
      <c r="C10415" t="inlineStr">
        <is>
          <t>S018</t>
        </is>
      </c>
      <c r="D10415" t="inlineStr">
        <is>
          <t>Store_018</t>
        </is>
      </c>
      <c r="E10415" t="inlineStr">
        <is>
          <t>South</t>
        </is>
      </c>
      <c r="F10415" t="inlineStr">
        <is>
          <t>P0147</t>
        </is>
      </c>
      <c r="G10415" t="inlineStr">
        <is>
          <t>Prod_0147</t>
        </is>
      </c>
      <c r="H10415" t="inlineStr">
        <is>
          <t>Stationery</t>
        </is>
      </c>
      <c r="I10415" t="n">
        <v>9</v>
      </c>
      <c r="J10415" t="n">
        <v>453.08</v>
      </c>
      <c r="K10415" t="n">
        <v>0.2</v>
      </c>
      <c r="L10415">
        <f>I10415*J10415*(1-K10415)</f>
        <v/>
      </c>
      <c r="M10415">
        <f>VLOOKUP(F10415,Products!A:D,4,FALSE)*I10415</f>
        <v/>
      </c>
      <c r="N10415">
        <f>L10415-M10415</f>
        <v/>
      </c>
    </row>
    <row r="10416">
      <c r="A10416" t="inlineStr">
        <is>
          <t>T1010414</t>
        </is>
      </c>
      <c r="B10416" t="inlineStr">
        <is>
          <t>2023-04-12</t>
        </is>
      </c>
      <c r="C10416" t="inlineStr">
        <is>
          <t>S018</t>
        </is>
      </c>
      <c r="D10416" t="inlineStr">
        <is>
          <t>Store_018</t>
        </is>
      </c>
      <c r="E10416" t="inlineStr">
        <is>
          <t>South</t>
        </is>
      </c>
      <c r="F10416" t="inlineStr">
        <is>
          <t>P0091</t>
        </is>
      </c>
      <c r="G10416" t="inlineStr">
        <is>
          <t>Prod_0091</t>
        </is>
      </c>
      <c r="H10416" t="inlineStr">
        <is>
          <t>Toys</t>
        </is>
      </c>
      <c r="I10416" t="n">
        <v>2</v>
      </c>
      <c r="J10416" t="n">
        <v>235.82</v>
      </c>
      <c r="K10416" t="n">
        <v>0</v>
      </c>
      <c r="L10416">
        <f>I10416*J10416*(1-K10416)</f>
        <v/>
      </c>
      <c r="M10416">
        <f>VLOOKUP(F10416,Products!A:D,4,FALSE)*I10416</f>
        <v/>
      </c>
      <c r="N10416">
        <f>L10416-M10416</f>
        <v/>
      </c>
    </row>
    <row r="10417">
      <c r="A10417" t="inlineStr">
        <is>
          <t>T1010415</t>
        </is>
      </c>
      <c r="B10417" t="inlineStr">
        <is>
          <t>2024-05-14</t>
        </is>
      </c>
      <c r="C10417" t="inlineStr">
        <is>
          <t>S044</t>
        </is>
      </c>
      <c r="D10417" t="inlineStr">
        <is>
          <t>Store_044</t>
        </is>
      </c>
      <c r="E10417" t="inlineStr">
        <is>
          <t>North</t>
        </is>
      </c>
      <c r="F10417" t="inlineStr">
        <is>
          <t>P0048</t>
        </is>
      </c>
      <c r="G10417" t="inlineStr">
        <is>
          <t>Prod_0048</t>
        </is>
      </c>
      <c r="H10417" t="inlineStr">
        <is>
          <t>Toys</t>
        </is>
      </c>
      <c r="I10417" t="n">
        <v>7</v>
      </c>
      <c r="J10417" t="n">
        <v>290.1</v>
      </c>
      <c r="K10417" t="n">
        <v>0</v>
      </c>
      <c r="L10417">
        <f>I10417*J10417*(1-K10417)</f>
        <v/>
      </c>
      <c r="M10417">
        <f>VLOOKUP(F10417,Products!A:D,4,FALSE)*I10417</f>
        <v/>
      </c>
      <c r="N10417">
        <f>L10417-M10417</f>
        <v/>
      </c>
    </row>
    <row r="10418">
      <c r="A10418" t="inlineStr">
        <is>
          <t>T1010416</t>
        </is>
      </c>
      <c r="B10418" t="inlineStr">
        <is>
          <t>2024-03-07</t>
        </is>
      </c>
      <c r="C10418" t="inlineStr">
        <is>
          <t>S033</t>
        </is>
      </c>
      <c r="D10418" t="inlineStr">
        <is>
          <t>Store_033</t>
        </is>
      </c>
      <c r="E10418" t="inlineStr">
        <is>
          <t>North</t>
        </is>
      </c>
      <c r="F10418" t="inlineStr">
        <is>
          <t>P0006</t>
        </is>
      </c>
      <c r="G10418" t="inlineStr">
        <is>
          <t>Prod_0006</t>
        </is>
      </c>
      <c r="H10418" t="inlineStr">
        <is>
          <t>Food</t>
        </is>
      </c>
      <c r="I10418" t="n">
        <v>2</v>
      </c>
      <c r="J10418" t="n">
        <v>758.8099999999999</v>
      </c>
      <c r="K10418" t="n">
        <v>0.05</v>
      </c>
      <c r="L10418">
        <f>I10418*J10418*(1-K10418)</f>
        <v/>
      </c>
      <c r="M10418">
        <f>VLOOKUP(F10418,Products!A:D,4,FALSE)*I10418</f>
        <v/>
      </c>
      <c r="N10418">
        <f>L10418-M10418</f>
        <v/>
      </c>
    </row>
    <row r="10419">
      <c r="A10419" t="inlineStr">
        <is>
          <t>T1010417</t>
        </is>
      </c>
      <c r="B10419" t="inlineStr">
        <is>
          <t>2024-05-17</t>
        </is>
      </c>
      <c r="C10419" t="inlineStr">
        <is>
          <t>S036</t>
        </is>
      </c>
      <c r="D10419" t="inlineStr">
        <is>
          <t>Store_036</t>
        </is>
      </c>
      <c r="E10419" t="inlineStr">
        <is>
          <t>Central</t>
        </is>
      </c>
      <c r="F10419" t="inlineStr">
        <is>
          <t>P0117</t>
        </is>
      </c>
      <c r="G10419" t="inlineStr">
        <is>
          <t>Prod_0117</t>
        </is>
      </c>
      <c r="H10419" t="inlineStr">
        <is>
          <t>Electronics</t>
        </is>
      </c>
      <c r="I10419" t="n">
        <v>1</v>
      </c>
      <c r="J10419" t="n">
        <v>447.21</v>
      </c>
      <c r="K10419" t="n">
        <v>0</v>
      </c>
      <c r="L10419">
        <f>I10419*J10419*(1-K10419)</f>
        <v/>
      </c>
      <c r="M10419">
        <f>VLOOKUP(F10419,Products!A:D,4,FALSE)*I10419</f>
        <v/>
      </c>
      <c r="N10419">
        <f>L10419-M10419</f>
        <v/>
      </c>
    </row>
    <row r="10420">
      <c r="A10420" t="inlineStr">
        <is>
          <t>T1010418</t>
        </is>
      </c>
      <c r="B10420" t="inlineStr">
        <is>
          <t>2024-04-17</t>
        </is>
      </c>
      <c r="C10420" t="inlineStr">
        <is>
          <t>S013</t>
        </is>
      </c>
      <c r="D10420" t="inlineStr">
        <is>
          <t>Store_013</t>
        </is>
      </c>
      <c r="E10420" t="inlineStr">
        <is>
          <t>North</t>
        </is>
      </c>
      <c r="F10420" t="inlineStr">
        <is>
          <t>P0117</t>
        </is>
      </c>
      <c r="G10420" t="inlineStr">
        <is>
          <t>Prod_0117</t>
        </is>
      </c>
      <c r="H10420" t="inlineStr">
        <is>
          <t>Electronics</t>
        </is>
      </c>
      <c r="I10420" t="n">
        <v>7</v>
      </c>
      <c r="J10420" t="n">
        <v>367.97</v>
      </c>
      <c r="K10420" t="n">
        <v>0</v>
      </c>
      <c r="L10420">
        <f>I10420*J10420*(1-K10420)</f>
        <v/>
      </c>
      <c r="M10420">
        <f>VLOOKUP(F10420,Products!A:D,4,FALSE)*I10420</f>
        <v/>
      </c>
      <c r="N10420">
        <f>L10420-M10420</f>
        <v/>
      </c>
    </row>
    <row r="10421">
      <c r="A10421" t="inlineStr">
        <is>
          <t>T1010419</t>
        </is>
      </c>
      <c r="B10421" t="inlineStr">
        <is>
          <t>2025-08-30</t>
        </is>
      </c>
      <c r="C10421" t="inlineStr">
        <is>
          <t>S012</t>
        </is>
      </c>
      <c r="D10421" t="inlineStr">
        <is>
          <t>Store_012</t>
        </is>
      </c>
      <c r="E10421" t="inlineStr">
        <is>
          <t>South</t>
        </is>
      </c>
      <c r="F10421" t="inlineStr">
        <is>
          <t>P0100</t>
        </is>
      </c>
      <c r="G10421" t="inlineStr">
        <is>
          <t>Prod_0100</t>
        </is>
      </c>
      <c r="H10421" t="inlineStr">
        <is>
          <t>Household</t>
        </is>
      </c>
      <c r="I10421" t="n">
        <v>3</v>
      </c>
      <c r="J10421" t="n">
        <v>498.39</v>
      </c>
      <c r="K10421" t="n">
        <v>0.1</v>
      </c>
      <c r="L10421">
        <f>I10421*J10421*(1-K10421)</f>
        <v/>
      </c>
      <c r="M10421">
        <f>VLOOKUP(F10421,Products!A:D,4,FALSE)*I10421</f>
        <v/>
      </c>
      <c r="N10421">
        <f>L10421-M10421</f>
        <v/>
      </c>
    </row>
    <row r="10422">
      <c r="A10422" t="inlineStr">
        <is>
          <t>T1010420</t>
        </is>
      </c>
      <c r="B10422" t="inlineStr">
        <is>
          <t>2023-11-20</t>
        </is>
      </c>
      <c r="C10422" t="inlineStr">
        <is>
          <t>S012</t>
        </is>
      </c>
      <c r="D10422" t="inlineStr">
        <is>
          <t>Store_012</t>
        </is>
      </c>
      <c r="E10422" t="inlineStr">
        <is>
          <t>South</t>
        </is>
      </c>
      <c r="F10422" t="inlineStr">
        <is>
          <t>P0112</t>
        </is>
      </c>
      <c r="G10422" t="inlineStr">
        <is>
          <t>Prod_0112</t>
        </is>
      </c>
      <c r="H10422" t="inlineStr">
        <is>
          <t>Beverages</t>
        </is>
      </c>
      <c r="I10422" t="n">
        <v>8</v>
      </c>
      <c r="J10422" t="n">
        <v>849.49</v>
      </c>
      <c r="K10422" t="n">
        <v>0.05</v>
      </c>
      <c r="L10422">
        <f>I10422*J10422*(1-K10422)</f>
        <v/>
      </c>
      <c r="M10422">
        <f>VLOOKUP(F10422,Products!A:D,4,FALSE)*I10422</f>
        <v/>
      </c>
      <c r="N10422">
        <f>L10422-M10422</f>
        <v/>
      </c>
    </row>
    <row r="10423">
      <c r="A10423" t="inlineStr">
        <is>
          <t>T1010421</t>
        </is>
      </c>
      <c r="B10423" t="inlineStr">
        <is>
          <t>2024-06-04</t>
        </is>
      </c>
      <c r="C10423" t="inlineStr">
        <is>
          <t>S005</t>
        </is>
      </c>
      <c r="D10423" t="inlineStr">
        <is>
          <t>Store_005</t>
        </is>
      </c>
      <c r="E10423" t="inlineStr">
        <is>
          <t>Central</t>
        </is>
      </c>
      <c r="F10423" t="inlineStr">
        <is>
          <t>P0120</t>
        </is>
      </c>
      <c r="G10423" t="inlineStr">
        <is>
          <t>Prod_0120</t>
        </is>
      </c>
      <c r="H10423" t="inlineStr">
        <is>
          <t>Stationery</t>
        </is>
      </c>
      <c r="I10423" t="n">
        <v>3</v>
      </c>
      <c r="J10423" t="n">
        <v>380.26</v>
      </c>
      <c r="K10423" t="n">
        <v>0</v>
      </c>
      <c r="L10423">
        <f>I10423*J10423*(1-K10423)</f>
        <v/>
      </c>
      <c r="M10423">
        <f>VLOOKUP(F10423,Products!A:D,4,FALSE)*I10423</f>
        <v/>
      </c>
      <c r="N10423">
        <f>L10423-M10423</f>
        <v/>
      </c>
    </row>
    <row r="10424">
      <c r="A10424" t="inlineStr">
        <is>
          <t>T1010422</t>
        </is>
      </c>
      <c r="B10424" t="inlineStr">
        <is>
          <t>2023-01-05</t>
        </is>
      </c>
      <c r="C10424" t="inlineStr">
        <is>
          <t>S013</t>
        </is>
      </c>
      <c r="D10424" t="inlineStr">
        <is>
          <t>Store_013</t>
        </is>
      </c>
      <c r="E10424" t="inlineStr">
        <is>
          <t>North</t>
        </is>
      </c>
      <c r="F10424" t="inlineStr">
        <is>
          <t>P0180</t>
        </is>
      </c>
      <c r="G10424" t="inlineStr">
        <is>
          <t>Prod_0180</t>
        </is>
      </c>
      <c r="H10424" t="inlineStr">
        <is>
          <t>Clothing</t>
        </is>
      </c>
      <c r="I10424" t="n">
        <v>2</v>
      </c>
      <c r="J10424" t="n">
        <v>501.02</v>
      </c>
      <c r="K10424" t="n">
        <v>0.2</v>
      </c>
      <c r="L10424">
        <f>I10424*J10424*(1-K10424)</f>
        <v/>
      </c>
      <c r="M10424">
        <f>VLOOKUP(F10424,Products!A:D,4,FALSE)*I10424</f>
        <v/>
      </c>
      <c r="N10424">
        <f>L10424-M10424</f>
        <v/>
      </c>
    </row>
    <row r="10425">
      <c r="A10425" t="inlineStr">
        <is>
          <t>T1010423</t>
        </is>
      </c>
      <c r="B10425" t="inlineStr">
        <is>
          <t>2024-04-06</t>
        </is>
      </c>
      <c r="C10425" t="inlineStr">
        <is>
          <t>S042</t>
        </is>
      </c>
      <c r="D10425" t="inlineStr">
        <is>
          <t>Store_042</t>
        </is>
      </c>
      <c r="E10425" t="inlineStr">
        <is>
          <t>Central</t>
        </is>
      </c>
      <c r="F10425" t="inlineStr">
        <is>
          <t>P0085</t>
        </is>
      </c>
      <c r="G10425" t="inlineStr">
        <is>
          <t>Prod_0085</t>
        </is>
      </c>
      <c r="H10425" t="inlineStr">
        <is>
          <t>Food</t>
        </is>
      </c>
      <c r="I10425" t="n">
        <v>5</v>
      </c>
      <c r="J10425" t="n">
        <v>376.73</v>
      </c>
      <c r="K10425" t="n">
        <v>0</v>
      </c>
      <c r="L10425">
        <f>I10425*J10425*(1-K10425)</f>
        <v/>
      </c>
      <c r="M10425">
        <f>VLOOKUP(F10425,Products!A:D,4,FALSE)*I10425</f>
        <v/>
      </c>
      <c r="N10425">
        <f>L10425-M10425</f>
        <v/>
      </c>
    </row>
    <row r="10426">
      <c r="A10426" t="inlineStr">
        <is>
          <t>T1010424</t>
        </is>
      </c>
      <c r="B10426" t="inlineStr">
        <is>
          <t>2024-11-13</t>
        </is>
      </c>
      <c r="C10426" t="inlineStr">
        <is>
          <t>S002</t>
        </is>
      </c>
      <c r="D10426" t="inlineStr">
        <is>
          <t>Store_002</t>
        </is>
      </c>
      <c r="E10426" t="inlineStr">
        <is>
          <t>South</t>
        </is>
      </c>
      <c r="F10426" t="inlineStr">
        <is>
          <t>P0102</t>
        </is>
      </c>
      <c r="G10426" t="inlineStr">
        <is>
          <t>Prod_0102</t>
        </is>
      </c>
      <c r="H10426" t="inlineStr">
        <is>
          <t>Food</t>
        </is>
      </c>
      <c r="I10426" t="n">
        <v>1</v>
      </c>
      <c r="J10426" t="n">
        <v>719.74</v>
      </c>
      <c r="K10426" t="n">
        <v>0</v>
      </c>
      <c r="L10426">
        <f>I10426*J10426*(1-K10426)</f>
        <v/>
      </c>
      <c r="M10426">
        <f>VLOOKUP(F10426,Products!A:D,4,FALSE)*I10426</f>
        <v/>
      </c>
      <c r="N10426">
        <f>L10426-M10426</f>
        <v/>
      </c>
    </row>
    <row r="10427">
      <c r="A10427" t="inlineStr">
        <is>
          <t>T1010425</t>
        </is>
      </c>
      <c r="B10427" t="inlineStr">
        <is>
          <t>2024-06-11</t>
        </is>
      </c>
      <c r="C10427" t="inlineStr">
        <is>
          <t>S006</t>
        </is>
      </c>
      <c r="D10427" t="inlineStr">
        <is>
          <t>Store_006</t>
        </is>
      </c>
      <c r="E10427" t="inlineStr">
        <is>
          <t>East</t>
        </is>
      </c>
      <c r="F10427" t="inlineStr">
        <is>
          <t>P0038</t>
        </is>
      </c>
      <c r="G10427" t="inlineStr">
        <is>
          <t>Prod_0038</t>
        </is>
      </c>
      <c r="H10427" t="inlineStr">
        <is>
          <t>Beverages</t>
        </is>
      </c>
      <c r="I10427" t="n">
        <v>2</v>
      </c>
      <c r="J10427" t="n">
        <v>907.48</v>
      </c>
      <c r="K10427" t="n">
        <v>0.15</v>
      </c>
      <c r="L10427">
        <f>I10427*J10427*(1-K10427)</f>
        <v/>
      </c>
      <c r="M10427">
        <f>VLOOKUP(F10427,Products!A:D,4,FALSE)*I10427</f>
        <v/>
      </c>
      <c r="N10427">
        <f>L10427-M10427</f>
        <v/>
      </c>
    </row>
    <row r="10428">
      <c r="A10428" t="inlineStr">
        <is>
          <t>T1010426</t>
        </is>
      </c>
      <c r="B10428" t="inlineStr">
        <is>
          <t>2023-02-26</t>
        </is>
      </c>
      <c r="C10428" t="inlineStr">
        <is>
          <t>S001</t>
        </is>
      </c>
      <c r="D10428" t="inlineStr">
        <is>
          <t>Store_001</t>
        </is>
      </c>
      <c r="E10428" t="inlineStr">
        <is>
          <t>West</t>
        </is>
      </c>
      <c r="F10428" t="inlineStr">
        <is>
          <t>P0025</t>
        </is>
      </c>
      <c r="G10428" t="inlineStr">
        <is>
          <t>Prod_0025</t>
        </is>
      </c>
      <c r="H10428" t="inlineStr">
        <is>
          <t>Beverages</t>
        </is>
      </c>
      <c r="I10428" t="n">
        <v>4</v>
      </c>
      <c r="J10428" t="n">
        <v>423.37</v>
      </c>
      <c r="K10428" t="n">
        <v>0.1</v>
      </c>
      <c r="L10428">
        <f>I10428*J10428*(1-K10428)</f>
        <v/>
      </c>
      <c r="M10428">
        <f>VLOOKUP(F10428,Products!A:D,4,FALSE)*I10428</f>
        <v/>
      </c>
      <c r="N10428">
        <f>L10428-M10428</f>
        <v/>
      </c>
    </row>
    <row r="10429">
      <c r="A10429" t="inlineStr">
        <is>
          <t>T1010427</t>
        </is>
      </c>
      <c r="B10429" t="inlineStr">
        <is>
          <t>2025-07-26</t>
        </is>
      </c>
      <c r="C10429" t="inlineStr">
        <is>
          <t>S031</t>
        </is>
      </c>
      <c r="D10429" t="inlineStr">
        <is>
          <t>Store_031</t>
        </is>
      </c>
      <c r="E10429" t="inlineStr">
        <is>
          <t>Central</t>
        </is>
      </c>
      <c r="F10429" t="inlineStr">
        <is>
          <t>P0047</t>
        </is>
      </c>
      <c r="G10429" t="inlineStr">
        <is>
          <t>Prod_0047</t>
        </is>
      </c>
      <c r="H10429" t="inlineStr">
        <is>
          <t>Beverages</t>
        </is>
      </c>
      <c r="I10429" t="n">
        <v>9</v>
      </c>
      <c r="J10429" t="n">
        <v>593.67</v>
      </c>
      <c r="K10429" t="n">
        <v>0</v>
      </c>
      <c r="L10429">
        <f>I10429*J10429*(1-K10429)</f>
        <v/>
      </c>
      <c r="M10429">
        <f>VLOOKUP(F10429,Products!A:D,4,FALSE)*I10429</f>
        <v/>
      </c>
      <c r="N10429">
        <f>L10429-M10429</f>
        <v/>
      </c>
    </row>
    <row r="10430">
      <c r="A10430" t="inlineStr">
        <is>
          <t>T1010428</t>
        </is>
      </c>
      <c r="B10430" t="inlineStr">
        <is>
          <t>2025-03-09</t>
        </is>
      </c>
      <c r="C10430" t="inlineStr">
        <is>
          <t>S049</t>
        </is>
      </c>
      <c r="D10430" t="inlineStr">
        <is>
          <t>Store_049</t>
        </is>
      </c>
      <c r="E10430" t="inlineStr">
        <is>
          <t>North</t>
        </is>
      </c>
      <c r="F10430" t="inlineStr">
        <is>
          <t>P0138</t>
        </is>
      </c>
      <c r="G10430" t="inlineStr">
        <is>
          <t>Prod_0138</t>
        </is>
      </c>
      <c r="H10430" t="inlineStr">
        <is>
          <t>Household</t>
        </is>
      </c>
      <c r="I10430" t="n">
        <v>1</v>
      </c>
      <c r="J10430" t="n">
        <v>278.71</v>
      </c>
      <c r="K10430" t="n">
        <v>0</v>
      </c>
      <c r="L10430">
        <f>I10430*J10430*(1-K10430)</f>
        <v/>
      </c>
      <c r="M10430">
        <f>VLOOKUP(F10430,Products!A:D,4,FALSE)*I10430</f>
        <v/>
      </c>
      <c r="N10430">
        <f>L10430-M10430</f>
        <v/>
      </c>
    </row>
    <row r="10431">
      <c r="A10431" t="inlineStr">
        <is>
          <t>T1010429</t>
        </is>
      </c>
      <c r="B10431" t="inlineStr">
        <is>
          <t>2024-01-29</t>
        </is>
      </c>
      <c r="C10431" t="inlineStr">
        <is>
          <t>S037</t>
        </is>
      </c>
      <c r="D10431" t="inlineStr">
        <is>
          <t>Store_037</t>
        </is>
      </c>
      <c r="E10431" t="inlineStr">
        <is>
          <t>East</t>
        </is>
      </c>
      <c r="F10431" t="inlineStr">
        <is>
          <t>P0019</t>
        </is>
      </c>
      <c r="G10431" t="inlineStr">
        <is>
          <t>Prod_0019</t>
        </is>
      </c>
      <c r="H10431" t="inlineStr">
        <is>
          <t>Toys</t>
        </is>
      </c>
      <c r="I10431" t="n">
        <v>6</v>
      </c>
      <c r="J10431" t="n">
        <v>470.08</v>
      </c>
      <c r="K10431" t="n">
        <v>0</v>
      </c>
      <c r="L10431">
        <f>I10431*J10431*(1-K10431)</f>
        <v/>
      </c>
      <c r="M10431">
        <f>VLOOKUP(F10431,Products!A:D,4,FALSE)*I10431</f>
        <v/>
      </c>
      <c r="N10431">
        <f>L10431-M10431</f>
        <v/>
      </c>
    </row>
    <row r="10432">
      <c r="A10432" t="inlineStr">
        <is>
          <t>T1010430</t>
        </is>
      </c>
      <c r="B10432" t="inlineStr">
        <is>
          <t>2025-03-14</t>
        </is>
      </c>
      <c r="C10432" t="inlineStr">
        <is>
          <t>S022</t>
        </is>
      </c>
      <c r="D10432" t="inlineStr">
        <is>
          <t>Store_022</t>
        </is>
      </c>
      <c r="E10432" t="inlineStr">
        <is>
          <t>East</t>
        </is>
      </c>
      <c r="F10432" t="inlineStr">
        <is>
          <t>P0170</t>
        </is>
      </c>
      <c r="G10432" t="inlineStr">
        <is>
          <t>Prod_0170</t>
        </is>
      </c>
      <c r="H10432" t="inlineStr">
        <is>
          <t>Household</t>
        </is>
      </c>
      <c r="I10432" t="n">
        <v>5</v>
      </c>
      <c r="J10432" t="n">
        <v>423.87</v>
      </c>
      <c r="K10432" t="n">
        <v>0</v>
      </c>
      <c r="L10432">
        <f>I10432*J10432*(1-K10432)</f>
        <v/>
      </c>
      <c r="M10432">
        <f>VLOOKUP(F10432,Products!A:D,4,FALSE)*I10432</f>
        <v/>
      </c>
      <c r="N10432">
        <f>L10432-M10432</f>
        <v/>
      </c>
    </row>
    <row r="10433">
      <c r="A10433" t="inlineStr">
        <is>
          <t>T1010431</t>
        </is>
      </c>
      <c r="B10433" t="inlineStr">
        <is>
          <t>2023-07-28</t>
        </is>
      </c>
      <c r="C10433" t="inlineStr">
        <is>
          <t>S016</t>
        </is>
      </c>
      <c r="D10433" t="inlineStr">
        <is>
          <t>Store_016</t>
        </is>
      </c>
      <c r="E10433" t="inlineStr">
        <is>
          <t>West</t>
        </is>
      </c>
      <c r="F10433" t="inlineStr">
        <is>
          <t>P0174</t>
        </is>
      </c>
      <c r="G10433" t="inlineStr">
        <is>
          <t>Prod_0174</t>
        </is>
      </c>
      <c r="H10433" t="inlineStr">
        <is>
          <t>Food</t>
        </is>
      </c>
      <c r="I10433" t="n">
        <v>9</v>
      </c>
      <c r="J10433" t="n">
        <v>77.94</v>
      </c>
      <c r="K10433" t="n">
        <v>0</v>
      </c>
      <c r="L10433">
        <f>I10433*J10433*(1-K10433)</f>
        <v/>
      </c>
      <c r="M10433">
        <f>VLOOKUP(F10433,Products!A:D,4,FALSE)*I10433</f>
        <v/>
      </c>
      <c r="N10433">
        <f>L10433-M10433</f>
        <v/>
      </c>
    </row>
    <row r="10434">
      <c r="A10434" t="inlineStr">
        <is>
          <t>T1010432</t>
        </is>
      </c>
      <c r="B10434" t="inlineStr">
        <is>
          <t>2023-03-27</t>
        </is>
      </c>
      <c r="C10434" t="inlineStr">
        <is>
          <t>S050</t>
        </is>
      </c>
      <c r="D10434" t="inlineStr">
        <is>
          <t>Store_050</t>
        </is>
      </c>
      <c r="E10434" t="inlineStr">
        <is>
          <t>South</t>
        </is>
      </c>
      <c r="F10434" t="inlineStr">
        <is>
          <t>P0164</t>
        </is>
      </c>
      <c r="G10434" t="inlineStr">
        <is>
          <t>Prod_0164</t>
        </is>
      </c>
      <c r="H10434" t="inlineStr">
        <is>
          <t>Food</t>
        </is>
      </c>
      <c r="I10434" t="n">
        <v>4</v>
      </c>
      <c r="J10434" t="n">
        <v>691.88</v>
      </c>
      <c r="K10434" t="n">
        <v>0</v>
      </c>
      <c r="L10434">
        <f>I10434*J10434*(1-K10434)</f>
        <v/>
      </c>
      <c r="M10434">
        <f>VLOOKUP(F10434,Products!A:D,4,FALSE)*I10434</f>
        <v/>
      </c>
      <c r="N10434">
        <f>L10434-M10434</f>
        <v/>
      </c>
    </row>
    <row r="10435">
      <c r="A10435" t="inlineStr">
        <is>
          <t>T1010433</t>
        </is>
      </c>
      <c r="B10435" t="inlineStr">
        <is>
          <t>2023-06-13</t>
        </is>
      </c>
      <c r="C10435" t="inlineStr">
        <is>
          <t>S021</t>
        </is>
      </c>
      <c r="D10435" t="inlineStr">
        <is>
          <t>Store_021</t>
        </is>
      </c>
      <c r="E10435" t="inlineStr">
        <is>
          <t>North</t>
        </is>
      </c>
      <c r="F10435" t="inlineStr">
        <is>
          <t>P0081</t>
        </is>
      </c>
      <c r="G10435" t="inlineStr">
        <is>
          <t>Prod_0081</t>
        </is>
      </c>
      <c r="H10435" t="inlineStr">
        <is>
          <t>Electronics</t>
        </is>
      </c>
      <c r="I10435" t="n">
        <v>9</v>
      </c>
      <c r="J10435" t="n">
        <v>337.63</v>
      </c>
      <c r="K10435" t="n">
        <v>0.05</v>
      </c>
      <c r="L10435">
        <f>I10435*J10435*(1-K10435)</f>
        <v/>
      </c>
      <c r="M10435">
        <f>VLOOKUP(F10435,Products!A:D,4,FALSE)*I10435</f>
        <v/>
      </c>
      <c r="N10435">
        <f>L10435-M10435</f>
        <v/>
      </c>
    </row>
    <row r="10436">
      <c r="A10436" t="inlineStr">
        <is>
          <t>T1010434</t>
        </is>
      </c>
      <c r="B10436" t="inlineStr">
        <is>
          <t>2023-04-29</t>
        </is>
      </c>
      <c r="C10436" t="inlineStr">
        <is>
          <t>S013</t>
        </is>
      </c>
      <c r="D10436" t="inlineStr">
        <is>
          <t>Store_013</t>
        </is>
      </c>
      <c r="E10436" t="inlineStr">
        <is>
          <t>North</t>
        </is>
      </c>
      <c r="F10436" t="inlineStr">
        <is>
          <t>P0155</t>
        </is>
      </c>
      <c r="G10436" t="inlineStr">
        <is>
          <t>Prod_0155</t>
        </is>
      </c>
      <c r="H10436" t="inlineStr">
        <is>
          <t>Electronics</t>
        </is>
      </c>
      <c r="I10436" t="n">
        <v>1</v>
      </c>
      <c r="J10436" t="n">
        <v>531.03</v>
      </c>
      <c r="K10436" t="n">
        <v>0</v>
      </c>
      <c r="L10436">
        <f>I10436*J10436*(1-K10436)</f>
        <v/>
      </c>
      <c r="M10436">
        <f>VLOOKUP(F10436,Products!A:D,4,FALSE)*I10436</f>
        <v/>
      </c>
      <c r="N10436">
        <f>L10436-M10436</f>
        <v/>
      </c>
    </row>
    <row r="10437">
      <c r="A10437" t="inlineStr">
        <is>
          <t>T1010435</t>
        </is>
      </c>
      <c r="B10437" t="inlineStr">
        <is>
          <t>2023-12-10</t>
        </is>
      </c>
      <c r="C10437" t="inlineStr">
        <is>
          <t>S015</t>
        </is>
      </c>
      <c r="D10437" t="inlineStr">
        <is>
          <t>Store_015</t>
        </is>
      </c>
      <c r="E10437" t="inlineStr">
        <is>
          <t>North</t>
        </is>
      </c>
      <c r="F10437" t="inlineStr">
        <is>
          <t>P0059</t>
        </is>
      </c>
      <c r="G10437" t="inlineStr">
        <is>
          <t>Prod_0059</t>
        </is>
      </c>
      <c r="H10437" t="inlineStr">
        <is>
          <t>Beverages</t>
        </is>
      </c>
      <c r="I10437" t="n">
        <v>7</v>
      </c>
      <c r="J10437" t="n">
        <v>561.84</v>
      </c>
      <c r="K10437" t="n">
        <v>0.2</v>
      </c>
      <c r="L10437">
        <f>I10437*J10437*(1-K10437)</f>
        <v/>
      </c>
      <c r="M10437">
        <f>VLOOKUP(F10437,Products!A:D,4,FALSE)*I10437</f>
        <v/>
      </c>
      <c r="N10437">
        <f>L10437-M10437</f>
        <v/>
      </c>
    </row>
    <row r="10438">
      <c r="A10438" t="inlineStr">
        <is>
          <t>T1010436</t>
        </is>
      </c>
      <c r="B10438" t="inlineStr">
        <is>
          <t>2025-05-07</t>
        </is>
      </c>
      <c r="C10438" t="inlineStr">
        <is>
          <t>S002</t>
        </is>
      </c>
      <c r="D10438" t="inlineStr">
        <is>
          <t>Store_002</t>
        </is>
      </c>
      <c r="E10438" t="inlineStr">
        <is>
          <t>South</t>
        </is>
      </c>
      <c r="F10438" t="inlineStr">
        <is>
          <t>P0049</t>
        </is>
      </c>
      <c r="G10438" t="inlineStr">
        <is>
          <t>Prod_0049</t>
        </is>
      </c>
      <c r="H10438" t="inlineStr">
        <is>
          <t>Beverages</t>
        </is>
      </c>
      <c r="I10438" t="n">
        <v>7</v>
      </c>
      <c r="J10438" t="n">
        <v>245.65</v>
      </c>
      <c r="K10438" t="n">
        <v>0</v>
      </c>
      <c r="L10438">
        <f>I10438*J10438*(1-K10438)</f>
        <v/>
      </c>
      <c r="M10438">
        <f>VLOOKUP(F10438,Products!A:D,4,FALSE)*I10438</f>
        <v/>
      </c>
      <c r="N10438">
        <f>L10438-M10438</f>
        <v/>
      </c>
    </row>
    <row r="10439">
      <c r="A10439" t="inlineStr">
        <is>
          <t>T1010437</t>
        </is>
      </c>
      <c r="B10439" t="inlineStr">
        <is>
          <t>2023-03-19</t>
        </is>
      </c>
      <c r="C10439" t="inlineStr">
        <is>
          <t>S033</t>
        </is>
      </c>
      <c r="D10439" t="inlineStr">
        <is>
          <t>Store_033</t>
        </is>
      </c>
      <c r="E10439" t="inlineStr">
        <is>
          <t>North</t>
        </is>
      </c>
      <c r="F10439" t="inlineStr">
        <is>
          <t>P0148</t>
        </is>
      </c>
      <c r="G10439" t="inlineStr">
        <is>
          <t>Prod_0148</t>
        </is>
      </c>
      <c r="H10439" t="inlineStr">
        <is>
          <t>Electronics</t>
        </is>
      </c>
      <c r="I10439" t="n">
        <v>4</v>
      </c>
      <c r="J10439" t="n">
        <v>209.56</v>
      </c>
      <c r="K10439" t="n">
        <v>0</v>
      </c>
      <c r="L10439">
        <f>I10439*J10439*(1-K10439)</f>
        <v/>
      </c>
      <c r="M10439">
        <f>VLOOKUP(F10439,Products!A:D,4,FALSE)*I10439</f>
        <v/>
      </c>
      <c r="N10439">
        <f>L10439-M10439</f>
        <v/>
      </c>
    </row>
    <row r="10440">
      <c r="A10440" t="inlineStr">
        <is>
          <t>T1010438</t>
        </is>
      </c>
      <c r="B10440" t="inlineStr">
        <is>
          <t>2024-05-04</t>
        </is>
      </c>
      <c r="C10440" t="inlineStr">
        <is>
          <t>S015</t>
        </is>
      </c>
      <c r="D10440" t="inlineStr">
        <is>
          <t>Store_015</t>
        </is>
      </c>
      <c r="E10440" t="inlineStr">
        <is>
          <t>North</t>
        </is>
      </c>
      <c r="F10440" t="inlineStr">
        <is>
          <t>P0101</t>
        </is>
      </c>
      <c r="G10440" t="inlineStr">
        <is>
          <t>Prod_0101</t>
        </is>
      </c>
      <c r="H10440" t="inlineStr">
        <is>
          <t>Food</t>
        </is>
      </c>
      <c r="I10440" t="n">
        <v>9</v>
      </c>
      <c r="J10440" t="n">
        <v>75.81999999999999</v>
      </c>
      <c r="K10440" t="n">
        <v>0</v>
      </c>
      <c r="L10440">
        <f>I10440*J10440*(1-K10440)</f>
        <v/>
      </c>
      <c r="M10440">
        <f>VLOOKUP(F10440,Products!A:D,4,FALSE)*I10440</f>
        <v/>
      </c>
      <c r="N10440">
        <f>L10440-M10440</f>
        <v/>
      </c>
    </row>
    <row r="10441">
      <c r="A10441" t="inlineStr">
        <is>
          <t>T1010439</t>
        </is>
      </c>
      <c r="B10441" t="inlineStr">
        <is>
          <t>2024-04-08</t>
        </is>
      </c>
      <c r="C10441" t="inlineStr">
        <is>
          <t>S040</t>
        </is>
      </c>
      <c r="D10441" t="inlineStr">
        <is>
          <t>Store_040</t>
        </is>
      </c>
      <c r="E10441" t="inlineStr">
        <is>
          <t>Central</t>
        </is>
      </c>
      <c r="F10441" t="inlineStr">
        <is>
          <t>P0193</t>
        </is>
      </c>
      <c r="G10441" t="inlineStr">
        <is>
          <t>Prod_0193</t>
        </is>
      </c>
      <c r="H10441" t="inlineStr">
        <is>
          <t>Food</t>
        </is>
      </c>
      <c r="I10441" t="n">
        <v>8</v>
      </c>
      <c r="J10441" t="n">
        <v>601.02</v>
      </c>
      <c r="K10441" t="n">
        <v>0</v>
      </c>
      <c r="L10441">
        <f>I10441*J10441*(1-K10441)</f>
        <v/>
      </c>
      <c r="M10441">
        <f>VLOOKUP(F10441,Products!A:D,4,FALSE)*I10441</f>
        <v/>
      </c>
      <c r="N10441">
        <f>L10441-M10441</f>
        <v/>
      </c>
    </row>
    <row r="10442">
      <c r="A10442" t="inlineStr">
        <is>
          <t>T1010440</t>
        </is>
      </c>
      <c r="B10442" t="inlineStr">
        <is>
          <t>2024-04-16</t>
        </is>
      </c>
      <c r="C10442" t="inlineStr">
        <is>
          <t>S020</t>
        </is>
      </c>
      <c r="D10442" t="inlineStr">
        <is>
          <t>Store_020</t>
        </is>
      </c>
      <c r="E10442" t="inlineStr">
        <is>
          <t>West</t>
        </is>
      </c>
      <c r="F10442" t="inlineStr">
        <is>
          <t>P0031</t>
        </is>
      </c>
      <c r="G10442" t="inlineStr">
        <is>
          <t>Prod_0031</t>
        </is>
      </c>
      <c r="H10442" t="inlineStr">
        <is>
          <t>Food</t>
        </is>
      </c>
      <c r="I10442" t="n">
        <v>3</v>
      </c>
      <c r="J10442" t="n">
        <v>181.52</v>
      </c>
      <c r="K10442" t="n">
        <v>0</v>
      </c>
      <c r="L10442">
        <f>I10442*J10442*(1-K10442)</f>
        <v/>
      </c>
      <c r="M10442">
        <f>VLOOKUP(F10442,Products!A:D,4,FALSE)*I10442</f>
        <v/>
      </c>
      <c r="N10442">
        <f>L10442-M10442</f>
        <v/>
      </c>
    </row>
    <row r="10443">
      <c r="A10443" t="inlineStr">
        <is>
          <t>T1010441</t>
        </is>
      </c>
      <c r="B10443" t="inlineStr">
        <is>
          <t>2024-08-01</t>
        </is>
      </c>
      <c r="C10443" t="inlineStr">
        <is>
          <t>S015</t>
        </is>
      </c>
      <c r="D10443" t="inlineStr">
        <is>
          <t>Store_015</t>
        </is>
      </c>
      <c r="E10443" t="inlineStr">
        <is>
          <t>North</t>
        </is>
      </c>
      <c r="F10443" t="inlineStr">
        <is>
          <t>P0069</t>
        </is>
      </c>
      <c r="G10443" t="inlineStr">
        <is>
          <t>Prod_0069</t>
        </is>
      </c>
      <c r="H10443" t="inlineStr">
        <is>
          <t>Household</t>
        </is>
      </c>
      <c r="I10443" t="n">
        <v>1</v>
      </c>
      <c r="J10443" t="n">
        <v>270.28</v>
      </c>
      <c r="K10443" t="n">
        <v>0</v>
      </c>
      <c r="L10443">
        <f>I10443*J10443*(1-K10443)</f>
        <v/>
      </c>
      <c r="M10443">
        <f>VLOOKUP(F10443,Products!A:D,4,FALSE)*I10443</f>
        <v/>
      </c>
      <c r="N10443">
        <f>L10443-M10443</f>
        <v/>
      </c>
    </row>
    <row r="10444">
      <c r="A10444" t="inlineStr">
        <is>
          <t>T1010442</t>
        </is>
      </c>
      <c r="B10444" t="inlineStr">
        <is>
          <t>2023-01-17</t>
        </is>
      </c>
      <c r="C10444" t="inlineStr">
        <is>
          <t>S032</t>
        </is>
      </c>
      <c r="D10444" t="inlineStr">
        <is>
          <t>Store_032</t>
        </is>
      </c>
      <c r="E10444" t="inlineStr">
        <is>
          <t>Central</t>
        </is>
      </c>
      <c r="F10444" t="inlineStr">
        <is>
          <t>P0141</t>
        </is>
      </c>
      <c r="G10444" t="inlineStr">
        <is>
          <t>Prod_0141</t>
        </is>
      </c>
      <c r="H10444" t="inlineStr">
        <is>
          <t>Food</t>
        </is>
      </c>
      <c r="I10444" t="n">
        <v>9</v>
      </c>
      <c r="J10444" t="n">
        <v>680.55</v>
      </c>
      <c r="K10444" t="n">
        <v>0.05</v>
      </c>
      <c r="L10444">
        <f>I10444*J10444*(1-K10444)</f>
        <v/>
      </c>
      <c r="M10444">
        <f>VLOOKUP(F10444,Products!A:D,4,FALSE)*I10444</f>
        <v/>
      </c>
      <c r="N10444">
        <f>L10444-M10444</f>
        <v/>
      </c>
    </row>
    <row r="10445">
      <c r="A10445" t="inlineStr">
        <is>
          <t>T1010443</t>
        </is>
      </c>
      <c r="B10445" t="inlineStr">
        <is>
          <t>2025-01-12</t>
        </is>
      </c>
      <c r="C10445" t="inlineStr">
        <is>
          <t>S047</t>
        </is>
      </c>
      <c r="D10445" t="inlineStr">
        <is>
          <t>Store_047</t>
        </is>
      </c>
      <c r="E10445" t="inlineStr">
        <is>
          <t>North</t>
        </is>
      </c>
      <c r="F10445" t="inlineStr">
        <is>
          <t>P0158</t>
        </is>
      </c>
      <c r="G10445" t="inlineStr">
        <is>
          <t>Prod_0158</t>
        </is>
      </c>
      <c r="H10445" t="inlineStr">
        <is>
          <t>Beverages</t>
        </is>
      </c>
      <c r="I10445" t="n">
        <v>4</v>
      </c>
      <c r="J10445" t="n">
        <v>264.55</v>
      </c>
      <c r="K10445" t="n">
        <v>0.05</v>
      </c>
      <c r="L10445">
        <f>I10445*J10445*(1-K10445)</f>
        <v/>
      </c>
      <c r="M10445">
        <f>VLOOKUP(F10445,Products!A:D,4,FALSE)*I10445</f>
        <v/>
      </c>
      <c r="N10445">
        <f>L10445-M10445</f>
        <v/>
      </c>
    </row>
    <row r="10446">
      <c r="A10446" t="inlineStr">
        <is>
          <t>T1010444</t>
        </is>
      </c>
      <c r="B10446" t="inlineStr">
        <is>
          <t>2025-08-23</t>
        </is>
      </c>
      <c r="C10446" t="inlineStr">
        <is>
          <t>S007</t>
        </is>
      </c>
      <c r="D10446" t="inlineStr">
        <is>
          <t>Store_007</t>
        </is>
      </c>
      <c r="E10446" t="inlineStr">
        <is>
          <t>East</t>
        </is>
      </c>
      <c r="F10446" t="inlineStr">
        <is>
          <t>P0180</t>
        </is>
      </c>
      <c r="G10446" t="inlineStr">
        <is>
          <t>Prod_0180</t>
        </is>
      </c>
      <c r="H10446" t="inlineStr">
        <is>
          <t>Clothing</t>
        </is>
      </c>
      <c r="I10446" t="n">
        <v>8</v>
      </c>
      <c r="J10446" t="n">
        <v>471.05</v>
      </c>
      <c r="K10446" t="n">
        <v>0</v>
      </c>
      <c r="L10446">
        <f>I10446*J10446*(1-K10446)</f>
        <v/>
      </c>
      <c r="M10446">
        <f>VLOOKUP(F10446,Products!A:D,4,FALSE)*I10446</f>
        <v/>
      </c>
      <c r="N10446">
        <f>L10446-M10446</f>
        <v/>
      </c>
    </row>
    <row r="10447">
      <c r="A10447" t="inlineStr">
        <is>
          <t>T1010445</t>
        </is>
      </c>
      <c r="B10447" t="inlineStr">
        <is>
          <t>2024-01-01</t>
        </is>
      </c>
      <c r="C10447" t="inlineStr">
        <is>
          <t>S039</t>
        </is>
      </c>
      <c r="D10447" t="inlineStr">
        <is>
          <t>Store_039</t>
        </is>
      </c>
      <c r="E10447" t="inlineStr">
        <is>
          <t>North</t>
        </is>
      </c>
      <c r="F10447" t="inlineStr">
        <is>
          <t>P0125</t>
        </is>
      </c>
      <c r="G10447" t="inlineStr">
        <is>
          <t>Prod_0125</t>
        </is>
      </c>
      <c r="H10447" t="inlineStr">
        <is>
          <t>Toys</t>
        </is>
      </c>
      <c r="I10447" t="n">
        <v>6</v>
      </c>
      <c r="J10447" t="n">
        <v>221.74</v>
      </c>
      <c r="K10447" t="n">
        <v>0.1</v>
      </c>
      <c r="L10447">
        <f>I10447*J10447*(1-K10447)</f>
        <v/>
      </c>
      <c r="M10447">
        <f>VLOOKUP(F10447,Products!A:D,4,FALSE)*I10447</f>
        <v/>
      </c>
      <c r="N10447">
        <f>L10447-M10447</f>
        <v/>
      </c>
    </row>
    <row r="10448">
      <c r="A10448" t="inlineStr">
        <is>
          <t>T1010446</t>
        </is>
      </c>
      <c r="B10448" t="inlineStr">
        <is>
          <t>2023-07-13</t>
        </is>
      </c>
      <c r="C10448" t="inlineStr">
        <is>
          <t>S015</t>
        </is>
      </c>
      <c r="D10448" t="inlineStr">
        <is>
          <t>Store_015</t>
        </is>
      </c>
      <c r="E10448" t="inlineStr">
        <is>
          <t>North</t>
        </is>
      </c>
      <c r="F10448" t="inlineStr">
        <is>
          <t>P0134</t>
        </is>
      </c>
      <c r="G10448" t="inlineStr">
        <is>
          <t>Prod_0134</t>
        </is>
      </c>
      <c r="H10448" t="inlineStr">
        <is>
          <t>Food</t>
        </is>
      </c>
      <c r="I10448" t="n">
        <v>5</v>
      </c>
      <c r="J10448" t="n">
        <v>366.29</v>
      </c>
      <c r="K10448" t="n">
        <v>0.15</v>
      </c>
      <c r="L10448">
        <f>I10448*J10448*(1-K10448)</f>
        <v/>
      </c>
      <c r="M10448">
        <f>VLOOKUP(F10448,Products!A:D,4,FALSE)*I10448</f>
        <v/>
      </c>
      <c r="N10448">
        <f>L10448-M10448</f>
        <v/>
      </c>
    </row>
    <row r="10449">
      <c r="A10449" t="inlineStr">
        <is>
          <t>T1010447</t>
        </is>
      </c>
      <c r="B10449" t="inlineStr">
        <is>
          <t>2024-11-27</t>
        </is>
      </c>
      <c r="C10449" t="inlineStr">
        <is>
          <t>S039</t>
        </is>
      </c>
      <c r="D10449" t="inlineStr">
        <is>
          <t>Store_039</t>
        </is>
      </c>
      <c r="E10449" t="inlineStr">
        <is>
          <t>North</t>
        </is>
      </c>
      <c r="F10449" t="inlineStr">
        <is>
          <t>P0045</t>
        </is>
      </c>
      <c r="G10449" t="inlineStr">
        <is>
          <t>Prod_0045</t>
        </is>
      </c>
      <c r="H10449" t="inlineStr">
        <is>
          <t>Toys</t>
        </is>
      </c>
      <c r="I10449" t="n">
        <v>4</v>
      </c>
      <c r="J10449" t="n">
        <v>238.14</v>
      </c>
      <c r="K10449" t="n">
        <v>0.05</v>
      </c>
      <c r="L10449">
        <f>I10449*J10449*(1-K10449)</f>
        <v/>
      </c>
      <c r="M10449">
        <f>VLOOKUP(F10449,Products!A:D,4,FALSE)*I10449</f>
        <v/>
      </c>
      <c r="N10449">
        <f>L10449-M10449</f>
        <v/>
      </c>
    </row>
    <row r="10450">
      <c r="A10450" t="inlineStr">
        <is>
          <t>T1010448</t>
        </is>
      </c>
      <c r="B10450" t="inlineStr">
        <is>
          <t>2023-06-22</t>
        </is>
      </c>
      <c r="C10450" t="inlineStr">
        <is>
          <t>S013</t>
        </is>
      </c>
      <c r="D10450" t="inlineStr">
        <is>
          <t>Store_013</t>
        </is>
      </c>
      <c r="E10450" t="inlineStr">
        <is>
          <t>North</t>
        </is>
      </c>
      <c r="F10450" t="inlineStr">
        <is>
          <t>P0070</t>
        </is>
      </c>
      <c r="G10450" t="inlineStr">
        <is>
          <t>Prod_0070</t>
        </is>
      </c>
      <c r="H10450" t="inlineStr">
        <is>
          <t>Beverages</t>
        </is>
      </c>
      <c r="I10450" t="n">
        <v>4</v>
      </c>
      <c r="J10450" t="n">
        <v>653.92</v>
      </c>
      <c r="K10450" t="n">
        <v>0.1</v>
      </c>
      <c r="L10450">
        <f>I10450*J10450*(1-K10450)</f>
        <v/>
      </c>
      <c r="M10450">
        <f>VLOOKUP(F10450,Products!A:D,4,FALSE)*I10450</f>
        <v/>
      </c>
      <c r="N10450">
        <f>L10450-M10450</f>
        <v/>
      </c>
    </row>
    <row r="10451">
      <c r="A10451" t="inlineStr">
        <is>
          <t>T1010449</t>
        </is>
      </c>
      <c r="B10451" t="inlineStr">
        <is>
          <t>2023-03-27</t>
        </is>
      </c>
      <c r="C10451" t="inlineStr">
        <is>
          <t>S031</t>
        </is>
      </c>
      <c r="D10451" t="inlineStr">
        <is>
          <t>Store_031</t>
        </is>
      </c>
      <c r="E10451" t="inlineStr">
        <is>
          <t>Central</t>
        </is>
      </c>
      <c r="F10451" t="inlineStr">
        <is>
          <t>P0169</t>
        </is>
      </c>
      <c r="G10451" t="inlineStr">
        <is>
          <t>Prod_0169</t>
        </is>
      </c>
      <c r="H10451" t="inlineStr">
        <is>
          <t>Beverages</t>
        </is>
      </c>
      <c r="I10451" t="n">
        <v>4</v>
      </c>
      <c r="J10451" t="n">
        <v>719.5700000000001</v>
      </c>
      <c r="K10451" t="n">
        <v>0.05</v>
      </c>
      <c r="L10451">
        <f>I10451*J10451*(1-K10451)</f>
        <v/>
      </c>
      <c r="M10451">
        <f>VLOOKUP(F10451,Products!A:D,4,FALSE)*I10451</f>
        <v/>
      </c>
      <c r="N10451">
        <f>L10451-M10451</f>
        <v/>
      </c>
    </row>
    <row r="10452">
      <c r="A10452" t="inlineStr">
        <is>
          <t>T1010450</t>
        </is>
      </c>
      <c r="B10452" t="inlineStr">
        <is>
          <t>2024-05-17</t>
        </is>
      </c>
      <c r="C10452" t="inlineStr">
        <is>
          <t>S011</t>
        </is>
      </c>
      <c r="D10452" t="inlineStr">
        <is>
          <t>Store_011</t>
        </is>
      </c>
      <c r="E10452" t="inlineStr">
        <is>
          <t>South</t>
        </is>
      </c>
      <c r="F10452" t="inlineStr">
        <is>
          <t>P0182</t>
        </is>
      </c>
      <c r="G10452" t="inlineStr">
        <is>
          <t>Prod_0182</t>
        </is>
      </c>
      <c r="H10452" t="inlineStr">
        <is>
          <t>Electronics</t>
        </is>
      </c>
      <c r="I10452" t="n">
        <v>3</v>
      </c>
      <c r="J10452" t="n">
        <v>768.11</v>
      </c>
      <c r="K10452" t="n">
        <v>0.2</v>
      </c>
      <c r="L10452">
        <f>I10452*J10452*(1-K10452)</f>
        <v/>
      </c>
      <c r="M10452">
        <f>VLOOKUP(F10452,Products!A:D,4,FALSE)*I10452</f>
        <v/>
      </c>
      <c r="N10452">
        <f>L10452-M10452</f>
        <v/>
      </c>
    </row>
    <row r="10453">
      <c r="A10453" t="inlineStr">
        <is>
          <t>T1010451</t>
        </is>
      </c>
      <c r="B10453" t="inlineStr">
        <is>
          <t>2024-11-05</t>
        </is>
      </c>
      <c r="C10453" t="inlineStr">
        <is>
          <t>S027</t>
        </is>
      </c>
      <c r="D10453" t="inlineStr">
        <is>
          <t>Store_027</t>
        </is>
      </c>
      <c r="E10453" t="inlineStr">
        <is>
          <t>South</t>
        </is>
      </c>
      <c r="F10453" t="inlineStr">
        <is>
          <t>P0112</t>
        </is>
      </c>
      <c r="G10453" t="inlineStr">
        <is>
          <t>Prod_0112</t>
        </is>
      </c>
      <c r="H10453" t="inlineStr">
        <is>
          <t>Beverages</t>
        </is>
      </c>
      <c r="I10453" t="n">
        <v>9</v>
      </c>
      <c r="J10453" t="n">
        <v>716.6900000000001</v>
      </c>
      <c r="K10453" t="n">
        <v>0</v>
      </c>
      <c r="L10453">
        <f>I10453*J10453*(1-K10453)</f>
        <v/>
      </c>
      <c r="M10453">
        <f>VLOOKUP(F10453,Products!A:D,4,FALSE)*I10453</f>
        <v/>
      </c>
      <c r="N10453">
        <f>L10453-M10453</f>
        <v/>
      </c>
    </row>
    <row r="10454">
      <c r="A10454" t="inlineStr">
        <is>
          <t>T1010452</t>
        </is>
      </c>
      <c r="B10454" t="inlineStr">
        <is>
          <t>2024-05-25</t>
        </is>
      </c>
      <c r="C10454" t="inlineStr">
        <is>
          <t>S016</t>
        </is>
      </c>
      <c r="D10454" t="inlineStr">
        <is>
          <t>Store_016</t>
        </is>
      </c>
      <c r="E10454" t="inlineStr">
        <is>
          <t>West</t>
        </is>
      </c>
      <c r="F10454" t="inlineStr">
        <is>
          <t>P0188</t>
        </is>
      </c>
      <c r="G10454" t="inlineStr">
        <is>
          <t>Prod_0188</t>
        </is>
      </c>
      <c r="H10454" t="inlineStr">
        <is>
          <t>Food</t>
        </is>
      </c>
      <c r="I10454" t="n">
        <v>2</v>
      </c>
      <c r="J10454" t="n">
        <v>592.96</v>
      </c>
      <c r="K10454" t="n">
        <v>0</v>
      </c>
      <c r="L10454">
        <f>I10454*J10454*(1-K10454)</f>
        <v/>
      </c>
      <c r="M10454">
        <f>VLOOKUP(F10454,Products!A:D,4,FALSE)*I10454</f>
        <v/>
      </c>
      <c r="N10454">
        <f>L10454-M10454</f>
        <v/>
      </c>
    </row>
    <row r="10455">
      <c r="A10455" t="inlineStr">
        <is>
          <t>T1010453</t>
        </is>
      </c>
      <c r="B10455" t="inlineStr">
        <is>
          <t>2025-07-25</t>
        </is>
      </c>
      <c r="C10455" t="inlineStr">
        <is>
          <t>S035</t>
        </is>
      </c>
      <c r="D10455" t="inlineStr">
        <is>
          <t>Store_035</t>
        </is>
      </c>
      <c r="E10455" t="inlineStr">
        <is>
          <t>Central</t>
        </is>
      </c>
      <c r="F10455" t="inlineStr">
        <is>
          <t>P0092</t>
        </is>
      </c>
      <c r="G10455" t="inlineStr">
        <is>
          <t>Prod_0092</t>
        </is>
      </c>
      <c r="H10455" t="inlineStr">
        <is>
          <t>Household</t>
        </is>
      </c>
      <c r="I10455" t="n">
        <v>6</v>
      </c>
      <c r="J10455" t="n">
        <v>220.98</v>
      </c>
      <c r="K10455" t="n">
        <v>0.1</v>
      </c>
      <c r="L10455">
        <f>I10455*J10455*(1-K10455)</f>
        <v/>
      </c>
      <c r="M10455">
        <f>VLOOKUP(F10455,Products!A:D,4,FALSE)*I10455</f>
        <v/>
      </c>
      <c r="N10455">
        <f>L10455-M10455</f>
        <v/>
      </c>
    </row>
    <row r="10456">
      <c r="A10456" t="inlineStr">
        <is>
          <t>T1010454</t>
        </is>
      </c>
      <c r="B10456" t="inlineStr">
        <is>
          <t>2024-11-07</t>
        </is>
      </c>
      <c r="C10456" t="inlineStr">
        <is>
          <t>S003</t>
        </is>
      </c>
      <c r="D10456" t="inlineStr">
        <is>
          <t>Store_003</t>
        </is>
      </c>
      <c r="E10456" t="inlineStr">
        <is>
          <t>North</t>
        </is>
      </c>
      <c r="F10456" t="inlineStr">
        <is>
          <t>P0045</t>
        </is>
      </c>
      <c r="G10456" t="inlineStr">
        <is>
          <t>Prod_0045</t>
        </is>
      </c>
      <c r="H10456" t="inlineStr">
        <is>
          <t>Toys</t>
        </is>
      </c>
      <c r="I10456" t="n">
        <v>4</v>
      </c>
      <c r="J10456" t="n">
        <v>178.2</v>
      </c>
      <c r="K10456" t="n">
        <v>0.05</v>
      </c>
      <c r="L10456">
        <f>I10456*J10456*(1-K10456)</f>
        <v/>
      </c>
      <c r="M10456">
        <f>VLOOKUP(F10456,Products!A:D,4,FALSE)*I10456</f>
        <v/>
      </c>
      <c r="N10456">
        <f>L10456-M10456</f>
        <v/>
      </c>
    </row>
    <row r="10457">
      <c r="A10457" t="inlineStr">
        <is>
          <t>T1010455</t>
        </is>
      </c>
      <c r="B10457" t="inlineStr">
        <is>
          <t>2025-05-04</t>
        </is>
      </c>
      <c r="C10457" t="inlineStr">
        <is>
          <t>S037</t>
        </is>
      </c>
      <c r="D10457" t="inlineStr">
        <is>
          <t>Store_037</t>
        </is>
      </c>
      <c r="E10457" t="inlineStr">
        <is>
          <t>East</t>
        </is>
      </c>
      <c r="F10457" t="inlineStr">
        <is>
          <t>P0005</t>
        </is>
      </c>
      <c r="G10457" t="inlineStr">
        <is>
          <t>Prod_0005</t>
        </is>
      </c>
      <c r="H10457" t="inlineStr">
        <is>
          <t>Beverages</t>
        </is>
      </c>
      <c r="I10457" t="n">
        <v>7</v>
      </c>
      <c r="J10457" t="n">
        <v>148.57</v>
      </c>
      <c r="K10457" t="n">
        <v>0</v>
      </c>
      <c r="L10457">
        <f>I10457*J10457*(1-K10457)</f>
        <v/>
      </c>
      <c r="M10457">
        <f>VLOOKUP(F10457,Products!A:D,4,FALSE)*I10457</f>
        <v/>
      </c>
      <c r="N10457">
        <f>L10457-M10457</f>
        <v/>
      </c>
    </row>
    <row r="10458">
      <c r="A10458" t="inlineStr">
        <is>
          <t>T1010456</t>
        </is>
      </c>
      <c r="B10458" t="inlineStr">
        <is>
          <t>2023-05-01</t>
        </is>
      </c>
      <c r="C10458" t="inlineStr">
        <is>
          <t>S007</t>
        </is>
      </c>
      <c r="D10458" t="inlineStr">
        <is>
          <t>Store_007</t>
        </is>
      </c>
      <c r="E10458" t="inlineStr">
        <is>
          <t>East</t>
        </is>
      </c>
      <c r="F10458" t="inlineStr">
        <is>
          <t>P0029</t>
        </is>
      </c>
      <c r="G10458" t="inlineStr">
        <is>
          <t>Prod_0029</t>
        </is>
      </c>
      <c r="H10458" t="inlineStr">
        <is>
          <t>Clothing</t>
        </is>
      </c>
      <c r="I10458" t="n">
        <v>1</v>
      </c>
      <c r="J10458" t="n">
        <v>587.3200000000001</v>
      </c>
      <c r="K10458" t="n">
        <v>0</v>
      </c>
      <c r="L10458">
        <f>I10458*J10458*(1-K10458)</f>
        <v/>
      </c>
      <c r="M10458">
        <f>VLOOKUP(F10458,Products!A:D,4,FALSE)*I10458</f>
        <v/>
      </c>
      <c r="N10458">
        <f>L10458-M10458</f>
        <v/>
      </c>
    </row>
    <row r="10459">
      <c r="A10459" t="inlineStr">
        <is>
          <t>T1010457</t>
        </is>
      </c>
      <c r="B10459" t="inlineStr">
        <is>
          <t>2024-10-02</t>
        </is>
      </c>
      <c r="C10459" t="inlineStr">
        <is>
          <t>S024</t>
        </is>
      </c>
      <c r="D10459" t="inlineStr">
        <is>
          <t>Store_024</t>
        </is>
      </c>
      <c r="E10459" t="inlineStr">
        <is>
          <t>South</t>
        </is>
      </c>
      <c r="F10459" t="inlineStr">
        <is>
          <t>P0114</t>
        </is>
      </c>
      <c r="G10459" t="inlineStr">
        <is>
          <t>Prod_0114</t>
        </is>
      </c>
      <c r="H10459" t="inlineStr">
        <is>
          <t>Beverages</t>
        </is>
      </c>
      <c r="I10459" t="n">
        <v>9</v>
      </c>
      <c r="J10459" t="n">
        <v>640.54</v>
      </c>
      <c r="K10459" t="n">
        <v>0.1</v>
      </c>
      <c r="L10459">
        <f>I10459*J10459*(1-K10459)</f>
        <v/>
      </c>
      <c r="M10459">
        <f>VLOOKUP(F10459,Products!A:D,4,FALSE)*I10459</f>
        <v/>
      </c>
      <c r="N10459">
        <f>L10459-M10459</f>
        <v/>
      </c>
    </row>
    <row r="10460">
      <c r="A10460" t="inlineStr">
        <is>
          <t>T1010458</t>
        </is>
      </c>
      <c r="B10460" t="inlineStr">
        <is>
          <t>2023-05-08</t>
        </is>
      </c>
      <c r="C10460" t="inlineStr">
        <is>
          <t>S007</t>
        </is>
      </c>
      <c r="D10460" t="inlineStr">
        <is>
          <t>Store_007</t>
        </is>
      </c>
      <c r="E10460" t="inlineStr">
        <is>
          <t>East</t>
        </is>
      </c>
      <c r="F10460" t="inlineStr">
        <is>
          <t>P0197</t>
        </is>
      </c>
      <c r="G10460" t="inlineStr">
        <is>
          <t>Prod_0197</t>
        </is>
      </c>
      <c r="H10460" t="inlineStr">
        <is>
          <t>Food</t>
        </is>
      </c>
      <c r="I10460" t="n">
        <v>4</v>
      </c>
      <c r="J10460" t="n">
        <v>225.13</v>
      </c>
      <c r="K10460" t="n">
        <v>0.05</v>
      </c>
      <c r="L10460">
        <f>I10460*J10460*(1-K10460)</f>
        <v/>
      </c>
      <c r="M10460">
        <f>VLOOKUP(F10460,Products!A:D,4,FALSE)*I10460</f>
        <v/>
      </c>
      <c r="N10460">
        <f>L10460-M10460</f>
        <v/>
      </c>
    </row>
    <row r="10461">
      <c r="A10461" t="inlineStr">
        <is>
          <t>T1010459</t>
        </is>
      </c>
      <c r="B10461" t="inlineStr">
        <is>
          <t>2025-02-28</t>
        </is>
      </c>
      <c r="C10461" t="inlineStr">
        <is>
          <t>S015</t>
        </is>
      </c>
      <c r="D10461" t="inlineStr">
        <is>
          <t>Store_015</t>
        </is>
      </c>
      <c r="E10461" t="inlineStr">
        <is>
          <t>North</t>
        </is>
      </c>
      <c r="F10461" t="inlineStr">
        <is>
          <t>P0117</t>
        </is>
      </c>
      <c r="G10461" t="inlineStr">
        <is>
          <t>Prod_0117</t>
        </is>
      </c>
      <c r="H10461" t="inlineStr">
        <is>
          <t>Electronics</t>
        </is>
      </c>
      <c r="I10461" t="n">
        <v>4</v>
      </c>
      <c r="J10461" t="n">
        <v>454.28</v>
      </c>
      <c r="K10461" t="n">
        <v>0.05</v>
      </c>
      <c r="L10461">
        <f>I10461*J10461*(1-K10461)</f>
        <v/>
      </c>
      <c r="M10461">
        <f>VLOOKUP(F10461,Products!A:D,4,FALSE)*I10461</f>
        <v/>
      </c>
      <c r="N10461">
        <f>L10461-M10461</f>
        <v/>
      </c>
    </row>
    <row r="10462">
      <c r="A10462" t="inlineStr">
        <is>
          <t>T1010460</t>
        </is>
      </c>
      <c r="B10462" t="inlineStr">
        <is>
          <t>2025-05-08</t>
        </is>
      </c>
      <c r="C10462" t="inlineStr">
        <is>
          <t>S028</t>
        </is>
      </c>
      <c r="D10462" t="inlineStr">
        <is>
          <t>Store_028</t>
        </is>
      </c>
      <c r="E10462" t="inlineStr">
        <is>
          <t>North</t>
        </is>
      </c>
      <c r="F10462" t="inlineStr">
        <is>
          <t>P0091</t>
        </is>
      </c>
      <c r="G10462" t="inlineStr">
        <is>
          <t>Prod_0091</t>
        </is>
      </c>
      <c r="H10462" t="inlineStr">
        <is>
          <t>Toys</t>
        </is>
      </c>
      <c r="I10462" t="n">
        <v>9</v>
      </c>
      <c r="J10462" t="n">
        <v>260.47</v>
      </c>
      <c r="K10462" t="n">
        <v>0</v>
      </c>
      <c r="L10462">
        <f>I10462*J10462*(1-K10462)</f>
        <v/>
      </c>
      <c r="M10462">
        <f>VLOOKUP(F10462,Products!A:D,4,FALSE)*I10462</f>
        <v/>
      </c>
      <c r="N10462">
        <f>L10462-M10462</f>
        <v/>
      </c>
    </row>
    <row r="10463">
      <c r="A10463" t="inlineStr">
        <is>
          <t>T1010461</t>
        </is>
      </c>
      <c r="B10463" t="inlineStr">
        <is>
          <t>2025-01-30</t>
        </is>
      </c>
      <c r="C10463" t="inlineStr">
        <is>
          <t>S035</t>
        </is>
      </c>
      <c r="D10463" t="inlineStr">
        <is>
          <t>Store_035</t>
        </is>
      </c>
      <c r="E10463" t="inlineStr">
        <is>
          <t>Central</t>
        </is>
      </c>
      <c r="F10463" t="inlineStr">
        <is>
          <t>P0016</t>
        </is>
      </c>
      <c r="G10463" t="inlineStr">
        <is>
          <t>Prod_0016</t>
        </is>
      </c>
      <c r="H10463" t="inlineStr">
        <is>
          <t>Food</t>
        </is>
      </c>
      <c r="I10463" t="n">
        <v>8</v>
      </c>
      <c r="J10463" t="n">
        <v>1004.03</v>
      </c>
      <c r="K10463" t="n">
        <v>0.1</v>
      </c>
      <c r="L10463">
        <f>I10463*J10463*(1-K10463)</f>
        <v/>
      </c>
      <c r="M10463">
        <f>VLOOKUP(F10463,Products!A:D,4,FALSE)*I10463</f>
        <v/>
      </c>
      <c r="N10463">
        <f>L10463-M10463</f>
        <v/>
      </c>
    </row>
    <row r="10464">
      <c r="A10464" t="inlineStr">
        <is>
          <t>T1010462</t>
        </is>
      </c>
      <c r="B10464" t="inlineStr">
        <is>
          <t>2024-09-17</t>
        </is>
      </c>
      <c r="C10464" t="inlineStr">
        <is>
          <t>S032</t>
        </is>
      </c>
      <c r="D10464" t="inlineStr">
        <is>
          <t>Store_032</t>
        </is>
      </c>
      <c r="E10464" t="inlineStr">
        <is>
          <t>Central</t>
        </is>
      </c>
      <c r="F10464" t="inlineStr">
        <is>
          <t>P0067</t>
        </is>
      </c>
      <c r="G10464" t="inlineStr">
        <is>
          <t>Prod_0067</t>
        </is>
      </c>
      <c r="H10464" t="inlineStr">
        <is>
          <t>Toys</t>
        </is>
      </c>
      <c r="I10464" t="n">
        <v>3</v>
      </c>
      <c r="J10464" t="n">
        <v>138.38</v>
      </c>
      <c r="K10464" t="n">
        <v>0</v>
      </c>
      <c r="L10464">
        <f>I10464*J10464*(1-K10464)</f>
        <v/>
      </c>
      <c r="M10464">
        <f>VLOOKUP(F10464,Products!A:D,4,FALSE)*I10464</f>
        <v/>
      </c>
      <c r="N10464">
        <f>L10464-M10464</f>
        <v/>
      </c>
    </row>
    <row r="10465">
      <c r="A10465" t="inlineStr">
        <is>
          <t>T1010463</t>
        </is>
      </c>
      <c r="B10465" t="inlineStr">
        <is>
          <t>2025-01-05</t>
        </is>
      </c>
      <c r="C10465" t="inlineStr">
        <is>
          <t>S017</t>
        </is>
      </c>
      <c r="D10465" t="inlineStr">
        <is>
          <t>Store_017</t>
        </is>
      </c>
      <c r="E10465" t="inlineStr">
        <is>
          <t>South</t>
        </is>
      </c>
      <c r="F10465" t="inlineStr">
        <is>
          <t>P0138</t>
        </is>
      </c>
      <c r="G10465" t="inlineStr">
        <is>
          <t>Prod_0138</t>
        </is>
      </c>
      <c r="H10465" t="inlineStr">
        <is>
          <t>Household</t>
        </is>
      </c>
      <c r="I10465" t="n">
        <v>3</v>
      </c>
      <c r="J10465" t="n">
        <v>371.24</v>
      </c>
      <c r="K10465" t="n">
        <v>0.05</v>
      </c>
      <c r="L10465">
        <f>I10465*J10465*(1-K10465)</f>
        <v/>
      </c>
      <c r="M10465">
        <f>VLOOKUP(F10465,Products!A:D,4,FALSE)*I10465</f>
        <v/>
      </c>
      <c r="N10465">
        <f>L10465-M10465</f>
        <v/>
      </c>
    </row>
    <row r="10466">
      <c r="A10466" t="inlineStr">
        <is>
          <t>T1010464</t>
        </is>
      </c>
      <c r="B10466" t="inlineStr">
        <is>
          <t>2024-12-11</t>
        </is>
      </c>
      <c r="C10466" t="inlineStr">
        <is>
          <t>S024</t>
        </is>
      </c>
      <c r="D10466" t="inlineStr">
        <is>
          <t>Store_024</t>
        </is>
      </c>
      <c r="E10466" t="inlineStr">
        <is>
          <t>South</t>
        </is>
      </c>
      <c r="F10466" t="inlineStr">
        <is>
          <t>P0163</t>
        </is>
      </c>
      <c r="G10466" t="inlineStr">
        <is>
          <t>Prod_0163</t>
        </is>
      </c>
      <c r="H10466" t="inlineStr">
        <is>
          <t>Food</t>
        </is>
      </c>
      <c r="I10466" t="n">
        <v>6</v>
      </c>
      <c r="J10466" t="n">
        <v>667.46</v>
      </c>
      <c r="K10466" t="n">
        <v>0.05</v>
      </c>
      <c r="L10466">
        <f>I10466*J10466*(1-K10466)</f>
        <v/>
      </c>
      <c r="M10466">
        <f>VLOOKUP(F10466,Products!A:D,4,FALSE)*I10466</f>
        <v/>
      </c>
      <c r="N10466">
        <f>L10466-M10466</f>
        <v/>
      </c>
    </row>
    <row r="10467">
      <c r="A10467" t="inlineStr">
        <is>
          <t>T1010465</t>
        </is>
      </c>
      <c r="B10467" t="inlineStr">
        <is>
          <t>2024-05-25</t>
        </is>
      </c>
      <c r="C10467" t="inlineStr">
        <is>
          <t>S026</t>
        </is>
      </c>
      <c r="D10467" t="inlineStr">
        <is>
          <t>Store_026</t>
        </is>
      </c>
      <c r="E10467" t="inlineStr">
        <is>
          <t>North</t>
        </is>
      </c>
      <c r="F10467" t="inlineStr">
        <is>
          <t>P0008</t>
        </is>
      </c>
      <c r="G10467" t="inlineStr">
        <is>
          <t>Prod_0008</t>
        </is>
      </c>
      <c r="H10467" t="inlineStr">
        <is>
          <t>Electronics</t>
        </is>
      </c>
      <c r="I10467" t="n">
        <v>4</v>
      </c>
      <c r="J10467" t="n">
        <v>306.74</v>
      </c>
      <c r="K10467" t="n">
        <v>0</v>
      </c>
      <c r="L10467">
        <f>I10467*J10467*(1-K10467)</f>
        <v/>
      </c>
      <c r="M10467">
        <f>VLOOKUP(F10467,Products!A:D,4,FALSE)*I10467</f>
        <v/>
      </c>
      <c r="N10467">
        <f>L10467-M10467</f>
        <v/>
      </c>
    </row>
    <row r="10468">
      <c r="A10468" t="inlineStr">
        <is>
          <t>T1010466</t>
        </is>
      </c>
      <c r="B10468" t="inlineStr">
        <is>
          <t>2024-05-14</t>
        </is>
      </c>
      <c r="C10468" t="inlineStr">
        <is>
          <t>S018</t>
        </is>
      </c>
      <c r="D10468" t="inlineStr">
        <is>
          <t>Store_018</t>
        </is>
      </c>
      <c r="E10468" t="inlineStr">
        <is>
          <t>South</t>
        </is>
      </c>
      <c r="F10468" t="inlineStr">
        <is>
          <t>P0133</t>
        </is>
      </c>
      <c r="G10468" t="inlineStr">
        <is>
          <t>Prod_0133</t>
        </is>
      </c>
      <c r="H10468" t="inlineStr">
        <is>
          <t>Stationery</t>
        </is>
      </c>
      <c r="I10468" t="n">
        <v>1</v>
      </c>
      <c r="J10468" t="n">
        <v>500.05</v>
      </c>
      <c r="K10468" t="n">
        <v>0.1</v>
      </c>
      <c r="L10468">
        <f>I10468*J10468*(1-K10468)</f>
        <v/>
      </c>
      <c r="M10468">
        <f>VLOOKUP(F10468,Products!A:D,4,FALSE)*I10468</f>
        <v/>
      </c>
      <c r="N10468">
        <f>L10468-M10468</f>
        <v/>
      </c>
    </row>
    <row r="10469">
      <c r="A10469" t="inlineStr">
        <is>
          <t>T1010467</t>
        </is>
      </c>
      <c r="B10469" t="inlineStr">
        <is>
          <t>2023-07-17</t>
        </is>
      </c>
      <c r="C10469" t="inlineStr">
        <is>
          <t>S012</t>
        </is>
      </c>
      <c r="D10469" t="inlineStr">
        <is>
          <t>Store_012</t>
        </is>
      </c>
      <c r="E10469" t="inlineStr">
        <is>
          <t>South</t>
        </is>
      </c>
      <c r="F10469" t="inlineStr">
        <is>
          <t>P0174</t>
        </is>
      </c>
      <c r="G10469" t="inlineStr">
        <is>
          <t>Prod_0174</t>
        </is>
      </c>
      <c r="H10469" t="inlineStr">
        <is>
          <t>Food</t>
        </is>
      </c>
      <c r="I10469" t="n">
        <v>5</v>
      </c>
      <c r="J10469" t="n">
        <v>78.44</v>
      </c>
      <c r="K10469" t="n">
        <v>0.05</v>
      </c>
      <c r="L10469">
        <f>I10469*J10469*(1-K10469)</f>
        <v/>
      </c>
      <c r="M10469">
        <f>VLOOKUP(F10469,Products!A:D,4,FALSE)*I10469</f>
        <v/>
      </c>
      <c r="N10469">
        <f>L10469-M10469</f>
        <v/>
      </c>
    </row>
    <row r="10470">
      <c r="A10470" t="inlineStr">
        <is>
          <t>T1010468</t>
        </is>
      </c>
      <c r="B10470" t="inlineStr">
        <is>
          <t>2023-09-15</t>
        </is>
      </c>
      <c r="C10470" t="inlineStr">
        <is>
          <t>S001</t>
        </is>
      </c>
      <c r="D10470" t="inlineStr">
        <is>
          <t>Store_001</t>
        </is>
      </c>
      <c r="E10470" t="inlineStr">
        <is>
          <t>West</t>
        </is>
      </c>
      <c r="F10470" t="inlineStr">
        <is>
          <t>P0017</t>
        </is>
      </c>
      <c r="G10470" t="inlineStr">
        <is>
          <t>Prod_0017</t>
        </is>
      </c>
      <c r="H10470" t="inlineStr">
        <is>
          <t>Food</t>
        </is>
      </c>
      <c r="I10470" t="n">
        <v>8</v>
      </c>
      <c r="J10470" t="n">
        <v>812.96</v>
      </c>
      <c r="K10470" t="n">
        <v>0.15</v>
      </c>
      <c r="L10470">
        <f>I10470*J10470*(1-K10470)</f>
        <v/>
      </c>
      <c r="M10470">
        <f>VLOOKUP(F10470,Products!A:D,4,FALSE)*I10470</f>
        <v/>
      </c>
      <c r="N10470">
        <f>L10470-M10470</f>
        <v/>
      </c>
    </row>
    <row r="10471">
      <c r="A10471" t="inlineStr">
        <is>
          <t>T1010469</t>
        </is>
      </c>
      <c r="B10471" t="inlineStr">
        <is>
          <t>2023-05-09</t>
        </is>
      </c>
      <c r="C10471" t="inlineStr">
        <is>
          <t>S029</t>
        </is>
      </c>
      <c r="D10471" t="inlineStr">
        <is>
          <t>Store_029</t>
        </is>
      </c>
      <c r="E10471" t="inlineStr">
        <is>
          <t>South</t>
        </is>
      </c>
      <c r="F10471" t="inlineStr">
        <is>
          <t>P0171</t>
        </is>
      </c>
      <c r="G10471" t="inlineStr">
        <is>
          <t>Prod_0171</t>
        </is>
      </c>
      <c r="H10471" t="inlineStr">
        <is>
          <t>Household</t>
        </is>
      </c>
      <c r="I10471" t="n">
        <v>8</v>
      </c>
      <c r="J10471" t="n">
        <v>352.48</v>
      </c>
      <c r="K10471" t="n">
        <v>0.1</v>
      </c>
      <c r="L10471">
        <f>I10471*J10471*(1-K10471)</f>
        <v/>
      </c>
      <c r="M10471">
        <f>VLOOKUP(F10471,Products!A:D,4,FALSE)*I10471</f>
        <v/>
      </c>
      <c r="N10471">
        <f>L10471-M10471</f>
        <v/>
      </c>
    </row>
    <row r="10472">
      <c r="A10472" t="inlineStr">
        <is>
          <t>T1010470</t>
        </is>
      </c>
      <c r="B10472" t="inlineStr">
        <is>
          <t>2025-06-06</t>
        </is>
      </c>
      <c r="C10472" t="inlineStr">
        <is>
          <t>S009</t>
        </is>
      </c>
      <c r="D10472" t="inlineStr">
        <is>
          <t>Store_009</t>
        </is>
      </c>
      <c r="E10472" t="inlineStr">
        <is>
          <t>Central</t>
        </is>
      </c>
      <c r="F10472" t="inlineStr">
        <is>
          <t>P0048</t>
        </is>
      </c>
      <c r="G10472" t="inlineStr">
        <is>
          <t>Prod_0048</t>
        </is>
      </c>
      <c r="H10472" t="inlineStr">
        <is>
          <t>Toys</t>
        </is>
      </c>
      <c r="I10472" t="n">
        <v>4</v>
      </c>
      <c r="J10472" t="n">
        <v>271.76</v>
      </c>
      <c r="K10472" t="n">
        <v>0.1</v>
      </c>
      <c r="L10472">
        <f>I10472*J10472*(1-K10472)</f>
        <v/>
      </c>
      <c r="M10472">
        <f>VLOOKUP(F10472,Products!A:D,4,FALSE)*I10472</f>
        <v/>
      </c>
      <c r="N10472">
        <f>L10472-M10472</f>
        <v/>
      </c>
    </row>
    <row r="10473">
      <c r="A10473" t="inlineStr">
        <is>
          <t>T1010471</t>
        </is>
      </c>
      <c r="B10473" t="inlineStr">
        <is>
          <t>2023-03-30</t>
        </is>
      </c>
      <c r="C10473" t="inlineStr">
        <is>
          <t>S021</t>
        </is>
      </c>
      <c r="D10473" t="inlineStr">
        <is>
          <t>Store_021</t>
        </is>
      </c>
      <c r="E10473" t="inlineStr">
        <is>
          <t>North</t>
        </is>
      </c>
      <c r="F10473" t="inlineStr">
        <is>
          <t>P0165</t>
        </is>
      </c>
      <c r="G10473" t="inlineStr">
        <is>
          <t>Prod_0165</t>
        </is>
      </c>
      <c r="H10473" t="inlineStr">
        <is>
          <t>Clothing</t>
        </is>
      </c>
      <c r="I10473" t="n">
        <v>7</v>
      </c>
      <c r="J10473" t="n">
        <v>714.23</v>
      </c>
      <c r="K10473" t="n">
        <v>0</v>
      </c>
      <c r="L10473">
        <f>I10473*J10473*(1-K10473)</f>
        <v/>
      </c>
      <c r="M10473">
        <f>VLOOKUP(F10473,Products!A:D,4,FALSE)*I10473</f>
        <v/>
      </c>
      <c r="N10473">
        <f>L10473-M10473</f>
        <v/>
      </c>
    </row>
    <row r="10474">
      <c r="A10474" t="inlineStr">
        <is>
          <t>T1010472</t>
        </is>
      </c>
      <c r="B10474" t="inlineStr">
        <is>
          <t>2025-04-23</t>
        </is>
      </c>
      <c r="C10474" t="inlineStr">
        <is>
          <t>S009</t>
        </is>
      </c>
      <c r="D10474" t="inlineStr">
        <is>
          <t>Store_009</t>
        </is>
      </c>
      <c r="E10474" t="inlineStr">
        <is>
          <t>Central</t>
        </is>
      </c>
      <c r="F10474" t="inlineStr">
        <is>
          <t>P0071</t>
        </is>
      </c>
      <c r="G10474" t="inlineStr">
        <is>
          <t>Prod_0071</t>
        </is>
      </c>
      <c r="H10474" t="inlineStr">
        <is>
          <t>Beverages</t>
        </is>
      </c>
      <c r="I10474" t="n">
        <v>8</v>
      </c>
      <c r="J10474" t="n">
        <v>657.96</v>
      </c>
      <c r="K10474" t="n">
        <v>0</v>
      </c>
      <c r="L10474">
        <f>I10474*J10474*(1-K10474)</f>
        <v/>
      </c>
      <c r="M10474">
        <f>VLOOKUP(F10474,Products!A:D,4,FALSE)*I10474</f>
        <v/>
      </c>
      <c r="N10474">
        <f>L10474-M10474</f>
        <v/>
      </c>
    </row>
    <row r="10475">
      <c r="A10475" t="inlineStr">
        <is>
          <t>T1010473</t>
        </is>
      </c>
      <c r="B10475" t="inlineStr">
        <is>
          <t>2024-06-21</t>
        </is>
      </c>
      <c r="C10475" t="inlineStr">
        <is>
          <t>S040</t>
        </is>
      </c>
      <c r="D10475" t="inlineStr">
        <is>
          <t>Store_040</t>
        </is>
      </c>
      <c r="E10475" t="inlineStr">
        <is>
          <t>Central</t>
        </is>
      </c>
      <c r="F10475" t="inlineStr">
        <is>
          <t>P0010</t>
        </is>
      </c>
      <c r="G10475" t="inlineStr">
        <is>
          <t>Prod_0010</t>
        </is>
      </c>
      <c r="H10475" t="inlineStr">
        <is>
          <t>Electronics</t>
        </is>
      </c>
      <c r="I10475" t="n">
        <v>1</v>
      </c>
      <c r="J10475" t="n">
        <v>706.17</v>
      </c>
      <c r="K10475" t="n">
        <v>0</v>
      </c>
      <c r="L10475">
        <f>I10475*J10475*(1-K10475)</f>
        <v/>
      </c>
      <c r="M10475">
        <f>VLOOKUP(F10475,Products!A:D,4,FALSE)*I10475</f>
        <v/>
      </c>
      <c r="N10475">
        <f>L10475-M10475</f>
        <v/>
      </c>
    </row>
    <row r="10476">
      <c r="A10476" t="inlineStr">
        <is>
          <t>T1010474</t>
        </is>
      </c>
      <c r="B10476" t="inlineStr">
        <is>
          <t>2025-03-19</t>
        </is>
      </c>
      <c r="C10476" t="inlineStr">
        <is>
          <t>S008</t>
        </is>
      </c>
      <c r="D10476" t="inlineStr">
        <is>
          <t>Store_008</t>
        </is>
      </c>
      <c r="E10476" t="inlineStr">
        <is>
          <t>East</t>
        </is>
      </c>
      <c r="F10476" t="inlineStr">
        <is>
          <t>P0061</t>
        </is>
      </c>
      <c r="G10476" t="inlineStr">
        <is>
          <t>Prod_0061</t>
        </is>
      </c>
      <c r="H10476" t="inlineStr">
        <is>
          <t>Beverages</t>
        </is>
      </c>
      <c r="I10476" t="n">
        <v>4</v>
      </c>
      <c r="J10476" t="n">
        <v>49.05</v>
      </c>
      <c r="K10476" t="n">
        <v>0</v>
      </c>
      <c r="L10476">
        <f>I10476*J10476*(1-K10476)</f>
        <v/>
      </c>
      <c r="M10476">
        <f>VLOOKUP(F10476,Products!A:D,4,FALSE)*I10476</f>
        <v/>
      </c>
      <c r="N10476">
        <f>L10476-M10476</f>
        <v/>
      </c>
    </row>
    <row r="10477">
      <c r="A10477" t="inlineStr">
        <is>
          <t>T1010475</t>
        </is>
      </c>
      <c r="B10477" t="inlineStr">
        <is>
          <t>2023-11-16</t>
        </is>
      </c>
      <c r="C10477" t="inlineStr">
        <is>
          <t>S034</t>
        </is>
      </c>
      <c r="D10477" t="inlineStr">
        <is>
          <t>Store_034</t>
        </is>
      </c>
      <c r="E10477" t="inlineStr">
        <is>
          <t>Central</t>
        </is>
      </c>
      <c r="F10477" t="inlineStr">
        <is>
          <t>P0151</t>
        </is>
      </c>
      <c r="G10477" t="inlineStr">
        <is>
          <t>Prod_0151</t>
        </is>
      </c>
      <c r="H10477" t="inlineStr">
        <is>
          <t>Food</t>
        </is>
      </c>
      <c r="I10477" t="n">
        <v>9</v>
      </c>
      <c r="J10477" t="n">
        <v>659.67</v>
      </c>
      <c r="K10477" t="n">
        <v>0.05</v>
      </c>
      <c r="L10477">
        <f>I10477*J10477*(1-K10477)</f>
        <v/>
      </c>
      <c r="M10477">
        <f>VLOOKUP(F10477,Products!A:D,4,FALSE)*I10477</f>
        <v/>
      </c>
      <c r="N10477">
        <f>L10477-M10477</f>
        <v/>
      </c>
    </row>
    <row r="10478">
      <c r="A10478" t="inlineStr">
        <is>
          <t>T1010476</t>
        </is>
      </c>
      <c r="B10478" t="inlineStr">
        <is>
          <t>2024-05-02</t>
        </is>
      </c>
      <c r="C10478" t="inlineStr">
        <is>
          <t>S044</t>
        </is>
      </c>
      <c r="D10478" t="inlineStr">
        <is>
          <t>Store_044</t>
        </is>
      </c>
      <c r="E10478" t="inlineStr">
        <is>
          <t>North</t>
        </is>
      </c>
      <c r="F10478" t="inlineStr">
        <is>
          <t>P0015</t>
        </is>
      </c>
      <c r="G10478" t="inlineStr">
        <is>
          <t>Prod_0015</t>
        </is>
      </c>
      <c r="H10478" t="inlineStr">
        <is>
          <t>Food</t>
        </is>
      </c>
      <c r="I10478" t="n">
        <v>9</v>
      </c>
      <c r="J10478" t="n">
        <v>94.44</v>
      </c>
      <c r="K10478" t="n">
        <v>0</v>
      </c>
      <c r="L10478">
        <f>I10478*J10478*(1-K10478)</f>
        <v/>
      </c>
      <c r="M10478">
        <f>VLOOKUP(F10478,Products!A:D,4,FALSE)*I10478</f>
        <v/>
      </c>
      <c r="N10478">
        <f>L10478-M10478</f>
        <v/>
      </c>
    </row>
    <row r="10479">
      <c r="A10479" t="inlineStr">
        <is>
          <t>T1010477</t>
        </is>
      </c>
      <c r="B10479" t="inlineStr">
        <is>
          <t>2023-02-19</t>
        </is>
      </c>
      <c r="C10479" t="inlineStr">
        <is>
          <t>S001</t>
        </is>
      </c>
      <c r="D10479" t="inlineStr">
        <is>
          <t>Store_001</t>
        </is>
      </c>
      <c r="E10479" t="inlineStr">
        <is>
          <t>West</t>
        </is>
      </c>
      <c r="F10479" t="inlineStr">
        <is>
          <t>P0189</t>
        </is>
      </c>
      <c r="G10479" t="inlineStr">
        <is>
          <t>Prod_0189</t>
        </is>
      </c>
      <c r="H10479" t="inlineStr">
        <is>
          <t>Food</t>
        </is>
      </c>
      <c r="I10479" t="n">
        <v>8</v>
      </c>
      <c r="J10479" t="n">
        <v>758.33</v>
      </c>
      <c r="K10479" t="n">
        <v>0.05</v>
      </c>
      <c r="L10479">
        <f>I10479*J10479*(1-K10479)</f>
        <v/>
      </c>
      <c r="M10479">
        <f>VLOOKUP(F10479,Products!A:D,4,FALSE)*I10479</f>
        <v/>
      </c>
      <c r="N10479">
        <f>L10479-M10479</f>
        <v/>
      </c>
    </row>
    <row r="10480">
      <c r="A10480" t="inlineStr">
        <is>
          <t>T1010478</t>
        </is>
      </c>
      <c r="B10480" t="inlineStr">
        <is>
          <t>2025-01-04</t>
        </is>
      </c>
      <c r="C10480" t="inlineStr">
        <is>
          <t>S038</t>
        </is>
      </c>
      <c r="D10480" t="inlineStr">
        <is>
          <t>Store_038</t>
        </is>
      </c>
      <c r="E10480" t="inlineStr">
        <is>
          <t>East</t>
        </is>
      </c>
      <c r="F10480" t="inlineStr">
        <is>
          <t>P0074</t>
        </is>
      </c>
      <c r="G10480" t="inlineStr">
        <is>
          <t>Prod_0074</t>
        </is>
      </c>
      <c r="H10480" t="inlineStr">
        <is>
          <t>Food</t>
        </is>
      </c>
      <c r="I10480" t="n">
        <v>4</v>
      </c>
      <c r="J10480" t="n">
        <v>1032.48</v>
      </c>
      <c r="K10480" t="n">
        <v>0.05</v>
      </c>
      <c r="L10480">
        <f>I10480*J10480*(1-K10480)</f>
        <v/>
      </c>
      <c r="M10480">
        <f>VLOOKUP(F10480,Products!A:D,4,FALSE)*I10480</f>
        <v/>
      </c>
      <c r="N10480">
        <f>L10480-M10480</f>
        <v/>
      </c>
    </row>
    <row r="10481">
      <c r="A10481" t="inlineStr">
        <is>
          <t>T1010479</t>
        </is>
      </c>
      <c r="B10481" t="inlineStr">
        <is>
          <t>2023-04-30</t>
        </is>
      </c>
      <c r="C10481" t="inlineStr">
        <is>
          <t>S021</t>
        </is>
      </c>
      <c r="D10481" t="inlineStr">
        <is>
          <t>Store_021</t>
        </is>
      </c>
      <c r="E10481" t="inlineStr">
        <is>
          <t>North</t>
        </is>
      </c>
      <c r="F10481" t="inlineStr">
        <is>
          <t>P0198</t>
        </is>
      </c>
      <c r="G10481" t="inlineStr">
        <is>
          <t>Prod_0198</t>
        </is>
      </c>
      <c r="H10481" t="inlineStr">
        <is>
          <t>Beverages</t>
        </is>
      </c>
      <c r="I10481" t="n">
        <v>6</v>
      </c>
      <c r="J10481" t="n">
        <v>871.36</v>
      </c>
      <c r="K10481" t="n">
        <v>0.05</v>
      </c>
      <c r="L10481">
        <f>I10481*J10481*(1-K10481)</f>
        <v/>
      </c>
      <c r="M10481">
        <f>VLOOKUP(F10481,Products!A:D,4,FALSE)*I10481</f>
        <v/>
      </c>
      <c r="N10481">
        <f>L10481-M10481</f>
        <v/>
      </c>
    </row>
    <row r="10482">
      <c r="A10482" t="inlineStr">
        <is>
          <t>T1010480</t>
        </is>
      </c>
      <c r="B10482" t="inlineStr">
        <is>
          <t>2024-06-26</t>
        </is>
      </c>
      <c r="C10482" t="inlineStr">
        <is>
          <t>S048</t>
        </is>
      </c>
      <c r="D10482" t="inlineStr">
        <is>
          <t>Store_048</t>
        </is>
      </c>
      <c r="E10482" t="inlineStr">
        <is>
          <t>South</t>
        </is>
      </c>
      <c r="F10482" t="inlineStr">
        <is>
          <t>P0125</t>
        </is>
      </c>
      <c r="G10482" t="inlineStr">
        <is>
          <t>Prod_0125</t>
        </is>
      </c>
      <c r="H10482" t="inlineStr">
        <is>
          <t>Toys</t>
        </is>
      </c>
      <c r="I10482" t="n">
        <v>7</v>
      </c>
      <c r="J10482" t="n">
        <v>310.64</v>
      </c>
      <c r="K10482" t="n">
        <v>0.1</v>
      </c>
      <c r="L10482">
        <f>I10482*J10482*(1-K10482)</f>
        <v/>
      </c>
      <c r="M10482">
        <f>VLOOKUP(F10482,Products!A:D,4,FALSE)*I10482</f>
        <v/>
      </c>
      <c r="N10482">
        <f>L10482-M10482</f>
        <v/>
      </c>
    </row>
    <row r="10483">
      <c r="A10483" t="inlineStr">
        <is>
          <t>T1010481</t>
        </is>
      </c>
      <c r="B10483" t="inlineStr">
        <is>
          <t>2024-08-04</t>
        </is>
      </c>
      <c r="C10483" t="inlineStr">
        <is>
          <t>S024</t>
        </is>
      </c>
      <c r="D10483" t="inlineStr">
        <is>
          <t>Store_024</t>
        </is>
      </c>
      <c r="E10483" t="inlineStr">
        <is>
          <t>South</t>
        </is>
      </c>
      <c r="F10483" t="inlineStr">
        <is>
          <t>P0164</t>
        </is>
      </c>
      <c r="G10483" t="inlineStr">
        <is>
          <t>Prod_0164</t>
        </is>
      </c>
      <c r="H10483" t="inlineStr">
        <is>
          <t>Food</t>
        </is>
      </c>
      <c r="I10483" t="n">
        <v>3</v>
      </c>
      <c r="J10483" t="n">
        <v>509.12</v>
      </c>
      <c r="K10483" t="n">
        <v>0.05</v>
      </c>
      <c r="L10483">
        <f>I10483*J10483*(1-K10483)</f>
        <v/>
      </c>
      <c r="M10483">
        <f>VLOOKUP(F10483,Products!A:D,4,FALSE)*I10483</f>
        <v/>
      </c>
      <c r="N10483">
        <f>L10483-M10483</f>
        <v/>
      </c>
    </row>
    <row r="10484">
      <c r="A10484" t="inlineStr">
        <is>
          <t>T1010482</t>
        </is>
      </c>
      <c r="B10484" t="inlineStr">
        <is>
          <t>2023-06-19</t>
        </is>
      </c>
      <c r="C10484" t="inlineStr">
        <is>
          <t>S045</t>
        </is>
      </c>
      <c r="D10484" t="inlineStr">
        <is>
          <t>Store_045</t>
        </is>
      </c>
      <c r="E10484" t="inlineStr">
        <is>
          <t>East</t>
        </is>
      </c>
      <c r="F10484" t="inlineStr">
        <is>
          <t>P0073</t>
        </is>
      </c>
      <c r="G10484" t="inlineStr">
        <is>
          <t>Prod_0073</t>
        </is>
      </c>
      <c r="H10484" t="inlineStr">
        <is>
          <t>Food</t>
        </is>
      </c>
      <c r="I10484" t="n">
        <v>6</v>
      </c>
      <c r="J10484" t="n">
        <v>611.3099999999999</v>
      </c>
      <c r="K10484" t="n">
        <v>0.2</v>
      </c>
      <c r="L10484">
        <f>I10484*J10484*(1-K10484)</f>
        <v/>
      </c>
      <c r="M10484">
        <f>VLOOKUP(F10484,Products!A:D,4,FALSE)*I10484</f>
        <v/>
      </c>
      <c r="N10484">
        <f>L10484-M10484</f>
        <v/>
      </c>
    </row>
    <row r="10485">
      <c r="A10485" t="inlineStr">
        <is>
          <t>T1010483</t>
        </is>
      </c>
      <c r="B10485" t="inlineStr">
        <is>
          <t>2024-04-22</t>
        </is>
      </c>
      <c r="C10485" t="inlineStr">
        <is>
          <t>S032</t>
        </is>
      </c>
      <c r="D10485" t="inlineStr">
        <is>
          <t>Store_032</t>
        </is>
      </c>
      <c r="E10485" t="inlineStr">
        <is>
          <t>Central</t>
        </is>
      </c>
      <c r="F10485" t="inlineStr">
        <is>
          <t>P0050</t>
        </is>
      </c>
      <c r="G10485" t="inlineStr">
        <is>
          <t>Prod_0050</t>
        </is>
      </c>
      <c r="H10485" t="inlineStr">
        <is>
          <t>Household</t>
        </is>
      </c>
      <c r="I10485" t="n">
        <v>4</v>
      </c>
      <c r="J10485" t="n">
        <v>628.54</v>
      </c>
      <c r="K10485" t="n">
        <v>0</v>
      </c>
      <c r="L10485">
        <f>I10485*J10485*(1-K10485)</f>
        <v/>
      </c>
      <c r="M10485">
        <f>VLOOKUP(F10485,Products!A:D,4,FALSE)*I10485</f>
        <v/>
      </c>
      <c r="N10485">
        <f>L10485-M10485</f>
        <v/>
      </c>
    </row>
    <row r="10486">
      <c r="A10486" t="inlineStr">
        <is>
          <t>T1010484</t>
        </is>
      </c>
      <c r="B10486" t="inlineStr">
        <is>
          <t>2025-06-13</t>
        </is>
      </c>
      <c r="C10486" t="inlineStr">
        <is>
          <t>S032</t>
        </is>
      </c>
      <c r="D10486" t="inlineStr">
        <is>
          <t>Store_032</t>
        </is>
      </c>
      <c r="E10486" t="inlineStr">
        <is>
          <t>Central</t>
        </is>
      </c>
      <c r="F10486" t="inlineStr">
        <is>
          <t>P0040</t>
        </is>
      </c>
      <c r="G10486" t="inlineStr">
        <is>
          <t>Prod_0040</t>
        </is>
      </c>
      <c r="H10486" t="inlineStr">
        <is>
          <t>Toys</t>
        </is>
      </c>
      <c r="I10486" t="n">
        <v>4</v>
      </c>
      <c r="J10486" t="n">
        <v>61.8</v>
      </c>
      <c r="K10486" t="n">
        <v>0</v>
      </c>
      <c r="L10486">
        <f>I10486*J10486*(1-K10486)</f>
        <v/>
      </c>
      <c r="M10486">
        <f>VLOOKUP(F10486,Products!A:D,4,FALSE)*I10486</f>
        <v/>
      </c>
      <c r="N10486">
        <f>L10486-M10486</f>
        <v/>
      </c>
    </row>
    <row r="10487">
      <c r="A10487" t="inlineStr">
        <is>
          <t>T1010485</t>
        </is>
      </c>
      <c r="B10487" t="inlineStr">
        <is>
          <t>2023-03-16</t>
        </is>
      </c>
      <c r="C10487" t="inlineStr">
        <is>
          <t>S003</t>
        </is>
      </c>
      <c r="D10487" t="inlineStr">
        <is>
          <t>Store_003</t>
        </is>
      </c>
      <c r="E10487" t="inlineStr">
        <is>
          <t>North</t>
        </is>
      </c>
      <c r="F10487" t="inlineStr">
        <is>
          <t>P0045</t>
        </is>
      </c>
      <c r="G10487" t="inlineStr">
        <is>
          <t>Prod_0045</t>
        </is>
      </c>
      <c r="H10487" t="inlineStr">
        <is>
          <t>Toys</t>
        </is>
      </c>
      <c r="I10487" t="n">
        <v>2</v>
      </c>
      <c r="J10487" t="n">
        <v>171.09</v>
      </c>
      <c r="K10487" t="n">
        <v>0</v>
      </c>
      <c r="L10487">
        <f>I10487*J10487*(1-K10487)</f>
        <v/>
      </c>
      <c r="M10487">
        <f>VLOOKUP(F10487,Products!A:D,4,FALSE)*I10487</f>
        <v/>
      </c>
      <c r="N10487">
        <f>L10487-M10487</f>
        <v/>
      </c>
    </row>
    <row r="10488">
      <c r="A10488" t="inlineStr">
        <is>
          <t>T1010486</t>
        </is>
      </c>
      <c r="B10488" t="inlineStr">
        <is>
          <t>2025-09-10</t>
        </is>
      </c>
      <c r="C10488" t="inlineStr">
        <is>
          <t>S030</t>
        </is>
      </c>
      <c r="D10488" t="inlineStr">
        <is>
          <t>Store_030</t>
        </is>
      </c>
      <c r="E10488" t="inlineStr">
        <is>
          <t>North</t>
        </is>
      </c>
      <c r="F10488" t="inlineStr">
        <is>
          <t>P0175</t>
        </is>
      </c>
      <c r="G10488" t="inlineStr">
        <is>
          <t>Prod_0175</t>
        </is>
      </c>
      <c r="H10488" t="inlineStr">
        <is>
          <t>Food</t>
        </is>
      </c>
      <c r="I10488" t="n">
        <v>3</v>
      </c>
      <c r="J10488" t="n">
        <v>865.2</v>
      </c>
      <c r="K10488" t="n">
        <v>0</v>
      </c>
      <c r="L10488">
        <f>I10488*J10488*(1-K10488)</f>
        <v/>
      </c>
      <c r="M10488">
        <f>VLOOKUP(F10488,Products!A:D,4,FALSE)*I10488</f>
        <v/>
      </c>
      <c r="N10488">
        <f>L10488-M10488</f>
        <v/>
      </c>
    </row>
    <row r="10489">
      <c r="A10489" t="inlineStr">
        <is>
          <t>T1010487</t>
        </is>
      </c>
      <c r="B10489" t="inlineStr">
        <is>
          <t>2025-03-17</t>
        </is>
      </c>
      <c r="C10489" t="inlineStr">
        <is>
          <t>S027</t>
        </is>
      </c>
      <c r="D10489" t="inlineStr">
        <is>
          <t>Store_027</t>
        </is>
      </c>
      <c r="E10489" t="inlineStr">
        <is>
          <t>South</t>
        </is>
      </c>
      <c r="F10489" t="inlineStr">
        <is>
          <t>P0068</t>
        </is>
      </c>
      <c r="G10489" t="inlineStr">
        <is>
          <t>Prod_0068</t>
        </is>
      </c>
      <c r="H10489" t="inlineStr">
        <is>
          <t>Household</t>
        </is>
      </c>
      <c r="I10489" t="n">
        <v>8</v>
      </c>
      <c r="J10489" t="n">
        <v>240.57</v>
      </c>
      <c r="K10489" t="n">
        <v>0</v>
      </c>
      <c r="L10489">
        <f>I10489*J10489*(1-K10489)</f>
        <v/>
      </c>
      <c r="M10489">
        <f>VLOOKUP(F10489,Products!A:D,4,FALSE)*I10489</f>
        <v/>
      </c>
      <c r="N10489">
        <f>L10489-M10489</f>
        <v/>
      </c>
    </row>
    <row r="10490">
      <c r="A10490" t="inlineStr">
        <is>
          <t>T1010488</t>
        </is>
      </c>
      <c r="B10490" t="inlineStr">
        <is>
          <t>2025-05-05</t>
        </is>
      </c>
      <c r="C10490" t="inlineStr">
        <is>
          <t>S016</t>
        </is>
      </c>
      <c r="D10490" t="inlineStr">
        <is>
          <t>Store_016</t>
        </is>
      </c>
      <c r="E10490" t="inlineStr">
        <is>
          <t>West</t>
        </is>
      </c>
      <c r="F10490" t="inlineStr">
        <is>
          <t>P0075</t>
        </is>
      </c>
      <c r="G10490" t="inlineStr">
        <is>
          <t>Prod_0075</t>
        </is>
      </c>
      <c r="H10490" t="inlineStr">
        <is>
          <t>Beverages</t>
        </is>
      </c>
      <c r="I10490" t="n">
        <v>9</v>
      </c>
      <c r="J10490" t="n">
        <v>851.1799999999999</v>
      </c>
      <c r="K10490" t="n">
        <v>0</v>
      </c>
      <c r="L10490">
        <f>I10490*J10490*(1-K10490)</f>
        <v/>
      </c>
      <c r="M10490">
        <f>VLOOKUP(F10490,Products!A:D,4,FALSE)*I10490</f>
        <v/>
      </c>
      <c r="N10490">
        <f>L10490-M10490</f>
        <v/>
      </c>
    </row>
    <row r="10491">
      <c r="A10491" t="inlineStr">
        <is>
          <t>T1010489</t>
        </is>
      </c>
      <c r="B10491" t="inlineStr">
        <is>
          <t>2024-07-17</t>
        </is>
      </c>
      <c r="C10491" t="inlineStr">
        <is>
          <t>S031</t>
        </is>
      </c>
      <c r="D10491" t="inlineStr">
        <is>
          <t>Store_031</t>
        </is>
      </c>
      <c r="E10491" t="inlineStr">
        <is>
          <t>Central</t>
        </is>
      </c>
      <c r="F10491" t="inlineStr">
        <is>
          <t>P0001</t>
        </is>
      </c>
      <c r="G10491" t="inlineStr">
        <is>
          <t>Prod_0001</t>
        </is>
      </c>
      <c r="H10491" t="inlineStr">
        <is>
          <t>Beverages</t>
        </is>
      </c>
      <c r="I10491" t="n">
        <v>9</v>
      </c>
      <c r="J10491" t="n">
        <v>773.58</v>
      </c>
      <c r="K10491" t="n">
        <v>0</v>
      </c>
      <c r="L10491">
        <f>I10491*J10491*(1-K10491)</f>
        <v/>
      </c>
      <c r="M10491">
        <f>VLOOKUP(F10491,Products!A:D,4,FALSE)*I10491</f>
        <v/>
      </c>
      <c r="N10491">
        <f>L10491-M10491</f>
        <v/>
      </c>
    </row>
    <row r="10492">
      <c r="A10492" t="inlineStr">
        <is>
          <t>T1010490</t>
        </is>
      </c>
      <c r="B10492" t="inlineStr">
        <is>
          <t>2025-08-05</t>
        </is>
      </c>
      <c r="C10492" t="inlineStr">
        <is>
          <t>S002</t>
        </is>
      </c>
      <c r="D10492" t="inlineStr">
        <is>
          <t>Store_002</t>
        </is>
      </c>
      <c r="E10492" t="inlineStr">
        <is>
          <t>South</t>
        </is>
      </c>
      <c r="F10492" t="inlineStr">
        <is>
          <t>P0167</t>
        </is>
      </c>
      <c r="G10492" t="inlineStr">
        <is>
          <t>Prod_0167</t>
        </is>
      </c>
      <c r="H10492" t="inlineStr">
        <is>
          <t>Beverages</t>
        </is>
      </c>
      <c r="I10492" t="n">
        <v>4</v>
      </c>
      <c r="J10492" t="n">
        <v>482.59</v>
      </c>
      <c r="K10492" t="n">
        <v>0.2</v>
      </c>
      <c r="L10492">
        <f>I10492*J10492*(1-K10492)</f>
        <v/>
      </c>
      <c r="M10492">
        <f>VLOOKUP(F10492,Products!A:D,4,FALSE)*I10492</f>
        <v/>
      </c>
      <c r="N10492">
        <f>L10492-M10492</f>
        <v/>
      </c>
    </row>
    <row r="10493">
      <c r="A10493" t="inlineStr">
        <is>
          <t>T1010491</t>
        </is>
      </c>
      <c r="B10493" t="inlineStr">
        <is>
          <t>2025-06-17</t>
        </is>
      </c>
      <c r="C10493" t="inlineStr">
        <is>
          <t>S032</t>
        </is>
      </c>
      <c r="D10493" t="inlineStr">
        <is>
          <t>Store_032</t>
        </is>
      </c>
      <c r="E10493" t="inlineStr">
        <is>
          <t>Central</t>
        </is>
      </c>
      <c r="F10493" t="inlineStr">
        <is>
          <t>P0189</t>
        </is>
      </c>
      <c r="G10493" t="inlineStr">
        <is>
          <t>Prod_0189</t>
        </is>
      </c>
      <c r="H10493" t="inlineStr">
        <is>
          <t>Food</t>
        </is>
      </c>
      <c r="I10493" t="n">
        <v>6</v>
      </c>
      <c r="J10493" t="n">
        <v>1057.81</v>
      </c>
      <c r="K10493" t="n">
        <v>0</v>
      </c>
      <c r="L10493">
        <f>I10493*J10493*(1-K10493)</f>
        <v/>
      </c>
      <c r="M10493">
        <f>VLOOKUP(F10493,Products!A:D,4,FALSE)*I10493</f>
        <v/>
      </c>
      <c r="N10493">
        <f>L10493-M10493</f>
        <v/>
      </c>
    </row>
    <row r="10494">
      <c r="A10494" t="inlineStr">
        <is>
          <t>T1010492</t>
        </is>
      </c>
      <c r="B10494" t="inlineStr">
        <is>
          <t>2023-12-18</t>
        </is>
      </c>
      <c r="C10494" t="inlineStr">
        <is>
          <t>S039</t>
        </is>
      </c>
      <c r="D10494" t="inlineStr">
        <is>
          <t>Store_039</t>
        </is>
      </c>
      <c r="E10494" t="inlineStr">
        <is>
          <t>North</t>
        </is>
      </c>
      <c r="F10494" t="inlineStr">
        <is>
          <t>P0070</t>
        </is>
      </c>
      <c r="G10494" t="inlineStr">
        <is>
          <t>Prod_0070</t>
        </is>
      </c>
      <c r="H10494" t="inlineStr">
        <is>
          <t>Beverages</t>
        </is>
      </c>
      <c r="I10494" t="n">
        <v>5</v>
      </c>
      <c r="J10494" t="n">
        <v>725.38</v>
      </c>
      <c r="K10494" t="n">
        <v>0</v>
      </c>
      <c r="L10494">
        <f>I10494*J10494*(1-K10494)</f>
        <v/>
      </c>
      <c r="M10494">
        <f>VLOOKUP(F10494,Products!A:D,4,FALSE)*I10494</f>
        <v/>
      </c>
      <c r="N10494">
        <f>L10494-M10494</f>
        <v/>
      </c>
    </row>
    <row r="10495">
      <c r="A10495" t="inlineStr">
        <is>
          <t>T1010493</t>
        </is>
      </c>
      <c r="B10495" t="inlineStr">
        <is>
          <t>2024-02-17</t>
        </is>
      </c>
      <c r="C10495" t="inlineStr">
        <is>
          <t>S034</t>
        </is>
      </c>
      <c r="D10495" t="inlineStr">
        <is>
          <t>Store_034</t>
        </is>
      </c>
      <c r="E10495" t="inlineStr">
        <is>
          <t>Central</t>
        </is>
      </c>
      <c r="F10495" t="inlineStr">
        <is>
          <t>P0141</t>
        </is>
      </c>
      <c r="G10495" t="inlineStr">
        <is>
          <t>Prod_0141</t>
        </is>
      </c>
      <c r="H10495" t="inlineStr">
        <is>
          <t>Food</t>
        </is>
      </c>
      <c r="I10495" t="n">
        <v>6</v>
      </c>
      <c r="J10495" t="n">
        <v>832.09</v>
      </c>
      <c r="K10495" t="n">
        <v>0.1</v>
      </c>
      <c r="L10495">
        <f>I10495*J10495*(1-K10495)</f>
        <v/>
      </c>
      <c r="M10495">
        <f>VLOOKUP(F10495,Products!A:D,4,FALSE)*I10495</f>
        <v/>
      </c>
      <c r="N10495">
        <f>L10495-M10495</f>
        <v/>
      </c>
    </row>
    <row r="10496">
      <c r="A10496" t="inlineStr">
        <is>
          <t>T1010494</t>
        </is>
      </c>
      <c r="B10496" t="inlineStr">
        <is>
          <t>2024-02-15</t>
        </is>
      </c>
      <c r="C10496" t="inlineStr">
        <is>
          <t>S010</t>
        </is>
      </c>
      <c r="D10496" t="inlineStr">
        <is>
          <t>Store_010</t>
        </is>
      </c>
      <c r="E10496" t="inlineStr">
        <is>
          <t>North</t>
        </is>
      </c>
      <c r="F10496" t="inlineStr">
        <is>
          <t>P0100</t>
        </is>
      </c>
      <c r="G10496" t="inlineStr">
        <is>
          <t>Prod_0100</t>
        </is>
      </c>
      <c r="H10496" t="inlineStr">
        <is>
          <t>Household</t>
        </is>
      </c>
      <c r="I10496" t="n">
        <v>6</v>
      </c>
      <c r="J10496" t="n">
        <v>422.89</v>
      </c>
      <c r="K10496" t="n">
        <v>0.05</v>
      </c>
      <c r="L10496">
        <f>I10496*J10496*(1-K10496)</f>
        <v/>
      </c>
      <c r="M10496">
        <f>VLOOKUP(F10496,Products!A:D,4,FALSE)*I10496</f>
        <v/>
      </c>
      <c r="N10496">
        <f>L10496-M10496</f>
        <v/>
      </c>
    </row>
    <row r="10497">
      <c r="A10497" t="inlineStr">
        <is>
          <t>T1010495</t>
        </is>
      </c>
      <c r="B10497" t="inlineStr">
        <is>
          <t>2023-02-02</t>
        </is>
      </c>
      <c r="C10497" t="inlineStr">
        <is>
          <t>S030</t>
        </is>
      </c>
      <c r="D10497" t="inlineStr">
        <is>
          <t>Store_030</t>
        </is>
      </c>
      <c r="E10497" t="inlineStr">
        <is>
          <t>North</t>
        </is>
      </c>
      <c r="F10497" t="inlineStr">
        <is>
          <t>P0142</t>
        </is>
      </c>
      <c r="G10497" t="inlineStr">
        <is>
          <t>Prod_0142</t>
        </is>
      </c>
      <c r="H10497" t="inlineStr">
        <is>
          <t>Household</t>
        </is>
      </c>
      <c r="I10497" t="n">
        <v>1</v>
      </c>
      <c r="J10497" t="n">
        <v>165.68</v>
      </c>
      <c r="K10497" t="n">
        <v>0</v>
      </c>
      <c r="L10497">
        <f>I10497*J10497*(1-K10497)</f>
        <v/>
      </c>
      <c r="M10497">
        <f>VLOOKUP(F10497,Products!A:D,4,FALSE)*I10497</f>
        <v/>
      </c>
      <c r="N10497">
        <f>L10497-M10497</f>
        <v/>
      </c>
    </row>
    <row r="10498">
      <c r="A10498" t="inlineStr">
        <is>
          <t>T1010496</t>
        </is>
      </c>
      <c r="B10498" t="inlineStr">
        <is>
          <t>2023-07-17</t>
        </is>
      </c>
      <c r="C10498" t="inlineStr">
        <is>
          <t>S047</t>
        </is>
      </c>
      <c r="D10498" t="inlineStr">
        <is>
          <t>Store_047</t>
        </is>
      </c>
      <c r="E10498" t="inlineStr">
        <is>
          <t>North</t>
        </is>
      </c>
      <c r="F10498" t="inlineStr">
        <is>
          <t>P0163</t>
        </is>
      </c>
      <c r="G10498" t="inlineStr">
        <is>
          <t>Prod_0163</t>
        </is>
      </c>
      <c r="H10498" t="inlineStr">
        <is>
          <t>Food</t>
        </is>
      </c>
      <c r="I10498" t="n">
        <v>2</v>
      </c>
      <c r="J10498" t="n">
        <v>667.01</v>
      </c>
      <c r="K10498" t="n">
        <v>0.05</v>
      </c>
      <c r="L10498">
        <f>I10498*J10498*(1-K10498)</f>
        <v/>
      </c>
      <c r="M10498">
        <f>VLOOKUP(F10498,Products!A:D,4,FALSE)*I10498</f>
        <v/>
      </c>
      <c r="N10498">
        <f>L10498-M10498</f>
        <v/>
      </c>
    </row>
    <row r="10499">
      <c r="A10499" t="inlineStr">
        <is>
          <t>T1010497</t>
        </is>
      </c>
      <c r="B10499" t="inlineStr">
        <is>
          <t>2024-01-13</t>
        </is>
      </c>
      <c r="C10499" t="inlineStr">
        <is>
          <t>S027</t>
        </is>
      </c>
      <c r="D10499" t="inlineStr">
        <is>
          <t>Store_027</t>
        </is>
      </c>
      <c r="E10499" t="inlineStr">
        <is>
          <t>South</t>
        </is>
      </c>
      <c r="F10499" t="inlineStr">
        <is>
          <t>P0177</t>
        </is>
      </c>
      <c r="G10499" t="inlineStr">
        <is>
          <t>Prod_0177</t>
        </is>
      </c>
      <c r="H10499" t="inlineStr">
        <is>
          <t>Household</t>
        </is>
      </c>
      <c r="I10499" t="n">
        <v>3</v>
      </c>
      <c r="J10499" t="n">
        <v>192.61</v>
      </c>
      <c r="K10499" t="n">
        <v>0</v>
      </c>
      <c r="L10499">
        <f>I10499*J10499*(1-K10499)</f>
        <v/>
      </c>
      <c r="M10499">
        <f>VLOOKUP(F10499,Products!A:D,4,FALSE)*I10499</f>
        <v/>
      </c>
      <c r="N10499">
        <f>L10499-M10499</f>
        <v/>
      </c>
    </row>
    <row r="10500">
      <c r="A10500" t="inlineStr">
        <is>
          <t>T1010498</t>
        </is>
      </c>
      <c r="B10500" t="inlineStr">
        <is>
          <t>2024-12-27</t>
        </is>
      </c>
      <c r="C10500" t="inlineStr">
        <is>
          <t>S047</t>
        </is>
      </c>
      <c r="D10500" t="inlineStr">
        <is>
          <t>Store_047</t>
        </is>
      </c>
      <c r="E10500" t="inlineStr">
        <is>
          <t>North</t>
        </is>
      </c>
      <c r="F10500" t="inlineStr">
        <is>
          <t>P0014</t>
        </is>
      </c>
      <c r="G10500" t="inlineStr">
        <is>
          <t>Prod_0014</t>
        </is>
      </c>
      <c r="H10500" t="inlineStr">
        <is>
          <t>Clothing</t>
        </is>
      </c>
      <c r="I10500" t="n">
        <v>6</v>
      </c>
      <c r="J10500" t="n">
        <v>315.67</v>
      </c>
      <c r="K10500" t="n">
        <v>0</v>
      </c>
      <c r="L10500">
        <f>I10500*J10500*(1-K10500)</f>
        <v/>
      </c>
      <c r="M10500">
        <f>VLOOKUP(F10500,Products!A:D,4,FALSE)*I10500</f>
        <v/>
      </c>
      <c r="N10500">
        <f>L10500-M10500</f>
        <v/>
      </c>
    </row>
    <row r="10501">
      <c r="A10501" t="inlineStr">
        <is>
          <t>T1010499</t>
        </is>
      </c>
      <c r="B10501" t="inlineStr">
        <is>
          <t>2023-10-21</t>
        </is>
      </c>
      <c r="C10501" t="inlineStr">
        <is>
          <t>S038</t>
        </is>
      </c>
      <c r="D10501" t="inlineStr">
        <is>
          <t>Store_038</t>
        </is>
      </c>
      <c r="E10501" t="inlineStr">
        <is>
          <t>East</t>
        </is>
      </c>
      <c r="F10501" t="inlineStr">
        <is>
          <t>P0131</t>
        </is>
      </c>
      <c r="G10501" t="inlineStr">
        <is>
          <t>Prod_0131</t>
        </is>
      </c>
      <c r="H10501" t="inlineStr">
        <is>
          <t>Beverages</t>
        </is>
      </c>
      <c r="I10501" t="n">
        <v>5</v>
      </c>
      <c r="J10501" t="n">
        <v>305.99</v>
      </c>
      <c r="K10501" t="n">
        <v>0</v>
      </c>
      <c r="L10501">
        <f>I10501*J10501*(1-K10501)</f>
        <v/>
      </c>
      <c r="M10501">
        <f>VLOOKUP(F10501,Products!A:D,4,FALSE)*I10501</f>
        <v/>
      </c>
      <c r="N10501">
        <f>L10501-M10501</f>
        <v/>
      </c>
    </row>
    <row r="10502">
      <c r="A10502" t="inlineStr">
        <is>
          <t>T1010500</t>
        </is>
      </c>
      <c r="B10502" t="inlineStr">
        <is>
          <t>2025-06-24</t>
        </is>
      </c>
      <c r="C10502" t="inlineStr">
        <is>
          <t>S027</t>
        </is>
      </c>
      <c r="D10502" t="inlineStr">
        <is>
          <t>Store_027</t>
        </is>
      </c>
      <c r="E10502" t="inlineStr">
        <is>
          <t>South</t>
        </is>
      </c>
      <c r="F10502" t="inlineStr">
        <is>
          <t>P0171</t>
        </is>
      </c>
      <c r="G10502" t="inlineStr">
        <is>
          <t>Prod_0171</t>
        </is>
      </c>
      <c r="H10502" t="inlineStr">
        <is>
          <t>Household</t>
        </is>
      </c>
      <c r="I10502" t="n">
        <v>1</v>
      </c>
      <c r="J10502" t="n">
        <v>411.17</v>
      </c>
      <c r="K10502" t="n">
        <v>0.05</v>
      </c>
      <c r="L10502">
        <f>I10502*J10502*(1-K10502)</f>
        <v/>
      </c>
      <c r="M10502">
        <f>VLOOKUP(F10502,Products!A:D,4,FALSE)*I10502</f>
        <v/>
      </c>
      <c r="N10502">
        <f>L10502-M10502</f>
        <v/>
      </c>
    </row>
    <row r="10503">
      <c r="A10503" t="inlineStr">
        <is>
          <t>T1010501</t>
        </is>
      </c>
      <c r="B10503" t="inlineStr">
        <is>
          <t>2025-09-18</t>
        </is>
      </c>
      <c r="C10503" t="inlineStr">
        <is>
          <t>S046</t>
        </is>
      </c>
      <c r="D10503" t="inlineStr">
        <is>
          <t>Store_046</t>
        </is>
      </c>
      <c r="E10503" t="inlineStr">
        <is>
          <t>South</t>
        </is>
      </c>
      <c r="F10503" t="inlineStr">
        <is>
          <t>P0082</t>
        </is>
      </c>
      <c r="G10503" t="inlineStr">
        <is>
          <t>Prod_0082</t>
        </is>
      </c>
      <c r="H10503" t="inlineStr">
        <is>
          <t>Food</t>
        </is>
      </c>
      <c r="I10503" t="n">
        <v>9</v>
      </c>
      <c r="J10503" t="n">
        <v>574.21</v>
      </c>
      <c r="K10503" t="n">
        <v>0.05</v>
      </c>
      <c r="L10503">
        <f>I10503*J10503*(1-K10503)</f>
        <v/>
      </c>
      <c r="M10503">
        <f>VLOOKUP(F10503,Products!A:D,4,FALSE)*I10503</f>
        <v/>
      </c>
      <c r="N10503">
        <f>L10503-M10503</f>
        <v/>
      </c>
    </row>
    <row r="10504">
      <c r="A10504" t="inlineStr">
        <is>
          <t>T1010502</t>
        </is>
      </c>
      <c r="B10504" t="inlineStr">
        <is>
          <t>2024-07-29</t>
        </is>
      </c>
      <c r="C10504" t="inlineStr">
        <is>
          <t>S037</t>
        </is>
      </c>
      <c r="D10504" t="inlineStr">
        <is>
          <t>Store_037</t>
        </is>
      </c>
      <c r="E10504" t="inlineStr">
        <is>
          <t>East</t>
        </is>
      </c>
      <c r="F10504" t="inlineStr">
        <is>
          <t>P0018</t>
        </is>
      </c>
      <c r="G10504" t="inlineStr">
        <is>
          <t>Prod_0018</t>
        </is>
      </c>
      <c r="H10504" t="inlineStr">
        <is>
          <t>Food</t>
        </is>
      </c>
      <c r="I10504" t="n">
        <v>9</v>
      </c>
      <c r="J10504" t="n">
        <v>917.45</v>
      </c>
      <c r="K10504" t="n">
        <v>0</v>
      </c>
      <c r="L10504">
        <f>I10504*J10504*(1-K10504)</f>
        <v/>
      </c>
      <c r="M10504">
        <f>VLOOKUP(F10504,Products!A:D,4,FALSE)*I10504</f>
        <v/>
      </c>
      <c r="N10504">
        <f>L10504-M10504</f>
        <v/>
      </c>
    </row>
    <row r="10505">
      <c r="A10505" t="inlineStr">
        <is>
          <t>T1010503</t>
        </is>
      </c>
      <c r="B10505" t="inlineStr">
        <is>
          <t>2024-06-17</t>
        </is>
      </c>
      <c r="C10505" t="inlineStr">
        <is>
          <t>S021</t>
        </is>
      </c>
      <c r="D10505" t="inlineStr">
        <is>
          <t>Store_021</t>
        </is>
      </c>
      <c r="E10505" t="inlineStr">
        <is>
          <t>North</t>
        </is>
      </c>
      <c r="F10505" t="inlineStr">
        <is>
          <t>P0195</t>
        </is>
      </c>
      <c r="G10505" t="inlineStr">
        <is>
          <t>Prod_0195</t>
        </is>
      </c>
      <c r="H10505" t="inlineStr">
        <is>
          <t>Food</t>
        </is>
      </c>
      <c r="I10505" t="n">
        <v>5</v>
      </c>
      <c r="J10505" t="n">
        <v>409.37</v>
      </c>
      <c r="K10505" t="n">
        <v>0.1</v>
      </c>
      <c r="L10505">
        <f>I10505*J10505*(1-K10505)</f>
        <v/>
      </c>
      <c r="M10505">
        <f>VLOOKUP(F10505,Products!A:D,4,FALSE)*I10505</f>
        <v/>
      </c>
      <c r="N10505">
        <f>L10505-M10505</f>
        <v/>
      </c>
    </row>
    <row r="10506">
      <c r="A10506" t="inlineStr">
        <is>
          <t>T1010504</t>
        </is>
      </c>
      <c r="B10506" t="inlineStr">
        <is>
          <t>2023-12-25</t>
        </is>
      </c>
      <c r="C10506" t="inlineStr">
        <is>
          <t>S012</t>
        </is>
      </c>
      <c r="D10506" t="inlineStr">
        <is>
          <t>Store_012</t>
        </is>
      </c>
      <c r="E10506" t="inlineStr">
        <is>
          <t>South</t>
        </is>
      </c>
      <c r="F10506" t="inlineStr">
        <is>
          <t>P0046</t>
        </is>
      </c>
      <c r="G10506" t="inlineStr">
        <is>
          <t>Prod_0046</t>
        </is>
      </c>
      <c r="H10506" t="inlineStr">
        <is>
          <t>Electronics</t>
        </is>
      </c>
      <c r="I10506" t="n">
        <v>9</v>
      </c>
      <c r="J10506" t="n">
        <v>55.25</v>
      </c>
      <c r="K10506" t="n">
        <v>0.1</v>
      </c>
      <c r="L10506">
        <f>I10506*J10506*(1-K10506)</f>
        <v/>
      </c>
      <c r="M10506">
        <f>VLOOKUP(F10506,Products!A:D,4,FALSE)*I10506</f>
        <v/>
      </c>
      <c r="N10506">
        <f>L10506-M10506</f>
        <v/>
      </c>
    </row>
    <row r="10507">
      <c r="A10507" t="inlineStr">
        <is>
          <t>T1010505</t>
        </is>
      </c>
      <c r="B10507" t="inlineStr">
        <is>
          <t>2024-05-30</t>
        </is>
      </c>
      <c r="C10507" t="inlineStr">
        <is>
          <t>S038</t>
        </is>
      </c>
      <c r="D10507" t="inlineStr">
        <is>
          <t>Store_038</t>
        </is>
      </c>
      <c r="E10507" t="inlineStr">
        <is>
          <t>East</t>
        </is>
      </c>
      <c r="F10507" t="inlineStr">
        <is>
          <t>P0064</t>
        </is>
      </c>
      <c r="G10507" t="inlineStr">
        <is>
          <t>Prod_0064</t>
        </is>
      </c>
      <c r="H10507" t="inlineStr">
        <is>
          <t>Beverages</t>
        </is>
      </c>
      <c r="I10507" t="n">
        <v>7</v>
      </c>
      <c r="J10507" t="n">
        <v>656.2</v>
      </c>
      <c r="K10507" t="n">
        <v>0</v>
      </c>
      <c r="L10507">
        <f>I10507*J10507*(1-K10507)</f>
        <v/>
      </c>
      <c r="M10507">
        <f>VLOOKUP(F10507,Products!A:D,4,FALSE)*I10507</f>
        <v/>
      </c>
      <c r="N10507">
        <f>L10507-M10507</f>
        <v/>
      </c>
    </row>
    <row r="10508">
      <c r="A10508" t="inlineStr">
        <is>
          <t>T1010506</t>
        </is>
      </c>
      <c r="B10508" t="inlineStr">
        <is>
          <t>2023-03-03</t>
        </is>
      </c>
      <c r="C10508" t="inlineStr">
        <is>
          <t>S044</t>
        </is>
      </c>
      <c r="D10508" t="inlineStr">
        <is>
          <t>Store_044</t>
        </is>
      </c>
      <c r="E10508" t="inlineStr">
        <is>
          <t>North</t>
        </is>
      </c>
      <c r="F10508" t="inlineStr">
        <is>
          <t>P0137</t>
        </is>
      </c>
      <c r="G10508" t="inlineStr">
        <is>
          <t>Prod_0137</t>
        </is>
      </c>
      <c r="H10508" t="inlineStr">
        <is>
          <t>Electronics</t>
        </is>
      </c>
      <c r="I10508" t="n">
        <v>4</v>
      </c>
      <c r="J10508" t="n">
        <v>133.18</v>
      </c>
      <c r="K10508" t="n">
        <v>0</v>
      </c>
      <c r="L10508">
        <f>I10508*J10508*(1-K10508)</f>
        <v/>
      </c>
      <c r="M10508">
        <f>VLOOKUP(F10508,Products!A:D,4,FALSE)*I10508</f>
        <v/>
      </c>
      <c r="N10508">
        <f>L10508-M10508</f>
        <v/>
      </c>
    </row>
    <row r="10509">
      <c r="A10509" t="inlineStr">
        <is>
          <t>T1010507</t>
        </is>
      </c>
      <c r="B10509" t="inlineStr">
        <is>
          <t>2025-04-04</t>
        </is>
      </c>
      <c r="C10509" t="inlineStr">
        <is>
          <t>S040</t>
        </is>
      </c>
      <c r="D10509" t="inlineStr">
        <is>
          <t>Store_040</t>
        </is>
      </c>
      <c r="E10509" t="inlineStr">
        <is>
          <t>Central</t>
        </is>
      </c>
      <c r="F10509" t="inlineStr">
        <is>
          <t>P0121</t>
        </is>
      </c>
      <c r="G10509" t="inlineStr">
        <is>
          <t>Prod_0121</t>
        </is>
      </c>
      <c r="H10509" t="inlineStr">
        <is>
          <t>Clothing</t>
        </is>
      </c>
      <c r="I10509" t="n">
        <v>8</v>
      </c>
      <c r="J10509" t="n">
        <v>1006.22</v>
      </c>
      <c r="K10509" t="n">
        <v>0.15</v>
      </c>
      <c r="L10509">
        <f>I10509*J10509*(1-K10509)</f>
        <v/>
      </c>
      <c r="M10509">
        <f>VLOOKUP(F10509,Products!A:D,4,FALSE)*I10509</f>
        <v/>
      </c>
      <c r="N10509">
        <f>L10509-M10509</f>
        <v/>
      </c>
    </row>
    <row r="10510">
      <c r="A10510" t="inlineStr">
        <is>
          <t>T1010508</t>
        </is>
      </c>
      <c r="B10510" t="inlineStr">
        <is>
          <t>2025-08-17</t>
        </is>
      </c>
      <c r="C10510" t="inlineStr">
        <is>
          <t>S006</t>
        </is>
      </c>
      <c r="D10510" t="inlineStr">
        <is>
          <t>Store_006</t>
        </is>
      </c>
      <c r="E10510" t="inlineStr">
        <is>
          <t>East</t>
        </is>
      </c>
      <c r="F10510" t="inlineStr">
        <is>
          <t>P0193</t>
        </is>
      </c>
      <c r="G10510" t="inlineStr">
        <is>
          <t>Prod_0193</t>
        </is>
      </c>
      <c r="H10510" t="inlineStr">
        <is>
          <t>Food</t>
        </is>
      </c>
      <c r="I10510" t="n">
        <v>2</v>
      </c>
      <c r="J10510" t="n">
        <v>559.73</v>
      </c>
      <c r="K10510" t="n">
        <v>0.15</v>
      </c>
      <c r="L10510">
        <f>I10510*J10510*(1-K10510)</f>
        <v/>
      </c>
      <c r="M10510">
        <f>VLOOKUP(F10510,Products!A:D,4,FALSE)*I10510</f>
        <v/>
      </c>
      <c r="N10510">
        <f>L10510-M10510</f>
        <v/>
      </c>
    </row>
    <row r="10511">
      <c r="A10511" t="inlineStr">
        <is>
          <t>T1010509</t>
        </is>
      </c>
      <c r="B10511" t="inlineStr">
        <is>
          <t>2024-03-11</t>
        </is>
      </c>
      <c r="C10511" t="inlineStr">
        <is>
          <t>S049</t>
        </is>
      </c>
      <c r="D10511" t="inlineStr">
        <is>
          <t>Store_049</t>
        </is>
      </c>
      <c r="E10511" t="inlineStr">
        <is>
          <t>North</t>
        </is>
      </c>
      <c r="F10511" t="inlineStr">
        <is>
          <t>P0013</t>
        </is>
      </c>
      <c r="G10511" t="inlineStr">
        <is>
          <t>Prod_0013</t>
        </is>
      </c>
      <c r="H10511" t="inlineStr">
        <is>
          <t>Clothing</t>
        </is>
      </c>
      <c r="I10511" t="n">
        <v>7</v>
      </c>
      <c r="J10511" t="n">
        <v>70.95</v>
      </c>
      <c r="K10511" t="n">
        <v>0.05</v>
      </c>
      <c r="L10511">
        <f>I10511*J10511*(1-K10511)</f>
        <v/>
      </c>
      <c r="M10511">
        <f>VLOOKUP(F10511,Products!A:D,4,FALSE)*I10511</f>
        <v/>
      </c>
      <c r="N10511">
        <f>L10511-M10511</f>
        <v/>
      </c>
    </row>
    <row r="10512">
      <c r="A10512" t="inlineStr">
        <is>
          <t>T1010510</t>
        </is>
      </c>
      <c r="B10512" t="inlineStr">
        <is>
          <t>2023-12-10</t>
        </is>
      </c>
      <c r="C10512" t="inlineStr">
        <is>
          <t>S002</t>
        </is>
      </c>
      <c r="D10512" t="inlineStr">
        <is>
          <t>Store_002</t>
        </is>
      </c>
      <c r="E10512" t="inlineStr">
        <is>
          <t>South</t>
        </is>
      </c>
      <c r="F10512" t="inlineStr">
        <is>
          <t>P0019</t>
        </is>
      </c>
      <c r="G10512" t="inlineStr">
        <is>
          <t>Prod_0019</t>
        </is>
      </c>
      <c r="H10512" t="inlineStr">
        <is>
          <t>Toys</t>
        </is>
      </c>
      <c r="I10512" t="n">
        <v>7</v>
      </c>
      <c r="J10512" t="n">
        <v>732.47</v>
      </c>
      <c r="K10512" t="n">
        <v>0.2</v>
      </c>
      <c r="L10512">
        <f>I10512*J10512*(1-K10512)</f>
        <v/>
      </c>
      <c r="M10512">
        <f>VLOOKUP(F10512,Products!A:D,4,FALSE)*I10512</f>
        <v/>
      </c>
      <c r="N10512">
        <f>L10512-M10512</f>
        <v/>
      </c>
    </row>
    <row r="10513">
      <c r="A10513" t="inlineStr">
        <is>
          <t>T1010511</t>
        </is>
      </c>
      <c r="B10513" t="inlineStr">
        <is>
          <t>2024-03-28</t>
        </is>
      </c>
      <c r="C10513" t="inlineStr">
        <is>
          <t>S010</t>
        </is>
      </c>
      <c r="D10513" t="inlineStr">
        <is>
          <t>Store_010</t>
        </is>
      </c>
      <c r="E10513" t="inlineStr">
        <is>
          <t>North</t>
        </is>
      </c>
      <c r="F10513" t="inlineStr">
        <is>
          <t>P0065</t>
        </is>
      </c>
      <c r="G10513" t="inlineStr">
        <is>
          <t>Prod_0065</t>
        </is>
      </c>
      <c r="H10513" t="inlineStr">
        <is>
          <t>Beverages</t>
        </is>
      </c>
      <c r="I10513" t="n">
        <v>9</v>
      </c>
      <c r="J10513" t="n">
        <v>194.66</v>
      </c>
      <c r="K10513" t="n">
        <v>0</v>
      </c>
      <c r="L10513">
        <f>I10513*J10513*(1-K10513)</f>
        <v/>
      </c>
      <c r="M10513">
        <f>VLOOKUP(F10513,Products!A:D,4,FALSE)*I10513</f>
        <v/>
      </c>
      <c r="N10513">
        <f>L10513-M10513</f>
        <v/>
      </c>
    </row>
    <row r="10514">
      <c r="A10514" t="inlineStr">
        <is>
          <t>T1010512</t>
        </is>
      </c>
      <c r="B10514" t="inlineStr">
        <is>
          <t>2023-06-19</t>
        </is>
      </c>
      <c r="C10514" t="inlineStr">
        <is>
          <t>S022</t>
        </is>
      </c>
      <c r="D10514" t="inlineStr">
        <is>
          <t>Store_022</t>
        </is>
      </c>
      <c r="E10514" t="inlineStr">
        <is>
          <t>East</t>
        </is>
      </c>
      <c r="F10514" t="inlineStr">
        <is>
          <t>P0037</t>
        </is>
      </c>
      <c r="G10514" t="inlineStr">
        <is>
          <t>Prod_0037</t>
        </is>
      </c>
      <c r="H10514" t="inlineStr">
        <is>
          <t>Stationery</t>
        </is>
      </c>
      <c r="I10514" t="n">
        <v>4</v>
      </c>
      <c r="J10514" t="n">
        <v>469.94</v>
      </c>
      <c r="K10514" t="n">
        <v>0</v>
      </c>
      <c r="L10514">
        <f>I10514*J10514*(1-K10514)</f>
        <v/>
      </c>
      <c r="M10514">
        <f>VLOOKUP(F10514,Products!A:D,4,FALSE)*I10514</f>
        <v/>
      </c>
      <c r="N10514">
        <f>L10514-M10514</f>
        <v/>
      </c>
    </row>
    <row r="10515">
      <c r="A10515" t="inlineStr">
        <is>
          <t>T1010513</t>
        </is>
      </c>
      <c r="B10515" t="inlineStr">
        <is>
          <t>2023-05-09</t>
        </is>
      </c>
      <c r="C10515" t="inlineStr">
        <is>
          <t>S017</t>
        </is>
      </c>
      <c r="D10515" t="inlineStr">
        <is>
          <t>Store_017</t>
        </is>
      </c>
      <c r="E10515" t="inlineStr">
        <is>
          <t>South</t>
        </is>
      </c>
      <c r="F10515" t="inlineStr">
        <is>
          <t>P0049</t>
        </is>
      </c>
      <c r="G10515" t="inlineStr">
        <is>
          <t>Prod_0049</t>
        </is>
      </c>
      <c r="H10515" t="inlineStr">
        <is>
          <t>Beverages</t>
        </is>
      </c>
      <c r="I10515" t="n">
        <v>4</v>
      </c>
      <c r="J10515" t="n">
        <v>245.21</v>
      </c>
      <c r="K10515" t="n">
        <v>0.1</v>
      </c>
      <c r="L10515">
        <f>I10515*J10515*(1-K10515)</f>
        <v/>
      </c>
      <c r="M10515">
        <f>VLOOKUP(F10515,Products!A:D,4,FALSE)*I10515</f>
        <v/>
      </c>
      <c r="N10515">
        <f>L10515-M10515</f>
        <v/>
      </c>
    </row>
    <row r="10516">
      <c r="A10516" t="inlineStr">
        <is>
          <t>T1010514</t>
        </is>
      </c>
      <c r="B10516" t="inlineStr">
        <is>
          <t>2024-07-24</t>
        </is>
      </c>
      <c r="C10516" t="inlineStr">
        <is>
          <t>S044</t>
        </is>
      </c>
      <c r="D10516" t="inlineStr">
        <is>
          <t>Store_044</t>
        </is>
      </c>
      <c r="E10516" t="inlineStr">
        <is>
          <t>North</t>
        </is>
      </c>
      <c r="F10516" t="inlineStr">
        <is>
          <t>P0010</t>
        </is>
      </c>
      <c r="G10516" t="inlineStr">
        <is>
          <t>Prod_0010</t>
        </is>
      </c>
      <c r="H10516" t="inlineStr">
        <is>
          <t>Electronics</t>
        </is>
      </c>
      <c r="I10516" t="n">
        <v>3</v>
      </c>
      <c r="J10516" t="n">
        <v>786.25</v>
      </c>
      <c r="K10516" t="n">
        <v>0</v>
      </c>
      <c r="L10516">
        <f>I10516*J10516*(1-K10516)</f>
        <v/>
      </c>
      <c r="M10516">
        <f>VLOOKUP(F10516,Products!A:D,4,FALSE)*I10516</f>
        <v/>
      </c>
      <c r="N10516">
        <f>L10516-M10516</f>
        <v/>
      </c>
    </row>
    <row r="10517">
      <c r="A10517" t="inlineStr">
        <is>
          <t>T1010515</t>
        </is>
      </c>
      <c r="B10517" t="inlineStr">
        <is>
          <t>2023-07-27</t>
        </is>
      </c>
      <c r="C10517" t="inlineStr">
        <is>
          <t>S050</t>
        </is>
      </c>
      <c r="D10517" t="inlineStr">
        <is>
          <t>Store_050</t>
        </is>
      </c>
      <c r="E10517" t="inlineStr">
        <is>
          <t>South</t>
        </is>
      </c>
      <c r="F10517" t="inlineStr">
        <is>
          <t>P0052</t>
        </is>
      </c>
      <c r="G10517" t="inlineStr">
        <is>
          <t>Prod_0052</t>
        </is>
      </c>
      <c r="H10517" t="inlineStr">
        <is>
          <t>Clothing</t>
        </is>
      </c>
      <c r="I10517" t="n">
        <v>3</v>
      </c>
      <c r="J10517" t="n">
        <v>51.13</v>
      </c>
      <c r="K10517" t="n">
        <v>0</v>
      </c>
      <c r="L10517">
        <f>I10517*J10517*(1-K10517)</f>
        <v/>
      </c>
      <c r="M10517">
        <f>VLOOKUP(F10517,Products!A:D,4,FALSE)*I10517</f>
        <v/>
      </c>
      <c r="N10517">
        <f>L10517-M10517</f>
        <v/>
      </c>
    </row>
    <row r="10518">
      <c r="A10518" t="inlineStr">
        <is>
          <t>T1010516</t>
        </is>
      </c>
      <c r="B10518" t="inlineStr">
        <is>
          <t>2023-10-01</t>
        </is>
      </c>
      <c r="C10518" t="inlineStr">
        <is>
          <t>S036</t>
        </is>
      </c>
      <c r="D10518" t="inlineStr">
        <is>
          <t>Store_036</t>
        </is>
      </c>
      <c r="E10518" t="inlineStr">
        <is>
          <t>Central</t>
        </is>
      </c>
      <c r="F10518" t="inlineStr">
        <is>
          <t>P0131</t>
        </is>
      </c>
      <c r="G10518" t="inlineStr">
        <is>
          <t>Prod_0131</t>
        </is>
      </c>
      <c r="H10518" t="inlineStr">
        <is>
          <t>Beverages</t>
        </is>
      </c>
      <c r="I10518" t="n">
        <v>2</v>
      </c>
      <c r="J10518" t="n">
        <v>295.31</v>
      </c>
      <c r="K10518" t="n">
        <v>0.05</v>
      </c>
      <c r="L10518">
        <f>I10518*J10518*(1-K10518)</f>
        <v/>
      </c>
      <c r="M10518">
        <f>VLOOKUP(F10518,Products!A:D,4,FALSE)*I10518</f>
        <v/>
      </c>
      <c r="N10518">
        <f>L10518-M10518</f>
        <v/>
      </c>
    </row>
    <row r="10519">
      <c r="A10519" t="inlineStr">
        <is>
          <t>T1010517</t>
        </is>
      </c>
      <c r="B10519" t="inlineStr">
        <is>
          <t>2023-01-06</t>
        </is>
      </c>
      <c r="C10519" t="inlineStr">
        <is>
          <t>S038</t>
        </is>
      </c>
      <c r="D10519" t="inlineStr">
        <is>
          <t>Store_038</t>
        </is>
      </c>
      <c r="E10519" t="inlineStr">
        <is>
          <t>East</t>
        </is>
      </c>
      <c r="F10519" t="inlineStr">
        <is>
          <t>P0192</t>
        </is>
      </c>
      <c r="G10519" t="inlineStr">
        <is>
          <t>Prod_0192</t>
        </is>
      </c>
      <c r="H10519" t="inlineStr">
        <is>
          <t>Beverages</t>
        </is>
      </c>
      <c r="I10519" t="n">
        <v>9</v>
      </c>
      <c r="J10519" t="n">
        <v>473.56</v>
      </c>
      <c r="K10519" t="n">
        <v>0.1</v>
      </c>
      <c r="L10519">
        <f>I10519*J10519*(1-K10519)</f>
        <v/>
      </c>
      <c r="M10519">
        <f>VLOOKUP(F10519,Products!A:D,4,FALSE)*I10519</f>
        <v/>
      </c>
      <c r="N10519">
        <f>L10519-M10519</f>
        <v/>
      </c>
    </row>
    <row r="10520">
      <c r="A10520" t="inlineStr">
        <is>
          <t>T1010518</t>
        </is>
      </c>
      <c r="B10520" t="inlineStr">
        <is>
          <t>2025-05-09</t>
        </is>
      </c>
      <c r="C10520" t="inlineStr">
        <is>
          <t>S032</t>
        </is>
      </c>
      <c r="D10520" t="inlineStr">
        <is>
          <t>Store_032</t>
        </is>
      </c>
      <c r="E10520" t="inlineStr">
        <is>
          <t>Central</t>
        </is>
      </c>
      <c r="F10520" t="inlineStr">
        <is>
          <t>P0087</t>
        </is>
      </c>
      <c r="G10520" t="inlineStr">
        <is>
          <t>Prod_0087</t>
        </is>
      </c>
      <c r="H10520" t="inlineStr">
        <is>
          <t>Clothing</t>
        </is>
      </c>
      <c r="I10520" t="n">
        <v>3</v>
      </c>
      <c r="J10520" t="n">
        <v>370.94</v>
      </c>
      <c r="K10520" t="n">
        <v>0</v>
      </c>
      <c r="L10520">
        <f>I10520*J10520*(1-K10520)</f>
        <v/>
      </c>
      <c r="M10520">
        <f>VLOOKUP(F10520,Products!A:D,4,FALSE)*I10520</f>
        <v/>
      </c>
      <c r="N10520">
        <f>L10520-M10520</f>
        <v/>
      </c>
    </row>
    <row r="10521">
      <c r="A10521" t="inlineStr">
        <is>
          <t>T1010519</t>
        </is>
      </c>
      <c r="B10521" t="inlineStr">
        <is>
          <t>2024-11-04</t>
        </is>
      </c>
      <c r="C10521" t="inlineStr">
        <is>
          <t>S037</t>
        </is>
      </c>
      <c r="D10521" t="inlineStr">
        <is>
          <t>Store_037</t>
        </is>
      </c>
      <c r="E10521" t="inlineStr">
        <is>
          <t>East</t>
        </is>
      </c>
      <c r="F10521" t="inlineStr">
        <is>
          <t>P0171</t>
        </is>
      </c>
      <c r="G10521" t="inlineStr">
        <is>
          <t>Prod_0171</t>
        </is>
      </c>
      <c r="H10521" t="inlineStr">
        <is>
          <t>Household</t>
        </is>
      </c>
      <c r="I10521" t="n">
        <v>4</v>
      </c>
      <c r="J10521" t="n">
        <v>264.04</v>
      </c>
      <c r="K10521" t="n">
        <v>0.2</v>
      </c>
      <c r="L10521">
        <f>I10521*J10521*(1-K10521)</f>
        <v/>
      </c>
      <c r="M10521">
        <f>VLOOKUP(F10521,Products!A:D,4,FALSE)*I10521</f>
        <v/>
      </c>
      <c r="N10521">
        <f>L10521-M10521</f>
        <v/>
      </c>
    </row>
    <row r="10522">
      <c r="A10522" t="inlineStr">
        <is>
          <t>T1010520</t>
        </is>
      </c>
      <c r="B10522" t="inlineStr">
        <is>
          <t>2024-09-27</t>
        </is>
      </c>
      <c r="C10522" t="inlineStr">
        <is>
          <t>S033</t>
        </is>
      </c>
      <c r="D10522" t="inlineStr">
        <is>
          <t>Store_033</t>
        </is>
      </c>
      <c r="E10522" t="inlineStr">
        <is>
          <t>North</t>
        </is>
      </c>
      <c r="F10522" t="inlineStr">
        <is>
          <t>P0143</t>
        </is>
      </c>
      <c r="G10522" t="inlineStr">
        <is>
          <t>Prod_0143</t>
        </is>
      </c>
      <c r="H10522" t="inlineStr">
        <is>
          <t>Electronics</t>
        </is>
      </c>
      <c r="I10522" t="n">
        <v>1</v>
      </c>
      <c r="J10522" t="n">
        <v>277.98</v>
      </c>
      <c r="K10522" t="n">
        <v>0</v>
      </c>
      <c r="L10522">
        <f>I10522*J10522*(1-K10522)</f>
        <v/>
      </c>
      <c r="M10522">
        <f>VLOOKUP(F10522,Products!A:D,4,FALSE)*I10522</f>
        <v/>
      </c>
      <c r="N10522">
        <f>L10522-M10522</f>
        <v/>
      </c>
    </row>
    <row r="10523">
      <c r="A10523" t="inlineStr">
        <is>
          <t>T1010521</t>
        </is>
      </c>
      <c r="B10523" t="inlineStr">
        <is>
          <t>2024-11-03</t>
        </is>
      </c>
      <c r="C10523" t="inlineStr">
        <is>
          <t>S003</t>
        </is>
      </c>
      <c r="D10523" t="inlineStr">
        <is>
          <t>Store_003</t>
        </is>
      </c>
      <c r="E10523" t="inlineStr">
        <is>
          <t>North</t>
        </is>
      </c>
      <c r="F10523" t="inlineStr">
        <is>
          <t>P0112</t>
        </is>
      </c>
      <c r="G10523" t="inlineStr">
        <is>
          <t>Prod_0112</t>
        </is>
      </c>
      <c r="H10523" t="inlineStr">
        <is>
          <t>Beverages</t>
        </is>
      </c>
      <c r="I10523" t="n">
        <v>5</v>
      </c>
      <c r="J10523" t="n">
        <v>829.5</v>
      </c>
      <c r="K10523" t="n">
        <v>0</v>
      </c>
      <c r="L10523">
        <f>I10523*J10523*(1-K10523)</f>
        <v/>
      </c>
      <c r="M10523">
        <f>VLOOKUP(F10523,Products!A:D,4,FALSE)*I10523</f>
        <v/>
      </c>
      <c r="N10523">
        <f>L10523-M10523</f>
        <v/>
      </c>
    </row>
    <row r="10524">
      <c r="A10524" t="inlineStr">
        <is>
          <t>T1010522</t>
        </is>
      </c>
      <c r="B10524" t="inlineStr">
        <is>
          <t>2024-08-22</t>
        </is>
      </c>
      <c r="C10524" t="inlineStr">
        <is>
          <t>S041</t>
        </is>
      </c>
      <c r="D10524" t="inlineStr">
        <is>
          <t>Store_041</t>
        </is>
      </c>
      <c r="E10524" t="inlineStr">
        <is>
          <t>East</t>
        </is>
      </c>
      <c r="F10524" t="inlineStr">
        <is>
          <t>P0085</t>
        </is>
      </c>
      <c r="G10524" t="inlineStr">
        <is>
          <t>Prod_0085</t>
        </is>
      </c>
      <c r="H10524" t="inlineStr">
        <is>
          <t>Food</t>
        </is>
      </c>
      <c r="I10524" t="n">
        <v>7</v>
      </c>
      <c r="J10524" t="n">
        <v>383.58</v>
      </c>
      <c r="K10524" t="n">
        <v>0.1</v>
      </c>
      <c r="L10524">
        <f>I10524*J10524*(1-K10524)</f>
        <v/>
      </c>
      <c r="M10524">
        <f>VLOOKUP(F10524,Products!A:D,4,FALSE)*I10524</f>
        <v/>
      </c>
      <c r="N10524">
        <f>L10524-M10524</f>
        <v/>
      </c>
    </row>
    <row r="10525">
      <c r="A10525" t="inlineStr">
        <is>
          <t>T1010523</t>
        </is>
      </c>
      <c r="B10525" t="inlineStr">
        <is>
          <t>2023-04-30</t>
        </is>
      </c>
      <c r="C10525" t="inlineStr">
        <is>
          <t>S004</t>
        </is>
      </c>
      <c r="D10525" t="inlineStr">
        <is>
          <t>Store_004</t>
        </is>
      </c>
      <c r="E10525" t="inlineStr">
        <is>
          <t>Central</t>
        </is>
      </c>
      <c r="F10525" t="inlineStr">
        <is>
          <t>P0028</t>
        </is>
      </c>
      <c r="G10525" t="inlineStr">
        <is>
          <t>Prod_0028</t>
        </is>
      </c>
      <c r="H10525" t="inlineStr">
        <is>
          <t>Food</t>
        </is>
      </c>
      <c r="I10525" t="n">
        <v>7</v>
      </c>
      <c r="J10525" t="n">
        <v>397.18</v>
      </c>
      <c r="K10525" t="n">
        <v>0</v>
      </c>
      <c r="L10525">
        <f>I10525*J10525*(1-K10525)</f>
        <v/>
      </c>
      <c r="M10525">
        <f>VLOOKUP(F10525,Products!A:D,4,FALSE)*I10525</f>
        <v/>
      </c>
      <c r="N10525">
        <f>L10525-M10525</f>
        <v/>
      </c>
    </row>
    <row r="10526">
      <c r="A10526" t="inlineStr">
        <is>
          <t>T1010524</t>
        </is>
      </c>
      <c r="B10526" t="inlineStr">
        <is>
          <t>2025-01-13</t>
        </is>
      </c>
      <c r="C10526" t="inlineStr">
        <is>
          <t>S022</t>
        </is>
      </c>
      <c r="D10526" t="inlineStr">
        <is>
          <t>Store_022</t>
        </is>
      </c>
      <c r="E10526" t="inlineStr">
        <is>
          <t>East</t>
        </is>
      </c>
      <c r="F10526" t="inlineStr">
        <is>
          <t>P0096</t>
        </is>
      </c>
      <c r="G10526" t="inlineStr">
        <is>
          <t>Prod_0096</t>
        </is>
      </c>
      <c r="H10526" t="inlineStr">
        <is>
          <t>Beverages</t>
        </is>
      </c>
      <c r="I10526" t="n">
        <v>6</v>
      </c>
      <c r="J10526" t="n">
        <v>449.86</v>
      </c>
      <c r="K10526" t="n">
        <v>0</v>
      </c>
      <c r="L10526">
        <f>I10526*J10526*(1-K10526)</f>
        <v/>
      </c>
      <c r="M10526">
        <f>VLOOKUP(F10526,Products!A:D,4,FALSE)*I10526</f>
        <v/>
      </c>
      <c r="N10526">
        <f>L10526-M10526</f>
        <v/>
      </c>
    </row>
    <row r="10527">
      <c r="A10527" t="inlineStr">
        <is>
          <t>T1010525</t>
        </is>
      </c>
      <c r="B10527" t="inlineStr">
        <is>
          <t>2025-09-03</t>
        </is>
      </c>
      <c r="C10527" t="inlineStr">
        <is>
          <t>S006</t>
        </is>
      </c>
      <c r="D10527" t="inlineStr">
        <is>
          <t>Store_006</t>
        </is>
      </c>
      <c r="E10527" t="inlineStr">
        <is>
          <t>East</t>
        </is>
      </c>
      <c r="F10527" t="inlineStr">
        <is>
          <t>P0057</t>
        </is>
      </c>
      <c r="G10527" t="inlineStr">
        <is>
          <t>Prod_0057</t>
        </is>
      </c>
      <c r="H10527" t="inlineStr">
        <is>
          <t>Beverages</t>
        </is>
      </c>
      <c r="I10527" t="n">
        <v>2</v>
      </c>
      <c r="J10527" t="n">
        <v>58.71</v>
      </c>
      <c r="K10527" t="n">
        <v>0</v>
      </c>
      <c r="L10527">
        <f>I10527*J10527*(1-K10527)</f>
        <v/>
      </c>
      <c r="M10527">
        <f>VLOOKUP(F10527,Products!A:D,4,FALSE)*I10527</f>
        <v/>
      </c>
      <c r="N10527">
        <f>L10527-M10527</f>
        <v/>
      </c>
    </row>
    <row r="10528">
      <c r="A10528" t="inlineStr">
        <is>
          <t>T1010526</t>
        </is>
      </c>
      <c r="B10528" t="inlineStr">
        <is>
          <t>2024-11-29</t>
        </is>
      </c>
      <c r="C10528" t="inlineStr">
        <is>
          <t>S035</t>
        </is>
      </c>
      <c r="D10528" t="inlineStr">
        <is>
          <t>Store_035</t>
        </is>
      </c>
      <c r="E10528" t="inlineStr">
        <is>
          <t>Central</t>
        </is>
      </c>
      <c r="F10528" t="inlineStr">
        <is>
          <t>P0081</t>
        </is>
      </c>
      <c r="G10528" t="inlineStr">
        <is>
          <t>Prod_0081</t>
        </is>
      </c>
      <c r="H10528" t="inlineStr">
        <is>
          <t>Electronics</t>
        </is>
      </c>
      <c r="I10528" t="n">
        <v>6</v>
      </c>
      <c r="J10528" t="n">
        <v>327.1</v>
      </c>
      <c r="K10528" t="n">
        <v>0.05</v>
      </c>
      <c r="L10528">
        <f>I10528*J10528*(1-K10528)</f>
        <v/>
      </c>
      <c r="M10528">
        <f>VLOOKUP(F10528,Products!A:D,4,FALSE)*I10528</f>
        <v/>
      </c>
      <c r="N10528">
        <f>L10528-M10528</f>
        <v/>
      </c>
    </row>
    <row r="10529">
      <c r="A10529" t="inlineStr">
        <is>
          <t>T1010527</t>
        </is>
      </c>
      <c r="B10529" t="inlineStr">
        <is>
          <t>2025-08-26</t>
        </is>
      </c>
      <c r="C10529" t="inlineStr">
        <is>
          <t>S020</t>
        </is>
      </c>
      <c r="D10529" t="inlineStr">
        <is>
          <t>Store_020</t>
        </is>
      </c>
      <c r="E10529" t="inlineStr">
        <is>
          <t>West</t>
        </is>
      </c>
      <c r="F10529" t="inlineStr">
        <is>
          <t>P0136</t>
        </is>
      </c>
      <c r="G10529" t="inlineStr">
        <is>
          <t>Prod_0136</t>
        </is>
      </c>
      <c r="H10529" t="inlineStr">
        <is>
          <t>Beverages</t>
        </is>
      </c>
      <c r="I10529" t="n">
        <v>8</v>
      </c>
      <c r="J10529" t="n">
        <v>219.64</v>
      </c>
      <c r="K10529" t="n">
        <v>0.1</v>
      </c>
      <c r="L10529">
        <f>I10529*J10529*(1-K10529)</f>
        <v/>
      </c>
      <c r="M10529">
        <f>VLOOKUP(F10529,Products!A:D,4,FALSE)*I10529</f>
        <v/>
      </c>
      <c r="N10529">
        <f>L10529-M10529</f>
        <v/>
      </c>
    </row>
    <row r="10530">
      <c r="A10530" t="inlineStr">
        <is>
          <t>T1010528</t>
        </is>
      </c>
      <c r="B10530" t="inlineStr">
        <is>
          <t>2025-08-01</t>
        </is>
      </c>
      <c r="C10530" t="inlineStr">
        <is>
          <t>S045</t>
        </is>
      </c>
      <c r="D10530" t="inlineStr">
        <is>
          <t>Store_045</t>
        </is>
      </c>
      <c r="E10530" t="inlineStr">
        <is>
          <t>East</t>
        </is>
      </c>
      <c r="F10530" t="inlineStr">
        <is>
          <t>P0135</t>
        </is>
      </c>
      <c r="G10530" t="inlineStr">
        <is>
          <t>Prod_0135</t>
        </is>
      </c>
      <c r="H10530" t="inlineStr">
        <is>
          <t>Food</t>
        </is>
      </c>
      <c r="I10530" t="n">
        <v>4</v>
      </c>
      <c r="J10530" t="n">
        <v>71.43000000000001</v>
      </c>
      <c r="K10530" t="n">
        <v>0</v>
      </c>
      <c r="L10530">
        <f>I10530*J10530*(1-K10530)</f>
        <v/>
      </c>
      <c r="M10530">
        <f>VLOOKUP(F10530,Products!A:D,4,FALSE)*I10530</f>
        <v/>
      </c>
      <c r="N10530">
        <f>L10530-M10530</f>
        <v/>
      </c>
    </row>
    <row r="10531">
      <c r="A10531" t="inlineStr">
        <is>
          <t>T1010529</t>
        </is>
      </c>
      <c r="B10531" t="inlineStr">
        <is>
          <t>2023-12-10</t>
        </is>
      </c>
      <c r="C10531" t="inlineStr">
        <is>
          <t>S009</t>
        </is>
      </c>
      <c r="D10531" t="inlineStr">
        <is>
          <t>Store_009</t>
        </is>
      </c>
      <c r="E10531" t="inlineStr">
        <is>
          <t>Central</t>
        </is>
      </c>
      <c r="F10531" t="inlineStr">
        <is>
          <t>P0172</t>
        </is>
      </c>
      <c r="G10531" t="inlineStr">
        <is>
          <t>Prod_0172</t>
        </is>
      </c>
      <c r="H10531" t="inlineStr">
        <is>
          <t>Beverages</t>
        </is>
      </c>
      <c r="I10531" t="n">
        <v>7</v>
      </c>
      <c r="J10531" t="n">
        <v>711.14</v>
      </c>
      <c r="K10531" t="n">
        <v>0.2</v>
      </c>
      <c r="L10531">
        <f>I10531*J10531*(1-K10531)</f>
        <v/>
      </c>
      <c r="M10531">
        <f>VLOOKUP(F10531,Products!A:D,4,FALSE)*I10531</f>
        <v/>
      </c>
      <c r="N10531">
        <f>L10531-M10531</f>
        <v/>
      </c>
    </row>
    <row r="10532">
      <c r="A10532" t="inlineStr">
        <is>
          <t>T1010530</t>
        </is>
      </c>
      <c r="B10532" t="inlineStr">
        <is>
          <t>2023-10-23</t>
        </is>
      </c>
      <c r="C10532" t="inlineStr">
        <is>
          <t>S044</t>
        </is>
      </c>
      <c r="D10532" t="inlineStr">
        <is>
          <t>Store_044</t>
        </is>
      </c>
      <c r="E10532" t="inlineStr">
        <is>
          <t>North</t>
        </is>
      </c>
      <c r="F10532" t="inlineStr">
        <is>
          <t>P0115</t>
        </is>
      </c>
      <c r="G10532" t="inlineStr">
        <is>
          <t>Prod_0115</t>
        </is>
      </c>
      <c r="H10532" t="inlineStr">
        <is>
          <t>Clothing</t>
        </is>
      </c>
      <c r="I10532" t="n">
        <v>3</v>
      </c>
      <c r="J10532" t="n">
        <v>642.24</v>
      </c>
      <c r="K10532" t="n">
        <v>0.05</v>
      </c>
      <c r="L10532">
        <f>I10532*J10532*(1-K10532)</f>
        <v/>
      </c>
      <c r="M10532">
        <f>VLOOKUP(F10532,Products!A:D,4,FALSE)*I10532</f>
        <v/>
      </c>
      <c r="N10532">
        <f>L10532-M10532</f>
        <v/>
      </c>
    </row>
    <row r="10533">
      <c r="A10533" t="inlineStr">
        <is>
          <t>T1010531</t>
        </is>
      </c>
      <c r="B10533" t="inlineStr">
        <is>
          <t>2024-07-30</t>
        </is>
      </c>
      <c r="C10533" t="inlineStr">
        <is>
          <t>S025</t>
        </is>
      </c>
      <c r="D10533" t="inlineStr">
        <is>
          <t>Store_025</t>
        </is>
      </c>
      <c r="E10533" t="inlineStr">
        <is>
          <t>Central</t>
        </is>
      </c>
      <c r="F10533" t="inlineStr">
        <is>
          <t>P0052</t>
        </is>
      </c>
      <c r="G10533" t="inlineStr">
        <is>
          <t>Prod_0052</t>
        </is>
      </c>
      <c r="H10533" t="inlineStr">
        <is>
          <t>Clothing</t>
        </is>
      </c>
      <c r="I10533" t="n">
        <v>2</v>
      </c>
      <c r="J10533" t="n">
        <v>40.49</v>
      </c>
      <c r="K10533" t="n">
        <v>0</v>
      </c>
      <c r="L10533">
        <f>I10533*J10533*(1-K10533)</f>
        <v/>
      </c>
      <c r="M10533">
        <f>VLOOKUP(F10533,Products!A:D,4,FALSE)*I10533</f>
        <v/>
      </c>
      <c r="N10533">
        <f>L10533-M10533</f>
        <v/>
      </c>
    </row>
    <row r="10534">
      <c r="A10534" t="inlineStr">
        <is>
          <t>T1010532</t>
        </is>
      </c>
      <c r="B10534" t="inlineStr">
        <is>
          <t>2023-04-06</t>
        </is>
      </c>
      <c r="C10534" t="inlineStr">
        <is>
          <t>S020</t>
        </is>
      </c>
      <c r="D10534" t="inlineStr">
        <is>
          <t>Store_020</t>
        </is>
      </c>
      <c r="E10534" t="inlineStr">
        <is>
          <t>West</t>
        </is>
      </c>
      <c r="F10534" t="inlineStr">
        <is>
          <t>P0023</t>
        </is>
      </c>
      <c r="G10534" t="inlineStr">
        <is>
          <t>Prod_0023</t>
        </is>
      </c>
      <c r="H10534" t="inlineStr">
        <is>
          <t>Stationery</t>
        </is>
      </c>
      <c r="I10534" t="n">
        <v>6</v>
      </c>
      <c r="J10534" t="n">
        <v>133.17</v>
      </c>
      <c r="K10534" t="n">
        <v>0</v>
      </c>
      <c r="L10534">
        <f>I10534*J10534*(1-K10534)</f>
        <v/>
      </c>
      <c r="M10534">
        <f>VLOOKUP(F10534,Products!A:D,4,FALSE)*I10534</f>
        <v/>
      </c>
      <c r="N10534">
        <f>L10534-M10534</f>
        <v/>
      </c>
    </row>
    <row r="10535">
      <c r="A10535" t="inlineStr">
        <is>
          <t>T1010533</t>
        </is>
      </c>
      <c r="B10535" t="inlineStr">
        <is>
          <t>2023-10-27</t>
        </is>
      </c>
      <c r="C10535" t="inlineStr">
        <is>
          <t>S005</t>
        </is>
      </c>
      <c r="D10535" t="inlineStr">
        <is>
          <t>Store_005</t>
        </is>
      </c>
      <c r="E10535" t="inlineStr">
        <is>
          <t>Central</t>
        </is>
      </c>
      <c r="F10535" t="inlineStr">
        <is>
          <t>P0158</t>
        </is>
      </c>
      <c r="G10535" t="inlineStr">
        <is>
          <t>Prod_0158</t>
        </is>
      </c>
      <c r="H10535" t="inlineStr">
        <is>
          <t>Beverages</t>
        </is>
      </c>
      <c r="I10535" t="n">
        <v>1</v>
      </c>
      <c r="J10535" t="n">
        <v>231.19</v>
      </c>
      <c r="K10535" t="n">
        <v>0</v>
      </c>
      <c r="L10535">
        <f>I10535*J10535*(1-K10535)</f>
        <v/>
      </c>
      <c r="M10535">
        <f>VLOOKUP(F10535,Products!A:D,4,FALSE)*I10535</f>
        <v/>
      </c>
      <c r="N10535">
        <f>L10535-M10535</f>
        <v/>
      </c>
    </row>
    <row r="10536">
      <c r="A10536" t="inlineStr">
        <is>
          <t>T1010534</t>
        </is>
      </c>
      <c r="B10536" t="inlineStr">
        <is>
          <t>2023-05-21</t>
        </is>
      </c>
      <c r="C10536" t="inlineStr">
        <is>
          <t>S021</t>
        </is>
      </c>
      <c r="D10536" t="inlineStr">
        <is>
          <t>Store_021</t>
        </is>
      </c>
      <c r="E10536" t="inlineStr">
        <is>
          <t>North</t>
        </is>
      </c>
      <c r="F10536" t="inlineStr">
        <is>
          <t>P0064</t>
        </is>
      </c>
      <c r="G10536" t="inlineStr">
        <is>
          <t>Prod_0064</t>
        </is>
      </c>
      <c r="H10536" t="inlineStr">
        <is>
          <t>Beverages</t>
        </is>
      </c>
      <c r="I10536" t="n">
        <v>6</v>
      </c>
      <c r="J10536" t="n">
        <v>785.36</v>
      </c>
      <c r="K10536" t="n">
        <v>0.1</v>
      </c>
      <c r="L10536">
        <f>I10536*J10536*(1-K10536)</f>
        <v/>
      </c>
      <c r="M10536">
        <f>VLOOKUP(F10536,Products!A:D,4,FALSE)*I10536</f>
        <v/>
      </c>
      <c r="N10536">
        <f>L10536-M10536</f>
        <v/>
      </c>
    </row>
    <row r="10537">
      <c r="A10537" t="inlineStr">
        <is>
          <t>T1010535</t>
        </is>
      </c>
      <c r="B10537" t="inlineStr">
        <is>
          <t>2023-03-16</t>
        </is>
      </c>
      <c r="C10537" t="inlineStr">
        <is>
          <t>S006</t>
        </is>
      </c>
      <c r="D10537" t="inlineStr">
        <is>
          <t>Store_006</t>
        </is>
      </c>
      <c r="E10537" t="inlineStr">
        <is>
          <t>East</t>
        </is>
      </c>
      <c r="F10537" t="inlineStr">
        <is>
          <t>P0072</t>
        </is>
      </c>
      <c r="G10537" t="inlineStr">
        <is>
          <t>Prod_0072</t>
        </is>
      </c>
      <c r="H10537" t="inlineStr">
        <is>
          <t>Food</t>
        </is>
      </c>
      <c r="I10537" t="n">
        <v>2</v>
      </c>
      <c r="J10537" t="n">
        <v>704.13</v>
      </c>
      <c r="K10537" t="n">
        <v>0</v>
      </c>
      <c r="L10537">
        <f>I10537*J10537*(1-K10537)</f>
        <v/>
      </c>
      <c r="M10537">
        <f>VLOOKUP(F10537,Products!A:D,4,FALSE)*I10537</f>
        <v/>
      </c>
      <c r="N10537">
        <f>L10537-M10537</f>
        <v/>
      </c>
    </row>
    <row r="10538">
      <c r="A10538" t="inlineStr">
        <is>
          <t>T1010536</t>
        </is>
      </c>
      <c r="B10538" t="inlineStr">
        <is>
          <t>2024-06-17</t>
        </is>
      </c>
      <c r="C10538" t="inlineStr">
        <is>
          <t>S047</t>
        </is>
      </c>
      <c r="D10538" t="inlineStr">
        <is>
          <t>Store_047</t>
        </is>
      </c>
      <c r="E10538" t="inlineStr">
        <is>
          <t>North</t>
        </is>
      </c>
      <c r="F10538" t="inlineStr">
        <is>
          <t>P0050</t>
        </is>
      </c>
      <c r="G10538" t="inlineStr">
        <is>
          <t>Prod_0050</t>
        </is>
      </c>
      <c r="H10538" t="inlineStr">
        <is>
          <t>Household</t>
        </is>
      </c>
      <c r="I10538" t="n">
        <v>2</v>
      </c>
      <c r="J10538" t="n">
        <v>645.99</v>
      </c>
      <c r="K10538" t="n">
        <v>0.15</v>
      </c>
      <c r="L10538">
        <f>I10538*J10538*(1-K10538)</f>
        <v/>
      </c>
      <c r="M10538">
        <f>VLOOKUP(F10538,Products!A:D,4,FALSE)*I10538</f>
        <v/>
      </c>
      <c r="N10538">
        <f>L10538-M10538</f>
        <v/>
      </c>
    </row>
    <row r="10539">
      <c r="A10539" t="inlineStr">
        <is>
          <t>T1010537</t>
        </is>
      </c>
      <c r="B10539" t="inlineStr">
        <is>
          <t>2025-01-16</t>
        </is>
      </c>
      <c r="C10539" t="inlineStr">
        <is>
          <t>S003</t>
        </is>
      </c>
      <c r="D10539" t="inlineStr">
        <is>
          <t>Store_003</t>
        </is>
      </c>
      <c r="E10539" t="inlineStr">
        <is>
          <t>North</t>
        </is>
      </c>
      <c r="F10539" t="inlineStr">
        <is>
          <t>P0146</t>
        </is>
      </c>
      <c r="G10539" t="inlineStr">
        <is>
          <t>Prod_0146</t>
        </is>
      </c>
      <c r="H10539" t="inlineStr">
        <is>
          <t>Food</t>
        </is>
      </c>
      <c r="I10539" t="n">
        <v>4</v>
      </c>
      <c r="J10539" t="n">
        <v>263.11</v>
      </c>
      <c r="K10539" t="n">
        <v>0.1</v>
      </c>
      <c r="L10539">
        <f>I10539*J10539*(1-K10539)</f>
        <v/>
      </c>
      <c r="M10539">
        <f>VLOOKUP(F10539,Products!A:D,4,FALSE)*I10539</f>
        <v/>
      </c>
      <c r="N10539">
        <f>L10539-M10539</f>
        <v/>
      </c>
    </row>
    <row r="10540">
      <c r="A10540" t="inlineStr">
        <is>
          <t>T1010538</t>
        </is>
      </c>
      <c r="B10540" t="inlineStr">
        <is>
          <t>2023-06-11</t>
        </is>
      </c>
      <c r="C10540" t="inlineStr">
        <is>
          <t>S039</t>
        </is>
      </c>
      <c r="D10540" t="inlineStr">
        <is>
          <t>Store_039</t>
        </is>
      </c>
      <c r="E10540" t="inlineStr">
        <is>
          <t>North</t>
        </is>
      </c>
      <c r="F10540" t="inlineStr">
        <is>
          <t>P0094</t>
        </is>
      </c>
      <c r="G10540" t="inlineStr">
        <is>
          <t>Prod_0094</t>
        </is>
      </c>
      <c r="H10540" t="inlineStr">
        <is>
          <t>Toys</t>
        </is>
      </c>
      <c r="I10540" t="n">
        <v>1</v>
      </c>
      <c r="J10540" t="n">
        <v>776.8099999999999</v>
      </c>
      <c r="K10540" t="n">
        <v>0</v>
      </c>
      <c r="L10540">
        <f>I10540*J10540*(1-K10540)</f>
        <v/>
      </c>
      <c r="M10540">
        <f>VLOOKUP(F10540,Products!A:D,4,FALSE)*I10540</f>
        <v/>
      </c>
      <c r="N10540">
        <f>L10540-M10540</f>
        <v/>
      </c>
    </row>
    <row r="10541">
      <c r="A10541" t="inlineStr">
        <is>
          <t>T1010539</t>
        </is>
      </c>
      <c r="B10541" t="inlineStr">
        <is>
          <t>2024-05-03</t>
        </is>
      </c>
      <c r="C10541" t="inlineStr">
        <is>
          <t>S047</t>
        </is>
      </c>
      <c r="D10541" t="inlineStr">
        <is>
          <t>Store_047</t>
        </is>
      </c>
      <c r="E10541" t="inlineStr">
        <is>
          <t>North</t>
        </is>
      </c>
      <c r="F10541" t="inlineStr">
        <is>
          <t>P0109</t>
        </is>
      </c>
      <c r="G10541" t="inlineStr">
        <is>
          <t>Prod_0109</t>
        </is>
      </c>
      <c r="H10541" t="inlineStr">
        <is>
          <t>Beverages</t>
        </is>
      </c>
      <c r="I10541" t="n">
        <v>3</v>
      </c>
      <c r="J10541" t="n">
        <v>681.4299999999999</v>
      </c>
      <c r="K10541" t="n">
        <v>0</v>
      </c>
      <c r="L10541">
        <f>I10541*J10541*(1-K10541)</f>
        <v/>
      </c>
      <c r="M10541">
        <f>VLOOKUP(F10541,Products!A:D,4,FALSE)*I10541</f>
        <v/>
      </c>
      <c r="N10541">
        <f>L10541-M10541</f>
        <v/>
      </c>
    </row>
    <row r="10542">
      <c r="A10542" t="inlineStr">
        <is>
          <t>T1010540</t>
        </is>
      </c>
      <c r="B10542" t="inlineStr">
        <is>
          <t>2024-09-10</t>
        </is>
      </c>
      <c r="C10542" t="inlineStr">
        <is>
          <t>S029</t>
        </is>
      </c>
      <c r="D10542" t="inlineStr">
        <is>
          <t>Store_029</t>
        </is>
      </c>
      <c r="E10542" t="inlineStr">
        <is>
          <t>South</t>
        </is>
      </c>
      <c r="F10542" t="inlineStr">
        <is>
          <t>P0147</t>
        </is>
      </c>
      <c r="G10542" t="inlineStr">
        <is>
          <t>Prod_0147</t>
        </is>
      </c>
      <c r="H10542" t="inlineStr">
        <is>
          <t>Stationery</t>
        </is>
      </c>
      <c r="I10542" t="n">
        <v>7</v>
      </c>
      <c r="J10542" t="n">
        <v>445.22</v>
      </c>
      <c r="K10542" t="n">
        <v>0.05</v>
      </c>
      <c r="L10542">
        <f>I10542*J10542*(1-K10542)</f>
        <v/>
      </c>
      <c r="M10542">
        <f>VLOOKUP(F10542,Products!A:D,4,FALSE)*I10542</f>
        <v/>
      </c>
      <c r="N10542">
        <f>L10542-M10542</f>
        <v/>
      </c>
    </row>
    <row r="10543">
      <c r="A10543" t="inlineStr">
        <is>
          <t>T1010541</t>
        </is>
      </c>
      <c r="B10543" t="inlineStr">
        <is>
          <t>2024-03-03</t>
        </is>
      </c>
      <c r="C10543" t="inlineStr">
        <is>
          <t>S030</t>
        </is>
      </c>
      <c r="D10543" t="inlineStr">
        <is>
          <t>Store_030</t>
        </is>
      </c>
      <c r="E10543" t="inlineStr">
        <is>
          <t>North</t>
        </is>
      </c>
      <c r="F10543" t="inlineStr">
        <is>
          <t>P0191</t>
        </is>
      </c>
      <c r="G10543" t="inlineStr">
        <is>
          <t>Prod_0191</t>
        </is>
      </c>
      <c r="H10543" t="inlineStr">
        <is>
          <t>Food</t>
        </is>
      </c>
      <c r="I10543" t="n">
        <v>2</v>
      </c>
      <c r="J10543" t="n">
        <v>385.59</v>
      </c>
      <c r="K10543" t="n">
        <v>0</v>
      </c>
      <c r="L10543">
        <f>I10543*J10543*(1-K10543)</f>
        <v/>
      </c>
      <c r="M10543">
        <f>VLOOKUP(F10543,Products!A:D,4,FALSE)*I10543</f>
        <v/>
      </c>
      <c r="N10543">
        <f>L10543-M10543</f>
        <v/>
      </c>
    </row>
    <row r="10544">
      <c r="A10544" t="inlineStr">
        <is>
          <t>T1010542</t>
        </is>
      </c>
      <c r="B10544" t="inlineStr">
        <is>
          <t>2023-02-21</t>
        </is>
      </c>
      <c r="C10544" t="inlineStr">
        <is>
          <t>S023</t>
        </is>
      </c>
      <c r="D10544" t="inlineStr">
        <is>
          <t>Store_023</t>
        </is>
      </c>
      <c r="E10544" t="inlineStr">
        <is>
          <t>South</t>
        </is>
      </c>
      <c r="F10544" t="inlineStr">
        <is>
          <t>P0157</t>
        </is>
      </c>
      <c r="G10544" t="inlineStr">
        <is>
          <t>Prod_0157</t>
        </is>
      </c>
      <c r="H10544" t="inlineStr">
        <is>
          <t>Toys</t>
        </is>
      </c>
      <c r="I10544" t="n">
        <v>3</v>
      </c>
      <c r="J10544" t="n">
        <v>217.25</v>
      </c>
      <c r="K10544" t="n">
        <v>0.1</v>
      </c>
      <c r="L10544">
        <f>I10544*J10544*(1-K10544)</f>
        <v/>
      </c>
      <c r="M10544">
        <f>VLOOKUP(F10544,Products!A:D,4,FALSE)*I10544</f>
        <v/>
      </c>
      <c r="N10544">
        <f>L10544-M10544</f>
        <v/>
      </c>
    </row>
    <row r="10545">
      <c r="A10545" t="inlineStr">
        <is>
          <t>T1010543</t>
        </is>
      </c>
      <c r="B10545" t="inlineStr">
        <is>
          <t>2025-07-08</t>
        </is>
      </c>
      <c r="C10545" t="inlineStr">
        <is>
          <t>S011</t>
        </is>
      </c>
      <c r="D10545" t="inlineStr">
        <is>
          <t>Store_011</t>
        </is>
      </c>
      <c r="E10545" t="inlineStr">
        <is>
          <t>South</t>
        </is>
      </c>
      <c r="F10545" t="inlineStr">
        <is>
          <t>P0040</t>
        </is>
      </c>
      <c r="G10545" t="inlineStr">
        <is>
          <t>Prod_0040</t>
        </is>
      </c>
      <c r="H10545" t="inlineStr">
        <is>
          <t>Toys</t>
        </is>
      </c>
      <c r="I10545" t="n">
        <v>8</v>
      </c>
      <c r="J10545" t="n">
        <v>74.84</v>
      </c>
      <c r="K10545" t="n">
        <v>0</v>
      </c>
      <c r="L10545">
        <f>I10545*J10545*(1-K10545)</f>
        <v/>
      </c>
      <c r="M10545">
        <f>VLOOKUP(F10545,Products!A:D,4,FALSE)*I10545</f>
        <v/>
      </c>
      <c r="N10545">
        <f>L10545-M10545</f>
        <v/>
      </c>
    </row>
    <row r="10546">
      <c r="A10546" t="inlineStr">
        <is>
          <t>T1010544</t>
        </is>
      </c>
      <c r="B10546" t="inlineStr">
        <is>
          <t>2023-07-02</t>
        </is>
      </c>
      <c r="C10546" t="inlineStr">
        <is>
          <t>S002</t>
        </is>
      </c>
      <c r="D10546" t="inlineStr">
        <is>
          <t>Store_002</t>
        </is>
      </c>
      <c r="E10546" t="inlineStr">
        <is>
          <t>South</t>
        </is>
      </c>
      <c r="F10546" t="inlineStr">
        <is>
          <t>P0162</t>
        </is>
      </c>
      <c r="G10546" t="inlineStr">
        <is>
          <t>Prod_0162</t>
        </is>
      </c>
      <c r="H10546" t="inlineStr">
        <is>
          <t>Food</t>
        </is>
      </c>
      <c r="I10546" t="n">
        <v>3</v>
      </c>
      <c r="J10546" t="n">
        <v>584.41</v>
      </c>
      <c r="K10546" t="n">
        <v>0</v>
      </c>
      <c r="L10546">
        <f>I10546*J10546*(1-K10546)</f>
        <v/>
      </c>
      <c r="M10546">
        <f>VLOOKUP(F10546,Products!A:D,4,FALSE)*I10546</f>
        <v/>
      </c>
      <c r="N10546">
        <f>L10546-M10546</f>
        <v/>
      </c>
    </row>
    <row r="10547">
      <c r="A10547" t="inlineStr">
        <is>
          <t>T1010545</t>
        </is>
      </c>
      <c r="B10547" t="inlineStr">
        <is>
          <t>2024-02-17</t>
        </is>
      </c>
      <c r="C10547" t="inlineStr">
        <is>
          <t>S040</t>
        </is>
      </c>
      <c r="D10547" t="inlineStr">
        <is>
          <t>Store_040</t>
        </is>
      </c>
      <c r="E10547" t="inlineStr">
        <is>
          <t>Central</t>
        </is>
      </c>
      <c r="F10547" t="inlineStr">
        <is>
          <t>P0041</t>
        </is>
      </c>
      <c r="G10547" t="inlineStr">
        <is>
          <t>Prod_0041</t>
        </is>
      </c>
      <c r="H10547" t="inlineStr">
        <is>
          <t>Stationery</t>
        </is>
      </c>
      <c r="I10547" t="n">
        <v>5</v>
      </c>
      <c r="J10547" t="n">
        <v>356.24</v>
      </c>
      <c r="K10547" t="n">
        <v>0</v>
      </c>
      <c r="L10547">
        <f>I10547*J10547*(1-K10547)</f>
        <v/>
      </c>
      <c r="M10547">
        <f>VLOOKUP(F10547,Products!A:D,4,FALSE)*I10547</f>
        <v/>
      </c>
      <c r="N10547">
        <f>L10547-M10547</f>
        <v/>
      </c>
    </row>
    <row r="10548">
      <c r="A10548" t="inlineStr">
        <is>
          <t>T1010546</t>
        </is>
      </c>
      <c r="B10548" t="inlineStr">
        <is>
          <t>2023-07-24</t>
        </is>
      </c>
      <c r="C10548" t="inlineStr">
        <is>
          <t>S017</t>
        </is>
      </c>
      <c r="D10548" t="inlineStr">
        <is>
          <t>Store_017</t>
        </is>
      </c>
      <c r="E10548" t="inlineStr">
        <is>
          <t>South</t>
        </is>
      </c>
      <c r="F10548" t="inlineStr">
        <is>
          <t>P0134</t>
        </is>
      </c>
      <c r="G10548" t="inlineStr">
        <is>
          <t>Prod_0134</t>
        </is>
      </c>
      <c r="H10548" t="inlineStr">
        <is>
          <t>Food</t>
        </is>
      </c>
      <c r="I10548" t="n">
        <v>9</v>
      </c>
      <c r="J10548" t="n">
        <v>480.94</v>
      </c>
      <c r="K10548" t="n">
        <v>0</v>
      </c>
      <c r="L10548">
        <f>I10548*J10548*(1-K10548)</f>
        <v/>
      </c>
      <c r="M10548">
        <f>VLOOKUP(F10548,Products!A:D,4,FALSE)*I10548</f>
        <v/>
      </c>
      <c r="N10548">
        <f>L10548-M10548</f>
        <v/>
      </c>
    </row>
    <row r="10549">
      <c r="A10549" t="inlineStr">
        <is>
          <t>T1010547</t>
        </is>
      </c>
      <c r="B10549" t="inlineStr">
        <is>
          <t>2023-11-08</t>
        </is>
      </c>
      <c r="C10549" t="inlineStr">
        <is>
          <t>S002</t>
        </is>
      </c>
      <c r="D10549" t="inlineStr">
        <is>
          <t>Store_002</t>
        </is>
      </c>
      <c r="E10549" t="inlineStr">
        <is>
          <t>South</t>
        </is>
      </c>
      <c r="F10549" t="inlineStr">
        <is>
          <t>P0022</t>
        </is>
      </c>
      <c r="G10549" t="inlineStr">
        <is>
          <t>Prod_0022</t>
        </is>
      </c>
      <c r="H10549" t="inlineStr">
        <is>
          <t>Beverages</t>
        </is>
      </c>
      <c r="I10549" t="n">
        <v>5</v>
      </c>
      <c r="J10549" t="n">
        <v>183.16</v>
      </c>
      <c r="K10549" t="n">
        <v>0.05</v>
      </c>
      <c r="L10549">
        <f>I10549*J10549*(1-K10549)</f>
        <v/>
      </c>
      <c r="M10549">
        <f>VLOOKUP(F10549,Products!A:D,4,FALSE)*I10549</f>
        <v/>
      </c>
      <c r="N10549">
        <f>L10549-M10549</f>
        <v/>
      </c>
    </row>
    <row r="10550">
      <c r="A10550" t="inlineStr">
        <is>
          <t>T1010548</t>
        </is>
      </c>
      <c r="B10550" t="inlineStr">
        <is>
          <t>2025-03-29</t>
        </is>
      </c>
      <c r="C10550" t="inlineStr">
        <is>
          <t>S029</t>
        </is>
      </c>
      <c r="D10550" t="inlineStr">
        <is>
          <t>Store_029</t>
        </is>
      </c>
      <c r="E10550" t="inlineStr">
        <is>
          <t>South</t>
        </is>
      </c>
      <c r="F10550" t="inlineStr">
        <is>
          <t>P0156</t>
        </is>
      </c>
      <c r="G10550" t="inlineStr">
        <is>
          <t>Prod_0156</t>
        </is>
      </c>
      <c r="H10550" t="inlineStr">
        <is>
          <t>Toys</t>
        </is>
      </c>
      <c r="I10550" t="n">
        <v>4</v>
      </c>
      <c r="J10550" t="n">
        <v>356.97</v>
      </c>
      <c r="K10550" t="n">
        <v>0.05</v>
      </c>
      <c r="L10550">
        <f>I10550*J10550*(1-K10550)</f>
        <v/>
      </c>
      <c r="M10550">
        <f>VLOOKUP(F10550,Products!A:D,4,FALSE)*I10550</f>
        <v/>
      </c>
      <c r="N10550">
        <f>L10550-M10550</f>
        <v/>
      </c>
    </row>
    <row r="10551">
      <c r="A10551" t="inlineStr">
        <is>
          <t>T1010549</t>
        </is>
      </c>
      <c r="B10551" t="inlineStr">
        <is>
          <t>2023-11-13</t>
        </is>
      </c>
      <c r="C10551" t="inlineStr">
        <is>
          <t>S024</t>
        </is>
      </c>
      <c r="D10551" t="inlineStr">
        <is>
          <t>Store_024</t>
        </is>
      </c>
      <c r="E10551" t="inlineStr">
        <is>
          <t>South</t>
        </is>
      </c>
      <c r="F10551" t="inlineStr">
        <is>
          <t>P0084</t>
        </is>
      </c>
      <c r="G10551" t="inlineStr">
        <is>
          <t>Prod_0084</t>
        </is>
      </c>
      <c r="H10551" t="inlineStr">
        <is>
          <t>Beverages</t>
        </is>
      </c>
      <c r="I10551" t="n">
        <v>8</v>
      </c>
      <c r="J10551" t="n">
        <v>934.8099999999999</v>
      </c>
      <c r="K10551" t="n">
        <v>0</v>
      </c>
      <c r="L10551">
        <f>I10551*J10551*(1-K10551)</f>
        <v/>
      </c>
      <c r="M10551">
        <f>VLOOKUP(F10551,Products!A:D,4,FALSE)*I10551</f>
        <v/>
      </c>
      <c r="N10551">
        <f>L10551-M10551</f>
        <v/>
      </c>
    </row>
    <row r="10552">
      <c r="A10552" t="inlineStr">
        <is>
          <t>T1010550</t>
        </is>
      </c>
      <c r="B10552" t="inlineStr">
        <is>
          <t>2024-03-13</t>
        </is>
      </c>
      <c r="C10552" t="inlineStr">
        <is>
          <t>S019</t>
        </is>
      </c>
      <c r="D10552" t="inlineStr">
        <is>
          <t>Store_019</t>
        </is>
      </c>
      <c r="E10552" t="inlineStr">
        <is>
          <t>East</t>
        </is>
      </c>
      <c r="F10552" t="inlineStr">
        <is>
          <t>P0029</t>
        </is>
      </c>
      <c r="G10552" t="inlineStr">
        <is>
          <t>Prod_0029</t>
        </is>
      </c>
      <c r="H10552" t="inlineStr">
        <is>
          <t>Clothing</t>
        </is>
      </c>
      <c r="I10552" t="n">
        <v>2</v>
      </c>
      <c r="J10552" t="n">
        <v>547.14</v>
      </c>
      <c r="K10552" t="n">
        <v>0.05</v>
      </c>
      <c r="L10552">
        <f>I10552*J10552*(1-K10552)</f>
        <v/>
      </c>
      <c r="M10552">
        <f>VLOOKUP(F10552,Products!A:D,4,FALSE)*I10552</f>
        <v/>
      </c>
      <c r="N10552">
        <f>L10552-M10552</f>
        <v/>
      </c>
    </row>
    <row r="10553">
      <c r="A10553" t="inlineStr">
        <is>
          <t>T1010551</t>
        </is>
      </c>
      <c r="B10553" t="inlineStr">
        <is>
          <t>2024-08-04</t>
        </is>
      </c>
      <c r="C10553" t="inlineStr">
        <is>
          <t>S029</t>
        </is>
      </c>
      <c r="D10553" t="inlineStr">
        <is>
          <t>Store_029</t>
        </is>
      </c>
      <c r="E10553" t="inlineStr">
        <is>
          <t>South</t>
        </is>
      </c>
      <c r="F10553" t="inlineStr">
        <is>
          <t>P0007</t>
        </is>
      </c>
      <c r="G10553" t="inlineStr">
        <is>
          <t>Prod_0007</t>
        </is>
      </c>
      <c r="H10553" t="inlineStr">
        <is>
          <t>Food</t>
        </is>
      </c>
      <c r="I10553" t="n">
        <v>9</v>
      </c>
      <c r="J10553" t="n">
        <v>123.29</v>
      </c>
      <c r="K10553" t="n">
        <v>0</v>
      </c>
      <c r="L10553">
        <f>I10553*J10553*(1-K10553)</f>
        <v/>
      </c>
      <c r="M10553">
        <f>VLOOKUP(F10553,Products!A:D,4,FALSE)*I10553</f>
        <v/>
      </c>
      <c r="N10553">
        <f>L10553-M10553</f>
        <v/>
      </c>
    </row>
    <row r="10554">
      <c r="A10554" t="inlineStr">
        <is>
          <t>T1010552</t>
        </is>
      </c>
      <c r="B10554" t="inlineStr">
        <is>
          <t>2024-12-13</t>
        </is>
      </c>
      <c r="C10554" t="inlineStr">
        <is>
          <t>S026</t>
        </is>
      </c>
      <c r="D10554" t="inlineStr">
        <is>
          <t>Store_026</t>
        </is>
      </c>
      <c r="E10554" t="inlineStr">
        <is>
          <t>North</t>
        </is>
      </c>
      <c r="F10554" t="inlineStr">
        <is>
          <t>P0171</t>
        </is>
      </c>
      <c r="G10554" t="inlineStr">
        <is>
          <t>Prod_0171</t>
        </is>
      </c>
      <c r="H10554" t="inlineStr">
        <is>
          <t>Household</t>
        </is>
      </c>
      <c r="I10554" t="n">
        <v>2</v>
      </c>
      <c r="J10554" t="n">
        <v>330.04</v>
      </c>
      <c r="K10554" t="n">
        <v>0</v>
      </c>
      <c r="L10554">
        <f>I10554*J10554*(1-K10554)</f>
        <v/>
      </c>
      <c r="M10554">
        <f>VLOOKUP(F10554,Products!A:D,4,FALSE)*I10554</f>
        <v/>
      </c>
      <c r="N10554">
        <f>L10554-M10554</f>
        <v/>
      </c>
    </row>
    <row r="10555">
      <c r="A10555" t="inlineStr">
        <is>
          <t>T1010553</t>
        </is>
      </c>
      <c r="B10555" t="inlineStr">
        <is>
          <t>2025-06-28</t>
        </is>
      </c>
      <c r="C10555" t="inlineStr">
        <is>
          <t>S001</t>
        </is>
      </c>
      <c r="D10555" t="inlineStr">
        <is>
          <t>Store_001</t>
        </is>
      </c>
      <c r="E10555" t="inlineStr">
        <is>
          <t>West</t>
        </is>
      </c>
      <c r="F10555" t="inlineStr">
        <is>
          <t>P0132</t>
        </is>
      </c>
      <c r="G10555" t="inlineStr">
        <is>
          <t>Prod_0132</t>
        </is>
      </c>
      <c r="H10555" t="inlineStr">
        <is>
          <t>Food</t>
        </is>
      </c>
      <c r="I10555" t="n">
        <v>5</v>
      </c>
      <c r="J10555" t="n">
        <v>148.31</v>
      </c>
      <c r="K10555" t="n">
        <v>0.1</v>
      </c>
      <c r="L10555">
        <f>I10555*J10555*(1-K10555)</f>
        <v/>
      </c>
      <c r="M10555">
        <f>VLOOKUP(F10555,Products!A:D,4,FALSE)*I10555</f>
        <v/>
      </c>
      <c r="N10555">
        <f>L10555-M10555</f>
        <v/>
      </c>
    </row>
    <row r="10556">
      <c r="A10556" t="inlineStr">
        <is>
          <t>T1010554</t>
        </is>
      </c>
      <c r="B10556" t="inlineStr">
        <is>
          <t>2023-07-10</t>
        </is>
      </c>
      <c r="C10556" t="inlineStr">
        <is>
          <t>S011</t>
        </is>
      </c>
      <c r="D10556" t="inlineStr">
        <is>
          <t>Store_011</t>
        </is>
      </c>
      <c r="E10556" t="inlineStr">
        <is>
          <t>South</t>
        </is>
      </c>
      <c r="F10556" t="inlineStr">
        <is>
          <t>P0134</t>
        </is>
      </c>
      <c r="G10556" t="inlineStr">
        <is>
          <t>Prod_0134</t>
        </is>
      </c>
      <c r="H10556" t="inlineStr">
        <is>
          <t>Food</t>
        </is>
      </c>
      <c r="I10556" t="n">
        <v>3</v>
      </c>
      <c r="J10556" t="n">
        <v>503.18</v>
      </c>
      <c r="K10556" t="n">
        <v>0</v>
      </c>
      <c r="L10556">
        <f>I10556*J10556*(1-K10556)</f>
        <v/>
      </c>
      <c r="M10556">
        <f>VLOOKUP(F10556,Products!A:D,4,FALSE)*I10556</f>
        <v/>
      </c>
      <c r="N10556">
        <f>L10556-M10556</f>
        <v/>
      </c>
    </row>
    <row r="10557">
      <c r="A10557" t="inlineStr">
        <is>
          <t>T1010555</t>
        </is>
      </c>
      <c r="B10557" t="inlineStr">
        <is>
          <t>2023-12-08</t>
        </is>
      </c>
      <c r="C10557" t="inlineStr">
        <is>
          <t>S048</t>
        </is>
      </c>
      <c r="D10557" t="inlineStr">
        <is>
          <t>Store_048</t>
        </is>
      </c>
      <c r="E10557" t="inlineStr">
        <is>
          <t>South</t>
        </is>
      </c>
      <c r="F10557" t="inlineStr">
        <is>
          <t>P0178</t>
        </is>
      </c>
      <c r="G10557" t="inlineStr">
        <is>
          <t>Prod_0178</t>
        </is>
      </c>
      <c r="H10557" t="inlineStr">
        <is>
          <t>Beverages</t>
        </is>
      </c>
      <c r="I10557" t="n">
        <v>8</v>
      </c>
      <c r="J10557" t="n">
        <v>558.12</v>
      </c>
      <c r="K10557" t="n">
        <v>0</v>
      </c>
      <c r="L10557">
        <f>I10557*J10557*(1-K10557)</f>
        <v/>
      </c>
      <c r="M10557">
        <f>VLOOKUP(F10557,Products!A:D,4,FALSE)*I10557</f>
        <v/>
      </c>
      <c r="N10557">
        <f>L10557-M10557</f>
        <v/>
      </c>
    </row>
    <row r="10558">
      <c r="A10558" t="inlineStr">
        <is>
          <t>T1010556</t>
        </is>
      </c>
      <c r="B10558" t="inlineStr">
        <is>
          <t>2024-03-30</t>
        </is>
      </c>
      <c r="C10558" t="inlineStr">
        <is>
          <t>S036</t>
        </is>
      </c>
      <c r="D10558" t="inlineStr">
        <is>
          <t>Store_036</t>
        </is>
      </c>
      <c r="E10558" t="inlineStr">
        <is>
          <t>Central</t>
        </is>
      </c>
      <c r="F10558" t="inlineStr">
        <is>
          <t>P0066</t>
        </is>
      </c>
      <c r="G10558" t="inlineStr">
        <is>
          <t>Prod_0066</t>
        </is>
      </c>
      <c r="H10558" t="inlineStr">
        <is>
          <t>Household</t>
        </is>
      </c>
      <c r="I10558" t="n">
        <v>2</v>
      </c>
      <c r="J10558" t="n">
        <v>355.7</v>
      </c>
      <c r="K10558" t="n">
        <v>0.15</v>
      </c>
      <c r="L10558">
        <f>I10558*J10558*(1-K10558)</f>
        <v/>
      </c>
      <c r="M10558">
        <f>VLOOKUP(F10558,Products!A:D,4,FALSE)*I10558</f>
        <v/>
      </c>
      <c r="N10558">
        <f>L10558-M10558</f>
        <v/>
      </c>
    </row>
    <row r="10559">
      <c r="A10559" t="inlineStr">
        <is>
          <t>T1010557</t>
        </is>
      </c>
      <c r="B10559" t="inlineStr">
        <is>
          <t>2023-08-26</t>
        </is>
      </c>
      <c r="C10559" t="inlineStr">
        <is>
          <t>S026</t>
        </is>
      </c>
      <c r="D10559" t="inlineStr">
        <is>
          <t>Store_026</t>
        </is>
      </c>
      <c r="E10559" t="inlineStr">
        <is>
          <t>North</t>
        </is>
      </c>
      <c r="F10559" t="inlineStr">
        <is>
          <t>P0076</t>
        </is>
      </c>
      <c r="G10559" t="inlineStr">
        <is>
          <t>Prod_0076</t>
        </is>
      </c>
      <c r="H10559" t="inlineStr">
        <is>
          <t>Clothing</t>
        </is>
      </c>
      <c r="I10559" t="n">
        <v>2</v>
      </c>
      <c r="J10559" t="n">
        <v>375.67</v>
      </c>
      <c r="K10559" t="n">
        <v>0</v>
      </c>
      <c r="L10559">
        <f>I10559*J10559*(1-K10559)</f>
        <v/>
      </c>
      <c r="M10559">
        <f>VLOOKUP(F10559,Products!A:D,4,FALSE)*I10559</f>
        <v/>
      </c>
      <c r="N10559">
        <f>L10559-M10559</f>
        <v/>
      </c>
    </row>
    <row r="10560">
      <c r="A10560" t="inlineStr">
        <is>
          <t>T1010558</t>
        </is>
      </c>
      <c r="B10560" t="inlineStr">
        <is>
          <t>2023-08-10</t>
        </is>
      </c>
      <c r="C10560" t="inlineStr">
        <is>
          <t>S044</t>
        </is>
      </c>
      <c r="D10560" t="inlineStr">
        <is>
          <t>Store_044</t>
        </is>
      </c>
      <c r="E10560" t="inlineStr">
        <is>
          <t>North</t>
        </is>
      </c>
      <c r="F10560" t="inlineStr">
        <is>
          <t>P0046</t>
        </is>
      </c>
      <c r="G10560" t="inlineStr">
        <is>
          <t>Prod_0046</t>
        </is>
      </c>
      <c r="H10560" t="inlineStr">
        <is>
          <t>Electronics</t>
        </is>
      </c>
      <c r="I10560" t="n">
        <v>5</v>
      </c>
      <c r="J10560" t="n">
        <v>61.84</v>
      </c>
      <c r="K10560" t="n">
        <v>0.15</v>
      </c>
      <c r="L10560">
        <f>I10560*J10560*(1-K10560)</f>
        <v/>
      </c>
      <c r="M10560">
        <f>VLOOKUP(F10560,Products!A:D,4,FALSE)*I10560</f>
        <v/>
      </c>
      <c r="N10560">
        <f>L10560-M10560</f>
        <v/>
      </c>
    </row>
    <row r="10561">
      <c r="A10561" t="inlineStr">
        <is>
          <t>T1010559</t>
        </is>
      </c>
      <c r="B10561" t="inlineStr">
        <is>
          <t>2025-04-08</t>
        </is>
      </c>
      <c r="C10561" t="inlineStr">
        <is>
          <t>S007</t>
        </is>
      </c>
      <c r="D10561" t="inlineStr">
        <is>
          <t>Store_007</t>
        </is>
      </c>
      <c r="E10561" t="inlineStr">
        <is>
          <t>East</t>
        </is>
      </c>
      <c r="F10561" t="inlineStr">
        <is>
          <t>P0022</t>
        </is>
      </c>
      <c r="G10561" t="inlineStr">
        <is>
          <t>Prod_0022</t>
        </is>
      </c>
      <c r="H10561" t="inlineStr">
        <is>
          <t>Beverages</t>
        </is>
      </c>
      <c r="I10561" t="n">
        <v>2</v>
      </c>
      <c r="J10561" t="n">
        <v>261.6</v>
      </c>
      <c r="K10561" t="n">
        <v>0.05</v>
      </c>
      <c r="L10561">
        <f>I10561*J10561*(1-K10561)</f>
        <v/>
      </c>
      <c r="M10561">
        <f>VLOOKUP(F10561,Products!A:D,4,FALSE)*I10561</f>
        <v/>
      </c>
      <c r="N10561">
        <f>L10561-M10561</f>
        <v/>
      </c>
    </row>
    <row r="10562">
      <c r="A10562" t="inlineStr">
        <is>
          <t>T1010560</t>
        </is>
      </c>
      <c r="B10562" t="inlineStr">
        <is>
          <t>2024-04-24</t>
        </is>
      </c>
      <c r="C10562" t="inlineStr">
        <is>
          <t>S022</t>
        </is>
      </c>
      <c r="D10562" t="inlineStr">
        <is>
          <t>Store_022</t>
        </is>
      </c>
      <c r="E10562" t="inlineStr">
        <is>
          <t>East</t>
        </is>
      </c>
      <c r="F10562" t="inlineStr">
        <is>
          <t>P0134</t>
        </is>
      </c>
      <c r="G10562" t="inlineStr">
        <is>
          <t>Prod_0134</t>
        </is>
      </c>
      <c r="H10562" t="inlineStr">
        <is>
          <t>Food</t>
        </is>
      </c>
      <c r="I10562" t="n">
        <v>1</v>
      </c>
      <c r="J10562" t="n">
        <v>449.55</v>
      </c>
      <c r="K10562" t="n">
        <v>0</v>
      </c>
      <c r="L10562">
        <f>I10562*J10562*(1-K10562)</f>
        <v/>
      </c>
      <c r="M10562">
        <f>VLOOKUP(F10562,Products!A:D,4,FALSE)*I10562</f>
        <v/>
      </c>
      <c r="N10562">
        <f>L10562-M10562</f>
        <v/>
      </c>
    </row>
    <row r="10563">
      <c r="A10563" t="inlineStr">
        <is>
          <t>T1010561</t>
        </is>
      </c>
      <c r="B10563" t="inlineStr">
        <is>
          <t>2024-08-10</t>
        </is>
      </c>
      <c r="C10563" t="inlineStr">
        <is>
          <t>S043</t>
        </is>
      </c>
      <c r="D10563" t="inlineStr">
        <is>
          <t>Store_043</t>
        </is>
      </c>
      <c r="E10563" t="inlineStr">
        <is>
          <t>East</t>
        </is>
      </c>
      <c r="F10563" t="inlineStr">
        <is>
          <t>P0183</t>
        </is>
      </c>
      <c r="G10563" t="inlineStr">
        <is>
          <t>Prod_0183</t>
        </is>
      </c>
      <c r="H10563" t="inlineStr">
        <is>
          <t>Stationery</t>
        </is>
      </c>
      <c r="I10563" t="n">
        <v>4</v>
      </c>
      <c r="J10563" t="n">
        <v>659.37</v>
      </c>
      <c r="K10563" t="n">
        <v>0.1</v>
      </c>
      <c r="L10563">
        <f>I10563*J10563*(1-K10563)</f>
        <v/>
      </c>
      <c r="M10563">
        <f>VLOOKUP(F10563,Products!A:D,4,FALSE)*I10563</f>
        <v/>
      </c>
      <c r="N10563">
        <f>L10563-M10563</f>
        <v/>
      </c>
    </row>
    <row r="10564">
      <c r="A10564" t="inlineStr">
        <is>
          <t>T1010562</t>
        </is>
      </c>
      <c r="B10564" t="inlineStr">
        <is>
          <t>2025-07-26</t>
        </is>
      </c>
      <c r="C10564" t="inlineStr">
        <is>
          <t>S043</t>
        </is>
      </c>
      <c r="D10564" t="inlineStr">
        <is>
          <t>Store_043</t>
        </is>
      </c>
      <c r="E10564" t="inlineStr">
        <is>
          <t>East</t>
        </is>
      </c>
      <c r="F10564" t="inlineStr">
        <is>
          <t>P0046</t>
        </is>
      </c>
      <c r="G10564" t="inlineStr">
        <is>
          <t>Prod_0046</t>
        </is>
      </c>
      <c r="H10564" t="inlineStr">
        <is>
          <t>Electronics</t>
        </is>
      </c>
      <c r="I10564" t="n">
        <v>1</v>
      </c>
      <c r="J10564" t="n">
        <v>63.48</v>
      </c>
      <c r="K10564" t="n">
        <v>0.1</v>
      </c>
      <c r="L10564">
        <f>I10564*J10564*(1-K10564)</f>
        <v/>
      </c>
      <c r="M10564">
        <f>VLOOKUP(F10564,Products!A:D,4,FALSE)*I10564</f>
        <v/>
      </c>
      <c r="N10564">
        <f>L10564-M10564</f>
        <v/>
      </c>
    </row>
    <row r="10565">
      <c r="A10565" t="inlineStr">
        <is>
          <t>T1010563</t>
        </is>
      </c>
      <c r="B10565" t="inlineStr">
        <is>
          <t>2025-04-29</t>
        </is>
      </c>
      <c r="C10565" t="inlineStr">
        <is>
          <t>S041</t>
        </is>
      </c>
      <c r="D10565" t="inlineStr">
        <is>
          <t>Store_041</t>
        </is>
      </c>
      <c r="E10565" t="inlineStr">
        <is>
          <t>East</t>
        </is>
      </c>
      <c r="F10565" t="inlineStr">
        <is>
          <t>P0175</t>
        </is>
      </c>
      <c r="G10565" t="inlineStr">
        <is>
          <t>Prod_0175</t>
        </is>
      </c>
      <c r="H10565" t="inlineStr">
        <is>
          <t>Food</t>
        </is>
      </c>
      <c r="I10565" t="n">
        <v>3</v>
      </c>
      <c r="J10565" t="n">
        <v>843.37</v>
      </c>
      <c r="K10565" t="n">
        <v>0</v>
      </c>
      <c r="L10565">
        <f>I10565*J10565*(1-K10565)</f>
        <v/>
      </c>
      <c r="M10565">
        <f>VLOOKUP(F10565,Products!A:D,4,FALSE)*I10565</f>
        <v/>
      </c>
      <c r="N10565">
        <f>L10565-M10565</f>
        <v/>
      </c>
    </row>
    <row r="10566">
      <c r="A10566" t="inlineStr">
        <is>
          <t>T1010564</t>
        </is>
      </c>
      <c r="B10566" t="inlineStr">
        <is>
          <t>2024-11-14</t>
        </is>
      </c>
      <c r="C10566" t="inlineStr">
        <is>
          <t>S029</t>
        </is>
      </c>
      <c r="D10566" t="inlineStr">
        <is>
          <t>Store_029</t>
        </is>
      </c>
      <c r="E10566" t="inlineStr">
        <is>
          <t>South</t>
        </is>
      </c>
      <c r="F10566" t="inlineStr">
        <is>
          <t>P0100</t>
        </is>
      </c>
      <c r="G10566" t="inlineStr">
        <is>
          <t>Prod_0100</t>
        </is>
      </c>
      <c r="H10566" t="inlineStr">
        <is>
          <t>Household</t>
        </is>
      </c>
      <c r="I10566" t="n">
        <v>6</v>
      </c>
      <c r="J10566" t="n">
        <v>400.59</v>
      </c>
      <c r="K10566" t="n">
        <v>0.15</v>
      </c>
      <c r="L10566">
        <f>I10566*J10566*(1-K10566)</f>
        <v/>
      </c>
      <c r="M10566">
        <f>VLOOKUP(F10566,Products!A:D,4,FALSE)*I10566</f>
        <v/>
      </c>
      <c r="N10566">
        <f>L10566-M10566</f>
        <v/>
      </c>
    </row>
    <row r="10567">
      <c r="A10567" t="inlineStr">
        <is>
          <t>T1010565</t>
        </is>
      </c>
      <c r="B10567" t="inlineStr">
        <is>
          <t>2025-04-22</t>
        </is>
      </c>
      <c r="C10567" t="inlineStr">
        <is>
          <t>S046</t>
        </is>
      </c>
      <c r="D10567" t="inlineStr">
        <is>
          <t>Store_046</t>
        </is>
      </c>
      <c r="E10567" t="inlineStr">
        <is>
          <t>South</t>
        </is>
      </c>
      <c r="F10567" t="inlineStr">
        <is>
          <t>P0056</t>
        </is>
      </c>
      <c r="G10567" t="inlineStr">
        <is>
          <t>Prod_0056</t>
        </is>
      </c>
      <c r="H10567" t="inlineStr">
        <is>
          <t>Household</t>
        </is>
      </c>
      <c r="I10567" t="n">
        <v>3</v>
      </c>
      <c r="J10567" t="n">
        <v>330.9</v>
      </c>
      <c r="K10567" t="n">
        <v>0.1</v>
      </c>
      <c r="L10567">
        <f>I10567*J10567*(1-K10567)</f>
        <v/>
      </c>
      <c r="M10567">
        <f>VLOOKUP(F10567,Products!A:D,4,FALSE)*I10567</f>
        <v/>
      </c>
      <c r="N10567">
        <f>L10567-M10567</f>
        <v/>
      </c>
    </row>
    <row r="10568">
      <c r="A10568" t="inlineStr">
        <is>
          <t>T1010566</t>
        </is>
      </c>
      <c r="B10568" t="inlineStr">
        <is>
          <t>2024-12-14</t>
        </is>
      </c>
      <c r="C10568" t="inlineStr">
        <is>
          <t>S046</t>
        </is>
      </c>
      <c r="D10568" t="inlineStr">
        <is>
          <t>Store_046</t>
        </is>
      </c>
      <c r="E10568" t="inlineStr">
        <is>
          <t>South</t>
        </is>
      </c>
      <c r="F10568" t="inlineStr">
        <is>
          <t>P0032</t>
        </is>
      </c>
      <c r="G10568" t="inlineStr">
        <is>
          <t>Prod_0032</t>
        </is>
      </c>
      <c r="H10568" t="inlineStr">
        <is>
          <t>Beverages</t>
        </is>
      </c>
      <c r="I10568" t="n">
        <v>7</v>
      </c>
      <c r="J10568" t="n">
        <v>309.3</v>
      </c>
      <c r="K10568" t="n">
        <v>0</v>
      </c>
      <c r="L10568">
        <f>I10568*J10568*(1-K10568)</f>
        <v/>
      </c>
      <c r="M10568">
        <f>VLOOKUP(F10568,Products!A:D,4,FALSE)*I10568</f>
        <v/>
      </c>
      <c r="N10568">
        <f>L10568-M10568</f>
        <v/>
      </c>
    </row>
    <row r="10569">
      <c r="A10569" t="inlineStr">
        <is>
          <t>T1010567</t>
        </is>
      </c>
      <c r="B10569" t="inlineStr">
        <is>
          <t>2024-08-04</t>
        </is>
      </c>
      <c r="C10569" t="inlineStr">
        <is>
          <t>S002</t>
        </is>
      </c>
      <c r="D10569" t="inlineStr">
        <is>
          <t>Store_002</t>
        </is>
      </c>
      <c r="E10569" t="inlineStr">
        <is>
          <t>South</t>
        </is>
      </c>
      <c r="F10569" t="inlineStr">
        <is>
          <t>P0160</t>
        </is>
      </c>
      <c r="G10569" t="inlineStr">
        <is>
          <t>Prod_0160</t>
        </is>
      </c>
      <c r="H10569" t="inlineStr">
        <is>
          <t>Food</t>
        </is>
      </c>
      <c r="I10569" t="n">
        <v>7</v>
      </c>
      <c r="J10569" t="n">
        <v>899.96</v>
      </c>
      <c r="K10569" t="n">
        <v>0</v>
      </c>
      <c r="L10569">
        <f>I10569*J10569*(1-K10569)</f>
        <v/>
      </c>
      <c r="M10569">
        <f>VLOOKUP(F10569,Products!A:D,4,FALSE)*I10569</f>
        <v/>
      </c>
      <c r="N10569">
        <f>L10569-M10569</f>
        <v/>
      </c>
    </row>
    <row r="10570">
      <c r="A10570" t="inlineStr">
        <is>
          <t>T1010568</t>
        </is>
      </c>
      <c r="B10570" t="inlineStr">
        <is>
          <t>2024-05-23</t>
        </is>
      </c>
      <c r="C10570" t="inlineStr">
        <is>
          <t>S001</t>
        </is>
      </c>
      <c r="D10570" t="inlineStr">
        <is>
          <t>Store_001</t>
        </is>
      </c>
      <c r="E10570" t="inlineStr">
        <is>
          <t>West</t>
        </is>
      </c>
      <c r="F10570" t="inlineStr">
        <is>
          <t>P0186</t>
        </is>
      </c>
      <c r="G10570" t="inlineStr">
        <is>
          <t>Prod_0186</t>
        </is>
      </c>
      <c r="H10570" t="inlineStr">
        <is>
          <t>Household</t>
        </is>
      </c>
      <c r="I10570" t="n">
        <v>6</v>
      </c>
      <c r="J10570" t="n">
        <v>855.77</v>
      </c>
      <c r="K10570" t="n">
        <v>0</v>
      </c>
      <c r="L10570">
        <f>I10570*J10570*(1-K10570)</f>
        <v/>
      </c>
      <c r="M10570">
        <f>VLOOKUP(F10570,Products!A:D,4,FALSE)*I10570</f>
        <v/>
      </c>
      <c r="N10570">
        <f>L10570-M10570</f>
        <v/>
      </c>
    </row>
    <row r="10571">
      <c r="A10571" t="inlineStr">
        <is>
          <t>T1010569</t>
        </is>
      </c>
      <c r="B10571" t="inlineStr">
        <is>
          <t>2024-12-04</t>
        </is>
      </c>
      <c r="C10571" t="inlineStr">
        <is>
          <t>S001</t>
        </is>
      </c>
      <c r="D10571" t="inlineStr">
        <is>
          <t>Store_001</t>
        </is>
      </c>
      <c r="E10571" t="inlineStr">
        <is>
          <t>West</t>
        </is>
      </c>
      <c r="F10571" t="inlineStr">
        <is>
          <t>P0184</t>
        </is>
      </c>
      <c r="G10571" t="inlineStr">
        <is>
          <t>Prod_0184</t>
        </is>
      </c>
      <c r="H10571" t="inlineStr">
        <is>
          <t>Beverages</t>
        </is>
      </c>
      <c r="I10571" t="n">
        <v>2</v>
      </c>
      <c r="J10571" t="n">
        <v>620.03</v>
      </c>
      <c r="K10571" t="n">
        <v>0.05</v>
      </c>
      <c r="L10571">
        <f>I10571*J10571*(1-K10571)</f>
        <v/>
      </c>
      <c r="M10571">
        <f>VLOOKUP(F10571,Products!A:D,4,FALSE)*I10571</f>
        <v/>
      </c>
      <c r="N10571">
        <f>L10571-M10571</f>
        <v/>
      </c>
    </row>
    <row r="10572">
      <c r="A10572" t="inlineStr">
        <is>
          <t>T1010570</t>
        </is>
      </c>
      <c r="B10572" t="inlineStr">
        <is>
          <t>2023-12-31</t>
        </is>
      </c>
      <c r="C10572" t="inlineStr">
        <is>
          <t>S041</t>
        </is>
      </c>
      <c r="D10572" t="inlineStr">
        <is>
          <t>Store_041</t>
        </is>
      </c>
      <c r="E10572" t="inlineStr">
        <is>
          <t>East</t>
        </is>
      </c>
      <c r="F10572" t="inlineStr">
        <is>
          <t>P0150</t>
        </is>
      </c>
      <c r="G10572" t="inlineStr">
        <is>
          <t>Prod_0150</t>
        </is>
      </c>
      <c r="H10572" t="inlineStr">
        <is>
          <t>Clothing</t>
        </is>
      </c>
      <c r="I10572" t="n">
        <v>2</v>
      </c>
      <c r="J10572" t="n">
        <v>284.62</v>
      </c>
      <c r="K10572" t="n">
        <v>0</v>
      </c>
      <c r="L10572">
        <f>I10572*J10572*(1-K10572)</f>
        <v/>
      </c>
      <c r="M10572">
        <f>VLOOKUP(F10572,Products!A:D,4,FALSE)*I10572</f>
        <v/>
      </c>
      <c r="N10572">
        <f>L10572-M10572</f>
        <v/>
      </c>
    </row>
    <row r="10573">
      <c r="A10573" t="inlineStr">
        <is>
          <t>T1010571</t>
        </is>
      </c>
      <c r="B10573" t="inlineStr">
        <is>
          <t>2024-01-04</t>
        </is>
      </c>
      <c r="C10573" t="inlineStr">
        <is>
          <t>S050</t>
        </is>
      </c>
      <c r="D10573" t="inlineStr">
        <is>
          <t>Store_050</t>
        </is>
      </c>
      <c r="E10573" t="inlineStr">
        <is>
          <t>South</t>
        </is>
      </c>
      <c r="F10573" t="inlineStr">
        <is>
          <t>P0126</t>
        </is>
      </c>
      <c r="G10573" t="inlineStr">
        <is>
          <t>Prod_0126</t>
        </is>
      </c>
      <c r="H10573" t="inlineStr">
        <is>
          <t>Toys</t>
        </is>
      </c>
      <c r="I10573" t="n">
        <v>2</v>
      </c>
      <c r="J10573" t="n">
        <v>293.56</v>
      </c>
      <c r="K10573" t="n">
        <v>0</v>
      </c>
      <c r="L10573">
        <f>I10573*J10573*(1-K10573)</f>
        <v/>
      </c>
      <c r="M10573">
        <f>VLOOKUP(F10573,Products!A:D,4,FALSE)*I10573</f>
        <v/>
      </c>
      <c r="N10573">
        <f>L10573-M10573</f>
        <v/>
      </c>
    </row>
    <row r="10574">
      <c r="A10574" t="inlineStr">
        <is>
          <t>T1010572</t>
        </is>
      </c>
      <c r="B10574" t="inlineStr">
        <is>
          <t>2024-03-05</t>
        </is>
      </c>
      <c r="C10574" t="inlineStr">
        <is>
          <t>S037</t>
        </is>
      </c>
      <c r="D10574" t="inlineStr">
        <is>
          <t>Store_037</t>
        </is>
      </c>
      <c r="E10574" t="inlineStr">
        <is>
          <t>East</t>
        </is>
      </c>
      <c r="F10574" t="inlineStr">
        <is>
          <t>P0147</t>
        </is>
      </c>
      <c r="G10574" t="inlineStr">
        <is>
          <t>Prod_0147</t>
        </is>
      </c>
      <c r="H10574" t="inlineStr">
        <is>
          <t>Stationery</t>
        </is>
      </c>
      <c r="I10574" t="n">
        <v>6</v>
      </c>
      <c r="J10574" t="n">
        <v>490.95</v>
      </c>
      <c r="K10574" t="n">
        <v>0</v>
      </c>
      <c r="L10574">
        <f>I10574*J10574*(1-K10574)</f>
        <v/>
      </c>
      <c r="M10574">
        <f>VLOOKUP(F10574,Products!A:D,4,FALSE)*I10574</f>
        <v/>
      </c>
      <c r="N10574">
        <f>L10574-M10574</f>
        <v/>
      </c>
    </row>
    <row r="10575">
      <c r="A10575" t="inlineStr">
        <is>
          <t>T1010573</t>
        </is>
      </c>
      <c r="B10575" t="inlineStr">
        <is>
          <t>2024-05-16</t>
        </is>
      </c>
      <c r="C10575" t="inlineStr">
        <is>
          <t>S005</t>
        </is>
      </c>
      <c r="D10575" t="inlineStr">
        <is>
          <t>Store_005</t>
        </is>
      </c>
      <c r="E10575" t="inlineStr">
        <is>
          <t>Central</t>
        </is>
      </c>
      <c r="F10575" t="inlineStr">
        <is>
          <t>P0098</t>
        </is>
      </c>
      <c r="G10575" t="inlineStr">
        <is>
          <t>Prod_0098</t>
        </is>
      </c>
      <c r="H10575" t="inlineStr">
        <is>
          <t>Clothing</t>
        </is>
      </c>
      <c r="I10575" t="n">
        <v>7</v>
      </c>
      <c r="J10575" t="n">
        <v>511.43</v>
      </c>
      <c r="K10575" t="n">
        <v>0.05</v>
      </c>
      <c r="L10575">
        <f>I10575*J10575*(1-K10575)</f>
        <v/>
      </c>
      <c r="M10575">
        <f>VLOOKUP(F10575,Products!A:D,4,FALSE)*I10575</f>
        <v/>
      </c>
      <c r="N10575">
        <f>L10575-M10575</f>
        <v/>
      </c>
    </row>
    <row r="10576">
      <c r="A10576" t="inlineStr">
        <is>
          <t>T1010574</t>
        </is>
      </c>
      <c r="B10576" t="inlineStr">
        <is>
          <t>2025-02-18</t>
        </is>
      </c>
      <c r="C10576" t="inlineStr">
        <is>
          <t>S029</t>
        </is>
      </c>
      <c r="D10576" t="inlineStr">
        <is>
          <t>Store_029</t>
        </is>
      </c>
      <c r="E10576" t="inlineStr">
        <is>
          <t>South</t>
        </is>
      </c>
      <c r="F10576" t="inlineStr">
        <is>
          <t>P0110</t>
        </is>
      </c>
      <c r="G10576" t="inlineStr">
        <is>
          <t>Prod_0110</t>
        </is>
      </c>
      <c r="H10576" t="inlineStr">
        <is>
          <t>Stationery</t>
        </is>
      </c>
      <c r="I10576" t="n">
        <v>6</v>
      </c>
      <c r="J10576" t="n">
        <v>72.90000000000001</v>
      </c>
      <c r="K10576" t="n">
        <v>0</v>
      </c>
      <c r="L10576">
        <f>I10576*J10576*(1-K10576)</f>
        <v/>
      </c>
      <c r="M10576">
        <f>VLOOKUP(F10576,Products!A:D,4,FALSE)*I10576</f>
        <v/>
      </c>
      <c r="N10576">
        <f>L10576-M10576</f>
        <v/>
      </c>
    </row>
    <row r="10577">
      <c r="A10577" t="inlineStr">
        <is>
          <t>T1010575</t>
        </is>
      </c>
      <c r="B10577" t="inlineStr">
        <is>
          <t>2025-02-27</t>
        </is>
      </c>
      <c r="C10577" t="inlineStr">
        <is>
          <t>S023</t>
        </is>
      </c>
      <c r="D10577" t="inlineStr">
        <is>
          <t>Store_023</t>
        </is>
      </c>
      <c r="E10577" t="inlineStr">
        <is>
          <t>South</t>
        </is>
      </c>
      <c r="F10577" t="inlineStr">
        <is>
          <t>P0112</t>
        </is>
      </c>
      <c r="G10577" t="inlineStr">
        <is>
          <t>Prod_0112</t>
        </is>
      </c>
      <c r="H10577" t="inlineStr">
        <is>
          <t>Beverages</t>
        </is>
      </c>
      <c r="I10577" t="n">
        <v>3</v>
      </c>
      <c r="J10577" t="n">
        <v>681.4</v>
      </c>
      <c r="K10577" t="n">
        <v>0</v>
      </c>
      <c r="L10577">
        <f>I10577*J10577*(1-K10577)</f>
        <v/>
      </c>
      <c r="M10577">
        <f>VLOOKUP(F10577,Products!A:D,4,FALSE)*I10577</f>
        <v/>
      </c>
      <c r="N10577">
        <f>L10577-M10577</f>
        <v/>
      </c>
    </row>
    <row r="10578">
      <c r="A10578" t="inlineStr">
        <is>
          <t>T1010576</t>
        </is>
      </c>
      <c r="B10578" t="inlineStr">
        <is>
          <t>2023-11-02</t>
        </is>
      </c>
      <c r="C10578" t="inlineStr">
        <is>
          <t>S024</t>
        </is>
      </c>
      <c r="D10578" t="inlineStr">
        <is>
          <t>Store_024</t>
        </is>
      </c>
      <c r="E10578" t="inlineStr">
        <is>
          <t>South</t>
        </is>
      </c>
      <c r="F10578" t="inlineStr">
        <is>
          <t>P0103</t>
        </is>
      </c>
      <c r="G10578" t="inlineStr">
        <is>
          <t>Prod_0103</t>
        </is>
      </c>
      <c r="H10578" t="inlineStr">
        <is>
          <t>Stationery</t>
        </is>
      </c>
      <c r="I10578" t="n">
        <v>7</v>
      </c>
      <c r="J10578" t="n">
        <v>618.15</v>
      </c>
      <c r="K10578" t="n">
        <v>0.2</v>
      </c>
      <c r="L10578">
        <f>I10578*J10578*(1-K10578)</f>
        <v/>
      </c>
      <c r="M10578">
        <f>VLOOKUP(F10578,Products!A:D,4,FALSE)*I10578</f>
        <v/>
      </c>
      <c r="N10578">
        <f>L10578-M10578</f>
        <v/>
      </c>
    </row>
    <row r="10579">
      <c r="A10579" t="inlineStr">
        <is>
          <t>T1010577</t>
        </is>
      </c>
      <c r="B10579" t="inlineStr">
        <is>
          <t>2023-12-13</t>
        </is>
      </c>
      <c r="C10579" t="inlineStr">
        <is>
          <t>S006</t>
        </is>
      </c>
      <c r="D10579" t="inlineStr">
        <is>
          <t>Store_006</t>
        </is>
      </c>
      <c r="E10579" t="inlineStr">
        <is>
          <t>East</t>
        </is>
      </c>
      <c r="F10579" t="inlineStr">
        <is>
          <t>P0195</t>
        </is>
      </c>
      <c r="G10579" t="inlineStr">
        <is>
          <t>Prod_0195</t>
        </is>
      </c>
      <c r="H10579" t="inlineStr">
        <is>
          <t>Food</t>
        </is>
      </c>
      <c r="I10579" t="n">
        <v>7</v>
      </c>
      <c r="J10579" t="n">
        <v>386.59</v>
      </c>
      <c r="K10579" t="n">
        <v>0.05</v>
      </c>
      <c r="L10579">
        <f>I10579*J10579*(1-K10579)</f>
        <v/>
      </c>
      <c r="M10579">
        <f>VLOOKUP(F10579,Products!A:D,4,FALSE)*I10579</f>
        <v/>
      </c>
      <c r="N10579">
        <f>L10579-M10579</f>
        <v/>
      </c>
    </row>
    <row r="10580">
      <c r="A10580" t="inlineStr">
        <is>
          <t>T1010578</t>
        </is>
      </c>
      <c r="B10580" t="inlineStr">
        <is>
          <t>2023-10-11</t>
        </is>
      </c>
      <c r="C10580" t="inlineStr">
        <is>
          <t>S005</t>
        </is>
      </c>
      <c r="D10580" t="inlineStr">
        <is>
          <t>Store_005</t>
        </is>
      </c>
      <c r="E10580" t="inlineStr">
        <is>
          <t>Central</t>
        </is>
      </c>
      <c r="F10580" t="inlineStr">
        <is>
          <t>P0168</t>
        </is>
      </c>
      <c r="G10580" t="inlineStr">
        <is>
          <t>Prod_0168</t>
        </is>
      </c>
      <c r="H10580" t="inlineStr">
        <is>
          <t>Electronics</t>
        </is>
      </c>
      <c r="I10580" t="n">
        <v>9</v>
      </c>
      <c r="J10580" t="n">
        <v>84.16</v>
      </c>
      <c r="K10580" t="n">
        <v>0.2</v>
      </c>
      <c r="L10580">
        <f>I10580*J10580*(1-K10580)</f>
        <v/>
      </c>
      <c r="M10580">
        <f>VLOOKUP(F10580,Products!A:D,4,FALSE)*I10580</f>
        <v/>
      </c>
      <c r="N10580">
        <f>L10580-M10580</f>
        <v/>
      </c>
    </row>
    <row r="10581">
      <c r="A10581" t="inlineStr">
        <is>
          <t>T1010579</t>
        </is>
      </c>
      <c r="B10581" t="inlineStr">
        <is>
          <t>2025-02-03</t>
        </is>
      </c>
      <c r="C10581" t="inlineStr">
        <is>
          <t>S036</t>
        </is>
      </c>
      <c r="D10581" t="inlineStr">
        <is>
          <t>Store_036</t>
        </is>
      </c>
      <c r="E10581" t="inlineStr">
        <is>
          <t>Central</t>
        </is>
      </c>
      <c r="F10581" t="inlineStr">
        <is>
          <t>P0128</t>
        </is>
      </c>
      <c r="G10581" t="inlineStr">
        <is>
          <t>Prod_0128</t>
        </is>
      </c>
      <c r="H10581" t="inlineStr">
        <is>
          <t>Toys</t>
        </is>
      </c>
      <c r="I10581" t="n">
        <v>8</v>
      </c>
      <c r="J10581" t="n">
        <v>218.61</v>
      </c>
      <c r="K10581" t="n">
        <v>0</v>
      </c>
      <c r="L10581">
        <f>I10581*J10581*(1-K10581)</f>
        <v/>
      </c>
      <c r="M10581">
        <f>VLOOKUP(F10581,Products!A:D,4,FALSE)*I10581</f>
        <v/>
      </c>
      <c r="N10581">
        <f>L10581-M10581</f>
        <v/>
      </c>
    </row>
    <row r="10582">
      <c r="A10582" t="inlineStr">
        <is>
          <t>T1010580</t>
        </is>
      </c>
      <c r="B10582" t="inlineStr">
        <is>
          <t>2023-04-13</t>
        </is>
      </c>
      <c r="C10582" t="inlineStr">
        <is>
          <t>S003</t>
        </is>
      </c>
      <c r="D10582" t="inlineStr">
        <is>
          <t>Store_003</t>
        </is>
      </c>
      <c r="E10582" t="inlineStr">
        <is>
          <t>North</t>
        </is>
      </c>
      <c r="F10582" t="inlineStr">
        <is>
          <t>P0124</t>
        </is>
      </c>
      <c r="G10582" t="inlineStr">
        <is>
          <t>Prod_0124</t>
        </is>
      </c>
      <c r="H10582" t="inlineStr">
        <is>
          <t>Beverages</t>
        </is>
      </c>
      <c r="I10582" t="n">
        <v>6</v>
      </c>
      <c r="J10582" t="n">
        <v>914.53</v>
      </c>
      <c r="K10582" t="n">
        <v>0</v>
      </c>
      <c r="L10582">
        <f>I10582*J10582*(1-K10582)</f>
        <v/>
      </c>
      <c r="M10582">
        <f>VLOOKUP(F10582,Products!A:D,4,FALSE)*I10582</f>
        <v/>
      </c>
      <c r="N10582">
        <f>L10582-M10582</f>
        <v/>
      </c>
    </row>
    <row r="10583">
      <c r="A10583" t="inlineStr">
        <is>
          <t>T1010581</t>
        </is>
      </c>
      <c r="B10583" t="inlineStr">
        <is>
          <t>2024-09-03</t>
        </is>
      </c>
      <c r="C10583" t="inlineStr">
        <is>
          <t>S026</t>
        </is>
      </c>
      <c r="D10583" t="inlineStr">
        <is>
          <t>Store_026</t>
        </is>
      </c>
      <c r="E10583" t="inlineStr">
        <is>
          <t>North</t>
        </is>
      </c>
      <c r="F10583" t="inlineStr">
        <is>
          <t>P0015</t>
        </is>
      </c>
      <c r="G10583" t="inlineStr">
        <is>
          <t>Prod_0015</t>
        </is>
      </c>
      <c r="H10583" t="inlineStr">
        <is>
          <t>Food</t>
        </is>
      </c>
      <c r="I10583" t="n">
        <v>9</v>
      </c>
      <c r="J10583" t="n">
        <v>115.84</v>
      </c>
      <c r="K10583" t="n">
        <v>0</v>
      </c>
      <c r="L10583">
        <f>I10583*J10583*(1-K10583)</f>
        <v/>
      </c>
      <c r="M10583">
        <f>VLOOKUP(F10583,Products!A:D,4,FALSE)*I10583</f>
        <v/>
      </c>
      <c r="N10583">
        <f>L10583-M10583</f>
        <v/>
      </c>
    </row>
    <row r="10584">
      <c r="A10584" t="inlineStr">
        <is>
          <t>T1010582</t>
        </is>
      </c>
      <c r="B10584" t="inlineStr">
        <is>
          <t>2023-08-25</t>
        </is>
      </c>
      <c r="C10584" t="inlineStr">
        <is>
          <t>S019</t>
        </is>
      </c>
      <c r="D10584" t="inlineStr">
        <is>
          <t>Store_019</t>
        </is>
      </c>
      <c r="E10584" t="inlineStr">
        <is>
          <t>East</t>
        </is>
      </c>
      <c r="F10584" t="inlineStr">
        <is>
          <t>P0040</t>
        </is>
      </c>
      <c r="G10584" t="inlineStr">
        <is>
          <t>Prod_0040</t>
        </is>
      </c>
      <c r="H10584" t="inlineStr">
        <is>
          <t>Toys</t>
        </is>
      </c>
      <c r="I10584" t="n">
        <v>2</v>
      </c>
      <c r="J10584" t="n">
        <v>56.73</v>
      </c>
      <c r="K10584" t="n">
        <v>0.1</v>
      </c>
      <c r="L10584">
        <f>I10584*J10584*(1-K10584)</f>
        <v/>
      </c>
      <c r="M10584">
        <f>VLOOKUP(F10584,Products!A:D,4,FALSE)*I10584</f>
        <v/>
      </c>
      <c r="N10584">
        <f>L10584-M10584</f>
        <v/>
      </c>
    </row>
    <row r="10585">
      <c r="A10585" t="inlineStr">
        <is>
          <t>T1010583</t>
        </is>
      </c>
      <c r="B10585" t="inlineStr">
        <is>
          <t>2023-01-11</t>
        </is>
      </c>
      <c r="C10585" t="inlineStr">
        <is>
          <t>S020</t>
        </is>
      </c>
      <c r="D10585" t="inlineStr">
        <is>
          <t>Store_020</t>
        </is>
      </c>
      <c r="E10585" t="inlineStr">
        <is>
          <t>West</t>
        </is>
      </c>
      <c r="F10585" t="inlineStr">
        <is>
          <t>P0014</t>
        </is>
      </c>
      <c r="G10585" t="inlineStr">
        <is>
          <t>Prod_0014</t>
        </is>
      </c>
      <c r="H10585" t="inlineStr">
        <is>
          <t>Clothing</t>
        </is>
      </c>
      <c r="I10585" t="n">
        <v>1</v>
      </c>
      <c r="J10585" t="n">
        <v>300.37</v>
      </c>
      <c r="K10585" t="n">
        <v>0</v>
      </c>
      <c r="L10585">
        <f>I10585*J10585*(1-K10585)</f>
        <v/>
      </c>
      <c r="M10585">
        <f>VLOOKUP(F10585,Products!A:D,4,FALSE)*I10585</f>
        <v/>
      </c>
      <c r="N10585">
        <f>L10585-M10585</f>
        <v/>
      </c>
    </row>
    <row r="10586">
      <c r="A10586" t="inlineStr">
        <is>
          <t>T1010584</t>
        </is>
      </c>
      <c r="B10586" t="inlineStr">
        <is>
          <t>2023-10-08</t>
        </is>
      </c>
      <c r="C10586" t="inlineStr">
        <is>
          <t>S017</t>
        </is>
      </c>
      <c r="D10586" t="inlineStr">
        <is>
          <t>Store_017</t>
        </is>
      </c>
      <c r="E10586" t="inlineStr">
        <is>
          <t>South</t>
        </is>
      </c>
      <c r="F10586" t="inlineStr">
        <is>
          <t>P0170</t>
        </is>
      </c>
      <c r="G10586" t="inlineStr">
        <is>
          <t>Prod_0170</t>
        </is>
      </c>
      <c r="H10586" t="inlineStr">
        <is>
          <t>Household</t>
        </is>
      </c>
      <c r="I10586" t="n">
        <v>8</v>
      </c>
      <c r="J10586" t="n">
        <v>498.29</v>
      </c>
      <c r="K10586" t="n">
        <v>0</v>
      </c>
      <c r="L10586">
        <f>I10586*J10586*(1-K10586)</f>
        <v/>
      </c>
      <c r="M10586">
        <f>VLOOKUP(F10586,Products!A:D,4,FALSE)*I10586</f>
        <v/>
      </c>
      <c r="N10586">
        <f>L10586-M10586</f>
        <v/>
      </c>
    </row>
    <row r="10587">
      <c r="A10587" t="inlineStr">
        <is>
          <t>T1010585</t>
        </is>
      </c>
      <c r="B10587" t="inlineStr">
        <is>
          <t>2023-07-13</t>
        </is>
      </c>
      <c r="C10587" t="inlineStr">
        <is>
          <t>S018</t>
        </is>
      </c>
      <c r="D10587" t="inlineStr">
        <is>
          <t>Store_018</t>
        </is>
      </c>
      <c r="E10587" t="inlineStr">
        <is>
          <t>South</t>
        </is>
      </c>
      <c r="F10587" t="inlineStr">
        <is>
          <t>P0145</t>
        </is>
      </c>
      <c r="G10587" t="inlineStr">
        <is>
          <t>Prod_0145</t>
        </is>
      </c>
      <c r="H10587" t="inlineStr">
        <is>
          <t>Electronics</t>
        </is>
      </c>
      <c r="I10587" t="n">
        <v>9</v>
      </c>
      <c r="J10587" t="n">
        <v>569.51</v>
      </c>
      <c r="K10587" t="n">
        <v>0.1</v>
      </c>
      <c r="L10587">
        <f>I10587*J10587*(1-K10587)</f>
        <v/>
      </c>
      <c r="M10587">
        <f>VLOOKUP(F10587,Products!A:D,4,FALSE)*I10587</f>
        <v/>
      </c>
      <c r="N10587">
        <f>L10587-M10587</f>
        <v/>
      </c>
    </row>
    <row r="10588">
      <c r="A10588" t="inlineStr">
        <is>
          <t>T1010586</t>
        </is>
      </c>
      <c r="B10588" t="inlineStr">
        <is>
          <t>2025-04-20</t>
        </is>
      </c>
      <c r="C10588" t="inlineStr">
        <is>
          <t>S014</t>
        </is>
      </c>
      <c r="D10588" t="inlineStr">
        <is>
          <t>Store_014</t>
        </is>
      </c>
      <c r="E10588" t="inlineStr">
        <is>
          <t>West</t>
        </is>
      </c>
      <c r="F10588" t="inlineStr">
        <is>
          <t>P0188</t>
        </is>
      </c>
      <c r="G10588" t="inlineStr">
        <is>
          <t>Prod_0188</t>
        </is>
      </c>
      <c r="H10588" t="inlineStr">
        <is>
          <t>Food</t>
        </is>
      </c>
      <c r="I10588" t="n">
        <v>4</v>
      </c>
      <c r="J10588" t="n">
        <v>599.76</v>
      </c>
      <c r="K10588" t="n">
        <v>0</v>
      </c>
      <c r="L10588">
        <f>I10588*J10588*(1-K10588)</f>
        <v/>
      </c>
      <c r="M10588">
        <f>VLOOKUP(F10588,Products!A:D,4,FALSE)*I10588</f>
        <v/>
      </c>
      <c r="N10588">
        <f>L10588-M10588</f>
        <v/>
      </c>
    </row>
    <row r="10589">
      <c r="A10589" t="inlineStr">
        <is>
          <t>T1010587</t>
        </is>
      </c>
      <c r="B10589" t="inlineStr">
        <is>
          <t>2023-12-12</t>
        </is>
      </c>
      <c r="C10589" t="inlineStr">
        <is>
          <t>S022</t>
        </is>
      </c>
      <c r="D10589" t="inlineStr">
        <is>
          <t>Store_022</t>
        </is>
      </c>
      <c r="E10589" t="inlineStr">
        <is>
          <t>East</t>
        </is>
      </c>
      <c r="F10589" t="inlineStr">
        <is>
          <t>P0179</t>
        </is>
      </c>
      <c r="G10589" t="inlineStr">
        <is>
          <t>Prod_0179</t>
        </is>
      </c>
      <c r="H10589" t="inlineStr">
        <is>
          <t>Household</t>
        </is>
      </c>
      <c r="I10589" t="n">
        <v>9</v>
      </c>
      <c r="J10589" t="n">
        <v>245.85</v>
      </c>
      <c r="K10589" t="n">
        <v>0</v>
      </c>
      <c r="L10589">
        <f>I10589*J10589*(1-K10589)</f>
        <v/>
      </c>
      <c r="M10589">
        <f>VLOOKUP(F10589,Products!A:D,4,FALSE)*I10589</f>
        <v/>
      </c>
      <c r="N10589">
        <f>L10589-M10589</f>
        <v/>
      </c>
    </row>
    <row r="10590">
      <c r="A10590" t="inlineStr">
        <is>
          <t>T1010588</t>
        </is>
      </c>
      <c r="B10590" t="inlineStr">
        <is>
          <t>2024-03-26</t>
        </is>
      </c>
      <c r="C10590" t="inlineStr">
        <is>
          <t>S019</t>
        </is>
      </c>
      <c r="D10590" t="inlineStr">
        <is>
          <t>Store_019</t>
        </is>
      </c>
      <c r="E10590" t="inlineStr">
        <is>
          <t>East</t>
        </is>
      </c>
      <c r="F10590" t="inlineStr">
        <is>
          <t>P0045</t>
        </is>
      </c>
      <c r="G10590" t="inlineStr">
        <is>
          <t>Prod_0045</t>
        </is>
      </c>
      <c r="H10590" t="inlineStr">
        <is>
          <t>Toys</t>
        </is>
      </c>
      <c r="I10590" t="n">
        <v>5</v>
      </c>
      <c r="J10590" t="n">
        <v>246.31</v>
      </c>
      <c r="K10590" t="n">
        <v>0.1</v>
      </c>
      <c r="L10590">
        <f>I10590*J10590*(1-K10590)</f>
        <v/>
      </c>
      <c r="M10590">
        <f>VLOOKUP(F10590,Products!A:D,4,FALSE)*I10590</f>
        <v/>
      </c>
      <c r="N10590">
        <f>L10590-M10590</f>
        <v/>
      </c>
    </row>
    <row r="10591">
      <c r="A10591" t="inlineStr">
        <is>
          <t>T1010589</t>
        </is>
      </c>
      <c r="B10591" t="inlineStr">
        <is>
          <t>2025-03-14</t>
        </is>
      </c>
      <c r="C10591" t="inlineStr">
        <is>
          <t>S011</t>
        </is>
      </c>
      <c r="D10591" t="inlineStr">
        <is>
          <t>Store_011</t>
        </is>
      </c>
      <c r="E10591" t="inlineStr">
        <is>
          <t>South</t>
        </is>
      </c>
      <c r="F10591" t="inlineStr">
        <is>
          <t>P0021</t>
        </is>
      </c>
      <c r="G10591" t="inlineStr">
        <is>
          <t>Prod_0021</t>
        </is>
      </c>
      <c r="H10591" t="inlineStr">
        <is>
          <t>Household</t>
        </is>
      </c>
      <c r="I10591" t="n">
        <v>2</v>
      </c>
      <c r="J10591" t="n">
        <v>149.36</v>
      </c>
      <c r="K10591" t="n">
        <v>0</v>
      </c>
      <c r="L10591">
        <f>I10591*J10591*(1-K10591)</f>
        <v/>
      </c>
      <c r="M10591">
        <f>VLOOKUP(F10591,Products!A:D,4,FALSE)*I10591</f>
        <v/>
      </c>
      <c r="N10591">
        <f>L10591-M10591</f>
        <v/>
      </c>
    </row>
    <row r="10592">
      <c r="A10592" t="inlineStr">
        <is>
          <t>T1010590</t>
        </is>
      </c>
      <c r="B10592" t="inlineStr">
        <is>
          <t>2024-08-17</t>
        </is>
      </c>
      <c r="C10592" t="inlineStr">
        <is>
          <t>S015</t>
        </is>
      </c>
      <c r="D10592" t="inlineStr">
        <is>
          <t>Store_015</t>
        </is>
      </c>
      <c r="E10592" t="inlineStr">
        <is>
          <t>North</t>
        </is>
      </c>
      <c r="F10592" t="inlineStr">
        <is>
          <t>P0052</t>
        </is>
      </c>
      <c r="G10592" t="inlineStr">
        <is>
          <t>Prod_0052</t>
        </is>
      </c>
      <c r="H10592" t="inlineStr">
        <is>
          <t>Clothing</t>
        </is>
      </c>
      <c r="I10592" t="n">
        <v>9</v>
      </c>
      <c r="J10592" t="n">
        <v>54.51</v>
      </c>
      <c r="K10592" t="n">
        <v>0.05</v>
      </c>
      <c r="L10592">
        <f>I10592*J10592*(1-K10592)</f>
        <v/>
      </c>
      <c r="M10592">
        <f>VLOOKUP(F10592,Products!A:D,4,FALSE)*I10592</f>
        <v/>
      </c>
      <c r="N10592">
        <f>L10592-M10592</f>
        <v/>
      </c>
    </row>
    <row r="10593">
      <c r="A10593" t="inlineStr">
        <is>
          <t>T1010591</t>
        </is>
      </c>
      <c r="B10593" t="inlineStr">
        <is>
          <t>2024-06-11</t>
        </is>
      </c>
      <c r="C10593" t="inlineStr">
        <is>
          <t>S049</t>
        </is>
      </c>
      <c r="D10593" t="inlineStr">
        <is>
          <t>Store_049</t>
        </is>
      </c>
      <c r="E10593" t="inlineStr">
        <is>
          <t>North</t>
        </is>
      </c>
      <c r="F10593" t="inlineStr">
        <is>
          <t>P0033</t>
        </is>
      </c>
      <c r="G10593" t="inlineStr">
        <is>
          <t>Prod_0033</t>
        </is>
      </c>
      <c r="H10593" t="inlineStr">
        <is>
          <t>Food</t>
        </is>
      </c>
      <c r="I10593" t="n">
        <v>8</v>
      </c>
      <c r="J10593" t="n">
        <v>418.78</v>
      </c>
      <c r="K10593" t="n">
        <v>0</v>
      </c>
      <c r="L10593">
        <f>I10593*J10593*(1-K10593)</f>
        <v/>
      </c>
      <c r="M10593">
        <f>VLOOKUP(F10593,Products!A:D,4,FALSE)*I10593</f>
        <v/>
      </c>
      <c r="N10593">
        <f>L10593-M10593</f>
        <v/>
      </c>
    </row>
    <row r="10594">
      <c r="A10594" t="inlineStr">
        <is>
          <t>T1010592</t>
        </is>
      </c>
      <c r="B10594" t="inlineStr">
        <is>
          <t>2023-04-27</t>
        </is>
      </c>
      <c r="C10594" t="inlineStr">
        <is>
          <t>S037</t>
        </is>
      </c>
      <c r="D10594" t="inlineStr">
        <is>
          <t>Store_037</t>
        </is>
      </c>
      <c r="E10594" t="inlineStr">
        <is>
          <t>East</t>
        </is>
      </c>
      <c r="F10594" t="inlineStr">
        <is>
          <t>P0017</t>
        </is>
      </c>
      <c r="G10594" t="inlineStr">
        <is>
          <t>Prod_0017</t>
        </is>
      </c>
      <c r="H10594" t="inlineStr">
        <is>
          <t>Food</t>
        </is>
      </c>
      <c r="I10594" t="n">
        <v>7</v>
      </c>
      <c r="J10594" t="n">
        <v>698.09</v>
      </c>
      <c r="K10594" t="n">
        <v>0.15</v>
      </c>
      <c r="L10594">
        <f>I10594*J10594*(1-K10594)</f>
        <v/>
      </c>
      <c r="M10594">
        <f>VLOOKUP(F10594,Products!A:D,4,FALSE)*I10594</f>
        <v/>
      </c>
      <c r="N10594">
        <f>L10594-M10594</f>
        <v/>
      </c>
    </row>
    <row r="10595">
      <c r="A10595" t="inlineStr">
        <is>
          <t>T1010593</t>
        </is>
      </c>
      <c r="B10595" t="inlineStr">
        <is>
          <t>2024-03-27</t>
        </is>
      </c>
      <c r="C10595" t="inlineStr">
        <is>
          <t>S017</t>
        </is>
      </c>
      <c r="D10595" t="inlineStr">
        <is>
          <t>Store_017</t>
        </is>
      </c>
      <c r="E10595" t="inlineStr">
        <is>
          <t>South</t>
        </is>
      </c>
      <c r="F10595" t="inlineStr">
        <is>
          <t>P0002</t>
        </is>
      </c>
      <c r="G10595" t="inlineStr">
        <is>
          <t>Prod_0002</t>
        </is>
      </c>
      <c r="H10595" t="inlineStr">
        <is>
          <t>Food</t>
        </is>
      </c>
      <c r="I10595" t="n">
        <v>2</v>
      </c>
      <c r="J10595" t="n">
        <v>230.69</v>
      </c>
      <c r="K10595" t="n">
        <v>0</v>
      </c>
      <c r="L10595">
        <f>I10595*J10595*(1-K10595)</f>
        <v/>
      </c>
      <c r="M10595">
        <f>VLOOKUP(F10595,Products!A:D,4,FALSE)*I10595</f>
        <v/>
      </c>
      <c r="N10595">
        <f>L10595-M10595</f>
        <v/>
      </c>
    </row>
    <row r="10596">
      <c r="A10596" t="inlineStr">
        <is>
          <t>T1010594</t>
        </is>
      </c>
      <c r="B10596" t="inlineStr">
        <is>
          <t>2023-07-11</t>
        </is>
      </c>
      <c r="C10596" t="inlineStr">
        <is>
          <t>S014</t>
        </is>
      </c>
      <c r="D10596" t="inlineStr">
        <is>
          <t>Store_014</t>
        </is>
      </c>
      <c r="E10596" t="inlineStr">
        <is>
          <t>West</t>
        </is>
      </c>
      <c r="F10596" t="inlineStr">
        <is>
          <t>P0087</t>
        </is>
      </c>
      <c r="G10596" t="inlineStr">
        <is>
          <t>Prod_0087</t>
        </is>
      </c>
      <c r="H10596" t="inlineStr">
        <is>
          <t>Clothing</t>
        </is>
      </c>
      <c r="I10596" t="n">
        <v>4</v>
      </c>
      <c r="J10596" t="n">
        <v>428.6</v>
      </c>
      <c r="K10596" t="n">
        <v>0.05</v>
      </c>
      <c r="L10596">
        <f>I10596*J10596*(1-K10596)</f>
        <v/>
      </c>
      <c r="M10596">
        <f>VLOOKUP(F10596,Products!A:D,4,FALSE)*I10596</f>
        <v/>
      </c>
      <c r="N10596">
        <f>L10596-M10596</f>
        <v/>
      </c>
    </row>
    <row r="10597">
      <c r="A10597" t="inlineStr">
        <is>
          <t>T1010595</t>
        </is>
      </c>
      <c r="B10597" t="inlineStr">
        <is>
          <t>2023-09-13</t>
        </is>
      </c>
      <c r="C10597" t="inlineStr">
        <is>
          <t>S004</t>
        </is>
      </c>
      <c r="D10597" t="inlineStr">
        <is>
          <t>Store_004</t>
        </is>
      </c>
      <c r="E10597" t="inlineStr">
        <is>
          <t>Central</t>
        </is>
      </c>
      <c r="F10597" t="inlineStr">
        <is>
          <t>P0031</t>
        </is>
      </c>
      <c r="G10597" t="inlineStr">
        <is>
          <t>Prod_0031</t>
        </is>
      </c>
      <c r="H10597" t="inlineStr">
        <is>
          <t>Food</t>
        </is>
      </c>
      <c r="I10597" t="n">
        <v>3</v>
      </c>
      <c r="J10597" t="n">
        <v>209.9</v>
      </c>
      <c r="K10597" t="n">
        <v>0</v>
      </c>
      <c r="L10597">
        <f>I10597*J10597*(1-K10597)</f>
        <v/>
      </c>
      <c r="M10597">
        <f>VLOOKUP(F10597,Products!A:D,4,FALSE)*I10597</f>
        <v/>
      </c>
      <c r="N10597">
        <f>L10597-M10597</f>
        <v/>
      </c>
    </row>
    <row r="10598">
      <c r="A10598" t="inlineStr">
        <is>
          <t>T1010596</t>
        </is>
      </c>
      <c r="B10598" t="inlineStr">
        <is>
          <t>2023-11-05</t>
        </is>
      </c>
      <c r="C10598" t="inlineStr">
        <is>
          <t>S006</t>
        </is>
      </c>
      <c r="D10598" t="inlineStr">
        <is>
          <t>Store_006</t>
        </is>
      </c>
      <c r="E10598" t="inlineStr">
        <is>
          <t>East</t>
        </is>
      </c>
      <c r="F10598" t="inlineStr">
        <is>
          <t>P0159</t>
        </is>
      </c>
      <c r="G10598" t="inlineStr">
        <is>
          <t>Prod_0159</t>
        </is>
      </c>
      <c r="H10598" t="inlineStr">
        <is>
          <t>Electronics</t>
        </is>
      </c>
      <c r="I10598" t="n">
        <v>8</v>
      </c>
      <c r="J10598" t="n">
        <v>591.53</v>
      </c>
      <c r="K10598" t="n">
        <v>0</v>
      </c>
      <c r="L10598">
        <f>I10598*J10598*(1-K10598)</f>
        <v/>
      </c>
      <c r="M10598">
        <f>VLOOKUP(F10598,Products!A:D,4,FALSE)*I10598</f>
        <v/>
      </c>
      <c r="N10598">
        <f>L10598-M10598</f>
        <v/>
      </c>
    </row>
    <row r="10599">
      <c r="A10599" t="inlineStr">
        <is>
          <t>T1010597</t>
        </is>
      </c>
      <c r="B10599" t="inlineStr">
        <is>
          <t>2024-02-13</t>
        </is>
      </c>
      <c r="C10599" t="inlineStr">
        <is>
          <t>S020</t>
        </is>
      </c>
      <c r="D10599" t="inlineStr">
        <is>
          <t>Store_020</t>
        </is>
      </c>
      <c r="E10599" t="inlineStr">
        <is>
          <t>West</t>
        </is>
      </c>
      <c r="F10599" t="inlineStr">
        <is>
          <t>P0067</t>
        </is>
      </c>
      <c r="G10599" t="inlineStr">
        <is>
          <t>Prod_0067</t>
        </is>
      </c>
      <c r="H10599" t="inlineStr">
        <is>
          <t>Toys</t>
        </is>
      </c>
      <c r="I10599" t="n">
        <v>6</v>
      </c>
      <c r="J10599" t="n">
        <v>155.22</v>
      </c>
      <c r="K10599" t="n">
        <v>0.15</v>
      </c>
      <c r="L10599">
        <f>I10599*J10599*(1-K10599)</f>
        <v/>
      </c>
      <c r="M10599">
        <f>VLOOKUP(F10599,Products!A:D,4,FALSE)*I10599</f>
        <v/>
      </c>
      <c r="N10599">
        <f>L10599-M10599</f>
        <v/>
      </c>
    </row>
    <row r="10600">
      <c r="A10600" t="inlineStr">
        <is>
          <t>T1010598</t>
        </is>
      </c>
      <c r="B10600" t="inlineStr">
        <is>
          <t>2024-12-16</t>
        </is>
      </c>
      <c r="C10600" t="inlineStr">
        <is>
          <t>S005</t>
        </is>
      </c>
      <c r="D10600" t="inlineStr">
        <is>
          <t>Store_005</t>
        </is>
      </c>
      <c r="E10600" t="inlineStr">
        <is>
          <t>Central</t>
        </is>
      </c>
      <c r="F10600" t="inlineStr">
        <is>
          <t>P0071</t>
        </is>
      </c>
      <c r="G10600" t="inlineStr">
        <is>
          <t>Prod_0071</t>
        </is>
      </c>
      <c r="H10600" t="inlineStr">
        <is>
          <t>Beverages</t>
        </is>
      </c>
      <c r="I10600" t="n">
        <v>9</v>
      </c>
      <c r="J10600" t="n">
        <v>509.89</v>
      </c>
      <c r="K10600" t="n">
        <v>0.05</v>
      </c>
      <c r="L10600">
        <f>I10600*J10600*(1-K10600)</f>
        <v/>
      </c>
      <c r="M10600">
        <f>VLOOKUP(F10600,Products!A:D,4,FALSE)*I10600</f>
        <v/>
      </c>
      <c r="N10600">
        <f>L10600-M10600</f>
        <v/>
      </c>
    </row>
    <row r="10601">
      <c r="A10601" t="inlineStr">
        <is>
          <t>T1010599</t>
        </is>
      </c>
      <c r="B10601" t="inlineStr">
        <is>
          <t>2024-04-10</t>
        </is>
      </c>
      <c r="C10601" t="inlineStr">
        <is>
          <t>S026</t>
        </is>
      </c>
      <c r="D10601" t="inlineStr">
        <is>
          <t>Store_026</t>
        </is>
      </c>
      <c r="E10601" t="inlineStr">
        <is>
          <t>North</t>
        </is>
      </c>
      <c r="F10601" t="inlineStr">
        <is>
          <t>P0022</t>
        </is>
      </c>
      <c r="G10601" t="inlineStr">
        <is>
          <t>Prod_0022</t>
        </is>
      </c>
      <c r="H10601" t="inlineStr">
        <is>
          <t>Beverages</t>
        </is>
      </c>
      <c r="I10601" t="n">
        <v>4</v>
      </c>
      <c r="J10601" t="n">
        <v>203.71</v>
      </c>
      <c r="K10601" t="n">
        <v>0.2</v>
      </c>
      <c r="L10601">
        <f>I10601*J10601*(1-K10601)</f>
        <v/>
      </c>
      <c r="M10601">
        <f>VLOOKUP(F10601,Products!A:D,4,FALSE)*I10601</f>
        <v/>
      </c>
      <c r="N10601">
        <f>L10601-M10601</f>
        <v/>
      </c>
    </row>
    <row r="10602">
      <c r="A10602" t="inlineStr">
        <is>
          <t>T1010600</t>
        </is>
      </c>
      <c r="B10602" t="inlineStr">
        <is>
          <t>2024-07-18</t>
        </is>
      </c>
      <c r="C10602" t="inlineStr">
        <is>
          <t>S044</t>
        </is>
      </c>
      <c r="D10602" t="inlineStr">
        <is>
          <t>Store_044</t>
        </is>
      </c>
      <c r="E10602" t="inlineStr">
        <is>
          <t>North</t>
        </is>
      </c>
      <c r="F10602" t="inlineStr">
        <is>
          <t>P0196</t>
        </is>
      </c>
      <c r="G10602" t="inlineStr">
        <is>
          <t>Prod_0196</t>
        </is>
      </c>
      <c r="H10602" t="inlineStr">
        <is>
          <t>Beverages</t>
        </is>
      </c>
      <c r="I10602" t="n">
        <v>9</v>
      </c>
      <c r="J10602" t="n">
        <v>996.0599999999999</v>
      </c>
      <c r="K10602" t="n">
        <v>0.15</v>
      </c>
      <c r="L10602">
        <f>I10602*J10602*(1-K10602)</f>
        <v/>
      </c>
      <c r="M10602">
        <f>VLOOKUP(F10602,Products!A:D,4,FALSE)*I10602</f>
        <v/>
      </c>
      <c r="N10602">
        <f>L10602-M10602</f>
        <v/>
      </c>
    </row>
    <row r="10603">
      <c r="A10603" t="inlineStr">
        <is>
          <t>T1010601</t>
        </is>
      </c>
      <c r="B10603" t="inlineStr">
        <is>
          <t>2024-05-11</t>
        </is>
      </c>
      <c r="C10603" t="inlineStr">
        <is>
          <t>S005</t>
        </is>
      </c>
      <c r="D10603" t="inlineStr">
        <is>
          <t>Store_005</t>
        </is>
      </c>
      <c r="E10603" t="inlineStr">
        <is>
          <t>Central</t>
        </is>
      </c>
      <c r="F10603" t="inlineStr">
        <is>
          <t>P0003</t>
        </is>
      </c>
      <c r="G10603" t="inlineStr">
        <is>
          <t>Prod_0003</t>
        </is>
      </c>
      <c r="H10603" t="inlineStr">
        <is>
          <t>Household</t>
        </is>
      </c>
      <c r="I10603" t="n">
        <v>1</v>
      </c>
      <c r="J10603" t="n">
        <v>90.37</v>
      </c>
      <c r="K10603" t="n">
        <v>0</v>
      </c>
      <c r="L10603">
        <f>I10603*J10603*(1-K10603)</f>
        <v/>
      </c>
      <c r="M10603">
        <f>VLOOKUP(F10603,Products!A:D,4,FALSE)*I10603</f>
        <v/>
      </c>
      <c r="N10603">
        <f>L10603-M10603</f>
        <v/>
      </c>
    </row>
    <row r="10604">
      <c r="A10604" t="inlineStr">
        <is>
          <t>T1010602</t>
        </is>
      </c>
      <c r="B10604" t="inlineStr">
        <is>
          <t>2024-03-14</t>
        </is>
      </c>
      <c r="C10604" t="inlineStr">
        <is>
          <t>S021</t>
        </is>
      </c>
      <c r="D10604" t="inlineStr">
        <is>
          <t>Store_021</t>
        </is>
      </c>
      <c r="E10604" t="inlineStr">
        <is>
          <t>North</t>
        </is>
      </c>
      <c r="F10604" t="inlineStr">
        <is>
          <t>P0015</t>
        </is>
      </c>
      <c r="G10604" t="inlineStr">
        <is>
          <t>Prod_0015</t>
        </is>
      </c>
      <c r="H10604" t="inlineStr">
        <is>
          <t>Food</t>
        </is>
      </c>
      <c r="I10604" t="n">
        <v>6</v>
      </c>
      <c r="J10604" t="n">
        <v>123.68</v>
      </c>
      <c r="K10604" t="n">
        <v>0</v>
      </c>
      <c r="L10604">
        <f>I10604*J10604*(1-K10604)</f>
        <v/>
      </c>
      <c r="M10604">
        <f>VLOOKUP(F10604,Products!A:D,4,FALSE)*I10604</f>
        <v/>
      </c>
      <c r="N10604">
        <f>L10604-M10604</f>
        <v/>
      </c>
    </row>
    <row r="10605">
      <c r="A10605" t="inlineStr">
        <is>
          <t>T1010603</t>
        </is>
      </c>
      <c r="B10605" t="inlineStr">
        <is>
          <t>2023-04-08</t>
        </is>
      </c>
      <c r="C10605" t="inlineStr">
        <is>
          <t>S015</t>
        </is>
      </c>
      <c r="D10605" t="inlineStr">
        <is>
          <t>Store_015</t>
        </is>
      </c>
      <c r="E10605" t="inlineStr">
        <is>
          <t>North</t>
        </is>
      </c>
      <c r="F10605" t="inlineStr">
        <is>
          <t>P0063</t>
        </is>
      </c>
      <c r="G10605" t="inlineStr">
        <is>
          <t>Prod_0063</t>
        </is>
      </c>
      <c r="H10605" t="inlineStr">
        <is>
          <t>Clothing</t>
        </is>
      </c>
      <c r="I10605" t="n">
        <v>6</v>
      </c>
      <c r="J10605" t="n">
        <v>225.04</v>
      </c>
      <c r="K10605" t="n">
        <v>0</v>
      </c>
      <c r="L10605">
        <f>I10605*J10605*(1-K10605)</f>
        <v/>
      </c>
      <c r="M10605">
        <f>VLOOKUP(F10605,Products!A:D,4,FALSE)*I10605</f>
        <v/>
      </c>
      <c r="N10605">
        <f>L10605-M10605</f>
        <v/>
      </c>
    </row>
    <row r="10606">
      <c r="A10606" t="inlineStr">
        <is>
          <t>T1010604</t>
        </is>
      </c>
      <c r="B10606" t="inlineStr">
        <is>
          <t>2024-12-25</t>
        </is>
      </c>
      <c r="C10606" t="inlineStr">
        <is>
          <t>S021</t>
        </is>
      </c>
      <c r="D10606" t="inlineStr">
        <is>
          <t>Store_021</t>
        </is>
      </c>
      <c r="E10606" t="inlineStr">
        <is>
          <t>North</t>
        </is>
      </c>
      <c r="F10606" t="inlineStr">
        <is>
          <t>P0175</t>
        </is>
      </c>
      <c r="G10606" t="inlineStr">
        <is>
          <t>Prod_0175</t>
        </is>
      </c>
      <c r="H10606" t="inlineStr">
        <is>
          <t>Food</t>
        </is>
      </c>
      <c r="I10606" t="n">
        <v>2</v>
      </c>
      <c r="J10606" t="n">
        <v>678.58</v>
      </c>
      <c r="K10606" t="n">
        <v>0</v>
      </c>
      <c r="L10606">
        <f>I10606*J10606*(1-K10606)</f>
        <v/>
      </c>
      <c r="M10606">
        <f>VLOOKUP(F10606,Products!A:D,4,FALSE)*I10606</f>
        <v/>
      </c>
      <c r="N10606">
        <f>L10606-M10606</f>
        <v/>
      </c>
    </row>
    <row r="10607">
      <c r="A10607" t="inlineStr">
        <is>
          <t>T1010605</t>
        </is>
      </c>
      <c r="B10607" t="inlineStr">
        <is>
          <t>2023-07-10</t>
        </is>
      </c>
      <c r="C10607" t="inlineStr">
        <is>
          <t>S049</t>
        </is>
      </c>
      <c r="D10607" t="inlineStr">
        <is>
          <t>Store_049</t>
        </is>
      </c>
      <c r="E10607" t="inlineStr">
        <is>
          <t>North</t>
        </is>
      </c>
      <c r="F10607" t="inlineStr">
        <is>
          <t>P0043</t>
        </is>
      </c>
      <c r="G10607" t="inlineStr">
        <is>
          <t>Prod_0043</t>
        </is>
      </c>
      <c r="H10607" t="inlineStr">
        <is>
          <t>Food</t>
        </is>
      </c>
      <c r="I10607" t="n">
        <v>3</v>
      </c>
      <c r="J10607" t="n">
        <v>251.77</v>
      </c>
      <c r="K10607" t="n">
        <v>0</v>
      </c>
      <c r="L10607">
        <f>I10607*J10607*(1-K10607)</f>
        <v/>
      </c>
      <c r="M10607">
        <f>VLOOKUP(F10607,Products!A:D,4,FALSE)*I10607</f>
        <v/>
      </c>
      <c r="N10607">
        <f>L10607-M10607</f>
        <v/>
      </c>
    </row>
    <row r="10608">
      <c r="A10608" t="inlineStr">
        <is>
          <t>T1010606</t>
        </is>
      </c>
      <c r="B10608" t="inlineStr">
        <is>
          <t>2025-01-11</t>
        </is>
      </c>
      <c r="C10608" t="inlineStr">
        <is>
          <t>S033</t>
        </is>
      </c>
      <c r="D10608" t="inlineStr">
        <is>
          <t>Store_033</t>
        </is>
      </c>
      <c r="E10608" t="inlineStr">
        <is>
          <t>North</t>
        </is>
      </c>
      <c r="F10608" t="inlineStr">
        <is>
          <t>P0061</t>
        </is>
      </c>
      <c r="G10608" t="inlineStr">
        <is>
          <t>Prod_0061</t>
        </is>
      </c>
      <c r="H10608" t="inlineStr">
        <is>
          <t>Beverages</t>
        </is>
      </c>
      <c r="I10608" t="n">
        <v>4</v>
      </c>
      <c r="J10608" t="n">
        <v>55.37</v>
      </c>
      <c r="K10608" t="n">
        <v>0</v>
      </c>
      <c r="L10608">
        <f>I10608*J10608*(1-K10608)</f>
        <v/>
      </c>
      <c r="M10608">
        <f>VLOOKUP(F10608,Products!A:D,4,FALSE)*I10608</f>
        <v/>
      </c>
      <c r="N10608">
        <f>L10608-M10608</f>
        <v/>
      </c>
    </row>
    <row r="10609">
      <c r="A10609" t="inlineStr">
        <is>
          <t>T1010607</t>
        </is>
      </c>
      <c r="B10609" t="inlineStr">
        <is>
          <t>2023-07-03</t>
        </is>
      </c>
      <c r="C10609" t="inlineStr">
        <is>
          <t>S003</t>
        </is>
      </c>
      <c r="D10609" t="inlineStr">
        <is>
          <t>Store_003</t>
        </is>
      </c>
      <c r="E10609" t="inlineStr">
        <is>
          <t>North</t>
        </is>
      </c>
      <c r="F10609" t="inlineStr">
        <is>
          <t>P0083</t>
        </is>
      </c>
      <c r="G10609" t="inlineStr">
        <is>
          <t>Prod_0083</t>
        </is>
      </c>
      <c r="H10609" t="inlineStr">
        <is>
          <t>Clothing</t>
        </is>
      </c>
      <c r="I10609" t="n">
        <v>2</v>
      </c>
      <c r="J10609" t="n">
        <v>532.29</v>
      </c>
      <c r="K10609" t="n">
        <v>0</v>
      </c>
      <c r="L10609">
        <f>I10609*J10609*(1-K10609)</f>
        <v/>
      </c>
      <c r="M10609">
        <f>VLOOKUP(F10609,Products!A:D,4,FALSE)*I10609</f>
        <v/>
      </c>
      <c r="N10609">
        <f>L10609-M10609</f>
        <v/>
      </c>
    </row>
    <row r="10610">
      <c r="A10610" t="inlineStr">
        <is>
          <t>T1010608</t>
        </is>
      </c>
      <c r="B10610" t="inlineStr">
        <is>
          <t>2023-08-18</t>
        </is>
      </c>
      <c r="C10610" t="inlineStr">
        <is>
          <t>S049</t>
        </is>
      </c>
      <c r="D10610" t="inlineStr">
        <is>
          <t>Store_049</t>
        </is>
      </c>
      <c r="E10610" t="inlineStr">
        <is>
          <t>North</t>
        </is>
      </c>
      <c r="F10610" t="inlineStr">
        <is>
          <t>P0104</t>
        </is>
      </c>
      <c r="G10610" t="inlineStr">
        <is>
          <t>Prod_0104</t>
        </is>
      </c>
      <c r="H10610" t="inlineStr">
        <is>
          <t>Clothing</t>
        </is>
      </c>
      <c r="I10610" t="n">
        <v>8</v>
      </c>
      <c r="J10610" t="n">
        <v>549.75</v>
      </c>
      <c r="K10610" t="n">
        <v>0</v>
      </c>
      <c r="L10610">
        <f>I10610*J10610*(1-K10610)</f>
        <v/>
      </c>
      <c r="M10610">
        <f>VLOOKUP(F10610,Products!A:D,4,FALSE)*I10610</f>
        <v/>
      </c>
      <c r="N10610">
        <f>L10610-M10610</f>
        <v/>
      </c>
    </row>
    <row r="10611">
      <c r="A10611" t="inlineStr">
        <is>
          <t>T1010609</t>
        </is>
      </c>
      <c r="B10611" t="inlineStr">
        <is>
          <t>2024-07-06</t>
        </is>
      </c>
      <c r="C10611" t="inlineStr">
        <is>
          <t>S029</t>
        </is>
      </c>
      <c r="D10611" t="inlineStr">
        <is>
          <t>Store_029</t>
        </is>
      </c>
      <c r="E10611" t="inlineStr">
        <is>
          <t>South</t>
        </is>
      </c>
      <c r="F10611" t="inlineStr">
        <is>
          <t>P0175</t>
        </is>
      </c>
      <c r="G10611" t="inlineStr">
        <is>
          <t>Prod_0175</t>
        </is>
      </c>
      <c r="H10611" t="inlineStr">
        <is>
          <t>Food</t>
        </is>
      </c>
      <c r="I10611" t="n">
        <v>4</v>
      </c>
      <c r="J10611" t="n">
        <v>694.29</v>
      </c>
      <c r="K10611" t="n">
        <v>0</v>
      </c>
      <c r="L10611">
        <f>I10611*J10611*(1-K10611)</f>
        <v/>
      </c>
      <c r="M10611">
        <f>VLOOKUP(F10611,Products!A:D,4,FALSE)*I10611</f>
        <v/>
      </c>
      <c r="N10611">
        <f>L10611-M10611</f>
        <v/>
      </c>
    </row>
    <row r="10612">
      <c r="A10612" t="inlineStr">
        <is>
          <t>T1010610</t>
        </is>
      </c>
      <c r="B10612" t="inlineStr">
        <is>
          <t>2023-02-25</t>
        </is>
      </c>
      <c r="C10612" t="inlineStr">
        <is>
          <t>S041</t>
        </is>
      </c>
      <c r="D10612" t="inlineStr">
        <is>
          <t>Store_041</t>
        </is>
      </c>
      <c r="E10612" t="inlineStr">
        <is>
          <t>East</t>
        </is>
      </c>
      <c r="F10612" t="inlineStr">
        <is>
          <t>P0086</t>
        </is>
      </c>
      <c r="G10612" t="inlineStr">
        <is>
          <t>Prod_0086</t>
        </is>
      </c>
      <c r="H10612" t="inlineStr">
        <is>
          <t>Stationery</t>
        </is>
      </c>
      <c r="I10612" t="n">
        <v>5</v>
      </c>
      <c r="J10612" t="n">
        <v>719.05</v>
      </c>
      <c r="K10612" t="n">
        <v>0.05</v>
      </c>
      <c r="L10612">
        <f>I10612*J10612*(1-K10612)</f>
        <v/>
      </c>
      <c r="M10612">
        <f>VLOOKUP(F10612,Products!A:D,4,FALSE)*I10612</f>
        <v/>
      </c>
      <c r="N10612">
        <f>L10612-M10612</f>
        <v/>
      </c>
    </row>
    <row r="10613">
      <c r="A10613" t="inlineStr">
        <is>
          <t>T1010611</t>
        </is>
      </c>
      <c r="B10613" t="inlineStr">
        <is>
          <t>2023-02-15</t>
        </is>
      </c>
      <c r="C10613" t="inlineStr">
        <is>
          <t>S010</t>
        </is>
      </c>
      <c r="D10613" t="inlineStr">
        <is>
          <t>Store_010</t>
        </is>
      </c>
      <c r="E10613" t="inlineStr">
        <is>
          <t>North</t>
        </is>
      </c>
      <c r="F10613" t="inlineStr">
        <is>
          <t>P0142</t>
        </is>
      </c>
      <c r="G10613" t="inlineStr">
        <is>
          <t>Prod_0142</t>
        </is>
      </c>
      <c r="H10613" t="inlineStr">
        <is>
          <t>Household</t>
        </is>
      </c>
      <c r="I10613" t="n">
        <v>6</v>
      </c>
      <c r="J10613" t="n">
        <v>191.26</v>
      </c>
      <c r="K10613" t="n">
        <v>0</v>
      </c>
      <c r="L10613">
        <f>I10613*J10613*(1-K10613)</f>
        <v/>
      </c>
      <c r="M10613">
        <f>VLOOKUP(F10613,Products!A:D,4,FALSE)*I10613</f>
        <v/>
      </c>
      <c r="N10613">
        <f>L10613-M10613</f>
        <v/>
      </c>
    </row>
    <row r="10614">
      <c r="A10614" t="inlineStr">
        <is>
          <t>T1010612</t>
        </is>
      </c>
      <c r="B10614" t="inlineStr">
        <is>
          <t>2025-08-03</t>
        </is>
      </c>
      <c r="C10614" t="inlineStr">
        <is>
          <t>S016</t>
        </is>
      </c>
      <c r="D10614" t="inlineStr">
        <is>
          <t>Store_016</t>
        </is>
      </c>
      <c r="E10614" t="inlineStr">
        <is>
          <t>West</t>
        </is>
      </c>
      <c r="F10614" t="inlineStr">
        <is>
          <t>P0177</t>
        </is>
      </c>
      <c r="G10614" t="inlineStr">
        <is>
          <t>Prod_0177</t>
        </is>
      </c>
      <c r="H10614" t="inlineStr">
        <is>
          <t>Household</t>
        </is>
      </c>
      <c r="I10614" t="n">
        <v>3</v>
      </c>
      <c r="J10614" t="n">
        <v>255.07</v>
      </c>
      <c r="K10614" t="n">
        <v>0</v>
      </c>
      <c r="L10614">
        <f>I10614*J10614*(1-K10614)</f>
        <v/>
      </c>
      <c r="M10614">
        <f>VLOOKUP(F10614,Products!A:D,4,FALSE)*I10614</f>
        <v/>
      </c>
      <c r="N10614">
        <f>L10614-M10614</f>
        <v/>
      </c>
    </row>
    <row r="10615">
      <c r="A10615" t="inlineStr">
        <is>
          <t>T1010613</t>
        </is>
      </c>
      <c r="B10615" t="inlineStr">
        <is>
          <t>2023-02-13</t>
        </is>
      </c>
      <c r="C10615" t="inlineStr">
        <is>
          <t>S005</t>
        </is>
      </c>
      <c r="D10615" t="inlineStr">
        <is>
          <t>Store_005</t>
        </is>
      </c>
      <c r="E10615" t="inlineStr">
        <is>
          <t>Central</t>
        </is>
      </c>
      <c r="F10615" t="inlineStr">
        <is>
          <t>P0016</t>
        </is>
      </c>
      <c r="G10615" t="inlineStr">
        <is>
          <t>Prod_0016</t>
        </is>
      </c>
      <c r="H10615" t="inlineStr">
        <is>
          <t>Food</t>
        </is>
      </c>
      <c r="I10615" t="n">
        <v>1</v>
      </c>
      <c r="J10615" t="n">
        <v>789.77</v>
      </c>
      <c r="K10615" t="n">
        <v>0</v>
      </c>
      <c r="L10615">
        <f>I10615*J10615*(1-K10615)</f>
        <v/>
      </c>
      <c r="M10615">
        <f>VLOOKUP(F10615,Products!A:D,4,FALSE)*I10615</f>
        <v/>
      </c>
      <c r="N10615">
        <f>L10615-M10615</f>
        <v/>
      </c>
    </row>
    <row r="10616">
      <c r="A10616" t="inlineStr">
        <is>
          <t>T1010614</t>
        </is>
      </c>
      <c r="B10616" t="inlineStr">
        <is>
          <t>2023-08-08</t>
        </is>
      </c>
      <c r="C10616" t="inlineStr">
        <is>
          <t>S039</t>
        </is>
      </c>
      <c r="D10616" t="inlineStr">
        <is>
          <t>Store_039</t>
        </is>
      </c>
      <c r="E10616" t="inlineStr">
        <is>
          <t>North</t>
        </is>
      </c>
      <c r="F10616" t="inlineStr">
        <is>
          <t>P0190</t>
        </is>
      </c>
      <c r="G10616" t="inlineStr">
        <is>
          <t>Prod_0190</t>
        </is>
      </c>
      <c r="H10616" t="inlineStr">
        <is>
          <t>Household</t>
        </is>
      </c>
      <c r="I10616" t="n">
        <v>7</v>
      </c>
      <c r="J10616" t="n">
        <v>300.78</v>
      </c>
      <c r="K10616" t="n">
        <v>0</v>
      </c>
      <c r="L10616">
        <f>I10616*J10616*(1-K10616)</f>
        <v/>
      </c>
      <c r="M10616">
        <f>VLOOKUP(F10616,Products!A:D,4,FALSE)*I10616</f>
        <v/>
      </c>
      <c r="N10616">
        <f>L10616-M10616</f>
        <v/>
      </c>
    </row>
    <row r="10617">
      <c r="A10617" t="inlineStr">
        <is>
          <t>T1010615</t>
        </is>
      </c>
      <c r="B10617" t="inlineStr">
        <is>
          <t>2024-10-11</t>
        </is>
      </c>
      <c r="C10617" t="inlineStr">
        <is>
          <t>S048</t>
        </is>
      </c>
      <c r="D10617" t="inlineStr">
        <is>
          <t>Store_048</t>
        </is>
      </c>
      <c r="E10617" t="inlineStr">
        <is>
          <t>South</t>
        </is>
      </c>
      <c r="F10617" t="inlineStr">
        <is>
          <t>P0107</t>
        </is>
      </c>
      <c r="G10617" t="inlineStr">
        <is>
          <t>Prod_0107</t>
        </is>
      </c>
      <c r="H10617" t="inlineStr">
        <is>
          <t>Stationery</t>
        </is>
      </c>
      <c r="I10617" t="n">
        <v>4</v>
      </c>
      <c r="J10617" t="n">
        <v>904.34</v>
      </c>
      <c r="K10617" t="n">
        <v>0.15</v>
      </c>
      <c r="L10617">
        <f>I10617*J10617*(1-K10617)</f>
        <v/>
      </c>
      <c r="M10617">
        <f>VLOOKUP(F10617,Products!A:D,4,FALSE)*I10617</f>
        <v/>
      </c>
      <c r="N10617">
        <f>L10617-M10617</f>
        <v/>
      </c>
    </row>
    <row r="10618">
      <c r="A10618" t="inlineStr">
        <is>
          <t>T1010616</t>
        </is>
      </c>
      <c r="B10618" t="inlineStr">
        <is>
          <t>2024-05-20</t>
        </is>
      </c>
      <c r="C10618" t="inlineStr">
        <is>
          <t>S022</t>
        </is>
      </c>
      <c r="D10618" t="inlineStr">
        <is>
          <t>Store_022</t>
        </is>
      </c>
      <c r="E10618" t="inlineStr">
        <is>
          <t>East</t>
        </is>
      </c>
      <c r="F10618" t="inlineStr">
        <is>
          <t>P0148</t>
        </is>
      </c>
      <c r="G10618" t="inlineStr">
        <is>
          <t>Prod_0148</t>
        </is>
      </c>
      <c r="H10618" t="inlineStr">
        <is>
          <t>Electronics</t>
        </is>
      </c>
      <c r="I10618" t="n">
        <v>3</v>
      </c>
      <c r="J10618" t="n">
        <v>257.43</v>
      </c>
      <c r="K10618" t="n">
        <v>0</v>
      </c>
      <c r="L10618">
        <f>I10618*J10618*(1-K10618)</f>
        <v/>
      </c>
      <c r="M10618">
        <f>VLOOKUP(F10618,Products!A:D,4,FALSE)*I10618</f>
        <v/>
      </c>
      <c r="N10618">
        <f>L10618-M10618</f>
        <v/>
      </c>
    </row>
    <row r="10619">
      <c r="A10619" t="inlineStr">
        <is>
          <t>T1010617</t>
        </is>
      </c>
      <c r="B10619" t="inlineStr">
        <is>
          <t>2023-03-03</t>
        </is>
      </c>
      <c r="C10619" t="inlineStr">
        <is>
          <t>S004</t>
        </is>
      </c>
      <c r="D10619" t="inlineStr">
        <is>
          <t>Store_004</t>
        </is>
      </c>
      <c r="E10619" t="inlineStr">
        <is>
          <t>Central</t>
        </is>
      </c>
      <c r="F10619" t="inlineStr">
        <is>
          <t>P0134</t>
        </is>
      </c>
      <c r="G10619" t="inlineStr">
        <is>
          <t>Prod_0134</t>
        </is>
      </c>
      <c r="H10619" t="inlineStr">
        <is>
          <t>Food</t>
        </is>
      </c>
      <c r="I10619" t="n">
        <v>3</v>
      </c>
      <c r="J10619" t="n">
        <v>356.9</v>
      </c>
      <c r="K10619" t="n">
        <v>0</v>
      </c>
      <c r="L10619">
        <f>I10619*J10619*(1-K10619)</f>
        <v/>
      </c>
      <c r="M10619">
        <f>VLOOKUP(F10619,Products!A:D,4,FALSE)*I10619</f>
        <v/>
      </c>
      <c r="N10619">
        <f>L10619-M10619</f>
        <v/>
      </c>
    </row>
    <row r="10620">
      <c r="A10620" t="inlineStr">
        <is>
          <t>T1010618</t>
        </is>
      </c>
      <c r="B10620" t="inlineStr">
        <is>
          <t>2023-12-01</t>
        </is>
      </c>
      <c r="C10620" t="inlineStr">
        <is>
          <t>S049</t>
        </is>
      </c>
      <c r="D10620" t="inlineStr">
        <is>
          <t>Store_049</t>
        </is>
      </c>
      <c r="E10620" t="inlineStr">
        <is>
          <t>North</t>
        </is>
      </c>
      <c r="F10620" t="inlineStr">
        <is>
          <t>P0182</t>
        </is>
      </c>
      <c r="G10620" t="inlineStr">
        <is>
          <t>Prod_0182</t>
        </is>
      </c>
      <c r="H10620" t="inlineStr">
        <is>
          <t>Electronics</t>
        </is>
      </c>
      <c r="I10620" t="n">
        <v>1</v>
      </c>
      <c r="J10620" t="n">
        <v>760.45</v>
      </c>
      <c r="K10620" t="n">
        <v>0</v>
      </c>
      <c r="L10620">
        <f>I10620*J10620*(1-K10620)</f>
        <v/>
      </c>
      <c r="M10620">
        <f>VLOOKUP(F10620,Products!A:D,4,FALSE)*I10620</f>
        <v/>
      </c>
      <c r="N10620">
        <f>L10620-M10620</f>
        <v/>
      </c>
    </row>
    <row r="10621">
      <c r="A10621" t="inlineStr">
        <is>
          <t>T1010619</t>
        </is>
      </c>
      <c r="B10621" t="inlineStr">
        <is>
          <t>2024-07-18</t>
        </is>
      </c>
      <c r="C10621" t="inlineStr">
        <is>
          <t>S036</t>
        </is>
      </c>
      <c r="D10621" t="inlineStr">
        <is>
          <t>Store_036</t>
        </is>
      </c>
      <c r="E10621" t="inlineStr">
        <is>
          <t>Central</t>
        </is>
      </c>
      <c r="F10621" t="inlineStr">
        <is>
          <t>P0114</t>
        </is>
      </c>
      <c r="G10621" t="inlineStr">
        <is>
          <t>Prod_0114</t>
        </is>
      </c>
      <c r="H10621" t="inlineStr">
        <is>
          <t>Beverages</t>
        </is>
      </c>
      <c r="I10621" t="n">
        <v>4</v>
      </c>
      <c r="J10621" t="n">
        <v>913.26</v>
      </c>
      <c r="K10621" t="n">
        <v>0.1</v>
      </c>
      <c r="L10621">
        <f>I10621*J10621*(1-K10621)</f>
        <v/>
      </c>
      <c r="M10621">
        <f>VLOOKUP(F10621,Products!A:D,4,FALSE)*I10621</f>
        <v/>
      </c>
      <c r="N10621">
        <f>L10621-M10621</f>
        <v/>
      </c>
    </row>
    <row r="10622">
      <c r="A10622" t="inlineStr">
        <is>
          <t>T1010620</t>
        </is>
      </c>
      <c r="B10622" t="inlineStr">
        <is>
          <t>2024-12-04</t>
        </is>
      </c>
      <c r="C10622" t="inlineStr">
        <is>
          <t>S010</t>
        </is>
      </c>
      <c r="D10622" t="inlineStr">
        <is>
          <t>Store_010</t>
        </is>
      </c>
      <c r="E10622" t="inlineStr">
        <is>
          <t>North</t>
        </is>
      </c>
      <c r="F10622" t="inlineStr">
        <is>
          <t>P0002</t>
        </is>
      </c>
      <c r="G10622" t="inlineStr">
        <is>
          <t>Prod_0002</t>
        </is>
      </c>
      <c r="H10622" t="inlineStr">
        <is>
          <t>Food</t>
        </is>
      </c>
      <c r="I10622" t="n">
        <v>3</v>
      </c>
      <c r="J10622" t="n">
        <v>209.64</v>
      </c>
      <c r="K10622" t="n">
        <v>0.15</v>
      </c>
      <c r="L10622">
        <f>I10622*J10622*(1-K10622)</f>
        <v/>
      </c>
      <c r="M10622">
        <f>VLOOKUP(F10622,Products!A:D,4,FALSE)*I10622</f>
        <v/>
      </c>
      <c r="N10622">
        <f>L10622-M10622</f>
        <v/>
      </c>
    </row>
    <row r="10623">
      <c r="A10623" t="inlineStr">
        <is>
          <t>T1010621</t>
        </is>
      </c>
      <c r="B10623" t="inlineStr">
        <is>
          <t>2024-01-27</t>
        </is>
      </c>
      <c r="C10623" t="inlineStr">
        <is>
          <t>S020</t>
        </is>
      </c>
      <c r="D10623" t="inlineStr">
        <is>
          <t>Store_020</t>
        </is>
      </c>
      <c r="E10623" t="inlineStr">
        <is>
          <t>West</t>
        </is>
      </c>
      <c r="F10623" t="inlineStr">
        <is>
          <t>P0107</t>
        </is>
      </c>
      <c r="G10623" t="inlineStr">
        <is>
          <t>Prod_0107</t>
        </is>
      </c>
      <c r="H10623" t="inlineStr">
        <is>
          <t>Stationery</t>
        </is>
      </c>
      <c r="I10623" t="n">
        <v>4</v>
      </c>
      <c r="J10623" t="n">
        <v>827.1</v>
      </c>
      <c r="K10623" t="n">
        <v>0</v>
      </c>
      <c r="L10623">
        <f>I10623*J10623*(1-K10623)</f>
        <v/>
      </c>
      <c r="M10623">
        <f>VLOOKUP(F10623,Products!A:D,4,FALSE)*I10623</f>
        <v/>
      </c>
      <c r="N10623">
        <f>L10623-M10623</f>
        <v/>
      </c>
    </row>
    <row r="10624">
      <c r="A10624" t="inlineStr">
        <is>
          <t>T1010622</t>
        </is>
      </c>
      <c r="B10624" t="inlineStr">
        <is>
          <t>2024-09-04</t>
        </is>
      </c>
      <c r="C10624" t="inlineStr">
        <is>
          <t>S042</t>
        </is>
      </c>
      <c r="D10624" t="inlineStr">
        <is>
          <t>Store_042</t>
        </is>
      </c>
      <c r="E10624" t="inlineStr">
        <is>
          <t>Central</t>
        </is>
      </c>
      <c r="F10624" t="inlineStr">
        <is>
          <t>P0120</t>
        </is>
      </c>
      <c r="G10624" t="inlineStr">
        <is>
          <t>Prod_0120</t>
        </is>
      </c>
      <c r="H10624" t="inlineStr">
        <is>
          <t>Stationery</t>
        </is>
      </c>
      <c r="I10624" t="n">
        <v>4</v>
      </c>
      <c r="J10624" t="n">
        <v>576.52</v>
      </c>
      <c r="K10624" t="n">
        <v>0.1</v>
      </c>
      <c r="L10624">
        <f>I10624*J10624*(1-K10624)</f>
        <v/>
      </c>
      <c r="M10624">
        <f>VLOOKUP(F10624,Products!A:D,4,FALSE)*I10624</f>
        <v/>
      </c>
      <c r="N10624">
        <f>L10624-M10624</f>
        <v/>
      </c>
    </row>
    <row r="10625">
      <c r="A10625" t="inlineStr">
        <is>
          <t>T1010623</t>
        </is>
      </c>
      <c r="B10625" t="inlineStr">
        <is>
          <t>2023-02-13</t>
        </is>
      </c>
      <c r="C10625" t="inlineStr">
        <is>
          <t>S043</t>
        </is>
      </c>
      <c r="D10625" t="inlineStr">
        <is>
          <t>Store_043</t>
        </is>
      </c>
      <c r="E10625" t="inlineStr">
        <is>
          <t>East</t>
        </is>
      </c>
      <c r="F10625" t="inlineStr">
        <is>
          <t>P0132</t>
        </is>
      </c>
      <c r="G10625" t="inlineStr">
        <is>
          <t>Prod_0132</t>
        </is>
      </c>
      <c r="H10625" t="inlineStr">
        <is>
          <t>Food</t>
        </is>
      </c>
      <c r="I10625" t="n">
        <v>3</v>
      </c>
      <c r="J10625" t="n">
        <v>113.69</v>
      </c>
      <c r="K10625" t="n">
        <v>0.1</v>
      </c>
      <c r="L10625">
        <f>I10625*J10625*(1-K10625)</f>
        <v/>
      </c>
      <c r="M10625">
        <f>VLOOKUP(F10625,Products!A:D,4,FALSE)*I10625</f>
        <v/>
      </c>
      <c r="N10625">
        <f>L10625-M10625</f>
        <v/>
      </c>
    </row>
    <row r="10626">
      <c r="A10626" t="inlineStr">
        <is>
          <t>T1010624</t>
        </is>
      </c>
      <c r="B10626" t="inlineStr">
        <is>
          <t>2023-09-29</t>
        </is>
      </c>
      <c r="C10626" t="inlineStr">
        <is>
          <t>S033</t>
        </is>
      </c>
      <c r="D10626" t="inlineStr">
        <is>
          <t>Store_033</t>
        </is>
      </c>
      <c r="E10626" t="inlineStr">
        <is>
          <t>North</t>
        </is>
      </c>
      <c r="F10626" t="inlineStr">
        <is>
          <t>P0015</t>
        </is>
      </c>
      <c r="G10626" t="inlineStr">
        <is>
          <t>Prod_0015</t>
        </is>
      </c>
      <c r="H10626" t="inlineStr">
        <is>
          <t>Food</t>
        </is>
      </c>
      <c r="I10626" t="n">
        <v>9</v>
      </c>
      <c r="J10626" t="n">
        <v>101.03</v>
      </c>
      <c r="K10626" t="n">
        <v>0.1</v>
      </c>
      <c r="L10626">
        <f>I10626*J10626*(1-K10626)</f>
        <v/>
      </c>
      <c r="M10626">
        <f>VLOOKUP(F10626,Products!A:D,4,FALSE)*I10626</f>
        <v/>
      </c>
      <c r="N10626">
        <f>L10626-M10626</f>
        <v/>
      </c>
    </row>
    <row r="10627">
      <c r="A10627" t="inlineStr">
        <is>
          <t>T1010625</t>
        </is>
      </c>
      <c r="B10627" t="inlineStr">
        <is>
          <t>2023-09-12</t>
        </is>
      </c>
      <c r="C10627" t="inlineStr">
        <is>
          <t>S033</t>
        </is>
      </c>
      <c r="D10627" t="inlineStr">
        <is>
          <t>Store_033</t>
        </is>
      </c>
      <c r="E10627" t="inlineStr">
        <is>
          <t>North</t>
        </is>
      </c>
      <c r="F10627" t="inlineStr">
        <is>
          <t>P0046</t>
        </is>
      </c>
      <c r="G10627" t="inlineStr">
        <is>
          <t>Prod_0046</t>
        </is>
      </c>
      <c r="H10627" t="inlineStr">
        <is>
          <t>Electronics</t>
        </is>
      </c>
      <c r="I10627" t="n">
        <v>3</v>
      </c>
      <c r="J10627" t="n">
        <v>59.01</v>
      </c>
      <c r="K10627" t="n">
        <v>0</v>
      </c>
      <c r="L10627">
        <f>I10627*J10627*(1-K10627)</f>
        <v/>
      </c>
      <c r="M10627">
        <f>VLOOKUP(F10627,Products!A:D,4,FALSE)*I10627</f>
        <v/>
      </c>
      <c r="N10627">
        <f>L10627-M10627</f>
        <v/>
      </c>
    </row>
    <row r="10628">
      <c r="A10628" t="inlineStr">
        <is>
          <t>T1010626</t>
        </is>
      </c>
      <c r="B10628" t="inlineStr">
        <is>
          <t>2024-08-24</t>
        </is>
      </c>
      <c r="C10628" t="inlineStr">
        <is>
          <t>S004</t>
        </is>
      </c>
      <c r="D10628" t="inlineStr">
        <is>
          <t>Store_004</t>
        </is>
      </c>
      <c r="E10628" t="inlineStr">
        <is>
          <t>Central</t>
        </is>
      </c>
      <c r="F10628" t="inlineStr">
        <is>
          <t>P0087</t>
        </is>
      </c>
      <c r="G10628" t="inlineStr">
        <is>
          <t>Prod_0087</t>
        </is>
      </c>
      <c r="H10628" t="inlineStr">
        <is>
          <t>Clothing</t>
        </is>
      </c>
      <c r="I10628" t="n">
        <v>3</v>
      </c>
      <c r="J10628" t="n">
        <v>522.8099999999999</v>
      </c>
      <c r="K10628" t="n">
        <v>0</v>
      </c>
      <c r="L10628">
        <f>I10628*J10628*(1-K10628)</f>
        <v/>
      </c>
      <c r="M10628">
        <f>VLOOKUP(F10628,Products!A:D,4,FALSE)*I10628</f>
        <v/>
      </c>
      <c r="N10628">
        <f>L10628-M10628</f>
        <v/>
      </c>
    </row>
    <row r="10629">
      <c r="A10629" t="inlineStr">
        <is>
          <t>T1010627</t>
        </is>
      </c>
      <c r="B10629" t="inlineStr">
        <is>
          <t>2024-11-13</t>
        </is>
      </c>
      <c r="C10629" t="inlineStr">
        <is>
          <t>S022</t>
        </is>
      </c>
      <c r="D10629" t="inlineStr">
        <is>
          <t>Store_022</t>
        </is>
      </c>
      <c r="E10629" t="inlineStr">
        <is>
          <t>East</t>
        </is>
      </c>
      <c r="F10629" t="inlineStr">
        <is>
          <t>P0082</t>
        </is>
      </c>
      <c r="G10629" t="inlineStr">
        <is>
          <t>Prod_0082</t>
        </is>
      </c>
      <c r="H10629" t="inlineStr">
        <is>
          <t>Food</t>
        </is>
      </c>
      <c r="I10629" t="n">
        <v>8</v>
      </c>
      <c r="J10629" t="n">
        <v>550.36</v>
      </c>
      <c r="K10629" t="n">
        <v>0</v>
      </c>
      <c r="L10629">
        <f>I10629*J10629*(1-K10629)</f>
        <v/>
      </c>
      <c r="M10629">
        <f>VLOOKUP(F10629,Products!A:D,4,FALSE)*I10629</f>
        <v/>
      </c>
      <c r="N10629">
        <f>L10629-M10629</f>
        <v/>
      </c>
    </row>
    <row r="10630">
      <c r="A10630" t="inlineStr">
        <is>
          <t>T1010628</t>
        </is>
      </c>
      <c r="B10630" t="inlineStr">
        <is>
          <t>2024-04-28</t>
        </is>
      </c>
      <c r="C10630" t="inlineStr">
        <is>
          <t>S034</t>
        </is>
      </c>
      <c r="D10630" t="inlineStr">
        <is>
          <t>Store_034</t>
        </is>
      </c>
      <c r="E10630" t="inlineStr">
        <is>
          <t>Central</t>
        </is>
      </c>
      <c r="F10630" t="inlineStr">
        <is>
          <t>P0090</t>
        </is>
      </c>
      <c r="G10630" t="inlineStr">
        <is>
          <t>Prod_0090</t>
        </is>
      </c>
      <c r="H10630" t="inlineStr">
        <is>
          <t>Toys</t>
        </is>
      </c>
      <c r="I10630" t="n">
        <v>9</v>
      </c>
      <c r="J10630" t="n">
        <v>535.28</v>
      </c>
      <c r="K10630" t="n">
        <v>0.15</v>
      </c>
      <c r="L10630">
        <f>I10630*J10630*(1-K10630)</f>
        <v/>
      </c>
      <c r="M10630">
        <f>VLOOKUP(F10630,Products!A:D,4,FALSE)*I10630</f>
        <v/>
      </c>
      <c r="N10630">
        <f>L10630-M10630</f>
        <v/>
      </c>
    </row>
    <row r="10631">
      <c r="A10631" t="inlineStr">
        <is>
          <t>T1010629</t>
        </is>
      </c>
      <c r="B10631" t="inlineStr">
        <is>
          <t>2024-12-22</t>
        </is>
      </c>
      <c r="C10631" t="inlineStr">
        <is>
          <t>S046</t>
        </is>
      </c>
      <c r="D10631" t="inlineStr">
        <is>
          <t>Store_046</t>
        </is>
      </c>
      <c r="E10631" t="inlineStr">
        <is>
          <t>South</t>
        </is>
      </c>
      <c r="F10631" t="inlineStr">
        <is>
          <t>P0065</t>
        </is>
      </c>
      <c r="G10631" t="inlineStr">
        <is>
          <t>Prod_0065</t>
        </is>
      </c>
      <c r="H10631" t="inlineStr">
        <is>
          <t>Beverages</t>
        </is>
      </c>
      <c r="I10631" t="n">
        <v>3</v>
      </c>
      <c r="J10631" t="n">
        <v>218.95</v>
      </c>
      <c r="K10631" t="n">
        <v>0</v>
      </c>
      <c r="L10631">
        <f>I10631*J10631*(1-K10631)</f>
        <v/>
      </c>
      <c r="M10631">
        <f>VLOOKUP(F10631,Products!A:D,4,FALSE)*I10631</f>
        <v/>
      </c>
      <c r="N10631">
        <f>L10631-M10631</f>
        <v/>
      </c>
    </row>
    <row r="10632">
      <c r="A10632" t="inlineStr">
        <is>
          <t>T1010630</t>
        </is>
      </c>
      <c r="B10632" t="inlineStr">
        <is>
          <t>2024-07-31</t>
        </is>
      </c>
      <c r="C10632" t="inlineStr">
        <is>
          <t>S009</t>
        </is>
      </c>
      <c r="D10632" t="inlineStr">
        <is>
          <t>Store_009</t>
        </is>
      </c>
      <c r="E10632" t="inlineStr">
        <is>
          <t>Central</t>
        </is>
      </c>
      <c r="F10632" t="inlineStr">
        <is>
          <t>P0002</t>
        </is>
      </c>
      <c r="G10632" t="inlineStr">
        <is>
          <t>Prod_0002</t>
        </is>
      </c>
      <c r="H10632" t="inlineStr">
        <is>
          <t>Food</t>
        </is>
      </c>
      <c r="I10632" t="n">
        <v>2</v>
      </c>
      <c r="J10632" t="n">
        <v>237.89</v>
      </c>
      <c r="K10632" t="n">
        <v>0</v>
      </c>
      <c r="L10632">
        <f>I10632*J10632*(1-K10632)</f>
        <v/>
      </c>
      <c r="M10632">
        <f>VLOOKUP(F10632,Products!A:D,4,FALSE)*I10632</f>
        <v/>
      </c>
      <c r="N10632">
        <f>L10632-M10632</f>
        <v/>
      </c>
    </row>
    <row r="10633">
      <c r="A10633" t="inlineStr">
        <is>
          <t>T1010631</t>
        </is>
      </c>
      <c r="B10633" t="inlineStr">
        <is>
          <t>2024-09-20</t>
        </is>
      </c>
      <c r="C10633" t="inlineStr">
        <is>
          <t>S011</t>
        </is>
      </c>
      <c r="D10633" t="inlineStr">
        <is>
          <t>Store_011</t>
        </is>
      </c>
      <c r="E10633" t="inlineStr">
        <is>
          <t>South</t>
        </is>
      </c>
      <c r="F10633" t="inlineStr">
        <is>
          <t>P0099</t>
        </is>
      </c>
      <c r="G10633" t="inlineStr">
        <is>
          <t>Prod_0099</t>
        </is>
      </c>
      <c r="H10633" t="inlineStr">
        <is>
          <t>Beverages</t>
        </is>
      </c>
      <c r="I10633" t="n">
        <v>7</v>
      </c>
      <c r="J10633" t="n">
        <v>130.91</v>
      </c>
      <c r="K10633" t="n">
        <v>0.2</v>
      </c>
      <c r="L10633">
        <f>I10633*J10633*(1-K10633)</f>
        <v/>
      </c>
      <c r="M10633">
        <f>VLOOKUP(F10633,Products!A:D,4,FALSE)*I10633</f>
        <v/>
      </c>
      <c r="N10633">
        <f>L10633-M10633</f>
        <v/>
      </c>
    </row>
    <row r="10634">
      <c r="A10634" t="inlineStr">
        <is>
          <t>T1010632</t>
        </is>
      </c>
      <c r="B10634" t="inlineStr">
        <is>
          <t>2023-04-07</t>
        </is>
      </c>
      <c r="C10634" t="inlineStr">
        <is>
          <t>S040</t>
        </is>
      </c>
      <c r="D10634" t="inlineStr">
        <is>
          <t>Store_040</t>
        </is>
      </c>
      <c r="E10634" t="inlineStr">
        <is>
          <t>Central</t>
        </is>
      </c>
      <c r="F10634" t="inlineStr">
        <is>
          <t>P0183</t>
        </is>
      </c>
      <c r="G10634" t="inlineStr">
        <is>
          <t>Prod_0183</t>
        </is>
      </c>
      <c r="H10634" t="inlineStr">
        <is>
          <t>Stationery</t>
        </is>
      </c>
      <c r="I10634" t="n">
        <v>1</v>
      </c>
      <c r="J10634" t="n">
        <v>722.79</v>
      </c>
      <c r="K10634" t="n">
        <v>0</v>
      </c>
      <c r="L10634">
        <f>I10634*J10634*(1-K10634)</f>
        <v/>
      </c>
      <c r="M10634">
        <f>VLOOKUP(F10634,Products!A:D,4,FALSE)*I10634</f>
        <v/>
      </c>
      <c r="N10634">
        <f>L10634-M10634</f>
        <v/>
      </c>
    </row>
    <row r="10635">
      <c r="A10635" t="inlineStr">
        <is>
          <t>T1010633</t>
        </is>
      </c>
      <c r="B10635" t="inlineStr">
        <is>
          <t>2024-04-02</t>
        </is>
      </c>
      <c r="C10635" t="inlineStr">
        <is>
          <t>S043</t>
        </is>
      </c>
      <c r="D10635" t="inlineStr">
        <is>
          <t>Store_043</t>
        </is>
      </c>
      <c r="E10635" t="inlineStr">
        <is>
          <t>East</t>
        </is>
      </c>
      <c r="F10635" t="inlineStr">
        <is>
          <t>P0051</t>
        </is>
      </c>
      <c r="G10635" t="inlineStr">
        <is>
          <t>Prod_0051</t>
        </is>
      </c>
      <c r="H10635" t="inlineStr">
        <is>
          <t>Clothing</t>
        </is>
      </c>
      <c r="I10635" t="n">
        <v>1</v>
      </c>
      <c r="J10635" t="n">
        <v>67.84999999999999</v>
      </c>
      <c r="K10635" t="n">
        <v>0</v>
      </c>
      <c r="L10635">
        <f>I10635*J10635*(1-K10635)</f>
        <v/>
      </c>
      <c r="M10635">
        <f>VLOOKUP(F10635,Products!A:D,4,FALSE)*I10635</f>
        <v/>
      </c>
      <c r="N10635">
        <f>L10635-M10635</f>
        <v/>
      </c>
    </row>
    <row r="10636">
      <c r="A10636" t="inlineStr">
        <is>
          <t>T1010634</t>
        </is>
      </c>
      <c r="B10636" t="inlineStr">
        <is>
          <t>2024-05-05</t>
        </is>
      </c>
      <c r="C10636" t="inlineStr">
        <is>
          <t>S010</t>
        </is>
      </c>
      <c r="D10636" t="inlineStr">
        <is>
          <t>Store_010</t>
        </is>
      </c>
      <c r="E10636" t="inlineStr">
        <is>
          <t>North</t>
        </is>
      </c>
      <c r="F10636" t="inlineStr">
        <is>
          <t>P0037</t>
        </is>
      </c>
      <c r="G10636" t="inlineStr">
        <is>
          <t>Prod_0037</t>
        </is>
      </c>
      <c r="H10636" t="inlineStr">
        <is>
          <t>Stationery</t>
        </is>
      </c>
      <c r="I10636" t="n">
        <v>4</v>
      </c>
      <c r="J10636" t="n">
        <v>360.52</v>
      </c>
      <c r="K10636" t="n">
        <v>0.2</v>
      </c>
      <c r="L10636">
        <f>I10636*J10636*(1-K10636)</f>
        <v/>
      </c>
      <c r="M10636">
        <f>VLOOKUP(F10636,Products!A:D,4,FALSE)*I10636</f>
        <v/>
      </c>
      <c r="N10636">
        <f>L10636-M10636</f>
        <v/>
      </c>
    </row>
    <row r="10637">
      <c r="A10637" t="inlineStr">
        <is>
          <t>T1010635</t>
        </is>
      </c>
      <c r="B10637" t="inlineStr">
        <is>
          <t>2025-07-13</t>
        </is>
      </c>
      <c r="C10637" t="inlineStr">
        <is>
          <t>S019</t>
        </is>
      </c>
      <c r="D10637" t="inlineStr">
        <is>
          <t>Store_019</t>
        </is>
      </c>
      <c r="E10637" t="inlineStr">
        <is>
          <t>East</t>
        </is>
      </c>
      <c r="F10637" t="inlineStr">
        <is>
          <t>P0014</t>
        </is>
      </c>
      <c r="G10637" t="inlineStr">
        <is>
          <t>Prod_0014</t>
        </is>
      </c>
      <c r="H10637" t="inlineStr">
        <is>
          <t>Clothing</t>
        </is>
      </c>
      <c r="I10637" t="n">
        <v>5</v>
      </c>
      <c r="J10637" t="n">
        <v>255.27</v>
      </c>
      <c r="K10637" t="n">
        <v>0.15</v>
      </c>
      <c r="L10637">
        <f>I10637*J10637*(1-K10637)</f>
        <v/>
      </c>
      <c r="M10637">
        <f>VLOOKUP(F10637,Products!A:D,4,FALSE)*I10637</f>
        <v/>
      </c>
      <c r="N10637">
        <f>L10637-M10637</f>
        <v/>
      </c>
    </row>
    <row r="10638">
      <c r="A10638" t="inlineStr">
        <is>
          <t>T1010636</t>
        </is>
      </c>
      <c r="B10638" t="inlineStr">
        <is>
          <t>2023-08-19</t>
        </is>
      </c>
      <c r="C10638" t="inlineStr">
        <is>
          <t>S043</t>
        </is>
      </c>
      <c r="D10638" t="inlineStr">
        <is>
          <t>Store_043</t>
        </is>
      </c>
      <c r="E10638" t="inlineStr">
        <is>
          <t>East</t>
        </is>
      </c>
      <c r="F10638" t="inlineStr">
        <is>
          <t>P0035</t>
        </is>
      </c>
      <c r="G10638" t="inlineStr">
        <is>
          <t>Prod_0035</t>
        </is>
      </c>
      <c r="H10638" t="inlineStr">
        <is>
          <t>Beverages</t>
        </is>
      </c>
      <c r="I10638" t="n">
        <v>1</v>
      </c>
      <c r="J10638" t="n">
        <v>129.07</v>
      </c>
      <c r="K10638" t="n">
        <v>0</v>
      </c>
      <c r="L10638">
        <f>I10638*J10638*(1-K10638)</f>
        <v/>
      </c>
      <c r="M10638">
        <f>VLOOKUP(F10638,Products!A:D,4,FALSE)*I10638</f>
        <v/>
      </c>
      <c r="N10638">
        <f>L10638-M10638</f>
        <v/>
      </c>
    </row>
    <row r="10639">
      <c r="A10639" t="inlineStr">
        <is>
          <t>T1010637</t>
        </is>
      </c>
      <c r="B10639" t="inlineStr">
        <is>
          <t>2025-01-06</t>
        </is>
      </c>
      <c r="C10639" t="inlineStr">
        <is>
          <t>S040</t>
        </is>
      </c>
      <c r="D10639" t="inlineStr">
        <is>
          <t>Store_040</t>
        </is>
      </c>
      <c r="E10639" t="inlineStr">
        <is>
          <t>Central</t>
        </is>
      </c>
      <c r="F10639" t="inlineStr">
        <is>
          <t>P0053</t>
        </is>
      </c>
      <c r="G10639" t="inlineStr">
        <is>
          <t>Prod_0053</t>
        </is>
      </c>
      <c r="H10639" t="inlineStr">
        <is>
          <t>Food</t>
        </is>
      </c>
      <c r="I10639" t="n">
        <v>1</v>
      </c>
      <c r="J10639" t="n">
        <v>296.79</v>
      </c>
      <c r="K10639" t="n">
        <v>0.05</v>
      </c>
      <c r="L10639">
        <f>I10639*J10639*(1-K10639)</f>
        <v/>
      </c>
      <c r="M10639">
        <f>VLOOKUP(F10639,Products!A:D,4,FALSE)*I10639</f>
        <v/>
      </c>
      <c r="N10639">
        <f>L10639-M10639</f>
        <v/>
      </c>
    </row>
    <row r="10640">
      <c r="A10640" t="inlineStr">
        <is>
          <t>T1010638</t>
        </is>
      </c>
      <c r="B10640" t="inlineStr">
        <is>
          <t>2025-04-25</t>
        </is>
      </c>
      <c r="C10640" t="inlineStr">
        <is>
          <t>S047</t>
        </is>
      </c>
      <c r="D10640" t="inlineStr">
        <is>
          <t>Store_047</t>
        </is>
      </c>
      <c r="E10640" t="inlineStr">
        <is>
          <t>North</t>
        </is>
      </c>
      <c r="F10640" t="inlineStr">
        <is>
          <t>P0126</t>
        </is>
      </c>
      <c r="G10640" t="inlineStr">
        <is>
          <t>Prod_0126</t>
        </is>
      </c>
      <c r="H10640" t="inlineStr">
        <is>
          <t>Toys</t>
        </is>
      </c>
      <c r="I10640" t="n">
        <v>9</v>
      </c>
      <c r="J10640" t="n">
        <v>280.76</v>
      </c>
      <c r="K10640" t="n">
        <v>0</v>
      </c>
      <c r="L10640">
        <f>I10640*J10640*(1-K10640)</f>
        <v/>
      </c>
      <c r="M10640">
        <f>VLOOKUP(F10640,Products!A:D,4,FALSE)*I10640</f>
        <v/>
      </c>
      <c r="N10640">
        <f>L10640-M10640</f>
        <v/>
      </c>
    </row>
    <row r="10641">
      <c r="A10641" t="inlineStr">
        <is>
          <t>T1010639</t>
        </is>
      </c>
      <c r="B10641" t="inlineStr">
        <is>
          <t>2023-12-08</t>
        </is>
      </c>
      <c r="C10641" t="inlineStr">
        <is>
          <t>S032</t>
        </is>
      </c>
      <c r="D10641" t="inlineStr">
        <is>
          <t>Store_032</t>
        </is>
      </c>
      <c r="E10641" t="inlineStr">
        <is>
          <t>Central</t>
        </is>
      </c>
      <c r="F10641" t="inlineStr">
        <is>
          <t>P0111</t>
        </is>
      </c>
      <c r="G10641" t="inlineStr">
        <is>
          <t>Prod_0111</t>
        </is>
      </c>
      <c r="H10641" t="inlineStr">
        <is>
          <t>Clothing</t>
        </is>
      </c>
      <c r="I10641" t="n">
        <v>9</v>
      </c>
      <c r="J10641" t="n">
        <v>592.8200000000001</v>
      </c>
      <c r="K10641" t="n">
        <v>0</v>
      </c>
      <c r="L10641">
        <f>I10641*J10641*(1-K10641)</f>
        <v/>
      </c>
      <c r="M10641">
        <f>VLOOKUP(F10641,Products!A:D,4,FALSE)*I10641</f>
        <v/>
      </c>
      <c r="N10641">
        <f>L10641-M10641</f>
        <v/>
      </c>
    </row>
    <row r="10642">
      <c r="A10642" t="inlineStr">
        <is>
          <t>T1010640</t>
        </is>
      </c>
      <c r="B10642" t="inlineStr">
        <is>
          <t>2023-11-13</t>
        </is>
      </c>
      <c r="C10642" t="inlineStr">
        <is>
          <t>S009</t>
        </is>
      </c>
      <c r="D10642" t="inlineStr">
        <is>
          <t>Store_009</t>
        </is>
      </c>
      <c r="E10642" t="inlineStr">
        <is>
          <t>Central</t>
        </is>
      </c>
      <c r="F10642" t="inlineStr">
        <is>
          <t>P0157</t>
        </is>
      </c>
      <c r="G10642" t="inlineStr">
        <is>
          <t>Prod_0157</t>
        </is>
      </c>
      <c r="H10642" t="inlineStr">
        <is>
          <t>Toys</t>
        </is>
      </c>
      <c r="I10642" t="n">
        <v>7</v>
      </c>
      <c r="J10642" t="n">
        <v>276.32</v>
      </c>
      <c r="K10642" t="n">
        <v>0</v>
      </c>
      <c r="L10642">
        <f>I10642*J10642*(1-K10642)</f>
        <v/>
      </c>
      <c r="M10642">
        <f>VLOOKUP(F10642,Products!A:D,4,FALSE)*I10642</f>
        <v/>
      </c>
      <c r="N10642">
        <f>L10642-M10642</f>
        <v/>
      </c>
    </row>
    <row r="10643">
      <c r="A10643" t="inlineStr">
        <is>
          <t>T1010641</t>
        </is>
      </c>
      <c r="B10643" t="inlineStr">
        <is>
          <t>2025-04-08</t>
        </is>
      </c>
      <c r="C10643" t="inlineStr">
        <is>
          <t>S020</t>
        </is>
      </c>
      <c r="D10643" t="inlineStr">
        <is>
          <t>Store_020</t>
        </is>
      </c>
      <c r="E10643" t="inlineStr">
        <is>
          <t>West</t>
        </is>
      </c>
      <c r="F10643" t="inlineStr">
        <is>
          <t>P0154</t>
        </is>
      </c>
      <c r="G10643" t="inlineStr">
        <is>
          <t>Prod_0154</t>
        </is>
      </c>
      <c r="H10643" t="inlineStr">
        <is>
          <t>Toys</t>
        </is>
      </c>
      <c r="I10643" t="n">
        <v>6</v>
      </c>
      <c r="J10643" t="n">
        <v>334.12</v>
      </c>
      <c r="K10643" t="n">
        <v>0</v>
      </c>
      <c r="L10643">
        <f>I10643*J10643*(1-K10643)</f>
        <v/>
      </c>
      <c r="M10643">
        <f>VLOOKUP(F10643,Products!A:D,4,FALSE)*I10643</f>
        <v/>
      </c>
      <c r="N10643">
        <f>L10643-M10643</f>
        <v/>
      </c>
    </row>
    <row r="10644">
      <c r="A10644" t="inlineStr">
        <is>
          <t>T1010642</t>
        </is>
      </c>
      <c r="B10644" t="inlineStr">
        <is>
          <t>2024-11-22</t>
        </is>
      </c>
      <c r="C10644" t="inlineStr">
        <is>
          <t>S004</t>
        </is>
      </c>
      <c r="D10644" t="inlineStr">
        <is>
          <t>Store_004</t>
        </is>
      </c>
      <c r="E10644" t="inlineStr">
        <is>
          <t>Central</t>
        </is>
      </c>
      <c r="F10644" t="inlineStr">
        <is>
          <t>P0165</t>
        </is>
      </c>
      <c r="G10644" t="inlineStr">
        <is>
          <t>Prod_0165</t>
        </is>
      </c>
      <c r="H10644" t="inlineStr">
        <is>
          <t>Clothing</t>
        </is>
      </c>
      <c r="I10644" t="n">
        <v>8</v>
      </c>
      <c r="J10644" t="n">
        <v>682.89</v>
      </c>
      <c r="K10644" t="n">
        <v>0.15</v>
      </c>
      <c r="L10644">
        <f>I10644*J10644*(1-K10644)</f>
        <v/>
      </c>
      <c r="M10644">
        <f>VLOOKUP(F10644,Products!A:D,4,FALSE)*I10644</f>
        <v/>
      </c>
      <c r="N10644">
        <f>L10644-M10644</f>
        <v/>
      </c>
    </row>
    <row r="10645">
      <c r="A10645" t="inlineStr">
        <is>
          <t>T1010643</t>
        </is>
      </c>
      <c r="B10645" t="inlineStr">
        <is>
          <t>2023-01-30</t>
        </is>
      </c>
      <c r="C10645" t="inlineStr">
        <is>
          <t>S005</t>
        </is>
      </c>
      <c r="D10645" t="inlineStr">
        <is>
          <t>Store_005</t>
        </is>
      </c>
      <c r="E10645" t="inlineStr">
        <is>
          <t>Central</t>
        </is>
      </c>
      <c r="F10645" t="inlineStr">
        <is>
          <t>P0003</t>
        </is>
      </c>
      <c r="G10645" t="inlineStr">
        <is>
          <t>Prod_0003</t>
        </is>
      </c>
      <c r="H10645" t="inlineStr">
        <is>
          <t>Household</t>
        </is>
      </c>
      <c r="I10645" t="n">
        <v>8</v>
      </c>
      <c r="J10645" t="n">
        <v>102.2</v>
      </c>
      <c r="K10645" t="n">
        <v>0</v>
      </c>
      <c r="L10645">
        <f>I10645*J10645*(1-K10645)</f>
        <v/>
      </c>
      <c r="M10645">
        <f>VLOOKUP(F10645,Products!A:D,4,FALSE)*I10645</f>
        <v/>
      </c>
      <c r="N10645">
        <f>L10645-M10645</f>
        <v/>
      </c>
    </row>
    <row r="10646">
      <c r="A10646" t="inlineStr">
        <is>
          <t>T1010644</t>
        </is>
      </c>
      <c r="B10646" t="inlineStr">
        <is>
          <t>2024-05-19</t>
        </is>
      </c>
      <c r="C10646" t="inlineStr">
        <is>
          <t>S041</t>
        </is>
      </c>
      <c r="D10646" t="inlineStr">
        <is>
          <t>Store_041</t>
        </is>
      </c>
      <c r="E10646" t="inlineStr">
        <is>
          <t>East</t>
        </is>
      </c>
      <c r="F10646" t="inlineStr">
        <is>
          <t>P0143</t>
        </is>
      </c>
      <c r="G10646" t="inlineStr">
        <is>
          <t>Prod_0143</t>
        </is>
      </c>
      <c r="H10646" t="inlineStr">
        <is>
          <t>Electronics</t>
        </is>
      </c>
      <c r="I10646" t="n">
        <v>5</v>
      </c>
      <c r="J10646" t="n">
        <v>383.4</v>
      </c>
      <c r="K10646" t="n">
        <v>0</v>
      </c>
      <c r="L10646">
        <f>I10646*J10646*(1-K10646)</f>
        <v/>
      </c>
      <c r="M10646">
        <f>VLOOKUP(F10646,Products!A:D,4,FALSE)*I10646</f>
        <v/>
      </c>
      <c r="N10646">
        <f>L10646-M10646</f>
        <v/>
      </c>
    </row>
    <row r="10647">
      <c r="A10647" t="inlineStr">
        <is>
          <t>T1010645</t>
        </is>
      </c>
      <c r="B10647" t="inlineStr">
        <is>
          <t>2025-03-10</t>
        </is>
      </c>
      <c r="C10647" t="inlineStr">
        <is>
          <t>S008</t>
        </is>
      </c>
      <c r="D10647" t="inlineStr">
        <is>
          <t>Store_008</t>
        </is>
      </c>
      <c r="E10647" t="inlineStr">
        <is>
          <t>East</t>
        </is>
      </c>
      <c r="F10647" t="inlineStr">
        <is>
          <t>P0016</t>
        </is>
      </c>
      <c r="G10647" t="inlineStr">
        <is>
          <t>Prod_0016</t>
        </is>
      </c>
      <c r="H10647" t="inlineStr">
        <is>
          <t>Food</t>
        </is>
      </c>
      <c r="I10647" t="n">
        <v>2</v>
      </c>
      <c r="J10647" t="n">
        <v>977.34</v>
      </c>
      <c r="K10647" t="n">
        <v>0.05</v>
      </c>
      <c r="L10647">
        <f>I10647*J10647*(1-K10647)</f>
        <v/>
      </c>
      <c r="M10647">
        <f>VLOOKUP(F10647,Products!A:D,4,FALSE)*I10647</f>
        <v/>
      </c>
      <c r="N10647">
        <f>L10647-M10647</f>
        <v/>
      </c>
    </row>
    <row r="10648">
      <c r="A10648" t="inlineStr">
        <is>
          <t>T1010646</t>
        </is>
      </c>
      <c r="B10648" t="inlineStr">
        <is>
          <t>2023-09-22</t>
        </is>
      </c>
      <c r="C10648" t="inlineStr">
        <is>
          <t>S032</t>
        </is>
      </c>
      <c r="D10648" t="inlineStr">
        <is>
          <t>Store_032</t>
        </is>
      </c>
      <c r="E10648" t="inlineStr">
        <is>
          <t>Central</t>
        </is>
      </c>
      <c r="F10648" t="inlineStr">
        <is>
          <t>P0073</t>
        </is>
      </c>
      <c r="G10648" t="inlineStr">
        <is>
          <t>Prod_0073</t>
        </is>
      </c>
      <c r="H10648" t="inlineStr">
        <is>
          <t>Food</t>
        </is>
      </c>
      <c r="I10648" t="n">
        <v>8</v>
      </c>
      <c r="J10648" t="n">
        <v>568.39</v>
      </c>
      <c r="K10648" t="n">
        <v>0</v>
      </c>
      <c r="L10648">
        <f>I10648*J10648*(1-K10648)</f>
        <v/>
      </c>
      <c r="M10648">
        <f>VLOOKUP(F10648,Products!A:D,4,FALSE)*I10648</f>
        <v/>
      </c>
      <c r="N10648">
        <f>L10648-M10648</f>
        <v/>
      </c>
    </row>
    <row r="10649">
      <c r="A10649" t="inlineStr">
        <is>
          <t>T1010647</t>
        </is>
      </c>
      <c r="B10649" t="inlineStr">
        <is>
          <t>2023-11-30</t>
        </is>
      </c>
      <c r="C10649" t="inlineStr">
        <is>
          <t>S031</t>
        </is>
      </c>
      <c r="D10649" t="inlineStr">
        <is>
          <t>Store_031</t>
        </is>
      </c>
      <c r="E10649" t="inlineStr">
        <is>
          <t>Central</t>
        </is>
      </c>
      <c r="F10649" t="inlineStr">
        <is>
          <t>P0061</t>
        </is>
      </c>
      <c r="G10649" t="inlineStr">
        <is>
          <t>Prod_0061</t>
        </is>
      </c>
      <c r="H10649" t="inlineStr">
        <is>
          <t>Beverages</t>
        </is>
      </c>
      <c r="I10649" t="n">
        <v>6</v>
      </c>
      <c r="J10649" t="n">
        <v>49.98</v>
      </c>
      <c r="K10649" t="n">
        <v>0</v>
      </c>
      <c r="L10649">
        <f>I10649*J10649*(1-K10649)</f>
        <v/>
      </c>
      <c r="M10649">
        <f>VLOOKUP(F10649,Products!A:D,4,FALSE)*I10649</f>
        <v/>
      </c>
      <c r="N10649">
        <f>L10649-M10649</f>
        <v/>
      </c>
    </row>
    <row r="10650">
      <c r="A10650" t="inlineStr">
        <is>
          <t>T1010648</t>
        </is>
      </c>
      <c r="B10650" t="inlineStr">
        <is>
          <t>2024-03-14</t>
        </is>
      </c>
      <c r="C10650" t="inlineStr">
        <is>
          <t>S009</t>
        </is>
      </c>
      <c r="D10650" t="inlineStr">
        <is>
          <t>Store_009</t>
        </is>
      </c>
      <c r="E10650" t="inlineStr">
        <is>
          <t>Central</t>
        </is>
      </c>
      <c r="F10650" t="inlineStr">
        <is>
          <t>P0057</t>
        </is>
      </c>
      <c r="G10650" t="inlineStr">
        <is>
          <t>Prod_0057</t>
        </is>
      </c>
      <c r="H10650" t="inlineStr">
        <is>
          <t>Beverages</t>
        </is>
      </c>
      <c r="I10650" t="n">
        <v>3</v>
      </c>
      <c r="J10650" t="n">
        <v>71.27</v>
      </c>
      <c r="K10650" t="n">
        <v>0.15</v>
      </c>
      <c r="L10650">
        <f>I10650*J10650*(1-K10650)</f>
        <v/>
      </c>
      <c r="M10650">
        <f>VLOOKUP(F10650,Products!A:D,4,FALSE)*I10650</f>
        <v/>
      </c>
      <c r="N10650">
        <f>L10650-M10650</f>
        <v/>
      </c>
    </row>
    <row r="10651">
      <c r="A10651" t="inlineStr">
        <is>
          <t>T1010649</t>
        </is>
      </c>
      <c r="B10651" t="inlineStr">
        <is>
          <t>2024-12-06</t>
        </is>
      </c>
      <c r="C10651" t="inlineStr">
        <is>
          <t>S040</t>
        </is>
      </c>
      <c r="D10651" t="inlineStr">
        <is>
          <t>Store_040</t>
        </is>
      </c>
      <c r="E10651" t="inlineStr">
        <is>
          <t>Central</t>
        </is>
      </c>
      <c r="F10651" t="inlineStr">
        <is>
          <t>P0194</t>
        </is>
      </c>
      <c r="G10651" t="inlineStr">
        <is>
          <t>Prod_0194</t>
        </is>
      </c>
      <c r="H10651" t="inlineStr">
        <is>
          <t>Food</t>
        </is>
      </c>
      <c r="I10651" t="n">
        <v>6</v>
      </c>
      <c r="J10651" t="n">
        <v>542.36</v>
      </c>
      <c r="K10651" t="n">
        <v>0</v>
      </c>
      <c r="L10651">
        <f>I10651*J10651*(1-K10651)</f>
        <v/>
      </c>
      <c r="M10651">
        <f>VLOOKUP(F10651,Products!A:D,4,FALSE)*I10651</f>
        <v/>
      </c>
      <c r="N10651">
        <f>L10651-M10651</f>
        <v/>
      </c>
    </row>
    <row r="10652">
      <c r="A10652" t="inlineStr">
        <is>
          <t>T1010650</t>
        </is>
      </c>
      <c r="B10652" t="inlineStr">
        <is>
          <t>2023-07-02</t>
        </is>
      </c>
      <c r="C10652" t="inlineStr">
        <is>
          <t>S007</t>
        </is>
      </c>
      <c r="D10652" t="inlineStr">
        <is>
          <t>Store_007</t>
        </is>
      </c>
      <c r="E10652" t="inlineStr">
        <is>
          <t>East</t>
        </is>
      </c>
      <c r="F10652" t="inlineStr">
        <is>
          <t>P0049</t>
        </is>
      </c>
      <c r="G10652" t="inlineStr">
        <is>
          <t>Prod_0049</t>
        </is>
      </c>
      <c r="H10652" t="inlineStr">
        <is>
          <t>Beverages</t>
        </is>
      </c>
      <c r="I10652" t="n">
        <v>6</v>
      </c>
      <c r="J10652" t="n">
        <v>235.97</v>
      </c>
      <c r="K10652" t="n">
        <v>0.15</v>
      </c>
      <c r="L10652">
        <f>I10652*J10652*(1-K10652)</f>
        <v/>
      </c>
      <c r="M10652">
        <f>VLOOKUP(F10652,Products!A:D,4,FALSE)*I10652</f>
        <v/>
      </c>
      <c r="N10652">
        <f>L10652-M10652</f>
        <v/>
      </c>
    </row>
    <row r="10653">
      <c r="A10653" t="inlineStr">
        <is>
          <t>T1010651</t>
        </is>
      </c>
      <c r="B10653" t="inlineStr">
        <is>
          <t>2023-07-06</t>
        </is>
      </c>
      <c r="C10653" t="inlineStr">
        <is>
          <t>S017</t>
        </is>
      </c>
      <c r="D10653" t="inlineStr">
        <is>
          <t>Store_017</t>
        </is>
      </c>
      <c r="E10653" t="inlineStr">
        <is>
          <t>South</t>
        </is>
      </c>
      <c r="F10653" t="inlineStr">
        <is>
          <t>P0173</t>
        </is>
      </c>
      <c r="G10653" t="inlineStr">
        <is>
          <t>Prod_0173</t>
        </is>
      </c>
      <c r="H10653" t="inlineStr">
        <is>
          <t>Toys</t>
        </is>
      </c>
      <c r="I10653" t="n">
        <v>9</v>
      </c>
      <c r="J10653" t="n">
        <v>731.84</v>
      </c>
      <c r="K10653" t="n">
        <v>0</v>
      </c>
      <c r="L10653">
        <f>I10653*J10653*(1-K10653)</f>
        <v/>
      </c>
      <c r="M10653">
        <f>VLOOKUP(F10653,Products!A:D,4,FALSE)*I10653</f>
        <v/>
      </c>
      <c r="N10653">
        <f>L10653-M10653</f>
        <v/>
      </c>
    </row>
    <row r="10654">
      <c r="A10654" t="inlineStr">
        <is>
          <t>T1010652</t>
        </is>
      </c>
      <c r="B10654" t="inlineStr">
        <is>
          <t>2023-12-15</t>
        </is>
      </c>
      <c r="C10654" t="inlineStr">
        <is>
          <t>S016</t>
        </is>
      </c>
      <c r="D10654" t="inlineStr">
        <is>
          <t>Store_016</t>
        </is>
      </c>
      <c r="E10654" t="inlineStr">
        <is>
          <t>West</t>
        </is>
      </c>
      <c r="F10654" t="inlineStr">
        <is>
          <t>P0112</t>
        </is>
      </c>
      <c r="G10654" t="inlineStr">
        <is>
          <t>Prod_0112</t>
        </is>
      </c>
      <c r="H10654" t="inlineStr">
        <is>
          <t>Beverages</t>
        </is>
      </c>
      <c r="I10654" t="n">
        <v>2</v>
      </c>
      <c r="J10654" t="n">
        <v>586.34</v>
      </c>
      <c r="K10654" t="n">
        <v>0</v>
      </c>
      <c r="L10654">
        <f>I10654*J10654*(1-K10654)</f>
        <v/>
      </c>
      <c r="M10654">
        <f>VLOOKUP(F10654,Products!A:D,4,FALSE)*I10654</f>
        <v/>
      </c>
      <c r="N10654">
        <f>L10654-M10654</f>
        <v/>
      </c>
    </row>
    <row r="10655">
      <c r="A10655" t="inlineStr">
        <is>
          <t>T1010653</t>
        </is>
      </c>
      <c r="B10655" t="inlineStr">
        <is>
          <t>2025-04-29</t>
        </is>
      </c>
      <c r="C10655" t="inlineStr">
        <is>
          <t>S005</t>
        </is>
      </c>
      <c r="D10655" t="inlineStr">
        <is>
          <t>Store_005</t>
        </is>
      </c>
      <c r="E10655" t="inlineStr">
        <is>
          <t>Central</t>
        </is>
      </c>
      <c r="F10655" t="inlineStr">
        <is>
          <t>P0193</t>
        </is>
      </c>
      <c r="G10655" t="inlineStr">
        <is>
          <t>Prod_0193</t>
        </is>
      </c>
      <c r="H10655" t="inlineStr">
        <is>
          <t>Food</t>
        </is>
      </c>
      <c r="I10655" t="n">
        <v>8</v>
      </c>
      <c r="J10655" t="n">
        <v>515.84</v>
      </c>
      <c r="K10655" t="n">
        <v>0.1</v>
      </c>
      <c r="L10655">
        <f>I10655*J10655*(1-K10655)</f>
        <v/>
      </c>
      <c r="M10655">
        <f>VLOOKUP(F10655,Products!A:D,4,FALSE)*I10655</f>
        <v/>
      </c>
      <c r="N10655">
        <f>L10655-M10655</f>
        <v/>
      </c>
    </row>
    <row r="10656">
      <c r="A10656" t="inlineStr">
        <is>
          <t>T1010654</t>
        </is>
      </c>
      <c r="B10656" t="inlineStr">
        <is>
          <t>2025-07-06</t>
        </is>
      </c>
      <c r="C10656" t="inlineStr">
        <is>
          <t>S038</t>
        </is>
      </c>
      <c r="D10656" t="inlineStr">
        <is>
          <t>Store_038</t>
        </is>
      </c>
      <c r="E10656" t="inlineStr">
        <is>
          <t>East</t>
        </is>
      </c>
      <c r="F10656" t="inlineStr">
        <is>
          <t>P0021</t>
        </is>
      </c>
      <c r="G10656" t="inlineStr">
        <is>
          <t>Prod_0021</t>
        </is>
      </c>
      <c r="H10656" t="inlineStr">
        <is>
          <t>Household</t>
        </is>
      </c>
      <c r="I10656" t="n">
        <v>8</v>
      </c>
      <c r="J10656" t="n">
        <v>160.25</v>
      </c>
      <c r="K10656" t="n">
        <v>0.05</v>
      </c>
      <c r="L10656">
        <f>I10656*J10656*(1-K10656)</f>
        <v/>
      </c>
      <c r="M10656">
        <f>VLOOKUP(F10656,Products!A:D,4,FALSE)*I10656</f>
        <v/>
      </c>
      <c r="N10656">
        <f>L10656-M10656</f>
        <v/>
      </c>
    </row>
    <row r="10657">
      <c r="A10657" t="inlineStr">
        <is>
          <t>T1010655</t>
        </is>
      </c>
      <c r="B10657" t="inlineStr">
        <is>
          <t>2024-06-09</t>
        </is>
      </c>
      <c r="C10657" t="inlineStr">
        <is>
          <t>S006</t>
        </is>
      </c>
      <c r="D10657" t="inlineStr">
        <is>
          <t>Store_006</t>
        </is>
      </c>
      <c r="E10657" t="inlineStr">
        <is>
          <t>East</t>
        </is>
      </c>
      <c r="F10657" t="inlineStr">
        <is>
          <t>P0172</t>
        </is>
      </c>
      <c r="G10657" t="inlineStr">
        <is>
          <t>Prod_0172</t>
        </is>
      </c>
      <c r="H10657" t="inlineStr">
        <is>
          <t>Beverages</t>
        </is>
      </c>
      <c r="I10657" t="n">
        <v>7</v>
      </c>
      <c r="J10657" t="n">
        <v>677.91</v>
      </c>
      <c r="K10657" t="n">
        <v>0</v>
      </c>
      <c r="L10657">
        <f>I10657*J10657*(1-K10657)</f>
        <v/>
      </c>
      <c r="M10657">
        <f>VLOOKUP(F10657,Products!A:D,4,FALSE)*I10657</f>
        <v/>
      </c>
      <c r="N10657">
        <f>L10657-M10657</f>
        <v/>
      </c>
    </row>
    <row r="10658">
      <c r="A10658" t="inlineStr">
        <is>
          <t>T1010656</t>
        </is>
      </c>
      <c r="B10658" t="inlineStr">
        <is>
          <t>2025-06-11</t>
        </is>
      </c>
      <c r="C10658" t="inlineStr">
        <is>
          <t>S011</t>
        </is>
      </c>
      <c r="D10658" t="inlineStr">
        <is>
          <t>Store_011</t>
        </is>
      </c>
      <c r="E10658" t="inlineStr">
        <is>
          <t>South</t>
        </is>
      </c>
      <c r="F10658" t="inlineStr">
        <is>
          <t>P0048</t>
        </is>
      </c>
      <c r="G10658" t="inlineStr">
        <is>
          <t>Prod_0048</t>
        </is>
      </c>
      <c r="H10658" t="inlineStr">
        <is>
          <t>Toys</t>
        </is>
      </c>
      <c r="I10658" t="n">
        <v>7</v>
      </c>
      <c r="J10658" t="n">
        <v>278.3</v>
      </c>
      <c r="K10658" t="n">
        <v>0</v>
      </c>
      <c r="L10658">
        <f>I10658*J10658*(1-K10658)</f>
        <v/>
      </c>
      <c r="M10658">
        <f>VLOOKUP(F10658,Products!A:D,4,FALSE)*I10658</f>
        <v/>
      </c>
      <c r="N10658">
        <f>L10658-M10658</f>
        <v/>
      </c>
    </row>
    <row r="10659">
      <c r="A10659" t="inlineStr">
        <is>
          <t>T1010657</t>
        </is>
      </c>
      <c r="B10659" t="inlineStr">
        <is>
          <t>2024-02-12</t>
        </is>
      </c>
      <c r="C10659" t="inlineStr">
        <is>
          <t>S048</t>
        </is>
      </c>
      <c r="D10659" t="inlineStr">
        <is>
          <t>Store_048</t>
        </is>
      </c>
      <c r="E10659" t="inlineStr">
        <is>
          <t>South</t>
        </is>
      </c>
      <c r="F10659" t="inlineStr">
        <is>
          <t>P0070</t>
        </is>
      </c>
      <c r="G10659" t="inlineStr">
        <is>
          <t>Prod_0070</t>
        </is>
      </c>
      <c r="H10659" t="inlineStr">
        <is>
          <t>Beverages</t>
        </is>
      </c>
      <c r="I10659" t="n">
        <v>6</v>
      </c>
      <c r="J10659" t="n">
        <v>568.8200000000001</v>
      </c>
      <c r="K10659" t="n">
        <v>0</v>
      </c>
      <c r="L10659">
        <f>I10659*J10659*(1-K10659)</f>
        <v/>
      </c>
      <c r="M10659">
        <f>VLOOKUP(F10659,Products!A:D,4,FALSE)*I10659</f>
        <v/>
      </c>
      <c r="N10659">
        <f>L10659-M10659</f>
        <v/>
      </c>
    </row>
    <row r="10660">
      <c r="A10660" t="inlineStr">
        <is>
          <t>T1010658</t>
        </is>
      </c>
      <c r="B10660" t="inlineStr">
        <is>
          <t>2024-01-12</t>
        </is>
      </c>
      <c r="C10660" t="inlineStr">
        <is>
          <t>S026</t>
        </is>
      </c>
      <c r="D10660" t="inlineStr">
        <is>
          <t>Store_026</t>
        </is>
      </c>
      <c r="E10660" t="inlineStr">
        <is>
          <t>North</t>
        </is>
      </c>
      <c r="F10660" t="inlineStr">
        <is>
          <t>P0141</t>
        </is>
      </c>
      <c r="G10660" t="inlineStr">
        <is>
          <t>Prod_0141</t>
        </is>
      </c>
      <c r="H10660" t="inlineStr">
        <is>
          <t>Food</t>
        </is>
      </c>
      <c r="I10660" t="n">
        <v>5</v>
      </c>
      <c r="J10660" t="n">
        <v>711.84</v>
      </c>
      <c r="K10660" t="n">
        <v>0.1</v>
      </c>
      <c r="L10660">
        <f>I10660*J10660*(1-K10660)</f>
        <v/>
      </c>
      <c r="M10660">
        <f>VLOOKUP(F10660,Products!A:D,4,FALSE)*I10660</f>
        <v/>
      </c>
      <c r="N10660">
        <f>L10660-M10660</f>
        <v/>
      </c>
    </row>
    <row r="10661">
      <c r="A10661" t="inlineStr">
        <is>
          <t>T1010659</t>
        </is>
      </c>
      <c r="B10661" t="inlineStr">
        <is>
          <t>2023-04-05</t>
        </is>
      </c>
      <c r="C10661" t="inlineStr">
        <is>
          <t>S027</t>
        </is>
      </c>
      <c r="D10661" t="inlineStr">
        <is>
          <t>Store_027</t>
        </is>
      </c>
      <c r="E10661" t="inlineStr">
        <is>
          <t>South</t>
        </is>
      </c>
      <c r="F10661" t="inlineStr">
        <is>
          <t>P0074</t>
        </is>
      </c>
      <c r="G10661" t="inlineStr">
        <is>
          <t>Prod_0074</t>
        </is>
      </c>
      <c r="H10661" t="inlineStr">
        <is>
          <t>Food</t>
        </is>
      </c>
      <c r="I10661" t="n">
        <v>4</v>
      </c>
      <c r="J10661" t="n">
        <v>1000.44</v>
      </c>
      <c r="K10661" t="n">
        <v>0.1</v>
      </c>
      <c r="L10661">
        <f>I10661*J10661*(1-K10661)</f>
        <v/>
      </c>
      <c r="M10661">
        <f>VLOOKUP(F10661,Products!A:D,4,FALSE)*I10661</f>
        <v/>
      </c>
      <c r="N10661">
        <f>L10661-M10661</f>
        <v/>
      </c>
    </row>
    <row r="10662">
      <c r="A10662" t="inlineStr">
        <is>
          <t>T1010660</t>
        </is>
      </c>
      <c r="B10662" t="inlineStr">
        <is>
          <t>2023-09-14</t>
        </is>
      </c>
      <c r="C10662" t="inlineStr">
        <is>
          <t>S024</t>
        </is>
      </c>
      <c r="D10662" t="inlineStr">
        <is>
          <t>Store_024</t>
        </is>
      </c>
      <c r="E10662" t="inlineStr">
        <is>
          <t>South</t>
        </is>
      </c>
      <c r="F10662" t="inlineStr">
        <is>
          <t>P0171</t>
        </is>
      </c>
      <c r="G10662" t="inlineStr">
        <is>
          <t>Prod_0171</t>
        </is>
      </c>
      <c r="H10662" t="inlineStr">
        <is>
          <t>Household</t>
        </is>
      </c>
      <c r="I10662" t="n">
        <v>5</v>
      </c>
      <c r="J10662" t="n">
        <v>365.48</v>
      </c>
      <c r="K10662" t="n">
        <v>0.05</v>
      </c>
      <c r="L10662">
        <f>I10662*J10662*(1-K10662)</f>
        <v/>
      </c>
      <c r="M10662">
        <f>VLOOKUP(F10662,Products!A:D,4,FALSE)*I10662</f>
        <v/>
      </c>
      <c r="N10662">
        <f>L10662-M10662</f>
        <v/>
      </c>
    </row>
    <row r="10663">
      <c r="A10663" t="inlineStr">
        <is>
          <t>T1010661</t>
        </is>
      </c>
      <c r="B10663" t="inlineStr">
        <is>
          <t>2024-02-25</t>
        </is>
      </c>
      <c r="C10663" t="inlineStr">
        <is>
          <t>S018</t>
        </is>
      </c>
      <c r="D10663" t="inlineStr">
        <is>
          <t>Store_018</t>
        </is>
      </c>
      <c r="E10663" t="inlineStr">
        <is>
          <t>South</t>
        </is>
      </c>
      <c r="F10663" t="inlineStr">
        <is>
          <t>P0054</t>
        </is>
      </c>
      <c r="G10663" t="inlineStr">
        <is>
          <t>Prod_0054</t>
        </is>
      </c>
      <c r="H10663" t="inlineStr">
        <is>
          <t>Food</t>
        </is>
      </c>
      <c r="I10663" t="n">
        <v>7</v>
      </c>
      <c r="J10663" t="n">
        <v>404.49</v>
      </c>
      <c r="K10663" t="n">
        <v>0.1</v>
      </c>
      <c r="L10663">
        <f>I10663*J10663*(1-K10663)</f>
        <v/>
      </c>
      <c r="M10663">
        <f>VLOOKUP(F10663,Products!A:D,4,FALSE)*I10663</f>
        <v/>
      </c>
      <c r="N10663">
        <f>L10663-M10663</f>
        <v/>
      </c>
    </row>
    <row r="10664">
      <c r="A10664" t="inlineStr">
        <is>
          <t>T1010662</t>
        </is>
      </c>
      <c r="B10664" t="inlineStr">
        <is>
          <t>2023-03-10</t>
        </is>
      </c>
      <c r="C10664" t="inlineStr">
        <is>
          <t>S045</t>
        </is>
      </c>
      <c r="D10664" t="inlineStr">
        <is>
          <t>Store_045</t>
        </is>
      </c>
      <c r="E10664" t="inlineStr">
        <is>
          <t>East</t>
        </is>
      </c>
      <c r="F10664" t="inlineStr">
        <is>
          <t>P0045</t>
        </is>
      </c>
      <c r="G10664" t="inlineStr">
        <is>
          <t>Prod_0045</t>
        </is>
      </c>
      <c r="H10664" t="inlineStr">
        <is>
          <t>Toys</t>
        </is>
      </c>
      <c r="I10664" t="n">
        <v>8</v>
      </c>
      <c r="J10664" t="n">
        <v>195.96</v>
      </c>
      <c r="K10664" t="n">
        <v>0</v>
      </c>
      <c r="L10664">
        <f>I10664*J10664*(1-K10664)</f>
        <v/>
      </c>
      <c r="M10664">
        <f>VLOOKUP(F10664,Products!A:D,4,FALSE)*I10664</f>
        <v/>
      </c>
      <c r="N10664">
        <f>L10664-M10664</f>
        <v/>
      </c>
    </row>
    <row r="10665">
      <c r="A10665" t="inlineStr">
        <is>
          <t>T1010663</t>
        </is>
      </c>
      <c r="B10665" t="inlineStr">
        <is>
          <t>2024-04-28</t>
        </is>
      </c>
      <c r="C10665" t="inlineStr">
        <is>
          <t>S007</t>
        </is>
      </c>
      <c r="D10665" t="inlineStr">
        <is>
          <t>Store_007</t>
        </is>
      </c>
      <c r="E10665" t="inlineStr">
        <is>
          <t>East</t>
        </is>
      </c>
      <c r="F10665" t="inlineStr">
        <is>
          <t>P0019</t>
        </is>
      </c>
      <c r="G10665" t="inlineStr">
        <is>
          <t>Prod_0019</t>
        </is>
      </c>
      <c r="H10665" t="inlineStr">
        <is>
          <t>Toys</t>
        </is>
      </c>
      <c r="I10665" t="n">
        <v>9</v>
      </c>
      <c r="J10665" t="n">
        <v>514.8</v>
      </c>
      <c r="K10665" t="n">
        <v>0.05</v>
      </c>
      <c r="L10665">
        <f>I10665*J10665*(1-K10665)</f>
        <v/>
      </c>
      <c r="M10665">
        <f>VLOOKUP(F10665,Products!A:D,4,FALSE)*I10665</f>
        <v/>
      </c>
      <c r="N10665">
        <f>L10665-M10665</f>
        <v/>
      </c>
    </row>
    <row r="10666">
      <c r="A10666" t="inlineStr">
        <is>
          <t>T1010664</t>
        </is>
      </c>
      <c r="B10666" t="inlineStr">
        <is>
          <t>2024-05-19</t>
        </is>
      </c>
      <c r="C10666" t="inlineStr">
        <is>
          <t>S022</t>
        </is>
      </c>
      <c r="D10666" t="inlineStr">
        <is>
          <t>Store_022</t>
        </is>
      </c>
      <c r="E10666" t="inlineStr">
        <is>
          <t>East</t>
        </is>
      </c>
      <c r="F10666" t="inlineStr">
        <is>
          <t>P0161</t>
        </is>
      </c>
      <c r="G10666" t="inlineStr">
        <is>
          <t>Prod_0161</t>
        </is>
      </c>
      <c r="H10666" t="inlineStr">
        <is>
          <t>Household</t>
        </is>
      </c>
      <c r="I10666" t="n">
        <v>9</v>
      </c>
      <c r="J10666" t="n">
        <v>87.81999999999999</v>
      </c>
      <c r="K10666" t="n">
        <v>0</v>
      </c>
      <c r="L10666">
        <f>I10666*J10666*(1-K10666)</f>
        <v/>
      </c>
      <c r="M10666">
        <f>VLOOKUP(F10666,Products!A:D,4,FALSE)*I10666</f>
        <v/>
      </c>
      <c r="N10666">
        <f>L10666-M10666</f>
        <v/>
      </c>
    </row>
    <row r="10667">
      <c r="A10667" t="inlineStr">
        <is>
          <t>T1010665</t>
        </is>
      </c>
      <c r="B10667" t="inlineStr">
        <is>
          <t>2024-11-30</t>
        </is>
      </c>
      <c r="C10667" t="inlineStr">
        <is>
          <t>S030</t>
        </is>
      </c>
      <c r="D10667" t="inlineStr">
        <is>
          <t>Store_030</t>
        </is>
      </c>
      <c r="E10667" t="inlineStr">
        <is>
          <t>North</t>
        </is>
      </c>
      <c r="F10667" t="inlineStr">
        <is>
          <t>P0064</t>
        </is>
      </c>
      <c r="G10667" t="inlineStr">
        <is>
          <t>Prod_0064</t>
        </is>
      </c>
      <c r="H10667" t="inlineStr">
        <is>
          <t>Beverages</t>
        </is>
      </c>
      <c r="I10667" t="n">
        <v>3</v>
      </c>
      <c r="J10667" t="n">
        <v>756.63</v>
      </c>
      <c r="K10667" t="n">
        <v>0</v>
      </c>
      <c r="L10667">
        <f>I10667*J10667*(1-K10667)</f>
        <v/>
      </c>
      <c r="M10667">
        <f>VLOOKUP(F10667,Products!A:D,4,FALSE)*I10667</f>
        <v/>
      </c>
      <c r="N10667">
        <f>L10667-M10667</f>
        <v/>
      </c>
    </row>
    <row r="10668">
      <c r="A10668" t="inlineStr">
        <is>
          <t>T1010666</t>
        </is>
      </c>
      <c r="B10668" t="inlineStr">
        <is>
          <t>2025-07-12</t>
        </is>
      </c>
      <c r="C10668" t="inlineStr">
        <is>
          <t>S036</t>
        </is>
      </c>
      <c r="D10668" t="inlineStr">
        <is>
          <t>Store_036</t>
        </is>
      </c>
      <c r="E10668" t="inlineStr">
        <is>
          <t>Central</t>
        </is>
      </c>
      <c r="F10668" t="inlineStr">
        <is>
          <t>P0054</t>
        </is>
      </c>
      <c r="G10668" t="inlineStr">
        <is>
          <t>Prod_0054</t>
        </is>
      </c>
      <c r="H10668" t="inlineStr">
        <is>
          <t>Food</t>
        </is>
      </c>
      <c r="I10668" t="n">
        <v>4</v>
      </c>
      <c r="J10668" t="n">
        <v>514.1900000000001</v>
      </c>
      <c r="K10668" t="n">
        <v>0.15</v>
      </c>
      <c r="L10668">
        <f>I10668*J10668*(1-K10668)</f>
        <v/>
      </c>
      <c r="M10668">
        <f>VLOOKUP(F10668,Products!A:D,4,FALSE)*I10668</f>
        <v/>
      </c>
      <c r="N10668">
        <f>L10668-M10668</f>
        <v/>
      </c>
    </row>
    <row r="10669">
      <c r="A10669" t="inlineStr">
        <is>
          <t>T1010667</t>
        </is>
      </c>
      <c r="B10669" t="inlineStr">
        <is>
          <t>2023-09-27</t>
        </is>
      </c>
      <c r="C10669" t="inlineStr">
        <is>
          <t>S043</t>
        </is>
      </c>
      <c r="D10669" t="inlineStr">
        <is>
          <t>Store_043</t>
        </is>
      </c>
      <c r="E10669" t="inlineStr">
        <is>
          <t>East</t>
        </is>
      </c>
      <c r="F10669" t="inlineStr">
        <is>
          <t>P0086</t>
        </is>
      </c>
      <c r="G10669" t="inlineStr">
        <is>
          <t>Prod_0086</t>
        </is>
      </c>
      <c r="H10669" t="inlineStr">
        <is>
          <t>Stationery</t>
        </is>
      </c>
      <c r="I10669" t="n">
        <v>6</v>
      </c>
      <c r="J10669" t="n">
        <v>742.46</v>
      </c>
      <c r="K10669" t="n">
        <v>0.15</v>
      </c>
      <c r="L10669">
        <f>I10669*J10669*(1-K10669)</f>
        <v/>
      </c>
      <c r="M10669">
        <f>VLOOKUP(F10669,Products!A:D,4,FALSE)*I10669</f>
        <v/>
      </c>
      <c r="N10669">
        <f>L10669-M10669</f>
        <v/>
      </c>
    </row>
    <row r="10670">
      <c r="A10670" t="inlineStr">
        <is>
          <t>T1010668</t>
        </is>
      </c>
      <c r="B10670" t="inlineStr">
        <is>
          <t>2023-12-20</t>
        </is>
      </c>
      <c r="C10670" t="inlineStr">
        <is>
          <t>S045</t>
        </is>
      </c>
      <c r="D10670" t="inlineStr">
        <is>
          <t>Store_045</t>
        </is>
      </c>
      <c r="E10670" t="inlineStr">
        <is>
          <t>East</t>
        </is>
      </c>
      <c r="F10670" t="inlineStr">
        <is>
          <t>P0048</t>
        </is>
      </c>
      <c r="G10670" t="inlineStr">
        <is>
          <t>Prod_0048</t>
        </is>
      </c>
      <c r="H10670" t="inlineStr">
        <is>
          <t>Toys</t>
        </is>
      </c>
      <c r="I10670" t="n">
        <v>1</v>
      </c>
      <c r="J10670" t="n">
        <v>272.55</v>
      </c>
      <c r="K10670" t="n">
        <v>0.1</v>
      </c>
      <c r="L10670">
        <f>I10670*J10670*(1-K10670)</f>
        <v/>
      </c>
      <c r="M10670">
        <f>VLOOKUP(F10670,Products!A:D,4,FALSE)*I10670</f>
        <v/>
      </c>
      <c r="N10670">
        <f>L10670-M10670</f>
        <v/>
      </c>
    </row>
    <row r="10671">
      <c r="A10671" t="inlineStr">
        <is>
          <t>T1010669</t>
        </is>
      </c>
      <c r="B10671" t="inlineStr">
        <is>
          <t>2025-07-30</t>
        </is>
      </c>
      <c r="C10671" t="inlineStr">
        <is>
          <t>S039</t>
        </is>
      </c>
      <c r="D10671" t="inlineStr">
        <is>
          <t>Store_039</t>
        </is>
      </c>
      <c r="E10671" t="inlineStr">
        <is>
          <t>North</t>
        </is>
      </c>
      <c r="F10671" t="inlineStr">
        <is>
          <t>P0005</t>
        </is>
      </c>
      <c r="G10671" t="inlineStr">
        <is>
          <t>Prod_0005</t>
        </is>
      </c>
      <c r="H10671" t="inlineStr">
        <is>
          <t>Beverages</t>
        </is>
      </c>
      <c r="I10671" t="n">
        <v>3</v>
      </c>
      <c r="J10671" t="n">
        <v>128.65</v>
      </c>
      <c r="K10671" t="n">
        <v>0</v>
      </c>
      <c r="L10671">
        <f>I10671*J10671*(1-K10671)</f>
        <v/>
      </c>
      <c r="M10671">
        <f>VLOOKUP(F10671,Products!A:D,4,FALSE)*I10671</f>
        <v/>
      </c>
      <c r="N10671">
        <f>L10671-M10671</f>
        <v/>
      </c>
    </row>
    <row r="10672">
      <c r="A10672" t="inlineStr">
        <is>
          <t>T1010670</t>
        </is>
      </c>
      <c r="B10672" t="inlineStr">
        <is>
          <t>2023-08-04</t>
        </is>
      </c>
      <c r="C10672" t="inlineStr">
        <is>
          <t>S028</t>
        </is>
      </c>
      <c r="D10672" t="inlineStr">
        <is>
          <t>Store_028</t>
        </is>
      </c>
      <c r="E10672" t="inlineStr">
        <is>
          <t>North</t>
        </is>
      </c>
      <c r="F10672" t="inlineStr">
        <is>
          <t>P0167</t>
        </is>
      </c>
      <c r="G10672" t="inlineStr">
        <is>
          <t>Prod_0167</t>
        </is>
      </c>
      <c r="H10672" t="inlineStr">
        <is>
          <t>Beverages</t>
        </is>
      </c>
      <c r="I10672" t="n">
        <v>3</v>
      </c>
      <c r="J10672" t="n">
        <v>448.2</v>
      </c>
      <c r="K10672" t="n">
        <v>0.15</v>
      </c>
      <c r="L10672">
        <f>I10672*J10672*(1-K10672)</f>
        <v/>
      </c>
      <c r="M10672">
        <f>VLOOKUP(F10672,Products!A:D,4,FALSE)*I10672</f>
        <v/>
      </c>
      <c r="N10672">
        <f>L10672-M10672</f>
        <v/>
      </c>
    </row>
    <row r="10673">
      <c r="A10673" t="inlineStr">
        <is>
          <t>T1010671</t>
        </is>
      </c>
      <c r="B10673" t="inlineStr">
        <is>
          <t>2024-07-24</t>
        </is>
      </c>
      <c r="C10673" t="inlineStr">
        <is>
          <t>S040</t>
        </is>
      </c>
      <c r="D10673" t="inlineStr">
        <is>
          <t>Store_040</t>
        </is>
      </c>
      <c r="E10673" t="inlineStr">
        <is>
          <t>Central</t>
        </is>
      </c>
      <c r="F10673" t="inlineStr">
        <is>
          <t>P0138</t>
        </is>
      </c>
      <c r="G10673" t="inlineStr">
        <is>
          <t>Prod_0138</t>
        </is>
      </c>
      <c r="H10673" t="inlineStr">
        <is>
          <t>Household</t>
        </is>
      </c>
      <c r="I10673" t="n">
        <v>3</v>
      </c>
      <c r="J10673" t="n">
        <v>258.38</v>
      </c>
      <c r="K10673" t="n">
        <v>0</v>
      </c>
      <c r="L10673">
        <f>I10673*J10673*(1-K10673)</f>
        <v/>
      </c>
      <c r="M10673">
        <f>VLOOKUP(F10673,Products!A:D,4,FALSE)*I10673</f>
        <v/>
      </c>
      <c r="N10673">
        <f>L10673-M10673</f>
        <v/>
      </c>
    </row>
    <row r="10674">
      <c r="A10674" t="inlineStr">
        <is>
          <t>T1010672</t>
        </is>
      </c>
      <c r="B10674" t="inlineStr">
        <is>
          <t>2024-10-28</t>
        </is>
      </c>
      <c r="C10674" t="inlineStr">
        <is>
          <t>S033</t>
        </is>
      </c>
      <c r="D10674" t="inlineStr">
        <is>
          <t>Store_033</t>
        </is>
      </c>
      <c r="E10674" t="inlineStr">
        <is>
          <t>North</t>
        </is>
      </c>
      <c r="F10674" t="inlineStr">
        <is>
          <t>P0097</t>
        </is>
      </c>
      <c r="G10674" t="inlineStr">
        <is>
          <t>Prod_0097</t>
        </is>
      </c>
      <c r="H10674" t="inlineStr">
        <is>
          <t>Clothing</t>
        </is>
      </c>
      <c r="I10674" t="n">
        <v>8</v>
      </c>
      <c r="J10674" t="n">
        <v>185.7</v>
      </c>
      <c r="K10674" t="n">
        <v>0.05</v>
      </c>
      <c r="L10674">
        <f>I10674*J10674*(1-K10674)</f>
        <v/>
      </c>
      <c r="M10674">
        <f>VLOOKUP(F10674,Products!A:D,4,FALSE)*I10674</f>
        <v/>
      </c>
      <c r="N10674">
        <f>L10674-M10674</f>
        <v/>
      </c>
    </row>
    <row r="10675">
      <c r="A10675" t="inlineStr">
        <is>
          <t>T1010673</t>
        </is>
      </c>
      <c r="B10675" t="inlineStr">
        <is>
          <t>2025-03-13</t>
        </is>
      </c>
      <c r="C10675" t="inlineStr">
        <is>
          <t>S049</t>
        </is>
      </c>
      <c r="D10675" t="inlineStr">
        <is>
          <t>Store_049</t>
        </is>
      </c>
      <c r="E10675" t="inlineStr">
        <is>
          <t>North</t>
        </is>
      </c>
      <c r="F10675" t="inlineStr">
        <is>
          <t>P0051</t>
        </is>
      </c>
      <c r="G10675" t="inlineStr">
        <is>
          <t>Prod_0051</t>
        </is>
      </c>
      <c r="H10675" t="inlineStr">
        <is>
          <t>Clothing</t>
        </is>
      </c>
      <c r="I10675" t="n">
        <v>3</v>
      </c>
      <c r="J10675" t="n">
        <v>70.09999999999999</v>
      </c>
      <c r="K10675" t="n">
        <v>0</v>
      </c>
      <c r="L10675">
        <f>I10675*J10675*(1-K10675)</f>
        <v/>
      </c>
      <c r="M10675">
        <f>VLOOKUP(F10675,Products!A:D,4,FALSE)*I10675</f>
        <v/>
      </c>
      <c r="N10675">
        <f>L10675-M10675</f>
        <v/>
      </c>
    </row>
    <row r="10676">
      <c r="A10676" t="inlineStr">
        <is>
          <t>T1010674</t>
        </is>
      </c>
      <c r="B10676" t="inlineStr">
        <is>
          <t>2025-02-01</t>
        </is>
      </c>
      <c r="C10676" t="inlineStr">
        <is>
          <t>S009</t>
        </is>
      </c>
      <c r="D10676" t="inlineStr">
        <is>
          <t>Store_009</t>
        </is>
      </c>
      <c r="E10676" t="inlineStr">
        <is>
          <t>Central</t>
        </is>
      </c>
      <c r="F10676" t="inlineStr">
        <is>
          <t>P0128</t>
        </is>
      </c>
      <c r="G10676" t="inlineStr">
        <is>
          <t>Prod_0128</t>
        </is>
      </c>
      <c r="H10676" t="inlineStr">
        <is>
          <t>Toys</t>
        </is>
      </c>
      <c r="I10676" t="n">
        <v>1</v>
      </c>
      <c r="J10676" t="n">
        <v>210.86</v>
      </c>
      <c r="K10676" t="n">
        <v>0</v>
      </c>
      <c r="L10676">
        <f>I10676*J10676*(1-K10676)</f>
        <v/>
      </c>
      <c r="M10676">
        <f>VLOOKUP(F10676,Products!A:D,4,FALSE)*I10676</f>
        <v/>
      </c>
      <c r="N10676">
        <f>L10676-M10676</f>
        <v/>
      </c>
    </row>
    <row r="10677">
      <c r="A10677" t="inlineStr">
        <is>
          <t>T1010675</t>
        </is>
      </c>
      <c r="B10677" t="inlineStr">
        <is>
          <t>2024-03-22</t>
        </is>
      </c>
      <c r="C10677" t="inlineStr">
        <is>
          <t>S021</t>
        </is>
      </c>
      <c r="D10677" t="inlineStr">
        <is>
          <t>Store_021</t>
        </is>
      </c>
      <c r="E10677" t="inlineStr">
        <is>
          <t>North</t>
        </is>
      </c>
      <c r="F10677" t="inlineStr">
        <is>
          <t>P0074</t>
        </is>
      </c>
      <c r="G10677" t="inlineStr">
        <is>
          <t>Prod_0074</t>
        </is>
      </c>
      <c r="H10677" t="inlineStr">
        <is>
          <t>Food</t>
        </is>
      </c>
      <c r="I10677" t="n">
        <v>2</v>
      </c>
      <c r="J10677" t="n">
        <v>871.77</v>
      </c>
      <c r="K10677" t="n">
        <v>0.05</v>
      </c>
      <c r="L10677">
        <f>I10677*J10677*(1-K10677)</f>
        <v/>
      </c>
      <c r="M10677">
        <f>VLOOKUP(F10677,Products!A:D,4,FALSE)*I10677</f>
        <v/>
      </c>
      <c r="N10677">
        <f>L10677-M10677</f>
        <v/>
      </c>
    </row>
    <row r="10678">
      <c r="A10678" t="inlineStr">
        <is>
          <t>T1010676</t>
        </is>
      </c>
      <c r="B10678" t="inlineStr">
        <is>
          <t>2023-03-13</t>
        </is>
      </c>
      <c r="C10678" t="inlineStr">
        <is>
          <t>S046</t>
        </is>
      </c>
      <c r="D10678" t="inlineStr">
        <is>
          <t>Store_046</t>
        </is>
      </c>
      <c r="E10678" t="inlineStr">
        <is>
          <t>South</t>
        </is>
      </c>
      <c r="F10678" t="inlineStr">
        <is>
          <t>P0092</t>
        </is>
      </c>
      <c r="G10678" t="inlineStr">
        <is>
          <t>Prod_0092</t>
        </is>
      </c>
      <c r="H10678" t="inlineStr">
        <is>
          <t>Household</t>
        </is>
      </c>
      <c r="I10678" t="n">
        <v>9</v>
      </c>
      <c r="J10678" t="n">
        <v>191.66</v>
      </c>
      <c r="K10678" t="n">
        <v>0.2</v>
      </c>
      <c r="L10678">
        <f>I10678*J10678*(1-K10678)</f>
        <v/>
      </c>
      <c r="M10678">
        <f>VLOOKUP(F10678,Products!A:D,4,FALSE)*I10678</f>
        <v/>
      </c>
      <c r="N10678">
        <f>L10678-M10678</f>
        <v/>
      </c>
    </row>
    <row r="10679">
      <c r="A10679" t="inlineStr">
        <is>
          <t>T1010677</t>
        </is>
      </c>
      <c r="B10679" t="inlineStr">
        <is>
          <t>2023-07-27</t>
        </is>
      </c>
      <c r="C10679" t="inlineStr">
        <is>
          <t>S035</t>
        </is>
      </c>
      <c r="D10679" t="inlineStr">
        <is>
          <t>Store_035</t>
        </is>
      </c>
      <c r="E10679" t="inlineStr">
        <is>
          <t>Central</t>
        </is>
      </c>
      <c r="F10679" t="inlineStr">
        <is>
          <t>P0040</t>
        </is>
      </c>
      <c r="G10679" t="inlineStr">
        <is>
          <t>Prod_0040</t>
        </is>
      </c>
      <c r="H10679" t="inlineStr">
        <is>
          <t>Toys</t>
        </is>
      </c>
      <c r="I10679" t="n">
        <v>7</v>
      </c>
      <c r="J10679" t="n">
        <v>64.73</v>
      </c>
      <c r="K10679" t="n">
        <v>0</v>
      </c>
      <c r="L10679">
        <f>I10679*J10679*(1-K10679)</f>
        <v/>
      </c>
      <c r="M10679">
        <f>VLOOKUP(F10679,Products!A:D,4,FALSE)*I10679</f>
        <v/>
      </c>
      <c r="N10679">
        <f>L10679-M10679</f>
        <v/>
      </c>
    </row>
    <row r="10680">
      <c r="A10680" t="inlineStr">
        <is>
          <t>T1010678</t>
        </is>
      </c>
      <c r="B10680" t="inlineStr">
        <is>
          <t>2024-12-13</t>
        </is>
      </c>
      <c r="C10680" t="inlineStr">
        <is>
          <t>S027</t>
        </is>
      </c>
      <c r="D10680" t="inlineStr">
        <is>
          <t>Store_027</t>
        </is>
      </c>
      <c r="E10680" t="inlineStr">
        <is>
          <t>South</t>
        </is>
      </c>
      <c r="F10680" t="inlineStr">
        <is>
          <t>P0161</t>
        </is>
      </c>
      <c r="G10680" t="inlineStr">
        <is>
          <t>Prod_0161</t>
        </is>
      </c>
      <c r="H10680" t="inlineStr">
        <is>
          <t>Household</t>
        </is>
      </c>
      <c r="I10680" t="n">
        <v>8</v>
      </c>
      <c r="J10680" t="n">
        <v>112.98</v>
      </c>
      <c r="K10680" t="n">
        <v>0</v>
      </c>
      <c r="L10680">
        <f>I10680*J10680*(1-K10680)</f>
        <v/>
      </c>
      <c r="M10680">
        <f>VLOOKUP(F10680,Products!A:D,4,FALSE)*I10680</f>
        <v/>
      </c>
      <c r="N10680">
        <f>L10680-M10680</f>
        <v/>
      </c>
    </row>
    <row r="10681">
      <c r="A10681" t="inlineStr">
        <is>
          <t>T1010679</t>
        </is>
      </c>
      <c r="B10681" t="inlineStr">
        <is>
          <t>2024-03-08</t>
        </is>
      </c>
      <c r="C10681" t="inlineStr">
        <is>
          <t>S014</t>
        </is>
      </c>
      <c r="D10681" t="inlineStr">
        <is>
          <t>Store_014</t>
        </is>
      </c>
      <c r="E10681" t="inlineStr">
        <is>
          <t>West</t>
        </is>
      </c>
      <c r="F10681" t="inlineStr">
        <is>
          <t>P0162</t>
        </is>
      </c>
      <c r="G10681" t="inlineStr">
        <is>
          <t>Prod_0162</t>
        </is>
      </c>
      <c r="H10681" t="inlineStr">
        <is>
          <t>Food</t>
        </is>
      </c>
      <c r="I10681" t="n">
        <v>9</v>
      </c>
      <c r="J10681" t="n">
        <v>452.46</v>
      </c>
      <c r="K10681" t="n">
        <v>0.1</v>
      </c>
      <c r="L10681">
        <f>I10681*J10681*(1-K10681)</f>
        <v/>
      </c>
      <c r="M10681">
        <f>VLOOKUP(F10681,Products!A:D,4,FALSE)*I10681</f>
        <v/>
      </c>
      <c r="N10681">
        <f>L10681-M10681</f>
        <v/>
      </c>
    </row>
    <row r="10682">
      <c r="A10682" t="inlineStr">
        <is>
          <t>T1010680</t>
        </is>
      </c>
      <c r="B10682" t="inlineStr">
        <is>
          <t>2023-04-08</t>
        </is>
      </c>
      <c r="C10682" t="inlineStr">
        <is>
          <t>S029</t>
        </is>
      </c>
      <c r="D10682" t="inlineStr">
        <is>
          <t>Store_029</t>
        </is>
      </c>
      <c r="E10682" t="inlineStr">
        <is>
          <t>South</t>
        </is>
      </c>
      <c r="F10682" t="inlineStr">
        <is>
          <t>P0005</t>
        </is>
      </c>
      <c r="G10682" t="inlineStr">
        <is>
          <t>Prod_0005</t>
        </is>
      </c>
      <c r="H10682" t="inlineStr">
        <is>
          <t>Beverages</t>
        </is>
      </c>
      <c r="I10682" t="n">
        <v>2</v>
      </c>
      <c r="J10682" t="n">
        <v>113.96</v>
      </c>
      <c r="K10682" t="n">
        <v>0.15</v>
      </c>
      <c r="L10682">
        <f>I10682*J10682*(1-K10682)</f>
        <v/>
      </c>
      <c r="M10682">
        <f>VLOOKUP(F10682,Products!A:D,4,FALSE)*I10682</f>
        <v/>
      </c>
      <c r="N10682">
        <f>L10682-M10682</f>
        <v/>
      </c>
    </row>
    <row r="10683">
      <c r="A10683" t="inlineStr">
        <is>
          <t>T1010681</t>
        </is>
      </c>
      <c r="B10683" t="inlineStr">
        <is>
          <t>2023-10-12</t>
        </is>
      </c>
      <c r="C10683" t="inlineStr">
        <is>
          <t>S005</t>
        </is>
      </c>
      <c r="D10683" t="inlineStr">
        <is>
          <t>Store_005</t>
        </is>
      </c>
      <c r="E10683" t="inlineStr">
        <is>
          <t>Central</t>
        </is>
      </c>
      <c r="F10683" t="inlineStr">
        <is>
          <t>P0103</t>
        </is>
      </c>
      <c r="G10683" t="inlineStr">
        <is>
          <t>Prod_0103</t>
        </is>
      </c>
      <c r="H10683" t="inlineStr">
        <is>
          <t>Stationery</t>
        </is>
      </c>
      <c r="I10683" t="n">
        <v>2</v>
      </c>
      <c r="J10683" t="n">
        <v>798.48</v>
      </c>
      <c r="K10683" t="n">
        <v>0.05</v>
      </c>
      <c r="L10683">
        <f>I10683*J10683*(1-K10683)</f>
        <v/>
      </c>
      <c r="M10683">
        <f>VLOOKUP(F10683,Products!A:D,4,FALSE)*I10683</f>
        <v/>
      </c>
      <c r="N10683">
        <f>L10683-M10683</f>
        <v/>
      </c>
    </row>
    <row r="10684">
      <c r="A10684" t="inlineStr">
        <is>
          <t>T1010682</t>
        </is>
      </c>
      <c r="B10684" t="inlineStr">
        <is>
          <t>2025-06-10</t>
        </is>
      </c>
      <c r="C10684" t="inlineStr">
        <is>
          <t>S008</t>
        </is>
      </c>
      <c r="D10684" t="inlineStr">
        <is>
          <t>Store_008</t>
        </is>
      </c>
      <c r="E10684" t="inlineStr">
        <is>
          <t>East</t>
        </is>
      </c>
      <c r="F10684" t="inlineStr">
        <is>
          <t>P0055</t>
        </is>
      </c>
      <c r="G10684" t="inlineStr">
        <is>
          <t>Prod_0055</t>
        </is>
      </c>
      <c r="H10684" t="inlineStr">
        <is>
          <t>Beverages</t>
        </is>
      </c>
      <c r="I10684" t="n">
        <v>6</v>
      </c>
      <c r="J10684" t="n">
        <v>217.82</v>
      </c>
      <c r="K10684" t="n">
        <v>0</v>
      </c>
      <c r="L10684">
        <f>I10684*J10684*(1-K10684)</f>
        <v/>
      </c>
      <c r="M10684">
        <f>VLOOKUP(F10684,Products!A:D,4,FALSE)*I10684</f>
        <v/>
      </c>
      <c r="N10684">
        <f>L10684-M10684</f>
        <v/>
      </c>
    </row>
    <row r="10685">
      <c r="A10685" t="inlineStr">
        <is>
          <t>T1010683</t>
        </is>
      </c>
      <c r="B10685" t="inlineStr">
        <is>
          <t>2024-01-24</t>
        </is>
      </c>
      <c r="C10685" t="inlineStr">
        <is>
          <t>S042</t>
        </is>
      </c>
      <c r="D10685" t="inlineStr">
        <is>
          <t>Store_042</t>
        </is>
      </c>
      <c r="E10685" t="inlineStr">
        <is>
          <t>Central</t>
        </is>
      </c>
      <c r="F10685" t="inlineStr">
        <is>
          <t>P0023</t>
        </is>
      </c>
      <c r="G10685" t="inlineStr">
        <is>
          <t>Prod_0023</t>
        </is>
      </c>
      <c r="H10685" t="inlineStr">
        <is>
          <t>Stationery</t>
        </is>
      </c>
      <c r="I10685" t="n">
        <v>6</v>
      </c>
      <c r="J10685" t="n">
        <v>129.07</v>
      </c>
      <c r="K10685" t="n">
        <v>0</v>
      </c>
      <c r="L10685">
        <f>I10685*J10685*(1-K10685)</f>
        <v/>
      </c>
      <c r="M10685">
        <f>VLOOKUP(F10685,Products!A:D,4,FALSE)*I10685</f>
        <v/>
      </c>
      <c r="N10685">
        <f>L10685-M10685</f>
        <v/>
      </c>
    </row>
    <row r="10686">
      <c r="A10686" t="inlineStr">
        <is>
          <t>T1010684</t>
        </is>
      </c>
      <c r="B10686" t="inlineStr">
        <is>
          <t>2025-03-09</t>
        </is>
      </c>
      <c r="C10686" t="inlineStr">
        <is>
          <t>S029</t>
        </is>
      </c>
      <c r="D10686" t="inlineStr">
        <is>
          <t>Store_029</t>
        </is>
      </c>
      <c r="E10686" t="inlineStr">
        <is>
          <t>South</t>
        </is>
      </c>
      <c r="F10686" t="inlineStr">
        <is>
          <t>P0183</t>
        </is>
      </c>
      <c r="G10686" t="inlineStr">
        <is>
          <t>Prod_0183</t>
        </is>
      </c>
      <c r="H10686" t="inlineStr">
        <is>
          <t>Stationery</t>
        </is>
      </c>
      <c r="I10686" t="n">
        <v>1</v>
      </c>
      <c r="J10686" t="n">
        <v>844.3</v>
      </c>
      <c r="K10686" t="n">
        <v>0.15</v>
      </c>
      <c r="L10686">
        <f>I10686*J10686*(1-K10686)</f>
        <v/>
      </c>
      <c r="M10686">
        <f>VLOOKUP(F10686,Products!A:D,4,FALSE)*I10686</f>
        <v/>
      </c>
      <c r="N10686">
        <f>L10686-M10686</f>
        <v/>
      </c>
    </row>
    <row r="10687">
      <c r="A10687" t="inlineStr">
        <is>
          <t>T1010685</t>
        </is>
      </c>
      <c r="B10687" t="inlineStr">
        <is>
          <t>2024-03-17</t>
        </is>
      </c>
      <c r="C10687" t="inlineStr">
        <is>
          <t>S050</t>
        </is>
      </c>
      <c r="D10687" t="inlineStr">
        <is>
          <t>Store_050</t>
        </is>
      </c>
      <c r="E10687" t="inlineStr">
        <is>
          <t>South</t>
        </is>
      </c>
      <c r="F10687" t="inlineStr">
        <is>
          <t>P0110</t>
        </is>
      </c>
      <c r="G10687" t="inlineStr">
        <is>
          <t>Prod_0110</t>
        </is>
      </c>
      <c r="H10687" t="inlineStr">
        <is>
          <t>Stationery</t>
        </is>
      </c>
      <c r="I10687" t="n">
        <v>5</v>
      </c>
      <c r="J10687" t="n">
        <v>70.44</v>
      </c>
      <c r="K10687" t="n">
        <v>0</v>
      </c>
      <c r="L10687">
        <f>I10687*J10687*(1-K10687)</f>
        <v/>
      </c>
      <c r="M10687">
        <f>VLOOKUP(F10687,Products!A:D,4,FALSE)*I10687</f>
        <v/>
      </c>
      <c r="N10687">
        <f>L10687-M10687</f>
        <v/>
      </c>
    </row>
    <row r="10688">
      <c r="A10688" t="inlineStr">
        <is>
          <t>T1010686</t>
        </is>
      </c>
      <c r="B10688" t="inlineStr">
        <is>
          <t>2023-09-04</t>
        </is>
      </c>
      <c r="C10688" t="inlineStr">
        <is>
          <t>S040</t>
        </is>
      </c>
      <c r="D10688" t="inlineStr">
        <is>
          <t>Store_040</t>
        </is>
      </c>
      <c r="E10688" t="inlineStr">
        <is>
          <t>Central</t>
        </is>
      </c>
      <c r="F10688" t="inlineStr">
        <is>
          <t>P0069</t>
        </is>
      </c>
      <c r="G10688" t="inlineStr">
        <is>
          <t>Prod_0069</t>
        </is>
      </c>
      <c r="H10688" t="inlineStr">
        <is>
          <t>Household</t>
        </is>
      </c>
      <c r="I10688" t="n">
        <v>5</v>
      </c>
      <c r="J10688" t="n">
        <v>373.87</v>
      </c>
      <c r="K10688" t="n">
        <v>0</v>
      </c>
      <c r="L10688">
        <f>I10688*J10688*(1-K10688)</f>
        <v/>
      </c>
      <c r="M10688">
        <f>VLOOKUP(F10688,Products!A:D,4,FALSE)*I10688</f>
        <v/>
      </c>
      <c r="N10688">
        <f>L10688-M10688</f>
        <v/>
      </c>
    </row>
    <row r="10689">
      <c r="A10689" t="inlineStr">
        <is>
          <t>T1010687</t>
        </is>
      </c>
      <c r="B10689" t="inlineStr">
        <is>
          <t>2024-07-12</t>
        </is>
      </c>
      <c r="C10689" t="inlineStr">
        <is>
          <t>S031</t>
        </is>
      </c>
      <c r="D10689" t="inlineStr">
        <is>
          <t>Store_031</t>
        </is>
      </c>
      <c r="E10689" t="inlineStr">
        <is>
          <t>Central</t>
        </is>
      </c>
      <c r="F10689" t="inlineStr">
        <is>
          <t>P0186</t>
        </is>
      </c>
      <c r="G10689" t="inlineStr">
        <is>
          <t>Prod_0186</t>
        </is>
      </c>
      <c r="H10689" t="inlineStr">
        <is>
          <t>Household</t>
        </is>
      </c>
      <c r="I10689" t="n">
        <v>6</v>
      </c>
      <c r="J10689" t="n">
        <v>769.8200000000001</v>
      </c>
      <c r="K10689" t="n">
        <v>0</v>
      </c>
      <c r="L10689">
        <f>I10689*J10689*(1-K10689)</f>
        <v/>
      </c>
      <c r="M10689">
        <f>VLOOKUP(F10689,Products!A:D,4,FALSE)*I10689</f>
        <v/>
      </c>
      <c r="N10689">
        <f>L10689-M10689</f>
        <v/>
      </c>
    </row>
    <row r="10690">
      <c r="A10690" t="inlineStr">
        <is>
          <t>T1010688</t>
        </is>
      </c>
      <c r="B10690" t="inlineStr">
        <is>
          <t>2024-05-03</t>
        </is>
      </c>
      <c r="C10690" t="inlineStr">
        <is>
          <t>S041</t>
        </is>
      </c>
      <c r="D10690" t="inlineStr">
        <is>
          <t>Store_041</t>
        </is>
      </c>
      <c r="E10690" t="inlineStr">
        <is>
          <t>East</t>
        </is>
      </c>
      <c r="F10690" t="inlineStr">
        <is>
          <t>P0054</t>
        </is>
      </c>
      <c r="G10690" t="inlineStr">
        <is>
          <t>Prod_0054</t>
        </is>
      </c>
      <c r="H10690" t="inlineStr">
        <is>
          <t>Food</t>
        </is>
      </c>
      <c r="I10690" t="n">
        <v>8</v>
      </c>
      <c r="J10690" t="n">
        <v>527.89</v>
      </c>
      <c r="K10690" t="n">
        <v>0</v>
      </c>
      <c r="L10690">
        <f>I10690*J10690*(1-K10690)</f>
        <v/>
      </c>
      <c r="M10690">
        <f>VLOOKUP(F10690,Products!A:D,4,FALSE)*I10690</f>
        <v/>
      </c>
      <c r="N10690">
        <f>L10690-M10690</f>
        <v/>
      </c>
    </row>
    <row r="10691">
      <c r="A10691" t="inlineStr">
        <is>
          <t>T1010689</t>
        </is>
      </c>
      <c r="B10691" t="inlineStr">
        <is>
          <t>2023-10-06</t>
        </is>
      </c>
      <c r="C10691" t="inlineStr">
        <is>
          <t>S001</t>
        </is>
      </c>
      <c r="D10691" t="inlineStr">
        <is>
          <t>Store_001</t>
        </is>
      </c>
      <c r="E10691" t="inlineStr">
        <is>
          <t>West</t>
        </is>
      </c>
      <c r="F10691" t="inlineStr">
        <is>
          <t>P0006</t>
        </is>
      </c>
      <c r="G10691" t="inlineStr">
        <is>
          <t>Prod_0006</t>
        </is>
      </c>
      <c r="H10691" t="inlineStr">
        <is>
          <t>Food</t>
        </is>
      </c>
      <c r="I10691" t="n">
        <v>4</v>
      </c>
      <c r="J10691" t="n">
        <v>719.24</v>
      </c>
      <c r="K10691" t="n">
        <v>0</v>
      </c>
      <c r="L10691">
        <f>I10691*J10691*(1-K10691)</f>
        <v/>
      </c>
      <c r="M10691">
        <f>VLOOKUP(F10691,Products!A:D,4,FALSE)*I10691</f>
        <v/>
      </c>
      <c r="N10691">
        <f>L10691-M10691</f>
        <v/>
      </c>
    </row>
    <row r="10692">
      <c r="A10692" t="inlineStr">
        <is>
          <t>T1010690</t>
        </is>
      </c>
      <c r="B10692" t="inlineStr">
        <is>
          <t>2023-01-28</t>
        </is>
      </c>
      <c r="C10692" t="inlineStr">
        <is>
          <t>S035</t>
        </is>
      </c>
      <c r="D10692" t="inlineStr">
        <is>
          <t>Store_035</t>
        </is>
      </c>
      <c r="E10692" t="inlineStr">
        <is>
          <t>Central</t>
        </is>
      </c>
      <c r="F10692" t="inlineStr">
        <is>
          <t>P0189</t>
        </is>
      </c>
      <c r="G10692" t="inlineStr">
        <is>
          <t>Prod_0189</t>
        </is>
      </c>
      <c r="H10692" t="inlineStr">
        <is>
          <t>Food</t>
        </is>
      </c>
      <c r="I10692" t="n">
        <v>1</v>
      </c>
      <c r="J10692" t="n">
        <v>721.71</v>
      </c>
      <c r="K10692" t="n">
        <v>0.1</v>
      </c>
      <c r="L10692">
        <f>I10692*J10692*(1-K10692)</f>
        <v/>
      </c>
      <c r="M10692">
        <f>VLOOKUP(F10692,Products!A:D,4,FALSE)*I10692</f>
        <v/>
      </c>
      <c r="N10692">
        <f>L10692-M10692</f>
        <v/>
      </c>
    </row>
    <row r="10693">
      <c r="A10693" t="inlineStr">
        <is>
          <t>T1010691</t>
        </is>
      </c>
      <c r="B10693" t="inlineStr">
        <is>
          <t>2024-04-03</t>
        </is>
      </c>
      <c r="C10693" t="inlineStr">
        <is>
          <t>S041</t>
        </is>
      </c>
      <c r="D10693" t="inlineStr">
        <is>
          <t>Store_041</t>
        </is>
      </c>
      <c r="E10693" t="inlineStr">
        <is>
          <t>East</t>
        </is>
      </c>
      <c r="F10693" t="inlineStr">
        <is>
          <t>P0065</t>
        </is>
      </c>
      <c r="G10693" t="inlineStr">
        <is>
          <t>Prod_0065</t>
        </is>
      </c>
      <c r="H10693" t="inlineStr">
        <is>
          <t>Beverages</t>
        </is>
      </c>
      <c r="I10693" t="n">
        <v>1</v>
      </c>
      <c r="J10693" t="n">
        <v>194.42</v>
      </c>
      <c r="K10693" t="n">
        <v>0.1</v>
      </c>
      <c r="L10693">
        <f>I10693*J10693*(1-K10693)</f>
        <v/>
      </c>
      <c r="M10693">
        <f>VLOOKUP(F10693,Products!A:D,4,FALSE)*I10693</f>
        <v/>
      </c>
      <c r="N10693">
        <f>L10693-M10693</f>
        <v/>
      </c>
    </row>
    <row r="10694">
      <c r="A10694" t="inlineStr">
        <is>
          <t>T1010692</t>
        </is>
      </c>
      <c r="B10694" t="inlineStr">
        <is>
          <t>2024-03-18</t>
        </is>
      </c>
      <c r="C10694" t="inlineStr">
        <is>
          <t>S050</t>
        </is>
      </c>
      <c r="D10694" t="inlineStr">
        <is>
          <t>Store_050</t>
        </is>
      </c>
      <c r="E10694" t="inlineStr">
        <is>
          <t>South</t>
        </is>
      </c>
      <c r="F10694" t="inlineStr">
        <is>
          <t>P0075</t>
        </is>
      </c>
      <c r="G10694" t="inlineStr">
        <is>
          <t>Prod_0075</t>
        </is>
      </c>
      <c r="H10694" t="inlineStr">
        <is>
          <t>Beverages</t>
        </is>
      </c>
      <c r="I10694" t="n">
        <v>2</v>
      </c>
      <c r="J10694" t="n">
        <v>984</v>
      </c>
      <c r="K10694" t="n">
        <v>0.15</v>
      </c>
      <c r="L10694">
        <f>I10694*J10694*(1-K10694)</f>
        <v/>
      </c>
      <c r="M10694">
        <f>VLOOKUP(F10694,Products!A:D,4,FALSE)*I10694</f>
        <v/>
      </c>
      <c r="N10694">
        <f>L10694-M10694</f>
        <v/>
      </c>
    </row>
    <row r="10695">
      <c r="A10695" t="inlineStr">
        <is>
          <t>T1010693</t>
        </is>
      </c>
      <c r="B10695" t="inlineStr">
        <is>
          <t>2023-07-14</t>
        </is>
      </c>
      <c r="C10695" t="inlineStr">
        <is>
          <t>S015</t>
        </is>
      </c>
      <c r="D10695" t="inlineStr">
        <is>
          <t>Store_015</t>
        </is>
      </c>
      <c r="E10695" t="inlineStr">
        <is>
          <t>North</t>
        </is>
      </c>
      <c r="F10695" t="inlineStr">
        <is>
          <t>P0037</t>
        </is>
      </c>
      <c r="G10695" t="inlineStr">
        <is>
          <t>Prod_0037</t>
        </is>
      </c>
      <c r="H10695" t="inlineStr">
        <is>
          <t>Stationery</t>
        </is>
      </c>
      <c r="I10695" t="n">
        <v>5</v>
      </c>
      <c r="J10695" t="n">
        <v>490.72</v>
      </c>
      <c r="K10695" t="n">
        <v>0</v>
      </c>
      <c r="L10695">
        <f>I10695*J10695*(1-K10695)</f>
        <v/>
      </c>
      <c r="M10695">
        <f>VLOOKUP(F10695,Products!A:D,4,FALSE)*I10695</f>
        <v/>
      </c>
      <c r="N10695">
        <f>L10695-M10695</f>
        <v/>
      </c>
    </row>
    <row r="10696">
      <c r="A10696" t="inlineStr">
        <is>
          <t>T1010694</t>
        </is>
      </c>
      <c r="B10696" t="inlineStr">
        <is>
          <t>2025-02-05</t>
        </is>
      </c>
      <c r="C10696" t="inlineStr">
        <is>
          <t>S014</t>
        </is>
      </c>
      <c r="D10696" t="inlineStr">
        <is>
          <t>Store_014</t>
        </is>
      </c>
      <c r="E10696" t="inlineStr">
        <is>
          <t>West</t>
        </is>
      </c>
      <c r="F10696" t="inlineStr">
        <is>
          <t>P0019</t>
        </is>
      </c>
      <c r="G10696" t="inlineStr">
        <is>
          <t>Prod_0019</t>
        </is>
      </c>
      <c r="H10696" t="inlineStr">
        <is>
          <t>Toys</t>
        </is>
      </c>
      <c r="I10696" t="n">
        <v>2</v>
      </c>
      <c r="J10696" t="n">
        <v>645.08</v>
      </c>
      <c r="K10696" t="n">
        <v>0.05</v>
      </c>
      <c r="L10696">
        <f>I10696*J10696*(1-K10696)</f>
        <v/>
      </c>
      <c r="M10696">
        <f>VLOOKUP(F10696,Products!A:D,4,FALSE)*I10696</f>
        <v/>
      </c>
      <c r="N10696">
        <f>L10696-M10696</f>
        <v/>
      </c>
    </row>
    <row r="10697">
      <c r="A10697" t="inlineStr">
        <is>
          <t>T1010695</t>
        </is>
      </c>
      <c r="B10697" t="inlineStr">
        <is>
          <t>2023-11-23</t>
        </is>
      </c>
      <c r="C10697" t="inlineStr">
        <is>
          <t>S033</t>
        </is>
      </c>
      <c r="D10697" t="inlineStr">
        <is>
          <t>Store_033</t>
        </is>
      </c>
      <c r="E10697" t="inlineStr">
        <is>
          <t>North</t>
        </is>
      </c>
      <c r="F10697" t="inlineStr">
        <is>
          <t>P0175</t>
        </is>
      </c>
      <c r="G10697" t="inlineStr">
        <is>
          <t>Prod_0175</t>
        </is>
      </c>
      <c r="H10697" t="inlineStr">
        <is>
          <t>Food</t>
        </is>
      </c>
      <c r="I10697" t="n">
        <v>8</v>
      </c>
      <c r="J10697" t="n">
        <v>843.26</v>
      </c>
      <c r="K10697" t="n">
        <v>0</v>
      </c>
      <c r="L10697">
        <f>I10697*J10697*(1-K10697)</f>
        <v/>
      </c>
      <c r="M10697">
        <f>VLOOKUP(F10697,Products!A:D,4,FALSE)*I10697</f>
        <v/>
      </c>
      <c r="N10697">
        <f>L10697-M10697</f>
        <v/>
      </c>
    </row>
    <row r="10698">
      <c r="A10698" t="inlineStr">
        <is>
          <t>T1010696</t>
        </is>
      </c>
      <c r="B10698" t="inlineStr">
        <is>
          <t>2023-11-27</t>
        </is>
      </c>
      <c r="C10698" t="inlineStr">
        <is>
          <t>S018</t>
        </is>
      </c>
      <c r="D10698" t="inlineStr">
        <is>
          <t>Store_018</t>
        </is>
      </c>
      <c r="E10698" t="inlineStr">
        <is>
          <t>South</t>
        </is>
      </c>
      <c r="F10698" t="inlineStr">
        <is>
          <t>P0189</t>
        </is>
      </c>
      <c r="G10698" t="inlineStr">
        <is>
          <t>Prod_0189</t>
        </is>
      </c>
      <c r="H10698" t="inlineStr">
        <is>
          <t>Food</t>
        </is>
      </c>
      <c r="I10698" t="n">
        <v>7</v>
      </c>
      <c r="J10698" t="n">
        <v>966.6900000000001</v>
      </c>
      <c r="K10698" t="n">
        <v>0</v>
      </c>
      <c r="L10698">
        <f>I10698*J10698*(1-K10698)</f>
        <v/>
      </c>
      <c r="M10698">
        <f>VLOOKUP(F10698,Products!A:D,4,FALSE)*I10698</f>
        <v/>
      </c>
      <c r="N10698">
        <f>L10698-M10698</f>
        <v/>
      </c>
    </row>
    <row r="10699">
      <c r="A10699" t="inlineStr">
        <is>
          <t>T1010697</t>
        </is>
      </c>
      <c r="B10699" t="inlineStr">
        <is>
          <t>2025-07-19</t>
        </is>
      </c>
      <c r="C10699" t="inlineStr">
        <is>
          <t>S040</t>
        </is>
      </c>
      <c r="D10699" t="inlineStr">
        <is>
          <t>Store_040</t>
        </is>
      </c>
      <c r="E10699" t="inlineStr">
        <is>
          <t>Central</t>
        </is>
      </c>
      <c r="F10699" t="inlineStr">
        <is>
          <t>P0169</t>
        </is>
      </c>
      <c r="G10699" t="inlineStr">
        <is>
          <t>Prod_0169</t>
        </is>
      </c>
      <c r="H10699" t="inlineStr">
        <is>
          <t>Beverages</t>
        </is>
      </c>
      <c r="I10699" t="n">
        <v>4</v>
      </c>
      <c r="J10699" t="n">
        <v>624.26</v>
      </c>
      <c r="K10699" t="n">
        <v>0.05</v>
      </c>
      <c r="L10699">
        <f>I10699*J10699*(1-K10699)</f>
        <v/>
      </c>
      <c r="M10699">
        <f>VLOOKUP(F10699,Products!A:D,4,FALSE)*I10699</f>
        <v/>
      </c>
      <c r="N10699">
        <f>L10699-M10699</f>
        <v/>
      </c>
    </row>
    <row r="10700">
      <c r="A10700" t="inlineStr">
        <is>
          <t>T1010698</t>
        </is>
      </c>
      <c r="B10700" t="inlineStr">
        <is>
          <t>2024-10-07</t>
        </is>
      </c>
      <c r="C10700" t="inlineStr">
        <is>
          <t>S031</t>
        </is>
      </c>
      <c r="D10700" t="inlineStr">
        <is>
          <t>Store_031</t>
        </is>
      </c>
      <c r="E10700" t="inlineStr">
        <is>
          <t>Central</t>
        </is>
      </c>
      <c r="F10700" t="inlineStr">
        <is>
          <t>P0111</t>
        </is>
      </c>
      <c r="G10700" t="inlineStr">
        <is>
          <t>Prod_0111</t>
        </is>
      </c>
      <c r="H10700" t="inlineStr">
        <is>
          <t>Clothing</t>
        </is>
      </c>
      <c r="I10700" t="n">
        <v>2</v>
      </c>
      <c r="J10700" t="n">
        <v>513.16</v>
      </c>
      <c r="K10700" t="n">
        <v>0</v>
      </c>
      <c r="L10700">
        <f>I10700*J10700*(1-K10700)</f>
        <v/>
      </c>
      <c r="M10700">
        <f>VLOOKUP(F10700,Products!A:D,4,FALSE)*I10700</f>
        <v/>
      </c>
      <c r="N10700">
        <f>L10700-M10700</f>
        <v/>
      </c>
    </row>
    <row r="10701">
      <c r="A10701" t="inlineStr">
        <is>
          <t>T1010699</t>
        </is>
      </c>
      <c r="B10701" t="inlineStr">
        <is>
          <t>2025-02-06</t>
        </is>
      </c>
      <c r="C10701" t="inlineStr">
        <is>
          <t>S002</t>
        </is>
      </c>
      <c r="D10701" t="inlineStr">
        <is>
          <t>Store_002</t>
        </is>
      </c>
      <c r="E10701" t="inlineStr">
        <is>
          <t>South</t>
        </is>
      </c>
      <c r="F10701" t="inlineStr">
        <is>
          <t>P0032</t>
        </is>
      </c>
      <c r="G10701" t="inlineStr">
        <is>
          <t>Prod_0032</t>
        </is>
      </c>
      <c r="H10701" t="inlineStr">
        <is>
          <t>Beverages</t>
        </is>
      </c>
      <c r="I10701" t="n">
        <v>6</v>
      </c>
      <c r="J10701" t="n">
        <v>282.79</v>
      </c>
      <c r="K10701" t="n">
        <v>0.1</v>
      </c>
      <c r="L10701">
        <f>I10701*J10701*(1-K10701)</f>
        <v/>
      </c>
      <c r="M10701">
        <f>VLOOKUP(F10701,Products!A:D,4,FALSE)*I10701</f>
        <v/>
      </c>
      <c r="N10701">
        <f>L10701-M10701</f>
        <v/>
      </c>
    </row>
    <row r="10702">
      <c r="A10702" t="inlineStr">
        <is>
          <t>T1010700</t>
        </is>
      </c>
      <c r="B10702" t="inlineStr">
        <is>
          <t>2023-05-24</t>
        </is>
      </c>
      <c r="C10702" t="inlineStr">
        <is>
          <t>S016</t>
        </is>
      </c>
      <c r="D10702" t="inlineStr">
        <is>
          <t>Store_016</t>
        </is>
      </c>
      <c r="E10702" t="inlineStr">
        <is>
          <t>West</t>
        </is>
      </c>
      <c r="F10702" t="inlineStr">
        <is>
          <t>P0013</t>
        </is>
      </c>
      <c r="G10702" t="inlineStr">
        <is>
          <t>Prod_0013</t>
        </is>
      </c>
      <c r="H10702" t="inlineStr">
        <is>
          <t>Clothing</t>
        </is>
      </c>
      <c r="I10702" t="n">
        <v>5</v>
      </c>
      <c r="J10702" t="n">
        <v>62.43</v>
      </c>
      <c r="K10702" t="n">
        <v>0</v>
      </c>
      <c r="L10702">
        <f>I10702*J10702*(1-K10702)</f>
        <v/>
      </c>
      <c r="M10702">
        <f>VLOOKUP(F10702,Products!A:D,4,FALSE)*I10702</f>
        <v/>
      </c>
      <c r="N10702">
        <f>L10702-M10702</f>
        <v/>
      </c>
    </row>
    <row r="10703">
      <c r="A10703" t="inlineStr">
        <is>
          <t>T1010701</t>
        </is>
      </c>
      <c r="B10703" t="inlineStr">
        <is>
          <t>2025-03-25</t>
        </is>
      </c>
      <c r="C10703" t="inlineStr">
        <is>
          <t>S015</t>
        </is>
      </c>
      <c r="D10703" t="inlineStr">
        <is>
          <t>Store_015</t>
        </is>
      </c>
      <c r="E10703" t="inlineStr">
        <is>
          <t>North</t>
        </is>
      </c>
      <c r="F10703" t="inlineStr">
        <is>
          <t>P0082</t>
        </is>
      </c>
      <c r="G10703" t="inlineStr">
        <is>
          <t>Prod_0082</t>
        </is>
      </c>
      <c r="H10703" t="inlineStr">
        <is>
          <t>Food</t>
        </is>
      </c>
      <c r="I10703" t="n">
        <v>4</v>
      </c>
      <c r="J10703" t="n">
        <v>718.42</v>
      </c>
      <c r="K10703" t="n">
        <v>0</v>
      </c>
      <c r="L10703">
        <f>I10703*J10703*(1-K10703)</f>
        <v/>
      </c>
      <c r="M10703">
        <f>VLOOKUP(F10703,Products!A:D,4,FALSE)*I10703</f>
        <v/>
      </c>
      <c r="N10703">
        <f>L10703-M10703</f>
        <v/>
      </c>
    </row>
    <row r="10704">
      <c r="A10704" t="inlineStr">
        <is>
          <t>T1010702</t>
        </is>
      </c>
      <c r="B10704" t="inlineStr">
        <is>
          <t>2025-09-22</t>
        </is>
      </c>
      <c r="C10704" t="inlineStr">
        <is>
          <t>S039</t>
        </is>
      </c>
      <c r="D10704" t="inlineStr">
        <is>
          <t>Store_039</t>
        </is>
      </c>
      <c r="E10704" t="inlineStr">
        <is>
          <t>North</t>
        </is>
      </c>
      <c r="F10704" t="inlineStr">
        <is>
          <t>P0081</t>
        </is>
      </c>
      <c r="G10704" t="inlineStr">
        <is>
          <t>Prod_0081</t>
        </is>
      </c>
      <c r="H10704" t="inlineStr">
        <is>
          <t>Electronics</t>
        </is>
      </c>
      <c r="I10704" t="n">
        <v>2</v>
      </c>
      <c r="J10704" t="n">
        <v>259.35</v>
      </c>
      <c r="K10704" t="n">
        <v>0.1</v>
      </c>
      <c r="L10704">
        <f>I10704*J10704*(1-K10704)</f>
        <v/>
      </c>
      <c r="M10704">
        <f>VLOOKUP(F10704,Products!A:D,4,FALSE)*I10704</f>
        <v/>
      </c>
      <c r="N10704">
        <f>L10704-M10704</f>
        <v/>
      </c>
    </row>
    <row r="10705">
      <c r="A10705" t="inlineStr">
        <is>
          <t>T1010703</t>
        </is>
      </c>
      <c r="B10705" t="inlineStr">
        <is>
          <t>2025-02-28</t>
        </is>
      </c>
      <c r="C10705" t="inlineStr">
        <is>
          <t>S023</t>
        </is>
      </c>
      <c r="D10705" t="inlineStr">
        <is>
          <t>Store_023</t>
        </is>
      </c>
      <c r="E10705" t="inlineStr">
        <is>
          <t>South</t>
        </is>
      </c>
      <c r="F10705" t="inlineStr">
        <is>
          <t>P0145</t>
        </is>
      </c>
      <c r="G10705" t="inlineStr">
        <is>
          <t>Prod_0145</t>
        </is>
      </c>
      <c r="H10705" t="inlineStr">
        <is>
          <t>Electronics</t>
        </is>
      </c>
      <c r="I10705" t="n">
        <v>5</v>
      </c>
      <c r="J10705" t="n">
        <v>619.54</v>
      </c>
      <c r="K10705" t="n">
        <v>0.05</v>
      </c>
      <c r="L10705">
        <f>I10705*J10705*(1-K10705)</f>
        <v/>
      </c>
      <c r="M10705">
        <f>VLOOKUP(F10705,Products!A:D,4,FALSE)*I10705</f>
        <v/>
      </c>
      <c r="N10705">
        <f>L10705-M10705</f>
        <v/>
      </c>
    </row>
    <row r="10706">
      <c r="A10706" t="inlineStr">
        <is>
          <t>T1010704</t>
        </is>
      </c>
      <c r="B10706" t="inlineStr">
        <is>
          <t>2024-10-15</t>
        </is>
      </c>
      <c r="C10706" t="inlineStr">
        <is>
          <t>S034</t>
        </is>
      </c>
      <c r="D10706" t="inlineStr">
        <is>
          <t>Store_034</t>
        </is>
      </c>
      <c r="E10706" t="inlineStr">
        <is>
          <t>Central</t>
        </is>
      </c>
      <c r="F10706" t="inlineStr">
        <is>
          <t>P0116</t>
        </is>
      </c>
      <c r="G10706" t="inlineStr">
        <is>
          <t>Prod_0116</t>
        </is>
      </c>
      <c r="H10706" t="inlineStr">
        <is>
          <t>Clothing</t>
        </is>
      </c>
      <c r="I10706" t="n">
        <v>4</v>
      </c>
      <c r="J10706" t="n">
        <v>998.52</v>
      </c>
      <c r="K10706" t="n">
        <v>0</v>
      </c>
      <c r="L10706">
        <f>I10706*J10706*(1-K10706)</f>
        <v/>
      </c>
      <c r="M10706">
        <f>VLOOKUP(F10706,Products!A:D,4,FALSE)*I10706</f>
        <v/>
      </c>
      <c r="N10706">
        <f>L10706-M10706</f>
        <v/>
      </c>
    </row>
    <row r="10707">
      <c r="A10707" t="inlineStr">
        <is>
          <t>T1010705</t>
        </is>
      </c>
      <c r="B10707" t="inlineStr">
        <is>
          <t>2025-05-28</t>
        </is>
      </c>
      <c r="C10707" t="inlineStr">
        <is>
          <t>S034</t>
        </is>
      </c>
      <c r="D10707" t="inlineStr">
        <is>
          <t>Store_034</t>
        </is>
      </c>
      <c r="E10707" t="inlineStr">
        <is>
          <t>Central</t>
        </is>
      </c>
      <c r="F10707" t="inlineStr">
        <is>
          <t>P0062</t>
        </is>
      </c>
      <c r="G10707" t="inlineStr">
        <is>
          <t>Prod_0062</t>
        </is>
      </c>
      <c r="H10707" t="inlineStr">
        <is>
          <t>Beverages</t>
        </is>
      </c>
      <c r="I10707" t="n">
        <v>5</v>
      </c>
      <c r="J10707" t="n">
        <v>478.77</v>
      </c>
      <c r="K10707" t="n">
        <v>0.05</v>
      </c>
      <c r="L10707">
        <f>I10707*J10707*(1-K10707)</f>
        <v/>
      </c>
      <c r="M10707">
        <f>VLOOKUP(F10707,Products!A:D,4,FALSE)*I10707</f>
        <v/>
      </c>
      <c r="N10707">
        <f>L10707-M10707</f>
        <v/>
      </c>
    </row>
    <row r="10708">
      <c r="A10708" t="inlineStr">
        <is>
          <t>T1010706</t>
        </is>
      </c>
      <c r="B10708" t="inlineStr">
        <is>
          <t>2025-03-15</t>
        </is>
      </c>
      <c r="C10708" t="inlineStr">
        <is>
          <t>S046</t>
        </is>
      </c>
      <c r="D10708" t="inlineStr">
        <is>
          <t>Store_046</t>
        </is>
      </c>
      <c r="E10708" t="inlineStr">
        <is>
          <t>South</t>
        </is>
      </c>
      <c r="F10708" t="inlineStr">
        <is>
          <t>P0026</t>
        </is>
      </c>
      <c r="G10708" t="inlineStr">
        <is>
          <t>Prod_0026</t>
        </is>
      </c>
      <c r="H10708" t="inlineStr">
        <is>
          <t>Beverages</t>
        </is>
      </c>
      <c r="I10708" t="n">
        <v>9</v>
      </c>
      <c r="J10708" t="n">
        <v>728.91</v>
      </c>
      <c r="K10708" t="n">
        <v>0</v>
      </c>
      <c r="L10708">
        <f>I10708*J10708*(1-K10708)</f>
        <v/>
      </c>
      <c r="M10708">
        <f>VLOOKUP(F10708,Products!A:D,4,FALSE)*I10708</f>
        <v/>
      </c>
      <c r="N10708">
        <f>L10708-M10708</f>
        <v/>
      </c>
    </row>
    <row r="10709">
      <c r="A10709" t="inlineStr">
        <is>
          <t>T1010707</t>
        </is>
      </c>
      <c r="B10709" t="inlineStr">
        <is>
          <t>2024-10-09</t>
        </is>
      </c>
      <c r="C10709" t="inlineStr">
        <is>
          <t>S011</t>
        </is>
      </c>
      <c r="D10709" t="inlineStr">
        <is>
          <t>Store_011</t>
        </is>
      </c>
      <c r="E10709" t="inlineStr">
        <is>
          <t>South</t>
        </is>
      </c>
      <c r="F10709" t="inlineStr">
        <is>
          <t>P0185</t>
        </is>
      </c>
      <c r="G10709" t="inlineStr">
        <is>
          <t>Prod_0185</t>
        </is>
      </c>
      <c r="H10709" t="inlineStr">
        <is>
          <t>Food</t>
        </is>
      </c>
      <c r="I10709" t="n">
        <v>8</v>
      </c>
      <c r="J10709" t="n">
        <v>346.62</v>
      </c>
      <c r="K10709" t="n">
        <v>0.05</v>
      </c>
      <c r="L10709">
        <f>I10709*J10709*(1-K10709)</f>
        <v/>
      </c>
      <c r="M10709">
        <f>VLOOKUP(F10709,Products!A:D,4,FALSE)*I10709</f>
        <v/>
      </c>
      <c r="N10709">
        <f>L10709-M10709</f>
        <v/>
      </c>
    </row>
    <row r="10710">
      <c r="A10710" t="inlineStr">
        <is>
          <t>T1010708</t>
        </is>
      </c>
      <c r="B10710" t="inlineStr">
        <is>
          <t>2025-08-19</t>
        </is>
      </c>
      <c r="C10710" t="inlineStr">
        <is>
          <t>S033</t>
        </is>
      </c>
      <c r="D10710" t="inlineStr">
        <is>
          <t>Store_033</t>
        </is>
      </c>
      <c r="E10710" t="inlineStr">
        <is>
          <t>North</t>
        </is>
      </c>
      <c r="F10710" t="inlineStr">
        <is>
          <t>P0130</t>
        </is>
      </c>
      <c r="G10710" t="inlineStr">
        <is>
          <t>Prod_0130</t>
        </is>
      </c>
      <c r="H10710" t="inlineStr">
        <is>
          <t>Electronics</t>
        </is>
      </c>
      <c r="I10710" t="n">
        <v>4</v>
      </c>
      <c r="J10710" t="n">
        <v>562.77</v>
      </c>
      <c r="K10710" t="n">
        <v>0</v>
      </c>
      <c r="L10710">
        <f>I10710*J10710*(1-K10710)</f>
        <v/>
      </c>
      <c r="M10710">
        <f>VLOOKUP(F10710,Products!A:D,4,FALSE)*I10710</f>
        <v/>
      </c>
      <c r="N10710">
        <f>L10710-M10710</f>
        <v/>
      </c>
    </row>
    <row r="10711">
      <c r="A10711" t="inlineStr">
        <is>
          <t>T1010709</t>
        </is>
      </c>
      <c r="B10711" t="inlineStr">
        <is>
          <t>2024-12-12</t>
        </is>
      </c>
      <c r="C10711" t="inlineStr">
        <is>
          <t>S019</t>
        </is>
      </c>
      <c r="D10711" t="inlineStr">
        <is>
          <t>Store_019</t>
        </is>
      </c>
      <c r="E10711" t="inlineStr">
        <is>
          <t>East</t>
        </is>
      </c>
      <c r="F10711" t="inlineStr">
        <is>
          <t>P0125</t>
        </is>
      </c>
      <c r="G10711" t="inlineStr">
        <is>
          <t>Prod_0125</t>
        </is>
      </c>
      <c r="H10711" t="inlineStr">
        <is>
          <t>Toys</t>
        </is>
      </c>
      <c r="I10711" t="n">
        <v>3</v>
      </c>
      <c r="J10711" t="n">
        <v>285.23</v>
      </c>
      <c r="K10711" t="n">
        <v>0</v>
      </c>
      <c r="L10711">
        <f>I10711*J10711*(1-K10711)</f>
        <v/>
      </c>
      <c r="M10711">
        <f>VLOOKUP(F10711,Products!A:D,4,FALSE)*I10711</f>
        <v/>
      </c>
      <c r="N10711">
        <f>L10711-M10711</f>
        <v/>
      </c>
    </row>
    <row r="10712">
      <c r="A10712" t="inlineStr">
        <is>
          <t>T1010710</t>
        </is>
      </c>
      <c r="B10712" t="inlineStr">
        <is>
          <t>2024-01-02</t>
        </is>
      </c>
      <c r="C10712" t="inlineStr">
        <is>
          <t>S035</t>
        </is>
      </c>
      <c r="D10712" t="inlineStr">
        <is>
          <t>Store_035</t>
        </is>
      </c>
      <c r="E10712" t="inlineStr">
        <is>
          <t>Central</t>
        </is>
      </c>
      <c r="F10712" t="inlineStr">
        <is>
          <t>P0046</t>
        </is>
      </c>
      <c r="G10712" t="inlineStr">
        <is>
          <t>Prod_0046</t>
        </is>
      </c>
      <c r="H10712" t="inlineStr">
        <is>
          <t>Electronics</t>
        </is>
      </c>
      <c r="I10712" t="n">
        <v>8</v>
      </c>
      <c r="J10712" t="n">
        <v>60.79</v>
      </c>
      <c r="K10712" t="n">
        <v>0.1</v>
      </c>
      <c r="L10712">
        <f>I10712*J10712*(1-K10712)</f>
        <v/>
      </c>
      <c r="M10712">
        <f>VLOOKUP(F10712,Products!A:D,4,FALSE)*I10712</f>
        <v/>
      </c>
      <c r="N10712">
        <f>L10712-M10712</f>
        <v/>
      </c>
    </row>
    <row r="10713">
      <c r="A10713" t="inlineStr">
        <is>
          <t>T1010711</t>
        </is>
      </c>
      <c r="B10713" t="inlineStr">
        <is>
          <t>2024-06-12</t>
        </is>
      </c>
      <c r="C10713" t="inlineStr">
        <is>
          <t>S037</t>
        </is>
      </c>
      <c r="D10713" t="inlineStr">
        <is>
          <t>Store_037</t>
        </is>
      </c>
      <c r="E10713" t="inlineStr">
        <is>
          <t>East</t>
        </is>
      </c>
      <c r="F10713" t="inlineStr">
        <is>
          <t>P0127</t>
        </is>
      </c>
      <c r="G10713" t="inlineStr">
        <is>
          <t>Prod_0127</t>
        </is>
      </c>
      <c r="H10713" t="inlineStr">
        <is>
          <t>Toys</t>
        </is>
      </c>
      <c r="I10713" t="n">
        <v>9</v>
      </c>
      <c r="J10713" t="n">
        <v>709.89</v>
      </c>
      <c r="K10713" t="n">
        <v>0.1</v>
      </c>
      <c r="L10713">
        <f>I10713*J10713*(1-K10713)</f>
        <v/>
      </c>
      <c r="M10713">
        <f>VLOOKUP(F10713,Products!A:D,4,FALSE)*I10713</f>
        <v/>
      </c>
      <c r="N10713">
        <f>L10713-M10713</f>
        <v/>
      </c>
    </row>
    <row r="10714">
      <c r="A10714" t="inlineStr">
        <is>
          <t>T1010712</t>
        </is>
      </c>
      <c r="B10714" t="inlineStr">
        <is>
          <t>2023-01-24</t>
        </is>
      </c>
      <c r="C10714" t="inlineStr">
        <is>
          <t>S012</t>
        </is>
      </c>
      <c r="D10714" t="inlineStr">
        <is>
          <t>Store_012</t>
        </is>
      </c>
      <c r="E10714" t="inlineStr">
        <is>
          <t>South</t>
        </is>
      </c>
      <c r="F10714" t="inlineStr">
        <is>
          <t>P0096</t>
        </is>
      </c>
      <c r="G10714" t="inlineStr">
        <is>
          <t>Prod_0096</t>
        </is>
      </c>
      <c r="H10714" t="inlineStr">
        <is>
          <t>Beverages</t>
        </is>
      </c>
      <c r="I10714" t="n">
        <v>1</v>
      </c>
      <c r="J10714" t="n">
        <v>542.59</v>
      </c>
      <c r="K10714" t="n">
        <v>0</v>
      </c>
      <c r="L10714">
        <f>I10714*J10714*(1-K10714)</f>
        <v/>
      </c>
      <c r="M10714">
        <f>VLOOKUP(F10714,Products!A:D,4,FALSE)*I10714</f>
        <v/>
      </c>
      <c r="N10714">
        <f>L10714-M10714</f>
        <v/>
      </c>
    </row>
    <row r="10715">
      <c r="A10715" t="inlineStr">
        <is>
          <t>T1010713</t>
        </is>
      </c>
      <c r="B10715" t="inlineStr">
        <is>
          <t>2024-08-05</t>
        </is>
      </c>
      <c r="C10715" t="inlineStr">
        <is>
          <t>S028</t>
        </is>
      </c>
      <c r="D10715" t="inlineStr">
        <is>
          <t>Store_028</t>
        </is>
      </c>
      <c r="E10715" t="inlineStr">
        <is>
          <t>North</t>
        </is>
      </c>
      <c r="F10715" t="inlineStr">
        <is>
          <t>P0122</t>
        </is>
      </c>
      <c r="G10715" t="inlineStr">
        <is>
          <t>Prod_0122</t>
        </is>
      </c>
      <c r="H10715" t="inlineStr">
        <is>
          <t>Beverages</t>
        </is>
      </c>
      <c r="I10715" t="n">
        <v>2</v>
      </c>
      <c r="J10715" t="n">
        <v>668.2</v>
      </c>
      <c r="K10715" t="n">
        <v>0.1</v>
      </c>
      <c r="L10715">
        <f>I10715*J10715*(1-K10715)</f>
        <v/>
      </c>
      <c r="M10715">
        <f>VLOOKUP(F10715,Products!A:D,4,FALSE)*I10715</f>
        <v/>
      </c>
      <c r="N10715">
        <f>L10715-M10715</f>
        <v/>
      </c>
    </row>
    <row r="10716">
      <c r="A10716" t="inlineStr">
        <is>
          <t>T1010714</t>
        </is>
      </c>
      <c r="B10716" t="inlineStr">
        <is>
          <t>2023-12-05</t>
        </is>
      </c>
      <c r="C10716" t="inlineStr">
        <is>
          <t>S017</t>
        </is>
      </c>
      <c r="D10716" t="inlineStr">
        <is>
          <t>Store_017</t>
        </is>
      </c>
      <c r="E10716" t="inlineStr">
        <is>
          <t>South</t>
        </is>
      </c>
      <c r="F10716" t="inlineStr">
        <is>
          <t>P0118</t>
        </is>
      </c>
      <c r="G10716" t="inlineStr">
        <is>
          <t>Prod_0118</t>
        </is>
      </c>
      <c r="H10716" t="inlineStr">
        <is>
          <t>Toys</t>
        </is>
      </c>
      <c r="I10716" t="n">
        <v>2</v>
      </c>
      <c r="J10716" t="n">
        <v>640.23</v>
      </c>
      <c r="K10716" t="n">
        <v>0</v>
      </c>
      <c r="L10716">
        <f>I10716*J10716*(1-K10716)</f>
        <v/>
      </c>
      <c r="M10716">
        <f>VLOOKUP(F10716,Products!A:D,4,FALSE)*I10716</f>
        <v/>
      </c>
      <c r="N10716">
        <f>L10716-M10716</f>
        <v/>
      </c>
    </row>
    <row r="10717">
      <c r="A10717" t="inlineStr">
        <is>
          <t>T1010715</t>
        </is>
      </c>
      <c r="B10717" t="inlineStr">
        <is>
          <t>2023-11-15</t>
        </is>
      </c>
      <c r="C10717" t="inlineStr">
        <is>
          <t>S010</t>
        </is>
      </c>
      <c r="D10717" t="inlineStr">
        <is>
          <t>Store_010</t>
        </is>
      </c>
      <c r="E10717" t="inlineStr">
        <is>
          <t>North</t>
        </is>
      </c>
      <c r="F10717" t="inlineStr">
        <is>
          <t>P0035</t>
        </is>
      </c>
      <c r="G10717" t="inlineStr">
        <is>
          <t>Prod_0035</t>
        </is>
      </c>
      <c r="H10717" t="inlineStr">
        <is>
          <t>Beverages</t>
        </is>
      </c>
      <c r="I10717" t="n">
        <v>6</v>
      </c>
      <c r="J10717" t="n">
        <v>132.01</v>
      </c>
      <c r="K10717" t="n">
        <v>0</v>
      </c>
      <c r="L10717">
        <f>I10717*J10717*(1-K10717)</f>
        <v/>
      </c>
      <c r="M10717">
        <f>VLOOKUP(F10717,Products!A:D,4,FALSE)*I10717</f>
        <v/>
      </c>
      <c r="N10717">
        <f>L10717-M10717</f>
        <v/>
      </c>
    </row>
    <row r="10718">
      <c r="A10718" t="inlineStr">
        <is>
          <t>T1010716</t>
        </is>
      </c>
      <c r="B10718" t="inlineStr">
        <is>
          <t>2024-05-16</t>
        </is>
      </c>
      <c r="C10718" t="inlineStr">
        <is>
          <t>S020</t>
        </is>
      </c>
      <c r="D10718" t="inlineStr">
        <is>
          <t>Store_020</t>
        </is>
      </c>
      <c r="E10718" t="inlineStr">
        <is>
          <t>West</t>
        </is>
      </c>
      <c r="F10718" t="inlineStr">
        <is>
          <t>P0127</t>
        </is>
      </c>
      <c r="G10718" t="inlineStr">
        <is>
          <t>Prod_0127</t>
        </is>
      </c>
      <c r="H10718" t="inlineStr">
        <is>
          <t>Toys</t>
        </is>
      </c>
      <c r="I10718" t="n">
        <v>4</v>
      </c>
      <c r="J10718" t="n">
        <v>599.5599999999999</v>
      </c>
      <c r="K10718" t="n">
        <v>0.1</v>
      </c>
      <c r="L10718">
        <f>I10718*J10718*(1-K10718)</f>
        <v/>
      </c>
      <c r="M10718">
        <f>VLOOKUP(F10718,Products!A:D,4,FALSE)*I10718</f>
        <v/>
      </c>
      <c r="N10718">
        <f>L10718-M10718</f>
        <v/>
      </c>
    </row>
    <row r="10719">
      <c r="A10719" t="inlineStr">
        <is>
          <t>T1010717</t>
        </is>
      </c>
      <c r="B10719" t="inlineStr">
        <is>
          <t>2023-04-06</t>
        </is>
      </c>
      <c r="C10719" t="inlineStr">
        <is>
          <t>S018</t>
        </is>
      </c>
      <c r="D10719" t="inlineStr">
        <is>
          <t>Store_018</t>
        </is>
      </c>
      <c r="E10719" t="inlineStr">
        <is>
          <t>South</t>
        </is>
      </c>
      <c r="F10719" t="inlineStr">
        <is>
          <t>P0017</t>
        </is>
      </c>
      <c r="G10719" t="inlineStr">
        <is>
          <t>Prod_0017</t>
        </is>
      </c>
      <c r="H10719" t="inlineStr">
        <is>
          <t>Food</t>
        </is>
      </c>
      <c r="I10719" t="n">
        <v>4</v>
      </c>
      <c r="J10719" t="n">
        <v>723.05</v>
      </c>
      <c r="K10719" t="n">
        <v>0.15</v>
      </c>
      <c r="L10719">
        <f>I10719*J10719*(1-K10719)</f>
        <v/>
      </c>
      <c r="M10719">
        <f>VLOOKUP(F10719,Products!A:D,4,FALSE)*I10719</f>
        <v/>
      </c>
      <c r="N10719">
        <f>L10719-M10719</f>
        <v/>
      </c>
    </row>
    <row r="10720">
      <c r="A10720" t="inlineStr">
        <is>
          <t>T1010718</t>
        </is>
      </c>
      <c r="B10720" t="inlineStr">
        <is>
          <t>2025-07-25</t>
        </is>
      </c>
      <c r="C10720" t="inlineStr">
        <is>
          <t>S026</t>
        </is>
      </c>
      <c r="D10720" t="inlineStr">
        <is>
          <t>Store_026</t>
        </is>
      </c>
      <c r="E10720" t="inlineStr">
        <is>
          <t>North</t>
        </is>
      </c>
      <c r="F10720" t="inlineStr">
        <is>
          <t>P0165</t>
        </is>
      </c>
      <c r="G10720" t="inlineStr">
        <is>
          <t>Prod_0165</t>
        </is>
      </c>
      <c r="H10720" t="inlineStr">
        <is>
          <t>Clothing</t>
        </is>
      </c>
      <c r="I10720" t="n">
        <v>7</v>
      </c>
      <c r="J10720" t="n">
        <v>731.41</v>
      </c>
      <c r="K10720" t="n">
        <v>0</v>
      </c>
      <c r="L10720">
        <f>I10720*J10720*(1-K10720)</f>
        <v/>
      </c>
      <c r="M10720">
        <f>VLOOKUP(F10720,Products!A:D,4,FALSE)*I10720</f>
        <v/>
      </c>
      <c r="N10720">
        <f>L10720-M10720</f>
        <v/>
      </c>
    </row>
    <row r="10721">
      <c r="A10721" t="inlineStr">
        <is>
          <t>T1010719</t>
        </is>
      </c>
      <c r="B10721" t="inlineStr">
        <is>
          <t>2024-01-08</t>
        </is>
      </c>
      <c r="C10721" t="inlineStr">
        <is>
          <t>S030</t>
        </is>
      </c>
      <c r="D10721" t="inlineStr">
        <is>
          <t>Store_030</t>
        </is>
      </c>
      <c r="E10721" t="inlineStr">
        <is>
          <t>North</t>
        </is>
      </c>
      <c r="F10721" t="inlineStr">
        <is>
          <t>P0194</t>
        </is>
      </c>
      <c r="G10721" t="inlineStr">
        <is>
          <t>Prod_0194</t>
        </is>
      </c>
      <c r="H10721" t="inlineStr">
        <is>
          <t>Food</t>
        </is>
      </c>
      <c r="I10721" t="n">
        <v>3</v>
      </c>
      <c r="J10721" t="n">
        <v>702.65</v>
      </c>
      <c r="K10721" t="n">
        <v>0</v>
      </c>
      <c r="L10721">
        <f>I10721*J10721*(1-K10721)</f>
        <v/>
      </c>
      <c r="M10721">
        <f>VLOOKUP(F10721,Products!A:D,4,FALSE)*I10721</f>
        <v/>
      </c>
      <c r="N10721">
        <f>L10721-M10721</f>
        <v/>
      </c>
    </row>
    <row r="10722">
      <c r="A10722" t="inlineStr">
        <is>
          <t>T1010720</t>
        </is>
      </c>
      <c r="B10722" t="inlineStr">
        <is>
          <t>2024-10-18</t>
        </is>
      </c>
      <c r="C10722" t="inlineStr">
        <is>
          <t>S041</t>
        </is>
      </c>
      <c r="D10722" t="inlineStr">
        <is>
          <t>Store_041</t>
        </is>
      </c>
      <c r="E10722" t="inlineStr">
        <is>
          <t>East</t>
        </is>
      </c>
      <c r="F10722" t="inlineStr">
        <is>
          <t>P0175</t>
        </is>
      </c>
      <c r="G10722" t="inlineStr">
        <is>
          <t>Prod_0175</t>
        </is>
      </c>
      <c r="H10722" t="inlineStr">
        <is>
          <t>Food</t>
        </is>
      </c>
      <c r="I10722" t="n">
        <v>3</v>
      </c>
      <c r="J10722" t="n">
        <v>702.9</v>
      </c>
      <c r="K10722" t="n">
        <v>0</v>
      </c>
      <c r="L10722">
        <f>I10722*J10722*(1-K10722)</f>
        <v/>
      </c>
      <c r="M10722">
        <f>VLOOKUP(F10722,Products!A:D,4,FALSE)*I10722</f>
        <v/>
      </c>
      <c r="N10722">
        <f>L10722-M10722</f>
        <v/>
      </c>
    </row>
    <row r="10723">
      <c r="A10723" t="inlineStr">
        <is>
          <t>T1010721</t>
        </is>
      </c>
      <c r="B10723" t="inlineStr">
        <is>
          <t>2024-08-31</t>
        </is>
      </c>
      <c r="C10723" t="inlineStr">
        <is>
          <t>S024</t>
        </is>
      </c>
      <c r="D10723" t="inlineStr">
        <is>
          <t>Store_024</t>
        </is>
      </c>
      <c r="E10723" t="inlineStr">
        <is>
          <t>South</t>
        </is>
      </c>
      <c r="F10723" t="inlineStr">
        <is>
          <t>P0066</t>
        </is>
      </c>
      <c r="G10723" t="inlineStr">
        <is>
          <t>Prod_0066</t>
        </is>
      </c>
      <c r="H10723" t="inlineStr">
        <is>
          <t>Household</t>
        </is>
      </c>
      <c r="I10723" t="n">
        <v>7</v>
      </c>
      <c r="J10723" t="n">
        <v>416.12</v>
      </c>
      <c r="K10723" t="n">
        <v>0</v>
      </c>
      <c r="L10723">
        <f>I10723*J10723*(1-K10723)</f>
        <v/>
      </c>
      <c r="M10723">
        <f>VLOOKUP(F10723,Products!A:D,4,FALSE)*I10723</f>
        <v/>
      </c>
      <c r="N10723">
        <f>L10723-M10723</f>
        <v/>
      </c>
    </row>
    <row r="10724">
      <c r="A10724" t="inlineStr">
        <is>
          <t>T1010722</t>
        </is>
      </c>
      <c r="B10724" t="inlineStr">
        <is>
          <t>2025-07-19</t>
        </is>
      </c>
      <c r="C10724" t="inlineStr">
        <is>
          <t>S044</t>
        </is>
      </c>
      <c r="D10724" t="inlineStr">
        <is>
          <t>Store_044</t>
        </is>
      </c>
      <c r="E10724" t="inlineStr">
        <is>
          <t>North</t>
        </is>
      </c>
      <c r="F10724" t="inlineStr">
        <is>
          <t>P0108</t>
        </is>
      </c>
      <c r="G10724" t="inlineStr">
        <is>
          <t>Prod_0108</t>
        </is>
      </c>
      <c r="H10724" t="inlineStr">
        <is>
          <t>Stationery</t>
        </is>
      </c>
      <c r="I10724" t="n">
        <v>2</v>
      </c>
      <c r="J10724" t="n">
        <v>646.77</v>
      </c>
      <c r="K10724" t="n">
        <v>0</v>
      </c>
      <c r="L10724">
        <f>I10724*J10724*(1-K10724)</f>
        <v/>
      </c>
      <c r="M10724">
        <f>VLOOKUP(F10724,Products!A:D,4,FALSE)*I10724</f>
        <v/>
      </c>
      <c r="N10724">
        <f>L10724-M10724</f>
        <v/>
      </c>
    </row>
    <row r="10725">
      <c r="A10725" t="inlineStr">
        <is>
          <t>T1010723</t>
        </is>
      </c>
      <c r="B10725" t="inlineStr">
        <is>
          <t>2025-01-26</t>
        </is>
      </c>
      <c r="C10725" t="inlineStr">
        <is>
          <t>S026</t>
        </is>
      </c>
      <c r="D10725" t="inlineStr">
        <is>
          <t>Store_026</t>
        </is>
      </c>
      <c r="E10725" t="inlineStr">
        <is>
          <t>North</t>
        </is>
      </c>
      <c r="F10725" t="inlineStr">
        <is>
          <t>P0045</t>
        </is>
      </c>
      <c r="G10725" t="inlineStr">
        <is>
          <t>Prod_0045</t>
        </is>
      </c>
      <c r="H10725" t="inlineStr">
        <is>
          <t>Toys</t>
        </is>
      </c>
      <c r="I10725" t="n">
        <v>6</v>
      </c>
      <c r="J10725" t="n">
        <v>177.06</v>
      </c>
      <c r="K10725" t="n">
        <v>0.15</v>
      </c>
      <c r="L10725">
        <f>I10725*J10725*(1-K10725)</f>
        <v/>
      </c>
      <c r="M10725">
        <f>VLOOKUP(F10725,Products!A:D,4,FALSE)*I10725</f>
        <v/>
      </c>
      <c r="N10725">
        <f>L10725-M10725</f>
        <v/>
      </c>
    </row>
    <row r="10726">
      <c r="A10726" t="inlineStr">
        <is>
          <t>T1010724</t>
        </is>
      </c>
      <c r="B10726" t="inlineStr">
        <is>
          <t>2024-04-17</t>
        </is>
      </c>
      <c r="C10726" t="inlineStr">
        <is>
          <t>S035</t>
        </is>
      </c>
      <c r="D10726" t="inlineStr">
        <is>
          <t>Store_035</t>
        </is>
      </c>
      <c r="E10726" t="inlineStr">
        <is>
          <t>Central</t>
        </is>
      </c>
      <c r="F10726" t="inlineStr">
        <is>
          <t>P0046</t>
        </is>
      </c>
      <c r="G10726" t="inlineStr">
        <is>
          <t>Prod_0046</t>
        </is>
      </c>
      <c r="H10726" t="inlineStr">
        <is>
          <t>Electronics</t>
        </is>
      </c>
      <c r="I10726" t="n">
        <v>2</v>
      </c>
      <c r="J10726" t="n">
        <v>63.01</v>
      </c>
      <c r="K10726" t="n">
        <v>0</v>
      </c>
      <c r="L10726">
        <f>I10726*J10726*(1-K10726)</f>
        <v/>
      </c>
      <c r="M10726">
        <f>VLOOKUP(F10726,Products!A:D,4,FALSE)*I10726</f>
        <v/>
      </c>
      <c r="N10726">
        <f>L10726-M10726</f>
        <v/>
      </c>
    </row>
    <row r="10727">
      <c r="A10727" t="inlineStr">
        <is>
          <t>T1010725</t>
        </is>
      </c>
      <c r="B10727" t="inlineStr">
        <is>
          <t>2025-01-02</t>
        </is>
      </c>
      <c r="C10727" t="inlineStr">
        <is>
          <t>S016</t>
        </is>
      </c>
      <c r="D10727" t="inlineStr">
        <is>
          <t>Store_016</t>
        </is>
      </c>
      <c r="E10727" t="inlineStr">
        <is>
          <t>West</t>
        </is>
      </c>
      <c r="F10727" t="inlineStr">
        <is>
          <t>P0138</t>
        </is>
      </c>
      <c r="G10727" t="inlineStr">
        <is>
          <t>Prod_0138</t>
        </is>
      </c>
      <c r="H10727" t="inlineStr">
        <is>
          <t>Household</t>
        </is>
      </c>
      <c r="I10727" t="n">
        <v>3</v>
      </c>
      <c r="J10727" t="n">
        <v>356.86</v>
      </c>
      <c r="K10727" t="n">
        <v>0</v>
      </c>
      <c r="L10727">
        <f>I10727*J10727*(1-K10727)</f>
        <v/>
      </c>
      <c r="M10727">
        <f>VLOOKUP(F10727,Products!A:D,4,FALSE)*I10727</f>
        <v/>
      </c>
      <c r="N10727">
        <f>L10727-M10727</f>
        <v/>
      </c>
    </row>
    <row r="10728">
      <c r="A10728" t="inlineStr">
        <is>
          <t>T1010726</t>
        </is>
      </c>
      <c r="B10728" t="inlineStr">
        <is>
          <t>2025-04-30</t>
        </is>
      </c>
      <c r="C10728" t="inlineStr">
        <is>
          <t>S009</t>
        </is>
      </c>
      <c r="D10728" t="inlineStr">
        <is>
          <t>Store_009</t>
        </is>
      </c>
      <c r="E10728" t="inlineStr">
        <is>
          <t>Central</t>
        </is>
      </c>
      <c r="F10728" t="inlineStr">
        <is>
          <t>P0059</t>
        </is>
      </c>
      <c r="G10728" t="inlineStr">
        <is>
          <t>Prod_0059</t>
        </is>
      </c>
      <c r="H10728" t="inlineStr">
        <is>
          <t>Beverages</t>
        </is>
      </c>
      <c r="I10728" t="n">
        <v>9</v>
      </c>
      <c r="J10728" t="n">
        <v>448.27</v>
      </c>
      <c r="K10728" t="n">
        <v>0.15</v>
      </c>
      <c r="L10728">
        <f>I10728*J10728*(1-K10728)</f>
        <v/>
      </c>
      <c r="M10728">
        <f>VLOOKUP(F10728,Products!A:D,4,FALSE)*I10728</f>
        <v/>
      </c>
      <c r="N10728">
        <f>L10728-M10728</f>
        <v/>
      </c>
    </row>
    <row r="10729">
      <c r="A10729" t="inlineStr">
        <is>
          <t>T1010727</t>
        </is>
      </c>
      <c r="B10729" t="inlineStr">
        <is>
          <t>2025-08-05</t>
        </is>
      </c>
      <c r="C10729" t="inlineStr">
        <is>
          <t>S047</t>
        </is>
      </c>
      <c r="D10729" t="inlineStr">
        <is>
          <t>Store_047</t>
        </is>
      </c>
      <c r="E10729" t="inlineStr">
        <is>
          <t>North</t>
        </is>
      </c>
      <c r="F10729" t="inlineStr">
        <is>
          <t>P0166</t>
        </is>
      </c>
      <c r="G10729" t="inlineStr">
        <is>
          <t>Prod_0166</t>
        </is>
      </c>
      <c r="H10729" t="inlineStr">
        <is>
          <t>Electronics</t>
        </is>
      </c>
      <c r="I10729" t="n">
        <v>4</v>
      </c>
      <c r="J10729" t="n">
        <v>464.45</v>
      </c>
      <c r="K10729" t="n">
        <v>0</v>
      </c>
      <c r="L10729">
        <f>I10729*J10729*(1-K10729)</f>
        <v/>
      </c>
      <c r="M10729">
        <f>VLOOKUP(F10729,Products!A:D,4,FALSE)*I10729</f>
        <v/>
      </c>
      <c r="N10729">
        <f>L10729-M10729</f>
        <v/>
      </c>
    </row>
    <row r="10730">
      <c r="A10730" t="inlineStr">
        <is>
          <t>T1010728</t>
        </is>
      </c>
      <c r="B10730" t="inlineStr">
        <is>
          <t>2024-03-06</t>
        </is>
      </c>
      <c r="C10730" t="inlineStr">
        <is>
          <t>S025</t>
        </is>
      </c>
      <c r="D10730" t="inlineStr">
        <is>
          <t>Store_025</t>
        </is>
      </c>
      <c r="E10730" t="inlineStr">
        <is>
          <t>Central</t>
        </is>
      </c>
      <c r="F10730" t="inlineStr">
        <is>
          <t>P0095</t>
        </is>
      </c>
      <c r="G10730" t="inlineStr">
        <is>
          <t>Prod_0095</t>
        </is>
      </c>
      <c r="H10730" t="inlineStr">
        <is>
          <t>Food</t>
        </is>
      </c>
      <c r="I10730" t="n">
        <v>8</v>
      </c>
      <c r="J10730" t="n">
        <v>209.55</v>
      </c>
      <c r="K10730" t="n">
        <v>0</v>
      </c>
      <c r="L10730">
        <f>I10730*J10730*(1-K10730)</f>
        <v/>
      </c>
      <c r="M10730">
        <f>VLOOKUP(F10730,Products!A:D,4,FALSE)*I10730</f>
        <v/>
      </c>
      <c r="N10730">
        <f>L10730-M10730</f>
        <v/>
      </c>
    </row>
    <row r="10731">
      <c r="A10731" t="inlineStr">
        <is>
          <t>T1010729</t>
        </is>
      </c>
      <c r="B10731" t="inlineStr">
        <is>
          <t>2024-12-18</t>
        </is>
      </c>
      <c r="C10731" t="inlineStr">
        <is>
          <t>S041</t>
        </is>
      </c>
      <c r="D10731" t="inlineStr">
        <is>
          <t>Store_041</t>
        </is>
      </c>
      <c r="E10731" t="inlineStr">
        <is>
          <t>East</t>
        </is>
      </c>
      <c r="F10731" t="inlineStr">
        <is>
          <t>P0023</t>
        </is>
      </c>
      <c r="G10731" t="inlineStr">
        <is>
          <t>Prod_0023</t>
        </is>
      </c>
      <c r="H10731" t="inlineStr">
        <is>
          <t>Stationery</t>
        </is>
      </c>
      <c r="I10731" t="n">
        <v>4</v>
      </c>
      <c r="J10731" t="n">
        <v>133.46</v>
      </c>
      <c r="K10731" t="n">
        <v>0.1</v>
      </c>
      <c r="L10731">
        <f>I10731*J10731*(1-K10731)</f>
        <v/>
      </c>
      <c r="M10731">
        <f>VLOOKUP(F10731,Products!A:D,4,FALSE)*I10731</f>
        <v/>
      </c>
      <c r="N10731">
        <f>L10731-M10731</f>
        <v/>
      </c>
    </row>
    <row r="10732">
      <c r="A10732" t="inlineStr">
        <is>
          <t>T1010730</t>
        </is>
      </c>
      <c r="B10732" t="inlineStr">
        <is>
          <t>2023-05-26</t>
        </is>
      </c>
      <c r="C10732" t="inlineStr">
        <is>
          <t>S011</t>
        </is>
      </c>
      <c r="D10732" t="inlineStr">
        <is>
          <t>Store_011</t>
        </is>
      </c>
      <c r="E10732" t="inlineStr">
        <is>
          <t>South</t>
        </is>
      </c>
      <c r="F10732" t="inlineStr">
        <is>
          <t>P0069</t>
        </is>
      </c>
      <c r="G10732" t="inlineStr">
        <is>
          <t>Prod_0069</t>
        </is>
      </c>
      <c r="H10732" t="inlineStr">
        <is>
          <t>Household</t>
        </is>
      </c>
      <c r="I10732" t="n">
        <v>7</v>
      </c>
      <c r="J10732" t="n">
        <v>275.8</v>
      </c>
      <c r="K10732" t="n">
        <v>0</v>
      </c>
      <c r="L10732">
        <f>I10732*J10732*(1-K10732)</f>
        <v/>
      </c>
      <c r="M10732">
        <f>VLOOKUP(F10732,Products!A:D,4,FALSE)*I10732</f>
        <v/>
      </c>
      <c r="N10732">
        <f>L10732-M10732</f>
        <v/>
      </c>
    </row>
    <row r="10733">
      <c r="A10733" t="inlineStr">
        <is>
          <t>T1010731</t>
        </is>
      </c>
      <c r="B10733" t="inlineStr">
        <is>
          <t>2024-05-16</t>
        </is>
      </c>
      <c r="C10733" t="inlineStr">
        <is>
          <t>S005</t>
        </is>
      </c>
      <c r="D10733" t="inlineStr">
        <is>
          <t>Store_005</t>
        </is>
      </c>
      <c r="E10733" t="inlineStr">
        <is>
          <t>Central</t>
        </is>
      </c>
      <c r="F10733" t="inlineStr">
        <is>
          <t>P0190</t>
        </is>
      </c>
      <c r="G10733" t="inlineStr">
        <is>
          <t>Prod_0190</t>
        </is>
      </c>
      <c r="H10733" t="inlineStr">
        <is>
          <t>Household</t>
        </is>
      </c>
      <c r="I10733" t="n">
        <v>9</v>
      </c>
      <c r="J10733" t="n">
        <v>210.87</v>
      </c>
      <c r="K10733" t="n">
        <v>0.15</v>
      </c>
      <c r="L10733">
        <f>I10733*J10733*(1-K10733)</f>
        <v/>
      </c>
      <c r="M10733">
        <f>VLOOKUP(F10733,Products!A:D,4,FALSE)*I10733</f>
        <v/>
      </c>
      <c r="N10733">
        <f>L10733-M10733</f>
        <v/>
      </c>
    </row>
    <row r="10734">
      <c r="A10734" t="inlineStr">
        <is>
          <t>T1010732</t>
        </is>
      </c>
      <c r="B10734" t="inlineStr">
        <is>
          <t>2024-03-19</t>
        </is>
      </c>
      <c r="C10734" t="inlineStr">
        <is>
          <t>S027</t>
        </is>
      </c>
      <c r="D10734" t="inlineStr">
        <is>
          <t>Store_027</t>
        </is>
      </c>
      <c r="E10734" t="inlineStr">
        <is>
          <t>South</t>
        </is>
      </c>
      <c r="F10734" t="inlineStr">
        <is>
          <t>P0111</t>
        </is>
      </c>
      <c r="G10734" t="inlineStr">
        <is>
          <t>Prod_0111</t>
        </is>
      </c>
      <c r="H10734" t="inlineStr">
        <is>
          <t>Clothing</t>
        </is>
      </c>
      <c r="I10734" t="n">
        <v>8</v>
      </c>
      <c r="J10734" t="n">
        <v>535.86</v>
      </c>
      <c r="K10734" t="n">
        <v>0.05</v>
      </c>
      <c r="L10734">
        <f>I10734*J10734*(1-K10734)</f>
        <v/>
      </c>
      <c r="M10734">
        <f>VLOOKUP(F10734,Products!A:D,4,FALSE)*I10734</f>
        <v/>
      </c>
      <c r="N10734">
        <f>L10734-M10734</f>
        <v/>
      </c>
    </row>
    <row r="10735">
      <c r="A10735" t="inlineStr">
        <is>
          <t>T1010733</t>
        </is>
      </c>
      <c r="B10735" t="inlineStr">
        <is>
          <t>2025-06-15</t>
        </is>
      </c>
      <c r="C10735" t="inlineStr">
        <is>
          <t>S003</t>
        </is>
      </c>
      <c r="D10735" t="inlineStr">
        <is>
          <t>Store_003</t>
        </is>
      </c>
      <c r="E10735" t="inlineStr">
        <is>
          <t>North</t>
        </is>
      </c>
      <c r="F10735" t="inlineStr">
        <is>
          <t>P0053</t>
        </is>
      </c>
      <c r="G10735" t="inlineStr">
        <is>
          <t>Prod_0053</t>
        </is>
      </c>
      <c r="H10735" t="inlineStr">
        <is>
          <t>Food</t>
        </is>
      </c>
      <c r="I10735" t="n">
        <v>2</v>
      </c>
      <c r="J10735" t="n">
        <v>379.74</v>
      </c>
      <c r="K10735" t="n">
        <v>0.1</v>
      </c>
      <c r="L10735">
        <f>I10735*J10735*(1-K10735)</f>
        <v/>
      </c>
      <c r="M10735">
        <f>VLOOKUP(F10735,Products!A:D,4,FALSE)*I10735</f>
        <v/>
      </c>
      <c r="N10735">
        <f>L10735-M10735</f>
        <v/>
      </c>
    </row>
    <row r="10736">
      <c r="A10736" t="inlineStr">
        <is>
          <t>T1010734</t>
        </is>
      </c>
      <c r="B10736" t="inlineStr">
        <is>
          <t>2025-08-30</t>
        </is>
      </c>
      <c r="C10736" t="inlineStr">
        <is>
          <t>S027</t>
        </is>
      </c>
      <c r="D10736" t="inlineStr">
        <is>
          <t>Store_027</t>
        </is>
      </c>
      <c r="E10736" t="inlineStr">
        <is>
          <t>South</t>
        </is>
      </c>
      <c r="F10736" t="inlineStr">
        <is>
          <t>P0013</t>
        </is>
      </c>
      <c r="G10736" t="inlineStr">
        <is>
          <t>Prod_0013</t>
        </is>
      </c>
      <c r="H10736" t="inlineStr">
        <is>
          <t>Clothing</t>
        </is>
      </c>
      <c r="I10736" t="n">
        <v>2</v>
      </c>
      <c r="J10736" t="n">
        <v>87.56999999999999</v>
      </c>
      <c r="K10736" t="n">
        <v>0</v>
      </c>
      <c r="L10736">
        <f>I10736*J10736*(1-K10736)</f>
        <v/>
      </c>
      <c r="M10736">
        <f>VLOOKUP(F10736,Products!A:D,4,FALSE)*I10736</f>
        <v/>
      </c>
      <c r="N10736">
        <f>L10736-M10736</f>
        <v/>
      </c>
    </row>
    <row r="10737">
      <c r="A10737" t="inlineStr">
        <is>
          <t>T1010735</t>
        </is>
      </c>
      <c r="B10737" t="inlineStr">
        <is>
          <t>2025-04-15</t>
        </is>
      </c>
      <c r="C10737" t="inlineStr">
        <is>
          <t>S026</t>
        </is>
      </c>
      <c r="D10737" t="inlineStr">
        <is>
          <t>Store_026</t>
        </is>
      </c>
      <c r="E10737" t="inlineStr">
        <is>
          <t>North</t>
        </is>
      </c>
      <c r="F10737" t="inlineStr">
        <is>
          <t>P0077</t>
        </is>
      </c>
      <c r="G10737" t="inlineStr">
        <is>
          <t>Prod_0077</t>
        </is>
      </c>
      <c r="H10737" t="inlineStr">
        <is>
          <t>Beverages</t>
        </is>
      </c>
      <c r="I10737" t="n">
        <v>8</v>
      </c>
      <c r="J10737" t="n">
        <v>45.26</v>
      </c>
      <c r="K10737" t="n">
        <v>0</v>
      </c>
      <c r="L10737">
        <f>I10737*J10737*(1-K10737)</f>
        <v/>
      </c>
      <c r="M10737">
        <f>VLOOKUP(F10737,Products!A:D,4,FALSE)*I10737</f>
        <v/>
      </c>
      <c r="N10737">
        <f>L10737-M10737</f>
        <v/>
      </c>
    </row>
    <row r="10738">
      <c r="A10738" t="inlineStr">
        <is>
          <t>T1010736</t>
        </is>
      </c>
      <c r="B10738" t="inlineStr">
        <is>
          <t>2025-05-14</t>
        </is>
      </c>
      <c r="C10738" t="inlineStr">
        <is>
          <t>S041</t>
        </is>
      </c>
      <c r="D10738" t="inlineStr">
        <is>
          <t>Store_041</t>
        </is>
      </c>
      <c r="E10738" t="inlineStr">
        <is>
          <t>East</t>
        </is>
      </c>
      <c r="F10738" t="inlineStr">
        <is>
          <t>P0021</t>
        </is>
      </c>
      <c r="G10738" t="inlineStr">
        <is>
          <t>Prod_0021</t>
        </is>
      </c>
      <c r="H10738" t="inlineStr">
        <is>
          <t>Household</t>
        </is>
      </c>
      <c r="I10738" t="n">
        <v>5</v>
      </c>
      <c r="J10738" t="n">
        <v>164.02</v>
      </c>
      <c r="K10738" t="n">
        <v>0.05</v>
      </c>
      <c r="L10738">
        <f>I10738*J10738*(1-K10738)</f>
        <v/>
      </c>
      <c r="M10738">
        <f>VLOOKUP(F10738,Products!A:D,4,FALSE)*I10738</f>
        <v/>
      </c>
      <c r="N10738">
        <f>L10738-M10738</f>
        <v/>
      </c>
    </row>
    <row r="10739">
      <c r="A10739" t="inlineStr">
        <is>
          <t>T1010737</t>
        </is>
      </c>
      <c r="B10739" t="inlineStr">
        <is>
          <t>2023-02-06</t>
        </is>
      </c>
      <c r="C10739" t="inlineStr">
        <is>
          <t>S008</t>
        </is>
      </c>
      <c r="D10739" t="inlineStr">
        <is>
          <t>Store_008</t>
        </is>
      </c>
      <c r="E10739" t="inlineStr">
        <is>
          <t>East</t>
        </is>
      </c>
      <c r="F10739" t="inlineStr">
        <is>
          <t>P0030</t>
        </is>
      </c>
      <c r="G10739" t="inlineStr">
        <is>
          <t>Prod_0030</t>
        </is>
      </c>
      <c r="H10739" t="inlineStr">
        <is>
          <t>Household</t>
        </is>
      </c>
      <c r="I10739" t="n">
        <v>5</v>
      </c>
      <c r="J10739" t="n">
        <v>690.05</v>
      </c>
      <c r="K10739" t="n">
        <v>0.1</v>
      </c>
      <c r="L10739">
        <f>I10739*J10739*(1-K10739)</f>
        <v/>
      </c>
      <c r="M10739">
        <f>VLOOKUP(F10739,Products!A:D,4,FALSE)*I10739</f>
        <v/>
      </c>
      <c r="N10739">
        <f>L10739-M10739</f>
        <v/>
      </c>
    </row>
    <row r="10740">
      <c r="A10740" t="inlineStr">
        <is>
          <t>T1010738</t>
        </is>
      </c>
      <c r="B10740" t="inlineStr">
        <is>
          <t>2023-04-30</t>
        </is>
      </c>
      <c r="C10740" t="inlineStr">
        <is>
          <t>S019</t>
        </is>
      </c>
      <c r="D10740" t="inlineStr">
        <is>
          <t>Store_019</t>
        </is>
      </c>
      <c r="E10740" t="inlineStr">
        <is>
          <t>East</t>
        </is>
      </c>
      <c r="F10740" t="inlineStr">
        <is>
          <t>P0049</t>
        </is>
      </c>
      <c r="G10740" t="inlineStr">
        <is>
          <t>Prod_0049</t>
        </is>
      </c>
      <c r="H10740" t="inlineStr">
        <is>
          <t>Beverages</t>
        </is>
      </c>
      <c r="I10740" t="n">
        <v>6</v>
      </c>
      <c r="J10740" t="n">
        <v>180.76</v>
      </c>
      <c r="K10740" t="n">
        <v>0.15</v>
      </c>
      <c r="L10740">
        <f>I10740*J10740*(1-K10740)</f>
        <v/>
      </c>
      <c r="M10740">
        <f>VLOOKUP(F10740,Products!A:D,4,FALSE)*I10740</f>
        <v/>
      </c>
      <c r="N10740">
        <f>L10740-M10740</f>
        <v/>
      </c>
    </row>
    <row r="10741">
      <c r="A10741" t="inlineStr">
        <is>
          <t>T1010739</t>
        </is>
      </c>
      <c r="B10741" t="inlineStr">
        <is>
          <t>2025-05-24</t>
        </is>
      </c>
      <c r="C10741" t="inlineStr">
        <is>
          <t>S034</t>
        </is>
      </c>
      <c r="D10741" t="inlineStr">
        <is>
          <t>Store_034</t>
        </is>
      </c>
      <c r="E10741" t="inlineStr">
        <is>
          <t>Central</t>
        </is>
      </c>
      <c r="F10741" t="inlineStr">
        <is>
          <t>P0146</t>
        </is>
      </c>
      <c r="G10741" t="inlineStr">
        <is>
          <t>Prod_0146</t>
        </is>
      </c>
      <c r="H10741" t="inlineStr">
        <is>
          <t>Food</t>
        </is>
      </c>
      <c r="I10741" t="n">
        <v>9</v>
      </c>
      <c r="J10741" t="n">
        <v>352.45</v>
      </c>
      <c r="K10741" t="n">
        <v>0</v>
      </c>
      <c r="L10741">
        <f>I10741*J10741*(1-K10741)</f>
        <v/>
      </c>
      <c r="M10741">
        <f>VLOOKUP(F10741,Products!A:D,4,FALSE)*I10741</f>
        <v/>
      </c>
      <c r="N10741">
        <f>L10741-M10741</f>
        <v/>
      </c>
    </row>
    <row r="10742">
      <c r="A10742" t="inlineStr">
        <is>
          <t>T1010740</t>
        </is>
      </c>
      <c r="B10742" t="inlineStr">
        <is>
          <t>2024-09-23</t>
        </is>
      </c>
      <c r="C10742" t="inlineStr">
        <is>
          <t>S048</t>
        </is>
      </c>
      <c r="D10742" t="inlineStr">
        <is>
          <t>Store_048</t>
        </is>
      </c>
      <c r="E10742" t="inlineStr">
        <is>
          <t>South</t>
        </is>
      </c>
      <c r="F10742" t="inlineStr">
        <is>
          <t>P0027</t>
        </is>
      </c>
      <c r="G10742" t="inlineStr">
        <is>
          <t>Prod_0027</t>
        </is>
      </c>
      <c r="H10742" t="inlineStr">
        <is>
          <t>Electronics</t>
        </is>
      </c>
      <c r="I10742" t="n">
        <v>5</v>
      </c>
      <c r="J10742" t="n">
        <v>556.24</v>
      </c>
      <c r="K10742" t="n">
        <v>0</v>
      </c>
      <c r="L10742">
        <f>I10742*J10742*(1-K10742)</f>
        <v/>
      </c>
      <c r="M10742">
        <f>VLOOKUP(F10742,Products!A:D,4,FALSE)*I10742</f>
        <v/>
      </c>
      <c r="N10742">
        <f>L10742-M10742</f>
        <v/>
      </c>
    </row>
    <row r="10743">
      <c r="A10743" t="inlineStr">
        <is>
          <t>T1010741</t>
        </is>
      </c>
      <c r="B10743" t="inlineStr">
        <is>
          <t>2024-11-08</t>
        </is>
      </c>
      <c r="C10743" t="inlineStr">
        <is>
          <t>S014</t>
        </is>
      </c>
      <c r="D10743" t="inlineStr">
        <is>
          <t>Store_014</t>
        </is>
      </c>
      <c r="E10743" t="inlineStr">
        <is>
          <t>West</t>
        </is>
      </c>
      <c r="F10743" t="inlineStr">
        <is>
          <t>P0132</t>
        </is>
      </c>
      <c r="G10743" t="inlineStr">
        <is>
          <t>Prod_0132</t>
        </is>
      </c>
      <c r="H10743" t="inlineStr">
        <is>
          <t>Food</t>
        </is>
      </c>
      <c r="I10743" t="n">
        <v>4</v>
      </c>
      <c r="J10743" t="n">
        <v>118.71</v>
      </c>
      <c r="K10743" t="n">
        <v>0</v>
      </c>
      <c r="L10743">
        <f>I10743*J10743*(1-K10743)</f>
        <v/>
      </c>
      <c r="M10743">
        <f>VLOOKUP(F10743,Products!A:D,4,FALSE)*I10743</f>
        <v/>
      </c>
      <c r="N10743">
        <f>L10743-M10743</f>
        <v/>
      </c>
    </row>
    <row r="10744">
      <c r="A10744" t="inlineStr">
        <is>
          <t>T1010742</t>
        </is>
      </c>
      <c r="B10744" t="inlineStr">
        <is>
          <t>2025-04-06</t>
        </is>
      </c>
      <c r="C10744" t="inlineStr">
        <is>
          <t>S024</t>
        </is>
      </c>
      <c r="D10744" t="inlineStr">
        <is>
          <t>Store_024</t>
        </is>
      </c>
      <c r="E10744" t="inlineStr">
        <is>
          <t>South</t>
        </is>
      </c>
      <c r="F10744" t="inlineStr">
        <is>
          <t>P0151</t>
        </is>
      </c>
      <c r="G10744" t="inlineStr">
        <is>
          <t>Prod_0151</t>
        </is>
      </c>
      <c r="H10744" t="inlineStr">
        <is>
          <t>Food</t>
        </is>
      </c>
      <c r="I10744" t="n">
        <v>6</v>
      </c>
      <c r="J10744" t="n">
        <v>845.71</v>
      </c>
      <c r="K10744" t="n">
        <v>0</v>
      </c>
      <c r="L10744">
        <f>I10744*J10744*(1-K10744)</f>
        <v/>
      </c>
      <c r="M10744">
        <f>VLOOKUP(F10744,Products!A:D,4,FALSE)*I10744</f>
        <v/>
      </c>
      <c r="N10744">
        <f>L10744-M10744</f>
        <v/>
      </c>
    </row>
    <row r="10745">
      <c r="A10745" t="inlineStr">
        <is>
          <t>T1010743</t>
        </is>
      </c>
      <c r="B10745" t="inlineStr">
        <is>
          <t>2025-06-26</t>
        </is>
      </c>
      <c r="C10745" t="inlineStr">
        <is>
          <t>S032</t>
        </is>
      </c>
      <c r="D10745" t="inlineStr">
        <is>
          <t>Store_032</t>
        </is>
      </c>
      <c r="E10745" t="inlineStr">
        <is>
          <t>Central</t>
        </is>
      </c>
      <c r="F10745" t="inlineStr">
        <is>
          <t>P0086</t>
        </is>
      </c>
      <c r="G10745" t="inlineStr">
        <is>
          <t>Prod_0086</t>
        </is>
      </c>
      <c r="H10745" t="inlineStr">
        <is>
          <t>Stationery</t>
        </is>
      </c>
      <c r="I10745" t="n">
        <v>2</v>
      </c>
      <c r="J10745" t="n">
        <v>1044.69</v>
      </c>
      <c r="K10745" t="n">
        <v>0.1</v>
      </c>
      <c r="L10745">
        <f>I10745*J10745*(1-K10745)</f>
        <v/>
      </c>
      <c r="M10745">
        <f>VLOOKUP(F10745,Products!A:D,4,FALSE)*I10745</f>
        <v/>
      </c>
      <c r="N10745">
        <f>L10745-M10745</f>
        <v/>
      </c>
    </row>
    <row r="10746">
      <c r="A10746" t="inlineStr">
        <is>
          <t>T1010744</t>
        </is>
      </c>
      <c r="B10746" t="inlineStr">
        <is>
          <t>2023-07-20</t>
        </is>
      </c>
      <c r="C10746" t="inlineStr">
        <is>
          <t>S022</t>
        </is>
      </c>
      <c r="D10746" t="inlineStr">
        <is>
          <t>Store_022</t>
        </is>
      </c>
      <c r="E10746" t="inlineStr">
        <is>
          <t>East</t>
        </is>
      </c>
      <c r="F10746" t="inlineStr">
        <is>
          <t>P0010</t>
        </is>
      </c>
      <c r="G10746" t="inlineStr">
        <is>
          <t>Prod_0010</t>
        </is>
      </c>
      <c r="H10746" t="inlineStr">
        <is>
          <t>Electronics</t>
        </is>
      </c>
      <c r="I10746" t="n">
        <v>3</v>
      </c>
      <c r="J10746" t="n">
        <v>708.73</v>
      </c>
      <c r="K10746" t="n">
        <v>0</v>
      </c>
      <c r="L10746">
        <f>I10746*J10746*(1-K10746)</f>
        <v/>
      </c>
      <c r="M10746">
        <f>VLOOKUP(F10746,Products!A:D,4,FALSE)*I10746</f>
        <v/>
      </c>
      <c r="N10746">
        <f>L10746-M10746</f>
        <v/>
      </c>
    </row>
    <row r="10747">
      <c r="A10747" t="inlineStr">
        <is>
          <t>T1010745</t>
        </is>
      </c>
      <c r="B10747" t="inlineStr">
        <is>
          <t>2024-06-12</t>
        </is>
      </c>
      <c r="C10747" t="inlineStr">
        <is>
          <t>S046</t>
        </is>
      </c>
      <c r="D10747" t="inlineStr">
        <is>
          <t>Store_046</t>
        </is>
      </c>
      <c r="E10747" t="inlineStr">
        <is>
          <t>South</t>
        </is>
      </c>
      <c r="F10747" t="inlineStr">
        <is>
          <t>P0005</t>
        </is>
      </c>
      <c r="G10747" t="inlineStr">
        <is>
          <t>Prod_0005</t>
        </is>
      </c>
      <c r="H10747" t="inlineStr">
        <is>
          <t>Beverages</t>
        </is>
      </c>
      <c r="I10747" t="n">
        <v>1</v>
      </c>
      <c r="J10747" t="n">
        <v>109.66</v>
      </c>
      <c r="K10747" t="n">
        <v>0</v>
      </c>
      <c r="L10747">
        <f>I10747*J10747*(1-K10747)</f>
        <v/>
      </c>
      <c r="M10747">
        <f>VLOOKUP(F10747,Products!A:D,4,FALSE)*I10747</f>
        <v/>
      </c>
      <c r="N10747">
        <f>L10747-M10747</f>
        <v/>
      </c>
    </row>
    <row r="10748">
      <c r="A10748" t="inlineStr">
        <is>
          <t>T1010746</t>
        </is>
      </c>
      <c r="B10748" t="inlineStr">
        <is>
          <t>2023-01-11</t>
        </is>
      </c>
      <c r="C10748" t="inlineStr">
        <is>
          <t>S015</t>
        </is>
      </c>
      <c r="D10748" t="inlineStr">
        <is>
          <t>Store_015</t>
        </is>
      </c>
      <c r="E10748" t="inlineStr">
        <is>
          <t>North</t>
        </is>
      </c>
      <c r="F10748" t="inlineStr">
        <is>
          <t>P0057</t>
        </is>
      </c>
      <c r="G10748" t="inlineStr">
        <is>
          <t>Prod_0057</t>
        </is>
      </c>
      <c r="H10748" t="inlineStr">
        <is>
          <t>Beverages</t>
        </is>
      </c>
      <c r="I10748" t="n">
        <v>4</v>
      </c>
      <c r="J10748" t="n">
        <v>69.15000000000001</v>
      </c>
      <c r="K10748" t="n">
        <v>0.05</v>
      </c>
      <c r="L10748">
        <f>I10748*J10748*(1-K10748)</f>
        <v/>
      </c>
      <c r="M10748">
        <f>VLOOKUP(F10748,Products!A:D,4,FALSE)*I10748</f>
        <v/>
      </c>
      <c r="N10748">
        <f>L10748-M10748</f>
        <v/>
      </c>
    </row>
    <row r="10749">
      <c r="A10749" t="inlineStr">
        <is>
          <t>T1010747</t>
        </is>
      </c>
      <c r="B10749" t="inlineStr">
        <is>
          <t>2025-06-04</t>
        </is>
      </c>
      <c r="C10749" t="inlineStr">
        <is>
          <t>S028</t>
        </is>
      </c>
      <c r="D10749" t="inlineStr">
        <is>
          <t>Store_028</t>
        </is>
      </c>
      <c r="E10749" t="inlineStr">
        <is>
          <t>North</t>
        </is>
      </c>
      <c r="F10749" t="inlineStr">
        <is>
          <t>P0023</t>
        </is>
      </c>
      <c r="G10749" t="inlineStr">
        <is>
          <t>Prod_0023</t>
        </is>
      </c>
      <c r="H10749" t="inlineStr">
        <is>
          <t>Stationery</t>
        </is>
      </c>
      <c r="I10749" t="n">
        <v>9</v>
      </c>
      <c r="J10749" t="n">
        <v>182.36</v>
      </c>
      <c r="K10749" t="n">
        <v>0.2</v>
      </c>
      <c r="L10749">
        <f>I10749*J10749*(1-K10749)</f>
        <v/>
      </c>
      <c r="M10749">
        <f>VLOOKUP(F10749,Products!A:D,4,FALSE)*I10749</f>
        <v/>
      </c>
      <c r="N10749">
        <f>L10749-M10749</f>
        <v/>
      </c>
    </row>
    <row r="10750">
      <c r="A10750" t="inlineStr">
        <is>
          <t>T1010748</t>
        </is>
      </c>
      <c r="B10750" t="inlineStr">
        <is>
          <t>2025-08-04</t>
        </is>
      </c>
      <c r="C10750" t="inlineStr">
        <is>
          <t>S010</t>
        </is>
      </c>
      <c r="D10750" t="inlineStr">
        <is>
          <t>Store_010</t>
        </is>
      </c>
      <c r="E10750" t="inlineStr">
        <is>
          <t>North</t>
        </is>
      </c>
      <c r="F10750" t="inlineStr">
        <is>
          <t>P0026</t>
        </is>
      </c>
      <c r="G10750" t="inlineStr">
        <is>
          <t>Prod_0026</t>
        </is>
      </c>
      <c r="H10750" t="inlineStr">
        <is>
          <t>Beverages</t>
        </is>
      </c>
      <c r="I10750" t="n">
        <v>4</v>
      </c>
      <c r="J10750" t="n">
        <v>830.52</v>
      </c>
      <c r="K10750" t="n">
        <v>0.15</v>
      </c>
      <c r="L10750">
        <f>I10750*J10750*(1-K10750)</f>
        <v/>
      </c>
      <c r="M10750">
        <f>VLOOKUP(F10750,Products!A:D,4,FALSE)*I10750</f>
        <v/>
      </c>
      <c r="N10750">
        <f>L10750-M10750</f>
        <v/>
      </c>
    </row>
    <row r="10751">
      <c r="A10751" t="inlineStr">
        <is>
          <t>T1010749</t>
        </is>
      </c>
      <c r="B10751" t="inlineStr">
        <is>
          <t>2025-02-01</t>
        </is>
      </c>
      <c r="C10751" t="inlineStr">
        <is>
          <t>S035</t>
        </is>
      </c>
      <c r="D10751" t="inlineStr">
        <is>
          <t>Store_035</t>
        </is>
      </c>
      <c r="E10751" t="inlineStr">
        <is>
          <t>Central</t>
        </is>
      </c>
      <c r="F10751" t="inlineStr">
        <is>
          <t>P0161</t>
        </is>
      </c>
      <c r="G10751" t="inlineStr">
        <is>
          <t>Prod_0161</t>
        </is>
      </c>
      <c r="H10751" t="inlineStr">
        <is>
          <t>Household</t>
        </is>
      </c>
      <c r="I10751" t="n">
        <v>6</v>
      </c>
      <c r="J10751" t="n">
        <v>108.81</v>
      </c>
      <c r="K10751" t="n">
        <v>0.1</v>
      </c>
      <c r="L10751">
        <f>I10751*J10751*(1-K10751)</f>
        <v/>
      </c>
      <c r="M10751">
        <f>VLOOKUP(F10751,Products!A:D,4,FALSE)*I10751</f>
        <v/>
      </c>
      <c r="N10751">
        <f>L10751-M10751</f>
        <v/>
      </c>
    </row>
    <row r="10752">
      <c r="A10752" t="inlineStr">
        <is>
          <t>T1010750</t>
        </is>
      </c>
      <c r="B10752" t="inlineStr">
        <is>
          <t>2024-06-24</t>
        </is>
      </c>
      <c r="C10752" t="inlineStr">
        <is>
          <t>S004</t>
        </is>
      </c>
      <c r="D10752" t="inlineStr">
        <is>
          <t>Store_004</t>
        </is>
      </c>
      <c r="E10752" t="inlineStr">
        <is>
          <t>Central</t>
        </is>
      </c>
      <c r="F10752" t="inlineStr">
        <is>
          <t>P0029</t>
        </is>
      </c>
      <c r="G10752" t="inlineStr">
        <is>
          <t>Prod_0029</t>
        </is>
      </c>
      <c r="H10752" t="inlineStr">
        <is>
          <t>Clothing</t>
        </is>
      </c>
      <c r="I10752" t="n">
        <v>1</v>
      </c>
      <c r="J10752" t="n">
        <v>756.17</v>
      </c>
      <c r="K10752" t="n">
        <v>0.15</v>
      </c>
      <c r="L10752">
        <f>I10752*J10752*(1-K10752)</f>
        <v/>
      </c>
      <c r="M10752">
        <f>VLOOKUP(F10752,Products!A:D,4,FALSE)*I10752</f>
        <v/>
      </c>
      <c r="N10752">
        <f>L10752-M10752</f>
        <v/>
      </c>
    </row>
    <row r="10753">
      <c r="A10753" t="inlineStr">
        <is>
          <t>T1010751</t>
        </is>
      </c>
      <c r="B10753" t="inlineStr">
        <is>
          <t>2023-01-17</t>
        </is>
      </c>
      <c r="C10753" t="inlineStr">
        <is>
          <t>S010</t>
        </is>
      </c>
      <c r="D10753" t="inlineStr">
        <is>
          <t>Store_010</t>
        </is>
      </c>
      <c r="E10753" t="inlineStr">
        <is>
          <t>North</t>
        </is>
      </c>
      <c r="F10753" t="inlineStr">
        <is>
          <t>P0168</t>
        </is>
      </c>
      <c r="G10753" t="inlineStr">
        <is>
          <t>Prod_0168</t>
        </is>
      </c>
      <c r="H10753" t="inlineStr">
        <is>
          <t>Electronics</t>
        </is>
      </c>
      <c r="I10753" t="n">
        <v>7</v>
      </c>
      <c r="J10753" t="n">
        <v>56.65</v>
      </c>
      <c r="K10753" t="n">
        <v>0</v>
      </c>
      <c r="L10753">
        <f>I10753*J10753*(1-K10753)</f>
        <v/>
      </c>
      <c r="M10753">
        <f>VLOOKUP(F10753,Products!A:D,4,FALSE)*I10753</f>
        <v/>
      </c>
      <c r="N10753">
        <f>L10753-M10753</f>
        <v/>
      </c>
    </row>
    <row r="10754">
      <c r="A10754" t="inlineStr">
        <is>
          <t>T1010752</t>
        </is>
      </c>
      <c r="B10754" t="inlineStr">
        <is>
          <t>2025-02-08</t>
        </is>
      </c>
      <c r="C10754" t="inlineStr">
        <is>
          <t>S033</t>
        </is>
      </c>
      <c r="D10754" t="inlineStr">
        <is>
          <t>Store_033</t>
        </is>
      </c>
      <c r="E10754" t="inlineStr">
        <is>
          <t>North</t>
        </is>
      </c>
      <c r="F10754" t="inlineStr">
        <is>
          <t>P0172</t>
        </is>
      </c>
      <c r="G10754" t="inlineStr">
        <is>
          <t>Prod_0172</t>
        </is>
      </c>
      <c r="H10754" t="inlineStr">
        <is>
          <t>Beverages</t>
        </is>
      </c>
      <c r="I10754" t="n">
        <v>4</v>
      </c>
      <c r="J10754" t="n">
        <v>746.1900000000001</v>
      </c>
      <c r="K10754" t="n">
        <v>0.05</v>
      </c>
      <c r="L10754">
        <f>I10754*J10754*(1-K10754)</f>
        <v/>
      </c>
      <c r="M10754">
        <f>VLOOKUP(F10754,Products!A:D,4,FALSE)*I10754</f>
        <v/>
      </c>
      <c r="N10754">
        <f>L10754-M10754</f>
        <v/>
      </c>
    </row>
    <row r="10755">
      <c r="A10755" t="inlineStr">
        <is>
          <t>T1010753</t>
        </is>
      </c>
      <c r="B10755" t="inlineStr">
        <is>
          <t>2024-05-05</t>
        </is>
      </c>
      <c r="C10755" t="inlineStr">
        <is>
          <t>S030</t>
        </is>
      </c>
      <c r="D10755" t="inlineStr">
        <is>
          <t>Store_030</t>
        </is>
      </c>
      <c r="E10755" t="inlineStr">
        <is>
          <t>North</t>
        </is>
      </c>
      <c r="F10755" t="inlineStr">
        <is>
          <t>P0029</t>
        </is>
      </c>
      <c r="G10755" t="inlineStr">
        <is>
          <t>Prod_0029</t>
        </is>
      </c>
      <c r="H10755" t="inlineStr">
        <is>
          <t>Clothing</t>
        </is>
      </c>
      <c r="I10755" t="n">
        <v>3</v>
      </c>
      <c r="J10755" t="n">
        <v>595.17</v>
      </c>
      <c r="K10755" t="n">
        <v>0</v>
      </c>
      <c r="L10755">
        <f>I10755*J10755*(1-K10755)</f>
        <v/>
      </c>
      <c r="M10755">
        <f>VLOOKUP(F10755,Products!A:D,4,FALSE)*I10755</f>
        <v/>
      </c>
      <c r="N10755">
        <f>L10755-M10755</f>
        <v/>
      </c>
    </row>
    <row r="10756">
      <c r="A10756" t="inlineStr">
        <is>
          <t>T1010754</t>
        </is>
      </c>
      <c r="B10756" t="inlineStr">
        <is>
          <t>2023-09-29</t>
        </is>
      </c>
      <c r="C10756" t="inlineStr">
        <is>
          <t>S038</t>
        </is>
      </c>
      <c r="D10756" t="inlineStr">
        <is>
          <t>Store_038</t>
        </is>
      </c>
      <c r="E10756" t="inlineStr">
        <is>
          <t>East</t>
        </is>
      </c>
      <c r="F10756" t="inlineStr">
        <is>
          <t>P0134</t>
        </is>
      </c>
      <c r="G10756" t="inlineStr">
        <is>
          <t>Prod_0134</t>
        </is>
      </c>
      <c r="H10756" t="inlineStr">
        <is>
          <t>Food</t>
        </is>
      </c>
      <c r="I10756" t="n">
        <v>2</v>
      </c>
      <c r="J10756" t="n">
        <v>476.2</v>
      </c>
      <c r="K10756" t="n">
        <v>0.05</v>
      </c>
      <c r="L10756">
        <f>I10756*J10756*(1-K10756)</f>
        <v/>
      </c>
      <c r="M10756">
        <f>VLOOKUP(F10756,Products!A:D,4,FALSE)*I10756</f>
        <v/>
      </c>
      <c r="N10756">
        <f>L10756-M10756</f>
        <v/>
      </c>
    </row>
    <row r="10757">
      <c r="A10757" t="inlineStr">
        <is>
          <t>T1010755</t>
        </is>
      </c>
      <c r="B10757" t="inlineStr">
        <is>
          <t>2024-04-12</t>
        </is>
      </c>
      <c r="C10757" t="inlineStr">
        <is>
          <t>S037</t>
        </is>
      </c>
      <c r="D10757" t="inlineStr">
        <is>
          <t>Store_037</t>
        </is>
      </c>
      <c r="E10757" t="inlineStr">
        <is>
          <t>East</t>
        </is>
      </c>
      <c r="F10757" t="inlineStr">
        <is>
          <t>P0028</t>
        </is>
      </c>
      <c r="G10757" t="inlineStr">
        <is>
          <t>Prod_0028</t>
        </is>
      </c>
      <c r="H10757" t="inlineStr">
        <is>
          <t>Food</t>
        </is>
      </c>
      <c r="I10757" t="n">
        <v>1</v>
      </c>
      <c r="J10757" t="n">
        <v>528.66</v>
      </c>
      <c r="K10757" t="n">
        <v>0.1</v>
      </c>
      <c r="L10757">
        <f>I10757*J10757*(1-K10757)</f>
        <v/>
      </c>
      <c r="M10757">
        <f>VLOOKUP(F10757,Products!A:D,4,FALSE)*I10757</f>
        <v/>
      </c>
      <c r="N10757">
        <f>L10757-M10757</f>
        <v/>
      </c>
    </row>
    <row r="10758">
      <c r="A10758" t="inlineStr">
        <is>
          <t>T1010756</t>
        </is>
      </c>
      <c r="B10758" t="inlineStr">
        <is>
          <t>2025-06-01</t>
        </is>
      </c>
      <c r="C10758" t="inlineStr">
        <is>
          <t>S032</t>
        </is>
      </c>
      <c r="D10758" t="inlineStr">
        <is>
          <t>Store_032</t>
        </is>
      </c>
      <c r="E10758" t="inlineStr">
        <is>
          <t>Central</t>
        </is>
      </c>
      <c r="F10758" t="inlineStr">
        <is>
          <t>P0195</t>
        </is>
      </c>
      <c r="G10758" t="inlineStr">
        <is>
          <t>Prod_0195</t>
        </is>
      </c>
      <c r="H10758" t="inlineStr">
        <is>
          <t>Food</t>
        </is>
      </c>
      <c r="I10758" t="n">
        <v>8</v>
      </c>
      <c r="J10758" t="n">
        <v>468.21</v>
      </c>
      <c r="K10758" t="n">
        <v>0.05</v>
      </c>
      <c r="L10758">
        <f>I10758*J10758*(1-K10758)</f>
        <v/>
      </c>
      <c r="M10758">
        <f>VLOOKUP(F10758,Products!A:D,4,FALSE)*I10758</f>
        <v/>
      </c>
      <c r="N10758">
        <f>L10758-M10758</f>
        <v/>
      </c>
    </row>
    <row r="10759">
      <c r="A10759" t="inlineStr">
        <is>
          <t>T1010757</t>
        </is>
      </c>
      <c r="B10759" t="inlineStr">
        <is>
          <t>2024-08-09</t>
        </is>
      </c>
      <c r="C10759" t="inlineStr">
        <is>
          <t>S043</t>
        </is>
      </c>
      <c r="D10759" t="inlineStr">
        <is>
          <t>Store_043</t>
        </is>
      </c>
      <c r="E10759" t="inlineStr">
        <is>
          <t>East</t>
        </is>
      </c>
      <c r="F10759" t="inlineStr">
        <is>
          <t>P0130</t>
        </is>
      </c>
      <c r="G10759" t="inlineStr">
        <is>
          <t>Prod_0130</t>
        </is>
      </c>
      <c r="H10759" t="inlineStr">
        <is>
          <t>Electronics</t>
        </is>
      </c>
      <c r="I10759" t="n">
        <v>6</v>
      </c>
      <c r="J10759" t="n">
        <v>716.87</v>
      </c>
      <c r="K10759" t="n">
        <v>0.05</v>
      </c>
      <c r="L10759">
        <f>I10759*J10759*(1-K10759)</f>
        <v/>
      </c>
      <c r="M10759">
        <f>VLOOKUP(F10759,Products!A:D,4,FALSE)*I10759</f>
        <v/>
      </c>
      <c r="N10759">
        <f>L10759-M10759</f>
        <v/>
      </c>
    </row>
    <row r="10760">
      <c r="A10760" t="inlineStr">
        <is>
          <t>T1010758</t>
        </is>
      </c>
      <c r="B10760" t="inlineStr">
        <is>
          <t>2025-03-07</t>
        </is>
      </c>
      <c r="C10760" t="inlineStr">
        <is>
          <t>S008</t>
        </is>
      </c>
      <c r="D10760" t="inlineStr">
        <is>
          <t>Store_008</t>
        </is>
      </c>
      <c r="E10760" t="inlineStr">
        <is>
          <t>East</t>
        </is>
      </c>
      <c r="F10760" t="inlineStr">
        <is>
          <t>P0166</t>
        </is>
      </c>
      <c r="G10760" t="inlineStr">
        <is>
          <t>Prod_0166</t>
        </is>
      </c>
      <c r="H10760" t="inlineStr">
        <is>
          <t>Electronics</t>
        </is>
      </c>
      <c r="I10760" t="n">
        <v>1</v>
      </c>
      <c r="J10760" t="n">
        <v>419.15</v>
      </c>
      <c r="K10760" t="n">
        <v>0</v>
      </c>
      <c r="L10760">
        <f>I10760*J10760*(1-K10760)</f>
        <v/>
      </c>
      <c r="M10760">
        <f>VLOOKUP(F10760,Products!A:D,4,FALSE)*I10760</f>
        <v/>
      </c>
      <c r="N10760">
        <f>L10760-M10760</f>
        <v/>
      </c>
    </row>
    <row r="10761">
      <c r="A10761" t="inlineStr">
        <is>
          <t>T1010759</t>
        </is>
      </c>
      <c r="B10761" t="inlineStr">
        <is>
          <t>2025-09-02</t>
        </is>
      </c>
      <c r="C10761" t="inlineStr">
        <is>
          <t>S046</t>
        </is>
      </c>
      <c r="D10761" t="inlineStr">
        <is>
          <t>Store_046</t>
        </is>
      </c>
      <c r="E10761" t="inlineStr">
        <is>
          <t>South</t>
        </is>
      </c>
      <c r="F10761" t="inlineStr">
        <is>
          <t>P0176</t>
        </is>
      </c>
      <c r="G10761" t="inlineStr">
        <is>
          <t>Prod_0176</t>
        </is>
      </c>
      <c r="H10761" t="inlineStr">
        <is>
          <t>Food</t>
        </is>
      </c>
      <c r="I10761" t="n">
        <v>9</v>
      </c>
      <c r="J10761" t="n">
        <v>553.71</v>
      </c>
      <c r="K10761" t="n">
        <v>0</v>
      </c>
      <c r="L10761">
        <f>I10761*J10761*(1-K10761)</f>
        <v/>
      </c>
      <c r="M10761">
        <f>VLOOKUP(F10761,Products!A:D,4,FALSE)*I10761</f>
        <v/>
      </c>
      <c r="N10761">
        <f>L10761-M10761</f>
        <v/>
      </c>
    </row>
    <row r="10762">
      <c r="A10762" t="inlineStr">
        <is>
          <t>T1010760</t>
        </is>
      </c>
      <c r="B10762" t="inlineStr">
        <is>
          <t>2023-10-26</t>
        </is>
      </c>
      <c r="C10762" t="inlineStr">
        <is>
          <t>S034</t>
        </is>
      </c>
      <c r="D10762" t="inlineStr">
        <is>
          <t>Store_034</t>
        </is>
      </c>
      <c r="E10762" t="inlineStr">
        <is>
          <t>Central</t>
        </is>
      </c>
      <c r="F10762" t="inlineStr">
        <is>
          <t>P0022</t>
        </is>
      </c>
      <c r="G10762" t="inlineStr">
        <is>
          <t>Prod_0022</t>
        </is>
      </c>
      <c r="H10762" t="inlineStr">
        <is>
          <t>Beverages</t>
        </is>
      </c>
      <c r="I10762" t="n">
        <v>6</v>
      </c>
      <c r="J10762" t="n">
        <v>181.47</v>
      </c>
      <c r="K10762" t="n">
        <v>0.2</v>
      </c>
      <c r="L10762">
        <f>I10762*J10762*(1-K10762)</f>
        <v/>
      </c>
      <c r="M10762">
        <f>VLOOKUP(F10762,Products!A:D,4,FALSE)*I10762</f>
        <v/>
      </c>
      <c r="N10762">
        <f>L10762-M10762</f>
        <v/>
      </c>
    </row>
    <row r="10763">
      <c r="A10763" t="inlineStr">
        <is>
          <t>T1010761</t>
        </is>
      </c>
      <c r="B10763" t="inlineStr">
        <is>
          <t>2023-01-18</t>
        </is>
      </c>
      <c r="C10763" t="inlineStr">
        <is>
          <t>S017</t>
        </is>
      </c>
      <c r="D10763" t="inlineStr">
        <is>
          <t>Store_017</t>
        </is>
      </c>
      <c r="E10763" t="inlineStr">
        <is>
          <t>South</t>
        </is>
      </c>
      <c r="F10763" t="inlineStr">
        <is>
          <t>P0102</t>
        </is>
      </c>
      <c r="G10763" t="inlineStr">
        <is>
          <t>Prod_0102</t>
        </is>
      </c>
      <c r="H10763" t="inlineStr">
        <is>
          <t>Food</t>
        </is>
      </c>
      <c r="I10763" t="n">
        <v>7</v>
      </c>
      <c r="J10763" t="n">
        <v>651.21</v>
      </c>
      <c r="K10763" t="n">
        <v>0</v>
      </c>
      <c r="L10763">
        <f>I10763*J10763*(1-K10763)</f>
        <v/>
      </c>
      <c r="M10763">
        <f>VLOOKUP(F10763,Products!A:D,4,FALSE)*I10763</f>
        <v/>
      </c>
      <c r="N10763">
        <f>L10763-M10763</f>
        <v/>
      </c>
    </row>
    <row r="10764">
      <c r="A10764" t="inlineStr">
        <is>
          <t>T1010762</t>
        </is>
      </c>
      <c r="B10764" t="inlineStr">
        <is>
          <t>2025-01-15</t>
        </is>
      </c>
      <c r="C10764" t="inlineStr">
        <is>
          <t>S037</t>
        </is>
      </c>
      <c r="D10764" t="inlineStr">
        <is>
          <t>Store_037</t>
        </is>
      </c>
      <c r="E10764" t="inlineStr">
        <is>
          <t>East</t>
        </is>
      </c>
      <c r="F10764" t="inlineStr">
        <is>
          <t>P0134</t>
        </is>
      </c>
      <c r="G10764" t="inlineStr">
        <is>
          <t>Prod_0134</t>
        </is>
      </c>
      <c r="H10764" t="inlineStr">
        <is>
          <t>Food</t>
        </is>
      </c>
      <c r="I10764" t="n">
        <v>4</v>
      </c>
      <c r="J10764" t="n">
        <v>359.02</v>
      </c>
      <c r="K10764" t="n">
        <v>0.05</v>
      </c>
      <c r="L10764">
        <f>I10764*J10764*(1-K10764)</f>
        <v/>
      </c>
      <c r="M10764">
        <f>VLOOKUP(F10764,Products!A:D,4,FALSE)*I10764</f>
        <v/>
      </c>
      <c r="N10764">
        <f>L10764-M10764</f>
        <v/>
      </c>
    </row>
    <row r="10765">
      <c r="A10765" t="inlineStr">
        <is>
          <t>T1010763</t>
        </is>
      </c>
      <c r="B10765" t="inlineStr">
        <is>
          <t>2024-12-21</t>
        </is>
      </c>
      <c r="C10765" t="inlineStr">
        <is>
          <t>S025</t>
        </is>
      </c>
      <c r="D10765" t="inlineStr">
        <is>
          <t>Store_025</t>
        </is>
      </c>
      <c r="E10765" t="inlineStr">
        <is>
          <t>Central</t>
        </is>
      </c>
      <c r="F10765" t="inlineStr">
        <is>
          <t>P0133</t>
        </is>
      </c>
      <c r="G10765" t="inlineStr">
        <is>
          <t>Prod_0133</t>
        </is>
      </c>
      <c r="H10765" t="inlineStr">
        <is>
          <t>Stationery</t>
        </is>
      </c>
      <c r="I10765" t="n">
        <v>8</v>
      </c>
      <c r="J10765" t="n">
        <v>335.06</v>
      </c>
      <c r="K10765" t="n">
        <v>0</v>
      </c>
      <c r="L10765">
        <f>I10765*J10765*(1-K10765)</f>
        <v/>
      </c>
      <c r="M10765">
        <f>VLOOKUP(F10765,Products!A:D,4,FALSE)*I10765</f>
        <v/>
      </c>
      <c r="N10765">
        <f>L10765-M10765</f>
        <v/>
      </c>
    </row>
    <row r="10766">
      <c r="A10766" t="inlineStr">
        <is>
          <t>T1010764</t>
        </is>
      </c>
      <c r="B10766" t="inlineStr">
        <is>
          <t>2023-10-23</t>
        </is>
      </c>
      <c r="C10766" t="inlineStr">
        <is>
          <t>S041</t>
        </is>
      </c>
      <c r="D10766" t="inlineStr">
        <is>
          <t>Store_041</t>
        </is>
      </c>
      <c r="E10766" t="inlineStr">
        <is>
          <t>East</t>
        </is>
      </c>
      <c r="F10766" t="inlineStr">
        <is>
          <t>P0099</t>
        </is>
      </c>
      <c r="G10766" t="inlineStr">
        <is>
          <t>Prod_0099</t>
        </is>
      </c>
      <c r="H10766" t="inlineStr">
        <is>
          <t>Beverages</t>
        </is>
      </c>
      <c r="I10766" t="n">
        <v>7</v>
      </c>
      <c r="J10766" t="n">
        <v>101.99</v>
      </c>
      <c r="K10766" t="n">
        <v>0</v>
      </c>
      <c r="L10766">
        <f>I10766*J10766*(1-K10766)</f>
        <v/>
      </c>
      <c r="M10766">
        <f>VLOOKUP(F10766,Products!A:D,4,FALSE)*I10766</f>
        <v/>
      </c>
      <c r="N10766">
        <f>L10766-M10766</f>
        <v/>
      </c>
    </row>
    <row r="10767">
      <c r="A10767" t="inlineStr">
        <is>
          <t>T1010765</t>
        </is>
      </c>
      <c r="B10767" t="inlineStr">
        <is>
          <t>2025-07-02</t>
        </is>
      </c>
      <c r="C10767" t="inlineStr">
        <is>
          <t>S001</t>
        </is>
      </c>
      <c r="D10767" t="inlineStr">
        <is>
          <t>Store_001</t>
        </is>
      </c>
      <c r="E10767" t="inlineStr">
        <is>
          <t>West</t>
        </is>
      </c>
      <c r="F10767" t="inlineStr">
        <is>
          <t>P0146</t>
        </is>
      </c>
      <c r="G10767" t="inlineStr">
        <is>
          <t>Prod_0146</t>
        </is>
      </c>
      <c r="H10767" t="inlineStr">
        <is>
          <t>Food</t>
        </is>
      </c>
      <c r="I10767" t="n">
        <v>9</v>
      </c>
      <c r="J10767" t="n">
        <v>244.63</v>
      </c>
      <c r="K10767" t="n">
        <v>0</v>
      </c>
      <c r="L10767">
        <f>I10767*J10767*(1-K10767)</f>
        <v/>
      </c>
      <c r="M10767">
        <f>VLOOKUP(F10767,Products!A:D,4,FALSE)*I10767</f>
        <v/>
      </c>
      <c r="N10767">
        <f>L10767-M10767</f>
        <v/>
      </c>
    </row>
    <row r="10768">
      <c r="A10768" t="inlineStr">
        <is>
          <t>T1010766</t>
        </is>
      </c>
      <c r="B10768" t="inlineStr">
        <is>
          <t>2025-08-23</t>
        </is>
      </c>
      <c r="C10768" t="inlineStr">
        <is>
          <t>S025</t>
        </is>
      </c>
      <c r="D10768" t="inlineStr">
        <is>
          <t>Store_025</t>
        </is>
      </c>
      <c r="E10768" t="inlineStr">
        <is>
          <t>Central</t>
        </is>
      </c>
      <c r="F10768" t="inlineStr">
        <is>
          <t>P0148</t>
        </is>
      </c>
      <c r="G10768" t="inlineStr">
        <is>
          <t>Prod_0148</t>
        </is>
      </c>
      <c r="H10768" t="inlineStr">
        <is>
          <t>Electronics</t>
        </is>
      </c>
      <c r="I10768" t="n">
        <v>7</v>
      </c>
      <c r="J10768" t="n">
        <v>281.34</v>
      </c>
      <c r="K10768" t="n">
        <v>0</v>
      </c>
      <c r="L10768">
        <f>I10768*J10768*(1-K10768)</f>
        <v/>
      </c>
      <c r="M10768">
        <f>VLOOKUP(F10768,Products!A:D,4,FALSE)*I10768</f>
        <v/>
      </c>
      <c r="N10768">
        <f>L10768-M10768</f>
        <v/>
      </c>
    </row>
    <row r="10769">
      <c r="A10769" t="inlineStr">
        <is>
          <t>T1010767</t>
        </is>
      </c>
      <c r="B10769" t="inlineStr">
        <is>
          <t>2025-07-21</t>
        </is>
      </c>
      <c r="C10769" t="inlineStr">
        <is>
          <t>S004</t>
        </is>
      </c>
      <c r="D10769" t="inlineStr">
        <is>
          <t>Store_004</t>
        </is>
      </c>
      <c r="E10769" t="inlineStr">
        <is>
          <t>Central</t>
        </is>
      </c>
      <c r="F10769" t="inlineStr">
        <is>
          <t>P0148</t>
        </is>
      </c>
      <c r="G10769" t="inlineStr">
        <is>
          <t>Prod_0148</t>
        </is>
      </c>
      <c r="H10769" t="inlineStr">
        <is>
          <t>Electronics</t>
        </is>
      </c>
      <c r="I10769" t="n">
        <v>4</v>
      </c>
      <c r="J10769" t="n">
        <v>269.57</v>
      </c>
      <c r="K10769" t="n">
        <v>0</v>
      </c>
      <c r="L10769">
        <f>I10769*J10769*(1-K10769)</f>
        <v/>
      </c>
      <c r="M10769">
        <f>VLOOKUP(F10769,Products!A:D,4,FALSE)*I10769</f>
        <v/>
      </c>
      <c r="N10769">
        <f>L10769-M10769</f>
        <v/>
      </c>
    </row>
    <row r="10770">
      <c r="A10770" t="inlineStr">
        <is>
          <t>T1010768</t>
        </is>
      </c>
      <c r="B10770" t="inlineStr">
        <is>
          <t>2024-08-22</t>
        </is>
      </c>
      <c r="C10770" t="inlineStr">
        <is>
          <t>S012</t>
        </is>
      </c>
      <c r="D10770" t="inlineStr">
        <is>
          <t>Store_012</t>
        </is>
      </c>
      <c r="E10770" t="inlineStr">
        <is>
          <t>South</t>
        </is>
      </c>
      <c r="F10770" t="inlineStr">
        <is>
          <t>P0123</t>
        </is>
      </c>
      <c r="G10770" t="inlineStr">
        <is>
          <t>Prod_0123</t>
        </is>
      </c>
      <c r="H10770" t="inlineStr">
        <is>
          <t>Food</t>
        </is>
      </c>
      <c r="I10770" t="n">
        <v>5</v>
      </c>
      <c r="J10770" t="n">
        <v>554.58</v>
      </c>
      <c r="K10770" t="n">
        <v>0</v>
      </c>
      <c r="L10770">
        <f>I10770*J10770*(1-K10770)</f>
        <v/>
      </c>
      <c r="M10770">
        <f>VLOOKUP(F10770,Products!A:D,4,FALSE)*I10770</f>
        <v/>
      </c>
      <c r="N10770">
        <f>L10770-M10770</f>
        <v/>
      </c>
    </row>
    <row r="10771">
      <c r="A10771" t="inlineStr">
        <is>
          <t>T1010769</t>
        </is>
      </c>
      <c r="B10771" t="inlineStr">
        <is>
          <t>2023-04-18</t>
        </is>
      </c>
      <c r="C10771" t="inlineStr">
        <is>
          <t>S046</t>
        </is>
      </c>
      <c r="D10771" t="inlineStr">
        <is>
          <t>Store_046</t>
        </is>
      </c>
      <c r="E10771" t="inlineStr">
        <is>
          <t>South</t>
        </is>
      </c>
      <c r="F10771" t="inlineStr">
        <is>
          <t>P0118</t>
        </is>
      </c>
      <c r="G10771" t="inlineStr">
        <is>
          <t>Prod_0118</t>
        </is>
      </c>
      <c r="H10771" t="inlineStr">
        <is>
          <t>Toys</t>
        </is>
      </c>
      <c r="I10771" t="n">
        <v>5</v>
      </c>
      <c r="J10771" t="n">
        <v>762.48</v>
      </c>
      <c r="K10771" t="n">
        <v>0</v>
      </c>
      <c r="L10771">
        <f>I10771*J10771*(1-K10771)</f>
        <v/>
      </c>
      <c r="M10771">
        <f>VLOOKUP(F10771,Products!A:D,4,FALSE)*I10771</f>
        <v/>
      </c>
      <c r="N10771">
        <f>L10771-M10771</f>
        <v/>
      </c>
    </row>
    <row r="10772">
      <c r="A10772" t="inlineStr">
        <is>
          <t>T1010770</t>
        </is>
      </c>
      <c r="B10772" t="inlineStr">
        <is>
          <t>2024-01-28</t>
        </is>
      </c>
      <c r="C10772" t="inlineStr">
        <is>
          <t>S022</t>
        </is>
      </c>
      <c r="D10772" t="inlineStr">
        <is>
          <t>Store_022</t>
        </is>
      </c>
      <c r="E10772" t="inlineStr">
        <is>
          <t>East</t>
        </is>
      </c>
      <c r="F10772" t="inlineStr">
        <is>
          <t>P0033</t>
        </is>
      </c>
      <c r="G10772" t="inlineStr">
        <is>
          <t>Prod_0033</t>
        </is>
      </c>
      <c r="H10772" t="inlineStr">
        <is>
          <t>Food</t>
        </is>
      </c>
      <c r="I10772" t="n">
        <v>2</v>
      </c>
      <c r="J10772" t="n">
        <v>427.16</v>
      </c>
      <c r="K10772" t="n">
        <v>0</v>
      </c>
      <c r="L10772">
        <f>I10772*J10772*(1-K10772)</f>
        <v/>
      </c>
      <c r="M10772">
        <f>VLOOKUP(F10772,Products!A:D,4,FALSE)*I10772</f>
        <v/>
      </c>
      <c r="N10772">
        <f>L10772-M10772</f>
        <v/>
      </c>
    </row>
    <row r="10773">
      <c r="A10773" t="inlineStr">
        <is>
          <t>T1010771</t>
        </is>
      </c>
      <c r="B10773" t="inlineStr">
        <is>
          <t>2024-03-31</t>
        </is>
      </c>
      <c r="C10773" t="inlineStr">
        <is>
          <t>S050</t>
        </is>
      </c>
      <c r="D10773" t="inlineStr">
        <is>
          <t>Store_050</t>
        </is>
      </c>
      <c r="E10773" t="inlineStr">
        <is>
          <t>South</t>
        </is>
      </c>
      <c r="F10773" t="inlineStr">
        <is>
          <t>P0171</t>
        </is>
      </c>
      <c r="G10773" t="inlineStr">
        <is>
          <t>Prod_0171</t>
        </is>
      </c>
      <c r="H10773" t="inlineStr">
        <is>
          <t>Household</t>
        </is>
      </c>
      <c r="I10773" t="n">
        <v>3</v>
      </c>
      <c r="J10773" t="n">
        <v>346.45</v>
      </c>
      <c r="K10773" t="n">
        <v>0</v>
      </c>
      <c r="L10773">
        <f>I10773*J10773*(1-K10773)</f>
        <v/>
      </c>
      <c r="M10773">
        <f>VLOOKUP(F10773,Products!A:D,4,FALSE)*I10773</f>
        <v/>
      </c>
      <c r="N10773">
        <f>L10773-M10773</f>
        <v/>
      </c>
    </row>
    <row r="10774">
      <c r="A10774" t="inlineStr">
        <is>
          <t>T1010772</t>
        </is>
      </c>
      <c r="B10774" t="inlineStr">
        <is>
          <t>2024-09-30</t>
        </is>
      </c>
      <c r="C10774" t="inlineStr">
        <is>
          <t>S015</t>
        </is>
      </c>
      <c r="D10774" t="inlineStr">
        <is>
          <t>Store_015</t>
        </is>
      </c>
      <c r="E10774" t="inlineStr">
        <is>
          <t>North</t>
        </is>
      </c>
      <c r="F10774" t="inlineStr">
        <is>
          <t>P0098</t>
        </is>
      </c>
      <c r="G10774" t="inlineStr">
        <is>
          <t>Prod_0098</t>
        </is>
      </c>
      <c r="H10774" t="inlineStr">
        <is>
          <t>Clothing</t>
        </is>
      </c>
      <c r="I10774" t="n">
        <v>7</v>
      </c>
      <c r="J10774" t="n">
        <v>422.37</v>
      </c>
      <c r="K10774" t="n">
        <v>0</v>
      </c>
      <c r="L10774">
        <f>I10774*J10774*(1-K10774)</f>
        <v/>
      </c>
      <c r="M10774">
        <f>VLOOKUP(F10774,Products!A:D,4,FALSE)*I10774</f>
        <v/>
      </c>
      <c r="N10774">
        <f>L10774-M10774</f>
        <v/>
      </c>
    </row>
    <row r="10775">
      <c r="A10775" t="inlineStr">
        <is>
          <t>T1010773</t>
        </is>
      </c>
      <c r="B10775" t="inlineStr">
        <is>
          <t>2023-05-26</t>
        </is>
      </c>
      <c r="C10775" t="inlineStr">
        <is>
          <t>S004</t>
        </is>
      </c>
      <c r="D10775" t="inlineStr">
        <is>
          <t>Store_004</t>
        </is>
      </c>
      <c r="E10775" t="inlineStr">
        <is>
          <t>Central</t>
        </is>
      </c>
      <c r="F10775" t="inlineStr">
        <is>
          <t>P0010</t>
        </is>
      </c>
      <c r="G10775" t="inlineStr">
        <is>
          <t>Prod_0010</t>
        </is>
      </c>
      <c r="H10775" t="inlineStr">
        <is>
          <t>Electronics</t>
        </is>
      </c>
      <c r="I10775" t="n">
        <v>6</v>
      </c>
      <c r="J10775" t="n">
        <v>708.14</v>
      </c>
      <c r="K10775" t="n">
        <v>0</v>
      </c>
      <c r="L10775">
        <f>I10775*J10775*(1-K10775)</f>
        <v/>
      </c>
      <c r="M10775">
        <f>VLOOKUP(F10775,Products!A:D,4,FALSE)*I10775</f>
        <v/>
      </c>
      <c r="N10775">
        <f>L10775-M10775</f>
        <v/>
      </c>
    </row>
    <row r="10776">
      <c r="A10776" t="inlineStr">
        <is>
          <t>T1010774</t>
        </is>
      </c>
      <c r="B10776" t="inlineStr">
        <is>
          <t>2023-09-07</t>
        </is>
      </c>
      <c r="C10776" t="inlineStr">
        <is>
          <t>S001</t>
        </is>
      </c>
      <c r="D10776" t="inlineStr">
        <is>
          <t>Store_001</t>
        </is>
      </c>
      <c r="E10776" t="inlineStr">
        <is>
          <t>West</t>
        </is>
      </c>
      <c r="F10776" t="inlineStr">
        <is>
          <t>P0075</t>
        </is>
      </c>
      <c r="G10776" t="inlineStr">
        <is>
          <t>Prod_0075</t>
        </is>
      </c>
      <c r="H10776" t="inlineStr">
        <is>
          <t>Beverages</t>
        </is>
      </c>
      <c r="I10776" t="n">
        <v>9</v>
      </c>
      <c r="J10776" t="n">
        <v>674.4400000000001</v>
      </c>
      <c r="K10776" t="n">
        <v>0</v>
      </c>
      <c r="L10776">
        <f>I10776*J10776*(1-K10776)</f>
        <v/>
      </c>
      <c r="M10776">
        <f>VLOOKUP(F10776,Products!A:D,4,FALSE)*I10776</f>
        <v/>
      </c>
      <c r="N10776">
        <f>L10776-M10776</f>
        <v/>
      </c>
    </row>
    <row r="10777">
      <c r="A10777" t="inlineStr">
        <is>
          <t>T1010775</t>
        </is>
      </c>
      <c r="B10777" t="inlineStr">
        <is>
          <t>2023-07-08</t>
        </is>
      </c>
      <c r="C10777" t="inlineStr">
        <is>
          <t>S026</t>
        </is>
      </c>
      <c r="D10777" t="inlineStr">
        <is>
          <t>Store_026</t>
        </is>
      </c>
      <c r="E10777" t="inlineStr">
        <is>
          <t>North</t>
        </is>
      </c>
      <c r="F10777" t="inlineStr">
        <is>
          <t>P0051</t>
        </is>
      </c>
      <c r="G10777" t="inlineStr">
        <is>
          <t>Prod_0051</t>
        </is>
      </c>
      <c r="H10777" t="inlineStr">
        <is>
          <t>Clothing</t>
        </is>
      </c>
      <c r="I10777" t="n">
        <v>4</v>
      </c>
      <c r="J10777" t="n">
        <v>60.24</v>
      </c>
      <c r="K10777" t="n">
        <v>0</v>
      </c>
      <c r="L10777">
        <f>I10777*J10777*(1-K10777)</f>
        <v/>
      </c>
      <c r="M10777">
        <f>VLOOKUP(F10777,Products!A:D,4,FALSE)*I10777</f>
        <v/>
      </c>
      <c r="N10777">
        <f>L10777-M10777</f>
        <v/>
      </c>
    </row>
    <row r="10778">
      <c r="A10778" t="inlineStr">
        <is>
          <t>T1010776</t>
        </is>
      </c>
      <c r="B10778" t="inlineStr">
        <is>
          <t>2023-05-30</t>
        </is>
      </c>
      <c r="C10778" t="inlineStr">
        <is>
          <t>S034</t>
        </is>
      </c>
      <c r="D10778" t="inlineStr">
        <is>
          <t>Store_034</t>
        </is>
      </c>
      <c r="E10778" t="inlineStr">
        <is>
          <t>Central</t>
        </is>
      </c>
      <c r="F10778" t="inlineStr">
        <is>
          <t>P0016</t>
        </is>
      </c>
      <c r="G10778" t="inlineStr">
        <is>
          <t>Prod_0016</t>
        </is>
      </c>
      <c r="H10778" t="inlineStr">
        <is>
          <t>Food</t>
        </is>
      </c>
      <c r="I10778" t="n">
        <v>2</v>
      </c>
      <c r="J10778" t="n">
        <v>750.9400000000001</v>
      </c>
      <c r="K10778" t="n">
        <v>0</v>
      </c>
      <c r="L10778">
        <f>I10778*J10778*(1-K10778)</f>
        <v/>
      </c>
      <c r="M10778">
        <f>VLOOKUP(F10778,Products!A:D,4,FALSE)*I10778</f>
        <v/>
      </c>
      <c r="N10778">
        <f>L10778-M10778</f>
        <v/>
      </c>
    </row>
    <row r="10779">
      <c r="A10779" t="inlineStr">
        <is>
          <t>T1010777</t>
        </is>
      </c>
      <c r="B10779" t="inlineStr">
        <is>
          <t>2023-09-28</t>
        </is>
      </c>
      <c r="C10779" t="inlineStr">
        <is>
          <t>S043</t>
        </is>
      </c>
      <c r="D10779" t="inlineStr">
        <is>
          <t>Store_043</t>
        </is>
      </c>
      <c r="E10779" t="inlineStr">
        <is>
          <t>East</t>
        </is>
      </c>
      <c r="F10779" t="inlineStr">
        <is>
          <t>P0025</t>
        </is>
      </c>
      <c r="G10779" t="inlineStr">
        <is>
          <t>Prod_0025</t>
        </is>
      </c>
      <c r="H10779" t="inlineStr">
        <is>
          <t>Beverages</t>
        </is>
      </c>
      <c r="I10779" t="n">
        <v>4</v>
      </c>
      <c r="J10779" t="n">
        <v>329.76</v>
      </c>
      <c r="K10779" t="n">
        <v>0.05</v>
      </c>
      <c r="L10779">
        <f>I10779*J10779*(1-K10779)</f>
        <v/>
      </c>
      <c r="M10779">
        <f>VLOOKUP(F10779,Products!A:D,4,FALSE)*I10779</f>
        <v/>
      </c>
      <c r="N10779">
        <f>L10779-M10779</f>
        <v/>
      </c>
    </row>
    <row r="10780">
      <c r="A10780" t="inlineStr">
        <is>
          <t>T1010778</t>
        </is>
      </c>
      <c r="B10780" t="inlineStr">
        <is>
          <t>2024-10-02</t>
        </is>
      </c>
      <c r="C10780" t="inlineStr">
        <is>
          <t>S014</t>
        </is>
      </c>
      <c r="D10780" t="inlineStr">
        <is>
          <t>Store_014</t>
        </is>
      </c>
      <c r="E10780" t="inlineStr">
        <is>
          <t>West</t>
        </is>
      </c>
      <c r="F10780" t="inlineStr">
        <is>
          <t>P0110</t>
        </is>
      </c>
      <c r="G10780" t="inlineStr">
        <is>
          <t>Prod_0110</t>
        </is>
      </c>
      <c r="H10780" t="inlineStr">
        <is>
          <t>Stationery</t>
        </is>
      </c>
      <c r="I10780" t="n">
        <v>1</v>
      </c>
      <c r="J10780" t="n">
        <v>80.86</v>
      </c>
      <c r="K10780" t="n">
        <v>0</v>
      </c>
      <c r="L10780">
        <f>I10780*J10780*(1-K10780)</f>
        <v/>
      </c>
      <c r="M10780">
        <f>VLOOKUP(F10780,Products!A:D,4,FALSE)*I10780</f>
        <v/>
      </c>
      <c r="N10780">
        <f>L10780-M10780</f>
        <v/>
      </c>
    </row>
    <row r="10781">
      <c r="A10781" t="inlineStr">
        <is>
          <t>T1010779</t>
        </is>
      </c>
      <c r="B10781" t="inlineStr">
        <is>
          <t>2023-02-28</t>
        </is>
      </c>
      <c r="C10781" t="inlineStr">
        <is>
          <t>S005</t>
        </is>
      </c>
      <c r="D10781" t="inlineStr">
        <is>
          <t>Store_005</t>
        </is>
      </c>
      <c r="E10781" t="inlineStr">
        <is>
          <t>Central</t>
        </is>
      </c>
      <c r="F10781" t="inlineStr">
        <is>
          <t>P0013</t>
        </is>
      </c>
      <c r="G10781" t="inlineStr">
        <is>
          <t>Prod_0013</t>
        </is>
      </c>
      <c r="H10781" t="inlineStr">
        <is>
          <t>Clothing</t>
        </is>
      </c>
      <c r="I10781" t="n">
        <v>2</v>
      </c>
      <c r="J10781" t="n">
        <v>78.52</v>
      </c>
      <c r="K10781" t="n">
        <v>0</v>
      </c>
      <c r="L10781">
        <f>I10781*J10781*(1-K10781)</f>
        <v/>
      </c>
      <c r="M10781">
        <f>VLOOKUP(F10781,Products!A:D,4,FALSE)*I10781</f>
        <v/>
      </c>
      <c r="N10781">
        <f>L10781-M10781</f>
        <v/>
      </c>
    </row>
    <row r="10782">
      <c r="A10782" t="inlineStr">
        <is>
          <t>T1010780</t>
        </is>
      </c>
      <c r="B10782" t="inlineStr">
        <is>
          <t>2023-12-26</t>
        </is>
      </c>
      <c r="C10782" t="inlineStr">
        <is>
          <t>S003</t>
        </is>
      </c>
      <c r="D10782" t="inlineStr">
        <is>
          <t>Store_003</t>
        </is>
      </c>
      <c r="E10782" t="inlineStr">
        <is>
          <t>North</t>
        </is>
      </c>
      <c r="F10782" t="inlineStr">
        <is>
          <t>P0184</t>
        </is>
      </c>
      <c r="G10782" t="inlineStr">
        <is>
          <t>Prod_0184</t>
        </is>
      </c>
      <c r="H10782" t="inlineStr">
        <is>
          <t>Beverages</t>
        </is>
      </c>
      <c r="I10782" t="n">
        <v>8</v>
      </c>
      <c r="J10782" t="n">
        <v>536.15</v>
      </c>
      <c r="K10782" t="n">
        <v>0</v>
      </c>
      <c r="L10782">
        <f>I10782*J10782*(1-K10782)</f>
        <v/>
      </c>
      <c r="M10782">
        <f>VLOOKUP(F10782,Products!A:D,4,FALSE)*I10782</f>
        <v/>
      </c>
      <c r="N10782">
        <f>L10782-M10782</f>
        <v/>
      </c>
    </row>
    <row r="10783">
      <c r="A10783" t="inlineStr">
        <is>
          <t>T1010781</t>
        </is>
      </c>
      <c r="B10783" t="inlineStr">
        <is>
          <t>2025-01-22</t>
        </is>
      </c>
      <c r="C10783" t="inlineStr">
        <is>
          <t>S017</t>
        </is>
      </c>
      <c r="D10783" t="inlineStr">
        <is>
          <t>Store_017</t>
        </is>
      </c>
      <c r="E10783" t="inlineStr">
        <is>
          <t>South</t>
        </is>
      </c>
      <c r="F10783" t="inlineStr">
        <is>
          <t>P0001</t>
        </is>
      </c>
      <c r="G10783" t="inlineStr">
        <is>
          <t>Prod_0001</t>
        </is>
      </c>
      <c r="H10783" t="inlineStr">
        <is>
          <t>Beverages</t>
        </is>
      </c>
      <c r="I10783" t="n">
        <v>1</v>
      </c>
      <c r="J10783" t="n">
        <v>549.29</v>
      </c>
      <c r="K10783" t="n">
        <v>0.1</v>
      </c>
      <c r="L10783">
        <f>I10783*J10783*(1-K10783)</f>
        <v/>
      </c>
      <c r="M10783">
        <f>VLOOKUP(F10783,Products!A:D,4,FALSE)*I10783</f>
        <v/>
      </c>
      <c r="N10783">
        <f>L10783-M10783</f>
        <v/>
      </c>
    </row>
    <row r="10784">
      <c r="A10784" t="inlineStr">
        <is>
          <t>T1010782</t>
        </is>
      </c>
      <c r="B10784" t="inlineStr">
        <is>
          <t>2024-08-21</t>
        </is>
      </c>
      <c r="C10784" t="inlineStr">
        <is>
          <t>S012</t>
        </is>
      </c>
      <c r="D10784" t="inlineStr">
        <is>
          <t>Store_012</t>
        </is>
      </c>
      <c r="E10784" t="inlineStr">
        <is>
          <t>South</t>
        </is>
      </c>
      <c r="F10784" t="inlineStr">
        <is>
          <t>P0038</t>
        </is>
      </c>
      <c r="G10784" t="inlineStr">
        <is>
          <t>Prod_0038</t>
        </is>
      </c>
      <c r="H10784" t="inlineStr">
        <is>
          <t>Beverages</t>
        </is>
      </c>
      <c r="I10784" t="n">
        <v>9</v>
      </c>
      <c r="J10784" t="n">
        <v>659.66</v>
      </c>
      <c r="K10784" t="n">
        <v>0</v>
      </c>
      <c r="L10784">
        <f>I10784*J10784*(1-K10784)</f>
        <v/>
      </c>
      <c r="M10784">
        <f>VLOOKUP(F10784,Products!A:D,4,FALSE)*I10784</f>
        <v/>
      </c>
      <c r="N10784">
        <f>L10784-M10784</f>
        <v/>
      </c>
    </row>
    <row r="10785">
      <c r="A10785" t="inlineStr">
        <is>
          <t>T1010783</t>
        </is>
      </c>
      <c r="B10785" t="inlineStr">
        <is>
          <t>2023-03-31</t>
        </is>
      </c>
      <c r="C10785" t="inlineStr">
        <is>
          <t>S032</t>
        </is>
      </c>
      <c r="D10785" t="inlineStr">
        <is>
          <t>Store_032</t>
        </is>
      </c>
      <c r="E10785" t="inlineStr">
        <is>
          <t>Central</t>
        </is>
      </c>
      <c r="F10785" t="inlineStr">
        <is>
          <t>P0124</t>
        </is>
      </c>
      <c r="G10785" t="inlineStr">
        <is>
          <t>Prod_0124</t>
        </is>
      </c>
      <c r="H10785" t="inlineStr">
        <is>
          <t>Beverages</t>
        </is>
      </c>
      <c r="I10785" t="n">
        <v>3</v>
      </c>
      <c r="J10785" t="n">
        <v>649.8</v>
      </c>
      <c r="K10785" t="n">
        <v>0</v>
      </c>
      <c r="L10785">
        <f>I10785*J10785*(1-K10785)</f>
        <v/>
      </c>
      <c r="M10785">
        <f>VLOOKUP(F10785,Products!A:D,4,FALSE)*I10785</f>
        <v/>
      </c>
      <c r="N10785">
        <f>L10785-M10785</f>
        <v/>
      </c>
    </row>
    <row r="10786">
      <c r="A10786" t="inlineStr">
        <is>
          <t>T1010784</t>
        </is>
      </c>
      <c r="B10786" t="inlineStr">
        <is>
          <t>2024-12-08</t>
        </is>
      </c>
      <c r="C10786" t="inlineStr">
        <is>
          <t>S048</t>
        </is>
      </c>
      <c r="D10786" t="inlineStr">
        <is>
          <t>Store_048</t>
        </is>
      </c>
      <c r="E10786" t="inlineStr">
        <is>
          <t>South</t>
        </is>
      </c>
      <c r="F10786" t="inlineStr">
        <is>
          <t>P0099</t>
        </is>
      </c>
      <c r="G10786" t="inlineStr">
        <is>
          <t>Prod_0099</t>
        </is>
      </c>
      <c r="H10786" t="inlineStr">
        <is>
          <t>Beverages</t>
        </is>
      </c>
      <c r="I10786" t="n">
        <v>7</v>
      </c>
      <c r="J10786" t="n">
        <v>137.87</v>
      </c>
      <c r="K10786" t="n">
        <v>0</v>
      </c>
      <c r="L10786">
        <f>I10786*J10786*(1-K10786)</f>
        <v/>
      </c>
      <c r="M10786">
        <f>VLOOKUP(F10786,Products!A:D,4,FALSE)*I10786</f>
        <v/>
      </c>
      <c r="N10786">
        <f>L10786-M10786</f>
        <v/>
      </c>
    </row>
    <row r="10787">
      <c r="A10787" t="inlineStr">
        <is>
          <t>T1010785</t>
        </is>
      </c>
      <c r="B10787" t="inlineStr">
        <is>
          <t>2025-04-29</t>
        </is>
      </c>
      <c r="C10787" t="inlineStr">
        <is>
          <t>S050</t>
        </is>
      </c>
      <c r="D10787" t="inlineStr">
        <is>
          <t>Store_050</t>
        </is>
      </c>
      <c r="E10787" t="inlineStr">
        <is>
          <t>South</t>
        </is>
      </c>
      <c r="F10787" t="inlineStr">
        <is>
          <t>P0139</t>
        </is>
      </c>
      <c r="G10787" t="inlineStr">
        <is>
          <t>Prod_0139</t>
        </is>
      </c>
      <c r="H10787" t="inlineStr">
        <is>
          <t>Clothing</t>
        </is>
      </c>
      <c r="I10787" t="n">
        <v>9</v>
      </c>
      <c r="J10787" t="n">
        <v>622.47</v>
      </c>
      <c r="K10787" t="n">
        <v>0.1</v>
      </c>
      <c r="L10787">
        <f>I10787*J10787*(1-K10787)</f>
        <v/>
      </c>
      <c r="M10787">
        <f>VLOOKUP(F10787,Products!A:D,4,FALSE)*I10787</f>
        <v/>
      </c>
      <c r="N10787">
        <f>L10787-M10787</f>
        <v/>
      </c>
    </row>
    <row r="10788">
      <c r="A10788" t="inlineStr">
        <is>
          <t>T1010786</t>
        </is>
      </c>
      <c r="B10788" t="inlineStr">
        <is>
          <t>2025-07-28</t>
        </is>
      </c>
      <c r="C10788" t="inlineStr">
        <is>
          <t>S040</t>
        </is>
      </c>
      <c r="D10788" t="inlineStr">
        <is>
          <t>Store_040</t>
        </is>
      </c>
      <c r="E10788" t="inlineStr">
        <is>
          <t>Central</t>
        </is>
      </c>
      <c r="F10788" t="inlineStr">
        <is>
          <t>P0047</t>
        </is>
      </c>
      <c r="G10788" t="inlineStr">
        <is>
          <t>Prod_0047</t>
        </is>
      </c>
      <c r="H10788" t="inlineStr">
        <is>
          <t>Beverages</t>
        </is>
      </c>
      <c r="I10788" t="n">
        <v>5</v>
      </c>
      <c r="J10788" t="n">
        <v>576.45</v>
      </c>
      <c r="K10788" t="n">
        <v>0</v>
      </c>
      <c r="L10788">
        <f>I10788*J10788*(1-K10788)</f>
        <v/>
      </c>
      <c r="M10788">
        <f>VLOOKUP(F10788,Products!A:D,4,FALSE)*I10788</f>
        <v/>
      </c>
      <c r="N10788">
        <f>L10788-M10788</f>
        <v/>
      </c>
    </row>
    <row r="10789">
      <c r="A10789" t="inlineStr">
        <is>
          <t>T1010787</t>
        </is>
      </c>
      <c r="B10789" t="inlineStr">
        <is>
          <t>2025-03-06</t>
        </is>
      </c>
      <c r="C10789" t="inlineStr">
        <is>
          <t>S036</t>
        </is>
      </c>
      <c r="D10789" t="inlineStr">
        <is>
          <t>Store_036</t>
        </is>
      </c>
      <c r="E10789" t="inlineStr">
        <is>
          <t>Central</t>
        </is>
      </c>
      <c r="F10789" t="inlineStr">
        <is>
          <t>P0098</t>
        </is>
      </c>
      <c r="G10789" t="inlineStr">
        <is>
          <t>Prod_0098</t>
        </is>
      </c>
      <c r="H10789" t="inlineStr">
        <is>
          <t>Clothing</t>
        </is>
      </c>
      <c r="I10789" t="n">
        <v>3</v>
      </c>
      <c r="J10789" t="n">
        <v>453.81</v>
      </c>
      <c r="K10789" t="n">
        <v>0.05</v>
      </c>
      <c r="L10789">
        <f>I10789*J10789*(1-K10789)</f>
        <v/>
      </c>
      <c r="M10789">
        <f>VLOOKUP(F10789,Products!A:D,4,FALSE)*I10789</f>
        <v/>
      </c>
      <c r="N10789">
        <f>L10789-M10789</f>
        <v/>
      </c>
    </row>
    <row r="10790">
      <c r="A10790" t="inlineStr">
        <is>
          <t>T1010788</t>
        </is>
      </c>
      <c r="B10790" t="inlineStr">
        <is>
          <t>2023-02-03</t>
        </is>
      </c>
      <c r="C10790" t="inlineStr">
        <is>
          <t>S012</t>
        </is>
      </c>
      <c r="D10790" t="inlineStr">
        <is>
          <t>Store_012</t>
        </is>
      </c>
      <c r="E10790" t="inlineStr">
        <is>
          <t>South</t>
        </is>
      </c>
      <c r="F10790" t="inlineStr">
        <is>
          <t>P0166</t>
        </is>
      </c>
      <c r="G10790" t="inlineStr">
        <is>
          <t>Prod_0166</t>
        </is>
      </c>
      <c r="H10790" t="inlineStr">
        <is>
          <t>Electronics</t>
        </is>
      </c>
      <c r="I10790" t="n">
        <v>4</v>
      </c>
      <c r="J10790" t="n">
        <v>489.46</v>
      </c>
      <c r="K10790" t="n">
        <v>0.15</v>
      </c>
      <c r="L10790">
        <f>I10790*J10790*(1-K10790)</f>
        <v/>
      </c>
      <c r="M10790">
        <f>VLOOKUP(F10790,Products!A:D,4,FALSE)*I10790</f>
        <v/>
      </c>
      <c r="N10790">
        <f>L10790-M10790</f>
        <v/>
      </c>
    </row>
    <row r="10791">
      <c r="A10791" t="inlineStr">
        <is>
          <t>T1010789</t>
        </is>
      </c>
      <c r="B10791" t="inlineStr">
        <is>
          <t>2023-09-13</t>
        </is>
      </c>
      <c r="C10791" t="inlineStr">
        <is>
          <t>S049</t>
        </is>
      </c>
      <c r="D10791" t="inlineStr">
        <is>
          <t>Store_049</t>
        </is>
      </c>
      <c r="E10791" t="inlineStr">
        <is>
          <t>North</t>
        </is>
      </c>
      <c r="F10791" t="inlineStr">
        <is>
          <t>P0156</t>
        </is>
      </c>
      <c r="G10791" t="inlineStr">
        <is>
          <t>Prod_0156</t>
        </is>
      </c>
      <c r="H10791" t="inlineStr">
        <is>
          <t>Toys</t>
        </is>
      </c>
      <c r="I10791" t="n">
        <v>4</v>
      </c>
      <c r="J10791" t="n">
        <v>440.45</v>
      </c>
      <c r="K10791" t="n">
        <v>0</v>
      </c>
      <c r="L10791">
        <f>I10791*J10791*(1-K10791)</f>
        <v/>
      </c>
      <c r="M10791">
        <f>VLOOKUP(F10791,Products!A:D,4,FALSE)*I10791</f>
        <v/>
      </c>
      <c r="N10791">
        <f>L10791-M10791</f>
        <v/>
      </c>
    </row>
    <row r="10792">
      <c r="A10792" t="inlineStr">
        <is>
          <t>T1010790</t>
        </is>
      </c>
      <c r="B10792" t="inlineStr">
        <is>
          <t>2025-04-10</t>
        </is>
      </c>
      <c r="C10792" t="inlineStr">
        <is>
          <t>S019</t>
        </is>
      </c>
      <c r="D10792" t="inlineStr">
        <is>
          <t>Store_019</t>
        </is>
      </c>
      <c r="E10792" t="inlineStr">
        <is>
          <t>East</t>
        </is>
      </c>
      <c r="F10792" t="inlineStr">
        <is>
          <t>P0095</t>
        </is>
      </c>
      <c r="G10792" t="inlineStr">
        <is>
          <t>Prod_0095</t>
        </is>
      </c>
      <c r="H10792" t="inlineStr">
        <is>
          <t>Food</t>
        </is>
      </c>
      <c r="I10792" t="n">
        <v>7</v>
      </c>
      <c r="J10792" t="n">
        <v>231.38</v>
      </c>
      <c r="K10792" t="n">
        <v>0.05</v>
      </c>
      <c r="L10792">
        <f>I10792*J10792*(1-K10792)</f>
        <v/>
      </c>
      <c r="M10792">
        <f>VLOOKUP(F10792,Products!A:D,4,FALSE)*I10792</f>
        <v/>
      </c>
      <c r="N10792">
        <f>L10792-M10792</f>
        <v/>
      </c>
    </row>
    <row r="10793">
      <c r="A10793" t="inlineStr">
        <is>
          <t>T1010791</t>
        </is>
      </c>
      <c r="B10793" t="inlineStr">
        <is>
          <t>2023-09-13</t>
        </is>
      </c>
      <c r="C10793" t="inlineStr">
        <is>
          <t>S042</t>
        </is>
      </c>
      <c r="D10793" t="inlineStr">
        <is>
          <t>Store_042</t>
        </is>
      </c>
      <c r="E10793" t="inlineStr">
        <is>
          <t>Central</t>
        </is>
      </c>
      <c r="F10793" t="inlineStr">
        <is>
          <t>P0061</t>
        </is>
      </c>
      <c r="G10793" t="inlineStr">
        <is>
          <t>Prod_0061</t>
        </is>
      </c>
      <c r="H10793" t="inlineStr">
        <is>
          <t>Beverages</t>
        </is>
      </c>
      <c r="I10793" t="n">
        <v>8</v>
      </c>
      <c r="J10793" t="n">
        <v>63.35</v>
      </c>
      <c r="K10793" t="n">
        <v>0.2</v>
      </c>
      <c r="L10793">
        <f>I10793*J10793*(1-K10793)</f>
        <v/>
      </c>
      <c r="M10793">
        <f>VLOOKUP(F10793,Products!A:D,4,FALSE)*I10793</f>
        <v/>
      </c>
      <c r="N10793">
        <f>L10793-M10793</f>
        <v/>
      </c>
    </row>
    <row r="10794">
      <c r="A10794" t="inlineStr">
        <is>
          <t>T1010792</t>
        </is>
      </c>
      <c r="B10794" t="inlineStr">
        <is>
          <t>2023-06-25</t>
        </is>
      </c>
      <c r="C10794" t="inlineStr">
        <is>
          <t>S049</t>
        </is>
      </c>
      <c r="D10794" t="inlineStr">
        <is>
          <t>Store_049</t>
        </is>
      </c>
      <c r="E10794" t="inlineStr">
        <is>
          <t>North</t>
        </is>
      </c>
      <c r="F10794" t="inlineStr">
        <is>
          <t>P0169</t>
        </is>
      </c>
      <c r="G10794" t="inlineStr">
        <is>
          <t>Prod_0169</t>
        </is>
      </c>
      <c r="H10794" t="inlineStr">
        <is>
          <t>Beverages</t>
        </is>
      </c>
      <c r="I10794" t="n">
        <v>5</v>
      </c>
      <c r="J10794" t="n">
        <v>555.61</v>
      </c>
      <c r="K10794" t="n">
        <v>0.15</v>
      </c>
      <c r="L10794">
        <f>I10794*J10794*(1-K10794)</f>
        <v/>
      </c>
      <c r="M10794">
        <f>VLOOKUP(F10794,Products!A:D,4,FALSE)*I10794</f>
        <v/>
      </c>
      <c r="N10794">
        <f>L10794-M10794</f>
        <v/>
      </c>
    </row>
    <row r="10795">
      <c r="A10795" t="inlineStr">
        <is>
          <t>T1010793</t>
        </is>
      </c>
      <c r="B10795" t="inlineStr">
        <is>
          <t>2024-09-30</t>
        </is>
      </c>
      <c r="C10795" t="inlineStr">
        <is>
          <t>S023</t>
        </is>
      </c>
      <c r="D10795" t="inlineStr">
        <is>
          <t>Store_023</t>
        </is>
      </c>
      <c r="E10795" t="inlineStr">
        <is>
          <t>South</t>
        </is>
      </c>
      <c r="F10795" t="inlineStr">
        <is>
          <t>P0083</t>
        </is>
      </c>
      <c r="G10795" t="inlineStr">
        <is>
          <t>Prod_0083</t>
        </is>
      </c>
      <c r="H10795" t="inlineStr">
        <is>
          <t>Clothing</t>
        </is>
      </c>
      <c r="I10795" t="n">
        <v>9</v>
      </c>
      <c r="J10795" t="n">
        <v>566.37</v>
      </c>
      <c r="K10795" t="n">
        <v>0</v>
      </c>
      <c r="L10795">
        <f>I10795*J10795*(1-K10795)</f>
        <v/>
      </c>
      <c r="M10795">
        <f>VLOOKUP(F10795,Products!A:D,4,FALSE)*I10795</f>
        <v/>
      </c>
      <c r="N10795">
        <f>L10795-M10795</f>
        <v/>
      </c>
    </row>
    <row r="10796">
      <c r="A10796" t="inlineStr">
        <is>
          <t>T1010794</t>
        </is>
      </c>
      <c r="B10796" t="inlineStr">
        <is>
          <t>2023-11-01</t>
        </is>
      </c>
      <c r="C10796" t="inlineStr">
        <is>
          <t>S010</t>
        </is>
      </c>
      <c r="D10796" t="inlineStr">
        <is>
          <t>Store_010</t>
        </is>
      </c>
      <c r="E10796" t="inlineStr">
        <is>
          <t>North</t>
        </is>
      </c>
      <c r="F10796" t="inlineStr">
        <is>
          <t>P0041</t>
        </is>
      </c>
      <c r="G10796" t="inlineStr">
        <is>
          <t>Prod_0041</t>
        </is>
      </c>
      <c r="H10796" t="inlineStr">
        <is>
          <t>Stationery</t>
        </is>
      </c>
      <c r="I10796" t="n">
        <v>7</v>
      </c>
      <c r="J10796" t="n">
        <v>291.5</v>
      </c>
      <c r="K10796" t="n">
        <v>0.15</v>
      </c>
      <c r="L10796">
        <f>I10796*J10796*(1-K10796)</f>
        <v/>
      </c>
      <c r="M10796">
        <f>VLOOKUP(F10796,Products!A:D,4,FALSE)*I10796</f>
        <v/>
      </c>
      <c r="N10796">
        <f>L10796-M10796</f>
        <v/>
      </c>
    </row>
    <row r="10797">
      <c r="A10797" t="inlineStr">
        <is>
          <t>T1010795</t>
        </is>
      </c>
      <c r="B10797" t="inlineStr">
        <is>
          <t>2025-04-28</t>
        </is>
      </c>
      <c r="C10797" t="inlineStr">
        <is>
          <t>S031</t>
        </is>
      </c>
      <c r="D10797" t="inlineStr">
        <is>
          <t>Store_031</t>
        </is>
      </c>
      <c r="E10797" t="inlineStr">
        <is>
          <t>Central</t>
        </is>
      </c>
      <c r="F10797" t="inlineStr">
        <is>
          <t>P0037</t>
        </is>
      </c>
      <c r="G10797" t="inlineStr">
        <is>
          <t>Prod_0037</t>
        </is>
      </c>
      <c r="H10797" t="inlineStr">
        <is>
          <t>Stationery</t>
        </is>
      </c>
      <c r="I10797" t="n">
        <v>4</v>
      </c>
      <c r="J10797" t="n">
        <v>414.63</v>
      </c>
      <c r="K10797" t="n">
        <v>0</v>
      </c>
      <c r="L10797">
        <f>I10797*J10797*(1-K10797)</f>
        <v/>
      </c>
      <c r="M10797">
        <f>VLOOKUP(F10797,Products!A:D,4,FALSE)*I10797</f>
        <v/>
      </c>
      <c r="N10797">
        <f>L10797-M10797</f>
        <v/>
      </c>
    </row>
    <row r="10798">
      <c r="A10798" t="inlineStr">
        <is>
          <t>T1010796</t>
        </is>
      </c>
      <c r="B10798" t="inlineStr">
        <is>
          <t>2025-08-01</t>
        </is>
      </c>
      <c r="C10798" t="inlineStr">
        <is>
          <t>S041</t>
        </is>
      </c>
      <c r="D10798" t="inlineStr">
        <is>
          <t>Store_041</t>
        </is>
      </c>
      <c r="E10798" t="inlineStr">
        <is>
          <t>East</t>
        </is>
      </c>
      <c r="F10798" t="inlineStr">
        <is>
          <t>P0200</t>
        </is>
      </c>
      <c r="G10798" t="inlineStr">
        <is>
          <t>Prod_0200</t>
        </is>
      </c>
      <c r="H10798" t="inlineStr">
        <is>
          <t>Electronics</t>
        </is>
      </c>
      <c r="I10798" t="n">
        <v>2</v>
      </c>
      <c r="J10798" t="n">
        <v>326.33</v>
      </c>
      <c r="K10798" t="n">
        <v>0</v>
      </c>
      <c r="L10798">
        <f>I10798*J10798*(1-K10798)</f>
        <v/>
      </c>
      <c r="M10798">
        <f>VLOOKUP(F10798,Products!A:D,4,FALSE)*I10798</f>
        <v/>
      </c>
      <c r="N10798">
        <f>L10798-M10798</f>
        <v/>
      </c>
    </row>
    <row r="10799">
      <c r="A10799" t="inlineStr">
        <is>
          <t>T1010797</t>
        </is>
      </c>
      <c r="B10799" t="inlineStr">
        <is>
          <t>2024-12-17</t>
        </is>
      </c>
      <c r="C10799" t="inlineStr">
        <is>
          <t>S028</t>
        </is>
      </c>
      <c r="D10799" t="inlineStr">
        <is>
          <t>Store_028</t>
        </is>
      </c>
      <c r="E10799" t="inlineStr">
        <is>
          <t>North</t>
        </is>
      </c>
      <c r="F10799" t="inlineStr">
        <is>
          <t>P0109</t>
        </is>
      </c>
      <c r="G10799" t="inlineStr">
        <is>
          <t>Prod_0109</t>
        </is>
      </c>
      <c r="H10799" t="inlineStr">
        <is>
          <t>Beverages</t>
        </is>
      </c>
      <c r="I10799" t="n">
        <v>8</v>
      </c>
      <c r="J10799" t="n">
        <v>733.13</v>
      </c>
      <c r="K10799" t="n">
        <v>0.1</v>
      </c>
      <c r="L10799">
        <f>I10799*J10799*(1-K10799)</f>
        <v/>
      </c>
      <c r="M10799">
        <f>VLOOKUP(F10799,Products!A:D,4,FALSE)*I10799</f>
        <v/>
      </c>
      <c r="N10799">
        <f>L10799-M10799</f>
        <v/>
      </c>
    </row>
    <row r="10800">
      <c r="A10800" t="inlineStr">
        <is>
          <t>T1010798</t>
        </is>
      </c>
      <c r="B10800" t="inlineStr">
        <is>
          <t>2023-01-17</t>
        </is>
      </c>
      <c r="C10800" t="inlineStr">
        <is>
          <t>S015</t>
        </is>
      </c>
      <c r="D10800" t="inlineStr">
        <is>
          <t>Store_015</t>
        </is>
      </c>
      <c r="E10800" t="inlineStr">
        <is>
          <t>North</t>
        </is>
      </c>
      <c r="F10800" t="inlineStr">
        <is>
          <t>P0071</t>
        </is>
      </c>
      <c r="G10800" t="inlineStr">
        <is>
          <t>Prod_0071</t>
        </is>
      </c>
      <c r="H10800" t="inlineStr">
        <is>
          <t>Beverages</t>
        </is>
      </c>
      <c r="I10800" t="n">
        <v>4</v>
      </c>
      <c r="J10800" t="n">
        <v>507.21</v>
      </c>
      <c r="K10800" t="n">
        <v>0</v>
      </c>
      <c r="L10800">
        <f>I10800*J10800*(1-K10800)</f>
        <v/>
      </c>
      <c r="M10800">
        <f>VLOOKUP(F10800,Products!A:D,4,FALSE)*I10800</f>
        <v/>
      </c>
      <c r="N10800">
        <f>L10800-M10800</f>
        <v/>
      </c>
    </row>
    <row r="10801">
      <c r="A10801" t="inlineStr">
        <is>
          <t>T1010799</t>
        </is>
      </c>
      <c r="B10801" t="inlineStr">
        <is>
          <t>2023-01-03</t>
        </is>
      </c>
      <c r="C10801" t="inlineStr">
        <is>
          <t>S049</t>
        </is>
      </c>
      <c r="D10801" t="inlineStr">
        <is>
          <t>Store_049</t>
        </is>
      </c>
      <c r="E10801" t="inlineStr">
        <is>
          <t>North</t>
        </is>
      </c>
      <c r="F10801" t="inlineStr">
        <is>
          <t>P0078</t>
        </is>
      </c>
      <c r="G10801" t="inlineStr">
        <is>
          <t>Prod_0078</t>
        </is>
      </c>
      <c r="H10801" t="inlineStr">
        <is>
          <t>Electronics</t>
        </is>
      </c>
      <c r="I10801" t="n">
        <v>1</v>
      </c>
      <c r="J10801" t="n">
        <v>645.39</v>
      </c>
      <c r="K10801" t="n">
        <v>0</v>
      </c>
      <c r="L10801">
        <f>I10801*J10801*(1-K10801)</f>
        <v/>
      </c>
      <c r="M10801">
        <f>VLOOKUP(F10801,Products!A:D,4,FALSE)*I10801</f>
        <v/>
      </c>
      <c r="N10801">
        <f>L10801-M10801</f>
        <v/>
      </c>
    </row>
    <row r="10802">
      <c r="A10802" t="inlineStr">
        <is>
          <t>T1010800</t>
        </is>
      </c>
      <c r="B10802" t="inlineStr">
        <is>
          <t>2023-09-10</t>
        </is>
      </c>
      <c r="C10802" t="inlineStr">
        <is>
          <t>S013</t>
        </is>
      </c>
      <c r="D10802" t="inlineStr">
        <is>
          <t>Store_013</t>
        </is>
      </c>
      <c r="E10802" t="inlineStr">
        <is>
          <t>North</t>
        </is>
      </c>
      <c r="F10802" t="inlineStr">
        <is>
          <t>P0147</t>
        </is>
      </c>
      <c r="G10802" t="inlineStr">
        <is>
          <t>Prod_0147</t>
        </is>
      </c>
      <c r="H10802" t="inlineStr">
        <is>
          <t>Stationery</t>
        </is>
      </c>
      <c r="I10802" t="n">
        <v>6</v>
      </c>
      <c r="J10802" t="n">
        <v>516.33</v>
      </c>
      <c r="K10802" t="n">
        <v>0.05</v>
      </c>
      <c r="L10802">
        <f>I10802*J10802*(1-K10802)</f>
        <v/>
      </c>
      <c r="M10802">
        <f>VLOOKUP(F10802,Products!A:D,4,FALSE)*I10802</f>
        <v/>
      </c>
      <c r="N10802">
        <f>L10802-M10802</f>
        <v/>
      </c>
    </row>
    <row r="10803">
      <c r="A10803" t="inlineStr">
        <is>
          <t>T1010801</t>
        </is>
      </c>
      <c r="B10803" t="inlineStr">
        <is>
          <t>2025-08-01</t>
        </is>
      </c>
      <c r="C10803" t="inlineStr">
        <is>
          <t>S007</t>
        </is>
      </c>
      <c r="D10803" t="inlineStr">
        <is>
          <t>Store_007</t>
        </is>
      </c>
      <c r="E10803" t="inlineStr">
        <is>
          <t>East</t>
        </is>
      </c>
      <c r="F10803" t="inlineStr">
        <is>
          <t>P0126</t>
        </is>
      </c>
      <c r="G10803" t="inlineStr">
        <is>
          <t>Prod_0126</t>
        </is>
      </c>
      <c r="H10803" t="inlineStr">
        <is>
          <t>Toys</t>
        </is>
      </c>
      <c r="I10803" t="n">
        <v>1</v>
      </c>
      <c r="J10803" t="n">
        <v>343.7</v>
      </c>
      <c r="K10803" t="n">
        <v>0.1</v>
      </c>
      <c r="L10803">
        <f>I10803*J10803*(1-K10803)</f>
        <v/>
      </c>
      <c r="M10803">
        <f>VLOOKUP(F10803,Products!A:D,4,FALSE)*I10803</f>
        <v/>
      </c>
      <c r="N10803">
        <f>L10803-M10803</f>
        <v/>
      </c>
    </row>
    <row r="10804">
      <c r="A10804" t="inlineStr">
        <is>
          <t>T1010802</t>
        </is>
      </c>
      <c r="B10804" t="inlineStr">
        <is>
          <t>2024-03-12</t>
        </is>
      </c>
      <c r="C10804" t="inlineStr">
        <is>
          <t>S003</t>
        </is>
      </c>
      <c r="D10804" t="inlineStr">
        <is>
          <t>Store_003</t>
        </is>
      </c>
      <c r="E10804" t="inlineStr">
        <is>
          <t>North</t>
        </is>
      </c>
      <c r="F10804" t="inlineStr">
        <is>
          <t>P0198</t>
        </is>
      </c>
      <c r="G10804" t="inlineStr">
        <is>
          <t>Prod_0198</t>
        </is>
      </c>
      <c r="H10804" t="inlineStr">
        <is>
          <t>Beverages</t>
        </is>
      </c>
      <c r="I10804" t="n">
        <v>7</v>
      </c>
      <c r="J10804" t="n">
        <v>786.75</v>
      </c>
      <c r="K10804" t="n">
        <v>0</v>
      </c>
      <c r="L10804">
        <f>I10804*J10804*(1-K10804)</f>
        <v/>
      </c>
      <c r="M10804">
        <f>VLOOKUP(F10804,Products!A:D,4,FALSE)*I10804</f>
        <v/>
      </c>
      <c r="N10804">
        <f>L10804-M10804</f>
        <v/>
      </c>
    </row>
    <row r="10805">
      <c r="A10805" t="inlineStr">
        <is>
          <t>T1010803</t>
        </is>
      </c>
      <c r="B10805" t="inlineStr">
        <is>
          <t>2023-03-28</t>
        </is>
      </c>
      <c r="C10805" t="inlineStr">
        <is>
          <t>S032</t>
        </is>
      </c>
      <c r="D10805" t="inlineStr">
        <is>
          <t>Store_032</t>
        </is>
      </c>
      <c r="E10805" t="inlineStr">
        <is>
          <t>Central</t>
        </is>
      </c>
      <c r="F10805" t="inlineStr">
        <is>
          <t>P0005</t>
        </is>
      </c>
      <c r="G10805" t="inlineStr">
        <is>
          <t>Prod_0005</t>
        </is>
      </c>
      <c r="H10805" t="inlineStr">
        <is>
          <t>Beverages</t>
        </is>
      </c>
      <c r="I10805" t="n">
        <v>4</v>
      </c>
      <c r="J10805" t="n">
        <v>146.36</v>
      </c>
      <c r="K10805" t="n">
        <v>0</v>
      </c>
      <c r="L10805">
        <f>I10805*J10805*(1-K10805)</f>
        <v/>
      </c>
      <c r="M10805">
        <f>VLOOKUP(F10805,Products!A:D,4,FALSE)*I10805</f>
        <v/>
      </c>
      <c r="N10805">
        <f>L10805-M10805</f>
        <v/>
      </c>
    </row>
    <row r="10806">
      <c r="A10806" t="inlineStr">
        <is>
          <t>T1010804</t>
        </is>
      </c>
      <c r="B10806" t="inlineStr">
        <is>
          <t>2024-03-08</t>
        </is>
      </c>
      <c r="C10806" t="inlineStr">
        <is>
          <t>S015</t>
        </is>
      </c>
      <c r="D10806" t="inlineStr">
        <is>
          <t>Store_015</t>
        </is>
      </c>
      <c r="E10806" t="inlineStr">
        <is>
          <t>North</t>
        </is>
      </c>
      <c r="F10806" t="inlineStr">
        <is>
          <t>P0138</t>
        </is>
      </c>
      <c r="G10806" t="inlineStr">
        <is>
          <t>Prod_0138</t>
        </is>
      </c>
      <c r="H10806" t="inlineStr">
        <is>
          <t>Household</t>
        </is>
      </c>
      <c r="I10806" t="n">
        <v>1</v>
      </c>
      <c r="J10806" t="n">
        <v>251.36</v>
      </c>
      <c r="K10806" t="n">
        <v>0</v>
      </c>
      <c r="L10806">
        <f>I10806*J10806*(1-K10806)</f>
        <v/>
      </c>
      <c r="M10806">
        <f>VLOOKUP(F10806,Products!A:D,4,FALSE)*I10806</f>
        <v/>
      </c>
      <c r="N10806">
        <f>L10806-M10806</f>
        <v/>
      </c>
    </row>
    <row r="10807">
      <c r="A10807" t="inlineStr">
        <is>
          <t>T1010805</t>
        </is>
      </c>
      <c r="B10807" t="inlineStr">
        <is>
          <t>2023-06-21</t>
        </is>
      </c>
      <c r="C10807" t="inlineStr">
        <is>
          <t>S016</t>
        </is>
      </c>
      <c r="D10807" t="inlineStr">
        <is>
          <t>Store_016</t>
        </is>
      </c>
      <c r="E10807" t="inlineStr">
        <is>
          <t>West</t>
        </is>
      </c>
      <c r="F10807" t="inlineStr">
        <is>
          <t>P0109</t>
        </is>
      </c>
      <c r="G10807" t="inlineStr">
        <is>
          <t>Prod_0109</t>
        </is>
      </c>
      <c r="H10807" t="inlineStr">
        <is>
          <t>Beverages</t>
        </is>
      </c>
      <c r="I10807" t="n">
        <v>4</v>
      </c>
      <c r="J10807" t="n">
        <v>723.26</v>
      </c>
      <c r="K10807" t="n">
        <v>0</v>
      </c>
      <c r="L10807">
        <f>I10807*J10807*(1-K10807)</f>
        <v/>
      </c>
      <c r="M10807">
        <f>VLOOKUP(F10807,Products!A:D,4,FALSE)*I10807</f>
        <v/>
      </c>
      <c r="N10807">
        <f>L10807-M10807</f>
        <v/>
      </c>
    </row>
    <row r="10808">
      <c r="A10808" t="inlineStr">
        <is>
          <t>T1010806</t>
        </is>
      </c>
      <c r="B10808" t="inlineStr">
        <is>
          <t>2023-08-11</t>
        </is>
      </c>
      <c r="C10808" t="inlineStr">
        <is>
          <t>S022</t>
        </is>
      </c>
      <c r="D10808" t="inlineStr">
        <is>
          <t>Store_022</t>
        </is>
      </c>
      <c r="E10808" t="inlineStr">
        <is>
          <t>East</t>
        </is>
      </c>
      <c r="F10808" t="inlineStr">
        <is>
          <t>P0135</t>
        </is>
      </c>
      <c r="G10808" t="inlineStr">
        <is>
          <t>Prod_0135</t>
        </is>
      </c>
      <c r="H10808" t="inlineStr">
        <is>
          <t>Food</t>
        </is>
      </c>
      <c r="I10808" t="n">
        <v>3</v>
      </c>
      <c r="J10808" t="n">
        <v>108.02</v>
      </c>
      <c r="K10808" t="n">
        <v>0</v>
      </c>
      <c r="L10808">
        <f>I10808*J10808*(1-K10808)</f>
        <v/>
      </c>
      <c r="M10808">
        <f>VLOOKUP(F10808,Products!A:D,4,FALSE)*I10808</f>
        <v/>
      </c>
      <c r="N10808">
        <f>L10808-M10808</f>
        <v/>
      </c>
    </row>
    <row r="10809">
      <c r="A10809" t="inlineStr">
        <is>
          <t>T1010807</t>
        </is>
      </c>
      <c r="B10809" t="inlineStr">
        <is>
          <t>2023-12-29</t>
        </is>
      </c>
      <c r="C10809" t="inlineStr">
        <is>
          <t>S018</t>
        </is>
      </c>
      <c r="D10809" t="inlineStr">
        <is>
          <t>Store_018</t>
        </is>
      </c>
      <c r="E10809" t="inlineStr">
        <is>
          <t>South</t>
        </is>
      </c>
      <c r="F10809" t="inlineStr">
        <is>
          <t>P0028</t>
        </is>
      </c>
      <c r="G10809" t="inlineStr">
        <is>
          <t>Prod_0028</t>
        </is>
      </c>
      <c r="H10809" t="inlineStr">
        <is>
          <t>Food</t>
        </is>
      </c>
      <c r="I10809" t="n">
        <v>9</v>
      </c>
      <c r="J10809" t="n">
        <v>439.78</v>
      </c>
      <c r="K10809" t="n">
        <v>0</v>
      </c>
      <c r="L10809">
        <f>I10809*J10809*(1-K10809)</f>
        <v/>
      </c>
      <c r="M10809">
        <f>VLOOKUP(F10809,Products!A:D,4,FALSE)*I10809</f>
        <v/>
      </c>
      <c r="N10809">
        <f>L10809-M10809</f>
        <v/>
      </c>
    </row>
    <row r="10810">
      <c r="A10810" t="inlineStr">
        <is>
          <t>T1010808</t>
        </is>
      </c>
      <c r="B10810" t="inlineStr">
        <is>
          <t>2024-01-02</t>
        </is>
      </c>
      <c r="C10810" t="inlineStr">
        <is>
          <t>S022</t>
        </is>
      </c>
      <c r="D10810" t="inlineStr">
        <is>
          <t>Store_022</t>
        </is>
      </c>
      <c r="E10810" t="inlineStr">
        <is>
          <t>East</t>
        </is>
      </c>
      <c r="F10810" t="inlineStr">
        <is>
          <t>P0042</t>
        </is>
      </c>
      <c r="G10810" t="inlineStr">
        <is>
          <t>Prod_0042</t>
        </is>
      </c>
      <c r="H10810" t="inlineStr">
        <is>
          <t>Electronics</t>
        </is>
      </c>
      <c r="I10810" t="n">
        <v>1</v>
      </c>
      <c r="J10810" t="n">
        <v>731.15</v>
      </c>
      <c r="K10810" t="n">
        <v>0</v>
      </c>
      <c r="L10810">
        <f>I10810*J10810*(1-K10810)</f>
        <v/>
      </c>
      <c r="M10810">
        <f>VLOOKUP(F10810,Products!A:D,4,FALSE)*I10810</f>
        <v/>
      </c>
      <c r="N10810">
        <f>L10810-M10810</f>
        <v/>
      </c>
    </row>
    <row r="10811">
      <c r="A10811" t="inlineStr">
        <is>
          <t>T1010809</t>
        </is>
      </c>
      <c r="B10811" t="inlineStr">
        <is>
          <t>2024-05-28</t>
        </is>
      </c>
      <c r="C10811" t="inlineStr">
        <is>
          <t>S006</t>
        </is>
      </c>
      <c r="D10811" t="inlineStr">
        <is>
          <t>Store_006</t>
        </is>
      </c>
      <c r="E10811" t="inlineStr">
        <is>
          <t>East</t>
        </is>
      </c>
      <c r="F10811" t="inlineStr">
        <is>
          <t>P0103</t>
        </is>
      </c>
      <c r="G10811" t="inlineStr">
        <is>
          <t>Prod_0103</t>
        </is>
      </c>
      <c r="H10811" t="inlineStr">
        <is>
          <t>Stationery</t>
        </is>
      </c>
      <c r="I10811" t="n">
        <v>2</v>
      </c>
      <c r="J10811" t="n">
        <v>670.9400000000001</v>
      </c>
      <c r="K10811" t="n">
        <v>0.2</v>
      </c>
      <c r="L10811">
        <f>I10811*J10811*(1-K10811)</f>
        <v/>
      </c>
      <c r="M10811">
        <f>VLOOKUP(F10811,Products!A:D,4,FALSE)*I10811</f>
        <v/>
      </c>
      <c r="N10811">
        <f>L10811-M10811</f>
        <v/>
      </c>
    </row>
    <row r="10812">
      <c r="A10812" t="inlineStr">
        <is>
          <t>T1010810</t>
        </is>
      </c>
      <c r="B10812" t="inlineStr">
        <is>
          <t>2024-05-11</t>
        </is>
      </c>
      <c r="C10812" t="inlineStr">
        <is>
          <t>S036</t>
        </is>
      </c>
      <c r="D10812" t="inlineStr">
        <is>
          <t>Store_036</t>
        </is>
      </c>
      <c r="E10812" t="inlineStr">
        <is>
          <t>Central</t>
        </is>
      </c>
      <c r="F10812" t="inlineStr">
        <is>
          <t>P0126</t>
        </is>
      </c>
      <c r="G10812" t="inlineStr">
        <is>
          <t>Prod_0126</t>
        </is>
      </c>
      <c r="H10812" t="inlineStr">
        <is>
          <t>Toys</t>
        </is>
      </c>
      <c r="I10812" t="n">
        <v>6</v>
      </c>
      <c r="J10812" t="n">
        <v>397.48</v>
      </c>
      <c r="K10812" t="n">
        <v>0</v>
      </c>
      <c r="L10812">
        <f>I10812*J10812*(1-K10812)</f>
        <v/>
      </c>
      <c r="M10812">
        <f>VLOOKUP(F10812,Products!A:D,4,FALSE)*I10812</f>
        <v/>
      </c>
      <c r="N10812">
        <f>L10812-M10812</f>
        <v/>
      </c>
    </row>
    <row r="10813">
      <c r="A10813" t="inlineStr">
        <is>
          <t>T1010811</t>
        </is>
      </c>
      <c r="B10813" t="inlineStr">
        <is>
          <t>2025-01-16</t>
        </is>
      </c>
      <c r="C10813" t="inlineStr">
        <is>
          <t>S048</t>
        </is>
      </c>
      <c r="D10813" t="inlineStr">
        <is>
          <t>Store_048</t>
        </is>
      </c>
      <c r="E10813" t="inlineStr">
        <is>
          <t>South</t>
        </is>
      </c>
      <c r="F10813" t="inlineStr">
        <is>
          <t>P0148</t>
        </is>
      </c>
      <c r="G10813" t="inlineStr">
        <is>
          <t>Prod_0148</t>
        </is>
      </c>
      <c r="H10813" t="inlineStr">
        <is>
          <t>Electronics</t>
        </is>
      </c>
      <c r="I10813" t="n">
        <v>5</v>
      </c>
      <c r="J10813" t="n">
        <v>205.57</v>
      </c>
      <c r="K10813" t="n">
        <v>0.1</v>
      </c>
      <c r="L10813">
        <f>I10813*J10813*(1-K10813)</f>
        <v/>
      </c>
      <c r="M10813">
        <f>VLOOKUP(F10813,Products!A:D,4,FALSE)*I10813</f>
        <v/>
      </c>
      <c r="N10813">
        <f>L10813-M10813</f>
        <v/>
      </c>
    </row>
    <row r="10814">
      <c r="A10814" t="inlineStr">
        <is>
          <t>T1010812</t>
        </is>
      </c>
      <c r="B10814" t="inlineStr">
        <is>
          <t>2025-05-03</t>
        </is>
      </c>
      <c r="C10814" t="inlineStr">
        <is>
          <t>S014</t>
        </is>
      </c>
      <c r="D10814" t="inlineStr">
        <is>
          <t>Store_014</t>
        </is>
      </c>
      <c r="E10814" t="inlineStr">
        <is>
          <t>West</t>
        </is>
      </c>
      <c r="F10814" t="inlineStr">
        <is>
          <t>P0051</t>
        </is>
      </c>
      <c r="G10814" t="inlineStr">
        <is>
          <t>Prod_0051</t>
        </is>
      </c>
      <c r="H10814" t="inlineStr">
        <is>
          <t>Clothing</t>
        </is>
      </c>
      <c r="I10814" t="n">
        <v>6</v>
      </c>
      <c r="J10814" t="n">
        <v>73.61</v>
      </c>
      <c r="K10814" t="n">
        <v>0</v>
      </c>
      <c r="L10814">
        <f>I10814*J10814*(1-K10814)</f>
        <v/>
      </c>
      <c r="M10814">
        <f>VLOOKUP(F10814,Products!A:D,4,FALSE)*I10814</f>
        <v/>
      </c>
      <c r="N10814">
        <f>L10814-M10814</f>
        <v/>
      </c>
    </row>
    <row r="10815">
      <c r="A10815" t="inlineStr">
        <is>
          <t>T1010813</t>
        </is>
      </c>
      <c r="B10815" t="inlineStr">
        <is>
          <t>2024-11-03</t>
        </is>
      </c>
      <c r="C10815" t="inlineStr">
        <is>
          <t>S019</t>
        </is>
      </c>
      <c r="D10815" t="inlineStr">
        <is>
          <t>Store_019</t>
        </is>
      </c>
      <c r="E10815" t="inlineStr">
        <is>
          <t>East</t>
        </is>
      </c>
      <c r="F10815" t="inlineStr">
        <is>
          <t>P0065</t>
        </is>
      </c>
      <c r="G10815" t="inlineStr">
        <is>
          <t>Prod_0065</t>
        </is>
      </c>
      <c r="H10815" t="inlineStr">
        <is>
          <t>Beverages</t>
        </is>
      </c>
      <c r="I10815" t="n">
        <v>5</v>
      </c>
      <c r="J10815" t="n">
        <v>202.55</v>
      </c>
      <c r="K10815" t="n">
        <v>0.1</v>
      </c>
      <c r="L10815">
        <f>I10815*J10815*(1-K10815)</f>
        <v/>
      </c>
      <c r="M10815">
        <f>VLOOKUP(F10815,Products!A:D,4,FALSE)*I10815</f>
        <v/>
      </c>
      <c r="N10815">
        <f>L10815-M10815</f>
        <v/>
      </c>
    </row>
    <row r="10816">
      <c r="A10816" t="inlineStr">
        <is>
          <t>T1010814</t>
        </is>
      </c>
      <c r="B10816" t="inlineStr">
        <is>
          <t>2023-06-12</t>
        </is>
      </c>
      <c r="C10816" t="inlineStr">
        <is>
          <t>S002</t>
        </is>
      </c>
      <c r="D10816" t="inlineStr">
        <is>
          <t>Store_002</t>
        </is>
      </c>
      <c r="E10816" t="inlineStr">
        <is>
          <t>South</t>
        </is>
      </c>
      <c r="F10816" t="inlineStr">
        <is>
          <t>P0118</t>
        </is>
      </c>
      <c r="G10816" t="inlineStr">
        <is>
          <t>Prod_0118</t>
        </is>
      </c>
      <c r="H10816" t="inlineStr">
        <is>
          <t>Toys</t>
        </is>
      </c>
      <c r="I10816" t="n">
        <v>2</v>
      </c>
      <c r="J10816" t="n">
        <v>803.1799999999999</v>
      </c>
      <c r="K10816" t="n">
        <v>0.05</v>
      </c>
      <c r="L10816">
        <f>I10816*J10816*(1-K10816)</f>
        <v/>
      </c>
      <c r="M10816">
        <f>VLOOKUP(F10816,Products!A:D,4,FALSE)*I10816</f>
        <v/>
      </c>
      <c r="N10816">
        <f>L10816-M10816</f>
        <v/>
      </c>
    </row>
    <row r="10817">
      <c r="A10817" t="inlineStr">
        <is>
          <t>T1010815</t>
        </is>
      </c>
      <c r="B10817" t="inlineStr">
        <is>
          <t>2024-11-06</t>
        </is>
      </c>
      <c r="C10817" t="inlineStr">
        <is>
          <t>S001</t>
        </is>
      </c>
      <c r="D10817" t="inlineStr">
        <is>
          <t>Store_001</t>
        </is>
      </c>
      <c r="E10817" t="inlineStr">
        <is>
          <t>West</t>
        </is>
      </c>
      <c r="F10817" t="inlineStr">
        <is>
          <t>P0087</t>
        </is>
      </c>
      <c r="G10817" t="inlineStr">
        <is>
          <t>Prod_0087</t>
        </is>
      </c>
      <c r="H10817" t="inlineStr">
        <is>
          <t>Clothing</t>
        </is>
      </c>
      <c r="I10817" t="n">
        <v>9</v>
      </c>
      <c r="J10817" t="n">
        <v>392.86</v>
      </c>
      <c r="K10817" t="n">
        <v>0.05</v>
      </c>
      <c r="L10817">
        <f>I10817*J10817*(1-K10817)</f>
        <v/>
      </c>
      <c r="M10817">
        <f>VLOOKUP(F10817,Products!A:D,4,FALSE)*I10817</f>
        <v/>
      </c>
      <c r="N10817">
        <f>L10817-M10817</f>
        <v/>
      </c>
    </row>
    <row r="10818">
      <c r="A10818" t="inlineStr">
        <is>
          <t>T1010816</t>
        </is>
      </c>
      <c r="B10818" t="inlineStr">
        <is>
          <t>2023-06-06</t>
        </is>
      </c>
      <c r="C10818" t="inlineStr">
        <is>
          <t>S030</t>
        </is>
      </c>
      <c r="D10818" t="inlineStr">
        <is>
          <t>Store_030</t>
        </is>
      </c>
      <c r="E10818" t="inlineStr">
        <is>
          <t>North</t>
        </is>
      </c>
      <c r="F10818" t="inlineStr">
        <is>
          <t>P0165</t>
        </is>
      </c>
      <c r="G10818" t="inlineStr">
        <is>
          <t>Prod_0165</t>
        </is>
      </c>
      <c r="H10818" t="inlineStr">
        <is>
          <t>Clothing</t>
        </is>
      </c>
      <c r="I10818" t="n">
        <v>3</v>
      </c>
      <c r="J10818" t="n">
        <v>690.71</v>
      </c>
      <c r="K10818" t="n">
        <v>0.15</v>
      </c>
      <c r="L10818">
        <f>I10818*J10818*(1-K10818)</f>
        <v/>
      </c>
      <c r="M10818">
        <f>VLOOKUP(F10818,Products!A:D,4,FALSE)*I10818</f>
        <v/>
      </c>
      <c r="N10818">
        <f>L10818-M10818</f>
        <v/>
      </c>
    </row>
    <row r="10819">
      <c r="A10819" t="inlineStr">
        <is>
          <t>T1010817</t>
        </is>
      </c>
      <c r="B10819" t="inlineStr">
        <is>
          <t>2025-07-22</t>
        </is>
      </c>
      <c r="C10819" t="inlineStr">
        <is>
          <t>S023</t>
        </is>
      </c>
      <c r="D10819" t="inlineStr">
        <is>
          <t>Store_023</t>
        </is>
      </c>
      <c r="E10819" t="inlineStr">
        <is>
          <t>South</t>
        </is>
      </c>
      <c r="F10819" t="inlineStr">
        <is>
          <t>P0059</t>
        </is>
      </c>
      <c r="G10819" t="inlineStr">
        <is>
          <t>Prod_0059</t>
        </is>
      </c>
      <c r="H10819" t="inlineStr">
        <is>
          <t>Beverages</t>
        </is>
      </c>
      <c r="I10819" t="n">
        <v>9</v>
      </c>
      <c r="J10819" t="n">
        <v>556.23</v>
      </c>
      <c r="K10819" t="n">
        <v>0.05</v>
      </c>
      <c r="L10819">
        <f>I10819*J10819*(1-K10819)</f>
        <v/>
      </c>
      <c r="M10819">
        <f>VLOOKUP(F10819,Products!A:D,4,FALSE)*I10819</f>
        <v/>
      </c>
      <c r="N10819">
        <f>L10819-M10819</f>
        <v/>
      </c>
    </row>
    <row r="10820">
      <c r="A10820" t="inlineStr">
        <is>
          <t>T1010818</t>
        </is>
      </c>
      <c r="B10820" t="inlineStr">
        <is>
          <t>2024-06-25</t>
        </is>
      </c>
      <c r="C10820" t="inlineStr">
        <is>
          <t>S020</t>
        </is>
      </c>
      <c r="D10820" t="inlineStr">
        <is>
          <t>Store_020</t>
        </is>
      </c>
      <c r="E10820" t="inlineStr">
        <is>
          <t>West</t>
        </is>
      </c>
      <c r="F10820" t="inlineStr">
        <is>
          <t>P0106</t>
        </is>
      </c>
      <c r="G10820" t="inlineStr">
        <is>
          <t>Prod_0106</t>
        </is>
      </c>
      <c r="H10820" t="inlineStr">
        <is>
          <t>Electronics</t>
        </is>
      </c>
      <c r="I10820" t="n">
        <v>1</v>
      </c>
      <c r="J10820" t="n">
        <v>889.98</v>
      </c>
      <c r="K10820" t="n">
        <v>0.05</v>
      </c>
      <c r="L10820">
        <f>I10820*J10820*(1-K10820)</f>
        <v/>
      </c>
      <c r="M10820">
        <f>VLOOKUP(F10820,Products!A:D,4,FALSE)*I10820</f>
        <v/>
      </c>
      <c r="N10820">
        <f>L10820-M10820</f>
        <v/>
      </c>
    </row>
    <row r="10821">
      <c r="A10821" t="inlineStr">
        <is>
          <t>T1010819</t>
        </is>
      </c>
      <c r="B10821" t="inlineStr">
        <is>
          <t>2025-06-28</t>
        </is>
      </c>
      <c r="C10821" t="inlineStr">
        <is>
          <t>S012</t>
        </is>
      </c>
      <c r="D10821" t="inlineStr">
        <is>
          <t>Store_012</t>
        </is>
      </c>
      <c r="E10821" t="inlineStr">
        <is>
          <t>South</t>
        </is>
      </c>
      <c r="F10821" t="inlineStr">
        <is>
          <t>P0128</t>
        </is>
      </c>
      <c r="G10821" t="inlineStr">
        <is>
          <t>Prod_0128</t>
        </is>
      </c>
      <c r="H10821" t="inlineStr">
        <is>
          <t>Toys</t>
        </is>
      </c>
      <c r="I10821" t="n">
        <v>2</v>
      </c>
      <c r="J10821" t="n">
        <v>149.65</v>
      </c>
      <c r="K10821" t="n">
        <v>0.05</v>
      </c>
      <c r="L10821">
        <f>I10821*J10821*(1-K10821)</f>
        <v/>
      </c>
      <c r="M10821">
        <f>VLOOKUP(F10821,Products!A:D,4,FALSE)*I10821</f>
        <v/>
      </c>
      <c r="N10821">
        <f>L10821-M10821</f>
        <v/>
      </c>
    </row>
    <row r="10822">
      <c r="A10822" t="inlineStr">
        <is>
          <t>T1010820</t>
        </is>
      </c>
      <c r="B10822" t="inlineStr">
        <is>
          <t>2023-10-20</t>
        </is>
      </c>
      <c r="C10822" t="inlineStr">
        <is>
          <t>S003</t>
        </is>
      </c>
      <c r="D10822" t="inlineStr">
        <is>
          <t>Store_003</t>
        </is>
      </c>
      <c r="E10822" t="inlineStr">
        <is>
          <t>North</t>
        </is>
      </c>
      <c r="F10822" t="inlineStr">
        <is>
          <t>P0175</t>
        </is>
      </c>
      <c r="G10822" t="inlineStr">
        <is>
          <t>Prod_0175</t>
        </is>
      </c>
      <c r="H10822" t="inlineStr">
        <is>
          <t>Food</t>
        </is>
      </c>
      <c r="I10822" t="n">
        <v>9</v>
      </c>
      <c r="J10822" t="n">
        <v>891.99</v>
      </c>
      <c r="K10822" t="n">
        <v>0</v>
      </c>
      <c r="L10822">
        <f>I10822*J10822*(1-K10822)</f>
        <v/>
      </c>
      <c r="M10822">
        <f>VLOOKUP(F10822,Products!A:D,4,FALSE)*I10822</f>
        <v/>
      </c>
      <c r="N10822">
        <f>L10822-M10822</f>
        <v/>
      </c>
    </row>
    <row r="10823">
      <c r="A10823" t="inlineStr">
        <is>
          <t>T1010821</t>
        </is>
      </c>
      <c r="B10823" t="inlineStr">
        <is>
          <t>2024-10-02</t>
        </is>
      </c>
      <c r="C10823" t="inlineStr">
        <is>
          <t>S041</t>
        </is>
      </c>
      <c r="D10823" t="inlineStr">
        <is>
          <t>Store_041</t>
        </is>
      </c>
      <c r="E10823" t="inlineStr">
        <is>
          <t>East</t>
        </is>
      </c>
      <c r="F10823" t="inlineStr">
        <is>
          <t>P0048</t>
        </is>
      </c>
      <c r="G10823" t="inlineStr">
        <is>
          <t>Prod_0048</t>
        </is>
      </c>
      <c r="H10823" t="inlineStr">
        <is>
          <t>Toys</t>
        </is>
      </c>
      <c r="I10823" t="n">
        <v>7</v>
      </c>
      <c r="J10823" t="n">
        <v>316.48</v>
      </c>
      <c r="K10823" t="n">
        <v>0.1</v>
      </c>
      <c r="L10823">
        <f>I10823*J10823*(1-K10823)</f>
        <v/>
      </c>
      <c r="M10823">
        <f>VLOOKUP(F10823,Products!A:D,4,FALSE)*I10823</f>
        <v/>
      </c>
      <c r="N10823">
        <f>L10823-M10823</f>
        <v/>
      </c>
    </row>
    <row r="10824">
      <c r="A10824" t="inlineStr">
        <is>
          <t>T1010822</t>
        </is>
      </c>
      <c r="B10824" t="inlineStr">
        <is>
          <t>2023-06-21</t>
        </is>
      </c>
      <c r="C10824" t="inlineStr">
        <is>
          <t>S004</t>
        </is>
      </c>
      <c r="D10824" t="inlineStr">
        <is>
          <t>Store_004</t>
        </is>
      </c>
      <c r="E10824" t="inlineStr">
        <is>
          <t>Central</t>
        </is>
      </c>
      <c r="F10824" t="inlineStr">
        <is>
          <t>P0180</t>
        </is>
      </c>
      <c r="G10824" t="inlineStr">
        <is>
          <t>Prod_0180</t>
        </is>
      </c>
      <c r="H10824" t="inlineStr">
        <is>
          <t>Clothing</t>
        </is>
      </c>
      <c r="I10824" t="n">
        <v>2</v>
      </c>
      <c r="J10824" t="n">
        <v>451.41</v>
      </c>
      <c r="K10824" t="n">
        <v>0</v>
      </c>
      <c r="L10824">
        <f>I10824*J10824*(1-K10824)</f>
        <v/>
      </c>
      <c r="M10824">
        <f>VLOOKUP(F10824,Products!A:D,4,FALSE)*I10824</f>
        <v/>
      </c>
      <c r="N10824">
        <f>L10824-M10824</f>
        <v/>
      </c>
    </row>
    <row r="10825">
      <c r="A10825" t="inlineStr">
        <is>
          <t>T1010823</t>
        </is>
      </c>
      <c r="B10825" t="inlineStr">
        <is>
          <t>2023-06-20</t>
        </is>
      </c>
      <c r="C10825" t="inlineStr">
        <is>
          <t>S045</t>
        </is>
      </c>
      <c r="D10825" t="inlineStr">
        <is>
          <t>Store_045</t>
        </is>
      </c>
      <c r="E10825" t="inlineStr">
        <is>
          <t>East</t>
        </is>
      </c>
      <c r="F10825" t="inlineStr">
        <is>
          <t>P0073</t>
        </is>
      </c>
      <c r="G10825" t="inlineStr">
        <is>
          <t>Prod_0073</t>
        </is>
      </c>
      <c r="H10825" t="inlineStr">
        <is>
          <t>Food</t>
        </is>
      </c>
      <c r="I10825" t="n">
        <v>5</v>
      </c>
      <c r="J10825" t="n">
        <v>587.96</v>
      </c>
      <c r="K10825" t="n">
        <v>0</v>
      </c>
      <c r="L10825">
        <f>I10825*J10825*(1-K10825)</f>
        <v/>
      </c>
      <c r="M10825">
        <f>VLOOKUP(F10825,Products!A:D,4,FALSE)*I10825</f>
        <v/>
      </c>
      <c r="N10825">
        <f>L10825-M10825</f>
        <v/>
      </c>
    </row>
    <row r="10826">
      <c r="A10826" t="inlineStr">
        <is>
          <t>T1010824</t>
        </is>
      </c>
      <c r="B10826" t="inlineStr">
        <is>
          <t>2024-05-26</t>
        </is>
      </c>
      <c r="C10826" t="inlineStr">
        <is>
          <t>S033</t>
        </is>
      </c>
      <c r="D10826" t="inlineStr">
        <is>
          <t>Store_033</t>
        </is>
      </c>
      <c r="E10826" t="inlineStr">
        <is>
          <t>North</t>
        </is>
      </c>
      <c r="F10826" t="inlineStr">
        <is>
          <t>P0121</t>
        </is>
      </c>
      <c r="G10826" t="inlineStr">
        <is>
          <t>Prod_0121</t>
        </is>
      </c>
      <c r="H10826" t="inlineStr">
        <is>
          <t>Clothing</t>
        </is>
      </c>
      <c r="I10826" t="n">
        <v>8</v>
      </c>
      <c r="J10826" t="n">
        <v>731.0700000000001</v>
      </c>
      <c r="K10826" t="n">
        <v>0.05</v>
      </c>
      <c r="L10826">
        <f>I10826*J10826*(1-K10826)</f>
        <v/>
      </c>
      <c r="M10826">
        <f>VLOOKUP(F10826,Products!A:D,4,FALSE)*I10826</f>
        <v/>
      </c>
      <c r="N10826">
        <f>L10826-M10826</f>
        <v/>
      </c>
    </row>
    <row r="10827">
      <c r="A10827" t="inlineStr">
        <is>
          <t>T1010825</t>
        </is>
      </c>
      <c r="B10827" t="inlineStr">
        <is>
          <t>2023-02-12</t>
        </is>
      </c>
      <c r="C10827" t="inlineStr">
        <is>
          <t>S013</t>
        </is>
      </c>
      <c r="D10827" t="inlineStr">
        <is>
          <t>Store_013</t>
        </is>
      </c>
      <c r="E10827" t="inlineStr">
        <is>
          <t>North</t>
        </is>
      </c>
      <c r="F10827" t="inlineStr">
        <is>
          <t>P0127</t>
        </is>
      </c>
      <c r="G10827" t="inlineStr">
        <is>
          <t>Prod_0127</t>
        </is>
      </c>
      <c r="H10827" t="inlineStr">
        <is>
          <t>Toys</t>
        </is>
      </c>
      <c r="I10827" t="n">
        <v>3</v>
      </c>
      <c r="J10827" t="n">
        <v>796.01</v>
      </c>
      <c r="K10827" t="n">
        <v>0.05</v>
      </c>
      <c r="L10827">
        <f>I10827*J10827*(1-K10827)</f>
        <v/>
      </c>
      <c r="M10827">
        <f>VLOOKUP(F10827,Products!A:D,4,FALSE)*I10827</f>
        <v/>
      </c>
      <c r="N10827">
        <f>L10827-M10827</f>
        <v/>
      </c>
    </row>
    <row r="10828">
      <c r="A10828" t="inlineStr">
        <is>
          <t>T1010826</t>
        </is>
      </c>
      <c r="B10828" t="inlineStr">
        <is>
          <t>2023-08-30</t>
        </is>
      </c>
      <c r="C10828" t="inlineStr">
        <is>
          <t>S030</t>
        </is>
      </c>
      <c r="D10828" t="inlineStr">
        <is>
          <t>Store_030</t>
        </is>
      </c>
      <c r="E10828" t="inlineStr">
        <is>
          <t>North</t>
        </is>
      </c>
      <c r="F10828" t="inlineStr">
        <is>
          <t>P0173</t>
        </is>
      </c>
      <c r="G10828" t="inlineStr">
        <is>
          <t>Prod_0173</t>
        </is>
      </c>
      <c r="H10828" t="inlineStr">
        <is>
          <t>Toys</t>
        </is>
      </c>
      <c r="I10828" t="n">
        <v>9</v>
      </c>
      <c r="J10828" t="n">
        <v>1036.17</v>
      </c>
      <c r="K10828" t="n">
        <v>0.1</v>
      </c>
      <c r="L10828">
        <f>I10828*J10828*(1-K10828)</f>
        <v/>
      </c>
      <c r="M10828">
        <f>VLOOKUP(F10828,Products!A:D,4,FALSE)*I10828</f>
        <v/>
      </c>
      <c r="N10828">
        <f>L10828-M10828</f>
        <v/>
      </c>
    </row>
    <row r="10829">
      <c r="A10829" t="inlineStr">
        <is>
          <t>T1010827</t>
        </is>
      </c>
      <c r="B10829" t="inlineStr">
        <is>
          <t>2024-11-30</t>
        </is>
      </c>
      <c r="C10829" t="inlineStr">
        <is>
          <t>S005</t>
        </is>
      </c>
      <c r="D10829" t="inlineStr">
        <is>
          <t>Store_005</t>
        </is>
      </c>
      <c r="E10829" t="inlineStr">
        <is>
          <t>Central</t>
        </is>
      </c>
      <c r="F10829" t="inlineStr">
        <is>
          <t>P0187</t>
        </is>
      </c>
      <c r="G10829" t="inlineStr">
        <is>
          <t>Prod_0187</t>
        </is>
      </c>
      <c r="H10829" t="inlineStr">
        <is>
          <t>Food</t>
        </is>
      </c>
      <c r="I10829" t="n">
        <v>3</v>
      </c>
      <c r="J10829" t="n">
        <v>807.39</v>
      </c>
      <c r="K10829" t="n">
        <v>0</v>
      </c>
      <c r="L10829">
        <f>I10829*J10829*(1-K10829)</f>
        <v/>
      </c>
      <c r="M10829">
        <f>VLOOKUP(F10829,Products!A:D,4,FALSE)*I10829</f>
        <v/>
      </c>
      <c r="N10829">
        <f>L10829-M10829</f>
        <v/>
      </c>
    </row>
    <row r="10830">
      <c r="A10830" t="inlineStr">
        <is>
          <t>T1010828</t>
        </is>
      </c>
      <c r="B10830" t="inlineStr">
        <is>
          <t>2025-04-21</t>
        </is>
      </c>
      <c r="C10830" t="inlineStr">
        <is>
          <t>S037</t>
        </is>
      </c>
      <c r="D10830" t="inlineStr">
        <is>
          <t>Store_037</t>
        </is>
      </c>
      <c r="E10830" t="inlineStr">
        <is>
          <t>East</t>
        </is>
      </c>
      <c r="F10830" t="inlineStr">
        <is>
          <t>P0100</t>
        </is>
      </c>
      <c r="G10830" t="inlineStr">
        <is>
          <t>Prod_0100</t>
        </is>
      </c>
      <c r="H10830" t="inlineStr">
        <is>
          <t>Household</t>
        </is>
      </c>
      <c r="I10830" t="n">
        <v>9</v>
      </c>
      <c r="J10830" t="n">
        <v>497.64</v>
      </c>
      <c r="K10830" t="n">
        <v>0</v>
      </c>
      <c r="L10830">
        <f>I10830*J10830*(1-K10830)</f>
        <v/>
      </c>
      <c r="M10830">
        <f>VLOOKUP(F10830,Products!A:D,4,FALSE)*I10830</f>
        <v/>
      </c>
      <c r="N10830">
        <f>L10830-M10830</f>
        <v/>
      </c>
    </row>
    <row r="10831">
      <c r="A10831" t="inlineStr">
        <is>
          <t>T1010829</t>
        </is>
      </c>
      <c r="B10831" t="inlineStr">
        <is>
          <t>2024-03-01</t>
        </is>
      </c>
      <c r="C10831" t="inlineStr">
        <is>
          <t>S048</t>
        </is>
      </c>
      <c r="D10831" t="inlineStr">
        <is>
          <t>Store_048</t>
        </is>
      </c>
      <c r="E10831" t="inlineStr">
        <is>
          <t>South</t>
        </is>
      </c>
      <c r="F10831" t="inlineStr">
        <is>
          <t>P0082</t>
        </is>
      </c>
      <c r="G10831" t="inlineStr">
        <is>
          <t>Prod_0082</t>
        </is>
      </c>
      <c r="H10831" t="inlineStr">
        <is>
          <t>Food</t>
        </is>
      </c>
      <c r="I10831" t="n">
        <v>2</v>
      </c>
      <c r="J10831" t="n">
        <v>593.29</v>
      </c>
      <c r="K10831" t="n">
        <v>0.2</v>
      </c>
      <c r="L10831">
        <f>I10831*J10831*(1-K10831)</f>
        <v/>
      </c>
      <c r="M10831">
        <f>VLOOKUP(F10831,Products!A:D,4,FALSE)*I10831</f>
        <v/>
      </c>
      <c r="N10831">
        <f>L10831-M10831</f>
        <v/>
      </c>
    </row>
    <row r="10832">
      <c r="A10832" t="inlineStr">
        <is>
          <t>T1010830</t>
        </is>
      </c>
      <c r="B10832" t="inlineStr">
        <is>
          <t>2024-05-04</t>
        </is>
      </c>
      <c r="C10832" t="inlineStr">
        <is>
          <t>S027</t>
        </is>
      </c>
      <c r="D10832" t="inlineStr">
        <is>
          <t>Store_027</t>
        </is>
      </c>
      <c r="E10832" t="inlineStr">
        <is>
          <t>South</t>
        </is>
      </c>
      <c r="F10832" t="inlineStr">
        <is>
          <t>P0034</t>
        </is>
      </c>
      <c r="G10832" t="inlineStr">
        <is>
          <t>Prod_0034</t>
        </is>
      </c>
      <c r="H10832" t="inlineStr">
        <is>
          <t>Toys</t>
        </is>
      </c>
      <c r="I10832" t="n">
        <v>6</v>
      </c>
      <c r="J10832" t="n">
        <v>632.03</v>
      </c>
      <c r="K10832" t="n">
        <v>0</v>
      </c>
      <c r="L10832">
        <f>I10832*J10832*(1-K10832)</f>
        <v/>
      </c>
      <c r="M10832">
        <f>VLOOKUP(F10832,Products!A:D,4,FALSE)*I10832</f>
        <v/>
      </c>
      <c r="N10832">
        <f>L10832-M10832</f>
        <v/>
      </c>
    </row>
    <row r="10833">
      <c r="A10833" t="inlineStr">
        <is>
          <t>T1010831</t>
        </is>
      </c>
      <c r="B10833" t="inlineStr">
        <is>
          <t>2025-02-23</t>
        </is>
      </c>
      <c r="C10833" t="inlineStr">
        <is>
          <t>S011</t>
        </is>
      </c>
      <c r="D10833" t="inlineStr">
        <is>
          <t>Store_011</t>
        </is>
      </c>
      <c r="E10833" t="inlineStr">
        <is>
          <t>South</t>
        </is>
      </c>
      <c r="F10833" t="inlineStr">
        <is>
          <t>P0063</t>
        </is>
      </c>
      <c r="G10833" t="inlineStr">
        <is>
          <t>Prod_0063</t>
        </is>
      </c>
      <c r="H10833" t="inlineStr">
        <is>
          <t>Clothing</t>
        </is>
      </c>
      <c r="I10833" t="n">
        <v>8</v>
      </c>
      <c r="J10833" t="n">
        <v>199.83</v>
      </c>
      <c r="K10833" t="n">
        <v>0</v>
      </c>
      <c r="L10833">
        <f>I10833*J10833*(1-K10833)</f>
        <v/>
      </c>
      <c r="M10833">
        <f>VLOOKUP(F10833,Products!A:D,4,FALSE)*I10833</f>
        <v/>
      </c>
      <c r="N10833">
        <f>L10833-M10833</f>
        <v/>
      </c>
    </row>
    <row r="10834">
      <c r="A10834" t="inlineStr">
        <is>
          <t>T1010832</t>
        </is>
      </c>
      <c r="B10834" t="inlineStr">
        <is>
          <t>2023-07-28</t>
        </is>
      </c>
      <c r="C10834" t="inlineStr">
        <is>
          <t>S020</t>
        </is>
      </c>
      <c r="D10834" t="inlineStr">
        <is>
          <t>Store_020</t>
        </is>
      </c>
      <c r="E10834" t="inlineStr">
        <is>
          <t>West</t>
        </is>
      </c>
      <c r="F10834" t="inlineStr">
        <is>
          <t>P0079</t>
        </is>
      </c>
      <c r="G10834" t="inlineStr">
        <is>
          <t>Prod_0079</t>
        </is>
      </c>
      <c r="H10834" t="inlineStr">
        <is>
          <t>Food</t>
        </is>
      </c>
      <c r="I10834" t="n">
        <v>1</v>
      </c>
      <c r="J10834" t="n">
        <v>516.3099999999999</v>
      </c>
      <c r="K10834" t="n">
        <v>0</v>
      </c>
      <c r="L10834">
        <f>I10834*J10834*(1-K10834)</f>
        <v/>
      </c>
      <c r="M10834">
        <f>VLOOKUP(F10834,Products!A:D,4,FALSE)*I10834</f>
        <v/>
      </c>
      <c r="N10834">
        <f>L10834-M10834</f>
        <v/>
      </c>
    </row>
    <row r="10835">
      <c r="A10835" t="inlineStr">
        <is>
          <t>T1010833</t>
        </is>
      </c>
      <c r="B10835" t="inlineStr">
        <is>
          <t>2023-09-12</t>
        </is>
      </c>
      <c r="C10835" t="inlineStr">
        <is>
          <t>S040</t>
        </is>
      </c>
      <c r="D10835" t="inlineStr">
        <is>
          <t>Store_040</t>
        </is>
      </c>
      <c r="E10835" t="inlineStr">
        <is>
          <t>Central</t>
        </is>
      </c>
      <c r="F10835" t="inlineStr">
        <is>
          <t>P0085</t>
        </is>
      </c>
      <c r="G10835" t="inlineStr">
        <is>
          <t>Prod_0085</t>
        </is>
      </c>
      <c r="H10835" t="inlineStr">
        <is>
          <t>Food</t>
        </is>
      </c>
      <c r="I10835" t="n">
        <v>9</v>
      </c>
      <c r="J10835" t="n">
        <v>407.82</v>
      </c>
      <c r="K10835" t="n">
        <v>0.1</v>
      </c>
      <c r="L10835">
        <f>I10835*J10835*(1-K10835)</f>
        <v/>
      </c>
      <c r="M10835">
        <f>VLOOKUP(F10835,Products!A:D,4,FALSE)*I10835</f>
        <v/>
      </c>
      <c r="N10835">
        <f>L10835-M10835</f>
        <v/>
      </c>
    </row>
    <row r="10836">
      <c r="A10836" t="inlineStr">
        <is>
          <t>T1010834</t>
        </is>
      </c>
      <c r="B10836" t="inlineStr">
        <is>
          <t>2023-10-22</t>
        </is>
      </c>
      <c r="C10836" t="inlineStr">
        <is>
          <t>S049</t>
        </is>
      </c>
      <c r="D10836" t="inlineStr">
        <is>
          <t>Store_049</t>
        </is>
      </c>
      <c r="E10836" t="inlineStr">
        <is>
          <t>North</t>
        </is>
      </c>
      <c r="F10836" t="inlineStr">
        <is>
          <t>P0161</t>
        </is>
      </c>
      <c r="G10836" t="inlineStr">
        <is>
          <t>Prod_0161</t>
        </is>
      </c>
      <c r="H10836" t="inlineStr">
        <is>
          <t>Household</t>
        </is>
      </c>
      <c r="I10836" t="n">
        <v>6</v>
      </c>
      <c r="J10836" t="n">
        <v>105.19</v>
      </c>
      <c r="K10836" t="n">
        <v>0.1</v>
      </c>
      <c r="L10836">
        <f>I10836*J10836*(1-K10836)</f>
        <v/>
      </c>
      <c r="M10836">
        <f>VLOOKUP(F10836,Products!A:D,4,FALSE)*I10836</f>
        <v/>
      </c>
      <c r="N10836">
        <f>L10836-M10836</f>
        <v/>
      </c>
    </row>
    <row r="10837">
      <c r="A10837" t="inlineStr">
        <is>
          <t>T1010835</t>
        </is>
      </c>
      <c r="B10837" t="inlineStr">
        <is>
          <t>2024-03-16</t>
        </is>
      </c>
      <c r="C10837" t="inlineStr">
        <is>
          <t>S022</t>
        </is>
      </c>
      <c r="D10837" t="inlineStr">
        <is>
          <t>Store_022</t>
        </is>
      </c>
      <c r="E10837" t="inlineStr">
        <is>
          <t>East</t>
        </is>
      </c>
      <c r="F10837" t="inlineStr">
        <is>
          <t>P0099</t>
        </is>
      </c>
      <c r="G10837" t="inlineStr">
        <is>
          <t>Prod_0099</t>
        </is>
      </c>
      <c r="H10837" t="inlineStr">
        <is>
          <t>Beverages</t>
        </is>
      </c>
      <c r="I10837" t="n">
        <v>1</v>
      </c>
      <c r="J10837" t="n">
        <v>134.96</v>
      </c>
      <c r="K10837" t="n">
        <v>0.05</v>
      </c>
      <c r="L10837">
        <f>I10837*J10837*(1-K10837)</f>
        <v/>
      </c>
      <c r="M10837">
        <f>VLOOKUP(F10837,Products!A:D,4,FALSE)*I10837</f>
        <v/>
      </c>
      <c r="N10837">
        <f>L10837-M10837</f>
        <v/>
      </c>
    </row>
    <row r="10838">
      <c r="A10838" t="inlineStr">
        <is>
          <t>T1010836</t>
        </is>
      </c>
      <c r="B10838" t="inlineStr">
        <is>
          <t>2024-05-31</t>
        </is>
      </c>
      <c r="C10838" t="inlineStr">
        <is>
          <t>S043</t>
        </is>
      </c>
      <c r="D10838" t="inlineStr">
        <is>
          <t>Store_043</t>
        </is>
      </c>
      <c r="E10838" t="inlineStr">
        <is>
          <t>East</t>
        </is>
      </c>
      <c r="F10838" t="inlineStr">
        <is>
          <t>P0050</t>
        </is>
      </c>
      <c r="G10838" t="inlineStr">
        <is>
          <t>Prod_0050</t>
        </is>
      </c>
      <c r="H10838" t="inlineStr">
        <is>
          <t>Household</t>
        </is>
      </c>
      <c r="I10838" t="n">
        <v>6</v>
      </c>
      <c r="J10838" t="n">
        <v>639.09</v>
      </c>
      <c r="K10838" t="n">
        <v>0.1</v>
      </c>
      <c r="L10838">
        <f>I10838*J10838*(1-K10838)</f>
        <v/>
      </c>
      <c r="M10838">
        <f>VLOOKUP(F10838,Products!A:D,4,FALSE)*I10838</f>
        <v/>
      </c>
      <c r="N10838">
        <f>L10838-M10838</f>
        <v/>
      </c>
    </row>
    <row r="10839">
      <c r="A10839" t="inlineStr">
        <is>
          <t>T1010837</t>
        </is>
      </c>
      <c r="B10839" t="inlineStr">
        <is>
          <t>2025-04-18</t>
        </is>
      </c>
      <c r="C10839" t="inlineStr">
        <is>
          <t>S046</t>
        </is>
      </c>
      <c r="D10839" t="inlineStr">
        <is>
          <t>Store_046</t>
        </is>
      </c>
      <c r="E10839" t="inlineStr">
        <is>
          <t>South</t>
        </is>
      </c>
      <c r="F10839" t="inlineStr">
        <is>
          <t>P0024</t>
        </is>
      </c>
      <c r="G10839" t="inlineStr">
        <is>
          <t>Prod_0024</t>
        </is>
      </c>
      <c r="H10839" t="inlineStr">
        <is>
          <t>Clothing</t>
        </is>
      </c>
      <c r="I10839" t="n">
        <v>7</v>
      </c>
      <c r="J10839" t="n">
        <v>110.83</v>
      </c>
      <c r="K10839" t="n">
        <v>0.05</v>
      </c>
      <c r="L10839">
        <f>I10839*J10839*(1-K10839)</f>
        <v/>
      </c>
      <c r="M10839">
        <f>VLOOKUP(F10839,Products!A:D,4,FALSE)*I10839</f>
        <v/>
      </c>
      <c r="N10839">
        <f>L10839-M10839</f>
        <v/>
      </c>
    </row>
    <row r="10840">
      <c r="A10840" t="inlineStr">
        <is>
          <t>T1010838</t>
        </is>
      </c>
      <c r="B10840" t="inlineStr">
        <is>
          <t>2024-03-16</t>
        </is>
      </c>
      <c r="C10840" t="inlineStr">
        <is>
          <t>S003</t>
        </is>
      </c>
      <c r="D10840" t="inlineStr">
        <is>
          <t>Store_003</t>
        </is>
      </c>
      <c r="E10840" t="inlineStr">
        <is>
          <t>North</t>
        </is>
      </c>
      <c r="F10840" t="inlineStr">
        <is>
          <t>P0133</t>
        </is>
      </c>
      <c r="G10840" t="inlineStr">
        <is>
          <t>Prod_0133</t>
        </is>
      </c>
      <c r="H10840" t="inlineStr">
        <is>
          <t>Stationery</t>
        </is>
      </c>
      <c r="I10840" t="n">
        <v>1</v>
      </c>
      <c r="J10840" t="n">
        <v>469.12</v>
      </c>
      <c r="K10840" t="n">
        <v>0</v>
      </c>
      <c r="L10840">
        <f>I10840*J10840*(1-K10840)</f>
        <v/>
      </c>
      <c r="M10840">
        <f>VLOOKUP(F10840,Products!A:D,4,FALSE)*I10840</f>
        <v/>
      </c>
      <c r="N10840">
        <f>L10840-M10840</f>
        <v/>
      </c>
    </row>
    <row r="10841">
      <c r="A10841" t="inlineStr">
        <is>
          <t>T1010839</t>
        </is>
      </c>
      <c r="B10841" t="inlineStr">
        <is>
          <t>2024-07-06</t>
        </is>
      </c>
      <c r="C10841" t="inlineStr">
        <is>
          <t>S027</t>
        </is>
      </c>
      <c r="D10841" t="inlineStr">
        <is>
          <t>Store_027</t>
        </is>
      </c>
      <c r="E10841" t="inlineStr">
        <is>
          <t>South</t>
        </is>
      </c>
      <c r="F10841" t="inlineStr">
        <is>
          <t>P0115</t>
        </is>
      </c>
      <c r="G10841" t="inlineStr">
        <is>
          <t>Prod_0115</t>
        </is>
      </c>
      <c r="H10841" t="inlineStr">
        <is>
          <t>Clothing</t>
        </is>
      </c>
      <c r="I10841" t="n">
        <v>9</v>
      </c>
      <c r="J10841" t="n">
        <v>922.52</v>
      </c>
      <c r="K10841" t="n">
        <v>0</v>
      </c>
      <c r="L10841">
        <f>I10841*J10841*(1-K10841)</f>
        <v/>
      </c>
      <c r="M10841">
        <f>VLOOKUP(F10841,Products!A:D,4,FALSE)*I10841</f>
        <v/>
      </c>
      <c r="N10841">
        <f>L10841-M10841</f>
        <v/>
      </c>
    </row>
    <row r="10842">
      <c r="A10842" t="inlineStr">
        <is>
          <t>T1010840</t>
        </is>
      </c>
      <c r="B10842" t="inlineStr">
        <is>
          <t>2024-11-11</t>
        </is>
      </c>
      <c r="C10842" t="inlineStr">
        <is>
          <t>S001</t>
        </is>
      </c>
      <c r="D10842" t="inlineStr">
        <is>
          <t>Store_001</t>
        </is>
      </c>
      <c r="E10842" t="inlineStr">
        <is>
          <t>West</t>
        </is>
      </c>
      <c r="F10842" t="inlineStr">
        <is>
          <t>P0088</t>
        </is>
      </c>
      <c r="G10842" t="inlineStr">
        <is>
          <t>Prod_0088</t>
        </is>
      </c>
      <c r="H10842" t="inlineStr">
        <is>
          <t>Toys</t>
        </is>
      </c>
      <c r="I10842" t="n">
        <v>4</v>
      </c>
      <c r="J10842" t="n">
        <v>419.97</v>
      </c>
      <c r="K10842" t="n">
        <v>0</v>
      </c>
      <c r="L10842">
        <f>I10842*J10842*(1-K10842)</f>
        <v/>
      </c>
      <c r="M10842">
        <f>VLOOKUP(F10842,Products!A:D,4,FALSE)*I10842</f>
        <v/>
      </c>
      <c r="N10842">
        <f>L10842-M10842</f>
        <v/>
      </c>
    </row>
    <row r="10843">
      <c r="A10843" t="inlineStr">
        <is>
          <t>T1010841</t>
        </is>
      </c>
      <c r="B10843" t="inlineStr">
        <is>
          <t>2025-04-19</t>
        </is>
      </c>
      <c r="C10843" t="inlineStr">
        <is>
          <t>S020</t>
        </is>
      </c>
      <c r="D10843" t="inlineStr">
        <is>
          <t>Store_020</t>
        </is>
      </c>
      <c r="E10843" t="inlineStr">
        <is>
          <t>West</t>
        </is>
      </c>
      <c r="F10843" t="inlineStr">
        <is>
          <t>P0195</t>
        </is>
      </c>
      <c r="G10843" t="inlineStr">
        <is>
          <t>Prod_0195</t>
        </is>
      </c>
      <c r="H10843" t="inlineStr">
        <is>
          <t>Food</t>
        </is>
      </c>
      <c r="I10843" t="n">
        <v>9</v>
      </c>
      <c r="J10843" t="n">
        <v>405.88</v>
      </c>
      <c r="K10843" t="n">
        <v>0.1</v>
      </c>
      <c r="L10843">
        <f>I10843*J10843*(1-K10843)</f>
        <v/>
      </c>
      <c r="M10843">
        <f>VLOOKUP(F10843,Products!A:D,4,FALSE)*I10843</f>
        <v/>
      </c>
      <c r="N10843">
        <f>L10843-M10843</f>
        <v/>
      </c>
    </row>
    <row r="10844">
      <c r="A10844" t="inlineStr">
        <is>
          <t>T1010842</t>
        </is>
      </c>
      <c r="B10844" t="inlineStr">
        <is>
          <t>2024-01-10</t>
        </is>
      </c>
      <c r="C10844" t="inlineStr">
        <is>
          <t>S018</t>
        </is>
      </c>
      <c r="D10844" t="inlineStr">
        <is>
          <t>Store_018</t>
        </is>
      </c>
      <c r="E10844" t="inlineStr">
        <is>
          <t>South</t>
        </is>
      </c>
      <c r="F10844" t="inlineStr">
        <is>
          <t>P0081</t>
        </is>
      </c>
      <c r="G10844" t="inlineStr">
        <is>
          <t>Prod_0081</t>
        </is>
      </c>
      <c r="H10844" t="inlineStr">
        <is>
          <t>Electronics</t>
        </is>
      </c>
      <c r="I10844" t="n">
        <v>7</v>
      </c>
      <c r="J10844" t="n">
        <v>358.94</v>
      </c>
      <c r="K10844" t="n">
        <v>0</v>
      </c>
      <c r="L10844">
        <f>I10844*J10844*(1-K10844)</f>
        <v/>
      </c>
      <c r="M10844">
        <f>VLOOKUP(F10844,Products!A:D,4,FALSE)*I10844</f>
        <v/>
      </c>
      <c r="N10844">
        <f>L10844-M10844</f>
        <v/>
      </c>
    </row>
    <row r="10845">
      <c r="A10845" t="inlineStr">
        <is>
          <t>T1010843</t>
        </is>
      </c>
      <c r="B10845" t="inlineStr">
        <is>
          <t>2024-04-19</t>
        </is>
      </c>
      <c r="C10845" t="inlineStr">
        <is>
          <t>S017</t>
        </is>
      </c>
      <c r="D10845" t="inlineStr">
        <is>
          <t>Store_017</t>
        </is>
      </c>
      <c r="E10845" t="inlineStr">
        <is>
          <t>South</t>
        </is>
      </c>
      <c r="F10845" t="inlineStr">
        <is>
          <t>P0062</t>
        </is>
      </c>
      <c r="G10845" t="inlineStr">
        <is>
          <t>Prod_0062</t>
        </is>
      </c>
      <c r="H10845" t="inlineStr">
        <is>
          <t>Beverages</t>
        </is>
      </c>
      <c r="I10845" t="n">
        <v>4</v>
      </c>
      <c r="J10845" t="n">
        <v>630.83</v>
      </c>
      <c r="K10845" t="n">
        <v>0</v>
      </c>
      <c r="L10845">
        <f>I10845*J10845*(1-K10845)</f>
        <v/>
      </c>
      <c r="M10845">
        <f>VLOOKUP(F10845,Products!A:D,4,FALSE)*I10845</f>
        <v/>
      </c>
      <c r="N10845">
        <f>L10845-M10845</f>
        <v/>
      </c>
    </row>
    <row r="10846">
      <c r="A10846" t="inlineStr">
        <is>
          <t>T1010844</t>
        </is>
      </c>
      <c r="B10846" t="inlineStr">
        <is>
          <t>2023-03-03</t>
        </is>
      </c>
      <c r="C10846" t="inlineStr">
        <is>
          <t>S050</t>
        </is>
      </c>
      <c r="D10846" t="inlineStr">
        <is>
          <t>Store_050</t>
        </is>
      </c>
      <c r="E10846" t="inlineStr">
        <is>
          <t>South</t>
        </is>
      </c>
      <c r="F10846" t="inlineStr">
        <is>
          <t>P0079</t>
        </is>
      </c>
      <c r="G10846" t="inlineStr">
        <is>
          <t>Prod_0079</t>
        </is>
      </c>
      <c r="H10846" t="inlineStr">
        <is>
          <t>Food</t>
        </is>
      </c>
      <c r="I10846" t="n">
        <v>7</v>
      </c>
      <c r="J10846" t="n">
        <v>728.28</v>
      </c>
      <c r="K10846" t="n">
        <v>0</v>
      </c>
      <c r="L10846">
        <f>I10846*J10846*(1-K10846)</f>
        <v/>
      </c>
      <c r="M10846">
        <f>VLOOKUP(F10846,Products!A:D,4,FALSE)*I10846</f>
        <v/>
      </c>
      <c r="N10846">
        <f>L10846-M10846</f>
        <v/>
      </c>
    </row>
    <row r="10847">
      <c r="A10847" t="inlineStr">
        <is>
          <t>T1010845</t>
        </is>
      </c>
      <c r="B10847" t="inlineStr">
        <is>
          <t>2023-10-31</t>
        </is>
      </c>
      <c r="C10847" t="inlineStr">
        <is>
          <t>S027</t>
        </is>
      </c>
      <c r="D10847" t="inlineStr">
        <is>
          <t>Store_027</t>
        </is>
      </c>
      <c r="E10847" t="inlineStr">
        <is>
          <t>South</t>
        </is>
      </c>
      <c r="F10847" t="inlineStr">
        <is>
          <t>P0063</t>
        </is>
      </c>
      <c r="G10847" t="inlineStr">
        <is>
          <t>Prod_0063</t>
        </is>
      </c>
      <c r="H10847" t="inlineStr">
        <is>
          <t>Clothing</t>
        </is>
      </c>
      <c r="I10847" t="n">
        <v>3</v>
      </c>
      <c r="J10847" t="n">
        <v>211.72</v>
      </c>
      <c r="K10847" t="n">
        <v>0.15</v>
      </c>
      <c r="L10847">
        <f>I10847*J10847*(1-K10847)</f>
        <v/>
      </c>
      <c r="M10847">
        <f>VLOOKUP(F10847,Products!A:D,4,FALSE)*I10847</f>
        <v/>
      </c>
      <c r="N10847">
        <f>L10847-M10847</f>
        <v/>
      </c>
    </row>
    <row r="10848">
      <c r="A10848" t="inlineStr">
        <is>
          <t>T1010846</t>
        </is>
      </c>
      <c r="B10848" t="inlineStr">
        <is>
          <t>2025-04-24</t>
        </is>
      </c>
      <c r="C10848" t="inlineStr">
        <is>
          <t>S005</t>
        </is>
      </c>
      <c r="D10848" t="inlineStr">
        <is>
          <t>Store_005</t>
        </is>
      </c>
      <c r="E10848" t="inlineStr">
        <is>
          <t>Central</t>
        </is>
      </c>
      <c r="F10848" t="inlineStr">
        <is>
          <t>P0188</t>
        </is>
      </c>
      <c r="G10848" t="inlineStr">
        <is>
          <t>Prod_0188</t>
        </is>
      </c>
      <c r="H10848" t="inlineStr">
        <is>
          <t>Food</t>
        </is>
      </c>
      <c r="I10848" t="n">
        <v>7</v>
      </c>
      <c r="J10848" t="n">
        <v>562.98</v>
      </c>
      <c r="K10848" t="n">
        <v>0</v>
      </c>
      <c r="L10848">
        <f>I10848*J10848*(1-K10848)</f>
        <v/>
      </c>
      <c r="M10848">
        <f>VLOOKUP(F10848,Products!A:D,4,FALSE)*I10848</f>
        <v/>
      </c>
      <c r="N10848">
        <f>L10848-M10848</f>
        <v/>
      </c>
    </row>
    <row r="10849">
      <c r="A10849" t="inlineStr">
        <is>
          <t>T1010847</t>
        </is>
      </c>
      <c r="B10849" t="inlineStr">
        <is>
          <t>2024-12-17</t>
        </is>
      </c>
      <c r="C10849" t="inlineStr">
        <is>
          <t>S034</t>
        </is>
      </c>
      <c r="D10849" t="inlineStr">
        <is>
          <t>Store_034</t>
        </is>
      </c>
      <c r="E10849" t="inlineStr">
        <is>
          <t>Central</t>
        </is>
      </c>
      <c r="F10849" t="inlineStr">
        <is>
          <t>P0063</t>
        </is>
      </c>
      <c r="G10849" t="inlineStr">
        <is>
          <t>Prod_0063</t>
        </is>
      </c>
      <c r="H10849" t="inlineStr">
        <is>
          <t>Clothing</t>
        </is>
      </c>
      <c r="I10849" t="n">
        <v>9</v>
      </c>
      <c r="J10849" t="n">
        <v>227.07</v>
      </c>
      <c r="K10849" t="n">
        <v>0</v>
      </c>
      <c r="L10849">
        <f>I10849*J10849*(1-K10849)</f>
        <v/>
      </c>
      <c r="M10849">
        <f>VLOOKUP(F10849,Products!A:D,4,FALSE)*I10849</f>
        <v/>
      </c>
      <c r="N10849">
        <f>L10849-M10849</f>
        <v/>
      </c>
    </row>
    <row r="10850">
      <c r="A10850" t="inlineStr">
        <is>
          <t>T1010848</t>
        </is>
      </c>
      <c r="B10850" t="inlineStr">
        <is>
          <t>2023-03-23</t>
        </is>
      </c>
      <c r="C10850" t="inlineStr">
        <is>
          <t>S027</t>
        </is>
      </c>
      <c r="D10850" t="inlineStr">
        <is>
          <t>Store_027</t>
        </is>
      </c>
      <c r="E10850" t="inlineStr">
        <is>
          <t>South</t>
        </is>
      </c>
      <c r="F10850" t="inlineStr">
        <is>
          <t>P0016</t>
        </is>
      </c>
      <c r="G10850" t="inlineStr">
        <is>
          <t>Prod_0016</t>
        </is>
      </c>
      <c r="H10850" t="inlineStr">
        <is>
          <t>Food</t>
        </is>
      </c>
      <c r="I10850" t="n">
        <v>9</v>
      </c>
      <c r="J10850" t="n">
        <v>935.5599999999999</v>
      </c>
      <c r="K10850" t="n">
        <v>0.15</v>
      </c>
      <c r="L10850">
        <f>I10850*J10850*(1-K10850)</f>
        <v/>
      </c>
      <c r="M10850">
        <f>VLOOKUP(F10850,Products!A:D,4,FALSE)*I10850</f>
        <v/>
      </c>
      <c r="N10850">
        <f>L10850-M10850</f>
        <v/>
      </c>
    </row>
    <row r="10851">
      <c r="A10851" t="inlineStr">
        <is>
          <t>T1010849</t>
        </is>
      </c>
      <c r="B10851" t="inlineStr">
        <is>
          <t>2025-03-30</t>
        </is>
      </c>
      <c r="C10851" t="inlineStr">
        <is>
          <t>S042</t>
        </is>
      </c>
      <c r="D10851" t="inlineStr">
        <is>
          <t>Store_042</t>
        </is>
      </c>
      <c r="E10851" t="inlineStr">
        <is>
          <t>Central</t>
        </is>
      </c>
      <c r="F10851" t="inlineStr">
        <is>
          <t>P0066</t>
        </is>
      </c>
      <c r="G10851" t="inlineStr">
        <is>
          <t>Prod_0066</t>
        </is>
      </c>
      <c r="H10851" t="inlineStr">
        <is>
          <t>Household</t>
        </is>
      </c>
      <c r="I10851" t="n">
        <v>2</v>
      </c>
      <c r="J10851" t="n">
        <v>543.58</v>
      </c>
      <c r="K10851" t="n">
        <v>0</v>
      </c>
      <c r="L10851">
        <f>I10851*J10851*(1-K10851)</f>
        <v/>
      </c>
      <c r="M10851">
        <f>VLOOKUP(F10851,Products!A:D,4,FALSE)*I10851</f>
        <v/>
      </c>
      <c r="N10851">
        <f>L10851-M10851</f>
        <v/>
      </c>
    </row>
    <row r="10852">
      <c r="A10852" t="inlineStr">
        <is>
          <t>T1010850</t>
        </is>
      </c>
      <c r="B10852" t="inlineStr">
        <is>
          <t>2025-04-30</t>
        </is>
      </c>
      <c r="C10852" t="inlineStr">
        <is>
          <t>S014</t>
        </is>
      </c>
      <c r="D10852" t="inlineStr">
        <is>
          <t>Store_014</t>
        </is>
      </c>
      <c r="E10852" t="inlineStr">
        <is>
          <t>West</t>
        </is>
      </c>
      <c r="F10852" t="inlineStr">
        <is>
          <t>P0108</t>
        </is>
      </c>
      <c r="G10852" t="inlineStr">
        <is>
          <t>Prod_0108</t>
        </is>
      </c>
      <c r="H10852" t="inlineStr">
        <is>
          <t>Stationery</t>
        </is>
      </c>
      <c r="I10852" t="n">
        <v>5</v>
      </c>
      <c r="J10852" t="n">
        <v>570.5599999999999</v>
      </c>
      <c r="K10852" t="n">
        <v>0</v>
      </c>
      <c r="L10852">
        <f>I10852*J10852*(1-K10852)</f>
        <v/>
      </c>
      <c r="M10852">
        <f>VLOOKUP(F10852,Products!A:D,4,FALSE)*I10852</f>
        <v/>
      </c>
      <c r="N10852">
        <f>L10852-M10852</f>
        <v/>
      </c>
    </row>
    <row r="10853">
      <c r="A10853" t="inlineStr">
        <is>
          <t>T1010851</t>
        </is>
      </c>
      <c r="B10853" t="inlineStr">
        <is>
          <t>2023-03-10</t>
        </is>
      </c>
      <c r="C10853" t="inlineStr">
        <is>
          <t>S032</t>
        </is>
      </c>
      <c r="D10853" t="inlineStr">
        <is>
          <t>Store_032</t>
        </is>
      </c>
      <c r="E10853" t="inlineStr">
        <is>
          <t>Central</t>
        </is>
      </c>
      <c r="F10853" t="inlineStr">
        <is>
          <t>P0002</t>
        </is>
      </c>
      <c r="G10853" t="inlineStr">
        <is>
          <t>Prod_0002</t>
        </is>
      </c>
      <c r="H10853" t="inlineStr">
        <is>
          <t>Food</t>
        </is>
      </c>
      <c r="I10853" t="n">
        <v>2</v>
      </c>
      <c r="J10853" t="n">
        <v>190.7</v>
      </c>
      <c r="K10853" t="n">
        <v>0.05</v>
      </c>
      <c r="L10853">
        <f>I10853*J10853*(1-K10853)</f>
        <v/>
      </c>
      <c r="M10853">
        <f>VLOOKUP(F10853,Products!A:D,4,FALSE)*I10853</f>
        <v/>
      </c>
      <c r="N10853">
        <f>L10853-M10853</f>
        <v/>
      </c>
    </row>
    <row r="10854">
      <c r="A10854" t="inlineStr">
        <is>
          <t>T1010852</t>
        </is>
      </c>
      <c r="B10854" t="inlineStr">
        <is>
          <t>2024-06-01</t>
        </is>
      </c>
      <c r="C10854" t="inlineStr">
        <is>
          <t>S017</t>
        </is>
      </c>
      <c r="D10854" t="inlineStr">
        <is>
          <t>Store_017</t>
        </is>
      </c>
      <c r="E10854" t="inlineStr">
        <is>
          <t>South</t>
        </is>
      </c>
      <c r="F10854" t="inlineStr">
        <is>
          <t>P0182</t>
        </is>
      </c>
      <c r="G10854" t="inlineStr">
        <is>
          <t>Prod_0182</t>
        </is>
      </c>
      <c r="H10854" t="inlineStr">
        <is>
          <t>Electronics</t>
        </is>
      </c>
      <c r="I10854" t="n">
        <v>7</v>
      </c>
      <c r="J10854" t="n">
        <v>837.87</v>
      </c>
      <c r="K10854" t="n">
        <v>0</v>
      </c>
      <c r="L10854">
        <f>I10854*J10854*(1-K10854)</f>
        <v/>
      </c>
      <c r="M10854">
        <f>VLOOKUP(F10854,Products!A:D,4,FALSE)*I10854</f>
        <v/>
      </c>
      <c r="N10854">
        <f>L10854-M10854</f>
        <v/>
      </c>
    </row>
    <row r="10855">
      <c r="A10855" t="inlineStr">
        <is>
          <t>T1010853</t>
        </is>
      </c>
      <c r="B10855" t="inlineStr">
        <is>
          <t>2023-09-03</t>
        </is>
      </c>
      <c r="C10855" t="inlineStr">
        <is>
          <t>S007</t>
        </is>
      </c>
      <c r="D10855" t="inlineStr">
        <is>
          <t>Store_007</t>
        </is>
      </c>
      <c r="E10855" t="inlineStr">
        <is>
          <t>East</t>
        </is>
      </c>
      <c r="F10855" t="inlineStr">
        <is>
          <t>P0139</t>
        </is>
      </c>
      <c r="G10855" t="inlineStr">
        <is>
          <t>Prod_0139</t>
        </is>
      </c>
      <c r="H10855" t="inlineStr">
        <is>
          <t>Clothing</t>
        </is>
      </c>
      <c r="I10855" t="n">
        <v>7</v>
      </c>
      <c r="J10855" t="n">
        <v>579.09</v>
      </c>
      <c r="K10855" t="n">
        <v>0</v>
      </c>
      <c r="L10855">
        <f>I10855*J10855*(1-K10855)</f>
        <v/>
      </c>
      <c r="M10855">
        <f>VLOOKUP(F10855,Products!A:D,4,FALSE)*I10855</f>
        <v/>
      </c>
      <c r="N10855">
        <f>L10855-M10855</f>
        <v/>
      </c>
    </row>
    <row r="10856">
      <c r="A10856" t="inlineStr">
        <is>
          <t>T1010854</t>
        </is>
      </c>
      <c r="B10856" t="inlineStr">
        <is>
          <t>2025-02-23</t>
        </is>
      </c>
      <c r="C10856" t="inlineStr">
        <is>
          <t>S045</t>
        </is>
      </c>
      <c r="D10856" t="inlineStr">
        <is>
          <t>Store_045</t>
        </is>
      </c>
      <c r="E10856" t="inlineStr">
        <is>
          <t>East</t>
        </is>
      </c>
      <c r="F10856" t="inlineStr">
        <is>
          <t>P0177</t>
        </is>
      </c>
      <c r="G10856" t="inlineStr">
        <is>
          <t>Prod_0177</t>
        </is>
      </c>
      <c r="H10856" t="inlineStr">
        <is>
          <t>Household</t>
        </is>
      </c>
      <c r="I10856" t="n">
        <v>9</v>
      </c>
      <c r="J10856" t="n">
        <v>201.78</v>
      </c>
      <c r="K10856" t="n">
        <v>0</v>
      </c>
      <c r="L10856">
        <f>I10856*J10856*(1-K10856)</f>
        <v/>
      </c>
      <c r="M10856">
        <f>VLOOKUP(F10856,Products!A:D,4,FALSE)*I10856</f>
        <v/>
      </c>
      <c r="N10856">
        <f>L10856-M10856</f>
        <v/>
      </c>
    </row>
    <row r="10857">
      <c r="A10857" t="inlineStr">
        <is>
          <t>T1010855</t>
        </is>
      </c>
      <c r="B10857" t="inlineStr">
        <is>
          <t>2023-08-30</t>
        </is>
      </c>
      <c r="C10857" t="inlineStr">
        <is>
          <t>S013</t>
        </is>
      </c>
      <c r="D10857" t="inlineStr">
        <is>
          <t>Store_013</t>
        </is>
      </c>
      <c r="E10857" t="inlineStr">
        <is>
          <t>North</t>
        </is>
      </c>
      <c r="F10857" t="inlineStr">
        <is>
          <t>P0006</t>
        </is>
      </c>
      <c r="G10857" t="inlineStr">
        <is>
          <t>Prod_0006</t>
        </is>
      </c>
      <c r="H10857" t="inlineStr">
        <is>
          <t>Food</t>
        </is>
      </c>
      <c r="I10857" t="n">
        <v>2</v>
      </c>
      <c r="J10857" t="n">
        <v>978</v>
      </c>
      <c r="K10857" t="n">
        <v>0.05</v>
      </c>
      <c r="L10857">
        <f>I10857*J10857*(1-K10857)</f>
        <v/>
      </c>
      <c r="M10857">
        <f>VLOOKUP(F10857,Products!A:D,4,FALSE)*I10857</f>
        <v/>
      </c>
      <c r="N10857">
        <f>L10857-M10857</f>
        <v/>
      </c>
    </row>
    <row r="10858">
      <c r="A10858" t="inlineStr">
        <is>
          <t>T1010856</t>
        </is>
      </c>
      <c r="B10858" t="inlineStr">
        <is>
          <t>2023-06-24</t>
        </is>
      </c>
      <c r="C10858" t="inlineStr">
        <is>
          <t>S010</t>
        </is>
      </c>
      <c r="D10858" t="inlineStr">
        <is>
          <t>Store_010</t>
        </is>
      </c>
      <c r="E10858" t="inlineStr">
        <is>
          <t>North</t>
        </is>
      </c>
      <c r="F10858" t="inlineStr">
        <is>
          <t>P0132</t>
        </is>
      </c>
      <c r="G10858" t="inlineStr">
        <is>
          <t>Prod_0132</t>
        </is>
      </c>
      <c r="H10858" t="inlineStr">
        <is>
          <t>Food</t>
        </is>
      </c>
      <c r="I10858" t="n">
        <v>1</v>
      </c>
      <c r="J10858" t="n">
        <v>124.83</v>
      </c>
      <c r="K10858" t="n">
        <v>0</v>
      </c>
      <c r="L10858">
        <f>I10858*J10858*(1-K10858)</f>
        <v/>
      </c>
      <c r="M10858">
        <f>VLOOKUP(F10858,Products!A:D,4,FALSE)*I10858</f>
        <v/>
      </c>
      <c r="N10858">
        <f>L10858-M10858</f>
        <v/>
      </c>
    </row>
    <row r="10859">
      <c r="A10859" t="inlineStr">
        <is>
          <t>T1010857</t>
        </is>
      </c>
      <c r="B10859" t="inlineStr">
        <is>
          <t>2023-02-04</t>
        </is>
      </c>
      <c r="C10859" t="inlineStr">
        <is>
          <t>S005</t>
        </is>
      </c>
      <c r="D10859" t="inlineStr">
        <is>
          <t>Store_005</t>
        </is>
      </c>
      <c r="E10859" t="inlineStr">
        <is>
          <t>Central</t>
        </is>
      </c>
      <c r="F10859" t="inlineStr">
        <is>
          <t>P0031</t>
        </is>
      </c>
      <c r="G10859" t="inlineStr">
        <is>
          <t>Prod_0031</t>
        </is>
      </c>
      <c r="H10859" t="inlineStr">
        <is>
          <t>Food</t>
        </is>
      </c>
      <c r="I10859" t="n">
        <v>6</v>
      </c>
      <c r="J10859" t="n">
        <v>229.2</v>
      </c>
      <c r="K10859" t="n">
        <v>0.2</v>
      </c>
      <c r="L10859">
        <f>I10859*J10859*(1-K10859)</f>
        <v/>
      </c>
      <c r="M10859">
        <f>VLOOKUP(F10859,Products!A:D,4,FALSE)*I10859</f>
        <v/>
      </c>
      <c r="N10859">
        <f>L10859-M10859</f>
        <v/>
      </c>
    </row>
    <row r="10860">
      <c r="A10860" t="inlineStr">
        <is>
          <t>T1010858</t>
        </is>
      </c>
      <c r="B10860" t="inlineStr">
        <is>
          <t>2023-02-25</t>
        </is>
      </c>
      <c r="C10860" t="inlineStr">
        <is>
          <t>S021</t>
        </is>
      </c>
      <c r="D10860" t="inlineStr">
        <is>
          <t>Store_021</t>
        </is>
      </c>
      <c r="E10860" t="inlineStr">
        <is>
          <t>North</t>
        </is>
      </c>
      <c r="F10860" t="inlineStr">
        <is>
          <t>P0048</t>
        </is>
      </c>
      <c r="G10860" t="inlineStr">
        <is>
          <t>Prod_0048</t>
        </is>
      </c>
      <c r="H10860" t="inlineStr">
        <is>
          <t>Toys</t>
        </is>
      </c>
      <c r="I10860" t="n">
        <v>3</v>
      </c>
      <c r="J10860" t="n">
        <v>223.97</v>
      </c>
      <c r="K10860" t="n">
        <v>0</v>
      </c>
      <c r="L10860">
        <f>I10860*J10860*(1-K10860)</f>
        <v/>
      </c>
      <c r="M10860">
        <f>VLOOKUP(F10860,Products!A:D,4,FALSE)*I10860</f>
        <v/>
      </c>
      <c r="N10860">
        <f>L10860-M10860</f>
        <v/>
      </c>
    </row>
    <row r="10861">
      <c r="A10861" t="inlineStr">
        <is>
          <t>T1010859</t>
        </is>
      </c>
      <c r="B10861" t="inlineStr">
        <is>
          <t>2023-01-10</t>
        </is>
      </c>
      <c r="C10861" t="inlineStr">
        <is>
          <t>S036</t>
        </is>
      </c>
      <c r="D10861" t="inlineStr">
        <is>
          <t>Store_036</t>
        </is>
      </c>
      <c r="E10861" t="inlineStr">
        <is>
          <t>Central</t>
        </is>
      </c>
      <c r="F10861" t="inlineStr">
        <is>
          <t>P0071</t>
        </is>
      </c>
      <c r="G10861" t="inlineStr">
        <is>
          <t>Prod_0071</t>
        </is>
      </c>
      <c r="H10861" t="inlineStr">
        <is>
          <t>Beverages</t>
        </is>
      </c>
      <c r="I10861" t="n">
        <v>6</v>
      </c>
      <c r="J10861" t="n">
        <v>488.52</v>
      </c>
      <c r="K10861" t="n">
        <v>0</v>
      </c>
      <c r="L10861">
        <f>I10861*J10861*(1-K10861)</f>
        <v/>
      </c>
      <c r="M10861">
        <f>VLOOKUP(F10861,Products!A:D,4,FALSE)*I10861</f>
        <v/>
      </c>
      <c r="N10861">
        <f>L10861-M10861</f>
        <v/>
      </c>
    </row>
    <row r="10862">
      <c r="A10862" t="inlineStr">
        <is>
          <t>T1010860</t>
        </is>
      </c>
      <c r="B10862" t="inlineStr">
        <is>
          <t>2024-01-07</t>
        </is>
      </c>
      <c r="C10862" t="inlineStr">
        <is>
          <t>S044</t>
        </is>
      </c>
      <c r="D10862" t="inlineStr">
        <is>
          <t>Store_044</t>
        </is>
      </c>
      <c r="E10862" t="inlineStr">
        <is>
          <t>North</t>
        </is>
      </c>
      <c r="F10862" t="inlineStr">
        <is>
          <t>P0119</t>
        </is>
      </c>
      <c r="G10862" t="inlineStr">
        <is>
          <t>Prod_0119</t>
        </is>
      </c>
      <c r="H10862" t="inlineStr">
        <is>
          <t>Electronics</t>
        </is>
      </c>
      <c r="I10862" t="n">
        <v>4</v>
      </c>
      <c r="J10862" t="n">
        <v>309.71</v>
      </c>
      <c r="K10862" t="n">
        <v>0.2</v>
      </c>
      <c r="L10862">
        <f>I10862*J10862*(1-K10862)</f>
        <v/>
      </c>
      <c r="M10862">
        <f>VLOOKUP(F10862,Products!A:D,4,FALSE)*I10862</f>
        <v/>
      </c>
      <c r="N10862">
        <f>L10862-M10862</f>
        <v/>
      </c>
    </row>
    <row r="10863">
      <c r="A10863" t="inlineStr">
        <is>
          <t>T1010861</t>
        </is>
      </c>
      <c r="B10863" t="inlineStr">
        <is>
          <t>2023-07-13</t>
        </is>
      </c>
      <c r="C10863" t="inlineStr">
        <is>
          <t>S035</t>
        </is>
      </c>
      <c r="D10863" t="inlineStr">
        <is>
          <t>Store_035</t>
        </is>
      </c>
      <c r="E10863" t="inlineStr">
        <is>
          <t>Central</t>
        </is>
      </c>
      <c r="F10863" t="inlineStr">
        <is>
          <t>P0076</t>
        </is>
      </c>
      <c r="G10863" t="inlineStr">
        <is>
          <t>Prod_0076</t>
        </is>
      </c>
      <c r="H10863" t="inlineStr">
        <is>
          <t>Clothing</t>
        </is>
      </c>
      <c r="I10863" t="n">
        <v>7</v>
      </c>
      <c r="J10863" t="n">
        <v>360.91</v>
      </c>
      <c r="K10863" t="n">
        <v>0.05</v>
      </c>
      <c r="L10863">
        <f>I10863*J10863*(1-K10863)</f>
        <v/>
      </c>
      <c r="M10863">
        <f>VLOOKUP(F10863,Products!A:D,4,FALSE)*I10863</f>
        <v/>
      </c>
      <c r="N10863">
        <f>L10863-M10863</f>
        <v/>
      </c>
    </row>
    <row r="10864">
      <c r="A10864" t="inlineStr">
        <is>
          <t>T1010862</t>
        </is>
      </c>
      <c r="B10864" t="inlineStr">
        <is>
          <t>2023-02-24</t>
        </is>
      </c>
      <c r="C10864" t="inlineStr">
        <is>
          <t>S017</t>
        </is>
      </c>
      <c r="D10864" t="inlineStr">
        <is>
          <t>Store_017</t>
        </is>
      </c>
      <c r="E10864" t="inlineStr">
        <is>
          <t>South</t>
        </is>
      </c>
      <c r="F10864" t="inlineStr">
        <is>
          <t>P0130</t>
        </is>
      </c>
      <c r="G10864" t="inlineStr">
        <is>
          <t>Prod_0130</t>
        </is>
      </c>
      <c r="H10864" t="inlineStr">
        <is>
          <t>Electronics</t>
        </is>
      </c>
      <c r="I10864" t="n">
        <v>8</v>
      </c>
      <c r="J10864" t="n">
        <v>704.02</v>
      </c>
      <c r="K10864" t="n">
        <v>0</v>
      </c>
      <c r="L10864">
        <f>I10864*J10864*(1-K10864)</f>
        <v/>
      </c>
      <c r="M10864">
        <f>VLOOKUP(F10864,Products!A:D,4,FALSE)*I10864</f>
        <v/>
      </c>
      <c r="N10864">
        <f>L10864-M10864</f>
        <v/>
      </c>
    </row>
    <row r="10865">
      <c r="A10865" t="inlineStr">
        <is>
          <t>T1010863</t>
        </is>
      </c>
      <c r="B10865" t="inlineStr">
        <is>
          <t>2025-05-07</t>
        </is>
      </c>
      <c r="C10865" t="inlineStr">
        <is>
          <t>S022</t>
        </is>
      </c>
      <c r="D10865" t="inlineStr">
        <is>
          <t>Store_022</t>
        </is>
      </c>
      <c r="E10865" t="inlineStr">
        <is>
          <t>East</t>
        </is>
      </c>
      <c r="F10865" t="inlineStr">
        <is>
          <t>P0042</t>
        </is>
      </c>
      <c r="G10865" t="inlineStr">
        <is>
          <t>Prod_0042</t>
        </is>
      </c>
      <c r="H10865" t="inlineStr">
        <is>
          <t>Electronics</t>
        </is>
      </c>
      <c r="I10865" t="n">
        <v>5</v>
      </c>
      <c r="J10865" t="n">
        <v>870.91</v>
      </c>
      <c r="K10865" t="n">
        <v>0.05</v>
      </c>
      <c r="L10865">
        <f>I10865*J10865*(1-K10865)</f>
        <v/>
      </c>
      <c r="M10865">
        <f>VLOOKUP(F10865,Products!A:D,4,FALSE)*I10865</f>
        <v/>
      </c>
      <c r="N10865">
        <f>L10865-M10865</f>
        <v/>
      </c>
    </row>
    <row r="10866">
      <c r="A10866" t="inlineStr">
        <is>
          <t>T1010864</t>
        </is>
      </c>
      <c r="B10866" t="inlineStr">
        <is>
          <t>2024-10-25</t>
        </is>
      </c>
      <c r="C10866" t="inlineStr">
        <is>
          <t>S010</t>
        </is>
      </c>
      <c r="D10866" t="inlineStr">
        <is>
          <t>Store_010</t>
        </is>
      </c>
      <c r="E10866" t="inlineStr">
        <is>
          <t>North</t>
        </is>
      </c>
      <c r="F10866" t="inlineStr">
        <is>
          <t>P0015</t>
        </is>
      </c>
      <c r="G10866" t="inlineStr">
        <is>
          <t>Prod_0015</t>
        </is>
      </c>
      <c r="H10866" t="inlineStr">
        <is>
          <t>Food</t>
        </is>
      </c>
      <c r="I10866" t="n">
        <v>7</v>
      </c>
      <c r="J10866" t="n">
        <v>105</v>
      </c>
      <c r="K10866" t="n">
        <v>0</v>
      </c>
      <c r="L10866">
        <f>I10866*J10866*(1-K10866)</f>
        <v/>
      </c>
      <c r="M10866">
        <f>VLOOKUP(F10866,Products!A:D,4,FALSE)*I10866</f>
        <v/>
      </c>
      <c r="N10866">
        <f>L10866-M10866</f>
        <v/>
      </c>
    </row>
    <row r="10867">
      <c r="A10867" t="inlineStr">
        <is>
          <t>T1010865</t>
        </is>
      </c>
      <c r="B10867" t="inlineStr">
        <is>
          <t>2023-11-01</t>
        </is>
      </c>
      <c r="C10867" t="inlineStr">
        <is>
          <t>S044</t>
        </is>
      </c>
      <c r="D10867" t="inlineStr">
        <is>
          <t>Store_044</t>
        </is>
      </c>
      <c r="E10867" t="inlineStr">
        <is>
          <t>North</t>
        </is>
      </c>
      <c r="F10867" t="inlineStr">
        <is>
          <t>P0179</t>
        </is>
      </c>
      <c r="G10867" t="inlineStr">
        <is>
          <t>Prod_0179</t>
        </is>
      </c>
      <c r="H10867" t="inlineStr">
        <is>
          <t>Household</t>
        </is>
      </c>
      <c r="I10867" t="n">
        <v>3</v>
      </c>
      <c r="J10867" t="n">
        <v>256.63</v>
      </c>
      <c r="K10867" t="n">
        <v>0</v>
      </c>
      <c r="L10867">
        <f>I10867*J10867*(1-K10867)</f>
        <v/>
      </c>
      <c r="M10867">
        <f>VLOOKUP(F10867,Products!A:D,4,FALSE)*I10867</f>
        <v/>
      </c>
      <c r="N10867">
        <f>L10867-M10867</f>
        <v/>
      </c>
    </row>
    <row r="10868">
      <c r="A10868" t="inlineStr">
        <is>
          <t>T1010866</t>
        </is>
      </c>
      <c r="B10868" t="inlineStr">
        <is>
          <t>2024-05-30</t>
        </is>
      </c>
      <c r="C10868" t="inlineStr">
        <is>
          <t>S004</t>
        </is>
      </c>
      <c r="D10868" t="inlineStr">
        <is>
          <t>Store_004</t>
        </is>
      </c>
      <c r="E10868" t="inlineStr">
        <is>
          <t>Central</t>
        </is>
      </c>
      <c r="F10868" t="inlineStr">
        <is>
          <t>P0127</t>
        </is>
      </c>
      <c r="G10868" t="inlineStr">
        <is>
          <t>Prod_0127</t>
        </is>
      </c>
      <c r="H10868" t="inlineStr">
        <is>
          <t>Toys</t>
        </is>
      </c>
      <c r="I10868" t="n">
        <v>4</v>
      </c>
      <c r="J10868" t="n">
        <v>746.98</v>
      </c>
      <c r="K10868" t="n">
        <v>0</v>
      </c>
      <c r="L10868">
        <f>I10868*J10868*(1-K10868)</f>
        <v/>
      </c>
      <c r="M10868">
        <f>VLOOKUP(F10868,Products!A:D,4,FALSE)*I10868</f>
        <v/>
      </c>
      <c r="N10868">
        <f>L10868-M10868</f>
        <v/>
      </c>
    </row>
    <row r="10869">
      <c r="A10869" t="inlineStr">
        <is>
          <t>T1010867</t>
        </is>
      </c>
      <c r="B10869" t="inlineStr">
        <is>
          <t>2024-07-15</t>
        </is>
      </c>
      <c r="C10869" t="inlineStr">
        <is>
          <t>S008</t>
        </is>
      </c>
      <c r="D10869" t="inlineStr">
        <is>
          <t>Store_008</t>
        </is>
      </c>
      <c r="E10869" t="inlineStr">
        <is>
          <t>East</t>
        </is>
      </c>
      <c r="F10869" t="inlineStr">
        <is>
          <t>P0076</t>
        </is>
      </c>
      <c r="G10869" t="inlineStr">
        <is>
          <t>Prod_0076</t>
        </is>
      </c>
      <c r="H10869" t="inlineStr">
        <is>
          <t>Clothing</t>
        </is>
      </c>
      <c r="I10869" t="n">
        <v>3</v>
      </c>
      <c r="J10869" t="n">
        <v>431.56</v>
      </c>
      <c r="K10869" t="n">
        <v>0.1</v>
      </c>
      <c r="L10869">
        <f>I10869*J10869*(1-K10869)</f>
        <v/>
      </c>
      <c r="M10869">
        <f>VLOOKUP(F10869,Products!A:D,4,FALSE)*I10869</f>
        <v/>
      </c>
      <c r="N10869">
        <f>L10869-M10869</f>
        <v/>
      </c>
    </row>
    <row r="10870">
      <c r="A10870" t="inlineStr">
        <is>
          <t>T1010868</t>
        </is>
      </c>
      <c r="B10870" t="inlineStr">
        <is>
          <t>2024-01-14</t>
        </is>
      </c>
      <c r="C10870" t="inlineStr">
        <is>
          <t>S005</t>
        </is>
      </c>
      <c r="D10870" t="inlineStr">
        <is>
          <t>Store_005</t>
        </is>
      </c>
      <c r="E10870" t="inlineStr">
        <is>
          <t>Central</t>
        </is>
      </c>
      <c r="F10870" t="inlineStr">
        <is>
          <t>P0036</t>
        </is>
      </c>
      <c r="G10870" t="inlineStr">
        <is>
          <t>Prod_0036</t>
        </is>
      </c>
      <c r="H10870" t="inlineStr">
        <is>
          <t>Clothing</t>
        </is>
      </c>
      <c r="I10870" t="n">
        <v>6</v>
      </c>
      <c r="J10870" t="n">
        <v>493.75</v>
      </c>
      <c r="K10870" t="n">
        <v>0</v>
      </c>
      <c r="L10870">
        <f>I10870*J10870*(1-K10870)</f>
        <v/>
      </c>
      <c r="M10870">
        <f>VLOOKUP(F10870,Products!A:D,4,FALSE)*I10870</f>
        <v/>
      </c>
      <c r="N10870">
        <f>L10870-M10870</f>
        <v/>
      </c>
    </row>
    <row r="10871">
      <c r="A10871" t="inlineStr">
        <is>
          <t>T1010869</t>
        </is>
      </c>
      <c r="B10871" t="inlineStr">
        <is>
          <t>2024-08-05</t>
        </is>
      </c>
      <c r="C10871" t="inlineStr">
        <is>
          <t>S013</t>
        </is>
      </c>
      <c r="D10871" t="inlineStr">
        <is>
          <t>Store_013</t>
        </is>
      </c>
      <c r="E10871" t="inlineStr">
        <is>
          <t>North</t>
        </is>
      </c>
      <c r="F10871" t="inlineStr">
        <is>
          <t>P0033</t>
        </is>
      </c>
      <c r="G10871" t="inlineStr">
        <is>
          <t>Prod_0033</t>
        </is>
      </c>
      <c r="H10871" t="inlineStr">
        <is>
          <t>Food</t>
        </is>
      </c>
      <c r="I10871" t="n">
        <v>3</v>
      </c>
      <c r="J10871" t="n">
        <v>462.16</v>
      </c>
      <c r="K10871" t="n">
        <v>0.05</v>
      </c>
      <c r="L10871">
        <f>I10871*J10871*(1-K10871)</f>
        <v/>
      </c>
      <c r="M10871">
        <f>VLOOKUP(F10871,Products!A:D,4,FALSE)*I10871</f>
        <v/>
      </c>
      <c r="N10871">
        <f>L10871-M10871</f>
        <v/>
      </c>
    </row>
    <row r="10872">
      <c r="A10872" t="inlineStr">
        <is>
          <t>T1010870</t>
        </is>
      </c>
      <c r="B10872" t="inlineStr">
        <is>
          <t>2024-02-27</t>
        </is>
      </c>
      <c r="C10872" t="inlineStr">
        <is>
          <t>S022</t>
        </is>
      </c>
      <c r="D10872" t="inlineStr">
        <is>
          <t>Store_022</t>
        </is>
      </c>
      <c r="E10872" t="inlineStr">
        <is>
          <t>East</t>
        </is>
      </c>
      <c r="F10872" t="inlineStr">
        <is>
          <t>P0096</t>
        </is>
      </c>
      <c r="G10872" t="inlineStr">
        <is>
          <t>Prod_0096</t>
        </is>
      </c>
      <c r="H10872" t="inlineStr">
        <is>
          <t>Beverages</t>
        </is>
      </c>
      <c r="I10872" t="n">
        <v>4</v>
      </c>
      <c r="J10872" t="n">
        <v>435.24</v>
      </c>
      <c r="K10872" t="n">
        <v>0</v>
      </c>
      <c r="L10872">
        <f>I10872*J10872*(1-K10872)</f>
        <v/>
      </c>
      <c r="M10872">
        <f>VLOOKUP(F10872,Products!A:D,4,FALSE)*I10872</f>
        <v/>
      </c>
      <c r="N10872">
        <f>L10872-M10872</f>
        <v/>
      </c>
    </row>
    <row r="10873">
      <c r="A10873" t="inlineStr">
        <is>
          <t>T1010871</t>
        </is>
      </c>
      <c r="B10873" t="inlineStr">
        <is>
          <t>2023-01-06</t>
        </is>
      </c>
      <c r="C10873" t="inlineStr">
        <is>
          <t>S034</t>
        </is>
      </c>
      <c r="D10873" t="inlineStr">
        <is>
          <t>Store_034</t>
        </is>
      </c>
      <c r="E10873" t="inlineStr">
        <is>
          <t>Central</t>
        </is>
      </c>
      <c r="F10873" t="inlineStr">
        <is>
          <t>P0045</t>
        </is>
      </c>
      <c r="G10873" t="inlineStr">
        <is>
          <t>Prod_0045</t>
        </is>
      </c>
      <c r="H10873" t="inlineStr">
        <is>
          <t>Toys</t>
        </is>
      </c>
      <c r="I10873" t="n">
        <v>9</v>
      </c>
      <c r="J10873" t="n">
        <v>226.9</v>
      </c>
      <c r="K10873" t="n">
        <v>0.2</v>
      </c>
      <c r="L10873">
        <f>I10873*J10873*(1-K10873)</f>
        <v/>
      </c>
      <c r="M10873">
        <f>VLOOKUP(F10873,Products!A:D,4,FALSE)*I10873</f>
        <v/>
      </c>
      <c r="N10873">
        <f>L10873-M10873</f>
        <v/>
      </c>
    </row>
    <row r="10874">
      <c r="A10874" t="inlineStr">
        <is>
          <t>T1010872</t>
        </is>
      </c>
      <c r="B10874" t="inlineStr">
        <is>
          <t>2023-11-04</t>
        </is>
      </c>
      <c r="C10874" t="inlineStr">
        <is>
          <t>S013</t>
        </is>
      </c>
      <c r="D10874" t="inlineStr">
        <is>
          <t>Store_013</t>
        </is>
      </c>
      <c r="E10874" t="inlineStr">
        <is>
          <t>North</t>
        </is>
      </c>
      <c r="F10874" t="inlineStr">
        <is>
          <t>P0148</t>
        </is>
      </c>
      <c r="G10874" t="inlineStr">
        <is>
          <t>Prod_0148</t>
        </is>
      </c>
      <c r="H10874" t="inlineStr">
        <is>
          <t>Electronics</t>
        </is>
      </c>
      <c r="I10874" t="n">
        <v>2</v>
      </c>
      <c r="J10874" t="n">
        <v>208.8</v>
      </c>
      <c r="K10874" t="n">
        <v>0</v>
      </c>
      <c r="L10874">
        <f>I10874*J10874*(1-K10874)</f>
        <v/>
      </c>
      <c r="M10874">
        <f>VLOOKUP(F10874,Products!A:D,4,FALSE)*I10874</f>
        <v/>
      </c>
      <c r="N10874">
        <f>L10874-M10874</f>
        <v/>
      </c>
    </row>
    <row r="10875">
      <c r="A10875" t="inlineStr">
        <is>
          <t>T1010873</t>
        </is>
      </c>
      <c r="B10875" t="inlineStr">
        <is>
          <t>2023-05-09</t>
        </is>
      </c>
      <c r="C10875" t="inlineStr">
        <is>
          <t>S018</t>
        </is>
      </c>
      <c r="D10875" t="inlineStr">
        <is>
          <t>Store_018</t>
        </is>
      </c>
      <c r="E10875" t="inlineStr">
        <is>
          <t>South</t>
        </is>
      </c>
      <c r="F10875" t="inlineStr">
        <is>
          <t>P0117</t>
        </is>
      </c>
      <c r="G10875" t="inlineStr">
        <is>
          <t>Prod_0117</t>
        </is>
      </c>
      <c r="H10875" t="inlineStr">
        <is>
          <t>Electronics</t>
        </is>
      </c>
      <c r="I10875" t="n">
        <v>1</v>
      </c>
      <c r="J10875" t="n">
        <v>376.95</v>
      </c>
      <c r="K10875" t="n">
        <v>0.05</v>
      </c>
      <c r="L10875">
        <f>I10875*J10875*(1-K10875)</f>
        <v/>
      </c>
      <c r="M10875">
        <f>VLOOKUP(F10875,Products!A:D,4,FALSE)*I10875</f>
        <v/>
      </c>
      <c r="N10875">
        <f>L10875-M10875</f>
        <v/>
      </c>
    </row>
    <row r="10876">
      <c r="A10876" t="inlineStr">
        <is>
          <t>T1010874</t>
        </is>
      </c>
      <c r="B10876" t="inlineStr">
        <is>
          <t>2023-05-12</t>
        </is>
      </c>
      <c r="C10876" t="inlineStr">
        <is>
          <t>S042</t>
        </is>
      </c>
      <c r="D10876" t="inlineStr">
        <is>
          <t>Store_042</t>
        </is>
      </c>
      <c r="E10876" t="inlineStr">
        <is>
          <t>Central</t>
        </is>
      </c>
      <c r="F10876" t="inlineStr">
        <is>
          <t>P0023</t>
        </is>
      </c>
      <c r="G10876" t="inlineStr">
        <is>
          <t>Prod_0023</t>
        </is>
      </c>
      <c r="H10876" t="inlineStr">
        <is>
          <t>Stationery</t>
        </is>
      </c>
      <c r="I10876" t="n">
        <v>9</v>
      </c>
      <c r="J10876" t="n">
        <v>126.48</v>
      </c>
      <c r="K10876" t="n">
        <v>0</v>
      </c>
      <c r="L10876">
        <f>I10876*J10876*(1-K10876)</f>
        <v/>
      </c>
      <c r="M10876">
        <f>VLOOKUP(F10876,Products!A:D,4,FALSE)*I10876</f>
        <v/>
      </c>
      <c r="N10876">
        <f>L10876-M10876</f>
        <v/>
      </c>
    </row>
    <row r="10877">
      <c r="A10877" t="inlineStr">
        <is>
          <t>T1010875</t>
        </is>
      </c>
      <c r="B10877" t="inlineStr">
        <is>
          <t>2024-09-26</t>
        </is>
      </c>
      <c r="C10877" t="inlineStr">
        <is>
          <t>S039</t>
        </is>
      </c>
      <c r="D10877" t="inlineStr">
        <is>
          <t>Store_039</t>
        </is>
      </c>
      <c r="E10877" t="inlineStr">
        <is>
          <t>North</t>
        </is>
      </c>
      <c r="F10877" t="inlineStr">
        <is>
          <t>P0147</t>
        </is>
      </c>
      <c r="G10877" t="inlineStr">
        <is>
          <t>Prod_0147</t>
        </is>
      </c>
      <c r="H10877" t="inlineStr">
        <is>
          <t>Stationery</t>
        </is>
      </c>
      <c r="I10877" t="n">
        <v>4</v>
      </c>
      <c r="J10877" t="n">
        <v>373</v>
      </c>
      <c r="K10877" t="n">
        <v>0</v>
      </c>
      <c r="L10877">
        <f>I10877*J10877*(1-K10877)</f>
        <v/>
      </c>
      <c r="M10877">
        <f>VLOOKUP(F10877,Products!A:D,4,FALSE)*I10877</f>
        <v/>
      </c>
      <c r="N10877">
        <f>L10877-M10877</f>
        <v/>
      </c>
    </row>
    <row r="10878">
      <c r="A10878" t="inlineStr">
        <is>
          <t>T1010876</t>
        </is>
      </c>
      <c r="B10878" t="inlineStr">
        <is>
          <t>2024-01-31</t>
        </is>
      </c>
      <c r="C10878" t="inlineStr">
        <is>
          <t>S012</t>
        </is>
      </c>
      <c r="D10878" t="inlineStr">
        <is>
          <t>Store_012</t>
        </is>
      </c>
      <c r="E10878" t="inlineStr">
        <is>
          <t>South</t>
        </is>
      </c>
      <c r="F10878" t="inlineStr">
        <is>
          <t>P0162</t>
        </is>
      </c>
      <c r="G10878" t="inlineStr">
        <is>
          <t>Prod_0162</t>
        </is>
      </c>
      <c r="H10878" t="inlineStr">
        <is>
          <t>Food</t>
        </is>
      </c>
      <c r="I10878" t="n">
        <v>2</v>
      </c>
      <c r="J10878" t="n">
        <v>617.25</v>
      </c>
      <c r="K10878" t="n">
        <v>0</v>
      </c>
      <c r="L10878">
        <f>I10878*J10878*(1-K10878)</f>
        <v/>
      </c>
      <c r="M10878">
        <f>VLOOKUP(F10878,Products!A:D,4,FALSE)*I10878</f>
        <v/>
      </c>
      <c r="N10878">
        <f>L10878-M10878</f>
        <v/>
      </c>
    </row>
    <row r="10879">
      <c r="A10879" t="inlineStr">
        <is>
          <t>T1010877</t>
        </is>
      </c>
      <c r="B10879" t="inlineStr">
        <is>
          <t>2023-05-20</t>
        </is>
      </c>
      <c r="C10879" t="inlineStr">
        <is>
          <t>S031</t>
        </is>
      </c>
      <c r="D10879" t="inlineStr">
        <is>
          <t>Store_031</t>
        </is>
      </c>
      <c r="E10879" t="inlineStr">
        <is>
          <t>Central</t>
        </is>
      </c>
      <c r="F10879" t="inlineStr">
        <is>
          <t>P0180</t>
        </is>
      </c>
      <c r="G10879" t="inlineStr">
        <is>
          <t>Prod_0180</t>
        </is>
      </c>
      <c r="H10879" t="inlineStr">
        <is>
          <t>Clothing</t>
        </is>
      </c>
      <c r="I10879" t="n">
        <v>6</v>
      </c>
      <c r="J10879" t="n">
        <v>511.09</v>
      </c>
      <c r="K10879" t="n">
        <v>0.05</v>
      </c>
      <c r="L10879">
        <f>I10879*J10879*(1-K10879)</f>
        <v/>
      </c>
      <c r="M10879">
        <f>VLOOKUP(F10879,Products!A:D,4,FALSE)*I10879</f>
        <v/>
      </c>
      <c r="N10879">
        <f>L10879-M10879</f>
        <v/>
      </c>
    </row>
    <row r="10880">
      <c r="A10880" t="inlineStr">
        <is>
          <t>T1010878</t>
        </is>
      </c>
      <c r="B10880" t="inlineStr">
        <is>
          <t>2024-06-13</t>
        </is>
      </c>
      <c r="C10880" t="inlineStr">
        <is>
          <t>S034</t>
        </is>
      </c>
      <c r="D10880" t="inlineStr">
        <is>
          <t>Store_034</t>
        </is>
      </c>
      <c r="E10880" t="inlineStr">
        <is>
          <t>Central</t>
        </is>
      </c>
      <c r="F10880" t="inlineStr">
        <is>
          <t>P0164</t>
        </is>
      </c>
      <c r="G10880" t="inlineStr">
        <is>
          <t>Prod_0164</t>
        </is>
      </c>
      <c r="H10880" t="inlineStr">
        <is>
          <t>Food</t>
        </is>
      </c>
      <c r="I10880" t="n">
        <v>5</v>
      </c>
      <c r="J10880" t="n">
        <v>546.88</v>
      </c>
      <c r="K10880" t="n">
        <v>0.15</v>
      </c>
      <c r="L10880">
        <f>I10880*J10880*(1-K10880)</f>
        <v/>
      </c>
      <c r="M10880">
        <f>VLOOKUP(F10880,Products!A:D,4,FALSE)*I10880</f>
        <v/>
      </c>
      <c r="N10880">
        <f>L10880-M10880</f>
        <v/>
      </c>
    </row>
    <row r="10881">
      <c r="A10881" t="inlineStr">
        <is>
          <t>T1010879</t>
        </is>
      </c>
      <c r="B10881" t="inlineStr">
        <is>
          <t>2023-11-26</t>
        </is>
      </c>
      <c r="C10881" t="inlineStr">
        <is>
          <t>S011</t>
        </is>
      </c>
      <c r="D10881" t="inlineStr">
        <is>
          <t>Store_011</t>
        </is>
      </c>
      <c r="E10881" t="inlineStr">
        <is>
          <t>South</t>
        </is>
      </c>
      <c r="F10881" t="inlineStr">
        <is>
          <t>P0127</t>
        </is>
      </c>
      <c r="G10881" t="inlineStr">
        <is>
          <t>Prod_0127</t>
        </is>
      </c>
      <c r="H10881" t="inlineStr">
        <is>
          <t>Toys</t>
        </is>
      </c>
      <c r="I10881" t="n">
        <v>5</v>
      </c>
      <c r="J10881" t="n">
        <v>647.12</v>
      </c>
      <c r="K10881" t="n">
        <v>0</v>
      </c>
      <c r="L10881">
        <f>I10881*J10881*(1-K10881)</f>
        <v/>
      </c>
      <c r="M10881">
        <f>VLOOKUP(F10881,Products!A:D,4,FALSE)*I10881</f>
        <v/>
      </c>
      <c r="N10881">
        <f>L10881-M10881</f>
        <v/>
      </c>
    </row>
    <row r="10882">
      <c r="A10882" t="inlineStr">
        <is>
          <t>T1010880</t>
        </is>
      </c>
      <c r="B10882" t="inlineStr">
        <is>
          <t>2023-07-21</t>
        </is>
      </c>
      <c r="C10882" t="inlineStr">
        <is>
          <t>S027</t>
        </is>
      </c>
      <c r="D10882" t="inlineStr">
        <is>
          <t>Store_027</t>
        </is>
      </c>
      <c r="E10882" t="inlineStr">
        <is>
          <t>South</t>
        </is>
      </c>
      <c r="F10882" t="inlineStr">
        <is>
          <t>P0149</t>
        </is>
      </c>
      <c r="G10882" t="inlineStr">
        <is>
          <t>Prod_0149</t>
        </is>
      </c>
      <c r="H10882" t="inlineStr">
        <is>
          <t>Toys</t>
        </is>
      </c>
      <c r="I10882" t="n">
        <v>3</v>
      </c>
      <c r="J10882" t="n">
        <v>49.8</v>
      </c>
      <c r="K10882" t="n">
        <v>0.1</v>
      </c>
      <c r="L10882">
        <f>I10882*J10882*(1-K10882)</f>
        <v/>
      </c>
      <c r="M10882">
        <f>VLOOKUP(F10882,Products!A:D,4,FALSE)*I10882</f>
        <v/>
      </c>
      <c r="N10882">
        <f>L10882-M10882</f>
        <v/>
      </c>
    </row>
    <row r="10883">
      <c r="A10883" t="inlineStr">
        <is>
          <t>T1010881</t>
        </is>
      </c>
      <c r="B10883" t="inlineStr">
        <is>
          <t>2023-10-22</t>
        </is>
      </c>
      <c r="C10883" t="inlineStr">
        <is>
          <t>S009</t>
        </is>
      </c>
      <c r="D10883" t="inlineStr">
        <is>
          <t>Store_009</t>
        </is>
      </c>
      <c r="E10883" t="inlineStr">
        <is>
          <t>Central</t>
        </is>
      </c>
      <c r="F10883" t="inlineStr">
        <is>
          <t>P0065</t>
        </is>
      </c>
      <c r="G10883" t="inlineStr">
        <is>
          <t>Prod_0065</t>
        </is>
      </c>
      <c r="H10883" t="inlineStr">
        <is>
          <t>Beverages</t>
        </is>
      </c>
      <c r="I10883" t="n">
        <v>4</v>
      </c>
      <c r="J10883" t="n">
        <v>232.09</v>
      </c>
      <c r="K10883" t="n">
        <v>0</v>
      </c>
      <c r="L10883">
        <f>I10883*J10883*(1-K10883)</f>
        <v/>
      </c>
      <c r="M10883">
        <f>VLOOKUP(F10883,Products!A:D,4,FALSE)*I10883</f>
        <v/>
      </c>
      <c r="N10883">
        <f>L10883-M10883</f>
        <v/>
      </c>
    </row>
    <row r="10884">
      <c r="A10884" t="inlineStr">
        <is>
          <t>T1010882</t>
        </is>
      </c>
      <c r="B10884" t="inlineStr">
        <is>
          <t>2024-03-02</t>
        </is>
      </c>
      <c r="C10884" t="inlineStr">
        <is>
          <t>S011</t>
        </is>
      </c>
      <c r="D10884" t="inlineStr">
        <is>
          <t>Store_011</t>
        </is>
      </c>
      <c r="E10884" t="inlineStr">
        <is>
          <t>South</t>
        </is>
      </c>
      <c r="F10884" t="inlineStr">
        <is>
          <t>P0160</t>
        </is>
      </c>
      <c r="G10884" t="inlineStr">
        <is>
          <t>Prod_0160</t>
        </is>
      </c>
      <c r="H10884" t="inlineStr">
        <is>
          <t>Food</t>
        </is>
      </c>
      <c r="I10884" t="n">
        <v>9</v>
      </c>
      <c r="J10884" t="n">
        <v>857.48</v>
      </c>
      <c r="K10884" t="n">
        <v>0</v>
      </c>
      <c r="L10884">
        <f>I10884*J10884*(1-K10884)</f>
        <v/>
      </c>
      <c r="M10884">
        <f>VLOOKUP(F10884,Products!A:D,4,FALSE)*I10884</f>
        <v/>
      </c>
      <c r="N10884">
        <f>L10884-M10884</f>
        <v/>
      </c>
    </row>
    <row r="10885">
      <c r="A10885" t="inlineStr">
        <is>
          <t>T1010883</t>
        </is>
      </c>
      <c r="B10885" t="inlineStr">
        <is>
          <t>2023-10-24</t>
        </is>
      </c>
      <c r="C10885" t="inlineStr">
        <is>
          <t>S040</t>
        </is>
      </c>
      <c r="D10885" t="inlineStr">
        <is>
          <t>Store_040</t>
        </is>
      </c>
      <c r="E10885" t="inlineStr">
        <is>
          <t>Central</t>
        </is>
      </c>
      <c r="F10885" t="inlineStr">
        <is>
          <t>P0107</t>
        </is>
      </c>
      <c r="G10885" t="inlineStr">
        <is>
          <t>Prod_0107</t>
        </is>
      </c>
      <c r="H10885" t="inlineStr">
        <is>
          <t>Stationery</t>
        </is>
      </c>
      <c r="I10885" t="n">
        <v>3</v>
      </c>
      <c r="J10885" t="n">
        <v>829.66</v>
      </c>
      <c r="K10885" t="n">
        <v>0.15</v>
      </c>
      <c r="L10885">
        <f>I10885*J10885*(1-K10885)</f>
        <v/>
      </c>
      <c r="M10885">
        <f>VLOOKUP(F10885,Products!A:D,4,FALSE)*I10885</f>
        <v/>
      </c>
      <c r="N10885">
        <f>L10885-M10885</f>
        <v/>
      </c>
    </row>
    <row r="10886">
      <c r="A10886" t="inlineStr">
        <is>
          <t>T1010884</t>
        </is>
      </c>
      <c r="B10886" t="inlineStr">
        <is>
          <t>2024-03-01</t>
        </is>
      </c>
      <c r="C10886" t="inlineStr">
        <is>
          <t>S014</t>
        </is>
      </c>
      <c r="D10886" t="inlineStr">
        <is>
          <t>Store_014</t>
        </is>
      </c>
      <c r="E10886" t="inlineStr">
        <is>
          <t>West</t>
        </is>
      </c>
      <c r="F10886" t="inlineStr">
        <is>
          <t>P0127</t>
        </is>
      </c>
      <c r="G10886" t="inlineStr">
        <is>
          <t>Prod_0127</t>
        </is>
      </c>
      <c r="H10886" t="inlineStr">
        <is>
          <t>Toys</t>
        </is>
      </c>
      <c r="I10886" t="n">
        <v>1</v>
      </c>
      <c r="J10886" t="n">
        <v>733.92</v>
      </c>
      <c r="K10886" t="n">
        <v>0.15</v>
      </c>
      <c r="L10886">
        <f>I10886*J10886*(1-K10886)</f>
        <v/>
      </c>
      <c r="M10886">
        <f>VLOOKUP(F10886,Products!A:D,4,FALSE)*I10886</f>
        <v/>
      </c>
      <c r="N10886">
        <f>L10886-M10886</f>
        <v/>
      </c>
    </row>
    <row r="10887">
      <c r="A10887" t="inlineStr">
        <is>
          <t>T1010885</t>
        </is>
      </c>
      <c r="B10887" t="inlineStr">
        <is>
          <t>2023-01-17</t>
        </is>
      </c>
      <c r="C10887" t="inlineStr">
        <is>
          <t>S024</t>
        </is>
      </c>
      <c r="D10887" t="inlineStr">
        <is>
          <t>Store_024</t>
        </is>
      </c>
      <c r="E10887" t="inlineStr">
        <is>
          <t>South</t>
        </is>
      </c>
      <c r="F10887" t="inlineStr">
        <is>
          <t>P0199</t>
        </is>
      </c>
      <c r="G10887" t="inlineStr">
        <is>
          <t>Prod_0199</t>
        </is>
      </c>
      <c r="H10887" t="inlineStr">
        <is>
          <t>Beverages</t>
        </is>
      </c>
      <c r="I10887" t="n">
        <v>6</v>
      </c>
      <c r="J10887" t="n">
        <v>94.45</v>
      </c>
      <c r="K10887" t="n">
        <v>0</v>
      </c>
      <c r="L10887">
        <f>I10887*J10887*(1-K10887)</f>
        <v/>
      </c>
      <c r="M10887">
        <f>VLOOKUP(F10887,Products!A:D,4,FALSE)*I10887</f>
        <v/>
      </c>
      <c r="N10887">
        <f>L10887-M10887</f>
        <v/>
      </c>
    </row>
    <row r="10888">
      <c r="A10888" t="inlineStr">
        <is>
          <t>T1010886</t>
        </is>
      </c>
      <c r="B10888" t="inlineStr">
        <is>
          <t>2023-09-12</t>
        </is>
      </c>
      <c r="C10888" t="inlineStr">
        <is>
          <t>S026</t>
        </is>
      </c>
      <c r="D10888" t="inlineStr">
        <is>
          <t>Store_026</t>
        </is>
      </c>
      <c r="E10888" t="inlineStr">
        <is>
          <t>North</t>
        </is>
      </c>
      <c r="F10888" t="inlineStr">
        <is>
          <t>P0153</t>
        </is>
      </c>
      <c r="G10888" t="inlineStr">
        <is>
          <t>Prod_0153</t>
        </is>
      </c>
      <c r="H10888" t="inlineStr">
        <is>
          <t>Clothing</t>
        </is>
      </c>
      <c r="I10888" t="n">
        <v>5</v>
      </c>
      <c r="J10888" t="n">
        <v>192.39</v>
      </c>
      <c r="K10888" t="n">
        <v>0</v>
      </c>
      <c r="L10888">
        <f>I10888*J10888*(1-K10888)</f>
        <v/>
      </c>
      <c r="M10888">
        <f>VLOOKUP(F10888,Products!A:D,4,FALSE)*I10888</f>
        <v/>
      </c>
      <c r="N10888">
        <f>L10888-M10888</f>
        <v/>
      </c>
    </row>
    <row r="10889">
      <c r="A10889" t="inlineStr">
        <is>
          <t>T1010887</t>
        </is>
      </c>
      <c r="B10889" t="inlineStr">
        <is>
          <t>2024-12-23</t>
        </is>
      </c>
      <c r="C10889" t="inlineStr">
        <is>
          <t>S013</t>
        </is>
      </c>
      <c r="D10889" t="inlineStr">
        <is>
          <t>Store_013</t>
        </is>
      </c>
      <c r="E10889" t="inlineStr">
        <is>
          <t>North</t>
        </is>
      </c>
      <c r="F10889" t="inlineStr">
        <is>
          <t>P0160</t>
        </is>
      </c>
      <c r="G10889" t="inlineStr">
        <is>
          <t>Prod_0160</t>
        </is>
      </c>
      <c r="H10889" t="inlineStr">
        <is>
          <t>Food</t>
        </is>
      </c>
      <c r="I10889" t="n">
        <v>5</v>
      </c>
      <c r="J10889" t="n">
        <v>722.79</v>
      </c>
      <c r="K10889" t="n">
        <v>0</v>
      </c>
      <c r="L10889">
        <f>I10889*J10889*(1-K10889)</f>
        <v/>
      </c>
      <c r="M10889">
        <f>VLOOKUP(F10889,Products!A:D,4,FALSE)*I10889</f>
        <v/>
      </c>
      <c r="N10889">
        <f>L10889-M10889</f>
        <v/>
      </c>
    </row>
    <row r="10890">
      <c r="A10890" t="inlineStr">
        <is>
          <t>T1010888</t>
        </is>
      </c>
      <c r="B10890" t="inlineStr">
        <is>
          <t>2024-07-06</t>
        </is>
      </c>
      <c r="C10890" t="inlineStr">
        <is>
          <t>S049</t>
        </is>
      </c>
      <c r="D10890" t="inlineStr">
        <is>
          <t>Store_049</t>
        </is>
      </c>
      <c r="E10890" t="inlineStr">
        <is>
          <t>North</t>
        </is>
      </c>
      <c r="F10890" t="inlineStr">
        <is>
          <t>P0160</t>
        </is>
      </c>
      <c r="G10890" t="inlineStr">
        <is>
          <t>Prod_0160</t>
        </is>
      </c>
      <c r="H10890" t="inlineStr">
        <is>
          <t>Food</t>
        </is>
      </c>
      <c r="I10890" t="n">
        <v>8</v>
      </c>
      <c r="J10890" t="n">
        <v>817.75</v>
      </c>
      <c r="K10890" t="n">
        <v>0</v>
      </c>
      <c r="L10890">
        <f>I10890*J10890*(1-K10890)</f>
        <v/>
      </c>
      <c r="M10890">
        <f>VLOOKUP(F10890,Products!A:D,4,FALSE)*I10890</f>
        <v/>
      </c>
      <c r="N10890">
        <f>L10890-M10890</f>
        <v/>
      </c>
    </row>
    <row r="10891">
      <c r="A10891" t="inlineStr">
        <is>
          <t>T1010889</t>
        </is>
      </c>
      <c r="B10891" t="inlineStr">
        <is>
          <t>2024-01-08</t>
        </is>
      </c>
      <c r="C10891" t="inlineStr">
        <is>
          <t>S040</t>
        </is>
      </c>
      <c r="D10891" t="inlineStr">
        <is>
          <t>Store_040</t>
        </is>
      </c>
      <c r="E10891" t="inlineStr">
        <is>
          <t>Central</t>
        </is>
      </c>
      <c r="F10891" t="inlineStr">
        <is>
          <t>P0102</t>
        </is>
      </c>
      <c r="G10891" t="inlineStr">
        <is>
          <t>Prod_0102</t>
        </is>
      </c>
      <c r="H10891" t="inlineStr">
        <is>
          <t>Food</t>
        </is>
      </c>
      <c r="I10891" t="n">
        <v>8</v>
      </c>
      <c r="J10891" t="n">
        <v>677.47</v>
      </c>
      <c r="K10891" t="n">
        <v>0.15</v>
      </c>
      <c r="L10891">
        <f>I10891*J10891*(1-K10891)</f>
        <v/>
      </c>
      <c r="M10891">
        <f>VLOOKUP(F10891,Products!A:D,4,FALSE)*I10891</f>
        <v/>
      </c>
      <c r="N10891">
        <f>L10891-M10891</f>
        <v/>
      </c>
    </row>
    <row r="10892">
      <c r="A10892" t="inlineStr">
        <is>
          <t>T1010890</t>
        </is>
      </c>
      <c r="B10892" t="inlineStr">
        <is>
          <t>2025-04-14</t>
        </is>
      </c>
      <c r="C10892" t="inlineStr">
        <is>
          <t>S020</t>
        </is>
      </c>
      <c r="D10892" t="inlineStr">
        <is>
          <t>Store_020</t>
        </is>
      </c>
      <c r="E10892" t="inlineStr">
        <is>
          <t>West</t>
        </is>
      </c>
      <c r="F10892" t="inlineStr">
        <is>
          <t>P0073</t>
        </is>
      </c>
      <c r="G10892" t="inlineStr">
        <is>
          <t>Prod_0073</t>
        </is>
      </c>
      <c r="H10892" t="inlineStr">
        <is>
          <t>Food</t>
        </is>
      </c>
      <c r="I10892" t="n">
        <v>7</v>
      </c>
      <c r="J10892" t="n">
        <v>534.1900000000001</v>
      </c>
      <c r="K10892" t="n">
        <v>0</v>
      </c>
      <c r="L10892">
        <f>I10892*J10892*(1-K10892)</f>
        <v/>
      </c>
      <c r="M10892">
        <f>VLOOKUP(F10892,Products!A:D,4,FALSE)*I10892</f>
        <v/>
      </c>
      <c r="N10892">
        <f>L10892-M10892</f>
        <v/>
      </c>
    </row>
    <row r="10893">
      <c r="A10893" t="inlineStr">
        <is>
          <t>T1010891</t>
        </is>
      </c>
      <c r="B10893" t="inlineStr">
        <is>
          <t>2024-12-30</t>
        </is>
      </c>
      <c r="C10893" t="inlineStr">
        <is>
          <t>S018</t>
        </is>
      </c>
      <c r="D10893" t="inlineStr">
        <is>
          <t>Store_018</t>
        </is>
      </c>
      <c r="E10893" t="inlineStr">
        <is>
          <t>South</t>
        </is>
      </c>
      <c r="F10893" t="inlineStr">
        <is>
          <t>P0141</t>
        </is>
      </c>
      <c r="G10893" t="inlineStr">
        <is>
          <t>Prod_0141</t>
        </is>
      </c>
      <c r="H10893" t="inlineStr">
        <is>
          <t>Food</t>
        </is>
      </c>
      <c r="I10893" t="n">
        <v>1</v>
      </c>
      <c r="J10893" t="n">
        <v>673.66</v>
      </c>
      <c r="K10893" t="n">
        <v>0.2</v>
      </c>
      <c r="L10893">
        <f>I10893*J10893*(1-K10893)</f>
        <v/>
      </c>
      <c r="M10893">
        <f>VLOOKUP(F10893,Products!A:D,4,FALSE)*I10893</f>
        <v/>
      </c>
      <c r="N10893">
        <f>L10893-M10893</f>
        <v/>
      </c>
    </row>
    <row r="10894">
      <c r="A10894" t="inlineStr">
        <is>
          <t>T1010892</t>
        </is>
      </c>
      <c r="B10894" t="inlineStr">
        <is>
          <t>2024-10-24</t>
        </is>
      </c>
      <c r="C10894" t="inlineStr">
        <is>
          <t>S038</t>
        </is>
      </c>
      <c r="D10894" t="inlineStr">
        <is>
          <t>Store_038</t>
        </is>
      </c>
      <c r="E10894" t="inlineStr">
        <is>
          <t>East</t>
        </is>
      </c>
      <c r="F10894" t="inlineStr">
        <is>
          <t>P0106</t>
        </is>
      </c>
      <c r="G10894" t="inlineStr">
        <is>
          <t>Prod_0106</t>
        </is>
      </c>
      <c r="H10894" t="inlineStr">
        <is>
          <t>Electronics</t>
        </is>
      </c>
      <c r="I10894" t="n">
        <v>1</v>
      </c>
      <c r="J10894" t="n">
        <v>687.33</v>
      </c>
      <c r="K10894" t="n">
        <v>0.05</v>
      </c>
      <c r="L10894">
        <f>I10894*J10894*(1-K10894)</f>
        <v/>
      </c>
      <c r="M10894">
        <f>VLOOKUP(F10894,Products!A:D,4,FALSE)*I10894</f>
        <v/>
      </c>
      <c r="N10894">
        <f>L10894-M10894</f>
        <v/>
      </c>
    </row>
    <row r="10895">
      <c r="A10895" t="inlineStr">
        <is>
          <t>T1010893</t>
        </is>
      </c>
      <c r="B10895" t="inlineStr">
        <is>
          <t>2025-08-31</t>
        </is>
      </c>
      <c r="C10895" t="inlineStr">
        <is>
          <t>S028</t>
        </is>
      </c>
      <c r="D10895" t="inlineStr">
        <is>
          <t>Store_028</t>
        </is>
      </c>
      <c r="E10895" t="inlineStr">
        <is>
          <t>North</t>
        </is>
      </c>
      <c r="F10895" t="inlineStr">
        <is>
          <t>P0019</t>
        </is>
      </c>
      <c r="G10895" t="inlineStr">
        <is>
          <t>Prod_0019</t>
        </is>
      </c>
      <c r="H10895" t="inlineStr">
        <is>
          <t>Toys</t>
        </is>
      </c>
      <c r="I10895" t="n">
        <v>2</v>
      </c>
      <c r="J10895" t="n">
        <v>610.48</v>
      </c>
      <c r="K10895" t="n">
        <v>0.1</v>
      </c>
      <c r="L10895">
        <f>I10895*J10895*(1-K10895)</f>
        <v/>
      </c>
      <c r="M10895">
        <f>VLOOKUP(F10895,Products!A:D,4,FALSE)*I10895</f>
        <v/>
      </c>
      <c r="N10895">
        <f>L10895-M10895</f>
        <v/>
      </c>
    </row>
    <row r="10896">
      <c r="A10896" t="inlineStr">
        <is>
          <t>T1010894</t>
        </is>
      </c>
      <c r="B10896" t="inlineStr">
        <is>
          <t>2023-08-23</t>
        </is>
      </c>
      <c r="C10896" t="inlineStr">
        <is>
          <t>S040</t>
        </is>
      </c>
      <c r="D10896" t="inlineStr">
        <is>
          <t>Store_040</t>
        </is>
      </c>
      <c r="E10896" t="inlineStr">
        <is>
          <t>Central</t>
        </is>
      </c>
      <c r="F10896" t="inlineStr">
        <is>
          <t>P0071</t>
        </is>
      </c>
      <c r="G10896" t="inlineStr">
        <is>
          <t>Prod_0071</t>
        </is>
      </c>
      <c r="H10896" t="inlineStr">
        <is>
          <t>Beverages</t>
        </is>
      </c>
      <c r="I10896" t="n">
        <v>9</v>
      </c>
      <c r="J10896" t="n">
        <v>660.53</v>
      </c>
      <c r="K10896" t="n">
        <v>0</v>
      </c>
      <c r="L10896">
        <f>I10896*J10896*(1-K10896)</f>
        <v/>
      </c>
      <c r="M10896">
        <f>VLOOKUP(F10896,Products!A:D,4,FALSE)*I10896</f>
        <v/>
      </c>
      <c r="N10896">
        <f>L10896-M10896</f>
        <v/>
      </c>
    </row>
    <row r="10897">
      <c r="A10897" t="inlineStr">
        <is>
          <t>T1010895</t>
        </is>
      </c>
      <c r="B10897" t="inlineStr">
        <is>
          <t>2023-02-24</t>
        </is>
      </c>
      <c r="C10897" t="inlineStr">
        <is>
          <t>S037</t>
        </is>
      </c>
      <c r="D10897" t="inlineStr">
        <is>
          <t>Store_037</t>
        </is>
      </c>
      <c r="E10897" t="inlineStr">
        <is>
          <t>East</t>
        </is>
      </c>
      <c r="F10897" t="inlineStr">
        <is>
          <t>P0107</t>
        </is>
      </c>
      <c r="G10897" t="inlineStr">
        <is>
          <t>Prod_0107</t>
        </is>
      </c>
      <c r="H10897" t="inlineStr">
        <is>
          <t>Stationery</t>
        </is>
      </c>
      <c r="I10897" t="n">
        <v>6</v>
      </c>
      <c r="J10897" t="n">
        <v>736.01</v>
      </c>
      <c r="K10897" t="n">
        <v>0</v>
      </c>
      <c r="L10897">
        <f>I10897*J10897*(1-K10897)</f>
        <v/>
      </c>
      <c r="M10897">
        <f>VLOOKUP(F10897,Products!A:D,4,FALSE)*I10897</f>
        <v/>
      </c>
      <c r="N10897">
        <f>L10897-M10897</f>
        <v/>
      </c>
    </row>
    <row r="10898">
      <c r="A10898" t="inlineStr">
        <is>
          <t>T1010896</t>
        </is>
      </c>
      <c r="B10898" t="inlineStr">
        <is>
          <t>2024-09-22</t>
        </is>
      </c>
      <c r="C10898" t="inlineStr">
        <is>
          <t>S009</t>
        </is>
      </c>
      <c r="D10898" t="inlineStr">
        <is>
          <t>Store_009</t>
        </is>
      </c>
      <c r="E10898" t="inlineStr">
        <is>
          <t>Central</t>
        </is>
      </c>
      <c r="F10898" t="inlineStr">
        <is>
          <t>P0112</t>
        </is>
      </c>
      <c r="G10898" t="inlineStr">
        <is>
          <t>Prod_0112</t>
        </is>
      </c>
      <c r="H10898" t="inlineStr">
        <is>
          <t>Beverages</t>
        </is>
      </c>
      <c r="I10898" t="n">
        <v>6</v>
      </c>
      <c r="J10898" t="n">
        <v>604.1799999999999</v>
      </c>
      <c r="K10898" t="n">
        <v>0</v>
      </c>
      <c r="L10898">
        <f>I10898*J10898*(1-K10898)</f>
        <v/>
      </c>
      <c r="M10898">
        <f>VLOOKUP(F10898,Products!A:D,4,FALSE)*I10898</f>
        <v/>
      </c>
      <c r="N10898">
        <f>L10898-M10898</f>
        <v/>
      </c>
    </row>
    <row r="10899">
      <c r="A10899" t="inlineStr">
        <is>
          <t>T1010897</t>
        </is>
      </c>
      <c r="B10899" t="inlineStr">
        <is>
          <t>2023-06-23</t>
        </is>
      </c>
      <c r="C10899" t="inlineStr">
        <is>
          <t>S028</t>
        </is>
      </c>
      <c r="D10899" t="inlineStr">
        <is>
          <t>Store_028</t>
        </is>
      </c>
      <c r="E10899" t="inlineStr">
        <is>
          <t>North</t>
        </is>
      </c>
      <c r="F10899" t="inlineStr">
        <is>
          <t>P0016</t>
        </is>
      </c>
      <c r="G10899" t="inlineStr">
        <is>
          <t>Prod_0016</t>
        </is>
      </c>
      <c r="H10899" t="inlineStr">
        <is>
          <t>Food</t>
        </is>
      </c>
      <c r="I10899" t="n">
        <v>9</v>
      </c>
      <c r="J10899" t="n">
        <v>952.83</v>
      </c>
      <c r="K10899" t="n">
        <v>0.15</v>
      </c>
      <c r="L10899">
        <f>I10899*J10899*(1-K10899)</f>
        <v/>
      </c>
      <c r="M10899">
        <f>VLOOKUP(F10899,Products!A:D,4,FALSE)*I10899</f>
        <v/>
      </c>
      <c r="N10899">
        <f>L10899-M10899</f>
        <v/>
      </c>
    </row>
    <row r="10900">
      <c r="A10900" t="inlineStr">
        <is>
          <t>T1010898</t>
        </is>
      </c>
      <c r="B10900" t="inlineStr">
        <is>
          <t>2023-12-22</t>
        </is>
      </c>
      <c r="C10900" t="inlineStr">
        <is>
          <t>S038</t>
        </is>
      </c>
      <c r="D10900" t="inlineStr">
        <is>
          <t>Store_038</t>
        </is>
      </c>
      <c r="E10900" t="inlineStr">
        <is>
          <t>East</t>
        </is>
      </c>
      <c r="F10900" t="inlineStr">
        <is>
          <t>P0132</t>
        </is>
      </c>
      <c r="G10900" t="inlineStr">
        <is>
          <t>Prod_0132</t>
        </is>
      </c>
      <c r="H10900" t="inlineStr">
        <is>
          <t>Food</t>
        </is>
      </c>
      <c r="I10900" t="n">
        <v>7</v>
      </c>
      <c r="J10900" t="n">
        <v>152.14</v>
      </c>
      <c r="K10900" t="n">
        <v>0</v>
      </c>
      <c r="L10900">
        <f>I10900*J10900*(1-K10900)</f>
        <v/>
      </c>
      <c r="M10900">
        <f>VLOOKUP(F10900,Products!A:D,4,FALSE)*I10900</f>
        <v/>
      </c>
      <c r="N10900">
        <f>L10900-M10900</f>
        <v/>
      </c>
    </row>
    <row r="10901">
      <c r="A10901" t="inlineStr">
        <is>
          <t>T1010899</t>
        </is>
      </c>
      <c r="B10901" t="inlineStr">
        <is>
          <t>2023-08-24</t>
        </is>
      </c>
      <c r="C10901" t="inlineStr">
        <is>
          <t>S008</t>
        </is>
      </c>
      <c r="D10901" t="inlineStr">
        <is>
          <t>Store_008</t>
        </is>
      </c>
      <c r="E10901" t="inlineStr">
        <is>
          <t>East</t>
        </is>
      </c>
      <c r="F10901" t="inlineStr">
        <is>
          <t>P0066</t>
        </is>
      </c>
      <c r="G10901" t="inlineStr">
        <is>
          <t>Prod_0066</t>
        </is>
      </c>
      <c r="H10901" t="inlineStr">
        <is>
          <t>Household</t>
        </is>
      </c>
      <c r="I10901" t="n">
        <v>7</v>
      </c>
      <c r="J10901" t="n">
        <v>473.34</v>
      </c>
      <c r="K10901" t="n">
        <v>0.05</v>
      </c>
      <c r="L10901">
        <f>I10901*J10901*(1-K10901)</f>
        <v/>
      </c>
      <c r="M10901">
        <f>VLOOKUP(F10901,Products!A:D,4,FALSE)*I10901</f>
        <v/>
      </c>
      <c r="N10901">
        <f>L10901-M10901</f>
        <v/>
      </c>
    </row>
    <row r="10902">
      <c r="A10902" t="inlineStr">
        <is>
          <t>T1010900</t>
        </is>
      </c>
      <c r="B10902" t="inlineStr">
        <is>
          <t>2025-08-22</t>
        </is>
      </c>
      <c r="C10902" t="inlineStr">
        <is>
          <t>S029</t>
        </is>
      </c>
      <c r="D10902" t="inlineStr">
        <is>
          <t>Store_029</t>
        </is>
      </c>
      <c r="E10902" t="inlineStr">
        <is>
          <t>South</t>
        </is>
      </c>
      <c r="F10902" t="inlineStr">
        <is>
          <t>P0079</t>
        </is>
      </c>
      <c r="G10902" t="inlineStr">
        <is>
          <t>Prod_0079</t>
        </is>
      </c>
      <c r="H10902" t="inlineStr">
        <is>
          <t>Food</t>
        </is>
      </c>
      <c r="I10902" t="n">
        <v>6</v>
      </c>
      <c r="J10902" t="n">
        <v>721.03</v>
      </c>
      <c r="K10902" t="n">
        <v>0</v>
      </c>
      <c r="L10902">
        <f>I10902*J10902*(1-K10902)</f>
        <v/>
      </c>
      <c r="M10902">
        <f>VLOOKUP(F10902,Products!A:D,4,FALSE)*I10902</f>
        <v/>
      </c>
      <c r="N10902">
        <f>L10902-M10902</f>
        <v/>
      </c>
    </row>
    <row r="10903">
      <c r="A10903" t="inlineStr">
        <is>
          <t>T1010901</t>
        </is>
      </c>
      <c r="B10903" t="inlineStr">
        <is>
          <t>2024-02-20</t>
        </is>
      </c>
      <c r="C10903" t="inlineStr">
        <is>
          <t>S013</t>
        </is>
      </c>
      <c r="D10903" t="inlineStr">
        <is>
          <t>Store_013</t>
        </is>
      </c>
      <c r="E10903" t="inlineStr">
        <is>
          <t>North</t>
        </is>
      </c>
      <c r="F10903" t="inlineStr">
        <is>
          <t>P0082</t>
        </is>
      </c>
      <c r="G10903" t="inlineStr">
        <is>
          <t>Prod_0082</t>
        </is>
      </c>
      <c r="H10903" t="inlineStr">
        <is>
          <t>Food</t>
        </is>
      </c>
      <c r="I10903" t="n">
        <v>9</v>
      </c>
      <c r="J10903" t="n">
        <v>552.45</v>
      </c>
      <c r="K10903" t="n">
        <v>0.05</v>
      </c>
      <c r="L10903">
        <f>I10903*J10903*(1-K10903)</f>
        <v/>
      </c>
      <c r="M10903">
        <f>VLOOKUP(F10903,Products!A:D,4,FALSE)*I10903</f>
        <v/>
      </c>
      <c r="N10903">
        <f>L10903-M10903</f>
        <v/>
      </c>
    </row>
    <row r="10904">
      <c r="A10904" t="inlineStr">
        <is>
          <t>T1010902</t>
        </is>
      </c>
      <c r="B10904" t="inlineStr">
        <is>
          <t>2023-02-17</t>
        </is>
      </c>
      <c r="C10904" t="inlineStr">
        <is>
          <t>S038</t>
        </is>
      </c>
      <c r="D10904" t="inlineStr">
        <is>
          <t>Store_038</t>
        </is>
      </c>
      <c r="E10904" t="inlineStr">
        <is>
          <t>East</t>
        </is>
      </c>
      <c r="F10904" t="inlineStr">
        <is>
          <t>P0068</t>
        </is>
      </c>
      <c r="G10904" t="inlineStr">
        <is>
          <t>Prod_0068</t>
        </is>
      </c>
      <c r="H10904" t="inlineStr">
        <is>
          <t>Household</t>
        </is>
      </c>
      <c r="I10904" t="n">
        <v>6</v>
      </c>
      <c r="J10904" t="n">
        <v>251.8</v>
      </c>
      <c r="K10904" t="n">
        <v>0</v>
      </c>
      <c r="L10904">
        <f>I10904*J10904*(1-K10904)</f>
        <v/>
      </c>
      <c r="M10904">
        <f>VLOOKUP(F10904,Products!A:D,4,FALSE)*I10904</f>
        <v/>
      </c>
      <c r="N10904">
        <f>L10904-M10904</f>
        <v/>
      </c>
    </row>
    <row r="10905">
      <c r="A10905" t="inlineStr">
        <is>
          <t>T1010903</t>
        </is>
      </c>
      <c r="B10905" t="inlineStr">
        <is>
          <t>2023-06-17</t>
        </is>
      </c>
      <c r="C10905" t="inlineStr">
        <is>
          <t>S013</t>
        </is>
      </c>
      <c r="D10905" t="inlineStr">
        <is>
          <t>Store_013</t>
        </is>
      </c>
      <c r="E10905" t="inlineStr">
        <is>
          <t>North</t>
        </is>
      </c>
      <c r="F10905" t="inlineStr">
        <is>
          <t>P0180</t>
        </is>
      </c>
      <c r="G10905" t="inlineStr">
        <is>
          <t>Prod_0180</t>
        </is>
      </c>
      <c r="H10905" t="inlineStr">
        <is>
          <t>Clothing</t>
        </is>
      </c>
      <c r="I10905" t="n">
        <v>1</v>
      </c>
      <c r="J10905" t="n">
        <v>461.23</v>
      </c>
      <c r="K10905" t="n">
        <v>0.2</v>
      </c>
      <c r="L10905">
        <f>I10905*J10905*(1-K10905)</f>
        <v/>
      </c>
      <c r="M10905">
        <f>VLOOKUP(F10905,Products!A:D,4,FALSE)*I10905</f>
        <v/>
      </c>
      <c r="N10905">
        <f>L10905-M10905</f>
        <v/>
      </c>
    </row>
    <row r="10906">
      <c r="A10906" t="inlineStr">
        <is>
          <t>T1010904</t>
        </is>
      </c>
      <c r="B10906" t="inlineStr">
        <is>
          <t>2024-04-10</t>
        </is>
      </c>
      <c r="C10906" t="inlineStr">
        <is>
          <t>S025</t>
        </is>
      </c>
      <c r="D10906" t="inlineStr">
        <is>
          <t>Store_025</t>
        </is>
      </c>
      <c r="E10906" t="inlineStr">
        <is>
          <t>Central</t>
        </is>
      </c>
      <c r="F10906" t="inlineStr">
        <is>
          <t>P0094</t>
        </is>
      </c>
      <c r="G10906" t="inlineStr">
        <is>
          <t>Prod_0094</t>
        </is>
      </c>
      <c r="H10906" t="inlineStr">
        <is>
          <t>Toys</t>
        </is>
      </c>
      <c r="I10906" t="n">
        <v>6</v>
      </c>
      <c r="J10906" t="n">
        <v>797.66</v>
      </c>
      <c r="K10906" t="n">
        <v>0.1</v>
      </c>
      <c r="L10906">
        <f>I10906*J10906*(1-K10906)</f>
        <v/>
      </c>
      <c r="M10906">
        <f>VLOOKUP(F10906,Products!A:D,4,FALSE)*I10906</f>
        <v/>
      </c>
      <c r="N10906">
        <f>L10906-M10906</f>
        <v/>
      </c>
    </row>
    <row r="10907">
      <c r="A10907" t="inlineStr">
        <is>
          <t>T1010905</t>
        </is>
      </c>
      <c r="B10907" t="inlineStr">
        <is>
          <t>2023-02-20</t>
        </is>
      </c>
      <c r="C10907" t="inlineStr">
        <is>
          <t>S015</t>
        </is>
      </c>
      <c r="D10907" t="inlineStr">
        <is>
          <t>Store_015</t>
        </is>
      </c>
      <c r="E10907" t="inlineStr">
        <is>
          <t>North</t>
        </is>
      </c>
      <c r="F10907" t="inlineStr">
        <is>
          <t>P0122</t>
        </is>
      </c>
      <c r="G10907" t="inlineStr">
        <is>
          <t>Prod_0122</t>
        </is>
      </c>
      <c r="H10907" t="inlineStr">
        <is>
          <t>Beverages</t>
        </is>
      </c>
      <c r="I10907" t="n">
        <v>5</v>
      </c>
      <c r="J10907" t="n">
        <v>713.67</v>
      </c>
      <c r="K10907" t="n">
        <v>0</v>
      </c>
      <c r="L10907">
        <f>I10907*J10907*(1-K10907)</f>
        <v/>
      </c>
      <c r="M10907">
        <f>VLOOKUP(F10907,Products!A:D,4,FALSE)*I10907</f>
        <v/>
      </c>
      <c r="N10907">
        <f>L10907-M10907</f>
        <v/>
      </c>
    </row>
    <row r="10908">
      <c r="A10908" t="inlineStr">
        <is>
          <t>T1010906</t>
        </is>
      </c>
      <c r="B10908" t="inlineStr">
        <is>
          <t>2023-09-13</t>
        </is>
      </c>
      <c r="C10908" t="inlineStr">
        <is>
          <t>S031</t>
        </is>
      </c>
      <c r="D10908" t="inlineStr">
        <is>
          <t>Store_031</t>
        </is>
      </c>
      <c r="E10908" t="inlineStr">
        <is>
          <t>Central</t>
        </is>
      </c>
      <c r="F10908" t="inlineStr">
        <is>
          <t>P0193</t>
        </is>
      </c>
      <c r="G10908" t="inlineStr">
        <is>
          <t>Prod_0193</t>
        </is>
      </c>
      <c r="H10908" t="inlineStr">
        <is>
          <t>Food</t>
        </is>
      </c>
      <c r="I10908" t="n">
        <v>3</v>
      </c>
      <c r="J10908" t="n">
        <v>464.88</v>
      </c>
      <c r="K10908" t="n">
        <v>0</v>
      </c>
      <c r="L10908">
        <f>I10908*J10908*(1-K10908)</f>
        <v/>
      </c>
      <c r="M10908">
        <f>VLOOKUP(F10908,Products!A:D,4,FALSE)*I10908</f>
        <v/>
      </c>
      <c r="N10908">
        <f>L10908-M10908</f>
        <v/>
      </c>
    </row>
    <row r="10909">
      <c r="A10909" t="inlineStr">
        <is>
          <t>T1010907</t>
        </is>
      </c>
      <c r="B10909" t="inlineStr">
        <is>
          <t>2024-06-07</t>
        </is>
      </c>
      <c r="C10909" t="inlineStr">
        <is>
          <t>S030</t>
        </is>
      </c>
      <c r="D10909" t="inlineStr">
        <is>
          <t>Store_030</t>
        </is>
      </c>
      <c r="E10909" t="inlineStr">
        <is>
          <t>North</t>
        </is>
      </c>
      <c r="F10909" t="inlineStr">
        <is>
          <t>P0077</t>
        </is>
      </c>
      <c r="G10909" t="inlineStr">
        <is>
          <t>Prod_0077</t>
        </is>
      </c>
      <c r="H10909" t="inlineStr">
        <is>
          <t>Beverages</t>
        </is>
      </c>
      <c r="I10909" t="n">
        <v>9</v>
      </c>
      <c r="J10909" t="n">
        <v>53.84</v>
      </c>
      <c r="K10909" t="n">
        <v>0.15</v>
      </c>
      <c r="L10909">
        <f>I10909*J10909*(1-K10909)</f>
        <v/>
      </c>
      <c r="M10909">
        <f>VLOOKUP(F10909,Products!A:D,4,FALSE)*I10909</f>
        <v/>
      </c>
      <c r="N10909">
        <f>L10909-M10909</f>
        <v/>
      </c>
    </row>
    <row r="10910">
      <c r="A10910" t="inlineStr">
        <is>
          <t>T1010908</t>
        </is>
      </c>
      <c r="B10910" t="inlineStr">
        <is>
          <t>2025-06-20</t>
        </is>
      </c>
      <c r="C10910" t="inlineStr">
        <is>
          <t>S026</t>
        </is>
      </c>
      <c r="D10910" t="inlineStr">
        <is>
          <t>Store_026</t>
        </is>
      </c>
      <c r="E10910" t="inlineStr">
        <is>
          <t>North</t>
        </is>
      </c>
      <c r="F10910" t="inlineStr">
        <is>
          <t>P0144</t>
        </is>
      </c>
      <c r="G10910" t="inlineStr">
        <is>
          <t>Prod_0144</t>
        </is>
      </c>
      <c r="H10910" t="inlineStr">
        <is>
          <t>Stationery</t>
        </is>
      </c>
      <c r="I10910" t="n">
        <v>9</v>
      </c>
      <c r="J10910" t="n">
        <v>203.16</v>
      </c>
      <c r="K10910" t="n">
        <v>0</v>
      </c>
      <c r="L10910">
        <f>I10910*J10910*(1-K10910)</f>
        <v/>
      </c>
      <c r="M10910">
        <f>VLOOKUP(F10910,Products!A:D,4,FALSE)*I10910</f>
        <v/>
      </c>
      <c r="N10910">
        <f>L10910-M10910</f>
        <v/>
      </c>
    </row>
    <row r="10911">
      <c r="A10911" t="inlineStr">
        <is>
          <t>T1010909</t>
        </is>
      </c>
      <c r="B10911" t="inlineStr">
        <is>
          <t>2024-11-10</t>
        </is>
      </c>
      <c r="C10911" t="inlineStr">
        <is>
          <t>S032</t>
        </is>
      </c>
      <c r="D10911" t="inlineStr">
        <is>
          <t>Store_032</t>
        </is>
      </c>
      <c r="E10911" t="inlineStr">
        <is>
          <t>Central</t>
        </is>
      </c>
      <c r="F10911" t="inlineStr">
        <is>
          <t>P0065</t>
        </is>
      </c>
      <c r="G10911" t="inlineStr">
        <is>
          <t>Prod_0065</t>
        </is>
      </c>
      <c r="H10911" t="inlineStr">
        <is>
          <t>Beverages</t>
        </is>
      </c>
      <c r="I10911" t="n">
        <v>8</v>
      </c>
      <c r="J10911" t="n">
        <v>191.69</v>
      </c>
      <c r="K10911" t="n">
        <v>0.05</v>
      </c>
      <c r="L10911">
        <f>I10911*J10911*(1-K10911)</f>
        <v/>
      </c>
      <c r="M10911">
        <f>VLOOKUP(F10911,Products!A:D,4,FALSE)*I10911</f>
        <v/>
      </c>
      <c r="N10911">
        <f>L10911-M10911</f>
        <v/>
      </c>
    </row>
    <row r="10912">
      <c r="A10912" t="inlineStr">
        <is>
          <t>T1010910</t>
        </is>
      </c>
      <c r="B10912" t="inlineStr">
        <is>
          <t>2024-10-31</t>
        </is>
      </c>
      <c r="C10912" t="inlineStr">
        <is>
          <t>S017</t>
        </is>
      </c>
      <c r="D10912" t="inlineStr">
        <is>
          <t>Store_017</t>
        </is>
      </c>
      <c r="E10912" t="inlineStr">
        <is>
          <t>South</t>
        </is>
      </c>
      <c r="F10912" t="inlineStr">
        <is>
          <t>P0135</t>
        </is>
      </c>
      <c r="G10912" t="inlineStr">
        <is>
          <t>Prod_0135</t>
        </is>
      </c>
      <c r="H10912" t="inlineStr">
        <is>
          <t>Food</t>
        </is>
      </c>
      <c r="I10912" t="n">
        <v>2</v>
      </c>
      <c r="J10912" t="n">
        <v>70.03</v>
      </c>
      <c r="K10912" t="n">
        <v>0</v>
      </c>
      <c r="L10912">
        <f>I10912*J10912*(1-K10912)</f>
        <v/>
      </c>
      <c r="M10912">
        <f>VLOOKUP(F10912,Products!A:D,4,FALSE)*I10912</f>
        <v/>
      </c>
      <c r="N10912">
        <f>L10912-M10912</f>
        <v/>
      </c>
    </row>
    <row r="10913">
      <c r="A10913" t="inlineStr">
        <is>
          <t>T1010911</t>
        </is>
      </c>
      <c r="B10913" t="inlineStr">
        <is>
          <t>2024-09-09</t>
        </is>
      </c>
      <c r="C10913" t="inlineStr">
        <is>
          <t>S038</t>
        </is>
      </c>
      <c r="D10913" t="inlineStr">
        <is>
          <t>Store_038</t>
        </is>
      </c>
      <c r="E10913" t="inlineStr">
        <is>
          <t>East</t>
        </is>
      </c>
      <c r="F10913" t="inlineStr">
        <is>
          <t>P0063</t>
        </is>
      </c>
      <c r="G10913" t="inlineStr">
        <is>
          <t>Prod_0063</t>
        </is>
      </c>
      <c r="H10913" t="inlineStr">
        <is>
          <t>Clothing</t>
        </is>
      </c>
      <c r="I10913" t="n">
        <v>2</v>
      </c>
      <c r="J10913" t="n">
        <v>252.85</v>
      </c>
      <c r="K10913" t="n">
        <v>0</v>
      </c>
      <c r="L10913">
        <f>I10913*J10913*(1-K10913)</f>
        <v/>
      </c>
      <c r="M10913">
        <f>VLOOKUP(F10913,Products!A:D,4,FALSE)*I10913</f>
        <v/>
      </c>
      <c r="N10913">
        <f>L10913-M10913</f>
        <v/>
      </c>
    </row>
    <row r="10914">
      <c r="A10914" t="inlineStr">
        <is>
          <t>T1010912</t>
        </is>
      </c>
      <c r="B10914" t="inlineStr">
        <is>
          <t>2023-11-01</t>
        </is>
      </c>
      <c r="C10914" t="inlineStr">
        <is>
          <t>S049</t>
        </is>
      </c>
      <c r="D10914" t="inlineStr">
        <is>
          <t>Store_049</t>
        </is>
      </c>
      <c r="E10914" t="inlineStr">
        <is>
          <t>North</t>
        </is>
      </c>
      <c r="F10914" t="inlineStr">
        <is>
          <t>P0193</t>
        </is>
      </c>
      <c r="G10914" t="inlineStr">
        <is>
          <t>Prod_0193</t>
        </is>
      </c>
      <c r="H10914" t="inlineStr">
        <is>
          <t>Food</t>
        </is>
      </c>
      <c r="I10914" t="n">
        <v>7</v>
      </c>
      <c r="J10914" t="n">
        <v>563.83</v>
      </c>
      <c r="K10914" t="n">
        <v>0.05</v>
      </c>
      <c r="L10914">
        <f>I10914*J10914*(1-K10914)</f>
        <v/>
      </c>
      <c r="M10914">
        <f>VLOOKUP(F10914,Products!A:D,4,FALSE)*I10914</f>
        <v/>
      </c>
      <c r="N10914">
        <f>L10914-M10914</f>
        <v/>
      </c>
    </row>
    <row r="10915">
      <c r="A10915" t="inlineStr">
        <is>
          <t>T1010913</t>
        </is>
      </c>
      <c r="B10915" t="inlineStr">
        <is>
          <t>2023-05-28</t>
        </is>
      </c>
      <c r="C10915" t="inlineStr">
        <is>
          <t>S033</t>
        </is>
      </c>
      <c r="D10915" t="inlineStr">
        <is>
          <t>Store_033</t>
        </is>
      </c>
      <c r="E10915" t="inlineStr">
        <is>
          <t>North</t>
        </is>
      </c>
      <c r="F10915" t="inlineStr">
        <is>
          <t>P0192</t>
        </is>
      </c>
      <c r="G10915" t="inlineStr">
        <is>
          <t>Prod_0192</t>
        </is>
      </c>
      <c r="H10915" t="inlineStr">
        <is>
          <t>Beverages</t>
        </is>
      </c>
      <c r="I10915" t="n">
        <v>2</v>
      </c>
      <c r="J10915" t="n">
        <v>358.89</v>
      </c>
      <c r="K10915" t="n">
        <v>0.1</v>
      </c>
      <c r="L10915">
        <f>I10915*J10915*(1-K10915)</f>
        <v/>
      </c>
      <c r="M10915">
        <f>VLOOKUP(F10915,Products!A:D,4,FALSE)*I10915</f>
        <v/>
      </c>
      <c r="N10915">
        <f>L10915-M10915</f>
        <v/>
      </c>
    </row>
    <row r="10916">
      <c r="A10916" t="inlineStr">
        <is>
          <t>T1010914</t>
        </is>
      </c>
      <c r="B10916" t="inlineStr">
        <is>
          <t>2025-05-12</t>
        </is>
      </c>
      <c r="C10916" t="inlineStr">
        <is>
          <t>S032</t>
        </is>
      </c>
      <c r="D10916" t="inlineStr">
        <is>
          <t>Store_032</t>
        </is>
      </c>
      <c r="E10916" t="inlineStr">
        <is>
          <t>Central</t>
        </is>
      </c>
      <c r="F10916" t="inlineStr">
        <is>
          <t>P0049</t>
        </is>
      </c>
      <c r="G10916" t="inlineStr">
        <is>
          <t>Prod_0049</t>
        </is>
      </c>
      <c r="H10916" t="inlineStr">
        <is>
          <t>Beverages</t>
        </is>
      </c>
      <c r="I10916" t="n">
        <v>6</v>
      </c>
      <c r="J10916" t="n">
        <v>263.18</v>
      </c>
      <c r="K10916" t="n">
        <v>0</v>
      </c>
      <c r="L10916">
        <f>I10916*J10916*(1-K10916)</f>
        <v/>
      </c>
      <c r="M10916">
        <f>VLOOKUP(F10916,Products!A:D,4,FALSE)*I10916</f>
        <v/>
      </c>
      <c r="N10916">
        <f>L10916-M10916</f>
        <v/>
      </c>
    </row>
    <row r="10917">
      <c r="A10917" t="inlineStr">
        <is>
          <t>T1010915</t>
        </is>
      </c>
      <c r="B10917" t="inlineStr">
        <is>
          <t>2024-02-14</t>
        </is>
      </c>
      <c r="C10917" t="inlineStr">
        <is>
          <t>S003</t>
        </is>
      </c>
      <c r="D10917" t="inlineStr">
        <is>
          <t>Store_003</t>
        </is>
      </c>
      <c r="E10917" t="inlineStr">
        <is>
          <t>North</t>
        </is>
      </c>
      <c r="F10917" t="inlineStr">
        <is>
          <t>P0034</t>
        </is>
      </c>
      <c r="G10917" t="inlineStr">
        <is>
          <t>Prod_0034</t>
        </is>
      </c>
      <c r="H10917" t="inlineStr">
        <is>
          <t>Toys</t>
        </is>
      </c>
      <c r="I10917" t="n">
        <v>7</v>
      </c>
      <c r="J10917" t="n">
        <v>571.9</v>
      </c>
      <c r="K10917" t="n">
        <v>0.15</v>
      </c>
      <c r="L10917">
        <f>I10917*J10917*(1-K10917)</f>
        <v/>
      </c>
      <c r="M10917">
        <f>VLOOKUP(F10917,Products!A:D,4,FALSE)*I10917</f>
        <v/>
      </c>
      <c r="N10917">
        <f>L10917-M10917</f>
        <v/>
      </c>
    </row>
    <row r="10918">
      <c r="A10918" t="inlineStr">
        <is>
          <t>T1010916</t>
        </is>
      </c>
      <c r="B10918" t="inlineStr">
        <is>
          <t>2023-03-11</t>
        </is>
      </c>
      <c r="C10918" t="inlineStr">
        <is>
          <t>S035</t>
        </is>
      </c>
      <c r="D10918" t="inlineStr">
        <is>
          <t>Store_035</t>
        </is>
      </c>
      <c r="E10918" t="inlineStr">
        <is>
          <t>Central</t>
        </is>
      </c>
      <c r="F10918" t="inlineStr">
        <is>
          <t>P0071</t>
        </is>
      </c>
      <c r="G10918" t="inlineStr">
        <is>
          <t>Prod_0071</t>
        </is>
      </c>
      <c r="H10918" t="inlineStr">
        <is>
          <t>Beverages</t>
        </is>
      </c>
      <c r="I10918" t="n">
        <v>3</v>
      </c>
      <c r="J10918" t="n">
        <v>504.95</v>
      </c>
      <c r="K10918" t="n">
        <v>0</v>
      </c>
      <c r="L10918">
        <f>I10918*J10918*(1-K10918)</f>
        <v/>
      </c>
      <c r="M10918">
        <f>VLOOKUP(F10918,Products!A:D,4,FALSE)*I10918</f>
        <v/>
      </c>
      <c r="N10918">
        <f>L10918-M10918</f>
        <v/>
      </c>
    </row>
    <row r="10919">
      <c r="A10919" t="inlineStr">
        <is>
          <t>T1010917</t>
        </is>
      </c>
      <c r="B10919" t="inlineStr">
        <is>
          <t>2024-05-08</t>
        </is>
      </c>
      <c r="C10919" t="inlineStr">
        <is>
          <t>S046</t>
        </is>
      </c>
      <c r="D10919" t="inlineStr">
        <is>
          <t>Store_046</t>
        </is>
      </c>
      <c r="E10919" t="inlineStr">
        <is>
          <t>South</t>
        </is>
      </c>
      <c r="F10919" t="inlineStr">
        <is>
          <t>P0137</t>
        </is>
      </c>
      <c r="G10919" t="inlineStr">
        <is>
          <t>Prod_0137</t>
        </is>
      </c>
      <c r="H10919" t="inlineStr">
        <is>
          <t>Electronics</t>
        </is>
      </c>
      <c r="I10919" t="n">
        <v>5</v>
      </c>
      <c r="J10919" t="n">
        <v>142.99</v>
      </c>
      <c r="K10919" t="n">
        <v>0</v>
      </c>
      <c r="L10919">
        <f>I10919*J10919*(1-K10919)</f>
        <v/>
      </c>
      <c r="M10919">
        <f>VLOOKUP(F10919,Products!A:D,4,FALSE)*I10919</f>
        <v/>
      </c>
      <c r="N10919">
        <f>L10919-M10919</f>
        <v/>
      </c>
    </row>
    <row r="10920">
      <c r="A10920" t="inlineStr">
        <is>
          <t>T1010918</t>
        </is>
      </c>
      <c r="B10920" t="inlineStr">
        <is>
          <t>2025-08-17</t>
        </is>
      </c>
      <c r="C10920" t="inlineStr">
        <is>
          <t>S045</t>
        </is>
      </c>
      <c r="D10920" t="inlineStr">
        <is>
          <t>Store_045</t>
        </is>
      </c>
      <c r="E10920" t="inlineStr">
        <is>
          <t>East</t>
        </is>
      </c>
      <c r="F10920" t="inlineStr">
        <is>
          <t>P0053</t>
        </is>
      </c>
      <c r="G10920" t="inlineStr">
        <is>
          <t>Prod_0053</t>
        </is>
      </c>
      <c r="H10920" t="inlineStr">
        <is>
          <t>Food</t>
        </is>
      </c>
      <c r="I10920" t="n">
        <v>2</v>
      </c>
      <c r="J10920" t="n">
        <v>288.54</v>
      </c>
      <c r="K10920" t="n">
        <v>0</v>
      </c>
      <c r="L10920">
        <f>I10920*J10920*(1-K10920)</f>
        <v/>
      </c>
      <c r="M10920">
        <f>VLOOKUP(F10920,Products!A:D,4,FALSE)*I10920</f>
        <v/>
      </c>
      <c r="N10920">
        <f>L10920-M10920</f>
        <v/>
      </c>
    </row>
    <row r="10921">
      <c r="A10921" t="inlineStr">
        <is>
          <t>T1010919</t>
        </is>
      </c>
      <c r="B10921" t="inlineStr">
        <is>
          <t>2024-01-11</t>
        </is>
      </c>
      <c r="C10921" t="inlineStr">
        <is>
          <t>S037</t>
        </is>
      </c>
      <c r="D10921" t="inlineStr">
        <is>
          <t>Store_037</t>
        </is>
      </c>
      <c r="E10921" t="inlineStr">
        <is>
          <t>East</t>
        </is>
      </c>
      <c r="F10921" t="inlineStr">
        <is>
          <t>P0023</t>
        </is>
      </c>
      <c r="G10921" t="inlineStr">
        <is>
          <t>Prod_0023</t>
        </is>
      </c>
      <c r="H10921" t="inlineStr">
        <is>
          <t>Stationery</t>
        </is>
      </c>
      <c r="I10921" t="n">
        <v>7</v>
      </c>
      <c r="J10921" t="n">
        <v>179.62</v>
      </c>
      <c r="K10921" t="n">
        <v>0.05</v>
      </c>
      <c r="L10921">
        <f>I10921*J10921*(1-K10921)</f>
        <v/>
      </c>
      <c r="M10921">
        <f>VLOOKUP(F10921,Products!A:D,4,FALSE)*I10921</f>
        <v/>
      </c>
      <c r="N10921">
        <f>L10921-M10921</f>
        <v/>
      </c>
    </row>
    <row r="10922">
      <c r="A10922" t="inlineStr">
        <is>
          <t>T1010920</t>
        </is>
      </c>
      <c r="B10922" t="inlineStr">
        <is>
          <t>2025-07-08</t>
        </is>
      </c>
      <c r="C10922" t="inlineStr">
        <is>
          <t>S013</t>
        </is>
      </c>
      <c r="D10922" t="inlineStr">
        <is>
          <t>Store_013</t>
        </is>
      </c>
      <c r="E10922" t="inlineStr">
        <is>
          <t>North</t>
        </is>
      </c>
      <c r="F10922" t="inlineStr">
        <is>
          <t>P0110</t>
        </is>
      </c>
      <c r="G10922" t="inlineStr">
        <is>
          <t>Prod_0110</t>
        </is>
      </c>
      <c r="H10922" t="inlineStr">
        <is>
          <t>Stationery</t>
        </is>
      </c>
      <c r="I10922" t="n">
        <v>3</v>
      </c>
      <c r="J10922" t="n">
        <v>65.25</v>
      </c>
      <c r="K10922" t="n">
        <v>0.2</v>
      </c>
      <c r="L10922">
        <f>I10922*J10922*(1-K10922)</f>
        <v/>
      </c>
      <c r="M10922">
        <f>VLOOKUP(F10922,Products!A:D,4,FALSE)*I10922</f>
        <v/>
      </c>
      <c r="N10922">
        <f>L10922-M10922</f>
        <v/>
      </c>
    </row>
    <row r="10923">
      <c r="A10923" t="inlineStr">
        <is>
          <t>T1010921</t>
        </is>
      </c>
      <c r="B10923" t="inlineStr">
        <is>
          <t>2024-08-24</t>
        </is>
      </c>
      <c r="C10923" t="inlineStr">
        <is>
          <t>S039</t>
        </is>
      </c>
      <c r="D10923" t="inlineStr">
        <is>
          <t>Store_039</t>
        </is>
      </c>
      <c r="E10923" t="inlineStr">
        <is>
          <t>North</t>
        </is>
      </c>
      <c r="F10923" t="inlineStr">
        <is>
          <t>P0164</t>
        </is>
      </c>
      <c r="G10923" t="inlineStr">
        <is>
          <t>Prod_0164</t>
        </is>
      </c>
      <c r="H10923" t="inlineStr">
        <is>
          <t>Food</t>
        </is>
      </c>
      <c r="I10923" t="n">
        <v>2</v>
      </c>
      <c r="J10923" t="n">
        <v>588.75</v>
      </c>
      <c r="K10923" t="n">
        <v>0.05</v>
      </c>
      <c r="L10923">
        <f>I10923*J10923*(1-K10923)</f>
        <v/>
      </c>
      <c r="M10923">
        <f>VLOOKUP(F10923,Products!A:D,4,FALSE)*I10923</f>
        <v/>
      </c>
      <c r="N10923">
        <f>L10923-M10923</f>
        <v/>
      </c>
    </row>
    <row r="10924">
      <c r="A10924" t="inlineStr">
        <is>
          <t>T1010922</t>
        </is>
      </c>
      <c r="B10924" t="inlineStr">
        <is>
          <t>2025-06-29</t>
        </is>
      </c>
      <c r="C10924" t="inlineStr">
        <is>
          <t>S042</t>
        </is>
      </c>
      <c r="D10924" t="inlineStr">
        <is>
          <t>Store_042</t>
        </is>
      </c>
      <c r="E10924" t="inlineStr">
        <is>
          <t>Central</t>
        </is>
      </c>
      <c r="F10924" t="inlineStr">
        <is>
          <t>P0130</t>
        </is>
      </c>
      <c r="G10924" t="inlineStr">
        <is>
          <t>Prod_0130</t>
        </is>
      </c>
      <c r="H10924" t="inlineStr">
        <is>
          <t>Electronics</t>
        </is>
      </c>
      <c r="I10924" t="n">
        <v>7</v>
      </c>
      <c r="J10924" t="n">
        <v>524.63</v>
      </c>
      <c r="K10924" t="n">
        <v>0</v>
      </c>
      <c r="L10924">
        <f>I10924*J10924*(1-K10924)</f>
        <v/>
      </c>
      <c r="M10924">
        <f>VLOOKUP(F10924,Products!A:D,4,FALSE)*I10924</f>
        <v/>
      </c>
      <c r="N10924">
        <f>L10924-M10924</f>
        <v/>
      </c>
    </row>
    <row r="10925">
      <c r="A10925" t="inlineStr">
        <is>
          <t>T1010923</t>
        </is>
      </c>
      <c r="B10925" t="inlineStr">
        <is>
          <t>2023-06-12</t>
        </is>
      </c>
      <c r="C10925" t="inlineStr">
        <is>
          <t>S041</t>
        </is>
      </c>
      <c r="D10925" t="inlineStr">
        <is>
          <t>Store_041</t>
        </is>
      </c>
      <c r="E10925" t="inlineStr">
        <is>
          <t>East</t>
        </is>
      </c>
      <c r="F10925" t="inlineStr">
        <is>
          <t>P0090</t>
        </is>
      </c>
      <c r="G10925" t="inlineStr">
        <is>
          <t>Prod_0090</t>
        </is>
      </c>
      <c r="H10925" t="inlineStr">
        <is>
          <t>Toys</t>
        </is>
      </c>
      <c r="I10925" t="n">
        <v>9</v>
      </c>
      <c r="J10925" t="n">
        <v>371.5</v>
      </c>
      <c r="K10925" t="n">
        <v>0</v>
      </c>
      <c r="L10925">
        <f>I10925*J10925*(1-K10925)</f>
        <v/>
      </c>
      <c r="M10925">
        <f>VLOOKUP(F10925,Products!A:D,4,FALSE)*I10925</f>
        <v/>
      </c>
      <c r="N10925">
        <f>L10925-M10925</f>
        <v/>
      </c>
    </row>
    <row r="10926">
      <c r="A10926" t="inlineStr">
        <is>
          <t>T1010924</t>
        </is>
      </c>
      <c r="B10926" t="inlineStr">
        <is>
          <t>2024-03-01</t>
        </is>
      </c>
      <c r="C10926" t="inlineStr">
        <is>
          <t>S018</t>
        </is>
      </c>
      <c r="D10926" t="inlineStr">
        <is>
          <t>Store_018</t>
        </is>
      </c>
      <c r="E10926" t="inlineStr">
        <is>
          <t>South</t>
        </is>
      </c>
      <c r="F10926" t="inlineStr">
        <is>
          <t>P0034</t>
        </is>
      </c>
      <c r="G10926" t="inlineStr">
        <is>
          <t>Prod_0034</t>
        </is>
      </c>
      <c r="H10926" t="inlineStr">
        <is>
          <t>Toys</t>
        </is>
      </c>
      <c r="I10926" t="n">
        <v>5</v>
      </c>
      <c r="J10926" t="n">
        <v>478.16</v>
      </c>
      <c r="K10926" t="n">
        <v>0.05</v>
      </c>
      <c r="L10926">
        <f>I10926*J10926*(1-K10926)</f>
        <v/>
      </c>
      <c r="M10926">
        <f>VLOOKUP(F10926,Products!A:D,4,FALSE)*I10926</f>
        <v/>
      </c>
      <c r="N10926">
        <f>L10926-M10926</f>
        <v/>
      </c>
    </row>
    <row r="10927">
      <c r="A10927" t="inlineStr">
        <is>
          <t>T1010925</t>
        </is>
      </c>
      <c r="B10927" t="inlineStr">
        <is>
          <t>2025-05-18</t>
        </is>
      </c>
      <c r="C10927" t="inlineStr">
        <is>
          <t>S021</t>
        </is>
      </c>
      <c r="D10927" t="inlineStr">
        <is>
          <t>Store_021</t>
        </is>
      </c>
      <c r="E10927" t="inlineStr">
        <is>
          <t>North</t>
        </is>
      </c>
      <c r="F10927" t="inlineStr">
        <is>
          <t>P0085</t>
        </is>
      </c>
      <c r="G10927" t="inlineStr">
        <is>
          <t>Prod_0085</t>
        </is>
      </c>
      <c r="H10927" t="inlineStr">
        <is>
          <t>Food</t>
        </is>
      </c>
      <c r="I10927" t="n">
        <v>3</v>
      </c>
      <c r="J10927" t="n">
        <v>372.52</v>
      </c>
      <c r="K10927" t="n">
        <v>0</v>
      </c>
      <c r="L10927">
        <f>I10927*J10927*(1-K10927)</f>
        <v/>
      </c>
      <c r="M10927">
        <f>VLOOKUP(F10927,Products!A:D,4,FALSE)*I10927</f>
        <v/>
      </c>
      <c r="N10927">
        <f>L10927-M10927</f>
        <v/>
      </c>
    </row>
    <row r="10928">
      <c r="A10928" t="inlineStr">
        <is>
          <t>T1010926</t>
        </is>
      </c>
      <c r="B10928" t="inlineStr">
        <is>
          <t>2023-03-30</t>
        </is>
      </c>
      <c r="C10928" t="inlineStr">
        <is>
          <t>S027</t>
        </is>
      </c>
      <c r="D10928" t="inlineStr">
        <is>
          <t>Store_027</t>
        </is>
      </c>
      <c r="E10928" t="inlineStr">
        <is>
          <t>South</t>
        </is>
      </c>
      <c r="F10928" t="inlineStr">
        <is>
          <t>P0099</t>
        </is>
      </c>
      <c r="G10928" t="inlineStr">
        <is>
          <t>Prod_0099</t>
        </is>
      </c>
      <c r="H10928" t="inlineStr">
        <is>
          <t>Beverages</t>
        </is>
      </c>
      <c r="I10928" t="n">
        <v>2</v>
      </c>
      <c r="J10928" t="n">
        <v>96.25</v>
      </c>
      <c r="K10928" t="n">
        <v>0</v>
      </c>
      <c r="L10928">
        <f>I10928*J10928*(1-K10928)</f>
        <v/>
      </c>
      <c r="M10928">
        <f>VLOOKUP(F10928,Products!A:D,4,FALSE)*I10928</f>
        <v/>
      </c>
      <c r="N10928">
        <f>L10928-M10928</f>
        <v/>
      </c>
    </row>
    <row r="10929">
      <c r="A10929" t="inlineStr">
        <is>
          <t>T1010927</t>
        </is>
      </c>
      <c r="B10929" t="inlineStr">
        <is>
          <t>2024-10-20</t>
        </is>
      </c>
      <c r="C10929" t="inlineStr">
        <is>
          <t>S044</t>
        </is>
      </c>
      <c r="D10929" t="inlineStr">
        <is>
          <t>Store_044</t>
        </is>
      </c>
      <c r="E10929" t="inlineStr">
        <is>
          <t>North</t>
        </is>
      </c>
      <c r="F10929" t="inlineStr">
        <is>
          <t>P0101</t>
        </is>
      </c>
      <c r="G10929" t="inlineStr">
        <is>
          <t>Prod_0101</t>
        </is>
      </c>
      <c r="H10929" t="inlineStr">
        <is>
          <t>Food</t>
        </is>
      </c>
      <c r="I10929" t="n">
        <v>6</v>
      </c>
      <c r="J10929" t="n">
        <v>98.25</v>
      </c>
      <c r="K10929" t="n">
        <v>0</v>
      </c>
      <c r="L10929">
        <f>I10929*J10929*(1-K10929)</f>
        <v/>
      </c>
      <c r="M10929">
        <f>VLOOKUP(F10929,Products!A:D,4,FALSE)*I10929</f>
        <v/>
      </c>
      <c r="N10929">
        <f>L10929-M10929</f>
        <v/>
      </c>
    </row>
    <row r="10930">
      <c r="A10930" t="inlineStr">
        <is>
          <t>T1010928</t>
        </is>
      </c>
      <c r="B10930" t="inlineStr">
        <is>
          <t>2025-07-11</t>
        </is>
      </c>
      <c r="C10930" t="inlineStr">
        <is>
          <t>S039</t>
        </is>
      </c>
      <c r="D10930" t="inlineStr">
        <is>
          <t>Store_039</t>
        </is>
      </c>
      <c r="E10930" t="inlineStr">
        <is>
          <t>North</t>
        </is>
      </c>
      <c r="F10930" t="inlineStr">
        <is>
          <t>P0075</t>
        </is>
      </c>
      <c r="G10930" t="inlineStr">
        <is>
          <t>Prod_0075</t>
        </is>
      </c>
      <c r="H10930" t="inlineStr">
        <is>
          <t>Beverages</t>
        </is>
      </c>
      <c r="I10930" t="n">
        <v>3</v>
      </c>
      <c r="J10930" t="n">
        <v>723.14</v>
      </c>
      <c r="K10930" t="n">
        <v>0</v>
      </c>
      <c r="L10930">
        <f>I10930*J10930*(1-K10930)</f>
        <v/>
      </c>
      <c r="M10930">
        <f>VLOOKUP(F10930,Products!A:D,4,FALSE)*I10930</f>
        <v/>
      </c>
      <c r="N10930">
        <f>L10930-M10930</f>
        <v/>
      </c>
    </row>
    <row r="10931">
      <c r="A10931" t="inlineStr">
        <is>
          <t>T1010929</t>
        </is>
      </c>
      <c r="B10931" t="inlineStr">
        <is>
          <t>2024-12-11</t>
        </is>
      </c>
      <c r="C10931" t="inlineStr">
        <is>
          <t>S011</t>
        </is>
      </c>
      <c r="D10931" t="inlineStr">
        <is>
          <t>Store_011</t>
        </is>
      </c>
      <c r="E10931" t="inlineStr">
        <is>
          <t>South</t>
        </is>
      </c>
      <c r="F10931" t="inlineStr">
        <is>
          <t>P0032</t>
        </is>
      </c>
      <c r="G10931" t="inlineStr">
        <is>
          <t>Prod_0032</t>
        </is>
      </c>
      <c r="H10931" t="inlineStr">
        <is>
          <t>Beverages</t>
        </is>
      </c>
      <c r="I10931" t="n">
        <v>3</v>
      </c>
      <c r="J10931" t="n">
        <v>244.15</v>
      </c>
      <c r="K10931" t="n">
        <v>0</v>
      </c>
      <c r="L10931">
        <f>I10931*J10931*(1-K10931)</f>
        <v/>
      </c>
      <c r="M10931">
        <f>VLOOKUP(F10931,Products!A:D,4,FALSE)*I10931</f>
        <v/>
      </c>
      <c r="N10931">
        <f>L10931-M10931</f>
        <v/>
      </c>
    </row>
    <row r="10932">
      <c r="A10932" t="inlineStr">
        <is>
          <t>T1010930</t>
        </is>
      </c>
      <c r="B10932" t="inlineStr">
        <is>
          <t>2023-05-21</t>
        </is>
      </c>
      <c r="C10932" t="inlineStr">
        <is>
          <t>S024</t>
        </is>
      </c>
      <c r="D10932" t="inlineStr">
        <is>
          <t>Store_024</t>
        </is>
      </c>
      <c r="E10932" t="inlineStr">
        <is>
          <t>South</t>
        </is>
      </c>
      <c r="F10932" t="inlineStr">
        <is>
          <t>P0138</t>
        </is>
      </c>
      <c r="G10932" t="inlineStr">
        <is>
          <t>Prod_0138</t>
        </is>
      </c>
      <c r="H10932" t="inlineStr">
        <is>
          <t>Household</t>
        </is>
      </c>
      <c r="I10932" t="n">
        <v>1</v>
      </c>
      <c r="J10932" t="n">
        <v>252.21</v>
      </c>
      <c r="K10932" t="n">
        <v>0.1</v>
      </c>
      <c r="L10932">
        <f>I10932*J10932*(1-K10932)</f>
        <v/>
      </c>
      <c r="M10932">
        <f>VLOOKUP(F10932,Products!A:D,4,FALSE)*I10932</f>
        <v/>
      </c>
      <c r="N10932">
        <f>L10932-M10932</f>
        <v/>
      </c>
    </row>
    <row r="10933">
      <c r="A10933" t="inlineStr">
        <is>
          <t>T1010931</t>
        </is>
      </c>
      <c r="B10933" t="inlineStr">
        <is>
          <t>2025-08-25</t>
        </is>
      </c>
      <c r="C10933" t="inlineStr">
        <is>
          <t>S032</t>
        </is>
      </c>
      <c r="D10933" t="inlineStr">
        <is>
          <t>Store_032</t>
        </is>
      </c>
      <c r="E10933" t="inlineStr">
        <is>
          <t>Central</t>
        </is>
      </c>
      <c r="F10933" t="inlineStr">
        <is>
          <t>P0153</t>
        </is>
      </c>
      <c r="G10933" t="inlineStr">
        <is>
          <t>Prod_0153</t>
        </is>
      </c>
      <c r="H10933" t="inlineStr">
        <is>
          <t>Clothing</t>
        </is>
      </c>
      <c r="I10933" t="n">
        <v>3</v>
      </c>
      <c r="J10933" t="n">
        <v>187.36</v>
      </c>
      <c r="K10933" t="n">
        <v>0</v>
      </c>
      <c r="L10933">
        <f>I10933*J10933*(1-K10933)</f>
        <v/>
      </c>
      <c r="M10933">
        <f>VLOOKUP(F10933,Products!A:D,4,FALSE)*I10933</f>
        <v/>
      </c>
      <c r="N10933">
        <f>L10933-M10933</f>
        <v/>
      </c>
    </row>
    <row r="10934">
      <c r="A10934" t="inlineStr">
        <is>
          <t>T1010932</t>
        </is>
      </c>
      <c r="B10934" t="inlineStr">
        <is>
          <t>2024-06-02</t>
        </is>
      </c>
      <c r="C10934" t="inlineStr">
        <is>
          <t>S046</t>
        </is>
      </c>
      <c r="D10934" t="inlineStr">
        <is>
          <t>Store_046</t>
        </is>
      </c>
      <c r="E10934" t="inlineStr">
        <is>
          <t>South</t>
        </is>
      </c>
      <c r="F10934" t="inlineStr">
        <is>
          <t>P0183</t>
        </is>
      </c>
      <c r="G10934" t="inlineStr">
        <is>
          <t>Prod_0183</t>
        </is>
      </c>
      <c r="H10934" t="inlineStr">
        <is>
          <t>Stationery</t>
        </is>
      </c>
      <c r="I10934" t="n">
        <v>6</v>
      </c>
      <c r="J10934" t="n">
        <v>787.34</v>
      </c>
      <c r="K10934" t="n">
        <v>0.05</v>
      </c>
      <c r="L10934">
        <f>I10934*J10934*(1-K10934)</f>
        <v/>
      </c>
      <c r="M10934">
        <f>VLOOKUP(F10934,Products!A:D,4,FALSE)*I10934</f>
        <v/>
      </c>
      <c r="N10934">
        <f>L10934-M10934</f>
        <v/>
      </c>
    </row>
    <row r="10935">
      <c r="A10935" t="inlineStr">
        <is>
          <t>T1010933</t>
        </is>
      </c>
      <c r="B10935" t="inlineStr">
        <is>
          <t>2025-07-19</t>
        </is>
      </c>
      <c r="C10935" t="inlineStr">
        <is>
          <t>S024</t>
        </is>
      </c>
      <c r="D10935" t="inlineStr">
        <is>
          <t>Store_024</t>
        </is>
      </c>
      <c r="E10935" t="inlineStr">
        <is>
          <t>South</t>
        </is>
      </c>
      <c r="F10935" t="inlineStr">
        <is>
          <t>P0165</t>
        </is>
      </c>
      <c r="G10935" t="inlineStr">
        <is>
          <t>Prod_0165</t>
        </is>
      </c>
      <c r="H10935" t="inlineStr">
        <is>
          <t>Clothing</t>
        </is>
      </c>
      <c r="I10935" t="n">
        <v>8</v>
      </c>
      <c r="J10935" t="n">
        <v>598.6799999999999</v>
      </c>
      <c r="K10935" t="n">
        <v>0.15</v>
      </c>
      <c r="L10935">
        <f>I10935*J10935*(1-K10935)</f>
        <v/>
      </c>
      <c r="M10935">
        <f>VLOOKUP(F10935,Products!A:D,4,FALSE)*I10935</f>
        <v/>
      </c>
      <c r="N10935">
        <f>L10935-M10935</f>
        <v/>
      </c>
    </row>
    <row r="10936">
      <c r="A10936" t="inlineStr">
        <is>
          <t>T1010934</t>
        </is>
      </c>
      <c r="B10936" t="inlineStr">
        <is>
          <t>2023-04-03</t>
        </is>
      </c>
      <c r="C10936" t="inlineStr">
        <is>
          <t>S043</t>
        </is>
      </c>
      <c r="D10936" t="inlineStr">
        <is>
          <t>Store_043</t>
        </is>
      </c>
      <c r="E10936" t="inlineStr">
        <is>
          <t>East</t>
        </is>
      </c>
      <c r="F10936" t="inlineStr">
        <is>
          <t>P0107</t>
        </is>
      </c>
      <c r="G10936" t="inlineStr">
        <is>
          <t>Prod_0107</t>
        </is>
      </c>
      <c r="H10936" t="inlineStr">
        <is>
          <t>Stationery</t>
        </is>
      </c>
      <c r="I10936" t="n">
        <v>9</v>
      </c>
      <c r="J10936" t="n">
        <v>696.74</v>
      </c>
      <c r="K10936" t="n">
        <v>0</v>
      </c>
      <c r="L10936">
        <f>I10936*J10936*(1-K10936)</f>
        <v/>
      </c>
      <c r="M10936">
        <f>VLOOKUP(F10936,Products!A:D,4,FALSE)*I10936</f>
        <v/>
      </c>
      <c r="N10936">
        <f>L10936-M10936</f>
        <v/>
      </c>
    </row>
    <row r="10937">
      <c r="A10937" t="inlineStr">
        <is>
          <t>T1010935</t>
        </is>
      </c>
      <c r="B10937" t="inlineStr">
        <is>
          <t>2023-04-30</t>
        </is>
      </c>
      <c r="C10937" t="inlineStr">
        <is>
          <t>S011</t>
        </is>
      </c>
      <c r="D10937" t="inlineStr">
        <is>
          <t>Store_011</t>
        </is>
      </c>
      <c r="E10937" t="inlineStr">
        <is>
          <t>South</t>
        </is>
      </c>
      <c r="F10937" t="inlineStr">
        <is>
          <t>P0113</t>
        </is>
      </c>
      <c r="G10937" t="inlineStr">
        <is>
          <t>Prod_0113</t>
        </is>
      </c>
      <c r="H10937" t="inlineStr">
        <is>
          <t>Toys</t>
        </is>
      </c>
      <c r="I10937" t="n">
        <v>7</v>
      </c>
      <c r="J10937" t="n">
        <v>738.15</v>
      </c>
      <c r="K10937" t="n">
        <v>0.1</v>
      </c>
      <c r="L10937">
        <f>I10937*J10937*(1-K10937)</f>
        <v/>
      </c>
      <c r="M10937">
        <f>VLOOKUP(F10937,Products!A:D,4,FALSE)*I10937</f>
        <v/>
      </c>
      <c r="N10937">
        <f>L10937-M10937</f>
        <v/>
      </c>
    </row>
    <row r="10938">
      <c r="A10938" t="inlineStr">
        <is>
          <t>T1010936</t>
        </is>
      </c>
      <c r="B10938" t="inlineStr">
        <is>
          <t>2024-07-17</t>
        </is>
      </c>
      <c r="C10938" t="inlineStr">
        <is>
          <t>S013</t>
        </is>
      </c>
      <c r="D10938" t="inlineStr">
        <is>
          <t>Store_013</t>
        </is>
      </c>
      <c r="E10938" t="inlineStr">
        <is>
          <t>North</t>
        </is>
      </c>
      <c r="F10938" t="inlineStr">
        <is>
          <t>P0179</t>
        </is>
      </c>
      <c r="G10938" t="inlineStr">
        <is>
          <t>Prod_0179</t>
        </is>
      </c>
      <c r="H10938" t="inlineStr">
        <is>
          <t>Household</t>
        </is>
      </c>
      <c r="I10938" t="n">
        <v>2</v>
      </c>
      <c r="J10938" t="n">
        <v>243.41</v>
      </c>
      <c r="K10938" t="n">
        <v>0</v>
      </c>
      <c r="L10938">
        <f>I10938*J10938*(1-K10938)</f>
        <v/>
      </c>
      <c r="M10938">
        <f>VLOOKUP(F10938,Products!A:D,4,FALSE)*I10938</f>
        <v/>
      </c>
      <c r="N10938">
        <f>L10938-M10938</f>
        <v/>
      </c>
    </row>
    <row r="10939">
      <c r="A10939" t="inlineStr">
        <is>
          <t>T1010937</t>
        </is>
      </c>
      <c r="B10939" t="inlineStr">
        <is>
          <t>2025-01-25</t>
        </is>
      </c>
      <c r="C10939" t="inlineStr">
        <is>
          <t>S018</t>
        </is>
      </c>
      <c r="D10939" t="inlineStr">
        <is>
          <t>Store_018</t>
        </is>
      </c>
      <c r="E10939" t="inlineStr">
        <is>
          <t>South</t>
        </is>
      </c>
      <c r="F10939" t="inlineStr">
        <is>
          <t>P0029</t>
        </is>
      </c>
      <c r="G10939" t="inlineStr">
        <is>
          <t>Prod_0029</t>
        </is>
      </c>
      <c r="H10939" t="inlineStr">
        <is>
          <t>Clothing</t>
        </is>
      </c>
      <c r="I10939" t="n">
        <v>4</v>
      </c>
      <c r="J10939" t="n">
        <v>544.22</v>
      </c>
      <c r="K10939" t="n">
        <v>0</v>
      </c>
      <c r="L10939">
        <f>I10939*J10939*(1-K10939)</f>
        <v/>
      </c>
      <c r="M10939">
        <f>VLOOKUP(F10939,Products!A:D,4,FALSE)*I10939</f>
        <v/>
      </c>
      <c r="N10939">
        <f>L10939-M10939</f>
        <v/>
      </c>
    </row>
    <row r="10940">
      <c r="A10940" t="inlineStr">
        <is>
          <t>T1010938</t>
        </is>
      </c>
      <c r="B10940" t="inlineStr">
        <is>
          <t>2024-01-13</t>
        </is>
      </c>
      <c r="C10940" t="inlineStr">
        <is>
          <t>S004</t>
        </is>
      </c>
      <c r="D10940" t="inlineStr">
        <is>
          <t>Store_004</t>
        </is>
      </c>
      <c r="E10940" t="inlineStr">
        <is>
          <t>Central</t>
        </is>
      </c>
      <c r="F10940" t="inlineStr">
        <is>
          <t>P0129</t>
        </is>
      </c>
      <c r="G10940" t="inlineStr">
        <is>
          <t>Prod_0129</t>
        </is>
      </c>
      <c r="H10940" t="inlineStr">
        <is>
          <t>Stationery</t>
        </is>
      </c>
      <c r="I10940" t="n">
        <v>4</v>
      </c>
      <c r="J10940" t="n">
        <v>743.21</v>
      </c>
      <c r="K10940" t="n">
        <v>0</v>
      </c>
      <c r="L10940">
        <f>I10940*J10940*(1-K10940)</f>
        <v/>
      </c>
      <c r="M10940">
        <f>VLOOKUP(F10940,Products!A:D,4,FALSE)*I10940</f>
        <v/>
      </c>
      <c r="N10940">
        <f>L10940-M10940</f>
        <v/>
      </c>
    </row>
    <row r="10941">
      <c r="A10941" t="inlineStr">
        <is>
          <t>T1010939</t>
        </is>
      </c>
      <c r="B10941" t="inlineStr">
        <is>
          <t>2024-07-02</t>
        </is>
      </c>
      <c r="C10941" t="inlineStr">
        <is>
          <t>S047</t>
        </is>
      </c>
      <c r="D10941" t="inlineStr">
        <is>
          <t>Store_047</t>
        </is>
      </c>
      <c r="E10941" t="inlineStr">
        <is>
          <t>North</t>
        </is>
      </c>
      <c r="F10941" t="inlineStr">
        <is>
          <t>P0049</t>
        </is>
      </c>
      <c r="G10941" t="inlineStr">
        <is>
          <t>Prod_0049</t>
        </is>
      </c>
      <c r="H10941" t="inlineStr">
        <is>
          <t>Beverages</t>
        </is>
      </c>
      <c r="I10941" t="n">
        <v>2</v>
      </c>
      <c r="J10941" t="n">
        <v>183.15</v>
      </c>
      <c r="K10941" t="n">
        <v>0</v>
      </c>
      <c r="L10941">
        <f>I10941*J10941*(1-K10941)</f>
        <v/>
      </c>
      <c r="M10941">
        <f>VLOOKUP(F10941,Products!A:D,4,FALSE)*I10941</f>
        <v/>
      </c>
      <c r="N10941">
        <f>L10941-M10941</f>
        <v/>
      </c>
    </row>
    <row r="10942">
      <c r="A10942" t="inlineStr">
        <is>
          <t>T1010940</t>
        </is>
      </c>
      <c r="B10942" t="inlineStr">
        <is>
          <t>2023-11-26</t>
        </is>
      </c>
      <c r="C10942" t="inlineStr">
        <is>
          <t>S030</t>
        </is>
      </c>
      <c r="D10942" t="inlineStr">
        <is>
          <t>Store_030</t>
        </is>
      </c>
      <c r="E10942" t="inlineStr">
        <is>
          <t>North</t>
        </is>
      </c>
      <c r="F10942" t="inlineStr">
        <is>
          <t>P0043</t>
        </is>
      </c>
      <c r="G10942" t="inlineStr">
        <is>
          <t>Prod_0043</t>
        </is>
      </c>
      <c r="H10942" t="inlineStr">
        <is>
          <t>Food</t>
        </is>
      </c>
      <c r="I10942" t="n">
        <v>9</v>
      </c>
      <c r="J10942" t="n">
        <v>252.11</v>
      </c>
      <c r="K10942" t="n">
        <v>0</v>
      </c>
      <c r="L10942">
        <f>I10942*J10942*(1-K10942)</f>
        <v/>
      </c>
      <c r="M10942">
        <f>VLOOKUP(F10942,Products!A:D,4,FALSE)*I10942</f>
        <v/>
      </c>
      <c r="N10942">
        <f>L10942-M10942</f>
        <v/>
      </c>
    </row>
    <row r="10943">
      <c r="A10943" t="inlineStr">
        <is>
          <t>T1010941</t>
        </is>
      </c>
      <c r="B10943" t="inlineStr">
        <is>
          <t>2024-04-17</t>
        </is>
      </c>
      <c r="C10943" t="inlineStr">
        <is>
          <t>S006</t>
        </is>
      </c>
      <c r="D10943" t="inlineStr">
        <is>
          <t>Store_006</t>
        </is>
      </c>
      <c r="E10943" t="inlineStr">
        <is>
          <t>East</t>
        </is>
      </c>
      <c r="F10943" t="inlineStr">
        <is>
          <t>P0026</t>
        </is>
      </c>
      <c r="G10943" t="inlineStr">
        <is>
          <t>Prod_0026</t>
        </is>
      </c>
      <c r="H10943" t="inlineStr">
        <is>
          <t>Beverages</t>
        </is>
      </c>
      <c r="I10943" t="n">
        <v>2</v>
      </c>
      <c r="J10943" t="n">
        <v>861.5</v>
      </c>
      <c r="K10943" t="n">
        <v>0</v>
      </c>
      <c r="L10943">
        <f>I10943*J10943*(1-K10943)</f>
        <v/>
      </c>
      <c r="M10943">
        <f>VLOOKUP(F10943,Products!A:D,4,FALSE)*I10943</f>
        <v/>
      </c>
      <c r="N10943">
        <f>L10943-M10943</f>
        <v/>
      </c>
    </row>
    <row r="10944">
      <c r="A10944" t="inlineStr">
        <is>
          <t>T1010942</t>
        </is>
      </c>
      <c r="B10944" t="inlineStr">
        <is>
          <t>2025-01-27</t>
        </is>
      </c>
      <c r="C10944" t="inlineStr">
        <is>
          <t>S032</t>
        </is>
      </c>
      <c r="D10944" t="inlineStr">
        <is>
          <t>Store_032</t>
        </is>
      </c>
      <c r="E10944" t="inlineStr">
        <is>
          <t>Central</t>
        </is>
      </c>
      <c r="F10944" t="inlineStr">
        <is>
          <t>P0172</t>
        </is>
      </c>
      <c r="G10944" t="inlineStr">
        <is>
          <t>Prod_0172</t>
        </is>
      </c>
      <c r="H10944" t="inlineStr">
        <is>
          <t>Beverages</t>
        </is>
      </c>
      <c r="I10944" t="n">
        <v>7</v>
      </c>
      <c r="J10944" t="n">
        <v>758.65</v>
      </c>
      <c r="K10944" t="n">
        <v>0</v>
      </c>
      <c r="L10944">
        <f>I10944*J10944*(1-K10944)</f>
        <v/>
      </c>
      <c r="M10944">
        <f>VLOOKUP(F10944,Products!A:D,4,FALSE)*I10944</f>
        <v/>
      </c>
      <c r="N10944">
        <f>L10944-M10944</f>
        <v/>
      </c>
    </row>
    <row r="10945">
      <c r="A10945" t="inlineStr">
        <is>
          <t>T1010943</t>
        </is>
      </c>
      <c r="B10945" t="inlineStr">
        <is>
          <t>2024-06-13</t>
        </is>
      </c>
      <c r="C10945" t="inlineStr">
        <is>
          <t>S046</t>
        </is>
      </c>
      <c r="D10945" t="inlineStr">
        <is>
          <t>Store_046</t>
        </is>
      </c>
      <c r="E10945" t="inlineStr">
        <is>
          <t>South</t>
        </is>
      </c>
      <c r="F10945" t="inlineStr">
        <is>
          <t>P0184</t>
        </is>
      </c>
      <c r="G10945" t="inlineStr">
        <is>
          <t>Prod_0184</t>
        </is>
      </c>
      <c r="H10945" t="inlineStr">
        <is>
          <t>Beverages</t>
        </is>
      </c>
      <c r="I10945" t="n">
        <v>8</v>
      </c>
      <c r="J10945" t="n">
        <v>529.5700000000001</v>
      </c>
      <c r="K10945" t="n">
        <v>0.05</v>
      </c>
      <c r="L10945">
        <f>I10945*J10945*(1-K10945)</f>
        <v/>
      </c>
      <c r="M10945">
        <f>VLOOKUP(F10945,Products!A:D,4,FALSE)*I10945</f>
        <v/>
      </c>
      <c r="N10945">
        <f>L10945-M10945</f>
        <v/>
      </c>
    </row>
    <row r="10946">
      <c r="A10946" t="inlineStr">
        <is>
          <t>T1010944</t>
        </is>
      </c>
      <c r="B10946" t="inlineStr">
        <is>
          <t>2023-08-02</t>
        </is>
      </c>
      <c r="C10946" t="inlineStr">
        <is>
          <t>S013</t>
        </is>
      </c>
      <c r="D10946" t="inlineStr">
        <is>
          <t>Store_013</t>
        </is>
      </c>
      <c r="E10946" t="inlineStr">
        <is>
          <t>North</t>
        </is>
      </c>
      <c r="F10946" t="inlineStr">
        <is>
          <t>P0176</t>
        </is>
      </c>
      <c r="G10946" t="inlineStr">
        <is>
          <t>Prod_0176</t>
        </is>
      </c>
      <c r="H10946" t="inlineStr">
        <is>
          <t>Food</t>
        </is>
      </c>
      <c r="I10946" t="n">
        <v>7</v>
      </c>
      <c r="J10946" t="n">
        <v>569.2</v>
      </c>
      <c r="K10946" t="n">
        <v>0</v>
      </c>
      <c r="L10946">
        <f>I10946*J10946*(1-K10946)</f>
        <v/>
      </c>
      <c r="M10946">
        <f>VLOOKUP(F10946,Products!A:D,4,FALSE)*I10946</f>
        <v/>
      </c>
      <c r="N10946">
        <f>L10946-M10946</f>
        <v/>
      </c>
    </row>
    <row r="10947">
      <c r="A10947" t="inlineStr">
        <is>
          <t>T1010945</t>
        </is>
      </c>
      <c r="B10947" t="inlineStr">
        <is>
          <t>2024-04-24</t>
        </is>
      </c>
      <c r="C10947" t="inlineStr">
        <is>
          <t>S032</t>
        </is>
      </c>
      <c r="D10947" t="inlineStr">
        <is>
          <t>Store_032</t>
        </is>
      </c>
      <c r="E10947" t="inlineStr">
        <is>
          <t>Central</t>
        </is>
      </c>
      <c r="F10947" t="inlineStr">
        <is>
          <t>P0125</t>
        </is>
      </c>
      <c r="G10947" t="inlineStr">
        <is>
          <t>Prod_0125</t>
        </is>
      </c>
      <c r="H10947" t="inlineStr">
        <is>
          <t>Toys</t>
        </is>
      </c>
      <c r="I10947" t="n">
        <v>6</v>
      </c>
      <c r="J10947" t="n">
        <v>328.62</v>
      </c>
      <c r="K10947" t="n">
        <v>0</v>
      </c>
      <c r="L10947">
        <f>I10947*J10947*(1-K10947)</f>
        <v/>
      </c>
      <c r="M10947">
        <f>VLOOKUP(F10947,Products!A:D,4,FALSE)*I10947</f>
        <v/>
      </c>
      <c r="N10947">
        <f>L10947-M10947</f>
        <v/>
      </c>
    </row>
    <row r="10948">
      <c r="A10948" t="inlineStr">
        <is>
          <t>T1010946</t>
        </is>
      </c>
      <c r="B10948" t="inlineStr">
        <is>
          <t>2023-03-13</t>
        </is>
      </c>
      <c r="C10948" t="inlineStr">
        <is>
          <t>S042</t>
        </is>
      </c>
      <c r="D10948" t="inlineStr">
        <is>
          <t>Store_042</t>
        </is>
      </c>
      <c r="E10948" t="inlineStr">
        <is>
          <t>Central</t>
        </is>
      </c>
      <c r="F10948" t="inlineStr">
        <is>
          <t>P0038</t>
        </is>
      </c>
      <c r="G10948" t="inlineStr">
        <is>
          <t>Prod_0038</t>
        </is>
      </c>
      <c r="H10948" t="inlineStr">
        <is>
          <t>Beverages</t>
        </is>
      </c>
      <c r="I10948" t="n">
        <v>6</v>
      </c>
      <c r="J10948" t="n">
        <v>962.47</v>
      </c>
      <c r="K10948" t="n">
        <v>0</v>
      </c>
      <c r="L10948">
        <f>I10948*J10948*(1-K10948)</f>
        <v/>
      </c>
      <c r="M10948">
        <f>VLOOKUP(F10948,Products!A:D,4,FALSE)*I10948</f>
        <v/>
      </c>
      <c r="N10948">
        <f>L10948-M10948</f>
        <v/>
      </c>
    </row>
    <row r="10949">
      <c r="A10949" t="inlineStr">
        <is>
          <t>T1010947</t>
        </is>
      </c>
      <c r="B10949" t="inlineStr">
        <is>
          <t>2023-10-19</t>
        </is>
      </c>
      <c r="C10949" t="inlineStr">
        <is>
          <t>S021</t>
        </is>
      </c>
      <c r="D10949" t="inlineStr">
        <is>
          <t>Store_021</t>
        </is>
      </c>
      <c r="E10949" t="inlineStr">
        <is>
          <t>North</t>
        </is>
      </c>
      <c r="F10949" t="inlineStr">
        <is>
          <t>P0073</t>
        </is>
      </c>
      <c r="G10949" t="inlineStr">
        <is>
          <t>Prod_0073</t>
        </is>
      </c>
      <c r="H10949" t="inlineStr">
        <is>
          <t>Food</t>
        </is>
      </c>
      <c r="I10949" t="n">
        <v>7</v>
      </c>
      <c r="J10949" t="n">
        <v>508.25</v>
      </c>
      <c r="K10949" t="n">
        <v>0</v>
      </c>
      <c r="L10949">
        <f>I10949*J10949*(1-K10949)</f>
        <v/>
      </c>
      <c r="M10949">
        <f>VLOOKUP(F10949,Products!A:D,4,FALSE)*I10949</f>
        <v/>
      </c>
      <c r="N10949">
        <f>L10949-M10949</f>
        <v/>
      </c>
    </row>
    <row r="10950">
      <c r="A10950" t="inlineStr">
        <is>
          <t>T1010948</t>
        </is>
      </c>
      <c r="B10950" t="inlineStr">
        <is>
          <t>2025-05-25</t>
        </is>
      </c>
      <c r="C10950" t="inlineStr">
        <is>
          <t>S018</t>
        </is>
      </c>
      <c r="D10950" t="inlineStr">
        <is>
          <t>Store_018</t>
        </is>
      </c>
      <c r="E10950" t="inlineStr">
        <is>
          <t>South</t>
        </is>
      </c>
      <c r="F10950" t="inlineStr">
        <is>
          <t>P0004</t>
        </is>
      </c>
      <c r="G10950" t="inlineStr">
        <is>
          <t>Prod_0004</t>
        </is>
      </c>
      <c r="H10950" t="inlineStr">
        <is>
          <t>Household</t>
        </is>
      </c>
      <c r="I10950" t="n">
        <v>1</v>
      </c>
      <c r="J10950" t="n">
        <v>455.08</v>
      </c>
      <c r="K10950" t="n">
        <v>0.2</v>
      </c>
      <c r="L10950">
        <f>I10950*J10950*(1-K10950)</f>
        <v/>
      </c>
      <c r="M10950">
        <f>VLOOKUP(F10950,Products!A:D,4,FALSE)*I10950</f>
        <v/>
      </c>
      <c r="N10950">
        <f>L10950-M10950</f>
        <v/>
      </c>
    </row>
    <row r="10951">
      <c r="A10951" t="inlineStr">
        <is>
          <t>T1010949</t>
        </is>
      </c>
      <c r="B10951" t="inlineStr">
        <is>
          <t>2024-10-01</t>
        </is>
      </c>
      <c r="C10951" t="inlineStr">
        <is>
          <t>S028</t>
        </is>
      </c>
      <c r="D10951" t="inlineStr">
        <is>
          <t>Store_028</t>
        </is>
      </c>
      <c r="E10951" t="inlineStr">
        <is>
          <t>North</t>
        </is>
      </c>
      <c r="F10951" t="inlineStr">
        <is>
          <t>P0108</t>
        </is>
      </c>
      <c r="G10951" t="inlineStr">
        <is>
          <t>Prod_0108</t>
        </is>
      </c>
      <c r="H10951" t="inlineStr">
        <is>
          <t>Stationery</t>
        </is>
      </c>
      <c r="I10951" t="n">
        <v>4</v>
      </c>
      <c r="J10951" t="n">
        <v>635.42</v>
      </c>
      <c r="K10951" t="n">
        <v>0.15</v>
      </c>
      <c r="L10951">
        <f>I10951*J10951*(1-K10951)</f>
        <v/>
      </c>
      <c r="M10951">
        <f>VLOOKUP(F10951,Products!A:D,4,FALSE)*I10951</f>
        <v/>
      </c>
      <c r="N10951">
        <f>L10951-M10951</f>
        <v/>
      </c>
    </row>
    <row r="10952">
      <c r="A10952" t="inlineStr">
        <is>
          <t>T1010950</t>
        </is>
      </c>
      <c r="B10952" t="inlineStr">
        <is>
          <t>2023-01-19</t>
        </is>
      </c>
      <c r="C10952" t="inlineStr">
        <is>
          <t>S010</t>
        </is>
      </c>
      <c r="D10952" t="inlineStr">
        <is>
          <t>Store_010</t>
        </is>
      </c>
      <c r="E10952" t="inlineStr">
        <is>
          <t>North</t>
        </is>
      </c>
      <c r="F10952" t="inlineStr">
        <is>
          <t>P0031</t>
        </is>
      </c>
      <c r="G10952" t="inlineStr">
        <is>
          <t>Prod_0031</t>
        </is>
      </c>
      <c r="H10952" t="inlineStr">
        <is>
          <t>Food</t>
        </is>
      </c>
      <c r="I10952" t="n">
        <v>6</v>
      </c>
      <c r="J10952" t="n">
        <v>208.38</v>
      </c>
      <c r="K10952" t="n">
        <v>0</v>
      </c>
      <c r="L10952">
        <f>I10952*J10952*(1-K10952)</f>
        <v/>
      </c>
      <c r="M10952">
        <f>VLOOKUP(F10952,Products!A:D,4,FALSE)*I10952</f>
        <v/>
      </c>
      <c r="N10952">
        <f>L10952-M10952</f>
        <v/>
      </c>
    </row>
    <row r="10953">
      <c r="A10953" t="inlineStr">
        <is>
          <t>T1010951</t>
        </is>
      </c>
      <c r="B10953" t="inlineStr">
        <is>
          <t>2023-04-06</t>
        </is>
      </c>
      <c r="C10953" t="inlineStr">
        <is>
          <t>S004</t>
        </is>
      </c>
      <c r="D10953" t="inlineStr">
        <is>
          <t>Store_004</t>
        </is>
      </c>
      <c r="E10953" t="inlineStr">
        <is>
          <t>Central</t>
        </is>
      </c>
      <c r="F10953" t="inlineStr">
        <is>
          <t>P0058</t>
        </is>
      </c>
      <c r="G10953" t="inlineStr">
        <is>
          <t>Prod_0058</t>
        </is>
      </c>
      <c r="H10953" t="inlineStr">
        <is>
          <t>Stationery</t>
        </is>
      </c>
      <c r="I10953" t="n">
        <v>5</v>
      </c>
      <c r="J10953" t="n">
        <v>424.68</v>
      </c>
      <c r="K10953" t="n">
        <v>0.05</v>
      </c>
      <c r="L10953">
        <f>I10953*J10953*(1-K10953)</f>
        <v/>
      </c>
      <c r="M10953">
        <f>VLOOKUP(F10953,Products!A:D,4,FALSE)*I10953</f>
        <v/>
      </c>
      <c r="N10953">
        <f>L10953-M10953</f>
        <v/>
      </c>
    </row>
    <row r="10954">
      <c r="A10954" t="inlineStr">
        <is>
          <t>T1010952</t>
        </is>
      </c>
      <c r="B10954" t="inlineStr">
        <is>
          <t>2025-08-13</t>
        </is>
      </c>
      <c r="C10954" t="inlineStr">
        <is>
          <t>S008</t>
        </is>
      </c>
      <c r="D10954" t="inlineStr">
        <is>
          <t>Store_008</t>
        </is>
      </c>
      <c r="E10954" t="inlineStr">
        <is>
          <t>East</t>
        </is>
      </c>
      <c r="F10954" t="inlineStr">
        <is>
          <t>P0159</t>
        </is>
      </c>
      <c r="G10954" t="inlineStr">
        <is>
          <t>Prod_0159</t>
        </is>
      </c>
      <c r="H10954" t="inlineStr">
        <is>
          <t>Electronics</t>
        </is>
      </c>
      <c r="I10954" t="n">
        <v>6</v>
      </c>
      <c r="J10954" t="n">
        <v>527.88</v>
      </c>
      <c r="K10954" t="n">
        <v>0</v>
      </c>
      <c r="L10954">
        <f>I10954*J10954*(1-K10954)</f>
        <v/>
      </c>
      <c r="M10954">
        <f>VLOOKUP(F10954,Products!A:D,4,FALSE)*I10954</f>
        <v/>
      </c>
      <c r="N10954">
        <f>L10954-M10954</f>
        <v/>
      </c>
    </row>
    <row r="10955">
      <c r="A10955" t="inlineStr">
        <is>
          <t>T1010953</t>
        </is>
      </c>
      <c r="B10955" t="inlineStr">
        <is>
          <t>2024-02-12</t>
        </is>
      </c>
      <c r="C10955" t="inlineStr">
        <is>
          <t>S026</t>
        </is>
      </c>
      <c r="D10955" t="inlineStr">
        <is>
          <t>Store_026</t>
        </is>
      </c>
      <c r="E10955" t="inlineStr">
        <is>
          <t>North</t>
        </is>
      </c>
      <c r="F10955" t="inlineStr">
        <is>
          <t>P0139</t>
        </is>
      </c>
      <c r="G10955" t="inlineStr">
        <is>
          <t>Prod_0139</t>
        </is>
      </c>
      <c r="H10955" t="inlineStr">
        <is>
          <t>Clothing</t>
        </is>
      </c>
      <c r="I10955" t="n">
        <v>2</v>
      </c>
      <c r="J10955" t="n">
        <v>738.71</v>
      </c>
      <c r="K10955" t="n">
        <v>0.1</v>
      </c>
      <c r="L10955">
        <f>I10955*J10955*(1-K10955)</f>
        <v/>
      </c>
      <c r="M10955">
        <f>VLOOKUP(F10955,Products!A:D,4,FALSE)*I10955</f>
        <v/>
      </c>
      <c r="N10955">
        <f>L10955-M10955</f>
        <v/>
      </c>
    </row>
    <row r="10956">
      <c r="A10956" t="inlineStr">
        <is>
          <t>T1010954</t>
        </is>
      </c>
      <c r="B10956" t="inlineStr">
        <is>
          <t>2023-01-14</t>
        </is>
      </c>
      <c r="C10956" t="inlineStr">
        <is>
          <t>S021</t>
        </is>
      </c>
      <c r="D10956" t="inlineStr">
        <is>
          <t>Store_021</t>
        </is>
      </c>
      <c r="E10956" t="inlineStr">
        <is>
          <t>North</t>
        </is>
      </c>
      <c r="F10956" t="inlineStr">
        <is>
          <t>P0070</t>
        </is>
      </c>
      <c r="G10956" t="inlineStr">
        <is>
          <t>Prod_0070</t>
        </is>
      </c>
      <c r="H10956" t="inlineStr">
        <is>
          <t>Beverages</t>
        </is>
      </c>
      <c r="I10956" t="n">
        <v>3</v>
      </c>
      <c r="J10956" t="n">
        <v>505.69</v>
      </c>
      <c r="K10956" t="n">
        <v>0</v>
      </c>
      <c r="L10956">
        <f>I10956*J10956*(1-K10956)</f>
        <v/>
      </c>
      <c r="M10956">
        <f>VLOOKUP(F10956,Products!A:D,4,FALSE)*I10956</f>
        <v/>
      </c>
      <c r="N10956">
        <f>L10956-M10956</f>
        <v/>
      </c>
    </row>
    <row r="10957">
      <c r="A10957" t="inlineStr">
        <is>
          <t>T1010955</t>
        </is>
      </c>
      <c r="B10957" t="inlineStr">
        <is>
          <t>2024-05-12</t>
        </is>
      </c>
      <c r="C10957" t="inlineStr">
        <is>
          <t>S016</t>
        </is>
      </c>
      <c r="D10957" t="inlineStr">
        <is>
          <t>Store_016</t>
        </is>
      </c>
      <c r="E10957" t="inlineStr">
        <is>
          <t>West</t>
        </is>
      </c>
      <c r="F10957" t="inlineStr">
        <is>
          <t>P0072</t>
        </is>
      </c>
      <c r="G10957" t="inlineStr">
        <is>
          <t>Prod_0072</t>
        </is>
      </c>
      <c r="H10957" t="inlineStr">
        <is>
          <t>Food</t>
        </is>
      </c>
      <c r="I10957" t="n">
        <v>7</v>
      </c>
      <c r="J10957" t="n">
        <v>863.27</v>
      </c>
      <c r="K10957" t="n">
        <v>0</v>
      </c>
      <c r="L10957">
        <f>I10957*J10957*(1-K10957)</f>
        <v/>
      </c>
      <c r="M10957">
        <f>VLOOKUP(F10957,Products!A:D,4,FALSE)*I10957</f>
        <v/>
      </c>
      <c r="N10957">
        <f>L10957-M10957</f>
        <v/>
      </c>
    </row>
    <row r="10958">
      <c r="A10958" t="inlineStr">
        <is>
          <t>T1010956</t>
        </is>
      </c>
      <c r="B10958" t="inlineStr">
        <is>
          <t>2024-08-13</t>
        </is>
      </c>
      <c r="C10958" t="inlineStr">
        <is>
          <t>S036</t>
        </is>
      </c>
      <c r="D10958" t="inlineStr">
        <is>
          <t>Store_036</t>
        </is>
      </c>
      <c r="E10958" t="inlineStr">
        <is>
          <t>Central</t>
        </is>
      </c>
      <c r="F10958" t="inlineStr">
        <is>
          <t>P0070</t>
        </is>
      </c>
      <c r="G10958" t="inlineStr">
        <is>
          <t>Prod_0070</t>
        </is>
      </c>
      <c r="H10958" t="inlineStr">
        <is>
          <t>Beverages</t>
        </is>
      </c>
      <c r="I10958" t="n">
        <v>8</v>
      </c>
      <c r="J10958" t="n">
        <v>735.84</v>
      </c>
      <c r="K10958" t="n">
        <v>0.2</v>
      </c>
      <c r="L10958">
        <f>I10958*J10958*(1-K10958)</f>
        <v/>
      </c>
      <c r="M10958">
        <f>VLOOKUP(F10958,Products!A:D,4,FALSE)*I10958</f>
        <v/>
      </c>
      <c r="N10958">
        <f>L10958-M10958</f>
        <v/>
      </c>
    </row>
    <row r="10959">
      <c r="A10959" t="inlineStr">
        <is>
          <t>T1010957</t>
        </is>
      </c>
      <c r="B10959" t="inlineStr">
        <is>
          <t>2023-02-19</t>
        </is>
      </c>
      <c r="C10959" t="inlineStr">
        <is>
          <t>S015</t>
        </is>
      </c>
      <c r="D10959" t="inlineStr">
        <is>
          <t>Store_015</t>
        </is>
      </c>
      <c r="E10959" t="inlineStr">
        <is>
          <t>North</t>
        </is>
      </c>
      <c r="F10959" t="inlineStr">
        <is>
          <t>P0120</t>
        </is>
      </c>
      <c r="G10959" t="inlineStr">
        <is>
          <t>Prod_0120</t>
        </is>
      </c>
      <c r="H10959" t="inlineStr">
        <is>
          <t>Stationery</t>
        </is>
      </c>
      <c r="I10959" t="n">
        <v>9</v>
      </c>
      <c r="J10959" t="n">
        <v>387.18</v>
      </c>
      <c r="K10959" t="n">
        <v>0.2</v>
      </c>
      <c r="L10959">
        <f>I10959*J10959*(1-K10959)</f>
        <v/>
      </c>
      <c r="M10959">
        <f>VLOOKUP(F10959,Products!A:D,4,FALSE)*I10959</f>
        <v/>
      </c>
      <c r="N10959">
        <f>L10959-M10959</f>
        <v/>
      </c>
    </row>
    <row r="10960">
      <c r="A10960" t="inlineStr">
        <is>
          <t>T1010958</t>
        </is>
      </c>
      <c r="B10960" t="inlineStr">
        <is>
          <t>2023-10-25</t>
        </is>
      </c>
      <c r="C10960" t="inlineStr">
        <is>
          <t>S045</t>
        </is>
      </c>
      <c r="D10960" t="inlineStr">
        <is>
          <t>Store_045</t>
        </is>
      </c>
      <c r="E10960" t="inlineStr">
        <is>
          <t>East</t>
        </is>
      </c>
      <c r="F10960" t="inlineStr">
        <is>
          <t>P0152</t>
        </is>
      </c>
      <c r="G10960" t="inlineStr">
        <is>
          <t>Prod_0152</t>
        </is>
      </c>
      <c r="H10960" t="inlineStr">
        <is>
          <t>Household</t>
        </is>
      </c>
      <c r="I10960" t="n">
        <v>1</v>
      </c>
      <c r="J10960" t="n">
        <v>728.95</v>
      </c>
      <c r="K10960" t="n">
        <v>0.2</v>
      </c>
      <c r="L10960">
        <f>I10960*J10960*(1-K10960)</f>
        <v/>
      </c>
      <c r="M10960">
        <f>VLOOKUP(F10960,Products!A:D,4,FALSE)*I10960</f>
        <v/>
      </c>
      <c r="N10960">
        <f>L10960-M10960</f>
        <v/>
      </c>
    </row>
    <row r="10961">
      <c r="A10961" t="inlineStr">
        <is>
          <t>T1010959</t>
        </is>
      </c>
      <c r="B10961" t="inlineStr">
        <is>
          <t>2025-05-11</t>
        </is>
      </c>
      <c r="C10961" t="inlineStr">
        <is>
          <t>S035</t>
        </is>
      </c>
      <c r="D10961" t="inlineStr">
        <is>
          <t>Store_035</t>
        </is>
      </c>
      <c r="E10961" t="inlineStr">
        <is>
          <t>Central</t>
        </is>
      </c>
      <c r="F10961" t="inlineStr">
        <is>
          <t>P0077</t>
        </is>
      </c>
      <c r="G10961" t="inlineStr">
        <is>
          <t>Prod_0077</t>
        </is>
      </c>
      <c r="H10961" t="inlineStr">
        <is>
          <t>Beverages</t>
        </is>
      </c>
      <c r="I10961" t="n">
        <v>3</v>
      </c>
      <c r="J10961" t="n">
        <v>52.82</v>
      </c>
      <c r="K10961" t="n">
        <v>0.1</v>
      </c>
      <c r="L10961">
        <f>I10961*J10961*(1-K10961)</f>
        <v/>
      </c>
      <c r="M10961">
        <f>VLOOKUP(F10961,Products!A:D,4,FALSE)*I10961</f>
        <v/>
      </c>
      <c r="N10961">
        <f>L10961-M10961</f>
        <v/>
      </c>
    </row>
    <row r="10962">
      <c r="A10962" t="inlineStr">
        <is>
          <t>T1010960</t>
        </is>
      </c>
      <c r="B10962" t="inlineStr">
        <is>
          <t>2023-03-17</t>
        </is>
      </c>
      <c r="C10962" t="inlineStr">
        <is>
          <t>S012</t>
        </is>
      </c>
      <c r="D10962" t="inlineStr">
        <is>
          <t>Store_012</t>
        </is>
      </c>
      <c r="E10962" t="inlineStr">
        <is>
          <t>South</t>
        </is>
      </c>
      <c r="F10962" t="inlineStr">
        <is>
          <t>P0017</t>
        </is>
      </c>
      <c r="G10962" t="inlineStr">
        <is>
          <t>Prod_0017</t>
        </is>
      </c>
      <c r="H10962" t="inlineStr">
        <is>
          <t>Food</t>
        </is>
      </c>
      <c r="I10962" t="n">
        <v>3</v>
      </c>
      <c r="J10962" t="n">
        <v>673.36</v>
      </c>
      <c r="K10962" t="n">
        <v>0</v>
      </c>
      <c r="L10962">
        <f>I10962*J10962*(1-K10962)</f>
        <v/>
      </c>
      <c r="M10962">
        <f>VLOOKUP(F10962,Products!A:D,4,FALSE)*I10962</f>
        <v/>
      </c>
      <c r="N10962">
        <f>L10962-M10962</f>
        <v/>
      </c>
    </row>
    <row r="10963">
      <c r="A10963" t="inlineStr">
        <is>
          <t>T1010961</t>
        </is>
      </c>
      <c r="B10963" t="inlineStr">
        <is>
          <t>2024-07-17</t>
        </is>
      </c>
      <c r="C10963" t="inlineStr">
        <is>
          <t>S045</t>
        </is>
      </c>
      <c r="D10963" t="inlineStr">
        <is>
          <t>Store_045</t>
        </is>
      </c>
      <c r="E10963" t="inlineStr">
        <is>
          <t>East</t>
        </is>
      </c>
      <c r="F10963" t="inlineStr">
        <is>
          <t>P0183</t>
        </is>
      </c>
      <c r="G10963" t="inlineStr">
        <is>
          <t>Prod_0183</t>
        </is>
      </c>
      <c r="H10963" t="inlineStr">
        <is>
          <t>Stationery</t>
        </is>
      </c>
      <c r="I10963" t="n">
        <v>7</v>
      </c>
      <c r="J10963" t="n">
        <v>652.95</v>
      </c>
      <c r="K10963" t="n">
        <v>0</v>
      </c>
      <c r="L10963">
        <f>I10963*J10963*(1-K10963)</f>
        <v/>
      </c>
      <c r="M10963">
        <f>VLOOKUP(F10963,Products!A:D,4,FALSE)*I10963</f>
        <v/>
      </c>
      <c r="N10963">
        <f>L10963-M10963</f>
        <v/>
      </c>
    </row>
    <row r="10964">
      <c r="A10964" t="inlineStr">
        <is>
          <t>T1010962</t>
        </is>
      </c>
      <c r="B10964" t="inlineStr">
        <is>
          <t>2024-12-24</t>
        </is>
      </c>
      <c r="C10964" t="inlineStr">
        <is>
          <t>S035</t>
        </is>
      </c>
      <c r="D10964" t="inlineStr">
        <is>
          <t>Store_035</t>
        </is>
      </c>
      <c r="E10964" t="inlineStr">
        <is>
          <t>Central</t>
        </is>
      </c>
      <c r="F10964" t="inlineStr">
        <is>
          <t>P0152</t>
        </is>
      </c>
      <c r="G10964" t="inlineStr">
        <is>
          <t>Prod_0152</t>
        </is>
      </c>
      <c r="H10964" t="inlineStr">
        <is>
          <t>Household</t>
        </is>
      </c>
      <c r="I10964" t="n">
        <v>4</v>
      </c>
      <c r="J10964" t="n">
        <v>690.15</v>
      </c>
      <c r="K10964" t="n">
        <v>0.2</v>
      </c>
      <c r="L10964">
        <f>I10964*J10964*(1-K10964)</f>
        <v/>
      </c>
      <c r="M10964">
        <f>VLOOKUP(F10964,Products!A:D,4,FALSE)*I10964</f>
        <v/>
      </c>
      <c r="N10964">
        <f>L10964-M10964</f>
        <v/>
      </c>
    </row>
    <row r="10965">
      <c r="A10965" t="inlineStr">
        <is>
          <t>T1010963</t>
        </is>
      </c>
      <c r="B10965" t="inlineStr">
        <is>
          <t>2024-07-23</t>
        </is>
      </c>
      <c r="C10965" t="inlineStr">
        <is>
          <t>S047</t>
        </is>
      </c>
      <c r="D10965" t="inlineStr">
        <is>
          <t>Store_047</t>
        </is>
      </c>
      <c r="E10965" t="inlineStr">
        <is>
          <t>North</t>
        </is>
      </c>
      <c r="F10965" t="inlineStr">
        <is>
          <t>P0117</t>
        </is>
      </c>
      <c r="G10965" t="inlineStr">
        <is>
          <t>Prod_0117</t>
        </is>
      </c>
      <c r="H10965" t="inlineStr">
        <is>
          <t>Electronics</t>
        </is>
      </c>
      <c r="I10965" t="n">
        <v>5</v>
      </c>
      <c r="J10965" t="n">
        <v>550.65</v>
      </c>
      <c r="K10965" t="n">
        <v>0</v>
      </c>
      <c r="L10965">
        <f>I10965*J10965*(1-K10965)</f>
        <v/>
      </c>
      <c r="M10965">
        <f>VLOOKUP(F10965,Products!A:D,4,FALSE)*I10965</f>
        <v/>
      </c>
      <c r="N10965">
        <f>L10965-M10965</f>
        <v/>
      </c>
    </row>
    <row r="10966">
      <c r="A10966" t="inlineStr">
        <is>
          <t>T1010964</t>
        </is>
      </c>
      <c r="B10966" t="inlineStr">
        <is>
          <t>2023-05-18</t>
        </is>
      </c>
      <c r="C10966" t="inlineStr">
        <is>
          <t>S022</t>
        </is>
      </c>
      <c r="D10966" t="inlineStr">
        <is>
          <t>Store_022</t>
        </is>
      </c>
      <c r="E10966" t="inlineStr">
        <is>
          <t>East</t>
        </is>
      </c>
      <c r="F10966" t="inlineStr">
        <is>
          <t>P0137</t>
        </is>
      </c>
      <c r="G10966" t="inlineStr">
        <is>
          <t>Prod_0137</t>
        </is>
      </c>
      <c r="H10966" t="inlineStr">
        <is>
          <t>Electronics</t>
        </is>
      </c>
      <c r="I10966" t="n">
        <v>8</v>
      </c>
      <c r="J10966" t="n">
        <v>153.42</v>
      </c>
      <c r="K10966" t="n">
        <v>0.1</v>
      </c>
      <c r="L10966">
        <f>I10966*J10966*(1-K10966)</f>
        <v/>
      </c>
      <c r="M10966">
        <f>VLOOKUP(F10966,Products!A:D,4,FALSE)*I10966</f>
        <v/>
      </c>
      <c r="N10966">
        <f>L10966-M10966</f>
        <v/>
      </c>
    </row>
    <row r="10967">
      <c r="A10967" t="inlineStr">
        <is>
          <t>T1010965</t>
        </is>
      </c>
      <c r="B10967" t="inlineStr">
        <is>
          <t>2024-04-17</t>
        </is>
      </c>
      <c r="C10967" t="inlineStr">
        <is>
          <t>S023</t>
        </is>
      </c>
      <c r="D10967" t="inlineStr">
        <is>
          <t>Store_023</t>
        </is>
      </c>
      <c r="E10967" t="inlineStr">
        <is>
          <t>South</t>
        </is>
      </c>
      <c r="F10967" t="inlineStr">
        <is>
          <t>P0081</t>
        </is>
      </c>
      <c r="G10967" t="inlineStr">
        <is>
          <t>Prod_0081</t>
        </is>
      </c>
      <c r="H10967" t="inlineStr">
        <is>
          <t>Electronics</t>
        </is>
      </c>
      <c r="I10967" t="n">
        <v>9</v>
      </c>
      <c r="J10967" t="n">
        <v>289.83</v>
      </c>
      <c r="K10967" t="n">
        <v>0.05</v>
      </c>
      <c r="L10967">
        <f>I10967*J10967*(1-K10967)</f>
        <v/>
      </c>
      <c r="M10967">
        <f>VLOOKUP(F10967,Products!A:D,4,FALSE)*I10967</f>
        <v/>
      </c>
      <c r="N10967">
        <f>L10967-M10967</f>
        <v/>
      </c>
    </row>
    <row r="10968">
      <c r="A10968" t="inlineStr">
        <is>
          <t>T1010966</t>
        </is>
      </c>
      <c r="B10968" t="inlineStr">
        <is>
          <t>2025-03-28</t>
        </is>
      </c>
      <c r="C10968" t="inlineStr">
        <is>
          <t>S042</t>
        </is>
      </c>
      <c r="D10968" t="inlineStr">
        <is>
          <t>Store_042</t>
        </is>
      </c>
      <c r="E10968" t="inlineStr">
        <is>
          <t>Central</t>
        </is>
      </c>
      <c r="F10968" t="inlineStr">
        <is>
          <t>P0011</t>
        </is>
      </c>
      <c r="G10968" t="inlineStr">
        <is>
          <t>Prod_0011</t>
        </is>
      </c>
      <c r="H10968" t="inlineStr">
        <is>
          <t>Household</t>
        </is>
      </c>
      <c r="I10968" t="n">
        <v>5</v>
      </c>
      <c r="J10968" t="n">
        <v>283.85</v>
      </c>
      <c r="K10968" t="n">
        <v>0.2</v>
      </c>
      <c r="L10968">
        <f>I10968*J10968*(1-K10968)</f>
        <v/>
      </c>
      <c r="M10968">
        <f>VLOOKUP(F10968,Products!A:D,4,FALSE)*I10968</f>
        <v/>
      </c>
      <c r="N10968">
        <f>L10968-M10968</f>
        <v/>
      </c>
    </row>
    <row r="10969">
      <c r="A10969" t="inlineStr">
        <is>
          <t>T1010967</t>
        </is>
      </c>
      <c r="B10969" t="inlineStr">
        <is>
          <t>2023-12-18</t>
        </is>
      </c>
      <c r="C10969" t="inlineStr">
        <is>
          <t>S013</t>
        </is>
      </c>
      <c r="D10969" t="inlineStr">
        <is>
          <t>Store_013</t>
        </is>
      </c>
      <c r="E10969" t="inlineStr">
        <is>
          <t>North</t>
        </is>
      </c>
      <c r="F10969" t="inlineStr">
        <is>
          <t>P0078</t>
        </is>
      </c>
      <c r="G10969" t="inlineStr">
        <is>
          <t>Prod_0078</t>
        </is>
      </c>
      <c r="H10969" t="inlineStr">
        <is>
          <t>Electronics</t>
        </is>
      </c>
      <c r="I10969" t="n">
        <v>8</v>
      </c>
      <c r="J10969" t="n">
        <v>615.3200000000001</v>
      </c>
      <c r="K10969" t="n">
        <v>0.2</v>
      </c>
      <c r="L10969">
        <f>I10969*J10969*(1-K10969)</f>
        <v/>
      </c>
      <c r="M10969">
        <f>VLOOKUP(F10969,Products!A:D,4,FALSE)*I10969</f>
        <v/>
      </c>
      <c r="N10969">
        <f>L10969-M10969</f>
        <v/>
      </c>
    </row>
    <row r="10970">
      <c r="A10970" t="inlineStr">
        <is>
          <t>T1010968</t>
        </is>
      </c>
      <c r="B10970" t="inlineStr">
        <is>
          <t>2023-05-06</t>
        </is>
      </c>
      <c r="C10970" t="inlineStr">
        <is>
          <t>S011</t>
        </is>
      </c>
      <c r="D10970" t="inlineStr">
        <is>
          <t>Store_011</t>
        </is>
      </c>
      <c r="E10970" t="inlineStr">
        <is>
          <t>South</t>
        </is>
      </c>
      <c r="F10970" t="inlineStr">
        <is>
          <t>P0069</t>
        </is>
      </c>
      <c r="G10970" t="inlineStr">
        <is>
          <t>Prod_0069</t>
        </is>
      </c>
      <c r="H10970" t="inlineStr">
        <is>
          <t>Household</t>
        </is>
      </c>
      <c r="I10970" t="n">
        <v>3</v>
      </c>
      <c r="J10970" t="n">
        <v>384.98</v>
      </c>
      <c r="K10970" t="n">
        <v>0.05</v>
      </c>
      <c r="L10970">
        <f>I10970*J10970*(1-K10970)</f>
        <v/>
      </c>
      <c r="M10970">
        <f>VLOOKUP(F10970,Products!A:D,4,FALSE)*I10970</f>
        <v/>
      </c>
      <c r="N10970">
        <f>L10970-M10970</f>
        <v/>
      </c>
    </row>
    <row r="10971">
      <c r="A10971" t="inlineStr">
        <is>
          <t>T1010969</t>
        </is>
      </c>
      <c r="B10971" t="inlineStr">
        <is>
          <t>2023-12-20</t>
        </is>
      </c>
      <c r="C10971" t="inlineStr">
        <is>
          <t>S007</t>
        </is>
      </c>
      <c r="D10971" t="inlineStr">
        <is>
          <t>Store_007</t>
        </is>
      </c>
      <c r="E10971" t="inlineStr">
        <is>
          <t>East</t>
        </is>
      </c>
      <c r="F10971" t="inlineStr">
        <is>
          <t>P0164</t>
        </is>
      </c>
      <c r="G10971" t="inlineStr">
        <is>
          <t>Prod_0164</t>
        </is>
      </c>
      <c r="H10971" t="inlineStr">
        <is>
          <t>Food</t>
        </is>
      </c>
      <c r="I10971" t="n">
        <v>7</v>
      </c>
      <c r="J10971" t="n">
        <v>653.3099999999999</v>
      </c>
      <c r="K10971" t="n">
        <v>0</v>
      </c>
      <c r="L10971">
        <f>I10971*J10971*(1-K10971)</f>
        <v/>
      </c>
      <c r="M10971">
        <f>VLOOKUP(F10971,Products!A:D,4,FALSE)*I10971</f>
        <v/>
      </c>
      <c r="N10971">
        <f>L10971-M10971</f>
        <v/>
      </c>
    </row>
    <row r="10972">
      <c r="A10972" t="inlineStr">
        <is>
          <t>T1010970</t>
        </is>
      </c>
      <c r="B10972" t="inlineStr">
        <is>
          <t>2024-12-08</t>
        </is>
      </c>
      <c r="C10972" t="inlineStr">
        <is>
          <t>S006</t>
        </is>
      </c>
      <c r="D10972" t="inlineStr">
        <is>
          <t>Store_006</t>
        </is>
      </c>
      <c r="E10972" t="inlineStr">
        <is>
          <t>East</t>
        </is>
      </c>
      <c r="F10972" t="inlineStr">
        <is>
          <t>P0153</t>
        </is>
      </c>
      <c r="G10972" t="inlineStr">
        <is>
          <t>Prod_0153</t>
        </is>
      </c>
      <c r="H10972" t="inlineStr">
        <is>
          <t>Clothing</t>
        </is>
      </c>
      <c r="I10972" t="n">
        <v>6</v>
      </c>
      <c r="J10972" t="n">
        <v>165.07</v>
      </c>
      <c r="K10972" t="n">
        <v>0.05</v>
      </c>
      <c r="L10972">
        <f>I10972*J10972*(1-K10972)</f>
        <v/>
      </c>
      <c r="M10972">
        <f>VLOOKUP(F10972,Products!A:D,4,FALSE)*I10972</f>
        <v/>
      </c>
      <c r="N10972">
        <f>L10972-M10972</f>
        <v/>
      </c>
    </row>
    <row r="10973">
      <c r="A10973" t="inlineStr">
        <is>
          <t>T1010971</t>
        </is>
      </c>
      <c r="B10973" t="inlineStr">
        <is>
          <t>2024-08-08</t>
        </is>
      </c>
      <c r="C10973" t="inlineStr">
        <is>
          <t>S008</t>
        </is>
      </c>
      <c r="D10973" t="inlineStr">
        <is>
          <t>Store_008</t>
        </is>
      </c>
      <c r="E10973" t="inlineStr">
        <is>
          <t>East</t>
        </is>
      </c>
      <c r="F10973" t="inlineStr">
        <is>
          <t>P0082</t>
        </is>
      </c>
      <c r="G10973" t="inlineStr">
        <is>
          <t>Prod_0082</t>
        </is>
      </c>
      <c r="H10973" t="inlineStr">
        <is>
          <t>Food</t>
        </is>
      </c>
      <c r="I10973" t="n">
        <v>9</v>
      </c>
      <c r="J10973" t="n">
        <v>520.08</v>
      </c>
      <c r="K10973" t="n">
        <v>0</v>
      </c>
      <c r="L10973">
        <f>I10973*J10973*(1-K10973)</f>
        <v/>
      </c>
      <c r="M10973">
        <f>VLOOKUP(F10973,Products!A:D,4,FALSE)*I10973</f>
        <v/>
      </c>
      <c r="N10973">
        <f>L10973-M10973</f>
        <v/>
      </c>
    </row>
    <row r="10974">
      <c r="A10974" t="inlineStr">
        <is>
          <t>T1010972</t>
        </is>
      </c>
      <c r="B10974" t="inlineStr">
        <is>
          <t>2023-06-18</t>
        </is>
      </c>
      <c r="C10974" t="inlineStr">
        <is>
          <t>S004</t>
        </is>
      </c>
      <c r="D10974" t="inlineStr">
        <is>
          <t>Store_004</t>
        </is>
      </c>
      <c r="E10974" t="inlineStr">
        <is>
          <t>Central</t>
        </is>
      </c>
      <c r="F10974" t="inlineStr">
        <is>
          <t>P0033</t>
        </is>
      </c>
      <c r="G10974" t="inlineStr">
        <is>
          <t>Prod_0033</t>
        </is>
      </c>
      <c r="H10974" t="inlineStr">
        <is>
          <t>Food</t>
        </is>
      </c>
      <c r="I10974" t="n">
        <v>7</v>
      </c>
      <c r="J10974" t="n">
        <v>398.72</v>
      </c>
      <c r="K10974" t="n">
        <v>0</v>
      </c>
      <c r="L10974">
        <f>I10974*J10974*(1-K10974)</f>
        <v/>
      </c>
      <c r="M10974">
        <f>VLOOKUP(F10974,Products!A:D,4,FALSE)*I10974</f>
        <v/>
      </c>
      <c r="N10974">
        <f>L10974-M10974</f>
        <v/>
      </c>
    </row>
    <row r="10975">
      <c r="A10975" t="inlineStr">
        <is>
          <t>T1010973</t>
        </is>
      </c>
      <c r="B10975" t="inlineStr">
        <is>
          <t>2024-10-08</t>
        </is>
      </c>
      <c r="C10975" t="inlineStr">
        <is>
          <t>S050</t>
        </is>
      </c>
      <c r="D10975" t="inlineStr">
        <is>
          <t>Store_050</t>
        </is>
      </c>
      <c r="E10975" t="inlineStr">
        <is>
          <t>South</t>
        </is>
      </c>
      <c r="F10975" t="inlineStr">
        <is>
          <t>P0055</t>
        </is>
      </c>
      <c r="G10975" t="inlineStr">
        <is>
          <t>Prod_0055</t>
        </is>
      </c>
      <c r="H10975" t="inlineStr">
        <is>
          <t>Beverages</t>
        </is>
      </c>
      <c r="I10975" t="n">
        <v>3</v>
      </c>
      <c r="J10975" t="n">
        <v>149.45</v>
      </c>
      <c r="K10975" t="n">
        <v>0.15</v>
      </c>
      <c r="L10975">
        <f>I10975*J10975*(1-K10975)</f>
        <v/>
      </c>
      <c r="M10975">
        <f>VLOOKUP(F10975,Products!A:D,4,FALSE)*I10975</f>
        <v/>
      </c>
      <c r="N10975">
        <f>L10975-M10975</f>
        <v/>
      </c>
    </row>
    <row r="10976">
      <c r="A10976" t="inlineStr">
        <is>
          <t>T1010974</t>
        </is>
      </c>
      <c r="B10976" t="inlineStr">
        <is>
          <t>2023-12-22</t>
        </is>
      </c>
      <c r="C10976" t="inlineStr">
        <is>
          <t>S047</t>
        </is>
      </c>
      <c r="D10976" t="inlineStr">
        <is>
          <t>Store_047</t>
        </is>
      </c>
      <c r="E10976" t="inlineStr">
        <is>
          <t>North</t>
        </is>
      </c>
      <c r="F10976" t="inlineStr">
        <is>
          <t>P0046</t>
        </is>
      </c>
      <c r="G10976" t="inlineStr">
        <is>
          <t>Prod_0046</t>
        </is>
      </c>
      <c r="H10976" t="inlineStr">
        <is>
          <t>Electronics</t>
        </is>
      </c>
      <c r="I10976" t="n">
        <v>7</v>
      </c>
      <c r="J10976" t="n">
        <v>48.12</v>
      </c>
      <c r="K10976" t="n">
        <v>0</v>
      </c>
      <c r="L10976">
        <f>I10976*J10976*(1-K10976)</f>
        <v/>
      </c>
      <c r="M10976">
        <f>VLOOKUP(F10976,Products!A:D,4,FALSE)*I10976</f>
        <v/>
      </c>
      <c r="N10976">
        <f>L10976-M10976</f>
        <v/>
      </c>
    </row>
    <row r="10977">
      <c r="A10977" t="inlineStr">
        <is>
          <t>T1010975</t>
        </is>
      </c>
      <c r="B10977" t="inlineStr">
        <is>
          <t>2024-07-28</t>
        </is>
      </c>
      <c r="C10977" t="inlineStr">
        <is>
          <t>S039</t>
        </is>
      </c>
      <c r="D10977" t="inlineStr">
        <is>
          <t>Store_039</t>
        </is>
      </c>
      <c r="E10977" t="inlineStr">
        <is>
          <t>North</t>
        </is>
      </c>
      <c r="F10977" t="inlineStr">
        <is>
          <t>P0167</t>
        </is>
      </c>
      <c r="G10977" t="inlineStr">
        <is>
          <t>Prod_0167</t>
        </is>
      </c>
      <c r="H10977" t="inlineStr">
        <is>
          <t>Beverages</t>
        </is>
      </c>
      <c r="I10977" t="n">
        <v>3</v>
      </c>
      <c r="J10977" t="n">
        <v>518.45</v>
      </c>
      <c r="K10977" t="n">
        <v>0</v>
      </c>
      <c r="L10977">
        <f>I10977*J10977*(1-K10977)</f>
        <v/>
      </c>
      <c r="M10977">
        <f>VLOOKUP(F10977,Products!A:D,4,FALSE)*I10977</f>
        <v/>
      </c>
      <c r="N10977">
        <f>L10977-M10977</f>
        <v/>
      </c>
    </row>
    <row r="10978">
      <c r="A10978" t="inlineStr">
        <is>
          <t>T1010976</t>
        </is>
      </c>
      <c r="B10978" t="inlineStr">
        <is>
          <t>2025-04-13</t>
        </is>
      </c>
      <c r="C10978" t="inlineStr">
        <is>
          <t>S044</t>
        </is>
      </c>
      <c r="D10978" t="inlineStr">
        <is>
          <t>Store_044</t>
        </is>
      </c>
      <c r="E10978" t="inlineStr">
        <is>
          <t>North</t>
        </is>
      </c>
      <c r="F10978" t="inlineStr">
        <is>
          <t>P0106</t>
        </is>
      </c>
      <c r="G10978" t="inlineStr">
        <is>
          <t>Prod_0106</t>
        </is>
      </c>
      <c r="H10978" t="inlineStr">
        <is>
          <t>Electronics</t>
        </is>
      </c>
      <c r="I10978" t="n">
        <v>1</v>
      </c>
      <c r="J10978" t="n">
        <v>1051.68</v>
      </c>
      <c r="K10978" t="n">
        <v>0</v>
      </c>
      <c r="L10978">
        <f>I10978*J10978*(1-K10978)</f>
        <v/>
      </c>
      <c r="M10978">
        <f>VLOOKUP(F10978,Products!A:D,4,FALSE)*I10978</f>
        <v/>
      </c>
      <c r="N10978">
        <f>L10978-M10978</f>
        <v/>
      </c>
    </row>
    <row r="10979">
      <c r="A10979" t="inlineStr">
        <is>
          <t>T1010977</t>
        </is>
      </c>
      <c r="B10979" t="inlineStr">
        <is>
          <t>2025-02-27</t>
        </is>
      </c>
      <c r="C10979" t="inlineStr">
        <is>
          <t>S024</t>
        </is>
      </c>
      <c r="D10979" t="inlineStr">
        <is>
          <t>Store_024</t>
        </is>
      </c>
      <c r="E10979" t="inlineStr">
        <is>
          <t>South</t>
        </is>
      </c>
      <c r="F10979" t="inlineStr">
        <is>
          <t>P0105</t>
        </is>
      </c>
      <c r="G10979" t="inlineStr">
        <is>
          <t>Prod_0105</t>
        </is>
      </c>
      <c r="H10979" t="inlineStr">
        <is>
          <t>Electronics</t>
        </is>
      </c>
      <c r="I10979" t="n">
        <v>8</v>
      </c>
      <c r="J10979" t="n">
        <v>475.37</v>
      </c>
      <c r="K10979" t="n">
        <v>0.2</v>
      </c>
      <c r="L10979">
        <f>I10979*J10979*(1-K10979)</f>
        <v/>
      </c>
      <c r="M10979">
        <f>VLOOKUP(F10979,Products!A:D,4,FALSE)*I10979</f>
        <v/>
      </c>
      <c r="N10979">
        <f>L10979-M10979</f>
        <v/>
      </c>
    </row>
    <row r="10980">
      <c r="A10980" t="inlineStr">
        <is>
          <t>T1010978</t>
        </is>
      </c>
      <c r="B10980" t="inlineStr">
        <is>
          <t>2023-01-27</t>
        </is>
      </c>
      <c r="C10980" t="inlineStr">
        <is>
          <t>S048</t>
        </is>
      </c>
      <c r="D10980" t="inlineStr">
        <is>
          <t>Store_048</t>
        </is>
      </c>
      <c r="E10980" t="inlineStr">
        <is>
          <t>South</t>
        </is>
      </c>
      <c r="F10980" t="inlineStr">
        <is>
          <t>P0116</t>
        </is>
      </c>
      <c r="G10980" t="inlineStr">
        <is>
          <t>Prod_0116</t>
        </is>
      </c>
      <c r="H10980" t="inlineStr">
        <is>
          <t>Clothing</t>
        </is>
      </c>
      <c r="I10980" t="n">
        <v>8</v>
      </c>
      <c r="J10980" t="n">
        <v>1060.68</v>
      </c>
      <c r="K10980" t="n">
        <v>0.15</v>
      </c>
      <c r="L10980">
        <f>I10980*J10980*(1-K10980)</f>
        <v/>
      </c>
      <c r="M10980">
        <f>VLOOKUP(F10980,Products!A:D,4,FALSE)*I10980</f>
        <v/>
      </c>
      <c r="N10980">
        <f>L10980-M10980</f>
        <v/>
      </c>
    </row>
    <row r="10981">
      <c r="A10981" t="inlineStr">
        <is>
          <t>T1010979</t>
        </is>
      </c>
      <c r="B10981" t="inlineStr">
        <is>
          <t>2023-10-26</t>
        </is>
      </c>
      <c r="C10981" t="inlineStr">
        <is>
          <t>S025</t>
        </is>
      </c>
      <c r="D10981" t="inlineStr">
        <is>
          <t>Store_025</t>
        </is>
      </c>
      <c r="E10981" t="inlineStr">
        <is>
          <t>Central</t>
        </is>
      </c>
      <c r="F10981" t="inlineStr">
        <is>
          <t>P0057</t>
        </is>
      </c>
      <c r="G10981" t="inlineStr">
        <is>
          <t>Prod_0057</t>
        </is>
      </c>
      <c r="H10981" t="inlineStr">
        <is>
          <t>Beverages</t>
        </is>
      </c>
      <c r="I10981" t="n">
        <v>8</v>
      </c>
      <c r="J10981" t="n">
        <v>83.7</v>
      </c>
      <c r="K10981" t="n">
        <v>0.1</v>
      </c>
      <c r="L10981">
        <f>I10981*J10981*(1-K10981)</f>
        <v/>
      </c>
      <c r="M10981">
        <f>VLOOKUP(F10981,Products!A:D,4,FALSE)*I10981</f>
        <v/>
      </c>
      <c r="N10981">
        <f>L10981-M10981</f>
        <v/>
      </c>
    </row>
    <row r="10982">
      <c r="A10982" t="inlineStr">
        <is>
          <t>T1010980</t>
        </is>
      </c>
      <c r="B10982" t="inlineStr">
        <is>
          <t>2025-01-08</t>
        </is>
      </c>
      <c r="C10982" t="inlineStr">
        <is>
          <t>S025</t>
        </is>
      </c>
      <c r="D10982" t="inlineStr">
        <is>
          <t>Store_025</t>
        </is>
      </c>
      <c r="E10982" t="inlineStr">
        <is>
          <t>Central</t>
        </is>
      </c>
      <c r="F10982" t="inlineStr">
        <is>
          <t>P0100</t>
        </is>
      </c>
      <c r="G10982" t="inlineStr">
        <is>
          <t>Prod_0100</t>
        </is>
      </c>
      <c r="H10982" t="inlineStr">
        <is>
          <t>Household</t>
        </is>
      </c>
      <c r="I10982" t="n">
        <v>1</v>
      </c>
      <c r="J10982" t="n">
        <v>466.86</v>
      </c>
      <c r="K10982" t="n">
        <v>0</v>
      </c>
      <c r="L10982">
        <f>I10982*J10982*(1-K10982)</f>
        <v/>
      </c>
      <c r="M10982">
        <f>VLOOKUP(F10982,Products!A:D,4,FALSE)*I10982</f>
        <v/>
      </c>
      <c r="N10982">
        <f>L10982-M10982</f>
        <v/>
      </c>
    </row>
    <row r="10983">
      <c r="A10983" t="inlineStr">
        <is>
          <t>T1010981</t>
        </is>
      </c>
      <c r="B10983" t="inlineStr">
        <is>
          <t>2023-06-11</t>
        </is>
      </c>
      <c r="C10983" t="inlineStr">
        <is>
          <t>S014</t>
        </is>
      </c>
      <c r="D10983" t="inlineStr">
        <is>
          <t>Store_014</t>
        </is>
      </c>
      <c r="E10983" t="inlineStr">
        <is>
          <t>West</t>
        </is>
      </c>
      <c r="F10983" t="inlineStr">
        <is>
          <t>P0102</t>
        </is>
      </c>
      <c r="G10983" t="inlineStr">
        <is>
          <t>Prod_0102</t>
        </is>
      </c>
      <c r="H10983" t="inlineStr">
        <is>
          <t>Food</t>
        </is>
      </c>
      <c r="I10983" t="n">
        <v>8</v>
      </c>
      <c r="J10983" t="n">
        <v>790.8200000000001</v>
      </c>
      <c r="K10983" t="n">
        <v>0.05</v>
      </c>
      <c r="L10983">
        <f>I10983*J10983*(1-K10983)</f>
        <v/>
      </c>
      <c r="M10983">
        <f>VLOOKUP(F10983,Products!A:D,4,FALSE)*I10983</f>
        <v/>
      </c>
      <c r="N10983">
        <f>L10983-M10983</f>
        <v/>
      </c>
    </row>
    <row r="10984">
      <c r="A10984" t="inlineStr">
        <is>
          <t>T1010982</t>
        </is>
      </c>
      <c r="B10984" t="inlineStr">
        <is>
          <t>2023-08-22</t>
        </is>
      </c>
      <c r="C10984" t="inlineStr">
        <is>
          <t>S047</t>
        </is>
      </c>
      <c r="D10984" t="inlineStr">
        <is>
          <t>Store_047</t>
        </is>
      </c>
      <c r="E10984" t="inlineStr">
        <is>
          <t>North</t>
        </is>
      </c>
      <c r="F10984" t="inlineStr">
        <is>
          <t>P0176</t>
        </is>
      </c>
      <c r="G10984" t="inlineStr">
        <is>
          <t>Prod_0176</t>
        </is>
      </c>
      <c r="H10984" t="inlineStr">
        <is>
          <t>Food</t>
        </is>
      </c>
      <c r="I10984" t="n">
        <v>6</v>
      </c>
      <c r="J10984" t="n">
        <v>595.5</v>
      </c>
      <c r="K10984" t="n">
        <v>0</v>
      </c>
      <c r="L10984">
        <f>I10984*J10984*(1-K10984)</f>
        <v/>
      </c>
      <c r="M10984">
        <f>VLOOKUP(F10984,Products!A:D,4,FALSE)*I10984</f>
        <v/>
      </c>
      <c r="N10984">
        <f>L10984-M10984</f>
        <v/>
      </c>
    </row>
    <row r="10985">
      <c r="A10985" t="inlineStr">
        <is>
          <t>T1010983</t>
        </is>
      </c>
      <c r="B10985" t="inlineStr">
        <is>
          <t>2024-03-24</t>
        </is>
      </c>
      <c r="C10985" t="inlineStr">
        <is>
          <t>S038</t>
        </is>
      </c>
      <c r="D10985" t="inlineStr">
        <is>
          <t>Store_038</t>
        </is>
      </c>
      <c r="E10985" t="inlineStr">
        <is>
          <t>East</t>
        </is>
      </c>
      <c r="F10985" t="inlineStr">
        <is>
          <t>P0104</t>
        </is>
      </c>
      <c r="G10985" t="inlineStr">
        <is>
          <t>Prod_0104</t>
        </is>
      </c>
      <c r="H10985" t="inlineStr">
        <is>
          <t>Clothing</t>
        </is>
      </c>
      <c r="I10985" t="n">
        <v>7</v>
      </c>
      <c r="J10985" t="n">
        <v>818.0700000000001</v>
      </c>
      <c r="K10985" t="n">
        <v>0.05</v>
      </c>
      <c r="L10985">
        <f>I10985*J10985*(1-K10985)</f>
        <v/>
      </c>
      <c r="M10985">
        <f>VLOOKUP(F10985,Products!A:D,4,FALSE)*I10985</f>
        <v/>
      </c>
      <c r="N10985">
        <f>L10985-M10985</f>
        <v/>
      </c>
    </row>
    <row r="10986">
      <c r="A10986" t="inlineStr">
        <is>
          <t>T1010984</t>
        </is>
      </c>
      <c r="B10986" t="inlineStr">
        <is>
          <t>2023-10-21</t>
        </is>
      </c>
      <c r="C10986" t="inlineStr">
        <is>
          <t>S047</t>
        </is>
      </c>
      <c r="D10986" t="inlineStr">
        <is>
          <t>Store_047</t>
        </is>
      </c>
      <c r="E10986" t="inlineStr">
        <is>
          <t>North</t>
        </is>
      </c>
      <c r="F10986" t="inlineStr">
        <is>
          <t>P0181</t>
        </is>
      </c>
      <c r="G10986" t="inlineStr">
        <is>
          <t>Prod_0181</t>
        </is>
      </c>
      <c r="H10986" t="inlineStr">
        <is>
          <t>Electronics</t>
        </is>
      </c>
      <c r="I10986" t="n">
        <v>9</v>
      </c>
      <c r="J10986" t="n">
        <v>728.98</v>
      </c>
      <c r="K10986" t="n">
        <v>0.1</v>
      </c>
      <c r="L10986">
        <f>I10986*J10986*(1-K10986)</f>
        <v/>
      </c>
      <c r="M10986">
        <f>VLOOKUP(F10986,Products!A:D,4,FALSE)*I10986</f>
        <v/>
      </c>
      <c r="N10986">
        <f>L10986-M10986</f>
        <v/>
      </c>
    </row>
    <row r="10987">
      <c r="A10987" t="inlineStr">
        <is>
          <t>T1010985</t>
        </is>
      </c>
      <c r="B10987" t="inlineStr">
        <is>
          <t>2025-04-12</t>
        </is>
      </c>
      <c r="C10987" t="inlineStr">
        <is>
          <t>S015</t>
        </is>
      </c>
      <c r="D10987" t="inlineStr">
        <is>
          <t>Store_015</t>
        </is>
      </c>
      <c r="E10987" t="inlineStr">
        <is>
          <t>North</t>
        </is>
      </c>
      <c r="F10987" t="inlineStr">
        <is>
          <t>P0115</t>
        </is>
      </c>
      <c r="G10987" t="inlineStr">
        <is>
          <t>Prod_0115</t>
        </is>
      </c>
      <c r="H10987" t="inlineStr">
        <is>
          <t>Clothing</t>
        </is>
      </c>
      <c r="I10987" t="n">
        <v>4</v>
      </c>
      <c r="J10987" t="n">
        <v>915.08</v>
      </c>
      <c r="K10987" t="n">
        <v>0</v>
      </c>
      <c r="L10987">
        <f>I10987*J10987*(1-K10987)</f>
        <v/>
      </c>
      <c r="M10987">
        <f>VLOOKUP(F10987,Products!A:D,4,FALSE)*I10987</f>
        <v/>
      </c>
      <c r="N10987">
        <f>L10987-M10987</f>
        <v/>
      </c>
    </row>
    <row r="10988">
      <c r="A10988" t="inlineStr">
        <is>
          <t>T1010986</t>
        </is>
      </c>
      <c r="B10988" t="inlineStr">
        <is>
          <t>2023-05-20</t>
        </is>
      </c>
      <c r="C10988" t="inlineStr">
        <is>
          <t>S021</t>
        </is>
      </c>
      <c r="D10988" t="inlineStr">
        <is>
          <t>Store_021</t>
        </is>
      </c>
      <c r="E10988" t="inlineStr">
        <is>
          <t>North</t>
        </is>
      </c>
      <c r="F10988" t="inlineStr">
        <is>
          <t>P0043</t>
        </is>
      </c>
      <c r="G10988" t="inlineStr">
        <is>
          <t>Prod_0043</t>
        </is>
      </c>
      <c r="H10988" t="inlineStr">
        <is>
          <t>Food</t>
        </is>
      </c>
      <c r="I10988" t="n">
        <v>7</v>
      </c>
      <c r="J10988" t="n">
        <v>244.77</v>
      </c>
      <c r="K10988" t="n">
        <v>0.05</v>
      </c>
      <c r="L10988">
        <f>I10988*J10988*(1-K10988)</f>
        <v/>
      </c>
      <c r="M10988">
        <f>VLOOKUP(F10988,Products!A:D,4,FALSE)*I10988</f>
        <v/>
      </c>
      <c r="N10988">
        <f>L10988-M10988</f>
        <v/>
      </c>
    </row>
    <row r="10989">
      <c r="A10989" t="inlineStr">
        <is>
          <t>T1010987</t>
        </is>
      </c>
      <c r="B10989" t="inlineStr">
        <is>
          <t>2025-08-12</t>
        </is>
      </c>
      <c r="C10989" t="inlineStr">
        <is>
          <t>S013</t>
        </is>
      </c>
      <c r="D10989" t="inlineStr">
        <is>
          <t>Store_013</t>
        </is>
      </c>
      <c r="E10989" t="inlineStr">
        <is>
          <t>North</t>
        </is>
      </c>
      <c r="F10989" t="inlineStr">
        <is>
          <t>P0021</t>
        </is>
      </c>
      <c r="G10989" t="inlineStr">
        <is>
          <t>Prod_0021</t>
        </is>
      </c>
      <c r="H10989" t="inlineStr">
        <is>
          <t>Household</t>
        </is>
      </c>
      <c r="I10989" t="n">
        <v>5</v>
      </c>
      <c r="J10989" t="n">
        <v>119.38</v>
      </c>
      <c r="K10989" t="n">
        <v>0</v>
      </c>
      <c r="L10989">
        <f>I10989*J10989*(1-K10989)</f>
        <v/>
      </c>
      <c r="M10989">
        <f>VLOOKUP(F10989,Products!A:D,4,FALSE)*I10989</f>
        <v/>
      </c>
      <c r="N10989">
        <f>L10989-M10989</f>
        <v/>
      </c>
    </row>
    <row r="10990">
      <c r="A10990" t="inlineStr">
        <is>
          <t>T1010988</t>
        </is>
      </c>
      <c r="B10990" t="inlineStr">
        <is>
          <t>2023-10-13</t>
        </is>
      </c>
      <c r="C10990" t="inlineStr">
        <is>
          <t>S032</t>
        </is>
      </c>
      <c r="D10990" t="inlineStr">
        <is>
          <t>Store_032</t>
        </is>
      </c>
      <c r="E10990" t="inlineStr">
        <is>
          <t>Central</t>
        </is>
      </c>
      <c r="F10990" t="inlineStr">
        <is>
          <t>P0009</t>
        </is>
      </c>
      <c r="G10990" t="inlineStr">
        <is>
          <t>Prod_0009</t>
        </is>
      </c>
      <c r="H10990" t="inlineStr">
        <is>
          <t>Toys</t>
        </is>
      </c>
      <c r="I10990" t="n">
        <v>1</v>
      </c>
      <c r="J10990" t="n">
        <v>799.6</v>
      </c>
      <c r="K10990" t="n">
        <v>0</v>
      </c>
      <c r="L10990">
        <f>I10990*J10990*(1-K10990)</f>
        <v/>
      </c>
      <c r="M10990">
        <f>VLOOKUP(F10990,Products!A:D,4,FALSE)*I10990</f>
        <v/>
      </c>
      <c r="N10990">
        <f>L10990-M10990</f>
        <v/>
      </c>
    </row>
    <row r="10991">
      <c r="A10991" t="inlineStr">
        <is>
          <t>T1010989</t>
        </is>
      </c>
      <c r="B10991" t="inlineStr">
        <is>
          <t>2025-05-18</t>
        </is>
      </c>
      <c r="C10991" t="inlineStr">
        <is>
          <t>S002</t>
        </is>
      </c>
      <c r="D10991" t="inlineStr">
        <is>
          <t>Store_002</t>
        </is>
      </c>
      <c r="E10991" t="inlineStr">
        <is>
          <t>South</t>
        </is>
      </c>
      <c r="F10991" t="inlineStr">
        <is>
          <t>P0001</t>
        </is>
      </c>
      <c r="G10991" t="inlineStr">
        <is>
          <t>Prod_0001</t>
        </is>
      </c>
      <c r="H10991" t="inlineStr">
        <is>
          <t>Beverages</t>
        </is>
      </c>
      <c r="I10991" t="n">
        <v>9</v>
      </c>
      <c r="J10991" t="n">
        <v>540.4</v>
      </c>
      <c r="K10991" t="n">
        <v>0</v>
      </c>
      <c r="L10991">
        <f>I10991*J10991*(1-K10991)</f>
        <v/>
      </c>
      <c r="M10991">
        <f>VLOOKUP(F10991,Products!A:D,4,FALSE)*I10991</f>
        <v/>
      </c>
      <c r="N10991">
        <f>L10991-M10991</f>
        <v/>
      </c>
    </row>
    <row r="10992">
      <c r="A10992" t="inlineStr">
        <is>
          <t>T1010990</t>
        </is>
      </c>
      <c r="B10992" t="inlineStr">
        <is>
          <t>2024-01-05</t>
        </is>
      </c>
      <c r="C10992" t="inlineStr">
        <is>
          <t>S026</t>
        </is>
      </c>
      <c r="D10992" t="inlineStr">
        <is>
          <t>Store_026</t>
        </is>
      </c>
      <c r="E10992" t="inlineStr">
        <is>
          <t>North</t>
        </is>
      </c>
      <c r="F10992" t="inlineStr">
        <is>
          <t>P0067</t>
        </is>
      </c>
      <c r="G10992" t="inlineStr">
        <is>
          <t>Prod_0067</t>
        </is>
      </c>
      <c r="H10992" t="inlineStr">
        <is>
          <t>Toys</t>
        </is>
      </c>
      <c r="I10992" t="n">
        <v>2</v>
      </c>
      <c r="J10992" t="n">
        <v>141.89</v>
      </c>
      <c r="K10992" t="n">
        <v>0</v>
      </c>
      <c r="L10992">
        <f>I10992*J10992*(1-K10992)</f>
        <v/>
      </c>
      <c r="M10992">
        <f>VLOOKUP(F10992,Products!A:D,4,FALSE)*I10992</f>
        <v/>
      </c>
      <c r="N10992">
        <f>L10992-M10992</f>
        <v/>
      </c>
    </row>
    <row r="10993">
      <c r="A10993" t="inlineStr">
        <is>
          <t>T1010991</t>
        </is>
      </c>
      <c r="B10993" t="inlineStr">
        <is>
          <t>2023-12-29</t>
        </is>
      </c>
      <c r="C10993" t="inlineStr">
        <is>
          <t>S047</t>
        </is>
      </c>
      <c r="D10993" t="inlineStr">
        <is>
          <t>Store_047</t>
        </is>
      </c>
      <c r="E10993" t="inlineStr">
        <is>
          <t>North</t>
        </is>
      </c>
      <c r="F10993" t="inlineStr">
        <is>
          <t>P0162</t>
        </is>
      </c>
      <c r="G10993" t="inlineStr">
        <is>
          <t>Prod_0162</t>
        </is>
      </c>
      <c r="H10993" t="inlineStr">
        <is>
          <t>Food</t>
        </is>
      </c>
      <c r="I10993" t="n">
        <v>6</v>
      </c>
      <c r="J10993" t="n">
        <v>416</v>
      </c>
      <c r="K10993" t="n">
        <v>0</v>
      </c>
      <c r="L10993">
        <f>I10993*J10993*(1-K10993)</f>
        <v/>
      </c>
      <c r="M10993">
        <f>VLOOKUP(F10993,Products!A:D,4,FALSE)*I10993</f>
        <v/>
      </c>
      <c r="N10993">
        <f>L10993-M10993</f>
        <v/>
      </c>
    </row>
    <row r="10994">
      <c r="A10994" t="inlineStr">
        <is>
          <t>T1010992</t>
        </is>
      </c>
      <c r="B10994" t="inlineStr">
        <is>
          <t>2024-08-18</t>
        </is>
      </c>
      <c r="C10994" t="inlineStr">
        <is>
          <t>S012</t>
        </is>
      </c>
      <c r="D10994" t="inlineStr">
        <is>
          <t>Store_012</t>
        </is>
      </c>
      <c r="E10994" t="inlineStr">
        <is>
          <t>South</t>
        </is>
      </c>
      <c r="F10994" t="inlineStr">
        <is>
          <t>P0133</t>
        </is>
      </c>
      <c r="G10994" t="inlineStr">
        <is>
          <t>Prod_0133</t>
        </is>
      </c>
      <c r="H10994" t="inlineStr">
        <is>
          <t>Stationery</t>
        </is>
      </c>
      <c r="I10994" t="n">
        <v>4</v>
      </c>
      <c r="J10994" t="n">
        <v>453</v>
      </c>
      <c r="K10994" t="n">
        <v>0</v>
      </c>
      <c r="L10994">
        <f>I10994*J10994*(1-K10994)</f>
        <v/>
      </c>
      <c r="M10994">
        <f>VLOOKUP(F10994,Products!A:D,4,FALSE)*I10994</f>
        <v/>
      </c>
      <c r="N10994">
        <f>L10994-M10994</f>
        <v/>
      </c>
    </row>
    <row r="10995">
      <c r="A10995" t="inlineStr">
        <is>
          <t>T1010993</t>
        </is>
      </c>
      <c r="B10995" t="inlineStr">
        <is>
          <t>2023-11-04</t>
        </is>
      </c>
      <c r="C10995" t="inlineStr">
        <is>
          <t>S035</t>
        </is>
      </c>
      <c r="D10995" t="inlineStr">
        <is>
          <t>Store_035</t>
        </is>
      </c>
      <c r="E10995" t="inlineStr">
        <is>
          <t>Central</t>
        </is>
      </c>
      <c r="F10995" t="inlineStr">
        <is>
          <t>P0025</t>
        </is>
      </c>
      <c r="G10995" t="inlineStr">
        <is>
          <t>Prod_0025</t>
        </is>
      </c>
      <c r="H10995" t="inlineStr">
        <is>
          <t>Beverages</t>
        </is>
      </c>
      <c r="I10995" t="n">
        <v>8</v>
      </c>
      <c r="J10995" t="n">
        <v>341.28</v>
      </c>
      <c r="K10995" t="n">
        <v>0.05</v>
      </c>
      <c r="L10995">
        <f>I10995*J10995*(1-K10995)</f>
        <v/>
      </c>
      <c r="M10995">
        <f>VLOOKUP(F10995,Products!A:D,4,FALSE)*I10995</f>
        <v/>
      </c>
      <c r="N10995">
        <f>L10995-M10995</f>
        <v/>
      </c>
    </row>
    <row r="10996">
      <c r="A10996" t="inlineStr">
        <is>
          <t>T1010994</t>
        </is>
      </c>
      <c r="B10996" t="inlineStr">
        <is>
          <t>2023-02-10</t>
        </is>
      </c>
      <c r="C10996" t="inlineStr">
        <is>
          <t>S017</t>
        </is>
      </c>
      <c r="D10996" t="inlineStr">
        <is>
          <t>Store_017</t>
        </is>
      </c>
      <c r="E10996" t="inlineStr">
        <is>
          <t>South</t>
        </is>
      </c>
      <c r="F10996" t="inlineStr">
        <is>
          <t>P0200</t>
        </is>
      </c>
      <c r="G10996" t="inlineStr">
        <is>
          <t>Prod_0200</t>
        </is>
      </c>
      <c r="H10996" t="inlineStr">
        <is>
          <t>Electronics</t>
        </is>
      </c>
      <c r="I10996" t="n">
        <v>2</v>
      </c>
      <c r="J10996" t="n">
        <v>374.53</v>
      </c>
      <c r="K10996" t="n">
        <v>0.2</v>
      </c>
      <c r="L10996">
        <f>I10996*J10996*(1-K10996)</f>
        <v/>
      </c>
      <c r="M10996">
        <f>VLOOKUP(F10996,Products!A:D,4,FALSE)*I10996</f>
        <v/>
      </c>
      <c r="N10996">
        <f>L10996-M10996</f>
        <v/>
      </c>
    </row>
    <row r="10997">
      <c r="A10997" t="inlineStr">
        <is>
          <t>T1010995</t>
        </is>
      </c>
      <c r="B10997" t="inlineStr">
        <is>
          <t>2023-06-01</t>
        </is>
      </c>
      <c r="C10997" t="inlineStr">
        <is>
          <t>S004</t>
        </is>
      </c>
      <c r="D10997" t="inlineStr">
        <is>
          <t>Store_004</t>
        </is>
      </c>
      <c r="E10997" t="inlineStr">
        <is>
          <t>Central</t>
        </is>
      </c>
      <c r="F10997" t="inlineStr">
        <is>
          <t>P0020</t>
        </is>
      </c>
      <c r="G10997" t="inlineStr">
        <is>
          <t>Prod_0020</t>
        </is>
      </c>
      <c r="H10997" t="inlineStr">
        <is>
          <t>Beverages</t>
        </is>
      </c>
      <c r="I10997" t="n">
        <v>8</v>
      </c>
      <c r="J10997" t="n">
        <v>585.91</v>
      </c>
      <c r="K10997" t="n">
        <v>0</v>
      </c>
      <c r="L10997">
        <f>I10997*J10997*(1-K10997)</f>
        <v/>
      </c>
      <c r="M10997">
        <f>VLOOKUP(F10997,Products!A:D,4,FALSE)*I10997</f>
        <v/>
      </c>
      <c r="N10997">
        <f>L10997-M10997</f>
        <v/>
      </c>
    </row>
    <row r="10998">
      <c r="A10998" t="inlineStr">
        <is>
          <t>T1010996</t>
        </is>
      </c>
      <c r="B10998" t="inlineStr">
        <is>
          <t>2024-02-24</t>
        </is>
      </c>
      <c r="C10998" t="inlineStr">
        <is>
          <t>S021</t>
        </is>
      </c>
      <c r="D10998" t="inlineStr">
        <is>
          <t>Store_021</t>
        </is>
      </c>
      <c r="E10998" t="inlineStr">
        <is>
          <t>North</t>
        </is>
      </c>
      <c r="F10998" t="inlineStr">
        <is>
          <t>P0013</t>
        </is>
      </c>
      <c r="G10998" t="inlineStr">
        <is>
          <t>Prod_0013</t>
        </is>
      </c>
      <c r="H10998" t="inlineStr">
        <is>
          <t>Clothing</t>
        </is>
      </c>
      <c r="I10998" t="n">
        <v>4</v>
      </c>
      <c r="J10998" t="n">
        <v>85.69</v>
      </c>
      <c r="K10998" t="n">
        <v>0.05</v>
      </c>
      <c r="L10998">
        <f>I10998*J10998*(1-K10998)</f>
        <v/>
      </c>
      <c r="M10998">
        <f>VLOOKUP(F10998,Products!A:D,4,FALSE)*I10998</f>
        <v/>
      </c>
      <c r="N10998">
        <f>L10998-M10998</f>
        <v/>
      </c>
    </row>
    <row r="10999">
      <c r="A10999" t="inlineStr">
        <is>
          <t>T1010997</t>
        </is>
      </c>
      <c r="B10999" t="inlineStr">
        <is>
          <t>2025-03-24</t>
        </is>
      </c>
      <c r="C10999" t="inlineStr">
        <is>
          <t>S050</t>
        </is>
      </c>
      <c r="D10999" t="inlineStr">
        <is>
          <t>Store_050</t>
        </is>
      </c>
      <c r="E10999" t="inlineStr">
        <is>
          <t>South</t>
        </is>
      </c>
      <c r="F10999" t="inlineStr">
        <is>
          <t>P0147</t>
        </is>
      </c>
      <c r="G10999" t="inlineStr">
        <is>
          <t>Prod_0147</t>
        </is>
      </c>
      <c r="H10999" t="inlineStr">
        <is>
          <t>Stationery</t>
        </is>
      </c>
      <c r="I10999" t="n">
        <v>9</v>
      </c>
      <c r="J10999" t="n">
        <v>369.19</v>
      </c>
      <c r="K10999" t="n">
        <v>0</v>
      </c>
      <c r="L10999">
        <f>I10999*J10999*(1-K10999)</f>
        <v/>
      </c>
      <c r="M10999">
        <f>VLOOKUP(F10999,Products!A:D,4,FALSE)*I10999</f>
        <v/>
      </c>
      <c r="N10999">
        <f>L10999-M10999</f>
        <v/>
      </c>
    </row>
    <row r="11000">
      <c r="A11000" t="inlineStr">
        <is>
          <t>T1010998</t>
        </is>
      </c>
      <c r="B11000" t="inlineStr">
        <is>
          <t>2025-03-15</t>
        </is>
      </c>
      <c r="C11000" t="inlineStr">
        <is>
          <t>S018</t>
        </is>
      </c>
      <c r="D11000" t="inlineStr">
        <is>
          <t>Store_018</t>
        </is>
      </c>
      <c r="E11000" t="inlineStr">
        <is>
          <t>South</t>
        </is>
      </c>
      <c r="F11000" t="inlineStr">
        <is>
          <t>P0182</t>
        </is>
      </c>
      <c r="G11000" t="inlineStr">
        <is>
          <t>Prod_0182</t>
        </is>
      </c>
      <c r="H11000" t="inlineStr">
        <is>
          <t>Electronics</t>
        </is>
      </c>
      <c r="I11000" t="n">
        <v>5</v>
      </c>
      <c r="J11000" t="n">
        <v>660.3</v>
      </c>
      <c r="K11000" t="n">
        <v>0.15</v>
      </c>
      <c r="L11000">
        <f>I11000*J11000*(1-K11000)</f>
        <v/>
      </c>
      <c r="M11000">
        <f>VLOOKUP(F11000,Products!A:D,4,FALSE)*I11000</f>
        <v/>
      </c>
      <c r="N11000">
        <f>L11000-M11000</f>
        <v/>
      </c>
    </row>
    <row r="11001">
      <c r="A11001" t="inlineStr">
        <is>
          <t>T1010999</t>
        </is>
      </c>
      <c r="B11001" t="inlineStr">
        <is>
          <t>2024-08-10</t>
        </is>
      </c>
      <c r="C11001" t="inlineStr">
        <is>
          <t>S012</t>
        </is>
      </c>
      <c r="D11001" t="inlineStr">
        <is>
          <t>Store_012</t>
        </is>
      </c>
      <c r="E11001" t="inlineStr">
        <is>
          <t>South</t>
        </is>
      </c>
      <c r="F11001" t="inlineStr">
        <is>
          <t>P0067</t>
        </is>
      </c>
      <c r="G11001" t="inlineStr">
        <is>
          <t>Prod_0067</t>
        </is>
      </c>
      <c r="H11001" t="inlineStr">
        <is>
          <t>Toys</t>
        </is>
      </c>
      <c r="I11001" t="n">
        <v>6</v>
      </c>
      <c r="J11001" t="n">
        <v>161.9</v>
      </c>
      <c r="K11001" t="n">
        <v>0.15</v>
      </c>
      <c r="L11001">
        <f>I11001*J11001*(1-K11001)</f>
        <v/>
      </c>
      <c r="M11001">
        <f>VLOOKUP(F11001,Products!A:D,4,FALSE)*I11001</f>
        <v/>
      </c>
      <c r="N11001">
        <f>L11001-M11001</f>
        <v/>
      </c>
    </row>
    <row r="11002">
      <c r="A11002" t="inlineStr">
        <is>
          <t>T1011000</t>
        </is>
      </c>
      <c r="B11002" t="inlineStr">
        <is>
          <t>2024-04-16</t>
        </is>
      </c>
      <c r="C11002" t="inlineStr">
        <is>
          <t>S028</t>
        </is>
      </c>
      <c r="D11002" t="inlineStr">
        <is>
          <t>Store_028</t>
        </is>
      </c>
      <c r="E11002" t="inlineStr">
        <is>
          <t>North</t>
        </is>
      </c>
      <c r="F11002" t="inlineStr">
        <is>
          <t>P0040</t>
        </is>
      </c>
      <c r="G11002" t="inlineStr">
        <is>
          <t>Prod_0040</t>
        </is>
      </c>
      <c r="H11002" t="inlineStr">
        <is>
          <t>Toys</t>
        </is>
      </c>
      <c r="I11002" t="n">
        <v>6</v>
      </c>
      <c r="J11002" t="n">
        <v>67.06</v>
      </c>
      <c r="K11002" t="n">
        <v>0.05</v>
      </c>
      <c r="L11002">
        <f>I11002*J11002*(1-K11002)</f>
        <v/>
      </c>
      <c r="M11002">
        <f>VLOOKUP(F11002,Products!A:D,4,FALSE)*I11002</f>
        <v/>
      </c>
      <c r="N11002">
        <f>L11002-M11002</f>
        <v/>
      </c>
    </row>
    <row r="11003">
      <c r="A11003" t="inlineStr">
        <is>
          <t>T1011001</t>
        </is>
      </c>
      <c r="B11003" t="inlineStr">
        <is>
          <t>2024-10-22</t>
        </is>
      </c>
      <c r="C11003" t="inlineStr">
        <is>
          <t>S035</t>
        </is>
      </c>
      <c r="D11003" t="inlineStr">
        <is>
          <t>Store_035</t>
        </is>
      </c>
      <c r="E11003" t="inlineStr">
        <is>
          <t>Central</t>
        </is>
      </c>
      <c r="F11003" t="inlineStr">
        <is>
          <t>P0025</t>
        </is>
      </c>
      <c r="G11003" t="inlineStr">
        <is>
          <t>Prod_0025</t>
        </is>
      </c>
      <c r="H11003" t="inlineStr">
        <is>
          <t>Beverages</t>
        </is>
      </c>
      <c r="I11003" t="n">
        <v>3</v>
      </c>
      <c r="J11003" t="n">
        <v>296.9</v>
      </c>
      <c r="K11003" t="n">
        <v>0.1</v>
      </c>
      <c r="L11003">
        <f>I11003*J11003*(1-K11003)</f>
        <v/>
      </c>
      <c r="M11003">
        <f>VLOOKUP(F11003,Products!A:D,4,FALSE)*I11003</f>
        <v/>
      </c>
      <c r="N11003">
        <f>L11003-M11003</f>
        <v/>
      </c>
    </row>
    <row r="11004">
      <c r="A11004" t="inlineStr">
        <is>
          <t>T1011002</t>
        </is>
      </c>
      <c r="B11004" t="inlineStr">
        <is>
          <t>2023-10-22</t>
        </is>
      </c>
      <c r="C11004" t="inlineStr">
        <is>
          <t>S049</t>
        </is>
      </c>
      <c r="D11004" t="inlineStr">
        <is>
          <t>Store_049</t>
        </is>
      </c>
      <c r="E11004" t="inlineStr">
        <is>
          <t>North</t>
        </is>
      </c>
      <c r="F11004" t="inlineStr">
        <is>
          <t>P0185</t>
        </is>
      </c>
      <c r="G11004" t="inlineStr">
        <is>
          <t>Prod_0185</t>
        </is>
      </c>
      <c r="H11004" t="inlineStr">
        <is>
          <t>Food</t>
        </is>
      </c>
      <c r="I11004" t="n">
        <v>8</v>
      </c>
      <c r="J11004" t="n">
        <v>394.42</v>
      </c>
      <c r="K11004" t="n">
        <v>0</v>
      </c>
      <c r="L11004">
        <f>I11004*J11004*(1-K11004)</f>
        <v/>
      </c>
      <c r="M11004">
        <f>VLOOKUP(F11004,Products!A:D,4,FALSE)*I11004</f>
        <v/>
      </c>
      <c r="N11004">
        <f>L11004-M11004</f>
        <v/>
      </c>
    </row>
    <row r="11005">
      <c r="A11005" t="inlineStr">
        <is>
          <t>T1011003</t>
        </is>
      </c>
      <c r="B11005" t="inlineStr">
        <is>
          <t>2023-05-16</t>
        </is>
      </c>
      <c r="C11005" t="inlineStr">
        <is>
          <t>S023</t>
        </is>
      </c>
      <c r="D11005" t="inlineStr">
        <is>
          <t>Store_023</t>
        </is>
      </c>
      <c r="E11005" t="inlineStr">
        <is>
          <t>South</t>
        </is>
      </c>
      <c r="F11005" t="inlineStr">
        <is>
          <t>P0040</t>
        </is>
      </c>
      <c r="G11005" t="inlineStr">
        <is>
          <t>Prod_0040</t>
        </is>
      </c>
      <c r="H11005" t="inlineStr">
        <is>
          <t>Toys</t>
        </is>
      </c>
      <c r="I11005" t="n">
        <v>9</v>
      </c>
      <c r="J11005" t="n">
        <v>76.70999999999999</v>
      </c>
      <c r="K11005" t="n">
        <v>0</v>
      </c>
      <c r="L11005">
        <f>I11005*J11005*(1-K11005)</f>
        <v/>
      </c>
      <c r="M11005">
        <f>VLOOKUP(F11005,Products!A:D,4,FALSE)*I11005</f>
        <v/>
      </c>
      <c r="N11005">
        <f>L11005-M11005</f>
        <v/>
      </c>
    </row>
    <row r="11006">
      <c r="A11006" t="inlineStr">
        <is>
          <t>T1011004</t>
        </is>
      </c>
      <c r="B11006" t="inlineStr">
        <is>
          <t>2023-02-13</t>
        </is>
      </c>
      <c r="C11006" t="inlineStr">
        <is>
          <t>S045</t>
        </is>
      </c>
      <c r="D11006" t="inlineStr">
        <is>
          <t>Store_045</t>
        </is>
      </c>
      <c r="E11006" t="inlineStr">
        <is>
          <t>East</t>
        </is>
      </c>
      <c r="F11006" t="inlineStr">
        <is>
          <t>P0130</t>
        </is>
      </c>
      <c r="G11006" t="inlineStr">
        <is>
          <t>Prod_0130</t>
        </is>
      </c>
      <c r="H11006" t="inlineStr">
        <is>
          <t>Electronics</t>
        </is>
      </c>
      <c r="I11006" t="n">
        <v>5</v>
      </c>
      <c r="J11006" t="n">
        <v>534.39</v>
      </c>
      <c r="K11006" t="n">
        <v>0</v>
      </c>
      <c r="L11006">
        <f>I11006*J11006*(1-K11006)</f>
        <v/>
      </c>
      <c r="M11006">
        <f>VLOOKUP(F11006,Products!A:D,4,FALSE)*I11006</f>
        <v/>
      </c>
      <c r="N11006">
        <f>L11006-M11006</f>
        <v/>
      </c>
    </row>
    <row r="11007">
      <c r="A11007" t="inlineStr">
        <is>
          <t>T1011005</t>
        </is>
      </c>
      <c r="B11007" t="inlineStr">
        <is>
          <t>2023-01-02</t>
        </is>
      </c>
      <c r="C11007" t="inlineStr">
        <is>
          <t>S007</t>
        </is>
      </c>
      <c r="D11007" t="inlineStr">
        <is>
          <t>Store_007</t>
        </is>
      </c>
      <c r="E11007" t="inlineStr">
        <is>
          <t>East</t>
        </is>
      </c>
      <c r="F11007" t="inlineStr">
        <is>
          <t>P0102</t>
        </is>
      </c>
      <c r="G11007" t="inlineStr">
        <is>
          <t>Prod_0102</t>
        </is>
      </c>
      <c r="H11007" t="inlineStr">
        <is>
          <t>Food</t>
        </is>
      </c>
      <c r="I11007" t="n">
        <v>5</v>
      </c>
      <c r="J11007" t="n">
        <v>780.1</v>
      </c>
      <c r="K11007" t="n">
        <v>0.05</v>
      </c>
      <c r="L11007">
        <f>I11007*J11007*(1-K11007)</f>
        <v/>
      </c>
      <c r="M11007">
        <f>VLOOKUP(F11007,Products!A:D,4,FALSE)*I11007</f>
        <v/>
      </c>
      <c r="N11007">
        <f>L11007-M11007</f>
        <v/>
      </c>
    </row>
    <row r="11008">
      <c r="A11008" t="inlineStr">
        <is>
          <t>T1011006</t>
        </is>
      </c>
      <c r="B11008" t="inlineStr">
        <is>
          <t>2024-10-20</t>
        </is>
      </c>
      <c r="C11008" t="inlineStr">
        <is>
          <t>S031</t>
        </is>
      </c>
      <c r="D11008" t="inlineStr">
        <is>
          <t>Store_031</t>
        </is>
      </c>
      <c r="E11008" t="inlineStr">
        <is>
          <t>Central</t>
        </is>
      </c>
      <c r="F11008" t="inlineStr">
        <is>
          <t>P0104</t>
        </is>
      </c>
      <c r="G11008" t="inlineStr">
        <is>
          <t>Prod_0104</t>
        </is>
      </c>
      <c r="H11008" t="inlineStr">
        <is>
          <t>Clothing</t>
        </is>
      </c>
      <c r="I11008" t="n">
        <v>1</v>
      </c>
      <c r="J11008" t="n">
        <v>529.3200000000001</v>
      </c>
      <c r="K11008" t="n">
        <v>0.15</v>
      </c>
      <c r="L11008">
        <f>I11008*J11008*(1-K11008)</f>
        <v/>
      </c>
      <c r="M11008">
        <f>VLOOKUP(F11008,Products!A:D,4,FALSE)*I11008</f>
        <v/>
      </c>
      <c r="N11008">
        <f>L11008-M11008</f>
        <v/>
      </c>
    </row>
    <row r="11009">
      <c r="A11009" t="inlineStr">
        <is>
          <t>T1011007</t>
        </is>
      </c>
      <c r="B11009" t="inlineStr">
        <is>
          <t>2023-12-06</t>
        </is>
      </c>
      <c r="C11009" t="inlineStr">
        <is>
          <t>S028</t>
        </is>
      </c>
      <c r="D11009" t="inlineStr">
        <is>
          <t>Store_028</t>
        </is>
      </c>
      <c r="E11009" t="inlineStr">
        <is>
          <t>North</t>
        </is>
      </c>
      <c r="F11009" t="inlineStr">
        <is>
          <t>P0165</t>
        </is>
      </c>
      <c r="G11009" t="inlineStr">
        <is>
          <t>Prod_0165</t>
        </is>
      </c>
      <c r="H11009" t="inlineStr">
        <is>
          <t>Clothing</t>
        </is>
      </c>
      <c r="I11009" t="n">
        <v>8</v>
      </c>
      <c r="J11009" t="n">
        <v>622.9</v>
      </c>
      <c r="K11009" t="n">
        <v>0</v>
      </c>
      <c r="L11009">
        <f>I11009*J11009*(1-K11009)</f>
        <v/>
      </c>
      <c r="M11009">
        <f>VLOOKUP(F11009,Products!A:D,4,FALSE)*I11009</f>
        <v/>
      </c>
      <c r="N11009">
        <f>L11009-M11009</f>
        <v/>
      </c>
    </row>
    <row r="11010">
      <c r="A11010" t="inlineStr">
        <is>
          <t>T1011008</t>
        </is>
      </c>
      <c r="B11010" t="inlineStr">
        <is>
          <t>2023-04-18</t>
        </is>
      </c>
      <c r="C11010" t="inlineStr">
        <is>
          <t>S016</t>
        </is>
      </c>
      <c r="D11010" t="inlineStr">
        <is>
          <t>Store_016</t>
        </is>
      </c>
      <c r="E11010" t="inlineStr">
        <is>
          <t>West</t>
        </is>
      </c>
      <c r="F11010" t="inlineStr">
        <is>
          <t>P0010</t>
        </is>
      </c>
      <c r="G11010" t="inlineStr">
        <is>
          <t>Prod_0010</t>
        </is>
      </c>
      <c r="H11010" t="inlineStr">
        <is>
          <t>Electronics</t>
        </is>
      </c>
      <c r="I11010" t="n">
        <v>6</v>
      </c>
      <c r="J11010" t="n">
        <v>655.0700000000001</v>
      </c>
      <c r="K11010" t="n">
        <v>0</v>
      </c>
      <c r="L11010">
        <f>I11010*J11010*(1-K11010)</f>
        <v/>
      </c>
      <c r="M11010">
        <f>VLOOKUP(F11010,Products!A:D,4,FALSE)*I11010</f>
        <v/>
      </c>
      <c r="N11010">
        <f>L11010-M11010</f>
        <v/>
      </c>
    </row>
    <row r="11011">
      <c r="A11011" t="inlineStr">
        <is>
          <t>T1011009</t>
        </is>
      </c>
      <c r="B11011" t="inlineStr">
        <is>
          <t>2024-11-22</t>
        </is>
      </c>
      <c r="C11011" t="inlineStr">
        <is>
          <t>S018</t>
        </is>
      </c>
      <c r="D11011" t="inlineStr">
        <is>
          <t>Store_018</t>
        </is>
      </c>
      <c r="E11011" t="inlineStr">
        <is>
          <t>South</t>
        </is>
      </c>
      <c r="F11011" t="inlineStr">
        <is>
          <t>P0024</t>
        </is>
      </c>
      <c r="G11011" t="inlineStr">
        <is>
          <t>Prod_0024</t>
        </is>
      </c>
      <c r="H11011" t="inlineStr">
        <is>
          <t>Clothing</t>
        </is>
      </c>
      <c r="I11011" t="n">
        <v>9</v>
      </c>
      <c r="J11011" t="n">
        <v>86.66</v>
      </c>
      <c r="K11011" t="n">
        <v>0.1</v>
      </c>
      <c r="L11011">
        <f>I11011*J11011*(1-K11011)</f>
        <v/>
      </c>
      <c r="M11011">
        <f>VLOOKUP(F11011,Products!A:D,4,FALSE)*I11011</f>
        <v/>
      </c>
      <c r="N11011">
        <f>L11011-M11011</f>
        <v/>
      </c>
    </row>
    <row r="11012">
      <c r="A11012" t="inlineStr">
        <is>
          <t>T1011010</t>
        </is>
      </c>
      <c r="B11012" t="inlineStr">
        <is>
          <t>2025-02-24</t>
        </is>
      </c>
      <c r="C11012" t="inlineStr">
        <is>
          <t>S031</t>
        </is>
      </c>
      <c r="D11012" t="inlineStr">
        <is>
          <t>Store_031</t>
        </is>
      </c>
      <c r="E11012" t="inlineStr">
        <is>
          <t>Central</t>
        </is>
      </c>
      <c r="F11012" t="inlineStr">
        <is>
          <t>P0025</t>
        </is>
      </c>
      <c r="G11012" t="inlineStr">
        <is>
          <t>Prod_0025</t>
        </is>
      </c>
      <c r="H11012" t="inlineStr">
        <is>
          <t>Beverages</t>
        </is>
      </c>
      <c r="I11012" t="n">
        <v>4</v>
      </c>
      <c r="J11012" t="n">
        <v>408.58</v>
      </c>
      <c r="K11012" t="n">
        <v>0.1</v>
      </c>
      <c r="L11012">
        <f>I11012*J11012*(1-K11012)</f>
        <v/>
      </c>
      <c r="M11012">
        <f>VLOOKUP(F11012,Products!A:D,4,FALSE)*I11012</f>
        <v/>
      </c>
      <c r="N11012">
        <f>L11012-M11012</f>
        <v/>
      </c>
    </row>
    <row r="11013">
      <c r="A11013" t="inlineStr">
        <is>
          <t>T1011011</t>
        </is>
      </c>
      <c r="B11013" t="inlineStr">
        <is>
          <t>2024-09-04</t>
        </is>
      </c>
      <c r="C11013" t="inlineStr">
        <is>
          <t>S006</t>
        </is>
      </c>
      <c r="D11013" t="inlineStr">
        <is>
          <t>Store_006</t>
        </is>
      </c>
      <c r="E11013" t="inlineStr">
        <is>
          <t>East</t>
        </is>
      </c>
      <c r="F11013" t="inlineStr">
        <is>
          <t>P0042</t>
        </is>
      </c>
      <c r="G11013" t="inlineStr">
        <is>
          <t>Prod_0042</t>
        </is>
      </c>
      <c r="H11013" t="inlineStr">
        <is>
          <t>Electronics</t>
        </is>
      </c>
      <c r="I11013" t="n">
        <v>7</v>
      </c>
      <c r="J11013" t="n">
        <v>889.85</v>
      </c>
      <c r="K11013" t="n">
        <v>0.15</v>
      </c>
      <c r="L11013">
        <f>I11013*J11013*(1-K11013)</f>
        <v/>
      </c>
      <c r="M11013">
        <f>VLOOKUP(F11013,Products!A:D,4,FALSE)*I11013</f>
        <v/>
      </c>
      <c r="N11013">
        <f>L11013-M11013</f>
        <v/>
      </c>
    </row>
    <row r="11014">
      <c r="A11014" t="inlineStr">
        <is>
          <t>T1011012</t>
        </is>
      </c>
      <c r="B11014" t="inlineStr">
        <is>
          <t>2024-10-28</t>
        </is>
      </c>
      <c r="C11014" t="inlineStr">
        <is>
          <t>S034</t>
        </is>
      </c>
      <c r="D11014" t="inlineStr">
        <is>
          <t>Store_034</t>
        </is>
      </c>
      <c r="E11014" t="inlineStr">
        <is>
          <t>Central</t>
        </is>
      </c>
      <c r="F11014" t="inlineStr">
        <is>
          <t>P0129</t>
        </is>
      </c>
      <c r="G11014" t="inlineStr">
        <is>
          <t>Prod_0129</t>
        </is>
      </c>
      <c r="H11014" t="inlineStr">
        <is>
          <t>Stationery</t>
        </is>
      </c>
      <c r="I11014" t="n">
        <v>6</v>
      </c>
      <c r="J11014" t="n">
        <v>675.11</v>
      </c>
      <c r="K11014" t="n">
        <v>0.1</v>
      </c>
      <c r="L11014">
        <f>I11014*J11014*(1-K11014)</f>
        <v/>
      </c>
      <c r="M11014">
        <f>VLOOKUP(F11014,Products!A:D,4,FALSE)*I11014</f>
        <v/>
      </c>
      <c r="N11014">
        <f>L11014-M11014</f>
        <v/>
      </c>
    </row>
    <row r="11015">
      <c r="A11015" t="inlineStr">
        <is>
          <t>T1011013</t>
        </is>
      </c>
      <c r="B11015" t="inlineStr">
        <is>
          <t>2024-01-09</t>
        </is>
      </c>
      <c r="C11015" t="inlineStr">
        <is>
          <t>S020</t>
        </is>
      </c>
      <c r="D11015" t="inlineStr">
        <is>
          <t>Store_020</t>
        </is>
      </c>
      <c r="E11015" t="inlineStr">
        <is>
          <t>West</t>
        </is>
      </c>
      <c r="F11015" t="inlineStr">
        <is>
          <t>P0043</t>
        </is>
      </c>
      <c r="G11015" t="inlineStr">
        <is>
          <t>Prod_0043</t>
        </is>
      </c>
      <c r="H11015" t="inlineStr">
        <is>
          <t>Food</t>
        </is>
      </c>
      <c r="I11015" t="n">
        <v>3</v>
      </c>
      <c r="J11015" t="n">
        <v>220.7</v>
      </c>
      <c r="K11015" t="n">
        <v>0.2</v>
      </c>
      <c r="L11015">
        <f>I11015*J11015*(1-K11015)</f>
        <v/>
      </c>
      <c r="M11015">
        <f>VLOOKUP(F11015,Products!A:D,4,FALSE)*I11015</f>
        <v/>
      </c>
      <c r="N11015">
        <f>L11015-M11015</f>
        <v/>
      </c>
    </row>
    <row r="11016">
      <c r="A11016" t="inlineStr">
        <is>
          <t>T1011014</t>
        </is>
      </c>
      <c r="B11016" t="inlineStr">
        <is>
          <t>2025-01-09</t>
        </is>
      </c>
      <c r="C11016" t="inlineStr">
        <is>
          <t>S033</t>
        </is>
      </c>
      <c r="D11016" t="inlineStr">
        <is>
          <t>Store_033</t>
        </is>
      </c>
      <c r="E11016" t="inlineStr">
        <is>
          <t>North</t>
        </is>
      </c>
      <c r="F11016" t="inlineStr">
        <is>
          <t>P0114</t>
        </is>
      </c>
      <c r="G11016" t="inlineStr">
        <is>
          <t>Prod_0114</t>
        </is>
      </c>
      <c r="H11016" t="inlineStr">
        <is>
          <t>Beverages</t>
        </is>
      </c>
      <c r="I11016" t="n">
        <v>9</v>
      </c>
      <c r="J11016" t="n">
        <v>679.11</v>
      </c>
      <c r="K11016" t="n">
        <v>0</v>
      </c>
      <c r="L11016">
        <f>I11016*J11016*(1-K11016)</f>
        <v/>
      </c>
      <c r="M11016">
        <f>VLOOKUP(F11016,Products!A:D,4,FALSE)*I11016</f>
        <v/>
      </c>
      <c r="N11016">
        <f>L11016-M11016</f>
        <v/>
      </c>
    </row>
    <row r="11017">
      <c r="A11017" t="inlineStr">
        <is>
          <t>T1011015</t>
        </is>
      </c>
      <c r="B11017" t="inlineStr">
        <is>
          <t>2024-11-20</t>
        </is>
      </c>
      <c r="C11017" t="inlineStr">
        <is>
          <t>S011</t>
        </is>
      </c>
      <c r="D11017" t="inlineStr">
        <is>
          <t>Store_011</t>
        </is>
      </c>
      <c r="E11017" t="inlineStr">
        <is>
          <t>South</t>
        </is>
      </c>
      <c r="F11017" t="inlineStr">
        <is>
          <t>P0140</t>
        </is>
      </c>
      <c r="G11017" t="inlineStr">
        <is>
          <t>Prod_0140</t>
        </is>
      </c>
      <c r="H11017" t="inlineStr">
        <is>
          <t>Food</t>
        </is>
      </c>
      <c r="I11017" t="n">
        <v>6</v>
      </c>
      <c r="J11017" t="n">
        <v>805.8099999999999</v>
      </c>
      <c r="K11017" t="n">
        <v>0</v>
      </c>
      <c r="L11017">
        <f>I11017*J11017*(1-K11017)</f>
        <v/>
      </c>
      <c r="M11017">
        <f>VLOOKUP(F11017,Products!A:D,4,FALSE)*I11017</f>
        <v/>
      </c>
      <c r="N11017">
        <f>L11017-M11017</f>
        <v/>
      </c>
    </row>
    <row r="11018">
      <c r="A11018" t="inlineStr">
        <is>
          <t>T1011016</t>
        </is>
      </c>
      <c r="B11018" t="inlineStr">
        <is>
          <t>2024-01-12</t>
        </is>
      </c>
      <c r="C11018" t="inlineStr">
        <is>
          <t>S041</t>
        </is>
      </c>
      <c r="D11018" t="inlineStr">
        <is>
          <t>Store_041</t>
        </is>
      </c>
      <c r="E11018" t="inlineStr">
        <is>
          <t>East</t>
        </is>
      </c>
      <c r="F11018" t="inlineStr">
        <is>
          <t>P0196</t>
        </is>
      </c>
      <c r="G11018" t="inlineStr">
        <is>
          <t>Prod_0196</t>
        </is>
      </c>
      <c r="H11018" t="inlineStr">
        <is>
          <t>Beverages</t>
        </is>
      </c>
      <c r="I11018" t="n">
        <v>4</v>
      </c>
      <c r="J11018" t="n">
        <v>997.01</v>
      </c>
      <c r="K11018" t="n">
        <v>0.1</v>
      </c>
      <c r="L11018">
        <f>I11018*J11018*(1-K11018)</f>
        <v/>
      </c>
      <c r="M11018">
        <f>VLOOKUP(F11018,Products!A:D,4,FALSE)*I11018</f>
        <v/>
      </c>
      <c r="N11018">
        <f>L11018-M11018</f>
        <v/>
      </c>
    </row>
    <row r="11019">
      <c r="A11019" t="inlineStr">
        <is>
          <t>T1011017</t>
        </is>
      </c>
      <c r="B11019" t="inlineStr">
        <is>
          <t>2024-01-13</t>
        </is>
      </c>
      <c r="C11019" t="inlineStr">
        <is>
          <t>S042</t>
        </is>
      </c>
      <c r="D11019" t="inlineStr">
        <is>
          <t>Store_042</t>
        </is>
      </c>
      <c r="E11019" t="inlineStr">
        <is>
          <t>Central</t>
        </is>
      </c>
      <c r="F11019" t="inlineStr">
        <is>
          <t>P0075</t>
        </is>
      </c>
      <c r="G11019" t="inlineStr">
        <is>
          <t>Prod_0075</t>
        </is>
      </c>
      <c r="H11019" t="inlineStr">
        <is>
          <t>Beverages</t>
        </is>
      </c>
      <c r="I11019" t="n">
        <v>8</v>
      </c>
      <c r="J11019" t="n">
        <v>711.24</v>
      </c>
      <c r="K11019" t="n">
        <v>0</v>
      </c>
      <c r="L11019">
        <f>I11019*J11019*(1-K11019)</f>
        <v/>
      </c>
      <c r="M11019">
        <f>VLOOKUP(F11019,Products!A:D,4,FALSE)*I11019</f>
        <v/>
      </c>
      <c r="N11019">
        <f>L11019-M11019</f>
        <v/>
      </c>
    </row>
    <row r="11020">
      <c r="A11020" t="inlineStr">
        <is>
          <t>T1011018</t>
        </is>
      </c>
      <c r="B11020" t="inlineStr">
        <is>
          <t>2024-08-10</t>
        </is>
      </c>
      <c r="C11020" t="inlineStr">
        <is>
          <t>S029</t>
        </is>
      </c>
      <c r="D11020" t="inlineStr">
        <is>
          <t>Store_029</t>
        </is>
      </c>
      <c r="E11020" t="inlineStr">
        <is>
          <t>South</t>
        </is>
      </c>
      <c r="F11020" t="inlineStr">
        <is>
          <t>P0123</t>
        </is>
      </c>
      <c r="G11020" t="inlineStr">
        <is>
          <t>Prod_0123</t>
        </is>
      </c>
      <c r="H11020" t="inlineStr">
        <is>
          <t>Food</t>
        </is>
      </c>
      <c r="I11020" t="n">
        <v>2</v>
      </c>
      <c r="J11020" t="n">
        <v>694.7</v>
      </c>
      <c r="K11020" t="n">
        <v>0.2</v>
      </c>
      <c r="L11020">
        <f>I11020*J11020*(1-K11020)</f>
        <v/>
      </c>
      <c r="M11020">
        <f>VLOOKUP(F11020,Products!A:D,4,FALSE)*I11020</f>
        <v/>
      </c>
      <c r="N11020">
        <f>L11020-M11020</f>
        <v/>
      </c>
    </row>
    <row r="11021">
      <c r="A11021" t="inlineStr">
        <is>
          <t>T1011019</t>
        </is>
      </c>
      <c r="B11021" t="inlineStr">
        <is>
          <t>2023-02-18</t>
        </is>
      </c>
      <c r="C11021" t="inlineStr">
        <is>
          <t>S003</t>
        </is>
      </c>
      <c r="D11021" t="inlineStr">
        <is>
          <t>Store_003</t>
        </is>
      </c>
      <c r="E11021" t="inlineStr">
        <is>
          <t>North</t>
        </is>
      </c>
      <c r="F11021" t="inlineStr">
        <is>
          <t>P0168</t>
        </is>
      </c>
      <c r="G11021" t="inlineStr">
        <is>
          <t>Prod_0168</t>
        </is>
      </c>
      <c r="H11021" t="inlineStr">
        <is>
          <t>Electronics</t>
        </is>
      </c>
      <c r="I11021" t="n">
        <v>1</v>
      </c>
      <c r="J11021" t="n">
        <v>80.29000000000001</v>
      </c>
      <c r="K11021" t="n">
        <v>0.05</v>
      </c>
      <c r="L11021">
        <f>I11021*J11021*(1-K11021)</f>
        <v/>
      </c>
      <c r="M11021">
        <f>VLOOKUP(F11021,Products!A:D,4,FALSE)*I11021</f>
        <v/>
      </c>
      <c r="N11021">
        <f>L11021-M11021</f>
        <v/>
      </c>
    </row>
    <row r="11022">
      <c r="A11022" t="inlineStr">
        <is>
          <t>T1011020</t>
        </is>
      </c>
      <c r="B11022" t="inlineStr">
        <is>
          <t>2024-06-15</t>
        </is>
      </c>
      <c r="C11022" t="inlineStr">
        <is>
          <t>S027</t>
        </is>
      </c>
      <c r="D11022" t="inlineStr">
        <is>
          <t>Store_027</t>
        </is>
      </c>
      <c r="E11022" t="inlineStr">
        <is>
          <t>South</t>
        </is>
      </c>
      <c r="F11022" t="inlineStr">
        <is>
          <t>P0062</t>
        </is>
      </c>
      <c r="G11022" t="inlineStr">
        <is>
          <t>Prod_0062</t>
        </is>
      </c>
      <c r="H11022" t="inlineStr">
        <is>
          <t>Beverages</t>
        </is>
      </c>
      <c r="I11022" t="n">
        <v>9</v>
      </c>
      <c r="J11022" t="n">
        <v>646.6</v>
      </c>
      <c r="K11022" t="n">
        <v>0.1</v>
      </c>
      <c r="L11022">
        <f>I11022*J11022*(1-K11022)</f>
        <v/>
      </c>
      <c r="M11022">
        <f>VLOOKUP(F11022,Products!A:D,4,FALSE)*I11022</f>
        <v/>
      </c>
      <c r="N11022">
        <f>L11022-M11022</f>
        <v/>
      </c>
    </row>
    <row r="11023">
      <c r="A11023" t="inlineStr">
        <is>
          <t>T1011021</t>
        </is>
      </c>
      <c r="B11023" t="inlineStr">
        <is>
          <t>2025-09-01</t>
        </is>
      </c>
      <c r="C11023" t="inlineStr">
        <is>
          <t>S037</t>
        </is>
      </c>
      <c r="D11023" t="inlineStr">
        <is>
          <t>Store_037</t>
        </is>
      </c>
      <c r="E11023" t="inlineStr">
        <is>
          <t>East</t>
        </is>
      </c>
      <c r="F11023" t="inlineStr">
        <is>
          <t>P0144</t>
        </is>
      </c>
      <c r="G11023" t="inlineStr">
        <is>
          <t>Prod_0144</t>
        </is>
      </c>
      <c r="H11023" t="inlineStr">
        <is>
          <t>Stationery</t>
        </is>
      </c>
      <c r="I11023" t="n">
        <v>3</v>
      </c>
      <c r="J11023" t="n">
        <v>220.25</v>
      </c>
      <c r="K11023" t="n">
        <v>0.1</v>
      </c>
      <c r="L11023">
        <f>I11023*J11023*(1-K11023)</f>
        <v/>
      </c>
      <c r="M11023">
        <f>VLOOKUP(F11023,Products!A:D,4,FALSE)*I11023</f>
        <v/>
      </c>
      <c r="N11023">
        <f>L11023-M11023</f>
        <v/>
      </c>
    </row>
    <row r="11024">
      <c r="A11024" t="inlineStr">
        <is>
          <t>T1011022</t>
        </is>
      </c>
      <c r="B11024" t="inlineStr">
        <is>
          <t>2023-11-03</t>
        </is>
      </c>
      <c r="C11024" t="inlineStr">
        <is>
          <t>S050</t>
        </is>
      </c>
      <c r="D11024" t="inlineStr">
        <is>
          <t>Store_050</t>
        </is>
      </c>
      <c r="E11024" t="inlineStr">
        <is>
          <t>South</t>
        </is>
      </c>
      <c r="F11024" t="inlineStr">
        <is>
          <t>P0126</t>
        </is>
      </c>
      <c r="G11024" t="inlineStr">
        <is>
          <t>Prod_0126</t>
        </is>
      </c>
      <c r="H11024" t="inlineStr">
        <is>
          <t>Toys</t>
        </is>
      </c>
      <c r="I11024" t="n">
        <v>2</v>
      </c>
      <c r="J11024" t="n">
        <v>382.4</v>
      </c>
      <c r="K11024" t="n">
        <v>0.05</v>
      </c>
      <c r="L11024">
        <f>I11024*J11024*(1-K11024)</f>
        <v/>
      </c>
      <c r="M11024">
        <f>VLOOKUP(F11024,Products!A:D,4,FALSE)*I11024</f>
        <v/>
      </c>
      <c r="N11024">
        <f>L11024-M11024</f>
        <v/>
      </c>
    </row>
    <row r="11025">
      <c r="A11025" t="inlineStr">
        <is>
          <t>T1011023</t>
        </is>
      </c>
      <c r="B11025" t="inlineStr">
        <is>
          <t>2025-03-19</t>
        </is>
      </c>
      <c r="C11025" t="inlineStr">
        <is>
          <t>S028</t>
        </is>
      </c>
      <c r="D11025" t="inlineStr">
        <is>
          <t>Store_028</t>
        </is>
      </c>
      <c r="E11025" t="inlineStr">
        <is>
          <t>North</t>
        </is>
      </c>
      <c r="F11025" t="inlineStr">
        <is>
          <t>P0050</t>
        </is>
      </c>
      <c r="G11025" t="inlineStr">
        <is>
          <t>Prod_0050</t>
        </is>
      </c>
      <c r="H11025" t="inlineStr">
        <is>
          <t>Household</t>
        </is>
      </c>
      <c r="I11025" t="n">
        <v>3</v>
      </c>
      <c r="J11025" t="n">
        <v>550.05</v>
      </c>
      <c r="K11025" t="n">
        <v>0.2</v>
      </c>
      <c r="L11025">
        <f>I11025*J11025*(1-K11025)</f>
        <v/>
      </c>
      <c r="M11025">
        <f>VLOOKUP(F11025,Products!A:D,4,FALSE)*I11025</f>
        <v/>
      </c>
      <c r="N11025">
        <f>L11025-M11025</f>
        <v/>
      </c>
    </row>
    <row r="11026">
      <c r="A11026" t="inlineStr">
        <is>
          <t>T1011024</t>
        </is>
      </c>
      <c r="B11026" t="inlineStr">
        <is>
          <t>2025-09-04</t>
        </is>
      </c>
      <c r="C11026" t="inlineStr">
        <is>
          <t>S034</t>
        </is>
      </c>
      <c r="D11026" t="inlineStr">
        <is>
          <t>Store_034</t>
        </is>
      </c>
      <c r="E11026" t="inlineStr">
        <is>
          <t>Central</t>
        </is>
      </c>
      <c r="F11026" t="inlineStr">
        <is>
          <t>P0175</t>
        </is>
      </c>
      <c r="G11026" t="inlineStr">
        <is>
          <t>Prod_0175</t>
        </is>
      </c>
      <c r="H11026" t="inlineStr">
        <is>
          <t>Food</t>
        </is>
      </c>
      <c r="I11026" t="n">
        <v>6</v>
      </c>
      <c r="J11026" t="n">
        <v>760.1900000000001</v>
      </c>
      <c r="K11026" t="n">
        <v>0.2</v>
      </c>
      <c r="L11026">
        <f>I11026*J11026*(1-K11026)</f>
        <v/>
      </c>
      <c r="M11026">
        <f>VLOOKUP(F11026,Products!A:D,4,FALSE)*I11026</f>
        <v/>
      </c>
      <c r="N11026">
        <f>L11026-M11026</f>
        <v/>
      </c>
    </row>
    <row r="11027">
      <c r="A11027" t="inlineStr">
        <is>
          <t>T1011025</t>
        </is>
      </c>
      <c r="B11027" t="inlineStr">
        <is>
          <t>2024-12-26</t>
        </is>
      </c>
      <c r="C11027" t="inlineStr">
        <is>
          <t>S039</t>
        </is>
      </c>
      <c r="D11027" t="inlineStr">
        <is>
          <t>Store_039</t>
        </is>
      </c>
      <c r="E11027" t="inlineStr">
        <is>
          <t>North</t>
        </is>
      </c>
      <c r="F11027" t="inlineStr">
        <is>
          <t>P0002</t>
        </is>
      </c>
      <c r="G11027" t="inlineStr">
        <is>
          <t>Prod_0002</t>
        </is>
      </c>
      <c r="H11027" t="inlineStr">
        <is>
          <t>Food</t>
        </is>
      </c>
      <c r="I11027" t="n">
        <v>7</v>
      </c>
      <c r="J11027" t="n">
        <v>274.65</v>
      </c>
      <c r="K11027" t="n">
        <v>0.05</v>
      </c>
      <c r="L11027">
        <f>I11027*J11027*(1-K11027)</f>
        <v/>
      </c>
      <c r="M11027">
        <f>VLOOKUP(F11027,Products!A:D,4,FALSE)*I11027</f>
        <v/>
      </c>
      <c r="N11027">
        <f>L11027-M11027</f>
        <v/>
      </c>
    </row>
    <row r="11028">
      <c r="A11028" t="inlineStr">
        <is>
          <t>T1011026</t>
        </is>
      </c>
      <c r="B11028" t="inlineStr">
        <is>
          <t>2025-02-06</t>
        </is>
      </c>
      <c r="C11028" t="inlineStr">
        <is>
          <t>S020</t>
        </is>
      </c>
      <c r="D11028" t="inlineStr">
        <is>
          <t>Store_020</t>
        </is>
      </c>
      <c r="E11028" t="inlineStr">
        <is>
          <t>West</t>
        </is>
      </c>
      <c r="F11028" t="inlineStr">
        <is>
          <t>P0002</t>
        </is>
      </c>
      <c r="G11028" t="inlineStr">
        <is>
          <t>Prod_0002</t>
        </is>
      </c>
      <c r="H11028" t="inlineStr">
        <is>
          <t>Food</t>
        </is>
      </c>
      <c r="I11028" t="n">
        <v>1</v>
      </c>
      <c r="J11028" t="n">
        <v>230.54</v>
      </c>
      <c r="K11028" t="n">
        <v>0.05</v>
      </c>
      <c r="L11028">
        <f>I11028*J11028*(1-K11028)</f>
        <v/>
      </c>
      <c r="M11028">
        <f>VLOOKUP(F11028,Products!A:D,4,FALSE)*I11028</f>
        <v/>
      </c>
      <c r="N11028">
        <f>L11028-M11028</f>
        <v/>
      </c>
    </row>
    <row r="11029">
      <c r="A11029" t="inlineStr">
        <is>
          <t>T1011027</t>
        </is>
      </c>
      <c r="B11029" t="inlineStr">
        <is>
          <t>2025-06-02</t>
        </is>
      </c>
      <c r="C11029" t="inlineStr">
        <is>
          <t>S006</t>
        </is>
      </c>
      <c r="D11029" t="inlineStr">
        <is>
          <t>Store_006</t>
        </is>
      </c>
      <c r="E11029" t="inlineStr">
        <is>
          <t>East</t>
        </is>
      </c>
      <c r="F11029" t="inlineStr">
        <is>
          <t>P0034</t>
        </is>
      </c>
      <c r="G11029" t="inlineStr">
        <is>
          <t>Prod_0034</t>
        </is>
      </c>
      <c r="H11029" t="inlineStr">
        <is>
          <t>Toys</t>
        </is>
      </c>
      <c r="I11029" t="n">
        <v>3</v>
      </c>
      <c r="J11029" t="n">
        <v>564.46</v>
      </c>
      <c r="K11029" t="n">
        <v>0</v>
      </c>
      <c r="L11029">
        <f>I11029*J11029*(1-K11029)</f>
        <v/>
      </c>
      <c r="M11029">
        <f>VLOOKUP(F11029,Products!A:D,4,FALSE)*I11029</f>
        <v/>
      </c>
      <c r="N11029">
        <f>L11029-M11029</f>
        <v/>
      </c>
    </row>
    <row r="11030">
      <c r="A11030" t="inlineStr">
        <is>
          <t>T1011028</t>
        </is>
      </c>
      <c r="B11030" t="inlineStr">
        <is>
          <t>2023-05-07</t>
        </is>
      </c>
      <c r="C11030" t="inlineStr">
        <is>
          <t>S043</t>
        </is>
      </c>
      <c r="D11030" t="inlineStr">
        <is>
          <t>Store_043</t>
        </is>
      </c>
      <c r="E11030" t="inlineStr">
        <is>
          <t>East</t>
        </is>
      </c>
      <c r="F11030" t="inlineStr">
        <is>
          <t>P0192</t>
        </is>
      </c>
      <c r="G11030" t="inlineStr">
        <is>
          <t>Prod_0192</t>
        </is>
      </c>
      <c r="H11030" t="inlineStr">
        <is>
          <t>Beverages</t>
        </is>
      </c>
      <c r="I11030" t="n">
        <v>7</v>
      </c>
      <c r="J11030" t="n">
        <v>404.76</v>
      </c>
      <c r="K11030" t="n">
        <v>0</v>
      </c>
      <c r="L11030">
        <f>I11030*J11030*(1-K11030)</f>
        <v/>
      </c>
      <c r="M11030">
        <f>VLOOKUP(F11030,Products!A:D,4,FALSE)*I11030</f>
        <v/>
      </c>
      <c r="N11030">
        <f>L11030-M11030</f>
        <v/>
      </c>
    </row>
    <row r="11031">
      <c r="A11031" t="inlineStr">
        <is>
          <t>T1011029</t>
        </is>
      </c>
      <c r="B11031" t="inlineStr">
        <is>
          <t>2025-06-20</t>
        </is>
      </c>
      <c r="C11031" t="inlineStr">
        <is>
          <t>S004</t>
        </is>
      </c>
      <c r="D11031" t="inlineStr">
        <is>
          <t>Store_004</t>
        </is>
      </c>
      <c r="E11031" t="inlineStr">
        <is>
          <t>Central</t>
        </is>
      </c>
      <c r="F11031" t="inlineStr">
        <is>
          <t>P0029</t>
        </is>
      </c>
      <c r="G11031" t="inlineStr">
        <is>
          <t>Prod_0029</t>
        </is>
      </c>
      <c r="H11031" t="inlineStr">
        <is>
          <t>Clothing</t>
        </is>
      </c>
      <c r="I11031" t="n">
        <v>5</v>
      </c>
      <c r="J11031" t="n">
        <v>761.25</v>
      </c>
      <c r="K11031" t="n">
        <v>0</v>
      </c>
      <c r="L11031">
        <f>I11031*J11031*(1-K11031)</f>
        <v/>
      </c>
      <c r="M11031">
        <f>VLOOKUP(F11031,Products!A:D,4,FALSE)*I11031</f>
        <v/>
      </c>
      <c r="N11031">
        <f>L11031-M11031</f>
        <v/>
      </c>
    </row>
    <row r="11032">
      <c r="A11032" t="inlineStr">
        <is>
          <t>T1011030</t>
        </is>
      </c>
      <c r="B11032" t="inlineStr">
        <is>
          <t>2024-01-18</t>
        </is>
      </c>
      <c r="C11032" t="inlineStr">
        <is>
          <t>S042</t>
        </is>
      </c>
      <c r="D11032" t="inlineStr">
        <is>
          <t>Store_042</t>
        </is>
      </c>
      <c r="E11032" t="inlineStr">
        <is>
          <t>Central</t>
        </is>
      </c>
      <c r="F11032" t="inlineStr">
        <is>
          <t>P0101</t>
        </is>
      </c>
      <c r="G11032" t="inlineStr">
        <is>
          <t>Prod_0101</t>
        </is>
      </c>
      <c r="H11032" t="inlineStr">
        <is>
          <t>Food</t>
        </is>
      </c>
      <c r="I11032" t="n">
        <v>3</v>
      </c>
      <c r="J11032" t="n">
        <v>82.84</v>
      </c>
      <c r="K11032" t="n">
        <v>0</v>
      </c>
      <c r="L11032">
        <f>I11032*J11032*(1-K11032)</f>
        <v/>
      </c>
      <c r="M11032">
        <f>VLOOKUP(F11032,Products!A:D,4,FALSE)*I11032</f>
        <v/>
      </c>
      <c r="N11032">
        <f>L11032-M11032</f>
        <v/>
      </c>
    </row>
    <row r="11033">
      <c r="A11033" t="inlineStr">
        <is>
          <t>T1011031</t>
        </is>
      </c>
      <c r="B11033" t="inlineStr">
        <is>
          <t>2025-09-22</t>
        </is>
      </c>
      <c r="C11033" t="inlineStr">
        <is>
          <t>S018</t>
        </is>
      </c>
      <c r="D11033" t="inlineStr">
        <is>
          <t>Store_018</t>
        </is>
      </c>
      <c r="E11033" t="inlineStr">
        <is>
          <t>South</t>
        </is>
      </c>
      <c r="F11033" t="inlineStr">
        <is>
          <t>P0153</t>
        </is>
      </c>
      <c r="G11033" t="inlineStr">
        <is>
          <t>Prod_0153</t>
        </is>
      </c>
      <c r="H11033" t="inlineStr">
        <is>
          <t>Clothing</t>
        </is>
      </c>
      <c r="I11033" t="n">
        <v>5</v>
      </c>
      <c r="J11033" t="n">
        <v>177.85</v>
      </c>
      <c r="K11033" t="n">
        <v>0</v>
      </c>
      <c r="L11033">
        <f>I11033*J11033*(1-K11033)</f>
        <v/>
      </c>
      <c r="M11033">
        <f>VLOOKUP(F11033,Products!A:D,4,FALSE)*I11033</f>
        <v/>
      </c>
      <c r="N11033">
        <f>L11033-M11033</f>
        <v/>
      </c>
    </row>
    <row r="11034">
      <c r="A11034" t="inlineStr">
        <is>
          <t>T1011032</t>
        </is>
      </c>
      <c r="B11034" t="inlineStr">
        <is>
          <t>2025-01-28</t>
        </is>
      </c>
      <c r="C11034" t="inlineStr">
        <is>
          <t>S005</t>
        </is>
      </c>
      <c r="D11034" t="inlineStr">
        <is>
          <t>Store_005</t>
        </is>
      </c>
      <c r="E11034" t="inlineStr">
        <is>
          <t>Central</t>
        </is>
      </c>
      <c r="F11034" t="inlineStr">
        <is>
          <t>P0037</t>
        </is>
      </c>
      <c r="G11034" t="inlineStr">
        <is>
          <t>Prod_0037</t>
        </is>
      </c>
      <c r="H11034" t="inlineStr">
        <is>
          <t>Stationery</t>
        </is>
      </c>
      <c r="I11034" t="n">
        <v>1</v>
      </c>
      <c r="J11034" t="n">
        <v>467.12</v>
      </c>
      <c r="K11034" t="n">
        <v>0</v>
      </c>
      <c r="L11034">
        <f>I11034*J11034*(1-K11034)</f>
        <v/>
      </c>
      <c r="M11034">
        <f>VLOOKUP(F11034,Products!A:D,4,FALSE)*I11034</f>
        <v/>
      </c>
      <c r="N11034">
        <f>L11034-M11034</f>
        <v/>
      </c>
    </row>
    <row r="11035">
      <c r="A11035" t="inlineStr">
        <is>
          <t>T1011033</t>
        </is>
      </c>
      <c r="B11035" t="inlineStr">
        <is>
          <t>2023-09-22</t>
        </is>
      </c>
      <c r="C11035" t="inlineStr">
        <is>
          <t>S034</t>
        </is>
      </c>
      <c r="D11035" t="inlineStr">
        <is>
          <t>Store_034</t>
        </is>
      </c>
      <c r="E11035" t="inlineStr">
        <is>
          <t>Central</t>
        </is>
      </c>
      <c r="F11035" t="inlineStr">
        <is>
          <t>P0057</t>
        </is>
      </c>
      <c r="G11035" t="inlineStr">
        <is>
          <t>Prod_0057</t>
        </is>
      </c>
      <c r="H11035" t="inlineStr">
        <is>
          <t>Beverages</t>
        </is>
      </c>
      <c r="I11035" t="n">
        <v>8</v>
      </c>
      <c r="J11035" t="n">
        <v>61.16</v>
      </c>
      <c r="K11035" t="n">
        <v>0.05</v>
      </c>
      <c r="L11035">
        <f>I11035*J11035*(1-K11035)</f>
        <v/>
      </c>
      <c r="M11035">
        <f>VLOOKUP(F11035,Products!A:D,4,FALSE)*I11035</f>
        <v/>
      </c>
      <c r="N11035">
        <f>L11035-M11035</f>
        <v/>
      </c>
    </row>
    <row r="11036">
      <c r="A11036" t="inlineStr">
        <is>
          <t>T1011034</t>
        </is>
      </c>
      <c r="B11036" t="inlineStr">
        <is>
          <t>2024-02-14</t>
        </is>
      </c>
      <c r="C11036" t="inlineStr">
        <is>
          <t>S001</t>
        </is>
      </c>
      <c r="D11036" t="inlineStr">
        <is>
          <t>Store_001</t>
        </is>
      </c>
      <c r="E11036" t="inlineStr">
        <is>
          <t>West</t>
        </is>
      </c>
      <c r="F11036" t="inlineStr">
        <is>
          <t>P0046</t>
        </is>
      </c>
      <c r="G11036" t="inlineStr">
        <is>
          <t>Prod_0046</t>
        </is>
      </c>
      <c r="H11036" t="inlineStr">
        <is>
          <t>Electronics</t>
        </is>
      </c>
      <c r="I11036" t="n">
        <v>7</v>
      </c>
      <c r="J11036" t="n">
        <v>67.16</v>
      </c>
      <c r="K11036" t="n">
        <v>0</v>
      </c>
      <c r="L11036">
        <f>I11036*J11036*(1-K11036)</f>
        <v/>
      </c>
      <c r="M11036">
        <f>VLOOKUP(F11036,Products!A:D,4,FALSE)*I11036</f>
        <v/>
      </c>
      <c r="N11036">
        <f>L11036-M11036</f>
        <v/>
      </c>
    </row>
    <row r="11037">
      <c r="A11037" t="inlineStr">
        <is>
          <t>T1011035</t>
        </is>
      </c>
      <c r="B11037" t="inlineStr">
        <is>
          <t>2025-03-22</t>
        </is>
      </c>
      <c r="C11037" t="inlineStr">
        <is>
          <t>S033</t>
        </is>
      </c>
      <c r="D11037" t="inlineStr">
        <is>
          <t>Store_033</t>
        </is>
      </c>
      <c r="E11037" t="inlineStr">
        <is>
          <t>North</t>
        </is>
      </c>
      <c r="F11037" t="inlineStr">
        <is>
          <t>P0184</t>
        </is>
      </c>
      <c r="G11037" t="inlineStr">
        <is>
          <t>Prod_0184</t>
        </is>
      </c>
      <c r="H11037" t="inlineStr">
        <is>
          <t>Beverages</t>
        </is>
      </c>
      <c r="I11037" t="n">
        <v>4</v>
      </c>
      <c r="J11037" t="n">
        <v>515.63</v>
      </c>
      <c r="K11037" t="n">
        <v>0</v>
      </c>
      <c r="L11037">
        <f>I11037*J11037*(1-K11037)</f>
        <v/>
      </c>
      <c r="M11037">
        <f>VLOOKUP(F11037,Products!A:D,4,FALSE)*I11037</f>
        <v/>
      </c>
      <c r="N11037">
        <f>L11037-M11037</f>
        <v/>
      </c>
    </row>
    <row r="11038">
      <c r="A11038" t="inlineStr">
        <is>
          <t>T1011036</t>
        </is>
      </c>
      <c r="B11038" t="inlineStr">
        <is>
          <t>2023-06-29</t>
        </is>
      </c>
      <c r="C11038" t="inlineStr">
        <is>
          <t>S024</t>
        </is>
      </c>
      <c r="D11038" t="inlineStr">
        <is>
          <t>Store_024</t>
        </is>
      </c>
      <c r="E11038" t="inlineStr">
        <is>
          <t>South</t>
        </is>
      </c>
      <c r="F11038" t="inlineStr">
        <is>
          <t>P0113</t>
        </is>
      </c>
      <c r="G11038" t="inlineStr">
        <is>
          <t>Prod_0113</t>
        </is>
      </c>
      <c r="H11038" t="inlineStr">
        <is>
          <t>Toys</t>
        </is>
      </c>
      <c r="I11038" t="n">
        <v>6</v>
      </c>
      <c r="J11038" t="n">
        <v>574.29</v>
      </c>
      <c r="K11038" t="n">
        <v>0</v>
      </c>
      <c r="L11038">
        <f>I11038*J11038*(1-K11038)</f>
        <v/>
      </c>
      <c r="M11038">
        <f>VLOOKUP(F11038,Products!A:D,4,FALSE)*I11038</f>
        <v/>
      </c>
      <c r="N11038">
        <f>L11038-M11038</f>
        <v/>
      </c>
    </row>
    <row r="11039">
      <c r="A11039" t="inlineStr">
        <is>
          <t>T1011037</t>
        </is>
      </c>
      <c r="B11039" t="inlineStr">
        <is>
          <t>2023-11-03</t>
        </is>
      </c>
      <c r="C11039" t="inlineStr">
        <is>
          <t>S004</t>
        </is>
      </c>
      <c r="D11039" t="inlineStr">
        <is>
          <t>Store_004</t>
        </is>
      </c>
      <c r="E11039" t="inlineStr">
        <is>
          <t>Central</t>
        </is>
      </c>
      <c r="F11039" t="inlineStr">
        <is>
          <t>P0003</t>
        </is>
      </c>
      <c r="G11039" t="inlineStr">
        <is>
          <t>Prod_0003</t>
        </is>
      </c>
      <c r="H11039" t="inlineStr">
        <is>
          <t>Household</t>
        </is>
      </c>
      <c r="I11039" t="n">
        <v>5</v>
      </c>
      <c r="J11039" t="n">
        <v>84.03</v>
      </c>
      <c r="K11039" t="n">
        <v>0.1</v>
      </c>
      <c r="L11039">
        <f>I11039*J11039*(1-K11039)</f>
        <v/>
      </c>
      <c r="M11039">
        <f>VLOOKUP(F11039,Products!A:D,4,FALSE)*I11039</f>
        <v/>
      </c>
      <c r="N11039">
        <f>L11039-M11039</f>
        <v/>
      </c>
    </row>
    <row r="11040">
      <c r="A11040" t="inlineStr">
        <is>
          <t>T1011038</t>
        </is>
      </c>
      <c r="B11040" t="inlineStr">
        <is>
          <t>2024-05-13</t>
        </is>
      </c>
      <c r="C11040" t="inlineStr">
        <is>
          <t>S002</t>
        </is>
      </c>
      <c r="D11040" t="inlineStr">
        <is>
          <t>Store_002</t>
        </is>
      </c>
      <c r="E11040" t="inlineStr">
        <is>
          <t>South</t>
        </is>
      </c>
      <c r="F11040" t="inlineStr">
        <is>
          <t>P0124</t>
        </is>
      </c>
      <c r="G11040" t="inlineStr">
        <is>
          <t>Prod_0124</t>
        </is>
      </c>
      <c r="H11040" t="inlineStr">
        <is>
          <t>Beverages</t>
        </is>
      </c>
      <c r="I11040" t="n">
        <v>7</v>
      </c>
      <c r="J11040" t="n">
        <v>790.49</v>
      </c>
      <c r="K11040" t="n">
        <v>0.15</v>
      </c>
      <c r="L11040">
        <f>I11040*J11040*(1-K11040)</f>
        <v/>
      </c>
      <c r="M11040">
        <f>VLOOKUP(F11040,Products!A:D,4,FALSE)*I11040</f>
        <v/>
      </c>
      <c r="N11040">
        <f>L11040-M11040</f>
        <v/>
      </c>
    </row>
    <row r="11041">
      <c r="A11041" t="inlineStr">
        <is>
          <t>T1011039</t>
        </is>
      </c>
      <c r="B11041" t="inlineStr">
        <is>
          <t>2024-11-16</t>
        </is>
      </c>
      <c r="C11041" t="inlineStr">
        <is>
          <t>S049</t>
        </is>
      </c>
      <c r="D11041" t="inlineStr">
        <is>
          <t>Store_049</t>
        </is>
      </c>
      <c r="E11041" t="inlineStr">
        <is>
          <t>North</t>
        </is>
      </c>
      <c r="F11041" t="inlineStr">
        <is>
          <t>P0007</t>
        </is>
      </c>
      <c r="G11041" t="inlineStr">
        <is>
          <t>Prod_0007</t>
        </is>
      </c>
      <c r="H11041" t="inlineStr">
        <is>
          <t>Food</t>
        </is>
      </c>
      <c r="I11041" t="n">
        <v>7</v>
      </c>
      <c r="J11041" t="n">
        <v>124.12</v>
      </c>
      <c r="K11041" t="n">
        <v>0</v>
      </c>
      <c r="L11041">
        <f>I11041*J11041*(1-K11041)</f>
        <v/>
      </c>
      <c r="M11041">
        <f>VLOOKUP(F11041,Products!A:D,4,FALSE)*I11041</f>
        <v/>
      </c>
      <c r="N11041">
        <f>L11041-M11041</f>
        <v/>
      </c>
    </row>
    <row r="11042">
      <c r="A11042" t="inlineStr">
        <is>
          <t>T1011040</t>
        </is>
      </c>
      <c r="B11042" t="inlineStr">
        <is>
          <t>2025-08-03</t>
        </is>
      </c>
      <c r="C11042" t="inlineStr">
        <is>
          <t>S039</t>
        </is>
      </c>
      <c r="D11042" t="inlineStr">
        <is>
          <t>Store_039</t>
        </is>
      </c>
      <c r="E11042" t="inlineStr">
        <is>
          <t>North</t>
        </is>
      </c>
      <c r="F11042" t="inlineStr">
        <is>
          <t>P0120</t>
        </is>
      </c>
      <c r="G11042" t="inlineStr">
        <is>
          <t>Prod_0120</t>
        </is>
      </c>
      <c r="H11042" t="inlineStr">
        <is>
          <t>Stationery</t>
        </is>
      </c>
      <c r="I11042" t="n">
        <v>5</v>
      </c>
      <c r="J11042" t="n">
        <v>484.45</v>
      </c>
      <c r="K11042" t="n">
        <v>0</v>
      </c>
      <c r="L11042">
        <f>I11042*J11042*(1-K11042)</f>
        <v/>
      </c>
      <c r="M11042">
        <f>VLOOKUP(F11042,Products!A:D,4,FALSE)*I11042</f>
        <v/>
      </c>
      <c r="N11042">
        <f>L11042-M11042</f>
        <v/>
      </c>
    </row>
    <row r="11043">
      <c r="A11043" t="inlineStr">
        <is>
          <t>T1011041</t>
        </is>
      </c>
      <c r="B11043" t="inlineStr">
        <is>
          <t>2024-05-31</t>
        </is>
      </c>
      <c r="C11043" t="inlineStr">
        <is>
          <t>S013</t>
        </is>
      </c>
      <c r="D11043" t="inlineStr">
        <is>
          <t>Store_013</t>
        </is>
      </c>
      <c r="E11043" t="inlineStr">
        <is>
          <t>North</t>
        </is>
      </c>
      <c r="F11043" t="inlineStr">
        <is>
          <t>P0052</t>
        </is>
      </c>
      <c r="G11043" t="inlineStr">
        <is>
          <t>Prod_0052</t>
        </is>
      </c>
      <c r="H11043" t="inlineStr">
        <is>
          <t>Clothing</t>
        </is>
      </c>
      <c r="I11043" t="n">
        <v>3</v>
      </c>
      <c r="J11043" t="n">
        <v>46.52</v>
      </c>
      <c r="K11043" t="n">
        <v>0.15</v>
      </c>
      <c r="L11043">
        <f>I11043*J11043*(1-K11043)</f>
        <v/>
      </c>
      <c r="M11043">
        <f>VLOOKUP(F11043,Products!A:D,4,FALSE)*I11043</f>
        <v/>
      </c>
      <c r="N11043">
        <f>L11043-M11043</f>
        <v/>
      </c>
    </row>
    <row r="11044">
      <c r="A11044" t="inlineStr">
        <is>
          <t>T1011042</t>
        </is>
      </c>
      <c r="B11044" t="inlineStr">
        <is>
          <t>2025-03-20</t>
        </is>
      </c>
      <c r="C11044" t="inlineStr">
        <is>
          <t>S029</t>
        </is>
      </c>
      <c r="D11044" t="inlineStr">
        <is>
          <t>Store_029</t>
        </is>
      </c>
      <c r="E11044" t="inlineStr">
        <is>
          <t>South</t>
        </is>
      </c>
      <c r="F11044" t="inlineStr">
        <is>
          <t>P0127</t>
        </is>
      </c>
      <c r="G11044" t="inlineStr">
        <is>
          <t>Prod_0127</t>
        </is>
      </c>
      <c r="H11044" t="inlineStr">
        <is>
          <t>Toys</t>
        </is>
      </c>
      <c r="I11044" t="n">
        <v>9</v>
      </c>
      <c r="J11044" t="n">
        <v>877.35</v>
      </c>
      <c r="K11044" t="n">
        <v>0</v>
      </c>
      <c r="L11044">
        <f>I11044*J11044*(1-K11044)</f>
        <v/>
      </c>
      <c r="M11044">
        <f>VLOOKUP(F11044,Products!A:D,4,FALSE)*I11044</f>
        <v/>
      </c>
      <c r="N11044">
        <f>L11044-M11044</f>
        <v/>
      </c>
    </row>
    <row r="11045">
      <c r="A11045" t="inlineStr">
        <is>
          <t>T1011043</t>
        </is>
      </c>
      <c r="B11045" t="inlineStr">
        <is>
          <t>2023-05-06</t>
        </is>
      </c>
      <c r="C11045" t="inlineStr">
        <is>
          <t>S043</t>
        </is>
      </c>
      <c r="D11045" t="inlineStr">
        <is>
          <t>Store_043</t>
        </is>
      </c>
      <c r="E11045" t="inlineStr">
        <is>
          <t>East</t>
        </is>
      </c>
      <c r="F11045" t="inlineStr">
        <is>
          <t>P0082</t>
        </is>
      </c>
      <c r="G11045" t="inlineStr">
        <is>
          <t>Prod_0082</t>
        </is>
      </c>
      <c r="H11045" t="inlineStr">
        <is>
          <t>Food</t>
        </is>
      </c>
      <c r="I11045" t="n">
        <v>4</v>
      </c>
      <c r="J11045" t="n">
        <v>614.8</v>
      </c>
      <c r="K11045" t="n">
        <v>0</v>
      </c>
      <c r="L11045">
        <f>I11045*J11045*(1-K11045)</f>
        <v/>
      </c>
      <c r="M11045">
        <f>VLOOKUP(F11045,Products!A:D,4,FALSE)*I11045</f>
        <v/>
      </c>
      <c r="N11045">
        <f>L11045-M11045</f>
        <v/>
      </c>
    </row>
    <row r="11046">
      <c r="A11046" t="inlineStr">
        <is>
          <t>T1011044</t>
        </is>
      </c>
      <c r="B11046" t="inlineStr">
        <is>
          <t>2025-09-20</t>
        </is>
      </c>
      <c r="C11046" t="inlineStr">
        <is>
          <t>S041</t>
        </is>
      </c>
      <c r="D11046" t="inlineStr">
        <is>
          <t>Store_041</t>
        </is>
      </c>
      <c r="E11046" t="inlineStr">
        <is>
          <t>East</t>
        </is>
      </c>
      <c r="F11046" t="inlineStr">
        <is>
          <t>P0199</t>
        </is>
      </c>
      <c r="G11046" t="inlineStr">
        <is>
          <t>Prod_0199</t>
        </is>
      </c>
      <c r="H11046" t="inlineStr">
        <is>
          <t>Beverages</t>
        </is>
      </c>
      <c r="I11046" t="n">
        <v>7</v>
      </c>
      <c r="J11046" t="n">
        <v>81.45</v>
      </c>
      <c r="K11046" t="n">
        <v>0.1</v>
      </c>
      <c r="L11046">
        <f>I11046*J11046*(1-K11046)</f>
        <v/>
      </c>
      <c r="M11046">
        <f>VLOOKUP(F11046,Products!A:D,4,FALSE)*I11046</f>
        <v/>
      </c>
      <c r="N11046">
        <f>L11046-M11046</f>
        <v/>
      </c>
    </row>
    <row r="11047">
      <c r="A11047" t="inlineStr">
        <is>
          <t>T1011045</t>
        </is>
      </c>
      <c r="B11047" t="inlineStr">
        <is>
          <t>2024-07-04</t>
        </is>
      </c>
      <c r="C11047" t="inlineStr">
        <is>
          <t>S035</t>
        </is>
      </c>
      <c r="D11047" t="inlineStr">
        <is>
          <t>Store_035</t>
        </is>
      </c>
      <c r="E11047" t="inlineStr">
        <is>
          <t>Central</t>
        </is>
      </c>
      <c r="F11047" t="inlineStr">
        <is>
          <t>P0184</t>
        </is>
      </c>
      <c r="G11047" t="inlineStr">
        <is>
          <t>Prod_0184</t>
        </is>
      </c>
      <c r="H11047" t="inlineStr">
        <is>
          <t>Beverages</t>
        </is>
      </c>
      <c r="I11047" t="n">
        <v>7</v>
      </c>
      <c r="J11047" t="n">
        <v>653.79</v>
      </c>
      <c r="K11047" t="n">
        <v>0.05</v>
      </c>
      <c r="L11047">
        <f>I11047*J11047*(1-K11047)</f>
        <v/>
      </c>
      <c r="M11047">
        <f>VLOOKUP(F11047,Products!A:D,4,FALSE)*I11047</f>
        <v/>
      </c>
      <c r="N11047">
        <f>L11047-M11047</f>
        <v/>
      </c>
    </row>
    <row r="11048">
      <c r="A11048" t="inlineStr">
        <is>
          <t>T1011046</t>
        </is>
      </c>
      <c r="B11048" t="inlineStr">
        <is>
          <t>2024-09-04</t>
        </is>
      </c>
      <c r="C11048" t="inlineStr">
        <is>
          <t>S010</t>
        </is>
      </c>
      <c r="D11048" t="inlineStr">
        <is>
          <t>Store_010</t>
        </is>
      </c>
      <c r="E11048" t="inlineStr">
        <is>
          <t>North</t>
        </is>
      </c>
      <c r="F11048" t="inlineStr">
        <is>
          <t>P0027</t>
        </is>
      </c>
      <c r="G11048" t="inlineStr">
        <is>
          <t>Prod_0027</t>
        </is>
      </c>
      <c r="H11048" t="inlineStr">
        <is>
          <t>Electronics</t>
        </is>
      </c>
      <c r="I11048" t="n">
        <v>9</v>
      </c>
      <c r="J11048" t="n">
        <v>522.0599999999999</v>
      </c>
      <c r="K11048" t="n">
        <v>0</v>
      </c>
      <c r="L11048">
        <f>I11048*J11048*(1-K11048)</f>
        <v/>
      </c>
      <c r="M11048">
        <f>VLOOKUP(F11048,Products!A:D,4,FALSE)*I11048</f>
        <v/>
      </c>
      <c r="N11048">
        <f>L11048-M11048</f>
        <v/>
      </c>
    </row>
    <row r="11049">
      <c r="A11049" t="inlineStr">
        <is>
          <t>T1011047</t>
        </is>
      </c>
      <c r="B11049" t="inlineStr">
        <is>
          <t>2023-07-26</t>
        </is>
      </c>
      <c r="C11049" t="inlineStr">
        <is>
          <t>S002</t>
        </is>
      </c>
      <c r="D11049" t="inlineStr">
        <is>
          <t>Store_002</t>
        </is>
      </c>
      <c r="E11049" t="inlineStr">
        <is>
          <t>South</t>
        </is>
      </c>
      <c r="F11049" t="inlineStr">
        <is>
          <t>P0106</t>
        </is>
      </c>
      <c r="G11049" t="inlineStr">
        <is>
          <t>Prod_0106</t>
        </is>
      </c>
      <c r="H11049" t="inlineStr">
        <is>
          <t>Electronics</t>
        </is>
      </c>
      <c r="I11049" t="n">
        <v>6</v>
      </c>
      <c r="J11049" t="n">
        <v>779.45</v>
      </c>
      <c r="K11049" t="n">
        <v>0.05</v>
      </c>
      <c r="L11049">
        <f>I11049*J11049*(1-K11049)</f>
        <v/>
      </c>
      <c r="M11049">
        <f>VLOOKUP(F11049,Products!A:D,4,FALSE)*I11049</f>
        <v/>
      </c>
      <c r="N11049">
        <f>L11049-M11049</f>
        <v/>
      </c>
    </row>
    <row r="11050">
      <c r="A11050" t="inlineStr">
        <is>
          <t>T1011048</t>
        </is>
      </c>
      <c r="B11050" t="inlineStr">
        <is>
          <t>2024-02-04</t>
        </is>
      </c>
      <c r="C11050" t="inlineStr">
        <is>
          <t>S012</t>
        </is>
      </c>
      <c r="D11050" t="inlineStr">
        <is>
          <t>Store_012</t>
        </is>
      </c>
      <c r="E11050" t="inlineStr">
        <is>
          <t>South</t>
        </is>
      </c>
      <c r="F11050" t="inlineStr">
        <is>
          <t>P0172</t>
        </is>
      </c>
      <c r="G11050" t="inlineStr">
        <is>
          <t>Prod_0172</t>
        </is>
      </c>
      <c r="H11050" t="inlineStr">
        <is>
          <t>Beverages</t>
        </is>
      </c>
      <c r="I11050" t="n">
        <v>8</v>
      </c>
      <c r="J11050" t="n">
        <v>908.51</v>
      </c>
      <c r="K11050" t="n">
        <v>0.2</v>
      </c>
      <c r="L11050">
        <f>I11050*J11050*(1-K11050)</f>
        <v/>
      </c>
      <c r="M11050">
        <f>VLOOKUP(F11050,Products!A:D,4,FALSE)*I11050</f>
        <v/>
      </c>
      <c r="N11050">
        <f>L11050-M11050</f>
        <v/>
      </c>
    </row>
    <row r="11051">
      <c r="A11051" t="inlineStr">
        <is>
          <t>T1011049</t>
        </is>
      </c>
      <c r="B11051" t="inlineStr">
        <is>
          <t>2023-02-26</t>
        </is>
      </c>
      <c r="C11051" t="inlineStr">
        <is>
          <t>S002</t>
        </is>
      </c>
      <c r="D11051" t="inlineStr">
        <is>
          <t>Store_002</t>
        </is>
      </c>
      <c r="E11051" t="inlineStr">
        <is>
          <t>South</t>
        </is>
      </c>
      <c r="F11051" t="inlineStr">
        <is>
          <t>P0024</t>
        </is>
      </c>
      <c r="G11051" t="inlineStr">
        <is>
          <t>Prod_0024</t>
        </is>
      </c>
      <c r="H11051" t="inlineStr">
        <is>
          <t>Clothing</t>
        </is>
      </c>
      <c r="I11051" t="n">
        <v>4</v>
      </c>
      <c r="J11051" t="n">
        <v>108.04</v>
      </c>
      <c r="K11051" t="n">
        <v>0.2</v>
      </c>
      <c r="L11051">
        <f>I11051*J11051*(1-K11051)</f>
        <v/>
      </c>
      <c r="M11051">
        <f>VLOOKUP(F11051,Products!A:D,4,FALSE)*I11051</f>
        <v/>
      </c>
      <c r="N11051">
        <f>L11051-M11051</f>
        <v/>
      </c>
    </row>
    <row r="11052">
      <c r="A11052" t="inlineStr">
        <is>
          <t>T1011050</t>
        </is>
      </c>
      <c r="B11052" t="inlineStr">
        <is>
          <t>2025-08-07</t>
        </is>
      </c>
      <c r="C11052" t="inlineStr">
        <is>
          <t>S043</t>
        </is>
      </c>
      <c r="D11052" t="inlineStr">
        <is>
          <t>Store_043</t>
        </is>
      </c>
      <c r="E11052" t="inlineStr">
        <is>
          <t>East</t>
        </is>
      </c>
      <c r="F11052" t="inlineStr">
        <is>
          <t>P0157</t>
        </is>
      </c>
      <c r="G11052" t="inlineStr">
        <is>
          <t>Prod_0157</t>
        </is>
      </c>
      <c r="H11052" t="inlineStr">
        <is>
          <t>Toys</t>
        </is>
      </c>
      <c r="I11052" t="n">
        <v>8</v>
      </c>
      <c r="J11052" t="n">
        <v>298.81</v>
      </c>
      <c r="K11052" t="n">
        <v>0</v>
      </c>
      <c r="L11052">
        <f>I11052*J11052*(1-K11052)</f>
        <v/>
      </c>
      <c r="M11052">
        <f>VLOOKUP(F11052,Products!A:D,4,FALSE)*I11052</f>
        <v/>
      </c>
      <c r="N11052">
        <f>L11052-M11052</f>
        <v/>
      </c>
    </row>
    <row r="11053">
      <c r="A11053" t="inlineStr">
        <is>
          <t>T1011051</t>
        </is>
      </c>
      <c r="B11053" t="inlineStr">
        <is>
          <t>2023-05-14</t>
        </is>
      </c>
      <c r="C11053" t="inlineStr">
        <is>
          <t>S008</t>
        </is>
      </c>
      <c r="D11053" t="inlineStr">
        <is>
          <t>Store_008</t>
        </is>
      </c>
      <c r="E11053" t="inlineStr">
        <is>
          <t>East</t>
        </is>
      </c>
      <c r="F11053" t="inlineStr">
        <is>
          <t>P0178</t>
        </is>
      </c>
      <c r="G11053" t="inlineStr">
        <is>
          <t>Prod_0178</t>
        </is>
      </c>
      <c r="H11053" t="inlineStr">
        <is>
          <t>Beverages</t>
        </is>
      </c>
      <c r="I11053" t="n">
        <v>7</v>
      </c>
      <c r="J11053" t="n">
        <v>583</v>
      </c>
      <c r="K11053" t="n">
        <v>0</v>
      </c>
      <c r="L11053">
        <f>I11053*J11053*(1-K11053)</f>
        <v/>
      </c>
      <c r="M11053">
        <f>VLOOKUP(F11053,Products!A:D,4,FALSE)*I11053</f>
        <v/>
      </c>
      <c r="N11053">
        <f>L11053-M11053</f>
        <v/>
      </c>
    </row>
    <row r="11054">
      <c r="A11054" t="inlineStr">
        <is>
          <t>T1011052</t>
        </is>
      </c>
      <c r="B11054" t="inlineStr">
        <is>
          <t>2023-11-14</t>
        </is>
      </c>
      <c r="C11054" t="inlineStr">
        <is>
          <t>S048</t>
        </is>
      </c>
      <c r="D11054" t="inlineStr">
        <is>
          <t>Store_048</t>
        </is>
      </c>
      <c r="E11054" t="inlineStr">
        <is>
          <t>South</t>
        </is>
      </c>
      <c r="F11054" t="inlineStr">
        <is>
          <t>P0123</t>
        </is>
      </c>
      <c r="G11054" t="inlineStr">
        <is>
          <t>Prod_0123</t>
        </is>
      </c>
      <c r="H11054" t="inlineStr">
        <is>
          <t>Food</t>
        </is>
      </c>
      <c r="I11054" t="n">
        <v>1</v>
      </c>
      <c r="J11054" t="n">
        <v>481.39</v>
      </c>
      <c r="K11054" t="n">
        <v>0</v>
      </c>
      <c r="L11054">
        <f>I11054*J11054*(1-K11054)</f>
        <v/>
      </c>
      <c r="M11054">
        <f>VLOOKUP(F11054,Products!A:D,4,FALSE)*I11054</f>
        <v/>
      </c>
      <c r="N11054">
        <f>L11054-M11054</f>
        <v/>
      </c>
    </row>
    <row r="11055">
      <c r="A11055" t="inlineStr">
        <is>
          <t>T1011053</t>
        </is>
      </c>
      <c r="B11055" t="inlineStr">
        <is>
          <t>2025-01-07</t>
        </is>
      </c>
      <c r="C11055" t="inlineStr">
        <is>
          <t>S012</t>
        </is>
      </c>
      <c r="D11055" t="inlineStr">
        <is>
          <t>Store_012</t>
        </is>
      </c>
      <c r="E11055" t="inlineStr">
        <is>
          <t>South</t>
        </is>
      </c>
      <c r="F11055" t="inlineStr">
        <is>
          <t>P0085</t>
        </is>
      </c>
      <c r="G11055" t="inlineStr">
        <is>
          <t>Prod_0085</t>
        </is>
      </c>
      <c r="H11055" t="inlineStr">
        <is>
          <t>Food</t>
        </is>
      </c>
      <c r="I11055" t="n">
        <v>6</v>
      </c>
      <c r="J11055" t="n">
        <v>413.59</v>
      </c>
      <c r="K11055" t="n">
        <v>0</v>
      </c>
      <c r="L11055">
        <f>I11055*J11055*(1-K11055)</f>
        <v/>
      </c>
      <c r="M11055">
        <f>VLOOKUP(F11055,Products!A:D,4,FALSE)*I11055</f>
        <v/>
      </c>
      <c r="N11055">
        <f>L11055-M11055</f>
        <v/>
      </c>
    </row>
    <row r="11056">
      <c r="A11056" t="inlineStr">
        <is>
          <t>T1011054</t>
        </is>
      </c>
      <c r="B11056" t="inlineStr">
        <is>
          <t>2024-12-14</t>
        </is>
      </c>
      <c r="C11056" t="inlineStr">
        <is>
          <t>S050</t>
        </is>
      </c>
      <c r="D11056" t="inlineStr">
        <is>
          <t>Store_050</t>
        </is>
      </c>
      <c r="E11056" t="inlineStr">
        <is>
          <t>South</t>
        </is>
      </c>
      <c r="F11056" t="inlineStr">
        <is>
          <t>P0017</t>
        </is>
      </c>
      <c r="G11056" t="inlineStr">
        <is>
          <t>Prod_0017</t>
        </is>
      </c>
      <c r="H11056" t="inlineStr">
        <is>
          <t>Food</t>
        </is>
      </c>
      <c r="I11056" t="n">
        <v>1</v>
      </c>
      <c r="J11056" t="n">
        <v>776.41</v>
      </c>
      <c r="K11056" t="n">
        <v>0.15</v>
      </c>
      <c r="L11056">
        <f>I11056*J11056*(1-K11056)</f>
        <v/>
      </c>
      <c r="M11056">
        <f>VLOOKUP(F11056,Products!A:D,4,FALSE)*I11056</f>
        <v/>
      </c>
      <c r="N11056">
        <f>L11056-M11056</f>
        <v/>
      </c>
    </row>
    <row r="11057">
      <c r="A11057" t="inlineStr">
        <is>
          <t>T1011055</t>
        </is>
      </c>
      <c r="B11057" t="inlineStr">
        <is>
          <t>2023-07-11</t>
        </is>
      </c>
      <c r="C11057" t="inlineStr">
        <is>
          <t>S009</t>
        </is>
      </c>
      <c r="D11057" t="inlineStr">
        <is>
          <t>Store_009</t>
        </is>
      </c>
      <c r="E11057" t="inlineStr">
        <is>
          <t>Central</t>
        </is>
      </c>
      <c r="F11057" t="inlineStr">
        <is>
          <t>P0186</t>
        </is>
      </c>
      <c r="G11057" t="inlineStr">
        <is>
          <t>Prod_0186</t>
        </is>
      </c>
      <c r="H11057" t="inlineStr">
        <is>
          <t>Household</t>
        </is>
      </c>
      <c r="I11057" t="n">
        <v>6</v>
      </c>
      <c r="J11057" t="n">
        <v>887.2</v>
      </c>
      <c r="K11057" t="n">
        <v>0</v>
      </c>
      <c r="L11057">
        <f>I11057*J11057*(1-K11057)</f>
        <v/>
      </c>
      <c r="M11057">
        <f>VLOOKUP(F11057,Products!A:D,4,FALSE)*I11057</f>
        <v/>
      </c>
      <c r="N11057">
        <f>L11057-M11057</f>
        <v/>
      </c>
    </row>
    <row r="11058">
      <c r="A11058" t="inlineStr">
        <is>
          <t>T1011056</t>
        </is>
      </c>
      <c r="B11058" t="inlineStr">
        <is>
          <t>2024-05-01</t>
        </is>
      </c>
      <c r="C11058" t="inlineStr">
        <is>
          <t>S047</t>
        </is>
      </c>
      <c r="D11058" t="inlineStr">
        <is>
          <t>Store_047</t>
        </is>
      </c>
      <c r="E11058" t="inlineStr">
        <is>
          <t>North</t>
        </is>
      </c>
      <c r="F11058" t="inlineStr">
        <is>
          <t>P0189</t>
        </is>
      </c>
      <c r="G11058" t="inlineStr">
        <is>
          <t>Prod_0189</t>
        </is>
      </c>
      <c r="H11058" t="inlineStr">
        <is>
          <t>Food</t>
        </is>
      </c>
      <c r="I11058" t="n">
        <v>9</v>
      </c>
      <c r="J11058" t="n">
        <v>719.66</v>
      </c>
      <c r="K11058" t="n">
        <v>0</v>
      </c>
      <c r="L11058">
        <f>I11058*J11058*(1-K11058)</f>
        <v/>
      </c>
      <c r="M11058">
        <f>VLOOKUP(F11058,Products!A:D,4,FALSE)*I11058</f>
        <v/>
      </c>
      <c r="N11058">
        <f>L11058-M11058</f>
        <v/>
      </c>
    </row>
    <row r="11059">
      <c r="A11059" t="inlineStr">
        <is>
          <t>T1011057</t>
        </is>
      </c>
      <c r="B11059" t="inlineStr">
        <is>
          <t>2025-03-29</t>
        </is>
      </c>
      <c r="C11059" t="inlineStr">
        <is>
          <t>S024</t>
        </is>
      </c>
      <c r="D11059" t="inlineStr">
        <is>
          <t>Store_024</t>
        </is>
      </c>
      <c r="E11059" t="inlineStr">
        <is>
          <t>South</t>
        </is>
      </c>
      <c r="F11059" t="inlineStr">
        <is>
          <t>P0020</t>
        </is>
      </c>
      <c r="G11059" t="inlineStr">
        <is>
          <t>Prod_0020</t>
        </is>
      </c>
      <c r="H11059" t="inlineStr">
        <is>
          <t>Beverages</t>
        </is>
      </c>
      <c r="I11059" t="n">
        <v>9</v>
      </c>
      <c r="J11059" t="n">
        <v>634.04</v>
      </c>
      <c r="K11059" t="n">
        <v>0</v>
      </c>
      <c r="L11059">
        <f>I11059*J11059*(1-K11059)</f>
        <v/>
      </c>
      <c r="M11059">
        <f>VLOOKUP(F11059,Products!A:D,4,FALSE)*I11059</f>
        <v/>
      </c>
      <c r="N11059">
        <f>L11059-M11059</f>
        <v/>
      </c>
    </row>
    <row r="11060">
      <c r="A11060" t="inlineStr">
        <is>
          <t>T1011058</t>
        </is>
      </c>
      <c r="B11060" t="inlineStr">
        <is>
          <t>2024-01-11</t>
        </is>
      </c>
      <c r="C11060" t="inlineStr">
        <is>
          <t>S039</t>
        </is>
      </c>
      <c r="D11060" t="inlineStr">
        <is>
          <t>Store_039</t>
        </is>
      </c>
      <c r="E11060" t="inlineStr">
        <is>
          <t>North</t>
        </is>
      </c>
      <c r="F11060" t="inlineStr">
        <is>
          <t>P0061</t>
        </is>
      </c>
      <c r="G11060" t="inlineStr">
        <is>
          <t>Prod_0061</t>
        </is>
      </c>
      <c r="H11060" t="inlineStr">
        <is>
          <t>Beverages</t>
        </is>
      </c>
      <c r="I11060" t="n">
        <v>3</v>
      </c>
      <c r="J11060" t="n">
        <v>66.01000000000001</v>
      </c>
      <c r="K11060" t="n">
        <v>0</v>
      </c>
      <c r="L11060">
        <f>I11060*J11060*(1-K11060)</f>
        <v/>
      </c>
      <c r="M11060">
        <f>VLOOKUP(F11060,Products!A:D,4,FALSE)*I11060</f>
        <v/>
      </c>
      <c r="N11060">
        <f>L11060-M11060</f>
        <v/>
      </c>
    </row>
    <row r="11061">
      <c r="A11061" t="inlineStr">
        <is>
          <t>T1011059</t>
        </is>
      </c>
      <c r="B11061" t="inlineStr">
        <is>
          <t>2023-05-11</t>
        </is>
      </c>
      <c r="C11061" t="inlineStr">
        <is>
          <t>S015</t>
        </is>
      </c>
      <c r="D11061" t="inlineStr">
        <is>
          <t>Store_015</t>
        </is>
      </c>
      <c r="E11061" t="inlineStr">
        <is>
          <t>North</t>
        </is>
      </c>
      <c r="F11061" t="inlineStr">
        <is>
          <t>P0040</t>
        </is>
      </c>
      <c r="G11061" t="inlineStr">
        <is>
          <t>Prod_0040</t>
        </is>
      </c>
      <c r="H11061" t="inlineStr">
        <is>
          <t>Toys</t>
        </is>
      </c>
      <c r="I11061" t="n">
        <v>2</v>
      </c>
      <c r="J11061" t="n">
        <v>54.2</v>
      </c>
      <c r="K11061" t="n">
        <v>0.2</v>
      </c>
      <c r="L11061">
        <f>I11061*J11061*(1-K11061)</f>
        <v/>
      </c>
      <c r="M11061">
        <f>VLOOKUP(F11061,Products!A:D,4,FALSE)*I11061</f>
        <v/>
      </c>
      <c r="N11061">
        <f>L11061-M11061</f>
        <v/>
      </c>
    </row>
    <row r="11062">
      <c r="A11062" t="inlineStr">
        <is>
          <t>T1011060</t>
        </is>
      </c>
      <c r="B11062" t="inlineStr">
        <is>
          <t>2024-09-25</t>
        </is>
      </c>
      <c r="C11062" t="inlineStr">
        <is>
          <t>S005</t>
        </is>
      </c>
      <c r="D11062" t="inlineStr">
        <is>
          <t>Store_005</t>
        </is>
      </c>
      <c r="E11062" t="inlineStr">
        <is>
          <t>Central</t>
        </is>
      </c>
      <c r="F11062" t="inlineStr">
        <is>
          <t>P0116</t>
        </is>
      </c>
      <c r="G11062" t="inlineStr">
        <is>
          <t>Prod_0116</t>
        </is>
      </c>
      <c r="H11062" t="inlineStr">
        <is>
          <t>Clothing</t>
        </is>
      </c>
      <c r="I11062" t="n">
        <v>8</v>
      </c>
      <c r="J11062" t="n">
        <v>977.58</v>
      </c>
      <c r="K11062" t="n">
        <v>0.1</v>
      </c>
      <c r="L11062">
        <f>I11062*J11062*(1-K11062)</f>
        <v/>
      </c>
      <c r="M11062">
        <f>VLOOKUP(F11062,Products!A:D,4,FALSE)*I11062</f>
        <v/>
      </c>
      <c r="N11062">
        <f>L11062-M11062</f>
        <v/>
      </c>
    </row>
    <row r="11063">
      <c r="A11063" t="inlineStr">
        <is>
          <t>T1011061</t>
        </is>
      </c>
      <c r="B11063" t="inlineStr">
        <is>
          <t>2025-04-04</t>
        </is>
      </c>
      <c r="C11063" t="inlineStr">
        <is>
          <t>S010</t>
        </is>
      </c>
      <c r="D11063" t="inlineStr">
        <is>
          <t>Store_010</t>
        </is>
      </c>
      <c r="E11063" t="inlineStr">
        <is>
          <t>North</t>
        </is>
      </c>
      <c r="F11063" t="inlineStr">
        <is>
          <t>P0107</t>
        </is>
      </c>
      <c r="G11063" t="inlineStr">
        <is>
          <t>Prod_0107</t>
        </is>
      </c>
      <c r="H11063" t="inlineStr">
        <is>
          <t>Stationery</t>
        </is>
      </c>
      <c r="I11063" t="n">
        <v>2</v>
      </c>
      <c r="J11063" t="n">
        <v>912.85</v>
      </c>
      <c r="K11063" t="n">
        <v>0</v>
      </c>
      <c r="L11063">
        <f>I11063*J11063*(1-K11063)</f>
        <v/>
      </c>
      <c r="M11063">
        <f>VLOOKUP(F11063,Products!A:D,4,FALSE)*I11063</f>
        <v/>
      </c>
      <c r="N11063">
        <f>L11063-M11063</f>
        <v/>
      </c>
    </row>
    <row r="11064">
      <c r="A11064" t="inlineStr">
        <is>
          <t>T1011062</t>
        </is>
      </c>
      <c r="B11064" t="inlineStr">
        <is>
          <t>2023-04-03</t>
        </is>
      </c>
      <c r="C11064" t="inlineStr">
        <is>
          <t>S009</t>
        </is>
      </c>
      <c r="D11064" t="inlineStr">
        <is>
          <t>Store_009</t>
        </is>
      </c>
      <c r="E11064" t="inlineStr">
        <is>
          <t>Central</t>
        </is>
      </c>
      <c r="F11064" t="inlineStr">
        <is>
          <t>P0168</t>
        </is>
      </c>
      <c r="G11064" t="inlineStr">
        <is>
          <t>Prod_0168</t>
        </is>
      </c>
      <c r="H11064" t="inlineStr">
        <is>
          <t>Electronics</t>
        </is>
      </c>
      <c r="I11064" t="n">
        <v>1</v>
      </c>
      <c r="J11064" t="n">
        <v>77.48</v>
      </c>
      <c r="K11064" t="n">
        <v>0.05</v>
      </c>
      <c r="L11064">
        <f>I11064*J11064*(1-K11064)</f>
        <v/>
      </c>
      <c r="M11064">
        <f>VLOOKUP(F11064,Products!A:D,4,FALSE)*I11064</f>
        <v/>
      </c>
      <c r="N11064">
        <f>L11064-M11064</f>
        <v/>
      </c>
    </row>
    <row r="11065">
      <c r="A11065" t="inlineStr">
        <is>
          <t>T1011063</t>
        </is>
      </c>
      <c r="B11065" t="inlineStr">
        <is>
          <t>2025-01-29</t>
        </is>
      </c>
      <c r="C11065" t="inlineStr">
        <is>
          <t>S044</t>
        </is>
      </c>
      <c r="D11065" t="inlineStr">
        <is>
          <t>Store_044</t>
        </is>
      </c>
      <c r="E11065" t="inlineStr">
        <is>
          <t>North</t>
        </is>
      </c>
      <c r="F11065" t="inlineStr">
        <is>
          <t>P0034</t>
        </is>
      </c>
      <c r="G11065" t="inlineStr">
        <is>
          <t>Prod_0034</t>
        </is>
      </c>
      <c r="H11065" t="inlineStr">
        <is>
          <t>Toys</t>
        </is>
      </c>
      <c r="I11065" t="n">
        <v>7</v>
      </c>
      <c r="J11065" t="n">
        <v>576.5599999999999</v>
      </c>
      <c r="K11065" t="n">
        <v>0</v>
      </c>
      <c r="L11065">
        <f>I11065*J11065*(1-K11065)</f>
        <v/>
      </c>
      <c r="M11065">
        <f>VLOOKUP(F11065,Products!A:D,4,FALSE)*I11065</f>
        <v/>
      </c>
      <c r="N11065">
        <f>L11065-M11065</f>
        <v/>
      </c>
    </row>
    <row r="11066">
      <c r="A11066" t="inlineStr">
        <is>
          <t>T1011064</t>
        </is>
      </c>
      <c r="B11066" t="inlineStr">
        <is>
          <t>2024-04-28</t>
        </is>
      </c>
      <c r="C11066" t="inlineStr">
        <is>
          <t>S010</t>
        </is>
      </c>
      <c r="D11066" t="inlineStr">
        <is>
          <t>Store_010</t>
        </is>
      </c>
      <c r="E11066" t="inlineStr">
        <is>
          <t>North</t>
        </is>
      </c>
      <c r="F11066" t="inlineStr">
        <is>
          <t>P0193</t>
        </is>
      </c>
      <c r="G11066" t="inlineStr">
        <is>
          <t>Prod_0193</t>
        </is>
      </c>
      <c r="H11066" t="inlineStr">
        <is>
          <t>Food</t>
        </is>
      </c>
      <c r="I11066" t="n">
        <v>1</v>
      </c>
      <c r="J11066" t="n">
        <v>539.0700000000001</v>
      </c>
      <c r="K11066" t="n">
        <v>0.05</v>
      </c>
      <c r="L11066">
        <f>I11066*J11066*(1-K11066)</f>
        <v/>
      </c>
      <c r="M11066">
        <f>VLOOKUP(F11066,Products!A:D,4,FALSE)*I11066</f>
        <v/>
      </c>
      <c r="N11066">
        <f>L11066-M11066</f>
        <v/>
      </c>
    </row>
    <row r="11067">
      <c r="A11067" t="inlineStr">
        <is>
          <t>T1011065</t>
        </is>
      </c>
      <c r="B11067" t="inlineStr">
        <is>
          <t>2024-11-03</t>
        </is>
      </c>
      <c r="C11067" t="inlineStr">
        <is>
          <t>S010</t>
        </is>
      </c>
      <c r="D11067" t="inlineStr">
        <is>
          <t>Store_010</t>
        </is>
      </c>
      <c r="E11067" t="inlineStr">
        <is>
          <t>North</t>
        </is>
      </c>
      <c r="F11067" t="inlineStr">
        <is>
          <t>P0107</t>
        </is>
      </c>
      <c r="G11067" t="inlineStr">
        <is>
          <t>Prod_0107</t>
        </is>
      </c>
      <c r="H11067" t="inlineStr">
        <is>
          <t>Stationery</t>
        </is>
      </c>
      <c r="I11067" t="n">
        <v>7</v>
      </c>
      <c r="J11067" t="n">
        <v>914.22</v>
      </c>
      <c r="K11067" t="n">
        <v>0</v>
      </c>
      <c r="L11067">
        <f>I11067*J11067*(1-K11067)</f>
        <v/>
      </c>
      <c r="M11067">
        <f>VLOOKUP(F11067,Products!A:D,4,FALSE)*I11067</f>
        <v/>
      </c>
      <c r="N11067">
        <f>L11067-M11067</f>
        <v/>
      </c>
    </row>
    <row r="11068">
      <c r="A11068" t="inlineStr">
        <is>
          <t>T1011066</t>
        </is>
      </c>
      <c r="B11068" t="inlineStr">
        <is>
          <t>2025-09-14</t>
        </is>
      </c>
      <c r="C11068" t="inlineStr">
        <is>
          <t>S002</t>
        </is>
      </c>
      <c r="D11068" t="inlineStr">
        <is>
          <t>Store_002</t>
        </is>
      </c>
      <c r="E11068" t="inlineStr">
        <is>
          <t>South</t>
        </is>
      </c>
      <c r="F11068" t="inlineStr">
        <is>
          <t>P0098</t>
        </is>
      </c>
      <c r="G11068" t="inlineStr">
        <is>
          <t>Prod_0098</t>
        </is>
      </c>
      <c r="H11068" t="inlineStr">
        <is>
          <t>Clothing</t>
        </is>
      </c>
      <c r="I11068" t="n">
        <v>8</v>
      </c>
      <c r="J11068" t="n">
        <v>580.9400000000001</v>
      </c>
      <c r="K11068" t="n">
        <v>0</v>
      </c>
      <c r="L11068">
        <f>I11068*J11068*(1-K11068)</f>
        <v/>
      </c>
      <c r="M11068">
        <f>VLOOKUP(F11068,Products!A:D,4,FALSE)*I11068</f>
        <v/>
      </c>
      <c r="N11068">
        <f>L11068-M11068</f>
        <v/>
      </c>
    </row>
    <row r="11069">
      <c r="A11069" t="inlineStr">
        <is>
          <t>T1011067</t>
        </is>
      </c>
      <c r="B11069" t="inlineStr">
        <is>
          <t>2025-03-22</t>
        </is>
      </c>
      <c r="C11069" t="inlineStr">
        <is>
          <t>S036</t>
        </is>
      </c>
      <c r="D11069" t="inlineStr">
        <is>
          <t>Store_036</t>
        </is>
      </c>
      <c r="E11069" t="inlineStr">
        <is>
          <t>Central</t>
        </is>
      </c>
      <c r="F11069" t="inlineStr">
        <is>
          <t>P0137</t>
        </is>
      </c>
      <c r="G11069" t="inlineStr">
        <is>
          <t>Prod_0137</t>
        </is>
      </c>
      <c r="H11069" t="inlineStr">
        <is>
          <t>Electronics</t>
        </is>
      </c>
      <c r="I11069" t="n">
        <v>7</v>
      </c>
      <c r="J11069" t="n">
        <v>134.46</v>
      </c>
      <c r="K11069" t="n">
        <v>0.1</v>
      </c>
      <c r="L11069">
        <f>I11069*J11069*(1-K11069)</f>
        <v/>
      </c>
      <c r="M11069">
        <f>VLOOKUP(F11069,Products!A:D,4,FALSE)*I11069</f>
        <v/>
      </c>
      <c r="N11069">
        <f>L11069-M11069</f>
        <v/>
      </c>
    </row>
    <row r="11070">
      <c r="A11070" t="inlineStr">
        <is>
          <t>T1011068</t>
        </is>
      </c>
      <c r="B11070" t="inlineStr">
        <is>
          <t>2023-12-26</t>
        </is>
      </c>
      <c r="C11070" t="inlineStr">
        <is>
          <t>S013</t>
        </is>
      </c>
      <c r="D11070" t="inlineStr">
        <is>
          <t>Store_013</t>
        </is>
      </c>
      <c r="E11070" t="inlineStr">
        <is>
          <t>North</t>
        </is>
      </c>
      <c r="F11070" t="inlineStr">
        <is>
          <t>P0184</t>
        </is>
      </c>
      <c r="G11070" t="inlineStr">
        <is>
          <t>Prod_0184</t>
        </is>
      </c>
      <c r="H11070" t="inlineStr">
        <is>
          <t>Beverages</t>
        </is>
      </c>
      <c r="I11070" t="n">
        <v>6</v>
      </c>
      <c r="J11070" t="n">
        <v>509.65</v>
      </c>
      <c r="K11070" t="n">
        <v>0.2</v>
      </c>
      <c r="L11070">
        <f>I11070*J11070*(1-K11070)</f>
        <v/>
      </c>
      <c r="M11070">
        <f>VLOOKUP(F11070,Products!A:D,4,FALSE)*I11070</f>
        <v/>
      </c>
      <c r="N11070">
        <f>L11070-M11070</f>
        <v/>
      </c>
    </row>
    <row r="11071">
      <c r="A11071" t="inlineStr">
        <is>
          <t>T1011069</t>
        </is>
      </c>
      <c r="B11071" t="inlineStr">
        <is>
          <t>2024-01-24</t>
        </is>
      </c>
      <c r="C11071" t="inlineStr">
        <is>
          <t>S049</t>
        </is>
      </c>
      <c r="D11071" t="inlineStr">
        <is>
          <t>Store_049</t>
        </is>
      </c>
      <c r="E11071" t="inlineStr">
        <is>
          <t>North</t>
        </is>
      </c>
      <c r="F11071" t="inlineStr">
        <is>
          <t>P0131</t>
        </is>
      </c>
      <c r="G11071" t="inlineStr">
        <is>
          <t>Prod_0131</t>
        </is>
      </c>
      <c r="H11071" t="inlineStr">
        <is>
          <t>Beverages</t>
        </is>
      </c>
      <c r="I11071" t="n">
        <v>1</v>
      </c>
      <c r="J11071" t="n">
        <v>395.64</v>
      </c>
      <c r="K11071" t="n">
        <v>0</v>
      </c>
      <c r="L11071">
        <f>I11071*J11071*(1-K11071)</f>
        <v/>
      </c>
      <c r="M11071">
        <f>VLOOKUP(F11071,Products!A:D,4,FALSE)*I11071</f>
        <v/>
      </c>
      <c r="N11071">
        <f>L11071-M11071</f>
        <v/>
      </c>
    </row>
    <row r="11072">
      <c r="A11072" t="inlineStr">
        <is>
          <t>T1011070</t>
        </is>
      </c>
      <c r="B11072" t="inlineStr">
        <is>
          <t>2023-03-21</t>
        </is>
      </c>
      <c r="C11072" t="inlineStr">
        <is>
          <t>S026</t>
        </is>
      </c>
      <c r="D11072" t="inlineStr">
        <is>
          <t>Store_026</t>
        </is>
      </c>
      <c r="E11072" t="inlineStr">
        <is>
          <t>North</t>
        </is>
      </c>
      <c r="F11072" t="inlineStr">
        <is>
          <t>P0187</t>
        </is>
      </c>
      <c r="G11072" t="inlineStr">
        <is>
          <t>Prod_0187</t>
        </is>
      </c>
      <c r="H11072" t="inlineStr">
        <is>
          <t>Food</t>
        </is>
      </c>
      <c r="I11072" t="n">
        <v>3</v>
      </c>
      <c r="J11072" t="n">
        <v>805.13</v>
      </c>
      <c r="K11072" t="n">
        <v>0.2</v>
      </c>
      <c r="L11072">
        <f>I11072*J11072*(1-K11072)</f>
        <v/>
      </c>
      <c r="M11072">
        <f>VLOOKUP(F11072,Products!A:D,4,FALSE)*I11072</f>
        <v/>
      </c>
      <c r="N11072">
        <f>L11072-M11072</f>
        <v/>
      </c>
    </row>
    <row r="11073">
      <c r="A11073" t="inlineStr">
        <is>
          <t>T1011071</t>
        </is>
      </c>
      <c r="B11073" t="inlineStr">
        <is>
          <t>2023-11-29</t>
        </is>
      </c>
      <c r="C11073" t="inlineStr">
        <is>
          <t>S006</t>
        </is>
      </c>
      <c r="D11073" t="inlineStr">
        <is>
          <t>Store_006</t>
        </is>
      </c>
      <c r="E11073" t="inlineStr">
        <is>
          <t>East</t>
        </is>
      </c>
      <c r="F11073" t="inlineStr">
        <is>
          <t>P0135</t>
        </is>
      </c>
      <c r="G11073" t="inlineStr">
        <is>
          <t>Prod_0135</t>
        </is>
      </c>
      <c r="H11073" t="inlineStr">
        <is>
          <t>Food</t>
        </is>
      </c>
      <c r="I11073" t="n">
        <v>7</v>
      </c>
      <c r="J11073" t="n">
        <v>99.45999999999999</v>
      </c>
      <c r="K11073" t="n">
        <v>0.05</v>
      </c>
      <c r="L11073">
        <f>I11073*J11073*(1-K11073)</f>
        <v/>
      </c>
      <c r="M11073">
        <f>VLOOKUP(F11073,Products!A:D,4,FALSE)*I11073</f>
        <v/>
      </c>
      <c r="N11073">
        <f>L11073-M11073</f>
        <v/>
      </c>
    </row>
    <row r="11074">
      <c r="A11074" t="inlineStr">
        <is>
          <t>T1011072</t>
        </is>
      </c>
      <c r="B11074" t="inlineStr">
        <is>
          <t>2024-12-31</t>
        </is>
      </c>
      <c r="C11074" t="inlineStr">
        <is>
          <t>S001</t>
        </is>
      </c>
      <c r="D11074" t="inlineStr">
        <is>
          <t>Store_001</t>
        </is>
      </c>
      <c r="E11074" t="inlineStr">
        <is>
          <t>West</t>
        </is>
      </c>
      <c r="F11074" t="inlineStr">
        <is>
          <t>P0009</t>
        </is>
      </c>
      <c r="G11074" t="inlineStr">
        <is>
          <t>Prod_0009</t>
        </is>
      </c>
      <c r="H11074" t="inlineStr">
        <is>
          <t>Toys</t>
        </is>
      </c>
      <c r="I11074" t="n">
        <v>2</v>
      </c>
      <c r="J11074" t="n">
        <v>660.88</v>
      </c>
      <c r="K11074" t="n">
        <v>0.05</v>
      </c>
      <c r="L11074">
        <f>I11074*J11074*(1-K11074)</f>
        <v/>
      </c>
      <c r="M11074">
        <f>VLOOKUP(F11074,Products!A:D,4,FALSE)*I11074</f>
        <v/>
      </c>
      <c r="N11074">
        <f>L11074-M11074</f>
        <v/>
      </c>
    </row>
    <row r="11075">
      <c r="A11075" t="inlineStr">
        <is>
          <t>T1011073</t>
        </is>
      </c>
      <c r="B11075" t="inlineStr">
        <is>
          <t>2023-07-25</t>
        </is>
      </c>
      <c r="C11075" t="inlineStr">
        <is>
          <t>S035</t>
        </is>
      </c>
      <c r="D11075" t="inlineStr">
        <is>
          <t>Store_035</t>
        </is>
      </c>
      <c r="E11075" t="inlineStr">
        <is>
          <t>Central</t>
        </is>
      </c>
      <c r="F11075" t="inlineStr">
        <is>
          <t>P0020</t>
        </is>
      </c>
      <c r="G11075" t="inlineStr">
        <is>
          <t>Prod_0020</t>
        </is>
      </c>
      <c r="H11075" t="inlineStr">
        <is>
          <t>Beverages</t>
        </is>
      </c>
      <c r="I11075" t="n">
        <v>8</v>
      </c>
      <c r="J11075" t="n">
        <v>791.99</v>
      </c>
      <c r="K11075" t="n">
        <v>0.1</v>
      </c>
      <c r="L11075">
        <f>I11075*J11075*(1-K11075)</f>
        <v/>
      </c>
      <c r="M11075">
        <f>VLOOKUP(F11075,Products!A:D,4,FALSE)*I11075</f>
        <v/>
      </c>
      <c r="N11075">
        <f>L11075-M11075</f>
        <v/>
      </c>
    </row>
    <row r="11076">
      <c r="A11076" t="inlineStr">
        <is>
          <t>T1011074</t>
        </is>
      </c>
      <c r="B11076" t="inlineStr">
        <is>
          <t>2023-08-04</t>
        </is>
      </c>
      <c r="C11076" t="inlineStr">
        <is>
          <t>S031</t>
        </is>
      </c>
      <c r="D11076" t="inlineStr">
        <is>
          <t>Store_031</t>
        </is>
      </c>
      <c r="E11076" t="inlineStr">
        <is>
          <t>Central</t>
        </is>
      </c>
      <c r="F11076" t="inlineStr">
        <is>
          <t>P0032</t>
        </is>
      </c>
      <c r="G11076" t="inlineStr">
        <is>
          <t>Prod_0032</t>
        </is>
      </c>
      <c r="H11076" t="inlineStr">
        <is>
          <t>Beverages</t>
        </is>
      </c>
      <c r="I11076" t="n">
        <v>1</v>
      </c>
      <c r="J11076" t="n">
        <v>354.18</v>
      </c>
      <c r="K11076" t="n">
        <v>0</v>
      </c>
      <c r="L11076">
        <f>I11076*J11076*(1-K11076)</f>
        <v/>
      </c>
      <c r="M11076">
        <f>VLOOKUP(F11076,Products!A:D,4,FALSE)*I11076</f>
        <v/>
      </c>
      <c r="N11076">
        <f>L11076-M11076</f>
        <v/>
      </c>
    </row>
    <row r="11077">
      <c r="A11077" t="inlineStr">
        <is>
          <t>T1011075</t>
        </is>
      </c>
      <c r="B11077" t="inlineStr">
        <is>
          <t>2024-08-25</t>
        </is>
      </c>
      <c r="C11077" t="inlineStr">
        <is>
          <t>S013</t>
        </is>
      </c>
      <c r="D11077" t="inlineStr">
        <is>
          <t>Store_013</t>
        </is>
      </c>
      <c r="E11077" t="inlineStr">
        <is>
          <t>North</t>
        </is>
      </c>
      <c r="F11077" t="inlineStr">
        <is>
          <t>P0037</t>
        </is>
      </c>
      <c r="G11077" t="inlineStr">
        <is>
          <t>Prod_0037</t>
        </is>
      </c>
      <c r="H11077" t="inlineStr">
        <is>
          <t>Stationery</t>
        </is>
      </c>
      <c r="I11077" t="n">
        <v>9</v>
      </c>
      <c r="J11077" t="n">
        <v>452.55</v>
      </c>
      <c r="K11077" t="n">
        <v>0.1</v>
      </c>
      <c r="L11077">
        <f>I11077*J11077*(1-K11077)</f>
        <v/>
      </c>
      <c r="M11077">
        <f>VLOOKUP(F11077,Products!A:D,4,FALSE)*I11077</f>
        <v/>
      </c>
      <c r="N11077">
        <f>L11077-M11077</f>
        <v/>
      </c>
    </row>
    <row r="11078">
      <c r="A11078" t="inlineStr">
        <is>
          <t>T1011076</t>
        </is>
      </c>
      <c r="B11078" t="inlineStr">
        <is>
          <t>2023-12-04</t>
        </is>
      </c>
      <c r="C11078" t="inlineStr">
        <is>
          <t>S033</t>
        </is>
      </c>
      <c r="D11078" t="inlineStr">
        <is>
          <t>Store_033</t>
        </is>
      </c>
      <c r="E11078" t="inlineStr">
        <is>
          <t>North</t>
        </is>
      </c>
      <c r="F11078" t="inlineStr">
        <is>
          <t>P0024</t>
        </is>
      </c>
      <c r="G11078" t="inlineStr">
        <is>
          <t>Prod_0024</t>
        </is>
      </c>
      <c r="H11078" t="inlineStr">
        <is>
          <t>Clothing</t>
        </is>
      </c>
      <c r="I11078" t="n">
        <v>3</v>
      </c>
      <c r="J11078" t="n">
        <v>123.84</v>
      </c>
      <c r="K11078" t="n">
        <v>0</v>
      </c>
      <c r="L11078">
        <f>I11078*J11078*(1-K11078)</f>
        <v/>
      </c>
      <c r="M11078">
        <f>VLOOKUP(F11078,Products!A:D,4,FALSE)*I11078</f>
        <v/>
      </c>
      <c r="N11078">
        <f>L11078-M11078</f>
        <v/>
      </c>
    </row>
    <row r="11079">
      <c r="A11079" t="inlineStr">
        <is>
          <t>T1011077</t>
        </is>
      </c>
      <c r="B11079" t="inlineStr">
        <is>
          <t>2024-11-12</t>
        </is>
      </c>
      <c r="C11079" t="inlineStr">
        <is>
          <t>S020</t>
        </is>
      </c>
      <c r="D11079" t="inlineStr">
        <is>
          <t>Store_020</t>
        </is>
      </c>
      <c r="E11079" t="inlineStr">
        <is>
          <t>West</t>
        </is>
      </c>
      <c r="F11079" t="inlineStr">
        <is>
          <t>P0041</t>
        </is>
      </c>
      <c r="G11079" t="inlineStr">
        <is>
          <t>Prod_0041</t>
        </is>
      </c>
      <c r="H11079" t="inlineStr">
        <is>
          <t>Stationery</t>
        </is>
      </c>
      <c r="I11079" t="n">
        <v>2</v>
      </c>
      <c r="J11079" t="n">
        <v>399.05</v>
      </c>
      <c r="K11079" t="n">
        <v>0</v>
      </c>
      <c r="L11079">
        <f>I11079*J11079*(1-K11079)</f>
        <v/>
      </c>
      <c r="M11079">
        <f>VLOOKUP(F11079,Products!A:D,4,FALSE)*I11079</f>
        <v/>
      </c>
      <c r="N11079">
        <f>L11079-M11079</f>
        <v/>
      </c>
    </row>
    <row r="11080">
      <c r="A11080" t="inlineStr">
        <is>
          <t>T1011078</t>
        </is>
      </c>
      <c r="B11080" t="inlineStr">
        <is>
          <t>2023-03-23</t>
        </is>
      </c>
      <c r="C11080" t="inlineStr">
        <is>
          <t>S011</t>
        </is>
      </c>
      <c r="D11080" t="inlineStr">
        <is>
          <t>Store_011</t>
        </is>
      </c>
      <c r="E11080" t="inlineStr">
        <is>
          <t>South</t>
        </is>
      </c>
      <c r="F11080" t="inlineStr">
        <is>
          <t>P0033</t>
        </is>
      </c>
      <c r="G11080" t="inlineStr">
        <is>
          <t>Prod_0033</t>
        </is>
      </c>
      <c r="H11080" t="inlineStr">
        <is>
          <t>Food</t>
        </is>
      </c>
      <c r="I11080" t="n">
        <v>6</v>
      </c>
      <c r="J11080" t="n">
        <v>369.98</v>
      </c>
      <c r="K11080" t="n">
        <v>0</v>
      </c>
      <c r="L11080">
        <f>I11080*J11080*(1-K11080)</f>
        <v/>
      </c>
      <c r="M11080">
        <f>VLOOKUP(F11080,Products!A:D,4,FALSE)*I11080</f>
        <v/>
      </c>
      <c r="N11080">
        <f>L11080-M11080</f>
        <v/>
      </c>
    </row>
    <row r="11081">
      <c r="A11081" t="inlineStr">
        <is>
          <t>T1011079</t>
        </is>
      </c>
      <c r="B11081" t="inlineStr">
        <is>
          <t>2023-08-04</t>
        </is>
      </c>
      <c r="C11081" t="inlineStr">
        <is>
          <t>S024</t>
        </is>
      </c>
      <c r="D11081" t="inlineStr">
        <is>
          <t>Store_024</t>
        </is>
      </c>
      <c r="E11081" t="inlineStr">
        <is>
          <t>South</t>
        </is>
      </c>
      <c r="F11081" t="inlineStr">
        <is>
          <t>P0140</t>
        </is>
      </c>
      <c r="G11081" t="inlineStr">
        <is>
          <t>Prod_0140</t>
        </is>
      </c>
      <c r="H11081" t="inlineStr">
        <is>
          <t>Food</t>
        </is>
      </c>
      <c r="I11081" t="n">
        <v>3</v>
      </c>
      <c r="J11081" t="n">
        <v>741.28</v>
      </c>
      <c r="K11081" t="n">
        <v>0</v>
      </c>
      <c r="L11081">
        <f>I11081*J11081*(1-K11081)</f>
        <v/>
      </c>
      <c r="M11081">
        <f>VLOOKUP(F11081,Products!A:D,4,FALSE)*I11081</f>
        <v/>
      </c>
      <c r="N11081">
        <f>L11081-M11081</f>
        <v/>
      </c>
    </row>
    <row r="11082">
      <c r="A11082" t="inlineStr">
        <is>
          <t>T1011080</t>
        </is>
      </c>
      <c r="B11082" t="inlineStr">
        <is>
          <t>2024-08-11</t>
        </is>
      </c>
      <c r="C11082" t="inlineStr">
        <is>
          <t>S010</t>
        </is>
      </c>
      <c r="D11082" t="inlineStr">
        <is>
          <t>Store_010</t>
        </is>
      </c>
      <c r="E11082" t="inlineStr">
        <is>
          <t>North</t>
        </is>
      </c>
      <c r="F11082" t="inlineStr">
        <is>
          <t>P0057</t>
        </is>
      </c>
      <c r="G11082" t="inlineStr">
        <is>
          <t>Prod_0057</t>
        </is>
      </c>
      <c r="H11082" t="inlineStr">
        <is>
          <t>Beverages</t>
        </is>
      </c>
      <c r="I11082" t="n">
        <v>2</v>
      </c>
      <c r="J11082" t="n">
        <v>87.45999999999999</v>
      </c>
      <c r="K11082" t="n">
        <v>0.05</v>
      </c>
      <c r="L11082">
        <f>I11082*J11082*(1-K11082)</f>
        <v/>
      </c>
      <c r="M11082">
        <f>VLOOKUP(F11082,Products!A:D,4,FALSE)*I11082</f>
        <v/>
      </c>
      <c r="N11082">
        <f>L11082-M11082</f>
        <v/>
      </c>
    </row>
    <row r="11083">
      <c r="A11083" t="inlineStr">
        <is>
          <t>T1011081</t>
        </is>
      </c>
      <c r="B11083" t="inlineStr">
        <is>
          <t>2024-09-12</t>
        </is>
      </c>
      <c r="C11083" t="inlineStr">
        <is>
          <t>S025</t>
        </is>
      </c>
      <c r="D11083" t="inlineStr">
        <is>
          <t>Store_025</t>
        </is>
      </c>
      <c r="E11083" t="inlineStr">
        <is>
          <t>Central</t>
        </is>
      </c>
      <c r="F11083" t="inlineStr">
        <is>
          <t>P0065</t>
        </is>
      </c>
      <c r="G11083" t="inlineStr">
        <is>
          <t>Prod_0065</t>
        </is>
      </c>
      <c r="H11083" t="inlineStr">
        <is>
          <t>Beverages</t>
        </is>
      </c>
      <c r="I11083" t="n">
        <v>5</v>
      </c>
      <c r="J11083" t="n">
        <v>211.75</v>
      </c>
      <c r="K11083" t="n">
        <v>0.05</v>
      </c>
      <c r="L11083">
        <f>I11083*J11083*(1-K11083)</f>
        <v/>
      </c>
      <c r="M11083">
        <f>VLOOKUP(F11083,Products!A:D,4,FALSE)*I11083</f>
        <v/>
      </c>
      <c r="N11083">
        <f>L11083-M11083</f>
        <v/>
      </c>
    </row>
    <row r="11084">
      <c r="A11084" t="inlineStr">
        <is>
          <t>T1011082</t>
        </is>
      </c>
      <c r="B11084" t="inlineStr">
        <is>
          <t>2025-06-09</t>
        </is>
      </c>
      <c r="C11084" t="inlineStr">
        <is>
          <t>S038</t>
        </is>
      </c>
      <c r="D11084" t="inlineStr">
        <is>
          <t>Store_038</t>
        </is>
      </c>
      <c r="E11084" t="inlineStr">
        <is>
          <t>East</t>
        </is>
      </c>
      <c r="F11084" t="inlineStr">
        <is>
          <t>P0071</t>
        </is>
      </c>
      <c r="G11084" t="inlineStr">
        <is>
          <t>Prod_0071</t>
        </is>
      </c>
      <c r="H11084" t="inlineStr">
        <is>
          <t>Beverages</t>
        </is>
      </c>
      <c r="I11084" t="n">
        <v>1</v>
      </c>
      <c r="J11084" t="n">
        <v>545.78</v>
      </c>
      <c r="K11084" t="n">
        <v>0</v>
      </c>
      <c r="L11084">
        <f>I11084*J11084*(1-K11084)</f>
        <v/>
      </c>
      <c r="M11084">
        <f>VLOOKUP(F11084,Products!A:D,4,FALSE)*I11084</f>
        <v/>
      </c>
      <c r="N11084">
        <f>L11084-M11084</f>
        <v/>
      </c>
    </row>
    <row r="11085">
      <c r="A11085" t="inlineStr">
        <is>
          <t>T1011083</t>
        </is>
      </c>
      <c r="B11085" t="inlineStr">
        <is>
          <t>2024-10-03</t>
        </is>
      </c>
      <c r="C11085" t="inlineStr">
        <is>
          <t>S005</t>
        </is>
      </c>
      <c r="D11085" t="inlineStr">
        <is>
          <t>Store_005</t>
        </is>
      </c>
      <c r="E11085" t="inlineStr">
        <is>
          <t>Central</t>
        </is>
      </c>
      <c r="F11085" t="inlineStr">
        <is>
          <t>P0106</t>
        </is>
      </c>
      <c r="G11085" t="inlineStr">
        <is>
          <t>Prod_0106</t>
        </is>
      </c>
      <c r="H11085" t="inlineStr">
        <is>
          <t>Electronics</t>
        </is>
      </c>
      <c r="I11085" t="n">
        <v>4</v>
      </c>
      <c r="J11085" t="n">
        <v>1022.58</v>
      </c>
      <c r="K11085" t="n">
        <v>0.1</v>
      </c>
      <c r="L11085">
        <f>I11085*J11085*(1-K11085)</f>
        <v/>
      </c>
      <c r="M11085">
        <f>VLOOKUP(F11085,Products!A:D,4,FALSE)*I11085</f>
        <v/>
      </c>
      <c r="N11085">
        <f>L11085-M11085</f>
        <v/>
      </c>
    </row>
    <row r="11086">
      <c r="A11086" t="inlineStr">
        <is>
          <t>T1011084</t>
        </is>
      </c>
      <c r="B11086" t="inlineStr">
        <is>
          <t>2025-03-20</t>
        </is>
      </c>
      <c r="C11086" t="inlineStr">
        <is>
          <t>S023</t>
        </is>
      </c>
      <c r="D11086" t="inlineStr">
        <is>
          <t>Store_023</t>
        </is>
      </c>
      <c r="E11086" t="inlineStr">
        <is>
          <t>South</t>
        </is>
      </c>
      <c r="F11086" t="inlineStr">
        <is>
          <t>P0144</t>
        </is>
      </c>
      <c r="G11086" t="inlineStr">
        <is>
          <t>Prod_0144</t>
        </is>
      </c>
      <c r="H11086" t="inlineStr">
        <is>
          <t>Stationery</t>
        </is>
      </c>
      <c r="I11086" t="n">
        <v>1</v>
      </c>
      <c r="J11086" t="n">
        <v>261.54</v>
      </c>
      <c r="K11086" t="n">
        <v>0.05</v>
      </c>
      <c r="L11086">
        <f>I11086*J11086*(1-K11086)</f>
        <v/>
      </c>
      <c r="M11086">
        <f>VLOOKUP(F11086,Products!A:D,4,FALSE)*I11086</f>
        <v/>
      </c>
      <c r="N11086">
        <f>L11086-M11086</f>
        <v/>
      </c>
    </row>
    <row r="11087">
      <c r="A11087" t="inlineStr">
        <is>
          <t>T1011085</t>
        </is>
      </c>
      <c r="B11087" t="inlineStr">
        <is>
          <t>2023-05-20</t>
        </is>
      </c>
      <c r="C11087" t="inlineStr">
        <is>
          <t>S031</t>
        </is>
      </c>
      <c r="D11087" t="inlineStr">
        <is>
          <t>Store_031</t>
        </is>
      </c>
      <c r="E11087" t="inlineStr">
        <is>
          <t>Central</t>
        </is>
      </c>
      <c r="F11087" t="inlineStr">
        <is>
          <t>P0127</t>
        </is>
      </c>
      <c r="G11087" t="inlineStr">
        <is>
          <t>Prod_0127</t>
        </is>
      </c>
      <c r="H11087" t="inlineStr">
        <is>
          <t>Toys</t>
        </is>
      </c>
      <c r="I11087" t="n">
        <v>4</v>
      </c>
      <c r="J11087" t="n">
        <v>903.27</v>
      </c>
      <c r="K11087" t="n">
        <v>0</v>
      </c>
      <c r="L11087">
        <f>I11087*J11087*(1-K11087)</f>
        <v/>
      </c>
      <c r="M11087">
        <f>VLOOKUP(F11087,Products!A:D,4,FALSE)*I11087</f>
        <v/>
      </c>
      <c r="N11087">
        <f>L11087-M11087</f>
        <v/>
      </c>
    </row>
    <row r="11088">
      <c r="A11088" t="inlineStr">
        <is>
          <t>T1011086</t>
        </is>
      </c>
      <c r="B11088" t="inlineStr">
        <is>
          <t>2023-06-05</t>
        </is>
      </c>
      <c r="C11088" t="inlineStr">
        <is>
          <t>S038</t>
        </is>
      </c>
      <c r="D11088" t="inlineStr">
        <is>
          <t>Store_038</t>
        </is>
      </c>
      <c r="E11088" t="inlineStr">
        <is>
          <t>East</t>
        </is>
      </c>
      <c r="F11088" t="inlineStr">
        <is>
          <t>P0131</t>
        </is>
      </c>
      <c r="G11088" t="inlineStr">
        <is>
          <t>Prod_0131</t>
        </is>
      </c>
      <c r="H11088" t="inlineStr">
        <is>
          <t>Beverages</t>
        </is>
      </c>
      <c r="I11088" t="n">
        <v>2</v>
      </c>
      <c r="J11088" t="n">
        <v>387.36</v>
      </c>
      <c r="K11088" t="n">
        <v>0</v>
      </c>
      <c r="L11088">
        <f>I11088*J11088*(1-K11088)</f>
        <v/>
      </c>
      <c r="M11088">
        <f>VLOOKUP(F11088,Products!A:D,4,FALSE)*I11088</f>
        <v/>
      </c>
      <c r="N11088">
        <f>L11088-M11088</f>
        <v/>
      </c>
    </row>
    <row r="11089">
      <c r="A11089" t="inlineStr">
        <is>
          <t>T1011087</t>
        </is>
      </c>
      <c r="B11089" t="inlineStr">
        <is>
          <t>2024-05-29</t>
        </is>
      </c>
      <c r="C11089" t="inlineStr">
        <is>
          <t>S037</t>
        </is>
      </c>
      <c r="D11089" t="inlineStr">
        <is>
          <t>Store_037</t>
        </is>
      </c>
      <c r="E11089" t="inlineStr">
        <is>
          <t>East</t>
        </is>
      </c>
      <c r="F11089" t="inlineStr">
        <is>
          <t>P0045</t>
        </is>
      </c>
      <c r="G11089" t="inlineStr">
        <is>
          <t>Prod_0045</t>
        </is>
      </c>
      <c r="H11089" t="inlineStr">
        <is>
          <t>Toys</t>
        </is>
      </c>
      <c r="I11089" t="n">
        <v>4</v>
      </c>
      <c r="J11089" t="n">
        <v>175.31</v>
      </c>
      <c r="K11089" t="n">
        <v>0</v>
      </c>
      <c r="L11089">
        <f>I11089*J11089*(1-K11089)</f>
        <v/>
      </c>
      <c r="M11089">
        <f>VLOOKUP(F11089,Products!A:D,4,FALSE)*I11089</f>
        <v/>
      </c>
      <c r="N11089">
        <f>L11089-M11089</f>
        <v/>
      </c>
    </row>
    <row r="11090">
      <c r="A11090" t="inlineStr">
        <is>
          <t>T1011088</t>
        </is>
      </c>
      <c r="B11090" t="inlineStr">
        <is>
          <t>2023-03-12</t>
        </is>
      </c>
      <c r="C11090" t="inlineStr">
        <is>
          <t>S037</t>
        </is>
      </c>
      <c r="D11090" t="inlineStr">
        <is>
          <t>Store_037</t>
        </is>
      </c>
      <c r="E11090" t="inlineStr">
        <is>
          <t>East</t>
        </is>
      </c>
      <c r="F11090" t="inlineStr">
        <is>
          <t>P0153</t>
        </is>
      </c>
      <c r="G11090" t="inlineStr">
        <is>
          <t>Prod_0153</t>
        </is>
      </c>
      <c r="H11090" t="inlineStr">
        <is>
          <t>Clothing</t>
        </is>
      </c>
      <c r="I11090" t="n">
        <v>8</v>
      </c>
      <c r="J11090" t="n">
        <v>170.16</v>
      </c>
      <c r="K11090" t="n">
        <v>0.05</v>
      </c>
      <c r="L11090">
        <f>I11090*J11090*(1-K11090)</f>
        <v/>
      </c>
      <c r="M11090">
        <f>VLOOKUP(F11090,Products!A:D,4,FALSE)*I11090</f>
        <v/>
      </c>
      <c r="N11090">
        <f>L11090-M11090</f>
        <v/>
      </c>
    </row>
    <row r="11091">
      <c r="A11091" t="inlineStr">
        <is>
          <t>T1011089</t>
        </is>
      </c>
      <c r="B11091" t="inlineStr">
        <is>
          <t>2023-02-13</t>
        </is>
      </c>
      <c r="C11091" t="inlineStr">
        <is>
          <t>S013</t>
        </is>
      </c>
      <c r="D11091" t="inlineStr">
        <is>
          <t>Store_013</t>
        </is>
      </c>
      <c r="E11091" t="inlineStr">
        <is>
          <t>North</t>
        </is>
      </c>
      <c r="F11091" t="inlineStr">
        <is>
          <t>P0091</t>
        </is>
      </c>
      <c r="G11091" t="inlineStr">
        <is>
          <t>Prod_0091</t>
        </is>
      </c>
      <c r="H11091" t="inlineStr">
        <is>
          <t>Toys</t>
        </is>
      </c>
      <c r="I11091" t="n">
        <v>5</v>
      </c>
      <c r="J11091" t="n">
        <v>218.22</v>
      </c>
      <c r="K11091" t="n">
        <v>0</v>
      </c>
      <c r="L11091">
        <f>I11091*J11091*(1-K11091)</f>
        <v/>
      </c>
      <c r="M11091">
        <f>VLOOKUP(F11091,Products!A:D,4,FALSE)*I11091</f>
        <v/>
      </c>
      <c r="N11091">
        <f>L11091-M11091</f>
        <v/>
      </c>
    </row>
    <row r="11092">
      <c r="A11092" t="inlineStr">
        <is>
          <t>T1011090</t>
        </is>
      </c>
      <c r="B11092" t="inlineStr">
        <is>
          <t>2025-04-23</t>
        </is>
      </c>
      <c r="C11092" t="inlineStr">
        <is>
          <t>S003</t>
        </is>
      </c>
      <c r="D11092" t="inlineStr">
        <is>
          <t>Store_003</t>
        </is>
      </c>
      <c r="E11092" t="inlineStr">
        <is>
          <t>North</t>
        </is>
      </c>
      <c r="F11092" t="inlineStr">
        <is>
          <t>P0069</t>
        </is>
      </c>
      <c r="G11092" t="inlineStr">
        <is>
          <t>Prod_0069</t>
        </is>
      </c>
      <c r="H11092" t="inlineStr">
        <is>
          <t>Household</t>
        </is>
      </c>
      <c r="I11092" t="n">
        <v>9</v>
      </c>
      <c r="J11092" t="n">
        <v>366.08</v>
      </c>
      <c r="K11092" t="n">
        <v>0</v>
      </c>
      <c r="L11092">
        <f>I11092*J11092*(1-K11092)</f>
        <v/>
      </c>
      <c r="M11092">
        <f>VLOOKUP(F11092,Products!A:D,4,FALSE)*I11092</f>
        <v/>
      </c>
      <c r="N11092">
        <f>L11092-M11092</f>
        <v/>
      </c>
    </row>
    <row r="11093">
      <c r="A11093" t="inlineStr">
        <is>
          <t>T1011091</t>
        </is>
      </c>
      <c r="B11093" t="inlineStr">
        <is>
          <t>2023-08-16</t>
        </is>
      </c>
      <c r="C11093" t="inlineStr">
        <is>
          <t>S007</t>
        </is>
      </c>
      <c r="D11093" t="inlineStr">
        <is>
          <t>Store_007</t>
        </is>
      </c>
      <c r="E11093" t="inlineStr">
        <is>
          <t>East</t>
        </is>
      </c>
      <c r="F11093" t="inlineStr">
        <is>
          <t>P0073</t>
        </is>
      </c>
      <c r="G11093" t="inlineStr">
        <is>
          <t>Prod_0073</t>
        </is>
      </c>
      <c r="H11093" t="inlineStr">
        <is>
          <t>Food</t>
        </is>
      </c>
      <c r="I11093" t="n">
        <v>8</v>
      </c>
      <c r="J11093" t="n">
        <v>648.87</v>
      </c>
      <c r="K11093" t="n">
        <v>0</v>
      </c>
      <c r="L11093">
        <f>I11093*J11093*(1-K11093)</f>
        <v/>
      </c>
      <c r="M11093">
        <f>VLOOKUP(F11093,Products!A:D,4,FALSE)*I11093</f>
        <v/>
      </c>
      <c r="N11093">
        <f>L11093-M11093</f>
        <v/>
      </c>
    </row>
    <row r="11094">
      <c r="A11094" t="inlineStr">
        <is>
          <t>T1011092</t>
        </is>
      </c>
      <c r="B11094" t="inlineStr">
        <is>
          <t>2025-05-16</t>
        </is>
      </c>
      <c r="C11094" t="inlineStr">
        <is>
          <t>S032</t>
        </is>
      </c>
      <c r="D11094" t="inlineStr">
        <is>
          <t>Store_032</t>
        </is>
      </c>
      <c r="E11094" t="inlineStr">
        <is>
          <t>Central</t>
        </is>
      </c>
      <c r="F11094" t="inlineStr">
        <is>
          <t>P0085</t>
        </is>
      </c>
      <c r="G11094" t="inlineStr">
        <is>
          <t>Prod_0085</t>
        </is>
      </c>
      <c r="H11094" t="inlineStr">
        <is>
          <t>Food</t>
        </is>
      </c>
      <c r="I11094" t="n">
        <v>7</v>
      </c>
      <c r="J11094" t="n">
        <v>417.22</v>
      </c>
      <c r="K11094" t="n">
        <v>0.1</v>
      </c>
      <c r="L11094">
        <f>I11094*J11094*(1-K11094)</f>
        <v/>
      </c>
      <c r="M11094">
        <f>VLOOKUP(F11094,Products!A:D,4,FALSE)*I11094</f>
        <v/>
      </c>
      <c r="N11094">
        <f>L11094-M11094</f>
        <v/>
      </c>
    </row>
    <row r="11095">
      <c r="A11095" t="inlineStr">
        <is>
          <t>T1011093</t>
        </is>
      </c>
      <c r="B11095" t="inlineStr">
        <is>
          <t>2025-02-23</t>
        </is>
      </c>
      <c r="C11095" t="inlineStr">
        <is>
          <t>S042</t>
        </is>
      </c>
      <c r="D11095" t="inlineStr">
        <is>
          <t>Store_042</t>
        </is>
      </c>
      <c r="E11095" t="inlineStr">
        <is>
          <t>Central</t>
        </is>
      </c>
      <c r="F11095" t="inlineStr">
        <is>
          <t>P0148</t>
        </is>
      </c>
      <c r="G11095" t="inlineStr">
        <is>
          <t>Prod_0148</t>
        </is>
      </c>
      <c r="H11095" t="inlineStr">
        <is>
          <t>Electronics</t>
        </is>
      </c>
      <c r="I11095" t="n">
        <v>8</v>
      </c>
      <c r="J11095" t="n">
        <v>313.99</v>
      </c>
      <c r="K11095" t="n">
        <v>0</v>
      </c>
      <c r="L11095">
        <f>I11095*J11095*(1-K11095)</f>
        <v/>
      </c>
      <c r="M11095">
        <f>VLOOKUP(F11095,Products!A:D,4,FALSE)*I11095</f>
        <v/>
      </c>
      <c r="N11095">
        <f>L11095-M11095</f>
        <v/>
      </c>
    </row>
    <row r="11096">
      <c r="A11096" t="inlineStr">
        <is>
          <t>T1011094</t>
        </is>
      </c>
      <c r="B11096" t="inlineStr">
        <is>
          <t>2024-07-15</t>
        </is>
      </c>
      <c r="C11096" t="inlineStr">
        <is>
          <t>S020</t>
        </is>
      </c>
      <c r="D11096" t="inlineStr">
        <is>
          <t>Store_020</t>
        </is>
      </c>
      <c r="E11096" t="inlineStr">
        <is>
          <t>West</t>
        </is>
      </c>
      <c r="F11096" t="inlineStr">
        <is>
          <t>P0197</t>
        </is>
      </c>
      <c r="G11096" t="inlineStr">
        <is>
          <t>Prod_0197</t>
        </is>
      </c>
      <c r="H11096" t="inlineStr">
        <is>
          <t>Food</t>
        </is>
      </c>
      <c r="I11096" t="n">
        <v>4</v>
      </c>
      <c r="J11096" t="n">
        <v>201.03</v>
      </c>
      <c r="K11096" t="n">
        <v>0.1</v>
      </c>
      <c r="L11096">
        <f>I11096*J11096*(1-K11096)</f>
        <v/>
      </c>
      <c r="M11096">
        <f>VLOOKUP(F11096,Products!A:D,4,FALSE)*I11096</f>
        <v/>
      </c>
      <c r="N11096">
        <f>L11096-M11096</f>
        <v/>
      </c>
    </row>
    <row r="11097">
      <c r="A11097" t="inlineStr">
        <is>
          <t>T1011095</t>
        </is>
      </c>
      <c r="B11097" t="inlineStr">
        <is>
          <t>2023-09-30</t>
        </is>
      </c>
      <c r="C11097" t="inlineStr">
        <is>
          <t>S010</t>
        </is>
      </c>
      <c r="D11097" t="inlineStr">
        <is>
          <t>Store_010</t>
        </is>
      </c>
      <c r="E11097" t="inlineStr">
        <is>
          <t>North</t>
        </is>
      </c>
      <c r="F11097" t="inlineStr">
        <is>
          <t>P0153</t>
        </is>
      </c>
      <c r="G11097" t="inlineStr">
        <is>
          <t>Prod_0153</t>
        </is>
      </c>
      <c r="H11097" t="inlineStr">
        <is>
          <t>Clothing</t>
        </is>
      </c>
      <c r="I11097" t="n">
        <v>8</v>
      </c>
      <c r="J11097" t="n">
        <v>157.92</v>
      </c>
      <c r="K11097" t="n">
        <v>0</v>
      </c>
      <c r="L11097">
        <f>I11097*J11097*(1-K11097)</f>
        <v/>
      </c>
      <c r="M11097">
        <f>VLOOKUP(F11097,Products!A:D,4,FALSE)*I11097</f>
        <v/>
      </c>
      <c r="N11097">
        <f>L11097-M11097</f>
        <v/>
      </c>
    </row>
    <row r="11098">
      <c r="A11098" t="inlineStr">
        <is>
          <t>T1011096</t>
        </is>
      </c>
      <c r="B11098" t="inlineStr">
        <is>
          <t>2024-10-29</t>
        </is>
      </c>
      <c r="C11098" t="inlineStr">
        <is>
          <t>S049</t>
        </is>
      </c>
      <c r="D11098" t="inlineStr">
        <is>
          <t>Store_049</t>
        </is>
      </c>
      <c r="E11098" t="inlineStr">
        <is>
          <t>North</t>
        </is>
      </c>
      <c r="F11098" t="inlineStr">
        <is>
          <t>P0020</t>
        </is>
      </c>
      <c r="G11098" t="inlineStr">
        <is>
          <t>Prod_0020</t>
        </is>
      </c>
      <c r="H11098" t="inlineStr">
        <is>
          <t>Beverages</t>
        </is>
      </c>
      <c r="I11098" t="n">
        <v>4</v>
      </c>
      <c r="J11098" t="n">
        <v>611.35</v>
      </c>
      <c r="K11098" t="n">
        <v>0.15</v>
      </c>
      <c r="L11098">
        <f>I11098*J11098*(1-K11098)</f>
        <v/>
      </c>
      <c r="M11098">
        <f>VLOOKUP(F11098,Products!A:D,4,FALSE)*I11098</f>
        <v/>
      </c>
      <c r="N11098">
        <f>L11098-M11098</f>
        <v/>
      </c>
    </row>
    <row r="11099">
      <c r="A11099" t="inlineStr">
        <is>
          <t>T1011097</t>
        </is>
      </c>
      <c r="B11099" t="inlineStr">
        <is>
          <t>2025-05-23</t>
        </is>
      </c>
      <c r="C11099" t="inlineStr">
        <is>
          <t>S027</t>
        </is>
      </c>
      <c r="D11099" t="inlineStr">
        <is>
          <t>Store_027</t>
        </is>
      </c>
      <c r="E11099" t="inlineStr">
        <is>
          <t>South</t>
        </is>
      </c>
      <c r="F11099" t="inlineStr">
        <is>
          <t>P0145</t>
        </is>
      </c>
      <c r="G11099" t="inlineStr">
        <is>
          <t>Prod_0145</t>
        </is>
      </c>
      <c r="H11099" t="inlineStr">
        <is>
          <t>Electronics</t>
        </is>
      </c>
      <c r="I11099" t="n">
        <v>8</v>
      </c>
      <c r="J11099" t="n">
        <v>649.58</v>
      </c>
      <c r="K11099" t="n">
        <v>0.05</v>
      </c>
      <c r="L11099">
        <f>I11099*J11099*(1-K11099)</f>
        <v/>
      </c>
      <c r="M11099">
        <f>VLOOKUP(F11099,Products!A:D,4,FALSE)*I11099</f>
        <v/>
      </c>
      <c r="N11099">
        <f>L11099-M11099</f>
        <v/>
      </c>
    </row>
    <row r="11100">
      <c r="A11100" t="inlineStr">
        <is>
          <t>T1011098</t>
        </is>
      </c>
      <c r="B11100" t="inlineStr">
        <is>
          <t>2024-11-14</t>
        </is>
      </c>
      <c r="C11100" t="inlineStr">
        <is>
          <t>S035</t>
        </is>
      </c>
      <c r="D11100" t="inlineStr">
        <is>
          <t>Store_035</t>
        </is>
      </c>
      <c r="E11100" t="inlineStr">
        <is>
          <t>Central</t>
        </is>
      </c>
      <c r="F11100" t="inlineStr">
        <is>
          <t>P0193</t>
        </is>
      </c>
      <c r="G11100" t="inlineStr">
        <is>
          <t>Prod_0193</t>
        </is>
      </c>
      <c r="H11100" t="inlineStr">
        <is>
          <t>Food</t>
        </is>
      </c>
      <c r="I11100" t="n">
        <v>4</v>
      </c>
      <c r="J11100" t="n">
        <v>569.87</v>
      </c>
      <c r="K11100" t="n">
        <v>0</v>
      </c>
      <c r="L11100">
        <f>I11100*J11100*(1-K11100)</f>
        <v/>
      </c>
      <c r="M11100">
        <f>VLOOKUP(F11100,Products!A:D,4,FALSE)*I11100</f>
        <v/>
      </c>
      <c r="N11100">
        <f>L11100-M11100</f>
        <v/>
      </c>
    </row>
    <row r="11101">
      <c r="A11101" t="inlineStr">
        <is>
          <t>T1011099</t>
        </is>
      </c>
      <c r="B11101" t="inlineStr">
        <is>
          <t>2023-09-10</t>
        </is>
      </c>
      <c r="C11101" t="inlineStr">
        <is>
          <t>S012</t>
        </is>
      </c>
      <c r="D11101" t="inlineStr">
        <is>
          <t>Store_012</t>
        </is>
      </c>
      <c r="E11101" t="inlineStr">
        <is>
          <t>South</t>
        </is>
      </c>
      <c r="F11101" t="inlineStr">
        <is>
          <t>P0100</t>
        </is>
      </c>
      <c r="G11101" t="inlineStr">
        <is>
          <t>Prod_0100</t>
        </is>
      </c>
      <c r="H11101" t="inlineStr">
        <is>
          <t>Household</t>
        </is>
      </c>
      <c r="I11101" t="n">
        <v>8</v>
      </c>
      <c r="J11101" t="n">
        <v>530.12</v>
      </c>
      <c r="K11101" t="n">
        <v>0</v>
      </c>
      <c r="L11101">
        <f>I11101*J11101*(1-K11101)</f>
        <v/>
      </c>
      <c r="M11101">
        <f>VLOOKUP(F11101,Products!A:D,4,FALSE)*I11101</f>
        <v/>
      </c>
      <c r="N11101">
        <f>L11101-M11101</f>
        <v/>
      </c>
    </row>
    <row r="11102">
      <c r="A11102" t="inlineStr">
        <is>
          <t>T1011100</t>
        </is>
      </c>
      <c r="B11102" t="inlineStr">
        <is>
          <t>2025-07-01</t>
        </is>
      </c>
      <c r="C11102" t="inlineStr">
        <is>
          <t>S007</t>
        </is>
      </c>
      <c r="D11102" t="inlineStr">
        <is>
          <t>Store_007</t>
        </is>
      </c>
      <c r="E11102" t="inlineStr">
        <is>
          <t>East</t>
        </is>
      </c>
      <c r="F11102" t="inlineStr">
        <is>
          <t>P0097</t>
        </is>
      </c>
      <c r="G11102" t="inlineStr">
        <is>
          <t>Prod_0097</t>
        </is>
      </c>
      <c r="H11102" t="inlineStr">
        <is>
          <t>Clothing</t>
        </is>
      </c>
      <c r="I11102" t="n">
        <v>9</v>
      </c>
      <c r="J11102" t="n">
        <v>256.43</v>
      </c>
      <c r="K11102" t="n">
        <v>0</v>
      </c>
      <c r="L11102">
        <f>I11102*J11102*(1-K11102)</f>
        <v/>
      </c>
      <c r="M11102">
        <f>VLOOKUP(F11102,Products!A:D,4,FALSE)*I11102</f>
        <v/>
      </c>
      <c r="N11102">
        <f>L11102-M11102</f>
        <v/>
      </c>
    </row>
    <row r="11103">
      <c r="A11103" t="inlineStr">
        <is>
          <t>T1011101</t>
        </is>
      </c>
      <c r="B11103" t="inlineStr">
        <is>
          <t>2023-11-25</t>
        </is>
      </c>
      <c r="C11103" t="inlineStr">
        <is>
          <t>S002</t>
        </is>
      </c>
      <c r="D11103" t="inlineStr">
        <is>
          <t>Store_002</t>
        </is>
      </c>
      <c r="E11103" t="inlineStr">
        <is>
          <t>South</t>
        </is>
      </c>
      <c r="F11103" t="inlineStr">
        <is>
          <t>P0198</t>
        </is>
      </c>
      <c r="G11103" t="inlineStr">
        <is>
          <t>Prod_0198</t>
        </is>
      </c>
      <c r="H11103" t="inlineStr">
        <is>
          <t>Beverages</t>
        </is>
      </c>
      <c r="I11103" t="n">
        <v>3</v>
      </c>
      <c r="J11103" t="n">
        <v>969.5599999999999</v>
      </c>
      <c r="K11103" t="n">
        <v>0</v>
      </c>
      <c r="L11103">
        <f>I11103*J11103*(1-K11103)</f>
        <v/>
      </c>
      <c r="M11103">
        <f>VLOOKUP(F11103,Products!A:D,4,FALSE)*I11103</f>
        <v/>
      </c>
      <c r="N11103">
        <f>L11103-M11103</f>
        <v/>
      </c>
    </row>
    <row r="11104">
      <c r="A11104" t="inlineStr">
        <is>
          <t>T1011102</t>
        </is>
      </c>
      <c r="B11104" t="inlineStr">
        <is>
          <t>2024-05-05</t>
        </is>
      </c>
      <c r="C11104" t="inlineStr">
        <is>
          <t>S035</t>
        </is>
      </c>
      <c r="D11104" t="inlineStr">
        <is>
          <t>Store_035</t>
        </is>
      </c>
      <c r="E11104" t="inlineStr">
        <is>
          <t>Central</t>
        </is>
      </c>
      <c r="F11104" t="inlineStr">
        <is>
          <t>P0163</t>
        </is>
      </c>
      <c r="G11104" t="inlineStr">
        <is>
          <t>Prod_0163</t>
        </is>
      </c>
      <c r="H11104" t="inlineStr">
        <is>
          <t>Food</t>
        </is>
      </c>
      <c r="I11104" t="n">
        <v>8</v>
      </c>
      <c r="J11104" t="n">
        <v>748.3200000000001</v>
      </c>
      <c r="K11104" t="n">
        <v>0</v>
      </c>
      <c r="L11104">
        <f>I11104*J11104*(1-K11104)</f>
        <v/>
      </c>
      <c r="M11104">
        <f>VLOOKUP(F11104,Products!A:D,4,FALSE)*I11104</f>
        <v/>
      </c>
      <c r="N11104">
        <f>L11104-M11104</f>
        <v/>
      </c>
    </row>
    <row r="11105">
      <c r="A11105" t="inlineStr">
        <is>
          <t>T1011103</t>
        </is>
      </c>
      <c r="B11105" t="inlineStr">
        <is>
          <t>2023-01-13</t>
        </is>
      </c>
      <c r="C11105" t="inlineStr">
        <is>
          <t>S021</t>
        </is>
      </c>
      <c r="D11105" t="inlineStr">
        <is>
          <t>Store_021</t>
        </is>
      </c>
      <c r="E11105" t="inlineStr">
        <is>
          <t>North</t>
        </is>
      </c>
      <c r="F11105" t="inlineStr">
        <is>
          <t>P0031</t>
        </is>
      </c>
      <c r="G11105" t="inlineStr">
        <is>
          <t>Prod_0031</t>
        </is>
      </c>
      <c r="H11105" t="inlineStr">
        <is>
          <t>Food</t>
        </is>
      </c>
      <c r="I11105" t="n">
        <v>5</v>
      </c>
      <c r="J11105" t="n">
        <v>203.36</v>
      </c>
      <c r="K11105" t="n">
        <v>0.05</v>
      </c>
      <c r="L11105">
        <f>I11105*J11105*(1-K11105)</f>
        <v/>
      </c>
      <c r="M11105">
        <f>VLOOKUP(F11105,Products!A:D,4,FALSE)*I11105</f>
        <v/>
      </c>
      <c r="N11105">
        <f>L11105-M11105</f>
        <v/>
      </c>
    </row>
    <row r="11106">
      <c r="A11106" t="inlineStr">
        <is>
          <t>T1011104</t>
        </is>
      </c>
      <c r="B11106" t="inlineStr">
        <is>
          <t>2024-10-23</t>
        </is>
      </c>
      <c r="C11106" t="inlineStr">
        <is>
          <t>S047</t>
        </is>
      </c>
      <c r="D11106" t="inlineStr">
        <is>
          <t>Store_047</t>
        </is>
      </c>
      <c r="E11106" t="inlineStr">
        <is>
          <t>North</t>
        </is>
      </c>
      <c r="F11106" t="inlineStr">
        <is>
          <t>P0147</t>
        </is>
      </c>
      <c r="G11106" t="inlineStr">
        <is>
          <t>Prod_0147</t>
        </is>
      </c>
      <c r="H11106" t="inlineStr">
        <is>
          <t>Stationery</t>
        </is>
      </c>
      <c r="I11106" t="n">
        <v>6</v>
      </c>
      <c r="J11106" t="n">
        <v>472.13</v>
      </c>
      <c r="K11106" t="n">
        <v>0</v>
      </c>
      <c r="L11106">
        <f>I11106*J11106*(1-K11106)</f>
        <v/>
      </c>
      <c r="M11106">
        <f>VLOOKUP(F11106,Products!A:D,4,FALSE)*I11106</f>
        <v/>
      </c>
      <c r="N11106">
        <f>L11106-M11106</f>
        <v/>
      </c>
    </row>
    <row r="11107">
      <c r="A11107" t="inlineStr">
        <is>
          <t>T1011105</t>
        </is>
      </c>
      <c r="B11107" t="inlineStr">
        <is>
          <t>2025-05-24</t>
        </is>
      </c>
      <c r="C11107" t="inlineStr">
        <is>
          <t>S045</t>
        </is>
      </c>
      <c r="D11107" t="inlineStr">
        <is>
          <t>Store_045</t>
        </is>
      </c>
      <c r="E11107" t="inlineStr">
        <is>
          <t>East</t>
        </is>
      </c>
      <c r="F11107" t="inlineStr">
        <is>
          <t>P0102</t>
        </is>
      </c>
      <c r="G11107" t="inlineStr">
        <is>
          <t>Prod_0102</t>
        </is>
      </c>
      <c r="H11107" t="inlineStr">
        <is>
          <t>Food</t>
        </is>
      </c>
      <c r="I11107" t="n">
        <v>4</v>
      </c>
      <c r="J11107" t="n">
        <v>811.5599999999999</v>
      </c>
      <c r="K11107" t="n">
        <v>0.1</v>
      </c>
      <c r="L11107">
        <f>I11107*J11107*(1-K11107)</f>
        <v/>
      </c>
      <c r="M11107">
        <f>VLOOKUP(F11107,Products!A:D,4,FALSE)*I11107</f>
        <v/>
      </c>
      <c r="N11107">
        <f>L11107-M11107</f>
        <v/>
      </c>
    </row>
    <row r="11108">
      <c r="A11108" t="inlineStr">
        <is>
          <t>T1011106</t>
        </is>
      </c>
      <c r="B11108" t="inlineStr">
        <is>
          <t>2024-01-14</t>
        </is>
      </c>
      <c r="C11108" t="inlineStr">
        <is>
          <t>S028</t>
        </is>
      </c>
      <c r="D11108" t="inlineStr">
        <is>
          <t>Store_028</t>
        </is>
      </c>
      <c r="E11108" t="inlineStr">
        <is>
          <t>North</t>
        </is>
      </c>
      <c r="F11108" t="inlineStr">
        <is>
          <t>P0042</t>
        </is>
      </c>
      <c r="G11108" t="inlineStr">
        <is>
          <t>Prod_0042</t>
        </is>
      </c>
      <c r="H11108" t="inlineStr">
        <is>
          <t>Electronics</t>
        </is>
      </c>
      <c r="I11108" t="n">
        <v>7</v>
      </c>
      <c r="J11108" t="n">
        <v>699.4</v>
      </c>
      <c r="K11108" t="n">
        <v>0</v>
      </c>
      <c r="L11108">
        <f>I11108*J11108*(1-K11108)</f>
        <v/>
      </c>
      <c r="M11108">
        <f>VLOOKUP(F11108,Products!A:D,4,FALSE)*I11108</f>
        <v/>
      </c>
      <c r="N11108">
        <f>L11108-M11108</f>
        <v/>
      </c>
    </row>
    <row r="11109">
      <c r="A11109" t="inlineStr">
        <is>
          <t>T1011107</t>
        </is>
      </c>
      <c r="B11109" t="inlineStr">
        <is>
          <t>2023-02-17</t>
        </is>
      </c>
      <c r="C11109" t="inlineStr">
        <is>
          <t>S045</t>
        </is>
      </c>
      <c r="D11109" t="inlineStr">
        <is>
          <t>Store_045</t>
        </is>
      </c>
      <c r="E11109" t="inlineStr">
        <is>
          <t>East</t>
        </is>
      </c>
      <c r="F11109" t="inlineStr">
        <is>
          <t>P0095</t>
        </is>
      </c>
      <c r="G11109" t="inlineStr">
        <is>
          <t>Prod_0095</t>
        </is>
      </c>
      <c r="H11109" t="inlineStr">
        <is>
          <t>Food</t>
        </is>
      </c>
      <c r="I11109" t="n">
        <v>1</v>
      </c>
      <c r="J11109" t="n">
        <v>219.55</v>
      </c>
      <c r="K11109" t="n">
        <v>0</v>
      </c>
      <c r="L11109">
        <f>I11109*J11109*(1-K11109)</f>
        <v/>
      </c>
      <c r="M11109">
        <f>VLOOKUP(F11109,Products!A:D,4,FALSE)*I11109</f>
        <v/>
      </c>
      <c r="N11109">
        <f>L11109-M11109</f>
        <v/>
      </c>
    </row>
    <row r="11110">
      <c r="A11110" t="inlineStr">
        <is>
          <t>T1011108</t>
        </is>
      </c>
      <c r="B11110" t="inlineStr">
        <is>
          <t>2023-03-19</t>
        </is>
      </c>
      <c r="C11110" t="inlineStr">
        <is>
          <t>S013</t>
        </is>
      </c>
      <c r="D11110" t="inlineStr">
        <is>
          <t>Store_013</t>
        </is>
      </c>
      <c r="E11110" t="inlineStr">
        <is>
          <t>North</t>
        </is>
      </c>
      <c r="F11110" t="inlineStr">
        <is>
          <t>P0063</t>
        </is>
      </c>
      <c r="G11110" t="inlineStr">
        <is>
          <t>Prod_0063</t>
        </is>
      </c>
      <c r="H11110" t="inlineStr">
        <is>
          <t>Clothing</t>
        </is>
      </c>
      <c r="I11110" t="n">
        <v>9</v>
      </c>
      <c r="J11110" t="n">
        <v>250.24</v>
      </c>
      <c r="K11110" t="n">
        <v>0.2</v>
      </c>
      <c r="L11110">
        <f>I11110*J11110*(1-K11110)</f>
        <v/>
      </c>
      <c r="M11110">
        <f>VLOOKUP(F11110,Products!A:D,4,FALSE)*I11110</f>
        <v/>
      </c>
      <c r="N11110">
        <f>L11110-M11110</f>
        <v/>
      </c>
    </row>
    <row r="11111">
      <c r="A11111" t="inlineStr">
        <is>
          <t>T1011109</t>
        </is>
      </c>
      <c r="B11111" t="inlineStr">
        <is>
          <t>2024-09-12</t>
        </is>
      </c>
      <c r="C11111" t="inlineStr">
        <is>
          <t>S003</t>
        </is>
      </c>
      <c r="D11111" t="inlineStr">
        <is>
          <t>Store_003</t>
        </is>
      </c>
      <c r="E11111" t="inlineStr">
        <is>
          <t>North</t>
        </is>
      </c>
      <c r="F11111" t="inlineStr">
        <is>
          <t>P0186</t>
        </is>
      </c>
      <c r="G11111" t="inlineStr">
        <is>
          <t>Prod_0186</t>
        </is>
      </c>
      <c r="H11111" t="inlineStr">
        <is>
          <t>Household</t>
        </is>
      </c>
      <c r="I11111" t="n">
        <v>8</v>
      </c>
      <c r="J11111" t="n">
        <v>686.98</v>
      </c>
      <c r="K11111" t="n">
        <v>0.15</v>
      </c>
      <c r="L11111">
        <f>I11111*J11111*(1-K11111)</f>
        <v/>
      </c>
      <c r="M11111">
        <f>VLOOKUP(F11111,Products!A:D,4,FALSE)*I11111</f>
        <v/>
      </c>
      <c r="N11111">
        <f>L11111-M11111</f>
        <v/>
      </c>
    </row>
    <row r="11112">
      <c r="A11112" t="inlineStr">
        <is>
          <t>T1011110</t>
        </is>
      </c>
      <c r="B11112" t="inlineStr">
        <is>
          <t>2024-03-25</t>
        </is>
      </c>
      <c r="C11112" t="inlineStr">
        <is>
          <t>S013</t>
        </is>
      </c>
      <c r="D11112" t="inlineStr">
        <is>
          <t>Store_013</t>
        </is>
      </c>
      <c r="E11112" t="inlineStr">
        <is>
          <t>North</t>
        </is>
      </c>
      <c r="F11112" t="inlineStr">
        <is>
          <t>P0051</t>
        </is>
      </c>
      <c r="G11112" t="inlineStr">
        <is>
          <t>Prod_0051</t>
        </is>
      </c>
      <c r="H11112" t="inlineStr">
        <is>
          <t>Clothing</t>
        </is>
      </c>
      <c r="I11112" t="n">
        <v>2</v>
      </c>
      <c r="J11112" t="n">
        <v>87.23</v>
      </c>
      <c r="K11112" t="n">
        <v>0.15</v>
      </c>
      <c r="L11112">
        <f>I11112*J11112*(1-K11112)</f>
        <v/>
      </c>
      <c r="M11112">
        <f>VLOOKUP(F11112,Products!A:D,4,FALSE)*I11112</f>
        <v/>
      </c>
      <c r="N11112">
        <f>L11112-M11112</f>
        <v/>
      </c>
    </row>
    <row r="11113">
      <c r="A11113" t="inlineStr">
        <is>
          <t>T1011111</t>
        </is>
      </c>
      <c r="B11113" t="inlineStr">
        <is>
          <t>2025-09-10</t>
        </is>
      </c>
      <c r="C11113" t="inlineStr">
        <is>
          <t>S003</t>
        </is>
      </c>
      <c r="D11113" t="inlineStr">
        <is>
          <t>Store_003</t>
        </is>
      </c>
      <c r="E11113" t="inlineStr">
        <is>
          <t>North</t>
        </is>
      </c>
      <c r="F11113" t="inlineStr">
        <is>
          <t>P0067</t>
        </is>
      </c>
      <c r="G11113" t="inlineStr">
        <is>
          <t>Prod_0067</t>
        </is>
      </c>
      <c r="H11113" t="inlineStr">
        <is>
          <t>Toys</t>
        </is>
      </c>
      <c r="I11113" t="n">
        <v>8</v>
      </c>
      <c r="J11113" t="n">
        <v>180.15</v>
      </c>
      <c r="K11113" t="n">
        <v>0.15</v>
      </c>
      <c r="L11113">
        <f>I11113*J11113*(1-K11113)</f>
        <v/>
      </c>
      <c r="M11113">
        <f>VLOOKUP(F11113,Products!A:D,4,FALSE)*I11113</f>
        <v/>
      </c>
      <c r="N11113">
        <f>L11113-M11113</f>
        <v/>
      </c>
    </row>
    <row r="11114">
      <c r="A11114" t="inlineStr">
        <is>
          <t>T1011112</t>
        </is>
      </c>
      <c r="B11114" t="inlineStr">
        <is>
          <t>2023-04-14</t>
        </is>
      </c>
      <c r="C11114" t="inlineStr">
        <is>
          <t>S046</t>
        </is>
      </c>
      <c r="D11114" t="inlineStr">
        <is>
          <t>Store_046</t>
        </is>
      </c>
      <c r="E11114" t="inlineStr">
        <is>
          <t>South</t>
        </is>
      </c>
      <c r="F11114" t="inlineStr">
        <is>
          <t>P0173</t>
        </is>
      </c>
      <c r="G11114" t="inlineStr">
        <is>
          <t>Prod_0173</t>
        </is>
      </c>
      <c r="H11114" t="inlineStr">
        <is>
          <t>Toys</t>
        </is>
      </c>
      <c r="I11114" t="n">
        <v>5</v>
      </c>
      <c r="J11114" t="n">
        <v>699.26</v>
      </c>
      <c r="K11114" t="n">
        <v>0</v>
      </c>
      <c r="L11114">
        <f>I11114*J11114*(1-K11114)</f>
        <v/>
      </c>
      <c r="M11114">
        <f>VLOOKUP(F11114,Products!A:D,4,FALSE)*I11114</f>
        <v/>
      </c>
      <c r="N11114">
        <f>L11114-M11114</f>
        <v/>
      </c>
    </row>
    <row r="11115">
      <c r="A11115" t="inlineStr">
        <is>
          <t>T1011113</t>
        </is>
      </c>
      <c r="B11115" t="inlineStr">
        <is>
          <t>2023-12-31</t>
        </is>
      </c>
      <c r="C11115" t="inlineStr">
        <is>
          <t>S046</t>
        </is>
      </c>
      <c r="D11115" t="inlineStr">
        <is>
          <t>Store_046</t>
        </is>
      </c>
      <c r="E11115" t="inlineStr">
        <is>
          <t>South</t>
        </is>
      </c>
      <c r="F11115" t="inlineStr">
        <is>
          <t>P0018</t>
        </is>
      </c>
      <c r="G11115" t="inlineStr">
        <is>
          <t>Prod_0018</t>
        </is>
      </c>
      <c r="H11115" t="inlineStr">
        <is>
          <t>Food</t>
        </is>
      </c>
      <c r="I11115" t="n">
        <v>6</v>
      </c>
      <c r="J11115" t="n">
        <v>1055.48</v>
      </c>
      <c r="K11115" t="n">
        <v>0</v>
      </c>
      <c r="L11115">
        <f>I11115*J11115*(1-K11115)</f>
        <v/>
      </c>
      <c r="M11115">
        <f>VLOOKUP(F11115,Products!A:D,4,FALSE)*I11115</f>
        <v/>
      </c>
      <c r="N11115">
        <f>L11115-M11115</f>
        <v/>
      </c>
    </row>
    <row r="11116">
      <c r="A11116" t="inlineStr">
        <is>
          <t>T1011114</t>
        </is>
      </c>
      <c r="B11116" t="inlineStr">
        <is>
          <t>2025-09-12</t>
        </is>
      </c>
      <c r="C11116" t="inlineStr">
        <is>
          <t>S028</t>
        </is>
      </c>
      <c r="D11116" t="inlineStr">
        <is>
          <t>Store_028</t>
        </is>
      </c>
      <c r="E11116" t="inlineStr">
        <is>
          <t>North</t>
        </is>
      </c>
      <c r="F11116" t="inlineStr">
        <is>
          <t>P0033</t>
        </is>
      </c>
      <c r="G11116" t="inlineStr">
        <is>
          <t>Prod_0033</t>
        </is>
      </c>
      <c r="H11116" t="inlineStr">
        <is>
          <t>Food</t>
        </is>
      </c>
      <c r="I11116" t="n">
        <v>9</v>
      </c>
      <c r="J11116" t="n">
        <v>458.8</v>
      </c>
      <c r="K11116" t="n">
        <v>0</v>
      </c>
      <c r="L11116">
        <f>I11116*J11116*(1-K11116)</f>
        <v/>
      </c>
      <c r="M11116">
        <f>VLOOKUP(F11116,Products!A:D,4,FALSE)*I11116</f>
        <v/>
      </c>
      <c r="N11116">
        <f>L11116-M11116</f>
        <v/>
      </c>
    </row>
    <row r="11117">
      <c r="A11117" t="inlineStr">
        <is>
          <t>T1011115</t>
        </is>
      </c>
      <c r="B11117" t="inlineStr">
        <is>
          <t>2023-09-18</t>
        </is>
      </c>
      <c r="C11117" t="inlineStr">
        <is>
          <t>S008</t>
        </is>
      </c>
      <c r="D11117" t="inlineStr">
        <is>
          <t>Store_008</t>
        </is>
      </c>
      <c r="E11117" t="inlineStr">
        <is>
          <t>East</t>
        </is>
      </c>
      <c r="F11117" t="inlineStr">
        <is>
          <t>P0167</t>
        </is>
      </c>
      <c r="G11117" t="inlineStr">
        <is>
          <t>Prod_0167</t>
        </is>
      </c>
      <c r="H11117" t="inlineStr">
        <is>
          <t>Beverages</t>
        </is>
      </c>
      <c r="I11117" t="n">
        <v>3</v>
      </c>
      <c r="J11117" t="n">
        <v>481.82</v>
      </c>
      <c r="K11117" t="n">
        <v>0</v>
      </c>
      <c r="L11117">
        <f>I11117*J11117*(1-K11117)</f>
        <v/>
      </c>
      <c r="M11117">
        <f>VLOOKUP(F11117,Products!A:D,4,FALSE)*I11117</f>
        <v/>
      </c>
      <c r="N11117">
        <f>L11117-M11117</f>
        <v/>
      </c>
    </row>
    <row r="11118">
      <c r="A11118" t="inlineStr">
        <is>
          <t>T1011116</t>
        </is>
      </c>
      <c r="B11118" t="inlineStr">
        <is>
          <t>2025-03-04</t>
        </is>
      </c>
      <c r="C11118" t="inlineStr">
        <is>
          <t>S042</t>
        </is>
      </c>
      <c r="D11118" t="inlineStr">
        <is>
          <t>Store_042</t>
        </is>
      </c>
      <c r="E11118" t="inlineStr">
        <is>
          <t>Central</t>
        </is>
      </c>
      <c r="F11118" t="inlineStr">
        <is>
          <t>P0157</t>
        </is>
      </c>
      <c r="G11118" t="inlineStr">
        <is>
          <t>Prod_0157</t>
        </is>
      </c>
      <c r="H11118" t="inlineStr">
        <is>
          <t>Toys</t>
        </is>
      </c>
      <c r="I11118" t="n">
        <v>7</v>
      </c>
      <c r="J11118" t="n">
        <v>251.84</v>
      </c>
      <c r="K11118" t="n">
        <v>0.05</v>
      </c>
      <c r="L11118">
        <f>I11118*J11118*(1-K11118)</f>
        <v/>
      </c>
      <c r="M11118">
        <f>VLOOKUP(F11118,Products!A:D,4,FALSE)*I11118</f>
        <v/>
      </c>
      <c r="N11118">
        <f>L11118-M11118</f>
        <v/>
      </c>
    </row>
    <row r="11119">
      <c r="A11119" t="inlineStr">
        <is>
          <t>T1011117</t>
        </is>
      </c>
      <c r="B11119" t="inlineStr">
        <is>
          <t>2023-11-24</t>
        </is>
      </c>
      <c r="C11119" t="inlineStr">
        <is>
          <t>S039</t>
        </is>
      </c>
      <c r="D11119" t="inlineStr">
        <is>
          <t>Store_039</t>
        </is>
      </c>
      <c r="E11119" t="inlineStr">
        <is>
          <t>North</t>
        </is>
      </c>
      <c r="F11119" t="inlineStr">
        <is>
          <t>P0094</t>
        </is>
      </c>
      <c r="G11119" t="inlineStr">
        <is>
          <t>Prod_0094</t>
        </is>
      </c>
      <c r="H11119" t="inlineStr">
        <is>
          <t>Toys</t>
        </is>
      </c>
      <c r="I11119" t="n">
        <v>2</v>
      </c>
      <c r="J11119" t="n">
        <v>569.42</v>
      </c>
      <c r="K11119" t="n">
        <v>0</v>
      </c>
      <c r="L11119">
        <f>I11119*J11119*(1-K11119)</f>
        <v/>
      </c>
      <c r="M11119">
        <f>VLOOKUP(F11119,Products!A:D,4,FALSE)*I11119</f>
        <v/>
      </c>
      <c r="N11119">
        <f>L11119-M11119</f>
        <v/>
      </c>
    </row>
    <row r="11120">
      <c r="A11120" t="inlineStr">
        <is>
          <t>T1011118</t>
        </is>
      </c>
      <c r="B11120" t="inlineStr">
        <is>
          <t>2023-09-20</t>
        </is>
      </c>
      <c r="C11120" t="inlineStr">
        <is>
          <t>S019</t>
        </is>
      </c>
      <c r="D11120" t="inlineStr">
        <is>
          <t>Store_019</t>
        </is>
      </c>
      <c r="E11120" t="inlineStr">
        <is>
          <t>East</t>
        </is>
      </c>
      <c r="F11120" t="inlineStr">
        <is>
          <t>P0082</t>
        </is>
      </c>
      <c r="G11120" t="inlineStr">
        <is>
          <t>Prod_0082</t>
        </is>
      </c>
      <c r="H11120" t="inlineStr">
        <is>
          <t>Food</t>
        </is>
      </c>
      <c r="I11120" t="n">
        <v>1</v>
      </c>
      <c r="J11120" t="n">
        <v>619.62</v>
      </c>
      <c r="K11120" t="n">
        <v>0.1</v>
      </c>
      <c r="L11120">
        <f>I11120*J11120*(1-K11120)</f>
        <v/>
      </c>
      <c r="M11120">
        <f>VLOOKUP(F11120,Products!A:D,4,FALSE)*I11120</f>
        <v/>
      </c>
      <c r="N11120">
        <f>L11120-M11120</f>
        <v/>
      </c>
    </row>
    <row r="11121">
      <c r="A11121" t="inlineStr">
        <is>
          <t>T1011119</t>
        </is>
      </c>
      <c r="B11121" t="inlineStr">
        <is>
          <t>2024-11-11</t>
        </is>
      </c>
      <c r="C11121" t="inlineStr">
        <is>
          <t>S045</t>
        </is>
      </c>
      <c r="D11121" t="inlineStr">
        <is>
          <t>Store_045</t>
        </is>
      </c>
      <c r="E11121" t="inlineStr">
        <is>
          <t>East</t>
        </is>
      </c>
      <c r="F11121" t="inlineStr">
        <is>
          <t>P0115</t>
        </is>
      </c>
      <c r="G11121" t="inlineStr">
        <is>
          <t>Prod_0115</t>
        </is>
      </c>
      <c r="H11121" t="inlineStr">
        <is>
          <t>Clothing</t>
        </is>
      </c>
      <c r="I11121" t="n">
        <v>8</v>
      </c>
      <c r="J11121" t="n">
        <v>774.0599999999999</v>
      </c>
      <c r="K11121" t="n">
        <v>0</v>
      </c>
      <c r="L11121">
        <f>I11121*J11121*(1-K11121)</f>
        <v/>
      </c>
      <c r="M11121">
        <f>VLOOKUP(F11121,Products!A:D,4,FALSE)*I11121</f>
        <v/>
      </c>
      <c r="N11121">
        <f>L11121-M11121</f>
        <v/>
      </c>
    </row>
    <row r="11122">
      <c r="A11122" t="inlineStr">
        <is>
          <t>T1011120</t>
        </is>
      </c>
      <c r="B11122" t="inlineStr">
        <is>
          <t>2023-11-20</t>
        </is>
      </c>
      <c r="C11122" t="inlineStr">
        <is>
          <t>S039</t>
        </is>
      </c>
      <c r="D11122" t="inlineStr">
        <is>
          <t>Store_039</t>
        </is>
      </c>
      <c r="E11122" t="inlineStr">
        <is>
          <t>North</t>
        </is>
      </c>
      <c r="F11122" t="inlineStr">
        <is>
          <t>P0169</t>
        </is>
      </c>
      <c r="G11122" t="inlineStr">
        <is>
          <t>Prod_0169</t>
        </is>
      </c>
      <c r="H11122" t="inlineStr">
        <is>
          <t>Beverages</t>
        </is>
      </c>
      <c r="I11122" t="n">
        <v>6</v>
      </c>
      <c r="J11122" t="n">
        <v>741.49</v>
      </c>
      <c r="K11122" t="n">
        <v>0</v>
      </c>
      <c r="L11122">
        <f>I11122*J11122*(1-K11122)</f>
        <v/>
      </c>
      <c r="M11122">
        <f>VLOOKUP(F11122,Products!A:D,4,FALSE)*I11122</f>
        <v/>
      </c>
      <c r="N11122">
        <f>L11122-M11122</f>
        <v/>
      </c>
    </row>
    <row r="11123">
      <c r="A11123" t="inlineStr">
        <is>
          <t>T1011121</t>
        </is>
      </c>
      <c r="B11123" t="inlineStr">
        <is>
          <t>2024-01-08</t>
        </is>
      </c>
      <c r="C11123" t="inlineStr">
        <is>
          <t>S044</t>
        </is>
      </c>
      <c r="D11123" t="inlineStr">
        <is>
          <t>Store_044</t>
        </is>
      </c>
      <c r="E11123" t="inlineStr">
        <is>
          <t>North</t>
        </is>
      </c>
      <c r="F11123" t="inlineStr">
        <is>
          <t>P0145</t>
        </is>
      </c>
      <c r="G11123" t="inlineStr">
        <is>
          <t>Prod_0145</t>
        </is>
      </c>
      <c r="H11123" t="inlineStr">
        <is>
          <t>Electronics</t>
        </is>
      </c>
      <c r="I11123" t="n">
        <v>9</v>
      </c>
      <c r="J11123" t="n">
        <v>583.3200000000001</v>
      </c>
      <c r="K11123" t="n">
        <v>0.05</v>
      </c>
      <c r="L11123">
        <f>I11123*J11123*(1-K11123)</f>
        <v/>
      </c>
      <c r="M11123">
        <f>VLOOKUP(F11123,Products!A:D,4,FALSE)*I11123</f>
        <v/>
      </c>
      <c r="N11123">
        <f>L11123-M11123</f>
        <v/>
      </c>
    </row>
    <row r="11124">
      <c r="A11124" t="inlineStr">
        <is>
          <t>T1011122</t>
        </is>
      </c>
      <c r="B11124" t="inlineStr">
        <is>
          <t>2023-09-29</t>
        </is>
      </c>
      <c r="C11124" t="inlineStr">
        <is>
          <t>S043</t>
        </is>
      </c>
      <c r="D11124" t="inlineStr">
        <is>
          <t>Store_043</t>
        </is>
      </c>
      <c r="E11124" t="inlineStr">
        <is>
          <t>East</t>
        </is>
      </c>
      <c r="F11124" t="inlineStr">
        <is>
          <t>P0022</t>
        </is>
      </c>
      <c r="G11124" t="inlineStr">
        <is>
          <t>Prod_0022</t>
        </is>
      </c>
      <c r="H11124" t="inlineStr">
        <is>
          <t>Beverages</t>
        </is>
      </c>
      <c r="I11124" t="n">
        <v>7</v>
      </c>
      <c r="J11124" t="n">
        <v>185.45</v>
      </c>
      <c r="K11124" t="n">
        <v>0.05</v>
      </c>
      <c r="L11124">
        <f>I11124*J11124*(1-K11124)</f>
        <v/>
      </c>
      <c r="M11124">
        <f>VLOOKUP(F11124,Products!A:D,4,FALSE)*I11124</f>
        <v/>
      </c>
      <c r="N11124">
        <f>L11124-M11124</f>
        <v/>
      </c>
    </row>
    <row r="11125">
      <c r="A11125" t="inlineStr">
        <is>
          <t>T1011123</t>
        </is>
      </c>
      <c r="B11125" t="inlineStr">
        <is>
          <t>2023-02-10</t>
        </is>
      </c>
      <c r="C11125" t="inlineStr">
        <is>
          <t>S038</t>
        </is>
      </c>
      <c r="D11125" t="inlineStr">
        <is>
          <t>Store_038</t>
        </is>
      </c>
      <c r="E11125" t="inlineStr">
        <is>
          <t>East</t>
        </is>
      </c>
      <c r="F11125" t="inlineStr">
        <is>
          <t>P0099</t>
        </is>
      </c>
      <c r="G11125" t="inlineStr">
        <is>
          <t>Prod_0099</t>
        </is>
      </c>
      <c r="H11125" t="inlineStr">
        <is>
          <t>Beverages</t>
        </is>
      </c>
      <c r="I11125" t="n">
        <v>6</v>
      </c>
      <c r="J11125" t="n">
        <v>103.61</v>
      </c>
      <c r="K11125" t="n">
        <v>0</v>
      </c>
      <c r="L11125">
        <f>I11125*J11125*(1-K11125)</f>
        <v/>
      </c>
      <c r="M11125">
        <f>VLOOKUP(F11125,Products!A:D,4,FALSE)*I11125</f>
        <v/>
      </c>
      <c r="N11125">
        <f>L11125-M11125</f>
        <v/>
      </c>
    </row>
    <row r="11126">
      <c r="A11126" t="inlineStr">
        <is>
          <t>T1011124</t>
        </is>
      </c>
      <c r="B11126" t="inlineStr">
        <is>
          <t>2025-08-24</t>
        </is>
      </c>
      <c r="C11126" t="inlineStr">
        <is>
          <t>S047</t>
        </is>
      </c>
      <c r="D11126" t="inlineStr">
        <is>
          <t>Store_047</t>
        </is>
      </c>
      <c r="E11126" t="inlineStr">
        <is>
          <t>North</t>
        </is>
      </c>
      <c r="F11126" t="inlineStr">
        <is>
          <t>P0093</t>
        </is>
      </c>
      <c r="G11126" t="inlineStr">
        <is>
          <t>Prod_0093</t>
        </is>
      </c>
      <c r="H11126" t="inlineStr">
        <is>
          <t>Electronics</t>
        </is>
      </c>
      <c r="I11126" t="n">
        <v>3</v>
      </c>
      <c r="J11126" t="n">
        <v>240.3</v>
      </c>
      <c r="K11126" t="n">
        <v>0.2</v>
      </c>
      <c r="L11126">
        <f>I11126*J11126*(1-K11126)</f>
        <v/>
      </c>
      <c r="M11126">
        <f>VLOOKUP(F11126,Products!A:D,4,FALSE)*I11126</f>
        <v/>
      </c>
      <c r="N11126">
        <f>L11126-M11126</f>
        <v/>
      </c>
    </row>
    <row r="11127">
      <c r="A11127" t="inlineStr">
        <is>
          <t>T1011125</t>
        </is>
      </c>
      <c r="B11127" t="inlineStr">
        <is>
          <t>2023-01-07</t>
        </is>
      </c>
      <c r="C11127" t="inlineStr">
        <is>
          <t>S005</t>
        </is>
      </c>
      <c r="D11127" t="inlineStr">
        <is>
          <t>Store_005</t>
        </is>
      </c>
      <c r="E11127" t="inlineStr">
        <is>
          <t>Central</t>
        </is>
      </c>
      <c r="F11127" t="inlineStr">
        <is>
          <t>P0031</t>
        </is>
      </c>
      <c r="G11127" t="inlineStr">
        <is>
          <t>Prod_0031</t>
        </is>
      </c>
      <c r="H11127" t="inlineStr">
        <is>
          <t>Food</t>
        </is>
      </c>
      <c r="I11127" t="n">
        <v>6</v>
      </c>
      <c r="J11127" t="n">
        <v>189.44</v>
      </c>
      <c r="K11127" t="n">
        <v>0.05</v>
      </c>
      <c r="L11127">
        <f>I11127*J11127*(1-K11127)</f>
        <v/>
      </c>
      <c r="M11127">
        <f>VLOOKUP(F11127,Products!A:D,4,FALSE)*I11127</f>
        <v/>
      </c>
      <c r="N11127">
        <f>L11127-M11127</f>
        <v/>
      </c>
    </row>
    <row r="11128">
      <c r="A11128" t="inlineStr">
        <is>
          <t>T1011126</t>
        </is>
      </c>
      <c r="B11128" t="inlineStr">
        <is>
          <t>2023-05-13</t>
        </is>
      </c>
      <c r="C11128" t="inlineStr">
        <is>
          <t>S032</t>
        </is>
      </c>
      <c r="D11128" t="inlineStr">
        <is>
          <t>Store_032</t>
        </is>
      </c>
      <c r="E11128" t="inlineStr">
        <is>
          <t>Central</t>
        </is>
      </c>
      <c r="F11128" t="inlineStr">
        <is>
          <t>P0050</t>
        </is>
      </c>
      <c r="G11128" t="inlineStr">
        <is>
          <t>Prod_0050</t>
        </is>
      </c>
      <c r="H11128" t="inlineStr">
        <is>
          <t>Household</t>
        </is>
      </c>
      <c r="I11128" t="n">
        <v>6</v>
      </c>
      <c r="J11128" t="n">
        <v>739.58</v>
      </c>
      <c r="K11128" t="n">
        <v>0.05</v>
      </c>
      <c r="L11128">
        <f>I11128*J11128*(1-K11128)</f>
        <v/>
      </c>
      <c r="M11128">
        <f>VLOOKUP(F11128,Products!A:D,4,FALSE)*I11128</f>
        <v/>
      </c>
      <c r="N11128">
        <f>L11128-M11128</f>
        <v/>
      </c>
    </row>
    <row r="11129">
      <c r="A11129" t="inlineStr">
        <is>
          <t>T1011127</t>
        </is>
      </c>
      <c r="B11129" t="inlineStr">
        <is>
          <t>2023-02-22</t>
        </is>
      </c>
      <c r="C11129" t="inlineStr">
        <is>
          <t>S006</t>
        </is>
      </c>
      <c r="D11129" t="inlineStr">
        <is>
          <t>Store_006</t>
        </is>
      </c>
      <c r="E11129" t="inlineStr">
        <is>
          <t>East</t>
        </is>
      </c>
      <c r="F11129" t="inlineStr">
        <is>
          <t>P0153</t>
        </is>
      </c>
      <c r="G11129" t="inlineStr">
        <is>
          <t>Prod_0153</t>
        </is>
      </c>
      <c r="H11129" t="inlineStr">
        <is>
          <t>Clothing</t>
        </is>
      </c>
      <c r="I11129" t="n">
        <v>1</v>
      </c>
      <c r="J11129" t="n">
        <v>190.78</v>
      </c>
      <c r="K11129" t="n">
        <v>0.2</v>
      </c>
      <c r="L11129">
        <f>I11129*J11129*(1-K11129)</f>
        <v/>
      </c>
      <c r="M11129">
        <f>VLOOKUP(F11129,Products!A:D,4,FALSE)*I11129</f>
        <v/>
      </c>
      <c r="N11129">
        <f>L11129-M11129</f>
        <v/>
      </c>
    </row>
    <row r="11130">
      <c r="A11130" t="inlineStr">
        <is>
          <t>T1011128</t>
        </is>
      </c>
      <c r="B11130" t="inlineStr">
        <is>
          <t>2025-02-19</t>
        </is>
      </c>
      <c r="C11130" t="inlineStr">
        <is>
          <t>S008</t>
        </is>
      </c>
      <c r="D11130" t="inlineStr">
        <is>
          <t>Store_008</t>
        </is>
      </c>
      <c r="E11130" t="inlineStr">
        <is>
          <t>East</t>
        </is>
      </c>
      <c r="F11130" t="inlineStr">
        <is>
          <t>P0103</t>
        </is>
      </c>
      <c r="G11130" t="inlineStr">
        <is>
          <t>Prod_0103</t>
        </is>
      </c>
      <c r="H11130" t="inlineStr">
        <is>
          <t>Stationery</t>
        </is>
      </c>
      <c r="I11130" t="n">
        <v>2</v>
      </c>
      <c r="J11130" t="n">
        <v>597.33</v>
      </c>
      <c r="K11130" t="n">
        <v>0</v>
      </c>
      <c r="L11130">
        <f>I11130*J11130*(1-K11130)</f>
        <v/>
      </c>
      <c r="M11130">
        <f>VLOOKUP(F11130,Products!A:D,4,FALSE)*I11130</f>
        <v/>
      </c>
      <c r="N11130">
        <f>L11130-M11130</f>
        <v/>
      </c>
    </row>
    <row r="11131">
      <c r="A11131" t="inlineStr">
        <is>
          <t>T1011129</t>
        </is>
      </c>
      <c r="B11131" t="inlineStr">
        <is>
          <t>2023-10-31</t>
        </is>
      </c>
      <c r="C11131" t="inlineStr">
        <is>
          <t>S045</t>
        </is>
      </c>
      <c r="D11131" t="inlineStr">
        <is>
          <t>Store_045</t>
        </is>
      </c>
      <c r="E11131" t="inlineStr">
        <is>
          <t>East</t>
        </is>
      </c>
      <c r="F11131" t="inlineStr">
        <is>
          <t>P0039</t>
        </is>
      </c>
      <c r="G11131" t="inlineStr">
        <is>
          <t>Prod_0039</t>
        </is>
      </c>
      <c r="H11131" t="inlineStr">
        <is>
          <t>Household</t>
        </is>
      </c>
      <c r="I11131" t="n">
        <v>8</v>
      </c>
      <c r="J11131" t="n">
        <v>421.43</v>
      </c>
      <c r="K11131" t="n">
        <v>0</v>
      </c>
      <c r="L11131">
        <f>I11131*J11131*(1-K11131)</f>
        <v/>
      </c>
      <c r="M11131">
        <f>VLOOKUP(F11131,Products!A:D,4,FALSE)*I11131</f>
        <v/>
      </c>
      <c r="N11131">
        <f>L11131-M11131</f>
        <v/>
      </c>
    </row>
    <row r="11132">
      <c r="A11132" t="inlineStr">
        <is>
          <t>T1011130</t>
        </is>
      </c>
      <c r="B11132" t="inlineStr">
        <is>
          <t>2023-09-04</t>
        </is>
      </c>
      <c r="C11132" t="inlineStr">
        <is>
          <t>S028</t>
        </is>
      </c>
      <c r="D11132" t="inlineStr">
        <is>
          <t>Store_028</t>
        </is>
      </c>
      <c r="E11132" t="inlineStr">
        <is>
          <t>North</t>
        </is>
      </c>
      <c r="F11132" t="inlineStr">
        <is>
          <t>P0185</t>
        </is>
      </c>
      <c r="G11132" t="inlineStr">
        <is>
          <t>Prod_0185</t>
        </is>
      </c>
      <c r="H11132" t="inlineStr">
        <is>
          <t>Food</t>
        </is>
      </c>
      <c r="I11132" t="n">
        <v>3</v>
      </c>
      <c r="J11132" t="n">
        <v>440.69</v>
      </c>
      <c r="K11132" t="n">
        <v>0.1</v>
      </c>
      <c r="L11132">
        <f>I11132*J11132*(1-K11132)</f>
        <v/>
      </c>
      <c r="M11132">
        <f>VLOOKUP(F11132,Products!A:D,4,FALSE)*I11132</f>
        <v/>
      </c>
      <c r="N11132">
        <f>L11132-M11132</f>
        <v/>
      </c>
    </row>
    <row r="11133">
      <c r="A11133" t="inlineStr">
        <is>
          <t>T1011131</t>
        </is>
      </c>
      <c r="B11133" t="inlineStr">
        <is>
          <t>2024-12-19</t>
        </is>
      </c>
      <c r="C11133" t="inlineStr">
        <is>
          <t>S007</t>
        </is>
      </c>
      <c r="D11133" t="inlineStr">
        <is>
          <t>Store_007</t>
        </is>
      </c>
      <c r="E11133" t="inlineStr">
        <is>
          <t>East</t>
        </is>
      </c>
      <c r="F11133" t="inlineStr">
        <is>
          <t>P0022</t>
        </is>
      </c>
      <c r="G11133" t="inlineStr">
        <is>
          <t>Prod_0022</t>
        </is>
      </c>
      <c r="H11133" t="inlineStr">
        <is>
          <t>Beverages</t>
        </is>
      </c>
      <c r="I11133" t="n">
        <v>1</v>
      </c>
      <c r="J11133" t="n">
        <v>235.5</v>
      </c>
      <c r="K11133" t="n">
        <v>0.05</v>
      </c>
      <c r="L11133">
        <f>I11133*J11133*(1-K11133)</f>
        <v/>
      </c>
      <c r="M11133">
        <f>VLOOKUP(F11133,Products!A:D,4,FALSE)*I11133</f>
        <v/>
      </c>
      <c r="N11133">
        <f>L11133-M11133</f>
        <v/>
      </c>
    </row>
    <row r="11134">
      <c r="A11134" t="inlineStr">
        <is>
          <t>T1011132</t>
        </is>
      </c>
      <c r="B11134" t="inlineStr">
        <is>
          <t>2023-03-02</t>
        </is>
      </c>
      <c r="C11134" t="inlineStr">
        <is>
          <t>S027</t>
        </is>
      </c>
      <c r="D11134" t="inlineStr">
        <is>
          <t>Store_027</t>
        </is>
      </c>
      <c r="E11134" t="inlineStr">
        <is>
          <t>South</t>
        </is>
      </c>
      <c r="F11134" t="inlineStr">
        <is>
          <t>P0138</t>
        </is>
      </c>
      <c r="G11134" t="inlineStr">
        <is>
          <t>Prod_0138</t>
        </is>
      </c>
      <c r="H11134" t="inlineStr">
        <is>
          <t>Household</t>
        </is>
      </c>
      <c r="I11134" t="n">
        <v>3</v>
      </c>
      <c r="J11134" t="n">
        <v>330.3</v>
      </c>
      <c r="K11134" t="n">
        <v>0.05</v>
      </c>
      <c r="L11134">
        <f>I11134*J11134*(1-K11134)</f>
        <v/>
      </c>
      <c r="M11134">
        <f>VLOOKUP(F11134,Products!A:D,4,FALSE)*I11134</f>
        <v/>
      </c>
      <c r="N11134">
        <f>L11134-M11134</f>
        <v/>
      </c>
    </row>
    <row r="11135">
      <c r="A11135" t="inlineStr">
        <is>
          <t>T1011133</t>
        </is>
      </c>
      <c r="B11135" t="inlineStr">
        <is>
          <t>2023-10-13</t>
        </is>
      </c>
      <c r="C11135" t="inlineStr">
        <is>
          <t>S047</t>
        </is>
      </c>
      <c r="D11135" t="inlineStr">
        <is>
          <t>Store_047</t>
        </is>
      </c>
      <c r="E11135" t="inlineStr">
        <is>
          <t>North</t>
        </is>
      </c>
      <c r="F11135" t="inlineStr">
        <is>
          <t>P0043</t>
        </is>
      </c>
      <c r="G11135" t="inlineStr">
        <is>
          <t>Prod_0043</t>
        </is>
      </c>
      <c r="H11135" t="inlineStr">
        <is>
          <t>Food</t>
        </is>
      </c>
      <c r="I11135" t="n">
        <v>7</v>
      </c>
      <c r="J11135" t="n">
        <v>260.86</v>
      </c>
      <c r="K11135" t="n">
        <v>0</v>
      </c>
      <c r="L11135">
        <f>I11135*J11135*(1-K11135)</f>
        <v/>
      </c>
      <c r="M11135">
        <f>VLOOKUP(F11135,Products!A:D,4,FALSE)*I11135</f>
        <v/>
      </c>
      <c r="N11135">
        <f>L11135-M11135</f>
        <v/>
      </c>
    </row>
    <row r="11136">
      <c r="A11136" t="inlineStr">
        <is>
          <t>T1011134</t>
        </is>
      </c>
      <c r="B11136" t="inlineStr">
        <is>
          <t>2023-06-27</t>
        </is>
      </c>
      <c r="C11136" t="inlineStr">
        <is>
          <t>S044</t>
        </is>
      </c>
      <c r="D11136" t="inlineStr">
        <is>
          <t>Store_044</t>
        </is>
      </c>
      <c r="E11136" t="inlineStr">
        <is>
          <t>North</t>
        </is>
      </c>
      <c r="F11136" t="inlineStr">
        <is>
          <t>P0017</t>
        </is>
      </c>
      <c r="G11136" t="inlineStr">
        <is>
          <t>Prod_0017</t>
        </is>
      </c>
      <c r="H11136" t="inlineStr">
        <is>
          <t>Food</t>
        </is>
      </c>
      <c r="I11136" t="n">
        <v>4</v>
      </c>
      <c r="J11136" t="n">
        <v>828.4400000000001</v>
      </c>
      <c r="K11136" t="n">
        <v>0.05</v>
      </c>
      <c r="L11136">
        <f>I11136*J11136*(1-K11136)</f>
        <v/>
      </c>
      <c r="M11136">
        <f>VLOOKUP(F11136,Products!A:D,4,FALSE)*I11136</f>
        <v/>
      </c>
      <c r="N11136">
        <f>L11136-M11136</f>
        <v/>
      </c>
    </row>
    <row r="11137">
      <c r="A11137" t="inlineStr">
        <is>
          <t>T1011135</t>
        </is>
      </c>
      <c r="B11137" t="inlineStr">
        <is>
          <t>2023-05-31</t>
        </is>
      </c>
      <c r="C11137" t="inlineStr">
        <is>
          <t>S045</t>
        </is>
      </c>
      <c r="D11137" t="inlineStr">
        <is>
          <t>Store_045</t>
        </is>
      </c>
      <c r="E11137" t="inlineStr">
        <is>
          <t>East</t>
        </is>
      </c>
      <c r="F11137" t="inlineStr">
        <is>
          <t>P0064</t>
        </is>
      </c>
      <c r="G11137" t="inlineStr">
        <is>
          <t>Prod_0064</t>
        </is>
      </c>
      <c r="H11137" t="inlineStr">
        <is>
          <t>Beverages</t>
        </is>
      </c>
      <c r="I11137" t="n">
        <v>5</v>
      </c>
      <c r="J11137" t="n">
        <v>838.6799999999999</v>
      </c>
      <c r="K11137" t="n">
        <v>0</v>
      </c>
      <c r="L11137">
        <f>I11137*J11137*(1-K11137)</f>
        <v/>
      </c>
      <c r="M11137">
        <f>VLOOKUP(F11137,Products!A:D,4,FALSE)*I11137</f>
        <v/>
      </c>
      <c r="N11137">
        <f>L11137-M11137</f>
        <v/>
      </c>
    </row>
    <row r="11138">
      <c r="A11138" t="inlineStr">
        <is>
          <t>T1011136</t>
        </is>
      </c>
      <c r="B11138" t="inlineStr">
        <is>
          <t>2024-08-03</t>
        </is>
      </c>
      <c r="C11138" t="inlineStr">
        <is>
          <t>S010</t>
        </is>
      </c>
      <c r="D11138" t="inlineStr">
        <is>
          <t>Store_010</t>
        </is>
      </c>
      <c r="E11138" t="inlineStr">
        <is>
          <t>North</t>
        </is>
      </c>
      <c r="F11138" t="inlineStr">
        <is>
          <t>P0106</t>
        </is>
      </c>
      <c r="G11138" t="inlineStr">
        <is>
          <t>Prod_0106</t>
        </is>
      </c>
      <c r="H11138" t="inlineStr">
        <is>
          <t>Electronics</t>
        </is>
      </c>
      <c r="I11138" t="n">
        <v>3</v>
      </c>
      <c r="J11138" t="n">
        <v>940.87</v>
      </c>
      <c r="K11138" t="n">
        <v>0</v>
      </c>
      <c r="L11138">
        <f>I11138*J11138*(1-K11138)</f>
        <v/>
      </c>
      <c r="M11138">
        <f>VLOOKUP(F11138,Products!A:D,4,FALSE)*I11138</f>
        <v/>
      </c>
      <c r="N11138">
        <f>L11138-M11138</f>
        <v/>
      </c>
    </row>
    <row r="11139">
      <c r="A11139" t="inlineStr">
        <is>
          <t>T1011137</t>
        </is>
      </c>
      <c r="B11139" t="inlineStr">
        <is>
          <t>2024-11-26</t>
        </is>
      </c>
      <c r="C11139" t="inlineStr">
        <is>
          <t>S016</t>
        </is>
      </c>
      <c r="D11139" t="inlineStr">
        <is>
          <t>Store_016</t>
        </is>
      </c>
      <c r="E11139" t="inlineStr">
        <is>
          <t>West</t>
        </is>
      </c>
      <c r="F11139" t="inlineStr">
        <is>
          <t>P0174</t>
        </is>
      </c>
      <c r="G11139" t="inlineStr">
        <is>
          <t>Prod_0174</t>
        </is>
      </c>
      <c r="H11139" t="inlineStr">
        <is>
          <t>Food</t>
        </is>
      </c>
      <c r="I11139" t="n">
        <v>5</v>
      </c>
      <c r="J11139" t="n">
        <v>93.76000000000001</v>
      </c>
      <c r="K11139" t="n">
        <v>0</v>
      </c>
      <c r="L11139">
        <f>I11139*J11139*(1-K11139)</f>
        <v/>
      </c>
      <c r="M11139">
        <f>VLOOKUP(F11139,Products!A:D,4,FALSE)*I11139</f>
        <v/>
      </c>
      <c r="N11139">
        <f>L11139-M11139</f>
        <v/>
      </c>
    </row>
    <row r="11140">
      <c r="A11140" t="inlineStr">
        <is>
          <t>T1011138</t>
        </is>
      </c>
      <c r="B11140" t="inlineStr">
        <is>
          <t>2025-05-06</t>
        </is>
      </c>
      <c r="C11140" t="inlineStr">
        <is>
          <t>S013</t>
        </is>
      </c>
      <c r="D11140" t="inlineStr">
        <is>
          <t>Store_013</t>
        </is>
      </c>
      <c r="E11140" t="inlineStr">
        <is>
          <t>North</t>
        </is>
      </c>
      <c r="F11140" t="inlineStr">
        <is>
          <t>P0189</t>
        </is>
      </c>
      <c r="G11140" t="inlineStr">
        <is>
          <t>Prod_0189</t>
        </is>
      </c>
      <c r="H11140" t="inlineStr">
        <is>
          <t>Food</t>
        </is>
      </c>
      <c r="I11140" t="n">
        <v>9</v>
      </c>
      <c r="J11140" t="n">
        <v>928.15</v>
      </c>
      <c r="K11140" t="n">
        <v>0</v>
      </c>
      <c r="L11140">
        <f>I11140*J11140*(1-K11140)</f>
        <v/>
      </c>
      <c r="M11140">
        <f>VLOOKUP(F11140,Products!A:D,4,FALSE)*I11140</f>
        <v/>
      </c>
      <c r="N11140">
        <f>L11140-M11140</f>
        <v/>
      </c>
    </row>
    <row r="11141">
      <c r="A11141" t="inlineStr">
        <is>
          <t>T1011139</t>
        </is>
      </c>
      <c r="B11141" t="inlineStr">
        <is>
          <t>2025-08-22</t>
        </is>
      </c>
      <c r="C11141" t="inlineStr">
        <is>
          <t>S009</t>
        </is>
      </c>
      <c r="D11141" t="inlineStr">
        <is>
          <t>Store_009</t>
        </is>
      </c>
      <c r="E11141" t="inlineStr">
        <is>
          <t>Central</t>
        </is>
      </c>
      <c r="F11141" t="inlineStr">
        <is>
          <t>P0155</t>
        </is>
      </c>
      <c r="G11141" t="inlineStr">
        <is>
          <t>Prod_0155</t>
        </is>
      </c>
      <c r="H11141" t="inlineStr">
        <is>
          <t>Electronics</t>
        </is>
      </c>
      <c r="I11141" t="n">
        <v>3</v>
      </c>
      <c r="J11141" t="n">
        <v>458.28</v>
      </c>
      <c r="K11141" t="n">
        <v>0</v>
      </c>
      <c r="L11141">
        <f>I11141*J11141*(1-K11141)</f>
        <v/>
      </c>
      <c r="M11141">
        <f>VLOOKUP(F11141,Products!A:D,4,FALSE)*I11141</f>
        <v/>
      </c>
      <c r="N11141">
        <f>L11141-M11141</f>
        <v/>
      </c>
    </row>
    <row r="11142">
      <c r="A11142" t="inlineStr">
        <is>
          <t>T1011140</t>
        </is>
      </c>
      <c r="B11142" t="inlineStr">
        <is>
          <t>2023-07-19</t>
        </is>
      </c>
      <c r="C11142" t="inlineStr">
        <is>
          <t>S025</t>
        </is>
      </c>
      <c r="D11142" t="inlineStr">
        <is>
          <t>Store_025</t>
        </is>
      </c>
      <c r="E11142" t="inlineStr">
        <is>
          <t>Central</t>
        </is>
      </c>
      <c r="F11142" t="inlineStr">
        <is>
          <t>P0020</t>
        </is>
      </c>
      <c r="G11142" t="inlineStr">
        <is>
          <t>Prod_0020</t>
        </is>
      </c>
      <c r="H11142" t="inlineStr">
        <is>
          <t>Beverages</t>
        </is>
      </c>
      <c r="I11142" t="n">
        <v>1</v>
      </c>
      <c r="J11142" t="n">
        <v>760</v>
      </c>
      <c r="K11142" t="n">
        <v>0.05</v>
      </c>
      <c r="L11142">
        <f>I11142*J11142*(1-K11142)</f>
        <v/>
      </c>
      <c r="M11142">
        <f>VLOOKUP(F11142,Products!A:D,4,FALSE)*I11142</f>
        <v/>
      </c>
      <c r="N11142">
        <f>L11142-M11142</f>
        <v/>
      </c>
    </row>
    <row r="11143">
      <c r="A11143" t="inlineStr">
        <is>
          <t>T1011141</t>
        </is>
      </c>
      <c r="B11143" t="inlineStr">
        <is>
          <t>2024-02-11</t>
        </is>
      </c>
      <c r="C11143" t="inlineStr">
        <is>
          <t>S002</t>
        </is>
      </c>
      <c r="D11143" t="inlineStr">
        <is>
          <t>Store_002</t>
        </is>
      </c>
      <c r="E11143" t="inlineStr">
        <is>
          <t>South</t>
        </is>
      </c>
      <c r="F11143" t="inlineStr">
        <is>
          <t>P0143</t>
        </is>
      </c>
      <c r="G11143" t="inlineStr">
        <is>
          <t>Prod_0143</t>
        </is>
      </c>
      <c r="H11143" t="inlineStr">
        <is>
          <t>Electronics</t>
        </is>
      </c>
      <c r="I11143" t="n">
        <v>9</v>
      </c>
      <c r="J11143" t="n">
        <v>285.63</v>
      </c>
      <c r="K11143" t="n">
        <v>0</v>
      </c>
      <c r="L11143">
        <f>I11143*J11143*(1-K11143)</f>
        <v/>
      </c>
      <c r="M11143">
        <f>VLOOKUP(F11143,Products!A:D,4,FALSE)*I11143</f>
        <v/>
      </c>
      <c r="N11143">
        <f>L11143-M11143</f>
        <v/>
      </c>
    </row>
    <row r="11144">
      <c r="A11144" t="inlineStr">
        <is>
          <t>T1011142</t>
        </is>
      </c>
      <c r="B11144" t="inlineStr">
        <is>
          <t>2023-08-28</t>
        </is>
      </c>
      <c r="C11144" t="inlineStr">
        <is>
          <t>S016</t>
        </is>
      </c>
      <c r="D11144" t="inlineStr">
        <is>
          <t>Store_016</t>
        </is>
      </c>
      <c r="E11144" t="inlineStr">
        <is>
          <t>West</t>
        </is>
      </c>
      <c r="F11144" t="inlineStr">
        <is>
          <t>P0113</t>
        </is>
      </c>
      <c r="G11144" t="inlineStr">
        <is>
          <t>Prod_0113</t>
        </is>
      </c>
      <c r="H11144" t="inlineStr">
        <is>
          <t>Toys</t>
        </is>
      </c>
      <c r="I11144" t="n">
        <v>4</v>
      </c>
      <c r="J11144" t="n">
        <v>554.34</v>
      </c>
      <c r="K11144" t="n">
        <v>0.05</v>
      </c>
      <c r="L11144">
        <f>I11144*J11144*(1-K11144)</f>
        <v/>
      </c>
      <c r="M11144">
        <f>VLOOKUP(F11144,Products!A:D,4,FALSE)*I11144</f>
        <v/>
      </c>
      <c r="N11144">
        <f>L11144-M11144</f>
        <v/>
      </c>
    </row>
    <row r="11145">
      <c r="A11145" t="inlineStr">
        <is>
          <t>T1011143</t>
        </is>
      </c>
      <c r="B11145" t="inlineStr">
        <is>
          <t>2024-10-15</t>
        </is>
      </c>
      <c r="C11145" t="inlineStr">
        <is>
          <t>S046</t>
        </is>
      </c>
      <c r="D11145" t="inlineStr">
        <is>
          <t>Store_046</t>
        </is>
      </c>
      <c r="E11145" t="inlineStr">
        <is>
          <t>South</t>
        </is>
      </c>
      <c r="F11145" t="inlineStr">
        <is>
          <t>P0019</t>
        </is>
      </c>
      <c r="G11145" t="inlineStr">
        <is>
          <t>Prod_0019</t>
        </is>
      </c>
      <c r="H11145" t="inlineStr">
        <is>
          <t>Toys</t>
        </is>
      </c>
      <c r="I11145" t="n">
        <v>4</v>
      </c>
      <c r="J11145" t="n">
        <v>582.47</v>
      </c>
      <c r="K11145" t="n">
        <v>0.1</v>
      </c>
      <c r="L11145">
        <f>I11145*J11145*(1-K11145)</f>
        <v/>
      </c>
      <c r="M11145">
        <f>VLOOKUP(F11145,Products!A:D,4,FALSE)*I11145</f>
        <v/>
      </c>
      <c r="N11145">
        <f>L11145-M11145</f>
        <v/>
      </c>
    </row>
    <row r="11146">
      <c r="A11146" t="inlineStr">
        <is>
          <t>T1011144</t>
        </is>
      </c>
      <c r="B11146" t="inlineStr">
        <is>
          <t>2023-08-18</t>
        </is>
      </c>
      <c r="C11146" t="inlineStr">
        <is>
          <t>S002</t>
        </is>
      </c>
      <c r="D11146" t="inlineStr">
        <is>
          <t>Store_002</t>
        </is>
      </c>
      <c r="E11146" t="inlineStr">
        <is>
          <t>South</t>
        </is>
      </c>
      <c r="F11146" t="inlineStr">
        <is>
          <t>P0110</t>
        </is>
      </c>
      <c r="G11146" t="inlineStr">
        <is>
          <t>Prod_0110</t>
        </is>
      </c>
      <c r="H11146" t="inlineStr">
        <is>
          <t>Stationery</t>
        </is>
      </c>
      <c r="I11146" t="n">
        <v>7</v>
      </c>
      <c r="J11146" t="n">
        <v>73.14</v>
      </c>
      <c r="K11146" t="n">
        <v>0.1</v>
      </c>
      <c r="L11146">
        <f>I11146*J11146*(1-K11146)</f>
        <v/>
      </c>
      <c r="M11146">
        <f>VLOOKUP(F11146,Products!A:D,4,FALSE)*I11146</f>
        <v/>
      </c>
      <c r="N11146">
        <f>L11146-M11146</f>
        <v/>
      </c>
    </row>
    <row r="11147">
      <c r="A11147" t="inlineStr">
        <is>
          <t>T1011145</t>
        </is>
      </c>
      <c r="B11147" t="inlineStr">
        <is>
          <t>2024-03-27</t>
        </is>
      </c>
      <c r="C11147" t="inlineStr">
        <is>
          <t>S039</t>
        </is>
      </c>
      <c r="D11147" t="inlineStr">
        <is>
          <t>Store_039</t>
        </is>
      </c>
      <c r="E11147" t="inlineStr">
        <is>
          <t>North</t>
        </is>
      </c>
      <c r="F11147" t="inlineStr">
        <is>
          <t>P0161</t>
        </is>
      </c>
      <c r="G11147" t="inlineStr">
        <is>
          <t>Prod_0161</t>
        </is>
      </c>
      <c r="H11147" t="inlineStr">
        <is>
          <t>Household</t>
        </is>
      </c>
      <c r="I11147" t="n">
        <v>6</v>
      </c>
      <c r="J11147" t="n">
        <v>73.33</v>
      </c>
      <c r="K11147" t="n">
        <v>0.05</v>
      </c>
      <c r="L11147">
        <f>I11147*J11147*(1-K11147)</f>
        <v/>
      </c>
      <c r="M11147">
        <f>VLOOKUP(F11147,Products!A:D,4,FALSE)*I11147</f>
        <v/>
      </c>
      <c r="N11147">
        <f>L11147-M11147</f>
        <v/>
      </c>
    </row>
    <row r="11148">
      <c r="A11148" t="inlineStr">
        <is>
          <t>T1011146</t>
        </is>
      </c>
      <c r="B11148" t="inlineStr">
        <is>
          <t>2024-08-15</t>
        </is>
      </c>
      <c r="C11148" t="inlineStr">
        <is>
          <t>S016</t>
        </is>
      </c>
      <c r="D11148" t="inlineStr">
        <is>
          <t>Store_016</t>
        </is>
      </c>
      <c r="E11148" t="inlineStr">
        <is>
          <t>West</t>
        </is>
      </c>
      <c r="F11148" t="inlineStr">
        <is>
          <t>P0096</t>
        </is>
      </c>
      <c r="G11148" t="inlineStr">
        <is>
          <t>Prod_0096</t>
        </is>
      </c>
      <c r="H11148" t="inlineStr">
        <is>
          <t>Beverages</t>
        </is>
      </c>
      <c r="I11148" t="n">
        <v>2</v>
      </c>
      <c r="J11148" t="n">
        <v>577.72</v>
      </c>
      <c r="K11148" t="n">
        <v>0</v>
      </c>
      <c r="L11148">
        <f>I11148*J11148*(1-K11148)</f>
        <v/>
      </c>
      <c r="M11148">
        <f>VLOOKUP(F11148,Products!A:D,4,FALSE)*I11148</f>
        <v/>
      </c>
      <c r="N11148">
        <f>L11148-M11148</f>
        <v/>
      </c>
    </row>
    <row r="11149">
      <c r="A11149" t="inlineStr">
        <is>
          <t>T1011147</t>
        </is>
      </c>
      <c r="B11149" t="inlineStr">
        <is>
          <t>2023-10-12</t>
        </is>
      </c>
      <c r="C11149" t="inlineStr">
        <is>
          <t>S042</t>
        </is>
      </c>
      <c r="D11149" t="inlineStr">
        <is>
          <t>Store_042</t>
        </is>
      </c>
      <c r="E11149" t="inlineStr">
        <is>
          <t>Central</t>
        </is>
      </c>
      <c r="F11149" t="inlineStr">
        <is>
          <t>P0104</t>
        </is>
      </c>
      <c r="G11149" t="inlineStr">
        <is>
          <t>Prod_0104</t>
        </is>
      </c>
      <c r="H11149" t="inlineStr">
        <is>
          <t>Clothing</t>
        </is>
      </c>
      <c r="I11149" t="n">
        <v>6</v>
      </c>
      <c r="J11149" t="n">
        <v>623.38</v>
      </c>
      <c r="K11149" t="n">
        <v>0.05</v>
      </c>
      <c r="L11149">
        <f>I11149*J11149*(1-K11149)</f>
        <v/>
      </c>
      <c r="M11149">
        <f>VLOOKUP(F11149,Products!A:D,4,FALSE)*I11149</f>
        <v/>
      </c>
      <c r="N11149">
        <f>L11149-M11149</f>
        <v/>
      </c>
    </row>
    <row r="11150">
      <c r="A11150" t="inlineStr">
        <is>
          <t>T1011148</t>
        </is>
      </c>
      <c r="B11150" t="inlineStr">
        <is>
          <t>2025-03-03</t>
        </is>
      </c>
      <c r="C11150" t="inlineStr">
        <is>
          <t>S015</t>
        </is>
      </c>
      <c r="D11150" t="inlineStr">
        <is>
          <t>Store_015</t>
        </is>
      </c>
      <c r="E11150" t="inlineStr">
        <is>
          <t>North</t>
        </is>
      </c>
      <c r="F11150" t="inlineStr">
        <is>
          <t>P0066</t>
        </is>
      </c>
      <c r="G11150" t="inlineStr">
        <is>
          <t>Prod_0066</t>
        </is>
      </c>
      <c r="H11150" t="inlineStr">
        <is>
          <t>Household</t>
        </is>
      </c>
      <c r="I11150" t="n">
        <v>3</v>
      </c>
      <c r="J11150" t="n">
        <v>450.12</v>
      </c>
      <c r="K11150" t="n">
        <v>0</v>
      </c>
      <c r="L11150">
        <f>I11150*J11150*(1-K11150)</f>
        <v/>
      </c>
      <c r="M11150">
        <f>VLOOKUP(F11150,Products!A:D,4,FALSE)*I11150</f>
        <v/>
      </c>
      <c r="N11150">
        <f>L11150-M11150</f>
        <v/>
      </c>
    </row>
    <row r="11151">
      <c r="A11151" t="inlineStr">
        <is>
          <t>T1011149</t>
        </is>
      </c>
      <c r="B11151" t="inlineStr">
        <is>
          <t>2025-09-08</t>
        </is>
      </c>
      <c r="C11151" t="inlineStr">
        <is>
          <t>S041</t>
        </is>
      </c>
      <c r="D11151" t="inlineStr">
        <is>
          <t>Store_041</t>
        </is>
      </c>
      <c r="E11151" t="inlineStr">
        <is>
          <t>East</t>
        </is>
      </c>
      <c r="F11151" t="inlineStr">
        <is>
          <t>P0044</t>
        </is>
      </c>
      <c r="G11151" t="inlineStr">
        <is>
          <t>Prod_0044</t>
        </is>
      </c>
      <c r="H11151" t="inlineStr">
        <is>
          <t>Food</t>
        </is>
      </c>
      <c r="I11151" t="n">
        <v>4</v>
      </c>
      <c r="J11151" t="n">
        <v>196.96</v>
      </c>
      <c r="K11151" t="n">
        <v>0</v>
      </c>
      <c r="L11151">
        <f>I11151*J11151*(1-K11151)</f>
        <v/>
      </c>
      <c r="M11151">
        <f>VLOOKUP(F11151,Products!A:D,4,FALSE)*I11151</f>
        <v/>
      </c>
      <c r="N11151">
        <f>L11151-M11151</f>
        <v/>
      </c>
    </row>
    <row r="11152">
      <c r="A11152" t="inlineStr">
        <is>
          <t>T1011150</t>
        </is>
      </c>
      <c r="B11152" t="inlineStr">
        <is>
          <t>2024-04-11</t>
        </is>
      </c>
      <c r="C11152" t="inlineStr">
        <is>
          <t>S001</t>
        </is>
      </c>
      <c r="D11152" t="inlineStr">
        <is>
          <t>Store_001</t>
        </is>
      </c>
      <c r="E11152" t="inlineStr">
        <is>
          <t>West</t>
        </is>
      </c>
      <c r="F11152" t="inlineStr">
        <is>
          <t>P0174</t>
        </is>
      </c>
      <c r="G11152" t="inlineStr">
        <is>
          <t>Prod_0174</t>
        </is>
      </c>
      <c r="H11152" t="inlineStr">
        <is>
          <t>Food</t>
        </is>
      </c>
      <c r="I11152" t="n">
        <v>4</v>
      </c>
      <c r="J11152" t="n">
        <v>75.22</v>
      </c>
      <c r="K11152" t="n">
        <v>0</v>
      </c>
      <c r="L11152">
        <f>I11152*J11152*(1-K11152)</f>
        <v/>
      </c>
      <c r="M11152">
        <f>VLOOKUP(F11152,Products!A:D,4,FALSE)*I11152</f>
        <v/>
      </c>
      <c r="N11152">
        <f>L11152-M11152</f>
        <v/>
      </c>
    </row>
    <row r="11153">
      <c r="A11153" t="inlineStr">
        <is>
          <t>T1011151</t>
        </is>
      </c>
      <c r="B11153" t="inlineStr">
        <is>
          <t>2023-12-25</t>
        </is>
      </c>
      <c r="C11153" t="inlineStr">
        <is>
          <t>S002</t>
        </is>
      </c>
      <c r="D11153" t="inlineStr">
        <is>
          <t>Store_002</t>
        </is>
      </c>
      <c r="E11153" t="inlineStr">
        <is>
          <t>South</t>
        </is>
      </c>
      <c r="F11153" t="inlineStr">
        <is>
          <t>P0195</t>
        </is>
      </c>
      <c r="G11153" t="inlineStr">
        <is>
          <t>Prod_0195</t>
        </is>
      </c>
      <c r="H11153" t="inlineStr">
        <is>
          <t>Food</t>
        </is>
      </c>
      <c r="I11153" t="n">
        <v>1</v>
      </c>
      <c r="J11153" t="n">
        <v>528.21</v>
      </c>
      <c r="K11153" t="n">
        <v>0.05</v>
      </c>
      <c r="L11153">
        <f>I11153*J11153*(1-K11153)</f>
        <v/>
      </c>
      <c r="M11153">
        <f>VLOOKUP(F11153,Products!A:D,4,FALSE)*I11153</f>
        <v/>
      </c>
      <c r="N11153">
        <f>L11153-M11153</f>
        <v/>
      </c>
    </row>
    <row r="11154">
      <c r="A11154" t="inlineStr">
        <is>
          <t>T1011152</t>
        </is>
      </c>
      <c r="B11154" t="inlineStr">
        <is>
          <t>2023-02-18</t>
        </is>
      </c>
      <c r="C11154" t="inlineStr">
        <is>
          <t>S020</t>
        </is>
      </c>
      <c r="D11154" t="inlineStr">
        <is>
          <t>Store_020</t>
        </is>
      </c>
      <c r="E11154" t="inlineStr">
        <is>
          <t>West</t>
        </is>
      </c>
      <c r="F11154" t="inlineStr">
        <is>
          <t>P0021</t>
        </is>
      </c>
      <c r="G11154" t="inlineStr">
        <is>
          <t>Prod_0021</t>
        </is>
      </c>
      <c r="H11154" t="inlineStr">
        <is>
          <t>Household</t>
        </is>
      </c>
      <c r="I11154" t="n">
        <v>3</v>
      </c>
      <c r="J11154" t="n">
        <v>155.84</v>
      </c>
      <c r="K11154" t="n">
        <v>0</v>
      </c>
      <c r="L11154">
        <f>I11154*J11154*(1-K11154)</f>
        <v/>
      </c>
      <c r="M11154">
        <f>VLOOKUP(F11154,Products!A:D,4,FALSE)*I11154</f>
        <v/>
      </c>
      <c r="N11154">
        <f>L11154-M11154</f>
        <v/>
      </c>
    </row>
    <row r="11155">
      <c r="A11155" t="inlineStr">
        <is>
          <t>T1011153</t>
        </is>
      </c>
      <c r="B11155" t="inlineStr">
        <is>
          <t>2025-08-14</t>
        </is>
      </c>
      <c r="C11155" t="inlineStr">
        <is>
          <t>S001</t>
        </is>
      </c>
      <c r="D11155" t="inlineStr">
        <is>
          <t>Store_001</t>
        </is>
      </c>
      <c r="E11155" t="inlineStr">
        <is>
          <t>West</t>
        </is>
      </c>
      <c r="F11155" t="inlineStr">
        <is>
          <t>P0050</t>
        </is>
      </c>
      <c r="G11155" t="inlineStr">
        <is>
          <t>Prod_0050</t>
        </is>
      </c>
      <c r="H11155" t="inlineStr">
        <is>
          <t>Household</t>
        </is>
      </c>
      <c r="I11155" t="n">
        <v>8</v>
      </c>
      <c r="J11155" t="n">
        <v>587.1</v>
      </c>
      <c r="K11155" t="n">
        <v>0</v>
      </c>
      <c r="L11155">
        <f>I11155*J11155*(1-K11155)</f>
        <v/>
      </c>
      <c r="M11155">
        <f>VLOOKUP(F11155,Products!A:D,4,FALSE)*I11155</f>
        <v/>
      </c>
      <c r="N11155">
        <f>L11155-M11155</f>
        <v/>
      </c>
    </row>
    <row r="11156">
      <c r="A11156" t="inlineStr">
        <is>
          <t>T1011154</t>
        </is>
      </c>
      <c r="B11156" t="inlineStr">
        <is>
          <t>2023-11-15</t>
        </is>
      </c>
      <c r="C11156" t="inlineStr">
        <is>
          <t>S009</t>
        </is>
      </c>
      <c r="D11156" t="inlineStr">
        <is>
          <t>Store_009</t>
        </is>
      </c>
      <c r="E11156" t="inlineStr">
        <is>
          <t>Central</t>
        </is>
      </c>
      <c r="F11156" t="inlineStr">
        <is>
          <t>P0200</t>
        </is>
      </c>
      <c r="G11156" t="inlineStr">
        <is>
          <t>Prod_0200</t>
        </is>
      </c>
      <c r="H11156" t="inlineStr">
        <is>
          <t>Electronics</t>
        </is>
      </c>
      <c r="I11156" t="n">
        <v>4</v>
      </c>
      <c r="J11156" t="n">
        <v>306.64</v>
      </c>
      <c r="K11156" t="n">
        <v>0</v>
      </c>
      <c r="L11156">
        <f>I11156*J11156*(1-K11156)</f>
        <v/>
      </c>
      <c r="M11156">
        <f>VLOOKUP(F11156,Products!A:D,4,FALSE)*I11156</f>
        <v/>
      </c>
      <c r="N11156">
        <f>L11156-M11156</f>
        <v/>
      </c>
    </row>
    <row r="11157">
      <c r="A11157" t="inlineStr">
        <is>
          <t>T1011155</t>
        </is>
      </c>
      <c r="B11157" t="inlineStr">
        <is>
          <t>2023-07-20</t>
        </is>
      </c>
      <c r="C11157" t="inlineStr">
        <is>
          <t>S049</t>
        </is>
      </c>
      <c r="D11157" t="inlineStr">
        <is>
          <t>Store_049</t>
        </is>
      </c>
      <c r="E11157" t="inlineStr">
        <is>
          <t>North</t>
        </is>
      </c>
      <c r="F11157" t="inlineStr">
        <is>
          <t>P0096</t>
        </is>
      </c>
      <c r="G11157" t="inlineStr">
        <is>
          <t>Prod_0096</t>
        </is>
      </c>
      <c r="H11157" t="inlineStr">
        <is>
          <t>Beverages</t>
        </is>
      </c>
      <c r="I11157" t="n">
        <v>6</v>
      </c>
      <c r="J11157" t="n">
        <v>533.01</v>
      </c>
      <c r="K11157" t="n">
        <v>0</v>
      </c>
      <c r="L11157">
        <f>I11157*J11157*(1-K11157)</f>
        <v/>
      </c>
      <c r="M11157">
        <f>VLOOKUP(F11157,Products!A:D,4,FALSE)*I11157</f>
        <v/>
      </c>
      <c r="N11157">
        <f>L11157-M11157</f>
        <v/>
      </c>
    </row>
    <row r="11158">
      <c r="A11158" t="inlineStr">
        <is>
          <t>T1011156</t>
        </is>
      </c>
      <c r="B11158" t="inlineStr">
        <is>
          <t>2025-01-28</t>
        </is>
      </c>
      <c r="C11158" t="inlineStr">
        <is>
          <t>S015</t>
        </is>
      </c>
      <c r="D11158" t="inlineStr">
        <is>
          <t>Store_015</t>
        </is>
      </c>
      <c r="E11158" t="inlineStr">
        <is>
          <t>North</t>
        </is>
      </c>
      <c r="F11158" t="inlineStr">
        <is>
          <t>P0143</t>
        </is>
      </c>
      <c r="G11158" t="inlineStr">
        <is>
          <t>Prod_0143</t>
        </is>
      </c>
      <c r="H11158" t="inlineStr">
        <is>
          <t>Electronics</t>
        </is>
      </c>
      <c r="I11158" t="n">
        <v>1</v>
      </c>
      <c r="J11158" t="n">
        <v>326.67</v>
      </c>
      <c r="K11158" t="n">
        <v>0</v>
      </c>
      <c r="L11158">
        <f>I11158*J11158*(1-K11158)</f>
        <v/>
      </c>
      <c r="M11158">
        <f>VLOOKUP(F11158,Products!A:D,4,FALSE)*I11158</f>
        <v/>
      </c>
      <c r="N11158">
        <f>L11158-M11158</f>
        <v/>
      </c>
    </row>
    <row r="11159">
      <c r="A11159" t="inlineStr">
        <is>
          <t>T1011157</t>
        </is>
      </c>
      <c r="B11159" t="inlineStr">
        <is>
          <t>2024-01-26</t>
        </is>
      </c>
      <c r="C11159" t="inlineStr">
        <is>
          <t>S006</t>
        </is>
      </c>
      <c r="D11159" t="inlineStr">
        <is>
          <t>Store_006</t>
        </is>
      </c>
      <c r="E11159" t="inlineStr">
        <is>
          <t>East</t>
        </is>
      </c>
      <c r="F11159" t="inlineStr">
        <is>
          <t>P0034</t>
        </is>
      </c>
      <c r="G11159" t="inlineStr">
        <is>
          <t>Prod_0034</t>
        </is>
      </c>
      <c r="H11159" t="inlineStr">
        <is>
          <t>Toys</t>
        </is>
      </c>
      <c r="I11159" t="n">
        <v>4</v>
      </c>
      <c r="J11159" t="n">
        <v>465.92</v>
      </c>
      <c r="K11159" t="n">
        <v>0.15</v>
      </c>
      <c r="L11159">
        <f>I11159*J11159*(1-K11159)</f>
        <v/>
      </c>
      <c r="M11159">
        <f>VLOOKUP(F11159,Products!A:D,4,FALSE)*I11159</f>
        <v/>
      </c>
      <c r="N11159">
        <f>L11159-M11159</f>
        <v/>
      </c>
    </row>
    <row r="11160">
      <c r="A11160" t="inlineStr">
        <is>
          <t>T1011158</t>
        </is>
      </c>
      <c r="B11160" t="inlineStr">
        <is>
          <t>2025-03-11</t>
        </is>
      </c>
      <c r="C11160" t="inlineStr">
        <is>
          <t>S011</t>
        </is>
      </c>
      <c r="D11160" t="inlineStr">
        <is>
          <t>Store_011</t>
        </is>
      </c>
      <c r="E11160" t="inlineStr">
        <is>
          <t>South</t>
        </is>
      </c>
      <c r="F11160" t="inlineStr">
        <is>
          <t>P0111</t>
        </is>
      </c>
      <c r="G11160" t="inlineStr">
        <is>
          <t>Prod_0111</t>
        </is>
      </c>
      <c r="H11160" t="inlineStr">
        <is>
          <t>Clothing</t>
        </is>
      </c>
      <c r="I11160" t="n">
        <v>3</v>
      </c>
      <c r="J11160" t="n">
        <v>567.05</v>
      </c>
      <c r="K11160" t="n">
        <v>0</v>
      </c>
      <c r="L11160">
        <f>I11160*J11160*(1-K11160)</f>
        <v/>
      </c>
      <c r="M11160">
        <f>VLOOKUP(F11160,Products!A:D,4,FALSE)*I11160</f>
        <v/>
      </c>
      <c r="N11160">
        <f>L11160-M11160</f>
        <v/>
      </c>
    </row>
    <row r="11161">
      <c r="A11161" t="inlineStr">
        <is>
          <t>T1011159</t>
        </is>
      </c>
      <c r="B11161" t="inlineStr">
        <is>
          <t>2024-04-13</t>
        </is>
      </c>
      <c r="C11161" t="inlineStr">
        <is>
          <t>S010</t>
        </is>
      </c>
      <c r="D11161" t="inlineStr">
        <is>
          <t>Store_010</t>
        </is>
      </c>
      <c r="E11161" t="inlineStr">
        <is>
          <t>North</t>
        </is>
      </c>
      <c r="F11161" t="inlineStr">
        <is>
          <t>P0014</t>
        </is>
      </c>
      <c r="G11161" t="inlineStr">
        <is>
          <t>Prod_0014</t>
        </is>
      </c>
      <c r="H11161" t="inlineStr">
        <is>
          <t>Clothing</t>
        </is>
      </c>
      <c r="I11161" t="n">
        <v>7</v>
      </c>
      <c r="J11161" t="n">
        <v>334.64</v>
      </c>
      <c r="K11161" t="n">
        <v>0</v>
      </c>
      <c r="L11161">
        <f>I11161*J11161*(1-K11161)</f>
        <v/>
      </c>
      <c r="M11161">
        <f>VLOOKUP(F11161,Products!A:D,4,FALSE)*I11161</f>
        <v/>
      </c>
      <c r="N11161">
        <f>L11161-M11161</f>
        <v/>
      </c>
    </row>
    <row r="11162">
      <c r="A11162" t="inlineStr">
        <is>
          <t>T1011160</t>
        </is>
      </c>
      <c r="B11162" t="inlineStr">
        <is>
          <t>2023-06-27</t>
        </is>
      </c>
      <c r="C11162" t="inlineStr">
        <is>
          <t>S042</t>
        </is>
      </c>
      <c r="D11162" t="inlineStr">
        <is>
          <t>Store_042</t>
        </is>
      </c>
      <c r="E11162" t="inlineStr">
        <is>
          <t>Central</t>
        </is>
      </c>
      <c r="F11162" t="inlineStr">
        <is>
          <t>P0138</t>
        </is>
      </c>
      <c r="G11162" t="inlineStr">
        <is>
          <t>Prod_0138</t>
        </is>
      </c>
      <c r="H11162" t="inlineStr">
        <is>
          <t>Household</t>
        </is>
      </c>
      <c r="I11162" t="n">
        <v>3</v>
      </c>
      <c r="J11162" t="n">
        <v>244.96</v>
      </c>
      <c r="K11162" t="n">
        <v>0</v>
      </c>
      <c r="L11162">
        <f>I11162*J11162*(1-K11162)</f>
        <v/>
      </c>
      <c r="M11162">
        <f>VLOOKUP(F11162,Products!A:D,4,FALSE)*I11162</f>
        <v/>
      </c>
      <c r="N11162">
        <f>L11162-M11162</f>
        <v/>
      </c>
    </row>
    <row r="11163">
      <c r="A11163" t="inlineStr">
        <is>
          <t>T1011161</t>
        </is>
      </c>
      <c r="B11163" t="inlineStr">
        <is>
          <t>2023-02-28</t>
        </is>
      </c>
      <c r="C11163" t="inlineStr">
        <is>
          <t>S021</t>
        </is>
      </c>
      <c r="D11163" t="inlineStr">
        <is>
          <t>Store_021</t>
        </is>
      </c>
      <c r="E11163" t="inlineStr">
        <is>
          <t>North</t>
        </is>
      </c>
      <c r="F11163" t="inlineStr">
        <is>
          <t>P0066</t>
        </is>
      </c>
      <c r="G11163" t="inlineStr">
        <is>
          <t>Prod_0066</t>
        </is>
      </c>
      <c r="H11163" t="inlineStr">
        <is>
          <t>Household</t>
        </is>
      </c>
      <c r="I11163" t="n">
        <v>9</v>
      </c>
      <c r="J11163" t="n">
        <v>463.27</v>
      </c>
      <c r="K11163" t="n">
        <v>0</v>
      </c>
      <c r="L11163">
        <f>I11163*J11163*(1-K11163)</f>
        <v/>
      </c>
      <c r="M11163">
        <f>VLOOKUP(F11163,Products!A:D,4,FALSE)*I11163</f>
        <v/>
      </c>
      <c r="N11163">
        <f>L11163-M11163</f>
        <v/>
      </c>
    </row>
    <row r="11164">
      <c r="A11164" t="inlineStr">
        <is>
          <t>T1011162</t>
        </is>
      </c>
      <c r="B11164" t="inlineStr">
        <is>
          <t>2025-04-11</t>
        </is>
      </c>
      <c r="C11164" t="inlineStr">
        <is>
          <t>S020</t>
        </is>
      </c>
      <c r="D11164" t="inlineStr">
        <is>
          <t>Store_020</t>
        </is>
      </c>
      <c r="E11164" t="inlineStr">
        <is>
          <t>West</t>
        </is>
      </c>
      <c r="F11164" t="inlineStr">
        <is>
          <t>P0189</t>
        </is>
      </c>
      <c r="G11164" t="inlineStr">
        <is>
          <t>Prod_0189</t>
        </is>
      </c>
      <c r="H11164" t="inlineStr">
        <is>
          <t>Food</t>
        </is>
      </c>
      <c r="I11164" t="n">
        <v>7</v>
      </c>
      <c r="J11164" t="n">
        <v>1042.67</v>
      </c>
      <c r="K11164" t="n">
        <v>0</v>
      </c>
      <c r="L11164">
        <f>I11164*J11164*(1-K11164)</f>
        <v/>
      </c>
      <c r="M11164">
        <f>VLOOKUP(F11164,Products!A:D,4,FALSE)*I11164</f>
        <v/>
      </c>
      <c r="N11164">
        <f>L11164-M11164</f>
        <v/>
      </c>
    </row>
    <row r="11165">
      <c r="A11165" t="inlineStr">
        <is>
          <t>T1011163</t>
        </is>
      </c>
      <c r="B11165" t="inlineStr">
        <is>
          <t>2023-01-16</t>
        </is>
      </c>
      <c r="C11165" t="inlineStr">
        <is>
          <t>S031</t>
        </is>
      </c>
      <c r="D11165" t="inlineStr">
        <is>
          <t>Store_031</t>
        </is>
      </c>
      <c r="E11165" t="inlineStr">
        <is>
          <t>Central</t>
        </is>
      </c>
      <c r="F11165" t="inlineStr">
        <is>
          <t>P0099</t>
        </is>
      </c>
      <c r="G11165" t="inlineStr">
        <is>
          <t>Prod_0099</t>
        </is>
      </c>
      <c r="H11165" t="inlineStr">
        <is>
          <t>Beverages</t>
        </is>
      </c>
      <c r="I11165" t="n">
        <v>4</v>
      </c>
      <c r="J11165" t="n">
        <v>99.15000000000001</v>
      </c>
      <c r="K11165" t="n">
        <v>0</v>
      </c>
      <c r="L11165">
        <f>I11165*J11165*(1-K11165)</f>
        <v/>
      </c>
      <c r="M11165">
        <f>VLOOKUP(F11165,Products!A:D,4,FALSE)*I11165</f>
        <v/>
      </c>
      <c r="N11165">
        <f>L11165-M11165</f>
        <v/>
      </c>
    </row>
    <row r="11166">
      <c r="A11166" t="inlineStr">
        <is>
          <t>T1011164</t>
        </is>
      </c>
      <c r="B11166" t="inlineStr">
        <is>
          <t>2023-04-12</t>
        </is>
      </c>
      <c r="C11166" t="inlineStr">
        <is>
          <t>S050</t>
        </is>
      </c>
      <c r="D11166" t="inlineStr">
        <is>
          <t>Store_050</t>
        </is>
      </c>
      <c r="E11166" t="inlineStr">
        <is>
          <t>South</t>
        </is>
      </c>
      <c r="F11166" t="inlineStr">
        <is>
          <t>P0188</t>
        </is>
      </c>
      <c r="G11166" t="inlineStr">
        <is>
          <t>Prod_0188</t>
        </is>
      </c>
      <c r="H11166" t="inlineStr">
        <is>
          <t>Food</t>
        </is>
      </c>
      <c r="I11166" t="n">
        <v>1</v>
      </c>
      <c r="J11166" t="n">
        <v>636.85</v>
      </c>
      <c r="K11166" t="n">
        <v>0</v>
      </c>
      <c r="L11166">
        <f>I11166*J11166*(1-K11166)</f>
        <v/>
      </c>
      <c r="M11166">
        <f>VLOOKUP(F11166,Products!A:D,4,FALSE)*I11166</f>
        <v/>
      </c>
      <c r="N11166">
        <f>L11166-M11166</f>
        <v/>
      </c>
    </row>
    <row r="11167">
      <c r="A11167" t="inlineStr">
        <is>
          <t>T1011165</t>
        </is>
      </c>
      <c r="B11167" t="inlineStr">
        <is>
          <t>2024-06-05</t>
        </is>
      </c>
      <c r="C11167" t="inlineStr">
        <is>
          <t>S030</t>
        </is>
      </c>
      <c r="D11167" t="inlineStr">
        <is>
          <t>Store_030</t>
        </is>
      </c>
      <c r="E11167" t="inlineStr">
        <is>
          <t>North</t>
        </is>
      </c>
      <c r="F11167" t="inlineStr">
        <is>
          <t>P0148</t>
        </is>
      </c>
      <c r="G11167" t="inlineStr">
        <is>
          <t>Prod_0148</t>
        </is>
      </c>
      <c r="H11167" t="inlineStr">
        <is>
          <t>Electronics</t>
        </is>
      </c>
      <c r="I11167" t="n">
        <v>5</v>
      </c>
      <c r="J11167" t="n">
        <v>266.97</v>
      </c>
      <c r="K11167" t="n">
        <v>0</v>
      </c>
      <c r="L11167">
        <f>I11167*J11167*(1-K11167)</f>
        <v/>
      </c>
      <c r="M11167">
        <f>VLOOKUP(F11167,Products!A:D,4,FALSE)*I11167</f>
        <v/>
      </c>
      <c r="N11167">
        <f>L11167-M11167</f>
        <v/>
      </c>
    </row>
    <row r="11168">
      <c r="A11168" t="inlineStr">
        <is>
          <t>T1011166</t>
        </is>
      </c>
      <c r="B11168" t="inlineStr">
        <is>
          <t>2024-11-25</t>
        </is>
      </c>
      <c r="C11168" t="inlineStr">
        <is>
          <t>S018</t>
        </is>
      </c>
      <c r="D11168" t="inlineStr">
        <is>
          <t>Store_018</t>
        </is>
      </c>
      <c r="E11168" t="inlineStr">
        <is>
          <t>South</t>
        </is>
      </c>
      <c r="F11168" t="inlineStr">
        <is>
          <t>P0057</t>
        </is>
      </c>
      <c r="G11168" t="inlineStr">
        <is>
          <t>Prod_0057</t>
        </is>
      </c>
      <c r="H11168" t="inlineStr">
        <is>
          <t>Beverages</t>
        </is>
      </c>
      <c r="I11168" t="n">
        <v>8</v>
      </c>
      <c r="J11168" t="n">
        <v>69.72</v>
      </c>
      <c r="K11168" t="n">
        <v>0.1</v>
      </c>
      <c r="L11168">
        <f>I11168*J11168*(1-K11168)</f>
        <v/>
      </c>
      <c r="M11168">
        <f>VLOOKUP(F11168,Products!A:D,4,FALSE)*I11168</f>
        <v/>
      </c>
      <c r="N11168">
        <f>L11168-M11168</f>
        <v/>
      </c>
    </row>
    <row r="11169">
      <c r="A11169" t="inlineStr">
        <is>
          <t>T1011167</t>
        </is>
      </c>
      <c r="B11169" t="inlineStr">
        <is>
          <t>2024-03-13</t>
        </is>
      </c>
      <c r="C11169" t="inlineStr">
        <is>
          <t>S037</t>
        </is>
      </c>
      <c r="D11169" t="inlineStr">
        <is>
          <t>Store_037</t>
        </is>
      </c>
      <c r="E11169" t="inlineStr">
        <is>
          <t>East</t>
        </is>
      </c>
      <c r="F11169" t="inlineStr">
        <is>
          <t>P0102</t>
        </is>
      </c>
      <c r="G11169" t="inlineStr">
        <is>
          <t>Prod_0102</t>
        </is>
      </c>
      <c r="H11169" t="inlineStr">
        <is>
          <t>Food</t>
        </is>
      </c>
      <c r="I11169" t="n">
        <v>8</v>
      </c>
      <c r="J11169" t="n">
        <v>737.51</v>
      </c>
      <c r="K11169" t="n">
        <v>0.05</v>
      </c>
      <c r="L11169">
        <f>I11169*J11169*(1-K11169)</f>
        <v/>
      </c>
      <c r="M11169">
        <f>VLOOKUP(F11169,Products!A:D,4,FALSE)*I11169</f>
        <v/>
      </c>
      <c r="N11169">
        <f>L11169-M11169</f>
        <v/>
      </c>
    </row>
    <row r="11170">
      <c r="A11170" t="inlineStr">
        <is>
          <t>T1011168</t>
        </is>
      </c>
      <c r="B11170" t="inlineStr">
        <is>
          <t>2025-04-28</t>
        </is>
      </c>
      <c r="C11170" t="inlineStr">
        <is>
          <t>S007</t>
        </is>
      </c>
      <c r="D11170" t="inlineStr">
        <is>
          <t>Store_007</t>
        </is>
      </c>
      <c r="E11170" t="inlineStr">
        <is>
          <t>East</t>
        </is>
      </c>
      <c r="F11170" t="inlineStr">
        <is>
          <t>P0015</t>
        </is>
      </c>
      <c r="G11170" t="inlineStr">
        <is>
          <t>Prod_0015</t>
        </is>
      </c>
      <c r="H11170" t="inlineStr">
        <is>
          <t>Food</t>
        </is>
      </c>
      <c r="I11170" t="n">
        <v>6</v>
      </c>
      <c r="J11170" t="n">
        <v>117.56</v>
      </c>
      <c r="K11170" t="n">
        <v>0</v>
      </c>
      <c r="L11170">
        <f>I11170*J11170*(1-K11170)</f>
        <v/>
      </c>
      <c r="M11170">
        <f>VLOOKUP(F11170,Products!A:D,4,FALSE)*I11170</f>
        <v/>
      </c>
      <c r="N11170">
        <f>L11170-M11170</f>
        <v/>
      </c>
    </row>
    <row r="11171">
      <c r="A11171" t="inlineStr">
        <is>
          <t>T1011169</t>
        </is>
      </c>
      <c r="B11171" t="inlineStr">
        <is>
          <t>2024-01-11</t>
        </is>
      </c>
      <c r="C11171" t="inlineStr">
        <is>
          <t>S002</t>
        </is>
      </c>
      <c r="D11171" t="inlineStr">
        <is>
          <t>Store_002</t>
        </is>
      </c>
      <c r="E11171" t="inlineStr">
        <is>
          <t>South</t>
        </is>
      </c>
      <c r="F11171" t="inlineStr">
        <is>
          <t>P0114</t>
        </is>
      </c>
      <c r="G11171" t="inlineStr">
        <is>
          <t>Prod_0114</t>
        </is>
      </c>
      <c r="H11171" t="inlineStr">
        <is>
          <t>Beverages</t>
        </is>
      </c>
      <c r="I11171" t="n">
        <v>3</v>
      </c>
      <c r="J11171" t="n">
        <v>861.87</v>
      </c>
      <c r="K11171" t="n">
        <v>0.1</v>
      </c>
      <c r="L11171">
        <f>I11171*J11171*(1-K11171)</f>
        <v/>
      </c>
      <c r="M11171">
        <f>VLOOKUP(F11171,Products!A:D,4,FALSE)*I11171</f>
        <v/>
      </c>
      <c r="N11171">
        <f>L11171-M11171</f>
        <v/>
      </c>
    </row>
    <row r="11172">
      <c r="A11172" t="inlineStr">
        <is>
          <t>T1011170</t>
        </is>
      </c>
      <c r="B11172" t="inlineStr">
        <is>
          <t>2024-11-22</t>
        </is>
      </c>
      <c r="C11172" t="inlineStr">
        <is>
          <t>S017</t>
        </is>
      </c>
      <c r="D11172" t="inlineStr">
        <is>
          <t>Store_017</t>
        </is>
      </c>
      <c r="E11172" t="inlineStr">
        <is>
          <t>South</t>
        </is>
      </c>
      <c r="F11172" t="inlineStr">
        <is>
          <t>P0054</t>
        </is>
      </c>
      <c r="G11172" t="inlineStr">
        <is>
          <t>Prod_0054</t>
        </is>
      </c>
      <c r="H11172" t="inlineStr">
        <is>
          <t>Food</t>
        </is>
      </c>
      <c r="I11172" t="n">
        <v>2</v>
      </c>
      <c r="J11172" t="n">
        <v>546.34</v>
      </c>
      <c r="K11172" t="n">
        <v>0</v>
      </c>
      <c r="L11172">
        <f>I11172*J11172*(1-K11172)</f>
        <v/>
      </c>
      <c r="M11172">
        <f>VLOOKUP(F11172,Products!A:D,4,FALSE)*I11172</f>
        <v/>
      </c>
      <c r="N11172">
        <f>L11172-M11172</f>
        <v/>
      </c>
    </row>
    <row r="11173">
      <c r="A11173" t="inlineStr">
        <is>
          <t>T1011171</t>
        </is>
      </c>
      <c r="B11173" t="inlineStr">
        <is>
          <t>2025-06-04</t>
        </is>
      </c>
      <c r="C11173" t="inlineStr">
        <is>
          <t>S038</t>
        </is>
      </c>
      <c r="D11173" t="inlineStr">
        <is>
          <t>Store_038</t>
        </is>
      </c>
      <c r="E11173" t="inlineStr">
        <is>
          <t>East</t>
        </is>
      </c>
      <c r="F11173" t="inlineStr">
        <is>
          <t>P0016</t>
        </is>
      </c>
      <c r="G11173" t="inlineStr">
        <is>
          <t>Prod_0016</t>
        </is>
      </c>
      <c r="H11173" t="inlineStr">
        <is>
          <t>Food</t>
        </is>
      </c>
      <c r="I11173" t="n">
        <v>3</v>
      </c>
      <c r="J11173" t="n">
        <v>862.6</v>
      </c>
      <c r="K11173" t="n">
        <v>0.1</v>
      </c>
      <c r="L11173">
        <f>I11173*J11173*(1-K11173)</f>
        <v/>
      </c>
      <c r="M11173">
        <f>VLOOKUP(F11173,Products!A:D,4,FALSE)*I11173</f>
        <v/>
      </c>
      <c r="N11173">
        <f>L11173-M11173</f>
        <v/>
      </c>
    </row>
    <row r="11174">
      <c r="A11174" t="inlineStr">
        <is>
          <t>T1011172</t>
        </is>
      </c>
      <c r="B11174" t="inlineStr">
        <is>
          <t>2025-08-12</t>
        </is>
      </c>
      <c r="C11174" t="inlineStr">
        <is>
          <t>S003</t>
        </is>
      </c>
      <c r="D11174" t="inlineStr">
        <is>
          <t>Store_003</t>
        </is>
      </c>
      <c r="E11174" t="inlineStr">
        <is>
          <t>North</t>
        </is>
      </c>
      <c r="F11174" t="inlineStr">
        <is>
          <t>P0140</t>
        </is>
      </c>
      <c r="G11174" t="inlineStr">
        <is>
          <t>Prod_0140</t>
        </is>
      </c>
      <c r="H11174" t="inlineStr">
        <is>
          <t>Food</t>
        </is>
      </c>
      <c r="I11174" t="n">
        <v>3</v>
      </c>
      <c r="J11174" t="n">
        <v>912.6900000000001</v>
      </c>
      <c r="K11174" t="n">
        <v>0</v>
      </c>
      <c r="L11174">
        <f>I11174*J11174*(1-K11174)</f>
        <v/>
      </c>
      <c r="M11174">
        <f>VLOOKUP(F11174,Products!A:D,4,FALSE)*I11174</f>
        <v/>
      </c>
      <c r="N11174">
        <f>L11174-M11174</f>
        <v/>
      </c>
    </row>
    <row r="11175">
      <c r="A11175" t="inlineStr">
        <is>
          <t>T1011173</t>
        </is>
      </c>
      <c r="B11175" t="inlineStr">
        <is>
          <t>2025-04-16</t>
        </is>
      </c>
      <c r="C11175" t="inlineStr">
        <is>
          <t>S029</t>
        </is>
      </c>
      <c r="D11175" t="inlineStr">
        <is>
          <t>Store_029</t>
        </is>
      </c>
      <c r="E11175" t="inlineStr">
        <is>
          <t>South</t>
        </is>
      </c>
      <c r="F11175" t="inlineStr">
        <is>
          <t>P0119</t>
        </is>
      </c>
      <c r="G11175" t="inlineStr">
        <is>
          <t>Prod_0119</t>
        </is>
      </c>
      <c r="H11175" t="inlineStr">
        <is>
          <t>Electronics</t>
        </is>
      </c>
      <c r="I11175" t="n">
        <v>4</v>
      </c>
      <c r="J11175" t="n">
        <v>242.49</v>
      </c>
      <c r="K11175" t="n">
        <v>0.15</v>
      </c>
      <c r="L11175">
        <f>I11175*J11175*(1-K11175)</f>
        <v/>
      </c>
      <c r="M11175">
        <f>VLOOKUP(F11175,Products!A:D,4,FALSE)*I11175</f>
        <v/>
      </c>
      <c r="N11175">
        <f>L11175-M11175</f>
        <v/>
      </c>
    </row>
    <row r="11176">
      <c r="A11176" t="inlineStr">
        <is>
          <t>T1011174</t>
        </is>
      </c>
      <c r="B11176" t="inlineStr">
        <is>
          <t>2024-06-26</t>
        </is>
      </c>
      <c r="C11176" t="inlineStr">
        <is>
          <t>S031</t>
        </is>
      </c>
      <c r="D11176" t="inlineStr">
        <is>
          <t>Store_031</t>
        </is>
      </c>
      <c r="E11176" t="inlineStr">
        <is>
          <t>Central</t>
        </is>
      </c>
      <c r="F11176" t="inlineStr">
        <is>
          <t>P0142</t>
        </is>
      </c>
      <c r="G11176" t="inlineStr">
        <is>
          <t>Prod_0142</t>
        </is>
      </c>
      <c r="H11176" t="inlineStr">
        <is>
          <t>Household</t>
        </is>
      </c>
      <c r="I11176" t="n">
        <v>2</v>
      </c>
      <c r="J11176" t="n">
        <v>151.08</v>
      </c>
      <c r="K11176" t="n">
        <v>0.05</v>
      </c>
      <c r="L11176">
        <f>I11176*J11176*(1-K11176)</f>
        <v/>
      </c>
      <c r="M11176">
        <f>VLOOKUP(F11176,Products!A:D,4,FALSE)*I11176</f>
        <v/>
      </c>
      <c r="N11176">
        <f>L11176-M11176</f>
        <v/>
      </c>
    </row>
    <row r="11177">
      <c r="A11177" t="inlineStr">
        <is>
          <t>T1011175</t>
        </is>
      </c>
      <c r="B11177" t="inlineStr">
        <is>
          <t>2025-01-14</t>
        </is>
      </c>
      <c r="C11177" t="inlineStr">
        <is>
          <t>S025</t>
        </is>
      </c>
      <c r="D11177" t="inlineStr">
        <is>
          <t>Store_025</t>
        </is>
      </c>
      <c r="E11177" t="inlineStr">
        <is>
          <t>Central</t>
        </is>
      </c>
      <c r="F11177" t="inlineStr">
        <is>
          <t>P0105</t>
        </is>
      </c>
      <c r="G11177" t="inlineStr">
        <is>
          <t>Prod_0105</t>
        </is>
      </c>
      <c r="H11177" t="inlineStr">
        <is>
          <t>Electronics</t>
        </is>
      </c>
      <c r="I11177" t="n">
        <v>1</v>
      </c>
      <c r="J11177" t="n">
        <v>515.38</v>
      </c>
      <c r="K11177" t="n">
        <v>0.1</v>
      </c>
      <c r="L11177">
        <f>I11177*J11177*(1-K11177)</f>
        <v/>
      </c>
      <c r="M11177">
        <f>VLOOKUP(F11177,Products!A:D,4,FALSE)*I11177</f>
        <v/>
      </c>
      <c r="N11177">
        <f>L11177-M11177</f>
        <v/>
      </c>
    </row>
    <row r="11178">
      <c r="A11178" t="inlineStr">
        <is>
          <t>T1011176</t>
        </is>
      </c>
      <c r="B11178" t="inlineStr">
        <is>
          <t>2023-08-06</t>
        </is>
      </c>
      <c r="C11178" t="inlineStr">
        <is>
          <t>S028</t>
        </is>
      </c>
      <c r="D11178" t="inlineStr">
        <is>
          <t>Store_028</t>
        </is>
      </c>
      <c r="E11178" t="inlineStr">
        <is>
          <t>North</t>
        </is>
      </c>
      <c r="F11178" t="inlineStr">
        <is>
          <t>P0189</t>
        </is>
      </c>
      <c r="G11178" t="inlineStr">
        <is>
          <t>Prod_0189</t>
        </is>
      </c>
      <c r="H11178" t="inlineStr">
        <is>
          <t>Food</t>
        </is>
      </c>
      <c r="I11178" t="n">
        <v>7</v>
      </c>
      <c r="J11178" t="n">
        <v>839.66</v>
      </c>
      <c r="K11178" t="n">
        <v>0</v>
      </c>
      <c r="L11178">
        <f>I11178*J11178*(1-K11178)</f>
        <v/>
      </c>
      <c r="M11178">
        <f>VLOOKUP(F11178,Products!A:D,4,FALSE)*I11178</f>
        <v/>
      </c>
      <c r="N11178">
        <f>L11178-M11178</f>
        <v/>
      </c>
    </row>
    <row r="11179">
      <c r="A11179" t="inlineStr">
        <is>
          <t>T1011177</t>
        </is>
      </c>
      <c r="B11179" t="inlineStr">
        <is>
          <t>2025-03-15</t>
        </is>
      </c>
      <c r="C11179" t="inlineStr">
        <is>
          <t>S021</t>
        </is>
      </c>
      <c r="D11179" t="inlineStr">
        <is>
          <t>Store_021</t>
        </is>
      </c>
      <c r="E11179" t="inlineStr">
        <is>
          <t>North</t>
        </is>
      </c>
      <c r="F11179" t="inlineStr">
        <is>
          <t>P0149</t>
        </is>
      </c>
      <c r="G11179" t="inlineStr">
        <is>
          <t>Prod_0149</t>
        </is>
      </c>
      <c r="H11179" t="inlineStr">
        <is>
          <t>Toys</t>
        </is>
      </c>
      <c r="I11179" t="n">
        <v>5</v>
      </c>
      <c r="J11179" t="n">
        <v>62.71</v>
      </c>
      <c r="K11179" t="n">
        <v>0.2</v>
      </c>
      <c r="L11179">
        <f>I11179*J11179*(1-K11179)</f>
        <v/>
      </c>
      <c r="M11179">
        <f>VLOOKUP(F11179,Products!A:D,4,FALSE)*I11179</f>
        <v/>
      </c>
      <c r="N11179">
        <f>L11179-M11179</f>
        <v/>
      </c>
    </row>
    <row r="11180">
      <c r="A11180" t="inlineStr">
        <is>
          <t>T1011178</t>
        </is>
      </c>
      <c r="B11180" t="inlineStr">
        <is>
          <t>2023-08-09</t>
        </is>
      </c>
      <c r="C11180" t="inlineStr">
        <is>
          <t>S012</t>
        </is>
      </c>
      <c r="D11180" t="inlineStr">
        <is>
          <t>Store_012</t>
        </is>
      </c>
      <c r="E11180" t="inlineStr">
        <is>
          <t>South</t>
        </is>
      </c>
      <c r="F11180" t="inlineStr">
        <is>
          <t>P0027</t>
        </is>
      </c>
      <c r="G11180" t="inlineStr">
        <is>
          <t>Prod_0027</t>
        </is>
      </c>
      <c r="H11180" t="inlineStr">
        <is>
          <t>Electronics</t>
        </is>
      </c>
      <c r="I11180" t="n">
        <v>4</v>
      </c>
      <c r="J11180" t="n">
        <v>674.2</v>
      </c>
      <c r="K11180" t="n">
        <v>0</v>
      </c>
      <c r="L11180">
        <f>I11180*J11180*(1-K11180)</f>
        <v/>
      </c>
      <c r="M11180">
        <f>VLOOKUP(F11180,Products!A:D,4,FALSE)*I11180</f>
        <v/>
      </c>
      <c r="N11180">
        <f>L11180-M11180</f>
        <v/>
      </c>
    </row>
    <row r="11181">
      <c r="A11181" t="inlineStr">
        <is>
          <t>T1011179</t>
        </is>
      </c>
      <c r="B11181" t="inlineStr">
        <is>
          <t>2023-06-14</t>
        </is>
      </c>
      <c r="C11181" t="inlineStr">
        <is>
          <t>S047</t>
        </is>
      </c>
      <c r="D11181" t="inlineStr">
        <is>
          <t>Store_047</t>
        </is>
      </c>
      <c r="E11181" t="inlineStr">
        <is>
          <t>North</t>
        </is>
      </c>
      <c r="F11181" t="inlineStr">
        <is>
          <t>P0079</t>
        </is>
      </c>
      <c r="G11181" t="inlineStr">
        <is>
          <t>Prod_0079</t>
        </is>
      </c>
      <c r="H11181" t="inlineStr">
        <is>
          <t>Food</t>
        </is>
      </c>
      <c r="I11181" t="n">
        <v>5</v>
      </c>
      <c r="J11181" t="n">
        <v>676.2</v>
      </c>
      <c r="K11181" t="n">
        <v>0.15</v>
      </c>
      <c r="L11181">
        <f>I11181*J11181*(1-K11181)</f>
        <v/>
      </c>
      <c r="M11181">
        <f>VLOOKUP(F11181,Products!A:D,4,FALSE)*I11181</f>
        <v/>
      </c>
      <c r="N11181">
        <f>L11181-M11181</f>
        <v/>
      </c>
    </row>
    <row r="11182">
      <c r="A11182" t="inlineStr">
        <is>
          <t>T1011180</t>
        </is>
      </c>
      <c r="B11182" t="inlineStr">
        <is>
          <t>2023-04-15</t>
        </is>
      </c>
      <c r="C11182" t="inlineStr">
        <is>
          <t>S015</t>
        </is>
      </c>
      <c r="D11182" t="inlineStr">
        <is>
          <t>Store_015</t>
        </is>
      </c>
      <c r="E11182" t="inlineStr">
        <is>
          <t>North</t>
        </is>
      </c>
      <c r="F11182" t="inlineStr">
        <is>
          <t>P0109</t>
        </is>
      </c>
      <c r="G11182" t="inlineStr">
        <is>
          <t>Prod_0109</t>
        </is>
      </c>
      <c r="H11182" t="inlineStr">
        <is>
          <t>Beverages</t>
        </is>
      </c>
      <c r="I11182" t="n">
        <v>7</v>
      </c>
      <c r="J11182" t="n">
        <v>774.4299999999999</v>
      </c>
      <c r="K11182" t="n">
        <v>0</v>
      </c>
      <c r="L11182">
        <f>I11182*J11182*(1-K11182)</f>
        <v/>
      </c>
      <c r="M11182">
        <f>VLOOKUP(F11182,Products!A:D,4,FALSE)*I11182</f>
        <v/>
      </c>
      <c r="N11182">
        <f>L11182-M11182</f>
        <v/>
      </c>
    </row>
    <row r="11183">
      <c r="A11183" t="inlineStr">
        <is>
          <t>T1011181</t>
        </is>
      </c>
      <c r="B11183" t="inlineStr">
        <is>
          <t>2023-07-17</t>
        </is>
      </c>
      <c r="C11183" t="inlineStr">
        <is>
          <t>S008</t>
        </is>
      </c>
      <c r="D11183" t="inlineStr">
        <is>
          <t>Store_008</t>
        </is>
      </c>
      <c r="E11183" t="inlineStr">
        <is>
          <t>East</t>
        </is>
      </c>
      <c r="F11183" t="inlineStr">
        <is>
          <t>P0182</t>
        </is>
      </c>
      <c r="G11183" t="inlineStr">
        <is>
          <t>Prod_0182</t>
        </is>
      </c>
      <c r="H11183" t="inlineStr">
        <is>
          <t>Electronics</t>
        </is>
      </c>
      <c r="I11183" t="n">
        <v>5</v>
      </c>
      <c r="J11183" t="n">
        <v>672.59</v>
      </c>
      <c r="K11183" t="n">
        <v>0</v>
      </c>
      <c r="L11183">
        <f>I11183*J11183*(1-K11183)</f>
        <v/>
      </c>
      <c r="M11183">
        <f>VLOOKUP(F11183,Products!A:D,4,FALSE)*I11183</f>
        <v/>
      </c>
      <c r="N11183">
        <f>L11183-M11183</f>
        <v/>
      </c>
    </row>
    <row r="11184">
      <c r="A11184" t="inlineStr">
        <is>
          <t>T1011182</t>
        </is>
      </c>
      <c r="B11184" t="inlineStr">
        <is>
          <t>2023-12-09</t>
        </is>
      </c>
      <c r="C11184" t="inlineStr">
        <is>
          <t>S017</t>
        </is>
      </c>
      <c r="D11184" t="inlineStr">
        <is>
          <t>Store_017</t>
        </is>
      </c>
      <c r="E11184" t="inlineStr">
        <is>
          <t>South</t>
        </is>
      </c>
      <c r="F11184" t="inlineStr">
        <is>
          <t>P0052</t>
        </is>
      </c>
      <c r="G11184" t="inlineStr">
        <is>
          <t>Prod_0052</t>
        </is>
      </c>
      <c r="H11184" t="inlineStr">
        <is>
          <t>Clothing</t>
        </is>
      </c>
      <c r="I11184" t="n">
        <v>4</v>
      </c>
      <c r="J11184" t="n">
        <v>43.01</v>
      </c>
      <c r="K11184" t="n">
        <v>0.1</v>
      </c>
      <c r="L11184">
        <f>I11184*J11184*(1-K11184)</f>
        <v/>
      </c>
      <c r="M11184">
        <f>VLOOKUP(F11184,Products!A:D,4,FALSE)*I11184</f>
        <v/>
      </c>
      <c r="N11184">
        <f>L11184-M11184</f>
        <v/>
      </c>
    </row>
    <row r="11185">
      <c r="A11185" t="inlineStr">
        <is>
          <t>T1011183</t>
        </is>
      </c>
      <c r="B11185" t="inlineStr">
        <is>
          <t>2024-05-28</t>
        </is>
      </c>
      <c r="C11185" t="inlineStr">
        <is>
          <t>S017</t>
        </is>
      </c>
      <c r="D11185" t="inlineStr">
        <is>
          <t>Store_017</t>
        </is>
      </c>
      <c r="E11185" t="inlineStr">
        <is>
          <t>South</t>
        </is>
      </c>
      <c r="F11185" t="inlineStr">
        <is>
          <t>P0149</t>
        </is>
      </c>
      <c r="G11185" t="inlineStr">
        <is>
          <t>Prod_0149</t>
        </is>
      </c>
      <c r="H11185" t="inlineStr">
        <is>
          <t>Toys</t>
        </is>
      </c>
      <c r="I11185" t="n">
        <v>1</v>
      </c>
      <c r="J11185" t="n">
        <v>60.94</v>
      </c>
      <c r="K11185" t="n">
        <v>0.05</v>
      </c>
      <c r="L11185">
        <f>I11185*J11185*(1-K11185)</f>
        <v/>
      </c>
      <c r="M11185">
        <f>VLOOKUP(F11185,Products!A:D,4,FALSE)*I11185</f>
        <v/>
      </c>
      <c r="N11185">
        <f>L11185-M11185</f>
        <v/>
      </c>
    </row>
    <row r="11186">
      <c r="A11186" t="inlineStr">
        <is>
          <t>T1011184</t>
        </is>
      </c>
      <c r="B11186" t="inlineStr">
        <is>
          <t>2024-04-05</t>
        </is>
      </c>
      <c r="C11186" t="inlineStr">
        <is>
          <t>S038</t>
        </is>
      </c>
      <c r="D11186" t="inlineStr">
        <is>
          <t>Store_038</t>
        </is>
      </c>
      <c r="E11186" t="inlineStr">
        <is>
          <t>East</t>
        </is>
      </c>
      <c r="F11186" t="inlineStr">
        <is>
          <t>P0042</t>
        </is>
      </c>
      <c r="G11186" t="inlineStr">
        <is>
          <t>Prod_0042</t>
        </is>
      </c>
      <c r="H11186" t="inlineStr">
        <is>
          <t>Electronics</t>
        </is>
      </c>
      <c r="I11186" t="n">
        <v>3</v>
      </c>
      <c r="J11186" t="n">
        <v>799.14</v>
      </c>
      <c r="K11186" t="n">
        <v>0</v>
      </c>
      <c r="L11186">
        <f>I11186*J11186*(1-K11186)</f>
        <v/>
      </c>
      <c r="M11186">
        <f>VLOOKUP(F11186,Products!A:D,4,FALSE)*I11186</f>
        <v/>
      </c>
      <c r="N11186">
        <f>L11186-M11186</f>
        <v/>
      </c>
    </row>
    <row r="11187">
      <c r="A11187" t="inlineStr">
        <is>
          <t>T1011185</t>
        </is>
      </c>
      <c r="B11187" t="inlineStr">
        <is>
          <t>2023-07-06</t>
        </is>
      </c>
      <c r="C11187" t="inlineStr">
        <is>
          <t>S017</t>
        </is>
      </c>
      <c r="D11187" t="inlineStr">
        <is>
          <t>Store_017</t>
        </is>
      </c>
      <c r="E11187" t="inlineStr">
        <is>
          <t>South</t>
        </is>
      </c>
      <c r="F11187" t="inlineStr">
        <is>
          <t>P0050</t>
        </is>
      </c>
      <c r="G11187" t="inlineStr">
        <is>
          <t>Prod_0050</t>
        </is>
      </c>
      <c r="H11187" t="inlineStr">
        <is>
          <t>Household</t>
        </is>
      </c>
      <c r="I11187" t="n">
        <v>8</v>
      </c>
      <c r="J11187" t="n">
        <v>592.49</v>
      </c>
      <c r="K11187" t="n">
        <v>0</v>
      </c>
      <c r="L11187">
        <f>I11187*J11187*(1-K11187)</f>
        <v/>
      </c>
      <c r="M11187">
        <f>VLOOKUP(F11187,Products!A:D,4,FALSE)*I11187</f>
        <v/>
      </c>
      <c r="N11187">
        <f>L11187-M11187</f>
        <v/>
      </c>
    </row>
    <row r="11188">
      <c r="A11188" t="inlineStr">
        <is>
          <t>T1011186</t>
        </is>
      </c>
      <c r="B11188" t="inlineStr">
        <is>
          <t>2024-04-10</t>
        </is>
      </c>
      <c r="C11188" t="inlineStr">
        <is>
          <t>S029</t>
        </is>
      </c>
      <c r="D11188" t="inlineStr">
        <is>
          <t>Store_029</t>
        </is>
      </c>
      <c r="E11188" t="inlineStr">
        <is>
          <t>South</t>
        </is>
      </c>
      <c r="F11188" t="inlineStr">
        <is>
          <t>P0115</t>
        </is>
      </c>
      <c r="G11188" t="inlineStr">
        <is>
          <t>Prod_0115</t>
        </is>
      </c>
      <c r="H11188" t="inlineStr">
        <is>
          <t>Clothing</t>
        </is>
      </c>
      <c r="I11188" t="n">
        <v>7</v>
      </c>
      <c r="J11188" t="n">
        <v>865.51</v>
      </c>
      <c r="K11188" t="n">
        <v>0</v>
      </c>
      <c r="L11188">
        <f>I11188*J11188*(1-K11188)</f>
        <v/>
      </c>
      <c r="M11188">
        <f>VLOOKUP(F11188,Products!A:D,4,FALSE)*I11188</f>
        <v/>
      </c>
      <c r="N11188">
        <f>L11188-M11188</f>
        <v/>
      </c>
    </row>
    <row r="11189">
      <c r="A11189" t="inlineStr">
        <is>
          <t>T1011187</t>
        </is>
      </c>
      <c r="B11189" t="inlineStr">
        <is>
          <t>2023-10-17</t>
        </is>
      </c>
      <c r="C11189" t="inlineStr">
        <is>
          <t>S039</t>
        </is>
      </c>
      <c r="D11189" t="inlineStr">
        <is>
          <t>Store_039</t>
        </is>
      </c>
      <c r="E11189" t="inlineStr">
        <is>
          <t>North</t>
        </is>
      </c>
      <c r="F11189" t="inlineStr">
        <is>
          <t>P0070</t>
        </is>
      </c>
      <c r="G11189" t="inlineStr">
        <is>
          <t>Prod_0070</t>
        </is>
      </c>
      <c r="H11189" t="inlineStr">
        <is>
          <t>Beverages</t>
        </is>
      </c>
      <c r="I11189" t="n">
        <v>7</v>
      </c>
      <c r="J11189" t="n">
        <v>712.13</v>
      </c>
      <c r="K11189" t="n">
        <v>0.15</v>
      </c>
      <c r="L11189">
        <f>I11189*J11189*(1-K11189)</f>
        <v/>
      </c>
      <c r="M11189">
        <f>VLOOKUP(F11189,Products!A:D,4,FALSE)*I11189</f>
        <v/>
      </c>
      <c r="N11189">
        <f>L11189-M11189</f>
        <v/>
      </c>
    </row>
    <row r="11190">
      <c r="A11190" t="inlineStr">
        <is>
          <t>T1011188</t>
        </is>
      </c>
      <c r="B11190" t="inlineStr">
        <is>
          <t>2025-09-02</t>
        </is>
      </c>
      <c r="C11190" t="inlineStr">
        <is>
          <t>S004</t>
        </is>
      </c>
      <c r="D11190" t="inlineStr">
        <is>
          <t>Store_004</t>
        </is>
      </c>
      <c r="E11190" t="inlineStr">
        <is>
          <t>Central</t>
        </is>
      </c>
      <c r="F11190" t="inlineStr">
        <is>
          <t>P0164</t>
        </is>
      </c>
      <c r="G11190" t="inlineStr">
        <is>
          <t>Prod_0164</t>
        </is>
      </c>
      <c r="H11190" t="inlineStr">
        <is>
          <t>Food</t>
        </is>
      </c>
      <c r="I11190" t="n">
        <v>4</v>
      </c>
      <c r="J11190" t="n">
        <v>519.36</v>
      </c>
      <c r="K11190" t="n">
        <v>0</v>
      </c>
      <c r="L11190">
        <f>I11190*J11190*(1-K11190)</f>
        <v/>
      </c>
      <c r="M11190">
        <f>VLOOKUP(F11190,Products!A:D,4,FALSE)*I11190</f>
        <v/>
      </c>
      <c r="N11190">
        <f>L11190-M11190</f>
        <v/>
      </c>
    </row>
    <row r="11191">
      <c r="A11191" t="inlineStr">
        <is>
          <t>T1011189</t>
        </is>
      </c>
      <c r="B11191" t="inlineStr">
        <is>
          <t>2024-10-10</t>
        </is>
      </c>
      <c r="C11191" t="inlineStr">
        <is>
          <t>S044</t>
        </is>
      </c>
      <c r="D11191" t="inlineStr">
        <is>
          <t>Store_044</t>
        </is>
      </c>
      <c r="E11191" t="inlineStr">
        <is>
          <t>North</t>
        </is>
      </c>
      <c r="F11191" t="inlineStr">
        <is>
          <t>P0105</t>
        </is>
      </c>
      <c r="G11191" t="inlineStr">
        <is>
          <t>Prod_0105</t>
        </is>
      </c>
      <c r="H11191" t="inlineStr">
        <is>
          <t>Electronics</t>
        </is>
      </c>
      <c r="I11191" t="n">
        <v>9</v>
      </c>
      <c r="J11191" t="n">
        <v>438.33</v>
      </c>
      <c r="K11191" t="n">
        <v>0</v>
      </c>
      <c r="L11191">
        <f>I11191*J11191*(1-K11191)</f>
        <v/>
      </c>
      <c r="M11191">
        <f>VLOOKUP(F11191,Products!A:D,4,FALSE)*I11191</f>
        <v/>
      </c>
      <c r="N11191">
        <f>L11191-M11191</f>
        <v/>
      </c>
    </row>
    <row r="11192">
      <c r="A11192" t="inlineStr">
        <is>
          <t>T1011190</t>
        </is>
      </c>
      <c r="B11192" t="inlineStr">
        <is>
          <t>2023-03-27</t>
        </is>
      </c>
      <c r="C11192" t="inlineStr">
        <is>
          <t>S027</t>
        </is>
      </c>
      <c r="D11192" t="inlineStr">
        <is>
          <t>Store_027</t>
        </is>
      </c>
      <c r="E11192" t="inlineStr">
        <is>
          <t>South</t>
        </is>
      </c>
      <c r="F11192" t="inlineStr">
        <is>
          <t>P0025</t>
        </is>
      </c>
      <c r="G11192" t="inlineStr">
        <is>
          <t>Prod_0025</t>
        </is>
      </c>
      <c r="H11192" t="inlineStr">
        <is>
          <t>Beverages</t>
        </is>
      </c>
      <c r="I11192" t="n">
        <v>3</v>
      </c>
      <c r="J11192" t="n">
        <v>409.06</v>
      </c>
      <c r="K11192" t="n">
        <v>0</v>
      </c>
      <c r="L11192">
        <f>I11192*J11192*(1-K11192)</f>
        <v/>
      </c>
      <c r="M11192">
        <f>VLOOKUP(F11192,Products!A:D,4,FALSE)*I11192</f>
        <v/>
      </c>
      <c r="N11192">
        <f>L11192-M11192</f>
        <v/>
      </c>
    </row>
    <row r="11193">
      <c r="A11193" t="inlineStr">
        <is>
          <t>T1011191</t>
        </is>
      </c>
      <c r="B11193" t="inlineStr">
        <is>
          <t>2023-07-30</t>
        </is>
      </c>
      <c r="C11193" t="inlineStr">
        <is>
          <t>S008</t>
        </is>
      </c>
      <c r="D11193" t="inlineStr">
        <is>
          <t>Store_008</t>
        </is>
      </c>
      <c r="E11193" t="inlineStr">
        <is>
          <t>East</t>
        </is>
      </c>
      <c r="F11193" t="inlineStr">
        <is>
          <t>P0099</t>
        </is>
      </c>
      <c r="G11193" t="inlineStr">
        <is>
          <t>Prod_0099</t>
        </is>
      </c>
      <c r="H11193" t="inlineStr">
        <is>
          <t>Beverages</t>
        </is>
      </c>
      <c r="I11193" t="n">
        <v>7</v>
      </c>
      <c r="J11193" t="n">
        <v>140.54</v>
      </c>
      <c r="K11193" t="n">
        <v>0.15</v>
      </c>
      <c r="L11193">
        <f>I11193*J11193*(1-K11193)</f>
        <v/>
      </c>
      <c r="M11193">
        <f>VLOOKUP(F11193,Products!A:D,4,FALSE)*I11193</f>
        <v/>
      </c>
      <c r="N11193">
        <f>L11193-M11193</f>
        <v/>
      </c>
    </row>
    <row r="11194">
      <c r="A11194" t="inlineStr">
        <is>
          <t>T1011192</t>
        </is>
      </c>
      <c r="B11194" t="inlineStr">
        <is>
          <t>2024-04-28</t>
        </is>
      </c>
      <c r="C11194" t="inlineStr">
        <is>
          <t>S018</t>
        </is>
      </c>
      <c r="D11194" t="inlineStr">
        <is>
          <t>Store_018</t>
        </is>
      </c>
      <c r="E11194" t="inlineStr">
        <is>
          <t>South</t>
        </is>
      </c>
      <c r="F11194" t="inlineStr">
        <is>
          <t>P0163</t>
        </is>
      </c>
      <c r="G11194" t="inlineStr">
        <is>
          <t>Prod_0163</t>
        </is>
      </c>
      <c r="H11194" t="inlineStr">
        <is>
          <t>Food</t>
        </is>
      </c>
      <c r="I11194" t="n">
        <v>4</v>
      </c>
      <c r="J11194" t="n">
        <v>574.9400000000001</v>
      </c>
      <c r="K11194" t="n">
        <v>0.15</v>
      </c>
      <c r="L11194">
        <f>I11194*J11194*(1-K11194)</f>
        <v/>
      </c>
      <c r="M11194">
        <f>VLOOKUP(F11194,Products!A:D,4,FALSE)*I11194</f>
        <v/>
      </c>
      <c r="N11194">
        <f>L11194-M11194</f>
        <v/>
      </c>
    </row>
    <row r="11195">
      <c r="A11195" t="inlineStr">
        <is>
          <t>T1011193</t>
        </is>
      </c>
      <c r="B11195" t="inlineStr">
        <is>
          <t>2025-06-22</t>
        </is>
      </c>
      <c r="C11195" t="inlineStr">
        <is>
          <t>S004</t>
        </is>
      </c>
      <c r="D11195" t="inlineStr">
        <is>
          <t>Store_004</t>
        </is>
      </c>
      <c r="E11195" t="inlineStr">
        <is>
          <t>Central</t>
        </is>
      </c>
      <c r="F11195" t="inlineStr">
        <is>
          <t>P0151</t>
        </is>
      </c>
      <c r="G11195" t="inlineStr">
        <is>
          <t>Prod_0151</t>
        </is>
      </c>
      <c r="H11195" t="inlineStr">
        <is>
          <t>Food</t>
        </is>
      </c>
      <c r="I11195" t="n">
        <v>9</v>
      </c>
      <c r="J11195" t="n">
        <v>1026.67</v>
      </c>
      <c r="K11195" t="n">
        <v>0</v>
      </c>
      <c r="L11195">
        <f>I11195*J11195*(1-K11195)</f>
        <v/>
      </c>
      <c r="M11195">
        <f>VLOOKUP(F11195,Products!A:D,4,FALSE)*I11195</f>
        <v/>
      </c>
      <c r="N11195">
        <f>L11195-M11195</f>
        <v/>
      </c>
    </row>
    <row r="11196">
      <c r="A11196" t="inlineStr">
        <is>
          <t>T1011194</t>
        </is>
      </c>
      <c r="B11196" t="inlineStr">
        <is>
          <t>2025-09-07</t>
        </is>
      </c>
      <c r="C11196" t="inlineStr">
        <is>
          <t>S016</t>
        </is>
      </c>
      <c r="D11196" t="inlineStr">
        <is>
          <t>Store_016</t>
        </is>
      </c>
      <c r="E11196" t="inlineStr">
        <is>
          <t>West</t>
        </is>
      </c>
      <c r="F11196" t="inlineStr">
        <is>
          <t>P0101</t>
        </is>
      </c>
      <c r="G11196" t="inlineStr">
        <is>
          <t>Prod_0101</t>
        </is>
      </c>
      <c r="H11196" t="inlineStr">
        <is>
          <t>Food</t>
        </is>
      </c>
      <c r="I11196" t="n">
        <v>5</v>
      </c>
      <c r="J11196" t="n">
        <v>66.90000000000001</v>
      </c>
      <c r="K11196" t="n">
        <v>0</v>
      </c>
      <c r="L11196">
        <f>I11196*J11196*(1-K11196)</f>
        <v/>
      </c>
      <c r="M11196">
        <f>VLOOKUP(F11196,Products!A:D,4,FALSE)*I11196</f>
        <v/>
      </c>
      <c r="N11196">
        <f>L11196-M11196</f>
        <v/>
      </c>
    </row>
    <row r="11197">
      <c r="A11197" t="inlineStr">
        <is>
          <t>T1011195</t>
        </is>
      </c>
      <c r="B11197" t="inlineStr">
        <is>
          <t>2025-01-08</t>
        </is>
      </c>
      <c r="C11197" t="inlineStr">
        <is>
          <t>S020</t>
        </is>
      </c>
      <c r="D11197" t="inlineStr">
        <is>
          <t>Store_020</t>
        </is>
      </c>
      <c r="E11197" t="inlineStr">
        <is>
          <t>West</t>
        </is>
      </c>
      <c r="F11197" t="inlineStr">
        <is>
          <t>P0182</t>
        </is>
      </c>
      <c r="G11197" t="inlineStr">
        <is>
          <t>Prod_0182</t>
        </is>
      </c>
      <c r="H11197" t="inlineStr">
        <is>
          <t>Electronics</t>
        </is>
      </c>
      <c r="I11197" t="n">
        <v>1</v>
      </c>
      <c r="J11197" t="n">
        <v>774.87</v>
      </c>
      <c r="K11197" t="n">
        <v>0.1</v>
      </c>
      <c r="L11197">
        <f>I11197*J11197*(1-K11197)</f>
        <v/>
      </c>
      <c r="M11197">
        <f>VLOOKUP(F11197,Products!A:D,4,FALSE)*I11197</f>
        <v/>
      </c>
      <c r="N11197">
        <f>L11197-M11197</f>
        <v/>
      </c>
    </row>
    <row r="11198">
      <c r="A11198" t="inlineStr">
        <is>
          <t>T1011196</t>
        </is>
      </c>
      <c r="B11198" t="inlineStr">
        <is>
          <t>2023-04-22</t>
        </is>
      </c>
      <c r="C11198" t="inlineStr">
        <is>
          <t>S050</t>
        </is>
      </c>
      <c r="D11198" t="inlineStr">
        <is>
          <t>Store_050</t>
        </is>
      </c>
      <c r="E11198" t="inlineStr">
        <is>
          <t>South</t>
        </is>
      </c>
      <c r="F11198" t="inlineStr">
        <is>
          <t>P0017</t>
        </is>
      </c>
      <c r="G11198" t="inlineStr">
        <is>
          <t>Prod_0017</t>
        </is>
      </c>
      <c r="H11198" t="inlineStr">
        <is>
          <t>Food</t>
        </is>
      </c>
      <c r="I11198" t="n">
        <v>1</v>
      </c>
      <c r="J11198" t="n">
        <v>612.16</v>
      </c>
      <c r="K11198" t="n">
        <v>0.1</v>
      </c>
      <c r="L11198">
        <f>I11198*J11198*(1-K11198)</f>
        <v/>
      </c>
      <c r="M11198">
        <f>VLOOKUP(F11198,Products!A:D,4,FALSE)*I11198</f>
        <v/>
      </c>
      <c r="N11198">
        <f>L11198-M11198</f>
        <v/>
      </c>
    </row>
    <row r="11199">
      <c r="A11199" t="inlineStr">
        <is>
          <t>T1011197</t>
        </is>
      </c>
      <c r="B11199" t="inlineStr">
        <is>
          <t>2025-03-30</t>
        </is>
      </c>
      <c r="C11199" t="inlineStr">
        <is>
          <t>S004</t>
        </is>
      </c>
      <c r="D11199" t="inlineStr">
        <is>
          <t>Store_004</t>
        </is>
      </c>
      <c r="E11199" t="inlineStr">
        <is>
          <t>Central</t>
        </is>
      </c>
      <c r="F11199" t="inlineStr">
        <is>
          <t>P0162</t>
        </is>
      </c>
      <c r="G11199" t="inlineStr">
        <is>
          <t>Prod_0162</t>
        </is>
      </c>
      <c r="H11199" t="inlineStr">
        <is>
          <t>Food</t>
        </is>
      </c>
      <c r="I11199" t="n">
        <v>7</v>
      </c>
      <c r="J11199" t="n">
        <v>429.77</v>
      </c>
      <c r="K11199" t="n">
        <v>0.05</v>
      </c>
      <c r="L11199">
        <f>I11199*J11199*(1-K11199)</f>
        <v/>
      </c>
      <c r="M11199">
        <f>VLOOKUP(F11199,Products!A:D,4,FALSE)*I11199</f>
        <v/>
      </c>
      <c r="N11199">
        <f>L11199-M11199</f>
        <v/>
      </c>
    </row>
    <row r="11200">
      <c r="A11200" t="inlineStr">
        <is>
          <t>T1011198</t>
        </is>
      </c>
      <c r="B11200" t="inlineStr">
        <is>
          <t>2024-11-18</t>
        </is>
      </c>
      <c r="C11200" t="inlineStr">
        <is>
          <t>S026</t>
        </is>
      </c>
      <c r="D11200" t="inlineStr">
        <is>
          <t>Store_026</t>
        </is>
      </c>
      <c r="E11200" t="inlineStr">
        <is>
          <t>North</t>
        </is>
      </c>
      <c r="F11200" t="inlineStr">
        <is>
          <t>P0177</t>
        </is>
      </c>
      <c r="G11200" t="inlineStr">
        <is>
          <t>Prod_0177</t>
        </is>
      </c>
      <c r="H11200" t="inlineStr">
        <is>
          <t>Household</t>
        </is>
      </c>
      <c r="I11200" t="n">
        <v>4</v>
      </c>
      <c r="J11200" t="n">
        <v>195.5</v>
      </c>
      <c r="K11200" t="n">
        <v>0</v>
      </c>
      <c r="L11200">
        <f>I11200*J11200*(1-K11200)</f>
        <v/>
      </c>
      <c r="M11200">
        <f>VLOOKUP(F11200,Products!A:D,4,FALSE)*I11200</f>
        <v/>
      </c>
      <c r="N11200">
        <f>L11200-M11200</f>
        <v/>
      </c>
    </row>
    <row r="11201">
      <c r="A11201" t="inlineStr">
        <is>
          <t>T1011199</t>
        </is>
      </c>
      <c r="B11201" t="inlineStr">
        <is>
          <t>2024-08-23</t>
        </is>
      </c>
      <c r="C11201" t="inlineStr">
        <is>
          <t>S021</t>
        </is>
      </c>
      <c r="D11201" t="inlineStr">
        <is>
          <t>Store_021</t>
        </is>
      </c>
      <c r="E11201" t="inlineStr">
        <is>
          <t>North</t>
        </is>
      </c>
      <c r="F11201" t="inlineStr">
        <is>
          <t>P0100</t>
        </is>
      </c>
      <c r="G11201" t="inlineStr">
        <is>
          <t>Prod_0100</t>
        </is>
      </c>
      <c r="H11201" t="inlineStr">
        <is>
          <t>Household</t>
        </is>
      </c>
      <c r="I11201" t="n">
        <v>2</v>
      </c>
      <c r="J11201" t="n">
        <v>524.42</v>
      </c>
      <c r="K11201" t="n">
        <v>0</v>
      </c>
      <c r="L11201">
        <f>I11201*J11201*(1-K11201)</f>
        <v/>
      </c>
      <c r="M11201">
        <f>VLOOKUP(F11201,Products!A:D,4,FALSE)*I11201</f>
        <v/>
      </c>
      <c r="N11201">
        <f>L11201-M11201</f>
        <v/>
      </c>
    </row>
    <row r="11202">
      <c r="A11202" t="inlineStr">
        <is>
          <t>T1011200</t>
        </is>
      </c>
      <c r="B11202" t="inlineStr">
        <is>
          <t>2025-03-29</t>
        </is>
      </c>
      <c r="C11202" t="inlineStr">
        <is>
          <t>S041</t>
        </is>
      </c>
      <c r="D11202" t="inlineStr">
        <is>
          <t>Store_041</t>
        </is>
      </c>
      <c r="E11202" t="inlineStr">
        <is>
          <t>East</t>
        </is>
      </c>
      <c r="F11202" t="inlineStr">
        <is>
          <t>P0185</t>
        </is>
      </c>
      <c r="G11202" t="inlineStr">
        <is>
          <t>Prod_0185</t>
        </is>
      </c>
      <c r="H11202" t="inlineStr">
        <is>
          <t>Food</t>
        </is>
      </c>
      <c r="I11202" t="n">
        <v>1</v>
      </c>
      <c r="J11202" t="n">
        <v>368.07</v>
      </c>
      <c r="K11202" t="n">
        <v>0</v>
      </c>
      <c r="L11202">
        <f>I11202*J11202*(1-K11202)</f>
        <v/>
      </c>
      <c r="M11202">
        <f>VLOOKUP(F11202,Products!A:D,4,FALSE)*I11202</f>
        <v/>
      </c>
      <c r="N11202">
        <f>L11202-M11202</f>
        <v/>
      </c>
    </row>
    <row r="11203">
      <c r="A11203" t="inlineStr">
        <is>
          <t>T1011201</t>
        </is>
      </c>
      <c r="B11203" t="inlineStr">
        <is>
          <t>2024-10-30</t>
        </is>
      </c>
      <c r="C11203" t="inlineStr">
        <is>
          <t>S050</t>
        </is>
      </c>
      <c r="D11203" t="inlineStr">
        <is>
          <t>Store_050</t>
        </is>
      </c>
      <c r="E11203" t="inlineStr">
        <is>
          <t>South</t>
        </is>
      </c>
      <c r="F11203" t="inlineStr">
        <is>
          <t>P0004</t>
        </is>
      </c>
      <c r="G11203" t="inlineStr">
        <is>
          <t>Prod_0004</t>
        </is>
      </c>
      <c r="H11203" t="inlineStr">
        <is>
          <t>Household</t>
        </is>
      </c>
      <c r="I11203" t="n">
        <v>2</v>
      </c>
      <c r="J11203" t="n">
        <v>394.8</v>
      </c>
      <c r="K11203" t="n">
        <v>0</v>
      </c>
      <c r="L11203">
        <f>I11203*J11203*(1-K11203)</f>
        <v/>
      </c>
      <c r="M11203">
        <f>VLOOKUP(F11203,Products!A:D,4,FALSE)*I11203</f>
        <v/>
      </c>
      <c r="N11203">
        <f>L11203-M11203</f>
        <v/>
      </c>
    </row>
    <row r="11204">
      <c r="A11204" t="inlineStr">
        <is>
          <t>T1011202</t>
        </is>
      </c>
      <c r="B11204" t="inlineStr">
        <is>
          <t>2023-05-02</t>
        </is>
      </c>
      <c r="C11204" t="inlineStr">
        <is>
          <t>S028</t>
        </is>
      </c>
      <c r="D11204" t="inlineStr">
        <is>
          <t>Store_028</t>
        </is>
      </c>
      <c r="E11204" t="inlineStr">
        <is>
          <t>North</t>
        </is>
      </c>
      <c r="F11204" t="inlineStr">
        <is>
          <t>P0090</t>
        </is>
      </c>
      <c r="G11204" t="inlineStr">
        <is>
          <t>Prod_0090</t>
        </is>
      </c>
      <c r="H11204" t="inlineStr">
        <is>
          <t>Toys</t>
        </is>
      </c>
      <c r="I11204" t="n">
        <v>6</v>
      </c>
      <c r="J11204" t="n">
        <v>486.25</v>
      </c>
      <c r="K11204" t="n">
        <v>0</v>
      </c>
      <c r="L11204">
        <f>I11204*J11204*(1-K11204)</f>
        <v/>
      </c>
      <c r="M11204">
        <f>VLOOKUP(F11204,Products!A:D,4,FALSE)*I11204</f>
        <v/>
      </c>
      <c r="N11204">
        <f>L11204-M11204</f>
        <v/>
      </c>
    </row>
    <row r="11205">
      <c r="A11205" t="inlineStr">
        <is>
          <t>T1011203</t>
        </is>
      </c>
      <c r="B11205" t="inlineStr">
        <is>
          <t>2024-11-03</t>
        </is>
      </c>
      <c r="C11205" t="inlineStr">
        <is>
          <t>S036</t>
        </is>
      </c>
      <c r="D11205" t="inlineStr">
        <is>
          <t>Store_036</t>
        </is>
      </c>
      <c r="E11205" t="inlineStr">
        <is>
          <t>Central</t>
        </is>
      </c>
      <c r="F11205" t="inlineStr">
        <is>
          <t>P0040</t>
        </is>
      </c>
      <c r="G11205" t="inlineStr">
        <is>
          <t>Prod_0040</t>
        </is>
      </c>
      <c r="H11205" t="inlineStr">
        <is>
          <t>Toys</t>
        </is>
      </c>
      <c r="I11205" t="n">
        <v>4</v>
      </c>
      <c r="J11205" t="n">
        <v>54.59</v>
      </c>
      <c r="K11205" t="n">
        <v>0.2</v>
      </c>
      <c r="L11205">
        <f>I11205*J11205*(1-K11205)</f>
        <v/>
      </c>
      <c r="M11205">
        <f>VLOOKUP(F11205,Products!A:D,4,FALSE)*I11205</f>
        <v/>
      </c>
      <c r="N11205">
        <f>L11205-M11205</f>
        <v/>
      </c>
    </row>
    <row r="11206">
      <c r="A11206" t="inlineStr">
        <is>
          <t>T1011204</t>
        </is>
      </c>
      <c r="B11206" t="inlineStr">
        <is>
          <t>2025-07-05</t>
        </is>
      </c>
      <c r="C11206" t="inlineStr">
        <is>
          <t>S003</t>
        </is>
      </c>
      <c r="D11206" t="inlineStr">
        <is>
          <t>Store_003</t>
        </is>
      </c>
      <c r="E11206" t="inlineStr">
        <is>
          <t>North</t>
        </is>
      </c>
      <c r="F11206" t="inlineStr">
        <is>
          <t>P0069</t>
        </is>
      </c>
      <c r="G11206" t="inlineStr">
        <is>
          <t>Prod_0069</t>
        </is>
      </c>
      <c r="H11206" t="inlineStr">
        <is>
          <t>Household</t>
        </is>
      </c>
      <c r="I11206" t="n">
        <v>3</v>
      </c>
      <c r="J11206" t="n">
        <v>343.83</v>
      </c>
      <c r="K11206" t="n">
        <v>0</v>
      </c>
      <c r="L11206">
        <f>I11206*J11206*(1-K11206)</f>
        <v/>
      </c>
      <c r="M11206">
        <f>VLOOKUP(F11206,Products!A:D,4,FALSE)*I11206</f>
        <v/>
      </c>
      <c r="N11206">
        <f>L11206-M11206</f>
        <v/>
      </c>
    </row>
    <row r="11207">
      <c r="A11207" t="inlineStr">
        <is>
          <t>T1011205</t>
        </is>
      </c>
      <c r="B11207" t="inlineStr">
        <is>
          <t>2023-04-19</t>
        </is>
      </c>
      <c r="C11207" t="inlineStr">
        <is>
          <t>S048</t>
        </is>
      </c>
      <c r="D11207" t="inlineStr">
        <is>
          <t>Store_048</t>
        </is>
      </c>
      <c r="E11207" t="inlineStr">
        <is>
          <t>South</t>
        </is>
      </c>
      <c r="F11207" t="inlineStr">
        <is>
          <t>P0110</t>
        </is>
      </c>
      <c r="G11207" t="inlineStr">
        <is>
          <t>Prod_0110</t>
        </is>
      </c>
      <c r="H11207" t="inlineStr">
        <is>
          <t>Stationery</t>
        </is>
      </c>
      <c r="I11207" t="n">
        <v>9</v>
      </c>
      <c r="J11207" t="n">
        <v>79.34999999999999</v>
      </c>
      <c r="K11207" t="n">
        <v>0.05</v>
      </c>
      <c r="L11207">
        <f>I11207*J11207*(1-K11207)</f>
        <v/>
      </c>
      <c r="M11207">
        <f>VLOOKUP(F11207,Products!A:D,4,FALSE)*I11207</f>
        <v/>
      </c>
      <c r="N11207">
        <f>L11207-M11207</f>
        <v/>
      </c>
    </row>
    <row r="11208">
      <c r="A11208" t="inlineStr">
        <is>
          <t>T1011206</t>
        </is>
      </c>
      <c r="B11208" t="inlineStr">
        <is>
          <t>2023-06-13</t>
        </is>
      </c>
      <c r="C11208" t="inlineStr">
        <is>
          <t>S023</t>
        </is>
      </c>
      <c r="D11208" t="inlineStr">
        <is>
          <t>Store_023</t>
        </is>
      </c>
      <c r="E11208" t="inlineStr">
        <is>
          <t>South</t>
        </is>
      </c>
      <c r="F11208" t="inlineStr">
        <is>
          <t>P0154</t>
        </is>
      </c>
      <c r="G11208" t="inlineStr">
        <is>
          <t>Prod_0154</t>
        </is>
      </c>
      <c r="H11208" t="inlineStr">
        <is>
          <t>Toys</t>
        </is>
      </c>
      <c r="I11208" t="n">
        <v>5</v>
      </c>
      <c r="J11208" t="n">
        <v>396.67</v>
      </c>
      <c r="K11208" t="n">
        <v>0</v>
      </c>
      <c r="L11208">
        <f>I11208*J11208*(1-K11208)</f>
        <v/>
      </c>
      <c r="M11208">
        <f>VLOOKUP(F11208,Products!A:D,4,FALSE)*I11208</f>
        <v/>
      </c>
      <c r="N11208">
        <f>L11208-M11208</f>
        <v/>
      </c>
    </row>
    <row r="11209">
      <c r="A11209" t="inlineStr">
        <is>
          <t>T1011207</t>
        </is>
      </c>
      <c r="B11209" t="inlineStr">
        <is>
          <t>2023-10-28</t>
        </is>
      </c>
      <c r="C11209" t="inlineStr">
        <is>
          <t>S030</t>
        </is>
      </c>
      <c r="D11209" t="inlineStr">
        <is>
          <t>Store_030</t>
        </is>
      </c>
      <c r="E11209" t="inlineStr">
        <is>
          <t>North</t>
        </is>
      </c>
      <c r="F11209" t="inlineStr">
        <is>
          <t>P0090</t>
        </is>
      </c>
      <c r="G11209" t="inlineStr">
        <is>
          <t>Prod_0090</t>
        </is>
      </c>
      <c r="H11209" t="inlineStr">
        <is>
          <t>Toys</t>
        </is>
      </c>
      <c r="I11209" t="n">
        <v>1</v>
      </c>
      <c r="J11209" t="n">
        <v>445.9</v>
      </c>
      <c r="K11209" t="n">
        <v>0</v>
      </c>
      <c r="L11209">
        <f>I11209*J11209*(1-K11209)</f>
        <v/>
      </c>
      <c r="M11209">
        <f>VLOOKUP(F11209,Products!A:D,4,FALSE)*I11209</f>
        <v/>
      </c>
      <c r="N11209">
        <f>L11209-M11209</f>
        <v/>
      </c>
    </row>
    <row r="11210">
      <c r="A11210" t="inlineStr">
        <is>
          <t>T1011208</t>
        </is>
      </c>
      <c r="B11210" t="inlineStr">
        <is>
          <t>2025-03-09</t>
        </is>
      </c>
      <c r="C11210" t="inlineStr">
        <is>
          <t>S047</t>
        </is>
      </c>
      <c r="D11210" t="inlineStr">
        <is>
          <t>Store_047</t>
        </is>
      </c>
      <c r="E11210" t="inlineStr">
        <is>
          <t>North</t>
        </is>
      </c>
      <c r="F11210" t="inlineStr">
        <is>
          <t>P0026</t>
        </is>
      </c>
      <c r="G11210" t="inlineStr">
        <is>
          <t>Prod_0026</t>
        </is>
      </c>
      <c r="H11210" t="inlineStr">
        <is>
          <t>Beverages</t>
        </is>
      </c>
      <c r="I11210" t="n">
        <v>6</v>
      </c>
      <c r="J11210" t="n">
        <v>679.48</v>
      </c>
      <c r="K11210" t="n">
        <v>0.1</v>
      </c>
      <c r="L11210">
        <f>I11210*J11210*(1-K11210)</f>
        <v/>
      </c>
      <c r="M11210">
        <f>VLOOKUP(F11210,Products!A:D,4,FALSE)*I11210</f>
        <v/>
      </c>
      <c r="N11210">
        <f>L11210-M11210</f>
        <v/>
      </c>
    </row>
    <row r="11211">
      <c r="A11211" t="inlineStr">
        <is>
          <t>T1011209</t>
        </is>
      </c>
      <c r="B11211" t="inlineStr">
        <is>
          <t>2024-07-05</t>
        </is>
      </c>
      <c r="C11211" t="inlineStr">
        <is>
          <t>S046</t>
        </is>
      </c>
      <c r="D11211" t="inlineStr">
        <is>
          <t>Store_046</t>
        </is>
      </c>
      <c r="E11211" t="inlineStr">
        <is>
          <t>South</t>
        </is>
      </c>
      <c r="F11211" t="inlineStr">
        <is>
          <t>P0145</t>
        </is>
      </c>
      <c r="G11211" t="inlineStr">
        <is>
          <t>Prod_0145</t>
        </is>
      </c>
      <c r="H11211" t="inlineStr">
        <is>
          <t>Electronics</t>
        </is>
      </c>
      <c r="I11211" t="n">
        <v>9</v>
      </c>
      <c r="J11211" t="n">
        <v>638.22</v>
      </c>
      <c r="K11211" t="n">
        <v>0.05</v>
      </c>
      <c r="L11211">
        <f>I11211*J11211*(1-K11211)</f>
        <v/>
      </c>
      <c r="M11211">
        <f>VLOOKUP(F11211,Products!A:D,4,FALSE)*I11211</f>
        <v/>
      </c>
      <c r="N11211">
        <f>L11211-M11211</f>
        <v/>
      </c>
    </row>
    <row r="11212">
      <c r="A11212" t="inlineStr">
        <is>
          <t>T1011210</t>
        </is>
      </c>
      <c r="B11212" t="inlineStr">
        <is>
          <t>2025-05-16</t>
        </is>
      </c>
      <c r="C11212" t="inlineStr">
        <is>
          <t>S014</t>
        </is>
      </c>
      <c r="D11212" t="inlineStr">
        <is>
          <t>Store_014</t>
        </is>
      </c>
      <c r="E11212" t="inlineStr">
        <is>
          <t>West</t>
        </is>
      </c>
      <c r="F11212" t="inlineStr">
        <is>
          <t>P0013</t>
        </is>
      </c>
      <c r="G11212" t="inlineStr">
        <is>
          <t>Prod_0013</t>
        </is>
      </c>
      <c r="H11212" t="inlineStr">
        <is>
          <t>Clothing</t>
        </is>
      </c>
      <c r="I11212" t="n">
        <v>5</v>
      </c>
      <c r="J11212" t="n">
        <v>75.34</v>
      </c>
      <c r="K11212" t="n">
        <v>0.1</v>
      </c>
      <c r="L11212">
        <f>I11212*J11212*(1-K11212)</f>
        <v/>
      </c>
      <c r="M11212">
        <f>VLOOKUP(F11212,Products!A:D,4,FALSE)*I11212</f>
        <v/>
      </c>
      <c r="N11212">
        <f>L11212-M11212</f>
        <v/>
      </c>
    </row>
    <row r="11213">
      <c r="A11213" t="inlineStr">
        <is>
          <t>T1011211</t>
        </is>
      </c>
      <c r="B11213" t="inlineStr">
        <is>
          <t>2024-07-12</t>
        </is>
      </c>
      <c r="C11213" t="inlineStr">
        <is>
          <t>S019</t>
        </is>
      </c>
      <c r="D11213" t="inlineStr">
        <is>
          <t>Store_019</t>
        </is>
      </c>
      <c r="E11213" t="inlineStr">
        <is>
          <t>East</t>
        </is>
      </c>
      <c r="F11213" t="inlineStr">
        <is>
          <t>P0181</t>
        </is>
      </c>
      <c r="G11213" t="inlineStr">
        <is>
          <t>Prod_0181</t>
        </is>
      </c>
      <c r="H11213" t="inlineStr">
        <is>
          <t>Electronics</t>
        </is>
      </c>
      <c r="I11213" t="n">
        <v>7</v>
      </c>
      <c r="J11213" t="n">
        <v>891.33</v>
      </c>
      <c r="K11213" t="n">
        <v>0.15</v>
      </c>
      <c r="L11213">
        <f>I11213*J11213*(1-K11213)</f>
        <v/>
      </c>
      <c r="M11213">
        <f>VLOOKUP(F11213,Products!A:D,4,FALSE)*I11213</f>
        <v/>
      </c>
      <c r="N11213">
        <f>L11213-M11213</f>
        <v/>
      </c>
    </row>
    <row r="11214">
      <c r="A11214" t="inlineStr">
        <is>
          <t>T1011212</t>
        </is>
      </c>
      <c r="B11214" t="inlineStr">
        <is>
          <t>2024-11-01</t>
        </is>
      </c>
      <c r="C11214" t="inlineStr">
        <is>
          <t>S048</t>
        </is>
      </c>
      <c r="D11214" t="inlineStr">
        <is>
          <t>Store_048</t>
        </is>
      </c>
      <c r="E11214" t="inlineStr">
        <is>
          <t>South</t>
        </is>
      </c>
      <c r="F11214" t="inlineStr">
        <is>
          <t>P0097</t>
        </is>
      </c>
      <c r="G11214" t="inlineStr">
        <is>
          <t>Prod_0097</t>
        </is>
      </c>
      <c r="H11214" t="inlineStr">
        <is>
          <t>Clothing</t>
        </is>
      </c>
      <c r="I11214" t="n">
        <v>4</v>
      </c>
      <c r="J11214" t="n">
        <v>245.01</v>
      </c>
      <c r="K11214" t="n">
        <v>0</v>
      </c>
      <c r="L11214">
        <f>I11214*J11214*(1-K11214)</f>
        <v/>
      </c>
      <c r="M11214">
        <f>VLOOKUP(F11214,Products!A:D,4,FALSE)*I11214</f>
        <v/>
      </c>
      <c r="N11214">
        <f>L11214-M11214</f>
        <v/>
      </c>
    </row>
    <row r="11215">
      <c r="A11215" t="inlineStr">
        <is>
          <t>T1011213</t>
        </is>
      </c>
      <c r="B11215" t="inlineStr">
        <is>
          <t>2024-07-07</t>
        </is>
      </c>
      <c r="C11215" t="inlineStr">
        <is>
          <t>S021</t>
        </is>
      </c>
      <c r="D11215" t="inlineStr">
        <is>
          <t>Store_021</t>
        </is>
      </c>
      <c r="E11215" t="inlineStr">
        <is>
          <t>North</t>
        </is>
      </c>
      <c r="F11215" t="inlineStr">
        <is>
          <t>P0100</t>
        </is>
      </c>
      <c r="G11215" t="inlineStr">
        <is>
          <t>Prod_0100</t>
        </is>
      </c>
      <c r="H11215" t="inlineStr">
        <is>
          <t>Household</t>
        </is>
      </c>
      <c r="I11215" t="n">
        <v>8</v>
      </c>
      <c r="J11215" t="n">
        <v>459.41</v>
      </c>
      <c r="K11215" t="n">
        <v>0.1</v>
      </c>
      <c r="L11215">
        <f>I11215*J11215*(1-K11215)</f>
        <v/>
      </c>
      <c r="M11215">
        <f>VLOOKUP(F11215,Products!A:D,4,FALSE)*I11215</f>
        <v/>
      </c>
      <c r="N11215">
        <f>L11215-M11215</f>
        <v/>
      </c>
    </row>
    <row r="11216">
      <c r="A11216" t="inlineStr">
        <is>
          <t>T1011214</t>
        </is>
      </c>
      <c r="B11216" t="inlineStr">
        <is>
          <t>2023-03-05</t>
        </is>
      </c>
      <c r="C11216" t="inlineStr">
        <is>
          <t>S017</t>
        </is>
      </c>
      <c r="D11216" t="inlineStr">
        <is>
          <t>Store_017</t>
        </is>
      </c>
      <c r="E11216" t="inlineStr">
        <is>
          <t>South</t>
        </is>
      </c>
      <c r="F11216" t="inlineStr">
        <is>
          <t>P0162</t>
        </is>
      </c>
      <c r="G11216" t="inlineStr">
        <is>
          <t>Prod_0162</t>
        </is>
      </c>
      <c r="H11216" t="inlineStr">
        <is>
          <t>Food</t>
        </is>
      </c>
      <c r="I11216" t="n">
        <v>1</v>
      </c>
      <c r="J11216" t="n">
        <v>487.53</v>
      </c>
      <c r="K11216" t="n">
        <v>0</v>
      </c>
      <c r="L11216">
        <f>I11216*J11216*(1-K11216)</f>
        <v/>
      </c>
      <c r="M11216">
        <f>VLOOKUP(F11216,Products!A:D,4,FALSE)*I11216</f>
        <v/>
      </c>
      <c r="N11216">
        <f>L11216-M11216</f>
        <v/>
      </c>
    </row>
    <row r="11217">
      <c r="A11217" t="inlineStr">
        <is>
          <t>T1011215</t>
        </is>
      </c>
      <c r="B11217" t="inlineStr">
        <is>
          <t>2024-10-17</t>
        </is>
      </c>
      <c r="C11217" t="inlineStr">
        <is>
          <t>S016</t>
        </is>
      </c>
      <c r="D11217" t="inlineStr">
        <is>
          <t>Store_016</t>
        </is>
      </c>
      <c r="E11217" t="inlineStr">
        <is>
          <t>West</t>
        </is>
      </c>
      <c r="F11217" t="inlineStr">
        <is>
          <t>P0149</t>
        </is>
      </c>
      <c r="G11217" t="inlineStr">
        <is>
          <t>Prod_0149</t>
        </is>
      </c>
      <c r="H11217" t="inlineStr">
        <is>
          <t>Toys</t>
        </is>
      </c>
      <c r="I11217" t="n">
        <v>4</v>
      </c>
      <c r="J11217" t="n">
        <v>53.93</v>
      </c>
      <c r="K11217" t="n">
        <v>0</v>
      </c>
      <c r="L11217">
        <f>I11217*J11217*(1-K11217)</f>
        <v/>
      </c>
      <c r="M11217">
        <f>VLOOKUP(F11217,Products!A:D,4,FALSE)*I11217</f>
        <v/>
      </c>
      <c r="N11217">
        <f>L11217-M11217</f>
        <v/>
      </c>
    </row>
    <row r="11218">
      <c r="A11218" t="inlineStr">
        <is>
          <t>T1011216</t>
        </is>
      </c>
      <c r="B11218" t="inlineStr">
        <is>
          <t>2023-09-01</t>
        </is>
      </c>
      <c r="C11218" t="inlineStr">
        <is>
          <t>S037</t>
        </is>
      </c>
      <c r="D11218" t="inlineStr">
        <is>
          <t>Store_037</t>
        </is>
      </c>
      <c r="E11218" t="inlineStr">
        <is>
          <t>East</t>
        </is>
      </c>
      <c r="F11218" t="inlineStr">
        <is>
          <t>P0153</t>
        </is>
      </c>
      <c r="G11218" t="inlineStr">
        <is>
          <t>Prod_0153</t>
        </is>
      </c>
      <c r="H11218" t="inlineStr">
        <is>
          <t>Clothing</t>
        </is>
      </c>
      <c r="I11218" t="n">
        <v>6</v>
      </c>
      <c r="J11218" t="n">
        <v>148.76</v>
      </c>
      <c r="K11218" t="n">
        <v>0</v>
      </c>
      <c r="L11218">
        <f>I11218*J11218*(1-K11218)</f>
        <v/>
      </c>
      <c r="M11218">
        <f>VLOOKUP(F11218,Products!A:D,4,FALSE)*I11218</f>
        <v/>
      </c>
      <c r="N11218">
        <f>L11218-M11218</f>
        <v/>
      </c>
    </row>
    <row r="11219">
      <c r="A11219" t="inlineStr">
        <is>
          <t>T1011217</t>
        </is>
      </c>
      <c r="B11219" t="inlineStr">
        <is>
          <t>2024-10-25</t>
        </is>
      </c>
      <c r="C11219" t="inlineStr">
        <is>
          <t>S049</t>
        </is>
      </c>
      <c r="D11219" t="inlineStr">
        <is>
          <t>Store_049</t>
        </is>
      </c>
      <c r="E11219" t="inlineStr">
        <is>
          <t>North</t>
        </is>
      </c>
      <c r="F11219" t="inlineStr">
        <is>
          <t>P0010</t>
        </is>
      </c>
      <c r="G11219" t="inlineStr">
        <is>
          <t>Prod_0010</t>
        </is>
      </c>
      <c r="H11219" t="inlineStr">
        <is>
          <t>Electronics</t>
        </is>
      </c>
      <c r="I11219" t="n">
        <v>6</v>
      </c>
      <c r="J11219" t="n">
        <v>597.4400000000001</v>
      </c>
      <c r="K11219" t="n">
        <v>0.05</v>
      </c>
      <c r="L11219">
        <f>I11219*J11219*(1-K11219)</f>
        <v/>
      </c>
      <c r="M11219">
        <f>VLOOKUP(F11219,Products!A:D,4,FALSE)*I11219</f>
        <v/>
      </c>
      <c r="N11219">
        <f>L11219-M11219</f>
        <v/>
      </c>
    </row>
    <row r="11220">
      <c r="A11220" t="inlineStr">
        <is>
          <t>T1011218</t>
        </is>
      </c>
      <c r="B11220" t="inlineStr">
        <is>
          <t>2024-09-17</t>
        </is>
      </c>
      <c r="C11220" t="inlineStr">
        <is>
          <t>S008</t>
        </is>
      </c>
      <c r="D11220" t="inlineStr">
        <is>
          <t>Store_008</t>
        </is>
      </c>
      <c r="E11220" t="inlineStr">
        <is>
          <t>East</t>
        </is>
      </c>
      <c r="F11220" t="inlineStr">
        <is>
          <t>P0019</t>
        </is>
      </c>
      <c r="G11220" t="inlineStr">
        <is>
          <t>Prod_0019</t>
        </is>
      </c>
      <c r="H11220" t="inlineStr">
        <is>
          <t>Toys</t>
        </is>
      </c>
      <c r="I11220" t="n">
        <v>2</v>
      </c>
      <c r="J11220" t="n">
        <v>684.5700000000001</v>
      </c>
      <c r="K11220" t="n">
        <v>0</v>
      </c>
      <c r="L11220">
        <f>I11220*J11220*(1-K11220)</f>
        <v/>
      </c>
      <c r="M11220">
        <f>VLOOKUP(F11220,Products!A:D,4,FALSE)*I11220</f>
        <v/>
      </c>
      <c r="N11220">
        <f>L11220-M11220</f>
        <v/>
      </c>
    </row>
    <row r="11221">
      <c r="A11221" t="inlineStr">
        <is>
          <t>T1011219</t>
        </is>
      </c>
      <c r="B11221" t="inlineStr">
        <is>
          <t>2023-02-06</t>
        </is>
      </c>
      <c r="C11221" t="inlineStr">
        <is>
          <t>S017</t>
        </is>
      </c>
      <c r="D11221" t="inlineStr">
        <is>
          <t>Store_017</t>
        </is>
      </c>
      <c r="E11221" t="inlineStr">
        <is>
          <t>South</t>
        </is>
      </c>
      <c r="F11221" t="inlineStr">
        <is>
          <t>P0019</t>
        </is>
      </c>
      <c r="G11221" t="inlineStr">
        <is>
          <t>Prod_0019</t>
        </is>
      </c>
      <c r="H11221" t="inlineStr">
        <is>
          <t>Toys</t>
        </is>
      </c>
      <c r="I11221" t="n">
        <v>8</v>
      </c>
      <c r="J11221" t="n">
        <v>705.48</v>
      </c>
      <c r="K11221" t="n">
        <v>0</v>
      </c>
      <c r="L11221">
        <f>I11221*J11221*(1-K11221)</f>
        <v/>
      </c>
      <c r="M11221">
        <f>VLOOKUP(F11221,Products!A:D,4,FALSE)*I11221</f>
        <v/>
      </c>
      <c r="N11221">
        <f>L11221-M11221</f>
        <v/>
      </c>
    </row>
    <row r="11222">
      <c r="A11222" t="inlineStr">
        <is>
          <t>T1011220</t>
        </is>
      </c>
      <c r="B11222" t="inlineStr">
        <is>
          <t>2024-11-11</t>
        </is>
      </c>
      <c r="C11222" t="inlineStr">
        <is>
          <t>S033</t>
        </is>
      </c>
      <c r="D11222" t="inlineStr">
        <is>
          <t>Store_033</t>
        </is>
      </c>
      <c r="E11222" t="inlineStr">
        <is>
          <t>North</t>
        </is>
      </c>
      <c r="F11222" t="inlineStr">
        <is>
          <t>P0097</t>
        </is>
      </c>
      <c r="G11222" t="inlineStr">
        <is>
          <t>Prod_0097</t>
        </is>
      </c>
      <c r="H11222" t="inlineStr">
        <is>
          <t>Clothing</t>
        </is>
      </c>
      <c r="I11222" t="n">
        <v>1</v>
      </c>
      <c r="J11222" t="n">
        <v>199.82</v>
      </c>
      <c r="K11222" t="n">
        <v>0.05</v>
      </c>
      <c r="L11222">
        <f>I11222*J11222*(1-K11222)</f>
        <v/>
      </c>
      <c r="M11222">
        <f>VLOOKUP(F11222,Products!A:D,4,FALSE)*I11222</f>
        <v/>
      </c>
      <c r="N11222">
        <f>L11222-M11222</f>
        <v/>
      </c>
    </row>
    <row r="11223">
      <c r="A11223" t="inlineStr">
        <is>
          <t>T1011221</t>
        </is>
      </c>
      <c r="B11223" t="inlineStr">
        <is>
          <t>2023-12-15</t>
        </is>
      </c>
      <c r="C11223" t="inlineStr">
        <is>
          <t>S008</t>
        </is>
      </c>
      <c r="D11223" t="inlineStr">
        <is>
          <t>Store_008</t>
        </is>
      </c>
      <c r="E11223" t="inlineStr">
        <is>
          <t>East</t>
        </is>
      </c>
      <c r="F11223" t="inlineStr">
        <is>
          <t>P0084</t>
        </is>
      </c>
      <c r="G11223" t="inlineStr">
        <is>
          <t>Prod_0084</t>
        </is>
      </c>
      <c r="H11223" t="inlineStr">
        <is>
          <t>Beverages</t>
        </is>
      </c>
      <c r="I11223" t="n">
        <v>7</v>
      </c>
      <c r="J11223" t="n">
        <v>718.2</v>
      </c>
      <c r="K11223" t="n">
        <v>0.2</v>
      </c>
      <c r="L11223">
        <f>I11223*J11223*(1-K11223)</f>
        <v/>
      </c>
      <c r="M11223">
        <f>VLOOKUP(F11223,Products!A:D,4,FALSE)*I11223</f>
        <v/>
      </c>
      <c r="N11223">
        <f>L11223-M11223</f>
        <v/>
      </c>
    </row>
    <row r="11224">
      <c r="A11224" t="inlineStr">
        <is>
          <t>T1011222</t>
        </is>
      </c>
      <c r="B11224" t="inlineStr">
        <is>
          <t>2024-04-16</t>
        </is>
      </c>
      <c r="C11224" t="inlineStr">
        <is>
          <t>S019</t>
        </is>
      </c>
      <c r="D11224" t="inlineStr">
        <is>
          <t>Store_019</t>
        </is>
      </c>
      <c r="E11224" t="inlineStr">
        <is>
          <t>East</t>
        </is>
      </c>
      <c r="F11224" t="inlineStr">
        <is>
          <t>P0083</t>
        </is>
      </c>
      <c r="G11224" t="inlineStr">
        <is>
          <t>Prod_0083</t>
        </is>
      </c>
      <c r="H11224" t="inlineStr">
        <is>
          <t>Clothing</t>
        </is>
      </c>
      <c r="I11224" t="n">
        <v>7</v>
      </c>
      <c r="J11224" t="n">
        <v>684.6</v>
      </c>
      <c r="K11224" t="n">
        <v>0</v>
      </c>
      <c r="L11224">
        <f>I11224*J11224*(1-K11224)</f>
        <v/>
      </c>
      <c r="M11224">
        <f>VLOOKUP(F11224,Products!A:D,4,FALSE)*I11224</f>
        <v/>
      </c>
      <c r="N11224">
        <f>L11224-M11224</f>
        <v/>
      </c>
    </row>
    <row r="11225">
      <c r="A11225" t="inlineStr">
        <is>
          <t>T1011223</t>
        </is>
      </c>
      <c r="B11225" t="inlineStr">
        <is>
          <t>2024-06-05</t>
        </is>
      </c>
      <c r="C11225" t="inlineStr">
        <is>
          <t>S033</t>
        </is>
      </c>
      <c r="D11225" t="inlineStr">
        <is>
          <t>Store_033</t>
        </is>
      </c>
      <c r="E11225" t="inlineStr">
        <is>
          <t>North</t>
        </is>
      </c>
      <c r="F11225" t="inlineStr">
        <is>
          <t>P0185</t>
        </is>
      </c>
      <c r="G11225" t="inlineStr">
        <is>
          <t>Prod_0185</t>
        </is>
      </c>
      <c r="H11225" t="inlineStr">
        <is>
          <t>Food</t>
        </is>
      </c>
      <c r="I11225" t="n">
        <v>1</v>
      </c>
      <c r="J11225" t="n">
        <v>460.82</v>
      </c>
      <c r="K11225" t="n">
        <v>0</v>
      </c>
      <c r="L11225">
        <f>I11225*J11225*(1-K11225)</f>
        <v/>
      </c>
      <c r="M11225">
        <f>VLOOKUP(F11225,Products!A:D,4,FALSE)*I11225</f>
        <v/>
      </c>
      <c r="N11225">
        <f>L11225-M11225</f>
        <v/>
      </c>
    </row>
    <row r="11226">
      <c r="A11226" t="inlineStr">
        <is>
          <t>T1011224</t>
        </is>
      </c>
      <c r="B11226" t="inlineStr">
        <is>
          <t>2023-12-04</t>
        </is>
      </c>
      <c r="C11226" t="inlineStr">
        <is>
          <t>S033</t>
        </is>
      </c>
      <c r="D11226" t="inlineStr">
        <is>
          <t>Store_033</t>
        </is>
      </c>
      <c r="E11226" t="inlineStr">
        <is>
          <t>North</t>
        </is>
      </c>
      <c r="F11226" t="inlineStr">
        <is>
          <t>P0138</t>
        </is>
      </c>
      <c r="G11226" t="inlineStr">
        <is>
          <t>Prod_0138</t>
        </is>
      </c>
      <c r="H11226" t="inlineStr">
        <is>
          <t>Household</t>
        </is>
      </c>
      <c r="I11226" t="n">
        <v>8</v>
      </c>
      <c r="J11226" t="n">
        <v>317.64</v>
      </c>
      <c r="K11226" t="n">
        <v>0.1</v>
      </c>
      <c r="L11226">
        <f>I11226*J11226*(1-K11226)</f>
        <v/>
      </c>
      <c r="M11226">
        <f>VLOOKUP(F11226,Products!A:D,4,FALSE)*I11226</f>
        <v/>
      </c>
      <c r="N11226">
        <f>L11226-M11226</f>
        <v/>
      </c>
    </row>
    <row r="11227">
      <c r="A11227" t="inlineStr">
        <is>
          <t>T1011225</t>
        </is>
      </c>
      <c r="B11227" t="inlineStr">
        <is>
          <t>2023-06-09</t>
        </is>
      </c>
      <c r="C11227" t="inlineStr">
        <is>
          <t>S031</t>
        </is>
      </c>
      <c r="D11227" t="inlineStr">
        <is>
          <t>Store_031</t>
        </is>
      </c>
      <c r="E11227" t="inlineStr">
        <is>
          <t>Central</t>
        </is>
      </c>
      <c r="F11227" t="inlineStr">
        <is>
          <t>P0113</t>
        </is>
      </c>
      <c r="G11227" t="inlineStr">
        <is>
          <t>Prod_0113</t>
        </is>
      </c>
      <c r="H11227" t="inlineStr">
        <is>
          <t>Toys</t>
        </is>
      </c>
      <c r="I11227" t="n">
        <v>9</v>
      </c>
      <c r="J11227" t="n">
        <v>681.16</v>
      </c>
      <c r="K11227" t="n">
        <v>0.05</v>
      </c>
      <c r="L11227">
        <f>I11227*J11227*(1-K11227)</f>
        <v/>
      </c>
      <c r="M11227">
        <f>VLOOKUP(F11227,Products!A:D,4,FALSE)*I11227</f>
        <v/>
      </c>
      <c r="N11227">
        <f>L11227-M11227</f>
        <v/>
      </c>
    </row>
    <row r="11228">
      <c r="A11228" t="inlineStr">
        <is>
          <t>T1011226</t>
        </is>
      </c>
      <c r="B11228" t="inlineStr">
        <is>
          <t>2025-01-25</t>
        </is>
      </c>
      <c r="C11228" t="inlineStr">
        <is>
          <t>S001</t>
        </is>
      </c>
      <c r="D11228" t="inlineStr">
        <is>
          <t>Store_001</t>
        </is>
      </c>
      <c r="E11228" t="inlineStr">
        <is>
          <t>West</t>
        </is>
      </c>
      <c r="F11228" t="inlineStr">
        <is>
          <t>P0118</t>
        </is>
      </c>
      <c r="G11228" t="inlineStr">
        <is>
          <t>Prod_0118</t>
        </is>
      </c>
      <c r="H11228" t="inlineStr">
        <is>
          <t>Toys</t>
        </is>
      </c>
      <c r="I11228" t="n">
        <v>5</v>
      </c>
      <c r="J11228" t="n">
        <v>864.13</v>
      </c>
      <c r="K11228" t="n">
        <v>0</v>
      </c>
      <c r="L11228">
        <f>I11228*J11228*(1-K11228)</f>
        <v/>
      </c>
      <c r="M11228">
        <f>VLOOKUP(F11228,Products!A:D,4,FALSE)*I11228</f>
        <v/>
      </c>
      <c r="N11228">
        <f>L11228-M11228</f>
        <v/>
      </c>
    </row>
    <row r="11229">
      <c r="A11229" t="inlineStr">
        <is>
          <t>T1011227</t>
        </is>
      </c>
      <c r="B11229" t="inlineStr">
        <is>
          <t>2023-08-31</t>
        </is>
      </c>
      <c r="C11229" t="inlineStr">
        <is>
          <t>S044</t>
        </is>
      </c>
      <c r="D11229" t="inlineStr">
        <is>
          <t>Store_044</t>
        </is>
      </c>
      <c r="E11229" t="inlineStr">
        <is>
          <t>North</t>
        </is>
      </c>
      <c r="F11229" t="inlineStr">
        <is>
          <t>P0171</t>
        </is>
      </c>
      <c r="G11229" t="inlineStr">
        <is>
          <t>Prod_0171</t>
        </is>
      </c>
      <c r="H11229" t="inlineStr">
        <is>
          <t>Household</t>
        </is>
      </c>
      <c r="I11229" t="n">
        <v>9</v>
      </c>
      <c r="J11229" t="n">
        <v>411.12</v>
      </c>
      <c r="K11229" t="n">
        <v>0.15</v>
      </c>
      <c r="L11229">
        <f>I11229*J11229*(1-K11229)</f>
        <v/>
      </c>
      <c r="M11229">
        <f>VLOOKUP(F11229,Products!A:D,4,FALSE)*I11229</f>
        <v/>
      </c>
      <c r="N11229">
        <f>L11229-M11229</f>
        <v/>
      </c>
    </row>
    <row r="11230">
      <c r="A11230" t="inlineStr">
        <is>
          <t>T1011228</t>
        </is>
      </c>
      <c r="B11230" t="inlineStr">
        <is>
          <t>2023-12-07</t>
        </is>
      </c>
      <c r="C11230" t="inlineStr">
        <is>
          <t>S010</t>
        </is>
      </c>
      <c r="D11230" t="inlineStr">
        <is>
          <t>Store_010</t>
        </is>
      </c>
      <c r="E11230" t="inlineStr">
        <is>
          <t>North</t>
        </is>
      </c>
      <c r="F11230" t="inlineStr">
        <is>
          <t>P0037</t>
        </is>
      </c>
      <c r="G11230" t="inlineStr">
        <is>
          <t>Prod_0037</t>
        </is>
      </c>
      <c r="H11230" t="inlineStr">
        <is>
          <t>Stationery</t>
        </is>
      </c>
      <c r="I11230" t="n">
        <v>5</v>
      </c>
      <c r="J11230" t="n">
        <v>485.5</v>
      </c>
      <c r="K11230" t="n">
        <v>0</v>
      </c>
      <c r="L11230">
        <f>I11230*J11230*(1-K11230)</f>
        <v/>
      </c>
      <c r="M11230">
        <f>VLOOKUP(F11230,Products!A:D,4,FALSE)*I11230</f>
        <v/>
      </c>
      <c r="N11230">
        <f>L11230-M11230</f>
        <v/>
      </c>
    </row>
    <row r="11231">
      <c r="A11231" t="inlineStr">
        <is>
          <t>T1011229</t>
        </is>
      </c>
      <c r="B11231" t="inlineStr">
        <is>
          <t>2023-08-03</t>
        </is>
      </c>
      <c r="C11231" t="inlineStr">
        <is>
          <t>S028</t>
        </is>
      </c>
      <c r="D11231" t="inlineStr">
        <is>
          <t>Store_028</t>
        </is>
      </c>
      <c r="E11231" t="inlineStr">
        <is>
          <t>North</t>
        </is>
      </c>
      <c r="F11231" t="inlineStr">
        <is>
          <t>P0114</t>
        </is>
      </c>
      <c r="G11231" t="inlineStr">
        <is>
          <t>Prod_0114</t>
        </is>
      </c>
      <c r="H11231" t="inlineStr">
        <is>
          <t>Beverages</t>
        </is>
      </c>
      <c r="I11231" t="n">
        <v>9</v>
      </c>
      <c r="J11231" t="n">
        <v>769.53</v>
      </c>
      <c r="K11231" t="n">
        <v>0</v>
      </c>
      <c r="L11231">
        <f>I11231*J11231*(1-K11231)</f>
        <v/>
      </c>
      <c r="M11231">
        <f>VLOOKUP(F11231,Products!A:D,4,FALSE)*I11231</f>
        <v/>
      </c>
      <c r="N11231">
        <f>L11231-M11231</f>
        <v/>
      </c>
    </row>
    <row r="11232">
      <c r="A11232" t="inlineStr">
        <is>
          <t>T1011230</t>
        </is>
      </c>
      <c r="B11232" t="inlineStr">
        <is>
          <t>2025-08-10</t>
        </is>
      </c>
      <c r="C11232" t="inlineStr">
        <is>
          <t>S036</t>
        </is>
      </c>
      <c r="D11232" t="inlineStr">
        <is>
          <t>Store_036</t>
        </is>
      </c>
      <c r="E11232" t="inlineStr">
        <is>
          <t>Central</t>
        </is>
      </c>
      <c r="F11232" t="inlineStr">
        <is>
          <t>P0123</t>
        </is>
      </c>
      <c r="G11232" t="inlineStr">
        <is>
          <t>Prod_0123</t>
        </is>
      </c>
      <c r="H11232" t="inlineStr">
        <is>
          <t>Food</t>
        </is>
      </c>
      <c r="I11232" t="n">
        <v>9</v>
      </c>
      <c r="J11232" t="n">
        <v>686.0599999999999</v>
      </c>
      <c r="K11232" t="n">
        <v>0</v>
      </c>
      <c r="L11232">
        <f>I11232*J11232*(1-K11232)</f>
        <v/>
      </c>
      <c r="M11232">
        <f>VLOOKUP(F11232,Products!A:D,4,FALSE)*I11232</f>
        <v/>
      </c>
      <c r="N11232">
        <f>L11232-M11232</f>
        <v/>
      </c>
    </row>
    <row r="11233">
      <c r="A11233" t="inlineStr">
        <is>
          <t>T1011231</t>
        </is>
      </c>
      <c r="B11233" t="inlineStr">
        <is>
          <t>2023-06-16</t>
        </is>
      </c>
      <c r="C11233" t="inlineStr">
        <is>
          <t>S041</t>
        </is>
      </c>
      <c r="D11233" t="inlineStr">
        <is>
          <t>Store_041</t>
        </is>
      </c>
      <c r="E11233" t="inlineStr">
        <is>
          <t>East</t>
        </is>
      </c>
      <c r="F11233" t="inlineStr">
        <is>
          <t>P0193</t>
        </is>
      </c>
      <c r="G11233" t="inlineStr">
        <is>
          <t>Prod_0193</t>
        </is>
      </c>
      <c r="H11233" t="inlineStr">
        <is>
          <t>Food</t>
        </is>
      </c>
      <c r="I11233" t="n">
        <v>8</v>
      </c>
      <c r="J11233" t="n">
        <v>573.89</v>
      </c>
      <c r="K11233" t="n">
        <v>0.05</v>
      </c>
      <c r="L11233">
        <f>I11233*J11233*(1-K11233)</f>
        <v/>
      </c>
      <c r="M11233">
        <f>VLOOKUP(F11233,Products!A:D,4,FALSE)*I11233</f>
        <v/>
      </c>
      <c r="N11233">
        <f>L11233-M11233</f>
        <v/>
      </c>
    </row>
    <row r="11234">
      <c r="A11234" t="inlineStr">
        <is>
          <t>T1011232</t>
        </is>
      </c>
      <c r="B11234" t="inlineStr">
        <is>
          <t>2025-08-23</t>
        </is>
      </c>
      <c r="C11234" t="inlineStr">
        <is>
          <t>S030</t>
        </is>
      </c>
      <c r="D11234" t="inlineStr">
        <is>
          <t>Store_030</t>
        </is>
      </c>
      <c r="E11234" t="inlineStr">
        <is>
          <t>North</t>
        </is>
      </c>
      <c r="F11234" t="inlineStr">
        <is>
          <t>P0181</t>
        </is>
      </c>
      <c r="G11234" t="inlineStr">
        <is>
          <t>Prod_0181</t>
        </is>
      </c>
      <c r="H11234" t="inlineStr">
        <is>
          <t>Electronics</t>
        </is>
      </c>
      <c r="I11234" t="n">
        <v>2</v>
      </c>
      <c r="J11234" t="n">
        <v>942.86</v>
      </c>
      <c r="K11234" t="n">
        <v>0</v>
      </c>
      <c r="L11234">
        <f>I11234*J11234*(1-K11234)</f>
        <v/>
      </c>
      <c r="M11234">
        <f>VLOOKUP(F11234,Products!A:D,4,FALSE)*I11234</f>
        <v/>
      </c>
      <c r="N11234">
        <f>L11234-M11234</f>
        <v/>
      </c>
    </row>
    <row r="11235">
      <c r="A11235" t="inlineStr">
        <is>
          <t>T1011233</t>
        </is>
      </c>
      <c r="B11235" t="inlineStr">
        <is>
          <t>2025-01-20</t>
        </is>
      </c>
      <c r="C11235" t="inlineStr">
        <is>
          <t>S006</t>
        </is>
      </c>
      <c r="D11235" t="inlineStr">
        <is>
          <t>Store_006</t>
        </is>
      </c>
      <c r="E11235" t="inlineStr">
        <is>
          <t>East</t>
        </is>
      </c>
      <c r="F11235" t="inlineStr">
        <is>
          <t>P0146</t>
        </is>
      </c>
      <c r="G11235" t="inlineStr">
        <is>
          <t>Prod_0146</t>
        </is>
      </c>
      <c r="H11235" t="inlineStr">
        <is>
          <t>Food</t>
        </is>
      </c>
      <c r="I11235" t="n">
        <v>2</v>
      </c>
      <c r="J11235" t="n">
        <v>286.41</v>
      </c>
      <c r="K11235" t="n">
        <v>0</v>
      </c>
      <c r="L11235">
        <f>I11235*J11235*(1-K11235)</f>
        <v/>
      </c>
      <c r="M11235">
        <f>VLOOKUP(F11235,Products!A:D,4,FALSE)*I11235</f>
        <v/>
      </c>
      <c r="N11235">
        <f>L11235-M11235</f>
        <v/>
      </c>
    </row>
    <row r="11236">
      <c r="A11236" t="inlineStr">
        <is>
          <t>T1011234</t>
        </is>
      </c>
      <c r="B11236" t="inlineStr">
        <is>
          <t>2024-04-11</t>
        </is>
      </c>
      <c r="C11236" t="inlineStr">
        <is>
          <t>S036</t>
        </is>
      </c>
      <c r="D11236" t="inlineStr">
        <is>
          <t>Store_036</t>
        </is>
      </c>
      <c r="E11236" t="inlineStr">
        <is>
          <t>Central</t>
        </is>
      </c>
      <c r="F11236" t="inlineStr">
        <is>
          <t>P0049</t>
        </is>
      </c>
      <c r="G11236" t="inlineStr">
        <is>
          <t>Prod_0049</t>
        </is>
      </c>
      <c r="H11236" t="inlineStr">
        <is>
          <t>Beverages</t>
        </is>
      </c>
      <c r="I11236" t="n">
        <v>9</v>
      </c>
      <c r="J11236" t="n">
        <v>264.67</v>
      </c>
      <c r="K11236" t="n">
        <v>0</v>
      </c>
      <c r="L11236">
        <f>I11236*J11236*(1-K11236)</f>
        <v/>
      </c>
      <c r="M11236">
        <f>VLOOKUP(F11236,Products!A:D,4,FALSE)*I11236</f>
        <v/>
      </c>
      <c r="N11236">
        <f>L11236-M11236</f>
        <v/>
      </c>
    </row>
    <row r="11237">
      <c r="A11237" t="inlineStr">
        <is>
          <t>T1011235</t>
        </is>
      </c>
      <c r="B11237" t="inlineStr">
        <is>
          <t>2024-01-16</t>
        </is>
      </c>
      <c r="C11237" t="inlineStr">
        <is>
          <t>S021</t>
        </is>
      </c>
      <c r="D11237" t="inlineStr">
        <is>
          <t>Store_021</t>
        </is>
      </c>
      <c r="E11237" t="inlineStr">
        <is>
          <t>North</t>
        </is>
      </c>
      <c r="F11237" t="inlineStr">
        <is>
          <t>P0069</t>
        </is>
      </c>
      <c r="G11237" t="inlineStr">
        <is>
          <t>Prod_0069</t>
        </is>
      </c>
      <c r="H11237" t="inlineStr">
        <is>
          <t>Household</t>
        </is>
      </c>
      <c r="I11237" t="n">
        <v>9</v>
      </c>
      <c r="J11237" t="n">
        <v>351.58</v>
      </c>
      <c r="K11237" t="n">
        <v>0</v>
      </c>
      <c r="L11237">
        <f>I11237*J11237*(1-K11237)</f>
        <v/>
      </c>
      <c r="M11237">
        <f>VLOOKUP(F11237,Products!A:D,4,FALSE)*I11237</f>
        <v/>
      </c>
      <c r="N11237">
        <f>L11237-M11237</f>
        <v/>
      </c>
    </row>
    <row r="11238">
      <c r="A11238" t="inlineStr">
        <is>
          <t>T1011236</t>
        </is>
      </c>
      <c r="B11238" t="inlineStr">
        <is>
          <t>2023-01-26</t>
        </is>
      </c>
      <c r="C11238" t="inlineStr">
        <is>
          <t>S049</t>
        </is>
      </c>
      <c r="D11238" t="inlineStr">
        <is>
          <t>Store_049</t>
        </is>
      </c>
      <c r="E11238" t="inlineStr">
        <is>
          <t>North</t>
        </is>
      </c>
      <c r="F11238" t="inlineStr">
        <is>
          <t>P0125</t>
        </is>
      </c>
      <c r="G11238" t="inlineStr">
        <is>
          <t>Prod_0125</t>
        </is>
      </c>
      <c r="H11238" t="inlineStr">
        <is>
          <t>Toys</t>
        </is>
      </c>
      <c r="I11238" t="n">
        <v>4</v>
      </c>
      <c r="J11238" t="n">
        <v>229.49</v>
      </c>
      <c r="K11238" t="n">
        <v>0.1</v>
      </c>
      <c r="L11238">
        <f>I11238*J11238*(1-K11238)</f>
        <v/>
      </c>
      <c r="M11238">
        <f>VLOOKUP(F11238,Products!A:D,4,FALSE)*I11238</f>
        <v/>
      </c>
      <c r="N11238">
        <f>L11238-M11238</f>
        <v/>
      </c>
    </row>
    <row r="11239">
      <c r="A11239" t="inlineStr">
        <is>
          <t>T1011237</t>
        </is>
      </c>
      <c r="B11239" t="inlineStr">
        <is>
          <t>2023-06-02</t>
        </is>
      </c>
      <c r="C11239" t="inlineStr">
        <is>
          <t>S005</t>
        </is>
      </c>
      <c r="D11239" t="inlineStr">
        <is>
          <t>Store_005</t>
        </is>
      </c>
      <c r="E11239" t="inlineStr">
        <is>
          <t>Central</t>
        </is>
      </c>
      <c r="F11239" t="inlineStr">
        <is>
          <t>P0185</t>
        </is>
      </c>
      <c r="G11239" t="inlineStr">
        <is>
          <t>Prod_0185</t>
        </is>
      </c>
      <c r="H11239" t="inlineStr">
        <is>
          <t>Food</t>
        </is>
      </c>
      <c r="I11239" t="n">
        <v>9</v>
      </c>
      <c r="J11239" t="n">
        <v>368.08</v>
      </c>
      <c r="K11239" t="n">
        <v>0</v>
      </c>
      <c r="L11239">
        <f>I11239*J11239*(1-K11239)</f>
        <v/>
      </c>
      <c r="M11239">
        <f>VLOOKUP(F11239,Products!A:D,4,FALSE)*I11239</f>
        <v/>
      </c>
      <c r="N11239">
        <f>L11239-M11239</f>
        <v/>
      </c>
    </row>
    <row r="11240">
      <c r="A11240" t="inlineStr">
        <is>
          <t>T1011238</t>
        </is>
      </c>
      <c r="B11240" t="inlineStr">
        <is>
          <t>2025-06-04</t>
        </is>
      </c>
      <c r="C11240" t="inlineStr">
        <is>
          <t>S006</t>
        </is>
      </c>
      <c r="D11240" t="inlineStr">
        <is>
          <t>Store_006</t>
        </is>
      </c>
      <c r="E11240" t="inlineStr">
        <is>
          <t>East</t>
        </is>
      </c>
      <c r="F11240" t="inlineStr">
        <is>
          <t>P0178</t>
        </is>
      </c>
      <c r="G11240" t="inlineStr">
        <is>
          <t>Prod_0178</t>
        </is>
      </c>
      <c r="H11240" t="inlineStr">
        <is>
          <t>Beverages</t>
        </is>
      </c>
      <c r="I11240" t="n">
        <v>5</v>
      </c>
      <c r="J11240" t="n">
        <v>589.17</v>
      </c>
      <c r="K11240" t="n">
        <v>0</v>
      </c>
      <c r="L11240">
        <f>I11240*J11240*(1-K11240)</f>
        <v/>
      </c>
      <c r="M11240">
        <f>VLOOKUP(F11240,Products!A:D,4,FALSE)*I11240</f>
        <v/>
      </c>
      <c r="N11240">
        <f>L11240-M11240</f>
        <v/>
      </c>
    </row>
    <row r="11241">
      <c r="A11241" t="inlineStr">
        <is>
          <t>T1011239</t>
        </is>
      </c>
      <c r="B11241" t="inlineStr">
        <is>
          <t>2025-05-28</t>
        </is>
      </c>
      <c r="C11241" t="inlineStr">
        <is>
          <t>S046</t>
        </is>
      </c>
      <c r="D11241" t="inlineStr">
        <is>
          <t>Store_046</t>
        </is>
      </c>
      <c r="E11241" t="inlineStr">
        <is>
          <t>South</t>
        </is>
      </c>
      <c r="F11241" t="inlineStr">
        <is>
          <t>P0093</t>
        </is>
      </c>
      <c r="G11241" t="inlineStr">
        <is>
          <t>Prod_0093</t>
        </is>
      </c>
      <c r="H11241" t="inlineStr">
        <is>
          <t>Electronics</t>
        </is>
      </c>
      <c r="I11241" t="n">
        <v>1</v>
      </c>
      <c r="J11241" t="n">
        <v>201.53</v>
      </c>
      <c r="K11241" t="n">
        <v>0.05</v>
      </c>
      <c r="L11241">
        <f>I11241*J11241*(1-K11241)</f>
        <v/>
      </c>
      <c r="M11241">
        <f>VLOOKUP(F11241,Products!A:D,4,FALSE)*I11241</f>
        <v/>
      </c>
      <c r="N11241">
        <f>L11241-M11241</f>
        <v/>
      </c>
    </row>
    <row r="11242">
      <c r="A11242" t="inlineStr">
        <is>
          <t>T1011240</t>
        </is>
      </c>
      <c r="B11242" t="inlineStr">
        <is>
          <t>2024-04-25</t>
        </is>
      </c>
      <c r="C11242" t="inlineStr">
        <is>
          <t>S010</t>
        </is>
      </c>
      <c r="D11242" t="inlineStr">
        <is>
          <t>Store_010</t>
        </is>
      </c>
      <c r="E11242" t="inlineStr">
        <is>
          <t>North</t>
        </is>
      </c>
      <c r="F11242" t="inlineStr">
        <is>
          <t>P0160</t>
        </is>
      </c>
      <c r="G11242" t="inlineStr">
        <is>
          <t>Prod_0160</t>
        </is>
      </c>
      <c r="H11242" t="inlineStr">
        <is>
          <t>Food</t>
        </is>
      </c>
      <c r="I11242" t="n">
        <v>4</v>
      </c>
      <c r="J11242" t="n">
        <v>913</v>
      </c>
      <c r="K11242" t="n">
        <v>0</v>
      </c>
      <c r="L11242">
        <f>I11242*J11242*(1-K11242)</f>
        <v/>
      </c>
      <c r="M11242">
        <f>VLOOKUP(F11242,Products!A:D,4,FALSE)*I11242</f>
        <v/>
      </c>
      <c r="N11242">
        <f>L11242-M11242</f>
        <v/>
      </c>
    </row>
    <row r="11243">
      <c r="A11243" t="inlineStr">
        <is>
          <t>T1011241</t>
        </is>
      </c>
      <c r="B11243" t="inlineStr">
        <is>
          <t>2024-07-28</t>
        </is>
      </c>
      <c r="C11243" t="inlineStr">
        <is>
          <t>S006</t>
        </is>
      </c>
      <c r="D11243" t="inlineStr">
        <is>
          <t>Store_006</t>
        </is>
      </c>
      <c r="E11243" t="inlineStr">
        <is>
          <t>East</t>
        </is>
      </c>
      <c r="F11243" t="inlineStr">
        <is>
          <t>P0196</t>
        </is>
      </c>
      <c r="G11243" t="inlineStr">
        <is>
          <t>Prod_0196</t>
        </is>
      </c>
      <c r="H11243" t="inlineStr">
        <is>
          <t>Beverages</t>
        </is>
      </c>
      <c r="I11243" t="n">
        <v>8</v>
      </c>
      <c r="J11243" t="n">
        <v>940.35</v>
      </c>
      <c r="K11243" t="n">
        <v>0</v>
      </c>
      <c r="L11243">
        <f>I11243*J11243*(1-K11243)</f>
        <v/>
      </c>
      <c r="M11243">
        <f>VLOOKUP(F11243,Products!A:D,4,FALSE)*I11243</f>
        <v/>
      </c>
      <c r="N11243">
        <f>L11243-M11243</f>
        <v/>
      </c>
    </row>
    <row r="11244">
      <c r="A11244" t="inlineStr">
        <is>
          <t>T1011242</t>
        </is>
      </c>
      <c r="B11244" t="inlineStr">
        <is>
          <t>2024-02-25</t>
        </is>
      </c>
      <c r="C11244" t="inlineStr">
        <is>
          <t>S013</t>
        </is>
      </c>
      <c r="D11244" t="inlineStr">
        <is>
          <t>Store_013</t>
        </is>
      </c>
      <c r="E11244" t="inlineStr">
        <is>
          <t>North</t>
        </is>
      </c>
      <c r="F11244" t="inlineStr">
        <is>
          <t>P0069</t>
        </is>
      </c>
      <c r="G11244" t="inlineStr">
        <is>
          <t>Prod_0069</t>
        </is>
      </c>
      <c r="H11244" t="inlineStr">
        <is>
          <t>Household</t>
        </is>
      </c>
      <c r="I11244" t="n">
        <v>2</v>
      </c>
      <c r="J11244" t="n">
        <v>324.93</v>
      </c>
      <c r="K11244" t="n">
        <v>0.05</v>
      </c>
      <c r="L11244">
        <f>I11244*J11244*(1-K11244)</f>
        <v/>
      </c>
      <c r="M11244">
        <f>VLOOKUP(F11244,Products!A:D,4,FALSE)*I11244</f>
        <v/>
      </c>
      <c r="N11244">
        <f>L11244-M11244</f>
        <v/>
      </c>
    </row>
    <row r="11245">
      <c r="A11245" t="inlineStr">
        <is>
          <t>T1011243</t>
        </is>
      </c>
      <c r="B11245" t="inlineStr">
        <is>
          <t>2023-11-13</t>
        </is>
      </c>
      <c r="C11245" t="inlineStr">
        <is>
          <t>S019</t>
        </is>
      </c>
      <c r="D11245" t="inlineStr">
        <is>
          <t>Store_019</t>
        </is>
      </c>
      <c r="E11245" t="inlineStr">
        <is>
          <t>East</t>
        </is>
      </c>
      <c r="F11245" t="inlineStr">
        <is>
          <t>P0109</t>
        </is>
      </c>
      <c r="G11245" t="inlineStr">
        <is>
          <t>Prod_0109</t>
        </is>
      </c>
      <c r="H11245" t="inlineStr">
        <is>
          <t>Beverages</t>
        </is>
      </c>
      <c r="I11245" t="n">
        <v>1</v>
      </c>
      <c r="J11245" t="n">
        <v>686.14</v>
      </c>
      <c r="K11245" t="n">
        <v>0</v>
      </c>
      <c r="L11245">
        <f>I11245*J11245*(1-K11245)</f>
        <v/>
      </c>
      <c r="M11245">
        <f>VLOOKUP(F11245,Products!A:D,4,FALSE)*I11245</f>
        <v/>
      </c>
      <c r="N11245">
        <f>L11245-M11245</f>
        <v/>
      </c>
    </row>
    <row r="11246">
      <c r="A11246" t="inlineStr">
        <is>
          <t>T1011244</t>
        </is>
      </c>
      <c r="B11246" t="inlineStr">
        <is>
          <t>2024-05-04</t>
        </is>
      </c>
      <c r="C11246" t="inlineStr">
        <is>
          <t>S024</t>
        </is>
      </c>
      <c r="D11246" t="inlineStr">
        <is>
          <t>Store_024</t>
        </is>
      </c>
      <c r="E11246" t="inlineStr">
        <is>
          <t>South</t>
        </is>
      </c>
      <c r="F11246" t="inlineStr">
        <is>
          <t>P0054</t>
        </is>
      </c>
      <c r="G11246" t="inlineStr">
        <is>
          <t>Prod_0054</t>
        </is>
      </c>
      <c r="H11246" t="inlineStr">
        <is>
          <t>Food</t>
        </is>
      </c>
      <c r="I11246" t="n">
        <v>2</v>
      </c>
      <c r="J11246" t="n">
        <v>575.29</v>
      </c>
      <c r="K11246" t="n">
        <v>0</v>
      </c>
      <c r="L11246">
        <f>I11246*J11246*(1-K11246)</f>
        <v/>
      </c>
      <c r="M11246">
        <f>VLOOKUP(F11246,Products!A:D,4,FALSE)*I11246</f>
        <v/>
      </c>
      <c r="N11246">
        <f>L11246-M11246</f>
        <v/>
      </c>
    </row>
    <row r="11247">
      <c r="A11247" t="inlineStr">
        <is>
          <t>T1011245</t>
        </is>
      </c>
      <c r="B11247" t="inlineStr">
        <is>
          <t>2025-03-10</t>
        </is>
      </c>
      <c r="C11247" t="inlineStr">
        <is>
          <t>S008</t>
        </is>
      </c>
      <c r="D11247" t="inlineStr">
        <is>
          <t>Store_008</t>
        </is>
      </c>
      <c r="E11247" t="inlineStr">
        <is>
          <t>East</t>
        </is>
      </c>
      <c r="F11247" t="inlineStr">
        <is>
          <t>P0189</t>
        </is>
      </c>
      <c r="G11247" t="inlineStr">
        <is>
          <t>Prod_0189</t>
        </is>
      </c>
      <c r="H11247" t="inlineStr">
        <is>
          <t>Food</t>
        </is>
      </c>
      <c r="I11247" t="n">
        <v>8</v>
      </c>
      <c r="J11247" t="n">
        <v>948.05</v>
      </c>
      <c r="K11247" t="n">
        <v>0.05</v>
      </c>
      <c r="L11247">
        <f>I11247*J11247*(1-K11247)</f>
        <v/>
      </c>
      <c r="M11247">
        <f>VLOOKUP(F11247,Products!A:D,4,FALSE)*I11247</f>
        <v/>
      </c>
      <c r="N11247">
        <f>L11247-M11247</f>
        <v/>
      </c>
    </row>
    <row r="11248">
      <c r="A11248" t="inlineStr">
        <is>
          <t>T1011246</t>
        </is>
      </c>
      <c r="B11248" t="inlineStr">
        <is>
          <t>2024-10-16</t>
        </is>
      </c>
      <c r="C11248" t="inlineStr">
        <is>
          <t>S030</t>
        </is>
      </c>
      <c r="D11248" t="inlineStr">
        <is>
          <t>Store_030</t>
        </is>
      </c>
      <c r="E11248" t="inlineStr">
        <is>
          <t>North</t>
        </is>
      </c>
      <c r="F11248" t="inlineStr">
        <is>
          <t>P0172</t>
        </is>
      </c>
      <c r="G11248" t="inlineStr">
        <is>
          <t>Prod_0172</t>
        </is>
      </c>
      <c r="H11248" t="inlineStr">
        <is>
          <t>Beverages</t>
        </is>
      </c>
      <c r="I11248" t="n">
        <v>9</v>
      </c>
      <c r="J11248" t="n">
        <v>676.2</v>
      </c>
      <c r="K11248" t="n">
        <v>0.15</v>
      </c>
      <c r="L11248">
        <f>I11248*J11248*(1-K11248)</f>
        <v/>
      </c>
      <c r="M11248">
        <f>VLOOKUP(F11248,Products!A:D,4,FALSE)*I11248</f>
        <v/>
      </c>
      <c r="N11248">
        <f>L11248-M11248</f>
        <v/>
      </c>
    </row>
    <row r="11249">
      <c r="A11249" t="inlineStr">
        <is>
          <t>T1011247</t>
        </is>
      </c>
      <c r="B11249" t="inlineStr">
        <is>
          <t>2024-03-26</t>
        </is>
      </c>
      <c r="C11249" t="inlineStr">
        <is>
          <t>S023</t>
        </is>
      </c>
      <c r="D11249" t="inlineStr">
        <is>
          <t>Store_023</t>
        </is>
      </c>
      <c r="E11249" t="inlineStr">
        <is>
          <t>South</t>
        </is>
      </c>
      <c r="F11249" t="inlineStr">
        <is>
          <t>P0031</t>
        </is>
      </c>
      <c r="G11249" t="inlineStr">
        <is>
          <t>Prod_0031</t>
        </is>
      </c>
      <c r="H11249" t="inlineStr">
        <is>
          <t>Food</t>
        </is>
      </c>
      <c r="I11249" t="n">
        <v>9</v>
      </c>
      <c r="J11249" t="n">
        <v>192.63</v>
      </c>
      <c r="K11249" t="n">
        <v>0.15</v>
      </c>
      <c r="L11249">
        <f>I11249*J11249*(1-K11249)</f>
        <v/>
      </c>
      <c r="M11249">
        <f>VLOOKUP(F11249,Products!A:D,4,FALSE)*I11249</f>
        <v/>
      </c>
      <c r="N11249">
        <f>L11249-M11249</f>
        <v/>
      </c>
    </row>
    <row r="11250">
      <c r="A11250" t="inlineStr">
        <is>
          <t>T1011248</t>
        </is>
      </c>
      <c r="B11250" t="inlineStr">
        <is>
          <t>2024-09-14</t>
        </is>
      </c>
      <c r="C11250" t="inlineStr">
        <is>
          <t>S047</t>
        </is>
      </c>
      <c r="D11250" t="inlineStr">
        <is>
          <t>Store_047</t>
        </is>
      </c>
      <c r="E11250" t="inlineStr">
        <is>
          <t>North</t>
        </is>
      </c>
      <c r="F11250" t="inlineStr">
        <is>
          <t>P0047</t>
        </is>
      </c>
      <c r="G11250" t="inlineStr">
        <is>
          <t>Prod_0047</t>
        </is>
      </c>
      <c r="H11250" t="inlineStr">
        <is>
          <t>Beverages</t>
        </is>
      </c>
      <c r="I11250" t="n">
        <v>3</v>
      </c>
      <c r="J11250" t="n">
        <v>557.67</v>
      </c>
      <c r="K11250" t="n">
        <v>0</v>
      </c>
      <c r="L11250">
        <f>I11250*J11250*(1-K11250)</f>
        <v/>
      </c>
      <c r="M11250">
        <f>VLOOKUP(F11250,Products!A:D,4,FALSE)*I11250</f>
        <v/>
      </c>
      <c r="N11250">
        <f>L11250-M11250</f>
        <v/>
      </c>
    </row>
    <row r="11251">
      <c r="A11251" t="inlineStr">
        <is>
          <t>T1011249</t>
        </is>
      </c>
      <c r="B11251" t="inlineStr">
        <is>
          <t>2024-01-04</t>
        </is>
      </c>
      <c r="C11251" t="inlineStr">
        <is>
          <t>S007</t>
        </is>
      </c>
      <c r="D11251" t="inlineStr">
        <is>
          <t>Store_007</t>
        </is>
      </c>
      <c r="E11251" t="inlineStr">
        <is>
          <t>East</t>
        </is>
      </c>
      <c r="F11251" t="inlineStr">
        <is>
          <t>P0053</t>
        </is>
      </c>
      <c r="G11251" t="inlineStr">
        <is>
          <t>Prod_0053</t>
        </is>
      </c>
      <c r="H11251" t="inlineStr">
        <is>
          <t>Food</t>
        </is>
      </c>
      <c r="I11251" t="n">
        <v>3</v>
      </c>
      <c r="J11251" t="n">
        <v>327.25</v>
      </c>
      <c r="K11251" t="n">
        <v>0</v>
      </c>
      <c r="L11251">
        <f>I11251*J11251*(1-K11251)</f>
        <v/>
      </c>
      <c r="M11251">
        <f>VLOOKUP(F11251,Products!A:D,4,FALSE)*I11251</f>
        <v/>
      </c>
      <c r="N11251">
        <f>L11251-M11251</f>
        <v/>
      </c>
    </row>
    <row r="11252">
      <c r="A11252" t="inlineStr">
        <is>
          <t>T1011250</t>
        </is>
      </c>
      <c r="B11252" t="inlineStr">
        <is>
          <t>2025-01-13</t>
        </is>
      </c>
      <c r="C11252" t="inlineStr">
        <is>
          <t>S003</t>
        </is>
      </c>
      <c r="D11252" t="inlineStr">
        <is>
          <t>Store_003</t>
        </is>
      </c>
      <c r="E11252" t="inlineStr">
        <is>
          <t>North</t>
        </is>
      </c>
      <c r="F11252" t="inlineStr">
        <is>
          <t>P0124</t>
        </is>
      </c>
      <c r="G11252" t="inlineStr">
        <is>
          <t>Prod_0124</t>
        </is>
      </c>
      <c r="H11252" t="inlineStr">
        <is>
          <t>Beverages</t>
        </is>
      </c>
      <c r="I11252" t="n">
        <v>5</v>
      </c>
      <c r="J11252" t="n">
        <v>934.58</v>
      </c>
      <c r="K11252" t="n">
        <v>0</v>
      </c>
      <c r="L11252">
        <f>I11252*J11252*(1-K11252)</f>
        <v/>
      </c>
      <c r="M11252">
        <f>VLOOKUP(F11252,Products!A:D,4,FALSE)*I11252</f>
        <v/>
      </c>
      <c r="N11252">
        <f>L11252-M11252</f>
        <v/>
      </c>
    </row>
    <row r="11253">
      <c r="A11253" t="inlineStr">
        <is>
          <t>T1011251</t>
        </is>
      </c>
      <c r="B11253" t="inlineStr">
        <is>
          <t>2024-10-20</t>
        </is>
      </c>
      <c r="C11253" t="inlineStr">
        <is>
          <t>S033</t>
        </is>
      </c>
      <c r="D11253" t="inlineStr">
        <is>
          <t>Store_033</t>
        </is>
      </c>
      <c r="E11253" t="inlineStr">
        <is>
          <t>North</t>
        </is>
      </c>
      <c r="F11253" t="inlineStr">
        <is>
          <t>P0120</t>
        </is>
      </c>
      <c r="G11253" t="inlineStr">
        <is>
          <t>Prod_0120</t>
        </is>
      </c>
      <c r="H11253" t="inlineStr">
        <is>
          <t>Stationery</t>
        </is>
      </c>
      <c r="I11253" t="n">
        <v>8</v>
      </c>
      <c r="J11253" t="n">
        <v>387.63</v>
      </c>
      <c r="K11253" t="n">
        <v>0</v>
      </c>
      <c r="L11253">
        <f>I11253*J11253*(1-K11253)</f>
        <v/>
      </c>
      <c r="M11253">
        <f>VLOOKUP(F11253,Products!A:D,4,FALSE)*I11253</f>
        <v/>
      </c>
      <c r="N11253">
        <f>L11253-M11253</f>
        <v/>
      </c>
    </row>
    <row r="11254">
      <c r="A11254" t="inlineStr">
        <is>
          <t>T1011252</t>
        </is>
      </c>
      <c r="B11254" t="inlineStr">
        <is>
          <t>2025-05-25</t>
        </is>
      </c>
      <c r="C11254" t="inlineStr">
        <is>
          <t>S007</t>
        </is>
      </c>
      <c r="D11254" t="inlineStr">
        <is>
          <t>Store_007</t>
        </is>
      </c>
      <c r="E11254" t="inlineStr">
        <is>
          <t>East</t>
        </is>
      </c>
      <c r="F11254" t="inlineStr">
        <is>
          <t>P0032</t>
        </is>
      </c>
      <c r="G11254" t="inlineStr">
        <is>
          <t>Prod_0032</t>
        </is>
      </c>
      <c r="H11254" t="inlineStr">
        <is>
          <t>Beverages</t>
        </is>
      </c>
      <c r="I11254" t="n">
        <v>7</v>
      </c>
      <c r="J11254" t="n">
        <v>254.05</v>
      </c>
      <c r="K11254" t="n">
        <v>0</v>
      </c>
      <c r="L11254">
        <f>I11254*J11254*(1-K11254)</f>
        <v/>
      </c>
      <c r="M11254">
        <f>VLOOKUP(F11254,Products!A:D,4,FALSE)*I11254</f>
        <v/>
      </c>
      <c r="N11254">
        <f>L11254-M11254</f>
        <v/>
      </c>
    </row>
    <row r="11255">
      <c r="A11255" t="inlineStr">
        <is>
          <t>T1011253</t>
        </is>
      </c>
      <c r="B11255" t="inlineStr">
        <is>
          <t>2023-12-06</t>
        </is>
      </c>
      <c r="C11255" t="inlineStr">
        <is>
          <t>S042</t>
        </is>
      </c>
      <c r="D11255" t="inlineStr">
        <is>
          <t>Store_042</t>
        </is>
      </c>
      <c r="E11255" t="inlineStr">
        <is>
          <t>Central</t>
        </is>
      </c>
      <c r="F11255" t="inlineStr">
        <is>
          <t>P0072</t>
        </is>
      </c>
      <c r="G11255" t="inlineStr">
        <is>
          <t>Prod_0072</t>
        </is>
      </c>
      <c r="H11255" t="inlineStr">
        <is>
          <t>Food</t>
        </is>
      </c>
      <c r="I11255" t="n">
        <v>6</v>
      </c>
      <c r="J11255" t="n">
        <v>839.92</v>
      </c>
      <c r="K11255" t="n">
        <v>0</v>
      </c>
      <c r="L11255">
        <f>I11255*J11255*(1-K11255)</f>
        <v/>
      </c>
      <c r="M11255">
        <f>VLOOKUP(F11255,Products!A:D,4,FALSE)*I11255</f>
        <v/>
      </c>
      <c r="N11255">
        <f>L11255-M11255</f>
        <v/>
      </c>
    </row>
    <row r="11256">
      <c r="A11256" t="inlineStr">
        <is>
          <t>T1011254</t>
        </is>
      </c>
      <c r="B11256" t="inlineStr">
        <is>
          <t>2023-08-17</t>
        </is>
      </c>
      <c r="C11256" t="inlineStr">
        <is>
          <t>S018</t>
        </is>
      </c>
      <c r="D11256" t="inlineStr">
        <is>
          <t>Store_018</t>
        </is>
      </c>
      <c r="E11256" t="inlineStr">
        <is>
          <t>South</t>
        </is>
      </c>
      <c r="F11256" t="inlineStr">
        <is>
          <t>P0031</t>
        </is>
      </c>
      <c r="G11256" t="inlineStr">
        <is>
          <t>Prod_0031</t>
        </is>
      </c>
      <c r="H11256" t="inlineStr">
        <is>
          <t>Food</t>
        </is>
      </c>
      <c r="I11256" t="n">
        <v>1</v>
      </c>
      <c r="J11256" t="n">
        <v>236.73</v>
      </c>
      <c r="K11256" t="n">
        <v>0</v>
      </c>
      <c r="L11256">
        <f>I11256*J11256*(1-K11256)</f>
        <v/>
      </c>
      <c r="M11256">
        <f>VLOOKUP(F11256,Products!A:D,4,FALSE)*I11256</f>
        <v/>
      </c>
      <c r="N11256">
        <f>L11256-M11256</f>
        <v/>
      </c>
    </row>
    <row r="11257">
      <c r="A11257" t="inlineStr">
        <is>
          <t>T1011255</t>
        </is>
      </c>
      <c r="B11257" t="inlineStr">
        <is>
          <t>2024-07-10</t>
        </is>
      </c>
      <c r="C11257" t="inlineStr">
        <is>
          <t>S042</t>
        </is>
      </c>
      <c r="D11257" t="inlineStr">
        <is>
          <t>Store_042</t>
        </is>
      </c>
      <c r="E11257" t="inlineStr">
        <is>
          <t>Central</t>
        </is>
      </c>
      <c r="F11257" t="inlineStr">
        <is>
          <t>P0068</t>
        </is>
      </c>
      <c r="G11257" t="inlineStr">
        <is>
          <t>Prod_0068</t>
        </is>
      </c>
      <c r="H11257" t="inlineStr">
        <is>
          <t>Household</t>
        </is>
      </c>
      <c r="I11257" t="n">
        <v>7</v>
      </c>
      <c r="J11257" t="n">
        <v>183.65</v>
      </c>
      <c r="K11257" t="n">
        <v>0</v>
      </c>
      <c r="L11257">
        <f>I11257*J11257*(1-K11257)</f>
        <v/>
      </c>
      <c r="M11257">
        <f>VLOOKUP(F11257,Products!A:D,4,FALSE)*I11257</f>
        <v/>
      </c>
      <c r="N11257">
        <f>L11257-M11257</f>
        <v/>
      </c>
    </row>
    <row r="11258">
      <c r="A11258" t="inlineStr">
        <is>
          <t>T1011256</t>
        </is>
      </c>
      <c r="B11258" t="inlineStr">
        <is>
          <t>2025-02-08</t>
        </is>
      </c>
      <c r="C11258" t="inlineStr">
        <is>
          <t>S004</t>
        </is>
      </c>
      <c r="D11258" t="inlineStr">
        <is>
          <t>Store_004</t>
        </is>
      </c>
      <c r="E11258" t="inlineStr">
        <is>
          <t>Central</t>
        </is>
      </c>
      <c r="F11258" t="inlineStr">
        <is>
          <t>P0137</t>
        </is>
      </c>
      <c r="G11258" t="inlineStr">
        <is>
          <t>Prod_0137</t>
        </is>
      </c>
      <c r="H11258" t="inlineStr">
        <is>
          <t>Electronics</t>
        </is>
      </c>
      <c r="I11258" t="n">
        <v>5</v>
      </c>
      <c r="J11258" t="n">
        <v>151.15</v>
      </c>
      <c r="K11258" t="n">
        <v>0</v>
      </c>
      <c r="L11258">
        <f>I11258*J11258*(1-K11258)</f>
        <v/>
      </c>
      <c r="M11258">
        <f>VLOOKUP(F11258,Products!A:D,4,FALSE)*I11258</f>
        <v/>
      </c>
      <c r="N11258">
        <f>L11258-M11258</f>
        <v/>
      </c>
    </row>
    <row r="11259">
      <c r="A11259" t="inlineStr">
        <is>
          <t>T1011257</t>
        </is>
      </c>
      <c r="B11259" t="inlineStr">
        <is>
          <t>2023-10-30</t>
        </is>
      </c>
      <c r="C11259" t="inlineStr">
        <is>
          <t>S030</t>
        </is>
      </c>
      <c r="D11259" t="inlineStr">
        <is>
          <t>Store_030</t>
        </is>
      </c>
      <c r="E11259" t="inlineStr">
        <is>
          <t>North</t>
        </is>
      </c>
      <c r="F11259" t="inlineStr">
        <is>
          <t>P0078</t>
        </is>
      </c>
      <c r="G11259" t="inlineStr">
        <is>
          <t>Prod_0078</t>
        </is>
      </c>
      <c r="H11259" t="inlineStr">
        <is>
          <t>Electronics</t>
        </is>
      </c>
      <c r="I11259" t="n">
        <v>9</v>
      </c>
      <c r="J11259" t="n">
        <v>609.01</v>
      </c>
      <c r="K11259" t="n">
        <v>0.05</v>
      </c>
      <c r="L11259">
        <f>I11259*J11259*(1-K11259)</f>
        <v/>
      </c>
      <c r="M11259">
        <f>VLOOKUP(F11259,Products!A:D,4,FALSE)*I11259</f>
        <v/>
      </c>
      <c r="N11259">
        <f>L11259-M11259</f>
        <v/>
      </c>
    </row>
    <row r="11260">
      <c r="A11260" t="inlineStr">
        <is>
          <t>T1011258</t>
        </is>
      </c>
      <c r="B11260" t="inlineStr">
        <is>
          <t>2023-05-09</t>
        </is>
      </c>
      <c r="C11260" t="inlineStr">
        <is>
          <t>S038</t>
        </is>
      </c>
      <c r="D11260" t="inlineStr">
        <is>
          <t>Store_038</t>
        </is>
      </c>
      <c r="E11260" t="inlineStr">
        <is>
          <t>East</t>
        </is>
      </c>
      <c r="F11260" t="inlineStr">
        <is>
          <t>P0118</t>
        </is>
      </c>
      <c r="G11260" t="inlineStr">
        <is>
          <t>Prod_0118</t>
        </is>
      </c>
      <c r="H11260" t="inlineStr">
        <is>
          <t>Toys</t>
        </is>
      </c>
      <c r="I11260" t="n">
        <v>4</v>
      </c>
      <c r="J11260" t="n">
        <v>839.4400000000001</v>
      </c>
      <c r="K11260" t="n">
        <v>0.05</v>
      </c>
      <c r="L11260">
        <f>I11260*J11260*(1-K11260)</f>
        <v/>
      </c>
      <c r="M11260">
        <f>VLOOKUP(F11260,Products!A:D,4,FALSE)*I11260</f>
        <v/>
      </c>
      <c r="N11260">
        <f>L11260-M11260</f>
        <v/>
      </c>
    </row>
    <row r="11261">
      <c r="A11261" t="inlineStr">
        <is>
          <t>T1011259</t>
        </is>
      </c>
      <c r="B11261" t="inlineStr">
        <is>
          <t>2023-03-28</t>
        </is>
      </c>
      <c r="C11261" t="inlineStr">
        <is>
          <t>S050</t>
        </is>
      </c>
      <c r="D11261" t="inlineStr">
        <is>
          <t>Store_050</t>
        </is>
      </c>
      <c r="E11261" t="inlineStr">
        <is>
          <t>South</t>
        </is>
      </c>
      <c r="F11261" t="inlineStr">
        <is>
          <t>P0030</t>
        </is>
      </c>
      <c r="G11261" t="inlineStr">
        <is>
          <t>Prod_0030</t>
        </is>
      </c>
      <c r="H11261" t="inlineStr">
        <is>
          <t>Household</t>
        </is>
      </c>
      <c r="I11261" t="n">
        <v>3</v>
      </c>
      <c r="J11261" t="n">
        <v>751.66</v>
      </c>
      <c r="K11261" t="n">
        <v>0</v>
      </c>
      <c r="L11261">
        <f>I11261*J11261*(1-K11261)</f>
        <v/>
      </c>
      <c r="M11261">
        <f>VLOOKUP(F11261,Products!A:D,4,FALSE)*I11261</f>
        <v/>
      </c>
      <c r="N11261">
        <f>L11261-M11261</f>
        <v/>
      </c>
    </row>
    <row r="11262">
      <c r="A11262" t="inlineStr">
        <is>
          <t>T1011260</t>
        </is>
      </c>
      <c r="B11262" t="inlineStr">
        <is>
          <t>2025-02-12</t>
        </is>
      </c>
      <c r="C11262" t="inlineStr">
        <is>
          <t>S009</t>
        </is>
      </c>
      <c r="D11262" t="inlineStr">
        <is>
          <t>Store_009</t>
        </is>
      </c>
      <c r="E11262" t="inlineStr">
        <is>
          <t>Central</t>
        </is>
      </c>
      <c r="F11262" t="inlineStr">
        <is>
          <t>P0109</t>
        </is>
      </c>
      <c r="G11262" t="inlineStr">
        <is>
          <t>Prod_0109</t>
        </is>
      </c>
      <c r="H11262" t="inlineStr">
        <is>
          <t>Beverages</t>
        </is>
      </c>
      <c r="I11262" t="n">
        <v>2</v>
      </c>
      <c r="J11262" t="n">
        <v>574.0599999999999</v>
      </c>
      <c r="K11262" t="n">
        <v>0</v>
      </c>
      <c r="L11262">
        <f>I11262*J11262*(1-K11262)</f>
        <v/>
      </c>
      <c r="M11262">
        <f>VLOOKUP(F11262,Products!A:D,4,FALSE)*I11262</f>
        <v/>
      </c>
      <c r="N11262">
        <f>L11262-M11262</f>
        <v/>
      </c>
    </row>
    <row r="11263">
      <c r="A11263" t="inlineStr">
        <is>
          <t>T1011261</t>
        </is>
      </c>
      <c r="B11263" t="inlineStr">
        <is>
          <t>2024-01-21</t>
        </is>
      </c>
      <c r="C11263" t="inlineStr">
        <is>
          <t>S007</t>
        </is>
      </c>
      <c r="D11263" t="inlineStr">
        <is>
          <t>Store_007</t>
        </is>
      </c>
      <c r="E11263" t="inlineStr">
        <is>
          <t>East</t>
        </is>
      </c>
      <c r="F11263" t="inlineStr">
        <is>
          <t>P0160</t>
        </is>
      </c>
      <c r="G11263" t="inlineStr">
        <is>
          <t>Prod_0160</t>
        </is>
      </c>
      <c r="H11263" t="inlineStr">
        <is>
          <t>Food</t>
        </is>
      </c>
      <c r="I11263" t="n">
        <v>6</v>
      </c>
      <c r="J11263" t="n">
        <v>747.6799999999999</v>
      </c>
      <c r="K11263" t="n">
        <v>0</v>
      </c>
      <c r="L11263">
        <f>I11263*J11263*(1-K11263)</f>
        <v/>
      </c>
      <c r="M11263">
        <f>VLOOKUP(F11263,Products!A:D,4,FALSE)*I11263</f>
        <v/>
      </c>
      <c r="N11263">
        <f>L11263-M11263</f>
        <v/>
      </c>
    </row>
    <row r="11264">
      <c r="A11264" t="inlineStr">
        <is>
          <t>T1011262</t>
        </is>
      </c>
      <c r="B11264" t="inlineStr">
        <is>
          <t>2025-03-13</t>
        </is>
      </c>
      <c r="C11264" t="inlineStr">
        <is>
          <t>S003</t>
        </is>
      </c>
      <c r="D11264" t="inlineStr">
        <is>
          <t>Store_003</t>
        </is>
      </c>
      <c r="E11264" t="inlineStr">
        <is>
          <t>North</t>
        </is>
      </c>
      <c r="F11264" t="inlineStr">
        <is>
          <t>P0178</t>
        </is>
      </c>
      <c r="G11264" t="inlineStr">
        <is>
          <t>Prod_0178</t>
        </is>
      </c>
      <c r="H11264" t="inlineStr">
        <is>
          <t>Beverages</t>
        </is>
      </c>
      <c r="I11264" t="n">
        <v>8</v>
      </c>
      <c r="J11264" t="n">
        <v>583.77</v>
      </c>
      <c r="K11264" t="n">
        <v>0</v>
      </c>
      <c r="L11264">
        <f>I11264*J11264*(1-K11264)</f>
        <v/>
      </c>
      <c r="M11264">
        <f>VLOOKUP(F11264,Products!A:D,4,FALSE)*I11264</f>
        <v/>
      </c>
      <c r="N11264">
        <f>L11264-M11264</f>
        <v/>
      </c>
    </row>
    <row r="11265">
      <c r="A11265" t="inlineStr">
        <is>
          <t>T1011263</t>
        </is>
      </c>
      <c r="B11265" t="inlineStr">
        <is>
          <t>2024-05-17</t>
        </is>
      </c>
      <c r="C11265" t="inlineStr">
        <is>
          <t>S013</t>
        </is>
      </c>
      <c r="D11265" t="inlineStr">
        <is>
          <t>Store_013</t>
        </is>
      </c>
      <c r="E11265" t="inlineStr">
        <is>
          <t>North</t>
        </is>
      </c>
      <c r="F11265" t="inlineStr">
        <is>
          <t>P0190</t>
        </is>
      </c>
      <c r="G11265" t="inlineStr">
        <is>
          <t>Prod_0190</t>
        </is>
      </c>
      <c r="H11265" t="inlineStr">
        <is>
          <t>Household</t>
        </is>
      </c>
      <c r="I11265" t="n">
        <v>1</v>
      </c>
      <c r="J11265" t="n">
        <v>312.4</v>
      </c>
      <c r="K11265" t="n">
        <v>0</v>
      </c>
      <c r="L11265">
        <f>I11265*J11265*(1-K11265)</f>
        <v/>
      </c>
      <c r="M11265">
        <f>VLOOKUP(F11265,Products!A:D,4,FALSE)*I11265</f>
        <v/>
      </c>
      <c r="N11265">
        <f>L11265-M11265</f>
        <v/>
      </c>
    </row>
    <row r="11266">
      <c r="A11266" t="inlineStr">
        <is>
          <t>T1011264</t>
        </is>
      </c>
      <c r="B11266" t="inlineStr">
        <is>
          <t>2023-07-10</t>
        </is>
      </c>
      <c r="C11266" t="inlineStr">
        <is>
          <t>S047</t>
        </is>
      </c>
      <c r="D11266" t="inlineStr">
        <is>
          <t>Store_047</t>
        </is>
      </c>
      <c r="E11266" t="inlineStr">
        <is>
          <t>North</t>
        </is>
      </c>
      <c r="F11266" t="inlineStr">
        <is>
          <t>P0062</t>
        </is>
      </c>
      <c r="G11266" t="inlineStr">
        <is>
          <t>Prod_0062</t>
        </is>
      </c>
      <c r="H11266" t="inlineStr">
        <is>
          <t>Beverages</t>
        </is>
      </c>
      <c r="I11266" t="n">
        <v>1</v>
      </c>
      <c r="J11266" t="n">
        <v>619.4400000000001</v>
      </c>
      <c r="K11266" t="n">
        <v>0.1</v>
      </c>
      <c r="L11266">
        <f>I11266*J11266*(1-K11266)</f>
        <v/>
      </c>
      <c r="M11266">
        <f>VLOOKUP(F11266,Products!A:D,4,FALSE)*I11266</f>
        <v/>
      </c>
      <c r="N11266">
        <f>L11266-M11266</f>
        <v/>
      </c>
    </row>
    <row r="11267">
      <c r="A11267" t="inlineStr">
        <is>
          <t>T1011265</t>
        </is>
      </c>
      <c r="B11267" t="inlineStr">
        <is>
          <t>2023-05-18</t>
        </is>
      </c>
      <c r="C11267" t="inlineStr">
        <is>
          <t>S048</t>
        </is>
      </c>
      <c r="D11267" t="inlineStr">
        <is>
          <t>Store_048</t>
        </is>
      </c>
      <c r="E11267" t="inlineStr">
        <is>
          <t>South</t>
        </is>
      </c>
      <c r="F11267" t="inlineStr">
        <is>
          <t>P0079</t>
        </is>
      </c>
      <c r="G11267" t="inlineStr">
        <is>
          <t>Prod_0079</t>
        </is>
      </c>
      <c r="H11267" t="inlineStr">
        <is>
          <t>Food</t>
        </is>
      </c>
      <c r="I11267" t="n">
        <v>2</v>
      </c>
      <c r="J11267" t="n">
        <v>540.3200000000001</v>
      </c>
      <c r="K11267" t="n">
        <v>0</v>
      </c>
      <c r="L11267">
        <f>I11267*J11267*(1-K11267)</f>
        <v/>
      </c>
      <c r="M11267">
        <f>VLOOKUP(F11267,Products!A:D,4,FALSE)*I11267</f>
        <v/>
      </c>
      <c r="N11267">
        <f>L11267-M11267</f>
        <v/>
      </c>
    </row>
    <row r="11268">
      <c r="A11268" t="inlineStr">
        <is>
          <t>T1011266</t>
        </is>
      </c>
      <c r="B11268" t="inlineStr">
        <is>
          <t>2023-09-17</t>
        </is>
      </c>
      <c r="C11268" t="inlineStr">
        <is>
          <t>S026</t>
        </is>
      </c>
      <c r="D11268" t="inlineStr">
        <is>
          <t>Store_026</t>
        </is>
      </c>
      <c r="E11268" t="inlineStr">
        <is>
          <t>North</t>
        </is>
      </c>
      <c r="F11268" t="inlineStr">
        <is>
          <t>P0179</t>
        </is>
      </c>
      <c r="G11268" t="inlineStr">
        <is>
          <t>Prod_0179</t>
        </is>
      </c>
      <c r="H11268" t="inlineStr">
        <is>
          <t>Household</t>
        </is>
      </c>
      <c r="I11268" t="n">
        <v>6</v>
      </c>
      <c r="J11268" t="n">
        <v>193.76</v>
      </c>
      <c r="K11268" t="n">
        <v>0.15</v>
      </c>
      <c r="L11268">
        <f>I11268*J11268*(1-K11268)</f>
        <v/>
      </c>
      <c r="M11268">
        <f>VLOOKUP(F11268,Products!A:D,4,FALSE)*I11268</f>
        <v/>
      </c>
      <c r="N11268">
        <f>L11268-M11268</f>
        <v/>
      </c>
    </row>
    <row r="11269">
      <c r="A11269" t="inlineStr">
        <is>
          <t>T1011267</t>
        </is>
      </c>
      <c r="B11269" t="inlineStr">
        <is>
          <t>2025-05-29</t>
        </is>
      </c>
      <c r="C11269" t="inlineStr">
        <is>
          <t>S026</t>
        </is>
      </c>
      <c r="D11269" t="inlineStr">
        <is>
          <t>Store_026</t>
        </is>
      </c>
      <c r="E11269" t="inlineStr">
        <is>
          <t>North</t>
        </is>
      </c>
      <c r="F11269" t="inlineStr">
        <is>
          <t>P0099</t>
        </is>
      </c>
      <c r="G11269" t="inlineStr">
        <is>
          <t>Prod_0099</t>
        </is>
      </c>
      <c r="H11269" t="inlineStr">
        <is>
          <t>Beverages</t>
        </is>
      </c>
      <c r="I11269" t="n">
        <v>2</v>
      </c>
      <c r="J11269" t="n">
        <v>135.46</v>
      </c>
      <c r="K11269" t="n">
        <v>0</v>
      </c>
      <c r="L11269">
        <f>I11269*J11269*(1-K11269)</f>
        <v/>
      </c>
      <c r="M11269">
        <f>VLOOKUP(F11269,Products!A:D,4,FALSE)*I11269</f>
        <v/>
      </c>
      <c r="N11269">
        <f>L11269-M11269</f>
        <v/>
      </c>
    </row>
    <row r="11270">
      <c r="A11270" t="inlineStr">
        <is>
          <t>T1011268</t>
        </is>
      </c>
      <c r="B11270" t="inlineStr">
        <is>
          <t>2023-05-10</t>
        </is>
      </c>
      <c r="C11270" t="inlineStr">
        <is>
          <t>S045</t>
        </is>
      </c>
      <c r="D11270" t="inlineStr">
        <is>
          <t>Store_045</t>
        </is>
      </c>
      <c r="E11270" t="inlineStr">
        <is>
          <t>East</t>
        </is>
      </c>
      <c r="F11270" t="inlineStr">
        <is>
          <t>P0043</t>
        </is>
      </c>
      <c r="G11270" t="inlineStr">
        <is>
          <t>Prod_0043</t>
        </is>
      </c>
      <c r="H11270" t="inlineStr">
        <is>
          <t>Food</t>
        </is>
      </c>
      <c r="I11270" t="n">
        <v>9</v>
      </c>
      <c r="J11270" t="n">
        <v>213</v>
      </c>
      <c r="K11270" t="n">
        <v>0</v>
      </c>
      <c r="L11270">
        <f>I11270*J11270*(1-K11270)</f>
        <v/>
      </c>
      <c r="M11270">
        <f>VLOOKUP(F11270,Products!A:D,4,FALSE)*I11270</f>
        <v/>
      </c>
      <c r="N11270">
        <f>L11270-M11270</f>
        <v/>
      </c>
    </row>
    <row r="11271">
      <c r="A11271" t="inlineStr">
        <is>
          <t>T1011269</t>
        </is>
      </c>
      <c r="B11271" t="inlineStr">
        <is>
          <t>2025-03-01</t>
        </is>
      </c>
      <c r="C11271" t="inlineStr">
        <is>
          <t>S008</t>
        </is>
      </c>
      <c r="D11271" t="inlineStr">
        <is>
          <t>Store_008</t>
        </is>
      </c>
      <c r="E11271" t="inlineStr">
        <is>
          <t>East</t>
        </is>
      </c>
      <c r="F11271" t="inlineStr">
        <is>
          <t>P0128</t>
        </is>
      </c>
      <c r="G11271" t="inlineStr">
        <is>
          <t>Prod_0128</t>
        </is>
      </c>
      <c r="H11271" t="inlineStr">
        <is>
          <t>Toys</t>
        </is>
      </c>
      <c r="I11271" t="n">
        <v>7</v>
      </c>
      <c r="J11271" t="n">
        <v>166.06</v>
      </c>
      <c r="K11271" t="n">
        <v>0</v>
      </c>
      <c r="L11271">
        <f>I11271*J11271*(1-K11271)</f>
        <v/>
      </c>
      <c r="M11271">
        <f>VLOOKUP(F11271,Products!A:D,4,FALSE)*I11271</f>
        <v/>
      </c>
      <c r="N11271">
        <f>L11271-M11271</f>
        <v/>
      </c>
    </row>
    <row r="11272">
      <c r="A11272" t="inlineStr">
        <is>
          <t>T1011270</t>
        </is>
      </c>
      <c r="B11272" t="inlineStr">
        <is>
          <t>2024-07-07</t>
        </is>
      </c>
      <c r="C11272" t="inlineStr">
        <is>
          <t>S036</t>
        </is>
      </c>
      <c r="D11272" t="inlineStr">
        <is>
          <t>Store_036</t>
        </is>
      </c>
      <c r="E11272" t="inlineStr">
        <is>
          <t>Central</t>
        </is>
      </c>
      <c r="F11272" t="inlineStr">
        <is>
          <t>P0033</t>
        </is>
      </c>
      <c r="G11272" t="inlineStr">
        <is>
          <t>Prod_0033</t>
        </is>
      </c>
      <c r="H11272" t="inlineStr">
        <is>
          <t>Food</t>
        </is>
      </c>
      <c r="I11272" t="n">
        <v>8</v>
      </c>
      <c r="J11272" t="n">
        <v>335.83</v>
      </c>
      <c r="K11272" t="n">
        <v>0</v>
      </c>
      <c r="L11272">
        <f>I11272*J11272*(1-K11272)</f>
        <v/>
      </c>
      <c r="M11272">
        <f>VLOOKUP(F11272,Products!A:D,4,FALSE)*I11272</f>
        <v/>
      </c>
      <c r="N11272">
        <f>L11272-M11272</f>
        <v/>
      </c>
    </row>
    <row r="11273">
      <c r="A11273" t="inlineStr">
        <is>
          <t>T1011271</t>
        </is>
      </c>
      <c r="B11273" t="inlineStr">
        <is>
          <t>2025-06-19</t>
        </is>
      </c>
      <c r="C11273" t="inlineStr">
        <is>
          <t>S039</t>
        </is>
      </c>
      <c r="D11273" t="inlineStr">
        <is>
          <t>Store_039</t>
        </is>
      </c>
      <c r="E11273" t="inlineStr">
        <is>
          <t>North</t>
        </is>
      </c>
      <c r="F11273" t="inlineStr">
        <is>
          <t>P0099</t>
        </is>
      </c>
      <c r="G11273" t="inlineStr">
        <is>
          <t>Prod_0099</t>
        </is>
      </c>
      <c r="H11273" t="inlineStr">
        <is>
          <t>Beverages</t>
        </is>
      </c>
      <c r="I11273" t="n">
        <v>8</v>
      </c>
      <c r="J11273" t="n">
        <v>99.01000000000001</v>
      </c>
      <c r="K11273" t="n">
        <v>0</v>
      </c>
      <c r="L11273">
        <f>I11273*J11273*(1-K11273)</f>
        <v/>
      </c>
      <c r="M11273">
        <f>VLOOKUP(F11273,Products!A:D,4,FALSE)*I11273</f>
        <v/>
      </c>
      <c r="N11273">
        <f>L11273-M11273</f>
        <v/>
      </c>
    </row>
    <row r="11274">
      <c r="A11274" t="inlineStr">
        <is>
          <t>T1011272</t>
        </is>
      </c>
      <c r="B11274" t="inlineStr">
        <is>
          <t>2023-06-24</t>
        </is>
      </c>
      <c r="C11274" t="inlineStr">
        <is>
          <t>S016</t>
        </is>
      </c>
      <c r="D11274" t="inlineStr">
        <is>
          <t>Store_016</t>
        </is>
      </c>
      <c r="E11274" t="inlineStr">
        <is>
          <t>West</t>
        </is>
      </c>
      <c r="F11274" t="inlineStr">
        <is>
          <t>P0087</t>
        </is>
      </c>
      <c r="G11274" t="inlineStr">
        <is>
          <t>Prod_0087</t>
        </is>
      </c>
      <c r="H11274" t="inlineStr">
        <is>
          <t>Clothing</t>
        </is>
      </c>
      <c r="I11274" t="n">
        <v>2</v>
      </c>
      <c r="J11274" t="n">
        <v>367.66</v>
      </c>
      <c r="K11274" t="n">
        <v>0</v>
      </c>
      <c r="L11274">
        <f>I11274*J11274*(1-K11274)</f>
        <v/>
      </c>
      <c r="M11274">
        <f>VLOOKUP(F11274,Products!A:D,4,FALSE)*I11274</f>
        <v/>
      </c>
      <c r="N11274">
        <f>L11274-M11274</f>
        <v/>
      </c>
    </row>
    <row r="11275">
      <c r="A11275" t="inlineStr">
        <is>
          <t>T1011273</t>
        </is>
      </c>
      <c r="B11275" t="inlineStr">
        <is>
          <t>2023-01-24</t>
        </is>
      </c>
      <c r="C11275" t="inlineStr">
        <is>
          <t>S019</t>
        </is>
      </c>
      <c r="D11275" t="inlineStr">
        <is>
          <t>Store_019</t>
        </is>
      </c>
      <c r="E11275" t="inlineStr">
        <is>
          <t>East</t>
        </is>
      </c>
      <c r="F11275" t="inlineStr">
        <is>
          <t>P0191</t>
        </is>
      </c>
      <c r="G11275" t="inlineStr">
        <is>
          <t>Prod_0191</t>
        </is>
      </c>
      <c r="H11275" t="inlineStr">
        <is>
          <t>Food</t>
        </is>
      </c>
      <c r="I11275" t="n">
        <v>3</v>
      </c>
      <c r="J11275" t="n">
        <v>457.19</v>
      </c>
      <c r="K11275" t="n">
        <v>0</v>
      </c>
      <c r="L11275">
        <f>I11275*J11275*(1-K11275)</f>
        <v/>
      </c>
      <c r="M11275">
        <f>VLOOKUP(F11275,Products!A:D,4,FALSE)*I11275</f>
        <v/>
      </c>
      <c r="N11275">
        <f>L11275-M11275</f>
        <v/>
      </c>
    </row>
    <row r="11276">
      <c r="A11276" t="inlineStr">
        <is>
          <t>T1011274</t>
        </is>
      </c>
      <c r="B11276" t="inlineStr">
        <is>
          <t>2024-10-30</t>
        </is>
      </c>
      <c r="C11276" t="inlineStr">
        <is>
          <t>S012</t>
        </is>
      </c>
      <c r="D11276" t="inlineStr">
        <is>
          <t>Store_012</t>
        </is>
      </c>
      <c r="E11276" t="inlineStr">
        <is>
          <t>South</t>
        </is>
      </c>
      <c r="F11276" t="inlineStr">
        <is>
          <t>P0197</t>
        </is>
      </c>
      <c r="G11276" t="inlineStr">
        <is>
          <t>Prod_0197</t>
        </is>
      </c>
      <c r="H11276" t="inlineStr">
        <is>
          <t>Food</t>
        </is>
      </c>
      <c r="I11276" t="n">
        <v>5</v>
      </c>
      <c r="J11276" t="n">
        <v>254.16</v>
      </c>
      <c r="K11276" t="n">
        <v>0</v>
      </c>
      <c r="L11276">
        <f>I11276*J11276*(1-K11276)</f>
        <v/>
      </c>
      <c r="M11276">
        <f>VLOOKUP(F11276,Products!A:D,4,FALSE)*I11276</f>
        <v/>
      </c>
      <c r="N11276">
        <f>L11276-M11276</f>
        <v/>
      </c>
    </row>
    <row r="11277">
      <c r="A11277" t="inlineStr">
        <is>
          <t>T1011275</t>
        </is>
      </c>
      <c r="B11277" t="inlineStr">
        <is>
          <t>2025-03-12</t>
        </is>
      </c>
      <c r="C11277" t="inlineStr">
        <is>
          <t>S024</t>
        </is>
      </c>
      <c r="D11277" t="inlineStr">
        <is>
          <t>Store_024</t>
        </is>
      </c>
      <c r="E11277" t="inlineStr">
        <is>
          <t>South</t>
        </is>
      </c>
      <c r="F11277" t="inlineStr">
        <is>
          <t>P0158</t>
        </is>
      </c>
      <c r="G11277" t="inlineStr">
        <is>
          <t>Prod_0158</t>
        </is>
      </c>
      <c r="H11277" t="inlineStr">
        <is>
          <t>Beverages</t>
        </is>
      </c>
      <c r="I11277" t="n">
        <v>6</v>
      </c>
      <c r="J11277" t="n">
        <v>243.95</v>
      </c>
      <c r="K11277" t="n">
        <v>0.15</v>
      </c>
      <c r="L11277">
        <f>I11277*J11277*(1-K11277)</f>
        <v/>
      </c>
      <c r="M11277">
        <f>VLOOKUP(F11277,Products!A:D,4,FALSE)*I11277</f>
        <v/>
      </c>
      <c r="N11277">
        <f>L11277-M11277</f>
        <v/>
      </c>
    </row>
    <row r="11278">
      <c r="A11278" t="inlineStr">
        <is>
          <t>T1011276</t>
        </is>
      </c>
      <c r="B11278" t="inlineStr">
        <is>
          <t>2023-12-30</t>
        </is>
      </c>
      <c r="C11278" t="inlineStr">
        <is>
          <t>S038</t>
        </is>
      </c>
      <c r="D11278" t="inlineStr">
        <is>
          <t>Store_038</t>
        </is>
      </c>
      <c r="E11278" t="inlineStr">
        <is>
          <t>East</t>
        </is>
      </c>
      <c r="F11278" t="inlineStr">
        <is>
          <t>P0135</t>
        </is>
      </c>
      <c r="G11278" t="inlineStr">
        <is>
          <t>Prod_0135</t>
        </is>
      </c>
      <c r="H11278" t="inlineStr">
        <is>
          <t>Food</t>
        </is>
      </c>
      <c r="I11278" t="n">
        <v>5</v>
      </c>
      <c r="J11278" t="n">
        <v>71.04000000000001</v>
      </c>
      <c r="K11278" t="n">
        <v>0</v>
      </c>
      <c r="L11278">
        <f>I11278*J11278*(1-K11278)</f>
        <v/>
      </c>
      <c r="M11278">
        <f>VLOOKUP(F11278,Products!A:D,4,FALSE)*I11278</f>
        <v/>
      </c>
      <c r="N11278">
        <f>L11278-M11278</f>
        <v/>
      </c>
    </row>
    <row r="11279">
      <c r="A11279" t="inlineStr">
        <is>
          <t>T1011277</t>
        </is>
      </c>
      <c r="B11279" t="inlineStr">
        <is>
          <t>2023-07-22</t>
        </is>
      </c>
      <c r="C11279" t="inlineStr">
        <is>
          <t>S001</t>
        </is>
      </c>
      <c r="D11279" t="inlineStr">
        <is>
          <t>Store_001</t>
        </is>
      </c>
      <c r="E11279" t="inlineStr">
        <is>
          <t>West</t>
        </is>
      </c>
      <c r="F11279" t="inlineStr">
        <is>
          <t>P0047</t>
        </is>
      </c>
      <c r="G11279" t="inlineStr">
        <is>
          <t>Prod_0047</t>
        </is>
      </c>
      <c r="H11279" t="inlineStr">
        <is>
          <t>Beverages</t>
        </is>
      </c>
      <c r="I11279" t="n">
        <v>3</v>
      </c>
      <c r="J11279" t="n">
        <v>650.51</v>
      </c>
      <c r="K11279" t="n">
        <v>0</v>
      </c>
      <c r="L11279">
        <f>I11279*J11279*(1-K11279)</f>
        <v/>
      </c>
      <c r="M11279">
        <f>VLOOKUP(F11279,Products!A:D,4,FALSE)*I11279</f>
        <v/>
      </c>
      <c r="N11279">
        <f>L11279-M11279</f>
        <v/>
      </c>
    </row>
    <row r="11280">
      <c r="A11280" t="inlineStr">
        <is>
          <t>T1011278</t>
        </is>
      </c>
      <c r="B11280" t="inlineStr">
        <is>
          <t>2025-03-19</t>
        </is>
      </c>
      <c r="C11280" t="inlineStr">
        <is>
          <t>S015</t>
        </is>
      </c>
      <c r="D11280" t="inlineStr">
        <is>
          <t>Store_015</t>
        </is>
      </c>
      <c r="E11280" t="inlineStr">
        <is>
          <t>North</t>
        </is>
      </c>
      <c r="F11280" t="inlineStr">
        <is>
          <t>P0030</t>
        </is>
      </c>
      <c r="G11280" t="inlineStr">
        <is>
          <t>Prod_0030</t>
        </is>
      </c>
      <c r="H11280" t="inlineStr">
        <is>
          <t>Household</t>
        </is>
      </c>
      <c r="I11280" t="n">
        <v>6</v>
      </c>
      <c r="J11280" t="n">
        <v>772.17</v>
      </c>
      <c r="K11280" t="n">
        <v>0</v>
      </c>
      <c r="L11280">
        <f>I11280*J11280*(1-K11280)</f>
        <v/>
      </c>
      <c r="M11280">
        <f>VLOOKUP(F11280,Products!A:D,4,FALSE)*I11280</f>
        <v/>
      </c>
      <c r="N11280">
        <f>L11280-M11280</f>
        <v/>
      </c>
    </row>
    <row r="11281">
      <c r="A11281" t="inlineStr">
        <is>
          <t>T1011279</t>
        </is>
      </c>
      <c r="B11281" t="inlineStr">
        <is>
          <t>2025-01-19</t>
        </is>
      </c>
      <c r="C11281" t="inlineStr">
        <is>
          <t>S043</t>
        </is>
      </c>
      <c r="D11281" t="inlineStr">
        <is>
          <t>Store_043</t>
        </is>
      </c>
      <c r="E11281" t="inlineStr">
        <is>
          <t>East</t>
        </is>
      </c>
      <c r="F11281" t="inlineStr">
        <is>
          <t>P0004</t>
        </is>
      </c>
      <c r="G11281" t="inlineStr">
        <is>
          <t>Prod_0004</t>
        </is>
      </c>
      <c r="H11281" t="inlineStr">
        <is>
          <t>Household</t>
        </is>
      </c>
      <c r="I11281" t="n">
        <v>6</v>
      </c>
      <c r="J11281" t="n">
        <v>324.91</v>
      </c>
      <c r="K11281" t="n">
        <v>0.1</v>
      </c>
      <c r="L11281">
        <f>I11281*J11281*(1-K11281)</f>
        <v/>
      </c>
      <c r="M11281">
        <f>VLOOKUP(F11281,Products!A:D,4,FALSE)*I11281</f>
        <v/>
      </c>
      <c r="N11281">
        <f>L11281-M11281</f>
        <v/>
      </c>
    </row>
    <row r="11282">
      <c r="A11282" t="inlineStr">
        <is>
          <t>T1011280</t>
        </is>
      </c>
      <c r="B11282" t="inlineStr">
        <is>
          <t>2023-08-18</t>
        </is>
      </c>
      <c r="C11282" t="inlineStr">
        <is>
          <t>S018</t>
        </is>
      </c>
      <c r="D11282" t="inlineStr">
        <is>
          <t>Store_018</t>
        </is>
      </c>
      <c r="E11282" t="inlineStr">
        <is>
          <t>South</t>
        </is>
      </c>
      <c r="F11282" t="inlineStr">
        <is>
          <t>P0093</t>
        </is>
      </c>
      <c r="G11282" t="inlineStr">
        <is>
          <t>Prod_0093</t>
        </is>
      </c>
      <c r="H11282" t="inlineStr">
        <is>
          <t>Electronics</t>
        </is>
      </c>
      <c r="I11282" t="n">
        <v>6</v>
      </c>
      <c r="J11282" t="n">
        <v>208.91</v>
      </c>
      <c r="K11282" t="n">
        <v>0</v>
      </c>
      <c r="L11282">
        <f>I11282*J11282*(1-K11282)</f>
        <v/>
      </c>
      <c r="M11282">
        <f>VLOOKUP(F11282,Products!A:D,4,FALSE)*I11282</f>
        <v/>
      </c>
      <c r="N11282">
        <f>L11282-M11282</f>
        <v/>
      </c>
    </row>
    <row r="11283">
      <c r="A11283" t="inlineStr">
        <is>
          <t>T1011281</t>
        </is>
      </c>
      <c r="B11283" t="inlineStr">
        <is>
          <t>2024-01-12</t>
        </is>
      </c>
      <c r="C11283" t="inlineStr">
        <is>
          <t>S050</t>
        </is>
      </c>
      <c r="D11283" t="inlineStr">
        <is>
          <t>Store_050</t>
        </is>
      </c>
      <c r="E11283" t="inlineStr">
        <is>
          <t>South</t>
        </is>
      </c>
      <c r="F11283" t="inlineStr">
        <is>
          <t>P0081</t>
        </is>
      </c>
      <c r="G11283" t="inlineStr">
        <is>
          <t>Prod_0081</t>
        </is>
      </c>
      <c r="H11283" t="inlineStr">
        <is>
          <t>Electronics</t>
        </is>
      </c>
      <c r="I11283" t="n">
        <v>8</v>
      </c>
      <c r="J11283" t="n">
        <v>332.96</v>
      </c>
      <c r="K11283" t="n">
        <v>0</v>
      </c>
      <c r="L11283">
        <f>I11283*J11283*(1-K11283)</f>
        <v/>
      </c>
      <c r="M11283">
        <f>VLOOKUP(F11283,Products!A:D,4,FALSE)*I11283</f>
        <v/>
      </c>
      <c r="N11283">
        <f>L11283-M11283</f>
        <v/>
      </c>
    </row>
    <row r="11284">
      <c r="A11284" t="inlineStr">
        <is>
          <t>T1011282</t>
        </is>
      </c>
      <c r="B11284" t="inlineStr">
        <is>
          <t>2025-02-22</t>
        </is>
      </c>
      <c r="C11284" t="inlineStr">
        <is>
          <t>S012</t>
        </is>
      </c>
      <c r="D11284" t="inlineStr">
        <is>
          <t>Store_012</t>
        </is>
      </c>
      <c r="E11284" t="inlineStr">
        <is>
          <t>South</t>
        </is>
      </c>
      <c r="F11284" t="inlineStr">
        <is>
          <t>P0168</t>
        </is>
      </c>
      <c r="G11284" t="inlineStr">
        <is>
          <t>Prod_0168</t>
        </is>
      </c>
      <c r="H11284" t="inlineStr">
        <is>
          <t>Electronics</t>
        </is>
      </c>
      <c r="I11284" t="n">
        <v>9</v>
      </c>
      <c r="J11284" t="n">
        <v>78.28</v>
      </c>
      <c r="K11284" t="n">
        <v>0.05</v>
      </c>
      <c r="L11284">
        <f>I11284*J11284*(1-K11284)</f>
        <v/>
      </c>
      <c r="M11284">
        <f>VLOOKUP(F11284,Products!A:D,4,FALSE)*I11284</f>
        <v/>
      </c>
      <c r="N11284">
        <f>L11284-M11284</f>
        <v/>
      </c>
    </row>
    <row r="11285">
      <c r="A11285" t="inlineStr">
        <is>
          <t>T1011283</t>
        </is>
      </c>
      <c r="B11285" t="inlineStr">
        <is>
          <t>2024-06-20</t>
        </is>
      </c>
      <c r="C11285" t="inlineStr">
        <is>
          <t>S018</t>
        </is>
      </c>
      <c r="D11285" t="inlineStr">
        <is>
          <t>Store_018</t>
        </is>
      </c>
      <c r="E11285" t="inlineStr">
        <is>
          <t>South</t>
        </is>
      </c>
      <c r="F11285" t="inlineStr">
        <is>
          <t>P0038</t>
        </is>
      </c>
      <c r="G11285" t="inlineStr">
        <is>
          <t>Prod_0038</t>
        </is>
      </c>
      <c r="H11285" t="inlineStr">
        <is>
          <t>Beverages</t>
        </is>
      </c>
      <c r="I11285" t="n">
        <v>1</v>
      </c>
      <c r="J11285" t="n">
        <v>921.1</v>
      </c>
      <c r="K11285" t="n">
        <v>0</v>
      </c>
      <c r="L11285">
        <f>I11285*J11285*(1-K11285)</f>
        <v/>
      </c>
      <c r="M11285">
        <f>VLOOKUP(F11285,Products!A:D,4,FALSE)*I11285</f>
        <v/>
      </c>
      <c r="N11285">
        <f>L11285-M11285</f>
        <v/>
      </c>
    </row>
    <row r="11286">
      <c r="A11286" t="inlineStr">
        <is>
          <t>T1011284</t>
        </is>
      </c>
      <c r="B11286" t="inlineStr">
        <is>
          <t>2023-04-25</t>
        </is>
      </c>
      <c r="C11286" t="inlineStr">
        <is>
          <t>S001</t>
        </is>
      </c>
      <c r="D11286" t="inlineStr">
        <is>
          <t>Store_001</t>
        </is>
      </c>
      <c r="E11286" t="inlineStr">
        <is>
          <t>West</t>
        </is>
      </c>
      <c r="F11286" t="inlineStr">
        <is>
          <t>P0024</t>
        </is>
      </c>
      <c r="G11286" t="inlineStr">
        <is>
          <t>Prod_0024</t>
        </is>
      </c>
      <c r="H11286" t="inlineStr">
        <is>
          <t>Clothing</t>
        </is>
      </c>
      <c r="I11286" t="n">
        <v>1</v>
      </c>
      <c r="J11286" t="n">
        <v>119.68</v>
      </c>
      <c r="K11286" t="n">
        <v>0.1</v>
      </c>
      <c r="L11286">
        <f>I11286*J11286*(1-K11286)</f>
        <v/>
      </c>
      <c r="M11286">
        <f>VLOOKUP(F11286,Products!A:D,4,FALSE)*I11286</f>
        <v/>
      </c>
      <c r="N11286">
        <f>L11286-M11286</f>
        <v/>
      </c>
    </row>
    <row r="11287">
      <c r="A11287" t="inlineStr">
        <is>
          <t>T1011285</t>
        </is>
      </c>
      <c r="B11287" t="inlineStr">
        <is>
          <t>2024-08-03</t>
        </is>
      </c>
      <c r="C11287" t="inlineStr">
        <is>
          <t>S041</t>
        </is>
      </c>
      <c r="D11287" t="inlineStr">
        <is>
          <t>Store_041</t>
        </is>
      </c>
      <c r="E11287" t="inlineStr">
        <is>
          <t>East</t>
        </is>
      </c>
      <c r="F11287" t="inlineStr">
        <is>
          <t>P0200</t>
        </is>
      </c>
      <c r="G11287" t="inlineStr">
        <is>
          <t>Prod_0200</t>
        </is>
      </c>
      <c r="H11287" t="inlineStr">
        <is>
          <t>Electronics</t>
        </is>
      </c>
      <c r="I11287" t="n">
        <v>6</v>
      </c>
      <c r="J11287" t="n">
        <v>400.74</v>
      </c>
      <c r="K11287" t="n">
        <v>0.2</v>
      </c>
      <c r="L11287">
        <f>I11287*J11287*(1-K11287)</f>
        <v/>
      </c>
      <c r="M11287">
        <f>VLOOKUP(F11287,Products!A:D,4,FALSE)*I11287</f>
        <v/>
      </c>
      <c r="N11287">
        <f>L11287-M11287</f>
        <v/>
      </c>
    </row>
    <row r="11288">
      <c r="A11288" t="inlineStr">
        <is>
          <t>T1011286</t>
        </is>
      </c>
      <c r="B11288" t="inlineStr">
        <is>
          <t>2025-01-08</t>
        </is>
      </c>
      <c r="C11288" t="inlineStr">
        <is>
          <t>S041</t>
        </is>
      </c>
      <c r="D11288" t="inlineStr">
        <is>
          <t>Store_041</t>
        </is>
      </c>
      <c r="E11288" t="inlineStr">
        <is>
          <t>East</t>
        </is>
      </c>
      <c r="F11288" t="inlineStr">
        <is>
          <t>P0142</t>
        </is>
      </c>
      <c r="G11288" t="inlineStr">
        <is>
          <t>Prod_0142</t>
        </is>
      </c>
      <c r="H11288" t="inlineStr">
        <is>
          <t>Household</t>
        </is>
      </c>
      <c r="I11288" t="n">
        <v>8</v>
      </c>
      <c r="J11288" t="n">
        <v>148.87</v>
      </c>
      <c r="K11288" t="n">
        <v>0</v>
      </c>
      <c r="L11288">
        <f>I11288*J11288*(1-K11288)</f>
        <v/>
      </c>
      <c r="M11288">
        <f>VLOOKUP(F11288,Products!A:D,4,FALSE)*I11288</f>
        <v/>
      </c>
      <c r="N11288">
        <f>L11288-M11288</f>
        <v/>
      </c>
    </row>
    <row r="11289">
      <c r="A11289" t="inlineStr">
        <is>
          <t>T1011287</t>
        </is>
      </c>
      <c r="B11289" t="inlineStr">
        <is>
          <t>2025-06-11</t>
        </is>
      </c>
      <c r="C11289" t="inlineStr">
        <is>
          <t>S019</t>
        </is>
      </c>
      <c r="D11289" t="inlineStr">
        <is>
          <t>Store_019</t>
        </is>
      </c>
      <c r="E11289" t="inlineStr">
        <is>
          <t>East</t>
        </is>
      </c>
      <c r="F11289" t="inlineStr">
        <is>
          <t>P0198</t>
        </is>
      </c>
      <c r="G11289" t="inlineStr">
        <is>
          <t>Prod_0198</t>
        </is>
      </c>
      <c r="H11289" t="inlineStr">
        <is>
          <t>Beverages</t>
        </is>
      </c>
      <c r="I11289" t="n">
        <v>7</v>
      </c>
      <c r="J11289" t="n">
        <v>941.84</v>
      </c>
      <c r="K11289" t="n">
        <v>0.15</v>
      </c>
      <c r="L11289">
        <f>I11289*J11289*(1-K11289)</f>
        <v/>
      </c>
      <c r="M11289">
        <f>VLOOKUP(F11289,Products!A:D,4,FALSE)*I11289</f>
        <v/>
      </c>
      <c r="N11289">
        <f>L11289-M11289</f>
        <v/>
      </c>
    </row>
    <row r="11290">
      <c r="A11290" t="inlineStr">
        <is>
          <t>T1011288</t>
        </is>
      </c>
      <c r="B11290" t="inlineStr">
        <is>
          <t>2024-03-31</t>
        </is>
      </c>
      <c r="C11290" t="inlineStr">
        <is>
          <t>S038</t>
        </is>
      </c>
      <c r="D11290" t="inlineStr">
        <is>
          <t>Store_038</t>
        </is>
      </c>
      <c r="E11290" t="inlineStr">
        <is>
          <t>East</t>
        </is>
      </c>
      <c r="F11290" t="inlineStr">
        <is>
          <t>P0045</t>
        </is>
      </c>
      <c r="G11290" t="inlineStr">
        <is>
          <t>Prod_0045</t>
        </is>
      </c>
      <c r="H11290" t="inlineStr">
        <is>
          <t>Toys</t>
        </is>
      </c>
      <c r="I11290" t="n">
        <v>3</v>
      </c>
      <c r="J11290" t="n">
        <v>187.15</v>
      </c>
      <c r="K11290" t="n">
        <v>0.05</v>
      </c>
      <c r="L11290">
        <f>I11290*J11290*(1-K11290)</f>
        <v/>
      </c>
      <c r="M11290">
        <f>VLOOKUP(F11290,Products!A:D,4,FALSE)*I11290</f>
        <v/>
      </c>
      <c r="N11290">
        <f>L11290-M11290</f>
        <v/>
      </c>
    </row>
    <row r="11291">
      <c r="A11291" t="inlineStr">
        <is>
          <t>T1011289</t>
        </is>
      </c>
      <c r="B11291" t="inlineStr">
        <is>
          <t>2023-11-20</t>
        </is>
      </c>
      <c r="C11291" t="inlineStr">
        <is>
          <t>S018</t>
        </is>
      </c>
      <c r="D11291" t="inlineStr">
        <is>
          <t>Store_018</t>
        </is>
      </c>
      <c r="E11291" t="inlineStr">
        <is>
          <t>South</t>
        </is>
      </c>
      <c r="F11291" t="inlineStr">
        <is>
          <t>P0177</t>
        </is>
      </c>
      <c r="G11291" t="inlineStr">
        <is>
          <t>Prod_0177</t>
        </is>
      </c>
      <c r="H11291" t="inlineStr">
        <is>
          <t>Household</t>
        </is>
      </c>
      <c r="I11291" t="n">
        <v>6</v>
      </c>
      <c r="J11291" t="n">
        <v>250.81</v>
      </c>
      <c r="K11291" t="n">
        <v>0</v>
      </c>
      <c r="L11291">
        <f>I11291*J11291*(1-K11291)</f>
        <v/>
      </c>
      <c r="M11291">
        <f>VLOOKUP(F11291,Products!A:D,4,FALSE)*I11291</f>
        <v/>
      </c>
      <c r="N11291">
        <f>L11291-M11291</f>
        <v/>
      </c>
    </row>
    <row r="11292">
      <c r="A11292" t="inlineStr">
        <is>
          <t>T1011290</t>
        </is>
      </c>
      <c r="B11292" t="inlineStr">
        <is>
          <t>2023-08-09</t>
        </is>
      </c>
      <c r="C11292" t="inlineStr">
        <is>
          <t>S028</t>
        </is>
      </c>
      <c r="D11292" t="inlineStr">
        <is>
          <t>Store_028</t>
        </is>
      </c>
      <c r="E11292" t="inlineStr">
        <is>
          <t>North</t>
        </is>
      </c>
      <c r="F11292" t="inlineStr">
        <is>
          <t>P0150</t>
        </is>
      </c>
      <c r="G11292" t="inlineStr">
        <is>
          <t>Prod_0150</t>
        </is>
      </c>
      <c r="H11292" t="inlineStr">
        <is>
          <t>Clothing</t>
        </is>
      </c>
      <c r="I11292" t="n">
        <v>6</v>
      </c>
      <c r="J11292" t="n">
        <v>317.34</v>
      </c>
      <c r="K11292" t="n">
        <v>0</v>
      </c>
      <c r="L11292">
        <f>I11292*J11292*(1-K11292)</f>
        <v/>
      </c>
      <c r="M11292">
        <f>VLOOKUP(F11292,Products!A:D,4,FALSE)*I11292</f>
        <v/>
      </c>
      <c r="N11292">
        <f>L11292-M11292</f>
        <v/>
      </c>
    </row>
    <row r="11293">
      <c r="A11293" t="inlineStr">
        <is>
          <t>T1011291</t>
        </is>
      </c>
      <c r="B11293" t="inlineStr">
        <is>
          <t>2023-11-07</t>
        </is>
      </c>
      <c r="C11293" t="inlineStr">
        <is>
          <t>S038</t>
        </is>
      </c>
      <c r="D11293" t="inlineStr">
        <is>
          <t>Store_038</t>
        </is>
      </c>
      <c r="E11293" t="inlineStr">
        <is>
          <t>East</t>
        </is>
      </c>
      <c r="F11293" t="inlineStr">
        <is>
          <t>P0096</t>
        </is>
      </c>
      <c r="G11293" t="inlineStr">
        <is>
          <t>Prod_0096</t>
        </is>
      </c>
      <c r="H11293" t="inlineStr">
        <is>
          <t>Beverages</t>
        </is>
      </c>
      <c r="I11293" t="n">
        <v>5</v>
      </c>
      <c r="J11293" t="n">
        <v>484.97</v>
      </c>
      <c r="K11293" t="n">
        <v>0</v>
      </c>
      <c r="L11293">
        <f>I11293*J11293*(1-K11293)</f>
        <v/>
      </c>
      <c r="M11293">
        <f>VLOOKUP(F11293,Products!A:D,4,FALSE)*I11293</f>
        <v/>
      </c>
      <c r="N11293">
        <f>L11293-M11293</f>
        <v/>
      </c>
    </row>
    <row r="11294">
      <c r="A11294" t="inlineStr">
        <is>
          <t>T1011292</t>
        </is>
      </c>
      <c r="B11294" t="inlineStr">
        <is>
          <t>2025-05-31</t>
        </is>
      </c>
      <c r="C11294" t="inlineStr">
        <is>
          <t>S023</t>
        </is>
      </c>
      <c r="D11294" t="inlineStr">
        <is>
          <t>Store_023</t>
        </is>
      </c>
      <c r="E11294" t="inlineStr">
        <is>
          <t>South</t>
        </is>
      </c>
      <c r="F11294" t="inlineStr">
        <is>
          <t>P0004</t>
        </is>
      </c>
      <c r="G11294" t="inlineStr">
        <is>
          <t>Prod_0004</t>
        </is>
      </c>
      <c r="H11294" t="inlineStr">
        <is>
          <t>Household</t>
        </is>
      </c>
      <c r="I11294" t="n">
        <v>7</v>
      </c>
      <c r="J11294" t="n">
        <v>418.79</v>
      </c>
      <c r="K11294" t="n">
        <v>0.15</v>
      </c>
      <c r="L11294">
        <f>I11294*J11294*(1-K11294)</f>
        <v/>
      </c>
      <c r="M11294">
        <f>VLOOKUP(F11294,Products!A:D,4,FALSE)*I11294</f>
        <v/>
      </c>
      <c r="N11294">
        <f>L11294-M11294</f>
        <v/>
      </c>
    </row>
    <row r="11295">
      <c r="A11295" t="inlineStr">
        <is>
          <t>T1011293</t>
        </is>
      </c>
      <c r="B11295" t="inlineStr">
        <is>
          <t>2024-09-23</t>
        </is>
      </c>
      <c r="C11295" t="inlineStr">
        <is>
          <t>S015</t>
        </is>
      </c>
      <c r="D11295" t="inlineStr">
        <is>
          <t>Store_015</t>
        </is>
      </c>
      <c r="E11295" t="inlineStr">
        <is>
          <t>North</t>
        </is>
      </c>
      <c r="F11295" t="inlineStr">
        <is>
          <t>P0098</t>
        </is>
      </c>
      <c r="G11295" t="inlineStr">
        <is>
          <t>Prod_0098</t>
        </is>
      </c>
      <c r="H11295" t="inlineStr">
        <is>
          <t>Clothing</t>
        </is>
      </c>
      <c r="I11295" t="n">
        <v>9</v>
      </c>
      <c r="J11295" t="n">
        <v>438.52</v>
      </c>
      <c r="K11295" t="n">
        <v>0.05</v>
      </c>
      <c r="L11295">
        <f>I11295*J11295*(1-K11295)</f>
        <v/>
      </c>
      <c r="M11295">
        <f>VLOOKUP(F11295,Products!A:D,4,FALSE)*I11295</f>
        <v/>
      </c>
      <c r="N11295">
        <f>L11295-M11295</f>
        <v/>
      </c>
    </row>
    <row r="11296">
      <c r="A11296" t="inlineStr">
        <is>
          <t>T1011294</t>
        </is>
      </c>
      <c r="B11296" t="inlineStr">
        <is>
          <t>2025-04-11</t>
        </is>
      </c>
      <c r="C11296" t="inlineStr">
        <is>
          <t>S015</t>
        </is>
      </c>
      <c r="D11296" t="inlineStr">
        <is>
          <t>Store_015</t>
        </is>
      </c>
      <c r="E11296" t="inlineStr">
        <is>
          <t>North</t>
        </is>
      </c>
      <c r="F11296" t="inlineStr">
        <is>
          <t>P0049</t>
        </is>
      </c>
      <c r="G11296" t="inlineStr">
        <is>
          <t>Prod_0049</t>
        </is>
      </c>
      <c r="H11296" t="inlineStr">
        <is>
          <t>Beverages</t>
        </is>
      </c>
      <c r="I11296" t="n">
        <v>5</v>
      </c>
      <c r="J11296" t="n">
        <v>174.73</v>
      </c>
      <c r="K11296" t="n">
        <v>0</v>
      </c>
      <c r="L11296">
        <f>I11296*J11296*(1-K11296)</f>
        <v/>
      </c>
      <c r="M11296">
        <f>VLOOKUP(F11296,Products!A:D,4,FALSE)*I11296</f>
        <v/>
      </c>
      <c r="N11296">
        <f>L11296-M11296</f>
        <v/>
      </c>
    </row>
    <row r="11297">
      <c r="A11297" t="inlineStr">
        <is>
          <t>T1011295</t>
        </is>
      </c>
      <c r="B11297" t="inlineStr">
        <is>
          <t>2023-03-12</t>
        </is>
      </c>
      <c r="C11297" t="inlineStr">
        <is>
          <t>S017</t>
        </is>
      </c>
      <c r="D11297" t="inlineStr">
        <is>
          <t>Store_017</t>
        </is>
      </c>
      <c r="E11297" t="inlineStr">
        <is>
          <t>South</t>
        </is>
      </c>
      <c r="F11297" t="inlineStr">
        <is>
          <t>P0138</t>
        </is>
      </c>
      <c r="G11297" t="inlineStr">
        <is>
          <t>Prod_0138</t>
        </is>
      </c>
      <c r="H11297" t="inlineStr">
        <is>
          <t>Household</t>
        </is>
      </c>
      <c r="I11297" t="n">
        <v>1</v>
      </c>
      <c r="J11297" t="n">
        <v>252.04</v>
      </c>
      <c r="K11297" t="n">
        <v>0</v>
      </c>
      <c r="L11297">
        <f>I11297*J11297*(1-K11297)</f>
        <v/>
      </c>
      <c r="M11297">
        <f>VLOOKUP(F11297,Products!A:D,4,FALSE)*I11297</f>
        <v/>
      </c>
      <c r="N11297">
        <f>L11297-M11297</f>
        <v/>
      </c>
    </row>
    <row r="11298">
      <c r="A11298" t="inlineStr">
        <is>
          <t>T1011296</t>
        </is>
      </c>
      <c r="B11298" t="inlineStr">
        <is>
          <t>2024-01-30</t>
        </is>
      </c>
      <c r="C11298" t="inlineStr">
        <is>
          <t>S019</t>
        </is>
      </c>
      <c r="D11298" t="inlineStr">
        <is>
          <t>Store_019</t>
        </is>
      </c>
      <c r="E11298" t="inlineStr">
        <is>
          <t>East</t>
        </is>
      </c>
      <c r="F11298" t="inlineStr">
        <is>
          <t>P0049</t>
        </is>
      </c>
      <c r="G11298" t="inlineStr">
        <is>
          <t>Prod_0049</t>
        </is>
      </c>
      <c r="H11298" t="inlineStr">
        <is>
          <t>Beverages</t>
        </is>
      </c>
      <c r="I11298" t="n">
        <v>1</v>
      </c>
      <c r="J11298" t="n">
        <v>175.07</v>
      </c>
      <c r="K11298" t="n">
        <v>0</v>
      </c>
      <c r="L11298">
        <f>I11298*J11298*(1-K11298)</f>
        <v/>
      </c>
      <c r="M11298">
        <f>VLOOKUP(F11298,Products!A:D,4,FALSE)*I11298</f>
        <v/>
      </c>
      <c r="N11298">
        <f>L11298-M11298</f>
        <v/>
      </c>
    </row>
    <row r="11299">
      <c r="A11299" t="inlineStr">
        <is>
          <t>T1011297</t>
        </is>
      </c>
      <c r="B11299" t="inlineStr">
        <is>
          <t>2023-02-01</t>
        </is>
      </c>
      <c r="C11299" t="inlineStr">
        <is>
          <t>S030</t>
        </is>
      </c>
      <c r="D11299" t="inlineStr">
        <is>
          <t>Store_030</t>
        </is>
      </c>
      <c r="E11299" t="inlineStr">
        <is>
          <t>North</t>
        </is>
      </c>
      <c r="F11299" t="inlineStr">
        <is>
          <t>P0138</t>
        </is>
      </c>
      <c r="G11299" t="inlineStr">
        <is>
          <t>Prod_0138</t>
        </is>
      </c>
      <c r="H11299" t="inlineStr">
        <is>
          <t>Household</t>
        </is>
      </c>
      <c r="I11299" t="n">
        <v>8</v>
      </c>
      <c r="J11299" t="n">
        <v>310.96</v>
      </c>
      <c r="K11299" t="n">
        <v>0</v>
      </c>
      <c r="L11299">
        <f>I11299*J11299*(1-K11299)</f>
        <v/>
      </c>
      <c r="M11299">
        <f>VLOOKUP(F11299,Products!A:D,4,FALSE)*I11299</f>
        <v/>
      </c>
      <c r="N11299">
        <f>L11299-M11299</f>
        <v/>
      </c>
    </row>
    <row r="11300">
      <c r="A11300" t="inlineStr">
        <is>
          <t>T1011298</t>
        </is>
      </c>
      <c r="B11300" t="inlineStr">
        <is>
          <t>2023-04-18</t>
        </is>
      </c>
      <c r="C11300" t="inlineStr">
        <is>
          <t>S039</t>
        </is>
      </c>
      <c r="D11300" t="inlineStr">
        <is>
          <t>Store_039</t>
        </is>
      </c>
      <c r="E11300" t="inlineStr">
        <is>
          <t>North</t>
        </is>
      </c>
      <c r="F11300" t="inlineStr">
        <is>
          <t>P0079</t>
        </is>
      </c>
      <c r="G11300" t="inlineStr">
        <is>
          <t>Prod_0079</t>
        </is>
      </c>
      <c r="H11300" t="inlineStr">
        <is>
          <t>Food</t>
        </is>
      </c>
      <c r="I11300" t="n">
        <v>5</v>
      </c>
      <c r="J11300" t="n">
        <v>569.6799999999999</v>
      </c>
      <c r="K11300" t="n">
        <v>0</v>
      </c>
      <c r="L11300">
        <f>I11300*J11300*(1-K11300)</f>
        <v/>
      </c>
      <c r="M11300">
        <f>VLOOKUP(F11300,Products!A:D,4,FALSE)*I11300</f>
        <v/>
      </c>
      <c r="N11300">
        <f>L11300-M11300</f>
        <v/>
      </c>
    </row>
    <row r="11301">
      <c r="A11301" t="inlineStr">
        <is>
          <t>T1011299</t>
        </is>
      </c>
      <c r="B11301" t="inlineStr">
        <is>
          <t>2023-04-12</t>
        </is>
      </c>
      <c r="C11301" t="inlineStr">
        <is>
          <t>S036</t>
        </is>
      </c>
      <c r="D11301" t="inlineStr">
        <is>
          <t>Store_036</t>
        </is>
      </c>
      <c r="E11301" t="inlineStr">
        <is>
          <t>Central</t>
        </is>
      </c>
      <c r="F11301" t="inlineStr">
        <is>
          <t>P0066</t>
        </is>
      </c>
      <c r="G11301" t="inlineStr">
        <is>
          <t>Prod_0066</t>
        </is>
      </c>
      <c r="H11301" t="inlineStr">
        <is>
          <t>Household</t>
        </is>
      </c>
      <c r="I11301" t="n">
        <v>8</v>
      </c>
      <c r="J11301" t="n">
        <v>458.53</v>
      </c>
      <c r="K11301" t="n">
        <v>0.05</v>
      </c>
      <c r="L11301">
        <f>I11301*J11301*(1-K11301)</f>
        <v/>
      </c>
      <c r="M11301">
        <f>VLOOKUP(F11301,Products!A:D,4,FALSE)*I11301</f>
        <v/>
      </c>
      <c r="N11301">
        <f>L11301-M11301</f>
        <v/>
      </c>
    </row>
    <row r="11302">
      <c r="A11302" t="inlineStr">
        <is>
          <t>T1011300</t>
        </is>
      </c>
      <c r="B11302" t="inlineStr">
        <is>
          <t>2025-07-05</t>
        </is>
      </c>
      <c r="C11302" t="inlineStr">
        <is>
          <t>S026</t>
        </is>
      </c>
      <c r="D11302" t="inlineStr">
        <is>
          <t>Store_026</t>
        </is>
      </c>
      <c r="E11302" t="inlineStr">
        <is>
          <t>North</t>
        </is>
      </c>
      <c r="F11302" t="inlineStr">
        <is>
          <t>P0079</t>
        </is>
      </c>
      <c r="G11302" t="inlineStr">
        <is>
          <t>Prod_0079</t>
        </is>
      </c>
      <c r="H11302" t="inlineStr">
        <is>
          <t>Food</t>
        </is>
      </c>
      <c r="I11302" t="n">
        <v>3</v>
      </c>
      <c r="J11302" t="n">
        <v>741.6799999999999</v>
      </c>
      <c r="K11302" t="n">
        <v>0</v>
      </c>
      <c r="L11302">
        <f>I11302*J11302*(1-K11302)</f>
        <v/>
      </c>
      <c r="M11302">
        <f>VLOOKUP(F11302,Products!A:D,4,FALSE)*I11302</f>
        <v/>
      </c>
      <c r="N11302">
        <f>L11302-M11302</f>
        <v/>
      </c>
    </row>
    <row r="11303">
      <c r="A11303" t="inlineStr">
        <is>
          <t>T1011301</t>
        </is>
      </c>
      <c r="B11303" t="inlineStr">
        <is>
          <t>2025-07-29</t>
        </is>
      </c>
      <c r="C11303" t="inlineStr">
        <is>
          <t>S001</t>
        </is>
      </c>
      <c r="D11303" t="inlineStr">
        <is>
          <t>Store_001</t>
        </is>
      </c>
      <c r="E11303" t="inlineStr">
        <is>
          <t>West</t>
        </is>
      </c>
      <c r="F11303" t="inlineStr">
        <is>
          <t>P0048</t>
        </is>
      </c>
      <c r="G11303" t="inlineStr">
        <is>
          <t>Prod_0048</t>
        </is>
      </c>
      <c r="H11303" t="inlineStr">
        <is>
          <t>Toys</t>
        </is>
      </c>
      <c r="I11303" t="n">
        <v>9</v>
      </c>
      <c r="J11303" t="n">
        <v>287.34</v>
      </c>
      <c r="K11303" t="n">
        <v>0.15</v>
      </c>
      <c r="L11303">
        <f>I11303*J11303*(1-K11303)</f>
        <v/>
      </c>
      <c r="M11303">
        <f>VLOOKUP(F11303,Products!A:D,4,FALSE)*I11303</f>
        <v/>
      </c>
      <c r="N11303">
        <f>L11303-M11303</f>
        <v/>
      </c>
    </row>
    <row r="11304">
      <c r="A11304" t="inlineStr">
        <is>
          <t>T1011302</t>
        </is>
      </c>
      <c r="B11304" t="inlineStr">
        <is>
          <t>2024-07-31</t>
        </is>
      </c>
      <c r="C11304" t="inlineStr">
        <is>
          <t>S036</t>
        </is>
      </c>
      <c r="D11304" t="inlineStr">
        <is>
          <t>Store_036</t>
        </is>
      </c>
      <c r="E11304" t="inlineStr">
        <is>
          <t>Central</t>
        </is>
      </c>
      <c r="F11304" t="inlineStr">
        <is>
          <t>P0030</t>
        </is>
      </c>
      <c r="G11304" t="inlineStr">
        <is>
          <t>Prod_0030</t>
        </is>
      </c>
      <c r="H11304" t="inlineStr">
        <is>
          <t>Household</t>
        </is>
      </c>
      <c r="I11304" t="n">
        <v>9</v>
      </c>
      <c r="J11304" t="n">
        <v>585.75</v>
      </c>
      <c r="K11304" t="n">
        <v>0</v>
      </c>
      <c r="L11304">
        <f>I11304*J11304*(1-K11304)</f>
        <v/>
      </c>
      <c r="M11304">
        <f>VLOOKUP(F11304,Products!A:D,4,FALSE)*I11304</f>
        <v/>
      </c>
      <c r="N11304">
        <f>L11304-M11304</f>
        <v/>
      </c>
    </row>
    <row r="11305">
      <c r="A11305" t="inlineStr">
        <is>
          <t>T1011303</t>
        </is>
      </c>
      <c r="B11305" t="inlineStr">
        <is>
          <t>2023-01-30</t>
        </is>
      </c>
      <c r="C11305" t="inlineStr">
        <is>
          <t>S022</t>
        </is>
      </c>
      <c r="D11305" t="inlineStr">
        <is>
          <t>Store_022</t>
        </is>
      </c>
      <c r="E11305" t="inlineStr">
        <is>
          <t>East</t>
        </is>
      </c>
      <c r="F11305" t="inlineStr">
        <is>
          <t>P0040</t>
        </is>
      </c>
      <c r="G11305" t="inlineStr">
        <is>
          <t>Prod_0040</t>
        </is>
      </c>
      <c r="H11305" t="inlineStr">
        <is>
          <t>Toys</t>
        </is>
      </c>
      <c r="I11305" t="n">
        <v>5</v>
      </c>
      <c r="J11305" t="n">
        <v>59.17</v>
      </c>
      <c r="K11305" t="n">
        <v>0.05</v>
      </c>
      <c r="L11305">
        <f>I11305*J11305*(1-K11305)</f>
        <v/>
      </c>
      <c r="M11305">
        <f>VLOOKUP(F11305,Products!A:D,4,FALSE)*I11305</f>
        <v/>
      </c>
      <c r="N11305">
        <f>L11305-M11305</f>
        <v/>
      </c>
    </row>
    <row r="11306">
      <c r="A11306" t="inlineStr">
        <is>
          <t>T1011304</t>
        </is>
      </c>
      <c r="B11306" t="inlineStr">
        <is>
          <t>2023-10-23</t>
        </is>
      </c>
      <c r="C11306" t="inlineStr">
        <is>
          <t>S048</t>
        </is>
      </c>
      <c r="D11306" t="inlineStr">
        <is>
          <t>Store_048</t>
        </is>
      </c>
      <c r="E11306" t="inlineStr">
        <is>
          <t>South</t>
        </is>
      </c>
      <c r="F11306" t="inlineStr">
        <is>
          <t>P0035</t>
        </is>
      </c>
      <c r="G11306" t="inlineStr">
        <is>
          <t>Prod_0035</t>
        </is>
      </c>
      <c r="H11306" t="inlineStr">
        <is>
          <t>Beverages</t>
        </is>
      </c>
      <c r="I11306" t="n">
        <v>8</v>
      </c>
      <c r="J11306" t="n">
        <v>120.81</v>
      </c>
      <c r="K11306" t="n">
        <v>0.05</v>
      </c>
      <c r="L11306">
        <f>I11306*J11306*(1-K11306)</f>
        <v/>
      </c>
      <c r="M11306">
        <f>VLOOKUP(F11306,Products!A:D,4,FALSE)*I11306</f>
        <v/>
      </c>
      <c r="N11306">
        <f>L11306-M11306</f>
        <v/>
      </c>
    </row>
    <row r="11307">
      <c r="A11307" t="inlineStr">
        <is>
          <t>T1011305</t>
        </is>
      </c>
      <c r="B11307" t="inlineStr">
        <is>
          <t>2025-07-15</t>
        </is>
      </c>
      <c r="C11307" t="inlineStr">
        <is>
          <t>S026</t>
        </is>
      </c>
      <c r="D11307" t="inlineStr">
        <is>
          <t>Store_026</t>
        </is>
      </c>
      <c r="E11307" t="inlineStr">
        <is>
          <t>North</t>
        </is>
      </c>
      <c r="F11307" t="inlineStr">
        <is>
          <t>P0030</t>
        </is>
      </c>
      <c r="G11307" t="inlineStr">
        <is>
          <t>Prod_0030</t>
        </is>
      </c>
      <c r="H11307" t="inlineStr">
        <is>
          <t>Household</t>
        </is>
      </c>
      <c r="I11307" t="n">
        <v>2</v>
      </c>
      <c r="J11307" t="n">
        <v>756.3</v>
      </c>
      <c r="K11307" t="n">
        <v>0</v>
      </c>
      <c r="L11307">
        <f>I11307*J11307*(1-K11307)</f>
        <v/>
      </c>
      <c r="M11307">
        <f>VLOOKUP(F11307,Products!A:D,4,FALSE)*I11307</f>
        <v/>
      </c>
      <c r="N11307">
        <f>L11307-M11307</f>
        <v/>
      </c>
    </row>
    <row r="11308">
      <c r="A11308" t="inlineStr">
        <is>
          <t>T1011306</t>
        </is>
      </c>
      <c r="B11308" t="inlineStr">
        <is>
          <t>2025-04-24</t>
        </is>
      </c>
      <c r="C11308" t="inlineStr">
        <is>
          <t>S008</t>
        </is>
      </c>
      <c r="D11308" t="inlineStr">
        <is>
          <t>Store_008</t>
        </is>
      </c>
      <c r="E11308" t="inlineStr">
        <is>
          <t>East</t>
        </is>
      </c>
      <c r="F11308" t="inlineStr">
        <is>
          <t>P0090</t>
        </is>
      </c>
      <c r="G11308" t="inlineStr">
        <is>
          <t>Prod_0090</t>
        </is>
      </c>
      <c r="H11308" t="inlineStr">
        <is>
          <t>Toys</t>
        </is>
      </c>
      <c r="I11308" t="n">
        <v>4</v>
      </c>
      <c r="J11308" t="n">
        <v>430.27</v>
      </c>
      <c r="K11308" t="n">
        <v>0</v>
      </c>
      <c r="L11308">
        <f>I11308*J11308*(1-K11308)</f>
        <v/>
      </c>
      <c r="M11308">
        <f>VLOOKUP(F11308,Products!A:D,4,FALSE)*I11308</f>
        <v/>
      </c>
      <c r="N11308">
        <f>L11308-M11308</f>
        <v/>
      </c>
    </row>
    <row r="11309">
      <c r="A11309" t="inlineStr">
        <is>
          <t>T1011307</t>
        </is>
      </c>
      <c r="B11309" t="inlineStr">
        <is>
          <t>2023-05-21</t>
        </is>
      </c>
      <c r="C11309" t="inlineStr">
        <is>
          <t>S017</t>
        </is>
      </c>
      <c r="D11309" t="inlineStr">
        <is>
          <t>Store_017</t>
        </is>
      </c>
      <c r="E11309" t="inlineStr">
        <is>
          <t>South</t>
        </is>
      </c>
      <c r="F11309" t="inlineStr">
        <is>
          <t>P0096</t>
        </is>
      </c>
      <c r="G11309" t="inlineStr">
        <is>
          <t>Prod_0096</t>
        </is>
      </c>
      <c r="H11309" t="inlineStr">
        <is>
          <t>Beverages</t>
        </is>
      </c>
      <c r="I11309" t="n">
        <v>1</v>
      </c>
      <c r="J11309" t="n">
        <v>454.55</v>
      </c>
      <c r="K11309" t="n">
        <v>0.05</v>
      </c>
      <c r="L11309">
        <f>I11309*J11309*(1-K11309)</f>
        <v/>
      </c>
      <c r="M11309">
        <f>VLOOKUP(F11309,Products!A:D,4,FALSE)*I11309</f>
        <v/>
      </c>
      <c r="N11309">
        <f>L11309-M11309</f>
        <v/>
      </c>
    </row>
    <row r="11310">
      <c r="A11310" t="inlineStr">
        <is>
          <t>T1011308</t>
        </is>
      </c>
      <c r="B11310" t="inlineStr">
        <is>
          <t>2024-11-30</t>
        </is>
      </c>
      <c r="C11310" t="inlineStr">
        <is>
          <t>S033</t>
        </is>
      </c>
      <c r="D11310" t="inlineStr">
        <is>
          <t>Store_033</t>
        </is>
      </c>
      <c r="E11310" t="inlineStr">
        <is>
          <t>North</t>
        </is>
      </c>
      <c r="F11310" t="inlineStr">
        <is>
          <t>P0078</t>
        </is>
      </c>
      <c r="G11310" t="inlineStr">
        <is>
          <t>Prod_0078</t>
        </is>
      </c>
      <c r="H11310" t="inlineStr">
        <is>
          <t>Electronics</t>
        </is>
      </c>
      <c r="I11310" t="n">
        <v>7</v>
      </c>
      <c r="J11310" t="n">
        <v>529.45</v>
      </c>
      <c r="K11310" t="n">
        <v>0</v>
      </c>
      <c r="L11310">
        <f>I11310*J11310*(1-K11310)</f>
        <v/>
      </c>
      <c r="M11310">
        <f>VLOOKUP(F11310,Products!A:D,4,FALSE)*I11310</f>
        <v/>
      </c>
      <c r="N11310">
        <f>L11310-M11310</f>
        <v/>
      </c>
    </row>
    <row r="11311">
      <c r="A11311" t="inlineStr">
        <is>
          <t>T1011309</t>
        </is>
      </c>
      <c r="B11311" t="inlineStr">
        <is>
          <t>2024-02-08</t>
        </is>
      </c>
      <c r="C11311" t="inlineStr">
        <is>
          <t>S010</t>
        </is>
      </c>
      <c r="D11311" t="inlineStr">
        <is>
          <t>Store_010</t>
        </is>
      </c>
      <c r="E11311" t="inlineStr">
        <is>
          <t>North</t>
        </is>
      </c>
      <c r="F11311" t="inlineStr">
        <is>
          <t>P0038</t>
        </is>
      </c>
      <c r="G11311" t="inlineStr">
        <is>
          <t>Prod_0038</t>
        </is>
      </c>
      <c r="H11311" t="inlineStr">
        <is>
          <t>Beverages</t>
        </is>
      </c>
      <c r="I11311" t="n">
        <v>6</v>
      </c>
      <c r="J11311" t="n">
        <v>791.21</v>
      </c>
      <c r="K11311" t="n">
        <v>0</v>
      </c>
      <c r="L11311">
        <f>I11311*J11311*(1-K11311)</f>
        <v/>
      </c>
      <c r="M11311">
        <f>VLOOKUP(F11311,Products!A:D,4,FALSE)*I11311</f>
        <v/>
      </c>
      <c r="N11311">
        <f>L11311-M11311</f>
        <v/>
      </c>
    </row>
    <row r="11312">
      <c r="A11312" t="inlineStr">
        <is>
          <t>T1011310</t>
        </is>
      </c>
      <c r="B11312" t="inlineStr">
        <is>
          <t>2023-07-28</t>
        </is>
      </c>
      <c r="C11312" t="inlineStr">
        <is>
          <t>S045</t>
        </is>
      </c>
      <c r="D11312" t="inlineStr">
        <is>
          <t>Store_045</t>
        </is>
      </c>
      <c r="E11312" t="inlineStr">
        <is>
          <t>East</t>
        </is>
      </c>
      <c r="F11312" t="inlineStr">
        <is>
          <t>P0167</t>
        </is>
      </c>
      <c r="G11312" t="inlineStr">
        <is>
          <t>Prod_0167</t>
        </is>
      </c>
      <c r="H11312" t="inlineStr">
        <is>
          <t>Beverages</t>
        </is>
      </c>
      <c r="I11312" t="n">
        <v>3</v>
      </c>
      <c r="J11312" t="n">
        <v>451.66</v>
      </c>
      <c r="K11312" t="n">
        <v>0</v>
      </c>
      <c r="L11312">
        <f>I11312*J11312*(1-K11312)</f>
        <v/>
      </c>
      <c r="M11312">
        <f>VLOOKUP(F11312,Products!A:D,4,FALSE)*I11312</f>
        <v/>
      </c>
      <c r="N11312">
        <f>L11312-M11312</f>
        <v/>
      </c>
    </row>
    <row r="11313">
      <c r="A11313" t="inlineStr">
        <is>
          <t>T1011311</t>
        </is>
      </c>
      <c r="B11313" t="inlineStr">
        <is>
          <t>2024-01-31</t>
        </is>
      </c>
      <c r="C11313" t="inlineStr">
        <is>
          <t>S049</t>
        </is>
      </c>
      <c r="D11313" t="inlineStr">
        <is>
          <t>Store_049</t>
        </is>
      </c>
      <c r="E11313" t="inlineStr">
        <is>
          <t>North</t>
        </is>
      </c>
      <c r="F11313" t="inlineStr">
        <is>
          <t>P0103</t>
        </is>
      </c>
      <c r="G11313" t="inlineStr">
        <is>
          <t>Prod_0103</t>
        </is>
      </c>
      <c r="H11313" t="inlineStr">
        <is>
          <t>Stationery</t>
        </is>
      </c>
      <c r="I11313" t="n">
        <v>7</v>
      </c>
      <c r="J11313" t="n">
        <v>854.73</v>
      </c>
      <c r="K11313" t="n">
        <v>0</v>
      </c>
      <c r="L11313">
        <f>I11313*J11313*(1-K11313)</f>
        <v/>
      </c>
      <c r="M11313">
        <f>VLOOKUP(F11313,Products!A:D,4,FALSE)*I11313</f>
        <v/>
      </c>
      <c r="N11313">
        <f>L11313-M11313</f>
        <v/>
      </c>
    </row>
    <row r="11314">
      <c r="A11314" t="inlineStr">
        <is>
          <t>T1011312</t>
        </is>
      </c>
      <c r="B11314" t="inlineStr">
        <is>
          <t>2024-04-18</t>
        </is>
      </c>
      <c r="C11314" t="inlineStr">
        <is>
          <t>S034</t>
        </is>
      </c>
      <c r="D11314" t="inlineStr">
        <is>
          <t>Store_034</t>
        </is>
      </c>
      <c r="E11314" t="inlineStr">
        <is>
          <t>Central</t>
        </is>
      </c>
      <c r="F11314" t="inlineStr">
        <is>
          <t>P0106</t>
        </is>
      </c>
      <c r="G11314" t="inlineStr">
        <is>
          <t>Prod_0106</t>
        </is>
      </c>
      <c r="H11314" t="inlineStr">
        <is>
          <t>Electronics</t>
        </is>
      </c>
      <c r="I11314" t="n">
        <v>7</v>
      </c>
      <c r="J11314" t="n">
        <v>1043.83</v>
      </c>
      <c r="K11314" t="n">
        <v>0.05</v>
      </c>
      <c r="L11314">
        <f>I11314*J11314*(1-K11314)</f>
        <v/>
      </c>
      <c r="M11314">
        <f>VLOOKUP(F11314,Products!A:D,4,FALSE)*I11314</f>
        <v/>
      </c>
      <c r="N11314">
        <f>L11314-M11314</f>
        <v/>
      </c>
    </row>
    <row r="11315">
      <c r="A11315" t="inlineStr">
        <is>
          <t>T1011313</t>
        </is>
      </c>
      <c r="B11315" t="inlineStr">
        <is>
          <t>2025-06-24</t>
        </is>
      </c>
      <c r="C11315" t="inlineStr">
        <is>
          <t>S006</t>
        </is>
      </c>
      <c r="D11315" t="inlineStr">
        <is>
          <t>Store_006</t>
        </is>
      </c>
      <c r="E11315" t="inlineStr">
        <is>
          <t>East</t>
        </is>
      </c>
      <c r="F11315" t="inlineStr">
        <is>
          <t>P0029</t>
        </is>
      </c>
      <c r="G11315" t="inlineStr">
        <is>
          <t>Prod_0029</t>
        </is>
      </c>
      <c r="H11315" t="inlineStr">
        <is>
          <t>Clothing</t>
        </is>
      </c>
      <c r="I11315" t="n">
        <v>5</v>
      </c>
      <c r="J11315" t="n">
        <v>682.9400000000001</v>
      </c>
      <c r="K11315" t="n">
        <v>0</v>
      </c>
      <c r="L11315">
        <f>I11315*J11315*(1-K11315)</f>
        <v/>
      </c>
      <c r="M11315">
        <f>VLOOKUP(F11315,Products!A:D,4,FALSE)*I11315</f>
        <v/>
      </c>
      <c r="N11315">
        <f>L11315-M11315</f>
        <v/>
      </c>
    </row>
    <row r="11316">
      <c r="A11316" t="inlineStr">
        <is>
          <t>T1011314</t>
        </is>
      </c>
      <c r="B11316" t="inlineStr">
        <is>
          <t>2024-06-16</t>
        </is>
      </c>
      <c r="C11316" t="inlineStr">
        <is>
          <t>S003</t>
        </is>
      </c>
      <c r="D11316" t="inlineStr">
        <is>
          <t>Store_003</t>
        </is>
      </c>
      <c r="E11316" t="inlineStr">
        <is>
          <t>North</t>
        </is>
      </c>
      <c r="F11316" t="inlineStr">
        <is>
          <t>P0047</t>
        </is>
      </c>
      <c r="G11316" t="inlineStr">
        <is>
          <t>Prod_0047</t>
        </is>
      </c>
      <c r="H11316" t="inlineStr">
        <is>
          <t>Beverages</t>
        </is>
      </c>
      <c r="I11316" t="n">
        <v>9</v>
      </c>
      <c r="J11316" t="n">
        <v>498.24</v>
      </c>
      <c r="K11316" t="n">
        <v>0</v>
      </c>
      <c r="L11316">
        <f>I11316*J11316*(1-K11316)</f>
        <v/>
      </c>
      <c r="M11316">
        <f>VLOOKUP(F11316,Products!A:D,4,FALSE)*I11316</f>
        <v/>
      </c>
      <c r="N11316">
        <f>L11316-M11316</f>
        <v/>
      </c>
    </row>
    <row r="11317">
      <c r="A11317" t="inlineStr">
        <is>
          <t>T1011315</t>
        </is>
      </c>
      <c r="B11317" t="inlineStr">
        <is>
          <t>2025-02-01</t>
        </is>
      </c>
      <c r="C11317" t="inlineStr">
        <is>
          <t>S047</t>
        </is>
      </c>
      <c r="D11317" t="inlineStr">
        <is>
          <t>Store_047</t>
        </is>
      </c>
      <c r="E11317" t="inlineStr">
        <is>
          <t>North</t>
        </is>
      </c>
      <c r="F11317" t="inlineStr">
        <is>
          <t>P0140</t>
        </is>
      </c>
      <c r="G11317" t="inlineStr">
        <is>
          <t>Prod_0140</t>
        </is>
      </c>
      <c r="H11317" t="inlineStr">
        <is>
          <t>Food</t>
        </is>
      </c>
      <c r="I11317" t="n">
        <v>9</v>
      </c>
      <c r="J11317" t="n">
        <v>828.97</v>
      </c>
      <c r="K11317" t="n">
        <v>0</v>
      </c>
      <c r="L11317">
        <f>I11317*J11317*(1-K11317)</f>
        <v/>
      </c>
      <c r="M11317">
        <f>VLOOKUP(F11317,Products!A:D,4,FALSE)*I11317</f>
        <v/>
      </c>
      <c r="N11317">
        <f>L11317-M11317</f>
        <v/>
      </c>
    </row>
    <row r="11318">
      <c r="A11318" t="inlineStr">
        <is>
          <t>T1011316</t>
        </is>
      </c>
      <c r="B11318" t="inlineStr">
        <is>
          <t>2025-04-28</t>
        </is>
      </c>
      <c r="C11318" t="inlineStr">
        <is>
          <t>S007</t>
        </is>
      </c>
      <c r="D11318" t="inlineStr">
        <is>
          <t>Store_007</t>
        </is>
      </c>
      <c r="E11318" t="inlineStr">
        <is>
          <t>East</t>
        </is>
      </c>
      <c r="F11318" t="inlineStr">
        <is>
          <t>P0020</t>
        </is>
      </c>
      <c r="G11318" t="inlineStr">
        <is>
          <t>Prod_0020</t>
        </is>
      </c>
      <c r="H11318" t="inlineStr">
        <is>
          <t>Beverages</t>
        </is>
      </c>
      <c r="I11318" t="n">
        <v>9</v>
      </c>
      <c r="J11318" t="n">
        <v>612.26</v>
      </c>
      <c r="K11318" t="n">
        <v>0.05</v>
      </c>
      <c r="L11318">
        <f>I11318*J11318*(1-K11318)</f>
        <v/>
      </c>
      <c r="M11318">
        <f>VLOOKUP(F11318,Products!A:D,4,FALSE)*I11318</f>
        <v/>
      </c>
      <c r="N11318">
        <f>L11318-M11318</f>
        <v/>
      </c>
    </row>
    <row r="11319">
      <c r="A11319" t="inlineStr">
        <is>
          <t>T1011317</t>
        </is>
      </c>
      <c r="B11319" t="inlineStr">
        <is>
          <t>2024-04-11</t>
        </is>
      </c>
      <c r="C11319" t="inlineStr">
        <is>
          <t>S020</t>
        </is>
      </c>
      <c r="D11319" t="inlineStr">
        <is>
          <t>Store_020</t>
        </is>
      </c>
      <c r="E11319" t="inlineStr">
        <is>
          <t>West</t>
        </is>
      </c>
      <c r="F11319" t="inlineStr">
        <is>
          <t>P0069</t>
        </is>
      </c>
      <c r="G11319" t="inlineStr">
        <is>
          <t>Prod_0069</t>
        </is>
      </c>
      <c r="H11319" t="inlineStr">
        <is>
          <t>Household</t>
        </is>
      </c>
      <c r="I11319" t="n">
        <v>4</v>
      </c>
      <c r="J11319" t="n">
        <v>381.55</v>
      </c>
      <c r="K11319" t="n">
        <v>0.2</v>
      </c>
      <c r="L11319">
        <f>I11319*J11319*(1-K11319)</f>
        <v/>
      </c>
      <c r="M11319">
        <f>VLOOKUP(F11319,Products!A:D,4,FALSE)*I11319</f>
        <v/>
      </c>
      <c r="N11319">
        <f>L11319-M11319</f>
        <v/>
      </c>
    </row>
    <row r="11320">
      <c r="A11320" t="inlineStr">
        <is>
          <t>T1011318</t>
        </is>
      </c>
      <c r="B11320" t="inlineStr">
        <is>
          <t>2024-06-05</t>
        </is>
      </c>
      <c r="C11320" t="inlineStr">
        <is>
          <t>S028</t>
        </is>
      </c>
      <c r="D11320" t="inlineStr">
        <is>
          <t>Store_028</t>
        </is>
      </c>
      <c r="E11320" t="inlineStr">
        <is>
          <t>North</t>
        </is>
      </c>
      <c r="F11320" t="inlineStr">
        <is>
          <t>P0113</t>
        </is>
      </c>
      <c r="G11320" t="inlineStr">
        <is>
          <t>Prod_0113</t>
        </is>
      </c>
      <c r="H11320" t="inlineStr">
        <is>
          <t>Toys</t>
        </is>
      </c>
      <c r="I11320" t="n">
        <v>4</v>
      </c>
      <c r="J11320" t="n">
        <v>583.46</v>
      </c>
      <c r="K11320" t="n">
        <v>0</v>
      </c>
      <c r="L11320">
        <f>I11320*J11320*(1-K11320)</f>
        <v/>
      </c>
      <c r="M11320">
        <f>VLOOKUP(F11320,Products!A:D,4,FALSE)*I11320</f>
        <v/>
      </c>
      <c r="N11320">
        <f>L11320-M11320</f>
        <v/>
      </c>
    </row>
    <row r="11321">
      <c r="A11321" t="inlineStr">
        <is>
          <t>T1011319</t>
        </is>
      </c>
      <c r="B11321" t="inlineStr">
        <is>
          <t>2024-03-24</t>
        </is>
      </c>
      <c r="C11321" t="inlineStr">
        <is>
          <t>S022</t>
        </is>
      </c>
      <c r="D11321" t="inlineStr">
        <is>
          <t>Store_022</t>
        </is>
      </c>
      <c r="E11321" t="inlineStr">
        <is>
          <t>East</t>
        </is>
      </c>
      <c r="F11321" t="inlineStr">
        <is>
          <t>P0175</t>
        </is>
      </c>
      <c r="G11321" t="inlineStr">
        <is>
          <t>Prod_0175</t>
        </is>
      </c>
      <c r="H11321" t="inlineStr">
        <is>
          <t>Food</t>
        </is>
      </c>
      <c r="I11321" t="n">
        <v>9</v>
      </c>
      <c r="J11321" t="n">
        <v>657.91</v>
      </c>
      <c r="K11321" t="n">
        <v>0</v>
      </c>
      <c r="L11321">
        <f>I11321*J11321*(1-K11321)</f>
        <v/>
      </c>
      <c r="M11321">
        <f>VLOOKUP(F11321,Products!A:D,4,FALSE)*I11321</f>
        <v/>
      </c>
      <c r="N11321">
        <f>L11321-M11321</f>
        <v/>
      </c>
    </row>
    <row r="11322">
      <c r="A11322" t="inlineStr">
        <is>
          <t>T1011320</t>
        </is>
      </c>
      <c r="B11322" t="inlineStr">
        <is>
          <t>2023-08-30</t>
        </is>
      </c>
      <c r="C11322" t="inlineStr">
        <is>
          <t>S018</t>
        </is>
      </c>
      <c r="D11322" t="inlineStr">
        <is>
          <t>Store_018</t>
        </is>
      </c>
      <c r="E11322" t="inlineStr">
        <is>
          <t>South</t>
        </is>
      </c>
      <c r="F11322" t="inlineStr">
        <is>
          <t>P0001</t>
        </is>
      </c>
      <c r="G11322" t="inlineStr">
        <is>
          <t>Prod_0001</t>
        </is>
      </c>
      <c r="H11322" t="inlineStr">
        <is>
          <t>Beverages</t>
        </is>
      </c>
      <c r="I11322" t="n">
        <v>8</v>
      </c>
      <c r="J11322" t="n">
        <v>601.54</v>
      </c>
      <c r="K11322" t="n">
        <v>0</v>
      </c>
      <c r="L11322">
        <f>I11322*J11322*(1-K11322)</f>
        <v/>
      </c>
      <c r="M11322">
        <f>VLOOKUP(F11322,Products!A:D,4,FALSE)*I11322</f>
        <v/>
      </c>
      <c r="N11322">
        <f>L11322-M11322</f>
        <v/>
      </c>
    </row>
    <row r="11323">
      <c r="A11323" t="inlineStr">
        <is>
          <t>T1011321</t>
        </is>
      </c>
      <c r="B11323" t="inlineStr">
        <is>
          <t>2024-10-04</t>
        </is>
      </c>
      <c r="C11323" t="inlineStr">
        <is>
          <t>S033</t>
        </is>
      </c>
      <c r="D11323" t="inlineStr">
        <is>
          <t>Store_033</t>
        </is>
      </c>
      <c r="E11323" t="inlineStr">
        <is>
          <t>North</t>
        </is>
      </c>
      <c r="F11323" t="inlineStr">
        <is>
          <t>P0031</t>
        </is>
      </c>
      <c r="G11323" t="inlineStr">
        <is>
          <t>Prod_0031</t>
        </is>
      </c>
      <c r="H11323" t="inlineStr">
        <is>
          <t>Food</t>
        </is>
      </c>
      <c r="I11323" t="n">
        <v>5</v>
      </c>
      <c r="J11323" t="n">
        <v>197.72</v>
      </c>
      <c r="K11323" t="n">
        <v>0</v>
      </c>
      <c r="L11323">
        <f>I11323*J11323*(1-K11323)</f>
        <v/>
      </c>
      <c r="M11323">
        <f>VLOOKUP(F11323,Products!A:D,4,FALSE)*I11323</f>
        <v/>
      </c>
      <c r="N11323">
        <f>L11323-M11323</f>
        <v/>
      </c>
    </row>
    <row r="11324">
      <c r="A11324" t="inlineStr">
        <is>
          <t>T1011322</t>
        </is>
      </c>
      <c r="B11324" t="inlineStr">
        <is>
          <t>2023-10-01</t>
        </is>
      </c>
      <c r="C11324" t="inlineStr">
        <is>
          <t>S024</t>
        </is>
      </c>
      <c r="D11324" t="inlineStr">
        <is>
          <t>Store_024</t>
        </is>
      </c>
      <c r="E11324" t="inlineStr">
        <is>
          <t>South</t>
        </is>
      </c>
      <c r="F11324" t="inlineStr">
        <is>
          <t>P0175</t>
        </is>
      </c>
      <c r="G11324" t="inlineStr">
        <is>
          <t>Prod_0175</t>
        </is>
      </c>
      <c r="H11324" t="inlineStr">
        <is>
          <t>Food</t>
        </is>
      </c>
      <c r="I11324" t="n">
        <v>6</v>
      </c>
      <c r="J11324" t="n">
        <v>949.0700000000001</v>
      </c>
      <c r="K11324" t="n">
        <v>0</v>
      </c>
      <c r="L11324">
        <f>I11324*J11324*(1-K11324)</f>
        <v/>
      </c>
      <c r="M11324">
        <f>VLOOKUP(F11324,Products!A:D,4,FALSE)*I11324</f>
        <v/>
      </c>
      <c r="N11324">
        <f>L11324-M11324</f>
        <v/>
      </c>
    </row>
    <row r="11325">
      <c r="A11325" t="inlineStr">
        <is>
          <t>T1011323</t>
        </is>
      </c>
      <c r="B11325" t="inlineStr">
        <is>
          <t>2025-08-12</t>
        </is>
      </c>
      <c r="C11325" t="inlineStr">
        <is>
          <t>S045</t>
        </is>
      </c>
      <c r="D11325" t="inlineStr">
        <is>
          <t>Store_045</t>
        </is>
      </c>
      <c r="E11325" t="inlineStr">
        <is>
          <t>East</t>
        </is>
      </c>
      <c r="F11325" t="inlineStr">
        <is>
          <t>P0037</t>
        </is>
      </c>
      <c r="G11325" t="inlineStr">
        <is>
          <t>Prod_0037</t>
        </is>
      </c>
      <c r="H11325" t="inlineStr">
        <is>
          <t>Stationery</t>
        </is>
      </c>
      <c r="I11325" t="n">
        <v>4</v>
      </c>
      <c r="J11325" t="n">
        <v>512.72</v>
      </c>
      <c r="K11325" t="n">
        <v>0</v>
      </c>
      <c r="L11325">
        <f>I11325*J11325*(1-K11325)</f>
        <v/>
      </c>
      <c r="M11325">
        <f>VLOOKUP(F11325,Products!A:D,4,FALSE)*I11325</f>
        <v/>
      </c>
      <c r="N11325">
        <f>L11325-M11325</f>
        <v/>
      </c>
    </row>
    <row r="11326">
      <c r="A11326" t="inlineStr">
        <is>
          <t>T1011324</t>
        </is>
      </c>
      <c r="B11326" t="inlineStr">
        <is>
          <t>2024-05-21</t>
        </is>
      </c>
      <c r="C11326" t="inlineStr">
        <is>
          <t>S038</t>
        </is>
      </c>
      <c r="D11326" t="inlineStr">
        <is>
          <t>Store_038</t>
        </is>
      </c>
      <c r="E11326" t="inlineStr">
        <is>
          <t>East</t>
        </is>
      </c>
      <c r="F11326" t="inlineStr">
        <is>
          <t>P0183</t>
        </is>
      </c>
      <c r="G11326" t="inlineStr">
        <is>
          <t>Prod_0183</t>
        </is>
      </c>
      <c r="H11326" t="inlineStr">
        <is>
          <t>Stationery</t>
        </is>
      </c>
      <c r="I11326" t="n">
        <v>5</v>
      </c>
      <c r="J11326" t="n">
        <v>843.25</v>
      </c>
      <c r="K11326" t="n">
        <v>0.1</v>
      </c>
      <c r="L11326">
        <f>I11326*J11326*(1-K11326)</f>
        <v/>
      </c>
      <c r="M11326">
        <f>VLOOKUP(F11326,Products!A:D,4,FALSE)*I11326</f>
        <v/>
      </c>
      <c r="N11326">
        <f>L11326-M11326</f>
        <v/>
      </c>
    </row>
    <row r="11327">
      <c r="A11327" t="inlineStr">
        <is>
          <t>T1011325</t>
        </is>
      </c>
      <c r="B11327" t="inlineStr">
        <is>
          <t>2025-09-15</t>
        </is>
      </c>
      <c r="C11327" t="inlineStr">
        <is>
          <t>S030</t>
        </is>
      </c>
      <c r="D11327" t="inlineStr">
        <is>
          <t>Store_030</t>
        </is>
      </c>
      <c r="E11327" t="inlineStr">
        <is>
          <t>North</t>
        </is>
      </c>
      <c r="F11327" t="inlineStr">
        <is>
          <t>P0148</t>
        </is>
      </c>
      <c r="G11327" t="inlineStr">
        <is>
          <t>Prod_0148</t>
        </is>
      </c>
      <c r="H11327" t="inlineStr">
        <is>
          <t>Electronics</t>
        </is>
      </c>
      <c r="I11327" t="n">
        <v>8</v>
      </c>
      <c r="J11327" t="n">
        <v>255.5</v>
      </c>
      <c r="K11327" t="n">
        <v>0</v>
      </c>
      <c r="L11327">
        <f>I11327*J11327*(1-K11327)</f>
        <v/>
      </c>
      <c r="M11327">
        <f>VLOOKUP(F11327,Products!A:D,4,FALSE)*I11327</f>
        <v/>
      </c>
      <c r="N11327">
        <f>L11327-M11327</f>
        <v/>
      </c>
    </row>
    <row r="11328">
      <c r="A11328" t="inlineStr">
        <is>
          <t>T1011326</t>
        </is>
      </c>
      <c r="B11328" t="inlineStr">
        <is>
          <t>2023-10-03</t>
        </is>
      </c>
      <c r="C11328" t="inlineStr">
        <is>
          <t>S026</t>
        </is>
      </c>
      <c r="D11328" t="inlineStr">
        <is>
          <t>Store_026</t>
        </is>
      </c>
      <c r="E11328" t="inlineStr">
        <is>
          <t>North</t>
        </is>
      </c>
      <c r="F11328" t="inlineStr">
        <is>
          <t>P0067</t>
        </is>
      </c>
      <c r="G11328" t="inlineStr">
        <is>
          <t>Prod_0067</t>
        </is>
      </c>
      <c r="H11328" t="inlineStr">
        <is>
          <t>Toys</t>
        </is>
      </c>
      <c r="I11328" t="n">
        <v>6</v>
      </c>
      <c r="J11328" t="n">
        <v>186.05</v>
      </c>
      <c r="K11328" t="n">
        <v>0.1</v>
      </c>
      <c r="L11328">
        <f>I11328*J11328*(1-K11328)</f>
        <v/>
      </c>
      <c r="M11328">
        <f>VLOOKUP(F11328,Products!A:D,4,FALSE)*I11328</f>
        <v/>
      </c>
      <c r="N11328">
        <f>L11328-M11328</f>
        <v/>
      </c>
    </row>
    <row r="11329">
      <c r="A11329" t="inlineStr">
        <is>
          <t>T1011327</t>
        </is>
      </c>
      <c r="B11329" t="inlineStr">
        <is>
          <t>2024-08-31</t>
        </is>
      </c>
      <c r="C11329" t="inlineStr">
        <is>
          <t>S032</t>
        </is>
      </c>
      <c r="D11329" t="inlineStr">
        <is>
          <t>Store_032</t>
        </is>
      </c>
      <c r="E11329" t="inlineStr">
        <is>
          <t>Central</t>
        </is>
      </c>
      <c r="F11329" t="inlineStr">
        <is>
          <t>P0145</t>
        </is>
      </c>
      <c r="G11329" t="inlineStr">
        <is>
          <t>Prod_0145</t>
        </is>
      </c>
      <c r="H11329" t="inlineStr">
        <is>
          <t>Electronics</t>
        </is>
      </c>
      <c r="I11329" t="n">
        <v>8</v>
      </c>
      <c r="J11329" t="n">
        <v>662.5</v>
      </c>
      <c r="K11329" t="n">
        <v>0</v>
      </c>
      <c r="L11329">
        <f>I11329*J11329*(1-K11329)</f>
        <v/>
      </c>
      <c r="M11329">
        <f>VLOOKUP(F11329,Products!A:D,4,FALSE)*I11329</f>
        <v/>
      </c>
      <c r="N11329">
        <f>L11329-M11329</f>
        <v/>
      </c>
    </row>
    <row r="11330">
      <c r="A11330" t="inlineStr">
        <is>
          <t>T1011328</t>
        </is>
      </c>
      <c r="B11330" t="inlineStr">
        <is>
          <t>2025-05-14</t>
        </is>
      </c>
      <c r="C11330" t="inlineStr">
        <is>
          <t>S040</t>
        </is>
      </c>
      <c r="D11330" t="inlineStr">
        <is>
          <t>Store_040</t>
        </is>
      </c>
      <c r="E11330" t="inlineStr">
        <is>
          <t>Central</t>
        </is>
      </c>
      <c r="F11330" t="inlineStr">
        <is>
          <t>P0088</t>
        </is>
      </c>
      <c r="G11330" t="inlineStr">
        <is>
          <t>Prod_0088</t>
        </is>
      </c>
      <c r="H11330" t="inlineStr">
        <is>
          <t>Toys</t>
        </is>
      </c>
      <c r="I11330" t="n">
        <v>3</v>
      </c>
      <c r="J11330" t="n">
        <v>490.49</v>
      </c>
      <c r="K11330" t="n">
        <v>0.05</v>
      </c>
      <c r="L11330">
        <f>I11330*J11330*(1-K11330)</f>
        <v/>
      </c>
      <c r="M11330">
        <f>VLOOKUP(F11330,Products!A:D,4,FALSE)*I11330</f>
        <v/>
      </c>
      <c r="N11330">
        <f>L11330-M11330</f>
        <v/>
      </c>
    </row>
    <row r="11331">
      <c r="A11331" t="inlineStr">
        <is>
          <t>T1011329</t>
        </is>
      </c>
      <c r="B11331" t="inlineStr">
        <is>
          <t>2024-06-25</t>
        </is>
      </c>
      <c r="C11331" t="inlineStr">
        <is>
          <t>S009</t>
        </is>
      </c>
      <c r="D11331" t="inlineStr">
        <is>
          <t>Store_009</t>
        </is>
      </c>
      <c r="E11331" t="inlineStr">
        <is>
          <t>Central</t>
        </is>
      </c>
      <c r="F11331" t="inlineStr">
        <is>
          <t>P0083</t>
        </is>
      </c>
      <c r="G11331" t="inlineStr">
        <is>
          <t>Prod_0083</t>
        </is>
      </c>
      <c r="H11331" t="inlineStr">
        <is>
          <t>Clothing</t>
        </is>
      </c>
      <c r="I11331" t="n">
        <v>6</v>
      </c>
      <c r="J11331" t="n">
        <v>510.94</v>
      </c>
      <c r="K11331" t="n">
        <v>0</v>
      </c>
      <c r="L11331">
        <f>I11331*J11331*(1-K11331)</f>
        <v/>
      </c>
      <c r="M11331">
        <f>VLOOKUP(F11331,Products!A:D,4,FALSE)*I11331</f>
        <v/>
      </c>
      <c r="N11331">
        <f>L11331-M11331</f>
        <v/>
      </c>
    </row>
    <row r="11332">
      <c r="A11332" t="inlineStr">
        <is>
          <t>T1011330</t>
        </is>
      </c>
      <c r="B11332" t="inlineStr">
        <is>
          <t>2024-07-03</t>
        </is>
      </c>
      <c r="C11332" t="inlineStr">
        <is>
          <t>S031</t>
        </is>
      </c>
      <c r="D11332" t="inlineStr">
        <is>
          <t>Store_031</t>
        </is>
      </c>
      <c r="E11332" t="inlineStr">
        <is>
          <t>Central</t>
        </is>
      </c>
      <c r="F11332" t="inlineStr">
        <is>
          <t>P0038</t>
        </is>
      </c>
      <c r="G11332" t="inlineStr">
        <is>
          <t>Prod_0038</t>
        </is>
      </c>
      <c r="H11332" t="inlineStr">
        <is>
          <t>Beverages</t>
        </is>
      </c>
      <c r="I11332" t="n">
        <v>1</v>
      </c>
      <c r="J11332" t="n">
        <v>977.8099999999999</v>
      </c>
      <c r="K11332" t="n">
        <v>0.1</v>
      </c>
      <c r="L11332">
        <f>I11332*J11332*(1-K11332)</f>
        <v/>
      </c>
      <c r="M11332">
        <f>VLOOKUP(F11332,Products!A:D,4,FALSE)*I11332</f>
        <v/>
      </c>
      <c r="N11332">
        <f>L11332-M11332</f>
        <v/>
      </c>
    </row>
    <row r="11333">
      <c r="A11333" t="inlineStr">
        <is>
          <t>T1011331</t>
        </is>
      </c>
      <c r="B11333" t="inlineStr">
        <is>
          <t>2025-02-11</t>
        </is>
      </c>
      <c r="C11333" t="inlineStr">
        <is>
          <t>S029</t>
        </is>
      </c>
      <c r="D11333" t="inlineStr">
        <is>
          <t>Store_029</t>
        </is>
      </c>
      <c r="E11333" t="inlineStr">
        <is>
          <t>South</t>
        </is>
      </c>
      <c r="F11333" t="inlineStr">
        <is>
          <t>P0120</t>
        </is>
      </c>
      <c r="G11333" t="inlineStr">
        <is>
          <t>Prod_0120</t>
        </is>
      </c>
      <c r="H11333" t="inlineStr">
        <is>
          <t>Stationery</t>
        </is>
      </c>
      <c r="I11333" t="n">
        <v>5</v>
      </c>
      <c r="J11333" t="n">
        <v>461.42</v>
      </c>
      <c r="K11333" t="n">
        <v>0</v>
      </c>
      <c r="L11333">
        <f>I11333*J11333*(1-K11333)</f>
        <v/>
      </c>
      <c r="M11333">
        <f>VLOOKUP(F11333,Products!A:D,4,FALSE)*I11333</f>
        <v/>
      </c>
      <c r="N11333">
        <f>L11333-M11333</f>
        <v/>
      </c>
    </row>
    <row r="11334">
      <c r="A11334" t="inlineStr">
        <is>
          <t>T1011332</t>
        </is>
      </c>
      <c r="B11334" t="inlineStr">
        <is>
          <t>2024-05-09</t>
        </is>
      </c>
      <c r="C11334" t="inlineStr">
        <is>
          <t>S038</t>
        </is>
      </c>
      <c r="D11334" t="inlineStr">
        <is>
          <t>Store_038</t>
        </is>
      </c>
      <c r="E11334" t="inlineStr">
        <is>
          <t>East</t>
        </is>
      </c>
      <c r="F11334" t="inlineStr">
        <is>
          <t>P0081</t>
        </is>
      </c>
      <c r="G11334" t="inlineStr">
        <is>
          <t>Prod_0081</t>
        </is>
      </c>
      <c r="H11334" t="inlineStr">
        <is>
          <t>Electronics</t>
        </is>
      </c>
      <c r="I11334" t="n">
        <v>5</v>
      </c>
      <c r="J11334" t="n">
        <v>239.54</v>
      </c>
      <c r="K11334" t="n">
        <v>0.1</v>
      </c>
      <c r="L11334">
        <f>I11334*J11334*(1-K11334)</f>
        <v/>
      </c>
      <c r="M11334">
        <f>VLOOKUP(F11334,Products!A:D,4,FALSE)*I11334</f>
        <v/>
      </c>
      <c r="N11334">
        <f>L11334-M11334</f>
        <v/>
      </c>
    </row>
    <row r="11335">
      <c r="A11335" t="inlineStr">
        <is>
          <t>T1011333</t>
        </is>
      </c>
      <c r="B11335" t="inlineStr">
        <is>
          <t>2024-02-07</t>
        </is>
      </c>
      <c r="C11335" t="inlineStr">
        <is>
          <t>S040</t>
        </is>
      </c>
      <c r="D11335" t="inlineStr">
        <is>
          <t>Store_040</t>
        </is>
      </c>
      <c r="E11335" t="inlineStr">
        <is>
          <t>Central</t>
        </is>
      </c>
      <c r="F11335" t="inlineStr">
        <is>
          <t>P0091</t>
        </is>
      </c>
      <c r="G11335" t="inlineStr">
        <is>
          <t>Prod_0091</t>
        </is>
      </c>
      <c r="H11335" t="inlineStr">
        <is>
          <t>Toys</t>
        </is>
      </c>
      <c r="I11335" t="n">
        <v>5</v>
      </c>
      <c r="J11335" t="n">
        <v>229.13</v>
      </c>
      <c r="K11335" t="n">
        <v>0</v>
      </c>
      <c r="L11335">
        <f>I11335*J11335*(1-K11335)</f>
        <v/>
      </c>
      <c r="M11335">
        <f>VLOOKUP(F11335,Products!A:D,4,FALSE)*I11335</f>
        <v/>
      </c>
      <c r="N11335">
        <f>L11335-M11335</f>
        <v/>
      </c>
    </row>
    <row r="11336">
      <c r="A11336" t="inlineStr">
        <is>
          <t>T1011334</t>
        </is>
      </c>
      <c r="B11336" t="inlineStr">
        <is>
          <t>2025-08-31</t>
        </is>
      </c>
      <c r="C11336" t="inlineStr">
        <is>
          <t>S002</t>
        </is>
      </c>
      <c r="D11336" t="inlineStr">
        <is>
          <t>Store_002</t>
        </is>
      </c>
      <c r="E11336" t="inlineStr">
        <is>
          <t>South</t>
        </is>
      </c>
      <c r="F11336" t="inlineStr">
        <is>
          <t>P0020</t>
        </is>
      </c>
      <c r="G11336" t="inlineStr">
        <is>
          <t>Prod_0020</t>
        </is>
      </c>
      <c r="H11336" t="inlineStr">
        <is>
          <t>Beverages</t>
        </is>
      </c>
      <c r="I11336" t="n">
        <v>7</v>
      </c>
      <c r="J11336" t="n">
        <v>824.17</v>
      </c>
      <c r="K11336" t="n">
        <v>0</v>
      </c>
      <c r="L11336">
        <f>I11336*J11336*(1-K11336)</f>
        <v/>
      </c>
      <c r="M11336">
        <f>VLOOKUP(F11336,Products!A:D,4,FALSE)*I11336</f>
        <v/>
      </c>
      <c r="N11336">
        <f>L11336-M11336</f>
        <v/>
      </c>
    </row>
    <row r="11337">
      <c r="A11337" t="inlineStr">
        <is>
          <t>T1011335</t>
        </is>
      </c>
      <c r="B11337" t="inlineStr">
        <is>
          <t>2024-11-05</t>
        </is>
      </c>
      <c r="C11337" t="inlineStr">
        <is>
          <t>S009</t>
        </is>
      </c>
      <c r="D11337" t="inlineStr">
        <is>
          <t>Store_009</t>
        </is>
      </c>
      <c r="E11337" t="inlineStr">
        <is>
          <t>Central</t>
        </is>
      </c>
      <c r="F11337" t="inlineStr">
        <is>
          <t>P0147</t>
        </is>
      </c>
      <c r="G11337" t="inlineStr">
        <is>
          <t>Prod_0147</t>
        </is>
      </c>
      <c r="H11337" t="inlineStr">
        <is>
          <t>Stationery</t>
        </is>
      </c>
      <c r="I11337" t="n">
        <v>9</v>
      </c>
      <c r="J11337" t="n">
        <v>482.22</v>
      </c>
      <c r="K11337" t="n">
        <v>0.05</v>
      </c>
      <c r="L11337">
        <f>I11337*J11337*(1-K11337)</f>
        <v/>
      </c>
      <c r="M11337">
        <f>VLOOKUP(F11337,Products!A:D,4,FALSE)*I11337</f>
        <v/>
      </c>
      <c r="N11337">
        <f>L11337-M11337</f>
        <v/>
      </c>
    </row>
    <row r="11338">
      <c r="A11338" t="inlineStr">
        <is>
          <t>T1011336</t>
        </is>
      </c>
      <c r="B11338" t="inlineStr">
        <is>
          <t>2024-05-14</t>
        </is>
      </c>
      <c r="C11338" t="inlineStr">
        <is>
          <t>S020</t>
        </is>
      </c>
      <c r="D11338" t="inlineStr">
        <is>
          <t>Store_020</t>
        </is>
      </c>
      <c r="E11338" t="inlineStr">
        <is>
          <t>West</t>
        </is>
      </c>
      <c r="F11338" t="inlineStr">
        <is>
          <t>P0153</t>
        </is>
      </c>
      <c r="G11338" t="inlineStr">
        <is>
          <t>Prod_0153</t>
        </is>
      </c>
      <c r="H11338" t="inlineStr">
        <is>
          <t>Clothing</t>
        </is>
      </c>
      <c r="I11338" t="n">
        <v>8</v>
      </c>
      <c r="J11338" t="n">
        <v>172.41</v>
      </c>
      <c r="K11338" t="n">
        <v>0</v>
      </c>
      <c r="L11338">
        <f>I11338*J11338*(1-K11338)</f>
        <v/>
      </c>
      <c r="M11338">
        <f>VLOOKUP(F11338,Products!A:D,4,FALSE)*I11338</f>
        <v/>
      </c>
      <c r="N11338">
        <f>L11338-M11338</f>
        <v/>
      </c>
    </row>
    <row r="11339">
      <c r="A11339" t="inlineStr">
        <is>
          <t>T1011337</t>
        </is>
      </c>
      <c r="B11339" t="inlineStr">
        <is>
          <t>2025-06-19</t>
        </is>
      </c>
      <c r="C11339" t="inlineStr">
        <is>
          <t>S003</t>
        </is>
      </c>
      <c r="D11339" t="inlineStr">
        <is>
          <t>Store_003</t>
        </is>
      </c>
      <c r="E11339" t="inlineStr">
        <is>
          <t>North</t>
        </is>
      </c>
      <c r="F11339" t="inlineStr">
        <is>
          <t>P0125</t>
        </is>
      </c>
      <c r="G11339" t="inlineStr">
        <is>
          <t>Prod_0125</t>
        </is>
      </c>
      <c r="H11339" t="inlineStr">
        <is>
          <t>Toys</t>
        </is>
      </c>
      <c r="I11339" t="n">
        <v>9</v>
      </c>
      <c r="J11339" t="n">
        <v>311.09</v>
      </c>
      <c r="K11339" t="n">
        <v>0</v>
      </c>
      <c r="L11339">
        <f>I11339*J11339*(1-K11339)</f>
        <v/>
      </c>
      <c r="M11339">
        <f>VLOOKUP(F11339,Products!A:D,4,FALSE)*I11339</f>
        <v/>
      </c>
      <c r="N11339">
        <f>L11339-M11339</f>
        <v/>
      </c>
    </row>
    <row r="11340">
      <c r="A11340" t="inlineStr">
        <is>
          <t>T1011338</t>
        </is>
      </c>
      <c r="B11340" t="inlineStr">
        <is>
          <t>2025-02-27</t>
        </is>
      </c>
      <c r="C11340" t="inlineStr">
        <is>
          <t>S032</t>
        </is>
      </c>
      <c r="D11340" t="inlineStr">
        <is>
          <t>Store_032</t>
        </is>
      </c>
      <c r="E11340" t="inlineStr">
        <is>
          <t>Central</t>
        </is>
      </c>
      <c r="F11340" t="inlineStr">
        <is>
          <t>P0157</t>
        </is>
      </c>
      <c r="G11340" t="inlineStr">
        <is>
          <t>Prod_0157</t>
        </is>
      </c>
      <c r="H11340" t="inlineStr">
        <is>
          <t>Toys</t>
        </is>
      </c>
      <c r="I11340" t="n">
        <v>4</v>
      </c>
      <c r="J11340" t="n">
        <v>238.56</v>
      </c>
      <c r="K11340" t="n">
        <v>0.05</v>
      </c>
      <c r="L11340">
        <f>I11340*J11340*(1-K11340)</f>
        <v/>
      </c>
      <c r="M11340">
        <f>VLOOKUP(F11340,Products!A:D,4,FALSE)*I11340</f>
        <v/>
      </c>
      <c r="N11340">
        <f>L11340-M11340</f>
        <v/>
      </c>
    </row>
    <row r="11341">
      <c r="A11341" t="inlineStr">
        <is>
          <t>T1011339</t>
        </is>
      </c>
      <c r="B11341" t="inlineStr">
        <is>
          <t>2024-01-06</t>
        </is>
      </c>
      <c r="C11341" t="inlineStr">
        <is>
          <t>S043</t>
        </is>
      </c>
      <c r="D11341" t="inlineStr">
        <is>
          <t>Store_043</t>
        </is>
      </c>
      <c r="E11341" t="inlineStr">
        <is>
          <t>East</t>
        </is>
      </c>
      <c r="F11341" t="inlineStr">
        <is>
          <t>P0017</t>
        </is>
      </c>
      <c r="G11341" t="inlineStr">
        <is>
          <t>Prod_0017</t>
        </is>
      </c>
      <c r="H11341" t="inlineStr">
        <is>
          <t>Food</t>
        </is>
      </c>
      <c r="I11341" t="n">
        <v>1</v>
      </c>
      <c r="J11341" t="n">
        <v>768.83</v>
      </c>
      <c r="K11341" t="n">
        <v>0.1</v>
      </c>
      <c r="L11341">
        <f>I11341*J11341*(1-K11341)</f>
        <v/>
      </c>
      <c r="M11341">
        <f>VLOOKUP(F11341,Products!A:D,4,FALSE)*I11341</f>
        <v/>
      </c>
      <c r="N11341">
        <f>L11341-M11341</f>
        <v/>
      </c>
    </row>
    <row r="11342">
      <c r="A11342" t="inlineStr">
        <is>
          <t>T1011340</t>
        </is>
      </c>
      <c r="B11342" t="inlineStr">
        <is>
          <t>2023-10-17</t>
        </is>
      </c>
      <c r="C11342" t="inlineStr">
        <is>
          <t>S034</t>
        </is>
      </c>
      <c r="D11342" t="inlineStr">
        <is>
          <t>Store_034</t>
        </is>
      </c>
      <c r="E11342" t="inlineStr">
        <is>
          <t>Central</t>
        </is>
      </c>
      <c r="F11342" t="inlineStr">
        <is>
          <t>P0089</t>
        </is>
      </c>
      <c r="G11342" t="inlineStr">
        <is>
          <t>Prod_0089</t>
        </is>
      </c>
      <c r="H11342" t="inlineStr">
        <is>
          <t>Stationery</t>
        </is>
      </c>
      <c r="I11342" t="n">
        <v>4</v>
      </c>
      <c r="J11342" t="n">
        <v>550.62</v>
      </c>
      <c r="K11342" t="n">
        <v>0.1</v>
      </c>
      <c r="L11342">
        <f>I11342*J11342*(1-K11342)</f>
        <v/>
      </c>
      <c r="M11342">
        <f>VLOOKUP(F11342,Products!A:D,4,FALSE)*I11342</f>
        <v/>
      </c>
      <c r="N11342">
        <f>L11342-M11342</f>
        <v/>
      </c>
    </row>
    <row r="11343">
      <c r="A11343" t="inlineStr">
        <is>
          <t>T1011341</t>
        </is>
      </c>
      <c r="B11343" t="inlineStr">
        <is>
          <t>2024-11-29</t>
        </is>
      </c>
      <c r="C11343" t="inlineStr">
        <is>
          <t>S015</t>
        </is>
      </c>
      <c r="D11343" t="inlineStr">
        <is>
          <t>Store_015</t>
        </is>
      </c>
      <c r="E11343" t="inlineStr">
        <is>
          <t>North</t>
        </is>
      </c>
      <c r="F11343" t="inlineStr">
        <is>
          <t>P0090</t>
        </is>
      </c>
      <c r="G11343" t="inlineStr">
        <is>
          <t>Prod_0090</t>
        </is>
      </c>
      <c r="H11343" t="inlineStr">
        <is>
          <t>Toys</t>
        </is>
      </c>
      <c r="I11343" t="n">
        <v>2</v>
      </c>
      <c r="J11343" t="n">
        <v>365.1</v>
      </c>
      <c r="K11343" t="n">
        <v>0</v>
      </c>
      <c r="L11343">
        <f>I11343*J11343*(1-K11343)</f>
        <v/>
      </c>
      <c r="M11343">
        <f>VLOOKUP(F11343,Products!A:D,4,FALSE)*I11343</f>
        <v/>
      </c>
      <c r="N11343">
        <f>L11343-M11343</f>
        <v/>
      </c>
    </row>
    <row r="11344">
      <c r="A11344" t="inlineStr">
        <is>
          <t>T1011342</t>
        </is>
      </c>
      <c r="B11344" t="inlineStr">
        <is>
          <t>2023-03-21</t>
        </is>
      </c>
      <c r="C11344" t="inlineStr">
        <is>
          <t>S027</t>
        </is>
      </c>
      <c r="D11344" t="inlineStr">
        <is>
          <t>Store_027</t>
        </is>
      </c>
      <c r="E11344" t="inlineStr">
        <is>
          <t>South</t>
        </is>
      </c>
      <c r="F11344" t="inlineStr">
        <is>
          <t>P0015</t>
        </is>
      </c>
      <c r="G11344" t="inlineStr">
        <is>
          <t>Prod_0015</t>
        </is>
      </c>
      <c r="H11344" t="inlineStr">
        <is>
          <t>Food</t>
        </is>
      </c>
      <c r="I11344" t="n">
        <v>1</v>
      </c>
      <c r="J11344" t="n">
        <v>93.42</v>
      </c>
      <c r="K11344" t="n">
        <v>0</v>
      </c>
      <c r="L11344">
        <f>I11344*J11344*(1-K11344)</f>
        <v/>
      </c>
      <c r="M11344">
        <f>VLOOKUP(F11344,Products!A:D,4,FALSE)*I11344</f>
        <v/>
      </c>
      <c r="N11344">
        <f>L11344-M11344</f>
        <v/>
      </c>
    </row>
    <row r="11345">
      <c r="A11345" t="inlineStr">
        <is>
          <t>T1011343</t>
        </is>
      </c>
      <c r="B11345" t="inlineStr">
        <is>
          <t>2025-08-15</t>
        </is>
      </c>
      <c r="C11345" t="inlineStr">
        <is>
          <t>S006</t>
        </is>
      </c>
      <c r="D11345" t="inlineStr">
        <is>
          <t>Store_006</t>
        </is>
      </c>
      <c r="E11345" t="inlineStr">
        <is>
          <t>East</t>
        </is>
      </c>
      <c r="F11345" t="inlineStr">
        <is>
          <t>P0040</t>
        </is>
      </c>
      <c r="G11345" t="inlineStr">
        <is>
          <t>Prod_0040</t>
        </is>
      </c>
      <c r="H11345" t="inlineStr">
        <is>
          <t>Toys</t>
        </is>
      </c>
      <c r="I11345" t="n">
        <v>5</v>
      </c>
      <c r="J11345" t="n">
        <v>56.01</v>
      </c>
      <c r="K11345" t="n">
        <v>0</v>
      </c>
      <c r="L11345">
        <f>I11345*J11345*(1-K11345)</f>
        <v/>
      </c>
      <c r="M11345">
        <f>VLOOKUP(F11345,Products!A:D,4,FALSE)*I11345</f>
        <v/>
      </c>
      <c r="N11345">
        <f>L11345-M11345</f>
        <v/>
      </c>
    </row>
    <row r="11346">
      <c r="A11346" t="inlineStr">
        <is>
          <t>T1011344</t>
        </is>
      </c>
      <c r="B11346" t="inlineStr">
        <is>
          <t>2024-01-06</t>
        </is>
      </c>
      <c r="C11346" t="inlineStr">
        <is>
          <t>S019</t>
        </is>
      </c>
      <c r="D11346" t="inlineStr">
        <is>
          <t>Store_019</t>
        </is>
      </c>
      <c r="E11346" t="inlineStr">
        <is>
          <t>East</t>
        </is>
      </c>
      <c r="F11346" t="inlineStr">
        <is>
          <t>P0105</t>
        </is>
      </c>
      <c r="G11346" t="inlineStr">
        <is>
          <t>Prod_0105</t>
        </is>
      </c>
      <c r="H11346" t="inlineStr">
        <is>
          <t>Electronics</t>
        </is>
      </c>
      <c r="I11346" t="n">
        <v>3</v>
      </c>
      <c r="J11346" t="n">
        <v>578.92</v>
      </c>
      <c r="K11346" t="n">
        <v>0</v>
      </c>
      <c r="L11346">
        <f>I11346*J11346*(1-K11346)</f>
        <v/>
      </c>
      <c r="M11346">
        <f>VLOOKUP(F11346,Products!A:D,4,FALSE)*I11346</f>
        <v/>
      </c>
      <c r="N11346">
        <f>L11346-M11346</f>
        <v/>
      </c>
    </row>
    <row r="11347">
      <c r="A11347" t="inlineStr">
        <is>
          <t>T1011345</t>
        </is>
      </c>
      <c r="B11347" t="inlineStr">
        <is>
          <t>2023-03-18</t>
        </is>
      </c>
      <c r="C11347" t="inlineStr">
        <is>
          <t>S047</t>
        </is>
      </c>
      <c r="D11347" t="inlineStr">
        <is>
          <t>Store_047</t>
        </is>
      </c>
      <c r="E11347" t="inlineStr">
        <is>
          <t>North</t>
        </is>
      </c>
      <c r="F11347" t="inlineStr">
        <is>
          <t>P0163</t>
        </is>
      </c>
      <c r="G11347" t="inlineStr">
        <is>
          <t>Prod_0163</t>
        </is>
      </c>
      <c r="H11347" t="inlineStr">
        <is>
          <t>Food</t>
        </is>
      </c>
      <c r="I11347" t="n">
        <v>7</v>
      </c>
      <c r="J11347" t="n">
        <v>674.83</v>
      </c>
      <c r="K11347" t="n">
        <v>0.15</v>
      </c>
      <c r="L11347">
        <f>I11347*J11347*(1-K11347)</f>
        <v/>
      </c>
      <c r="M11347">
        <f>VLOOKUP(F11347,Products!A:D,4,FALSE)*I11347</f>
        <v/>
      </c>
      <c r="N11347">
        <f>L11347-M11347</f>
        <v/>
      </c>
    </row>
    <row r="11348">
      <c r="A11348" t="inlineStr">
        <is>
          <t>T1011346</t>
        </is>
      </c>
      <c r="B11348" t="inlineStr">
        <is>
          <t>2023-07-31</t>
        </is>
      </c>
      <c r="C11348" t="inlineStr">
        <is>
          <t>S026</t>
        </is>
      </c>
      <c r="D11348" t="inlineStr">
        <is>
          <t>Store_026</t>
        </is>
      </c>
      <c r="E11348" t="inlineStr">
        <is>
          <t>North</t>
        </is>
      </c>
      <c r="F11348" t="inlineStr">
        <is>
          <t>P0151</t>
        </is>
      </c>
      <c r="G11348" t="inlineStr">
        <is>
          <t>Prod_0151</t>
        </is>
      </c>
      <c r="H11348" t="inlineStr">
        <is>
          <t>Food</t>
        </is>
      </c>
      <c r="I11348" t="n">
        <v>1</v>
      </c>
      <c r="J11348" t="n">
        <v>924.09</v>
      </c>
      <c r="K11348" t="n">
        <v>0.1</v>
      </c>
      <c r="L11348">
        <f>I11348*J11348*(1-K11348)</f>
        <v/>
      </c>
      <c r="M11348">
        <f>VLOOKUP(F11348,Products!A:D,4,FALSE)*I11348</f>
        <v/>
      </c>
      <c r="N11348">
        <f>L11348-M11348</f>
        <v/>
      </c>
    </row>
    <row r="11349">
      <c r="A11349" t="inlineStr">
        <is>
          <t>T1011347</t>
        </is>
      </c>
      <c r="B11349" t="inlineStr">
        <is>
          <t>2024-05-30</t>
        </is>
      </c>
      <c r="C11349" t="inlineStr">
        <is>
          <t>S032</t>
        </is>
      </c>
      <c r="D11349" t="inlineStr">
        <is>
          <t>Store_032</t>
        </is>
      </c>
      <c r="E11349" t="inlineStr">
        <is>
          <t>Central</t>
        </is>
      </c>
      <c r="F11349" t="inlineStr">
        <is>
          <t>P0080</t>
        </is>
      </c>
      <c r="G11349" t="inlineStr">
        <is>
          <t>Prod_0080</t>
        </is>
      </c>
      <c r="H11349" t="inlineStr">
        <is>
          <t>Clothing</t>
        </is>
      </c>
      <c r="I11349" t="n">
        <v>1</v>
      </c>
      <c r="J11349" t="n">
        <v>616.09</v>
      </c>
      <c r="K11349" t="n">
        <v>0</v>
      </c>
      <c r="L11349">
        <f>I11349*J11349*(1-K11349)</f>
        <v/>
      </c>
      <c r="M11349">
        <f>VLOOKUP(F11349,Products!A:D,4,FALSE)*I11349</f>
        <v/>
      </c>
      <c r="N11349">
        <f>L11349-M11349</f>
        <v/>
      </c>
    </row>
    <row r="11350">
      <c r="A11350" t="inlineStr">
        <is>
          <t>T1011348</t>
        </is>
      </c>
      <c r="B11350" t="inlineStr">
        <is>
          <t>2023-04-30</t>
        </is>
      </c>
      <c r="C11350" t="inlineStr">
        <is>
          <t>S010</t>
        </is>
      </c>
      <c r="D11350" t="inlineStr">
        <is>
          <t>Store_010</t>
        </is>
      </c>
      <c r="E11350" t="inlineStr">
        <is>
          <t>North</t>
        </is>
      </c>
      <c r="F11350" t="inlineStr">
        <is>
          <t>P0053</t>
        </is>
      </c>
      <c r="G11350" t="inlineStr">
        <is>
          <t>Prod_0053</t>
        </is>
      </c>
      <c r="H11350" t="inlineStr">
        <is>
          <t>Food</t>
        </is>
      </c>
      <c r="I11350" t="n">
        <v>4</v>
      </c>
      <c r="J11350" t="n">
        <v>372.13</v>
      </c>
      <c r="K11350" t="n">
        <v>0.05</v>
      </c>
      <c r="L11350">
        <f>I11350*J11350*(1-K11350)</f>
        <v/>
      </c>
      <c r="M11350">
        <f>VLOOKUP(F11350,Products!A:D,4,FALSE)*I11350</f>
        <v/>
      </c>
      <c r="N11350">
        <f>L11350-M11350</f>
        <v/>
      </c>
    </row>
    <row r="11351">
      <c r="A11351" t="inlineStr">
        <is>
          <t>T1011349</t>
        </is>
      </c>
      <c r="B11351" t="inlineStr">
        <is>
          <t>2024-11-24</t>
        </is>
      </c>
      <c r="C11351" t="inlineStr">
        <is>
          <t>S029</t>
        </is>
      </c>
      <c r="D11351" t="inlineStr">
        <is>
          <t>Store_029</t>
        </is>
      </c>
      <c r="E11351" t="inlineStr">
        <is>
          <t>South</t>
        </is>
      </c>
      <c r="F11351" t="inlineStr">
        <is>
          <t>P0037</t>
        </is>
      </c>
      <c r="G11351" t="inlineStr">
        <is>
          <t>Prod_0037</t>
        </is>
      </c>
      <c r="H11351" t="inlineStr">
        <is>
          <t>Stationery</t>
        </is>
      </c>
      <c r="I11351" t="n">
        <v>6</v>
      </c>
      <c r="J11351" t="n">
        <v>432.47</v>
      </c>
      <c r="K11351" t="n">
        <v>0.1</v>
      </c>
      <c r="L11351">
        <f>I11351*J11351*(1-K11351)</f>
        <v/>
      </c>
      <c r="M11351">
        <f>VLOOKUP(F11351,Products!A:D,4,FALSE)*I11351</f>
        <v/>
      </c>
      <c r="N11351">
        <f>L11351-M11351</f>
        <v/>
      </c>
    </row>
    <row r="11352">
      <c r="A11352" t="inlineStr">
        <is>
          <t>T1011350</t>
        </is>
      </c>
      <c r="B11352" t="inlineStr">
        <is>
          <t>2023-11-30</t>
        </is>
      </c>
      <c r="C11352" t="inlineStr">
        <is>
          <t>S023</t>
        </is>
      </c>
      <c r="D11352" t="inlineStr">
        <is>
          <t>Store_023</t>
        </is>
      </c>
      <c r="E11352" t="inlineStr">
        <is>
          <t>South</t>
        </is>
      </c>
      <c r="F11352" t="inlineStr">
        <is>
          <t>P0008</t>
        </is>
      </c>
      <c r="G11352" t="inlineStr">
        <is>
          <t>Prod_0008</t>
        </is>
      </c>
      <c r="H11352" t="inlineStr">
        <is>
          <t>Electronics</t>
        </is>
      </c>
      <c r="I11352" t="n">
        <v>4</v>
      </c>
      <c r="J11352" t="n">
        <v>428.07</v>
      </c>
      <c r="K11352" t="n">
        <v>0.05</v>
      </c>
      <c r="L11352">
        <f>I11352*J11352*(1-K11352)</f>
        <v/>
      </c>
      <c r="M11352">
        <f>VLOOKUP(F11352,Products!A:D,4,FALSE)*I11352</f>
        <v/>
      </c>
      <c r="N11352">
        <f>L11352-M11352</f>
        <v/>
      </c>
    </row>
    <row r="11353">
      <c r="A11353" t="inlineStr">
        <is>
          <t>T1011351</t>
        </is>
      </c>
      <c r="B11353" t="inlineStr">
        <is>
          <t>2024-07-04</t>
        </is>
      </c>
      <c r="C11353" t="inlineStr">
        <is>
          <t>S044</t>
        </is>
      </c>
      <c r="D11353" t="inlineStr">
        <is>
          <t>Store_044</t>
        </is>
      </c>
      <c r="E11353" t="inlineStr">
        <is>
          <t>North</t>
        </is>
      </c>
      <c r="F11353" t="inlineStr">
        <is>
          <t>P0106</t>
        </is>
      </c>
      <c r="G11353" t="inlineStr">
        <is>
          <t>Prod_0106</t>
        </is>
      </c>
      <c r="H11353" t="inlineStr">
        <is>
          <t>Electronics</t>
        </is>
      </c>
      <c r="I11353" t="n">
        <v>1</v>
      </c>
      <c r="J11353" t="n">
        <v>718.38</v>
      </c>
      <c r="K11353" t="n">
        <v>0.15</v>
      </c>
      <c r="L11353">
        <f>I11353*J11353*(1-K11353)</f>
        <v/>
      </c>
      <c r="M11353">
        <f>VLOOKUP(F11353,Products!A:D,4,FALSE)*I11353</f>
        <v/>
      </c>
      <c r="N11353">
        <f>L11353-M11353</f>
        <v/>
      </c>
    </row>
    <row r="11354">
      <c r="A11354" t="inlineStr">
        <is>
          <t>T1011352</t>
        </is>
      </c>
      <c r="B11354" t="inlineStr">
        <is>
          <t>2024-08-12</t>
        </is>
      </c>
      <c r="C11354" t="inlineStr">
        <is>
          <t>S010</t>
        </is>
      </c>
      <c r="D11354" t="inlineStr">
        <is>
          <t>Store_010</t>
        </is>
      </c>
      <c r="E11354" t="inlineStr">
        <is>
          <t>North</t>
        </is>
      </c>
      <c r="F11354" t="inlineStr">
        <is>
          <t>P0075</t>
        </is>
      </c>
      <c r="G11354" t="inlineStr">
        <is>
          <t>Prod_0075</t>
        </is>
      </c>
      <c r="H11354" t="inlineStr">
        <is>
          <t>Beverages</t>
        </is>
      </c>
      <c r="I11354" t="n">
        <v>3</v>
      </c>
      <c r="J11354" t="n">
        <v>869.84</v>
      </c>
      <c r="K11354" t="n">
        <v>0.05</v>
      </c>
      <c r="L11354">
        <f>I11354*J11354*(1-K11354)</f>
        <v/>
      </c>
      <c r="M11354">
        <f>VLOOKUP(F11354,Products!A:D,4,FALSE)*I11354</f>
        <v/>
      </c>
      <c r="N11354">
        <f>L11354-M11354</f>
        <v/>
      </c>
    </row>
    <row r="11355">
      <c r="A11355" t="inlineStr">
        <is>
          <t>T1011353</t>
        </is>
      </c>
      <c r="B11355" t="inlineStr">
        <is>
          <t>2024-08-10</t>
        </is>
      </c>
      <c r="C11355" t="inlineStr">
        <is>
          <t>S033</t>
        </is>
      </c>
      <c r="D11355" t="inlineStr">
        <is>
          <t>Store_033</t>
        </is>
      </c>
      <c r="E11355" t="inlineStr">
        <is>
          <t>North</t>
        </is>
      </c>
      <c r="F11355" t="inlineStr">
        <is>
          <t>P0060</t>
        </is>
      </c>
      <c r="G11355" t="inlineStr">
        <is>
          <t>Prod_0060</t>
        </is>
      </c>
      <c r="H11355" t="inlineStr">
        <is>
          <t>Toys</t>
        </is>
      </c>
      <c r="I11355" t="n">
        <v>3</v>
      </c>
      <c r="J11355" t="n">
        <v>134.31</v>
      </c>
      <c r="K11355" t="n">
        <v>0</v>
      </c>
      <c r="L11355">
        <f>I11355*J11355*(1-K11355)</f>
        <v/>
      </c>
      <c r="M11355">
        <f>VLOOKUP(F11355,Products!A:D,4,FALSE)*I11355</f>
        <v/>
      </c>
      <c r="N11355">
        <f>L11355-M11355</f>
        <v/>
      </c>
    </row>
    <row r="11356">
      <c r="A11356" t="inlineStr">
        <is>
          <t>T1011354</t>
        </is>
      </c>
      <c r="B11356" t="inlineStr">
        <is>
          <t>2024-04-14</t>
        </is>
      </c>
      <c r="C11356" t="inlineStr">
        <is>
          <t>S027</t>
        </is>
      </c>
      <c r="D11356" t="inlineStr">
        <is>
          <t>Store_027</t>
        </is>
      </c>
      <c r="E11356" t="inlineStr">
        <is>
          <t>South</t>
        </is>
      </c>
      <c r="F11356" t="inlineStr">
        <is>
          <t>P0099</t>
        </is>
      </c>
      <c r="G11356" t="inlineStr">
        <is>
          <t>Prod_0099</t>
        </is>
      </c>
      <c r="H11356" t="inlineStr">
        <is>
          <t>Beverages</t>
        </is>
      </c>
      <c r="I11356" t="n">
        <v>5</v>
      </c>
      <c r="J11356" t="n">
        <v>91.89</v>
      </c>
      <c r="K11356" t="n">
        <v>0.1</v>
      </c>
      <c r="L11356">
        <f>I11356*J11356*(1-K11356)</f>
        <v/>
      </c>
      <c r="M11356">
        <f>VLOOKUP(F11356,Products!A:D,4,FALSE)*I11356</f>
        <v/>
      </c>
      <c r="N11356">
        <f>L11356-M11356</f>
        <v/>
      </c>
    </row>
    <row r="11357">
      <c r="A11357" t="inlineStr">
        <is>
          <t>T1011355</t>
        </is>
      </c>
      <c r="B11357" t="inlineStr">
        <is>
          <t>2024-08-09</t>
        </is>
      </c>
      <c r="C11357" t="inlineStr">
        <is>
          <t>S024</t>
        </is>
      </c>
      <c r="D11357" t="inlineStr">
        <is>
          <t>Store_024</t>
        </is>
      </c>
      <c r="E11357" t="inlineStr">
        <is>
          <t>South</t>
        </is>
      </c>
      <c r="F11357" t="inlineStr">
        <is>
          <t>P0047</t>
        </is>
      </c>
      <c r="G11357" t="inlineStr">
        <is>
          <t>Prod_0047</t>
        </is>
      </c>
      <c r="H11357" t="inlineStr">
        <is>
          <t>Beverages</t>
        </is>
      </c>
      <c r="I11357" t="n">
        <v>2</v>
      </c>
      <c r="J11357" t="n">
        <v>510.21</v>
      </c>
      <c r="K11357" t="n">
        <v>0.2</v>
      </c>
      <c r="L11357">
        <f>I11357*J11357*(1-K11357)</f>
        <v/>
      </c>
      <c r="M11357">
        <f>VLOOKUP(F11357,Products!A:D,4,FALSE)*I11357</f>
        <v/>
      </c>
      <c r="N11357">
        <f>L11357-M11357</f>
        <v/>
      </c>
    </row>
    <row r="11358">
      <c r="A11358" t="inlineStr">
        <is>
          <t>T1011356</t>
        </is>
      </c>
      <c r="B11358" t="inlineStr">
        <is>
          <t>2023-10-11</t>
        </is>
      </c>
      <c r="C11358" t="inlineStr">
        <is>
          <t>S048</t>
        </is>
      </c>
      <c r="D11358" t="inlineStr">
        <is>
          <t>Store_048</t>
        </is>
      </c>
      <c r="E11358" t="inlineStr">
        <is>
          <t>South</t>
        </is>
      </c>
      <c r="F11358" t="inlineStr">
        <is>
          <t>P0075</t>
        </is>
      </c>
      <c r="G11358" t="inlineStr">
        <is>
          <t>Prod_0075</t>
        </is>
      </c>
      <c r="H11358" t="inlineStr">
        <is>
          <t>Beverages</t>
        </is>
      </c>
      <c r="I11358" t="n">
        <v>4</v>
      </c>
      <c r="J11358" t="n">
        <v>967.92</v>
      </c>
      <c r="K11358" t="n">
        <v>0.15</v>
      </c>
      <c r="L11358">
        <f>I11358*J11358*(1-K11358)</f>
        <v/>
      </c>
      <c r="M11358">
        <f>VLOOKUP(F11358,Products!A:D,4,FALSE)*I11358</f>
        <v/>
      </c>
      <c r="N11358">
        <f>L11358-M11358</f>
        <v/>
      </c>
    </row>
    <row r="11359">
      <c r="A11359" t="inlineStr">
        <is>
          <t>T1011357</t>
        </is>
      </c>
      <c r="B11359" t="inlineStr">
        <is>
          <t>2023-02-10</t>
        </is>
      </c>
      <c r="C11359" t="inlineStr">
        <is>
          <t>S002</t>
        </is>
      </c>
      <c r="D11359" t="inlineStr">
        <is>
          <t>Store_002</t>
        </is>
      </c>
      <c r="E11359" t="inlineStr">
        <is>
          <t>South</t>
        </is>
      </c>
      <c r="F11359" t="inlineStr">
        <is>
          <t>P0035</t>
        </is>
      </c>
      <c r="G11359" t="inlineStr">
        <is>
          <t>Prod_0035</t>
        </is>
      </c>
      <c r="H11359" t="inlineStr">
        <is>
          <t>Beverages</t>
        </is>
      </c>
      <c r="I11359" t="n">
        <v>7</v>
      </c>
      <c r="J11359" t="n">
        <v>128.34</v>
      </c>
      <c r="K11359" t="n">
        <v>0</v>
      </c>
      <c r="L11359">
        <f>I11359*J11359*(1-K11359)</f>
        <v/>
      </c>
      <c r="M11359">
        <f>VLOOKUP(F11359,Products!A:D,4,FALSE)*I11359</f>
        <v/>
      </c>
      <c r="N11359">
        <f>L11359-M11359</f>
        <v/>
      </c>
    </row>
    <row r="11360">
      <c r="A11360" t="inlineStr">
        <is>
          <t>T1011358</t>
        </is>
      </c>
      <c r="B11360" t="inlineStr">
        <is>
          <t>2023-06-05</t>
        </is>
      </c>
      <c r="C11360" t="inlineStr">
        <is>
          <t>S016</t>
        </is>
      </c>
      <c r="D11360" t="inlineStr">
        <is>
          <t>Store_016</t>
        </is>
      </c>
      <c r="E11360" t="inlineStr">
        <is>
          <t>West</t>
        </is>
      </c>
      <c r="F11360" t="inlineStr">
        <is>
          <t>P0039</t>
        </is>
      </c>
      <c r="G11360" t="inlineStr">
        <is>
          <t>Prod_0039</t>
        </is>
      </c>
      <c r="H11360" t="inlineStr">
        <is>
          <t>Household</t>
        </is>
      </c>
      <c r="I11360" t="n">
        <v>4</v>
      </c>
      <c r="J11360" t="n">
        <v>277.85</v>
      </c>
      <c r="K11360" t="n">
        <v>0.05</v>
      </c>
      <c r="L11360">
        <f>I11360*J11360*(1-K11360)</f>
        <v/>
      </c>
      <c r="M11360">
        <f>VLOOKUP(F11360,Products!A:D,4,FALSE)*I11360</f>
        <v/>
      </c>
      <c r="N11360">
        <f>L11360-M11360</f>
        <v/>
      </c>
    </row>
    <row r="11361">
      <c r="A11361" t="inlineStr">
        <is>
          <t>T1011359</t>
        </is>
      </c>
      <c r="B11361" t="inlineStr">
        <is>
          <t>2024-10-28</t>
        </is>
      </c>
      <c r="C11361" t="inlineStr">
        <is>
          <t>S004</t>
        </is>
      </c>
      <c r="D11361" t="inlineStr">
        <is>
          <t>Store_004</t>
        </is>
      </c>
      <c r="E11361" t="inlineStr">
        <is>
          <t>Central</t>
        </is>
      </c>
      <c r="F11361" t="inlineStr">
        <is>
          <t>P0024</t>
        </is>
      </c>
      <c r="G11361" t="inlineStr">
        <is>
          <t>Prod_0024</t>
        </is>
      </c>
      <c r="H11361" t="inlineStr">
        <is>
          <t>Clothing</t>
        </is>
      </c>
      <c r="I11361" t="n">
        <v>2</v>
      </c>
      <c r="J11361" t="n">
        <v>108.31</v>
      </c>
      <c r="K11361" t="n">
        <v>0</v>
      </c>
      <c r="L11361">
        <f>I11361*J11361*(1-K11361)</f>
        <v/>
      </c>
      <c r="M11361">
        <f>VLOOKUP(F11361,Products!A:D,4,FALSE)*I11361</f>
        <v/>
      </c>
      <c r="N11361">
        <f>L11361-M11361</f>
        <v/>
      </c>
    </row>
    <row r="11362">
      <c r="A11362" t="inlineStr">
        <is>
          <t>T1011360</t>
        </is>
      </c>
      <c r="B11362" t="inlineStr">
        <is>
          <t>2023-01-24</t>
        </is>
      </c>
      <c r="C11362" t="inlineStr">
        <is>
          <t>S037</t>
        </is>
      </c>
      <c r="D11362" t="inlineStr">
        <is>
          <t>Store_037</t>
        </is>
      </c>
      <c r="E11362" t="inlineStr">
        <is>
          <t>East</t>
        </is>
      </c>
      <c r="F11362" t="inlineStr">
        <is>
          <t>P0172</t>
        </is>
      </c>
      <c r="G11362" t="inlineStr">
        <is>
          <t>Prod_0172</t>
        </is>
      </c>
      <c r="H11362" t="inlineStr">
        <is>
          <t>Beverages</t>
        </is>
      </c>
      <c r="I11362" t="n">
        <v>4</v>
      </c>
      <c r="J11362" t="n">
        <v>883.92</v>
      </c>
      <c r="K11362" t="n">
        <v>0</v>
      </c>
      <c r="L11362">
        <f>I11362*J11362*(1-K11362)</f>
        <v/>
      </c>
      <c r="M11362">
        <f>VLOOKUP(F11362,Products!A:D,4,FALSE)*I11362</f>
        <v/>
      </c>
      <c r="N11362">
        <f>L11362-M11362</f>
        <v/>
      </c>
    </row>
    <row r="11363">
      <c r="A11363" t="inlineStr">
        <is>
          <t>T1011361</t>
        </is>
      </c>
      <c r="B11363" t="inlineStr">
        <is>
          <t>2025-07-30</t>
        </is>
      </c>
      <c r="C11363" t="inlineStr">
        <is>
          <t>S050</t>
        </is>
      </c>
      <c r="D11363" t="inlineStr">
        <is>
          <t>Store_050</t>
        </is>
      </c>
      <c r="E11363" t="inlineStr">
        <is>
          <t>South</t>
        </is>
      </c>
      <c r="F11363" t="inlineStr">
        <is>
          <t>P0066</t>
        </is>
      </c>
      <c r="G11363" t="inlineStr">
        <is>
          <t>Prod_0066</t>
        </is>
      </c>
      <c r="H11363" t="inlineStr">
        <is>
          <t>Household</t>
        </is>
      </c>
      <c r="I11363" t="n">
        <v>2</v>
      </c>
      <c r="J11363" t="n">
        <v>394.73</v>
      </c>
      <c r="K11363" t="n">
        <v>0.1</v>
      </c>
      <c r="L11363">
        <f>I11363*J11363*(1-K11363)</f>
        <v/>
      </c>
      <c r="M11363">
        <f>VLOOKUP(F11363,Products!A:D,4,FALSE)*I11363</f>
        <v/>
      </c>
      <c r="N11363">
        <f>L11363-M11363</f>
        <v/>
      </c>
    </row>
    <row r="11364">
      <c r="A11364" t="inlineStr">
        <is>
          <t>T1011362</t>
        </is>
      </c>
      <c r="B11364" t="inlineStr">
        <is>
          <t>2025-05-18</t>
        </is>
      </c>
      <c r="C11364" t="inlineStr">
        <is>
          <t>S040</t>
        </is>
      </c>
      <c r="D11364" t="inlineStr">
        <is>
          <t>Store_040</t>
        </is>
      </c>
      <c r="E11364" t="inlineStr">
        <is>
          <t>Central</t>
        </is>
      </c>
      <c r="F11364" t="inlineStr">
        <is>
          <t>P0061</t>
        </is>
      </c>
      <c r="G11364" t="inlineStr">
        <is>
          <t>Prod_0061</t>
        </is>
      </c>
      <c r="H11364" t="inlineStr">
        <is>
          <t>Beverages</t>
        </is>
      </c>
      <c r="I11364" t="n">
        <v>3</v>
      </c>
      <c r="J11364" t="n">
        <v>62.73</v>
      </c>
      <c r="K11364" t="n">
        <v>0</v>
      </c>
      <c r="L11364">
        <f>I11364*J11364*(1-K11364)</f>
        <v/>
      </c>
      <c r="M11364">
        <f>VLOOKUP(F11364,Products!A:D,4,FALSE)*I11364</f>
        <v/>
      </c>
      <c r="N11364">
        <f>L11364-M11364</f>
        <v/>
      </c>
    </row>
    <row r="11365">
      <c r="A11365" t="inlineStr">
        <is>
          <t>T1011363</t>
        </is>
      </c>
      <c r="B11365" t="inlineStr">
        <is>
          <t>2024-11-21</t>
        </is>
      </c>
      <c r="C11365" t="inlineStr">
        <is>
          <t>S003</t>
        </is>
      </c>
      <c r="D11365" t="inlineStr">
        <is>
          <t>Store_003</t>
        </is>
      </c>
      <c r="E11365" t="inlineStr">
        <is>
          <t>North</t>
        </is>
      </c>
      <c r="F11365" t="inlineStr">
        <is>
          <t>P0197</t>
        </is>
      </c>
      <c r="G11365" t="inlineStr">
        <is>
          <t>Prod_0197</t>
        </is>
      </c>
      <c r="H11365" t="inlineStr">
        <is>
          <t>Food</t>
        </is>
      </c>
      <c r="I11365" t="n">
        <v>2</v>
      </c>
      <c r="J11365" t="n">
        <v>188.96</v>
      </c>
      <c r="K11365" t="n">
        <v>0.05</v>
      </c>
      <c r="L11365">
        <f>I11365*J11365*(1-K11365)</f>
        <v/>
      </c>
      <c r="M11365">
        <f>VLOOKUP(F11365,Products!A:D,4,FALSE)*I11365</f>
        <v/>
      </c>
      <c r="N11365">
        <f>L11365-M11365</f>
        <v/>
      </c>
    </row>
    <row r="11366">
      <c r="A11366" t="inlineStr">
        <is>
          <t>T1011364</t>
        </is>
      </c>
      <c r="B11366" t="inlineStr">
        <is>
          <t>2025-06-09</t>
        </is>
      </c>
      <c r="C11366" t="inlineStr">
        <is>
          <t>S048</t>
        </is>
      </c>
      <c r="D11366" t="inlineStr">
        <is>
          <t>Store_048</t>
        </is>
      </c>
      <c r="E11366" t="inlineStr">
        <is>
          <t>South</t>
        </is>
      </c>
      <c r="F11366" t="inlineStr">
        <is>
          <t>P0093</t>
        </is>
      </c>
      <c r="G11366" t="inlineStr">
        <is>
          <t>Prod_0093</t>
        </is>
      </c>
      <c r="H11366" t="inlineStr">
        <is>
          <t>Electronics</t>
        </is>
      </c>
      <c r="I11366" t="n">
        <v>4</v>
      </c>
      <c r="J11366" t="n">
        <v>263.01</v>
      </c>
      <c r="K11366" t="n">
        <v>0</v>
      </c>
      <c r="L11366">
        <f>I11366*J11366*(1-K11366)</f>
        <v/>
      </c>
      <c r="M11366">
        <f>VLOOKUP(F11366,Products!A:D,4,FALSE)*I11366</f>
        <v/>
      </c>
      <c r="N11366">
        <f>L11366-M11366</f>
        <v/>
      </c>
    </row>
    <row r="11367">
      <c r="A11367" t="inlineStr">
        <is>
          <t>T1011365</t>
        </is>
      </c>
      <c r="B11367" t="inlineStr">
        <is>
          <t>2024-01-18</t>
        </is>
      </c>
      <c r="C11367" t="inlineStr">
        <is>
          <t>S038</t>
        </is>
      </c>
      <c r="D11367" t="inlineStr">
        <is>
          <t>Store_038</t>
        </is>
      </c>
      <c r="E11367" t="inlineStr">
        <is>
          <t>East</t>
        </is>
      </c>
      <c r="F11367" t="inlineStr">
        <is>
          <t>P0030</t>
        </is>
      </c>
      <c r="G11367" t="inlineStr">
        <is>
          <t>Prod_0030</t>
        </is>
      </c>
      <c r="H11367" t="inlineStr">
        <is>
          <t>Household</t>
        </is>
      </c>
      <c r="I11367" t="n">
        <v>2</v>
      </c>
      <c r="J11367" t="n">
        <v>544.28</v>
      </c>
      <c r="K11367" t="n">
        <v>0</v>
      </c>
      <c r="L11367">
        <f>I11367*J11367*(1-K11367)</f>
        <v/>
      </c>
      <c r="M11367">
        <f>VLOOKUP(F11367,Products!A:D,4,FALSE)*I11367</f>
        <v/>
      </c>
      <c r="N11367">
        <f>L11367-M11367</f>
        <v/>
      </c>
    </row>
    <row r="11368">
      <c r="A11368" t="inlineStr">
        <is>
          <t>T1011366</t>
        </is>
      </c>
      <c r="B11368" t="inlineStr">
        <is>
          <t>2023-12-11</t>
        </is>
      </c>
      <c r="C11368" t="inlineStr">
        <is>
          <t>S001</t>
        </is>
      </c>
      <c r="D11368" t="inlineStr">
        <is>
          <t>Store_001</t>
        </is>
      </c>
      <c r="E11368" t="inlineStr">
        <is>
          <t>West</t>
        </is>
      </c>
      <c r="F11368" t="inlineStr">
        <is>
          <t>P0008</t>
        </is>
      </c>
      <c r="G11368" t="inlineStr">
        <is>
          <t>Prod_0008</t>
        </is>
      </c>
      <c r="H11368" t="inlineStr">
        <is>
          <t>Electronics</t>
        </is>
      </c>
      <c r="I11368" t="n">
        <v>8</v>
      </c>
      <c r="J11368" t="n">
        <v>290.84</v>
      </c>
      <c r="K11368" t="n">
        <v>0</v>
      </c>
      <c r="L11368">
        <f>I11368*J11368*(1-K11368)</f>
        <v/>
      </c>
      <c r="M11368">
        <f>VLOOKUP(F11368,Products!A:D,4,FALSE)*I11368</f>
        <v/>
      </c>
      <c r="N11368">
        <f>L11368-M11368</f>
        <v/>
      </c>
    </row>
    <row r="11369">
      <c r="A11369" t="inlineStr">
        <is>
          <t>T1011367</t>
        </is>
      </c>
      <c r="B11369" t="inlineStr">
        <is>
          <t>2024-03-18</t>
        </is>
      </c>
      <c r="C11369" t="inlineStr">
        <is>
          <t>S044</t>
        </is>
      </c>
      <c r="D11369" t="inlineStr">
        <is>
          <t>Store_044</t>
        </is>
      </c>
      <c r="E11369" t="inlineStr">
        <is>
          <t>North</t>
        </is>
      </c>
      <c r="F11369" t="inlineStr">
        <is>
          <t>P0089</t>
        </is>
      </c>
      <c r="G11369" t="inlineStr">
        <is>
          <t>Prod_0089</t>
        </is>
      </c>
      <c r="H11369" t="inlineStr">
        <is>
          <t>Stationery</t>
        </is>
      </c>
      <c r="I11369" t="n">
        <v>9</v>
      </c>
      <c r="J11369" t="n">
        <v>587.29</v>
      </c>
      <c r="K11369" t="n">
        <v>0.15</v>
      </c>
      <c r="L11369">
        <f>I11369*J11369*(1-K11369)</f>
        <v/>
      </c>
      <c r="M11369">
        <f>VLOOKUP(F11369,Products!A:D,4,FALSE)*I11369</f>
        <v/>
      </c>
      <c r="N11369">
        <f>L11369-M11369</f>
        <v/>
      </c>
    </row>
    <row r="11370">
      <c r="A11370" t="inlineStr">
        <is>
          <t>T1011368</t>
        </is>
      </c>
      <c r="B11370" t="inlineStr">
        <is>
          <t>2023-01-04</t>
        </is>
      </c>
      <c r="C11370" t="inlineStr">
        <is>
          <t>S022</t>
        </is>
      </c>
      <c r="D11370" t="inlineStr">
        <is>
          <t>Store_022</t>
        </is>
      </c>
      <c r="E11370" t="inlineStr">
        <is>
          <t>East</t>
        </is>
      </c>
      <c r="F11370" t="inlineStr">
        <is>
          <t>P0068</t>
        </is>
      </c>
      <c r="G11370" t="inlineStr">
        <is>
          <t>Prod_0068</t>
        </is>
      </c>
      <c r="H11370" t="inlineStr">
        <is>
          <t>Household</t>
        </is>
      </c>
      <c r="I11370" t="n">
        <v>8</v>
      </c>
      <c r="J11370" t="n">
        <v>223.68</v>
      </c>
      <c r="K11370" t="n">
        <v>0</v>
      </c>
      <c r="L11370">
        <f>I11370*J11370*(1-K11370)</f>
        <v/>
      </c>
      <c r="M11370">
        <f>VLOOKUP(F11370,Products!A:D,4,FALSE)*I11370</f>
        <v/>
      </c>
      <c r="N11370">
        <f>L11370-M11370</f>
        <v/>
      </c>
    </row>
    <row r="11371">
      <c r="A11371" t="inlineStr">
        <is>
          <t>T1011369</t>
        </is>
      </c>
      <c r="B11371" t="inlineStr">
        <is>
          <t>2024-04-18</t>
        </is>
      </c>
      <c r="C11371" t="inlineStr">
        <is>
          <t>S018</t>
        </is>
      </c>
      <c r="D11371" t="inlineStr">
        <is>
          <t>Store_018</t>
        </is>
      </c>
      <c r="E11371" t="inlineStr">
        <is>
          <t>South</t>
        </is>
      </c>
      <c r="F11371" t="inlineStr">
        <is>
          <t>P0081</t>
        </is>
      </c>
      <c r="G11371" t="inlineStr">
        <is>
          <t>Prod_0081</t>
        </is>
      </c>
      <c r="H11371" t="inlineStr">
        <is>
          <t>Electronics</t>
        </is>
      </c>
      <c r="I11371" t="n">
        <v>9</v>
      </c>
      <c r="J11371" t="n">
        <v>298.04</v>
      </c>
      <c r="K11371" t="n">
        <v>0</v>
      </c>
      <c r="L11371">
        <f>I11371*J11371*(1-K11371)</f>
        <v/>
      </c>
      <c r="M11371">
        <f>VLOOKUP(F11371,Products!A:D,4,FALSE)*I11371</f>
        <v/>
      </c>
      <c r="N11371">
        <f>L11371-M11371</f>
        <v/>
      </c>
    </row>
    <row r="11372">
      <c r="A11372" t="inlineStr">
        <is>
          <t>T1011370</t>
        </is>
      </c>
      <c r="B11372" t="inlineStr">
        <is>
          <t>2024-11-26</t>
        </is>
      </c>
      <c r="C11372" t="inlineStr">
        <is>
          <t>S009</t>
        </is>
      </c>
      <c r="D11372" t="inlineStr">
        <is>
          <t>Store_009</t>
        </is>
      </c>
      <c r="E11372" t="inlineStr">
        <is>
          <t>Central</t>
        </is>
      </c>
      <c r="F11372" t="inlineStr">
        <is>
          <t>P0020</t>
        </is>
      </c>
      <c r="G11372" t="inlineStr">
        <is>
          <t>Prod_0020</t>
        </is>
      </c>
      <c r="H11372" t="inlineStr">
        <is>
          <t>Beverages</t>
        </is>
      </c>
      <c r="I11372" t="n">
        <v>5</v>
      </c>
      <c r="J11372" t="n">
        <v>560.8200000000001</v>
      </c>
      <c r="K11372" t="n">
        <v>0.1</v>
      </c>
      <c r="L11372">
        <f>I11372*J11372*(1-K11372)</f>
        <v/>
      </c>
      <c r="M11372">
        <f>VLOOKUP(F11372,Products!A:D,4,FALSE)*I11372</f>
        <v/>
      </c>
      <c r="N11372">
        <f>L11372-M11372</f>
        <v/>
      </c>
    </row>
    <row r="11373">
      <c r="A11373" t="inlineStr">
        <is>
          <t>T1011371</t>
        </is>
      </c>
      <c r="B11373" t="inlineStr">
        <is>
          <t>2023-09-22</t>
        </is>
      </c>
      <c r="C11373" t="inlineStr">
        <is>
          <t>S034</t>
        </is>
      </c>
      <c r="D11373" t="inlineStr">
        <is>
          <t>Store_034</t>
        </is>
      </c>
      <c r="E11373" t="inlineStr">
        <is>
          <t>Central</t>
        </is>
      </c>
      <c r="F11373" t="inlineStr">
        <is>
          <t>P0090</t>
        </is>
      </c>
      <c r="G11373" t="inlineStr">
        <is>
          <t>Prod_0090</t>
        </is>
      </c>
      <c r="H11373" t="inlineStr">
        <is>
          <t>Toys</t>
        </is>
      </c>
      <c r="I11373" t="n">
        <v>8</v>
      </c>
      <c r="J11373" t="n">
        <v>418.73</v>
      </c>
      <c r="K11373" t="n">
        <v>0</v>
      </c>
      <c r="L11373">
        <f>I11373*J11373*(1-K11373)</f>
        <v/>
      </c>
      <c r="M11373">
        <f>VLOOKUP(F11373,Products!A:D,4,FALSE)*I11373</f>
        <v/>
      </c>
      <c r="N11373">
        <f>L11373-M11373</f>
        <v/>
      </c>
    </row>
    <row r="11374">
      <c r="A11374" t="inlineStr">
        <is>
          <t>T1011372</t>
        </is>
      </c>
      <c r="B11374" t="inlineStr">
        <is>
          <t>2024-04-19</t>
        </is>
      </c>
      <c r="C11374" t="inlineStr">
        <is>
          <t>S012</t>
        </is>
      </c>
      <c r="D11374" t="inlineStr">
        <is>
          <t>Store_012</t>
        </is>
      </c>
      <c r="E11374" t="inlineStr">
        <is>
          <t>South</t>
        </is>
      </c>
      <c r="F11374" t="inlineStr">
        <is>
          <t>P0129</t>
        </is>
      </c>
      <c r="G11374" t="inlineStr">
        <is>
          <t>Prod_0129</t>
        </is>
      </c>
      <c r="H11374" t="inlineStr">
        <is>
          <t>Stationery</t>
        </is>
      </c>
      <c r="I11374" t="n">
        <v>5</v>
      </c>
      <c r="J11374" t="n">
        <v>791.59</v>
      </c>
      <c r="K11374" t="n">
        <v>0.05</v>
      </c>
      <c r="L11374">
        <f>I11374*J11374*(1-K11374)</f>
        <v/>
      </c>
      <c r="M11374">
        <f>VLOOKUP(F11374,Products!A:D,4,FALSE)*I11374</f>
        <v/>
      </c>
      <c r="N11374">
        <f>L11374-M11374</f>
        <v/>
      </c>
    </row>
    <row r="11375">
      <c r="A11375" t="inlineStr">
        <is>
          <t>T1011373</t>
        </is>
      </c>
      <c r="B11375" t="inlineStr">
        <is>
          <t>2023-01-25</t>
        </is>
      </c>
      <c r="C11375" t="inlineStr">
        <is>
          <t>S048</t>
        </is>
      </c>
      <c r="D11375" t="inlineStr">
        <is>
          <t>Store_048</t>
        </is>
      </c>
      <c r="E11375" t="inlineStr">
        <is>
          <t>South</t>
        </is>
      </c>
      <c r="F11375" t="inlineStr">
        <is>
          <t>P0193</t>
        </is>
      </c>
      <c r="G11375" t="inlineStr">
        <is>
          <t>Prod_0193</t>
        </is>
      </c>
      <c r="H11375" t="inlineStr">
        <is>
          <t>Food</t>
        </is>
      </c>
      <c r="I11375" t="n">
        <v>4</v>
      </c>
      <c r="J11375" t="n">
        <v>446.21</v>
      </c>
      <c r="K11375" t="n">
        <v>0.05</v>
      </c>
      <c r="L11375">
        <f>I11375*J11375*(1-K11375)</f>
        <v/>
      </c>
      <c r="M11375">
        <f>VLOOKUP(F11375,Products!A:D,4,FALSE)*I11375</f>
        <v/>
      </c>
      <c r="N11375">
        <f>L11375-M11375</f>
        <v/>
      </c>
    </row>
    <row r="11376">
      <c r="A11376" t="inlineStr">
        <is>
          <t>T1011374</t>
        </is>
      </c>
      <c r="B11376" t="inlineStr">
        <is>
          <t>2023-11-19</t>
        </is>
      </c>
      <c r="C11376" t="inlineStr">
        <is>
          <t>S047</t>
        </is>
      </c>
      <c r="D11376" t="inlineStr">
        <is>
          <t>Store_047</t>
        </is>
      </c>
      <c r="E11376" t="inlineStr">
        <is>
          <t>North</t>
        </is>
      </c>
      <c r="F11376" t="inlineStr">
        <is>
          <t>P0178</t>
        </is>
      </c>
      <c r="G11376" t="inlineStr">
        <is>
          <t>Prod_0178</t>
        </is>
      </c>
      <c r="H11376" t="inlineStr">
        <is>
          <t>Beverages</t>
        </is>
      </c>
      <c r="I11376" t="n">
        <v>9</v>
      </c>
      <c r="J11376" t="n">
        <v>801.4</v>
      </c>
      <c r="K11376" t="n">
        <v>0.15</v>
      </c>
      <c r="L11376">
        <f>I11376*J11376*(1-K11376)</f>
        <v/>
      </c>
      <c r="M11376">
        <f>VLOOKUP(F11376,Products!A:D,4,FALSE)*I11376</f>
        <v/>
      </c>
      <c r="N11376">
        <f>L11376-M11376</f>
        <v/>
      </c>
    </row>
    <row r="11377">
      <c r="A11377" t="inlineStr">
        <is>
          <t>T1011375</t>
        </is>
      </c>
      <c r="B11377" t="inlineStr">
        <is>
          <t>2024-10-07</t>
        </is>
      </c>
      <c r="C11377" t="inlineStr">
        <is>
          <t>S024</t>
        </is>
      </c>
      <c r="D11377" t="inlineStr">
        <is>
          <t>Store_024</t>
        </is>
      </c>
      <c r="E11377" t="inlineStr">
        <is>
          <t>South</t>
        </is>
      </c>
      <c r="F11377" t="inlineStr">
        <is>
          <t>P0122</t>
        </is>
      </c>
      <c r="G11377" t="inlineStr">
        <is>
          <t>Prod_0122</t>
        </is>
      </c>
      <c r="H11377" t="inlineStr">
        <is>
          <t>Beverages</t>
        </is>
      </c>
      <c r="I11377" t="n">
        <v>1</v>
      </c>
      <c r="J11377" t="n">
        <v>886.8099999999999</v>
      </c>
      <c r="K11377" t="n">
        <v>0.05</v>
      </c>
      <c r="L11377">
        <f>I11377*J11377*(1-K11377)</f>
        <v/>
      </c>
      <c r="M11377">
        <f>VLOOKUP(F11377,Products!A:D,4,FALSE)*I11377</f>
        <v/>
      </c>
      <c r="N11377">
        <f>L11377-M11377</f>
        <v/>
      </c>
    </row>
    <row r="11378">
      <c r="A11378" t="inlineStr">
        <is>
          <t>T1011376</t>
        </is>
      </c>
      <c r="B11378" t="inlineStr">
        <is>
          <t>2024-01-13</t>
        </is>
      </c>
      <c r="C11378" t="inlineStr">
        <is>
          <t>S019</t>
        </is>
      </c>
      <c r="D11378" t="inlineStr">
        <is>
          <t>Store_019</t>
        </is>
      </c>
      <c r="E11378" t="inlineStr">
        <is>
          <t>East</t>
        </is>
      </c>
      <c r="F11378" t="inlineStr">
        <is>
          <t>P0040</t>
        </is>
      </c>
      <c r="G11378" t="inlineStr">
        <is>
          <t>Prod_0040</t>
        </is>
      </c>
      <c r="H11378" t="inlineStr">
        <is>
          <t>Toys</t>
        </is>
      </c>
      <c r="I11378" t="n">
        <v>5</v>
      </c>
      <c r="J11378" t="n">
        <v>64.06</v>
      </c>
      <c r="K11378" t="n">
        <v>0</v>
      </c>
      <c r="L11378">
        <f>I11378*J11378*(1-K11378)</f>
        <v/>
      </c>
      <c r="M11378">
        <f>VLOOKUP(F11378,Products!A:D,4,FALSE)*I11378</f>
        <v/>
      </c>
      <c r="N11378">
        <f>L11378-M11378</f>
        <v/>
      </c>
    </row>
    <row r="11379">
      <c r="A11379" t="inlineStr">
        <is>
          <t>T1011377</t>
        </is>
      </c>
      <c r="B11379" t="inlineStr">
        <is>
          <t>2023-10-07</t>
        </is>
      </c>
      <c r="C11379" t="inlineStr">
        <is>
          <t>S031</t>
        </is>
      </c>
      <c r="D11379" t="inlineStr">
        <is>
          <t>Store_031</t>
        </is>
      </c>
      <c r="E11379" t="inlineStr">
        <is>
          <t>Central</t>
        </is>
      </c>
      <c r="F11379" t="inlineStr">
        <is>
          <t>P0157</t>
        </is>
      </c>
      <c r="G11379" t="inlineStr">
        <is>
          <t>Prod_0157</t>
        </is>
      </c>
      <c r="H11379" t="inlineStr">
        <is>
          <t>Toys</t>
        </is>
      </c>
      <c r="I11379" t="n">
        <v>1</v>
      </c>
      <c r="J11379" t="n">
        <v>294.45</v>
      </c>
      <c r="K11379" t="n">
        <v>0.15</v>
      </c>
      <c r="L11379">
        <f>I11379*J11379*(1-K11379)</f>
        <v/>
      </c>
      <c r="M11379">
        <f>VLOOKUP(F11379,Products!A:D,4,FALSE)*I11379</f>
        <v/>
      </c>
      <c r="N11379">
        <f>L11379-M11379</f>
        <v/>
      </c>
    </row>
    <row r="11380">
      <c r="A11380" t="inlineStr">
        <is>
          <t>T1011378</t>
        </is>
      </c>
      <c r="B11380" t="inlineStr">
        <is>
          <t>2024-07-03</t>
        </is>
      </c>
      <c r="C11380" t="inlineStr">
        <is>
          <t>S014</t>
        </is>
      </c>
      <c r="D11380" t="inlineStr">
        <is>
          <t>Store_014</t>
        </is>
      </c>
      <c r="E11380" t="inlineStr">
        <is>
          <t>West</t>
        </is>
      </c>
      <c r="F11380" t="inlineStr">
        <is>
          <t>P0156</t>
        </is>
      </c>
      <c r="G11380" t="inlineStr">
        <is>
          <t>Prod_0156</t>
        </is>
      </c>
      <c r="H11380" t="inlineStr">
        <is>
          <t>Toys</t>
        </is>
      </c>
      <c r="I11380" t="n">
        <v>5</v>
      </c>
      <c r="J11380" t="n">
        <v>352.51</v>
      </c>
      <c r="K11380" t="n">
        <v>0</v>
      </c>
      <c r="L11380">
        <f>I11380*J11380*(1-K11380)</f>
        <v/>
      </c>
      <c r="M11380">
        <f>VLOOKUP(F11380,Products!A:D,4,FALSE)*I11380</f>
        <v/>
      </c>
      <c r="N11380">
        <f>L11380-M11380</f>
        <v/>
      </c>
    </row>
    <row r="11381">
      <c r="A11381" t="inlineStr">
        <is>
          <t>T1011379</t>
        </is>
      </c>
      <c r="B11381" t="inlineStr">
        <is>
          <t>2025-08-14</t>
        </is>
      </c>
      <c r="C11381" t="inlineStr">
        <is>
          <t>S007</t>
        </is>
      </c>
      <c r="D11381" t="inlineStr">
        <is>
          <t>Store_007</t>
        </is>
      </c>
      <c r="E11381" t="inlineStr">
        <is>
          <t>East</t>
        </is>
      </c>
      <c r="F11381" t="inlineStr">
        <is>
          <t>P0175</t>
        </is>
      </c>
      <c r="G11381" t="inlineStr">
        <is>
          <t>Prod_0175</t>
        </is>
      </c>
      <c r="H11381" t="inlineStr">
        <is>
          <t>Food</t>
        </is>
      </c>
      <c r="I11381" t="n">
        <v>7</v>
      </c>
      <c r="J11381" t="n">
        <v>760.5700000000001</v>
      </c>
      <c r="K11381" t="n">
        <v>0</v>
      </c>
      <c r="L11381">
        <f>I11381*J11381*(1-K11381)</f>
        <v/>
      </c>
      <c r="M11381">
        <f>VLOOKUP(F11381,Products!A:D,4,FALSE)*I11381</f>
        <v/>
      </c>
      <c r="N11381">
        <f>L11381-M11381</f>
        <v/>
      </c>
    </row>
    <row r="11382">
      <c r="A11382" t="inlineStr">
        <is>
          <t>T1011380</t>
        </is>
      </c>
      <c r="B11382" t="inlineStr">
        <is>
          <t>2023-03-10</t>
        </is>
      </c>
      <c r="C11382" t="inlineStr">
        <is>
          <t>S028</t>
        </is>
      </c>
      <c r="D11382" t="inlineStr">
        <is>
          <t>Store_028</t>
        </is>
      </c>
      <c r="E11382" t="inlineStr">
        <is>
          <t>North</t>
        </is>
      </c>
      <c r="F11382" t="inlineStr">
        <is>
          <t>P0148</t>
        </is>
      </c>
      <c r="G11382" t="inlineStr">
        <is>
          <t>Prod_0148</t>
        </is>
      </c>
      <c r="H11382" t="inlineStr">
        <is>
          <t>Electronics</t>
        </is>
      </c>
      <c r="I11382" t="n">
        <v>2</v>
      </c>
      <c r="J11382" t="n">
        <v>280.59</v>
      </c>
      <c r="K11382" t="n">
        <v>0.2</v>
      </c>
      <c r="L11382">
        <f>I11382*J11382*(1-K11382)</f>
        <v/>
      </c>
      <c r="M11382">
        <f>VLOOKUP(F11382,Products!A:D,4,FALSE)*I11382</f>
        <v/>
      </c>
      <c r="N11382">
        <f>L11382-M11382</f>
        <v/>
      </c>
    </row>
    <row r="11383">
      <c r="A11383" t="inlineStr">
        <is>
          <t>T1011381</t>
        </is>
      </c>
      <c r="B11383" t="inlineStr">
        <is>
          <t>2023-05-29</t>
        </is>
      </c>
      <c r="C11383" t="inlineStr">
        <is>
          <t>S003</t>
        </is>
      </c>
      <c r="D11383" t="inlineStr">
        <is>
          <t>Store_003</t>
        </is>
      </c>
      <c r="E11383" t="inlineStr">
        <is>
          <t>North</t>
        </is>
      </c>
      <c r="F11383" t="inlineStr">
        <is>
          <t>P0104</t>
        </is>
      </c>
      <c r="G11383" t="inlineStr">
        <is>
          <t>Prod_0104</t>
        </is>
      </c>
      <c r="H11383" t="inlineStr">
        <is>
          <t>Clothing</t>
        </is>
      </c>
      <c r="I11383" t="n">
        <v>2</v>
      </c>
      <c r="J11383" t="n">
        <v>674.22</v>
      </c>
      <c r="K11383" t="n">
        <v>0.15</v>
      </c>
      <c r="L11383">
        <f>I11383*J11383*(1-K11383)</f>
        <v/>
      </c>
      <c r="M11383">
        <f>VLOOKUP(F11383,Products!A:D,4,FALSE)*I11383</f>
        <v/>
      </c>
      <c r="N11383">
        <f>L11383-M11383</f>
        <v/>
      </c>
    </row>
    <row r="11384">
      <c r="A11384" t="inlineStr">
        <is>
          <t>T1011382</t>
        </is>
      </c>
      <c r="B11384" t="inlineStr">
        <is>
          <t>2024-02-29</t>
        </is>
      </c>
      <c r="C11384" t="inlineStr">
        <is>
          <t>S013</t>
        </is>
      </c>
      <c r="D11384" t="inlineStr">
        <is>
          <t>Store_013</t>
        </is>
      </c>
      <c r="E11384" t="inlineStr">
        <is>
          <t>North</t>
        </is>
      </c>
      <c r="F11384" t="inlineStr">
        <is>
          <t>P0004</t>
        </is>
      </c>
      <c r="G11384" t="inlineStr">
        <is>
          <t>Prod_0004</t>
        </is>
      </c>
      <c r="H11384" t="inlineStr">
        <is>
          <t>Household</t>
        </is>
      </c>
      <c r="I11384" t="n">
        <v>9</v>
      </c>
      <c r="J11384" t="n">
        <v>363.04</v>
      </c>
      <c r="K11384" t="n">
        <v>0.1</v>
      </c>
      <c r="L11384">
        <f>I11384*J11384*(1-K11384)</f>
        <v/>
      </c>
      <c r="M11384">
        <f>VLOOKUP(F11384,Products!A:D,4,FALSE)*I11384</f>
        <v/>
      </c>
      <c r="N11384">
        <f>L11384-M11384</f>
        <v/>
      </c>
    </row>
    <row r="11385">
      <c r="A11385" t="inlineStr">
        <is>
          <t>T1011383</t>
        </is>
      </c>
      <c r="B11385" t="inlineStr">
        <is>
          <t>2024-03-26</t>
        </is>
      </c>
      <c r="C11385" t="inlineStr">
        <is>
          <t>S039</t>
        </is>
      </c>
      <c r="D11385" t="inlineStr">
        <is>
          <t>Store_039</t>
        </is>
      </c>
      <c r="E11385" t="inlineStr">
        <is>
          <t>North</t>
        </is>
      </c>
      <c r="F11385" t="inlineStr">
        <is>
          <t>P0168</t>
        </is>
      </c>
      <c r="G11385" t="inlineStr">
        <is>
          <t>Prod_0168</t>
        </is>
      </c>
      <c r="H11385" t="inlineStr">
        <is>
          <t>Electronics</t>
        </is>
      </c>
      <c r="I11385" t="n">
        <v>4</v>
      </c>
      <c r="J11385" t="n">
        <v>61.46</v>
      </c>
      <c r="K11385" t="n">
        <v>0.1</v>
      </c>
      <c r="L11385">
        <f>I11385*J11385*(1-K11385)</f>
        <v/>
      </c>
      <c r="M11385">
        <f>VLOOKUP(F11385,Products!A:D,4,FALSE)*I11385</f>
        <v/>
      </c>
      <c r="N11385">
        <f>L11385-M11385</f>
        <v/>
      </c>
    </row>
    <row r="11386">
      <c r="A11386" t="inlineStr">
        <is>
          <t>T1011384</t>
        </is>
      </c>
      <c r="B11386" t="inlineStr">
        <is>
          <t>2023-07-15</t>
        </is>
      </c>
      <c r="C11386" t="inlineStr">
        <is>
          <t>S027</t>
        </is>
      </c>
      <c r="D11386" t="inlineStr">
        <is>
          <t>Store_027</t>
        </is>
      </c>
      <c r="E11386" t="inlineStr">
        <is>
          <t>South</t>
        </is>
      </c>
      <c r="F11386" t="inlineStr">
        <is>
          <t>P0073</t>
        </is>
      </c>
      <c r="G11386" t="inlineStr">
        <is>
          <t>Prod_0073</t>
        </is>
      </c>
      <c r="H11386" t="inlineStr">
        <is>
          <t>Food</t>
        </is>
      </c>
      <c r="I11386" t="n">
        <v>8</v>
      </c>
      <c r="J11386" t="n">
        <v>677.38</v>
      </c>
      <c r="K11386" t="n">
        <v>0.2</v>
      </c>
      <c r="L11386">
        <f>I11386*J11386*(1-K11386)</f>
        <v/>
      </c>
      <c r="M11386">
        <f>VLOOKUP(F11386,Products!A:D,4,FALSE)*I11386</f>
        <v/>
      </c>
      <c r="N11386">
        <f>L11386-M11386</f>
        <v/>
      </c>
    </row>
    <row r="11387">
      <c r="A11387" t="inlineStr">
        <is>
          <t>T1011385</t>
        </is>
      </c>
      <c r="B11387" t="inlineStr">
        <is>
          <t>2024-08-27</t>
        </is>
      </c>
      <c r="C11387" t="inlineStr">
        <is>
          <t>S044</t>
        </is>
      </c>
      <c r="D11387" t="inlineStr">
        <is>
          <t>Store_044</t>
        </is>
      </c>
      <c r="E11387" t="inlineStr">
        <is>
          <t>North</t>
        </is>
      </c>
      <c r="F11387" t="inlineStr">
        <is>
          <t>P0099</t>
        </is>
      </c>
      <c r="G11387" t="inlineStr">
        <is>
          <t>Prod_0099</t>
        </is>
      </c>
      <c r="H11387" t="inlineStr">
        <is>
          <t>Beverages</t>
        </is>
      </c>
      <c r="I11387" t="n">
        <v>6</v>
      </c>
      <c r="J11387" t="n">
        <v>103.48</v>
      </c>
      <c r="K11387" t="n">
        <v>0.1</v>
      </c>
      <c r="L11387">
        <f>I11387*J11387*(1-K11387)</f>
        <v/>
      </c>
      <c r="M11387">
        <f>VLOOKUP(F11387,Products!A:D,4,FALSE)*I11387</f>
        <v/>
      </c>
      <c r="N11387">
        <f>L11387-M11387</f>
        <v/>
      </c>
    </row>
    <row r="11388">
      <c r="A11388" t="inlineStr">
        <is>
          <t>T1011386</t>
        </is>
      </c>
      <c r="B11388" t="inlineStr">
        <is>
          <t>2024-08-12</t>
        </is>
      </c>
      <c r="C11388" t="inlineStr">
        <is>
          <t>S036</t>
        </is>
      </c>
      <c r="D11388" t="inlineStr">
        <is>
          <t>Store_036</t>
        </is>
      </c>
      <c r="E11388" t="inlineStr">
        <is>
          <t>Central</t>
        </is>
      </c>
      <c r="F11388" t="inlineStr">
        <is>
          <t>P0003</t>
        </is>
      </c>
      <c r="G11388" t="inlineStr">
        <is>
          <t>Prod_0003</t>
        </is>
      </c>
      <c r="H11388" t="inlineStr">
        <is>
          <t>Household</t>
        </is>
      </c>
      <c r="I11388" t="n">
        <v>8</v>
      </c>
      <c r="J11388" t="n">
        <v>81.14</v>
      </c>
      <c r="K11388" t="n">
        <v>0.05</v>
      </c>
      <c r="L11388">
        <f>I11388*J11388*(1-K11388)</f>
        <v/>
      </c>
      <c r="M11388">
        <f>VLOOKUP(F11388,Products!A:D,4,FALSE)*I11388</f>
        <v/>
      </c>
      <c r="N11388">
        <f>L11388-M11388</f>
        <v/>
      </c>
    </row>
    <row r="11389">
      <c r="A11389" t="inlineStr">
        <is>
          <t>T1011387</t>
        </is>
      </c>
      <c r="B11389" t="inlineStr">
        <is>
          <t>2023-08-29</t>
        </is>
      </c>
      <c r="C11389" t="inlineStr">
        <is>
          <t>S043</t>
        </is>
      </c>
      <c r="D11389" t="inlineStr">
        <is>
          <t>Store_043</t>
        </is>
      </c>
      <c r="E11389" t="inlineStr">
        <is>
          <t>East</t>
        </is>
      </c>
      <c r="F11389" t="inlineStr">
        <is>
          <t>P0194</t>
        </is>
      </c>
      <c r="G11389" t="inlineStr">
        <is>
          <t>Prod_0194</t>
        </is>
      </c>
      <c r="H11389" t="inlineStr">
        <is>
          <t>Food</t>
        </is>
      </c>
      <c r="I11389" t="n">
        <v>6</v>
      </c>
      <c r="J11389" t="n">
        <v>612.79</v>
      </c>
      <c r="K11389" t="n">
        <v>0.05</v>
      </c>
      <c r="L11389">
        <f>I11389*J11389*(1-K11389)</f>
        <v/>
      </c>
      <c r="M11389">
        <f>VLOOKUP(F11389,Products!A:D,4,FALSE)*I11389</f>
        <v/>
      </c>
      <c r="N11389">
        <f>L11389-M11389</f>
        <v/>
      </c>
    </row>
    <row r="11390">
      <c r="A11390" t="inlineStr">
        <is>
          <t>T1011388</t>
        </is>
      </c>
      <c r="B11390" t="inlineStr">
        <is>
          <t>2024-12-13</t>
        </is>
      </c>
      <c r="C11390" t="inlineStr">
        <is>
          <t>S042</t>
        </is>
      </c>
      <c r="D11390" t="inlineStr">
        <is>
          <t>Store_042</t>
        </is>
      </c>
      <c r="E11390" t="inlineStr">
        <is>
          <t>Central</t>
        </is>
      </c>
      <c r="F11390" t="inlineStr">
        <is>
          <t>P0060</t>
        </is>
      </c>
      <c r="G11390" t="inlineStr">
        <is>
          <t>Prod_0060</t>
        </is>
      </c>
      <c r="H11390" t="inlineStr">
        <is>
          <t>Toys</t>
        </is>
      </c>
      <c r="I11390" t="n">
        <v>6</v>
      </c>
      <c r="J11390" t="n">
        <v>127.53</v>
      </c>
      <c r="K11390" t="n">
        <v>0</v>
      </c>
      <c r="L11390">
        <f>I11390*J11390*(1-K11390)</f>
        <v/>
      </c>
      <c r="M11390">
        <f>VLOOKUP(F11390,Products!A:D,4,FALSE)*I11390</f>
        <v/>
      </c>
      <c r="N11390">
        <f>L11390-M11390</f>
        <v/>
      </c>
    </row>
    <row r="11391">
      <c r="A11391" t="inlineStr">
        <is>
          <t>T1011389</t>
        </is>
      </c>
      <c r="B11391" t="inlineStr">
        <is>
          <t>2024-03-20</t>
        </is>
      </c>
      <c r="C11391" t="inlineStr">
        <is>
          <t>S031</t>
        </is>
      </c>
      <c r="D11391" t="inlineStr">
        <is>
          <t>Store_031</t>
        </is>
      </c>
      <c r="E11391" t="inlineStr">
        <is>
          <t>Central</t>
        </is>
      </c>
      <c r="F11391" t="inlineStr">
        <is>
          <t>P0160</t>
        </is>
      </c>
      <c r="G11391" t="inlineStr">
        <is>
          <t>Prod_0160</t>
        </is>
      </c>
      <c r="H11391" t="inlineStr">
        <is>
          <t>Food</t>
        </is>
      </c>
      <c r="I11391" t="n">
        <v>7</v>
      </c>
      <c r="J11391" t="n">
        <v>671.67</v>
      </c>
      <c r="K11391" t="n">
        <v>0.05</v>
      </c>
      <c r="L11391">
        <f>I11391*J11391*(1-K11391)</f>
        <v/>
      </c>
      <c r="M11391">
        <f>VLOOKUP(F11391,Products!A:D,4,FALSE)*I11391</f>
        <v/>
      </c>
      <c r="N11391">
        <f>L11391-M11391</f>
        <v/>
      </c>
    </row>
    <row r="11392">
      <c r="A11392" t="inlineStr">
        <is>
          <t>T1011390</t>
        </is>
      </c>
      <c r="B11392" t="inlineStr">
        <is>
          <t>2023-01-20</t>
        </is>
      </c>
      <c r="C11392" t="inlineStr">
        <is>
          <t>S041</t>
        </is>
      </c>
      <c r="D11392" t="inlineStr">
        <is>
          <t>Store_041</t>
        </is>
      </c>
      <c r="E11392" t="inlineStr">
        <is>
          <t>East</t>
        </is>
      </c>
      <c r="F11392" t="inlineStr">
        <is>
          <t>P0148</t>
        </is>
      </c>
      <c r="G11392" t="inlineStr">
        <is>
          <t>Prod_0148</t>
        </is>
      </c>
      <c r="H11392" t="inlineStr">
        <is>
          <t>Electronics</t>
        </is>
      </c>
      <c r="I11392" t="n">
        <v>6</v>
      </c>
      <c r="J11392" t="n">
        <v>314.09</v>
      </c>
      <c r="K11392" t="n">
        <v>0.05</v>
      </c>
      <c r="L11392">
        <f>I11392*J11392*(1-K11392)</f>
        <v/>
      </c>
      <c r="M11392">
        <f>VLOOKUP(F11392,Products!A:D,4,FALSE)*I11392</f>
        <v/>
      </c>
      <c r="N11392">
        <f>L11392-M11392</f>
        <v/>
      </c>
    </row>
    <row r="11393">
      <c r="A11393" t="inlineStr">
        <is>
          <t>T1011391</t>
        </is>
      </c>
      <c r="B11393" t="inlineStr">
        <is>
          <t>2025-08-15</t>
        </is>
      </c>
      <c r="C11393" t="inlineStr">
        <is>
          <t>S015</t>
        </is>
      </c>
      <c r="D11393" t="inlineStr">
        <is>
          <t>Store_015</t>
        </is>
      </c>
      <c r="E11393" t="inlineStr">
        <is>
          <t>North</t>
        </is>
      </c>
      <c r="F11393" t="inlineStr">
        <is>
          <t>P0079</t>
        </is>
      </c>
      <c r="G11393" t="inlineStr">
        <is>
          <t>Prod_0079</t>
        </is>
      </c>
      <c r="H11393" t="inlineStr">
        <is>
          <t>Food</t>
        </is>
      </c>
      <c r="I11393" t="n">
        <v>7</v>
      </c>
      <c r="J11393" t="n">
        <v>674.91</v>
      </c>
      <c r="K11393" t="n">
        <v>0.05</v>
      </c>
      <c r="L11393">
        <f>I11393*J11393*(1-K11393)</f>
        <v/>
      </c>
      <c r="M11393">
        <f>VLOOKUP(F11393,Products!A:D,4,FALSE)*I11393</f>
        <v/>
      </c>
      <c r="N11393">
        <f>L11393-M11393</f>
        <v/>
      </c>
    </row>
    <row r="11394">
      <c r="A11394" t="inlineStr">
        <is>
          <t>T1011392</t>
        </is>
      </c>
      <c r="B11394" t="inlineStr">
        <is>
          <t>2023-12-17</t>
        </is>
      </c>
      <c r="C11394" t="inlineStr">
        <is>
          <t>S015</t>
        </is>
      </c>
      <c r="D11394" t="inlineStr">
        <is>
          <t>Store_015</t>
        </is>
      </c>
      <c r="E11394" t="inlineStr">
        <is>
          <t>North</t>
        </is>
      </c>
      <c r="F11394" t="inlineStr">
        <is>
          <t>P0100</t>
        </is>
      </c>
      <c r="G11394" t="inlineStr">
        <is>
          <t>Prod_0100</t>
        </is>
      </c>
      <c r="H11394" t="inlineStr">
        <is>
          <t>Household</t>
        </is>
      </c>
      <c r="I11394" t="n">
        <v>8</v>
      </c>
      <c r="J11394" t="n">
        <v>403.39</v>
      </c>
      <c r="K11394" t="n">
        <v>0.05</v>
      </c>
      <c r="L11394">
        <f>I11394*J11394*(1-K11394)</f>
        <v/>
      </c>
      <c r="M11394">
        <f>VLOOKUP(F11394,Products!A:D,4,FALSE)*I11394</f>
        <v/>
      </c>
      <c r="N11394">
        <f>L11394-M11394</f>
        <v/>
      </c>
    </row>
    <row r="11395">
      <c r="A11395" t="inlineStr">
        <is>
          <t>T1011393</t>
        </is>
      </c>
      <c r="B11395" t="inlineStr">
        <is>
          <t>2024-04-07</t>
        </is>
      </c>
      <c r="C11395" t="inlineStr">
        <is>
          <t>S011</t>
        </is>
      </c>
      <c r="D11395" t="inlineStr">
        <is>
          <t>Store_011</t>
        </is>
      </c>
      <c r="E11395" t="inlineStr">
        <is>
          <t>South</t>
        </is>
      </c>
      <c r="F11395" t="inlineStr">
        <is>
          <t>P0190</t>
        </is>
      </c>
      <c r="G11395" t="inlineStr">
        <is>
          <t>Prod_0190</t>
        </is>
      </c>
      <c r="H11395" t="inlineStr">
        <is>
          <t>Household</t>
        </is>
      </c>
      <c r="I11395" t="n">
        <v>5</v>
      </c>
      <c r="J11395" t="n">
        <v>310.91</v>
      </c>
      <c r="K11395" t="n">
        <v>0.1</v>
      </c>
      <c r="L11395">
        <f>I11395*J11395*(1-K11395)</f>
        <v/>
      </c>
      <c r="M11395">
        <f>VLOOKUP(F11395,Products!A:D,4,FALSE)*I11395</f>
        <v/>
      </c>
      <c r="N11395">
        <f>L11395-M11395</f>
        <v/>
      </c>
    </row>
    <row r="11396">
      <c r="A11396" t="inlineStr">
        <is>
          <t>T1011394</t>
        </is>
      </c>
      <c r="B11396" t="inlineStr">
        <is>
          <t>2025-06-08</t>
        </is>
      </c>
      <c r="C11396" t="inlineStr">
        <is>
          <t>S004</t>
        </is>
      </c>
      <c r="D11396" t="inlineStr">
        <is>
          <t>Store_004</t>
        </is>
      </c>
      <c r="E11396" t="inlineStr">
        <is>
          <t>Central</t>
        </is>
      </c>
      <c r="F11396" t="inlineStr">
        <is>
          <t>P0027</t>
        </is>
      </c>
      <c r="G11396" t="inlineStr">
        <is>
          <t>Prod_0027</t>
        </is>
      </c>
      <c r="H11396" t="inlineStr">
        <is>
          <t>Electronics</t>
        </is>
      </c>
      <c r="I11396" t="n">
        <v>9</v>
      </c>
      <c r="J11396" t="n">
        <v>612.02</v>
      </c>
      <c r="K11396" t="n">
        <v>0.1</v>
      </c>
      <c r="L11396">
        <f>I11396*J11396*(1-K11396)</f>
        <v/>
      </c>
      <c r="M11396">
        <f>VLOOKUP(F11396,Products!A:D,4,FALSE)*I11396</f>
        <v/>
      </c>
      <c r="N11396">
        <f>L11396-M11396</f>
        <v/>
      </c>
    </row>
    <row r="11397">
      <c r="A11397" t="inlineStr">
        <is>
          <t>T1011395</t>
        </is>
      </c>
      <c r="B11397" t="inlineStr">
        <is>
          <t>2023-02-15</t>
        </is>
      </c>
      <c r="C11397" t="inlineStr">
        <is>
          <t>S021</t>
        </is>
      </c>
      <c r="D11397" t="inlineStr">
        <is>
          <t>Store_021</t>
        </is>
      </c>
      <c r="E11397" t="inlineStr">
        <is>
          <t>North</t>
        </is>
      </c>
      <c r="F11397" t="inlineStr">
        <is>
          <t>P0051</t>
        </is>
      </c>
      <c r="G11397" t="inlineStr">
        <is>
          <t>Prod_0051</t>
        </is>
      </c>
      <c r="H11397" t="inlineStr">
        <is>
          <t>Clothing</t>
        </is>
      </c>
      <c r="I11397" t="n">
        <v>1</v>
      </c>
      <c r="J11397" t="n">
        <v>60.65</v>
      </c>
      <c r="K11397" t="n">
        <v>0.15</v>
      </c>
      <c r="L11397">
        <f>I11397*J11397*(1-K11397)</f>
        <v/>
      </c>
      <c r="M11397">
        <f>VLOOKUP(F11397,Products!A:D,4,FALSE)*I11397</f>
        <v/>
      </c>
      <c r="N11397">
        <f>L11397-M11397</f>
        <v/>
      </c>
    </row>
    <row r="11398">
      <c r="A11398" t="inlineStr">
        <is>
          <t>T1011396</t>
        </is>
      </c>
      <c r="B11398" t="inlineStr">
        <is>
          <t>2023-10-06</t>
        </is>
      </c>
      <c r="C11398" t="inlineStr">
        <is>
          <t>S037</t>
        </is>
      </c>
      <c r="D11398" t="inlineStr">
        <is>
          <t>Store_037</t>
        </is>
      </c>
      <c r="E11398" t="inlineStr">
        <is>
          <t>East</t>
        </is>
      </c>
      <c r="F11398" t="inlineStr">
        <is>
          <t>P0179</t>
        </is>
      </c>
      <c r="G11398" t="inlineStr">
        <is>
          <t>Prod_0179</t>
        </is>
      </c>
      <c r="H11398" t="inlineStr">
        <is>
          <t>Household</t>
        </is>
      </c>
      <c r="I11398" t="n">
        <v>8</v>
      </c>
      <c r="J11398" t="n">
        <v>254.84</v>
      </c>
      <c r="K11398" t="n">
        <v>0.15</v>
      </c>
      <c r="L11398">
        <f>I11398*J11398*(1-K11398)</f>
        <v/>
      </c>
      <c r="M11398">
        <f>VLOOKUP(F11398,Products!A:D,4,FALSE)*I11398</f>
        <v/>
      </c>
      <c r="N11398">
        <f>L11398-M11398</f>
        <v/>
      </c>
    </row>
    <row r="11399">
      <c r="A11399" t="inlineStr">
        <is>
          <t>T1011397</t>
        </is>
      </c>
      <c r="B11399" t="inlineStr">
        <is>
          <t>2024-03-26</t>
        </is>
      </c>
      <c r="C11399" t="inlineStr">
        <is>
          <t>S002</t>
        </is>
      </c>
      <c r="D11399" t="inlineStr">
        <is>
          <t>Store_002</t>
        </is>
      </c>
      <c r="E11399" t="inlineStr">
        <is>
          <t>South</t>
        </is>
      </c>
      <c r="F11399" t="inlineStr">
        <is>
          <t>P0053</t>
        </is>
      </c>
      <c r="G11399" t="inlineStr">
        <is>
          <t>Prod_0053</t>
        </is>
      </c>
      <c r="H11399" t="inlineStr">
        <is>
          <t>Food</t>
        </is>
      </c>
      <c r="I11399" t="n">
        <v>3</v>
      </c>
      <c r="J11399" t="n">
        <v>399.71</v>
      </c>
      <c r="K11399" t="n">
        <v>0</v>
      </c>
      <c r="L11399">
        <f>I11399*J11399*(1-K11399)</f>
        <v/>
      </c>
      <c r="M11399">
        <f>VLOOKUP(F11399,Products!A:D,4,FALSE)*I11399</f>
        <v/>
      </c>
      <c r="N11399">
        <f>L11399-M11399</f>
        <v/>
      </c>
    </row>
    <row r="11400">
      <c r="A11400" t="inlineStr">
        <is>
          <t>T1011398</t>
        </is>
      </c>
      <c r="B11400" t="inlineStr">
        <is>
          <t>2024-07-16</t>
        </is>
      </c>
      <c r="C11400" t="inlineStr">
        <is>
          <t>S013</t>
        </is>
      </c>
      <c r="D11400" t="inlineStr">
        <is>
          <t>Store_013</t>
        </is>
      </c>
      <c r="E11400" t="inlineStr">
        <is>
          <t>North</t>
        </is>
      </c>
      <c r="F11400" t="inlineStr">
        <is>
          <t>P0055</t>
        </is>
      </c>
      <c r="G11400" t="inlineStr">
        <is>
          <t>Prod_0055</t>
        </is>
      </c>
      <c r="H11400" t="inlineStr">
        <is>
          <t>Beverages</t>
        </is>
      </c>
      <c r="I11400" t="n">
        <v>5</v>
      </c>
      <c r="J11400" t="n">
        <v>208.74</v>
      </c>
      <c r="K11400" t="n">
        <v>0.15</v>
      </c>
      <c r="L11400">
        <f>I11400*J11400*(1-K11400)</f>
        <v/>
      </c>
      <c r="M11400">
        <f>VLOOKUP(F11400,Products!A:D,4,FALSE)*I11400</f>
        <v/>
      </c>
      <c r="N11400">
        <f>L11400-M11400</f>
        <v/>
      </c>
    </row>
    <row r="11401">
      <c r="A11401" t="inlineStr">
        <is>
          <t>T1011399</t>
        </is>
      </c>
      <c r="B11401" t="inlineStr">
        <is>
          <t>2023-01-05</t>
        </is>
      </c>
      <c r="C11401" t="inlineStr">
        <is>
          <t>S010</t>
        </is>
      </c>
      <c r="D11401" t="inlineStr">
        <is>
          <t>Store_010</t>
        </is>
      </c>
      <c r="E11401" t="inlineStr">
        <is>
          <t>North</t>
        </is>
      </c>
      <c r="F11401" t="inlineStr">
        <is>
          <t>P0105</t>
        </is>
      </c>
      <c r="G11401" t="inlineStr">
        <is>
          <t>Prod_0105</t>
        </is>
      </c>
      <c r="H11401" t="inlineStr">
        <is>
          <t>Electronics</t>
        </is>
      </c>
      <c r="I11401" t="n">
        <v>4</v>
      </c>
      <c r="J11401" t="n">
        <v>511.73</v>
      </c>
      <c r="K11401" t="n">
        <v>0</v>
      </c>
      <c r="L11401">
        <f>I11401*J11401*(1-K11401)</f>
        <v/>
      </c>
      <c r="M11401">
        <f>VLOOKUP(F11401,Products!A:D,4,FALSE)*I11401</f>
        <v/>
      </c>
      <c r="N11401">
        <f>L11401-M11401</f>
        <v/>
      </c>
    </row>
    <row r="11402">
      <c r="A11402" t="inlineStr">
        <is>
          <t>T1011400</t>
        </is>
      </c>
      <c r="B11402" t="inlineStr">
        <is>
          <t>2025-07-09</t>
        </is>
      </c>
      <c r="C11402" t="inlineStr">
        <is>
          <t>S012</t>
        </is>
      </c>
      <c r="D11402" t="inlineStr">
        <is>
          <t>Store_012</t>
        </is>
      </c>
      <c r="E11402" t="inlineStr">
        <is>
          <t>South</t>
        </is>
      </c>
      <c r="F11402" t="inlineStr">
        <is>
          <t>P0119</t>
        </is>
      </c>
      <c r="G11402" t="inlineStr">
        <is>
          <t>Prod_0119</t>
        </is>
      </c>
      <c r="H11402" t="inlineStr">
        <is>
          <t>Electronics</t>
        </is>
      </c>
      <c r="I11402" t="n">
        <v>1</v>
      </c>
      <c r="J11402" t="n">
        <v>226.29</v>
      </c>
      <c r="K11402" t="n">
        <v>0</v>
      </c>
      <c r="L11402">
        <f>I11402*J11402*(1-K11402)</f>
        <v/>
      </c>
      <c r="M11402">
        <f>VLOOKUP(F11402,Products!A:D,4,FALSE)*I11402</f>
        <v/>
      </c>
      <c r="N11402">
        <f>L11402-M11402</f>
        <v/>
      </c>
    </row>
    <row r="11403">
      <c r="A11403" t="inlineStr">
        <is>
          <t>T1011401</t>
        </is>
      </c>
      <c r="B11403" t="inlineStr">
        <is>
          <t>2024-11-07</t>
        </is>
      </c>
      <c r="C11403" t="inlineStr">
        <is>
          <t>S041</t>
        </is>
      </c>
      <c r="D11403" t="inlineStr">
        <is>
          <t>Store_041</t>
        </is>
      </c>
      <c r="E11403" t="inlineStr">
        <is>
          <t>East</t>
        </is>
      </c>
      <c r="F11403" t="inlineStr">
        <is>
          <t>P0139</t>
        </is>
      </c>
      <c r="G11403" t="inlineStr">
        <is>
          <t>Prod_0139</t>
        </is>
      </c>
      <c r="H11403" t="inlineStr">
        <is>
          <t>Clothing</t>
        </is>
      </c>
      <c r="I11403" t="n">
        <v>2</v>
      </c>
      <c r="J11403" t="n">
        <v>707.3</v>
      </c>
      <c r="K11403" t="n">
        <v>0.1</v>
      </c>
      <c r="L11403">
        <f>I11403*J11403*(1-K11403)</f>
        <v/>
      </c>
      <c r="M11403">
        <f>VLOOKUP(F11403,Products!A:D,4,FALSE)*I11403</f>
        <v/>
      </c>
      <c r="N11403">
        <f>L11403-M11403</f>
        <v/>
      </c>
    </row>
    <row r="11404">
      <c r="A11404" t="inlineStr">
        <is>
          <t>T1011402</t>
        </is>
      </c>
      <c r="B11404" t="inlineStr">
        <is>
          <t>2023-07-16</t>
        </is>
      </c>
      <c r="C11404" t="inlineStr">
        <is>
          <t>S049</t>
        </is>
      </c>
      <c r="D11404" t="inlineStr">
        <is>
          <t>Store_049</t>
        </is>
      </c>
      <c r="E11404" t="inlineStr">
        <is>
          <t>North</t>
        </is>
      </c>
      <c r="F11404" t="inlineStr">
        <is>
          <t>P0118</t>
        </is>
      </c>
      <c r="G11404" t="inlineStr">
        <is>
          <t>Prod_0118</t>
        </is>
      </c>
      <c r="H11404" t="inlineStr">
        <is>
          <t>Toys</t>
        </is>
      </c>
      <c r="I11404" t="n">
        <v>9</v>
      </c>
      <c r="J11404" t="n">
        <v>791.78</v>
      </c>
      <c r="K11404" t="n">
        <v>0.05</v>
      </c>
      <c r="L11404">
        <f>I11404*J11404*(1-K11404)</f>
        <v/>
      </c>
      <c r="M11404">
        <f>VLOOKUP(F11404,Products!A:D,4,FALSE)*I11404</f>
        <v/>
      </c>
      <c r="N11404">
        <f>L11404-M11404</f>
        <v/>
      </c>
    </row>
    <row r="11405">
      <c r="A11405" t="inlineStr">
        <is>
          <t>T1011403</t>
        </is>
      </c>
      <c r="B11405" t="inlineStr">
        <is>
          <t>2024-11-28</t>
        </is>
      </c>
      <c r="C11405" t="inlineStr">
        <is>
          <t>S049</t>
        </is>
      </c>
      <c r="D11405" t="inlineStr">
        <is>
          <t>Store_049</t>
        </is>
      </c>
      <c r="E11405" t="inlineStr">
        <is>
          <t>North</t>
        </is>
      </c>
      <c r="F11405" t="inlineStr">
        <is>
          <t>P0194</t>
        </is>
      </c>
      <c r="G11405" t="inlineStr">
        <is>
          <t>Prod_0194</t>
        </is>
      </c>
      <c r="H11405" t="inlineStr">
        <is>
          <t>Food</t>
        </is>
      </c>
      <c r="I11405" t="n">
        <v>5</v>
      </c>
      <c r="J11405" t="n">
        <v>658.52</v>
      </c>
      <c r="K11405" t="n">
        <v>0</v>
      </c>
      <c r="L11405">
        <f>I11405*J11405*(1-K11405)</f>
        <v/>
      </c>
      <c r="M11405">
        <f>VLOOKUP(F11405,Products!A:D,4,FALSE)*I11405</f>
        <v/>
      </c>
      <c r="N11405">
        <f>L11405-M11405</f>
        <v/>
      </c>
    </row>
    <row r="11406">
      <c r="A11406" t="inlineStr">
        <is>
          <t>T1011404</t>
        </is>
      </c>
      <c r="B11406" t="inlineStr">
        <is>
          <t>2023-05-05</t>
        </is>
      </c>
      <c r="C11406" t="inlineStr">
        <is>
          <t>S033</t>
        </is>
      </c>
      <c r="D11406" t="inlineStr">
        <is>
          <t>Store_033</t>
        </is>
      </c>
      <c r="E11406" t="inlineStr">
        <is>
          <t>North</t>
        </is>
      </c>
      <c r="F11406" t="inlineStr">
        <is>
          <t>P0131</t>
        </is>
      </c>
      <c r="G11406" t="inlineStr">
        <is>
          <t>Prod_0131</t>
        </is>
      </c>
      <c r="H11406" t="inlineStr">
        <is>
          <t>Beverages</t>
        </is>
      </c>
      <c r="I11406" t="n">
        <v>4</v>
      </c>
      <c r="J11406" t="n">
        <v>409.11</v>
      </c>
      <c r="K11406" t="n">
        <v>0.05</v>
      </c>
      <c r="L11406">
        <f>I11406*J11406*(1-K11406)</f>
        <v/>
      </c>
      <c r="M11406">
        <f>VLOOKUP(F11406,Products!A:D,4,FALSE)*I11406</f>
        <v/>
      </c>
      <c r="N11406">
        <f>L11406-M11406</f>
        <v/>
      </c>
    </row>
    <row r="11407">
      <c r="A11407" t="inlineStr">
        <is>
          <t>T1011405</t>
        </is>
      </c>
      <c r="B11407" t="inlineStr">
        <is>
          <t>2025-02-26</t>
        </is>
      </c>
      <c r="C11407" t="inlineStr">
        <is>
          <t>S021</t>
        </is>
      </c>
      <c r="D11407" t="inlineStr">
        <is>
          <t>Store_021</t>
        </is>
      </c>
      <c r="E11407" t="inlineStr">
        <is>
          <t>North</t>
        </is>
      </c>
      <c r="F11407" t="inlineStr">
        <is>
          <t>P0032</t>
        </is>
      </c>
      <c r="G11407" t="inlineStr">
        <is>
          <t>Prod_0032</t>
        </is>
      </c>
      <c r="H11407" t="inlineStr">
        <is>
          <t>Beverages</t>
        </is>
      </c>
      <c r="I11407" t="n">
        <v>7</v>
      </c>
      <c r="J11407" t="n">
        <v>259.28</v>
      </c>
      <c r="K11407" t="n">
        <v>0.15</v>
      </c>
      <c r="L11407">
        <f>I11407*J11407*(1-K11407)</f>
        <v/>
      </c>
      <c r="M11407">
        <f>VLOOKUP(F11407,Products!A:D,4,FALSE)*I11407</f>
        <v/>
      </c>
      <c r="N11407">
        <f>L11407-M11407</f>
        <v/>
      </c>
    </row>
    <row r="11408">
      <c r="A11408" t="inlineStr">
        <is>
          <t>T1011406</t>
        </is>
      </c>
      <c r="B11408" t="inlineStr">
        <is>
          <t>2023-03-18</t>
        </is>
      </c>
      <c r="C11408" t="inlineStr">
        <is>
          <t>S010</t>
        </is>
      </c>
      <c r="D11408" t="inlineStr">
        <is>
          <t>Store_010</t>
        </is>
      </c>
      <c r="E11408" t="inlineStr">
        <is>
          <t>North</t>
        </is>
      </c>
      <c r="F11408" t="inlineStr">
        <is>
          <t>P0182</t>
        </is>
      </c>
      <c r="G11408" t="inlineStr">
        <is>
          <t>Prod_0182</t>
        </is>
      </c>
      <c r="H11408" t="inlineStr">
        <is>
          <t>Electronics</t>
        </is>
      </c>
      <c r="I11408" t="n">
        <v>5</v>
      </c>
      <c r="J11408" t="n">
        <v>697.0700000000001</v>
      </c>
      <c r="K11408" t="n">
        <v>0</v>
      </c>
      <c r="L11408">
        <f>I11408*J11408*(1-K11408)</f>
        <v/>
      </c>
      <c r="M11408">
        <f>VLOOKUP(F11408,Products!A:D,4,FALSE)*I11408</f>
        <v/>
      </c>
      <c r="N11408">
        <f>L11408-M11408</f>
        <v/>
      </c>
    </row>
    <row r="11409">
      <c r="A11409" t="inlineStr">
        <is>
          <t>T1011407</t>
        </is>
      </c>
      <c r="B11409" t="inlineStr">
        <is>
          <t>2024-04-02</t>
        </is>
      </c>
      <c r="C11409" t="inlineStr">
        <is>
          <t>S043</t>
        </is>
      </c>
      <c r="D11409" t="inlineStr">
        <is>
          <t>Store_043</t>
        </is>
      </c>
      <c r="E11409" t="inlineStr">
        <is>
          <t>East</t>
        </is>
      </c>
      <c r="F11409" t="inlineStr">
        <is>
          <t>P0172</t>
        </is>
      </c>
      <c r="G11409" t="inlineStr">
        <is>
          <t>Prod_0172</t>
        </is>
      </c>
      <c r="H11409" t="inlineStr">
        <is>
          <t>Beverages</t>
        </is>
      </c>
      <c r="I11409" t="n">
        <v>7</v>
      </c>
      <c r="J11409" t="n">
        <v>752.41</v>
      </c>
      <c r="K11409" t="n">
        <v>0</v>
      </c>
      <c r="L11409">
        <f>I11409*J11409*(1-K11409)</f>
        <v/>
      </c>
      <c r="M11409">
        <f>VLOOKUP(F11409,Products!A:D,4,FALSE)*I11409</f>
        <v/>
      </c>
      <c r="N11409">
        <f>L11409-M11409</f>
        <v/>
      </c>
    </row>
    <row r="11410">
      <c r="A11410" t="inlineStr">
        <is>
          <t>T1011408</t>
        </is>
      </c>
      <c r="B11410" t="inlineStr">
        <is>
          <t>2024-08-24</t>
        </is>
      </c>
      <c r="C11410" t="inlineStr">
        <is>
          <t>S035</t>
        </is>
      </c>
      <c r="D11410" t="inlineStr">
        <is>
          <t>Store_035</t>
        </is>
      </c>
      <c r="E11410" t="inlineStr">
        <is>
          <t>Central</t>
        </is>
      </c>
      <c r="F11410" t="inlineStr">
        <is>
          <t>P0090</t>
        </is>
      </c>
      <c r="G11410" t="inlineStr">
        <is>
          <t>Prod_0090</t>
        </is>
      </c>
      <c r="H11410" t="inlineStr">
        <is>
          <t>Toys</t>
        </is>
      </c>
      <c r="I11410" t="n">
        <v>2</v>
      </c>
      <c r="J11410" t="n">
        <v>387.84</v>
      </c>
      <c r="K11410" t="n">
        <v>0</v>
      </c>
      <c r="L11410">
        <f>I11410*J11410*(1-K11410)</f>
        <v/>
      </c>
      <c r="M11410">
        <f>VLOOKUP(F11410,Products!A:D,4,FALSE)*I11410</f>
        <v/>
      </c>
      <c r="N11410">
        <f>L11410-M11410</f>
        <v/>
      </c>
    </row>
    <row r="11411">
      <c r="A11411" t="inlineStr">
        <is>
          <t>T1011409</t>
        </is>
      </c>
      <c r="B11411" t="inlineStr">
        <is>
          <t>2023-12-12</t>
        </is>
      </c>
      <c r="C11411" t="inlineStr">
        <is>
          <t>S011</t>
        </is>
      </c>
      <c r="D11411" t="inlineStr">
        <is>
          <t>Store_011</t>
        </is>
      </c>
      <c r="E11411" t="inlineStr">
        <is>
          <t>South</t>
        </is>
      </c>
      <c r="F11411" t="inlineStr">
        <is>
          <t>P0127</t>
        </is>
      </c>
      <c r="G11411" t="inlineStr">
        <is>
          <t>Prod_0127</t>
        </is>
      </c>
      <c r="H11411" t="inlineStr">
        <is>
          <t>Toys</t>
        </is>
      </c>
      <c r="I11411" t="n">
        <v>1</v>
      </c>
      <c r="J11411" t="n">
        <v>606.98</v>
      </c>
      <c r="K11411" t="n">
        <v>0</v>
      </c>
      <c r="L11411">
        <f>I11411*J11411*(1-K11411)</f>
        <v/>
      </c>
      <c r="M11411">
        <f>VLOOKUP(F11411,Products!A:D,4,FALSE)*I11411</f>
        <v/>
      </c>
      <c r="N11411">
        <f>L11411-M11411</f>
        <v/>
      </c>
    </row>
    <row r="11412">
      <c r="A11412" t="inlineStr">
        <is>
          <t>T1011410</t>
        </is>
      </c>
      <c r="B11412" t="inlineStr">
        <is>
          <t>2024-12-21</t>
        </is>
      </c>
      <c r="C11412" t="inlineStr">
        <is>
          <t>S020</t>
        </is>
      </c>
      <c r="D11412" t="inlineStr">
        <is>
          <t>Store_020</t>
        </is>
      </c>
      <c r="E11412" t="inlineStr">
        <is>
          <t>West</t>
        </is>
      </c>
      <c r="F11412" t="inlineStr">
        <is>
          <t>P0130</t>
        </is>
      </c>
      <c r="G11412" t="inlineStr">
        <is>
          <t>Prod_0130</t>
        </is>
      </c>
      <c r="H11412" t="inlineStr">
        <is>
          <t>Electronics</t>
        </is>
      </c>
      <c r="I11412" t="n">
        <v>7</v>
      </c>
      <c r="J11412" t="n">
        <v>670.48</v>
      </c>
      <c r="K11412" t="n">
        <v>0.15</v>
      </c>
      <c r="L11412">
        <f>I11412*J11412*(1-K11412)</f>
        <v/>
      </c>
      <c r="M11412">
        <f>VLOOKUP(F11412,Products!A:D,4,FALSE)*I11412</f>
        <v/>
      </c>
      <c r="N11412">
        <f>L11412-M11412</f>
        <v/>
      </c>
    </row>
    <row r="11413">
      <c r="A11413" t="inlineStr">
        <is>
          <t>T1011411</t>
        </is>
      </c>
      <c r="B11413" t="inlineStr">
        <is>
          <t>2025-08-20</t>
        </is>
      </c>
      <c r="C11413" t="inlineStr">
        <is>
          <t>S044</t>
        </is>
      </c>
      <c r="D11413" t="inlineStr">
        <is>
          <t>Store_044</t>
        </is>
      </c>
      <c r="E11413" t="inlineStr">
        <is>
          <t>North</t>
        </is>
      </c>
      <c r="F11413" t="inlineStr">
        <is>
          <t>P0149</t>
        </is>
      </c>
      <c r="G11413" t="inlineStr">
        <is>
          <t>Prod_0149</t>
        </is>
      </c>
      <c r="H11413" t="inlineStr">
        <is>
          <t>Toys</t>
        </is>
      </c>
      <c r="I11413" t="n">
        <v>5</v>
      </c>
      <c r="J11413" t="n">
        <v>69.62</v>
      </c>
      <c r="K11413" t="n">
        <v>0</v>
      </c>
      <c r="L11413">
        <f>I11413*J11413*(1-K11413)</f>
        <v/>
      </c>
      <c r="M11413">
        <f>VLOOKUP(F11413,Products!A:D,4,FALSE)*I11413</f>
        <v/>
      </c>
      <c r="N11413">
        <f>L11413-M11413</f>
        <v/>
      </c>
    </row>
    <row r="11414">
      <c r="A11414" t="inlineStr">
        <is>
          <t>T1011412</t>
        </is>
      </c>
      <c r="B11414" t="inlineStr">
        <is>
          <t>2025-01-10</t>
        </is>
      </c>
      <c r="C11414" t="inlineStr">
        <is>
          <t>S015</t>
        </is>
      </c>
      <c r="D11414" t="inlineStr">
        <is>
          <t>Store_015</t>
        </is>
      </c>
      <c r="E11414" t="inlineStr">
        <is>
          <t>North</t>
        </is>
      </c>
      <c r="F11414" t="inlineStr">
        <is>
          <t>P0111</t>
        </is>
      </c>
      <c r="G11414" t="inlineStr">
        <is>
          <t>Prod_0111</t>
        </is>
      </c>
      <c r="H11414" t="inlineStr">
        <is>
          <t>Clothing</t>
        </is>
      </c>
      <c r="I11414" t="n">
        <v>1</v>
      </c>
      <c r="J11414" t="n">
        <v>476.14</v>
      </c>
      <c r="K11414" t="n">
        <v>0</v>
      </c>
      <c r="L11414">
        <f>I11414*J11414*(1-K11414)</f>
        <v/>
      </c>
      <c r="M11414">
        <f>VLOOKUP(F11414,Products!A:D,4,FALSE)*I11414</f>
        <v/>
      </c>
      <c r="N11414">
        <f>L11414-M11414</f>
        <v/>
      </c>
    </row>
    <row r="11415">
      <c r="A11415" t="inlineStr">
        <is>
          <t>T1011413</t>
        </is>
      </c>
      <c r="B11415" t="inlineStr">
        <is>
          <t>2024-03-22</t>
        </is>
      </c>
      <c r="C11415" t="inlineStr">
        <is>
          <t>S009</t>
        </is>
      </c>
      <c r="D11415" t="inlineStr">
        <is>
          <t>Store_009</t>
        </is>
      </c>
      <c r="E11415" t="inlineStr">
        <is>
          <t>Central</t>
        </is>
      </c>
      <c r="F11415" t="inlineStr">
        <is>
          <t>P0032</t>
        </is>
      </c>
      <c r="G11415" t="inlineStr">
        <is>
          <t>Prod_0032</t>
        </is>
      </c>
      <c r="H11415" t="inlineStr">
        <is>
          <t>Beverages</t>
        </is>
      </c>
      <c r="I11415" t="n">
        <v>2</v>
      </c>
      <c r="J11415" t="n">
        <v>352.67</v>
      </c>
      <c r="K11415" t="n">
        <v>0</v>
      </c>
      <c r="L11415">
        <f>I11415*J11415*(1-K11415)</f>
        <v/>
      </c>
      <c r="M11415">
        <f>VLOOKUP(F11415,Products!A:D,4,FALSE)*I11415</f>
        <v/>
      </c>
      <c r="N11415">
        <f>L11415-M11415</f>
        <v/>
      </c>
    </row>
    <row r="11416">
      <c r="A11416" t="inlineStr">
        <is>
          <t>T1011414</t>
        </is>
      </c>
      <c r="B11416" t="inlineStr">
        <is>
          <t>2023-09-10</t>
        </is>
      </c>
      <c r="C11416" t="inlineStr">
        <is>
          <t>S034</t>
        </is>
      </c>
      <c r="D11416" t="inlineStr">
        <is>
          <t>Store_034</t>
        </is>
      </c>
      <c r="E11416" t="inlineStr">
        <is>
          <t>Central</t>
        </is>
      </c>
      <c r="F11416" t="inlineStr">
        <is>
          <t>P0078</t>
        </is>
      </c>
      <c r="G11416" t="inlineStr">
        <is>
          <t>Prod_0078</t>
        </is>
      </c>
      <c r="H11416" t="inlineStr">
        <is>
          <t>Electronics</t>
        </is>
      </c>
      <c r="I11416" t="n">
        <v>2</v>
      </c>
      <c r="J11416" t="n">
        <v>532.99</v>
      </c>
      <c r="K11416" t="n">
        <v>0</v>
      </c>
      <c r="L11416">
        <f>I11416*J11416*(1-K11416)</f>
        <v/>
      </c>
      <c r="M11416">
        <f>VLOOKUP(F11416,Products!A:D,4,FALSE)*I11416</f>
        <v/>
      </c>
      <c r="N11416">
        <f>L11416-M11416</f>
        <v/>
      </c>
    </row>
    <row r="11417">
      <c r="A11417" t="inlineStr">
        <is>
          <t>T1011415</t>
        </is>
      </c>
      <c r="B11417" t="inlineStr">
        <is>
          <t>2023-04-08</t>
        </is>
      </c>
      <c r="C11417" t="inlineStr">
        <is>
          <t>S026</t>
        </is>
      </c>
      <c r="D11417" t="inlineStr">
        <is>
          <t>Store_026</t>
        </is>
      </c>
      <c r="E11417" t="inlineStr">
        <is>
          <t>North</t>
        </is>
      </c>
      <c r="F11417" t="inlineStr">
        <is>
          <t>P0083</t>
        </is>
      </c>
      <c r="G11417" t="inlineStr">
        <is>
          <t>Prod_0083</t>
        </is>
      </c>
      <c r="H11417" t="inlineStr">
        <is>
          <t>Clothing</t>
        </is>
      </c>
      <c r="I11417" t="n">
        <v>9</v>
      </c>
      <c r="J11417" t="n">
        <v>633.2</v>
      </c>
      <c r="K11417" t="n">
        <v>0</v>
      </c>
      <c r="L11417">
        <f>I11417*J11417*(1-K11417)</f>
        <v/>
      </c>
      <c r="M11417">
        <f>VLOOKUP(F11417,Products!A:D,4,FALSE)*I11417</f>
        <v/>
      </c>
      <c r="N11417">
        <f>L11417-M11417</f>
        <v/>
      </c>
    </row>
    <row r="11418">
      <c r="A11418" t="inlineStr">
        <is>
          <t>T1011416</t>
        </is>
      </c>
      <c r="B11418" t="inlineStr">
        <is>
          <t>2024-09-09</t>
        </is>
      </c>
      <c r="C11418" t="inlineStr">
        <is>
          <t>S024</t>
        </is>
      </c>
      <c r="D11418" t="inlineStr">
        <is>
          <t>Store_024</t>
        </is>
      </c>
      <c r="E11418" t="inlineStr">
        <is>
          <t>South</t>
        </is>
      </c>
      <c r="F11418" t="inlineStr">
        <is>
          <t>P0011</t>
        </is>
      </c>
      <c r="G11418" t="inlineStr">
        <is>
          <t>Prod_0011</t>
        </is>
      </c>
      <c r="H11418" t="inlineStr">
        <is>
          <t>Household</t>
        </is>
      </c>
      <c r="I11418" t="n">
        <v>2</v>
      </c>
      <c r="J11418" t="n">
        <v>294.92</v>
      </c>
      <c r="K11418" t="n">
        <v>0.2</v>
      </c>
      <c r="L11418">
        <f>I11418*J11418*(1-K11418)</f>
        <v/>
      </c>
      <c r="M11418">
        <f>VLOOKUP(F11418,Products!A:D,4,FALSE)*I11418</f>
        <v/>
      </c>
      <c r="N11418">
        <f>L11418-M11418</f>
        <v/>
      </c>
    </row>
    <row r="11419">
      <c r="A11419" t="inlineStr">
        <is>
          <t>T1011417</t>
        </is>
      </c>
      <c r="B11419" t="inlineStr">
        <is>
          <t>2024-04-28</t>
        </is>
      </c>
      <c r="C11419" t="inlineStr">
        <is>
          <t>S020</t>
        </is>
      </c>
      <c r="D11419" t="inlineStr">
        <is>
          <t>Store_020</t>
        </is>
      </c>
      <c r="E11419" t="inlineStr">
        <is>
          <t>West</t>
        </is>
      </c>
      <c r="F11419" t="inlineStr">
        <is>
          <t>P0109</t>
        </is>
      </c>
      <c r="G11419" t="inlineStr">
        <is>
          <t>Prod_0109</t>
        </is>
      </c>
      <c r="H11419" t="inlineStr">
        <is>
          <t>Beverages</t>
        </is>
      </c>
      <c r="I11419" t="n">
        <v>9</v>
      </c>
      <c r="J11419" t="n">
        <v>582.17</v>
      </c>
      <c r="K11419" t="n">
        <v>0</v>
      </c>
      <c r="L11419">
        <f>I11419*J11419*(1-K11419)</f>
        <v/>
      </c>
      <c r="M11419">
        <f>VLOOKUP(F11419,Products!A:D,4,FALSE)*I11419</f>
        <v/>
      </c>
      <c r="N11419">
        <f>L11419-M11419</f>
        <v/>
      </c>
    </row>
    <row r="11420">
      <c r="A11420" t="inlineStr">
        <is>
          <t>T1011418</t>
        </is>
      </c>
      <c r="B11420" t="inlineStr">
        <is>
          <t>2024-01-15</t>
        </is>
      </c>
      <c r="C11420" t="inlineStr">
        <is>
          <t>S038</t>
        </is>
      </c>
      <c r="D11420" t="inlineStr">
        <is>
          <t>Store_038</t>
        </is>
      </c>
      <c r="E11420" t="inlineStr">
        <is>
          <t>East</t>
        </is>
      </c>
      <c r="F11420" t="inlineStr">
        <is>
          <t>P0133</t>
        </is>
      </c>
      <c r="G11420" t="inlineStr">
        <is>
          <t>Prod_0133</t>
        </is>
      </c>
      <c r="H11420" t="inlineStr">
        <is>
          <t>Stationery</t>
        </is>
      </c>
      <c r="I11420" t="n">
        <v>7</v>
      </c>
      <c r="J11420" t="n">
        <v>485.49</v>
      </c>
      <c r="K11420" t="n">
        <v>0.05</v>
      </c>
      <c r="L11420">
        <f>I11420*J11420*(1-K11420)</f>
        <v/>
      </c>
      <c r="M11420">
        <f>VLOOKUP(F11420,Products!A:D,4,FALSE)*I11420</f>
        <v/>
      </c>
      <c r="N11420">
        <f>L11420-M11420</f>
        <v/>
      </c>
    </row>
    <row r="11421">
      <c r="A11421" t="inlineStr">
        <is>
          <t>T1011419</t>
        </is>
      </c>
      <c r="B11421" t="inlineStr">
        <is>
          <t>2024-06-08</t>
        </is>
      </c>
      <c r="C11421" t="inlineStr">
        <is>
          <t>S006</t>
        </is>
      </c>
      <c r="D11421" t="inlineStr">
        <is>
          <t>Store_006</t>
        </is>
      </c>
      <c r="E11421" t="inlineStr">
        <is>
          <t>East</t>
        </is>
      </c>
      <c r="F11421" t="inlineStr">
        <is>
          <t>P0137</t>
        </is>
      </c>
      <c r="G11421" t="inlineStr">
        <is>
          <t>Prod_0137</t>
        </is>
      </c>
      <c r="H11421" t="inlineStr">
        <is>
          <t>Electronics</t>
        </is>
      </c>
      <c r="I11421" t="n">
        <v>7</v>
      </c>
      <c r="J11421" t="n">
        <v>110.83</v>
      </c>
      <c r="K11421" t="n">
        <v>0</v>
      </c>
      <c r="L11421">
        <f>I11421*J11421*(1-K11421)</f>
        <v/>
      </c>
      <c r="M11421">
        <f>VLOOKUP(F11421,Products!A:D,4,FALSE)*I11421</f>
        <v/>
      </c>
      <c r="N11421">
        <f>L11421-M11421</f>
        <v/>
      </c>
    </row>
    <row r="11422">
      <c r="A11422" t="inlineStr">
        <is>
          <t>T1011420</t>
        </is>
      </c>
      <c r="B11422" t="inlineStr">
        <is>
          <t>2024-03-07</t>
        </is>
      </c>
      <c r="C11422" t="inlineStr">
        <is>
          <t>S046</t>
        </is>
      </c>
      <c r="D11422" t="inlineStr">
        <is>
          <t>Store_046</t>
        </is>
      </c>
      <c r="E11422" t="inlineStr">
        <is>
          <t>South</t>
        </is>
      </c>
      <c r="F11422" t="inlineStr">
        <is>
          <t>P0198</t>
        </is>
      </c>
      <c r="G11422" t="inlineStr">
        <is>
          <t>Prod_0198</t>
        </is>
      </c>
      <c r="H11422" t="inlineStr">
        <is>
          <t>Beverages</t>
        </is>
      </c>
      <c r="I11422" t="n">
        <v>8</v>
      </c>
      <c r="J11422" t="n">
        <v>670.1799999999999</v>
      </c>
      <c r="K11422" t="n">
        <v>0</v>
      </c>
      <c r="L11422">
        <f>I11422*J11422*(1-K11422)</f>
        <v/>
      </c>
      <c r="M11422">
        <f>VLOOKUP(F11422,Products!A:D,4,FALSE)*I11422</f>
        <v/>
      </c>
      <c r="N11422">
        <f>L11422-M11422</f>
        <v/>
      </c>
    </row>
    <row r="11423">
      <c r="A11423" t="inlineStr">
        <is>
          <t>T1011421</t>
        </is>
      </c>
      <c r="B11423" t="inlineStr">
        <is>
          <t>2024-02-04</t>
        </is>
      </c>
      <c r="C11423" t="inlineStr">
        <is>
          <t>S025</t>
        </is>
      </c>
      <c r="D11423" t="inlineStr">
        <is>
          <t>Store_025</t>
        </is>
      </c>
      <c r="E11423" t="inlineStr">
        <is>
          <t>Central</t>
        </is>
      </c>
      <c r="F11423" t="inlineStr">
        <is>
          <t>P0138</t>
        </is>
      </c>
      <c r="G11423" t="inlineStr">
        <is>
          <t>Prod_0138</t>
        </is>
      </c>
      <c r="H11423" t="inlineStr">
        <is>
          <t>Household</t>
        </is>
      </c>
      <c r="I11423" t="n">
        <v>5</v>
      </c>
      <c r="J11423" t="n">
        <v>364.57</v>
      </c>
      <c r="K11423" t="n">
        <v>0</v>
      </c>
      <c r="L11423">
        <f>I11423*J11423*(1-K11423)</f>
        <v/>
      </c>
      <c r="M11423">
        <f>VLOOKUP(F11423,Products!A:D,4,FALSE)*I11423</f>
        <v/>
      </c>
      <c r="N11423">
        <f>L11423-M11423</f>
        <v/>
      </c>
    </row>
    <row r="11424">
      <c r="A11424" t="inlineStr">
        <is>
          <t>T1011422</t>
        </is>
      </c>
      <c r="B11424" t="inlineStr">
        <is>
          <t>2023-05-13</t>
        </is>
      </c>
      <c r="C11424" t="inlineStr">
        <is>
          <t>S034</t>
        </is>
      </c>
      <c r="D11424" t="inlineStr">
        <is>
          <t>Store_034</t>
        </is>
      </c>
      <c r="E11424" t="inlineStr">
        <is>
          <t>Central</t>
        </is>
      </c>
      <c r="F11424" t="inlineStr">
        <is>
          <t>P0010</t>
        </is>
      </c>
      <c r="G11424" t="inlineStr">
        <is>
          <t>Prod_0010</t>
        </is>
      </c>
      <c r="H11424" t="inlineStr">
        <is>
          <t>Electronics</t>
        </is>
      </c>
      <c r="I11424" t="n">
        <v>5</v>
      </c>
      <c r="J11424" t="n">
        <v>704.86</v>
      </c>
      <c r="K11424" t="n">
        <v>0</v>
      </c>
      <c r="L11424">
        <f>I11424*J11424*(1-K11424)</f>
        <v/>
      </c>
      <c r="M11424">
        <f>VLOOKUP(F11424,Products!A:D,4,FALSE)*I11424</f>
        <v/>
      </c>
      <c r="N11424">
        <f>L11424-M11424</f>
        <v/>
      </c>
    </row>
    <row r="11425">
      <c r="A11425" t="inlineStr">
        <is>
          <t>T1011423</t>
        </is>
      </c>
      <c r="B11425" t="inlineStr">
        <is>
          <t>2023-11-21</t>
        </is>
      </c>
      <c r="C11425" t="inlineStr">
        <is>
          <t>S042</t>
        </is>
      </c>
      <c r="D11425" t="inlineStr">
        <is>
          <t>Store_042</t>
        </is>
      </c>
      <c r="E11425" t="inlineStr">
        <is>
          <t>Central</t>
        </is>
      </c>
      <c r="F11425" t="inlineStr">
        <is>
          <t>P0195</t>
        </is>
      </c>
      <c r="G11425" t="inlineStr">
        <is>
          <t>Prod_0195</t>
        </is>
      </c>
      <c r="H11425" t="inlineStr">
        <is>
          <t>Food</t>
        </is>
      </c>
      <c r="I11425" t="n">
        <v>6</v>
      </c>
      <c r="J11425" t="n">
        <v>543.05</v>
      </c>
      <c r="K11425" t="n">
        <v>0.05</v>
      </c>
      <c r="L11425">
        <f>I11425*J11425*(1-K11425)</f>
        <v/>
      </c>
      <c r="M11425">
        <f>VLOOKUP(F11425,Products!A:D,4,FALSE)*I11425</f>
        <v/>
      </c>
      <c r="N11425">
        <f>L11425-M11425</f>
        <v/>
      </c>
    </row>
    <row r="11426">
      <c r="A11426" t="inlineStr">
        <is>
          <t>T1011424</t>
        </is>
      </c>
      <c r="B11426" t="inlineStr">
        <is>
          <t>2025-02-06</t>
        </is>
      </c>
      <c r="C11426" t="inlineStr">
        <is>
          <t>S002</t>
        </is>
      </c>
      <c r="D11426" t="inlineStr">
        <is>
          <t>Store_002</t>
        </is>
      </c>
      <c r="E11426" t="inlineStr">
        <is>
          <t>South</t>
        </is>
      </c>
      <c r="F11426" t="inlineStr">
        <is>
          <t>P0066</t>
        </is>
      </c>
      <c r="G11426" t="inlineStr">
        <is>
          <t>Prod_0066</t>
        </is>
      </c>
      <c r="H11426" t="inlineStr">
        <is>
          <t>Household</t>
        </is>
      </c>
      <c r="I11426" t="n">
        <v>5</v>
      </c>
      <c r="J11426" t="n">
        <v>524.03</v>
      </c>
      <c r="K11426" t="n">
        <v>0</v>
      </c>
      <c r="L11426">
        <f>I11426*J11426*(1-K11426)</f>
        <v/>
      </c>
      <c r="M11426">
        <f>VLOOKUP(F11426,Products!A:D,4,FALSE)*I11426</f>
        <v/>
      </c>
      <c r="N11426">
        <f>L11426-M11426</f>
        <v/>
      </c>
    </row>
    <row r="11427">
      <c r="A11427" t="inlineStr">
        <is>
          <t>T1011425</t>
        </is>
      </c>
      <c r="B11427" t="inlineStr">
        <is>
          <t>2025-09-02</t>
        </is>
      </c>
      <c r="C11427" t="inlineStr">
        <is>
          <t>S004</t>
        </is>
      </c>
      <c r="D11427" t="inlineStr">
        <is>
          <t>Store_004</t>
        </is>
      </c>
      <c r="E11427" t="inlineStr">
        <is>
          <t>Central</t>
        </is>
      </c>
      <c r="F11427" t="inlineStr">
        <is>
          <t>P0193</t>
        </is>
      </c>
      <c r="G11427" t="inlineStr">
        <is>
          <t>Prod_0193</t>
        </is>
      </c>
      <c r="H11427" t="inlineStr">
        <is>
          <t>Food</t>
        </is>
      </c>
      <c r="I11427" t="n">
        <v>1</v>
      </c>
      <c r="J11427" t="n">
        <v>633.23</v>
      </c>
      <c r="K11427" t="n">
        <v>0.2</v>
      </c>
      <c r="L11427">
        <f>I11427*J11427*(1-K11427)</f>
        <v/>
      </c>
      <c r="M11427">
        <f>VLOOKUP(F11427,Products!A:D,4,FALSE)*I11427</f>
        <v/>
      </c>
      <c r="N11427">
        <f>L11427-M11427</f>
        <v/>
      </c>
    </row>
    <row r="11428">
      <c r="A11428" t="inlineStr">
        <is>
          <t>T1011426</t>
        </is>
      </c>
      <c r="B11428" t="inlineStr">
        <is>
          <t>2024-06-24</t>
        </is>
      </c>
      <c r="C11428" t="inlineStr">
        <is>
          <t>S004</t>
        </is>
      </c>
      <c r="D11428" t="inlineStr">
        <is>
          <t>Store_004</t>
        </is>
      </c>
      <c r="E11428" t="inlineStr">
        <is>
          <t>Central</t>
        </is>
      </c>
      <c r="F11428" t="inlineStr">
        <is>
          <t>P0070</t>
        </is>
      </c>
      <c r="G11428" t="inlineStr">
        <is>
          <t>Prod_0070</t>
        </is>
      </c>
      <c r="H11428" t="inlineStr">
        <is>
          <t>Beverages</t>
        </is>
      </c>
      <c r="I11428" t="n">
        <v>5</v>
      </c>
      <c r="J11428" t="n">
        <v>515.83</v>
      </c>
      <c r="K11428" t="n">
        <v>0</v>
      </c>
      <c r="L11428">
        <f>I11428*J11428*(1-K11428)</f>
        <v/>
      </c>
      <c r="M11428">
        <f>VLOOKUP(F11428,Products!A:D,4,FALSE)*I11428</f>
        <v/>
      </c>
      <c r="N11428">
        <f>L11428-M11428</f>
        <v/>
      </c>
    </row>
    <row r="11429">
      <c r="A11429" t="inlineStr">
        <is>
          <t>T1011427</t>
        </is>
      </c>
      <c r="B11429" t="inlineStr">
        <is>
          <t>2024-09-01</t>
        </is>
      </c>
      <c r="C11429" t="inlineStr">
        <is>
          <t>S039</t>
        </is>
      </c>
      <c r="D11429" t="inlineStr">
        <is>
          <t>Store_039</t>
        </is>
      </c>
      <c r="E11429" t="inlineStr">
        <is>
          <t>North</t>
        </is>
      </c>
      <c r="F11429" t="inlineStr">
        <is>
          <t>P0171</t>
        </is>
      </c>
      <c r="G11429" t="inlineStr">
        <is>
          <t>Prod_0171</t>
        </is>
      </c>
      <c r="H11429" t="inlineStr">
        <is>
          <t>Household</t>
        </is>
      </c>
      <c r="I11429" t="n">
        <v>9</v>
      </c>
      <c r="J11429" t="n">
        <v>382.89</v>
      </c>
      <c r="K11429" t="n">
        <v>0.05</v>
      </c>
      <c r="L11429">
        <f>I11429*J11429*(1-K11429)</f>
        <v/>
      </c>
      <c r="M11429">
        <f>VLOOKUP(F11429,Products!A:D,4,FALSE)*I11429</f>
        <v/>
      </c>
      <c r="N11429">
        <f>L11429-M11429</f>
        <v/>
      </c>
    </row>
    <row r="11430">
      <c r="A11430" t="inlineStr">
        <is>
          <t>T1011428</t>
        </is>
      </c>
      <c r="B11430" t="inlineStr">
        <is>
          <t>2024-02-06</t>
        </is>
      </c>
      <c r="C11430" t="inlineStr">
        <is>
          <t>S034</t>
        </is>
      </c>
      <c r="D11430" t="inlineStr">
        <is>
          <t>Store_034</t>
        </is>
      </c>
      <c r="E11430" t="inlineStr">
        <is>
          <t>Central</t>
        </is>
      </c>
      <c r="F11430" t="inlineStr">
        <is>
          <t>P0082</t>
        </is>
      </c>
      <c r="G11430" t="inlineStr">
        <is>
          <t>Prod_0082</t>
        </is>
      </c>
      <c r="H11430" t="inlineStr">
        <is>
          <t>Food</t>
        </is>
      </c>
      <c r="I11430" t="n">
        <v>9</v>
      </c>
      <c r="J11430" t="n">
        <v>549.72</v>
      </c>
      <c r="K11430" t="n">
        <v>0.2</v>
      </c>
      <c r="L11430">
        <f>I11430*J11430*(1-K11430)</f>
        <v/>
      </c>
      <c r="M11430">
        <f>VLOOKUP(F11430,Products!A:D,4,FALSE)*I11430</f>
        <v/>
      </c>
      <c r="N11430">
        <f>L11430-M11430</f>
        <v/>
      </c>
    </row>
    <row r="11431">
      <c r="A11431" t="inlineStr">
        <is>
          <t>T1011429</t>
        </is>
      </c>
      <c r="B11431" t="inlineStr">
        <is>
          <t>2024-01-31</t>
        </is>
      </c>
      <c r="C11431" t="inlineStr">
        <is>
          <t>S034</t>
        </is>
      </c>
      <c r="D11431" t="inlineStr">
        <is>
          <t>Store_034</t>
        </is>
      </c>
      <c r="E11431" t="inlineStr">
        <is>
          <t>Central</t>
        </is>
      </c>
      <c r="F11431" t="inlineStr">
        <is>
          <t>P0037</t>
        </is>
      </c>
      <c r="G11431" t="inlineStr">
        <is>
          <t>Prod_0037</t>
        </is>
      </c>
      <c r="H11431" t="inlineStr">
        <is>
          <t>Stationery</t>
        </is>
      </c>
      <c r="I11431" t="n">
        <v>6</v>
      </c>
      <c r="J11431" t="n">
        <v>394.79</v>
      </c>
      <c r="K11431" t="n">
        <v>0</v>
      </c>
      <c r="L11431">
        <f>I11431*J11431*(1-K11431)</f>
        <v/>
      </c>
      <c r="M11431">
        <f>VLOOKUP(F11431,Products!A:D,4,FALSE)*I11431</f>
        <v/>
      </c>
      <c r="N11431">
        <f>L11431-M11431</f>
        <v/>
      </c>
    </row>
    <row r="11432">
      <c r="A11432" t="inlineStr">
        <is>
          <t>T1011430</t>
        </is>
      </c>
      <c r="B11432" t="inlineStr">
        <is>
          <t>2025-06-23</t>
        </is>
      </c>
      <c r="C11432" t="inlineStr">
        <is>
          <t>S044</t>
        </is>
      </c>
      <c r="D11432" t="inlineStr">
        <is>
          <t>Store_044</t>
        </is>
      </c>
      <c r="E11432" t="inlineStr">
        <is>
          <t>North</t>
        </is>
      </c>
      <c r="F11432" t="inlineStr">
        <is>
          <t>P0107</t>
        </is>
      </c>
      <c r="G11432" t="inlineStr">
        <is>
          <t>Prod_0107</t>
        </is>
      </c>
      <c r="H11432" t="inlineStr">
        <is>
          <t>Stationery</t>
        </is>
      </c>
      <c r="I11432" t="n">
        <v>6</v>
      </c>
      <c r="J11432" t="n">
        <v>683.11</v>
      </c>
      <c r="K11432" t="n">
        <v>0.05</v>
      </c>
      <c r="L11432">
        <f>I11432*J11432*(1-K11432)</f>
        <v/>
      </c>
      <c r="M11432">
        <f>VLOOKUP(F11432,Products!A:D,4,FALSE)*I11432</f>
        <v/>
      </c>
      <c r="N11432">
        <f>L11432-M11432</f>
        <v/>
      </c>
    </row>
    <row r="11433">
      <c r="A11433" t="inlineStr">
        <is>
          <t>T1011431</t>
        </is>
      </c>
      <c r="B11433" t="inlineStr">
        <is>
          <t>2024-01-10</t>
        </is>
      </c>
      <c r="C11433" t="inlineStr">
        <is>
          <t>S006</t>
        </is>
      </c>
      <c r="D11433" t="inlineStr">
        <is>
          <t>Store_006</t>
        </is>
      </c>
      <c r="E11433" t="inlineStr">
        <is>
          <t>East</t>
        </is>
      </c>
      <c r="F11433" t="inlineStr">
        <is>
          <t>P0186</t>
        </is>
      </c>
      <c r="G11433" t="inlineStr">
        <is>
          <t>Prod_0186</t>
        </is>
      </c>
      <c r="H11433" t="inlineStr">
        <is>
          <t>Household</t>
        </is>
      </c>
      <c r="I11433" t="n">
        <v>7</v>
      </c>
      <c r="J11433" t="n">
        <v>642.1</v>
      </c>
      <c r="K11433" t="n">
        <v>0.05</v>
      </c>
      <c r="L11433">
        <f>I11433*J11433*(1-K11433)</f>
        <v/>
      </c>
      <c r="M11433">
        <f>VLOOKUP(F11433,Products!A:D,4,FALSE)*I11433</f>
        <v/>
      </c>
      <c r="N11433">
        <f>L11433-M11433</f>
        <v/>
      </c>
    </row>
    <row r="11434">
      <c r="A11434" t="inlineStr">
        <is>
          <t>T1011432</t>
        </is>
      </c>
      <c r="B11434" t="inlineStr">
        <is>
          <t>2023-10-21</t>
        </is>
      </c>
      <c r="C11434" t="inlineStr">
        <is>
          <t>S045</t>
        </is>
      </c>
      <c r="D11434" t="inlineStr">
        <is>
          <t>Store_045</t>
        </is>
      </c>
      <c r="E11434" t="inlineStr">
        <is>
          <t>East</t>
        </is>
      </c>
      <c r="F11434" t="inlineStr">
        <is>
          <t>P0111</t>
        </is>
      </c>
      <c r="G11434" t="inlineStr">
        <is>
          <t>Prod_0111</t>
        </is>
      </c>
      <c r="H11434" t="inlineStr">
        <is>
          <t>Clothing</t>
        </is>
      </c>
      <c r="I11434" t="n">
        <v>5</v>
      </c>
      <c r="J11434" t="n">
        <v>484.4</v>
      </c>
      <c r="K11434" t="n">
        <v>0</v>
      </c>
      <c r="L11434">
        <f>I11434*J11434*(1-K11434)</f>
        <v/>
      </c>
      <c r="M11434">
        <f>VLOOKUP(F11434,Products!A:D,4,FALSE)*I11434</f>
        <v/>
      </c>
      <c r="N11434">
        <f>L11434-M11434</f>
        <v/>
      </c>
    </row>
    <row r="11435">
      <c r="A11435" t="inlineStr">
        <is>
          <t>T1011433</t>
        </is>
      </c>
      <c r="B11435" t="inlineStr">
        <is>
          <t>2023-02-08</t>
        </is>
      </c>
      <c r="C11435" t="inlineStr">
        <is>
          <t>S023</t>
        </is>
      </c>
      <c r="D11435" t="inlineStr">
        <is>
          <t>Store_023</t>
        </is>
      </c>
      <c r="E11435" t="inlineStr">
        <is>
          <t>South</t>
        </is>
      </c>
      <c r="F11435" t="inlineStr">
        <is>
          <t>P0089</t>
        </is>
      </c>
      <c r="G11435" t="inlineStr">
        <is>
          <t>Prod_0089</t>
        </is>
      </c>
      <c r="H11435" t="inlineStr">
        <is>
          <t>Stationery</t>
        </is>
      </c>
      <c r="I11435" t="n">
        <v>5</v>
      </c>
      <c r="J11435" t="n">
        <v>772.75</v>
      </c>
      <c r="K11435" t="n">
        <v>0</v>
      </c>
      <c r="L11435">
        <f>I11435*J11435*(1-K11435)</f>
        <v/>
      </c>
      <c r="M11435">
        <f>VLOOKUP(F11435,Products!A:D,4,FALSE)*I11435</f>
        <v/>
      </c>
      <c r="N11435">
        <f>L11435-M11435</f>
        <v/>
      </c>
    </row>
    <row r="11436">
      <c r="A11436" t="inlineStr">
        <is>
          <t>T1011434</t>
        </is>
      </c>
      <c r="B11436" t="inlineStr">
        <is>
          <t>2024-03-20</t>
        </is>
      </c>
      <c r="C11436" t="inlineStr">
        <is>
          <t>S049</t>
        </is>
      </c>
      <c r="D11436" t="inlineStr">
        <is>
          <t>Store_049</t>
        </is>
      </c>
      <c r="E11436" t="inlineStr">
        <is>
          <t>North</t>
        </is>
      </c>
      <c r="F11436" t="inlineStr">
        <is>
          <t>P0094</t>
        </is>
      </c>
      <c r="G11436" t="inlineStr">
        <is>
          <t>Prod_0094</t>
        </is>
      </c>
      <c r="H11436" t="inlineStr">
        <is>
          <t>Toys</t>
        </is>
      </c>
      <c r="I11436" t="n">
        <v>7</v>
      </c>
      <c r="J11436" t="n">
        <v>557.6799999999999</v>
      </c>
      <c r="K11436" t="n">
        <v>0</v>
      </c>
      <c r="L11436">
        <f>I11436*J11436*(1-K11436)</f>
        <v/>
      </c>
      <c r="M11436">
        <f>VLOOKUP(F11436,Products!A:D,4,FALSE)*I11436</f>
        <v/>
      </c>
      <c r="N11436">
        <f>L11436-M11436</f>
        <v/>
      </c>
    </row>
    <row r="11437">
      <c r="A11437" t="inlineStr">
        <is>
          <t>T1011435</t>
        </is>
      </c>
      <c r="B11437" t="inlineStr">
        <is>
          <t>2023-04-08</t>
        </is>
      </c>
      <c r="C11437" t="inlineStr">
        <is>
          <t>S018</t>
        </is>
      </c>
      <c r="D11437" t="inlineStr">
        <is>
          <t>Store_018</t>
        </is>
      </c>
      <c r="E11437" t="inlineStr">
        <is>
          <t>South</t>
        </is>
      </c>
      <c r="F11437" t="inlineStr">
        <is>
          <t>P0080</t>
        </is>
      </c>
      <c r="G11437" t="inlineStr">
        <is>
          <t>Prod_0080</t>
        </is>
      </c>
      <c r="H11437" t="inlineStr">
        <is>
          <t>Clothing</t>
        </is>
      </c>
      <c r="I11437" t="n">
        <v>7</v>
      </c>
      <c r="J11437" t="n">
        <v>549.95</v>
      </c>
      <c r="K11437" t="n">
        <v>0.15</v>
      </c>
      <c r="L11437">
        <f>I11437*J11437*(1-K11437)</f>
        <v/>
      </c>
      <c r="M11437">
        <f>VLOOKUP(F11437,Products!A:D,4,FALSE)*I11437</f>
        <v/>
      </c>
      <c r="N11437">
        <f>L11437-M11437</f>
        <v/>
      </c>
    </row>
    <row r="11438">
      <c r="A11438" t="inlineStr">
        <is>
          <t>T1011436</t>
        </is>
      </c>
      <c r="B11438" t="inlineStr">
        <is>
          <t>2023-11-19</t>
        </is>
      </c>
      <c r="C11438" t="inlineStr">
        <is>
          <t>S017</t>
        </is>
      </c>
      <c r="D11438" t="inlineStr">
        <is>
          <t>Store_017</t>
        </is>
      </c>
      <c r="E11438" t="inlineStr">
        <is>
          <t>South</t>
        </is>
      </c>
      <c r="F11438" t="inlineStr">
        <is>
          <t>P0068</t>
        </is>
      </c>
      <c r="G11438" t="inlineStr">
        <is>
          <t>Prod_0068</t>
        </is>
      </c>
      <c r="H11438" t="inlineStr">
        <is>
          <t>Household</t>
        </is>
      </c>
      <c r="I11438" t="n">
        <v>6</v>
      </c>
      <c r="J11438" t="n">
        <v>272.48</v>
      </c>
      <c r="K11438" t="n">
        <v>0</v>
      </c>
      <c r="L11438">
        <f>I11438*J11438*(1-K11438)</f>
        <v/>
      </c>
      <c r="M11438">
        <f>VLOOKUP(F11438,Products!A:D,4,FALSE)*I11438</f>
        <v/>
      </c>
      <c r="N11438">
        <f>L11438-M11438</f>
        <v/>
      </c>
    </row>
    <row r="11439">
      <c r="A11439" t="inlineStr">
        <is>
          <t>T1011437</t>
        </is>
      </c>
      <c r="B11439" t="inlineStr">
        <is>
          <t>2024-07-23</t>
        </is>
      </c>
      <c r="C11439" t="inlineStr">
        <is>
          <t>S024</t>
        </is>
      </c>
      <c r="D11439" t="inlineStr">
        <is>
          <t>Store_024</t>
        </is>
      </c>
      <c r="E11439" t="inlineStr">
        <is>
          <t>South</t>
        </is>
      </c>
      <c r="F11439" t="inlineStr">
        <is>
          <t>P0077</t>
        </is>
      </c>
      <c r="G11439" t="inlineStr">
        <is>
          <t>Prod_0077</t>
        </is>
      </c>
      <c r="H11439" t="inlineStr">
        <is>
          <t>Beverages</t>
        </is>
      </c>
      <c r="I11439" t="n">
        <v>5</v>
      </c>
      <c r="J11439" t="n">
        <v>55.51</v>
      </c>
      <c r="K11439" t="n">
        <v>0.05</v>
      </c>
      <c r="L11439">
        <f>I11439*J11439*(1-K11439)</f>
        <v/>
      </c>
      <c r="M11439">
        <f>VLOOKUP(F11439,Products!A:D,4,FALSE)*I11439</f>
        <v/>
      </c>
      <c r="N11439">
        <f>L11439-M11439</f>
        <v/>
      </c>
    </row>
    <row r="11440">
      <c r="A11440" t="inlineStr">
        <is>
          <t>T1011438</t>
        </is>
      </c>
      <c r="B11440" t="inlineStr">
        <is>
          <t>2025-08-25</t>
        </is>
      </c>
      <c r="C11440" t="inlineStr">
        <is>
          <t>S026</t>
        </is>
      </c>
      <c r="D11440" t="inlineStr">
        <is>
          <t>Store_026</t>
        </is>
      </c>
      <c r="E11440" t="inlineStr">
        <is>
          <t>North</t>
        </is>
      </c>
      <c r="F11440" t="inlineStr">
        <is>
          <t>P0094</t>
        </is>
      </c>
      <c r="G11440" t="inlineStr">
        <is>
          <t>Prod_0094</t>
        </is>
      </c>
      <c r="H11440" t="inlineStr">
        <is>
          <t>Toys</t>
        </is>
      </c>
      <c r="I11440" t="n">
        <v>3</v>
      </c>
      <c r="J11440" t="n">
        <v>713.52</v>
      </c>
      <c r="K11440" t="n">
        <v>0</v>
      </c>
      <c r="L11440">
        <f>I11440*J11440*(1-K11440)</f>
        <v/>
      </c>
      <c r="M11440">
        <f>VLOOKUP(F11440,Products!A:D,4,FALSE)*I11440</f>
        <v/>
      </c>
      <c r="N11440">
        <f>L11440-M11440</f>
        <v/>
      </c>
    </row>
    <row r="11441">
      <c r="A11441" t="inlineStr">
        <is>
          <t>T1011439</t>
        </is>
      </c>
      <c r="B11441" t="inlineStr">
        <is>
          <t>2025-04-18</t>
        </is>
      </c>
      <c r="C11441" t="inlineStr">
        <is>
          <t>S050</t>
        </is>
      </c>
      <c r="D11441" t="inlineStr">
        <is>
          <t>Store_050</t>
        </is>
      </c>
      <c r="E11441" t="inlineStr">
        <is>
          <t>South</t>
        </is>
      </c>
      <c r="F11441" t="inlineStr">
        <is>
          <t>P0178</t>
        </is>
      </c>
      <c r="G11441" t="inlineStr">
        <is>
          <t>Prod_0178</t>
        </is>
      </c>
      <c r="H11441" t="inlineStr">
        <is>
          <t>Beverages</t>
        </is>
      </c>
      <c r="I11441" t="n">
        <v>5</v>
      </c>
      <c r="J11441" t="n">
        <v>711.97</v>
      </c>
      <c r="K11441" t="n">
        <v>0</v>
      </c>
      <c r="L11441">
        <f>I11441*J11441*(1-K11441)</f>
        <v/>
      </c>
      <c r="M11441">
        <f>VLOOKUP(F11441,Products!A:D,4,FALSE)*I11441</f>
        <v/>
      </c>
      <c r="N11441">
        <f>L11441-M11441</f>
        <v/>
      </c>
    </row>
    <row r="11442">
      <c r="A11442" t="inlineStr">
        <is>
          <t>T1011440</t>
        </is>
      </c>
      <c r="B11442" t="inlineStr">
        <is>
          <t>2023-08-07</t>
        </is>
      </c>
      <c r="C11442" t="inlineStr">
        <is>
          <t>S040</t>
        </is>
      </c>
      <c r="D11442" t="inlineStr">
        <is>
          <t>Store_040</t>
        </is>
      </c>
      <c r="E11442" t="inlineStr">
        <is>
          <t>Central</t>
        </is>
      </c>
      <c r="F11442" t="inlineStr">
        <is>
          <t>P0144</t>
        </is>
      </c>
      <c r="G11442" t="inlineStr">
        <is>
          <t>Prod_0144</t>
        </is>
      </c>
      <c r="H11442" t="inlineStr">
        <is>
          <t>Stationery</t>
        </is>
      </c>
      <c r="I11442" t="n">
        <v>3</v>
      </c>
      <c r="J11442" t="n">
        <v>231.21</v>
      </c>
      <c r="K11442" t="n">
        <v>0.1</v>
      </c>
      <c r="L11442">
        <f>I11442*J11442*(1-K11442)</f>
        <v/>
      </c>
      <c r="M11442">
        <f>VLOOKUP(F11442,Products!A:D,4,FALSE)*I11442</f>
        <v/>
      </c>
      <c r="N11442">
        <f>L11442-M11442</f>
        <v/>
      </c>
    </row>
    <row r="11443">
      <c r="A11443" t="inlineStr">
        <is>
          <t>T1011441</t>
        </is>
      </c>
      <c r="B11443" t="inlineStr">
        <is>
          <t>2023-12-09</t>
        </is>
      </c>
      <c r="C11443" t="inlineStr">
        <is>
          <t>S049</t>
        </is>
      </c>
      <c r="D11443" t="inlineStr">
        <is>
          <t>Store_049</t>
        </is>
      </c>
      <c r="E11443" t="inlineStr">
        <is>
          <t>North</t>
        </is>
      </c>
      <c r="F11443" t="inlineStr">
        <is>
          <t>P0158</t>
        </is>
      </c>
      <c r="G11443" t="inlineStr">
        <is>
          <t>Prod_0158</t>
        </is>
      </c>
      <c r="H11443" t="inlineStr">
        <is>
          <t>Beverages</t>
        </is>
      </c>
      <c r="I11443" t="n">
        <v>9</v>
      </c>
      <c r="J11443" t="n">
        <v>226.54</v>
      </c>
      <c r="K11443" t="n">
        <v>0</v>
      </c>
      <c r="L11443">
        <f>I11443*J11443*(1-K11443)</f>
        <v/>
      </c>
      <c r="M11443">
        <f>VLOOKUP(F11443,Products!A:D,4,FALSE)*I11443</f>
        <v/>
      </c>
      <c r="N11443">
        <f>L11443-M11443</f>
        <v/>
      </c>
    </row>
    <row r="11444">
      <c r="A11444" t="inlineStr">
        <is>
          <t>T1011442</t>
        </is>
      </c>
      <c r="B11444" t="inlineStr">
        <is>
          <t>2024-07-03</t>
        </is>
      </c>
      <c r="C11444" t="inlineStr">
        <is>
          <t>S026</t>
        </is>
      </c>
      <c r="D11444" t="inlineStr">
        <is>
          <t>Store_026</t>
        </is>
      </c>
      <c r="E11444" t="inlineStr">
        <is>
          <t>North</t>
        </is>
      </c>
      <c r="F11444" t="inlineStr">
        <is>
          <t>P0123</t>
        </is>
      </c>
      <c r="G11444" t="inlineStr">
        <is>
          <t>Prod_0123</t>
        </is>
      </c>
      <c r="H11444" t="inlineStr">
        <is>
          <t>Food</t>
        </is>
      </c>
      <c r="I11444" t="n">
        <v>5</v>
      </c>
      <c r="J11444" t="n">
        <v>474.39</v>
      </c>
      <c r="K11444" t="n">
        <v>0.05</v>
      </c>
      <c r="L11444">
        <f>I11444*J11444*(1-K11444)</f>
        <v/>
      </c>
      <c r="M11444">
        <f>VLOOKUP(F11444,Products!A:D,4,FALSE)*I11444</f>
        <v/>
      </c>
      <c r="N11444">
        <f>L11444-M11444</f>
        <v/>
      </c>
    </row>
    <row r="11445">
      <c r="A11445" t="inlineStr">
        <is>
          <t>T1011443</t>
        </is>
      </c>
      <c r="B11445" t="inlineStr">
        <is>
          <t>2023-08-07</t>
        </is>
      </c>
      <c r="C11445" t="inlineStr">
        <is>
          <t>S009</t>
        </is>
      </c>
      <c r="D11445" t="inlineStr">
        <is>
          <t>Store_009</t>
        </is>
      </c>
      <c r="E11445" t="inlineStr">
        <is>
          <t>Central</t>
        </is>
      </c>
      <c r="F11445" t="inlineStr">
        <is>
          <t>P0021</t>
        </is>
      </c>
      <c r="G11445" t="inlineStr">
        <is>
          <t>Prod_0021</t>
        </is>
      </c>
      <c r="H11445" t="inlineStr">
        <is>
          <t>Household</t>
        </is>
      </c>
      <c r="I11445" t="n">
        <v>2</v>
      </c>
      <c r="J11445" t="n">
        <v>161.28</v>
      </c>
      <c r="K11445" t="n">
        <v>0.05</v>
      </c>
      <c r="L11445">
        <f>I11445*J11445*(1-K11445)</f>
        <v/>
      </c>
      <c r="M11445">
        <f>VLOOKUP(F11445,Products!A:D,4,FALSE)*I11445</f>
        <v/>
      </c>
      <c r="N11445">
        <f>L11445-M11445</f>
        <v/>
      </c>
    </row>
    <row r="11446">
      <c r="A11446" t="inlineStr">
        <is>
          <t>T1011444</t>
        </is>
      </c>
      <c r="B11446" t="inlineStr">
        <is>
          <t>2023-03-12</t>
        </is>
      </c>
      <c r="C11446" t="inlineStr">
        <is>
          <t>S011</t>
        </is>
      </c>
      <c r="D11446" t="inlineStr">
        <is>
          <t>Store_011</t>
        </is>
      </c>
      <c r="E11446" t="inlineStr">
        <is>
          <t>South</t>
        </is>
      </c>
      <c r="F11446" t="inlineStr">
        <is>
          <t>P0091</t>
        </is>
      </c>
      <c r="G11446" t="inlineStr">
        <is>
          <t>Prod_0091</t>
        </is>
      </c>
      <c r="H11446" t="inlineStr">
        <is>
          <t>Toys</t>
        </is>
      </c>
      <c r="I11446" t="n">
        <v>8</v>
      </c>
      <c r="J11446" t="n">
        <v>222.53</v>
      </c>
      <c r="K11446" t="n">
        <v>0</v>
      </c>
      <c r="L11446">
        <f>I11446*J11446*(1-K11446)</f>
        <v/>
      </c>
      <c r="M11446">
        <f>VLOOKUP(F11446,Products!A:D,4,FALSE)*I11446</f>
        <v/>
      </c>
      <c r="N11446">
        <f>L11446-M11446</f>
        <v/>
      </c>
    </row>
    <row r="11447">
      <c r="A11447" t="inlineStr">
        <is>
          <t>T1011445</t>
        </is>
      </c>
      <c r="B11447" t="inlineStr">
        <is>
          <t>2023-10-29</t>
        </is>
      </c>
      <c r="C11447" t="inlineStr">
        <is>
          <t>S018</t>
        </is>
      </c>
      <c r="D11447" t="inlineStr">
        <is>
          <t>Store_018</t>
        </is>
      </c>
      <c r="E11447" t="inlineStr">
        <is>
          <t>South</t>
        </is>
      </c>
      <c r="F11447" t="inlineStr">
        <is>
          <t>P0064</t>
        </is>
      </c>
      <c r="G11447" t="inlineStr">
        <is>
          <t>Prod_0064</t>
        </is>
      </c>
      <c r="H11447" t="inlineStr">
        <is>
          <t>Beverages</t>
        </is>
      </c>
      <c r="I11447" t="n">
        <v>9</v>
      </c>
      <c r="J11447" t="n">
        <v>827.08</v>
      </c>
      <c r="K11447" t="n">
        <v>0</v>
      </c>
      <c r="L11447">
        <f>I11447*J11447*(1-K11447)</f>
        <v/>
      </c>
      <c r="M11447">
        <f>VLOOKUP(F11447,Products!A:D,4,FALSE)*I11447</f>
        <v/>
      </c>
      <c r="N11447">
        <f>L11447-M11447</f>
        <v/>
      </c>
    </row>
    <row r="11448">
      <c r="A11448" t="inlineStr">
        <is>
          <t>T1011446</t>
        </is>
      </c>
      <c r="B11448" t="inlineStr">
        <is>
          <t>2023-10-08</t>
        </is>
      </c>
      <c r="C11448" t="inlineStr">
        <is>
          <t>S032</t>
        </is>
      </c>
      <c r="D11448" t="inlineStr">
        <is>
          <t>Store_032</t>
        </is>
      </c>
      <c r="E11448" t="inlineStr">
        <is>
          <t>Central</t>
        </is>
      </c>
      <c r="F11448" t="inlineStr">
        <is>
          <t>P0017</t>
        </is>
      </c>
      <c r="G11448" t="inlineStr">
        <is>
          <t>Prod_0017</t>
        </is>
      </c>
      <c r="H11448" t="inlineStr">
        <is>
          <t>Food</t>
        </is>
      </c>
      <c r="I11448" t="n">
        <v>1</v>
      </c>
      <c r="J11448" t="n">
        <v>582.87</v>
      </c>
      <c r="K11448" t="n">
        <v>0</v>
      </c>
      <c r="L11448">
        <f>I11448*J11448*(1-K11448)</f>
        <v/>
      </c>
      <c r="M11448">
        <f>VLOOKUP(F11448,Products!A:D,4,FALSE)*I11448</f>
        <v/>
      </c>
      <c r="N11448">
        <f>L11448-M11448</f>
        <v/>
      </c>
    </row>
    <row r="11449">
      <c r="A11449" t="inlineStr">
        <is>
          <t>T1011447</t>
        </is>
      </c>
      <c r="B11449" t="inlineStr">
        <is>
          <t>2024-01-05</t>
        </is>
      </c>
      <c r="C11449" t="inlineStr">
        <is>
          <t>S002</t>
        </is>
      </c>
      <c r="D11449" t="inlineStr">
        <is>
          <t>Store_002</t>
        </is>
      </c>
      <c r="E11449" t="inlineStr">
        <is>
          <t>South</t>
        </is>
      </c>
      <c r="F11449" t="inlineStr">
        <is>
          <t>P0189</t>
        </is>
      </c>
      <c r="G11449" t="inlineStr">
        <is>
          <t>Prod_0189</t>
        </is>
      </c>
      <c r="H11449" t="inlineStr">
        <is>
          <t>Food</t>
        </is>
      </c>
      <c r="I11449" t="n">
        <v>6</v>
      </c>
      <c r="J11449" t="n">
        <v>934.14</v>
      </c>
      <c r="K11449" t="n">
        <v>0</v>
      </c>
      <c r="L11449">
        <f>I11449*J11449*(1-K11449)</f>
        <v/>
      </c>
      <c r="M11449">
        <f>VLOOKUP(F11449,Products!A:D,4,FALSE)*I11449</f>
        <v/>
      </c>
      <c r="N11449">
        <f>L11449-M11449</f>
        <v/>
      </c>
    </row>
    <row r="11450">
      <c r="A11450" t="inlineStr">
        <is>
          <t>T1011448</t>
        </is>
      </c>
      <c r="B11450" t="inlineStr">
        <is>
          <t>2024-05-29</t>
        </is>
      </c>
      <c r="C11450" t="inlineStr">
        <is>
          <t>S005</t>
        </is>
      </c>
      <c r="D11450" t="inlineStr">
        <is>
          <t>Store_005</t>
        </is>
      </c>
      <c r="E11450" t="inlineStr">
        <is>
          <t>Central</t>
        </is>
      </c>
      <c r="F11450" t="inlineStr">
        <is>
          <t>P0162</t>
        </is>
      </c>
      <c r="G11450" t="inlineStr">
        <is>
          <t>Prod_0162</t>
        </is>
      </c>
      <c r="H11450" t="inlineStr">
        <is>
          <t>Food</t>
        </is>
      </c>
      <c r="I11450" t="n">
        <v>6</v>
      </c>
      <c r="J11450" t="n">
        <v>602.33</v>
      </c>
      <c r="K11450" t="n">
        <v>0</v>
      </c>
      <c r="L11450">
        <f>I11450*J11450*(1-K11450)</f>
        <v/>
      </c>
      <c r="M11450">
        <f>VLOOKUP(F11450,Products!A:D,4,FALSE)*I11450</f>
        <v/>
      </c>
      <c r="N11450">
        <f>L11450-M11450</f>
        <v/>
      </c>
    </row>
    <row r="11451">
      <c r="A11451" t="inlineStr">
        <is>
          <t>T1011449</t>
        </is>
      </c>
      <c r="B11451" t="inlineStr">
        <is>
          <t>2023-06-05</t>
        </is>
      </c>
      <c r="C11451" t="inlineStr">
        <is>
          <t>S003</t>
        </is>
      </c>
      <c r="D11451" t="inlineStr">
        <is>
          <t>Store_003</t>
        </is>
      </c>
      <c r="E11451" t="inlineStr">
        <is>
          <t>North</t>
        </is>
      </c>
      <c r="F11451" t="inlineStr">
        <is>
          <t>P0090</t>
        </is>
      </c>
      <c r="G11451" t="inlineStr">
        <is>
          <t>Prod_0090</t>
        </is>
      </c>
      <c r="H11451" t="inlineStr">
        <is>
          <t>Toys</t>
        </is>
      </c>
      <c r="I11451" t="n">
        <v>1</v>
      </c>
      <c r="J11451" t="n">
        <v>426.96</v>
      </c>
      <c r="K11451" t="n">
        <v>0.05</v>
      </c>
      <c r="L11451">
        <f>I11451*J11451*(1-K11451)</f>
        <v/>
      </c>
      <c r="M11451">
        <f>VLOOKUP(F11451,Products!A:D,4,FALSE)*I11451</f>
        <v/>
      </c>
      <c r="N11451">
        <f>L11451-M11451</f>
        <v/>
      </c>
    </row>
    <row r="11452">
      <c r="A11452" t="inlineStr">
        <is>
          <t>T1011450</t>
        </is>
      </c>
      <c r="B11452" t="inlineStr">
        <is>
          <t>2025-06-04</t>
        </is>
      </c>
      <c r="C11452" t="inlineStr">
        <is>
          <t>S028</t>
        </is>
      </c>
      <c r="D11452" t="inlineStr">
        <is>
          <t>Store_028</t>
        </is>
      </c>
      <c r="E11452" t="inlineStr">
        <is>
          <t>North</t>
        </is>
      </c>
      <c r="F11452" t="inlineStr">
        <is>
          <t>P0098</t>
        </is>
      </c>
      <c r="G11452" t="inlineStr">
        <is>
          <t>Prod_0098</t>
        </is>
      </c>
      <c r="H11452" t="inlineStr">
        <is>
          <t>Clothing</t>
        </is>
      </c>
      <c r="I11452" t="n">
        <v>7</v>
      </c>
      <c r="J11452" t="n">
        <v>413.01</v>
      </c>
      <c r="K11452" t="n">
        <v>0</v>
      </c>
      <c r="L11452">
        <f>I11452*J11452*(1-K11452)</f>
        <v/>
      </c>
      <c r="M11452">
        <f>VLOOKUP(F11452,Products!A:D,4,FALSE)*I11452</f>
        <v/>
      </c>
      <c r="N11452">
        <f>L11452-M11452</f>
        <v/>
      </c>
    </row>
    <row r="11453">
      <c r="A11453" t="inlineStr">
        <is>
          <t>T1011451</t>
        </is>
      </c>
      <c r="B11453" t="inlineStr">
        <is>
          <t>2025-03-23</t>
        </is>
      </c>
      <c r="C11453" t="inlineStr">
        <is>
          <t>S032</t>
        </is>
      </c>
      <c r="D11453" t="inlineStr">
        <is>
          <t>Store_032</t>
        </is>
      </c>
      <c r="E11453" t="inlineStr">
        <is>
          <t>Central</t>
        </is>
      </c>
      <c r="F11453" t="inlineStr">
        <is>
          <t>P0091</t>
        </is>
      </c>
      <c r="G11453" t="inlineStr">
        <is>
          <t>Prod_0091</t>
        </is>
      </c>
      <c r="H11453" t="inlineStr">
        <is>
          <t>Toys</t>
        </is>
      </c>
      <c r="I11453" t="n">
        <v>5</v>
      </c>
      <c r="J11453" t="n">
        <v>256.03</v>
      </c>
      <c r="K11453" t="n">
        <v>0</v>
      </c>
      <c r="L11453">
        <f>I11453*J11453*(1-K11453)</f>
        <v/>
      </c>
      <c r="M11453">
        <f>VLOOKUP(F11453,Products!A:D,4,FALSE)*I11453</f>
        <v/>
      </c>
      <c r="N11453">
        <f>L11453-M11453</f>
        <v/>
      </c>
    </row>
    <row r="11454">
      <c r="A11454" t="inlineStr">
        <is>
          <t>T1011452</t>
        </is>
      </c>
      <c r="B11454" t="inlineStr">
        <is>
          <t>2024-08-05</t>
        </is>
      </c>
      <c r="C11454" t="inlineStr">
        <is>
          <t>S031</t>
        </is>
      </c>
      <c r="D11454" t="inlineStr">
        <is>
          <t>Store_031</t>
        </is>
      </c>
      <c r="E11454" t="inlineStr">
        <is>
          <t>Central</t>
        </is>
      </c>
      <c r="F11454" t="inlineStr">
        <is>
          <t>P0169</t>
        </is>
      </c>
      <c r="G11454" t="inlineStr">
        <is>
          <t>Prod_0169</t>
        </is>
      </c>
      <c r="H11454" t="inlineStr">
        <is>
          <t>Beverages</t>
        </is>
      </c>
      <c r="I11454" t="n">
        <v>3</v>
      </c>
      <c r="J11454" t="n">
        <v>730.59</v>
      </c>
      <c r="K11454" t="n">
        <v>0</v>
      </c>
      <c r="L11454">
        <f>I11454*J11454*(1-K11454)</f>
        <v/>
      </c>
      <c r="M11454">
        <f>VLOOKUP(F11454,Products!A:D,4,FALSE)*I11454</f>
        <v/>
      </c>
      <c r="N11454">
        <f>L11454-M11454</f>
        <v/>
      </c>
    </row>
    <row r="11455">
      <c r="A11455" t="inlineStr">
        <is>
          <t>T1011453</t>
        </is>
      </c>
      <c r="B11455" t="inlineStr">
        <is>
          <t>2024-10-18</t>
        </is>
      </c>
      <c r="C11455" t="inlineStr">
        <is>
          <t>S037</t>
        </is>
      </c>
      <c r="D11455" t="inlineStr">
        <is>
          <t>Store_037</t>
        </is>
      </c>
      <c r="E11455" t="inlineStr">
        <is>
          <t>East</t>
        </is>
      </c>
      <c r="F11455" t="inlineStr">
        <is>
          <t>P0079</t>
        </is>
      </c>
      <c r="G11455" t="inlineStr">
        <is>
          <t>Prod_0079</t>
        </is>
      </c>
      <c r="H11455" t="inlineStr">
        <is>
          <t>Food</t>
        </is>
      </c>
      <c r="I11455" t="n">
        <v>9</v>
      </c>
      <c r="J11455" t="n">
        <v>724.6900000000001</v>
      </c>
      <c r="K11455" t="n">
        <v>0</v>
      </c>
      <c r="L11455">
        <f>I11455*J11455*(1-K11455)</f>
        <v/>
      </c>
      <c r="M11455">
        <f>VLOOKUP(F11455,Products!A:D,4,FALSE)*I11455</f>
        <v/>
      </c>
      <c r="N11455">
        <f>L11455-M11455</f>
        <v/>
      </c>
    </row>
    <row r="11456">
      <c r="A11456" t="inlineStr">
        <is>
          <t>T1011454</t>
        </is>
      </c>
      <c r="B11456" t="inlineStr">
        <is>
          <t>2023-12-14</t>
        </is>
      </c>
      <c r="C11456" t="inlineStr">
        <is>
          <t>S033</t>
        </is>
      </c>
      <c r="D11456" t="inlineStr">
        <is>
          <t>Store_033</t>
        </is>
      </c>
      <c r="E11456" t="inlineStr">
        <is>
          <t>North</t>
        </is>
      </c>
      <c r="F11456" t="inlineStr">
        <is>
          <t>P0135</t>
        </is>
      </c>
      <c r="G11456" t="inlineStr">
        <is>
          <t>Prod_0135</t>
        </is>
      </c>
      <c r="H11456" t="inlineStr">
        <is>
          <t>Food</t>
        </is>
      </c>
      <c r="I11456" t="n">
        <v>1</v>
      </c>
      <c r="J11456" t="n">
        <v>97.28</v>
      </c>
      <c r="K11456" t="n">
        <v>0</v>
      </c>
      <c r="L11456">
        <f>I11456*J11456*(1-K11456)</f>
        <v/>
      </c>
      <c r="M11456">
        <f>VLOOKUP(F11456,Products!A:D,4,FALSE)*I11456</f>
        <v/>
      </c>
      <c r="N11456">
        <f>L11456-M11456</f>
        <v/>
      </c>
    </row>
    <row r="11457">
      <c r="A11457" t="inlineStr">
        <is>
          <t>T1011455</t>
        </is>
      </c>
      <c r="B11457" t="inlineStr">
        <is>
          <t>2024-04-14</t>
        </is>
      </c>
      <c r="C11457" t="inlineStr">
        <is>
          <t>S018</t>
        </is>
      </c>
      <c r="D11457" t="inlineStr">
        <is>
          <t>Store_018</t>
        </is>
      </c>
      <c r="E11457" t="inlineStr">
        <is>
          <t>South</t>
        </is>
      </c>
      <c r="F11457" t="inlineStr">
        <is>
          <t>P0120</t>
        </is>
      </c>
      <c r="G11457" t="inlineStr">
        <is>
          <t>Prod_0120</t>
        </is>
      </c>
      <c r="H11457" t="inlineStr">
        <is>
          <t>Stationery</t>
        </is>
      </c>
      <c r="I11457" t="n">
        <v>1</v>
      </c>
      <c r="J11457" t="n">
        <v>569.96</v>
      </c>
      <c r="K11457" t="n">
        <v>0</v>
      </c>
      <c r="L11457">
        <f>I11457*J11457*(1-K11457)</f>
        <v/>
      </c>
      <c r="M11457">
        <f>VLOOKUP(F11457,Products!A:D,4,FALSE)*I11457</f>
        <v/>
      </c>
      <c r="N11457">
        <f>L11457-M11457</f>
        <v/>
      </c>
    </row>
    <row r="11458">
      <c r="A11458" t="inlineStr">
        <is>
          <t>T1011456</t>
        </is>
      </c>
      <c r="B11458" t="inlineStr">
        <is>
          <t>2025-05-07</t>
        </is>
      </c>
      <c r="C11458" t="inlineStr">
        <is>
          <t>S021</t>
        </is>
      </c>
      <c r="D11458" t="inlineStr">
        <is>
          <t>Store_021</t>
        </is>
      </c>
      <c r="E11458" t="inlineStr">
        <is>
          <t>North</t>
        </is>
      </c>
      <c r="F11458" t="inlineStr">
        <is>
          <t>P0073</t>
        </is>
      </c>
      <c r="G11458" t="inlineStr">
        <is>
          <t>Prod_0073</t>
        </is>
      </c>
      <c r="H11458" t="inlineStr">
        <is>
          <t>Food</t>
        </is>
      </c>
      <c r="I11458" t="n">
        <v>6</v>
      </c>
      <c r="J11458" t="n">
        <v>636.17</v>
      </c>
      <c r="K11458" t="n">
        <v>0</v>
      </c>
      <c r="L11458">
        <f>I11458*J11458*(1-K11458)</f>
        <v/>
      </c>
      <c r="M11458">
        <f>VLOOKUP(F11458,Products!A:D,4,FALSE)*I11458</f>
        <v/>
      </c>
      <c r="N11458">
        <f>L11458-M11458</f>
        <v/>
      </c>
    </row>
    <row r="11459">
      <c r="A11459" t="inlineStr">
        <is>
          <t>T1011457</t>
        </is>
      </c>
      <c r="B11459" t="inlineStr">
        <is>
          <t>2024-10-17</t>
        </is>
      </c>
      <c r="C11459" t="inlineStr">
        <is>
          <t>S025</t>
        </is>
      </c>
      <c r="D11459" t="inlineStr">
        <is>
          <t>Store_025</t>
        </is>
      </c>
      <c r="E11459" t="inlineStr">
        <is>
          <t>Central</t>
        </is>
      </c>
      <c r="F11459" t="inlineStr">
        <is>
          <t>P0060</t>
        </is>
      </c>
      <c r="G11459" t="inlineStr">
        <is>
          <t>Prod_0060</t>
        </is>
      </c>
      <c r="H11459" t="inlineStr">
        <is>
          <t>Toys</t>
        </is>
      </c>
      <c r="I11459" t="n">
        <v>4</v>
      </c>
      <c r="J11459" t="n">
        <v>102.29</v>
      </c>
      <c r="K11459" t="n">
        <v>0.15</v>
      </c>
      <c r="L11459">
        <f>I11459*J11459*(1-K11459)</f>
        <v/>
      </c>
      <c r="M11459">
        <f>VLOOKUP(F11459,Products!A:D,4,FALSE)*I11459</f>
        <v/>
      </c>
      <c r="N11459">
        <f>L11459-M11459</f>
        <v/>
      </c>
    </row>
    <row r="11460">
      <c r="A11460" t="inlineStr">
        <is>
          <t>T1011458</t>
        </is>
      </c>
      <c r="B11460" t="inlineStr">
        <is>
          <t>2025-02-20</t>
        </is>
      </c>
      <c r="C11460" t="inlineStr">
        <is>
          <t>S017</t>
        </is>
      </c>
      <c r="D11460" t="inlineStr">
        <is>
          <t>Store_017</t>
        </is>
      </c>
      <c r="E11460" t="inlineStr">
        <is>
          <t>South</t>
        </is>
      </c>
      <c r="F11460" t="inlineStr">
        <is>
          <t>P0117</t>
        </is>
      </c>
      <c r="G11460" t="inlineStr">
        <is>
          <t>Prod_0117</t>
        </is>
      </c>
      <c r="H11460" t="inlineStr">
        <is>
          <t>Electronics</t>
        </is>
      </c>
      <c r="I11460" t="n">
        <v>5</v>
      </c>
      <c r="J11460" t="n">
        <v>393.58</v>
      </c>
      <c r="K11460" t="n">
        <v>0.05</v>
      </c>
      <c r="L11460">
        <f>I11460*J11460*(1-K11460)</f>
        <v/>
      </c>
      <c r="M11460">
        <f>VLOOKUP(F11460,Products!A:D,4,FALSE)*I11460</f>
        <v/>
      </c>
      <c r="N11460">
        <f>L11460-M11460</f>
        <v/>
      </c>
    </row>
    <row r="11461">
      <c r="A11461" t="inlineStr">
        <is>
          <t>T1011459</t>
        </is>
      </c>
      <c r="B11461" t="inlineStr">
        <is>
          <t>2025-08-10</t>
        </is>
      </c>
      <c r="C11461" t="inlineStr">
        <is>
          <t>S032</t>
        </is>
      </c>
      <c r="D11461" t="inlineStr">
        <is>
          <t>Store_032</t>
        </is>
      </c>
      <c r="E11461" t="inlineStr">
        <is>
          <t>Central</t>
        </is>
      </c>
      <c r="F11461" t="inlineStr">
        <is>
          <t>P0129</t>
        </is>
      </c>
      <c r="G11461" t="inlineStr">
        <is>
          <t>Prod_0129</t>
        </is>
      </c>
      <c r="H11461" t="inlineStr">
        <is>
          <t>Stationery</t>
        </is>
      </c>
      <c r="I11461" t="n">
        <v>9</v>
      </c>
      <c r="J11461" t="n">
        <v>955.98</v>
      </c>
      <c r="K11461" t="n">
        <v>0</v>
      </c>
      <c r="L11461">
        <f>I11461*J11461*(1-K11461)</f>
        <v/>
      </c>
      <c r="M11461">
        <f>VLOOKUP(F11461,Products!A:D,4,FALSE)*I11461</f>
        <v/>
      </c>
      <c r="N11461">
        <f>L11461-M11461</f>
        <v/>
      </c>
    </row>
    <row r="11462">
      <c r="A11462" t="inlineStr">
        <is>
          <t>T1011460</t>
        </is>
      </c>
      <c r="B11462" t="inlineStr">
        <is>
          <t>2025-07-01</t>
        </is>
      </c>
      <c r="C11462" t="inlineStr">
        <is>
          <t>S006</t>
        </is>
      </c>
      <c r="D11462" t="inlineStr">
        <is>
          <t>Store_006</t>
        </is>
      </c>
      <c r="E11462" t="inlineStr">
        <is>
          <t>East</t>
        </is>
      </c>
      <c r="F11462" t="inlineStr">
        <is>
          <t>P0029</t>
        </is>
      </c>
      <c r="G11462" t="inlineStr">
        <is>
          <t>Prod_0029</t>
        </is>
      </c>
      <c r="H11462" t="inlineStr">
        <is>
          <t>Clothing</t>
        </is>
      </c>
      <c r="I11462" t="n">
        <v>7</v>
      </c>
      <c r="J11462" t="n">
        <v>631.73</v>
      </c>
      <c r="K11462" t="n">
        <v>0.1</v>
      </c>
      <c r="L11462">
        <f>I11462*J11462*(1-K11462)</f>
        <v/>
      </c>
      <c r="M11462">
        <f>VLOOKUP(F11462,Products!A:D,4,FALSE)*I11462</f>
        <v/>
      </c>
      <c r="N11462">
        <f>L11462-M11462</f>
        <v/>
      </c>
    </row>
    <row r="11463">
      <c r="A11463" t="inlineStr">
        <is>
          <t>T1011461</t>
        </is>
      </c>
      <c r="B11463" t="inlineStr">
        <is>
          <t>2023-04-29</t>
        </is>
      </c>
      <c r="C11463" t="inlineStr">
        <is>
          <t>S016</t>
        </is>
      </c>
      <c r="D11463" t="inlineStr">
        <is>
          <t>Store_016</t>
        </is>
      </c>
      <c r="E11463" t="inlineStr">
        <is>
          <t>West</t>
        </is>
      </c>
      <c r="F11463" t="inlineStr">
        <is>
          <t>P0074</t>
        </is>
      </c>
      <c r="G11463" t="inlineStr">
        <is>
          <t>Prod_0074</t>
        </is>
      </c>
      <c r="H11463" t="inlineStr">
        <is>
          <t>Food</t>
        </is>
      </c>
      <c r="I11463" t="n">
        <v>2</v>
      </c>
      <c r="J11463" t="n">
        <v>1048.71</v>
      </c>
      <c r="K11463" t="n">
        <v>0</v>
      </c>
      <c r="L11463">
        <f>I11463*J11463*(1-K11463)</f>
        <v/>
      </c>
      <c r="M11463">
        <f>VLOOKUP(F11463,Products!A:D,4,FALSE)*I11463</f>
        <v/>
      </c>
      <c r="N11463">
        <f>L11463-M11463</f>
        <v/>
      </c>
    </row>
    <row r="11464">
      <c r="A11464" t="inlineStr">
        <is>
          <t>T1011462</t>
        </is>
      </c>
      <c r="B11464" t="inlineStr">
        <is>
          <t>2023-03-23</t>
        </is>
      </c>
      <c r="C11464" t="inlineStr">
        <is>
          <t>S006</t>
        </is>
      </c>
      <c r="D11464" t="inlineStr">
        <is>
          <t>Store_006</t>
        </is>
      </c>
      <c r="E11464" t="inlineStr">
        <is>
          <t>East</t>
        </is>
      </c>
      <c r="F11464" t="inlineStr">
        <is>
          <t>P0058</t>
        </is>
      </c>
      <c r="G11464" t="inlineStr">
        <is>
          <t>Prod_0058</t>
        </is>
      </c>
      <c r="H11464" t="inlineStr">
        <is>
          <t>Stationery</t>
        </is>
      </c>
      <c r="I11464" t="n">
        <v>4</v>
      </c>
      <c r="J11464" t="n">
        <v>434.65</v>
      </c>
      <c r="K11464" t="n">
        <v>0.05</v>
      </c>
      <c r="L11464">
        <f>I11464*J11464*(1-K11464)</f>
        <v/>
      </c>
      <c r="M11464">
        <f>VLOOKUP(F11464,Products!A:D,4,FALSE)*I11464</f>
        <v/>
      </c>
      <c r="N11464">
        <f>L11464-M11464</f>
        <v/>
      </c>
    </row>
    <row r="11465">
      <c r="A11465" t="inlineStr">
        <is>
          <t>T1011463</t>
        </is>
      </c>
      <c r="B11465" t="inlineStr">
        <is>
          <t>2025-04-07</t>
        </is>
      </c>
      <c r="C11465" t="inlineStr">
        <is>
          <t>S001</t>
        </is>
      </c>
      <c r="D11465" t="inlineStr">
        <is>
          <t>Store_001</t>
        </is>
      </c>
      <c r="E11465" t="inlineStr">
        <is>
          <t>West</t>
        </is>
      </c>
      <c r="F11465" t="inlineStr">
        <is>
          <t>P0055</t>
        </is>
      </c>
      <c r="G11465" t="inlineStr">
        <is>
          <t>Prod_0055</t>
        </is>
      </c>
      <c r="H11465" t="inlineStr">
        <is>
          <t>Beverages</t>
        </is>
      </c>
      <c r="I11465" t="n">
        <v>9</v>
      </c>
      <c r="J11465" t="n">
        <v>195.31</v>
      </c>
      <c r="K11465" t="n">
        <v>0</v>
      </c>
      <c r="L11465">
        <f>I11465*J11465*(1-K11465)</f>
        <v/>
      </c>
      <c r="M11465">
        <f>VLOOKUP(F11465,Products!A:D,4,FALSE)*I11465</f>
        <v/>
      </c>
      <c r="N11465">
        <f>L11465-M11465</f>
        <v/>
      </c>
    </row>
    <row r="11466">
      <c r="A11466" t="inlineStr">
        <is>
          <t>T1011464</t>
        </is>
      </c>
      <c r="B11466" t="inlineStr">
        <is>
          <t>2023-01-22</t>
        </is>
      </c>
      <c r="C11466" t="inlineStr">
        <is>
          <t>S001</t>
        </is>
      </c>
      <c r="D11466" t="inlineStr">
        <is>
          <t>Store_001</t>
        </is>
      </c>
      <c r="E11466" t="inlineStr">
        <is>
          <t>West</t>
        </is>
      </c>
      <c r="F11466" t="inlineStr">
        <is>
          <t>P0148</t>
        </is>
      </c>
      <c r="G11466" t="inlineStr">
        <is>
          <t>Prod_0148</t>
        </is>
      </c>
      <c r="H11466" t="inlineStr">
        <is>
          <t>Electronics</t>
        </is>
      </c>
      <c r="I11466" t="n">
        <v>6</v>
      </c>
      <c r="J11466" t="n">
        <v>294.65</v>
      </c>
      <c r="K11466" t="n">
        <v>0.1</v>
      </c>
      <c r="L11466">
        <f>I11466*J11466*(1-K11466)</f>
        <v/>
      </c>
      <c r="M11466">
        <f>VLOOKUP(F11466,Products!A:D,4,FALSE)*I11466</f>
        <v/>
      </c>
      <c r="N11466">
        <f>L11466-M11466</f>
        <v/>
      </c>
    </row>
    <row r="11467">
      <c r="A11467" t="inlineStr">
        <is>
          <t>T1011465</t>
        </is>
      </c>
      <c r="B11467" t="inlineStr">
        <is>
          <t>2023-06-22</t>
        </is>
      </c>
      <c r="C11467" t="inlineStr">
        <is>
          <t>S003</t>
        </is>
      </c>
      <c r="D11467" t="inlineStr">
        <is>
          <t>Store_003</t>
        </is>
      </c>
      <c r="E11467" t="inlineStr">
        <is>
          <t>North</t>
        </is>
      </c>
      <c r="F11467" t="inlineStr">
        <is>
          <t>P0151</t>
        </is>
      </c>
      <c r="G11467" t="inlineStr">
        <is>
          <t>Prod_0151</t>
        </is>
      </c>
      <c r="H11467" t="inlineStr">
        <is>
          <t>Food</t>
        </is>
      </c>
      <c r="I11467" t="n">
        <v>2</v>
      </c>
      <c r="J11467" t="n">
        <v>802.5</v>
      </c>
      <c r="K11467" t="n">
        <v>0</v>
      </c>
      <c r="L11467">
        <f>I11467*J11467*(1-K11467)</f>
        <v/>
      </c>
      <c r="M11467">
        <f>VLOOKUP(F11467,Products!A:D,4,FALSE)*I11467</f>
        <v/>
      </c>
      <c r="N11467">
        <f>L11467-M11467</f>
        <v/>
      </c>
    </row>
    <row r="11468">
      <c r="A11468" t="inlineStr">
        <is>
          <t>T1011466</t>
        </is>
      </c>
      <c r="B11468" t="inlineStr">
        <is>
          <t>2023-07-16</t>
        </is>
      </c>
      <c r="C11468" t="inlineStr">
        <is>
          <t>S008</t>
        </is>
      </c>
      <c r="D11468" t="inlineStr">
        <is>
          <t>Store_008</t>
        </is>
      </c>
      <c r="E11468" t="inlineStr">
        <is>
          <t>East</t>
        </is>
      </c>
      <c r="F11468" t="inlineStr">
        <is>
          <t>P0109</t>
        </is>
      </c>
      <c r="G11468" t="inlineStr">
        <is>
          <t>Prod_0109</t>
        </is>
      </c>
      <c r="H11468" t="inlineStr">
        <is>
          <t>Beverages</t>
        </is>
      </c>
      <c r="I11468" t="n">
        <v>2</v>
      </c>
      <c r="J11468" t="n">
        <v>778.98</v>
      </c>
      <c r="K11468" t="n">
        <v>0.2</v>
      </c>
      <c r="L11468">
        <f>I11468*J11468*(1-K11468)</f>
        <v/>
      </c>
      <c r="M11468">
        <f>VLOOKUP(F11468,Products!A:D,4,FALSE)*I11468</f>
        <v/>
      </c>
      <c r="N11468">
        <f>L11468-M11468</f>
        <v/>
      </c>
    </row>
    <row r="11469">
      <c r="A11469" t="inlineStr">
        <is>
          <t>T1011467</t>
        </is>
      </c>
      <c r="B11469" t="inlineStr">
        <is>
          <t>2023-12-22</t>
        </is>
      </c>
      <c r="C11469" t="inlineStr">
        <is>
          <t>S041</t>
        </is>
      </c>
      <c r="D11469" t="inlineStr">
        <is>
          <t>Store_041</t>
        </is>
      </c>
      <c r="E11469" t="inlineStr">
        <is>
          <t>East</t>
        </is>
      </c>
      <c r="F11469" t="inlineStr">
        <is>
          <t>P0053</t>
        </is>
      </c>
      <c r="G11469" t="inlineStr">
        <is>
          <t>Prod_0053</t>
        </is>
      </c>
      <c r="H11469" t="inlineStr">
        <is>
          <t>Food</t>
        </is>
      </c>
      <c r="I11469" t="n">
        <v>1</v>
      </c>
      <c r="J11469" t="n">
        <v>421.85</v>
      </c>
      <c r="K11469" t="n">
        <v>0.05</v>
      </c>
      <c r="L11469">
        <f>I11469*J11469*(1-K11469)</f>
        <v/>
      </c>
      <c r="M11469">
        <f>VLOOKUP(F11469,Products!A:D,4,FALSE)*I11469</f>
        <v/>
      </c>
      <c r="N11469">
        <f>L11469-M11469</f>
        <v/>
      </c>
    </row>
    <row r="11470">
      <c r="A11470" t="inlineStr">
        <is>
          <t>T1011468</t>
        </is>
      </c>
      <c r="B11470" t="inlineStr">
        <is>
          <t>2024-12-17</t>
        </is>
      </c>
      <c r="C11470" t="inlineStr">
        <is>
          <t>S010</t>
        </is>
      </c>
      <c r="D11470" t="inlineStr">
        <is>
          <t>Store_010</t>
        </is>
      </c>
      <c r="E11470" t="inlineStr">
        <is>
          <t>North</t>
        </is>
      </c>
      <c r="F11470" t="inlineStr">
        <is>
          <t>P0058</t>
        </is>
      </c>
      <c r="G11470" t="inlineStr">
        <is>
          <t>Prod_0058</t>
        </is>
      </c>
      <c r="H11470" t="inlineStr">
        <is>
          <t>Stationery</t>
        </is>
      </c>
      <c r="I11470" t="n">
        <v>9</v>
      </c>
      <c r="J11470" t="n">
        <v>546.71</v>
      </c>
      <c r="K11470" t="n">
        <v>0</v>
      </c>
      <c r="L11470">
        <f>I11470*J11470*(1-K11470)</f>
        <v/>
      </c>
      <c r="M11470">
        <f>VLOOKUP(F11470,Products!A:D,4,FALSE)*I11470</f>
        <v/>
      </c>
      <c r="N11470">
        <f>L11470-M11470</f>
        <v/>
      </c>
    </row>
    <row r="11471">
      <c r="A11471" t="inlineStr">
        <is>
          <t>T1011469</t>
        </is>
      </c>
      <c r="B11471" t="inlineStr">
        <is>
          <t>2024-10-09</t>
        </is>
      </c>
      <c r="C11471" t="inlineStr">
        <is>
          <t>S039</t>
        </is>
      </c>
      <c r="D11471" t="inlineStr">
        <is>
          <t>Store_039</t>
        </is>
      </c>
      <c r="E11471" t="inlineStr">
        <is>
          <t>North</t>
        </is>
      </c>
      <c r="F11471" t="inlineStr">
        <is>
          <t>P0194</t>
        </is>
      </c>
      <c r="G11471" t="inlineStr">
        <is>
          <t>Prod_0194</t>
        </is>
      </c>
      <c r="H11471" t="inlineStr">
        <is>
          <t>Food</t>
        </is>
      </c>
      <c r="I11471" t="n">
        <v>2</v>
      </c>
      <c r="J11471" t="n">
        <v>517.5599999999999</v>
      </c>
      <c r="K11471" t="n">
        <v>0</v>
      </c>
      <c r="L11471">
        <f>I11471*J11471*(1-K11471)</f>
        <v/>
      </c>
      <c r="M11471">
        <f>VLOOKUP(F11471,Products!A:D,4,FALSE)*I11471</f>
        <v/>
      </c>
      <c r="N11471">
        <f>L11471-M11471</f>
        <v/>
      </c>
    </row>
    <row r="11472">
      <c r="A11472" t="inlineStr">
        <is>
          <t>T1011470</t>
        </is>
      </c>
      <c r="B11472" t="inlineStr">
        <is>
          <t>2025-04-16</t>
        </is>
      </c>
      <c r="C11472" t="inlineStr">
        <is>
          <t>S015</t>
        </is>
      </c>
      <c r="D11472" t="inlineStr">
        <is>
          <t>Store_015</t>
        </is>
      </c>
      <c r="E11472" t="inlineStr">
        <is>
          <t>North</t>
        </is>
      </c>
      <c r="F11472" t="inlineStr">
        <is>
          <t>P0107</t>
        </is>
      </c>
      <c r="G11472" t="inlineStr">
        <is>
          <t>Prod_0107</t>
        </is>
      </c>
      <c r="H11472" t="inlineStr">
        <is>
          <t>Stationery</t>
        </is>
      </c>
      <c r="I11472" t="n">
        <v>2</v>
      </c>
      <c r="J11472" t="n">
        <v>838.85</v>
      </c>
      <c r="K11472" t="n">
        <v>0.1</v>
      </c>
      <c r="L11472">
        <f>I11472*J11472*(1-K11472)</f>
        <v/>
      </c>
      <c r="M11472">
        <f>VLOOKUP(F11472,Products!A:D,4,FALSE)*I11472</f>
        <v/>
      </c>
      <c r="N11472">
        <f>L11472-M11472</f>
        <v/>
      </c>
    </row>
    <row r="11473">
      <c r="A11473" t="inlineStr">
        <is>
          <t>T1011471</t>
        </is>
      </c>
      <c r="B11473" t="inlineStr">
        <is>
          <t>2025-03-20</t>
        </is>
      </c>
      <c r="C11473" t="inlineStr">
        <is>
          <t>S038</t>
        </is>
      </c>
      <c r="D11473" t="inlineStr">
        <is>
          <t>Store_038</t>
        </is>
      </c>
      <c r="E11473" t="inlineStr">
        <is>
          <t>East</t>
        </is>
      </c>
      <c r="F11473" t="inlineStr">
        <is>
          <t>P0033</t>
        </is>
      </c>
      <c r="G11473" t="inlineStr">
        <is>
          <t>Prod_0033</t>
        </is>
      </c>
      <c r="H11473" t="inlineStr">
        <is>
          <t>Food</t>
        </is>
      </c>
      <c r="I11473" t="n">
        <v>9</v>
      </c>
      <c r="J11473" t="n">
        <v>464.34</v>
      </c>
      <c r="K11473" t="n">
        <v>0</v>
      </c>
      <c r="L11473">
        <f>I11473*J11473*(1-K11473)</f>
        <v/>
      </c>
      <c r="M11473">
        <f>VLOOKUP(F11473,Products!A:D,4,FALSE)*I11473</f>
        <v/>
      </c>
      <c r="N11473">
        <f>L11473-M11473</f>
        <v/>
      </c>
    </row>
    <row r="11474">
      <c r="A11474" t="inlineStr">
        <is>
          <t>T1011472</t>
        </is>
      </c>
      <c r="B11474" t="inlineStr">
        <is>
          <t>2024-08-14</t>
        </is>
      </c>
      <c r="C11474" t="inlineStr">
        <is>
          <t>S026</t>
        </is>
      </c>
      <c r="D11474" t="inlineStr">
        <is>
          <t>Store_026</t>
        </is>
      </c>
      <c r="E11474" t="inlineStr">
        <is>
          <t>North</t>
        </is>
      </c>
      <c r="F11474" t="inlineStr">
        <is>
          <t>P0009</t>
        </is>
      </c>
      <c r="G11474" t="inlineStr">
        <is>
          <t>Prod_0009</t>
        </is>
      </c>
      <c r="H11474" t="inlineStr">
        <is>
          <t>Toys</t>
        </is>
      </c>
      <c r="I11474" t="n">
        <v>7</v>
      </c>
      <c r="J11474" t="n">
        <v>602</v>
      </c>
      <c r="K11474" t="n">
        <v>0.05</v>
      </c>
      <c r="L11474">
        <f>I11474*J11474*(1-K11474)</f>
        <v/>
      </c>
      <c r="M11474">
        <f>VLOOKUP(F11474,Products!A:D,4,FALSE)*I11474</f>
        <v/>
      </c>
      <c r="N11474">
        <f>L11474-M11474</f>
        <v/>
      </c>
    </row>
    <row r="11475">
      <c r="A11475" t="inlineStr">
        <is>
          <t>T1011473</t>
        </is>
      </c>
      <c r="B11475" t="inlineStr">
        <is>
          <t>2023-06-24</t>
        </is>
      </c>
      <c r="C11475" t="inlineStr">
        <is>
          <t>S032</t>
        </is>
      </c>
      <c r="D11475" t="inlineStr">
        <is>
          <t>Store_032</t>
        </is>
      </c>
      <c r="E11475" t="inlineStr">
        <is>
          <t>Central</t>
        </is>
      </c>
      <c r="F11475" t="inlineStr">
        <is>
          <t>P0173</t>
        </is>
      </c>
      <c r="G11475" t="inlineStr">
        <is>
          <t>Prod_0173</t>
        </is>
      </c>
      <c r="H11475" t="inlineStr">
        <is>
          <t>Toys</t>
        </is>
      </c>
      <c r="I11475" t="n">
        <v>1</v>
      </c>
      <c r="J11475" t="n">
        <v>789.09</v>
      </c>
      <c r="K11475" t="n">
        <v>0</v>
      </c>
      <c r="L11475">
        <f>I11475*J11475*(1-K11475)</f>
        <v/>
      </c>
      <c r="M11475">
        <f>VLOOKUP(F11475,Products!A:D,4,FALSE)*I11475</f>
        <v/>
      </c>
      <c r="N11475">
        <f>L11475-M11475</f>
        <v/>
      </c>
    </row>
    <row r="11476">
      <c r="A11476" t="inlineStr">
        <is>
          <t>T1011474</t>
        </is>
      </c>
      <c r="B11476" t="inlineStr">
        <is>
          <t>2024-07-06</t>
        </is>
      </c>
      <c r="C11476" t="inlineStr">
        <is>
          <t>S021</t>
        </is>
      </c>
      <c r="D11476" t="inlineStr">
        <is>
          <t>Store_021</t>
        </is>
      </c>
      <c r="E11476" t="inlineStr">
        <is>
          <t>North</t>
        </is>
      </c>
      <c r="F11476" t="inlineStr">
        <is>
          <t>P0194</t>
        </is>
      </c>
      <c r="G11476" t="inlineStr">
        <is>
          <t>Prod_0194</t>
        </is>
      </c>
      <c r="H11476" t="inlineStr">
        <is>
          <t>Food</t>
        </is>
      </c>
      <c r="I11476" t="n">
        <v>5</v>
      </c>
      <c r="J11476" t="n">
        <v>529.5700000000001</v>
      </c>
      <c r="K11476" t="n">
        <v>0</v>
      </c>
      <c r="L11476">
        <f>I11476*J11476*(1-K11476)</f>
        <v/>
      </c>
      <c r="M11476">
        <f>VLOOKUP(F11476,Products!A:D,4,FALSE)*I11476</f>
        <v/>
      </c>
      <c r="N11476">
        <f>L11476-M11476</f>
        <v/>
      </c>
    </row>
    <row r="11477">
      <c r="A11477" t="inlineStr">
        <is>
          <t>T1011475</t>
        </is>
      </c>
      <c r="B11477" t="inlineStr">
        <is>
          <t>2024-03-21</t>
        </is>
      </c>
      <c r="C11477" t="inlineStr">
        <is>
          <t>S005</t>
        </is>
      </c>
      <c r="D11477" t="inlineStr">
        <is>
          <t>Store_005</t>
        </is>
      </c>
      <c r="E11477" t="inlineStr">
        <is>
          <t>Central</t>
        </is>
      </c>
      <c r="F11477" t="inlineStr">
        <is>
          <t>P0157</t>
        </is>
      </c>
      <c r="G11477" t="inlineStr">
        <is>
          <t>Prod_0157</t>
        </is>
      </c>
      <c r="H11477" t="inlineStr">
        <is>
          <t>Toys</t>
        </is>
      </c>
      <c r="I11477" t="n">
        <v>1</v>
      </c>
      <c r="J11477" t="n">
        <v>266.01</v>
      </c>
      <c r="K11477" t="n">
        <v>0</v>
      </c>
      <c r="L11477">
        <f>I11477*J11477*(1-K11477)</f>
        <v/>
      </c>
      <c r="M11477">
        <f>VLOOKUP(F11477,Products!A:D,4,FALSE)*I11477</f>
        <v/>
      </c>
      <c r="N11477">
        <f>L11477-M11477</f>
        <v/>
      </c>
    </row>
    <row r="11478">
      <c r="A11478" t="inlineStr">
        <is>
          <t>T1011476</t>
        </is>
      </c>
      <c r="B11478" t="inlineStr">
        <is>
          <t>2025-05-18</t>
        </is>
      </c>
      <c r="C11478" t="inlineStr">
        <is>
          <t>S041</t>
        </is>
      </c>
      <c r="D11478" t="inlineStr">
        <is>
          <t>Store_041</t>
        </is>
      </c>
      <c r="E11478" t="inlineStr">
        <is>
          <t>East</t>
        </is>
      </c>
      <c r="F11478" t="inlineStr">
        <is>
          <t>P0019</t>
        </is>
      </c>
      <c r="G11478" t="inlineStr">
        <is>
          <t>Prod_0019</t>
        </is>
      </c>
      <c r="H11478" t="inlineStr">
        <is>
          <t>Toys</t>
        </is>
      </c>
      <c r="I11478" t="n">
        <v>9</v>
      </c>
      <c r="J11478" t="n">
        <v>626.37</v>
      </c>
      <c r="K11478" t="n">
        <v>0</v>
      </c>
      <c r="L11478">
        <f>I11478*J11478*(1-K11478)</f>
        <v/>
      </c>
      <c r="M11478">
        <f>VLOOKUP(F11478,Products!A:D,4,FALSE)*I11478</f>
        <v/>
      </c>
      <c r="N11478">
        <f>L11478-M11478</f>
        <v/>
      </c>
    </row>
    <row r="11479">
      <c r="A11479" t="inlineStr">
        <is>
          <t>T1011477</t>
        </is>
      </c>
      <c r="B11479" t="inlineStr">
        <is>
          <t>2024-09-14</t>
        </is>
      </c>
      <c r="C11479" t="inlineStr">
        <is>
          <t>S014</t>
        </is>
      </c>
      <c r="D11479" t="inlineStr">
        <is>
          <t>Store_014</t>
        </is>
      </c>
      <c r="E11479" t="inlineStr">
        <is>
          <t>West</t>
        </is>
      </c>
      <c r="F11479" t="inlineStr">
        <is>
          <t>P0044</t>
        </is>
      </c>
      <c r="G11479" t="inlineStr">
        <is>
          <t>Prod_0044</t>
        </is>
      </c>
      <c r="H11479" t="inlineStr">
        <is>
          <t>Food</t>
        </is>
      </c>
      <c r="I11479" t="n">
        <v>4</v>
      </c>
      <c r="J11479" t="n">
        <v>258.22</v>
      </c>
      <c r="K11479" t="n">
        <v>0</v>
      </c>
      <c r="L11479">
        <f>I11479*J11479*(1-K11479)</f>
        <v/>
      </c>
      <c r="M11479">
        <f>VLOOKUP(F11479,Products!A:D,4,FALSE)*I11479</f>
        <v/>
      </c>
      <c r="N11479">
        <f>L11479-M11479</f>
        <v/>
      </c>
    </row>
    <row r="11480">
      <c r="A11480" t="inlineStr">
        <is>
          <t>T1011478</t>
        </is>
      </c>
      <c r="B11480" t="inlineStr">
        <is>
          <t>2025-07-19</t>
        </is>
      </c>
      <c r="C11480" t="inlineStr">
        <is>
          <t>S015</t>
        </is>
      </c>
      <c r="D11480" t="inlineStr">
        <is>
          <t>Store_015</t>
        </is>
      </c>
      <c r="E11480" t="inlineStr">
        <is>
          <t>North</t>
        </is>
      </c>
      <c r="F11480" t="inlineStr">
        <is>
          <t>P0169</t>
        </is>
      </c>
      <c r="G11480" t="inlineStr">
        <is>
          <t>Prod_0169</t>
        </is>
      </c>
      <c r="H11480" t="inlineStr">
        <is>
          <t>Beverages</t>
        </is>
      </c>
      <c r="I11480" t="n">
        <v>3</v>
      </c>
      <c r="J11480" t="n">
        <v>802.66</v>
      </c>
      <c r="K11480" t="n">
        <v>0</v>
      </c>
      <c r="L11480">
        <f>I11480*J11480*(1-K11480)</f>
        <v/>
      </c>
      <c r="M11480">
        <f>VLOOKUP(F11480,Products!A:D,4,FALSE)*I11480</f>
        <v/>
      </c>
      <c r="N11480">
        <f>L11480-M11480</f>
        <v/>
      </c>
    </row>
    <row r="11481">
      <c r="A11481" t="inlineStr">
        <is>
          <t>T1011479</t>
        </is>
      </c>
      <c r="B11481" t="inlineStr">
        <is>
          <t>2024-12-16</t>
        </is>
      </c>
      <c r="C11481" t="inlineStr">
        <is>
          <t>S010</t>
        </is>
      </c>
      <c r="D11481" t="inlineStr">
        <is>
          <t>Store_010</t>
        </is>
      </c>
      <c r="E11481" t="inlineStr">
        <is>
          <t>North</t>
        </is>
      </c>
      <c r="F11481" t="inlineStr">
        <is>
          <t>P0016</t>
        </is>
      </c>
      <c r="G11481" t="inlineStr">
        <is>
          <t>Prod_0016</t>
        </is>
      </c>
      <c r="H11481" t="inlineStr">
        <is>
          <t>Food</t>
        </is>
      </c>
      <c r="I11481" t="n">
        <v>7</v>
      </c>
      <c r="J11481" t="n">
        <v>949.97</v>
      </c>
      <c r="K11481" t="n">
        <v>0.2</v>
      </c>
      <c r="L11481">
        <f>I11481*J11481*(1-K11481)</f>
        <v/>
      </c>
      <c r="M11481">
        <f>VLOOKUP(F11481,Products!A:D,4,FALSE)*I11481</f>
        <v/>
      </c>
      <c r="N11481">
        <f>L11481-M11481</f>
        <v/>
      </c>
    </row>
    <row r="11482">
      <c r="A11482" t="inlineStr">
        <is>
          <t>T1011480</t>
        </is>
      </c>
      <c r="B11482" t="inlineStr">
        <is>
          <t>2025-04-27</t>
        </is>
      </c>
      <c r="C11482" t="inlineStr">
        <is>
          <t>S008</t>
        </is>
      </c>
      <c r="D11482" t="inlineStr">
        <is>
          <t>Store_008</t>
        </is>
      </c>
      <c r="E11482" t="inlineStr">
        <is>
          <t>East</t>
        </is>
      </c>
      <c r="F11482" t="inlineStr">
        <is>
          <t>P0197</t>
        </is>
      </c>
      <c r="G11482" t="inlineStr">
        <is>
          <t>Prod_0197</t>
        </is>
      </c>
      <c r="H11482" t="inlineStr">
        <is>
          <t>Food</t>
        </is>
      </c>
      <c r="I11482" t="n">
        <v>5</v>
      </c>
      <c r="J11482" t="n">
        <v>223.04</v>
      </c>
      <c r="K11482" t="n">
        <v>0.15</v>
      </c>
      <c r="L11482">
        <f>I11482*J11482*(1-K11482)</f>
        <v/>
      </c>
      <c r="M11482">
        <f>VLOOKUP(F11482,Products!A:D,4,FALSE)*I11482</f>
        <v/>
      </c>
      <c r="N11482">
        <f>L11482-M11482</f>
        <v/>
      </c>
    </row>
    <row r="11483">
      <c r="A11483" t="inlineStr">
        <is>
          <t>T1011481</t>
        </is>
      </c>
      <c r="B11483" t="inlineStr">
        <is>
          <t>2024-02-26</t>
        </is>
      </c>
      <c r="C11483" t="inlineStr">
        <is>
          <t>S021</t>
        </is>
      </c>
      <c r="D11483" t="inlineStr">
        <is>
          <t>Store_021</t>
        </is>
      </c>
      <c r="E11483" t="inlineStr">
        <is>
          <t>North</t>
        </is>
      </c>
      <c r="F11483" t="inlineStr">
        <is>
          <t>P0013</t>
        </is>
      </c>
      <c r="G11483" t="inlineStr">
        <is>
          <t>Prod_0013</t>
        </is>
      </c>
      <c r="H11483" t="inlineStr">
        <is>
          <t>Clothing</t>
        </is>
      </c>
      <c r="I11483" t="n">
        <v>6</v>
      </c>
      <c r="J11483" t="n">
        <v>80.59999999999999</v>
      </c>
      <c r="K11483" t="n">
        <v>0</v>
      </c>
      <c r="L11483">
        <f>I11483*J11483*(1-K11483)</f>
        <v/>
      </c>
      <c r="M11483">
        <f>VLOOKUP(F11483,Products!A:D,4,FALSE)*I11483</f>
        <v/>
      </c>
      <c r="N11483">
        <f>L11483-M11483</f>
        <v/>
      </c>
    </row>
    <row r="11484">
      <c r="A11484" t="inlineStr">
        <is>
          <t>T1011482</t>
        </is>
      </c>
      <c r="B11484" t="inlineStr">
        <is>
          <t>2025-07-31</t>
        </is>
      </c>
      <c r="C11484" t="inlineStr">
        <is>
          <t>S014</t>
        </is>
      </c>
      <c r="D11484" t="inlineStr">
        <is>
          <t>Store_014</t>
        </is>
      </c>
      <c r="E11484" t="inlineStr">
        <is>
          <t>West</t>
        </is>
      </c>
      <c r="F11484" t="inlineStr">
        <is>
          <t>P0013</t>
        </is>
      </c>
      <c r="G11484" t="inlineStr">
        <is>
          <t>Prod_0013</t>
        </is>
      </c>
      <c r="H11484" t="inlineStr">
        <is>
          <t>Clothing</t>
        </is>
      </c>
      <c r="I11484" t="n">
        <v>1</v>
      </c>
      <c r="J11484" t="n">
        <v>82.12</v>
      </c>
      <c r="K11484" t="n">
        <v>0</v>
      </c>
      <c r="L11484">
        <f>I11484*J11484*(1-K11484)</f>
        <v/>
      </c>
      <c r="M11484">
        <f>VLOOKUP(F11484,Products!A:D,4,FALSE)*I11484</f>
        <v/>
      </c>
      <c r="N11484">
        <f>L11484-M11484</f>
        <v/>
      </c>
    </row>
    <row r="11485">
      <c r="A11485" t="inlineStr">
        <is>
          <t>T1011483</t>
        </is>
      </c>
      <c r="B11485" t="inlineStr">
        <is>
          <t>2025-06-05</t>
        </is>
      </c>
      <c r="C11485" t="inlineStr">
        <is>
          <t>S030</t>
        </is>
      </c>
      <c r="D11485" t="inlineStr">
        <is>
          <t>Store_030</t>
        </is>
      </c>
      <c r="E11485" t="inlineStr">
        <is>
          <t>North</t>
        </is>
      </c>
      <c r="F11485" t="inlineStr">
        <is>
          <t>P0018</t>
        </is>
      </c>
      <c r="G11485" t="inlineStr">
        <is>
          <t>Prod_0018</t>
        </is>
      </c>
      <c r="H11485" t="inlineStr">
        <is>
          <t>Food</t>
        </is>
      </c>
      <c r="I11485" t="n">
        <v>3</v>
      </c>
      <c r="J11485" t="n">
        <v>743.61</v>
      </c>
      <c r="K11485" t="n">
        <v>0.05</v>
      </c>
      <c r="L11485">
        <f>I11485*J11485*(1-K11485)</f>
        <v/>
      </c>
      <c r="M11485">
        <f>VLOOKUP(F11485,Products!A:D,4,FALSE)*I11485</f>
        <v/>
      </c>
      <c r="N11485">
        <f>L11485-M11485</f>
        <v/>
      </c>
    </row>
    <row r="11486">
      <c r="A11486" t="inlineStr">
        <is>
          <t>T1011484</t>
        </is>
      </c>
      <c r="B11486" t="inlineStr">
        <is>
          <t>2023-11-04</t>
        </is>
      </c>
      <c r="C11486" t="inlineStr">
        <is>
          <t>S033</t>
        </is>
      </c>
      <c r="D11486" t="inlineStr">
        <is>
          <t>Store_033</t>
        </is>
      </c>
      <c r="E11486" t="inlineStr">
        <is>
          <t>North</t>
        </is>
      </c>
      <c r="F11486" t="inlineStr">
        <is>
          <t>P0004</t>
        </is>
      </c>
      <c r="G11486" t="inlineStr">
        <is>
          <t>Prod_0004</t>
        </is>
      </c>
      <c r="H11486" t="inlineStr">
        <is>
          <t>Household</t>
        </is>
      </c>
      <c r="I11486" t="n">
        <v>3</v>
      </c>
      <c r="J11486" t="n">
        <v>326.71</v>
      </c>
      <c r="K11486" t="n">
        <v>0.05</v>
      </c>
      <c r="L11486">
        <f>I11486*J11486*(1-K11486)</f>
        <v/>
      </c>
      <c r="M11486">
        <f>VLOOKUP(F11486,Products!A:D,4,FALSE)*I11486</f>
        <v/>
      </c>
      <c r="N11486">
        <f>L11486-M11486</f>
        <v/>
      </c>
    </row>
    <row r="11487">
      <c r="A11487" t="inlineStr">
        <is>
          <t>T1011485</t>
        </is>
      </c>
      <c r="B11487" t="inlineStr">
        <is>
          <t>2025-05-29</t>
        </is>
      </c>
      <c r="C11487" t="inlineStr">
        <is>
          <t>S047</t>
        </is>
      </c>
      <c r="D11487" t="inlineStr">
        <is>
          <t>Store_047</t>
        </is>
      </c>
      <c r="E11487" t="inlineStr">
        <is>
          <t>North</t>
        </is>
      </c>
      <c r="F11487" t="inlineStr">
        <is>
          <t>P0096</t>
        </is>
      </c>
      <c r="G11487" t="inlineStr">
        <is>
          <t>Prod_0096</t>
        </is>
      </c>
      <c r="H11487" t="inlineStr">
        <is>
          <t>Beverages</t>
        </is>
      </c>
      <c r="I11487" t="n">
        <v>3</v>
      </c>
      <c r="J11487" t="n">
        <v>371.12</v>
      </c>
      <c r="K11487" t="n">
        <v>0</v>
      </c>
      <c r="L11487">
        <f>I11487*J11487*(1-K11487)</f>
        <v/>
      </c>
      <c r="M11487">
        <f>VLOOKUP(F11487,Products!A:D,4,FALSE)*I11487</f>
        <v/>
      </c>
      <c r="N11487">
        <f>L11487-M11487</f>
        <v/>
      </c>
    </row>
    <row r="11488">
      <c r="A11488" t="inlineStr">
        <is>
          <t>T1011486</t>
        </is>
      </c>
      <c r="B11488" t="inlineStr">
        <is>
          <t>2024-04-20</t>
        </is>
      </c>
      <c r="C11488" t="inlineStr">
        <is>
          <t>S031</t>
        </is>
      </c>
      <c r="D11488" t="inlineStr">
        <is>
          <t>Store_031</t>
        </is>
      </c>
      <c r="E11488" t="inlineStr">
        <is>
          <t>Central</t>
        </is>
      </c>
      <c r="F11488" t="inlineStr">
        <is>
          <t>P0091</t>
        </is>
      </c>
      <c r="G11488" t="inlineStr">
        <is>
          <t>Prod_0091</t>
        </is>
      </c>
      <c r="H11488" t="inlineStr">
        <is>
          <t>Toys</t>
        </is>
      </c>
      <c r="I11488" t="n">
        <v>1</v>
      </c>
      <c r="J11488" t="n">
        <v>247.48</v>
      </c>
      <c r="K11488" t="n">
        <v>0.1</v>
      </c>
      <c r="L11488">
        <f>I11488*J11488*(1-K11488)</f>
        <v/>
      </c>
      <c r="M11488">
        <f>VLOOKUP(F11488,Products!A:D,4,FALSE)*I11488</f>
        <v/>
      </c>
      <c r="N11488">
        <f>L11488-M11488</f>
        <v/>
      </c>
    </row>
    <row r="11489">
      <c r="A11489" t="inlineStr">
        <is>
          <t>T1011487</t>
        </is>
      </c>
      <c r="B11489" t="inlineStr">
        <is>
          <t>2025-04-11</t>
        </is>
      </c>
      <c r="C11489" t="inlineStr">
        <is>
          <t>S026</t>
        </is>
      </c>
      <c r="D11489" t="inlineStr">
        <is>
          <t>Store_026</t>
        </is>
      </c>
      <c r="E11489" t="inlineStr">
        <is>
          <t>North</t>
        </is>
      </c>
      <c r="F11489" t="inlineStr">
        <is>
          <t>P0027</t>
        </is>
      </c>
      <c r="G11489" t="inlineStr">
        <is>
          <t>Prod_0027</t>
        </is>
      </c>
      <c r="H11489" t="inlineStr">
        <is>
          <t>Electronics</t>
        </is>
      </c>
      <c r="I11489" t="n">
        <v>7</v>
      </c>
      <c r="J11489" t="n">
        <v>573.6900000000001</v>
      </c>
      <c r="K11489" t="n">
        <v>0</v>
      </c>
      <c r="L11489">
        <f>I11489*J11489*(1-K11489)</f>
        <v/>
      </c>
      <c r="M11489">
        <f>VLOOKUP(F11489,Products!A:D,4,FALSE)*I11489</f>
        <v/>
      </c>
      <c r="N11489">
        <f>L11489-M11489</f>
        <v/>
      </c>
    </row>
    <row r="11490">
      <c r="A11490" t="inlineStr">
        <is>
          <t>T1011488</t>
        </is>
      </c>
      <c r="B11490" t="inlineStr">
        <is>
          <t>2023-02-26</t>
        </is>
      </c>
      <c r="C11490" t="inlineStr">
        <is>
          <t>S007</t>
        </is>
      </c>
      <c r="D11490" t="inlineStr">
        <is>
          <t>Store_007</t>
        </is>
      </c>
      <c r="E11490" t="inlineStr">
        <is>
          <t>East</t>
        </is>
      </c>
      <c r="F11490" t="inlineStr">
        <is>
          <t>P0186</t>
        </is>
      </c>
      <c r="G11490" t="inlineStr">
        <is>
          <t>Prod_0186</t>
        </is>
      </c>
      <c r="H11490" t="inlineStr">
        <is>
          <t>Household</t>
        </is>
      </c>
      <c r="I11490" t="n">
        <v>9</v>
      </c>
      <c r="J11490" t="n">
        <v>700.63</v>
      </c>
      <c r="K11490" t="n">
        <v>0</v>
      </c>
      <c r="L11490">
        <f>I11490*J11490*(1-K11490)</f>
        <v/>
      </c>
      <c r="M11490">
        <f>VLOOKUP(F11490,Products!A:D,4,FALSE)*I11490</f>
        <v/>
      </c>
      <c r="N11490">
        <f>L11490-M11490</f>
        <v/>
      </c>
    </row>
    <row r="11491">
      <c r="A11491" t="inlineStr">
        <is>
          <t>T1011489</t>
        </is>
      </c>
      <c r="B11491" t="inlineStr">
        <is>
          <t>2024-03-14</t>
        </is>
      </c>
      <c r="C11491" t="inlineStr">
        <is>
          <t>S048</t>
        </is>
      </c>
      <c r="D11491" t="inlineStr">
        <is>
          <t>Store_048</t>
        </is>
      </c>
      <c r="E11491" t="inlineStr">
        <is>
          <t>South</t>
        </is>
      </c>
      <c r="F11491" t="inlineStr">
        <is>
          <t>P0173</t>
        </is>
      </c>
      <c r="G11491" t="inlineStr">
        <is>
          <t>Prod_0173</t>
        </is>
      </c>
      <c r="H11491" t="inlineStr">
        <is>
          <t>Toys</t>
        </is>
      </c>
      <c r="I11491" t="n">
        <v>8</v>
      </c>
      <c r="J11491" t="n">
        <v>1049.35</v>
      </c>
      <c r="K11491" t="n">
        <v>0.05</v>
      </c>
      <c r="L11491">
        <f>I11491*J11491*(1-K11491)</f>
        <v/>
      </c>
      <c r="M11491">
        <f>VLOOKUP(F11491,Products!A:D,4,FALSE)*I11491</f>
        <v/>
      </c>
      <c r="N11491">
        <f>L11491-M11491</f>
        <v/>
      </c>
    </row>
    <row r="11492">
      <c r="A11492" t="inlineStr">
        <is>
          <t>T1011490</t>
        </is>
      </c>
      <c r="B11492" t="inlineStr">
        <is>
          <t>2023-09-16</t>
        </is>
      </c>
      <c r="C11492" t="inlineStr">
        <is>
          <t>S050</t>
        </is>
      </c>
      <c r="D11492" t="inlineStr">
        <is>
          <t>Store_050</t>
        </is>
      </c>
      <c r="E11492" t="inlineStr">
        <is>
          <t>South</t>
        </is>
      </c>
      <c r="F11492" t="inlineStr">
        <is>
          <t>P0011</t>
        </is>
      </c>
      <c r="G11492" t="inlineStr">
        <is>
          <t>Prod_0011</t>
        </is>
      </c>
      <c r="H11492" t="inlineStr">
        <is>
          <t>Household</t>
        </is>
      </c>
      <c r="I11492" t="n">
        <v>6</v>
      </c>
      <c r="J11492" t="n">
        <v>281.36</v>
      </c>
      <c r="K11492" t="n">
        <v>0.05</v>
      </c>
      <c r="L11492">
        <f>I11492*J11492*(1-K11492)</f>
        <v/>
      </c>
      <c r="M11492">
        <f>VLOOKUP(F11492,Products!A:D,4,FALSE)*I11492</f>
        <v/>
      </c>
      <c r="N11492">
        <f>L11492-M11492</f>
        <v/>
      </c>
    </row>
    <row r="11493">
      <c r="A11493" t="inlineStr">
        <is>
          <t>T1011491</t>
        </is>
      </c>
      <c r="B11493" t="inlineStr">
        <is>
          <t>2023-01-26</t>
        </is>
      </c>
      <c r="C11493" t="inlineStr">
        <is>
          <t>S026</t>
        </is>
      </c>
      <c r="D11493" t="inlineStr">
        <is>
          <t>Store_026</t>
        </is>
      </c>
      <c r="E11493" t="inlineStr">
        <is>
          <t>North</t>
        </is>
      </c>
      <c r="F11493" t="inlineStr">
        <is>
          <t>P0153</t>
        </is>
      </c>
      <c r="G11493" t="inlineStr">
        <is>
          <t>Prod_0153</t>
        </is>
      </c>
      <c r="H11493" t="inlineStr">
        <is>
          <t>Clothing</t>
        </is>
      </c>
      <c r="I11493" t="n">
        <v>6</v>
      </c>
      <c r="J11493" t="n">
        <v>152.97</v>
      </c>
      <c r="K11493" t="n">
        <v>0</v>
      </c>
      <c r="L11493">
        <f>I11493*J11493*(1-K11493)</f>
        <v/>
      </c>
      <c r="M11493">
        <f>VLOOKUP(F11493,Products!A:D,4,FALSE)*I11493</f>
        <v/>
      </c>
      <c r="N11493">
        <f>L11493-M11493</f>
        <v/>
      </c>
    </row>
    <row r="11494">
      <c r="A11494" t="inlineStr">
        <is>
          <t>T1011492</t>
        </is>
      </c>
      <c r="B11494" t="inlineStr">
        <is>
          <t>2023-11-15</t>
        </is>
      </c>
      <c r="C11494" t="inlineStr">
        <is>
          <t>S042</t>
        </is>
      </c>
      <c r="D11494" t="inlineStr">
        <is>
          <t>Store_042</t>
        </is>
      </c>
      <c r="E11494" t="inlineStr">
        <is>
          <t>Central</t>
        </is>
      </c>
      <c r="F11494" t="inlineStr">
        <is>
          <t>P0010</t>
        </is>
      </c>
      <c r="G11494" t="inlineStr">
        <is>
          <t>Prod_0010</t>
        </is>
      </c>
      <c r="H11494" t="inlineStr">
        <is>
          <t>Electronics</t>
        </is>
      </c>
      <c r="I11494" t="n">
        <v>7</v>
      </c>
      <c r="J11494" t="n">
        <v>682.74</v>
      </c>
      <c r="K11494" t="n">
        <v>0</v>
      </c>
      <c r="L11494">
        <f>I11494*J11494*(1-K11494)</f>
        <v/>
      </c>
      <c r="M11494">
        <f>VLOOKUP(F11494,Products!A:D,4,FALSE)*I11494</f>
        <v/>
      </c>
      <c r="N11494">
        <f>L11494-M11494</f>
        <v/>
      </c>
    </row>
    <row r="11495">
      <c r="A11495" t="inlineStr">
        <is>
          <t>T1011493</t>
        </is>
      </c>
      <c r="B11495" t="inlineStr">
        <is>
          <t>2023-10-13</t>
        </is>
      </c>
      <c r="C11495" t="inlineStr">
        <is>
          <t>S031</t>
        </is>
      </c>
      <c r="D11495" t="inlineStr">
        <is>
          <t>Store_031</t>
        </is>
      </c>
      <c r="E11495" t="inlineStr">
        <is>
          <t>Central</t>
        </is>
      </c>
      <c r="F11495" t="inlineStr">
        <is>
          <t>P0131</t>
        </is>
      </c>
      <c r="G11495" t="inlineStr">
        <is>
          <t>Prod_0131</t>
        </is>
      </c>
      <c r="H11495" t="inlineStr">
        <is>
          <t>Beverages</t>
        </is>
      </c>
      <c r="I11495" t="n">
        <v>5</v>
      </c>
      <c r="J11495" t="n">
        <v>344.18</v>
      </c>
      <c r="K11495" t="n">
        <v>0.05</v>
      </c>
      <c r="L11495">
        <f>I11495*J11495*(1-K11495)</f>
        <v/>
      </c>
      <c r="M11495">
        <f>VLOOKUP(F11495,Products!A:D,4,FALSE)*I11495</f>
        <v/>
      </c>
      <c r="N11495">
        <f>L11495-M11495</f>
        <v/>
      </c>
    </row>
    <row r="11496">
      <c r="A11496" t="inlineStr">
        <is>
          <t>T1011494</t>
        </is>
      </c>
      <c r="B11496" t="inlineStr">
        <is>
          <t>2024-08-27</t>
        </is>
      </c>
      <c r="C11496" t="inlineStr">
        <is>
          <t>S006</t>
        </is>
      </c>
      <c r="D11496" t="inlineStr">
        <is>
          <t>Store_006</t>
        </is>
      </c>
      <c r="E11496" t="inlineStr">
        <is>
          <t>East</t>
        </is>
      </c>
      <c r="F11496" t="inlineStr">
        <is>
          <t>P0171</t>
        </is>
      </c>
      <c r="G11496" t="inlineStr">
        <is>
          <t>Prod_0171</t>
        </is>
      </c>
      <c r="H11496" t="inlineStr">
        <is>
          <t>Household</t>
        </is>
      </c>
      <c r="I11496" t="n">
        <v>8</v>
      </c>
      <c r="J11496" t="n">
        <v>389.19</v>
      </c>
      <c r="K11496" t="n">
        <v>0.1</v>
      </c>
      <c r="L11496">
        <f>I11496*J11496*(1-K11496)</f>
        <v/>
      </c>
      <c r="M11496">
        <f>VLOOKUP(F11496,Products!A:D,4,FALSE)*I11496</f>
        <v/>
      </c>
      <c r="N11496">
        <f>L11496-M11496</f>
        <v/>
      </c>
    </row>
    <row r="11497">
      <c r="A11497" t="inlineStr">
        <is>
          <t>T1011495</t>
        </is>
      </c>
      <c r="B11497" t="inlineStr">
        <is>
          <t>2024-11-21</t>
        </is>
      </c>
      <c r="C11497" t="inlineStr">
        <is>
          <t>S039</t>
        </is>
      </c>
      <c r="D11497" t="inlineStr">
        <is>
          <t>Store_039</t>
        </is>
      </c>
      <c r="E11497" t="inlineStr">
        <is>
          <t>North</t>
        </is>
      </c>
      <c r="F11497" t="inlineStr">
        <is>
          <t>P0019</t>
        </is>
      </c>
      <c r="G11497" t="inlineStr">
        <is>
          <t>Prod_0019</t>
        </is>
      </c>
      <c r="H11497" t="inlineStr">
        <is>
          <t>Toys</t>
        </is>
      </c>
      <c r="I11497" t="n">
        <v>2</v>
      </c>
      <c r="J11497" t="n">
        <v>484.24</v>
      </c>
      <c r="K11497" t="n">
        <v>0</v>
      </c>
      <c r="L11497">
        <f>I11497*J11497*(1-K11497)</f>
        <v/>
      </c>
      <c r="M11497">
        <f>VLOOKUP(F11497,Products!A:D,4,FALSE)*I11497</f>
        <v/>
      </c>
      <c r="N11497">
        <f>L11497-M11497</f>
        <v/>
      </c>
    </row>
    <row r="11498">
      <c r="A11498" t="inlineStr">
        <is>
          <t>T1011496</t>
        </is>
      </c>
      <c r="B11498" t="inlineStr">
        <is>
          <t>2024-09-22</t>
        </is>
      </c>
      <c r="C11498" t="inlineStr">
        <is>
          <t>S020</t>
        </is>
      </c>
      <c r="D11498" t="inlineStr">
        <is>
          <t>Store_020</t>
        </is>
      </c>
      <c r="E11498" t="inlineStr">
        <is>
          <t>West</t>
        </is>
      </c>
      <c r="F11498" t="inlineStr">
        <is>
          <t>P0129</t>
        </is>
      </c>
      <c r="G11498" t="inlineStr">
        <is>
          <t>Prod_0129</t>
        </is>
      </c>
      <c r="H11498" t="inlineStr">
        <is>
          <t>Stationery</t>
        </is>
      </c>
      <c r="I11498" t="n">
        <v>1</v>
      </c>
      <c r="J11498" t="n">
        <v>872.04</v>
      </c>
      <c r="K11498" t="n">
        <v>0</v>
      </c>
      <c r="L11498">
        <f>I11498*J11498*(1-K11498)</f>
        <v/>
      </c>
      <c r="M11498">
        <f>VLOOKUP(F11498,Products!A:D,4,FALSE)*I11498</f>
        <v/>
      </c>
      <c r="N11498">
        <f>L11498-M11498</f>
        <v/>
      </c>
    </row>
    <row r="11499">
      <c r="A11499" t="inlineStr">
        <is>
          <t>T1011497</t>
        </is>
      </c>
      <c r="B11499" t="inlineStr">
        <is>
          <t>2024-04-16</t>
        </is>
      </c>
      <c r="C11499" t="inlineStr">
        <is>
          <t>S015</t>
        </is>
      </c>
      <c r="D11499" t="inlineStr">
        <is>
          <t>Store_015</t>
        </is>
      </c>
      <c r="E11499" t="inlineStr">
        <is>
          <t>North</t>
        </is>
      </c>
      <c r="F11499" t="inlineStr">
        <is>
          <t>P0157</t>
        </is>
      </c>
      <c r="G11499" t="inlineStr">
        <is>
          <t>Prod_0157</t>
        </is>
      </c>
      <c r="H11499" t="inlineStr">
        <is>
          <t>Toys</t>
        </is>
      </c>
      <c r="I11499" t="n">
        <v>6</v>
      </c>
      <c r="J11499" t="n">
        <v>225.57</v>
      </c>
      <c r="K11499" t="n">
        <v>0.2</v>
      </c>
      <c r="L11499">
        <f>I11499*J11499*(1-K11499)</f>
        <v/>
      </c>
      <c r="M11499">
        <f>VLOOKUP(F11499,Products!A:D,4,FALSE)*I11499</f>
        <v/>
      </c>
      <c r="N11499">
        <f>L11499-M11499</f>
        <v/>
      </c>
    </row>
    <row r="11500">
      <c r="A11500" t="inlineStr">
        <is>
          <t>T1011498</t>
        </is>
      </c>
      <c r="B11500" t="inlineStr">
        <is>
          <t>2024-03-14</t>
        </is>
      </c>
      <c r="C11500" t="inlineStr">
        <is>
          <t>S020</t>
        </is>
      </c>
      <c r="D11500" t="inlineStr">
        <is>
          <t>Store_020</t>
        </is>
      </c>
      <c r="E11500" t="inlineStr">
        <is>
          <t>West</t>
        </is>
      </c>
      <c r="F11500" t="inlineStr">
        <is>
          <t>P0104</t>
        </is>
      </c>
      <c r="G11500" t="inlineStr">
        <is>
          <t>Prod_0104</t>
        </is>
      </c>
      <c r="H11500" t="inlineStr">
        <is>
          <t>Clothing</t>
        </is>
      </c>
      <c r="I11500" t="n">
        <v>3</v>
      </c>
      <c r="J11500" t="n">
        <v>676.27</v>
      </c>
      <c r="K11500" t="n">
        <v>0</v>
      </c>
      <c r="L11500">
        <f>I11500*J11500*(1-K11500)</f>
        <v/>
      </c>
      <c r="M11500">
        <f>VLOOKUP(F11500,Products!A:D,4,FALSE)*I11500</f>
        <v/>
      </c>
      <c r="N11500">
        <f>L11500-M11500</f>
        <v/>
      </c>
    </row>
    <row r="11501">
      <c r="A11501" t="inlineStr">
        <is>
          <t>T1011499</t>
        </is>
      </c>
      <c r="B11501" t="inlineStr">
        <is>
          <t>2024-07-17</t>
        </is>
      </c>
      <c r="C11501" t="inlineStr">
        <is>
          <t>S014</t>
        </is>
      </c>
      <c r="D11501" t="inlineStr">
        <is>
          <t>Store_014</t>
        </is>
      </c>
      <c r="E11501" t="inlineStr">
        <is>
          <t>West</t>
        </is>
      </c>
      <c r="F11501" t="inlineStr">
        <is>
          <t>P0118</t>
        </is>
      </c>
      <c r="G11501" t="inlineStr">
        <is>
          <t>Prod_0118</t>
        </is>
      </c>
      <c r="H11501" t="inlineStr">
        <is>
          <t>Toys</t>
        </is>
      </c>
      <c r="I11501" t="n">
        <v>7</v>
      </c>
      <c r="J11501" t="n">
        <v>621.47</v>
      </c>
      <c r="K11501" t="n">
        <v>0</v>
      </c>
      <c r="L11501">
        <f>I11501*J11501*(1-K11501)</f>
        <v/>
      </c>
      <c r="M11501">
        <f>VLOOKUP(F11501,Products!A:D,4,FALSE)*I11501</f>
        <v/>
      </c>
      <c r="N11501">
        <f>L11501-M11501</f>
        <v/>
      </c>
    </row>
    <row r="11502">
      <c r="A11502" t="inlineStr">
        <is>
          <t>T1011500</t>
        </is>
      </c>
      <c r="B11502" t="inlineStr">
        <is>
          <t>2024-03-03</t>
        </is>
      </c>
      <c r="C11502" t="inlineStr">
        <is>
          <t>S015</t>
        </is>
      </c>
      <c r="D11502" t="inlineStr">
        <is>
          <t>Store_015</t>
        </is>
      </c>
      <c r="E11502" t="inlineStr">
        <is>
          <t>North</t>
        </is>
      </c>
      <c r="F11502" t="inlineStr">
        <is>
          <t>P0160</t>
        </is>
      </c>
      <c r="G11502" t="inlineStr">
        <is>
          <t>Prod_0160</t>
        </is>
      </c>
      <c r="H11502" t="inlineStr">
        <is>
          <t>Food</t>
        </is>
      </c>
      <c r="I11502" t="n">
        <v>8</v>
      </c>
      <c r="J11502" t="n">
        <v>823.85</v>
      </c>
      <c r="K11502" t="n">
        <v>0</v>
      </c>
      <c r="L11502">
        <f>I11502*J11502*(1-K11502)</f>
        <v/>
      </c>
      <c r="M11502">
        <f>VLOOKUP(F11502,Products!A:D,4,FALSE)*I11502</f>
        <v/>
      </c>
      <c r="N11502">
        <f>L11502-M11502</f>
        <v/>
      </c>
    </row>
    <row r="11503">
      <c r="A11503" t="inlineStr">
        <is>
          <t>T1011501</t>
        </is>
      </c>
      <c r="B11503" t="inlineStr">
        <is>
          <t>2023-01-09</t>
        </is>
      </c>
      <c r="C11503" t="inlineStr">
        <is>
          <t>S023</t>
        </is>
      </c>
      <c r="D11503" t="inlineStr">
        <is>
          <t>Store_023</t>
        </is>
      </c>
      <c r="E11503" t="inlineStr">
        <is>
          <t>South</t>
        </is>
      </c>
      <c r="F11503" t="inlineStr">
        <is>
          <t>P0132</t>
        </is>
      </c>
      <c r="G11503" t="inlineStr">
        <is>
          <t>Prod_0132</t>
        </is>
      </c>
      <c r="H11503" t="inlineStr">
        <is>
          <t>Food</t>
        </is>
      </c>
      <c r="I11503" t="n">
        <v>3</v>
      </c>
      <c r="J11503" t="n">
        <v>159.97</v>
      </c>
      <c r="K11503" t="n">
        <v>0.2</v>
      </c>
      <c r="L11503">
        <f>I11503*J11503*(1-K11503)</f>
        <v/>
      </c>
      <c r="M11503">
        <f>VLOOKUP(F11503,Products!A:D,4,FALSE)*I11503</f>
        <v/>
      </c>
      <c r="N11503">
        <f>L11503-M11503</f>
        <v/>
      </c>
    </row>
    <row r="11504">
      <c r="A11504" t="inlineStr">
        <is>
          <t>T1011502</t>
        </is>
      </c>
      <c r="B11504" t="inlineStr">
        <is>
          <t>2025-09-05</t>
        </is>
      </c>
      <c r="C11504" t="inlineStr">
        <is>
          <t>S040</t>
        </is>
      </c>
      <c r="D11504" t="inlineStr">
        <is>
          <t>Store_040</t>
        </is>
      </c>
      <c r="E11504" t="inlineStr">
        <is>
          <t>Central</t>
        </is>
      </c>
      <c r="F11504" t="inlineStr">
        <is>
          <t>P0041</t>
        </is>
      </c>
      <c r="G11504" t="inlineStr">
        <is>
          <t>Prod_0041</t>
        </is>
      </c>
      <c r="H11504" t="inlineStr">
        <is>
          <t>Stationery</t>
        </is>
      </c>
      <c r="I11504" t="n">
        <v>6</v>
      </c>
      <c r="J11504" t="n">
        <v>404.73</v>
      </c>
      <c r="K11504" t="n">
        <v>0</v>
      </c>
      <c r="L11504">
        <f>I11504*J11504*(1-K11504)</f>
        <v/>
      </c>
      <c r="M11504">
        <f>VLOOKUP(F11504,Products!A:D,4,FALSE)*I11504</f>
        <v/>
      </c>
      <c r="N11504">
        <f>L11504-M11504</f>
        <v/>
      </c>
    </row>
    <row r="11505">
      <c r="A11505" t="inlineStr">
        <is>
          <t>T1011503</t>
        </is>
      </c>
      <c r="B11505" t="inlineStr">
        <is>
          <t>2025-02-19</t>
        </is>
      </c>
      <c r="C11505" t="inlineStr">
        <is>
          <t>S024</t>
        </is>
      </c>
      <c r="D11505" t="inlineStr">
        <is>
          <t>Store_024</t>
        </is>
      </c>
      <c r="E11505" t="inlineStr">
        <is>
          <t>South</t>
        </is>
      </c>
      <c r="F11505" t="inlineStr">
        <is>
          <t>P0078</t>
        </is>
      </c>
      <c r="G11505" t="inlineStr">
        <is>
          <t>Prod_0078</t>
        </is>
      </c>
      <c r="H11505" t="inlineStr">
        <is>
          <t>Electronics</t>
        </is>
      </c>
      <c r="I11505" t="n">
        <v>2</v>
      </c>
      <c r="J11505" t="n">
        <v>473.6</v>
      </c>
      <c r="K11505" t="n">
        <v>0</v>
      </c>
      <c r="L11505">
        <f>I11505*J11505*(1-K11505)</f>
        <v/>
      </c>
      <c r="M11505">
        <f>VLOOKUP(F11505,Products!A:D,4,FALSE)*I11505</f>
        <v/>
      </c>
      <c r="N11505">
        <f>L11505-M11505</f>
        <v/>
      </c>
    </row>
    <row r="11506">
      <c r="A11506" t="inlineStr">
        <is>
          <t>T1011504</t>
        </is>
      </c>
      <c r="B11506" t="inlineStr">
        <is>
          <t>2023-04-05</t>
        </is>
      </c>
      <c r="C11506" t="inlineStr">
        <is>
          <t>S015</t>
        </is>
      </c>
      <c r="D11506" t="inlineStr">
        <is>
          <t>Store_015</t>
        </is>
      </c>
      <c r="E11506" t="inlineStr">
        <is>
          <t>North</t>
        </is>
      </c>
      <c r="F11506" t="inlineStr">
        <is>
          <t>P0026</t>
        </is>
      </c>
      <c r="G11506" t="inlineStr">
        <is>
          <t>Prod_0026</t>
        </is>
      </c>
      <c r="H11506" t="inlineStr">
        <is>
          <t>Beverages</t>
        </is>
      </c>
      <c r="I11506" t="n">
        <v>5</v>
      </c>
      <c r="J11506" t="n">
        <v>665.86</v>
      </c>
      <c r="K11506" t="n">
        <v>0.05</v>
      </c>
      <c r="L11506">
        <f>I11506*J11506*(1-K11506)</f>
        <v/>
      </c>
      <c r="M11506">
        <f>VLOOKUP(F11506,Products!A:D,4,FALSE)*I11506</f>
        <v/>
      </c>
      <c r="N11506">
        <f>L11506-M11506</f>
        <v/>
      </c>
    </row>
    <row r="11507">
      <c r="A11507" t="inlineStr">
        <is>
          <t>T1011505</t>
        </is>
      </c>
      <c r="B11507" t="inlineStr">
        <is>
          <t>2025-01-16</t>
        </is>
      </c>
      <c r="C11507" t="inlineStr">
        <is>
          <t>S004</t>
        </is>
      </c>
      <c r="D11507" t="inlineStr">
        <is>
          <t>Store_004</t>
        </is>
      </c>
      <c r="E11507" t="inlineStr">
        <is>
          <t>Central</t>
        </is>
      </c>
      <c r="F11507" t="inlineStr">
        <is>
          <t>P0197</t>
        </is>
      </c>
      <c r="G11507" t="inlineStr">
        <is>
          <t>Prod_0197</t>
        </is>
      </c>
      <c r="H11507" t="inlineStr">
        <is>
          <t>Food</t>
        </is>
      </c>
      <c r="I11507" t="n">
        <v>9</v>
      </c>
      <c r="J11507" t="n">
        <v>195.36</v>
      </c>
      <c r="K11507" t="n">
        <v>0.2</v>
      </c>
      <c r="L11507">
        <f>I11507*J11507*(1-K11507)</f>
        <v/>
      </c>
      <c r="M11507">
        <f>VLOOKUP(F11507,Products!A:D,4,FALSE)*I11507</f>
        <v/>
      </c>
      <c r="N11507">
        <f>L11507-M11507</f>
        <v/>
      </c>
    </row>
    <row r="11508">
      <c r="A11508" t="inlineStr">
        <is>
          <t>T1011506</t>
        </is>
      </c>
      <c r="B11508" t="inlineStr">
        <is>
          <t>2025-06-08</t>
        </is>
      </c>
      <c r="C11508" t="inlineStr">
        <is>
          <t>S017</t>
        </is>
      </c>
      <c r="D11508" t="inlineStr">
        <is>
          <t>Store_017</t>
        </is>
      </c>
      <c r="E11508" t="inlineStr">
        <is>
          <t>South</t>
        </is>
      </c>
      <c r="F11508" t="inlineStr">
        <is>
          <t>P0140</t>
        </is>
      </c>
      <c r="G11508" t="inlineStr">
        <is>
          <t>Prod_0140</t>
        </is>
      </c>
      <c r="H11508" t="inlineStr">
        <is>
          <t>Food</t>
        </is>
      </c>
      <c r="I11508" t="n">
        <v>9</v>
      </c>
      <c r="J11508" t="n">
        <v>964.28</v>
      </c>
      <c r="K11508" t="n">
        <v>0</v>
      </c>
      <c r="L11508">
        <f>I11508*J11508*(1-K11508)</f>
        <v/>
      </c>
      <c r="M11508">
        <f>VLOOKUP(F11508,Products!A:D,4,FALSE)*I11508</f>
        <v/>
      </c>
      <c r="N11508">
        <f>L11508-M11508</f>
        <v/>
      </c>
    </row>
    <row r="11509">
      <c r="A11509" t="inlineStr">
        <is>
          <t>T1011507</t>
        </is>
      </c>
      <c r="B11509" t="inlineStr">
        <is>
          <t>2023-05-05</t>
        </is>
      </c>
      <c r="C11509" t="inlineStr">
        <is>
          <t>S047</t>
        </is>
      </c>
      <c r="D11509" t="inlineStr">
        <is>
          <t>Store_047</t>
        </is>
      </c>
      <c r="E11509" t="inlineStr">
        <is>
          <t>North</t>
        </is>
      </c>
      <c r="F11509" t="inlineStr">
        <is>
          <t>P0078</t>
        </is>
      </c>
      <c r="G11509" t="inlineStr">
        <is>
          <t>Prod_0078</t>
        </is>
      </c>
      <c r="H11509" t="inlineStr">
        <is>
          <t>Electronics</t>
        </is>
      </c>
      <c r="I11509" t="n">
        <v>5</v>
      </c>
      <c r="J11509" t="n">
        <v>560.55</v>
      </c>
      <c r="K11509" t="n">
        <v>0</v>
      </c>
      <c r="L11509">
        <f>I11509*J11509*(1-K11509)</f>
        <v/>
      </c>
      <c r="M11509">
        <f>VLOOKUP(F11509,Products!A:D,4,FALSE)*I11509</f>
        <v/>
      </c>
      <c r="N11509">
        <f>L11509-M11509</f>
        <v/>
      </c>
    </row>
    <row r="11510">
      <c r="A11510" t="inlineStr">
        <is>
          <t>T1011508</t>
        </is>
      </c>
      <c r="B11510" t="inlineStr">
        <is>
          <t>2023-09-02</t>
        </is>
      </c>
      <c r="C11510" t="inlineStr">
        <is>
          <t>S043</t>
        </is>
      </c>
      <c r="D11510" t="inlineStr">
        <is>
          <t>Store_043</t>
        </is>
      </c>
      <c r="E11510" t="inlineStr">
        <is>
          <t>East</t>
        </is>
      </c>
      <c r="F11510" t="inlineStr">
        <is>
          <t>P0138</t>
        </is>
      </c>
      <c r="G11510" t="inlineStr">
        <is>
          <t>Prod_0138</t>
        </is>
      </c>
      <c r="H11510" t="inlineStr">
        <is>
          <t>Household</t>
        </is>
      </c>
      <c r="I11510" t="n">
        <v>1</v>
      </c>
      <c r="J11510" t="n">
        <v>314.56</v>
      </c>
      <c r="K11510" t="n">
        <v>0</v>
      </c>
      <c r="L11510">
        <f>I11510*J11510*(1-K11510)</f>
        <v/>
      </c>
      <c r="M11510">
        <f>VLOOKUP(F11510,Products!A:D,4,FALSE)*I11510</f>
        <v/>
      </c>
      <c r="N11510">
        <f>L11510-M11510</f>
        <v/>
      </c>
    </row>
    <row r="11511">
      <c r="A11511" t="inlineStr">
        <is>
          <t>T1011509</t>
        </is>
      </c>
      <c r="B11511" t="inlineStr">
        <is>
          <t>2024-05-16</t>
        </is>
      </c>
      <c r="C11511" t="inlineStr">
        <is>
          <t>S036</t>
        </is>
      </c>
      <c r="D11511" t="inlineStr">
        <is>
          <t>Store_036</t>
        </is>
      </c>
      <c r="E11511" t="inlineStr">
        <is>
          <t>Central</t>
        </is>
      </c>
      <c r="F11511" t="inlineStr">
        <is>
          <t>P0048</t>
        </is>
      </c>
      <c r="G11511" t="inlineStr">
        <is>
          <t>Prod_0048</t>
        </is>
      </c>
      <c r="H11511" t="inlineStr">
        <is>
          <t>Toys</t>
        </is>
      </c>
      <c r="I11511" t="n">
        <v>7</v>
      </c>
      <c r="J11511" t="n">
        <v>210.47</v>
      </c>
      <c r="K11511" t="n">
        <v>0</v>
      </c>
      <c r="L11511">
        <f>I11511*J11511*(1-K11511)</f>
        <v/>
      </c>
      <c r="M11511">
        <f>VLOOKUP(F11511,Products!A:D,4,FALSE)*I11511</f>
        <v/>
      </c>
      <c r="N11511">
        <f>L11511-M11511</f>
        <v/>
      </c>
    </row>
    <row r="11512">
      <c r="A11512" t="inlineStr">
        <is>
          <t>T1011510</t>
        </is>
      </c>
      <c r="B11512" t="inlineStr">
        <is>
          <t>2023-12-08</t>
        </is>
      </c>
      <c r="C11512" t="inlineStr">
        <is>
          <t>S023</t>
        </is>
      </c>
      <c r="D11512" t="inlineStr">
        <is>
          <t>Store_023</t>
        </is>
      </c>
      <c r="E11512" t="inlineStr">
        <is>
          <t>South</t>
        </is>
      </c>
      <c r="F11512" t="inlineStr">
        <is>
          <t>P0101</t>
        </is>
      </c>
      <c r="G11512" t="inlineStr">
        <is>
          <t>Prod_0101</t>
        </is>
      </c>
      <c r="H11512" t="inlineStr">
        <is>
          <t>Food</t>
        </is>
      </c>
      <c r="I11512" t="n">
        <v>2</v>
      </c>
      <c r="J11512" t="n">
        <v>94.23</v>
      </c>
      <c r="K11512" t="n">
        <v>0.05</v>
      </c>
      <c r="L11512">
        <f>I11512*J11512*(1-K11512)</f>
        <v/>
      </c>
      <c r="M11512">
        <f>VLOOKUP(F11512,Products!A:D,4,FALSE)*I11512</f>
        <v/>
      </c>
      <c r="N11512">
        <f>L11512-M11512</f>
        <v/>
      </c>
    </row>
    <row r="11513">
      <c r="A11513" t="inlineStr">
        <is>
          <t>T1011511</t>
        </is>
      </c>
      <c r="B11513" t="inlineStr">
        <is>
          <t>2023-01-30</t>
        </is>
      </c>
      <c r="C11513" t="inlineStr">
        <is>
          <t>S019</t>
        </is>
      </c>
      <c r="D11513" t="inlineStr">
        <is>
          <t>Store_019</t>
        </is>
      </c>
      <c r="E11513" t="inlineStr">
        <is>
          <t>East</t>
        </is>
      </c>
      <c r="F11513" t="inlineStr">
        <is>
          <t>P0061</t>
        </is>
      </c>
      <c r="G11513" t="inlineStr">
        <is>
          <t>Prod_0061</t>
        </is>
      </c>
      <c r="H11513" t="inlineStr">
        <is>
          <t>Beverages</t>
        </is>
      </c>
      <c r="I11513" t="n">
        <v>1</v>
      </c>
      <c r="J11513" t="n">
        <v>69.41</v>
      </c>
      <c r="K11513" t="n">
        <v>0</v>
      </c>
      <c r="L11513">
        <f>I11513*J11513*(1-K11513)</f>
        <v/>
      </c>
      <c r="M11513">
        <f>VLOOKUP(F11513,Products!A:D,4,FALSE)*I11513</f>
        <v/>
      </c>
      <c r="N11513">
        <f>L11513-M11513</f>
        <v/>
      </c>
    </row>
    <row r="11514">
      <c r="A11514" t="inlineStr">
        <is>
          <t>T1011512</t>
        </is>
      </c>
      <c r="B11514" t="inlineStr">
        <is>
          <t>2024-01-08</t>
        </is>
      </c>
      <c r="C11514" t="inlineStr">
        <is>
          <t>S050</t>
        </is>
      </c>
      <c r="D11514" t="inlineStr">
        <is>
          <t>Store_050</t>
        </is>
      </c>
      <c r="E11514" t="inlineStr">
        <is>
          <t>South</t>
        </is>
      </c>
      <c r="F11514" t="inlineStr">
        <is>
          <t>P0018</t>
        </is>
      </c>
      <c r="G11514" t="inlineStr">
        <is>
          <t>Prod_0018</t>
        </is>
      </c>
      <c r="H11514" t="inlineStr">
        <is>
          <t>Food</t>
        </is>
      </c>
      <c r="I11514" t="n">
        <v>6</v>
      </c>
      <c r="J11514" t="n">
        <v>1003.63</v>
      </c>
      <c r="K11514" t="n">
        <v>0.2</v>
      </c>
      <c r="L11514">
        <f>I11514*J11514*(1-K11514)</f>
        <v/>
      </c>
      <c r="M11514">
        <f>VLOOKUP(F11514,Products!A:D,4,FALSE)*I11514</f>
        <v/>
      </c>
      <c r="N11514">
        <f>L11514-M11514</f>
        <v/>
      </c>
    </row>
    <row r="11515">
      <c r="A11515" t="inlineStr">
        <is>
          <t>T1011513</t>
        </is>
      </c>
      <c r="B11515" t="inlineStr">
        <is>
          <t>2024-04-29</t>
        </is>
      </c>
      <c r="C11515" t="inlineStr">
        <is>
          <t>S035</t>
        </is>
      </c>
      <c r="D11515" t="inlineStr">
        <is>
          <t>Store_035</t>
        </is>
      </c>
      <c r="E11515" t="inlineStr">
        <is>
          <t>Central</t>
        </is>
      </c>
      <c r="F11515" t="inlineStr">
        <is>
          <t>P0014</t>
        </is>
      </c>
      <c r="G11515" t="inlineStr">
        <is>
          <t>Prod_0014</t>
        </is>
      </c>
      <c r="H11515" t="inlineStr">
        <is>
          <t>Clothing</t>
        </is>
      </c>
      <c r="I11515" t="n">
        <v>6</v>
      </c>
      <c r="J11515" t="n">
        <v>322.63</v>
      </c>
      <c r="K11515" t="n">
        <v>0</v>
      </c>
      <c r="L11515">
        <f>I11515*J11515*(1-K11515)</f>
        <v/>
      </c>
      <c r="M11515">
        <f>VLOOKUP(F11515,Products!A:D,4,FALSE)*I11515</f>
        <v/>
      </c>
      <c r="N11515">
        <f>L11515-M11515</f>
        <v/>
      </c>
    </row>
    <row r="11516">
      <c r="A11516" t="inlineStr">
        <is>
          <t>T1011514</t>
        </is>
      </c>
      <c r="B11516" t="inlineStr">
        <is>
          <t>2024-03-29</t>
        </is>
      </c>
      <c r="C11516" t="inlineStr">
        <is>
          <t>S009</t>
        </is>
      </c>
      <c r="D11516" t="inlineStr">
        <is>
          <t>Store_009</t>
        </is>
      </c>
      <c r="E11516" t="inlineStr">
        <is>
          <t>Central</t>
        </is>
      </c>
      <c r="F11516" t="inlineStr">
        <is>
          <t>P0155</t>
        </is>
      </c>
      <c r="G11516" t="inlineStr">
        <is>
          <t>Prod_0155</t>
        </is>
      </c>
      <c r="H11516" t="inlineStr">
        <is>
          <t>Electronics</t>
        </is>
      </c>
      <c r="I11516" t="n">
        <v>4</v>
      </c>
      <c r="J11516" t="n">
        <v>477.18</v>
      </c>
      <c r="K11516" t="n">
        <v>0</v>
      </c>
      <c r="L11516">
        <f>I11516*J11516*(1-K11516)</f>
        <v/>
      </c>
      <c r="M11516">
        <f>VLOOKUP(F11516,Products!A:D,4,FALSE)*I11516</f>
        <v/>
      </c>
      <c r="N11516">
        <f>L11516-M11516</f>
        <v/>
      </c>
    </row>
    <row r="11517">
      <c r="A11517" t="inlineStr">
        <is>
          <t>T1011515</t>
        </is>
      </c>
      <c r="B11517" t="inlineStr">
        <is>
          <t>2023-09-03</t>
        </is>
      </c>
      <c r="C11517" t="inlineStr">
        <is>
          <t>S043</t>
        </is>
      </c>
      <c r="D11517" t="inlineStr">
        <is>
          <t>Store_043</t>
        </is>
      </c>
      <c r="E11517" t="inlineStr">
        <is>
          <t>East</t>
        </is>
      </c>
      <c r="F11517" t="inlineStr">
        <is>
          <t>P0034</t>
        </is>
      </c>
      <c r="G11517" t="inlineStr">
        <is>
          <t>Prod_0034</t>
        </is>
      </c>
      <c r="H11517" t="inlineStr">
        <is>
          <t>Toys</t>
        </is>
      </c>
      <c r="I11517" t="n">
        <v>4</v>
      </c>
      <c r="J11517" t="n">
        <v>454.52</v>
      </c>
      <c r="K11517" t="n">
        <v>0.05</v>
      </c>
      <c r="L11517">
        <f>I11517*J11517*(1-K11517)</f>
        <v/>
      </c>
      <c r="M11517">
        <f>VLOOKUP(F11517,Products!A:D,4,FALSE)*I11517</f>
        <v/>
      </c>
      <c r="N11517">
        <f>L11517-M11517</f>
        <v/>
      </c>
    </row>
    <row r="11518">
      <c r="A11518" t="inlineStr">
        <is>
          <t>T1011516</t>
        </is>
      </c>
      <c r="B11518" t="inlineStr">
        <is>
          <t>2024-08-03</t>
        </is>
      </c>
      <c r="C11518" t="inlineStr">
        <is>
          <t>S009</t>
        </is>
      </c>
      <c r="D11518" t="inlineStr">
        <is>
          <t>Store_009</t>
        </is>
      </c>
      <c r="E11518" t="inlineStr">
        <is>
          <t>Central</t>
        </is>
      </c>
      <c r="F11518" t="inlineStr">
        <is>
          <t>P0055</t>
        </is>
      </c>
      <c r="G11518" t="inlineStr">
        <is>
          <t>Prod_0055</t>
        </is>
      </c>
      <c r="H11518" t="inlineStr">
        <is>
          <t>Beverages</t>
        </is>
      </c>
      <c r="I11518" t="n">
        <v>3</v>
      </c>
      <c r="J11518" t="n">
        <v>164.43</v>
      </c>
      <c r="K11518" t="n">
        <v>0</v>
      </c>
      <c r="L11518">
        <f>I11518*J11518*(1-K11518)</f>
        <v/>
      </c>
      <c r="M11518">
        <f>VLOOKUP(F11518,Products!A:D,4,FALSE)*I11518</f>
        <v/>
      </c>
      <c r="N11518">
        <f>L11518-M11518</f>
        <v/>
      </c>
    </row>
    <row r="11519">
      <c r="A11519" t="inlineStr">
        <is>
          <t>T1011517</t>
        </is>
      </c>
      <c r="B11519" t="inlineStr">
        <is>
          <t>2023-06-08</t>
        </is>
      </c>
      <c r="C11519" t="inlineStr">
        <is>
          <t>S040</t>
        </is>
      </c>
      <c r="D11519" t="inlineStr">
        <is>
          <t>Store_040</t>
        </is>
      </c>
      <c r="E11519" t="inlineStr">
        <is>
          <t>Central</t>
        </is>
      </c>
      <c r="F11519" t="inlineStr">
        <is>
          <t>P0187</t>
        </is>
      </c>
      <c r="G11519" t="inlineStr">
        <is>
          <t>Prod_0187</t>
        </is>
      </c>
      <c r="H11519" t="inlineStr">
        <is>
          <t>Food</t>
        </is>
      </c>
      <c r="I11519" t="n">
        <v>1</v>
      </c>
      <c r="J11519" t="n">
        <v>862.21</v>
      </c>
      <c r="K11519" t="n">
        <v>0.05</v>
      </c>
      <c r="L11519">
        <f>I11519*J11519*(1-K11519)</f>
        <v/>
      </c>
      <c r="M11519">
        <f>VLOOKUP(F11519,Products!A:D,4,FALSE)*I11519</f>
        <v/>
      </c>
      <c r="N11519">
        <f>L11519-M11519</f>
        <v/>
      </c>
    </row>
    <row r="11520">
      <c r="A11520" t="inlineStr">
        <is>
          <t>T1011518</t>
        </is>
      </c>
      <c r="B11520" t="inlineStr">
        <is>
          <t>2025-03-12</t>
        </is>
      </c>
      <c r="C11520" t="inlineStr">
        <is>
          <t>S030</t>
        </is>
      </c>
      <c r="D11520" t="inlineStr">
        <is>
          <t>Store_030</t>
        </is>
      </c>
      <c r="E11520" t="inlineStr">
        <is>
          <t>North</t>
        </is>
      </c>
      <c r="F11520" t="inlineStr">
        <is>
          <t>P0142</t>
        </is>
      </c>
      <c r="G11520" t="inlineStr">
        <is>
          <t>Prod_0142</t>
        </is>
      </c>
      <c r="H11520" t="inlineStr">
        <is>
          <t>Household</t>
        </is>
      </c>
      <c r="I11520" t="n">
        <v>2</v>
      </c>
      <c r="J11520" t="n">
        <v>218.16</v>
      </c>
      <c r="K11520" t="n">
        <v>0</v>
      </c>
      <c r="L11520">
        <f>I11520*J11520*(1-K11520)</f>
        <v/>
      </c>
      <c r="M11520">
        <f>VLOOKUP(F11520,Products!A:D,4,FALSE)*I11520</f>
        <v/>
      </c>
      <c r="N11520">
        <f>L11520-M11520</f>
        <v/>
      </c>
    </row>
    <row r="11521">
      <c r="A11521" t="inlineStr">
        <is>
          <t>T1011519</t>
        </is>
      </c>
      <c r="B11521" t="inlineStr">
        <is>
          <t>2025-07-17</t>
        </is>
      </c>
      <c r="C11521" t="inlineStr">
        <is>
          <t>S022</t>
        </is>
      </c>
      <c r="D11521" t="inlineStr">
        <is>
          <t>Store_022</t>
        </is>
      </c>
      <c r="E11521" t="inlineStr">
        <is>
          <t>East</t>
        </is>
      </c>
      <c r="F11521" t="inlineStr">
        <is>
          <t>P0142</t>
        </is>
      </c>
      <c r="G11521" t="inlineStr">
        <is>
          <t>Prod_0142</t>
        </is>
      </c>
      <c r="H11521" t="inlineStr">
        <is>
          <t>Household</t>
        </is>
      </c>
      <c r="I11521" t="n">
        <v>1</v>
      </c>
      <c r="J11521" t="n">
        <v>178.82</v>
      </c>
      <c r="K11521" t="n">
        <v>0.1</v>
      </c>
      <c r="L11521">
        <f>I11521*J11521*(1-K11521)</f>
        <v/>
      </c>
      <c r="M11521">
        <f>VLOOKUP(F11521,Products!A:D,4,FALSE)*I11521</f>
        <v/>
      </c>
      <c r="N11521">
        <f>L11521-M11521</f>
        <v/>
      </c>
    </row>
    <row r="11522">
      <c r="A11522" t="inlineStr">
        <is>
          <t>T1011520</t>
        </is>
      </c>
      <c r="B11522" t="inlineStr">
        <is>
          <t>2023-07-10</t>
        </is>
      </c>
      <c r="C11522" t="inlineStr">
        <is>
          <t>S008</t>
        </is>
      </c>
      <c r="D11522" t="inlineStr">
        <is>
          <t>Store_008</t>
        </is>
      </c>
      <c r="E11522" t="inlineStr">
        <is>
          <t>East</t>
        </is>
      </c>
      <c r="F11522" t="inlineStr">
        <is>
          <t>P0078</t>
        </is>
      </c>
      <c r="G11522" t="inlineStr">
        <is>
          <t>Prod_0078</t>
        </is>
      </c>
      <c r="H11522" t="inlineStr">
        <is>
          <t>Electronics</t>
        </is>
      </c>
      <c r="I11522" t="n">
        <v>5</v>
      </c>
      <c r="J11522" t="n">
        <v>678.55</v>
      </c>
      <c r="K11522" t="n">
        <v>0</v>
      </c>
      <c r="L11522">
        <f>I11522*J11522*(1-K11522)</f>
        <v/>
      </c>
      <c r="M11522">
        <f>VLOOKUP(F11522,Products!A:D,4,FALSE)*I11522</f>
        <v/>
      </c>
      <c r="N11522">
        <f>L11522-M11522</f>
        <v/>
      </c>
    </row>
    <row r="11523">
      <c r="A11523" t="inlineStr">
        <is>
          <t>T1011521</t>
        </is>
      </c>
      <c r="B11523" t="inlineStr">
        <is>
          <t>2023-03-26</t>
        </is>
      </c>
      <c r="C11523" t="inlineStr">
        <is>
          <t>S043</t>
        </is>
      </c>
      <c r="D11523" t="inlineStr">
        <is>
          <t>Store_043</t>
        </is>
      </c>
      <c r="E11523" t="inlineStr">
        <is>
          <t>East</t>
        </is>
      </c>
      <c r="F11523" t="inlineStr">
        <is>
          <t>P0085</t>
        </is>
      </c>
      <c r="G11523" t="inlineStr">
        <is>
          <t>Prod_0085</t>
        </is>
      </c>
      <c r="H11523" t="inlineStr">
        <is>
          <t>Food</t>
        </is>
      </c>
      <c r="I11523" t="n">
        <v>9</v>
      </c>
      <c r="J11523" t="n">
        <v>407.91</v>
      </c>
      <c r="K11523" t="n">
        <v>0.1</v>
      </c>
      <c r="L11523">
        <f>I11523*J11523*(1-K11523)</f>
        <v/>
      </c>
      <c r="M11523">
        <f>VLOOKUP(F11523,Products!A:D,4,FALSE)*I11523</f>
        <v/>
      </c>
      <c r="N11523">
        <f>L11523-M11523</f>
        <v/>
      </c>
    </row>
    <row r="11524">
      <c r="A11524" t="inlineStr">
        <is>
          <t>T1011522</t>
        </is>
      </c>
      <c r="B11524" t="inlineStr">
        <is>
          <t>2023-09-07</t>
        </is>
      </c>
      <c r="C11524" t="inlineStr">
        <is>
          <t>S043</t>
        </is>
      </c>
      <c r="D11524" t="inlineStr">
        <is>
          <t>Store_043</t>
        </is>
      </c>
      <c r="E11524" t="inlineStr">
        <is>
          <t>East</t>
        </is>
      </c>
      <c r="F11524" t="inlineStr">
        <is>
          <t>P0062</t>
        </is>
      </c>
      <c r="G11524" t="inlineStr">
        <is>
          <t>Prod_0062</t>
        </is>
      </c>
      <c r="H11524" t="inlineStr">
        <is>
          <t>Beverages</t>
        </is>
      </c>
      <c r="I11524" t="n">
        <v>7</v>
      </c>
      <c r="J11524" t="n">
        <v>541.74</v>
      </c>
      <c r="K11524" t="n">
        <v>0</v>
      </c>
      <c r="L11524">
        <f>I11524*J11524*(1-K11524)</f>
        <v/>
      </c>
      <c r="M11524">
        <f>VLOOKUP(F11524,Products!A:D,4,FALSE)*I11524</f>
        <v/>
      </c>
      <c r="N11524">
        <f>L11524-M11524</f>
        <v/>
      </c>
    </row>
    <row r="11525">
      <c r="A11525" t="inlineStr">
        <is>
          <t>T1011523</t>
        </is>
      </c>
      <c r="B11525" t="inlineStr">
        <is>
          <t>2025-06-20</t>
        </is>
      </c>
      <c r="C11525" t="inlineStr">
        <is>
          <t>S043</t>
        </is>
      </c>
      <c r="D11525" t="inlineStr">
        <is>
          <t>Store_043</t>
        </is>
      </c>
      <c r="E11525" t="inlineStr">
        <is>
          <t>East</t>
        </is>
      </c>
      <c r="F11525" t="inlineStr">
        <is>
          <t>P0200</t>
        </is>
      </c>
      <c r="G11525" t="inlineStr">
        <is>
          <t>Prod_0200</t>
        </is>
      </c>
      <c r="H11525" t="inlineStr">
        <is>
          <t>Electronics</t>
        </is>
      </c>
      <c r="I11525" t="n">
        <v>9</v>
      </c>
      <c r="J11525" t="n">
        <v>315.48</v>
      </c>
      <c r="K11525" t="n">
        <v>0.1</v>
      </c>
      <c r="L11525">
        <f>I11525*J11525*(1-K11525)</f>
        <v/>
      </c>
      <c r="M11525">
        <f>VLOOKUP(F11525,Products!A:D,4,FALSE)*I11525</f>
        <v/>
      </c>
      <c r="N11525">
        <f>L11525-M11525</f>
        <v/>
      </c>
    </row>
    <row r="11526">
      <c r="A11526" t="inlineStr">
        <is>
          <t>T1011524</t>
        </is>
      </c>
      <c r="B11526" t="inlineStr">
        <is>
          <t>2024-11-12</t>
        </is>
      </c>
      <c r="C11526" t="inlineStr">
        <is>
          <t>S010</t>
        </is>
      </c>
      <c r="D11526" t="inlineStr">
        <is>
          <t>Store_010</t>
        </is>
      </c>
      <c r="E11526" t="inlineStr">
        <is>
          <t>North</t>
        </is>
      </c>
      <c r="F11526" t="inlineStr">
        <is>
          <t>P0081</t>
        </is>
      </c>
      <c r="G11526" t="inlineStr">
        <is>
          <t>Prod_0081</t>
        </is>
      </c>
      <c r="H11526" t="inlineStr">
        <is>
          <t>Electronics</t>
        </is>
      </c>
      <c r="I11526" t="n">
        <v>1</v>
      </c>
      <c r="J11526" t="n">
        <v>296.83</v>
      </c>
      <c r="K11526" t="n">
        <v>0.1</v>
      </c>
      <c r="L11526">
        <f>I11526*J11526*(1-K11526)</f>
        <v/>
      </c>
      <c r="M11526">
        <f>VLOOKUP(F11526,Products!A:D,4,FALSE)*I11526</f>
        <v/>
      </c>
      <c r="N11526">
        <f>L11526-M11526</f>
        <v/>
      </c>
    </row>
    <row r="11527">
      <c r="A11527" t="inlineStr">
        <is>
          <t>T1011525</t>
        </is>
      </c>
      <c r="B11527" t="inlineStr">
        <is>
          <t>2023-06-01</t>
        </is>
      </c>
      <c r="C11527" t="inlineStr">
        <is>
          <t>S035</t>
        </is>
      </c>
      <c r="D11527" t="inlineStr">
        <is>
          <t>Store_035</t>
        </is>
      </c>
      <c r="E11527" t="inlineStr">
        <is>
          <t>Central</t>
        </is>
      </c>
      <c r="F11527" t="inlineStr">
        <is>
          <t>P0199</t>
        </is>
      </c>
      <c r="G11527" t="inlineStr">
        <is>
          <t>Prod_0199</t>
        </is>
      </c>
      <c r="H11527" t="inlineStr">
        <is>
          <t>Beverages</t>
        </is>
      </c>
      <c r="I11527" t="n">
        <v>4</v>
      </c>
      <c r="J11527" t="n">
        <v>96.34999999999999</v>
      </c>
      <c r="K11527" t="n">
        <v>0</v>
      </c>
      <c r="L11527">
        <f>I11527*J11527*(1-K11527)</f>
        <v/>
      </c>
      <c r="M11527">
        <f>VLOOKUP(F11527,Products!A:D,4,FALSE)*I11527</f>
        <v/>
      </c>
      <c r="N11527">
        <f>L11527-M11527</f>
        <v/>
      </c>
    </row>
    <row r="11528">
      <c r="A11528" t="inlineStr">
        <is>
          <t>T1011526</t>
        </is>
      </c>
      <c r="B11528" t="inlineStr">
        <is>
          <t>2025-09-10</t>
        </is>
      </c>
      <c r="C11528" t="inlineStr">
        <is>
          <t>S012</t>
        </is>
      </c>
      <c r="D11528" t="inlineStr">
        <is>
          <t>Store_012</t>
        </is>
      </c>
      <c r="E11528" t="inlineStr">
        <is>
          <t>South</t>
        </is>
      </c>
      <c r="F11528" t="inlineStr">
        <is>
          <t>P0062</t>
        </is>
      </c>
      <c r="G11528" t="inlineStr">
        <is>
          <t>Prod_0062</t>
        </is>
      </c>
      <c r="H11528" t="inlineStr">
        <is>
          <t>Beverages</t>
        </is>
      </c>
      <c r="I11528" t="n">
        <v>4</v>
      </c>
      <c r="J11528" t="n">
        <v>716.3200000000001</v>
      </c>
      <c r="K11528" t="n">
        <v>0</v>
      </c>
      <c r="L11528">
        <f>I11528*J11528*(1-K11528)</f>
        <v/>
      </c>
      <c r="M11528">
        <f>VLOOKUP(F11528,Products!A:D,4,FALSE)*I11528</f>
        <v/>
      </c>
      <c r="N11528">
        <f>L11528-M11528</f>
        <v/>
      </c>
    </row>
    <row r="11529">
      <c r="A11529" t="inlineStr">
        <is>
          <t>T1011527</t>
        </is>
      </c>
      <c r="B11529" t="inlineStr">
        <is>
          <t>2024-10-18</t>
        </is>
      </c>
      <c r="C11529" t="inlineStr">
        <is>
          <t>S035</t>
        </is>
      </c>
      <c r="D11529" t="inlineStr">
        <is>
          <t>Store_035</t>
        </is>
      </c>
      <c r="E11529" t="inlineStr">
        <is>
          <t>Central</t>
        </is>
      </c>
      <c r="F11529" t="inlineStr">
        <is>
          <t>P0021</t>
        </is>
      </c>
      <c r="G11529" t="inlineStr">
        <is>
          <t>Prod_0021</t>
        </is>
      </c>
      <c r="H11529" t="inlineStr">
        <is>
          <t>Household</t>
        </is>
      </c>
      <c r="I11529" t="n">
        <v>3</v>
      </c>
      <c r="J11529" t="n">
        <v>135.07</v>
      </c>
      <c r="K11529" t="n">
        <v>0</v>
      </c>
      <c r="L11529">
        <f>I11529*J11529*(1-K11529)</f>
        <v/>
      </c>
      <c r="M11529">
        <f>VLOOKUP(F11529,Products!A:D,4,FALSE)*I11529</f>
        <v/>
      </c>
      <c r="N11529">
        <f>L11529-M11529</f>
        <v/>
      </c>
    </row>
    <row r="11530">
      <c r="A11530" t="inlineStr">
        <is>
          <t>T1011528</t>
        </is>
      </c>
      <c r="B11530" t="inlineStr">
        <is>
          <t>2024-04-17</t>
        </is>
      </c>
      <c r="C11530" t="inlineStr">
        <is>
          <t>S025</t>
        </is>
      </c>
      <c r="D11530" t="inlineStr">
        <is>
          <t>Store_025</t>
        </is>
      </c>
      <c r="E11530" t="inlineStr">
        <is>
          <t>Central</t>
        </is>
      </c>
      <c r="F11530" t="inlineStr">
        <is>
          <t>P0175</t>
        </is>
      </c>
      <c r="G11530" t="inlineStr">
        <is>
          <t>Prod_0175</t>
        </is>
      </c>
      <c r="H11530" t="inlineStr">
        <is>
          <t>Food</t>
        </is>
      </c>
      <c r="I11530" t="n">
        <v>4</v>
      </c>
      <c r="J11530" t="n">
        <v>932.23</v>
      </c>
      <c r="K11530" t="n">
        <v>0.1</v>
      </c>
      <c r="L11530">
        <f>I11530*J11530*(1-K11530)</f>
        <v/>
      </c>
      <c r="M11530">
        <f>VLOOKUP(F11530,Products!A:D,4,FALSE)*I11530</f>
        <v/>
      </c>
      <c r="N11530">
        <f>L11530-M11530</f>
        <v/>
      </c>
    </row>
    <row r="11531">
      <c r="A11531" t="inlineStr">
        <is>
          <t>T1011529</t>
        </is>
      </c>
      <c r="B11531" t="inlineStr">
        <is>
          <t>2025-07-02</t>
        </is>
      </c>
      <c r="C11531" t="inlineStr">
        <is>
          <t>S008</t>
        </is>
      </c>
      <c r="D11531" t="inlineStr">
        <is>
          <t>Store_008</t>
        </is>
      </c>
      <c r="E11531" t="inlineStr">
        <is>
          <t>East</t>
        </is>
      </c>
      <c r="F11531" t="inlineStr">
        <is>
          <t>P0170</t>
        </is>
      </c>
      <c r="G11531" t="inlineStr">
        <is>
          <t>Prod_0170</t>
        </is>
      </c>
      <c r="H11531" t="inlineStr">
        <is>
          <t>Household</t>
        </is>
      </c>
      <c r="I11531" t="n">
        <v>8</v>
      </c>
      <c r="J11531" t="n">
        <v>585.3099999999999</v>
      </c>
      <c r="K11531" t="n">
        <v>0</v>
      </c>
      <c r="L11531">
        <f>I11531*J11531*(1-K11531)</f>
        <v/>
      </c>
      <c r="M11531">
        <f>VLOOKUP(F11531,Products!A:D,4,FALSE)*I11531</f>
        <v/>
      </c>
      <c r="N11531">
        <f>L11531-M11531</f>
        <v/>
      </c>
    </row>
    <row r="11532">
      <c r="A11532" t="inlineStr">
        <is>
          <t>T1011530</t>
        </is>
      </c>
      <c r="B11532" t="inlineStr">
        <is>
          <t>2025-04-02</t>
        </is>
      </c>
      <c r="C11532" t="inlineStr">
        <is>
          <t>S019</t>
        </is>
      </c>
      <c r="D11532" t="inlineStr">
        <is>
          <t>Store_019</t>
        </is>
      </c>
      <c r="E11532" t="inlineStr">
        <is>
          <t>East</t>
        </is>
      </c>
      <c r="F11532" t="inlineStr">
        <is>
          <t>P0067</t>
        </is>
      </c>
      <c r="G11532" t="inlineStr">
        <is>
          <t>Prod_0067</t>
        </is>
      </c>
      <c r="H11532" t="inlineStr">
        <is>
          <t>Toys</t>
        </is>
      </c>
      <c r="I11532" t="n">
        <v>4</v>
      </c>
      <c r="J11532" t="n">
        <v>157.58</v>
      </c>
      <c r="K11532" t="n">
        <v>0.2</v>
      </c>
      <c r="L11532">
        <f>I11532*J11532*(1-K11532)</f>
        <v/>
      </c>
      <c r="M11532">
        <f>VLOOKUP(F11532,Products!A:D,4,FALSE)*I11532</f>
        <v/>
      </c>
      <c r="N11532">
        <f>L11532-M11532</f>
        <v/>
      </c>
    </row>
    <row r="11533">
      <c r="A11533" t="inlineStr">
        <is>
          <t>T1011531</t>
        </is>
      </c>
      <c r="B11533" t="inlineStr">
        <is>
          <t>2023-12-26</t>
        </is>
      </c>
      <c r="C11533" t="inlineStr">
        <is>
          <t>S002</t>
        </is>
      </c>
      <c r="D11533" t="inlineStr">
        <is>
          <t>Store_002</t>
        </is>
      </c>
      <c r="E11533" t="inlineStr">
        <is>
          <t>South</t>
        </is>
      </c>
      <c r="F11533" t="inlineStr">
        <is>
          <t>P0121</t>
        </is>
      </c>
      <c r="G11533" t="inlineStr">
        <is>
          <t>Prod_0121</t>
        </is>
      </c>
      <c r="H11533" t="inlineStr">
        <is>
          <t>Clothing</t>
        </is>
      </c>
      <c r="I11533" t="n">
        <v>7</v>
      </c>
      <c r="J11533" t="n">
        <v>805.5700000000001</v>
      </c>
      <c r="K11533" t="n">
        <v>0.05</v>
      </c>
      <c r="L11533">
        <f>I11533*J11533*(1-K11533)</f>
        <v/>
      </c>
      <c r="M11533">
        <f>VLOOKUP(F11533,Products!A:D,4,FALSE)*I11533</f>
        <v/>
      </c>
      <c r="N11533">
        <f>L11533-M11533</f>
        <v/>
      </c>
    </row>
    <row r="11534">
      <c r="A11534" t="inlineStr">
        <is>
          <t>T1011532</t>
        </is>
      </c>
      <c r="B11534" t="inlineStr">
        <is>
          <t>2023-07-12</t>
        </is>
      </c>
      <c r="C11534" t="inlineStr">
        <is>
          <t>S003</t>
        </is>
      </c>
      <c r="D11534" t="inlineStr">
        <is>
          <t>Store_003</t>
        </is>
      </c>
      <c r="E11534" t="inlineStr">
        <is>
          <t>North</t>
        </is>
      </c>
      <c r="F11534" t="inlineStr">
        <is>
          <t>P0074</t>
        </is>
      </c>
      <c r="G11534" t="inlineStr">
        <is>
          <t>Prod_0074</t>
        </is>
      </c>
      <c r="H11534" t="inlineStr">
        <is>
          <t>Food</t>
        </is>
      </c>
      <c r="I11534" t="n">
        <v>4</v>
      </c>
      <c r="J11534" t="n">
        <v>751.0599999999999</v>
      </c>
      <c r="K11534" t="n">
        <v>0</v>
      </c>
      <c r="L11534">
        <f>I11534*J11534*(1-K11534)</f>
        <v/>
      </c>
      <c r="M11534">
        <f>VLOOKUP(F11534,Products!A:D,4,FALSE)*I11534</f>
        <v/>
      </c>
      <c r="N11534">
        <f>L11534-M11534</f>
        <v/>
      </c>
    </row>
    <row r="11535">
      <c r="A11535" t="inlineStr">
        <is>
          <t>T1011533</t>
        </is>
      </c>
      <c r="B11535" t="inlineStr">
        <is>
          <t>2025-09-11</t>
        </is>
      </c>
      <c r="C11535" t="inlineStr">
        <is>
          <t>S025</t>
        </is>
      </c>
      <c r="D11535" t="inlineStr">
        <is>
          <t>Store_025</t>
        </is>
      </c>
      <c r="E11535" t="inlineStr">
        <is>
          <t>Central</t>
        </is>
      </c>
      <c r="F11535" t="inlineStr">
        <is>
          <t>P0012</t>
        </is>
      </c>
      <c r="G11535" t="inlineStr">
        <is>
          <t>Prod_0012</t>
        </is>
      </c>
      <c r="H11535" t="inlineStr">
        <is>
          <t>Food</t>
        </is>
      </c>
      <c r="I11535" t="n">
        <v>8</v>
      </c>
      <c r="J11535" t="n">
        <v>830.02</v>
      </c>
      <c r="K11535" t="n">
        <v>0</v>
      </c>
      <c r="L11535">
        <f>I11535*J11535*(1-K11535)</f>
        <v/>
      </c>
      <c r="M11535">
        <f>VLOOKUP(F11535,Products!A:D,4,FALSE)*I11535</f>
        <v/>
      </c>
      <c r="N11535">
        <f>L11535-M11535</f>
        <v/>
      </c>
    </row>
    <row r="11536">
      <c r="A11536" t="inlineStr">
        <is>
          <t>T1011534</t>
        </is>
      </c>
      <c r="B11536" t="inlineStr">
        <is>
          <t>2024-04-15</t>
        </is>
      </c>
      <c r="C11536" t="inlineStr">
        <is>
          <t>S027</t>
        </is>
      </c>
      <c r="D11536" t="inlineStr">
        <is>
          <t>Store_027</t>
        </is>
      </c>
      <c r="E11536" t="inlineStr">
        <is>
          <t>South</t>
        </is>
      </c>
      <c r="F11536" t="inlineStr">
        <is>
          <t>P0099</t>
        </is>
      </c>
      <c r="G11536" t="inlineStr">
        <is>
          <t>Prod_0099</t>
        </is>
      </c>
      <c r="H11536" t="inlineStr">
        <is>
          <t>Beverages</t>
        </is>
      </c>
      <c r="I11536" t="n">
        <v>7</v>
      </c>
      <c r="J11536" t="n">
        <v>100.67</v>
      </c>
      <c r="K11536" t="n">
        <v>0</v>
      </c>
      <c r="L11536">
        <f>I11536*J11536*(1-K11536)</f>
        <v/>
      </c>
      <c r="M11536">
        <f>VLOOKUP(F11536,Products!A:D,4,FALSE)*I11536</f>
        <v/>
      </c>
      <c r="N11536">
        <f>L11536-M11536</f>
        <v/>
      </c>
    </row>
    <row r="11537">
      <c r="A11537" t="inlineStr">
        <is>
          <t>T1011535</t>
        </is>
      </c>
      <c r="B11537" t="inlineStr">
        <is>
          <t>2024-04-02</t>
        </is>
      </c>
      <c r="C11537" t="inlineStr">
        <is>
          <t>S025</t>
        </is>
      </c>
      <c r="D11537" t="inlineStr">
        <is>
          <t>Store_025</t>
        </is>
      </c>
      <c r="E11537" t="inlineStr">
        <is>
          <t>Central</t>
        </is>
      </c>
      <c r="F11537" t="inlineStr">
        <is>
          <t>P0055</t>
        </is>
      </c>
      <c r="G11537" t="inlineStr">
        <is>
          <t>Prod_0055</t>
        </is>
      </c>
      <c r="H11537" t="inlineStr">
        <is>
          <t>Beverages</t>
        </is>
      </c>
      <c r="I11537" t="n">
        <v>3</v>
      </c>
      <c r="J11537" t="n">
        <v>178.51</v>
      </c>
      <c r="K11537" t="n">
        <v>0</v>
      </c>
      <c r="L11537">
        <f>I11537*J11537*(1-K11537)</f>
        <v/>
      </c>
      <c r="M11537">
        <f>VLOOKUP(F11537,Products!A:D,4,FALSE)*I11537</f>
        <v/>
      </c>
      <c r="N11537">
        <f>L11537-M11537</f>
        <v/>
      </c>
    </row>
    <row r="11538">
      <c r="A11538" t="inlineStr">
        <is>
          <t>T1011536</t>
        </is>
      </c>
      <c r="B11538" t="inlineStr">
        <is>
          <t>2025-01-26</t>
        </is>
      </c>
      <c r="C11538" t="inlineStr">
        <is>
          <t>S045</t>
        </is>
      </c>
      <c r="D11538" t="inlineStr">
        <is>
          <t>Store_045</t>
        </is>
      </c>
      <c r="E11538" t="inlineStr">
        <is>
          <t>East</t>
        </is>
      </c>
      <c r="F11538" t="inlineStr">
        <is>
          <t>P0156</t>
        </is>
      </c>
      <c r="G11538" t="inlineStr">
        <is>
          <t>Prod_0156</t>
        </is>
      </c>
      <c r="H11538" t="inlineStr">
        <is>
          <t>Toys</t>
        </is>
      </c>
      <c r="I11538" t="n">
        <v>3</v>
      </c>
      <c r="J11538" t="n">
        <v>380.95</v>
      </c>
      <c r="K11538" t="n">
        <v>0</v>
      </c>
      <c r="L11538">
        <f>I11538*J11538*(1-K11538)</f>
        <v/>
      </c>
      <c r="M11538">
        <f>VLOOKUP(F11538,Products!A:D,4,FALSE)*I11538</f>
        <v/>
      </c>
      <c r="N11538">
        <f>L11538-M11538</f>
        <v/>
      </c>
    </row>
    <row r="11539">
      <c r="A11539" t="inlineStr">
        <is>
          <t>T1011537</t>
        </is>
      </c>
      <c r="B11539" t="inlineStr">
        <is>
          <t>2024-10-19</t>
        </is>
      </c>
      <c r="C11539" t="inlineStr">
        <is>
          <t>S028</t>
        </is>
      </c>
      <c r="D11539" t="inlineStr">
        <is>
          <t>Store_028</t>
        </is>
      </c>
      <c r="E11539" t="inlineStr">
        <is>
          <t>North</t>
        </is>
      </c>
      <c r="F11539" t="inlineStr">
        <is>
          <t>P0105</t>
        </is>
      </c>
      <c r="G11539" t="inlineStr">
        <is>
          <t>Prod_0105</t>
        </is>
      </c>
      <c r="H11539" t="inlineStr">
        <is>
          <t>Electronics</t>
        </is>
      </c>
      <c r="I11539" t="n">
        <v>1</v>
      </c>
      <c r="J11539" t="n">
        <v>451.19</v>
      </c>
      <c r="K11539" t="n">
        <v>0.05</v>
      </c>
      <c r="L11539">
        <f>I11539*J11539*(1-K11539)</f>
        <v/>
      </c>
      <c r="M11539">
        <f>VLOOKUP(F11539,Products!A:D,4,FALSE)*I11539</f>
        <v/>
      </c>
      <c r="N11539">
        <f>L11539-M11539</f>
        <v/>
      </c>
    </row>
    <row r="11540">
      <c r="A11540" t="inlineStr">
        <is>
          <t>T1011538</t>
        </is>
      </c>
      <c r="B11540" t="inlineStr">
        <is>
          <t>2023-11-26</t>
        </is>
      </c>
      <c r="C11540" t="inlineStr">
        <is>
          <t>S020</t>
        </is>
      </c>
      <c r="D11540" t="inlineStr">
        <is>
          <t>Store_020</t>
        </is>
      </c>
      <c r="E11540" t="inlineStr">
        <is>
          <t>West</t>
        </is>
      </c>
      <c r="F11540" t="inlineStr">
        <is>
          <t>P0180</t>
        </is>
      </c>
      <c r="G11540" t="inlineStr">
        <is>
          <t>Prod_0180</t>
        </is>
      </c>
      <c r="H11540" t="inlineStr">
        <is>
          <t>Clothing</t>
        </is>
      </c>
      <c r="I11540" t="n">
        <v>2</v>
      </c>
      <c r="J11540" t="n">
        <v>626.34</v>
      </c>
      <c r="K11540" t="n">
        <v>0</v>
      </c>
      <c r="L11540">
        <f>I11540*J11540*(1-K11540)</f>
        <v/>
      </c>
      <c r="M11540">
        <f>VLOOKUP(F11540,Products!A:D,4,FALSE)*I11540</f>
        <v/>
      </c>
      <c r="N11540">
        <f>L11540-M11540</f>
        <v/>
      </c>
    </row>
    <row r="11541">
      <c r="A11541" t="inlineStr">
        <is>
          <t>T1011539</t>
        </is>
      </c>
      <c r="B11541" t="inlineStr">
        <is>
          <t>2024-04-13</t>
        </is>
      </c>
      <c r="C11541" t="inlineStr">
        <is>
          <t>S037</t>
        </is>
      </c>
      <c r="D11541" t="inlineStr">
        <is>
          <t>Store_037</t>
        </is>
      </c>
      <c r="E11541" t="inlineStr">
        <is>
          <t>East</t>
        </is>
      </c>
      <c r="F11541" t="inlineStr">
        <is>
          <t>P0013</t>
        </is>
      </c>
      <c r="G11541" t="inlineStr">
        <is>
          <t>Prod_0013</t>
        </is>
      </c>
      <c r="H11541" t="inlineStr">
        <is>
          <t>Clothing</t>
        </is>
      </c>
      <c r="I11541" t="n">
        <v>2</v>
      </c>
      <c r="J11541" t="n">
        <v>80.12</v>
      </c>
      <c r="K11541" t="n">
        <v>0</v>
      </c>
      <c r="L11541">
        <f>I11541*J11541*(1-K11541)</f>
        <v/>
      </c>
      <c r="M11541">
        <f>VLOOKUP(F11541,Products!A:D,4,FALSE)*I11541</f>
        <v/>
      </c>
      <c r="N11541">
        <f>L11541-M11541</f>
        <v/>
      </c>
    </row>
    <row r="11542">
      <c r="A11542" t="inlineStr">
        <is>
          <t>T1011540</t>
        </is>
      </c>
      <c r="B11542" t="inlineStr">
        <is>
          <t>2025-07-01</t>
        </is>
      </c>
      <c r="C11542" t="inlineStr">
        <is>
          <t>S050</t>
        </is>
      </c>
      <c r="D11542" t="inlineStr">
        <is>
          <t>Store_050</t>
        </is>
      </c>
      <c r="E11542" t="inlineStr">
        <is>
          <t>South</t>
        </is>
      </c>
      <c r="F11542" t="inlineStr">
        <is>
          <t>P0145</t>
        </is>
      </c>
      <c r="G11542" t="inlineStr">
        <is>
          <t>Prod_0145</t>
        </is>
      </c>
      <c r="H11542" t="inlineStr">
        <is>
          <t>Electronics</t>
        </is>
      </c>
      <c r="I11542" t="n">
        <v>9</v>
      </c>
      <c r="J11542" t="n">
        <v>573.6</v>
      </c>
      <c r="K11542" t="n">
        <v>0</v>
      </c>
      <c r="L11542">
        <f>I11542*J11542*(1-K11542)</f>
        <v/>
      </c>
      <c r="M11542">
        <f>VLOOKUP(F11542,Products!A:D,4,FALSE)*I11542</f>
        <v/>
      </c>
      <c r="N11542">
        <f>L11542-M11542</f>
        <v/>
      </c>
    </row>
    <row r="11543">
      <c r="A11543" t="inlineStr">
        <is>
          <t>T1011541</t>
        </is>
      </c>
      <c r="B11543" t="inlineStr">
        <is>
          <t>2024-04-28</t>
        </is>
      </c>
      <c r="C11543" t="inlineStr">
        <is>
          <t>S019</t>
        </is>
      </c>
      <c r="D11543" t="inlineStr">
        <is>
          <t>Store_019</t>
        </is>
      </c>
      <c r="E11543" t="inlineStr">
        <is>
          <t>East</t>
        </is>
      </c>
      <c r="F11543" t="inlineStr">
        <is>
          <t>P0147</t>
        </is>
      </c>
      <c r="G11543" t="inlineStr">
        <is>
          <t>Prod_0147</t>
        </is>
      </c>
      <c r="H11543" t="inlineStr">
        <is>
          <t>Stationery</t>
        </is>
      </c>
      <c r="I11543" t="n">
        <v>4</v>
      </c>
      <c r="J11543" t="n">
        <v>385.41</v>
      </c>
      <c r="K11543" t="n">
        <v>0</v>
      </c>
      <c r="L11543">
        <f>I11543*J11543*(1-K11543)</f>
        <v/>
      </c>
      <c r="M11543">
        <f>VLOOKUP(F11543,Products!A:D,4,FALSE)*I11543</f>
        <v/>
      </c>
      <c r="N11543">
        <f>L11543-M11543</f>
        <v/>
      </c>
    </row>
    <row r="11544">
      <c r="A11544" t="inlineStr">
        <is>
          <t>T1011542</t>
        </is>
      </c>
      <c r="B11544" t="inlineStr">
        <is>
          <t>2024-12-12</t>
        </is>
      </c>
      <c r="C11544" t="inlineStr">
        <is>
          <t>S042</t>
        </is>
      </c>
      <c r="D11544" t="inlineStr">
        <is>
          <t>Store_042</t>
        </is>
      </c>
      <c r="E11544" t="inlineStr">
        <is>
          <t>Central</t>
        </is>
      </c>
      <c r="F11544" t="inlineStr">
        <is>
          <t>P0190</t>
        </is>
      </c>
      <c r="G11544" t="inlineStr">
        <is>
          <t>Prod_0190</t>
        </is>
      </c>
      <c r="H11544" t="inlineStr">
        <is>
          <t>Household</t>
        </is>
      </c>
      <c r="I11544" t="n">
        <v>1</v>
      </c>
      <c r="J11544" t="n">
        <v>303.88</v>
      </c>
      <c r="K11544" t="n">
        <v>0</v>
      </c>
      <c r="L11544">
        <f>I11544*J11544*(1-K11544)</f>
        <v/>
      </c>
      <c r="M11544">
        <f>VLOOKUP(F11544,Products!A:D,4,FALSE)*I11544</f>
        <v/>
      </c>
      <c r="N11544">
        <f>L11544-M11544</f>
        <v/>
      </c>
    </row>
    <row r="11545">
      <c r="A11545" t="inlineStr">
        <is>
          <t>T1011543</t>
        </is>
      </c>
      <c r="B11545" t="inlineStr">
        <is>
          <t>2023-10-30</t>
        </is>
      </c>
      <c r="C11545" t="inlineStr">
        <is>
          <t>S012</t>
        </is>
      </c>
      <c r="D11545" t="inlineStr">
        <is>
          <t>Store_012</t>
        </is>
      </c>
      <c r="E11545" t="inlineStr">
        <is>
          <t>South</t>
        </is>
      </c>
      <c r="F11545" t="inlineStr">
        <is>
          <t>P0181</t>
        </is>
      </c>
      <c r="G11545" t="inlineStr">
        <is>
          <t>Prod_0181</t>
        </is>
      </c>
      <c r="H11545" t="inlineStr">
        <is>
          <t>Electronics</t>
        </is>
      </c>
      <c r="I11545" t="n">
        <v>1</v>
      </c>
      <c r="J11545" t="n">
        <v>692.98</v>
      </c>
      <c r="K11545" t="n">
        <v>0</v>
      </c>
      <c r="L11545">
        <f>I11545*J11545*(1-K11545)</f>
        <v/>
      </c>
      <c r="M11545">
        <f>VLOOKUP(F11545,Products!A:D,4,FALSE)*I11545</f>
        <v/>
      </c>
      <c r="N11545">
        <f>L11545-M11545</f>
        <v/>
      </c>
    </row>
    <row r="11546">
      <c r="A11546" t="inlineStr">
        <is>
          <t>T1011544</t>
        </is>
      </c>
      <c r="B11546" t="inlineStr">
        <is>
          <t>2025-03-08</t>
        </is>
      </c>
      <c r="C11546" t="inlineStr">
        <is>
          <t>S045</t>
        </is>
      </c>
      <c r="D11546" t="inlineStr">
        <is>
          <t>Store_045</t>
        </is>
      </c>
      <c r="E11546" t="inlineStr">
        <is>
          <t>East</t>
        </is>
      </c>
      <c r="F11546" t="inlineStr">
        <is>
          <t>P0038</t>
        </is>
      </c>
      <c r="G11546" t="inlineStr">
        <is>
          <t>Prod_0038</t>
        </is>
      </c>
      <c r="H11546" t="inlineStr">
        <is>
          <t>Beverages</t>
        </is>
      </c>
      <c r="I11546" t="n">
        <v>1</v>
      </c>
      <c r="J11546" t="n">
        <v>719.37</v>
      </c>
      <c r="K11546" t="n">
        <v>0</v>
      </c>
      <c r="L11546">
        <f>I11546*J11546*(1-K11546)</f>
        <v/>
      </c>
      <c r="M11546">
        <f>VLOOKUP(F11546,Products!A:D,4,FALSE)*I11546</f>
        <v/>
      </c>
      <c r="N11546">
        <f>L11546-M11546</f>
        <v/>
      </c>
    </row>
    <row r="11547">
      <c r="A11547" t="inlineStr">
        <is>
          <t>T1011545</t>
        </is>
      </c>
      <c r="B11547" t="inlineStr">
        <is>
          <t>2024-03-08</t>
        </is>
      </c>
      <c r="C11547" t="inlineStr">
        <is>
          <t>S040</t>
        </is>
      </c>
      <c r="D11547" t="inlineStr">
        <is>
          <t>Store_040</t>
        </is>
      </c>
      <c r="E11547" t="inlineStr">
        <is>
          <t>Central</t>
        </is>
      </c>
      <c r="F11547" t="inlineStr">
        <is>
          <t>P0032</t>
        </is>
      </c>
      <c r="G11547" t="inlineStr">
        <is>
          <t>Prod_0032</t>
        </is>
      </c>
      <c r="H11547" t="inlineStr">
        <is>
          <t>Beverages</t>
        </is>
      </c>
      <c r="I11547" t="n">
        <v>9</v>
      </c>
      <c r="J11547" t="n">
        <v>293.29</v>
      </c>
      <c r="K11547" t="n">
        <v>0</v>
      </c>
      <c r="L11547">
        <f>I11547*J11547*(1-K11547)</f>
        <v/>
      </c>
      <c r="M11547">
        <f>VLOOKUP(F11547,Products!A:D,4,FALSE)*I11547</f>
        <v/>
      </c>
      <c r="N11547">
        <f>L11547-M11547</f>
        <v/>
      </c>
    </row>
    <row r="11548">
      <c r="A11548" t="inlineStr">
        <is>
          <t>T1011546</t>
        </is>
      </c>
      <c r="B11548" t="inlineStr">
        <is>
          <t>2025-05-18</t>
        </is>
      </c>
      <c r="C11548" t="inlineStr">
        <is>
          <t>S023</t>
        </is>
      </c>
      <c r="D11548" t="inlineStr">
        <is>
          <t>Store_023</t>
        </is>
      </c>
      <c r="E11548" t="inlineStr">
        <is>
          <t>South</t>
        </is>
      </c>
      <c r="F11548" t="inlineStr">
        <is>
          <t>P0056</t>
        </is>
      </c>
      <c r="G11548" t="inlineStr">
        <is>
          <t>Prod_0056</t>
        </is>
      </c>
      <c r="H11548" t="inlineStr">
        <is>
          <t>Household</t>
        </is>
      </c>
      <c r="I11548" t="n">
        <v>5</v>
      </c>
      <c r="J11548" t="n">
        <v>317.59</v>
      </c>
      <c r="K11548" t="n">
        <v>0.2</v>
      </c>
      <c r="L11548">
        <f>I11548*J11548*(1-K11548)</f>
        <v/>
      </c>
      <c r="M11548">
        <f>VLOOKUP(F11548,Products!A:D,4,FALSE)*I11548</f>
        <v/>
      </c>
      <c r="N11548">
        <f>L11548-M11548</f>
        <v/>
      </c>
    </row>
    <row r="11549">
      <c r="A11549" t="inlineStr">
        <is>
          <t>T1011547</t>
        </is>
      </c>
      <c r="B11549" t="inlineStr">
        <is>
          <t>2025-04-01</t>
        </is>
      </c>
      <c r="C11549" t="inlineStr">
        <is>
          <t>S040</t>
        </is>
      </c>
      <c r="D11549" t="inlineStr">
        <is>
          <t>Store_040</t>
        </is>
      </c>
      <c r="E11549" t="inlineStr">
        <is>
          <t>Central</t>
        </is>
      </c>
      <c r="F11549" t="inlineStr">
        <is>
          <t>P0103</t>
        </is>
      </c>
      <c r="G11549" t="inlineStr">
        <is>
          <t>Prod_0103</t>
        </is>
      </c>
      <c r="H11549" t="inlineStr">
        <is>
          <t>Stationery</t>
        </is>
      </c>
      <c r="I11549" t="n">
        <v>1</v>
      </c>
      <c r="J11549" t="n">
        <v>822.91</v>
      </c>
      <c r="K11549" t="n">
        <v>0.15</v>
      </c>
      <c r="L11549">
        <f>I11549*J11549*(1-K11549)</f>
        <v/>
      </c>
      <c r="M11549">
        <f>VLOOKUP(F11549,Products!A:D,4,FALSE)*I11549</f>
        <v/>
      </c>
      <c r="N11549">
        <f>L11549-M11549</f>
        <v/>
      </c>
    </row>
    <row r="11550">
      <c r="A11550" t="inlineStr">
        <is>
          <t>T1011548</t>
        </is>
      </c>
      <c r="B11550" t="inlineStr">
        <is>
          <t>2025-01-01</t>
        </is>
      </c>
      <c r="C11550" t="inlineStr">
        <is>
          <t>S043</t>
        </is>
      </c>
      <c r="D11550" t="inlineStr">
        <is>
          <t>Store_043</t>
        </is>
      </c>
      <c r="E11550" t="inlineStr">
        <is>
          <t>East</t>
        </is>
      </c>
      <c r="F11550" t="inlineStr">
        <is>
          <t>P0127</t>
        </is>
      </c>
      <c r="G11550" t="inlineStr">
        <is>
          <t>Prod_0127</t>
        </is>
      </c>
      <c r="H11550" t="inlineStr">
        <is>
          <t>Toys</t>
        </is>
      </c>
      <c r="I11550" t="n">
        <v>3</v>
      </c>
      <c r="J11550" t="n">
        <v>726.12</v>
      </c>
      <c r="K11550" t="n">
        <v>0</v>
      </c>
      <c r="L11550">
        <f>I11550*J11550*(1-K11550)</f>
        <v/>
      </c>
      <c r="M11550">
        <f>VLOOKUP(F11550,Products!A:D,4,FALSE)*I11550</f>
        <v/>
      </c>
      <c r="N11550">
        <f>L11550-M11550</f>
        <v/>
      </c>
    </row>
    <row r="11551">
      <c r="A11551" t="inlineStr">
        <is>
          <t>T1011549</t>
        </is>
      </c>
      <c r="B11551" t="inlineStr">
        <is>
          <t>2024-02-15</t>
        </is>
      </c>
      <c r="C11551" t="inlineStr">
        <is>
          <t>S042</t>
        </is>
      </c>
      <c r="D11551" t="inlineStr">
        <is>
          <t>Store_042</t>
        </is>
      </c>
      <c r="E11551" t="inlineStr">
        <is>
          <t>Central</t>
        </is>
      </c>
      <c r="F11551" t="inlineStr">
        <is>
          <t>P0167</t>
        </is>
      </c>
      <c r="G11551" t="inlineStr">
        <is>
          <t>Prod_0167</t>
        </is>
      </c>
      <c r="H11551" t="inlineStr">
        <is>
          <t>Beverages</t>
        </is>
      </c>
      <c r="I11551" t="n">
        <v>3</v>
      </c>
      <c r="J11551" t="n">
        <v>393.23</v>
      </c>
      <c r="K11551" t="n">
        <v>0.15</v>
      </c>
      <c r="L11551">
        <f>I11551*J11551*(1-K11551)</f>
        <v/>
      </c>
      <c r="M11551">
        <f>VLOOKUP(F11551,Products!A:D,4,FALSE)*I11551</f>
        <v/>
      </c>
      <c r="N11551">
        <f>L11551-M11551</f>
        <v/>
      </c>
    </row>
    <row r="11552">
      <c r="A11552" t="inlineStr">
        <is>
          <t>T1011550</t>
        </is>
      </c>
      <c r="B11552" t="inlineStr">
        <is>
          <t>2023-04-30</t>
        </is>
      </c>
      <c r="C11552" t="inlineStr">
        <is>
          <t>S008</t>
        </is>
      </c>
      <c r="D11552" t="inlineStr">
        <is>
          <t>Store_008</t>
        </is>
      </c>
      <c r="E11552" t="inlineStr">
        <is>
          <t>East</t>
        </is>
      </c>
      <c r="F11552" t="inlineStr">
        <is>
          <t>P0050</t>
        </is>
      </c>
      <c r="G11552" t="inlineStr">
        <is>
          <t>Prod_0050</t>
        </is>
      </c>
      <c r="H11552" t="inlineStr">
        <is>
          <t>Household</t>
        </is>
      </c>
      <c r="I11552" t="n">
        <v>3</v>
      </c>
      <c r="J11552" t="n">
        <v>777.4</v>
      </c>
      <c r="K11552" t="n">
        <v>0.05</v>
      </c>
      <c r="L11552">
        <f>I11552*J11552*(1-K11552)</f>
        <v/>
      </c>
      <c r="M11552">
        <f>VLOOKUP(F11552,Products!A:D,4,FALSE)*I11552</f>
        <v/>
      </c>
      <c r="N11552">
        <f>L11552-M11552</f>
        <v/>
      </c>
    </row>
    <row r="11553">
      <c r="A11553" t="inlineStr">
        <is>
          <t>T1011551</t>
        </is>
      </c>
      <c r="B11553" t="inlineStr">
        <is>
          <t>2023-09-18</t>
        </is>
      </c>
      <c r="C11553" t="inlineStr">
        <is>
          <t>S046</t>
        </is>
      </c>
      <c r="D11553" t="inlineStr">
        <is>
          <t>Store_046</t>
        </is>
      </c>
      <c r="E11553" t="inlineStr">
        <is>
          <t>South</t>
        </is>
      </c>
      <c r="F11553" t="inlineStr">
        <is>
          <t>P0137</t>
        </is>
      </c>
      <c r="G11553" t="inlineStr">
        <is>
          <t>Prod_0137</t>
        </is>
      </c>
      <c r="H11553" t="inlineStr">
        <is>
          <t>Electronics</t>
        </is>
      </c>
      <c r="I11553" t="n">
        <v>3</v>
      </c>
      <c r="J11553" t="n">
        <v>132.75</v>
      </c>
      <c r="K11553" t="n">
        <v>0.1</v>
      </c>
      <c r="L11553">
        <f>I11553*J11553*(1-K11553)</f>
        <v/>
      </c>
      <c r="M11553">
        <f>VLOOKUP(F11553,Products!A:D,4,FALSE)*I11553</f>
        <v/>
      </c>
      <c r="N11553">
        <f>L11553-M11553</f>
        <v/>
      </c>
    </row>
    <row r="11554">
      <c r="A11554" t="inlineStr">
        <is>
          <t>T1011552</t>
        </is>
      </c>
      <c r="B11554" t="inlineStr">
        <is>
          <t>2024-04-08</t>
        </is>
      </c>
      <c r="C11554" t="inlineStr">
        <is>
          <t>S035</t>
        </is>
      </c>
      <c r="D11554" t="inlineStr">
        <is>
          <t>Store_035</t>
        </is>
      </c>
      <c r="E11554" t="inlineStr">
        <is>
          <t>Central</t>
        </is>
      </c>
      <c r="F11554" t="inlineStr">
        <is>
          <t>P0001</t>
        </is>
      </c>
      <c r="G11554" t="inlineStr">
        <is>
          <t>Prod_0001</t>
        </is>
      </c>
      <c r="H11554" t="inlineStr">
        <is>
          <t>Beverages</t>
        </is>
      </c>
      <c r="I11554" t="n">
        <v>9</v>
      </c>
      <c r="J11554" t="n">
        <v>666.99</v>
      </c>
      <c r="K11554" t="n">
        <v>0</v>
      </c>
      <c r="L11554">
        <f>I11554*J11554*(1-K11554)</f>
        <v/>
      </c>
      <c r="M11554">
        <f>VLOOKUP(F11554,Products!A:D,4,FALSE)*I11554</f>
        <v/>
      </c>
      <c r="N11554">
        <f>L11554-M11554</f>
        <v/>
      </c>
    </row>
    <row r="11555">
      <c r="A11555" t="inlineStr">
        <is>
          <t>T1011553</t>
        </is>
      </c>
      <c r="B11555" t="inlineStr">
        <is>
          <t>2024-11-13</t>
        </is>
      </c>
      <c r="C11555" t="inlineStr">
        <is>
          <t>S027</t>
        </is>
      </c>
      <c r="D11555" t="inlineStr">
        <is>
          <t>Store_027</t>
        </is>
      </c>
      <c r="E11555" t="inlineStr">
        <is>
          <t>South</t>
        </is>
      </c>
      <c r="F11555" t="inlineStr">
        <is>
          <t>P0183</t>
        </is>
      </c>
      <c r="G11555" t="inlineStr">
        <is>
          <t>Prod_0183</t>
        </is>
      </c>
      <c r="H11555" t="inlineStr">
        <is>
          <t>Stationery</t>
        </is>
      </c>
      <c r="I11555" t="n">
        <v>6</v>
      </c>
      <c r="J11555" t="n">
        <v>857.21</v>
      </c>
      <c r="K11555" t="n">
        <v>0</v>
      </c>
      <c r="L11555">
        <f>I11555*J11555*(1-K11555)</f>
        <v/>
      </c>
      <c r="M11555">
        <f>VLOOKUP(F11555,Products!A:D,4,FALSE)*I11555</f>
        <v/>
      </c>
      <c r="N11555">
        <f>L11555-M11555</f>
        <v/>
      </c>
    </row>
    <row r="11556">
      <c r="A11556" t="inlineStr">
        <is>
          <t>T1011554</t>
        </is>
      </c>
      <c r="B11556" t="inlineStr">
        <is>
          <t>2025-06-27</t>
        </is>
      </c>
      <c r="C11556" t="inlineStr">
        <is>
          <t>S006</t>
        </is>
      </c>
      <c r="D11556" t="inlineStr">
        <is>
          <t>Store_006</t>
        </is>
      </c>
      <c r="E11556" t="inlineStr">
        <is>
          <t>East</t>
        </is>
      </c>
      <c r="F11556" t="inlineStr">
        <is>
          <t>P0184</t>
        </is>
      </c>
      <c r="G11556" t="inlineStr">
        <is>
          <t>Prod_0184</t>
        </is>
      </c>
      <c r="H11556" t="inlineStr">
        <is>
          <t>Beverages</t>
        </is>
      </c>
      <c r="I11556" t="n">
        <v>4</v>
      </c>
      <c r="J11556" t="n">
        <v>431.82</v>
      </c>
      <c r="K11556" t="n">
        <v>0</v>
      </c>
      <c r="L11556">
        <f>I11556*J11556*(1-K11556)</f>
        <v/>
      </c>
      <c r="M11556">
        <f>VLOOKUP(F11556,Products!A:D,4,FALSE)*I11556</f>
        <v/>
      </c>
      <c r="N11556">
        <f>L11556-M11556</f>
        <v/>
      </c>
    </row>
    <row r="11557">
      <c r="A11557" t="inlineStr">
        <is>
          <t>T1011555</t>
        </is>
      </c>
      <c r="B11557" t="inlineStr">
        <is>
          <t>2024-06-17</t>
        </is>
      </c>
      <c r="C11557" t="inlineStr">
        <is>
          <t>S038</t>
        </is>
      </c>
      <c r="D11557" t="inlineStr">
        <is>
          <t>Store_038</t>
        </is>
      </c>
      <c r="E11557" t="inlineStr">
        <is>
          <t>East</t>
        </is>
      </c>
      <c r="F11557" t="inlineStr">
        <is>
          <t>P0175</t>
        </is>
      </c>
      <c r="G11557" t="inlineStr">
        <is>
          <t>Prod_0175</t>
        </is>
      </c>
      <c r="H11557" t="inlineStr">
        <is>
          <t>Food</t>
        </is>
      </c>
      <c r="I11557" t="n">
        <v>1</v>
      </c>
      <c r="J11557" t="n">
        <v>1003.36</v>
      </c>
      <c r="K11557" t="n">
        <v>0.05</v>
      </c>
      <c r="L11557">
        <f>I11557*J11557*(1-K11557)</f>
        <v/>
      </c>
      <c r="M11557">
        <f>VLOOKUP(F11557,Products!A:D,4,FALSE)*I11557</f>
        <v/>
      </c>
      <c r="N11557">
        <f>L11557-M11557</f>
        <v/>
      </c>
    </row>
    <row r="11558">
      <c r="A11558" t="inlineStr">
        <is>
          <t>T1011556</t>
        </is>
      </c>
      <c r="B11558" t="inlineStr">
        <is>
          <t>2023-05-10</t>
        </is>
      </c>
      <c r="C11558" t="inlineStr">
        <is>
          <t>S032</t>
        </is>
      </c>
      <c r="D11558" t="inlineStr">
        <is>
          <t>Store_032</t>
        </is>
      </c>
      <c r="E11558" t="inlineStr">
        <is>
          <t>Central</t>
        </is>
      </c>
      <c r="F11558" t="inlineStr">
        <is>
          <t>P0075</t>
        </is>
      </c>
      <c r="G11558" t="inlineStr">
        <is>
          <t>Prod_0075</t>
        </is>
      </c>
      <c r="H11558" t="inlineStr">
        <is>
          <t>Beverages</t>
        </is>
      </c>
      <c r="I11558" t="n">
        <v>6</v>
      </c>
      <c r="J11558" t="n">
        <v>915.1</v>
      </c>
      <c r="K11558" t="n">
        <v>0</v>
      </c>
      <c r="L11558">
        <f>I11558*J11558*(1-K11558)</f>
        <v/>
      </c>
      <c r="M11558">
        <f>VLOOKUP(F11558,Products!A:D,4,FALSE)*I11558</f>
        <v/>
      </c>
      <c r="N11558">
        <f>L11558-M11558</f>
        <v/>
      </c>
    </row>
    <row r="11559">
      <c r="A11559" t="inlineStr">
        <is>
          <t>T1011557</t>
        </is>
      </c>
      <c r="B11559" t="inlineStr">
        <is>
          <t>2025-01-23</t>
        </is>
      </c>
      <c r="C11559" t="inlineStr">
        <is>
          <t>S029</t>
        </is>
      </c>
      <c r="D11559" t="inlineStr">
        <is>
          <t>Store_029</t>
        </is>
      </c>
      <c r="E11559" t="inlineStr">
        <is>
          <t>South</t>
        </is>
      </c>
      <c r="F11559" t="inlineStr">
        <is>
          <t>P0157</t>
        </is>
      </c>
      <c r="G11559" t="inlineStr">
        <is>
          <t>Prod_0157</t>
        </is>
      </c>
      <c r="H11559" t="inlineStr">
        <is>
          <t>Toys</t>
        </is>
      </c>
      <c r="I11559" t="n">
        <v>5</v>
      </c>
      <c r="J11559" t="n">
        <v>231.93</v>
      </c>
      <c r="K11559" t="n">
        <v>0</v>
      </c>
      <c r="L11559">
        <f>I11559*J11559*(1-K11559)</f>
        <v/>
      </c>
      <c r="M11559">
        <f>VLOOKUP(F11559,Products!A:D,4,FALSE)*I11559</f>
        <v/>
      </c>
      <c r="N11559">
        <f>L11559-M11559</f>
        <v/>
      </c>
    </row>
    <row r="11560">
      <c r="A11560" t="inlineStr">
        <is>
          <t>T1011558</t>
        </is>
      </c>
      <c r="B11560" t="inlineStr">
        <is>
          <t>2023-10-09</t>
        </is>
      </c>
      <c r="C11560" t="inlineStr">
        <is>
          <t>S036</t>
        </is>
      </c>
      <c r="D11560" t="inlineStr">
        <is>
          <t>Store_036</t>
        </is>
      </c>
      <c r="E11560" t="inlineStr">
        <is>
          <t>Central</t>
        </is>
      </c>
      <c r="F11560" t="inlineStr">
        <is>
          <t>P0186</t>
        </is>
      </c>
      <c r="G11560" t="inlineStr">
        <is>
          <t>Prod_0186</t>
        </is>
      </c>
      <c r="H11560" t="inlineStr">
        <is>
          <t>Household</t>
        </is>
      </c>
      <c r="I11560" t="n">
        <v>9</v>
      </c>
      <c r="J11560" t="n">
        <v>855.62</v>
      </c>
      <c r="K11560" t="n">
        <v>0.1</v>
      </c>
      <c r="L11560">
        <f>I11560*J11560*(1-K11560)</f>
        <v/>
      </c>
      <c r="M11560">
        <f>VLOOKUP(F11560,Products!A:D,4,FALSE)*I11560</f>
        <v/>
      </c>
      <c r="N11560">
        <f>L11560-M11560</f>
        <v/>
      </c>
    </row>
    <row r="11561">
      <c r="A11561" t="inlineStr">
        <is>
          <t>T1011559</t>
        </is>
      </c>
      <c r="B11561" t="inlineStr">
        <is>
          <t>2023-09-19</t>
        </is>
      </c>
      <c r="C11561" t="inlineStr">
        <is>
          <t>S007</t>
        </is>
      </c>
      <c r="D11561" t="inlineStr">
        <is>
          <t>Store_007</t>
        </is>
      </c>
      <c r="E11561" t="inlineStr">
        <is>
          <t>East</t>
        </is>
      </c>
      <c r="F11561" t="inlineStr">
        <is>
          <t>P0049</t>
        </is>
      </c>
      <c r="G11561" t="inlineStr">
        <is>
          <t>Prod_0049</t>
        </is>
      </c>
      <c r="H11561" t="inlineStr">
        <is>
          <t>Beverages</t>
        </is>
      </c>
      <c r="I11561" t="n">
        <v>8</v>
      </c>
      <c r="J11561" t="n">
        <v>222.46</v>
      </c>
      <c r="K11561" t="n">
        <v>0</v>
      </c>
      <c r="L11561">
        <f>I11561*J11561*(1-K11561)</f>
        <v/>
      </c>
      <c r="M11561">
        <f>VLOOKUP(F11561,Products!A:D,4,FALSE)*I11561</f>
        <v/>
      </c>
      <c r="N11561">
        <f>L11561-M11561</f>
        <v/>
      </c>
    </row>
    <row r="11562">
      <c r="A11562" t="inlineStr">
        <is>
          <t>T1011560</t>
        </is>
      </c>
      <c r="B11562" t="inlineStr">
        <is>
          <t>2024-04-10</t>
        </is>
      </c>
      <c r="C11562" t="inlineStr">
        <is>
          <t>S027</t>
        </is>
      </c>
      <c r="D11562" t="inlineStr">
        <is>
          <t>Store_027</t>
        </is>
      </c>
      <c r="E11562" t="inlineStr">
        <is>
          <t>South</t>
        </is>
      </c>
      <c r="F11562" t="inlineStr">
        <is>
          <t>P0121</t>
        </is>
      </c>
      <c r="G11562" t="inlineStr">
        <is>
          <t>Prod_0121</t>
        </is>
      </c>
      <c r="H11562" t="inlineStr">
        <is>
          <t>Clothing</t>
        </is>
      </c>
      <c r="I11562" t="n">
        <v>9</v>
      </c>
      <c r="J11562" t="n">
        <v>658.4299999999999</v>
      </c>
      <c r="K11562" t="n">
        <v>0</v>
      </c>
      <c r="L11562">
        <f>I11562*J11562*(1-K11562)</f>
        <v/>
      </c>
      <c r="M11562">
        <f>VLOOKUP(F11562,Products!A:D,4,FALSE)*I11562</f>
        <v/>
      </c>
      <c r="N11562">
        <f>L11562-M11562</f>
        <v/>
      </c>
    </row>
    <row r="11563">
      <c r="A11563" t="inlineStr">
        <is>
          <t>T1011561</t>
        </is>
      </c>
      <c r="B11563" t="inlineStr">
        <is>
          <t>2025-06-09</t>
        </is>
      </c>
      <c r="C11563" t="inlineStr">
        <is>
          <t>S034</t>
        </is>
      </c>
      <c r="D11563" t="inlineStr">
        <is>
          <t>Store_034</t>
        </is>
      </c>
      <c r="E11563" t="inlineStr">
        <is>
          <t>Central</t>
        </is>
      </c>
      <c r="F11563" t="inlineStr">
        <is>
          <t>P0114</t>
        </is>
      </c>
      <c r="G11563" t="inlineStr">
        <is>
          <t>Prod_0114</t>
        </is>
      </c>
      <c r="H11563" t="inlineStr">
        <is>
          <t>Beverages</t>
        </is>
      </c>
      <c r="I11563" t="n">
        <v>4</v>
      </c>
      <c r="J11563" t="n">
        <v>680.89</v>
      </c>
      <c r="K11563" t="n">
        <v>0.05</v>
      </c>
      <c r="L11563">
        <f>I11563*J11563*(1-K11563)</f>
        <v/>
      </c>
      <c r="M11563">
        <f>VLOOKUP(F11563,Products!A:D,4,FALSE)*I11563</f>
        <v/>
      </c>
      <c r="N11563">
        <f>L11563-M11563</f>
        <v/>
      </c>
    </row>
    <row r="11564">
      <c r="A11564" t="inlineStr">
        <is>
          <t>T1011562</t>
        </is>
      </c>
      <c r="B11564" t="inlineStr">
        <is>
          <t>2024-09-12</t>
        </is>
      </c>
      <c r="C11564" t="inlineStr">
        <is>
          <t>S043</t>
        </is>
      </c>
      <c r="D11564" t="inlineStr">
        <is>
          <t>Store_043</t>
        </is>
      </c>
      <c r="E11564" t="inlineStr">
        <is>
          <t>East</t>
        </is>
      </c>
      <c r="F11564" t="inlineStr">
        <is>
          <t>P0145</t>
        </is>
      </c>
      <c r="G11564" t="inlineStr">
        <is>
          <t>Prod_0145</t>
        </is>
      </c>
      <c r="H11564" t="inlineStr">
        <is>
          <t>Electronics</t>
        </is>
      </c>
      <c r="I11564" t="n">
        <v>1</v>
      </c>
      <c r="J11564" t="n">
        <v>525.63</v>
      </c>
      <c r="K11564" t="n">
        <v>0.05</v>
      </c>
      <c r="L11564">
        <f>I11564*J11564*(1-K11564)</f>
        <v/>
      </c>
      <c r="M11564">
        <f>VLOOKUP(F11564,Products!A:D,4,FALSE)*I11564</f>
        <v/>
      </c>
      <c r="N11564">
        <f>L11564-M11564</f>
        <v/>
      </c>
    </row>
    <row r="11565">
      <c r="A11565" t="inlineStr">
        <is>
          <t>T1011563</t>
        </is>
      </c>
      <c r="B11565" t="inlineStr">
        <is>
          <t>2025-03-13</t>
        </is>
      </c>
      <c r="C11565" t="inlineStr">
        <is>
          <t>S003</t>
        </is>
      </c>
      <c r="D11565" t="inlineStr">
        <is>
          <t>Store_003</t>
        </is>
      </c>
      <c r="E11565" t="inlineStr">
        <is>
          <t>North</t>
        </is>
      </c>
      <c r="F11565" t="inlineStr">
        <is>
          <t>P0032</t>
        </is>
      </c>
      <c r="G11565" t="inlineStr">
        <is>
          <t>Prod_0032</t>
        </is>
      </c>
      <c r="H11565" t="inlineStr">
        <is>
          <t>Beverages</t>
        </is>
      </c>
      <c r="I11565" t="n">
        <v>6</v>
      </c>
      <c r="J11565" t="n">
        <v>266.18</v>
      </c>
      <c r="K11565" t="n">
        <v>0</v>
      </c>
      <c r="L11565">
        <f>I11565*J11565*(1-K11565)</f>
        <v/>
      </c>
      <c r="M11565">
        <f>VLOOKUP(F11565,Products!A:D,4,FALSE)*I11565</f>
        <v/>
      </c>
      <c r="N11565">
        <f>L11565-M11565</f>
        <v/>
      </c>
    </row>
    <row r="11566">
      <c r="A11566" t="inlineStr">
        <is>
          <t>T1011564</t>
        </is>
      </c>
      <c r="B11566" t="inlineStr">
        <is>
          <t>2024-10-31</t>
        </is>
      </c>
      <c r="C11566" t="inlineStr">
        <is>
          <t>S020</t>
        </is>
      </c>
      <c r="D11566" t="inlineStr">
        <is>
          <t>Store_020</t>
        </is>
      </c>
      <c r="E11566" t="inlineStr">
        <is>
          <t>West</t>
        </is>
      </c>
      <c r="F11566" t="inlineStr">
        <is>
          <t>P0152</t>
        </is>
      </c>
      <c r="G11566" t="inlineStr">
        <is>
          <t>Prod_0152</t>
        </is>
      </c>
      <c r="H11566" t="inlineStr">
        <is>
          <t>Household</t>
        </is>
      </c>
      <c r="I11566" t="n">
        <v>3</v>
      </c>
      <c r="J11566" t="n">
        <v>762.21</v>
      </c>
      <c r="K11566" t="n">
        <v>0</v>
      </c>
      <c r="L11566">
        <f>I11566*J11566*(1-K11566)</f>
        <v/>
      </c>
      <c r="M11566">
        <f>VLOOKUP(F11566,Products!A:D,4,FALSE)*I11566</f>
        <v/>
      </c>
      <c r="N11566">
        <f>L11566-M11566</f>
        <v/>
      </c>
    </row>
    <row r="11567">
      <c r="A11567" t="inlineStr">
        <is>
          <t>T1011565</t>
        </is>
      </c>
      <c r="B11567" t="inlineStr">
        <is>
          <t>2024-12-14</t>
        </is>
      </c>
      <c r="C11567" t="inlineStr">
        <is>
          <t>S002</t>
        </is>
      </c>
      <c r="D11567" t="inlineStr">
        <is>
          <t>Store_002</t>
        </is>
      </c>
      <c r="E11567" t="inlineStr">
        <is>
          <t>South</t>
        </is>
      </c>
      <c r="F11567" t="inlineStr">
        <is>
          <t>P0102</t>
        </is>
      </c>
      <c r="G11567" t="inlineStr">
        <is>
          <t>Prod_0102</t>
        </is>
      </c>
      <c r="H11567" t="inlineStr">
        <is>
          <t>Food</t>
        </is>
      </c>
      <c r="I11567" t="n">
        <v>3</v>
      </c>
      <c r="J11567" t="n">
        <v>716.92</v>
      </c>
      <c r="K11567" t="n">
        <v>0.2</v>
      </c>
      <c r="L11567">
        <f>I11567*J11567*(1-K11567)</f>
        <v/>
      </c>
      <c r="M11567">
        <f>VLOOKUP(F11567,Products!A:D,4,FALSE)*I11567</f>
        <v/>
      </c>
      <c r="N11567">
        <f>L11567-M11567</f>
        <v/>
      </c>
    </row>
    <row r="11568">
      <c r="A11568" t="inlineStr">
        <is>
          <t>T1011566</t>
        </is>
      </c>
      <c r="B11568" t="inlineStr">
        <is>
          <t>2025-07-10</t>
        </is>
      </c>
      <c r="C11568" t="inlineStr">
        <is>
          <t>S042</t>
        </is>
      </c>
      <c r="D11568" t="inlineStr">
        <is>
          <t>Store_042</t>
        </is>
      </c>
      <c r="E11568" t="inlineStr">
        <is>
          <t>Central</t>
        </is>
      </c>
      <c r="F11568" t="inlineStr">
        <is>
          <t>P0169</t>
        </is>
      </c>
      <c r="G11568" t="inlineStr">
        <is>
          <t>Prod_0169</t>
        </is>
      </c>
      <c r="H11568" t="inlineStr">
        <is>
          <t>Beverages</t>
        </is>
      </c>
      <c r="I11568" t="n">
        <v>4</v>
      </c>
      <c r="J11568" t="n">
        <v>554.8099999999999</v>
      </c>
      <c r="K11568" t="n">
        <v>0</v>
      </c>
      <c r="L11568">
        <f>I11568*J11568*(1-K11568)</f>
        <v/>
      </c>
      <c r="M11568">
        <f>VLOOKUP(F11568,Products!A:D,4,FALSE)*I11568</f>
        <v/>
      </c>
      <c r="N11568">
        <f>L11568-M11568</f>
        <v/>
      </c>
    </row>
    <row r="11569">
      <c r="A11569" t="inlineStr">
        <is>
          <t>T1011567</t>
        </is>
      </c>
      <c r="B11569" t="inlineStr">
        <is>
          <t>2023-05-22</t>
        </is>
      </c>
      <c r="C11569" t="inlineStr">
        <is>
          <t>S027</t>
        </is>
      </c>
      <c r="D11569" t="inlineStr">
        <is>
          <t>Store_027</t>
        </is>
      </c>
      <c r="E11569" t="inlineStr">
        <is>
          <t>South</t>
        </is>
      </c>
      <c r="F11569" t="inlineStr">
        <is>
          <t>P0080</t>
        </is>
      </c>
      <c r="G11569" t="inlineStr">
        <is>
          <t>Prod_0080</t>
        </is>
      </c>
      <c r="H11569" t="inlineStr">
        <is>
          <t>Clothing</t>
        </is>
      </c>
      <c r="I11569" t="n">
        <v>4</v>
      </c>
      <c r="J11569" t="n">
        <v>700.4</v>
      </c>
      <c r="K11569" t="n">
        <v>0</v>
      </c>
      <c r="L11569">
        <f>I11569*J11569*(1-K11569)</f>
        <v/>
      </c>
      <c r="M11569">
        <f>VLOOKUP(F11569,Products!A:D,4,FALSE)*I11569</f>
        <v/>
      </c>
      <c r="N11569">
        <f>L11569-M11569</f>
        <v/>
      </c>
    </row>
    <row r="11570">
      <c r="A11570" t="inlineStr">
        <is>
          <t>T1011568</t>
        </is>
      </c>
      <c r="B11570" t="inlineStr">
        <is>
          <t>2024-02-07</t>
        </is>
      </c>
      <c r="C11570" t="inlineStr">
        <is>
          <t>S003</t>
        </is>
      </c>
      <c r="D11570" t="inlineStr">
        <is>
          <t>Store_003</t>
        </is>
      </c>
      <c r="E11570" t="inlineStr">
        <is>
          <t>North</t>
        </is>
      </c>
      <c r="F11570" t="inlineStr">
        <is>
          <t>P0018</t>
        </is>
      </c>
      <c r="G11570" t="inlineStr">
        <is>
          <t>Prod_0018</t>
        </is>
      </c>
      <c r="H11570" t="inlineStr">
        <is>
          <t>Food</t>
        </is>
      </c>
      <c r="I11570" t="n">
        <v>2</v>
      </c>
      <c r="J11570" t="n">
        <v>690.54</v>
      </c>
      <c r="K11570" t="n">
        <v>0.1</v>
      </c>
      <c r="L11570">
        <f>I11570*J11570*(1-K11570)</f>
        <v/>
      </c>
      <c r="M11570">
        <f>VLOOKUP(F11570,Products!A:D,4,FALSE)*I11570</f>
        <v/>
      </c>
      <c r="N11570">
        <f>L11570-M11570</f>
        <v/>
      </c>
    </row>
    <row r="11571">
      <c r="A11571" t="inlineStr">
        <is>
          <t>T1011569</t>
        </is>
      </c>
      <c r="B11571" t="inlineStr">
        <is>
          <t>2024-03-11</t>
        </is>
      </c>
      <c r="C11571" t="inlineStr">
        <is>
          <t>S027</t>
        </is>
      </c>
      <c r="D11571" t="inlineStr">
        <is>
          <t>Store_027</t>
        </is>
      </c>
      <c r="E11571" t="inlineStr">
        <is>
          <t>South</t>
        </is>
      </c>
      <c r="F11571" t="inlineStr">
        <is>
          <t>P0136</t>
        </is>
      </c>
      <c r="G11571" t="inlineStr">
        <is>
          <t>Prod_0136</t>
        </is>
      </c>
      <c r="H11571" t="inlineStr">
        <is>
          <t>Beverages</t>
        </is>
      </c>
      <c r="I11571" t="n">
        <v>1</v>
      </c>
      <c r="J11571" t="n">
        <v>229.08</v>
      </c>
      <c r="K11571" t="n">
        <v>0</v>
      </c>
      <c r="L11571">
        <f>I11571*J11571*(1-K11571)</f>
        <v/>
      </c>
      <c r="M11571">
        <f>VLOOKUP(F11571,Products!A:D,4,FALSE)*I11571</f>
        <v/>
      </c>
      <c r="N11571">
        <f>L11571-M11571</f>
        <v/>
      </c>
    </row>
    <row r="11572">
      <c r="A11572" t="inlineStr">
        <is>
          <t>T1011570</t>
        </is>
      </c>
      <c r="B11572" t="inlineStr">
        <is>
          <t>2024-07-10</t>
        </is>
      </c>
      <c r="C11572" t="inlineStr">
        <is>
          <t>S004</t>
        </is>
      </c>
      <c r="D11572" t="inlineStr">
        <is>
          <t>Store_004</t>
        </is>
      </c>
      <c r="E11572" t="inlineStr">
        <is>
          <t>Central</t>
        </is>
      </c>
      <c r="F11572" t="inlineStr">
        <is>
          <t>P0069</t>
        </is>
      </c>
      <c r="G11572" t="inlineStr">
        <is>
          <t>Prod_0069</t>
        </is>
      </c>
      <c r="H11572" t="inlineStr">
        <is>
          <t>Household</t>
        </is>
      </c>
      <c r="I11572" t="n">
        <v>2</v>
      </c>
      <c r="J11572" t="n">
        <v>264.05</v>
      </c>
      <c r="K11572" t="n">
        <v>0.05</v>
      </c>
      <c r="L11572">
        <f>I11572*J11572*(1-K11572)</f>
        <v/>
      </c>
      <c r="M11572">
        <f>VLOOKUP(F11572,Products!A:D,4,FALSE)*I11572</f>
        <v/>
      </c>
      <c r="N11572">
        <f>L11572-M11572</f>
        <v/>
      </c>
    </row>
    <row r="11573">
      <c r="A11573" t="inlineStr">
        <is>
          <t>T1011571</t>
        </is>
      </c>
      <c r="B11573" t="inlineStr">
        <is>
          <t>2023-09-08</t>
        </is>
      </c>
      <c r="C11573" t="inlineStr">
        <is>
          <t>S017</t>
        </is>
      </c>
      <c r="D11573" t="inlineStr">
        <is>
          <t>Store_017</t>
        </is>
      </c>
      <c r="E11573" t="inlineStr">
        <is>
          <t>South</t>
        </is>
      </c>
      <c r="F11573" t="inlineStr">
        <is>
          <t>P0092</t>
        </is>
      </c>
      <c r="G11573" t="inlineStr">
        <is>
          <t>Prod_0092</t>
        </is>
      </c>
      <c r="H11573" t="inlineStr">
        <is>
          <t>Household</t>
        </is>
      </c>
      <c r="I11573" t="n">
        <v>5</v>
      </c>
      <c r="J11573" t="n">
        <v>243.19</v>
      </c>
      <c r="K11573" t="n">
        <v>0.05</v>
      </c>
      <c r="L11573">
        <f>I11573*J11573*(1-K11573)</f>
        <v/>
      </c>
      <c r="M11573">
        <f>VLOOKUP(F11573,Products!A:D,4,FALSE)*I11573</f>
        <v/>
      </c>
      <c r="N11573">
        <f>L11573-M11573</f>
        <v/>
      </c>
    </row>
    <row r="11574">
      <c r="A11574" t="inlineStr">
        <is>
          <t>T1011572</t>
        </is>
      </c>
      <c r="B11574" t="inlineStr">
        <is>
          <t>2025-05-13</t>
        </is>
      </c>
      <c r="C11574" t="inlineStr">
        <is>
          <t>S025</t>
        </is>
      </c>
      <c r="D11574" t="inlineStr">
        <is>
          <t>Store_025</t>
        </is>
      </c>
      <c r="E11574" t="inlineStr">
        <is>
          <t>Central</t>
        </is>
      </c>
      <c r="F11574" t="inlineStr">
        <is>
          <t>P0063</t>
        </is>
      </c>
      <c r="G11574" t="inlineStr">
        <is>
          <t>Prod_0063</t>
        </is>
      </c>
      <c r="H11574" t="inlineStr">
        <is>
          <t>Clothing</t>
        </is>
      </c>
      <c r="I11574" t="n">
        <v>3</v>
      </c>
      <c r="J11574" t="n">
        <v>235.49</v>
      </c>
      <c r="K11574" t="n">
        <v>0</v>
      </c>
      <c r="L11574">
        <f>I11574*J11574*(1-K11574)</f>
        <v/>
      </c>
      <c r="M11574">
        <f>VLOOKUP(F11574,Products!A:D,4,FALSE)*I11574</f>
        <v/>
      </c>
      <c r="N11574">
        <f>L11574-M11574</f>
        <v/>
      </c>
    </row>
    <row r="11575">
      <c r="A11575" t="inlineStr">
        <is>
          <t>T1011573</t>
        </is>
      </c>
      <c r="B11575" t="inlineStr">
        <is>
          <t>2023-09-13</t>
        </is>
      </c>
      <c r="C11575" t="inlineStr">
        <is>
          <t>S004</t>
        </is>
      </c>
      <c r="D11575" t="inlineStr">
        <is>
          <t>Store_004</t>
        </is>
      </c>
      <c r="E11575" t="inlineStr">
        <is>
          <t>Central</t>
        </is>
      </c>
      <c r="F11575" t="inlineStr">
        <is>
          <t>P0009</t>
        </is>
      </c>
      <c r="G11575" t="inlineStr">
        <is>
          <t>Prod_0009</t>
        </is>
      </c>
      <c r="H11575" t="inlineStr">
        <is>
          <t>Toys</t>
        </is>
      </c>
      <c r="I11575" t="n">
        <v>1</v>
      </c>
      <c r="J11575" t="n">
        <v>768.8099999999999</v>
      </c>
      <c r="K11575" t="n">
        <v>0</v>
      </c>
      <c r="L11575">
        <f>I11575*J11575*(1-K11575)</f>
        <v/>
      </c>
      <c r="M11575">
        <f>VLOOKUP(F11575,Products!A:D,4,FALSE)*I11575</f>
        <v/>
      </c>
      <c r="N11575">
        <f>L11575-M11575</f>
        <v/>
      </c>
    </row>
    <row r="11576">
      <c r="A11576" t="inlineStr">
        <is>
          <t>T1011574</t>
        </is>
      </c>
      <c r="B11576" t="inlineStr">
        <is>
          <t>2024-08-22</t>
        </is>
      </c>
      <c r="C11576" t="inlineStr">
        <is>
          <t>S017</t>
        </is>
      </c>
      <c r="D11576" t="inlineStr">
        <is>
          <t>Store_017</t>
        </is>
      </c>
      <c r="E11576" t="inlineStr">
        <is>
          <t>South</t>
        </is>
      </c>
      <c r="F11576" t="inlineStr">
        <is>
          <t>P0001</t>
        </is>
      </c>
      <c r="G11576" t="inlineStr">
        <is>
          <t>Prod_0001</t>
        </is>
      </c>
      <c r="H11576" t="inlineStr">
        <is>
          <t>Beverages</t>
        </is>
      </c>
      <c r="I11576" t="n">
        <v>8</v>
      </c>
      <c r="J11576" t="n">
        <v>620.3099999999999</v>
      </c>
      <c r="K11576" t="n">
        <v>0</v>
      </c>
      <c r="L11576">
        <f>I11576*J11576*(1-K11576)</f>
        <v/>
      </c>
      <c r="M11576">
        <f>VLOOKUP(F11576,Products!A:D,4,FALSE)*I11576</f>
        <v/>
      </c>
      <c r="N11576">
        <f>L11576-M11576</f>
        <v/>
      </c>
    </row>
    <row r="11577">
      <c r="A11577" t="inlineStr">
        <is>
          <t>T1011575</t>
        </is>
      </c>
      <c r="B11577" t="inlineStr">
        <is>
          <t>2024-02-15</t>
        </is>
      </c>
      <c r="C11577" t="inlineStr">
        <is>
          <t>S050</t>
        </is>
      </c>
      <c r="D11577" t="inlineStr">
        <is>
          <t>Store_050</t>
        </is>
      </c>
      <c r="E11577" t="inlineStr">
        <is>
          <t>South</t>
        </is>
      </c>
      <c r="F11577" t="inlineStr">
        <is>
          <t>P0094</t>
        </is>
      </c>
      <c r="G11577" t="inlineStr">
        <is>
          <t>Prod_0094</t>
        </is>
      </c>
      <c r="H11577" t="inlineStr">
        <is>
          <t>Toys</t>
        </is>
      </c>
      <c r="I11577" t="n">
        <v>7</v>
      </c>
      <c r="J11577" t="n">
        <v>588.45</v>
      </c>
      <c r="K11577" t="n">
        <v>0.1</v>
      </c>
      <c r="L11577">
        <f>I11577*J11577*(1-K11577)</f>
        <v/>
      </c>
      <c r="M11577">
        <f>VLOOKUP(F11577,Products!A:D,4,FALSE)*I11577</f>
        <v/>
      </c>
      <c r="N11577">
        <f>L11577-M11577</f>
        <v/>
      </c>
    </row>
    <row r="11578">
      <c r="A11578" t="inlineStr">
        <is>
          <t>T1011576</t>
        </is>
      </c>
      <c r="B11578" t="inlineStr">
        <is>
          <t>2025-09-08</t>
        </is>
      </c>
      <c r="C11578" t="inlineStr">
        <is>
          <t>S029</t>
        </is>
      </c>
      <c r="D11578" t="inlineStr">
        <is>
          <t>Store_029</t>
        </is>
      </c>
      <c r="E11578" t="inlineStr">
        <is>
          <t>South</t>
        </is>
      </c>
      <c r="F11578" t="inlineStr">
        <is>
          <t>P0195</t>
        </is>
      </c>
      <c r="G11578" t="inlineStr">
        <is>
          <t>Prod_0195</t>
        </is>
      </c>
      <c r="H11578" t="inlineStr">
        <is>
          <t>Food</t>
        </is>
      </c>
      <c r="I11578" t="n">
        <v>4</v>
      </c>
      <c r="J11578" t="n">
        <v>562.74</v>
      </c>
      <c r="K11578" t="n">
        <v>0</v>
      </c>
      <c r="L11578">
        <f>I11578*J11578*(1-K11578)</f>
        <v/>
      </c>
      <c r="M11578">
        <f>VLOOKUP(F11578,Products!A:D,4,FALSE)*I11578</f>
        <v/>
      </c>
      <c r="N11578">
        <f>L11578-M11578</f>
        <v/>
      </c>
    </row>
    <row r="11579">
      <c r="A11579" t="inlineStr">
        <is>
          <t>T1011577</t>
        </is>
      </c>
      <c r="B11579" t="inlineStr">
        <is>
          <t>2024-07-17</t>
        </is>
      </c>
      <c r="C11579" t="inlineStr">
        <is>
          <t>S016</t>
        </is>
      </c>
      <c r="D11579" t="inlineStr">
        <is>
          <t>Store_016</t>
        </is>
      </c>
      <c r="E11579" t="inlineStr">
        <is>
          <t>West</t>
        </is>
      </c>
      <c r="F11579" t="inlineStr">
        <is>
          <t>P0146</t>
        </is>
      </c>
      <c r="G11579" t="inlineStr">
        <is>
          <t>Prod_0146</t>
        </is>
      </c>
      <c r="H11579" t="inlineStr">
        <is>
          <t>Food</t>
        </is>
      </c>
      <c r="I11579" t="n">
        <v>2</v>
      </c>
      <c r="J11579" t="n">
        <v>253.42</v>
      </c>
      <c r="K11579" t="n">
        <v>0.05</v>
      </c>
      <c r="L11579">
        <f>I11579*J11579*(1-K11579)</f>
        <v/>
      </c>
      <c r="M11579">
        <f>VLOOKUP(F11579,Products!A:D,4,FALSE)*I11579</f>
        <v/>
      </c>
      <c r="N11579">
        <f>L11579-M11579</f>
        <v/>
      </c>
    </row>
    <row r="11580">
      <c r="A11580" t="inlineStr">
        <is>
          <t>T1011578</t>
        </is>
      </c>
      <c r="B11580" t="inlineStr">
        <is>
          <t>2024-06-08</t>
        </is>
      </c>
      <c r="C11580" t="inlineStr">
        <is>
          <t>S013</t>
        </is>
      </c>
      <c r="D11580" t="inlineStr">
        <is>
          <t>Store_013</t>
        </is>
      </c>
      <c r="E11580" t="inlineStr">
        <is>
          <t>North</t>
        </is>
      </c>
      <c r="F11580" t="inlineStr">
        <is>
          <t>P0116</t>
        </is>
      </c>
      <c r="G11580" t="inlineStr">
        <is>
          <t>Prod_0116</t>
        </is>
      </c>
      <c r="H11580" t="inlineStr">
        <is>
          <t>Clothing</t>
        </is>
      </c>
      <c r="I11580" t="n">
        <v>1</v>
      </c>
      <c r="J11580" t="n">
        <v>989.4299999999999</v>
      </c>
      <c r="K11580" t="n">
        <v>0</v>
      </c>
      <c r="L11580">
        <f>I11580*J11580*(1-K11580)</f>
        <v/>
      </c>
      <c r="M11580">
        <f>VLOOKUP(F11580,Products!A:D,4,FALSE)*I11580</f>
        <v/>
      </c>
      <c r="N11580">
        <f>L11580-M11580</f>
        <v/>
      </c>
    </row>
    <row r="11581">
      <c r="A11581" t="inlineStr">
        <is>
          <t>T1011579</t>
        </is>
      </c>
      <c r="B11581" t="inlineStr">
        <is>
          <t>2025-04-04</t>
        </is>
      </c>
      <c r="C11581" t="inlineStr">
        <is>
          <t>S005</t>
        </is>
      </c>
      <c r="D11581" t="inlineStr">
        <is>
          <t>Store_005</t>
        </is>
      </c>
      <c r="E11581" t="inlineStr">
        <is>
          <t>Central</t>
        </is>
      </c>
      <c r="F11581" t="inlineStr">
        <is>
          <t>P0035</t>
        </is>
      </c>
      <c r="G11581" t="inlineStr">
        <is>
          <t>Prod_0035</t>
        </is>
      </c>
      <c r="H11581" t="inlineStr">
        <is>
          <t>Beverages</t>
        </is>
      </c>
      <c r="I11581" t="n">
        <v>2</v>
      </c>
      <c r="J11581" t="n">
        <v>98.45</v>
      </c>
      <c r="K11581" t="n">
        <v>0.1</v>
      </c>
      <c r="L11581">
        <f>I11581*J11581*(1-K11581)</f>
        <v/>
      </c>
      <c r="M11581">
        <f>VLOOKUP(F11581,Products!A:D,4,FALSE)*I11581</f>
        <v/>
      </c>
      <c r="N11581">
        <f>L11581-M11581</f>
        <v/>
      </c>
    </row>
    <row r="11582">
      <c r="A11582" t="inlineStr">
        <is>
          <t>T1011580</t>
        </is>
      </c>
      <c r="B11582" t="inlineStr">
        <is>
          <t>2023-03-28</t>
        </is>
      </c>
      <c r="C11582" t="inlineStr">
        <is>
          <t>S020</t>
        </is>
      </c>
      <c r="D11582" t="inlineStr">
        <is>
          <t>Store_020</t>
        </is>
      </c>
      <c r="E11582" t="inlineStr">
        <is>
          <t>West</t>
        </is>
      </c>
      <c r="F11582" t="inlineStr">
        <is>
          <t>P0024</t>
        </is>
      </c>
      <c r="G11582" t="inlineStr">
        <is>
          <t>Prod_0024</t>
        </is>
      </c>
      <c r="H11582" t="inlineStr">
        <is>
          <t>Clothing</t>
        </is>
      </c>
      <c r="I11582" t="n">
        <v>2</v>
      </c>
      <c r="J11582" t="n">
        <v>124.18</v>
      </c>
      <c r="K11582" t="n">
        <v>0.05</v>
      </c>
      <c r="L11582">
        <f>I11582*J11582*(1-K11582)</f>
        <v/>
      </c>
      <c r="M11582">
        <f>VLOOKUP(F11582,Products!A:D,4,FALSE)*I11582</f>
        <v/>
      </c>
      <c r="N11582">
        <f>L11582-M11582</f>
        <v/>
      </c>
    </row>
    <row r="11583">
      <c r="A11583" t="inlineStr">
        <is>
          <t>T1011581</t>
        </is>
      </c>
      <c r="B11583" t="inlineStr">
        <is>
          <t>2024-02-12</t>
        </is>
      </c>
      <c r="C11583" t="inlineStr">
        <is>
          <t>S024</t>
        </is>
      </c>
      <c r="D11583" t="inlineStr">
        <is>
          <t>Store_024</t>
        </is>
      </c>
      <c r="E11583" t="inlineStr">
        <is>
          <t>South</t>
        </is>
      </c>
      <c r="F11583" t="inlineStr">
        <is>
          <t>P0138</t>
        </is>
      </c>
      <c r="G11583" t="inlineStr">
        <is>
          <t>Prod_0138</t>
        </is>
      </c>
      <c r="H11583" t="inlineStr">
        <is>
          <t>Household</t>
        </is>
      </c>
      <c r="I11583" t="n">
        <v>1</v>
      </c>
      <c r="J11583" t="n">
        <v>364.47</v>
      </c>
      <c r="K11583" t="n">
        <v>0.05</v>
      </c>
      <c r="L11583">
        <f>I11583*J11583*(1-K11583)</f>
        <v/>
      </c>
      <c r="M11583">
        <f>VLOOKUP(F11583,Products!A:D,4,FALSE)*I11583</f>
        <v/>
      </c>
      <c r="N11583">
        <f>L11583-M11583</f>
        <v/>
      </c>
    </row>
    <row r="11584">
      <c r="A11584" t="inlineStr">
        <is>
          <t>T1011582</t>
        </is>
      </c>
      <c r="B11584" t="inlineStr">
        <is>
          <t>2025-08-02</t>
        </is>
      </c>
      <c r="C11584" t="inlineStr">
        <is>
          <t>S033</t>
        </is>
      </c>
      <c r="D11584" t="inlineStr">
        <is>
          <t>Store_033</t>
        </is>
      </c>
      <c r="E11584" t="inlineStr">
        <is>
          <t>North</t>
        </is>
      </c>
      <c r="F11584" t="inlineStr">
        <is>
          <t>P0027</t>
        </is>
      </c>
      <c r="G11584" t="inlineStr">
        <is>
          <t>Prod_0027</t>
        </is>
      </c>
      <c r="H11584" t="inlineStr">
        <is>
          <t>Electronics</t>
        </is>
      </c>
      <c r="I11584" t="n">
        <v>9</v>
      </c>
      <c r="J11584" t="n">
        <v>656.83</v>
      </c>
      <c r="K11584" t="n">
        <v>0</v>
      </c>
      <c r="L11584">
        <f>I11584*J11584*(1-K11584)</f>
        <v/>
      </c>
      <c r="M11584">
        <f>VLOOKUP(F11584,Products!A:D,4,FALSE)*I11584</f>
        <v/>
      </c>
      <c r="N11584">
        <f>L11584-M11584</f>
        <v/>
      </c>
    </row>
    <row r="11585">
      <c r="A11585" t="inlineStr">
        <is>
          <t>T1011583</t>
        </is>
      </c>
      <c r="B11585" t="inlineStr">
        <is>
          <t>2024-07-29</t>
        </is>
      </c>
      <c r="C11585" t="inlineStr">
        <is>
          <t>S048</t>
        </is>
      </c>
      <c r="D11585" t="inlineStr">
        <is>
          <t>Store_048</t>
        </is>
      </c>
      <c r="E11585" t="inlineStr">
        <is>
          <t>South</t>
        </is>
      </c>
      <c r="F11585" t="inlineStr">
        <is>
          <t>P0143</t>
        </is>
      </c>
      <c r="G11585" t="inlineStr">
        <is>
          <t>Prod_0143</t>
        </is>
      </c>
      <c r="H11585" t="inlineStr">
        <is>
          <t>Electronics</t>
        </is>
      </c>
      <c r="I11585" t="n">
        <v>2</v>
      </c>
      <c r="J11585" t="n">
        <v>363.64</v>
      </c>
      <c r="K11585" t="n">
        <v>0</v>
      </c>
      <c r="L11585">
        <f>I11585*J11585*(1-K11585)</f>
        <v/>
      </c>
      <c r="M11585">
        <f>VLOOKUP(F11585,Products!A:D,4,FALSE)*I11585</f>
        <v/>
      </c>
      <c r="N11585">
        <f>L11585-M11585</f>
        <v/>
      </c>
    </row>
    <row r="11586">
      <c r="A11586" t="inlineStr">
        <is>
          <t>T1011584</t>
        </is>
      </c>
      <c r="B11586" t="inlineStr">
        <is>
          <t>2024-08-07</t>
        </is>
      </c>
      <c r="C11586" t="inlineStr">
        <is>
          <t>S047</t>
        </is>
      </c>
      <c r="D11586" t="inlineStr">
        <is>
          <t>Store_047</t>
        </is>
      </c>
      <c r="E11586" t="inlineStr">
        <is>
          <t>North</t>
        </is>
      </c>
      <c r="F11586" t="inlineStr">
        <is>
          <t>P0140</t>
        </is>
      </c>
      <c r="G11586" t="inlineStr">
        <is>
          <t>Prod_0140</t>
        </is>
      </c>
      <c r="H11586" t="inlineStr">
        <is>
          <t>Food</t>
        </is>
      </c>
      <c r="I11586" t="n">
        <v>8</v>
      </c>
      <c r="J11586" t="n">
        <v>869.0700000000001</v>
      </c>
      <c r="K11586" t="n">
        <v>0</v>
      </c>
      <c r="L11586">
        <f>I11586*J11586*(1-K11586)</f>
        <v/>
      </c>
      <c r="M11586">
        <f>VLOOKUP(F11586,Products!A:D,4,FALSE)*I11586</f>
        <v/>
      </c>
      <c r="N11586">
        <f>L11586-M11586</f>
        <v/>
      </c>
    </row>
    <row r="11587">
      <c r="A11587" t="inlineStr">
        <is>
          <t>T1011585</t>
        </is>
      </c>
      <c r="B11587" t="inlineStr">
        <is>
          <t>2024-11-18</t>
        </is>
      </c>
      <c r="C11587" t="inlineStr">
        <is>
          <t>S046</t>
        </is>
      </c>
      <c r="D11587" t="inlineStr">
        <is>
          <t>Store_046</t>
        </is>
      </c>
      <c r="E11587" t="inlineStr">
        <is>
          <t>South</t>
        </is>
      </c>
      <c r="F11587" t="inlineStr">
        <is>
          <t>P0026</t>
        </is>
      </c>
      <c r="G11587" t="inlineStr">
        <is>
          <t>Prod_0026</t>
        </is>
      </c>
      <c r="H11587" t="inlineStr">
        <is>
          <t>Beverages</t>
        </is>
      </c>
      <c r="I11587" t="n">
        <v>5</v>
      </c>
      <c r="J11587" t="n">
        <v>853.77</v>
      </c>
      <c r="K11587" t="n">
        <v>0.05</v>
      </c>
      <c r="L11587">
        <f>I11587*J11587*(1-K11587)</f>
        <v/>
      </c>
      <c r="M11587">
        <f>VLOOKUP(F11587,Products!A:D,4,FALSE)*I11587</f>
        <v/>
      </c>
      <c r="N11587">
        <f>L11587-M11587</f>
        <v/>
      </c>
    </row>
    <row r="11588">
      <c r="A11588" t="inlineStr">
        <is>
          <t>T1011586</t>
        </is>
      </c>
      <c r="B11588" t="inlineStr">
        <is>
          <t>2025-02-27</t>
        </is>
      </c>
      <c r="C11588" t="inlineStr">
        <is>
          <t>S005</t>
        </is>
      </c>
      <c r="D11588" t="inlineStr">
        <is>
          <t>Store_005</t>
        </is>
      </c>
      <c r="E11588" t="inlineStr">
        <is>
          <t>Central</t>
        </is>
      </c>
      <c r="F11588" t="inlineStr">
        <is>
          <t>P0137</t>
        </is>
      </c>
      <c r="G11588" t="inlineStr">
        <is>
          <t>Prod_0137</t>
        </is>
      </c>
      <c r="H11588" t="inlineStr">
        <is>
          <t>Electronics</t>
        </is>
      </c>
      <c r="I11588" t="n">
        <v>2</v>
      </c>
      <c r="J11588" t="n">
        <v>156.72</v>
      </c>
      <c r="K11588" t="n">
        <v>0</v>
      </c>
      <c r="L11588">
        <f>I11588*J11588*(1-K11588)</f>
        <v/>
      </c>
      <c r="M11588">
        <f>VLOOKUP(F11588,Products!A:D,4,FALSE)*I11588</f>
        <v/>
      </c>
      <c r="N11588">
        <f>L11588-M11588</f>
        <v/>
      </c>
    </row>
    <row r="11589">
      <c r="A11589" t="inlineStr">
        <is>
          <t>T1011587</t>
        </is>
      </c>
      <c r="B11589" t="inlineStr">
        <is>
          <t>2025-07-11</t>
        </is>
      </c>
      <c r="C11589" t="inlineStr">
        <is>
          <t>S040</t>
        </is>
      </c>
      <c r="D11589" t="inlineStr">
        <is>
          <t>Store_040</t>
        </is>
      </c>
      <c r="E11589" t="inlineStr">
        <is>
          <t>Central</t>
        </is>
      </c>
      <c r="F11589" t="inlineStr">
        <is>
          <t>P0148</t>
        </is>
      </c>
      <c r="G11589" t="inlineStr">
        <is>
          <t>Prod_0148</t>
        </is>
      </c>
      <c r="H11589" t="inlineStr">
        <is>
          <t>Electronics</t>
        </is>
      </c>
      <c r="I11589" t="n">
        <v>3</v>
      </c>
      <c r="J11589" t="n">
        <v>303.64</v>
      </c>
      <c r="K11589" t="n">
        <v>0</v>
      </c>
      <c r="L11589">
        <f>I11589*J11589*(1-K11589)</f>
        <v/>
      </c>
      <c r="M11589">
        <f>VLOOKUP(F11589,Products!A:D,4,FALSE)*I11589</f>
        <v/>
      </c>
      <c r="N11589">
        <f>L11589-M11589</f>
        <v/>
      </c>
    </row>
    <row r="11590">
      <c r="A11590" t="inlineStr">
        <is>
          <t>T1011588</t>
        </is>
      </c>
      <c r="B11590" t="inlineStr">
        <is>
          <t>2024-02-29</t>
        </is>
      </c>
      <c r="C11590" t="inlineStr">
        <is>
          <t>S039</t>
        </is>
      </c>
      <c r="D11590" t="inlineStr">
        <is>
          <t>Store_039</t>
        </is>
      </c>
      <c r="E11590" t="inlineStr">
        <is>
          <t>North</t>
        </is>
      </c>
      <c r="F11590" t="inlineStr">
        <is>
          <t>P0097</t>
        </is>
      </c>
      <c r="G11590" t="inlineStr">
        <is>
          <t>Prod_0097</t>
        </is>
      </c>
      <c r="H11590" t="inlineStr">
        <is>
          <t>Clothing</t>
        </is>
      </c>
      <c r="I11590" t="n">
        <v>8</v>
      </c>
      <c r="J11590" t="n">
        <v>260.17</v>
      </c>
      <c r="K11590" t="n">
        <v>0</v>
      </c>
      <c r="L11590">
        <f>I11590*J11590*(1-K11590)</f>
        <v/>
      </c>
      <c r="M11590">
        <f>VLOOKUP(F11590,Products!A:D,4,FALSE)*I11590</f>
        <v/>
      </c>
      <c r="N11590">
        <f>L11590-M11590</f>
        <v/>
      </c>
    </row>
    <row r="11591">
      <c r="A11591" t="inlineStr">
        <is>
          <t>T1011589</t>
        </is>
      </c>
      <c r="B11591" t="inlineStr">
        <is>
          <t>2025-04-19</t>
        </is>
      </c>
      <c r="C11591" t="inlineStr">
        <is>
          <t>S022</t>
        </is>
      </c>
      <c r="D11591" t="inlineStr">
        <is>
          <t>Store_022</t>
        </is>
      </c>
      <c r="E11591" t="inlineStr">
        <is>
          <t>East</t>
        </is>
      </c>
      <c r="F11591" t="inlineStr">
        <is>
          <t>P0200</t>
        </is>
      </c>
      <c r="G11591" t="inlineStr">
        <is>
          <t>Prod_0200</t>
        </is>
      </c>
      <c r="H11591" t="inlineStr">
        <is>
          <t>Electronics</t>
        </is>
      </c>
      <c r="I11591" t="n">
        <v>4</v>
      </c>
      <c r="J11591" t="n">
        <v>314.99</v>
      </c>
      <c r="K11591" t="n">
        <v>0.1</v>
      </c>
      <c r="L11591">
        <f>I11591*J11591*(1-K11591)</f>
        <v/>
      </c>
      <c r="M11591">
        <f>VLOOKUP(F11591,Products!A:D,4,FALSE)*I11591</f>
        <v/>
      </c>
      <c r="N11591">
        <f>L11591-M11591</f>
        <v/>
      </c>
    </row>
    <row r="11592">
      <c r="A11592" t="inlineStr">
        <is>
          <t>T1011590</t>
        </is>
      </c>
      <c r="B11592" t="inlineStr">
        <is>
          <t>2025-08-11</t>
        </is>
      </c>
      <c r="C11592" t="inlineStr">
        <is>
          <t>S019</t>
        </is>
      </c>
      <c r="D11592" t="inlineStr">
        <is>
          <t>Store_019</t>
        </is>
      </c>
      <c r="E11592" t="inlineStr">
        <is>
          <t>East</t>
        </is>
      </c>
      <c r="F11592" t="inlineStr">
        <is>
          <t>P0038</t>
        </is>
      </c>
      <c r="G11592" t="inlineStr">
        <is>
          <t>Prod_0038</t>
        </is>
      </c>
      <c r="H11592" t="inlineStr">
        <is>
          <t>Beverages</t>
        </is>
      </c>
      <c r="I11592" t="n">
        <v>7</v>
      </c>
      <c r="J11592" t="n">
        <v>717.09</v>
      </c>
      <c r="K11592" t="n">
        <v>0</v>
      </c>
      <c r="L11592">
        <f>I11592*J11592*(1-K11592)</f>
        <v/>
      </c>
      <c r="M11592">
        <f>VLOOKUP(F11592,Products!A:D,4,FALSE)*I11592</f>
        <v/>
      </c>
      <c r="N11592">
        <f>L11592-M11592</f>
        <v/>
      </c>
    </row>
    <row r="11593">
      <c r="A11593" t="inlineStr">
        <is>
          <t>T1011591</t>
        </is>
      </c>
      <c r="B11593" t="inlineStr">
        <is>
          <t>2024-07-05</t>
        </is>
      </c>
      <c r="C11593" t="inlineStr">
        <is>
          <t>S032</t>
        </is>
      </c>
      <c r="D11593" t="inlineStr">
        <is>
          <t>Store_032</t>
        </is>
      </c>
      <c r="E11593" t="inlineStr">
        <is>
          <t>Central</t>
        </is>
      </c>
      <c r="F11593" t="inlineStr">
        <is>
          <t>P0025</t>
        </is>
      </c>
      <c r="G11593" t="inlineStr">
        <is>
          <t>Prod_0025</t>
        </is>
      </c>
      <c r="H11593" t="inlineStr">
        <is>
          <t>Beverages</t>
        </is>
      </c>
      <c r="I11593" t="n">
        <v>9</v>
      </c>
      <c r="J11593" t="n">
        <v>358.1</v>
      </c>
      <c r="K11593" t="n">
        <v>0</v>
      </c>
      <c r="L11593">
        <f>I11593*J11593*(1-K11593)</f>
        <v/>
      </c>
      <c r="M11593">
        <f>VLOOKUP(F11593,Products!A:D,4,FALSE)*I11593</f>
        <v/>
      </c>
      <c r="N11593">
        <f>L11593-M11593</f>
        <v/>
      </c>
    </row>
    <row r="11594">
      <c r="A11594" t="inlineStr">
        <is>
          <t>T1011592</t>
        </is>
      </c>
      <c r="B11594" t="inlineStr">
        <is>
          <t>2024-08-28</t>
        </is>
      </c>
      <c r="C11594" t="inlineStr">
        <is>
          <t>S047</t>
        </is>
      </c>
      <c r="D11594" t="inlineStr">
        <is>
          <t>Store_047</t>
        </is>
      </c>
      <c r="E11594" t="inlineStr">
        <is>
          <t>North</t>
        </is>
      </c>
      <c r="F11594" t="inlineStr">
        <is>
          <t>P0191</t>
        </is>
      </c>
      <c r="G11594" t="inlineStr">
        <is>
          <t>Prod_0191</t>
        </is>
      </c>
      <c r="H11594" t="inlineStr">
        <is>
          <t>Food</t>
        </is>
      </c>
      <c r="I11594" t="n">
        <v>7</v>
      </c>
      <c r="J11594" t="n">
        <v>533.9299999999999</v>
      </c>
      <c r="K11594" t="n">
        <v>0.1</v>
      </c>
      <c r="L11594">
        <f>I11594*J11594*(1-K11594)</f>
        <v/>
      </c>
      <c r="M11594">
        <f>VLOOKUP(F11594,Products!A:D,4,FALSE)*I11594</f>
        <v/>
      </c>
      <c r="N11594">
        <f>L11594-M11594</f>
        <v/>
      </c>
    </row>
    <row r="11595">
      <c r="A11595" t="inlineStr">
        <is>
          <t>T1011593</t>
        </is>
      </c>
      <c r="B11595" t="inlineStr">
        <is>
          <t>2025-07-02</t>
        </is>
      </c>
      <c r="C11595" t="inlineStr">
        <is>
          <t>S020</t>
        </is>
      </c>
      <c r="D11595" t="inlineStr">
        <is>
          <t>Store_020</t>
        </is>
      </c>
      <c r="E11595" t="inlineStr">
        <is>
          <t>West</t>
        </is>
      </c>
      <c r="F11595" t="inlineStr">
        <is>
          <t>P0164</t>
        </is>
      </c>
      <c r="G11595" t="inlineStr">
        <is>
          <t>Prod_0164</t>
        </is>
      </c>
      <c r="H11595" t="inlineStr">
        <is>
          <t>Food</t>
        </is>
      </c>
      <c r="I11595" t="n">
        <v>3</v>
      </c>
      <c r="J11595" t="n">
        <v>724.5599999999999</v>
      </c>
      <c r="K11595" t="n">
        <v>0</v>
      </c>
      <c r="L11595">
        <f>I11595*J11595*(1-K11595)</f>
        <v/>
      </c>
      <c r="M11595">
        <f>VLOOKUP(F11595,Products!A:D,4,FALSE)*I11595</f>
        <v/>
      </c>
      <c r="N11595">
        <f>L11595-M11595</f>
        <v/>
      </c>
    </row>
    <row r="11596">
      <c r="A11596" t="inlineStr">
        <is>
          <t>T1011594</t>
        </is>
      </c>
      <c r="B11596" t="inlineStr">
        <is>
          <t>2023-03-07</t>
        </is>
      </c>
      <c r="C11596" t="inlineStr">
        <is>
          <t>S014</t>
        </is>
      </c>
      <c r="D11596" t="inlineStr">
        <is>
          <t>Store_014</t>
        </is>
      </c>
      <c r="E11596" t="inlineStr">
        <is>
          <t>West</t>
        </is>
      </c>
      <c r="F11596" t="inlineStr">
        <is>
          <t>P0023</t>
        </is>
      </c>
      <c r="G11596" t="inlineStr">
        <is>
          <t>Prod_0023</t>
        </is>
      </c>
      <c r="H11596" t="inlineStr">
        <is>
          <t>Stationery</t>
        </is>
      </c>
      <c r="I11596" t="n">
        <v>7</v>
      </c>
      <c r="J11596" t="n">
        <v>130.08</v>
      </c>
      <c r="K11596" t="n">
        <v>0</v>
      </c>
      <c r="L11596">
        <f>I11596*J11596*(1-K11596)</f>
        <v/>
      </c>
      <c r="M11596">
        <f>VLOOKUP(F11596,Products!A:D,4,FALSE)*I11596</f>
        <v/>
      </c>
      <c r="N11596">
        <f>L11596-M11596</f>
        <v/>
      </c>
    </row>
    <row r="11597">
      <c r="A11597" t="inlineStr">
        <is>
          <t>T1011595</t>
        </is>
      </c>
      <c r="B11597" t="inlineStr">
        <is>
          <t>2023-09-29</t>
        </is>
      </c>
      <c r="C11597" t="inlineStr">
        <is>
          <t>S036</t>
        </is>
      </c>
      <c r="D11597" t="inlineStr">
        <is>
          <t>Store_036</t>
        </is>
      </c>
      <c r="E11597" t="inlineStr">
        <is>
          <t>Central</t>
        </is>
      </c>
      <c r="F11597" t="inlineStr">
        <is>
          <t>P0121</t>
        </is>
      </c>
      <c r="G11597" t="inlineStr">
        <is>
          <t>Prod_0121</t>
        </is>
      </c>
      <c r="H11597" t="inlineStr">
        <is>
          <t>Clothing</t>
        </is>
      </c>
      <c r="I11597" t="n">
        <v>5</v>
      </c>
      <c r="J11597" t="n">
        <v>854.16</v>
      </c>
      <c r="K11597" t="n">
        <v>0</v>
      </c>
      <c r="L11597">
        <f>I11597*J11597*(1-K11597)</f>
        <v/>
      </c>
      <c r="M11597">
        <f>VLOOKUP(F11597,Products!A:D,4,FALSE)*I11597</f>
        <v/>
      </c>
      <c r="N11597">
        <f>L11597-M11597</f>
        <v/>
      </c>
    </row>
    <row r="11598">
      <c r="A11598" t="inlineStr">
        <is>
          <t>T1011596</t>
        </is>
      </c>
      <c r="B11598" t="inlineStr">
        <is>
          <t>2024-04-01</t>
        </is>
      </c>
      <c r="C11598" t="inlineStr">
        <is>
          <t>S026</t>
        </is>
      </c>
      <c r="D11598" t="inlineStr">
        <is>
          <t>Store_026</t>
        </is>
      </c>
      <c r="E11598" t="inlineStr">
        <is>
          <t>North</t>
        </is>
      </c>
      <c r="F11598" t="inlineStr">
        <is>
          <t>P0050</t>
        </is>
      </c>
      <c r="G11598" t="inlineStr">
        <is>
          <t>Prod_0050</t>
        </is>
      </c>
      <c r="H11598" t="inlineStr">
        <is>
          <t>Household</t>
        </is>
      </c>
      <c r="I11598" t="n">
        <v>4</v>
      </c>
      <c r="J11598" t="n">
        <v>562.41</v>
      </c>
      <c r="K11598" t="n">
        <v>0</v>
      </c>
      <c r="L11598">
        <f>I11598*J11598*(1-K11598)</f>
        <v/>
      </c>
      <c r="M11598">
        <f>VLOOKUP(F11598,Products!A:D,4,FALSE)*I11598</f>
        <v/>
      </c>
      <c r="N11598">
        <f>L11598-M11598</f>
        <v/>
      </c>
    </row>
    <row r="11599">
      <c r="A11599" t="inlineStr">
        <is>
          <t>T1011597</t>
        </is>
      </c>
      <c r="B11599" t="inlineStr">
        <is>
          <t>2023-08-29</t>
        </is>
      </c>
      <c r="C11599" t="inlineStr">
        <is>
          <t>S041</t>
        </is>
      </c>
      <c r="D11599" t="inlineStr">
        <is>
          <t>Store_041</t>
        </is>
      </c>
      <c r="E11599" t="inlineStr">
        <is>
          <t>East</t>
        </is>
      </c>
      <c r="F11599" t="inlineStr">
        <is>
          <t>P0141</t>
        </is>
      </c>
      <c r="G11599" t="inlineStr">
        <is>
          <t>Prod_0141</t>
        </is>
      </c>
      <c r="H11599" t="inlineStr">
        <is>
          <t>Food</t>
        </is>
      </c>
      <c r="I11599" t="n">
        <v>4</v>
      </c>
      <c r="J11599" t="n">
        <v>707.95</v>
      </c>
      <c r="K11599" t="n">
        <v>0</v>
      </c>
      <c r="L11599">
        <f>I11599*J11599*(1-K11599)</f>
        <v/>
      </c>
      <c r="M11599">
        <f>VLOOKUP(F11599,Products!A:D,4,FALSE)*I11599</f>
        <v/>
      </c>
      <c r="N11599">
        <f>L11599-M11599</f>
        <v/>
      </c>
    </row>
    <row r="11600">
      <c r="A11600" t="inlineStr">
        <is>
          <t>T1011598</t>
        </is>
      </c>
      <c r="B11600" t="inlineStr">
        <is>
          <t>2024-08-28</t>
        </is>
      </c>
      <c r="C11600" t="inlineStr">
        <is>
          <t>S007</t>
        </is>
      </c>
      <c r="D11600" t="inlineStr">
        <is>
          <t>Store_007</t>
        </is>
      </c>
      <c r="E11600" t="inlineStr">
        <is>
          <t>East</t>
        </is>
      </c>
      <c r="F11600" t="inlineStr">
        <is>
          <t>P0055</t>
        </is>
      </c>
      <c r="G11600" t="inlineStr">
        <is>
          <t>Prod_0055</t>
        </is>
      </c>
      <c r="H11600" t="inlineStr">
        <is>
          <t>Beverages</t>
        </is>
      </c>
      <c r="I11600" t="n">
        <v>6</v>
      </c>
      <c r="J11600" t="n">
        <v>155.69</v>
      </c>
      <c r="K11600" t="n">
        <v>0</v>
      </c>
      <c r="L11600">
        <f>I11600*J11600*(1-K11600)</f>
        <v/>
      </c>
      <c r="M11600">
        <f>VLOOKUP(F11600,Products!A:D,4,FALSE)*I11600</f>
        <v/>
      </c>
      <c r="N11600">
        <f>L11600-M11600</f>
        <v/>
      </c>
    </row>
    <row r="11601">
      <c r="A11601" t="inlineStr">
        <is>
          <t>T1011599</t>
        </is>
      </c>
      <c r="B11601" t="inlineStr">
        <is>
          <t>2024-07-29</t>
        </is>
      </c>
      <c r="C11601" t="inlineStr">
        <is>
          <t>S014</t>
        </is>
      </c>
      <c r="D11601" t="inlineStr">
        <is>
          <t>Store_014</t>
        </is>
      </c>
      <c r="E11601" t="inlineStr">
        <is>
          <t>West</t>
        </is>
      </c>
      <c r="F11601" t="inlineStr">
        <is>
          <t>P0024</t>
        </is>
      </c>
      <c r="G11601" t="inlineStr">
        <is>
          <t>Prod_0024</t>
        </is>
      </c>
      <c r="H11601" t="inlineStr">
        <is>
          <t>Clothing</t>
        </is>
      </c>
      <c r="I11601" t="n">
        <v>4</v>
      </c>
      <c r="J11601" t="n">
        <v>103.77</v>
      </c>
      <c r="K11601" t="n">
        <v>0.2</v>
      </c>
      <c r="L11601">
        <f>I11601*J11601*(1-K11601)</f>
        <v/>
      </c>
      <c r="M11601">
        <f>VLOOKUP(F11601,Products!A:D,4,FALSE)*I11601</f>
        <v/>
      </c>
      <c r="N11601">
        <f>L11601-M11601</f>
        <v/>
      </c>
    </row>
    <row r="11602">
      <c r="A11602" t="inlineStr">
        <is>
          <t>T1011600</t>
        </is>
      </c>
      <c r="B11602" t="inlineStr">
        <is>
          <t>2024-08-08</t>
        </is>
      </c>
      <c r="C11602" t="inlineStr">
        <is>
          <t>S022</t>
        </is>
      </c>
      <c r="D11602" t="inlineStr">
        <is>
          <t>Store_022</t>
        </is>
      </c>
      <c r="E11602" t="inlineStr">
        <is>
          <t>East</t>
        </is>
      </c>
      <c r="F11602" t="inlineStr">
        <is>
          <t>P0110</t>
        </is>
      </c>
      <c r="G11602" t="inlineStr">
        <is>
          <t>Prod_0110</t>
        </is>
      </c>
      <c r="H11602" t="inlineStr">
        <is>
          <t>Stationery</t>
        </is>
      </c>
      <c r="I11602" t="n">
        <v>3</v>
      </c>
      <c r="J11602" t="n">
        <v>79.90000000000001</v>
      </c>
      <c r="K11602" t="n">
        <v>0</v>
      </c>
      <c r="L11602">
        <f>I11602*J11602*(1-K11602)</f>
        <v/>
      </c>
      <c r="M11602">
        <f>VLOOKUP(F11602,Products!A:D,4,FALSE)*I11602</f>
        <v/>
      </c>
      <c r="N11602">
        <f>L11602-M11602</f>
        <v/>
      </c>
    </row>
    <row r="11603">
      <c r="A11603" t="inlineStr">
        <is>
          <t>T1011601</t>
        </is>
      </c>
      <c r="B11603" t="inlineStr">
        <is>
          <t>2025-02-09</t>
        </is>
      </c>
      <c r="C11603" t="inlineStr">
        <is>
          <t>S039</t>
        </is>
      </c>
      <c r="D11603" t="inlineStr">
        <is>
          <t>Store_039</t>
        </is>
      </c>
      <c r="E11603" t="inlineStr">
        <is>
          <t>North</t>
        </is>
      </c>
      <c r="F11603" t="inlineStr">
        <is>
          <t>P0198</t>
        </is>
      </c>
      <c r="G11603" t="inlineStr">
        <is>
          <t>Prod_0198</t>
        </is>
      </c>
      <c r="H11603" t="inlineStr">
        <is>
          <t>Beverages</t>
        </is>
      </c>
      <c r="I11603" t="n">
        <v>4</v>
      </c>
      <c r="J11603" t="n">
        <v>696.16</v>
      </c>
      <c r="K11603" t="n">
        <v>0</v>
      </c>
      <c r="L11603">
        <f>I11603*J11603*(1-K11603)</f>
        <v/>
      </c>
      <c r="M11603">
        <f>VLOOKUP(F11603,Products!A:D,4,FALSE)*I11603</f>
        <v/>
      </c>
      <c r="N11603">
        <f>L11603-M11603</f>
        <v/>
      </c>
    </row>
    <row r="11604">
      <c r="A11604" t="inlineStr">
        <is>
          <t>T1011602</t>
        </is>
      </c>
      <c r="B11604" t="inlineStr">
        <is>
          <t>2023-12-31</t>
        </is>
      </c>
      <c r="C11604" t="inlineStr">
        <is>
          <t>S044</t>
        </is>
      </c>
      <c r="D11604" t="inlineStr">
        <is>
          <t>Store_044</t>
        </is>
      </c>
      <c r="E11604" t="inlineStr">
        <is>
          <t>North</t>
        </is>
      </c>
      <c r="F11604" t="inlineStr">
        <is>
          <t>P0043</t>
        </is>
      </c>
      <c r="G11604" t="inlineStr">
        <is>
          <t>Prod_0043</t>
        </is>
      </c>
      <c r="H11604" t="inlineStr">
        <is>
          <t>Food</t>
        </is>
      </c>
      <c r="I11604" t="n">
        <v>1</v>
      </c>
      <c r="J11604" t="n">
        <v>268.85</v>
      </c>
      <c r="K11604" t="n">
        <v>0</v>
      </c>
      <c r="L11604">
        <f>I11604*J11604*(1-K11604)</f>
        <v/>
      </c>
      <c r="M11604">
        <f>VLOOKUP(F11604,Products!A:D,4,FALSE)*I11604</f>
        <v/>
      </c>
      <c r="N11604">
        <f>L11604-M11604</f>
        <v/>
      </c>
    </row>
    <row r="11605">
      <c r="A11605" t="inlineStr">
        <is>
          <t>T1011603</t>
        </is>
      </c>
      <c r="B11605" t="inlineStr">
        <is>
          <t>2023-08-18</t>
        </is>
      </c>
      <c r="C11605" t="inlineStr">
        <is>
          <t>S023</t>
        </is>
      </c>
      <c r="D11605" t="inlineStr">
        <is>
          <t>Store_023</t>
        </is>
      </c>
      <c r="E11605" t="inlineStr">
        <is>
          <t>South</t>
        </is>
      </c>
      <c r="F11605" t="inlineStr">
        <is>
          <t>P0024</t>
        </is>
      </c>
      <c r="G11605" t="inlineStr">
        <is>
          <t>Prod_0024</t>
        </is>
      </c>
      <c r="H11605" t="inlineStr">
        <is>
          <t>Clothing</t>
        </is>
      </c>
      <c r="I11605" t="n">
        <v>6</v>
      </c>
      <c r="J11605" t="n">
        <v>115.4</v>
      </c>
      <c r="K11605" t="n">
        <v>0</v>
      </c>
      <c r="L11605">
        <f>I11605*J11605*(1-K11605)</f>
        <v/>
      </c>
      <c r="M11605">
        <f>VLOOKUP(F11605,Products!A:D,4,FALSE)*I11605</f>
        <v/>
      </c>
      <c r="N11605">
        <f>L11605-M11605</f>
        <v/>
      </c>
    </row>
    <row r="11606">
      <c r="A11606" t="inlineStr">
        <is>
          <t>T1011604</t>
        </is>
      </c>
      <c r="B11606" t="inlineStr">
        <is>
          <t>2023-06-14</t>
        </is>
      </c>
      <c r="C11606" t="inlineStr">
        <is>
          <t>S029</t>
        </is>
      </c>
      <c r="D11606" t="inlineStr">
        <is>
          <t>Store_029</t>
        </is>
      </c>
      <c r="E11606" t="inlineStr">
        <is>
          <t>South</t>
        </is>
      </c>
      <c r="F11606" t="inlineStr">
        <is>
          <t>P0147</t>
        </is>
      </c>
      <c r="G11606" t="inlineStr">
        <is>
          <t>Prod_0147</t>
        </is>
      </c>
      <c r="H11606" t="inlineStr">
        <is>
          <t>Stationery</t>
        </is>
      </c>
      <c r="I11606" t="n">
        <v>2</v>
      </c>
      <c r="J11606" t="n">
        <v>438.36</v>
      </c>
      <c r="K11606" t="n">
        <v>0.15</v>
      </c>
      <c r="L11606">
        <f>I11606*J11606*(1-K11606)</f>
        <v/>
      </c>
      <c r="M11606">
        <f>VLOOKUP(F11606,Products!A:D,4,FALSE)*I11606</f>
        <v/>
      </c>
      <c r="N11606">
        <f>L11606-M11606</f>
        <v/>
      </c>
    </row>
    <row r="11607">
      <c r="A11607" t="inlineStr">
        <is>
          <t>T1011605</t>
        </is>
      </c>
      <c r="B11607" t="inlineStr">
        <is>
          <t>2024-09-13</t>
        </is>
      </c>
      <c r="C11607" t="inlineStr">
        <is>
          <t>S046</t>
        </is>
      </c>
      <c r="D11607" t="inlineStr">
        <is>
          <t>Store_046</t>
        </is>
      </c>
      <c r="E11607" t="inlineStr">
        <is>
          <t>South</t>
        </is>
      </c>
      <c r="F11607" t="inlineStr">
        <is>
          <t>P0155</t>
        </is>
      </c>
      <c r="G11607" t="inlineStr">
        <is>
          <t>Prod_0155</t>
        </is>
      </c>
      <c r="H11607" t="inlineStr">
        <is>
          <t>Electronics</t>
        </is>
      </c>
      <c r="I11607" t="n">
        <v>7</v>
      </c>
      <c r="J11607" t="n">
        <v>494.22</v>
      </c>
      <c r="K11607" t="n">
        <v>0</v>
      </c>
      <c r="L11607">
        <f>I11607*J11607*(1-K11607)</f>
        <v/>
      </c>
      <c r="M11607">
        <f>VLOOKUP(F11607,Products!A:D,4,FALSE)*I11607</f>
        <v/>
      </c>
      <c r="N11607">
        <f>L11607-M11607</f>
        <v/>
      </c>
    </row>
    <row r="11608">
      <c r="A11608" t="inlineStr">
        <is>
          <t>T1011606</t>
        </is>
      </c>
      <c r="B11608" t="inlineStr">
        <is>
          <t>2025-09-14</t>
        </is>
      </c>
      <c r="C11608" t="inlineStr">
        <is>
          <t>S030</t>
        </is>
      </c>
      <c r="D11608" t="inlineStr">
        <is>
          <t>Store_030</t>
        </is>
      </c>
      <c r="E11608" t="inlineStr">
        <is>
          <t>North</t>
        </is>
      </c>
      <c r="F11608" t="inlineStr">
        <is>
          <t>P0114</t>
        </is>
      </c>
      <c r="G11608" t="inlineStr">
        <is>
          <t>Prod_0114</t>
        </is>
      </c>
      <c r="H11608" t="inlineStr">
        <is>
          <t>Beverages</t>
        </is>
      </c>
      <c r="I11608" t="n">
        <v>1</v>
      </c>
      <c r="J11608" t="n">
        <v>804.47</v>
      </c>
      <c r="K11608" t="n">
        <v>0.1</v>
      </c>
      <c r="L11608">
        <f>I11608*J11608*(1-K11608)</f>
        <v/>
      </c>
      <c r="M11608">
        <f>VLOOKUP(F11608,Products!A:D,4,FALSE)*I11608</f>
        <v/>
      </c>
      <c r="N11608">
        <f>L11608-M11608</f>
        <v/>
      </c>
    </row>
    <row r="11609">
      <c r="A11609" t="inlineStr">
        <is>
          <t>T1011607</t>
        </is>
      </c>
      <c r="B11609" t="inlineStr">
        <is>
          <t>2025-01-15</t>
        </is>
      </c>
      <c r="C11609" t="inlineStr">
        <is>
          <t>S004</t>
        </is>
      </c>
      <c r="D11609" t="inlineStr">
        <is>
          <t>Store_004</t>
        </is>
      </c>
      <c r="E11609" t="inlineStr">
        <is>
          <t>Central</t>
        </is>
      </c>
      <c r="F11609" t="inlineStr">
        <is>
          <t>P0104</t>
        </is>
      </c>
      <c r="G11609" t="inlineStr">
        <is>
          <t>Prod_0104</t>
        </is>
      </c>
      <c r="H11609" t="inlineStr">
        <is>
          <t>Clothing</t>
        </is>
      </c>
      <c r="I11609" t="n">
        <v>6</v>
      </c>
      <c r="J11609" t="n">
        <v>823.04</v>
      </c>
      <c r="K11609" t="n">
        <v>0</v>
      </c>
      <c r="L11609">
        <f>I11609*J11609*(1-K11609)</f>
        <v/>
      </c>
      <c r="M11609">
        <f>VLOOKUP(F11609,Products!A:D,4,FALSE)*I11609</f>
        <v/>
      </c>
      <c r="N11609">
        <f>L11609-M11609</f>
        <v/>
      </c>
    </row>
    <row r="11610">
      <c r="A11610" t="inlineStr">
        <is>
          <t>T1011608</t>
        </is>
      </c>
      <c r="B11610" t="inlineStr">
        <is>
          <t>2025-02-11</t>
        </is>
      </c>
      <c r="C11610" t="inlineStr">
        <is>
          <t>S020</t>
        </is>
      </c>
      <c r="D11610" t="inlineStr">
        <is>
          <t>Store_020</t>
        </is>
      </c>
      <c r="E11610" t="inlineStr">
        <is>
          <t>West</t>
        </is>
      </c>
      <c r="F11610" t="inlineStr">
        <is>
          <t>P0101</t>
        </is>
      </c>
      <c r="G11610" t="inlineStr">
        <is>
          <t>Prod_0101</t>
        </is>
      </c>
      <c r="H11610" t="inlineStr">
        <is>
          <t>Food</t>
        </is>
      </c>
      <c r="I11610" t="n">
        <v>1</v>
      </c>
      <c r="J11610" t="n">
        <v>89.37</v>
      </c>
      <c r="K11610" t="n">
        <v>0</v>
      </c>
      <c r="L11610">
        <f>I11610*J11610*(1-K11610)</f>
        <v/>
      </c>
      <c r="M11610">
        <f>VLOOKUP(F11610,Products!A:D,4,FALSE)*I11610</f>
        <v/>
      </c>
      <c r="N11610">
        <f>L11610-M11610</f>
        <v/>
      </c>
    </row>
    <row r="11611">
      <c r="A11611" t="inlineStr">
        <is>
          <t>T1011609</t>
        </is>
      </c>
      <c r="B11611" t="inlineStr">
        <is>
          <t>2023-04-04</t>
        </is>
      </c>
      <c r="C11611" t="inlineStr">
        <is>
          <t>S046</t>
        </is>
      </c>
      <c r="D11611" t="inlineStr">
        <is>
          <t>Store_046</t>
        </is>
      </c>
      <c r="E11611" t="inlineStr">
        <is>
          <t>South</t>
        </is>
      </c>
      <c r="F11611" t="inlineStr">
        <is>
          <t>P0141</t>
        </is>
      </c>
      <c r="G11611" t="inlineStr">
        <is>
          <t>Prod_0141</t>
        </is>
      </c>
      <c r="H11611" t="inlineStr">
        <is>
          <t>Food</t>
        </is>
      </c>
      <c r="I11611" t="n">
        <v>3</v>
      </c>
      <c r="J11611" t="n">
        <v>1022.15</v>
      </c>
      <c r="K11611" t="n">
        <v>0.1</v>
      </c>
      <c r="L11611">
        <f>I11611*J11611*(1-K11611)</f>
        <v/>
      </c>
      <c r="M11611">
        <f>VLOOKUP(F11611,Products!A:D,4,FALSE)*I11611</f>
        <v/>
      </c>
      <c r="N11611">
        <f>L11611-M11611</f>
        <v/>
      </c>
    </row>
    <row r="11612">
      <c r="A11612" t="inlineStr">
        <is>
          <t>T1011610</t>
        </is>
      </c>
      <c r="B11612" t="inlineStr">
        <is>
          <t>2025-01-24</t>
        </is>
      </c>
      <c r="C11612" t="inlineStr">
        <is>
          <t>S027</t>
        </is>
      </c>
      <c r="D11612" t="inlineStr">
        <is>
          <t>Store_027</t>
        </is>
      </c>
      <c r="E11612" t="inlineStr">
        <is>
          <t>South</t>
        </is>
      </c>
      <c r="F11612" t="inlineStr">
        <is>
          <t>P0050</t>
        </is>
      </c>
      <c r="G11612" t="inlineStr">
        <is>
          <t>Prod_0050</t>
        </is>
      </c>
      <c r="H11612" t="inlineStr">
        <is>
          <t>Household</t>
        </is>
      </c>
      <c r="I11612" t="n">
        <v>4</v>
      </c>
      <c r="J11612" t="n">
        <v>682.7</v>
      </c>
      <c r="K11612" t="n">
        <v>0.1</v>
      </c>
      <c r="L11612">
        <f>I11612*J11612*(1-K11612)</f>
        <v/>
      </c>
      <c r="M11612">
        <f>VLOOKUP(F11612,Products!A:D,4,FALSE)*I11612</f>
        <v/>
      </c>
      <c r="N11612">
        <f>L11612-M11612</f>
        <v/>
      </c>
    </row>
    <row r="11613">
      <c r="A11613" t="inlineStr">
        <is>
          <t>T1011611</t>
        </is>
      </c>
      <c r="B11613" t="inlineStr">
        <is>
          <t>2023-03-28</t>
        </is>
      </c>
      <c r="C11613" t="inlineStr">
        <is>
          <t>S024</t>
        </is>
      </c>
      <c r="D11613" t="inlineStr">
        <is>
          <t>Store_024</t>
        </is>
      </c>
      <c r="E11613" t="inlineStr">
        <is>
          <t>South</t>
        </is>
      </c>
      <c r="F11613" t="inlineStr">
        <is>
          <t>P0018</t>
        </is>
      </c>
      <c r="G11613" t="inlineStr">
        <is>
          <t>Prod_0018</t>
        </is>
      </c>
      <c r="H11613" t="inlineStr">
        <is>
          <t>Food</t>
        </is>
      </c>
      <c r="I11613" t="n">
        <v>8</v>
      </c>
      <c r="J11613" t="n">
        <v>780.25</v>
      </c>
      <c r="K11613" t="n">
        <v>0</v>
      </c>
      <c r="L11613">
        <f>I11613*J11613*(1-K11613)</f>
        <v/>
      </c>
      <c r="M11613">
        <f>VLOOKUP(F11613,Products!A:D,4,FALSE)*I11613</f>
        <v/>
      </c>
      <c r="N11613">
        <f>L11613-M11613</f>
        <v/>
      </c>
    </row>
    <row r="11614">
      <c r="A11614" t="inlineStr">
        <is>
          <t>T1011612</t>
        </is>
      </c>
      <c r="B11614" t="inlineStr">
        <is>
          <t>2023-06-02</t>
        </is>
      </c>
      <c r="C11614" t="inlineStr">
        <is>
          <t>S037</t>
        </is>
      </c>
      <c r="D11614" t="inlineStr">
        <is>
          <t>Store_037</t>
        </is>
      </c>
      <c r="E11614" t="inlineStr">
        <is>
          <t>East</t>
        </is>
      </c>
      <c r="F11614" t="inlineStr">
        <is>
          <t>P0135</t>
        </is>
      </c>
      <c r="G11614" t="inlineStr">
        <is>
          <t>Prod_0135</t>
        </is>
      </c>
      <c r="H11614" t="inlineStr">
        <is>
          <t>Food</t>
        </is>
      </c>
      <c r="I11614" t="n">
        <v>9</v>
      </c>
      <c r="J11614" t="n">
        <v>77.95</v>
      </c>
      <c r="K11614" t="n">
        <v>0</v>
      </c>
      <c r="L11614">
        <f>I11614*J11614*(1-K11614)</f>
        <v/>
      </c>
      <c r="M11614">
        <f>VLOOKUP(F11614,Products!A:D,4,FALSE)*I11614</f>
        <v/>
      </c>
      <c r="N11614">
        <f>L11614-M11614</f>
        <v/>
      </c>
    </row>
    <row r="11615">
      <c r="A11615" t="inlineStr">
        <is>
          <t>T1011613</t>
        </is>
      </c>
      <c r="B11615" t="inlineStr">
        <is>
          <t>2023-11-15</t>
        </is>
      </c>
      <c r="C11615" t="inlineStr">
        <is>
          <t>S012</t>
        </is>
      </c>
      <c r="D11615" t="inlineStr">
        <is>
          <t>Store_012</t>
        </is>
      </c>
      <c r="E11615" t="inlineStr">
        <is>
          <t>South</t>
        </is>
      </c>
      <c r="F11615" t="inlineStr">
        <is>
          <t>P0139</t>
        </is>
      </c>
      <c r="G11615" t="inlineStr">
        <is>
          <t>Prod_0139</t>
        </is>
      </c>
      <c r="H11615" t="inlineStr">
        <is>
          <t>Clothing</t>
        </is>
      </c>
      <c r="I11615" t="n">
        <v>7</v>
      </c>
      <c r="J11615" t="n">
        <v>606.86</v>
      </c>
      <c r="K11615" t="n">
        <v>0.1</v>
      </c>
      <c r="L11615">
        <f>I11615*J11615*(1-K11615)</f>
        <v/>
      </c>
      <c r="M11615">
        <f>VLOOKUP(F11615,Products!A:D,4,FALSE)*I11615</f>
        <v/>
      </c>
      <c r="N11615">
        <f>L11615-M11615</f>
        <v/>
      </c>
    </row>
    <row r="11616">
      <c r="A11616" t="inlineStr">
        <is>
          <t>T1011614</t>
        </is>
      </c>
      <c r="B11616" t="inlineStr">
        <is>
          <t>2025-05-22</t>
        </is>
      </c>
      <c r="C11616" t="inlineStr">
        <is>
          <t>S049</t>
        </is>
      </c>
      <c r="D11616" t="inlineStr">
        <is>
          <t>Store_049</t>
        </is>
      </c>
      <c r="E11616" t="inlineStr">
        <is>
          <t>North</t>
        </is>
      </c>
      <c r="F11616" t="inlineStr">
        <is>
          <t>P0083</t>
        </is>
      </c>
      <c r="G11616" t="inlineStr">
        <is>
          <t>Prod_0083</t>
        </is>
      </c>
      <c r="H11616" t="inlineStr">
        <is>
          <t>Clothing</t>
        </is>
      </c>
      <c r="I11616" t="n">
        <v>3</v>
      </c>
      <c r="J11616" t="n">
        <v>536.78</v>
      </c>
      <c r="K11616" t="n">
        <v>0.2</v>
      </c>
      <c r="L11616">
        <f>I11616*J11616*(1-K11616)</f>
        <v/>
      </c>
      <c r="M11616">
        <f>VLOOKUP(F11616,Products!A:D,4,FALSE)*I11616</f>
        <v/>
      </c>
      <c r="N11616">
        <f>L11616-M11616</f>
        <v/>
      </c>
    </row>
    <row r="11617">
      <c r="A11617" t="inlineStr">
        <is>
          <t>T1011615</t>
        </is>
      </c>
      <c r="B11617" t="inlineStr">
        <is>
          <t>2023-02-09</t>
        </is>
      </c>
      <c r="C11617" t="inlineStr">
        <is>
          <t>S022</t>
        </is>
      </c>
      <c r="D11617" t="inlineStr">
        <is>
          <t>Store_022</t>
        </is>
      </c>
      <c r="E11617" t="inlineStr">
        <is>
          <t>East</t>
        </is>
      </c>
      <c r="F11617" t="inlineStr">
        <is>
          <t>P0147</t>
        </is>
      </c>
      <c r="G11617" t="inlineStr">
        <is>
          <t>Prod_0147</t>
        </is>
      </c>
      <c r="H11617" t="inlineStr">
        <is>
          <t>Stationery</t>
        </is>
      </c>
      <c r="I11617" t="n">
        <v>2</v>
      </c>
      <c r="J11617" t="n">
        <v>435.29</v>
      </c>
      <c r="K11617" t="n">
        <v>0.1</v>
      </c>
      <c r="L11617">
        <f>I11617*J11617*(1-K11617)</f>
        <v/>
      </c>
      <c r="M11617">
        <f>VLOOKUP(F11617,Products!A:D,4,FALSE)*I11617</f>
        <v/>
      </c>
      <c r="N11617">
        <f>L11617-M11617</f>
        <v/>
      </c>
    </row>
    <row r="11618">
      <c r="A11618" t="inlineStr">
        <is>
          <t>T1011616</t>
        </is>
      </c>
      <c r="B11618" t="inlineStr">
        <is>
          <t>2023-03-14</t>
        </is>
      </c>
      <c r="C11618" t="inlineStr">
        <is>
          <t>S042</t>
        </is>
      </c>
      <c r="D11618" t="inlineStr">
        <is>
          <t>Store_042</t>
        </is>
      </c>
      <c r="E11618" t="inlineStr">
        <is>
          <t>Central</t>
        </is>
      </c>
      <c r="F11618" t="inlineStr">
        <is>
          <t>P0088</t>
        </is>
      </c>
      <c r="G11618" t="inlineStr">
        <is>
          <t>Prod_0088</t>
        </is>
      </c>
      <c r="H11618" t="inlineStr">
        <is>
          <t>Toys</t>
        </is>
      </c>
      <c r="I11618" t="n">
        <v>8</v>
      </c>
      <c r="J11618" t="n">
        <v>642.13</v>
      </c>
      <c r="K11618" t="n">
        <v>0</v>
      </c>
      <c r="L11618">
        <f>I11618*J11618*(1-K11618)</f>
        <v/>
      </c>
      <c r="M11618">
        <f>VLOOKUP(F11618,Products!A:D,4,FALSE)*I11618</f>
        <v/>
      </c>
      <c r="N11618">
        <f>L11618-M11618</f>
        <v/>
      </c>
    </row>
    <row r="11619">
      <c r="A11619" t="inlineStr">
        <is>
          <t>T1011617</t>
        </is>
      </c>
      <c r="B11619" t="inlineStr">
        <is>
          <t>2025-03-20</t>
        </is>
      </c>
      <c r="C11619" t="inlineStr">
        <is>
          <t>S002</t>
        </is>
      </c>
      <c r="D11619" t="inlineStr">
        <is>
          <t>Store_002</t>
        </is>
      </c>
      <c r="E11619" t="inlineStr">
        <is>
          <t>South</t>
        </is>
      </c>
      <c r="F11619" t="inlineStr">
        <is>
          <t>P0038</t>
        </is>
      </c>
      <c r="G11619" t="inlineStr">
        <is>
          <t>Prod_0038</t>
        </is>
      </c>
      <c r="H11619" t="inlineStr">
        <is>
          <t>Beverages</t>
        </is>
      </c>
      <c r="I11619" t="n">
        <v>4</v>
      </c>
      <c r="J11619" t="n">
        <v>950.0700000000001</v>
      </c>
      <c r="K11619" t="n">
        <v>0</v>
      </c>
      <c r="L11619">
        <f>I11619*J11619*(1-K11619)</f>
        <v/>
      </c>
      <c r="M11619">
        <f>VLOOKUP(F11619,Products!A:D,4,FALSE)*I11619</f>
        <v/>
      </c>
      <c r="N11619">
        <f>L11619-M11619</f>
        <v/>
      </c>
    </row>
    <row r="11620">
      <c r="A11620" t="inlineStr">
        <is>
          <t>T1011618</t>
        </is>
      </c>
      <c r="B11620" t="inlineStr">
        <is>
          <t>2023-01-13</t>
        </is>
      </c>
      <c r="C11620" t="inlineStr">
        <is>
          <t>S003</t>
        </is>
      </c>
      <c r="D11620" t="inlineStr">
        <is>
          <t>Store_003</t>
        </is>
      </c>
      <c r="E11620" t="inlineStr">
        <is>
          <t>North</t>
        </is>
      </c>
      <c r="F11620" t="inlineStr">
        <is>
          <t>P0013</t>
        </is>
      </c>
      <c r="G11620" t="inlineStr">
        <is>
          <t>Prod_0013</t>
        </is>
      </c>
      <c r="H11620" t="inlineStr">
        <is>
          <t>Clothing</t>
        </is>
      </c>
      <c r="I11620" t="n">
        <v>8</v>
      </c>
      <c r="J11620" t="n">
        <v>81.40000000000001</v>
      </c>
      <c r="K11620" t="n">
        <v>0</v>
      </c>
      <c r="L11620">
        <f>I11620*J11620*(1-K11620)</f>
        <v/>
      </c>
      <c r="M11620">
        <f>VLOOKUP(F11620,Products!A:D,4,FALSE)*I11620</f>
        <v/>
      </c>
      <c r="N11620">
        <f>L11620-M11620</f>
        <v/>
      </c>
    </row>
    <row r="11621">
      <c r="A11621" t="inlineStr">
        <is>
          <t>T1011619</t>
        </is>
      </c>
      <c r="B11621" t="inlineStr">
        <is>
          <t>2025-09-09</t>
        </is>
      </c>
      <c r="C11621" t="inlineStr">
        <is>
          <t>S043</t>
        </is>
      </c>
      <c r="D11621" t="inlineStr">
        <is>
          <t>Store_043</t>
        </is>
      </c>
      <c r="E11621" t="inlineStr">
        <is>
          <t>East</t>
        </is>
      </c>
      <c r="F11621" t="inlineStr">
        <is>
          <t>P0031</t>
        </is>
      </c>
      <c r="G11621" t="inlineStr">
        <is>
          <t>Prod_0031</t>
        </is>
      </c>
      <c r="H11621" t="inlineStr">
        <is>
          <t>Food</t>
        </is>
      </c>
      <c r="I11621" t="n">
        <v>3</v>
      </c>
      <c r="J11621" t="n">
        <v>222.5</v>
      </c>
      <c r="K11621" t="n">
        <v>0</v>
      </c>
      <c r="L11621">
        <f>I11621*J11621*(1-K11621)</f>
        <v/>
      </c>
      <c r="M11621">
        <f>VLOOKUP(F11621,Products!A:D,4,FALSE)*I11621</f>
        <v/>
      </c>
      <c r="N11621">
        <f>L11621-M11621</f>
        <v/>
      </c>
    </row>
    <row r="11622">
      <c r="A11622" t="inlineStr">
        <is>
          <t>T1011620</t>
        </is>
      </c>
      <c r="B11622" t="inlineStr">
        <is>
          <t>2024-03-27</t>
        </is>
      </c>
      <c r="C11622" t="inlineStr">
        <is>
          <t>S027</t>
        </is>
      </c>
      <c r="D11622" t="inlineStr">
        <is>
          <t>Store_027</t>
        </is>
      </c>
      <c r="E11622" t="inlineStr">
        <is>
          <t>South</t>
        </is>
      </c>
      <c r="F11622" t="inlineStr">
        <is>
          <t>P0178</t>
        </is>
      </c>
      <c r="G11622" t="inlineStr">
        <is>
          <t>Prod_0178</t>
        </is>
      </c>
      <c r="H11622" t="inlineStr">
        <is>
          <t>Beverages</t>
        </is>
      </c>
      <c r="I11622" t="n">
        <v>1</v>
      </c>
      <c r="J11622" t="n">
        <v>758.3</v>
      </c>
      <c r="K11622" t="n">
        <v>0</v>
      </c>
      <c r="L11622">
        <f>I11622*J11622*(1-K11622)</f>
        <v/>
      </c>
      <c r="M11622">
        <f>VLOOKUP(F11622,Products!A:D,4,FALSE)*I11622</f>
        <v/>
      </c>
      <c r="N11622">
        <f>L11622-M11622</f>
        <v/>
      </c>
    </row>
    <row r="11623">
      <c r="A11623" t="inlineStr">
        <is>
          <t>T1011621</t>
        </is>
      </c>
      <c r="B11623" t="inlineStr">
        <is>
          <t>2024-02-03</t>
        </is>
      </c>
      <c r="C11623" t="inlineStr">
        <is>
          <t>S046</t>
        </is>
      </c>
      <c r="D11623" t="inlineStr">
        <is>
          <t>Store_046</t>
        </is>
      </c>
      <c r="E11623" t="inlineStr">
        <is>
          <t>South</t>
        </is>
      </c>
      <c r="F11623" t="inlineStr">
        <is>
          <t>P0055</t>
        </is>
      </c>
      <c r="G11623" t="inlineStr">
        <is>
          <t>Prod_0055</t>
        </is>
      </c>
      <c r="H11623" t="inlineStr">
        <is>
          <t>Beverages</t>
        </is>
      </c>
      <c r="I11623" t="n">
        <v>9</v>
      </c>
      <c r="J11623" t="n">
        <v>148.77</v>
      </c>
      <c r="K11623" t="n">
        <v>0</v>
      </c>
      <c r="L11623">
        <f>I11623*J11623*(1-K11623)</f>
        <v/>
      </c>
      <c r="M11623">
        <f>VLOOKUP(F11623,Products!A:D,4,FALSE)*I11623</f>
        <v/>
      </c>
      <c r="N11623">
        <f>L11623-M11623</f>
        <v/>
      </c>
    </row>
    <row r="11624">
      <c r="A11624" t="inlineStr">
        <is>
          <t>T1011622</t>
        </is>
      </c>
      <c r="B11624" t="inlineStr">
        <is>
          <t>2024-08-29</t>
        </is>
      </c>
      <c r="C11624" t="inlineStr">
        <is>
          <t>S001</t>
        </is>
      </c>
      <c r="D11624" t="inlineStr">
        <is>
          <t>Store_001</t>
        </is>
      </c>
      <c r="E11624" t="inlineStr">
        <is>
          <t>West</t>
        </is>
      </c>
      <c r="F11624" t="inlineStr">
        <is>
          <t>P0047</t>
        </is>
      </c>
      <c r="G11624" t="inlineStr">
        <is>
          <t>Prod_0047</t>
        </is>
      </c>
      <c r="H11624" t="inlineStr">
        <is>
          <t>Beverages</t>
        </is>
      </c>
      <c r="I11624" t="n">
        <v>2</v>
      </c>
      <c r="J11624" t="n">
        <v>512.34</v>
      </c>
      <c r="K11624" t="n">
        <v>0.1</v>
      </c>
      <c r="L11624">
        <f>I11624*J11624*(1-K11624)</f>
        <v/>
      </c>
      <c r="M11624">
        <f>VLOOKUP(F11624,Products!A:D,4,FALSE)*I11624</f>
        <v/>
      </c>
      <c r="N11624">
        <f>L11624-M11624</f>
        <v/>
      </c>
    </row>
    <row r="11625">
      <c r="A11625" t="inlineStr">
        <is>
          <t>T1011623</t>
        </is>
      </c>
      <c r="B11625" t="inlineStr">
        <is>
          <t>2023-03-04</t>
        </is>
      </c>
      <c r="C11625" t="inlineStr">
        <is>
          <t>S048</t>
        </is>
      </c>
      <c r="D11625" t="inlineStr">
        <is>
          <t>Store_048</t>
        </is>
      </c>
      <c r="E11625" t="inlineStr">
        <is>
          <t>South</t>
        </is>
      </c>
      <c r="F11625" t="inlineStr">
        <is>
          <t>P0022</t>
        </is>
      </c>
      <c r="G11625" t="inlineStr">
        <is>
          <t>Prod_0022</t>
        </is>
      </c>
      <c r="H11625" t="inlineStr">
        <is>
          <t>Beverages</t>
        </is>
      </c>
      <c r="I11625" t="n">
        <v>2</v>
      </c>
      <c r="J11625" t="n">
        <v>276.59</v>
      </c>
      <c r="K11625" t="n">
        <v>0</v>
      </c>
      <c r="L11625">
        <f>I11625*J11625*(1-K11625)</f>
        <v/>
      </c>
      <c r="M11625">
        <f>VLOOKUP(F11625,Products!A:D,4,FALSE)*I11625</f>
        <v/>
      </c>
      <c r="N11625">
        <f>L11625-M11625</f>
        <v/>
      </c>
    </row>
    <row r="11626">
      <c r="A11626" t="inlineStr">
        <is>
          <t>T1011624</t>
        </is>
      </c>
      <c r="B11626" t="inlineStr">
        <is>
          <t>2025-06-06</t>
        </is>
      </c>
      <c r="C11626" t="inlineStr">
        <is>
          <t>S012</t>
        </is>
      </c>
      <c r="D11626" t="inlineStr">
        <is>
          <t>Store_012</t>
        </is>
      </c>
      <c r="E11626" t="inlineStr">
        <is>
          <t>South</t>
        </is>
      </c>
      <c r="F11626" t="inlineStr">
        <is>
          <t>P0090</t>
        </is>
      </c>
      <c r="G11626" t="inlineStr">
        <is>
          <t>Prod_0090</t>
        </is>
      </c>
      <c r="H11626" t="inlineStr">
        <is>
          <t>Toys</t>
        </is>
      </c>
      <c r="I11626" t="n">
        <v>6</v>
      </c>
      <c r="J11626" t="n">
        <v>495.08</v>
      </c>
      <c r="K11626" t="n">
        <v>0</v>
      </c>
      <c r="L11626">
        <f>I11626*J11626*(1-K11626)</f>
        <v/>
      </c>
      <c r="M11626">
        <f>VLOOKUP(F11626,Products!A:D,4,FALSE)*I11626</f>
        <v/>
      </c>
      <c r="N11626">
        <f>L11626-M11626</f>
        <v/>
      </c>
    </row>
    <row r="11627">
      <c r="A11627" t="inlineStr">
        <is>
          <t>T1011625</t>
        </is>
      </c>
      <c r="B11627" t="inlineStr">
        <is>
          <t>2024-02-08</t>
        </is>
      </c>
      <c r="C11627" t="inlineStr">
        <is>
          <t>S039</t>
        </is>
      </c>
      <c r="D11627" t="inlineStr">
        <is>
          <t>Store_039</t>
        </is>
      </c>
      <c r="E11627" t="inlineStr">
        <is>
          <t>North</t>
        </is>
      </c>
      <c r="F11627" t="inlineStr">
        <is>
          <t>P0052</t>
        </is>
      </c>
      <c r="G11627" t="inlineStr">
        <is>
          <t>Prod_0052</t>
        </is>
      </c>
      <c r="H11627" t="inlineStr">
        <is>
          <t>Clothing</t>
        </is>
      </c>
      <c r="I11627" t="n">
        <v>8</v>
      </c>
      <c r="J11627" t="n">
        <v>52.67</v>
      </c>
      <c r="K11627" t="n">
        <v>0.05</v>
      </c>
      <c r="L11627">
        <f>I11627*J11627*(1-K11627)</f>
        <v/>
      </c>
      <c r="M11627">
        <f>VLOOKUP(F11627,Products!A:D,4,FALSE)*I11627</f>
        <v/>
      </c>
      <c r="N11627">
        <f>L11627-M11627</f>
        <v/>
      </c>
    </row>
    <row r="11628">
      <c r="A11628" t="inlineStr">
        <is>
          <t>T1011626</t>
        </is>
      </c>
      <c r="B11628" t="inlineStr">
        <is>
          <t>2024-04-18</t>
        </is>
      </c>
      <c r="C11628" t="inlineStr">
        <is>
          <t>S037</t>
        </is>
      </c>
      <c r="D11628" t="inlineStr">
        <is>
          <t>Store_037</t>
        </is>
      </c>
      <c r="E11628" t="inlineStr">
        <is>
          <t>East</t>
        </is>
      </c>
      <c r="F11628" t="inlineStr">
        <is>
          <t>P0087</t>
        </is>
      </c>
      <c r="G11628" t="inlineStr">
        <is>
          <t>Prod_0087</t>
        </is>
      </c>
      <c r="H11628" t="inlineStr">
        <is>
          <t>Clothing</t>
        </is>
      </c>
      <c r="I11628" t="n">
        <v>7</v>
      </c>
      <c r="J11628" t="n">
        <v>426.34</v>
      </c>
      <c r="K11628" t="n">
        <v>0</v>
      </c>
      <c r="L11628">
        <f>I11628*J11628*(1-K11628)</f>
        <v/>
      </c>
      <c r="M11628">
        <f>VLOOKUP(F11628,Products!A:D,4,FALSE)*I11628</f>
        <v/>
      </c>
      <c r="N11628">
        <f>L11628-M11628</f>
        <v/>
      </c>
    </row>
    <row r="11629">
      <c r="A11629" t="inlineStr">
        <is>
          <t>T1011627</t>
        </is>
      </c>
      <c r="B11629" t="inlineStr">
        <is>
          <t>2023-02-15</t>
        </is>
      </c>
      <c r="C11629" t="inlineStr">
        <is>
          <t>S025</t>
        </is>
      </c>
      <c r="D11629" t="inlineStr">
        <is>
          <t>Store_025</t>
        </is>
      </c>
      <c r="E11629" t="inlineStr">
        <is>
          <t>Central</t>
        </is>
      </c>
      <c r="F11629" t="inlineStr">
        <is>
          <t>P0087</t>
        </is>
      </c>
      <c r="G11629" t="inlineStr">
        <is>
          <t>Prod_0087</t>
        </is>
      </c>
      <c r="H11629" t="inlineStr">
        <is>
          <t>Clothing</t>
        </is>
      </c>
      <c r="I11629" t="n">
        <v>8</v>
      </c>
      <c r="J11629" t="n">
        <v>367.02</v>
      </c>
      <c r="K11629" t="n">
        <v>0</v>
      </c>
      <c r="L11629">
        <f>I11629*J11629*(1-K11629)</f>
        <v/>
      </c>
      <c r="M11629">
        <f>VLOOKUP(F11629,Products!A:D,4,FALSE)*I11629</f>
        <v/>
      </c>
      <c r="N11629">
        <f>L11629-M11629</f>
        <v/>
      </c>
    </row>
    <row r="11630">
      <c r="A11630" t="inlineStr">
        <is>
          <t>T1011628</t>
        </is>
      </c>
      <c r="B11630" t="inlineStr">
        <is>
          <t>2025-03-27</t>
        </is>
      </c>
      <c r="C11630" t="inlineStr">
        <is>
          <t>S012</t>
        </is>
      </c>
      <c r="D11630" t="inlineStr">
        <is>
          <t>Store_012</t>
        </is>
      </c>
      <c r="E11630" t="inlineStr">
        <is>
          <t>South</t>
        </is>
      </c>
      <c r="F11630" t="inlineStr">
        <is>
          <t>P0107</t>
        </is>
      </c>
      <c r="G11630" t="inlineStr">
        <is>
          <t>Prod_0107</t>
        </is>
      </c>
      <c r="H11630" t="inlineStr">
        <is>
          <t>Stationery</t>
        </is>
      </c>
      <c r="I11630" t="n">
        <v>2</v>
      </c>
      <c r="J11630" t="n">
        <v>696.87</v>
      </c>
      <c r="K11630" t="n">
        <v>0</v>
      </c>
      <c r="L11630">
        <f>I11630*J11630*(1-K11630)</f>
        <v/>
      </c>
      <c r="M11630">
        <f>VLOOKUP(F11630,Products!A:D,4,FALSE)*I11630</f>
        <v/>
      </c>
      <c r="N11630">
        <f>L11630-M11630</f>
        <v/>
      </c>
    </row>
    <row r="11631">
      <c r="A11631" t="inlineStr">
        <is>
          <t>T1011629</t>
        </is>
      </c>
      <c r="B11631" t="inlineStr">
        <is>
          <t>2024-04-10</t>
        </is>
      </c>
      <c r="C11631" t="inlineStr">
        <is>
          <t>S039</t>
        </is>
      </c>
      <c r="D11631" t="inlineStr">
        <is>
          <t>Store_039</t>
        </is>
      </c>
      <c r="E11631" t="inlineStr">
        <is>
          <t>North</t>
        </is>
      </c>
      <c r="F11631" t="inlineStr">
        <is>
          <t>P0040</t>
        </is>
      </c>
      <c r="G11631" t="inlineStr">
        <is>
          <t>Prod_0040</t>
        </is>
      </c>
      <c r="H11631" t="inlineStr">
        <is>
          <t>Toys</t>
        </is>
      </c>
      <c r="I11631" t="n">
        <v>9</v>
      </c>
      <c r="J11631" t="n">
        <v>60.06</v>
      </c>
      <c r="K11631" t="n">
        <v>0.05</v>
      </c>
      <c r="L11631">
        <f>I11631*J11631*(1-K11631)</f>
        <v/>
      </c>
      <c r="M11631">
        <f>VLOOKUP(F11631,Products!A:D,4,FALSE)*I11631</f>
        <v/>
      </c>
      <c r="N11631">
        <f>L11631-M11631</f>
        <v/>
      </c>
    </row>
    <row r="11632">
      <c r="A11632" t="inlineStr">
        <is>
          <t>T1011630</t>
        </is>
      </c>
      <c r="B11632" t="inlineStr">
        <is>
          <t>2024-12-30</t>
        </is>
      </c>
      <c r="C11632" t="inlineStr">
        <is>
          <t>S024</t>
        </is>
      </c>
      <c r="D11632" t="inlineStr">
        <is>
          <t>Store_024</t>
        </is>
      </c>
      <c r="E11632" t="inlineStr">
        <is>
          <t>South</t>
        </is>
      </c>
      <c r="F11632" t="inlineStr">
        <is>
          <t>P0182</t>
        </is>
      </c>
      <c r="G11632" t="inlineStr">
        <is>
          <t>Prod_0182</t>
        </is>
      </c>
      <c r="H11632" t="inlineStr">
        <is>
          <t>Electronics</t>
        </is>
      </c>
      <c r="I11632" t="n">
        <v>2</v>
      </c>
      <c r="J11632" t="n">
        <v>633.03</v>
      </c>
      <c r="K11632" t="n">
        <v>0.05</v>
      </c>
      <c r="L11632">
        <f>I11632*J11632*(1-K11632)</f>
        <v/>
      </c>
      <c r="M11632">
        <f>VLOOKUP(F11632,Products!A:D,4,FALSE)*I11632</f>
        <v/>
      </c>
      <c r="N11632">
        <f>L11632-M11632</f>
        <v/>
      </c>
    </row>
    <row r="11633">
      <c r="A11633" t="inlineStr">
        <is>
          <t>T1011631</t>
        </is>
      </c>
      <c r="B11633" t="inlineStr">
        <is>
          <t>2024-12-25</t>
        </is>
      </c>
      <c r="C11633" t="inlineStr">
        <is>
          <t>S042</t>
        </is>
      </c>
      <c r="D11633" t="inlineStr">
        <is>
          <t>Store_042</t>
        </is>
      </c>
      <c r="E11633" t="inlineStr">
        <is>
          <t>Central</t>
        </is>
      </c>
      <c r="F11633" t="inlineStr">
        <is>
          <t>P0099</t>
        </is>
      </c>
      <c r="G11633" t="inlineStr">
        <is>
          <t>Prod_0099</t>
        </is>
      </c>
      <c r="H11633" t="inlineStr">
        <is>
          <t>Beverages</t>
        </is>
      </c>
      <c r="I11633" t="n">
        <v>3</v>
      </c>
      <c r="J11633" t="n">
        <v>111.14</v>
      </c>
      <c r="K11633" t="n">
        <v>0</v>
      </c>
      <c r="L11633">
        <f>I11633*J11633*(1-K11633)</f>
        <v/>
      </c>
      <c r="M11633">
        <f>VLOOKUP(F11633,Products!A:D,4,FALSE)*I11633</f>
        <v/>
      </c>
      <c r="N11633">
        <f>L11633-M11633</f>
        <v/>
      </c>
    </row>
    <row r="11634">
      <c r="A11634" t="inlineStr">
        <is>
          <t>T1011632</t>
        </is>
      </c>
      <c r="B11634" t="inlineStr">
        <is>
          <t>2023-06-01</t>
        </is>
      </c>
      <c r="C11634" t="inlineStr">
        <is>
          <t>S044</t>
        </is>
      </c>
      <c r="D11634" t="inlineStr">
        <is>
          <t>Store_044</t>
        </is>
      </c>
      <c r="E11634" t="inlineStr">
        <is>
          <t>North</t>
        </is>
      </c>
      <c r="F11634" t="inlineStr">
        <is>
          <t>P0110</t>
        </is>
      </c>
      <c r="G11634" t="inlineStr">
        <is>
          <t>Prod_0110</t>
        </is>
      </c>
      <c r="H11634" t="inlineStr">
        <is>
          <t>Stationery</t>
        </is>
      </c>
      <c r="I11634" t="n">
        <v>3</v>
      </c>
      <c r="J11634" t="n">
        <v>64.76000000000001</v>
      </c>
      <c r="K11634" t="n">
        <v>0.05</v>
      </c>
      <c r="L11634">
        <f>I11634*J11634*(1-K11634)</f>
        <v/>
      </c>
      <c r="M11634">
        <f>VLOOKUP(F11634,Products!A:D,4,FALSE)*I11634</f>
        <v/>
      </c>
      <c r="N11634">
        <f>L11634-M11634</f>
        <v/>
      </c>
    </row>
    <row r="11635">
      <c r="A11635" t="inlineStr">
        <is>
          <t>T1011633</t>
        </is>
      </c>
      <c r="B11635" t="inlineStr">
        <is>
          <t>2024-09-11</t>
        </is>
      </c>
      <c r="C11635" t="inlineStr">
        <is>
          <t>S045</t>
        </is>
      </c>
      <c r="D11635" t="inlineStr">
        <is>
          <t>Store_045</t>
        </is>
      </c>
      <c r="E11635" t="inlineStr">
        <is>
          <t>East</t>
        </is>
      </c>
      <c r="F11635" t="inlineStr">
        <is>
          <t>P0115</t>
        </is>
      </c>
      <c r="G11635" t="inlineStr">
        <is>
          <t>Prod_0115</t>
        </is>
      </c>
      <c r="H11635" t="inlineStr">
        <is>
          <t>Clothing</t>
        </is>
      </c>
      <c r="I11635" t="n">
        <v>3</v>
      </c>
      <c r="J11635" t="n">
        <v>811.58</v>
      </c>
      <c r="K11635" t="n">
        <v>0</v>
      </c>
      <c r="L11635">
        <f>I11635*J11635*(1-K11635)</f>
        <v/>
      </c>
      <c r="M11635">
        <f>VLOOKUP(F11635,Products!A:D,4,FALSE)*I11635</f>
        <v/>
      </c>
      <c r="N11635">
        <f>L11635-M11635</f>
        <v/>
      </c>
    </row>
    <row r="11636">
      <c r="A11636" t="inlineStr">
        <is>
          <t>T1011634</t>
        </is>
      </c>
      <c r="B11636" t="inlineStr">
        <is>
          <t>2023-11-13</t>
        </is>
      </c>
      <c r="C11636" t="inlineStr">
        <is>
          <t>S014</t>
        </is>
      </c>
      <c r="D11636" t="inlineStr">
        <is>
          <t>Store_014</t>
        </is>
      </c>
      <c r="E11636" t="inlineStr">
        <is>
          <t>West</t>
        </is>
      </c>
      <c r="F11636" t="inlineStr">
        <is>
          <t>P0110</t>
        </is>
      </c>
      <c r="G11636" t="inlineStr">
        <is>
          <t>Prod_0110</t>
        </is>
      </c>
      <c r="H11636" t="inlineStr">
        <is>
          <t>Stationery</t>
        </is>
      </c>
      <c r="I11636" t="n">
        <v>9</v>
      </c>
      <c r="J11636" t="n">
        <v>84.31999999999999</v>
      </c>
      <c r="K11636" t="n">
        <v>0.15</v>
      </c>
      <c r="L11636">
        <f>I11636*J11636*(1-K11636)</f>
        <v/>
      </c>
      <c r="M11636">
        <f>VLOOKUP(F11636,Products!A:D,4,FALSE)*I11636</f>
        <v/>
      </c>
      <c r="N11636">
        <f>L11636-M11636</f>
        <v/>
      </c>
    </row>
    <row r="11637">
      <c r="A11637" t="inlineStr">
        <is>
          <t>T1011635</t>
        </is>
      </c>
      <c r="B11637" t="inlineStr">
        <is>
          <t>2023-08-18</t>
        </is>
      </c>
      <c r="C11637" t="inlineStr">
        <is>
          <t>S017</t>
        </is>
      </c>
      <c r="D11637" t="inlineStr">
        <is>
          <t>Store_017</t>
        </is>
      </c>
      <c r="E11637" t="inlineStr">
        <is>
          <t>South</t>
        </is>
      </c>
      <c r="F11637" t="inlineStr">
        <is>
          <t>P0094</t>
        </is>
      </c>
      <c r="G11637" t="inlineStr">
        <is>
          <t>Prod_0094</t>
        </is>
      </c>
      <c r="H11637" t="inlineStr">
        <is>
          <t>Toys</t>
        </is>
      </c>
      <c r="I11637" t="n">
        <v>9</v>
      </c>
      <c r="J11637" t="n">
        <v>632.9</v>
      </c>
      <c r="K11637" t="n">
        <v>0.05</v>
      </c>
      <c r="L11637">
        <f>I11637*J11637*(1-K11637)</f>
        <v/>
      </c>
      <c r="M11637">
        <f>VLOOKUP(F11637,Products!A:D,4,FALSE)*I11637</f>
        <v/>
      </c>
      <c r="N11637">
        <f>L11637-M11637</f>
        <v/>
      </c>
    </row>
    <row r="11638">
      <c r="A11638" t="inlineStr">
        <is>
          <t>T1011636</t>
        </is>
      </c>
      <c r="B11638" t="inlineStr">
        <is>
          <t>2025-02-24</t>
        </is>
      </c>
      <c r="C11638" t="inlineStr">
        <is>
          <t>S047</t>
        </is>
      </c>
      <c r="D11638" t="inlineStr">
        <is>
          <t>Store_047</t>
        </is>
      </c>
      <c r="E11638" t="inlineStr">
        <is>
          <t>North</t>
        </is>
      </c>
      <c r="F11638" t="inlineStr">
        <is>
          <t>P0165</t>
        </is>
      </c>
      <c r="G11638" t="inlineStr">
        <is>
          <t>Prod_0165</t>
        </is>
      </c>
      <c r="H11638" t="inlineStr">
        <is>
          <t>Clothing</t>
        </is>
      </c>
      <c r="I11638" t="n">
        <v>2</v>
      </c>
      <c r="J11638" t="n">
        <v>540.99</v>
      </c>
      <c r="K11638" t="n">
        <v>0.15</v>
      </c>
      <c r="L11638">
        <f>I11638*J11638*(1-K11638)</f>
        <v/>
      </c>
      <c r="M11638">
        <f>VLOOKUP(F11638,Products!A:D,4,FALSE)*I11638</f>
        <v/>
      </c>
      <c r="N11638">
        <f>L11638-M11638</f>
        <v/>
      </c>
    </row>
    <row r="11639">
      <c r="A11639" t="inlineStr">
        <is>
          <t>T1011637</t>
        </is>
      </c>
      <c r="B11639" t="inlineStr">
        <is>
          <t>2023-01-11</t>
        </is>
      </c>
      <c r="C11639" t="inlineStr">
        <is>
          <t>S025</t>
        </is>
      </c>
      <c r="D11639" t="inlineStr">
        <is>
          <t>Store_025</t>
        </is>
      </c>
      <c r="E11639" t="inlineStr">
        <is>
          <t>Central</t>
        </is>
      </c>
      <c r="F11639" t="inlineStr">
        <is>
          <t>P0002</t>
        </is>
      </c>
      <c r="G11639" t="inlineStr">
        <is>
          <t>Prod_0002</t>
        </is>
      </c>
      <c r="H11639" t="inlineStr">
        <is>
          <t>Food</t>
        </is>
      </c>
      <c r="I11639" t="n">
        <v>2</v>
      </c>
      <c r="J11639" t="n">
        <v>194.02</v>
      </c>
      <c r="K11639" t="n">
        <v>0.1</v>
      </c>
      <c r="L11639">
        <f>I11639*J11639*(1-K11639)</f>
        <v/>
      </c>
      <c r="M11639">
        <f>VLOOKUP(F11639,Products!A:D,4,FALSE)*I11639</f>
        <v/>
      </c>
      <c r="N11639">
        <f>L11639-M11639</f>
        <v/>
      </c>
    </row>
    <row r="11640">
      <c r="A11640" t="inlineStr">
        <is>
          <t>T1011638</t>
        </is>
      </c>
      <c r="B11640" t="inlineStr">
        <is>
          <t>2024-03-01</t>
        </is>
      </c>
      <c r="C11640" t="inlineStr">
        <is>
          <t>S040</t>
        </is>
      </c>
      <c r="D11640" t="inlineStr">
        <is>
          <t>Store_040</t>
        </is>
      </c>
      <c r="E11640" t="inlineStr">
        <is>
          <t>Central</t>
        </is>
      </c>
      <c r="F11640" t="inlineStr">
        <is>
          <t>P0159</t>
        </is>
      </c>
      <c r="G11640" t="inlineStr">
        <is>
          <t>Prod_0159</t>
        </is>
      </c>
      <c r="H11640" t="inlineStr">
        <is>
          <t>Electronics</t>
        </is>
      </c>
      <c r="I11640" t="n">
        <v>3</v>
      </c>
      <c r="J11640" t="n">
        <v>391.78</v>
      </c>
      <c r="K11640" t="n">
        <v>0.05</v>
      </c>
      <c r="L11640">
        <f>I11640*J11640*(1-K11640)</f>
        <v/>
      </c>
      <c r="M11640">
        <f>VLOOKUP(F11640,Products!A:D,4,FALSE)*I11640</f>
        <v/>
      </c>
      <c r="N11640">
        <f>L11640-M11640</f>
        <v/>
      </c>
    </row>
    <row r="11641">
      <c r="A11641" t="inlineStr">
        <is>
          <t>T1011639</t>
        </is>
      </c>
      <c r="B11641" t="inlineStr">
        <is>
          <t>2024-09-30</t>
        </is>
      </c>
      <c r="C11641" t="inlineStr">
        <is>
          <t>S043</t>
        </is>
      </c>
      <c r="D11641" t="inlineStr">
        <is>
          <t>Store_043</t>
        </is>
      </c>
      <c r="E11641" t="inlineStr">
        <is>
          <t>East</t>
        </is>
      </c>
      <c r="F11641" t="inlineStr">
        <is>
          <t>P0151</t>
        </is>
      </c>
      <c r="G11641" t="inlineStr">
        <is>
          <t>Prod_0151</t>
        </is>
      </c>
      <c r="H11641" t="inlineStr">
        <is>
          <t>Food</t>
        </is>
      </c>
      <c r="I11641" t="n">
        <v>2</v>
      </c>
      <c r="J11641" t="n">
        <v>979.6799999999999</v>
      </c>
      <c r="K11641" t="n">
        <v>0.1</v>
      </c>
      <c r="L11641">
        <f>I11641*J11641*(1-K11641)</f>
        <v/>
      </c>
      <c r="M11641">
        <f>VLOOKUP(F11641,Products!A:D,4,FALSE)*I11641</f>
        <v/>
      </c>
      <c r="N11641">
        <f>L11641-M11641</f>
        <v/>
      </c>
    </row>
    <row r="11642">
      <c r="A11642" t="inlineStr">
        <is>
          <t>T1011640</t>
        </is>
      </c>
      <c r="B11642" t="inlineStr">
        <is>
          <t>2024-11-13</t>
        </is>
      </c>
      <c r="C11642" t="inlineStr">
        <is>
          <t>S025</t>
        </is>
      </c>
      <c r="D11642" t="inlineStr">
        <is>
          <t>Store_025</t>
        </is>
      </c>
      <c r="E11642" t="inlineStr">
        <is>
          <t>Central</t>
        </is>
      </c>
      <c r="F11642" t="inlineStr">
        <is>
          <t>P0156</t>
        </is>
      </c>
      <c r="G11642" t="inlineStr">
        <is>
          <t>Prod_0156</t>
        </is>
      </c>
      <c r="H11642" t="inlineStr">
        <is>
          <t>Toys</t>
        </is>
      </c>
      <c r="I11642" t="n">
        <v>6</v>
      </c>
      <c r="J11642" t="n">
        <v>496.17</v>
      </c>
      <c r="K11642" t="n">
        <v>0</v>
      </c>
      <c r="L11642">
        <f>I11642*J11642*(1-K11642)</f>
        <v/>
      </c>
      <c r="M11642">
        <f>VLOOKUP(F11642,Products!A:D,4,FALSE)*I11642</f>
        <v/>
      </c>
      <c r="N11642">
        <f>L11642-M11642</f>
        <v/>
      </c>
    </row>
    <row r="11643">
      <c r="A11643" t="inlineStr">
        <is>
          <t>T1011641</t>
        </is>
      </c>
      <c r="B11643" t="inlineStr">
        <is>
          <t>2025-08-11</t>
        </is>
      </c>
      <c r="C11643" t="inlineStr">
        <is>
          <t>S025</t>
        </is>
      </c>
      <c r="D11643" t="inlineStr">
        <is>
          <t>Store_025</t>
        </is>
      </c>
      <c r="E11643" t="inlineStr">
        <is>
          <t>Central</t>
        </is>
      </c>
      <c r="F11643" t="inlineStr">
        <is>
          <t>P0174</t>
        </is>
      </c>
      <c r="G11643" t="inlineStr">
        <is>
          <t>Prod_0174</t>
        </is>
      </c>
      <c r="H11643" t="inlineStr">
        <is>
          <t>Food</t>
        </is>
      </c>
      <c r="I11643" t="n">
        <v>2</v>
      </c>
      <c r="J11643" t="n">
        <v>88.01000000000001</v>
      </c>
      <c r="K11643" t="n">
        <v>0</v>
      </c>
      <c r="L11643">
        <f>I11643*J11643*(1-K11643)</f>
        <v/>
      </c>
      <c r="M11643">
        <f>VLOOKUP(F11643,Products!A:D,4,FALSE)*I11643</f>
        <v/>
      </c>
      <c r="N11643">
        <f>L11643-M11643</f>
        <v/>
      </c>
    </row>
    <row r="11644">
      <c r="A11644" t="inlineStr">
        <is>
          <t>T1011642</t>
        </is>
      </c>
      <c r="B11644" t="inlineStr">
        <is>
          <t>2023-02-20</t>
        </is>
      </c>
      <c r="C11644" t="inlineStr">
        <is>
          <t>S041</t>
        </is>
      </c>
      <c r="D11644" t="inlineStr">
        <is>
          <t>Store_041</t>
        </is>
      </c>
      <c r="E11644" t="inlineStr">
        <is>
          <t>East</t>
        </is>
      </c>
      <c r="F11644" t="inlineStr">
        <is>
          <t>P0077</t>
        </is>
      </c>
      <c r="G11644" t="inlineStr">
        <is>
          <t>Prod_0077</t>
        </is>
      </c>
      <c r="H11644" t="inlineStr">
        <is>
          <t>Beverages</t>
        </is>
      </c>
      <c r="I11644" t="n">
        <v>6</v>
      </c>
      <c r="J11644" t="n">
        <v>53.19</v>
      </c>
      <c r="K11644" t="n">
        <v>0</v>
      </c>
      <c r="L11644">
        <f>I11644*J11644*(1-K11644)</f>
        <v/>
      </c>
      <c r="M11644">
        <f>VLOOKUP(F11644,Products!A:D,4,FALSE)*I11644</f>
        <v/>
      </c>
      <c r="N11644">
        <f>L11644-M11644</f>
        <v/>
      </c>
    </row>
    <row r="11645">
      <c r="A11645" t="inlineStr">
        <is>
          <t>T1011643</t>
        </is>
      </c>
      <c r="B11645" t="inlineStr">
        <is>
          <t>2024-11-01</t>
        </is>
      </c>
      <c r="C11645" t="inlineStr">
        <is>
          <t>S027</t>
        </is>
      </c>
      <c r="D11645" t="inlineStr">
        <is>
          <t>Store_027</t>
        </is>
      </c>
      <c r="E11645" t="inlineStr">
        <is>
          <t>South</t>
        </is>
      </c>
      <c r="F11645" t="inlineStr">
        <is>
          <t>P0138</t>
        </is>
      </c>
      <c r="G11645" t="inlineStr">
        <is>
          <t>Prod_0138</t>
        </is>
      </c>
      <c r="H11645" t="inlineStr">
        <is>
          <t>Household</t>
        </is>
      </c>
      <c r="I11645" t="n">
        <v>4</v>
      </c>
      <c r="J11645" t="n">
        <v>284.62</v>
      </c>
      <c r="K11645" t="n">
        <v>0</v>
      </c>
      <c r="L11645">
        <f>I11645*J11645*(1-K11645)</f>
        <v/>
      </c>
      <c r="M11645">
        <f>VLOOKUP(F11645,Products!A:D,4,FALSE)*I11645</f>
        <v/>
      </c>
      <c r="N11645">
        <f>L11645-M11645</f>
        <v/>
      </c>
    </row>
    <row r="11646">
      <c r="A11646" t="inlineStr">
        <is>
          <t>T1011644</t>
        </is>
      </c>
      <c r="B11646" t="inlineStr">
        <is>
          <t>2024-03-26</t>
        </is>
      </c>
      <c r="C11646" t="inlineStr">
        <is>
          <t>S012</t>
        </is>
      </c>
      <c r="D11646" t="inlineStr">
        <is>
          <t>Store_012</t>
        </is>
      </c>
      <c r="E11646" t="inlineStr">
        <is>
          <t>South</t>
        </is>
      </c>
      <c r="F11646" t="inlineStr">
        <is>
          <t>P0048</t>
        </is>
      </c>
      <c r="G11646" t="inlineStr">
        <is>
          <t>Prod_0048</t>
        </is>
      </c>
      <c r="H11646" t="inlineStr">
        <is>
          <t>Toys</t>
        </is>
      </c>
      <c r="I11646" t="n">
        <v>6</v>
      </c>
      <c r="J11646" t="n">
        <v>260.6</v>
      </c>
      <c r="K11646" t="n">
        <v>0</v>
      </c>
      <c r="L11646">
        <f>I11646*J11646*(1-K11646)</f>
        <v/>
      </c>
      <c r="M11646">
        <f>VLOOKUP(F11646,Products!A:D,4,FALSE)*I11646</f>
        <v/>
      </c>
      <c r="N11646">
        <f>L11646-M11646</f>
        <v/>
      </c>
    </row>
    <row r="11647">
      <c r="A11647" t="inlineStr">
        <is>
          <t>T1011645</t>
        </is>
      </c>
      <c r="B11647" t="inlineStr">
        <is>
          <t>2025-06-16</t>
        </is>
      </c>
      <c r="C11647" t="inlineStr">
        <is>
          <t>S006</t>
        </is>
      </c>
      <c r="D11647" t="inlineStr">
        <is>
          <t>Store_006</t>
        </is>
      </c>
      <c r="E11647" t="inlineStr">
        <is>
          <t>East</t>
        </is>
      </c>
      <c r="F11647" t="inlineStr">
        <is>
          <t>P0180</t>
        </is>
      </c>
      <c r="G11647" t="inlineStr">
        <is>
          <t>Prod_0180</t>
        </is>
      </c>
      <c r="H11647" t="inlineStr">
        <is>
          <t>Clothing</t>
        </is>
      </c>
      <c r="I11647" t="n">
        <v>5</v>
      </c>
      <c r="J11647" t="n">
        <v>630.11</v>
      </c>
      <c r="K11647" t="n">
        <v>0.2</v>
      </c>
      <c r="L11647">
        <f>I11647*J11647*(1-K11647)</f>
        <v/>
      </c>
      <c r="M11647">
        <f>VLOOKUP(F11647,Products!A:D,4,FALSE)*I11647</f>
        <v/>
      </c>
      <c r="N11647">
        <f>L11647-M11647</f>
        <v/>
      </c>
    </row>
    <row r="11648">
      <c r="A11648" t="inlineStr">
        <is>
          <t>T1011646</t>
        </is>
      </c>
      <c r="B11648" t="inlineStr">
        <is>
          <t>2024-08-27</t>
        </is>
      </c>
      <c r="C11648" t="inlineStr">
        <is>
          <t>S050</t>
        </is>
      </c>
      <c r="D11648" t="inlineStr">
        <is>
          <t>Store_050</t>
        </is>
      </c>
      <c r="E11648" t="inlineStr">
        <is>
          <t>South</t>
        </is>
      </c>
      <c r="F11648" t="inlineStr">
        <is>
          <t>P0087</t>
        </is>
      </c>
      <c r="G11648" t="inlineStr">
        <is>
          <t>Prod_0087</t>
        </is>
      </c>
      <c r="H11648" t="inlineStr">
        <is>
          <t>Clothing</t>
        </is>
      </c>
      <c r="I11648" t="n">
        <v>2</v>
      </c>
      <c r="J11648" t="n">
        <v>506.2</v>
      </c>
      <c r="K11648" t="n">
        <v>0</v>
      </c>
      <c r="L11648">
        <f>I11648*J11648*(1-K11648)</f>
        <v/>
      </c>
      <c r="M11648">
        <f>VLOOKUP(F11648,Products!A:D,4,FALSE)*I11648</f>
        <v/>
      </c>
      <c r="N11648">
        <f>L11648-M11648</f>
        <v/>
      </c>
    </row>
    <row r="11649">
      <c r="A11649" t="inlineStr">
        <is>
          <t>T1011647</t>
        </is>
      </c>
      <c r="B11649" t="inlineStr">
        <is>
          <t>2024-09-23</t>
        </is>
      </c>
      <c r="C11649" t="inlineStr">
        <is>
          <t>S001</t>
        </is>
      </c>
      <c r="D11649" t="inlineStr">
        <is>
          <t>Store_001</t>
        </is>
      </c>
      <c r="E11649" t="inlineStr">
        <is>
          <t>West</t>
        </is>
      </c>
      <c r="F11649" t="inlineStr">
        <is>
          <t>P0120</t>
        </is>
      </c>
      <c r="G11649" t="inlineStr">
        <is>
          <t>Prod_0120</t>
        </is>
      </c>
      <c r="H11649" t="inlineStr">
        <is>
          <t>Stationery</t>
        </is>
      </c>
      <c r="I11649" t="n">
        <v>5</v>
      </c>
      <c r="J11649" t="n">
        <v>534.0599999999999</v>
      </c>
      <c r="K11649" t="n">
        <v>0.15</v>
      </c>
      <c r="L11649">
        <f>I11649*J11649*(1-K11649)</f>
        <v/>
      </c>
      <c r="M11649">
        <f>VLOOKUP(F11649,Products!A:D,4,FALSE)*I11649</f>
        <v/>
      </c>
      <c r="N11649">
        <f>L11649-M11649</f>
        <v/>
      </c>
    </row>
    <row r="11650">
      <c r="A11650" t="inlineStr">
        <is>
          <t>T1011648</t>
        </is>
      </c>
      <c r="B11650" t="inlineStr">
        <is>
          <t>2024-09-03</t>
        </is>
      </c>
      <c r="C11650" t="inlineStr">
        <is>
          <t>S028</t>
        </is>
      </c>
      <c r="D11650" t="inlineStr">
        <is>
          <t>Store_028</t>
        </is>
      </c>
      <c r="E11650" t="inlineStr">
        <is>
          <t>North</t>
        </is>
      </c>
      <c r="F11650" t="inlineStr">
        <is>
          <t>P0150</t>
        </is>
      </c>
      <c r="G11650" t="inlineStr">
        <is>
          <t>Prod_0150</t>
        </is>
      </c>
      <c r="H11650" t="inlineStr">
        <is>
          <t>Clothing</t>
        </is>
      </c>
      <c r="I11650" t="n">
        <v>9</v>
      </c>
      <c r="J11650" t="n">
        <v>313</v>
      </c>
      <c r="K11650" t="n">
        <v>0.1</v>
      </c>
      <c r="L11650">
        <f>I11650*J11650*(1-K11650)</f>
        <v/>
      </c>
      <c r="M11650">
        <f>VLOOKUP(F11650,Products!A:D,4,FALSE)*I11650</f>
        <v/>
      </c>
      <c r="N11650">
        <f>L11650-M11650</f>
        <v/>
      </c>
    </row>
    <row r="11651">
      <c r="A11651" t="inlineStr">
        <is>
          <t>T1011649</t>
        </is>
      </c>
      <c r="B11651" t="inlineStr">
        <is>
          <t>2024-06-25</t>
        </is>
      </c>
      <c r="C11651" t="inlineStr">
        <is>
          <t>S028</t>
        </is>
      </c>
      <c r="D11651" t="inlineStr">
        <is>
          <t>Store_028</t>
        </is>
      </c>
      <c r="E11651" t="inlineStr">
        <is>
          <t>North</t>
        </is>
      </c>
      <c r="F11651" t="inlineStr">
        <is>
          <t>P0128</t>
        </is>
      </c>
      <c r="G11651" t="inlineStr">
        <is>
          <t>Prod_0128</t>
        </is>
      </c>
      <c r="H11651" t="inlineStr">
        <is>
          <t>Toys</t>
        </is>
      </c>
      <c r="I11651" t="n">
        <v>9</v>
      </c>
      <c r="J11651" t="n">
        <v>215.85</v>
      </c>
      <c r="K11651" t="n">
        <v>0.05</v>
      </c>
      <c r="L11651">
        <f>I11651*J11651*(1-K11651)</f>
        <v/>
      </c>
      <c r="M11651">
        <f>VLOOKUP(F11651,Products!A:D,4,FALSE)*I11651</f>
        <v/>
      </c>
      <c r="N11651">
        <f>L11651-M11651</f>
        <v/>
      </c>
    </row>
    <row r="11652">
      <c r="A11652" t="inlineStr">
        <is>
          <t>T1011650</t>
        </is>
      </c>
      <c r="B11652" t="inlineStr">
        <is>
          <t>2025-03-14</t>
        </is>
      </c>
      <c r="C11652" t="inlineStr">
        <is>
          <t>S003</t>
        </is>
      </c>
      <c r="D11652" t="inlineStr">
        <is>
          <t>Store_003</t>
        </is>
      </c>
      <c r="E11652" t="inlineStr">
        <is>
          <t>North</t>
        </is>
      </c>
      <c r="F11652" t="inlineStr">
        <is>
          <t>P0131</t>
        </is>
      </c>
      <c r="G11652" t="inlineStr">
        <is>
          <t>Prod_0131</t>
        </is>
      </c>
      <c r="H11652" t="inlineStr">
        <is>
          <t>Beverages</t>
        </is>
      </c>
      <c r="I11652" t="n">
        <v>1</v>
      </c>
      <c r="J11652" t="n">
        <v>335.83</v>
      </c>
      <c r="K11652" t="n">
        <v>0</v>
      </c>
      <c r="L11652">
        <f>I11652*J11652*(1-K11652)</f>
        <v/>
      </c>
      <c r="M11652">
        <f>VLOOKUP(F11652,Products!A:D,4,FALSE)*I11652</f>
        <v/>
      </c>
      <c r="N11652">
        <f>L11652-M11652</f>
        <v/>
      </c>
    </row>
    <row r="11653">
      <c r="A11653" t="inlineStr">
        <is>
          <t>T1011651</t>
        </is>
      </c>
      <c r="B11653" t="inlineStr">
        <is>
          <t>2024-09-23</t>
        </is>
      </c>
      <c r="C11653" t="inlineStr">
        <is>
          <t>S017</t>
        </is>
      </c>
      <c r="D11653" t="inlineStr">
        <is>
          <t>Store_017</t>
        </is>
      </c>
      <c r="E11653" t="inlineStr">
        <is>
          <t>South</t>
        </is>
      </c>
      <c r="F11653" t="inlineStr">
        <is>
          <t>P0007</t>
        </is>
      </c>
      <c r="G11653" t="inlineStr">
        <is>
          <t>Prod_0007</t>
        </is>
      </c>
      <c r="H11653" t="inlineStr">
        <is>
          <t>Food</t>
        </is>
      </c>
      <c r="I11653" t="n">
        <v>9</v>
      </c>
      <c r="J11653" t="n">
        <v>96.61</v>
      </c>
      <c r="K11653" t="n">
        <v>0.05</v>
      </c>
      <c r="L11653">
        <f>I11653*J11653*(1-K11653)</f>
        <v/>
      </c>
      <c r="M11653">
        <f>VLOOKUP(F11653,Products!A:D,4,FALSE)*I11653</f>
        <v/>
      </c>
      <c r="N11653">
        <f>L11653-M11653</f>
        <v/>
      </c>
    </row>
    <row r="11654">
      <c r="A11654" t="inlineStr">
        <is>
          <t>T1011652</t>
        </is>
      </c>
      <c r="B11654" t="inlineStr">
        <is>
          <t>2025-06-23</t>
        </is>
      </c>
      <c r="C11654" t="inlineStr">
        <is>
          <t>S040</t>
        </is>
      </c>
      <c r="D11654" t="inlineStr">
        <is>
          <t>Store_040</t>
        </is>
      </c>
      <c r="E11654" t="inlineStr">
        <is>
          <t>Central</t>
        </is>
      </c>
      <c r="F11654" t="inlineStr">
        <is>
          <t>P0001</t>
        </is>
      </c>
      <c r="G11654" t="inlineStr">
        <is>
          <t>Prod_0001</t>
        </is>
      </c>
      <c r="H11654" t="inlineStr">
        <is>
          <t>Beverages</t>
        </is>
      </c>
      <c r="I11654" t="n">
        <v>4</v>
      </c>
      <c r="J11654" t="n">
        <v>748.34</v>
      </c>
      <c r="K11654" t="n">
        <v>0.05</v>
      </c>
      <c r="L11654">
        <f>I11654*J11654*(1-K11654)</f>
        <v/>
      </c>
      <c r="M11654">
        <f>VLOOKUP(F11654,Products!A:D,4,FALSE)*I11654</f>
        <v/>
      </c>
      <c r="N11654">
        <f>L11654-M11654</f>
        <v/>
      </c>
    </row>
    <row r="11655">
      <c r="A11655" t="inlineStr">
        <is>
          <t>T1011653</t>
        </is>
      </c>
      <c r="B11655" t="inlineStr">
        <is>
          <t>2024-11-24</t>
        </is>
      </c>
      <c r="C11655" t="inlineStr">
        <is>
          <t>S038</t>
        </is>
      </c>
      <c r="D11655" t="inlineStr">
        <is>
          <t>Store_038</t>
        </is>
      </c>
      <c r="E11655" t="inlineStr">
        <is>
          <t>East</t>
        </is>
      </c>
      <c r="F11655" t="inlineStr">
        <is>
          <t>P0126</t>
        </is>
      </c>
      <c r="G11655" t="inlineStr">
        <is>
          <t>Prod_0126</t>
        </is>
      </c>
      <c r="H11655" t="inlineStr">
        <is>
          <t>Toys</t>
        </is>
      </c>
      <c r="I11655" t="n">
        <v>3</v>
      </c>
      <c r="J11655" t="n">
        <v>304.98</v>
      </c>
      <c r="K11655" t="n">
        <v>0</v>
      </c>
      <c r="L11655">
        <f>I11655*J11655*(1-K11655)</f>
        <v/>
      </c>
      <c r="M11655">
        <f>VLOOKUP(F11655,Products!A:D,4,FALSE)*I11655</f>
        <v/>
      </c>
      <c r="N11655">
        <f>L11655-M11655</f>
        <v/>
      </c>
    </row>
    <row r="11656">
      <c r="A11656" t="inlineStr">
        <is>
          <t>T1011654</t>
        </is>
      </c>
      <c r="B11656" t="inlineStr">
        <is>
          <t>2023-05-27</t>
        </is>
      </c>
      <c r="C11656" t="inlineStr">
        <is>
          <t>S038</t>
        </is>
      </c>
      <c r="D11656" t="inlineStr">
        <is>
          <t>Store_038</t>
        </is>
      </c>
      <c r="E11656" t="inlineStr">
        <is>
          <t>East</t>
        </is>
      </c>
      <c r="F11656" t="inlineStr">
        <is>
          <t>P0118</t>
        </is>
      </c>
      <c r="G11656" t="inlineStr">
        <is>
          <t>Prod_0118</t>
        </is>
      </c>
      <c r="H11656" t="inlineStr">
        <is>
          <t>Toys</t>
        </is>
      </c>
      <c r="I11656" t="n">
        <v>9</v>
      </c>
      <c r="J11656" t="n">
        <v>711.87</v>
      </c>
      <c r="K11656" t="n">
        <v>0.05</v>
      </c>
      <c r="L11656">
        <f>I11656*J11656*(1-K11656)</f>
        <v/>
      </c>
      <c r="M11656">
        <f>VLOOKUP(F11656,Products!A:D,4,FALSE)*I11656</f>
        <v/>
      </c>
      <c r="N11656">
        <f>L11656-M11656</f>
        <v/>
      </c>
    </row>
    <row r="11657">
      <c r="A11657" t="inlineStr">
        <is>
          <t>T1011655</t>
        </is>
      </c>
      <c r="B11657" t="inlineStr">
        <is>
          <t>2025-03-09</t>
        </is>
      </c>
      <c r="C11657" t="inlineStr">
        <is>
          <t>S025</t>
        </is>
      </c>
      <c r="D11657" t="inlineStr">
        <is>
          <t>Store_025</t>
        </is>
      </c>
      <c r="E11657" t="inlineStr">
        <is>
          <t>Central</t>
        </is>
      </c>
      <c r="F11657" t="inlineStr">
        <is>
          <t>P0159</t>
        </is>
      </c>
      <c r="G11657" t="inlineStr">
        <is>
          <t>Prod_0159</t>
        </is>
      </c>
      <c r="H11657" t="inlineStr">
        <is>
          <t>Electronics</t>
        </is>
      </c>
      <c r="I11657" t="n">
        <v>1</v>
      </c>
      <c r="J11657" t="n">
        <v>409.28</v>
      </c>
      <c r="K11657" t="n">
        <v>0</v>
      </c>
      <c r="L11657">
        <f>I11657*J11657*(1-K11657)</f>
        <v/>
      </c>
      <c r="M11657">
        <f>VLOOKUP(F11657,Products!A:D,4,FALSE)*I11657</f>
        <v/>
      </c>
      <c r="N11657">
        <f>L11657-M11657</f>
        <v/>
      </c>
    </row>
    <row r="11658">
      <c r="A11658" t="inlineStr">
        <is>
          <t>T1011656</t>
        </is>
      </c>
      <c r="B11658" t="inlineStr">
        <is>
          <t>2024-12-06</t>
        </is>
      </c>
      <c r="C11658" t="inlineStr">
        <is>
          <t>S003</t>
        </is>
      </c>
      <c r="D11658" t="inlineStr">
        <is>
          <t>Store_003</t>
        </is>
      </c>
      <c r="E11658" t="inlineStr">
        <is>
          <t>North</t>
        </is>
      </c>
      <c r="F11658" t="inlineStr">
        <is>
          <t>P0002</t>
        </is>
      </c>
      <c r="G11658" t="inlineStr">
        <is>
          <t>Prod_0002</t>
        </is>
      </c>
      <c r="H11658" t="inlineStr">
        <is>
          <t>Food</t>
        </is>
      </c>
      <c r="I11658" t="n">
        <v>5</v>
      </c>
      <c r="J11658" t="n">
        <v>211.12</v>
      </c>
      <c r="K11658" t="n">
        <v>0.15</v>
      </c>
      <c r="L11658">
        <f>I11658*J11658*(1-K11658)</f>
        <v/>
      </c>
      <c r="M11658">
        <f>VLOOKUP(F11658,Products!A:D,4,FALSE)*I11658</f>
        <v/>
      </c>
      <c r="N11658">
        <f>L11658-M11658</f>
        <v/>
      </c>
    </row>
    <row r="11659">
      <c r="A11659" t="inlineStr">
        <is>
          <t>T1011657</t>
        </is>
      </c>
      <c r="B11659" t="inlineStr">
        <is>
          <t>2024-10-20</t>
        </is>
      </c>
      <c r="C11659" t="inlineStr">
        <is>
          <t>S026</t>
        </is>
      </c>
      <c r="D11659" t="inlineStr">
        <is>
          <t>Store_026</t>
        </is>
      </c>
      <c r="E11659" t="inlineStr">
        <is>
          <t>North</t>
        </is>
      </c>
      <c r="F11659" t="inlineStr">
        <is>
          <t>P0098</t>
        </is>
      </c>
      <c r="G11659" t="inlineStr">
        <is>
          <t>Prod_0098</t>
        </is>
      </c>
      <c r="H11659" t="inlineStr">
        <is>
          <t>Clothing</t>
        </is>
      </c>
      <c r="I11659" t="n">
        <v>6</v>
      </c>
      <c r="J11659" t="n">
        <v>484.08</v>
      </c>
      <c r="K11659" t="n">
        <v>0.05</v>
      </c>
      <c r="L11659">
        <f>I11659*J11659*(1-K11659)</f>
        <v/>
      </c>
      <c r="M11659">
        <f>VLOOKUP(F11659,Products!A:D,4,FALSE)*I11659</f>
        <v/>
      </c>
      <c r="N11659">
        <f>L11659-M11659</f>
        <v/>
      </c>
    </row>
    <row r="11660">
      <c r="A11660" t="inlineStr">
        <is>
          <t>T1011658</t>
        </is>
      </c>
      <c r="B11660" t="inlineStr">
        <is>
          <t>2024-03-24</t>
        </is>
      </c>
      <c r="C11660" t="inlineStr">
        <is>
          <t>S049</t>
        </is>
      </c>
      <c r="D11660" t="inlineStr">
        <is>
          <t>Store_049</t>
        </is>
      </c>
      <c r="E11660" t="inlineStr">
        <is>
          <t>North</t>
        </is>
      </c>
      <c r="F11660" t="inlineStr">
        <is>
          <t>P0196</t>
        </is>
      </c>
      <c r="G11660" t="inlineStr">
        <is>
          <t>Prod_0196</t>
        </is>
      </c>
      <c r="H11660" t="inlineStr">
        <is>
          <t>Beverages</t>
        </is>
      </c>
      <c r="I11660" t="n">
        <v>1</v>
      </c>
      <c r="J11660" t="n">
        <v>956.63</v>
      </c>
      <c r="K11660" t="n">
        <v>0</v>
      </c>
      <c r="L11660">
        <f>I11660*J11660*(1-K11660)</f>
        <v/>
      </c>
      <c r="M11660">
        <f>VLOOKUP(F11660,Products!A:D,4,FALSE)*I11660</f>
        <v/>
      </c>
      <c r="N11660">
        <f>L11660-M11660</f>
        <v/>
      </c>
    </row>
    <row r="11661">
      <c r="A11661" t="inlineStr">
        <is>
          <t>T1011659</t>
        </is>
      </c>
      <c r="B11661" t="inlineStr">
        <is>
          <t>2024-10-12</t>
        </is>
      </c>
      <c r="C11661" t="inlineStr">
        <is>
          <t>S034</t>
        </is>
      </c>
      <c r="D11661" t="inlineStr">
        <is>
          <t>Store_034</t>
        </is>
      </c>
      <c r="E11661" t="inlineStr">
        <is>
          <t>Central</t>
        </is>
      </c>
      <c r="F11661" t="inlineStr">
        <is>
          <t>P0190</t>
        </is>
      </c>
      <c r="G11661" t="inlineStr">
        <is>
          <t>Prod_0190</t>
        </is>
      </c>
      <c r="H11661" t="inlineStr">
        <is>
          <t>Household</t>
        </is>
      </c>
      <c r="I11661" t="n">
        <v>8</v>
      </c>
      <c r="J11661" t="n">
        <v>214.19</v>
      </c>
      <c r="K11661" t="n">
        <v>0</v>
      </c>
      <c r="L11661">
        <f>I11661*J11661*(1-K11661)</f>
        <v/>
      </c>
      <c r="M11661">
        <f>VLOOKUP(F11661,Products!A:D,4,FALSE)*I11661</f>
        <v/>
      </c>
      <c r="N11661">
        <f>L11661-M11661</f>
        <v/>
      </c>
    </row>
    <row r="11662">
      <c r="A11662" t="inlineStr">
        <is>
          <t>T1011660</t>
        </is>
      </c>
      <c r="B11662" t="inlineStr">
        <is>
          <t>2025-07-21</t>
        </is>
      </c>
      <c r="C11662" t="inlineStr">
        <is>
          <t>S049</t>
        </is>
      </c>
      <c r="D11662" t="inlineStr">
        <is>
          <t>Store_049</t>
        </is>
      </c>
      <c r="E11662" t="inlineStr">
        <is>
          <t>North</t>
        </is>
      </c>
      <c r="F11662" t="inlineStr">
        <is>
          <t>P0132</t>
        </is>
      </c>
      <c r="G11662" t="inlineStr">
        <is>
          <t>Prod_0132</t>
        </is>
      </c>
      <c r="H11662" t="inlineStr">
        <is>
          <t>Food</t>
        </is>
      </c>
      <c r="I11662" t="n">
        <v>3</v>
      </c>
      <c r="J11662" t="n">
        <v>124.68</v>
      </c>
      <c r="K11662" t="n">
        <v>0</v>
      </c>
      <c r="L11662">
        <f>I11662*J11662*(1-K11662)</f>
        <v/>
      </c>
      <c r="M11662">
        <f>VLOOKUP(F11662,Products!A:D,4,FALSE)*I11662</f>
        <v/>
      </c>
      <c r="N11662">
        <f>L11662-M11662</f>
        <v/>
      </c>
    </row>
    <row r="11663">
      <c r="A11663" t="inlineStr">
        <is>
          <t>T1011661</t>
        </is>
      </c>
      <c r="B11663" t="inlineStr">
        <is>
          <t>2025-03-28</t>
        </is>
      </c>
      <c r="C11663" t="inlineStr">
        <is>
          <t>S021</t>
        </is>
      </c>
      <c r="D11663" t="inlineStr">
        <is>
          <t>Store_021</t>
        </is>
      </c>
      <c r="E11663" t="inlineStr">
        <is>
          <t>North</t>
        </is>
      </c>
      <c r="F11663" t="inlineStr">
        <is>
          <t>P0128</t>
        </is>
      </c>
      <c r="G11663" t="inlineStr">
        <is>
          <t>Prod_0128</t>
        </is>
      </c>
      <c r="H11663" t="inlineStr">
        <is>
          <t>Toys</t>
        </is>
      </c>
      <c r="I11663" t="n">
        <v>5</v>
      </c>
      <c r="J11663" t="n">
        <v>153.18</v>
      </c>
      <c r="K11663" t="n">
        <v>0</v>
      </c>
      <c r="L11663">
        <f>I11663*J11663*(1-K11663)</f>
        <v/>
      </c>
      <c r="M11663">
        <f>VLOOKUP(F11663,Products!A:D,4,FALSE)*I11663</f>
        <v/>
      </c>
      <c r="N11663">
        <f>L11663-M11663</f>
        <v/>
      </c>
    </row>
    <row r="11664">
      <c r="A11664" t="inlineStr">
        <is>
          <t>T1011662</t>
        </is>
      </c>
      <c r="B11664" t="inlineStr">
        <is>
          <t>2023-06-22</t>
        </is>
      </c>
      <c r="C11664" t="inlineStr">
        <is>
          <t>S027</t>
        </is>
      </c>
      <c r="D11664" t="inlineStr">
        <is>
          <t>Store_027</t>
        </is>
      </c>
      <c r="E11664" t="inlineStr">
        <is>
          <t>South</t>
        </is>
      </c>
      <c r="F11664" t="inlineStr">
        <is>
          <t>P0163</t>
        </is>
      </c>
      <c r="G11664" t="inlineStr">
        <is>
          <t>Prod_0163</t>
        </is>
      </c>
      <c r="H11664" t="inlineStr">
        <is>
          <t>Food</t>
        </is>
      </c>
      <c r="I11664" t="n">
        <v>3</v>
      </c>
      <c r="J11664" t="n">
        <v>735.59</v>
      </c>
      <c r="K11664" t="n">
        <v>0</v>
      </c>
      <c r="L11664">
        <f>I11664*J11664*(1-K11664)</f>
        <v/>
      </c>
      <c r="M11664">
        <f>VLOOKUP(F11664,Products!A:D,4,FALSE)*I11664</f>
        <v/>
      </c>
      <c r="N11664">
        <f>L11664-M11664</f>
        <v/>
      </c>
    </row>
    <row r="11665">
      <c r="A11665" t="inlineStr">
        <is>
          <t>T1011663</t>
        </is>
      </c>
      <c r="B11665" t="inlineStr">
        <is>
          <t>2023-06-02</t>
        </is>
      </c>
      <c r="C11665" t="inlineStr">
        <is>
          <t>S017</t>
        </is>
      </c>
      <c r="D11665" t="inlineStr">
        <is>
          <t>Store_017</t>
        </is>
      </c>
      <c r="E11665" t="inlineStr">
        <is>
          <t>South</t>
        </is>
      </c>
      <c r="F11665" t="inlineStr">
        <is>
          <t>P0049</t>
        </is>
      </c>
      <c r="G11665" t="inlineStr">
        <is>
          <t>Prod_0049</t>
        </is>
      </c>
      <c r="H11665" t="inlineStr">
        <is>
          <t>Beverages</t>
        </is>
      </c>
      <c r="I11665" t="n">
        <v>7</v>
      </c>
      <c r="J11665" t="n">
        <v>211.04</v>
      </c>
      <c r="K11665" t="n">
        <v>0</v>
      </c>
      <c r="L11665">
        <f>I11665*J11665*(1-K11665)</f>
        <v/>
      </c>
      <c r="M11665">
        <f>VLOOKUP(F11665,Products!A:D,4,FALSE)*I11665</f>
        <v/>
      </c>
      <c r="N11665">
        <f>L11665-M11665</f>
        <v/>
      </c>
    </row>
    <row r="11666">
      <c r="A11666" t="inlineStr">
        <is>
          <t>T1011664</t>
        </is>
      </c>
      <c r="B11666" t="inlineStr">
        <is>
          <t>2023-03-17</t>
        </is>
      </c>
      <c r="C11666" t="inlineStr">
        <is>
          <t>S016</t>
        </is>
      </c>
      <c r="D11666" t="inlineStr">
        <is>
          <t>Store_016</t>
        </is>
      </c>
      <c r="E11666" t="inlineStr">
        <is>
          <t>West</t>
        </is>
      </c>
      <c r="F11666" t="inlineStr">
        <is>
          <t>P0185</t>
        </is>
      </c>
      <c r="G11666" t="inlineStr">
        <is>
          <t>Prod_0185</t>
        </is>
      </c>
      <c r="H11666" t="inlineStr">
        <is>
          <t>Food</t>
        </is>
      </c>
      <c r="I11666" t="n">
        <v>9</v>
      </c>
      <c r="J11666" t="n">
        <v>347.14</v>
      </c>
      <c r="K11666" t="n">
        <v>0</v>
      </c>
      <c r="L11666">
        <f>I11666*J11666*(1-K11666)</f>
        <v/>
      </c>
      <c r="M11666">
        <f>VLOOKUP(F11666,Products!A:D,4,FALSE)*I11666</f>
        <v/>
      </c>
      <c r="N11666">
        <f>L11666-M11666</f>
        <v/>
      </c>
    </row>
    <row r="11667">
      <c r="A11667" t="inlineStr">
        <is>
          <t>T1011665</t>
        </is>
      </c>
      <c r="B11667" t="inlineStr">
        <is>
          <t>2023-07-05</t>
        </is>
      </c>
      <c r="C11667" t="inlineStr">
        <is>
          <t>S023</t>
        </is>
      </c>
      <c r="D11667" t="inlineStr">
        <is>
          <t>Store_023</t>
        </is>
      </c>
      <c r="E11667" t="inlineStr">
        <is>
          <t>South</t>
        </is>
      </c>
      <c r="F11667" t="inlineStr">
        <is>
          <t>P0004</t>
        </is>
      </c>
      <c r="G11667" t="inlineStr">
        <is>
          <t>Prod_0004</t>
        </is>
      </c>
      <c r="H11667" t="inlineStr">
        <is>
          <t>Household</t>
        </is>
      </c>
      <c r="I11667" t="n">
        <v>2</v>
      </c>
      <c r="J11667" t="n">
        <v>351.67</v>
      </c>
      <c r="K11667" t="n">
        <v>0.1</v>
      </c>
      <c r="L11667">
        <f>I11667*J11667*(1-K11667)</f>
        <v/>
      </c>
      <c r="M11667">
        <f>VLOOKUP(F11667,Products!A:D,4,FALSE)*I11667</f>
        <v/>
      </c>
      <c r="N11667">
        <f>L11667-M11667</f>
        <v/>
      </c>
    </row>
    <row r="11668">
      <c r="A11668" t="inlineStr">
        <is>
          <t>T1011666</t>
        </is>
      </c>
      <c r="B11668" t="inlineStr">
        <is>
          <t>2025-08-10</t>
        </is>
      </c>
      <c r="C11668" t="inlineStr">
        <is>
          <t>S011</t>
        </is>
      </c>
      <c r="D11668" t="inlineStr">
        <is>
          <t>Store_011</t>
        </is>
      </c>
      <c r="E11668" t="inlineStr">
        <is>
          <t>South</t>
        </is>
      </c>
      <c r="F11668" t="inlineStr">
        <is>
          <t>P0101</t>
        </is>
      </c>
      <c r="G11668" t="inlineStr">
        <is>
          <t>Prod_0101</t>
        </is>
      </c>
      <c r="H11668" t="inlineStr">
        <is>
          <t>Food</t>
        </is>
      </c>
      <c r="I11668" t="n">
        <v>3</v>
      </c>
      <c r="J11668" t="n">
        <v>89.31999999999999</v>
      </c>
      <c r="K11668" t="n">
        <v>0</v>
      </c>
      <c r="L11668">
        <f>I11668*J11668*(1-K11668)</f>
        <v/>
      </c>
      <c r="M11668">
        <f>VLOOKUP(F11668,Products!A:D,4,FALSE)*I11668</f>
        <v/>
      </c>
      <c r="N11668">
        <f>L11668-M11668</f>
        <v/>
      </c>
    </row>
    <row r="11669">
      <c r="A11669" t="inlineStr">
        <is>
          <t>T1011667</t>
        </is>
      </c>
      <c r="B11669" t="inlineStr">
        <is>
          <t>2024-02-15</t>
        </is>
      </c>
      <c r="C11669" t="inlineStr">
        <is>
          <t>S049</t>
        </is>
      </c>
      <c r="D11669" t="inlineStr">
        <is>
          <t>Store_049</t>
        </is>
      </c>
      <c r="E11669" t="inlineStr">
        <is>
          <t>North</t>
        </is>
      </c>
      <c r="F11669" t="inlineStr">
        <is>
          <t>P0196</t>
        </is>
      </c>
      <c r="G11669" t="inlineStr">
        <is>
          <t>Prod_0196</t>
        </is>
      </c>
      <c r="H11669" t="inlineStr">
        <is>
          <t>Beverages</t>
        </is>
      </c>
      <c r="I11669" t="n">
        <v>4</v>
      </c>
      <c r="J11669" t="n">
        <v>707.73</v>
      </c>
      <c r="K11669" t="n">
        <v>0</v>
      </c>
      <c r="L11669">
        <f>I11669*J11669*(1-K11669)</f>
        <v/>
      </c>
      <c r="M11669">
        <f>VLOOKUP(F11669,Products!A:D,4,FALSE)*I11669</f>
        <v/>
      </c>
      <c r="N11669">
        <f>L11669-M11669</f>
        <v/>
      </c>
    </row>
    <row r="11670">
      <c r="A11670" t="inlineStr">
        <is>
          <t>T1011668</t>
        </is>
      </c>
      <c r="B11670" t="inlineStr">
        <is>
          <t>2023-08-08</t>
        </is>
      </c>
      <c r="C11670" t="inlineStr">
        <is>
          <t>S020</t>
        </is>
      </c>
      <c r="D11670" t="inlineStr">
        <is>
          <t>Store_020</t>
        </is>
      </c>
      <c r="E11670" t="inlineStr">
        <is>
          <t>West</t>
        </is>
      </c>
      <c r="F11670" t="inlineStr">
        <is>
          <t>P0196</t>
        </is>
      </c>
      <c r="G11670" t="inlineStr">
        <is>
          <t>Prod_0196</t>
        </is>
      </c>
      <c r="H11670" t="inlineStr">
        <is>
          <t>Beverages</t>
        </is>
      </c>
      <c r="I11670" t="n">
        <v>3</v>
      </c>
      <c r="J11670" t="n">
        <v>904.97</v>
      </c>
      <c r="K11670" t="n">
        <v>0</v>
      </c>
      <c r="L11670">
        <f>I11670*J11670*(1-K11670)</f>
        <v/>
      </c>
      <c r="M11670">
        <f>VLOOKUP(F11670,Products!A:D,4,FALSE)*I11670</f>
        <v/>
      </c>
      <c r="N11670">
        <f>L11670-M11670</f>
        <v/>
      </c>
    </row>
    <row r="11671">
      <c r="A11671" t="inlineStr">
        <is>
          <t>T1011669</t>
        </is>
      </c>
      <c r="B11671" t="inlineStr">
        <is>
          <t>2025-07-29</t>
        </is>
      </c>
      <c r="C11671" t="inlineStr">
        <is>
          <t>S001</t>
        </is>
      </c>
      <c r="D11671" t="inlineStr">
        <is>
          <t>Store_001</t>
        </is>
      </c>
      <c r="E11671" t="inlineStr">
        <is>
          <t>West</t>
        </is>
      </c>
      <c r="F11671" t="inlineStr">
        <is>
          <t>P0095</t>
        </is>
      </c>
      <c r="G11671" t="inlineStr">
        <is>
          <t>Prod_0095</t>
        </is>
      </c>
      <c r="H11671" t="inlineStr">
        <is>
          <t>Food</t>
        </is>
      </c>
      <c r="I11671" t="n">
        <v>1</v>
      </c>
      <c r="J11671" t="n">
        <v>203.54</v>
      </c>
      <c r="K11671" t="n">
        <v>0.05</v>
      </c>
      <c r="L11671">
        <f>I11671*J11671*(1-K11671)</f>
        <v/>
      </c>
      <c r="M11671">
        <f>VLOOKUP(F11671,Products!A:D,4,FALSE)*I11671</f>
        <v/>
      </c>
      <c r="N11671">
        <f>L11671-M11671</f>
        <v/>
      </c>
    </row>
    <row r="11672">
      <c r="A11672" t="inlineStr">
        <is>
          <t>T1011670</t>
        </is>
      </c>
      <c r="B11672" t="inlineStr">
        <is>
          <t>2024-01-08</t>
        </is>
      </c>
      <c r="C11672" t="inlineStr">
        <is>
          <t>S043</t>
        </is>
      </c>
      <c r="D11672" t="inlineStr">
        <is>
          <t>Store_043</t>
        </is>
      </c>
      <c r="E11672" t="inlineStr">
        <is>
          <t>East</t>
        </is>
      </c>
      <c r="F11672" t="inlineStr">
        <is>
          <t>P0022</t>
        </is>
      </c>
      <c r="G11672" t="inlineStr">
        <is>
          <t>Prod_0022</t>
        </is>
      </c>
      <c r="H11672" t="inlineStr">
        <is>
          <t>Beverages</t>
        </is>
      </c>
      <c r="I11672" t="n">
        <v>1</v>
      </c>
      <c r="J11672" t="n">
        <v>200.85</v>
      </c>
      <c r="K11672" t="n">
        <v>0.2</v>
      </c>
      <c r="L11672">
        <f>I11672*J11672*(1-K11672)</f>
        <v/>
      </c>
      <c r="M11672">
        <f>VLOOKUP(F11672,Products!A:D,4,FALSE)*I11672</f>
        <v/>
      </c>
      <c r="N11672">
        <f>L11672-M11672</f>
        <v/>
      </c>
    </row>
    <row r="11673">
      <c r="A11673" t="inlineStr">
        <is>
          <t>T1011671</t>
        </is>
      </c>
      <c r="B11673" t="inlineStr">
        <is>
          <t>2024-05-05</t>
        </is>
      </c>
      <c r="C11673" t="inlineStr">
        <is>
          <t>S030</t>
        </is>
      </c>
      <c r="D11673" t="inlineStr">
        <is>
          <t>Store_030</t>
        </is>
      </c>
      <c r="E11673" t="inlineStr">
        <is>
          <t>North</t>
        </is>
      </c>
      <c r="F11673" t="inlineStr">
        <is>
          <t>P0143</t>
        </is>
      </c>
      <c r="G11673" t="inlineStr">
        <is>
          <t>Prod_0143</t>
        </is>
      </c>
      <c r="H11673" t="inlineStr">
        <is>
          <t>Electronics</t>
        </is>
      </c>
      <c r="I11673" t="n">
        <v>1</v>
      </c>
      <c r="J11673" t="n">
        <v>392.81</v>
      </c>
      <c r="K11673" t="n">
        <v>0</v>
      </c>
      <c r="L11673">
        <f>I11673*J11673*(1-K11673)</f>
        <v/>
      </c>
      <c r="M11673">
        <f>VLOOKUP(F11673,Products!A:D,4,FALSE)*I11673</f>
        <v/>
      </c>
      <c r="N11673">
        <f>L11673-M11673</f>
        <v/>
      </c>
    </row>
    <row r="11674">
      <c r="A11674" t="inlineStr">
        <is>
          <t>T1011672</t>
        </is>
      </c>
      <c r="B11674" t="inlineStr">
        <is>
          <t>2025-06-22</t>
        </is>
      </c>
      <c r="C11674" t="inlineStr">
        <is>
          <t>S026</t>
        </is>
      </c>
      <c r="D11674" t="inlineStr">
        <is>
          <t>Store_026</t>
        </is>
      </c>
      <c r="E11674" t="inlineStr">
        <is>
          <t>North</t>
        </is>
      </c>
      <c r="F11674" t="inlineStr">
        <is>
          <t>P0135</t>
        </is>
      </c>
      <c r="G11674" t="inlineStr">
        <is>
          <t>Prod_0135</t>
        </is>
      </c>
      <c r="H11674" t="inlineStr">
        <is>
          <t>Food</t>
        </is>
      </c>
      <c r="I11674" t="n">
        <v>4</v>
      </c>
      <c r="J11674" t="n">
        <v>101.93</v>
      </c>
      <c r="K11674" t="n">
        <v>0</v>
      </c>
      <c r="L11674">
        <f>I11674*J11674*(1-K11674)</f>
        <v/>
      </c>
      <c r="M11674">
        <f>VLOOKUP(F11674,Products!A:D,4,FALSE)*I11674</f>
        <v/>
      </c>
      <c r="N11674">
        <f>L11674-M11674</f>
        <v/>
      </c>
    </row>
    <row r="11675">
      <c r="A11675" t="inlineStr">
        <is>
          <t>T1011673</t>
        </is>
      </c>
      <c r="B11675" t="inlineStr">
        <is>
          <t>2025-04-04</t>
        </is>
      </c>
      <c r="C11675" t="inlineStr">
        <is>
          <t>S048</t>
        </is>
      </c>
      <c r="D11675" t="inlineStr">
        <is>
          <t>Store_048</t>
        </is>
      </c>
      <c r="E11675" t="inlineStr">
        <is>
          <t>South</t>
        </is>
      </c>
      <c r="F11675" t="inlineStr">
        <is>
          <t>P0164</t>
        </is>
      </c>
      <c r="G11675" t="inlineStr">
        <is>
          <t>Prod_0164</t>
        </is>
      </c>
      <c r="H11675" t="inlineStr">
        <is>
          <t>Food</t>
        </is>
      </c>
      <c r="I11675" t="n">
        <v>9</v>
      </c>
      <c r="J11675" t="n">
        <v>739.12</v>
      </c>
      <c r="K11675" t="n">
        <v>0</v>
      </c>
      <c r="L11675">
        <f>I11675*J11675*(1-K11675)</f>
        <v/>
      </c>
      <c r="M11675">
        <f>VLOOKUP(F11675,Products!A:D,4,FALSE)*I11675</f>
        <v/>
      </c>
      <c r="N11675">
        <f>L11675-M11675</f>
        <v/>
      </c>
    </row>
    <row r="11676">
      <c r="A11676" t="inlineStr">
        <is>
          <t>T1011674</t>
        </is>
      </c>
      <c r="B11676" t="inlineStr">
        <is>
          <t>2023-11-11</t>
        </is>
      </c>
      <c r="C11676" t="inlineStr">
        <is>
          <t>S040</t>
        </is>
      </c>
      <c r="D11676" t="inlineStr">
        <is>
          <t>Store_040</t>
        </is>
      </c>
      <c r="E11676" t="inlineStr">
        <is>
          <t>Central</t>
        </is>
      </c>
      <c r="F11676" t="inlineStr">
        <is>
          <t>P0149</t>
        </is>
      </c>
      <c r="G11676" t="inlineStr">
        <is>
          <t>Prod_0149</t>
        </is>
      </c>
      <c r="H11676" t="inlineStr">
        <is>
          <t>Toys</t>
        </is>
      </c>
      <c r="I11676" t="n">
        <v>5</v>
      </c>
      <c r="J11676" t="n">
        <v>66.44</v>
      </c>
      <c r="K11676" t="n">
        <v>0</v>
      </c>
      <c r="L11676">
        <f>I11676*J11676*(1-K11676)</f>
        <v/>
      </c>
      <c r="M11676">
        <f>VLOOKUP(F11676,Products!A:D,4,FALSE)*I11676</f>
        <v/>
      </c>
      <c r="N11676">
        <f>L11676-M11676</f>
        <v/>
      </c>
    </row>
    <row r="11677">
      <c r="A11677" t="inlineStr">
        <is>
          <t>T1011675</t>
        </is>
      </c>
      <c r="B11677" t="inlineStr">
        <is>
          <t>2023-05-13</t>
        </is>
      </c>
      <c r="C11677" t="inlineStr">
        <is>
          <t>S037</t>
        </is>
      </c>
      <c r="D11677" t="inlineStr">
        <is>
          <t>Store_037</t>
        </is>
      </c>
      <c r="E11677" t="inlineStr">
        <is>
          <t>East</t>
        </is>
      </c>
      <c r="F11677" t="inlineStr">
        <is>
          <t>P0093</t>
        </is>
      </c>
      <c r="G11677" t="inlineStr">
        <is>
          <t>Prod_0093</t>
        </is>
      </c>
      <c r="H11677" t="inlineStr">
        <is>
          <t>Electronics</t>
        </is>
      </c>
      <c r="I11677" t="n">
        <v>8</v>
      </c>
      <c r="J11677" t="n">
        <v>221.64</v>
      </c>
      <c r="K11677" t="n">
        <v>0</v>
      </c>
      <c r="L11677">
        <f>I11677*J11677*(1-K11677)</f>
        <v/>
      </c>
      <c r="M11677">
        <f>VLOOKUP(F11677,Products!A:D,4,FALSE)*I11677</f>
        <v/>
      </c>
      <c r="N11677">
        <f>L11677-M11677</f>
        <v/>
      </c>
    </row>
    <row r="11678">
      <c r="A11678" t="inlineStr">
        <is>
          <t>T1011676</t>
        </is>
      </c>
      <c r="B11678" t="inlineStr">
        <is>
          <t>2025-08-07</t>
        </is>
      </c>
      <c r="C11678" t="inlineStr">
        <is>
          <t>S043</t>
        </is>
      </c>
      <c r="D11678" t="inlineStr">
        <is>
          <t>Store_043</t>
        </is>
      </c>
      <c r="E11678" t="inlineStr">
        <is>
          <t>East</t>
        </is>
      </c>
      <c r="F11678" t="inlineStr">
        <is>
          <t>P0130</t>
        </is>
      </c>
      <c r="G11678" t="inlineStr">
        <is>
          <t>Prod_0130</t>
        </is>
      </c>
      <c r="H11678" t="inlineStr">
        <is>
          <t>Electronics</t>
        </is>
      </c>
      <c r="I11678" t="n">
        <v>9</v>
      </c>
      <c r="J11678" t="n">
        <v>631.6900000000001</v>
      </c>
      <c r="K11678" t="n">
        <v>0</v>
      </c>
      <c r="L11678">
        <f>I11678*J11678*(1-K11678)</f>
        <v/>
      </c>
      <c r="M11678">
        <f>VLOOKUP(F11678,Products!A:D,4,FALSE)*I11678</f>
        <v/>
      </c>
      <c r="N11678">
        <f>L11678-M11678</f>
        <v/>
      </c>
    </row>
    <row r="11679">
      <c r="A11679" t="inlineStr">
        <is>
          <t>T1011677</t>
        </is>
      </c>
      <c r="B11679" t="inlineStr">
        <is>
          <t>2024-10-13</t>
        </is>
      </c>
      <c r="C11679" t="inlineStr">
        <is>
          <t>S026</t>
        </is>
      </c>
      <c r="D11679" t="inlineStr">
        <is>
          <t>Store_026</t>
        </is>
      </c>
      <c r="E11679" t="inlineStr">
        <is>
          <t>North</t>
        </is>
      </c>
      <c r="F11679" t="inlineStr">
        <is>
          <t>P0078</t>
        </is>
      </c>
      <c r="G11679" t="inlineStr">
        <is>
          <t>Prod_0078</t>
        </is>
      </c>
      <c r="H11679" t="inlineStr">
        <is>
          <t>Electronics</t>
        </is>
      </c>
      <c r="I11679" t="n">
        <v>6</v>
      </c>
      <c r="J11679" t="n">
        <v>678.3</v>
      </c>
      <c r="K11679" t="n">
        <v>0</v>
      </c>
      <c r="L11679">
        <f>I11679*J11679*(1-K11679)</f>
        <v/>
      </c>
      <c r="M11679">
        <f>VLOOKUP(F11679,Products!A:D,4,FALSE)*I11679</f>
        <v/>
      </c>
      <c r="N11679">
        <f>L11679-M11679</f>
        <v/>
      </c>
    </row>
    <row r="11680">
      <c r="A11680" t="inlineStr">
        <is>
          <t>T1011678</t>
        </is>
      </c>
      <c r="B11680" t="inlineStr">
        <is>
          <t>2023-07-25</t>
        </is>
      </c>
      <c r="C11680" t="inlineStr">
        <is>
          <t>S032</t>
        </is>
      </c>
      <c r="D11680" t="inlineStr">
        <is>
          <t>Store_032</t>
        </is>
      </c>
      <c r="E11680" t="inlineStr">
        <is>
          <t>Central</t>
        </is>
      </c>
      <c r="F11680" t="inlineStr">
        <is>
          <t>P0144</t>
        </is>
      </c>
      <c r="G11680" t="inlineStr">
        <is>
          <t>Prod_0144</t>
        </is>
      </c>
      <c r="H11680" t="inlineStr">
        <is>
          <t>Stationery</t>
        </is>
      </c>
      <c r="I11680" t="n">
        <v>3</v>
      </c>
      <c r="J11680" t="n">
        <v>267.16</v>
      </c>
      <c r="K11680" t="n">
        <v>0</v>
      </c>
      <c r="L11680">
        <f>I11680*J11680*(1-K11680)</f>
        <v/>
      </c>
      <c r="M11680">
        <f>VLOOKUP(F11680,Products!A:D,4,FALSE)*I11680</f>
        <v/>
      </c>
      <c r="N11680">
        <f>L11680-M11680</f>
        <v/>
      </c>
    </row>
    <row r="11681">
      <c r="A11681" t="inlineStr">
        <is>
          <t>T1011679</t>
        </is>
      </c>
      <c r="B11681" t="inlineStr">
        <is>
          <t>2023-08-01</t>
        </is>
      </c>
      <c r="C11681" t="inlineStr">
        <is>
          <t>S042</t>
        </is>
      </c>
      <c r="D11681" t="inlineStr">
        <is>
          <t>Store_042</t>
        </is>
      </c>
      <c r="E11681" t="inlineStr">
        <is>
          <t>Central</t>
        </is>
      </c>
      <c r="F11681" t="inlineStr">
        <is>
          <t>P0032</t>
        </is>
      </c>
      <c r="G11681" t="inlineStr">
        <is>
          <t>Prod_0032</t>
        </is>
      </c>
      <c r="H11681" t="inlineStr">
        <is>
          <t>Beverages</t>
        </is>
      </c>
      <c r="I11681" t="n">
        <v>9</v>
      </c>
      <c r="J11681" t="n">
        <v>234.46</v>
      </c>
      <c r="K11681" t="n">
        <v>0</v>
      </c>
      <c r="L11681">
        <f>I11681*J11681*(1-K11681)</f>
        <v/>
      </c>
      <c r="M11681">
        <f>VLOOKUP(F11681,Products!A:D,4,FALSE)*I11681</f>
        <v/>
      </c>
      <c r="N11681">
        <f>L11681-M11681</f>
        <v/>
      </c>
    </row>
    <row r="11682">
      <c r="A11682" t="inlineStr">
        <is>
          <t>T1011680</t>
        </is>
      </c>
      <c r="B11682" t="inlineStr">
        <is>
          <t>2024-11-05</t>
        </is>
      </c>
      <c r="C11682" t="inlineStr">
        <is>
          <t>S046</t>
        </is>
      </c>
      <c r="D11682" t="inlineStr">
        <is>
          <t>Store_046</t>
        </is>
      </c>
      <c r="E11682" t="inlineStr">
        <is>
          <t>South</t>
        </is>
      </c>
      <c r="F11682" t="inlineStr">
        <is>
          <t>P0019</t>
        </is>
      </c>
      <c r="G11682" t="inlineStr">
        <is>
          <t>Prod_0019</t>
        </is>
      </c>
      <c r="H11682" t="inlineStr">
        <is>
          <t>Toys</t>
        </is>
      </c>
      <c r="I11682" t="n">
        <v>3</v>
      </c>
      <c r="J11682" t="n">
        <v>610.8</v>
      </c>
      <c r="K11682" t="n">
        <v>0</v>
      </c>
      <c r="L11682">
        <f>I11682*J11682*(1-K11682)</f>
        <v/>
      </c>
      <c r="M11682">
        <f>VLOOKUP(F11682,Products!A:D,4,FALSE)*I11682</f>
        <v/>
      </c>
      <c r="N11682">
        <f>L11682-M11682</f>
        <v/>
      </c>
    </row>
    <row r="11683">
      <c r="A11683" t="inlineStr">
        <is>
          <t>T1011681</t>
        </is>
      </c>
      <c r="B11683" t="inlineStr">
        <is>
          <t>2025-05-07</t>
        </is>
      </c>
      <c r="C11683" t="inlineStr">
        <is>
          <t>S024</t>
        </is>
      </c>
      <c r="D11683" t="inlineStr">
        <is>
          <t>Store_024</t>
        </is>
      </c>
      <c r="E11683" t="inlineStr">
        <is>
          <t>South</t>
        </is>
      </c>
      <c r="F11683" t="inlineStr">
        <is>
          <t>P0106</t>
        </is>
      </c>
      <c r="G11683" t="inlineStr">
        <is>
          <t>Prod_0106</t>
        </is>
      </c>
      <c r="H11683" t="inlineStr">
        <is>
          <t>Electronics</t>
        </is>
      </c>
      <c r="I11683" t="n">
        <v>5</v>
      </c>
      <c r="J11683" t="n">
        <v>737.53</v>
      </c>
      <c r="K11683" t="n">
        <v>0.15</v>
      </c>
      <c r="L11683">
        <f>I11683*J11683*(1-K11683)</f>
        <v/>
      </c>
      <c r="M11683">
        <f>VLOOKUP(F11683,Products!A:D,4,FALSE)*I11683</f>
        <v/>
      </c>
      <c r="N11683">
        <f>L11683-M11683</f>
        <v/>
      </c>
    </row>
    <row r="11684">
      <c r="A11684" t="inlineStr">
        <is>
          <t>T1011682</t>
        </is>
      </c>
      <c r="B11684" t="inlineStr">
        <is>
          <t>2025-07-13</t>
        </is>
      </c>
      <c r="C11684" t="inlineStr">
        <is>
          <t>S033</t>
        </is>
      </c>
      <c r="D11684" t="inlineStr">
        <is>
          <t>Store_033</t>
        </is>
      </c>
      <c r="E11684" t="inlineStr">
        <is>
          <t>North</t>
        </is>
      </c>
      <c r="F11684" t="inlineStr">
        <is>
          <t>P0019</t>
        </is>
      </c>
      <c r="G11684" t="inlineStr">
        <is>
          <t>Prod_0019</t>
        </is>
      </c>
      <c r="H11684" t="inlineStr">
        <is>
          <t>Toys</t>
        </is>
      </c>
      <c r="I11684" t="n">
        <v>7</v>
      </c>
      <c r="J11684" t="n">
        <v>487.08</v>
      </c>
      <c r="K11684" t="n">
        <v>0</v>
      </c>
      <c r="L11684">
        <f>I11684*J11684*(1-K11684)</f>
        <v/>
      </c>
      <c r="M11684">
        <f>VLOOKUP(F11684,Products!A:D,4,FALSE)*I11684</f>
        <v/>
      </c>
      <c r="N11684">
        <f>L11684-M11684</f>
        <v/>
      </c>
    </row>
    <row r="11685">
      <c r="A11685" t="inlineStr">
        <is>
          <t>T1011683</t>
        </is>
      </c>
      <c r="B11685" t="inlineStr">
        <is>
          <t>2023-08-17</t>
        </is>
      </c>
      <c r="C11685" t="inlineStr">
        <is>
          <t>S034</t>
        </is>
      </c>
      <c r="D11685" t="inlineStr">
        <is>
          <t>Store_034</t>
        </is>
      </c>
      <c r="E11685" t="inlineStr">
        <is>
          <t>Central</t>
        </is>
      </c>
      <c r="F11685" t="inlineStr">
        <is>
          <t>P0034</t>
        </is>
      </c>
      <c r="G11685" t="inlineStr">
        <is>
          <t>Prod_0034</t>
        </is>
      </c>
      <c r="H11685" t="inlineStr">
        <is>
          <t>Toys</t>
        </is>
      </c>
      <c r="I11685" t="n">
        <v>3</v>
      </c>
      <c r="J11685" t="n">
        <v>634.5599999999999</v>
      </c>
      <c r="K11685" t="n">
        <v>0</v>
      </c>
      <c r="L11685">
        <f>I11685*J11685*(1-K11685)</f>
        <v/>
      </c>
      <c r="M11685">
        <f>VLOOKUP(F11685,Products!A:D,4,FALSE)*I11685</f>
        <v/>
      </c>
      <c r="N11685">
        <f>L11685-M11685</f>
        <v/>
      </c>
    </row>
    <row r="11686">
      <c r="A11686" t="inlineStr">
        <is>
          <t>T1011684</t>
        </is>
      </c>
      <c r="B11686" t="inlineStr">
        <is>
          <t>2024-10-18</t>
        </is>
      </c>
      <c r="C11686" t="inlineStr">
        <is>
          <t>S045</t>
        </is>
      </c>
      <c r="D11686" t="inlineStr">
        <is>
          <t>Store_045</t>
        </is>
      </c>
      <c r="E11686" t="inlineStr">
        <is>
          <t>East</t>
        </is>
      </c>
      <c r="F11686" t="inlineStr">
        <is>
          <t>P0188</t>
        </is>
      </c>
      <c r="G11686" t="inlineStr">
        <is>
          <t>Prod_0188</t>
        </is>
      </c>
      <c r="H11686" t="inlineStr">
        <is>
          <t>Food</t>
        </is>
      </c>
      <c r="I11686" t="n">
        <v>9</v>
      </c>
      <c r="J11686" t="n">
        <v>713</v>
      </c>
      <c r="K11686" t="n">
        <v>0.1</v>
      </c>
      <c r="L11686">
        <f>I11686*J11686*(1-K11686)</f>
        <v/>
      </c>
      <c r="M11686">
        <f>VLOOKUP(F11686,Products!A:D,4,FALSE)*I11686</f>
        <v/>
      </c>
      <c r="N11686">
        <f>L11686-M11686</f>
        <v/>
      </c>
    </row>
    <row r="11687">
      <c r="A11687" t="inlineStr">
        <is>
          <t>T1011685</t>
        </is>
      </c>
      <c r="B11687" t="inlineStr">
        <is>
          <t>2024-12-03</t>
        </is>
      </c>
      <c r="C11687" t="inlineStr">
        <is>
          <t>S015</t>
        </is>
      </c>
      <c r="D11687" t="inlineStr">
        <is>
          <t>Store_015</t>
        </is>
      </c>
      <c r="E11687" t="inlineStr">
        <is>
          <t>North</t>
        </is>
      </c>
      <c r="F11687" t="inlineStr">
        <is>
          <t>P0008</t>
        </is>
      </c>
      <c r="G11687" t="inlineStr">
        <is>
          <t>Prod_0008</t>
        </is>
      </c>
      <c r="H11687" t="inlineStr">
        <is>
          <t>Electronics</t>
        </is>
      </c>
      <c r="I11687" t="n">
        <v>5</v>
      </c>
      <c r="J11687" t="n">
        <v>396.42</v>
      </c>
      <c r="K11687" t="n">
        <v>0.1</v>
      </c>
      <c r="L11687">
        <f>I11687*J11687*(1-K11687)</f>
        <v/>
      </c>
      <c r="M11687">
        <f>VLOOKUP(F11687,Products!A:D,4,FALSE)*I11687</f>
        <v/>
      </c>
      <c r="N11687">
        <f>L11687-M11687</f>
        <v/>
      </c>
    </row>
    <row r="11688">
      <c r="A11688" t="inlineStr">
        <is>
          <t>T1011686</t>
        </is>
      </c>
      <c r="B11688" t="inlineStr">
        <is>
          <t>2025-03-06</t>
        </is>
      </c>
      <c r="C11688" t="inlineStr">
        <is>
          <t>S007</t>
        </is>
      </c>
      <c r="D11688" t="inlineStr">
        <is>
          <t>Store_007</t>
        </is>
      </c>
      <c r="E11688" t="inlineStr">
        <is>
          <t>East</t>
        </is>
      </c>
      <c r="F11688" t="inlineStr">
        <is>
          <t>P0043</t>
        </is>
      </c>
      <c r="G11688" t="inlineStr">
        <is>
          <t>Prod_0043</t>
        </is>
      </c>
      <c r="H11688" t="inlineStr">
        <is>
          <t>Food</t>
        </is>
      </c>
      <c r="I11688" t="n">
        <v>2</v>
      </c>
      <c r="J11688" t="n">
        <v>216.19</v>
      </c>
      <c r="K11688" t="n">
        <v>0</v>
      </c>
      <c r="L11688">
        <f>I11688*J11688*(1-K11688)</f>
        <v/>
      </c>
      <c r="M11688">
        <f>VLOOKUP(F11688,Products!A:D,4,FALSE)*I11688</f>
        <v/>
      </c>
      <c r="N11688">
        <f>L11688-M11688</f>
        <v/>
      </c>
    </row>
    <row r="11689">
      <c r="A11689" t="inlineStr">
        <is>
          <t>T1011687</t>
        </is>
      </c>
      <c r="B11689" t="inlineStr">
        <is>
          <t>2025-09-23</t>
        </is>
      </c>
      <c r="C11689" t="inlineStr">
        <is>
          <t>S017</t>
        </is>
      </c>
      <c r="D11689" t="inlineStr">
        <is>
          <t>Store_017</t>
        </is>
      </c>
      <c r="E11689" t="inlineStr">
        <is>
          <t>South</t>
        </is>
      </c>
      <c r="F11689" t="inlineStr">
        <is>
          <t>P0062</t>
        </is>
      </c>
      <c r="G11689" t="inlineStr">
        <is>
          <t>Prod_0062</t>
        </is>
      </c>
      <c r="H11689" t="inlineStr">
        <is>
          <t>Beverages</t>
        </is>
      </c>
      <c r="I11689" t="n">
        <v>5</v>
      </c>
      <c r="J11689" t="n">
        <v>610.83</v>
      </c>
      <c r="K11689" t="n">
        <v>0</v>
      </c>
      <c r="L11689">
        <f>I11689*J11689*(1-K11689)</f>
        <v/>
      </c>
      <c r="M11689">
        <f>VLOOKUP(F11689,Products!A:D,4,FALSE)*I11689</f>
        <v/>
      </c>
      <c r="N11689">
        <f>L11689-M11689</f>
        <v/>
      </c>
    </row>
    <row r="11690">
      <c r="A11690" t="inlineStr">
        <is>
          <t>T1011688</t>
        </is>
      </c>
      <c r="B11690" t="inlineStr">
        <is>
          <t>2025-07-16</t>
        </is>
      </c>
      <c r="C11690" t="inlineStr">
        <is>
          <t>S049</t>
        </is>
      </c>
      <c r="D11690" t="inlineStr">
        <is>
          <t>Store_049</t>
        </is>
      </c>
      <c r="E11690" t="inlineStr">
        <is>
          <t>North</t>
        </is>
      </c>
      <c r="F11690" t="inlineStr">
        <is>
          <t>P0094</t>
        </is>
      </c>
      <c r="G11690" t="inlineStr">
        <is>
          <t>Prod_0094</t>
        </is>
      </c>
      <c r="H11690" t="inlineStr">
        <is>
          <t>Toys</t>
        </is>
      </c>
      <c r="I11690" t="n">
        <v>6</v>
      </c>
      <c r="J11690" t="n">
        <v>577.27</v>
      </c>
      <c r="K11690" t="n">
        <v>0.1</v>
      </c>
      <c r="L11690">
        <f>I11690*J11690*(1-K11690)</f>
        <v/>
      </c>
      <c r="M11690">
        <f>VLOOKUP(F11690,Products!A:D,4,FALSE)*I11690</f>
        <v/>
      </c>
      <c r="N11690">
        <f>L11690-M11690</f>
        <v/>
      </c>
    </row>
    <row r="11691">
      <c r="A11691" t="inlineStr">
        <is>
          <t>T1011689</t>
        </is>
      </c>
      <c r="B11691" t="inlineStr">
        <is>
          <t>2024-06-18</t>
        </is>
      </c>
      <c r="C11691" t="inlineStr">
        <is>
          <t>S001</t>
        </is>
      </c>
      <c r="D11691" t="inlineStr">
        <is>
          <t>Store_001</t>
        </is>
      </c>
      <c r="E11691" t="inlineStr">
        <is>
          <t>West</t>
        </is>
      </c>
      <c r="F11691" t="inlineStr">
        <is>
          <t>P0062</t>
        </is>
      </c>
      <c r="G11691" t="inlineStr">
        <is>
          <t>Prod_0062</t>
        </is>
      </c>
      <c r="H11691" t="inlineStr">
        <is>
          <t>Beverages</t>
        </is>
      </c>
      <c r="I11691" t="n">
        <v>7</v>
      </c>
      <c r="J11691" t="n">
        <v>649.13</v>
      </c>
      <c r="K11691" t="n">
        <v>0</v>
      </c>
      <c r="L11691">
        <f>I11691*J11691*(1-K11691)</f>
        <v/>
      </c>
      <c r="M11691">
        <f>VLOOKUP(F11691,Products!A:D,4,FALSE)*I11691</f>
        <v/>
      </c>
      <c r="N11691">
        <f>L11691-M11691</f>
        <v/>
      </c>
    </row>
    <row r="11692">
      <c r="A11692" t="inlineStr">
        <is>
          <t>T1011690</t>
        </is>
      </c>
      <c r="B11692" t="inlineStr">
        <is>
          <t>2023-05-04</t>
        </is>
      </c>
      <c r="C11692" t="inlineStr">
        <is>
          <t>S049</t>
        </is>
      </c>
      <c r="D11692" t="inlineStr">
        <is>
          <t>Store_049</t>
        </is>
      </c>
      <c r="E11692" t="inlineStr">
        <is>
          <t>North</t>
        </is>
      </c>
      <c r="F11692" t="inlineStr">
        <is>
          <t>P0162</t>
        </is>
      </c>
      <c r="G11692" t="inlineStr">
        <is>
          <t>Prod_0162</t>
        </is>
      </c>
      <c r="H11692" t="inlineStr">
        <is>
          <t>Food</t>
        </is>
      </c>
      <c r="I11692" t="n">
        <v>9</v>
      </c>
      <c r="J11692" t="n">
        <v>495.97</v>
      </c>
      <c r="K11692" t="n">
        <v>0</v>
      </c>
      <c r="L11692">
        <f>I11692*J11692*(1-K11692)</f>
        <v/>
      </c>
      <c r="M11692">
        <f>VLOOKUP(F11692,Products!A:D,4,FALSE)*I11692</f>
        <v/>
      </c>
      <c r="N11692">
        <f>L11692-M11692</f>
        <v/>
      </c>
    </row>
    <row r="11693">
      <c r="A11693" t="inlineStr">
        <is>
          <t>T1011691</t>
        </is>
      </c>
      <c r="B11693" t="inlineStr">
        <is>
          <t>2025-02-04</t>
        </is>
      </c>
      <c r="C11693" t="inlineStr">
        <is>
          <t>S046</t>
        </is>
      </c>
      <c r="D11693" t="inlineStr">
        <is>
          <t>Store_046</t>
        </is>
      </c>
      <c r="E11693" t="inlineStr">
        <is>
          <t>South</t>
        </is>
      </c>
      <c r="F11693" t="inlineStr">
        <is>
          <t>P0134</t>
        </is>
      </c>
      <c r="G11693" t="inlineStr">
        <is>
          <t>Prod_0134</t>
        </is>
      </c>
      <c r="H11693" t="inlineStr">
        <is>
          <t>Food</t>
        </is>
      </c>
      <c r="I11693" t="n">
        <v>5</v>
      </c>
      <c r="J11693" t="n">
        <v>424.46</v>
      </c>
      <c r="K11693" t="n">
        <v>0</v>
      </c>
      <c r="L11693">
        <f>I11693*J11693*(1-K11693)</f>
        <v/>
      </c>
      <c r="M11693">
        <f>VLOOKUP(F11693,Products!A:D,4,FALSE)*I11693</f>
        <v/>
      </c>
      <c r="N11693">
        <f>L11693-M11693</f>
        <v/>
      </c>
    </row>
    <row r="11694">
      <c r="A11694" t="inlineStr">
        <is>
          <t>T1011692</t>
        </is>
      </c>
      <c r="B11694" t="inlineStr">
        <is>
          <t>2025-07-19</t>
        </is>
      </c>
      <c r="C11694" t="inlineStr">
        <is>
          <t>S049</t>
        </is>
      </c>
      <c r="D11694" t="inlineStr">
        <is>
          <t>Store_049</t>
        </is>
      </c>
      <c r="E11694" t="inlineStr">
        <is>
          <t>North</t>
        </is>
      </c>
      <c r="F11694" t="inlineStr">
        <is>
          <t>P0111</t>
        </is>
      </c>
      <c r="G11694" t="inlineStr">
        <is>
          <t>Prod_0111</t>
        </is>
      </c>
      <c r="H11694" t="inlineStr">
        <is>
          <t>Clothing</t>
        </is>
      </c>
      <c r="I11694" t="n">
        <v>9</v>
      </c>
      <c r="J11694" t="n">
        <v>534.29</v>
      </c>
      <c r="K11694" t="n">
        <v>0</v>
      </c>
      <c r="L11694">
        <f>I11694*J11694*(1-K11694)</f>
        <v/>
      </c>
      <c r="M11694">
        <f>VLOOKUP(F11694,Products!A:D,4,FALSE)*I11694</f>
        <v/>
      </c>
      <c r="N11694">
        <f>L11694-M11694</f>
        <v/>
      </c>
    </row>
    <row r="11695">
      <c r="A11695" t="inlineStr">
        <is>
          <t>T1011693</t>
        </is>
      </c>
      <c r="B11695" t="inlineStr">
        <is>
          <t>2023-10-23</t>
        </is>
      </c>
      <c r="C11695" t="inlineStr">
        <is>
          <t>S047</t>
        </is>
      </c>
      <c r="D11695" t="inlineStr">
        <is>
          <t>Store_047</t>
        </is>
      </c>
      <c r="E11695" t="inlineStr">
        <is>
          <t>North</t>
        </is>
      </c>
      <c r="F11695" t="inlineStr">
        <is>
          <t>P0196</t>
        </is>
      </c>
      <c r="G11695" t="inlineStr">
        <is>
          <t>Prod_0196</t>
        </is>
      </c>
      <c r="H11695" t="inlineStr">
        <is>
          <t>Beverages</t>
        </is>
      </c>
      <c r="I11695" t="n">
        <v>4</v>
      </c>
      <c r="J11695" t="n">
        <v>734.35</v>
      </c>
      <c r="K11695" t="n">
        <v>0.15</v>
      </c>
      <c r="L11695">
        <f>I11695*J11695*(1-K11695)</f>
        <v/>
      </c>
      <c r="M11695">
        <f>VLOOKUP(F11695,Products!A:D,4,FALSE)*I11695</f>
        <v/>
      </c>
      <c r="N11695">
        <f>L11695-M11695</f>
        <v/>
      </c>
    </row>
    <row r="11696">
      <c r="A11696" t="inlineStr">
        <is>
          <t>T1011694</t>
        </is>
      </c>
      <c r="B11696" t="inlineStr">
        <is>
          <t>2025-06-30</t>
        </is>
      </c>
      <c r="C11696" t="inlineStr">
        <is>
          <t>S018</t>
        </is>
      </c>
      <c r="D11696" t="inlineStr">
        <is>
          <t>Store_018</t>
        </is>
      </c>
      <c r="E11696" t="inlineStr">
        <is>
          <t>South</t>
        </is>
      </c>
      <c r="F11696" t="inlineStr">
        <is>
          <t>P0105</t>
        </is>
      </c>
      <c r="G11696" t="inlineStr">
        <is>
          <t>Prod_0105</t>
        </is>
      </c>
      <c r="H11696" t="inlineStr">
        <is>
          <t>Electronics</t>
        </is>
      </c>
      <c r="I11696" t="n">
        <v>8</v>
      </c>
      <c r="J11696" t="n">
        <v>463</v>
      </c>
      <c r="K11696" t="n">
        <v>0</v>
      </c>
      <c r="L11696">
        <f>I11696*J11696*(1-K11696)</f>
        <v/>
      </c>
      <c r="M11696">
        <f>VLOOKUP(F11696,Products!A:D,4,FALSE)*I11696</f>
        <v/>
      </c>
      <c r="N11696">
        <f>L11696-M11696</f>
        <v/>
      </c>
    </row>
    <row r="11697">
      <c r="A11697" t="inlineStr">
        <is>
          <t>T1011695</t>
        </is>
      </c>
      <c r="B11697" t="inlineStr">
        <is>
          <t>2024-07-08</t>
        </is>
      </c>
      <c r="C11697" t="inlineStr">
        <is>
          <t>S042</t>
        </is>
      </c>
      <c r="D11697" t="inlineStr">
        <is>
          <t>Store_042</t>
        </is>
      </c>
      <c r="E11697" t="inlineStr">
        <is>
          <t>Central</t>
        </is>
      </c>
      <c r="F11697" t="inlineStr">
        <is>
          <t>P0178</t>
        </is>
      </c>
      <c r="G11697" t="inlineStr">
        <is>
          <t>Prod_0178</t>
        </is>
      </c>
      <c r="H11697" t="inlineStr">
        <is>
          <t>Beverages</t>
        </is>
      </c>
      <c r="I11697" t="n">
        <v>8</v>
      </c>
      <c r="J11697" t="n">
        <v>786.25</v>
      </c>
      <c r="K11697" t="n">
        <v>0</v>
      </c>
      <c r="L11697">
        <f>I11697*J11697*(1-K11697)</f>
        <v/>
      </c>
      <c r="M11697">
        <f>VLOOKUP(F11697,Products!A:D,4,FALSE)*I11697</f>
        <v/>
      </c>
      <c r="N11697">
        <f>L11697-M11697</f>
        <v/>
      </c>
    </row>
    <row r="11698">
      <c r="A11698" t="inlineStr">
        <is>
          <t>T1011696</t>
        </is>
      </c>
      <c r="B11698" t="inlineStr">
        <is>
          <t>2023-11-27</t>
        </is>
      </c>
      <c r="C11698" t="inlineStr">
        <is>
          <t>S039</t>
        </is>
      </c>
      <c r="D11698" t="inlineStr">
        <is>
          <t>Store_039</t>
        </is>
      </c>
      <c r="E11698" t="inlineStr">
        <is>
          <t>North</t>
        </is>
      </c>
      <c r="F11698" t="inlineStr">
        <is>
          <t>P0184</t>
        </is>
      </c>
      <c r="G11698" t="inlineStr">
        <is>
          <t>Prod_0184</t>
        </is>
      </c>
      <c r="H11698" t="inlineStr">
        <is>
          <t>Beverages</t>
        </is>
      </c>
      <c r="I11698" t="n">
        <v>7</v>
      </c>
      <c r="J11698" t="n">
        <v>574.76</v>
      </c>
      <c r="K11698" t="n">
        <v>0</v>
      </c>
      <c r="L11698">
        <f>I11698*J11698*(1-K11698)</f>
        <v/>
      </c>
      <c r="M11698">
        <f>VLOOKUP(F11698,Products!A:D,4,FALSE)*I11698</f>
        <v/>
      </c>
      <c r="N11698">
        <f>L11698-M11698</f>
        <v/>
      </c>
    </row>
    <row r="11699">
      <c r="A11699" t="inlineStr">
        <is>
          <t>T1011697</t>
        </is>
      </c>
      <c r="B11699" t="inlineStr">
        <is>
          <t>2023-06-27</t>
        </is>
      </c>
      <c r="C11699" t="inlineStr">
        <is>
          <t>S001</t>
        </is>
      </c>
      <c r="D11699" t="inlineStr">
        <is>
          <t>Store_001</t>
        </is>
      </c>
      <c r="E11699" t="inlineStr">
        <is>
          <t>West</t>
        </is>
      </c>
      <c r="F11699" t="inlineStr">
        <is>
          <t>P0050</t>
        </is>
      </c>
      <c r="G11699" t="inlineStr">
        <is>
          <t>Prod_0050</t>
        </is>
      </c>
      <c r="H11699" t="inlineStr">
        <is>
          <t>Household</t>
        </is>
      </c>
      <c r="I11699" t="n">
        <v>5</v>
      </c>
      <c r="J11699" t="n">
        <v>566.9</v>
      </c>
      <c r="K11699" t="n">
        <v>0.1</v>
      </c>
      <c r="L11699">
        <f>I11699*J11699*(1-K11699)</f>
        <v/>
      </c>
      <c r="M11699">
        <f>VLOOKUP(F11699,Products!A:D,4,FALSE)*I11699</f>
        <v/>
      </c>
      <c r="N11699">
        <f>L11699-M11699</f>
        <v/>
      </c>
    </row>
    <row r="11700">
      <c r="A11700" t="inlineStr">
        <is>
          <t>T1011698</t>
        </is>
      </c>
      <c r="B11700" t="inlineStr">
        <is>
          <t>2024-06-20</t>
        </is>
      </c>
      <c r="C11700" t="inlineStr">
        <is>
          <t>S036</t>
        </is>
      </c>
      <c r="D11700" t="inlineStr">
        <is>
          <t>Store_036</t>
        </is>
      </c>
      <c r="E11700" t="inlineStr">
        <is>
          <t>Central</t>
        </is>
      </c>
      <c r="F11700" t="inlineStr">
        <is>
          <t>P0119</t>
        </is>
      </c>
      <c r="G11700" t="inlineStr">
        <is>
          <t>Prod_0119</t>
        </is>
      </c>
      <c r="H11700" t="inlineStr">
        <is>
          <t>Electronics</t>
        </is>
      </c>
      <c r="I11700" t="n">
        <v>9</v>
      </c>
      <c r="J11700" t="n">
        <v>252.11</v>
      </c>
      <c r="K11700" t="n">
        <v>0.1</v>
      </c>
      <c r="L11700">
        <f>I11700*J11700*(1-K11700)</f>
        <v/>
      </c>
      <c r="M11700">
        <f>VLOOKUP(F11700,Products!A:D,4,FALSE)*I11700</f>
        <v/>
      </c>
      <c r="N11700">
        <f>L11700-M11700</f>
        <v/>
      </c>
    </row>
    <row r="11701">
      <c r="A11701" t="inlineStr">
        <is>
          <t>T1011699</t>
        </is>
      </c>
      <c r="B11701" t="inlineStr">
        <is>
          <t>2025-06-02</t>
        </is>
      </c>
      <c r="C11701" t="inlineStr">
        <is>
          <t>S022</t>
        </is>
      </c>
      <c r="D11701" t="inlineStr">
        <is>
          <t>Store_022</t>
        </is>
      </c>
      <c r="E11701" t="inlineStr">
        <is>
          <t>East</t>
        </is>
      </c>
      <c r="F11701" t="inlineStr">
        <is>
          <t>P0041</t>
        </is>
      </c>
      <c r="G11701" t="inlineStr">
        <is>
          <t>Prod_0041</t>
        </is>
      </c>
      <c r="H11701" t="inlineStr">
        <is>
          <t>Stationery</t>
        </is>
      </c>
      <c r="I11701" t="n">
        <v>9</v>
      </c>
      <c r="J11701" t="n">
        <v>414.95</v>
      </c>
      <c r="K11701" t="n">
        <v>0.05</v>
      </c>
      <c r="L11701">
        <f>I11701*J11701*(1-K11701)</f>
        <v/>
      </c>
      <c r="M11701">
        <f>VLOOKUP(F11701,Products!A:D,4,FALSE)*I11701</f>
        <v/>
      </c>
      <c r="N11701">
        <f>L11701-M11701</f>
        <v/>
      </c>
    </row>
    <row r="11702">
      <c r="A11702" t="inlineStr">
        <is>
          <t>T1011700</t>
        </is>
      </c>
      <c r="B11702" t="inlineStr">
        <is>
          <t>2024-10-11</t>
        </is>
      </c>
      <c r="C11702" t="inlineStr">
        <is>
          <t>S030</t>
        </is>
      </c>
      <c r="D11702" t="inlineStr">
        <is>
          <t>Store_030</t>
        </is>
      </c>
      <c r="E11702" t="inlineStr">
        <is>
          <t>North</t>
        </is>
      </c>
      <c r="F11702" t="inlineStr">
        <is>
          <t>P0144</t>
        </is>
      </c>
      <c r="G11702" t="inlineStr">
        <is>
          <t>Prod_0144</t>
        </is>
      </c>
      <c r="H11702" t="inlineStr">
        <is>
          <t>Stationery</t>
        </is>
      </c>
      <c r="I11702" t="n">
        <v>8</v>
      </c>
      <c r="J11702" t="n">
        <v>191.29</v>
      </c>
      <c r="K11702" t="n">
        <v>0.1</v>
      </c>
      <c r="L11702">
        <f>I11702*J11702*(1-K11702)</f>
        <v/>
      </c>
      <c r="M11702">
        <f>VLOOKUP(F11702,Products!A:D,4,FALSE)*I11702</f>
        <v/>
      </c>
      <c r="N11702">
        <f>L11702-M11702</f>
        <v/>
      </c>
    </row>
    <row r="11703">
      <c r="A11703" t="inlineStr">
        <is>
          <t>T1011701</t>
        </is>
      </c>
      <c r="B11703" t="inlineStr">
        <is>
          <t>2024-02-19</t>
        </is>
      </c>
      <c r="C11703" t="inlineStr">
        <is>
          <t>S005</t>
        </is>
      </c>
      <c r="D11703" t="inlineStr">
        <is>
          <t>Store_005</t>
        </is>
      </c>
      <c r="E11703" t="inlineStr">
        <is>
          <t>Central</t>
        </is>
      </c>
      <c r="F11703" t="inlineStr">
        <is>
          <t>P0119</t>
        </is>
      </c>
      <c r="G11703" t="inlineStr">
        <is>
          <t>Prod_0119</t>
        </is>
      </c>
      <c r="H11703" t="inlineStr">
        <is>
          <t>Electronics</t>
        </is>
      </c>
      <c r="I11703" t="n">
        <v>2</v>
      </c>
      <c r="J11703" t="n">
        <v>288.42</v>
      </c>
      <c r="K11703" t="n">
        <v>0</v>
      </c>
      <c r="L11703">
        <f>I11703*J11703*(1-K11703)</f>
        <v/>
      </c>
      <c r="M11703">
        <f>VLOOKUP(F11703,Products!A:D,4,FALSE)*I11703</f>
        <v/>
      </c>
      <c r="N11703">
        <f>L11703-M11703</f>
        <v/>
      </c>
    </row>
    <row r="11704">
      <c r="A11704" t="inlineStr">
        <is>
          <t>T1011702</t>
        </is>
      </c>
      <c r="B11704" t="inlineStr">
        <is>
          <t>2023-11-11</t>
        </is>
      </c>
      <c r="C11704" t="inlineStr">
        <is>
          <t>S034</t>
        </is>
      </c>
      <c r="D11704" t="inlineStr">
        <is>
          <t>Store_034</t>
        </is>
      </c>
      <c r="E11704" t="inlineStr">
        <is>
          <t>Central</t>
        </is>
      </c>
      <c r="F11704" t="inlineStr">
        <is>
          <t>P0067</t>
        </is>
      </c>
      <c r="G11704" t="inlineStr">
        <is>
          <t>Prod_0067</t>
        </is>
      </c>
      <c r="H11704" t="inlineStr">
        <is>
          <t>Toys</t>
        </is>
      </c>
      <c r="I11704" t="n">
        <v>7</v>
      </c>
      <c r="J11704" t="n">
        <v>179.06</v>
      </c>
      <c r="K11704" t="n">
        <v>0</v>
      </c>
      <c r="L11704">
        <f>I11704*J11704*(1-K11704)</f>
        <v/>
      </c>
      <c r="M11704">
        <f>VLOOKUP(F11704,Products!A:D,4,FALSE)*I11704</f>
        <v/>
      </c>
      <c r="N11704">
        <f>L11704-M11704</f>
        <v/>
      </c>
    </row>
    <row r="11705">
      <c r="A11705" t="inlineStr">
        <is>
          <t>T1011703</t>
        </is>
      </c>
      <c r="B11705" t="inlineStr">
        <is>
          <t>2024-10-05</t>
        </is>
      </c>
      <c r="C11705" t="inlineStr">
        <is>
          <t>S050</t>
        </is>
      </c>
      <c r="D11705" t="inlineStr">
        <is>
          <t>Store_050</t>
        </is>
      </c>
      <c r="E11705" t="inlineStr">
        <is>
          <t>South</t>
        </is>
      </c>
      <c r="F11705" t="inlineStr">
        <is>
          <t>P0062</t>
        </is>
      </c>
      <c r="G11705" t="inlineStr">
        <is>
          <t>Prod_0062</t>
        </is>
      </c>
      <c r="H11705" t="inlineStr">
        <is>
          <t>Beverages</t>
        </is>
      </c>
      <c r="I11705" t="n">
        <v>2</v>
      </c>
      <c r="J11705" t="n">
        <v>580.62</v>
      </c>
      <c r="K11705" t="n">
        <v>0.15</v>
      </c>
      <c r="L11705">
        <f>I11705*J11705*(1-K11705)</f>
        <v/>
      </c>
      <c r="M11705">
        <f>VLOOKUP(F11705,Products!A:D,4,FALSE)*I11705</f>
        <v/>
      </c>
      <c r="N11705">
        <f>L11705-M11705</f>
        <v/>
      </c>
    </row>
    <row r="11706">
      <c r="A11706" t="inlineStr">
        <is>
          <t>T1011704</t>
        </is>
      </c>
      <c r="B11706" t="inlineStr">
        <is>
          <t>2024-11-01</t>
        </is>
      </c>
      <c r="C11706" t="inlineStr">
        <is>
          <t>S033</t>
        </is>
      </c>
      <c r="D11706" t="inlineStr">
        <is>
          <t>Store_033</t>
        </is>
      </c>
      <c r="E11706" t="inlineStr">
        <is>
          <t>North</t>
        </is>
      </c>
      <c r="F11706" t="inlineStr">
        <is>
          <t>P0199</t>
        </is>
      </c>
      <c r="G11706" t="inlineStr">
        <is>
          <t>Prod_0199</t>
        </is>
      </c>
      <c r="H11706" t="inlineStr">
        <is>
          <t>Beverages</t>
        </is>
      </c>
      <c r="I11706" t="n">
        <v>8</v>
      </c>
      <c r="J11706" t="n">
        <v>117.07</v>
      </c>
      <c r="K11706" t="n">
        <v>0.05</v>
      </c>
      <c r="L11706">
        <f>I11706*J11706*(1-K11706)</f>
        <v/>
      </c>
      <c r="M11706">
        <f>VLOOKUP(F11706,Products!A:D,4,FALSE)*I11706</f>
        <v/>
      </c>
      <c r="N11706">
        <f>L11706-M11706</f>
        <v/>
      </c>
    </row>
    <row r="11707">
      <c r="A11707" t="inlineStr">
        <is>
          <t>T1011705</t>
        </is>
      </c>
      <c r="B11707" t="inlineStr">
        <is>
          <t>2023-04-07</t>
        </is>
      </c>
      <c r="C11707" t="inlineStr">
        <is>
          <t>S012</t>
        </is>
      </c>
      <c r="D11707" t="inlineStr">
        <is>
          <t>Store_012</t>
        </is>
      </c>
      <c r="E11707" t="inlineStr">
        <is>
          <t>South</t>
        </is>
      </c>
      <c r="F11707" t="inlineStr">
        <is>
          <t>P0100</t>
        </is>
      </c>
      <c r="G11707" t="inlineStr">
        <is>
          <t>Prod_0100</t>
        </is>
      </c>
      <c r="H11707" t="inlineStr">
        <is>
          <t>Household</t>
        </is>
      </c>
      <c r="I11707" t="n">
        <v>5</v>
      </c>
      <c r="J11707" t="n">
        <v>507.14</v>
      </c>
      <c r="K11707" t="n">
        <v>0.05</v>
      </c>
      <c r="L11707">
        <f>I11707*J11707*(1-K11707)</f>
        <v/>
      </c>
      <c r="M11707">
        <f>VLOOKUP(F11707,Products!A:D,4,FALSE)*I11707</f>
        <v/>
      </c>
      <c r="N11707">
        <f>L11707-M11707</f>
        <v/>
      </c>
    </row>
    <row r="11708">
      <c r="A11708" t="inlineStr">
        <is>
          <t>T1011706</t>
        </is>
      </c>
      <c r="B11708" t="inlineStr">
        <is>
          <t>2023-01-06</t>
        </is>
      </c>
      <c r="C11708" t="inlineStr">
        <is>
          <t>S022</t>
        </is>
      </c>
      <c r="D11708" t="inlineStr">
        <is>
          <t>Store_022</t>
        </is>
      </c>
      <c r="E11708" t="inlineStr">
        <is>
          <t>East</t>
        </is>
      </c>
      <c r="F11708" t="inlineStr">
        <is>
          <t>P0034</t>
        </is>
      </c>
      <c r="G11708" t="inlineStr">
        <is>
          <t>Prod_0034</t>
        </is>
      </c>
      <c r="H11708" t="inlineStr">
        <is>
          <t>Toys</t>
        </is>
      </c>
      <c r="I11708" t="n">
        <v>1</v>
      </c>
      <c r="J11708" t="n">
        <v>500.14</v>
      </c>
      <c r="K11708" t="n">
        <v>0</v>
      </c>
      <c r="L11708">
        <f>I11708*J11708*(1-K11708)</f>
        <v/>
      </c>
      <c r="M11708">
        <f>VLOOKUP(F11708,Products!A:D,4,FALSE)*I11708</f>
        <v/>
      </c>
      <c r="N11708">
        <f>L11708-M11708</f>
        <v/>
      </c>
    </row>
    <row r="11709">
      <c r="A11709" t="inlineStr">
        <is>
          <t>T1011707</t>
        </is>
      </c>
      <c r="B11709" t="inlineStr">
        <is>
          <t>2023-02-21</t>
        </is>
      </c>
      <c r="C11709" t="inlineStr">
        <is>
          <t>S018</t>
        </is>
      </c>
      <c r="D11709" t="inlineStr">
        <is>
          <t>Store_018</t>
        </is>
      </c>
      <c r="E11709" t="inlineStr">
        <is>
          <t>South</t>
        </is>
      </c>
      <c r="F11709" t="inlineStr">
        <is>
          <t>P0008</t>
        </is>
      </c>
      <c r="G11709" t="inlineStr">
        <is>
          <t>Prod_0008</t>
        </is>
      </c>
      <c r="H11709" t="inlineStr">
        <is>
          <t>Electronics</t>
        </is>
      </c>
      <c r="I11709" t="n">
        <v>3</v>
      </c>
      <c r="J11709" t="n">
        <v>425.99</v>
      </c>
      <c r="K11709" t="n">
        <v>0.2</v>
      </c>
      <c r="L11709">
        <f>I11709*J11709*(1-K11709)</f>
        <v/>
      </c>
      <c r="M11709">
        <f>VLOOKUP(F11709,Products!A:D,4,FALSE)*I11709</f>
        <v/>
      </c>
      <c r="N11709">
        <f>L11709-M11709</f>
        <v/>
      </c>
    </row>
    <row r="11710">
      <c r="A11710" t="inlineStr">
        <is>
          <t>T1011708</t>
        </is>
      </c>
      <c r="B11710" t="inlineStr">
        <is>
          <t>2025-04-19</t>
        </is>
      </c>
      <c r="C11710" t="inlineStr">
        <is>
          <t>S019</t>
        </is>
      </c>
      <c r="D11710" t="inlineStr">
        <is>
          <t>Store_019</t>
        </is>
      </c>
      <c r="E11710" t="inlineStr">
        <is>
          <t>East</t>
        </is>
      </c>
      <c r="F11710" t="inlineStr">
        <is>
          <t>P0176</t>
        </is>
      </c>
      <c r="G11710" t="inlineStr">
        <is>
          <t>Prod_0176</t>
        </is>
      </c>
      <c r="H11710" t="inlineStr">
        <is>
          <t>Food</t>
        </is>
      </c>
      <c r="I11710" t="n">
        <v>9</v>
      </c>
      <c r="J11710" t="n">
        <v>786.17</v>
      </c>
      <c r="K11710" t="n">
        <v>0.15</v>
      </c>
      <c r="L11710">
        <f>I11710*J11710*(1-K11710)</f>
        <v/>
      </c>
      <c r="M11710">
        <f>VLOOKUP(F11710,Products!A:D,4,FALSE)*I11710</f>
        <v/>
      </c>
      <c r="N11710">
        <f>L11710-M11710</f>
        <v/>
      </c>
    </row>
    <row r="11711">
      <c r="A11711" t="inlineStr">
        <is>
          <t>T1011709</t>
        </is>
      </c>
      <c r="B11711" t="inlineStr">
        <is>
          <t>2025-03-13</t>
        </is>
      </c>
      <c r="C11711" t="inlineStr">
        <is>
          <t>S017</t>
        </is>
      </c>
      <c r="D11711" t="inlineStr">
        <is>
          <t>Store_017</t>
        </is>
      </c>
      <c r="E11711" t="inlineStr">
        <is>
          <t>South</t>
        </is>
      </c>
      <c r="F11711" t="inlineStr">
        <is>
          <t>P0015</t>
        </is>
      </c>
      <c r="G11711" t="inlineStr">
        <is>
          <t>Prod_0015</t>
        </is>
      </c>
      <c r="H11711" t="inlineStr">
        <is>
          <t>Food</t>
        </is>
      </c>
      <c r="I11711" t="n">
        <v>5</v>
      </c>
      <c r="J11711" t="n">
        <v>119.64</v>
      </c>
      <c r="K11711" t="n">
        <v>0</v>
      </c>
      <c r="L11711">
        <f>I11711*J11711*(1-K11711)</f>
        <v/>
      </c>
      <c r="M11711">
        <f>VLOOKUP(F11711,Products!A:D,4,FALSE)*I11711</f>
        <v/>
      </c>
      <c r="N11711">
        <f>L11711-M11711</f>
        <v/>
      </c>
    </row>
    <row r="11712">
      <c r="A11712" t="inlineStr">
        <is>
          <t>T1011710</t>
        </is>
      </c>
      <c r="B11712" t="inlineStr">
        <is>
          <t>2024-04-14</t>
        </is>
      </c>
      <c r="C11712" t="inlineStr">
        <is>
          <t>S020</t>
        </is>
      </c>
      <c r="D11712" t="inlineStr">
        <is>
          <t>Store_020</t>
        </is>
      </c>
      <c r="E11712" t="inlineStr">
        <is>
          <t>West</t>
        </is>
      </c>
      <c r="F11712" t="inlineStr">
        <is>
          <t>P0082</t>
        </is>
      </c>
      <c r="G11712" t="inlineStr">
        <is>
          <t>Prod_0082</t>
        </is>
      </c>
      <c r="H11712" t="inlineStr">
        <is>
          <t>Food</t>
        </is>
      </c>
      <c r="I11712" t="n">
        <v>8</v>
      </c>
      <c r="J11712" t="n">
        <v>490.67</v>
      </c>
      <c r="K11712" t="n">
        <v>0.15</v>
      </c>
      <c r="L11712">
        <f>I11712*J11712*(1-K11712)</f>
        <v/>
      </c>
      <c r="M11712">
        <f>VLOOKUP(F11712,Products!A:D,4,FALSE)*I11712</f>
        <v/>
      </c>
      <c r="N11712">
        <f>L11712-M11712</f>
        <v/>
      </c>
    </row>
    <row r="11713">
      <c r="A11713" t="inlineStr">
        <is>
          <t>T1011711</t>
        </is>
      </c>
      <c r="B11713" t="inlineStr">
        <is>
          <t>2024-03-24</t>
        </is>
      </c>
      <c r="C11713" t="inlineStr">
        <is>
          <t>S015</t>
        </is>
      </c>
      <c r="D11713" t="inlineStr">
        <is>
          <t>Store_015</t>
        </is>
      </c>
      <c r="E11713" t="inlineStr">
        <is>
          <t>North</t>
        </is>
      </c>
      <c r="F11713" t="inlineStr">
        <is>
          <t>P0042</t>
        </is>
      </c>
      <c r="G11713" t="inlineStr">
        <is>
          <t>Prod_0042</t>
        </is>
      </c>
      <c r="H11713" t="inlineStr">
        <is>
          <t>Electronics</t>
        </is>
      </c>
      <c r="I11713" t="n">
        <v>6</v>
      </c>
      <c r="J11713" t="n">
        <v>699.76</v>
      </c>
      <c r="K11713" t="n">
        <v>0</v>
      </c>
      <c r="L11713">
        <f>I11713*J11713*(1-K11713)</f>
        <v/>
      </c>
      <c r="M11713">
        <f>VLOOKUP(F11713,Products!A:D,4,FALSE)*I11713</f>
        <v/>
      </c>
      <c r="N11713">
        <f>L11713-M11713</f>
        <v/>
      </c>
    </row>
    <row r="11714">
      <c r="A11714" t="inlineStr">
        <is>
          <t>T1011712</t>
        </is>
      </c>
      <c r="B11714" t="inlineStr">
        <is>
          <t>2023-07-09</t>
        </is>
      </c>
      <c r="C11714" t="inlineStr">
        <is>
          <t>S050</t>
        </is>
      </c>
      <c r="D11714" t="inlineStr">
        <is>
          <t>Store_050</t>
        </is>
      </c>
      <c r="E11714" t="inlineStr">
        <is>
          <t>South</t>
        </is>
      </c>
      <c r="F11714" t="inlineStr">
        <is>
          <t>P0084</t>
        </is>
      </c>
      <c r="G11714" t="inlineStr">
        <is>
          <t>Prod_0084</t>
        </is>
      </c>
      <c r="H11714" t="inlineStr">
        <is>
          <t>Beverages</t>
        </is>
      </c>
      <c r="I11714" t="n">
        <v>6</v>
      </c>
      <c r="J11714" t="n">
        <v>714.48</v>
      </c>
      <c r="K11714" t="n">
        <v>0</v>
      </c>
      <c r="L11714">
        <f>I11714*J11714*(1-K11714)</f>
        <v/>
      </c>
      <c r="M11714">
        <f>VLOOKUP(F11714,Products!A:D,4,FALSE)*I11714</f>
        <v/>
      </c>
      <c r="N11714">
        <f>L11714-M11714</f>
        <v/>
      </c>
    </row>
    <row r="11715">
      <c r="A11715" t="inlineStr">
        <is>
          <t>T1011713</t>
        </is>
      </c>
      <c r="B11715" t="inlineStr">
        <is>
          <t>2024-06-07</t>
        </is>
      </c>
      <c r="C11715" t="inlineStr">
        <is>
          <t>S018</t>
        </is>
      </c>
      <c r="D11715" t="inlineStr">
        <is>
          <t>Store_018</t>
        </is>
      </c>
      <c r="E11715" t="inlineStr">
        <is>
          <t>South</t>
        </is>
      </c>
      <c r="F11715" t="inlineStr">
        <is>
          <t>P0187</t>
        </is>
      </c>
      <c r="G11715" t="inlineStr">
        <is>
          <t>Prod_0187</t>
        </is>
      </c>
      <c r="H11715" t="inlineStr">
        <is>
          <t>Food</t>
        </is>
      </c>
      <c r="I11715" t="n">
        <v>7</v>
      </c>
      <c r="J11715" t="n">
        <v>960.48</v>
      </c>
      <c r="K11715" t="n">
        <v>0</v>
      </c>
      <c r="L11715">
        <f>I11715*J11715*(1-K11715)</f>
        <v/>
      </c>
      <c r="M11715">
        <f>VLOOKUP(F11715,Products!A:D,4,FALSE)*I11715</f>
        <v/>
      </c>
      <c r="N11715">
        <f>L11715-M11715</f>
        <v/>
      </c>
    </row>
    <row r="11716">
      <c r="A11716" t="inlineStr">
        <is>
          <t>T1011714</t>
        </is>
      </c>
      <c r="B11716" t="inlineStr">
        <is>
          <t>2023-01-05</t>
        </is>
      </c>
      <c r="C11716" t="inlineStr">
        <is>
          <t>S012</t>
        </is>
      </c>
      <c r="D11716" t="inlineStr">
        <is>
          <t>Store_012</t>
        </is>
      </c>
      <c r="E11716" t="inlineStr">
        <is>
          <t>South</t>
        </is>
      </c>
      <c r="F11716" t="inlineStr">
        <is>
          <t>P0105</t>
        </is>
      </c>
      <c r="G11716" t="inlineStr">
        <is>
          <t>Prod_0105</t>
        </is>
      </c>
      <c r="H11716" t="inlineStr">
        <is>
          <t>Electronics</t>
        </is>
      </c>
      <c r="I11716" t="n">
        <v>5</v>
      </c>
      <c r="J11716" t="n">
        <v>434.25</v>
      </c>
      <c r="K11716" t="n">
        <v>0.05</v>
      </c>
      <c r="L11716">
        <f>I11716*J11716*(1-K11716)</f>
        <v/>
      </c>
      <c r="M11716">
        <f>VLOOKUP(F11716,Products!A:D,4,FALSE)*I11716</f>
        <v/>
      </c>
      <c r="N11716">
        <f>L11716-M11716</f>
        <v/>
      </c>
    </row>
    <row r="11717">
      <c r="A11717" t="inlineStr">
        <is>
          <t>T1011715</t>
        </is>
      </c>
      <c r="B11717" t="inlineStr">
        <is>
          <t>2025-09-16</t>
        </is>
      </c>
      <c r="C11717" t="inlineStr">
        <is>
          <t>S025</t>
        </is>
      </c>
      <c r="D11717" t="inlineStr">
        <is>
          <t>Store_025</t>
        </is>
      </c>
      <c r="E11717" t="inlineStr">
        <is>
          <t>Central</t>
        </is>
      </c>
      <c r="F11717" t="inlineStr">
        <is>
          <t>P0119</t>
        </is>
      </c>
      <c r="G11717" t="inlineStr">
        <is>
          <t>Prod_0119</t>
        </is>
      </c>
      <c r="H11717" t="inlineStr">
        <is>
          <t>Electronics</t>
        </is>
      </c>
      <c r="I11717" t="n">
        <v>7</v>
      </c>
      <c r="J11717" t="n">
        <v>300.39</v>
      </c>
      <c r="K11717" t="n">
        <v>0.15</v>
      </c>
      <c r="L11717">
        <f>I11717*J11717*(1-K11717)</f>
        <v/>
      </c>
      <c r="M11717">
        <f>VLOOKUP(F11717,Products!A:D,4,FALSE)*I11717</f>
        <v/>
      </c>
      <c r="N11717">
        <f>L11717-M11717</f>
        <v/>
      </c>
    </row>
    <row r="11718">
      <c r="A11718" t="inlineStr">
        <is>
          <t>T1011716</t>
        </is>
      </c>
      <c r="B11718" t="inlineStr">
        <is>
          <t>2024-07-10</t>
        </is>
      </c>
      <c r="C11718" t="inlineStr">
        <is>
          <t>S004</t>
        </is>
      </c>
      <c r="D11718" t="inlineStr">
        <is>
          <t>Store_004</t>
        </is>
      </c>
      <c r="E11718" t="inlineStr">
        <is>
          <t>Central</t>
        </is>
      </c>
      <c r="F11718" t="inlineStr">
        <is>
          <t>P0176</t>
        </is>
      </c>
      <c r="G11718" t="inlineStr">
        <is>
          <t>Prod_0176</t>
        </is>
      </c>
      <c r="H11718" t="inlineStr">
        <is>
          <t>Food</t>
        </is>
      </c>
      <c r="I11718" t="n">
        <v>6</v>
      </c>
      <c r="J11718" t="n">
        <v>816.9</v>
      </c>
      <c r="K11718" t="n">
        <v>0.15</v>
      </c>
      <c r="L11718">
        <f>I11718*J11718*(1-K11718)</f>
        <v/>
      </c>
      <c r="M11718">
        <f>VLOOKUP(F11718,Products!A:D,4,FALSE)*I11718</f>
        <v/>
      </c>
      <c r="N11718">
        <f>L11718-M11718</f>
        <v/>
      </c>
    </row>
    <row r="11719">
      <c r="A11719" t="inlineStr">
        <is>
          <t>T1011717</t>
        </is>
      </c>
      <c r="B11719" t="inlineStr">
        <is>
          <t>2023-04-15</t>
        </is>
      </c>
      <c r="C11719" t="inlineStr">
        <is>
          <t>S029</t>
        </is>
      </c>
      <c r="D11719" t="inlineStr">
        <is>
          <t>Store_029</t>
        </is>
      </c>
      <c r="E11719" t="inlineStr">
        <is>
          <t>South</t>
        </is>
      </c>
      <c r="F11719" t="inlineStr">
        <is>
          <t>P0153</t>
        </is>
      </c>
      <c r="G11719" t="inlineStr">
        <is>
          <t>Prod_0153</t>
        </is>
      </c>
      <c r="H11719" t="inlineStr">
        <is>
          <t>Clothing</t>
        </is>
      </c>
      <c r="I11719" t="n">
        <v>6</v>
      </c>
      <c r="J11719" t="n">
        <v>158.48</v>
      </c>
      <c r="K11719" t="n">
        <v>0</v>
      </c>
      <c r="L11719">
        <f>I11719*J11719*(1-K11719)</f>
        <v/>
      </c>
      <c r="M11719">
        <f>VLOOKUP(F11719,Products!A:D,4,FALSE)*I11719</f>
        <v/>
      </c>
      <c r="N11719">
        <f>L11719-M11719</f>
        <v/>
      </c>
    </row>
    <row r="11720">
      <c r="A11720" t="inlineStr">
        <is>
          <t>T1011718</t>
        </is>
      </c>
      <c r="B11720" t="inlineStr">
        <is>
          <t>2024-11-24</t>
        </is>
      </c>
      <c r="C11720" t="inlineStr">
        <is>
          <t>S028</t>
        </is>
      </c>
      <c r="D11720" t="inlineStr">
        <is>
          <t>Store_028</t>
        </is>
      </c>
      <c r="E11720" t="inlineStr">
        <is>
          <t>North</t>
        </is>
      </c>
      <c r="F11720" t="inlineStr">
        <is>
          <t>P0166</t>
        </is>
      </c>
      <c r="G11720" t="inlineStr">
        <is>
          <t>Prod_0166</t>
        </is>
      </c>
      <c r="H11720" t="inlineStr">
        <is>
          <t>Electronics</t>
        </is>
      </c>
      <c r="I11720" t="n">
        <v>6</v>
      </c>
      <c r="J11720" t="n">
        <v>511.49</v>
      </c>
      <c r="K11720" t="n">
        <v>0</v>
      </c>
      <c r="L11720">
        <f>I11720*J11720*(1-K11720)</f>
        <v/>
      </c>
      <c r="M11720">
        <f>VLOOKUP(F11720,Products!A:D,4,FALSE)*I11720</f>
        <v/>
      </c>
      <c r="N11720">
        <f>L11720-M11720</f>
        <v/>
      </c>
    </row>
    <row r="11721">
      <c r="A11721" t="inlineStr">
        <is>
          <t>T1011719</t>
        </is>
      </c>
      <c r="B11721" t="inlineStr">
        <is>
          <t>2023-02-04</t>
        </is>
      </c>
      <c r="C11721" t="inlineStr">
        <is>
          <t>S046</t>
        </is>
      </c>
      <c r="D11721" t="inlineStr">
        <is>
          <t>Store_046</t>
        </is>
      </c>
      <c r="E11721" t="inlineStr">
        <is>
          <t>South</t>
        </is>
      </c>
      <c r="F11721" t="inlineStr">
        <is>
          <t>P0122</t>
        </is>
      </c>
      <c r="G11721" t="inlineStr">
        <is>
          <t>Prod_0122</t>
        </is>
      </c>
      <c r="H11721" t="inlineStr">
        <is>
          <t>Beverages</t>
        </is>
      </c>
      <c r="I11721" t="n">
        <v>3</v>
      </c>
      <c r="J11721" t="n">
        <v>930.09</v>
      </c>
      <c r="K11721" t="n">
        <v>0</v>
      </c>
      <c r="L11721">
        <f>I11721*J11721*(1-K11721)</f>
        <v/>
      </c>
      <c r="M11721">
        <f>VLOOKUP(F11721,Products!A:D,4,FALSE)*I11721</f>
        <v/>
      </c>
      <c r="N11721">
        <f>L11721-M11721</f>
        <v/>
      </c>
    </row>
    <row r="11722">
      <c r="A11722" t="inlineStr">
        <is>
          <t>T1011720</t>
        </is>
      </c>
      <c r="B11722" t="inlineStr">
        <is>
          <t>2024-11-23</t>
        </is>
      </c>
      <c r="C11722" t="inlineStr">
        <is>
          <t>S036</t>
        </is>
      </c>
      <c r="D11722" t="inlineStr">
        <is>
          <t>Store_036</t>
        </is>
      </c>
      <c r="E11722" t="inlineStr">
        <is>
          <t>Central</t>
        </is>
      </c>
      <c r="F11722" t="inlineStr">
        <is>
          <t>P0064</t>
        </is>
      </c>
      <c r="G11722" t="inlineStr">
        <is>
          <t>Prod_0064</t>
        </is>
      </c>
      <c r="H11722" t="inlineStr">
        <is>
          <t>Beverages</t>
        </is>
      </c>
      <c r="I11722" t="n">
        <v>7</v>
      </c>
      <c r="J11722" t="n">
        <v>818.55</v>
      </c>
      <c r="K11722" t="n">
        <v>0</v>
      </c>
      <c r="L11722">
        <f>I11722*J11722*(1-K11722)</f>
        <v/>
      </c>
      <c r="M11722">
        <f>VLOOKUP(F11722,Products!A:D,4,FALSE)*I11722</f>
        <v/>
      </c>
      <c r="N11722">
        <f>L11722-M11722</f>
        <v/>
      </c>
    </row>
    <row r="11723">
      <c r="A11723" t="inlineStr">
        <is>
          <t>T1011721</t>
        </is>
      </c>
      <c r="B11723" t="inlineStr">
        <is>
          <t>2024-07-11</t>
        </is>
      </c>
      <c r="C11723" t="inlineStr">
        <is>
          <t>S012</t>
        </is>
      </c>
      <c r="D11723" t="inlineStr">
        <is>
          <t>Store_012</t>
        </is>
      </c>
      <c r="E11723" t="inlineStr">
        <is>
          <t>South</t>
        </is>
      </c>
      <c r="F11723" t="inlineStr">
        <is>
          <t>P0146</t>
        </is>
      </c>
      <c r="G11723" t="inlineStr">
        <is>
          <t>Prod_0146</t>
        </is>
      </c>
      <c r="H11723" t="inlineStr">
        <is>
          <t>Food</t>
        </is>
      </c>
      <c r="I11723" t="n">
        <v>1</v>
      </c>
      <c r="J11723" t="n">
        <v>368.08</v>
      </c>
      <c r="K11723" t="n">
        <v>0.05</v>
      </c>
      <c r="L11723">
        <f>I11723*J11723*(1-K11723)</f>
        <v/>
      </c>
      <c r="M11723">
        <f>VLOOKUP(F11723,Products!A:D,4,FALSE)*I11723</f>
        <v/>
      </c>
      <c r="N11723">
        <f>L11723-M11723</f>
        <v/>
      </c>
    </row>
    <row r="11724">
      <c r="A11724" t="inlineStr">
        <is>
          <t>T1011722</t>
        </is>
      </c>
      <c r="B11724" t="inlineStr">
        <is>
          <t>2024-05-13</t>
        </is>
      </c>
      <c r="C11724" t="inlineStr">
        <is>
          <t>S019</t>
        </is>
      </c>
      <c r="D11724" t="inlineStr">
        <is>
          <t>Store_019</t>
        </is>
      </c>
      <c r="E11724" t="inlineStr">
        <is>
          <t>East</t>
        </is>
      </c>
      <c r="F11724" t="inlineStr">
        <is>
          <t>P0085</t>
        </is>
      </c>
      <c r="G11724" t="inlineStr">
        <is>
          <t>Prod_0085</t>
        </is>
      </c>
      <c r="H11724" t="inlineStr">
        <is>
          <t>Food</t>
        </is>
      </c>
      <c r="I11724" t="n">
        <v>7</v>
      </c>
      <c r="J11724" t="n">
        <v>395.65</v>
      </c>
      <c r="K11724" t="n">
        <v>0</v>
      </c>
      <c r="L11724">
        <f>I11724*J11724*(1-K11724)</f>
        <v/>
      </c>
      <c r="M11724">
        <f>VLOOKUP(F11724,Products!A:D,4,FALSE)*I11724</f>
        <v/>
      </c>
      <c r="N11724">
        <f>L11724-M11724</f>
        <v/>
      </c>
    </row>
    <row r="11725">
      <c r="A11725" t="inlineStr">
        <is>
          <t>T1011723</t>
        </is>
      </c>
      <c r="B11725" t="inlineStr">
        <is>
          <t>2025-07-29</t>
        </is>
      </c>
      <c r="C11725" t="inlineStr">
        <is>
          <t>S008</t>
        </is>
      </c>
      <c r="D11725" t="inlineStr">
        <is>
          <t>Store_008</t>
        </is>
      </c>
      <c r="E11725" t="inlineStr">
        <is>
          <t>East</t>
        </is>
      </c>
      <c r="F11725" t="inlineStr">
        <is>
          <t>P0097</t>
        </is>
      </c>
      <c r="G11725" t="inlineStr">
        <is>
          <t>Prod_0097</t>
        </is>
      </c>
      <c r="H11725" t="inlineStr">
        <is>
          <t>Clothing</t>
        </is>
      </c>
      <c r="I11725" t="n">
        <v>5</v>
      </c>
      <c r="J11725" t="n">
        <v>222.59</v>
      </c>
      <c r="K11725" t="n">
        <v>0</v>
      </c>
      <c r="L11725">
        <f>I11725*J11725*(1-K11725)</f>
        <v/>
      </c>
      <c r="M11725">
        <f>VLOOKUP(F11725,Products!A:D,4,FALSE)*I11725</f>
        <v/>
      </c>
      <c r="N11725">
        <f>L11725-M11725</f>
        <v/>
      </c>
    </row>
    <row r="11726">
      <c r="A11726" t="inlineStr">
        <is>
          <t>T1011724</t>
        </is>
      </c>
      <c r="B11726" t="inlineStr">
        <is>
          <t>2023-10-22</t>
        </is>
      </c>
      <c r="C11726" t="inlineStr">
        <is>
          <t>S038</t>
        </is>
      </c>
      <c r="D11726" t="inlineStr">
        <is>
          <t>Store_038</t>
        </is>
      </c>
      <c r="E11726" t="inlineStr">
        <is>
          <t>East</t>
        </is>
      </c>
      <c r="F11726" t="inlineStr">
        <is>
          <t>P0114</t>
        </is>
      </c>
      <c r="G11726" t="inlineStr">
        <is>
          <t>Prod_0114</t>
        </is>
      </c>
      <c r="H11726" t="inlineStr">
        <is>
          <t>Beverages</t>
        </is>
      </c>
      <c r="I11726" t="n">
        <v>2</v>
      </c>
      <c r="J11726" t="n">
        <v>714.5700000000001</v>
      </c>
      <c r="K11726" t="n">
        <v>0</v>
      </c>
      <c r="L11726">
        <f>I11726*J11726*(1-K11726)</f>
        <v/>
      </c>
      <c r="M11726">
        <f>VLOOKUP(F11726,Products!A:D,4,FALSE)*I11726</f>
        <v/>
      </c>
      <c r="N11726">
        <f>L11726-M11726</f>
        <v/>
      </c>
    </row>
    <row r="11727">
      <c r="A11727" t="inlineStr">
        <is>
          <t>T1011725</t>
        </is>
      </c>
      <c r="B11727" t="inlineStr">
        <is>
          <t>2024-04-14</t>
        </is>
      </c>
      <c r="C11727" t="inlineStr">
        <is>
          <t>S015</t>
        </is>
      </c>
      <c r="D11727" t="inlineStr">
        <is>
          <t>Store_015</t>
        </is>
      </c>
      <c r="E11727" t="inlineStr">
        <is>
          <t>North</t>
        </is>
      </c>
      <c r="F11727" t="inlineStr">
        <is>
          <t>P0095</t>
        </is>
      </c>
      <c r="G11727" t="inlineStr">
        <is>
          <t>Prod_0095</t>
        </is>
      </c>
      <c r="H11727" t="inlineStr">
        <is>
          <t>Food</t>
        </is>
      </c>
      <c r="I11727" t="n">
        <v>6</v>
      </c>
      <c r="J11727" t="n">
        <v>229.6</v>
      </c>
      <c r="K11727" t="n">
        <v>0</v>
      </c>
      <c r="L11727">
        <f>I11727*J11727*(1-K11727)</f>
        <v/>
      </c>
      <c r="M11727">
        <f>VLOOKUP(F11727,Products!A:D,4,FALSE)*I11727</f>
        <v/>
      </c>
      <c r="N11727">
        <f>L11727-M11727</f>
        <v/>
      </c>
    </row>
    <row r="11728">
      <c r="A11728" t="inlineStr">
        <is>
          <t>T1011726</t>
        </is>
      </c>
      <c r="B11728" t="inlineStr">
        <is>
          <t>2025-04-04</t>
        </is>
      </c>
      <c r="C11728" t="inlineStr">
        <is>
          <t>S006</t>
        </is>
      </c>
      <c r="D11728" t="inlineStr">
        <is>
          <t>Store_006</t>
        </is>
      </c>
      <c r="E11728" t="inlineStr">
        <is>
          <t>East</t>
        </is>
      </c>
      <c r="F11728" t="inlineStr">
        <is>
          <t>P0105</t>
        </is>
      </c>
      <c r="G11728" t="inlineStr">
        <is>
          <t>Prod_0105</t>
        </is>
      </c>
      <c r="H11728" t="inlineStr">
        <is>
          <t>Electronics</t>
        </is>
      </c>
      <c r="I11728" t="n">
        <v>3</v>
      </c>
      <c r="J11728" t="n">
        <v>452.42</v>
      </c>
      <c r="K11728" t="n">
        <v>0.15</v>
      </c>
      <c r="L11728">
        <f>I11728*J11728*(1-K11728)</f>
        <v/>
      </c>
      <c r="M11728">
        <f>VLOOKUP(F11728,Products!A:D,4,FALSE)*I11728</f>
        <v/>
      </c>
      <c r="N11728">
        <f>L11728-M11728</f>
        <v/>
      </c>
    </row>
    <row r="11729">
      <c r="A11729" t="inlineStr">
        <is>
          <t>T1011727</t>
        </is>
      </c>
      <c r="B11729" t="inlineStr">
        <is>
          <t>2024-08-27</t>
        </is>
      </c>
      <c r="C11729" t="inlineStr">
        <is>
          <t>S033</t>
        </is>
      </c>
      <c r="D11729" t="inlineStr">
        <is>
          <t>Store_033</t>
        </is>
      </c>
      <c r="E11729" t="inlineStr">
        <is>
          <t>North</t>
        </is>
      </c>
      <c r="F11729" t="inlineStr">
        <is>
          <t>P0165</t>
        </is>
      </c>
      <c r="G11729" t="inlineStr">
        <is>
          <t>Prod_0165</t>
        </is>
      </c>
      <c r="H11729" t="inlineStr">
        <is>
          <t>Clothing</t>
        </is>
      </c>
      <c r="I11729" t="n">
        <v>3</v>
      </c>
      <c r="J11729" t="n">
        <v>652.85</v>
      </c>
      <c r="K11729" t="n">
        <v>0.1</v>
      </c>
      <c r="L11729">
        <f>I11729*J11729*(1-K11729)</f>
        <v/>
      </c>
      <c r="M11729">
        <f>VLOOKUP(F11729,Products!A:D,4,FALSE)*I11729</f>
        <v/>
      </c>
      <c r="N11729">
        <f>L11729-M11729</f>
        <v/>
      </c>
    </row>
    <row r="11730">
      <c r="A11730" t="inlineStr">
        <is>
          <t>T1011728</t>
        </is>
      </c>
      <c r="B11730" t="inlineStr">
        <is>
          <t>2025-03-20</t>
        </is>
      </c>
      <c r="C11730" t="inlineStr">
        <is>
          <t>S002</t>
        </is>
      </c>
      <c r="D11730" t="inlineStr">
        <is>
          <t>Store_002</t>
        </is>
      </c>
      <c r="E11730" t="inlineStr">
        <is>
          <t>South</t>
        </is>
      </c>
      <c r="F11730" t="inlineStr">
        <is>
          <t>P0010</t>
        </is>
      </c>
      <c r="G11730" t="inlineStr">
        <is>
          <t>Prod_0010</t>
        </is>
      </c>
      <c r="H11730" t="inlineStr">
        <is>
          <t>Electronics</t>
        </is>
      </c>
      <c r="I11730" t="n">
        <v>8</v>
      </c>
      <c r="J11730" t="n">
        <v>581.27</v>
      </c>
      <c r="K11730" t="n">
        <v>0</v>
      </c>
      <c r="L11730">
        <f>I11730*J11730*(1-K11730)</f>
        <v/>
      </c>
      <c r="M11730">
        <f>VLOOKUP(F11730,Products!A:D,4,FALSE)*I11730</f>
        <v/>
      </c>
      <c r="N11730">
        <f>L11730-M11730</f>
        <v/>
      </c>
    </row>
    <row r="11731">
      <c r="A11731" t="inlineStr">
        <is>
          <t>T1011729</t>
        </is>
      </c>
      <c r="B11731" t="inlineStr">
        <is>
          <t>2023-05-04</t>
        </is>
      </c>
      <c r="C11731" t="inlineStr">
        <is>
          <t>S006</t>
        </is>
      </c>
      <c r="D11731" t="inlineStr">
        <is>
          <t>Store_006</t>
        </is>
      </c>
      <c r="E11731" t="inlineStr">
        <is>
          <t>East</t>
        </is>
      </c>
      <c r="F11731" t="inlineStr">
        <is>
          <t>P0036</t>
        </is>
      </c>
      <c r="G11731" t="inlineStr">
        <is>
          <t>Prod_0036</t>
        </is>
      </c>
      <c r="H11731" t="inlineStr">
        <is>
          <t>Clothing</t>
        </is>
      </c>
      <c r="I11731" t="n">
        <v>4</v>
      </c>
      <c r="J11731" t="n">
        <v>458.78</v>
      </c>
      <c r="K11731" t="n">
        <v>0.1</v>
      </c>
      <c r="L11731">
        <f>I11731*J11731*(1-K11731)</f>
        <v/>
      </c>
      <c r="M11731">
        <f>VLOOKUP(F11731,Products!A:D,4,FALSE)*I11731</f>
        <v/>
      </c>
      <c r="N11731">
        <f>L11731-M11731</f>
        <v/>
      </c>
    </row>
    <row r="11732">
      <c r="A11732" t="inlineStr">
        <is>
          <t>T1011730</t>
        </is>
      </c>
      <c r="B11732" t="inlineStr">
        <is>
          <t>2025-06-04</t>
        </is>
      </c>
      <c r="C11732" t="inlineStr">
        <is>
          <t>S003</t>
        </is>
      </c>
      <c r="D11732" t="inlineStr">
        <is>
          <t>Store_003</t>
        </is>
      </c>
      <c r="E11732" t="inlineStr">
        <is>
          <t>North</t>
        </is>
      </c>
      <c r="F11732" t="inlineStr">
        <is>
          <t>P0158</t>
        </is>
      </c>
      <c r="G11732" t="inlineStr">
        <is>
          <t>Prod_0158</t>
        </is>
      </c>
      <c r="H11732" t="inlineStr">
        <is>
          <t>Beverages</t>
        </is>
      </c>
      <c r="I11732" t="n">
        <v>7</v>
      </c>
      <c r="J11732" t="n">
        <v>314.65</v>
      </c>
      <c r="K11732" t="n">
        <v>0.05</v>
      </c>
      <c r="L11732">
        <f>I11732*J11732*(1-K11732)</f>
        <v/>
      </c>
      <c r="M11732">
        <f>VLOOKUP(F11732,Products!A:D,4,FALSE)*I11732</f>
        <v/>
      </c>
      <c r="N11732">
        <f>L11732-M11732</f>
        <v/>
      </c>
    </row>
    <row r="11733">
      <c r="A11733" t="inlineStr">
        <is>
          <t>T1011731</t>
        </is>
      </c>
      <c r="B11733" t="inlineStr">
        <is>
          <t>2024-06-12</t>
        </is>
      </c>
      <c r="C11733" t="inlineStr">
        <is>
          <t>S039</t>
        </is>
      </c>
      <c r="D11733" t="inlineStr">
        <is>
          <t>Store_039</t>
        </is>
      </c>
      <c r="E11733" t="inlineStr">
        <is>
          <t>North</t>
        </is>
      </c>
      <c r="F11733" t="inlineStr">
        <is>
          <t>P0036</t>
        </is>
      </c>
      <c r="G11733" t="inlineStr">
        <is>
          <t>Prod_0036</t>
        </is>
      </c>
      <c r="H11733" t="inlineStr">
        <is>
          <t>Clothing</t>
        </is>
      </c>
      <c r="I11733" t="n">
        <v>4</v>
      </c>
      <c r="J11733" t="n">
        <v>421.49</v>
      </c>
      <c r="K11733" t="n">
        <v>0.15</v>
      </c>
      <c r="L11733">
        <f>I11733*J11733*(1-K11733)</f>
        <v/>
      </c>
      <c r="M11733">
        <f>VLOOKUP(F11733,Products!A:D,4,FALSE)*I11733</f>
        <v/>
      </c>
      <c r="N11733">
        <f>L11733-M11733</f>
        <v/>
      </c>
    </row>
    <row r="11734">
      <c r="A11734" t="inlineStr">
        <is>
          <t>T1011732</t>
        </is>
      </c>
      <c r="B11734" t="inlineStr">
        <is>
          <t>2025-01-09</t>
        </is>
      </c>
      <c r="C11734" t="inlineStr">
        <is>
          <t>S023</t>
        </is>
      </c>
      <c r="D11734" t="inlineStr">
        <is>
          <t>Store_023</t>
        </is>
      </c>
      <c r="E11734" t="inlineStr">
        <is>
          <t>South</t>
        </is>
      </c>
      <c r="F11734" t="inlineStr">
        <is>
          <t>P0001</t>
        </is>
      </c>
      <c r="G11734" t="inlineStr">
        <is>
          <t>Prod_0001</t>
        </is>
      </c>
      <c r="H11734" t="inlineStr">
        <is>
          <t>Beverages</t>
        </is>
      </c>
      <c r="I11734" t="n">
        <v>5</v>
      </c>
      <c r="J11734" t="n">
        <v>690.2</v>
      </c>
      <c r="K11734" t="n">
        <v>0</v>
      </c>
      <c r="L11734">
        <f>I11734*J11734*(1-K11734)</f>
        <v/>
      </c>
      <c r="M11734">
        <f>VLOOKUP(F11734,Products!A:D,4,FALSE)*I11734</f>
        <v/>
      </c>
      <c r="N11734">
        <f>L11734-M11734</f>
        <v/>
      </c>
    </row>
    <row r="11735">
      <c r="A11735" t="inlineStr">
        <is>
          <t>T1011733</t>
        </is>
      </c>
      <c r="B11735" t="inlineStr">
        <is>
          <t>2024-07-09</t>
        </is>
      </c>
      <c r="C11735" t="inlineStr">
        <is>
          <t>S025</t>
        </is>
      </c>
      <c r="D11735" t="inlineStr">
        <is>
          <t>Store_025</t>
        </is>
      </c>
      <c r="E11735" t="inlineStr">
        <is>
          <t>Central</t>
        </is>
      </c>
      <c r="F11735" t="inlineStr">
        <is>
          <t>P0189</t>
        </is>
      </c>
      <c r="G11735" t="inlineStr">
        <is>
          <t>Prod_0189</t>
        </is>
      </c>
      <c r="H11735" t="inlineStr">
        <is>
          <t>Food</t>
        </is>
      </c>
      <c r="I11735" t="n">
        <v>9</v>
      </c>
      <c r="J11735" t="n">
        <v>740.54</v>
      </c>
      <c r="K11735" t="n">
        <v>0.1</v>
      </c>
      <c r="L11735">
        <f>I11735*J11735*(1-K11735)</f>
        <v/>
      </c>
      <c r="M11735">
        <f>VLOOKUP(F11735,Products!A:D,4,FALSE)*I11735</f>
        <v/>
      </c>
      <c r="N11735">
        <f>L11735-M11735</f>
        <v/>
      </c>
    </row>
    <row r="11736">
      <c r="A11736" t="inlineStr">
        <is>
          <t>T1011734</t>
        </is>
      </c>
      <c r="B11736" t="inlineStr">
        <is>
          <t>2025-05-20</t>
        </is>
      </c>
      <c r="C11736" t="inlineStr">
        <is>
          <t>S006</t>
        </is>
      </c>
      <c r="D11736" t="inlineStr">
        <is>
          <t>Store_006</t>
        </is>
      </c>
      <c r="E11736" t="inlineStr">
        <is>
          <t>East</t>
        </is>
      </c>
      <c r="F11736" t="inlineStr">
        <is>
          <t>P0099</t>
        </is>
      </c>
      <c r="G11736" t="inlineStr">
        <is>
          <t>Prod_0099</t>
        </is>
      </c>
      <c r="H11736" t="inlineStr">
        <is>
          <t>Beverages</t>
        </is>
      </c>
      <c r="I11736" t="n">
        <v>9</v>
      </c>
      <c r="J11736" t="n">
        <v>97.86</v>
      </c>
      <c r="K11736" t="n">
        <v>0.2</v>
      </c>
      <c r="L11736">
        <f>I11736*J11736*(1-K11736)</f>
        <v/>
      </c>
      <c r="M11736">
        <f>VLOOKUP(F11736,Products!A:D,4,FALSE)*I11736</f>
        <v/>
      </c>
      <c r="N11736">
        <f>L11736-M11736</f>
        <v/>
      </c>
    </row>
    <row r="11737">
      <c r="A11737" t="inlineStr">
        <is>
          <t>T1011735</t>
        </is>
      </c>
      <c r="B11737" t="inlineStr">
        <is>
          <t>2025-05-25</t>
        </is>
      </c>
      <c r="C11737" t="inlineStr">
        <is>
          <t>S015</t>
        </is>
      </c>
      <c r="D11737" t="inlineStr">
        <is>
          <t>Store_015</t>
        </is>
      </c>
      <c r="E11737" t="inlineStr">
        <is>
          <t>North</t>
        </is>
      </c>
      <c r="F11737" t="inlineStr">
        <is>
          <t>P0007</t>
        </is>
      </c>
      <c r="G11737" t="inlineStr">
        <is>
          <t>Prod_0007</t>
        </is>
      </c>
      <c r="H11737" t="inlineStr">
        <is>
          <t>Food</t>
        </is>
      </c>
      <c r="I11737" t="n">
        <v>9</v>
      </c>
      <c r="J11737" t="n">
        <v>99.29000000000001</v>
      </c>
      <c r="K11737" t="n">
        <v>0.15</v>
      </c>
      <c r="L11737">
        <f>I11737*J11737*(1-K11737)</f>
        <v/>
      </c>
      <c r="M11737">
        <f>VLOOKUP(F11737,Products!A:D,4,FALSE)*I11737</f>
        <v/>
      </c>
      <c r="N11737">
        <f>L11737-M11737</f>
        <v/>
      </c>
    </row>
    <row r="11738">
      <c r="A11738" t="inlineStr">
        <is>
          <t>T1011736</t>
        </is>
      </c>
      <c r="B11738" t="inlineStr">
        <is>
          <t>2023-12-20</t>
        </is>
      </c>
      <c r="C11738" t="inlineStr">
        <is>
          <t>S035</t>
        </is>
      </c>
      <c r="D11738" t="inlineStr">
        <is>
          <t>Store_035</t>
        </is>
      </c>
      <c r="E11738" t="inlineStr">
        <is>
          <t>Central</t>
        </is>
      </c>
      <c r="F11738" t="inlineStr">
        <is>
          <t>P0036</t>
        </is>
      </c>
      <c r="G11738" t="inlineStr">
        <is>
          <t>Prod_0036</t>
        </is>
      </c>
      <c r="H11738" t="inlineStr">
        <is>
          <t>Clothing</t>
        </is>
      </c>
      <c r="I11738" t="n">
        <v>4</v>
      </c>
      <c r="J11738" t="n">
        <v>405.38</v>
      </c>
      <c r="K11738" t="n">
        <v>0.05</v>
      </c>
      <c r="L11738">
        <f>I11738*J11738*(1-K11738)</f>
        <v/>
      </c>
      <c r="M11738">
        <f>VLOOKUP(F11738,Products!A:D,4,FALSE)*I11738</f>
        <v/>
      </c>
      <c r="N11738">
        <f>L11738-M11738</f>
        <v/>
      </c>
    </row>
    <row r="11739">
      <c r="A11739" t="inlineStr">
        <is>
          <t>T1011737</t>
        </is>
      </c>
      <c r="B11739" t="inlineStr">
        <is>
          <t>2025-04-18</t>
        </is>
      </c>
      <c r="C11739" t="inlineStr">
        <is>
          <t>S007</t>
        </is>
      </c>
      <c r="D11739" t="inlineStr">
        <is>
          <t>Store_007</t>
        </is>
      </c>
      <c r="E11739" t="inlineStr">
        <is>
          <t>East</t>
        </is>
      </c>
      <c r="F11739" t="inlineStr">
        <is>
          <t>P0130</t>
        </is>
      </c>
      <c r="G11739" t="inlineStr">
        <is>
          <t>Prod_0130</t>
        </is>
      </c>
      <c r="H11739" t="inlineStr">
        <is>
          <t>Electronics</t>
        </is>
      </c>
      <c r="I11739" t="n">
        <v>1</v>
      </c>
      <c r="J11739" t="n">
        <v>472.27</v>
      </c>
      <c r="K11739" t="n">
        <v>0</v>
      </c>
      <c r="L11739">
        <f>I11739*J11739*(1-K11739)</f>
        <v/>
      </c>
      <c r="M11739">
        <f>VLOOKUP(F11739,Products!A:D,4,FALSE)*I11739</f>
        <v/>
      </c>
      <c r="N11739">
        <f>L11739-M11739</f>
        <v/>
      </c>
    </row>
    <row r="11740">
      <c r="A11740" t="inlineStr">
        <is>
          <t>T1011738</t>
        </is>
      </c>
      <c r="B11740" t="inlineStr">
        <is>
          <t>2023-09-24</t>
        </is>
      </c>
      <c r="C11740" t="inlineStr">
        <is>
          <t>S012</t>
        </is>
      </c>
      <c r="D11740" t="inlineStr">
        <is>
          <t>Store_012</t>
        </is>
      </c>
      <c r="E11740" t="inlineStr">
        <is>
          <t>South</t>
        </is>
      </c>
      <c r="F11740" t="inlineStr">
        <is>
          <t>P0124</t>
        </is>
      </c>
      <c r="G11740" t="inlineStr">
        <is>
          <t>Prod_0124</t>
        </is>
      </c>
      <c r="H11740" t="inlineStr">
        <is>
          <t>Beverages</t>
        </is>
      </c>
      <c r="I11740" t="n">
        <v>7</v>
      </c>
      <c r="J11740" t="n">
        <v>794.86</v>
      </c>
      <c r="K11740" t="n">
        <v>0.1</v>
      </c>
      <c r="L11740">
        <f>I11740*J11740*(1-K11740)</f>
        <v/>
      </c>
      <c r="M11740">
        <f>VLOOKUP(F11740,Products!A:D,4,FALSE)*I11740</f>
        <v/>
      </c>
      <c r="N11740">
        <f>L11740-M11740</f>
        <v/>
      </c>
    </row>
    <row r="11741">
      <c r="A11741" t="inlineStr">
        <is>
          <t>T1011739</t>
        </is>
      </c>
      <c r="B11741" t="inlineStr">
        <is>
          <t>2023-08-03</t>
        </is>
      </c>
      <c r="C11741" t="inlineStr">
        <is>
          <t>S010</t>
        </is>
      </c>
      <c r="D11741" t="inlineStr">
        <is>
          <t>Store_010</t>
        </is>
      </c>
      <c r="E11741" t="inlineStr">
        <is>
          <t>North</t>
        </is>
      </c>
      <c r="F11741" t="inlineStr">
        <is>
          <t>P0024</t>
        </is>
      </c>
      <c r="G11741" t="inlineStr">
        <is>
          <t>Prod_0024</t>
        </is>
      </c>
      <c r="H11741" t="inlineStr">
        <is>
          <t>Clothing</t>
        </is>
      </c>
      <c r="I11741" t="n">
        <v>6</v>
      </c>
      <c r="J11741" t="n">
        <v>98.15000000000001</v>
      </c>
      <c r="K11741" t="n">
        <v>0.15</v>
      </c>
      <c r="L11741">
        <f>I11741*J11741*(1-K11741)</f>
        <v/>
      </c>
      <c r="M11741">
        <f>VLOOKUP(F11741,Products!A:D,4,FALSE)*I11741</f>
        <v/>
      </c>
      <c r="N11741">
        <f>L11741-M11741</f>
        <v/>
      </c>
    </row>
    <row r="11742">
      <c r="A11742" t="inlineStr">
        <is>
          <t>T1011740</t>
        </is>
      </c>
      <c r="B11742" t="inlineStr">
        <is>
          <t>2024-02-18</t>
        </is>
      </c>
      <c r="C11742" t="inlineStr">
        <is>
          <t>S026</t>
        </is>
      </c>
      <c r="D11742" t="inlineStr">
        <is>
          <t>Store_026</t>
        </is>
      </c>
      <c r="E11742" t="inlineStr">
        <is>
          <t>North</t>
        </is>
      </c>
      <c r="F11742" t="inlineStr">
        <is>
          <t>P0001</t>
        </is>
      </c>
      <c r="G11742" t="inlineStr">
        <is>
          <t>Prod_0001</t>
        </is>
      </c>
      <c r="H11742" t="inlineStr">
        <is>
          <t>Beverages</t>
        </is>
      </c>
      <c r="I11742" t="n">
        <v>6</v>
      </c>
      <c r="J11742" t="n">
        <v>809.98</v>
      </c>
      <c r="K11742" t="n">
        <v>0</v>
      </c>
      <c r="L11742">
        <f>I11742*J11742*(1-K11742)</f>
        <v/>
      </c>
      <c r="M11742">
        <f>VLOOKUP(F11742,Products!A:D,4,FALSE)*I11742</f>
        <v/>
      </c>
      <c r="N11742">
        <f>L11742-M11742</f>
        <v/>
      </c>
    </row>
    <row r="11743">
      <c r="A11743" t="inlineStr">
        <is>
          <t>T1011741</t>
        </is>
      </c>
      <c r="B11743" t="inlineStr">
        <is>
          <t>2023-10-21</t>
        </is>
      </c>
      <c r="C11743" t="inlineStr">
        <is>
          <t>S036</t>
        </is>
      </c>
      <c r="D11743" t="inlineStr">
        <is>
          <t>Store_036</t>
        </is>
      </c>
      <c r="E11743" t="inlineStr">
        <is>
          <t>Central</t>
        </is>
      </c>
      <c r="F11743" t="inlineStr">
        <is>
          <t>P0190</t>
        </is>
      </c>
      <c r="G11743" t="inlineStr">
        <is>
          <t>Prod_0190</t>
        </is>
      </c>
      <c r="H11743" t="inlineStr">
        <is>
          <t>Household</t>
        </is>
      </c>
      <c r="I11743" t="n">
        <v>2</v>
      </c>
      <c r="J11743" t="n">
        <v>296.8</v>
      </c>
      <c r="K11743" t="n">
        <v>0</v>
      </c>
      <c r="L11743">
        <f>I11743*J11743*(1-K11743)</f>
        <v/>
      </c>
      <c r="M11743">
        <f>VLOOKUP(F11743,Products!A:D,4,FALSE)*I11743</f>
        <v/>
      </c>
      <c r="N11743">
        <f>L11743-M11743</f>
        <v/>
      </c>
    </row>
    <row r="11744">
      <c r="A11744" t="inlineStr">
        <is>
          <t>T1011742</t>
        </is>
      </c>
      <c r="B11744" t="inlineStr">
        <is>
          <t>2025-06-16</t>
        </is>
      </c>
      <c r="C11744" t="inlineStr">
        <is>
          <t>S002</t>
        </is>
      </c>
      <c r="D11744" t="inlineStr">
        <is>
          <t>Store_002</t>
        </is>
      </c>
      <c r="E11744" t="inlineStr">
        <is>
          <t>South</t>
        </is>
      </c>
      <c r="F11744" t="inlineStr">
        <is>
          <t>P0187</t>
        </is>
      </c>
      <c r="G11744" t="inlineStr">
        <is>
          <t>Prod_0187</t>
        </is>
      </c>
      <c r="H11744" t="inlineStr">
        <is>
          <t>Food</t>
        </is>
      </c>
      <c r="I11744" t="n">
        <v>3</v>
      </c>
      <c r="J11744" t="n">
        <v>817.09</v>
      </c>
      <c r="K11744" t="n">
        <v>0.05</v>
      </c>
      <c r="L11744">
        <f>I11744*J11744*(1-K11744)</f>
        <v/>
      </c>
      <c r="M11744">
        <f>VLOOKUP(F11744,Products!A:D,4,FALSE)*I11744</f>
        <v/>
      </c>
      <c r="N11744">
        <f>L11744-M11744</f>
        <v/>
      </c>
    </row>
    <row r="11745">
      <c r="A11745" t="inlineStr">
        <is>
          <t>T1011743</t>
        </is>
      </c>
      <c r="B11745" t="inlineStr">
        <is>
          <t>2024-04-15</t>
        </is>
      </c>
      <c r="C11745" t="inlineStr">
        <is>
          <t>S009</t>
        </is>
      </c>
      <c r="D11745" t="inlineStr">
        <is>
          <t>Store_009</t>
        </is>
      </c>
      <c r="E11745" t="inlineStr">
        <is>
          <t>Central</t>
        </is>
      </c>
      <c r="F11745" t="inlineStr">
        <is>
          <t>P0098</t>
        </is>
      </c>
      <c r="G11745" t="inlineStr">
        <is>
          <t>Prod_0098</t>
        </is>
      </c>
      <c r="H11745" t="inlineStr">
        <is>
          <t>Clothing</t>
        </is>
      </c>
      <c r="I11745" t="n">
        <v>6</v>
      </c>
      <c r="J11745" t="n">
        <v>580.09</v>
      </c>
      <c r="K11745" t="n">
        <v>0</v>
      </c>
      <c r="L11745">
        <f>I11745*J11745*(1-K11745)</f>
        <v/>
      </c>
      <c r="M11745">
        <f>VLOOKUP(F11745,Products!A:D,4,FALSE)*I11745</f>
        <v/>
      </c>
      <c r="N11745">
        <f>L11745-M11745</f>
        <v/>
      </c>
    </row>
    <row r="11746">
      <c r="A11746" t="inlineStr">
        <is>
          <t>T1011744</t>
        </is>
      </c>
      <c r="B11746" t="inlineStr">
        <is>
          <t>2024-11-06</t>
        </is>
      </c>
      <c r="C11746" t="inlineStr">
        <is>
          <t>S001</t>
        </is>
      </c>
      <c r="D11746" t="inlineStr">
        <is>
          <t>Store_001</t>
        </is>
      </c>
      <c r="E11746" t="inlineStr">
        <is>
          <t>West</t>
        </is>
      </c>
      <c r="F11746" t="inlineStr">
        <is>
          <t>P0140</t>
        </is>
      </c>
      <c r="G11746" t="inlineStr">
        <is>
          <t>Prod_0140</t>
        </is>
      </c>
      <c r="H11746" t="inlineStr">
        <is>
          <t>Food</t>
        </is>
      </c>
      <c r="I11746" t="n">
        <v>2</v>
      </c>
      <c r="J11746" t="n">
        <v>627.12</v>
      </c>
      <c r="K11746" t="n">
        <v>0</v>
      </c>
      <c r="L11746">
        <f>I11746*J11746*(1-K11746)</f>
        <v/>
      </c>
      <c r="M11746">
        <f>VLOOKUP(F11746,Products!A:D,4,FALSE)*I11746</f>
        <v/>
      </c>
      <c r="N11746">
        <f>L11746-M11746</f>
        <v/>
      </c>
    </row>
    <row r="11747">
      <c r="A11747" t="inlineStr">
        <is>
          <t>T1011745</t>
        </is>
      </c>
      <c r="B11747" t="inlineStr">
        <is>
          <t>2024-04-01</t>
        </is>
      </c>
      <c r="C11747" t="inlineStr">
        <is>
          <t>S022</t>
        </is>
      </c>
      <c r="D11747" t="inlineStr">
        <is>
          <t>Store_022</t>
        </is>
      </c>
      <c r="E11747" t="inlineStr">
        <is>
          <t>East</t>
        </is>
      </c>
      <c r="F11747" t="inlineStr">
        <is>
          <t>P0175</t>
        </is>
      </c>
      <c r="G11747" t="inlineStr">
        <is>
          <t>Prod_0175</t>
        </is>
      </c>
      <c r="H11747" t="inlineStr">
        <is>
          <t>Food</t>
        </is>
      </c>
      <c r="I11747" t="n">
        <v>4</v>
      </c>
      <c r="J11747" t="n">
        <v>1009.41</v>
      </c>
      <c r="K11747" t="n">
        <v>0.15</v>
      </c>
      <c r="L11747">
        <f>I11747*J11747*(1-K11747)</f>
        <v/>
      </c>
      <c r="M11747">
        <f>VLOOKUP(F11747,Products!A:D,4,FALSE)*I11747</f>
        <v/>
      </c>
      <c r="N11747">
        <f>L11747-M11747</f>
        <v/>
      </c>
    </row>
    <row r="11748">
      <c r="A11748" t="inlineStr">
        <is>
          <t>T1011746</t>
        </is>
      </c>
      <c r="B11748" t="inlineStr">
        <is>
          <t>2025-06-20</t>
        </is>
      </c>
      <c r="C11748" t="inlineStr">
        <is>
          <t>S020</t>
        </is>
      </c>
      <c r="D11748" t="inlineStr">
        <is>
          <t>Store_020</t>
        </is>
      </c>
      <c r="E11748" t="inlineStr">
        <is>
          <t>West</t>
        </is>
      </c>
      <c r="F11748" t="inlineStr">
        <is>
          <t>P0189</t>
        </is>
      </c>
      <c r="G11748" t="inlineStr">
        <is>
          <t>Prod_0189</t>
        </is>
      </c>
      <c r="H11748" t="inlineStr">
        <is>
          <t>Food</t>
        </is>
      </c>
      <c r="I11748" t="n">
        <v>2</v>
      </c>
      <c r="J11748" t="n">
        <v>958.52</v>
      </c>
      <c r="K11748" t="n">
        <v>0.1</v>
      </c>
      <c r="L11748">
        <f>I11748*J11748*(1-K11748)</f>
        <v/>
      </c>
      <c r="M11748">
        <f>VLOOKUP(F11748,Products!A:D,4,FALSE)*I11748</f>
        <v/>
      </c>
      <c r="N11748">
        <f>L11748-M11748</f>
        <v/>
      </c>
    </row>
    <row r="11749">
      <c r="A11749" t="inlineStr">
        <is>
          <t>T1011747</t>
        </is>
      </c>
      <c r="B11749" t="inlineStr">
        <is>
          <t>2023-06-25</t>
        </is>
      </c>
      <c r="C11749" t="inlineStr">
        <is>
          <t>S048</t>
        </is>
      </c>
      <c r="D11749" t="inlineStr">
        <is>
          <t>Store_048</t>
        </is>
      </c>
      <c r="E11749" t="inlineStr">
        <is>
          <t>South</t>
        </is>
      </c>
      <c r="F11749" t="inlineStr">
        <is>
          <t>P0069</t>
        </is>
      </c>
      <c r="G11749" t="inlineStr">
        <is>
          <t>Prod_0069</t>
        </is>
      </c>
      <c r="H11749" t="inlineStr">
        <is>
          <t>Household</t>
        </is>
      </c>
      <c r="I11749" t="n">
        <v>1</v>
      </c>
      <c r="J11749" t="n">
        <v>266.31</v>
      </c>
      <c r="K11749" t="n">
        <v>0</v>
      </c>
      <c r="L11749">
        <f>I11749*J11749*(1-K11749)</f>
        <v/>
      </c>
      <c r="M11749">
        <f>VLOOKUP(F11749,Products!A:D,4,FALSE)*I11749</f>
        <v/>
      </c>
      <c r="N11749">
        <f>L11749-M11749</f>
        <v/>
      </c>
    </row>
    <row r="11750">
      <c r="A11750" t="inlineStr">
        <is>
          <t>T1011748</t>
        </is>
      </c>
      <c r="B11750" t="inlineStr">
        <is>
          <t>2025-03-24</t>
        </is>
      </c>
      <c r="C11750" t="inlineStr">
        <is>
          <t>S018</t>
        </is>
      </c>
      <c r="D11750" t="inlineStr">
        <is>
          <t>Store_018</t>
        </is>
      </c>
      <c r="E11750" t="inlineStr">
        <is>
          <t>South</t>
        </is>
      </c>
      <c r="F11750" t="inlineStr">
        <is>
          <t>P0120</t>
        </is>
      </c>
      <c r="G11750" t="inlineStr">
        <is>
          <t>Prod_0120</t>
        </is>
      </c>
      <c r="H11750" t="inlineStr">
        <is>
          <t>Stationery</t>
        </is>
      </c>
      <c r="I11750" t="n">
        <v>5</v>
      </c>
      <c r="J11750" t="n">
        <v>507.54</v>
      </c>
      <c r="K11750" t="n">
        <v>0</v>
      </c>
      <c r="L11750">
        <f>I11750*J11750*(1-K11750)</f>
        <v/>
      </c>
      <c r="M11750">
        <f>VLOOKUP(F11750,Products!A:D,4,FALSE)*I11750</f>
        <v/>
      </c>
      <c r="N11750">
        <f>L11750-M11750</f>
        <v/>
      </c>
    </row>
    <row r="11751">
      <c r="A11751" t="inlineStr">
        <is>
          <t>T1011749</t>
        </is>
      </c>
      <c r="B11751" t="inlineStr">
        <is>
          <t>2023-05-27</t>
        </is>
      </c>
      <c r="C11751" t="inlineStr">
        <is>
          <t>S050</t>
        </is>
      </c>
      <c r="D11751" t="inlineStr">
        <is>
          <t>Store_050</t>
        </is>
      </c>
      <c r="E11751" t="inlineStr">
        <is>
          <t>South</t>
        </is>
      </c>
      <c r="F11751" t="inlineStr">
        <is>
          <t>P0163</t>
        </is>
      </c>
      <c r="G11751" t="inlineStr">
        <is>
          <t>Prod_0163</t>
        </is>
      </c>
      <c r="H11751" t="inlineStr">
        <is>
          <t>Food</t>
        </is>
      </c>
      <c r="I11751" t="n">
        <v>4</v>
      </c>
      <c r="J11751" t="n">
        <v>543.12</v>
      </c>
      <c r="K11751" t="n">
        <v>0</v>
      </c>
      <c r="L11751">
        <f>I11751*J11751*(1-K11751)</f>
        <v/>
      </c>
      <c r="M11751">
        <f>VLOOKUP(F11751,Products!A:D,4,FALSE)*I11751</f>
        <v/>
      </c>
      <c r="N11751">
        <f>L11751-M11751</f>
        <v/>
      </c>
    </row>
    <row r="11752">
      <c r="A11752" t="inlineStr">
        <is>
          <t>T1011750</t>
        </is>
      </c>
      <c r="B11752" t="inlineStr">
        <is>
          <t>2024-04-04</t>
        </is>
      </c>
      <c r="C11752" t="inlineStr">
        <is>
          <t>S042</t>
        </is>
      </c>
      <c r="D11752" t="inlineStr">
        <is>
          <t>Store_042</t>
        </is>
      </c>
      <c r="E11752" t="inlineStr">
        <is>
          <t>Central</t>
        </is>
      </c>
      <c r="F11752" t="inlineStr">
        <is>
          <t>P0055</t>
        </is>
      </c>
      <c r="G11752" t="inlineStr">
        <is>
          <t>Prod_0055</t>
        </is>
      </c>
      <c r="H11752" t="inlineStr">
        <is>
          <t>Beverages</t>
        </is>
      </c>
      <c r="I11752" t="n">
        <v>3</v>
      </c>
      <c r="J11752" t="n">
        <v>177.77</v>
      </c>
      <c r="K11752" t="n">
        <v>0</v>
      </c>
      <c r="L11752">
        <f>I11752*J11752*(1-K11752)</f>
        <v/>
      </c>
      <c r="M11752">
        <f>VLOOKUP(F11752,Products!A:D,4,FALSE)*I11752</f>
        <v/>
      </c>
      <c r="N11752">
        <f>L11752-M11752</f>
        <v/>
      </c>
    </row>
    <row r="11753">
      <c r="A11753" t="inlineStr">
        <is>
          <t>T1011751</t>
        </is>
      </c>
      <c r="B11753" t="inlineStr">
        <is>
          <t>2023-02-08</t>
        </is>
      </c>
      <c r="C11753" t="inlineStr">
        <is>
          <t>S008</t>
        </is>
      </c>
      <c r="D11753" t="inlineStr">
        <is>
          <t>Store_008</t>
        </is>
      </c>
      <c r="E11753" t="inlineStr">
        <is>
          <t>East</t>
        </is>
      </c>
      <c r="F11753" t="inlineStr">
        <is>
          <t>P0124</t>
        </is>
      </c>
      <c r="G11753" t="inlineStr">
        <is>
          <t>Prod_0124</t>
        </is>
      </c>
      <c r="H11753" t="inlineStr">
        <is>
          <t>Beverages</t>
        </is>
      </c>
      <c r="I11753" t="n">
        <v>8</v>
      </c>
      <c r="J11753" t="n">
        <v>725.3200000000001</v>
      </c>
      <c r="K11753" t="n">
        <v>0.15</v>
      </c>
      <c r="L11753">
        <f>I11753*J11753*(1-K11753)</f>
        <v/>
      </c>
      <c r="M11753">
        <f>VLOOKUP(F11753,Products!A:D,4,FALSE)*I11753</f>
        <v/>
      </c>
      <c r="N11753">
        <f>L11753-M11753</f>
        <v/>
      </c>
    </row>
    <row r="11754">
      <c r="A11754" t="inlineStr">
        <is>
          <t>T1011752</t>
        </is>
      </c>
      <c r="B11754" t="inlineStr">
        <is>
          <t>2024-03-26</t>
        </is>
      </c>
      <c r="C11754" t="inlineStr">
        <is>
          <t>S022</t>
        </is>
      </c>
      <c r="D11754" t="inlineStr">
        <is>
          <t>Store_022</t>
        </is>
      </c>
      <c r="E11754" t="inlineStr">
        <is>
          <t>East</t>
        </is>
      </c>
      <c r="F11754" t="inlineStr">
        <is>
          <t>P0087</t>
        </is>
      </c>
      <c r="G11754" t="inlineStr">
        <is>
          <t>Prod_0087</t>
        </is>
      </c>
      <c r="H11754" t="inlineStr">
        <is>
          <t>Clothing</t>
        </is>
      </c>
      <c r="I11754" t="n">
        <v>5</v>
      </c>
      <c r="J11754" t="n">
        <v>464.5</v>
      </c>
      <c r="K11754" t="n">
        <v>0.1</v>
      </c>
      <c r="L11754">
        <f>I11754*J11754*(1-K11754)</f>
        <v/>
      </c>
      <c r="M11754">
        <f>VLOOKUP(F11754,Products!A:D,4,FALSE)*I11754</f>
        <v/>
      </c>
      <c r="N11754">
        <f>L11754-M11754</f>
        <v/>
      </c>
    </row>
    <row r="11755">
      <c r="A11755" t="inlineStr">
        <is>
          <t>T1011753</t>
        </is>
      </c>
      <c r="B11755" t="inlineStr">
        <is>
          <t>2023-04-29</t>
        </is>
      </c>
      <c r="C11755" t="inlineStr">
        <is>
          <t>S013</t>
        </is>
      </c>
      <c r="D11755" t="inlineStr">
        <is>
          <t>Store_013</t>
        </is>
      </c>
      <c r="E11755" t="inlineStr">
        <is>
          <t>North</t>
        </is>
      </c>
      <c r="F11755" t="inlineStr">
        <is>
          <t>P0149</t>
        </is>
      </c>
      <c r="G11755" t="inlineStr">
        <is>
          <t>Prod_0149</t>
        </is>
      </c>
      <c r="H11755" t="inlineStr">
        <is>
          <t>Toys</t>
        </is>
      </c>
      <c r="I11755" t="n">
        <v>3</v>
      </c>
      <c r="J11755" t="n">
        <v>55.86</v>
      </c>
      <c r="K11755" t="n">
        <v>0.15</v>
      </c>
      <c r="L11755">
        <f>I11755*J11755*(1-K11755)</f>
        <v/>
      </c>
      <c r="M11755">
        <f>VLOOKUP(F11755,Products!A:D,4,FALSE)*I11755</f>
        <v/>
      </c>
      <c r="N11755">
        <f>L11755-M11755</f>
        <v/>
      </c>
    </row>
    <row r="11756">
      <c r="A11756" t="inlineStr">
        <is>
          <t>T1011754</t>
        </is>
      </c>
      <c r="B11756" t="inlineStr">
        <is>
          <t>2023-01-04</t>
        </is>
      </c>
      <c r="C11756" t="inlineStr">
        <is>
          <t>S040</t>
        </is>
      </c>
      <c r="D11756" t="inlineStr">
        <is>
          <t>Store_040</t>
        </is>
      </c>
      <c r="E11756" t="inlineStr">
        <is>
          <t>Central</t>
        </is>
      </c>
      <c r="F11756" t="inlineStr">
        <is>
          <t>P0093</t>
        </is>
      </c>
      <c r="G11756" t="inlineStr">
        <is>
          <t>Prod_0093</t>
        </is>
      </c>
      <c r="H11756" t="inlineStr">
        <is>
          <t>Electronics</t>
        </is>
      </c>
      <c r="I11756" t="n">
        <v>3</v>
      </c>
      <c r="J11756" t="n">
        <v>237.44</v>
      </c>
      <c r="K11756" t="n">
        <v>0.15</v>
      </c>
      <c r="L11756">
        <f>I11756*J11756*(1-K11756)</f>
        <v/>
      </c>
      <c r="M11756">
        <f>VLOOKUP(F11756,Products!A:D,4,FALSE)*I11756</f>
        <v/>
      </c>
      <c r="N11756">
        <f>L11756-M11756</f>
        <v/>
      </c>
    </row>
    <row r="11757">
      <c r="A11757" t="inlineStr">
        <is>
          <t>T1011755</t>
        </is>
      </c>
      <c r="B11757" t="inlineStr">
        <is>
          <t>2025-01-29</t>
        </is>
      </c>
      <c r="C11757" t="inlineStr">
        <is>
          <t>S027</t>
        </is>
      </c>
      <c r="D11757" t="inlineStr">
        <is>
          <t>Store_027</t>
        </is>
      </c>
      <c r="E11757" t="inlineStr">
        <is>
          <t>South</t>
        </is>
      </c>
      <c r="F11757" t="inlineStr">
        <is>
          <t>P0171</t>
        </is>
      </c>
      <c r="G11757" t="inlineStr">
        <is>
          <t>Prod_0171</t>
        </is>
      </c>
      <c r="H11757" t="inlineStr">
        <is>
          <t>Household</t>
        </is>
      </c>
      <c r="I11757" t="n">
        <v>2</v>
      </c>
      <c r="J11757" t="n">
        <v>318.54</v>
      </c>
      <c r="K11757" t="n">
        <v>0.05</v>
      </c>
      <c r="L11757">
        <f>I11757*J11757*(1-K11757)</f>
        <v/>
      </c>
      <c r="M11757">
        <f>VLOOKUP(F11757,Products!A:D,4,FALSE)*I11757</f>
        <v/>
      </c>
      <c r="N11757">
        <f>L11757-M11757</f>
        <v/>
      </c>
    </row>
    <row r="11758">
      <c r="A11758" t="inlineStr">
        <is>
          <t>T1011756</t>
        </is>
      </c>
      <c r="B11758" t="inlineStr">
        <is>
          <t>2025-08-16</t>
        </is>
      </c>
      <c r="C11758" t="inlineStr">
        <is>
          <t>S023</t>
        </is>
      </c>
      <c r="D11758" t="inlineStr">
        <is>
          <t>Store_023</t>
        </is>
      </c>
      <c r="E11758" t="inlineStr">
        <is>
          <t>South</t>
        </is>
      </c>
      <c r="F11758" t="inlineStr">
        <is>
          <t>P0018</t>
        </is>
      </c>
      <c r="G11758" t="inlineStr">
        <is>
          <t>Prod_0018</t>
        </is>
      </c>
      <c r="H11758" t="inlineStr">
        <is>
          <t>Food</t>
        </is>
      </c>
      <c r="I11758" t="n">
        <v>4</v>
      </c>
      <c r="J11758" t="n">
        <v>832.59</v>
      </c>
      <c r="K11758" t="n">
        <v>0</v>
      </c>
      <c r="L11758">
        <f>I11758*J11758*(1-K11758)</f>
        <v/>
      </c>
      <c r="M11758">
        <f>VLOOKUP(F11758,Products!A:D,4,FALSE)*I11758</f>
        <v/>
      </c>
      <c r="N11758">
        <f>L11758-M11758</f>
        <v/>
      </c>
    </row>
    <row r="11759">
      <c r="A11759" t="inlineStr">
        <is>
          <t>T1011757</t>
        </is>
      </c>
      <c r="B11759" t="inlineStr">
        <is>
          <t>2025-05-13</t>
        </is>
      </c>
      <c r="C11759" t="inlineStr">
        <is>
          <t>S037</t>
        </is>
      </c>
      <c r="D11759" t="inlineStr">
        <is>
          <t>Store_037</t>
        </is>
      </c>
      <c r="E11759" t="inlineStr">
        <is>
          <t>East</t>
        </is>
      </c>
      <c r="F11759" t="inlineStr">
        <is>
          <t>P0135</t>
        </is>
      </c>
      <c r="G11759" t="inlineStr">
        <is>
          <t>Prod_0135</t>
        </is>
      </c>
      <c r="H11759" t="inlineStr">
        <is>
          <t>Food</t>
        </is>
      </c>
      <c r="I11759" t="n">
        <v>8</v>
      </c>
      <c r="J11759" t="n">
        <v>102.85</v>
      </c>
      <c r="K11759" t="n">
        <v>0</v>
      </c>
      <c r="L11759">
        <f>I11759*J11759*(1-K11759)</f>
        <v/>
      </c>
      <c r="M11759">
        <f>VLOOKUP(F11759,Products!A:D,4,FALSE)*I11759</f>
        <v/>
      </c>
      <c r="N11759">
        <f>L11759-M11759</f>
        <v/>
      </c>
    </row>
    <row r="11760">
      <c r="A11760" t="inlineStr">
        <is>
          <t>T1011758</t>
        </is>
      </c>
      <c r="B11760" t="inlineStr">
        <is>
          <t>2025-06-05</t>
        </is>
      </c>
      <c r="C11760" t="inlineStr">
        <is>
          <t>S010</t>
        </is>
      </c>
      <c r="D11760" t="inlineStr">
        <is>
          <t>Store_010</t>
        </is>
      </c>
      <c r="E11760" t="inlineStr">
        <is>
          <t>North</t>
        </is>
      </c>
      <c r="F11760" t="inlineStr">
        <is>
          <t>P0153</t>
        </is>
      </c>
      <c r="G11760" t="inlineStr">
        <is>
          <t>Prod_0153</t>
        </is>
      </c>
      <c r="H11760" t="inlineStr">
        <is>
          <t>Clothing</t>
        </is>
      </c>
      <c r="I11760" t="n">
        <v>3</v>
      </c>
      <c r="J11760" t="n">
        <v>126.43</v>
      </c>
      <c r="K11760" t="n">
        <v>0</v>
      </c>
      <c r="L11760">
        <f>I11760*J11760*(1-K11760)</f>
        <v/>
      </c>
      <c r="M11760">
        <f>VLOOKUP(F11760,Products!A:D,4,FALSE)*I11760</f>
        <v/>
      </c>
      <c r="N11760">
        <f>L11760-M11760</f>
        <v/>
      </c>
    </row>
    <row r="11761">
      <c r="A11761" t="inlineStr">
        <is>
          <t>T1011759</t>
        </is>
      </c>
      <c r="B11761" t="inlineStr">
        <is>
          <t>2024-05-27</t>
        </is>
      </c>
      <c r="C11761" t="inlineStr">
        <is>
          <t>S022</t>
        </is>
      </c>
      <c r="D11761" t="inlineStr">
        <is>
          <t>Store_022</t>
        </is>
      </c>
      <c r="E11761" t="inlineStr">
        <is>
          <t>East</t>
        </is>
      </c>
      <c r="F11761" t="inlineStr">
        <is>
          <t>P0174</t>
        </is>
      </c>
      <c r="G11761" t="inlineStr">
        <is>
          <t>Prod_0174</t>
        </is>
      </c>
      <c r="H11761" t="inlineStr">
        <is>
          <t>Food</t>
        </is>
      </c>
      <c r="I11761" t="n">
        <v>7</v>
      </c>
      <c r="J11761" t="n">
        <v>82.81999999999999</v>
      </c>
      <c r="K11761" t="n">
        <v>0</v>
      </c>
      <c r="L11761">
        <f>I11761*J11761*(1-K11761)</f>
        <v/>
      </c>
      <c r="M11761">
        <f>VLOOKUP(F11761,Products!A:D,4,FALSE)*I11761</f>
        <v/>
      </c>
      <c r="N11761">
        <f>L11761-M11761</f>
        <v/>
      </c>
    </row>
    <row r="11762">
      <c r="A11762" t="inlineStr">
        <is>
          <t>T1011760</t>
        </is>
      </c>
      <c r="B11762" t="inlineStr">
        <is>
          <t>2024-12-13</t>
        </is>
      </c>
      <c r="C11762" t="inlineStr">
        <is>
          <t>S005</t>
        </is>
      </c>
      <c r="D11762" t="inlineStr">
        <is>
          <t>Store_005</t>
        </is>
      </c>
      <c r="E11762" t="inlineStr">
        <is>
          <t>Central</t>
        </is>
      </c>
      <c r="F11762" t="inlineStr">
        <is>
          <t>P0175</t>
        </is>
      </c>
      <c r="G11762" t="inlineStr">
        <is>
          <t>Prod_0175</t>
        </is>
      </c>
      <c r="H11762" t="inlineStr">
        <is>
          <t>Food</t>
        </is>
      </c>
      <c r="I11762" t="n">
        <v>4</v>
      </c>
      <c r="J11762" t="n">
        <v>1002.18</v>
      </c>
      <c r="K11762" t="n">
        <v>0.15</v>
      </c>
      <c r="L11762">
        <f>I11762*J11762*(1-K11762)</f>
        <v/>
      </c>
      <c r="M11762">
        <f>VLOOKUP(F11762,Products!A:D,4,FALSE)*I11762</f>
        <v/>
      </c>
      <c r="N11762">
        <f>L11762-M11762</f>
        <v/>
      </c>
    </row>
    <row r="11763">
      <c r="A11763" t="inlineStr">
        <is>
          <t>T1011761</t>
        </is>
      </c>
      <c r="B11763" t="inlineStr">
        <is>
          <t>2024-08-24</t>
        </is>
      </c>
      <c r="C11763" t="inlineStr">
        <is>
          <t>S040</t>
        </is>
      </c>
      <c r="D11763" t="inlineStr">
        <is>
          <t>Store_040</t>
        </is>
      </c>
      <c r="E11763" t="inlineStr">
        <is>
          <t>Central</t>
        </is>
      </c>
      <c r="F11763" t="inlineStr">
        <is>
          <t>P0121</t>
        </is>
      </c>
      <c r="G11763" t="inlineStr">
        <is>
          <t>Prod_0121</t>
        </is>
      </c>
      <c r="H11763" t="inlineStr">
        <is>
          <t>Clothing</t>
        </is>
      </c>
      <c r="I11763" t="n">
        <v>3</v>
      </c>
      <c r="J11763" t="n">
        <v>874.0599999999999</v>
      </c>
      <c r="K11763" t="n">
        <v>0.2</v>
      </c>
      <c r="L11763">
        <f>I11763*J11763*(1-K11763)</f>
        <v/>
      </c>
      <c r="M11763">
        <f>VLOOKUP(F11763,Products!A:D,4,FALSE)*I11763</f>
        <v/>
      </c>
      <c r="N11763">
        <f>L11763-M11763</f>
        <v/>
      </c>
    </row>
    <row r="11764">
      <c r="A11764" t="inlineStr">
        <is>
          <t>T1011762</t>
        </is>
      </c>
      <c r="B11764" t="inlineStr">
        <is>
          <t>2023-06-26</t>
        </is>
      </c>
      <c r="C11764" t="inlineStr">
        <is>
          <t>S048</t>
        </is>
      </c>
      <c r="D11764" t="inlineStr">
        <is>
          <t>Store_048</t>
        </is>
      </c>
      <c r="E11764" t="inlineStr">
        <is>
          <t>South</t>
        </is>
      </c>
      <c r="F11764" t="inlineStr">
        <is>
          <t>P0065</t>
        </is>
      </c>
      <c r="G11764" t="inlineStr">
        <is>
          <t>Prod_0065</t>
        </is>
      </c>
      <c r="H11764" t="inlineStr">
        <is>
          <t>Beverages</t>
        </is>
      </c>
      <c r="I11764" t="n">
        <v>6</v>
      </c>
      <c r="J11764" t="n">
        <v>172.96</v>
      </c>
      <c r="K11764" t="n">
        <v>0.1</v>
      </c>
      <c r="L11764">
        <f>I11764*J11764*(1-K11764)</f>
        <v/>
      </c>
      <c r="M11764">
        <f>VLOOKUP(F11764,Products!A:D,4,FALSE)*I11764</f>
        <v/>
      </c>
      <c r="N11764">
        <f>L11764-M11764</f>
        <v/>
      </c>
    </row>
    <row r="11765">
      <c r="A11765" t="inlineStr">
        <is>
          <t>T1011763</t>
        </is>
      </c>
      <c r="B11765" t="inlineStr">
        <is>
          <t>2024-11-06</t>
        </is>
      </c>
      <c r="C11765" t="inlineStr">
        <is>
          <t>S044</t>
        </is>
      </c>
      <c r="D11765" t="inlineStr">
        <is>
          <t>Store_044</t>
        </is>
      </c>
      <c r="E11765" t="inlineStr">
        <is>
          <t>North</t>
        </is>
      </c>
      <c r="F11765" t="inlineStr">
        <is>
          <t>P0164</t>
        </is>
      </c>
      <c r="G11765" t="inlineStr">
        <is>
          <t>Prod_0164</t>
        </is>
      </c>
      <c r="H11765" t="inlineStr">
        <is>
          <t>Food</t>
        </is>
      </c>
      <c r="I11765" t="n">
        <v>7</v>
      </c>
      <c r="J11765" t="n">
        <v>565.01</v>
      </c>
      <c r="K11765" t="n">
        <v>0.05</v>
      </c>
      <c r="L11765">
        <f>I11765*J11765*(1-K11765)</f>
        <v/>
      </c>
      <c r="M11765">
        <f>VLOOKUP(F11765,Products!A:D,4,FALSE)*I11765</f>
        <v/>
      </c>
      <c r="N11765">
        <f>L11765-M11765</f>
        <v/>
      </c>
    </row>
    <row r="11766">
      <c r="A11766" t="inlineStr">
        <is>
          <t>T1011764</t>
        </is>
      </c>
      <c r="B11766" t="inlineStr">
        <is>
          <t>2023-11-22</t>
        </is>
      </c>
      <c r="C11766" t="inlineStr">
        <is>
          <t>S012</t>
        </is>
      </c>
      <c r="D11766" t="inlineStr">
        <is>
          <t>Store_012</t>
        </is>
      </c>
      <c r="E11766" t="inlineStr">
        <is>
          <t>South</t>
        </is>
      </c>
      <c r="F11766" t="inlineStr">
        <is>
          <t>P0113</t>
        </is>
      </c>
      <c r="G11766" t="inlineStr">
        <is>
          <t>Prod_0113</t>
        </is>
      </c>
      <c r="H11766" t="inlineStr">
        <is>
          <t>Toys</t>
        </is>
      </c>
      <c r="I11766" t="n">
        <v>3</v>
      </c>
      <c r="J11766" t="n">
        <v>539.76</v>
      </c>
      <c r="K11766" t="n">
        <v>0.1</v>
      </c>
      <c r="L11766">
        <f>I11766*J11766*(1-K11766)</f>
        <v/>
      </c>
      <c r="M11766">
        <f>VLOOKUP(F11766,Products!A:D,4,FALSE)*I11766</f>
        <v/>
      </c>
      <c r="N11766">
        <f>L11766-M11766</f>
        <v/>
      </c>
    </row>
    <row r="11767">
      <c r="A11767" t="inlineStr">
        <is>
          <t>T1011765</t>
        </is>
      </c>
      <c r="B11767" t="inlineStr">
        <is>
          <t>2023-05-09</t>
        </is>
      </c>
      <c r="C11767" t="inlineStr">
        <is>
          <t>S035</t>
        </is>
      </c>
      <c r="D11767" t="inlineStr">
        <is>
          <t>Store_035</t>
        </is>
      </c>
      <c r="E11767" t="inlineStr">
        <is>
          <t>Central</t>
        </is>
      </c>
      <c r="F11767" t="inlineStr">
        <is>
          <t>P0091</t>
        </is>
      </c>
      <c r="G11767" t="inlineStr">
        <is>
          <t>Prod_0091</t>
        </is>
      </c>
      <c r="H11767" t="inlineStr">
        <is>
          <t>Toys</t>
        </is>
      </c>
      <c r="I11767" t="n">
        <v>6</v>
      </c>
      <c r="J11767" t="n">
        <v>321.56</v>
      </c>
      <c r="K11767" t="n">
        <v>0</v>
      </c>
      <c r="L11767">
        <f>I11767*J11767*(1-K11767)</f>
        <v/>
      </c>
      <c r="M11767">
        <f>VLOOKUP(F11767,Products!A:D,4,FALSE)*I11767</f>
        <v/>
      </c>
      <c r="N11767">
        <f>L11767-M11767</f>
        <v/>
      </c>
    </row>
    <row r="11768">
      <c r="A11768" t="inlineStr">
        <is>
          <t>T1011766</t>
        </is>
      </c>
      <c r="B11768" t="inlineStr">
        <is>
          <t>2023-09-03</t>
        </is>
      </c>
      <c r="C11768" t="inlineStr">
        <is>
          <t>S017</t>
        </is>
      </c>
      <c r="D11768" t="inlineStr">
        <is>
          <t>Store_017</t>
        </is>
      </c>
      <c r="E11768" t="inlineStr">
        <is>
          <t>South</t>
        </is>
      </c>
      <c r="F11768" t="inlineStr">
        <is>
          <t>P0075</t>
        </is>
      </c>
      <c r="G11768" t="inlineStr">
        <is>
          <t>Prod_0075</t>
        </is>
      </c>
      <c r="H11768" t="inlineStr">
        <is>
          <t>Beverages</t>
        </is>
      </c>
      <c r="I11768" t="n">
        <v>2</v>
      </c>
      <c r="J11768" t="n">
        <v>761.75</v>
      </c>
      <c r="K11768" t="n">
        <v>0.1</v>
      </c>
      <c r="L11768">
        <f>I11768*J11768*(1-K11768)</f>
        <v/>
      </c>
      <c r="M11768">
        <f>VLOOKUP(F11768,Products!A:D,4,FALSE)*I11768</f>
        <v/>
      </c>
      <c r="N11768">
        <f>L11768-M11768</f>
        <v/>
      </c>
    </row>
    <row r="11769">
      <c r="A11769" t="inlineStr">
        <is>
          <t>T1011767</t>
        </is>
      </c>
      <c r="B11769" t="inlineStr">
        <is>
          <t>2023-12-26</t>
        </is>
      </c>
      <c r="C11769" t="inlineStr">
        <is>
          <t>S014</t>
        </is>
      </c>
      <c r="D11769" t="inlineStr">
        <is>
          <t>Store_014</t>
        </is>
      </c>
      <c r="E11769" t="inlineStr">
        <is>
          <t>West</t>
        </is>
      </c>
      <c r="F11769" t="inlineStr">
        <is>
          <t>P0047</t>
        </is>
      </c>
      <c r="G11769" t="inlineStr">
        <is>
          <t>Prod_0047</t>
        </is>
      </c>
      <c r="H11769" t="inlineStr">
        <is>
          <t>Beverages</t>
        </is>
      </c>
      <c r="I11769" t="n">
        <v>2</v>
      </c>
      <c r="J11769" t="n">
        <v>468.58</v>
      </c>
      <c r="K11769" t="n">
        <v>0.05</v>
      </c>
      <c r="L11769">
        <f>I11769*J11769*(1-K11769)</f>
        <v/>
      </c>
      <c r="M11769">
        <f>VLOOKUP(F11769,Products!A:D,4,FALSE)*I11769</f>
        <v/>
      </c>
      <c r="N11769">
        <f>L11769-M11769</f>
        <v/>
      </c>
    </row>
    <row r="11770">
      <c r="A11770" t="inlineStr">
        <is>
          <t>T1011768</t>
        </is>
      </c>
      <c r="B11770" t="inlineStr">
        <is>
          <t>2024-04-26</t>
        </is>
      </c>
      <c r="C11770" t="inlineStr">
        <is>
          <t>S021</t>
        </is>
      </c>
      <c r="D11770" t="inlineStr">
        <is>
          <t>Store_021</t>
        </is>
      </c>
      <c r="E11770" t="inlineStr">
        <is>
          <t>North</t>
        </is>
      </c>
      <c r="F11770" t="inlineStr">
        <is>
          <t>P0065</t>
        </is>
      </c>
      <c r="G11770" t="inlineStr">
        <is>
          <t>Prod_0065</t>
        </is>
      </c>
      <c r="H11770" t="inlineStr">
        <is>
          <t>Beverages</t>
        </is>
      </c>
      <c r="I11770" t="n">
        <v>7</v>
      </c>
      <c r="J11770" t="n">
        <v>177.66</v>
      </c>
      <c r="K11770" t="n">
        <v>0</v>
      </c>
      <c r="L11770">
        <f>I11770*J11770*(1-K11770)</f>
        <v/>
      </c>
      <c r="M11770">
        <f>VLOOKUP(F11770,Products!A:D,4,FALSE)*I11770</f>
        <v/>
      </c>
      <c r="N11770">
        <f>L11770-M11770</f>
        <v/>
      </c>
    </row>
    <row r="11771">
      <c r="A11771" t="inlineStr">
        <is>
          <t>T1011769</t>
        </is>
      </c>
      <c r="B11771" t="inlineStr">
        <is>
          <t>2023-08-21</t>
        </is>
      </c>
      <c r="C11771" t="inlineStr">
        <is>
          <t>S047</t>
        </is>
      </c>
      <c r="D11771" t="inlineStr">
        <is>
          <t>Store_047</t>
        </is>
      </c>
      <c r="E11771" t="inlineStr">
        <is>
          <t>North</t>
        </is>
      </c>
      <c r="F11771" t="inlineStr">
        <is>
          <t>P0195</t>
        </is>
      </c>
      <c r="G11771" t="inlineStr">
        <is>
          <t>Prod_0195</t>
        </is>
      </c>
      <c r="H11771" t="inlineStr">
        <is>
          <t>Food</t>
        </is>
      </c>
      <c r="I11771" t="n">
        <v>7</v>
      </c>
      <c r="J11771" t="n">
        <v>414.46</v>
      </c>
      <c r="K11771" t="n">
        <v>0</v>
      </c>
      <c r="L11771">
        <f>I11771*J11771*(1-K11771)</f>
        <v/>
      </c>
      <c r="M11771">
        <f>VLOOKUP(F11771,Products!A:D,4,FALSE)*I11771</f>
        <v/>
      </c>
      <c r="N11771">
        <f>L11771-M11771</f>
        <v/>
      </c>
    </row>
    <row r="11772">
      <c r="A11772" t="inlineStr">
        <is>
          <t>T1011770</t>
        </is>
      </c>
      <c r="B11772" t="inlineStr">
        <is>
          <t>2024-12-27</t>
        </is>
      </c>
      <c r="C11772" t="inlineStr">
        <is>
          <t>S037</t>
        </is>
      </c>
      <c r="D11772" t="inlineStr">
        <is>
          <t>Store_037</t>
        </is>
      </c>
      <c r="E11772" t="inlineStr">
        <is>
          <t>East</t>
        </is>
      </c>
      <c r="F11772" t="inlineStr">
        <is>
          <t>P0103</t>
        </is>
      </c>
      <c r="G11772" t="inlineStr">
        <is>
          <t>Prod_0103</t>
        </is>
      </c>
      <c r="H11772" t="inlineStr">
        <is>
          <t>Stationery</t>
        </is>
      </c>
      <c r="I11772" t="n">
        <v>6</v>
      </c>
      <c r="J11772" t="n">
        <v>866.17</v>
      </c>
      <c r="K11772" t="n">
        <v>0</v>
      </c>
      <c r="L11772">
        <f>I11772*J11772*(1-K11772)</f>
        <v/>
      </c>
      <c r="M11772">
        <f>VLOOKUP(F11772,Products!A:D,4,FALSE)*I11772</f>
        <v/>
      </c>
      <c r="N11772">
        <f>L11772-M11772</f>
        <v/>
      </c>
    </row>
    <row r="11773">
      <c r="A11773" t="inlineStr">
        <is>
          <t>T1011771</t>
        </is>
      </c>
      <c r="B11773" t="inlineStr">
        <is>
          <t>2023-11-16</t>
        </is>
      </c>
      <c r="C11773" t="inlineStr">
        <is>
          <t>S012</t>
        </is>
      </c>
      <c r="D11773" t="inlineStr">
        <is>
          <t>Store_012</t>
        </is>
      </c>
      <c r="E11773" t="inlineStr">
        <is>
          <t>South</t>
        </is>
      </c>
      <c r="F11773" t="inlineStr">
        <is>
          <t>P0038</t>
        </is>
      </c>
      <c r="G11773" t="inlineStr">
        <is>
          <t>Prod_0038</t>
        </is>
      </c>
      <c r="H11773" t="inlineStr">
        <is>
          <t>Beverages</t>
        </is>
      </c>
      <c r="I11773" t="n">
        <v>4</v>
      </c>
      <c r="J11773" t="n">
        <v>889.1</v>
      </c>
      <c r="K11773" t="n">
        <v>0</v>
      </c>
      <c r="L11773">
        <f>I11773*J11773*(1-K11773)</f>
        <v/>
      </c>
      <c r="M11773">
        <f>VLOOKUP(F11773,Products!A:D,4,FALSE)*I11773</f>
        <v/>
      </c>
      <c r="N11773">
        <f>L11773-M11773</f>
        <v/>
      </c>
    </row>
    <row r="11774">
      <c r="A11774" t="inlineStr">
        <is>
          <t>T1011772</t>
        </is>
      </c>
      <c r="B11774" t="inlineStr">
        <is>
          <t>2023-08-27</t>
        </is>
      </c>
      <c r="C11774" t="inlineStr">
        <is>
          <t>S002</t>
        </is>
      </c>
      <c r="D11774" t="inlineStr">
        <is>
          <t>Store_002</t>
        </is>
      </c>
      <c r="E11774" t="inlineStr">
        <is>
          <t>South</t>
        </is>
      </c>
      <c r="F11774" t="inlineStr">
        <is>
          <t>P0151</t>
        </is>
      </c>
      <c r="G11774" t="inlineStr">
        <is>
          <t>Prod_0151</t>
        </is>
      </c>
      <c r="H11774" t="inlineStr">
        <is>
          <t>Food</t>
        </is>
      </c>
      <c r="I11774" t="n">
        <v>7</v>
      </c>
      <c r="J11774" t="n">
        <v>981.16</v>
      </c>
      <c r="K11774" t="n">
        <v>0.05</v>
      </c>
      <c r="L11774">
        <f>I11774*J11774*(1-K11774)</f>
        <v/>
      </c>
      <c r="M11774">
        <f>VLOOKUP(F11774,Products!A:D,4,FALSE)*I11774</f>
        <v/>
      </c>
      <c r="N11774">
        <f>L11774-M11774</f>
        <v/>
      </c>
    </row>
    <row r="11775">
      <c r="A11775" t="inlineStr">
        <is>
          <t>T1011773</t>
        </is>
      </c>
      <c r="B11775" t="inlineStr">
        <is>
          <t>2023-12-17</t>
        </is>
      </c>
      <c r="C11775" t="inlineStr">
        <is>
          <t>S029</t>
        </is>
      </c>
      <c r="D11775" t="inlineStr">
        <is>
          <t>Store_029</t>
        </is>
      </c>
      <c r="E11775" t="inlineStr">
        <is>
          <t>South</t>
        </is>
      </c>
      <c r="F11775" t="inlineStr">
        <is>
          <t>P0008</t>
        </is>
      </c>
      <c r="G11775" t="inlineStr">
        <is>
          <t>Prod_0008</t>
        </is>
      </c>
      <c r="H11775" t="inlineStr">
        <is>
          <t>Electronics</t>
        </is>
      </c>
      <c r="I11775" t="n">
        <v>7</v>
      </c>
      <c r="J11775" t="n">
        <v>324.34</v>
      </c>
      <c r="K11775" t="n">
        <v>0</v>
      </c>
      <c r="L11775">
        <f>I11775*J11775*(1-K11775)</f>
        <v/>
      </c>
      <c r="M11775">
        <f>VLOOKUP(F11775,Products!A:D,4,FALSE)*I11775</f>
        <v/>
      </c>
      <c r="N11775">
        <f>L11775-M11775</f>
        <v/>
      </c>
    </row>
    <row r="11776">
      <c r="A11776" t="inlineStr">
        <is>
          <t>T1011774</t>
        </is>
      </c>
      <c r="B11776" t="inlineStr">
        <is>
          <t>2023-10-26</t>
        </is>
      </c>
      <c r="C11776" t="inlineStr">
        <is>
          <t>S018</t>
        </is>
      </c>
      <c r="D11776" t="inlineStr">
        <is>
          <t>Store_018</t>
        </is>
      </c>
      <c r="E11776" t="inlineStr">
        <is>
          <t>South</t>
        </is>
      </c>
      <c r="F11776" t="inlineStr">
        <is>
          <t>P0057</t>
        </is>
      </c>
      <c r="G11776" t="inlineStr">
        <is>
          <t>Prod_0057</t>
        </is>
      </c>
      <c r="H11776" t="inlineStr">
        <is>
          <t>Beverages</t>
        </is>
      </c>
      <c r="I11776" t="n">
        <v>7</v>
      </c>
      <c r="J11776" t="n">
        <v>63</v>
      </c>
      <c r="K11776" t="n">
        <v>0.05</v>
      </c>
      <c r="L11776">
        <f>I11776*J11776*(1-K11776)</f>
        <v/>
      </c>
      <c r="M11776">
        <f>VLOOKUP(F11776,Products!A:D,4,FALSE)*I11776</f>
        <v/>
      </c>
      <c r="N11776">
        <f>L11776-M11776</f>
        <v/>
      </c>
    </row>
    <row r="11777">
      <c r="A11777" t="inlineStr">
        <is>
          <t>T1011775</t>
        </is>
      </c>
      <c r="B11777" t="inlineStr">
        <is>
          <t>2024-09-18</t>
        </is>
      </c>
      <c r="C11777" t="inlineStr">
        <is>
          <t>S019</t>
        </is>
      </c>
      <c r="D11777" t="inlineStr">
        <is>
          <t>Store_019</t>
        </is>
      </c>
      <c r="E11777" t="inlineStr">
        <is>
          <t>East</t>
        </is>
      </c>
      <c r="F11777" t="inlineStr">
        <is>
          <t>P0165</t>
        </is>
      </c>
      <c r="G11777" t="inlineStr">
        <is>
          <t>Prod_0165</t>
        </is>
      </c>
      <c r="H11777" t="inlineStr">
        <is>
          <t>Clothing</t>
        </is>
      </c>
      <c r="I11777" t="n">
        <v>4</v>
      </c>
      <c r="J11777" t="n">
        <v>569.76</v>
      </c>
      <c r="K11777" t="n">
        <v>0.2</v>
      </c>
      <c r="L11777">
        <f>I11777*J11777*(1-K11777)</f>
        <v/>
      </c>
      <c r="M11777">
        <f>VLOOKUP(F11777,Products!A:D,4,FALSE)*I11777</f>
        <v/>
      </c>
      <c r="N11777">
        <f>L11777-M11777</f>
        <v/>
      </c>
    </row>
    <row r="11778">
      <c r="A11778" t="inlineStr">
        <is>
          <t>T1011776</t>
        </is>
      </c>
      <c r="B11778" t="inlineStr">
        <is>
          <t>2024-06-24</t>
        </is>
      </c>
      <c r="C11778" t="inlineStr">
        <is>
          <t>S048</t>
        </is>
      </c>
      <c r="D11778" t="inlineStr">
        <is>
          <t>Store_048</t>
        </is>
      </c>
      <c r="E11778" t="inlineStr">
        <is>
          <t>South</t>
        </is>
      </c>
      <c r="F11778" t="inlineStr">
        <is>
          <t>P0146</t>
        </is>
      </c>
      <c r="G11778" t="inlineStr">
        <is>
          <t>Prod_0146</t>
        </is>
      </c>
      <c r="H11778" t="inlineStr">
        <is>
          <t>Food</t>
        </is>
      </c>
      <c r="I11778" t="n">
        <v>1</v>
      </c>
      <c r="J11778" t="n">
        <v>374.03</v>
      </c>
      <c r="K11778" t="n">
        <v>0.05</v>
      </c>
      <c r="L11778">
        <f>I11778*J11778*(1-K11778)</f>
        <v/>
      </c>
      <c r="M11778">
        <f>VLOOKUP(F11778,Products!A:D,4,FALSE)*I11778</f>
        <v/>
      </c>
      <c r="N11778">
        <f>L11778-M11778</f>
        <v/>
      </c>
    </row>
    <row r="11779">
      <c r="A11779" t="inlineStr">
        <is>
          <t>T1011777</t>
        </is>
      </c>
      <c r="B11779" t="inlineStr">
        <is>
          <t>2023-10-01</t>
        </is>
      </c>
      <c r="C11779" t="inlineStr">
        <is>
          <t>S003</t>
        </is>
      </c>
      <c r="D11779" t="inlineStr">
        <is>
          <t>Store_003</t>
        </is>
      </c>
      <c r="E11779" t="inlineStr">
        <is>
          <t>North</t>
        </is>
      </c>
      <c r="F11779" t="inlineStr">
        <is>
          <t>P0015</t>
        </is>
      </c>
      <c r="G11779" t="inlineStr">
        <is>
          <t>Prod_0015</t>
        </is>
      </c>
      <c r="H11779" t="inlineStr">
        <is>
          <t>Food</t>
        </is>
      </c>
      <c r="I11779" t="n">
        <v>9</v>
      </c>
      <c r="J11779" t="n">
        <v>123.46</v>
      </c>
      <c r="K11779" t="n">
        <v>0</v>
      </c>
      <c r="L11779">
        <f>I11779*J11779*(1-K11779)</f>
        <v/>
      </c>
      <c r="M11779">
        <f>VLOOKUP(F11779,Products!A:D,4,FALSE)*I11779</f>
        <v/>
      </c>
      <c r="N11779">
        <f>L11779-M11779</f>
        <v/>
      </c>
    </row>
    <row r="11780">
      <c r="A11780" t="inlineStr">
        <is>
          <t>T1011778</t>
        </is>
      </c>
      <c r="B11780" t="inlineStr">
        <is>
          <t>2024-04-17</t>
        </is>
      </c>
      <c r="C11780" t="inlineStr">
        <is>
          <t>S002</t>
        </is>
      </c>
      <c r="D11780" t="inlineStr">
        <is>
          <t>Store_002</t>
        </is>
      </c>
      <c r="E11780" t="inlineStr">
        <is>
          <t>South</t>
        </is>
      </c>
      <c r="F11780" t="inlineStr">
        <is>
          <t>P0186</t>
        </is>
      </c>
      <c r="G11780" t="inlineStr">
        <is>
          <t>Prod_0186</t>
        </is>
      </c>
      <c r="H11780" t="inlineStr">
        <is>
          <t>Household</t>
        </is>
      </c>
      <c r="I11780" t="n">
        <v>3</v>
      </c>
      <c r="J11780" t="n">
        <v>644.48</v>
      </c>
      <c r="K11780" t="n">
        <v>0.15</v>
      </c>
      <c r="L11780">
        <f>I11780*J11780*(1-K11780)</f>
        <v/>
      </c>
      <c r="M11780">
        <f>VLOOKUP(F11780,Products!A:D,4,FALSE)*I11780</f>
        <v/>
      </c>
      <c r="N11780">
        <f>L11780-M11780</f>
        <v/>
      </c>
    </row>
    <row r="11781">
      <c r="A11781" t="inlineStr">
        <is>
          <t>T1011779</t>
        </is>
      </c>
      <c r="B11781" t="inlineStr">
        <is>
          <t>2024-02-19</t>
        </is>
      </c>
      <c r="C11781" t="inlineStr">
        <is>
          <t>S032</t>
        </is>
      </c>
      <c r="D11781" t="inlineStr">
        <is>
          <t>Store_032</t>
        </is>
      </c>
      <c r="E11781" t="inlineStr">
        <is>
          <t>Central</t>
        </is>
      </c>
      <c r="F11781" t="inlineStr">
        <is>
          <t>P0046</t>
        </is>
      </c>
      <c r="G11781" t="inlineStr">
        <is>
          <t>Prod_0046</t>
        </is>
      </c>
      <c r="H11781" t="inlineStr">
        <is>
          <t>Electronics</t>
        </is>
      </c>
      <c r="I11781" t="n">
        <v>8</v>
      </c>
      <c r="J11781" t="n">
        <v>61.5</v>
      </c>
      <c r="K11781" t="n">
        <v>0.1</v>
      </c>
      <c r="L11781">
        <f>I11781*J11781*(1-K11781)</f>
        <v/>
      </c>
      <c r="M11781">
        <f>VLOOKUP(F11781,Products!A:D,4,FALSE)*I11781</f>
        <v/>
      </c>
      <c r="N11781">
        <f>L11781-M11781</f>
        <v/>
      </c>
    </row>
    <row r="11782">
      <c r="A11782" t="inlineStr">
        <is>
          <t>T1011780</t>
        </is>
      </c>
      <c r="B11782" t="inlineStr">
        <is>
          <t>2023-06-05</t>
        </is>
      </c>
      <c r="C11782" t="inlineStr">
        <is>
          <t>S015</t>
        </is>
      </c>
      <c r="D11782" t="inlineStr">
        <is>
          <t>Store_015</t>
        </is>
      </c>
      <c r="E11782" t="inlineStr">
        <is>
          <t>North</t>
        </is>
      </c>
      <c r="F11782" t="inlineStr">
        <is>
          <t>P0121</t>
        </is>
      </c>
      <c r="G11782" t="inlineStr">
        <is>
          <t>Prod_0121</t>
        </is>
      </c>
      <c r="H11782" t="inlineStr">
        <is>
          <t>Clothing</t>
        </is>
      </c>
      <c r="I11782" t="n">
        <v>1</v>
      </c>
      <c r="J11782" t="n">
        <v>926.27</v>
      </c>
      <c r="K11782" t="n">
        <v>0</v>
      </c>
      <c r="L11782">
        <f>I11782*J11782*(1-K11782)</f>
        <v/>
      </c>
      <c r="M11782">
        <f>VLOOKUP(F11782,Products!A:D,4,FALSE)*I11782</f>
        <v/>
      </c>
      <c r="N11782">
        <f>L11782-M11782</f>
        <v/>
      </c>
    </row>
    <row r="11783">
      <c r="A11783" t="inlineStr">
        <is>
          <t>T1011781</t>
        </is>
      </c>
      <c r="B11783" t="inlineStr">
        <is>
          <t>2024-03-31</t>
        </is>
      </c>
      <c r="C11783" t="inlineStr">
        <is>
          <t>S029</t>
        </is>
      </c>
      <c r="D11783" t="inlineStr">
        <is>
          <t>Store_029</t>
        </is>
      </c>
      <c r="E11783" t="inlineStr">
        <is>
          <t>South</t>
        </is>
      </c>
      <c r="F11783" t="inlineStr">
        <is>
          <t>P0126</t>
        </is>
      </c>
      <c r="G11783" t="inlineStr">
        <is>
          <t>Prod_0126</t>
        </is>
      </c>
      <c r="H11783" t="inlineStr">
        <is>
          <t>Toys</t>
        </is>
      </c>
      <c r="I11783" t="n">
        <v>4</v>
      </c>
      <c r="J11783" t="n">
        <v>386.81</v>
      </c>
      <c r="K11783" t="n">
        <v>0</v>
      </c>
      <c r="L11783">
        <f>I11783*J11783*(1-K11783)</f>
        <v/>
      </c>
      <c r="M11783">
        <f>VLOOKUP(F11783,Products!A:D,4,FALSE)*I11783</f>
        <v/>
      </c>
      <c r="N11783">
        <f>L11783-M11783</f>
        <v/>
      </c>
    </row>
    <row r="11784">
      <c r="A11784" t="inlineStr">
        <is>
          <t>T1011782</t>
        </is>
      </c>
      <c r="B11784" t="inlineStr">
        <is>
          <t>2024-01-22</t>
        </is>
      </c>
      <c r="C11784" t="inlineStr">
        <is>
          <t>S039</t>
        </is>
      </c>
      <c r="D11784" t="inlineStr">
        <is>
          <t>Store_039</t>
        </is>
      </c>
      <c r="E11784" t="inlineStr">
        <is>
          <t>North</t>
        </is>
      </c>
      <c r="F11784" t="inlineStr">
        <is>
          <t>P0045</t>
        </is>
      </c>
      <c r="G11784" t="inlineStr">
        <is>
          <t>Prod_0045</t>
        </is>
      </c>
      <c r="H11784" t="inlineStr">
        <is>
          <t>Toys</t>
        </is>
      </c>
      <c r="I11784" t="n">
        <v>5</v>
      </c>
      <c r="J11784" t="n">
        <v>223.57</v>
      </c>
      <c r="K11784" t="n">
        <v>0</v>
      </c>
      <c r="L11784">
        <f>I11784*J11784*(1-K11784)</f>
        <v/>
      </c>
      <c r="M11784">
        <f>VLOOKUP(F11784,Products!A:D,4,FALSE)*I11784</f>
        <v/>
      </c>
      <c r="N11784">
        <f>L11784-M11784</f>
        <v/>
      </c>
    </row>
    <row r="11785">
      <c r="A11785" t="inlineStr">
        <is>
          <t>T1011783</t>
        </is>
      </c>
      <c r="B11785" t="inlineStr">
        <is>
          <t>2024-10-18</t>
        </is>
      </c>
      <c r="C11785" t="inlineStr">
        <is>
          <t>S033</t>
        </is>
      </c>
      <c r="D11785" t="inlineStr">
        <is>
          <t>Store_033</t>
        </is>
      </c>
      <c r="E11785" t="inlineStr">
        <is>
          <t>North</t>
        </is>
      </c>
      <c r="F11785" t="inlineStr">
        <is>
          <t>P0161</t>
        </is>
      </c>
      <c r="G11785" t="inlineStr">
        <is>
          <t>Prod_0161</t>
        </is>
      </c>
      <c r="H11785" t="inlineStr">
        <is>
          <t>Household</t>
        </is>
      </c>
      <c r="I11785" t="n">
        <v>4</v>
      </c>
      <c r="J11785" t="n">
        <v>110.21</v>
      </c>
      <c r="K11785" t="n">
        <v>0</v>
      </c>
      <c r="L11785">
        <f>I11785*J11785*(1-K11785)</f>
        <v/>
      </c>
      <c r="M11785">
        <f>VLOOKUP(F11785,Products!A:D,4,FALSE)*I11785</f>
        <v/>
      </c>
      <c r="N11785">
        <f>L11785-M11785</f>
        <v/>
      </c>
    </row>
    <row r="11786">
      <c r="A11786" t="inlineStr">
        <is>
          <t>T1011784</t>
        </is>
      </c>
      <c r="B11786" t="inlineStr">
        <is>
          <t>2024-07-10</t>
        </is>
      </c>
      <c r="C11786" t="inlineStr">
        <is>
          <t>S045</t>
        </is>
      </c>
      <c r="D11786" t="inlineStr">
        <is>
          <t>Store_045</t>
        </is>
      </c>
      <c r="E11786" t="inlineStr">
        <is>
          <t>East</t>
        </is>
      </c>
      <c r="F11786" t="inlineStr">
        <is>
          <t>P0038</t>
        </is>
      </c>
      <c r="G11786" t="inlineStr">
        <is>
          <t>Prod_0038</t>
        </is>
      </c>
      <c r="H11786" t="inlineStr">
        <is>
          <t>Beverages</t>
        </is>
      </c>
      <c r="I11786" t="n">
        <v>8</v>
      </c>
      <c r="J11786" t="n">
        <v>711.45</v>
      </c>
      <c r="K11786" t="n">
        <v>0</v>
      </c>
      <c r="L11786">
        <f>I11786*J11786*(1-K11786)</f>
        <v/>
      </c>
      <c r="M11786">
        <f>VLOOKUP(F11786,Products!A:D,4,FALSE)*I11786</f>
        <v/>
      </c>
      <c r="N11786">
        <f>L11786-M11786</f>
        <v/>
      </c>
    </row>
    <row r="11787">
      <c r="A11787" t="inlineStr">
        <is>
          <t>T1011785</t>
        </is>
      </c>
      <c r="B11787" t="inlineStr">
        <is>
          <t>2025-05-31</t>
        </is>
      </c>
      <c r="C11787" t="inlineStr">
        <is>
          <t>S001</t>
        </is>
      </c>
      <c r="D11787" t="inlineStr">
        <is>
          <t>Store_001</t>
        </is>
      </c>
      <c r="E11787" t="inlineStr">
        <is>
          <t>West</t>
        </is>
      </c>
      <c r="F11787" t="inlineStr">
        <is>
          <t>P0012</t>
        </is>
      </c>
      <c r="G11787" t="inlineStr">
        <is>
          <t>Prod_0012</t>
        </is>
      </c>
      <c r="H11787" t="inlineStr">
        <is>
          <t>Food</t>
        </is>
      </c>
      <c r="I11787" t="n">
        <v>8</v>
      </c>
      <c r="J11787" t="n">
        <v>1010.85</v>
      </c>
      <c r="K11787" t="n">
        <v>0.05</v>
      </c>
      <c r="L11787">
        <f>I11787*J11787*(1-K11787)</f>
        <v/>
      </c>
      <c r="M11787">
        <f>VLOOKUP(F11787,Products!A:D,4,FALSE)*I11787</f>
        <v/>
      </c>
      <c r="N11787">
        <f>L11787-M11787</f>
        <v/>
      </c>
    </row>
    <row r="11788">
      <c r="A11788" t="inlineStr">
        <is>
          <t>T1011786</t>
        </is>
      </c>
      <c r="B11788" t="inlineStr">
        <is>
          <t>2025-02-16</t>
        </is>
      </c>
      <c r="C11788" t="inlineStr">
        <is>
          <t>S047</t>
        </is>
      </c>
      <c r="D11788" t="inlineStr">
        <is>
          <t>Store_047</t>
        </is>
      </c>
      <c r="E11788" t="inlineStr">
        <is>
          <t>North</t>
        </is>
      </c>
      <c r="F11788" t="inlineStr">
        <is>
          <t>P0173</t>
        </is>
      </c>
      <c r="G11788" t="inlineStr">
        <is>
          <t>Prod_0173</t>
        </is>
      </c>
      <c r="H11788" t="inlineStr">
        <is>
          <t>Toys</t>
        </is>
      </c>
      <c r="I11788" t="n">
        <v>5</v>
      </c>
      <c r="J11788" t="n">
        <v>849.59</v>
      </c>
      <c r="K11788" t="n">
        <v>0</v>
      </c>
      <c r="L11788">
        <f>I11788*J11788*(1-K11788)</f>
        <v/>
      </c>
      <c r="M11788">
        <f>VLOOKUP(F11788,Products!A:D,4,FALSE)*I11788</f>
        <v/>
      </c>
      <c r="N11788">
        <f>L11788-M11788</f>
        <v/>
      </c>
    </row>
    <row r="11789">
      <c r="A11789" t="inlineStr">
        <is>
          <t>T1011787</t>
        </is>
      </c>
      <c r="B11789" t="inlineStr">
        <is>
          <t>2024-04-19</t>
        </is>
      </c>
      <c r="C11789" t="inlineStr">
        <is>
          <t>S012</t>
        </is>
      </c>
      <c r="D11789" t="inlineStr">
        <is>
          <t>Store_012</t>
        </is>
      </c>
      <c r="E11789" t="inlineStr">
        <is>
          <t>South</t>
        </is>
      </c>
      <c r="F11789" t="inlineStr">
        <is>
          <t>P0023</t>
        </is>
      </c>
      <c r="G11789" t="inlineStr">
        <is>
          <t>Prod_0023</t>
        </is>
      </c>
      <c r="H11789" t="inlineStr">
        <is>
          <t>Stationery</t>
        </is>
      </c>
      <c r="I11789" t="n">
        <v>6</v>
      </c>
      <c r="J11789" t="n">
        <v>176.72</v>
      </c>
      <c r="K11789" t="n">
        <v>0.05</v>
      </c>
      <c r="L11789">
        <f>I11789*J11789*(1-K11789)</f>
        <v/>
      </c>
      <c r="M11789">
        <f>VLOOKUP(F11789,Products!A:D,4,FALSE)*I11789</f>
        <v/>
      </c>
      <c r="N11789">
        <f>L11789-M11789</f>
        <v/>
      </c>
    </row>
    <row r="11790">
      <c r="A11790" t="inlineStr">
        <is>
          <t>T1011788</t>
        </is>
      </c>
      <c r="B11790" t="inlineStr">
        <is>
          <t>2024-03-05</t>
        </is>
      </c>
      <c r="C11790" t="inlineStr">
        <is>
          <t>S020</t>
        </is>
      </c>
      <c r="D11790" t="inlineStr">
        <is>
          <t>Store_020</t>
        </is>
      </c>
      <c r="E11790" t="inlineStr">
        <is>
          <t>West</t>
        </is>
      </c>
      <c r="F11790" t="inlineStr">
        <is>
          <t>P0154</t>
        </is>
      </c>
      <c r="G11790" t="inlineStr">
        <is>
          <t>Prod_0154</t>
        </is>
      </c>
      <c r="H11790" t="inlineStr">
        <is>
          <t>Toys</t>
        </is>
      </c>
      <c r="I11790" t="n">
        <v>3</v>
      </c>
      <c r="J11790" t="n">
        <v>374.33</v>
      </c>
      <c r="K11790" t="n">
        <v>0</v>
      </c>
      <c r="L11790">
        <f>I11790*J11790*(1-K11790)</f>
        <v/>
      </c>
      <c r="M11790">
        <f>VLOOKUP(F11790,Products!A:D,4,FALSE)*I11790</f>
        <v/>
      </c>
      <c r="N11790">
        <f>L11790-M11790</f>
        <v/>
      </c>
    </row>
    <row r="11791">
      <c r="A11791" t="inlineStr">
        <is>
          <t>T1011789</t>
        </is>
      </c>
      <c r="B11791" t="inlineStr">
        <is>
          <t>2024-09-14</t>
        </is>
      </c>
      <c r="C11791" t="inlineStr">
        <is>
          <t>S044</t>
        </is>
      </c>
      <c r="D11791" t="inlineStr">
        <is>
          <t>Store_044</t>
        </is>
      </c>
      <c r="E11791" t="inlineStr">
        <is>
          <t>North</t>
        </is>
      </c>
      <c r="F11791" t="inlineStr">
        <is>
          <t>P0130</t>
        </is>
      </c>
      <c r="G11791" t="inlineStr">
        <is>
          <t>Prod_0130</t>
        </is>
      </c>
      <c r="H11791" t="inlineStr">
        <is>
          <t>Electronics</t>
        </is>
      </c>
      <c r="I11791" t="n">
        <v>3</v>
      </c>
      <c r="J11791" t="n">
        <v>688.35</v>
      </c>
      <c r="K11791" t="n">
        <v>0</v>
      </c>
      <c r="L11791">
        <f>I11791*J11791*(1-K11791)</f>
        <v/>
      </c>
      <c r="M11791">
        <f>VLOOKUP(F11791,Products!A:D,4,FALSE)*I11791</f>
        <v/>
      </c>
      <c r="N11791">
        <f>L11791-M11791</f>
        <v/>
      </c>
    </row>
    <row r="11792">
      <c r="A11792" t="inlineStr">
        <is>
          <t>T1011790</t>
        </is>
      </c>
      <c r="B11792" t="inlineStr">
        <is>
          <t>2023-09-09</t>
        </is>
      </c>
      <c r="C11792" t="inlineStr">
        <is>
          <t>S005</t>
        </is>
      </c>
      <c r="D11792" t="inlineStr">
        <is>
          <t>Store_005</t>
        </is>
      </c>
      <c r="E11792" t="inlineStr">
        <is>
          <t>Central</t>
        </is>
      </c>
      <c r="F11792" t="inlineStr">
        <is>
          <t>P0058</t>
        </is>
      </c>
      <c r="G11792" t="inlineStr">
        <is>
          <t>Prod_0058</t>
        </is>
      </c>
      <c r="H11792" t="inlineStr">
        <is>
          <t>Stationery</t>
        </is>
      </c>
      <c r="I11792" t="n">
        <v>2</v>
      </c>
      <c r="J11792" t="n">
        <v>460.14</v>
      </c>
      <c r="K11792" t="n">
        <v>0</v>
      </c>
      <c r="L11792">
        <f>I11792*J11792*(1-K11792)</f>
        <v/>
      </c>
      <c r="M11792">
        <f>VLOOKUP(F11792,Products!A:D,4,FALSE)*I11792</f>
        <v/>
      </c>
      <c r="N11792">
        <f>L11792-M11792</f>
        <v/>
      </c>
    </row>
    <row r="11793">
      <c r="A11793" t="inlineStr">
        <is>
          <t>T1011791</t>
        </is>
      </c>
      <c r="B11793" t="inlineStr">
        <is>
          <t>2023-01-06</t>
        </is>
      </c>
      <c r="C11793" t="inlineStr">
        <is>
          <t>S027</t>
        </is>
      </c>
      <c r="D11793" t="inlineStr">
        <is>
          <t>Store_027</t>
        </is>
      </c>
      <c r="E11793" t="inlineStr">
        <is>
          <t>South</t>
        </is>
      </c>
      <c r="F11793" t="inlineStr">
        <is>
          <t>P0023</t>
        </is>
      </c>
      <c r="G11793" t="inlineStr">
        <is>
          <t>Prod_0023</t>
        </is>
      </c>
      <c r="H11793" t="inlineStr">
        <is>
          <t>Stationery</t>
        </is>
      </c>
      <c r="I11793" t="n">
        <v>6</v>
      </c>
      <c r="J11793" t="n">
        <v>132.06</v>
      </c>
      <c r="K11793" t="n">
        <v>0.2</v>
      </c>
      <c r="L11793">
        <f>I11793*J11793*(1-K11793)</f>
        <v/>
      </c>
      <c r="M11793">
        <f>VLOOKUP(F11793,Products!A:D,4,FALSE)*I11793</f>
        <v/>
      </c>
      <c r="N11793">
        <f>L11793-M11793</f>
        <v/>
      </c>
    </row>
    <row r="11794">
      <c r="A11794" t="inlineStr">
        <is>
          <t>T1011792</t>
        </is>
      </c>
      <c r="B11794" t="inlineStr">
        <is>
          <t>2023-06-05</t>
        </is>
      </c>
      <c r="C11794" t="inlineStr">
        <is>
          <t>S008</t>
        </is>
      </c>
      <c r="D11794" t="inlineStr">
        <is>
          <t>Store_008</t>
        </is>
      </c>
      <c r="E11794" t="inlineStr">
        <is>
          <t>East</t>
        </is>
      </c>
      <c r="F11794" t="inlineStr">
        <is>
          <t>P0011</t>
        </is>
      </c>
      <c r="G11794" t="inlineStr">
        <is>
          <t>Prod_0011</t>
        </is>
      </c>
      <c r="H11794" t="inlineStr">
        <is>
          <t>Household</t>
        </is>
      </c>
      <c r="I11794" t="n">
        <v>7</v>
      </c>
      <c r="J11794" t="n">
        <v>297</v>
      </c>
      <c r="K11794" t="n">
        <v>0</v>
      </c>
      <c r="L11794">
        <f>I11794*J11794*(1-K11794)</f>
        <v/>
      </c>
      <c r="M11794">
        <f>VLOOKUP(F11794,Products!A:D,4,FALSE)*I11794</f>
        <v/>
      </c>
      <c r="N11794">
        <f>L11794-M11794</f>
        <v/>
      </c>
    </row>
    <row r="11795">
      <c r="A11795" t="inlineStr">
        <is>
          <t>T1011793</t>
        </is>
      </c>
      <c r="B11795" t="inlineStr">
        <is>
          <t>2024-05-12</t>
        </is>
      </c>
      <c r="C11795" t="inlineStr">
        <is>
          <t>S043</t>
        </is>
      </c>
      <c r="D11795" t="inlineStr">
        <is>
          <t>Store_043</t>
        </is>
      </c>
      <c r="E11795" t="inlineStr">
        <is>
          <t>East</t>
        </is>
      </c>
      <c r="F11795" t="inlineStr">
        <is>
          <t>P0161</t>
        </is>
      </c>
      <c r="G11795" t="inlineStr">
        <is>
          <t>Prod_0161</t>
        </is>
      </c>
      <c r="H11795" t="inlineStr">
        <is>
          <t>Household</t>
        </is>
      </c>
      <c r="I11795" t="n">
        <v>1</v>
      </c>
      <c r="J11795" t="n">
        <v>81.81</v>
      </c>
      <c r="K11795" t="n">
        <v>0</v>
      </c>
      <c r="L11795">
        <f>I11795*J11795*(1-K11795)</f>
        <v/>
      </c>
      <c r="M11795">
        <f>VLOOKUP(F11795,Products!A:D,4,FALSE)*I11795</f>
        <v/>
      </c>
      <c r="N11795">
        <f>L11795-M11795</f>
        <v/>
      </c>
    </row>
    <row r="11796">
      <c r="A11796" t="inlineStr">
        <is>
          <t>T1011794</t>
        </is>
      </c>
      <c r="B11796" t="inlineStr">
        <is>
          <t>2025-09-18</t>
        </is>
      </c>
      <c r="C11796" t="inlineStr">
        <is>
          <t>S017</t>
        </is>
      </c>
      <c r="D11796" t="inlineStr">
        <is>
          <t>Store_017</t>
        </is>
      </c>
      <c r="E11796" t="inlineStr">
        <is>
          <t>South</t>
        </is>
      </c>
      <c r="F11796" t="inlineStr">
        <is>
          <t>P0032</t>
        </is>
      </c>
      <c r="G11796" t="inlineStr">
        <is>
          <t>Prod_0032</t>
        </is>
      </c>
      <c r="H11796" t="inlineStr">
        <is>
          <t>Beverages</t>
        </is>
      </c>
      <c r="I11796" t="n">
        <v>1</v>
      </c>
      <c r="J11796" t="n">
        <v>233.63</v>
      </c>
      <c r="K11796" t="n">
        <v>0</v>
      </c>
      <c r="L11796">
        <f>I11796*J11796*(1-K11796)</f>
        <v/>
      </c>
      <c r="M11796">
        <f>VLOOKUP(F11796,Products!A:D,4,FALSE)*I11796</f>
        <v/>
      </c>
      <c r="N11796">
        <f>L11796-M11796</f>
        <v/>
      </c>
    </row>
    <row r="11797">
      <c r="A11797" t="inlineStr">
        <is>
          <t>T1011795</t>
        </is>
      </c>
      <c r="B11797" t="inlineStr">
        <is>
          <t>2024-07-04</t>
        </is>
      </c>
      <c r="C11797" t="inlineStr">
        <is>
          <t>S025</t>
        </is>
      </c>
      <c r="D11797" t="inlineStr">
        <is>
          <t>Store_025</t>
        </is>
      </c>
      <c r="E11797" t="inlineStr">
        <is>
          <t>Central</t>
        </is>
      </c>
      <c r="F11797" t="inlineStr">
        <is>
          <t>P0189</t>
        </is>
      </c>
      <c r="G11797" t="inlineStr">
        <is>
          <t>Prod_0189</t>
        </is>
      </c>
      <c r="H11797" t="inlineStr">
        <is>
          <t>Food</t>
        </is>
      </c>
      <c r="I11797" t="n">
        <v>1</v>
      </c>
      <c r="J11797" t="n">
        <v>750.5599999999999</v>
      </c>
      <c r="K11797" t="n">
        <v>0.1</v>
      </c>
      <c r="L11797">
        <f>I11797*J11797*(1-K11797)</f>
        <v/>
      </c>
      <c r="M11797">
        <f>VLOOKUP(F11797,Products!A:D,4,FALSE)*I11797</f>
        <v/>
      </c>
      <c r="N11797">
        <f>L11797-M11797</f>
        <v/>
      </c>
    </row>
    <row r="11798">
      <c r="A11798" t="inlineStr">
        <is>
          <t>T1011796</t>
        </is>
      </c>
      <c r="B11798" t="inlineStr">
        <is>
          <t>2023-04-08</t>
        </is>
      </c>
      <c r="C11798" t="inlineStr">
        <is>
          <t>S047</t>
        </is>
      </c>
      <c r="D11798" t="inlineStr">
        <is>
          <t>Store_047</t>
        </is>
      </c>
      <c r="E11798" t="inlineStr">
        <is>
          <t>North</t>
        </is>
      </c>
      <c r="F11798" t="inlineStr">
        <is>
          <t>P0068</t>
        </is>
      </c>
      <c r="G11798" t="inlineStr">
        <is>
          <t>Prod_0068</t>
        </is>
      </c>
      <c r="H11798" t="inlineStr">
        <is>
          <t>Household</t>
        </is>
      </c>
      <c r="I11798" t="n">
        <v>6</v>
      </c>
      <c r="J11798" t="n">
        <v>195.75</v>
      </c>
      <c r="K11798" t="n">
        <v>0</v>
      </c>
      <c r="L11798">
        <f>I11798*J11798*(1-K11798)</f>
        <v/>
      </c>
      <c r="M11798">
        <f>VLOOKUP(F11798,Products!A:D,4,FALSE)*I11798</f>
        <v/>
      </c>
      <c r="N11798">
        <f>L11798-M11798</f>
        <v/>
      </c>
    </row>
    <row r="11799">
      <c r="A11799" t="inlineStr">
        <is>
          <t>T1011797</t>
        </is>
      </c>
      <c r="B11799" t="inlineStr">
        <is>
          <t>2023-03-13</t>
        </is>
      </c>
      <c r="C11799" t="inlineStr">
        <is>
          <t>S044</t>
        </is>
      </c>
      <c r="D11799" t="inlineStr">
        <is>
          <t>Store_044</t>
        </is>
      </c>
      <c r="E11799" t="inlineStr">
        <is>
          <t>North</t>
        </is>
      </c>
      <c r="F11799" t="inlineStr">
        <is>
          <t>P0050</t>
        </is>
      </c>
      <c r="G11799" t="inlineStr">
        <is>
          <t>Prod_0050</t>
        </is>
      </c>
      <c r="H11799" t="inlineStr">
        <is>
          <t>Household</t>
        </is>
      </c>
      <c r="I11799" t="n">
        <v>8</v>
      </c>
      <c r="J11799" t="n">
        <v>550.77</v>
      </c>
      <c r="K11799" t="n">
        <v>0</v>
      </c>
      <c r="L11799">
        <f>I11799*J11799*(1-K11799)</f>
        <v/>
      </c>
      <c r="M11799">
        <f>VLOOKUP(F11799,Products!A:D,4,FALSE)*I11799</f>
        <v/>
      </c>
      <c r="N11799">
        <f>L11799-M11799</f>
        <v/>
      </c>
    </row>
    <row r="11800">
      <c r="A11800" t="inlineStr">
        <is>
          <t>T1011798</t>
        </is>
      </c>
      <c r="B11800" t="inlineStr">
        <is>
          <t>2024-08-12</t>
        </is>
      </c>
      <c r="C11800" t="inlineStr">
        <is>
          <t>S041</t>
        </is>
      </c>
      <c r="D11800" t="inlineStr">
        <is>
          <t>Store_041</t>
        </is>
      </c>
      <c r="E11800" t="inlineStr">
        <is>
          <t>East</t>
        </is>
      </c>
      <c r="F11800" t="inlineStr">
        <is>
          <t>P0084</t>
        </is>
      </c>
      <c r="G11800" t="inlineStr">
        <is>
          <t>Prod_0084</t>
        </is>
      </c>
      <c r="H11800" t="inlineStr">
        <is>
          <t>Beverages</t>
        </is>
      </c>
      <c r="I11800" t="n">
        <v>9</v>
      </c>
      <c r="J11800" t="n">
        <v>773.53</v>
      </c>
      <c r="K11800" t="n">
        <v>0.15</v>
      </c>
      <c r="L11800">
        <f>I11800*J11800*(1-K11800)</f>
        <v/>
      </c>
      <c r="M11800">
        <f>VLOOKUP(F11800,Products!A:D,4,FALSE)*I11800</f>
        <v/>
      </c>
      <c r="N11800">
        <f>L11800-M11800</f>
        <v/>
      </c>
    </row>
    <row r="11801">
      <c r="A11801" t="inlineStr">
        <is>
          <t>T1011799</t>
        </is>
      </c>
      <c r="B11801" t="inlineStr">
        <is>
          <t>2025-06-20</t>
        </is>
      </c>
      <c r="C11801" t="inlineStr">
        <is>
          <t>S019</t>
        </is>
      </c>
      <c r="D11801" t="inlineStr">
        <is>
          <t>Store_019</t>
        </is>
      </c>
      <c r="E11801" t="inlineStr">
        <is>
          <t>East</t>
        </is>
      </c>
      <c r="F11801" t="inlineStr">
        <is>
          <t>P0178</t>
        </is>
      </c>
      <c r="G11801" t="inlineStr">
        <is>
          <t>Prod_0178</t>
        </is>
      </c>
      <c r="H11801" t="inlineStr">
        <is>
          <t>Beverages</t>
        </is>
      </c>
      <c r="I11801" t="n">
        <v>9</v>
      </c>
      <c r="J11801" t="n">
        <v>588.58</v>
      </c>
      <c r="K11801" t="n">
        <v>0</v>
      </c>
      <c r="L11801">
        <f>I11801*J11801*(1-K11801)</f>
        <v/>
      </c>
      <c r="M11801">
        <f>VLOOKUP(F11801,Products!A:D,4,FALSE)*I11801</f>
        <v/>
      </c>
      <c r="N11801">
        <f>L11801-M11801</f>
        <v/>
      </c>
    </row>
    <row r="11802">
      <c r="A11802" t="inlineStr">
        <is>
          <t>T1011800</t>
        </is>
      </c>
      <c r="B11802" t="inlineStr">
        <is>
          <t>2023-09-29</t>
        </is>
      </c>
      <c r="C11802" t="inlineStr">
        <is>
          <t>S020</t>
        </is>
      </c>
      <c r="D11802" t="inlineStr">
        <is>
          <t>Store_020</t>
        </is>
      </c>
      <c r="E11802" t="inlineStr">
        <is>
          <t>West</t>
        </is>
      </c>
      <c r="F11802" t="inlineStr">
        <is>
          <t>P0177</t>
        </is>
      </c>
      <c r="G11802" t="inlineStr">
        <is>
          <t>Prod_0177</t>
        </is>
      </c>
      <c r="H11802" t="inlineStr">
        <is>
          <t>Household</t>
        </is>
      </c>
      <c r="I11802" t="n">
        <v>4</v>
      </c>
      <c r="J11802" t="n">
        <v>241.92</v>
      </c>
      <c r="K11802" t="n">
        <v>0.1</v>
      </c>
      <c r="L11802">
        <f>I11802*J11802*(1-K11802)</f>
        <v/>
      </c>
      <c r="M11802">
        <f>VLOOKUP(F11802,Products!A:D,4,FALSE)*I11802</f>
        <v/>
      </c>
      <c r="N11802">
        <f>L11802-M11802</f>
        <v/>
      </c>
    </row>
    <row r="11803">
      <c r="A11803" t="inlineStr">
        <is>
          <t>T1011801</t>
        </is>
      </c>
      <c r="B11803" t="inlineStr">
        <is>
          <t>2023-04-22</t>
        </is>
      </c>
      <c r="C11803" t="inlineStr">
        <is>
          <t>S040</t>
        </is>
      </c>
      <c r="D11803" t="inlineStr">
        <is>
          <t>Store_040</t>
        </is>
      </c>
      <c r="E11803" t="inlineStr">
        <is>
          <t>Central</t>
        </is>
      </c>
      <c r="F11803" t="inlineStr">
        <is>
          <t>P0176</t>
        </is>
      </c>
      <c r="G11803" t="inlineStr">
        <is>
          <t>Prod_0176</t>
        </is>
      </c>
      <c r="H11803" t="inlineStr">
        <is>
          <t>Food</t>
        </is>
      </c>
      <c r="I11803" t="n">
        <v>1</v>
      </c>
      <c r="J11803" t="n">
        <v>661.12</v>
      </c>
      <c r="K11803" t="n">
        <v>0.05</v>
      </c>
      <c r="L11803">
        <f>I11803*J11803*(1-K11803)</f>
        <v/>
      </c>
      <c r="M11803">
        <f>VLOOKUP(F11803,Products!A:D,4,FALSE)*I11803</f>
        <v/>
      </c>
      <c r="N11803">
        <f>L11803-M11803</f>
        <v/>
      </c>
    </row>
    <row r="11804">
      <c r="A11804" t="inlineStr">
        <is>
          <t>T1011802</t>
        </is>
      </c>
      <c r="B11804" t="inlineStr">
        <is>
          <t>2024-02-16</t>
        </is>
      </c>
      <c r="C11804" t="inlineStr">
        <is>
          <t>S005</t>
        </is>
      </c>
      <c r="D11804" t="inlineStr">
        <is>
          <t>Store_005</t>
        </is>
      </c>
      <c r="E11804" t="inlineStr">
        <is>
          <t>Central</t>
        </is>
      </c>
      <c r="F11804" t="inlineStr">
        <is>
          <t>P0014</t>
        </is>
      </c>
      <c r="G11804" t="inlineStr">
        <is>
          <t>Prod_0014</t>
        </is>
      </c>
      <c r="H11804" t="inlineStr">
        <is>
          <t>Clothing</t>
        </is>
      </c>
      <c r="I11804" t="n">
        <v>9</v>
      </c>
      <c r="J11804" t="n">
        <v>322.35</v>
      </c>
      <c r="K11804" t="n">
        <v>0</v>
      </c>
      <c r="L11804">
        <f>I11804*J11804*(1-K11804)</f>
        <v/>
      </c>
      <c r="M11804">
        <f>VLOOKUP(F11804,Products!A:D,4,FALSE)*I11804</f>
        <v/>
      </c>
      <c r="N11804">
        <f>L11804-M11804</f>
        <v/>
      </c>
    </row>
    <row r="11805">
      <c r="A11805" t="inlineStr">
        <is>
          <t>T1011803</t>
        </is>
      </c>
      <c r="B11805" t="inlineStr">
        <is>
          <t>2023-12-05</t>
        </is>
      </c>
      <c r="C11805" t="inlineStr">
        <is>
          <t>S022</t>
        </is>
      </c>
      <c r="D11805" t="inlineStr">
        <is>
          <t>Store_022</t>
        </is>
      </c>
      <c r="E11805" t="inlineStr">
        <is>
          <t>East</t>
        </is>
      </c>
      <c r="F11805" t="inlineStr">
        <is>
          <t>P0161</t>
        </is>
      </c>
      <c r="G11805" t="inlineStr">
        <is>
          <t>Prod_0161</t>
        </is>
      </c>
      <c r="H11805" t="inlineStr">
        <is>
          <t>Household</t>
        </is>
      </c>
      <c r="I11805" t="n">
        <v>8</v>
      </c>
      <c r="J11805" t="n">
        <v>98.77</v>
      </c>
      <c r="K11805" t="n">
        <v>0</v>
      </c>
      <c r="L11805">
        <f>I11805*J11805*(1-K11805)</f>
        <v/>
      </c>
      <c r="M11805">
        <f>VLOOKUP(F11805,Products!A:D,4,FALSE)*I11805</f>
        <v/>
      </c>
      <c r="N11805">
        <f>L11805-M11805</f>
        <v/>
      </c>
    </row>
    <row r="11806">
      <c r="A11806" t="inlineStr">
        <is>
          <t>T1011804</t>
        </is>
      </c>
      <c r="B11806" t="inlineStr">
        <is>
          <t>2025-09-04</t>
        </is>
      </c>
      <c r="C11806" t="inlineStr">
        <is>
          <t>S034</t>
        </is>
      </c>
      <c r="D11806" t="inlineStr">
        <is>
          <t>Store_034</t>
        </is>
      </c>
      <c r="E11806" t="inlineStr">
        <is>
          <t>Central</t>
        </is>
      </c>
      <c r="F11806" t="inlineStr">
        <is>
          <t>P0050</t>
        </is>
      </c>
      <c r="G11806" t="inlineStr">
        <is>
          <t>Prod_0050</t>
        </is>
      </c>
      <c r="H11806" t="inlineStr">
        <is>
          <t>Household</t>
        </is>
      </c>
      <c r="I11806" t="n">
        <v>6</v>
      </c>
      <c r="J11806" t="n">
        <v>725.76</v>
      </c>
      <c r="K11806" t="n">
        <v>0</v>
      </c>
      <c r="L11806">
        <f>I11806*J11806*(1-K11806)</f>
        <v/>
      </c>
      <c r="M11806">
        <f>VLOOKUP(F11806,Products!A:D,4,FALSE)*I11806</f>
        <v/>
      </c>
      <c r="N11806">
        <f>L11806-M11806</f>
        <v/>
      </c>
    </row>
    <row r="11807">
      <c r="A11807" t="inlineStr">
        <is>
          <t>T1011805</t>
        </is>
      </c>
      <c r="B11807" t="inlineStr">
        <is>
          <t>2023-12-24</t>
        </is>
      </c>
      <c r="C11807" t="inlineStr">
        <is>
          <t>S041</t>
        </is>
      </c>
      <c r="D11807" t="inlineStr">
        <is>
          <t>Store_041</t>
        </is>
      </c>
      <c r="E11807" t="inlineStr">
        <is>
          <t>East</t>
        </is>
      </c>
      <c r="F11807" t="inlineStr">
        <is>
          <t>P0186</t>
        </is>
      </c>
      <c r="G11807" t="inlineStr">
        <is>
          <t>Prod_0186</t>
        </is>
      </c>
      <c r="H11807" t="inlineStr">
        <is>
          <t>Household</t>
        </is>
      </c>
      <c r="I11807" t="n">
        <v>3</v>
      </c>
      <c r="J11807" t="n">
        <v>832.52</v>
      </c>
      <c r="K11807" t="n">
        <v>0</v>
      </c>
      <c r="L11807">
        <f>I11807*J11807*(1-K11807)</f>
        <v/>
      </c>
      <c r="M11807">
        <f>VLOOKUP(F11807,Products!A:D,4,FALSE)*I11807</f>
        <v/>
      </c>
      <c r="N11807">
        <f>L11807-M11807</f>
        <v/>
      </c>
    </row>
    <row r="11808">
      <c r="A11808" t="inlineStr">
        <is>
          <t>T1011806</t>
        </is>
      </c>
      <c r="B11808" t="inlineStr">
        <is>
          <t>2023-06-26</t>
        </is>
      </c>
      <c r="C11808" t="inlineStr">
        <is>
          <t>S027</t>
        </is>
      </c>
      <c r="D11808" t="inlineStr">
        <is>
          <t>Store_027</t>
        </is>
      </c>
      <c r="E11808" t="inlineStr">
        <is>
          <t>South</t>
        </is>
      </c>
      <c r="F11808" t="inlineStr">
        <is>
          <t>P0146</t>
        </is>
      </c>
      <c r="G11808" t="inlineStr">
        <is>
          <t>Prod_0146</t>
        </is>
      </c>
      <c r="H11808" t="inlineStr">
        <is>
          <t>Food</t>
        </is>
      </c>
      <c r="I11808" t="n">
        <v>6</v>
      </c>
      <c r="J11808" t="n">
        <v>312.54</v>
      </c>
      <c r="K11808" t="n">
        <v>0</v>
      </c>
      <c r="L11808">
        <f>I11808*J11808*(1-K11808)</f>
        <v/>
      </c>
      <c r="M11808">
        <f>VLOOKUP(F11808,Products!A:D,4,FALSE)*I11808</f>
        <v/>
      </c>
      <c r="N11808">
        <f>L11808-M11808</f>
        <v/>
      </c>
    </row>
    <row r="11809">
      <c r="A11809" t="inlineStr">
        <is>
          <t>T1011807</t>
        </is>
      </c>
      <c r="B11809" t="inlineStr">
        <is>
          <t>2025-09-05</t>
        </is>
      </c>
      <c r="C11809" t="inlineStr">
        <is>
          <t>S003</t>
        </is>
      </c>
      <c r="D11809" t="inlineStr">
        <is>
          <t>Store_003</t>
        </is>
      </c>
      <c r="E11809" t="inlineStr">
        <is>
          <t>North</t>
        </is>
      </c>
      <c r="F11809" t="inlineStr">
        <is>
          <t>P0069</t>
        </is>
      </c>
      <c r="G11809" t="inlineStr">
        <is>
          <t>Prod_0069</t>
        </is>
      </c>
      <c r="H11809" t="inlineStr">
        <is>
          <t>Household</t>
        </is>
      </c>
      <c r="I11809" t="n">
        <v>4</v>
      </c>
      <c r="J11809" t="n">
        <v>393.16</v>
      </c>
      <c r="K11809" t="n">
        <v>0.1</v>
      </c>
      <c r="L11809">
        <f>I11809*J11809*(1-K11809)</f>
        <v/>
      </c>
      <c r="M11809">
        <f>VLOOKUP(F11809,Products!A:D,4,FALSE)*I11809</f>
        <v/>
      </c>
      <c r="N11809">
        <f>L11809-M11809</f>
        <v/>
      </c>
    </row>
    <row r="11810">
      <c r="A11810" t="inlineStr">
        <is>
          <t>T1011808</t>
        </is>
      </c>
      <c r="B11810" t="inlineStr">
        <is>
          <t>2025-05-08</t>
        </is>
      </c>
      <c r="C11810" t="inlineStr">
        <is>
          <t>S010</t>
        </is>
      </c>
      <c r="D11810" t="inlineStr">
        <is>
          <t>Store_010</t>
        </is>
      </c>
      <c r="E11810" t="inlineStr">
        <is>
          <t>North</t>
        </is>
      </c>
      <c r="F11810" t="inlineStr">
        <is>
          <t>P0090</t>
        </is>
      </c>
      <c r="G11810" t="inlineStr">
        <is>
          <t>Prod_0090</t>
        </is>
      </c>
      <c r="H11810" t="inlineStr">
        <is>
          <t>Toys</t>
        </is>
      </c>
      <c r="I11810" t="n">
        <v>3</v>
      </c>
      <c r="J11810" t="n">
        <v>393.76</v>
      </c>
      <c r="K11810" t="n">
        <v>0</v>
      </c>
      <c r="L11810">
        <f>I11810*J11810*(1-K11810)</f>
        <v/>
      </c>
      <c r="M11810">
        <f>VLOOKUP(F11810,Products!A:D,4,FALSE)*I11810</f>
        <v/>
      </c>
      <c r="N11810">
        <f>L11810-M11810</f>
        <v/>
      </c>
    </row>
    <row r="11811">
      <c r="A11811" t="inlineStr">
        <is>
          <t>T1011809</t>
        </is>
      </c>
      <c r="B11811" t="inlineStr">
        <is>
          <t>2024-12-26</t>
        </is>
      </c>
      <c r="C11811" t="inlineStr">
        <is>
          <t>S022</t>
        </is>
      </c>
      <c r="D11811" t="inlineStr">
        <is>
          <t>Store_022</t>
        </is>
      </c>
      <c r="E11811" t="inlineStr">
        <is>
          <t>East</t>
        </is>
      </c>
      <c r="F11811" t="inlineStr">
        <is>
          <t>P0170</t>
        </is>
      </c>
      <c r="G11811" t="inlineStr">
        <is>
          <t>Prod_0170</t>
        </is>
      </c>
      <c r="H11811" t="inlineStr">
        <is>
          <t>Household</t>
        </is>
      </c>
      <c r="I11811" t="n">
        <v>3</v>
      </c>
      <c r="J11811" t="n">
        <v>427.21</v>
      </c>
      <c r="K11811" t="n">
        <v>0</v>
      </c>
      <c r="L11811">
        <f>I11811*J11811*(1-K11811)</f>
        <v/>
      </c>
      <c r="M11811">
        <f>VLOOKUP(F11811,Products!A:D,4,FALSE)*I11811</f>
        <v/>
      </c>
      <c r="N11811">
        <f>L11811-M11811</f>
        <v/>
      </c>
    </row>
    <row r="11812">
      <c r="A11812" t="inlineStr">
        <is>
          <t>T1011810</t>
        </is>
      </c>
      <c r="B11812" t="inlineStr">
        <is>
          <t>2025-03-07</t>
        </is>
      </c>
      <c r="C11812" t="inlineStr">
        <is>
          <t>S008</t>
        </is>
      </c>
      <c r="D11812" t="inlineStr">
        <is>
          <t>Store_008</t>
        </is>
      </c>
      <c r="E11812" t="inlineStr">
        <is>
          <t>East</t>
        </is>
      </c>
      <c r="F11812" t="inlineStr">
        <is>
          <t>P0141</t>
        </is>
      </c>
      <c r="G11812" t="inlineStr">
        <is>
          <t>Prod_0141</t>
        </is>
      </c>
      <c r="H11812" t="inlineStr">
        <is>
          <t>Food</t>
        </is>
      </c>
      <c r="I11812" t="n">
        <v>4</v>
      </c>
      <c r="J11812" t="n">
        <v>817.28</v>
      </c>
      <c r="K11812" t="n">
        <v>0.1</v>
      </c>
      <c r="L11812">
        <f>I11812*J11812*(1-K11812)</f>
        <v/>
      </c>
      <c r="M11812">
        <f>VLOOKUP(F11812,Products!A:D,4,FALSE)*I11812</f>
        <v/>
      </c>
      <c r="N11812">
        <f>L11812-M11812</f>
        <v/>
      </c>
    </row>
    <row r="11813">
      <c r="A11813" t="inlineStr">
        <is>
          <t>T1011811</t>
        </is>
      </c>
      <c r="B11813" t="inlineStr">
        <is>
          <t>2024-05-04</t>
        </is>
      </c>
      <c r="C11813" t="inlineStr">
        <is>
          <t>S033</t>
        </is>
      </c>
      <c r="D11813" t="inlineStr">
        <is>
          <t>Store_033</t>
        </is>
      </c>
      <c r="E11813" t="inlineStr">
        <is>
          <t>North</t>
        </is>
      </c>
      <c r="F11813" t="inlineStr">
        <is>
          <t>P0128</t>
        </is>
      </c>
      <c r="G11813" t="inlineStr">
        <is>
          <t>Prod_0128</t>
        </is>
      </c>
      <c r="H11813" t="inlineStr">
        <is>
          <t>Toys</t>
        </is>
      </c>
      <c r="I11813" t="n">
        <v>8</v>
      </c>
      <c r="J11813" t="n">
        <v>204.26</v>
      </c>
      <c r="K11813" t="n">
        <v>0.15</v>
      </c>
      <c r="L11813">
        <f>I11813*J11813*(1-K11813)</f>
        <v/>
      </c>
      <c r="M11813">
        <f>VLOOKUP(F11813,Products!A:D,4,FALSE)*I11813</f>
        <v/>
      </c>
      <c r="N11813">
        <f>L11813-M11813</f>
        <v/>
      </c>
    </row>
    <row r="11814">
      <c r="A11814" t="inlineStr">
        <is>
          <t>T1011812</t>
        </is>
      </c>
      <c r="B11814" t="inlineStr">
        <is>
          <t>2024-07-10</t>
        </is>
      </c>
      <c r="C11814" t="inlineStr">
        <is>
          <t>S041</t>
        </is>
      </c>
      <c r="D11814" t="inlineStr">
        <is>
          <t>Store_041</t>
        </is>
      </c>
      <c r="E11814" t="inlineStr">
        <is>
          <t>East</t>
        </is>
      </c>
      <c r="F11814" t="inlineStr">
        <is>
          <t>P0184</t>
        </is>
      </c>
      <c r="G11814" t="inlineStr">
        <is>
          <t>Prod_0184</t>
        </is>
      </c>
      <c r="H11814" t="inlineStr">
        <is>
          <t>Beverages</t>
        </is>
      </c>
      <c r="I11814" t="n">
        <v>5</v>
      </c>
      <c r="J11814" t="n">
        <v>551.4</v>
      </c>
      <c r="K11814" t="n">
        <v>0.05</v>
      </c>
      <c r="L11814">
        <f>I11814*J11814*(1-K11814)</f>
        <v/>
      </c>
      <c r="M11814">
        <f>VLOOKUP(F11814,Products!A:D,4,FALSE)*I11814</f>
        <v/>
      </c>
      <c r="N11814">
        <f>L11814-M11814</f>
        <v/>
      </c>
    </row>
    <row r="11815">
      <c r="A11815" t="inlineStr">
        <is>
          <t>T1011813</t>
        </is>
      </c>
      <c r="B11815" t="inlineStr">
        <is>
          <t>2024-07-12</t>
        </is>
      </c>
      <c r="C11815" t="inlineStr">
        <is>
          <t>S003</t>
        </is>
      </c>
      <c r="D11815" t="inlineStr">
        <is>
          <t>Store_003</t>
        </is>
      </c>
      <c r="E11815" t="inlineStr">
        <is>
          <t>North</t>
        </is>
      </c>
      <c r="F11815" t="inlineStr">
        <is>
          <t>P0063</t>
        </is>
      </c>
      <c r="G11815" t="inlineStr">
        <is>
          <t>Prod_0063</t>
        </is>
      </c>
      <c r="H11815" t="inlineStr">
        <is>
          <t>Clothing</t>
        </is>
      </c>
      <c r="I11815" t="n">
        <v>3</v>
      </c>
      <c r="J11815" t="n">
        <v>201.39</v>
      </c>
      <c r="K11815" t="n">
        <v>0</v>
      </c>
      <c r="L11815">
        <f>I11815*J11815*(1-K11815)</f>
        <v/>
      </c>
      <c r="M11815">
        <f>VLOOKUP(F11815,Products!A:D,4,FALSE)*I11815</f>
        <v/>
      </c>
      <c r="N11815">
        <f>L11815-M11815</f>
        <v/>
      </c>
    </row>
    <row r="11816">
      <c r="A11816" t="inlineStr">
        <is>
          <t>T1011814</t>
        </is>
      </c>
      <c r="B11816" t="inlineStr">
        <is>
          <t>2023-08-05</t>
        </is>
      </c>
      <c r="C11816" t="inlineStr">
        <is>
          <t>S004</t>
        </is>
      </c>
      <c r="D11816" t="inlineStr">
        <is>
          <t>Store_004</t>
        </is>
      </c>
      <c r="E11816" t="inlineStr">
        <is>
          <t>Central</t>
        </is>
      </c>
      <c r="F11816" t="inlineStr">
        <is>
          <t>P0043</t>
        </is>
      </c>
      <c r="G11816" t="inlineStr">
        <is>
          <t>Prod_0043</t>
        </is>
      </c>
      <c r="H11816" t="inlineStr">
        <is>
          <t>Food</t>
        </is>
      </c>
      <c r="I11816" t="n">
        <v>7</v>
      </c>
      <c r="J11816" t="n">
        <v>200.28</v>
      </c>
      <c r="K11816" t="n">
        <v>0.05</v>
      </c>
      <c r="L11816">
        <f>I11816*J11816*(1-K11816)</f>
        <v/>
      </c>
      <c r="M11816">
        <f>VLOOKUP(F11816,Products!A:D,4,FALSE)*I11816</f>
        <v/>
      </c>
      <c r="N11816">
        <f>L11816-M11816</f>
        <v/>
      </c>
    </row>
    <row r="11817">
      <c r="A11817" t="inlineStr">
        <is>
          <t>T1011815</t>
        </is>
      </c>
      <c r="B11817" t="inlineStr">
        <is>
          <t>2023-04-28</t>
        </is>
      </c>
      <c r="C11817" t="inlineStr">
        <is>
          <t>S025</t>
        </is>
      </c>
      <c r="D11817" t="inlineStr">
        <is>
          <t>Store_025</t>
        </is>
      </c>
      <c r="E11817" t="inlineStr">
        <is>
          <t>Central</t>
        </is>
      </c>
      <c r="F11817" t="inlineStr">
        <is>
          <t>P0020</t>
        </is>
      </c>
      <c r="G11817" t="inlineStr">
        <is>
          <t>Prod_0020</t>
        </is>
      </c>
      <c r="H11817" t="inlineStr">
        <is>
          <t>Beverages</t>
        </is>
      </c>
      <c r="I11817" t="n">
        <v>8</v>
      </c>
      <c r="J11817" t="n">
        <v>669.1900000000001</v>
      </c>
      <c r="K11817" t="n">
        <v>0</v>
      </c>
      <c r="L11817">
        <f>I11817*J11817*(1-K11817)</f>
        <v/>
      </c>
      <c r="M11817">
        <f>VLOOKUP(F11817,Products!A:D,4,FALSE)*I11817</f>
        <v/>
      </c>
      <c r="N11817">
        <f>L11817-M11817</f>
        <v/>
      </c>
    </row>
    <row r="11818">
      <c r="A11818" t="inlineStr">
        <is>
          <t>T1011816</t>
        </is>
      </c>
      <c r="B11818" t="inlineStr">
        <is>
          <t>2024-05-13</t>
        </is>
      </c>
      <c r="C11818" t="inlineStr">
        <is>
          <t>S043</t>
        </is>
      </c>
      <c r="D11818" t="inlineStr">
        <is>
          <t>Store_043</t>
        </is>
      </c>
      <c r="E11818" t="inlineStr">
        <is>
          <t>East</t>
        </is>
      </c>
      <c r="F11818" t="inlineStr">
        <is>
          <t>P0186</t>
        </is>
      </c>
      <c r="G11818" t="inlineStr">
        <is>
          <t>Prod_0186</t>
        </is>
      </c>
      <c r="H11818" t="inlineStr">
        <is>
          <t>Household</t>
        </is>
      </c>
      <c r="I11818" t="n">
        <v>6</v>
      </c>
      <c r="J11818" t="n">
        <v>884</v>
      </c>
      <c r="K11818" t="n">
        <v>0</v>
      </c>
      <c r="L11818">
        <f>I11818*J11818*(1-K11818)</f>
        <v/>
      </c>
      <c r="M11818">
        <f>VLOOKUP(F11818,Products!A:D,4,FALSE)*I11818</f>
        <v/>
      </c>
      <c r="N11818">
        <f>L11818-M11818</f>
        <v/>
      </c>
    </row>
    <row r="11819">
      <c r="A11819" t="inlineStr">
        <is>
          <t>T1011817</t>
        </is>
      </c>
      <c r="B11819" t="inlineStr">
        <is>
          <t>2024-04-25</t>
        </is>
      </c>
      <c r="C11819" t="inlineStr">
        <is>
          <t>S038</t>
        </is>
      </c>
      <c r="D11819" t="inlineStr">
        <is>
          <t>Store_038</t>
        </is>
      </c>
      <c r="E11819" t="inlineStr">
        <is>
          <t>East</t>
        </is>
      </c>
      <c r="F11819" t="inlineStr">
        <is>
          <t>P0070</t>
        </is>
      </c>
      <c r="G11819" t="inlineStr">
        <is>
          <t>Prod_0070</t>
        </is>
      </c>
      <c r="H11819" t="inlineStr">
        <is>
          <t>Beverages</t>
        </is>
      </c>
      <c r="I11819" t="n">
        <v>5</v>
      </c>
      <c r="J11819" t="n">
        <v>591.96</v>
      </c>
      <c r="K11819" t="n">
        <v>0.05</v>
      </c>
      <c r="L11819">
        <f>I11819*J11819*(1-K11819)</f>
        <v/>
      </c>
      <c r="M11819">
        <f>VLOOKUP(F11819,Products!A:D,4,FALSE)*I11819</f>
        <v/>
      </c>
      <c r="N11819">
        <f>L11819-M11819</f>
        <v/>
      </c>
    </row>
    <row r="11820">
      <c r="A11820" t="inlineStr">
        <is>
          <t>T1011818</t>
        </is>
      </c>
      <c r="B11820" t="inlineStr">
        <is>
          <t>2023-12-06</t>
        </is>
      </c>
      <c r="C11820" t="inlineStr">
        <is>
          <t>S050</t>
        </is>
      </c>
      <c r="D11820" t="inlineStr">
        <is>
          <t>Store_050</t>
        </is>
      </c>
      <c r="E11820" t="inlineStr">
        <is>
          <t>South</t>
        </is>
      </c>
      <c r="F11820" t="inlineStr">
        <is>
          <t>P0158</t>
        </is>
      </c>
      <c r="G11820" t="inlineStr">
        <is>
          <t>Prod_0158</t>
        </is>
      </c>
      <c r="H11820" t="inlineStr">
        <is>
          <t>Beverages</t>
        </is>
      </c>
      <c r="I11820" t="n">
        <v>1</v>
      </c>
      <c r="J11820" t="n">
        <v>238.71</v>
      </c>
      <c r="K11820" t="n">
        <v>0</v>
      </c>
      <c r="L11820">
        <f>I11820*J11820*(1-K11820)</f>
        <v/>
      </c>
      <c r="M11820">
        <f>VLOOKUP(F11820,Products!A:D,4,FALSE)*I11820</f>
        <v/>
      </c>
      <c r="N11820">
        <f>L11820-M11820</f>
        <v/>
      </c>
    </row>
    <row r="11821">
      <c r="A11821" t="inlineStr">
        <is>
          <t>T1011819</t>
        </is>
      </c>
      <c r="B11821" t="inlineStr">
        <is>
          <t>2023-03-09</t>
        </is>
      </c>
      <c r="C11821" t="inlineStr">
        <is>
          <t>S025</t>
        </is>
      </c>
      <c r="D11821" t="inlineStr">
        <is>
          <t>Store_025</t>
        </is>
      </c>
      <c r="E11821" t="inlineStr">
        <is>
          <t>Central</t>
        </is>
      </c>
      <c r="F11821" t="inlineStr">
        <is>
          <t>P0168</t>
        </is>
      </c>
      <c r="G11821" t="inlineStr">
        <is>
          <t>Prod_0168</t>
        </is>
      </c>
      <c r="H11821" t="inlineStr">
        <is>
          <t>Electronics</t>
        </is>
      </c>
      <c r="I11821" t="n">
        <v>7</v>
      </c>
      <c r="J11821" t="n">
        <v>77.2</v>
      </c>
      <c r="K11821" t="n">
        <v>0</v>
      </c>
      <c r="L11821">
        <f>I11821*J11821*(1-K11821)</f>
        <v/>
      </c>
      <c r="M11821">
        <f>VLOOKUP(F11821,Products!A:D,4,FALSE)*I11821</f>
        <v/>
      </c>
      <c r="N11821">
        <f>L11821-M11821</f>
        <v/>
      </c>
    </row>
    <row r="11822">
      <c r="A11822" t="inlineStr">
        <is>
          <t>T1011820</t>
        </is>
      </c>
      <c r="B11822" t="inlineStr">
        <is>
          <t>2023-07-07</t>
        </is>
      </c>
      <c r="C11822" t="inlineStr">
        <is>
          <t>S033</t>
        </is>
      </c>
      <c r="D11822" t="inlineStr">
        <is>
          <t>Store_033</t>
        </is>
      </c>
      <c r="E11822" t="inlineStr">
        <is>
          <t>North</t>
        </is>
      </c>
      <c r="F11822" t="inlineStr">
        <is>
          <t>P0091</t>
        </is>
      </c>
      <c r="G11822" t="inlineStr">
        <is>
          <t>Prod_0091</t>
        </is>
      </c>
      <c r="H11822" t="inlineStr">
        <is>
          <t>Toys</t>
        </is>
      </c>
      <c r="I11822" t="n">
        <v>4</v>
      </c>
      <c r="J11822" t="n">
        <v>286.72</v>
      </c>
      <c r="K11822" t="n">
        <v>0</v>
      </c>
      <c r="L11822">
        <f>I11822*J11822*(1-K11822)</f>
        <v/>
      </c>
      <c r="M11822">
        <f>VLOOKUP(F11822,Products!A:D,4,FALSE)*I11822</f>
        <v/>
      </c>
      <c r="N11822">
        <f>L11822-M11822</f>
        <v/>
      </c>
    </row>
    <row r="11823">
      <c r="A11823" t="inlineStr">
        <is>
          <t>T1011821</t>
        </is>
      </c>
      <c r="B11823" t="inlineStr">
        <is>
          <t>2024-05-09</t>
        </is>
      </c>
      <c r="C11823" t="inlineStr">
        <is>
          <t>S032</t>
        </is>
      </c>
      <c r="D11823" t="inlineStr">
        <is>
          <t>Store_032</t>
        </is>
      </c>
      <c r="E11823" t="inlineStr">
        <is>
          <t>Central</t>
        </is>
      </c>
      <c r="F11823" t="inlineStr">
        <is>
          <t>P0191</t>
        </is>
      </c>
      <c r="G11823" t="inlineStr">
        <is>
          <t>Prod_0191</t>
        </is>
      </c>
      <c r="H11823" t="inlineStr">
        <is>
          <t>Food</t>
        </is>
      </c>
      <c r="I11823" t="n">
        <v>6</v>
      </c>
      <c r="J11823" t="n">
        <v>421.94</v>
      </c>
      <c r="K11823" t="n">
        <v>0</v>
      </c>
      <c r="L11823">
        <f>I11823*J11823*(1-K11823)</f>
        <v/>
      </c>
      <c r="M11823">
        <f>VLOOKUP(F11823,Products!A:D,4,FALSE)*I11823</f>
        <v/>
      </c>
      <c r="N11823">
        <f>L11823-M11823</f>
        <v/>
      </c>
    </row>
    <row r="11824">
      <c r="A11824" t="inlineStr">
        <is>
          <t>T1011822</t>
        </is>
      </c>
      <c r="B11824" t="inlineStr">
        <is>
          <t>2024-02-15</t>
        </is>
      </c>
      <c r="C11824" t="inlineStr">
        <is>
          <t>S006</t>
        </is>
      </c>
      <c r="D11824" t="inlineStr">
        <is>
          <t>Store_006</t>
        </is>
      </c>
      <c r="E11824" t="inlineStr">
        <is>
          <t>East</t>
        </is>
      </c>
      <c r="F11824" t="inlineStr">
        <is>
          <t>P0136</t>
        </is>
      </c>
      <c r="G11824" t="inlineStr">
        <is>
          <t>Prod_0136</t>
        </is>
      </c>
      <c r="H11824" t="inlineStr">
        <is>
          <t>Beverages</t>
        </is>
      </c>
      <c r="I11824" t="n">
        <v>3</v>
      </c>
      <c r="J11824" t="n">
        <v>228.94</v>
      </c>
      <c r="K11824" t="n">
        <v>0.15</v>
      </c>
      <c r="L11824">
        <f>I11824*J11824*(1-K11824)</f>
        <v/>
      </c>
      <c r="M11824">
        <f>VLOOKUP(F11824,Products!A:D,4,FALSE)*I11824</f>
        <v/>
      </c>
      <c r="N11824">
        <f>L11824-M11824</f>
        <v/>
      </c>
    </row>
    <row r="11825">
      <c r="A11825" t="inlineStr">
        <is>
          <t>T1011823</t>
        </is>
      </c>
      <c r="B11825" t="inlineStr">
        <is>
          <t>2023-01-01</t>
        </is>
      </c>
      <c r="C11825" t="inlineStr">
        <is>
          <t>S048</t>
        </is>
      </c>
      <c r="D11825" t="inlineStr">
        <is>
          <t>Store_048</t>
        </is>
      </c>
      <c r="E11825" t="inlineStr">
        <is>
          <t>South</t>
        </is>
      </c>
      <c r="F11825" t="inlineStr">
        <is>
          <t>P0174</t>
        </is>
      </c>
      <c r="G11825" t="inlineStr">
        <is>
          <t>Prod_0174</t>
        </is>
      </c>
      <c r="H11825" t="inlineStr">
        <is>
          <t>Food</t>
        </is>
      </c>
      <c r="I11825" t="n">
        <v>5</v>
      </c>
      <c r="J11825" t="n">
        <v>92.94</v>
      </c>
      <c r="K11825" t="n">
        <v>0</v>
      </c>
      <c r="L11825">
        <f>I11825*J11825*(1-K11825)</f>
        <v/>
      </c>
      <c r="M11825">
        <f>VLOOKUP(F11825,Products!A:D,4,FALSE)*I11825</f>
        <v/>
      </c>
      <c r="N11825">
        <f>L11825-M11825</f>
        <v/>
      </c>
    </row>
    <row r="11826">
      <c r="A11826" t="inlineStr">
        <is>
          <t>T1011824</t>
        </is>
      </c>
      <c r="B11826" t="inlineStr">
        <is>
          <t>2025-03-23</t>
        </is>
      </c>
      <c r="C11826" t="inlineStr">
        <is>
          <t>S014</t>
        </is>
      </c>
      <c r="D11826" t="inlineStr">
        <is>
          <t>Store_014</t>
        </is>
      </c>
      <c r="E11826" t="inlineStr">
        <is>
          <t>West</t>
        </is>
      </c>
      <c r="F11826" t="inlineStr">
        <is>
          <t>P0146</t>
        </is>
      </c>
      <c r="G11826" t="inlineStr">
        <is>
          <t>Prod_0146</t>
        </is>
      </c>
      <c r="H11826" t="inlineStr">
        <is>
          <t>Food</t>
        </is>
      </c>
      <c r="I11826" t="n">
        <v>8</v>
      </c>
      <c r="J11826" t="n">
        <v>292.19</v>
      </c>
      <c r="K11826" t="n">
        <v>0.05</v>
      </c>
      <c r="L11826">
        <f>I11826*J11826*(1-K11826)</f>
        <v/>
      </c>
      <c r="M11826">
        <f>VLOOKUP(F11826,Products!A:D,4,FALSE)*I11826</f>
        <v/>
      </c>
      <c r="N11826">
        <f>L11826-M11826</f>
        <v/>
      </c>
    </row>
    <row r="11827">
      <c r="A11827" t="inlineStr">
        <is>
          <t>T1011825</t>
        </is>
      </c>
      <c r="B11827" t="inlineStr">
        <is>
          <t>2025-07-23</t>
        </is>
      </c>
      <c r="C11827" t="inlineStr">
        <is>
          <t>S028</t>
        </is>
      </c>
      <c r="D11827" t="inlineStr">
        <is>
          <t>Store_028</t>
        </is>
      </c>
      <c r="E11827" t="inlineStr">
        <is>
          <t>North</t>
        </is>
      </c>
      <c r="F11827" t="inlineStr">
        <is>
          <t>P0160</t>
        </is>
      </c>
      <c r="G11827" t="inlineStr">
        <is>
          <t>Prod_0160</t>
        </is>
      </c>
      <c r="H11827" t="inlineStr">
        <is>
          <t>Food</t>
        </is>
      </c>
      <c r="I11827" t="n">
        <v>6</v>
      </c>
      <c r="J11827" t="n">
        <v>899.38</v>
      </c>
      <c r="K11827" t="n">
        <v>0.05</v>
      </c>
      <c r="L11827">
        <f>I11827*J11827*(1-K11827)</f>
        <v/>
      </c>
      <c r="M11827">
        <f>VLOOKUP(F11827,Products!A:D,4,FALSE)*I11827</f>
        <v/>
      </c>
      <c r="N11827">
        <f>L11827-M11827</f>
        <v/>
      </c>
    </row>
    <row r="11828">
      <c r="A11828" t="inlineStr">
        <is>
          <t>T1011826</t>
        </is>
      </c>
      <c r="B11828" t="inlineStr">
        <is>
          <t>2024-03-19</t>
        </is>
      </c>
      <c r="C11828" t="inlineStr">
        <is>
          <t>S027</t>
        </is>
      </c>
      <c r="D11828" t="inlineStr">
        <is>
          <t>Store_027</t>
        </is>
      </c>
      <c r="E11828" t="inlineStr">
        <is>
          <t>South</t>
        </is>
      </c>
      <c r="F11828" t="inlineStr">
        <is>
          <t>P0009</t>
        </is>
      </c>
      <c r="G11828" t="inlineStr">
        <is>
          <t>Prod_0009</t>
        </is>
      </c>
      <c r="H11828" t="inlineStr">
        <is>
          <t>Toys</t>
        </is>
      </c>
      <c r="I11828" t="n">
        <v>2</v>
      </c>
      <c r="J11828" t="n">
        <v>774.9400000000001</v>
      </c>
      <c r="K11828" t="n">
        <v>0.05</v>
      </c>
      <c r="L11828">
        <f>I11828*J11828*(1-K11828)</f>
        <v/>
      </c>
      <c r="M11828">
        <f>VLOOKUP(F11828,Products!A:D,4,FALSE)*I11828</f>
        <v/>
      </c>
      <c r="N11828">
        <f>L11828-M11828</f>
        <v/>
      </c>
    </row>
    <row r="11829">
      <c r="A11829" t="inlineStr">
        <is>
          <t>T1011827</t>
        </is>
      </c>
      <c r="B11829" t="inlineStr">
        <is>
          <t>2023-12-07</t>
        </is>
      </c>
      <c r="C11829" t="inlineStr">
        <is>
          <t>S014</t>
        </is>
      </c>
      <c r="D11829" t="inlineStr">
        <is>
          <t>Store_014</t>
        </is>
      </c>
      <c r="E11829" t="inlineStr">
        <is>
          <t>West</t>
        </is>
      </c>
      <c r="F11829" t="inlineStr">
        <is>
          <t>P0014</t>
        </is>
      </c>
      <c r="G11829" t="inlineStr">
        <is>
          <t>Prod_0014</t>
        </is>
      </c>
      <c r="H11829" t="inlineStr">
        <is>
          <t>Clothing</t>
        </is>
      </c>
      <c r="I11829" t="n">
        <v>1</v>
      </c>
      <c r="J11829" t="n">
        <v>331.65</v>
      </c>
      <c r="K11829" t="n">
        <v>0</v>
      </c>
      <c r="L11829">
        <f>I11829*J11829*(1-K11829)</f>
        <v/>
      </c>
      <c r="M11829">
        <f>VLOOKUP(F11829,Products!A:D,4,FALSE)*I11829</f>
        <v/>
      </c>
      <c r="N11829">
        <f>L11829-M11829</f>
        <v/>
      </c>
    </row>
    <row r="11830">
      <c r="A11830" t="inlineStr">
        <is>
          <t>T1011828</t>
        </is>
      </c>
      <c r="B11830" t="inlineStr">
        <is>
          <t>2024-07-10</t>
        </is>
      </c>
      <c r="C11830" t="inlineStr">
        <is>
          <t>S048</t>
        </is>
      </c>
      <c r="D11830" t="inlineStr">
        <is>
          <t>Store_048</t>
        </is>
      </c>
      <c r="E11830" t="inlineStr">
        <is>
          <t>South</t>
        </is>
      </c>
      <c r="F11830" t="inlineStr">
        <is>
          <t>P0114</t>
        </is>
      </c>
      <c r="G11830" t="inlineStr">
        <is>
          <t>Prod_0114</t>
        </is>
      </c>
      <c r="H11830" t="inlineStr">
        <is>
          <t>Beverages</t>
        </is>
      </c>
      <c r="I11830" t="n">
        <v>5</v>
      </c>
      <c r="J11830" t="n">
        <v>820.9400000000001</v>
      </c>
      <c r="K11830" t="n">
        <v>0</v>
      </c>
      <c r="L11830">
        <f>I11830*J11830*(1-K11830)</f>
        <v/>
      </c>
      <c r="M11830">
        <f>VLOOKUP(F11830,Products!A:D,4,FALSE)*I11830</f>
        <v/>
      </c>
      <c r="N11830">
        <f>L11830-M11830</f>
        <v/>
      </c>
    </row>
    <row r="11831">
      <c r="A11831" t="inlineStr">
        <is>
          <t>T1011829</t>
        </is>
      </c>
      <c r="B11831" t="inlineStr">
        <is>
          <t>2023-10-24</t>
        </is>
      </c>
      <c r="C11831" t="inlineStr">
        <is>
          <t>S017</t>
        </is>
      </c>
      <c r="D11831" t="inlineStr">
        <is>
          <t>Store_017</t>
        </is>
      </c>
      <c r="E11831" t="inlineStr">
        <is>
          <t>South</t>
        </is>
      </c>
      <c r="F11831" t="inlineStr">
        <is>
          <t>P0100</t>
        </is>
      </c>
      <c r="G11831" t="inlineStr">
        <is>
          <t>Prod_0100</t>
        </is>
      </c>
      <c r="H11831" t="inlineStr">
        <is>
          <t>Household</t>
        </is>
      </c>
      <c r="I11831" t="n">
        <v>4</v>
      </c>
      <c r="J11831" t="n">
        <v>407.8</v>
      </c>
      <c r="K11831" t="n">
        <v>0</v>
      </c>
      <c r="L11831">
        <f>I11831*J11831*(1-K11831)</f>
        <v/>
      </c>
      <c r="M11831">
        <f>VLOOKUP(F11831,Products!A:D,4,FALSE)*I11831</f>
        <v/>
      </c>
      <c r="N11831">
        <f>L11831-M11831</f>
        <v/>
      </c>
    </row>
    <row r="11832">
      <c r="A11832" t="inlineStr">
        <is>
          <t>T1011830</t>
        </is>
      </c>
      <c r="B11832" t="inlineStr">
        <is>
          <t>2024-09-28</t>
        </is>
      </c>
      <c r="C11832" t="inlineStr">
        <is>
          <t>S017</t>
        </is>
      </c>
      <c r="D11832" t="inlineStr">
        <is>
          <t>Store_017</t>
        </is>
      </c>
      <c r="E11832" t="inlineStr">
        <is>
          <t>South</t>
        </is>
      </c>
      <c r="F11832" t="inlineStr">
        <is>
          <t>P0028</t>
        </is>
      </c>
      <c r="G11832" t="inlineStr">
        <is>
          <t>Prod_0028</t>
        </is>
      </c>
      <c r="H11832" t="inlineStr">
        <is>
          <t>Food</t>
        </is>
      </c>
      <c r="I11832" t="n">
        <v>2</v>
      </c>
      <c r="J11832" t="n">
        <v>575.53</v>
      </c>
      <c r="K11832" t="n">
        <v>0</v>
      </c>
      <c r="L11832">
        <f>I11832*J11832*(1-K11832)</f>
        <v/>
      </c>
      <c r="M11832">
        <f>VLOOKUP(F11832,Products!A:D,4,FALSE)*I11832</f>
        <v/>
      </c>
      <c r="N11832">
        <f>L11832-M11832</f>
        <v/>
      </c>
    </row>
    <row r="11833">
      <c r="A11833" t="inlineStr">
        <is>
          <t>T1011831</t>
        </is>
      </c>
      <c r="B11833" t="inlineStr">
        <is>
          <t>2023-05-24</t>
        </is>
      </c>
      <c r="C11833" t="inlineStr">
        <is>
          <t>S042</t>
        </is>
      </c>
      <c r="D11833" t="inlineStr">
        <is>
          <t>Store_042</t>
        </is>
      </c>
      <c r="E11833" t="inlineStr">
        <is>
          <t>Central</t>
        </is>
      </c>
      <c r="F11833" t="inlineStr">
        <is>
          <t>P0159</t>
        </is>
      </c>
      <c r="G11833" t="inlineStr">
        <is>
          <t>Prod_0159</t>
        </is>
      </c>
      <c r="H11833" t="inlineStr">
        <is>
          <t>Electronics</t>
        </is>
      </c>
      <c r="I11833" t="n">
        <v>9</v>
      </c>
      <c r="J11833" t="n">
        <v>470.27</v>
      </c>
      <c r="K11833" t="n">
        <v>0</v>
      </c>
      <c r="L11833">
        <f>I11833*J11833*(1-K11833)</f>
        <v/>
      </c>
      <c r="M11833">
        <f>VLOOKUP(F11833,Products!A:D,4,FALSE)*I11833</f>
        <v/>
      </c>
      <c r="N11833">
        <f>L11833-M11833</f>
        <v/>
      </c>
    </row>
    <row r="11834">
      <c r="A11834" t="inlineStr">
        <is>
          <t>T1011832</t>
        </is>
      </c>
      <c r="B11834" t="inlineStr">
        <is>
          <t>2024-07-25</t>
        </is>
      </c>
      <c r="C11834" t="inlineStr">
        <is>
          <t>S039</t>
        </is>
      </c>
      <c r="D11834" t="inlineStr">
        <is>
          <t>Store_039</t>
        </is>
      </c>
      <c r="E11834" t="inlineStr">
        <is>
          <t>North</t>
        </is>
      </c>
      <c r="F11834" t="inlineStr">
        <is>
          <t>P0143</t>
        </is>
      </c>
      <c r="G11834" t="inlineStr">
        <is>
          <t>Prod_0143</t>
        </is>
      </c>
      <c r="H11834" t="inlineStr">
        <is>
          <t>Electronics</t>
        </is>
      </c>
      <c r="I11834" t="n">
        <v>1</v>
      </c>
      <c r="J11834" t="n">
        <v>321.47</v>
      </c>
      <c r="K11834" t="n">
        <v>0</v>
      </c>
      <c r="L11834">
        <f>I11834*J11834*(1-K11834)</f>
        <v/>
      </c>
      <c r="M11834">
        <f>VLOOKUP(F11834,Products!A:D,4,FALSE)*I11834</f>
        <v/>
      </c>
      <c r="N11834">
        <f>L11834-M11834</f>
        <v/>
      </c>
    </row>
    <row r="11835">
      <c r="A11835" t="inlineStr">
        <is>
          <t>T1011833</t>
        </is>
      </c>
      <c r="B11835" t="inlineStr">
        <is>
          <t>2024-01-22</t>
        </is>
      </c>
      <c r="C11835" t="inlineStr">
        <is>
          <t>S038</t>
        </is>
      </c>
      <c r="D11835" t="inlineStr">
        <is>
          <t>Store_038</t>
        </is>
      </c>
      <c r="E11835" t="inlineStr">
        <is>
          <t>East</t>
        </is>
      </c>
      <c r="F11835" t="inlineStr">
        <is>
          <t>P0092</t>
        </is>
      </c>
      <c r="G11835" t="inlineStr">
        <is>
          <t>Prod_0092</t>
        </is>
      </c>
      <c r="H11835" t="inlineStr">
        <is>
          <t>Household</t>
        </is>
      </c>
      <c r="I11835" t="n">
        <v>4</v>
      </c>
      <c r="J11835" t="n">
        <v>233.66</v>
      </c>
      <c r="K11835" t="n">
        <v>0</v>
      </c>
      <c r="L11835">
        <f>I11835*J11835*(1-K11835)</f>
        <v/>
      </c>
      <c r="M11835">
        <f>VLOOKUP(F11835,Products!A:D,4,FALSE)*I11835</f>
        <v/>
      </c>
      <c r="N11835">
        <f>L11835-M11835</f>
        <v/>
      </c>
    </row>
    <row r="11836">
      <c r="A11836" t="inlineStr">
        <is>
          <t>T1011834</t>
        </is>
      </c>
      <c r="B11836" t="inlineStr">
        <is>
          <t>2023-12-23</t>
        </is>
      </c>
      <c r="C11836" t="inlineStr">
        <is>
          <t>S010</t>
        </is>
      </c>
      <c r="D11836" t="inlineStr">
        <is>
          <t>Store_010</t>
        </is>
      </c>
      <c r="E11836" t="inlineStr">
        <is>
          <t>North</t>
        </is>
      </c>
      <c r="F11836" t="inlineStr">
        <is>
          <t>P0099</t>
        </is>
      </c>
      <c r="G11836" t="inlineStr">
        <is>
          <t>Prod_0099</t>
        </is>
      </c>
      <c r="H11836" t="inlineStr">
        <is>
          <t>Beverages</t>
        </is>
      </c>
      <c r="I11836" t="n">
        <v>9</v>
      </c>
      <c r="J11836" t="n">
        <v>113.18</v>
      </c>
      <c r="K11836" t="n">
        <v>0</v>
      </c>
      <c r="L11836">
        <f>I11836*J11836*(1-K11836)</f>
        <v/>
      </c>
      <c r="M11836">
        <f>VLOOKUP(F11836,Products!A:D,4,FALSE)*I11836</f>
        <v/>
      </c>
      <c r="N11836">
        <f>L11836-M11836</f>
        <v/>
      </c>
    </row>
    <row r="11837">
      <c r="A11837" t="inlineStr">
        <is>
          <t>T1011835</t>
        </is>
      </c>
      <c r="B11837" t="inlineStr">
        <is>
          <t>2023-12-14</t>
        </is>
      </c>
      <c r="C11837" t="inlineStr">
        <is>
          <t>S046</t>
        </is>
      </c>
      <c r="D11837" t="inlineStr">
        <is>
          <t>Store_046</t>
        </is>
      </c>
      <c r="E11837" t="inlineStr">
        <is>
          <t>South</t>
        </is>
      </c>
      <c r="F11837" t="inlineStr">
        <is>
          <t>P0195</t>
        </is>
      </c>
      <c r="G11837" t="inlineStr">
        <is>
          <t>Prod_0195</t>
        </is>
      </c>
      <c r="H11837" t="inlineStr">
        <is>
          <t>Food</t>
        </is>
      </c>
      <c r="I11837" t="n">
        <v>6</v>
      </c>
      <c r="J11837" t="n">
        <v>451.31</v>
      </c>
      <c r="K11837" t="n">
        <v>0.05</v>
      </c>
      <c r="L11837">
        <f>I11837*J11837*(1-K11837)</f>
        <v/>
      </c>
      <c r="M11837">
        <f>VLOOKUP(F11837,Products!A:D,4,FALSE)*I11837</f>
        <v/>
      </c>
      <c r="N11837">
        <f>L11837-M11837</f>
        <v/>
      </c>
    </row>
    <row r="11838">
      <c r="A11838" t="inlineStr">
        <is>
          <t>T1011836</t>
        </is>
      </c>
      <c r="B11838" t="inlineStr">
        <is>
          <t>2024-02-03</t>
        </is>
      </c>
      <c r="C11838" t="inlineStr">
        <is>
          <t>S027</t>
        </is>
      </c>
      <c r="D11838" t="inlineStr">
        <is>
          <t>Store_027</t>
        </is>
      </c>
      <c r="E11838" t="inlineStr">
        <is>
          <t>South</t>
        </is>
      </c>
      <c r="F11838" t="inlineStr">
        <is>
          <t>P0122</t>
        </is>
      </c>
      <c r="G11838" t="inlineStr">
        <is>
          <t>Prod_0122</t>
        </is>
      </c>
      <c r="H11838" t="inlineStr">
        <is>
          <t>Beverages</t>
        </is>
      </c>
      <c r="I11838" t="n">
        <v>1</v>
      </c>
      <c r="J11838" t="n">
        <v>604.3099999999999</v>
      </c>
      <c r="K11838" t="n">
        <v>0.2</v>
      </c>
      <c r="L11838">
        <f>I11838*J11838*(1-K11838)</f>
        <v/>
      </c>
      <c r="M11838">
        <f>VLOOKUP(F11838,Products!A:D,4,FALSE)*I11838</f>
        <v/>
      </c>
      <c r="N11838">
        <f>L11838-M11838</f>
        <v/>
      </c>
    </row>
    <row r="11839">
      <c r="A11839" t="inlineStr">
        <is>
          <t>T1011837</t>
        </is>
      </c>
      <c r="B11839" t="inlineStr">
        <is>
          <t>2024-07-21</t>
        </is>
      </c>
      <c r="C11839" t="inlineStr">
        <is>
          <t>S036</t>
        </is>
      </c>
      <c r="D11839" t="inlineStr">
        <is>
          <t>Store_036</t>
        </is>
      </c>
      <c r="E11839" t="inlineStr">
        <is>
          <t>Central</t>
        </is>
      </c>
      <c r="F11839" t="inlineStr">
        <is>
          <t>P0122</t>
        </is>
      </c>
      <c r="G11839" t="inlineStr">
        <is>
          <t>Prod_0122</t>
        </is>
      </c>
      <c r="H11839" t="inlineStr">
        <is>
          <t>Beverages</t>
        </is>
      </c>
      <c r="I11839" t="n">
        <v>3</v>
      </c>
      <c r="J11839" t="n">
        <v>768.14</v>
      </c>
      <c r="K11839" t="n">
        <v>0.1</v>
      </c>
      <c r="L11839">
        <f>I11839*J11839*(1-K11839)</f>
        <v/>
      </c>
      <c r="M11839">
        <f>VLOOKUP(F11839,Products!A:D,4,FALSE)*I11839</f>
        <v/>
      </c>
      <c r="N11839">
        <f>L11839-M11839</f>
        <v/>
      </c>
    </row>
    <row r="11840">
      <c r="A11840" t="inlineStr">
        <is>
          <t>T1011838</t>
        </is>
      </c>
      <c r="B11840" t="inlineStr">
        <is>
          <t>2023-04-07</t>
        </is>
      </c>
      <c r="C11840" t="inlineStr">
        <is>
          <t>S039</t>
        </is>
      </c>
      <c r="D11840" t="inlineStr">
        <is>
          <t>Store_039</t>
        </is>
      </c>
      <c r="E11840" t="inlineStr">
        <is>
          <t>North</t>
        </is>
      </c>
      <c r="F11840" t="inlineStr">
        <is>
          <t>P0108</t>
        </is>
      </c>
      <c r="G11840" t="inlineStr">
        <is>
          <t>Prod_0108</t>
        </is>
      </c>
      <c r="H11840" t="inlineStr">
        <is>
          <t>Stationery</t>
        </is>
      </c>
      <c r="I11840" t="n">
        <v>8</v>
      </c>
      <c r="J11840" t="n">
        <v>715.6</v>
      </c>
      <c r="K11840" t="n">
        <v>0.05</v>
      </c>
      <c r="L11840">
        <f>I11840*J11840*(1-K11840)</f>
        <v/>
      </c>
      <c r="M11840">
        <f>VLOOKUP(F11840,Products!A:D,4,FALSE)*I11840</f>
        <v/>
      </c>
      <c r="N11840">
        <f>L11840-M11840</f>
        <v/>
      </c>
    </row>
    <row r="11841">
      <c r="A11841" t="inlineStr">
        <is>
          <t>T1011839</t>
        </is>
      </c>
      <c r="B11841" t="inlineStr">
        <is>
          <t>2024-10-12</t>
        </is>
      </c>
      <c r="C11841" t="inlineStr">
        <is>
          <t>S046</t>
        </is>
      </c>
      <c r="D11841" t="inlineStr">
        <is>
          <t>Store_046</t>
        </is>
      </c>
      <c r="E11841" t="inlineStr">
        <is>
          <t>South</t>
        </is>
      </c>
      <c r="F11841" t="inlineStr">
        <is>
          <t>P0120</t>
        </is>
      </c>
      <c r="G11841" t="inlineStr">
        <is>
          <t>Prod_0120</t>
        </is>
      </c>
      <c r="H11841" t="inlineStr">
        <is>
          <t>Stationery</t>
        </is>
      </c>
      <c r="I11841" t="n">
        <v>2</v>
      </c>
      <c r="J11841" t="n">
        <v>561.59</v>
      </c>
      <c r="K11841" t="n">
        <v>0</v>
      </c>
      <c r="L11841">
        <f>I11841*J11841*(1-K11841)</f>
        <v/>
      </c>
      <c r="M11841">
        <f>VLOOKUP(F11841,Products!A:D,4,FALSE)*I11841</f>
        <v/>
      </c>
      <c r="N11841">
        <f>L11841-M11841</f>
        <v/>
      </c>
    </row>
    <row r="11842">
      <c r="A11842" t="inlineStr">
        <is>
          <t>T1011840</t>
        </is>
      </c>
      <c r="B11842" t="inlineStr">
        <is>
          <t>2024-08-13</t>
        </is>
      </c>
      <c r="C11842" t="inlineStr">
        <is>
          <t>S039</t>
        </is>
      </c>
      <c r="D11842" t="inlineStr">
        <is>
          <t>Store_039</t>
        </is>
      </c>
      <c r="E11842" t="inlineStr">
        <is>
          <t>North</t>
        </is>
      </c>
      <c r="F11842" t="inlineStr">
        <is>
          <t>P0137</t>
        </is>
      </c>
      <c r="G11842" t="inlineStr">
        <is>
          <t>Prod_0137</t>
        </is>
      </c>
      <c r="H11842" t="inlineStr">
        <is>
          <t>Electronics</t>
        </is>
      </c>
      <c r="I11842" t="n">
        <v>9</v>
      </c>
      <c r="J11842" t="n">
        <v>145.86</v>
      </c>
      <c r="K11842" t="n">
        <v>0</v>
      </c>
      <c r="L11842">
        <f>I11842*J11842*(1-K11842)</f>
        <v/>
      </c>
      <c r="M11842">
        <f>VLOOKUP(F11842,Products!A:D,4,FALSE)*I11842</f>
        <v/>
      </c>
      <c r="N11842">
        <f>L11842-M11842</f>
        <v/>
      </c>
    </row>
    <row r="11843">
      <c r="A11843" t="inlineStr">
        <is>
          <t>T1011841</t>
        </is>
      </c>
      <c r="B11843" t="inlineStr">
        <is>
          <t>2023-01-24</t>
        </is>
      </c>
      <c r="C11843" t="inlineStr">
        <is>
          <t>S020</t>
        </is>
      </c>
      <c r="D11843" t="inlineStr">
        <is>
          <t>Store_020</t>
        </is>
      </c>
      <c r="E11843" t="inlineStr">
        <is>
          <t>West</t>
        </is>
      </c>
      <c r="F11843" t="inlineStr">
        <is>
          <t>P0135</t>
        </is>
      </c>
      <c r="G11843" t="inlineStr">
        <is>
          <t>Prod_0135</t>
        </is>
      </c>
      <c r="H11843" t="inlineStr">
        <is>
          <t>Food</t>
        </is>
      </c>
      <c r="I11843" t="n">
        <v>2</v>
      </c>
      <c r="J11843" t="n">
        <v>75.58</v>
      </c>
      <c r="K11843" t="n">
        <v>0</v>
      </c>
      <c r="L11843">
        <f>I11843*J11843*(1-K11843)</f>
        <v/>
      </c>
      <c r="M11843">
        <f>VLOOKUP(F11843,Products!A:D,4,FALSE)*I11843</f>
        <v/>
      </c>
      <c r="N11843">
        <f>L11843-M11843</f>
        <v/>
      </c>
    </row>
    <row r="11844">
      <c r="A11844" t="inlineStr">
        <is>
          <t>T1011842</t>
        </is>
      </c>
      <c r="B11844" t="inlineStr">
        <is>
          <t>2024-03-11</t>
        </is>
      </c>
      <c r="C11844" t="inlineStr">
        <is>
          <t>S035</t>
        </is>
      </c>
      <c r="D11844" t="inlineStr">
        <is>
          <t>Store_035</t>
        </is>
      </c>
      <c r="E11844" t="inlineStr">
        <is>
          <t>Central</t>
        </is>
      </c>
      <c r="F11844" t="inlineStr">
        <is>
          <t>P0157</t>
        </is>
      </c>
      <c r="G11844" t="inlineStr">
        <is>
          <t>Prod_0157</t>
        </is>
      </c>
      <c r="H11844" t="inlineStr">
        <is>
          <t>Toys</t>
        </is>
      </c>
      <c r="I11844" t="n">
        <v>6</v>
      </c>
      <c r="J11844" t="n">
        <v>223.39</v>
      </c>
      <c r="K11844" t="n">
        <v>0</v>
      </c>
      <c r="L11844">
        <f>I11844*J11844*(1-K11844)</f>
        <v/>
      </c>
      <c r="M11844">
        <f>VLOOKUP(F11844,Products!A:D,4,FALSE)*I11844</f>
        <v/>
      </c>
      <c r="N11844">
        <f>L11844-M11844</f>
        <v/>
      </c>
    </row>
    <row r="11845">
      <c r="A11845" t="inlineStr">
        <is>
          <t>T1011843</t>
        </is>
      </c>
      <c r="B11845" t="inlineStr">
        <is>
          <t>2023-12-25</t>
        </is>
      </c>
      <c r="C11845" t="inlineStr">
        <is>
          <t>S008</t>
        </is>
      </c>
      <c r="D11845" t="inlineStr">
        <is>
          <t>Store_008</t>
        </is>
      </c>
      <c r="E11845" t="inlineStr">
        <is>
          <t>East</t>
        </is>
      </c>
      <c r="F11845" t="inlineStr">
        <is>
          <t>P0082</t>
        </is>
      </c>
      <c r="G11845" t="inlineStr">
        <is>
          <t>Prod_0082</t>
        </is>
      </c>
      <c r="H11845" t="inlineStr">
        <is>
          <t>Food</t>
        </is>
      </c>
      <c r="I11845" t="n">
        <v>5</v>
      </c>
      <c r="J11845" t="n">
        <v>629.59</v>
      </c>
      <c r="K11845" t="n">
        <v>0</v>
      </c>
      <c r="L11845">
        <f>I11845*J11845*(1-K11845)</f>
        <v/>
      </c>
      <c r="M11845">
        <f>VLOOKUP(F11845,Products!A:D,4,FALSE)*I11845</f>
        <v/>
      </c>
      <c r="N11845">
        <f>L11845-M11845</f>
        <v/>
      </c>
    </row>
    <row r="11846">
      <c r="A11846" t="inlineStr">
        <is>
          <t>T1011844</t>
        </is>
      </c>
      <c r="B11846" t="inlineStr">
        <is>
          <t>2023-12-12</t>
        </is>
      </c>
      <c r="C11846" t="inlineStr">
        <is>
          <t>S007</t>
        </is>
      </c>
      <c r="D11846" t="inlineStr">
        <is>
          <t>Store_007</t>
        </is>
      </c>
      <c r="E11846" t="inlineStr">
        <is>
          <t>East</t>
        </is>
      </c>
      <c r="F11846" t="inlineStr">
        <is>
          <t>P0166</t>
        </is>
      </c>
      <c r="G11846" t="inlineStr">
        <is>
          <t>Prod_0166</t>
        </is>
      </c>
      <c r="H11846" t="inlineStr">
        <is>
          <t>Electronics</t>
        </is>
      </c>
      <c r="I11846" t="n">
        <v>7</v>
      </c>
      <c r="J11846" t="n">
        <v>518.54</v>
      </c>
      <c r="K11846" t="n">
        <v>0</v>
      </c>
      <c r="L11846">
        <f>I11846*J11846*(1-K11846)</f>
        <v/>
      </c>
      <c r="M11846">
        <f>VLOOKUP(F11846,Products!A:D,4,FALSE)*I11846</f>
        <v/>
      </c>
      <c r="N11846">
        <f>L11846-M11846</f>
        <v/>
      </c>
    </row>
    <row r="11847">
      <c r="A11847" t="inlineStr">
        <is>
          <t>T1011845</t>
        </is>
      </c>
      <c r="B11847" t="inlineStr">
        <is>
          <t>2024-05-22</t>
        </is>
      </c>
      <c r="C11847" t="inlineStr">
        <is>
          <t>S007</t>
        </is>
      </c>
      <c r="D11847" t="inlineStr">
        <is>
          <t>Store_007</t>
        </is>
      </c>
      <c r="E11847" t="inlineStr">
        <is>
          <t>East</t>
        </is>
      </c>
      <c r="F11847" t="inlineStr">
        <is>
          <t>P0159</t>
        </is>
      </c>
      <c r="G11847" t="inlineStr">
        <is>
          <t>Prod_0159</t>
        </is>
      </c>
      <c r="H11847" t="inlineStr">
        <is>
          <t>Electronics</t>
        </is>
      </c>
      <c r="I11847" t="n">
        <v>2</v>
      </c>
      <c r="J11847" t="n">
        <v>412.32</v>
      </c>
      <c r="K11847" t="n">
        <v>0.15</v>
      </c>
      <c r="L11847">
        <f>I11847*J11847*(1-K11847)</f>
        <v/>
      </c>
      <c r="M11847">
        <f>VLOOKUP(F11847,Products!A:D,4,FALSE)*I11847</f>
        <v/>
      </c>
      <c r="N11847">
        <f>L11847-M11847</f>
        <v/>
      </c>
    </row>
    <row r="11848">
      <c r="A11848" t="inlineStr">
        <is>
          <t>T1011846</t>
        </is>
      </c>
      <c r="B11848" t="inlineStr">
        <is>
          <t>2025-05-09</t>
        </is>
      </c>
      <c r="C11848" t="inlineStr">
        <is>
          <t>S036</t>
        </is>
      </c>
      <c r="D11848" t="inlineStr">
        <is>
          <t>Store_036</t>
        </is>
      </c>
      <c r="E11848" t="inlineStr">
        <is>
          <t>Central</t>
        </is>
      </c>
      <c r="F11848" t="inlineStr">
        <is>
          <t>P0135</t>
        </is>
      </c>
      <c r="G11848" t="inlineStr">
        <is>
          <t>Prod_0135</t>
        </is>
      </c>
      <c r="H11848" t="inlineStr">
        <is>
          <t>Food</t>
        </is>
      </c>
      <c r="I11848" t="n">
        <v>8</v>
      </c>
      <c r="J11848" t="n">
        <v>105.09</v>
      </c>
      <c r="K11848" t="n">
        <v>0</v>
      </c>
      <c r="L11848">
        <f>I11848*J11848*(1-K11848)</f>
        <v/>
      </c>
      <c r="M11848">
        <f>VLOOKUP(F11848,Products!A:D,4,FALSE)*I11848</f>
        <v/>
      </c>
      <c r="N11848">
        <f>L11848-M11848</f>
        <v/>
      </c>
    </row>
    <row r="11849">
      <c r="A11849" t="inlineStr">
        <is>
          <t>T1011847</t>
        </is>
      </c>
      <c r="B11849" t="inlineStr">
        <is>
          <t>2023-10-30</t>
        </is>
      </c>
      <c r="C11849" t="inlineStr">
        <is>
          <t>S003</t>
        </is>
      </c>
      <c r="D11849" t="inlineStr">
        <is>
          <t>Store_003</t>
        </is>
      </c>
      <c r="E11849" t="inlineStr">
        <is>
          <t>North</t>
        </is>
      </c>
      <c r="F11849" t="inlineStr">
        <is>
          <t>P0103</t>
        </is>
      </c>
      <c r="G11849" t="inlineStr">
        <is>
          <t>Prod_0103</t>
        </is>
      </c>
      <c r="H11849" t="inlineStr">
        <is>
          <t>Stationery</t>
        </is>
      </c>
      <c r="I11849" t="n">
        <v>3</v>
      </c>
      <c r="J11849" t="n">
        <v>598.87</v>
      </c>
      <c r="K11849" t="n">
        <v>0</v>
      </c>
      <c r="L11849">
        <f>I11849*J11849*(1-K11849)</f>
        <v/>
      </c>
      <c r="M11849">
        <f>VLOOKUP(F11849,Products!A:D,4,FALSE)*I11849</f>
        <v/>
      </c>
      <c r="N11849">
        <f>L11849-M11849</f>
        <v/>
      </c>
    </row>
    <row r="11850">
      <c r="A11850" t="inlineStr">
        <is>
          <t>T1011848</t>
        </is>
      </c>
      <c r="B11850" t="inlineStr">
        <is>
          <t>2023-10-03</t>
        </is>
      </c>
      <c r="C11850" t="inlineStr">
        <is>
          <t>S002</t>
        </is>
      </c>
      <c r="D11850" t="inlineStr">
        <is>
          <t>Store_002</t>
        </is>
      </c>
      <c r="E11850" t="inlineStr">
        <is>
          <t>South</t>
        </is>
      </c>
      <c r="F11850" t="inlineStr">
        <is>
          <t>P0146</t>
        </is>
      </c>
      <c r="G11850" t="inlineStr">
        <is>
          <t>Prod_0146</t>
        </is>
      </c>
      <c r="H11850" t="inlineStr">
        <is>
          <t>Food</t>
        </is>
      </c>
      <c r="I11850" t="n">
        <v>2</v>
      </c>
      <c r="J11850" t="n">
        <v>338.8</v>
      </c>
      <c r="K11850" t="n">
        <v>0</v>
      </c>
      <c r="L11850">
        <f>I11850*J11850*(1-K11850)</f>
        <v/>
      </c>
      <c r="M11850">
        <f>VLOOKUP(F11850,Products!A:D,4,FALSE)*I11850</f>
        <v/>
      </c>
      <c r="N11850">
        <f>L11850-M11850</f>
        <v/>
      </c>
    </row>
    <row r="11851">
      <c r="A11851" t="inlineStr">
        <is>
          <t>T1011849</t>
        </is>
      </c>
      <c r="B11851" t="inlineStr">
        <is>
          <t>2024-02-23</t>
        </is>
      </c>
      <c r="C11851" t="inlineStr">
        <is>
          <t>S015</t>
        </is>
      </c>
      <c r="D11851" t="inlineStr">
        <is>
          <t>Store_015</t>
        </is>
      </c>
      <c r="E11851" t="inlineStr">
        <is>
          <t>North</t>
        </is>
      </c>
      <c r="F11851" t="inlineStr">
        <is>
          <t>P0010</t>
        </is>
      </c>
      <c r="G11851" t="inlineStr">
        <is>
          <t>Prod_0010</t>
        </is>
      </c>
      <c r="H11851" t="inlineStr">
        <is>
          <t>Electronics</t>
        </is>
      </c>
      <c r="I11851" t="n">
        <v>4</v>
      </c>
      <c r="J11851" t="n">
        <v>762.64</v>
      </c>
      <c r="K11851" t="n">
        <v>0</v>
      </c>
      <c r="L11851">
        <f>I11851*J11851*(1-K11851)</f>
        <v/>
      </c>
      <c r="M11851">
        <f>VLOOKUP(F11851,Products!A:D,4,FALSE)*I11851</f>
        <v/>
      </c>
      <c r="N11851">
        <f>L11851-M11851</f>
        <v/>
      </c>
    </row>
    <row r="11852">
      <c r="A11852" t="inlineStr">
        <is>
          <t>T1011850</t>
        </is>
      </c>
      <c r="B11852" t="inlineStr">
        <is>
          <t>2023-09-13</t>
        </is>
      </c>
      <c r="C11852" t="inlineStr">
        <is>
          <t>S037</t>
        </is>
      </c>
      <c r="D11852" t="inlineStr">
        <is>
          <t>Store_037</t>
        </is>
      </c>
      <c r="E11852" t="inlineStr">
        <is>
          <t>East</t>
        </is>
      </c>
      <c r="F11852" t="inlineStr">
        <is>
          <t>P0090</t>
        </is>
      </c>
      <c r="G11852" t="inlineStr">
        <is>
          <t>Prod_0090</t>
        </is>
      </c>
      <c r="H11852" t="inlineStr">
        <is>
          <t>Toys</t>
        </is>
      </c>
      <c r="I11852" t="n">
        <v>6</v>
      </c>
      <c r="J11852" t="n">
        <v>398.31</v>
      </c>
      <c r="K11852" t="n">
        <v>0.1</v>
      </c>
      <c r="L11852">
        <f>I11852*J11852*(1-K11852)</f>
        <v/>
      </c>
      <c r="M11852">
        <f>VLOOKUP(F11852,Products!A:D,4,FALSE)*I11852</f>
        <v/>
      </c>
      <c r="N11852">
        <f>L11852-M11852</f>
        <v/>
      </c>
    </row>
    <row r="11853">
      <c r="A11853" t="inlineStr">
        <is>
          <t>T1011851</t>
        </is>
      </c>
      <c r="B11853" t="inlineStr">
        <is>
          <t>2025-01-25</t>
        </is>
      </c>
      <c r="C11853" t="inlineStr">
        <is>
          <t>S031</t>
        </is>
      </c>
      <c r="D11853" t="inlineStr">
        <is>
          <t>Store_031</t>
        </is>
      </c>
      <c r="E11853" t="inlineStr">
        <is>
          <t>Central</t>
        </is>
      </c>
      <c r="F11853" t="inlineStr">
        <is>
          <t>P0142</t>
        </is>
      </c>
      <c r="G11853" t="inlineStr">
        <is>
          <t>Prod_0142</t>
        </is>
      </c>
      <c r="H11853" t="inlineStr">
        <is>
          <t>Household</t>
        </is>
      </c>
      <c r="I11853" t="n">
        <v>1</v>
      </c>
      <c r="J11853" t="n">
        <v>227.57</v>
      </c>
      <c r="K11853" t="n">
        <v>0</v>
      </c>
      <c r="L11853">
        <f>I11853*J11853*(1-K11853)</f>
        <v/>
      </c>
      <c r="M11853">
        <f>VLOOKUP(F11853,Products!A:D,4,FALSE)*I11853</f>
        <v/>
      </c>
      <c r="N11853">
        <f>L11853-M11853</f>
        <v/>
      </c>
    </row>
    <row r="11854">
      <c r="A11854" t="inlineStr">
        <is>
          <t>T1011852</t>
        </is>
      </c>
      <c r="B11854" t="inlineStr">
        <is>
          <t>2024-07-25</t>
        </is>
      </c>
      <c r="C11854" t="inlineStr">
        <is>
          <t>S036</t>
        </is>
      </c>
      <c r="D11854" t="inlineStr">
        <is>
          <t>Store_036</t>
        </is>
      </c>
      <c r="E11854" t="inlineStr">
        <is>
          <t>Central</t>
        </is>
      </c>
      <c r="F11854" t="inlineStr">
        <is>
          <t>P0023</t>
        </is>
      </c>
      <c r="G11854" t="inlineStr">
        <is>
          <t>Prod_0023</t>
        </is>
      </c>
      <c r="H11854" t="inlineStr">
        <is>
          <t>Stationery</t>
        </is>
      </c>
      <c r="I11854" t="n">
        <v>8</v>
      </c>
      <c r="J11854" t="n">
        <v>151.2</v>
      </c>
      <c r="K11854" t="n">
        <v>0</v>
      </c>
      <c r="L11854">
        <f>I11854*J11854*(1-K11854)</f>
        <v/>
      </c>
      <c r="M11854">
        <f>VLOOKUP(F11854,Products!A:D,4,FALSE)*I11854</f>
        <v/>
      </c>
      <c r="N11854">
        <f>L11854-M11854</f>
        <v/>
      </c>
    </row>
    <row r="11855">
      <c r="A11855" t="inlineStr">
        <is>
          <t>T1011853</t>
        </is>
      </c>
      <c r="B11855" t="inlineStr">
        <is>
          <t>2023-09-10</t>
        </is>
      </c>
      <c r="C11855" t="inlineStr">
        <is>
          <t>S027</t>
        </is>
      </c>
      <c r="D11855" t="inlineStr">
        <is>
          <t>Store_027</t>
        </is>
      </c>
      <c r="E11855" t="inlineStr">
        <is>
          <t>South</t>
        </is>
      </c>
      <c r="F11855" t="inlineStr">
        <is>
          <t>P0151</t>
        </is>
      </c>
      <c r="G11855" t="inlineStr">
        <is>
          <t>Prod_0151</t>
        </is>
      </c>
      <c r="H11855" t="inlineStr">
        <is>
          <t>Food</t>
        </is>
      </c>
      <c r="I11855" t="n">
        <v>8</v>
      </c>
      <c r="J11855" t="n">
        <v>967.09</v>
      </c>
      <c r="K11855" t="n">
        <v>0.1</v>
      </c>
      <c r="L11855">
        <f>I11855*J11855*(1-K11855)</f>
        <v/>
      </c>
      <c r="M11855">
        <f>VLOOKUP(F11855,Products!A:D,4,FALSE)*I11855</f>
        <v/>
      </c>
      <c r="N11855">
        <f>L11855-M11855</f>
        <v/>
      </c>
    </row>
    <row r="11856">
      <c r="A11856" t="inlineStr">
        <is>
          <t>T1011854</t>
        </is>
      </c>
      <c r="B11856" t="inlineStr">
        <is>
          <t>2024-11-17</t>
        </is>
      </c>
      <c r="C11856" t="inlineStr">
        <is>
          <t>S050</t>
        </is>
      </c>
      <c r="D11856" t="inlineStr">
        <is>
          <t>Store_050</t>
        </is>
      </c>
      <c r="E11856" t="inlineStr">
        <is>
          <t>South</t>
        </is>
      </c>
      <c r="F11856" t="inlineStr">
        <is>
          <t>P0185</t>
        </is>
      </c>
      <c r="G11856" t="inlineStr">
        <is>
          <t>Prod_0185</t>
        </is>
      </c>
      <c r="H11856" t="inlineStr">
        <is>
          <t>Food</t>
        </is>
      </c>
      <c r="I11856" t="n">
        <v>8</v>
      </c>
      <c r="J11856" t="n">
        <v>381.85</v>
      </c>
      <c r="K11856" t="n">
        <v>0.2</v>
      </c>
      <c r="L11856">
        <f>I11856*J11856*(1-K11856)</f>
        <v/>
      </c>
      <c r="M11856">
        <f>VLOOKUP(F11856,Products!A:D,4,FALSE)*I11856</f>
        <v/>
      </c>
      <c r="N11856">
        <f>L11856-M11856</f>
        <v/>
      </c>
    </row>
    <row r="11857">
      <c r="A11857" t="inlineStr">
        <is>
          <t>T1011855</t>
        </is>
      </c>
      <c r="B11857" t="inlineStr">
        <is>
          <t>2023-05-10</t>
        </is>
      </c>
      <c r="C11857" t="inlineStr">
        <is>
          <t>S019</t>
        </is>
      </c>
      <c r="D11857" t="inlineStr">
        <is>
          <t>Store_019</t>
        </is>
      </c>
      <c r="E11857" t="inlineStr">
        <is>
          <t>East</t>
        </is>
      </c>
      <c r="F11857" t="inlineStr">
        <is>
          <t>P0142</t>
        </is>
      </c>
      <c r="G11857" t="inlineStr">
        <is>
          <t>Prod_0142</t>
        </is>
      </c>
      <c r="H11857" t="inlineStr">
        <is>
          <t>Household</t>
        </is>
      </c>
      <c r="I11857" t="n">
        <v>5</v>
      </c>
      <c r="J11857" t="n">
        <v>206.11</v>
      </c>
      <c r="K11857" t="n">
        <v>0</v>
      </c>
      <c r="L11857">
        <f>I11857*J11857*(1-K11857)</f>
        <v/>
      </c>
      <c r="M11857">
        <f>VLOOKUP(F11857,Products!A:D,4,FALSE)*I11857</f>
        <v/>
      </c>
      <c r="N11857">
        <f>L11857-M11857</f>
        <v/>
      </c>
    </row>
    <row r="11858">
      <c r="A11858" t="inlineStr">
        <is>
          <t>T1011856</t>
        </is>
      </c>
      <c r="B11858" t="inlineStr">
        <is>
          <t>2024-01-08</t>
        </is>
      </c>
      <c r="C11858" t="inlineStr">
        <is>
          <t>S034</t>
        </is>
      </c>
      <c r="D11858" t="inlineStr">
        <is>
          <t>Store_034</t>
        </is>
      </c>
      <c r="E11858" t="inlineStr">
        <is>
          <t>Central</t>
        </is>
      </c>
      <c r="F11858" t="inlineStr">
        <is>
          <t>P0026</t>
        </is>
      </c>
      <c r="G11858" t="inlineStr">
        <is>
          <t>Prod_0026</t>
        </is>
      </c>
      <c r="H11858" t="inlineStr">
        <is>
          <t>Beverages</t>
        </is>
      </c>
      <c r="I11858" t="n">
        <v>3</v>
      </c>
      <c r="J11858" t="n">
        <v>962.4299999999999</v>
      </c>
      <c r="K11858" t="n">
        <v>0.05</v>
      </c>
      <c r="L11858">
        <f>I11858*J11858*(1-K11858)</f>
        <v/>
      </c>
      <c r="M11858">
        <f>VLOOKUP(F11858,Products!A:D,4,FALSE)*I11858</f>
        <v/>
      </c>
      <c r="N11858">
        <f>L11858-M11858</f>
        <v/>
      </c>
    </row>
    <row r="11859">
      <c r="A11859" t="inlineStr">
        <is>
          <t>T1011857</t>
        </is>
      </c>
      <c r="B11859" t="inlineStr">
        <is>
          <t>2024-06-18</t>
        </is>
      </c>
      <c r="C11859" t="inlineStr">
        <is>
          <t>S028</t>
        </is>
      </c>
      <c r="D11859" t="inlineStr">
        <is>
          <t>Store_028</t>
        </is>
      </c>
      <c r="E11859" t="inlineStr">
        <is>
          <t>North</t>
        </is>
      </c>
      <c r="F11859" t="inlineStr">
        <is>
          <t>P0169</t>
        </is>
      </c>
      <c r="G11859" t="inlineStr">
        <is>
          <t>Prod_0169</t>
        </is>
      </c>
      <c r="H11859" t="inlineStr">
        <is>
          <t>Beverages</t>
        </is>
      </c>
      <c r="I11859" t="n">
        <v>1</v>
      </c>
      <c r="J11859" t="n">
        <v>600.74</v>
      </c>
      <c r="K11859" t="n">
        <v>0.05</v>
      </c>
      <c r="L11859">
        <f>I11859*J11859*(1-K11859)</f>
        <v/>
      </c>
      <c r="M11859">
        <f>VLOOKUP(F11859,Products!A:D,4,FALSE)*I11859</f>
        <v/>
      </c>
      <c r="N11859">
        <f>L11859-M11859</f>
        <v/>
      </c>
    </row>
    <row r="11860">
      <c r="A11860" t="inlineStr">
        <is>
          <t>T1011858</t>
        </is>
      </c>
      <c r="B11860" t="inlineStr">
        <is>
          <t>2023-03-24</t>
        </is>
      </c>
      <c r="C11860" t="inlineStr">
        <is>
          <t>S015</t>
        </is>
      </c>
      <c r="D11860" t="inlineStr">
        <is>
          <t>Store_015</t>
        </is>
      </c>
      <c r="E11860" t="inlineStr">
        <is>
          <t>North</t>
        </is>
      </c>
      <c r="F11860" t="inlineStr">
        <is>
          <t>P0002</t>
        </is>
      </c>
      <c r="G11860" t="inlineStr">
        <is>
          <t>Prod_0002</t>
        </is>
      </c>
      <c r="H11860" t="inlineStr">
        <is>
          <t>Food</t>
        </is>
      </c>
      <c r="I11860" t="n">
        <v>1</v>
      </c>
      <c r="J11860" t="n">
        <v>270.01</v>
      </c>
      <c r="K11860" t="n">
        <v>0</v>
      </c>
      <c r="L11860">
        <f>I11860*J11860*(1-K11860)</f>
        <v/>
      </c>
      <c r="M11860">
        <f>VLOOKUP(F11860,Products!A:D,4,FALSE)*I11860</f>
        <v/>
      </c>
      <c r="N11860">
        <f>L11860-M11860</f>
        <v/>
      </c>
    </row>
    <row r="11861">
      <c r="A11861" t="inlineStr">
        <is>
          <t>T1011859</t>
        </is>
      </c>
      <c r="B11861" t="inlineStr">
        <is>
          <t>2025-08-23</t>
        </is>
      </c>
      <c r="C11861" t="inlineStr">
        <is>
          <t>S048</t>
        </is>
      </c>
      <c r="D11861" t="inlineStr">
        <is>
          <t>Store_048</t>
        </is>
      </c>
      <c r="E11861" t="inlineStr">
        <is>
          <t>South</t>
        </is>
      </c>
      <c r="F11861" t="inlineStr">
        <is>
          <t>P0151</t>
        </is>
      </c>
      <c r="G11861" t="inlineStr">
        <is>
          <t>Prod_0151</t>
        </is>
      </c>
      <c r="H11861" t="inlineStr">
        <is>
          <t>Food</t>
        </is>
      </c>
      <c r="I11861" t="n">
        <v>6</v>
      </c>
      <c r="J11861" t="n">
        <v>869.25</v>
      </c>
      <c r="K11861" t="n">
        <v>0.15</v>
      </c>
      <c r="L11861">
        <f>I11861*J11861*(1-K11861)</f>
        <v/>
      </c>
      <c r="M11861">
        <f>VLOOKUP(F11861,Products!A:D,4,FALSE)*I11861</f>
        <v/>
      </c>
      <c r="N11861">
        <f>L11861-M11861</f>
        <v/>
      </c>
    </row>
    <row r="11862">
      <c r="A11862" t="inlineStr">
        <is>
          <t>T1011860</t>
        </is>
      </c>
      <c r="B11862" t="inlineStr">
        <is>
          <t>2024-10-12</t>
        </is>
      </c>
      <c r="C11862" t="inlineStr">
        <is>
          <t>S046</t>
        </is>
      </c>
      <c r="D11862" t="inlineStr">
        <is>
          <t>Store_046</t>
        </is>
      </c>
      <c r="E11862" t="inlineStr">
        <is>
          <t>South</t>
        </is>
      </c>
      <c r="F11862" t="inlineStr">
        <is>
          <t>P0035</t>
        </is>
      </c>
      <c r="G11862" t="inlineStr">
        <is>
          <t>Prod_0035</t>
        </is>
      </c>
      <c r="H11862" t="inlineStr">
        <is>
          <t>Beverages</t>
        </is>
      </c>
      <c r="I11862" t="n">
        <v>3</v>
      </c>
      <c r="J11862" t="n">
        <v>90.98</v>
      </c>
      <c r="K11862" t="n">
        <v>0</v>
      </c>
      <c r="L11862">
        <f>I11862*J11862*(1-K11862)</f>
        <v/>
      </c>
      <c r="M11862">
        <f>VLOOKUP(F11862,Products!A:D,4,FALSE)*I11862</f>
        <v/>
      </c>
      <c r="N11862">
        <f>L11862-M11862</f>
        <v/>
      </c>
    </row>
    <row r="11863">
      <c r="A11863" t="inlineStr">
        <is>
          <t>T1011861</t>
        </is>
      </c>
      <c r="B11863" t="inlineStr">
        <is>
          <t>2023-12-07</t>
        </is>
      </c>
      <c r="C11863" t="inlineStr">
        <is>
          <t>S019</t>
        </is>
      </c>
      <c r="D11863" t="inlineStr">
        <is>
          <t>Store_019</t>
        </is>
      </c>
      <c r="E11863" t="inlineStr">
        <is>
          <t>East</t>
        </is>
      </c>
      <c r="F11863" t="inlineStr">
        <is>
          <t>P0076</t>
        </is>
      </c>
      <c r="G11863" t="inlineStr">
        <is>
          <t>Prod_0076</t>
        </is>
      </c>
      <c r="H11863" t="inlineStr">
        <is>
          <t>Clothing</t>
        </is>
      </c>
      <c r="I11863" t="n">
        <v>1</v>
      </c>
      <c r="J11863" t="n">
        <v>367.39</v>
      </c>
      <c r="K11863" t="n">
        <v>0</v>
      </c>
      <c r="L11863">
        <f>I11863*J11863*(1-K11863)</f>
        <v/>
      </c>
      <c r="M11863">
        <f>VLOOKUP(F11863,Products!A:D,4,FALSE)*I11863</f>
        <v/>
      </c>
      <c r="N11863">
        <f>L11863-M11863</f>
        <v/>
      </c>
    </row>
    <row r="11864">
      <c r="A11864" t="inlineStr">
        <is>
          <t>T1011862</t>
        </is>
      </c>
      <c r="B11864" t="inlineStr">
        <is>
          <t>2023-05-31</t>
        </is>
      </c>
      <c r="C11864" t="inlineStr">
        <is>
          <t>S014</t>
        </is>
      </c>
      <c r="D11864" t="inlineStr">
        <is>
          <t>Store_014</t>
        </is>
      </c>
      <c r="E11864" t="inlineStr">
        <is>
          <t>West</t>
        </is>
      </c>
      <c r="F11864" t="inlineStr">
        <is>
          <t>P0133</t>
        </is>
      </c>
      <c r="G11864" t="inlineStr">
        <is>
          <t>Prod_0133</t>
        </is>
      </c>
      <c r="H11864" t="inlineStr">
        <is>
          <t>Stationery</t>
        </is>
      </c>
      <c r="I11864" t="n">
        <v>3</v>
      </c>
      <c r="J11864" t="n">
        <v>462.43</v>
      </c>
      <c r="K11864" t="n">
        <v>0.05</v>
      </c>
      <c r="L11864">
        <f>I11864*J11864*(1-K11864)</f>
        <v/>
      </c>
      <c r="M11864">
        <f>VLOOKUP(F11864,Products!A:D,4,FALSE)*I11864</f>
        <v/>
      </c>
      <c r="N11864">
        <f>L11864-M11864</f>
        <v/>
      </c>
    </row>
    <row r="11865">
      <c r="A11865" t="inlineStr">
        <is>
          <t>T1011863</t>
        </is>
      </c>
      <c r="B11865" t="inlineStr">
        <is>
          <t>2024-03-10</t>
        </is>
      </c>
      <c r="C11865" t="inlineStr">
        <is>
          <t>S026</t>
        </is>
      </c>
      <c r="D11865" t="inlineStr">
        <is>
          <t>Store_026</t>
        </is>
      </c>
      <c r="E11865" t="inlineStr">
        <is>
          <t>North</t>
        </is>
      </c>
      <c r="F11865" t="inlineStr">
        <is>
          <t>P0056</t>
        </is>
      </c>
      <c r="G11865" t="inlineStr">
        <is>
          <t>Prod_0056</t>
        </is>
      </c>
      <c r="H11865" t="inlineStr">
        <is>
          <t>Household</t>
        </is>
      </c>
      <c r="I11865" t="n">
        <v>3</v>
      </c>
      <c r="J11865" t="n">
        <v>241.9</v>
      </c>
      <c r="K11865" t="n">
        <v>0.05</v>
      </c>
      <c r="L11865">
        <f>I11865*J11865*(1-K11865)</f>
        <v/>
      </c>
      <c r="M11865">
        <f>VLOOKUP(F11865,Products!A:D,4,FALSE)*I11865</f>
        <v/>
      </c>
      <c r="N11865">
        <f>L11865-M11865</f>
        <v/>
      </c>
    </row>
    <row r="11866">
      <c r="A11866" t="inlineStr">
        <is>
          <t>T1011864</t>
        </is>
      </c>
      <c r="B11866" t="inlineStr">
        <is>
          <t>2023-09-27</t>
        </is>
      </c>
      <c r="C11866" t="inlineStr">
        <is>
          <t>S040</t>
        </is>
      </c>
      <c r="D11866" t="inlineStr">
        <is>
          <t>Store_040</t>
        </is>
      </c>
      <c r="E11866" t="inlineStr">
        <is>
          <t>Central</t>
        </is>
      </c>
      <c r="F11866" t="inlineStr">
        <is>
          <t>P0152</t>
        </is>
      </c>
      <c r="G11866" t="inlineStr">
        <is>
          <t>Prod_0152</t>
        </is>
      </c>
      <c r="H11866" t="inlineStr">
        <is>
          <t>Household</t>
        </is>
      </c>
      <c r="I11866" t="n">
        <v>1</v>
      </c>
      <c r="J11866" t="n">
        <v>528.41</v>
      </c>
      <c r="K11866" t="n">
        <v>0</v>
      </c>
      <c r="L11866">
        <f>I11866*J11866*(1-K11866)</f>
        <v/>
      </c>
      <c r="M11866">
        <f>VLOOKUP(F11866,Products!A:D,4,FALSE)*I11866</f>
        <v/>
      </c>
      <c r="N11866">
        <f>L11866-M11866</f>
        <v/>
      </c>
    </row>
    <row r="11867">
      <c r="A11867" t="inlineStr">
        <is>
          <t>T1011865</t>
        </is>
      </c>
      <c r="B11867" t="inlineStr">
        <is>
          <t>2025-04-03</t>
        </is>
      </c>
      <c r="C11867" t="inlineStr">
        <is>
          <t>S012</t>
        </is>
      </c>
      <c r="D11867" t="inlineStr">
        <is>
          <t>Store_012</t>
        </is>
      </c>
      <c r="E11867" t="inlineStr">
        <is>
          <t>South</t>
        </is>
      </c>
      <c r="F11867" t="inlineStr">
        <is>
          <t>P0071</t>
        </is>
      </c>
      <c r="G11867" t="inlineStr">
        <is>
          <t>Prod_0071</t>
        </is>
      </c>
      <c r="H11867" t="inlineStr">
        <is>
          <t>Beverages</t>
        </is>
      </c>
      <c r="I11867" t="n">
        <v>1</v>
      </c>
      <c r="J11867" t="n">
        <v>681.59</v>
      </c>
      <c r="K11867" t="n">
        <v>0</v>
      </c>
      <c r="L11867">
        <f>I11867*J11867*(1-K11867)</f>
        <v/>
      </c>
      <c r="M11867">
        <f>VLOOKUP(F11867,Products!A:D,4,FALSE)*I11867</f>
        <v/>
      </c>
      <c r="N11867">
        <f>L11867-M11867</f>
        <v/>
      </c>
    </row>
    <row r="11868">
      <c r="A11868" t="inlineStr">
        <is>
          <t>T1011866</t>
        </is>
      </c>
      <c r="B11868" t="inlineStr">
        <is>
          <t>2023-12-15</t>
        </is>
      </c>
      <c r="C11868" t="inlineStr">
        <is>
          <t>S015</t>
        </is>
      </c>
      <c r="D11868" t="inlineStr">
        <is>
          <t>Store_015</t>
        </is>
      </c>
      <c r="E11868" t="inlineStr">
        <is>
          <t>North</t>
        </is>
      </c>
      <c r="F11868" t="inlineStr">
        <is>
          <t>P0137</t>
        </is>
      </c>
      <c r="G11868" t="inlineStr">
        <is>
          <t>Prod_0137</t>
        </is>
      </c>
      <c r="H11868" t="inlineStr">
        <is>
          <t>Electronics</t>
        </is>
      </c>
      <c r="I11868" t="n">
        <v>5</v>
      </c>
      <c r="J11868" t="n">
        <v>121.87</v>
      </c>
      <c r="K11868" t="n">
        <v>0</v>
      </c>
      <c r="L11868">
        <f>I11868*J11868*(1-K11868)</f>
        <v/>
      </c>
      <c r="M11868">
        <f>VLOOKUP(F11868,Products!A:D,4,FALSE)*I11868</f>
        <v/>
      </c>
      <c r="N11868">
        <f>L11868-M11868</f>
        <v/>
      </c>
    </row>
    <row r="11869">
      <c r="A11869" t="inlineStr">
        <is>
          <t>T1011867</t>
        </is>
      </c>
      <c r="B11869" t="inlineStr">
        <is>
          <t>2023-11-12</t>
        </is>
      </c>
      <c r="C11869" t="inlineStr">
        <is>
          <t>S031</t>
        </is>
      </c>
      <c r="D11869" t="inlineStr">
        <is>
          <t>Store_031</t>
        </is>
      </c>
      <c r="E11869" t="inlineStr">
        <is>
          <t>Central</t>
        </is>
      </c>
      <c r="F11869" t="inlineStr">
        <is>
          <t>P0104</t>
        </is>
      </c>
      <c r="G11869" t="inlineStr">
        <is>
          <t>Prod_0104</t>
        </is>
      </c>
      <c r="H11869" t="inlineStr">
        <is>
          <t>Clothing</t>
        </is>
      </c>
      <c r="I11869" t="n">
        <v>8</v>
      </c>
      <c r="J11869" t="n">
        <v>640.73</v>
      </c>
      <c r="K11869" t="n">
        <v>0.2</v>
      </c>
      <c r="L11869">
        <f>I11869*J11869*(1-K11869)</f>
        <v/>
      </c>
      <c r="M11869">
        <f>VLOOKUP(F11869,Products!A:D,4,FALSE)*I11869</f>
        <v/>
      </c>
      <c r="N11869">
        <f>L11869-M11869</f>
        <v/>
      </c>
    </row>
    <row r="11870">
      <c r="A11870" t="inlineStr">
        <is>
          <t>T1011868</t>
        </is>
      </c>
      <c r="B11870" t="inlineStr">
        <is>
          <t>2024-10-13</t>
        </is>
      </c>
      <c r="C11870" t="inlineStr">
        <is>
          <t>S037</t>
        </is>
      </c>
      <c r="D11870" t="inlineStr">
        <is>
          <t>Store_037</t>
        </is>
      </c>
      <c r="E11870" t="inlineStr">
        <is>
          <t>East</t>
        </is>
      </c>
      <c r="F11870" t="inlineStr">
        <is>
          <t>P0011</t>
        </is>
      </c>
      <c r="G11870" t="inlineStr">
        <is>
          <t>Prod_0011</t>
        </is>
      </c>
      <c r="H11870" t="inlineStr">
        <is>
          <t>Household</t>
        </is>
      </c>
      <c r="I11870" t="n">
        <v>1</v>
      </c>
      <c r="J11870" t="n">
        <v>349.04</v>
      </c>
      <c r="K11870" t="n">
        <v>0</v>
      </c>
      <c r="L11870">
        <f>I11870*J11870*(1-K11870)</f>
        <v/>
      </c>
      <c r="M11870">
        <f>VLOOKUP(F11870,Products!A:D,4,FALSE)*I11870</f>
        <v/>
      </c>
      <c r="N11870">
        <f>L11870-M11870</f>
        <v/>
      </c>
    </row>
    <row r="11871">
      <c r="A11871" t="inlineStr">
        <is>
          <t>T1011869</t>
        </is>
      </c>
      <c r="B11871" t="inlineStr">
        <is>
          <t>2025-04-05</t>
        </is>
      </c>
      <c r="C11871" t="inlineStr">
        <is>
          <t>S005</t>
        </is>
      </c>
      <c r="D11871" t="inlineStr">
        <is>
          <t>Store_005</t>
        </is>
      </c>
      <c r="E11871" t="inlineStr">
        <is>
          <t>Central</t>
        </is>
      </c>
      <c r="F11871" t="inlineStr">
        <is>
          <t>P0134</t>
        </is>
      </c>
      <c r="G11871" t="inlineStr">
        <is>
          <t>Prod_0134</t>
        </is>
      </c>
      <c r="H11871" t="inlineStr">
        <is>
          <t>Food</t>
        </is>
      </c>
      <c r="I11871" t="n">
        <v>5</v>
      </c>
      <c r="J11871" t="n">
        <v>373.48</v>
      </c>
      <c r="K11871" t="n">
        <v>0.05</v>
      </c>
      <c r="L11871">
        <f>I11871*J11871*(1-K11871)</f>
        <v/>
      </c>
      <c r="M11871">
        <f>VLOOKUP(F11871,Products!A:D,4,FALSE)*I11871</f>
        <v/>
      </c>
      <c r="N11871">
        <f>L11871-M11871</f>
        <v/>
      </c>
    </row>
    <row r="11872">
      <c r="A11872" t="inlineStr">
        <is>
          <t>T1011870</t>
        </is>
      </c>
      <c r="B11872" t="inlineStr">
        <is>
          <t>2023-07-02</t>
        </is>
      </c>
      <c r="C11872" t="inlineStr">
        <is>
          <t>S027</t>
        </is>
      </c>
      <c r="D11872" t="inlineStr">
        <is>
          <t>Store_027</t>
        </is>
      </c>
      <c r="E11872" t="inlineStr">
        <is>
          <t>South</t>
        </is>
      </c>
      <c r="F11872" t="inlineStr">
        <is>
          <t>P0027</t>
        </is>
      </c>
      <c r="G11872" t="inlineStr">
        <is>
          <t>Prod_0027</t>
        </is>
      </c>
      <c r="H11872" t="inlineStr">
        <is>
          <t>Electronics</t>
        </is>
      </c>
      <c r="I11872" t="n">
        <v>4</v>
      </c>
      <c r="J11872" t="n">
        <v>601.8200000000001</v>
      </c>
      <c r="K11872" t="n">
        <v>0</v>
      </c>
      <c r="L11872">
        <f>I11872*J11872*(1-K11872)</f>
        <v/>
      </c>
      <c r="M11872">
        <f>VLOOKUP(F11872,Products!A:D,4,FALSE)*I11872</f>
        <v/>
      </c>
      <c r="N11872">
        <f>L11872-M11872</f>
        <v/>
      </c>
    </row>
    <row r="11873">
      <c r="A11873" t="inlineStr">
        <is>
          <t>T1011871</t>
        </is>
      </c>
      <c r="B11873" t="inlineStr">
        <is>
          <t>2023-02-07</t>
        </is>
      </c>
      <c r="C11873" t="inlineStr">
        <is>
          <t>S001</t>
        </is>
      </c>
      <c r="D11873" t="inlineStr">
        <is>
          <t>Store_001</t>
        </is>
      </c>
      <c r="E11873" t="inlineStr">
        <is>
          <t>West</t>
        </is>
      </c>
      <c r="F11873" t="inlineStr">
        <is>
          <t>P0005</t>
        </is>
      </c>
      <c r="G11873" t="inlineStr">
        <is>
          <t>Prod_0005</t>
        </is>
      </c>
      <c r="H11873" t="inlineStr">
        <is>
          <t>Beverages</t>
        </is>
      </c>
      <c r="I11873" t="n">
        <v>9</v>
      </c>
      <c r="J11873" t="n">
        <v>150.42</v>
      </c>
      <c r="K11873" t="n">
        <v>0.05</v>
      </c>
      <c r="L11873">
        <f>I11873*J11873*(1-K11873)</f>
        <v/>
      </c>
      <c r="M11873">
        <f>VLOOKUP(F11873,Products!A:D,4,FALSE)*I11873</f>
        <v/>
      </c>
      <c r="N11873">
        <f>L11873-M11873</f>
        <v/>
      </c>
    </row>
    <row r="11874">
      <c r="A11874" t="inlineStr">
        <is>
          <t>T1011872</t>
        </is>
      </c>
      <c r="B11874" t="inlineStr">
        <is>
          <t>2023-02-09</t>
        </is>
      </c>
      <c r="C11874" t="inlineStr">
        <is>
          <t>S014</t>
        </is>
      </c>
      <c r="D11874" t="inlineStr">
        <is>
          <t>Store_014</t>
        </is>
      </c>
      <c r="E11874" t="inlineStr">
        <is>
          <t>West</t>
        </is>
      </c>
      <c r="F11874" t="inlineStr">
        <is>
          <t>P0170</t>
        </is>
      </c>
      <c r="G11874" t="inlineStr">
        <is>
          <t>Prod_0170</t>
        </is>
      </c>
      <c r="H11874" t="inlineStr">
        <is>
          <t>Household</t>
        </is>
      </c>
      <c r="I11874" t="n">
        <v>1</v>
      </c>
      <c r="J11874" t="n">
        <v>506.85</v>
      </c>
      <c r="K11874" t="n">
        <v>0.15</v>
      </c>
      <c r="L11874">
        <f>I11874*J11874*(1-K11874)</f>
        <v/>
      </c>
      <c r="M11874">
        <f>VLOOKUP(F11874,Products!A:D,4,FALSE)*I11874</f>
        <v/>
      </c>
      <c r="N11874">
        <f>L11874-M11874</f>
        <v/>
      </c>
    </row>
    <row r="11875">
      <c r="A11875" t="inlineStr">
        <is>
          <t>T1011873</t>
        </is>
      </c>
      <c r="B11875" t="inlineStr">
        <is>
          <t>2024-06-11</t>
        </is>
      </c>
      <c r="C11875" t="inlineStr">
        <is>
          <t>S025</t>
        </is>
      </c>
      <c r="D11875" t="inlineStr">
        <is>
          <t>Store_025</t>
        </is>
      </c>
      <c r="E11875" t="inlineStr">
        <is>
          <t>Central</t>
        </is>
      </c>
      <c r="F11875" t="inlineStr">
        <is>
          <t>P0049</t>
        </is>
      </c>
      <c r="G11875" t="inlineStr">
        <is>
          <t>Prod_0049</t>
        </is>
      </c>
      <c r="H11875" t="inlineStr">
        <is>
          <t>Beverages</t>
        </is>
      </c>
      <c r="I11875" t="n">
        <v>1</v>
      </c>
      <c r="J11875" t="n">
        <v>269.2</v>
      </c>
      <c r="K11875" t="n">
        <v>0</v>
      </c>
      <c r="L11875">
        <f>I11875*J11875*(1-K11875)</f>
        <v/>
      </c>
      <c r="M11875">
        <f>VLOOKUP(F11875,Products!A:D,4,FALSE)*I11875</f>
        <v/>
      </c>
      <c r="N11875">
        <f>L11875-M11875</f>
        <v/>
      </c>
    </row>
    <row r="11876">
      <c r="A11876" t="inlineStr">
        <is>
          <t>T1011874</t>
        </is>
      </c>
      <c r="B11876" t="inlineStr">
        <is>
          <t>2024-09-10</t>
        </is>
      </c>
      <c r="C11876" t="inlineStr">
        <is>
          <t>S019</t>
        </is>
      </c>
      <c r="D11876" t="inlineStr">
        <is>
          <t>Store_019</t>
        </is>
      </c>
      <c r="E11876" t="inlineStr">
        <is>
          <t>East</t>
        </is>
      </c>
      <c r="F11876" t="inlineStr">
        <is>
          <t>P0071</t>
        </is>
      </c>
      <c r="G11876" t="inlineStr">
        <is>
          <t>Prod_0071</t>
        </is>
      </c>
      <c r="H11876" t="inlineStr">
        <is>
          <t>Beverages</t>
        </is>
      </c>
      <c r="I11876" t="n">
        <v>7</v>
      </c>
      <c r="J11876" t="n">
        <v>570.22</v>
      </c>
      <c r="K11876" t="n">
        <v>0.2</v>
      </c>
      <c r="L11876">
        <f>I11876*J11876*(1-K11876)</f>
        <v/>
      </c>
      <c r="M11876">
        <f>VLOOKUP(F11876,Products!A:D,4,FALSE)*I11876</f>
        <v/>
      </c>
      <c r="N11876">
        <f>L11876-M11876</f>
        <v/>
      </c>
    </row>
    <row r="11877">
      <c r="A11877" t="inlineStr">
        <is>
          <t>T1011875</t>
        </is>
      </c>
      <c r="B11877" t="inlineStr">
        <is>
          <t>2023-05-27</t>
        </is>
      </c>
      <c r="C11877" t="inlineStr">
        <is>
          <t>S019</t>
        </is>
      </c>
      <c r="D11877" t="inlineStr">
        <is>
          <t>Store_019</t>
        </is>
      </c>
      <c r="E11877" t="inlineStr">
        <is>
          <t>East</t>
        </is>
      </c>
      <c r="F11877" t="inlineStr">
        <is>
          <t>P0004</t>
        </is>
      </c>
      <c r="G11877" t="inlineStr">
        <is>
          <t>Prod_0004</t>
        </is>
      </c>
      <c r="H11877" t="inlineStr">
        <is>
          <t>Household</t>
        </is>
      </c>
      <c r="I11877" t="n">
        <v>2</v>
      </c>
      <c r="J11877" t="n">
        <v>329.21</v>
      </c>
      <c r="K11877" t="n">
        <v>0</v>
      </c>
      <c r="L11877">
        <f>I11877*J11877*(1-K11877)</f>
        <v/>
      </c>
      <c r="M11877">
        <f>VLOOKUP(F11877,Products!A:D,4,FALSE)*I11877</f>
        <v/>
      </c>
      <c r="N11877">
        <f>L11877-M11877</f>
        <v/>
      </c>
    </row>
    <row r="11878">
      <c r="A11878" t="inlineStr">
        <is>
          <t>T1011876</t>
        </is>
      </c>
      <c r="B11878" t="inlineStr">
        <is>
          <t>2025-07-23</t>
        </is>
      </c>
      <c r="C11878" t="inlineStr">
        <is>
          <t>S012</t>
        </is>
      </c>
      <c r="D11878" t="inlineStr">
        <is>
          <t>Store_012</t>
        </is>
      </c>
      <c r="E11878" t="inlineStr">
        <is>
          <t>South</t>
        </is>
      </c>
      <c r="F11878" t="inlineStr">
        <is>
          <t>P0134</t>
        </is>
      </c>
      <c r="G11878" t="inlineStr">
        <is>
          <t>Prod_0134</t>
        </is>
      </c>
      <c r="H11878" t="inlineStr">
        <is>
          <t>Food</t>
        </is>
      </c>
      <c r="I11878" t="n">
        <v>1</v>
      </c>
      <c r="J11878" t="n">
        <v>501.8</v>
      </c>
      <c r="K11878" t="n">
        <v>0.15</v>
      </c>
      <c r="L11878">
        <f>I11878*J11878*(1-K11878)</f>
        <v/>
      </c>
      <c r="M11878">
        <f>VLOOKUP(F11878,Products!A:D,4,FALSE)*I11878</f>
        <v/>
      </c>
      <c r="N11878">
        <f>L11878-M11878</f>
        <v/>
      </c>
    </row>
    <row r="11879">
      <c r="A11879" t="inlineStr">
        <is>
          <t>T1011877</t>
        </is>
      </c>
      <c r="B11879" t="inlineStr">
        <is>
          <t>2024-11-11</t>
        </is>
      </c>
      <c r="C11879" t="inlineStr">
        <is>
          <t>S020</t>
        </is>
      </c>
      <c r="D11879" t="inlineStr">
        <is>
          <t>Store_020</t>
        </is>
      </c>
      <c r="E11879" t="inlineStr">
        <is>
          <t>West</t>
        </is>
      </c>
      <c r="F11879" t="inlineStr">
        <is>
          <t>P0106</t>
        </is>
      </c>
      <c r="G11879" t="inlineStr">
        <is>
          <t>Prod_0106</t>
        </is>
      </c>
      <c r="H11879" t="inlineStr">
        <is>
          <t>Electronics</t>
        </is>
      </c>
      <c r="I11879" t="n">
        <v>5</v>
      </c>
      <c r="J11879" t="n">
        <v>1030.59</v>
      </c>
      <c r="K11879" t="n">
        <v>0</v>
      </c>
      <c r="L11879">
        <f>I11879*J11879*(1-K11879)</f>
        <v/>
      </c>
      <c r="M11879">
        <f>VLOOKUP(F11879,Products!A:D,4,FALSE)*I11879</f>
        <v/>
      </c>
      <c r="N11879">
        <f>L11879-M11879</f>
        <v/>
      </c>
    </row>
    <row r="11880">
      <c r="A11880" t="inlineStr">
        <is>
          <t>T1011878</t>
        </is>
      </c>
      <c r="B11880" t="inlineStr">
        <is>
          <t>2023-10-18</t>
        </is>
      </c>
      <c r="C11880" t="inlineStr">
        <is>
          <t>S031</t>
        </is>
      </c>
      <c r="D11880" t="inlineStr">
        <is>
          <t>Store_031</t>
        </is>
      </c>
      <c r="E11880" t="inlineStr">
        <is>
          <t>Central</t>
        </is>
      </c>
      <c r="F11880" t="inlineStr">
        <is>
          <t>P0008</t>
        </is>
      </c>
      <c r="G11880" t="inlineStr">
        <is>
          <t>Prod_0008</t>
        </is>
      </c>
      <c r="H11880" t="inlineStr">
        <is>
          <t>Electronics</t>
        </is>
      </c>
      <c r="I11880" t="n">
        <v>8</v>
      </c>
      <c r="J11880" t="n">
        <v>292.27</v>
      </c>
      <c r="K11880" t="n">
        <v>0</v>
      </c>
      <c r="L11880">
        <f>I11880*J11880*(1-K11880)</f>
        <v/>
      </c>
      <c r="M11880">
        <f>VLOOKUP(F11880,Products!A:D,4,FALSE)*I11880</f>
        <v/>
      </c>
      <c r="N11880">
        <f>L11880-M11880</f>
        <v/>
      </c>
    </row>
    <row r="11881">
      <c r="A11881" t="inlineStr">
        <is>
          <t>T1011879</t>
        </is>
      </c>
      <c r="B11881" t="inlineStr">
        <is>
          <t>2024-09-13</t>
        </is>
      </c>
      <c r="C11881" t="inlineStr">
        <is>
          <t>S016</t>
        </is>
      </c>
      <c r="D11881" t="inlineStr">
        <is>
          <t>Store_016</t>
        </is>
      </c>
      <c r="E11881" t="inlineStr">
        <is>
          <t>West</t>
        </is>
      </c>
      <c r="F11881" t="inlineStr">
        <is>
          <t>P0006</t>
        </is>
      </c>
      <c r="G11881" t="inlineStr">
        <is>
          <t>Prod_0006</t>
        </is>
      </c>
      <c r="H11881" t="inlineStr">
        <is>
          <t>Food</t>
        </is>
      </c>
      <c r="I11881" t="n">
        <v>4</v>
      </c>
      <c r="J11881" t="n">
        <v>748.39</v>
      </c>
      <c r="K11881" t="n">
        <v>0</v>
      </c>
      <c r="L11881">
        <f>I11881*J11881*(1-K11881)</f>
        <v/>
      </c>
      <c r="M11881">
        <f>VLOOKUP(F11881,Products!A:D,4,FALSE)*I11881</f>
        <v/>
      </c>
      <c r="N11881">
        <f>L11881-M11881</f>
        <v/>
      </c>
    </row>
    <row r="11882">
      <c r="A11882" t="inlineStr">
        <is>
          <t>T1011880</t>
        </is>
      </c>
      <c r="B11882" t="inlineStr">
        <is>
          <t>2024-11-21</t>
        </is>
      </c>
      <c r="C11882" t="inlineStr">
        <is>
          <t>S035</t>
        </is>
      </c>
      <c r="D11882" t="inlineStr">
        <is>
          <t>Store_035</t>
        </is>
      </c>
      <c r="E11882" t="inlineStr">
        <is>
          <t>Central</t>
        </is>
      </c>
      <c r="F11882" t="inlineStr">
        <is>
          <t>P0006</t>
        </is>
      </c>
      <c r="G11882" t="inlineStr">
        <is>
          <t>Prod_0006</t>
        </is>
      </c>
      <c r="H11882" t="inlineStr">
        <is>
          <t>Food</t>
        </is>
      </c>
      <c r="I11882" t="n">
        <v>9</v>
      </c>
      <c r="J11882" t="n">
        <v>1063.34</v>
      </c>
      <c r="K11882" t="n">
        <v>0</v>
      </c>
      <c r="L11882">
        <f>I11882*J11882*(1-K11882)</f>
        <v/>
      </c>
      <c r="M11882">
        <f>VLOOKUP(F11882,Products!A:D,4,FALSE)*I11882</f>
        <v/>
      </c>
      <c r="N11882">
        <f>L11882-M11882</f>
        <v/>
      </c>
    </row>
    <row r="11883">
      <c r="A11883" t="inlineStr">
        <is>
          <t>T1011881</t>
        </is>
      </c>
      <c r="B11883" t="inlineStr">
        <is>
          <t>2024-06-06</t>
        </is>
      </c>
      <c r="C11883" t="inlineStr">
        <is>
          <t>S024</t>
        </is>
      </c>
      <c r="D11883" t="inlineStr">
        <is>
          <t>Store_024</t>
        </is>
      </c>
      <c r="E11883" t="inlineStr">
        <is>
          <t>South</t>
        </is>
      </c>
      <c r="F11883" t="inlineStr">
        <is>
          <t>P0154</t>
        </is>
      </c>
      <c r="G11883" t="inlineStr">
        <is>
          <t>Prod_0154</t>
        </is>
      </c>
      <c r="H11883" t="inlineStr">
        <is>
          <t>Toys</t>
        </is>
      </c>
      <c r="I11883" t="n">
        <v>5</v>
      </c>
      <c r="J11883" t="n">
        <v>291.24</v>
      </c>
      <c r="K11883" t="n">
        <v>0</v>
      </c>
      <c r="L11883">
        <f>I11883*J11883*(1-K11883)</f>
        <v/>
      </c>
      <c r="M11883">
        <f>VLOOKUP(F11883,Products!A:D,4,FALSE)*I11883</f>
        <v/>
      </c>
      <c r="N11883">
        <f>L11883-M11883</f>
        <v/>
      </c>
    </row>
    <row r="11884">
      <c r="A11884" t="inlineStr">
        <is>
          <t>T1011882</t>
        </is>
      </c>
      <c r="B11884" t="inlineStr">
        <is>
          <t>2023-06-16</t>
        </is>
      </c>
      <c r="C11884" t="inlineStr">
        <is>
          <t>S012</t>
        </is>
      </c>
      <c r="D11884" t="inlineStr">
        <is>
          <t>Store_012</t>
        </is>
      </c>
      <c r="E11884" t="inlineStr">
        <is>
          <t>South</t>
        </is>
      </c>
      <c r="F11884" t="inlineStr">
        <is>
          <t>P0115</t>
        </is>
      </c>
      <c r="G11884" t="inlineStr">
        <is>
          <t>Prod_0115</t>
        </is>
      </c>
      <c r="H11884" t="inlineStr">
        <is>
          <t>Clothing</t>
        </is>
      </c>
      <c r="I11884" t="n">
        <v>2</v>
      </c>
      <c r="J11884" t="n">
        <v>913.04</v>
      </c>
      <c r="K11884" t="n">
        <v>0</v>
      </c>
      <c r="L11884">
        <f>I11884*J11884*(1-K11884)</f>
        <v/>
      </c>
      <c r="M11884">
        <f>VLOOKUP(F11884,Products!A:D,4,FALSE)*I11884</f>
        <v/>
      </c>
      <c r="N11884">
        <f>L11884-M11884</f>
        <v/>
      </c>
    </row>
    <row r="11885">
      <c r="A11885" t="inlineStr">
        <is>
          <t>T1011883</t>
        </is>
      </c>
      <c r="B11885" t="inlineStr">
        <is>
          <t>2023-03-28</t>
        </is>
      </c>
      <c r="C11885" t="inlineStr">
        <is>
          <t>S023</t>
        </is>
      </c>
      <c r="D11885" t="inlineStr">
        <is>
          <t>Store_023</t>
        </is>
      </c>
      <c r="E11885" t="inlineStr">
        <is>
          <t>South</t>
        </is>
      </c>
      <c r="F11885" t="inlineStr">
        <is>
          <t>P0160</t>
        </is>
      </c>
      <c r="G11885" t="inlineStr">
        <is>
          <t>Prod_0160</t>
        </is>
      </c>
      <c r="H11885" t="inlineStr">
        <is>
          <t>Food</t>
        </is>
      </c>
      <c r="I11885" t="n">
        <v>3</v>
      </c>
      <c r="J11885" t="n">
        <v>651.09</v>
      </c>
      <c r="K11885" t="n">
        <v>0.1</v>
      </c>
      <c r="L11885">
        <f>I11885*J11885*(1-K11885)</f>
        <v/>
      </c>
      <c r="M11885">
        <f>VLOOKUP(F11885,Products!A:D,4,FALSE)*I11885</f>
        <v/>
      </c>
      <c r="N11885">
        <f>L11885-M11885</f>
        <v/>
      </c>
    </row>
    <row r="11886">
      <c r="A11886" t="inlineStr">
        <is>
          <t>T1011884</t>
        </is>
      </c>
      <c r="B11886" t="inlineStr">
        <is>
          <t>2023-01-04</t>
        </is>
      </c>
      <c r="C11886" t="inlineStr">
        <is>
          <t>S022</t>
        </is>
      </c>
      <c r="D11886" t="inlineStr">
        <is>
          <t>Store_022</t>
        </is>
      </c>
      <c r="E11886" t="inlineStr">
        <is>
          <t>East</t>
        </is>
      </c>
      <c r="F11886" t="inlineStr">
        <is>
          <t>P0154</t>
        </is>
      </c>
      <c r="G11886" t="inlineStr">
        <is>
          <t>Prod_0154</t>
        </is>
      </c>
      <c r="H11886" t="inlineStr">
        <is>
          <t>Toys</t>
        </is>
      </c>
      <c r="I11886" t="n">
        <v>2</v>
      </c>
      <c r="J11886" t="n">
        <v>326.3</v>
      </c>
      <c r="K11886" t="n">
        <v>0.15</v>
      </c>
      <c r="L11886">
        <f>I11886*J11886*(1-K11886)</f>
        <v/>
      </c>
      <c r="M11886">
        <f>VLOOKUP(F11886,Products!A:D,4,FALSE)*I11886</f>
        <v/>
      </c>
      <c r="N11886">
        <f>L11886-M11886</f>
        <v/>
      </c>
    </row>
    <row r="11887">
      <c r="A11887" t="inlineStr">
        <is>
          <t>T1011885</t>
        </is>
      </c>
      <c r="B11887" t="inlineStr">
        <is>
          <t>2023-10-11</t>
        </is>
      </c>
      <c r="C11887" t="inlineStr">
        <is>
          <t>S030</t>
        </is>
      </c>
      <c r="D11887" t="inlineStr">
        <is>
          <t>Store_030</t>
        </is>
      </c>
      <c r="E11887" t="inlineStr">
        <is>
          <t>North</t>
        </is>
      </c>
      <c r="F11887" t="inlineStr">
        <is>
          <t>P0186</t>
        </is>
      </c>
      <c r="G11887" t="inlineStr">
        <is>
          <t>Prod_0186</t>
        </is>
      </c>
      <c r="H11887" t="inlineStr">
        <is>
          <t>Household</t>
        </is>
      </c>
      <c r="I11887" t="n">
        <v>7</v>
      </c>
      <c r="J11887" t="n">
        <v>774.58</v>
      </c>
      <c r="K11887" t="n">
        <v>0</v>
      </c>
      <c r="L11887">
        <f>I11887*J11887*(1-K11887)</f>
        <v/>
      </c>
      <c r="M11887">
        <f>VLOOKUP(F11887,Products!A:D,4,FALSE)*I11887</f>
        <v/>
      </c>
      <c r="N11887">
        <f>L11887-M11887</f>
        <v/>
      </c>
    </row>
    <row r="11888">
      <c r="A11888" t="inlineStr">
        <is>
          <t>T1011886</t>
        </is>
      </c>
      <c r="B11888" t="inlineStr">
        <is>
          <t>2024-10-27</t>
        </is>
      </c>
      <c r="C11888" t="inlineStr">
        <is>
          <t>S023</t>
        </is>
      </c>
      <c r="D11888" t="inlineStr">
        <is>
          <t>Store_023</t>
        </is>
      </c>
      <c r="E11888" t="inlineStr">
        <is>
          <t>South</t>
        </is>
      </c>
      <c r="F11888" t="inlineStr">
        <is>
          <t>P0064</t>
        </is>
      </c>
      <c r="G11888" t="inlineStr">
        <is>
          <t>Prod_0064</t>
        </is>
      </c>
      <c r="H11888" t="inlineStr">
        <is>
          <t>Beverages</t>
        </is>
      </c>
      <c r="I11888" t="n">
        <v>4</v>
      </c>
      <c r="J11888" t="n">
        <v>852.54</v>
      </c>
      <c r="K11888" t="n">
        <v>0.15</v>
      </c>
      <c r="L11888">
        <f>I11888*J11888*(1-K11888)</f>
        <v/>
      </c>
      <c r="M11888">
        <f>VLOOKUP(F11888,Products!A:D,4,FALSE)*I11888</f>
        <v/>
      </c>
      <c r="N11888">
        <f>L11888-M11888</f>
        <v/>
      </c>
    </row>
    <row r="11889">
      <c r="A11889" t="inlineStr">
        <is>
          <t>T1011887</t>
        </is>
      </c>
      <c r="B11889" t="inlineStr">
        <is>
          <t>2024-07-14</t>
        </is>
      </c>
      <c r="C11889" t="inlineStr">
        <is>
          <t>S032</t>
        </is>
      </c>
      <c r="D11889" t="inlineStr">
        <is>
          <t>Store_032</t>
        </is>
      </c>
      <c r="E11889" t="inlineStr">
        <is>
          <t>Central</t>
        </is>
      </c>
      <c r="F11889" t="inlineStr">
        <is>
          <t>P0060</t>
        </is>
      </c>
      <c r="G11889" t="inlineStr">
        <is>
          <t>Prod_0060</t>
        </is>
      </c>
      <c r="H11889" t="inlineStr">
        <is>
          <t>Toys</t>
        </is>
      </c>
      <c r="I11889" t="n">
        <v>2</v>
      </c>
      <c r="J11889" t="n">
        <v>136.77</v>
      </c>
      <c r="K11889" t="n">
        <v>0</v>
      </c>
      <c r="L11889">
        <f>I11889*J11889*(1-K11889)</f>
        <v/>
      </c>
      <c r="M11889">
        <f>VLOOKUP(F11889,Products!A:D,4,FALSE)*I11889</f>
        <v/>
      </c>
      <c r="N11889">
        <f>L11889-M11889</f>
        <v/>
      </c>
    </row>
    <row r="11890">
      <c r="A11890" t="inlineStr">
        <is>
          <t>T1011888</t>
        </is>
      </c>
      <c r="B11890" t="inlineStr">
        <is>
          <t>2025-05-24</t>
        </is>
      </c>
      <c r="C11890" t="inlineStr">
        <is>
          <t>S044</t>
        </is>
      </c>
      <c r="D11890" t="inlineStr">
        <is>
          <t>Store_044</t>
        </is>
      </c>
      <c r="E11890" t="inlineStr">
        <is>
          <t>North</t>
        </is>
      </c>
      <c r="F11890" t="inlineStr">
        <is>
          <t>P0042</t>
        </is>
      </c>
      <c r="G11890" t="inlineStr">
        <is>
          <t>Prod_0042</t>
        </is>
      </c>
      <c r="H11890" t="inlineStr">
        <is>
          <t>Electronics</t>
        </is>
      </c>
      <c r="I11890" t="n">
        <v>6</v>
      </c>
      <c r="J11890" t="n">
        <v>902.59</v>
      </c>
      <c r="K11890" t="n">
        <v>0</v>
      </c>
      <c r="L11890">
        <f>I11890*J11890*(1-K11890)</f>
        <v/>
      </c>
      <c r="M11890">
        <f>VLOOKUP(F11890,Products!A:D,4,FALSE)*I11890</f>
        <v/>
      </c>
      <c r="N11890">
        <f>L11890-M11890</f>
        <v/>
      </c>
    </row>
    <row r="11891">
      <c r="A11891" t="inlineStr">
        <is>
          <t>T1011889</t>
        </is>
      </c>
      <c r="B11891" t="inlineStr">
        <is>
          <t>2025-03-05</t>
        </is>
      </c>
      <c r="C11891" t="inlineStr">
        <is>
          <t>S023</t>
        </is>
      </c>
      <c r="D11891" t="inlineStr">
        <is>
          <t>Store_023</t>
        </is>
      </c>
      <c r="E11891" t="inlineStr">
        <is>
          <t>South</t>
        </is>
      </c>
      <c r="F11891" t="inlineStr">
        <is>
          <t>P0166</t>
        </is>
      </c>
      <c r="G11891" t="inlineStr">
        <is>
          <t>Prod_0166</t>
        </is>
      </c>
      <c r="H11891" t="inlineStr">
        <is>
          <t>Electronics</t>
        </is>
      </c>
      <c r="I11891" t="n">
        <v>8</v>
      </c>
      <c r="J11891" t="n">
        <v>534.64</v>
      </c>
      <c r="K11891" t="n">
        <v>0.1</v>
      </c>
      <c r="L11891">
        <f>I11891*J11891*(1-K11891)</f>
        <v/>
      </c>
      <c r="M11891">
        <f>VLOOKUP(F11891,Products!A:D,4,FALSE)*I11891</f>
        <v/>
      </c>
      <c r="N11891">
        <f>L11891-M11891</f>
        <v/>
      </c>
    </row>
    <row r="11892">
      <c r="A11892" t="inlineStr">
        <is>
          <t>T1011890</t>
        </is>
      </c>
      <c r="B11892" t="inlineStr">
        <is>
          <t>2025-02-02</t>
        </is>
      </c>
      <c r="C11892" t="inlineStr">
        <is>
          <t>S010</t>
        </is>
      </c>
      <c r="D11892" t="inlineStr">
        <is>
          <t>Store_010</t>
        </is>
      </c>
      <c r="E11892" t="inlineStr">
        <is>
          <t>North</t>
        </is>
      </c>
      <c r="F11892" t="inlineStr">
        <is>
          <t>P0160</t>
        </is>
      </c>
      <c r="G11892" t="inlineStr">
        <is>
          <t>Prod_0160</t>
        </is>
      </c>
      <c r="H11892" t="inlineStr">
        <is>
          <t>Food</t>
        </is>
      </c>
      <c r="I11892" t="n">
        <v>4</v>
      </c>
      <c r="J11892" t="n">
        <v>895.5</v>
      </c>
      <c r="K11892" t="n">
        <v>0</v>
      </c>
      <c r="L11892">
        <f>I11892*J11892*(1-K11892)</f>
        <v/>
      </c>
      <c r="M11892">
        <f>VLOOKUP(F11892,Products!A:D,4,FALSE)*I11892</f>
        <v/>
      </c>
      <c r="N11892">
        <f>L11892-M11892</f>
        <v/>
      </c>
    </row>
    <row r="11893">
      <c r="A11893" t="inlineStr">
        <is>
          <t>T1011891</t>
        </is>
      </c>
      <c r="B11893" t="inlineStr">
        <is>
          <t>2025-01-13</t>
        </is>
      </c>
      <c r="C11893" t="inlineStr">
        <is>
          <t>S011</t>
        </is>
      </c>
      <c r="D11893" t="inlineStr">
        <is>
          <t>Store_011</t>
        </is>
      </c>
      <c r="E11893" t="inlineStr">
        <is>
          <t>South</t>
        </is>
      </c>
      <c r="F11893" t="inlineStr">
        <is>
          <t>P0117</t>
        </is>
      </c>
      <c r="G11893" t="inlineStr">
        <is>
          <t>Prod_0117</t>
        </is>
      </c>
      <c r="H11893" t="inlineStr">
        <is>
          <t>Electronics</t>
        </is>
      </c>
      <c r="I11893" t="n">
        <v>7</v>
      </c>
      <c r="J11893" t="n">
        <v>363.48</v>
      </c>
      <c r="K11893" t="n">
        <v>0</v>
      </c>
      <c r="L11893">
        <f>I11893*J11893*(1-K11893)</f>
        <v/>
      </c>
      <c r="M11893">
        <f>VLOOKUP(F11893,Products!A:D,4,FALSE)*I11893</f>
        <v/>
      </c>
      <c r="N11893">
        <f>L11893-M11893</f>
        <v/>
      </c>
    </row>
    <row r="11894">
      <c r="A11894" t="inlineStr">
        <is>
          <t>T1011892</t>
        </is>
      </c>
      <c r="B11894" t="inlineStr">
        <is>
          <t>2023-02-14</t>
        </is>
      </c>
      <c r="C11894" t="inlineStr">
        <is>
          <t>S018</t>
        </is>
      </c>
      <c r="D11894" t="inlineStr">
        <is>
          <t>Store_018</t>
        </is>
      </c>
      <c r="E11894" t="inlineStr">
        <is>
          <t>South</t>
        </is>
      </c>
      <c r="F11894" t="inlineStr">
        <is>
          <t>P0018</t>
        </is>
      </c>
      <c r="G11894" t="inlineStr">
        <is>
          <t>Prod_0018</t>
        </is>
      </c>
      <c r="H11894" t="inlineStr">
        <is>
          <t>Food</t>
        </is>
      </c>
      <c r="I11894" t="n">
        <v>4</v>
      </c>
      <c r="J11894" t="n">
        <v>799.3099999999999</v>
      </c>
      <c r="K11894" t="n">
        <v>0</v>
      </c>
      <c r="L11894">
        <f>I11894*J11894*(1-K11894)</f>
        <v/>
      </c>
      <c r="M11894">
        <f>VLOOKUP(F11894,Products!A:D,4,FALSE)*I11894</f>
        <v/>
      </c>
      <c r="N11894">
        <f>L11894-M11894</f>
        <v/>
      </c>
    </row>
    <row r="11895">
      <c r="A11895" t="inlineStr">
        <is>
          <t>T1011893</t>
        </is>
      </c>
      <c r="B11895" t="inlineStr">
        <is>
          <t>2024-08-18</t>
        </is>
      </c>
      <c r="C11895" t="inlineStr">
        <is>
          <t>S042</t>
        </is>
      </c>
      <c r="D11895" t="inlineStr">
        <is>
          <t>Store_042</t>
        </is>
      </c>
      <c r="E11895" t="inlineStr">
        <is>
          <t>Central</t>
        </is>
      </c>
      <c r="F11895" t="inlineStr">
        <is>
          <t>P0003</t>
        </is>
      </c>
      <c r="G11895" t="inlineStr">
        <is>
          <t>Prod_0003</t>
        </is>
      </c>
      <c r="H11895" t="inlineStr">
        <is>
          <t>Household</t>
        </is>
      </c>
      <c r="I11895" t="n">
        <v>5</v>
      </c>
      <c r="J11895" t="n">
        <v>101.43</v>
      </c>
      <c r="K11895" t="n">
        <v>0.1</v>
      </c>
      <c r="L11895">
        <f>I11895*J11895*(1-K11895)</f>
        <v/>
      </c>
      <c r="M11895">
        <f>VLOOKUP(F11895,Products!A:D,4,FALSE)*I11895</f>
        <v/>
      </c>
      <c r="N11895">
        <f>L11895-M11895</f>
        <v/>
      </c>
    </row>
    <row r="11896">
      <c r="A11896" t="inlineStr">
        <is>
          <t>T1011894</t>
        </is>
      </c>
      <c r="B11896" t="inlineStr">
        <is>
          <t>2024-04-21</t>
        </is>
      </c>
      <c r="C11896" t="inlineStr">
        <is>
          <t>S043</t>
        </is>
      </c>
      <c r="D11896" t="inlineStr">
        <is>
          <t>Store_043</t>
        </is>
      </c>
      <c r="E11896" t="inlineStr">
        <is>
          <t>East</t>
        </is>
      </c>
      <c r="F11896" t="inlineStr">
        <is>
          <t>P0172</t>
        </is>
      </c>
      <c r="G11896" t="inlineStr">
        <is>
          <t>Prod_0172</t>
        </is>
      </c>
      <c r="H11896" t="inlineStr">
        <is>
          <t>Beverages</t>
        </is>
      </c>
      <c r="I11896" t="n">
        <v>4</v>
      </c>
      <c r="J11896" t="n">
        <v>746.08</v>
      </c>
      <c r="K11896" t="n">
        <v>0</v>
      </c>
      <c r="L11896">
        <f>I11896*J11896*(1-K11896)</f>
        <v/>
      </c>
      <c r="M11896">
        <f>VLOOKUP(F11896,Products!A:D,4,FALSE)*I11896</f>
        <v/>
      </c>
      <c r="N11896">
        <f>L11896-M11896</f>
        <v/>
      </c>
    </row>
    <row r="11897">
      <c r="A11897" t="inlineStr">
        <is>
          <t>T1011895</t>
        </is>
      </c>
      <c r="B11897" t="inlineStr">
        <is>
          <t>2023-10-18</t>
        </is>
      </c>
      <c r="C11897" t="inlineStr">
        <is>
          <t>S015</t>
        </is>
      </c>
      <c r="D11897" t="inlineStr">
        <is>
          <t>Store_015</t>
        </is>
      </c>
      <c r="E11897" t="inlineStr">
        <is>
          <t>North</t>
        </is>
      </c>
      <c r="F11897" t="inlineStr">
        <is>
          <t>P0043</t>
        </is>
      </c>
      <c r="G11897" t="inlineStr">
        <is>
          <t>Prod_0043</t>
        </is>
      </c>
      <c r="H11897" t="inlineStr">
        <is>
          <t>Food</t>
        </is>
      </c>
      <c r="I11897" t="n">
        <v>6</v>
      </c>
      <c r="J11897" t="n">
        <v>242.29</v>
      </c>
      <c r="K11897" t="n">
        <v>0</v>
      </c>
      <c r="L11897">
        <f>I11897*J11897*(1-K11897)</f>
        <v/>
      </c>
      <c r="M11897">
        <f>VLOOKUP(F11897,Products!A:D,4,FALSE)*I11897</f>
        <v/>
      </c>
      <c r="N11897">
        <f>L11897-M11897</f>
        <v/>
      </c>
    </row>
    <row r="11898">
      <c r="A11898" t="inlineStr">
        <is>
          <t>T1011896</t>
        </is>
      </c>
      <c r="B11898" t="inlineStr">
        <is>
          <t>2025-07-09</t>
        </is>
      </c>
      <c r="C11898" t="inlineStr">
        <is>
          <t>S025</t>
        </is>
      </c>
      <c r="D11898" t="inlineStr">
        <is>
          <t>Store_025</t>
        </is>
      </c>
      <c r="E11898" t="inlineStr">
        <is>
          <t>Central</t>
        </is>
      </c>
      <c r="F11898" t="inlineStr">
        <is>
          <t>P0146</t>
        </is>
      </c>
      <c r="G11898" t="inlineStr">
        <is>
          <t>Prod_0146</t>
        </is>
      </c>
      <c r="H11898" t="inlineStr">
        <is>
          <t>Food</t>
        </is>
      </c>
      <c r="I11898" t="n">
        <v>2</v>
      </c>
      <c r="J11898" t="n">
        <v>282.46</v>
      </c>
      <c r="K11898" t="n">
        <v>0.2</v>
      </c>
      <c r="L11898">
        <f>I11898*J11898*(1-K11898)</f>
        <v/>
      </c>
      <c r="M11898">
        <f>VLOOKUP(F11898,Products!A:D,4,FALSE)*I11898</f>
        <v/>
      </c>
      <c r="N11898">
        <f>L11898-M11898</f>
        <v/>
      </c>
    </row>
    <row r="11899">
      <c r="A11899" t="inlineStr">
        <is>
          <t>T1011897</t>
        </is>
      </c>
      <c r="B11899" t="inlineStr">
        <is>
          <t>2023-11-02</t>
        </is>
      </c>
      <c r="C11899" t="inlineStr">
        <is>
          <t>S039</t>
        </is>
      </c>
      <c r="D11899" t="inlineStr">
        <is>
          <t>Store_039</t>
        </is>
      </c>
      <c r="E11899" t="inlineStr">
        <is>
          <t>North</t>
        </is>
      </c>
      <c r="F11899" t="inlineStr">
        <is>
          <t>P0052</t>
        </is>
      </c>
      <c r="G11899" t="inlineStr">
        <is>
          <t>Prod_0052</t>
        </is>
      </c>
      <c r="H11899" t="inlineStr">
        <is>
          <t>Clothing</t>
        </is>
      </c>
      <c r="I11899" t="n">
        <v>4</v>
      </c>
      <c r="J11899" t="n">
        <v>53.99</v>
      </c>
      <c r="K11899" t="n">
        <v>0.2</v>
      </c>
      <c r="L11899">
        <f>I11899*J11899*(1-K11899)</f>
        <v/>
      </c>
      <c r="M11899">
        <f>VLOOKUP(F11899,Products!A:D,4,FALSE)*I11899</f>
        <v/>
      </c>
      <c r="N11899">
        <f>L11899-M11899</f>
        <v/>
      </c>
    </row>
    <row r="11900">
      <c r="A11900" t="inlineStr">
        <is>
          <t>T1011898</t>
        </is>
      </c>
      <c r="B11900" t="inlineStr">
        <is>
          <t>2024-05-31</t>
        </is>
      </c>
      <c r="C11900" t="inlineStr">
        <is>
          <t>S033</t>
        </is>
      </c>
      <c r="D11900" t="inlineStr">
        <is>
          <t>Store_033</t>
        </is>
      </c>
      <c r="E11900" t="inlineStr">
        <is>
          <t>North</t>
        </is>
      </c>
      <c r="F11900" t="inlineStr">
        <is>
          <t>P0077</t>
        </is>
      </c>
      <c r="G11900" t="inlineStr">
        <is>
          <t>Prod_0077</t>
        </is>
      </c>
      <c r="H11900" t="inlineStr">
        <is>
          <t>Beverages</t>
        </is>
      </c>
      <c r="I11900" t="n">
        <v>3</v>
      </c>
      <c r="J11900" t="n">
        <v>48.56</v>
      </c>
      <c r="K11900" t="n">
        <v>0.05</v>
      </c>
      <c r="L11900">
        <f>I11900*J11900*(1-K11900)</f>
        <v/>
      </c>
      <c r="M11900">
        <f>VLOOKUP(F11900,Products!A:D,4,FALSE)*I11900</f>
        <v/>
      </c>
      <c r="N11900">
        <f>L11900-M11900</f>
        <v/>
      </c>
    </row>
    <row r="11901">
      <c r="A11901" t="inlineStr">
        <is>
          <t>T1011899</t>
        </is>
      </c>
      <c r="B11901" t="inlineStr">
        <is>
          <t>2024-03-01</t>
        </is>
      </c>
      <c r="C11901" t="inlineStr">
        <is>
          <t>S007</t>
        </is>
      </c>
      <c r="D11901" t="inlineStr">
        <is>
          <t>Store_007</t>
        </is>
      </c>
      <c r="E11901" t="inlineStr">
        <is>
          <t>East</t>
        </is>
      </c>
      <c r="F11901" t="inlineStr">
        <is>
          <t>P0071</t>
        </is>
      </c>
      <c r="G11901" t="inlineStr">
        <is>
          <t>Prod_0071</t>
        </is>
      </c>
      <c r="H11901" t="inlineStr">
        <is>
          <t>Beverages</t>
        </is>
      </c>
      <c r="I11901" t="n">
        <v>8</v>
      </c>
      <c r="J11901" t="n">
        <v>527.3</v>
      </c>
      <c r="K11901" t="n">
        <v>0</v>
      </c>
      <c r="L11901">
        <f>I11901*J11901*(1-K11901)</f>
        <v/>
      </c>
      <c r="M11901">
        <f>VLOOKUP(F11901,Products!A:D,4,FALSE)*I11901</f>
        <v/>
      </c>
      <c r="N11901">
        <f>L11901-M11901</f>
        <v/>
      </c>
    </row>
    <row r="11902">
      <c r="A11902" t="inlineStr">
        <is>
          <t>T1011900</t>
        </is>
      </c>
      <c r="B11902" t="inlineStr">
        <is>
          <t>2025-09-06</t>
        </is>
      </c>
      <c r="C11902" t="inlineStr">
        <is>
          <t>S003</t>
        </is>
      </c>
      <c r="D11902" t="inlineStr">
        <is>
          <t>Store_003</t>
        </is>
      </c>
      <c r="E11902" t="inlineStr">
        <is>
          <t>North</t>
        </is>
      </c>
      <c r="F11902" t="inlineStr">
        <is>
          <t>P0118</t>
        </is>
      </c>
      <c r="G11902" t="inlineStr">
        <is>
          <t>Prod_0118</t>
        </is>
      </c>
      <c r="H11902" t="inlineStr">
        <is>
          <t>Toys</t>
        </is>
      </c>
      <c r="I11902" t="n">
        <v>1</v>
      </c>
      <c r="J11902" t="n">
        <v>814.98</v>
      </c>
      <c r="K11902" t="n">
        <v>0.05</v>
      </c>
      <c r="L11902">
        <f>I11902*J11902*(1-K11902)</f>
        <v/>
      </c>
      <c r="M11902">
        <f>VLOOKUP(F11902,Products!A:D,4,FALSE)*I11902</f>
        <v/>
      </c>
      <c r="N11902">
        <f>L11902-M11902</f>
        <v/>
      </c>
    </row>
    <row r="11903">
      <c r="A11903" t="inlineStr">
        <is>
          <t>T1011901</t>
        </is>
      </c>
      <c r="B11903" t="inlineStr">
        <is>
          <t>2024-04-01</t>
        </is>
      </c>
      <c r="C11903" t="inlineStr">
        <is>
          <t>S029</t>
        </is>
      </c>
      <c r="D11903" t="inlineStr">
        <is>
          <t>Store_029</t>
        </is>
      </c>
      <c r="E11903" t="inlineStr">
        <is>
          <t>South</t>
        </is>
      </c>
      <c r="F11903" t="inlineStr">
        <is>
          <t>P0116</t>
        </is>
      </c>
      <c r="G11903" t="inlineStr">
        <is>
          <t>Prod_0116</t>
        </is>
      </c>
      <c r="H11903" t="inlineStr">
        <is>
          <t>Clothing</t>
        </is>
      </c>
      <c r="I11903" t="n">
        <v>8</v>
      </c>
      <c r="J11903" t="n">
        <v>840.7</v>
      </c>
      <c r="K11903" t="n">
        <v>0.1</v>
      </c>
      <c r="L11903">
        <f>I11903*J11903*(1-K11903)</f>
        <v/>
      </c>
      <c r="M11903">
        <f>VLOOKUP(F11903,Products!A:D,4,FALSE)*I11903</f>
        <v/>
      </c>
      <c r="N11903">
        <f>L11903-M11903</f>
        <v/>
      </c>
    </row>
    <row r="11904">
      <c r="A11904" t="inlineStr">
        <is>
          <t>T1011902</t>
        </is>
      </c>
      <c r="B11904" t="inlineStr">
        <is>
          <t>2024-10-08</t>
        </is>
      </c>
      <c r="C11904" t="inlineStr">
        <is>
          <t>S045</t>
        </is>
      </c>
      <c r="D11904" t="inlineStr">
        <is>
          <t>Store_045</t>
        </is>
      </c>
      <c r="E11904" t="inlineStr">
        <is>
          <t>East</t>
        </is>
      </c>
      <c r="F11904" t="inlineStr">
        <is>
          <t>P0140</t>
        </is>
      </c>
      <c r="G11904" t="inlineStr">
        <is>
          <t>Prod_0140</t>
        </is>
      </c>
      <c r="H11904" t="inlineStr">
        <is>
          <t>Food</t>
        </is>
      </c>
      <c r="I11904" t="n">
        <v>5</v>
      </c>
      <c r="J11904" t="n">
        <v>622.71</v>
      </c>
      <c r="K11904" t="n">
        <v>0.1</v>
      </c>
      <c r="L11904">
        <f>I11904*J11904*(1-K11904)</f>
        <v/>
      </c>
      <c r="M11904">
        <f>VLOOKUP(F11904,Products!A:D,4,FALSE)*I11904</f>
        <v/>
      </c>
      <c r="N11904">
        <f>L11904-M11904</f>
        <v/>
      </c>
    </row>
    <row r="11905">
      <c r="A11905" t="inlineStr">
        <is>
          <t>T1011903</t>
        </is>
      </c>
      <c r="B11905" t="inlineStr">
        <is>
          <t>2024-09-27</t>
        </is>
      </c>
      <c r="C11905" t="inlineStr">
        <is>
          <t>S039</t>
        </is>
      </c>
      <c r="D11905" t="inlineStr">
        <is>
          <t>Store_039</t>
        </is>
      </c>
      <c r="E11905" t="inlineStr">
        <is>
          <t>North</t>
        </is>
      </c>
      <c r="F11905" t="inlineStr">
        <is>
          <t>P0135</t>
        </is>
      </c>
      <c r="G11905" t="inlineStr">
        <is>
          <t>Prod_0135</t>
        </is>
      </c>
      <c r="H11905" t="inlineStr">
        <is>
          <t>Food</t>
        </is>
      </c>
      <c r="I11905" t="n">
        <v>4</v>
      </c>
      <c r="J11905" t="n">
        <v>90.09</v>
      </c>
      <c r="K11905" t="n">
        <v>0</v>
      </c>
      <c r="L11905">
        <f>I11905*J11905*(1-K11905)</f>
        <v/>
      </c>
      <c r="M11905">
        <f>VLOOKUP(F11905,Products!A:D,4,FALSE)*I11905</f>
        <v/>
      </c>
      <c r="N11905">
        <f>L11905-M11905</f>
        <v/>
      </c>
    </row>
    <row r="11906">
      <c r="A11906" t="inlineStr">
        <is>
          <t>T1011904</t>
        </is>
      </c>
      <c r="B11906" t="inlineStr">
        <is>
          <t>2025-09-19</t>
        </is>
      </c>
      <c r="C11906" t="inlineStr">
        <is>
          <t>S003</t>
        </is>
      </c>
      <c r="D11906" t="inlineStr">
        <is>
          <t>Store_003</t>
        </is>
      </c>
      <c r="E11906" t="inlineStr">
        <is>
          <t>North</t>
        </is>
      </c>
      <c r="F11906" t="inlineStr">
        <is>
          <t>P0126</t>
        </is>
      </c>
      <c r="G11906" t="inlineStr">
        <is>
          <t>Prod_0126</t>
        </is>
      </c>
      <c r="H11906" t="inlineStr">
        <is>
          <t>Toys</t>
        </is>
      </c>
      <c r="I11906" t="n">
        <v>9</v>
      </c>
      <c r="J11906" t="n">
        <v>378.96</v>
      </c>
      <c r="K11906" t="n">
        <v>0.15</v>
      </c>
      <c r="L11906">
        <f>I11906*J11906*(1-K11906)</f>
        <v/>
      </c>
      <c r="M11906">
        <f>VLOOKUP(F11906,Products!A:D,4,FALSE)*I11906</f>
        <v/>
      </c>
      <c r="N11906">
        <f>L11906-M11906</f>
        <v/>
      </c>
    </row>
    <row r="11907">
      <c r="A11907" t="inlineStr">
        <is>
          <t>T1011905</t>
        </is>
      </c>
      <c r="B11907" t="inlineStr">
        <is>
          <t>2023-01-24</t>
        </is>
      </c>
      <c r="C11907" t="inlineStr">
        <is>
          <t>S022</t>
        </is>
      </c>
      <c r="D11907" t="inlineStr">
        <is>
          <t>Store_022</t>
        </is>
      </c>
      <c r="E11907" t="inlineStr">
        <is>
          <t>East</t>
        </is>
      </c>
      <c r="F11907" t="inlineStr">
        <is>
          <t>P0115</t>
        </is>
      </c>
      <c r="G11907" t="inlineStr">
        <is>
          <t>Prod_0115</t>
        </is>
      </c>
      <c r="H11907" t="inlineStr">
        <is>
          <t>Clothing</t>
        </is>
      </c>
      <c r="I11907" t="n">
        <v>9</v>
      </c>
      <c r="J11907" t="n">
        <v>767</v>
      </c>
      <c r="K11907" t="n">
        <v>0</v>
      </c>
      <c r="L11907">
        <f>I11907*J11907*(1-K11907)</f>
        <v/>
      </c>
      <c r="M11907">
        <f>VLOOKUP(F11907,Products!A:D,4,FALSE)*I11907</f>
        <v/>
      </c>
      <c r="N11907">
        <f>L11907-M11907</f>
        <v/>
      </c>
    </row>
    <row r="11908">
      <c r="A11908" t="inlineStr">
        <is>
          <t>T1011906</t>
        </is>
      </c>
      <c r="B11908" t="inlineStr">
        <is>
          <t>2023-08-19</t>
        </is>
      </c>
      <c r="C11908" t="inlineStr">
        <is>
          <t>S050</t>
        </is>
      </c>
      <c r="D11908" t="inlineStr">
        <is>
          <t>Store_050</t>
        </is>
      </c>
      <c r="E11908" t="inlineStr">
        <is>
          <t>South</t>
        </is>
      </c>
      <c r="F11908" t="inlineStr">
        <is>
          <t>P0112</t>
        </is>
      </c>
      <c r="G11908" t="inlineStr">
        <is>
          <t>Prod_0112</t>
        </is>
      </c>
      <c r="H11908" t="inlineStr">
        <is>
          <t>Beverages</t>
        </is>
      </c>
      <c r="I11908" t="n">
        <v>5</v>
      </c>
      <c r="J11908" t="n">
        <v>600.3</v>
      </c>
      <c r="K11908" t="n">
        <v>0</v>
      </c>
      <c r="L11908">
        <f>I11908*J11908*(1-K11908)</f>
        <v/>
      </c>
      <c r="M11908">
        <f>VLOOKUP(F11908,Products!A:D,4,FALSE)*I11908</f>
        <v/>
      </c>
      <c r="N11908">
        <f>L11908-M11908</f>
        <v/>
      </c>
    </row>
    <row r="11909">
      <c r="A11909" t="inlineStr">
        <is>
          <t>T1011907</t>
        </is>
      </c>
      <c r="B11909" t="inlineStr">
        <is>
          <t>2025-02-03</t>
        </is>
      </c>
      <c r="C11909" t="inlineStr">
        <is>
          <t>S007</t>
        </is>
      </c>
      <c r="D11909" t="inlineStr">
        <is>
          <t>Store_007</t>
        </is>
      </c>
      <c r="E11909" t="inlineStr">
        <is>
          <t>East</t>
        </is>
      </c>
      <c r="F11909" t="inlineStr">
        <is>
          <t>P0188</t>
        </is>
      </c>
      <c r="G11909" t="inlineStr">
        <is>
          <t>Prod_0188</t>
        </is>
      </c>
      <c r="H11909" t="inlineStr">
        <is>
          <t>Food</t>
        </is>
      </c>
      <c r="I11909" t="n">
        <v>4</v>
      </c>
      <c r="J11909" t="n">
        <v>709.17</v>
      </c>
      <c r="K11909" t="n">
        <v>0.05</v>
      </c>
      <c r="L11909">
        <f>I11909*J11909*(1-K11909)</f>
        <v/>
      </c>
      <c r="M11909">
        <f>VLOOKUP(F11909,Products!A:D,4,FALSE)*I11909</f>
        <v/>
      </c>
      <c r="N11909">
        <f>L11909-M11909</f>
        <v/>
      </c>
    </row>
    <row r="11910">
      <c r="A11910" t="inlineStr">
        <is>
          <t>T1011908</t>
        </is>
      </c>
      <c r="B11910" t="inlineStr">
        <is>
          <t>2025-08-23</t>
        </is>
      </c>
      <c r="C11910" t="inlineStr">
        <is>
          <t>S002</t>
        </is>
      </c>
      <c r="D11910" t="inlineStr">
        <is>
          <t>Store_002</t>
        </is>
      </c>
      <c r="E11910" t="inlineStr">
        <is>
          <t>South</t>
        </is>
      </c>
      <c r="F11910" t="inlineStr">
        <is>
          <t>P0161</t>
        </is>
      </c>
      <c r="G11910" t="inlineStr">
        <is>
          <t>Prod_0161</t>
        </is>
      </c>
      <c r="H11910" t="inlineStr">
        <is>
          <t>Household</t>
        </is>
      </c>
      <c r="I11910" t="n">
        <v>8</v>
      </c>
      <c r="J11910" t="n">
        <v>86.01000000000001</v>
      </c>
      <c r="K11910" t="n">
        <v>0</v>
      </c>
      <c r="L11910">
        <f>I11910*J11910*(1-K11910)</f>
        <v/>
      </c>
      <c r="M11910">
        <f>VLOOKUP(F11910,Products!A:D,4,FALSE)*I11910</f>
        <v/>
      </c>
      <c r="N11910">
        <f>L11910-M11910</f>
        <v/>
      </c>
    </row>
    <row r="11911">
      <c r="A11911" t="inlineStr">
        <is>
          <t>T1011909</t>
        </is>
      </c>
      <c r="B11911" t="inlineStr">
        <is>
          <t>2024-06-06</t>
        </is>
      </c>
      <c r="C11911" t="inlineStr">
        <is>
          <t>S025</t>
        </is>
      </c>
      <c r="D11911" t="inlineStr">
        <is>
          <t>Store_025</t>
        </is>
      </c>
      <c r="E11911" t="inlineStr">
        <is>
          <t>Central</t>
        </is>
      </c>
      <c r="F11911" t="inlineStr">
        <is>
          <t>P0108</t>
        </is>
      </c>
      <c r="G11911" t="inlineStr">
        <is>
          <t>Prod_0108</t>
        </is>
      </c>
      <c r="H11911" t="inlineStr">
        <is>
          <t>Stationery</t>
        </is>
      </c>
      <c r="I11911" t="n">
        <v>7</v>
      </c>
      <c r="J11911" t="n">
        <v>631.12</v>
      </c>
      <c r="K11911" t="n">
        <v>0</v>
      </c>
      <c r="L11911">
        <f>I11911*J11911*(1-K11911)</f>
        <v/>
      </c>
      <c r="M11911">
        <f>VLOOKUP(F11911,Products!A:D,4,FALSE)*I11911</f>
        <v/>
      </c>
      <c r="N11911">
        <f>L11911-M11911</f>
        <v/>
      </c>
    </row>
    <row r="11912">
      <c r="A11912" t="inlineStr">
        <is>
          <t>T1011910</t>
        </is>
      </c>
      <c r="B11912" t="inlineStr">
        <is>
          <t>2024-03-23</t>
        </is>
      </c>
      <c r="C11912" t="inlineStr">
        <is>
          <t>S036</t>
        </is>
      </c>
      <c r="D11912" t="inlineStr">
        <is>
          <t>Store_036</t>
        </is>
      </c>
      <c r="E11912" t="inlineStr">
        <is>
          <t>Central</t>
        </is>
      </c>
      <c r="F11912" t="inlineStr">
        <is>
          <t>P0048</t>
        </is>
      </c>
      <c r="G11912" t="inlineStr">
        <is>
          <t>Prod_0048</t>
        </is>
      </c>
      <c r="H11912" t="inlineStr">
        <is>
          <t>Toys</t>
        </is>
      </c>
      <c r="I11912" t="n">
        <v>4</v>
      </c>
      <c r="J11912" t="n">
        <v>313.26</v>
      </c>
      <c r="K11912" t="n">
        <v>0.05</v>
      </c>
      <c r="L11912">
        <f>I11912*J11912*(1-K11912)</f>
        <v/>
      </c>
      <c r="M11912">
        <f>VLOOKUP(F11912,Products!A:D,4,FALSE)*I11912</f>
        <v/>
      </c>
      <c r="N11912">
        <f>L11912-M11912</f>
        <v/>
      </c>
    </row>
    <row r="11913">
      <c r="A11913" t="inlineStr">
        <is>
          <t>T1011911</t>
        </is>
      </c>
      <c r="B11913" t="inlineStr">
        <is>
          <t>2023-08-16</t>
        </is>
      </c>
      <c r="C11913" t="inlineStr">
        <is>
          <t>S043</t>
        </is>
      </c>
      <c r="D11913" t="inlineStr">
        <is>
          <t>Store_043</t>
        </is>
      </c>
      <c r="E11913" t="inlineStr">
        <is>
          <t>East</t>
        </is>
      </c>
      <c r="F11913" t="inlineStr">
        <is>
          <t>P0039</t>
        </is>
      </c>
      <c r="G11913" t="inlineStr">
        <is>
          <t>Prod_0039</t>
        </is>
      </c>
      <c r="H11913" t="inlineStr">
        <is>
          <t>Household</t>
        </is>
      </c>
      <c r="I11913" t="n">
        <v>7</v>
      </c>
      <c r="J11913" t="n">
        <v>299.5</v>
      </c>
      <c r="K11913" t="n">
        <v>0</v>
      </c>
      <c r="L11913">
        <f>I11913*J11913*(1-K11913)</f>
        <v/>
      </c>
      <c r="M11913">
        <f>VLOOKUP(F11913,Products!A:D,4,FALSE)*I11913</f>
        <v/>
      </c>
      <c r="N11913">
        <f>L11913-M11913</f>
        <v/>
      </c>
    </row>
    <row r="11914">
      <c r="A11914" t="inlineStr">
        <is>
          <t>T1011912</t>
        </is>
      </c>
      <c r="B11914" t="inlineStr">
        <is>
          <t>2025-07-16</t>
        </is>
      </c>
      <c r="C11914" t="inlineStr">
        <is>
          <t>S025</t>
        </is>
      </c>
      <c r="D11914" t="inlineStr">
        <is>
          <t>Store_025</t>
        </is>
      </c>
      <c r="E11914" t="inlineStr">
        <is>
          <t>Central</t>
        </is>
      </c>
      <c r="F11914" t="inlineStr">
        <is>
          <t>P0194</t>
        </is>
      </c>
      <c r="G11914" t="inlineStr">
        <is>
          <t>Prod_0194</t>
        </is>
      </c>
      <c r="H11914" t="inlineStr">
        <is>
          <t>Food</t>
        </is>
      </c>
      <c r="I11914" t="n">
        <v>3</v>
      </c>
      <c r="J11914" t="n">
        <v>784.33</v>
      </c>
      <c r="K11914" t="n">
        <v>0</v>
      </c>
      <c r="L11914">
        <f>I11914*J11914*(1-K11914)</f>
        <v/>
      </c>
      <c r="M11914">
        <f>VLOOKUP(F11914,Products!A:D,4,FALSE)*I11914</f>
        <v/>
      </c>
      <c r="N11914">
        <f>L11914-M11914</f>
        <v/>
      </c>
    </row>
    <row r="11915">
      <c r="A11915" t="inlineStr">
        <is>
          <t>T1011913</t>
        </is>
      </c>
      <c r="B11915" t="inlineStr">
        <is>
          <t>2023-01-31</t>
        </is>
      </c>
      <c r="C11915" t="inlineStr">
        <is>
          <t>S016</t>
        </is>
      </c>
      <c r="D11915" t="inlineStr">
        <is>
          <t>Store_016</t>
        </is>
      </c>
      <c r="E11915" t="inlineStr">
        <is>
          <t>West</t>
        </is>
      </c>
      <c r="F11915" t="inlineStr">
        <is>
          <t>P0090</t>
        </is>
      </c>
      <c r="G11915" t="inlineStr">
        <is>
          <t>Prod_0090</t>
        </is>
      </c>
      <c r="H11915" t="inlineStr">
        <is>
          <t>Toys</t>
        </is>
      </c>
      <c r="I11915" t="n">
        <v>9</v>
      </c>
      <c r="J11915" t="n">
        <v>397.07</v>
      </c>
      <c r="K11915" t="n">
        <v>0</v>
      </c>
      <c r="L11915">
        <f>I11915*J11915*(1-K11915)</f>
        <v/>
      </c>
      <c r="M11915">
        <f>VLOOKUP(F11915,Products!A:D,4,FALSE)*I11915</f>
        <v/>
      </c>
      <c r="N11915">
        <f>L11915-M11915</f>
        <v/>
      </c>
    </row>
    <row r="11916">
      <c r="A11916" t="inlineStr">
        <is>
          <t>T1011914</t>
        </is>
      </c>
      <c r="B11916" t="inlineStr">
        <is>
          <t>2024-04-15</t>
        </is>
      </c>
      <c r="C11916" t="inlineStr">
        <is>
          <t>S022</t>
        </is>
      </c>
      <c r="D11916" t="inlineStr">
        <is>
          <t>Store_022</t>
        </is>
      </c>
      <c r="E11916" t="inlineStr">
        <is>
          <t>East</t>
        </is>
      </c>
      <c r="F11916" t="inlineStr">
        <is>
          <t>P0048</t>
        </is>
      </c>
      <c r="G11916" t="inlineStr">
        <is>
          <t>Prod_0048</t>
        </is>
      </c>
      <c r="H11916" t="inlineStr">
        <is>
          <t>Toys</t>
        </is>
      </c>
      <c r="I11916" t="n">
        <v>5</v>
      </c>
      <c r="J11916" t="n">
        <v>212.23</v>
      </c>
      <c r="K11916" t="n">
        <v>0</v>
      </c>
      <c r="L11916">
        <f>I11916*J11916*(1-K11916)</f>
        <v/>
      </c>
      <c r="M11916">
        <f>VLOOKUP(F11916,Products!A:D,4,FALSE)*I11916</f>
        <v/>
      </c>
      <c r="N11916">
        <f>L11916-M11916</f>
        <v/>
      </c>
    </row>
    <row r="11917">
      <c r="A11917" t="inlineStr">
        <is>
          <t>T1011915</t>
        </is>
      </c>
      <c r="B11917" t="inlineStr">
        <is>
          <t>2025-09-06</t>
        </is>
      </c>
      <c r="C11917" t="inlineStr">
        <is>
          <t>S007</t>
        </is>
      </c>
      <c r="D11917" t="inlineStr">
        <is>
          <t>Store_007</t>
        </is>
      </c>
      <c r="E11917" t="inlineStr">
        <is>
          <t>East</t>
        </is>
      </c>
      <c r="F11917" t="inlineStr">
        <is>
          <t>P0168</t>
        </is>
      </c>
      <c r="G11917" t="inlineStr">
        <is>
          <t>Prod_0168</t>
        </is>
      </c>
      <c r="H11917" t="inlineStr">
        <is>
          <t>Electronics</t>
        </is>
      </c>
      <c r="I11917" t="n">
        <v>5</v>
      </c>
      <c r="J11917" t="n">
        <v>68.06999999999999</v>
      </c>
      <c r="K11917" t="n">
        <v>0</v>
      </c>
      <c r="L11917">
        <f>I11917*J11917*(1-K11917)</f>
        <v/>
      </c>
      <c r="M11917">
        <f>VLOOKUP(F11917,Products!A:D,4,FALSE)*I11917</f>
        <v/>
      </c>
      <c r="N11917">
        <f>L11917-M11917</f>
        <v/>
      </c>
    </row>
    <row r="11918">
      <c r="A11918" t="inlineStr">
        <is>
          <t>T1011916</t>
        </is>
      </c>
      <c r="B11918" t="inlineStr">
        <is>
          <t>2024-08-23</t>
        </is>
      </c>
      <c r="C11918" t="inlineStr">
        <is>
          <t>S025</t>
        </is>
      </c>
      <c r="D11918" t="inlineStr">
        <is>
          <t>Store_025</t>
        </is>
      </c>
      <c r="E11918" t="inlineStr">
        <is>
          <t>Central</t>
        </is>
      </c>
      <c r="F11918" t="inlineStr">
        <is>
          <t>P0164</t>
        </is>
      </c>
      <c r="G11918" t="inlineStr">
        <is>
          <t>Prod_0164</t>
        </is>
      </c>
      <c r="H11918" t="inlineStr">
        <is>
          <t>Food</t>
        </is>
      </c>
      <c r="I11918" t="n">
        <v>5</v>
      </c>
      <c r="J11918" t="n">
        <v>649.89</v>
      </c>
      <c r="K11918" t="n">
        <v>0</v>
      </c>
      <c r="L11918">
        <f>I11918*J11918*(1-K11918)</f>
        <v/>
      </c>
      <c r="M11918">
        <f>VLOOKUP(F11918,Products!A:D,4,FALSE)*I11918</f>
        <v/>
      </c>
      <c r="N11918">
        <f>L11918-M11918</f>
        <v/>
      </c>
    </row>
    <row r="11919">
      <c r="A11919" t="inlineStr">
        <is>
          <t>T1011917</t>
        </is>
      </c>
      <c r="B11919" t="inlineStr">
        <is>
          <t>2024-08-14</t>
        </is>
      </c>
      <c r="C11919" t="inlineStr">
        <is>
          <t>S037</t>
        </is>
      </c>
      <c r="D11919" t="inlineStr">
        <is>
          <t>Store_037</t>
        </is>
      </c>
      <c r="E11919" t="inlineStr">
        <is>
          <t>East</t>
        </is>
      </c>
      <c r="F11919" t="inlineStr">
        <is>
          <t>P0142</t>
        </is>
      </c>
      <c r="G11919" t="inlineStr">
        <is>
          <t>Prod_0142</t>
        </is>
      </c>
      <c r="H11919" t="inlineStr">
        <is>
          <t>Household</t>
        </is>
      </c>
      <c r="I11919" t="n">
        <v>1</v>
      </c>
      <c r="J11919" t="n">
        <v>147.51</v>
      </c>
      <c r="K11919" t="n">
        <v>0</v>
      </c>
      <c r="L11919">
        <f>I11919*J11919*(1-K11919)</f>
        <v/>
      </c>
      <c r="M11919">
        <f>VLOOKUP(F11919,Products!A:D,4,FALSE)*I11919</f>
        <v/>
      </c>
      <c r="N11919">
        <f>L11919-M11919</f>
        <v/>
      </c>
    </row>
    <row r="11920">
      <c r="A11920" t="inlineStr">
        <is>
          <t>T1011918</t>
        </is>
      </c>
      <c r="B11920" t="inlineStr">
        <is>
          <t>2023-10-31</t>
        </is>
      </c>
      <c r="C11920" t="inlineStr">
        <is>
          <t>S049</t>
        </is>
      </c>
      <c r="D11920" t="inlineStr">
        <is>
          <t>Store_049</t>
        </is>
      </c>
      <c r="E11920" t="inlineStr">
        <is>
          <t>North</t>
        </is>
      </c>
      <c r="F11920" t="inlineStr">
        <is>
          <t>P0189</t>
        </is>
      </c>
      <c r="G11920" t="inlineStr">
        <is>
          <t>Prod_0189</t>
        </is>
      </c>
      <c r="H11920" t="inlineStr">
        <is>
          <t>Food</t>
        </is>
      </c>
      <c r="I11920" t="n">
        <v>6</v>
      </c>
      <c r="J11920" t="n">
        <v>1060.76</v>
      </c>
      <c r="K11920" t="n">
        <v>0</v>
      </c>
      <c r="L11920">
        <f>I11920*J11920*(1-K11920)</f>
        <v/>
      </c>
      <c r="M11920">
        <f>VLOOKUP(F11920,Products!A:D,4,FALSE)*I11920</f>
        <v/>
      </c>
      <c r="N11920">
        <f>L11920-M11920</f>
        <v/>
      </c>
    </row>
    <row r="11921">
      <c r="A11921" t="inlineStr">
        <is>
          <t>T1011919</t>
        </is>
      </c>
      <c r="B11921" t="inlineStr">
        <is>
          <t>2025-05-13</t>
        </is>
      </c>
      <c r="C11921" t="inlineStr">
        <is>
          <t>S002</t>
        </is>
      </c>
      <c r="D11921" t="inlineStr">
        <is>
          <t>Store_002</t>
        </is>
      </c>
      <c r="E11921" t="inlineStr">
        <is>
          <t>South</t>
        </is>
      </c>
      <c r="F11921" t="inlineStr">
        <is>
          <t>P0054</t>
        </is>
      </c>
      <c r="G11921" t="inlineStr">
        <is>
          <t>Prod_0054</t>
        </is>
      </c>
      <c r="H11921" t="inlineStr">
        <is>
          <t>Food</t>
        </is>
      </c>
      <c r="I11921" t="n">
        <v>2</v>
      </c>
      <c r="J11921" t="n">
        <v>540.87</v>
      </c>
      <c r="K11921" t="n">
        <v>0</v>
      </c>
      <c r="L11921">
        <f>I11921*J11921*(1-K11921)</f>
        <v/>
      </c>
      <c r="M11921">
        <f>VLOOKUP(F11921,Products!A:D,4,FALSE)*I11921</f>
        <v/>
      </c>
      <c r="N11921">
        <f>L11921-M11921</f>
        <v/>
      </c>
    </row>
    <row r="11922">
      <c r="A11922" t="inlineStr">
        <is>
          <t>T1011920</t>
        </is>
      </c>
      <c r="B11922" t="inlineStr">
        <is>
          <t>2025-03-29</t>
        </is>
      </c>
      <c r="C11922" t="inlineStr">
        <is>
          <t>S008</t>
        </is>
      </c>
      <c r="D11922" t="inlineStr">
        <is>
          <t>Store_008</t>
        </is>
      </c>
      <c r="E11922" t="inlineStr">
        <is>
          <t>East</t>
        </is>
      </c>
      <c r="F11922" t="inlineStr">
        <is>
          <t>P0056</t>
        </is>
      </c>
      <c r="G11922" t="inlineStr">
        <is>
          <t>Prod_0056</t>
        </is>
      </c>
      <c r="H11922" t="inlineStr">
        <is>
          <t>Household</t>
        </is>
      </c>
      <c r="I11922" t="n">
        <v>6</v>
      </c>
      <c r="J11922" t="n">
        <v>293.14</v>
      </c>
      <c r="K11922" t="n">
        <v>0</v>
      </c>
      <c r="L11922">
        <f>I11922*J11922*(1-K11922)</f>
        <v/>
      </c>
      <c r="M11922">
        <f>VLOOKUP(F11922,Products!A:D,4,FALSE)*I11922</f>
        <v/>
      </c>
      <c r="N11922">
        <f>L11922-M11922</f>
        <v/>
      </c>
    </row>
    <row r="11923">
      <c r="A11923" t="inlineStr">
        <is>
          <t>T1011921</t>
        </is>
      </c>
      <c r="B11923" t="inlineStr">
        <is>
          <t>2023-10-17</t>
        </is>
      </c>
      <c r="C11923" t="inlineStr">
        <is>
          <t>S004</t>
        </is>
      </c>
      <c r="D11923" t="inlineStr">
        <is>
          <t>Store_004</t>
        </is>
      </c>
      <c r="E11923" t="inlineStr">
        <is>
          <t>Central</t>
        </is>
      </c>
      <c r="F11923" t="inlineStr">
        <is>
          <t>P0080</t>
        </is>
      </c>
      <c r="G11923" t="inlineStr">
        <is>
          <t>Prod_0080</t>
        </is>
      </c>
      <c r="H11923" t="inlineStr">
        <is>
          <t>Clothing</t>
        </is>
      </c>
      <c r="I11923" t="n">
        <v>1</v>
      </c>
      <c r="J11923" t="n">
        <v>700.63</v>
      </c>
      <c r="K11923" t="n">
        <v>0</v>
      </c>
      <c r="L11923">
        <f>I11923*J11923*(1-K11923)</f>
        <v/>
      </c>
      <c r="M11923">
        <f>VLOOKUP(F11923,Products!A:D,4,FALSE)*I11923</f>
        <v/>
      </c>
      <c r="N11923">
        <f>L11923-M11923</f>
        <v/>
      </c>
    </row>
    <row r="11924">
      <c r="A11924" t="inlineStr">
        <is>
          <t>T1011922</t>
        </is>
      </c>
      <c r="B11924" t="inlineStr">
        <is>
          <t>2023-11-10</t>
        </is>
      </c>
      <c r="C11924" t="inlineStr">
        <is>
          <t>S036</t>
        </is>
      </c>
      <c r="D11924" t="inlineStr">
        <is>
          <t>Store_036</t>
        </is>
      </c>
      <c r="E11924" t="inlineStr">
        <is>
          <t>Central</t>
        </is>
      </c>
      <c r="F11924" t="inlineStr">
        <is>
          <t>P0049</t>
        </is>
      </c>
      <c r="G11924" t="inlineStr">
        <is>
          <t>Prod_0049</t>
        </is>
      </c>
      <c r="H11924" t="inlineStr">
        <is>
          <t>Beverages</t>
        </is>
      </c>
      <c r="I11924" t="n">
        <v>5</v>
      </c>
      <c r="J11924" t="n">
        <v>231.71</v>
      </c>
      <c r="K11924" t="n">
        <v>0</v>
      </c>
      <c r="L11924">
        <f>I11924*J11924*(1-K11924)</f>
        <v/>
      </c>
      <c r="M11924">
        <f>VLOOKUP(F11924,Products!A:D,4,FALSE)*I11924</f>
        <v/>
      </c>
      <c r="N11924">
        <f>L11924-M11924</f>
        <v/>
      </c>
    </row>
    <row r="11925">
      <c r="A11925" t="inlineStr">
        <is>
          <t>T1011923</t>
        </is>
      </c>
      <c r="B11925" t="inlineStr">
        <is>
          <t>2024-02-04</t>
        </is>
      </c>
      <c r="C11925" t="inlineStr">
        <is>
          <t>S003</t>
        </is>
      </c>
      <c r="D11925" t="inlineStr">
        <is>
          <t>Store_003</t>
        </is>
      </c>
      <c r="E11925" t="inlineStr">
        <is>
          <t>North</t>
        </is>
      </c>
      <c r="F11925" t="inlineStr">
        <is>
          <t>P0083</t>
        </is>
      </c>
      <c r="G11925" t="inlineStr">
        <is>
          <t>Prod_0083</t>
        </is>
      </c>
      <c r="H11925" t="inlineStr">
        <is>
          <t>Clothing</t>
        </is>
      </c>
      <c r="I11925" t="n">
        <v>2</v>
      </c>
      <c r="J11925" t="n">
        <v>590.25</v>
      </c>
      <c r="K11925" t="n">
        <v>0</v>
      </c>
      <c r="L11925">
        <f>I11925*J11925*(1-K11925)</f>
        <v/>
      </c>
      <c r="M11925">
        <f>VLOOKUP(F11925,Products!A:D,4,FALSE)*I11925</f>
        <v/>
      </c>
      <c r="N11925">
        <f>L11925-M11925</f>
        <v/>
      </c>
    </row>
    <row r="11926">
      <c r="A11926" t="inlineStr">
        <is>
          <t>T1011924</t>
        </is>
      </c>
      <c r="B11926" t="inlineStr">
        <is>
          <t>2024-11-29</t>
        </is>
      </c>
      <c r="C11926" t="inlineStr">
        <is>
          <t>S050</t>
        </is>
      </c>
      <c r="D11926" t="inlineStr">
        <is>
          <t>Store_050</t>
        </is>
      </c>
      <c r="E11926" t="inlineStr">
        <is>
          <t>South</t>
        </is>
      </c>
      <c r="F11926" t="inlineStr">
        <is>
          <t>P0192</t>
        </is>
      </c>
      <c r="G11926" t="inlineStr">
        <is>
          <t>Prod_0192</t>
        </is>
      </c>
      <c r="H11926" t="inlineStr">
        <is>
          <t>Beverages</t>
        </is>
      </c>
      <c r="I11926" t="n">
        <v>3</v>
      </c>
      <c r="J11926" t="n">
        <v>478.35</v>
      </c>
      <c r="K11926" t="n">
        <v>0.1</v>
      </c>
      <c r="L11926">
        <f>I11926*J11926*(1-K11926)</f>
        <v/>
      </c>
      <c r="M11926">
        <f>VLOOKUP(F11926,Products!A:D,4,FALSE)*I11926</f>
        <v/>
      </c>
      <c r="N11926">
        <f>L11926-M11926</f>
        <v/>
      </c>
    </row>
    <row r="11927">
      <c r="A11927" t="inlineStr">
        <is>
          <t>T1011925</t>
        </is>
      </c>
      <c r="B11927" t="inlineStr">
        <is>
          <t>2024-09-12</t>
        </is>
      </c>
      <c r="C11927" t="inlineStr">
        <is>
          <t>S021</t>
        </is>
      </c>
      <c r="D11927" t="inlineStr">
        <is>
          <t>Store_021</t>
        </is>
      </c>
      <c r="E11927" t="inlineStr">
        <is>
          <t>North</t>
        </is>
      </c>
      <c r="F11927" t="inlineStr">
        <is>
          <t>P0047</t>
        </is>
      </c>
      <c r="G11927" t="inlineStr">
        <is>
          <t>Prod_0047</t>
        </is>
      </c>
      <c r="H11927" t="inlineStr">
        <is>
          <t>Beverages</t>
        </is>
      </c>
      <c r="I11927" t="n">
        <v>4</v>
      </c>
      <c r="J11927" t="n">
        <v>657.58</v>
      </c>
      <c r="K11927" t="n">
        <v>0.05</v>
      </c>
      <c r="L11927">
        <f>I11927*J11927*(1-K11927)</f>
        <v/>
      </c>
      <c r="M11927">
        <f>VLOOKUP(F11927,Products!A:D,4,FALSE)*I11927</f>
        <v/>
      </c>
      <c r="N11927">
        <f>L11927-M11927</f>
        <v/>
      </c>
    </row>
    <row r="11928">
      <c r="A11928" t="inlineStr">
        <is>
          <t>T1011926</t>
        </is>
      </c>
      <c r="B11928" t="inlineStr">
        <is>
          <t>2023-03-19</t>
        </is>
      </c>
      <c r="C11928" t="inlineStr">
        <is>
          <t>S017</t>
        </is>
      </c>
      <c r="D11928" t="inlineStr">
        <is>
          <t>Store_017</t>
        </is>
      </c>
      <c r="E11928" t="inlineStr">
        <is>
          <t>South</t>
        </is>
      </c>
      <c r="F11928" t="inlineStr">
        <is>
          <t>P0121</t>
        </is>
      </c>
      <c r="G11928" t="inlineStr">
        <is>
          <t>Prod_0121</t>
        </is>
      </c>
      <c r="H11928" t="inlineStr">
        <is>
          <t>Clothing</t>
        </is>
      </c>
      <c r="I11928" t="n">
        <v>8</v>
      </c>
      <c r="J11928" t="n">
        <v>756.97</v>
      </c>
      <c r="K11928" t="n">
        <v>0.05</v>
      </c>
      <c r="L11928">
        <f>I11928*J11928*(1-K11928)</f>
        <v/>
      </c>
      <c r="M11928">
        <f>VLOOKUP(F11928,Products!A:D,4,FALSE)*I11928</f>
        <v/>
      </c>
      <c r="N11928">
        <f>L11928-M11928</f>
        <v/>
      </c>
    </row>
    <row r="11929">
      <c r="A11929" t="inlineStr">
        <is>
          <t>T1011927</t>
        </is>
      </c>
      <c r="B11929" t="inlineStr">
        <is>
          <t>2024-03-08</t>
        </is>
      </c>
      <c r="C11929" t="inlineStr">
        <is>
          <t>S005</t>
        </is>
      </c>
      <c r="D11929" t="inlineStr">
        <is>
          <t>Store_005</t>
        </is>
      </c>
      <c r="E11929" t="inlineStr">
        <is>
          <t>Central</t>
        </is>
      </c>
      <c r="F11929" t="inlineStr">
        <is>
          <t>P0154</t>
        </is>
      </c>
      <c r="G11929" t="inlineStr">
        <is>
          <t>Prod_0154</t>
        </is>
      </c>
      <c r="H11929" t="inlineStr">
        <is>
          <t>Toys</t>
        </is>
      </c>
      <c r="I11929" t="n">
        <v>2</v>
      </c>
      <c r="J11929" t="n">
        <v>274.1</v>
      </c>
      <c r="K11929" t="n">
        <v>0</v>
      </c>
      <c r="L11929">
        <f>I11929*J11929*(1-K11929)</f>
        <v/>
      </c>
      <c r="M11929">
        <f>VLOOKUP(F11929,Products!A:D,4,FALSE)*I11929</f>
        <v/>
      </c>
      <c r="N11929">
        <f>L11929-M11929</f>
        <v/>
      </c>
    </row>
    <row r="11930">
      <c r="A11930" t="inlineStr">
        <is>
          <t>T1011928</t>
        </is>
      </c>
      <c r="B11930" t="inlineStr">
        <is>
          <t>2023-10-17</t>
        </is>
      </c>
      <c r="C11930" t="inlineStr">
        <is>
          <t>S004</t>
        </is>
      </c>
      <c r="D11930" t="inlineStr">
        <is>
          <t>Store_004</t>
        </is>
      </c>
      <c r="E11930" t="inlineStr">
        <is>
          <t>Central</t>
        </is>
      </c>
      <c r="F11930" t="inlineStr">
        <is>
          <t>P0011</t>
        </is>
      </c>
      <c r="G11930" t="inlineStr">
        <is>
          <t>Prod_0011</t>
        </is>
      </c>
      <c r="H11930" t="inlineStr">
        <is>
          <t>Household</t>
        </is>
      </c>
      <c r="I11930" t="n">
        <v>5</v>
      </c>
      <c r="J11930" t="n">
        <v>327.19</v>
      </c>
      <c r="K11930" t="n">
        <v>0</v>
      </c>
      <c r="L11930">
        <f>I11930*J11930*(1-K11930)</f>
        <v/>
      </c>
      <c r="M11930">
        <f>VLOOKUP(F11930,Products!A:D,4,FALSE)*I11930</f>
        <v/>
      </c>
      <c r="N11930">
        <f>L11930-M11930</f>
        <v/>
      </c>
    </row>
    <row r="11931">
      <c r="A11931" t="inlineStr">
        <is>
          <t>T1011929</t>
        </is>
      </c>
      <c r="B11931" t="inlineStr">
        <is>
          <t>2023-09-30</t>
        </is>
      </c>
      <c r="C11931" t="inlineStr">
        <is>
          <t>S021</t>
        </is>
      </c>
      <c r="D11931" t="inlineStr">
        <is>
          <t>Store_021</t>
        </is>
      </c>
      <c r="E11931" t="inlineStr">
        <is>
          <t>North</t>
        </is>
      </c>
      <c r="F11931" t="inlineStr">
        <is>
          <t>P0021</t>
        </is>
      </c>
      <c r="G11931" t="inlineStr">
        <is>
          <t>Prod_0021</t>
        </is>
      </c>
      <c r="H11931" t="inlineStr">
        <is>
          <t>Household</t>
        </is>
      </c>
      <c r="I11931" t="n">
        <v>8</v>
      </c>
      <c r="J11931" t="n">
        <v>118.25</v>
      </c>
      <c r="K11931" t="n">
        <v>0</v>
      </c>
      <c r="L11931">
        <f>I11931*J11931*(1-K11931)</f>
        <v/>
      </c>
      <c r="M11931">
        <f>VLOOKUP(F11931,Products!A:D,4,FALSE)*I11931</f>
        <v/>
      </c>
      <c r="N11931">
        <f>L11931-M11931</f>
        <v/>
      </c>
    </row>
    <row r="11932">
      <c r="A11932" t="inlineStr">
        <is>
          <t>T1011930</t>
        </is>
      </c>
      <c r="B11932" t="inlineStr">
        <is>
          <t>2024-11-26</t>
        </is>
      </c>
      <c r="C11932" t="inlineStr">
        <is>
          <t>S002</t>
        </is>
      </c>
      <c r="D11932" t="inlineStr">
        <is>
          <t>Store_002</t>
        </is>
      </c>
      <c r="E11932" t="inlineStr">
        <is>
          <t>South</t>
        </is>
      </c>
      <c r="F11932" t="inlineStr">
        <is>
          <t>P0103</t>
        </is>
      </c>
      <c r="G11932" t="inlineStr">
        <is>
          <t>Prod_0103</t>
        </is>
      </c>
      <c r="H11932" t="inlineStr">
        <is>
          <t>Stationery</t>
        </is>
      </c>
      <c r="I11932" t="n">
        <v>3</v>
      </c>
      <c r="J11932" t="n">
        <v>728.9400000000001</v>
      </c>
      <c r="K11932" t="n">
        <v>0</v>
      </c>
      <c r="L11932">
        <f>I11932*J11932*(1-K11932)</f>
        <v/>
      </c>
      <c r="M11932">
        <f>VLOOKUP(F11932,Products!A:D,4,FALSE)*I11932</f>
        <v/>
      </c>
      <c r="N11932">
        <f>L11932-M11932</f>
        <v/>
      </c>
    </row>
    <row r="11933">
      <c r="A11933" t="inlineStr">
        <is>
          <t>T1011931</t>
        </is>
      </c>
      <c r="B11933" t="inlineStr">
        <is>
          <t>2024-09-24</t>
        </is>
      </c>
      <c r="C11933" t="inlineStr">
        <is>
          <t>S009</t>
        </is>
      </c>
      <c r="D11933" t="inlineStr">
        <is>
          <t>Store_009</t>
        </is>
      </c>
      <c r="E11933" t="inlineStr">
        <is>
          <t>Central</t>
        </is>
      </c>
      <c r="F11933" t="inlineStr">
        <is>
          <t>P0048</t>
        </is>
      </c>
      <c r="G11933" t="inlineStr">
        <is>
          <t>Prod_0048</t>
        </is>
      </c>
      <c r="H11933" t="inlineStr">
        <is>
          <t>Toys</t>
        </is>
      </c>
      <c r="I11933" t="n">
        <v>9</v>
      </c>
      <c r="J11933" t="n">
        <v>237.91</v>
      </c>
      <c r="K11933" t="n">
        <v>0.15</v>
      </c>
      <c r="L11933">
        <f>I11933*J11933*(1-K11933)</f>
        <v/>
      </c>
      <c r="M11933">
        <f>VLOOKUP(F11933,Products!A:D,4,FALSE)*I11933</f>
        <v/>
      </c>
      <c r="N11933">
        <f>L11933-M11933</f>
        <v/>
      </c>
    </row>
    <row r="11934">
      <c r="A11934" t="inlineStr">
        <is>
          <t>T1011932</t>
        </is>
      </c>
      <c r="B11934" t="inlineStr">
        <is>
          <t>2023-09-15</t>
        </is>
      </c>
      <c r="C11934" t="inlineStr">
        <is>
          <t>S040</t>
        </is>
      </c>
      <c r="D11934" t="inlineStr">
        <is>
          <t>Store_040</t>
        </is>
      </c>
      <c r="E11934" t="inlineStr">
        <is>
          <t>Central</t>
        </is>
      </c>
      <c r="F11934" t="inlineStr">
        <is>
          <t>P0035</t>
        </is>
      </c>
      <c r="G11934" t="inlineStr">
        <is>
          <t>Prod_0035</t>
        </is>
      </c>
      <c r="H11934" t="inlineStr">
        <is>
          <t>Beverages</t>
        </is>
      </c>
      <c r="I11934" t="n">
        <v>1</v>
      </c>
      <c r="J11934" t="n">
        <v>136.68</v>
      </c>
      <c r="K11934" t="n">
        <v>0.05</v>
      </c>
      <c r="L11934">
        <f>I11934*J11934*(1-K11934)</f>
        <v/>
      </c>
      <c r="M11934">
        <f>VLOOKUP(F11934,Products!A:D,4,FALSE)*I11934</f>
        <v/>
      </c>
      <c r="N11934">
        <f>L11934-M11934</f>
        <v/>
      </c>
    </row>
    <row r="11935">
      <c r="A11935" t="inlineStr">
        <is>
          <t>T1011933</t>
        </is>
      </c>
      <c r="B11935" t="inlineStr">
        <is>
          <t>2023-02-13</t>
        </is>
      </c>
      <c r="C11935" t="inlineStr">
        <is>
          <t>S009</t>
        </is>
      </c>
      <c r="D11935" t="inlineStr">
        <is>
          <t>Store_009</t>
        </is>
      </c>
      <c r="E11935" t="inlineStr">
        <is>
          <t>Central</t>
        </is>
      </c>
      <c r="F11935" t="inlineStr">
        <is>
          <t>P0102</t>
        </is>
      </c>
      <c r="G11935" t="inlineStr">
        <is>
          <t>Prod_0102</t>
        </is>
      </c>
      <c r="H11935" t="inlineStr">
        <is>
          <t>Food</t>
        </is>
      </c>
      <c r="I11935" t="n">
        <v>1</v>
      </c>
      <c r="J11935" t="n">
        <v>823.1799999999999</v>
      </c>
      <c r="K11935" t="n">
        <v>0.05</v>
      </c>
      <c r="L11935">
        <f>I11935*J11935*(1-K11935)</f>
        <v/>
      </c>
      <c r="M11935">
        <f>VLOOKUP(F11935,Products!A:D,4,FALSE)*I11935</f>
        <v/>
      </c>
      <c r="N11935">
        <f>L11935-M11935</f>
        <v/>
      </c>
    </row>
    <row r="11936">
      <c r="A11936" t="inlineStr">
        <is>
          <t>T1011934</t>
        </is>
      </c>
      <c r="B11936" t="inlineStr">
        <is>
          <t>2025-04-04</t>
        </is>
      </c>
      <c r="C11936" t="inlineStr">
        <is>
          <t>S005</t>
        </is>
      </c>
      <c r="D11936" t="inlineStr">
        <is>
          <t>Store_005</t>
        </is>
      </c>
      <c r="E11936" t="inlineStr">
        <is>
          <t>Central</t>
        </is>
      </c>
      <c r="F11936" t="inlineStr">
        <is>
          <t>P0150</t>
        </is>
      </c>
      <c r="G11936" t="inlineStr">
        <is>
          <t>Prod_0150</t>
        </is>
      </c>
      <c r="H11936" t="inlineStr">
        <is>
          <t>Clothing</t>
        </is>
      </c>
      <c r="I11936" t="n">
        <v>5</v>
      </c>
      <c r="J11936" t="n">
        <v>338.77</v>
      </c>
      <c r="K11936" t="n">
        <v>0</v>
      </c>
      <c r="L11936">
        <f>I11936*J11936*(1-K11936)</f>
        <v/>
      </c>
      <c r="M11936">
        <f>VLOOKUP(F11936,Products!A:D,4,FALSE)*I11936</f>
        <v/>
      </c>
      <c r="N11936">
        <f>L11936-M11936</f>
        <v/>
      </c>
    </row>
    <row r="11937">
      <c r="A11937" t="inlineStr">
        <is>
          <t>T1011935</t>
        </is>
      </c>
      <c r="B11937" t="inlineStr">
        <is>
          <t>2023-04-20</t>
        </is>
      </c>
      <c r="C11937" t="inlineStr">
        <is>
          <t>S002</t>
        </is>
      </c>
      <c r="D11937" t="inlineStr">
        <is>
          <t>Store_002</t>
        </is>
      </c>
      <c r="E11937" t="inlineStr">
        <is>
          <t>South</t>
        </is>
      </c>
      <c r="F11937" t="inlineStr">
        <is>
          <t>P0058</t>
        </is>
      </c>
      <c r="G11937" t="inlineStr">
        <is>
          <t>Prod_0058</t>
        </is>
      </c>
      <c r="H11937" t="inlineStr">
        <is>
          <t>Stationery</t>
        </is>
      </c>
      <c r="I11937" t="n">
        <v>3</v>
      </c>
      <c r="J11937" t="n">
        <v>510.56</v>
      </c>
      <c r="K11937" t="n">
        <v>0</v>
      </c>
      <c r="L11937">
        <f>I11937*J11937*(1-K11937)</f>
        <v/>
      </c>
      <c r="M11937">
        <f>VLOOKUP(F11937,Products!A:D,4,FALSE)*I11937</f>
        <v/>
      </c>
      <c r="N11937">
        <f>L11937-M11937</f>
        <v/>
      </c>
    </row>
    <row r="11938">
      <c r="A11938" t="inlineStr">
        <is>
          <t>T1011936</t>
        </is>
      </c>
      <c r="B11938" t="inlineStr">
        <is>
          <t>2023-12-15</t>
        </is>
      </c>
      <c r="C11938" t="inlineStr">
        <is>
          <t>S023</t>
        </is>
      </c>
      <c r="D11938" t="inlineStr">
        <is>
          <t>Store_023</t>
        </is>
      </c>
      <c r="E11938" t="inlineStr">
        <is>
          <t>South</t>
        </is>
      </c>
      <c r="F11938" t="inlineStr">
        <is>
          <t>P0131</t>
        </is>
      </c>
      <c r="G11938" t="inlineStr">
        <is>
          <t>Prod_0131</t>
        </is>
      </c>
      <c r="H11938" t="inlineStr">
        <is>
          <t>Beverages</t>
        </is>
      </c>
      <c r="I11938" t="n">
        <v>3</v>
      </c>
      <c r="J11938" t="n">
        <v>422.52</v>
      </c>
      <c r="K11938" t="n">
        <v>0</v>
      </c>
      <c r="L11938">
        <f>I11938*J11938*(1-K11938)</f>
        <v/>
      </c>
      <c r="M11938">
        <f>VLOOKUP(F11938,Products!A:D,4,FALSE)*I11938</f>
        <v/>
      </c>
      <c r="N11938">
        <f>L11938-M11938</f>
        <v/>
      </c>
    </row>
    <row r="11939">
      <c r="A11939" t="inlineStr">
        <is>
          <t>T1011937</t>
        </is>
      </c>
      <c r="B11939" t="inlineStr">
        <is>
          <t>2024-03-23</t>
        </is>
      </c>
      <c r="C11939" t="inlineStr">
        <is>
          <t>S021</t>
        </is>
      </c>
      <c r="D11939" t="inlineStr">
        <is>
          <t>Store_021</t>
        </is>
      </c>
      <c r="E11939" t="inlineStr">
        <is>
          <t>North</t>
        </is>
      </c>
      <c r="F11939" t="inlineStr">
        <is>
          <t>P0118</t>
        </is>
      </c>
      <c r="G11939" t="inlineStr">
        <is>
          <t>Prod_0118</t>
        </is>
      </c>
      <c r="H11939" t="inlineStr">
        <is>
          <t>Toys</t>
        </is>
      </c>
      <c r="I11939" t="n">
        <v>3</v>
      </c>
      <c r="J11939" t="n">
        <v>636.77</v>
      </c>
      <c r="K11939" t="n">
        <v>0.2</v>
      </c>
      <c r="L11939">
        <f>I11939*J11939*(1-K11939)</f>
        <v/>
      </c>
      <c r="M11939">
        <f>VLOOKUP(F11939,Products!A:D,4,FALSE)*I11939</f>
        <v/>
      </c>
      <c r="N11939">
        <f>L11939-M11939</f>
        <v/>
      </c>
    </row>
    <row r="11940">
      <c r="A11940" t="inlineStr">
        <is>
          <t>T1011938</t>
        </is>
      </c>
      <c r="B11940" t="inlineStr">
        <is>
          <t>2023-08-24</t>
        </is>
      </c>
      <c r="C11940" t="inlineStr">
        <is>
          <t>S048</t>
        </is>
      </c>
      <c r="D11940" t="inlineStr">
        <is>
          <t>Store_048</t>
        </is>
      </c>
      <c r="E11940" t="inlineStr">
        <is>
          <t>South</t>
        </is>
      </c>
      <c r="F11940" t="inlineStr">
        <is>
          <t>P0164</t>
        </is>
      </c>
      <c r="G11940" t="inlineStr">
        <is>
          <t>Prod_0164</t>
        </is>
      </c>
      <c r="H11940" t="inlineStr">
        <is>
          <t>Food</t>
        </is>
      </c>
      <c r="I11940" t="n">
        <v>6</v>
      </c>
      <c r="J11940" t="n">
        <v>693.05</v>
      </c>
      <c r="K11940" t="n">
        <v>0</v>
      </c>
      <c r="L11940">
        <f>I11940*J11940*(1-K11940)</f>
        <v/>
      </c>
      <c r="M11940">
        <f>VLOOKUP(F11940,Products!A:D,4,FALSE)*I11940</f>
        <v/>
      </c>
      <c r="N11940">
        <f>L11940-M11940</f>
        <v/>
      </c>
    </row>
    <row r="11941">
      <c r="A11941" t="inlineStr">
        <is>
          <t>T1011939</t>
        </is>
      </c>
      <c r="B11941" t="inlineStr">
        <is>
          <t>2023-06-05</t>
        </is>
      </c>
      <c r="C11941" t="inlineStr">
        <is>
          <t>S040</t>
        </is>
      </c>
      <c r="D11941" t="inlineStr">
        <is>
          <t>Store_040</t>
        </is>
      </c>
      <c r="E11941" t="inlineStr">
        <is>
          <t>Central</t>
        </is>
      </c>
      <c r="F11941" t="inlineStr">
        <is>
          <t>P0193</t>
        </is>
      </c>
      <c r="G11941" t="inlineStr">
        <is>
          <t>Prod_0193</t>
        </is>
      </c>
      <c r="H11941" t="inlineStr">
        <is>
          <t>Food</t>
        </is>
      </c>
      <c r="I11941" t="n">
        <v>6</v>
      </c>
      <c r="J11941" t="n">
        <v>576.36</v>
      </c>
      <c r="K11941" t="n">
        <v>0.2</v>
      </c>
      <c r="L11941">
        <f>I11941*J11941*(1-K11941)</f>
        <v/>
      </c>
      <c r="M11941">
        <f>VLOOKUP(F11941,Products!A:D,4,FALSE)*I11941</f>
        <v/>
      </c>
      <c r="N11941">
        <f>L11941-M11941</f>
        <v/>
      </c>
    </row>
    <row r="11942">
      <c r="A11942" t="inlineStr">
        <is>
          <t>T1011940</t>
        </is>
      </c>
      <c r="B11942" t="inlineStr">
        <is>
          <t>2024-04-23</t>
        </is>
      </c>
      <c r="C11942" t="inlineStr">
        <is>
          <t>S013</t>
        </is>
      </c>
      <c r="D11942" t="inlineStr">
        <is>
          <t>Store_013</t>
        </is>
      </c>
      <c r="E11942" t="inlineStr">
        <is>
          <t>North</t>
        </is>
      </c>
      <c r="F11942" t="inlineStr">
        <is>
          <t>P0006</t>
        </is>
      </c>
      <c r="G11942" t="inlineStr">
        <is>
          <t>Prod_0006</t>
        </is>
      </c>
      <c r="H11942" t="inlineStr">
        <is>
          <t>Food</t>
        </is>
      </c>
      <c r="I11942" t="n">
        <v>6</v>
      </c>
      <c r="J11942" t="n">
        <v>722.5599999999999</v>
      </c>
      <c r="K11942" t="n">
        <v>0</v>
      </c>
      <c r="L11942">
        <f>I11942*J11942*(1-K11942)</f>
        <v/>
      </c>
      <c r="M11942">
        <f>VLOOKUP(F11942,Products!A:D,4,FALSE)*I11942</f>
        <v/>
      </c>
      <c r="N11942">
        <f>L11942-M11942</f>
        <v/>
      </c>
    </row>
    <row r="11943">
      <c r="A11943" t="inlineStr">
        <is>
          <t>T1011941</t>
        </is>
      </c>
      <c r="B11943" t="inlineStr">
        <is>
          <t>2024-09-27</t>
        </is>
      </c>
      <c r="C11943" t="inlineStr">
        <is>
          <t>S015</t>
        </is>
      </c>
      <c r="D11943" t="inlineStr">
        <is>
          <t>Store_015</t>
        </is>
      </c>
      <c r="E11943" t="inlineStr">
        <is>
          <t>North</t>
        </is>
      </c>
      <c r="F11943" t="inlineStr">
        <is>
          <t>P0053</t>
        </is>
      </c>
      <c r="G11943" t="inlineStr">
        <is>
          <t>Prod_0053</t>
        </is>
      </c>
      <c r="H11943" t="inlineStr">
        <is>
          <t>Food</t>
        </is>
      </c>
      <c r="I11943" t="n">
        <v>4</v>
      </c>
      <c r="J11943" t="n">
        <v>283.89</v>
      </c>
      <c r="K11943" t="n">
        <v>0</v>
      </c>
      <c r="L11943">
        <f>I11943*J11943*(1-K11943)</f>
        <v/>
      </c>
      <c r="M11943">
        <f>VLOOKUP(F11943,Products!A:D,4,FALSE)*I11943</f>
        <v/>
      </c>
      <c r="N11943">
        <f>L11943-M11943</f>
        <v/>
      </c>
    </row>
    <row r="11944">
      <c r="A11944" t="inlineStr">
        <is>
          <t>T1011942</t>
        </is>
      </c>
      <c r="B11944" t="inlineStr">
        <is>
          <t>2023-10-21</t>
        </is>
      </c>
      <c r="C11944" t="inlineStr">
        <is>
          <t>S031</t>
        </is>
      </c>
      <c r="D11944" t="inlineStr">
        <is>
          <t>Store_031</t>
        </is>
      </c>
      <c r="E11944" t="inlineStr">
        <is>
          <t>Central</t>
        </is>
      </c>
      <c r="F11944" t="inlineStr">
        <is>
          <t>P0017</t>
        </is>
      </c>
      <c r="G11944" t="inlineStr">
        <is>
          <t>Prod_0017</t>
        </is>
      </c>
      <c r="H11944" t="inlineStr">
        <is>
          <t>Food</t>
        </is>
      </c>
      <c r="I11944" t="n">
        <v>7</v>
      </c>
      <c r="J11944" t="n">
        <v>658.0599999999999</v>
      </c>
      <c r="K11944" t="n">
        <v>0</v>
      </c>
      <c r="L11944">
        <f>I11944*J11944*(1-K11944)</f>
        <v/>
      </c>
      <c r="M11944">
        <f>VLOOKUP(F11944,Products!A:D,4,FALSE)*I11944</f>
        <v/>
      </c>
      <c r="N11944">
        <f>L11944-M11944</f>
        <v/>
      </c>
    </row>
    <row r="11945">
      <c r="A11945" t="inlineStr">
        <is>
          <t>T1011943</t>
        </is>
      </c>
      <c r="B11945" t="inlineStr">
        <is>
          <t>2024-05-04</t>
        </is>
      </c>
      <c r="C11945" t="inlineStr">
        <is>
          <t>S043</t>
        </is>
      </c>
      <c r="D11945" t="inlineStr">
        <is>
          <t>Store_043</t>
        </is>
      </c>
      <c r="E11945" t="inlineStr">
        <is>
          <t>East</t>
        </is>
      </c>
      <c r="F11945" t="inlineStr">
        <is>
          <t>P0180</t>
        </is>
      </c>
      <c r="G11945" t="inlineStr">
        <is>
          <t>Prod_0180</t>
        </is>
      </c>
      <c r="H11945" t="inlineStr">
        <is>
          <t>Clothing</t>
        </is>
      </c>
      <c r="I11945" t="n">
        <v>9</v>
      </c>
      <c r="J11945" t="n">
        <v>639.38</v>
      </c>
      <c r="K11945" t="n">
        <v>0.1</v>
      </c>
      <c r="L11945">
        <f>I11945*J11945*(1-K11945)</f>
        <v/>
      </c>
      <c r="M11945">
        <f>VLOOKUP(F11945,Products!A:D,4,FALSE)*I11945</f>
        <v/>
      </c>
      <c r="N11945">
        <f>L11945-M11945</f>
        <v/>
      </c>
    </row>
    <row r="11946">
      <c r="A11946" t="inlineStr">
        <is>
          <t>T1011944</t>
        </is>
      </c>
      <c r="B11946" t="inlineStr">
        <is>
          <t>2023-07-12</t>
        </is>
      </c>
      <c r="C11946" t="inlineStr">
        <is>
          <t>S029</t>
        </is>
      </c>
      <c r="D11946" t="inlineStr">
        <is>
          <t>Store_029</t>
        </is>
      </c>
      <c r="E11946" t="inlineStr">
        <is>
          <t>South</t>
        </is>
      </c>
      <c r="F11946" t="inlineStr">
        <is>
          <t>P0087</t>
        </is>
      </c>
      <c r="G11946" t="inlineStr">
        <is>
          <t>Prod_0087</t>
        </is>
      </c>
      <c r="H11946" t="inlineStr">
        <is>
          <t>Clothing</t>
        </is>
      </c>
      <c r="I11946" t="n">
        <v>7</v>
      </c>
      <c r="J11946" t="n">
        <v>418.55</v>
      </c>
      <c r="K11946" t="n">
        <v>0</v>
      </c>
      <c r="L11946">
        <f>I11946*J11946*(1-K11946)</f>
        <v/>
      </c>
      <c r="M11946">
        <f>VLOOKUP(F11946,Products!A:D,4,FALSE)*I11946</f>
        <v/>
      </c>
      <c r="N11946">
        <f>L11946-M11946</f>
        <v/>
      </c>
    </row>
    <row r="11947">
      <c r="A11947" t="inlineStr">
        <is>
          <t>T1011945</t>
        </is>
      </c>
      <c r="B11947" t="inlineStr">
        <is>
          <t>2025-09-17</t>
        </is>
      </c>
      <c r="C11947" t="inlineStr">
        <is>
          <t>S033</t>
        </is>
      </c>
      <c r="D11947" t="inlineStr">
        <is>
          <t>Store_033</t>
        </is>
      </c>
      <c r="E11947" t="inlineStr">
        <is>
          <t>North</t>
        </is>
      </c>
      <c r="F11947" t="inlineStr">
        <is>
          <t>P0070</t>
        </is>
      </c>
      <c r="G11947" t="inlineStr">
        <is>
          <t>Prod_0070</t>
        </is>
      </c>
      <c r="H11947" t="inlineStr">
        <is>
          <t>Beverages</t>
        </is>
      </c>
      <c r="I11947" t="n">
        <v>6</v>
      </c>
      <c r="J11947" t="n">
        <v>729.04</v>
      </c>
      <c r="K11947" t="n">
        <v>0.15</v>
      </c>
      <c r="L11947">
        <f>I11947*J11947*(1-K11947)</f>
        <v/>
      </c>
      <c r="M11947">
        <f>VLOOKUP(F11947,Products!A:D,4,FALSE)*I11947</f>
        <v/>
      </c>
      <c r="N11947">
        <f>L11947-M11947</f>
        <v/>
      </c>
    </row>
    <row r="11948">
      <c r="A11948" t="inlineStr">
        <is>
          <t>T1011946</t>
        </is>
      </c>
      <c r="B11948" t="inlineStr">
        <is>
          <t>2023-05-17</t>
        </is>
      </c>
      <c r="C11948" t="inlineStr">
        <is>
          <t>S025</t>
        </is>
      </c>
      <c r="D11948" t="inlineStr">
        <is>
          <t>Store_025</t>
        </is>
      </c>
      <c r="E11948" t="inlineStr">
        <is>
          <t>Central</t>
        </is>
      </c>
      <c r="F11948" t="inlineStr">
        <is>
          <t>P0160</t>
        </is>
      </c>
      <c r="G11948" t="inlineStr">
        <is>
          <t>Prod_0160</t>
        </is>
      </c>
      <c r="H11948" t="inlineStr">
        <is>
          <t>Food</t>
        </is>
      </c>
      <c r="I11948" t="n">
        <v>5</v>
      </c>
      <c r="J11948" t="n">
        <v>818.46</v>
      </c>
      <c r="K11948" t="n">
        <v>0</v>
      </c>
      <c r="L11948">
        <f>I11948*J11948*(1-K11948)</f>
        <v/>
      </c>
      <c r="M11948">
        <f>VLOOKUP(F11948,Products!A:D,4,FALSE)*I11948</f>
        <v/>
      </c>
      <c r="N11948">
        <f>L11948-M11948</f>
        <v/>
      </c>
    </row>
    <row r="11949">
      <c r="A11949" t="inlineStr">
        <is>
          <t>T1011947</t>
        </is>
      </c>
      <c r="B11949" t="inlineStr">
        <is>
          <t>2024-01-10</t>
        </is>
      </c>
      <c r="C11949" t="inlineStr">
        <is>
          <t>S043</t>
        </is>
      </c>
      <c r="D11949" t="inlineStr">
        <is>
          <t>Store_043</t>
        </is>
      </c>
      <c r="E11949" t="inlineStr">
        <is>
          <t>East</t>
        </is>
      </c>
      <c r="F11949" t="inlineStr">
        <is>
          <t>P0044</t>
        </is>
      </c>
      <c r="G11949" t="inlineStr">
        <is>
          <t>Prod_0044</t>
        </is>
      </c>
      <c r="H11949" t="inlineStr">
        <is>
          <t>Food</t>
        </is>
      </c>
      <c r="I11949" t="n">
        <v>1</v>
      </c>
      <c r="J11949" t="n">
        <v>272.17</v>
      </c>
      <c r="K11949" t="n">
        <v>0</v>
      </c>
      <c r="L11949">
        <f>I11949*J11949*(1-K11949)</f>
        <v/>
      </c>
      <c r="M11949">
        <f>VLOOKUP(F11949,Products!A:D,4,FALSE)*I11949</f>
        <v/>
      </c>
      <c r="N11949">
        <f>L11949-M11949</f>
        <v/>
      </c>
    </row>
    <row r="11950">
      <c r="A11950" t="inlineStr">
        <is>
          <t>T1011948</t>
        </is>
      </c>
      <c r="B11950" t="inlineStr">
        <is>
          <t>2023-12-14</t>
        </is>
      </c>
      <c r="C11950" t="inlineStr">
        <is>
          <t>S034</t>
        </is>
      </c>
      <c r="D11950" t="inlineStr">
        <is>
          <t>Store_034</t>
        </is>
      </c>
      <c r="E11950" t="inlineStr">
        <is>
          <t>Central</t>
        </is>
      </c>
      <c r="F11950" t="inlineStr">
        <is>
          <t>P0148</t>
        </is>
      </c>
      <c r="G11950" t="inlineStr">
        <is>
          <t>Prod_0148</t>
        </is>
      </c>
      <c r="H11950" t="inlineStr">
        <is>
          <t>Electronics</t>
        </is>
      </c>
      <c r="I11950" t="n">
        <v>8</v>
      </c>
      <c r="J11950" t="n">
        <v>289.38</v>
      </c>
      <c r="K11950" t="n">
        <v>0</v>
      </c>
      <c r="L11950">
        <f>I11950*J11950*(1-K11950)</f>
        <v/>
      </c>
      <c r="M11950">
        <f>VLOOKUP(F11950,Products!A:D,4,FALSE)*I11950</f>
        <v/>
      </c>
      <c r="N11950">
        <f>L11950-M11950</f>
        <v/>
      </c>
    </row>
    <row r="11951">
      <c r="A11951" t="inlineStr">
        <is>
          <t>T1011949</t>
        </is>
      </c>
      <c r="B11951" t="inlineStr">
        <is>
          <t>2023-12-25</t>
        </is>
      </c>
      <c r="C11951" t="inlineStr">
        <is>
          <t>S021</t>
        </is>
      </c>
      <c r="D11951" t="inlineStr">
        <is>
          <t>Store_021</t>
        </is>
      </c>
      <c r="E11951" t="inlineStr">
        <is>
          <t>North</t>
        </is>
      </c>
      <c r="F11951" t="inlineStr">
        <is>
          <t>P0172</t>
        </is>
      </c>
      <c r="G11951" t="inlineStr">
        <is>
          <t>Prod_0172</t>
        </is>
      </c>
      <c r="H11951" t="inlineStr">
        <is>
          <t>Beverages</t>
        </is>
      </c>
      <c r="I11951" t="n">
        <v>9</v>
      </c>
      <c r="J11951" t="n">
        <v>874.83</v>
      </c>
      <c r="K11951" t="n">
        <v>0</v>
      </c>
      <c r="L11951">
        <f>I11951*J11951*(1-K11951)</f>
        <v/>
      </c>
      <c r="M11951">
        <f>VLOOKUP(F11951,Products!A:D,4,FALSE)*I11951</f>
        <v/>
      </c>
      <c r="N11951">
        <f>L11951-M11951</f>
        <v/>
      </c>
    </row>
    <row r="11952">
      <c r="A11952" t="inlineStr">
        <is>
          <t>T1011950</t>
        </is>
      </c>
      <c r="B11952" t="inlineStr">
        <is>
          <t>2025-03-01</t>
        </is>
      </c>
      <c r="C11952" t="inlineStr">
        <is>
          <t>S023</t>
        </is>
      </c>
      <c r="D11952" t="inlineStr">
        <is>
          <t>Store_023</t>
        </is>
      </c>
      <c r="E11952" t="inlineStr">
        <is>
          <t>South</t>
        </is>
      </c>
      <c r="F11952" t="inlineStr">
        <is>
          <t>P0186</t>
        </is>
      </c>
      <c r="G11952" t="inlineStr">
        <is>
          <t>Prod_0186</t>
        </is>
      </c>
      <c r="H11952" t="inlineStr">
        <is>
          <t>Household</t>
        </is>
      </c>
      <c r="I11952" t="n">
        <v>5</v>
      </c>
      <c r="J11952" t="n">
        <v>734.34</v>
      </c>
      <c r="K11952" t="n">
        <v>0.05</v>
      </c>
      <c r="L11952">
        <f>I11952*J11952*(1-K11952)</f>
        <v/>
      </c>
      <c r="M11952">
        <f>VLOOKUP(F11952,Products!A:D,4,FALSE)*I11952</f>
        <v/>
      </c>
      <c r="N11952">
        <f>L11952-M11952</f>
        <v/>
      </c>
    </row>
    <row r="11953">
      <c r="A11953" t="inlineStr">
        <is>
          <t>T1011951</t>
        </is>
      </c>
      <c r="B11953" t="inlineStr">
        <is>
          <t>2024-12-01</t>
        </is>
      </c>
      <c r="C11953" t="inlineStr">
        <is>
          <t>S022</t>
        </is>
      </c>
      <c r="D11953" t="inlineStr">
        <is>
          <t>Store_022</t>
        </is>
      </c>
      <c r="E11953" t="inlineStr">
        <is>
          <t>East</t>
        </is>
      </c>
      <c r="F11953" t="inlineStr">
        <is>
          <t>P0173</t>
        </is>
      </c>
      <c r="G11953" t="inlineStr">
        <is>
          <t>Prod_0173</t>
        </is>
      </c>
      <c r="H11953" t="inlineStr">
        <is>
          <t>Toys</t>
        </is>
      </c>
      <c r="I11953" t="n">
        <v>3</v>
      </c>
      <c r="J11953" t="n">
        <v>718.3200000000001</v>
      </c>
      <c r="K11953" t="n">
        <v>0</v>
      </c>
      <c r="L11953">
        <f>I11953*J11953*(1-K11953)</f>
        <v/>
      </c>
      <c r="M11953">
        <f>VLOOKUP(F11953,Products!A:D,4,FALSE)*I11953</f>
        <v/>
      </c>
      <c r="N11953">
        <f>L11953-M11953</f>
        <v/>
      </c>
    </row>
    <row r="11954">
      <c r="A11954" t="inlineStr">
        <is>
          <t>T1011952</t>
        </is>
      </c>
      <c r="B11954" t="inlineStr">
        <is>
          <t>2023-03-22</t>
        </is>
      </c>
      <c r="C11954" t="inlineStr">
        <is>
          <t>S019</t>
        </is>
      </c>
      <c r="D11954" t="inlineStr">
        <is>
          <t>Store_019</t>
        </is>
      </c>
      <c r="E11954" t="inlineStr">
        <is>
          <t>East</t>
        </is>
      </c>
      <c r="F11954" t="inlineStr">
        <is>
          <t>P0059</t>
        </is>
      </c>
      <c r="G11954" t="inlineStr">
        <is>
          <t>Prod_0059</t>
        </is>
      </c>
      <c r="H11954" t="inlineStr">
        <is>
          <t>Beverages</t>
        </is>
      </c>
      <c r="I11954" t="n">
        <v>2</v>
      </c>
      <c r="J11954" t="n">
        <v>531.51</v>
      </c>
      <c r="K11954" t="n">
        <v>0.1</v>
      </c>
      <c r="L11954">
        <f>I11954*J11954*(1-K11954)</f>
        <v/>
      </c>
      <c r="M11954">
        <f>VLOOKUP(F11954,Products!A:D,4,FALSE)*I11954</f>
        <v/>
      </c>
      <c r="N11954">
        <f>L11954-M11954</f>
        <v/>
      </c>
    </row>
    <row r="11955">
      <c r="A11955" t="inlineStr">
        <is>
          <t>T1011953</t>
        </is>
      </c>
      <c r="B11955" t="inlineStr">
        <is>
          <t>2023-05-14</t>
        </is>
      </c>
      <c r="C11955" t="inlineStr">
        <is>
          <t>S029</t>
        </is>
      </c>
      <c r="D11955" t="inlineStr">
        <is>
          <t>Store_029</t>
        </is>
      </c>
      <c r="E11955" t="inlineStr">
        <is>
          <t>South</t>
        </is>
      </c>
      <c r="F11955" t="inlineStr">
        <is>
          <t>P0102</t>
        </is>
      </c>
      <c r="G11955" t="inlineStr">
        <is>
          <t>Prod_0102</t>
        </is>
      </c>
      <c r="H11955" t="inlineStr">
        <is>
          <t>Food</t>
        </is>
      </c>
      <c r="I11955" t="n">
        <v>8</v>
      </c>
      <c r="J11955" t="n">
        <v>613.05</v>
      </c>
      <c r="K11955" t="n">
        <v>0.2</v>
      </c>
      <c r="L11955">
        <f>I11955*J11955*(1-K11955)</f>
        <v/>
      </c>
      <c r="M11955">
        <f>VLOOKUP(F11955,Products!A:D,4,FALSE)*I11955</f>
        <v/>
      </c>
      <c r="N11955">
        <f>L11955-M11955</f>
        <v/>
      </c>
    </row>
    <row r="11956">
      <c r="A11956" t="inlineStr">
        <is>
          <t>T1011954</t>
        </is>
      </c>
      <c r="B11956" t="inlineStr">
        <is>
          <t>2025-03-10</t>
        </is>
      </c>
      <c r="C11956" t="inlineStr">
        <is>
          <t>S043</t>
        </is>
      </c>
      <c r="D11956" t="inlineStr">
        <is>
          <t>Store_043</t>
        </is>
      </c>
      <c r="E11956" t="inlineStr">
        <is>
          <t>East</t>
        </is>
      </c>
      <c r="F11956" t="inlineStr">
        <is>
          <t>P0118</t>
        </is>
      </c>
      <c r="G11956" t="inlineStr">
        <is>
          <t>Prod_0118</t>
        </is>
      </c>
      <c r="H11956" t="inlineStr">
        <is>
          <t>Toys</t>
        </is>
      </c>
      <c r="I11956" t="n">
        <v>7</v>
      </c>
      <c r="J11956" t="n">
        <v>718.65</v>
      </c>
      <c r="K11956" t="n">
        <v>0.1</v>
      </c>
      <c r="L11956">
        <f>I11956*J11956*(1-K11956)</f>
        <v/>
      </c>
      <c r="M11956">
        <f>VLOOKUP(F11956,Products!A:D,4,FALSE)*I11956</f>
        <v/>
      </c>
      <c r="N11956">
        <f>L11956-M11956</f>
        <v/>
      </c>
    </row>
    <row r="11957">
      <c r="A11957" t="inlineStr">
        <is>
          <t>T1011955</t>
        </is>
      </c>
      <c r="B11957" t="inlineStr">
        <is>
          <t>2024-02-12</t>
        </is>
      </c>
      <c r="C11957" t="inlineStr">
        <is>
          <t>S012</t>
        </is>
      </c>
      <c r="D11957" t="inlineStr">
        <is>
          <t>Store_012</t>
        </is>
      </c>
      <c r="E11957" t="inlineStr">
        <is>
          <t>South</t>
        </is>
      </c>
      <c r="F11957" t="inlineStr">
        <is>
          <t>P0159</t>
        </is>
      </c>
      <c r="G11957" t="inlineStr">
        <is>
          <t>Prod_0159</t>
        </is>
      </c>
      <c r="H11957" t="inlineStr">
        <is>
          <t>Electronics</t>
        </is>
      </c>
      <c r="I11957" t="n">
        <v>3</v>
      </c>
      <c r="J11957" t="n">
        <v>551.45</v>
      </c>
      <c r="K11957" t="n">
        <v>0</v>
      </c>
      <c r="L11957">
        <f>I11957*J11957*(1-K11957)</f>
        <v/>
      </c>
      <c r="M11957">
        <f>VLOOKUP(F11957,Products!A:D,4,FALSE)*I11957</f>
        <v/>
      </c>
      <c r="N11957">
        <f>L11957-M11957</f>
        <v/>
      </c>
    </row>
    <row r="11958">
      <c r="A11958" t="inlineStr">
        <is>
          <t>T1011956</t>
        </is>
      </c>
      <c r="B11958" t="inlineStr">
        <is>
          <t>2024-04-26</t>
        </is>
      </c>
      <c r="C11958" t="inlineStr">
        <is>
          <t>S024</t>
        </is>
      </c>
      <c r="D11958" t="inlineStr">
        <is>
          <t>Store_024</t>
        </is>
      </c>
      <c r="E11958" t="inlineStr">
        <is>
          <t>South</t>
        </is>
      </c>
      <c r="F11958" t="inlineStr">
        <is>
          <t>P0037</t>
        </is>
      </c>
      <c r="G11958" t="inlineStr">
        <is>
          <t>Prod_0037</t>
        </is>
      </c>
      <c r="H11958" t="inlineStr">
        <is>
          <t>Stationery</t>
        </is>
      </c>
      <c r="I11958" t="n">
        <v>2</v>
      </c>
      <c r="J11958" t="n">
        <v>502.41</v>
      </c>
      <c r="K11958" t="n">
        <v>0</v>
      </c>
      <c r="L11958">
        <f>I11958*J11958*(1-K11958)</f>
        <v/>
      </c>
      <c r="M11958">
        <f>VLOOKUP(F11958,Products!A:D,4,FALSE)*I11958</f>
        <v/>
      </c>
      <c r="N11958">
        <f>L11958-M11958</f>
        <v/>
      </c>
    </row>
    <row r="11959">
      <c r="A11959" t="inlineStr">
        <is>
          <t>T1011957</t>
        </is>
      </c>
      <c r="B11959" t="inlineStr">
        <is>
          <t>2024-03-07</t>
        </is>
      </c>
      <c r="C11959" t="inlineStr">
        <is>
          <t>S008</t>
        </is>
      </c>
      <c r="D11959" t="inlineStr">
        <is>
          <t>Store_008</t>
        </is>
      </c>
      <c r="E11959" t="inlineStr">
        <is>
          <t>East</t>
        </is>
      </c>
      <c r="F11959" t="inlineStr">
        <is>
          <t>P0071</t>
        </is>
      </c>
      <c r="G11959" t="inlineStr">
        <is>
          <t>Prod_0071</t>
        </is>
      </c>
      <c r="H11959" t="inlineStr">
        <is>
          <t>Beverages</t>
        </is>
      </c>
      <c r="I11959" t="n">
        <v>2</v>
      </c>
      <c r="J11959" t="n">
        <v>585.96</v>
      </c>
      <c r="K11959" t="n">
        <v>0.1</v>
      </c>
      <c r="L11959">
        <f>I11959*J11959*(1-K11959)</f>
        <v/>
      </c>
      <c r="M11959">
        <f>VLOOKUP(F11959,Products!A:D,4,FALSE)*I11959</f>
        <v/>
      </c>
      <c r="N11959">
        <f>L11959-M11959</f>
        <v/>
      </c>
    </row>
    <row r="11960">
      <c r="A11960" t="inlineStr">
        <is>
          <t>T1011958</t>
        </is>
      </c>
      <c r="B11960" t="inlineStr">
        <is>
          <t>2024-06-16</t>
        </is>
      </c>
      <c r="C11960" t="inlineStr">
        <is>
          <t>S034</t>
        </is>
      </c>
      <c r="D11960" t="inlineStr">
        <is>
          <t>Store_034</t>
        </is>
      </c>
      <c r="E11960" t="inlineStr">
        <is>
          <t>Central</t>
        </is>
      </c>
      <c r="F11960" t="inlineStr">
        <is>
          <t>P0060</t>
        </is>
      </c>
      <c r="G11960" t="inlineStr">
        <is>
          <t>Prod_0060</t>
        </is>
      </c>
      <c r="H11960" t="inlineStr">
        <is>
          <t>Toys</t>
        </is>
      </c>
      <c r="I11960" t="n">
        <v>3</v>
      </c>
      <c r="J11960" t="n">
        <v>104.41</v>
      </c>
      <c r="K11960" t="n">
        <v>0</v>
      </c>
      <c r="L11960">
        <f>I11960*J11960*(1-K11960)</f>
        <v/>
      </c>
      <c r="M11960">
        <f>VLOOKUP(F11960,Products!A:D,4,FALSE)*I11960</f>
        <v/>
      </c>
      <c r="N11960">
        <f>L11960-M11960</f>
        <v/>
      </c>
    </row>
    <row r="11961">
      <c r="A11961" t="inlineStr">
        <is>
          <t>T1011959</t>
        </is>
      </c>
      <c r="B11961" t="inlineStr">
        <is>
          <t>2023-12-04</t>
        </is>
      </c>
      <c r="C11961" t="inlineStr">
        <is>
          <t>S049</t>
        </is>
      </c>
      <c r="D11961" t="inlineStr">
        <is>
          <t>Store_049</t>
        </is>
      </c>
      <c r="E11961" t="inlineStr">
        <is>
          <t>North</t>
        </is>
      </c>
      <c r="F11961" t="inlineStr">
        <is>
          <t>P0094</t>
        </is>
      </c>
      <c r="G11961" t="inlineStr">
        <is>
          <t>Prod_0094</t>
        </is>
      </c>
      <c r="H11961" t="inlineStr">
        <is>
          <t>Toys</t>
        </is>
      </c>
      <c r="I11961" t="n">
        <v>4</v>
      </c>
      <c r="J11961" t="n">
        <v>666.73</v>
      </c>
      <c r="K11961" t="n">
        <v>0.1</v>
      </c>
      <c r="L11961">
        <f>I11961*J11961*(1-K11961)</f>
        <v/>
      </c>
      <c r="M11961">
        <f>VLOOKUP(F11961,Products!A:D,4,FALSE)*I11961</f>
        <v/>
      </c>
      <c r="N11961">
        <f>L11961-M11961</f>
        <v/>
      </c>
    </row>
    <row r="11962">
      <c r="A11962" t="inlineStr">
        <is>
          <t>T1011960</t>
        </is>
      </c>
      <c r="B11962" t="inlineStr">
        <is>
          <t>2023-05-10</t>
        </is>
      </c>
      <c r="C11962" t="inlineStr">
        <is>
          <t>S015</t>
        </is>
      </c>
      <c r="D11962" t="inlineStr">
        <is>
          <t>Store_015</t>
        </is>
      </c>
      <c r="E11962" t="inlineStr">
        <is>
          <t>North</t>
        </is>
      </c>
      <c r="F11962" t="inlineStr">
        <is>
          <t>P0044</t>
        </is>
      </c>
      <c r="G11962" t="inlineStr">
        <is>
          <t>Prod_0044</t>
        </is>
      </c>
      <c r="H11962" t="inlineStr">
        <is>
          <t>Food</t>
        </is>
      </c>
      <c r="I11962" t="n">
        <v>7</v>
      </c>
      <c r="J11962" t="n">
        <v>230.14</v>
      </c>
      <c r="K11962" t="n">
        <v>0.15</v>
      </c>
      <c r="L11962">
        <f>I11962*J11962*(1-K11962)</f>
        <v/>
      </c>
      <c r="M11962">
        <f>VLOOKUP(F11962,Products!A:D,4,FALSE)*I11962</f>
        <v/>
      </c>
      <c r="N11962">
        <f>L11962-M11962</f>
        <v/>
      </c>
    </row>
    <row r="11963">
      <c r="A11963" t="inlineStr">
        <is>
          <t>T1011961</t>
        </is>
      </c>
      <c r="B11963" t="inlineStr">
        <is>
          <t>2023-10-07</t>
        </is>
      </c>
      <c r="C11963" t="inlineStr">
        <is>
          <t>S037</t>
        </is>
      </c>
      <c r="D11963" t="inlineStr">
        <is>
          <t>Store_037</t>
        </is>
      </c>
      <c r="E11963" t="inlineStr">
        <is>
          <t>East</t>
        </is>
      </c>
      <c r="F11963" t="inlineStr">
        <is>
          <t>P0006</t>
        </is>
      </c>
      <c r="G11963" t="inlineStr">
        <is>
          <t>Prod_0006</t>
        </is>
      </c>
      <c r="H11963" t="inlineStr">
        <is>
          <t>Food</t>
        </is>
      </c>
      <c r="I11963" t="n">
        <v>3</v>
      </c>
      <c r="J11963" t="n">
        <v>1034.98</v>
      </c>
      <c r="K11963" t="n">
        <v>0</v>
      </c>
      <c r="L11963">
        <f>I11963*J11963*(1-K11963)</f>
        <v/>
      </c>
      <c r="M11963">
        <f>VLOOKUP(F11963,Products!A:D,4,FALSE)*I11963</f>
        <v/>
      </c>
      <c r="N11963">
        <f>L11963-M11963</f>
        <v/>
      </c>
    </row>
    <row r="11964">
      <c r="A11964" t="inlineStr">
        <is>
          <t>T1011962</t>
        </is>
      </c>
      <c r="B11964" t="inlineStr">
        <is>
          <t>2025-08-09</t>
        </is>
      </c>
      <c r="C11964" t="inlineStr">
        <is>
          <t>S020</t>
        </is>
      </c>
      <c r="D11964" t="inlineStr">
        <is>
          <t>Store_020</t>
        </is>
      </c>
      <c r="E11964" t="inlineStr">
        <is>
          <t>West</t>
        </is>
      </c>
      <c r="F11964" t="inlineStr">
        <is>
          <t>P0092</t>
        </is>
      </c>
      <c r="G11964" t="inlineStr">
        <is>
          <t>Prod_0092</t>
        </is>
      </c>
      <c r="H11964" t="inlineStr">
        <is>
          <t>Household</t>
        </is>
      </c>
      <c r="I11964" t="n">
        <v>4</v>
      </c>
      <c r="J11964" t="n">
        <v>190.46</v>
      </c>
      <c r="K11964" t="n">
        <v>0</v>
      </c>
      <c r="L11964">
        <f>I11964*J11964*(1-K11964)</f>
        <v/>
      </c>
      <c r="M11964">
        <f>VLOOKUP(F11964,Products!A:D,4,FALSE)*I11964</f>
        <v/>
      </c>
      <c r="N11964">
        <f>L11964-M11964</f>
        <v/>
      </c>
    </row>
    <row r="11965">
      <c r="A11965" t="inlineStr">
        <is>
          <t>T1011963</t>
        </is>
      </c>
      <c r="B11965" t="inlineStr">
        <is>
          <t>2025-07-12</t>
        </is>
      </c>
      <c r="C11965" t="inlineStr">
        <is>
          <t>S043</t>
        </is>
      </c>
      <c r="D11965" t="inlineStr">
        <is>
          <t>Store_043</t>
        </is>
      </c>
      <c r="E11965" t="inlineStr">
        <is>
          <t>East</t>
        </is>
      </c>
      <c r="F11965" t="inlineStr">
        <is>
          <t>P0054</t>
        </is>
      </c>
      <c r="G11965" t="inlineStr">
        <is>
          <t>Prod_0054</t>
        </is>
      </c>
      <c r="H11965" t="inlineStr">
        <is>
          <t>Food</t>
        </is>
      </c>
      <c r="I11965" t="n">
        <v>7</v>
      </c>
      <c r="J11965" t="n">
        <v>423.41</v>
      </c>
      <c r="K11965" t="n">
        <v>0</v>
      </c>
      <c r="L11965">
        <f>I11965*J11965*(1-K11965)</f>
        <v/>
      </c>
      <c r="M11965">
        <f>VLOOKUP(F11965,Products!A:D,4,FALSE)*I11965</f>
        <v/>
      </c>
      <c r="N11965">
        <f>L11965-M11965</f>
        <v/>
      </c>
    </row>
    <row r="11966">
      <c r="A11966" t="inlineStr">
        <is>
          <t>T1011964</t>
        </is>
      </c>
      <c r="B11966" t="inlineStr">
        <is>
          <t>2024-10-23</t>
        </is>
      </c>
      <c r="C11966" t="inlineStr">
        <is>
          <t>S030</t>
        </is>
      </c>
      <c r="D11966" t="inlineStr">
        <is>
          <t>Store_030</t>
        </is>
      </c>
      <c r="E11966" t="inlineStr">
        <is>
          <t>North</t>
        </is>
      </c>
      <c r="F11966" t="inlineStr">
        <is>
          <t>P0156</t>
        </is>
      </c>
      <c r="G11966" t="inlineStr">
        <is>
          <t>Prod_0156</t>
        </is>
      </c>
      <c r="H11966" t="inlineStr">
        <is>
          <t>Toys</t>
        </is>
      </c>
      <c r="I11966" t="n">
        <v>2</v>
      </c>
      <c r="J11966" t="n">
        <v>328.84</v>
      </c>
      <c r="K11966" t="n">
        <v>0</v>
      </c>
      <c r="L11966">
        <f>I11966*J11966*(1-K11966)</f>
        <v/>
      </c>
      <c r="M11966">
        <f>VLOOKUP(F11966,Products!A:D,4,FALSE)*I11966</f>
        <v/>
      </c>
      <c r="N11966">
        <f>L11966-M11966</f>
        <v/>
      </c>
    </row>
    <row r="11967">
      <c r="A11967" t="inlineStr">
        <is>
          <t>T1011965</t>
        </is>
      </c>
      <c r="B11967" t="inlineStr">
        <is>
          <t>2025-06-22</t>
        </is>
      </c>
      <c r="C11967" t="inlineStr">
        <is>
          <t>S050</t>
        </is>
      </c>
      <c r="D11967" t="inlineStr">
        <is>
          <t>Store_050</t>
        </is>
      </c>
      <c r="E11967" t="inlineStr">
        <is>
          <t>South</t>
        </is>
      </c>
      <c r="F11967" t="inlineStr">
        <is>
          <t>P0082</t>
        </is>
      </c>
      <c r="G11967" t="inlineStr">
        <is>
          <t>Prod_0082</t>
        </is>
      </c>
      <c r="H11967" t="inlineStr">
        <is>
          <t>Food</t>
        </is>
      </c>
      <c r="I11967" t="n">
        <v>4</v>
      </c>
      <c r="J11967" t="n">
        <v>527.8099999999999</v>
      </c>
      <c r="K11967" t="n">
        <v>0.05</v>
      </c>
      <c r="L11967">
        <f>I11967*J11967*(1-K11967)</f>
        <v/>
      </c>
      <c r="M11967">
        <f>VLOOKUP(F11967,Products!A:D,4,FALSE)*I11967</f>
        <v/>
      </c>
      <c r="N11967">
        <f>L11967-M11967</f>
        <v/>
      </c>
    </row>
    <row r="11968">
      <c r="A11968" t="inlineStr">
        <is>
          <t>T1011966</t>
        </is>
      </c>
      <c r="B11968" t="inlineStr">
        <is>
          <t>2023-08-03</t>
        </is>
      </c>
      <c r="C11968" t="inlineStr">
        <is>
          <t>S004</t>
        </is>
      </c>
      <c r="D11968" t="inlineStr">
        <is>
          <t>Store_004</t>
        </is>
      </c>
      <c r="E11968" t="inlineStr">
        <is>
          <t>Central</t>
        </is>
      </c>
      <c r="F11968" t="inlineStr">
        <is>
          <t>P0198</t>
        </is>
      </c>
      <c r="G11968" t="inlineStr">
        <is>
          <t>Prod_0198</t>
        </is>
      </c>
      <c r="H11968" t="inlineStr">
        <is>
          <t>Beverages</t>
        </is>
      </c>
      <c r="I11968" t="n">
        <v>2</v>
      </c>
      <c r="J11968" t="n">
        <v>1027.56</v>
      </c>
      <c r="K11968" t="n">
        <v>0.1</v>
      </c>
      <c r="L11968">
        <f>I11968*J11968*(1-K11968)</f>
        <v/>
      </c>
      <c r="M11968">
        <f>VLOOKUP(F11968,Products!A:D,4,FALSE)*I11968</f>
        <v/>
      </c>
      <c r="N11968">
        <f>L11968-M11968</f>
        <v/>
      </c>
    </row>
    <row r="11969">
      <c r="A11969" t="inlineStr">
        <is>
          <t>T1011967</t>
        </is>
      </c>
      <c r="B11969" t="inlineStr">
        <is>
          <t>2024-05-02</t>
        </is>
      </c>
      <c r="C11969" t="inlineStr">
        <is>
          <t>S012</t>
        </is>
      </c>
      <c r="D11969" t="inlineStr">
        <is>
          <t>Store_012</t>
        </is>
      </c>
      <c r="E11969" t="inlineStr">
        <is>
          <t>South</t>
        </is>
      </c>
      <c r="F11969" t="inlineStr">
        <is>
          <t>P0181</t>
        </is>
      </c>
      <c r="G11969" t="inlineStr">
        <is>
          <t>Prod_0181</t>
        </is>
      </c>
      <c r="H11969" t="inlineStr">
        <is>
          <t>Electronics</t>
        </is>
      </c>
      <c r="I11969" t="n">
        <v>7</v>
      </c>
      <c r="J11969" t="n">
        <v>972.4400000000001</v>
      </c>
      <c r="K11969" t="n">
        <v>0</v>
      </c>
      <c r="L11969">
        <f>I11969*J11969*(1-K11969)</f>
        <v/>
      </c>
      <c r="M11969">
        <f>VLOOKUP(F11969,Products!A:D,4,FALSE)*I11969</f>
        <v/>
      </c>
      <c r="N11969">
        <f>L11969-M11969</f>
        <v/>
      </c>
    </row>
    <row r="11970">
      <c r="A11970" t="inlineStr">
        <is>
          <t>T1011968</t>
        </is>
      </c>
      <c r="B11970" t="inlineStr">
        <is>
          <t>2024-09-26</t>
        </is>
      </c>
      <c r="C11970" t="inlineStr">
        <is>
          <t>S004</t>
        </is>
      </c>
      <c r="D11970" t="inlineStr">
        <is>
          <t>Store_004</t>
        </is>
      </c>
      <c r="E11970" t="inlineStr">
        <is>
          <t>Central</t>
        </is>
      </c>
      <c r="F11970" t="inlineStr">
        <is>
          <t>P0065</t>
        </is>
      </c>
      <c r="G11970" t="inlineStr">
        <is>
          <t>Prod_0065</t>
        </is>
      </c>
      <c r="H11970" t="inlineStr">
        <is>
          <t>Beverages</t>
        </is>
      </c>
      <c r="I11970" t="n">
        <v>3</v>
      </c>
      <c r="J11970" t="n">
        <v>160.44</v>
      </c>
      <c r="K11970" t="n">
        <v>0</v>
      </c>
      <c r="L11970">
        <f>I11970*J11970*(1-K11970)</f>
        <v/>
      </c>
      <c r="M11970">
        <f>VLOOKUP(F11970,Products!A:D,4,FALSE)*I11970</f>
        <v/>
      </c>
      <c r="N11970">
        <f>L11970-M11970</f>
        <v/>
      </c>
    </row>
    <row r="11971">
      <c r="A11971" t="inlineStr">
        <is>
          <t>T1011969</t>
        </is>
      </c>
      <c r="B11971" t="inlineStr">
        <is>
          <t>2025-02-15</t>
        </is>
      </c>
      <c r="C11971" t="inlineStr">
        <is>
          <t>S024</t>
        </is>
      </c>
      <c r="D11971" t="inlineStr">
        <is>
          <t>Store_024</t>
        </is>
      </c>
      <c r="E11971" t="inlineStr">
        <is>
          <t>South</t>
        </is>
      </c>
      <c r="F11971" t="inlineStr">
        <is>
          <t>P0152</t>
        </is>
      </c>
      <c r="G11971" t="inlineStr">
        <is>
          <t>Prod_0152</t>
        </is>
      </c>
      <c r="H11971" t="inlineStr">
        <is>
          <t>Household</t>
        </is>
      </c>
      <c r="I11971" t="n">
        <v>6</v>
      </c>
      <c r="J11971" t="n">
        <v>531.48</v>
      </c>
      <c r="K11971" t="n">
        <v>0.1</v>
      </c>
      <c r="L11971">
        <f>I11971*J11971*(1-K11971)</f>
        <v/>
      </c>
      <c r="M11971">
        <f>VLOOKUP(F11971,Products!A:D,4,FALSE)*I11971</f>
        <v/>
      </c>
      <c r="N11971">
        <f>L11971-M11971</f>
        <v/>
      </c>
    </row>
    <row r="11972">
      <c r="A11972" t="inlineStr">
        <is>
          <t>T1011970</t>
        </is>
      </c>
      <c r="B11972" t="inlineStr">
        <is>
          <t>2023-04-28</t>
        </is>
      </c>
      <c r="C11972" t="inlineStr">
        <is>
          <t>S045</t>
        </is>
      </c>
      <c r="D11972" t="inlineStr">
        <is>
          <t>Store_045</t>
        </is>
      </c>
      <c r="E11972" t="inlineStr">
        <is>
          <t>East</t>
        </is>
      </c>
      <c r="F11972" t="inlineStr">
        <is>
          <t>P0077</t>
        </is>
      </c>
      <c r="G11972" t="inlineStr">
        <is>
          <t>Prod_0077</t>
        </is>
      </c>
      <c r="H11972" t="inlineStr">
        <is>
          <t>Beverages</t>
        </is>
      </c>
      <c r="I11972" t="n">
        <v>2</v>
      </c>
      <c r="J11972" t="n">
        <v>50.52</v>
      </c>
      <c r="K11972" t="n">
        <v>0.05</v>
      </c>
      <c r="L11972">
        <f>I11972*J11972*(1-K11972)</f>
        <v/>
      </c>
      <c r="M11972">
        <f>VLOOKUP(F11972,Products!A:D,4,FALSE)*I11972</f>
        <v/>
      </c>
      <c r="N11972">
        <f>L11972-M11972</f>
        <v/>
      </c>
    </row>
    <row r="11973">
      <c r="A11973" t="inlineStr">
        <is>
          <t>T1011971</t>
        </is>
      </c>
      <c r="B11973" t="inlineStr">
        <is>
          <t>2023-01-18</t>
        </is>
      </c>
      <c r="C11973" t="inlineStr">
        <is>
          <t>S030</t>
        </is>
      </c>
      <c r="D11973" t="inlineStr">
        <is>
          <t>Store_030</t>
        </is>
      </c>
      <c r="E11973" t="inlineStr">
        <is>
          <t>North</t>
        </is>
      </c>
      <c r="F11973" t="inlineStr">
        <is>
          <t>P0087</t>
        </is>
      </c>
      <c r="G11973" t="inlineStr">
        <is>
          <t>Prod_0087</t>
        </is>
      </c>
      <c r="H11973" t="inlineStr">
        <is>
          <t>Clothing</t>
        </is>
      </c>
      <c r="I11973" t="n">
        <v>8</v>
      </c>
      <c r="J11973" t="n">
        <v>425.85</v>
      </c>
      <c r="K11973" t="n">
        <v>0.1</v>
      </c>
      <c r="L11973">
        <f>I11973*J11973*(1-K11973)</f>
        <v/>
      </c>
      <c r="M11973">
        <f>VLOOKUP(F11973,Products!A:D,4,FALSE)*I11973</f>
        <v/>
      </c>
      <c r="N11973">
        <f>L11973-M11973</f>
        <v/>
      </c>
    </row>
    <row r="11974">
      <c r="A11974" t="inlineStr">
        <is>
          <t>T1011972</t>
        </is>
      </c>
      <c r="B11974" t="inlineStr">
        <is>
          <t>2024-01-10</t>
        </is>
      </c>
      <c r="C11974" t="inlineStr">
        <is>
          <t>S012</t>
        </is>
      </c>
      <c r="D11974" t="inlineStr">
        <is>
          <t>Store_012</t>
        </is>
      </c>
      <c r="E11974" t="inlineStr">
        <is>
          <t>South</t>
        </is>
      </c>
      <c r="F11974" t="inlineStr">
        <is>
          <t>P0076</t>
        </is>
      </c>
      <c r="G11974" t="inlineStr">
        <is>
          <t>Prod_0076</t>
        </is>
      </c>
      <c r="H11974" t="inlineStr">
        <is>
          <t>Clothing</t>
        </is>
      </c>
      <c r="I11974" t="n">
        <v>2</v>
      </c>
      <c r="J11974" t="n">
        <v>438.5</v>
      </c>
      <c r="K11974" t="n">
        <v>0.05</v>
      </c>
      <c r="L11974">
        <f>I11974*J11974*(1-K11974)</f>
        <v/>
      </c>
      <c r="M11974">
        <f>VLOOKUP(F11974,Products!A:D,4,FALSE)*I11974</f>
        <v/>
      </c>
      <c r="N11974">
        <f>L11974-M11974</f>
        <v/>
      </c>
    </row>
    <row r="11975">
      <c r="A11975" t="inlineStr">
        <is>
          <t>T1011973</t>
        </is>
      </c>
      <c r="B11975" t="inlineStr">
        <is>
          <t>2023-10-03</t>
        </is>
      </c>
      <c r="C11975" t="inlineStr">
        <is>
          <t>S034</t>
        </is>
      </c>
      <c r="D11975" t="inlineStr">
        <is>
          <t>Store_034</t>
        </is>
      </c>
      <c r="E11975" t="inlineStr">
        <is>
          <t>Central</t>
        </is>
      </c>
      <c r="F11975" t="inlineStr">
        <is>
          <t>P0165</t>
        </is>
      </c>
      <c r="G11975" t="inlineStr">
        <is>
          <t>Prod_0165</t>
        </is>
      </c>
      <c r="H11975" t="inlineStr">
        <is>
          <t>Clothing</t>
        </is>
      </c>
      <c r="I11975" t="n">
        <v>4</v>
      </c>
      <c r="J11975" t="n">
        <v>639.89</v>
      </c>
      <c r="K11975" t="n">
        <v>0</v>
      </c>
      <c r="L11975">
        <f>I11975*J11975*(1-K11975)</f>
        <v/>
      </c>
      <c r="M11975">
        <f>VLOOKUP(F11975,Products!A:D,4,FALSE)*I11975</f>
        <v/>
      </c>
      <c r="N11975">
        <f>L11975-M11975</f>
        <v/>
      </c>
    </row>
    <row r="11976">
      <c r="A11976" t="inlineStr">
        <is>
          <t>T1011974</t>
        </is>
      </c>
      <c r="B11976" t="inlineStr">
        <is>
          <t>2023-04-19</t>
        </is>
      </c>
      <c r="C11976" t="inlineStr">
        <is>
          <t>S034</t>
        </is>
      </c>
      <c r="D11976" t="inlineStr">
        <is>
          <t>Store_034</t>
        </is>
      </c>
      <c r="E11976" t="inlineStr">
        <is>
          <t>Central</t>
        </is>
      </c>
      <c r="F11976" t="inlineStr">
        <is>
          <t>P0152</t>
        </is>
      </c>
      <c r="G11976" t="inlineStr">
        <is>
          <t>Prod_0152</t>
        </is>
      </c>
      <c r="H11976" t="inlineStr">
        <is>
          <t>Household</t>
        </is>
      </c>
      <c r="I11976" t="n">
        <v>6</v>
      </c>
      <c r="J11976" t="n">
        <v>692.53</v>
      </c>
      <c r="K11976" t="n">
        <v>0.1</v>
      </c>
      <c r="L11976">
        <f>I11976*J11976*(1-K11976)</f>
        <v/>
      </c>
      <c r="M11976">
        <f>VLOOKUP(F11976,Products!A:D,4,FALSE)*I11976</f>
        <v/>
      </c>
      <c r="N11976">
        <f>L11976-M11976</f>
        <v/>
      </c>
    </row>
    <row r="11977">
      <c r="A11977" t="inlineStr">
        <is>
          <t>T1011975</t>
        </is>
      </c>
      <c r="B11977" t="inlineStr">
        <is>
          <t>2025-04-02</t>
        </is>
      </c>
      <c r="C11977" t="inlineStr">
        <is>
          <t>S007</t>
        </is>
      </c>
      <c r="D11977" t="inlineStr">
        <is>
          <t>Store_007</t>
        </is>
      </c>
      <c r="E11977" t="inlineStr">
        <is>
          <t>East</t>
        </is>
      </c>
      <c r="F11977" t="inlineStr">
        <is>
          <t>P0067</t>
        </is>
      </c>
      <c r="G11977" t="inlineStr">
        <is>
          <t>Prod_0067</t>
        </is>
      </c>
      <c r="H11977" t="inlineStr">
        <is>
          <t>Toys</t>
        </is>
      </c>
      <c r="I11977" t="n">
        <v>3</v>
      </c>
      <c r="J11977" t="n">
        <v>164.95</v>
      </c>
      <c r="K11977" t="n">
        <v>0.05</v>
      </c>
      <c r="L11977">
        <f>I11977*J11977*(1-K11977)</f>
        <v/>
      </c>
      <c r="M11977">
        <f>VLOOKUP(F11977,Products!A:D,4,FALSE)*I11977</f>
        <v/>
      </c>
      <c r="N11977">
        <f>L11977-M11977</f>
        <v/>
      </c>
    </row>
    <row r="11978">
      <c r="A11978" t="inlineStr">
        <is>
          <t>T1011976</t>
        </is>
      </c>
      <c r="B11978" t="inlineStr">
        <is>
          <t>2023-09-23</t>
        </is>
      </c>
      <c r="C11978" t="inlineStr">
        <is>
          <t>S008</t>
        </is>
      </c>
      <c r="D11978" t="inlineStr">
        <is>
          <t>Store_008</t>
        </is>
      </c>
      <c r="E11978" t="inlineStr">
        <is>
          <t>East</t>
        </is>
      </c>
      <c r="F11978" t="inlineStr">
        <is>
          <t>P0180</t>
        </is>
      </c>
      <c r="G11978" t="inlineStr">
        <is>
          <t>Prod_0180</t>
        </is>
      </c>
      <c r="H11978" t="inlineStr">
        <is>
          <t>Clothing</t>
        </is>
      </c>
      <c r="I11978" t="n">
        <v>1</v>
      </c>
      <c r="J11978" t="n">
        <v>548.0700000000001</v>
      </c>
      <c r="K11978" t="n">
        <v>0</v>
      </c>
      <c r="L11978">
        <f>I11978*J11978*(1-K11978)</f>
        <v/>
      </c>
      <c r="M11978">
        <f>VLOOKUP(F11978,Products!A:D,4,FALSE)*I11978</f>
        <v/>
      </c>
      <c r="N11978">
        <f>L11978-M11978</f>
        <v/>
      </c>
    </row>
    <row r="11979">
      <c r="A11979" t="inlineStr">
        <is>
          <t>T1011977</t>
        </is>
      </c>
      <c r="B11979" t="inlineStr">
        <is>
          <t>2024-12-05</t>
        </is>
      </c>
      <c r="C11979" t="inlineStr">
        <is>
          <t>S022</t>
        </is>
      </c>
      <c r="D11979" t="inlineStr">
        <is>
          <t>Store_022</t>
        </is>
      </c>
      <c r="E11979" t="inlineStr">
        <is>
          <t>East</t>
        </is>
      </c>
      <c r="F11979" t="inlineStr">
        <is>
          <t>P0037</t>
        </is>
      </c>
      <c r="G11979" t="inlineStr">
        <is>
          <t>Prod_0037</t>
        </is>
      </c>
      <c r="H11979" t="inlineStr">
        <is>
          <t>Stationery</t>
        </is>
      </c>
      <c r="I11979" t="n">
        <v>9</v>
      </c>
      <c r="J11979" t="n">
        <v>525.55</v>
      </c>
      <c r="K11979" t="n">
        <v>0.05</v>
      </c>
      <c r="L11979">
        <f>I11979*J11979*(1-K11979)</f>
        <v/>
      </c>
      <c r="M11979">
        <f>VLOOKUP(F11979,Products!A:D,4,FALSE)*I11979</f>
        <v/>
      </c>
      <c r="N11979">
        <f>L11979-M11979</f>
        <v/>
      </c>
    </row>
    <row r="11980">
      <c r="A11980" t="inlineStr">
        <is>
          <t>T1011978</t>
        </is>
      </c>
      <c r="B11980" t="inlineStr">
        <is>
          <t>2023-11-05</t>
        </is>
      </c>
      <c r="C11980" t="inlineStr">
        <is>
          <t>S027</t>
        </is>
      </c>
      <c r="D11980" t="inlineStr">
        <is>
          <t>Store_027</t>
        </is>
      </c>
      <c r="E11980" t="inlineStr">
        <is>
          <t>South</t>
        </is>
      </c>
      <c r="F11980" t="inlineStr">
        <is>
          <t>P0037</t>
        </is>
      </c>
      <c r="G11980" t="inlineStr">
        <is>
          <t>Prod_0037</t>
        </is>
      </c>
      <c r="H11980" t="inlineStr">
        <is>
          <t>Stationery</t>
        </is>
      </c>
      <c r="I11980" t="n">
        <v>6</v>
      </c>
      <c r="J11980" t="n">
        <v>424.07</v>
      </c>
      <c r="K11980" t="n">
        <v>0</v>
      </c>
      <c r="L11980">
        <f>I11980*J11980*(1-K11980)</f>
        <v/>
      </c>
      <c r="M11980">
        <f>VLOOKUP(F11980,Products!A:D,4,FALSE)*I11980</f>
        <v/>
      </c>
      <c r="N11980">
        <f>L11980-M11980</f>
        <v/>
      </c>
    </row>
    <row r="11981">
      <c r="A11981" t="inlineStr">
        <is>
          <t>T1011979</t>
        </is>
      </c>
      <c r="B11981" t="inlineStr">
        <is>
          <t>2025-02-09</t>
        </is>
      </c>
      <c r="C11981" t="inlineStr">
        <is>
          <t>S030</t>
        </is>
      </c>
      <c r="D11981" t="inlineStr">
        <is>
          <t>Store_030</t>
        </is>
      </c>
      <c r="E11981" t="inlineStr">
        <is>
          <t>North</t>
        </is>
      </c>
      <c r="F11981" t="inlineStr">
        <is>
          <t>P0190</t>
        </is>
      </c>
      <c r="G11981" t="inlineStr">
        <is>
          <t>Prod_0190</t>
        </is>
      </c>
      <c r="H11981" t="inlineStr">
        <is>
          <t>Household</t>
        </is>
      </c>
      <c r="I11981" t="n">
        <v>5</v>
      </c>
      <c r="J11981" t="n">
        <v>316.62</v>
      </c>
      <c r="K11981" t="n">
        <v>0.2</v>
      </c>
      <c r="L11981">
        <f>I11981*J11981*(1-K11981)</f>
        <v/>
      </c>
      <c r="M11981">
        <f>VLOOKUP(F11981,Products!A:D,4,FALSE)*I11981</f>
        <v/>
      </c>
      <c r="N11981">
        <f>L11981-M11981</f>
        <v/>
      </c>
    </row>
    <row r="11982">
      <c r="A11982" t="inlineStr">
        <is>
          <t>T1011980</t>
        </is>
      </c>
      <c r="B11982" t="inlineStr">
        <is>
          <t>2023-12-18</t>
        </is>
      </c>
      <c r="C11982" t="inlineStr">
        <is>
          <t>S019</t>
        </is>
      </c>
      <c r="D11982" t="inlineStr">
        <is>
          <t>Store_019</t>
        </is>
      </c>
      <c r="E11982" t="inlineStr">
        <is>
          <t>East</t>
        </is>
      </c>
      <c r="F11982" t="inlineStr">
        <is>
          <t>P0199</t>
        </is>
      </c>
      <c r="G11982" t="inlineStr">
        <is>
          <t>Prod_0199</t>
        </is>
      </c>
      <c r="H11982" t="inlineStr">
        <is>
          <t>Beverages</t>
        </is>
      </c>
      <c r="I11982" t="n">
        <v>7</v>
      </c>
      <c r="J11982" t="n">
        <v>126.95</v>
      </c>
      <c r="K11982" t="n">
        <v>0.2</v>
      </c>
      <c r="L11982">
        <f>I11982*J11982*(1-K11982)</f>
        <v/>
      </c>
      <c r="M11982">
        <f>VLOOKUP(F11982,Products!A:D,4,FALSE)*I11982</f>
        <v/>
      </c>
      <c r="N11982">
        <f>L11982-M11982</f>
        <v/>
      </c>
    </row>
    <row r="11983">
      <c r="A11983" t="inlineStr">
        <is>
          <t>T1011981</t>
        </is>
      </c>
      <c r="B11983" t="inlineStr">
        <is>
          <t>2023-07-05</t>
        </is>
      </c>
      <c r="C11983" t="inlineStr">
        <is>
          <t>S003</t>
        </is>
      </c>
      <c r="D11983" t="inlineStr">
        <is>
          <t>Store_003</t>
        </is>
      </c>
      <c r="E11983" t="inlineStr">
        <is>
          <t>North</t>
        </is>
      </c>
      <c r="F11983" t="inlineStr">
        <is>
          <t>P0185</t>
        </is>
      </c>
      <c r="G11983" t="inlineStr">
        <is>
          <t>Prod_0185</t>
        </is>
      </c>
      <c r="H11983" t="inlineStr">
        <is>
          <t>Food</t>
        </is>
      </c>
      <c r="I11983" t="n">
        <v>7</v>
      </c>
      <c r="J11983" t="n">
        <v>415.41</v>
      </c>
      <c r="K11983" t="n">
        <v>0.1</v>
      </c>
      <c r="L11983">
        <f>I11983*J11983*(1-K11983)</f>
        <v/>
      </c>
      <c r="M11983">
        <f>VLOOKUP(F11983,Products!A:D,4,FALSE)*I11983</f>
        <v/>
      </c>
      <c r="N11983">
        <f>L11983-M11983</f>
        <v/>
      </c>
    </row>
    <row r="11984">
      <c r="A11984" t="inlineStr">
        <is>
          <t>T1011982</t>
        </is>
      </c>
      <c r="B11984" t="inlineStr">
        <is>
          <t>2023-08-26</t>
        </is>
      </c>
      <c r="C11984" t="inlineStr">
        <is>
          <t>S049</t>
        </is>
      </c>
      <c r="D11984" t="inlineStr">
        <is>
          <t>Store_049</t>
        </is>
      </c>
      <c r="E11984" t="inlineStr">
        <is>
          <t>North</t>
        </is>
      </c>
      <c r="F11984" t="inlineStr">
        <is>
          <t>P0003</t>
        </is>
      </c>
      <c r="G11984" t="inlineStr">
        <is>
          <t>Prod_0003</t>
        </is>
      </c>
      <c r="H11984" t="inlineStr">
        <is>
          <t>Household</t>
        </is>
      </c>
      <c r="I11984" t="n">
        <v>4</v>
      </c>
      <c r="J11984" t="n">
        <v>81.34</v>
      </c>
      <c r="K11984" t="n">
        <v>0</v>
      </c>
      <c r="L11984">
        <f>I11984*J11984*(1-K11984)</f>
        <v/>
      </c>
      <c r="M11984">
        <f>VLOOKUP(F11984,Products!A:D,4,FALSE)*I11984</f>
        <v/>
      </c>
      <c r="N11984">
        <f>L11984-M11984</f>
        <v/>
      </c>
    </row>
    <row r="11985">
      <c r="A11985" t="inlineStr">
        <is>
          <t>T1011983</t>
        </is>
      </c>
      <c r="B11985" t="inlineStr">
        <is>
          <t>2024-04-03</t>
        </is>
      </c>
      <c r="C11985" t="inlineStr">
        <is>
          <t>S019</t>
        </is>
      </c>
      <c r="D11985" t="inlineStr">
        <is>
          <t>Store_019</t>
        </is>
      </c>
      <c r="E11985" t="inlineStr">
        <is>
          <t>East</t>
        </is>
      </c>
      <c r="F11985" t="inlineStr">
        <is>
          <t>P0032</t>
        </is>
      </c>
      <c r="G11985" t="inlineStr">
        <is>
          <t>Prod_0032</t>
        </is>
      </c>
      <c r="H11985" t="inlineStr">
        <is>
          <t>Beverages</t>
        </is>
      </c>
      <c r="I11985" t="n">
        <v>1</v>
      </c>
      <c r="J11985" t="n">
        <v>257.98</v>
      </c>
      <c r="K11985" t="n">
        <v>0.05</v>
      </c>
      <c r="L11985">
        <f>I11985*J11985*(1-K11985)</f>
        <v/>
      </c>
      <c r="M11985">
        <f>VLOOKUP(F11985,Products!A:D,4,FALSE)*I11985</f>
        <v/>
      </c>
      <c r="N11985">
        <f>L11985-M11985</f>
        <v/>
      </c>
    </row>
    <row r="11986">
      <c r="A11986" t="inlineStr">
        <is>
          <t>T1011984</t>
        </is>
      </c>
      <c r="B11986" t="inlineStr">
        <is>
          <t>2023-07-19</t>
        </is>
      </c>
      <c r="C11986" t="inlineStr">
        <is>
          <t>S013</t>
        </is>
      </c>
      <c r="D11986" t="inlineStr">
        <is>
          <t>Store_013</t>
        </is>
      </c>
      <c r="E11986" t="inlineStr">
        <is>
          <t>North</t>
        </is>
      </c>
      <c r="F11986" t="inlineStr">
        <is>
          <t>P0178</t>
        </is>
      </c>
      <c r="G11986" t="inlineStr">
        <is>
          <t>Prod_0178</t>
        </is>
      </c>
      <c r="H11986" t="inlineStr">
        <is>
          <t>Beverages</t>
        </is>
      </c>
      <c r="I11986" t="n">
        <v>2</v>
      </c>
      <c r="J11986" t="n">
        <v>650.04</v>
      </c>
      <c r="K11986" t="n">
        <v>0.1</v>
      </c>
      <c r="L11986">
        <f>I11986*J11986*(1-K11986)</f>
        <v/>
      </c>
      <c r="M11986">
        <f>VLOOKUP(F11986,Products!A:D,4,FALSE)*I11986</f>
        <v/>
      </c>
      <c r="N11986">
        <f>L11986-M11986</f>
        <v/>
      </c>
    </row>
    <row r="11987">
      <c r="A11987" t="inlineStr">
        <is>
          <t>T1011985</t>
        </is>
      </c>
      <c r="B11987" t="inlineStr">
        <is>
          <t>2023-06-23</t>
        </is>
      </c>
      <c r="C11987" t="inlineStr">
        <is>
          <t>S036</t>
        </is>
      </c>
      <c r="D11987" t="inlineStr">
        <is>
          <t>Store_036</t>
        </is>
      </c>
      <c r="E11987" t="inlineStr">
        <is>
          <t>Central</t>
        </is>
      </c>
      <c r="F11987" t="inlineStr">
        <is>
          <t>P0125</t>
        </is>
      </c>
      <c r="G11987" t="inlineStr">
        <is>
          <t>Prod_0125</t>
        </is>
      </c>
      <c r="H11987" t="inlineStr">
        <is>
          <t>Toys</t>
        </is>
      </c>
      <c r="I11987" t="n">
        <v>5</v>
      </c>
      <c r="J11987" t="n">
        <v>245.33</v>
      </c>
      <c r="K11987" t="n">
        <v>0</v>
      </c>
      <c r="L11987">
        <f>I11987*J11987*(1-K11987)</f>
        <v/>
      </c>
      <c r="M11987">
        <f>VLOOKUP(F11987,Products!A:D,4,FALSE)*I11987</f>
        <v/>
      </c>
      <c r="N11987">
        <f>L11987-M11987</f>
        <v/>
      </c>
    </row>
    <row r="11988">
      <c r="A11988" t="inlineStr">
        <is>
          <t>T1011986</t>
        </is>
      </c>
      <c r="B11988" t="inlineStr">
        <is>
          <t>2024-01-21</t>
        </is>
      </c>
      <c r="C11988" t="inlineStr">
        <is>
          <t>S046</t>
        </is>
      </c>
      <c r="D11988" t="inlineStr">
        <is>
          <t>Store_046</t>
        </is>
      </c>
      <c r="E11988" t="inlineStr">
        <is>
          <t>South</t>
        </is>
      </c>
      <c r="F11988" t="inlineStr">
        <is>
          <t>P0070</t>
        </is>
      </c>
      <c r="G11988" t="inlineStr">
        <is>
          <t>Prod_0070</t>
        </is>
      </c>
      <c r="H11988" t="inlineStr">
        <is>
          <t>Beverages</t>
        </is>
      </c>
      <c r="I11988" t="n">
        <v>2</v>
      </c>
      <c r="J11988" t="n">
        <v>498.31</v>
      </c>
      <c r="K11988" t="n">
        <v>0</v>
      </c>
      <c r="L11988">
        <f>I11988*J11988*(1-K11988)</f>
        <v/>
      </c>
      <c r="M11988">
        <f>VLOOKUP(F11988,Products!A:D,4,FALSE)*I11988</f>
        <v/>
      </c>
      <c r="N11988">
        <f>L11988-M11988</f>
        <v/>
      </c>
    </row>
    <row r="11989">
      <c r="A11989" t="inlineStr">
        <is>
          <t>T1011987</t>
        </is>
      </c>
      <c r="B11989" t="inlineStr">
        <is>
          <t>2025-05-04</t>
        </is>
      </c>
      <c r="C11989" t="inlineStr">
        <is>
          <t>S004</t>
        </is>
      </c>
      <c r="D11989" t="inlineStr">
        <is>
          <t>Store_004</t>
        </is>
      </c>
      <c r="E11989" t="inlineStr">
        <is>
          <t>Central</t>
        </is>
      </c>
      <c r="F11989" t="inlineStr">
        <is>
          <t>P0115</t>
        </is>
      </c>
      <c r="G11989" t="inlineStr">
        <is>
          <t>Prod_0115</t>
        </is>
      </c>
      <c r="H11989" t="inlineStr">
        <is>
          <t>Clothing</t>
        </is>
      </c>
      <c r="I11989" t="n">
        <v>6</v>
      </c>
      <c r="J11989" t="n">
        <v>797.48</v>
      </c>
      <c r="K11989" t="n">
        <v>0</v>
      </c>
      <c r="L11989">
        <f>I11989*J11989*(1-K11989)</f>
        <v/>
      </c>
      <c r="M11989">
        <f>VLOOKUP(F11989,Products!A:D,4,FALSE)*I11989</f>
        <v/>
      </c>
      <c r="N11989">
        <f>L11989-M11989</f>
        <v/>
      </c>
    </row>
    <row r="11990">
      <c r="A11990" t="inlineStr">
        <is>
          <t>T1011988</t>
        </is>
      </c>
      <c r="B11990" t="inlineStr">
        <is>
          <t>2025-05-08</t>
        </is>
      </c>
      <c r="C11990" t="inlineStr">
        <is>
          <t>S040</t>
        </is>
      </c>
      <c r="D11990" t="inlineStr">
        <is>
          <t>Store_040</t>
        </is>
      </c>
      <c r="E11990" t="inlineStr">
        <is>
          <t>Central</t>
        </is>
      </c>
      <c r="F11990" t="inlineStr">
        <is>
          <t>P0063</t>
        </is>
      </c>
      <c r="G11990" t="inlineStr">
        <is>
          <t>Prod_0063</t>
        </is>
      </c>
      <c r="H11990" t="inlineStr">
        <is>
          <t>Clothing</t>
        </is>
      </c>
      <c r="I11990" t="n">
        <v>6</v>
      </c>
      <c r="J11990" t="n">
        <v>270.19</v>
      </c>
      <c r="K11990" t="n">
        <v>0</v>
      </c>
      <c r="L11990">
        <f>I11990*J11990*(1-K11990)</f>
        <v/>
      </c>
      <c r="M11990">
        <f>VLOOKUP(F11990,Products!A:D,4,FALSE)*I11990</f>
        <v/>
      </c>
      <c r="N11990">
        <f>L11990-M11990</f>
        <v/>
      </c>
    </row>
    <row r="11991">
      <c r="A11991" t="inlineStr">
        <is>
          <t>T1011989</t>
        </is>
      </c>
      <c r="B11991" t="inlineStr">
        <is>
          <t>2024-07-14</t>
        </is>
      </c>
      <c r="C11991" t="inlineStr">
        <is>
          <t>S006</t>
        </is>
      </c>
      <c r="D11991" t="inlineStr">
        <is>
          <t>Store_006</t>
        </is>
      </c>
      <c r="E11991" t="inlineStr">
        <is>
          <t>East</t>
        </is>
      </c>
      <c r="F11991" t="inlineStr">
        <is>
          <t>P0049</t>
        </is>
      </c>
      <c r="G11991" t="inlineStr">
        <is>
          <t>Prod_0049</t>
        </is>
      </c>
      <c r="H11991" t="inlineStr">
        <is>
          <t>Beverages</t>
        </is>
      </c>
      <c r="I11991" t="n">
        <v>3</v>
      </c>
      <c r="J11991" t="n">
        <v>236.81</v>
      </c>
      <c r="K11991" t="n">
        <v>0</v>
      </c>
      <c r="L11991">
        <f>I11991*J11991*(1-K11991)</f>
        <v/>
      </c>
      <c r="M11991">
        <f>VLOOKUP(F11991,Products!A:D,4,FALSE)*I11991</f>
        <v/>
      </c>
      <c r="N11991">
        <f>L11991-M11991</f>
        <v/>
      </c>
    </row>
    <row r="11992">
      <c r="A11992" t="inlineStr">
        <is>
          <t>T1011990</t>
        </is>
      </c>
      <c r="B11992" t="inlineStr">
        <is>
          <t>2024-08-11</t>
        </is>
      </c>
      <c r="C11992" t="inlineStr">
        <is>
          <t>S010</t>
        </is>
      </c>
      <c r="D11992" t="inlineStr">
        <is>
          <t>Store_010</t>
        </is>
      </c>
      <c r="E11992" t="inlineStr">
        <is>
          <t>North</t>
        </is>
      </c>
      <c r="F11992" t="inlineStr">
        <is>
          <t>P0150</t>
        </is>
      </c>
      <c r="G11992" t="inlineStr">
        <is>
          <t>Prod_0150</t>
        </is>
      </c>
      <c r="H11992" t="inlineStr">
        <is>
          <t>Clothing</t>
        </is>
      </c>
      <c r="I11992" t="n">
        <v>3</v>
      </c>
      <c r="J11992" t="n">
        <v>399.48</v>
      </c>
      <c r="K11992" t="n">
        <v>0</v>
      </c>
      <c r="L11992">
        <f>I11992*J11992*(1-K11992)</f>
        <v/>
      </c>
      <c r="M11992">
        <f>VLOOKUP(F11992,Products!A:D,4,FALSE)*I11992</f>
        <v/>
      </c>
      <c r="N11992">
        <f>L11992-M11992</f>
        <v/>
      </c>
    </row>
    <row r="11993">
      <c r="A11993" t="inlineStr">
        <is>
          <t>T1011991</t>
        </is>
      </c>
      <c r="B11993" t="inlineStr">
        <is>
          <t>2024-09-01</t>
        </is>
      </c>
      <c r="C11993" t="inlineStr">
        <is>
          <t>S003</t>
        </is>
      </c>
      <c r="D11993" t="inlineStr">
        <is>
          <t>Store_003</t>
        </is>
      </c>
      <c r="E11993" t="inlineStr">
        <is>
          <t>North</t>
        </is>
      </c>
      <c r="F11993" t="inlineStr">
        <is>
          <t>P0071</t>
        </is>
      </c>
      <c r="G11993" t="inlineStr">
        <is>
          <t>Prod_0071</t>
        </is>
      </c>
      <c r="H11993" t="inlineStr">
        <is>
          <t>Beverages</t>
        </is>
      </c>
      <c r="I11993" t="n">
        <v>8</v>
      </c>
      <c r="J11993" t="n">
        <v>478.71</v>
      </c>
      <c r="K11993" t="n">
        <v>0.15</v>
      </c>
      <c r="L11993">
        <f>I11993*J11993*(1-K11993)</f>
        <v/>
      </c>
      <c r="M11993">
        <f>VLOOKUP(F11993,Products!A:D,4,FALSE)*I11993</f>
        <v/>
      </c>
      <c r="N11993">
        <f>L11993-M11993</f>
        <v/>
      </c>
    </row>
    <row r="11994">
      <c r="A11994" t="inlineStr">
        <is>
          <t>T1011992</t>
        </is>
      </c>
      <c r="B11994" t="inlineStr">
        <is>
          <t>2025-02-16</t>
        </is>
      </c>
      <c r="C11994" t="inlineStr">
        <is>
          <t>S025</t>
        </is>
      </c>
      <c r="D11994" t="inlineStr">
        <is>
          <t>Store_025</t>
        </is>
      </c>
      <c r="E11994" t="inlineStr">
        <is>
          <t>Central</t>
        </is>
      </c>
      <c r="F11994" t="inlineStr">
        <is>
          <t>P0099</t>
        </is>
      </c>
      <c r="G11994" t="inlineStr">
        <is>
          <t>Prod_0099</t>
        </is>
      </c>
      <c r="H11994" t="inlineStr">
        <is>
          <t>Beverages</t>
        </is>
      </c>
      <c r="I11994" t="n">
        <v>5</v>
      </c>
      <c r="J11994" t="n">
        <v>113.91</v>
      </c>
      <c r="K11994" t="n">
        <v>0.1</v>
      </c>
      <c r="L11994">
        <f>I11994*J11994*(1-K11994)</f>
        <v/>
      </c>
      <c r="M11994">
        <f>VLOOKUP(F11994,Products!A:D,4,FALSE)*I11994</f>
        <v/>
      </c>
      <c r="N11994">
        <f>L11994-M11994</f>
        <v/>
      </c>
    </row>
    <row r="11995">
      <c r="A11995" t="inlineStr">
        <is>
          <t>T1011993</t>
        </is>
      </c>
      <c r="B11995" t="inlineStr">
        <is>
          <t>2024-07-12</t>
        </is>
      </c>
      <c r="C11995" t="inlineStr">
        <is>
          <t>S046</t>
        </is>
      </c>
      <c r="D11995" t="inlineStr">
        <is>
          <t>Store_046</t>
        </is>
      </c>
      <c r="E11995" t="inlineStr">
        <is>
          <t>South</t>
        </is>
      </c>
      <c r="F11995" t="inlineStr">
        <is>
          <t>P0084</t>
        </is>
      </c>
      <c r="G11995" t="inlineStr">
        <is>
          <t>Prod_0084</t>
        </is>
      </c>
      <c r="H11995" t="inlineStr">
        <is>
          <t>Beverages</t>
        </is>
      </c>
      <c r="I11995" t="n">
        <v>9</v>
      </c>
      <c r="J11995" t="n">
        <v>1062.75</v>
      </c>
      <c r="K11995" t="n">
        <v>0</v>
      </c>
      <c r="L11995">
        <f>I11995*J11995*(1-K11995)</f>
        <v/>
      </c>
      <c r="M11995">
        <f>VLOOKUP(F11995,Products!A:D,4,FALSE)*I11995</f>
        <v/>
      </c>
      <c r="N11995">
        <f>L11995-M11995</f>
        <v/>
      </c>
    </row>
    <row r="11996">
      <c r="A11996" t="inlineStr">
        <is>
          <t>T1011994</t>
        </is>
      </c>
      <c r="B11996" t="inlineStr">
        <is>
          <t>2025-05-09</t>
        </is>
      </c>
      <c r="C11996" t="inlineStr">
        <is>
          <t>S016</t>
        </is>
      </c>
      <c r="D11996" t="inlineStr">
        <is>
          <t>Store_016</t>
        </is>
      </c>
      <c r="E11996" t="inlineStr">
        <is>
          <t>West</t>
        </is>
      </c>
      <c r="F11996" t="inlineStr">
        <is>
          <t>P0010</t>
        </is>
      </c>
      <c r="G11996" t="inlineStr">
        <is>
          <t>Prod_0010</t>
        </is>
      </c>
      <c r="H11996" t="inlineStr">
        <is>
          <t>Electronics</t>
        </is>
      </c>
      <c r="I11996" t="n">
        <v>1</v>
      </c>
      <c r="J11996" t="n">
        <v>810.08</v>
      </c>
      <c r="K11996" t="n">
        <v>0</v>
      </c>
      <c r="L11996">
        <f>I11996*J11996*(1-K11996)</f>
        <v/>
      </c>
      <c r="M11996">
        <f>VLOOKUP(F11996,Products!A:D,4,FALSE)*I11996</f>
        <v/>
      </c>
      <c r="N11996">
        <f>L11996-M11996</f>
        <v/>
      </c>
    </row>
    <row r="11997">
      <c r="A11997" t="inlineStr">
        <is>
          <t>T1011995</t>
        </is>
      </c>
      <c r="B11997" t="inlineStr">
        <is>
          <t>2023-03-20</t>
        </is>
      </c>
      <c r="C11997" t="inlineStr">
        <is>
          <t>S020</t>
        </is>
      </c>
      <c r="D11997" t="inlineStr">
        <is>
          <t>Store_020</t>
        </is>
      </c>
      <c r="E11997" t="inlineStr">
        <is>
          <t>West</t>
        </is>
      </c>
      <c r="F11997" t="inlineStr">
        <is>
          <t>P0169</t>
        </is>
      </c>
      <c r="G11997" t="inlineStr">
        <is>
          <t>Prod_0169</t>
        </is>
      </c>
      <c r="H11997" t="inlineStr">
        <is>
          <t>Beverages</t>
        </is>
      </c>
      <c r="I11997" t="n">
        <v>6</v>
      </c>
      <c r="J11997" t="n">
        <v>673.59</v>
      </c>
      <c r="K11997" t="n">
        <v>0</v>
      </c>
      <c r="L11997">
        <f>I11997*J11997*(1-K11997)</f>
        <v/>
      </c>
      <c r="M11997">
        <f>VLOOKUP(F11997,Products!A:D,4,FALSE)*I11997</f>
        <v/>
      </c>
      <c r="N11997">
        <f>L11997-M11997</f>
        <v/>
      </c>
    </row>
    <row r="11998">
      <c r="A11998" t="inlineStr">
        <is>
          <t>T1011996</t>
        </is>
      </c>
      <c r="B11998" t="inlineStr">
        <is>
          <t>2023-04-08</t>
        </is>
      </c>
      <c r="C11998" t="inlineStr">
        <is>
          <t>S048</t>
        </is>
      </c>
      <c r="D11998" t="inlineStr">
        <is>
          <t>Store_048</t>
        </is>
      </c>
      <c r="E11998" t="inlineStr">
        <is>
          <t>South</t>
        </is>
      </c>
      <c r="F11998" t="inlineStr">
        <is>
          <t>P0073</t>
        </is>
      </c>
      <c r="G11998" t="inlineStr">
        <is>
          <t>Prod_0073</t>
        </is>
      </c>
      <c r="H11998" t="inlineStr">
        <is>
          <t>Food</t>
        </is>
      </c>
      <c r="I11998" t="n">
        <v>9</v>
      </c>
      <c r="J11998" t="n">
        <v>757.21</v>
      </c>
      <c r="K11998" t="n">
        <v>0</v>
      </c>
      <c r="L11998">
        <f>I11998*J11998*(1-K11998)</f>
        <v/>
      </c>
      <c r="M11998">
        <f>VLOOKUP(F11998,Products!A:D,4,FALSE)*I11998</f>
        <v/>
      </c>
      <c r="N11998">
        <f>L11998-M11998</f>
        <v/>
      </c>
    </row>
    <row r="11999">
      <c r="A11999" t="inlineStr">
        <is>
          <t>T1011997</t>
        </is>
      </c>
      <c r="B11999" t="inlineStr">
        <is>
          <t>2024-03-11</t>
        </is>
      </c>
      <c r="C11999" t="inlineStr">
        <is>
          <t>S008</t>
        </is>
      </c>
      <c r="D11999" t="inlineStr">
        <is>
          <t>Store_008</t>
        </is>
      </c>
      <c r="E11999" t="inlineStr">
        <is>
          <t>East</t>
        </is>
      </c>
      <c r="F11999" t="inlineStr">
        <is>
          <t>P0088</t>
        </is>
      </c>
      <c r="G11999" t="inlineStr">
        <is>
          <t>Prod_0088</t>
        </is>
      </c>
      <c r="H11999" t="inlineStr">
        <is>
          <t>Toys</t>
        </is>
      </c>
      <c r="I11999" t="n">
        <v>6</v>
      </c>
      <c r="J11999" t="n">
        <v>499.67</v>
      </c>
      <c r="K11999" t="n">
        <v>0</v>
      </c>
      <c r="L11999">
        <f>I11999*J11999*(1-K11999)</f>
        <v/>
      </c>
      <c r="M11999">
        <f>VLOOKUP(F11999,Products!A:D,4,FALSE)*I11999</f>
        <v/>
      </c>
      <c r="N11999">
        <f>L11999-M11999</f>
        <v/>
      </c>
    </row>
    <row r="12000">
      <c r="A12000" t="inlineStr">
        <is>
          <t>T1011998</t>
        </is>
      </c>
      <c r="B12000" t="inlineStr">
        <is>
          <t>2025-08-06</t>
        </is>
      </c>
      <c r="C12000" t="inlineStr">
        <is>
          <t>S031</t>
        </is>
      </c>
      <c r="D12000" t="inlineStr">
        <is>
          <t>Store_031</t>
        </is>
      </c>
      <c r="E12000" t="inlineStr">
        <is>
          <t>Central</t>
        </is>
      </c>
      <c r="F12000" t="inlineStr">
        <is>
          <t>P0197</t>
        </is>
      </c>
      <c r="G12000" t="inlineStr">
        <is>
          <t>Prod_0197</t>
        </is>
      </c>
      <c r="H12000" t="inlineStr">
        <is>
          <t>Food</t>
        </is>
      </c>
      <c r="I12000" t="n">
        <v>2</v>
      </c>
      <c r="J12000" t="n">
        <v>223.44</v>
      </c>
      <c r="K12000" t="n">
        <v>0</v>
      </c>
      <c r="L12000">
        <f>I12000*J12000*(1-K12000)</f>
        <v/>
      </c>
      <c r="M12000">
        <f>VLOOKUP(F12000,Products!A:D,4,FALSE)*I12000</f>
        <v/>
      </c>
      <c r="N12000">
        <f>L12000-M12000</f>
        <v/>
      </c>
    </row>
    <row r="12001">
      <c r="A12001" t="inlineStr">
        <is>
          <t>T1011999</t>
        </is>
      </c>
      <c r="B12001" t="inlineStr">
        <is>
          <t>2024-05-01</t>
        </is>
      </c>
      <c r="C12001" t="inlineStr">
        <is>
          <t>S015</t>
        </is>
      </c>
      <c r="D12001" t="inlineStr">
        <is>
          <t>Store_015</t>
        </is>
      </c>
      <c r="E12001" t="inlineStr">
        <is>
          <t>North</t>
        </is>
      </c>
      <c r="F12001" t="inlineStr">
        <is>
          <t>P0111</t>
        </is>
      </c>
      <c r="G12001" t="inlineStr">
        <is>
          <t>Prod_0111</t>
        </is>
      </c>
      <c r="H12001" t="inlineStr">
        <is>
          <t>Clothing</t>
        </is>
      </c>
      <c r="I12001" t="n">
        <v>8</v>
      </c>
      <c r="J12001" t="n">
        <v>533.85</v>
      </c>
      <c r="K12001" t="n">
        <v>0</v>
      </c>
      <c r="L12001">
        <f>I12001*J12001*(1-K12001)</f>
        <v/>
      </c>
      <c r="M12001">
        <f>VLOOKUP(F12001,Products!A:D,4,FALSE)*I12001</f>
        <v/>
      </c>
      <c r="N12001">
        <f>L12001-M12001</f>
        <v/>
      </c>
    </row>
    <row r="12002">
      <c r="A12002" t="inlineStr">
        <is>
          <t>T1012000</t>
        </is>
      </c>
      <c r="B12002" t="inlineStr">
        <is>
          <t>2025-01-12</t>
        </is>
      </c>
      <c r="C12002" t="inlineStr">
        <is>
          <t>S021</t>
        </is>
      </c>
      <c r="D12002" t="inlineStr">
        <is>
          <t>Store_021</t>
        </is>
      </c>
      <c r="E12002" t="inlineStr">
        <is>
          <t>North</t>
        </is>
      </c>
      <c r="F12002" t="inlineStr">
        <is>
          <t>P0004</t>
        </is>
      </c>
      <c r="G12002" t="inlineStr">
        <is>
          <t>Prod_0004</t>
        </is>
      </c>
      <c r="H12002" t="inlineStr">
        <is>
          <t>Household</t>
        </is>
      </c>
      <c r="I12002" t="n">
        <v>1</v>
      </c>
      <c r="J12002" t="n">
        <v>369.5</v>
      </c>
      <c r="K12002" t="n">
        <v>0.2</v>
      </c>
      <c r="L12002">
        <f>I12002*J12002*(1-K12002)</f>
        <v/>
      </c>
      <c r="M12002">
        <f>VLOOKUP(F12002,Products!A:D,4,FALSE)*I12002</f>
        <v/>
      </c>
      <c r="N12002">
        <f>L12002-M12002</f>
        <v/>
      </c>
    </row>
    <row r="12003">
      <c r="A12003" t="inlineStr">
        <is>
          <t>T1012001</t>
        </is>
      </c>
      <c r="B12003" t="inlineStr">
        <is>
          <t>2024-10-31</t>
        </is>
      </c>
      <c r="C12003" t="inlineStr">
        <is>
          <t>S039</t>
        </is>
      </c>
      <c r="D12003" t="inlineStr">
        <is>
          <t>Store_039</t>
        </is>
      </c>
      <c r="E12003" t="inlineStr">
        <is>
          <t>North</t>
        </is>
      </c>
      <c r="F12003" t="inlineStr">
        <is>
          <t>P0083</t>
        </is>
      </c>
      <c r="G12003" t="inlineStr">
        <is>
          <t>Prod_0083</t>
        </is>
      </c>
      <c r="H12003" t="inlineStr">
        <is>
          <t>Clothing</t>
        </is>
      </c>
      <c r="I12003" t="n">
        <v>6</v>
      </c>
      <c r="J12003" t="n">
        <v>573.47</v>
      </c>
      <c r="K12003" t="n">
        <v>0</v>
      </c>
      <c r="L12003">
        <f>I12003*J12003*(1-K12003)</f>
        <v/>
      </c>
      <c r="M12003">
        <f>VLOOKUP(F12003,Products!A:D,4,FALSE)*I12003</f>
        <v/>
      </c>
      <c r="N12003">
        <f>L12003-M12003</f>
        <v/>
      </c>
    </row>
    <row r="12004">
      <c r="A12004" t="inlineStr">
        <is>
          <t>T1012002</t>
        </is>
      </c>
      <c r="B12004" t="inlineStr">
        <is>
          <t>2023-05-19</t>
        </is>
      </c>
      <c r="C12004" t="inlineStr">
        <is>
          <t>S023</t>
        </is>
      </c>
      <c r="D12004" t="inlineStr">
        <is>
          <t>Store_023</t>
        </is>
      </c>
      <c r="E12004" t="inlineStr">
        <is>
          <t>South</t>
        </is>
      </c>
      <c r="F12004" t="inlineStr">
        <is>
          <t>P0068</t>
        </is>
      </c>
      <c r="G12004" t="inlineStr">
        <is>
          <t>Prod_0068</t>
        </is>
      </c>
      <c r="H12004" t="inlineStr">
        <is>
          <t>Household</t>
        </is>
      </c>
      <c r="I12004" t="n">
        <v>4</v>
      </c>
      <c r="J12004" t="n">
        <v>272.04</v>
      </c>
      <c r="K12004" t="n">
        <v>0.1</v>
      </c>
      <c r="L12004">
        <f>I12004*J12004*(1-K12004)</f>
        <v/>
      </c>
      <c r="M12004">
        <f>VLOOKUP(F12004,Products!A:D,4,FALSE)*I12004</f>
        <v/>
      </c>
      <c r="N12004">
        <f>L12004-M12004</f>
        <v/>
      </c>
    </row>
    <row r="12005">
      <c r="A12005" t="inlineStr">
        <is>
          <t>T1012003</t>
        </is>
      </c>
      <c r="B12005" t="inlineStr">
        <is>
          <t>2023-03-22</t>
        </is>
      </c>
      <c r="C12005" t="inlineStr">
        <is>
          <t>S013</t>
        </is>
      </c>
      <c r="D12005" t="inlineStr">
        <is>
          <t>Store_013</t>
        </is>
      </c>
      <c r="E12005" t="inlineStr">
        <is>
          <t>North</t>
        </is>
      </c>
      <c r="F12005" t="inlineStr">
        <is>
          <t>P0196</t>
        </is>
      </c>
      <c r="G12005" t="inlineStr">
        <is>
          <t>Prod_0196</t>
        </is>
      </c>
      <c r="H12005" t="inlineStr">
        <is>
          <t>Beverages</t>
        </is>
      </c>
      <c r="I12005" t="n">
        <v>6</v>
      </c>
      <c r="J12005" t="n">
        <v>993.77</v>
      </c>
      <c r="K12005" t="n">
        <v>0</v>
      </c>
      <c r="L12005">
        <f>I12005*J12005*(1-K12005)</f>
        <v/>
      </c>
      <c r="M12005">
        <f>VLOOKUP(F12005,Products!A:D,4,FALSE)*I12005</f>
        <v/>
      </c>
      <c r="N12005">
        <f>L12005-M12005</f>
        <v/>
      </c>
    </row>
    <row r="12006">
      <c r="A12006" t="inlineStr">
        <is>
          <t>T1012004</t>
        </is>
      </c>
      <c r="B12006" t="inlineStr">
        <is>
          <t>2023-08-17</t>
        </is>
      </c>
      <c r="C12006" t="inlineStr">
        <is>
          <t>S024</t>
        </is>
      </c>
      <c r="D12006" t="inlineStr">
        <is>
          <t>Store_024</t>
        </is>
      </c>
      <c r="E12006" t="inlineStr">
        <is>
          <t>South</t>
        </is>
      </c>
      <c r="F12006" t="inlineStr">
        <is>
          <t>P0122</t>
        </is>
      </c>
      <c r="G12006" t="inlineStr">
        <is>
          <t>Prod_0122</t>
        </is>
      </c>
      <c r="H12006" t="inlineStr">
        <is>
          <t>Beverages</t>
        </is>
      </c>
      <c r="I12006" t="n">
        <v>2</v>
      </c>
      <c r="J12006" t="n">
        <v>703.04</v>
      </c>
      <c r="K12006" t="n">
        <v>0</v>
      </c>
      <c r="L12006">
        <f>I12006*J12006*(1-K12006)</f>
        <v/>
      </c>
      <c r="M12006">
        <f>VLOOKUP(F12006,Products!A:D,4,FALSE)*I12006</f>
        <v/>
      </c>
      <c r="N12006">
        <f>L12006-M12006</f>
        <v/>
      </c>
    </row>
    <row r="12007">
      <c r="A12007" t="inlineStr">
        <is>
          <t>T1012005</t>
        </is>
      </c>
      <c r="B12007" t="inlineStr">
        <is>
          <t>2024-11-17</t>
        </is>
      </c>
      <c r="C12007" t="inlineStr">
        <is>
          <t>S017</t>
        </is>
      </c>
      <c r="D12007" t="inlineStr">
        <is>
          <t>Store_017</t>
        </is>
      </c>
      <c r="E12007" t="inlineStr">
        <is>
          <t>South</t>
        </is>
      </c>
      <c r="F12007" t="inlineStr">
        <is>
          <t>P0042</t>
        </is>
      </c>
      <c r="G12007" t="inlineStr">
        <is>
          <t>Prod_0042</t>
        </is>
      </c>
      <c r="H12007" t="inlineStr">
        <is>
          <t>Electronics</t>
        </is>
      </c>
      <c r="I12007" t="n">
        <v>5</v>
      </c>
      <c r="J12007" t="n">
        <v>864.9299999999999</v>
      </c>
      <c r="K12007" t="n">
        <v>0</v>
      </c>
      <c r="L12007">
        <f>I12007*J12007*(1-K12007)</f>
        <v/>
      </c>
      <c r="M12007">
        <f>VLOOKUP(F12007,Products!A:D,4,FALSE)*I12007</f>
        <v/>
      </c>
      <c r="N12007">
        <f>L12007-M12007</f>
        <v/>
      </c>
    </row>
    <row r="12008">
      <c r="A12008" t="inlineStr">
        <is>
          <t>T1012006</t>
        </is>
      </c>
      <c r="B12008" t="inlineStr">
        <is>
          <t>2024-07-21</t>
        </is>
      </c>
      <c r="C12008" t="inlineStr">
        <is>
          <t>S029</t>
        </is>
      </c>
      <c r="D12008" t="inlineStr">
        <is>
          <t>Store_029</t>
        </is>
      </c>
      <c r="E12008" t="inlineStr">
        <is>
          <t>South</t>
        </is>
      </c>
      <c r="F12008" t="inlineStr">
        <is>
          <t>P0186</t>
        </is>
      </c>
      <c r="G12008" t="inlineStr">
        <is>
          <t>Prod_0186</t>
        </is>
      </c>
      <c r="H12008" t="inlineStr">
        <is>
          <t>Household</t>
        </is>
      </c>
      <c r="I12008" t="n">
        <v>6</v>
      </c>
      <c r="J12008" t="n">
        <v>721.08</v>
      </c>
      <c r="K12008" t="n">
        <v>0</v>
      </c>
      <c r="L12008">
        <f>I12008*J12008*(1-K12008)</f>
        <v/>
      </c>
      <c r="M12008">
        <f>VLOOKUP(F12008,Products!A:D,4,FALSE)*I12008</f>
        <v/>
      </c>
      <c r="N12008">
        <f>L12008-M12008</f>
        <v/>
      </c>
    </row>
    <row r="12009">
      <c r="A12009" t="inlineStr">
        <is>
          <t>T1012007</t>
        </is>
      </c>
      <c r="B12009" t="inlineStr">
        <is>
          <t>2024-08-15</t>
        </is>
      </c>
      <c r="C12009" t="inlineStr">
        <is>
          <t>S035</t>
        </is>
      </c>
      <c r="D12009" t="inlineStr">
        <is>
          <t>Store_035</t>
        </is>
      </c>
      <c r="E12009" t="inlineStr">
        <is>
          <t>Central</t>
        </is>
      </c>
      <c r="F12009" t="inlineStr">
        <is>
          <t>P0034</t>
        </is>
      </c>
      <c r="G12009" t="inlineStr">
        <is>
          <t>Prod_0034</t>
        </is>
      </c>
      <c r="H12009" t="inlineStr">
        <is>
          <t>Toys</t>
        </is>
      </c>
      <c r="I12009" t="n">
        <v>2</v>
      </c>
      <c r="J12009" t="n">
        <v>641.9400000000001</v>
      </c>
      <c r="K12009" t="n">
        <v>0</v>
      </c>
      <c r="L12009">
        <f>I12009*J12009*(1-K12009)</f>
        <v/>
      </c>
      <c r="M12009">
        <f>VLOOKUP(F12009,Products!A:D,4,FALSE)*I12009</f>
        <v/>
      </c>
      <c r="N12009">
        <f>L12009-M12009</f>
        <v/>
      </c>
    </row>
    <row r="12010">
      <c r="A12010" t="inlineStr">
        <is>
          <t>T1012008</t>
        </is>
      </c>
      <c r="B12010" t="inlineStr">
        <is>
          <t>2023-03-16</t>
        </is>
      </c>
      <c r="C12010" t="inlineStr">
        <is>
          <t>S045</t>
        </is>
      </c>
      <c r="D12010" t="inlineStr">
        <is>
          <t>Store_045</t>
        </is>
      </c>
      <c r="E12010" t="inlineStr">
        <is>
          <t>East</t>
        </is>
      </c>
      <c r="F12010" t="inlineStr">
        <is>
          <t>P0158</t>
        </is>
      </c>
      <c r="G12010" t="inlineStr">
        <is>
          <t>Prod_0158</t>
        </is>
      </c>
      <c r="H12010" t="inlineStr">
        <is>
          <t>Beverages</t>
        </is>
      </c>
      <c r="I12010" t="n">
        <v>8</v>
      </c>
      <c r="J12010" t="n">
        <v>291.59</v>
      </c>
      <c r="K12010" t="n">
        <v>0</v>
      </c>
      <c r="L12010">
        <f>I12010*J12010*(1-K12010)</f>
        <v/>
      </c>
      <c r="M12010">
        <f>VLOOKUP(F12010,Products!A:D,4,FALSE)*I12010</f>
        <v/>
      </c>
      <c r="N12010">
        <f>L12010-M12010</f>
        <v/>
      </c>
    </row>
    <row r="12011">
      <c r="A12011" t="inlineStr">
        <is>
          <t>T1012009</t>
        </is>
      </c>
      <c r="B12011" t="inlineStr">
        <is>
          <t>2025-05-04</t>
        </is>
      </c>
      <c r="C12011" t="inlineStr">
        <is>
          <t>S039</t>
        </is>
      </c>
      <c r="D12011" t="inlineStr">
        <is>
          <t>Store_039</t>
        </is>
      </c>
      <c r="E12011" t="inlineStr">
        <is>
          <t>North</t>
        </is>
      </c>
      <c r="F12011" t="inlineStr">
        <is>
          <t>P0160</t>
        </is>
      </c>
      <c r="G12011" t="inlineStr">
        <is>
          <t>Prod_0160</t>
        </is>
      </c>
      <c r="H12011" t="inlineStr">
        <is>
          <t>Food</t>
        </is>
      </c>
      <c r="I12011" t="n">
        <v>4</v>
      </c>
      <c r="J12011" t="n">
        <v>769.37</v>
      </c>
      <c r="K12011" t="n">
        <v>0</v>
      </c>
      <c r="L12011">
        <f>I12011*J12011*(1-K12011)</f>
        <v/>
      </c>
      <c r="M12011">
        <f>VLOOKUP(F12011,Products!A:D,4,FALSE)*I12011</f>
        <v/>
      </c>
      <c r="N12011">
        <f>L12011-M12011</f>
        <v/>
      </c>
    </row>
    <row r="12012">
      <c r="A12012" t="inlineStr">
        <is>
          <t>T1012010</t>
        </is>
      </c>
      <c r="B12012" t="inlineStr">
        <is>
          <t>2024-02-12</t>
        </is>
      </c>
      <c r="C12012" t="inlineStr">
        <is>
          <t>S036</t>
        </is>
      </c>
      <c r="D12012" t="inlineStr">
        <is>
          <t>Store_036</t>
        </is>
      </c>
      <c r="E12012" t="inlineStr">
        <is>
          <t>Central</t>
        </is>
      </c>
      <c r="F12012" t="inlineStr">
        <is>
          <t>P0019</t>
        </is>
      </c>
      <c r="G12012" t="inlineStr">
        <is>
          <t>Prod_0019</t>
        </is>
      </c>
      <c r="H12012" t="inlineStr">
        <is>
          <t>Toys</t>
        </is>
      </c>
      <c r="I12012" t="n">
        <v>5</v>
      </c>
      <c r="J12012" t="n">
        <v>486.74</v>
      </c>
      <c r="K12012" t="n">
        <v>0.05</v>
      </c>
      <c r="L12012">
        <f>I12012*J12012*(1-K12012)</f>
        <v/>
      </c>
      <c r="M12012">
        <f>VLOOKUP(F12012,Products!A:D,4,FALSE)*I12012</f>
        <v/>
      </c>
      <c r="N12012">
        <f>L12012-M12012</f>
        <v/>
      </c>
    </row>
    <row r="12013">
      <c r="A12013" t="inlineStr">
        <is>
          <t>T1012011</t>
        </is>
      </c>
      <c r="B12013" t="inlineStr">
        <is>
          <t>2025-03-18</t>
        </is>
      </c>
      <c r="C12013" t="inlineStr">
        <is>
          <t>S031</t>
        </is>
      </c>
      <c r="D12013" t="inlineStr">
        <is>
          <t>Store_031</t>
        </is>
      </c>
      <c r="E12013" t="inlineStr">
        <is>
          <t>Central</t>
        </is>
      </c>
      <c r="F12013" t="inlineStr">
        <is>
          <t>P0008</t>
        </is>
      </c>
      <c r="G12013" t="inlineStr">
        <is>
          <t>Prod_0008</t>
        </is>
      </c>
      <c r="H12013" t="inlineStr">
        <is>
          <t>Electronics</t>
        </is>
      </c>
      <c r="I12013" t="n">
        <v>7</v>
      </c>
      <c r="J12013" t="n">
        <v>377.35</v>
      </c>
      <c r="K12013" t="n">
        <v>0</v>
      </c>
      <c r="L12013">
        <f>I12013*J12013*(1-K12013)</f>
        <v/>
      </c>
      <c r="M12013">
        <f>VLOOKUP(F12013,Products!A:D,4,FALSE)*I12013</f>
        <v/>
      </c>
      <c r="N12013">
        <f>L12013-M12013</f>
        <v/>
      </c>
    </row>
    <row r="12014">
      <c r="A12014" t="inlineStr">
        <is>
          <t>T1012012</t>
        </is>
      </c>
      <c r="B12014" t="inlineStr">
        <is>
          <t>2023-01-23</t>
        </is>
      </c>
      <c r="C12014" t="inlineStr">
        <is>
          <t>S001</t>
        </is>
      </c>
      <c r="D12014" t="inlineStr">
        <is>
          <t>Store_001</t>
        </is>
      </c>
      <c r="E12014" t="inlineStr">
        <is>
          <t>West</t>
        </is>
      </c>
      <c r="F12014" t="inlineStr">
        <is>
          <t>P0154</t>
        </is>
      </c>
      <c r="G12014" t="inlineStr">
        <is>
          <t>Prod_0154</t>
        </is>
      </c>
      <c r="H12014" t="inlineStr">
        <is>
          <t>Toys</t>
        </is>
      </c>
      <c r="I12014" t="n">
        <v>9</v>
      </c>
      <c r="J12014" t="n">
        <v>310.77</v>
      </c>
      <c r="K12014" t="n">
        <v>0.05</v>
      </c>
      <c r="L12014">
        <f>I12014*J12014*(1-K12014)</f>
        <v/>
      </c>
      <c r="M12014">
        <f>VLOOKUP(F12014,Products!A:D,4,FALSE)*I12014</f>
        <v/>
      </c>
      <c r="N12014">
        <f>L12014-M12014</f>
        <v/>
      </c>
    </row>
    <row r="12015">
      <c r="A12015" t="inlineStr">
        <is>
          <t>T1012013</t>
        </is>
      </c>
      <c r="B12015" t="inlineStr">
        <is>
          <t>2025-04-03</t>
        </is>
      </c>
      <c r="C12015" t="inlineStr">
        <is>
          <t>S028</t>
        </is>
      </c>
      <c r="D12015" t="inlineStr">
        <is>
          <t>Store_028</t>
        </is>
      </c>
      <c r="E12015" t="inlineStr">
        <is>
          <t>North</t>
        </is>
      </c>
      <c r="F12015" t="inlineStr">
        <is>
          <t>P0050</t>
        </is>
      </c>
      <c r="G12015" t="inlineStr">
        <is>
          <t>Prod_0050</t>
        </is>
      </c>
      <c r="H12015" t="inlineStr">
        <is>
          <t>Household</t>
        </is>
      </c>
      <c r="I12015" t="n">
        <v>3</v>
      </c>
      <c r="J12015" t="n">
        <v>640.54</v>
      </c>
      <c r="K12015" t="n">
        <v>0.15</v>
      </c>
      <c r="L12015">
        <f>I12015*J12015*(1-K12015)</f>
        <v/>
      </c>
      <c r="M12015">
        <f>VLOOKUP(F12015,Products!A:D,4,FALSE)*I12015</f>
        <v/>
      </c>
      <c r="N12015">
        <f>L12015-M12015</f>
        <v/>
      </c>
    </row>
    <row r="12016">
      <c r="A12016" t="inlineStr">
        <is>
          <t>T1012014</t>
        </is>
      </c>
      <c r="B12016" t="inlineStr">
        <is>
          <t>2023-03-07</t>
        </is>
      </c>
      <c r="C12016" t="inlineStr">
        <is>
          <t>S042</t>
        </is>
      </c>
      <c r="D12016" t="inlineStr">
        <is>
          <t>Store_042</t>
        </is>
      </c>
      <c r="E12016" t="inlineStr">
        <is>
          <t>Central</t>
        </is>
      </c>
      <c r="F12016" t="inlineStr">
        <is>
          <t>P0103</t>
        </is>
      </c>
      <c r="G12016" t="inlineStr">
        <is>
          <t>Prod_0103</t>
        </is>
      </c>
      <c r="H12016" t="inlineStr">
        <is>
          <t>Stationery</t>
        </is>
      </c>
      <c r="I12016" t="n">
        <v>6</v>
      </c>
      <c r="J12016" t="n">
        <v>827.88</v>
      </c>
      <c r="K12016" t="n">
        <v>0</v>
      </c>
      <c r="L12016">
        <f>I12016*J12016*(1-K12016)</f>
        <v/>
      </c>
      <c r="M12016">
        <f>VLOOKUP(F12016,Products!A:D,4,FALSE)*I12016</f>
        <v/>
      </c>
      <c r="N12016">
        <f>L12016-M12016</f>
        <v/>
      </c>
    </row>
    <row r="12017">
      <c r="A12017" t="inlineStr">
        <is>
          <t>T1012015</t>
        </is>
      </c>
      <c r="B12017" t="inlineStr">
        <is>
          <t>2025-07-03</t>
        </is>
      </c>
      <c r="C12017" t="inlineStr">
        <is>
          <t>S048</t>
        </is>
      </c>
      <c r="D12017" t="inlineStr">
        <is>
          <t>Store_048</t>
        </is>
      </c>
      <c r="E12017" t="inlineStr">
        <is>
          <t>South</t>
        </is>
      </c>
      <c r="F12017" t="inlineStr">
        <is>
          <t>P0010</t>
        </is>
      </c>
      <c r="G12017" t="inlineStr">
        <is>
          <t>Prod_0010</t>
        </is>
      </c>
      <c r="H12017" t="inlineStr">
        <is>
          <t>Electronics</t>
        </is>
      </c>
      <c r="I12017" t="n">
        <v>7</v>
      </c>
      <c r="J12017" t="n">
        <v>755.92</v>
      </c>
      <c r="K12017" t="n">
        <v>0.1</v>
      </c>
      <c r="L12017">
        <f>I12017*J12017*(1-K12017)</f>
        <v/>
      </c>
      <c r="M12017">
        <f>VLOOKUP(F12017,Products!A:D,4,FALSE)*I12017</f>
        <v/>
      </c>
      <c r="N12017">
        <f>L12017-M12017</f>
        <v/>
      </c>
    </row>
    <row r="12018">
      <c r="A12018" t="inlineStr">
        <is>
          <t>T1012016</t>
        </is>
      </c>
      <c r="B12018" t="inlineStr">
        <is>
          <t>2025-06-19</t>
        </is>
      </c>
      <c r="C12018" t="inlineStr">
        <is>
          <t>S048</t>
        </is>
      </c>
      <c r="D12018" t="inlineStr">
        <is>
          <t>Store_048</t>
        </is>
      </c>
      <c r="E12018" t="inlineStr">
        <is>
          <t>South</t>
        </is>
      </c>
      <c r="F12018" t="inlineStr">
        <is>
          <t>P0135</t>
        </is>
      </c>
      <c r="G12018" t="inlineStr">
        <is>
          <t>Prod_0135</t>
        </is>
      </c>
      <c r="H12018" t="inlineStr">
        <is>
          <t>Food</t>
        </is>
      </c>
      <c r="I12018" t="n">
        <v>2</v>
      </c>
      <c r="J12018" t="n">
        <v>70.62</v>
      </c>
      <c r="K12018" t="n">
        <v>0.05</v>
      </c>
      <c r="L12018">
        <f>I12018*J12018*(1-K12018)</f>
        <v/>
      </c>
      <c r="M12018">
        <f>VLOOKUP(F12018,Products!A:D,4,FALSE)*I12018</f>
        <v/>
      </c>
      <c r="N12018">
        <f>L12018-M12018</f>
        <v/>
      </c>
    </row>
    <row r="12019">
      <c r="A12019" t="inlineStr">
        <is>
          <t>T1012017</t>
        </is>
      </c>
      <c r="B12019" t="inlineStr">
        <is>
          <t>2023-08-11</t>
        </is>
      </c>
      <c r="C12019" t="inlineStr">
        <is>
          <t>S043</t>
        </is>
      </c>
      <c r="D12019" t="inlineStr">
        <is>
          <t>Store_043</t>
        </is>
      </c>
      <c r="E12019" t="inlineStr">
        <is>
          <t>East</t>
        </is>
      </c>
      <c r="F12019" t="inlineStr">
        <is>
          <t>P0123</t>
        </is>
      </c>
      <c r="G12019" t="inlineStr">
        <is>
          <t>Prod_0123</t>
        </is>
      </c>
      <c r="H12019" t="inlineStr">
        <is>
          <t>Food</t>
        </is>
      </c>
      <c r="I12019" t="n">
        <v>9</v>
      </c>
      <c r="J12019" t="n">
        <v>531.91</v>
      </c>
      <c r="K12019" t="n">
        <v>0.05</v>
      </c>
      <c r="L12019">
        <f>I12019*J12019*(1-K12019)</f>
        <v/>
      </c>
      <c r="M12019">
        <f>VLOOKUP(F12019,Products!A:D,4,FALSE)*I12019</f>
        <v/>
      </c>
      <c r="N12019">
        <f>L12019-M12019</f>
        <v/>
      </c>
    </row>
    <row r="12020">
      <c r="A12020" t="inlineStr">
        <is>
          <t>T1012018</t>
        </is>
      </c>
      <c r="B12020" t="inlineStr">
        <is>
          <t>2023-11-11</t>
        </is>
      </c>
      <c r="C12020" t="inlineStr">
        <is>
          <t>S016</t>
        </is>
      </c>
      <c r="D12020" t="inlineStr">
        <is>
          <t>Store_016</t>
        </is>
      </c>
      <c r="E12020" t="inlineStr">
        <is>
          <t>West</t>
        </is>
      </c>
      <c r="F12020" t="inlineStr">
        <is>
          <t>P0180</t>
        </is>
      </c>
      <c r="G12020" t="inlineStr">
        <is>
          <t>Prod_0180</t>
        </is>
      </c>
      <c r="H12020" t="inlineStr">
        <is>
          <t>Clothing</t>
        </is>
      </c>
      <c r="I12020" t="n">
        <v>1</v>
      </c>
      <c r="J12020" t="n">
        <v>449.76</v>
      </c>
      <c r="K12020" t="n">
        <v>0.1</v>
      </c>
      <c r="L12020">
        <f>I12020*J12020*(1-K12020)</f>
        <v/>
      </c>
      <c r="M12020">
        <f>VLOOKUP(F12020,Products!A:D,4,FALSE)*I12020</f>
        <v/>
      </c>
      <c r="N12020">
        <f>L12020-M12020</f>
        <v/>
      </c>
    </row>
    <row r="12021">
      <c r="A12021" t="inlineStr">
        <is>
          <t>T1012019</t>
        </is>
      </c>
      <c r="B12021" t="inlineStr">
        <is>
          <t>2025-02-13</t>
        </is>
      </c>
      <c r="C12021" t="inlineStr">
        <is>
          <t>S036</t>
        </is>
      </c>
      <c r="D12021" t="inlineStr">
        <is>
          <t>Store_036</t>
        </is>
      </c>
      <c r="E12021" t="inlineStr">
        <is>
          <t>Central</t>
        </is>
      </c>
      <c r="F12021" t="inlineStr">
        <is>
          <t>P0070</t>
        </is>
      </c>
      <c r="G12021" t="inlineStr">
        <is>
          <t>Prod_0070</t>
        </is>
      </c>
      <c r="H12021" t="inlineStr">
        <is>
          <t>Beverages</t>
        </is>
      </c>
      <c r="I12021" t="n">
        <v>3</v>
      </c>
      <c r="J12021" t="n">
        <v>747.26</v>
      </c>
      <c r="K12021" t="n">
        <v>0.05</v>
      </c>
      <c r="L12021">
        <f>I12021*J12021*(1-K12021)</f>
        <v/>
      </c>
      <c r="M12021">
        <f>VLOOKUP(F12021,Products!A:D,4,FALSE)*I12021</f>
        <v/>
      </c>
      <c r="N12021">
        <f>L12021-M12021</f>
        <v/>
      </c>
    </row>
    <row r="12022">
      <c r="A12022" t="inlineStr">
        <is>
          <t>T1012020</t>
        </is>
      </c>
      <c r="B12022" t="inlineStr">
        <is>
          <t>2024-05-16</t>
        </is>
      </c>
      <c r="C12022" t="inlineStr">
        <is>
          <t>S018</t>
        </is>
      </c>
      <c r="D12022" t="inlineStr">
        <is>
          <t>Store_018</t>
        </is>
      </c>
      <c r="E12022" t="inlineStr">
        <is>
          <t>South</t>
        </is>
      </c>
      <c r="F12022" t="inlineStr">
        <is>
          <t>P0044</t>
        </is>
      </c>
      <c r="G12022" t="inlineStr">
        <is>
          <t>Prod_0044</t>
        </is>
      </c>
      <c r="H12022" t="inlineStr">
        <is>
          <t>Food</t>
        </is>
      </c>
      <c r="I12022" t="n">
        <v>1</v>
      </c>
      <c r="J12022" t="n">
        <v>225.83</v>
      </c>
      <c r="K12022" t="n">
        <v>0.15</v>
      </c>
      <c r="L12022">
        <f>I12022*J12022*(1-K12022)</f>
        <v/>
      </c>
      <c r="M12022">
        <f>VLOOKUP(F12022,Products!A:D,4,FALSE)*I12022</f>
        <v/>
      </c>
      <c r="N12022">
        <f>L12022-M12022</f>
        <v/>
      </c>
    </row>
    <row r="12023">
      <c r="A12023" t="inlineStr">
        <is>
          <t>T1012021</t>
        </is>
      </c>
      <c r="B12023" t="inlineStr">
        <is>
          <t>2024-01-04</t>
        </is>
      </c>
      <c r="C12023" t="inlineStr">
        <is>
          <t>S034</t>
        </is>
      </c>
      <c r="D12023" t="inlineStr">
        <is>
          <t>Store_034</t>
        </is>
      </c>
      <c r="E12023" t="inlineStr">
        <is>
          <t>Central</t>
        </is>
      </c>
      <c r="F12023" t="inlineStr">
        <is>
          <t>P0054</t>
        </is>
      </c>
      <c r="G12023" t="inlineStr">
        <is>
          <t>Prod_0054</t>
        </is>
      </c>
      <c r="H12023" t="inlineStr">
        <is>
          <t>Food</t>
        </is>
      </c>
      <c r="I12023" t="n">
        <v>5</v>
      </c>
      <c r="J12023" t="n">
        <v>534.38</v>
      </c>
      <c r="K12023" t="n">
        <v>0.05</v>
      </c>
      <c r="L12023">
        <f>I12023*J12023*(1-K12023)</f>
        <v/>
      </c>
      <c r="M12023">
        <f>VLOOKUP(F12023,Products!A:D,4,FALSE)*I12023</f>
        <v/>
      </c>
      <c r="N12023">
        <f>L12023-M12023</f>
        <v/>
      </c>
    </row>
    <row r="12024">
      <c r="A12024" t="inlineStr">
        <is>
          <t>T1012022</t>
        </is>
      </c>
      <c r="B12024" t="inlineStr">
        <is>
          <t>2024-06-14</t>
        </is>
      </c>
      <c r="C12024" t="inlineStr">
        <is>
          <t>S014</t>
        </is>
      </c>
      <c r="D12024" t="inlineStr">
        <is>
          <t>Store_014</t>
        </is>
      </c>
      <c r="E12024" t="inlineStr">
        <is>
          <t>West</t>
        </is>
      </c>
      <c r="F12024" t="inlineStr">
        <is>
          <t>P0135</t>
        </is>
      </c>
      <c r="G12024" t="inlineStr">
        <is>
          <t>Prod_0135</t>
        </is>
      </c>
      <c r="H12024" t="inlineStr">
        <is>
          <t>Food</t>
        </is>
      </c>
      <c r="I12024" t="n">
        <v>9</v>
      </c>
      <c r="J12024" t="n">
        <v>103.73</v>
      </c>
      <c r="K12024" t="n">
        <v>0</v>
      </c>
      <c r="L12024">
        <f>I12024*J12024*(1-K12024)</f>
        <v/>
      </c>
      <c r="M12024">
        <f>VLOOKUP(F12024,Products!A:D,4,FALSE)*I12024</f>
        <v/>
      </c>
      <c r="N12024">
        <f>L12024-M12024</f>
        <v/>
      </c>
    </row>
    <row r="12025">
      <c r="A12025" t="inlineStr">
        <is>
          <t>T1012023</t>
        </is>
      </c>
      <c r="B12025" t="inlineStr">
        <is>
          <t>2025-07-21</t>
        </is>
      </c>
      <c r="C12025" t="inlineStr">
        <is>
          <t>S037</t>
        </is>
      </c>
      <c r="D12025" t="inlineStr">
        <is>
          <t>Store_037</t>
        </is>
      </c>
      <c r="E12025" t="inlineStr">
        <is>
          <t>East</t>
        </is>
      </c>
      <c r="F12025" t="inlineStr">
        <is>
          <t>P0044</t>
        </is>
      </c>
      <c r="G12025" t="inlineStr">
        <is>
          <t>Prod_0044</t>
        </is>
      </c>
      <c r="H12025" t="inlineStr">
        <is>
          <t>Food</t>
        </is>
      </c>
      <c r="I12025" t="n">
        <v>3</v>
      </c>
      <c r="J12025" t="n">
        <v>200.7</v>
      </c>
      <c r="K12025" t="n">
        <v>0</v>
      </c>
      <c r="L12025">
        <f>I12025*J12025*(1-K12025)</f>
        <v/>
      </c>
      <c r="M12025">
        <f>VLOOKUP(F12025,Products!A:D,4,FALSE)*I12025</f>
        <v/>
      </c>
      <c r="N12025">
        <f>L12025-M12025</f>
        <v/>
      </c>
    </row>
    <row r="12026">
      <c r="A12026" t="inlineStr">
        <is>
          <t>T1012024</t>
        </is>
      </c>
      <c r="B12026" t="inlineStr">
        <is>
          <t>2023-12-14</t>
        </is>
      </c>
      <c r="C12026" t="inlineStr">
        <is>
          <t>S003</t>
        </is>
      </c>
      <c r="D12026" t="inlineStr">
        <is>
          <t>Store_003</t>
        </is>
      </c>
      <c r="E12026" t="inlineStr">
        <is>
          <t>North</t>
        </is>
      </c>
      <c r="F12026" t="inlineStr">
        <is>
          <t>P0087</t>
        </is>
      </c>
      <c r="G12026" t="inlineStr">
        <is>
          <t>Prod_0087</t>
        </is>
      </c>
      <c r="H12026" t="inlineStr">
        <is>
          <t>Clothing</t>
        </is>
      </c>
      <c r="I12026" t="n">
        <v>3</v>
      </c>
      <c r="J12026" t="n">
        <v>417.35</v>
      </c>
      <c r="K12026" t="n">
        <v>0</v>
      </c>
      <c r="L12026">
        <f>I12026*J12026*(1-K12026)</f>
        <v/>
      </c>
      <c r="M12026">
        <f>VLOOKUP(F12026,Products!A:D,4,FALSE)*I12026</f>
        <v/>
      </c>
      <c r="N12026">
        <f>L12026-M12026</f>
        <v/>
      </c>
    </row>
    <row r="12027">
      <c r="A12027" t="inlineStr">
        <is>
          <t>T1012025</t>
        </is>
      </c>
      <c r="B12027" t="inlineStr">
        <is>
          <t>2025-01-17</t>
        </is>
      </c>
      <c r="C12027" t="inlineStr">
        <is>
          <t>S040</t>
        </is>
      </c>
      <c r="D12027" t="inlineStr">
        <is>
          <t>Store_040</t>
        </is>
      </c>
      <c r="E12027" t="inlineStr">
        <is>
          <t>Central</t>
        </is>
      </c>
      <c r="F12027" t="inlineStr">
        <is>
          <t>P0173</t>
        </is>
      </c>
      <c r="G12027" t="inlineStr">
        <is>
          <t>Prod_0173</t>
        </is>
      </c>
      <c r="H12027" t="inlineStr">
        <is>
          <t>Toys</t>
        </is>
      </c>
      <c r="I12027" t="n">
        <v>1</v>
      </c>
      <c r="J12027" t="n">
        <v>836.4299999999999</v>
      </c>
      <c r="K12027" t="n">
        <v>0</v>
      </c>
      <c r="L12027">
        <f>I12027*J12027*(1-K12027)</f>
        <v/>
      </c>
      <c r="M12027">
        <f>VLOOKUP(F12027,Products!A:D,4,FALSE)*I12027</f>
        <v/>
      </c>
      <c r="N12027">
        <f>L12027-M12027</f>
        <v/>
      </c>
    </row>
    <row r="12028">
      <c r="A12028" t="inlineStr">
        <is>
          <t>T1012026</t>
        </is>
      </c>
      <c r="B12028" t="inlineStr">
        <is>
          <t>2023-03-14</t>
        </is>
      </c>
      <c r="C12028" t="inlineStr">
        <is>
          <t>S005</t>
        </is>
      </c>
      <c r="D12028" t="inlineStr">
        <is>
          <t>Store_005</t>
        </is>
      </c>
      <c r="E12028" t="inlineStr">
        <is>
          <t>Central</t>
        </is>
      </c>
      <c r="F12028" t="inlineStr">
        <is>
          <t>P0035</t>
        </is>
      </c>
      <c r="G12028" t="inlineStr">
        <is>
          <t>Prod_0035</t>
        </is>
      </c>
      <c r="H12028" t="inlineStr">
        <is>
          <t>Beverages</t>
        </is>
      </c>
      <c r="I12028" t="n">
        <v>6</v>
      </c>
      <c r="J12028" t="n">
        <v>100.24</v>
      </c>
      <c r="K12028" t="n">
        <v>0</v>
      </c>
      <c r="L12028">
        <f>I12028*J12028*(1-K12028)</f>
        <v/>
      </c>
      <c r="M12028">
        <f>VLOOKUP(F12028,Products!A:D,4,FALSE)*I12028</f>
        <v/>
      </c>
      <c r="N12028">
        <f>L12028-M12028</f>
        <v/>
      </c>
    </row>
    <row r="12029">
      <c r="A12029" t="inlineStr">
        <is>
          <t>T1012027</t>
        </is>
      </c>
      <c r="B12029" t="inlineStr">
        <is>
          <t>2023-05-15</t>
        </is>
      </c>
      <c r="C12029" t="inlineStr">
        <is>
          <t>S030</t>
        </is>
      </c>
      <c r="D12029" t="inlineStr">
        <is>
          <t>Store_030</t>
        </is>
      </c>
      <c r="E12029" t="inlineStr">
        <is>
          <t>North</t>
        </is>
      </c>
      <c r="F12029" t="inlineStr">
        <is>
          <t>P0110</t>
        </is>
      </c>
      <c r="G12029" t="inlineStr">
        <is>
          <t>Prod_0110</t>
        </is>
      </c>
      <c r="H12029" t="inlineStr">
        <is>
          <t>Stationery</t>
        </is>
      </c>
      <c r="I12029" t="n">
        <v>3</v>
      </c>
      <c r="J12029" t="n">
        <v>91.84</v>
      </c>
      <c r="K12029" t="n">
        <v>0</v>
      </c>
      <c r="L12029">
        <f>I12029*J12029*(1-K12029)</f>
        <v/>
      </c>
      <c r="M12029">
        <f>VLOOKUP(F12029,Products!A:D,4,FALSE)*I12029</f>
        <v/>
      </c>
      <c r="N12029">
        <f>L12029-M12029</f>
        <v/>
      </c>
    </row>
    <row r="12030">
      <c r="A12030" t="inlineStr">
        <is>
          <t>T1012028</t>
        </is>
      </c>
      <c r="B12030" t="inlineStr">
        <is>
          <t>2023-02-11</t>
        </is>
      </c>
      <c r="C12030" t="inlineStr">
        <is>
          <t>S032</t>
        </is>
      </c>
      <c r="D12030" t="inlineStr">
        <is>
          <t>Store_032</t>
        </is>
      </c>
      <c r="E12030" t="inlineStr">
        <is>
          <t>Central</t>
        </is>
      </c>
      <c r="F12030" t="inlineStr">
        <is>
          <t>P0082</t>
        </is>
      </c>
      <c r="G12030" t="inlineStr">
        <is>
          <t>Prod_0082</t>
        </is>
      </c>
      <c r="H12030" t="inlineStr">
        <is>
          <t>Food</t>
        </is>
      </c>
      <c r="I12030" t="n">
        <v>4</v>
      </c>
      <c r="J12030" t="n">
        <v>587.21</v>
      </c>
      <c r="K12030" t="n">
        <v>0.15</v>
      </c>
      <c r="L12030">
        <f>I12030*J12030*(1-K12030)</f>
        <v/>
      </c>
      <c r="M12030">
        <f>VLOOKUP(F12030,Products!A:D,4,FALSE)*I12030</f>
        <v/>
      </c>
      <c r="N12030">
        <f>L12030-M12030</f>
        <v/>
      </c>
    </row>
    <row r="12031">
      <c r="A12031" t="inlineStr">
        <is>
          <t>T1012029</t>
        </is>
      </c>
      <c r="B12031" t="inlineStr">
        <is>
          <t>2024-10-15</t>
        </is>
      </c>
      <c r="C12031" t="inlineStr">
        <is>
          <t>S021</t>
        </is>
      </c>
      <c r="D12031" t="inlineStr">
        <is>
          <t>Store_021</t>
        </is>
      </c>
      <c r="E12031" t="inlineStr">
        <is>
          <t>North</t>
        </is>
      </c>
      <c r="F12031" t="inlineStr">
        <is>
          <t>P0059</t>
        </is>
      </c>
      <c r="G12031" t="inlineStr">
        <is>
          <t>Prod_0059</t>
        </is>
      </c>
      <c r="H12031" t="inlineStr">
        <is>
          <t>Beverages</t>
        </is>
      </c>
      <c r="I12031" t="n">
        <v>7</v>
      </c>
      <c r="J12031" t="n">
        <v>566.01</v>
      </c>
      <c r="K12031" t="n">
        <v>0</v>
      </c>
      <c r="L12031">
        <f>I12031*J12031*(1-K12031)</f>
        <v/>
      </c>
      <c r="M12031">
        <f>VLOOKUP(F12031,Products!A:D,4,FALSE)*I12031</f>
        <v/>
      </c>
      <c r="N12031">
        <f>L12031-M12031</f>
        <v/>
      </c>
    </row>
    <row r="12032">
      <c r="A12032" t="inlineStr">
        <is>
          <t>T1012030</t>
        </is>
      </c>
      <c r="B12032" t="inlineStr">
        <is>
          <t>2024-09-18</t>
        </is>
      </c>
      <c r="C12032" t="inlineStr">
        <is>
          <t>S008</t>
        </is>
      </c>
      <c r="D12032" t="inlineStr">
        <is>
          <t>Store_008</t>
        </is>
      </c>
      <c r="E12032" t="inlineStr">
        <is>
          <t>East</t>
        </is>
      </c>
      <c r="F12032" t="inlineStr">
        <is>
          <t>P0017</t>
        </is>
      </c>
      <c r="G12032" t="inlineStr">
        <is>
          <t>Prod_0017</t>
        </is>
      </c>
      <c r="H12032" t="inlineStr">
        <is>
          <t>Food</t>
        </is>
      </c>
      <c r="I12032" t="n">
        <v>8</v>
      </c>
      <c r="J12032" t="n">
        <v>537.51</v>
      </c>
      <c r="K12032" t="n">
        <v>0</v>
      </c>
      <c r="L12032">
        <f>I12032*J12032*(1-K12032)</f>
        <v/>
      </c>
      <c r="M12032">
        <f>VLOOKUP(F12032,Products!A:D,4,FALSE)*I12032</f>
        <v/>
      </c>
      <c r="N12032">
        <f>L12032-M12032</f>
        <v/>
      </c>
    </row>
    <row r="12033">
      <c r="A12033" t="inlineStr">
        <is>
          <t>T1012031</t>
        </is>
      </c>
      <c r="B12033" t="inlineStr">
        <is>
          <t>2023-12-10</t>
        </is>
      </c>
      <c r="C12033" t="inlineStr">
        <is>
          <t>S003</t>
        </is>
      </c>
      <c r="D12033" t="inlineStr">
        <is>
          <t>Store_003</t>
        </is>
      </c>
      <c r="E12033" t="inlineStr">
        <is>
          <t>North</t>
        </is>
      </c>
      <c r="F12033" t="inlineStr">
        <is>
          <t>P0199</t>
        </is>
      </c>
      <c r="G12033" t="inlineStr">
        <is>
          <t>Prod_0199</t>
        </is>
      </c>
      <c r="H12033" t="inlineStr">
        <is>
          <t>Beverages</t>
        </is>
      </c>
      <c r="I12033" t="n">
        <v>3</v>
      </c>
      <c r="J12033" t="n">
        <v>103.49</v>
      </c>
      <c r="K12033" t="n">
        <v>0</v>
      </c>
      <c r="L12033">
        <f>I12033*J12033*(1-K12033)</f>
        <v/>
      </c>
      <c r="M12033">
        <f>VLOOKUP(F12033,Products!A:D,4,FALSE)*I12033</f>
        <v/>
      </c>
      <c r="N12033">
        <f>L12033-M12033</f>
        <v/>
      </c>
    </row>
    <row r="12034">
      <c r="A12034" t="inlineStr">
        <is>
          <t>T1012032</t>
        </is>
      </c>
      <c r="B12034" t="inlineStr">
        <is>
          <t>2024-12-15</t>
        </is>
      </c>
      <c r="C12034" t="inlineStr">
        <is>
          <t>S016</t>
        </is>
      </c>
      <c r="D12034" t="inlineStr">
        <is>
          <t>Store_016</t>
        </is>
      </c>
      <c r="E12034" t="inlineStr">
        <is>
          <t>West</t>
        </is>
      </c>
      <c r="F12034" t="inlineStr">
        <is>
          <t>P0073</t>
        </is>
      </c>
      <c r="G12034" t="inlineStr">
        <is>
          <t>Prod_0073</t>
        </is>
      </c>
      <c r="H12034" t="inlineStr">
        <is>
          <t>Food</t>
        </is>
      </c>
      <c r="I12034" t="n">
        <v>8</v>
      </c>
      <c r="J12034" t="n">
        <v>707.0700000000001</v>
      </c>
      <c r="K12034" t="n">
        <v>0</v>
      </c>
      <c r="L12034">
        <f>I12034*J12034*(1-K12034)</f>
        <v/>
      </c>
      <c r="M12034">
        <f>VLOOKUP(F12034,Products!A:D,4,FALSE)*I12034</f>
        <v/>
      </c>
      <c r="N12034">
        <f>L12034-M12034</f>
        <v/>
      </c>
    </row>
    <row r="12035">
      <c r="A12035" t="inlineStr">
        <is>
          <t>T1012033</t>
        </is>
      </c>
      <c r="B12035" t="inlineStr">
        <is>
          <t>2024-10-06</t>
        </is>
      </c>
      <c r="C12035" t="inlineStr">
        <is>
          <t>S015</t>
        </is>
      </c>
      <c r="D12035" t="inlineStr">
        <is>
          <t>Store_015</t>
        </is>
      </c>
      <c r="E12035" t="inlineStr">
        <is>
          <t>North</t>
        </is>
      </c>
      <c r="F12035" t="inlineStr">
        <is>
          <t>P0134</t>
        </is>
      </c>
      <c r="G12035" t="inlineStr">
        <is>
          <t>Prod_0134</t>
        </is>
      </c>
      <c r="H12035" t="inlineStr">
        <is>
          <t>Food</t>
        </is>
      </c>
      <c r="I12035" t="n">
        <v>1</v>
      </c>
      <c r="J12035" t="n">
        <v>482.88</v>
      </c>
      <c r="K12035" t="n">
        <v>0</v>
      </c>
      <c r="L12035">
        <f>I12035*J12035*(1-K12035)</f>
        <v/>
      </c>
      <c r="M12035">
        <f>VLOOKUP(F12035,Products!A:D,4,FALSE)*I12035</f>
        <v/>
      </c>
      <c r="N12035">
        <f>L12035-M12035</f>
        <v/>
      </c>
    </row>
    <row r="12036">
      <c r="A12036" t="inlineStr">
        <is>
          <t>T1012034</t>
        </is>
      </c>
      <c r="B12036" t="inlineStr">
        <is>
          <t>2023-11-11</t>
        </is>
      </c>
      <c r="C12036" t="inlineStr">
        <is>
          <t>S036</t>
        </is>
      </c>
      <c r="D12036" t="inlineStr">
        <is>
          <t>Store_036</t>
        </is>
      </c>
      <c r="E12036" t="inlineStr">
        <is>
          <t>Central</t>
        </is>
      </c>
      <c r="F12036" t="inlineStr">
        <is>
          <t>P0064</t>
        </is>
      </c>
      <c r="G12036" t="inlineStr">
        <is>
          <t>Prod_0064</t>
        </is>
      </c>
      <c r="H12036" t="inlineStr">
        <is>
          <t>Beverages</t>
        </is>
      </c>
      <c r="I12036" t="n">
        <v>6</v>
      </c>
      <c r="J12036" t="n">
        <v>719.4400000000001</v>
      </c>
      <c r="K12036" t="n">
        <v>0</v>
      </c>
      <c r="L12036">
        <f>I12036*J12036*(1-K12036)</f>
        <v/>
      </c>
      <c r="M12036">
        <f>VLOOKUP(F12036,Products!A:D,4,FALSE)*I12036</f>
        <v/>
      </c>
      <c r="N12036">
        <f>L12036-M12036</f>
        <v/>
      </c>
    </row>
    <row r="12037">
      <c r="A12037" t="inlineStr">
        <is>
          <t>T1012035</t>
        </is>
      </c>
      <c r="B12037" t="inlineStr">
        <is>
          <t>2024-11-15</t>
        </is>
      </c>
      <c r="C12037" t="inlineStr">
        <is>
          <t>S007</t>
        </is>
      </c>
      <c r="D12037" t="inlineStr">
        <is>
          <t>Store_007</t>
        </is>
      </c>
      <c r="E12037" t="inlineStr">
        <is>
          <t>East</t>
        </is>
      </c>
      <c r="F12037" t="inlineStr">
        <is>
          <t>P0006</t>
        </is>
      </c>
      <c r="G12037" t="inlineStr">
        <is>
          <t>Prod_0006</t>
        </is>
      </c>
      <c r="H12037" t="inlineStr">
        <is>
          <t>Food</t>
        </is>
      </c>
      <c r="I12037" t="n">
        <v>1</v>
      </c>
      <c r="J12037" t="n">
        <v>1017.1</v>
      </c>
      <c r="K12037" t="n">
        <v>0.1</v>
      </c>
      <c r="L12037">
        <f>I12037*J12037*(1-K12037)</f>
        <v/>
      </c>
      <c r="M12037">
        <f>VLOOKUP(F12037,Products!A:D,4,FALSE)*I12037</f>
        <v/>
      </c>
      <c r="N12037">
        <f>L12037-M12037</f>
        <v/>
      </c>
    </row>
    <row r="12038">
      <c r="A12038" t="inlineStr">
        <is>
          <t>T1012036</t>
        </is>
      </c>
      <c r="B12038" t="inlineStr">
        <is>
          <t>2024-02-08</t>
        </is>
      </c>
      <c r="C12038" t="inlineStr">
        <is>
          <t>S005</t>
        </is>
      </c>
      <c r="D12038" t="inlineStr">
        <is>
          <t>Store_005</t>
        </is>
      </c>
      <c r="E12038" t="inlineStr">
        <is>
          <t>Central</t>
        </is>
      </c>
      <c r="F12038" t="inlineStr">
        <is>
          <t>P0132</t>
        </is>
      </c>
      <c r="G12038" t="inlineStr">
        <is>
          <t>Prod_0132</t>
        </is>
      </c>
      <c r="H12038" t="inlineStr">
        <is>
          <t>Food</t>
        </is>
      </c>
      <c r="I12038" t="n">
        <v>6</v>
      </c>
      <c r="J12038" t="n">
        <v>136.6</v>
      </c>
      <c r="K12038" t="n">
        <v>0</v>
      </c>
      <c r="L12038">
        <f>I12038*J12038*(1-K12038)</f>
        <v/>
      </c>
      <c r="M12038">
        <f>VLOOKUP(F12038,Products!A:D,4,FALSE)*I12038</f>
        <v/>
      </c>
      <c r="N12038">
        <f>L12038-M12038</f>
        <v/>
      </c>
    </row>
    <row r="12039">
      <c r="A12039" t="inlineStr">
        <is>
          <t>T1012037</t>
        </is>
      </c>
      <c r="B12039" t="inlineStr">
        <is>
          <t>2024-01-27</t>
        </is>
      </c>
      <c r="C12039" t="inlineStr">
        <is>
          <t>S041</t>
        </is>
      </c>
      <c r="D12039" t="inlineStr">
        <is>
          <t>Store_041</t>
        </is>
      </c>
      <c r="E12039" t="inlineStr">
        <is>
          <t>East</t>
        </is>
      </c>
      <c r="F12039" t="inlineStr">
        <is>
          <t>P0197</t>
        </is>
      </c>
      <c r="G12039" t="inlineStr">
        <is>
          <t>Prod_0197</t>
        </is>
      </c>
      <c r="H12039" t="inlineStr">
        <is>
          <t>Food</t>
        </is>
      </c>
      <c r="I12039" t="n">
        <v>9</v>
      </c>
      <c r="J12039" t="n">
        <v>244.39</v>
      </c>
      <c r="K12039" t="n">
        <v>0</v>
      </c>
      <c r="L12039">
        <f>I12039*J12039*(1-K12039)</f>
        <v/>
      </c>
      <c r="M12039">
        <f>VLOOKUP(F12039,Products!A:D,4,FALSE)*I12039</f>
        <v/>
      </c>
      <c r="N12039">
        <f>L12039-M12039</f>
        <v/>
      </c>
    </row>
    <row r="12040">
      <c r="A12040" t="inlineStr">
        <is>
          <t>T1012038</t>
        </is>
      </c>
      <c r="B12040" t="inlineStr">
        <is>
          <t>2023-03-10</t>
        </is>
      </c>
      <c r="C12040" t="inlineStr">
        <is>
          <t>S010</t>
        </is>
      </c>
      <c r="D12040" t="inlineStr">
        <is>
          <t>Store_010</t>
        </is>
      </c>
      <c r="E12040" t="inlineStr">
        <is>
          <t>North</t>
        </is>
      </c>
      <c r="F12040" t="inlineStr">
        <is>
          <t>P0186</t>
        </is>
      </c>
      <c r="G12040" t="inlineStr">
        <is>
          <t>Prod_0186</t>
        </is>
      </c>
      <c r="H12040" t="inlineStr">
        <is>
          <t>Household</t>
        </is>
      </c>
      <c r="I12040" t="n">
        <v>7</v>
      </c>
      <c r="J12040" t="n">
        <v>819.51</v>
      </c>
      <c r="K12040" t="n">
        <v>0.05</v>
      </c>
      <c r="L12040">
        <f>I12040*J12040*(1-K12040)</f>
        <v/>
      </c>
      <c r="M12040">
        <f>VLOOKUP(F12040,Products!A:D,4,FALSE)*I12040</f>
        <v/>
      </c>
      <c r="N12040">
        <f>L12040-M12040</f>
        <v/>
      </c>
    </row>
    <row r="12041">
      <c r="A12041" t="inlineStr">
        <is>
          <t>T1012039</t>
        </is>
      </c>
      <c r="B12041" t="inlineStr">
        <is>
          <t>2024-03-07</t>
        </is>
      </c>
      <c r="C12041" t="inlineStr">
        <is>
          <t>S017</t>
        </is>
      </c>
      <c r="D12041" t="inlineStr">
        <is>
          <t>Store_017</t>
        </is>
      </c>
      <c r="E12041" t="inlineStr">
        <is>
          <t>South</t>
        </is>
      </c>
      <c r="F12041" t="inlineStr">
        <is>
          <t>P0177</t>
        </is>
      </c>
      <c r="G12041" t="inlineStr">
        <is>
          <t>Prod_0177</t>
        </is>
      </c>
      <c r="H12041" t="inlineStr">
        <is>
          <t>Household</t>
        </is>
      </c>
      <c r="I12041" t="n">
        <v>3</v>
      </c>
      <c r="J12041" t="n">
        <v>230.15</v>
      </c>
      <c r="K12041" t="n">
        <v>0.1</v>
      </c>
      <c r="L12041">
        <f>I12041*J12041*(1-K12041)</f>
        <v/>
      </c>
      <c r="M12041">
        <f>VLOOKUP(F12041,Products!A:D,4,FALSE)*I12041</f>
        <v/>
      </c>
      <c r="N12041">
        <f>L12041-M12041</f>
        <v/>
      </c>
    </row>
    <row r="12042">
      <c r="A12042" t="inlineStr">
        <is>
          <t>T1012040</t>
        </is>
      </c>
      <c r="B12042" t="inlineStr">
        <is>
          <t>2025-05-30</t>
        </is>
      </c>
      <c r="C12042" t="inlineStr">
        <is>
          <t>S046</t>
        </is>
      </c>
      <c r="D12042" t="inlineStr">
        <is>
          <t>Store_046</t>
        </is>
      </c>
      <c r="E12042" t="inlineStr">
        <is>
          <t>South</t>
        </is>
      </c>
      <c r="F12042" t="inlineStr">
        <is>
          <t>P0048</t>
        </is>
      </c>
      <c r="G12042" t="inlineStr">
        <is>
          <t>Prod_0048</t>
        </is>
      </c>
      <c r="H12042" t="inlineStr">
        <is>
          <t>Toys</t>
        </is>
      </c>
      <c r="I12042" t="n">
        <v>1</v>
      </c>
      <c r="J12042" t="n">
        <v>243.42</v>
      </c>
      <c r="K12042" t="n">
        <v>0</v>
      </c>
      <c r="L12042">
        <f>I12042*J12042*(1-K12042)</f>
        <v/>
      </c>
      <c r="M12042">
        <f>VLOOKUP(F12042,Products!A:D,4,FALSE)*I12042</f>
        <v/>
      </c>
      <c r="N12042">
        <f>L12042-M12042</f>
        <v/>
      </c>
    </row>
    <row r="12043">
      <c r="A12043" t="inlineStr">
        <is>
          <t>T1012041</t>
        </is>
      </c>
      <c r="B12043" t="inlineStr">
        <is>
          <t>2025-04-19</t>
        </is>
      </c>
      <c r="C12043" t="inlineStr">
        <is>
          <t>S038</t>
        </is>
      </c>
      <c r="D12043" t="inlineStr">
        <is>
          <t>Store_038</t>
        </is>
      </c>
      <c r="E12043" t="inlineStr">
        <is>
          <t>East</t>
        </is>
      </c>
      <c r="F12043" t="inlineStr">
        <is>
          <t>P0121</t>
        </is>
      </c>
      <c r="G12043" t="inlineStr">
        <is>
          <t>Prod_0121</t>
        </is>
      </c>
      <c r="H12043" t="inlineStr">
        <is>
          <t>Clothing</t>
        </is>
      </c>
      <c r="I12043" t="n">
        <v>8</v>
      </c>
      <c r="J12043" t="n">
        <v>787.8099999999999</v>
      </c>
      <c r="K12043" t="n">
        <v>0.1</v>
      </c>
      <c r="L12043">
        <f>I12043*J12043*(1-K12043)</f>
        <v/>
      </c>
      <c r="M12043">
        <f>VLOOKUP(F12043,Products!A:D,4,FALSE)*I12043</f>
        <v/>
      </c>
      <c r="N12043">
        <f>L12043-M12043</f>
        <v/>
      </c>
    </row>
    <row r="12044">
      <c r="A12044" t="inlineStr">
        <is>
          <t>T1012042</t>
        </is>
      </c>
      <c r="B12044" t="inlineStr">
        <is>
          <t>2024-01-13</t>
        </is>
      </c>
      <c r="C12044" t="inlineStr">
        <is>
          <t>S027</t>
        </is>
      </c>
      <c r="D12044" t="inlineStr">
        <is>
          <t>Store_027</t>
        </is>
      </c>
      <c r="E12044" t="inlineStr">
        <is>
          <t>South</t>
        </is>
      </c>
      <c r="F12044" t="inlineStr">
        <is>
          <t>P0172</t>
        </is>
      </c>
      <c r="G12044" t="inlineStr">
        <is>
          <t>Prod_0172</t>
        </is>
      </c>
      <c r="H12044" t="inlineStr">
        <is>
          <t>Beverages</t>
        </is>
      </c>
      <c r="I12044" t="n">
        <v>6</v>
      </c>
      <c r="J12044" t="n">
        <v>703.86</v>
      </c>
      <c r="K12044" t="n">
        <v>0</v>
      </c>
      <c r="L12044">
        <f>I12044*J12044*(1-K12044)</f>
        <v/>
      </c>
      <c r="M12044">
        <f>VLOOKUP(F12044,Products!A:D,4,FALSE)*I12044</f>
        <v/>
      </c>
      <c r="N12044">
        <f>L12044-M12044</f>
        <v/>
      </c>
    </row>
    <row r="12045">
      <c r="A12045" t="inlineStr">
        <is>
          <t>T1012043</t>
        </is>
      </c>
      <c r="B12045" t="inlineStr">
        <is>
          <t>2023-02-20</t>
        </is>
      </c>
      <c r="C12045" t="inlineStr">
        <is>
          <t>S001</t>
        </is>
      </c>
      <c r="D12045" t="inlineStr">
        <is>
          <t>Store_001</t>
        </is>
      </c>
      <c r="E12045" t="inlineStr">
        <is>
          <t>West</t>
        </is>
      </c>
      <c r="F12045" t="inlineStr">
        <is>
          <t>P0085</t>
        </is>
      </c>
      <c r="G12045" t="inlineStr">
        <is>
          <t>Prod_0085</t>
        </is>
      </c>
      <c r="H12045" t="inlineStr">
        <is>
          <t>Food</t>
        </is>
      </c>
      <c r="I12045" t="n">
        <v>7</v>
      </c>
      <c r="J12045" t="n">
        <v>323.18</v>
      </c>
      <c r="K12045" t="n">
        <v>0</v>
      </c>
      <c r="L12045">
        <f>I12045*J12045*(1-K12045)</f>
        <v/>
      </c>
      <c r="M12045">
        <f>VLOOKUP(F12045,Products!A:D,4,FALSE)*I12045</f>
        <v/>
      </c>
      <c r="N12045">
        <f>L12045-M12045</f>
        <v/>
      </c>
    </row>
    <row r="12046">
      <c r="A12046" t="inlineStr">
        <is>
          <t>T1012044</t>
        </is>
      </c>
      <c r="B12046" t="inlineStr">
        <is>
          <t>2025-01-26</t>
        </is>
      </c>
      <c r="C12046" t="inlineStr">
        <is>
          <t>S044</t>
        </is>
      </c>
      <c r="D12046" t="inlineStr">
        <is>
          <t>Store_044</t>
        </is>
      </c>
      <c r="E12046" t="inlineStr">
        <is>
          <t>North</t>
        </is>
      </c>
      <c r="F12046" t="inlineStr">
        <is>
          <t>P0016</t>
        </is>
      </c>
      <c r="G12046" t="inlineStr">
        <is>
          <t>Prod_0016</t>
        </is>
      </c>
      <c r="H12046" t="inlineStr">
        <is>
          <t>Food</t>
        </is>
      </c>
      <c r="I12046" t="n">
        <v>1</v>
      </c>
      <c r="J12046" t="n">
        <v>1024.89</v>
      </c>
      <c r="K12046" t="n">
        <v>0</v>
      </c>
      <c r="L12046">
        <f>I12046*J12046*(1-K12046)</f>
        <v/>
      </c>
      <c r="M12046">
        <f>VLOOKUP(F12046,Products!A:D,4,FALSE)*I12046</f>
        <v/>
      </c>
      <c r="N12046">
        <f>L12046-M12046</f>
        <v/>
      </c>
    </row>
    <row r="12047">
      <c r="A12047" t="inlineStr">
        <is>
          <t>T1012045</t>
        </is>
      </c>
      <c r="B12047" t="inlineStr">
        <is>
          <t>2024-04-18</t>
        </is>
      </c>
      <c r="C12047" t="inlineStr">
        <is>
          <t>S022</t>
        </is>
      </c>
      <c r="D12047" t="inlineStr">
        <is>
          <t>Store_022</t>
        </is>
      </c>
      <c r="E12047" t="inlineStr">
        <is>
          <t>East</t>
        </is>
      </c>
      <c r="F12047" t="inlineStr">
        <is>
          <t>P0040</t>
        </is>
      </c>
      <c r="G12047" t="inlineStr">
        <is>
          <t>Prod_0040</t>
        </is>
      </c>
      <c r="H12047" t="inlineStr">
        <is>
          <t>Toys</t>
        </is>
      </c>
      <c r="I12047" t="n">
        <v>7</v>
      </c>
      <c r="J12047" t="n">
        <v>57.48</v>
      </c>
      <c r="K12047" t="n">
        <v>0</v>
      </c>
      <c r="L12047">
        <f>I12047*J12047*(1-K12047)</f>
        <v/>
      </c>
      <c r="M12047">
        <f>VLOOKUP(F12047,Products!A:D,4,FALSE)*I12047</f>
        <v/>
      </c>
      <c r="N12047">
        <f>L12047-M12047</f>
        <v/>
      </c>
    </row>
    <row r="12048">
      <c r="A12048" t="inlineStr">
        <is>
          <t>T1012046</t>
        </is>
      </c>
      <c r="B12048" t="inlineStr">
        <is>
          <t>2025-03-04</t>
        </is>
      </c>
      <c r="C12048" t="inlineStr">
        <is>
          <t>S001</t>
        </is>
      </c>
      <c r="D12048" t="inlineStr">
        <is>
          <t>Store_001</t>
        </is>
      </c>
      <c r="E12048" t="inlineStr">
        <is>
          <t>West</t>
        </is>
      </c>
      <c r="F12048" t="inlineStr">
        <is>
          <t>P0010</t>
        </is>
      </c>
      <c r="G12048" t="inlineStr">
        <is>
          <t>Prod_0010</t>
        </is>
      </c>
      <c r="H12048" t="inlineStr">
        <is>
          <t>Electronics</t>
        </is>
      </c>
      <c r="I12048" t="n">
        <v>9</v>
      </c>
      <c r="J12048" t="n">
        <v>832.02</v>
      </c>
      <c r="K12048" t="n">
        <v>0.1</v>
      </c>
      <c r="L12048">
        <f>I12048*J12048*(1-K12048)</f>
        <v/>
      </c>
      <c r="M12048">
        <f>VLOOKUP(F12048,Products!A:D,4,FALSE)*I12048</f>
        <v/>
      </c>
      <c r="N12048">
        <f>L12048-M12048</f>
        <v/>
      </c>
    </row>
    <row r="12049">
      <c r="A12049" t="inlineStr">
        <is>
          <t>T1012047</t>
        </is>
      </c>
      <c r="B12049" t="inlineStr">
        <is>
          <t>2023-10-07</t>
        </is>
      </c>
      <c r="C12049" t="inlineStr">
        <is>
          <t>S009</t>
        </is>
      </c>
      <c r="D12049" t="inlineStr">
        <is>
          <t>Store_009</t>
        </is>
      </c>
      <c r="E12049" t="inlineStr">
        <is>
          <t>Central</t>
        </is>
      </c>
      <c r="F12049" t="inlineStr">
        <is>
          <t>P0024</t>
        </is>
      </c>
      <c r="G12049" t="inlineStr">
        <is>
          <t>Prod_0024</t>
        </is>
      </c>
      <c r="H12049" t="inlineStr">
        <is>
          <t>Clothing</t>
        </is>
      </c>
      <c r="I12049" t="n">
        <v>7</v>
      </c>
      <c r="J12049" t="n">
        <v>86.62</v>
      </c>
      <c r="K12049" t="n">
        <v>0</v>
      </c>
      <c r="L12049">
        <f>I12049*J12049*(1-K12049)</f>
        <v/>
      </c>
      <c r="M12049">
        <f>VLOOKUP(F12049,Products!A:D,4,FALSE)*I12049</f>
        <v/>
      </c>
      <c r="N12049">
        <f>L12049-M12049</f>
        <v/>
      </c>
    </row>
    <row r="12050">
      <c r="A12050" t="inlineStr">
        <is>
          <t>T1012048</t>
        </is>
      </c>
      <c r="B12050" t="inlineStr">
        <is>
          <t>2025-07-03</t>
        </is>
      </c>
      <c r="C12050" t="inlineStr">
        <is>
          <t>S032</t>
        </is>
      </c>
      <c r="D12050" t="inlineStr">
        <is>
          <t>Store_032</t>
        </is>
      </c>
      <c r="E12050" t="inlineStr">
        <is>
          <t>Central</t>
        </is>
      </c>
      <c r="F12050" t="inlineStr">
        <is>
          <t>P0101</t>
        </is>
      </c>
      <c r="G12050" t="inlineStr">
        <is>
          <t>Prod_0101</t>
        </is>
      </c>
      <c r="H12050" t="inlineStr">
        <is>
          <t>Food</t>
        </is>
      </c>
      <c r="I12050" t="n">
        <v>9</v>
      </c>
      <c r="J12050" t="n">
        <v>68.43000000000001</v>
      </c>
      <c r="K12050" t="n">
        <v>0</v>
      </c>
      <c r="L12050">
        <f>I12050*J12050*(1-K12050)</f>
        <v/>
      </c>
      <c r="M12050">
        <f>VLOOKUP(F12050,Products!A:D,4,FALSE)*I12050</f>
        <v/>
      </c>
      <c r="N12050">
        <f>L12050-M12050</f>
        <v/>
      </c>
    </row>
    <row r="12051">
      <c r="A12051" t="inlineStr">
        <is>
          <t>T1012049</t>
        </is>
      </c>
      <c r="B12051" t="inlineStr">
        <is>
          <t>2023-06-02</t>
        </is>
      </c>
      <c r="C12051" t="inlineStr">
        <is>
          <t>S008</t>
        </is>
      </c>
      <c r="D12051" t="inlineStr">
        <is>
          <t>Store_008</t>
        </is>
      </c>
      <c r="E12051" t="inlineStr">
        <is>
          <t>East</t>
        </is>
      </c>
      <c r="F12051" t="inlineStr">
        <is>
          <t>P0140</t>
        </is>
      </c>
      <c r="G12051" t="inlineStr">
        <is>
          <t>Prod_0140</t>
        </is>
      </c>
      <c r="H12051" t="inlineStr">
        <is>
          <t>Food</t>
        </is>
      </c>
      <c r="I12051" t="n">
        <v>7</v>
      </c>
      <c r="J12051" t="n">
        <v>684.12</v>
      </c>
      <c r="K12051" t="n">
        <v>0</v>
      </c>
      <c r="L12051">
        <f>I12051*J12051*(1-K12051)</f>
        <v/>
      </c>
      <c r="M12051">
        <f>VLOOKUP(F12051,Products!A:D,4,FALSE)*I12051</f>
        <v/>
      </c>
      <c r="N12051">
        <f>L12051-M12051</f>
        <v/>
      </c>
    </row>
    <row r="12052">
      <c r="A12052" t="inlineStr">
        <is>
          <t>T1012050</t>
        </is>
      </c>
      <c r="B12052" t="inlineStr">
        <is>
          <t>2024-07-18</t>
        </is>
      </c>
      <c r="C12052" t="inlineStr">
        <is>
          <t>S043</t>
        </is>
      </c>
      <c r="D12052" t="inlineStr">
        <is>
          <t>Store_043</t>
        </is>
      </c>
      <c r="E12052" t="inlineStr">
        <is>
          <t>East</t>
        </is>
      </c>
      <c r="F12052" t="inlineStr">
        <is>
          <t>P0046</t>
        </is>
      </c>
      <c r="G12052" t="inlineStr">
        <is>
          <t>Prod_0046</t>
        </is>
      </c>
      <c r="H12052" t="inlineStr">
        <is>
          <t>Electronics</t>
        </is>
      </c>
      <c r="I12052" t="n">
        <v>9</v>
      </c>
      <c r="J12052" t="n">
        <v>53.91</v>
      </c>
      <c r="K12052" t="n">
        <v>0</v>
      </c>
      <c r="L12052">
        <f>I12052*J12052*(1-K12052)</f>
        <v/>
      </c>
      <c r="M12052">
        <f>VLOOKUP(F12052,Products!A:D,4,FALSE)*I12052</f>
        <v/>
      </c>
      <c r="N12052">
        <f>L12052-M12052</f>
        <v/>
      </c>
    </row>
    <row r="12053">
      <c r="A12053" t="inlineStr">
        <is>
          <t>T1012051</t>
        </is>
      </c>
      <c r="B12053" t="inlineStr">
        <is>
          <t>2023-06-27</t>
        </is>
      </c>
      <c r="C12053" t="inlineStr">
        <is>
          <t>S001</t>
        </is>
      </c>
      <c r="D12053" t="inlineStr">
        <is>
          <t>Store_001</t>
        </is>
      </c>
      <c r="E12053" t="inlineStr">
        <is>
          <t>West</t>
        </is>
      </c>
      <c r="F12053" t="inlineStr">
        <is>
          <t>P0055</t>
        </is>
      </c>
      <c r="G12053" t="inlineStr">
        <is>
          <t>Prod_0055</t>
        </is>
      </c>
      <c r="H12053" t="inlineStr">
        <is>
          <t>Beverages</t>
        </is>
      </c>
      <c r="I12053" t="n">
        <v>2</v>
      </c>
      <c r="J12053" t="n">
        <v>185.74</v>
      </c>
      <c r="K12053" t="n">
        <v>0</v>
      </c>
      <c r="L12053">
        <f>I12053*J12053*(1-K12053)</f>
        <v/>
      </c>
      <c r="M12053">
        <f>VLOOKUP(F12053,Products!A:D,4,FALSE)*I12053</f>
        <v/>
      </c>
      <c r="N12053">
        <f>L12053-M12053</f>
        <v/>
      </c>
    </row>
    <row r="12054">
      <c r="A12054" t="inlineStr">
        <is>
          <t>T1012052</t>
        </is>
      </c>
      <c r="B12054" t="inlineStr">
        <is>
          <t>2023-11-12</t>
        </is>
      </c>
      <c r="C12054" t="inlineStr">
        <is>
          <t>S031</t>
        </is>
      </c>
      <c r="D12054" t="inlineStr">
        <is>
          <t>Store_031</t>
        </is>
      </c>
      <c r="E12054" t="inlineStr">
        <is>
          <t>Central</t>
        </is>
      </c>
      <c r="F12054" t="inlineStr">
        <is>
          <t>P0184</t>
        </is>
      </c>
      <c r="G12054" t="inlineStr">
        <is>
          <t>Prod_0184</t>
        </is>
      </c>
      <c r="H12054" t="inlineStr">
        <is>
          <t>Beverages</t>
        </is>
      </c>
      <c r="I12054" t="n">
        <v>7</v>
      </c>
      <c r="J12054" t="n">
        <v>497.03</v>
      </c>
      <c r="K12054" t="n">
        <v>0</v>
      </c>
      <c r="L12054">
        <f>I12054*J12054*(1-K12054)</f>
        <v/>
      </c>
      <c r="M12054">
        <f>VLOOKUP(F12054,Products!A:D,4,FALSE)*I12054</f>
        <v/>
      </c>
      <c r="N12054">
        <f>L12054-M12054</f>
        <v/>
      </c>
    </row>
    <row r="12055">
      <c r="A12055" t="inlineStr">
        <is>
          <t>T1012053</t>
        </is>
      </c>
      <c r="B12055" t="inlineStr">
        <is>
          <t>2025-03-23</t>
        </is>
      </c>
      <c r="C12055" t="inlineStr">
        <is>
          <t>S025</t>
        </is>
      </c>
      <c r="D12055" t="inlineStr">
        <is>
          <t>Store_025</t>
        </is>
      </c>
      <c r="E12055" t="inlineStr">
        <is>
          <t>Central</t>
        </is>
      </c>
      <c r="F12055" t="inlineStr">
        <is>
          <t>P0086</t>
        </is>
      </c>
      <c r="G12055" t="inlineStr">
        <is>
          <t>Prod_0086</t>
        </is>
      </c>
      <c r="H12055" t="inlineStr">
        <is>
          <t>Stationery</t>
        </is>
      </c>
      <c r="I12055" t="n">
        <v>3</v>
      </c>
      <c r="J12055" t="n">
        <v>739.13</v>
      </c>
      <c r="K12055" t="n">
        <v>0.15</v>
      </c>
      <c r="L12055">
        <f>I12055*J12055*(1-K12055)</f>
        <v/>
      </c>
      <c r="M12055">
        <f>VLOOKUP(F12055,Products!A:D,4,FALSE)*I12055</f>
        <v/>
      </c>
      <c r="N12055">
        <f>L12055-M12055</f>
        <v/>
      </c>
    </row>
    <row r="12056">
      <c r="A12056" t="inlineStr">
        <is>
          <t>T1012054</t>
        </is>
      </c>
      <c r="B12056" t="inlineStr">
        <is>
          <t>2023-11-15</t>
        </is>
      </c>
      <c r="C12056" t="inlineStr">
        <is>
          <t>S047</t>
        </is>
      </c>
      <c r="D12056" t="inlineStr">
        <is>
          <t>Store_047</t>
        </is>
      </c>
      <c r="E12056" t="inlineStr">
        <is>
          <t>North</t>
        </is>
      </c>
      <c r="F12056" t="inlineStr">
        <is>
          <t>P0181</t>
        </is>
      </c>
      <c r="G12056" t="inlineStr">
        <is>
          <t>Prod_0181</t>
        </is>
      </c>
      <c r="H12056" t="inlineStr">
        <is>
          <t>Electronics</t>
        </is>
      </c>
      <c r="I12056" t="n">
        <v>6</v>
      </c>
      <c r="J12056" t="n">
        <v>685.21</v>
      </c>
      <c r="K12056" t="n">
        <v>0</v>
      </c>
      <c r="L12056">
        <f>I12056*J12056*(1-K12056)</f>
        <v/>
      </c>
      <c r="M12056">
        <f>VLOOKUP(F12056,Products!A:D,4,FALSE)*I12056</f>
        <v/>
      </c>
      <c r="N12056">
        <f>L12056-M12056</f>
        <v/>
      </c>
    </row>
    <row r="12057">
      <c r="A12057" t="inlineStr">
        <is>
          <t>T1012055</t>
        </is>
      </c>
      <c r="B12057" t="inlineStr">
        <is>
          <t>2024-05-20</t>
        </is>
      </c>
      <c r="C12057" t="inlineStr">
        <is>
          <t>S021</t>
        </is>
      </c>
      <c r="D12057" t="inlineStr">
        <is>
          <t>Store_021</t>
        </is>
      </c>
      <c r="E12057" t="inlineStr">
        <is>
          <t>North</t>
        </is>
      </c>
      <c r="F12057" t="inlineStr">
        <is>
          <t>P0013</t>
        </is>
      </c>
      <c r="G12057" t="inlineStr">
        <is>
          <t>Prod_0013</t>
        </is>
      </c>
      <c r="H12057" t="inlineStr">
        <is>
          <t>Clothing</t>
        </is>
      </c>
      <c r="I12057" t="n">
        <v>8</v>
      </c>
      <c r="J12057" t="n">
        <v>88.22</v>
      </c>
      <c r="K12057" t="n">
        <v>0</v>
      </c>
      <c r="L12057">
        <f>I12057*J12057*(1-K12057)</f>
        <v/>
      </c>
      <c r="M12057">
        <f>VLOOKUP(F12057,Products!A:D,4,FALSE)*I12057</f>
        <v/>
      </c>
      <c r="N12057">
        <f>L12057-M12057</f>
        <v/>
      </c>
    </row>
    <row r="12058">
      <c r="A12058" t="inlineStr">
        <is>
          <t>T1012056</t>
        </is>
      </c>
      <c r="B12058" t="inlineStr">
        <is>
          <t>2023-02-21</t>
        </is>
      </c>
      <c r="C12058" t="inlineStr">
        <is>
          <t>S001</t>
        </is>
      </c>
      <c r="D12058" t="inlineStr">
        <is>
          <t>Store_001</t>
        </is>
      </c>
      <c r="E12058" t="inlineStr">
        <is>
          <t>West</t>
        </is>
      </c>
      <c r="F12058" t="inlineStr">
        <is>
          <t>P0006</t>
        </is>
      </c>
      <c r="G12058" t="inlineStr">
        <is>
          <t>Prod_0006</t>
        </is>
      </c>
      <c r="H12058" t="inlineStr">
        <is>
          <t>Food</t>
        </is>
      </c>
      <c r="I12058" t="n">
        <v>3</v>
      </c>
      <c r="J12058" t="n">
        <v>883.78</v>
      </c>
      <c r="K12058" t="n">
        <v>0</v>
      </c>
      <c r="L12058">
        <f>I12058*J12058*(1-K12058)</f>
        <v/>
      </c>
      <c r="M12058">
        <f>VLOOKUP(F12058,Products!A:D,4,FALSE)*I12058</f>
        <v/>
      </c>
      <c r="N12058">
        <f>L12058-M12058</f>
        <v/>
      </c>
    </row>
    <row r="12059">
      <c r="A12059" t="inlineStr">
        <is>
          <t>T1012057</t>
        </is>
      </c>
      <c r="B12059" t="inlineStr">
        <is>
          <t>2024-01-30</t>
        </is>
      </c>
      <c r="C12059" t="inlineStr">
        <is>
          <t>S015</t>
        </is>
      </c>
      <c r="D12059" t="inlineStr">
        <is>
          <t>Store_015</t>
        </is>
      </c>
      <c r="E12059" t="inlineStr">
        <is>
          <t>North</t>
        </is>
      </c>
      <c r="F12059" t="inlineStr">
        <is>
          <t>P0154</t>
        </is>
      </c>
      <c r="G12059" t="inlineStr">
        <is>
          <t>Prod_0154</t>
        </is>
      </c>
      <c r="H12059" t="inlineStr">
        <is>
          <t>Toys</t>
        </is>
      </c>
      <c r="I12059" t="n">
        <v>2</v>
      </c>
      <c r="J12059" t="n">
        <v>301.1</v>
      </c>
      <c r="K12059" t="n">
        <v>0</v>
      </c>
      <c r="L12059">
        <f>I12059*J12059*(1-K12059)</f>
        <v/>
      </c>
      <c r="M12059">
        <f>VLOOKUP(F12059,Products!A:D,4,FALSE)*I12059</f>
        <v/>
      </c>
      <c r="N12059">
        <f>L12059-M12059</f>
        <v/>
      </c>
    </row>
    <row r="12060">
      <c r="A12060" t="inlineStr">
        <is>
          <t>T1012058</t>
        </is>
      </c>
      <c r="B12060" t="inlineStr">
        <is>
          <t>2024-01-26</t>
        </is>
      </c>
      <c r="C12060" t="inlineStr">
        <is>
          <t>S035</t>
        </is>
      </c>
      <c r="D12060" t="inlineStr">
        <is>
          <t>Store_035</t>
        </is>
      </c>
      <c r="E12060" t="inlineStr">
        <is>
          <t>Central</t>
        </is>
      </c>
      <c r="F12060" t="inlineStr">
        <is>
          <t>P0142</t>
        </is>
      </c>
      <c r="G12060" t="inlineStr">
        <is>
          <t>Prod_0142</t>
        </is>
      </c>
      <c r="H12060" t="inlineStr">
        <is>
          <t>Household</t>
        </is>
      </c>
      <c r="I12060" t="n">
        <v>7</v>
      </c>
      <c r="J12060" t="n">
        <v>217.83</v>
      </c>
      <c r="K12060" t="n">
        <v>0.15</v>
      </c>
      <c r="L12060">
        <f>I12060*J12060*(1-K12060)</f>
        <v/>
      </c>
      <c r="M12060">
        <f>VLOOKUP(F12060,Products!A:D,4,FALSE)*I12060</f>
        <v/>
      </c>
      <c r="N12060">
        <f>L12060-M12060</f>
        <v/>
      </c>
    </row>
    <row r="12061">
      <c r="A12061" t="inlineStr">
        <is>
          <t>T1012059</t>
        </is>
      </c>
      <c r="B12061" t="inlineStr">
        <is>
          <t>2025-03-18</t>
        </is>
      </c>
      <c r="C12061" t="inlineStr">
        <is>
          <t>S031</t>
        </is>
      </c>
      <c r="D12061" t="inlineStr">
        <is>
          <t>Store_031</t>
        </is>
      </c>
      <c r="E12061" t="inlineStr">
        <is>
          <t>Central</t>
        </is>
      </c>
      <c r="F12061" t="inlineStr">
        <is>
          <t>P0149</t>
        </is>
      </c>
      <c r="G12061" t="inlineStr">
        <is>
          <t>Prod_0149</t>
        </is>
      </c>
      <c r="H12061" t="inlineStr">
        <is>
          <t>Toys</t>
        </is>
      </c>
      <c r="I12061" t="n">
        <v>3</v>
      </c>
      <c r="J12061" t="n">
        <v>47.8</v>
      </c>
      <c r="K12061" t="n">
        <v>0.15</v>
      </c>
      <c r="L12061">
        <f>I12061*J12061*(1-K12061)</f>
        <v/>
      </c>
      <c r="M12061">
        <f>VLOOKUP(F12061,Products!A:D,4,FALSE)*I12061</f>
        <v/>
      </c>
      <c r="N12061">
        <f>L12061-M12061</f>
        <v/>
      </c>
    </row>
    <row r="12062">
      <c r="A12062" t="inlineStr">
        <is>
          <t>T1012060</t>
        </is>
      </c>
      <c r="B12062" t="inlineStr">
        <is>
          <t>2024-10-01</t>
        </is>
      </c>
      <c r="C12062" t="inlineStr">
        <is>
          <t>S038</t>
        </is>
      </c>
      <c r="D12062" t="inlineStr">
        <is>
          <t>Store_038</t>
        </is>
      </c>
      <c r="E12062" t="inlineStr">
        <is>
          <t>East</t>
        </is>
      </c>
      <c r="F12062" t="inlineStr">
        <is>
          <t>P0149</t>
        </is>
      </c>
      <c r="G12062" t="inlineStr">
        <is>
          <t>Prod_0149</t>
        </is>
      </c>
      <c r="H12062" t="inlineStr">
        <is>
          <t>Toys</t>
        </is>
      </c>
      <c r="I12062" t="n">
        <v>7</v>
      </c>
      <c r="J12062" t="n">
        <v>49.57</v>
      </c>
      <c r="K12062" t="n">
        <v>0</v>
      </c>
      <c r="L12062">
        <f>I12062*J12062*(1-K12062)</f>
        <v/>
      </c>
      <c r="M12062">
        <f>VLOOKUP(F12062,Products!A:D,4,FALSE)*I12062</f>
        <v/>
      </c>
      <c r="N12062">
        <f>L12062-M12062</f>
        <v/>
      </c>
    </row>
    <row r="12063">
      <c r="A12063" t="inlineStr">
        <is>
          <t>T1012061</t>
        </is>
      </c>
      <c r="B12063" t="inlineStr">
        <is>
          <t>2025-02-19</t>
        </is>
      </c>
      <c r="C12063" t="inlineStr">
        <is>
          <t>S012</t>
        </is>
      </c>
      <c r="D12063" t="inlineStr">
        <is>
          <t>Store_012</t>
        </is>
      </c>
      <c r="E12063" t="inlineStr">
        <is>
          <t>South</t>
        </is>
      </c>
      <c r="F12063" t="inlineStr">
        <is>
          <t>P0173</t>
        </is>
      </c>
      <c r="G12063" t="inlineStr">
        <is>
          <t>Prod_0173</t>
        </is>
      </c>
      <c r="H12063" t="inlineStr">
        <is>
          <t>Toys</t>
        </is>
      </c>
      <c r="I12063" t="n">
        <v>6</v>
      </c>
      <c r="J12063" t="n">
        <v>1005.84</v>
      </c>
      <c r="K12063" t="n">
        <v>0.1</v>
      </c>
      <c r="L12063">
        <f>I12063*J12063*(1-K12063)</f>
        <v/>
      </c>
      <c r="M12063">
        <f>VLOOKUP(F12063,Products!A:D,4,FALSE)*I12063</f>
        <v/>
      </c>
      <c r="N12063">
        <f>L12063-M12063</f>
        <v/>
      </c>
    </row>
    <row r="12064">
      <c r="A12064" t="inlineStr">
        <is>
          <t>T1012062</t>
        </is>
      </c>
      <c r="B12064" t="inlineStr">
        <is>
          <t>2024-03-27</t>
        </is>
      </c>
      <c r="C12064" t="inlineStr">
        <is>
          <t>S029</t>
        </is>
      </c>
      <c r="D12064" t="inlineStr">
        <is>
          <t>Store_029</t>
        </is>
      </c>
      <c r="E12064" t="inlineStr">
        <is>
          <t>South</t>
        </is>
      </c>
      <c r="F12064" t="inlineStr">
        <is>
          <t>P0050</t>
        </is>
      </c>
      <c r="G12064" t="inlineStr">
        <is>
          <t>Prod_0050</t>
        </is>
      </c>
      <c r="H12064" t="inlineStr">
        <is>
          <t>Household</t>
        </is>
      </c>
      <c r="I12064" t="n">
        <v>9</v>
      </c>
      <c r="J12064" t="n">
        <v>763.1900000000001</v>
      </c>
      <c r="K12064" t="n">
        <v>0</v>
      </c>
      <c r="L12064">
        <f>I12064*J12064*(1-K12064)</f>
        <v/>
      </c>
      <c r="M12064">
        <f>VLOOKUP(F12064,Products!A:D,4,FALSE)*I12064</f>
        <v/>
      </c>
      <c r="N12064">
        <f>L12064-M12064</f>
        <v/>
      </c>
    </row>
    <row r="12065">
      <c r="A12065" t="inlineStr">
        <is>
          <t>T1012063</t>
        </is>
      </c>
      <c r="B12065" t="inlineStr">
        <is>
          <t>2025-09-14</t>
        </is>
      </c>
      <c r="C12065" t="inlineStr">
        <is>
          <t>S019</t>
        </is>
      </c>
      <c r="D12065" t="inlineStr">
        <is>
          <t>Store_019</t>
        </is>
      </c>
      <c r="E12065" t="inlineStr">
        <is>
          <t>East</t>
        </is>
      </c>
      <c r="F12065" t="inlineStr">
        <is>
          <t>P0154</t>
        </is>
      </c>
      <c r="G12065" t="inlineStr">
        <is>
          <t>Prod_0154</t>
        </is>
      </c>
      <c r="H12065" t="inlineStr">
        <is>
          <t>Toys</t>
        </is>
      </c>
      <c r="I12065" t="n">
        <v>3</v>
      </c>
      <c r="J12065" t="n">
        <v>274.2</v>
      </c>
      <c r="K12065" t="n">
        <v>0.15</v>
      </c>
      <c r="L12065">
        <f>I12065*J12065*(1-K12065)</f>
        <v/>
      </c>
      <c r="M12065">
        <f>VLOOKUP(F12065,Products!A:D,4,FALSE)*I12065</f>
        <v/>
      </c>
      <c r="N12065">
        <f>L12065-M12065</f>
        <v/>
      </c>
    </row>
    <row r="12066">
      <c r="A12066" t="inlineStr">
        <is>
          <t>T1012064</t>
        </is>
      </c>
      <c r="B12066" t="inlineStr">
        <is>
          <t>2024-08-22</t>
        </is>
      </c>
      <c r="C12066" t="inlineStr">
        <is>
          <t>S031</t>
        </is>
      </c>
      <c r="D12066" t="inlineStr">
        <is>
          <t>Store_031</t>
        </is>
      </c>
      <c r="E12066" t="inlineStr">
        <is>
          <t>Central</t>
        </is>
      </c>
      <c r="F12066" t="inlineStr">
        <is>
          <t>P0057</t>
        </is>
      </c>
      <c r="G12066" t="inlineStr">
        <is>
          <t>Prod_0057</t>
        </is>
      </c>
      <c r="H12066" t="inlineStr">
        <is>
          <t>Beverages</t>
        </is>
      </c>
      <c r="I12066" t="n">
        <v>2</v>
      </c>
      <c r="J12066" t="n">
        <v>59.05</v>
      </c>
      <c r="K12066" t="n">
        <v>0</v>
      </c>
      <c r="L12066">
        <f>I12066*J12066*(1-K12066)</f>
        <v/>
      </c>
      <c r="M12066">
        <f>VLOOKUP(F12066,Products!A:D,4,FALSE)*I12066</f>
        <v/>
      </c>
      <c r="N12066">
        <f>L12066-M12066</f>
        <v/>
      </c>
    </row>
    <row r="12067">
      <c r="A12067" t="inlineStr">
        <is>
          <t>T1012065</t>
        </is>
      </c>
      <c r="B12067" t="inlineStr">
        <is>
          <t>2025-05-15</t>
        </is>
      </c>
      <c r="C12067" t="inlineStr">
        <is>
          <t>S034</t>
        </is>
      </c>
      <c r="D12067" t="inlineStr">
        <is>
          <t>Store_034</t>
        </is>
      </c>
      <c r="E12067" t="inlineStr">
        <is>
          <t>Central</t>
        </is>
      </c>
      <c r="F12067" t="inlineStr">
        <is>
          <t>P0030</t>
        </is>
      </c>
      <c r="G12067" t="inlineStr">
        <is>
          <t>Prod_0030</t>
        </is>
      </c>
      <c r="H12067" t="inlineStr">
        <is>
          <t>Household</t>
        </is>
      </c>
      <c r="I12067" t="n">
        <v>9</v>
      </c>
      <c r="J12067" t="n">
        <v>788.12</v>
      </c>
      <c r="K12067" t="n">
        <v>0.15</v>
      </c>
      <c r="L12067">
        <f>I12067*J12067*(1-K12067)</f>
        <v/>
      </c>
      <c r="M12067">
        <f>VLOOKUP(F12067,Products!A:D,4,FALSE)*I12067</f>
        <v/>
      </c>
      <c r="N12067">
        <f>L12067-M12067</f>
        <v/>
      </c>
    </row>
    <row r="12068">
      <c r="A12068" t="inlineStr">
        <is>
          <t>T1012066</t>
        </is>
      </c>
      <c r="B12068" t="inlineStr">
        <is>
          <t>2024-11-18</t>
        </is>
      </c>
      <c r="C12068" t="inlineStr">
        <is>
          <t>S021</t>
        </is>
      </c>
      <c r="D12068" t="inlineStr">
        <is>
          <t>Store_021</t>
        </is>
      </c>
      <c r="E12068" t="inlineStr">
        <is>
          <t>North</t>
        </is>
      </c>
      <c r="F12068" t="inlineStr">
        <is>
          <t>P0195</t>
        </is>
      </c>
      <c r="G12068" t="inlineStr">
        <is>
          <t>Prod_0195</t>
        </is>
      </c>
      <c r="H12068" t="inlineStr">
        <is>
          <t>Food</t>
        </is>
      </c>
      <c r="I12068" t="n">
        <v>5</v>
      </c>
      <c r="J12068" t="n">
        <v>445.68</v>
      </c>
      <c r="K12068" t="n">
        <v>0.05</v>
      </c>
      <c r="L12068">
        <f>I12068*J12068*(1-K12068)</f>
        <v/>
      </c>
      <c r="M12068">
        <f>VLOOKUP(F12068,Products!A:D,4,FALSE)*I12068</f>
        <v/>
      </c>
      <c r="N12068">
        <f>L12068-M12068</f>
        <v/>
      </c>
    </row>
    <row r="12069">
      <c r="A12069" t="inlineStr">
        <is>
          <t>T1012067</t>
        </is>
      </c>
      <c r="B12069" t="inlineStr">
        <is>
          <t>2024-06-18</t>
        </is>
      </c>
      <c r="C12069" t="inlineStr">
        <is>
          <t>S048</t>
        </is>
      </c>
      <c r="D12069" t="inlineStr">
        <is>
          <t>Store_048</t>
        </is>
      </c>
      <c r="E12069" t="inlineStr">
        <is>
          <t>South</t>
        </is>
      </c>
      <c r="F12069" t="inlineStr">
        <is>
          <t>P0152</t>
        </is>
      </c>
      <c r="G12069" t="inlineStr">
        <is>
          <t>Prod_0152</t>
        </is>
      </c>
      <c r="H12069" t="inlineStr">
        <is>
          <t>Household</t>
        </is>
      </c>
      <c r="I12069" t="n">
        <v>2</v>
      </c>
      <c r="J12069" t="n">
        <v>560.6900000000001</v>
      </c>
      <c r="K12069" t="n">
        <v>0.05</v>
      </c>
      <c r="L12069">
        <f>I12069*J12069*(1-K12069)</f>
        <v/>
      </c>
      <c r="M12069">
        <f>VLOOKUP(F12069,Products!A:D,4,FALSE)*I12069</f>
        <v/>
      </c>
      <c r="N12069">
        <f>L12069-M12069</f>
        <v/>
      </c>
    </row>
    <row r="12070">
      <c r="A12070" t="inlineStr">
        <is>
          <t>T1012068</t>
        </is>
      </c>
      <c r="B12070" t="inlineStr">
        <is>
          <t>2025-02-22</t>
        </is>
      </c>
      <c r="C12070" t="inlineStr">
        <is>
          <t>S048</t>
        </is>
      </c>
      <c r="D12070" t="inlineStr">
        <is>
          <t>Store_048</t>
        </is>
      </c>
      <c r="E12070" t="inlineStr">
        <is>
          <t>South</t>
        </is>
      </c>
      <c r="F12070" t="inlineStr">
        <is>
          <t>P0005</t>
        </is>
      </c>
      <c r="G12070" t="inlineStr">
        <is>
          <t>Prod_0005</t>
        </is>
      </c>
      <c r="H12070" t="inlineStr">
        <is>
          <t>Beverages</t>
        </is>
      </c>
      <c r="I12070" t="n">
        <v>3</v>
      </c>
      <c r="J12070" t="n">
        <v>155.14</v>
      </c>
      <c r="K12070" t="n">
        <v>0.05</v>
      </c>
      <c r="L12070">
        <f>I12070*J12070*(1-K12070)</f>
        <v/>
      </c>
      <c r="M12070">
        <f>VLOOKUP(F12070,Products!A:D,4,FALSE)*I12070</f>
        <v/>
      </c>
      <c r="N12070">
        <f>L12070-M12070</f>
        <v/>
      </c>
    </row>
    <row r="12071">
      <c r="A12071" t="inlineStr">
        <is>
          <t>T1012069</t>
        </is>
      </c>
      <c r="B12071" t="inlineStr">
        <is>
          <t>2024-09-19</t>
        </is>
      </c>
      <c r="C12071" t="inlineStr">
        <is>
          <t>S019</t>
        </is>
      </c>
      <c r="D12071" t="inlineStr">
        <is>
          <t>Store_019</t>
        </is>
      </c>
      <c r="E12071" t="inlineStr">
        <is>
          <t>East</t>
        </is>
      </c>
      <c r="F12071" t="inlineStr">
        <is>
          <t>P0198</t>
        </is>
      </c>
      <c r="G12071" t="inlineStr">
        <is>
          <t>Prod_0198</t>
        </is>
      </c>
      <c r="H12071" t="inlineStr">
        <is>
          <t>Beverages</t>
        </is>
      </c>
      <c r="I12071" t="n">
        <v>7</v>
      </c>
      <c r="J12071" t="n">
        <v>698.8200000000001</v>
      </c>
      <c r="K12071" t="n">
        <v>0.1</v>
      </c>
      <c r="L12071">
        <f>I12071*J12071*(1-K12071)</f>
        <v/>
      </c>
      <c r="M12071">
        <f>VLOOKUP(F12071,Products!A:D,4,FALSE)*I12071</f>
        <v/>
      </c>
      <c r="N12071">
        <f>L12071-M12071</f>
        <v/>
      </c>
    </row>
    <row r="12072">
      <c r="A12072" t="inlineStr">
        <is>
          <t>T1012070</t>
        </is>
      </c>
      <c r="B12072" t="inlineStr">
        <is>
          <t>2024-10-25</t>
        </is>
      </c>
      <c r="C12072" t="inlineStr">
        <is>
          <t>S023</t>
        </is>
      </c>
      <c r="D12072" t="inlineStr">
        <is>
          <t>Store_023</t>
        </is>
      </c>
      <c r="E12072" t="inlineStr">
        <is>
          <t>South</t>
        </is>
      </c>
      <c r="F12072" t="inlineStr">
        <is>
          <t>P0200</t>
        </is>
      </c>
      <c r="G12072" t="inlineStr">
        <is>
          <t>Prod_0200</t>
        </is>
      </c>
      <c r="H12072" t="inlineStr">
        <is>
          <t>Electronics</t>
        </is>
      </c>
      <c r="I12072" t="n">
        <v>3</v>
      </c>
      <c r="J12072" t="n">
        <v>348.03</v>
      </c>
      <c r="K12072" t="n">
        <v>0.15</v>
      </c>
      <c r="L12072">
        <f>I12072*J12072*(1-K12072)</f>
        <v/>
      </c>
      <c r="M12072">
        <f>VLOOKUP(F12072,Products!A:D,4,FALSE)*I12072</f>
        <v/>
      </c>
      <c r="N12072">
        <f>L12072-M12072</f>
        <v/>
      </c>
    </row>
    <row r="12073">
      <c r="A12073" t="inlineStr">
        <is>
          <t>T1012071</t>
        </is>
      </c>
      <c r="B12073" t="inlineStr">
        <is>
          <t>2025-02-15</t>
        </is>
      </c>
      <c r="C12073" t="inlineStr">
        <is>
          <t>S040</t>
        </is>
      </c>
      <c r="D12073" t="inlineStr">
        <is>
          <t>Store_040</t>
        </is>
      </c>
      <c r="E12073" t="inlineStr">
        <is>
          <t>Central</t>
        </is>
      </c>
      <c r="F12073" t="inlineStr">
        <is>
          <t>P0012</t>
        </is>
      </c>
      <c r="G12073" t="inlineStr">
        <is>
          <t>Prod_0012</t>
        </is>
      </c>
      <c r="H12073" t="inlineStr">
        <is>
          <t>Food</t>
        </is>
      </c>
      <c r="I12073" t="n">
        <v>2</v>
      </c>
      <c r="J12073" t="n">
        <v>982.14</v>
      </c>
      <c r="K12073" t="n">
        <v>0.05</v>
      </c>
      <c r="L12073">
        <f>I12073*J12073*(1-K12073)</f>
        <v/>
      </c>
      <c r="M12073">
        <f>VLOOKUP(F12073,Products!A:D,4,FALSE)*I12073</f>
        <v/>
      </c>
      <c r="N12073">
        <f>L12073-M12073</f>
        <v/>
      </c>
    </row>
    <row r="12074">
      <c r="A12074" t="inlineStr">
        <is>
          <t>T1012072</t>
        </is>
      </c>
      <c r="B12074" t="inlineStr">
        <is>
          <t>2025-08-23</t>
        </is>
      </c>
      <c r="C12074" t="inlineStr">
        <is>
          <t>S029</t>
        </is>
      </c>
      <c r="D12074" t="inlineStr">
        <is>
          <t>Store_029</t>
        </is>
      </c>
      <c r="E12074" t="inlineStr">
        <is>
          <t>South</t>
        </is>
      </c>
      <c r="F12074" t="inlineStr">
        <is>
          <t>P0116</t>
        </is>
      </c>
      <c r="G12074" t="inlineStr">
        <is>
          <t>Prod_0116</t>
        </is>
      </c>
      <c r="H12074" t="inlineStr">
        <is>
          <t>Clothing</t>
        </is>
      </c>
      <c r="I12074" t="n">
        <v>1</v>
      </c>
      <c r="J12074" t="n">
        <v>1053.45</v>
      </c>
      <c r="K12074" t="n">
        <v>0</v>
      </c>
      <c r="L12074">
        <f>I12074*J12074*(1-K12074)</f>
        <v/>
      </c>
      <c r="M12074">
        <f>VLOOKUP(F12074,Products!A:D,4,FALSE)*I12074</f>
        <v/>
      </c>
      <c r="N12074">
        <f>L12074-M12074</f>
        <v/>
      </c>
    </row>
    <row r="12075">
      <c r="A12075" t="inlineStr">
        <is>
          <t>T1012073</t>
        </is>
      </c>
      <c r="B12075" t="inlineStr">
        <is>
          <t>2023-07-25</t>
        </is>
      </c>
      <c r="C12075" t="inlineStr">
        <is>
          <t>S021</t>
        </is>
      </c>
      <c r="D12075" t="inlineStr">
        <is>
          <t>Store_021</t>
        </is>
      </c>
      <c r="E12075" t="inlineStr">
        <is>
          <t>North</t>
        </is>
      </c>
      <c r="F12075" t="inlineStr">
        <is>
          <t>P0059</t>
        </is>
      </c>
      <c r="G12075" t="inlineStr">
        <is>
          <t>Prod_0059</t>
        </is>
      </c>
      <c r="H12075" t="inlineStr">
        <is>
          <t>Beverages</t>
        </is>
      </c>
      <c r="I12075" t="n">
        <v>1</v>
      </c>
      <c r="J12075" t="n">
        <v>590.35</v>
      </c>
      <c r="K12075" t="n">
        <v>0</v>
      </c>
      <c r="L12075">
        <f>I12075*J12075*(1-K12075)</f>
        <v/>
      </c>
      <c r="M12075">
        <f>VLOOKUP(F12075,Products!A:D,4,FALSE)*I12075</f>
        <v/>
      </c>
      <c r="N12075">
        <f>L12075-M12075</f>
        <v/>
      </c>
    </row>
    <row r="12076">
      <c r="A12076" t="inlineStr">
        <is>
          <t>T1012074</t>
        </is>
      </c>
      <c r="B12076" t="inlineStr">
        <is>
          <t>2024-09-24</t>
        </is>
      </c>
      <c r="C12076" t="inlineStr">
        <is>
          <t>S029</t>
        </is>
      </c>
      <c r="D12076" t="inlineStr">
        <is>
          <t>Store_029</t>
        </is>
      </c>
      <c r="E12076" t="inlineStr">
        <is>
          <t>South</t>
        </is>
      </c>
      <c r="F12076" t="inlineStr">
        <is>
          <t>P0110</t>
        </is>
      </c>
      <c r="G12076" t="inlineStr">
        <is>
          <t>Prod_0110</t>
        </is>
      </c>
      <c r="H12076" t="inlineStr">
        <is>
          <t>Stationery</t>
        </is>
      </c>
      <c r="I12076" t="n">
        <v>4</v>
      </c>
      <c r="J12076" t="n">
        <v>83.73999999999999</v>
      </c>
      <c r="K12076" t="n">
        <v>0</v>
      </c>
      <c r="L12076">
        <f>I12076*J12076*(1-K12076)</f>
        <v/>
      </c>
      <c r="M12076">
        <f>VLOOKUP(F12076,Products!A:D,4,FALSE)*I12076</f>
        <v/>
      </c>
      <c r="N12076">
        <f>L12076-M12076</f>
        <v/>
      </c>
    </row>
    <row r="12077">
      <c r="A12077" t="inlineStr">
        <is>
          <t>T1012075</t>
        </is>
      </c>
      <c r="B12077" t="inlineStr">
        <is>
          <t>2023-05-08</t>
        </is>
      </c>
      <c r="C12077" t="inlineStr">
        <is>
          <t>S010</t>
        </is>
      </c>
      <c r="D12077" t="inlineStr">
        <is>
          <t>Store_010</t>
        </is>
      </c>
      <c r="E12077" t="inlineStr">
        <is>
          <t>North</t>
        </is>
      </c>
      <c r="F12077" t="inlineStr">
        <is>
          <t>P0043</t>
        </is>
      </c>
      <c r="G12077" t="inlineStr">
        <is>
          <t>Prod_0043</t>
        </is>
      </c>
      <c r="H12077" t="inlineStr">
        <is>
          <t>Food</t>
        </is>
      </c>
      <c r="I12077" t="n">
        <v>1</v>
      </c>
      <c r="J12077" t="n">
        <v>243.26</v>
      </c>
      <c r="K12077" t="n">
        <v>0</v>
      </c>
      <c r="L12077">
        <f>I12077*J12077*(1-K12077)</f>
        <v/>
      </c>
      <c r="M12077">
        <f>VLOOKUP(F12077,Products!A:D,4,FALSE)*I12077</f>
        <v/>
      </c>
      <c r="N12077">
        <f>L12077-M12077</f>
        <v/>
      </c>
    </row>
    <row r="12078">
      <c r="A12078" t="inlineStr">
        <is>
          <t>T1012076</t>
        </is>
      </c>
      <c r="B12078" t="inlineStr">
        <is>
          <t>2023-10-10</t>
        </is>
      </c>
      <c r="C12078" t="inlineStr">
        <is>
          <t>S021</t>
        </is>
      </c>
      <c r="D12078" t="inlineStr">
        <is>
          <t>Store_021</t>
        </is>
      </c>
      <c r="E12078" t="inlineStr">
        <is>
          <t>North</t>
        </is>
      </c>
      <c r="F12078" t="inlineStr">
        <is>
          <t>P0116</t>
        </is>
      </c>
      <c r="G12078" t="inlineStr">
        <is>
          <t>Prod_0116</t>
        </is>
      </c>
      <c r="H12078" t="inlineStr">
        <is>
          <t>Clothing</t>
        </is>
      </c>
      <c r="I12078" t="n">
        <v>6</v>
      </c>
      <c r="J12078" t="n">
        <v>978.41</v>
      </c>
      <c r="K12078" t="n">
        <v>0.05</v>
      </c>
      <c r="L12078">
        <f>I12078*J12078*(1-K12078)</f>
        <v/>
      </c>
      <c r="M12078">
        <f>VLOOKUP(F12078,Products!A:D,4,FALSE)*I12078</f>
        <v/>
      </c>
      <c r="N12078">
        <f>L12078-M12078</f>
        <v/>
      </c>
    </row>
    <row r="12079">
      <c r="A12079" t="inlineStr">
        <is>
          <t>T1012077</t>
        </is>
      </c>
      <c r="B12079" t="inlineStr">
        <is>
          <t>2024-10-31</t>
        </is>
      </c>
      <c r="C12079" t="inlineStr">
        <is>
          <t>S018</t>
        </is>
      </c>
      <c r="D12079" t="inlineStr">
        <is>
          <t>Store_018</t>
        </is>
      </c>
      <c r="E12079" t="inlineStr">
        <is>
          <t>South</t>
        </is>
      </c>
      <c r="F12079" t="inlineStr">
        <is>
          <t>P0148</t>
        </is>
      </c>
      <c r="G12079" t="inlineStr">
        <is>
          <t>Prod_0148</t>
        </is>
      </c>
      <c r="H12079" t="inlineStr">
        <is>
          <t>Electronics</t>
        </is>
      </c>
      <c r="I12079" t="n">
        <v>8</v>
      </c>
      <c r="J12079" t="n">
        <v>210.04</v>
      </c>
      <c r="K12079" t="n">
        <v>0</v>
      </c>
      <c r="L12079">
        <f>I12079*J12079*(1-K12079)</f>
        <v/>
      </c>
      <c r="M12079">
        <f>VLOOKUP(F12079,Products!A:D,4,FALSE)*I12079</f>
        <v/>
      </c>
      <c r="N12079">
        <f>L12079-M12079</f>
        <v/>
      </c>
    </row>
    <row r="12080">
      <c r="A12080" t="inlineStr">
        <is>
          <t>T1012078</t>
        </is>
      </c>
      <c r="B12080" t="inlineStr">
        <is>
          <t>2023-07-28</t>
        </is>
      </c>
      <c r="C12080" t="inlineStr">
        <is>
          <t>S019</t>
        </is>
      </c>
      <c r="D12080" t="inlineStr">
        <is>
          <t>Store_019</t>
        </is>
      </c>
      <c r="E12080" t="inlineStr">
        <is>
          <t>East</t>
        </is>
      </c>
      <c r="F12080" t="inlineStr">
        <is>
          <t>P0042</t>
        </is>
      </c>
      <c r="G12080" t="inlineStr">
        <is>
          <t>Prod_0042</t>
        </is>
      </c>
      <c r="H12080" t="inlineStr">
        <is>
          <t>Electronics</t>
        </is>
      </c>
      <c r="I12080" t="n">
        <v>2</v>
      </c>
      <c r="J12080" t="n">
        <v>877.83</v>
      </c>
      <c r="K12080" t="n">
        <v>0.1</v>
      </c>
      <c r="L12080">
        <f>I12080*J12080*(1-K12080)</f>
        <v/>
      </c>
      <c r="M12080">
        <f>VLOOKUP(F12080,Products!A:D,4,FALSE)*I12080</f>
        <v/>
      </c>
      <c r="N12080">
        <f>L12080-M12080</f>
        <v/>
      </c>
    </row>
    <row r="12081">
      <c r="A12081" t="inlineStr">
        <is>
          <t>T1012079</t>
        </is>
      </c>
      <c r="B12081" t="inlineStr">
        <is>
          <t>2023-06-08</t>
        </is>
      </c>
      <c r="C12081" t="inlineStr">
        <is>
          <t>S021</t>
        </is>
      </c>
      <c r="D12081" t="inlineStr">
        <is>
          <t>Store_021</t>
        </is>
      </c>
      <c r="E12081" t="inlineStr">
        <is>
          <t>North</t>
        </is>
      </c>
      <c r="F12081" t="inlineStr">
        <is>
          <t>P0077</t>
        </is>
      </c>
      <c r="G12081" t="inlineStr">
        <is>
          <t>Prod_0077</t>
        </is>
      </c>
      <c r="H12081" t="inlineStr">
        <is>
          <t>Beverages</t>
        </is>
      </c>
      <c r="I12081" t="n">
        <v>9</v>
      </c>
      <c r="J12081" t="n">
        <v>42.07</v>
      </c>
      <c r="K12081" t="n">
        <v>0.15</v>
      </c>
      <c r="L12081">
        <f>I12081*J12081*(1-K12081)</f>
        <v/>
      </c>
      <c r="M12081">
        <f>VLOOKUP(F12081,Products!A:D,4,FALSE)*I12081</f>
        <v/>
      </c>
      <c r="N12081">
        <f>L12081-M12081</f>
        <v/>
      </c>
    </row>
    <row r="12082">
      <c r="A12082" t="inlineStr">
        <is>
          <t>T1012080</t>
        </is>
      </c>
      <c r="B12082" t="inlineStr">
        <is>
          <t>2023-12-23</t>
        </is>
      </c>
      <c r="C12082" t="inlineStr">
        <is>
          <t>S019</t>
        </is>
      </c>
      <c r="D12082" t="inlineStr">
        <is>
          <t>Store_019</t>
        </is>
      </c>
      <c r="E12082" t="inlineStr">
        <is>
          <t>East</t>
        </is>
      </c>
      <c r="F12082" t="inlineStr">
        <is>
          <t>P0162</t>
        </is>
      </c>
      <c r="G12082" t="inlineStr">
        <is>
          <t>Prod_0162</t>
        </is>
      </c>
      <c r="H12082" t="inlineStr">
        <is>
          <t>Food</t>
        </is>
      </c>
      <c r="I12082" t="n">
        <v>7</v>
      </c>
      <c r="J12082" t="n">
        <v>439.44</v>
      </c>
      <c r="K12082" t="n">
        <v>0</v>
      </c>
      <c r="L12082">
        <f>I12082*J12082*(1-K12082)</f>
        <v/>
      </c>
      <c r="M12082">
        <f>VLOOKUP(F12082,Products!A:D,4,FALSE)*I12082</f>
        <v/>
      </c>
      <c r="N12082">
        <f>L12082-M12082</f>
        <v/>
      </c>
    </row>
    <row r="12083">
      <c r="A12083" t="inlineStr">
        <is>
          <t>T1012081</t>
        </is>
      </c>
      <c r="B12083" t="inlineStr">
        <is>
          <t>2024-04-25</t>
        </is>
      </c>
      <c r="C12083" t="inlineStr">
        <is>
          <t>S034</t>
        </is>
      </c>
      <c r="D12083" t="inlineStr">
        <is>
          <t>Store_034</t>
        </is>
      </c>
      <c r="E12083" t="inlineStr">
        <is>
          <t>Central</t>
        </is>
      </c>
      <c r="F12083" t="inlineStr">
        <is>
          <t>P0136</t>
        </is>
      </c>
      <c r="G12083" t="inlineStr">
        <is>
          <t>Prod_0136</t>
        </is>
      </c>
      <c r="H12083" t="inlineStr">
        <is>
          <t>Beverages</t>
        </is>
      </c>
      <c r="I12083" t="n">
        <v>2</v>
      </c>
      <c r="J12083" t="n">
        <v>225.96</v>
      </c>
      <c r="K12083" t="n">
        <v>0.1</v>
      </c>
      <c r="L12083">
        <f>I12083*J12083*(1-K12083)</f>
        <v/>
      </c>
      <c r="M12083">
        <f>VLOOKUP(F12083,Products!A:D,4,FALSE)*I12083</f>
        <v/>
      </c>
      <c r="N12083">
        <f>L12083-M12083</f>
        <v/>
      </c>
    </row>
    <row r="12084">
      <c r="A12084" t="inlineStr">
        <is>
          <t>T1012082</t>
        </is>
      </c>
      <c r="B12084" t="inlineStr">
        <is>
          <t>2023-05-02</t>
        </is>
      </c>
      <c r="C12084" t="inlineStr">
        <is>
          <t>S030</t>
        </is>
      </c>
      <c r="D12084" t="inlineStr">
        <is>
          <t>Store_030</t>
        </is>
      </c>
      <c r="E12084" t="inlineStr">
        <is>
          <t>North</t>
        </is>
      </c>
      <c r="F12084" t="inlineStr">
        <is>
          <t>P0051</t>
        </is>
      </c>
      <c r="G12084" t="inlineStr">
        <is>
          <t>Prod_0051</t>
        </is>
      </c>
      <c r="H12084" t="inlineStr">
        <is>
          <t>Clothing</t>
        </is>
      </c>
      <c r="I12084" t="n">
        <v>7</v>
      </c>
      <c r="J12084" t="n">
        <v>64.89</v>
      </c>
      <c r="K12084" t="n">
        <v>0</v>
      </c>
      <c r="L12084">
        <f>I12084*J12084*(1-K12084)</f>
        <v/>
      </c>
      <c r="M12084">
        <f>VLOOKUP(F12084,Products!A:D,4,FALSE)*I12084</f>
        <v/>
      </c>
      <c r="N12084">
        <f>L12084-M12084</f>
        <v/>
      </c>
    </row>
    <row r="12085">
      <c r="A12085" t="inlineStr">
        <is>
          <t>T1012083</t>
        </is>
      </c>
      <c r="B12085" t="inlineStr">
        <is>
          <t>2025-09-13</t>
        </is>
      </c>
      <c r="C12085" t="inlineStr">
        <is>
          <t>S003</t>
        </is>
      </c>
      <c r="D12085" t="inlineStr">
        <is>
          <t>Store_003</t>
        </is>
      </c>
      <c r="E12085" t="inlineStr">
        <is>
          <t>North</t>
        </is>
      </c>
      <c r="F12085" t="inlineStr">
        <is>
          <t>P0010</t>
        </is>
      </c>
      <c r="G12085" t="inlineStr">
        <is>
          <t>Prod_0010</t>
        </is>
      </c>
      <c r="H12085" t="inlineStr">
        <is>
          <t>Electronics</t>
        </is>
      </c>
      <c r="I12085" t="n">
        <v>9</v>
      </c>
      <c r="J12085" t="n">
        <v>651.8200000000001</v>
      </c>
      <c r="K12085" t="n">
        <v>0</v>
      </c>
      <c r="L12085">
        <f>I12085*J12085*(1-K12085)</f>
        <v/>
      </c>
      <c r="M12085">
        <f>VLOOKUP(F12085,Products!A:D,4,FALSE)*I12085</f>
        <v/>
      </c>
      <c r="N12085">
        <f>L12085-M12085</f>
        <v/>
      </c>
    </row>
    <row r="12086">
      <c r="A12086" t="inlineStr">
        <is>
          <t>T1012084</t>
        </is>
      </c>
      <c r="B12086" t="inlineStr">
        <is>
          <t>2025-02-03</t>
        </is>
      </c>
      <c r="C12086" t="inlineStr">
        <is>
          <t>S013</t>
        </is>
      </c>
      <c r="D12086" t="inlineStr">
        <is>
          <t>Store_013</t>
        </is>
      </c>
      <c r="E12086" t="inlineStr">
        <is>
          <t>North</t>
        </is>
      </c>
      <c r="F12086" t="inlineStr">
        <is>
          <t>P0108</t>
        </is>
      </c>
      <c r="G12086" t="inlineStr">
        <is>
          <t>Prod_0108</t>
        </is>
      </c>
      <c r="H12086" t="inlineStr">
        <is>
          <t>Stationery</t>
        </is>
      </c>
      <c r="I12086" t="n">
        <v>5</v>
      </c>
      <c r="J12086" t="n">
        <v>698.65</v>
      </c>
      <c r="K12086" t="n">
        <v>0.05</v>
      </c>
      <c r="L12086">
        <f>I12086*J12086*(1-K12086)</f>
        <v/>
      </c>
      <c r="M12086">
        <f>VLOOKUP(F12086,Products!A:D,4,FALSE)*I12086</f>
        <v/>
      </c>
      <c r="N12086">
        <f>L12086-M12086</f>
        <v/>
      </c>
    </row>
    <row r="12087">
      <c r="A12087" t="inlineStr">
        <is>
          <t>T1012085</t>
        </is>
      </c>
      <c r="B12087" t="inlineStr">
        <is>
          <t>2024-07-16</t>
        </is>
      </c>
      <c r="C12087" t="inlineStr">
        <is>
          <t>S027</t>
        </is>
      </c>
      <c r="D12087" t="inlineStr">
        <is>
          <t>Store_027</t>
        </is>
      </c>
      <c r="E12087" t="inlineStr">
        <is>
          <t>South</t>
        </is>
      </c>
      <c r="F12087" t="inlineStr">
        <is>
          <t>P0082</t>
        </is>
      </c>
      <c r="G12087" t="inlineStr">
        <is>
          <t>Prod_0082</t>
        </is>
      </c>
      <c r="H12087" t="inlineStr">
        <is>
          <t>Food</t>
        </is>
      </c>
      <c r="I12087" t="n">
        <v>6</v>
      </c>
      <c r="J12087" t="n">
        <v>659.1799999999999</v>
      </c>
      <c r="K12087" t="n">
        <v>0</v>
      </c>
      <c r="L12087">
        <f>I12087*J12087*(1-K12087)</f>
        <v/>
      </c>
      <c r="M12087">
        <f>VLOOKUP(F12087,Products!A:D,4,FALSE)*I12087</f>
        <v/>
      </c>
      <c r="N12087">
        <f>L12087-M12087</f>
        <v/>
      </c>
    </row>
    <row r="12088">
      <c r="A12088" t="inlineStr">
        <is>
          <t>T1012086</t>
        </is>
      </c>
      <c r="B12088" t="inlineStr">
        <is>
          <t>2023-11-06</t>
        </is>
      </c>
      <c r="C12088" t="inlineStr">
        <is>
          <t>S049</t>
        </is>
      </c>
      <c r="D12088" t="inlineStr">
        <is>
          <t>Store_049</t>
        </is>
      </c>
      <c r="E12088" t="inlineStr">
        <is>
          <t>North</t>
        </is>
      </c>
      <c r="F12088" t="inlineStr">
        <is>
          <t>P0127</t>
        </is>
      </c>
      <c r="G12088" t="inlineStr">
        <is>
          <t>Prod_0127</t>
        </is>
      </c>
      <c r="H12088" t="inlineStr">
        <is>
          <t>Toys</t>
        </is>
      </c>
      <c r="I12088" t="n">
        <v>9</v>
      </c>
      <c r="J12088" t="n">
        <v>582.71</v>
      </c>
      <c r="K12088" t="n">
        <v>0.1</v>
      </c>
      <c r="L12088">
        <f>I12088*J12088*(1-K12088)</f>
        <v/>
      </c>
      <c r="M12088">
        <f>VLOOKUP(F12088,Products!A:D,4,FALSE)*I12088</f>
        <v/>
      </c>
      <c r="N12088">
        <f>L12088-M12088</f>
        <v/>
      </c>
    </row>
    <row r="12089">
      <c r="A12089" t="inlineStr">
        <is>
          <t>T1012087</t>
        </is>
      </c>
      <c r="B12089" t="inlineStr">
        <is>
          <t>2024-08-12</t>
        </is>
      </c>
      <c r="C12089" t="inlineStr">
        <is>
          <t>S042</t>
        </is>
      </c>
      <c r="D12089" t="inlineStr">
        <is>
          <t>Store_042</t>
        </is>
      </c>
      <c r="E12089" t="inlineStr">
        <is>
          <t>Central</t>
        </is>
      </c>
      <c r="F12089" t="inlineStr">
        <is>
          <t>P0175</t>
        </is>
      </c>
      <c r="G12089" t="inlineStr">
        <is>
          <t>Prod_0175</t>
        </is>
      </c>
      <c r="H12089" t="inlineStr">
        <is>
          <t>Food</t>
        </is>
      </c>
      <c r="I12089" t="n">
        <v>4</v>
      </c>
      <c r="J12089" t="n">
        <v>919.02</v>
      </c>
      <c r="K12089" t="n">
        <v>0.1</v>
      </c>
      <c r="L12089">
        <f>I12089*J12089*(1-K12089)</f>
        <v/>
      </c>
      <c r="M12089">
        <f>VLOOKUP(F12089,Products!A:D,4,FALSE)*I12089</f>
        <v/>
      </c>
      <c r="N12089">
        <f>L12089-M12089</f>
        <v/>
      </c>
    </row>
    <row r="12090">
      <c r="A12090" t="inlineStr">
        <is>
          <t>T1012088</t>
        </is>
      </c>
      <c r="B12090" t="inlineStr">
        <is>
          <t>2025-04-22</t>
        </is>
      </c>
      <c r="C12090" t="inlineStr">
        <is>
          <t>S005</t>
        </is>
      </c>
      <c r="D12090" t="inlineStr">
        <is>
          <t>Store_005</t>
        </is>
      </c>
      <c r="E12090" t="inlineStr">
        <is>
          <t>Central</t>
        </is>
      </c>
      <c r="F12090" t="inlineStr">
        <is>
          <t>P0196</t>
        </is>
      </c>
      <c r="G12090" t="inlineStr">
        <is>
          <t>Prod_0196</t>
        </is>
      </c>
      <c r="H12090" t="inlineStr">
        <is>
          <t>Beverages</t>
        </is>
      </c>
      <c r="I12090" t="n">
        <v>5</v>
      </c>
      <c r="J12090" t="n">
        <v>976.89</v>
      </c>
      <c r="K12090" t="n">
        <v>0</v>
      </c>
      <c r="L12090">
        <f>I12090*J12090*(1-K12090)</f>
        <v/>
      </c>
      <c r="M12090">
        <f>VLOOKUP(F12090,Products!A:D,4,FALSE)*I12090</f>
        <v/>
      </c>
      <c r="N12090">
        <f>L12090-M12090</f>
        <v/>
      </c>
    </row>
    <row r="12091">
      <c r="A12091" t="inlineStr">
        <is>
          <t>T1012089</t>
        </is>
      </c>
      <c r="B12091" t="inlineStr">
        <is>
          <t>2023-07-09</t>
        </is>
      </c>
      <c r="C12091" t="inlineStr">
        <is>
          <t>S007</t>
        </is>
      </c>
      <c r="D12091" t="inlineStr">
        <is>
          <t>Store_007</t>
        </is>
      </c>
      <c r="E12091" t="inlineStr">
        <is>
          <t>East</t>
        </is>
      </c>
      <c r="F12091" t="inlineStr">
        <is>
          <t>P0162</t>
        </is>
      </c>
      <c r="G12091" t="inlineStr">
        <is>
          <t>Prod_0162</t>
        </is>
      </c>
      <c r="H12091" t="inlineStr">
        <is>
          <t>Food</t>
        </is>
      </c>
      <c r="I12091" t="n">
        <v>1</v>
      </c>
      <c r="J12091" t="n">
        <v>618.1900000000001</v>
      </c>
      <c r="K12091" t="n">
        <v>0</v>
      </c>
      <c r="L12091">
        <f>I12091*J12091*(1-K12091)</f>
        <v/>
      </c>
      <c r="M12091">
        <f>VLOOKUP(F12091,Products!A:D,4,FALSE)*I12091</f>
        <v/>
      </c>
      <c r="N12091">
        <f>L12091-M12091</f>
        <v/>
      </c>
    </row>
    <row r="12092">
      <c r="A12092" t="inlineStr">
        <is>
          <t>T1012090</t>
        </is>
      </c>
      <c r="B12092" t="inlineStr">
        <is>
          <t>2025-09-12</t>
        </is>
      </c>
      <c r="C12092" t="inlineStr">
        <is>
          <t>S022</t>
        </is>
      </c>
      <c r="D12092" t="inlineStr">
        <is>
          <t>Store_022</t>
        </is>
      </c>
      <c r="E12092" t="inlineStr">
        <is>
          <t>East</t>
        </is>
      </c>
      <c r="F12092" t="inlineStr">
        <is>
          <t>P0031</t>
        </is>
      </c>
      <c r="G12092" t="inlineStr">
        <is>
          <t>Prod_0031</t>
        </is>
      </c>
      <c r="H12092" t="inlineStr">
        <is>
          <t>Food</t>
        </is>
      </c>
      <c r="I12092" t="n">
        <v>8</v>
      </c>
      <c r="J12092" t="n">
        <v>194.73</v>
      </c>
      <c r="K12092" t="n">
        <v>0</v>
      </c>
      <c r="L12092">
        <f>I12092*J12092*(1-K12092)</f>
        <v/>
      </c>
      <c r="M12092">
        <f>VLOOKUP(F12092,Products!A:D,4,FALSE)*I12092</f>
        <v/>
      </c>
      <c r="N12092">
        <f>L12092-M12092</f>
        <v/>
      </c>
    </row>
    <row r="12093">
      <c r="A12093" t="inlineStr">
        <is>
          <t>T1012091</t>
        </is>
      </c>
      <c r="B12093" t="inlineStr">
        <is>
          <t>2024-08-23</t>
        </is>
      </c>
      <c r="C12093" t="inlineStr">
        <is>
          <t>S029</t>
        </is>
      </c>
      <c r="D12093" t="inlineStr">
        <is>
          <t>Store_029</t>
        </is>
      </c>
      <c r="E12093" t="inlineStr">
        <is>
          <t>South</t>
        </is>
      </c>
      <c r="F12093" t="inlineStr">
        <is>
          <t>P0055</t>
        </is>
      </c>
      <c r="G12093" t="inlineStr">
        <is>
          <t>Prod_0055</t>
        </is>
      </c>
      <c r="H12093" t="inlineStr">
        <is>
          <t>Beverages</t>
        </is>
      </c>
      <c r="I12093" t="n">
        <v>8</v>
      </c>
      <c r="J12093" t="n">
        <v>224.76</v>
      </c>
      <c r="K12093" t="n">
        <v>0</v>
      </c>
      <c r="L12093">
        <f>I12093*J12093*(1-K12093)</f>
        <v/>
      </c>
      <c r="M12093">
        <f>VLOOKUP(F12093,Products!A:D,4,FALSE)*I12093</f>
        <v/>
      </c>
      <c r="N12093">
        <f>L12093-M12093</f>
        <v/>
      </c>
    </row>
    <row r="12094">
      <c r="A12094" t="inlineStr">
        <is>
          <t>T1012092</t>
        </is>
      </c>
      <c r="B12094" t="inlineStr">
        <is>
          <t>2023-07-14</t>
        </is>
      </c>
      <c r="C12094" t="inlineStr">
        <is>
          <t>S010</t>
        </is>
      </c>
      <c r="D12094" t="inlineStr">
        <is>
          <t>Store_010</t>
        </is>
      </c>
      <c r="E12094" t="inlineStr">
        <is>
          <t>North</t>
        </is>
      </c>
      <c r="F12094" t="inlineStr">
        <is>
          <t>P0160</t>
        </is>
      </c>
      <c r="G12094" t="inlineStr">
        <is>
          <t>Prod_0160</t>
        </is>
      </c>
      <c r="H12094" t="inlineStr">
        <is>
          <t>Food</t>
        </is>
      </c>
      <c r="I12094" t="n">
        <v>9</v>
      </c>
      <c r="J12094" t="n">
        <v>722.88</v>
      </c>
      <c r="K12094" t="n">
        <v>0</v>
      </c>
      <c r="L12094">
        <f>I12094*J12094*(1-K12094)</f>
        <v/>
      </c>
      <c r="M12094">
        <f>VLOOKUP(F12094,Products!A:D,4,FALSE)*I12094</f>
        <v/>
      </c>
      <c r="N12094">
        <f>L12094-M12094</f>
        <v/>
      </c>
    </row>
    <row r="12095">
      <c r="A12095" t="inlineStr">
        <is>
          <t>T1012093</t>
        </is>
      </c>
      <c r="B12095" t="inlineStr">
        <is>
          <t>2023-03-09</t>
        </is>
      </c>
      <c r="C12095" t="inlineStr">
        <is>
          <t>S011</t>
        </is>
      </c>
      <c r="D12095" t="inlineStr">
        <is>
          <t>Store_011</t>
        </is>
      </c>
      <c r="E12095" t="inlineStr">
        <is>
          <t>South</t>
        </is>
      </c>
      <c r="F12095" t="inlineStr">
        <is>
          <t>P0098</t>
        </is>
      </c>
      <c r="G12095" t="inlineStr">
        <is>
          <t>Prod_0098</t>
        </is>
      </c>
      <c r="H12095" t="inlineStr">
        <is>
          <t>Clothing</t>
        </is>
      </c>
      <c r="I12095" t="n">
        <v>9</v>
      </c>
      <c r="J12095" t="n">
        <v>417.11</v>
      </c>
      <c r="K12095" t="n">
        <v>0</v>
      </c>
      <c r="L12095">
        <f>I12095*J12095*(1-K12095)</f>
        <v/>
      </c>
      <c r="M12095">
        <f>VLOOKUP(F12095,Products!A:D,4,FALSE)*I12095</f>
        <v/>
      </c>
      <c r="N12095">
        <f>L12095-M12095</f>
        <v/>
      </c>
    </row>
    <row r="12096">
      <c r="A12096" t="inlineStr">
        <is>
          <t>T1012094</t>
        </is>
      </c>
      <c r="B12096" t="inlineStr">
        <is>
          <t>2024-09-21</t>
        </is>
      </c>
      <c r="C12096" t="inlineStr">
        <is>
          <t>S030</t>
        </is>
      </c>
      <c r="D12096" t="inlineStr">
        <is>
          <t>Store_030</t>
        </is>
      </c>
      <c r="E12096" t="inlineStr">
        <is>
          <t>North</t>
        </is>
      </c>
      <c r="F12096" t="inlineStr">
        <is>
          <t>P0057</t>
        </is>
      </c>
      <c r="G12096" t="inlineStr">
        <is>
          <t>Prod_0057</t>
        </is>
      </c>
      <c r="H12096" t="inlineStr">
        <is>
          <t>Beverages</t>
        </is>
      </c>
      <c r="I12096" t="n">
        <v>2</v>
      </c>
      <c r="J12096" t="n">
        <v>57.97</v>
      </c>
      <c r="K12096" t="n">
        <v>0</v>
      </c>
      <c r="L12096">
        <f>I12096*J12096*(1-K12096)</f>
        <v/>
      </c>
      <c r="M12096">
        <f>VLOOKUP(F12096,Products!A:D,4,FALSE)*I12096</f>
        <v/>
      </c>
      <c r="N12096">
        <f>L12096-M12096</f>
        <v/>
      </c>
    </row>
    <row r="12097">
      <c r="A12097" t="inlineStr">
        <is>
          <t>T1012095</t>
        </is>
      </c>
      <c r="B12097" t="inlineStr">
        <is>
          <t>2023-08-28</t>
        </is>
      </c>
      <c r="C12097" t="inlineStr">
        <is>
          <t>S047</t>
        </is>
      </c>
      <c r="D12097" t="inlineStr">
        <is>
          <t>Store_047</t>
        </is>
      </c>
      <c r="E12097" t="inlineStr">
        <is>
          <t>North</t>
        </is>
      </c>
      <c r="F12097" t="inlineStr">
        <is>
          <t>P0038</t>
        </is>
      </c>
      <c r="G12097" t="inlineStr">
        <is>
          <t>Prod_0038</t>
        </is>
      </c>
      <c r="H12097" t="inlineStr">
        <is>
          <t>Beverages</t>
        </is>
      </c>
      <c r="I12097" t="n">
        <v>1</v>
      </c>
      <c r="J12097" t="n">
        <v>740.73</v>
      </c>
      <c r="K12097" t="n">
        <v>0</v>
      </c>
      <c r="L12097">
        <f>I12097*J12097*(1-K12097)</f>
        <v/>
      </c>
      <c r="M12097">
        <f>VLOOKUP(F12097,Products!A:D,4,FALSE)*I12097</f>
        <v/>
      </c>
      <c r="N12097">
        <f>L12097-M12097</f>
        <v/>
      </c>
    </row>
    <row r="12098">
      <c r="A12098" t="inlineStr">
        <is>
          <t>T1012096</t>
        </is>
      </c>
      <c r="B12098" t="inlineStr">
        <is>
          <t>2023-06-24</t>
        </is>
      </c>
      <c r="C12098" t="inlineStr">
        <is>
          <t>S044</t>
        </is>
      </c>
      <c r="D12098" t="inlineStr">
        <is>
          <t>Store_044</t>
        </is>
      </c>
      <c r="E12098" t="inlineStr">
        <is>
          <t>North</t>
        </is>
      </c>
      <c r="F12098" t="inlineStr">
        <is>
          <t>P0108</t>
        </is>
      </c>
      <c r="G12098" t="inlineStr">
        <is>
          <t>Prod_0108</t>
        </is>
      </c>
      <c r="H12098" t="inlineStr">
        <is>
          <t>Stationery</t>
        </is>
      </c>
      <c r="I12098" t="n">
        <v>2</v>
      </c>
      <c r="J12098" t="n">
        <v>704.23</v>
      </c>
      <c r="K12098" t="n">
        <v>0</v>
      </c>
      <c r="L12098">
        <f>I12098*J12098*(1-K12098)</f>
        <v/>
      </c>
      <c r="M12098">
        <f>VLOOKUP(F12098,Products!A:D,4,FALSE)*I12098</f>
        <v/>
      </c>
      <c r="N12098">
        <f>L12098-M12098</f>
        <v/>
      </c>
    </row>
    <row r="12099">
      <c r="A12099" t="inlineStr">
        <is>
          <t>T1012097</t>
        </is>
      </c>
      <c r="B12099" t="inlineStr">
        <is>
          <t>2023-02-25</t>
        </is>
      </c>
      <c r="C12099" t="inlineStr">
        <is>
          <t>S044</t>
        </is>
      </c>
      <c r="D12099" t="inlineStr">
        <is>
          <t>Store_044</t>
        </is>
      </c>
      <c r="E12099" t="inlineStr">
        <is>
          <t>North</t>
        </is>
      </c>
      <c r="F12099" t="inlineStr">
        <is>
          <t>P0176</t>
        </is>
      </c>
      <c r="G12099" t="inlineStr">
        <is>
          <t>Prod_0176</t>
        </is>
      </c>
      <c r="H12099" t="inlineStr">
        <is>
          <t>Food</t>
        </is>
      </c>
      <c r="I12099" t="n">
        <v>4</v>
      </c>
      <c r="J12099" t="n">
        <v>605.9299999999999</v>
      </c>
      <c r="K12099" t="n">
        <v>0</v>
      </c>
      <c r="L12099">
        <f>I12099*J12099*(1-K12099)</f>
        <v/>
      </c>
      <c r="M12099">
        <f>VLOOKUP(F12099,Products!A:D,4,FALSE)*I12099</f>
        <v/>
      </c>
      <c r="N12099">
        <f>L12099-M12099</f>
        <v/>
      </c>
    </row>
    <row r="12100">
      <c r="A12100" t="inlineStr">
        <is>
          <t>T1012098</t>
        </is>
      </c>
      <c r="B12100" t="inlineStr">
        <is>
          <t>2023-10-09</t>
        </is>
      </c>
      <c r="C12100" t="inlineStr">
        <is>
          <t>S025</t>
        </is>
      </c>
      <c r="D12100" t="inlineStr">
        <is>
          <t>Store_025</t>
        </is>
      </c>
      <c r="E12100" t="inlineStr">
        <is>
          <t>Central</t>
        </is>
      </c>
      <c r="F12100" t="inlineStr">
        <is>
          <t>P0005</t>
        </is>
      </c>
      <c r="G12100" t="inlineStr">
        <is>
          <t>Prod_0005</t>
        </is>
      </c>
      <c r="H12100" t="inlineStr">
        <is>
          <t>Beverages</t>
        </is>
      </c>
      <c r="I12100" t="n">
        <v>8</v>
      </c>
      <c r="J12100" t="n">
        <v>153.02</v>
      </c>
      <c r="K12100" t="n">
        <v>0.05</v>
      </c>
      <c r="L12100">
        <f>I12100*J12100*(1-K12100)</f>
        <v/>
      </c>
      <c r="M12100">
        <f>VLOOKUP(F12100,Products!A:D,4,FALSE)*I12100</f>
        <v/>
      </c>
      <c r="N12100">
        <f>L12100-M12100</f>
        <v/>
      </c>
    </row>
    <row r="12101">
      <c r="A12101" t="inlineStr">
        <is>
          <t>T1012099</t>
        </is>
      </c>
      <c r="B12101" t="inlineStr">
        <is>
          <t>2024-12-15</t>
        </is>
      </c>
      <c r="C12101" t="inlineStr">
        <is>
          <t>S009</t>
        </is>
      </c>
      <c r="D12101" t="inlineStr">
        <is>
          <t>Store_009</t>
        </is>
      </c>
      <c r="E12101" t="inlineStr">
        <is>
          <t>Central</t>
        </is>
      </c>
      <c r="F12101" t="inlineStr">
        <is>
          <t>P0195</t>
        </is>
      </c>
      <c r="G12101" t="inlineStr">
        <is>
          <t>Prod_0195</t>
        </is>
      </c>
      <c r="H12101" t="inlineStr">
        <is>
          <t>Food</t>
        </is>
      </c>
      <c r="I12101" t="n">
        <v>8</v>
      </c>
      <c r="J12101" t="n">
        <v>579.0599999999999</v>
      </c>
      <c r="K12101" t="n">
        <v>0.15</v>
      </c>
      <c r="L12101">
        <f>I12101*J12101*(1-K12101)</f>
        <v/>
      </c>
      <c r="M12101">
        <f>VLOOKUP(F12101,Products!A:D,4,FALSE)*I12101</f>
        <v/>
      </c>
      <c r="N12101">
        <f>L12101-M12101</f>
        <v/>
      </c>
    </row>
    <row r="12102">
      <c r="A12102" t="inlineStr">
        <is>
          <t>T1012100</t>
        </is>
      </c>
      <c r="B12102" t="inlineStr">
        <is>
          <t>2023-10-21</t>
        </is>
      </c>
      <c r="C12102" t="inlineStr">
        <is>
          <t>S011</t>
        </is>
      </c>
      <c r="D12102" t="inlineStr">
        <is>
          <t>Store_011</t>
        </is>
      </c>
      <c r="E12102" t="inlineStr">
        <is>
          <t>South</t>
        </is>
      </c>
      <c r="F12102" t="inlineStr">
        <is>
          <t>P0034</t>
        </is>
      </c>
      <c r="G12102" t="inlineStr">
        <is>
          <t>Prod_0034</t>
        </is>
      </c>
      <c r="H12102" t="inlineStr">
        <is>
          <t>Toys</t>
        </is>
      </c>
      <c r="I12102" t="n">
        <v>2</v>
      </c>
      <c r="J12102" t="n">
        <v>452.07</v>
      </c>
      <c r="K12102" t="n">
        <v>0.1</v>
      </c>
      <c r="L12102">
        <f>I12102*J12102*(1-K12102)</f>
        <v/>
      </c>
      <c r="M12102">
        <f>VLOOKUP(F12102,Products!A:D,4,FALSE)*I12102</f>
        <v/>
      </c>
      <c r="N12102">
        <f>L12102-M12102</f>
        <v/>
      </c>
    </row>
    <row r="12103">
      <c r="A12103" t="inlineStr">
        <is>
          <t>T1012101</t>
        </is>
      </c>
      <c r="B12103" t="inlineStr">
        <is>
          <t>2023-10-13</t>
        </is>
      </c>
      <c r="C12103" t="inlineStr">
        <is>
          <t>S013</t>
        </is>
      </c>
      <c r="D12103" t="inlineStr">
        <is>
          <t>Store_013</t>
        </is>
      </c>
      <c r="E12103" t="inlineStr">
        <is>
          <t>North</t>
        </is>
      </c>
      <c r="F12103" t="inlineStr">
        <is>
          <t>P0028</t>
        </is>
      </c>
      <c r="G12103" t="inlineStr">
        <is>
          <t>Prod_0028</t>
        </is>
      </c>
      <c r="H12103" t="inlineStr">
        <is>
          <t>Food</t>
        </is>
      </c>
      <c r="I12103" t="n">
        <v>8</v>
      </c>
      <c r="J12103" t="n">
        <v>572.24</v>
      </c>
      <c r="K12103" t="n">
        <v>0.1</v>
      </c>
      <c r="L12103">
        <f>I12103*J12103*(1-K12103)</f>
        <v/>
      </c>
      <c r="M12103">
        <f>VLOOKUP(F12103,Products!A:D,4,FALSE)*I12103</f>
        <v/>
      </c>
      <c r="N12103">
        <f>L12103-M12103</f>
        <v/>
      </c>
    </row>
    <row r="12104">
      <c r="A12104" t="inlineStr">
        <is>
          <t>T1012102</t>
        </is>
      </c>
      <c r="B12104" t="inlineStr">
        <is>
          <t>2025-01-10</t>
        </is>
      </c>
      <c r="C12104" t="inlineStr">
        <is>
          <t>S034</t>
        </is>
      </c>
      <c r="D12104" t="inlineStr">
        <is>
          <t>Store_034</t>
        </is>
      </c>
      <c r="E12104" t="inlineStr">
        <is>
          <t>Central</t>
        </is>
      </c>
      <c r="F12104" t="inlineStr">
        <is>
          <t>P0047</t>
        </is>
      </c>
      <c r="G12104" t="inlineStr">
        <is>
          <t>Prod_0047</t>
        </is>
      </c>
      <c r="H12104" t="inlineStr">
        <is>
          <t>Beverages</t>
        </is>
      </c>
      <c r="I12104" t="n">
        <v>7</v>
      </c>
      <c r="J12104" t="n">
        <v>599.4400000000001</v>
      </c>
      <c r="K12104" t="n">
        <v>0</v>
      </c>
      <c r="L12104">
        <f>I12104*J12104*(1-K12104)</f>
        <v/>
      </c>
      <c r="M12104">
        <f>VLOOKUP(F12104,Products!A:D,4,FALSE)*I12104</f>
        <v/>
      </c>
      <c r="N12104">
        <f>L12104-M12104</f>
        <v/>
      </c>
    </row>
    <row r="12105">
      <c r="A12105" t="inlineStr">
        <is>
          <t>T1012103</t>
        </is>
      </c>
      <c r="B12105" t="inlineStr">
        <is>
          <t>2024-11-25</t>
        </is>
      </c>
      <c r="C12105" t="inlineStr">
        <is>
          <t>S008</t>
        </is>
      </c>
      <c r="D12105" t="inlineStr">
        <is>
          <t>Store_008</t>
        </is>
      </c>
      <c r="E12105" t="inlineStr">
        <is>
          <t>East</t>
        </is>
      </c>
      <c r="F12105" t="inlineStr">
        <is>
          <t>P0168</t>
        </is>
      </c>
      <c r="G12105" t="inlineStr">
        <is>
          <t>Prod_0168</t>
        </is>
      </c>
      <c r="H12105" t="inlineStr">
        <is>
          <t>Electronics</t>
        </is>
      </c>
      <c r="I12105" t="n">
        <v>1</v>
      </c>
      <c r="J12105" t="n">
        <v>61.98</v>
      </c>
      <c r="K12105" t="n">
        <v>0</v>
      </c>
      <c r="L12105">
        <f>I12105*J12105*(1-K12105)</f>
        <v/>
      </c>
      <c r="M12105">
        <f>VLOOKUP(F12105,Products!A:D,4,FALSE)*I12105</f>
        <v/>
      </c>
      <c r="N12105">
        <f>L12105-M12105</f>
        <v/>
      </c>
    </row>
    <row r="12106">
      <c r="A12106" t="inlineStr">
        <is>
          <t>T1012104</t>
        </is>
      </c>
      <c r="B12106" t="inlineStr">
        <is>
          <t>2023-05-16</t>
        </is>
      </c>
      <c r="C12106" t="inlineStr">
        <is>
          <t>S017</t>
        </is>
      </c>
      <c r="D12106" t="inlineStr">
        <is>
          <t>Store_017</t>
        </is>
      </c>
      <c r="E12106" t="inlineStr">
        <is>
          <t>South</t>
        </is>
      </c>
      <c r="F12106" t="inlineStr">
        <is>
          <t>P0039</t>
        </is>
      </c>
      <c r="G12106" t="inlineStr">
        <is>
          <t>Prod_0039</t>
        </is>
      </c>
      <c r="H12106" t="inlineStr">
        <is>
          <t>Household</t>
        </is>
      </c>
      <c r="I12106" t="n">
        <v>3</v>
      </c>
      <c r="J12106" t="n">
        <v>408.35</v>
      </c>
      <c r="K12106" t="n">
        <v>0</v>
      </c>
      <c r="L12106">
        <f>I12106*J12106*(1-K12106)</f>
        <v/>
      </c>
      <c r="M12106">
        <f>VLOOKUP(F12106,Products!A:D,4,FALSE)*I12106</f>
        <v/>
      </c>
      <c r="N12106">
        <f>L12106-M12106</f>
        <v/>
      </c>
    </row>
    <row r="12107">
      <c r="A12107" t="inlineStr">
        <is>
          <t>T1012105</t>
        </is>
      </c>
      <c r="B12107" t="inlineStr">
        <is>
          <t>2025-03-24</t>
        </is>
      </c>
      <c r="C12107" t="inlineStr">
        <is>
          <t>S047</t>
        </is>
      </c>
      <c r="D12107" t="inlineStr">
        <is>
          <t>Store_047</t>
        </is>
      </c>
      <c r="E12107" t="inlineStr">
        <is>
          <t>North</t>
        </is>
      </c>
      <c r="F12107" t="inlineStr">
        <is>
          <t>P0171</t>
        </is>
      </c>
      <c r="G12107" t="inlineStr">
        <is>
          <t>Prod_0171</t>
        </is>
      </c>
      <c r="H12107" t="inlineStr">
        <is>
          <t>Household</t>
        </is>
      </c>
      <c r="I12107" t="n">
        <v>2</v>
      </c>
      <c r="J12107" t="n">
        <v>307.62</v>
      </c>
      <c r="K12107" t="n">
        <v>0</v>
      </c>
      <c r="L12107">
        <f>I12107*J12107*(1-K12107)</f>
        <v/>
      </c>
      <c r="M12107">
        <f>VLOOKUP(F12107,Products!A:D,4,FALSE)*I12107</f>
        <v/>
      </c>
      <c r="N12107">
        <f>L12107-M12107</f>
        <v/>
      </c>
    </row>
    <row r="12108">
      <c r="A12108" t="inlineStr">
        <is>
          <t>T1012106</t>
        </is>
      </c>
      <c r="B12108" t="inlineStr">
        <is>
          <t>2024-07-13</t>
        </is>
      </c>
      <c r="C12108" t="inlineStr">
        <is>
          <t>S002</t>
        </is>
      </c>
      <c r="D12108" t="inlineStr">
        <is>
          <t>Store_002</t>
        </is>
      </c>
      <c r="E12108" t="inlineStr">
        <is>
          <t>South</t>
        </is>
      </c>
      <c r="F12108" t="inlineStr">
        <is>
          <t>P0044</t>
        </is>
      </c>
      <c r="G12108" t="inlineStr">
        <is>
          <t>Prod_0044</t>
        </is>
      </c>
      <c r="H12108" t="inlineStr">
        <is>
          <t>Food</t>
        </is>
      </c>
      <c r="I12108" t="n">
        <v>3</v>
      </c>
      <c r="J12108" t="n">
        <v>211.96</v>
      </c>
      <c r="K12108" t="n">
        <v>0</v>
      </c>
      <c r="L12108">
        <f>I12108*J12108*(1-K12108)</f>
        <v/>
      </c>
      <c r="M12108">
        <f>VLOOKUP(F12108,Products!A:D,4,FALSE)*I12108</f>
        <v/>
      </c>
      <c r="N12108">
        <f>L12108-M12108</f>
        <v/>
      </c>
    </row>
    <row r="12109">
      <c r="A12109" t="inlineStr">
        <is>
          <t>T1012107</t>
        </is>
      </c>
      <c r="B12109" t="inlineStr">
        <is>
          <t>2023-11-27</t>
        </is>
      </c>
      <c r="C12109" t="inlineStr">
        <is>
          <t>S045</t>
        </is>
      </c>
      <c r="D12109" t="inlineStr">
        <is>
          <t>Store_045</t>
        </is>
      </c>
      <c r="E12109" t="inlineStr">
        <is>
          <t>East</t>
        </is>
      </c>
      <c r="F12109" t="inlineStr">
        <is>
          <t>P0165</t>
        </is>
      </c>
      <c r="G12109" t="inlineStr">
        <is>
          <t>Prod_0165</t>
        </is>
      </c>
      <c r="H12109" t="inlineStr">
        <is>
          <t>Clothing</t>
        </is>
      </c>
      <c r="I12109" t="n">
        <v>5</v>
      </c>
      <c r="J12109" t="n">
        <v>763.7</v>
      </c>
      <c r="K12109" t="n">
        <v>0</v>
      </c>
      <c r="L12109">
        <f>I12109*J12109*(1-K12109)</f>
        <v/>
      </c>
      <c r="M12109">
        <f>VLOOKUP(F12109,Products!A:D,4,FALSE)*I12109</f>
        <v/>
      </c>
      <c r="N12109">
        <f>L12109-M12109</f>
        <v/>
      </c>
    </row>
    <row r="12110">
      <c r="A12110" t="inlineStr">
        <is>
          <t>T1012108</t>
        </is>
      </c>
      <c r="B12110" t="inlineStr">
        <is>
          <t>2025-07-22</t>
        </is>
      </c>
      <c r="C12110" t="inlineStr">
        <is>
          <t>S011</t>
        </is>
      </c>
      <c r="D12110" t="inlineStr">
        <is>
          <t>Store_011</t>
        </is>
      </c>
      <c r="E12110" t="inlineStr">
        <is>
          <t>South</t>
        </is>
      </c>
      <c r="F12110" t="inlineStr">
        <is>
          <t>P0060</t>
        </is>
      </c>
      <c r="G12110" t="inlineStr">
        <is>
          <t>Prod_0060</t>
        </is>
      </c>
      <c r="H12110" t="inlineStr">
        <is>
          <t>Toys</t>
        </is>
      </c>
      <c r="I12110" t="n">
        <v>3</v>
      </c>
      <c r="J12110" t="n">
        <v>95.83</v>
      </c>
      <c r="K12110" t="n">
        <v>0</v>
      </c>
      <c r="L12110">
        <f>I12110*J12110*(1-K12110)</f>
        <v/>
      </c>
      <c r="M12110">
        <f>VLOOKUP(F12110,Products!A:D,4,FALSE)*I12110</f>
        <v/>
      </c>
      <c r="N12110">
        <f>L12110-M12110</f>
        <v/>
      </c>
    </row>
    <row r="12111">
      <c r="A12111" t="inlineStr">
        <is>
          <t>T1012109</t>
        </is>
      </c>
      <c r="B12111" t="inlineStr">
        <is>
          <t>2023-10-27</t>
        </is>
      </c>
      <c r="C12111" t="inlineStr">
        <is>
          <t>S027</t>
        </is>
      </c>
      <c r="D12111" t="inlineStr">
        <is>
          <t>Store_027</t>
        </is>
      </c>
      <c r="E12111" t="inlineStr">
        <is>
          <t>South</t>
        </is>
      </c>
      <c r="F12111" t="inlineStr">
        <is>
          <t>P0096</t>
        </is>
      </c>
      <c r="G12111" t="inlineStr">
        <is>
          <t>Prod_0096</t>
        </is>
      </c>
      <c r="H12111" t="inlineStr">
        <is>
          <t>Beverages</t>
        </is>
      </c>
      <c r="I12111" t="n">
        <v>5</v>
      </c>
      <c r="J12111" t="n">
        <v>509.4</v>
      </c>
      <c r="K12111" t="n">
        <v>0.05</v>
      </c>
      <c r="L12111">
        <f>I12111*J12111*(1-K12111)</f>
        <v/>
      </c>
      <c r="M12111">
        <f>VLOOKUP(F12111,Products!A:D,4,FALSE)*I12111</f>
        <v/>
      </c>
      <c r="N12111">
        <f>L12111-M12111</f>
        <v/>
      </c>
    </row>
    <row r="12112">
      <c r="A12112" t="inlineStr">
        <is>
          <t>T1012110</t>
        </is>
      </c>
      <c r="B12112" t="inlineStr">
        <is>
          <t>2024-05-31</t>
        </is>
      </c>
      <c r="C12112" t="inlineStr">
        <is>
          <t>S038</t>
        </is>
      </c>
      <c r="D12112" t="inlineStr">
        <is>
          <t>Store_038</t>
        </is>
      </c>
      <c r="E12112" t="inlineStr">
        <is>
          <t>East</t>
        </is>
      </c>
      <c r="F12112" t="inlineStr">
        <is>
          <t>P0126</t>
        </is>
      </c>
      <c r="G12112" t="inlineStr">
        <is>
          <t>Prod_0126</t>
        </is>
      </c>
      <c r="H12112" t="inlineStr">
        <is>
          <t>Toys</t>
        </is>
      </c>
      <c r="I12112" t="n">
        <v>5</v>
      </c>
      <c r="J12112" t="n">
        <v>318.97</v>
      </c>
      <c r="K12112" t="n">
        <v>0.2</v>
      </c>
      <c r="L12112">
        <f>I12112*J12112*(1-K12112)</f>
        <v/>
      </c>
      <c r="M12112">
        <f>VLOOKUP(F12112,Products!A:D,4,FALSE)*I12112</f>
        <v/>
      </c>
      <c r="N12112">
        <f>L12112-M12112</f>
        <v/>
      </c>
    </row>
    <row r="12113">
      <c r="A12113" t="inlineStr">
        <is>
          <t>T1012111</t>
        </is>
      </c>
      <c r="B12113" t="inlineStr">
        <is>
          <t>2024-09-15</t>
        </is>
      </c>
      <c r="C12113" t="inlineStr">
        <is>
          <t>S025</t>
        </is>
      </c>
      <c r="D12113" t="inlineStr">
        <is>
          <t>Store_025</t>
        </is>
      </c>
      <c r="E12113" t="inlineStr">
        <is>
          <t>Central</t>
        </is>
      </c>
      <c r="F12113" t="inlineStr">
        <is>
          <t>P0090</t>
        </is>
      </c>
      <c r="G12113" t="inlineStr">
        <is>
          <t>Prod_0090</t>
        </is>
      </c>
      <c r="H12113" t="inlineStr">
        <is>
          <t>Toys</t>
        </is>
      </c>
      <c r="I12113" t="n">
        <v>3</v>
      </c>
      <c r="J12113" t="n">
        <v>432.84</v>
      </c>
      <c r="K12113" t="n">
        <v>0</v>
      </c>
      <c r="L12113">
        <f>I12113*J12113*(1-K12113)</f>
        <v/>
      </c>
      <c r="M12113">
        <f>VLOOKUP(F12113,Products!A:D,4,FALSE)*I12113</f>
        <v/>
      </c>
      <c r="N12113">
        <f>L12113-M12113</f>
        <v/>
      </c>
    </row>
    <row r="12114">
      <c r="A12114" t="inlineStr">
        <is>
          <t>T1012112</t>
        </is>
      </c>
      <c r="B12114" t="inlineStr">
        <is>
          <t>2024-10-22</t>
        </is>
      </c>
      <c r="C12114" t="inlineStr">
        <is>
          <t>S042</t>
        </is>
      </c>
      <c r="D12114" t="inlineStr">
        <is>
          <t>Store_042</t>
        </is>
      </c>
      <c r="E12114" t="inlineStr">
        <is>
          <t>Central</t>
        </is>
      </c>
      <c r="F12114" t="inlineStr">
        <is>
          <t>P0017</t>
        </is>
      </c>
      <c r="G12114" t="inlineStr">
        <is>
          <t>Prod_0017</t>
        </is>
      </c>
      <c r="H12114" t="inlineStr">
        <is>
          <t>Food</t>
        </is>
      </c>
      <c r="I12114" t="n">
        <v>9</v>
      </c>
      <c r="J12114" t="n">
        <v>814.2</v>
      </c>
      <c r="K12114" t="n">
        <v>0</v>
      </c>
      <c r="L12114">
        <f>I12114*J12114*(1-K12114)</f>
        <v/>
      </c>
      <c r="M12114">
        <f>VLOOKUP(F12114,Products!A:D,4,FALSE)*I12114</f>
        <v/>
      </c>
      <c r="N12114">
        <f>L12114-M12114</f>
        <v/>
      </c>
    </row>
    <row r="12115">
      <c r="A12115" t="inlineStr">
        <is>
          <t>T1012113</t>
        </is>
      </c>
      <c r="B12115" t="inlineStr">
        <is>
          <t>2024-04-11</t>
        </is>
      </c>
      <c r="C12115" t="inlineStr">
        <is>
          <t>S001</t>
        </is>
      </c>
      <c r="D12115" t="inlineStr">
        <is>
          <t>Store_001</t>
        </is>
      </c>
      <c r="E12115" t="inlineStr">
        <is>
          <t>West</t>
        </is>
      </c>
      <c r="F12115" t="inlineStr">
        <is>
          <t>P0124</t>
        </is>
      </c>
      <c r="G12115" t="inlineStr">
        <is>
          <t>Prod_0124</t>
        </is>
      </c>
      <c r="H12115" t="inlineStr">
        <is>
          <t>Beverages</t>
        </is>
      </c>
      <c r="I12115" t="n">
        <v>5</v>
      </c>
      <c r="J12115" t="n">
        <v>643.87</v>
      </c>
      <c r="K12115" t="n">
        <v>0</v>
      </c>
      <c r="L12115">
        <f>I12115*J12115*(1-K12115)</f>
        <v/>
      </c>
      <c r="M12115">
        <f>VLOOKUP(F12115,Products!A:D,4,FALSE)*I12115</f>
        <v/>
      </c>
      <c r="N12115">
        <f>L12115-M12115</f>
        <v/>
      </c>
    </row>
    <row r="12116">
      <c r="A12116" t="inlineStr">
        <is>
          <t>T1012114</t>
        </is>
      </c>
      <c r="B12116" t="inlineStr">
        <is>
          <t>2025-03-16</t>
        </is>
      </c>
      <c r="C12116" t="inlineStr">
        <is>
          <t>S038</t>
        </is>
      </c>
      <c r="D12116" t="inlineStr">
        <is>
          <t>Store_038</t>
        </is>
      </c>
      <c r="E12116" t="inlineStr">
        <is>
          <t>East</t>
        </is>
      </c>
      <c r="F12116" t="inlineStr">
        <is>
          <t>P0133</t>
        </is>
      </c>
      <c r="G12116" t="inlineStr">
        <is>
          <t>Prod_0133</t>
        </is>
      </c>
      <c r="H12116" t="inlineStr">
        <is>
          <t>Stationery</t>
        </is>
      </c>
      <c r="I12116" t="n">
        <v>6</v>
      </c>
      <c r="J12116" t="n">
        <v>336.14</v>
      </c>
      <c r="K12116" t="n">
        <v>0</v>
      </c>
      <c r="L12116">
        <f>I12116*J12116*(1-K12116)</f>
        <v/>
      </c>
      <c r="M12116">
        <f>VLOOKUP(F12116,Products!A:D,4,FALSE)*I12116</f>
        <v/>
      </c>
      <c r="N12116">
        <f>L12116-M12116</f>
        <v/>
      </c>
    </row>
    <row r="12117">
      <c r="A12117" t="inlineStr">
        <is>
          <t>T1012115</t>
        </is>
      </c>
      <c r="B12117" t="inlineStr">
        <is>
          <t>2023-10-22</t>
        </is>
      </c>
      <c r="C12117" t="inlineStr">
        <is>
          <t>S049</t>
        </is>
      </c>
      <c r="D12117" t="inlineStr">
        <is>
          <t>Store_049</t>
        </is>
      </c>
      <c r="E12117" t="inlineStr">
        <is>
          <t>North</t>
        </is>
      </c>
      <c r="F12117" t="inlineStr">
        <is>
          <t>P0139</t>
        </is>
      </c>
      <c r="G12117" t="inlineStr">
        <is>
          <t>Prod_0139</t>
        </is>
      </c>
      <c r="H12117" t="inlineStr">
        <is>
          <t>Clothing</t>
        </is>
      </c>
      <c r="I12117" t="n">
        <v>2</v>
      </c>
      <c r="J12117" t="n">
        <v>719.13</v>
      </c>
      <c r="K12117" t="n">
        <v>0.1</v>
      </c>
      <c r="L12117">
        <f>I12117*J12117*(1-K12117)</f>
        <v/>
      </c>
      <c r="M12117">
        <f>VLOOKUP(F12117,Products!A:D,4,FALSE)*I12117</f>
        <v/>
      </c>
      <c r="N12117">
        <f>L12117-M12117</f>
        <v/>
      </c>
    </row>
    <row r="12118">
      <c r="A12118" t="inlineStr">
        <is>
          <t>T1012116</t>
        </is>
      </c>
      <c r="B12118" t="inlineStr">
        <is>
          <t>2025-06-10</t>
        </is>
      </c>
      <c r="C12118" t="inlineStr">
        <is>
          <t>S035</t>
        </is>
      </c>
      <c r="D12118" t="inlineStr">
        <is>
          <t>Store_035</t>
        </is>
      </c>
      <c r="E12118" t="inlineStr">
        <is>
          <t>Central</t>
        </is>
      </c>
      <c r="F12118" t="inlineStr">
        <is>
          <t>P0158</t>
        </is>
      </c>
      <c r="G12118" t="inlineStr">
        <is>
          <t>Prod_0158</t>
        </is>
      </c>
      <c r="H12118" t="inlineStr">
        <is>
          <t>Beverages</t>
        </is>
      </c>
      <c r="I12118" t="n">
        <v>6</v>
      </c>
      <c r="J12118" t="n">
        <v>290.28</v>
      </c>
      <c r="K12118" t="n">
        <v>0</v>
      </c>
      <c r="L12118">
        <f>I12118*J12118*(1-K12118)</f>
        <v/>
      </c>
      <c r="M12118">
        <f>VLOOKUP(F12118,Products!A:D,4,FALSE)*I12118</f>
        <v/>
      </c>
      <c r="N12118">
        <f>L12118-M12118</f>
        <v/>
      </c>
    </row>
    <row r="12119">
      <c r="A12119" t="inlineStr">
        <is>
          <t>T1012117</t>
        </is>
      </c>
      <c r="B12119" t="inlineStr">
        <is>
          <t>2023-06-21</t>
        </is>
      </c>
      <c r="C12119" t="inlineStr">
        <is>
          <t>S022</t>
        </is>
      </c>
      <c r="D12119" t="inlineStr">
        <is>
          <t>Store_022</t>
        </is>
      </c>
      <c r="E12119" t="inlineStr">
        <is>
          <t>East</t>
        </is>
      </c>
      <c r="F12119" t="inlineStr">
        <is>
          <t>P0082</t>
        </is>
      </c>
      <c r="G12119" t="inlineStr">
        <is>
          <t>Prod_0082</t>
        </is>
      </c>
      <c r="H12119" t="inlineStr">
        <is>
          <t>Food</t>
        </is>
      </c>
      <c r="I12119" t="n">
        <v>9</v>
      </c>
      <c r="J12119" t="n">
        <v>589.91</v>
      </c>
      <c r="K12119" t="n">
        <v>0</v>
      </c>
      <c r="L12119">
        <f>I12119*J12119*(1-K12119)</f>
        <v/>
      </c>
      <c r="M12119">
        <f>VLOOKUP(F12119,Products!A:D,4,FALSE)*I12119</f>
        <v/>
      </c>
      <c r="N12119">
        <f>L12119-M12119</f>
        <v/>
      </c>
    </row>
    <row r="12120">
      <c r="A12120" t="inlineStr">
        <is>
          <t>T1012118</t>
        </is>
      </c>
      <c r="B12120" t="inlineStr">
        <is>
          <t>2023-12-14</t>
        </is>
      </c>
      <c r="C12120" t="inlineStr">
        <is>
          <t>S012</t>
        </is>
      </c>
      <c r="D12120" t="inlineStr">
        <is>
          <t>Store_012</t>
        </is>
      </c>
      <c r="E12120" t="inlineStr">
        <is>
          <t>South</t>
        </is>
      </c>
      <c r="F12120" t="inlineStr">
        <is>
          <t>P0090</t>
        </is>
      </c>
      <c r="G12120" t="inlineStr">
        <is>
          <t>Prod_0090</t>
        </is>
      </c>
      <c r="H12120" t="inlineStr">
        <is>
          <t>Toys</t>
        </is>
      </c>
      <c r="I12120" t="n">
        <v>4</v>
      </c>
      <c r="J12120" t="n">
        <v>516.83</v>
      </c>
      <c r="K12120" t="n">
        <v>0.15</v>
      </c>
      <c r="L12120">
        <f>I12120*J12120*(1-K12120)</f>
        <v/>
      </c>
      <c r="M12120">
        <f>VLOOKUP(F12120,Products!A:D,4,FALSE)*I12120</f>
        <v/>
      </c>
      <c r="N12120">
        <f>L12120-M12120</f>
        <v/>
      </c>
    </row>
    <row r="12121">
      <c r="A12121" t="inlineStr">
        <is>
          <t>T1012119</t>
        </is>
      </c>
      <c r="B12121" t="inlineStr">
        <is>
          <t>2024-09-07</t>
        </is>
      </c>
      <c r="C12121" t="inlineStr">
        <is>
          <t>S038</t>
        </is>
      </c>
      <c r="D12121" t="inlineStr">
        <is>
          <t>Store_038</t>
        </is>
      </c>
      <c r="E12121" t="inlineStr">
        <is>
          <t>East</t>
        </is>
      </c>
      <c r="F12121" t="inlineStr">
        <is>
          <t>P0099</t>
        </is>
      </c>
      <c r="G12121" t="inlineStr">
        <is>
          <t>Prod_0099</t>
        </is>
      </c>
      <c r="H12121" t="inlineStr">
        <is>
          <t>Beverages</t>
        </is>
      </c>
      <c r="I12121" t="n">
        <v>4</v>
      </c>
      <c r="J12121" t="n">
        <v>92.77</v>
      </c>
      <c r="K12121" t="n">
        <v>0.05</v>
      </c>
      <c r="L12121">
        <f>I12121*J12121*(1-K12121)</f>
        <v/>
      </c>
      <c r="M12121">
        <f>VLOOKUP(F12121,Products!A:D,4,FALSE)*I12121</f>
        <v/>
      </c>
      <c r="N12121">
        <f>L12121-M12121</f>
        <v/>
      </c>
    </row>
    <row r="12122">
      <c r="A12122" t="inlineStr">
        <is>
          <t>T1012120</t>
        </is>
      </c>
      <c r="B12122" t="inlineStr">
        <is>
          <t>2024-10-02</t>
        </is>
      </c>
      <c r="C12122" t="inlineStr">
        <is>
          <t>S017</t>
        </is>
      </c>
      <c r="D12122" t="inlineStr">
        <is>
          <t>Store_017</t>
        </is>
      </c>
      <c r="E12122" t="inlineStr">
        <is>
          <t>South</t>
        </is>
      </c>
      <c r="F12122" t="inlineStr">
        <is>
          <t>P0100</t>
        </is>
      </c>
      <c r="G12122" t="inlineStr">
        <is>
          <t>Prod_0100</t>
        </is>
      </c>
      <c r="H12122" t="inlineStr">
        <is>
          <t>Household</t>
        </is>
      </c>
      <c r="I12122" t="n">
        <v>1</v>
      </c>
      <c r="J12122" t="n">
        <v>347.98</v>
      </c>
      <c r="K12122" t="n">
        <v>0.1</v>
      </c>
      <c r="L12122">
        <f>I12122*J12122*(1-K12122)</f>
        <v/>
      </c>
      <c r="M12122">
        <f>VLOOKUP(F12122,Products!A:D,4,FALSE)*I12122</f>
        <v/>
      </c>
      <c r="N12122">
        <f>L12122-M12122</f>
        <v/>
      </c>
    </row>
    <row r="12123">
      <c r="A12123" t="inlineStr">
        <is>
          <t>T1012121</t>
        </is>
      </c>
      <c r="B12123" t="inlineStr">
        <is>
          <t>2025-08-09</t>
        </is>
      </c>
      <c r="C12123" t="inlineStr">
        <is>
          <t>S030</t>
        </is>
      </c>
      <c r="D12123" t="inlineStr">
        <is>
          <t>Store_030</t>
        </is>
      </c>
      <c r="E12123" t="inlineStr">
        <is>
          <t>North</t>
        </is>
      </c>
      <c r="F12123" t="inlineStr">
        <is>
          <t>P0108</t>
        </is>
      </c>
      <c r="G12123" t="inlineStr">
        <is>
          <t>Prod_0108</t>
        </is>
      </c>
      <c r="H12123" t="inlineStr">
        <is>
          <t>Stationery</t>
        </is>
      </c>
      <c r="I12123" t="n">
        <v>7</v>
      </c>
      <c r="J12123" t="n">
        <v>607.3</v>
      </c>
      <c r="K12123" t="n">
        <v>0.05</v>
      </c>
      <c r="L12123">
        <f>I12123*J12123*(1-K12123)</f>
        <v/>
      </c>
      <c r="M12123">
        <f>VLOOKUP(F12123,Products!A:D,4,FALSE)*I12123</f>
        <v/>
      </c>
      <c r="N12123">
        <f>L12123-M12123</f>
        <v/>
      </c>
    </row>
    <row r="12124">
      <c r="A12124" t="inlineStr">
        <is>
          <t>T1012122</t>
        </is>
      </c>
      <c r="B12124" t="inlineStr">
        <is>
          <t>2023-05-28</t>
        </is>
      </c>
      <c r="C12124" t="inlineStr">
        <is>
          <t>S030</t>
        </is>
      </c>
      <c r="D12124" t="inlineStr">
        <is>
          <t>Store_030</t>
        </is>
      </c>
      <c r="E12124" t="inlineStr">
        <is>
          <t>North</t>
        </is>
      </c>
      <c r="F12124" t="inlineStr">
        <is>
          <t>P0020</t>
        </is>
      </c>
      <c r="G12124" t="inlineStr">
        <is>
          <t>Prod_0020</t>
        </is>
      </c>
      <c r="H12124" t="inlineStr">
        <is>
          <t>Beverages</t>
        </is>
      </c>
      <c r="I12124" t="n">
        <v>6</v>
      </c>
      <c r="J12124" t="n">
        <v>842.6799999999999</v>
      </c>
      <c r="K12124" t="n">
        <v>0</v>
      </c>
      <c r="L12124">
        <f>I12124*J12124*(1-K12124)</f>
        <v/>
      </c>
      <c r="M12124">
        <f>VLOOKUP(F12124,Products!A:D,4,FALSE)*I12124</f>
        <v/>
      </c>
      <c r="N12124">
        <f>L12124-M12124</f>
        <v/>
      </c>
    </row>
    <row r="12125">
      <c r="A12125" t="inlineStr">
        <is>
          <t>T1012123</t>
        </is>
      </c>
      <c r="B12125" t="inlineStr">
        <is>
          <t>2025-07-11</t>
        </is>
      </c>
      <c r="C12125" t="inlineStr">
        <is>
          <t>S012</t>
        </is>
      </c>
      <c r="D12125" t="inlineStr">
        <is>
          <t>Store_012</t>
        </is>
      </c>
      <c r="E12125" t="inlineStr">
        <is>
          <t>South</t>
        </is>
      </c>
      <c r="F12125" t="inlineStr">
        <is>
          <t>P0039</t>
        </is>
      </c>
      <c r="G12125" t="inlineStr">
        <is>
          <t>Prod_0039</t>
        </is>
      </c>
      <c r="H12125" t="inlineStr">
        <is>
          <t>Household</t>
        </is>
      </c>
      <c r="I12125" t="n">
        <v>9</v>
      </c>
      <c r="J12125" t="n">
        <v>345.53</v>
      </c>
      <c r="K12125" t="n">
        <v>0.1</v>
      </c>
      <c r="L12125">
        <f>I12125*J12125*(1-K12125)</f>
        <v/>
      </c>
      <c r="M12125">
        <f>VLOOKUP(F12125,Products!A:D,4,FALSE)*I12125</f>
        <v/>
      </c>
      <c r="N12125">
        <f>L12125-M12125</f>
        <v/>
      </c>
    </row>
    <row r="12126">
      <c r="A12126" t="inlineStr">
        <is>
          <t>T1012124</t>
        </is>
      </c>
      <c r="B12126" t="inlineStr">
        <is>
          <t>2023-11-12</t>
        </is>
      </c>
      <c r="C12126" t="inlineStr">
        <is>
          <t>S036</t>
        </is>
      </c>
      <c r="D12126" t="inlineStr">
        <is>
          <t>Store_036</t>
        </is>
      </c>
      <c r="E12126" t="inlineStr">
        <is>
          <t>Central</t>
        </is>
      </c>
      <c r="F12126" t="inlineStr">
        <is>
          <t>P0002</t>
        </is>
      </c>
      <c r="G12126" t="inlineStr">
        <is>
          <t>Prod_0002</t>
        </is>
      </c>
      <c r="H12126" t="inlineStr">
        <is>
          <t>Food</t>
        </is>
      </c>
      <c r="I12126" t="n">
        <v>3</v>
      </c>
      <c r="J12126" t="n">
        <v>276.22</v>
      </c>
      <c r="K12126" t="n">
        <v>0</v>
      </c>
      <c r="L12126">
        <f>I12126*J12126*(1-K12126)</f>
        <v/>
      </c>
      <c r="M12126">
        <f>VLOOKUP(F12126,Products!A:D,4,FALSE)*I12126</f>
        <v/>
      </c>
      <c r="N12126">
        <f>L12126-M12126</f>
        <v/>
      </c>
    </row>
    <row r="12127">
      <c r="A12127" t="inlineStr">
        <is>
          <t>T1012125</t>
        </is>
      </c>
      <c r="B12127" t="inlineStr">
        <is>
          <t>2023-08-04</t>
        </is>
      </c>
      <c r="C12127" t="inlineStr">
        <is>
          <t>S024</t>
        </is>
      </c>
      <c r="D12127" t="inlineStr">
        <is>
          <t>Store_024</t>
        </is>
      </c>
      <c r="E12127" t="inlineStr">
        <is>
          <t>South</t>
        </is>
      </c>
      <c r="F12127" t="inlineStr">
        <is>
          <t>P0009</t>
        </is>
      </c>
      <c r="G12127" t="inlineStr">
        <is>
          <t>Prod_0009</t>
        </is>
      </c>
      <c r="H12127" t="inlineStr">
        <is>
          <t>Toys</t>
        </is>
      </c>
      <c r="I12127" t="n">
        <v>8</v>
      </c>
      <c r="J12127" t="n">
        <v>580.59</v>
      </c>
      <c r="K12127" t="n">
        <v>0.05</v>
      </c>
      <c r="L12127">
        <f>I12127*J12127*(1-K12127)</f>
        <v/>
      </c>
      <c r="M12127">
        <f>VLOOKUP(F12127,Products!A:D,4,FALSE)*I12127</f>
        <v/>
      </c>
      <c r="N12127">
        <f>L12127-M12127</f>
        <v/>
      </c>
    </row>
    <row r="12128">
      <c r="A12128" t="inlineStr">
        <is>
          <t>T1012126</t>
        </is>
      </c>
      <c r="B12128" t="inlineStr">
        <is>
          <t>2024-10-26</t>
        </is>
      </c>
      <c r="C12128" t="inlineStr">
        <is>
          <t>S035</t>
        </is>
      </c>
      <c r="D12128" t="inlineStr">
        <is>
          <t>Store_035</t>
        </is>
      </c>
      <c r="E12128" t="inlineStr">
        <is>
          <t>Central</t>
        </is>
      </c>
      <c r="F12128" t="inlineStr">
        <is>
          <t>P0011</t>
        </is>
      </c>
      <c r="G12128" t="inlineStr">
        <is>
          <t>Prod_0011</t>
        </is>
      </c>
      <c r="H12128" t="inlineStr">
        <is>
          <t>Household</t>
        </is>
      </c>
      <c r="I12128" t="n">
        <v>8</v>
      </c>
      <c r="J12128" t="n">
        <v>401.56</v>
      </c>
      <c r="K12128" t="n">
        <v>0.15</v>
      </c>
      <c r="L12128">
        <f>I12128*J12128*(1-K12128)</f>
        <v/>
      </c>
      <c r="M12128">
        <f>VLOOKUP(F12128,Products!A:D,4,FALSE)*I12128</f>
        <v/>
      </c>
      <c r="N12128">
        <f>L12128-M12128</f>
        <v/>
      </c>
    </row>
    <row r="12129">
      <c r="A12129" t="inlineStr">
        <is>
          <t>T1012127</t>
        </is>
      </c>
      <c r="B12129" t="inlineStr">
        <is>
          <t>2023-02-11</t>
        </is>
      </c>
      <c r="C12129" t="inlineStr">
        <is>
          <t>S011</t>
        </is>
      </c>
      <c r="D12129" t="inlineStr">
        <is>
          <t>Store_011</t>
        </is>
      </c>
      <c r="E12129" t="inlineStr">
        <is>
          <t>South</t>
        </is>
      </c>
      <c r="F12129" t="inlineStr">
        <is>
          <t>P0011</t>
        </is>
      </c>
      <c r="G12129" t="inlineStr">
        <is>
          <t>Prod_0011</t>
        </is>
      </c>
      <c r="H12129" t="inlineStr">
        <is>
          <t>Household</t>
        </is>
      </c>
      <c r="I12129" t="n">
        <v>9</v>
      </c>
      <c r="J12129" t="n">
        <v>313.11</v>
      </c>
      <c r="K12129" t="n">
        <v>0.05</v>
      </c>
      <c r="L12129">
        <f>I12129*J12129*(1-K12129)</f>
        <v/>
      </c>
      <c r="M12129">
        <f>VLOOKUP(F12129,Products!A:D,4,FALSE)*I12129</f>
        <v/>
      </c>
      <c r="N12129">
        <f>L12129-M12129</f>
        <v/>
      </c>
    </row>
    <row r="12130">
      <c r="A12130" t="inlineStr">
        <is>
          <t>T1012128</t>
        </is>
      </c>
      <c r="B12130" t="inlineStr">
        <is>
          <t>2024-01-24</t>
        </is>
      </c>
      <c r="C12130" t="inlineStr">
        <is>
          <t>S040</t>
        </is>
      </c>
      <c r="D12130" t="inlineStr">
        <is>
          <t>Store_040</t>
        </is>
      </c>
      <c r="E12130" t="inlineStr">
        <is>
          <t>Central</t>
        </is>
      </c>
      <c r="F12130" t="inlineStr">
        <is>
          <t>P0033</t>
        </is>
      </c>
      <c r="G12130" t="inlineStr">
        <is>
          <t>Prod_0033</t>
        </is>
      </c>
      <c r="H12130" t="inlineStr">
        <is>
          <t>Food</t>
        </is>
      </c>
      <c r="I12130" t="n">
        <v>8</v>
      </c>
      <c r="J12130" t="n">
        <v>347.31</v>
      </c>
      <c r="K12130" t="n">
        <v>0.15</v>
      </c>
      <c r="L12130">
        <f>I12130*J12130*(1-K12130)</f>
        <v/>
      </c>
      <c r="M12130">
        <f>VLOOKUP(F12130,Products!A:D,4,FALSE)*I12130</f>
        <v/>
      </c>
      <c r="N12130">
        <f>L12130-M12130</f>
        <v/>
      </c>
    </row>
    <row r="12131">
      <c r="A12131" t="inlineStr">
        <is>
          <t>T1012129</t>
        </is>
      </c>
      <c r="B12131" t="inlineStr">
        <is>
          <t>2025-06-17</t>
        </is>
      </c>
      <c r="C12131" t="inlineStr">
        <is>
          <t>S041</t>
        </is>
      </c>
      <c r="D12131" t="inlineStr">
        <is>
          <t>Store_041</t>
        </is>
      </c>
      <c r="E12131" t="inlineStr">
        <is>
          <t>East</t>
        </is>
      </c>
      <c r="F12131" t="inlineStr">
        <is>
          <t>P0041</t>
        </is>
      </c>
      <c r="G12131" t="inlineStr">
        <is>
          <t>Prod_0041</t>
        </is>
      </c>
      <c r="H12131" t="inlineStr">
        <is>
          <t>Stationery</t>
        </is>
      </c>
      <c r="I12131" t="n">
        <v>8</v>
      </c>
      <c r="J12131" t="n">
        <v>373.23</v>
      </c>
      <c r="K12131" t="n">
        <v>0</v>
      </c>
      <c r="L12131">
        <f>I12131*J12131*(1-K12131)</f>
        <v/>
      </c>
      <c r="M12131">
        <f>VLOOKUP(F12131,Products!A:D,4,FALSE)*I12131</f>
        <v/>
      </c>
      <c r="N12131">
        <f>L12131-M12131</f>
        <v/>
      </c>
    </row>
    <row r="12132">
      <c r="A12132" t="inlineStr">
        <is>
          <t>T1012130</t>
        </is>
      </c>
      <c r="B12132" t="inlineStr">
        <is>
          <t>2024-04-13</t>
        </is>
      </c>
      <c r="C12132" t="inlineStr">
        <is>
          <t>S016</t>
        </is>
      </c>
      <c r="D12132" t="inlineStr">
        <is>
          <t>Store_016</t>
        </is>
      </c>
      <c r="E12132" t="inlineStr">
        <is>
          <t>West</t>
        </is>
      </c>
      <c r="F12132" t="inlineStr">
        <is>
          <t>P0037</t>
        </is>
      </c>
      <c r="G12132" t="inlineStr">
        <is>
          <t>Prod_0037</t>
        </is>
      </c>
      <c r="H12132" t="inlineStr">
        <is>
          <t>Stationery</t>
        </is>
      </c>
      <c r="I12132" t="n">
        <v>4</v>
      </c>
      <c r="J12132" t="n">
        <v>402.47</v>
      </c>
      <c r="K12132" t="n">
        <v>0</v>
      </c>
      <c r="L12132">
        <f>I12132*J12132*(1-K12132)</f>
        <v/>
      </c>
      <c r="M12132">
        <f>VLOOKUP(F12132,Products!A:D,4,FALSE)*I12132</f>
        <v/>
      </c>
      <c r="N12132">
        <f>L12132-M12132</f>
        <v/>
      </c>
    </row>
    <row r="12133">
      <c r="A12133" t="inlineStr">
        <is>
          <t>T1012131</t>
        </is>
      </c>
      <c r="B12133" t="inlineStr">
        <is>
          <t>2024-09-23</t>
        </is>
      </c>
      <c r="C12133" t="inlineStr">
        <is>
          <t>S028</t>
        </is>
      </c>
      <c r="D12133" t="inlineStr">
        <is>
          <t>Store_028</t>
        </is>
      </c>
      <c r="E12133" t="inlineStr">
        <is>
          <t>North</t>
        </is>
      </c>
      <c r="F12133" t="inlineStr">
        <is>
          <t>P0059</t>
        </is>
      </c>
      <c r="G12133" t="inlineStr">
        <is>
          <t>Prod_0059</t>
        </is>
      </c>
      <c r="H12133" t="inlineStr">
        <is>
          <t>Beverages</t>
        </is>
      </c>
      <c r="I12133" t="n">
        <v>3</v>
      </c>
      <c r="J12133" t="n">
        <v>585.91</v>
      </c>
      <c r="K12133" t="n">
        <v>0</v>
      </c>
      <c r="L12133">
        <f>I12133*J12133*(1-K12133)</f>
        <v/>
      </c>
      <c r="M12133">
        <f>VLOOKUP(F12133,Products!A:D,4,FALSE)*I12133</f>
        <v/>
      </c>
      <c r="N12133">
        <f>L12133-M12133</f>
        <v/>
      </c>
    </row>
    <row r="12134">
      <c r="A12134" t="inlineStr">
        <is>
          <t>T1012132</t>
        </is>
      </c>
      <c r="B12134" t="inlineStr">
        <is>
          <t>2023-04-14</t>
        </is>
      </c>
      <c r="C12134" t="inlineStr">
        <is>
          <t>S019</t>
        </is>
      </c>
      <c r="D12134" t="inlineStr">
        <is>
          <t>Store_019</t>
        </is>
      </c>
      <c r="E12134" t="inlineStr">
        <is>
          <t>East</t>
        </is>
      </c>
      <c r="F12134" t="inlineStr">
        <is>
          <t>P0022</t>
        </is>
      </c>
      <c r="G12134" t="inlineStr">
        <is>
          <t>Prod_0022</t>
        </is>
      </c>
      <c r="H12134" t="inlineStr">
        <is>
          <t>Beverages</t>
        </is>
      </c>
      <c r="I12134" t="n">
        <v>7</v>
      </c>
      <c r="J12134" t="n">
        <v>231.56</v>
      </c>
      <c r="K12134" t="n">
        <v>0.05</v>
      </c>
      <c r="L12134">
        <f>I12134*J12134*(1-K12134)</f>
        <v/>
      </c>
      <c r="M12134">
        <f>VLOOKUP(F12134,Products!A:D,4,FALSE)*I12134</f>
        <v/>
      </c>
      <c r="N12134">
        <f>L12134-M12134</f>
        <v/>
      </c>
    </row>
    <row r="12135">
      <c r="A12135" t="inlineStr">
        <is>
          <t>T1012133</t>
        </is>
      </c>
      <c r="B12135" t="inlineStr">
        <is>
          <t>2025-05-11</t>
        </is>
      </c>
      <c r="C12135" t="inlineStr">
        <is>
          <t>S026</t>
        </is>
      </c>
      <c r="D12135" t="inlineStr">
        <is>
          <t>Store_026</t>
        </is>
      </c>
      <c r="E12135" t="inlineStr">
        <is>
          <t>North</t>
        </is>
      </c>
      <c r="F12135" t="inlineStr">
        <is>
          <t>P0168</t>
        </is>
      </c>
      <c r="G12135" t="inlineStr">
        <is>
          <t>Prod_0168</t>
        </is>
      </c>
      <c r="H12135" t="inlineStr">
        <is>
          <t>Electronics</t>
        </is>
      </c>
      <c r="I12135" t="n">
        <v>9</v>
      </c>
      <c r="J12135" t="n">
        <v>75.17</v>
      </c>
      <c r="K12135" t="n">
        <v>0</v>
      </c>
      <c r="L12135">
        <f>I12135*J12135*(1-K12135)</f>
        <v/>
      </c>
      <c r="M12135">
        <f>VLOOKUP(F12135,Products!A:D,4,FALSE)*I12135</f>
        <v/>
      </c>
      <c r="N12135">
        <f>L12135-M12135</f>
        <v/>
      </c>
    </row>
    <row r="12136">
      <c r="A12136" t="inlineStr">
        <is>
          <t>T1012134</t>
        </is>
      </c>
      <c r="B12136" t="inlineStr">
        <is>
          <t>2023-08-03</t>
        </is>
      </c>
      <c r="C12136" t="inlineStr">
        <is>
          <t>S022</t>
        </is>
      </c>
      <c r="D12136" t="inlineStr">
        <is>
          <t>Store_022</t>
        </is>
      </c>
      <c r="E12136" t="inlineStr">
        <is>
          <t>East</t>
        </is>
      </c>
      <c r="F12136" t="inlineStr">
        <is>
          <t>P0053</t>
        </is>
      </c>
      <c r="G12136" t="inlineStr">
        <is>
          <t>Prod_0053</t>
        </is>
      </c>
      <c r="H12136" t="inlineStr">
        <is>
          <t>Food</t>
        </is>
      </c>
      <c r="I12136" t="n">
        <v>6</v>
      </c>
      <c r="J12136" t="n">
        <v>321.16</v>
      </c>
      <c r="K12136" t="n">
        <v>0</v>
      </c>
      <c r="L12136">
        <f>I12136*J12136*(1-K12136)</f>
        <v/>
      </c>
      <c r="M12136">
        <f>VLOOKUP(F12136,Products!A:D,4,FALSE)*I12136</f>
        <v/>
      </c>
      <c r="N12136">
        <f>L12136-M12136</f>
        <v/>
      </c>
    </row>
    <row r="12137">
      <c r="A12137" t="inlineStr">
        <is>
          <t>T1012135</t>
        </is>
      </c>
      <c r="B12137" t="inlineStr">
        <is>
          <t>2025-05-03</t>
        </is>
      </c>
      <c r="C12137" t="inlineStr">
        <is>
          <t>S034</t>
        </is>
      </c>
      <c r="D12137" t="inlineStr">
        <is>
          <t>Store_034</t>
        </is>
      </c>
      <c r="E12137" t="inlineStr">
        <is>
          <t>Central</t>
        </is>
      </c>
      <c r="F12137" t="inlineStr">
        <is>
          <t>P0038</t>
        </is>
      </c>
      <c r="G12137" t="inlineStr">
        <is>
          <t>Prod_0038</t>
        </is>
      </c>
      <c r="H12137" t="inlineStr">
        <is>
          <t>Beverages</t>
        </is>
      </c>
      <c r="I12137" t="n">
        <v>4</v>
      </c>
      <c r="J12137" t="n">
        <v>948.77</v>
      </c>
      <c r="K12137" t="n">
        <v>0</v>
      </c>
      <c r="L12137">
        <f>I12137*J12137*(1-K12137)</f>
        <v/>
      </c>
      <c r="M12137">
        <f>VLOOKUP(F12137,Products!A:D,4,FALSE)*I12137</f>
        <v/>
      </c>
      <c r="N12137">
        <f>L12137-M12137</f>
        <v/>
      </c>
    </row>
    <row r="12138">
      <c r="A12138" t="inlineStr">
        <is>
          <t>T1012136</t>
        </is>
      </c>
      <c r="B12138" t="inlineStr">
        <is>
          <t>2025-04-21</t>
        </is>
      </c>
      <c r="C12138" t="inlineStr">
        <is>
          <t>S050</t>
        </is>
      </c>
      <c r="D12138" t="inlineStr">
        <is>
          <t>Store_050</t>
        </is>
      </c>
      <c r="E12138" t="inlineStr">
        <is>
          <t>South</t>
        </is>
      </c>
      <c r="F12138" t="inlineStr">
        <is>
          <t>P0071</t>
        </is>
      </c>
      <c r="G12138" t="inlineStr">
        <is>
          <t>Prod_0071</t>
        </is>
      </c>
      <c r="H12138" t="inlineStr">
        <is>
          <t>Beverages</t>
        </is>
      </c>
      <c r="I12138" t="n">
        <v>2</v>
      </c>
      <c r="J12138" t="n">
        <v>505.61</v>
      </c>
      <c r="K12138" t="n">
        <v>0</v>
      </c>
      <c r="L12138">
        <f>I12138*J12138*(1-K12138)</f>
        <v/>
      </c>
      <c r="M12138">
        <f>VLOOKUP(F12138,Products!A:D,4,FALSE)*I12138</f>
        <v/>
      </c>
      <c r="N12138">
        <f>L12138-M12138</f>
        <v/>
      </c>
    </row>
    <row r="12139">
      <c r="A12139" t="inlineStr">
        <is>
          <t>T1012137</t>
        </is>
      </c>
      <c r="B12139" t="inlineStr">
        <is>
          <t>2023-10-03</t>
        </is>
      </c>
      <c r="C12139" t="inlineStr">
        <is>
          <t>S026</t>
        </is>
      </c>
      <c r="D12139" t="inlineStr">
        <is>
          <t>Store_026</t>
        </is>
      </c>
      <c r="E12139" t="inlineStr">
        <is>
          <t>North</t>
        </is>
      </c>
      <c r="F12139" t="inlineStr">
        <is>
          <t>P0088</t>
        </is>
      </c>
      <c r="G12139" t="inlineStr">
        <is>
          <t>Prod_0088</t>
        </is>
      </c>
      <c r="H12139" t="inlineStr">
        <is>
          <t>Toys</t>
        </is>
      </c>
      <c r="I12139" t="n">
        <v>6</v>
      </c>
      <c r="J12139" t="n">
        <v>602.77</v>
      </c>
      <c r="K12139" t="n">
        <v>0.2</v>
      </c>
      <c r="L12139">
        <f>I12139*J12139*(1-K12139)</f>
        <v/>
      </c>
      <c r="M12139">
        <f>VLOOKUP(F12139,Products!A:D,4,FALSE)*I12139</f>
        <v/>
      </c>
      <c r="N12139">
        <f>L12139-M12139</f>
        <v/>
      </c>
    </row>
    <row r="12140">
      <c r="A12140" t="inlineStr">
        <is>
          <t>T1012138</t>
        </is>
      </c>
      <c r="B12140" t="inlineStr">
        <is>
          <t>2024-07-10</t>
        </is>
      </c>
      <c r="C12140" t="inlineStr">
        <is>
          <t>S018</t>
        </is>
      </c>
      <c r="D12140" t="inlineStr">
        <is>
          <t>Store_018</t>
        </is>
      </c>
      <c r="E12140" t="inlineStr">
        <is>
          <t>South</t>
        </is>
      </c>
      <c r="F12140" t="inlineStr">
        <is>
          <t>P0138</t>
        </is>
      </c>
      <c r="G12140" t="inlineStr">
        <is>
          <t>Prod_0138</t>
        </is>
      </c>
      <c r="H12140" t="inlineStr">
        <is>
          <t>Household</t>
        </is>
      </c>
      <c r="I12140" t="n">
        <v>9</v>
      </c>
      <c r="J12140" t="n">
        <v>252.3</v>
      </c>
      <c r="K12140" t="n">
        <v>0.2</v>
      </c>
      <c r="L12140">
        <f>I12140*J12140*(1-K12140)</f>
        <v/>
      </c>
      <c r="M12140">
        <f>VLOOKUP(F12140,Products!A:D,4,FALSE)*I12140</f>
        <v/>
      </c>
      <c r="N12140">
        <f>L12140-M12140</f>
        <v/>
      </c>
    </row>
    <row r="12141">
      <c r="A12141" t="inlineStr">
        <is>
          <t>T1012139</t>
        </is>
      </c>
      <c r="B12141" t="inlineStr">
        <is>
          <t>2025-05-07</t>
        </is>
      </c>
      <c r="C12141" t="inlineStr">
        <is>
          <t>S024</t>
        </is>
      </c>
      <c r="D12141" t="inlineStr">
        <is>
          <t>Store_024</t>
        </is>
      </c>
      <c r="E12141" t="inlineStr">
        <is>
          <t>South</t>
        </is>
      </c>
      <c r="F12141" t="inlineStr">
        <is>
          <t>P0005</t>
        </is>
      </c>
      <c r="G12141" t="inlineStr">
        <is>
          <t>Prod_0005</t>
        </is>
      </c>
      <c r="H12141" t="inlineStr">
        <is>
          <t>Beverages</t>
        </is>
      </c>
      <c r="I12141" t="n">
        <v>9</v>
      </c>
      <c r="J12141" t="n">
        <v>124.57</v>
      </c>
      <c r="K12141" t="n">
        <v>0</v>
      </c>
      <c r="L12141">
        <f>I12141*J12141*(1-K12141)</f>
        <v/>
      </c>
      <c r="M12141">
        <f>VLOOKUP(F12141,Products!A:D,4,FALSE)*I12141</f>
        <v/>
      </c>
      <c r="N12141">
        <f>L12141-M12141</f>
        <v/>
      </c>
    </row>
    <row r="12142">
      <c r="A12142" t="inlineStr">
        <is>
          <t>T1012140</t>
        </is>
      </c>
      <c r="B12142" t="inlineStr">
        <is>
          <t>2025-01-12</t>
        </is>
      </c>
      <c r="C12142" t="inlineStr">
        <is>
          <t>S049</t>
        </is>
      </c>
      <c r="D12142" t="inlineStr">
        <is>
          <t>Store_049</t>
        </is>
      </c>
      <c r="E12142" t="inlineStr">
        <is>
          <t>North</t>
        </is>
      </c>
      <c r="F12142" t="inlineStr">
        <is>
          <t>P0034</t>
        </is>
      </c>
      <c r="G12142" t="inlineStr">
        <is>
          <t>Prod_0034</t>
        </is>
      </c>
      <c r="H12142" t="inlineStr">
        <is>
          <t>Toys</t>
        </is>
      </c>
      <c r="I12142" t="n">
        <v>4</v>
      </c>
      <c r="J12142" t="n">
        <v>579.89</v>
      </c>
      <c r="K12142" t="n">
        <v>0</v>
      </c>
      <c r="L12142">
        <f>I12142*J12142*(1-K12142)</f>
        <v/>
      </c>
      <c r="M12142">
        <f>VLOOKUP(F12142,Products!A:D,4,FALSE)*I12142</f>
        <v/>
      </c>
      <c r="N12142">
        <f>L12142-M12142</f>
        <v/>
      </c>
    </row>
    <row r="12143">
      <c r="A12143" t="inlineStr">
        <is>
          <t>T1012141</t>
        </is>
      </c>
      <c r="B12143" t="inlineStr">
        <is>
          <t>2024-04-02</t>
        </is>
      </c>
      <c r="C12143" t="inlineStr">
        <is>
          <t>S045</t>
        </is>
      </c>
      <c r="D12143" t="inlineStr">
        <is>
          <t>Store_045</t>
        </is>
      </c>
      <c r="E12143" t="inlineStr">
        <is>
          <t>East</t>
        </is>
      </c>
      <c r="F12143" t="inlineStr">
        <is>
          <t>P0150</t>
        </is>
      </c>
      <c r="G12143" t="inlineStr">
        <is>
          <t>Prod_0150</t>
        </is>
      </c>
      <c r="H12143" t="inlineStr">
        <is>
          <t>Clothing</t>
        </is>
      </c>
      <c r="I12143" t="n">
        <v>3</v>
      </c>
      <c r="J12143" t="n">
        <v>296.82</v>
      </c>
      <c r="K12143" t="n">
        <v>0</v>
      </c>
      <c r="L12143">
        <f>I12143*J12143*(1-K12143)</f>
        <v/>
      </c>
      <c r="M12143">
        <f>VLOOKUP(F12143,Products!A:D,4,FALSE)*I12143</f>
        <v/>
      </c>
      <c r="N12143">
        <f>L12143-M12143</f>
        <v/>
      </c>
    </row>
    <row r="12144">
      <c r="A12144" t="inlineStr">
        <is>
          <t>T1012142</t>
        </is>
      </c>
      <c r="B12144" t="inlineStr">
        <is>
          <t>2024-09-23</t>
        </is>
      </c>
      <c r="C12144" t="inlineStr">
        <is>
          <t>S042</t>
        </is>
      </c>
      <c r="D12144" t="inlineStr">
        <is>
          <t>Store_042</t>
        </is>
      </c>
      <c r="E12144" t="inlineStr">
        <is>
          <t>Central</t>
        </is>
      </c>
      <c r="F12144" t="inlineStr">
        <is>
          <t>P0064</t>
        </is>
      </c>
      <c r="G12144" t="inlineStr">
        <is>
          <t>Prod_0064</t>
        </is>
      </c>
      <c r="H12144" t="inlineStr">
        <is>
          <t>Beverages</t>
        </is>
      </c>
      <c r="I12144" t="n">
        <v>7</v>
      </c>
      <c r="J12144" t="n">
        <v>770.5</v>
      </c>
      <c r="K12144" t="n">
        <v>0.15</v>
      </c>
      <c r="L12144">
        <f>I12144*J12144*(1-K12144)</f>
        <v/>
      </c>
      <c r="M12144">
        <f>VLOOKUP(F12144,Products!A:D,4,FALSE)*I12144</f>
        <v/>
      </c>
      <c r="N12144">
        <f>L12144-M12144</f>
        <v/>
      </c>
    </row>
    <row r="12145">
      <c r="A12145" t="inlineStr">
        <is>
          <t>T1012143</t>
        </is>
      </c>
      <c r="B12145" t="inlineStr">
        <is>
          <t>2024-04-03</t>
        </is>
      </c>
      <c r="C12145" t="inlineStr">
        <is>
          <t>S008</t>
        </is>
      </c>
      <c r="D12145" t="inlineStr">
        <is>
          <t>Store_008</t>
        </is>
      </c>
      <c r="E12145" t="inlineStr">
        <is>
          <t>East</t>
        </is>
      </c>
      <c r="F12145" t="inlineStr">
        <is>
          <t>P0037</t>
        </is>
      </c>
      <c r="G12145" t="inlineStr">
        <is>
          <t>Prod_0037</t>
        </is>
      </c>
      <c r="H12145" t="inlineStr">
        <is>
          <t>Stationery</t>
        </is>
      </c>
      <c r="I12145" t="n">
        <v>6</v>
      </c>
      <c r="J12145" t="n">
        <v>476.99</v>
      </c>
      <c r="K12145" t="n">
        <v>0.15</v>
      </c>
      <c r="L12145">
        <f>I12145*J12145*(1-K12145)</f>
        <v/>
      </c>
      <c r="M12145">
        <f>VLOOKUP(F12145,Products!A:D,4,FALSE)*I12145</f>
        <v/>
      </c>
      <c r="N12145">
        <f>L12145-M12145</f>
        <v/>
      </c>
    </row>
    <row r="12146">
      <c r="A12146" t="inlineStr">
        <is>
          <t>T1012144</t>
        </is>
      </c>
      <c r="B12146" t="inlineStr">
        <is>
          <t>2025-09-21</t>
        </is>
      </c>
      <c r="C12146" t="inlineStr">
        <is>
          <t>S031</t>
        </is>
      </c>
      <c r="D12146" t="inlineStr">
        <is>
          <t>Store_031</t>
        </is>
      </c>
      <c r="E12146" t="inlineStr">
        <is>
          <t>Central</t>
        </is>
      </c>
      <c r="F12146" t="inlineStr">
        <is>
          <t>P0141</t>
        </is>
      </c>
      <c r="G12146" t="inlineStr">
        <is>
          <t>Prod_0141</t>
        </is>
      </c>
      <c r="H12146" t="inlineStr">
        <is>
          <t>Food</t>
        </is>
      </c>
      <c r="I12146" t="n">
        <v>8</v>
      </c>
      <c r="J12146" t="n">
        <v>722.71</v>
      </c>
      <c r="K12146" t="n">
        <v>0</v>
      </c>
      <c r="L12146">
        <f>I12146*J12146*(1-K12146)</f>
        <v/>
      </c>
      <c r="M12146">
        <f>VLOOKUP(F12146,Products!A:D,4,FALSE)*I12146</f>
        <v/>
      </c>
      <c r="N12146">
        <f>L12146-M12146</f>
        <v/>
      </c>
    </row>
    <row r="12147">
      <c r="A12147" t="inlineStr">
        <is>
          <t>T1012145</t>
        </is>
      </c>
      <c r="B12147" t="inlineStr">
        <is>
          <t>2023-10-19</t>
        </is>
      </c>
      <c r="C12147" t="inlineStr">
        <is>
          <t>S015</t>
        </is>
      </c>
      <c r="D12147" t="inlineStr">
        <is>
          <t>Store_015</t>
        </is>
      </c>
      <c r="E12147" t="inlineStr">
        <is>
          <t>North</t>
        </is>
      </c>
      <c r="F12147" t="inlineStr">
        <is>
          <t>P0087</t>
        </is>
      </c>
      <c r="G12147" t="inlineStr">
        <is>
          <t>Prod_0087</t>
        </is>
      </c>
      <c r="H12147" t="inlineStr">
        <is>
          <t>Clothing</t>
        </is>
      </c>
      <c r="I12147" t="n">
        <v>1</v>
      </c>
      <c r="J12147" t="n">
        <v>425.04</v>
      </c>
      <c r="K12147" t="n">
        <v>0.05</v>
      </c>
      <c r="L12147">
        <f>I12147*J12147*(1-K12147)</f>
        <v/>
      </c>
      <c r="M12147">
        <f>VLOOKUP(F12147,Products!A:D,4,FALSE)*I12147</f>
        <v/>
      </c>
      <c r="N12147">
        <f>L12147-M12147</f>
        <v/>
      </c>
    </row>
    <row r="12148">
      <c r="A12148" t="inlineStr">
        <is>
          <t>T1012146</t>
        </is>
      </c>
      <c r="B12148" t="inlineStr">
        <is>
          <t>2025-08-11</t>
        </is>
      </c>
      <c r="C12148" t="inlineStr">
        <is>
          <t>S001</t>
        </is>
      </c>
      <c r="D12148" t="inlineStr">
        <is>
          <t>Store_001</t>
        </is>
      </c>
      <c r="E12148" t="inlineStr">
        <is>
          <t>West</t>
        </is>
      </c>
      <c r="F12148" t="inlineStr">
        <is>
          <t>P0114</t>
        </is>
      </c>
      <c r="G12148" t="inlineStr">
        <is>
          <t>Prod_0114</t>
        </is>
      </c>
      <c r="H12148" t="inlineStr">
        <is>
          <t>Beverages</t>
        </is>
      </c>
      <c r="I12148" t="n">
        <v>1</v>
      </c>
      <c r="J12148" t="n">
        <v>796.77</v>
      </c>
      <c r="K12148" t="n">
        <v>0.05</v>
      </c>
      <c r="L12148">
        <f>I12148*J12148*(1-K12148)</f>
        <v/>
      </c>
      <c r="M12148">
        <f>VLOOKUP(F12148,Products!A:D,4,FALSE)*I12148</f>
        <v/>
      </c>
      <c r="N12148">
        <f>L12148-M12148</f>
        <v/>
      </c>
    </row>
    <row r="12149">
      <c r="A12149" t="inlineStr">
        <is>
          <t>T1012147</t>
        </is>
      </c>
      <c r="B12149" t="inlineStr">
        <is>
          <t>2024-01-15</t>
        </is>
      </c>
      <c r="C12149" t="inlineStr">
        <is>
          <t>S002</t>
        </is>
      </c>
      <c r="D12149" t="inlineStr">
        <is>
          <t>Store_002</t>
        </is>
      </c>
      <c r="E12149" t="inlineStr">
        <is>
          <t>South</t>
        </is>
      </c>
      <c r="F12149" t="inlineStr">
        <is>
          <t>P0054</t>
        </is>
      </c>
      <c r="G12149" t="inlineStr">
        <is>
          <t>Prod_0054</t>
        </is>
      </c>
      <c r="H12149" t="inlineStr">
        <is>
          <t>Food</t>
        </is>
      </c>
      <c r="I12149" t="n">
        <v>8</v>
      </c>
      <c r="J12149" t="n">
        <v>536.29</v>
      </c>
      <c r="K12149" t="n">
        <v>0.15</v>
      </c>
      <c r="L12149">
        <f>I12149*J12149*(1-K12149)</f>
        <v/>
      </c>
      <c r="M12149">
        <f>VLOOKUP(F12149,Products!A:D,4,FALSE)*I12149</f>
        <v/>
      </c>
      <c r="N12149">
        <f>L12149-M12149</f>
        <v/>
      </c>
    </row>
    <row r="12150">
      <c r="A12150" t="inlineStr">
        <is>
          <t>T1012148</t>
        </is>
      </c>
      <c r="B12150" t="inlineStr">
        <is>
          <t>2024-03-21</t>
        </is>
      </c>
      <c r="C12150" t="inlineStr">
        <is>
          <t>S045</t>
        </is>
      </c>
      <c r="D12150" t="inlineStr">
        <is>
          <t>Store_045</t>
        </is>
      </c>
      <c r="E12150" t="inlineStr">
        <is>
          <t>East</t>
        </is>
      </c>
      <c r="F12150" t="inlineStr">
        <is>
          <t>P0134</t>
        </is>
      </c>
      <c r="G12150" t="inlineStr">
        <is>
          <t>Prod_0134</t>
        </is>
      </c>
      <c r="H12150" t="inlineStr">
        <is>
          <t>Food</t>
        </is>
      </c>
      <c r="I12150" t="n">
        <v>3</v>
      </c>
      <c r="J12150" t="n">
        <v>497.11</v>
      </c>
      <c r="K12150" t="n">
        <v>0</v>
      </c>
      <c r="L12150">
        <f>I12150*J12150*(1-K12150)</f>
        <v/>
      </c>
      <c r="M12150">
        <f>VLOOKUP(F12150,Products!A:D,4,FALSE)*I12150</f>
        <v/>
      </c>
      <c r="N12150">
        <f>L12150-M12150</f>
        <v/>
      </c>
    </row>
    <row r="12151">
      <c r="A12151" t="inlineStr">
        <is>
          <t>T1012149</t>
        </is>
      </c>
      <c r="B12151" t="inlineStr">
        <is>
          <t>2024-10-06</t>
        </is>
      </c>
      <c r="C12151" t="inlineStr">
        <is>
          <t>S022</t>
        </is>
      </c>
      <c r="D12151" t="inlineStr">
        <is>
          <t>Store_022</t>
        </is>
      </c>
      <c r="E12151" t="inlineStr">
        <is>
          <t>East</t>
        </is>
      </c>
      <c r="F12151" t="inlineStr">
        <is>
          <t>P0172</t>
        </is>
      </c>
      <c r="G12151" t="inlineStr">
        <is>
          <t>Prod_0172</t>
        </is>
      </c>
      <c r="H12151" t="inlineStr">
        <is>
          <t>Beverages</t>
        </is>
      </c>
      <c r="I12151" t="n">
        <v>1</v>
      </c>
      <c r="J12151" t="n">
        <v>916.6900000000001</v>
      </c>
      <c r="K12151" t="n">
        <v>0</v>
      </c>
      <c r="L12151">
        <f>I12151*J12151*(1-K12151)</f>
        <v/>
      </c>
      <c r="M12151">
        <f>VLOOKUP(F12151,Products!A:D,4,FALSE)*I12151</f>
        <v/>
      </c>
      <c r="N12151">
        <f>L12151-M12151</f>
        <v/>
      </c>
    </row>
    <row r="12152">
      <c r="A12152" t="inlineStr">
        <is>
          <t>T1012150</t>
        </is>
      </c>
      <c r="B12152" t="inlineStr">
        <is>
          <t>2025-03-09</t>
        </is>
      </c>
      <c r="C12152" t="inlineStr">
        <is>
          <t>S020</t>
        </is>
      </c>
      <c r="D12152" t="inlineStr">
        <is>
          <t>Store_020</t>
        </is>
      </c>
      <c r="E12152" t="inlineStr">
        <is>
          <t>West</t>
        </is>
      </c>
      <c r="F12152" t="inlineStr">
        <is>
          <t>P0043</t>
        </is>
      </c>
      <c r="G12152" t="inlineStr">
        <is>
          <t>Prod_0043</t>
        </is>
      </c>
      <c r="H12152" t="inlineStr">
        <is>
          <t>Food</t>
        </is>
      </c>
      <c r="I12152" t="n">
        <v>9</v>
      </c>
      <c r="J12152" t="n">
        <v>256.2</v>
      </c>
      <c r="K12152" t="n">
        <v>0</v>
      </c>
      <c r="L12152">
        <f>I12152*J12152*(1-K12152)</f>
        <v/>
      </c>
      <c r="M12152">
        <f>VLOOKUP(F12152,Products!A:D,4,FALSE)*I12152</f>
        <v/>
      </c>
      <c r="N12152">
        <f>L12152-M12152</f>
        <v/>
      </c>
    </row>
    <row r="12153">
      <c r="A12153" t="inlineStr">
        <is>
          <t>T1012151</t>
        </is>
      </c>
      <c r="B12153" t="inlineStr">
        <is>
          <t>2023-02-26</t>
        </is>
      </c>
      <c r="C12153" t="inlineStr">
        <is>
          <t>S004</t>
        </is>
      </c>
      <c r="D12153" t="inlineStr">
        <is>
          <t>Store_004</t>
        </is>
      </c>
      <c r="E12153" t="inlineStr">
        <is>
          <t>Central</t>
        </is>
      </c>
      <c r="F12153" t="inlineStr">
        <is>
          <t>P0091</t>
        </is>
      </c>
      <c r="G12153" t="inlineStr">
        <is>
          <t>Prod_0091</t>
        </is>
      </c>
      <c r="H12153" t="inlineStr">
        <is>
          <t>Toys</t>
        </is>
      </c>
      <c r="I12153" t="n">
        <v>4</v>
      </c>
      <c r="J12153" t="n">
        <v>224.6</v>
      </c>
      <c r="K12153" t="n">
        <v>0.05</v>
      </c>
      <c r="L12153">
        <f>I12153*J12153*(1-K12153)</f>
        <v/>
      </c>
      <c r="M12153">
        <f>VLOOKUP(F12153,Products!A:D,4,FALSE)*I12153</f>
        <v/>
      </c>
      <c r="N12153">
        <f>L12153-M12153</f>
        <v/>
      </c>
    </row>
    <row r="12154">
      <c r="A12154" t="inlineStr">
        <is>
          <t>T1012152</t>
        </is>
      </c>
      <c r="B12154" t="inlineStr">
        <is>
          <t>2025-09-22</t>
        </is>
      </c>
      <c r="C12154" t="inlineStr">
        <is>
          <t>S017</t>
        </is>
      </c>
      <c r="D12154" t="inlineStr">
        <is>
          <t>Store_017</t>
        </is>
      </c>
      <c r="E12154" t="inlineStr">
        <is>
          <t>South</t>
        </is>
      </c>
      <c r="F12154" t="inlineStr">
        <is>
          <t>P0194</t>
        </is>
      </c>
      <c r="G12154" t="inlineStr">
        <is>
          <t>Prod_0194</t>
        </is>
      </c>
      <c r="H12154" t="inlineStr">
        <is>
          <t>Food</t>
        </is>
      </c>
      <c r="I12154" t="n">
        <v>4</v>
      </c>
      <c r="J12154" t="n">
        <v>769.28</v>
      </c>
      <c r="K12154" t="n">
        <v>0</v>
      </c>
      <c r="L12154">
        <f>I12154*J12154*(1-K12154)</f>
        <v/>
      </c>
      <c r="M12154">
        <f>VLOOKUP(F12154,Products!A:D,4,FALSE)*I12154</f>
        <v/>
      </c>
      <c r="N12154">
        <f>L12154-M12154</f>
        <v/>
      </c>
    </row>
    <row r="12155">
      <c r="A12155" t="inlineStr">
        <is>
          <t>T1012153</t>
        </is>
      </c>
      <c r="B12155" t="inlineStr">
        <is>
          <t>2024-05-07</t>
        </is>
      </c>
      <c r="C12155" t="inlineStr">
        <is>
          <t>S041</t>
        </is>
      </c>
      <c r="D12155" t="inlineStr">
        <is>
          <t>Store_041</t>
        </is>
      </c>
      <c r="E12155" t="inlineStr">
        <is>
          <t>East</t>
        </is>
      </c>
      <c r="F12155" t="inlineStr">
        <is>
          <t>P0136</t>
        </is>
      </c>
      <c r="G12155" t="inlineStr">
        <is>
          <t>Prod_0136</t>
        </is>
      </c>
      <c r="H12155" t="inlineStr">
        <is>
          <t>Beverages</t>
        </is>
      </c>
      <c r="I12155" t="n">
        <v>8</v>
      </c>
      <c r="J12155" t="n">
        <v>185.84</v>
      </c>
      <c r="K12155" t="n">
        <v>0.15</v>
      </c>
      <c r="L12155">
        <f>I12155*J12155*(1-K12155)</f>
        <v/>
      </c>
      <c r="M12155">
        <f>VLOOKUP(F12155,Products!A:D,4,FALSE)*I12155</f>
        <v/>
      </c>
      <c r="N12155">
        <f>L12155-M12155</f>
        <v/>
      </c>
    </row>
    <row r="12156">
      <c r="A12156" t="inlineStr">
        <is>
          <t>T1012154</t>
        </is>
      </c>
      <c r="B12156" t="inlineStr">
        <is>
          <t>2025-06-23</t>
        </is>
      </c>
      <c r="C12156" t="inlineStr">
        <is>
          <t>S027</t>
        </is>
      </c>
      <c r="D12156" t="inlineStr">
        <is>
          <t>Store_027</t>
        </is>
      </c>
      <c r="E12156" t="inlineStr">
        <is>
          <t>South</t>
        </is>
      </c>
      <c r="F12156" t="inlineStr">
        <is>
          <t>P0027</t>
        </is>
      </c>
      <c r="G12156" t="inlineStr">
        <is>
          <t>Prod_0027</t>
        </is>
      </c>
      <c r="H12156" t="inlineStr">
        <is>
          <t>Electronics</t>
        </is>
      </c>
      <c r="I12156" t="n">
        <v>9</v>
      </c>
      <c r="J12156" t="n">
        <v>533.37</v>
      </c>
      <c r="K12156" t="n">
        <v>0</v>
      </c>
      <c r="L12156">
        <f>I12156*J12156*(1-K12156)</f>
        <v/>
      </c>
      <c r="M12156">
        <f>VLOOKUP(F12156,Products!A:D,4,FALSE)*I12156</f>
        <v/>
      </c>
      <c r="N12156">
        <f>L12156-M12156</f>
        <v/>
      </c>
    </row>
    <row r="12157">
      <c r="A12157" t="inlineStr">
        <is>
          <t>T1012155</t>
        </is>
      </c>
      <c r="B12157" t="inlineStr">
        <is>
          <t>2024-07-08</t>
        </is>
      </c>
      <c r="C12157" t="inlineStr">
        <is>
          <t>S027</t>
        </is>
      </c>
      <c r="D12157" t="inlineStr">
        <is>
          <t>Store_027</t>
        </is>
      </c>
      <c r="E12157" t="inlineStr">
        <is>
          <t>South</t>
        </is>
      </c>
      <c r="F12157" t="inlineStr">
        <is>
          <t>P0137</t>
        </is>
      </c>
      <c r="G12157" t="inlineStr">
        <is>
          <t>Prod_0137</t>
        </is>
      </c>
      <c r="H12157" t="inlineStr">
        <is>
          <t>Electronics</t>
        </is>
      </c>
      <c r="I12157" t="n">
        <v>6</v>
      </c>
      <c r="J12157" t="n">
        <v>164.78</v>
      </c>
      <c r="K12157" t="n">
        <v>0.05</v>
      </c>
      <c r="L12157">
        <f>I12157*J12157*(1-K12157)</f>
        <v/>
      </c>
      <c r="M12157">
        <f>VLOOKUP(F12157,Products!A:D,4,FALSE)*I12157</f>
        <v/>
      </c>
      <c r="N12157">
        <f>L12157-M12157</f>
        <v/>
      </c>
    </row>
    <row r="12158">
      <c r="A12158" t="inlineStr">
        <is>
          <t>T1012156</t>
        </is>
      </c>
      <c r="B12158" t="inlineStr">
        <is>
          <t>2025-02-09</t>
        </is>
      </c>
      <c r="C12158" t="inlineStr">
        <is>
          <t>S009</t>
        </is>
      </c>
      <c r="D12158" t="inlineStr">
        <is>
          <t>Store_009</t>
        </is>
      </c>
      <c r="E12158" t="inlineStr">
        <is>
          <t>Central</t>
        </is>
      </c>
      <c r="F12158" t="inlineStr">
        <is>
          <t>P0115</t>
        </is>
      </c>
      <c r="G12158" t="inlineStr">
        <is>
          <t>Prod_0115</t>
        </is>
      </c>
      <c r="H12158" t="inlineStr">
        <is>
          <t>Clothing</t>
        </is>
      </c>
      <c r="I12158" t="n">
        <v>4</v>
      </c>
      <c r="J12158" t="n">
        <v>691.95</v>
      </c>
      <c r="K12158" t="n">
        <v>0</v>
      </c>
      <c r="L12158">
        <f>I12158*J12158*(1-K12158)</f>
        <v/>
      </c>
      <c r="M12158">
        <f>VLOOKUP(F12158,Products!A:D,4,FALSE)*I12158</f>
        <v/>
      </c>
      <c r="N12158">
        <f>L12158-M12158</f>
        <v/>
      </c>
    </row>
    <row r="12159">
      <c r="A12159" t="inlineStr">
        <is>
          <t>T1012157</t>
        </is>
      </c>
      <c r="B12159" t="inlineStr">
        <is>
          <t>2023-05-08</t>
        </is>
      </c>
      <c r="C12159" t="inlineStr">
        <is>
          <t>S021</t>
        </is>
      </c>
      <c r="D12159" t="inlineStr">
        <is>
          <t>Store_021</t>
        </is>
      </c>
      <c r="E12159" t="inlineStr">
        <is>
          <t>North</t>
        </is>
      </c>
      <c r="F12159" t="inlineStr">
        <is>
          <t>P0140</t>
        </is>
      </c>
      <c r="G12159" t="inlineStr">
        <is>
          <t>Prod_0140</t>
        </is>
      </c>
      <c r="H12159" t="inlineStr">
        <is>
          <t>Food</t>
        </is>
      </c>
      <c r="I12159" t="n">
        <v>1</v>
      </c>
      <c r="J12159" t="n">
        <v>893.8099999999999</v>
      </c>
      <c r="K12159" t="n">
        <v>0</v>
      </c>
      <c r="L12159">
        <f>I12159*J12159*(1-K12159)</f>
        <v/>
      </c>
      <c r="M12159">
        <f>VLOOKUP(F12159,Products!A:D,4,FALSE)*I12159</f>
        <v/>
      </c>
      <c r="N12159">
        <f>L12159-M12159</f>
        <v/>
      </c>
    </row>
    <row r="12160">
      <c r="A12160" t="inlineStr">
        <is>
          <t>T1012158</t>
        </is>
      </c>
      <c r="B12160" t="inlineStr">
        <is>
          <t>2024-07-13</t>
        </is>
      </c>
      <c r="C12160" t="inlineStr">
        <is>
          <t>S038</t>
        </is>
      </c>
      <c r="D12160" t="inlineStr">
        <is>
          <t>Store_038</t>
        </is>
      </c>
      <c r="E12160" t="inlineStr">
        <is>
          <t>East</t>
        </is>
      </c>
      <c r="F12160" t="inlineStr">
        <is>
          <t>P0011</t>
        </is>
      </c>
      <c r="G12160" t="inlineStr">
        <is>
          <t>Prod_0011</t>
        </is>
      </c>
      <c r="H12160" t="inlineStr">
        <is>
          <t>Household</t>
        </is>
      </c>
      <c r="I12160" t="n">
        <v>1</v>
      </c>
      <c r="J12160" t="n">
        <v>390.53</v>
      </c>
      <c r="K12160" t="n">
        <v>0</v>
      </c>
      <c r="L12160">
        <f>I12160*J12160*(1-K12160)</f>
        <v/>
      </c>
      <c r="M12160">
        <f>VLOOKUP(F12160,Products!A:D,4,FALSE)*I12160</f>
        <v/>
      </c>
      <c r="N12160">
        <f>L12160-M12160</f>
        <v/>
      </c>
    </row>
    <row r="12161">
      <c r="A12161" t="inlineStr">
        <is>
          <t>T1012159</t>
        </is>
      </c>
      <c r="B12161" t="inlineStr">
        <is>
          <t>2023-02-06</t>
        </is>
      </c>
      <c r="C12161" t="inlineStr">
        <is>
          <t>S010</t>
        </is>
      </c>
      <c r="D12161" t="inlineStr">
        <is>
          <t>Store_010</t>
        </is>
      </c>
      <c r="E12161" t="inlineStr">
        <is>
          <t>North</t>
        </is>
      </c>
      <c r="F12161" t="inlineStr">
        <is>
          <t>P0144</t>
        </is>
      </c>
      <c r="G12161" t="inlineStr">
        <is>
          <t>Prod_0144</t>
        </is>
      </c>
      <c r="H12161" t="inlineStr">
        <is>
          <t>Stationery</t>
        </is>
      </c>
      <c r="I12161" t="n">
        <v>7</v>
      </c>
      <c r="J12161" t="n">
        <v>197.95</v>
      </c>
      <c r="K12161" t="n">
        <v>0</v>
      </c>
      <c r="L12161">
        <f>I12161*J12161*(1-K12161)</f>
        <v/>
      </c>
      <c r="M12161">
        <f>VLOOKUP(F12161,Products!A:D,4,FALSE)*I12161</f>
        <v/>
      </c>
      <c r="N12161">
        <f>L12161-M12161</f>
        <v/>
      </c>
    </row>
    <row r="12162">
      <c r="A12162" t="inlineStr">
        <is>
          <t>T1012160</t>
        </is>
      </c>
      <c r="B12162" t="inlineStr">
        <is>
          <t>2024-06-23</t>
        </is>
      </c>
      <c r="C12162" t="inlineStr">
        <is>
          <t>S019</t>
        </is>
      </c>
      <c r="D12162" t="inlineStr">
        <is>
          <t>Store_019</t>
        </is>
      </c>
      <c r="E12162" t="inlineStr">
        <is>
          <t>East</t>
        </is>
      </c>
      <c r="F12162" t="inlineStr">
        <is>
          <t>P0031</t>
        </is>
      </c>
      <c r="G12162" t="inlineStr">
        <is>
          <t>Prod_0031</t>
        </is>
      </c>
      <c r="H12162" t="inlineStr">
        <is>
          <t>Food</t>
        </is>
      </c>
      <c r="I12162" t="n">
        <v>2</v>
      </c>
      <c r="J12162" t="n">
        <v>204.74</v>
      </c>
      <c r="K12162" t="n">
        <v>0.05</v>
      </c>
      <c r="L12162">
        <f>I12162*J12162*(1-K12162)</f>
        <v/>
      </c>
      <c r="M12162">
        <f>VLOOKUP(F12162,Products!A:D,4,FALSE)*I12162</f>
        <v/>
      </c>
      <c r="N12162">
        <f>L12162-M12162</f>
        <v/>
      </c>
    </row>
    <row r="12163">
      <c r="A12163" t="inlineStr">
        <is>
          <t>T1012161</t>
        </is>
      </c>
      <c r="B12163" t="inlineStr">
        <is>
          <t>2023-04-24</t>
        </is>
      </c>
      <c r="C12163" t="inlineStr">
        <is>
          <t>S041</t>
        </is>
      </c>
      <c r="D12163" t="inlineStr">
        <is>
          <t>Store_041</t>
        </is>
      </c>
      <c r="E12163" t="inlineStr">
        <is>
          <t>East</t>
        </is>
      </c>
      <c r="F12163" t="inlineStr">
        <is>
          <t>P0156</t>
        </is>
      </c>
      <c r="G12163" t="inlineStr">
        <is>
          <t>Prod_0156</t>
        </is>
      </c>
      <c r="H12163" t="inlineStr">
        <is>
          <t>Toys</t>
        </is>
      </c>
      <c r="I12163" t="n">
        <v>3</v>
      </c>
      <c r="J12163" t="n">
        <v>463.55</v>
      </c>
      <c r="K12163" t="n">
        <v>0</v>
      </c>
      <c r="L12163">
        <f>I12163*J12163*(1-K12163)</f>
        <v/>
      </c>
      <c r="M12163">
        <f>VLOOKUP(F12163,Products!A:D,4,FALSE)*I12163</f>
        <v/>
      </c>
      <c r="N12163">
        <f>L12163-M12163</f>
        <v/>
      </c>
    </row>
    <row r="12164">
      <c r="A12164" t="inlineStr">
        <is>
          <t>T1012162</t>
        </is>
      </c>
      <c r="B12164" t="inlineStr">
        <is>
          <t>2024-11-16</t>
        </is>
      </c>
      <c r="C12164" t="inlineStr">
        <is>
          <t>S031</t>
        </is>
      </c>
      <c r="D12164" t="inlineStr">
        <is>
          <t>Store_031</t>
        </is>
      </c>
      <c r="E12164" t="inlineStr">
        <is>
          <t>Central</t>
        </is>
      </c>
      <c r="F12164" t="inlineStr">
        <is>
          <t>P0179</t>
        </is>
      </c>
      <c r="G12164" t="inlineStr">
        <is>
          <t>Prod_0179</t>
        </is>
      </c>
      <c r="H12164" t="inlineStr">
        <is>
          <t>Household</t>
        </is>
      </c>
      <c r="I12164" t="n">
        <v>2</v>
      </c>
      <c r="J12164" t="n">
        <v>173.7</v>
      </c>
      <c r="K12164" t="n">
        <v>0.05</v>
      </c>
      <c r="L12164">
        <f>I12164*J12164*(1-K12164)</f>
        <v/>
      </c>
      <c r="M12164">
        <f>VLOOKUP(F12164,Products!A:D,4,FALSE)*I12164</f>
        <v/>
      </c>
      <c r="N12164">
        <f>L12164-M12164</f>
        <v/>
      </c>
    </row>
    <row r="12165">
      <c r="A12165" t="inlineStr">
        <is>
          <t>T1012163</t>
        </is>
      </c>
      <c r="B12165" t="inlineStr">
        <is>
          <t>2024-09-02</t>
        </is>
      </c>
      <c r="C12165" t="inlineStr">
        <is>
          <t>S007</t>
        </is>
      </c>
      <c r="D12165" t="inlineStr">
        <is>
          <t>Store_007</t>
        </is>
      </c>
      <c r="E12165" t="inlineStr">
        <is>
          <t>East</t>
        </is>
      </c>
      <c r="F12165" t="inlineStr">
        <is>
          <t>P0007</t>
        </is>
      </c>
      <c r="G12165" t="inlineStr">
        <is>
          <t>Prod_0007</t>
        </is>
      </c>
      <c r="H12165" t="inlineStr">
        <is>
          <t>Food</t>
        </is>
      </c>
      <c r="I12165" t="n">
        <v>3</v>
      </c>
      <c r="J12165" t="n">
        <v>135.29</v>
      </c>
      <c r="K12165" t="n">
        <v>0</v>
      </c>
      <c r="L12165">
        <f>I12165*J12165*(1-K12165)</f>
        <v/>
      </c>
      <c r="M12165">
        <f>VLOOKUP(F12165,Products!A:D,4,FALSE)*I12165</f>
        <v/>
      </c>
      <c r="N12165">
        <f>L12165-M12165</f>
        <v/>
      </c>
    </row>
    <row r="12166">
      <c r="A12166" t="inlineStr">
        <is>
          <t>T1012164</t>
        </is>
      </c>
      <c r="B12166" t="inlineStr">
        <is>
          <t>2023-08-24</t>
        </is>
      </c>
      <c r="C12166" t="inlineStr">
        <is>
          <t>S004</t>
        </is>
      </c>
      <c r="D12166" t="inlineStr">
        <is>
          <t>Store_004</t>
        </is>
      </c>
      <c r="E12166" t="inlineStr">
        <is>
          <t>Central</t>
        </is>
      </c>
      <c r="F12166" t="inlineStr">
        <is>
          <t>P0099</t>
        </is>
      </c>
      <c r="G12166" t="inlineStr">
        <is>
          <t>Prod_0099</t>
        </is>
      </c>
      <c r="H12166" t="inlineStr">
        <is>
          <t>Beverages</t>
        </is>
      </c>
      <c r="I12166" t="n">
        <v>7</v>
      </c>
      <c r="J12166" t="n">
        <v>120.88</v>
      </c>
      <c r="K12166" t="n">
        <v>0.2</v>
      </c>
      <c r="L12166">
        <f>I12166*J12166*(1-K12166)</f>
        <v/>
      </c>
      <c r="M12166">
        <f>VLOOKUP(F12166,Products!A:D,4,FALSE)*I12166</f>
        <v/>
      </c>
      <c r="N12166">
        <f>L12166-M12166</f>
        <v/>
      </c>
    </row>
    <row r="12167">
      <c r="A12167" t="inlineStr">
        <is>
          <t>T1012165</t>
        </is>
      </c>
      <c r="B12167" t="inlineStr">
        <is>
          <t>2024-03-07</t>
        </is>
      </c>
      <c r="C12167" t="inlineStr">
        <is>
          <t>S050</t>
        </is>
      </c>
      <c r="D12167" t="inlineStr">
        <is>
          <t>Store_050</t>
        </is>
      </c>
      <c r="E12167" t="inlineStr">
        <is>
          <t>South</t>
        </is>
      </c>
      <c r="F12167" t="inlineStr">
        <is>
          <t>P0031</t>
        </is>
      </c>
      <c r="G12167" t="inlineStr">
        <is>
          <t>Prod_0031</t>
        </is>
      </c>
      <c r="H12167" t="inlineStr">
        <is>
          <t>Food</t>
        </is>
      </c>
      <c r="I12167" t="n">
        <v>8</v>
      </c>
      <c r="J12167" t="n">
        <v>213.22</v>
      </c>
      <c r="K12167" t="n">
        <v>0.15</v>
      </c>
      <c r="L12167">
        <f>I12167*J12167*(1-K12167)</f>
        <v/>
      </c>
      <c r="M12167">
        <f>VLOOKUP(F12167,Products!A:D,4,FALSE)*I12167</f>
        <v/>
      </c>
      <c r="N12167">
        <f>L12167-M12167</f>
        <v/>
      </c>
    </row>
    <row r="12168">
      <c r="A12168" t="inlineStr">
        <is>
          <t>T1012166</t>
        </is>
      </c>
      <c r="B12168" t="inlineStr">
        <is>
          <t>2025-08-29</t>
        </is>
      </c>
      <c r="C12168" t="inlineStr">
        <is>
          <t>S046</t>
        </is>
      </c>
      <c r="D12168" t="inlineStr">
        <is>
          <t>Store_046</t>
        </is>
      </c>
      <c r="E12168" t="inlineStr">
        <is>
          <t>South</t>
        </is>
      </c>
      <c r="F12168" t="inlineStr">
        <is>
          <t>P0139</t>
        </is>
      </c>
      <c r="G12168" t="inlineStr">
        <is>
          <t>Prod_0139</t>
        </is>
      </c>
      <c r="H12168" t="inlineStr">
        <is>
          <t>Clothing</t>
        </is>
      </c>
      <c r="I12168" t="n">
        <v>2</v>
      </c>
      <c r="J12168" t="n">
        <v>725.41</v>
      </c>
      <c r="K12168" t="n">
        <v>0</v>
      </c>
      <c r="L12168">
        <f>I12168*J12168*(1-K12168)</f>
        <v/>
      </c>
      <c r="M12168">
        <f>VLOOKUP(F12168,Products!A:D,4,FALSE)*I12168</f>
        <v/>
      </c>
      <c r="N12168">
        <f>L12168-M12168</f>
        <v/>
      </c>
    </row>
    <row r="12169">
      <c r="A12169" t="inlineStr">
        <is>
          <t>T1012167</t>
        </is>
      </c>
      <c r="B12169" t="inlineStr">
        <is>
          <t>2023-03-06</t>
        </is>
      </c>
      <c r="C12169" t="inlineStr">
        <is>
          <t>S050</t>
        </is>
      </c>
      <c r="D12169" t="inlineStr">
        <is>
          <t>Store_050</t>
        </is>
      </c>
      <c r="E12169" t="inlineStr">
        <is>
          <t>South</t>
        </is>
      </c>
      <c r="F12169" t="inlineStr">
        <is>
          <t>P0093</t>
        </is>
      </c>
      <c r="G12169" t="inlineStr">
        <is>
          <t>Prod_0093</t>
        </is>
      </c>
      <c r="H12169" t="inlineStr">
        <is>
          <t>Electronics</t>
        </is>
      </c>
      <c r="I12169" t="n">
        <v>2</v>
      </c>
      <c r="J12169" t="n">
        <v>251.2</v>
      </c>
      <c r="K12169" t="n">
        <v>0</v>
      </c>
      <c r="L12169">
        <f>I12169*J12169*(1-K12169)</f>
        <v/>
      </c>
      <c r="M12169">
        <f>VLOOKUP(F12169,Products!A:D,4,FALSE)*I12169</f>
        <v/>
      </c>
      <c r="N12169">
        <f>L12169-M12169</f>
        <v/>
      </c>
    </row>
    <row r="12170">
      <c r="A12170" t="inlineStr">
        <is>
          <t>T1012168</t>
        </is>
      </c>
      <c r="B12170" t="inlineStr">
        <is>
          <t>2025-03-30</t>
        </is>
      </c>
      <c r="C12170" t="inlineStr">
        <is>
          <t>S046</t>
        </is>
      </c>
      <c r="D12170" t="inlineStr">
        <is>
          <t>Store_046</t>
        </is>
      </c>
      <c r="E12170" t="inlineStr">
        <is>
          <t>South</t>
        </is>
      </c>
      <c r="F12170" t="inlineStr">
        <is>
          <t>P0099</t>
        </is>
      </c>
      <c r="G12170" t="inlineStr">
        <is>
          <t>Prod_0099</t>
        </is>
      </c>
      <c r="H12170" t="inlineStr">
        <is>
          <t>Beverages</t>
        </is>
      </c>
      <c r="I12170" t="n">
        <v>7</v>
      </c>
      <c r="J12170" t="n">
        <v>121.15</v>
      </c>
      <c r="K12170" t="n">
        <v>0.1</v>
      </c>
      <c r="L12170">
        <f>I12170*J12170*(1-K12170)</f>
        <v/>
      </c>
      <c r="M12170">
        <f>VLOOKUP(F12170,Products!A:D,4,FALSE)*I12170</f>
        <v/>
      </c>
      <c r="N12170">
        <f>L12170-M12170</f>
        <v/>
      </c>
    </row>
    <row r="12171">
      <c r="A12171" t="inlineStr">
        <is>
          <t>T1012169</t>
        </is>
      </c>
      <c r="B12171" t="inlineStr">
        <is>
          <t>2023-12-06</t>
        </is>
      </c>
      <c r="C12171" t="inlineStr">
        <is>
          <t>S024</t>
        </is>
      </c>
      <c r="D12171" t="inlineStr">
        <is>
          <t>Store_024</t>
        </is>
      </c>
      <c r="E12171" t="inlineStr">
        <is>
          <t>South</t>
        </is>
      </c>
      <c r="F12171" t="inlineStr">
        <is>
          <t>P0142</t>
        </is>
      </c>
      <c r="G12171" t="inlineStr">
        <is>
          <t>Prod_0142</t>
        </is>
      </c>
      <c r="H12171" t="inlineStr">
        <is>
          <t>Household</t>
        </is>
      </c>
      <c r="I12171" t="n">
        <v>2</v>
      </c>
      <c r="J12171" t="n">
        <v>193.36</v>
      </c>
      <c r="K12171" t="n">
        <v>0</v>
      </c>
      <c r="L12171">
        <f>I12171*J12171*(1-K12171)</f>
        <v/>
      </c>
      <c r="M12171">
        <f>VLOOKUP(F12171,Products!A:D,4,FALSE)*I12171</f>
        <v/>
      </c>
      <c r="N12171">
        <f>L12171-M12171</f>
        <v/>
      </c>
    </row>
    <row r="12172">
      <c r="A12172" t="inlineStr">
        <is>
          <t>T1012170</t>
        </is>
      </c>
      <c r="B12172" t="inlineStr">
        <is>
          <t>2024-09-26</t>
        </is>
      </c>
      <c r="C12172" t="inlineStr">
        <is>
          <t>S027</t>
        </is>
      </c>
      <c r="D12172" t="inlineStr">
        <is>
          <t>Store_027</t>
        </is>
      </c>
      <c r="E12172" t="inlineStr">
        <is>
          <t>South</t>
        </is>
      </c>
      <c r="F12172" t="inlineStr">
        <is>
          <t>P0087</t>
        </is>
      </c>
      <c r="G12172" t="inlineStr">
        <is>
          <t>Prod_0087</t>
        </is>
      </c>
      <c r="H12172" t="inlineStr">
        <is>
          <t>Clothing</t>
        </is>
      </c>
      <c r="I12172" t="n">
        <v>3</v>
      </c>
      <c r="J12172" t="n">
        <v>494.83</v>
      </c>
      <c r="K12172" t="n">
        <v>0</v>
      </c>
      <c r="L12172">
        <f>I12172*J12172*(1-K12172)</f>
        <v/>
      </c>
      <c r="M12172">
        <f>VLOOKUP(F12172,Products!A:D,4,FALSE)*I12172</f>
        <v/>
      </c>
      <c r="N12172">
        <f>L12172-M12172</f>
        <v/>
      </c>
    </row>
    <row r="12173">
      <c r="A12173" t="inlineStr">
        <is>
          <t>T1012171</t>
        </is>
      </c>
      <c r="B12173" t="inlineStr">
        <is>
          <t>2024-12-29</t>
        </is>
      </c>
      <c r="C12173" t="inlineStr">
        <is>
          <t>S045</t>
        </is>
      </c>
      <c r="D12173" t="inlineStr">
        <is>
          <t>Store_045</t>
        </is>
      </c>
      <c r="E12173" t="inlineStr">
        <is>
          <t>East</t>
        </is>
      </c>
      <c r="F12173" t="inlineStr">
        <is>
          <t>P0061</t>
        </is>
      </c>
      <c r="G12173" t="inlineStr">
        <is>
          <t>Prod_0061</t>
        </is>
      </c>
      <c r="H12173" t="inlineStr">
        <is>
          <t>Beverages</t>
        </is>
      </c>
      <c r="I12173" t="n">
        <v>2</v>
      </c>
      <c r="J12173" t="n">
        <v>63.67</v>
      </c>
      <c r="K12173" t="n">
        <v>0.2</v>
      </c>
      <c r="L12173">
        <f>I12173*J12173*(1-K12173)</f>
        <v/>
      </c>
      <c r="M12173">
        <f>VLOOKUP(F12173,Products!A:D,4,FALSE)*I12173</f>
        <v/>
      </c>
      <c r="N12173">
        <f>L12173-M12173</f>
        <v/>
      </c>
    </row>
    <row r="12174">
      <c r="A12174" t="inlineStr">
        <is>
          <t>T1012172</t>
        </is>
      </c>
      <c r="B12174" t="inlineStr">
        <is>
          <t>2025-09-01</t>
        </is>
      </c>
      <c r="C12174" t="inlineStr">
        <is>
          <t>S006</t>
        </is>
      </c>
      <c r="D12174" t="inlineStr">
        <is>
          <t>Store_006</t>
        </is>
      </c>
      <c r="E12174" t="inlineStr">
        <is>
          <t>East</t>
        </is>
      </c>
      <c r="F12174" t="inlineStr">
        <is>
          <t>P0177</t>
        </is>
      </c>
      <c r="G12174" t="inlineStr">
        <is>
          <t>Prod_0177</t>
        </is>
      </c>
      <c r="H12174" t="inlineStr">
        <is>
          <t>Household</t>
        </is>
      </c>
      <c r="I12174" t="n">
        <v>5</v>
      </c>
      <c r="J12174" t="n">
        <v>187.77</v>
      </c>
      <c r="K12174" t="n">
        <v>0</v>
      </c>
      <c r="L12174">
        <f>I12174*J12174*(1-K12174)</f>
        <v/>
      </c>
      <c r="M12174">
        <f>VLOOKUP(F12174,Products!A:D,4,FALSE)*I12174</f>
        <v/>
      </c>
      <c r="N12174">
        <f>L12174-M12174</f>
        <v/>
      </c>
    </row>
    <row r="12175">
      <c r="A12175" t="inlineStr">
        <is>
          <t>T1012173</t>
        </is>
      </c>
      <c r="B12175" t="inlineStr">
        <is>
          <t>2024-02-28</t>
        </is>
      </c>
      <c r="C12175" t="inlineStr">
        <is>
          <t>S032</t>
        </is>
      </c>
      <c r="D12175" t="inlineStr">
        <is>
          <t>Store_032</t>
        </is>
      </c>
      <c r="E12175" t="inlineStr">
        <is>
          <t>Central</t>
        </is>
      </c>
      <c r="F12175" t="inlineStr">
        <is>
          <t>P0014</t>
        </is>
      </c>
      <c r="G12175" t="inlineStr">
        <is>
          <t>Prod_0014</t>
        </is>
      </c>
      <c r="H12175" t="inlineStr">
        <is>
          <t>Clothing</t>
        </is>
      </c>
      <c r="I12175" t="n">
        <v>6</v>
      </c>
      <c r="J12175" t="n">
        <v>327.04</v>
      </c>
      <c r="K12175" t="n">
        <v>0.2</v>
      </c>
      <c r="L12175">
        <f>I12175*J12175*(1-K12175)</f>
        <v/>
      </c>
      <c r="M12175">
        <f>VLOOKUP(F12175,Products!A:D,4,FALSE)*I12175</f>
        <v/>
      </c>
      <c r="N12175">
        <f>L12175-M12175</f>
        <v/>
      </c>
    </row>
    <row r="12176">
      <c r="A12176" t="inlineStr">
        <is>
          <t>T1012174</t>
        </is>
      </c>
      <c r="B12176" t="inlineStr">
        <is>
          <t>2025-08-12</t>
        </is>
      </c>
      <c r="C12176" t="inlineStr">
        <is>
          <t>S014</t>
        </is>
      </c>
      <c r="D12176" t="inlineStr">
        <is>
          <t>Store_014</t>
        </is>
      </c>
      <c r="E12176" t="inlineStr">
        <is>
          <t>West</t>
        </is>
      </c>
      <c r="F12176" t="inlineStr">
        <is>
          <t>P0079</t>
        </is>
      </c>
      <c r="G12176" t="inlineStr">
        <is>
          <t>Prod_0079</t>
        </is>
      </c>
      <c r="H12176" t="inlineStr">
        <is>
          <t>Food</t>
        </is>
      </c>
      <c r="I12176" t="n">
        <v>6</v>
      </c>
      <c r="J12176" t="n">
        <v>599.8200000000001</v>
      </c>
      <c r="K12176" t="n">
        <v>0</v>
      </c>
      <c r="L12176">
        <f>I12176*J12176*(1-K12176)</f>
        <v/>
      </c>
      <c r="M12176">
        <f>VLOOKUP(F12176,Products!A:D,4,FALSE)*I12176</f>
        <v/>
      </c>
      <c r="N12176">
        <f>L12176-M12176</f>
        <v/>
      </c>
    </row>
    <row r="12177">
      <c r="A12177" t="inlineStr">
        <is>
          <t>T1012175</t>
        </is>
      </c>
      <c r="B12177" t="inlineStr">
        <is>
          <t>2024-01-09</t>
        </is>
      </c>
      <c r="C12177" t="inlineStr">
        <is>
          <t>S006</t>
        </is>
      </c>
      <c r="D12177" t="inlineStr">
        <is>
          <t>Store_006</t>
        </is>
      </c>
      <c r="E12177" t="inlineStr">
        <is>
          <t>East</t>
        </is>
      </c>
      <c r="F12177" t="inlineStr">
        <is>
          <t>P0124</t>
        </is>
      </c>
      <c r="G12177" t="inlineStr">
        <is>
          <t>Prod_0124</t>
        </is>
      </c>
      <c r="H12177" t="inlineStr">
        <is>
          <t>Beverages</t>
        </is>
      </c>
      <c r="I12177" t="n">
        <v>2</v>
      </c>
      <c r="J12177" t="n">
        <v>786.6</v>
      </c>
      <c r="K12177" t="n">
        <v>0.05</v>
      </c>
      <c r="L12177">
        <f>I12177*J12177*(1-K12177)</f>
        <v/>
      </c>
      <c r="M12177">
        <f>VLOOKUP(F12177,Products!A:D,4,FALSE)*I12177</f>
        <v/>
      </c>
      <c r="N12177">
        <f>L12177-M12177</f>
        <v/>
      </c>
    </row>
    <row r="12178">
      <c r="A12178" t="inlineStr">
        <is>
          <t>T1012176</t>
        </is>
      </c>
      <c r="B12178" t="inlineStr">
        <is>
          <t>2023-03-26</t>
        </is>
      </c>
      <c r="C12178" t="inlineStr">
        <is>
          <t>S020</t>
        </is>
      </c>
      <c r="D12178" t="inlineStr">
        <is>
          <t>Store_020</t>
        </is>
      </c>
      <c r="E12178" t="inlineStr">
        <is>
          <t>West</t>
        </is>
      </c>
      <c r="F12178" t="inlineStr">
        <is>
          <t>P0115</t>
        </is>
      </c>
      <c r="G12178" t="inlineStr">
        <is>
          <t>Prod_0115</t>
        </is>
      </c>
      <c r="H12178" t="inlineStr">
        <is>
          <t>Clothing</t>
        </is>
      </c>
      <c r="I12178" t="n">
        <v>1</v>
      </c>
      <c r="J12178" t="n">
        <v>614.71</v>
      </c>
      <c r="K12178" t="n">
        <v>0</v>
      </c>
      <c r="L12178">
        <f>I12178*J12178*(1-K12178)</f>
        <v/>
      </c>
      <c r="M12178">
        <f>VLOOKUP(F12178,Products!A:D,4,FALSE)*I12178</f>
        <v/>
      </c>
      <c r="N12178">
        <f>L12178-M12178</f>
        <v/>
      </c>
    </row>
    <row r="12179">
      <c r="A12179" t="inlineStr">
        <is>
          <t>T1012177</t>
        </is>
      </c>
      <c r="B12179" t="inlineStr">
        <is>
          <t>2023-10-22</t>
        </is>
      </c>
      <c r="C12179" t="inlineStr">
        <is>
          <t>S010</t>
        </is>
      </c>
      <c r="D12179" t="inlineStr">
        <is>
          <t>Store_010</t>
        </is>
      </c>
      <c r="E12179" t="inlineStr">
        <is>
          <t>North</t>
        </is>
      </c>
      <c r="F12179" t="inlineStr">
        <is>
          <t>P0114</t>
        </is>
      </c>
      <c r="G12179" t="inlineStr">
        <is>
          <t>Prod_0114</t>
        </is>
      </c>
      <c r="H12179" t="inlineStr">
        <is>
          <t>Beverages</t>
        </is>
      </c>
      <c r="I12179" t="n">
        <v>9</v>
      </c>
      <c r="J12179" t="n">
        <v>905.75</v>
      </c>
      <c r="K12179" t="n">
        <v>0.05</v>
      </c>
      <c r="L12179">
        <f>I12179*J12179*(1-K12179)</f>
        <v/>
      </c>
      <c r="M12179">
        <f>VLOOKUP(F12179,Products!A:D,4,FALSE)*I12179</f>
        <v/>
      </c>
      <c r="N12179">
        <f>L12179-M12179</f>
        <v/>
      </c>
    </row>
    <row r="12180">
      <c r="A12180" t="inlineStr">
        <is>
          <t>T1012178</t>
        </is>
      </c>
      <c r="B12180" t="inlineStr">
        <is>
          <t>2024-04-10</t>
        </is>
      </c>
      <c r="C12180" t="inlineStr">
        <is>
          <t>S029</t>
        </is>
      </c>
      <c r="D12180" t="inlineStr">
        <is>
          <t>Store_029</t>
        </is>
      </c>
      <c r="E12180" t="inlineStr">
        <is>
          <t>South</t>
        </is>
      </c>
      <c r="F12180" t="inlineStr">
        <is>
          <t>P0179</t>
        </is>
      </c>
      <c r="G12180" t="inlineStr">
        <is>
          <t>Prod_0179</t>
        </is>
      </c>
      <c r="H12180" t="inlineStr">
        <is>
          <t>Household</t>
        </is>
      </c>
      <c r="I12180" t="n">
        <v>2</v>
      </c>
      <c r="J12180" t="n">
        <v>180.61</v>
      </c>
      <c r="K12180" t="n">
        <v>0</v>
      </c>
      <c r="L12180">
        <f>I12180*J12180*(1-K12180)</f>
        <v/>
      </c>
      <c r="M12180">
        <f>VLOOKUP(F12180,Products!A:D,4,FALSE)*I12180</f>
        <v/>
      </c>
      <c r="N12180">
        <f>L12180-M12180</f>
        <v/>
      </c>
    </row>
    <row r="12181">
      <c r="A12181" t="inlineStr">
        <is>
          <t>T1012179</t>
        </is>
      </c>
      <c r="B12181" t="inlineStr">
        <is>
          <t>2024-12-02</t>
        </is>
      </c>
      <c r="C12181" t="inlineStr">
        <is>
          <t>S040</t>
        </is>
      </c>
      <c r="D12181" t="inlineStr">
        <is>
          <t>Store_040</t>
        </is>
      </c>
      <c r="E12181" t="inlineStr">
        <is>
          <t>Central</t>
        </is>
      </c>
      <c r="F12181" t="inlineStr">
        <is>
          <t>P0150</t>
        </is>
      </c>
      <c r="G12181" t="inlineStr">
        <is>
          <t>Prod_0150</t>
        </is>
      </c>
      <c r="H12181" t="inlineStr">
        <is>
          <t>Clothing</t>
        </is>
      </c>
      <c r="I12181" t="n">
        <v>2</v>
      </c>
      <c r="J12181" t="n">
        <v>396.25</v>
      </c>
      <c r="K12181" t="n">
        <v>0</v>
      </c>
      <c r="L12181">
        <f>I12181*J12181*(1-K12181)</f>
        <v/>
      </c>
      <c r="M12181">
        <f>VLOOKUP(F12181,Products!A:D,4,FALSE)*I12181</f>
        <v/>
      </c>
      <c r="N12181">
        <f>L12181-M12181</f>
        <v/>
      </c>
    </row>
    <row r="12182">
      <c r="A12182" t="inlineStr">
        <is>
          <t>T1012180</t>
        </is>
      </c>
      <c r="B12182" t="inlineStr">
        <is>
          <t>2023-02-11</t>
        </is>
      </c>
      <c r="C12182" t="inlineStr">
        <is>
          <t>S026</t>
        </is>
      </c>
      <c r="D12182" t="inlineStr">
        <is>
          <t>Store_026</t>
        </is>
      </c>
      <c r="E12182" t="inlineStr">
        <is>
          <t>North</t>
        </is>
      </c>
      <c r="F12182" t="inlineStr">
        <is>
          <t>P0061</t>
        </is>
      </c>
      <c r="G12182" t="inlineStr">
        <is>
          <t>Prod_0061</t>
        </is>
      </c>
      <c r="H12182" t="inlineStr">
        <is>
          <t>Beverages</t>
        </is>
      </c>
      <c r="I12182" t="n">
        <v>9</v>
      </c>
      <c r="J12182" t="n">
        <v>62.93</v>
      </c>
      <c r="K12182" t="n">
        <v>0</v>
      </c>
      <c r="L12182">
        <f>I12182*J12182*(1-K12182)</f>
        <v/>
      </c>
      <c r="M12182">
        <f>VLOOKUP(F12182,Products!A:D,4,FALSE)*I12182</f>
        <v/>
      </c>
      <c r="N12182">
        <f>L12182-M12182</f>
        <v/>
      </c>
    </row>
    <row r="12183">
      <c r="A12183" t="inlineStr">
        <is>
          <t>T1012181</t>
        </is>
      </c>
      <c r="B12183" t="inlineStr">
        <is>
          <t>2024-08-17</t>
        </is>
      </c>
      <c r="C12183" t="inlineStr">
        <is>
          <t>S050</t>
        </is>
      </c>
      <c r="D12183" t="inlineStr">
        <is>
          <t>Store_050</t>
        </is>
      </c>
      <c r="E12183" t="inlineStr">
        <is>
          <t>South</t>
        </is>
      </c>
      <c r="F12183" t="inlineStr">
        <is>
          <t>P0045</t>
        </is>
      </c>
      <c r="G12183" t="inlineStr">
        <is>
          <t>Prod_0045</t>
        </is>
      </c>
      <c r="H12183" t="inlineStr">
        <is>
          <t>Toys</t>
        </is>
      </c>
      <c r="I12183" t="n">
        <v>6</v>
      </c>
      <c r="J12183" t="n">
        <v>201.65</v>
      </c>
      <c r="K12183" t="n">
        <v>0</v>
      </c>
      <c r="L12183">
        <f>I12183*J12183*(1-K12183)</f>
        <v/>
      </c>
      <c r="M12183">
        <f>VLOOKUP(F12183,Products!A:D,4,FALSE)*I12183</f>
        <v/>
      </c>
      <c r="N12183">
        <f>L12183-M12183</f>
        <v/>
      </c>
    </row>
    <row r="12184">
      <c r="A12184" t="inlineStr">
        <is>
          <t>T1012182</t>
        </is>
      </c>
      <c r="B12184" t="inlineStr">
        <is>
          <t>2023-07-20</t>
        </is>
      </c>
      <c r="C12184" t="inlineStr">
        <is>
          <t>S020</t>
        </is>
      </c>
      <c r="D12184" t="inlineStr">
        <is>
          <t>Store_020</t>
        </is>
      </c>
      <c r="E12184" t="inlineStr">
        <is>
          <t>West</t>
        </is>
      </c>
      <c r="F12184" t="inlineStr">
        <is>
          <t>P0098</t>
        </is>
      </c>
      <c r="G12184" t="inlineStr">
        <is>
          <t>Prod_0098</t>
        </is>
      </c>
      <c r="H12184" t="inlineStr">
        <is>
          <t>Clothing</t>
        </is>
      </c>
      <c r="I12184" t="n">
        <v>9</v>
      </c>
      <c r="J12184" t="n">
        <v>585.53</v>
      </c>
      <c r="K12184" t="n">
        <v>0</v>
      </c>
      <c r="L12184">
        <f>I12184*J12184*(1-K12184)</f>
        <v/>
      </c>
      <c r="M12184">
        <f>VLOOKUP(F12184,Products!A:D,4,FALSE)*I12184</f>
        <v/>
      </c>
      <c r="N12184">
        <f>L12184-M12184</f>
        <v/>
      </c>
    </row>
    <row r="12185">
      <c r="A12185" t="inlineStr">
        <is>
          <t>T1012183</t>
        </is>
      </c>
      <c r="B12185" t="inlineStr">
        <is>
          <t>2025-01-12</t>
        </is>
      </c>
      <c r="C12185" t="inlineStr">
        <is>
          <t>S027</t>
        </is>
      </c>
      <c r="D12185" t="inlineStr">
        <is>
          <t>Store_027</t>
        </is>
      </c>
      <c r="E12185" t="inlineStr">
        <is>
          <t>South</t>
        </is>
      </c>
      <c r="F12185" t="inlineStr">
        <is>
          <t>P0016</t>
        </is>
      </c>
      <c r="G12185" t="inlineStr">
        <is>
          <t>Prod_0016</t>
        </is>
      </c>
      <c r="H12185" t="inlineStr">
        <is>
          <t>Food</t>
        </is>
      </c>
      <c r="I12185" t="n">
        <v>9</v>
      </c>
      <c r="J12185" t="n">
        <v>776.9400000000001</v>
      </c>
      <c r="K12185" t="n">
        <v>0.05</v>
      </c>
      <c r="L12185">
        <f>I12185*J12185*(1-K12185)</f>
        <v/>
      </c>
      <c r="M12185">
        <f>VLOOKUP(F12185,Products!A:D,4,FALSE)*I12185</f>
        <v/>
      </c>
      <c r="N12185">
        <f>L12185-M12185</f>
        <v/>
      </c>
    </row>
    <row r="12186">
      <c r="A12186" t="inlineStr">
        <is>
          <t>T1012184</t>
        </is>
      </c>
      <c r="B12186" t="inlineStr">
        <is>
          <t>2024-02-17</t>
        </is>
      </c>
      <c r="C12186" t="inlineStr">
        <is>
          <t>S030</t>
        </is>
      </c>
      <c r="D12186" t="inlineStr">
        <is>
          <t>Store_030</t>
        </is>
      </c>
      <c r="E12186" t="inlineStr">
        <is>
          <t>North</t>
        </is>
      </c>
      <c r="F12186" t="inlineStr">
        <is>
          <t>P0161</t>
        </is>
      </c>
      <c r="G12186" t="inlineStr">
        <is>
          <t>Prod_0161</t>
        </is>
      </c>
      <c r="H12186" t="inlineStr">
        <is>
          <t>Household</t>
        </is>
      </c>
      <c r="I12186" t="n">
        <v>5</v>
      </c>
      <c r="J12186" t="n">
        <v>112.42</v>
      </c>
      <c r="K12186" t="n">
        <v>0.05</v>
      </c>
      <c r="L12186">
        <f>I12186*J12186*(1-K12186)</f>
        <v/>
      </c>
      <c r="M12186">
        <f>VLOOKUP(F12186,Products!A:D,4,FALSE)*I12186</f>
        <v/>
      </c>
      <c r="N12186">
        <f>L12186-M12186</f>
        <v/>
      </c>
    </row>
    <row r="12187">
      <c r="A12187" t="inlineStr">
        <is>
          <t>T1012185</t>
        </is>
      </c>
      <c r="B12187" t="inlineStr">
        <is>
          <t>2025-06-19</t>
        </is>
      </c>
      <c r="C12187" t="inlineStr">
        <is>
          <t>S041</t>
        </is>
      </c>
      <c r="D12187" t="inlineStr">
        <is>
          <t>Store_041</t>
        </is>
      </c>
      <c r="E12187" t="inlineStr">
        <is>
          <t>East</t>
        </is>
      </c>
      <c r="F12187" t="inlineStr">
        <is>
          <t>P0156</t>
        </is>
      </c>
      <c r="G12187" t="inlineStr">
        <is>
          <t>Prod_0156</t>
        </is>
      </c>
      <c r="H12187" t="inlineStr">
        <is>
          <t>Toys</t>
        </is>
      </c>
      <c r="I12187" t="n">
        <v>3</v>
      </c>
      <c r="J12187" t="n">
        <v>459.12</v>
      </c>
      <c r="K12187" t="n">
        <v>0</v>
      </c>
      <c r="L12187">
        <f>I12187*J12187*(1-K12187)</f>
        <v/>
      </c>
      <c r="M12187">
        <f>VLOOKUP(F12187,Products!A:D,4,FALSE)*I12187</f>
        <v/>
      </c>
      <c r="N12187">
        <f>L12187-M12187</f>
        <v/>
      </c>
    </row>
    <row r="12188">
      <c r="A12188" t="inlineStr">
        <is>
          <t>T1012186</t>
        </is>
      </c>
      <c r="B12188" t="inlineStr">
        <is>
          <t>2023-01-31</t>
        </is>
      </c>
      <c r="C12188" t="inlineStr">
        <is>
          <t>S042</t>
        </is>
      </c>
      <c r="D12188" t="inlineStr">
        <is>
          <t>Store_042</t>
        </is>
      </c>
      <c r="E12188" t="inlineStr">
        <is>
          <t>Central</t>
        </is>
      </c>
      <c r="F12188" t="inlineStr">
        <is>
          <t>P0153</t>
        </is>
      </c>
      <c r="G12188" t="inlineStr">
        <is>
          <t>Prod_0153</t>
        </is>
      </c>
      <c r="H12188" t="inlineStr">
        <is>
          <t>Clothing</t>
        </is>
      </c>
      <c r="I12188" t="n">
        <v>6</v>
      </c>
      <c r="J12188" t="n">
        <v>156.47</v>
      </c>
      <c r="K12188" t="n">
        <v>0.2</v>
      </c>
      <c r="L12188">
        <f>I12188*J12188*(1-K12188)</f>
        <v/>
      </c>
      <c r="M12188">
        <f>VLOOKUP(F12188,Products!A:D,4,FALSE)*I12188</f>
        <v/>
      </c>
      <c r="N12188">
        <f>L12188-M12188</f>
        <v/>
      </c>
    </row>
    <row r="12189">
      <c r="A12189" t="inlineStr">
        <is>
          <t>T1012187</t>
        </is>
      </c>
      <c r="B12189" t="inlineStr">
        <is>
          <t>2023-03-04</t>
        </is>
      </c>
      <c r="C12189" t="inlineStr">
        <is>
          <t>S032</t>
        </is>
      </c>
      <c r="D12189" t="inlineStr">
        <is>
          <t>Store_032</t>
        </is>
      </c>
      <c r="E12189" t="inlineStr">
        <is>
          <t>Central</t>
        </is>
      </c>
      <c r="F12189" t="inlineStr">
        <is>
          <t>P0020</t>
        </is>
      </c>
      <c r="G12189" t="inlineStr">
        <is>
          <t>Prod_0020</t>
        </is>
      </c>
      <c r="H12189" t="inlineStr">
        <is>
          <t>Beverages</t>
        </is>
      </c>
      <c r="I12189" t="n">
        <v>9</v>
      </c>
      <c r="J12189" t="n">
        <v>801.83</v>
      </c>
      <c r="K12189" t="n">
        <v>0</v>
      </c>
      <c r="L12189">
        <f>I12189*J12189*(1-K12189)</f>
        <v/>
      </c>
      <c r="M12189">
        <f>VLOOKUP(F12189,Products!A:D,4,FALSE)*I12189</f>
        <v/>
      </c>
      <c r="N12189">
        <f>L12189-M12189</f>
        <v/>
      </c>
    </row>
    <row r="12190">
      <c r="A12190" t="inlineStr">
        <is>
          <t>T1012188</t>
        </is>
      </c>
      <c r="B12190" t="inlineStr">
        <is>
          <t>2024-10-31</t>
        </is>
      </c>
      <c r="C12190" t="inlineStr">
        <is>
          <t>S036</t>
        </is>
      </c>
      <c r="D12190" t="inlineStr">
        <is>
          <t>Store_036</t>
        </is>
      </c>
      <c r="E12190" t="inlineStr">
        <is>
          <t>Central</t>
        </is>
      </c>
      <c r="F12190" t="inlineStr">
        <is>
          <t>P0027</t>
        </is>
      </c>
      <c r="G12190" t="inlineStr">
        <is>
          <t>Prod_0027</t>
        </is>
      </c>
      <c r="H12190" t="inlineStr">
        <is>
          <t>Electronics</t>
        </is>
      </c>
      <c r="I12190" t="n">
        <v>3</v>
      </c>
      <c r="J12190" t="n">
        <v>533.27</v>
      </c>
      <c r="K12190" t="n">
        <v>0.05</v>
      </c>
      <c r="L12190">
        <f>I12190*J12190*(1-K12190)</f>
        <v/>
      </c>
      <c r="M12190">
        <f>VLOOKUP(F12190,Products!A:D,4,FALSE)*I12190</f>
        <v/>
      </c>
      <c r="N12190">
        <f>L12190-M12190</f>
        <v/>
      </c>
    </row>
    <row r="12191">
      <c r="A12191" t="inlineStr">
        <is>
          <t>T1012189</t>
        </is>
      </c>
      <c r="B12191" t="inlineStr">
        <is>
          <t>2023-03-02</t>
        </is>
      </c>
      <c r="C12191" t="inlineStr">
        <is>
          <t>S047</t>
        </is>
      </c>
      <c r="D12191" t="inlineStr">
        <is>
          <t>Store_047</t>
        </is>
      </c>
      <c r="E12191" t="inlineStr">
        <is>
          <t>North</t>
        </is>
      </c>
      <c r="F12191" t="inlineStr">
        <is>
          <t>P0200</t>
        </is>
      </c>
      <c r="G12191" t="inlineStr">
        <is>
          <t>Prod_0200</t>
        </is>
      </c>
      <c r="H12191" t="inlineStr">
        <is>
          <t>Electronics</t>
        </is>
      </c>
      <c r="I12191" t="n">
        <v>8</v>
      </c>
      <c r="J12191" t="n">
        <v>316.95</v>
      </c>
      <c r="K12191" t="n">
        <v>0.05</v>
      </c>
      <c r="L12191">
        <f>I12191*J12191*(1-K12191)</f>
        <v/>
      </c>
      <c r="M12191">
        <f>VLOOKUP(F12191,Products!A:D,4,FALSE)*I12191</f>
        <v/>
      </c>
      <c r="N12191">
        <f>L12191-M12191</f>
        <v/>
      </c>
    </row>
    <row r="12192">
      <c r="A12192" t="inlineStr">
        <is>
          <t>T1012190</t>
        </is>
      </c>
      <c r="B12192" t="inlineStr">
        <is>
          <t>2025-02-27</t>
        </is>
      </c>
      <c r="C12192" t="inlineStr">
        <is>
          <t>S042</t>
        </is>
      </c>
      <c r="D12192" t="inlineStr">
        <is>
          <t>Store_042</t>
        </is>
      </c>
      <c r="E12192" t="inlineStr">
        <is>
          <t>Central</t>
        </is>
      </c>
      <c r="F12192" t="inlineStr">
        <is>
          <t>P0058</t>
        </is>
      </c>
      <c r="G12192" t="inlineStr">
        <is>
          <t>Prod_0058</t>
        </is>
      </c>
      <c r="H12192" t="inlineStr">
        <is>
          <t>Stationery</t>
        </is>
      </c>
      <c r="I12192" t="n">
        <v>6</v>
      </c>
      <c r="J12192" t="n">
        <v>416.21</v>
      </c>
      <c r="K12192" t="n">
        <v>0</v>
      </c>
      <c r="L12192">
        <f>I12192*J12192*(1-K12192)</f>
        <v/>
      </c>
      <c r="M12192">
        <f>VLOOKUP(F12192,Products!A:D,4,FALSE)*I12192</f>
        <v/>
      </c>
      <c r="N12192">
        <f>L12192-M12192</f>
        <v/>
      </c>
    </row>
    <row r="12193">
      <c r="A12193" t="inlineStr">
        <is>
          <t>T1012191</t>
        </is>
      </c>
      <c r="B12193" t="inlineStr">
        <is>
          <t>2024-06-16</t>
        </is>
      </c>
      <c r="C12193" t="inlineStr">
        <is>
          <t>S040</t>
        </is>
      </c>
      <c r="D12193" t="inlineStr">
        <is>
          <t>Store_040</t>
        </is>
      </c>
      <c r="E12193" t="inlineStr">
        <is>
          <t>Central</t>
        </is>
      </c>
      <c r="F12193" t="inlineStr">
        <is>
          <t>P0008</t>
        </is>
      </c>
      <c r="G12193" t="inlineStr">
        <is>
          <t>Prod_0008</t>
        </is>
      </c>
      <c r="H12193" t="inlineStr">
        <is>
          <t>Electronics</t>
        </is>
      </c>
      <c r="I12193" t="n">
        <v>4</v>
      </c>
      <c r="J12193" t="n">
        <v>304.12</v>
      </c>
      <c r="K12193" t="n">
        <v>0</v>
      </c>
      <c r="L12193">
        <f>I12193*J12193*(1-K12193)</f>
        <v/>
      </c>
      <c r="M12193">
        <f>VLOOKUP(F12193,Products!A:D,4,FALSE)*I12193</f>
        <v/>
      </c>
      <c r="N12193">
        <f>L12193-M12193</f>
        <v/>
      </c>
    </row>
    <row r="12194">
      <c r="A12194" t="inlineStr">
        <is>
          <t>T1012192</t>
        </is>
      </c>
      <c r="B12194" t="inlineStr">
        <is>
          <t>2023-06-23</t>
        </is>
      </c>
      <c r="C12194" t="inlineStr">
        <is>
          <t>S022</t>
        </is>
      </c>
      <c r="D12194" t="inlineStr">
        <is>
          <t>Store_022</t>
        </is>
      </c>
      <c r="E12194" t="inlineStr">
        <is>
          <t>East</t>
        </is>
      </c>
      <c r="F12194" t="inlineStr">
        <is>
          <t>P0054</t>
        </is>
      </c>
      <c r="G12194" t="inlineStr">
        <is>
          <t>Prod_0054</t>
        </is>
      </c>
      <c r="H12194" t="inlineStr">
        <is>
          <t>Food</t>
        </is>
      </c>
      <c r="I12194" t="n">
        <v>6</v>
      </c>
      <c r="J12194" t="n">
        <v>423.19</v>
      </c>
      <c r="K12194" t="n">
        <v>0</v>
      </c>
      <c r="L12194">
        <f>I12194*J12194*(1-K12194)</f>
        <v/>
      </c>
      <c r="M12194">
        <f>VLOOKUP(F12194,Products!A:D,4,FALSE)*I12194</f>
        <v/>
      </c>
      <c r="N12194">
        <f>L12194-M12194</f>
        <v/>
      </c>
    </row>
    <row r="12195">
      <c r="A12195" t="inlineStr">
        <is>
          <t>T1012193</t>
        </is>
      </c>
      <c r="B12195" t="inlineStr">
        <is>
          <t>2025-07-20</t>
        </is>
      </c>
      <c r="C12195" t="inlineStr">
        <is>
          <t>S004</t>
        </is>
      </c>
      <c r="D12195" t="inlineStr">
        <is>
          <t>Store_004</t>
        </is>
      </c>
      <c r="E12195" t="inlineStr">
        <is>
          <t>Central</t>
        </is>
      </c>
      <c r="F12195" t="inlineStr">
        <is>
          <t>P0198</t>
        </is>
      </c>
      <c r="G12195" t="inlineStr">
        <is>
          <t>Prod_0198</t>
        </is>
      </c>
      <c r="H12195" t="inlineStr">
        <is>
          <t>Beverages</t>
        </is>
      </c>
      <c r="I12195" t="n">
        <v>5</v>
      </c>
      <c r="J12195" t="n">
        <v>937.11</v>
      </c>
      <c r="K12195" t="n">
        <v>0.1</v>
      </c>
      <c r="L12195">
        <f>I12195*J12195*(1-K12195)</f>
        <v/>
      </c>
      <c r="M12195">
        <f>VLOOKUP(F12195,Products!A:D,4,FALSE)*I12195</f>
        <v/>
      </c>
      <c r="N12195">
        <f>L12195-M12195</f>
        <v/>
      </c>
    </row>
    <row r="12196">
      <c r="A12196" t="inlineStr">
        <is>
          <t>T1012194</t>
        </is>
      </c>
      <c r="B12196" t="inlineStr">
        <is>
          <t>2025-07-16</t>
        </is>
      </c>
      <c r="C12196" t="inlineStr">
        <is>
          <t>S024</t>
        </is>
      </c>
      <c r="D12196" t="inlineStr">
        <is>
          <t>Store_024</t>
        </is>
      </c>
      <c r="E12196" t="inlineStr">
        <is>
          <t>South</t>
        </is>
      </c>
      <c r="F12196" t="inlineStr">
        <is>
          <t>P0040</t>
        </is>
      </c>
      <c r="G12196" t="inlineStr">
        <is>
          <t>Prod_0040</t>
        </is>
      </c>
      <c r="H12196" t="inlineStr">
        <is>
          <t>Toys</t>
        </is>
      </c>
      <c r="I12196" t="n">
        <v>2</v>
      </c>
      <c r="J12196" t="n">
        <v>76.08</v>
      </c>
      <c r="K12196" t="n">
        <v>0</v>
      </c>
      <c r="L12196">
        <f>I12196*J12196*(1-K12196)</f>
        <v/>
      </c>
      <c r="M12196">
        <f>VLOOKUP(F12196,Products!A:D,4,FALSE)*I12196</f>
        <v/>
      </c>
      <c r="N12196">
        <f>L12196-M12196</f>
        <v/>
      </c>
    </row>
    <row r="12197">
      <c r="A12197" t="inlineStr">
        <is>
          <t>T1012195</t>
        </is>
      </c>
      <c r="B12197" t="inlineStr">
        <is>
          <t>2025-05-16</t>
        </is>
      </c>
      <c r="C12197" t="inlineStr">
        <is>
          <t>S028</t>
        </is>
      </c>
      <c r="D12197" t="inlineStr">
        <is>
          <t>Store_028</t>
        </is>
      </c>
      <c r="E12197" t="inlineStr">
        <is>
          <t>North</t>
        </is>
      </c>
      <c r="F12197" t="inlineStr">
        <is>
          <t>P0156</t>
        </is>
      </c>
      <c r="G12197" t="inlineStr">
        <is>
          <t>Prod_0156</t>
        </is>
      </c>
      <c r="H12197" t="inlineStr">
        <is>
          <t>Toys</t>
        </is>
      </c>
      <c r="I12197" t="n">
        <v>6</v>
      </c>
      <c r="J12197" t="n">
        <v>328.36</v>
      </c>
      <c r="K12197" t="n">
        <v>0</v>
      </c>
      <c r="L12197">
        <f>I12197*J12197*(1-K12197)</f>
        <v/>
      </c>
      <c r="M12197">
        <f>VLOOKUP(F12197,Products!A:D,4,FALSE)*I12197</f>
        <v/>
      </c>
      <c r="N12197">
        <f>L12197-M12197</f>
        <v/>
      </c>
    </row>
    <row r="12198">
      <c r="A12198" t="inlineStr">
        <is>
          <t>T1012196</t>
        </is>
      </c>
      <c r="B12198" t="inlineStr">
        <is>
          <t>2023-07-04</t>
        </is>
      </c>
      <c r="C12198" t="inlineStr">
        <is>
          <t>S037</t>
        </is>
      </c>
      <c r="D12198" t="inlineStr">
        <is>
          <t>Store_037</t>
        </is>
      </c>
      <c r="E12198" t="inlineStr">
        <is>
          <t>East</t>
        </is>
      </c>
      <c r="F12198" t="inlineStr">
        <is>
          <t>P0001</t>
        </is>
      </c>
      <c r="G12198" t="inlineStr">
        <is>
          <t>Prod_0001</t>
        </is>
      </c>
      <c r="H12198" t="inlineStr">
        <is>
          <t>Beverages</t>
        </is>
      </c>
      <c r="I12198" t="n">
        <v>5</v>
      </c>
      <c r="J12198" t="n">
        <v>542.8</v>
      </c>
      <c r="K12198" t="n">
        <v>0</v>
      </c>
      <c r="L12198">
        <f>I12198*J12198*(1-K12198)</f>
        <v/>
      </c>
      <c r="M12198">
        <f>VLOOKUP(F12198,Products!A:D,4,FALSE)*I12198</f>
        <v/>
      </c>
      <c r="N12198">
        <f>L12198-M12198</f>
        <v/>
      </c>
    </row>
    <row r="12199">
      <c r="A12199" t="inlineStr">
        <is>
          <t>T1012197</t>
        </is>
      </c>
      <c r="B12199" t="inlineStr">
        <is>
          <t>2025-06-03</t>
        </is>
      </c>
      <c r="C12199" t="inlineStr">
        <is>
          <t>S050</t>
        </is>
      </c>
      <c r="D12199" t="inlineStr">
        <is>
          <t>Store_050</t>
        </is>
      </c>
      <c r="E12199" t="inlineStr">
        <is>
          <t>South</t>
        </is>
      </c>
      <c r="F12199" t="inlineStr">
        <is>
          <t>P0011</t>
        </is>
      </c>
      <c r="G12199" t="inlineStr">
        <is>
          <t>Prod_0011</t>
        </is>
      </c>
      <c r="H12199" t="inlineStr">
        <is>
          <t>Household</t>
        </is>
      </c>
      <c r="I12199" t="n">
        <v>3</v>
      </c>
      <c r="J12199" t="n">
        <v>379.41</v>
      </c>
      <c r="K12199" t="n">
        <v>0.1</v>
      </c>
      <c r="L12199">
        <f>I12199*J12199*(1-K12199)</f>
        <v/>
      </c>
      <c r="M12199">
        <f>VLOOKUP(F12199,Products!A:D,4,FALSE)*I12199</f>
        <v/>
      </c>
      <c r="N12199">
        <f>L12199-M12199</f>
        <v/>
      </c>
    </row>
    <row r="12200">
      <c r="A12200" t="inlineStr">
        <is>
          <t>T1012198</t>
        </is>
      </c>
      <c r="B12200" t="inlineStr">
        <is>
          <t>2024-05-18</t>
        </is>
      </c>
      <c r="C12200" t="inlineStr">
        <is>
          <t>S025</t>
        </is>
      </c>
      <c r="D12200" t="inlineStr">
        <is>
          <t>Store_025</t>
        </is>
      </c>
      <c r="E12200" t="inlineStr">
        <is>
          <t>Central</t>
        </is>
      </c>
      <c r="F12200" t="inlineStr">
        <is>
          <t>P0076</t>
        </is>
      </c>
      <c r="G12200" t="inlineStr">
        <is>
          <t>Prod_0076</t>
        </is>
      </c>
      <c r="H12200" t="inlineStr">
        <is>
          <t>Clothing</t>
        </is>
      </c>
      <c r="I12200" t="n">
        <v>8</v>
      </c>
      <c r="J12200" t="n">
        <v>461.85</v>
      </c>
      <c r="K12200" t="n">
        <v>0</v>
      </c>
      <c r="L12200">
        <f>I12200*J12200*(1-K12200)</f>
        <v/>
      </c>
      <c r="M12200">
        <f>VLOOKUP(F12200,Products!A:D,4,FALSE)*I12200</f>
        <v/>
      </c>
      <c r="N12200">
        <f>L12200-M12200</f>
        <v/>
      </c>
    </row>
    <row r="12201">
      <c r="A12201" t="inlineStr">
        <is>
          <t>T1012199</t>
        </is>
      </c>
      <c r="B12201" t="inlineStr">
        <is>
          <t>2025-07-20</t>
        </is>
      </c>
      <c r="C12201" t="inlineStr">
        <is>
          <t>S018</t>
        </is>
      </c>
      <c r="D12201" t="inlineStr">
        <is>
          <t>Store_018</t>
        </is>
      </c>
      <c r="E12201" t="inlineStr">
        <is>
          <t>South</t>
        </is>
      </c>
      <c r="F12201" t="inlineStr">
        <is>
          <t>P0035</t>
        </is>
      </c>
      <c r="G12201" t="inlineStr">
        <is>
          <t>Prod_0035</t>
        </is>
      </c>
      <c r="H12201" t="inlineStr">
        <is>
          <t>Beverages</t>
        </is>
      </c>
      <c r="I12201" t="n">
        <v>3</v>
      </c>
      <c r="J12201" t="n">
        <v>90.84</v>
      </c>
      <c r="K12201" t="n">
        <v>0.05</v>
      </c>
      <c r="L12201">
        <f>I12201*J12201*(1-K12201)</f>
        <v/>
      </c>
      <c r="M12201">
        <f>VLOOKUP(F12201,Products!A:D,4,FALSE)*I12201</f>
        <v/>
      </c>
      <c r="N12201">
        <f>L12201-M12201</f>
        <v/>
      </c>
    </row>
    <row r="12202">
      <c r="A12202" t="inlineStr">
        <is>
          <t>T1012200</t>
        </is>
      </c>
      <c r="B12202" t="inlineStr">
        <is>
          <t>2024-08-22</t>
        </is>
      </c>
      <c r="C12202" t="inlineStr">
        <is>
          <t>S024</t>
        </is>
      </c>
      <c r="D12202" t="inlineStr">
        <is>
          <t>Store_024</t>
        </is>
      </c>
      <c r="E12202" t="inlineStr">
        <is>
          <t>South</t>
        </is>
      </c>
      <c r="F12202" t="inlineStr">
        <is>
          <t>P0167</t>
        </is>
      </c>
      <c r="G12202" t="inlineStr">
        <is>
          <t>Prod_0167</t>
        </is>
      </c>
      <c r="H12202" t="inlineStr">
        <is>
          <t>Beverages</t>
        </is>
      </c>
      <c r="I12202" t="n">
        <v>8</v>
      </c>
      <c r="J12202" t="n">
        <v>380.25</v>
      </c>
      <c r="K12202" t="n">
        <v>0</v>
      </c>
      <c r="L12202">
        <f>I12202*J12202*(1-K12202)</f>
        <v/>
      </c>
      <c r="M12202">
        <f>VLOOKUP(F12202,Products!A:D,4,FALSE)*I12202</f>
        <v/>
      </c>
      <c r="N12202">
        <f>L12202-M12202</f>
        <v/>
      </c>
    </row>
    <row r="12203">
      <c r="A12203" t="inlineStr">
        <is>
          <t>T1012201</t>
        </is>
      </c>
      <c r="B12203" t="inlineStr">
        <is>
          <t>2024-11-02</t>
        </is>
      </c>
      <c r="C12203" t="inlineStr">
        <is>
          <t>S020</t>
        </is>
      </c>
      <c r="D12203" t="inlineStr">
        <is>
          <t>Store_020</t>
        </is>
      </c>
      <c r="E12203" t="inlineStr">
        <is>
          <t>West</t>
        </is>
      </c>
      <c r="F12203" t="inlineStr">
        <is>
          <t>P0091</t>
        </is>
      </c>
      <c r="G12203" t="inlineStr">
        <is>
          <t>Prod_0091</t>
        </is>
      </c>
      <c r="H12203" t="inlineStr">
        <is>
          <t>Toys</t>
        </is>
      </c>
      <c r="I12203" t="n">
        <v>8</v>
      </c>
      <c r="J12203" t="n">
        <v>265.83</v>
      </c>
      <c r="K12203" t="n">
        <v>0</v>
      </c>
      <c r="L12203">
        <f>I12203*J12203*(1-K12203)</f>
        <v/>
      </c>
      <c r="M12203">
        <f>VLOOKUP(F12203,Products!A:D,4,FALSE)*I12203</f>
        <v/>
      </c>
      <c r="N12203">
        <f>L12203-M12203</f>
        <v/>
      </c>
    </row>
    <row r="12204">
      <c r="A12204" t="inlineStr">
        <is>
          <t>T1012202</t>
        </is>
      </c>
      <c r="B12204" t="inlineStr">
        <is>
          <t>2024-09-10</t>
        </is>
      </c>
      <c r="C12204" t="inlineStr">
        <is>
          <t>S016</t>
        </is>
      </c>
      <c r="D12204" t="inlineStr">
        <is>
          <t>Store_016</t>
        </is>
      </c>
      <c r="E12204" t="inlineStr">
        <is>
          <t>West</t>
        </is>
      </c>
      <c r="F12204" t="inlineStr">
        <is>
          <t>P0024</t>
        </is>
      </c>
      <c r="G12204" t="inlineStr">
        <is>
          <t>Prod_0024</t>
        </is>
      </c>
      <c r="H12204" t="inlineStr">
        <is>
          <t>Clothing</t>
        </is>
      </c>
      <c r="I12204" t="n">
        <v>3</v>
      </c>
      <c r="J12204" t="n">
        <v>130.71</v>
      </c>
      <c r="K12204" t="n">
        <v>0.05</v>
      </c>
      <c r="L12204">
        <f>I12204*J12204*(1-K12204)</f>
        <v/>
      </c>
      <c r="M12204">
        <f>VLOOKUP(F12204,Products!A:D,4,FALSE)*I12204</f>
        <v/>
      </c>
      <c r="N12204">
        <f>L12204-M12204</f>
        <v/>
      </c>
    </row>
    <row r="12205">
      <c r="A12205" t="inlineStr">
        <is>
          <t>T1012203</t>
        </is>
      </c>
      <c r="B12205" t="inlineStr">
        <is>
          <t>2024-10-07</t>
        </is>
      </c>
      <c r="C12205" t="inlineStr">
        <is>
          <t>S016</t>
        </is>
      </c>
      <c r="D12205" t="inlineStr">
        <is>
          <t>Store_016</t>
        </is>
      </c>
      <c r="E12205" t="inlineStr">
        <is>
          <t>West</t>
        </is>
      </c>
      <c r="F12205" t="inlineStr">
        <is>
          <t>P0121</t>
        </is>
      </c>
      <c r="G12205" t="inlineStr">
        <is>
          <t>Prod_0121</t>
        </is>
      </c>
      <c r="H12205" t="inlineStr">
        <is>
          <t>Clothing</t>
        </is>
      </c>
      <c r="I12205" t="n">
        <v>9</v>
      </c>
      <c r="J12205" t="n">
        <v>982.45</v>
      </c>
      <c r="K12205" t="n">
        <v>0</v>
      </c>
      <c r="L12205">
        <f>I12205*J12205*(1-K12205)</f>
        <v/>
      </c>
      <c r="M12205">
        <f>VLOOKUP(F12205,Products!A:D,4,FALSE)*I12205</f>
        <v/>
      </c>
      <c r="N12205">
        <f>L12205-M12205</f>
        <v/>
      </c>
    </row>
    <row r="12206">
      <c r="A12206" t="inlineStr">
        <is>
          <t>T1012204</t>
        </is>
      </c>
      <c r="B12206" t="inlineStr">
        <is>
          <t>2023-11-01</t>
        </is>
      </c>
      <c r="C12206" t="inlineStr">
        <is>
          <t>S039</t>
        </is>
      </c>
      <c r="D12206" t="inlineStr">
        <is>
          <t>Store_039</t>
        </is>
      </c>
      <c r="E12206" t="inlineStr">
        <is>
          <t>North</t>
        </is>
      </c>
      <c r="F12206" t="inlineStr">
        <is>
          <t>P0195</t>
        </is>
      </c>
      <c r="G12206" t="inlineStr">
        <is>
          <t>Prod_0195</t>
        </is>
      </c>
      <c r="H12206" t="inlineStr">
        <is>
          <t>Food</t>
        </is>
      </c>
      <c r="I12206" t="n">
        <v>4</v>
      </c>
      <c r="J12206" t="n">
        <v>417.46</v>
      </c>
      <c r="K12206" t="n">
        <v>0.1</v>
      </c>
      <c r="L12206">
        <f>I12206*J12206*(1-K12206)</f>
        <v/>
      </c>
      <c r="M12206">
        <f>VLOOKUP(F12206,Products!A:D,4,FALSE)*I12206</f>
        <v/>
      </c>
      <c r="N12206">
        <f>L12206-M12206</f>
        <v/>
      </c>
    </row>
    <row r="12207">
      <c r="A12207" t="inlineStr">
        <is>
          <t>T1012205</t>
        </is>
      </c>
      <c r="B12207" t="inlineStr">
        <is>
          <t>2023-05-14</t>
        </is>
      </c>
      <c r="C12207" t="inlineStr">
        <is>
          <t>S023</t>
        </is>
      </c>
      <c r="D12207" t="inlineStr">
        <is>
          <t>Store_023</t>
        </is>
      </c>
      <c r="E12207" t="inlineStr">
        <is>
          <t>South</t>
        </is>
      </c>
      <c r="F12207" t="inlineStr">
        <is>
          <t>P0057</t>
        </is>
      </c>
      <c r="G12207" t="inlineStr">
        <is>
          <t>Prod_0057</t>
        </is>
      </c>
      <c r="H12207" t="inlineStr">
        <is>
          <t>Beverages</t>
        </is>
      </c>
      <c r="I12207" t="n">
        <v>5</v>
      </c>
      <c r="J12207" t="n">
        <v>78.88</v>
      </c>
      <c r="K12207" t="n">
        <v>0.05</v>
      </c>
      <c r="L12207">
        <f>I12207*J12207*(1-K12207)</f>
        <v/>
      </c>
      <c r="M12207">
        <f>VLOOKUP(F12207,Products!A:D,4,FALSE)*I12207</f>
        <v/>
      </c>
      <c r="N12207">
        <f>L12207-M12207</f>
        <v/>
      </c>
    </row>
    <row r="12208">
      <c r="A12208" t="inlineStr">
        <is>
          <t>T1012206</t>
        </is>
      </c>
      <c r="B12208" t="inlineStr">
        <is>
          <t>2024-12-10</t>
        </is>
      </c>
      <c r="C12208" t="inlineStr">
        <is>
          <t>S047</t>
        </is>
      </c>
      <c r="D12208" t="inlineStr">
        <is>
          <t>Store_047</t>
        </is>
      </c>
      <c r="E12208" t="inlineStr">
        <is>
          <t>North</t>
        </is>
      </c>
      <c r="F12208" t="inlineStr">
        <is>
          <t>P0098</t>
        </is>
      </c>
      <c r="G12208" t="inlineStr">
        <is>
          <t>Prod_0098</t>
        </is>
      </c>
      <c r="H12208" t="inlineStr">
        <is>
          <t>Clothing</t>
        </is>
      </c>
      <c r="I12208" t="n">
        <v>8</v>
      </c>
      <c r="J12208" t="n">
        <v>485.13</v>
      </c>
      <c r="K12208" t="n">
        <v>0</v>
      </c>
      <c r="L12208">
        <f>I12208*J12208*(1-K12208)</f>
        <v/>
      </c>
      <c r="M12208">
        <f>VLOOKUP(F12208,Products!A:D,4,FALSE)*I12208</f>
        <v/>
      </c>
      <c r="N12208">
        <f>L12208-M12208</f>
        <v/>
      </c>
    </row>
    <row r="12209">
      <c r="A12209" t="inlineStr">
        <is>
          <t>T1012207</t>
        </is>
      </c>
      <c r="B12209" t="inlineStr">
        <is>
          <t>2024-11-16</t>
        </is>
      </c>
      <c r="C12209" t="inlineStr">
        <is>
          <t>S027</t>
        </is>
      </c>
      <c r="D12209" t="inlineStr">
        <is>
          <t>Store_027</t>
        </is>
      </c>
      <c r="E12209" t="inlineStr">
        <is>
          <t>South</t>
        </is>
      </c>
      <c r="F12209" t="inlineStr">
        <is>
          <t>P0190</t>
        </is>
      </c>
      <c r="G12209" t="inlineStr">
        <is>
          <t>Prod_0190</t>
        </is>
      </c>
      <c r="H12209" t="inlineStr">
        <is>
          <t>Household</t>
        </is>
      </c>
      <c r="I12209" t="n">
        <v>9</v>
      </c>
      <c r="J12209" t="n">
        <v>303.61</v>
      </c>
      <c r="K12209" t="n">
        <v>0.1</v>
      </c>
      <c r="L12209">
        <f>I12209*J12209*(1-K12209)</f>
        <v/>
      </c>
      <c r="M12209">
        <f>VLOOKUP(F12209,Products!A:D,4,FALSE)*I12209</f>
        <v/>
      </c>
      <c r="N12209">
        <f>L12209-M12209</f>
        <v/>
      </c>
    </row>
    <row r="12210">
      <c r="A12210" t="inlineStr">
        <is>
          <t>T1012208</t>
        </is>
      </c>
      <c r="B12210" t="inlineStr">
        <is>
          <t>2024-09-01</t>
        </is>
      </c>
      <c r="C12210" t="inlineStr">
        <is>
          <t>S014</t>
        </is>
      </c>
      <c r="D12210" t="inlineStr">
        <is>
          <t>Store_014</t>
        </is>
      </c>
      <c r="E12210" t="inlineStr">
        <is>
          <t>West</t>
        </is>
      </c>
      <c r="F12210" t="inlineStr">
        <is>
          <t>P0066</t>
        </is>
      </c>
      <c r="G12210" t="inlineStr">
        <is>
          <t>Prod_0066</t>
        </is>
      </c>
      <c r="H12210" t="inlineStr">
        <is>
          <t>Household</t>
        </is>
      </c>
      <c r="I12210" t="n">
        <v>1</v>
      </c>
      <c r="J12210" t="n">
        <v>377.1</v>
      </c>
      <c r="K12210" t="n">
        <v>0</v>
      </c>
      <c r="L12210">
        <f>I12210*J12210*(1-K12210)</f>
        <v/>
      </c>
      <c r="M12210">
        <f>VLOOKUP(F12210,Products!A:D,4,FALSE)*I12210</f>
        <v/>
      </c>
      <c r="N12210">
        <f>L12210-M12210</f>
        <v/>
      </c>
    </row>
    <row r="12211">
      <c r="A12211" t="inlineStr">
        <is>
          <t>T1012209</t>
        </is>
      </c>
      <c r="B12211" t="inlineStr">
        <is>
          <t>2024-02-04</t>
        </is>
      </c>
      <c r="C12211" t="inlineStr">
        <is>
          <t>S014</t>
        </is>
      </c>
      <c r="D12211" t="inlineStr">
        <is>
          <t>Store_014</t>
        </is>
      </c>
      <c r="E12211" t="inlineStr">
        <is>
          <t>West</t>
        </is>
      </c>
      <c r="F12211" t="inlineStr">
        <is>
          <t>P0115</t>
        </is>
      </c>
      <c r="G12211" t="inlineStr">
        <is>
          <t>Prod_0115</t>
        </is>
      </c>
      <c r="H12211" t="inlineStr">
        <is>
          <t>Clothing</t>
        </is>
      </c>
      <c r="I12211" t="n">
        <v>7</v>
      </c>
      <c r="J12211" t="n">
        <v>736.9299999999999</v>
      </c>
      <c r="K12211" t="n">
        <v>0.05</v>
      </c>
      <c r="L12211">
        <f>I12211*J12211*(1-K12211)</f>
        <v/>
      </c>
      <c r="M12211">
        <f>VLOOKUP(F12211,Products!A:D,4,FALSE)*I12211</f>
        <v/>
      </c>
      <c r="N12211">
        <f>L12211-M12211</f>
        <v/>
      </c>
    </row>
    <row r="12212">
      <c r="A12212" t="inlineStr">
        <is>
          <t>T1012210</t>
        </is>
      </c>
      <c r="B12212" t="inlineStr">
        <is>
          <t>2024-12-27</t>
        </is>
      </c>
      <c r="C12212" t="inlineStr">
        <is>
          <t>S002</t>
        </is>
      </c>
      <c r="D12212" t="inlineStr">
        <is>
          <t>Store_002</t>
        </is>
      </c>
      <c r="E12212" t="inlineStr">
        <is>
          <t>South</t>
        </is>
      </c>
      <c r="F12212" t="inlineStr">
        <is>
          <t>P0035</t>
        </is>
      </c>
      <c r="G12212" t="inlineStr">
        <is>
          <t>Prod_0035</t>
        </is>
      </c>
      <c r="H12212" t="inlineStr">
        <is>
          <t>Beverages</t>
        </is>
      </c>
      <c r="I12212" t="n">
        <v>5</v>
      </c>
      <c r="J12212" t="n">
        <v>112.96</v>
      </c>
      <c r="K12212" t="n">
        <v>0.1</v>
      </c>
      <c r="L12212">
        <f>I12212*J12212*(1-K12212)</f>
        <v/>
      </c>
      <c r="M12212">
        <f>VLOOKUP(F12212,Products!A:D,4,FALSE)*I12212</f>
        <v/>
      </c>
      <c r="N12212">
        <f>L12212-M12212</f>
        <v/>
      </c>
    </row>
    <row r="12213">
      <c r="A12213" t="inlineStr">
        <is>
          <t>T1012211</t>
        </is>
      </c>
      <c r="B12213" t="inlineStr">
        <is>
          <t>2025-02-07</t>
        </is>
      </c>
      <c r="C12213" t="inlineStr">
        <is>
          <t>S050</t>
        </is>
      </c>
      <c r="D12213" t="inlineStr">
        <is>
          <t>Store_050</t>
        </is>
      </c>
      <c r="E12213" t="inlineStr">
        <is>
          <t>South</t>
        </is>
      </c>
      <c r="F12213" t="inlineStr">
        <is>
          <t>P0032</t>
        </is>
      </c>
      <c r="G12213" t="inlineStr">
        <is>
          <t>Prod_0032</t>
        </is>
      </c>
      <c r="H12213" t="inlineStr">
        <is>
          <t>Beverages</t>
        </is>
      </c>
      <c r="I12213" t="n">
        <v>1</v>
      </c>
      <c r="J12213" t="n">
        <v>277.45</v>
      </c>
      <c r="K12213" t="n">
        <v>0.1</v>
      </c>
      <c r="L12213">
        <f>I12213*J12213*(1-K12213)</f>
        <v/>
      </c>
      <c r="M12213">
        <f>VLOOKUP(F12213,Products!A:D,4,FALSE)*I12213</f>
        <v/>
      </c>
      <c r="N12213">
        <f>L12213-M12213</f>
        <v/>
      </c>
    </row>
    <row r="12214">
      <c r="A12214" t="inlineStr">
        <is>
          <t>T1012212</t>
        </is>
      </c>
      <c r="B12214" t="inlineStr">
        <is>
          <t>2023-07-04</t>
        </is>
      </c>
      <c r="C12214" t="inlineStr">
        <is>
          <t>S003</t>
        </is>
      </c>
      <c r="D12214" t="inlineStr">
        <is>
          <t>Store_003</t>
        </is>
      </c>
      <c r="E12214" t="inlineStr">
        <is>
          <t>North</t>
        </is>
      </c>
      <c r="F12214" t="inlineStr">
        <is>
          <t>P0049</t>
        </is>
      </c>
      <c r="G12214" t="inlineStr">
        <is>
          <t>Prod_0049</t>
        </is>
      </c>
      <c r="H12214" t="inlineStr">
        <is>
          <t>Beverages</t>
        </is>
      </c>
      <c r="I12214" t="n">
        <v>5</v>
      </c>
      <c r="J12214" t="n">
        <v>202.5</v>
      </c>
      <c r="K12214" t="n">
        <v>0</v>
      </c>
      <c r="L12214">
        <f>I12214*J12214*(1-K12214)</f>
        <v/>
      </c>
      <c r="M12214">
        <f>VLOOKUP(F12214,Products!A:D,4,FALSE)*I12214</f>
        <v/>
      </c>
      <c r="N12214">
        <f>L12214-M12214</f>
        <v/>
      </c>
    </row>
    <row r="12215">
      <c r="A12215" t="inlineStr">
        <is>
          <t>T1012213</t>
        </is>
      </c>
      <c r="B12215" t="inlineStr">
        <is>
          <t>2023-04-06</t>
        </is>
      </c>
      <c r="C12215" t="inlineStr">
        <is>
          <t>S026</t>
        </is>
      </c>
      <c r="D12215" t="inlineStr">
        <is>
          <t>Store_026</t>
        </is>
      </c>
      <c r="E12215" t="inlineStr">
        <is>
          <t>North</t>
        </is>
      </c>
      <c r="F12215" t="inlineStr">
        <is>
          <t>P0054</t>
        </is>
      </c>
      <c r="G12215" t="inlineStr">
        <is>
          <t>Prod_0054</t>
        </is>
      </c>
      <c r="H12215" t="inlineStr">
        <is>
          <t>Food</t>
        </is>
      </c>
      <c r="I12215" t="n">
        <v>6</v>
      </c>
      <c r="J12215" t="n">
        <v>576.25</v>
      </c>
      <c r="K12215" t="n">
        <v>0</v>
      </c>
      <c r="L12215">
        <f>I12215*J12215*(1-K12215)</f>
        <v/>
      </c>
      <c r="M12215">
        <f>VLOOKUP(F12215,Products!A:D,4,FALSE)*I12215</f>
        <v/>
      </c>
      <c r="N12215">
        <f>L12215-M12215</f>
        <v/>
      </c>
    </row>
    <row r="12216">
      <c r="A12216" t="inlineStr">
        <is>
          <t>T1012214</t>
        </is>
      </c>
      <c r="B12216" t="inlineStr">
        <is>
          <t>2023-04-08</t>
        </is>
      </c>
      <c r="C12216" t="inlineStr">
        <is>
          <t>S037</t>
        </is>
      </c>
      <c r="D12216" t="inlineStr">
        <is>
          <t>Store_037</t>
        </is>
      </c>
      <c r="E12216" t="inlineStr">
        <is>
          <t>East</t>
        </is>
      </c>
      <c r="F12216" t="inlineStr">
        <is>
          <t>P0123</t>
        </is>
      </c>
      <c r="G12216" t="inlineStr">
        <is>
          <t>Prod_0123</t>
        </is>
      </c>
      <c r="H12216" t="inlineStr">
        <is>
          <t>Food</t>
        </is>
      </c>
      <c r="I12216" t="n">
        <v>6</v>
      </c>
      <c r="J12216" t="n">
        <v>645.78</v>
      </c>
      <c r="K12216" t="n">
        <v>0</v>
      </c>
      <c r="L12216">
        <f>I12216*J12216*(1-K12216)</f>
        <v/>
      </c>
      <c r="M12216">
        <f>VLOOKUP(F12216,Products!A:D,4,FALSE)*I12216</f>
        <v/>
      </c>
      <c r="N12216">
        <f>L12216-M12216</f>
        <v/>
      </c>
    </row>
    <row r="12217">
      <c r="A12217" t="inlineStr">
        <is>
          <t>T1012215</t>
        </is>
      </c>
      <c r="B12217" t="inlineStr">
        <is>
          <t>2023-03-15</t>
        </is>
      </c>
      <c r="C12217" t="inlineStr">
        <is>
          <t>S020</t>
        </is>
      </c>
      <c r="D12217" t="inlineStr">
        <is>
          <t>Store_020</t>
        </is>
      </c>
      <c r="E12217" t="inlineStr">
        <is>
          <t>West</t>
        </is>
      </c>
      <c r="F12217" t="inlineStr">
        <is>
          <t>P0058</t>
        </is>
      </c>
      <c r="G12217" t="inlineStr">
        <is>
          <t>Prod_0058</t>
        </is>
      </c>
      <c r="H12217" t="inlineStr">
        <is>
          <t>Stationery</t>
        </is>
      </c>
      <c r="I12217" t="n">
        <v>7</v>
      </c>
      <c r="J12217" t="n">
        <v>489.6</v>
      </c>
      <c r="K12217" t="n">
        <v>0.15</v>
      </c>
      <c r="L12217">
        <f>I12217*J12217*(1-K12217)</f>
        <v/>
      </c>
      <c r="M12217">
        <f>VLOOKUP(F12217,Products!A:D,4,FALSE)*I12217</f>
        <v/>
      </c>
      <c r="N12217">
        <f>L12217-M12217</f>
        <v/>
      </c>
    </row>
    <row r="12218">
      <c r="A12218" t="inlineStr">
        <is>
          <t>T1012216</t>
        </is>
      </c>
      <c r="B12218" t="inlineStr">
        <is>
          <t>2024-01-31</t>
        </is>
      </c>
      <c r="C12218" t="inlineStr">
        <is>
          <t>S008</t>
        </is>
      </c>
      <c r="D12218" t="inlineStr">
        <is>
          <t>Store_008</t>
        </is>
      </c>
      <c r="E12218" t="inlineStr">
        <is>
          <t>East</t>
        </is>
      </c>
      <c r="F12218" t="inlineStr">
        <is>
          <t>P0134</t>
        </is>
      </c>
      <c r="G12218" t="inlineStr">
        <is>
          <t>Prod_0134</t>
        </is>
      </c>
      <c r="H12218" t="inlineStr">
        <is>
          <t>Food</t>
        </is>
      </c>
      <c r="I12218" t="n">
        <v>5</v>
      </c>
      <c r="J12218" t="n">
        <v>544.38</v>
      </c>
      <c r="K12218" t="n">
        <v>0</v>
      </c>
      <c r="L12218">
        <f>I12218*J12218*(1-K12218)</f>
        <v/>
      </c>
      <c r="M12218">
        <f>VLOOKUP(F12218,Products!A:D,4,FALSE)*I12218</f>
        <v/>
      </c>
      <c r="N12218">
        <f>L12218-M12218</f>
        <v/>
      </c>
    </row>
    <row r="12219">
      <c r="A12219" t="inlineStr">
        <is>
          <t>T1012217</t>
        </is>
      </c>
      <c r="B12219" t="inlineStr">
        <is>
          <t>2025-09-02</t>
        </is>
      </c>
      <c r="C12219" t="inlineStr">
        <is>
          <t>S014</t>
        </is>
      </c>
      <c r="D12219" t="inlineStr">
        <is>
          <t>Store_014</t>
        </is>
      </c>
      <c r="E12219" t="inlineStr">
        <is>
          <t>West</t>
        </is>
      </c>
      <c r="F12219" t="inlineStr">
        <is>
          <t>P0020</t>
        </is>
      </c>
      <c r="G12219" t="inlineStr">
        <is>
          <t>Prod_0020</t>
        </is>
      </c>
      <c r="H12219" t="inlineStr">
        <is>
          <t>Beverages</t>
        </is>
      </c>
      <c r="I12219" t="n">
        <v>8</v>
      </c>
      <c r="J12219" t="n">
        <v>766.09</v>
      </c>
      <c r="K12219" t="n">
        <v>0.2</v>
      </c>
      <c r="L12219">
        <f>I12219*J12219*(1-K12219)</f>
        <v/>
      </c>
      <c r="M12219">
        <f>VLOOKUP(F12219,Products!A:D,4,FALSE)*I12219</f>
        <v/>
      </c>
      <c r="N12219">
        <f>L12219-M12219</f>
        <v/>
      </c>
    </row>
    <row r="12220">
      <c r="A12220" t="inlineStr">
        <is>
          <t>T1012218</t>
        </is>
      </c>
      <c r="B12220" t="inlineStr">
        <is>
          <t>2023-08-24</t>
        </is>
      </c>
      <c r="C12220" t="inlineStr">
        <is>
          <t>S016</t>
        </is>
      </c>
      <c r="D12220" t="inlineStr">
        <is>
          <t>Store_016</t>
        </is>
      </c>
      <c r="E12220" t="inlineStr">
        <is>
          <t>West</t>
        </is>
      </c>
      <c r="F12220" t="inlineStr">
        <is>
          <t>P0012</t>
        </is>
      </c>
      <c r="G12220" t="inlineStr">
        <is>
          <t>Prod_0012</t>
        </is>
      </c>
      <c r="H12220" t="inlineStr">
        <is>
          <t>Food</t>
        </is>
      </c>
      <c r="I12220" t="n">
        <v>9</v>
      </c>
      <c r="J12220" t="n">
        <v>1008.48</v>
      </c>
      <c r="K12220" t="n">
        <v>0</v>
      </c>
      <c r="L12220">
        <f>I12220*J12220*(1-K12220)</f>
        <v/>
      </c>
      <c r="M12220">
        <f>VLOOKUP(F12220,Products!A:D,4,FALSE)*I12220</f>
        <v/>
      </c>
      <c r="N12220">
        <f>L12220-M12220</f>
        <v/>
      </c>
    </row>
    <row r="12221">
      <c r="A12221" t="inlineStr">
        <is>
          <t>T1012219</t>
        </is>
      </c>
      <c r="B12221" t="inlineStr">
        <is>
          <t>2023-11-13</t>
        </is>
      </c>
      <c r="C12221" t="inlineStr">
        <is>
          <t>S007</t>
        </is>
      </c>
      <c r="D12221" t="inlineStr">
        <is>
          <t>Store_007</t>
        </is>
      </c>
      <c r="E12221" t="inlineStr">
        <is>
          <t>East</t>
        </is>
      </c>
      <c r="F12221" t="inlineStr">
        <is>
          <t>P0075</t>
        </is>
      </c>
      <c r="G12221" t="inlineStr">
        <is>
          <t>Prod_0075</t>
        </is>
      </c>
      <c r="H12221" t="inlineStr">
        <is>
          <t>Beverages</t>
        </is>
      </c>
      <c r="I12221" t="n">
        <v>1</v>
      </c>
      <c r="J12221" t="n">
        <v>821.64</v>
      </c>
      <c r="K12221" t="n">
        <v>0.1</v>
      </c>
      <c r="L12221">
        <f>I12221*J12221*(1-K12221)</f>
        <v/>
      </c>
      <c r="M12221">
        <f>VLOOKUP(F12221,Products!A:D,4,FALSE)*I12221</f>
        <v/>
      </c>
      <c r="N12221">
        <f>L12221-M12221</f>
        <v/>
      </c>
    </row>
    <row r="12222">
      <c r="A12222" t="inlineStr">
        <is>
          <t>T1012220</t>
        </is>
      </c>
      <c r="B12222" t="inlineStr">
        <is>
          <t>2024-02-15</t>
        </is>
      </c>
      <c r="C12222" t="inlineStr">
        <is>
          <t>S021</t>
        </is>
      </c>
      <c r="D12222" t="inlineStr">
        <is>
          <t>Store_021</t>
        </is>
      </c>
      <c r="E12222" t="inlineStr">
        <is>
          <t>North</t>
        </is>
      </c>
      <c r="F12222" t="inlineStr">
        <is>
          <t>P0174</t>
        </is>
      </c>
      <c r="G12222" t="inlineStr">
        <is>
          <t>Prod_0174</t>
        </is>
      </c>
      <c r="H12222" t="inlineStr">
        <is>
          <t>Food</t>
        </is>
      </c>
      <c r="I12222" t="n">
        <v>5</v>
      </c>
      <c r="J12222" t="n">
        <v>68.76000000000001</v>
      </c>
      <c r="K12222" t="n">
        <v>0</v>
      </c>
      <c r="L12222">
        <f>I12222*J12222*(1-K12222)</f>
        <v/>
      </c>
      <c r="M12222">
        <f>VLOOKUP(F12222,Products!A:D,4,FALSE)*I12222</f>
        <v/>
      </c>
      <c r="N12222">
        <f>L12222-M12222</f>
        <v/>
      </c>
    </row>
    <row r="12223">
      <c r="A12223" t="inlineStr">
        <is>
          <t>T1012221</t>
        </is>
      </c>
      <c r="B12223" t="inlineStr">
        <is>
          <t>2023-08-20</t>
        </is>
      </c>
      <c r="C12223" t="inlineStr">
        <is>
          <t>S018</t>
        </is>
      </c>
      <c r="D12223" t="inlineStr">
        <is>
          <t>Store_018</t>
        </is>
      </c>
      <c r="E12223" t="inlineStr">
        <is>
          <t>South</t>
        </is>
      </c>
      <c r="F12223" t="inlineStr">
        <is>
          <t>P0149</t>
        </is>
      </c>
      <c r="G12223" t="inlineStr">
        <is>
          <t>Prod_0149</t>
        </is>
      </c>
      <c r="H12223" t="inlineStr">
        <is>
          <t>Toys</t>
        </is>
      </c>
      <c r="I12223" t="n">
        <v>3</v>
      </c>
      <c r="J12223" t="n">
        <v>64.62</v>
      </c>
      <c r="K12223" t="n">
        <v>0</v>
      </c>
      <c r="L12223">
        <f>I12223*J12223*(1-K12223)</f>
        <v/>
      </c>
      <c r="M12223">
        <f>VLOOKUP(F12223,Products!A:D,4,FALSE)*I12223</f>
        <v/>
      </c>
      <c r="N12223">
        <f>L12223-M12223</f>
        <v/>
      </c>
    </row>
    <row r="12224">
      <c r="A12224" t="inlineStr">
        <is>
          <t>T1012222</t>
        </is>
      </c>
      <c r="B12224" t="inlineStr">
        <is>
          <t>2024-12-24</t>
        </is>
      </c>
      <c r="C12224" t="inlineStr">
        <is>
          <t>S042</t>
        </is>
      </c>
      <c r="D12224" t="inlineStr">
        <is>
          <t>Store_042</t>
        </is>
      </c>
      <c r="E12224" t="inlineStr">
        <is>
          <t>Central</t>
        </is>
      </c>
      <c r="F12224" t="inlineStr">
        <is>
          <t>P0085</t>
        </is>
      </c>
      <c r="G12224" t="inlineStr">
        <is>
          <t>Prod_0085</t>
        </is>
      </c>
      <c r="H12224" t="inlineStr">
        <is>
          <t>Food</t>
        </is>
      </c>
      <c r="I12224" t="n">
        <v>9</v>
      </c>
      <c r="J12224" t="n">
        <v>331.2</v>
      </c>
      <c r="K12224" t="n">
        <v>0</v>
      </c>
      <c r="L12224">
        <f>I12224*J12224*(1-K12224)</f>
        <v/>
      </c>
      <c r="M12224">
        <f>VLOOKUP(F12224,Products!A:D,4,FALSE)*I12224</f>
        <v/>
      </c>
      <c r="N12224">
        <f>L12224-M12224</f>
        <v/>
      </c>
    </row>
    <row r="12225">
      <c r="A12225" t="inlineStr">
        <is>
          <t>T1012223</t>
        </is>
      </c>
      <c r="B12225" t="inlineStr">
        <is>
          <t>2023-01-20</t>
        </is>
      </c>
      <c r="C12225" t="inlineStr">
        <is>
          <t>S017</t>
        </is>
      </c>
      <c r="D12225" t="inlineStr">
        <is>
          <t>Store_017</t>
        </is>
      </c>
      <c r="E12225" t="inlineStr">
        <is>
          <t>South</t>
        </is>
      </c>
      <c r="F12225" t="inlineStr">
        <is>
          <t>P0189</t>
        </is>
      </c>
      <c r="G12225" t="inlineStr">
        <is>
          <t>Prod_0189</t>
        </is>
      </c>
      <c r="H12225" t="inlineStr">
        <is>
          <t>Food</t>
        </is>
      </c>
      <c r="I12225" t="n">
        <v>6</v>
      </c>
      <c r="J12225" t="n">
        <v>879.13</v>
      </c>
      <c r="K12225" t="n">
        <v>0</v>
      </c>
      <c r="L12225">
        <f>I12225*J12225*(1-K12225)</f>
        <v/>
      </c>
      <c r="M12225">
        <f>VLOOKUP(F12225,Products!A:D,4,FALSE)*I12225</f>
        <v/>
      </c>
      <c r="N12225">
        <f>L12225-M12225</f>
        <v/>
      </c>
    </row>
    <row r="12226">
      <c r="A12226" t="inlineStr">
        <is>
          <t>T1012224</t>
        </is>
      </c>
      <c r="B12226" t="inlineStr">
        <is>
          <t>2023-10-21</t>
        </is>
      </c>
      <c r="C12226" t="inlineStr">
        <is>
          <t>S039</t>
        </is>
      </c>
      <c r="D12226" t="inlineStr">
        <is>
          <t>Store_039</t>
        </is>
      </c>
      <c r="E12226" t="inlineStr">
        <is>
          <t>North</t>
        </is>
      </c>
      <c r="F12226" t="inlineStr">
        <is>
          <t>P0009</t>
        </is>
      </c>
      <c r="G12226" t="inlineStr">
        <is>
          <t>Prod_0009</t>
        </is>
      </c>
      <c r="H12226" t="inlineStr">
        <is>
          <t>Toys</t>
        </is>
      </c>
      <c r="I12226" t="n">
        <v>7</v>
      </c>
      <c r="J12226" t="n">
        <v>647.29</v>
      </c>
      <c r="K12226" t="n">
        <v>0</v>
      </c>
      <c r="L12226">
        <f>I12226*J12226*(1-K12226)</f>
        <v/>
      </c>
      <c r="M12226">
        <f>VLOOKUP(F12226,Products!A:D,4,FALSE)*I12226</f>
        <v/>
      </c>
      <c r="N12226">
        <f>L12226-M12226</f>
        <v/>
      </c>
    </row>
    <row r="12227">
      <c r="A12227" t="inlineStr">
        <is>
          <t>T1012225</t>
        </is>
      </c>
      <c r="B12227" t="inlineStr">
        <is>
          <t>2025-07-08</t>
        </is>
      </c>
      <c r="C12227" t="inlineStr">
        <is>
          <t>S026</t>
        </is>
      </c>
      <c r="D12227" t="inlineStr">
        <is>
          <t>Store_026</t>
        </is>
      </c>
      <c r="E12227" t="inlineStr">
        <is>
          <t>North</t>
        </is>
      </c>
      <c r="F12227" t="inlineStr">
        <is>
          <t>P0193</t>
        </is>
      </c>
      <c r="G12227" t="inlineStr">
        <is>
          <t>Prod_0193</t>
        </is>
      </c>
      <c r="H12227" t="inlineStr">
        <is>
          <t>Food</t>
        </is>
      </c>
      <c r="I12227" t="n">
        <v>3</v>
      </c>
      <c r="J12227" t="n">
        <v>629.42</v>
      </c>
      <c r="K12227" t="n">
        <v>0</v>
      </c>
      <c r="L12227">
        <f>I12227*J12227*(1-K12227)</f>
        <v/>
      </c>
      <c r="M12227">
        <f>VLOOKUP(F12227,Products!A:D,4,FALSE)*I12227</f>
        <v/>
      </c>
      <c r="N12227">
        <f>L12227-M12227</f>
        <v/>
      </c>
    </row>
    <row r="12228">
      <c r="A12228" t="inlineStr">
        <is>
          <t>T1012226</t>
        </is>
      </c>
      <c r="B12228" t="inlineStr">
        <is>
          <t>2025-02-20</t>
        </is>
      </c>
      <c r="C12228" t="inlineStr">
        <is>
          <t>S043</t>
        </is>
      </c>
      <c r="D12228" t="inlineStr">
        <is>
          <t>Store_043</t>
        </is>
      </c>
      <c r="E12228" t="inlineStr">
        <is>
          <t>East</t>
        </is>
      </c>
      <c r="F12228" t="inlineStr">
        <is>
          <t>P0084</t>
        </is>
      </c>
      <c r="G12228" t="inlineStr">
        <is>
          <t>Prod_0084</t>
        </is>
      </c>
      <c r="H12228" t="inlineStr">
        <is>
          <t>Beverages</t>
        </is>
      </c>
      <c r="I12228" t="n">
        <v>8</v>
      </c>
      <c r="J12228" t="n">
        <v>729.61</v>
      </c>
      <c r="K12228" t="n">
        <v>0.1</v>
      </c>
      <c r="L12228">
        <f>I12228*J12228*(1-K12228)</f>
        <v/>
      </c>
      <c r="M12228">
        <f>VLOOKUP(F12228,Products!A:D,4,FALSE)*I12228</f>
        <v/>
      </c>
      <c r="N12228">
        <f>L12228-M12228</f>
        <v/>
      </c>
    </row>
    <row r="12229">
      <c r="A12229" t="inlineStr">
        <is>
          <t>T1012227</t>
        </is>
      </c>
      <c r="B12229" t="inlineStr">
        <is>
          <t>2024-11-08</t>
        </is>
      </c>
      <c r="C12229" t="inlineStr">
        <is>
          <t>S042</t>
        </is>
      </c>
      <c r="D12229" t="inlineStr">
        <is>
          <t>Store_042</t>
        </is>
      </c>
      <c r="E12229" t="inlineStr">
        <is>
          <t>Central</t>
        </is>
      </c>
      <c r="F12229" t="inlineStr">
        <is>
          <t>P0091</t>
        </is>
      </c>
      <c r="G12229" t="inlineStr">
        <is>
          <t>Prod_0091</t>
        </is>
      </c>
      <c r="H12229" t="inlineStr">
        <is>
          <t>Toys</t>
        </is>
      </c>
      <c r="I12229" t="n">
        <v>6</v>
      </c>
      <c r="J12229" t="n">
        <v>273.54</v>
      </c>
      <c r="K12229" t="n">
        <v>0</v>
      </c>
      <c r="L12229">
        <f>I12229*J12229*(1-K12229)</f>
        <v/>
      </c>
      <c r="M12229">
        <f>VLOOKUP(F12229,Products!A:D,4,FALSE)*I12229</f>
        <v/>
      </c>
      <c r="N12229">
        <f>L12229-M12229</f>
        <v/>
      </c>
    </row>
    <row r="12230">
      <c r="A12230" t="inlineStr">
        <is>
          <t>T1012228</t>
        </is>
      </c>
      <c r="B12230" t="inlineStr">
        <is>
          <t>2025-09-14</t>
        </is>
      </c>
      <c r="C12230" t="inlineStr">
        <is>
          <t>S037</t>
        </is>
      </c>
      <c r="D12230" t="inlineStr">
        <is>
          <t>Store_037</t>
        </is>
      </c>
      <c r="E12230" t="inlineStr">
        <is>
          <t>East</t>
        </is>
      </c>
      <c r="F12230" t="inlineStr">
        <is>
          <t>P0069</t>
        </is>
      </c>
      <c r="G12230" t="inlineStr">
        <is>
          <t>Prod_0069</t>
        </is>
      </c>
      <c r="H12230" t="inlineStr">
        <is>
          <t>Household</t>
        </is>
      </c>
      <c r="I12230" t="n">
        <v>3</v>
      </c>
      <c r="J12230" t="n">
        <v>379.93</v>
      </c>
      <c r="K12230" t="n">
        <v>0</v>
      </c>
      <c r="L12230">
        <f>I12230*J12230*(1-K12230)</f>
        <v/>
      </c>
      <c r="M12230">
        <f>VLOOKUP(F12230,Products!A:D,4,FALSE)*I12230</f>
        <v/>
      </c>
      <c r="N12230">
        <f>L12230-M12230</f>
        <v/>
      </c>
    </row>
    <row r="12231">
      <c r="A12231" t="inlineStr">
        <is>
          <t>T1012229</t>
        </is>
      </c>
      <c r="B12231" t="inlineStr">
        <is>
          <t>2024-08-28</t>
        </is>
      </c>
      <c r="C12231" t="inlineStr">
        <is>
          <t>S011</t>
        </is>
      </c>
      <c r="D12231" t="inlineStr">
        <is>
          <t>Store_011</t>
        </is>
      </c>
      <c r="E12231" t="inlineStr">
        <is>
          <t>South</t>
        </is>
      </c>
      <c r="F12231" t="inlineStr">
        <is>
          <t>P0142</t>
        </is>
      </c>
      <c r="G12231" t="inlineStr">
        <is>
          <t>Prod_0142</t>
        </is>
      </c>
      <c r="H12231" t="inlineStr">
        <is>
          <t>Household</t>
        </is>
      </c>
      <c r="I12231" t="n">
        <v>5</v>
      </c>
      <c r="J12231" t="n">
        <v>162.86</v>
      </c>
      <c r="K12231" t="n">
        <v>0</v>
      </c>
      <c r="L12231">
        <f>I12231*J12231*(1-K12231)</f>
        <v/>
      </c>
      <c r="M12231">
        <f>VLOOKUP(F12231,Products!A:D,4,FALSE)*I12231</f>
        <v/>
      </c>
      <c r="N12231">
        <f>L12231-M12231</f>
        <v/>
      </c>
    </row>
    <row r="12232">
      <c r="A12232" t="inlineStr">
        <is>
          <t>T1012230</t>
        </is>
      </c>
      <c r="B12232" t="inlineStr">
        <is>
          <t>2023-11-23</t>
        </is>
      </c>
      <c r="C12232" t="inlineStr">
        <is>
          <t>S018</t>
        </is>
      </c>
      <c r="D12232" t="inlineStr">
        <is>
          <t>Store_018</t>
        </is>
      </c>
      <c r="E12232" t="inlineStr">
        <is>
          <t>South</t>
        </is>
      </c>
      <c r="F12232" t="inlineStr">
        <is>
          <t>P0062</t>
        </is>
      </c>
      <c r="G12232" t="inlineStr">
        <is>
          <t>Prod_0062</t>
        </is>
      </c>
      <c r="H12232" t="inlineStr">
        <is>
          <t>Beverages</t>
        </is>
      </c>
      <c r="I12232" t="n">
        <v>4</v>
      </c>
      <c r="J12232" t="n">
        <v>498.05</v>
      </c>
      <c r="K12232" t="n">
        <v>0.1</v>
      </c>
      <c r="L12232">
        <f>I12232*J12232*(1-K12232)</f>
        <v/>
      </c>
      <c r="M12232">
        <f>VLOOKUP(F12232,Products!A:D,4,FALSE)*I12232</f>
        <v/>
      </c>
      <c r="N12232">
        <f>L12232-M12232</f>
        <v/>
      </c>
    </row>
    <row r="12233">
      <c r="A12233" t="inlineStr">
        <is>
          <t>T1012231</t>
        </is>
      </c>
      <c r="B12233" t="inlineStr">
        <is>
          <t>2024-01-19</t>
        </is>
      </c>
      <c r="C12233" t="inlineStr">
        <is>
          <t>S024</t>
        </is>
      </c>
      <c r="D12233" t="inlineStr">
        <is>
          <t>Store_024</t>
        </is>
      </c>
      <c r="E12233" t="inlineStr">
        <is>
          <t>South</t>
        </is>
      </c>
      <c r="F12233" t="inlineStr">
        <is>
          <t>P0057</t>
        </is>
      </c>
      <c r="G12233" t="inlineStr">
        <is>
          <t>Prod_0057</t>
        </is>
      </c>
      <c r="H12233" t="inlineStr">
        <is>
          <t>Beverages</t>
        </is>
      </c>
      <c r="I12233" t="n">
        <v>4</v>
      </c>
      <c r="J12233" t="n">
        <v>72.23999999999999</v>
      </c>
      <c r="K12233" t="n">
        <v>0.05</v>
      </c>
      <c r="L12233">
        <f>I12233*J12233*(1-K12233)</f>
        <v/>
      </c>
      <c r="M12233">
        <f>VLOOKUP(F12233,Products!A:D,4,FALSE)*I12233</f>
        <v/>
      </c>
      <c r="N12233">
        <f>L12233-M12233</f>
        <v/>
      </c>
    </row>
    <row r="12234">
      <c r="A12234" t="inlineStr">
        <is>
          <t>T1012232</t>
        </is>
      </c>
      <c r="B12234" t="inlineStr">
        <is>
          <t>2025-09-07</t>
        </is>
      </c>
      <c r="C12234" t="inlineStr">
        <is>
          <t>S040</t>
        </is>
      </c>
      <c r="D12234" t="inlineStr">
        <is>
          <t>Store_040</t>
        </is>
      </c>
      <c r="E12234" t="inlineStr">
        <is>
          <t>Central</t>
        </is>
      </c>
      <c r="F12234" t="inlineStr">
        <is>
          <t>P0070</t>
        </is>
      </c>
      <c r="G12234" t="inlineStr">
        <is>
          <t>Prod_0070</t>
        </is>
      </c>
      <c r="H12234" t="inlineStr">
        <is>
          <t>Beverages</t>
        </is>
      </c>
      <c r="I12234" t="n">
        <v>8</v>
      </c>
      <c r="J12234" t="n">
        <v>526.6</v>
      </c>
      <c r="K12234" t="n">
        <v>0.1</v>
      </c>
      <c r="L12234">
        <f>I12234*J12234*(1-K12234)</f>
        <v/>
      </c>
      <c r="M12234">
        <f>VLOOKUP(F12234,Products!A:D,4,FALSE)*I12234</f>
        <v/>
      </c>
      <c r="N12234">
        <f>L12234-M12234</f>
        <v/>
      </c>
    </row>
    <row r="12235">
      <c r="A12235" t="inlineStr">
        <is>
          <t>T1012233</t>
        </is>
      </c>
      <c r="B12235" t="inlineStr">
        <is>
          <t>2024-10-09</t>
        </is>
      </c>
      <c r="C12235" t="inlineStr">
        <is>
          <t>S033</t>
        </is>
      </c>
      <c r="D12235" t="inlineStr">
        <is>
          <t>Store_033</t>
        </is>
      </c>
      <c r="E12235" t="inlineStr">
        <is>
          <t>North</t>
        </is>
      </c>
      <c r="F12235" t="inlineStr">
        <is>
          <t>P0090</t>
        </is>
      </c>
      <c r="G12235" t="inlineStr">
        <is>
          <t>Prod_0090</t>
        </is>
      </c>
      <c r="H12235" t="inlineStr">
        <is>
          <t>Toys</t>
        </is>
      </c>
      <c r="I12235" t="n">
        <v>8</v>
      </c>
      <c r="J12235" t="n">
        <v>425.43</v>
      </c>
      <c r="K12235" t="n">
        <v>0.2</v>
      </c>
      <c r="L12235">
        <f>I12235*J12235*(1-K12235)</f>
        <v/>
      </c>
      <c r="M12235">
        <f>VLOOKUP(F12235,Products!A:D,4,FALSE)*I12235</f>
        <v/>
      </c>
      <c r="N12235">
        <f>L12235-M12235</f>
        <v/>
      </c>
    </row>
    <row r="12236">
      <c r="A12236" t="inlineStr">
        <is>
          <t>T1012234</t>
        </is>
      </c>
      <c r="B12236" t="inlineStr">
        <is>
          <t>2023-08-09</t>
        </is>
      </c>
      <c r="C12236" t="inlineStr">
        <is>
          <t>S024</t>
        </is>
      </c>
      <c r="D12236" t="inlineStr">
        <is>
          <t>Store_024</t>
        </is>
      </c>
      <c r="E12236" t="inlineStr">
        <is>
          <t>South</t>
        </is>
      </c>
      <c r="F12236" t="inlineStr">
        <is>
          <t>P0029</t>
        </is>
      </c>
      <c r="G12236" t="inlineStr">
        <is>
          <t>Prod_0029</t>
        </is>
      </c>
      <c r="H12236" t="inlineStr">
        <is>
          <t>Clothing</t>
        </is>
      </c>
      <c r="I12236" t="n">
        <v>7</v>
      </c>
      <c r="J12236" t="n">
        <v>687.9</v>
      </c>
      <c r="K12236" t="n">
        <v>0.2</v>
      </c>
      <c r="L12236">
        <f>I12236*J12236*(1-K12236)</f>
        <v/>
      </c>
      <c r="M12236">
        <f>VLOOKUP(F12236,Products!A:D,4,FALSE)*I12236</f>
        <v/>
      </c>
      <c r="N12236">
        <f>L12236-M12236</f>
        <v/>
      </c>
    </row>
    <row r="12237">
      <c r="A12237" t="inlineStr">
        <is>
          <t>T1012235</t>
        </is>
      </c>
      <c r="B12237" t="inlineStr">
        <is>
          <t>2024-12-30</t>
        </is>
      </c>
      <c r="C12237" t="inlineStr">
        <is>
          <t>S004</t>
        </is>
      </c>
      <c r="D12237" t="inlineStr">
        <is>
          <t>Store_004</t>
        </is>
      </c>
      <c r="E12237" t="inlineStr">
        <is>
          <t>Central</t>
        </is>
      </c>
      <c r="F12237" t="inlineStr">
        <is>
          <t>P0169</t>
        </is>
      </c>
      <c r="G12237" t="inlineStr">
        <is>
          <t>Prod_0169</t>
        </is>
      </c>
      <c r="H12237" t="inlineStr">
        <is>
          <t>Beverages</t>
        </is>
      </c>
      <c r="I12237" t="n">
        <v>8</v>
      </c>
      <c r="J12237" t="n">
        <v>667.0599999999999</v>
      </c>
      <c r="K12237" t="n">
        <v>0</v>
      </c>
      <c r="L12237">
        <f>I12237*J12237*(1-K12237)</f>
        <v/>
      </c>
      <c r="M12237">
        <f>VLOOKUP(F12237,Products!A:D,4,FALSE)*I12237</f>
        <v/>
      </c>
      <c r="N12237">
        <f>L12237-M12237</f>
        <v/>
      </c>
    </row>
    <row r="12238">
      <c r="A12238" t="inlineStr">
        <is>
          <t>T1012236</t>
        </is>
      </c>
      <c r="B12238" t="inlineStr">
        <is>
          <t>2024-06-11</t>
        </is>
      </c>
      <c r="C12238" t="inlineStr">
        <is>
          <t>S026</t>
        </is>
      </c>
      <c r="D12238" t="inlineStr">
        <is>
          <t>Store_026</t>
        </is>
      </c>
      <c r="E12238" t="inlineStr">
        <is>
          <t>North</t>
        </is>
      </c>
      <c r="F12238" t="inlineStr">
        <is>
          <t>P0019</t>
        </is>
      </c>
      <c r="G12238" t="inlineStr">
        <is>
          <t>Prod_0019</t>
        </is>
      </c>
      <c r="H12238" t="inlineStr">
        <is>
          <t>Toys</t>
        </is>
      </c>
      <c r="I12238" t="n">
        <v>9</v>
      </c>
      <c r="J12238" t="n">
        <v>586.15</v>
      </c>
      <c r="K12238" t="n">
        <v>0.15</v>
      </c>
      <c r="L12238">
        <f>I12238*J12238*(1-K12238)</f>
        <v/>
      </c>
      <c r="M12238">
        <f>VLOOKUP(F12238,Products!A:D,4,FALSE)*I12238</f>
        <v/>
      </c>
      <c r="N12238">
        <f>L12238-M12238</f>
        <v/>
      </c>
    </row>
    <row r="12239">
      <c r="A12239" t="inlineStr">
        <is>
          <t>T1012237</t>
        </is>
      </c>
      <c r="B12239" t="inlineStr">
        <is>
          <t>2023-03-27</t>
        </is>
      </c>
      <c r="C12239" t="inlineStr">
        <is>
          <t>S027</t>
        </is>
      </c>
      <c r="D12239" t="inlineStr">
        <is>
          <t>Store_027</t>
        </is>
      </c>
      <c r="E12239" t="inlineStr">
        <is>
          <t>South</t>
        </is>
      </c>
      <c r="F12239" t="inlineStr">
        <is>
          <t>P0046</t>
        </is>
      </c>
      <c r="G12239" t="inlineStr">
        <is>
          <t>Prod_0046</t>
        </is>
      </c>
      <c r="H12239" t="inlineStr">
        <is>
          <t>Electronics</t>
        </is>
      </c>
      <c r="I12239" t="n">
        <v>3</v>
      </c>
      <c r="J12239" t="n">
        <v>65.34</v>
      </c>
      <c r="K12239" t="n">
        <v>0</v>
      </c>
      <c r="L12239">
        <f>I12239*J12239*(1-K12239)</f>
        <v/>
      </c>
      <c r="M12239">
        <f>VLOOKUP(F12239,Products!A:D,4,FALSE)*I12239</f>
        <v/>
      </c>
      <c r="N12239">
        <f>L12239-M12239</f>
        <v/>
      </c>
    </row>
    <row r="12240">
      <c r="A12240" t="inlineStr">
        <is>
          <t>T1012238</t>
        </is>
      </c>
      <c r="B12240" t="inlineStr">
        <is>
          <t>2025-09-19</t>
        </is>
      </c>
      <c r="C12240" t="inlineStr">
        <is>
          <t>S030</t>
        </is>
      </c>
      <c r="D12240" t="inlineStr">
        <is>
          <t>Store_030</t>
        </is>
      </c>
      <c r="E12240" t="inlineStr">
        <is>
          <t>North</t>
        </is>
      </c>
      <c r="F12240" t="inlineStr">
        <is>
          <t>P0109</t>
        </is>
      </c>
      <c r="G12240" t="inlineStr">
        <is>
          <t>Prod_0109</t>
        </is>
      </c>
      <c r="H12240" t="inlineStr">
        <is>
          <t>Beverages</t>
        </is>
      </c>
      <c r="I12240" t="n">
        <v>6</v>
      </c>
      <c r="J12240" t="n">
        <v>703.47</v>
      </c>
      <c r="K12240" t="n">
        <v>0</v>
      </c>
      <c r="L12240">
        <f>I12240*J12240*(1-K12240)</f>
        <v/>
      </c>
      <c r="M12240">
        <f>VLOOKUP(F12240,Products!A:D,4,FALSE)*I12240</f>
        <v/>
      </c>
      <c r="N12240">
        <f>L12240-M12240</f>
        <v/>
      </c>
    </row>
    <row r="12241">
      <c r="A12241" t="inlineStr">
        <is>
          <t>T1012239</t>
        </is>
      </c>
      <c r="B12241" t="inlineStr">
        <is>
          <t>2024-03-19</t>
        </is>
      </c>
      <c r="C12241" t="inlineStr">
        <is>
          <t>S043</t>
        </is>
      </c>
      <c r="D12241" t="inlineStr">
        <is>
          <t>Store_043</t>
        </is>
      </c>
      <c r="E12241" t="inlineStr">
        <is>
          <t>East</t>
        </is>
      </c>
      <c r="F12241" t="inlineStr">
        <is>
          <t>P0008</t>
        </is>
      </c>
      <c r="G12241" t="inlineStr">
        <is>
          <t>Prod_0008</t>
        </is>
      </c>
      <c r="H12241" t="inlineStr">
        <is>
          <t>Electronics</t>
        </is>
      </c>
      <c r="I12241" t="n">
        <v>3</v>
      </c>
      <c r="J12241" t="n">
        <v>370.07</v>
      </c>
      <c r="K12241" t="n">
        <v>0.1</v>
      </c>
      <c r="L12241">
        <f>I12241*J12241*(1-K12241)</f>
        <v/>
      </c>
      <c r="M12241">
        <f>VLOOKUP(F12241,Products!A:D,4,FALSE)*I12241</f>
        <v/>
      </c>
      <c r="N12241">
        <f>L12241-M12241</f>
        <v/>
      </c>
    </row>
    <row r="12242">
      <c r="A12242" t="inlineStr">
        <is>
          <t>T1012240</t>
        </is>
      </c>
      <c r="B12242" t="inlineStr">
        <is>
          <t>2023-08-16</t>
        </is>
      </c>
      <c r="C12242" t="inlineStr">
        <is>
          <t>S044</t>
        </is>
      </c>
      <c r="D12242" t="inlineStr">
        <is>
          <t>Store_044</t>
        </is>
      </c>
      <c r="E12242" t="inlineStr">
        <is>
          <t>North</t>
        </is>
      </c>
      <c r="F12242" t="inlineStr">
        <is>
          <t>P0080</t>
        </is>
      </c>
      <c r="G12242" t="inlineStr">
        <is>
          <t>Prod_0080</t>
        </is>
      </c>
      <c r="H12242" t="inlineStr">
        <is>
          <t>Clothing</t>
        </is>
      </c>
      <c r="I12242" t="n">
        <v>2</v>
      </c>
      <c r="J12242" t="n">
        <v>505.76</v>
      </c>
      <c r="K12242" t="n">
        <v>0</v>
      </c>
      <c r="L12242">
        <f>I12242*J12242*(1-K12242)</f>
        <v/>
      </c>
      <c r="M12242">
        <f>VLOOKUP(F12242,Products!A:D,4,FALSE)*I12242</f>
        <v/>
      </c>
      <c r="N12242">
        <f>L12242-M12242</f>
        <v/>
      </c>
    </row>
    <row r="12243">
      <c r="A12243" t="inlineStr">
        <is>
          <t>T1012241</t>
        </is>
      </c>
      <c r="B12243" t="inlineStr">
        <is>
          <t>2025-04-10</t>
        </is>
      </c>
      <c r="C12243" t="inlineStr">
        <is>
          <t>S015</t>
        </is>
      </c>
      <c r="D12243" t="inlineStr">
        <is>
          <t>Store_015</t>
        </is>
      </c>
      <c r="E12243" t="inlineStr">
        <is>
          <t>North</t>
        </is>
      </c>
      <c r="F12243" t="inlineStr">
        <is>
          <t>P0179</t>
        </is>
      </c>
      <c r="G12243" t="inlineStr">
        <is>
          <t>Prod_0179</t>
        </is>
      </c>
      <c r="H12243" t="inlineStr">
        <is>
          <t>Household</t>
        </is>
      </c>
      <c r="I12243" t="n">
        <v>6</v>
      </c>
      <c r="J12243" t="n">
        <v>265.3</v>
      </c>
      <c r="K12243" t="n">
        <v>0.05</v>
      </c>
      <c r="L12243">
        <f>I12243*J12243*(1-K12243)</f>
        <v/>
      </c>
      <c r="M12243">
        <f>VLOOKUP(F12243,Products!A:D,4,FALSE)*I12243</f>
        <v/>
      </c>
      <c r="N12243">
        <f>L12243-M12243</f>
        <v/>
      </c>
    </row>
    <row r="12244">
      <c r="A12244" t="inlineStr">
        <is>
          <t>T1012242</t>
        </is>
      </c>
      <c r="B12244" t="inlineStr">
        <is>
          <t>2024-07-19</t>
        </is>
      </c>
      <c r="C12244" t="inlineStr">
        <is>
          <t>S009</t>
        </is>
      </c>
      <c r="D12244" t="inlineStr">
        <is>
          <t>Store_009</t>
        </is>
      </c>
      <c r="E12244" t="inlineStr">
        <is>
          <t>Central</t>
        </is>
      </c>
      <c r="F12244" t="inlineStr">
        <is>
          <t>P0045</t>
        </is>
      </c>
      <c r="G12244" t="inlineStr">
        <is>
          <t>Prod_0045</t>
        </is>
      </c>
      <c r="H12244" t="inlineStr">
        <is>
          <t>Toys</t>
        </is>
      </c>
      <c r="I12244" t="n">
        <v>9</v>
      </c>
      <c r="J12244" t="n">
        <v>198.03</v>
      </c>
      <c r="K12244" t="n">
        <v>0.05</v>
      </c>
      <c r="L12244">
        <f>I12244*J12244*(1-K12244)</f>
        <v/>
      </c>
      <c r="M12244">
        <f>VLOOKUP(F12244,Products!A:D,4,FALSE)*I12244</f>
        <v/>
      </c>
      <c r="N12244">
        <f>L12244-M12244</f>
        <v/>
      </c>
    </row>
    <row r="12245">
      <c r="A12245" t="inlineStr">
        <is>
          <t>T1012243</t>
        </is>
      </c>
      <c r="B12245" t="inlineStr">
        <is>
          <t>2024-06-01</t>
        </is>
      </c>
      <c r="C12245" t="inlineStr">
        <is>
          <t>S025</t>
        </is>
      </c>
      <c r="D12245" t="inlineStr">
        <is>
          <t>Store_025</t>
        </is>
      </c>
      <c r="E12245" t="inlineStr">
        <is>
          <t>Central</t>
        </is>
      </c>
      <c r="F12245" t="inlineStr">
        <is>
          <t>P0014</t>
        </is>
      </c>
      <c r="G12245" t="inlineStr">
        <is>
          <t>Prod_0014</t>
        </is>
      </c>
      <c r="H12245" t="inlineStr">
        <is>
          <t>Clothing</t>
        </is>
      </c>
      <c r="I12245" t="n">
        <v>8</v>
      </c>
      <c r="J12245" t="n">
        <v>236.55</v>
      </c>
      <c r="K12245" t="n">
        <v>0.1</v>
      </c>
      <c r="L12245">
        <f>I12245*J12245*(1-K12245)</f>
        <v/>
      </c>
      <c r="M12245">
        <f>VLOOKUP(F12245,Products!A:D,4,FALSE)*I12245</f>
        <v/>
      </c>
      <c r="N12245">
        <f>L12245-M12245</f>
        <v/>
      </c>
    </row>
    <row r="12246">
      <c r="A12246" t="inlineStr">
        <is>
          <t>T1012244</t>
        </is>
      </c>
      <c r="B12246" t="inlineStr">
        <is>
          <t>2024-05-18</t>
        </is>
      </c>
      <c r="C12246" t="inlineStr">
        <is>
          <t>S017</t>
        </is>
      </c>
      <c r="D12246" t="inlineStr">
        <is>
          <t>Store_017</t>
        </is>
      </c>
      <c r="E12246" t="inlineStr">
        <is>
          <t>South</t>
        </is>
      </c>
      <c r="F12246" t="inlineStr">
        <is>
          <t>P0198</t>
        </is>
      </c>
      <c r="G12246" t="inlineStr">
        <is>
          <t>Prod_0198</t>
        </is>
      </c>
      <c r="H12246" t="inlineStr">
        <is>
          <t>Beverages</t>
        </is>
      </c>
      <c r="I12246" t="n">
        <v>5</v>
      </c>
      <c r="J12246" t="n">
        <v>775.29</v>
      </c>
      <c r="K12246" t="n">
        <v>0</v>
      </c>
      <c r="L12246">
        <f>I12246*J12246*(1-K12246)</f>
        <v/>
      </c>
      <c r="M12246">
        <f>VLOOKUP(F12246,Products!A:D,4,FALSE)*I12246</f>
        <v/>
      </c>
      <c r="N12246">
        <f>L12246-M12246</f>
        <v/>
      </c>
    </row>
    <row r="12247">
      <c r="A12247" t="inlineStr">
        <is>
          <t>T1012245</t>
        </is>
      </c>
      <c r="B12247" t="inlineStr">
        <is>
          <t>2024-12-17</t>
        </is>
      </c>
      <c r="C12247" t="inlineStr">
        <is>
          <t>S049</t>
        </is>
      </c>
      <c r="D12247" t="inlineStr">
        <is>
          <t>Store_049</t>
        </is>
      </c>
      <c r="E12247" t="inlineStr">
        <is>
          <t>North</t>
        </is>
      </c>
      <c r="F12247" t="inlineStr">
        <is>
          <t>P0064</t>
        </is>
      </c>
      <c r="G12247" t="inlineStr">
        <is>
          <t>Prod_0064</t>
        </is>
      </c>
      <c r="H12247" t="inlineStr">
        <is>
          <t>Beverages</t>
        </is>
      </c>
      <c r="I12247" t="n">
        <v>9</v>
      </c>
      <c r="J12247" t="n">
        <v>739.87</v>
      </c>
      <c r="K12247" t="n">
        <v>0</v>
      </c>
      <c r="L12247">
        <f>I12247*J12247*(1-K12247)</f>
        <v/>
      </c>
      <c r="M12247">
        <f>VLOOKUP(F12247,Products!A:D,4,FALSE)*I12247</f>
        <v/>
      </c>
      <c r="N12247">
        <f>L12247-M12247</f>
        <v/>
      </c>
    </row>
    <row r="12248">
      <c r="A12248" t="inlineStr">
        <is>
          <t>T1012246</t>
        </is>
      </c>
      <c r="B12248" t="inlineStr">
        <is>
          <t>2023-01-28</t>
        </is>
      </c>
      <c r="C12248" t="inlineStr">
        <is>
          <t>S038</t>
        </is>
      </c>
      <c r="D12248" t="inlineStr">
        <is>
          <t>Store_038</t>
        </is>
      </c>
      <c r="E12248" t="inlineStr">
        <is>
          <t>East</t>
        </is>
      </c>
      <c r="F12248" t="inlineStr">
        <is>
          <t>P0113</t>
        </is>
      </c>
      <c r="G12248" t="inlineStr">
        <is>
          <t>Prod_0113</t>
        </is>
      </c>
      <c r="H12248" t="inlineStr">
        <is>
          <t>Toys</t>
        </is>
      </c>
      <c r="I12248" t="n">
        <v>4</v>
      </c>
      <c r="J12248" t="n">
        <v>554.91</v>
      </c>
      <c r="K12248" t="n">
        <v>0.2</v>
      </c>
      <c r="L12248">
        <f>I12248*J12248*(1-K12248)</f>
        <v/>
      </c>
      <c r="M12248">
        <f>VLOOKUP(F12248,Products!A:D,4,FALSE)*I12248</f>
        <v/>
      </c>
      <c r="N12248">
        <f>L12248-M12248</f>
        <v/>
      </c>
    </row>
    <row r="12249">
      <c r="A12249" t="inlineStr">
        <is>
          <t>T1012247</t>
        </is>
      </c>
      <c r="B12249" t="inlineStr">
        <is>
          <t>2025-07-14</t>
        </is>
      </c>
      <c r="C12249" t="inlineStr">
        <is>
          <t>S028</t>
        </is>
      </c>
      <c r="D12249" t="inlineStr">
        <is>
          <t>Store_028</t>
        </is>
      </c>
      <c r="E12249" t="inlineStr">
        <is>
          <t>North</t>
        </is>
      </c>
      <c r="F12249" t="inlineStr">
        <is>
          <t>P0135</t>
        </is>
      </c>
      <c r="G12249" t="inlineStr">
        <is>
          <t>Prod_0135</t>
        </is>
      </c>
      <c r="H12249" t="inlineStr">
        <is>
          <t>Food</t>
        </is>
      </c>
      <c r="I12249" t="n">
        <v>3</v>
      </c>
      <c r="J12249" t="n">
        <v>100.37</v>
      </c>
      <c r="K12249" t="n">
        <v>0.05</v>
      </c>
      <c r="L12249">
        <f>I12249*J12249*(1-K12249)</f>
        <v/>
      </c>
      <c r="M12249">
        <f>VLOOKUP(F12249,Products!A:D,4,FALSE)*I12249</f>
        <v/>
      </c>
      <c r="N12249">
        <f>L12249-M12249</f>
        <v/>
      </c>
    </row>
    <row r="12250">
      <c r="A12250" t="inlineStr">
        <is>
          <t>T1012248</t>
        </is>
      </c>
      <c r="B12250" t="inlineStr">
        <is>
          <t>2025-05-24</t>
        </is>
      </c>
      <c r="C12250" t="inlineStr">
        <is>
          <t>S005</t>
        </is>
      </c>
      <c r="D12250" t="inlineStr">
        <is>
          <t>Store_005</t>
        </is>
      </c>
      <c r="E12250" t="inlineStr">
        <is>
          <t>Central</t>
        </is>
      </c>
      <c r="F12250" t="inlineStr">
        <is>
          <t>P0131</t>
        </is>
      </c>
      <c r="G12250" t="inlineStr">
        <is>
          <t>Prod_0131</t>
        </is>
      </c>
      <c r="H12250" t="inlineStr">
        <is>
          <t>Beverages</t>
        </is>
      </c>
      <c r="I12250" t="n">
        <v>2</v>
      </c>
      <c r="J12250" t="n">
        <v>365.42</v>
      </c>
      <c r="K12250" t="n">
        <v>0.2</v>
      </c>
      <c r="L12250">
        <f>I12250*J12250*(1-K12250)</f>
        <v/>
      </c>
      <c r="M12250">
        <f>VLOOKUP(F12250,Products!A:D,4,FALSE)*I12250</f>
        <v/>
      </c>
      <c r="N12250">
        <f>L12250-M12250</f>
        <v/>
      </c>
    </row>
    <row r="12251">
      <c r="A12251" t="inlineStr">
        <is>
          <t>T1012249</t>
        </is>
      </c>
      <c r="B12251" t="inlineStr">
        <is>
          <t>2023-06-05</t>
        </is>
      </c>
      <c r="C12251" t="inlineStr">
        <is>
          <t>S045</t>
        </is>
      </c>
      <c r="D12251" t="inlineStr">
        <is>
          <t>Store_045</t>
        </is>
      </c>
      <c r="E12251" t="inlineStr">
        <is>
          <t>East</t>
        </is>
      </c>
      <c r="F12251" t="inlineStr">
        <is>
          <t>P0113</t>
        </is>
      </c>
      <c r="G12251" t="inlineStr">
        <is>
          <t>Prod_0113</t>
        </is>
      </c>
      <c r="H12251" t="inlineStr">
        <is>
          <t>Toys</t>
        </is>
      </c>
      <c r="I12251" t="n">
        <v>3</v>
      </c>
      <c r="J12251" t="n">
        <v>582.34</v>
      </c>
      <c r="K12251" t="n">
        <v>0</v>
      </c>
      <c r="L12251">
        <f>I12251*J12251*(1-K12251)</f>
        <v/>
      </c>
      <c r="M12251">
        <f>VLOOKUP(F12251,Products!A:D,4,FALSE)*I12251</f>
        <v/>
      </c>
      <c r="N12251">
        <f>L12251-M12251</f>
        <v/>
      </c>
    </row>
    <row r="12252">
      <c r="A12252" t="inlineStr">
        <is>
          <t>T1012250</t>
        </is>
      </c>
      <c r="B12252" t="inlineStr">
        <is>
          <t>2023-09-03</t>
        </is>
      </c>
      <c r="C12252" t="inlineStr">
        <is>
          <t>S025</t>
        </is>
      </c>
      <c r="D12252" t="inlineStr">
        <is>
          <t>Store_025</t>
        </is>
      </c>
      <c r="E12252" t="inlineStr">
        <is>
          <t>Central</t>
        </is>
      </c>
      <c r="F12252" t="inlineStr">
        <is>
          <t>P0040</t>
        </is>
      </c>
      <c r="G12252" t="inlineStr">
        <is>
          <t>Prod_0040</t>
        </is>
      </c>
      <c r="H12252" t="inlineStr">
        <is>
          <t>Toys</t>
        </is>
      </c>
      <c r="I12252" t="n">
        <v>3</v>
      </c>
      <c r="J12252" t="n">
        <v>54.45</v>
      </c>
      <c r="K12252" t="n">
        <v>0</v>
      </c>
      <c r="L12252">
        <f>I12252*J12252*(1-K12252)</f>
        <v/>
      </c>
      <c r="M12252">
        <f>VLOOKUP(F12252,Products!A:D,4,FALSE)*I12252</f>
        <v/>
      </c>
      <c r="N12252">
        <f>L12252-M12252</f>
        <v/>
      </c>
    </row>
    <row r="12253">
      <c r="A12253" t="inlineStr">
        <is>
          <t>T1012251</t>
        </is>
      </c>
      <c r="B12253" t="inlineStr">
        <is>
          <t>2023-07-22</t>
        </is>
      </c>
      <c r="C12253" t="inlineStr">
        <is>
          <t>S042</t>
        </is>
      </c>
      <c r="D12253" t="inlineStr">
        <is>
          <t>Store_042</t>
        </is>
      </c>
      <c r="E12253" t="inlineStr">
        <is>
          <t>Central</t>
        </is>
      </c>
      <c r="F12253" t="inlineStr">
        <is>
          <t>P0123</t>
        </is>
      </c>
      <c r="G12253" t="inlineStr">
        <is>
          <t>Prod_0123</t>
        </is>
      </c>
      <c r="H12253" t="inlineStr">
        <is>
          <t>Food</t>
        </is>
      </c>
      <c r="I12253" t="n">
        <v>9</v>
      </c>
      <c r="J12253" t="n">
        <v>532.61</v>
      </c>
      <c r="K12253" t="n">
        <v>0</v>
      </c>
      <c r="L12253">
        <f>I12253*J12253*(1-K12253)</f>
        <v/>
      </c>
      <c r="M12253">
        <f>VLOOKUP(F12253,Products!A:D,4,FALSE)*I12253</f>
        <v/>
      </c>
      <c r="N12253">
        <f>L12253-M12253</f>
        <v/>
      </c>
    </row>
    <row r="12254">
      <c r="A12254" t="inlineStr">
        <is>
          <t>T1012252</t>
        </is>
      </c>
      <c r="B12254" t="inlineStr">
        <is>
          <t>2025-02-20</t>
        </is>
      </c>
      <c r="C12254" t="inlineStr">
        <is>
          <t>S028</t>
        </is>
      </c>
      <c r="D12254" t="inlineStr">
        <is>
          <t>Store_028</t>
        </is>
      </c>
      <c r="E12254" t="inlineStr">
        <is>
          <t>North</t>
        </is>
      </c>
      <c r="F12254" t="inlineStr">
        <is>
          <t>P0159</t>
        </is>
      </c>
      <c r="G12254" t="inlineStr">
        <is>
          <t>Prod_0159</t>
        </is>
      </c>
      <c r="H12254" t="inlineStr">
        <is>
          <t>Electronics</t>
        </is>
      </c>
      <c r="I12254" t="n">
        <v>7</v>
      </c>
      <c r="J12254" t="n">
        <v>533.17</v>
      </c>
      <c r="K12254" t="n">
        <v>0.05</v>
      </c>
      <c r="L12254">
        <f>I12254*J12254*(1-K12254)</f>
        <v/>
      </c>
      <c r="M12254">
        <f>VLOOKUP(F12254,Products!A:D,4,FALSE)*I12254</f>
        <v/>
      </c>
      <c r="N12254">
        <f>L12254-M12254</f>
        <v/>
      </c>
    </row>
    <row r="12255">
      <c r="A12255" t="inlineStr">
        <is>
          <t>T1012253</t>
        </is>
      </c>
      <c r="B12255" t="inlineStr">
        <is>
          <t>2024-10-20</t>
        </is>
      </c>
      <c r="C12255" t="inlineStr">
        <is>
          <t>S011</t>
        </is>
      </c>
      <c r="D12255" t="inlineStr">
        <is>
          <t>Store_011</t>
        </is>
      </c>
      <c r="E12255" t="inlineStr">
        <is>
          <t>South</t>
        </is>
      </c>
      <c r="F12255" t="inlineStr">
        <is>
          <t>P0149</t>
        </is>
      </c>
      <c r="G12255" t="inlineStr">
        <is>
          <t>Prod_0149</t>
        </is>
      </c>
      <c r="H12255" t="inlineStr">
        <is>
          <t>Toys</t>
        </is>
      </c>
      <c r="I12255" t="n">
        <v>4</v>
      </c>
      <c r="J12255" t="n">
        <v>60.44</v>
      </c>
      <c r="K12255" t="n">
        <v>0.1</v>
      </c>
      <c r="L12255">
        <f>I12255*J12255*(1-K12255)</f>
        <v/>
      </c>
      <c r="M12255">
        <f>VLOOKUP(F12255,Products!A:D,4,FALSE)*I12255</f>
        <v/>
      </c>
      <c r="N12255">
        <f>L12255-M12255</f>
        <v/>
      </c>
    </row>
    <row r="12256">
      <c r="A12256" t="inlineStr">
        <is>
          <t>T1012254</t>
        </is>
      </c>
      <c r="B12256" t="inlineStr">
        <is>
          <t>2024-11-29</t>
        </is>
      </c>
      <c r="C12256" t="inlineStr">
        <is>
          <t>S011</t>
        </is>
      </c>
      <c r="D12256" t="inlineStr">
        <is>
          <t>Store_011</t>
        </is>
      </c>
      <c r="E12256" t="inlineStr">
        <is>
          <t>South</t>
        </is>
      </c>
      <c r="F12256" t="inlineStr">
        <is>
          <t>P0180</t>
        </is>
      </c>
      <c r="G12256" t="inlineStr">
        <is>
          <t>Prod_0180</t>
        </is>
      </c>
      <c r="H12256" t="inlineStr">
        <is>
          <t>Clothing</t>
        </is>
      </c>
      <c r="I12256" t="n">
        <v>1</v>
      </c>
      <c r="J12256" t="n">
        <v>637.6900000000001</v>
      </c>
      <c r="K12256" t="n">
        <v>0.2</v>
      </c>
      <c r="L12256">
        <f>I12256*J12256*(1-K12256)</f>
        <v/>
      </c>
      <c r="M12256">
        <f>VLOOKUP(F12256,Products!A:D,4,FALSE)*I12256</f>
        <v/>
      </c>
      <c r="N12256">
        <f>L12256-M12256</f>
        <v/>
      </c>
    </row>
    <row r="12257">
      <c r="A12257" t="inlineStr">
        <is>
          <t>T1012255</t>
        </is>
      </c>
      <c r="B12257" t="inlineStr">
        <is>
          <t>2024-08-10</t>
        </is>
      </c>
      <c r="C12257" t="inlineStr">
        <is>
          <t>S025</t>
        </is>
      </c>
      <c r="D12257" t="inlineStr">
        <is>
          <t>Store_025</t>
        </is>
      </c>
      <c r="E12257" t="inlineStr">
        <is>
          <t>Central</t>
        </is>
      </c>
      <c r="F12257" t="inlineStr">
        <is>
          <t>P0063</t>
        </is>
      </c>
      <c r="G12257" t="inlineStr">
        <is>
          <t>Prod_0063</t>
        </is>
      </c>
      <c r="H12257" t="inlineStr">
        <is>
          <t>Clothing</t>
        </is>
      </c>
      <c r="I12257" t="n">
        <v>3</v>
      </c>
      <c r="J12257" t="n">
        <v>216.34</v>
      </c>
      <c r="K12257" t="n">
        <v>0</v>
      </c>
      <c r="L12257">
        <f>I12257*J12257*(1-K12257)</f>
        <v/>
      </c>
      <c r="M12257">
        <f>VLOOKUP(F12257,Products!A:D,4,FALSE)*I12257</f>
        <v/>
      </c>
      <c r="N12257">
        <f>L12257-M12257</f>
        <v/>
      </c>
    </row>
    <row r="12258">
      <c r="A12258" t="inlineStr">
        <is>
          <t>T1012256</t>
        </is>
      </c>
      <c r="B12258" t="inlineStr">
        <is>
          <t>2025-04-26</t>
        </is>
      </c>
      <c r="C12258" t="inlineStr">
        <is>
          <t>S010</t>
        </is>
      </c>
      <c r="D12258" t="inlineStr">
        <is>
          <t>Store_010</t>
        </is>
      </c>
      <c r="E12258" t="inlineStr">
        <is>
          <t>North</t>
        </is>
      </c>
      <c r="F12258" t="inlineStr">
        <is>
          <t>P0027</t>
        </is>
      </c>
      <c r="G12258" t="inlineStr">
        <is>
          <t>Prod_0027</t>
        </is>
      </c>
      <c r="H12258" t="inlineStr">
        <is>
          <t>Electronics</t>
        </is>
      </c>
      <c r="I12258" t="n">
        <v>8</v>
      </c>
      <c r="J12258" t="n">
        <v>482.03</v>
      </c>
      <c r="K12258" t="n">
        <v>0</v>
      </c>
      <c r="L12258">
        <f>I12258*J12258*(1-K12258)</f>
        <v/>
      </c>
      <c r="M12258">
        <f>VLOOKUP(F12258,Products!A:D,4,FALSE)*I12258</f>
        <v/>
      </c>
      <c r="N12258">
        <f>L12258-M12258</f>
        <v/>
      </c>
    </row>
    <row r="12259">
      <c r="A12259" t="inlineStr">
        <is>
          <t>T1012257</t>
        </is>
      </c>
      <c r="B12259" t="inlineStr">
        <is>
          <t>2024-08-07</t>
        </is>
      </c>
      <c r="C12259" t="inlineStr">
        <is>
          <t>S042</t>
        </is>
      </c>
      <c r="D12259" t="inlineStr">
        <is>
          <t>Store_042</t>
        </is>
      </c>
      <c r="E12259" t="inlineStr">
        <is>
          <t>Central</t>
        </is>
      </c>
      <c r="F12259" t="inlineStr">
        <is>
          <t>P0016</t>
        </is>
      </c>
      <c r="G12259" t="inlineStr">
        <is>
          <t>Prod_0016</t>
        </is>
      </c>
      <c r="H12259" t="inlineStr">
        <is>
          <t>Food</t>
        </is>
      </c>
      <c r="I12259" t="n">
        <v>6</v>
      </c>
      <c r="J12259" t="n">
        <v>1002.79</v>
      </c>
      <c r="K12259" t="n">
        <v>0</v>
      </c>
      <c r="L12259">
        <f>I12259*J12259*(1-K12259)</f>
        <v/>
      </c>
      <c r="M12259">
        <f>VLOOKUP(F12259,Products!A:D,4,FALSE)*I12259</f>
        <v/>
      </c>
      <c r="N12259">
        <f>L12259-M12259</f>
        <v/>
      </c>
    </row>
    <row r="12260">
      <c r="A12260" t="inlineStr">
        <is>
          <t>T1012258</t>
        </is>
      </c>
      <c r="B12260" t="inlineStr">
        <is>
          <t>2024-01-10</t>
        </is>
      </c>
      <c r="C12260" t="inlineStr">
        <is>
          <t>S006</t>
        </is>
      </c>
      <c r="D12260" t="inlineStr">
        <is>
          <t>Store_006</t>
        </is>
      </c>
      <c r="E12260" t="inlineStr">
        <is>
          <t>East</t>
        </is>
      </c>
      <c r="F12260" t="inlineStr">
        <is>
          <t>P0115</t>
        </is>
      </c>
      <c r="G12260" t="inlineStr">
        <is>
          <t>Prod_0115</t>
        </is>
      </c>
      <c r="H12260" t="inlineStr">
        <is>
          <t>Clothing</t>
        </is>
      </c>
      <c r="I12260" t="n">
        <v>2</v>
      </c>
      <c r="J12260" t="n">
        <v>861.3200000000001</v>
      </c>
      <c r="K12260" t="n">
        <v>0.05</v>
      </c>
      <c r="L12260">
        <f>I12260*J12260*(1-K12260)</f>
        <v/>
      </c>
      <c r="M12260">
        <f>VLOOKUP(F12260,Products!A:D,4,FALSE)*I12260</f>
        <v/>
      </c>
      <c r="N12260">
        <f>L12260-M12260</f>
        <v/>
      </c>
    </row>
    <row r="12261">
      <c r="A12261" t="inlineStr">
        <is>
          <t>T1012259</t>
        </is>
      </c>
      <c r="B12261" t="inlineStr">
        <is>
          <t>2024-07-28</t>
        </is>
      </c>
      <c r="C12261" t="inlineStr">
        <is>
          <t>S013</t>
        </is>
      </c>
      <c r="D12261" t="inlineStr">
        <is>
          <t>Store_013</t>
        </is>
      </c>
      <c r="E12261" t="inlineStr">
        <is>
          <t>North</t>
        </is>
      </c>
      <c r="F12261" t="inlineStr">
        <is>
          <t>P0089</t>
        </is>
      </c>
      <c r="G12261" t="inlineStr">
        <is>
          <t>Prod_0089</t>
        </is>
      </c>
      <c r="H12261" t="inlineStr">
        <is>
          <t>Stationery</t>
        </is>
      </c>
      <c r="I12261" t="n">
        <v>5</v>
      </c>
      <c r="J12261" t="n">
        <v>712.74</v>
      </c>
      <c r="K12261" t="n">
        <v>0</v>
      </c>
      <c r="L12261">
        <f>I12261*J12261*(1-K12261)</f>
        <v/>
      </c>
      <c r="M12261">
        <f>VLOOKUP(F12261,Products!A:D,4,FALSE)*I12261</f>
        <v/>
      </c>
      <c r="N12261">
        <f>L12261-M12261</f>
        <v/>
      </c>
    </row>
    <row r="12262">
      <c r="A12262" t="inlineStr">
        <is>
          <t>T1012260</t>
        </is>
      </c>
      <c r="B12262" t="inlineStr">
        <is>
          <t>2025-05-12</t>
        </is>
      </c>
      <c r="C12262" t="inlineStr">
        <is>
          <t>S031</t>
        </is>
      </c>
      <c r="D12262" t="inlineStr">
        <is>
          <t>Store_031</t>
        </is>
      </c>
      <c r="E12262" t="inlineStr">
        <is>
          <t>Central</t>
        </is>
      </c>
      <c r="F12262" t="inlineStr">
        <is>
          <t>P0197</t>
        </is>
      </c>
      <c r="G12262" t="inlineStr">
        <is>
          <t>Prod_0197</t>
        </is>
      </c>
      <c r="H12262" t="inlineStr">
        <is>
          <t>Food</t>
        </is>
      </c>
      <c r="I12262" t="n">
        <v>5</v>
      </c>
      <c r="J12262" t="n">
        <v>259.91</v>
      </c>
      <c r="K12262" t="n">
        <v>0</v>
      </c>
      <c r="L12262">
        <f>I12262*J12262*(1-K12262)</f>
        <v/>
      </c>
      <c r="M12262">
        <f>VLOOKUP(F12262,Products!A:D,4,FALSE)*I12262</f>
        <v/>
      </c>
      <c r="N12262">
        <f>L12262-M12262</f>
        <v/>
      </c>
    </row>
    <row r="12263">
      <c r="A12263" t="inlineStr">
        <is>
          <t>T1012261</t>
        </is>
      </c>
      <c r="B12263" t="inlineStr">
        <is>
          <t>2024-10-22</t>
        </is>
      </c>
      <c r="C12263" t="inlineStr">
        <is>
          <t>S037</t>
        </is>
      </c>
      <c r="D12263" t="inlineStr">
        <is>
          <t>Store_037</t>
        </is>
      </c>
      <c r="E12263" t="inlineStr">
        <is>
          <t>East</t>
        </is>
      </c>
      <c r="F12263" t="inlineStr">
        <is>
          <t>P0123</t>
        </is>
      </c>
      <c r="G12263" t="inlineStr">
        <is>
          <t>Prod_0123</t>
        </is>
      </c>
      <c r="H12263" t="inlineStr">
        <is>
          <t>Food</t>
        </is>
      </c>
      <c r="I12263" t="n">
        <v>1</v>
      </c>
      <c r="J12263" t="n">
        <v>633.2</v>
      </c>
      <c r="K12263" t="n">
        <v>0</v>
      </c>
      <c r="L12263">
        <f>I12263*J12263*(1-K12263)</f>
        <v/>
      </c>
      <c r="M12263">
        <f>VLOOKUP(F12263,Products!A:D,4,FALSE)*I12263</f>
        <v/>
      </c>
      <c r="N12263">
        <f>L12263-M12263</f>
        <v/>
      </c>
    </row>
    <row r="12264">
      <c r="A12264" t="inlineStr">
        <is>
          <t>T1012262</t>
        </is>
      </c>
      <c r="B12264" t="inlineStr">
        <is>
          <t>2025-09-09</t>
        </is>
      </c>
      <c r="C12264" t="inlineStr">
        <is>
          <t>S028</t>
        </is>
      </c>
      <c r="D12264" t="inlineStr">
        <is>
          <t>Store_028</t>
        </is>
      </c>
      <c r="E12264" t="inlineStr">
        <is>
          <t>North</t>
        </is>
      </c>
      <c r="F12264" t="inlineStr">
        <is>
          <t>P0085</t>
        </is>
      </c>
      <c r="G12264" t="inlineStr">
        <is>
          <t>Prod_0085</t>
        </is>
      </c>
      <c r="H12264" t="inlineStr">
        <is>
          <t>Food</t>
        </is>
      </c>
      <c r="I12264" t="n">
        <v>6</v>
      </c>
      <c r="J12264" t="n">
        <v>409.57</v>
      </c>
      <c r="K12264" t="n">
        <v>0</v>
      </c>
      <c r="L12264">
        <f>I12264*J12264*(1-K12264)</f>
        <v/>
      </c>
      <c r="M12264">
        <f>VLOOKUP(F12264,Products!A:D,4,FALSE)*I12264</f>
        <v/>
      </c>
      <c r="N12264">
        <f>L12264-M12264</f>
        <v/>
      </c>
    </row>
    <row r="12265">
      <c r="A12265" t="inlineStr">
        <is>
          <t>T1012263</t>
        </is>
      </c>
      <c r="B12265" t="inlineStr">
        <is>
          <t>2025-09-01</t>
        </is>
      </c>
      <c r="C12265" t="inlineStr">
        <is>
          <t>S024</t>
        </is>
      </c>
      <c r="D12265" t="inlineStr">
        <is>
          <t>Store_024</t>
        </is>
      </c>
      <c r="E12265" t="inlineStr">
        <is>
          <t>South</t>
        </is>
      </c>
      <c r="F12265" t="inlineStr">
        <is>
          <t>P0071</t>
        </is>
      </c>
      <c r="G12265" t="inlineStr">
        <is>
          <t>Prod_0071</t>
        </is>
      </c>
      <c r="H12265" t="inlineStr">
        <is>
          <t>Beverages</t>
        </is>
      </c>
      <c r="I12265" t="n">
        <v>7</v>
      </c>
      <c r="J12265" t="n">
        <v>480.58</v>
      </c>
      <c r="K12265" t="n">
        <v>0</v>
      </c>
      <c r="L12265">
        <f>I12265*J12265*(1-K12265)</f>
        <v/>
      </c>
      <c r="M12265">
        <f>VLOOKUP(F12265,Products!A:D,4,FALSE)*I12265</f>
        <v/>
      </c>
      <c r="N12265">
        <f>L12265-M12265</f>
        <v/>
      </c>
    </row>
    <row r="12266">
      <c r="A12266" t="inlineStr">
        <is>
          <t>T1012264</t>
        </is>
      </c>
      <c r="B12266" t="inlineStr">
        <is>
          <t>2023-09-23</t>
        </is>
      </c>
      <c r="C12266" t="inlineStr">
        <is>
          <t>S042</t>
        </is>
      </c>
      <c r="D12266" t="inlineStr">
        <is>
          <t>Store_042</t>
        </is>
      </c>
      <c r="E12266" t="inlineStr">
        <is>
          <t>Central</t>
        </is>
      </c>
      <c r="F12266" t="inlineStr">
        <is>
          <t>P0177</t>
        </is>
      </c>
      <c r="G12266" t="inlineStr">
        <is>
          <t>Prod_0177</t>
        </is>
      </c>
      <c r="H12266" t="inlineStr">
        <is>
          <t>Household</t>
        </is>
      </c>
      <c r="I12266" t="n">
        <v>3</v>
      </c>
      <c r="J12266" t="n">
        <v>257.52</v>
      </c>
      <c r="K12266" t="n">
        <v>0.05</v>
      </c>
      <c r="L12266">
        <f>I12266*J12266*(1-K12266)</f>
        <v/>
      </c>
      <c r="M12266">
        <f>VLOOKUP(F12266,Products!A:D,4,FALSE)*I12266</f>
        <v/>
      </c>
      <c r="N12266">
        <f>L12266-M12266</f>
        <v/>
      </c>
    </row>
    <row r="12267">
      <c r="A12267" t="inlineStr">
        <is>
          <t>T1012265</t>
        </is>
      </c>
      <c r="B12267" t="inlineStr">
        <is>
          <t>2025-06-04</t>
        </is>
      </c>
      <c r="C12267" t="inlineStr">
        <is>
          <t>S025</t>
        </is>
      </c>
      <c r="D12267" t="inlineStr">
        <is>
          <t>Store_025</t>
        </is>
      </c>
      <c r="E12267" t="inlineStr">
        <is>
          <t>Central</t>
        </is>
      </c>
      <c r="F12267" t="inlineStr">
        <is>
          <t>P0046</t>
        </is>
      </c>
      <c r="G12267" t="inlineStr">
        <is>
          <t>Prod_0046</t>
        </is>
      </c>
      <c r="H12267" t="inlineStr">
        <is>
          <t>Electronics</t>
        </is>
      </c>
      <c r="I12267" t="n">
        <v>6</v>
      </c>
      <c r="J12267" t="n">
        <v>52.35</v>
      </c>
      <c r="K12267" t="n">
        <v>0.05</v>
      </c>
      <c r="L12267">
        <f>I12267*J12267*(1-K12267)</f>
        <v/>
      </c>
      <c r="M12267">
        <f>VLOOKUP(F12267,Products!A:D,4,FALSE)*I12267</f>
        <v/>
      </c>
      <c r="N12267">
        <f>L12267-M12267</f>
        <v/>
      </c>
    </row>
    <row r="12268">
      <c r="A12268" t="inlineStr">
        <is>
          <t>T1012266</t>
        </is>
      </c>
      <c r="B12268" t="inlineStr">
        <is>
          <t>2023-12-27</t>
        </is>
      </c>
      <c r="C12268" t="inlineStr">
        <is>
          <t>S017</t>
        </is>
      </c>
      <c r="D12268" t="inlineStr">
        <is>
          <t>Store_017</t>
        </is>
      </c>
      <c r="E12268" t="inlineStr">
        <is>
          <t>South</t>
        </is>
      </c>
      <c r="F12268" t="inlineStr">
        <is>
          <t>P0197</t>
        </is>
      </c>
      <c r="G12268" t="inlineStr">
        <is>
          <t>Prod_0197</t>
        </is>
      </c>
      <c r="H12268" t="inlineStr">
        <is>
          <t>Food</t>
        </is>
      </c>
      <c r="I12268" t="n">
        <v>3</v>
      </c>
      <c r="J12268" t="n">
        <v>184.88</v>
      </c>
      <c r="K12268" t="n">
        <v>0</v>
      </c>
      <c r="L12268">
        <f>I12268*J12268*(1-K12268)</f>
        <v/>
      </c>
      <c r="M12268">
        <f>VLOOKUP(F12268,Products!A:D,4,FALSE)*I12268</f>
        <v/>
      </c>
      <c r="N12268">
        <f>L12268-M12268</f>
        <v/>
      </c>
    </row>
    <row r="12269">
      <c r="A12269" t="inlineStr">
        <is>
          <t>T1012267</t>
        </is>
      </c>
      <c r="B12269" t="inlineStr">
        <is>
          <t>2025-02-16</t>
        </is>
      </c>
      <c r="C12269" t="inlineStr">
        <is>
          <t>S034</t>
        </is>
      </c>
      <c r="D12269" t="inlineStr">
        <is>
          <t>Store_034</t>
        </is>
      </c>
      <c r="E12269" t="inlineStr">
        <is>
          <t>Central</t>
        </is>
      </c>
      <c r="F12269" t="inlineStr">
        <is>
          <t>P0056</t>
        </is>
      </c>
      <c r="G12269" t="inlineStr">
        <is>
          <t>Prod_0056</t>
        </is>
      </c>
      <c r="H12269" t="inlineStr">
        <is>
          <t>Household</t>
        </is>
      </c>
      <c r="I12269" t="n">
        <v>4</v>
      </c>
      <c r="J12269" t="n">
        <v>332.86</v>
      </c>
      <c r="K12269" t="n">
        <v>0.05</v>
      </c>
      <c r="L12269">
        <f>I12269*J12269*(1-K12269)</f>
        <v/>
      </c>
      <c r="M12269">
        <f>VLOOKUP(F12269,Products!A:D,4,FALSE)*I12269</f>
        <v/>
      </c>
      <c r="N12269">
        <f>L12269-M12269</f>
        <v/>
      </c>
    </row>
    <row r="12270">
      <c r="A12270" t="inlineStr">
        <is>
          <t>T1012268</t>
        </is>
      </c>
      <c r="B12270" t="inlineStr">
        <is>
          <t>2023-04-13</t>
        </is>
      </c>
      <c r="C12270" t="inlineStr">
        <is>
          <t>S014</t>
        </is>
      </c>
      <c r="D12270" t="inlineStr">
        <is>
          <t>Store_014</t>
        </is>
      </c>
      <c r="E12270" t="inlineStr">
        <is>
          <t>West</t>
        </is>
      </c>
      <c r="F12270" t="inlineStr">
        <is>
          <t>P0011</t>
        </is>
      </c>
      <c r="G12270" t="inlineStr">
        <is>
          <t>Prod_0011</t>
        </is>
      </c>
      <c r="H12270" t="inlineStr">
        <is>
          <t>Household</t>
        </is>
      </c>
      <c r="I12270" t="n">
        <v>7</v>
      </c>
      <c r="J12270" t="n">
        <v>356.99</v>
      </c>
      <c r="K12270" t="n">
        <v>0.1</v>
      </c>
      <c r="L12270">
        <f>I12270*J12270*(1-K12270)</f>
        <v/>
      </c>
      <c r="M12270">
        <f>VLOOKUP(F12270,Products!A:D,4,FALSE)*I12270</f>
        <v/>
      </c>
      <c r="N12270">
        <f>L12270-M12270</f>
        <v/>
      </c>
    </row>
    <row r="12271">
      <c r="A12271" t="inlineStr">
        <is>
          <t>T1012269</t>
        </is>
      </c>
      <c r="B12271" t="inlineStr">
        <is>
          <t>2025-01-01</t>
        </is>
      </c>
      <c r="C12271" t="inlineStr">
        <is>
          <t>S010</t>
        </is>
      </c>
      <c r="D12271" t="inlineStr">
        <is>
          <t>Store_010</t>
        </is>
      </c>
      <c r="E12271" t="inlineStr">
        <is>
          <t>North</t>
        </is>
      </c>
      <c r="F12271" t="inlineStr">
        <is>
          <t>P0043</t>
        </is>
      </c>
      <c r="G12271" t="inlineStr">
        <is>
          <t>Prod_0043</t>
        </is>
      </c>
      <c r="H12271" t="inlineStr">
        <is>
          <t>Food</t>
        </is>
      </c>
      <c r="I12271" t="n">
        <v>6</v>
      </c>
      <c r="J12271" t="n">
        <v>189.88</v>
      </c>
      <c r="K12271" t="n">
        <v>0.05</v>
      </c>
      <c r="L12271">
        <f>I12271*J12271*(1-K12271)</f>
        <v/>
      </c>
      <c r="M12271">
        <f>VLOOKUP(F12271,Products!A:D,4,FALSE)*I12271</f>
        <v/>
      </c>
      <c r="N12271">
        <f>L12271-M12271</f>
        <v/>
      </c>
    </row>
    <row r="12272">
      <c r="A12272" t="inlineStr">
        <is>
          <t>T1012270</t>
        </is>
      </c>
      <c r="B12272" t="inlineStr">
        <is>
          <t>2025-03-20</t>
        </is>
      </c>
      <c r="C12272" t="inlineStr">
        <is>
          <t>S019</t>
        </is>
      </c>
      <c r="D12272" t="inlineStr">
        <is>
          <t>Store_019</t>
        </is>
      </c>
      <c r="E12272" t="inlineStr">
        <is>
          <t>East</t>
        </is>
      </c>
      <c r="F12272" t="inlineStr">
        <is>
          <t>P0106</t>
        </is>
      </c>
      <c r="G12272" t="inlineStr">
        <is>
          <t>Prod_0106</t>
        </is>
      </c>
      <c r="H12272" t="inlineStr">
        <is>
          <t>Electronics</t>
        </is>
      </c>
      <c r="I12272" t="n">
        <v>3</v>
      </c>
      <c r="J12272" t="n">
        <v>863.42</v>
      </c>
      <c r="K12272" t="n">
        <v>0.2</v>
      </c>
      <c r="L12272">
        <f>I12272*J12272*(1-K12272)</f>
        <v/>
      </c>
      <c r="M12272">
        <f>VLOOKUP(F12272,Products!A:D,4,FALSE)*I12272</f>
        <v/>
      </c>
      <c r="N12272">
        <f>L12272-M12272</f>
        <v/>
      </c>
    </row>
    <row r="12273">
      <c r="A12273" t="inlineStr">
        <is>
          <t>T1012271</t>
        </is>
      </c>
      <c r="B12273" t="inlineStr">
        <is>
          <t>2023-12-26</t>
        </is>
      </c>
      <c r="C12273" t="inlineStr">
        <is>
          <t>S015</t>
        </is>
      </c>
      <c r="D12273" t="inlineStr">
        <is>
          <t>Store_015</t>
        </is>
      </c>
      <c r="E12273" t="inlineStr">
        <is>
          <t>North</t>
        </is>
      </c>
      <c r="F12273" t="inlineStr">
        <is>
          <t>P0035</t>
        </is>
      </c>
      <c r="G12273" t="inlineStr">
        <is>
          <t>Prod_0035</t>
        </is>
      </c>
      <c r="H12273" t="inlineStr">
        <is>
          <t>Beverages</t>
        </is>
      </c>
      <c r="I12273" t="n">
        <v>2</v>
      </c>
      <c r="J12273" t="n">
        <v>117.68</v>
      </c>
      <c r="K12273" t="n">
        <v>0</v>
      </c>
      <c r="L12273">
        <f>I12273*J12273*(1-K12273)</f>
        <v/>
      </c>
      <c r="M12273">
        <f>VLOOKUP(F12273,Products!A:D,4,FALSE)*I12273</f>
        <v/>
      </c>
      <c r="N12273">
        <f>L12273-M12273</f>
        <v/>
      </c>
    </row>
    <row r="12274">
      <c r="A12274" t="inlineStr">
        <is>
          <t>T1012272</t>
        </is>
      </c>
      <c r="B12274" t="inlineStr">
        <is>
          <t>2025-08-30</t>
        </is>
      </c>
      <c r="C12274" t="inlineStr">
        <is>
          <t>S019</t>
        </is>
      </c>
      <c r="D12274" t="inlineStr">
        <is>
          <t>Store_019</t>
        </is>
      </c>
      <c r="E12274" t="inlineStr">
        <is>
          <t>East</t>
        </is>
      </c>
      <c r="F12274" t="inlineStr">
        <is>
          <t>P0007</t>
        </is>
      </c>
      <c r="G12274" t="inlineStr">
        <is>
          <t>Prod_0007</t>
        </is>
      </c>
      <c r="H12274" t="inlineStr">
        <is>
          <t>Food</t>
        </is>
      </c>
      <c r="I12274" t="n">
        <v>4</v>
      </c>
      <c r="J12274" t="n">
        <v>115.87</v>
      </c>
      <c r="K12274" t="n">
        <v>0</v>
      </c>
      <c r="L12274">
        <f>I12274*J12274*(1-K12274)</f>
        <v/>
      </c>
      <c r="M12274">
        <f>VLOOKUP(F12274,Products!A:D,4,FALSE)*I12274</f>
        <v/>
      </c>
      <c r="N12274">
        <f>L12274-M12274</f>
        <v/>
      </c>
    </row>
    <row r="12275">
      <c r="A12275" t="inlineStr">
        <is>
          <t>T1012273</t>
        </is>
      </c>
      <c r="B12275" t="inlineStr">
        <is>
          <t>2024-02-20</t>
        </is>
      </c>
      <c r="C12275" t="inlineStr">
        <is>
          <t>S023</t>
        </is>
      </c>
      <c r="D12275" t="inlineStr">
        <is>
          <t>Store_023</t>
        </is>
      </c>
      <c r="E12275" t="inlineStr">
        <is>
          <t>South</t>
        </is>
      </c>
      <c r="F12275" t="inlineStr">
        <is>
          <t>P0121</t>
        </is>
      </c>
      <c r="G12275" t="inlineStr">
        <is>
          <t>Prod_0121</t>
        </is>
      </c>
      <c r="H12275" t="inlineStr">
        <is>
          <t>Clothing</t>
        </is>
      </c>
      <c r="I12275" t="n">
        <v>9</v>
      </c>
      <c r="J12275" t="n">
        <v>1017.31</v>
      </c>
      <c r="K12275" t="n">
        <v>0</v>
      </c>
      <c r="L12275">
        <f>I12275*J12275*(1-K12275)</f>
        <v/>
      </c>
      <c r="M12275">
        <f>VLOOKUP(F12275,Products!A:D,4,FALSE)*I12275</f>
        <v/>
      </c>
      <c r="N12275">
        <f>L12275-M12275</f>
        <v/>
      </c>
    </row>
    <row r="12276">
      <c r="A12276" t="inlineStr">
        <is>
          <t>T1012274</t>
        </is>
      </c>
      <c r="B12276" t="inlineStr">
        <is>
          <t>2023-08-31</t>
        </is>
      </c>
      <c r="C12276" t="inlineStr">
        <is>
          <t>S043</t>
        </is>
      </c>
      <c r="D12276" t="inlineStr">
        <is>
          <t>Store_043</t>
        </is>
      </c>
      <c r="E12276" t="inlineStr">
        <is>
          <t>East</t>
        </is>
      </c>
      <c r="F12276" t="inlineStr">
        <is>
          <t>P0018</t>
        </is>
      </c>
      <c r="G12276" t="inlineStr">
        <is>
          <t>Prod_0018</t>
        </is>
      </c>
      <c r="H12276" t="inlineStr">
        <is>
          <t>Food</t>
        </is>
      </c>
      <c r="I12276" t="n">
        <v>2</v>
      </c>
      <c r="J12276" t="n">
        <v>985.63</v>
      </c>
      <c r="K12276" t="n">
        <v>0</v>
      </c>
      <c r="L12276">
        <f>I12276*J12276*(1-K12276)</f>
        <v/>
      </c>
      <c r="M12276">
        <f>VLOOKUP(F12276,Products!A:D,4,FALSE)*I12276</f>
        <v/>
      </c>
      <c r="N12276">
        <f>L12276-M12276</f>
        <v/>
      </c>
    </row>
    <row r="12277">
      <c r="A12277" t="inlineStr">
        <is>
          <t>T1012275</t>
        </is>
      </c>
      <c r="B12277" t="inlineStr">
        <is>
          <t>2025-03-16</t>
        </is>
      </c>
      <c r="C12277" t="inlineStr">
        <is>
          <t>S048</t>
        </is>
      </c>
      <c r="D12277" t="inlineStr">
        <is>
          <t>Store_048</t>
        </is>
      </c>
      <c r="E12277" t="inlineStr">
        <is>
          <t>South</t>
        </is>
      </c>
      <c r="F12277" t="inlineStr">
        <is>
          <t>P0007</t>
        </is>
      </c>
      <c r="G12277" t="inlineStr">
        <is>
          <t>Prod_0007</t>
        </is>
      </c>
      <c r="H12277" t="inlineStr">
        <is>
          <t>Food</t>
        </is>
      </c>
      <c r="I12277" t="n">
        <v>7</v>
      </c>
      <c r="J12277" t="n">
        <v>139.21</v>
      </c>
      <c r="K12277" t="n">
        <v>0</v>
      </c>
      <c r="L12277">
        <f>I12277*J12277*(1-K12277)</f>
        <v/>
      </c>
      <c r="M12277">
        <f>VLOOKUP(F12277,Products!A:D,4,FALSE)*I12277</f>
        <v/>
      </c>
      <c r="N12277">
        <f>L12277-M12277</f>
        <v/>
      </c>
    </row>
    <row r="12278">
      <c r="A12278" t="inlineStr">
        <is>
          <t>T1012276</t>
        </is>
      </c>
      <c r="B12278" t="inlineStr">
        <is>
          <t>2023-03-19</t>
        </is>
      </c>
      <c r="C12278" t="inlineStr">
        <is>
          <t>S017</t>
        </is>
      </c>
      <c r="D12278" t="inlineStr">
        <is>
          <t>Store_017</t>
        </is>
      </c>
      <c r="E12278" t="inlineStr">
        <is>
          <t>South</t>
        </is>
      </c>
      <c r="F12278" t="inlineStr">
        <is>
          <t>P0128</t>
        </is>
      </c>
      <c r="G12278" t="inlineStr">
        <is>
          <t>Prod_0128</t>
        </is>
      </c>
      <c r="H12278" t="inlineStr">
        <is>
          <t>Toys</t>
        </is>
      </c>
      <c r="I12278" t="n">
        <v>2</v>
      </c>
      <c r="J12278" t="n">
        <v>194.37</v>
      </c>
      <c r="K12278" t="n">
        <v>0</v>
      </c>
      <c r="L12278">
        <f>I12278*J12278*(1-K12278)</f>
        <v/>
      </c>
      <c r="M12278">
        <f>VLOOKUP(F12278,Products!A:D,4,FALSE)*I12278</f>
        <v/>
      </c>
      <c r="N12278">
        <f>L12278-M12278</f>
        <v/>
      </c>
    </row>
    <row r="12279">
      <c r="A12279" t="inlineStr">
        <is>
          <t>T1012277</t>
        </is>
      </c>
      <c r="B12279" t="inlineStr">
        <is>
          <t>2024-08-10</t>
        </is>
      </c>
      <c r="C12279" t="inlineStr">
        <is>
          <t>S039</t>
        </is>
      </c>
      <c r="D12279" t="inlineStr">
        <is>
          <t>Store_039</t>
        </is>
      </c>
      <c r="E12279" t="inlineStr">
        <is>
          <t>North</t>
        </is>
      </c>
      <c r="F12279" t="inlineStr">
        <is>
          <t>P0136</t>
        </is>
      </c>
      <c r="G12279" t="inlineStr">
        <is>
          <t>Prod_0136</t>
        </is>
      </c>
      <c r="H12279" t="inlineStr">
        <is>
          <t>Beverages</t>
        </is>
      </c>
      <c r="I12279" t="n">
        <v>1</v>
      </c>
      <c r="J12279" t="n">
        <v>197.01</v>
      </c>
      <c r="K12279" t="n">
        <v>0</v>
      </c>
      <c r="L12279">
        <f>I12279*J12279*(1-K12279)</f>
        <v/>
      </c>
      <c r="M12279">
        <f>VLOOKUP(F12279,Products!A:D,4,FALSE)*I12279</f>
        <v/>
      </c>
      <c r="N12279">
        <f>L12279-M12279</f>
        <v/>
      </c>
    </row>
    <row r="12280">
      <c r="A12280" t="inlineStr">
        <is>
          <t>T1012278</t>
        </is>
      </c>
      <c r="B12280" t="inlineStr">
        <is>
          <t>2023-08-15</t>
        </is>
      </c>
      <c r="C12280" t="inlineStr">
        <is>
          <t>S047</t>
        </is>
      </c>
      <c r="D12280" t="inlineStr">
        <is>
          <t>Store_047</t>
        </is>
      </c>
      <c r="E12280" t="inlineStr">
        <is>
          <t>North</t>
        </is>
      </c>
      <c r="F12280" t="inlineStr">
        <is>
          <t>P0117</t>
        </is>
      </c>
      <c r="G12280" t="inlineStr">
        <is>
          <t>Prod_0117</t>
        </is>
      </c>
      <c r="H12280" t="inlineStr">
        <is>
          <t>Electronics</t>
        </is>
      </c>
      <c r="I12280" t="n">
        <v>8</v>
      </c>
      <c r="J12280" t="n">
        <v>547.5599999999999</v>
      </c>
      <c r="K12280" t="n">
        <v>0.05</v>
      </c>
      <c r="L12280">
        <f>I12280*J12280*(1-K12280)</f>
        <v/>
      </c>
      <c r="M12280">
        <f>VLOOKUP(F12280,Products!A:D,4,FALSE)*I12280</f>
        <v/>
      </c>
      <c r="N12280">
        <f>L12280-M12280</f>
        <v/>
      </c>
    </row>
    <row r="12281">
      <c r="A12281" t="inlineStr">
        <is>
          <t>T1012279</t>
        </is>
      </c>
      <c r="B12281" t="inlineStr">
        <is>
          <t>2024-07-03</t>
        </is>
      </c>
      <c r="C12281" t="inlineStr">
        <is>
          <t>S013</t>
        </is>
      </c>
      <c r="D12281" t="inlineStr">
        <is>
          <t>Store_013</t>
        </is>
      </c>
      <c r="E12281" t="inlineStr">
        <is>
          <t>North</t>
        </is>
      </c>
      <c r="F12281" t="inlineStr">
        <is>
          <t>P0017</t>
        </is>
      </c>
      <c r="G12281" t="inlineStr">
        <is>
          <t>Prod_0017</t>
        </is>
      </c>
      <c r="H12281" t="inlineStr">
        <is>
          <t>Food</t>
        </is>
      </c>
      <c r="I12281" t="n">
        <v>7</v>
      </c>
      <c r="J12281" t="n">
        <v>652.1</v>
      </c>
      <c r="K12281" t="n">
        <v>0</v>
      </c>
      <c r="L12281">
        <f>I12281*J12281*(1-K12281)</f>
        <v/>
      </c>
      <c r="M12281">
        <f>VLOOKUP(F12281,Products!A:D,4,FALSE)*I12281</f>
        <v/>
      </c>
      <c r="N12281">
        <f>L12281-M12281</f>
        <v/>
      </c>
    </row>
    <row r="12282">
      <c r="A12282" t="inlineStr">
        <is>
          <t>T1012280</t>
        </is>
      </c>
      <c r="B12282" t="inlineStr">
        <is>
          <t>2024-08-27</t>
        </is>
      </c>
      <c r="C12282" t="inlineStr">
        <is>
          <t>S049</t>
        </is>
      </c>
      <c r="D12282" t="inlineStr">
        <is>
          <t>Store_049</t>
        </is>
      </c>
      <c r="E12282" t="inlineStr">
        <is>
          <t>North</t>
        </is>
      </c>
      <c r="F12282" t="inlineStr">
        <is>
          <t>P0036</t>
        </is>
      </c>
      <c r="G12282" t="inlineStr">
        <is>
          <t>Prod_0036</t>
        </is>
      </c>
      <c r="H12282" t="inlineStr">
        <is>
          <t>Clothing</t>
        </is>
      </c>
      <c r="I12282" t="n">
        <v>8</v>
      </c>
      <c r="J12282" t="n">
        <v>514.76</v>
      </c>
      <c r="K12282" t="n">
        <v>0</v>
      </c>
      <c r="L12282">
        <f>I12282*J12282*(1-K12282)</f>
        <v/>
      </c>
      <c r="M12282">
        <f>VLOOKUP(F12282,Products!A:D,4,FALSE)*I12282</f>
        <v/>
      </c>
      <c r="N12282">
        <f>L12282-M12282</f>
        <v/>
      </c>
    </row>
    <row r="12283">
      <c r="A12283" t="inlineStr">
        <is>
          <t>T1012281</t>
        </is>
      </c>
      <c r="B12283" t="inlineStr">
        <is>
          <t>2024-03-30</t>
        </is>
      </c>
      <c r="C12283" t="inlineStr">
        <is>
          <t>S033</t>
        </is>
      </c>
      <c r="D12283" t="inlineStr">
        <is>
          <t>Store_033</t>
        </is>
      </c>
      <c r="E12283" t="inlineStr">
        <is>
          <t>North</t>
        </is>
      </c>
      <c r="F12283" t="inlineStr">
        <is>
          <t>P0178</t>
        </is>
      </c>
      <c r="G12283" t="inlineStr">
        <is>
          <t>Prod_0178</t>
        </is>
      </c>
      <c r="H12283" t="inlineStr">
        <is>
          <t>Beverages</t>
        </is>
      </c>
      <c r="I12283" t="n">
        <v>1</v>
      </c>
      <c r="J12283" t="n">
        <v>613.5599999999999</v>
      </c>
      <c r="K12283" t="n">
        <v>0.2</v>
      </c>
      <c r="L12283">
        <f>I12283*J12283*(1-K12283)</f>
        <v/>
      </c>
      <c r="M12283">
        <f>VLOOKUP(F12283,Products!A:D,4,FALSE)*I12283</f>
        <v/>
      </c>
      <c r="N12283">
        <f>L12283-M12283</f>
        <v/>
      </c>
    </row>
    <row r="12284">
      <c r="A12284" t="inlineStr">
        <is>
          <t>T1012282</t>
        </is>
      </c>
      <c r="B12284" t="inlineStr">
        <is>
          <t>2025-01-14</t>
        </is>
      </c>
      <c r="C12284" t="inlineStr">
        <is>
          <t>S017</t>
        </is>
      </c>
      <c r="D12284" t="inlineStr">
        <is>
          <t>Store_017</t>
        </is>
      </c>
      <c r="E12284" t="inlineStr">
        <is>
          <t>South</t>
        </is>
      </c>
      <c r="F12284" t="inlineStr">
        <is>
          <t>P0063</t>
        </is>
      </c>
      <c r="G12284" t="inlineStr">
        <is>
          <t>Prod_0063</t>
        </is>
      </c>
      <c r="H12284" t="inlineStr">
        <is>
          <t>Clothing</t>
        </is>
      </c>
      <c r="I12284" t="n">
        <v>7</v>
      </c>
      <c r="J12284" t="n">
        <v>195.98</v>
      </c>
      <c r="K12284" t="n">
        <v>0.1</v>
      </c>
      <c r="L12284">
        <f>I12284*J12284*(1-K12284)</f>
        <v/>
      </c>
      <c r="M12284">
        <f>VLOOKUP(F12284,Products!A:D,4,FALSE)*I12284</f>
        <v/>
      </c>
      <c r="N12284">
        <f>L12284-M12284</f>
        <v/>
      </c>
    </row>
    <row r="12285">
      <c r="A12285" t="inlineStr">
        <is>
          <t>T1012283</t>
        </is>
      </c>
      <c r="B12285" t="inlineStr">
        <is>
          <t>2024-02-01</t>
        </is>
      </c>
      <c r="C12285" t="inlineStr">
        <is>
          <t>S012</t>
        </is>
      </c>
      <c r="D12285" t="inlineStr">
        <is>
          <t>Store_012</t>
        </is>
      </c>
      <c r="E12285" t="inlineStr">
        <is>
          <t>South</t>
        </is>
      </c>
      <c r="F12285" t="inlineStr">
        <is>
          <t>P0085</t>
        </is>
      </c>
      <c r="G12285" t="inlineStr">
        <is>
          <t>Prod_0085</t>
        </is>
      </c>
      <c r="H12285" t="inlineStr">
        <is>
          <t>Food</t>
        </is>
      </c>
      <c r="I12285" t="n">
        <v>7</v>
      </c>
      <c r="J12285" t="n">
        <v>392.14</v>
      </c>
      <c r="K12285" t="n">
        <v>0.2</v>
      </c>
      <c r="L12285">
        <f>I12285*J12285*(1-K12285)</f>
        <v/>
      </c>
      <c r="M12285">
        <f>VLOOKUP(F12285,Products!A:D,4,FALSE)*I12285</f>
        <v/>
      </c>
      <c r="N12285">
        <f>L12285-M12285</f>
        <v/>
      </c>
    </row>
    <row r="12286">
      <c r="A12286" t="inlineStr">
        <is>
          <t>T1012284</t>
        </is>
      </c>
      <c r="B12286" t="inlineStr">
        <is>
          <t>2025-04-25</t>
        </is>
      </c>
      <c r="C12286" t="inlineStr">
        <is>
          <t>S017</t>
        </is>
      </c>
      <c r="D12286" t="inlineStr">
        <is>
          <t>Store_017</t>
        </is>
      </c>
      <c r="E12286" t="inlineStr">
        <is>
          <t>South</t>
        </is>
      </c>
      <c r="F12286" t="inlineStr">
        <is>
          <t>P0097</t>
        </is>
      </c>
      <c r="G12286" t="inlineStr">
        <is>
          <t>Prod_0097</t>
        </is>
      </c>
      <c r="H12286" t="inlineStr">
        <is>
          <t>Clothing</t>
        </is>
      </c>
      <c r="I12286" t="n">
        <v>9</v>
      </c>
      <c r="J12286" t="n">
        <v>235.26</v>
      </c>
      <c r="K12286" t="n">
        <v>0.1</v>
      </c>
      <c r="L12286">
        <f>I12286*J12286*(1-K12286)</f>
        <v/>
      </c>
      <c r="M12286">
        <f>VLOOKUP(F12286,Products!A:D,4,FALSE)*I12286</f>
        <v/>
      </c>
      <c r="N12286">
        <f>L12286-M12286</f>
        <v/>
      </c>
    </row>
    <row r="12287">
      <c r="A12287" t="inlineStr">
        <is>
          <t>T1012285</t>
        </is>
      </c>
      <c r="B12287" t="inlineStr">
        <is>
          <t>2023-01-01</t>
        </is>
      </c>
      <c r="C12287" t="inlineStr">
        <is>
          <t>S018</t>
        </is>
      </c>
      <c r="D12287" t="inlineStr">
        <is>
          <t>Store_018</t>
        </is>
      </c>
      <c r="E12287" t="inlineStr">
        <is>
          <t>South</t>
        </is>
      </c>
      <c r="F12287" t="inlineStr">
        <is>
          <t>P0088</t>
        </is>
      </c>
      <c r="G12287" t="inlineStr">
        <is>
          <t>Prod_0088</t>
        </is>
      </c>
      <c r="H12287" t="inlineStr">
        <is>
          <t>Toys</t>
        </is>
      </c>
      <c r="I12287" t="n">
        <v>3</v>
      </c>
      <c r="J12287" t="n">
        <v>565.77</v>
      </c>
      <c r="K12287" t="n">
        <v>0.1</v>
      </c>
      <c r="L12287">
        <f>I12287*J12287*(1-K12287)</f>
        <v/>
      </c>
      <c r="M12287">
        <f>VLOOKUP(F12287,Products!A:D,4,FALSE)*I12287</f>
        <v/>
      </c>
      <c r="N12287">
        <f>L12287-M12287</f>
        <v/>
      </c>
    </row>
    <row r="12288">
      <c r="A12288" t="inlineStr">
        <is>
          <t>T1012286</t>
        </is>
      </c>
      <c r="B12288" t="inlineStr">
        <is>
          <t>2025-01-15</t>
        </is>
      </c>
      <c r="C12288" t="inlineStr">
        <is>
          <t>S029</t>
        </is>
      </c>
      <c r="D12288" t="inlineStr">
        <is>
          <t>Store_029</t>
        </is>
      </c>
      <c r="E12288" t="inlineStr">
        <is>
          <t>South</t>
        </is>
      </c>
      <c r="F12288" t="inlineStr">
        <is>
          <t>P0013</t>
        </is>
      </c>
      <c r="G12288" t="inlineStr">
        <is>
          <t>Prod_0013</t>
        </is>
      </c>
      <c r="H12288" t="inlineStr">
        <is>
          <t>Clothing</t>
        </is>
      </c>
      <c r="I12288" t="n">
        <v>4</v>
      </c>
      <c r="J12288" t="n">
        <v>76.67</v>
      </c>
      <c r="K12288" t="n">
        <v>0</v>
      </c>
      <c r="L12288">
        <f>I12288*J12288*(1-K12288)</f>
        <v/>
      </c>
      <c r="M12288">
        <f>VLOOKUP(F12288,Products!A:D,4,FALSE)*I12288</f>
        <v/>
      </c>
      <c r="N12288">
        <f>L12288-M12288</f>
        <v/>
      </c>
    </row>
    <row r="12289">
      <c r="A12289" t="inlineStr">
        <is>
          <t>T1012287</t>
        </is>
      </c>
      <c r="B12289" t="inlineStr">
        <is>
          <t>2025-07-02</t>
        </is>
      </c>
      <c r="C12289" t="inlineStr">
        <is>
          <t>S029</t>
        </is>
      </c>
      <c r="D12289" t="inlineStr">
        <is>
          <t>Store_029</t>
        </is>
      </c>
      <c r="E12289" t="inlineStr">
        <is>
          <t>South</t>
        </is>
      </c>
      <c r="F12289" t="inlineStr">
        <is>
          <t>P0014</t>
        </is>
      </c>
      <c r="G12289" t="inlineStr">
        <is>
          <t>Prod_0014</t>
        </is>
      </c>
      <c r="H12289" t="inlineStr">
        <is>
          <t>Clothing</t>
        </is>
      </c>
      <c r="I12289" t="n">
        <v>4</v>
      </c>
      <c r="J12289" t="n">
        <v>344.04</v>
      </c>
      <c r="K12289" t="n">
        <v>0</v>
      </c>
      <c r="L12289">
        <f>I12289*J12289*(1-K12289)</f>
        <v/>
      </c>
      <c r="M12289">
        <f>VLOOKUP(F12289,Products!A:D,4,FALSE)*I12289</f>
        <v/>
      </c>
      <c r="N12289">
        <f>L12289-M12289</f>
        <v/>
      </c>
    </row>
    <row r="12290">
      <c r="A12290" t="inlineStr">
        <is>
          <t>T1012288</t>
        </is>
      </c>
      <c r="B12290" t="inlineStr">
        <is>
          <t>2025-01-31</t>
        </is>
      </c>
      <c r="C12290" t="inlineStr">
        <is>
          <t>S006</t>
        </is>
      </c>
      <c r="D12290" t="inlineStr">
        <is>
          <t>Store_006</t>
        </is>
      </c>
      <c r="E12290" t="inlineStr">
        <is>
          <t>East</t>
        </is>
      </c>
      <c r="F12290" t="inlineStr">
        <is>
          <t>P0059</t>
        </is>
      </c>
      <c r="G12290" t="inlineStr">
        <is>
          <t>Prod_0059</t>
        </is>
      </c>
      <c r="H12290" t="inlineStr">
        <is>
          <t>Beverages</t>
        </is>
      </c>
      <c r="I12290" t="n">
        <v>9</v>
      </c>
      <c r="J12290" t="n">
        <v>525.78</v>
      </c>
      <c r="K12290" t="n">
        <v>0.1</v>
      </c>
      <c r="L12290">
        <f>I12290*J12290*(1-K12290)</f>
        <v/>
      </c>
      <c r="M12290">
        <f>VLOOKUP(F12290,Products!A:D,4,FALSE)*I12290</f>
        <v/>
      </c>
      <c r="N12290">
        <f>L12290-M12290</f>
        <v/>
      </c>
    </row>
    <row r="12291">
      <c r="A12291" t="inlineStr">
        <is>
          <t>T1012289</t>
        </is>
      </c>
      <c r="B12291" t="inlineStr">
        <is>
          <t>2025-03-05</t>
        </is>
      </c>
      <c r="C12291" t="inlineStr">
        <is>
          <t>S009</t>
        </is>
      </c>
      <c r="D12291" t="inlineStr">
        <is>
          <t>Store_009</t>
        </is>
      </c>
      <c r="E12291" t="inlineStr">
        <is>
          <t>Central</t>
        </is>
      </c>
      <c r="F12291" t="inlineStr">
        <is>
          <t>P0175</t>
        </is>
      </c>
      <c r="G12291" t="inlineStr">
        <is>
          <t>Prod_0175</t>
        </is>
      </c>
      <c r="H12291" t="inlineStr">
        <is>
          <t>Food</t>
        </is>
      </c>
      <c r="I12291" t="n">
        <v>2</v>
      </c>
      <c r="J12291" t="n">
        <v>910.74</v>
      </c>
      <c r="K12291" t="n">
        <v>0</v>
      </c>
      <c r="L12291">
        <f>I12291*J12291*(1-K12291)</f>
        <v/>
      </c>
      <c r="M12291">
        <f>VLOOKUP(F12291,Products!A:D,4,FALSE)*I12291</f>
        <v/>
      </c>
      <c r="N12291">
        <f>L12291-M12291</f>
        <v/>
      </c>
    </row>
    <row r="12292">
      <c r="A12292" t="inlineStr">
        <is>
          <t>T1012290</t>
        </is>
      </c>
      <c r="B12292" t="inlineStr">
        <is>
          <t>2025-06-01</t>
        </is>
      </c>
      <c r="C12292" t="inlineStr">
        <is>
          <t>S036</t>
        </is>
      </c>
      <c r="D12292" t="inlineStr">
        <is>
          <t>Store_036</t>
        </is>
      </c>
      <c r="E12292" t="inlineStr">
        <is>
          <t>Central</t>
        </is>
      </c>
      <c r="F12292" t="inlineStr">
        <is>
          <t>P0011</t>
        </is>
      </c>
      <c r="G12292" t="inlineStr">
        <is>
          <t>Prod_0011</t>
        </is>
      </c>
      <c r="H12292" t="inlineStr">
        <is>
          <t>Household</t>
        </is>
      </c>
      <c r="I12292" t="n">
        <v>9</v>
      </c>
      <c r="J12292" t="n">
        <v>288.84</v>
      </c>
      <c r="K12292" t="n">
        <v>0</v>
      </c>
      <c r="L12292">
        <f>I12292*J12292*(1-K12292)</f>
        <v/>
      </c>
      <c r="M12292">
        <f>VLOOKUP(F12292,Products!A:D,4,FALSE)*I12292</f>
        <v/>
      </c>
      <c r="N12292">
        <f>L12292-M12292</f>
        <v/>
      </c>
    </row>
    <row r="12293">
      <c r="A12293" t="inlineStr">
        <is>
          <t>T1012291</t>
        </is>
      </c>
      <c r="B12293" t="inlineStr">
        <is>
          <t>2024-01-17</t>
        </is>
      </c>
      <c r="C12293" t="inlineStr">
        <is>
          <t>S043</t>
        </is>
      </c>
      <c r="D12293" t="inlineStr">
        <is>
          <t>Store_043</t>
        </is>
      </c>
      <c r="E12293" t="inlineStr">
        <is>
          <t>East</t>
        </is>
      </c>
      <c r="F12293" t="inlineStr">
        <is>
          <t>P0090</t>
        </is>
      </c>
      <c r="G12293" t="inlineStr">
        <is>
          <t>Prod_0090</t>
        </is>
      </c>
      <c r="H12293" t="inlineStr">
        <is>
          <t>Toys</t>
        </is>
      </c>
      <c r="I12293" t="n">
        <v>8</v>
      </c>
      <c r="J12293" t="n">
        <v>408.79</v>
      </c>
      <c r="K12293" t="n">
        <v>0</v>
      </c>
      <c r="L12293">
        <f>I12293*J12293*(1-K12293)</f>
        <v/>
      </c>
      <c r="M12293">
        <f>VLOOKUP(F12293,Products!A:D,4,FALSE)*I12293</f>
        <v/>
      </c>
      <c r="N12293">
        <f>L12293-M12293</f>
        <v/>
      </c>
    </row>
    <row r="12294">
      <c r="A12294" t="inlineStr">
        <is>
          <t>T1012292</t>
        </is>
      </c>
      <c r="B12294" t="inlineStr">
        <is>
          <t>2023-03-09</t>
        </is>
      </c>
      <c r="C12294" t="inlineStr">
        <is>
          <t>S049</t>
        </is>
      </c>
      <c r="D12294" t="inlineStr">
        <is>
          <t>Store_049</t>
        </is>
      </c>
      <c r="E12294" t="inlineStr">
        <is>
          <t>North</t>
        </is>
      </c>
      <c r="F12294" t="inlineStr">
        <is>
          <t>P0024</t>
        </is>
      </c>
      <c r="G12294" t="inlineStr">
        <is>
          <t>Prod_0024</t>
        </is>
      </c>
      <c r="H12294" t="inlineStr">
        <is>
          <t>Clothing</t>
        </is>
      </c>
      <c r="I12294" t="n">
        <v>2</v>
      </c>
      <c r="J12294" t="n">
        <v>90.93000000000001</v>
      </c>
      <c r="K12294" t="n">
        <v>0</v>
      </c>
      <c r="L12294">
        <f>I12294*J12294*(1-K12294)</f>
        <v/>
      </c>
      <c r="M12294">
        <f>VLOOKUP(F12294,Products!A:D,4,FALSE)*I12294</f>
        <v/>
      </c>
      <c r="N12294">
        <f>L12294-M12294</f>
        <v/>
      </c>
    </row>
    <row r="12295">
      <c r="A12295" t="inlineStr">
        <is>
          <t>T1012293</t>
        </is>
      </c>
      <c r="B12295" t="inlineStr">
        <is>
          <t>2023-09-12</t>
        </is>
      </c>
      <c r="C12295" t="inlineStr">
        <is>
          <t>S047</t>
        </is>
      </c>
      <c r="D12295" t="inlineStr">
        <is>
          <t>Store_047</t>
        </is>
      </c>
      <c r="E12295" t="inlineStr">
        <is>
          <t>North</t>
        </is>
      </c>
      <c r="F12295" t="inlineStr">
        <is>
          <t>P0026</t>
        </is>
      </c>
      <c r="G12295" t="inlineStr">
        <is>
          <t>Prod_0026</t>
        </is>
      </c>
      <c r="H12295" t="inlineStr">
        <is>
          <t>Beverages</t>
        </is>
      </c>
      <c r="I12295" t="n">
        <v>9</v>
      </c>
      <c r="J12295" t="n">
        <v>841.74</v>
      </c>
      <c r="K12295" t="n">
        <v>0</v>
      </c>
      <c r="L12295">
        <f>I12295*J12295*(1-K12295)</f>
        <v/>
      </c>
      <c r="M12295">
        <f>VLOOKUP(F12295,Products!A:D,4,FALSE)*I12295</f>
        <v/>
      </c>
      <c r="N12295">
        <f>L12295-M12295</f>
        <v/>
      </c>
    </row>
    <row r="12296">
      <c r="A12296" t="inlineStr">
        <is>
          <t>T1012294</t>
        </is>
      </c>
      <c r="B12296" t="inlineStr">
        <is>
          <t>2025-04-22</t>
        </is>
      </c>
      <c r="C12296" t="inlineStr">
        <is>
          <t>S023</t>
        </is>
      </c>
      <c r="D12296" t="inlineStr">
        <is>
          <t>Store_023</t>
        </is>
      </c>
      <c r="E12296" t="inlineStr">
        <is>
          <t>South</t>
        </is>
      </c>
      <c r="F12296" t="inlineStr">
        <is>
          <t>P0143</t>
        </is>
      </c>
      <c r="G12296" t="inlineStr">
        <is>
          <t>Prod_0143</t>
        </is>
      </c>
      <c r="H12296" t="inlineStr">
        <is>
          <t>Electronics</t>
        </is>
      </c>
      <c r="I12296" t="n">
        <v>1</v>
      </c>
      <c r="J12296" t="n">
        <v>263.11</v>
      </c>
      <c r="K12296" t="n">
        <v>0</v>
      </c>
      <c r="L12296">
        <f>I12296*J12296*(1-K12296)</f>
        <v/>
      </c>
      <c r="M12296">
        <f>VLOOKUP(F12296,Products!A:D,4,FALSE)*I12296</f>
        <v/>
      </c>
      <c r="N12296">
        <f>L12296-M12296</f>
        <v/>
      </c>
    </row>
    <row r="12297">
      <c r="A12297" t="inlineStr">
        <is>
          <t>T1012295</t>
        </is>
      </c>
      <c r="B12297" t="inlineStr">
        <is>
          <t>2023-02-26</t>
        </is>
      </c>
      <c r="C12297" t="inlineStr">
        <is>
          <t>S036</t>
        </is>
      </c>
      <c r="D12297" t="inlineStr">
        <is>
          <t>Store_036</t>
        </is>
      </c>
      <c r="E12297" t="inlineStr">
        <is>
          <t>Central</t>
        </is>
      </c>
      <c r="F12297" t="inlineStr">
        <is>
          <t>P0045</t>
        </is>
      </c>
      <c r="G12297" t="inlineStr">
        <is>
          <t>Prod_0045</t>
        </is>
      </c>
      <c r="H12297" t="inlineStr">
        <is>
          <t>Toys</t>
        </is>
      </c>
      <c r="I12297" t="n">
        <v>3</v>
      </c>
      <c r="J12297" t="n">
        <v>162.9</v>
      </c>
      <c r="K12297" t="n">
        <v>0.1</v>
      </c>
      <c r="L12297">
        <f>I12297*J12297*(1-K12297)</f>
        <v/>
      </c>
      <c r="M12297">
        <f>VLOOKUP(F12297,Products!A:D,4,FALSE)*I12297</f>
        <v/>
      </c>
      <c r="N12297">
        <f>L12297-M12297</f>
        <v/>
      </c>
    </row>
    <row r="12298">
      <c r="A12298" t="inlineStr">
        <is>
          <t>T1012296</t>
        </is>
      </c>
      <c r="B12298" t="inlineStr">
        <is>
          <t>2023-07-10</t>
        </is>
      </c>
      <c r="C12298" t="inlineStr">
        <is>
          <t>S018</t>
        </is>
      </c>
      <c r="D12298" t="inlineStr">
        <is>
          <t>Store_018</t>
        </is>
      </c>
      <c r="E12298" t="inlineStr">
        <is>
          <t>South</t>
        </is>
      </c>
      <c r="F12298" t="inlineStr">
        <is>
          <t>P0147</t>
        </is>
      </c>
      <c r="G12298" t="inlineStr">
        <is>
          <t>Prod_0147</t>
        </is>
      </c>
      <c r="H12298" t="inlineStr">
        <is>
          <t>Stationery</t>
        </is>
      </c>
      <c r="I12298" t="n">
        <v>3</v>
      </c>
      <c r="J12298" t="n">
        <v>395.55</v>
      </c>
      <c r="K12298" t="n">
        <v>0.1</v>
      </c>
      <c r="L12298">
        <f>I12298*J12298*(1-K12298)</f>
        <v/>
      </c>
      <c r="M12298">
        <f>VLOOKUP(F12298,Products!A:D,4,FALSE)*I12298</f>
        <v/>
      </c>
      <c r="N12298">
        <f>L12298-M12298</f>
        <v/>
      </c>
    </row>
    <row r="12299">
      <c r="A12299" t="inlineStr">
        <is>
          <t>T1012297</t>
        </is>
      </c>
      <c r="B12299" t="inlineStr">
        <is>
          <t>2024-12-12</t>
        </is>
      </c>
      <c r="C12299" t="inlineStr">
        <is>
          <t>S026</t>
        </is>
      </c>
      <c r="D12299" t="inlineStr">
        <is>
          <t>Store_026</t>
        </is>
      </c>
      <c r="E12299" t="inlineStr">
        <is>
          <t>North</t>
        </is>
      </c>
      <c r="F12299" t="inlineStr">
        <is>
          <t>P0014</t>
        </is>
      </c>
      <c r="G12299" t="inlineStr">
        <is>
          <t>Prod_0014</t>
        </is>
      </c>
      <c r="H12299" t="inlineStr">
        <is>
          <t>Clothing</t>
        </is>
      </c>
      <c r="I12299" t="n">
        <v>1</v>
      </c>
      <c r="J12299" t="n">
        <v>233.29</v>
      </c>
      <c r="K12299" t="n">
        <v>0</v>
      </c>
      <c r="L12299">
        <f>I12299*J12299*(1-K12299)</f>
        <v/>
      </c>
      <c r="M12299">
        <f>VLOOKUP(F12299,Products!A:D,4,FALSE)*I12299</f>
        <v/>
      </c>
      <c r="N12299">
        <f>L12299-M12299</f>
        <v/>
      </c>
    </row>
    <row r="12300">
      <c r="A12300" t="inlineStr">
        <is>
          <t>T1012298</t>
        </is>
      </c>
      <c r="B12300" t="inlineStr">
        <is>
          <t>2023-11-01</t>
        </is>
      </c>
      <c r="C12300" t="inlineStr">
        <is>
          <t>S020</t>
        </is>
      </c>
      <c r="D12300" t="inlineStr">
        <is>
          <t>Store_020</t>
        </is>
      </c>
      <c r="E12300" t="inlineStr">
        <is>
          <t>West</t>
        </is>
      </c>
      <c r="F12300" t="inlineStr">
        <is>
          <t>P0098</t>
        </is>
      </c>
      <c r="G12300" t="inlineStr">
        <is>
          <t>Prod_0098</t>
        </is>
      </c>
      <c r="H12300" t="inlineStr">
        <is>
          <t>Clothing</t>
        </is>
      </c>
      <c r="I12300" t="n">
        <v>5</v>
      </c>
      <c r="J12300" t="n">
        <v>450.75</v>
      </c>
      <c r="K12300" t="n">
        <v>0</v>
      </c>
      <c r="L12300">
        <f>I12300*J12300*(1-K12300)</f>
        <v/>
      </c>
      <c r="M12300">
        <f>VLOOKUP(F12300,Products!A:D,4,FALSE)*I12300</f>
        <v/>
      </c>
      <c r="N12300">
        <f>L12300-M12300</f>
        <v/>
      </c>
    </row>
    <row r="12301">
      <c r="A12301" t="inlineStr">
        <is>
          <t>T1012299</t>
        </is>
      </c>
      <c r="B12301" t="inlineStr">
        <is>
          <t>2025-06-29</t>
        </is>
      </c>
      <c r="C12301" t="inlineStr">
        <is>
          <t>S028</t>
        </is>
      </c>
      <c r="D12301" t="inlineStr">
        <is>
          <t>Store_028</t>
        </is>
      </c>
      <c r="E12301" t="inlineStr">
        <is>
          <t>North</t>
        </is>
      </c>
      <c r="F12301" t="inlineStr">
        <is>
          <t>P0008</t>
        </is>
      </c>
      <c r="G12301" t="inlineStr">
        <is>
          <t>Prod_0008</t>
        </is>
      </c>
      <c r="H12301" t="inlineStr">
        <is>
          <t>Electronics</t>
        </is>
      </c>
      <c r="I12301" t="n">
        <v>5</v>
      </c>
      <c r="J12301" t="n">
        <v>331.5</v>
      </c>
      <c r="K12301" t="n">
        <v>0</v>
      </c>
      <c r="L12301">
        <f>I12301*J12301*(1-K12301)</f>
        <v/>
      </c>
      <c r="M12301">
        <f>VLOOKUP(F12301,Products!A:D,4,FALSE)*I12301</f>
        <v/>
      </c>
      <c r="N12301">
        <f>L12301-M12301</f>
        <v/>
      </c>
    </row>
    <row r="12302">
      <c r="A12302" t="inlineStr">
        <is>
          <t>T1012300</t>
        </is>
      </c>
      <c r="B12302" t="inlineStr">
        <is>
          <t>2025-04-30</t>
        </is>
      </c>
      <c r="C12302" t="inlineStr">
        <is>
          <t>S047</t>
        </is>
      </c>
      <c r="D12302" t="inlineStr">
        <is>
          <t>Store_047</t>
        </is>
      </c>
      <c r="E12302" t="inlineStr">
        <is>
          <t>North</t>
        </is>
      </c>
      <c r="F12302" t="inlineStr">
        <is>
          <t>P0117</t>
        </is>
      </c>
      <c r="G12302" t="inlineStr">
        <is>
          <t>Prod_0117</t>
        </is>
      </c>
      <c r="H12302" t="inlineStr">
        <is>
          <t>Electronics</t>
        </is>
      </c>
      <c r="I12302" t="n">
        <v>4</v>
      </c>
      <c r="J12302" t="n">
        <v>423.09</v>
      </c>
      <c r="K12302" t="n">
        <v>0</v>
      </c>
      <c r="L12302">
        <f>I12302*J12302*(1-K12302)</f>
        <v/>
      </c>
      <c r="M12302">
        <f>VLOOKUP(F12302,Products!A:D,4,FALSE)*I12302</f>
        <v/>
      </c>
      <c r="N12302">
        <f>L12302-M12302</f>
        <v/>
      </c>
    </row>
    <row r="12303">
      <c r="A12303" t="inlineStr">
        <is>
          <t>T1012301</t>
        </is>
      </c>
      <c r="B12303" t="inlineStr">
        <is>
          <t>2025-07-11</t>
        </is>
      </c>
      <c r="C12303" t="inlineStr">
        <is>
          <t>S047</t>
        </is>
      </c>
      <c r="D12303" t="inlineStr">
        <is>
          <t>Store_047</t>
        </is>
      </c>
      <c r="E12303" t="inlineStr">
        <is>
          <t>North</t>
        </is>
      </c>
      <c r="F12303" t="inlineStr">
        <is>
          <t>P0042</t>
        </is>
      </c>
      <c r="G12303" t="inlineStr">
        <is>
          <t>Prod_0042</t>
        </is>
      </c>
      <c r="H12303" t="inlineStr">
        <is>
          <t>Electronics</t>
        </is>
      </c>
      <c r="I12303" t="n">
        <v>2</v>
      </c>
      <c r="J12303" t="n">
        <v>862.6799999999999</v>
      </c>
      <c r="K12303" t="n">
        <v>0.15</v>
      </c>
      <c r="L12303">
        <f>I12303*J12303*(1-K12303)</f>
        <v/>
      </c>
      <c r="M12303">
        <f>VLOOKUP(F12303,Products!A:D,4,FALSE)*I12303</f>
        <v/>
      </c>
      <c r="N12303">
        <f>L12303-M12303</f>
        <v/>
      </c>
    </row>
    <row r="12304">
      <c r="A12304" t="inlineStr">
        <is>
          <t>T1012302</t>
        </is>
      </c>
      <c r="B12304" t="inlineStr">
        <is>
          <t>2023-09-20</t>
        </is>
      </c>
      <c r="C12304" t="inlineStr">
        <is>
          <t>S042</t>
        </is>
      </c>
      <c r="D12304" t="inlineStr">
        <is>
          <t>Store_042</t>
        </is>
      </c>
      <c r="E12304" t="inlineStr">
        <is>
          <t>Central</t>
        </is>
      </c>
      <c r="F12304" t="inlineStr">
        <is>
          <t>P0097</t>
        </is>
      </c>
      <c r="G12304" t="inlineStr">
        <is>
          <t>Prod_0097</t>
        </is>
      </c>
      <c r="H12304" t="inlineStr">
        <is>
          <t>Clothing</t>
        </is>
      </c>
      <c r="I12304" t="n">
        <v>4</v>
      </c>
      <c r="J12304" t="n">
        <v>231.39</v>
      </c>
      <c r="K12304" t="n">
        <v>0</v>
      </c>
      <c r="L12304">
        <f>I12304*J12304*(1-K12304)</f>
        <v/>
      </c>
      <c r="M12304">
        <f>VLOOKUP(F12304,Products!A:D,4,FALSE)*I12304</f>
        <v/>
      </c>
      <c r="N12304">
        <f>L12304-M12304</f>
        <v/>
      </c>
    </row>
    <row r="12305">
      <c r="A12305" t="inlineStr">
        <is>
          <t>T1012303</t>
        </is>
      </c>
      <c r="B12305" t="inlineStr">
        <is>
          <t>2023-04-11</t>
        </is>
      </c>
      <c r="C12305" t="inlineStr">
        <is>
          <t>S020</t>
        </is>
      </c>
      <c r="D12305" t="inlineStr">
        <is>
          <t>Store_020</t>
        </is>
      </c>
      <c r="E12305" t="inlineStr">
        <is>
          <t>West</t>
        </is>
      </c>
      <c r="F12305" t="inlineStr">
        <is>
          <t>P0029</t>
        </is>
      </c>
      <c r="G12305" t="inlineStr">
        <is>
          <t>Prod_0029</t>
        </is>
      </c>
      <c r="H12305" t="inlineStr">
        <is>
          <t>Clothing</t>
        </is>
      </c>
      <c r="I12305" t="n">
        <v>6</v>
      </c>
      <c r="J12305" t="n">
        <v>740.16</v>
      </c>
      <c r="K12305" t="n">
        <v>0</v>
      </c>
      <c r="L12305">
        <f>I12305*J12305*(1-K12305)</f>
        <v/>
      </c>
      <c r="M12305">
        <f>VLOOKUP(F12305,Products!A:D,4,FALSE)*I12305</f>
        <v/>
      </c>
      <c r="N12305">
        <f>L12305-M12305</f>
        <v/>
      </c>
    </row>
    <row r="12306">
      <c r="A12306" t="inlineStr">
        <is>
          <t>T1012304</t>
        </is>
      </c>
      <c r="B12306" t="inlineStr">
        <is>
          <t>2024-01-07</t>
        </is>
      </c>
      <c r="C12306" t="inlineStr">
        <is>
          <t>S030</t>
        </is>
      </c>
      <c r="D12306" t="inlineStr">
        <is>
          <t>Store_030</t>
        </is>
      </c>
      <c r="E12306" t="inlineStr">
        <is>
          <t>North</t>
        </is>
      </c>
      <c r="F12306" t="inlineStr">
        <is>
          <t>P0180</t>
        </is>
      </c>
      <c r="G12306" t="inlineStr">
        <is>
          <t>Prod_0180</t>
        </is>
      </c>
      <c r="H12306" t="inlineStr">
        <is>
          <t>Clothing</t>
        </is>
      </c>
      <c r="I12306" t="n">
        <v>7</v>
      </c>
      <c r="J12306" t="n">
        <v>582.92</v>
      </c>
      <c r="K12306" t="n">
        <v>0</v>
      </c>
      <c r="L12306">
        <f>I12306*J12306*(1-K12306)</f>
        <v/>
      </c>
      <c r="M12306">
        <f>VLOOKUP(F12306,Products!A:D,4,FALSE)*I12306</f>
        <v/>
      </c>
      <c r="N12306">
        <f>L12306-M12306</f>
        <v/>
      </c>
    </row>
    <row r="12307">
      <c r="A12307" t="inlineStr">
        <is>
          <t>T1012305</t>
        </is>
      </c>
      <c r="B12307" t="inlineStr">
        <is>
          <t>2025-07-27</t>
        </is>
      </c>
      <c r="C12307" t="inlineStr">
        <is>
          <t>S048</t>
        </is>
      </c>
      <c r="D12307" t="inlineStr">
        <is>
          <t>Store_048</t>
        </is>
      </c>
      <c r="E12307" t="inlineStr">
        <is>
          <t>South</t>
        </is>
      </c>
      <c r="F12307" t="inlineStr">
        <is>
          <t>P0155</t>
        </is>
      </c>
      <c r="G12307" t="inlineStr">
        <is>
          <t>Prod_0155</t>
        </is>
      </c>
      <c r="H12307" t="inlineStr">
        <is>
          <t>Electronics</t>
        </is>
      </c>
      <c r="I12307" t="n">
        <v>1</v>
      </c>
      <c r="J12307" t="n">
        <v>524.01</v>
      </c>
      <c r="K12307" t="n">
        <v>0</v>
      </c>
      <c r="L12307">
        <f>I12307*J12307*(1-K12307)</f>
        <v/>
      </c>
      <c r="M12307">
        <f>VLOOKUP(F12307,Products!A:D,4,FALSE)*I12307</f>
        <v/>
      </c>
      <c r="N12307">
        <f>L12307-M12307</f>
        <v/>
      </c>
    </row>
    <row r="12308">
      <c r="A12308" t="inlineStr">
        <is>
          <t>T1012306</t>
        </is>
      </c>
      <c r="B12308" t="inlineStr">
        <is>
          <t>2023-09-17</t>
        </is>
      </c>
      <c r="C12308" t="inlineStr">
        <is>
          <t>S033</t>
        </is>
      </c>
      <c r="D12308" t="inlineStr">
        <is>
          <t>Store_033</t>
        </is>
      </c>
      <c r="E12308" t="inlineStr">
        <is>
          <t>North</t>
        </is>
      </c>
      <c r="F12308" t="inlineStr">
        <is>
          <t>P0025</t>
        </is>
      </c>
      <c r="G12308" t="inlineStr">
        <is>
          <t>Prod_0025</t>
        </is>
      </c>
      <c r="H12308" t="inlineStr">
        <is>
          <t>Beverages</t>
        </is>
      </c>
      <c r="I12308" t="n">
        <v>3</v>
      </c>
      <c r="J12308" t="n">
        <v>368.19</v>
      </c>
      <c r="K12308" t="n">
        <v>0</v>
      </c>
      <c r="L12308">
        <f>I12308*J12308*(1-K12308)</f>
        <v/>
      </c>
      <c r="M12308">
        <f>VLOOKUP(F12308,Products!A:D,4,FALSE)*I12308</f>
        <v/>
      </c>
      <c r="N12308">
        <f>L12308-M12308</f>
        <v/>
      </c>
    </row>
    <row r="12309">
      <c r="A12309" t="inlineStr">
        <is>
          <t>T1012307</t>
        </is>
      </c>
      <c r="B12309" t="inlineStr">
        <is>
          <t>2025-07-16</t>
        </is>
      </c>
      <c r="C12309" t="inlineStr">
        <is>
          <t>S017</t>
        </is>
      </c>
      <c r="D12309" t="inlineStr">
        <is>
          <t>Store_017</t>
        </is>
      </c>
      <c r="E12309" t="inlineStr">
        <is>
          <t>South</t>
        </is>
      </c>
      <c r="F12309" t="inlineStr">
        <is>
          <t>P0185</t>
        </is>
      </c>
      <c r="G12309" t="inlineStr">
        <is>
          <t>Prod_0185</t>
        </is>
      </c>
      <c r="H12309" t="inlineStr">
        <is>
          <t>Food</t>
        </is>
      </c>
      <c r="I12309" t="n">
        <v>7</v>
      </c>
      <c r="J12309" t="n">
        <v>385.69</v>
      </c>
      <c r="K12309" t="n">
        <v>0.05</v>
      </c>
      <c r="L12309">
        <f>I12309*J12309*(1-K12309)</f>
        <v/>
      </c>
      <c r="M12309">
        <f>VLOOKUP(F12309,Products!A:D,4,FALSE)*I12309</f>
        <v/>
      </c>
      <c r="N12309">
        <f>L12309-M12309</f>
        <v/>
      </c>
    </row>
    <row r="12310">
      <c r="A12310" t="inlineStr">
        <is>
          <t>T1012308</t>
        </is>
      </c>
      <c r="B12310" t="inlineStr">
        <is>
          <t>2023-04-25</t>
        </is>
      </c>
      <c r="C12310" t="inlineStr">
        <is>
          <t>S032</t>
        </is>
      </c>
      <c r="D12310" t="inlineStr">
        <is>
          <t>Store_032</t>
        </is>
      </c>
      <c r="E12310" t="inlineStr">
        <is>
          <t>Central</t>
        </is>
      </c>
      <c r="F12310" t="inlineStr">
        <is>
          <t>P0110</t>
        </is>
      </c>
      <c r="G12310" t="inlineStr">
        <is>
          <t>Prod_0110</t>
        </is>
      </c>
      <c r="H12310" t="inlineStr">
        <is>
          <t>Stationery</t>
        </is>
      </c>
      <c r="I12310" t="n">
        <v>2</v>
      </c>
      <c r="J12310" t="n">
        <v>65</v>
      </c>
      <c r="K12310" t="n">
        <v>0</v>
      </c>
      <c r="L12310">
        <f>I12310*J12310*(1-K12310)</f>
        <v/>
      </c>
      <c r="M12310">
        <f>VLOOKUP(F12310,Products!A:D,4,FALSE)*I12310</f>
        <v/>
      </c>
      <c r="N12310">
        <f>L12310-M12310</f>
        <v/>
      </c>
    </row>
    <row r="12311">
      <c r="A12311" t="inlineStr">
        <is>
          <t>T1012309</t>
        </is>
      </c>
      <c r="B12311" t="inlineStr">
        <is>
          <t>2025-04-09</t>
        </is>
      </c>
      <c r="C12311" t="inlineStr">
        <is>
          <t>S031</t>
        </is>
      </c>
      <c r="D12311" t="inlineStr">
        <is>
          <t>Store_031</t>
        </is>
      </c>
      <c r="E12311" t="inlineStr">
        <is>
          <t>Central</t>
        </is>
      </c>
      <c r="F12311" t="inlineStr">
        <is>
          <t>P0186</t>
        </is>
      </c>
      <c r="G12311" t="inlineStr">
        <is>
          <t>Prod_0186</t>
        </is>
      </c>
      <c r="H12311" t="inlineStr">
        <is>
          <t>Household</t>
        </is>
      </c>
      <c r="I12311" t="n">
        <v>8</v>
      </c>
      <c r="J12311" t="n">
        <v>579.34</v>
      </c>
      <c r="K12311" t="n">
        <v>0</v>
      </c>
      <c r="L12311">
        <f>I12311*J12311*(1-K12311)</f>
        <v/>
      </c>
      <c r="M12311">
        <f>VLOOKUP(F12311,Products!A:D,4,FALSE)*I12311</f>
        <v/>
      </c>
      <c r="N12311">
        <f>L12311-M12311</f>
        <v/>
      </c>
    </row>
    <row r="12312">
      <c r="A12312" t="inlineStr">
        <is>
          <t>T1012310</t>
        </is>
      </c>
      <c r="B12312" t="inlineStr">
        <is>
          <t>2023-04-12</t>
        </is>
      </c>
      <c r="C12312" t="inlineStr">
        <is>
          <t>S003</t>
        </is>
      </c>
      <c r="D12312" t="inlineStr">
        <is>
          <t>Store_003</t>
        </is>
      </c>
      <c r="E12312" t="inlineStr">
        <is>
          <t>North</t>
        </is>
      </c>
      <c r="F12312" t="inlineStr">
        <is>
          <t>P0184</t>
        </is>
      </c>
      <c r="G12312" t="inlineStr">
        <is>
          <t>Prod_0184</t>
        </is>
      </c>
      <c r="H12312" t="inlineStr">
        <is>
          <t>Beverages</t>
        </is>
      </c>
      <c r="I12312" t="n">
        <v>8</v>
      </c>
      <c r="J12312" t="n">
        <v>497.26</v>
      </c>
      <c r="K12312" t="n">
        <v>0.05</v>
      </c>
      <c r="L12312">
        <f>I12312*J12312*(1-K12312)</f>
        <v/>
      </c>
      <c r="M12312">
        <f>VLOOKUP(F12312,Products!A:D,4,FALSE)*I12312</f>
        <v/>
      </c>
      <c r="N12312">
        <f>L12312-M12312</f>
        <v/>
      </c>
    </row>
    <row r="12313">
      <c r="A12313" t="inlineStr">
        <is>
          <t>T1012311</t>
        </is>
      </c>
      <c r="B12313" t="inlineStr">
        <is>
          <t>2023-02-09</t>
        </is>
      </c>
      <c r="C12313" t="inlineStr">
        <is>
          <t>S014</t>
        </is>
      </c>
      <c r="D12313" t="inlineStr">
        <is>
          <t>Store_014</t>
        </is>
      </c>
      <c r="E12313" t="inlineStr">
        <is>
          <t>West</t>
        </is>
      </c>
      <c r="F12313" t="inlineStr">
        <is>
          <t>P0195</t>
        </is>
      </c>
      <c r="G12313" t="inlineStr">
        <is>
          <t>Prod_0195</t>
        </is>
      </c>
      <c r="H12313" t="inlineStr">
        <is>
          <t>Food</t>
        </is>
      </c>
      <c r="I12313" t="n">
        <v>3</v>
      </c>
      <c r="J12313" t="n">
        <v>581.91</v>
      </c>
      <c r="K12313" t="n">
        <v>0</v>
      </c>
      <c r="L12313">
        <f>I12313*J12313*(1-K12313)</f>
        <v/>
      </c>
      <c r="M12313">
        <f>VLOOKUP(F12313,Products!A:D,4,FALSE)*I12313</f>
        <v/>
      </c>
      <c r="N12313">
        <f>L12313-M12313</f>
        <v/>
      </c>
    </row>
    <row r="12314">
      <c r="A12314" t="inlineStr">
        <is>
          <t>T1012312</t>
        </is>
      </c>
      <c r="B12314" t="inlineStr">
        <is>
          <t>2025-04-19</t>
        </is>
      </c>
      <c r="C12314" t="inlineStr">
        <is>
          <t>S017</t>
        </is>
      </c>
      <c r="D12314" t="inlineStr">
        <is>
          <t>Store_017</t>
        </is>
      </c>
      <c r="E12314" t="inlineStr">
        <is>
          <t>South</t>
        </is>
      </c>
      <c r="F12314" t="inlineStr">
        <is>
          <t>P0091</t>
        </is>
      </c>
      <c r="G12314" t="inlineStr">
        <is>
          <t>Prod_0091</t>
        </is>
      </c>
      <c r="H12314" t="inlineStr">
        <is>
          <t>Toys</t>
        </is>
      </c>
      <c r="I12314" t="n">
        <v>6</v>
      </c>
      <c r="J12314" t="n">
        <v>290.72</v>
      </c>
      <c r="K12314" t="n">
        <v>0.15</v>
      </c>
      <c r="L12314">
        <f>I12314*J12314*(1-K12314)</f>
        <v/>
      </c>
      <c r="M12314">
        <f>VLOOKUP(F12314,Products!A:D,4,FALSE)*I12314</f>
        <v/>
      </c>
      <c r="N12314">
        <f>L12314-M12314</f>
        <v/>
      </c>
    </row>
    <row r="12315">
      <c r="A12315" t="inlineStr">
        <is>
          <t>T1012313</t>
        </is>
      </c>
      <c r="B12315" t="inlineStr">
        <is>
          <t>2023-08-19</t>
        </is>
      </c>
      <c r="C12315" t="inlineStr">
        <is>
          <t>S030</t>
        </is>
      </c>
      <c r="D12315" t="inlineStr">
        <is>
          <t>Store_030</t>
        </is>
      </c>
      <c r="E12315" t="inlineStr">
        <is>
          <t>North</t>
        </is>
      </c>
      <c r="F12315" t="inlineStr">
        <is>
          <t>P0188</t>
        </is>
      </c>
      <c r="G12315" t="inlineStr">
        <is>
          <t>Prod_0188</t>
        </is>
      </c>
      <c r="H12315" t="inlineStr">
        <is>
          <t>Food</t>
        </is>
      </c>
      <c r="I12315" t="n">
        <v>6</v>
      </c>
      <c r="J12315" t="n">
        <v>539.11</v>
      </c>
      <c r="K12315" t="n">
        <v>0</v>
      </c>
      <c r="L12315">
        <f>I12315*J12315*(1-K12315)</f>
        <v/>
      </c>
      <c r="M12315">
        <f>VLOOKUP(F12315,Products!A:D,4,FALSE)*I12315</f>
        <v/>
      </c>
      <c r="N12315">
        <f>L12315-M12315</f>
        <v/>
      </c>
    </row>
    <row r="12316">
      <c r="A12316" t="inlineStr">
        <is>
          <t>T1012314</t>
        </is>
      </c>
      <c r="B12316" t="inlineStr">
        <is>
          <t>2024-11-22</t>
        </is>
      </c>
      <c r="C12316" t="inlineStr">
        <is>
          <t>S020</t>
        </is>
      </c>
      <c r="D12316" t="inlineStr">
        <is>
          <t>Store_020</t>
        </is>
      </c>
      <c r="E12316" t="inlineStr">
        <is>
          <t>West</t>
        </is>
      </c>
      <c r="F12316" t="inlineStr">
        <is>
          <t>P0162</t>
        </is>
      </c>
      <c r="G12316" t="inlineStr">
        <is>
          <t>Prod_0162</t>
        </is>
      </c>
      <c r="H12316" t="inlineStr">
        <is>
          <t>Food</t>
        </is>
      </c>
      <c r="I12316" t="n">
        <v>2</v>
      </c>
      <c r="J12316" t="n">
        <v>410.26</v>
      </c>
      <c r="K12316" t="n">
        <v>0</v>
      </c>
      <c r="L12316">
        <f>I12316*J12316*(1-K12316)</f>
        <v/>
      </c>
      <c r="M12316">
        <f>VLOOKUP(F12316,Products!A:D,4,FALSE)*I12316</f>
        <v/>
      </c>
      <c r="N12316">
        <f>L12316-M12316</f>
        <v/>
      </c>
    </row>
    <row r="12317">
      <c r="A12317" t="inlineStr">
        <is>
          <t>T1012315</t>
        </is>
      </c>
      <c r="B12317" t="inlineStr">
        <is>
          <t>2024-11-23</t>
        </is>
      </c>
      <c r="C12317" t="inlineStr">
        <is>
          <t>S040</t>
        </is>
      </c>
      <c r="D12317" t="inlineStr">
        <is>
          <t>Store_040</t>
        </is>
      </c>
      <c r="E12317" t="inlineStr">
        <is>
          <t>Central</t>
        </is>
      </c>
      <c r="F12317" t="inlineStr">
        <is>
          <t>P0029</t>
        </is>
      </c>
      <c r="G12317" t="inlineStr">
        <is>
          <t>Prod_0029</t>
        </is>
      </c>
      <c r="H12317" t="inlineStr">
        <is>
          <t>Clothing</t>
        </is>
      </c>
      <c r="I12317" t="n">
        <v>6</v>
      </c>
      <c r="J12317" t="n">
        <v>554.45</v>
      </c>
      <c r="K12317" t="n">
        <v>0</v>
      </c>
      <c r="L12317">
        <f>I12317*J12317*(1-K12317)</f>
        <v/>
      </c>
      <c r="M12317">
        <f>VLOOKUP(F12317,Products!A:D,4,FALSE)*I12317</f>
        <v/>
      </c>
      <c r="N12317">
        <f>L12317-M12317</f>
        <v/>
      </c>
    </row>
    <row r="12318">
      <c r="A12318" t="inlineStr">
        <is>
          <t>T1012316</t>
        </is>
      </c>
      <c r="B12318" t="inlineStr">
        <is>
          <t>2023-01-02</t>
        </is>
      </c>
      <c r="C12318" t="inlineStr">
        <is>
          <t>S045</t>
        </is>
      </c>
      <c r="D12318" t="inlineStr">
        <is>
          <t>Store_045</t>
        </is>
      </c>
      <c r="E12318" t="inlineStr">
        <is>
          <t>East</t>
        </is>
      </c>
      <c r="F12318" t="inlineStr">
        <is>
          <t>P0140</t>
        </is>
      </c>
      <c r="G12318" t="inlineStr">
        <is>
          <t>Prod_0140</t>
        </is>
      </c>
      <c r="H12318" t="inlineStr">
        <is>
          <t>Food</t>
        </is>
      </c>
      <c r="I12318" t="n">
        <v>6</v>
      </c>
      <c r="J12318" t="n">
        <v>920.5700000000001</v>
      </c>
      <c r="K12318" t="n">
        <v>0</v>
      </c>
      <c r="L12318">
        <f>I12318*J12318*(1-K12318)</f>
        <v/>
      </c>
      <c r="M12318">
        <f>VLOOKUP(F12318,Products!A:D,4,FALSE)*I12318</f>
        <v/>
      </c>
      <c r="N12318">
        <f>L12318-M12318</f>
        <v/>
      </c>
    </row>
    <row r="12319">
      <c r="A12319" t="inlineStr">
        <is>
          <t>T1012317</t>
        </is>
      </c>
      <c r="B12319" t="inlineStr">
        <is>
          <t>2023-07-09</t>
        </is>
      </c>
      <c r="C12319" t="inlineStr">
        <is>
          <t>S001</t>
        </is>
      </c>
      <c r="D12319" t="inlineStr">
        <is>
          <t>Store_001</t>
        </is>
      </c>
      <c r="E12319" t="inlineStr">
        <is>
          <t>West</t>
        </is>
      </c>
      <c r="F12319" t="inlineStr">
        <is>
          <t>P0077</t>
        </is>
      </c>
      <c r="G12319" t="inlineStr">
        <is>
          <t>Prod_0077</t>
        </is>
      </c>
      <c r="H12319" t="inlineStr">
        <is>
          <t>Beverages</t>
        </is>
      </c>
      <c r="I12319" t="n">
        <v>7</v>
      </c>
      <c r="J12319" t="n">
        <v>48.44</v>
      </c>
      <c r="K12319" t="n">
        <v>0</v>
      </c>
      <c r="L12319">
        <f>I12319*J12319*(1-K12319)</f>
        <v/>
      </c>
      <c r="M12319">
        <f>VLOOKUP(F12319,Products!A:D,4,FALSE)*I12319</f>
        <v/>
      </c>
      <c r="N12319">
        <f>L12319-M12319</f>
        <v/>
      </c>
    </row>
    <row r="12320">
      <c r="A12320" t="inlineStr">
        <is>
          <t>T1012318</t>
        </is>
      </c>
      <c r="B12320" t="inlineStr">
        <is>
          <t>2023-07-16</t>
        </is>
      </c>
      <c r="C12320" t="inlineStr">
        <is>
          <t>S022</t>
        </is>
      </c>
      <c r="D12320" t="inlineStr">
        <is>
          <t>Store_022</t>
        </is>
      </c>
      <c r="E12320" t="inlineStr">
        <is>
          <t>East</t>
        </is>
      </c>
      <c r="F12320" t="inlineStr">
        <is>
          <t>P0132</t>
        </is>
      </c>
      <c r="G12320" t="inlineStr">
        <is>
          <t>Prod_0132</t>
        </is>
      </c>
      <c r="H12320" t="inlineStr">
        <is>
          <t>Food</t>
        </is>
      </c>
      <c r="I12320" t="n">
        <v>9</v>
      </c>
      <c r="J12320" t="n">
        <v>120.04</v>
      </c>
      <c r="K12320" t="n">
        <v>0</v>
      </c>
      <c r="L12320">
        <f>I12320*J12320*(1-K12320)</f>
        <v/>
      </c>
      <c r="M12320">
        <f>VLOOKUP(F12320,Products!A:D,4,FALSE)*I12320</f>
        <v/>
      </c>
      <c r="N12320">
        <f>L12320-M12320</f>
        <v/>
      </c>
    </row>
    <row r="12321">
      <c r="A12321" t="inlineStr">
        <is>
          <t>T1012319</t>
        </is>
      </c>
      <c r="B12321" t="inlineStr">
        <is>
          <t>2024-07-20</t>
        </is>
      </c>
      <c r="C12321" t="inlineStr">
        <is>
          <t>S042</t>
        </is>
      </c>
      <c r="D12321" t="inlineStr">
        <is>
          <t>Store_042</t>
        </is>
      </c>
      <c r="E12321" t="inlineStr">
        <is>
          <t>Central</t>
        </is>
      </c>
      <c r="F12321" t="inlineStr">
        <is>
          <t>P0114</t>
        </is>
      </c>
      <c r="G12321" t="inlineStr">
        <is>
          <t>Prod_0114</t>
        </is>
      </c>
      <c r="H12321" t="inlineStr">
        <is>
          <t>Beverages</t>
        </is>
      </c>
      <c r="I12321" t="n">
        <v>6</v>
      </c>
      <c r="J12321" t="n">
        <v>903.9400000000001</v>
      </c>
      <c r="K12321" t="n">
        <v>0</v>
      </c>
      <c r="L12321">
        <f>I12321*J12321*(1-K12321)</f>
        <v/>
      </c>
      <c r="M12321">
        <f>VLOOKUP(F12321,Products!A:D,4,FALSE)*I12321</f>
        <v/>
      </c>
      <c r="N12321">
        <f>L12321-M12321</f>
        <v/>
      </c>
    </row>
    <row r="12322">
      <c r="A12322" t="inlineStr">
        <is>
          <t>T1012320</t>
        </is>
      </c>
      <c r="B12322" t="inlineStr">
        <is>
          <t>2023-08-14</t>
        </is>
      </c>
      <c r="C12322" t="inlineStr">
        <is>
          <t>S017</t>
        </is>
      </c>
      <c r="D12322" t="inlineStr">
        <is>
          <t>Store_017</t>
        </is>
      </c>
      <c r="E12322" t="inlineStr">
        <is>
          <t>South</t>
        </is>
      </c>
      <c r="F12322" t="inlineStr">
        <is>
          <t>P0077</t>
        </is>
      </c>
      <c r="G12322" t="inlineStr">
        <is>
          <t>Prod_0077</t>
        </is>
      </c>
      <c r="H12322" t="inlineStr">
        <is>
          <t>Beverages</t>
        </is>
      </c>
      <c r="I12322" t="n">
        <v>9</v>
      </c>
      <c r="J12322" t="n">
        <v>53.57</v>
      </c>
      <c r="K12322" t="n">
        <v>0</v>
      </c>
      <c r="L12322">
        <f>I12322*J12322*(1-K12322)</f>
        <v/>
      </c>
      <c r="M12322">
        <f>VLOOKUP(F12322,Products!A:D,4,FALSE)*I12322</f>
        <v/>
      </c>
      <c r="N12322">
        <f>L12322-M12322</f>
        <v/>
      </c>
    </row>
    <row r="12323">
      <c r="A12323" t="inlineStr">
        <is>
          <t>T1012321</t>
        </is>
      </c>
      <c r="B12323" t="inlineStr">
        <is>
          <t>2023-01-21</t>
        </is>
      </c>
      <c r="C12323" t="inlineStr">
        <is>
          <t>S029</t>
        </is>
      </c>
      <c r="D12323" t="inlineStr">
        <is>
          <t>Store_029</t>
        </is>
      </c>
      <c r="E12323" t="inlineStr">
        <is>
          <t>South</t>
        </is>
      </c>
      <c r="F12323" t="inlineStr">
        <is>
          <t>P0181</t>
        </is>
      </c>
      <c r="G12323" t="inlineStr">
        <is>
          <t>Prod_0181</t>
        </is>
      </c>
      <c r="H12323" t="inlineStr">
        <is>
          <t>Electronics</t>
        </is>
      </c>
      <c r="I12323" t="n">
        <v>1</v>
      </c>
      <c r="J12323" t="n">
        <v>848.0599999999999</v>
      </c>
      <c r="K12323" t="n">
        <v>0.2</v>
      </c>
      <c r="L12323">
        <f>I12323*J12323*(1-K12323)</f>
        <v/>
      </c>
      <c r="M12323">
        <f>VLOOKUP(F12323,Products!A:D,4,FALSE)*I12323</f>
        <v/>
      </c>
      <c r="N12323">
        <f>L12323-M12323</f>
        <v/>
      </c>
    </row>
    <row r="12324">
      <c r="A12324" t="inlineStr">
        <is>
          <t>T1012322</t>
        </is>
      </c>
      <c r="B12324" t="inlineStr">
        <is>
          <t>2024-03-15</t>
        </is>
      </c>
      <c r="C12324" t="inlineStr">
        <is>
          <t>S016</t>
        </is>
      </c>
      <c r="D12324" t="inlineStr">
        <is>
          <t>Store_016</t>
        </is>
      </c>
      <c r="E12324" t="inlineStr">
        <is>
          <t>West</t>
        </is>
      </c>
      <c r="F12324" t="inlineStr">
        <is>
          <t>P0190</t>
        </is>
      </c>
      <c r="G12324" t="inlineStr">
        <is>
          <t>Prod_0190</t>
        </is>
      </c>
      <c r="H12324" t="inlineStr">
        <is>
          <t>Household</t>
        </is>
      </c>
      <c r="I12324" t="n">
        <v>7</v>
      </c>
      <c r="J12324" t="n">
        <v>283.19</v>
      </c>
      <c r="K12324" t="n">
        <v>0</v>
      </c>
      <c r="L12324">
        <f>I12324*J12324*(1-K12324)</f>
        <v/>
      </c>
      <c r="M12324">
        <f>VLOOKUP(F12324,Products!A:D,4,FALSE)*I12324</f>
        <v/>
      </c>
      <c r="N12324">
        <f>L12324-M12324</f>
        <v/>
      </c>
    </row>
    <row r="12325">
      <c r="A12325" t="inlineStr">
        <is>
          <t>T1012323</t>
        </is>
      </c>
      <c r="B12325" t="inlineStr">
        <is>
          <t>2025-01-22</t>
        </is>
      </c>
      <c r="C12325" t="inlineStr">
        <is>
          <t>S047</t>
        </is>
      </c>
      <c r="D12325" t="inlineStr">
        <is>
          <t>Store_047</t>
        </is>
      </c>
      <c r="E12325" t="inlineStr">
        <is>
          <t>North</t>
        </is>
      </c>
      <c r="F12325" t="inlineStr">
        <is>
          <t>P0030</t>
        </is>
      </c>
      <c r="G12325" t="inlineStr">
        <is>
          <t>Prod_0030</t>
        </is>
      </c>
      <c r="H12325" t="inlineStr">
        <is>
          <t>Household</t>
        </is>
      </c>
      <c r="I12325" t="n">
        <v>4</v>
      </c>
      <c r="J12325" t="n">
        <v>699.09</v>
      </c>
      <c r="K12325" t="n">
        <v>0</v>
      </c>
      <c r="L12325">
        <f>I12325*J12325*(1-K12325)</f>
        <v/>
      </c>
      <c r="M12325">
        <f>VLOOKUP(F12325,Products!A:D,4,FALSE)*I12325</f>
        <v/>
      </c>
      <c r="N12325">
        <f>L12325-M12325</f>
        <v/>
      </c>
    </row>
    <row r="12326">
      <c r="A12326" t="inlineStr">
        <is>
          <t>T1012324</t>
        </is>
      </c>
      <c r="B12326" t="inlineStr">
        <is>
          <t>2024-10-23</t>
        </is>
      </c>
      <c r="C12326" t="inlineStr">
        <is>
          <t>S023</t>
        </is>
      </c>
      <c r="D12326" t="inlineStr">
        <is>
          <t>Store_023</t>
        </is>
      </c>
      <c r="E12326" t="inlineStr">
        <is>
          <t>South</t>
        </is>
      </c>
      <c r="F12326" t="inlineStr">
        <is>
          <t>P0039</t>
        </is>
      </c>
      <c r="G12326" t="inlineStr">
        <is>
          <t>Prod_0039</t>
        </is>
      </c>
      <c r="H12326" t="inlineStr">
        <is>
          <t>Household</t>
        </is>
      </c>
      <c r="I12326" t="n">
        <v>3</v>
      </c>
      <c r="J12326" t="n">
        <v>404.33</v>
      </c>
      <c r="K12326" t="n">
        <v>0</v>
      </c>
      <c r="L12326">
        <f>I12326*J12326*(1-K12326)</f>
        <v/>
      </c>
      <c r="M12326">
        <f>VLOOKUP(F12326,Products!A:D,4,FALSE)*I12326</f>
        <v/>
      </c>
      <c r="N12326">
        <f>L12326-M12326</f>
        <v/>
      </c>
    </row>
    <row r="12327">
      <c r="A12327" t="inlineStr">
        <is>
          <t>T1012325</t>
        </is>
      </c>
      <c r="B12327" t="inlineStr">
        <is>
          <t>2024-01-25</t>
        </is>
      </c>
      <c r="C12327" t="inlineStr">
        <is>
          <t>S046</t>
        </is>
      </c>
      <c r="D12327" t="inlineStr">
        <is>
          <t>Store_046</t>
        </is>
      </c>
      <c r="E12327" t="inlineStr">
        <is>
          <t>South</t>
        </is>
      </c>
      <c r="F12327" t="inlineStr">
        <is>
          <t>P0009</t>
        </is>
      </c>
      <c r="G12327" t="inlineStr">
        <is>
          <t>Prod_0009</t>
        </is>
      </c>
      <c r="H12327" t="inlineStr">
        <is>
          <t>Toys</t>
        </is>
      </c>
      <c r="I12327" t="n">
        <v>9</v>
      </c>
      <c r="J12327" t="n">
        <v>651.4</v>
      </c>
      <c r="K12327" t="n">
        <v>0</v>
      </c>
      <c r="L12327">
        <f>I12327*J12327*(1-K12327)</f>
        <v/>
      </c>
      <c r="M12327">
        <f>VLOOKUP(F12327,Products!A:D,4,FALSE)*I12327</f>
        <v/>
      </c>
      <c r="N12327">
        <f>L12327-M12327</f>
        <v/>
      </c>
    </row>
    <row r="12328">
      <c r="A12328" t="inlineStr">
        <is>
          <t>T1012326</t>
        </is>
      </c>
      <c r="B12328" t="inlineStr">
        <is>
          <t>2025-03-15</t>
        </is>
      </c>
      <c r="C12328" t="inlineStr">
        <is>
          <t>S013</t>
        </is>
      </c>
      <c r="D12328" t="inlineStr">
        <is>
          <t>Store_013</t>
        </is>
      </c>
      <c r="E12328" t="inlineStr">
        <is>
          <t>North</t>
        </is>
      </c>
      <c r="F12328" t="inlineStr">
        <is>
          <t>P0130</t>
        </is>
      </c>
      <c r="G12328" t="inlineStr">
        <is>
          <t>Prod_0130</t>
        </is>
      </c>
      <c r="H12328" t="inlineStr">
        <is>
          <t>Electronics</t>
        </is>
      </c>
      <c r="I12328" t="n">
        <v>3</v>
      </c>
      <c r="J12328" t="n">
        <v>647.78</v>
      </c>
      <c r="K12328" t="n">
        <v>0.1</v>
      </c>
      <c r="L12328">
        <f>I12328*J12328*(1-K12328)</f>
        <v/>
      </c>
      <c r="M12328">
        <f>VLOOKUP(F12328,Products!A:D,4,FALSE)*I12328</f>
        <v/>
      </c>
      <c r="N12328">
        <f>L12328-M12328</f>
        <v/>
      </c>
    </row>
    <row r="12329">
      <c r="A12329" t="inlineStr">
        <is>
          <t>T1012327</t>
        </is>
      </c>
      <c r="B12329" t="inlineStr">
        <is>
          <t>2024-05-17</t>
        </is>
      </c>
      <c r="C12329" t="inlineStr">
        <is>
          <t>S040</t>
        </is>
      </c>
      <c r="D12329" t="inlineStr">
        <is>
          <t>Store_040</t>
        </is>
      </c>
      <c r="E12329" t="inlineStr">
        <is>
          <t>Central</t>
        </is>
      </c>
      <c r="F12329" t="inlineStr">
        <is>
          <t>P0183</t>
        </is>
      </c>
      <c r="G12329" t="inlineStr">
        <is>
          <t>Prod_0183</t>
        </is>
      </c>
      <c r="H12329" t="inlineStr">
        <is>
          <t>Stationery</t>
        </is>
      </c>
      <c r="I12329" t="n">
        <v>4</v>
      </c>
      <c r="J12329" t="n">
        <v>657.76</v>
      </c>
      <c r="K12329" t="n">
        <v>0.1</v>
      </c>
      <c r="L12329">
        <f>I12329*J12329*(1-K12329)</f>
        <v/>
      </c>
      <c r="M12329">
        <f>VLOOKUP(F12329,Products!A:D,4,FALSE)*I12329</f>
        <v/>
      </c>
      <c r="N12329">
        <f>L12329-M12329</f>
        <v/>
      </c>
    </row>
    <row r="12330">
      <c r="A12330" t="inlineStr">
        <is>
          <t>T1012328</t>
        </is>
      </c>
      <c r="B12330" t="inlineStr">
        <is>
          <t>2023-08-17</t>
        </is>
      </c>
      <c r="C12330" t="inlineStr">
        <is>
          <t>S024</t>
        </is>
      </c>
      <c r="D12330" t="inlineStr">
        <is>
          <t>Store_024</t>
        </is>
      </c>
      <c r="E12330" t="inlineStr">
        <is>
          <t>South</t>
        </is>
      </c>
      <c r="F12330" t="inlineStr">
        <is>
          <t>P0126</t>
        </is>
      </c>
      <c r="G12330" t="inlineStr">
        <is>
          <t>Prod_0126</t>
        </is>
      </c>
      <c r="H12330" t="inlineStr">
        <is>
          <t>Toys</t>
        </is>
      </c>
      <c r="I12330" t="n">
        <v>1</v>
      </c>
      <c r="J12330" t="n">
        <v>275.2</v>
      </c>
      <c r="K12330" t="n">
        <v>0.2</v>
      </c>
      <c r="L12330">
        <f>I12330*J12330*(1-K12330)</f>
        <v/>
      </c>
      <c r="M12330">
        <f>VLOOKUP(F12330,Products!A:D,4,FALSE)*I12330</f>
        <v/>
      </c>
      <c r="N12330">
        <f>L12330-M12330</f>
        <v/>
      </c>
    </row>
    <row r="12331">
      <c r="A12331" t="inlineStr">
        <is>
          <t>T1012329</t>
        </is>
      </c>
      <c r="B12331" t="inlineStr">
        <is>
          <t>2024-11-19</t>
        </is>
      </c>
      <c r="C12331" t="inlineStr">
        <is>
          <t>S044</t>
        </is>
      </c>
      <c r="D12331" t="inlineStr">
        <is>
          <t>Store_044</t>
        </is>
      </c>
      <c r="E12331" t="inlineStr">
        <is>
          <t>North</t>
        </is>
      </c>
      <c r="F12331" t="inlineStr">
        <is>
          <t>P0131</t>
        </is>
      </c>
      <c r="G12331" t="inlineStr">
        <is>
          <t>Prod_0131</t>
        </is>
      </c>
      <c r="H12331" t="inlineStr">
        <is>
          <t>Beverages</t>
        </is>
      </c>
      <c r="I12331" t="n">
        <v>3</v>
      </c>
      <c r="J12331" t="n">
        <v>297.12</v>
      </c>
      <c r="K12331" t="n">
        <v>0.15</v>
      </c>
      <c r="L12331">
        <f>I12331*J12331*(1-K12331)</f>
        <v/>
      </c>
      <c r="M12331">
        <f>VLOOKUP(F12331,Products!A:D,4,FALSE)*I12331</f>
        <v/>
      </c>
      <c r="N12331">
        <f>L12331-M12331</f>
        <v/>
      </c>
    </row>
    <row r="12332">
      <c r="A12332" t="inlineStr">
        <is>
          <t>T1012330</t>
        </is>
      </c>
      <c r="B12332" t="inlineStr">
        <is>
          <t>2025-01-26</t>
        </is>
      </c>
      <c r="C12332" t="inlineStr">
        <is>
          <t>S032</t>
        </is>
      </c>
      <c r="D12332" t="inlineStr">
        <is>
          <t>Store_032</t>
        </is>
      </c>
      <c r="E12332" t="inlineStr">
        <is>
          <t>Central</t>
        </is>
      </c>
      <c r="F12332" t="inlineStr">
        <is>
          <t>P0111</t>
        </is>
      </c>
      <c r="G12332" t="inlineStr">
        <is>
          <t>Prod_0111</t>
        </is>
      </c>
      <c r="H12332" t="inlineStr">
        <is>
          <t>Clothing</t>
        </is>
      </c>
      <c r="I12332" t="n">
        <v>3</v>
      </c>
      <c r="J12332" t="n">
        <v>471.3</v>
      </c>
      <c r="K12332" t="n">
        <v>0</v>
      </c>
      <c r="L12332">
        <f>I12332*J12332*(1-K12332)</f>
        <v/>
      </c>
      <c r="M12332">
        <f>VLOOKUP(F12332,Products!A:D,4,FALSE)*I12332</f>
        <v/>
      </c>
      <c r="N12332">
        <f>L12332-M12332</f>
        <v/>
      </c>
    </row>
    <row r="12333">
      <c r="A12333" t="inlineStr">
        <is>
          <t>T1012331</t>
        </is>
      </c>
      <c r="B12333" t="inlineStr">
        <is>
          <t>2025-02-08</t>
        </is>
      </c>
      <c r="C12333" t="inlineStr">
        <is>
          <t>S039</t>
        </is>
      </c>
      <c r="D12333" t="inlineStr">
        <is>
          <t>Store_039</t>
        </is>
      </c>
      <c r="E12333" t="inlineStr">
        <is>
          <t>North</t>
        </is>
      </c>
      <c r="F12333" t="inlineStr">
        <is>
          <t>P0020</t>
        </is>
      </c>
      <c r="G12333" t="inlineStr">
        <is>
          <t>Prod_0020</t>
        </is>
      </c>
      <c r="H12333" t="inlineStr">
        <is>
          <t>Beverages</t>
        </is>
      </c>
      <c r="I12333" t="n">
        <v>9</v>
      </c>
      <c r="J12333" t="n">
        <v>723.92</v>
      </c>
      <c r="K12333" t="n">
        <v>0</v>
      </c>
      <c r="L12333">
        <f>I12333*J12333*(1-K12333)</f>
        <v/>
      </c>
      <c r="M12333">
        <f>VLOOKUP(F12333,Products!A:D,4,FALSE)*I12333</f>
        <v/>
      </c>
      <c r="N12333">
        <f>L12333-M12333</f>
        <v/>
      </c>
    </row>
    <row r="12334">
      <c r="A12334" t="inlineStr">
        <is>
          <t>T1012332</t>
        </is>
      </c>
      <c r="B12334" t="inlineStr">
        <is>
          <t>2023-03-14</t>
        </is>
      </c>
      <c r="C12334" t="inlineStr">
        <is>
          <t>S041</t>
        </is>
      </c>
      <c r="D12334" t="inlineStr">
        <is>
          <t>Store_041</t>
        </is>
      </c>
      <c r="E12334" t="inlineStr">
        <is>
          <t>East</t>
        </is>
      </c>
      <c r="F12334" t="inlineStr">
        <is>
          <t>P0155</t>
        </is>
      </c>
      <c r="G12334" t="inlineStr">
        <is>
          <t>Prod_0155</t>
        </is>
      </c>
      <c r="H12334" t="inlineStr">
        <is>
          <t>Electronics</t>
        </is>
      </c>
      <c r="I12334" t="n">
        <v>2</v>
      </c>
      <c r="J12334" t="n">
        <v>422.82</v>
      </c>
      <c r="K12334" t="n">
        <v>0</v>
      </c>
      <c r="L12334">
        <f>I12334*J12334*(1-K12334)</f>
        <v/>
      </c>
      <c r="M12334">
        <f>VLOOKUP(F12334,Products!A:D,4,FALSE)*I12334</f>
        <v/>
      </c>
      <c r="N12334">
        <f>L12334-M12334</f>
        <v/>
      </c>
    </row>
    <row r="12335">
      <c r="A12335" t="inlineStr">
        <is>
          <t>T1012333</t>
        </is>
      </c>
      <c r="B12335" t="inlineStr">
        <is>
          <t>2023-12-04</t>
        </is>
      </c>
      <c r="C12335" t="inlineStr">
        <is>
          <t>S036</t>
        </is>
      </c>
      <c r="D12335" t="inlineStr">
        <is>
          <t>Store_036</t>
        </is>
      </c>
      <c r="E12335" t="inlineStr">
        <is>
          <t>Central</t>
        </is>
      </c>
      <c r="F12335" t="inlineStr">
        <is>
          <t>P0043</t>
        </is>
      </c>
      <c r="G12335" t="inlineStr">
        <is>
          <t>Prod_0043</t>
        </is>
      </c>
      <c r="H12335" t="inlineStr">
        <is>
          <t>Food</t>
        </is>
      </c>
      <c r="I12335" t="n">
        <v>9</v>
      </c>
      <c r="J12335" t="n">
        <v>254.34</v>
      </c>
      <c r="K12335" t="n">
        <v>0.1</v>
      </c>
      <c r="L12335">
        <f>I12335*J12335*(1-K12335)</f>
        <v/>
      </c>
      <c r="M12335">
        <f>VLOOKUP(F12335,Products!A:D,4,FALSE)*I12335</f>
        <v/>
      </c>
      <c r="N12335">
        <f>L12335-M12335</f>
        <v/>
      </c>
    </row>
    <row r="12336">
      <c r="A12336" t="inlineStr">
        <is>
          <t>T1012334</t>
        </is>
      </c>
      <c r="B12336" t="inlineStr">
        <is>
          <t>2024-08-03</t>
        </is>
      </c>
      <c r="C12336" t="inlineStr">
        <is>
          <t>S020</t>
        </is>
      </c>
      <c r="D12336" t="inlineStr">
        <is>
          <t>Store_020</t>
        </is>
      </c>
      <c r="E12336" t="inlineStr">
        <is>
          <t>West</t>
        </is>
      </c>
      <c r="F12336" t="inlineStr">
        <is>
          <t>P0108</t>
        </is>
      </c>
      <c r="G12336" t="inlineStr">
        <is>
          <t>Prod_0108</t>
        </is>
      </c>
      <c r="H12336" t="inlineStr">
        <is>
          <t>Stationery</t>
        </is>
      </c>
      <c r="I12336" t="n">
        <v>9</v>
      </c>
      <c r="J12336" t="n">
        <v>494.88</v>
      </c>
      <c r="K12336" t="n">
        <v>0.05</v>
      </c>
      <c r="L12336">
        <f>I12336*J12336*(1-K12336)</f>
        <v/>
      </c>
      <c r="M12336">
        <f>VLOOKUP(F12336,Products!A:D,4,FALSE)*I12336</f>
        <v/>
      </c>
      <c r="N12336">
        <f>L12336-M12336</f>
        <v/>
      </c>
    </row>
    <row r="12337">
      <c r="A12337" t="inlineStr">
        <is>
          <t>T1012335</t>
        </is>
      </c>
      <c r="B12337" t="inlineStr">
        <is>
          <t>2023-07-17</t>
        </is>
      </c>
      <c r="C12337" t="inlineStr">
        <is>
          <t>S017</t>
        </is>
      </c>
      <c r="D12337" t="inlineStr">
        <is>
          <t>Store_017</t>
        </is>
      </c>
      <c r="E12337" t="inlineStr">
        <is>
          <t>South</t>
        </is>
      </c>
      <c r="F12337" t="inlineStr">
        <is>
          <t>P0034</t>
        </is>
      </c>
      <c r="G12337" t="inlineStr">
        <is>
          <t>Prod_0034</t>
        </is>
      </c>
      <c r="H12337" t="inlineStr">
        <is>
          <t>Toys</t>
        </is>
      </c>
      <c r="I12337" t="n">
        <v>6</v>
      </c>
      <c r="J12337" t="n">
        <v>513.5599999999999</v>
      </c>
      <c r="K12337" t="n">
        <v>0.05</v>
      </c>
      <c r="L12337">
        <f>I12337*J12337*(1-K12337)</f>
        <v/>
      </c>
      <c r="M12337">
        <f>VLOOKUP(F12337,Products!A:D,4,FALSE)*I12337</f>
        <v/>
      </c>
      <c r="N12337">
        <f>L12337-M12337</f>
        <v/>
      </c>
    </row>
    <row r="12338">
      <c r="A12338" t="inlineStr">
        <is>
          <t>T1012336</t>
        </is>
      </c>
      <c r="B12338" t="inlineStr">
        <is>
          <t>2025-07-07</t>
        </is>
      </c>
      <c r="C12338" t="inlineStr">
        <is>
          <t>S029</t>
        </is>
      </c>
      <c r="D12338" t="inlineStr">
        <is>
          <t>Store_029</t>
        </is>
      </c>
      <c r="E12338" t="inlineStr">
        <is>
          <t>South</t>
        </is>
      </c>
      <c r="F12338" t="inlineStr">
        <is>
          <t>P0068</t>
        </is>
      </c>
      <c r="G12338" t="inlineStr">
        <is>
          <t>Prod_0068</t>
        </is>
      </c>
      <c r="H12338" t="inlineStr">
        <is>
          <t>Household</t>
        </is>
      </c>
      <c r="I12338" t="n">
        <v>2</v>
      </c>
      <c r="J12338" t="n">
        <v>246.35</v>
      </c>
      <c r="K12338" t="n">
        <v>0</v>
      </c>
      <c r="L12338">
        <f>I12338*J12338*(1-K12338)</f>
        <v/>
      </c>
      <c r="M12338">
        <f>VLOOKUP(F12338,Products!A:D,4,FALSE)*I12338</f>
        <v/>
      </c>
      <c r="N12338">
        <f>L12338-M12338</f>
        <v/>
      </c>
    </row>
    <row r="12339">
      <c r="A12339" t="inlineStr">
        <is>
          <t>T1012337</t>
        </is>
      </c>
      <c r="B12339" t="inlineStr">
        <is>
          <t>2025-09-03</t>
        </is>
      </c>
      <c r="C12339" t="inlineStr">
        <is>
          <t>S035</t>
        </is>
      </c>
      <c r="D12339" t="inlineStr">
        <is>
          <t>Store_035</t>
        </is>
      </c>
      <c r="E12339" t="inlineStr">
        <is>
          <t>Central</t>
        </is>
      </c>
      <c r="F12339" t="inlineStr">
        <is>
          <t>P0024</t>
        </is>
      </c>
      <c r="G12339" t="inlineStr">
        <is>
          <t>Prod_0024</t>
        </is>
      </c>
      <c r="H12339" t="inlineStr">
        <is>
          <t>Clothing</t>
        </is>
      </c>
      <c r="I12339" t="n">
        <v>5</v>
      </c>
      <c r="J12339" t="n">
        <v>129.39</v>
      </c>
      <c r="K12339" t="n">
        <v>0</v>
      </c>
      <c r="L12339">
        <f>I12339*J12339*(1-K12339)</f>
        <v/>
      </c>
      <c r="M12339">
        <f>VLOOKUP(F12339,Products!A:D,4,FALSE)*I12339</f>
        <v/>
      </c>
      <c r="N12339">
        <f>L12339-M12339</f>
        <v/>
      </c>
    </row>
    <row r="12340">
      <c r="A12340" t="inlineStr">
        <is>
          <t>T1012338</t>
        </is>
      </c>
      <c r="B12340" t="inlineStr">
        <is>
          <t>2024-07-23</t>
        </is>
      </c>
      <c r="C12340" t="inlineStr">
        <is>
          <t>S015</t>
        </is>
      </c>
      <c r="D12340" t="inlineStr">
        <is>
          <t>Store_015</t>
        </is>
      </c>
      <c r="E12340" t="inlineStr">
        <is>
          <t>North</t>
        </is>
      </c>
      <c r="F12340" t="inlineStr">
        <is>
          <t>P0045</t>
        </is>
      </c>
      <c r="G12340" t="inlineStr">
        <is>
          <t>Prod_0045</t>
        </is>
      </c>
      <c r="H12340" t="inlineStr">
        <is>
          <t>Toys</t>
        </is>
      </c>
      <c r="I12340" t="n">
        <v>5</v>
      </c>
      <c r="J12340" t="n">
        <v>223.98</v>
      </c>
      <c r="K12340" t="n">
        <v>0.05</v>
      </c>
      <c r="L12340">
        <f>I12340*J12340*(1-K12340)</f>
        <v/>
      </c>
      <c r="M12340">
        <f>VLOOKUP(F12340,Products!A:D,4,FALSE)*I12340</f>
        <v/>
      </c>
      <c r="N12340">
        <f>L12340-M12340</f>
        <v/>
      </c>
    </row>
    <row r="12341">
      <c r="A12341" t="inlineStr">
        <is>
          <t>T1012339</t>
        </is>
      </c>
      <c r="B12341" t="inlineStr">
        <is>
          <t>2023-08-24</t>
        </is>
      </c>
      <c r="C12341" t="inlineStr">
        <is>
          <t>S010</t>
        </is>
      </c>
      <c r="D12341" t="inlineStr">
        <is>
          <t>Store_010</t>
        </is>
      </c>
      <c r="E12341" t="inlineStr">
        <is>
          <t>North</t>
        </is>
      </c>
      <c r="F12341" t="inlineStr">
        <is>
          <t>P0114</t>
        </is>
      </c>
      <c r="G12341" t="inlineStr">
        <is>
          <t>Prod_0114</t>
        </is>
      </c>
      <c r="H12341" t="inlineStr">
        <is>
          <t>Beverages</t>
        </is>
      </c>
      <c r="I12341" t="n">
        <v>8</v>
      </c>
      <c r="J12341" t="n">
        <v>870.01</v>
      </c>
      <c r="K12341" t="n">
        <v>0.1</v>
      </c>
      <c r="L12341">
        <f>I12341*J12341*(1-K12341)</f>
        <v/>
      </c>
      <c r="M12341">
        <f>VLOOKUP(F12341,Products!A:D,4,FALSE)*I12341</f>
        <v/>
      </c>
      <c r="N12341">
        <f>L12341-M12341</f>
        <v/>
      </c>
    </row>
    <row r="12342">
      <c r="A12342" t="inlineStr">
        <is>
          <t>T1012340</t>
        </is>
      </c>
      <c r="B12342" t="inlineStr">
        <is>
          <t>2025-09-19</t>
        </is>
      </c>
      <c r="C12342" t="inlineStr">
        <is>
          <t>S001</t>
        </is>
      </c>
      <c r="D12342" t="inlineStr">
        <is>
          <t>Store_001</t>
        </is>
      </c>
      <c r="E12342" t="inlineStr">
        <is>
          <t>West</t>
        </is>
      </c>
      <c r="F12342" t="inlineStr">
        <is>
          <t>P0191</t>
        </is>
      </c>
      <c r="G12342" t="inlineStr">
        <is>
          <t>Prod_0191</t>
        </is>
      </c>
      <c r="H12342" t="inlineStr">
        <is>
          <t>Food</t>
        </is>
      </c>
      <c r="I12342" t="n">
        <v>8</v>
      </c>
      <c r="J12342" t="n">
        <v>573.78</v>
      </c>
      <c r="K12342" t="n">
        <v>0</v>
      </c>
      <c r="L12342">
        <f>I12342*J12342*(1-K12342)</f>
        <v/>
      </c>
      <c r="M12342">
        <f>VLOOKUP(F12342,Products!A:D,4,FALSE)*I12342</f>
        <v/>
      </c>
      <c r="N12342">
        <f>L12342-M12342</f>
        <v/>
      </c>
    </row>
    <row r="12343">
      <c r="A12343" t="inlineStr">
        <is>
          <t>T1012341</t>
        </is>
      </c>
      <c r="B12343" t="inlineStr">
        <is>
          <t>2024-01-04</t>
        </is>
      </c>
      <c r="C12343" t="inlineStr">
        <is>
          <t>S037</t>
        </is>
      </c>
      <c r="D12343" t="inlineStr">
        <is>
          <t>Store_037</t>
        </is>
      </c>
      <c r="E12343" t="inlineStr">
        <is>
          <t>East</t>
        </is>
      </c>
      <c r="F12343" t="inlineStr">
        <is>
          <t>P0095</t>
        </is>
      </c>
      <c r="G12343" t="inlineStr">
        <is>
          <t>Prod_0095</t>
        </is>
      </c>
      <c r="H12343" t="inlineStr">
        <is>
          <t>Food</t>
        </is>
      </c>
      <c r="I12343" t="n">
        <v>8</v>
      </c>
      <c r="J12343" t="n">
        <v>223.6</v>
      </c>
      <c r="K12343" t="n">
        <v>0</v>
      </c>
      <c r="L12343">
        <f>I12343*J12343*(1-K12343)</f>
        <v/>
      </c>
      <c r="M12343">
        <f>VLOOKUP(F12343,Products!A:D,4,FALSE)*I12343</f>
        <v/>
      </c>
      <c r="N12343">
        <f>L12343-M12343</f>
        <v/>
      </c>
    </row>
    <row r="12344">
      <c r="A12344" t="inlineStr">
        <is>
          <t>T1012342</t>
        </is>
      </c>
      <c r="B12344" t="inlineStr">
        <is>
          <t>2025-04-10</t>
        </is>
      </c>
      <c r="C12344" t="inlineStr">
        <is>
          <t>S022</t>
        </is>
      </c>
      <c r="D12344" t="inlineStr">
        <is>
          <t>Store_022</t>
        </is>
      </c>
      <c r="E12344" t="inlineStr">
        <is>
          <t>East</t>
        </is>
      </c>
      <c r="F12344" t="inlineStr">
        <is>
          <t>P0119</t>
        </is>
      </c>
      <c r="G12344" t="inlineStr">
        <is>
          <t>Prod_0119</t>
        </is>
      </c>
      <c r="H12344" t="inlineStr">
        <is>
          <t>Electronics</t>
        </is>
      </c>
      <c r="I12344" t="n">
        <v>5</v>
      </c>
      <c r="J12344" t="n">
        <v>277.47</v>
      </c>
      <c r="K12344" t="n">
        <v>0.05</v>
      </c>
      <c r="L12344">
        <f>I12344*J12344*(1-K12344)</f>
        <v/>
      </c>
      <c r="M12344">
        <f>VLOOKUP(F12344,Products!A:D,4,FALSE)*I12344</f>
        <v/>
      </c>
      <c r="N12344">
        <f>L12344-M12344</f>
        <v/>
      </c>
    </row>
    <row r="12345">
      <c r="A12345" t="inlineStr">
        <is>
          <t>T1012343</t>
        </is>
      </c>
      <c r="B12345" t="inlineStr">
        <is>
          <t>2025-05-21</t>
        </is>
      </c>
      <c r="C12345" t="inlineStr">
        <is>
          <t>S044</t>
        </is>
      </c>
      <c r="D12345" t="inlineStr">
        <is>
          <t>Store_044</t>
        </is>
      </c>
      <c r="E12345" t="inlineStr">
        <is>
          <t>North</t>
        </is>
      </c>
      <c r="F12345" t="inlineStr">
        <is>
          <t>P0029</t>
        </is>
      </c>
      <c r="G12345" t="inlineStr">
        <is>
          <t>Prod_0029</t>
        </is>
      </c>
      <c r="H12345" t="inlineStr">
        <is>
          <t>Clothing</t>
        </is>
      </c>
      <c r="I12345" t="n">
        <v>8</v>
      </c>
      <c r="J12345" t="n">
        <v>509.97</v>
      </c>
      <c r="K12345" t="n">
        <v>0.05</v>
      </c>
      <c r="L12345">
        <f>I12345*J12345*(1-K12345)</f>
        <v/>
      </c>
      <c r="M12345">
        <f>VLOOKUP(F12345,Products!A:D,4,FALSE)*I12345</f>
        <v/>
      </c>
      <c r="N12345">
        <f>L12345-M12345</f>
        <v/>
      </c>
    </row>
    <row r="12346">
      <c r="A12346" t="inlineStr">
        <is>
          <t>T1012344</t>
        </is>
      </c>
      <c r="B12346" t="inlineStr">
        <is>
          <t>2023-09-16</t>
        </is>
      </c>
      <c r="C12346" t="inlineStr">
        <is>
          <t>S042</t>
        </is>
      </c>
      <c r="D12346" t="inlineStr">
        <is>
          <t>Store_042</t>
        </is>
      </c>
      <c r="E12346" t="inlineStr">
        <is>
          <t>Central</t>
        </is>
      </c>
      <c r="F12346" t="inlineStr">
        <is>
          <t>P0084</t>
        </is>
      </c>
      <c r="G12346" t="inlineStr">
        <is>
          <t>Prod_0084</t>
        </is>
      </c>
      <c r="H12346" t="inlineStr">
        <is>
          <t>Beverages</t>
        </is>
      </c>
      <c r="I12346" t="n">
        <v>4</v>
      </c>
      <c r="J12346" t="n">
        <v>758.77</v>
      </c>
      <c r="K12346" t="n">
        <v>0.05</v>
      </c>
      <c r="L12346">
        <f>I12346*J12346*(1-K12346)</f>
        <v/>
      </c>
      <c r="M12346">
        <f>VLOOKUP(F12346,Products!A:D,4,FALSE)*I12346</f>
        <v/>
      </c>
      <c r="N12346">
        <f>L12346-M12346</f>
        <v/>
      </c>
    </row>
    <row r="12347">
      <c r="A12347" t="inlineStr">
        <is>
          <t>T1012345</t>
        </is>
      </c>
      <c r="B12347" t="inlineStr">
        <is>
          <t>2023-01-30</t>
        </is>
      </c>
      <c r="C12347" t="inlineStr">
        <is>
          <t>S038</t>
        </is>
      </c>
      <c r="D12347" t="inlineStr">
        <is>
          <t>Store_038</t>
        </is>
      </c>
      <c r="E12347" t="inlineStr">
        <is>
          <t>East</t>
        </is>
      </c>
      <c r="F12347" t="inlineStr">
        <is>
          <t>P0093</t>
        </is>
      </c>
      <c r="G12347" t="inlineStr">
        <is>
          <t>Prod_0093</t>
        </is>
      </c>
      <c r="H12347" t="inlineStr">
        <is>
          <t>Electronics</t>
        </is>
      </c>
      <c r="I12347" t="n">
        <v>1</v>
      </c>
      <c r="J12347" t="n">
        <v>255.13</v>
      </c>
      <c r="K12347" t="n">
        <v>0</v>
      </c>
      <c r="L12347">
        <f>I12347*J12347*(1-K12347)</f>
        <v/>
      </c>
      <c r="M12347">
        <f>VLOOKUP(F12347,Products!A:D,4,FALSE)*I12347</f>
        <v/>
      </c>
      <c r="N12347">
        <f>L12347-M12347</f>
        <v/>
      </c>
    </row>
    <row r="12348">
      <c r="A12348" t="inlineStr">
        <is>
          <t>T1012346</t>
        </is>
      </c>
      <c r="B12348" t="inlineStr">
        <is>
          <t>2023-10-15</t>
        </is>
      </c>
      <c r="C12348" t="inlineStr">
        <is>
          <t>S004</t>
        </is>
      </c>
      <c r="D12348" t="inlineStr">
        <is>
          <t>Store_004</t>
        </is>
      </c>
      <c r="E12348" t="inlineStr">
        <is>
          <t>Central</t>
        </is>
      </c>
      <c r="F12348" t="inlineStr">
        <is>
          <t>P0030</t>
        </is>
      </c>
      <c r="G12348" t="inlineStr">
        <is>
          <t>Prod_0030</t>
        </is>
      </c>
      <c r="H12348" t="inlineStr">
        <is>
          <t>Household</t>
        </is>
      </c>
      <c r="I12348" t="n">
        <v>6</v>
      </c>
      <c r="J12348" t="n">
        <v>551.3200000000001</v>
      </c>
      <c r="K12348" t="n">
        <v>0.1</v>
      </c>
      <c r="L12348">
        <f>I12348*J12348*(1-K12348)</f>
        <v/>
      </c>
      <c r="M12348">
        <f>VLOOKUP(F12348,Products!A:D,4,FALSE)*I12348</f>
        <v/>
      </c>
      <c r="N12348">
        <f>L12348-M12348</f>
        <v/>
      </c>
    </row>
    <row r="12349">
      <c r="A12349" t="inlineStr">
        <is>
          <t>T1012347</t>
        </is>
      </c>
      <c r="B12349" t="inlineStr">
        <is>
          <t>2024-11-05</t>
        </is>
      </c>
      <c r="C12349" t="inlineStr">
        <is>
          <t>S023</t>
        </is>
      </c>
      <c r="D12349" t="inlineStr">
        <is>
          <t>Store_023</t>
        </is>
      </c>
      <c r="E12349" t="inlineStr">
        <is>
          <t>South</t>
        </is>
      </c>
      <c r="F12349" t="inlineStr">
        <is>
          <t>P0037</t>
        </is>
      </c>
      <c r="G12349" t="inlineStr">
        <is>
          <t>Prod_0037</t>
        </is>
      </c>
      <c r="H12349" t="inlineStr">
        <is>
          <t>Stationery</t>
        </is>
      </c>
      <c r="I12349" t="n">
        <v>3</v>
      </c>
      <c r="J12349" t="n">
        <v>505.53</v>
      </c>
      <c r="K12349" t="n">
        <v>0</v>
      </c>
      <c r="L12349">
        <f>I12349*J12349*(1-K12349)</f>
        <v/>
      </c>
      <c r="M12349">
        <f>VLOOKUP(F12349,Products!A:D,4,FALSE)*I12349</f>
        <v/>
      </c>
      <c r="N12349">
        <f>L12349-M12349</f>
        <v/>
      </c>
    </row>
    <row r="12350">
      <c r="A12350" t="inlineStr">
        <is>
          <t>T1012348</t>
        </is>
      </c>
      <c r="B12350" t="inlineStr">
        <is>
          <t>2025-06-20</t>
        </is>
      </c>
      <c r="C12350" t="inlineStr">
        <is>
          <t>S022</t>
        </is>
      </c>
      <c r="D12350" t="inlineStr">
        <is>
          <t>Store_022</t>
        </is>
      </c>
      <c r="E12350" t="inlineStr">
        <is>
          <t>East</t>
        </is>
      </c>
      <c r="F12350" t="inlineStr">
        <is>
          <t>P0182</t>
        </is>
      </c>
      <c r="G12350" t="inlineStr">
        <is>
          <t>Prod_0182</t>
        </is>
      </c>
      <c r="H12350" t="inlineStr">
        <is>
          <t>Electronics</t>
        </is>
      </c>
      <c r="I12350" t="n">
        <v>3</v>
      </c>
      <c r="J12350" t="n">
        <v>713.5700000000001</v>
      </c>
      <c r="K12350" t="n">
        <v>0</v>
      </c>
      <c r="L12350">
        <f>I12350*J12350*(1-K12350)</f>
        <v/>
      </c>
      <c r="M12350">
        <f>VLOOKUP(F12350,Products!A:D,4,FALSE)*I12350</f>
        <v/>
      </c>
      <c r="N12350">
        <f>L12350-M12350</f>
        <v/>
      </c>
    </row>
    <row r="12351">
      <c r="A12351" t="inlineStr">
        <is>
          <t>T1012349</t>
        </is>
      </c>
      <c r="B12351" t="inlineStr">
        <is>
          <t>2025-08-04</t>
        </is>
      </c>
      <c r="C12351" t="inlineStr">
        <is>
          <t>S028</t>
        </is>
      </c>
      <c r="D12351" t="inlineStr">
        <is>
          <t>Store_028</t>
        </is>
      </c>
      <c r="E12351" t="inlineStr">
        <is>
          <t>North</t>
        </is>
      </c>
      <c r="F12351" t="inlineStr">
        <is>
          <t>P0122</t>
        </is>
      </c>
      <c r="G12351" t="inlineStr">
        <is>
          <t>Prod_0122</t>
        </is>
      </c>
      <c r="H12351" t="inlineStr">
        <is>
          <t>Beverages</t>
        </is>
      </c>
      <c r="I12351" t="n">
        <v>5</v>
      </c>
      <c r="J12351" t="n">
        <v>879.04</v>
      </c>
      <c r="K12351" t="n">
        <v>0.1</v>
      </c>
      <c r="L12351">
        <f>I12351*J12351*(1-K12351)</f>
        <v/>
      </c>
      <c r="M12351">
        <f>VLOOKUP(F12351,Products!A:D,4,FALSE)*I12351</f>
        <v/>
      </c>
      <c r="N12351">
        <f>L12351-M12351</f>
        <v/>
      </c>
    </row>
    <row r="12352">
      <c r="A12352" t="inlineStr">
        <is>
          <t>T1012350</t>
        </is>
      </c>
      <c r="B12352" t="inlineStr">
        <is>
          <t>2024-07-26</t>
        </is>
      </c>
      <c r="C12352" t="inlineStr">
        <is>
          <t>S026</t>
        </is>
      </c>
      <c r="D12352" t="inlineStr">
        <is>
          <t>Store_026</t>
        </is>
      </c>
      <c r="E12352" t="inlineStr">
        <is>
          <t>North</t>
        </is>
      </c>
      <c r="F12352" t="inlineStr">
        <is>
          <t>P0143</t>
        </is>
      </c>
      <c r="G12352" t="inlineStr">
        <is>
          <t>Prod_0143</t>
        </is>
      </c>
      <c r="H12352" t="inlineStr">
        <is>
          <t>Electronics</t>
        </is>
      </c>
      <c r="I12352" t="n">
        <v>2</v>
      </c>
      <c r="J12352" t="n">
        <v>317.15</v>
      </c>
      <c r="K12352" t="n">
        <v>0</v>
      </c>
      <c r="L12352">
        <f>I12352*J12352*(1-K12352)</f>
        <v/>
      </c>
      <c r="M12352">
        <f>VLOOKUP(F12352,Products!A:D,4,FALSE)*I12352</f>
        <v/>
      </c>
      <c r="N12352">
        <f>L12352-M12352</f>
        <v/>
      </c>
    </row>
    <row r="12353">
      <c r="A12353" t="inlineStr">
        <is>
          <t>T1012351</t>
        </is>
      </c>
      <c r="B12353" t="inlineStr">
        <is>
          <t>2024-03-01</t>
        </is>
      </c>
      <c r="C12353" t="inlineStr">
        <is>
          <t>S011</t>
        </is>
      </c>
      <c r="D12353" t="inlineStr">
        <is>
          <t>Store_011</t>
        </is>
      </c>
      <c r="E12353" t="inlineStr">
        <is>
          <t>South</t>
        </is>
      </c>
      <c r="F12353" t="inlineStr">
        <is>
          <t>P0003</t>
        </is>
      </c>
      <c r="G12353" t="inlineStr">
        <is>
          <t>Prod_0003</t>
        </is>
      </c>
      <c r="H12353" t="inlineStr">
        <is>
          <t>Household</t>
        </is>
      </c>
      <c r="I12353" t="n">
        <v>5</v>
      </c>
      <c r="J12353" t="n">
        <v>85.62</v>
      </c>
      <c r="K12353" t="n">
        <v>0.1</v>
      </c>
      <c r="L12353">
        <f>I12353*J12353*(1-K12353)</f>
        <v/>
      </c>
      <c r="M12353">
        <f>VLOOKUP(F12353,Products!A:D,4,FALSE)*I12353</f>
        <v/>
      </c>
      <c r="N12353">
        <f>L12353-M12353</f>
        <v/>
      </c>
    </row>
    <row r="12354">
      <c r="A12354" t="inlineStr">
        <is>
          <t>T1012352</t>
        </is>
      </c>
      <c r="B12354" t="inlineStr">
        <is>
          <t>2025-05-22</t>
        </is>
      </c>
      <c r="C12354" t="inlineStr">
        <is>
          <t>S008</t>
        </is>
      </c>
      <c r="D12354" t="inlineStr">
        <is>
          <t>Store_008</t>
        </is>
      </c>
      <c r="E12354" t="inlineStr">
        <is>
          <t>East</t>
        </is>
      </c>
      <c r="F12354" t="inlineStr">
        <is>
          <t>P0175</t>
        </is>
      </c>
      <c r="G12354" t="inlineStr">
        <is>
          <t>Prod_0175</t>
        </is>
      </c>
      <c r="H12354" t="inlineStr">
        <is>
          <t>Food</t>
        </is>
      </c>
      <c r="I12354" t="n">
        <v>8</v>
      </c>
      <c r="J12354" t="n">
        <v>825.83</v>
      </c>
      <c r="K12354" t="n">
        <v>0.1</v>
      </c>
      <c r="L12354">
        <f>I12354*J12354*(1-K12354)</f>
        <v/>
      </c>
      <c r="M12354">
        <f>VLOOKUP(F12354,Products!A:D,4,FALSE)*I12354</f>
        <v/>
      </c>
      <c r="N12354">
        <f>L12354-M12354</f>
        <v/>
      </c>
    </row>
    <row r="12355">
      <c r="A12355" t="inlineStr">
        <is>
          <t>T1012353</t>
        </is>
      </c>
      <c r="B12355" t="inlineStr">
        <is>
          <t>2023-01-16</t>
        </is>
      </c>
      <c r="C12355" t="inlineStr">
        <is>
          <t>S025</t>
        </is>
      </c>
      <c r="D12355" t="inlineStr">
        <is>
          <t>Store_025</t>
        </is>
      </c>
      <c r="E12355" t="inlineStr">
        <is>
          <t>Central</t>
        </is>
      </c>
      <c r="F12355" t="inlineStr">
        <is>
          <t>P0080</t>
        </is>
      </c>
      <c r="G12355" t="inlineStr">
        <is>
          <t>Prod_0080</t>
        </is>
      </c>
      <c r="H12355" t="inlineStr">
        <is>
          <t>Clothing</t>
        </is>
      </c>
      <c r="I12355" t="n">
        <v>6</v>
      </c>
      <c r="J12355" t="n">
        <v>639.54</v>
      </c>
      <c r="K12355" t="n">
        <v>0.15</v>
      </c>
      <c r="L12355">
        <f>I12355*J12355*(1-K12355)</f>
        <v/>
      </c>
      <c r="M12355">
        <f>VLOOKUP(F12355,Products!A:D,4,FALSE)*I12355</f>
        <v/>
      </c>
      <c r="N12355">
        <f>L12355-M12355</f>
        <v/>
      </c>
    </row>
    <row r="12356">
      <c r="A12356" t="inlineStr">
        <is>
          <t>T1012354</t>
        </is>
      </c>
      <c r="B12356" t="inlineStr">
        <is>
          <t>2025-04-08</t>
        </is>
      </c>
      <c r="C12356" t="inlineStr">
        <is>
          <t>S036</t>
        </is>
      </c>
      <c r="D12356" t="inlineStr">
        <is>
          <t>Store_036</t>
        </is>
      </c>
      <c r="E12356" t="inlineStr">
        <is>
          <t>Central</t>
        </is>
      </c>
      <c r="F12356" t="inlineStr">
        <is>
          <t>P0147</t>
        </is>
      </c>
      <c r="G12356" t="inlineStr">
        <is>
          <t>Prod_0147</t>
        </is>
      </c>
      <c r="H12356" t="inlineStr">
        <is>
          <t>Stationery</t>
        </is>
      </c>
      <c r="I12356" t="n">
        <v>6</v>
      </c>
      <c r="J12356" t="n">
        <v>344.14</v>
      </c>
      <c r="K12356" t="n">
        <v>0</v>
      </c>
      <c r="L12356">
        <f>I12356*J12356*(1-K12356)</f>
        <v/>
      </c>
      <c r="M12356">
        <f>VLOOKUP(F12356,Products!A:D,4,FALSE)*I12356</f>
        <v/>
      </c>
      <c r="N12356">
        <f>L12356-M12356</f>
        <v/>
      </c>
    </row>
    <row r="12357">
      <c r="A12357" t="inlineStr">
        <is>
          <t>T1012355</t>
        </is>
      </c>
      <c r="B12357" t="inlineStr">
        <is>
          <t>2025-05-26</t>
        </is>
      </c>
      <c r="C12357" t="inlineStr">
        <is>
          <t>S029</t>
        </is>
      </c>
      <c r="D12357" t="inlineStr">
        <is>
          <t>Store_029</t>
        </is>
      </c>
      <c r="E12357" t="inlineStr">
        <is>
          <t>South</t>
        </is>
      </c>
      <c r="F12357" t="inlineStr">
        <is>
          <t>P0198</t>
        </is>
      </c>
      <c r="G12357" t="inlineStr">
        <is>
          <t>Prod_0198</t>
        </is>
      </c>
      <c r="H12357" t="inlineStr">
        <is>
          <t>Beverages</t>
        </is>
      </c>
      <c r="I12357" t="n">
        <v>6</v>
      </c>
      <c r="J12357" t="n">
        <v>723.01</v>
      </c>
      <c r="K12357" t="n">
        <v>0</v>
      </c>
      <c r="L12357">
        <f>I12357*J12357*(1-K12357)</f>
        <v/>
      </c>
      <c r="M12357">
        <f>VLOOKUP(F12357,Products!A:D,4,FALSE)*I12357</f>
        <v/>
      </c>
      <c r="N12357">
        <f>L12357-M12357</f>
        <v/>
      </c>
    </row>
    <row r="12358">
      <c r="A12358" t="inlineStr">
        <is>
          <t>T1012356</t>
        </is>
      </c>
      <c r="B12358" t="inlineStr">
        <is>
          <t>2024-02-26</t>
        </is>
      </c>
      <c r="C12358" t="inlineStr">
        <is>
          <t>S043</t>
        </is>
      </c>
      <c r="D12358" t="inlineStr">
        <is>
          <t>Store_043</t>
        </is>
      </c>
      <c r="E12358" t="inlineStr">
        <is>
          <t>East</t>
        </is>
      </c>
      <c r="F12358" t="inlineStr">
        <is>
          <t>P0162</t>
        </is>
      </c>
      <c r="G12358" t="inlineStr">
        <is>
          <t>Prod_0162</t>
        </is>
      </c>
      <c r="H12358" t="inlineStr">
        <is>
          <t>Food</t>
        </is>
      </c>
      <c r="I12358" t="n">
        <v>3</v>
      </c>
      <c r="J12358" t="n">
        <v>564.73</v>
      </c>
      <c r="K12358" t="n">
        <v>0</v>
      </c>
      <c r="L12358">
        <f>I12358*J12358*(1-K12358)</f>
        <v/>
      </c>
      <c r="M12358">
        <f>VLOOKUP(F12358,Products!A:D,4,FALSE)*I12358</f>
        <v/>
      </c>
      <c r="N12358">
        <f>L12358-M12358</f>
        <v/>
      </c>
    </row>
    <row r="12359">
      <c r="A12359" t="inlineStr">
        <is>
          <t>T1012357</t>
        </is>
      </c>
      <c r="B12359" t="inlineStr">
        <is>
          <t>2025-08-31</t>
        </is>
      </c>
      <c r="C12359" t="inlineStr">
        <is>
          <t>S009</t>
        </is>
      </c>
      <c r="D12359" t="inlineStr">
        <is>
          <t>Store_009</t>
        </is>
      </c>
      <c r="E12359" t="inlineStr">
        <is>
          <t>Central</t>
        </is>
      </c>
      <c r="F12359" t="inlineStr">
        <is>
          <t>P0181</t>
        </is>
      </c>
      <c r="G12359" t="inlineStr">
        <is>
          <t>Prod_0181</t>
        </is>
      </c>
      <c r="H12359" t="inlineStr">
        <is>
          <t>Electronics</t>
        </is>
      </c>
      <c r="I12359" t="n">
        <v>6</v>
      </c>
      <c r="J12359" t="n">
        <v>659.61</v>
      </c>
      <c r="K12359" t="n">
        <v>0.1</v>
      </c>
      <c r="L12359">
        <f>I12359*J12359*(1-K12359)</f>
        <v/>
      </c>
      <c r="M12359">
        <f>VLOOKUP(F12359,Products!A:D,4,FALSE)*I12359</f>
        <v/>
      </c>
      <c r="N12359">
        <f>L12359-M12359</f>
        <v/>
      </c>
    </row>
    <row r="12360">
      <c r="A12360" t="inlineStr">
        <is>
          <t>T1012358</t>
        </is>
      </c>
      <c r="B12360" t="inlineStr">
        <is>
          <t>2024-11-02</t>
        </is>
      </c>
      <c r="C12360" t="inlineStr">
        <is>
          <t>S025</t>
        </is>
      </c>
      <c r="D12360" t="inlineStr">
        <is>
          <t>Store_025</t>
        </is>
      </c>
      <c r="E12360" t="inlineStr">
        <is>
          <t>Central</t>
        </is>
      </c>
      <c r="F12360" t="inlineStr">
        <is>
          <t>P0086</t>
        </is>
      </c>
      <c r="G12360" t="inlineStr">
        <is>
          <t>Prod_0086</t>
        </is>
      </c>
      <c r="H12360" t="inlineStr">
        <is>
          <t>Stationery</t>
        </is>
      </c>
      <c r="I12360" t="n">
        <v>8</v>
      </c>
      <c r="J12360" t="n">
        <v>926.51</v>
      </c>
      <c r="K12360" t="n">
        <v>0</v>
      </c>
      <c r="L12360">
        <f>I12360*J12360*(1-K12360)</f>
        <v/>
      </c>
      <c r="M12360">
        <f>VLOOKUP(F12360,Products!A:D,4,FALSE)*I12360</f>
        <v/>
      </c>
      <c r="N12360">
        <f>L12360-M12360</f>
        <v/>
      </c>
    </row>
    <row r="12361">
      <c r="A12361" t="inlineStr">
        <is>
          <t>T1012359</t>
        </is>
      </c>
      <c r="B12361" t="inlineStr">
        <is>
          <t>2024-04-29</t>
        </is>
      </c>
      <c r="C12361" t="inlineStr">
        <is>
          <t>S040</t>
        </is>
      </c>
      <c r="D12361" t="inlineStr">
        <is>
          <t>Store_040</t>
        </is>
      </c>
      <c r="E12361" t="inlineStr">
        <is>
          <t>Central</t>
        </is>
      </c>
      <c r="F12361" t="inlineStr">
        <is>
          <t>P0092</t>
        </is>
      </c>
      <c r="G12361" t="inlineStr">
        <is>
          <t>Prod_0092</t>
        </is>
      </c>
      <c r="H12361" t="inlineStr">
        <is>
          <t>Household</t>
        </is>
      </c>
      <c r="I12361" t="n">
        <v>1</v>
      </c>
      <c r="J12361" t="n">
        <v>242.83</v>
      </c>
      <c r="K12361" t="n">
        <v>0</v>
      </c>
      <c r="L12361">
        <f>I12361*J12361*(1-K12361)</f>
        <v/>
      </c>
      <c r="M12361">
        <f>VLOOKUP(F12361,Products!A:D,4,FALSE)*I12361</f>
        <v/>
      </c>
      <c r="N12361">
        <f>L12361-M12361</f>
        <v/>
      </c>
    </row>
    <row r="12362">
      <c r="A12362" t="inlineStr">
        <is>
          <t>T1012360</t>
        </is>
      </c>
      <c r="B12362" t="inlineStr">
        <is>
          <t>2023-03-13</t>
        </is>
      </c>
      <c r="C12362" t="inlineStr">
        <is>
          <t>S024</t>
        </is>
      </c>
      <c r="D12362" t="inlineStr">
        <is>
          <t>Store_024</t>
        </is>
      </c>
      <c r="E12362" t="inlineStr">
        <is>
          <t>South</t>
        </is>
      </c>
      <c r="F12362" t="inlineStr">
        <is>
          <t>P0018</t>
        </is>
      </c>
      <c r="G12362" t="inlineStr">
        <is>
          <t>Prod_0018</t>
        </is>
      </c>
      <c r="H12362" t="inlineStr">
        <is>
          <t>Food</t>
        </is>
      </c>
      <c r="I12362" t="n">
        <v>8</v>
      </c>
      <c r="J12362" t="n">
        <v>882.6</v>
      </c>
      <c r="K12362" t="n">
        <v>0</v>
      </c>
      <c r="L12362">
        <f>I12362*J12362*(1-K12362)</f>
        <v/>
      </c>
      <c r="M12362">
        <f>VLOOKUP(F12362,Products!A:D,4,FALSE)*I12362</f>
        <v/>
      </c>
      <c r="N12362">
        <f>L12362-M12362</f>
        <v/>
      </c>
    </row>
    <row r="12363">
      <c r="A12363" t="inlineStr">
        <is>
          <t>T1012361</t>
        </is>
      </c>
      <c r="B12363" t="inlineStr">
        <is>
          <t>2023-06-06</t>
        </is>
      </c>
      <c r="C12363" t="inlineStr">
        <is>
          <t>S030</t>
        </is>
      </c>
      <c r="D12363" t="inlineStr">
        <is>
          <t>Store_030</t>
        </is>
      </c>
      <c r="E12363" t="inlineStr">
        <is>
          <t>North</t>
        </is>
      </c>
      <c r="F12363" t="inlineStr">
        <is>
          <t>P0048</t>
        </is>
      </c>
      <c r="G12363" t="inlineStr">
        <is>
          <t>Prod_0048</t>
        </is>
      </c>
      <c r="H12363" t="inlineStr">
        <is>
          <t>Toys</t>
        </is>
      </c>
      <c r="I12363" t="n">
        <v>1</v>
      </c>
      <c r="J12363" t="n">
        <v>237.85</v>
      </c>
      <c r="K12363" t="n">
        <v>0</v>
      </c>
      <c r="L12363">
        <f>I12363*J12363*(1-K12363)</f>
        <v/>
      </c>
      <c r="M12363">
        <f>VLOOKUP(F12363,Products!A:D,4,FALSE)*I12363</f>
        <v/>
      </c>
      <c r="N12363">
        <f>L12363-M12363</f>
        <v/>
      </c>
    </row>
    <row r="12364">
      <c r="A12364" t="inlineStr">
        <is>
          <t>T1012362</t>
        </is>
      </c>
      <c r="B12364" t="inlineStr">
        <is>
          <t>2025-06-07</t>
        </is>
      </c>
      <c r="C12364" t="inlineStr">
        <is>
          <t>S049</t>
        </is>
      </c>
      <c r="D12364" t="inlineStr">
        <is>
          <t>Store_049</t>
        </is>
      </c>
      <c r="E12364" t="inlineStr">
        <is>
          <t>North</t>
        </is>
      </c>
      <c r="F12364" t="inlineStr">
        <is>
          <t>P0185</t>
        </is>
      </c>
      <c r="G12364" t="inlineStr">
        <is>
          <t>Prod_0185</t>
        </is>
      </c>
      <c r="H12364" t="inlineStr">
        <is>
          <t>Food</t>
        </is>
      </c>
      <c r="I12364" t="n">
        <v>5</v>
      </c>
      <c r="J12364" t="n">
        <v>458.87</v>
      </c>
      <c r="K12364" t="n">
        <v>0.1</v>
      </c>
      <c r="L12364">
        <f>I12364*J12364*(1-K12364)</f>
        <v/>
      </c>
      <c r="M12364">
        <f>VLOOKUP(F12364,Products!A:D,4,FALSE)*I12364</f>
        <v/>
      </c>
      <c r="N12364">
        <f>L12364-M12364</f>
        <v/>
      </c>
    </row>
    <row r="12365">
      <c r="A12365" t="inlineStr">
        <is>
          <t>T1012363</t>
        </is>
      </c>
      <c r="B12365" t="inlineStr">
        <is>
          <t>2023-09-04</t>
        </is>
      </c>
      <c r="C12365" t="inlineStr">
        <is>
          <t>S043</t>
        </is>
      </c>
      <c r="D12365" t="inlineStr">
        <is>
          <t>Store_043</t>
        </is>
      </c>
      <c r="E12365" t="inlineStr">
        <is>
          <t>East</t>
        </is>
      </c>
      <c r="F12365" t="inlineStr">
        <is>
          <t>P0037</t>
        </is>
      </c>
      <c r="G12365" t="inlineStr">
        <is>
          <t>Prod_0037</t>
        </is>
      </c>
      <c r="H12365" t="inlineStr">
        <is>
          <t>Stationery</t>
        </is>
      </c>
      <c r="I12365" t="n">
        <v>5</v>
      </c>
      <c r="J12365" t="n">
        <v>505.28</v>
      </c>
      <c r="K12365" t="n">
        <v>0</v>
      </c>
      <c r="L12365">
        <f>I12365*J12365*(1-K12365)</f>
        <v/>
      </c>
      <c r="M12365">
        <f>VLOOKUP(F12365,Products!A:D,4,FALSE)*I12365</f>
        <v/>
      </c>
      <c r="N12365">
        <f>L12365-M12365</f>
        <v/>
      </c>
    </row>
    <row r="12366">
      <c r="A12366" t="inlineStr">
        <is>
          <t>T1012364</t>
        </is>
      </c>
      <c r="B12366" t="inlineStr">
        <is>
          <t>2023-07-17</t>
        </is>
      </c>
      <c r="C12366" t="inlineStr">
        <is>
          <t>S049</t>
        </is>
      </c>
      <c r="D12366" t="inlineStr">
        <is>
          <t>Store_049</t>
        </is>
      </c>
      <c r="E12366" t="inlineStr">
        <is>
          <t>North</t>
        </is>
      </c>
      <c r="F12366" t="inlineStr">
        <is>
          <t>P0167</t>
        </is>
      </c>
      <c r="G12366" t="inlineStr">
        <is>
          <t>Prod_0167</t>
        </is>
      </c>
      <c r="H12366" t="inlineStr">
        <is>
          <t>Beverages</t>
        </is>
      </c>
      <c r="I12366" t="n">
        <v>5</v>
      </c>
      <c r="J12366" t="n">
        <v>385.67</v>
      </c>
      <c r="K12366" t="n">
        <v>0</v>
      </c>
      <c r="L12366">
        <f>I12366*J12366*(1-K12366)</f>
        <v/>
      </c>
      <c r="M12366">
        <f>VLOOKUP(F12366,Products!A:D,4,FALSE)*I12366</f>
        <v/>
      </c>
      <c r="N12366">
        <f>L12366-M12366</f>
        <v/>
      </c>
    </row>
    <row r="12367">
      <c r="A12367" t="inlineStr">
        <is>
          <t>T1012365</t>
        </is>
      </c>
      <c r="B12367" t="inlineStr">
        <is>
          <t>2025-09-07</t>
        </is>
      </c>
      <c r="C12367" t="inlineStr">
        <is>
          <t>S024</t>
        </is>
      </c>
      <c r="D12367" t="inlineStr">
        <is>
          <t>Store_024</t>
        </is>
      </c>
      <c r="E12367" t="inlineStr">
        <is>
          <t>South</t>
        </is>
      </c>
      <c r="F12367" t="inlineStr">
        <is>
          <t>P0199</t>
        </is>
      </c>
      <c r="G12367" t="inlineStr">
        <is>
          <t>Prod_0199</t>
        </is>
      </c>
      <c r="H12367" t="inlineStr">
        <is>
          <t>Beverages</t>
        </is>
      </c>
      <c r="I12367" t="n">
        <v>1</v>
      </c>
      <c r="J12367" t="n">
        <v>109.01</v>
      </c>
      <c r="K12367" t="n">
        <v>0.1</v>
      </c>
      <c r="L12367">
        <f>I12367*J12367*(1-K12367)</f>
        <v/>
      </c>
      <c r="M12367">
        <f>VLOOKUP(F12367,Products!A:D,4,FALSE)*I12367</f>
        <v/>
      </c>
      <c r="N12367">
        <f>L12367-M12367</f>
        <v/>
      </c>
    </row>
    <row r="12368">
      <c r="A12368" t="inlineStr">
        <is>
          <t>T1012366</t>
        </is>
      </c>
      <c r="B12368" t="inlineStr">
        <is>
          <t>2023-07-12</t>
        </is>
      </c>
      <c r="C12368" t="inlineStr">
        <is>
          <t>S004</t>
        </is>
      </c>
      <c r="D12368" t="inlineStr">
        <is>
          <t>Store_004</t>
        </is>
      </c>
      <c r="E12368" t="inlineStr">
        <is>
          <t>Central</t>
        </is>
      </c>
      <c r="F12368" t="inlineStr">
        <is>
          <t>P0055</t>
        </is>
      </c>
      <c r="G12368" t="inlineStr">
        <is>
          <t>Prod_0055</t>
        </is>
      </c>
      <c r="H12368" t="inlineStr">
        <is>
          <t>Beverages</t>
        </is>
      </c>
      <c r="I12368" t="n">
        <v>7</v>
      </c>
      <c r="J12368" t="n">
        <v>146.88</v>
      </c>
      <c r="K12368" t="n">
        <v>0</v>
      </c>
      <c r="L12368">
        <f>I12368*J12368*(1-K12368)</f>
        <v/>
      </c>
      <c r="M12368">
        <f>VLOOKUP(F12368,Products!A:D,4,FALSE)*I12368</f>
        <v/>
      </c>
      <c r="N12368">
        <f>L12368-M12368</f>
        <v/>
      </c>
    </row>
    <row r="12369">
      <c r="A12369" t="inlineStr">
        <is>
          <t>T1012367</t>
        </is>
      </c>
      <c r="B12369" t="inlineStr">
        <is>
          <t>2025-03-19</t>
        </is>
      </c>
      <c r="C12369" t="inlineStr">
        <is>
          <t>S043</t>
        </is>
      </c>
      <c r="D12369" t="inlineStr">
        <is>
          <t>Store_043</t>
        </is>
      </c>
      <c r="E12369" t="inlineStr">
        <is>
          <t>East</t>
        </is>
      </c>
      <c r="F12369" t="inlineStr">
        <is>
          <t>P0024</t>
        </is>
      </c>
      <c r="G12369" t="inlineStr">
        <is>
          <t>Prod_0024</t>
        </is>
      </c>
      <c r="H12369" t="inlineStr">
        <is>
          <t>Clothing</t>
        </is>
      </c>
      <c r="I12369" t="n">
        <v>9</v>
      </c>
      <c r="J12369" t="n">
        <v>106.51</v>
      </c>
      <c r="K12369" t="n">
        <v>0</v>
      </c>
      <c r="L12369">
        <f>I12369*J12369*(1-K12369)</f>
        <v/>
      </c>
      <c r="M12369">
        <f>VLOOKUP(F12369,Products!A:D,4,FALSE)*I12369</f>
        <v/>
      </c>
      <c r="N12369">
        <f>L12369-M12369</f>
        <v/>
      </c>
    </row>
    <row r="12370">
      <c r="A12370" t="inlineStr">
        <is>
          <t>T1012368</t>
        </is>
      </c>
      <c r="B12370" t="inlineStr">
        <is>
          <t>2023-10-21</t>
        </is>
      </c>
      <c r="C12370" t="inlineStr">
        <is>
          <t>S033</t>
        </is>
      </c>
      <c r="D12370" t="inlineStr">
        <is>
          <t>Store_033</t>
        </is>
      </c>
      <c r="E12370" t="inlineStr">
        <is>
          <t>North</t>
        </is>
      </c>
      <c r="F12370" t="inlineStr">
        <is>
          <t>P0169</t>
        </is>
      </c>
      <c r="G12370" t="inlineStr">
        <is>
          <t>Prod_0169</t>
        </is>
      </c>
      <c r="H12370" t="inlineStr">
        <is>
          <t>Beverages</t>
        </is>
      </c>
      <c r="I12370" t="n">
        <v>6</v>
      </c>
      <c r="J12370" t="n">
        <v>783.9</v>
      </c>
      <c r="K12370" t="n">
        <v>0</v>
      </c>
      <c r="L12370">
        <f>I12370*J12370*(1-K12370)</f>
        <v/>
      </c>
      <c r="M12370">
        <f>VLOOKUP(F12370,Products!A:D,4,FALSE)*I12370</f>
        <v/>
      </c>
      <c r="N12370">
        <f>L12370-M12370</f>
        <v/>
      </c>
    </row>
    <row r="12371">
      <c r="A12371" t="inlineStr">
        <is>
          <t>T1012369</t>
        </is>
      </c>
      <c r="B12371" t="inlineStr">
        <is>
          <t>2024-10-03</t>
        </is>
      </c>
      <c r="C12371" t="inlineStr">
        <is>
          <t>S043</t>
        </is>
      </c>
      <c r="D12371" t="inlineStr">
        <is>
          <t>Store_043</t>
        </is>
      </c>
      <c r="E12371" t="inlineStr">
        <is>
          <t>East</t>
        </is>
      </c>
      <c r="F12371" t="inlineStr">
        <is>
          <t>P0120</t>
        </is>
      </c>
      <c r="G12371" t="inlineStr">
        <is>
          <t>Prod_0120</t>
        </is>
      </c>
      <c r="H12371" t="inlineStr">
        <is>
          <t>Stationery</t>
        </is>
      </c>
      <c r="I12371" t="n">
        <v>2</v>
      </c>
      <c r="J12371" t="n">
        <v>500.89</v>
      </c>
      <c r="K12371" t="n">
        <v>0</v>
      </c>
      <c r="L12371">
        <f>I12371*J12371*(1-K12371)</f>
        <v/>
      </c>
      <c r="M12371">
        <f>VLOOKUP(F12371,Products!A:D,4,FALSE)*I12371</f>
        <v/>
      </c>
      <c r="N12371">
        <f>L12371-M12371</f>
        <v/>
      </c>
    </row>
    <row r="12372">
      <c r="A12372" t="inlineStr">
        <is>
          <t>T1012370</t>
        </is>
      </c>
      <c r="B12372" t="inlineStr">
        <is>
          <t>2025-02-16</t>
        </is>
      </c>
      <c r="C12372" t="inlineStr">
        <is>
          <t>S032</t>
        </is>
      </c>
      <c r="D12372" t="inlineStr">
        <is>
          <t>Store_032</t>
        </is>
      </c>
      <c r="E12372" t="inlineStr">
        <is>
          <t>Central</t>
        </is>
      </c>
      <c r="F12372" t="inlineStr">
        <is>
          <t>P0035</t>
        </is>
      </c>
      <c r="G12372" t="inlineStr">
        <is>
          <t>Prod_0035</t>
        </is>
      </c>
      <c r="H12372" t="inlineStr">
        <is>
          <t>Beverages</t>
        </is>
      </c>
      <c r="I12372" t="n">
        <v>2</v>
      </c>
      <c r="J12372" t="n">
        <v>98.77</v>
      </c>
      <c r="K12372" t="n">
        <v>0</v>
      </c>
      <c r="L12372">
        <f>I12372*J12372*(1-K12372)</f>
        <v/>
      </c>
      <c r="M12372">
        <f>VLOOKUP(F12372,Products!A:D,4,FALSE)*I12372</f>
        <v/>
      </c>
      <c r="N12372">
        <f>L12372-M12372</f>
        <v/>
      </c>
    </row>
    <row r="12373">
      <c r="A12373" t="inlineStr">
        <is>
          <t>T1012371</t>
        </is>
      </c>
      <c r="B12373" t="inlineStr">
        <is>
          <t>2024-12-03</t>
        </is>
      </c>
      <c r="C12373" t="inlineStr">
        <is>
          <t>S003</t>
        </is>
      </c>
      <c r="D12373" t="inlineStr">
        <is>
          <t>Store_003</t>
        </is>
      </c>
      <c r="E12373" t="inlineStr">
        <is>
          <t>North</t>
        </is>
      </c>
      <c r="F12373" t="inlineStr">
        <is>
          <t>P0120</t>
        </is>
      </c>
      <c r="G12373" t="inlineStr">
        <is>
          <t>Prod_0120</t>
        </is>
      </c>
      <c r="H12373" t="inlineStr">
        <is>
          <t>Stationery</t>
        </is>
      </c>
      <c r="I12373" t="n">
        <v>9</v>
      </c>
      <c r="J12373" t="n">
        <v>386.31</v>
      </c>
      <c r="K12373" t="n">
        <v>0.2</v>
      </c>
      <c r="L12373">
        <f>I12373*J12373*(1-K12373)</f>
        <v/>
      </c>
      <c r="M12373">
        <f>VLOOKUP(F12373,Products!A:D,4,FALSE)*I12373</f>
        <v/>
      </c>
      <c r="N12373">
        <f>L12373-M12373</f>
        <v/>
      </c>
    </row>
    <row r="12374">
      <c r="A12374" t="inlineStr">
        <is>
          <t>T1012372</t>
        </is>
      </c>
      <c r="B12374" t="inlineStr">
        <is>
          <t>2024-06-30</t>
        </is>
      </c>
      <c r="C12374" t="inlineStr">
        <is>
          <t>S011</t>
        </is>
      </c>
      <c r="D12374" t="inlineStr">
        <is>
          <t>Store_011</t>
        </is>
      </c>
      <c r="E12374" t="inlineStr">
        <is>
          <t>South</t>
        </is>
      </c>
      <c r="F12374" t="inlineStr">
        <is>
          <t>P0014</t>
        </is>
      </c>
      <c r="G12374" t="inlineStr">
        <is>
          <t>Prod_0014</t>
        </is>
      </c>
      <c r="H12374" t="inlineStr">
        <is>
          <t>Clothing</t>
        </is>
      </c>
      <c r="I12374" t="n">
        <v>7</v>
      </c>
      <c r="J12374" t="n">
        <v>250.55</v>
      </c>
      <c r="K12374" t="n">
        <v>0.1</v>
      </c>
      <c r="L12374">
        <f>I12374*J12374*(1-K12374)</f>
        <v/>
      </c>
      <c r="M12374">
        <f>VLOOKUP(F12374,Products!A:D,4,FALSE)*I12374</f>
        <v/>
      </c>
      <c r="N12374">
        <f>L12374-M12374</f>
        <v/>
      </c>
    </row>
    <row r="12375">
      <c r="A12375" t="inlineStr">
        <is>
          <t>T1012373</t>
        </is>
      </c>
      <c r="B12375" t="inlineStr">
        <is>
          <t>2025-06-24</t>
        </is>
      </c>
      <c r="C12375" t="inlineStr">
        <is>
          <t>S049</t>
        </is>
      </c>
      <c r="D12375" t="inlineStr">
        <is>
          <t>Store_049</t>
        </is>
      </c>
      <c r="E12375" t="inlineStr">
        <is>
          <t>North</t>
        </is>
      </c>
      <c r="F12375" t="inlineStr">
        <is>
          <t>P0199</t>
        </is>
      </c>
      <c r="G12375" t="inlineStr">
        <is>
          <t>Prod_0199</t>
        </is>
      </c>
      <c r="H12375" t="inlineStr">
        <is>
          <t>Beverages</t>
        </is>
      </c>
      <c r="I12375" t="n">
        <v>5</v>
      </c>
      <c r="J12375" t="n">
        <v>99.5</v>
      </c>
      <c r="K12375" t="n">
        <v>0.2</v>
      </c>
      <c r="L12375">
        <f>I12375*J12375*(1-K12375)</f>
        <v/>
      </c>
      <c r="M12375">
        <f>VLOOKUP(F12375,Products!A:D,4,FALSE)*I12375</f>
        <v/>
      </c>
      <c r="N12375">
        <f>L12375-M12375</f>
        <v/>
      </c>
    </row>
    <row r="12376">
      <c r="A12376" t="inlineStr">
        <is>
          <t>T1012374</t>
        </is>
      </c>
      <c r="B12376" t="inlineStr">
        <is>
          <t>2024-07-27</t>
        </is>
      </c>
      <c r="C12376" t="inlineStr">
        <is>
          <t>S025</t>
        </is>
      </c>
      <c r="D12376" t="inlineStr">
        <is>
          <t>Store_025</t>
        </is>
      </c>
      <c r="E12376" t="inlineStr">
        <is>
          <t>Central</t>
        </is>
      </c>
      <c r="F12376" t="inlineStr">
        <is>
          <t>P0145</t>
        </is>
      </c>
      <c r="G12376" t="inlineStr">
        <is>
          <t>Prod_0145</t>
        </is>
      </c>
      <c r="H12376" t="inlineStr">
        <is>
          <t>Electronics</t>
        </is>
      </c>
      <c r="I12376" t="n">
        <v>6</v>
      </c>
      <c r="J12376" t="n">
        <v>657.8200000000001</v>
      </c>
      <c r="K12376" t="n">
        <v>0</v>
      </c>
      <c r="L12376">
        <f>I12376*J12376*(1-K12376)</f>
        <v/>
      </c>
      <c r="M12376">
        <f>VLOOKUP(F12376,Products!A:D,4,FALSE)*I12376</f>
        <v/>
      </c>
      <c r="N12376">
        <f>L12376-M12376</f>
        <v/>
      </c>
    </row>
    <row r="12377">
      <c r="A12377" t="inlineStr">
        <is>
          <t>T1012375</t>
        </is>
      </c>
      <c r="B12377" t="inlineStr">
        <is>
          <t>2025-04-01</t>
        </is>
      </c>
      <c r="C12377" t="inlineStr">
        <is>
          <t>S009</t>
        </is>
      </c>
      <c r="D12377" t="inlineStr">
        <is>
          <t>Store_009</t>
        </is>
      </c>
      <c r="E12377" t="inlineStr">
        <is>
          <t>Central</t>
        </is>
      </c>
      <c r="F12377" t="inlineStr">
        <is>
          <t>P0142</t>
        </is>
      </c>
      <c r="G12377" t="inlineStr">
        <is>
          <t>Prod_0142</t>
        </is>
      </c>
      <c r="H12377" t="inlineStr">
        <is>
          <t>Household</t>
        </is>
      </c>
      <c r="I12377" t="n">
        <v>4</v>
      </c>
      <c r="J12377" t="n">
        <v>214.28</v>
      </c>
      <c r="K12377" t="n">
        <v>0</v>
      </c>
      <c r="L12377">
        <f>I12377*J12377*(1-K12377)</f>
        <v/>
      </c>
      <c r="M12377">
        <f>VLOOKUP(F12377,Products!A:D,4,FALSE)*I12377</f>
        <v/>
      </c>
      <c r="N12377">
        <f>L12377-M12377</f>
        <v/>
      </c>
    </row>
    <row r="12378">
      <c r="A12378" t="inlineStr">
        <is>
          <t>T1012376</t>
        </is>
      </c>
      <c r="B12378" t="inlineStr">
        <is>
          <t>2023-03-31</t>
        </is>
      </c>
      <c r="C12378" t="inlineStr">
        <is>
          <t>S025</t>
        </is>
      </c>
      <c r="D12378" t="inlineStr">
        <is>
          <t>Store_025</t>
        </is>
      </c>
      <c r="E12378" t="inlineStr">
        <is>
          <t>Central</t>
        </is>
      </c>
      <c r="F12378" t="inlineStr">
        <is>
          <t>P0178</t>
        </is>
      </c>
      <c r="G12378" t="inlineStr">
        <is>
          <t>Prod_0178</t>
        </is>
      </c>
      <c r="H12378" t="inlineStr">
        <is>
          <t>Beverages</t>
        </is>
      </c>
      <c r="I12378" t="n">
        <v>6</v>
      </c>
      <c r="J12378" t="n">
        <v>667.02</v>
      </c>
      <c r="K12378" t="n">
        <v>0.2</v>
      </c>
      <c r="L12378">
        <f>I12378*J12378*(1-K12378)</f>
        <v/>
      </c>
      <c r="M12378">
        <f>VLOOKUP(F12378,Products!A:D,4,FALSE)*I12378</f>
        <v/>
      </c>
      <c r="N12378">
        <f>L12378-M12378</f>
        <v/>
      </c>
    </row>
    <row r="12379">
      <c r="A12379" t="inlineStr">
        <is>
          <t>T1012377</t>
        </is>
      </c>
      <c r="B12379" t="inlineStr">
        <is>
          <t>2024-11-14</t>
        </is>
      </c>
      <c r="C12379" t="inlineStr">
        <is>
          <t>S019</t>
        </is>
      </c>
      <c r="D12379" t="inlineStr">
        <is>
          <t>Store_019</t>
        </is>
      </c>
      <c r="E12379" t="inlineStr">
        <is>
          <t>East</t>
        </is>
      </c>
      <c r="F12379" t="inlineStr">
        <is>
          <t>P0098</t>
        </is>
      </c>
      <c r="G12379" t="inlineStr">
        <is>
          <t>Prod_0098</t>
        </is>
      </c>
      <c r="H12379" t="inlineStr">
        <is>
          <t>Clothing</t>
        </is>
      </c>
      <c r="I12379" t="n">
        <v>9</v>
      </c>
      <c r="J12379" t="n">
        <v>495.85</v>
      </c>
      <c r="K12379" t="n">
        <v>0</v>
      </c>
      <c r="L12379">
        <f>I12379*J12379*(1-K12379)</f>
        <v/>
      </c>
      <c r="M12379">
        <f>VLOOKUP(F12379,Products!A:D,4,FALSE)*I12379</f>
        <v/>
      </c>
      <c r="N12379">
        <f>L12379-M12379</f>
        <v/>
      </c>
    </row>
    <row r="12380">
      <c r="A12380" t="inlineStr">
        <is>
          <t>T1012378</t>
        </is>
      </c>
      <c r="B12380" t="inlineStr">
        <is>
          <t>2024-09-14</t>
        </is>
      </c>
      <c r="C12380" t="inlineStr">
        <is>
          <t>S025</t>
        </is>
      </c>
      <c r="D12380" t="inlineStr">
        <is>
          <t>Store_025</t>
        </is>
      </c>
      <c r="E12380" t="inlineStr">
        <is>
          <t>Central</t>
        </is>
      </c>
      <c r="F12380" t="inlineStr">
        <is>
          <t>P0178</t>
        </is>
      </c>
      <c r="G12380" t="inlineStr">
        <is>
          <t>Prod_0178</t>
        </is>
      </c>
      <c r="H12380" t="inlineStr">
        <is>
          <t>Beverages</t>
        </is>
      </c>
      <c r="I12380" t="n">
        <v>9</v>
      </c>
      <c r="J12380" t="n">
        <v>586.78</v>
      </c>
      <c r="K12380" t="n">
        <v>0.1</v>
      </c>
      <c r="L12380">
        <f>I12380*J12380*(1-K12380)</f>
        <v/>
      </c>
      <c r="M12380">
        <f>VLOOKUP(F12380,Products!A:D,4,FALSE)*I12380</f>
        <v/>
      </c>
      <c r="N12380">
        <f>L12380-M12380</f>
        <v/>
      </c>
    </row>
    <row r="12381">
      <c r="A12381" t="inlineStr">
        <is>
          <t>T1012379</t>
        </is>
      </c>
      <c r="B12381" t="inlineStr">
        <is>
          <t>2024-10-19</t>
        </is>
      </c>
      <c r="C12381" t="inlineStr">
        <is>
          <t>S037</t>
        </is>
      </c>
      <c r="D12381" t="inlineStr">
        <is>
          <t>Store_037</t>
        </is>
      </c>
      <c r="E12381" t="inlineStr">
        <is>
          <t>East</t>
        </is>
      </c>
      <c r="F12381" t="inlineStr">
        <is>
          <t>P0186</t>
        </is>
      </c>
      <c r="G12381" t="inlineStr">
        <is>
          <t>Prod_0186</t>
        </is>
      </c>
      <c r="H12381" t="inlineStr">
        <is>
          <t>Household</t>
        </is>
      </c>
      <c r="I12381" t="n">
        <v>8</v>
      </c>
      <c r="J12381" t="n">
        <v>776.24</v>
      </c>
      <c r="K12381" t="n">
        <v>0</v>
      </c>
      <c r="L12381">
        <f>I12381*J12381*(1-K12381)</f>
        <v/>
      </c>
      <c r="M12381">
        <f>VLOOKUP(F12381,Products!A:D,4,FALSE)*I12381</f>
        <v/>
      </c>
      <c r="N12381">
        <f>L12381-M12381</f>
        <v/>
      </c>
    </row>
    <row r="12382">
      <c r="A12382" t="inlineStr">
        <is>
          <t>T1012380</t>
        </is>
      </c>
      <c r="B12382" t="inlineStr">
        <is>
          <t>2023-01-12</t>
        </is>
      </c>
      <c r="C12382" t="inlineStr">
        <is>
          <t>S011</t>
        </is>
      </c>
      <c r="D12382" t="inlineStr">
        <is>
          <t>Store_011</t>
        </is>
      </c>
      <c r="E12382" t="inlineStr">
        <is>
          <t>South</t>
        </is>
      </c>
      <c r="F12382" t="inlineStr">
        <is>
          <t>P0111</t>
        </is>
      </c>
      <c r="G12382" t="inlineStr">
        <is>
          <t>Prod_0111</t>
        </is>
      </c>
      <c r="H12382" t="inlineStr">
        <is>
          <t>Clothing</t>
        </is>
      </c>
      <c r="I12382" t="n">
        <v>3</v>
      </c>
      <c r="J12382" t="n">
        <v>474.74</v>
      </c>
      <c r="K12382" t="n">
        <v>0</v>
      </c>
      <c r="L12382">
        <f>I12382*J12382*(1-K12382)</f>
        <v/>
      </c>
      <c r="M12382">
        <f>VLOOKUP(F12382,Products!A:D,4,FALSE)*I12382</f>
        <v/>
      </c>
      <c r="N12382">
        <f>L12382-M12382</f>
        <v/>
      </c>
    </row>
    <row r="12383">
      <c r="A12383" t="inlineStr">
        <is>
          <t>T1012381</t>
        </is>
      </c>
      <c r="B12383" t="inlineStr">
        <is>
          <t>2023-12-07</t>
        </is>
      </c>
      <c r="C12383" t="inlineStr">
        <is>
          <t>S017</t>
        </is>
      </c>
      <c r="D12383" t="inlineStr">
        <is>
          <t>Store_017</t>
        </is>
      </c>
      <c r="E12383" t="inlineStr">
        <is>
          <t>South</t>
        </is>
      </c>
      <c r="F12383" t="inlineStr">
        <is>
          <t>P0053</t>
        </is>
      </c>
      <c r="G12383" t="inlineStr">
        <is>
          <t>Prod_0053</t>
        </is>
      </c>
      <c r="H12383" t="inlineStr">
        <is>
          <t>Food</t>
        </is>
      </c>
      <c r="I12383" t="n">
        <v>1</v>
      </c>
      <c r="J12383" t="n">
        <v>350.91</v>
      </c>
      <c r="K12383" t="n">
        <v>0</v>
      </c>
      <c r="L12383">
        <f>I12383*J12383*(1-K12383)</f>
        <v/>
      </c>
      <c r="M12383">
        <f>VLOOKUP(F12383,Products!A:D,4,FALSE)*I12383</f>
        <v/>
      </c>
      <c r="N12383">
        <f>L12383-M12383</f>
        <v/>
      </c>
    </row>
    <row r="12384">
      <c r="A12384" t="inlineStr">
        <is>
          <t>T1012382</t>
        </is>
      </c>
      <c r="B12384" t="inlineStr">
        <is>
          <t>2025-01-05</t>
        </is>
      </c>
      <c r="C12384" t="inlineStr">
        <is>
          <t>S015</t>
        </is>
      </c>
      <c r="D12384" t="inlineStr">
        <is>
          <t>Store_015</t>
        </is>
      </c>
      <c r="E12384" t="inlineStr">
        <is>
          <t>North</t>
        </is>
      </c>
      <c r="F12384" t="inlineStr">
        <is>
          <t>P0137</t>
        </is>
      </c>
      <c r="G12384" t="inlineStr">
        <is>
          <t>Prod_0137</t>
        </is>
      </c>
      <c r="H12384" t="inlineStr">
        <is>
          <t>Electronics</t>
        </is>
      </c>
      <c r="I12384" t="n">
        <v>6</v>
      </c>
      <c r="J12384" t="n">
        <v>126.42</v>
      </c>
      <c r="K12384" t="n">
        <v>0</v>
      </c>
      <c r="L12384">
        <f>I12384*J12384*(1-K12384)</f>
        <v/>
      </c>
      <c r="M12384">
        <f>VLOOKUP(F12384,Products!A:D,4,FALSE)*I12384</f>
        <v/>
      </c>
      <c r="N12384">
        <f>L12384-M12384</f>
        <v/>
      </c>
    </row>
    <row r="12385">
      <c r="A12385" t="inlineStr">
        <is>
          <t>T1012383</t>
        </is>
      </c>
      <c r="B12385" t="inlineStr">
        <is>
          <t>2025-06-05</t>
        </is>
      </c>
      <c r="C12385" t="inlineStr">
        <is>
          <t>S011</t>
        </is>
      </c>
      <c r="D12385" t="inlineStr">
        <is>
          <t>Store_011</t>
        </is>
      </c>
      <c r="E12385" t="inlineStr">
        <is>
          <t>South</t>
        </is>
      </c>
      <c r="F12385" t="inlineStr">
        <is>
          <t>P0105</t>
        </is>
      </c>
      <c r="G12385" t="inlineStr">
        <is>
          <t>Prod_0105</t>
        </is>
      </c>
      <c r="H12385" t="inlineStr">
        <is>
          <t>Electronics</t>
        </is>
      </c>
      <c r="I12385" t="n">
        <v>6</v>
      </c>
      <c r="J12385" t="n">
        <v>576.01</v>
      </c>
      <c r="K12385" t="n">
        <v>0</v>
      </c>
      <c r="L12385">
        <f>I12385*J12385*(1-K12385)</f>
        <v/>
      </c>
      <c r="M12385">
        <f>VLOOKUP(F12385,Products!A:D,4,FALSE)*I12385</f>
        <v/>
      </c>
      <c r="N12385">
        <f>L12385-M12385</f>
        <v/>
      </c>
    </row>
    <row r="12386">
      <c r="A12386" t="inlineStr">
        <is>
          <t>T1012384</t>
        </is>
      </c>
      <c r="B12386" t="inlineStr">
        <is>
          <t>2024-10-11</t>
        </is>
      </c>
      <c r="C12386" t="inlineStr">
        <is>
          <t>S022</t>
        </is>
      </c>
      <c r="D12386" t="inlineStr">
        <is>
          <t>Store_022</t>
        </is>
      </c>
      <c r="E12386" t="inlineStr">
        <is>
          <t>East</t>
        </is>
      </c>
      <c r="F12386" t="inlineStr">
        <is>
          <t>P0149</t>
        </is>
      </c>
      <c r="G12386" t="inlineStr">
        <is>
          <t>Prod_0149</t>
        </is>
      </c>
      <c r="H12386" t="inlineStr">
        <is>
          <t>Toys</t>
        </is>
      </c>
      <c r="I12386" t="n">
        <v>6</v>
      </c>
      <c r="J12386" t="n">
        <v>73.26000000000001</v>
      </c>
      <c r="K12386" t="n">
        <v>0.05</v>
      </c>
      <c r="L12386">
        <f>I12386*J12386*(1-K12386)</f>
        <v/>
      </c>
      <c r="M12386">
        <f>VLOOKUP(F12386,Products!A:D,4,FALSE)*I12386</f>
        <v/>
      </c>
      <c r="N12386">
        <f>L12386-M12386</f>
        <v/>
      </c>
    </row>
    <row r="12387">
      <c r="A12387" t="inlineStr">
        <is>
          <t>T1012385</t>
        </is>
      </c>
      <c r="B12387" t="inlineStr">
        <is>
          <t>2024-10-31</t>
        </is>
      </c>
      <c r="C12387" t="inlineStr">
        <is>
          <t>S020</t>
        </is>
      </c>
      <c r="D12387" t="inlineStr">
        <is>
          <t>Store_020</t>
        </is>
      </c>
      <c r="E12387" t="inlineStr">
        <is>
          <t>West</t>
        </is>
      </c>
      <c r="F12387" t="inlineStr">
        <is>
          <t>P0077</t>
        </is>
      </c>
      <c r="G12387" t="inlineStr">
        <is>
          <t>Prod_0077</t>
        </is>
      </c>
      <c r="H12387" t="inlineStr">
        <is>
          <t>Beverages</t>
        </is>
      </c>
      <c r="I12387" t="n">
        <v>6</v>
      </c>
      <c r="J12387" t="n">
        <v>42.51</v>
      </c>
      <c r="K12387" t="n">
        <v>0</v>
      </c>
      <c r="L12387">
        <f>I12387*J12387*(1-K12387)</f>
        <v/>
      </c>
      <c r="M12387">
        <f>VLOOKUP(F12387,Products!A:D,4,FALSE)*I12387</f>
        <v/>
      </c>
      <c r="N12387">
        <f>L12387-M12387</f>
        <v/>
      </c>
    </row>
    <row r="12388">
      <c r="A12388" t="inlineStr">
        <is>
          <t>T1012386</t>
        </is>
      </c>
      <c r="B12388" t="inlineStr">
        <is>
          <t>2025-05-25</t>
        </is>
      </c>
      <c r="C12388" t="inlineStr">
        <is>
          <t>S006</t>
        </is>
      </c>
      <c r="D12388" t="inlineStr">
        <is>
          <t>Store_006</t>
        </is>
      </c>
      <c r="E12388" t="inlineStr">
        <is>
          <t>East</t>
        </is>
      </c>
      <c r="F12388" t="inlineStr">
        <is>
          <t>P0173</t>
        </is>
      </c>
      <c r="G12388" t="inlineStr">
        <is>
          <t>Prod_0173</t>
        </is>
      </c>
      <c r="H12388" t="inlineStr">
        <is>
          <t>Toys</t>
        </is>
      </c>
      <c r="I12388" t="n">
        <v>6</v>
      </c>
      <c r="J12388" t="n">
        <v>717.1</v>
      </c>
      <c r="K12388" t="n">
        <v>0</v>
      </c>
      <c r="L12388">
        <f>I12388*J12388*(1-K12388)</f>
        <v/>
      </c>
      <c r="M12388">
        <f>VLOOKUP(F12388,Products!A:D,4,FALSE)*I12388</f>
        <v/>
      </c>
      <c r="N12388">
        <f>L12388-M12388</f>
        <v/>
      </c>
    </row>
    <row r="12389">
      <c r="A12389" t="inlineStr">
        <is>
          <t>T1012387</t>
        </is>
      </c>
      <c r="B12389" t="inlineStr">
        <is>
          <t>2023-08-02</t>
        </is>
      </c>
      <c r="C12389" t="inlineStr">
        <is>
          <t>S040</t>
        </is>
      </c>
      <c r="D12389" t="inlineStr">
        <is>
          <t>Store_040</t>
        </is>
      </c>
      <c r="E12389" t="inlineStr">
        <is>
          <t>Central</t>
        </is>
      </c>
      <c r="F12389" t="inlineStr">
        <is>
          <t>P0005</t>
        </is>
      </c>
      <c r="G12389" t="inlineStr">
        <is>
          <t>Prod_0005</t>
        </is>
      </c>
      <c r="H12389" t="inlineStr">
        <is>
          <t>Beverages</t>
        </is>
      </c>
      <c r="I12389" t="n">
        <v>5</v>
      </c>
      <c r="J12389" t="n">
        <v>122.66</v>
      </c>
      <c r="K12389" t="n">
        <v>0.1</v>
      </c>
      <c r="L12389">
        <f>I12389*J12389*(1-K12389)</f>
        <v/>
      </c>
      <c r="M12389">
        <f>VLOOKUP(F12389,Products!A:D,4,FALSE)*I12389</f>
        <v/>
      </c>
      <c r="N12389">
        <f>L12389-M12389</f>
        <v/>
      </c>
    </row>
    <row r="12390">
      <c r="A12390" t="inlineStr">
        <is>
          <t>T1012388</t>
        </is>
      </c>
      <c r="B12390" t="inlineStr">
        <is>
          <t>2023-04-27</t>
        </is>
      </c>
      <c r="C12390" t="inlineStr">
        <is>
          <t>S021</t>
        </is>
      </c>
      <c r="D12390" t="inlineStr">
        <is>
          <t>Store_021</t>
        </is>
      </c>
      <c r="E12390" t="inlineStr">
        <is>
          <t>North</t>
        </is>
      </c>
      <c r="F12390" t="inlineStr">
        <is>
          <t>P0059</t>
        </is>
      </c>
      <c r="G12390" t="inlineStr">
        <is>
          <t>Prod_0059</t>
        </is>
      </c>
      <c r="H12390" t="inlineStr">
        <is>
          <t>Beverages</t>
        </is>
      </c>
      <c r="I12390" t="n">
        <v>9</v>
      </c>
      <c r="J12390" t="n">
        <v>490.57</v>
      </c>
      <c r="K12390" t="n">
        <v>0</v>
      </c>
      <c r="L12390">
        <f>I12390*J12390*(1-K12390)</f>
        <v/>
      </c>
      <c r="M12390">
        <f>VLOOKUP(F12390,Products!A:D,4,FALSE)*I12390</f>
        <v/>
      </c>
      <c r="N12390">
        <f>L12390-M12390</f>
        <v/>
      </c>
    </row>
    <row r="12391">
      <c r="A12391" t="inlineStr">
        <is>
          <t>T1012389</t>
        </is>
      </c>
      <c r="B12391" t="inlineStr">
        <is>
          <t>2024-12-27</t>
        </is>
      </c>
      <c r="C12391" t="inlineStr">
        <is>
          <t>S029</t>
        </is>
      </c>
      <c r="D12391" t="inlineStr">
        <is>
          <t>Store_029</t>
        </is>
      </c>
      <c r="E12391" t="inlineStr">
        <is>
          <t>South</t>
        </is>
      </c>
      <c r="F12391" t="inlineStr">
        <is>
          <t>P0200</t>
        </is>
      </c>
      <c r="G12391" t="inlineStr">
        <is>
          <t>Prod_0200</t>
        </is>
      </c>
      <c r="H12391" t="inlineStr">
        <is>
          <t>Electronics</t>
        </is>
      </c>
      <c r="I12391" t="n">
        <v>8</v>
      </c>
      <c r="J12391" t="n">
        <v>309.56</v>
      </c>
      <c r="K12391" t="n">
        <v>0</v>
      </c>
      <c r="L12391">
        <f>I12391*J12391*(1-K12391)</f>
        <v/>
      </c>
      <c r="M12391">
        <f>VLOOKUP(F12391,Products!A:D,4,FALSE)*I12391</f>
        <v/>
      </c>
      <c r="N12391">
        <f>L12391-M12391</f>
        <v/>
      </c>
    </row>
    <row r="12392">
      <c r="A12392" t="inlineStr">
        <is>
          <t>T1012390</t>
        </is>
      </c>
      <c r="B12392" t="inlineStr">
        <is>
          <t>2023-08-04</t>
        </is>
      </c>
      <c r="C12392" t="inlineStr">
        <is>
          <t>S044</t>
        </is>
      </c>
      <c r="D12392" t="inlineStr">
        <is>
          <t>Store_044</t>
        </is>
      </c>
      <c r="E12392" t="inlineStr">
        <is>
          <t>North</t>
        </is>
      </c>
      <c r="F12392" t="inlineStr">
        <is>
          <t>P0066</t>
        </is>
      </c>
      <c r="G12392" t="inlineStr">
        <is>
          <t>Prod_0066</t>
        </is>
      </c>
      <c r="H12392" t="inlineStr">
        <is>
          <t>Household</t>
        </is>
      </c>
      <c r="I12392" t="n">
        <v>3</v>
      </c>
      <c r="J12392" t="n">
        <v>384.41</v>
      </c>
      <c r="K12392" t="n">
        <v>0</v>
      </c>
      <c r="L12392">
        <f>I12392*J12392*(1-K12392)</f>
        <v/>
      </c>
      <c r="M12392">
        <f>VLOOKUP(F12392,Products!A:D,4,FALSE)*I12392</f>
        <v/>
      </c>
      <c r="N12392">
        <f>L12392-M12392</f>
        <v/>
      </c>
    </row>
    <row r="12393">
      <c r="A12393" t="inlineStr">
        <is>
          <t>T1012391</t>
        </is>
      </c>
      <c r="B12393" t="inlineStr">
        <is>
          <t>2024-10-02</t>
        </is>
      </c>
      <c r="C12393" t="inlineStr">
        <is>
          <t>S036</t>
        </is>
      </c>
      <c r="D12393" t="inlineStr">
        <is>
          <t>Store_036</t>
        </is>
      </c>
      <c r="E12393" t="inlineStr">
        <is>
          <t>Central</t>
        </is>
      </c>
      <c r="F12393" t="inlineStr">
        <is>
          <t>P0159</t>
        </is>
      </c>
      <c r="G12393" t="inlineStr">
        <is>
          <t>Prod_0159</t>
        </is>
      </c>
      <c r="H12393" t="inlineStr">
        <is>
          <t>Electronics</t>
        </is>
      </c>
      <c r="I12393" t="n">
        <v>1</v>
      </c>
      <c r="J12393" t="n">
        <v>549.08</v>
      </c>
      <c r="K12393" t="n">
        <v>0</v>
      </c>
      <c r="L12393">
        <f>I12393*J12393*(1-K12393)</f>
        <v/>
      </c>
      <c r="M12393">
        <f>VLOOKUP(F12393,Products!A:D,4,FALSE)*I12393</f>
        <v/>
      </c>
      <c r="N12393">
        <f>L12393-M12393</f>
        <v/>
      </c>
    </row>
    <row r="12394">
      <c r="A12394" t="inlineStr">
        <is>
          <t>T1012392</t>
        </is>
      </c>
      <c r="B12394" t="inlineStr">
        <is>
          <t>2023-05-31</t>
        </is>
      </c>
      <c r="C12394" t="inlineStr">
        <is>
          <t>S021</t>
        </is>
      </c>
      <c r="D12394" t="inlineStr">
        <is>
          <t>Store_021</t>
        </is>
      </c>
      <c r="E12394" t="inlineStr">
        <is>
          <t>North</t>
        </is>
      </c>
      <c r="F12394" t="inlineStr">
        <is>
          <t>P0159</t>
        </is>
      </c>
      <c r="G12394" t="inlineStr">
        <is>
          <t>Prod_0159</t>
        </is>
      </c>
      <c r="H12394" t="inlineStr">
        <is>
          <t>Electronics</t>
        </is>
      </c>
      <c r="I12394" t="n">
        <v>5</v>
      </c>
      <c r="J12394" t="n">
        <v>419.31</v>
      </c>
      <c r="K12394" t="n">
        <v>0</v>
      </c>
      <c r="L12394">
        <f>I12394*J12394*(1-K12394)</f>
        <v/>
      </c>
      <c r="M12394">
        <f>VLOOKUP(F12394,Products!A:D,4,FALSE)*I12394</f>
        <v/>
      </c>
      <c r="N12394">
        <f>L12394-M12394</f>
        <v/>
      </c>
    </row>
    <row r="12395">
      <c r="A12395" t="inlineStr">
        <is>
          <t>T1012393</t>
        </is>
      </c>
      <c r="B12395" t="inlineStr">
        <is>
          <t>2023-10-05</t>
        </is>
      </c>
      <c r="C12395" t="inlineStr">
        <is>
          <t>S045</t>
        </is>
      </c>
      <c r="D12395" t="inlineStr">
        <is>
          <t>Store_045</t>
        </is>
      </c>
      <c r="E12395" t="inlineStr">
        <is>
          <t>East</t>
        </is>
      </c>
      <c r="F12395" t="inlineStr">
        <is>
          <t>P0033</t>
        </is>
      </c>
      <c r="G12395" t="inlineStr">
        <is>
          <t>Prod_0033</t>
        </is>
      </c>
      <c r="H12395" t="inlineStr">
        <is>
          <t>Food</t>
        </is>
      </c>
      <c r="I12395" t="n">
        <v>9</v>
      </c>
      <c r="J12395" t="n">
        <v>394.48</v>
      </c>
      <c r="K12395" t="n">
        <v>0</v>
      </c>
      <c r="L12395">
        <f>I12395*J12395*(1-K12395)</f>
        <v/>
      </c>
      <c r="M12395">
        <f>VLOOKUP(F12395,Products!A:D,4,FALSE)*I12395</f>
        <v/>
      </c>
      <c r="N12395">
        <f>L12395-M12395</f>
        <v/>
      </c>
    </row>
    <row r="12396">
      <c r="A12396" t="inlineStr">
        <is>
          <t>T1012394</t>
        </is>
      </c>
      <c r="B12396" t="inlineStr">
        <is>
          <t>2023-08-11</t>
        </is>
      </c>
      <c r="C12396" t="inlineStr">
        <is>
          <t>S018</t>
        </is>
      </c>
      <c r="D12396" t="inlineStr">
        <is>
          <t>Store_018</t>
        </is>
      </c>
      <c r="E12396" t="inlineStr">
        <is>
          <t>South</t>
        </is>
      </c>
      <c r="F12396" t="inlineStr">
        <is>
          <t>P0010</t>
        </is>
      </c>
      <c r="G12396" t="inlineStr">
        <is>
          <t>Prod_0010</t>
        </is>
      </c>
      <c r="H12396" t="inlineStr">
        <is>
          <t>Electronics</t>
        </is>
      </c>
      <c r="I12396" t="n">
        <v>7</v>
      </c>
      <c r="J12396" t="n">
        <v>611.3099999999999</v>
      </c>
      <c r="K12396" t="n">
        <v>0</v>
      </c>
      <c r="L12396">
        <f>I12396*J12396*(1-K12396)</f>
        <v/>
      </c>
      <c r="M12396">
        <f>VLOOKUP(F12396,Products!A:D,4,FALSE)*I12396</f>
        <v/>
      </c>
      <c r="N12396">
        <f>L12396-M12396</f>
        <v/>
      </c>
    </row>
    <row r="12397">
      <c r="A12397" t="inlineStr">
        <is>
          <t>T1012395</t>
        </is>
      </c>
      <c r="B12397" t="inlineStr">
        <is>
          <t>2023-09-27</t>
        </is>
      </c>
      <c r="C12397" t="inlineStr">
        <is>
          <t>S043</t>
        </is>
      </c>
      <c r="D12397" t="inlineStr">
        <is>
          <t>Store_043</t>
        </is>
      </c>
      <c r="E12397" t="inlineStr">
        <is>
          <t>East</t>
        </is>
      </c>
      <c r="F12397" t="inlineStr">
        <is>
          <t>P0087</t>
        </is>
      </c>
      <c r="G12397" t="inlineStr">
        <is>
          <t>Prod_0087</t>
        </is>
      </c>
      <c r="H12397" t="inlineStr">
        <is>
          <t>Clothing</t>
        </is>
      </c>
      <c r="I12397" t="n">
        <v>9</v>
      </c>
      <c r="J12397" t="n">
        <v>497.9</v>
      </c>
      <c r="K12397" t="n">
        <v>0.05</v>
      </c>
      <c r="L12397">
        <f>I12397*J12397*(1-K12397)</f>
        <v/>
      </c>
      <c r="M12397">
        <f>VLOOKUP(F12397,Products!A:D,4,FALSE)*I12397</f>
        <v/>
      </c>
      <c r="N12397">
        <f>L12397-M12397</f>
        <v/>
      </c>
    </row>
    <row r="12398">
      <c r="A12398" t="inlineStr">
        <is>
          <t>T1012396</t>
        </is>
      </c>
      <c r="B12398" t="inlineStr">
        <is>
          <t>2024-07-26</t>
        </is>
      </c>
      <c r="C12398" t="inlineStr">
        <is>
          <t>S042</t>
        </is>
      </c>
      <c r="D12398" t="inlineStr">
        <is>
          <t>Store_042</t>
        </is>
      </c>
      <c r="E12398" t="inlineStr">
        <is>
          <t>Central</t>
        </is>
      </c>
      <c r="F12398" t="inlineStr">
        <is>
          <t>P0117</t>
        </is>
      </c>
      <c r="G12398" t="inlineStr">
        <is>
          <t>Prod_0117</t>
        </is>
      </c>
      <c r="H12398" t="inlineStr">
        <is>
          <t>Electronics</t>
        </is>
      </c>
      <c r="I12398" t="n">
        <v>9</v>
      </c>
      <c r="J12398" t="n">
        <v>364.27</v>
      </c>
      <c r="K12398" t="n">
        <v>0</v>
      </c>
      <c r="L12398">
        <f>I12398*J12398*(1-K12398)</f>
        <v/>
      </c>
      <c r="M12398">
        <f>VLOOKUP(F12398,Products!A:D,4,FALSE)*I12398</f>
        <v/>
      </c>
      <c r="N12398">
        <f>L12398-M12398</f>
        <v/>
      </c>
    </row>
    <row r="12399">
      <c r="A12399" t="inlineStr">
        <is>
          <t>T1012397</t>
        </is>
      </c>
      <c r="B12399" t="inlineStr">
        <is>
          <t>2023-02-02</t>
        </is>
      </c>
      <c r="C12399" t="inlineStr">
        <is>
          <t>S012</t>
        </is>
      </c>
      <c r="D12399" t="inlineStr">
        <is>
          <t>Store_012</t>
        </is>
      </c>
      <c r="E12399" t="inlineStr">
        <is>
          <t>South</t>
        </is>
      </c>
      <c r="F12399" t="inlineStr">
        <is>
          <t>P0071</t>
        </is>
      </c>
      <c r="G12399" t="inlineStr">
        <is>
          <t>Prod_0071</t>
        </is>
      </c>
      <c r="H12399" t="inlineStr">
        <is>
          <t>Beverages</t>
        </is>
      </c>
      <c r="I12399" t="n">
        <v>4</v>
      </c>
      <c r="J12399" t="n">
        <v>523.42</v>
      </c>
      <c r="K12399" t="n">
        <v>0</v>
      </c>
      <c r="L12399">
        <f>I12399*J12399*(1-K12399)</f>
        <v/>
      </c>
      <c r="M12399">
        <f>VLOOKUP(F12399,Products!A:D,4,FALSE)*I12399</f>
        <v/>
      </c>
      <c r="N12399">
        <f>L12399-M12399</f>
        <v/>
      </c>
    </row>
    <row r="12400">
      <c r="A12400" t="inlineStr">
        <is>
          <t>T1012398</t>
        </is>
      </c>
      <c r="B12400" t="inlineStr">
        <is>
          <t>2023-11-25</t>
        </is>
      </c>
      <c r="C12400" t="inlineStr">
        <is>
          <t>S008</t>
        </is>
      </c>
      <c r="D12400" t="inlineStr">
        <is>
          <t>Store_008</t>
        </is>
      </c>
      <c r="E12400" t="inlineStr">
        <is>
          <t>East</t>
        </is>
      </c>
      <c r="F12400" t="inlineStr">
        <is>
          <t>P0164</t>
        </is>
      </c>
      <c r="G12400" t="inlineStr">
        <is>
          <t>Prod_0164</t>
        </is>
      </c>
      <c r="H12400" t="inlineStr">
        <is>
          <t>Food</t>
        </is>
      </c>
      <c r="I12400" t="n">
        <v>2</v>
      </c>
      <c r="J12400" t="n">
        <v>490.41</v>
      </c>
      <c r="K12400" t="n">
        <v>0</v>
      </c>
      <c r="L12400">
        <f>I12400*J12400*(1-K12400)</f>
        <v/>
      </c>
      <c r="M12400">
        <f>VLOOKUP(F12400,Products!A:D,4,FALSE)*I12400</f>
        <v/>
      </c>
      <c r="N12400">
        <f>L12400-M12400</f>
        <v/>
      </c>
    </row>
    <row r="12401">
      <c r="A12401" t="inlineStr">
        <is>
          <t>T1012399</t>
        </is>
      </c>
      <c r="B12401" t="inlineStr">
        <is>
          <t>2024-10-19</t>
        </is>
      </c>
      <c r="C12401" t="inlineStr">
        <is>
          <t>S012</t>
        </is>
      </c>
      <c r="D12401" t="inlineStr">
        <is>
          <t>Store_012</t>
        </is>
      </c>
      <c r="E12401" t="inlineStr">
        <is>
          <t>South</t>
        </is>
      </c>
      <c r="F12401" t="inlineStr">
        <is>
          <t>P0196</t>
        </is>
      </c>
      <c r="G12401" t="inlineStr">
        <is>
          <t>Prod_0196</t>
        </is>
      </c>
      <c r="H12401" t="inlineStr">
        <is>
          <t>Beverages</t>
        </is>
      </c>
      <c r="I12401" t="n">
        <v>5</v>
      </c>
      <c r="J12401" t="n">
        <v>935.2</v>
      </c>
      <c r="K12401" t="n">
        <v>0.15</v>
      </c>
      <c r="L12401">
        <f>I12401*J12401*(1-K12401)</f>
        <v/>
      </c>
      <c r="M12401">
        <f>VLOOKUP(F12401,Products!A:D,4,FALSE)*I12401</f>
        <v/>
      </c>
      <c r="N12401">
        <f>L12401-M12401</f>
        <v/>
      </c>
    </row>
    <row r="12402">
      <c r="A12402" t="inlineStr">
        <is>
          <t>T1012400</t>
        </is>
      </c>
      <c r="B12402" t="inlineStr">
        <is>
          <t>2024-08-24</t>
        </is>
      </c>
      <c r="C12402" t="inlineStr">
        <is>
          <t>S043</t>
        </is>
      </c>
      <c r="D12402" t="inlineStr">
        <is>
          <t>Store_043</t>
        </is>
      </c>
      <c r="E12402" t="inlineStr">
        <is>
          <t>East</t>
        </is>
      </c>
      <c r="F12402" t="inlineStr">
        <is>
          <t>P0179</t>
        </is>
      </c>
      <c r="G12402" t="inlineStr">
        <is>
          <t>Prod_0179</t>
        </is>
      </c>
      <c r="H12402" t="inlineStr">
        <is>
          <t>Household</t>
        </is>
      </c>
      <c r="I12402" t="n">
        <v>1</v>
      </c>
      <c r="J12402" t="n">
        <v>184.81</v>
      </c>
      <c r="K12402" t="n">
        <v>0</v>
      </c>
      <c r="L12402">
        <f>I12402*J12402*(1-K12402)</f>
        <v/>
      </c>
      <c r="M12402">
        <f>VLOOKUP(F12402,Products!A:D,4,FALSE)*I12402</f>
        <v/>
      </c>
      <c r="N12402">
        <f>L12402-M12402</f>
        <v/>
      </c>
    </row>
    <row r="12403">
      <c r="A12403" t="inlineStr">
        <is>
          <t>T1012401</t>
        </is>
      </c>
      <c r="B12403" t="inlineStr">
        <is>
          <t>2025-04-01</t>
        </is>
      </c>
      <c r="C12403" t="inlineStr">
        <is>
          <t>S015</t>
        </is>
      </c>
      <c r="D12403" t="inlineStr">
        <is>
          <t>Store_015</t>
        </is>
      </c>
      <c r="E12403" t="inlineStr">
        <is>
          <t>North</t>
        </is>
      </c>
      <c r="F12403" t="inlineStr">
        <is>
          <t>P0099</t>
        </is>
      </c>
      <c r="G12403" t="inlineStr">
        <is>
          <t>Prod_0099</t>
        </is>
      </c>
      <c r="H12403" t="inlineStr">
        <is>
          <t>Beverages</t>
        </is>
      </c>
      <c r="I12403" t="n">
        <v>5</v>
      </c>
      <c r="J12403" t="n">
        <v>127.73</v>
      </c>
      <c r="K12403" t="n">
        <v>0.2</v>
      </c>
      <c r="L12403">
        <f>I12403*J12403*(1-K12403)</f>
        <v/>
      </c>
      <c r="M12403">
        <f>VLOOKUP(F12403,Products!A:D,4,FALSE)*I12403</f>
        <v/>
      </c>
      <c r="N12403">
        <f>L12403-M12403</f>
        <v/>
      </c>
    </row>
    <row r="12404">
      <c r="A12404" t="inlineStr">
        <is>
          <t>T1012402</t>
        </is>
      </c>
      <c r="B12404" t="inlineStr">
        <is>
          <t>2024-10-09</t>
        </is>
      </c>
      <c r="C12404" t="inlineStr">
        <is>
          <t>S033</t>
        </is>
      </c>
      <c r="D12404" t="inlineStr">
        <is>
          <t>Store_033</t>
        </is>
      </c>
      <c r="E12404" t="inlineStr">
        <is>
          <t>North</t>
        </is>
      </c>
      <c r="F12404" t="inlineStr">
        <is>
          <t>P0127</t>
        </is>
      </c>
      <c r="G12404" t="inlineStr">
        <is>
          <t>Prod_0127</t>
        </is>
      </c>
      <c r="H12404" t="inlineStr">
        <is>
          <t>Toys</t>
        </is>
      </c>
      <c r="I12404" t="n">
        <v>4</v>
      </c>
      <c r="J12404" t="n">
        <v>711.35</v>
      </c>
      <c r="K12404" t="n">
        <v>0</v>
      </c>
      <c r="L12404">
        <f>I12404*J12404*(1-K12404)</f>
        <v/>
      </c>
      <c r="M12404">
        <f>VLOOKUP(F12404,Products!A:D,4,FALSE)*I12404</f>
        <v/>
      </c>
      <c r="N12404">
        <f>L12404-M12404</f>
        <v/>
      </c>
    </row>
    <row r="12405">
      <c r="A12405" t="inlineStr">
        <is>
          <t>T1012403</t>
        </is>
      </c>
      <c r="B12405" t="inlineStr">
        <is>
          <t>2025-07-30</t>
        </is>
      </c>
      <c r="C12405" t="inlineStr">
        <is>
          <t>S023</t>
        </is>
      </c>
      <c r="D12405" t="inlineStr">
        <is>
          <t>Store_023</t>
        </is>
      </c>
      <c r="E12405" t="inlineStr">
        <is>
          <t>South</t>
        </is>
      </c>
      <c r="F12405" t="inlineStr">
        <is>
          <t>P0004</t>
        </is>
      </c>
      <c r="G12405" t="inlineStr">
        <is>
          <t>Prod_0004</t>
        </is>
      </c>
      <c r="H12405" t="inlineStr">
        <is>
          <t>Household</t>
        </is>
      </c>
      <c r="I12405" t="n">
        <v>4</v>
      </c>
      <c r="J12405" t="n">
        <v>368.35</v>
      </c>
      <c r="K12405" t="n">
        <v>0.1</v>
      </c>
      <c r="L12405">
        <f>I12405*J12405*(1-K12405)</f>
        <v/>
      </c>
      <c r="M12405">
        <f>VLOOKUP(F12405,Products!A:D,4,FALSE)*I12405</f>
        <v/>
      </c>
      <c r="N12405">
        <f>L12405-M12405</f>
        <v/>
      </c>
    </row>
    <row r="12406">
      <c r="A12406" t="inlineStr">
        <is>
          <t>T1012404</t>
        </is>
      </c>
      <c r="B12406" t="inlineStr">
        <is>
          <t>2023-10-17</t>
        </is>
      </c>
      <c r="C12406" t="inlineStr">
        <is>
          <t>S009</t>
        </is>
      </c>
      <c r="D12406" t="inlineStr">
        <is>
          <t>Store_009</t>
        </is>
      </c>
      <c r="E12406" t="inlineStr">
        <is>
          <t>Central</t>
        </is>
      </c>
      <c r="F12406" t="inlineStr">
        <is>
          <t>P0060</t>
        </is>
      </c>
      <c r="G12406" t="inlineStr">
        <is>
          <t>Prod_0060</t>
        </is>
      </c>
      <c r="H12406" t="inlineStr">
        <is>
          <t>Toys</t>
        </is>
      </c>
      <c r="I12406" t="n">
        <v>8</v>
      </c>
      <c r="J12406" t="n">
        <v>102.8</v>
      </c>
      <c r="K12406" t="n">
        <v>0.15</v>
      </c>
      <c r="L12406">
        <f>I12406*J12406*(1-K12406)</f>
        <v/>
      </c>
      <c r="M12406">
        <f>VLOOKUP(F12406,Products!A:D,4,FALSE)*I12406</f>
        <v/>
      </c>
      <c r="N12406">
        <f>L12406-M12406</f>
        <v/>
      </c>
    </row>
    <row r="12407">
      <c r="A12407" t="inlineStr">
        <is>
          <t>T1012405</t>
        </is>
      </c>
      <c r="B12407" t="inlineStr">
        <is>
          <t>2024-12-17</t>
        </is>
      </c>
      <c r="C12407" t="inlineStr">
        <is>
          <t>S030</t>
        </is>
      </c>
      <c r="D12407" t="inlineStr">
        <is>
          <t>Store_030</t>
        </is>
      </c>
      <c r="E12407" t="inlineStr">
        <is>
          <t>North</t>
        </is>
      </c>
      <c r="F12407" t="inlineStr">
        <is>
          <t>P0094</t>
        </is>
      </c>
      <c r="G12407" t="inlineStr">
        <is>
          <t>Prod_0094</t>
        </is>
      </c>
      <c r="H12407" t="inlineStr">
        <is>
          <t>Toys</t>
        </is>
      </c>
      <c r="I12407" t="n">
        <v>3</v>
      </c>
      <c r="J12407" t="n">
        <v>615.77</v>
      </c>
      <c r="K12407" t="n">
        <v>0</v>
      </c>
      <c r="L12407">
        <f>I12407*J12407*(1-K12407)</f>
        <v/>
      </c>
      <c r="M12407">
        <f>VLOOKUP(F12407,Products!A:D,4,FALSE)*I12407</f>
        <v/>
      </c>
      <c r="N12407">
        <f>L12407-M12407</f>
        <v/>
      </c>
    </row>
    <row r="12408">
      <c r="A12408" t="inlineStr">
        <is>
          <t>T1012406</t>
        </is>
      </c>
      <c r="B12408" t="inlineStr">
        <is>
          <t>2024-04-10</t>
        </is>
      </c>
      <c r="C12408" t="inlineStr">
        <is>
          <t>S001</t>
        </is>
      </c>
      <c r="D12408" t="inlineStr">
        <is>
          <t>Store_001</t>
        </is>
      </c>
      <c r="E12408" t="inlineStr">
        <is>
          <t>West</t>
        </is>
      </c>
      <c r="F12408" t="inlineStr">
        <is>
          <t>P0193</t>
        </is>
      </c>
      <c r="G12408" t="inlineStr">
        <is>
          <t>Prod_0193</t>
        </is>
      </c>
      <c r="H12408" t="inlineStr">
        <is>
          <t>Food</t>
        </is>
      </c>
      <c r="I12408" t="n">
        <v>4</v>
      </c>
      <c r="J12408" t="n">
        <v>519.5599999999999</v>
      </c>
      <c r="K12408" t="n">
        <v>0</v>
      </c>
      <c r="L12408">
        <f>I12408*J12408*(1-K12408)</f>
        <v/>
      </c>
      <c r="M12408">
        <f>VLOOKUP(F12408,Products!A:D,4,FALSE)*I12408</f>
        <v/>
      </c>
      <c r="N12408">
        <f>L12408-M12408</f>
        <v/>
      </c>
    </row>
    <row r="12409">
      <c r="A12409" t="inlineStr">
        <is>
          <t>T1012407</t>
        </is>
      </c>
      <c r="B12409" t="inlineStr">
        <is>
          <t>2023-02-08</t>
        </is>
      </c>
      <c r="C12409" t="inlineStr">
        <is>
          <t>S040</t>
        </is>
      </c>
      <c r="D12409" t="inlineStr">
        <is>
          <t>Store_040</t>
        </is>
      </c>
      <c r="E12409" t="inlineStr">
        <is>
          <t>Central</t>
        </is>
      </c>
      <c r="F12409" t="inlineStr">
        <is>
          <t>P0099</t>
        </is>
      </c>
      <c r="G12409" t="inlineStr">
        <is>
          <t>Prod_0099</t>
        </is>
      </c>
      <c r="H12409" t="inlineStr">
        <is>
          <t>Beverages</t>
        </is>
      </c>
      <c r="I12409" t="n">
        <v>1</v>
      </c>
      <c r="J12409" t="n">
        <v>119.78</v>
      </c>
      <c r="K12409" t="n">
        <v>0</v>
      </c>
      <c r="L12409">
        <f>I12409*J12409*(1-K12409)</f>
        <v/>
      </c>
      <c r="M12409">
        <f>VLOOKUP(F12409,Products!A:D,4,FALSE)*I12409</f>
        <v/>
      </c>
      <c r="N12409">
        <f>L12409-M12409</f>
        <v/>
      </c>
    </row>
    <row r="12410">
      <c r="A12410" t="inlineStr">
        <is>
          <t>T1012408</t>
        </is>
      </c>
      <c r="B12410" t="inlineStr">
        <is>
          <t>2024-07-18</t>
        </is>
      </c>
      <c r="C12410" t="inlineStr">
        <is>
          <t>S037</t>
        </is>
      </c>
      <c r="D12410" t="inlineStr">
        <is>
          <t>Store_037</t>
        </is>
      </c>
      <c r="E12410" t="inlineStr">
        <is>
          <t>East</t>
        </is>
      </c>
      <c r="F12410" t="inlineStr">
        <is>
          <t>P0100</t>
        </is>
      </c>
      <c r="G12410" t="inlineStr">
        <is>
          <t>Prod_0100</t>
        </is>
      </c>
      <c r="H12410" t="inlineStr">
        <is>
          <t>Household</t>
        </is>
      </c>
      <c r="I12410" t="n">
        <v>4</v>
      </c>
      <c r="J12410" t="n">
        <v>483.09</v>
      </c>
      <c r="K12410" t="n">
        <v>0.05</v>
      </c>
      <c r="L12410">
        <f>I12410*J12410*(1-K12410)</f>
        <v/>
      </c>
      <c r="M12410">
        <f>VLOOKUP(F12410,Products!A:D,4,FALSE)*I12410</f>
        <v/>
      </c>
      <c r="N12410">
        <f>L12410-M12410</f>
        <v/>
      </c>
    </row>
    <row r="12411">
      <c r="A12411" t="inlineStr">
        <is>
          <t>T1012409</t>
        </is>
      </c>
      <c r="B12411" t="inlineStr">
        <is>
          <t>2024-11-17</t>
        </is>
      </c>
      <c r="C12411" t="inlineStr">
        <is>
          <t>S038</t>
        </is>
      </c>
      <c r="D12411" t="inlineStr">
        <is>
          <t>Store_038</t>
        </is>
      </c>
      <c r="E12411" t="inlineStr">
        <is>
          <t>East</t>
        </is>
      </c>
      <c r="F12411" t="inlineStr">
        <is>
          <t>P0093</t>
        </is>
      </c>
      <c r="G12411" t="inlineStr">
        <is>
          <t>Prod_0093</t>
        </is>
      </c>
      <c r="H12411" t="inlineStr">
        <is>
          <t>Electronics</t>
        </is>
      </c>
      <c r="I12411" t="n">
        <v>6</v>
      </c>
      <c r="J12411" t="n">
        <v>254.53</v>
      </c>
      <c r="K12411" t="n">
        <v>0</v>
      </c>
      <c r="L12411">
        <f>I12411*J12411*(1-K12411)</f>
        <v/>
      </c>
      <c r="M12411">
        <f>VLOOKUP(F12411,Products!A:D,4,FALSE)*I12411</f>
        <v/>
      </c>
      <c r="N12411">
        <f>L12411-M12411</f>
        <v/>
      </c>
    </row>
    <row r="12412">
      <c r="A12412" t="inlineStr">
        <is>
          <t>T1012410</t>
        </is>
      </c>
      <c r="B12412" t="inlineStr">
        <is>
          <t>2025-02-14</t>
        </is>
      </c>
      <c r="C12412" t="inlineStr">
        <is>
          <t>S041</t>
        </is>
      </c>
      <c r="D12412" t="inlineStr">
        <is>
          <t>Store_041</t>
        </is>
      </c>
      <c r="E12412" t="inlineStr">
        <is>
          <t>East</t>
        </is>
      </c>
      <c r="F12412" t="inlineStr">
        <is>
          <t>P0185</t>
        </is>
      </c>
      <c r="G12412" t="inlineStr">
        <is>
          <t>Prod_0185</t>
        </is>
      </c>
      <c r="H12412" t="inlineStr">
        <is>
          <t>Food</t>
        </is>
      </c>
      <c r="I12412" t="n">
        <v>4</v>
      </c>
      <c r="J12412" t="n">
        <v>368.62</v>
      </c>
      <c r="K12412" t="n">
        <v>0.05</v>
      </c>
      <c r="L12412">
        <f>I12412*J12412*(1-K12412)</f>
        <v/>
      </c>
      <c r="M12412">
        <f>VLOOKUP(F12412,Products!A:D,4,FALSE)*I12412</f>
        <v/>
      </c>
      <c r="N12412">
        <f>L12412-M12412</f>
        <v/>
      </c>
    </row>
    <row r="12413">
      <c r="A12413" t="inlineStr">
        <is>
          <t>T1012411</t>
        </is>
      </c>
      <c r="B12413" t="inlineStr">
        <is>
          <t>2025-03-27</t>
        </is>
      </c>
      <c r="C12413" t="inlineStr">
        <is>
          <t>S027</t>
        </is>
      </c>
      <c r="D12413" t="inlineStr">
        <is>
          <t>Store_027</t>
        </is>
      </c>
      <c r="E12413" t="inlineStr">
        <is>
          <t>South</t>
        </is>
      </c>
      <c r="F12413" t="inlineStr">
        <is>
          <t>P0157</t>
        </is>
      </c>
      <c r="G12413" t="inlineStr">
        <is>
          <t>Prod_0157</t>
        </is>
      </c>
      <c r="H12413" t="inlineStr">
        <is>
          <t>Toys</t>
        </is>
      </c>
      <c r="I12413" t="n">
        <v>7</v>
      </c>
      <c r="J12413" t="n">
        <v>214.06</v>
      </c>
      <c r="K12413" t="n">
        <v>0</v>
      </c>
      <c r="L12413">
        <f>I12413*J12413*(1-K12413)</f>
        <v/>
      </c>
      <c r="M12413">
        <f>VLOOKUP(F12413,Products!A:D,4,FALSE)*I12413</f>
        <v/>
      </c>
      <c r="N12413">
        <f>L12413-M12413</f>
        <v/>
      </c>
    </row>
    <row r="12414">
      <c r="A12414" t="inlineStr">
        <is>
          <t>T1012412</t>
        </is>
      </c>
      <c r="B12414" t="inlineStr">
        <is>
          <t>2024-10-09</t>
        </is>
      </c>
      <c r="C12414" t="inlineStr">
        <is>
          <t>S029</t>
        </is>
      </c>
      <c r="D12414" t="inlineStr">
        <is>
          <t>Store_029</t>
        </is>
      </c>
      <c r="E12414" t="inlineStr">
        <is>
          <t>South</t>
        </is>
      </c>
      <c r="F12414" t="inlineStr">
        <is>
          <t>P0159</t>
        </is>
      </c>
      <c r="G12414" t="inlineStr">
        <is>
          <t>Prod_0159</t>
        </is>
      </c>
      <c r="H12414" t="inlineStr">
        <is>
          <t>Electronics</t>
        </is>
      </c>
      <c r="I12414" t="n">
        <v>5</v>
      </c>
      <c r="J12414" t="n">
        <v>391.54</v>
      </c>
      <c r="K12414" t="n">
        <v>0</v>
      </c>
      <c r="L12414">
        <f>I12414*J12414*(1-K12414)</f>
        <v/>
      </c>
      <c r="M12414">
        <f>VLOOKUP(F12414,Products!A:D,4,FALSE)*I12414</f>
        <v/>
      </c>
      <c r="N12414">
        <f>L12414-M12414</f>
        <v/>
      </c>
    </row>
    <row r="12415">
      <c r="A12415" t="inlineStr">
        <is>
          <t>T1012413</t>
        </is>
      </c>
      <c r="B12415" t="inlineStr">
        <is>
          <t>2023-09-22</t>
        </is>
      </c>
      <c r="C12415" t="inlineStr">
        <is>
          <t>S003</t>
        </is>
      </c>
      <c r="D12415" t="inlineStr">
        <is>
          <t>Store_003</t>
        </is>
      </c>
      <c r="E12415" t="inlineStr">
        <is>
          <t>North</t>
        </is>
      </c>
      <c r="F12415" t="inlineStr">
        <is>
          <t>P0167</t>
        </is>
      </c>
      <c r="G12415" t="inlineStr">
        <is>
          <t>Prod_0167</t>
        </is>
      </c>
      <c r="H12415" t="inlineStr">
        <is>
          <t>Beverages</t>
        </is>
      </c>
      <c r="I12415" t="n">
        <v>9</v>
      </c>
      <c r="J12415" t="n">
        <v>382.4</v>
      </c>
      <c r="K12415" t="n">
        <v>0.05</v>
      </c>
      <c r="L12415">
        <f>I12415*J12415*(1-K12415)</f>
        <v/>
      </c>
      <c r="M12415">
        <f>VLOOKUP(F12415,Products!A:D,4,FALSE)*I12415</f>
        <v/>
      </c>
      <c r="N12415">
        <f>L12415-M12415</f>
        <v/>
      </c>
    </row>
    <row r="12416">
      <c r="A12416" t="inlineStr">
        <is>
          <t>T1012414</t>
        </is>
      </c>
      <c r="B12416" t="inlineStr">
        <is>
          <t>2023-07-14</t>
        </is>
      </c>
      <c r="C12416" t="inlineStr">
        <is>
          <t>S028</t>
        </is>
      </c>
      <c r="D12416" t="inlineStr">
        <is>
          <t>Store_028</t>
        </is>
      </c>
      <c r="E12416" t="inlineStr">
        <is>
          <t>North</t>
        </is>
      </c>
      <c r="F12416" t="inlineStr">
        <is>
          <t>P0079</t>
        </is>
      </c>
      <c r="G12416" t="inlineStr">
        <is>
          <t>Prod_0079</t>
        </is>
      </c>
      <c r="H12416" t="inlineStr">
        <is>
          <t>Food</t>
        </is>
      </c>
      <c r="I12416" t="n">
        <v>9</v>
      </c>
      <c r="J12416" t="n">
        <v>787.8</v>
      </c>
      <c r="K12416" t="n">
        <v>0</v>
      </c>
      <c r="L12416">
        <f>I12416*J12416*(1-K12416)</f>
        <v/>
      </c>
      <c r="M12416">
        <f>VLOOKUP(F12416,Products!A:D,4,FALSE)*I12416</f>
        <v/>
      </c>
      <c r="N12416">
        <f>L12416-M12416</f>
        <v/>
      </c>
    </row>
    <row r="12417">
      <c r="A12417" t="inlineStr">
        <is>
          <t>T1012415</t>
        </is>
      </c>
      <c r="B12417" t="inlineStr">
        <is>
          <t>2023-03-29</t>
        </is>
      </c>
      <c r="C12417" t="inlineStr">
        <is>
          <t>S012</t>
        </is>
      </c>
      <c r="D12417" t="inlineStr">
        <is>
          <t>Store_012</t>
        </is>
      </c>
      <c r="E12417" t="inlineStr">
        <is>
          <t>South</t>
        </is>
      </c>
      <c r="F12417" t="inlineStr">
        <is>
          <t>P0143</t>
        </is>
      </c>
      <c r="G12417" t="inlineStr">
        <is>
          <t>Prod_0143</t>
        </is>
      </c>
      <c r="H12417" t="inlineStr">
        <is>
          <t>Electronics</t>
        </is>
      </c>
      <c r="I12417" t="n">
        <v>2</v>
      </c>
      <c r="J12417" t="n">
        <v>290.55</v>
      </c>
      <c r="K12417" t="n">
        <v>0.15</v>
      </c>
      <c r="L12417">
        <f>I12417*J12417*(1-K12417)</f>
        <v/>
      </c>
      <c r="M12417">
        <f>VLOOKUP(F12417,Products!A:D,4,FALSE)*I12417</f>
        <v/>
      </c>
      <c r="N12417">
        <f>L12417-M12417</f>
        <v/>
      </c>
    </row>
    <row r="12418">
      <c r="A12418" t="inlineStr">
        <is>
          <t>T1012416</t>
        </is>
      </c>
      <c r="B12418" t="inlineStr">
        <is>
          <t>2024-06-22</t>
        </is>
      </c>
      <c r="C12418" t="inlineStr">
        <is>
          <t>S027</t>
        </is>
      </c>
      <c r="D12418" t="inlineStr">
        <is>
          <t>Store_027</t>
        </is>
      </c>
      <c r="E12418" t="inlineStr">
        <is>
          <t>South</t>
        </is>
      </c>
      <c r="F12418" t="inlineStr">
        <is>
          <t>P0024</t>
        </is>
      </c>
      <c r="G12418" t="inlineStr">
        <is>
          <t>Prod_0024</t>
        </is>
      </c>
      <c r="H12418" t="inlineStr">
        <is>
          <t>Clothing</t>
        </is>
      </c>
      <c r="I12418" t="n">
        <v>3</v>
      </c>
      <c r="J12418" t="n">
        <v>106.67</v>
      </c>
      <c r="K12418" t="n">
        <v>0</v>
      </c>
      <c r="L12418">
        <f>I12418*J12418*(1-K12418)</f>
        <v/>
      </c>
      <c r="M12418">
        <f>VLOOKUP(F12418,Products!A:D,4,FALSE)*I12418</f>
        <v/>
      </c>
      <c r="N12418">
        <f>L12418-M12418</f>
        <v/>
      </c>
    </row>
    <row r="12419">
      <c r="A12419" t="inlineStr">
        <is>
          <t>T1012417</t>
        </is>
      </c>
      <c r="B12419" t="inlineStr">
        <is>
          <t>2023-03-16</t>
        </is>
      </c>
      <c r="C12419" t="inlineStr">
        <is>
          <t>S041</t>
        </is>
      </c>
      <c r="D12419" t="inlineStr">
        <is>
          <t>Store_041</t>
        </is>
      </c>
      <c r="E12419" t="inlineStr">
        <is>
          <t>East</t>
        </is>
      </c>
      <c r="F12419" t="inlineStr">
        <is>
          <t>P0068</t>
        </is>
      </c>
      <c r="G12419" t="inlineStr">
        <is>
          <t>Prod_0068</t>
        </is>
      </c>
      <c r="H12419" t="inlineStr">
        <is>
          <t>Household</t>
        </is>
      </c>
      <c r="I12419" t="n">
        <v>7</v>
      </c>
      <c r="J12419" t="n">
        <v>180.88</v>
      </c>
      <c r="K12419" t="n">
        <v>0</v>
      </c>
      <c r="L12419">
        <f>I12419*J12419*(1-K12419)</f>
        <v/>
      </c>
      <c r="M12419">
        <f>VLOOKUP(F12419,Products!A:D,4,FALSE)*I12419</f>
        <v/>
      </c>
      <c r="N12419">
        <f>L12419-M12419</f>
        <v/>
      </c>
    </row>
    <row r="12420">
      <c r="A12420" t="inlineStr">
        <is>
          <t>T1012418</t>
        </is>
      </c>
      <c r="B12420" t="inlineStr">
        <is>
          <t>2025-04-10</t>
        </is>
      </c>
      <c r="C12420" t="inlineStr">
        <is>
          <t>S006</t>
        </is>
      </c>
      <c r="D12420" t="inlineStr">
        <is>
          <t>Store_006</t>
        </is>
      </c>
      <c r="E12420" t="inlineStr">
        <is>
          <t>East</t>
        </is>
      </c>
      <c r="F12420" t="inlineStr">
        <is>
          <t>P0018</t>
        </is>
      </c>
      <c r="G12420" t="inlineStr">
        <is>
          <t>Prod_0018</t>
        </is>
      </c>
      <c r="H12420" t="inlineStr">
        <is>
          <t>Food</t>
        </is>
      </c>
      <c r="I12420" t="n">
        <v>3</v>
      </c>
      <c r="J12420" t="n">
        <v>1020.52</v>
      </c>
      <c r="K12420" t="n">
        <v>0</v>
      </c>
      <c r="L12420">
        <f>I12420*J12420*(1-K12420)</f>
        <v/>
      </c>
      <c r="M12420">
        <f>VLOOKUP(F12420,Products!A:D,4,FALSE)*I12420</f>
        <v/>
      </c>
      <c r="N12420">
        <f>L12420-M12420</f>
        <v/>
      </c>
    </row>
    <row r="12421">
      <c r="A12421" t="inlineStr">
        <is>
          <t>T1012419</t>
        </is>
      </c>
      <c r="B12421" t="inlineStr">
        <is>
          <t>2025-02-21</t>
        </is>
      </c>
      <c r="C12421" t="inlineStr">
        <is>
          <t>S024</t>
        </is>
      </c>
      <c r="D12421" t="inlineStr">
        <is>
          <t>Store_024</t>
        </is>
      </c>
      <c r="E12421" t="inlineStr">
        <is>
          <t>South</t>
        </is>
      </c>
      <c r="F12421" t="inlineStr">
        <is>
          <t>P0043</t>
        </is>
      </c>
      <c r="G12421" t="inlineStr">
        <is>
          <t>Prod_0043</t>
        </is>
      </c>
      <c r="H12421" t="inlineStr">
        <is>
          <t>Food</t>
        </is>
      </c>
      <c r="I12421" t="n">
        <v>8</v>
      </c>
      <c r="J12421" t="n">
        <v>267.74</v>
      </c>
      <c r="K12421" t="n">
        <v>0</v>
      </c>
      <c r="L12421">
        <f>I12421*J12421*(1-K12421)</f>
        <v/>
      </c>
      <c r="M12421">
        <f>VLOOKUP(F12421,Products!A:D,4,FALSE)*I12421</f>
        <v/>
      </c>
      <c r="N12421">
        <f>L12421-M12421</f>
        <v/>
      </c>
    </row>
    <row r="12422">
      <c r="A12422" t="inlineStr">
        <is>
          <t>T1012420</t>
        </is>
      </c>
      <c r="B12422" t="inlineStr">
        <is>
          <t>2025-04-17</t>
        </is>
      </c>
      <c r="C12422" t="inlineStr">
        <is>
          <t>S002</t>
        </is>
      </c>
      <c r="D12422" t="inlineStr">
        <is>
          <t>Store_002</t>
        </is>
      </c>
      <c r="E12422" t="inlineStr">
        <is>
          <t>South</t>
        </is>
      </c>
      <c r="F12422" t="inlineStr">
        <is>
          <t>P0022</t>
        </is>
      </c>
      <c r="G12422" t="inlineStr">
        <is>
          <t>Prod_0022</t>
        </is>
      </c>
      <c r="H12422" t="inlineStr">
        <is>
          <t>Beverages</t>
        </is>
      </c>
      <c r="I12422" t="n">
        <v>9</v>
      </c>
      <c r="J12422" t="n">
        <v>240.42</v>
      </c>
      <c r="K12422" t="n">
        <v>0</v>
      </c>
      <c r="L12422">
        <f>I12422*J12422*(1-K12422)</f>
        <v/>
      </c>
      <c r="M12422">
        <f>VLOOKUP(F12422,Products!A:D,4,FALSE)*I12422</f>
        <v/>
      </c>
      <c r="N12422">
        <f>L12422-M12422</f>
        <v/>
      </c>
    </row>
    <row r="12423">
      <c r="A12423" t="inlineStr">
        <is>
          <t>T1012421</t>
        </is>
      </c>
      <c r="B12423" t="inlineStr">
        <is>
          <t>2024-01-30</t>
        </is>
      </c>
      <c r="C12423" t="inlineStr">
        <is>
          <t>S019</t>
        </is>
      </c>
      <c r="D12423" t="inlineStr">
        <is>
          <t>Store_019</t>
        </is>
      </c>
      <c r="E12423" t="inlineStr">
        <is>
          <t>East</t>
        </is>
      </c>
      <c r="F12423" t="inlineStr">
        <is>
          <t>P0050</t>
        </is>
      </c>
      <c r="G12423" t="inlineStr">
        <is>
          <t>Prod_0050</t>
        </is>
      </c>
      <c r="H12423" t="inlineStr">
        <is>
          <t>Household</t>
        </is>
      </c>
      <c r="I12423" t="n">
        <v>6</v>
      </c>
      <c r="J12423" t="n">
        <v>637.58</v>
      </c>
      <c r="K12423" t="n">
        <v>0.15</v>
      </c>
      <c r="L12423">
        <f>I12423*J12423*(1-K12423)</f>
        <v/>
      </c>
      <c r="M12423">
        <f>VLOOKUP(F12423,Products!A:D,4,FALSE)*I12423</f>
        <v/>
      </c>
      <c r="N12423">
        <f>L12423-M12423</f>
        <v/>
      </c>
    </row>
    <row r="12424">
      <c r="A12424" t="inlineStr">
        <is>
          <t>T1012422</t>
        </is>
      </c>
      <c r="B12424" t="inlineStr">
        <is>
          <t>2024-08-09</t>
        </is>
      </c>
      <c r="C12424" t="inlineStr">
        <is>
          <t>S037</t>
        </is>
      </c>
      <c r="D12424" t="inlineStr">
        <is>
          <t>Store_037</t>
        </is>
      </c>
      <c r="E12424" t="inlineStr">
        <is>
          <t>East</t>
        </is>
      </c>
      <c r="F12424" t="inlineStr">
        <is>
          <t>P0177</t>
        </is>
      </c>
      <c r="G12424" t="inlineStr">
        <is>
          <t>Prod_0177</t>
        </is>
      </c>
      <c r="H12424" t="inlineStr">
        <is>
          <t>Household</t>
        </is>
      </c>
      <c r="I12424" t="n">
        <v>6</v>
      </c>
      <c r="J12424" t="n">
        <v>168.51</v>
      </c>
      <c r="K12424" t="n">
        <v>0.1</v>
      </c>
      <c r="L12424">
        <f>I12424*J12424*(1-K12424)</f>
        <v/>
      </c>
      <c r="M12424">
        <f>VLOOKUP(F12424,Products!A:D,4,FALSE)*I12424</f>
        <v/>
      </c>
      <c r="N12424">
        <f>L12424-M12424</f>
        <v/>
      </c>
    </row>
    <row r="12425">
      <c r="A12425" t="inlineStr">
        <is>
          <t>T1012423</t>
        </is>
      </c>
      <c r="B12425" t="inlineStr">
        <is>
          <t>2024-12-06</t>
        </is>
      </c>
      <c r="C12425" t="inlineStr">
        <is>
          <t>S007</t>
        </is>
      </c>
      <c r="D12425" t="inlineStr">
        <is>
          <t>Store_007</t>
        </is>
      </c>
      <c r="E12425" t="inlineStr">
        <is>
          <t>East</t>
        </is>
      </c>
      <c r="F12425" t="inlineStr">
        <is>
          <t>P0107</t>
        </is>
      </c>
      <c r="G12425" t="inlineStr">
        <is>
          <t>Prod_0107</t>
        </is>
      </c>
      <c r="H12425" t="inlineStr">
        <is>
          <t>Stationery</t>
        </is>
      </c>
      <c r="I12425" t="n">
        <v>5</v>
      </c>
      <c r="J12425" t="n">
        <v>867.37</v>
      </c>
      <c r="K12425" t="n">
        <v>0</v>
      </c>
      <c r="L12425">
        <f>I12425*J12425*(1-K12425)</f>
        <v/>
      </c>
      <c r="M12425">
        <f>VLOOKUP(F12425,Products!A:D,4,FALSE)*I12425</f>
        <v/>
      </c>
      <c r="N12425">
        <f>L12425-M12425</f>
        <v/>
      </c>
    </row>
    <row r="12426">
      <c r="A12426" t="inlineStr">
        <is>
          <t>T1012424</t>
        </is>
      </c>
      <c r="B12426" t="inlineStr">
        <is>
          <t>2024-10-06</t>
        </is>
      </c>
      <c r="C12426" t="inlineStr">
        <is>
          <t>S042</t>
        </is>
      </c>
      <c r="D12426" t="inlineStr">
        <is>
          <t>Store_042</t>
        </is>
      </c>
      <c r="E12426" t="inlineStr">
        <is>
          <t>Central</t>
        </is>
      </c>
      <c r="F12426" t="inlineStr">
        <is>
          <t>P0126</t>
        </is>
      </c>
      <c r="G12426" t="inlineStr">
        <is>
          <t>Prod_0126</t>
        </is>
      </c>
      <c r="H12426" t="inlineStr">
        <is>
          <t>Toys</t>
        </is>
      </c>
      <c r="I12426" t="n">
        <v>4</v>
      </c>
      <c r="J12426" t="n">
        <v>359.75</v>
      </c>
      <c r="K12426" t="n">
        <v>0.1</v>
      </c>
      <c r="L12426">
        <f>I12426*J12426*(1-K12426)</f>
        <v/>
      </c>
      <c r="M12426">
        <f>VLOOKUP(F12426,Products!A:D,4,FALSE)*I12426</f>
        <v/>
      </c>
      <c r="N12426">
        <f>L12426-M12426</f>
        <v/>
      </c>
    </row>
    <row r="12427">
      <c r="A12427" t="inlineStr">
        <is>
          <t>T1012425</t>
        </is>
      </c>
      <c r="B12427" t="inlineStr">
        <is>
          <t>2023-12-03</t>
        </is>
      </c>
      <c r="C12427" t="inlineStr">
        <is>
          <t>S046</t>
        </is>
      </c>
      <c r="D12427" t="inlineStr">
        <is>
          <t>Store_046</t>
        </is>
      </c>
      <c r="E12427" t="inlineStr">
        <is>
          <t>South</t>
        </is>
      </c>
      <c r="F12427" t="inlineStr">
        <is>
          <t>P0104</t>
        </is>
      </c>
      <c r="G12427" t="inlineStr">
        <is>
          <t>Prod_0104</t>
        </is>
      </c>
      <c r="H12427" t="inlineStr">
        <is>
          <t>Clothing</t>
        </is>
      </c>
      <c r="I12427" t="n">
        <v>1</v>
      </c>
      <c r="J12427" t="n">
        <v>771.89</v>
      </c>
      <c r="K12427" t="n">
        <v>0</v>
      </c>
      <c r="L12427">
        <f>I12427*J12427*(1-K12427)</f>
        <v/>
      </c>
      <c r="M12427">
        <f>VLOOKUP(F12427,Products!A:D,4,FALSE)*I12427</f>
        <v/>
      </c>
      <c r="N12427">
        <f>L12427-M12427</f>
        <v/>
      </c>
    </row>
    <row r="12428">
      <c r="A12428" t="inlineStr">
        <is>
          <t>T1012426</t>
        </is>
      </c>
      <c r="B12428" t="inlineStr">
        <is>
          <t>2024-02-16</t>
        </is>
      </c>
      <c r="C12428" t="inlineStr">
        <is>
          <t>S012</t>
        </is>
      </c>
      <c r="D12428" t="inlineStr">
        <is>
          <t>Store_012</t>
        </is>
      </c>
      <c r="E12428" t="inlineStr">
        <is>
          <t>South</t>
        </is>
      </c>
      <c r="F12428" t="inlineStr">
        <is>
          <t>P0103</t>
        </is>
      </c>
      <c r="G12428" t="inlineStr">
        <is>
          <t>Prod_0103</t>
        </is>
      </c>
      <c r="H12428" t="inlineStr">
        <is>
          <t>Stationery</t>
        </is>
      </c>
      <c r="I12428" t="n">
        <v>8</v>
      </c>
      <c r="J12428" t="n">
        <v>644.97</v>
      </c>
      <c r="K12428" t="n">
        <v>0</v>
      </c>
      <c r="L12428">
        <f>I12428*J12428*(1-K12428)</f>
        <v/>
      </c>
      <c r="M12428">
        <f>VLOOKUP(F12428,Products!A:D,4,FALSE)*I12428</f>
        <v/>
      </c>
      <c r="N12428">
        <f>L12428-M12428</f>
        <v/>
      </c>
    </row>
    <row r="12429">
      <c r="A12429" t="inlineStr">
        <is>
          <t>T1012427</t>
        </is>
      </c>
      <c r="B12429" t="inlineStr">
        <is>
          <t>2023-12-24</t>
        </is>
      </c>
      <c r="C12429" t="inlineStr">
        <is>
          <t>S035</t>
        </is>
      </c>
      <c r="D12429" t="inlineStr">
        <is>
          <t>Store_035</t>
        </is>
      </c>
      <c r="E12429" t="inlineStr">
        <is>
          <t>Central</t>
        </is>
      </c>
      <c r="F12429" t="inlineStr">
        <is>
          <t>P0094</t>
        </is>
      </c>
      <c r="G12429" t="inlineStr">
        <is>
          <t>Prod_0094</t>
        </is>
      </c>
      <c r="H12429" t="inlineStr">
        <is>
          <t>Toys</t>
        </is>
      </c>
      <c r="I12429" t="n">
        <v>1</v>
      </c>
      <c r="J12429" t="n">
        <v>782.0599999999999</v>
      </c>
      <c r="K12429" t="n">
        <v>0.1</v>
      </c>
      <c r="L12429">
        <f>I12429*J12429*(1-K12429)</f>
        <v/>
      </c>
      <c r="M12429">
        <f>VLOOKUP(F12429,Products!A:D,4,FALSE)*I12429</f>
        <v/>
      </c>
      <c r="N12429">
        <f>L12429-M12429</f>
        <v/>
      </c>
    </row>
    <row r="12430">
      <c r="A12430" t="inlineStr">
        <is>
          <t>T1012428</t>
        </is>
      </c>
      <c r="B12430" t="inlineStr">
        <is>
          <t>2023-10-21</t>
        </is>
      </c>
      <c r="C12430" t="inlineStr">
        <is>
          <t>S046</t>
        </is>
      </c>
      <c r="D12430" t="inlineStr">
        <is>
          <t>Store_046</t>
        </is>
      </c>
      <c r="E12430" t="inlineStr">
        <is>
          <t>South</t>
        </is>
      </c>
      <c r="F12430" t="inlineStr">
        <is>
          <t>P0147</t>
        </is>
      </c>
      <c r="G12430" t="inlineStr">
        <is>
          <t>Prod_0147</t>
        </is>
      </c>
      <c r="H12430" t="inlineStr">
        <is>
          <t>Stationery</t>
        </is>
      </c>
      <c r="I12430" t="n">
        <v>6</v>
      </c>
      <c r="J12430" t="n">
        <v>366.18</v>
      </c>
      <c r="K12430" t="n">
        <v>0.05</v>
      </c>
      <c r="L12430">
        <f>I12430*J12430*(1-K12430)</f>
        <v/>
      </c>
      <c r="M12430">
        <f>VLOOKUP(F12430,Products!A:D,4,FALSE)*I12430</f>
        <v/>
      </c>
      <c r="N12430">
        <f>L12430-M12430</f>
        <v/>
      </c>
    </row>
    <row r="12431">
      <c r="A12431" t="inlineStr">
        <is>
          <t>T1012429</t>
        </is>
      </c>
      <c r="B12431" t="inlineStr">
        <is>
          <t>2023-09-10</t>
        </is>
      </c>
      <c r="C12431" t="inlineStr">
        <is>
          <t>S029</t>
        </is>
      </c>
      <c r="D12431" t="inlineStr">
        <is>
          <t>Store_029</t>
        </is>
      </c>
      <c r="E12431" t="inlineStr">
        <is>
          <t>South</t>
        </is>
      </c>
      <c r="F12431" t="inlineStr">
        <is>
          <t>P0053</t>
        </is>
      </c>
      <c r="G12431" t="inlineStr">
        <is>
          <t>Prod_0053</t>
        </is>
      </c>
      <c r="H12431" t="inlineStr">
        <is>
          <t>Food</t>
        </is>
      </c>
      <c r="I12431" t="n">
        <v>5</v>
      </c>
      <c r="J12431" t="n">
        <v>400.31</v>
      </c>
      <c r="K12431" t="n">
        <v>0</v>
      </c>
      <c r="L12431">
        <f>I12431*J12431*(1-K12431)</f>
        <v/>
      </c>
      <c r="M12431">
        <f>VLOOKUP(F12431,Products!A:D,4,FALSE)*I12431</f>
        <v/>
      </c>
      <c r="N12431">
        <f>L12431-M12431</f>
        <v/>
      </c>
    </row>
    <row r="12432">
      <c r="A12432" t="inlineStr">
        <is>
          <t>T1012430</t>
        </is>
      </c>
      <c r="B12432" t="inlineStr">
        <is>
          <t>2025-04-27</t>
        </is>
      </c>
      <c r="C12432" t="inlineStr">
        <is>
          <t>S018</t>
        </is>
      </c>
      <c r="D12432" t="inlineStr">
        <is>
          <t>Store_018</t>
        </is>
      </c>
      <c r="E12432" t="inlineStr">
        <is>
          <t>South</t>
        </is>
      </c>
      <c r="F12432" t="inlineStr">
        <is>
          <t>P0127</t>
        </is>
      </c>
      <c r="G12432" t="inlineStr">
        <is>
          <t>Prod_0127</t>
        </is>
      </c>
      <c r="H12432" t="inlineStr">
        <is>
          <t>Toys</t>
        </is>
      </c>
      <c r="I12432" t="n">
        <v>8</v>
      </c>
      <c r="J12432" t="n">
        <v>820.73</v>
      </c>
      <c r="K12432" t="n">
        <v>0</v>
      </c>
      <c r="L12432">
        <f>I12432*J12432*(1-K12432)</f>
        <v/>
      </c>
      <c r="M12432">
        <f>VLOOKUP(F12432,Products!A:D,4,FALSE)*I12432</f>
        <v/>
      </c>
      <c r="N12432">
        <f>L12432-M12432</f>
        <v/>
      </c>
    </row>
    <row r="12433">
      <c r="A12433" t="inlineStr">
        <is>
          <t>T1012431</t>
        </is>
      </c>
      <c r="B12433" t="inlineStr">
        <is>
          <t>2024-01-18</t>
        </is>
      </c>
      <c r="C12433" t="inlineStr">
        <is>
          <t>S003</t>
        </is>
      </c>
      <c r="D12433" t="inlineStr">
        <is>
          <t>Store_003</t>
        </is>
      </c>
      <c r="E12433" t="inlineStr">
        <is>
          <t>North</t>
        </is>
      </c>
      <c r="F12433" t="inlineStr">
        <is>
          <t>P0045</t>
        </is>
      </c>
      <c r="G12433" t="inlineStr">
        <is>
          <t>Prod_0045</t>
        </is>
      </c>
      <c r="H12433" t="inlineStr">
        <is>
          <t>Toys</t>
        </is>
      </c>
      <c r="I12433" t="n">
        <v>5</v>
      </c>
      <c r="J12433" t="n">
        <v>192.98</v>
      </c>
      <c r="K12433" t="n">
        <v>0.15</v>
      </c>
      <c r="L12433">
        <f>I12433*J12433*(1-K12433)</f>
        <v/>
      </c>
      <c r="M12433">
        <f>VLOOKUP(F12433,Products!A:D,4,FALSE)*I12433</f>
        <v/>
      </c>
      <c r="N12433">
        <f>L12433-M12433</f>
        <v/>
      </c>
    </row>
    <row r="12434">
      <c r="A12434" t="inlineStr">
        <is>
          <t>T1012432</t>
        </is>
      </c>
      <c r="B12434" t="inlineStr">
        <is>
          <t>2023-03-07</t>
        </is>
      </c>
      <c r="C12434" t="inlineStr">
        <is>
          <t>S006</t>
        </is>
      </c>
      <c r="D12434" t="inlineStr">
        <is>
          <t>Store_006</t>
        </is>
      </c>
      <c r="E12434" t="inlineStr">
        <is>
          <t>East</t>
        </is>
      </c>
      <c r="F12434" t="inlineStr">
        <is>
          <t>P0161</t>
        </is>
      </c>
      <c r="G12434" t="inlineStr">
        <is>
          <t>Prod_0161</t>
        </is>
      </c>
      <c r="H12434" t="inlineStr">
        <is>
          <t>Household</t>
        </is>
      </c>
      <c r="I12434" t="n">
        <v>4</v>
      </c>
      <c r="J12434" t="n">
        <v>106.22</v>
      </c>
      <c r="K12434" t="n">
        <v>0</v>
      </c>
      <c r="L12434">
        <f>I12434*J12434*(1-K12434)</f>
        <v/>
      </c>
      <c r="M12434">
        <f>VLOOKUP(F12434,Products!A:D,4,FALSE)*I12434</f>
        <v/>
      </c>
      <c r="N12434">
        <f>L12434-M12434</f>
        <v/>
      </c>
    </row>
    <row r="12435">
      <c r="A12435" t="inlineStr">
        <is>
          <t>T1012433</t>
        </is>
      </c>
      <c r="B12435" t="inlineStr">
        <is>
          <t>2024-01-29</t>
        </is>
      </c>
      <c r="C12435" t="inlineStr">
        <is>
          <t>S017</t>
        </is>
      </c>
      <c r="D12435" t="inlineStr">
        <is>
          <t>Store_017</t>
        </is>
      </c>
      <c r="E12435" t="inlineStr">
        <is>
          <t>South</t>
        </is>
      </c>
      <c r="F12435" t="inlineStr">
        <is>
          <t>P0195</t>
        </is>
      </c>
      <c r="G12435" t="inlineStr">
        <is>
          <t>Prod_0195</t>
        </is>
      </c>
      <c r="H12435" t="inlineStr">
        <is>
          <t>Food</t>
        </is>
      </c>
      <c r="I12435" t="n">
        <v>9</v>
      </c>
      <c r="J12435" t="n">
        <v>432.67</v>
      </c>
      <c r="K12435" t="n">
        <v>0</v>
      </c>
      <c r="L12435">
        <f>I12435*J12435*(1-K12435)</f>
        <v/>
      </c>
      <c r="M12435">
        <f>VLOOKUP(F12435,Products!A:D,4,FALSE)*I12435</f>
        <v/>
      </c>
      <c r="N12435">
        <f>L12435-M12435</f>
        <v/>
      </c>
    </row>
    <row r="12436">
      <c r="A12436" t="inlineStr">
        <is>
          <t>T1012434</t>
        </is>
      </c>
      <c r="B12436" t="inlineStr">
        <is>
          <t>2024-07-02</t>
        </is>
      </c>
      <c r="C12436" t="inlineStr">
        <is>
          <t>S036</t>
        </is>
      </c>
      <c r="D12436" t="inlineStr">
        <is>
          <t>Store_036</t>
        </is>
      </c>
      <c r="E12436" t="inlineStr">
        <is>
          <t>Central</t>
        </is>
      </c>
      <c r="F12436" t="inlineStr">
        <is>
          <t>P0064</t>
        </is>
      </c>
      <c r="G12436" t="inlineStr">
        <is>
          <t>Prod_0064</t>
        </is>
      </c>
      <c r="H12436" t="inlineStr">
        <is>
          <t>Beverages</t>
        </is>
      </c>
      <c r="I12436" t="n">
        <v>8</v>
      </c>
      <c r="J12436" t="n">
        <v>657.25</v>
      </c>
      <c r="K12436" t="n">
        <v>0.05</v>
      </c>
      <c r="L12436">
        <f>I12436*J12436*(1-K12436)</f>
        <v/>
      </c>
      <c r="M12436">
        <f>VLOOKUP(F12436,Products!A:D,4,FALSE)*I12436</f>
        <v/>
      </c>
      <c r="N12436">
        <f>L12436-M12436</f>
        <v/>
      </c>
    </row>
    <row r="12437">
      <c r="A12437" t="inlineStr">
        <is>
          <t>T1012435</t>
        </is>
      </c>
      <c r="B12437" t="inlineStr">
        <is>
          <t>2024-10-10</t>
        </is>
      </c>
      <c r="C12437" t="inlineStr">
        <is>
          <t>S003</t>
        </is>
      </c>
      <c r="D12437" t="inlineStr">
        <is>
          <t>Store_003</t>
        </is>
      </c>
      <c r="E12437" t="inlineStr">
        <is>
          <t>North</t>
        </is>
      </c>
      <c r="F12437" t="inlineStr">
        <is>
          <t>P0194</t>
        </is>
      </c>
      <c r="G12437" t="inlineStr">
        <is>
          <t>Prod_0194</t>
        </is>
      </c>
      <c r="H12437" t="inlineStr">
        <is>
          <t>Food</t>
        </is>
      </c>
      <c r="I12437" t="n">
        <v>7</v>
      </c>
      <c r="J12437" t="n">
        <v>594.5</v>
      </c>
      <c r="K12437" t="n">
        <v>0</v>
      </c>
      <c r="L12437">
        <f>I12437*J12437*(1-K12437)</f>
        <v/>
      </c>
      <c r="M12437">
        <f>VLOOKUP(F12437,Products!A:D,4,FALSE)*I12437</f>
        <v/>
      </c>
      <c r="N12437">
        <f>L12437-M12437</f>
        <v/>
      </c>
    </row>
    <row r="12438">
      <c r="A12438" t="inlineStr">
        <is>
          <t>T1012436</t>
        </is>
      </c>
      <c r="B12438" t="inlineStr">
        <is>
          <t>2023-06-01</t>
        </is>
      </c>
      <c r="C12438" t="inlineStr">
        <is>
          <t>S029</t>
        </is>
      </c>
      <c r="D12438" t="inlineStr">
        <is>
          <t>Store_029</t>
        </is>
      </c>
      <c r="E12438" t="inlineStr">
        <is>
          <t>South</t>
        </is>
      </c>
      <c r="F12438" t="inlineStr">
        <is>
          <t>P0049</t>
        </is>
      </c>
      <c r="G12438" t="inlineStr">
        <is>
          <t>Prod_0049</t>
        </is>
      </c>
      <c r="H12438" t="inlineStr">
        <is>
          <t>Beverages</t>
        </is>
      </c>
      <c r="I12438" t="n">
        <v>2</v>
      </c>
      <c r="J12438" t="n">
        <v>187.48</v>
      </c>
      <c r="K12438" t="n">
        <v>0</v>
      </c>
      <c r="L12438">
        <f>I12438*J12438*(1-K12438)</f>
        <v/>
      </c>
      <c r="M12438">
        <f>VLOOKUP(F12438,Products!A:D,4,FALSE)*I12438</f>
        <v/>
      </c>
      <c r="N12438">
        <f>L12438-M12438</f>
        <v/>
      </c>
    </row>
    <row r="12439">
      <c r="A12439" t="inlineStr">
        <is>
          <t>T1012437</t>
        </is>
      </c>
      <c r="B12439" t="inlineStr">
        <is>
          <t>2025-02-01</t>
        </is>
      </c>
      <c r="C12439" t="inlineStr">
        <is>
          <t>S023</t>
        </is>
      </c>
      <c r="D12439" t="inlineStr">
        <is>
          <t>Store_023</t>
        </is>
      </c>
      <c r="E12439" t="inlineStr">
        <is>
          <t>South</t>
        </is>
      </c>
      <c r="F12439" t="inlineStr">
        <is>
          <t>P0049</t>
        </is>
      </c>
      <c r="G12439" t="inlineStr">
        <is>
          <t>Prod_0049</t>
        </is>
      </c>
      <c r="H12439" t="inlineStr">
        <is>
          <t>Beverages</t>
        </is>
      </c>
      <c r="I12439" t="n">
        <v>1</v>
      </c>
      <c r="J12439" t="n">
        <v>260.8</v>
      </c>
      <c r="K12439" t="n">
        <v>0.15</v>
      </c>
      <c r="L12439">
        <f>I12439*J12439*(1-K12439)</f>
        <v/>
      </c>
      <c r="M12439">
        <f>VLOOKUP(F12439,Products!A:D,4,FALSE)*I12439</f>
        <v/>
      </c>
      <c r="N12439">
        <f>L12439-M12439</f>
        <v/>
      </c>
    </row>
    <row r="12440">
      <c r="A12440" t="inlineStr">
        <is>
          <t>T1012438</t>
        </is>
      </c>
      <c r="B12440" t="inlineStr">
        <is>
          <t>2023-03-09</t>
        </is>
      </c>
      <c r="C12440" t="inlineStr">
        <is>
          <t>S019</t>
        </is>
      </c>
      <c r="D12440" t="inlineStr">
        <is>
          <t>Store_019</t>
        </is>
      </c>
      <c r="E12440" t="inlineStr">
        <is>
          <t>East</t>
        </is>
      </c>
      <c r="F12440" t="inlineStr">
        <is>
          <t>P0151</t>
        </is>
      </c>
      <c r="G12440" t="inlineStr">
        <is>
          <t>Prod_0151</t>
        </is>
      </c>
      <c r="H12440" t="inlineStr">
        <is>
          <t>Food</t>
        </is>
      </c>
      <c r="I12440" t="n">
        <v>6</v>
      </c>
      <c r="J12440" t="n">
        <v>992.55</v>
      </c>
      <c r="K12440" t="n">
        <v>0</v>
      </c>
      <c r="L12440">
        <f>I12440*J12440*(1-K12440)</f>
        <v/>
      </c>
      <c r="M12440">
        <f>VLOOKUP(F12440,Products!A:D,4,FALSE)*I12440</f>
        <v/>
      </c>
      <c r="N12440">
        <f>L12440-M12440</f>
        <v/>
      </c>
    </row>
    <row r="12441">
      <c r="A12441" t="inlineStr">
        <is>
          <t>T1012439</t>
        </is>
      </c>
      <c r="B12441" t="inlineStr">
        <is>
          <t>2024-06-27</t>
        </is>
      </c>
      <c r="C12441" t="inlineStr">
        <is>
          <t>S013</t>
        </is>
      </c>
      <c r="D12441" t="inlineStr">
        <is>
          <t>Store_013</t>
        </is>
      </c>
      <c r="E12441" t="inlineStr">
        <is>
          <t>North</t>
        </is>
      </c>
      <c r="F12441" t="inlineStr">
        <is>
          <t>P0064</t>
        </is>
      </c>
      <c r="G12441" t="inlineStr">
        <is>
          <t>Prod_0064</t>
        </is>
      </c>
      <c r="H12441" t="inlineStr">
        <is>
          <t>Beverages</t>
        </is>
      </c>
      <c r="I12441" t="n">
        <v>6</v>
      </c>
      <c r="J12441" t="n">
        <v>736.15</v>
      </c>
      <c r="K12441" t="n">
        <v>0</v>
      </c>
      <c r="L12441">
        <f>I12441*J12441*(1-K12441)</f>
        <v/>
      </c>
      <c r="M12441">
        <f>VLOOKUP(F12441,Products!A:D,4,FALSE)*I12441</f>
        <v/>
      </c>
      <c r="N12441">
        <f>L12441-M12441</f>
        <v/>
      </c>
    </row>
    <row r="12442">
      <c r="A12442" t="inlineStr">
        <is>
          <t>T1012440</t>
        </is>
      </c>
      <c r="B12442" t="inlineStr">
        <is>
          <t>2025-08-12</t>
        </is>
      </c>
      <c r="C12442" t="inlineStr">
        <is>
          <t>S013</t>
        </is>
      </c>
      <c r="D12442" t="inlineStr">
        <is>
          <t>Store_013</t>
        </is>
      </c>
      <c r="E12442" t="inlineStr">
        <is>
          <t>North</t>
        </is>
      </c>
      <c r="F12442" t="inlineStr">
        <is>
          <t>P0123</t>
        </is>
      </c>
      <c r="G12442" t="inlineStr">
        <is>
          <t>Prod_0123</t>
        </is>
      </c>
      <c r="H12442" t="inlineStr">
        <is>
          <t>Food</t>
        </is>
      </c>
      <c r="I12442" t="n">
        <v>9</v>
      </c>
      <c r="J12442" t="n">
        <v>583.03</v>
      </c>
      <c r="K12442" t="n">
        <v>0.05</v>
      </c>
      <c r="L12442">
        <f>I12442*J12442*(1-K12442)</f>
        <v/>
      </c>
      <c r="M12442">
        <f>VLOOKUP(F12442,Products!A:D,4,FALSE)*I12442</f>
        <v/>
      </c>
      <c r="N12442">
        <f>L12442-M12442</f>
        <v/>
      </c>
    </row>
    <row r="12443">
      <c r="A12443" t="inlineStr">
        <is>
          <t>T1012441</t>
        </is>
      </c>
      <c r="B12443" t="inlineStr">
        <is>
          <t>2024-05-20</t>
        </is>
      </c>
      <c r="C12443" t="inlineStr">
        <is>
          <t>S045</t>
        </is>
      </c>
      <c r="D12443" t="inlineStr">
        <is>
          <t>Store_045</t>
        </is>
      </c>
      <c r="E12443" t="inlineStr">
        <is>
          <t>East</t>
        </is>
      </c>
      <c r="F12443" t="inlineStr">
        <is>
          <t>P0014</t>
        </is>
      </c>
      <c r="G12443" t="inlineStr">
        <is>
          <t>Prod_0014</t>
        </is>
      </c>
      <c r="H12443" t="inlineStr">
        <is>
          <t>Clothing</t>
        </is>
      </c>
      <c r="I12443" t="n">
        <v>5</v>
      </c>
      <c r="J12443" t="n">
        <v>253.3</v>
      </c>
      <c r="K12443" t="n">
        <v>0</v>
      </c>
      <c r="L12443">
        <f>I12443*J12443*(1-K12443)</f>
        <v/>
      </c>
      <c r="M12443">
        <f>VLOOKUP(F12443,Products!A:D,4,FALSE)*I12443</f>
        <v/>
      </c>
      <c r="N12443">
        <f>L12443-M12443</f>
        <v/>
      </c>
    </row>
    <row r="12444">
      <c r="A12444" t="inlineStr">
        <is>
          <t>T1012442</t>
        </is>
      </c>
      <c r="B12444" t="inlineStr">
        <is>
          <t>2025-01-24</t>
        </is>
      </c>
      <c r="C12444" t="inlineStr">
        <is>
          <t>S023</t>
        </is>
      </c>
      <c r="D12444" t="inlineStr">
        <is>
          <t>Store_023</t>
        </is>
      </c>
      <c r="E12444" t="inlineStr">
        <is>
          <t>South</t>
        </is>
      </c>
      <c r="F12444" t="inlineStr">
        <is>
          <t>P0035</t>
        </is>
      </c>
      <c r="G12444" t="inlineStr">
        <is>
          <t>Prod_0035</t>
        </is>
      </c>
      <c r="H12444" t="inlineStr">
        <is>
          <t>Beverages</t>
        </is>
      </c>
      <c r="I12444" t="n">
        <v>4</v>
      </c>
      <c r="J12444" t="n">
        <v>105.24</v>
      </c>
      <c r="K12444" t="n">
        <v>0</v>
      </c>
      <c r="L12444">
        <f>I12444*J12444*(1-K12444)</f>
        <v/>
      </c>
      <c r="M12444">
        <f>VLOOKUP(F12444,Products!A:D,4,FALSE)*I12444</f>
        <v/>
      </c>
      <c r="N12444">
        <f>L12444-M12444</f>
        <v/>
      </c>
    </row>
    <row r="12445">
      <c r="A12445" t="inlineStr">
        <is>
          <t>T1012443</t>
        </is>
      </c>
      <c r="B12445" t="inlineStr">
        <is>
          <t>2025-07-31</t>
        </is>
      </c>
      <c r="C12445" t="inlineStr">
        <is>
          <t>S026</t>
        </is>
      </c>
      <c r="D12445" t="inlineStr">
        <is>
          <t>Store_026</t>
        </is>
      </c>
      <c r="E12445" t="inlineStr">
        <is>
          <t>North</t>
        </is>
      </c>
      <c r="F12445" t="inlineStr">
        <is>
          <t>P0094</t>
        </is>
      </c>
      <c r="G12445" t="inlineStr">
        <is>
          <t>Prod_0094</t>
        </is>
      </c>
      <c r="H12445" t="inlineStr">
        <is>
          <t>Toys</t>
        </is>
      </c>
      <c r="I12445" t="n">
        <v>7</v>
      </c>
      <c r="J12445" t="n">
        <v>695.5700000000001</v>
      </c>
      <c r="K12445" t="n">
        <v>0</v>
      </c>
      <c r="L12445">
        <f>I12445*J12445*(1-K12445)</f>
        <v/>
      </c>
      <c r="M12445">
        <f>VLOOKUP(F12445,Products!A:D,4,FALSE)*I12445</f>
        <v/>
      </c>
      <c r="N12445">
        <f>L12445-M12445</f>
        <v/>
      </c>
    </row>
    <row r="12446">
      <c r="A12446" t="inlineStr">
        <is>
          <t>T1012444</t>
        </is>
      </c>
      <c r="B12446" t="inlineStr">
        <is>
          <t>2023-02-22</t>
        </is>
      </c>
      <c r="C12446" t="inlineStr">
        <is>
          <t>S016</t>
        </is>
      </c>
      <c r="D12446" t="inlineStr">
        <is>
          <t>Store_016</t>
        </is>
      </c>
      <c r="E12446" t="inlineStr">
        <is>
          <t>West</t>
        </is>
      </c>
      <c r="F12446" t="inlineStr">
        <is>
          <t>P0127</t>
        </is>
      </c>
      <c r="G12446" t="inlineStr">
        <is>
          <t>Prod_0127</t>
        </is>
      </c>
      <c r="H12446" t="inlineStr">
        <is>
          <t>Toys</t>
        </is>
      </c>
      <c r="I12446" t="n">
        <v>4</v>
      </c>
      <c r="J12446" t="n">
        <v>870.16</v>
      </c>
      <c r="K12446" t="n">
        <v>0</v>
      </c>
      <c r="L12446">
        <f>I12446*J12446*(1-K12446)</f>
        <v/>
      </c>
      <c r="M12446">
        <f>VLOOKUP(F12446,Products!A:D,4,FALSE)*I12446</f>
        <v/>
      </c>
      <c r="N12446">
        <f>L12446-M12446</f>
        <v/>
      </c>
    </row>
    <row r="12447">
      <c r="A12447" t="inlineStr">
        <is>
          <t>T1012445</t>
        </is>
      </c>
      <c r="B12447" t="inlineStr">
        <is>
          <t>2023-09-08</t>
        </is>
      </c>
      <c r="C12447" t="inlineStr">
        <is>
          <t>S039</t>
        </is>
      </c>
      <c r="D12447" t="inlineStr">
        <is>
          <t>Store_039</t>
        </is>
      </c>
      <c r="E12447" t="inlineStr">
        <is>
          <t>North</t>
        </is>
      </c>
      <c r="F12447" t="inlineStr">
        <is>
          <t>P0094</t>
        </is>
      </c>
      <c r="G12447" t="inlineStr">
        <is>
          <t>Prod_0094</t>
        </is>
      </c>
      <c r="H12447" t="inlineStr">
        <is>
          <t>Toys</t>
        </is>
      </c>
      <c r="I12447" t="n">
        <v>2</v>
      </c>
      <c r="J12447" t="n">
        <v>674.3099999999999</v>
      </c>
      <c r="K12447" t="n">
        <v>0</v>
      </c>
      <c r="L12447">
        <f>I12447*J12447*(1-K12447)</f>
        <v/>
      </c>
      <c r="M12447">
        <f>VLOOKUP(F12447,Products!A:D,4,FALSE)*I12447</f>
        <v/>
      </c>
      <c r="N12447">
        <f>L12447-M12447</f>
        <v/>
      </c>
    </row>
    <row r="12448">
      <c r="A12448" t="inlineStr">
        <is>
          <t>T1012446</t>
        </is>
      </c>
      <c r="B12448" t="inlineStr">
        <is>
          <t>2024-01-05</t>
        </is>
      </c>
      <c r="C12448" t="inlineStr">
        <is>
          <t>S008</t>
        </is>
      </c>
      <c r="D12448" t="inlineStr">
        <is>
          <t>Store_008</t>
        </is>
      </c>
      <c r="E12448" t="inlineStr">
        <is>
          <t>East</t>
        </is>
      </c>
      <c r="F12448" t="inlineStr">
        <is>
          <t>P0055</t>
        </is>
      </c>
      <c r="G12448" t="inlineStr">
        <is>
          <t>Prod_0055</t>
        </is>
      </c>
      <c r="H12448" t="inlineStr">
        <is>
          <t>Beverages</t>
        </is>
      </c>
      <c r="I12448" t="n">
        <v>7</v>
      </c>
      <c r="J12448" t="n">
        <v>162.28</v>
      </c>
      <c r="K12448" t="n">
        <v>0</v>
      </c>
      <c r="L12448">
        <f>I12448*J12448*(1-K12448)</f>
        <v/>
      </c>
      <c r="M12448">
        <f>VLOOKUP(F12448,Products!A:D,4,FALSE)*I12448</f>
        <v/>
      </c>
      <c r="N12448">
        <f>L12448-M12448</f>
        <v/>
      </c>
    </row>
    <row r="12449">
      <c r="A12449" t="inlineStr">
        <is>
          <t>T1012447</t>
        </is>
      </c>
      <c r="B12449" t="inlineStr">
        <is>
          <t>2024-01-04</t>
        </is>
      </c>
      <c r="C12449" t="inlineStr">
        <is>
          <t>S017</t>
        </is>
      </c>
      <c r="D12449" t="inlineStr">
        <is>
          <t>Store_017</t>
        </is>
      </c>
      <c r="E12449" t="inlineStr">
        <is>
          <t>South</t>
        </is>
      </c>
      <c r="F12449" t="inlineStr">
        <is>
          <t>P0126</t>
        </is>
      </c>
      <c r="G12449" t="inlineStr">
        <is>
          <t>Prod_0126</t>
        </is>
      </c>
      <c r="H12449" t="inlineStr">
        <is>
          <t>Toys</t>
        </is>
      </c>
      <c r="I12449" t="n">
        <v>2</v>
      </c>
      <c r="J12449" t="n">
        <v>310.03</v>
      </c>
      <c r="K12449" t="n">
        <v>0</v>
      </c>
      <c r="L12449">
        <f>I12449*J12449*(1-K12449)</f>
        <v/>
      </c>
      <c r="M12449">
        <f>VLOOKUP(F12449,Products!A:D,4,FALSE)*I12449</f>
        <v/>
      </c>
      <c r="N12449">
        <f>L12449-M12449</f>
        <v/>
      </c>
    </row>
    <row r="12450">
      <c r="A12450" t="inlineStr">
        <is>
          <t>T1012448</t>
        </is>
      </c>
      <c r="B12450" t="inlineStr">
        <is>
          <t>2023-04-22</t>
        </is>
      </c>
      <c r="C12450" t="inlineStr">
        <is>
          <t>S012</t>
        </is>
      </c>
      <c r="D12450" t="inlineStr">
        <is>
          <t>Store_012</t>
        </is>
      </c>
      <c r="E12450" t="inlineStr">
        <is>
          <t>South</t>
        </is>
      </c>
      <c r="F12450" t="inlineStr">
        <is>
          <t>P0155</t>
        </is>
      </c>
      <c r="G12450" t="inlineStr">
        <is>
          <t>Prod_0155</t>
        </is>
      </c>
      <c r="H12450" t="inlineStr">
        <is>
          <t>Electronics</t>
        </is>
      </c>
      <c r="I12450" t="n">
        <v>8</v>
      </c>
      <c r="J12450" t="n">
        <v>503.74</v>
      </c>
      <c r="K12450" t="n">
        <v>0</v>
      </c>
      <c r="L12450">
        <f>I12450*J12450*(1-K12450)</f>
        <v/>
      </c>
      <c r="M12450">
        <f>VLOOKUP(F12450,Products!A:D,4,FALSE)*I12450</f>
        <v/>
      </c>
      <c r="N12450">
        <f>L12450-M12450</f>
        <v/>
      </c>
    </row>
    <row r="12451">
      <c r="A12451" t="inlineStr">
        <is>
          <t>T1012449</t>
        </is>
      </c>
      <c r="B12451" t="inlineStr">
        <is>
          <t>2025-02-12</t>
        </is>
      </c>
      <c r="C12451" t="inlineStr">
        <is>
          <t>S030</t>
        </is>
      </c>
      <c r="D12451" t="inlineStr">
        <is>
          <t>Store_030</t>
        </is>
      </c>
      <c r="E12451" t="inlineStr">
        <is>
          <t>North</t>
        </is>
      </c>
      <c r="F12451" t="inlineStr">
        <is>
          <t>P0045</t>
        </is>
      </c>
      <c r="G12451" t="inlineStr">
        <is>
          <t>Prod_0045</t>
        </is>
      </c>
      <c r="H12451" t="inlineStr">
        <is>
          <t>Toys</t>
        </is>
      </c>
      <c r="I12451" t="n">
        <v>6</v>
      </c>
      <c r="J12451" t="n">
        <v>182.93</v>
      </c>
      <c r="K12451" t="n">
        <v>0</v>
      </c>
      <c r="L12451">
        <f>I12451*J12451*(1-K12451)</f>
        <v/>
      </c>
      <c r="M12451">
        <f>VLOOKUP(F12451,Products!A:D,4,FALSE)*I12451</f>
        <v/>
      </c>
      <c r="N12451">
        <f>L12451-M12451</f>
        <v/>
      </c>
    </row>
    <row r="12452">
      <c r="A12452" t="inlineStr">
        <is>
          <t>T1012450</t>
        </is>
      </c>
      <c r="B12452" t="inlineStr">
        <is>
          <t>2024-07-10</t>
        </is>
      </c>
      <c r="C12452" t="inlineStr">
        <is>
          <t>S017</t>
        </is>
      </c>
      <c r="D12452" t="inlineStr">
        <is>
          <t>Store_017</t>
        </is>
      </c>
      <c r="E12452" t="inlineStr">
        <is>
          <t>South</t>
        </is>
      </c>
      <c r="F12452" t="inlineStr">
        <is>
          <t>P0164</t>
        </is>
      </c>
      <c r="G12452" t="inlineStr">
        <is>
          <t>Prod_0164</t>
        </is>
      </c>
      <c r="H12452" t="inlineStr">
        <is>
          <t>Food</t>
        </is>
      </c>
      <c r="I12452" t="n">
        <v>9</v>
      </c>
      <c r="J12452" t="n">
        <v>558.9299999999999</v>
      </c>
      <c r="K12452" t="n">
        <v>0.05</v>
      </c>
      <c r="L12452">
        <f>I12452*J12452*(1-K12452)</f>
        <v/>
      </c>
      <c r="M12452">
        <f>VLOOKUP(F12452,Products!A:D,4,FALSE)*I12452</f>
        <v/>
      </c>
      <c r="N12452">
        <f>L12452-M12452</f>
        <v/>
      </c>
    </row>
    <row r="12453">
      <c r="A12453" t="inlineStr">
        <is>
          <t>T1012451</t>
        </is>
      </c>
      <c r="B12453" t="inlineStr">
        <is>
          <t>2025-02-01</t>
        </is>
      </c>
      <c r="C12453" t="inlineStr">
        <is>
          <t>S043</t>
        </is>
      </c>
      <c r="D12453" t="inlineStr">
        <is>
          <t>Store_043</t>
        </is>
      </c>
      <c r="E12453" t="inlineStr">
        <is>
          <t>East</t>
        </is>
      </c>
      <c r="F12453" t="inlineStr">
        <is>
          <t>P0011</t>
        </is>
      </c>
      <c r="G12453" t="inlineStr">
        <is>
          <t>Prod_0011</t>
        </is>
      </c>
      <c r="H12453" t="inlineStr">
        <is>
          <t>Household</t>
        </is>
      </c>
      <c r="I12453" t="n">
        <v>4</v>
      </c>
      <c r="J12453" t="n">
        <v>411.35</v>
      </c>
      <c r="K12453" t="n">
        <v>0</v>
      </c>
      <c r="L12453">
        <f>I12453*J12453*(1-K12453)</f>
        <v/>
      </c>
      <c r="M12453">
        <f>VLOOKUP(F12453,Products!A:D,4,FALSE)*I12453</f>
        <v/>
      </c>
      <c r="N12453">
        <f>L12453-M12453</f>
        <v/>
      </c>
    </row>
    <row r="12454">
      <c r="A12454" t="inlineStr">
        <is>
          <t>T1012452</t>
        </is>
      </c>
      <c r="B12454" t="inlineStr">
        <is>
          <t>2025-02-15</t>
        </is>
      </c>
      <c r="C12454" t="inlineStr">
        <is>
          <t>S040</t>
        </is>
      </c>
      <c r="D12454" t="inlineStr">
        <is>
          <t>Store_040</t>
        </is>
      </c>
      <c r="E12454" t="inlineStr">
        <is>
          <t>Central</t>
        </is>
      </c>
      <c r="F12454" t="inlineStr">
        <is>
          <t>P0113</t>
        </is>
      </c>
      <c r="G12454" t="inlineStr">
        <is>
          <t>Prod_0113</t>
        </is>
      </c>
      <c r="H12454" t="inlineStr">
        <is>
          <t>Toys</t>
        </is>
      </c>
      <c r="I12454" t="n">
        <v>3</v>
      </c>
      <c r="J12454" t="n">
        <v>782.05</v>
      </c>
      <c r="K12454" t="n">
        <v>0.05</v>
      </c>
      <c r="L12454">
        <f>I12454*J12454*(1-K12454)</f>
        <v/>
      </c>
      <c r="M12454">
        <f>VLOOKUP(F12454,Products!A:D,4,FALSE)*I12454</f>
        <v/>
      </c>
      <c r="N12454">
        <f>L12454-M12454</f>
        <v/>
      </c>
    </row>
    <row r="12455">
      <c r="A12455" t="inlineStr">
        <is>
          <t>T1012453</t>
        </is>
      </c>
      <c r="B12455" t="inlineStr">
        <is>
          <t>2024-05-17</t>
        </is>
      </c>
      <c r="C12455" t="inlineStr">
        <is>
          <t>S013</t>
        </is>
      </c>
      <c r="D12455" t="inlineStr">
        <is>
          <t>Store_013</t>
        </is>
      </c>
      <c r="E12455" t="inlineStr">
        <is>
          <t>North</t>
        </is>
      </c>
      <c r="F12455" t="inlineStr">
        <is>
          <t>P0065</t>
        </is>
      </c>
      <c r="G12455" t="inlineStr">
        <is>
          <t>Prod_0065</t>
        </is>
      </c>
      <c r="H12455" t="inlineStr">
        <is>
          <t>Beverages</t>
        </is>
      </c>
      <c r="I12455" t="n">
        <v>4</v>
      </c>
      <c r="J12455" t="n">
        <v>246.05</v>
      </c>
      <c r="K12455" t="n">
        <v>0</v>
      </c>
      <c r="L12455">
        <f>I12455*J12455*(1-K12455)</f>
        <v/>
      </c>
      <c r="M12455">
        <f>VLOOKUP(F12455,Products!A:D,4,FALSE)*I12455</f>
        <v/>
      </c>
      <c r="N12455">
        <f>L12455-M12455</f>
        <v/>
      </c>
    </row>
    <row r="12456">
      <c r="A12456" t="inlineStr">
        <is>
          <t>T1012454</t>
        </is>
      </c>
      <c r="B12456" t="inlineStr">
        <is>
          <t>2024-09-14</t>
        </is>
      </c>
      <c r="C12456" t="inlineStr">
        <is>
          <t>S030</t>
        </is>
      </c>
      <c r="D12456" t="inlineStr">
        <is>
          <t>Store_030</t>
        </is>
      </c>
      <c r="E12456" t="inlineStr">
        <is>
          <t>North</t>
        </is>
      </c>
      <c r="F12456" t="inlineStr">
        <is>
          <t>P0031</t>
        </is>
      </c>
      <c r="G12456" t="inlineStr">
        <is>
          <t>Prod_0031</t>
        </is>
      </c>
      <c r="H12456" t="inlineStr">
        <is>
          <t>Food</t>
        </is>
      </c>
      <c r="I12456" t="n">
        <v>7</v>
      </c>
      <c r="J12456" t="n">
        <v>209.08</v>
      </c>
      <c r="K12456" t="n">
        <v>0</v>
      </c>
      <c r="L12456">
        <f>I12456*J12456*(1-K12456)</f>
        <v/>
      </c>
      <c r="M12456">
        <f>VLOOKUP(F12456,Products!A:D,4,FALSE)*I12456</f>
        <v/>
      </c>
      <c r="N12456">
        <f>L12456-M12456</f>
        <v/>
      </c>
    </row>
    <row r="12457">
      <c r="A12457" t="inlineStr">
        <is>
          <t>T1012455</t>
        </is>
      </c>
      <c r="B12457" t="inlineStr">
        <is>
          <t>2025-06-26</t>
        </is>
      </c>
      <c r="C12457" t="inlineStr">
        <is>
          <t>S025</t>
        </is>
      </c>
      <c r="D12457" t="inlineStr">
        <is>
          <t>Store_025</t>
        </is>
      </c>
      <c r="E12457" t="inlineStr">
        <is>
          <t>Central</t>
        </is>
      </c>
      <c r="F12457" t="inlineStr">
        <is>
          <t>P0163</t>
        </is>
      </c>
      <c r="G12457" t="inlineStr">
        <is>
          <t>Prod_0163</t>
        </is>
      </c>
      <c r="H12457" t="inlineStr">
        <is>
          <t>Food</t>
        </is>
      </c>
      <c r="I12457" t="n">
        <v>4</v>
      </c>
      <c r="J12457" t="n">
        <v>690.59</v>
      </c>
      <c r="K12457" t="n">
        <v>0.1</v>
      </c>
      <c r="L12457">
        <f>I12457*J12457*(1-K12457)</f>
        <v/>
      </c>
      <c r="M12457">
        <f>VLOOKUP(F12457,Products!A:D,4,FALSE)*I12457</f>
        <v/>
      </c>
      <c r="N12457">
        <f>L12457-M12457</f>
        <v/>
      </c>
    </row>
    <row r="12458">
      <c r="A12458" t="inlineStr">
        <is>
          <t>T1012456</t>
        </is>
      </c>
      <c r="B12458" t="inlineStr">
        <is>
          <t>2024-04-07</t>
        </is>
      </c>
      <c r="C12458" t="inlineStr">
        <is>
          <t>S047</t>
        </is>
      </c>
      <c r="D12458" t="inlineStr">
        <is>
          <t>Store_047</t>
        </is>
      </c>
      <c r="E12458" t="inlineStr">
        <is>
          <t>North</t>
        </is>
      </c>
      <c r="F12458" t="inlineStr">
        <is>
          <t>P0029</t>
        </is>
      </c>
      <c r="G12458" t="inlineStr">
        <is>
          <t>Prod_0029</t>
        </is>
      </c>
      <c r="H12458" t="inlineStr">
        <is>
          <t>Clothing</t>
        </is>
      </c>
      <c r="I12458" t="n">
        <v>6</v>
      </c>
      <c r="J12458" t="n">
        <v>639.5599999999999</v>
      </c>
      <c r="K12458" t="n">
        <v>0</v>
      </c>
      <c r="L12458">
        <f>I12458*J12458*(1-K12458)</f>
        <v/>
      </c>
      <c r="M12458">
        <f>VLOOKUP(F12458,Products!A:D,4,FALSE)*I12458</f>
        <v/>
      </c>
      <c r="N12458">
        <f>L12458-M12458</f>
        <v/>
      </c>
    </row>
    <row r="12459">
      <c r="A12459" t="inlineStr">
        <is>
          <t>T1012457</t>
        </is>
      </c>
      <c r="B12459" t="inlineStr">
        <is>
          <t>2023-11-03</t>
        </is>
      </c>
      <c r="C12459" t="inlineStr">
        <is>
          <t>S043</t>
        </is>
      </c>
      <c r="D12459" t="inlineStr">
        <is>
          <t>Store_043</t>
        </is>
      </c>
      <c r="E12459" t="inlineStr">
        <is>
          <t>East</t>
        </is>
      </c>
      <c r="F12459" t="inlineStr">
        <is>
          <t>P0085</t>
        </is>
      </c>
      <c r="G12459" t="inlineStr">
        <is>
          <t>Prod_0085</t>
        </is>
      </c>
      <c r="H12459" t="inlineStr">
        <is>
          <t>Food</t>
        </is>
      </c>
      <c r="I12459" t="n">
        <v>2</v>
      </c>
      <c r="J12459" t="n">
        <v>323.25</v>
      </c>
      <c r="K12459" t="n">
        <v>0</v>
      </c>
      <c r="L12459">
        <f>I12459*J12459*(1-K12459)</f>
        <v/>
      </c>
      <c r="M12459">
        <f>VLOOKUP(F12459,Products!A:D,4,FALSE)*I12459</f>
        <v/>
      </c>
      <c r="N12459">
        <f>L12459-M12459</f>
        <v/>
      </c>
    </row>
    <row r="12460">
      <c r="A12460" t="inlineStr">
        <is>
          <t>T1012458</t>
        </is>
      </c>
      <c r="B12460" t="inlineStr">
        <is>
          <t>2023-02-24</t>
        </is>
      </c>
      <c r="C12460" t="inlineStr">
        <is>
          <t>S008</t>
        </is>
      </c>
      <c r="D12460" t="inlineStr">
        <is>
          <t>Store_008</t>
        </is>
      </c>
      <c r="E12460" t="inlineStr">
        <is>
          <t>East</t>
        </is>
      </c>
      <c r="F12460" t="inlineStr">
        <is>
          <t>P0174</t>
        </is>
      </c>
      <c r="G12460" t="inlineStr">
        <is>
          <t>Prod_0174</t>
        </is>
      </c>
      <c r="H12460" t="inlineStr">
        <is>
          <t>Food</t>
        </is>
      </c>
      <c r="I12460" t="n">
        <v>4</v>
      </c>
      <c r="J12460" t="n">
        <v>97.06999999999999</v>
      </c>
      <c r="K12460" t="n">
        <v>0</v>
      </c>
      <c r="L12460">
        <f>I12460*J12460*(1-K12460)</f>
        <v/>
      </c>
      <c r="M12460">
        <f>VLOOKUP(F12460,Products!A:D,4,FALSE)*I12460</f>
        <v/>
      </c>
      <c r="N12460">
        <f>L12460-M12460</f>
        <v/>
      </c>
    </row>
    <row r="12461">
      <c r="A12461" t="inlineStr">
        <is>
          <t>T1012459</t>
        </is>
      </c>
      <c r="B12461" t="inlineStr">
        <is>
          <t>2025-01-17</t>
        </is>
      </c>
      <c r="C12461" t="inlineStr">
        <is>
          <t>S014</t>
        </is>
      </c>
      <c r="D12461" t="inlineStr">
        <is>
          <t>Store_014</t>
        </is>
      </c>
      <c r="E12461" t="inlineStr">
        <is>
          <t>West</t>
        </is>
      </c>
      <c r="F12461" t="inlineStr">
        <is>
          <t>P0110</t>
        </is>
      </c>
      <c r="G12461" t="inlineStr">
        <is>
          <t>Prod_0110</t>
        </is>
      </c>
      <c r="H12461" t="inlineStr">
        <is>
          <t>Stationery</t>
        </is>
      </c>
      <c r="I12461" t="n">
        <v>5</v>
      </c>
      <c r="J12461" t="n">
        <v>64.23</v>
      </c>
      <c r="K12461" t="n">
        <v>0</v>
      </c>
      <c r="L12461">
        <f>I12461*J12461*(1-K12461)</f>
        <v/>
      </c>
      <c r="M12461">
        <f>VLOOKUP(F12461,Products!A:D,4,FALSE)*I12461</f>
        <v/>
      </c>
      <c r="N12461">
        <f>L12461-M12461</f>
        <v/>
      </c>
    </row>
    <row r="12462">
      <c r="A12462" t="inlineStr">
        <is>
          <t>T1012460</t>
        </is>
      </c>
      <c r="B12462" t="inlineStr">
        <is>
          <t>2024-05-05</t>
        </is>
      </c>
      <c r="C12462" t="inlineStr">
        <is>
          <t>S010</t>
        </is>
      </c>
      <c r="D12462" t="inlineStr">
        <is>
          <t>Store_010</t>
        </is>
      </c>
      <c r="E12462" t="inlineStr">
        <is>
          <t>North</t>
        </is>
      </c>
      <c r="F12462" t="inlineStr">
        <is>
          <t>P0038</t>
        </is>
      </c>
      <c r="G12462" t="inlineStr">
        <is>
          <t>Prod_0038</t>
        </is>
      </c>
      <c r="H12462" t="inlineStr">
        <is>
          <t>Beverages</t>
        </is>
      </c>
      <c r="I12462" t="n">
        <v>2</v>
      </c>
      <c r="J12462" t="n">
        <v>853.15</v>
      </c>
      <c r="K12462" t="n">
        <v>0</v>
      </c>
      <c r="L12462">
        <f>I12462*J12462*(1-K12462)</f>
        <v/>
      </c>
      <c r="M12462">
        <f>VLOOKUP(F12462,Products!A:D,4,FALSE)*I12462</f>
        <v/>
      </c>
      <c r="N12462">
        <f>L12462-M12462</f>
        <v/>
      </c>
    </row>
    <row r="12463">
      <c r="A12463" t="inlineStr">
        <is>
          <t>T1012461</t>
        </is>
      </c>
      <c r="B12463" t="inlineStr">
        <is>
          <t>2024-02-13</t>
        </is>
      </c>
      <c r="C12463" t="inlineStr">
        <is>
          <t>S024</t>
        </is>
      </c>
      <c r="D12463" t="inlineStr">
        <is>
          <t>Store_024</t>
        </is>
      </c>
      <c r="E12463" t="inlineStr">
        <is>
          <t>South</t>
        </is>
      </c>
      <c r="F12463" t="inlineStr">
        <is>
          <t>P0043</t>
        </is>
      </c>
      <c r="G12463" t="inlineStr">
        <is>
          <t>Prod_0043</t>
        </is>
      </c>
      <c r="H12463" t="inlineStr">
        <is>
          <t>Food</t>
        </is>
      </c>
      <c r="I12463" t="n">
        <v>5</v>
      </c>
      <c r="J12463" t="n">
        <v>250.32</v>
      </c>
      <c r="K12463" t="n">
        <v>0.05</v>
      </c>
      <c r="L12463">
        <f>I12463*J12463*(1-K12463)</f>
        <v/>
      </c>
      <c r="M12463">
        <f>VLOOKUP(F12463,Products!A:D,4,FALSE)*I12463</f>
        <v/>
      </c>
      <c r="N12463">
        <f>L12463-M12463</f>
        <v/>
      </c>
    </row>
    <row r="12464">
      <c r="A12464" t="inlineStr">
        <is>
          <t>T1012462</t>
        </is>
      </c>
      <c r="B12464" t="inlineStr">
        <is>
          <t>2024-04-03</t>
        </is>
      </c>
      <c r="C12464" t="inlineStr">
        <is>
          <t>S040</t>
        </is>
      </c>
      <c r="D12464" t="inlineStr">
        <is>
          <t>Store_040</t>
        </is>
      </c>
      <c r="E12464" t="inlineStr">
        <is>
          <t>Central</t>
        </is>
      </c>
      <c r="F12464" t="inlineStr">
        <is>
          <t>P0130</t>
        </is>
      </c>
      <c r="G12464" t="inlineStr">
        <is>
          <t>Prod_0130</t>
        </is>
      </c>
      <c r="H12464" t="inlineStr">
        <is>
          <t>Electronics</t>
        </is>
      </c>
      <c r="I12464" t="n">
        <v>3</v>
      </c>
      <c r="J12464" t="n">
        <v>475.9</v>
      </c>
      <c r="K12464" t="n">
        <v>0</v>
      </c>
      <c r="L12464">
        <f>I12464*J12464*(1-K12464)</f>
        <v/>
      </c>
      <c r="M12464">
        <f>VLOOKUP(F12464,Products!A:D,4,FALSE)*I12464</f>
        <v/>
      </c>
      <c r="N12464">
        <f>L12464-M12464</f>
        <v/>
      </c>
    </row>
    <row r="12465">
      <c r="A12465" t="inlineStr">
        <is>
          <t>T1012463</t>
        </is>
      </c>
      <c r="B12465" t="inlineStr">
        <is>
          <t>2025-02-27</t>
        </is>
      </c>
      <c r="C12465" t="inlineStr">
        <is>
          <t>S011</t>
        </is>
      </c>
      <c r="D12465" t="inlineStr">
        <is>
          <t>Store_011</t>
        </is>
      </c>
      <c r="E12465" t="inlineStr">
        <is>
          <t>South</t>
        </is>
      </c>
      <c r="F12465" t="inlineStr">
        <is>
          <t>P0026</t>
        </is>
      </c>
      <c r="G12465" t="inlineStr">
        <is>
          <t>Prod_0026</t>
        </is>
      </c>
      <c r="H12465" t="inlineStr">
        <is>
          <t>Beverages</t>
        </is>
      </c>
      <c r="I12465" t="n">
        <v>4</v>
      </c>
      <c r="J12465" t="n">
        <v>859.4299999999999</v>
      </c>
      <c r="K12465" t="n">
        <v>0</v>
      </c>
      <c r="L12465">
        <f>I12465*J12465*(1-K12465)</f>
        <v/>
      </c>
      <c r="M12465">
        <f>VLOOKUP(F12465,Products!A:D,4,FALSE)*I12465</f>
        <v/>
      </c>
      <c r="N12465">
        <f>L12465-M12465</f>
        <v/>
      </c>
    </row>
    <row r="12466">
      <c r="A12466" t="inlineStr">
        <is>
          <t>T1012464</t>
        </is>
      </c>
      <c r="B12466" t="inlineStr">
        <is>
          <t>2024-11-27</t>
        </is>
      </c>
      <c r="C12466" t="inlineStr">
        <is>
          <t>S040</t>
        </is>
      </c>
      <c r="D12466" t="inlineStr">
        <is>
          <t>Store_040</t>
        </is>
      </c>
      <c r="E12466" t="inlineStr">
        <is>
          <t>Central</t>
        </is>
      </c>
      <c r="F12466" t="inlineStr">
        <is>
          <t>P0126</t>
        </is>
      </c>
      <c r="G12466" t="inlineStr">
        <is>
          <t>Prod_0126</t>
        </is>
      </c>
      <c r="H12466" t="inlineStr">
        <is>
          <t>Toys</t>
        </is>
      </c>
      <c r="I12466" t="n">
        <v>4</v>
      </c>
      <c r="J12466" t="n">
        <v>335.15</v>
      </c>
      <c r="K12466" t="n">
        <v>0.1</v>
      </c>
      <c r="L12466">
        <f>I12466*J12466*(1-K12466)</f>
        <v/>
      </c>
      <c r="M12466">
        <f>VLOOKUP(F12466,Products!A:D,4,FALSE)*I12466</f>
        <v/>
      </c>
      <c r="N12466">
        <f>L12466-M12466</f>
        <v/>
      </c>
    </row>
    <row r="12467">
      <c r="A12467" t="inlineStr">
        <is>
          <t>T1012465</t>
        </is>
      </c>
      <c r="B12467" t="inlineStr">
        <is>
          <t>2024-02-09</t>
        </is>
      </c>
      <c r="C12467" t="inlineStr">
        <is>
          <t>S006</t>
        </is>
      </c>
      <c r="D12467" t="inlineStr">
        <is>
          <t>Store_006</t>
        </is>
      </c>
      <c r="E12467" t="inlineStr">
        <is>
          <t>East</t>
        </is>
      </c>
      <c r="F12467" t="inlineStr">
        <is>
          <t>P0075</t>
        </is>
      </c>
      <c r="G12467" t="inlineStr">
        <is>
          <t>Prod_0075</t>
        </is>
      </c>
      <c r="H12467" t="inlineStr">
        <is>
          <t>Beverages</t>
        </is>
      </c>
      <c r="I12467" t="n">
        <v>2</v>
      </c>
      <c r="J12467" t="n">
        <v>985.64</v>
      </c>
      <c r="K12467" t="n">
        <v>0.15</v>
      </c>
      <c r="L12467">
        <f>I12467*J12467*(1-K12467)</f>
        <v/>
      </c>
      <c r="M12467">
        <f>VLOOKUP(F12467,Products!A:D,4,FALSE)*I12467</f>
        <v/>
      </c>
      <c r="N12467">
        <f>L12467-M12467</f>
        <v/>
      </c>
    </row>
    <row r="12468">
      <c r="A12468" t="inlineStr">
        <is>
          <t>T1012466</t>
        </is>
      </c>
      <c r="B12468" t="inlineStr">
        <is>
          <t>2024-04-08</t>
        </is>
      </c>
      <c r="C12468" t="inlineStr">
        <is>
          <t>S026</t>
        </is>
      </c>
      <c r="D12468" t="inlineStr">
        <is>
          <t>Store_026</t>
        </is>
      </c>
      <c r="E12468" t="inlineStr">
        <is>
          <t>North</t>
        </is>
      </c>
      <c r="F12468" t="inlineStr">
        <is>
          <t>P0006</t>
        </is>
      </c>
      <c r="G12468" t="inlineStr">
        <is>
          <t>Prod_0006</t>
        </is>
      </c>
      <c r="H12468" t="inlineStr">
        <is>
          <t>Food</t>
        </is>
      </c>
      <c r="I12468" t="n">
        <v>5</v>
      </c>
      <c r="J12468" t="n">
        <v>797.52</v>
      </c>
      <c r="K12468" t="n">
        <v>0</v>
      </c>
      <c r="L12468">
        <f>I12468*J12468*(1-K12468)</f>
        <v/>
      </c>
      <c r="M12468">
        <f>VLOOKUP(F12468,Products!A:D,4,FALSE)*I12468</f>
        <v/>
      </c>
      <c r="N12468">
        <f>L12468-M12468</f>
        <v/>
      </c>
    </row>
    <row r="12469">
      <c r="A12469" t="inlineStr">
        <is>
          <t>T1012467</t>
        </is>
      </c>
      <c r="B12469" t="inlineStr">
        <is>
          <t>2023-04-21</t>
        </is>
      </c>
      <c r="C12469" t="inlineStr">
        <is>
          <t>S044</t>
        </is>
      </c>
      <c r="D12469" t="inlineStr">
        <is>
          <t>Store_044</t>
        </is>
      </c>
      <c r="E12469" t="inlineStr">
        <is>
          <t>North</t>
        </is>
      </c>
      <c r="F12469" t="inlineStr">
        <is>
          <t>P0169</t>
        </is>
      </c>
      <c r="G12469" t="inlineStr">
        <is>
          <t>Prod_0169</t>
        </is>
      </c>
      <c r="H12469" t="inlineStr">
        <is>
          <t>Beverages</t>
        </is>
      </c>
      <c r="I12469" t="n">
        <v>4</v>
      </c>
      <c r="J12469" t="n">
        <v>653.9</v>
      </c>
      <c r="K12469" t="n">
        <v>0.1</v>
      </c>
      <c r="L12469">
        <f>I12469*J12469*(1-K12469)</f>
        <v/>
      </c>
      <c r="M12469">
        <f>VLOOKUP(F12469,Products!A:D,4,FALSE)*I12469</f>
        <v/>
      </c>
      <c r="N12469">
        <f>L12469-M12469</f>
        <v/>
      </c>
    </row>
    <row r="12470">
      <c r="A12470" t="inlineStr">
        <is>
          <t>T1012468</t>
        </is>
      </c>
      <c r="B12470" t="inlineStr">
        <is>
          <t>2024-12-12</t>
        </is>
      </c>
      <c r="C12470" t="inlineStr">
        <is>
          <t>S024</t>
        </is>
      </c>
      <c r="D12470" t="inlineStr">
        <is>
          <t>Store_024</t>
        </is>
      </c>
      <c r="E12470" t="inlineStr">
        <is>
          <t>South</t>
        </is>
      </c>
      <c r="F12470" t="inlineStr">
        <is>
          <t>P0089</t>
        </is>
      </c>
      <c r="G12470" t="inlineStr">
        <is>
          <t>Prod_0089</t>
        </is>
      </c>
      <c r="H12470" t="inlineStr">
        <is>
          <t>Stationery</t>
        </is>
      </c>
      <c r="I12470" t="n">
        <v>7</v>
      </c>
      <c r="J12470" t="n">
        <v>694.42</v>
      </c>
      <c r="K12470" t="n">
        <v>0.1</v>
      </c>
      <c r="L12470">
        <f>I12470*J12470*(1-K12470)</f>
        <v/>
      </c>
      <c r="M12470">
        <f>VLOOKUP(F12470,Products!A:D,4,FALSE)*I12470</f>
        <v/>
      </c>
      <c r="N12470">
        <f>L12470-M12470</f>
        <v/>
      </c>
    </row>
    <row r="12471">
      <c r="A12471" t="inlineStr">
        <is>
          <t>T1012469</t>
        </is>
      </c>
      <c r="B12471" t="inlineStr">
        <is>
          <t>2024-06-05</t>
        </is>
      </c>
      <c r="C12471" t="inlineStr">
        <is>
          <t>S037</t>
        </is>
      </c>
      <c r="D12471" t="inlineStr">
        <is>
          <t>Store_037</t>
        </is>
      </c>
      <c r="E12471" t="inlineStr">
        <is>
          <t>East</t>
        </is>
      </c>
      <c r="F12471" t="inlineStr">
        <is>
          <t>P0032</t>
        </is>
      </c>
      <c r="G12471" t="inlineStr">
        <is>
          <t>Prod_0032</t>
        </is>
      </c>
      <c r="H12471" t="inlineStr">
        <is>
          <t>Beverages</t>
        </is>
      </c>
      <c r="I12471" t="n">
        <v>5</v>
      </c>
      <c r="J12471" t="n">
        <v>319.71</v>
      </c>
      <c r="K12471" t="n">
        <v>0.05</v>
      </c>
      <c r="L12471">
        <f>I12471*J12471*(1-K12471)</f>
        <v/>
      </c>
      <c r="M12471">
        <f>VLOOKUP(F12471,Products!A:D,4,FALSE)*I12471</f>
        <v/>
      </c>
      <c r="N12471">
        <f>L12471-M12471</f>
        <v/>
      </c>
    </row>
    <row r="12472">
      <c r="A12472" t="inlineStr">
        <is>
          <t>T1012470</t>
        </is>
      </c>
      <c r="B12472" t="inlineStr">
        <is>
          <t>2023-11-16</t>
        </is>
      </c>
      <c r="C12472" t="inlineStr">
        <is>
          <t>S040</t>
        </is>
      </c>
      <c r="D12472" t="inlineStr">
        <is>
          <t>Store_040</t>
        </is>
      </c>
      <c r="E12472" t="inlineStr">
        <is>
          <t>Central</t>
        </is>
      </c>
      <c r="F12472" t="inlineStr">
        <is>
          <t>P0141</t>
        </is>
      </c>
      <c r="G12472" t="inlineStr">
        <is>
          <t>Prod_0141</t>
        </is>
      </c>
      <c r="H12472" t="inlineStr">
        <is>
          <t>Food</t>
        </is>
      </c>
      <c r="I12472" t="n">
        <v>8</v>
      </c>
      <c r="J12472" t="n">
        <v>939.23</v>
      </c>
      <c r="K12472" t="n">
        <v>0</v>
      </c>
      <c r="L12472">
        <f>I12472*J12472*(1-K12472)</f>
        <v/>
      </c>
      <c r="M12472">
        <f>VLOOKUP(F12472,Products!A:D,4,FALSE)*I12472</f>
        <v/>
      </c>
      <c r="N12472">
        <f>L12472-M12472</f>
        <v/>
      </c>
    </row>
    <row r="12473">
      <c r="A12473" t="inlineStr">
        <is>
          <t>T1012471</t>
        </is>
      </c>
      <c r="B12473" t="inlineStr">
        <is>
          <t>2025-08-07</t>
        </is>
      </c>
      <c r="C12473" t="inlineStr">
        <is>
          <t>S013</t>
        </is>
      </c>
      <c r="D12473" t="inlineStr">
        <is>
          <t>Store_013</t>
        </is>
      </c>
      <c r="E12473" t="inlineStr">
        <is>
          <t>North</t>
        </is>
      </c>
      <c r="F12473" t="inlineStr">
        <is>
          <t>P0168</t>
        </is>
      </c>
      <c r="G12473" t="inlineStr">
        <is>
          <t>Prod_0168</t>
        </is>
      </c>
      <c r="H12473" t="inlineStr">
        <is>
          <t>Electronics</t>
        </is>
      </c>
      <c r="I12473" t="n">
        <v>6</v>
      </c>
      <c r="J12473" t="n">
        <v>70.23999999999999</v>
      </c>
      <c r="K12473" t="n">
        <v>0.05</v>
      </c>
      <c r="L12473">
        <f>I12473*J12473*(1-K12473)</f>
        <v/>
      </c>
      <c r="M12473">
        <f>VLOOKUP(F12473,Products!A:D,4,FALSE)*I12473</f>
        <v/>
      </c>
      <c r="N12473">
        <f>L12473-M12473</f>
        <v/>
      </c>
    </row>
    <row r="12474">
      <c r="A12474" t="inlineStr">
        <is>
          <t>T1012472</t>
        </is>
      </c>
      <c r="B12474" t="inlineStr">
        <is>
          <t>2023-09-11</t>
        </is>
      </c>
      <c r="C12474" t="inlineStr">
        <is>
          <t>S012</t>
        </is>
      </c>
      <c r="D12474" t="inlineStr">
        <is>
          <t>Store_012</t>
        </is>
      </c>
      <c r="E12474" t="inlineStr">
        <is>
          <t>South</t>
        </is>
      </c>
      <c r="F12474" t="inlineStr">
        <is>
          <t>P0083</t>
        </is>
      </c>
      <c r="G12474" t="inlineStr">
        <is>
          <t>Prod_0083</t>
        </is>
      </c>
      <c r="H12474" t="inlineStr">
        <is>
          <t>Clothing</t>
        </is>
      </c>
      <c r="I12474" t="n">
        <v>3</v>
      </c>
      <c r="J12474" t="n">
        <v>616.37</v>
      </c>
      <c r="K12474" t="n">
        <v>0</v>
      </c>
      <c r="L12474">
        <f>I12474*J12474*(1-K12474)</f>
        <v/>
      </c>
      <c r="M12474">
        <f>VLOOKUP(F12474,Products!A:D,4,FALSE)*I12474</f>
        <v/>
      </c>
      <c r="N12474">
        <f>L12474-M12474</f>
        <v/>
      </c>
    </row>
    <row r="12475">
      <c r="A12475" t="inlineStr">
        <is>
          <t>T1012473</t>
        </is>
      </c>
      <c r="B12475" t="inlineStr">
        <is>
          <t>2025-08-18</t>
        </is>
      </c>
      <c r="C12475" t="inlineStr">
        <is>
          <t>S013</t>
        </is>
      </c>
      <c r="D12475" t="inlineStr">
        <is>
          <t>Store_013</t>
        </is>
      </c>
      <c r="E12475" t="inlineStr">
        <is>
          <t>North</t>
        </is>
      </c>
      <c r="F12475" t="inlineStr">
        <is>
          <t>P0143</t>
        </is>
      </c>
      <c r="G12475" t="inlineStr">
        <is>
          <t>Prod_0143</t>
        </is>
      </c>
      <c r="H12475" t="inlineStr">
        <is>
          <t>Electronics</t>
        </is>
      </c>
      <c r="I12475" t="n">
        <v>3</v>
      </c>
      <c r="J12475" t="n">
        <v>324.44</v>
      </c>
      <c r="K12475" t="n">
        <v>0</v>
      </c>
      <c r="L12475">
        <f>I12475*J12475*(1-K12475)</f>
        <v/>
      </c>
      <c r="M12475">
        <f>VLOOKUP(F12475,Products!A:D,4,FALSE)*I12475</f>
        <v/>
      </c>
      <c r="N12475">
        <f>L12475-M12475</f>
        <v/>
      </c>
    </row>
    <row r="12476">
      <c r="A12476" t="inlineStr">
        <is>
          <t>T1012474</t>
        </is>
      </c>
      <c r="B12476" t="inlineStr">
        <is>
          <t>2024-06-17</t>
        </is>
      </c>
      <c r="C12476" t="inlineStr">
        <is>
          <t>S034</t>
        </is>
      </c>
      <c r="D12476" t="inlineStr">
        <is>
          <t>Store_034</t>
        </is>
      </c>
      <c r="E12476" t="inlineStr">
        <is>
          <t>Central</t>
        </is>
      </c>
      <c r="F12476" t="inlineStr">
        <is>
          <t>P0112</t>
        </is>
      </c>
      <c r="G12476" t="inlineStr">
        <is>
          <t>Prod_0112</t>
        </is>
      </c>
      <c r="H12476" t="inlineStr">
        <is>
          <t>Beverages</t>
        </is>
      </c>
      <c r="I12476" t="n">
        <v>8</v>
      </c>
      <c r="J12476" t="n">
        <v>568.89</v>
      </c>
      <c r="K12476" t="n">
        <v>0.1</v>
      </c>
      <c r="L12476">
        <f>I12476*J12476*(1-K12476)</f>
        <v/>
      </c>
      <c r="M12476">
        <f>VLOOKUP(F12476,Products!A:D,4,FALSE)*I12476</f>
        <v/>
      </c>
      <c r="N12476">
        <f>L12476-M12476</f>
        <v/>
      </c>
    </row>
    <row r="12477">
      <c r="A12477" t="inlineStr">
        <is>
          <t>T1012475</t>
        </is>
      </c>
      <c r="B12477" t="inlineStr">
        <is>
          <t>2025-04-22</t>
        </is>
      </c>
      <c r="C12477" t="inlineStr">
        <is>
          <t>S038</t>
        </is>
      </c>
      <c r="D12477" t="inlineStr">
        <is>
          <t>Store_038</t>
        </is>
      </c>
      <c r="E12477" t="inlineStr">
        <is>
          <t>East</t>
        </is>
      </c>
      <c r="F12477" t="inlineStr">
        <is>
          <t>P0167</t>
        </is>
      </c>
      <c r="G12477" t="inlineStr">
        <is>
          <t>Prod_0167</t>
        </is>
      </c>
      <c r="H12477" t="inlineStr">
        <is>
          <t>Beverages</t>
        </is>
      </c>
      <c r="I12477" t="n">
        <v>9</v>
      </c>
      <c r="J12477" t="n">
        <v>362.79</v>
      </c>
      <c r="K12477" t="n">
        <v>0.2</v>
      </c>
      <c r="L12477">
        <f>I12477*J12477*(1-K12477)</f>
        <v/>
      </c>
      <c r="M12477">
        <f>VLOOKUP(F12477,Products!A:D,4,FALSE)*I12477</f>
        <v/>
      </c>
      <c r="N12477">
        <f>L12477-M12477</f>
        <v/>
      </c>
    </row>
    <row r="12478">
      <c r="A12478" t="inlineStr">
        <is>
          <t>T1012476</t>
        </is>
      </c>
      <c r="B12478" t="inlineStr">
        <is>
          <t>2025-05-22</t>
        </is>
      </c>
      <c r="C12478" t="inlineStr">
        <is>
          <t>S005</t>
        </is>
      </c>
      <c r="D12478" t="inlineStr">
        <is>
          <t>Store_005</t>
        </is>
      </c>
      <c r="E12478" t="inlineStr">
        <is>
          <t>Central</t>
        </is>
      </c>
      <c r="F12478" t="inlineStr">
        <is>
          <t>P0185</t>
        </is>
      </c>
      <c r="G12478" t="inlineStr">
        <is>
          <t>Prod_0185</t>
        </is>
      </c>
      <c r="H12478" t="inlineStr">
        <is>
          <t>Food</t>
        </is>
      </c>
      <c r="I12478" t="n">
        <v>3</v>
      </c>
      <c r="J12478" t="n">
        <v>402.05</v>
      </c>
      <c r="K12478" t="n">
        <v>0</v>
      </c>
      <c r="L12478">
        <f>I12478*J12478*(1-K12478)</f>
        <v/>
      </c>
      <c r="M12478">
        <f>VLOOKUP(F12478,Products!A:D,4,FALSE)*I12478</f>
        <v/>
      </c>
      <c r="N12478">
        <f>L12478-M12478</f>
        <v/>
      </c>
    </row>
    <row r="12479">
      <c r="A12479" t="inlineStr">
        <is>
          <t>T1012477</t>
        </is>
      </c>
      <c r="B12479" t="inlineStr">
        <is>
          <t>2023-12-24</t>
        </is>
      </c>
      <c r="C12479" t="inlineStr">
        <is>
          <t>S022</t>
        </is>
      </c>
      <c r="D12479" t="inlineStr">
        <is>
          <t>Store_022</t>
        </is>
      </c>
      <c r="E12479" t="inlineStr">
        <is>
          <t>East</t>
        </is>
      </c>
      <c r="F12479" t="inlineStr">
        <is>
          <t>P0181</t>
        </is>
      </c>
      <c r="G12479" t="inlineStr">
        <is>
          <t>Prod_0181</t>
        </is>
      </c>
      <c r="H12479" t="inlineStr">
        <is>
          <t>Electronics</t>
        </is>
      </c>
      <c r="I12479" t="n">
        <v>2</v>
      </c>
      <c r="J12479" t="n">
        <v>864.76</v>
      </c>
      <c r="K12479" t="n">
        <v>0.1</v>
      </c>
      <c r="L12479">
        <f>I12479*J12479*(1-K12479)</f>
        <v/>
      </c>
      <c r="M12479">
        <f>VLOOKUP(F12479,Products!A:D,4,FALSE)*I12479</f>
        <v/>
      </c>
      <c r="N12479">
        <f>L12479-M12479</f>
        <v/>
      </c>
    </row>
    <row r="12480">
      <c r="A12480" t="inlineStr">
        <is>
          <t>T1012478</t>
        </is>
      </c>
      <c r="B12480" t="inlineStr">
        <is>
          <t>2023-11-05</t>
        </is>
      </c>
      <c r="C12480" t="inlineStr">
        <is>
          <t>S033</t>
        </is>
      </c>
      <c r="D12480" t="inlineStr">
        <is>
          <t>Store_033</t>
        </is>
      </c>
      <c r="E12480" t="inlineStr">
        <is>
          <t>North</t>
        </is>
      </c>
      <c r="F12480" t="inlineStr">
        <is>
          <t>P0076</t>
        </is>
      </c>
      <c r="G12480" t="inlineStr">
        <is>
          <t>Prod_0076</t>
        </is>
      </c>
      <c r="H12480" t="inlineStr">
        <is>
          <t>Clothing</t>
        </is>
      </c>
      <c r="I12480" t="n">
        <v>6</v>
      </c>
      <c r="J12480" t="n">
        <v>316.85</v>
      </c>
      <c r="K12480" t="n">
        <v>0.1</v>
      </c>
      <c r="L12480">
        <f>I12480*J12480*(1-K12480)</f>
        <v/>
      </c>
      <c r="M12480">
        <f>VLOOKUP(F12480,Products!A:D,4,FALSE)*I12480</f>
        <v/>
      </c>
      <c r="N12480">
        <f>L12480-M12480</f>
        <v/>
      </c>
    </row>
    <row r="12481">
      <c r="A12481" t="inlineStr">
        <is>
          <t>T1012479</t>
        </is>
      </c>
      <c r="B12481" t="inlineStr">
        <is>
          <t>2024-11-16</t>
        </is>
      </c>
      <c r="C12481" t="inlineStr">
        <is>
          <t>S047</t>
        </is>
      </c>
      <c r="D12481" t="inlineStr">
        <is>
          <t>Store_047</t>
        </is>
      </c>
      <c r="E12481" t="inlineStr">
        <is>
          <t>North</t>
        </is>
      </c>
      <c r="F12481" t="inlineStr">
        <is>
          <t>P0048</t>
        </is>
      </c>
      <c r="G12481" t="inlineStr">
        <is>
          <t>Prod_0048</t>
        </is>
      </c>
      <c r="H12481" t="inlineStr">
        <is>
          <t>Toys</t>
        </is>
      </c>
      <c r="I12481" t="n">
        <v>8</v>
      </c>
      <c r="J12481" t="n">
        <v>231.91</v>
      </c>
      <c r="K12481" t="n">
        <v>0</v>
      </c>
      <c r="L12481">
        <f>I12481*J12481*(1-K12481)</f>
        <v/>
      </c>
      <c r="M12481">
        <f>VLOOKUP(F12481,Products!A:D,4,FALSE)*I12481</f>
        <v/>
      </c>
      <c r="N12481">
        <f>L12481-M12481</f>
        <v/>
      </c>
    </row>
    <row r="12482">
      <c r="A12482" t="inlineStr">
        <is>
          <t>T1012480</t>
        </is>
      </c>
      <c r="B12482" t="inlineStr">
        <is>
          <t>2024-03-02</t>
        </is>
      </c>
      <c r="C12482" t="inlineStr">
        <is>
          <t>S012</t>
        </is>
      </c>
      <c r="D12482" t="inlineStr">
        <is>
          <t>Store_012</t>
        </is>
      </c>
      <c r="E12482" t="inlineStr">
        <is>
          <t>South</t>
        </is>
      </c>
      <c r="F12482" t="inlineStr">
        <is>
          <t>P0162</t>
        </is>
      </c>
      <c r="G12482" t="inlineStr">
        <is>
          <t>Prod_0162</t>
        </is>
      </c>
      <c r="H12482" t="inlineStr">
        <is>
          <t>Food</t>
        </is>
      </c>
      <c r="I12482" t="n">
        <v>5</v>
      </c>
      <c r="J12482" t="n">
        <v>505.15</v>
      </c>
      <c r="K12482" t="n">
        <v>0.15</v>
      </c>
      <c r="L12482">
        <f>I12482*J12482*(1-K12482)</f>
        <v/>
      </c>
      <c r="M12482">
        <f>VLOOKUP(F12482,Products!A:D,4,FALSE)*I12482</f>
        <v/>
      </c>
      <c r="N12482">
        <f>L12482-M12482</f>
        <v/>
      </c>
    </row>
    <row r="12483">
      <c r="A12483" t="inlineStr">
        <is>
          <t>T1012481</t>
        </is>
      </c>
      <c r="B12483" t="inlineStr">
        <is>
          <t>2023-09-29</t>
        </is>
      </c>
      <c r="C12483" t="inlineStr">
        <is>
          <t>S025</t>
        </is>
      </c>
      <c r="D12483" t="inlineStr">
        <is>
          <t>Store_025</t>
        </is>
      </c>
      <c r="E12483" t="inlineStr">
        <is>
          <t>Central</t>
        </is>
      </c>
      <c r="F12483" t="inlineStr">
        <is>
          <t>P0164</t>
        </is>
      </c>
      <c r="G12483" t="inlineStr">
        <is>
          <t>Prod_0164</t>
        </is>
      </c>
      <c r="H12483" t="inlineStr">
        <is>
          <t>Food</t>
        </is>
      </c>
      <c r="I12483" t="n">
        <v>6</v>
      </c>
      <c r="J12483" t="n">
        <v>704.33</v>
      </c>
      <c r="K12483" t="n">
        <v>0</v>
      </c>
      <c r="L12483">
        <f>I12483*J12483*(1-K12483)</f>
        <v/>
      </c>
      <c r="M12483">
        <f>VLOOKUP(F12483,Products!A:D,4,FALSE)*I12483</f>
        <v/>
      </c>
      <c r="N12483">
        <f>L12483-M12483</f>
        <v/>
      </c>
    </row>
    <row r="12484">
      <c r="A12484" t="inlineStr">
        <is>
          <t>T1012482</t>
        </is>
      </c>
      <c r="B12484" t="inlineStr">
        <is>
          <t>2024-03-16</t>
        </is>
      </c>
      <c r="C12484" t="inlineStr">
        <is>
          <t>S010</t>
        </is>
      </c>
      <c r="D12484" t="inlineStr">
        <is>
          <t>Store_010</t>
        </is>
      </c>
      <c r="E12484" t="inlineStr">
        <is>
          <t>North</t>
        </is>
      </c>
      <c r="F12484" t="inlineStr">
        <is>
          <t>P0163</t>
        </is>
      </c>
      <c r="G12484" t="inlineStr">
        <is>
          <t>Prod_0163</t>
        </is>
      </c>
      <c r="H12484" t="inlineStr">
        <is>
          <t>Food</t>
        </is>
      </c>
      <c r="I12484" t="n">
        <v>7</v>
      </c>
      <c r="J12484" t="n">
        <v>779.51</v>
      </c>
      <c r="K12484" t="n">
        <v>0.1</v>
      </c>
      <c r="L12484">
        <f>I12484*J12484*(1-K12484)</f>
        <v/>
      </c>
      <c r="M12484">
        <f>VLOOKUP(F12484,Products!A:D,4,FALSE)*I12484</f>
        <v/>
      </c>
      <c r="N12484">
        <f>L12484-M12484</f>
        <v/>
      </c>
    </row>
    <row r="12485">
      <c r="A12485" t="inlineStr">
        <is>
          <t>T1012483</t>
        </is>
      </c>
      <c r="B12485" t="inlineStr">
        <is>
          <t>2024-08-18</t>
        </is>
      </c>
      <c r="C12485" t="inlineStr">
        <is>
          <t>S026</t>
        </is>
      </c>
      <c r="D12485" t="inlineStr">
        <is>
          <t>Store_026</t>
        </is>
      </c>
      <c r="E12485" t="inlineStr">
        <is>
          <t>North</t>
        </is>
      </c>
      <c r="F12485" t="inlineStr">
        <is>
          <t>P0157</t>
        </is>
      </c>
      <c r="G12485" t="inlineStr">
        <is>
          <t>Prod_0157</t>
        </is>
      </c>
      <c r="H12485" t="inlineStr">
        <is>
          <t>Toys</t>
        </is>
      </c>
      <c r="I12485" t="n">
        <v>2</v>
      </c>
      <c r="J12485" t="n">
        <v>288.63</v>
      </c>
      <c r="K12485" t="n">
        <v>0</v>
      </c>
      <c r="L12485">
        <f>I12485*J12485*(1-K12485)</f>
        <v/>
      </c>
      <c r="M12485">
        <f>VLOOKUP(F12485,Products!A:D,4,FALSE)*I12485</f>
        <v/>
      </c>
      <c r="N12485">
        <f>L12485-M12485</f>
        <v/>
      </c>
    </row>
    <row r="12486">
      <c r="A12486" t="inlineStr">
        <is>
          <t>T1012484</t>
        </is>
      </c>
      <c r="B12486" t="inlineStr">
        <is>
          <t>2024-10-09</t>
        </is>
      </c>
      <c r="C12486" t="inlineStr">
        <is>
          <t>S012</t>
        </is>
      </c>
      <c r="D12486" t="inlineStr">
        <is>
          <t>Store_012</t>
        </is>
      </c>
      <c r="E12486" t="inlineStr">
        <is>
          <t>South</t>
        </is>
      </c>
      <c r="F12486" t="inlineStr">
        <is>
          <t>P0012</t>
        </is>
      </c>
      <c r="G12486" t="inlineStr">
        <is>
          <t>Prod_0012</t>
        </is>
      </c>
      <c r="H12486" t="inlineStr">
        <is>
          <t>Food</t>
        </is>
      </c>
      <c r="I12486" t="n">
        <v>6</v>
      </c>
      <c r="J12486" t="n">
        <v>739.88</v>
      </c>
      <c r="K12486" t="n">
        <v>0.1</v>
      </c>
      <c r="L12486">
        <f>I12486*J12486*(1-K12486)</f>
        <v/>
      </c>
      <c r="M12486">
        <f>VLOOKUP(F12486,Products!A:D,4,FALSE)*I12486</f>
        <v/>
      </c>
      <c r="N12486">
        <f>L12486-M12486</f>
        <v/>
      </c>
    </row>
    <row r="12487">
      <c r="A12487" t="inlineStr">
        <is>
          <t>T1012485</t>
        </is>
      </c>
      <c r="B12487" t="inlineStr">
        <is>
          <t>2024-04-27</t>
        </is>
      </c>
      <c r="C12487" t="inlineStr">
        <is>
          <t>S006</t>
        </is>
      </c>
      <c r="D12487" t="inlineStr">
        <is>
          <t>Store_006</t>
        </is>
      </c>
      <c r="E12487" t="inlineStr">
        <is>
          <t>East</t>
        </is>
      </c>
      <c r="F12487" t="inlineStr">
        <is>
          <t>P0073</t>
        </is>
      </c>
      <c r="G12487" t="inlineStr">
        <is>
          <t>Prod_0073</t>
        </is>
      </c>
      <c r="H12487" t="inlineStr">
        <is>
          <t>Food</t>
        </is>
      </c>
      <c r="I12487" t="n">
        <v>3</v>
      </c>
      <c r="J12487" t="n">
        <v>639.7</v>
      </c>
      <c r="K12487" t="n">
        <v>0</v>
      </c>
      <c r="L12487">
        <f>I12487*J12487*(1-K12487)</f>
        <v/>
      </c>
      <c r="M12487">
        <f>VLOOKUP(F12487,Products!A:D,4,FALSE)*I12487</f>
        <v/>
      </c>
      <c r="N12487">
        <f>L12487-M12487</f>
        <v/>
      </c>
    </row>
    <row r="12488">
      <c r="A12488" t="inlineStr">
        <is>
          <t>T1012486</t>
        </is>
      </c>
      <c r="B12488" t="inlineStr">
        <is>
          <t>2023-08-28</t>
        </is>
      </c>
      <c r="C12488" t="inlineStr">
        <is>
          <t>S002</t>
        </is>
      </c>
      <c r="D12488" t="inlineStr">
        <is>
          <t>Store_002</t>
        </is>
      </c>
      <c r="E12488" t="inlineStr">
        <is>
          <t>South</t>
        </is>
      </c>
      <c r="F12488" t="inlineStr">
        <is>
          <t>P0162</t>
        </is>
      </c>
      <c r="G12488" t="inlineStr">
        <is>
          <t>Prod_0162</t>
        </is>
      </c>
      <c r="H12488" t="inlineStr">
        <is>
          <t>Food</t>
        </is>
      </c>
      <c r="I12488" t="n">
        <v>9</v>
      </c>
      <c r="J12488" t="n">
        <v>620.03</v>
      </c>
      <c r="K12488" t="n">
        <v>0</v>
      </c>
      <c r="L12488">
        <f>I12488*J12488*(1-K12488)</f>
        <v/>
      </c>
      <c r="M12488">
        <f>VLOOKUP(F12488,Products!A:D,4,FALSE)*I12488</f>
        <v/>
      </c>
      <c r="N12488">
        <f>L12488-M12488</f>
        <v/>
      </c>
    </row>
    <row r="12489">
      <c r="A12489" t="inlineStr">
        <is>
          <t>T1012487</t>
        </is>
      </c>
      <c r="B12489" t="inlineStr">
        <is>
          <t>2025-05-01</t>
        </is>
      </c>
      <c r="C12489" t="inlineStr">
        <is>
          <t>S014</t>
        </is>
      </c>
      <c r="D12489" t="inlineStr">
        <is>
          <t>Store_014</t>
        </is>
      </c>
      <c r="E12489" t="inlineStr">
        <is>
          <t>West</t>
        </is>
      </c>
      <c r="F12489" t="inlineStr">
        <is>
          <t>P0139</t>
        </is>
      </c>
      <c r="G12489" t="inlineStr">
        <is>
          <t>Prod_0139</t>
        </is>
      </c>
      <c r="H12489" t="inlineStr">
        <is>
          <t>Clothing</t>
        </is>
      </c>
      <c r="I12489" t="n">
        <v>7</v>
      </c>
      <c r="J12489" t="n">
        <v>664.5599999999999</v>
      </c>
      <c r="K12489" t="n">
        <v>0.15</v>
      </c>
      <c r="L12489">
        <f>I12489*J12489*(1-K12489)</f>
        <v/>
      </c>
      <c r="M12489">
        <f>VLOOKUP(F12489,Products!A:D,4,FALSE)*I12489</f>
        <v/>
      </c>
      <c r="N12489">
        <f>L12489-M12489</f>
        <v/>
      </c>
    </row>
    <row r="12490">
      <c r="A12490" t="inlineStr">
        <is>
          <t>T1012488</t>
        </is>
      </c>
      <c r="B12490" t="inlineStr">
        <is>
          <t>2025-06-07</t>
        </is>
      </c>
      <c r="C12490" t="inlineStr">
        <is>
          <t>S003</t>
        </is>
      </c>
      <c r="D12490" t="inlineStr">
        <is>
          <t>Store_003</t>
        </is>
      </c>
      <c r="E12490" t="inlineStr">
        <is>
          <t>North</t>
        </is>
      </c>
      <c r="F12490" t="inlineStr">
        <is>
          <t>P0119</t>
        </is>
      </c>
      <c r="G12490" t="inlineStr">
        <is>
          <t>Prod_0119</t>
        </is>
      </c>
      <c r="H12490" t="inlineStr">
        <is>
          <t>Electronics</t>
        </is>
      </c>
      <c r="I12490" t="n">
        <v>5</v>
      </c>
      <c r="J12490" t="n">
        <v>282.97</v>
      </c>
      <c r="K12490" t="n">
        <v>0</v>
      </c>
      <c r="L12490">
        <f>I12490*J12490*(1-K12490)</f>
        <v/>
      </c>
      <c r="M12490">
        <f>VLOOKUP(F12490,Products!A:D,4,FALSE)*I12490</f>
        <v/>
      </c>
      <c r="N12490">
        <f>L12490-M12490</f>
        <v/>
      </c>
    </row>
    <row r="12491">
      <c r="A12491" t="inlineStr">
        <is>
          <t>T1012489</t>
        </is>
      </c>
      <c r="B12491" t="inlineStr">
        <is>
          <t>2025-04-14</t>
        </is>
      </c>
      <c r="C12491" t="inlineStr">
        <is>
          <t>S024</t>
        </is>
      </c>
      <c r="D12491" t="inlineStr">
        <is>
          <t>Store_024</t>
        </is>
      </c>
      <c r="E12491" t="inlineStr">
        <is>
          <t>South</t>
        </is>
      </c>
      <c r="F12491" t="inlineStr">
        <is>
          <t>P0181</t>
        </is>
      </c>
      <c r="G12491" t="inlineStr">
        <is>
          <t>Prod_0181</t>
        </is>
      </c>
      <c r="H12491" t="inlineStr">
        <is>
          <t>Electronics</t>
        </is>
      </c>
      <c r="I12491" t="n">
        <v>2</v>
      </c>
      <c r="J12491" t="n">
        <v>754.1799999999999</v>
      </c>
      <c r="K12491" t="n">
        <v>0</v>
      </c>
      <c r="L12491">
        <f>I12491*J12491*(1-K12491)</f>
        <v/>
      </c>
      <c r="M12491">
        <f>VLOOKUP(F12491,Products!A:D,4,FALSE)*I12491</f>
        <v/>
      </c>
      <c r="N12491">
        <f>L12491-M12491</f>
        <v/>
      </c>
    </row>
    <row r="12492">
      <c r="A12492" t="inlineStr">
        <is>
          <t>T1012490</t>
        </is>
      </c>
      <c r="B12492" t="inlineStr">
        <is>
          <t>2024-06-09</t>
        </is>
      </c>
      <c r="C12492" t="inlineStr">
        <is>
          <t>S002</t>
        </is>
      </c>
      <c r="D12492" t="inlineStr">
        <is>
          <t>Store_002</t>
        </is>
      </c>
      <c r="E12492" t="inlineStr">
        <is>
          <t>South</t>
        </is>
      </c>
      <c r="F12492" t="inlineStr">
        <is>
          <t>P0068</t>
        </is>
      </c>
      <c r="G12492" t="inlineStr">
        <is>
          <t>Prod_0068</t>
        </is>
      </c>
      <c r="H12492" t="inlineStr">
        <is>
          <t>Household</t>
        </is>
      </c>
      <c r="I12492" t="n">
        <v>1</v>
      </c>
      <c r="J12492" t="n">
        <v>272.54</v>
      </c>
      <c r="K12492" t="n">
        <v>0.15</v>
      </c>
      <c r="L12492">
        <f>I12492*J12492*(1-K12492)</f>
        <v/>
      </c>
      <c r="M12492">
        <f>VLOOKUP(F12492,Products!A:D,4,FALSE)*I12492</f>
        <v/>
      </c>
      <c r="N12492">
        <f>L12492-M12492</f>
        <v/>
      </c>
    </row>
    <row r="12493">
      <c r="A12493" t="inlineStr">
        <is>
          <t>T1012491</t>
        </is>
      </c>
      <c r="B12493" t="inlineStr">
        <is>
          <t>2024-06-07</t>
        </is>
      </c>
      <c r="C12493" t="inlineStr">
        <is>
          <t>S026</t>
        </is>
      </c>
      <c r="D12493" t="inlineStr">
        <is>
          <t>Store_026</t>
        </is>
      </c>
      <c r="E12493" t="inlineStr">
        <is>
          <t>North</t>
        </is>
      </c>
      <c r="F12493" t="inlineStr">
        <is>
          <t>P0146</t>
        </is>
      </c>
      <c r="G12493" t="inlineStr">
        <is>
          <t>Prod_0146</t>
        </is>
      </c>
      <c r="H12493" t="inlineStr">
        <is>
          <t>Food</t>
        </is>
      </c>
      <c r="I12493" t="n">
        <v>2</v>
      </c>
      <c r="J12493" t="n">
        <v>316.34</v>
      </c>
      <c r="K12493" t="n">
        <v>0.1</v>
      </c>
      <c r="L12493">
        <f>I12493*J12493*(1-K12493)</f>
        <v/>
      </c>
      <c r="M12493">
        <f>VLOOKUP(F12493,Products!A:D,4,FALSE)*I12493</f>
        <v/>
      </c>
      <c r="N12493">
        <f>L12493-M12493</f>
        <v/>
      </c>
    </row>
    <row r="12494">
      <c r="A12494" t="inlineStr">
        <is>
          <t>T1012492</t>
        </is>
      </c>
      <c r="B12494" t="inlineStr">
        <is>
          <t>2023-08-17</t>
        </is>
      </c>
      <c r="C12494" t="inlineStr">
        <is>
          <t>S018</t>
        </is>
      </c>
      <c r="D12494" t="inlineStr">
        <is>
          <t>Store_018</t>
        </is>
      </c>
      <c r="E12494" t="inlineStr">
        <is>
          <t>South</t>
        </is>
      </c>
      <c r="F12494" t="inlineStr">
        <is>
          <t>P0156</t>
        </is>
      </c>
      <c r="G12494" t="inlineStr">
        <is>
          <t>Prod_0156</t>
        </is>
      </c>
      <c r="H12494" t="inlineStr">
        <is>
          <t>Toys</t>
        </is>
      </c>
      <c r="I12494" t="n">
        <v>1</v>
      </c>
      <c r="J12494" t="n">
        <v>333.74</v>
      </c>
      <c r="K12494" t="n">
        <v>0.05</v>
      </c>
      <c r="L12494">
        <f>I12494*J12494*(1-K12494)</f>
        <v/>
      </c>
      <c r="M12494">
        <f>VLOOKUP(F12494,Products!A:D,4,FALSE)*I12494</f>
        <v/>
      </c>
      <c r="N12494">
        <f>L12494-M12494</f>
        <v/>
      </c>
    </row>
    <row r="12495">
      <c r="A12495" t="inlineStr">
        <is>
          <t>T1012493</t>
        </is>
      </c>
      <c r="B12495" t="inlineStr">
        <is>
          <t>2023-05-08</t>
        </is>
      </c>
      <c r="C12495" t="inlineStr">
        <is>
          <t>S048</t>
        </is>
      </c>
      <c r="D12495" t="inlineStr">
        <is>
          <t>Store_048</t>
        </is>
      </c>
      <c r="E12495" t="inlineStr">
        <is>
          <t>South</t>
        </is>
      </c>
      <c r="F12495" t="inlineStr">
        <is>
          <t>P0139</t>
        </is>
      </c>
      <c r="G12495" t="inlineStr">
        <is>
          <t>Prod_0139</t>
        </is>
      </c>
      <c r="H12495" t="inlineStr">
        <is>
          <t>Clothing</t>
        </is>
      </c>
      <c r="I12495" t="n">
        <v>2</v>
      </c>
      <c r="J12495" t="n">
        <v>701.8200000000001</v>
      </c>
      <c r="K12495" t="n">
        <v>0.2</v>
      </c>
      <c r="L12495">
        <f>I12495*J12495*(1-K12495)</f>
        <v/>
      </c>
      <c r="M12495">
        <f>VLOOKUP(F12495,Products!A:D,4,FALSE)*I12495</f>
        <v/>
      </c>
      <c r="N12495">
        <f>L12495-M12495</f>
        <v/>
      </c>
    </row>
    <row r="12496">
      <c r="A12496" t="inlineStr">
        <is>
          <t>T1012494</t>
        </is>
      </c>
      <c r="B12496" t="inlineStr">
        <is>
          <t>2025-04-21</t>
        </is>
      </c>
      <c r="C12496" t="inlineStr">
        <is>
          <t>S022</t>
        </is>
      </c>
      <c r="D12496" t="inlineStr">
        <is>
          <t>Store_022</t>
        </is>
      </c>
      <c r="E12496" t="inlineStr">
        <is>
          <t>East</t>
        </is>
      </c>
      <c r="F12496" t="inlineStr">
        <is>
          <t>P0199</t>
        </is>
      </c>
      <c r="G12496" t="inlineStr">
        <is>
          <t>Prod_0199</t>
        </is>
      </c>
      <c r="H12496" t="inlineStr">
        <is>
          <t>Beverages</t>
        </is>
      </c>
      <c r="I12496" t="n">
        <v>1</v>
      </c>
      <c r="J12496" t="n">
        <v>105.17</v>
      </c>
      <c r="K12496" t="n">
        <v>0</v>
      </c>
      <c r="L12496">
        <f>I12496*J12496*(1-K12496)</f>
        <v/>
      </c>
      <c r="M12496">
        <f>VLOOKUP(F12496,Products!A:D,4,FALSE)*I12496</f>
        <v/>
      </c>
      <c r="N12496">
        <f>L12496-M12496</f>
        <v/>
      </c>
    </row>
    <row r="12497">
      <c r="A12497" t="inlineStr">
        <is>
          <t>T1012495</t>
        </is>
      </c>
      <c r="B12497" t="inlineStr">
        <is>
          <t>2023-08-15</t>
        </is>
      </c>
      <c r="C12497" t="inlineStr">
        <is>
          <t>S037</t>
        </is>
      </c>
      <c r="D12497" t="inlineStr">
        <is>
          <t>Store_037</t>
        </is>
      </c>
      <c r="E12497" t="inlineStr">
        <is>
          <t>East</t>
        </is>
      </c>
      <c r="F12497" t="inlineStr">
        <is>
          <t>P0134</t>
        </is>
      </c>
      <c r="G12497" t="inlineStr">
        <is>
          <t>Prod_0134</t>
        </is>
      </c>
      <c r="H12497" t="inlineStr">
        <is>
          <t>Food</t>
        </is>
      </c>
      <c r="I12497" t="n">
        <v>7</v>
      </c>
      <c r="J12497" t="n">
        <v>409.46</v>
      </c>
      <c r="K12497" t="n">
        <v>0.1</v>
      </c>
      <c r="L12497">
        <f>I12497*J12497*(1-K12497)</f>
        <v/>
      </c>
      <c r="M12497">
        <f>VLOOKUP(F12497,Products!A:D,4,FALSE)*I12497</f>
        <v/>
      </c>
      <c r="N12497">
        <f>L12497-M12497</f>
        <v/>
      </c>
    </row>
    <row r="12498">
      <c r="A12498" t="inlineStr">
        <is>
          <t>T1012496</t>
        </is>
      </c>
      <c r="B12498" t="inlineStr">
        <is>
          <t>2023-07-13</t>
        </is>
      </c>
      <c r="C12498" t="inlineStr">
        <is>
          <t>S022</t>
        </is>
      </c>
      <c r="D12498" t="inlineStr">
        <is>
          <t>Store_022</t>
        </is>
      </c>
      <c r="E12498" t="inlineStr">
        <is>
          <t>East</t>
        </is>
      </c>
      <c r="F12498" t="inlineStr">
        <is>
          <t>P0151</t>
        </is>
      </c>
      <c r="G12498" t="inlineStr">
        <is>
          <t>Prod_0151</t>
        </is>
      </c>
      <c r="H12498" t="inlineStr">
        <is>
          <t>Food</t>
        </is>
      </c>
      <c r="I12498" t="n">
        <v>1</v>
      </c>
      <c r="J12498" t="n">
        <v>833.46</v>
      </c>
      <c r="K12498" t="n">
        <v>0.15</v>
      </c>
      <c r="L12498">
        <f>I12498*J12498*(1-K12498)</f>
        <v/>
      </c>
      <c r="M12498">
        <f>VLOOKUP(F12498,Products!A:D,4,FALSE)*I12498</f>
        <v/>
      </c>
      <c r="N12498">
        <f>L12498-M12498</f>
        <v/>
      </c>
    </row>
    <row r="12499">
      <c r="A12499" t="inlineStr">
        <is>
          <t>T1012497</t>
        </is>
      </c>
      <c r="B12499" t="inlineStr">
        <is>
          <t>2024-12-28</t>
        </is>
      </c>
      <c r="C12499" t="inlineStr">
        <is>
          <t>S017</t>
        </is>
      </c>
      <c r="D12499" t="inlineStr">
        <is>
          <t>Store_017</t>
        </is>
      </c>
      <c r="E12499" t="inlineStr">
        <is>
          <t>South</t>
        </is>
      </c>
      <c r="F12499" t="inlineStr">
        <is>
          <t>P0173</t>
        </is>
      </c>
      <c r="G12499" t="inlineStr">
        <is>
          <t>Prod_0173</t>
        </is>
      </c>
      <c r="H12499" t="inlineStr">
        <is>
          <t>Toys</t>
        </is>
      </c>
      <c r="I12499" t="n">
        <v>9</v>
      </c>
      <c r="J12499" t="n">
        <v>691.0700000000001</v>
      </c>
      <c r="K12499" t="n">
        <v>0.1</v>
      </c>
      <c r="L12499">
        <f>I12499*J12499*(1-K12499)</f>
        <v/>
      </c>
      <c r="M12499">
        <f>VLOOKUP(F12499,Products!A:D,4,FALSE)*I12499</f>
        <v/>
      </c>
      <c r="N12499">
        <f>L12499-M12499</f>
        <v/>
      </c>
    </row>
    <row r="12500">
      <c r="A12500" t="inlineStr">
        <is>
          <t>T1012498</t>
        </is>
      </c>
      <c r="B12500" t="inlineStr">
        <is>
          <t>2023-02-22</t>
        </is>
      </c>
      <c r="C12500" t="inlineStr">
        <is>
          <t>S003</t>
        </is>
      </c>
      <c r="D12500" t="inlineStr">
        <is>
          <t>Store_003</t>
        </is>
      </c>
      <c r="E12500" t="inlineStr">
        <is>
          <t>North</t>
        </is>
      </c>
      <c r="F12500" t="inlineStr">
        <is>
          <t>P0025</t>
        </is>
      </c>
      <c r="G12500" t="inlineStr">
        <is>
          <t>Prod_0025</t>
        </is>
      </c>
      <c r="H12500" t="inlineStr">
        <is>
          <t>Beverages</t>
        </is>
      </c>
      <c r="I12500" t="n">
        <v>3</v>
      </c>
      <c r="J12500" t="n">
        <v>328.78</v>
      </c>
      <c r="K12500" t="n">
        <v>0</v>
      </c>
      <c r="L12500">
        <f>I12500*J12500*(1-K12500)</f>
        <v/>
      </c>
      <c r="M12500">
        <f>VLOOKUP(F12500,Products!A:D,4,FALSE)*I12500</f>
        <v/>
      </c>
      <c r="N12500">
        <f>L12500-M12500</f>
        <v/>
      </c>
    </row>
    <row r="12501">
      <c r="A12501" t="inlineStr">
        <is>
          <t>T1012499</t>
        </is>
      </c>
      <c r="B12501" t="inlineStr">
        <is>
          <t>2025-06-17</t>
        </is>
      </c>
      <c r="C12501" t="inlineStr">
        <is>
          <t>S041</t>
        </is>
      </c>
      <c r="D12501" t="inlineStr">
        <is>
          <t>Store_041</t>
        </is>
      </c>
      <c r="E12501" t="inlineStr">
        <is>
          <t>East</t>
        </is>
      </c>
      <c r="F12501" t="inlineStr">
        <is>
          <t>P0012</t>
        </is>
      </c>
      <c r="G12501" t="inlineStr">
        <is>
          <t>Prod_0012</t>
        </is>
      </c>
      <c r="H12501" t="inlineStr">
        <is>
          <t>Food</t>
        </is>
      </c>
      <c r="I12501" t="n">
        <v>9</v>
      </c>
      <c r="J12501" t="n">
        <v>675.3200000000001</v>
      </c>
      <c r="K12501" t="n">
        <v>0</v>
      </c>
      <c r="L12501">
        <f>I12501*J12501*(1-K12501)</f>
        <v/>
      </c>
      <c r="M12501">
        <f>VLOOKUP(F12501,Products!A:D,4,FALSE)*I12501</f>
        <v/>
      </c>
      <c r="N12501">
        <f>L12501-M12501</f>
        <v/>
      </c>
    </row>
    <row r="12502">
      <c r="A12502" t="inlineStr">
        <is>
          <t>T1012500</t>
        </is>
      </c>
      <c r="B12502" t="inlineStr">
        <is>
          <t>2024-07-04</t>
        </is>
      </c>
      <c r="C12502" t="inlineStr">
        <is>
          <t>S040</t>
        </is>
      </c>
      <c r="D12502" t="inlineStr">
        <is>
          <t>Store_040</t>
        </is>
      </c>
      <c r="E12502" t="inlineStr">
        <is>
          <t>Central</t>
        </is>
      </c>
      <c r="F12502" t="inlineStr">
        <is>
          <t>P0067</t>
        </is>
      </c>
      <c r="G12502" t="inlineStr">
        <is>
          <t>Prod_0067</t>
        </is>
      </c>
      <c r="H12502" t="inlineStr">
        <is>
          <t>Toys</t>
        </is>
      </c>
      <c r="I12502" t="n">
        <v>2</v>
      </c>
      <c r="J12502" t="n">
        <v>147.07</v>
      </c>
      <c r="K12502" t="n">
        <v>0</v>
      </c>
      <c r="L12502">
        <f>I12502*J12502*(1-K12502)</f>
        <v/>
      </c>
      <c r="M12502">
        <f>VLOOKUP(F12502,Products!A:D,4,FALSE)*I12502</f>
        <v/>
      </c>
      <c r="N12502">
        <f>L12502-M12502</f>
        <v/>
      </c>
    </row>
    <row r="12503">
      <c r="A12503" t="inlineStr">
        <is>
          <t>T1012501</t>
        </is>
      </c>
      <c r="B12503" t="inlineStr">
        <is>
          <t>2024-06-02</t>
        </is>
      </c>
      <c r="C12503" t="inlineStr">
        <is>
          <t>S041</t>
        </is>
      </c>
      <c r="D12503" t="inlineStr">
        <is>
          <t>Store_041</t>
        </is>
      </c>
      <c r="E12503" t="inlineStr">
        <is>
          <t>East</t>
        </is>
      </c>
      <c r="F12503" t="inlineStr">
        <is>
          <t>P0167</t>
        </is>
      </c>
      <c r="G12503" t="inlineStr">
        <is>
          <t>Prod_0167</t>
        </is>
      </c>
      <c r="H12503" t="inlineStr">
        <is>
          <t>Beverages</t>
        </is>
      </c>
      <c r="I12503" t="n">
        <v>8</v>
      </c>
      <c r="J12503" t="n">
        <v>449.99</v>
      </c>
      <c r="K12503" t="n">
        <v>0.05</v>
      </c>
      <c r="L12503">
        <f>I12503*J12503*(1-K12503)</f>
        <v/>
      </c>
      <c r="M12503">
        <f>VLOOKUP(F12503,Products!A:D,4,FALSE)*I12503</f>
        <v/>
      </c>
      <c r="N12503">
        <f>L12503-M12503</f>
        <v/>
      </c>
    </row>
    <row r="12504">
      <c r="A12504" t="inlineStr">
        <is>
          <t>T1012502</t>
        </is>
      </c>
      <c r="B12504" t="inlineStr">
        <is>
          <t>2024-03-31</t>
        </is>
      </c>
      <c r="C12504" t="inlineStr">
        <is>
          <t>S036</t>
        </is>
      </c>
      <c r="D12504" t="inlineStr">
        <is>
          <t>Store_036</t>
        </is>
      </c>
      <c r="E12504" t="inlineStr">
        <is>
          <t>Central</t>
        </is>
      </c>
      <c r="F12504" t="inlineStr">
        <is>
          <t>P0147</t>
        </is>
      </c>
      <c r="G12504" t="inlineStr">
        <is>
          <t>Prod_0147</t>
        </is>
      </c>
      <c r="H12504" t="inlineStr">
        <is>
          <t>Stationery</t>
        </is>
      </c>
      <c r="I12504" t="n">
        <v>3</v>
      </c>
      <c r="J12504" t="n">
        <v>445.4</v>
      </c>
      <c r="K12504" t="n">
        <v>0</v>
      </c>
      <c r="L12504">
        <f>I12504*J12504*(1-K12504)</f>
        <v/>
      </c>
      <c r="M12504">
        <f>VLOOKUP(F12504,Products!A:D,4,FALSE)*I12504</f>
        <v/>
      </c>
      <c r="N12504">
        <f>L12504-M12504</f>
        <v/>
      </c>
    </row>
    <row r="12505">
      <c r="A12505" t="inlineStr">
        <is>
          <t>T1012503</t>
        </is>
      </c>
      <c r="B12505" t="inlineStr">
        <is>
          <t>2023-09-17</t>
        </is>
      </c>
      <c r="C12505" t="inlineStr">
        <is>
          <t>S035</t>
        </is>
      </c>
      <c r="D12505" t="inlineStr">
        <is>
          <t>Store_035</t>
        </is>
      </c>
      <c r="E12505" t="inlineStr">
        <is>
          <t>Central</t>
        </is>
      </c>
      <c r="F12505" t="inlineStr">
        <is>
          <t>P0039</t>
        </is>
      </c>
      <c r="G12505" t="inlineStr">
        <is>
          <t>Prod_0039</t>
        </is>
      </c>
      <c r="H12505" t="inlineStr">
        <is>
          <t>Household</t>
        </is>
      </c>
      <c r="I12505" t="n">
        <v>3</v>
      </c>
      <c r="J12505" t="n">
        <v>325.89</v>
      </c>
      <c r="K12505" t="n">
        <v>0</v>
      </c>
      <c r="L12505">
        <f>I12505*J12505*(1-K12505)</f>
        <v/>
      </c>
      <c r="M12505">
        <f>VLOOKUP(F12505,Products!A:D,4,FALSE)*I12505</f>
        <v/>
      </c>
      <c r="N12505">
        <f>L12505-M12505</f>
        <v/>
      </c>
    </row>
    <row r="12506">
      <c r="A12506" t="inlineStr">
        <is>
          <t>T1012504</t>
        </is>
      </c>
      <c r="B12506" t="inlineStr">
        <is>
          <t>2025-01-01</t>
        </is>
      </c>
      <c r="C12506" t="inlineStr">
        <is>
          <t>S042</t>
        </is>
      </c>
      <c r="D12506" t="inlineStr">
        <is>
          <t>Store_042</t>
        </is>
      </c>
      <c r="E12506" t="inlineStr">
        <is>
          <t>Central</t>
        </is>
      </c>
      <c r="F12506" t="inlineStr">
        <is>
          <t>P0039</t>
        </is>
      </c>
      <c r="G12506" t="inlineStr">
        <is>
          <t>Prod_0039</t>
        </is>
      </c>
      <c r="H12506" t="inlineStr">
        <is>
          <t>Household</t>
        </is>
      </c>
      <c r="I12506" t="n">
        <v>1</v>
      </c>
      <c r="J12506" t="n">
        <v>401.99</v>
      </c>
      <c r="K12506" t="n">
        <v>0.05</v>
      </c>
      <c r="L12506">
        <f>I12506*J12506*(1-K12506)</f>
        <v/>
      </c>
      <c r="M12506">
        <f>VLOOKUP(F12506,Products!A:D,4,FALSE)*I12506</f>
        <v/>
      </c>
      <c r="N12506">
        <f>L12506-M12506</f>
        <v/>
      </c>
    </row>
    <row r="12507">
      <c r="A12507" t="inlineStr">
        <is>
          <t>T1012505</t>
        </is>
      </c>
      <c r="B12507" t="inlineStr">
        <is>
          <t>2024-05-14</t>
        </is>
      </c>
      <c r="C12507" t="inlineStr">
        <is>
          <t>S032</t>
        </is>
      </c>
      <c r="D12507" t="inlineStr">
        <is>
          <t>Store_032</t>
        </is>
      </c>
      <c r="E12507" t="inlineStr">
        <is>
          <t>Central</t>
        </is>
      </c>
      <c r="F12507" t="inlineStr">
        <is>
          <t>P0124</t>
        </is>
      </c>
      <c r="G12507" t="inlineStr">
        <is>
          <t>Prod_0124</t>
        </is>
      </c>
      <c r="H12507" t="inlineStr">
        <is>
          <t>Beverages</t>
        </is>
      </c>
      <c r="I12507" t="n">
        <v>5</v>
      </c>
      <c r="J12507" t="n">
        <v>868.08</v>
      </c>
      <c r="K12507" t="n">
        <v>0</v>
      </c>
      <c r="L12507">
        <f>I12507*J12507*(1-K12507)</f>
        <v/>
      </c>
      <c r="M12507">
        <f>VLOOKUP(F12507,Products!A:D,4,FALSE)*I12507</f>
        <v/>
      </c>
      <c r="N12507">
        <f>L12507-M12507</f>
        <v/>
      </c>
    </row>
    <row r="12508">
      <c r="A12508" t="inlineStr">
        <is>
          <t>T1012506</t>
        </is>
      </c>
      <c r="B12508" t="inlineStr">
        <is>
          <t>2024-05-05</t>
        </is>
      </c>
      <c r="C12508" t="inlineStr">
        <is>
          <t>S021</t>
        </is>
      </c>
      <c r="D12508" t="inlineStr">
        <is>
          <t>Store_021</t>
        </is>
      </c>
      <c r="E12508" t="inlineStr">
        <is>
          <t>North</t>
        </is>
      </c>
      <c r="F12508" t="inlineStr">
        <is>
          <t>P0183</t>
        </is>
      </c>
      <c r="G12508" t="inlineStr">
        <is>
          <t>Prod_0183</t>
        </is>
      </c>
      <c r="H12508" t="inlineStr">
        <is>
          <t>Stationery</t>
        </is>
      </c>
      <c r="I12508" t="n">
        <v>3</v>
      </c>
      <c r="J12508" t="n">
        <v>865.41</v>
      </c>
      <c r="K12508" t="n">
        <v>0.1</v>
      </c>
      <c r="L12508">
        <f>I12508*J12508*(1-K12508)</f>
        <v/>
      </c>
      <c r="M12508">
        <f>VLOOKUP(F12508,Products!A:D,4,FALSE)*I12508</f>
        <v/>
      </c>
      <c r="N12508">
        <f>L12508-M12508</f>
        <v/>
      </c>
    </row>
    <row r="12509">
      <c r="A12509" t="inlineStr">
        <is>
          <t>T1012507</t>
        </is>
      </c>
      <c r="B12509" t="inlineStr">
        <is>
          <t>2023-10-24</t>
        </is>
      </c>
      <c r="C12509" t="inlineStr">
        <is>
          <t>S029</t>
        </is>
      </c>
      <c r="D12509" t="inlineStr">
        <is>
          <t>Store_029</t>
        </is>
      </c>
      <c r="E12509" t="inlineStr">
        <is>
          <t>South</t>
        </is>
      </c>
      <c r="F12509" t="inlineStr">
        <is>
          <t>P0131</t>
        </is>
      </c>
      <c r="G12509" t="inlineStr">
        <is>
          <t>Prod_0131</t>
        </is>
      </c>
      <c r="H12509" t="inlineStr">
        <is>
          <t>Beverages</t>
        </is>
      </c>
      <c r="I12509" t="n">
        <v>1</v>
      </c>
      <c r="J12509" t="n">
        <v>359.7</v>
      </c>
      <c r="K12509" t="n">
        <v>0</v>
      </c>
      <c r="L12509">
        <f>I12509*J12509*(1-K12509)</f>
        <v/>
      </c>
      <c r="M12509">
        <f>VLOOKUP(F12509,Products!A:D,4,FALSE)*I12509</f>
        <v/>
      </c>
      <c r="N12509">
        <f>L12509-M12509</f>
        <v/>
      </c>
    </row>
    <row r="12510">
      <c r="A12510" t="inlineStr">
        <is>
          <t>T1012508</t>
        </is>
      </c>
      <c r="B12510" t="inlineStr">
        <is>
          <t>2024-03-29</t>
        </is>
      </c>
      <c r="C12510" t="inlineStr">
        <is>
          <t>S047</t>
        </is>
      </c>
      <c r="D12510" t="inlineStr">
        <is>
          <t>Store_047</t>
        </is>
      </c>
      <c r="E12510" t="inlineStr">
        <is>
          <t>North</t>
        </is>
      </c>
      <c r="F12510" t="inlineStr">
        <is>
          <t>P0170</t>
        </is>
      </c>
      <c r="G12510" t="inlineStr">
        <is>
          <t>Prod_0170</t>
        </is>
      </c>
      <c r="H12510" t="inlineStr">
        <is>
          <t>Household</t>
        </is>
      </c>
      <c r="I12510" t="n">
        <v>7</v>
      </c>
      <c r="J12510" t="n">
        <v>606.65</v>
      </c>
      <c r="K12510" t="n">
        <v>0.05</v>
      </c>
      <c r="L12510">
        <f>I12510*J12510*(1-K12510)</f>
        <v/>
      </c>
      <c r="M12510">
        <f>VLOOKUP(F12510,Products!A:D,4,FALSE)*I12510</f>
        <v/>
      </c>
      <c r="N12510">
        <f>L12510-M12510</f>
        <v/>
      </c>
    </row>
    <row r="12511">
      <c r="A12511" t="inlineStr">
        <is>
          <t>T1012509</t>
        </is>
      </c>
      <c r="B12511" t="inlineStr">
        <is>
          <t>2023-12-27</t>
        </is>
      </c>
      <c r="C12511" t="inlineStr">
        <is>
          <t>S046</t>
        </is>
      </c>
      <c r="D12511" t="inlineStr">
        <is>
          <t>Store_046</t>
        </is>
      </c>
      <c r="E12511" t="inlineStr">
        <is>
          <t>South</t>
        </is>
      </c>
      <c r="F12511" t="inlineStr">
        <is>
          <t>P0120</t>
        </is>
      </c>
      <c r="G12511" t="inlineStr">
        <is>
          <t>Prod_0120</t>
        </is>
      </c>
      <c r="H12511" t="inlineStr">
        <is>
          <t>Stationery</t>
        </is>
      </c>
      <c r="I12511" t="n">
        <v>1</v>
      </c>
      <c r="J12511" t="n">
        <v>481.5</v>
      </c>
      <c r="K12511" t="n">
        <v>0</v>
      </c>
      <c r="L12511">
        <f>I12511*J12511*(1-K12511)</f>
        <v/>
      </c>
      <c r="M12511">
        <f>VLOOKUP(F12511,Products!A:D,4,FALSE)*I12511</f>
        <v/>
      </c>
      <c r="N12511">
        <f>L12511-M12511</f>
        <v/>
      </c>
    </row>
    <row r="12512">
      <c r="A12512" t="inlineStr">
        <is>
          <t>T1012510</t>
        </is>
      </c>
      <c r="B12512" t="inlineStr">
        <is>
          <t>2025-07-01</t>
        </is>
      </c>
      <c r="C12512" t="inlineStr">
        <is>
          <t>S045</t>
        </is>
      </c>
      <c r="D12512" t="inlineStr">
        <is>
          <t>Store_045</t>
        </is>
      </c>
      <c r="E12512" t="inlineStr">
        <is>
          <t>East</t>
        </is>
      </c>
      <c r="F12512" t="inlineStr">
        <is>
          <t>P0118</t>
        </is>
      </c>
      <c r="G12512" t="inlineStr">
        <is>
          <t>Prod_0118</t>
        </is>
      </c>
      <c r="H12512" t="inlineStr">
        <is>
          <t>Toys</t>
        </is>
      </c>
      <c r="I12512" t="n">
        <v>2</v>
      </c>
      <c r="J12512" t="n">
        <v>889.15</v>
      </c>
      <c r="K12512" t="n">
        <v>0</v>
      </c>
      <c r="L12512">
        <f>I12512*J12512*(1-K12512)</f>
        <v/>
      </c>
      <c r="M12512">
        <f>VLOOKUP(F12512,Products!A:D,4,FALSE)*I12512</f>
        <v/>
      </c>
      <c r="N12512">
        <f>L12512-M12512</f>
        <v/>
      </c>
    </row>
    <row r="12513">
      <c r="A12513" t="inlineStr">
        <is>
          <t>T1012511</t>
        </is>
      </c>
      <c r="B12513" t="inlineStr">
        <is>
          <t>2024-04-16</t>
        </is>
      </c>
      <c r="C12513" t="inlineStr">
        <is>
          <t>S026</t>
        </is>
      </c>
      <c r="D12513" t="inlineStr">
        <is>
          <t>Store_026</t>
        </is>
      </c>
      <c r="E12513" t="inlineStr">
        <is>
          <t>North</t>
        </is>
      </c>
      <c r="F12513" t="inlineStr">
        <is>
          <t>P0199</t>
        </is>
      </c>
      <c r="G12513" t="inlineStr">
        <is>
          <t>Prod_0199</t>
        </is>
      </c>
      <c r="H12513" t="inlineStr">
        <is>
          <t>Beverages</t>
        </is>
      </c>
      <c r="I12513" t="n">
        <v>8</v>
      </c>
      <c r="J12513" t="n">
        <v>110.74</v>
      </c>
      <c r="K12513" t="n">
        <v>0.15</v>
      </c>
      <c r="L12513">
        <f>I12513*J12513*(1-K12513)</f>
        <v/>
      </c>
      <c r="M12513">
        <f>VLOOKUP(F12513,Products!A:D,4,FALSE)*I12513</f>
        <v/>
      </c>
      <c r="N12513">
        <f>L12513-M12513</f>
        <v/>
      </c>
    </row>
    <row r="12514">
      <c r="A12514" t="inlineStr">
        <is>
          <t>T1012512</t>
        </is>
      </c>
      <c r="B12514" t="inlineStr">
        <is>
          <t>2023-05-24</t>
        </is>
      </c>
      <c r="C12514" t="inlineStr">
        <is>
          <t>S010</t>
        </is>
      </c>
      <c r="D12514" t="inlineStr">
        <is>
          <t>Store_010</t>
        </is>
      </c>
      <c r="E12514" t="inlineStr">
        <is>
          <t>North</t>
        </is>
      </c>
      <c r="F12514" t="inlineStr">
        <is>
          <t>P0030</t>
        </is>
      </c>
      <c r="G12514" t="inlineStr">
        <is>
          <t>Prod_0030</t>
        </is>
      </c>
      <c r="H12514" t="inlineStr">
        <is>
          <t>Household</t>
        </is>
      </c>
      <c r="I12514" t="n">
        <v>2</v>
      </c>
      <c r="J12514" t="n">
        <v>665.92</v>
      </c>
      <c r="K12514" t="n">
        <v>0</v>
      </c>
      <c r="L12514">
        <f>I12514*J12514*(1-K12514)</f>
        <v/>
      </c>
      <c r="M12514">
        <f>VLOOKUP(F12514,Products!A:D,4,FALSE)*I12514</f>
        <v/>
      </c>
      <c r="N12514">
        <f>L12514-M12514</f>
        <v/>
      </c>
    </row>
    <row r="12515">
      <c r="A12515" t="inlineStr">
        <is>
          <t>T1012513</t>
        </is>
      </c>
      <c r="B12515" t="inlineStr">
        <is>
          <t>2025-06-19</t>
        </is>
      </c>
      <c r="C12515" t="inlineStr">
        <is>
          <t>S040</t>
        </is>
      </c>
      <c r="D12515" t="inlineStr">
        <is>
          <t>Store_040</t>
        </is>
      </c>
      <c r="E12515" t="inlineStr">
        <is>
          <t>Central</t>
        </is>
      </c>
      <c r="F12515" t="inlineStr">
        <is>
          <t>P0175</t>
        </is>
      </c>
      <c r="G12515" t="inlineStr">
        <is>
          <t>Prod_0175</t>
        </is>
      </c>
      <c r="H12515" t="inlineStr">
        <is>
          <t>Food</t>
        </is>
      </c>
      <c r="I12515" t="n">
        <v>4</v>
      </c>
      <c r="J12515" t="n">
        <v>967.8099999999999</v>
      </c>
      <c r="K12515" t="n">
        <v>0</v>
      </c>
      <c r="L12515">
        <f>I12515*J12515*(1-K12515)</f>
        <v/>
      </c>
      <c r="M12515">
        <f>VLOOKUP(F12515,Products!A:D,4,FALSE)*I12515</f>
        <v/>
      </c>
      <c r="N12515">
        <f>L12515-M12515</f>
        <v/>
      </c>
    </row>
    <row r="12516">
      <c r="A12516" t="inlineStr">
        <is>
          <t>T1012514</t>
        </is>
      </c>
      <c r="B12516" t="inlineStr">
        <is>
          <t>2024-08-03</t>
        </is>
      </c>
      <c r="C12516" t="inlineStr">
        <is>
          <t>S035</t>
        </is>
      </c>
      <c r="D12516" t="inlineStr">
        <is>
          <t>Store_035</t>
        </is>
      </c>
      <c r="E12516" t="inlineStr">
        <is>
          <t>Central</t>
        </is>
      </c>
      <c r="F12516" t="inlineStr">
        <is>
          <t>P0038</t>
        </is>
      </c>
      <c r="G12516" t="inlineStr">
        <is>
          <t>Prod_0038</t>
        </is>
      </c>
      <c r="H12516" t="inlineStr">
        <is>
          <t>Beverages</t>
        </is>
      </c>
      <c r="I12516" t="n">
        <v>8</v>
      </c>
      <c r="J12516" t="n">
        <v>975.3099999999999</v>
      </c>
      <c r="K12516" t="n">
        <v>0</v>
      </c>
      <c r="L12516">
        <f>I12516*J12516*(1-K12516)</f>
        <v/>
      </c>
      <c r="M12516">
        <f>VLOOKUP(F12516,Products!A:D,4,FALSE)*I12516</f>
        <v/>
      </c>
      <c r="N12516">
        <f>L12516-M12516</f>
        <v/>
      </c>
    </row>
    <row r="12517">
      <c r="A12517" t="inlineStr">
        <is>
          <t>T1012515</t>
        </is>
      </c>
      <c r="B12517" t="inlineStr">
        <is>
          <t>2023-07-10</t>
        </is>
      </c>
      <c r="C12517" t="inlineStr">
        <is>
          <t>S041</t>
        </is>
      </c>
      <c r="D12517" t="inlineStr">
        <is>
          <t>Store_041</t>
        </is>
      </c>
      <c r="E12517" t="inlineStr">
        <is>
          <t>East</t>
        </is>
      </c>
      <c r="F12517" t="inlineStr">
        <is>
          <t>P0053</t>
        </is>
      </c>
      <c r="G12517" t="inlineStr">
        <is>
          <t>Prod_0053</t>
        </is>
      </c>
      <c r="H12517" t="inlineStr">
        <is>
          <t>Food</t>
        </is>
      </c>
      <c r="I12517" t="n">
        <v>5</v>
      </c>
      <c r="J12517" t="n">
        <v>285.27</v>
      </c>
      <c r="K12517" t="n">
        <v>0.05</v>
      </c>
      <c r="L12517">
        <f>I12517*J12517*(1-K12517)</f>
        <v/>
      </c>
      <c r="M12517">
        <f>VLOOKUP(F12517,Products!A:D,4,FALSE)*I12517</f>
        <v/>
      </c>
      <c r="N12517">
        <f>L12517-M12517</f>
        <v/>
      </c>
    </row>
    <row r="12518">
      <c r="A12518" t="inlineStr">
        <is>
          <t>T1012516</t>
        </is>
      </c>
      <c r="B12518" t="inlineStr">
        <is>
          <t>2025-03-24</t>
        </is>
      </c>
      <c r="C12518" t="inlineStr">
        <is>
          <t>S040</t>
        </is>
      </c>
      <c r="D12518" t="inlineStr">
        <is>
          <t>Store_040</t>
        </is>
      </c>
      <c r="E12518" t="inlineStr">
        <is>
          <t>Central</t>
        </is>
      </c>
      <c r="F12518" t="inlineStr">
        <is>
          <t>P0194</t>
        </is>
      </c>
      <c r="G12518" t="inlineStr">
        <is>
          <t>Prod_0194</t>
        </is>
      </c>
      <c r="H12518" t="inlineStr">
        <is>
          <t>Food</t>
        </is>
      </c>
      <c r="I12518" t="n">
        <v>9</v>
      </c>
      <c r="J12518" t="n">
        <v>699.1799999999999</v>
      </c>
      <c r="K12518" t="n">
        <v>0.15</v>
      </c>
      <c r="L12518">
        <f>I12518*J12518*(1-K12518)</f>
        <v/>
      </c>
      <c r="M12518">
        <f>VLOOKUP(F12518,Products!A:D,4,FALSE)*I12518</f>
        <v/>
      </c>
      <c r="N12518">
        <f>L12518-M12518</f>
        <v/>
      </c>
    </row>
    <row r="12519">
      <c r="A12519" t="inlineStr">
        <is>
          <t>T1012517</t>
        </is>
      </c>
      <c r="B12519" t="inlineStr">
        <is>
          <t>2025-07-28</t>
        </is>
      </c>
      <c r="C12519" t="inlineStr">
        <is>
          <t>S044</t>
        </is>
      </c>
      <c r="D12519" t="inlineStr">
        <is>
          <t>Store_044</t>
        </is>
      </c>
      <c r="E12519" t="inlineStr">
        <is>
          <t>North</t>
        </is>
      </c>
      <c r="F12519" t="inlineStr">
        <is>
          <t>P0131</t>
        </is>
      </c>
      <c r="G12519" t="inlineStr">
        <is>
          <t>Prod_0131</t>
        </is>
      </c>
      <c r="H12519" t="inlineStr">
        <is>
          <t>Beverages</t>
        </is>
      </c>
      <c r="I12519" t="n">
        <v>8</v>
      </c>
      <c r="J12519" t="n">
        <v>334.33</v>
      </c>
      <c r="K12519" t="n">
        <v>0.1</v>
      </c>
      <c r="L12519">
        <f>I12519*J12519*(1-K12519)</f>
        <v/>
      </c>
      <c r="M12519">
        <f>VLOOKUP(F12519,Products!A:D,4,FALSE)*I12519</f>
        <v/>
      </c>
      <c r="N12519">
        <f>L12519-M12519</f>
        <v/>
      </c>
    </row>
    <row r="12520">
      <c r="A12520" t="inlineStr">
        <is>
          <t>T1012518</t>
        </is>
      </c>
      <c r="B12520" t="inlineStr">
        <is>
          <t>2024-01-08</t>
        </is>
      </c>
      <c r="C12520" t="inlineStr">
        <is>
          <t>S042</t>
        </is>
      </c>
      <c r="D12520" t="inlineStr">
        <is>
          <t>Store_042</t>
        </is>
      </c>
      <c r="E12520" t="inlineStr">
        <is>
          <t>Central</t>
        </is>
      </c>
      <c r="F12520" t="inlineStr">
        <is>
          <t>P0117</t>
        </is>
      </c>
      <c r="G12520" t="inlineStr">
        <is>
          <t>Prod_0117</t>
        </is>
      </c>
      <c r="H12520" t="inlineStr">
        <is>
          <t>Electronics</t>
        </is>
      </c>
      <c r="I12520" t="n">
        <v>4</v>
      </c>
      <c r="J12520" t="n">
        <v>464.36</v>
      </c>
      <c r="K12520" t="n">
        <v>0.1</v>
      </c>
      <c r="L12520">
        <f>I12520*J12520*(1-K12520)</f>
        <v/>
      </c>
      <c r="M12520">
        <f>VLOOKUP(F12520,Products!A:D,4,FALSE)*I12520</f>
        <v/>
      </c>
      <c r="N12520">
        <f>L12520-M12520</f>
        <v/>
      </c>
    </row>
    <row r="12521">
      <c r="A12521" t="inlineStr">
        <is>
          <t>T1012519</t>
        </is>
      </c>
      <c r="B12521" t="inlineStr">
        <is>
          <t>2023-04-20</t>
        </is>
      </c>
      <c r="C12521" t="inlineStr">
        <is>
          <t>S026</t>
        </is>
      </c>
      <c r="D12521" t="inlineStr">
        <is>
          <t>Store_026</t>
        </is>
      </c>
      <c r="E12521" t="inlineStr">
        <is>
          <t>North</t>
        </is>
      </c>
      <c r="F12521" t="inlineStr">
        <is>
          <t>P0150</t>
        </is>
      </c>
      <c r="G12521" t="inlineStr">
        <is>
          <t>Prod_0150</t>
        </is>
      </c>
      <c r="H12521" t="inlineStr">
        <is>
          <t>Clothing</t>
        </is>
      </c>
      <c r="I12521" t="n">
        <v>3</v>
      </c>
      <c r="J12521" t="n">
        <v>316.18</v>
      </c>
      <c r="K12521" t="n">
        <v>0</v>
      </c>
      <c r="L12521">
        <f>I12521*J12521*(1-K12521)</f>
        <v/>
      </c>
      <c r="M12521">
        <f>VLOOKUP(F12521,Products!A:D,4,FALSE)*I12521</f>
        <v/>
      </c>
      <c r="N12521">
        <f>L12521-M12521</f>
        <v/>
      </c>
    </row>
    <row r="12522">
      <c r="A12522" t="inlineStr">
        <is>
          <t>T1012520</t>
        </is>
      </c>
      <c r="B12522" t="inlineStr">
        <is>
          <t>2025-07-11</t>
        </is>
      </c>
      <c r="C12522" t="inlineStr">
        <is>
          <t>S012</t>
        </is>
      </c>
      <c r="D12522" t="inlineStr">
        <is>
          <t>Store_012</t>
        </is>
      </c>
      <c r="E12522" t="inlineStr">
        <is>
          <t>South</t>
        </is>
      </c>
      <c r="F12522" t="inlineStr">
        <is>
          <t>P0095</t>
        </is>
      </c>
      <c r="G12522" t="inlineStr">
        <is>
          <t>Prod_0095</t>
        </is>
      </c>
      <c r="H12522" t="inlineStr">
        <is>
          <t>Food</t>
        </is>
      </c>
      <c r="I12522" t="n">
        <v>3</v>
      </c>
      <c r="J12522" t="n">
        <v>188.61</v>
      </c>
      <c r="K12522" t="n">
        <v>0</v>
      </c>
      <c r="L12522">
        <f>I12522*J12522*(1-K12522)</f>
        <v/>
      </c>
      <c r="M12522">
        <f>VLOOKUP(F12522,Products!A:D,4,FALSE)*I12522</f>
        <v/>
      </c>
      <c r="N12522">
        <f>L12522-M12522</f>
        <v/>
      </c>
    </row>
    <row r="12523">
      <c r="A12523" t="inlineStr">
        <is>
          <t>T1012521</t>
        </is>
      </c>
      <c r="B12523" t="inlineStr">
        <is>
          <t>2025-06-13</t>
        </is>
      </c>
      <c r="C12523" t="inlineStr">
        <is>
          <t>S024</t>
        </is>
      </c>
      <c r="D12523" t="inlineStr">
        <is>
          <t>Store_024</t>
        </is>
      </c>
      <c r="E12523" t="inlineStr">
        <is>
          <t>South</t>
        </is>
      </c>
      <c r="F12523" t="inlineStr">
        <is>
          <t>P0175</t>
        </is>
      </c>
      <c r="G12523" t="inlineStr">
        <is>
          <t>Prod_0175</t>
        </is>
      </c>
      <c r="H12523" t="inlineStr">
        <is>
          <t>Food</t>
        </is>
      </c>
      <c r="I12523" t="n">
        <v>5</v>
      </c>
      <c r="J12523" t="n">
        <v>923.62</v>
      </c>
      <c r="K12523" t="n">
        <v>0</v>
      </c>
      <c r="L12523">
        <f>I12523*J12523*(1-K12523)</f>
        <v/>
      </c>
      <c r="M12523">
        <f>VLOOKUP(F12523,Products!A:D,4,FALSE)*I12523</f>
        <v/>
      </c>
      <c r="N12523">
        <f>L12523-M12523</f>
        <v/>
      </c>
    </row>
    <row r="12524">
      <c r="A12524" t="inlineStr">
        <is>
          <t>T1012522</t>
        </is>
      </c>
      <c r="B12524" t="inlineStr">
        <is>
          <t>2025-05-06</t>
        </is>
      </c>
      <c r="C12524" t="inlineStr">
        <is>
          <t>S012</t>
        </is>
      </c>
      <c r="D12524" t="inlineStr">
        <is>
          <t>Store_012</t>
        </is>
      </c>
      <c r="E12524" t="inlineStr">
        <is>
          <t>South</t>
        </is>
      </c>
      <c r="F12524" t="inlineStr">
        <is>
          <t>P0178</t>
        </is>
      </c>
      <c r="G12524" t="inlineStr">
        <is>
          <t>Prod_0178</t>
        </is>
      </c>
      <c r="H12524" t="inlineStr">
        <is>
          <t>Beverages</t>
        </is>
      </c>
      <c r="I12524" t="n">
        <v>9</v>
      </c>
      <c r="J12524" t="n">
        <v>549.95</v>
      </c>
      <c r="K12524" t="n">
        <v>0.2</v>
      </c>
      <c r="L12524">
        <f>I12524*J12524*(1-K12524)</f>
        <v/>
      </c>
      <c r="M12524">
        <f>VLOOKUP(F12524,Products!A:D,4,FALSE)*I12524</f>
        <v/>
      </c>
      <c r="N12524">
        <f>L12524-M12524</f>
        <v/>
      </c>
    </row>
    <row r="12525">
      <c r="A12525" t="inlineStr">
        <is>
          <t>T1012523</t>
        </is>
      </c>
      <c r="B12525" t="inlineStr">
        <is>
          <t>2023-07-23</t>
        </is>
      </c>
      <c r="C12525" t="inlineStr">
        <is>
          <t>S006</t>
        </is>
      </c>
      <c r="D12525" t="inlineStr">
        <is>
          <t>Store_006</t>
        </is>
      </c>
      <c r="E12525" t="inlineStr">
        <is>
          <t>East</t>
        </is>
      </c>
      <c r="F12525" t="inlineStr">
        <is>
          <t>P0019</t>
        </is>
      </c>
      <c r="G12525" t="inlineStr">
        <is>
          <t>Prod_0019</t>
        </is>
      </c>
      <c r="H12525" t="inlineStr">
        <is>
          <t>Toys</t>
        </is>
      </c>
      <c r="I12525" t="n">
        <v>3</v>
      </c>
      <c r="J12525" t="n">
        <v>604.29</v>
      </c>
      <c r="K12525" t="n">
        <v>0.15</v>
      </c>
      <c r="L12525">
        <f>I12525*J12525*(1-K12525)</f>
        <v/>
      </c>
      <c r="M12525">
        <f>VLOOKUP(F12525,Products!A:D,4,FALSE)*I12525</f>
        <v/>
      </c>
      <c r="N12525">
        <f>L12525-M12525</f>
        <v/>
      </c>
    </row>
    <row r="12526">
      <c r="A12526" t="inlineStr">
        <is>
          <t>T1012524</t>
        </is>
      </c>
      <c r="B12526" t="inlineStr">
        <is>
          <t>2025-01-01</t>
        </is>
      </c>
      <c r="C12526" t="inlineStr">
        <is>
          <t>S025</t>
        </is>
      </c>
      <c r="D12526" t="inlineStr">
        <is>
          <t>Store_025</t>
        </is>
      </c>
      <c r="E12526" t="inlineStr">
        <is>
          <t>Central</t>
        </is>
      </c>
      <c r="F12526" t="inlineStr">
        <is>
          <t>P0101</t>
        </is>
      </c>
      <c r="G12526" t="inlineStr">
        <is>
          <t>Prod_0101</t>
        </is>
      </c>
      <c r="H12526" t="inlineStr">
        <is>
          <t>Food</t>
        </is>
      </c>
      <c r="I12526" t="n">
        <v>9</v>
      </c>
      <c r="J12526" t="n">
        <v>101.5</v>
      </c>
      <c r="K12526" t="n">
        <v>0</v>
      </c>
      <c r="L12526">
        <f>I12526*J12526*(1-K12526)</f>
        <v/>
      </c>
      <c r="M12526">
        <f>VLOOKUP(F12526,Products!A:D,4,FALSE)*I12526</f>
        <v/>
      </c>
      <c r="N12526">
        <f>L12526-M12526</f>
        <v/>
      </c>
    </row>
    <row r="12527">
      <c r="A12527" t="inlineStr">
        <is>
          <t>T1012525</t>
        </is>
      </c>
      <c r="B12527" t="inlineStr">
        <is>
          <t>2024-04-21</t>
        </is>
      </c>
      <c r="C12527" t="inlineStr">
        <is>
          <t>S022</t>
        </is>
      </c>
      <c r="D12527" t="inlineStr">
        <is>
          <t>Store_022</t>
        </is>
      </c>
      <c r="E12527" t="inlineStr">
        <is>
          <t>East</t>
        </is>
      </c>
      <c r="F12527" t="inlineStr">
        <is>
          <t>P0139</t>
        </is>
      </c>
      <c r="G12527" t="inlineStr">
        <is>
          <t>Prod_0139</t>
        </is>
      </c>
      <c r="H12527" t="inlineStr">
        <is>
          <t>Clothing</t>
        </is>
      </c>
      <c r="I12527" t="n">
        <v>6</v>
      </c>
      <c r="J12527" t="n">
        <v>737.87</v>
      </c>
      <c r="K12527" t="n">
        <v>0</v>
      </c>
      <c r="L12527">
        <f>I12527*J12527*(1-K12527)</f>
        <v/>
      </c>
      <c r="M12527">
        <f>VLOOKUP(F12527,Products!A:D,4,FALSE)*I12527</f>
        <v/>
      </c>
      <c r="N12527">
        <f>L12527-M12527</f>
        <v/>
      </c>
    </row>
    <row r="12528">
      <c r="A12528" t="inlineStr">
        <is>
          <t>T1012526</t>
        </is>
      </c>
      <c r="B12528" t="inlineStr">
        <is>
          <t>2023-08-10</t>
        </is>
      </c>
      <c r="C12528" t="inlineStr">
        <is>
          <t>S026</t>
        </is>
      </c>
      <c r="D12528" t="inlineStr">
        <is>
          <t>Store_026</t>
        </is>
      </c>
      <c r="E12528" t="inlineStr">
        <is>
          <t>North</t>
        </is>
      </c>
      <c r="F12528" t="inlineStr">
        <is>
          <t>P0126</t>
        </is>
      </c>
      <c r="G12528" t="inlineStr">
        <is>
          <t>Prod_0126</t>
        </is>
      </c>
      <c r="H12528" t="inlineStr">
        <is>
          <t>Toys</t>
        </is>
      </c>
      <c r="I12528" t="n">
        <v>6</v>
      </c>
      <c r="J12528" t="n">
        <v>355.88</v>
      </c>
      <c r="K12528" t="n">
        <v>0.15</v>
      </c>
      <c r="L12528">
        <f>I12528*J12528*(1-K12528)</f>
        <v/>
      </c>
      <c r="M12528">
        <f>VLOOKUP(F12528,Products!A:D,4,FALSE)*I12528</f>
        <v/>
      </c>
      <c r="N12528">
        <f>L12528-M12528</f>
        <v/>
      </c>
    </row>
    <row r="12529">
      <c r="A12529" t="inlineStr">
        <is>
          <t>T1012527</t>
        </is>
      </c>
      <c r="B12529" t="inlineStr">
        <is>
          <t>2023-06-03</t>
        </is>
      </c>
      <c r="C12529" t="inlineStr">
        <is>
          <t>S018</t>
        </is>
      </c>
      <c r="D12529" t="inlineStr">
        <is>
          <t>Store_018</t>
        </is>
      </c>
      <c r="E12529" t="inlineStr">
        <is>
          <t>South</t>
        </is>
      </c>
      <c r="F12529" t="inlineStr">
        <is>
          <t>P0131</t>
        </is>
      </c>
      <c r="G12529" t="inlineStr">
        <is>
          <t>Prod_0131</t>
        </is>
      </c>
      <c r="H12529" t="inlineStr">
        <is>
          <t>Beverages</t>
        </is>
      </c>
      <c r="I12529" t="n">
        <v>2</v>
      </c>
      <c r="J12529" t="n">
        <v>341.04</v>
      </c>
      <c r="K12529" t="n">
        <v>0</v>
      </c>
      <c r="L12529">
        <f>I12529*J12529*(1-K12529)</f>
        <v/>
      </c>
      <c r="M12529">
        <f>VLOOKUP(F12529,Products!A:D,4,FALSE)*I12529</f>
        <v/>
      </c>
      <c r="N12529">
        <f>L12529-M12529</f>
        <v/>
      </c>
    </row>
    <row r="12530">
      <c r="A12530" t="inlineStr">
        <is>
          <t>T1012528</t>
        </is>
      </c>
      <c r="B12530" t="inlineStr">
        <is>
          <t>2023-12-28</t>
        </is>
      </c>
      <c r="C12530" t="inlineStr">
        <is>
          <t>S050</t>
        </is>
      </c>
      <c r="D12530" t="inlineStr">
        <is>
          <t>Store_050</t>
        </is>
      </c>
      <c r="E12530" t="inlineStr">
        <is>
          <t>South</t>
        </is>
      </c>
      <c r="F12530" t="inlineStr">
        <is>
          <t>P0034</t>
        </is>
      </c>
      <c r="G12530" t="inlineStr">
        <is>
          <t>Prod_0034</t>
        </is>
      </c>
      <c r="H12530" t="inlineStr">
        <is>
          <t>Toys</t>
        </is>
      </c>
      <c r="I12530" t="n">
        <v>2</v>
      </c>
      <c r="J12530" t="n">
        <v>480.19</v>
      </c>
      <c r="K12530" t="n">
        <v>0</v>
      </c>
      <c r="L12530">
        <f>I12530*J12530*(1-K12530)</f>
        <v/>
      </c>
      <c r="M12530">
        <f>VLOOKUP(F12530,Products!A:D,4,FALSE)*I12530</f>
        <v/>
      </c>
      <c r="N12530">
        <f>L12530-M12530</f>
        <v/>
      </c>
    </row>
    <row r="12531">
      <c r="A12531" t="inlineStr">
        <is>
          <t>T1012529</t>
        </is>
      </c>
      <c r="B12531" t="inlineStr">
        <is>
          <t>2025-04-25</t>
        </is>
      </c>
      <c r="C12531" t="inlineStr">
        <is>
          <t>S026</t>
        </is>
      </c>
      <c r="D12531" t="inlineStr">
        <is>
          <t>Store_026</t>
        </is>
      </c>
      <c r="E12531" t="inlineStr">
        <is>
          <t>North</t>
        </is>
      </c>
      <c r="F12531" t="inlineStr">
        <is>
          <t>P0056</t>
        </is>
      </c>
      <c r="G12531" t="inlineStr">
        <is>
          <t>Prod_0056</t>
        </is>
      </c>
      <c r="H12531" t="inlineStr">
        <is>
          <t>Household</t>
        </is>
      </c>
      <c r="I12531" t="n">
        <v>4</v>
      </c>
      <c r="J12531" t="n">
        <v>240.62</v>
      </c>
      <c r="K12531" t="n">
        <v>0</v>
      </c>
      <c r="L12531">
        <f>I12531*J12531*(1-K12531)</f>
        <v/>
      </c>
      <c r="M12531">
        <f>VLOOKUP(F12531,Products!A:D,4,FALSE)*I12531</f>
        <v/>
      </c>
      <c r="N12531">
        <f>L12531-M12531</f>
        <v/>
      </c>
    </row>
    <row r="12532">
      <c r="A12532" t="inlineStr">
        <is>
          <t>T1012530</t>
        </is>
      </c>
      <c r="B12532" t="inlineStr">
        <is>
          <t>2023-11-20</t>
        </is>
      </c>
      <c r="C12532" t="inlineStr">
        <is>
          <t>S013</t>
        </is>
      </c>
      <c r="D12532" t="inlineStr">
        <is>
          <t>Store_013</t>
        </is>
      </c>
      <c r="E12532" t="inlineStr">
        <is>
          <t>North</t>
        </is>
      </c>
      <c r="F12532" t="inlineStr">
        <is>
          <t>P0195</t>
        </is>
      </c>
      <c r="G12532" t="inlineStr">
        <is>
          <t>Prod_0195</t>
        </is>
      </c>
      <c r="H12532" t="inlineStr">
        <is>
          <t>Food</t>
        </is>
      </c>
      <c r="I12532" t="n">
        <v>1</v>
      </c>
      <c r="J12532" t="n">
        <v>451.36</v>
      </c>
      <c r="K12532" t="n">
        <v>0.1</v>
      </c>
      <c r="L12532">
        <f>I12532*J12532*(1-K12532)</f>
        <v/>
      </c>
      <c r="M12532">
        <f>VLOOKUP(F12532,Products!A:D,4,FALSE)*I12532</f>
        <v/>
      </c>
      <c r="N12532">
        <f>L12532-M12532</f>
        <v/>
      </c>
    </row>
    <row r="12533">
      <c r="A12533" t="inlineStr">
        <is>
          <t>T1012531</t>
        </is>
      </c>
      <c r="B12533" t="inlineStr">
        <is>
          <t>2023-01-24</t>
        </is>
      </c>
      <c r="C12533" t="inlineStr">
        <is>
          <t>S029</t>
        </is>
      </c>
      <c r="D12533" t="inlineStr">
        <is>
          <t>Store_029</t>
        </is>
      </c>
      <c r="E12533" t="inlineStr">
        <is>
          <t>South</t>
        </is>
      </c>
      <c r="F12533" t="inlineStr">
        <is>
          <t>P0066</t>
        </is>
      </c>
      <c r="G12533" t="inlineStr">
        <is>
          <t>Prod_0066</t>
        </is>
      </c>
      <c r="H12533" t="inlineStr">
        <is>
          <t>Household</t>
        </is>
      </c>
      <c r="I12533" t="n">
        <v>4</v>
      </c>
      <c r="J12533" t="n">
        <v>396.17</v>
      </c>
      <c r="K12533" t="n">
        <v>0.05</v>
      </c>
      <c r="L12533">
        <f>I12533*J12533*(1-K12533)</f>
        <v/>
      </c>
      <c r="M12533">
        <f>VLOOKUP(F12533,Products!A:D,4,FALSE)*I12533</f>
        <v/>
      </c>
      <c r="N12533">
        <f>L12533-M12533</f>
        <v/>
      </c>
    </row>
    <row r="12534">
      <c r="A12534" t="inlineStr">
        <is>
          <t>T1012532</t>
        </is>
      </c>
      <c r="B12534" t="inlineStr">
        <is>
          <t>2025-06-19</t>
        </is>
      </c>
      <c r="C12534" t="inlineStr">
        <is>
          <t>S049</t>
        </is>
      </c>
      <c r="D12534" t="inlineStr">
        <is>
          <t>Store_049</t>
        </is>
      </c>
      <c r="E12534" t="inlineStr">
        <is>
          <t>North</t>
        </is>
      </c>
      <c r="F12534" t="inlineStr">
        <is>
          <t>P0036</t>
        </is>
      </c>
      <c r="G12534" t="inlineStr">
        <is>
          <t>Prod_0036</t>
        </is>
      </c>
      <c r="H12534" t="inlineStr">
        <is>
          <t>Clothing</t>
        </is>
      </c>
      <c r="I12534" t="n">
        <v>9</v>
      </c>
      <c r="J12534" t="n">
        <v>409.43</v>
      </c>
      <c r="K12534" t="n">
        <v>0.05</v>
      </c>
      <c r="L12534">
        <f>I12534*J12534*(1-K12534)</f>
        <v/>
      </c>
      <c r="M12534">
        <f>VLOOKUP(F12534,Products!A:D,4,FALSE)*I12534</f>
        <v/>
      </c>
      <c r="N12534">
        <f>L12534-M12534</f>
        <v/>
      </c>
    </row>
    <row r="12535">
      <c r="A12535" t="inlineStr">
        <is>
          <t>T1012533</t>
        </is>
      </c>
      <c r="B12535" t="inlineStr">
        <is>
          <t>2023-03-20</t>
        </is>
      </c>
      <c r="C12535" t="inlineStr">
        <is>
          <t>S044</t>
        </is>
      </c>
      <c r="D12535" t="inlineStr">
        <is>
          <t>Store_044</t>
        </is>
      </c>
      <c r="E12535" t="inlineStr">
        <is>
          <t>North</t>
        </is>
      </c>
      <c r="F12535" t="inlineStr">
        <is>
          <t>P0061</t>
        </is>
      </c>
      <c r="G12535" t="inlineStr">
        <is>
          <t>Prod_0061</t>
        </is>
      </c>
      <c r="H12535" t="inlineStr">
        <is>
          <t>Beverages</t>
        </is>
      </c>
      <c r="I12535" t="n">
        <v>9</v>
      </c>
      <c r="J12535" t="n">
        <v>62.64</v>
      </c>
      <c r="K12535" t="n">
        <v>0.1</v>
      </c>
      <c r="L12535">
        <f>I12535*J12535*(1-K12535)</f>
        <v/>
      </c>
      <c r="M12535">
        <f>VLOOKUP(F12535,Products!A:D,4,FALSE)*I12535</f>
        <v/>
      </c>
      <c r="N12535">
        <f>L12535-M12535</f>
        <v/>
      </c>
    </row>
    <row r="12536">
      <c r="A12536" t="inlineStr">
        <is>
          <t>T1012534</t>
        </is>
      </c>
      <c r="B12536" t="inlineStr">
        <is>
          <t>2025-08-19</t>
        </is>
      </c>
      <c r="C12536" t="inlineStr">
        <is>
          <t>S011</t>
        </is>
      </c>
      <c r="D12536" t="inlineStr">
        <is>
          <t>Store_011</t>
        </is>
      </c>
      <c r="E12536" t="inlineStr">
        <is>
          <t>South</t>
        </is>
      </c>
      <c r="F12536" t="inlineStr">
        <is>
          <t>P0019</t>
        </is>
      </c>
      <c r="G12536" t="inlineStr">
        <is>
          <t>Prod_0019</t>
        </is>
      </c>
      <c r="H12536" t="inlineStr">
        <is>
          <t>Toys</t>
        </is>
      </c>
      <c r="I12536" t="n">
        <v>1</v>
      </c>
      <c r="J12536" t="n">
        <v>670.11</v>
      </c>
      <c r="K12536" t="n">
        <v>0</v>
      </c>
      <c r="L12536">
        <f>I12536*J12536*(1-K12536)</f>
        <v/>
      </c>
      <c r="M12536">
        <f>VLOOKUP(F12536,Products!A:D,4,FALSE)*I12536</f>
        <v/>
      </c>
      <c r="N12536">
        <f>L12536-M12536</f>
        <v/>
      </c>
    </row>
    <row r="12537">
      <c r="A12537" t="inlineStr">
        <is>
          <t>T1012535</t>
        </is>
      </c>
      <c r="B12537" t="inlineStr">
        <is>
          <t>2025-02-05</t>
        </is>
      </c>
      <c r="C12537" t="inlineStr">
        <is>
          <t>S003</t>
        </is>
      </c>
      <c r="D12537" t="inlineStr">
        <is>
          <t>Store_003</t>
        </is>
      </c>
      <c r="E12537" t="inlineStr">
        <is>
          <t>North</t>
        </is>
      </c>
      <c r="F12537" t="inlineStr">
        <is>
          <t>P0029</t>
        </is>
      </c>
      <c r="G12537" t="inlineStr">
        <is>
          <t>Prod_0029</t>
        </is>
      </c>
      <c r="H12537" t="inlineStr">
        <is>
          <t>Clothing</t>
        </is>
      </c>
      <c r="I12537" t="n">
        <v>5</v>
      </c>
      <c r="J12537" t="n">
        <v>716.9400000000001</v>
      </c>
      <c r="K12537" t="n">
        <v>0.15</v>
      </c>
      <c r="L12537">
        <f>I12537*J12537*(1-K12537)</f>
        <v/>
      </c>
      <c r="M12537">
        <f>VLOOKUP(F12537,Products!A:D,4,FALSE)*I12537</f>
        <v/>
      </c>
      <c r="N12537">
        <f>L12537-M12537</f>
        <v/>
      </c>
    </row>
    <row r="12538">
      <c r="A12538" t="inlineStr">
        <is>
          <t>T1012536</t>
        </is>
      </c>
      <c r="B12538" t="inlineStr">
        <is>
          <t>2023-06-15</t>
        </is>
      </c>
      <c r="C12538" t="inlineStr">
        <is>
          <t>S037</t>
        </is>
      </c>
      <c r="D12538" t="inlineStr">
        <is>
          <t>Store_037</t>
        </is>
      </c>
      <c r="E12538" t="inlineStr">
        <is>
          <t>East</t>
        </is>
      </c>
      <c r="F12538" t="inlineStr">
        <is>
          <t>P0067</t>
        </is>
      </c>
      <c r="G12538" t="inlineStr">
        <is>
          <t>Prod_0067</t>
        </is>
      </c>
      <c r="H12538" t="inlineStr">
        <is>
          <t>Toys</t>
        </is>
      </c>
      <c r="I12538" t="n">
        <v>2</v>
      </c>
      <c r="J12538" t="n">
        <v>167.76</v>
      </c>
      <c r="K12538" t="n">
        <v>0</v>
      </c>
      <c r="L12538">
        <f>I12538*J12538*(1-K12538)</f>
        <v/>
      </c>
      <c r="M12538">
        <f>VLOOKUP(F12538,Products!A:D,4,FALSE)*I12538</f>
        <v/>
      </c>
      <c r="N12538">
        <f>L12538-M12538</f>
        <v/>
      </c>
    </row>
    <row r="12539">
      <c r="A12539" t="inlineStr">
        <is>
          <t>T1012537</t>
        </is>
      </c>
      <c r="B12539" t="inlineStr">
        <is>
          <t>2024-08-15</t>
        </is>
      </c>
      <c r="C12539" t="inlineStr">
        <is>
          <t>S040</t>
        </is>
      </c>
      <c r="D12539" t="inlineStr">
        <is>
          <t>Store_040</t>
        </is>
      </c>
      <c r="E12539" t="inlineStr">
        <is>
          <t>Central</t>
        </is>
      </c>
      <c r="F12539" t="inlineStr">
        <is>
          <t>P0035</t>
        </is>
      </c>
      <c r="G12539" t="inlineStr">
        <is>
          <t>Prod_0035</t>
        </is>
      </c>
      <c r="H12539" t="inlineStr">
        <is>
          <t>Beverages</t>
        </is>
      </c>
      <c r="I12539" t="n">
        <v>1</v>
      </c>
      <c r="J12539" t="n">
        <v>122.47</v>
      </c>
      <c r="K12539" t="n">
        <v>0.1</v>
      </c>
      <c r="L12539">
        <f>I12539*J12539*(1-K12539)</f>
        <v/>
      </c>
      <c r="M12539">
        <f>VLOOKUP(F12539,Products!A:D,4,FALSE)*I12539</f>
        <v/>
      </c>
      <c r="N12539">
        <f>L12539-M12539</f>
        <v/>
      </c>
    </row>
    <row r="12540">
      <c r="A12540" t="inlineStr">
        <is>
          <t>T1012538</t>
        </is>
      </c>
      <c r="B12540" t="inlineStr">
        <is>
          <t>2025-01-13</t>
        </is>
      </c>
      <c r="C12540" t="inlineStr">
        <is>
          <t>S037</t>
        </is>
      </c>
      <c r="D12540" t="inlineStr">
        <is>
          <t>Store_037</t>
        </is>
      </c>
      <c r="E12540" t="inlineStr">
        <is>
          <t>East</t>
        </is>
      </c>
      <c r="F12540" t="inlineStr">
        <is>
          <t>P0146</t>
        </is>
      </c>
      <c r="G12540" t="inlineStr">
        <is>
          <t>Prod_0146</t>
        </is>
      </c>
      <c r="H12540" t="inlineStr">
        <is>
          <t>Food</t>
        </is>
      </c>
      <c r="I12540" t="n">
        <v>3</v>
      </c>
      <c r="J12540" t="n">
        <v>378.84</v>
      </c>
      <c r="K12540" t="n">
        <v>0</v>
      </c>
      <c r="L12540">
        <f>I12540*J12540*(1-K12540)</f>
        <v/>
      </c>
      <c r="M12540">
        <f>VLOOKUP(F12540,Products!A:D,4,FALSE)*I12540</f>
        <v/>
      </c>
      <c r="N12540">
        <f>L12540-M12540</f>
        <v/>
      </c>
    </row>
    <row r="12541">
      <c r="A12541" t="inlineStr">
        <is>
          <t>T1012539</t>
        </is>
      </c>
      <c r="B12541" t="inlineStr">
        <is>
          <t>2024-11-14</t>
        </is>
      </c>
      <c r="C12541" t="inlineStr">
        <is>
          <t>S013</t>
        </is>
      </c>
      <c r="D12541" t="inlineStr">
        <is>
          <t>Store_013</t>
        </is>
      </c>
      <c r="E12541" t="inlineStr">
        <is>
          <t>North</t>
        </is>
      </c>
      <c r="F12541" t="inlineStr">
        <is>
          <t>P0144</t>
        </is>
      </c>
      <c r="G12541" t="inlineStr">
        <is>
          <t>Prod_0144</t>
        </is>
      </c>
      <c r="H12541" t="inlineStr">
        <is>
          <t>Stationery</t>
        </is>
      </c>
      <c r="I12541" t="n">
        <v>3</v>
      </c>
      <c r="J12541" t="n">
        <v>229.85</v>
      </c>
      <c r="K12541" t="n">
        <v>0</v>
      </c>
      <c r="L12541">
        <f>I12541*J12541*(1-K12541)</f>
        <v/>
      </c>
      <c r="M12541">
        <f>VLOOKUP(F12541,Products!A:D,4,FALSE)*I12541</f>
        <v/>
      </c>
      <c r="N12541">
        <f>L12541-M12541</f>
        <v/>
      </c>
    </row>
    <row r="12542">
      <c r="A12542" t="inlineStr">
        <is>
          <t>T1012540</t>
        </is>
      </c>
      <c r="B12542" t="inlineStr">
        <is>
          <t>2024-10-28</t>
        </is>
      </c>
      <c r="C12542" t="inlineStr">
        <is>
          <t>S031</t>
        </is>
      </c>
      <c r="D12542" t="inlineStr">
        <is>
          <t>Store_031</t>
        </is>
      </c>
      <c r="E12542" t="inlineStr">
        <is>
          <t>Central</t>
        </is>
      </c>
      <c r="F12542" t="inlineStr">
        <is>
          <t>P0082</t>
        </is>
      </c>
      <c r="G12542" t="inlineStr">
        <is>
          <t>Prod_0082</t>
        </is>
      </c>
      <c r="H12542" t="inlineStr">
        <is>
          <t>Food</t>
        </is>
      </c>
      <c r="I12542" t="n">
        <v>2</v>
      </c>
      <c r="J12542" t="n">
        <v>701.88</v>
      </c>
      <c r="K12542" t="n">
        <v>0</v>
      </c>
      <c r="L12542">
        <f>I12542*J12542*(1-K12542)</f>
        <v/>
      </c>
      <c r="M12542">
        <f>VLOOKUP(F12542,Products!A:D,4,FALSE)*I12542</f>
        <v/>
      </c>
      <c r="N12542">
        <f>L12542-M12542</f>
        <v/>
      </c>
    </row>
    <row r="12543">
      <c r="A12543" t="inlineStr">
        <is>
          <t>T1012541</t>
        </is>
      </c>
      <c r="B12543" t="inlineStr">
        <is>
          <t>2023-02-08</t>
        </is>
      </c>
      <c r="C12543" t="inlineStr">
        <is>
          <t>S021</t>
        </is>
      </c>
      <c r="D12543" t="inlineStr">
        <is>
          <t>Store_021</t>
        </is>
      </c>
      <c r="E12543" t="inlineStr">
        <is>
          <t>North</t>
        </is>
      </c>
      <c r="F12543" t="inlineStr">
        <is>
          <t>P0176</t>
        </is>
      </c>
      <c r="G12543" t="inlineStr">
        <is>
          <t>Prod_0176</t>
        </is>
      </c>
      <c r="H12543" t="inlineStr">
        <is>
          <t>Food</t>
        </is>
      </c>
      <c r="I12543" t="n">
        <v>7</v>
      </c>
      <c r="J12543" t="n">
        <v>612.35</v>
      </c>
      <c r="K12543" t="n">
        <v>0</v>
      </c>
      <c r="L12543">
        <f>I12543*J12543*(1-K12543)</f>
        <v/>
      </c>
      <c r="M12543">
        <f>VLOOKUP(F12543,Products!A:D,4,FALSE)*I12543</f>
        <v/>
      </c>
      <c r="N12543">
        <f>L12543-M12543</f>
        <v/>
      </c>
    </row>
    <row r="12544">
      <c r="A12544" t="inlineStr">
        <is>
          <t>T1012542</t>
        </is>
      </c>
      <c r="B12544" t="inlineStr">
        <is>
          <t>2024-02-23</t>
        </is>
      </c>
      <c r="C12544" t="inlineStr">
        <is>
          <t>S019</t>
        </is>
      </c>
      <c r="D12544" t="inlineStr">
        <is>
          <t>Store_019</t>
        </is>
      </c>
      <c r="E12544" t="inlineStr">
        <is>
          <t>East</t>
        </is>
      </c>
      <c r="F12544" t="inlineStr">
        <is>
          <t>P0118</t>
        </is>
      </c>
      <c r="G12544" t="inlineStr">
        <is>
          <t>Prod_0118</t>
        </is>
      </c>
      <c r="H12544" t="inlineStr">
        <is>
          <t>Toys</t>
        </is>
      </c>
      <c r="I12544" t="n">
        <v>4</v>
      </c>
      <c r="J12544" t="n">
        <v>806.5</v>
      </c>
      <c r="K12544" t="n">
        <v>0</v>
      </c>
      <c r="L12544">
        <f>I12544*J12544*(1-K12544)</f>
        <v/>
      </c>
      <c r="M12544">
        <f>VLOOKUP(F12544,Products!A:D,4,FALSE)*I12544</f>
        <v/>
      </c>
      <c r="N12544">
        <f>L12544-M12544</f>
        <v/>
      </c>
    </row>
    <row r="12545">
      <c r="A12545" t="inlineStr">
        <is>
          <t>T1012543</t>
        </is>
      </c>
      <c r="B12545" t="inlineStr">
        <is>
          <t>2023-04-13</t>
        </is>
      </c>
      <c r="C12545" t="inlineStr">
        <is>
          <t>S030</t>
        </is>
      </c>
      <c r="D12545" t="inlineStr">
        <is>
          <t>Store_030</t>
        </is>
      </c>
      <c r="E12545" t="inlineStr">
        <is>
          <t>North</t>
        </is>
      </c>
      <c r="F12545" t="inlineStr">
        <is>
          <t>P0030</t>
        </is>
      </c>
      <c r="G12545" t="inlineStr">
        <is>
          <t>Prod_0030</t>
        </is>
      </c>
      <c r="H12545" t="inlineStr">
        <is>
          <t>Household</t>
        </is>
      </c>
      <c r="I12545" t="n">
        <v>2</v>
      </c>
      <c r="J12545" t="n">
        <v>596.87</v>
      </c>
      <c r="K12545" t="n">
        <v>0</v>
      </c>
      <c r="L12545">
        <f>I12545*J12545*(1-K12545)</f>
        <v/>
      </c>
      <c r="M12545">
        <f>VLOOKUP(F12545,Products!A:D,4,FALSE)*I12545</f>
        <v/>
      </c>
      <c r="N12545">
        <f>L12545-M12545</f>
        <v/>
      </c>
    </row>
    <row r="12546">
      <c r="A12546" t="inlineStr">
        <is>
          <t>T1012544</t>
        </is>
      </c>
      <c r="B12546" t="inlineStr">
        <is>
          <t>2023-09-24</t>
        </is>
      </c>
      <c r="C12546" t="inlineStr">
        <is>
          <t>S025</t>
        </is>
      </c>
      <c r="D12546" t="inlineStr">
        <is>
          <t>Store_025</t>
        </is>
      </c>
      <c r="E12546" t="inlineStr">
        <is>
          <t>Central</t>
        </is>
      </c>
      <c r="F12546" t="inlineStr">
        <is>
          <t>P0033</t>
        </is>
      </c>
      <c r="G12546" t="inlineStr">
        <is>
          <t>Prod_0033</t>
        </is>
      </c>
      <c r="H12546" t="inlineStr">
        <is>
          <t>Food</t>
        </is>
      </c>
      <c r="I12546" t="n">
        <v>2</v>
      </c>
      <c r="J12546" t="n">
        <v>373.53</v>
      </c>
      <c r="K12546" t="n">
        <v>0</v>
      </c>
      <c r="L12546">
        <f>I12546*J12546*(1-K12546)</f>
        <v/>
      </c>
      <c r="M12546">
        <f>VLOOKUP(F12546,Products!A:D,4,FALSE)*I12546</f>
        <v/>
      </c>
      <c r="N12546">
        <f>L12546-M12546</f>
        <v/>
      </c>
    </row>
    <row r="12547">
      <c r="A12547" t="inlineStr">
        <is>
          <t>T1012545</t>
        </is>
      </c>
      <c r="B12547" t="inlineStr">
        <is>
          <t>2025-08-23</t>
        </is>
      </c>
      <c r="C12547" t="inlineStr">
        <is>
          <t>S019</t>
        </is>
      </c>
      <c r="D12547" t="inlineStr">
        <is>
          <t>Store_019</t>
        </is>
      </c>
      <c r="E12547" t="inlineStr">
        <is>
          <t>East</t>
        </is>
      </c>
      <c r="F12547" t="inlineStr">
        <is>
          <t>P0091</t>
        </is>
      </c>
      <c r="G12547" t="inlineStr">
        <is>
          <t>Prod_0091</t>
        </is>
      </c>
      <c r="H12547" t="inlineStr">
        <is>
          <t>Toys</t>
        </is>
      </c>
      <c r="I12547" t="n">
        <v>1</v>
      </c>
      <c r="J12547" t="n">
        <v>252.76</v>
      </c>
      <c r="K12547" t="n">
        <v>0</v>
      </c>
      <c r="L12547">
        <f>I12547*J12547*(1-K12547)</f>
        <v/>
      </c>
      <c r="M12547">
        <f>VLOOKUP(F12547,Products!A:D,4,FALSE)*I12547</f>
        <v/>
      </c>
      <c r="N12547">
        <f>L12547-M12547</f>
        <v/>
      </c>
    </row>
    <row r="12548">
      <c r="A12548" t="inlineStr">
        <is>
          <t>T1012546</t>
        </is>
      </c>
      <c r="B12548" t="inlineStr">
        <is>
          <t>2024-02-08</t>
        </is>
      </c>
      <c r="C12548" t="inlineStr">
        <is>
          <t>S007</t>
        </is>
      </c>
      <c r="D12548" t="inlineStr">
        <is>
          <t>Store_007</t>
        </is>
      </c>
      <c r="E12548" t="inlineStr">
        <is>
          <t>East</t>
        </is>
      </c>
      <c r="F12548" t="inlineStr">
        <is>
          <t>P0033</t>
        </is>
      </c>
      <c r="G12548" t="inlineStr">
        <is>
          <t>Prod_0033</t>
        </is>
      </c>
      <c r="H12548" t="inlineStr">
        <is>
          <t>Food</t>
        </is>
      </c>
      <c r="I12548" t="n">
        <v>7</v>
      </c>
      <c r="J12548" t="n">
        <v>431.39</v>
      </c>
      <c r="K12548" t="n">
        <v>0.1</v>
      </c>
      <c r="L12548">
        <f>I12548*J12548*(1-K12548)</f>
        <v/>
      </c>
      <c r="M12548">
        <f>VLOOKUP(F12548,Products!A:D,4,FALSE)*I12548</f>
        <v/>
      </c>
      <c r="N12548">
        <f>L12548-M12548</f>
        <v/>
      </c>
    </row>
    <row r="12549">
      <c r="A12549" t="inlineStr">
        <is>
          <t>T1012547</t>
        </is>
      </c>
      <c r="B12549" t="inlineStr">
        <is>
          <t>2024-01-02</t>
        </is>
      </c>
      <c r="C12549" t="inlineStr">
        <is>
          <t>S034</t>
        </is>
      </c>
      <c r="D12549" t="inlineStr">
        <is>
          <t>Store_034</t>
        </is>
      </c>
      <c r="E12549" t="inlineStr">
        <is>
          <t>Central</t>
        </is>
      </c>
      <c r="F12549" t="inlineStr">
        <is>
          <t>P0090</t>
        </is>
      </c>
      <c r="G12549" t="inlineStr">
        <is>
          <t>Prod_0090</t>
        </is>
      </c>
      <c r="H12549" t="inlineStr">
        <is>
          <t>Toys</t>
        </is>
      </c>
      <c r="I12549" t="n">
        <v>1</v>
      </c>
      <c r="J12549" t="n">
        <v>552.02</v>
      </c>
      <c r="K12549" t="n">
        <v>0</v>
      </c>
      <c r="L12549">
        <f>I12549*J12549*(1-K12549)</f>
        <v/>
      </c>
      <c r="M12549">
        <f>VLOOKUP(F12549,Products!A:D,4,FALSE)*I12549</f>
        <v/>
      </c>
      <c r="N12549">
        <f>L12549-M12549</f>
        <v/>
      </c>
    </row>
    <row r="12550">
      <c r="A12550" t="inlineStr">
        <is>
          <t>T1012548</t>
        </is>
      </c>
      <c r="B12550" t="inlineStr">
        <is>
          <t>2023-05-22</t>
        </is>
      </c>
      <c r="C12550" t="inlineStr">
        <is>
          <t>S013</t>
        </is>
      </c>
      <c r="D12550" t="inlineStr">
        <is>
          <t>Store_013</t>
        </is>
      </c>
      <c r="E12550" t="inlineStr">
        <is>
          <t>North</t>
        </is>
      </c>
      <c r="F12550" t="inlineStr">
        <is>
          <t>P0165</t>
        </is>
      </c>
      <c r="G12550" t="inlineStr">
        <is>
          <t>Prod_0165</t>
        </is>
      </c>
      <c r="H12550" t="inlineStr">
        <is>
          <t>Clothing</t>
        </is>
      </c>
      <c r="I12550" t="n">
        <v>4</v>
      </c>
      <c r="J12550" t="n">
        <v>644.25</v>
      </c>
      <c r="K12550" t="n">
        <v>0</v>
      </c>
      <c r="L12550">
        <f>I12550*J12550*(1-K12550)</f>
        <v/>
      </c>
      <c r="M12550">
        <f>VLOOKUP(F12550,Products!A:D,4,FALSE)*I12550</f>
        <v/>
      </c>
      <c r="N12550">
        <f>L12550-M12550</f>
        <v/>
      </c>
    </row>
    <row r="12551">
      <c r="A12551" t="inlineStr">
        <is>
          <t>T1012549</t>
        </is>
      </c>
      <c r="B12551" t="inlineStr">
        <is>
          <t>2025-06-22</t>
        </is>
      </c>
      <c r="C12551" t="inlineStr">
        <is>
          <t>S004</t>
        </is>
      </c>
      <c r="D12551" t="inlineStr">
        <is>
          <t>Store_004</t>
        </is>
      </c>
      <c r="E12551" t="inlineStr">
        <is>
          <t>Central</t>
        </is>
      </c>
      <c r="F12551" t="inlineStr">
        <is>
          <t>P0028</t>
        </is>
      </c>
      <c r="G12551" t="inlineStr">
        <is>
          <t>Prod_0028</t>
        </is>
      </c>
      <c r="H12551" t="inlineStr">
        <is>
          <t>Food</t>
        </is>
      </c>
      <c r="I12551" t="n">
        <v>3</v>
      </c>
      <c r="J12551" t="n">
        <v>600.15</v>
      </c>
      <c r="K12551" t="n">
        <v>0</v>
      </c>
      <c r="L12551">
        <f>I12551*J12551*(1-K12551)</f>
        <v/>
      </c>
      <c r="M12551">
        <f>VLOOKUP(F12551,Products!A:D,4,FALSE)*I12551</f>
        <v/>
      </c>
      <c r="N12551">
        <f>L12551-M12551</f>
        <v/>
      </c>
    </row>
    <row r="12552">
      <c r="A12552" t="inlineStr">
        <is>
          <t>T1012550</t>
        </is>
      </c>
      <c r="B12552" t="inlineStr">
        <is>
          <t>2024-05-30</t>
        </is>
      </c>
      <c r="C12552" t="inlineStr">
        <is>
          <t>S019</t>
        </is>
      </c>
      <c r="D12552" t="inlineStr">
        <is>
          <t>Store_019</t>
        </is>
      </c>
      <c r="E12552" t="inlineStr">
        <is>
          <t>East</t>
        </is>
      </c>
      <c r="F12552" t="inlineStr">
        <is>
          <t>P0175</t>
        </is>
      </c>
      <c r="G12552" t="inlineStr">
        <is>
          <t>Prod_0175</t>
        </is>
      </c>
      <c r="H12552" t="inlineStr">
        <is>
          <t>Food</t>
        </is>
      </c>
      <c r="I12552" t="n">
        <v>9</v>
      </c>
      <c r="J12552" t="n">
        <v>849.61</v>
      </c>
      <c r="K12552" t="n">
        <v>0.15</v>
      </c>
      <c r="L12552">
        <f>I12552*J12552*(1-K12552)</f>
        <v/>
      </c>
      <c r="M12552">
        <f>VLOOKUP(F12552,Products!A:D,4,FALSE)*I12552</f>
        <v/>
      </c>
      <c r="N12552">
        <f>L12552-M12552</f>
        <v/>
      </c>
    </row>
    <row r="12553">
      <c r="A12553" t="inlineStr">
        <is>
          <t>T1012551</t>
        </is>
      </c>
      <c r="B12553" t="inlineStr">
        <is>
          <t>2024-01-15</t>
        </is>
      </c>
      <c r="C12553" t="inlineStr">
        <is>
          <t>S023</t>
        </is>
      </c>
      <c r="D12553" t="inlineStr">
        <is>
          <t>Store_023</t>
        </is>
      </c>
      <c r="E12553" t="inlineStr">
        <is>
          <t>South</t>
        </is>
      </c>
      <c r="F12553" t="inlineStr">
        <is>
          <t>P0060</t>
        </is>
      </c>
      <c r="G12553" t="inlineStr">
        <is>
          <t>Prod_0060</t>
        </is>
      </c>
      <c r="H12553" t="inlineStr">
        <is>
          <t>Toys</t>
        </is>
      </c>
      <c r="I12553" t="n">
        <v>8</v>
      </c>
      <c r="J12553" t="n">
        <v>113.47</v>
      </c>
      <c r="K12553" t="n">
        <v>0</v>
      </c>
      <c r="L12553">
        <f>I12553*J12553*(1-K12553)</f>
        <v/>
      </c>
      <c r="M12553">
        <f>VLOOKUP(F12553,Products!A:D,4,FALSE)*I12553</f>
        <v/>
      </c>
      <c r="N12553">
        <f>L12553-M12553</f>
        <v/>
      </c>
    </row>
    <row r="12554">
      <c r="A12554" t="inlineStr">
        <is>
          <t>T1012552</t>
        </is>
      </c>
      <c r="B12554" t="inlineStr">
        <is>
          <t>2024-11-18</t>
        </is>
      </c>
      <c r="C12554" t="inlineStr">
        <is>
          <t>S041</t>
        </is>
      </c>
      <c r="D12554" t="inlineStr">
        <is>
          <t>Store_041</t>
        </is>
      </c>
      <c r="E12554" t="inlineStr">
        <is>
          <t>East</t>
        </is>
      </c>
      <c r="F12554" t="inlineStr">
        <is>
          <t>P0010</t>
        </is>
      </c>
      <c r="G12554" t="inlineStr">
        <is>
          <t>Prod_0010</t>
        </is>
      </c>
      <c r="H12554" t="inlineStr">
        <is>
          <t>Electronics</t>
        </is>
      </c>
      <c r="I12554" t="n">
        <v>2</v>
      </c>
      <c r="J12554" t="n">
        <v>574.72</v>
      </c>
      <c r="K12554" t="n">
        <v>0</v>
      </c>
      <c r="L12554">
        <f>I12554*J12554*(1-K12554)</f>
        <v/>
      </c>
      <c r="M12554">
        <f>VLOOKUP(F12554,Products!A:D,4,FALSE)*I12554</f>
        <v/>
      </c>
      <c r="N12554">
        <f>L12554-M12554</f>
        <v/>
      </c>
    </row>
    <row r="12555">
      <c r="A12555" t="inlineStr">
        <is>
          <t>T1012553</t>
        </is>
      </c>
      <c r="B12555" t="inlineStr">
        <is>
          <t>2023-06-06</t>
        </is>
      </c>
      <c r="C12555" t="inlineStr">
        <is>
          <t>S006</t>
        </is>
      </c>
      <c r="D12555" t="inlineStr">
        <is>
          <t>Store_006</t>
        </is>
      </c>
      <c r="E12555" t="inlineStr">
        <is>
          <t>East</t>
        </is>
      </c>
      <c r="F12555" t="inlineStr">
        <is>
          <t>P0153</t>
        </is>
      </c>
      <c r="G12555" t="inlineStr">
        <is>
          <t>Prod_0153</t>
        </is>
      </c>
      <c r="H12555" t="inlineStr">
        <is>
          <t>Clothing</t>
        </is>
      </c>
      <c r="I12555" t="n">
        <v>1</v>
      </c>
      <c r="J12555" t="n">
        <v>134.91</v>
      </c>
      <c r="K12555" t="n">
        <v>0.1</v>
      </c>
      <c r="L12555">
        <f>I12555*J12555*(1-K12555)</f>
        <v/>
      </c>
      <c r="M12555">
        <f>VLOOKUP(F12555,Products!A:D,4,FALSE)*I12555</f>
        <v/>
      </c>
      <c r="N12555">
        <f>L12555-M12555</f>
        <v/>
      </c>
    </row>
    <row r="12556">
      <c r="A12556" t="inlineStr">
        <is>
          <t>T1012554</t>
        </is>
      </c>
      <c r="B12556" t="inlineStr">
        <is>
          <t>2025-03-21</t>
        </is>
      </c>
      <c r="C12556" t="inlineStr">
        <is>
          <t>S010</t>
        </is>
      </c>
      <c r="D12556" t="inlineStr">
        <is>
          <t>Store_010</t>
        </is>
      </c>
      <c r="E12556" t="inlineStr">
        <is>
          <t>North</t>
        </is>
      </c>
      <c r="F12556" t="inlineStr">
        <is>
          <t>P0028</t>
        </is>
      </c>
      <c r="G12556" t="inlineStr">
        <is>
          <t>Prod_0028</t>
        </is>
      </c>
      <c r="H12556" t="inlineStr">
        <is>
          <t>Food</t>
        </is>
      </c>
      <c r="I12556" t="n">
        <v>1</v>
      </c>
      <c r="J12556" t="n">
        <v>574.03</v>
      </c>
      <c r="K12556" t="n">
        <v>0</v>
      </c>
      <c r="L12556">
        <f>I12556*J12556*(1-K12556)</f>
        <v/>
      </c>
      <c r="M12556">
        <f>VLOOKUP(F12556,Products!A:D,4,FALSE)*I12556</f>
        <v/>
      </c>
      <c r="N12556">
        <f>L12556-M12556</f>
        <v/>
      </c>
    </row>
    <row r="12557">
      <c r="A12557" t="inlineStr">
        <is>
          <t>T1012555</t>
        </is>
      </c>
      <c r="B12557" t="inlineStr">
        <is>
          <t>2023-06-02</t>
        </is>
      </c>
      <c r="C12557" t="inlineStr">
        <is>
          <t>S006</t>
        </is>
      </c>
      <c r="D12557" t="inlineStr">
        <is>
          <t>Store_006</t>
        </is>
      </c>
      <c r="E12557" t="inlineStr">
        <is>
          <t>East</t>
        </is>
      </c>
      <c r="F12557" t="inlineStr">
        <is>
          <t>P0045</t>
        </is>
      </c>
      <c r="G12557" t="inlineStr">
        <is>
          <t>Prod_0045</t>
        </is>
      </c>
      <c r="H12557" t="inlineStr">
        <is>
          <t>Toys</t>
        </is>
      </c>
      <c r="I12557" t="n">
        <v>7</v>
      </c>
      <c r="J12557" t="n">
        <v>233.88</v>
      </c>
      <c r="K12557" t="n">
        <v>0</v>
      </c>
      <c r="L12557">
        <f>I12557*J12557*(1-K12557)</f>
        <v/>
      </c>
      <c r="M12557">
        <f>VLOOKUP(F12557,Products!A:D,4,FALSE)*I12557</f>
        <v/>
      </c>
      <c r="N12557">
        <f>L12557-M12557</f>
        <v/>
      </c>
    </row>
    <row r="12558">
      <c r="A12558" t="inlineStr">
        <is>
          <t>T1012556</t>
        </is>
      </c>
      <c r="B12558" t="inlineStr">
        <is>
          <t>2025-04-30</t>
        </is>
      </c>
      <c r="C12558" t="inlineStr">
        <is>
          <t>S022</t>
        </is>
      </c>
      <c r="D12558" t="inlineStr">
        <is>
          <t>Store_022</t>
        </is>
      </c>
      <c r="E12558" t="inlineStr">
        <is>
          <t>East</t>
        </is>
      </c>
      <c r="F12558" t="inlineStr">
        <is>
          <t>P0167</t>
        </is>
      </c>
      <c r="G12558" t="inlineStr">
        <is>
          <t>Prod_0167</t>
        </is>
      </c>
      <c r="H12558" t="inlineStr">
        <is>
          <t>Beverages</t>
        </is>
      </c>
      <c r="I12558" t="n">
        <v>8</v>
      </c>
      <c r="J12558" t="n">
        <v>466.68</v>
      </c>
      <c r="K12558" t="n">
        <v>0</v>
      </c>
      <c r="L12558">
        <f>I12558*J12558*(1-K12558)</f>
        <v/>
      </c>
      <c r="M12558">
        <f>VLOOKUP(F12558,Products!A:D,4,FALSE)*I12558</f>
        <v/>
      </c>
      <c r="N12558">
        <f>L12558-M12558</f>
        <v/>
      </c>
    </row>
    <row r="12559">
      <c r="A12559" t="inlineStr">
        <is>
          <t>T1012557</t>
        </is>
      </c>
      <c r="B12559" t="inlineStr">
        <is>
          <t>2024-12-19</t>
        </is>
      </c>
      <c r="C12559" t="inlineStr">
        <is>
          <t>S048</t>
        </is>
      </c>
      <c r="D12559" t="inlineStr">
        <is>
          <t>Store_048</t>
        </is>
      </c>
      <c r="E12559" t="inlineStr">
        <is>
          <t>South</t>
        </is>
      </c>
      <c r="F12559" t="inlineStr">
        <is>
          <t>P0032</t>
        </is>
      </c>
      <c r="G12559" t="inlineStr">
        <is>
          <t>Prod_0032</t>
        </is>
      </c>
      <c r="H12559" t="inlineStr">
        <is>
          <t>Beverages</t>
        </is>
      </c>
      <c r="I12559" t="n">
        <v>2</v>
      </c>
      <c r="J12559" t="n">
        <v>246.9</v>
      </c>
      <c r="K12559" t="n">
        <v>0</v>
      </c>
      <c r="L12559">
        <f>I12559*J12559*(1-K12559)</f>
        <v/>
      </c>
      <c r="M12559">
        <f>VLOOKUP(F12559,Products!A:D,4,FALSE)*I12559</f>
        <v/>
      </c>
      <c r="N12559">
        <f>L12559-M12559</f>
        <v/>
      </c>
    </row>
    <row r="12560">
      <c r="A12560" t="inlineStr">
        <is>
          <t>T1012558</t>
        </is>
      </c>
      <c r="B12560" t="inlineStr">
        <is>
          <t>2023-03-23</t>
        </is>
      </c>
      <c r="C12560" t="inlineStr">
        <is>
          <t>S020</t>
        </is>
      </c>
      <c r="D12560" t="inlineStr">
        <is>
          <t>Store_020</t>
        </is>
      </c>
      <c r="E12560" t="inlineStr">
        <is>
          <t>West</t>
        </is>
      </c>
      <c r="F12560" t="inlineStr">
        <is>
          <t>P0065</t>
        </is>
      </c>
      <c r="G12560" t="inlineStr">
        <is>
          <t>Prod_0065</t>
        </is>
      </c>
      <c r="H12560" t="inlineStr">
        <is>
          <t>Beverages</t>
        </is>
      </c>
      <c r="I12560" t="n">
        <v>3</v>
      </c>
      <c r="J12560" t="n">
        <v>164.41</v>
      </c>
      <c r="K12560" t="n">
        <v>0</v>
      </c>
      <c r="L12560">
        <f>I12560*J12560*(1-K12560)</f>
        <v/>
      </c>
      <c r="M12560">
        <f>VLOOKUP(F12560,Products!A:D,4,FALSE)*I12560</f>
        <v/>
      </c>
      <c r="N12560">
        <f>L12560-M12560</f>
        <v/>
      </c>
    </row>
    <row r="12561">
      <c r="A12561" t="inlineStr">
        <is>
          <t>T1012559</t>
        </is>
      </c>
      <c r="B12561" t="inlineStr">
        <is>
          <t>2024-05-20</t>
        </is>
      </c>
      <c r="C12561" t="inlineStr">
        <is>
          <t>S011</t>
        </is>
      </c>
      <c r="D12561" t="inlineStr">
        <is>
          <t>Store_011</t>
        </is>
      </c>
      <c r="E12561" t="inlineStr">
        <is>
          <t>South</t>
        </is>
      </c>
      <c r="F12561" t="inlineStr">
        <is>
          <t>P0022</t>
        </is>
      </c>
      <c r="G12561" t="inlineStr">
        <is>
          <t>Prod_0022</t>
        </is>
      </c>
      <c r="H12561" t="inlineStr">
        <is>
          <t>Beverages</t>
        </is>
      </c>
      <c r="I12561" t="n">
        <v>9</v>
      </c>
      <c r="J12561" t="n">
        <v>276.26</v>
      </c>
      <c r="K12561" t="n">
        <v>0.05</v>
      </c>
      <c r="L12561">
        <f>I12561*J12561*(1-K12561)</f>
        <v/>
      </c>
      <c r="M12561">
        <f>VLOOKUP(F12561,Products!A:D,4,FALSE)*I12561</f>
        <v/>
      </c>
      <c r="N12561">
        <f>L12561-M12561</f>
        <v/>
      </c>
    </row>
    <row r="12562">
      <c r="A12562" t="inlineStr">
        <is>
          <t>T1012560</t>
        </is>
      </c>
      <c r="B12562" t="inlineStr">
        <is>
          <t>2024-02-14</t>
        </is>
      </c>
      <c r="C12562" t="inlineStr">
        <is>
          <t>S021</t>
        </is>
      </c>
      <c r="D12562" t="inlineStr">
        <is>
          <t>Store_021</t>
        </is>
      </c>
      <c r="E12562" t="inlineStr">
        <is>
          <t>North</t>
        </is>
      </c>
      <c r="F12562" t="inlineStr">
        <is>
          <t>P0008</t>
        </is>
      </c>
      <c r="G12562" t="inlineStr">
        <is>
          <t>Prod_0008</t>
        </is>
      </c>
      <c r="H12562" t="inlineStr">
        <is>
          <t>Electronics</t>
        </is>
      </c>
      <c r="I12562" t="n">
        <v>9</v>
      </c>
      <c r="J12562" t="n">
        <v>345.35</v>
      </c>
      <c r="K12562" t="n">
        <v>0</v>
      </c>
      <c r="L12562">
        <f>I12562*J12562*(1-K12562)</f>
        <v/>
      </c>
      <c r="M12562">
        <f>VLOOKUP(F12562,Products!A:D,4,FALSE)*I12562</f>
        <v/>
      </c>
      <c r="N12562">
        <f>L12562-M12562</f>
        <v/>
      </c>
    </row>
    <row r="12563">
      <c r="A12563" t="inlineStr">
        <is>
          <t>T1012561</t>
        </is>
      </c>
      <c r="B12563" t="inlineStr">
        <is>
          <t>2024-06-14</t>
        </is>
      </c>
      <c r="C12563" t="inlineStr">
        <is>
          <t>S010</t>
        </is>
      </c>
      <c r="D12563" t="inlineStr">
        <is>
          <t>Store_010</t>
        </is>
      </c>
      <c r="E12563" t="inlineStr">
        <is>
          <t>North</t>
        </is>
      </c>
      <c r="F12563" t="inlineStr">
        <is>
          <t>P0069</t>
        </is>
      </c>
      <c r="G12563" t="inlineStr">
        <is>
          <t>Prod_0069</t>
        </is>
      </c>
      <c r="H12563" t="inlineStr">
        <is>
          <t>Household</t>
        </is>
      </c>
      <c r="I12563" t="n">
        <v>6</v>
      </c>
      <c r="J12563" t="n">
        <v>356.63</v>
      </c>
      <c r="K12563" t="n">
        <v>0.1</v>
      </c>
      <c r="L12563">
        <f>I12563*J12563*(1-K12563)</f>
        <v/>
      </c>
      <c r="M12563">
        <f>VLOOKUP(F12563,Products!A:D,4,FALSE)*I12563</f>
        <v/>
      </c>
      <c r="N12563">
        <f>L12563-M12563</f>
        <v/>
      </c>
    </row>
    <row r="12564">
      <c r="A12564" t="inlineStr">
        <is>
          <t>T1012562</t>
        </is>
      </c>
      <c r="B12564" t="inlineStr">
        <is>
          <t>2025-04-22</t>
        </is>
      </c>
      <c r="C12564" t="inlineStr">
        <is>
          <t>S019</t>
        </is>
      </c>
      <c r="D12564" t="inlineStr">
        <is>
          <t>Store_019</t>
        </is>
      </c>
      <c r="E12564" t="inlineStr">
        <is>
          <t>East</t>
        </is>
      </c>
      <c r="F12564" t="inlineStr">
        <is>
          <t>P0106</t>
        </is>
      </c>
      <c r="G12564" t="inlineStr">
        <is>
          <t>Prod_0106</t>
        </is>
      </c>
      <c r="H12564" t="inlineStr">
        <is>
          <t>Electronics</t>
        </is>
      </c>
      <c r="I12564" t="n">
        <v>9</v>
      </c>
      <c r="J12564" t="n">
        <v>816.24</v>
      </c>
      <c r="K12564" t="n">
        <v>0</v>
      </c>
      <c r="L12564">
        <f>I12564*J12564*(1-K12564)</f>
        <v/>
      </c>
      <c r="M12564">
        <f>VLOOKUP(F12564,Products!A:D,4,FALSE)*I12564</f>
        <v/>
      </c>
      <c r="N12564">
        <f>L12564-M12564</f>
        <v/>
      </c>
    </row>
    <row r="12565">
      <c r="A12565" t="inlineStr">
        <is>
          <t>T1012563</t>
        </is>
      </c>
      <c r="B12565" t="inlineStr">
        <is>
          <t>2024-04-29</t>
        </is>
      </c>
      <c r="C12565" t="inlineStr">
        <is>
          <t>S016</t>
        </is>
      </c>
      <c r="D12565" t="inlineStr">
        <is>
          <t>Store_016</t>
        </is>
      </c>
      <c r="E12565" t="inlineStr">
        <is>
          <t>West</t>
        </is>
      </c>
      <c r="F12565" t="inlineStr">
        <is>
          <t>P0032</t>
        </is>
      </c>
      <c r="G12565" t="inlineStr">
        <is>
          <t>Prod_0032</t>
        </is>
      </c>
      <c r="H12565" t="inlineStr">
        <is>
          <t>Beverages</t>
        </is>
      </c>
      <c r="I12565" t="n">
        <v>4</v>
      </c>
      <c r="J12565" t="n">
        <v>305.31</v>
      </c>
      <c r="K12565" t="n">
        <v>0</v>
      </c>
      <c r="L12565">
        <f>I12565*J12565*(1-K12565)</f>
        <v/>
      </c>
      <c r="M12565">
        <f>VLOOKUP(F12565,Products!A:D,4,FALSE)*I12565</f>
        <v/>
      </c>
      <c r="N12565">
        <f>L12565-M12565</f>
        <v/>
      </c>
    </row>
    <row r="12566">
      <c r="A12566" t="inlineStr">
        <is>
          <t>T1012564</t>
        </is>
      </c>
      <c r="B12566" t="inlineStr">
        <is>
          <t>2025-05-05</t>
        </is>
      </c>
      <c r="C12566" t="inlineStr">
        <is>
          <t>S032</t>
        </is>
      </c>
      <c r="D12566" t="inlineStr">
        <is>
          <t>Store_032</t>
        </is>
      </c>
      <c r="E12566" t="inlineStr">
        <is>
          <t>Central</t>
        </is>
      </c>
      <c r="F12566" t="inlineStr">
        <is>
          <t>P0001</t>
        </is>
      </c>
      <c r="G12566" t="inlineStr">
        <is>
          <t>Prod_0001</t>
        </is>
      </c>
      <c r="H12566" t="inlineStr">
        <is>
          <t>Beverages</t>
        </is>
      </c>
      <c r="I12566" t="n">
        <v>6</v>
      </c>
      <c r="J12566" t="n">
        <v>584.4</v>
      </c>
      <c r="K12566" t="n">
        <v>0.05</v>
      </c>
      <c r="L12566">
        <f>I12566*J12566*(1-K12566)</f>
        <v/>
      </c>
      <c r="M12566">
        <f>VLOOKUP(F12566,Products!A:D,4,FALSE)*I12566</f>
        <v/>
      </c>
      <c r="N12566">
        <f>L12566-M12566</f>
        <v/>
      </c>
    </row>
    <row r="12567">
      <c r="A12567" t="inlineStr">
        <is>
          <t>T1012565</t>
        </is>
      </c>
      <c r="B12567" t="inlineStr">
        <is>
          <t>2024-04-12</t>
        </is>
      </c>
      <c r="C12567" t="inlineStr">
        <is>
          <t>S003</t>
        </is>
      </c>
      <c r="D12567" t="inlineStr">
        <is>
          <t>Store_003</t>
        </is>
      </c>
      <c r="E12567" t="inlineStr">
        <is>
          <t>North</t>
        </is>
      </c>
      <c r="F12567" t="inlineStr">
        <is>
          <t>P0127</t>
        </is>
      </c>
      <c r="G12567" t="inlineStr">
        <is>
          <t>Prod_0127</t>
        </is>
      </c>
      <c r="H12567" t="inlineStr">
        <is>
          <t>Toys</t>
        </is>
      </c>
      <c r="I12567" t="n">
        <v>9</v>
      </c>
      <c r="J12567" t="n">
        <v>866.48</v>
      </c>
      <c r="K12567" t="n">
        <v>0.1</v>
      </c>
      <c r="L12567">
        <f>I12567*J12567*(1-K12567)</f>
        <v/>
      </c>
      <c r="M12567">
        <f>VLOOKUP(F12567,Products!A:D,4,FALSE)*I12567</f>
        <v/>
      </c>
      <c r="N12567">
        <f>L12567-M12567</f>
        <v/>
      </c>
    </row>
    <row r="12568">
      <c r="A12568" t="inlineStr">
        <is>
          <t>T1012566</t>
        </is>
      </c>
      <c r="B12568" t="inlineStr">
        <is>
          <t>2024-04-19</t>
        </is>
      </c>
      <c r="C12568" t="inlineStr">
        <is>
          <t>S029</t>
        </is>
      </c>
      <c r="D12568" t="inlineStr">
        <is>
          <t>Store_029</t>
        </is>
      </c>
      <c r="E12568" t="inlineStr">
        <is>
          <t>South</t>
        </is>
      </c>
      <c r="F12568" t="inlineStr">
        <is>
          <t>P0192</t>
        </is>
      </c>
      <c r="G12568" t="inlineStr">
        <is>
          <t>Prod_0192</t>
        </is>
      </c>
      <c r="H12568" t="inlineStr">
        <is>
          <t>Beverages</t>
        </is>
      </c>
      <c r="I12568" t="n">
        <v>5</v>
      </c>
      <c r="J12568" t="n">
        <v>417.02</v>
      </c>
      <c r="K12568" t="n">
        <v>0</v>
      </c>
      <c r="L12568">
        <f>I12568*J12568*(1-K12568)</f>
        <v/>
      </c>
      <c r="M12568">
        <f>VLOOKUP(F12568,Products!A:D,4,FALSE)*I12568</f>
        <v/>
      </c>
      <c r="N12568">
        <f>L12568-M12568</f>
        <v/>
      </c>
    </row>
    <row r="12569">
      <c r="A12569" t="inlineStr">
        <is>
          <t>T1012567</t>
        </is>
      </c>
      <c r="B12569" t="inlineStr">
        <is>
          <t>2025-05-02</t>
        </is>
      </c>
      <c r="C12569" t="inlineStr">
        <is>
          <t>S020</t>
        </is>
      </c>
      <c r="D12569" t="inlineStr">
        <is>
          <t>Store_020</t>
        </is>
      </c>
      <c r="E12569" t="inlineStr">
        <is>
          <t>West</t>
        </is>
      </c>
      <c r="F12569" t="inlineStr">
        <is>
          <t>P0071</t>
        </is>
      </c>
      <c r="G12569" t="inlineStr">
        <is>
          <t>Prod_0071</t>
        </is>
      </c>
      <c r="H12569" t="inlineStr">
        <is>
          <t>Beverages</t>
        </is>
      </c>
      <c r="I12569" t="n">
        <v>9</v>
      </c>
      <c r="J12569" t="n">
        <v>619.52</v>
      </c>
      <c r="K12569" t="n">
        <v>0.1</v>
      </c>
      <c r="L12569">
        <f>I12569*J12569*(1-K12569)</f>
        <v/>
      </c>
      <c r="M12569">
        <f>VLOOKUP(F12569,Products!A:D,4,FALSE)*I12569</f>
        <v/>
      </c>
      <c r="N12569">
        <f>L12569-M12569</f>
        <v/>
      </c>
    </row>
    <row r="12570">
      <c r="A12570" t="inlineStr">
        <is>
          <t>T1012568</t>
        </is>
      </c>
      <c r="B12570" t="inlineStr">
        <is>
          <t>2023-06-03</t>
        </is>
      </c>
      <c r="C12570" t="inlineStr">
        <is>
          <t>S003</t>
        </is>
      </c>
      <c r="D12570" t="inlineStr">
        <is>
          <t>Store_003</t>
        </is>
      </c>
      <c r="E12570" t="inlineStr">
        <is>
          <t>North</t>
        </is>
      </c>
      <c r="F12570" t="inlineStr">
        <is>
          <t>P0135</t>
        </is>
      </c>
      <c r="G12570" t="inlineStr">
        <is>
          <t>Prod_0135</t>
        </is>
      </c>
      <c r="H12570" t="inlineStr">
        <is>
          <t>Food</t>
        </is>
      </c>
      <c r="I12570" t="n">
        <v>2</v>
      </c>
      <c r="J12570" t="n">
        <v>105.25</v>
      </c>
      <c r="K12570" t="n">
        <v>0.1</v>
      </c>
      <c r="L12570">
        <f>I12570*J12570*(1-K12570)</f>
        <v/>
      </c>
      <c r="M12570">
        <f>VLOOKUP(F12570,Products!A:D,4,FALSE)*I12570</f>
        <v/>
      </c>
      <c r="N12570">
        <f>L12570-M12570</f>
        <v/>
      </c>
    </row>
    <row r="12571">
      <c r="A12571" t="inlineStr">
        <is>
          <t>T1012569</t>
        </is>
      </c>
      <c r="B12571" t="inlineStr">
        <is>
          <t>2025-08-25</t>
        </is>
      </c>
      <c r="C12571" t="inlineStr">
        <is>
          <t>S006</t>
        </is>
      </c>
      <c r="D12571" t="inlineStr">
        <is>
          <t>Store_006</t>
        </is>
      </c>
      <c r="E12571" t="inlineStr">
        <is>
          <t>East</t>
        </is>
      </c>
      <c r="F12571" t="inlineStr">
        <is>
          <t>P0182</t>
        </is>
      </c>
      <c r="G12571" t="inlineStr">
        <is>
          <t>Prod_0182</t>
        </is>
      </c>
      <c r="H12571" t="inlineStr">
        <is>
          <t>Electronics</t>
        </is>
      </c>
      <c r="I12571" t="n">
        <v>1</v>
      </c>
      <c r="J12571" t="n">
        <v>656.23</v>
      </c>
      <c r="K12571" t="n">
        <v>0.15</v>
      </c>
      <c r="L12571">
        <f>I12571*J12571*(1-K12571)</f>
        <v/>
      </c>
      <c r="M12571">
        <f>VLOOKUP(F12571,Products!A:D,4,FALSE)*I12571</f>
        <v/>
      </c>
      <c r="N12571">
        <f>L12571-M12571</f>
        <v/>
      </c>
    </row>
    <row r="12572">
      <c r="A12572" t="inlineStr">
        <is>
          <t>T1012570</t>
        </is>
      </c>
      <c r="B12572" t="inlineStr">
        <is>
          <t>2023-12-23</t>
        </is>
      </c>
      <c r="C12572" t="inlineStr">
        <is>
          <t>S024</t>
        </is>
      </c>
      <c r="D12572" t="inlineStr">
        <is>
          <t>Store_024</t>
        </is>
      </c>
      <c r="E12572" t="inlineStr">
        <is>
          <t>South</t>
        </is>
      </c>
      <c r="F12572" t="inlineStr">
        <is>
          <t>P0185</t>
        </is>
      </c>
      <c r="G12572" t="inlineStr">
        <is>
          <t>Prod_0185</t>
        </is>
      </c>
      <c r="H12572" t="inlineStr">
        <is>
          <t>Food</t>
        </is>
      </c>
      <c r="I12572" t="n">
        <v>2</v>
      </c>
      <c r="J12572" t="n">
        <v>375.25</v>
      </c>
      <c r="K12572" t="n">
        <v>0</v>
      </c>
      <c r="L12572">
        <f>I12572*J12572*(1-K12572)</f>
        <v/>
      </c>
      <c r="M12572">
        <f>VLOOKUP(F12572,Products!A:D,4,FALSE)*I12572</f>
        <v/>
      </c>
      <c r="N12572">
        <f>L12572-M12572</f>
        <v/>
      </c>
    </row>
    <row r="12573">
      <c r="A12573" t="inlineStr">
        <is>
          <t>T1012571</t>
        </is>
      </c>
      <c r="B12573" t="inlineStr">
        <is>
          <t>2024-07-20</t>
        </is>
      </c>
      <c r="C12573" t="inlineStr">
        <is>
          <t>S022</t>
        </is>
      </c>
      <c r="D12573" t="inlineStr">
        <is>
          <t>Store_022</t>
        </is>
      </c>
      <c r="E12573" t="inlineStr">
        <is>
          <t>East</t>
        </is>
      </c>
      <c r="F12573" t="inlineStr">
        <is>
          <t>P0013</t>
        </is>
      </c>
      <c r="G12573" t="inlineStr">
        <is>
          <t>Prod_0013</t>
        </is>
      </c>
      <c r="H12573" t="inlineStr">
        <is>
          <t>Clothing</t>
        </is>
      </c>
      <c r="I12573" t="n">
        <v>6</v>
      </c>
      <c r="J12573" t="n">
        <v>72.28</v>
      </c>
      <c r="K12573" t="n">
        <v>0.1</v>
      </c>
      <c r="L12573">
        <f>I12573*J12573*(1-K12573)</f>
        <v/>
      </c>
      <c r="M12573">
        <f>VLOOKUP(F12573,Products!A:D,4,FALSE)*I12573</f>
        <v/>
      </c>
      <c r="N12573">
        <f>L12573-M12573</f>
        <v/>
      </c>
    </row>
    <row r="12574">
      <c r="A12574" t="inlineStr">
        <is>
          <t>T1012572</t>
        </is>
      </c>
      <c r="B12574" t="inlineStr">
        <is>
          <t>2024-05-16</t>
        </is>
      </c>
      <c r="C12574" t="inlineStr">
        <is>
          <t>S049</t>
        </is>
      </c>
      <c r="D12574" t="inlineStr">
        <is>
          <t>Store_049</t>
        </is>
      </c>
      <c r="E12574" t="inlineStr">
        <is>
          <t>North</t>
        </is>
      </c>
      <c r="F12574" t="inlineStr">
        <is>
          <t>P0123</t>
        </is>
      </c>
      <c r="G12574" t="inlineStr">
        <is>
          <t>Prod_0123</t>
        </is>
      </c>
      <c r="H12574" t="inlineStr">
        <is>
          <t>Food</t>
        </is>
      </c>
      <c r="I12574" t="n">
        <v>1</v>
      </c>
      <c r="J12574" t="n">
        <v>596.09</v>
      </c>
      <c r="K12574" t="n">
        <v>0</v>
      </c>
      <c r="L12574">
        <f>I12574*J12574*(1-K12574)</f>
        <v/>
      </c>
      <c r="M12574">
        <f>VLOOKUP(F12574,Products!A:D,4,FALSE)*I12574</f>
        <v/>
      </c>
      <c r="N12574">
        <f>L12574-M12574</f>
        <v/>
      </c>
    </row>
    <row r="12575">
      <c r="A12575" t="inlineStr">
        <is>
          <t>T1012573</t>
        </is>
      </c>
      <c r="B12575" t="inlineStr">
        <is>
          <t>2024-12-02</t>
        </is>
      </c>
      <c r="C12575" t="inlineStr">
        <is>
          <t>S040</t>
        </is>
      </c>
      <c r="D12575" t="inlineStr">
        <is>
          <t>Store_040</t>
        </is>
      </c>
      <c r="E12575" t="inlineStr">
        <is>
          <t>Central</t>
        </is>
      </c>
      <c r="F12575" t="inlineStr">
        <is>
          <t>P0179</t>
        </is>
      </c>
      <c r="G12575" t="inlineStr">
        <is>
          <t>Prod_0179</t>
        </is>
      </c>
      <c r="H12575" t="inlineStr">
        <is>
          <t>Household</t>
        </is>
      </c>
      <c r="I12575" t="n">
        <v>5</v>
      </c>
      <c r="J12575" t="n">
        <v>260.72</v>
      </c>
      <c r="K12575" t="n">
        <v>0.1</v>
      </c>
      <c r="L12575">
        <f>I12575*J12575*(1-K12575)</f>
        <v/>
      </c>
      <c r="M12575">
        <f>VLOOKUP(F12575,Products!A:D,4,FALSE)*I12575</f>
        <v/>
      </c>
      <c r="N12575">
        <f>L12575-M12575</f>
        <v/>
      </c>
    </row>
    <row r="12576">
      <c r="A12576" t="inlineStr">
        <is>
          <t>T1012574</t>
        </is>
      </c>
      <c r="B12576" t="inlineStr">
        <is>
          <t>2024-07-15</t>
        </is>
      </c>
      <c r="C12576" t="inlineStr">
        <is>
          <t>S039</t>
        </is>
      </c>
      <c r="D12576" t="inlineStr">
        <is>
          <t>Store_039</t>
        </is>
      </c>
      <c r="E12576" t="inlineStr">
        <is>
          <t>North</t>
        </is>
      </c>
      <c r="F12576" t="inlineStr">
        <is>
          <t>P0109</t>
        </is>
      </c>
      <c r="G12576" t="inlineStr">
        <is>
          <t>Prod_0109</t>
        </is>
      </c>
      <c r="H12576" t="inlineStr">
        <is>
          <t>Beverages</t>
        </is>
      </c>
      <c r="I12576" t="n">
        <v>7</v>
      </c>
      <c r="J12576" t="n">
        <v>777.39</v>
      </c>
      <c r="K12576" t="n">
        <v>0.1</v>
      </c>
      <c r="L12576">
        <f>I12576*J12576*(1-K12576)</f>
        <v/>
      </c>
      <c r="M12576">
        <f>VLOOKUP(F12576,Products!A:D,4,FALSE)*I12576</f>
        <v/>
      </c>
      <c r="N12576">
        <f>L12576-M12576</f>
        <v/>
      </c>
    </row>
    <row r="12577">
      <c r="A12577" t="inlineStr">
        <is>
          <t>T1012575</t>
        </is>
      </c>
      <c r="B12577" t="inlineStr">
        <is>
          <t>2023-10-21</t>
        </is>
      </c>
      <c r="C12577" t="inlineStr">
        <is>
          <t>S025</t>
        </is>
      </c>
      <c r="D12577" t="inlineStr">
        <is>
          <t>Store_025</t>
        </is>
      </c>
      <c r="E12577" t="inlineStr">
        <is>
          <t>Central</t>
        </is>
      </c>
      <c r="F12577" t="inlineStr">
        <is>
          <t>P0049</t>
        </is>
      </c>
      <c r="G12577" t="inlineStr">
        <is>
          <t>Prod_0049</t>
        </is>
      </c>
      <c r="H12577" t="inlineStr">
        <is>
          <t>Beverages</t>
        </is>
      </c>
      <c r="I12577" t="n">
        <v>3</v>
      </c>
      <c r="J12577" t="n">
        <v>190.93</v>
      </c>
      <c r="K12577" t="n">
        <v>0</v>
      </c>
      <c r="L12577">
        <f>I12577*J12577*(1-K12577)</f>
        <v/>
      </c>
      <c r="M12577">
        <f>VLOOKUP(F12577,Products!A:D,4,FALSE)*I12577</f>
        <v/>
      </c>
      <c r="N12577">
        <f>L12577-M12577</f>
        <v/>
      </c>
    </row>
    <row r="12578">
      <c r="A12578" t="inlineStr">
        <is>
          <t>T1012576</t>
        </is>
      </c>
      <c r="B12578" t="inlineStr">
        <is>
          <t>2023-01-06</t>
        </is>
      </c>
      <c r="C12578" t="inlineStr">
        <is>
          <t>S019</t>
        </is>
      </c>
      <c r="D12578" t="inlineStr">
        <is>
          <t>Store_019</t>
        </is>
      </c>
      <c r="E12578" t="inlineStr">
        <is>
          <t>East</t>
        </is>
      </c>
      <c r="F12578" t="inlineStr">
        <is>
          <t>P0163</t>
        </is>
      </c>
      <c r="G12578" t="inlineStr">
        <is>
          <t>Prod_0163</t>
        </is>
      </c>
      <c r="H12578" t="inlineStr">
        <is>
          <t>Food</t>
        </is>
      </c>
      <c r="I12578" t="n">
        <v>1</v>
      </c>
      <c r="J12578" t="n">
        <v>655.99</v>
      </c>
      <c r="K12578" t="n">
        <v>0</v>
      </c>
      <c r="L12578">
        <f>I12578*J12578*(1-K12578)</f>
        <v/>
      </c>
      <c r="M12578">
        <f>VLOOKUP(F12578,Products!A:D,4,FALSE)*I12578</f>
        <v/>
      </c>
      <c r="N12578">
        <f>L12578-M12578</f>
        <v/>
      </c>
    </row>
    <row r="12579">
      <c r="A12579" t="inlineStr">
        <is>
          <t>T1012577</t>
        </is>
      </c>
      <c r="B12579" t="inlineStr">
        <is>
          <t>2023-02-24</t>
        </is>
      </c>
      <c r="C12579" t="inlineStr">
        <is>
          <t>S019</t>
        </is>
      </c>
      <c r="D12579" t="inlineStr">
        <is>
          <t>Store_019</t>
        </is>
      </c>
      <c r="E12579" t="inlineStr">
        <is>
          <t>East</t>
        </is>
      </c>
      <c r="F12579" t="inlineStr">
        <is>
          <t>P0060</t>
        </is>
      </c>
      <c r="G12579" t="inlineStr">
        <is>
          <t>Prod_0060</t>
        </is>
      </c>
      <c r="H12579" t="inlineStr">
        <is>
          <t>Toys</t>
        </is>
      </c>
      <c r="I12579" t="n">
        <v>4</v>
      </c>
      <c r="J12579" t="n">
        <v>109.42</v>
      </c>
      <c r="K12579" t="n">
        <v>0.15</v>
      </c>
      <c r="L12579">
        <f>I12579*J12579*(1-K12579)</f>
        <v/>
      </c>
      <c r="M12579">
        <f>VLOOKUP(F12579,Products!A:D,4,FALSE)*I12579</f>
        <v/>
      </c>
      <c r="N12579">
        <f>L12579-M12579</f>
        <v/>
      </c>
    </row>
    <row r="12580">
      <c r="A12580" t="inlineStr">
        <is>
          <t>T1012578</t>
        </is>
      </c>
      <c r="B12580" t="inlineStr">
        <is>
          <t>2024-07-05</t>
        </is>
      </c>
      <c r="C12580" t="inlineStr">
        <is>
          <t>S041</t>
        </is>
      </c>
      <c r="D12580" t="inlineStr">
        <is>
          <t>Store_041</t>
        </is>
      </c>
      <c r="E12580" t="inlineStr">
        <is>
          <t>East</t>
        </is>
      </c>
      <c r="F12580" t="inlineStr">
        <is>
          <t>P0013</t>
        </is>
      </c>
      <c r="G12580" t="inlineStr">
        <is>
          <t>Prod_0013</t>
        </is>
      </c>
      <c r="H12580" t="inlineStr">
        <is>
          <t>Clothing</t>
        </is>
      </c>
      <c r="I12580" t="n">
        <v>3</v>
      </c>
      <c r="J12580" t="n">
        <v>76.47</v>
      </c>
      <c r="K12580" t="n">
        <v>0</v>
      </c>
      <c r="L12580">
        <f>I12580*J12580*(1-K12580)</f>
        <v/>
      </c>
      <c r="M12580">
        <f>VLOOKUP(F12580,Products!A:D,4,FALSE)*I12580</f>
        <v/>
      </c>
      <c r="N12580">
        <f>L12580-M12580</f>
        <v/>
      </c>
    </row>
    <row r="12581">
      <c r="A12581" t="inlineStr">
        <is>
          <t>T1012579</t>
        </is>
      </c>
      <c r="B12581" t="inlineStr">
        <is>
          <t>2024-05-13</t>
        </is>
      </c>
      <c r="C12581" t="inlineStr">
        <is>
          <t>S034</t>
        </is>
      </c>
      <c r="D12581" t="inlineStr">
        <is>
          <t>Store_034</t>
        </is>
      </c>
      <c r="E12581" t="inlineStr">
        <is>
          <t>Central</t>
        </is>
      </c>
      <c r="F12581" t="inlineStr">
        <is>
          <t>P0132</t>
        </is>
      </c>
      <c r="G12581" t="inlineStr">
        <is>
          <t>Prod_0132</t>
        </is>
      </c>
      <c r="H12581" t="inlineStr">
        <is>
          <t>Food</t>
        </is>
      </c>
      <c r="I12581" t="n">
        <v>1</v>
      </c>
      <c r="J12581" t="n">
        <v>121.14</v>
      </c>
      <c r="K12581" t="n">
        <v>0.1</v>
      </c>
      <c r="L12581">
        <f>I12581*J12581*(1-K12581)</f>
        <v/>
      </c>
      <c r="M12581">
        <f>VLOOKUP(F12581,Products!A:D,4,FALSE)*I12581</f>
        <v/>
      </c>
      <c r="N12581">
        <f>L12581-M12581</f>
        <v/>
      </c>
    </row>
    <row r="12582">
      <c r="A12582" t="inlineStr">
        <is>
          <t>T1012580</t>
        </is>
      </c>
      <c r="B12582" t="inlineStr">
        <is>
          <t>2023-12-21</t>
        </is>
      </c>
      <c r="C12582" t="inlineStr">
        <is>
          <t>S048</t>
        </is>
      </c>
      <c r="D12582" t="inlineStr">
        <is>
          <t>Store_048</t>
        </is>
      </c>
      <c r="E12582" t="inlineStr">
        <is>
          <t>South</t>
        </is>
      </c>
      <c r="F12582" t="inlineStr">
        <is>
          <t>P0026</t>
        </is>
      </c>
      <c r="G12582" t="inlineStr">
        <is>
          <t>Prod_0026</t>
        </is>
      </c>
      <c r="H12582" t="inlineStr">
        <is>
          <t>Beverages</t>
        </is>
      </c>
      <c r="I12582" t="n">
        <v>1</v>
      </c>
      <c r="J12582" t="n">
        <v>781.86</v>
      </c>
      <c r="K12582" t="n">
        <v>0</v>
      </c>
      <c r="L12582">
        <f>I12582*J12582*(1-K12582)</f>
        <v/>
      </c>
      <c r="M12582">
        <f>VLOOKUP(F12582,Products!A:D,4,FALSE)*I12582</f>
        <v/>
      </c>
      <c r="N12582">
        <f>L12582-M12582</f>
        <v/>
      </c>
    </row>
    <row r="12583">
      <c r="A12583" t="inlineStr">
        <is>
          <t>T1012581</t>
        </is>
      </c>
      <c r="B12583" t="inlineStr">
        <is>
          <t>2025-01-06</t>
        </is>
      </c>
      <c r="C12583" t="inlineStr">
        <is>
          <t>S003</t>
        </is>
      </c>
      <c r="D12583" t="inlineStr">
        <is>
          <t>Store_003</t>
        </is>
      </c>
      <c r="E12583" t="inlineStr">
        <is>
          <t>North</t>
        </is>
      </c>
      <c r="F12583" t="inlineStr">
        <is>
          <t>P0150</t>
        </is>
      </c>
      <c r="G12583" t="inlineStr">
        <is>
          <t>Prod_0150</t>
        </is>
      </c>
      <c r="H12583" t="inlineStr">
        <is>
          <t>Clothing</t>
        </is>
      </c>
      <c r="I12583" t="n">
        <v>6</v>
      </c>
      <c r="J12583" t="n">
        <v>340.6</v>
      </c>
      <c r="K12583" t="n">
        <v>0</v>
      </c>
      <c r="L12583">
        <f>I12583*J12583*(1-K12583)</f>
        <v/>
      </c>
      <c r="M12583">
        <f>VLOOKUP(F12583,Products!A:D,4,FALSE)*I12583</f>
        <v/>
      </c>
      <c r="N12583">
        <f>L12583-M12583</f>
        <v/>
      </c>
    </row>
    <row r="12584">
      <c r="A12584" t="inlineStr">
        <is>
          <t>T1012582</t>
        </is>
      </c>
      <c r="B12584" t="inlineStr">
        <is>
          <t>2025-04-10</t>
        </is>
      </c>
      <c r="C12584" t="inlineStr">
        <is>
          <t>S001</t>
        </is>
      </c>
      <c r="D12584" t="inlineStr">
        <is>
          <t>Store_001</t>
        </is>
      </c>
      <c r="E12584" t="inlineStr">
        <is>
          <t>West</t>
        </is>
      </c>
      <c r="F12584" t="inlineStr">
        <is>
          <t>P0154</t>
        </is>
      </c>
      <c r="G12584" t="inlineStr">
        <is>
          <t>Prod_0154</t>
        </is>
      </c>
      <c r="H12584" t="inlineStr">
        <is>
          <t>Toys</t>
        </is>
      </c>
      <c r="I12584" t="n">
        <v>6</v>
      </c>
      <c r="J12584" t="n">
        <v>289.63</v>
      </c>
      <c r="K12584" t="n">
        <v>0</v>
      </c>
      <c r="L12584">
        <f>I12584*J12584*(1-K12584)</f>
        <v/>
      </c>
      <c r="M12584">
        <f>VLOOKUP(F12584,Products!A:D,4,FALSE)*I12584</f>
        <v/>
      </c>
      <c r="N12584">
        <f>L12584-M12584</f>
        <v/>
      </c>
    </row>
    <row r="12585">
      <c r="A12585" t="inlineStr">
        <is>
          <t>T1012583</t>
        </is>
      </c>
      <c r="B12585" t="inlineStr">
        <is>
          <t>2024-11-22</t>
        </is>
      </c>
      <c r="C12585" t="inlineStr">
        <is>
          <t>S026</t>
        </is>
      </c>
      <c r="D12585" t="inlineStr">
        <is>
          <t>Store_026</t>
        </is>
      </c>
      <c r="E12585" t="inlineStr">
        <is>
          <t>North</t>
        </is>
      </c>
      <c r="F12585" t="inlineStr">
        <is>
          <t>P0135</t>
        </is>
      </c>
      <c r="G12585" t="inlineStr">
        <is>
          <t>Prod_0135</t>
        </is>
      </c>
      <c r="H12585" t="inlineStr">
        <is>
          <t>Food</t>
        </is>
      </c>
      <c r="I12585" t="n">
        <v>3</v>
      </c>
      <c r="J12585" t="n">
        <v>89.29000000000001</v>
      </c>
      <c r="K12585" t="n">
        <v>0</v>
      </c>
      <c r="L12585">
        <f>I12585*J12585*(1-K12585)</f>
        <v/>
      </c>
      <c r="M12585">
        <f>VLOOKUP(F12585,Products!A:D,4,FALSE)*I12585</f>
        <v/>
      </c>
      <c r="N12585">
        <f>L12585-M12585</f>
        <v/>
      </c>
    </row>
    <row r="12586">
      <c r="A12586" t="inlineStr">
        <is>
          <t>T1012584</t>
        </is>
      </c>
      <c r="B12586" t="inlineStr">
        <is>
          <t>2024-08-15</t>
        </is>
      </c>
      <c r="C12586" t="inlineStr">
        <is>
          <t>S014</t>
        </is>
      </c>
      <c r="D12586" t="inlineStr">
        <is>
          <t>Store_014</t>
        </is>
      </c>
      <c r="E12586" t="inlineStr">
        <is>
          <t>West</t>
        </is>
      </c>
      <c r="F12586" t="inlineStr">
        <is>
          <t>P0118</t>
        </is>
      </c>
      <c r="G12586" t="inlineStr">
        <is>
          <t>Prod_0118</t>
        </is>
      </c>
      <c r="H12586" t="inlineStr">
        <is>
          <t>Toys</t>
        </is>
      </c>
      <c r="I12586" t="n">
        <v>4</v>
      </c>
      <c r="J12586" t="n">
        <v>857.83</v>
      </c>
      <c r="K12586" t="n">
        <v>0</v>
      </c>
      <c r="L12586">
        <f>I12586*J12586*(1-K12586)</f>
        <v/>
      </c>
      <c r="M12586">
        <f>VLOOKUP(F12586,Products!A:D,4,FALSE)*I12586</f>
        <v/>
      </c>
      <c r="N12586">
        <f>L12586-M12586</f>
        <v/>
      </c>
    </row>
    <row r="12587">
      <c r="A12587" t="inlineStr">
        <is>
          <t>T1012585</t>
        </is>
      </c>
      <c r="B12587" t="inlineStr">
        <is>
          <t>2023-01-20</t>
        </is>
      </c>
      <c r="C12587" t="inlineStr">
        <is>
          <t>S028</t>
        </is>
      </c>
      <c r="D12587" t="inlineStr">
        <is>
          <t>Store_028</t>
        </is>
      </c>
      <c r="E12587" t="inlineStr">
        <is>
          <t>North</t>
        </is>
      </c>
      <c r="F12587" t="inlineStr">
        <is>
          <t>P0114</t>
        </is>
      </c>
      <c r="G12587" t="inlineStr">
        <is>
          <t>Prod_0114</t>
        </is>
      </c>
      <c r="H12587" t="inlineStr">
        <is>
          <t>Beverages</t>
        </is>
      </c>
      <c r="I12587" t="n">
        <v>6</v>
      </c>
      <c r="J12587" t="n">
        <v>853.75</v>
      </c>
      <c r="K12587" t="n">
        <v>0</v>
      </c>
      <c r="L12587">
        <f>I12587*J12587*(1-K12587)</f>
        <v/>
      </c>
      <c r="M12587">
        <f>VLOOKUP(F12587,Products!A:D,4,FALSE)*I12587</f>
        <v/>
      </c>
      <c r="N12587">
        <f>L12587-M12587</f>
        <v/>
      </c>
    </row>
    <row r="12588">
      <c r="A12588" t="inlineStr">
        <is>
          <t>T1012586</t>
        </is>
      </c>
      <c r="B12588" t="inlineStr">
        <is>
          <t>2024-03-16</t>
        </is>
      </c>
      <c r="C12588" t="inlineStr">
        <is>
          <t>S043</t>
        </is>
      </c>
      <c r="D12588" t="inlineStr">
        <is>
          <t>Store_043</t>
        </is>
      </c>
      <c r="E12588" t="inlineStr">
        <is>
          <t>East</t>
        </is>
      </c>
      <c r="F12588" t="inlineStr">
        <is>
          <t>P0041</t>
        </is>
      </c>
      <c r="G12588" t="inlineStr">
        <is>
          <t>Prod_0041</t>
        </is>
      </c>
      <c r="H12588" t="inlineStr">
        <is>
          <t>Stationery</t>
        </is>
      </c>
      <c r="I12588" t="n">
        <v>6</v>
      </c>
      <c r="J12588" t="n">
        <v>401.27</v>
      </c>
      <c r="K12588" t="n">
        <v>0.1</v>
      </c>
      <c r="L12588">
        <f>I12588*J12588*(1-K12588)</f>
        <v/>
      </c>
      <c r="M12588">
        <f>VLOOKUP(F12588,Products!A:D,4,FALSE)*I12588</f>
        <v/>
      </c>
      <c r="N12588">
        <f>L12588-M12588</f>
        <v/>
      </c>
    </row>
    <row r="12589">
      <c r="A12589" t="inlineStr">
        <is>
          <t>T1012587</t>
        </is>
      </c>
      <c r="B12589" t="inlineStr">
        <is>
          <t>2025-03-29</t>
        </is>
      </c>
      <c r="C12589" t="inlineStr">
        <is>
          <t>S028</t>
        </is>
      </c>
      <c r="D12589" t="inlineStr">
        <is>
          <t>Store_028</t>
        </is>
      </c>
      <c r="E12589" t="inlineStr">
        <is>
          <t>North</t>
        </is>
      </c>
      <c r="F12589" t="inlineStr">
        <is>
          <t>P0175</t>
        </is>
      </c>
      <c r="G12589" t="inlineStr">
        <is>
          <t>Prod_0175</t>
        </is>
      </c>
      <c r="H12589" t="inlineStr">
        <is>
          <t>Food</t>
        </is>
      </c>
      <c r="I12589" t="n">
        <v>1</v>
      </c>
      <c r="J12589" t="n">
        <v>730.67</v>
      </c>
      <c r="K12589" t="n">
        <v>0</v>
      </c>
      <c r="L12589">
        <f>I12589*J12589*(1-K12589)</f>
        <v/>
      </c>
      <c r="M12589">
        <f>VLOOKUP(F12589,Products!A:D,4,FALSE)*I12589</f>
        <v/>
      </c>
      <c r="N12589">
        <f>L12589-M12589</f>
        <v/>
      </c>
    </row>
    <row r="12590">
      <c r="A12590" t="inlineStr">
        <is>
          <t>T1012588</t>
        </is>
      </c>
      <c r="B12590" t="inlineStr">
        <is>
          <t>2025-02-04</t>
        </is>
      </c>
      <c r="C12590" t="inlineStr">
        <is>
          <t>S023</t>
        </is>
      </c>
      <c r="D12590" t="inlineStr">
        <is>
          <t>Store_023</t>
        </is>
      </c>
      <c r="E12590" t="inlineStr">
        <is>
          <t>South</t>
        </is>
      </c>
      <c r="F12590" t="inlineStr">
        <is>
          <t>P0176</t>
        </is>
      </c>
      <c r="G12590" t="inlineStr">
        <is>
          <t>Prod_0176</t>
        </is>
      </c>
      <c r="H12590" t="inlineStr">
        <is>
          <t>Food</t>
        </is>
      </c>
      <c r="I12590" t="n">
        <v>1</v>
      </c>
      <c r="J12590" t="n">
        <v>822.61</v>
      </c>
      <c r="K12590" t="n">
        <v>0</v>
      </c>
      <c r="L12590">
        <f>I12590*J12590*(1-K12590)</f>
        <v/>
      </c>
      <c r="M12590">
        <f>VLOOKUP(F12590,Products!A:D,4,FALSE)*I12590</f>
        <v/>
      </c>
      <c r="N12590">
        <f>L12590-M12590</f>
        <v/>
      </c>
    </row>
    <row r="12591">
      <c r="A12591" t="inlineStr">
        <is>
          <t>T1012589</t>
        </is>
      </c>
      <c r="B12591" t="inlineStr">
        <is>
          <t>2025-05-31</t>
        </is>
      </c>
      <c r="C12591" t="inlineStr">
        <is>
          <t>S034</t>
        </is>
      </c>
      <c r="D12591" t="inlineStr">
        <is>
          <t>Store_034</t>
        </is>
      </c>
      <c r="E12591" t="inlineStr">
        <is>
          <t>Central</t>
        </is>
      </c>
      <c r="F12591" t="inlineStr">
        <is>
          <t>P0052</t>
        </is>
      </c>
      <c r="G12591" t="inlineStr">
        <is>
          <t>Prod_0052</t>
        </is>
      </c>
      <c r="H12591" t="inlineStr">
        <is>
          <t>Clothing</t>
        </is>
      </c>
      <c r="I12591" t="n">
        <v>1</v>
      </c>
      <c r="J12591" t="n">
        <v>50.56</v>
      </c>
      <c r="K12591" t="n">
        <v>0</v>
      </c>
      <c r="L12591">
        <f>I12591*J12591*(1-K12591)</f>
        <v/>
      </c>
      <c r="M12591">
        <f>VLOOKUP(F12591,Products!A:D,4,FALSE)*I12591</f>
        <v/>
      </c>
      <c r="N12591">
        <f>L12591-M12591</f>
        <v/>
      </c>
    </row>
    <row r="12592">
      <c r="A12592" t="inlineStr">
        <is>
          <t>T1012590</t>
        </is>
      </c>
      <c r="B12592" t="inlineStr">
        <is>
          <t>2023-11-29</t>
        </is>
      </c>
      <c r="C12592" t="inlineStr">
        <is>
          <t>S045</t>
        </is>
      </c>
      <c r="D12592" t="inlineStr">
        <is>
          <t>Store_045</t>
        </is>
      </c>
      <c r="E12592" t="inlineStr">
        <is>
          <t>East</t>
        </is>
      </c>
      <c r="F12592" t="inlineStr">
        <is>
          <t>P0129</t>
        </is>
      </c>
      <c r="G12592" t="inlineStr">
        <is>
          <t>Prod_0129</t>
        </is>
      </c>
      <c r="H12592" t="inlineStr">
        <is>
          <t>Stationery</t>
        </is>
      </c>
      <c r="I12592" t="n">
        <v>5</v>
      </c>
      <c r="J12592" t="n">
        <v>958.4</v>
      </c>
      <c r="K12592" t="n">
        <v>0</v>
      </c>
      <c r="L12592">
        <f>I12592*J12592*(1-K12592)</f>
        <v/>
      </c>
      <c r="M12592">
        <f>VLOOKUP(F12592,Products!A:D,4,FALSE)*I12592</f>
        <v/>
      </c>
      <c r="N12592">
        <f>L12592-M12592</f>
        <v/>
      </c>
    </row>
    <row r="12593">
      <c r="A12593" t="inlineStr">
        <is>
          <t>T1012591</t>
        </is>
      </c>
      <c r="B12593" t="inlineStr">
        <is>
          <t>2025-02-18</t>
        </is>
      </c>
      <c r="C12593" t="inlineStr">
        <is>
          <t>S016</t>
        </is>
      </c>
      <c r="D12593" t="inlineStr">
        <is>
          <t>Store_016</t>
        </is>
      </c>
      <c r="E12593" t="inlineStr">
        <is>
          <t>West</t>
        </is>
      </c>
      <c r="F12593" t="inlineStr">
        <is>
          <t>P0029</t>
        </is>
      </c>
      <c r="G12593" t="inlineStr">
        <is>
          <t>Prod_0029</t>
        </is>
      </c>
      <c r="H12593" t="inlineStr">
        <is>
          <t>Clothing</t>
        </is>
      </c>
      <c r="I12593" t="n">
        <v>3</v>
      </c>
      <c r="J12593" t="n">
        <v>522.8099999999999</v>
      </c>
      <c r="K12593" t="n">
        <v>0</v>
      </c>
      <c r="L12593">
        <f>I12593*J12593*(1-K12593)</f>
        <v/>
      </c>
      <c r="M12593">
        <f>VLOOKUP(F12593,Products!A:D,4,FALSE)*I12593</f>
        <v/>
      </c>
      <c r="N12593">
        <f>L12593-M12593</f>
        <v/>
      </c>
    </row>
    <row r="12594">
      <c r="A12594" t="inlineStr">
        <is>
          <t>T1012592</t>
        </is>
      </c>
      <c r="B12594" t="inlineStr">
        <is>
          <t>2024-09-10</t>
        </is>
      </c>
      <c r="C12594" t="inlineStr">
        <is>
          <t>S020</t>
        </is>
      </c>
      <c r="D12594" t="inlineStr">
        <is>
          <t>Store_020</t>
        </is>
      </c>
      <c r="E12594" t="inlineStr">
        <is>
          <t>West</t>
        </is>
      </c>
      <c r="F12594" t="inlineStr">
        <is>
          <t>P0018</t>
        </is>
      </c>
      <c r="G12594" t="inlineStr">
        <is>
          <t>Prod_0018</t>
        </is>
      </c>
      <c r="H12594" t="inlineStr">
        <is>
          <t>Food</t>
        </is>
      </c>
      <c r="I12594" t="n">
        <v>2</v>
      </c>
      <c r="J12594" t="n">
        <v>780.23</v>
      </c>
      <c r="K12594" t="n">
        <v>0</v>
      </c>
      <c r="L12594">
        <f>I12594*J12594*(1-K12594)</f>
        <v/>
      </c>
      <c r="M12594">
        <f>VLOOKUP(F12594,Products!A:D,4,FALSE)*I12594</f>
        <v/>
      </c>
      <c r="N12594">
        <f>L12594-M12594</f>
        <v/>
      </c>
    </row>
    <row r="12595">
      <c r="A12595" t="inlineStr">
        <is>
          <t>T1012593</t>
        </is>
      </c>
      <c r="B12595" t="inlineStr">
        <is>
          <t>2023-03-27</t>
        </is>
      </c>
      <c r="C12595" t="inlineStr">
        <is>
          <t>S031</t>
        </is>
      </c>
      <c r="D12595" t="inlineStr">
        <is>
          <t>Store_031</t>
        </is>
      </c>
      <c r="E12595" t="inlineStr">
        <is>
          <t>Central</t>
        </is>
      </c>
      <c r="F12595" t="inlineStr">
        <is>
          <t>P0108</t>
        </is>
      </c>
      <c r="G12595" t="inlineStr">
        <is>
          <t>Prod_0108</t>
        </is>
      </c>
      <c r="H12595" t="inlineStr">
        <is>
          <t>Stationery</t>
        </is>
      </c>
      <c r="I12595" t="n">
        <v>7</v>
      </c>
      <c r="J12595" t="n">
        <v>520.83</v>
      </c>
      <c r="K12595" t="n">
        <v>0</v>
      </c>
      <c r="L12595">
        <f>I12595*J12595*(1-K12595)</f>
        <v/>
      </c>
      <c r="M12595">
        <f>VLOOKUP(F12595,Products!A:D,4,FALSE)*I12595</f>
        <v/>
      </c>
      <c r="N12595">
        <f>L12595-M12595</f>
        <v/>
      </c>
    </row>
    <row r="12596">
      <c r="A12596" t="inlineStr">
        <is>
          <t>T1012594</t>
        </is>
      </c>
      <c r="B12596" t="inlineStr">
        <is>
          <t>2025-06-01</t>
        </is>
      </c>
      <c r="C12596" t="inlineStr">
        <is>
          <t>S042</t>
        </is>
      </c>
      <c r="D12596" t="inlineStr">
        <is>
          <t>Store_042</t>
        </is>
      </c>
      <c r="E12596" t="inlineStr">
        <is>
          <t>Central</t>
        </is>
      </c>
      <c r="F12596" t="inlineStr">
        <is>
          <t>P0038</t>
        </is>
      </c>
      <c r="G12596" t="inlineStr">
        <is>
          <t>Prod_0038</t>
        </is>
      </c>
      <c r="H12596" t="inlineStr">
        <is>
          <t>Beverages</t>
        </is>
      </c>
      <c r="I12596" t="n">
        <v>7</v>
      </c>
      <c r="J12596" t="n">
        <v>766.79</v>
      </c>
      <c r="K12596" t="n">
        <v>0</v>
      </c>
      <c r="L12596">
        <f>I12596*J12596*(1-K12596)</f>
        <v/>
      </c>
      <c r="M12596">
        <f>VLOOKUP(F12596,Products!A:D,4,FALSE)*I12596</f>
        <v/>
      </c>
      <c r="N12596">
        <f>L12596-M12596</f>
        <v/>
      </c>
    </row>
    <row r="12597">
      <c r="A12597" t="inlineStr">
        <is>
          <t>T1012595</t>
        </is>
      </c>
      <c r="B12597" t="inlineStr">
        <is>
          <t>2024-11-29</t>
        </is>
      </c>
      <c r="C12597" t="inlineStr">
        <is>
          <t>S045</t>
        </is>
      </c>
      <c r="D12597" t="inlineStr">
        <is>
          <t>Store_045</t>
        </is>
      </c>
      <c r="E12597" t="inlineStr">
        <is>
          <t>East</t>
        </is>
      </c>
      <c r="F12597" t="inlineStr">
        <is>
          <t>P0089</t>
        </is>
      </c>
      <c r="G12597" t="inlineStr">
        <is>
          <t>Prod_0089</t>
        </is>
      </c>
      <c r="H12597" t="inlineStr">
        <is>
          <t>Stationery</t>
        </is>
      </c>
      <c r="I12597" t="n">
        <v>5</v>
      </c>
      <c r="J12597" t="n">
        <v>801.63</v>
      </c>
      <c r="K12597" t="n">
        <v>0</v>
      </c>
      <c r="L12597">
        <f>I12597*J12597*(1-K12597)</f>
        <v/>
      </c>
      <c r="M12597">
        <f>VLOOKUP(F12597,Products!A:D,4,FALSE)*I12597</f>
        <v/>
      </c>
      <c r="N12597">
        <f>L12597-M12597</f>
        <v/>
      </c>
    </row>
    <row r="12598">
      <c r="A12598" t="inlineStr">
        <is>
          <t>T1012596</t>
        </is>
      </c>
      <c r="B12598" t="inlineStr">
        <is>
          <t>2023-10-29</t>
        </is>
      </c>
      <c r="C12598" t="inlineStr">
        <is>
          <t>S007</t>
        </is>
      </c>
      <c r="D12598" t="inlineStr">
        <is>
          <t>Store_007</t>
        </is>
      </c>
      <c r="E12598" t="inlineStr">
        <is>
          <t>East</t>
        </is>
      </c>
      <c r="F12598" t="inlineStr">
        <is>
          <t>P0146</t>
        </is>
      </c>
      <c r="G12598" t="inlineStr">
        <is>
          <t>Prod_0146</t>
        </is>
      </c>
      <c r="H12598" t="inlineStr">
        <is>
          <t>Food</t>
        </is>
      </c>
      <c r="I12598" t="n">
        <v>9</v>
      </c>
      <c r="J12598" t="n">
        <v>324.99</v>
      </c>
      <c r="K12598" t="n">
        <v>0</v>
      </c>
      <c r="L12598">
        <f>I12598*J12598*(1-K12598)</f>
        <v/>
      </c>
      <c r="M12598">
        <f>VLOOKUP(F12598,Products!A:D,4,FALSE)*I12598</f>
        <v/>
      </c>
      <c r="N12598">
        <f>L12598-M12598</f>
        <v/>
      </c>
    </row>
    <row r="12599">
      <c r="A12599" t="inlineStr">
        <is>
          <t>T1012597</t>
        </is>
      </c>
      <c r="B12599" t="inlineStr">
        <is>
          <t>2023-05-06</t>
        </is>
      </c>
      <c r="C12599" t="inlineStr">
        <is>
          <t>S019</t>
        </is>
      </c>
      <c r="D12599" t="inlineStr">
        <is>
          <t>Store_019</t>
        </is>
      </c>
      <c r="E12599" t="inlineStr">
        <is>
          <t>East</t>
        </is>
      </c>
      <c r="F12599" t="inlineStr">
        <is>
          <t>P0163</t>
        </is>
      </c>
      <c r="G12599" t="inlineStr">
        <is>
          <t>Prod_0163</t>
        </is>
      </c>
      <c r="H12599" t="inlineStr">
        <is>
          <t>Food</t>
        </is>
      </c>
      <c r="I12599" t="n">
        <v>4</v>
      </c>
      <c r="J12599" t="n">
        <v>577.6799999999999</v>
      </c>
      <c r="K12599" t="n">
        <v>0.1</v>
      </c>
      <c r="L12599">
        <f>I12599*J12599*(1-K12599)</f>
        <v/>
      </c>
      <c r="M12599">
        <f>VLOOKUP(F12599,Products!A:D,4,FALSE)*I12599</f>
        <v/>
      </c>
      <c r="N12599">
        <f>L12599-M12599</f>
        <v/>
      </c>
    </row>
    <row r="12600">
      <c r="A12600" t="inlineStr">
        <is>
          <t>T1012598</t>
        </is>
      </c>
      <c r="B12600" t="inlineStr">
        <is>
          <t>2024-03-19</t>
        </is>
      </c>
      <c r="C12600" t="inlineStr">
        <is>
          <t>S033</t>
        </is>
      </c>
      <c r="D12600" t="inlineStr">
        <is>
          <t>Store_033</t>
        </is>
      </c>
      <c r="E12600" t="inlineStr">
        <is>
          <t>North</t>
        </is>
      </c>
      <c r="F12600" t="inlineStr">
        <is>
          <t>P0123</t>
        </is>
      </c>
      <c r="G12600" t="inlineStr">
        <is>
          <t>Prod_0123</t>
        </is>
      </c>
      <c r="H12600" t="inlineStr">
        <is>
          <t>Food</t>
        </is>
      </c>
      <c r="I12600" t="n">
        <v>4</v>
      </c>
      <c r="J12600" t="n">
        <v>565.5599999999999</v>
      </c>
      <c r="K12600" t="n">
        <v>0</v>
      </c>
      <c r="L12600">
        <f>I12600*J12600*(1-K12600)</f>
        <v/>
      </c>
      <c r="M12600">
        <f>VLOOKUP(F12600,Products!A:D,4,FALSE)*I12600</f>
        <v/>
      </c>
      <c r="N12600">
        <f>L12600-M12600</f>
        <v/>
      </c>
    </row>
    <row r="12601">
      <c r="A12601" t="inlineStr">
        <is>
          <t>T1012599</t>
        </is>
      </c>
      <c r="B12601" t="inlineStr">
        <is>
          <t>2023-10-13</t>
        </is>
      </c>
      <c r="C12601" t="inlineStr">
        <is>
          <t>S029</t>
        </is>
      </c>
      <c r="D12601" t="inlineStr">
        <is>
          <t>Store_029</t>
        </is>
      </c>
      <c r="E12601" t="inlineStr">
        <is>
          <t>South</t>
        </is>
      </c>
      <c r="F12601" t="inlineStr">
        <is>
          <t>P0184</t>
        </is>
      </c>
      <c r="G12601" t="inlineStr">
        <is>
          <t>Prod_0184</t>
        </is>
      </c>
      <c r="H12601" t="inlineStr">
        <is>
          <t>Beverages</t>
        </is>
      </c>
      <c r="I12601" t="n">
        <v>9</v>
      </c>
      <c r="J12601" t="n">
        <v>461.26</v>
      </c>
      <c r="K12601" t="n">
        <v>0.1</v>
      </c>
      <c r="L12601">
        <f>I12601*J12601*(1-K12601)</f>
        <v/>
      </c>
      <c r="M12601">
        <f>VLOOKUP(F12601,Products!A:D,4,FALSE)*I12601</f>
        <v/>
      </c>
      <c r="N12601">
        <f>L12601-M12601</f>
        <v/>
      </c>
    </row>
    <row r="12602">
      <c r="A12602" t="inlineStr">
        <is>
          <t>T1012600</t>
        </is>
      </c>
      <c r="B12602" t="inlineStr">
        <is>
          <t>2023-04-21</t>
        </is>
      </c>
      <c r="C12602" t="inlineStr">
        <is>
          <t>S024</t>
        </is>
      </c>
      <c r="D12602" t="inlineStr">
        <is>
          <t>Store_024</t>
        </is>
      </c>
      <c r="E12602" t="inlineStr">
        <is>
          <t>South</t>
        </is>
      </c>
      <c r="F12602" t="inlineStr">
        <is>
          <t>P0018</t>
        </is>
      </c>
      <c r="G12602" t="inlineStr">
        <is>
          <t>Prod_0018</t>
        </is>
      </c>
      <c r="H12602" t="inlineStr">
        <is>
          <t>Food</t>
        </is>
      </c>
      <c r="I12602" t="n">
        <v>1</v>
      </c>
      <c r="J12602" t="n">
        <v>689.7</v>
      </c>
      <c r="K12602" t="n">
        <v>0</v>
      </c>
      <c r="L12602">
        <f>I12602*J12602*(1-K12602)</f>
        <v/>
      </c>
      <c r="M12602">
        <f>VLOOKUP(F12602,Products!A:D,4,FALSE)*I12602</f>
        <v/>
      </c>
      <c r="N12602">
        <f>L12602-M12602</f>
        <v/>
      </c>
    </row>
    <row r="12603">
      <c r="A12603" t="inlineStr">
        <is>
          <t>T1012601</t>
        </is>
      </c>
      <c r="B12603" t="inlineStr">
        <is>
          <t>2024-05-06</t>
        </is>
      </c>
      <c r="C12603" t="inlineStr">
        <is>
          <t>S024</t>
        </is>
      </c>
      <c r="D12603" t="inlineStr">
        <is>
          <t>Store_024</t>
        </is>
      </c>
      <c r="E12603" t="inlineStr">
        <is>
          <t>South</t>
        </is>
      </c>
      <c r="F12603" t="inlineStr">
        <is>
          <t>P0039</t>
        </is>
      </c>
      <c r="G12603" t="inlineStr">
        <is>
          <t>Prod_0039</t>
        </is>
      </c>
      <c r="H12603" t="inlineStr">
        <is>
          <t>Household</t>
        </is>
      </c>
      <c r="I12603" t="n">
        <v>5</v>
      </c>
      <c r="J12603" t="n">
        <v>301.91</v>
      </c>
      <c r="K12603" t="n">
        <v>0</v>
      </c>
      <c r="L12603">
        <f>I12603*J12603*(1-K12603)</f>
        <v/>
      </c>
      <c r="M12603">
        <f>VLOOKUP(F12603,Products!A:D,4,FALSE)*I12603</f>
        <v/>
      </c>
      <c r="N12603">
        <f>L12603-M12603</f>
        <v/>
      </c>
    </row>
    <row r="12604">
      <c r="A12604" t="inlineStr">
        <is>
          <t>T1012602</t>
        </is>
      </c>
      <c r="B12604" t="inlineStr">
        <is>
          <t>2025-09-06</t>
        </is>
      </c>
      <c r="C12604" t="inlineStr">
        <is>
          <t>S042</t>
        </is>
      </c>
      <c r="D12604" t="inlineStr">
        <is>
          <t>Store_042</t>
        </is>
      </c>
      <c r="E12604" t="inlineStr">
        <is>
          <t>Central</t>
        </is>
      </c>
      <c r="F12604" t="inlineStr">
        <is>
          <t>P0104</t>
        </is>
      </c>
      <c r="G12604" t="inlineStr">
        <is>
          <t>Prod_0104</t>
        </is>
      </c>
      <c r="H12604" t="inlineStr">
        <is>
          <t>Clothing</t>
        </is>
      </c>
      <c r="I12604" t="n">
        <v>3</v>
      </c>
      <c r="J12604" t="n">
        <v>773</v>
      </c>
      <c r="K12604" t="n">
        <v>0.05</v>
      </c>
      <c r="L12604">
        <f>I12604*J12604*(1-K12604)</f>
        <v/>
      </c>
      <c r="M12604">
        <f>VLOOKUP(F12604,Products!A:D,4,FALSE)*I12604</f>
        <v/>
      </c>
      <c r="N12604">
        <f>L12604-M12604</f>
        <v/>
      </c>
    </row>
    <row r="12605">
      <c r="A12605" t="inlineStr">
        <is>
          <t>T1012603</t>
        </is>
      </c>
      <c r="B12605" t="inlineStr">
        <is>
          <t>2024-05-03</t>
        </is>
      </c>
      <c r="C12605" t="inlineStr">
        <is>
          <t>S027</t>
        </is>
      </c>
      <c r="D12605" t="inlineStr">
        <is>
          <t>Store_027</t>
        </is>
      </c>
      <c r="E12605" t="inlineStr">
        <is>
          <t>South</t>
        </is>
      </c>
      <c r="F12605" t="inlineStr">
        <is>
          <t>P0079</t>
        </is>
      </c>
      <c r="G12605" t="inlineStr">
        <is>
          <t>Prod_0079</t>
        </is>
      </c>
      <c r="H12605" t="inlineStr">
        <is>
          <t>Food</t>
        </is>
      </c>
      <c r="I12605" t="n">
        <v>7</v>
      </c>
      <c r="J12605" t="n">
        <v>555.21</v>
      </c>
      <c r="K12605" t="n">
        <v>0</v>
      </c>
      <c r="L12605">
        <f>I12605*J12605*(1-K12605)</f>
        <v/>
      </c>
      <c r="M12605">
        <f>VLOOKUP(F12605,Products!A:D,4,FALSE)*I12605</f>
        <v/>
      </c>
      <c r="N12605">
        <f>L12605-M12605</f>
        <v/>
      </c>
    </row>
    <row r="12606">
      <c r="A12606" t="inlineStr">
        <is>
          <t>T1012604</t>
        </is>
      </c>
      <c r="B12606" t="inlineStr">
        <is>
          <t>2025-07-12</t>
        </is>
      </c>
      <c r="C12606" t="inlineStr">
        <is>
          <t>S025</t>
        </is>
      </c>
      <c r="D12606" t="inlineStr">
        <is>
          <t>Store_025</t>
        </is>
      </c>
      <c r="E12606" t="inlineStr">
        <is>
          <t>Central</t>
        </is>
      </c>
      <c r="F12606" t="inlineStr">
        <is>
          <t>P0144</t>
        </is>
      </c>
      <c r="G12606" t="inlineStr">
        <is>
          <t>Prod_0144</t>
        </is>
      </c>
      <c r="H12606" t="inlineStr">
        <is>
          <t>Stationery</t>
        </is>
      </c>
      <c r="I12606" t="n">
        <v>9</v>
      </c>
      <c r="J12606" t="n">
        <v>262</v>
      </c>
      <c r="K12606" t="n">
        <v>0</v>
      </c>
      <c r="L12606">
        <f>I12606*J12606*(1-K12606)</f>
        <v/>
      </c>
      <c r="M12606">
        <f>VLOOKUP(F12606,Products!A:D,4,FALSE)*I12606</f>
        <v/>
      </c>
      <c r="N12606">
        <f>L12606-M12606</f>
        <v/>
      </c>
    </row>
    <row r="12607">
      <c r="A12607" t="inlineStr">
        <is>
          <t>T1012605</t>
        </is>
      </c>
      <c r="B12607" t="inlineStr">
        <is>
          <t>2024-11-30</t>
        </is>
      </c>
      <c r="C12607" t="inlineStr">
        <is>
          <t>S003</t>
        </is>
      </c>
      <c r="D12607" t="inlineStr">
        <is>
          <t>Store_003</t>
        </is>
      </c>
      <c r="E12607" t="inlineStr">
        <is>
          <t>North</t>
        </is>
      </c>
      <c r="F12607" t="inlineStr">
        <is>
          <t>P0006</t>
        </is>
      </c>
      <c r="G12607" t="inlineStr">
        <is>
          <t>Prod_0006</t>
        </is>
      </c>
      <c r="H12607" t="inlineStr">
        <is>
          <t>Food</t>
        </is>
      </c>
      <c r="I12607" t="n">
        <v>4</v>
      </c>
      <c r="J12607" t="n">
        <v>837.8099999999999</v>
      </c>
      <c r="K12607" t="n">
        <v>0</v>
      </c>
      <c r="L12607">
        <f>I12607*J12607*(1-K12607)</f>
        <v/>
      </c>
      <c r="M12607">
        <f>VLOOKUP(F12607,Products!A:D,4,FALSE)*I12607</f>
        <v/>
      </c>
      <c r="N12607">
        <f>L12607-M12607</f>
        <v/>
      </c>
    </row>
    <row r="12608">
      <c r="A12608" t="inlineStr">
        <is>
          <t>T1012606</t>
        </is>
      </c>
      <c r="B12608" t="inlineStr">
        <is>
          <t>2023-03-31</t>
        </is>
      </c>
      <c r="C12608" t="inlineStr">
        <is>
          <t>S043</t>
        </is>
      </c>
      <c r="D12608" t="inlineStr">
        <is>
          <t>Store_043</t>
        </is>
      </c>
      <c r="E12608" t="inlineStr">
        <is>
          <t>East</t>
        </is>
      </c>
      <c r="F12608" t="inlineStr">
        <is>
          <t>P0002</t>
        </is>
      </c>
      <c r="G12608" t="inlineStr">
        <is>
          <t>Prod_0002</t>
        </is>
      </c>
      <c r="H12608" t="inlineStr">
        <is>
          <t>Food</t>
        </is>
      </c>
      <c r="I12608" t="n">
        <v>9</v>
      </c>
      <c r="J12608" t="n">
        <v>198.18</v>
      </c>
      <c r="K12608" t="n">
        <v>0</v>
      </c>
      <c r="L12608">
        <f>I12608*J12608*(1-K12608)</f>
        <v/>
      </c>
      <c r="M12608">
        <f>VLOOKUP(F12608,Products!A:D,4,FALSE)*I12608</f>
        <v/>
      </c>
      <c r="N12608">
        <f>L12608-M12608</f>
        <v/>
      </c>
    </row>
    <row r="12609">
      <c r="A12609" t="inlineStr">
        <is>
          <t>T1012607</t>
        </is>
      </c>
      <c r="B12609" t="inlineStr">
        <is>
          <t>2024-01-14</t>
        </is>
      </c>
      <c r="C12609" t="inlineStr">
        <is>
          <t>S023</t>
        </is>
      </c>
      <c r="D12609" t="inlineStr">
        <is>
          <t>Store_023</t>
        </is>
      </c>
      <c r="E12609" t="inlineStr">
        <is>
          <t>South</t>
        </is>
      </c>
      <c r="F12609" t="inlineStr">
        <is>
          <t>P0062</t>
        </is>
      </c>
      <c r="G12609" t="inlineStr">
        <is>
          <t>Prod_0062</t>
        </is>
      </c>
      <c r="H12609" t="inlineStr">
        <is>
          <t>Beverages</t>
        </is>
      </c>
      <c r="I12609" t="n">
        <v>6</v>
      </c>
      <c r="J12609" t="n">
        <v>531.9400000000001</v>
      </c>
      <c r="K12609" t="n">
        <v>0.1</v>
      </c>
      <c r="L12609">
        <f>I12609*J12609*(1-K12609)</f>
        <v/>
      </c>
      <c r="M12609">
        <f>VLOOKUP(F12609,Products!A:D,4,FALSE)*I12609</f>
        <v/>
      </c>
      <c r="N12609">
        <f>L12609-M12609</f>
        <v/>
      </c>
    </row>
    <row r="12610">
      <c r="A12610" t="inlineStr">
        <is>
          <t>T1012608</t>
        </is>
      </c>
      <c r="B12610" t="inlineStr">
        <is>
          <t>2023-01-09</t>
        </is>
      </c>
      <c r="C12610" t="inlineStr">
        <is>
          <t>S048</t>
        </is>
      </c>
      <c r="D12610" t="inlineStr">
        <is>
          <t>Store_048</t>
        </is>
      </c>
      <c r="E12610" t="inlineStr">
        <is>
          <t>South</t>
        </is>
      </c>
      <c r="F12610" t="inlineStr">
        <is>
          <t>P0087</t>
        </is>
      </c>
      <c r="G12610" t="inlineStr">
        <is>
          <t>Prod_0087</t>
        </is>
      </c>
      <c r="H12610" t="inlineStr">
        <is>
          <t>Clothing</t>
        </is>
      </c>
      <c r="I12610" t="n">
        <v>4</v>
      </c>
      <c r="J12610" t="n">
        <v>412.38</v>
      </c>
      <c r="K12610" t="n">
        <v>0</v>
      </c>
      <c r="L12610">
        <f>I12610*J12610*(1-K12610)</f>
        <v/>
      </c>
      <c r="M12610">
        <f>VLOOKUP(F12610,Products!A:D,4,FALSE)*I12610</f>
        <v/>
      </c>
      <c r="N12610">
        <f>L12610-M12610</f>
        <v/>
      </c>
    </row>
    <row r="12611">
      <c r="A12611" t="inlineStr">
        <is>
          <t>T1012609</t>
        </is>
      </c>
      <c r="B12611" t="inlineStr">
        <is>
          <t>2024-11-22</t>
        </is>
      </c>
      <c r="C12611" t="inlineStr">
        <is>
          <t>S010</t>
        </is>
      </c>
      <c r="D12611" t="inlineStr">
        <is>
          <t>Store_010</t>
        </is>
      </c>
      <c r="E12611" t="inlineStr">
        <is>
          <t>North</t>
        </is>
      </c>
      <c r="F12611" t="inlineStr">
        <is>
          <t>P0196</t>
        </is>
      </c>
      <c r="G12611" t="inlineStr">
        <is>
          <t>Prod_0196</t>
        </is>
      </c>
      <c r="H12611" t="inlineStr">
        <is>
          <t>Beverages</t>
        </is>
      </c>
      <c r="I12611" t="n">
        <v>2</v>
      </c>
      <c r="J12611" t="n">
        <v>981.14</v>
      </c>
      <c r="K12611" t="n">
        <v>0</v>
      </c>
      <c r="L12611">
        <f>I12611*J12611*(1-K12611)</f>
        <v/>
      </c>
      <c r="M12611">
        <f>VLOOKUP(F12611,Products!A:D,4,FALSE)*I12611</f>
        <v/>
      </c>
      <c r="N12611">
        <f>L12611-M12611</f>
        <v/>
      </c>
    </row>
    <row r="12612">
      <c r="A12612" t="inlineStr">
        <is>
          <t>T1012610</t>
        </is>
      </c>
      <c r="B12612" t="inlineStr">
        <is>
          <t>2024-03-21</t>
        </is>
      </c>
      <c r="C12612" t="inlineStr">
        <is>
          <t>S029</t>
        </is>
      </c>
      <c r="D12612" t="inlineStr">
        <is>
          <t>Store_029</t>
        </is>
      </c>
      <c r="E12612" t="inlineStr">
        <is>
          <t>South</t>
        </is>
      </c>
      <c r="F12612" t="inlineStr">
        <is>
          <t>P0020</t>
        </is>
      </c>
      <c r="G12612" t="inlineStr">
        <is>
          <t>Prod_0020</t>
        </is>
      </c>
      <c r="H12612" t="inlineStr">
        <is>
          <t>Beverages</t>
        </is>
      </c>
      <c r="I12612" t="n">
        <v>4</v>
      </c>
      <c r="J12612" t="n">
        <v>837.03</v>
      </c>
      <c r="K12612" t="n">
        <v>0</v>
      </c>
      <c r="L12612">
        <f>I12612*J12612*(1-K12612)</f>
        <v/>
      </c>
      <c r="M12612">
        <f>VLOOKUP(F12612,Products!A:D,4,FALSE)*I12612</f>
        <v/>
      </c>
      <c r="N12612">
        <f>L12612-M12612</f>
        <v/>
      </c>
    </row>
    <row r="12613">
      <c r="A12613" t="inlineStr">
        <is>
          <t>T1012611</t>
        </is>
      </c>
      <c r="B12613" t="inlineStr">
        <is>
          <t>2025-07-25</t>
        </is>
      </c>
      <c r="C12613" t="inlineStr">
        <is>
          <t>S007</t>
        </is>
      </c>
      <c r="D12613" t="inlineStr">
        <is>
          <t>Store_007</t>
        </is>
      </c>
      <c r="E12613" t="inlineStr">
        <is>
          <t>East</t>
        </is>
      </c>
      <c r="F12613" t="inlineStr">
        <is>
          <t>P0158</t>
        </is>
      </c>
      <c r="G12613" t="inlineStr">
        <is>
          <t>Prod_0158</t>
        </is>
      </c>
      <c r="H12613" t="inlineStr">
        <is>
          <t>Beverages</t>
        </is>
      </c>
      <c r="I12613" t="n">
        <v>6</v>
      </c>
      <c r="J12613" t="n">
        <v>293.91</v>
      </c>
      <c r="K12613" t="n">
        <v>0.05</v>
      </c>
      <c r="L12613">
        <f>I12613*J12613*(1-K12613)</f>
        <v/>
      </c>
      <c r="M12613">
        <f>VLOOKUP(F12613,Products!A:D,4,FALSE)*I12613</f>
        <v/>
      </c>
      <c r="N12613">
        <f>L12613-M12613</f>
        <v/>
      </c>
    </row>
    <row r="12614">
      <c r="A12614" t="inlineStr">
        <is>
          <t>T1012612</t>
        </is>
      </c>
      <c r="B12614" t="inlineStr">
        <is>
          <t>2025-01-09</t>
        </is>
      </c>
      <c r="C12614" t="inlineStr">
        <is>
          <t>S031</t>
        </is>
      </c>
      <c r="D12614" t="inlineStr">
        <is>
          <t>Store_031</t>
        </is>
      </c>
      <c r="E12614" t="inlineStr">
        <is>
          <t>Central</t>
        </is>
      </c>
      <c r="F12614" t="inlineStr">
        <is>
          <t>P0131</t>
        </is>
      </c>
      <c r="G12614" t="inlineStr">
        <is>
          <t>Prod_0131</t>
        </is>
      </c>
      <c r="H12614" t="inlineStr">
        <is>
          <t>Beverages</t>
        </is>
      </c>
      <c r="I12614" t="n">
        <v>8</v>
      </c>
      <c r="J12614" t="n">
        <v>341.06</v>
      </c>
      <c r="K12614" t="n">
        <v>0.05</v>
      </c>
      <c r="L12614">
        <f>I12614*J12614*(1-K12614)</f>
        <v/>
      </c>
      <c r="M12614">
        <f>VLOOKUP(F12614,Products!A:D,4,FALSE)*I12614</f>
        <v/>
      </c>
      <c r="N12614">
        <f>L12614-M12614</f>
        <v/>
      </c>
    </row>
    <row r="12615">
      <c r="A12615" t="inlineStr">
        <is>
          <t>T1012613</t>
        </is>
      </c>
      <c r="B12615" t="inlineStr">
        <is>
          <t>2025-01-12</t>
        </is>
      </c>
      <c r="C12615" t="inlineStr">
        <is>
          <t>S020</t>
        </is>
      </c>
      <c r="D12615" t="inlineStr">
        <is>
          <t>Store_020</t>
        </is>
      </c>
      <c r="E12615" t="inlineStr">
        <is>
          <t>West</t>
        </is>
      </c>
      <c r="F12615" t="inlineStr">
        <is>
          <t>P0136</t>
        </is>
      </c>
      <c r="G12615" t="inlineStr">
        <is>
          <t>Prod_0136</t>
        </is>
      </c>
      <c r="H12615" t="inlineStr">
        <is>
          <t>Beverages</t>
        </is>
      </c>
      <c r="I12615" t="n">
        <v>5</v>
      </c>
      <c r="J12615" t="n">
        <v>164.05</v>
      </c>
      <c r="K12615" t="n">
        <v>0</v>
      </c>
      <c r="L12615">
        <f>I12615*J12615*(1-K12615)</f>
        <v/>
      </c>
      <c r="M12615">
        <f>VLOOKUP(F12615,Products!A:D,4,FALSE)*I12615</f>
        <v/>
      </c>
      <c r="N12615">
        <f>L12615-M12615</f>
        <v/>
      </c>
    </row>
    <row r="12616">
      <c r="A12616" t="inlineStr">
        <is>
          <t>T1012614</t>
        </is>
      </c>
      <c r="B12616" t="inlineStr">
        <is>
          <t>2024-09-03</t>
        </is>
      </c>
      <c r="C12616" t="inlineStr">
        <is>
          <t>S015</t>
        </is>
      </c>
      <c r="D12616" t="inlineStr">
        <is>
          <t>Store_015</t>
        </is>
      </c>
      <c r="E12616" t="inlineStr">
        <is>
          <t>North</t>
        </is>
      </c>
      <c r="F12616" t="inlineStr">
        <is>
          <t>P0022</t>
        </is>
      </c>
      <c r="G12616" t="inlineStr">
        <is>
          <t>Prod_0022</t>
        </is>
      </c>
      <c r="H12616" t="inlineStr">
        <is>
          <t>Beverages</t>
        </is>
      </c>
      <c r="I12616" t="n">
        <v>8</v>
      </c>
      <c r="J12616" t="n">
        <v>278</v>
      </c>
      <c r="K12616" t="n">
        <v>0</v>
      </c>
      <c r="L12616">
        <f>I12616*J12616*(1-K12616)</f>
        <v/>
      </c>
      <c r="M12616">
        <f>VLOOKUP(F12616,Products!A:D,4,FALSE)*I12616</f>
        <v/>
      </c>
      <c r="N12616">
        <f>L12616-M12616</f>
        <v/>
      </c>
    </row>
    <row r="12617">
      <c r="A12617" t="inlineStr">
        <is>
          <t>T1012615</t>
        </is>
      </c>
      <c r="B12617" t="inlineStr">
        <is>
          <t>2025-05-20</t>
        </is>
      </c>
      <c r="C12617" t="inlineStr">
        <is>
          <t>S039</t>
        </is>
      </c>
      <c r="D12617" t="inlineStr">
        <is>
          <t>Store_039</t>
        </is>
      </c>
      <c r="E12617" t="inlineStr">
        <is>
          <t>North</t>
        </is>
      </c>
      <c r="F12617" t="inlineStr">
        <is>
          <t>P0193</t>
        </is>
      </c>
      <c r="G12617" t="inlineStr">
        <is>
          <t>Prod_0193</t>
        </is>
      </c>
      <c r="H12617" t="inlineStr">
        <is>
          <t>Food</t>
        </is>
      </c>
      <c r="I12617" t="n">
        <v>1</v>
      </c>
      <c r="J12617" t="n">
        <v>564.17</v>
      </c>
      <c r="K12617" t="n">
        <v>0</v>
      </c>
      <c r="L12617">
        <f>I12617*J12617*(1-K12617)</f>
        <v/>
      </c>
      <c r="M12617">
        <f>VLOOKUP(F12617,Products!A:D,4,FALSE)*I12617</f>
        <v/>
      </c>
      <c r="N12617">
        <f>L12617-M12617</f>
        <v/>
      </c>
    </row>
    <row r="12618">
      <c r="A12618" t="inlineStr">
        <is>
          <t>T1012616</t>
        </is>
      </c>
      <c r="B12618" t="inlineStr">
        <is>
          <t>2025-09-14</t>
        </is>
      </c>
      <c r="C12618" t="inlineStr">
        <is>
          <t>S017</t>
        </is>
      </c>
      <c r="D12618" t="inlineStr">
        <is>
          <t>Store_017</t>
        </is>
      </c>
      <c r="E12618" t="inlineStr">
        <is>
          <t>South</t>
        </is>
      </c>
      <c r="F12618" t="inlineStr">
        <is>
          <t>P0109</t>
        </is>
      </c>
      <c r="G12618" t="inlineStr">
        <is>
          <t>Prod_0109</t>
        </is>
      </c>
      <c r="H12618" t="inlineStr">
        <is>
          <t>Beverages</t>
        </is>
      </c>
      <c r="I12618" t="n">
        <v>8</v>
      </c>
      <c r="J12618" t="n">
        <v>609.51</v>
      </c>
      <c r="K12618" t="n">
        <v>0</v>
      </c>
      <c r="L12618">
        <f>I12618*J12618*(1-K12618)</f>
        <v/>
      </c>
      <c r="M12618">
        <f>VLOOKUP(F12618,Products!A:D,4,FALSE)*I12618</f>
        <v/>
      </c>
      <c r="N12618">
        <f>L12618-M12618</f>
        <v/>
      </c>
    </row>
    <row r="12619">
      <c r="A12619" t="inlineStr">
        <is>
          <t>T1012617</t>
        </is>
      </c>
      <c r="B12619" t="inlineStr">
        <is>
          <t>2024-09-01</t>
        </is>
      </c>
      <c r="C12619" t="inlineStr">
        <is>
          <t>S038</t>
        </is>
      </c>
      <c r="D12619" t="inlineStr">
        <is>
          <t>Store_038</t>
        </is>
      </c>
      <c r="E12619" t="inlineStr">
        <is>
          <t>East</t>
        </is>
      </c>
      <c r="F12619" t="inlineStr">
        <is>
          <t>P0175</t>
        </is>
      </c>
      <c r="G12619" t="inlineStr">
        <is>
          <t>Prod_0175</t>
        </is>
      </c>
      <c r="H12619" t="inlineStr">
        <is>
          <t>Food</t>
        </is>
      </c>
      <c r="I12619" t="n">
        <v>4</v>
      </c>
      <c r="J12619" t="n">
        <v>782.98</v>
      </c>
      <c r="K12619" t="n">
        <v>0</v>
      </c>
      <c r="L12619">
        <f>I12619*J12619*(1-K12619)</f>
        <v/>
      </c>
      <c r="M12619">
        <f>VLOOKUP(F12619,Products!A:D,4,FALSE)*I12619</f>
        <v/>
      </c>
      <c r="N12619">
        <f>L12619-M12619</f>
        <v/>
      </c>
    </row>
    <row r="12620">
      <c r="A12620" t="inlineStr">
        <is>
          <t>T1012618</t>
        </is>
      </c>
      <c r="B12620" t="inlineStr">
        <is>
          <t>2023-04-12</t>
        </is>
      </c>
      <c r="C12620" t="inlineStr">
        <is>
          <t>S009</t>
        </is>
      </c>
      <c r="D12620" t="inlineStr">
        <is>
          <t>Store_009</t>
        </is>
      </c>
      <c r="E12620" t="inlineStr">
        <is>
          <t>Central</t>
        </is>
      </c>
      <c r="F12620" t="inlineStr">
        <is>
          <t>P0115</t>
        </is>
      </c>
      <c r="G12620" t="inlineStr">
        <is>
          <t>Prod_0115</t>
        </is>
      </c>
      <c r="H12620" t="inlineStr">
        <is>
          <t>Clothing</t>
        </is>
      </c>
      <c r="I12620" t="n">
        <v>4</v>
      </c>
      <c r="J12620" t="n">
        <v>878.89</v>
      </c>
      <c r="K12620" t="n">
        <v>0</v>
      </c>
      <c r="L12620">
        <f>I12620*J12620*(1-K12620)</f>
        <v/>
      </c>
      <c r="M12620">
        <f>VLOOKUP(F12620,Products!A:D,4,FALSE)*I12620</f>
        <v/>
      </c>
      <c r="N12620">
        <f>L12620-M12620</f>
        <v/>
      </c>
    </row>
    <row r="12621">
      <c r="A12621" t="inlineStr">
        <is>
          <t>T1012619</t>
        </is>
      </c>
      <c r="B12621" t="inlineStr">
        <is>
          <t>2023-11-03</t>
        </is>
      </c>
      <c r="C12621" t="inlineStr">
        <is>
          <t>S038</t>
        </is>
      </c>
      <c r="D12621" t="inlineStr">
        <is>
          <t>Store_038</t>
        </is>
      </c>
      <c r="E12621" t="inlineStr">
        <is>
          <t>East</t>
        </is>
      </c>
      <c r="F12621" t="inlineStr">
        <is>
          <t>P0181</t>
        </is>
      </c>
      <c r="G12621" t="inlineStr">
        <is>
          <t>Prod_0181</t>
        </is>
      </c>
      <c r="H12621" t="inlineStr">
        <is>
          <t>Electronics</t>
        </is>
      </c>
      <c r="I12621" t="n">
        <v>9</v>
      </c>
      <c r="J12621" t="n">
        <v>892.95</v>
      </c>
      <c r="K12621" t="n">
        <v>0</v>
      </c>
      <c r="L12621">
        <f>I12621*J12621*(1-K12621)</f>
        <v/>
      </c>
      <c r="M12621">
        <f>VLOOKUP(F12621,Products!A:D,4,FALSE)*I12621</f>
        <v/>
      </c>
      <c r="N12621">
        <f>L12621-M12621</f>
        <v/>
      </c>
    </row>
    <row r="12622">
      <c r="A12622" t="inlineStr">
        <is>
          <t>T1012620</t>
        </is>
      </c>
      <c r="B12622" t="inlineStr">
        <is>
          <t>2024-02-02</t>
        </is>
      </c>
      <c r="C12622" t="inlineStr">
        <is>
          <t>S034</t>
        </is>
      </c>
      <c r="D12622" t="inlineStr">
        <is>
          <t>Store_034</t>
        </is>
      </c>
      <c r="E12622" t="inlineStr">
        <is>
          <t>Central</t>
        </is>
      </c>
      <c r="F12622" t="inlineStr">
        <is>
          <t>P0197</t>
        </is>
      </c>
      <c r="G12622" t="inlineStr">
        <is>
          <t>Prod_0197</t>
        </is>
      </c>
      <c r="H12622" t="inlineStr">
        <is>
          <t>Food</t>
        </is>
      </c>
      <c r="I12622" t="n">
        <v>5</v>
      </c>
      <c r="J12622" t="n">
        <v>236.18</v>
      </c>
      <c r="K12622" t="n">
        <v>0</v>
      </c>
      <c r="L12622">
        <f>I12622*J12622*(1-K12622)</f>
        <v/>
      </c>
      <c r="M12622">
        <f>VLOOKUP(F12622,Products!A:D,4,FALSE)*I12622</f>
        <v/>
      </c>
      <c r="N12622">
        <f>L12622-M12622</f>
        <v/>
      </c>
    </row>
    <row r="12623">
      <c r="A12623" t="inlineStr">
        <is>
          <t>T1012621</t>
        </is>
      </c>
      <c r="B12623" t="inlineStr">
        <is>
          <t>2024-05-19</t>
        </is>
      </c>
      <c r="C12623" t="inlineStr">
        <is>
          <t>S046</t>
        </is>
      </c>
      <c r="D12623" t="inlineStr">
        <is>
          <t>Store_046</t>
        </is>
      </c>
      <c r="E12623" t="inlineStr">
        <is>
          <t>South</t>
        </is>
      </c>
      <c r="F12623" t="inlineStr">
        <is>
          <t>P0007</t>
        </is>
      </c>
      <c r="G12623" t="inlineStr">
        <is>
          <t>Prod_0007</t>
        </is>
      </c>
      <c r="H12623" t="inlineStr">
        <is>
          <t>Food</t>
        </is>
      </c>
      <c r="I12623" t="n">
        <v>1</v>
      </c>
      <c r="J12623" t="n">
        <v>144.1</v>
      </c>
      <c r="K12623" t="n">
        <v>0.1</v>
      </c>
      <c r="L12623">
        <f>I12623*J12623*(1-K12623)</f>
        <v/>
      </c>
      <c r="M12623">
        <f>VLOOKUP(F12623,Products!A:D,4,FALSE)*I12623</f>
        <v/>
      </c>
      <c r="N12623">
        <f>L12623-M12623</f>
        <v/>
      </c>
    </row>
    <row r="12624">
      <c r="A12624" t="inlineStr">
        <is>
          <t>T1012622</t>
        </is>
      </c>
      <c r="B12624" t="inlineStr">
        <is>
          <t>2025-05-09</t>
        </is>
      </c>
      <c r="C12624" t="inlineStr">
        <is>
          <t>S025</t>
        </is>
      </c>
      <c r="D12624" t="inlineStr">
        <is>
          <t>Store_025</t>
        </is>
      </c>
      <c r="E12624" t="inlineStr">
        <is>
          <t>Central</t>
        </is>
      </c>
      <c r="F12624" t="inlineStr">
        <is>
          <t>P0098</t>
        </is>
      </c>
      <c r="G12624" t="inlineStr">
        <is>
          <t>Prod_0098</t>
        </is>
      </c>
      <c r="H12624" t="inlineStr">
        <is>
          <t>Clothing</t>
        </is>
      </c>
      <c r="I12624" t="n">
        <v>2</v>
      </c>
      <c r="J12624" t="n">
        <v>518.12</v>
      </c>
      <c r="K12624" t="n">
        <v>0</v>
      </c>
      <c r="L12624">
        <f>I12624*J12624*(1-K12624)</f>
        <v/>
      </c>
      <c r="M12624">
        <f>VLOOKUP(F12624,Products!A:D,4,FALSE)*I12624</f>
        <v/>
      </c>
      <c r="N12624">
        <f>L12624-M12624</f>
        <v/>
      </c>
    </row>
    <row r="12625">
      <c r="A12625" t="inlineStr">
        <is>
          <t>T1012623</t>
        </is>
      </c>
      <c r="B12625" t="inlineStr">
        <is>
          <t>2023-02-09</t>
        </is>
      </c>
      <c r="C12625" t="inlineStr">
        <is>
          <t>S048</t>
        </is>
      </c>
      <c r="D12625" t="inlineStr">
        <is>
          <t>Store_048</t>
        </is>
      </c>
      <c r="E12625" t="inlineStr">
        <is>
          <t>South</t>
        </is>
      </c>
      <c r="F12625" t="inlineStr">
        <is>
          <t>P0085</t>
        </is>
      </c>
      <c r="G12625" t="inlineStr">
        <is>
          <t>Prod_0085</t>
        </is>
      </c>
      <c r="H12625" t="inlineStr">
        <is>
          <t>Food</t>
        </is>
      </c>
      <c r="I12625" t="n">
        <v>3</v>
      </c>
      <c r="J12625" t="n">
        <v>362.08</v>
      </c>
      <c r="K12625" t="n">
        <v>0</v>
      </c>
      <c r="L12625">
        <f>I12625*J12625*(1-K12625)</f>
        <v/>
      </c>
      <c r="M12625">
        <f>VLOOKUP(F12625,Products!A:D,4,FALSE)*I12625</f>
        <v/>
      </c>
      <c r="N12625">
        <f>L12625-M12625</f>
        <v/>
      </c>
    </row>
    <row r="12626">
      <c r="A12626" t="inlineStr">
        <is>
          <t>T1012624</t>
        </is>
      </c>
      <c r="B12626" t="inlineStr">
        <is>
          <t>2024-03-08</t>
        </is>
      </c>
      <c r="C12626" t="inlineStr">
        <is>
          <t>S008</t>
        </is>
      </c>
      <c r="D12626" t="inlineStr">
        <is>
          <t>Store_008</t>
        </is>
      </c>
      <c r="E12626" t="inlineStr">
        <is>
          <t>East</t>
        </is>
      </c>
      <c r="F12626" t="inlineStr">
        <is>
          <t>P0189</t>
        </is>
      </c>
      <c r="G12626" t="inlineStr">
        <is>
          <t>Prod_0189</t>
        </is>
      </c>
      <c r="H12626" t="inlineStr">
        <is>
          <t>Food</t>
        </is>
      </c>
      <c r="I12626" t="n">
        <v>5</v>
      </c>
      <c r="J12626" t="n">
        <v>750.13</v>
      </c>
      <c r="K12626" t="n">
        <v>0</v>
      </c>
      <c r="L12626">
        <f>I12626*J12626*(1-K12626)</f>
        <v/>
      </c>
      <c r="M12626">
        <f>VLOOKUP(F12626,Products!A:D,4,FALSE)*I12626</f>
        <v/>
      </c>
      <c r="N12626">
        <f>L12626-M12626</f>
        <v/>
      </c>
    </row>
    <row r="12627">
      <c r="A12627" t="inlineStr">
        <is>
          <t>T1012625</t>
        </is>
      </c>
      <c r="B12627" t="inlineStr">
        <is>
          <t>2023-04-25</t>
        </is>
      </c>
      <c r="C12627" t="inlineStr">
        <is>
          <t>S016</t>
        </is>
      </c>
      <c r="D12627" t="inlineStr">
        <is>
          <t>Store_016</t>
        </is>
      </c>
      <c r="E12627" t="inlineStr">
        <is>
          <t>West</t>
        </is>
      </c>
      <c r="F12627" t="inlineStr">
        <is>
          <t>P0048</t>
        </is>
      </c>
      <c r="G12627" t="inlineStr">
        <is>
          <t>Prod_0048</t>
        </is>
      </c>
      <c r="H12627" t="inlineStr">
        <is>
          <t>Toys</t>
        </is>
      </c>
      <c r="I12627" t="n">
        <v>6</v>
      </c>
      <c r="J12627" t="n">
        <v>220.63</v>
      </c>
      <c r="K12627" t="n">
        <v>0.05</v>
      </c>
      <c r="L12627">
        <f>I12627*J12627*(1-K12627)</f>
        <v/>
      </c>
      <c r="M12627">
        <f>VLOOKUP(F12627,Products!A:D,4,FALSE)*I12627</f>
        <v/>
      </c>
      <c r="N12627">
        <f>L12627-M12627</f>
        <v/>
      </c>
    </row>
    <row r="12628">
      <c r="A12628" t="inlineStr">
        <is>
          <t>T1012626</t>
        </is>
      </c>
      <c r="B12628" t="inlineStr">
        <is>
          <t>2023-05-10</t>
        </is>
      </c>
      <c r="C12628" t="inlineStr">
        <is>
          <t>S042</t>
        </is>
      </c>
      <c r="D12628" t="inlineStr">
        <is>
          <t>Store_042</t>
        </is>
      </c>
      <c r="E12628" t="inlineStr">
        <is>
          <t>Central</t>
        </is>
      </c>
      <c r="F12628" t="inlineStr">
        <is>
          <t>P0006</t>
        </is>
      </c>
      <c r="G12628" t="inlineStr">
        <is>
          <t>Prod_0006</t>
        </is>
      </c>
      <c r="H12628" t="inlineStr">
        <is>
          <t>Food</t>
        </is>
      </c>
      <c r="I12628" t="n">
        <v>6</v>
      </c>
      <c r="J12628" t="n">
        <v>938.95</v>
      </c>
      <c r="K12628" t="n">
        <v>0.05</v>
      </c>
      <c r="L12628">
        <f>I12628*J12628*(1-K12628)</f>
        <v/>
      </c>
      <c r="M12628">
        <f>VLOOKUP(F12628,Products!A:D,4,FALSE)*I12628</f>
        <v/>
      </c>
      <c r="N12628">
        <f>L12628-M12628</f>
        <v/>
      </c>
    </row>
    <row r="12629">
      <c r="A12629" t="inlineStr">
        <is>
          <t>T1012627</t>
        </is>
      </c>
      <c r="B12629" t="inlineStr">
        <is>
          <t>2024-04-16</t>
        </is>
      </c>
      <c r="C12629" t="inlineStr">
        <is>
          <t>S042</t>
        </is>
      </c>
      <c r="D12629" t="inlineStr">
        <is>
          <t>Store_042</t>
        </is>
      </c>
      <c r="E12629" t="inlineStr">
        <is>
          <t>Central</t>
        </is>
      </c>
      <c r="F12629" t="inlineStr">
        <is>
          <t>P0076</t>
        </is>
      </c>
      <c r="G12629" t="inlineStr">
        <is>
          <t>Prod_0076</t>
        </is>
      </c>
      <c r="H12629" t="inlineStr">
        <is>
          <t>Clothing</t>
        </is>
      </c>
      <c r="I12629" t="n">
        <v>1</v>
      </c>
      <c r="J12629" t="n">
        <v>316.77</v>
      </c>
      <c r="K12629" t="n">
        <v>0.2</v>
      </c>
      <c r="L12629">
        <f>I12629*J12629*(1-K12629)</f>
        <v/>
      </c>
      <c r="M12629">
        <f>VLOOKUP(F12629,Products!A:D,4,FALSE)*I12629</f>
        <v/>
      </c>
      <c r="N12629">
        <f>L12629-M12629</f>
        <v/>
      </c>
    </row>
    <row r="12630">
      <c r="A12630" t="inlineStr">
        <is>
          <t>T1012628</t>
        </is>
      </c>
      <c r="B12630" t="inlineStr">
        <is>
          <t>2024-05-14</t>
        </is>
      </c>
      <c r="C12630" t="inlineStr">
        <is>
          <t>S017</t>
        </is>
      </c>
      <c r="D12630" t="inlineStr">
        <is>
          <t>Store_017</t>
        </is>
      </c>
      <c r="E12630" t="inlineStr">
        <is>
          <t>South</t>
        </is>
      </c>
      <c r="F12630" t="inlineStr">
        <is>
          <t>P0016</t>
        </is>
      </c>
      <c r="G12630" t="inlineStr">
        <is>
          <t>Prod_0016</t>
        </is>
      </c>
      <c r="H12630" t="inlineStr">
        <is>
          <t>Food</t>
        </is>
      </c>
      <c r="I12630" t="n">
        <v>9</v>
      </c>
      <c r="J12630" t="n">
        <v>736.12</v>
      </c>
      <c r="K12630" t="n">
        <v>0</v>
      </c>
      <c r="L12630">
        <f>I12630*J12630*(1-K12630)</f>
        <v/>
      </c>
      <c r="M12630">
        <f>VLOOKUP(F12630,Products!A:D,4,FALSE)*I12630</f>
        <v/>
      </c>
      <c r="N12630">
        <f>L12630-M12630</f>
        <v/>
      </c>
    </row>
    <row r="12631">
      <c r="A12631" t="inlineStr">
        <is>
          <t>T1012629</t>
        </is>
      </c>
      <c r="B12631" t="inlineStr">
        <is>
          <t>2024-12-12</t>
        </is>
      </c>
      <c r="C12631" t="inlineStr">
        <is>
          <t>S020</t>
        </is>
      </c>
      <c r="D12631" t="inlineStr">
        <is>
          <t>Store_020</t>
        </is>
      </c>
      <c r="E12631" t="inlineStr">
        <is>
          <t>West</t>
        </is>
      </c>
      <c r="F12631" t="inlineStr">
        <is>
          <t>P0029</t>
        </is>
      </c>
      <c r="G12631" t="inlineStr">
        <is>
          <t>Prod_0029</t>
        </is>
      </c>
      <c r="H12631" t="inlineStr">
        <is>
          <t>Clothing</t>
        </is>
      </c>
      <c r="I12631" t="n">
        <v>4</v>
      </c>
      <c r="J12631" t="n">
        <v>493.77</v>
      </c>
      <c r="K12631" t="n">
        <v>0</v>
      </c>
      <c r="L12631">
        <f>I12631*J12631*(1-K12631)</f>
        <v/>
      </c>
      <c r="M12631">
        <f>VLOOKUP(F12631,Products!A:D,4,FALSE)*I12631</f>
        <v/>
      </c>
      <c r="N12631">
        <f>L12631-M12631</f>
        <v/>
      </c>
    </row>
    <row r="12632">
      <c r="A12632" t="inlineStr">
        <is>
          <t>T1012630</t>
        </is>
      </c>
      <c r="B12632" t="inlineStr">
        <is>
          <t>2024-03-02</t>
        </is>
      </c>
      <c r="C12632" t="inlineStr">
        <is>
          <t>S006</t>
        </is>
      </c>
      <c r="D12632" t="inlineStr">
        <is>
          <t>Store_006</t>
        </is>
      </c>
      <c r="E12632" t="inlineStr">
        <is>
          <t>East</t>
        </is>
      </c>
      <c r="F12632" t="inlineStr">
        <is>
          <t>P0160</t>
        </is>
      </c>
      <c r="G12632" t="inlineStr">
        <is>
          <t>Prod_0160</t>
        </is>
      </c>
      <c r="H12632" t="inlineStr">
        <is>
          <t>Food</t>
        </is>
      </c>
      <c r="I12632" t="n">
        <v>8</v>
      </c>
      <c r="J12632" t="n">
        <v>869.85</v>
      </c>
      <c r="K12632" t="n">
        <v>0.05</v>
      </c>
      <c r="L12632">
        <f>I12632*J12632*(1-K12632)</f>
        <v/>
      </c>
      <c r="M12632">
        <f>VLOOKUP(F12632,Products!A:D,4,FALSE)*I12632</f>
        <v/>
      </c>
      <c r="N12632">
        <f>L12632-M12632</f>
        <v/>
      </c>
    </row>
    <row r="12633">
      <c r="A12633" t="inlineStr">
        <is>
          <t>T1012631</t>
        </is>
      </c>
      <c r="B12633" t="inlineStr">
        <is>
          <t>2023-02-26</t>
        </is>
      </c>
      <c r="C12633" t="inlineStr">
        <is>
          <t>S042</t>
        </is>
      </c>
      <c r="D12633" t="inlineStr">
        <is>
          <t>Store_042</t>
        </is>
      </c>
      <c r="E12633" t="inlineStr">
        <is>
          <t>Central</t>
        </is>
      </c>
      <c r="F12633" t="inlineStr">
        <is>
          <t>P0002</t>
        </is>
      </c>
      <c r="G12633" t="inlineStr">
        <is>
          <t>Prod_0002</t>
        </is>
      </c>
      <c r="H12633" t="inlineStr">
        <is>
          <t>Food</t>
        </is>
      </c>
      <c r="I12633" t="n">
        <v>5</v>
      </c>
      <c r="J12633" t="n">
        <v>252.3</v>
      </c>
      <c r="K12633" t="n">
        <v>0.15</v>
      </c>
      <c r="L12633">
        <f>I12633*J12633*(1-K12633)</f>
        <v/>
      </c>
      <c r="M12633">
        <f>VLOOKUP(F12633,Products!A:D,4,FALSE)*I12633</f>
        <v/>
      </c>
      <c r="N12633">
        <f>L12633-M12633</f>
        <v/>
      </c>
    </row>
    <row r="12634">
      <c r="A12634" t="inlineStr">
        <is>
          <t>T1012632</t>
        </is>
      </c>
      <c r="B12634" t="inlineStr">
        <is>
          <t>2025-02-02</t>
        </is>
      </c>
      <c r="C12634" t="inlineStr">
        <is>
          <t>S023</t>
        </is>
      </c>
      <c r="D12634" t="inlineStr">
        <is>
          <t>Store_023</t>
        </is>
      </c>
      <c r="E12634" t="inlineStr">
        <is>
          <t>South</t>
        </is>
      </c>
      <c r="F12634" t="inlineStr">
        <is>
          <t>P0189</t>
        </is>
      </c>
      <c r="G12634" t="inlineStr">
        <is>
          <t>Prod_0189</t>
        </is>
      </c>
      <c r="H12634" t="inlineStr">
        <is>
          <t>Food</t>
        </is>
      </c>
      <c r="I12634" t="n">
        <v>8</v>
      </c>
      <c r="J12634" t="n">
        <v>733.1799999999999</v>
      </c>
      <c r="K12634" t="n">
        <v>0</v>
      </c>
      <c r="L12634">
        <f>I12634*J12634*(1-K12634)</f>
        <v/>
      </c>
      <c r="M12634">
        <f>VLOOKUP(F12634,Products!A:D,4,FALSE)*I12634</f>
        <v/>
      </c>
      <c r="N12634">
        <f>L12634-M12634</f>
        <v/>
      </c>
    </row>
    <row r="12635">
      <c r="A12635" t="inlineStr">
        <is>
          <t>T1012633</t>
        </is>
      </c>
      <c r="B12635" t="inlineStr">
        <is>
          <t>2023-10-15</t>
        </is>
      </c>
      <c r="C12635" t="inlineStr">
        <is>
          <t>S019</t>
        </is>
      </c>
      <c r="D12635" t="inlineStr">
        <is>
          <t>Store_019</t>
        </is>
      </c>
      <c r="E12635" t="inlineStr">
        <is>
          <t>East</t>
        </is>
      </c>
      <c r="F12635" t="inlineStr">
        <is>
          <t>P0043</t>
        </is>
      </c>
      <c r="G12635" t="inlineStr">
        <is>
          <t>Prod_0043</t>
        </is>
      </c>
      <c r="H12635" t="inlineStr">
        <is>
          <t>Food</t>
        </is>
      </c>
      <c r="I12635" t="n">
        <v>2</v>
      </c>
      <c r="J12635" t="n">
        <v>258.37</v>
      </c>
      <c r="K12635" t="n">
        <v>0</v>
      </c>
      <c r="L12635">
        <f>I12635*J12635*(1-K12635)</f>
        <v/>
      </c>
      <c r="M12635">
        <f>VLOOKUP(F12635,Products!A:D,4,FALSE)*I12635</f>
        <v/>
      </c>
      <c r="N12635">
        <f>L12635-M12635</f>
        <v/>
      </c>
    </row>
    <row r="12636">
      <c r="A12636" t="inlineStr">
        <is>
          <t>T1012634</t>
        </is>
      </c>
      <c r="B12636" t="inlineStr">
        <is>
          <t>2024-02-17</t>
        </is>
      </c>
      <c r="C12636" t="inlineStr">
        <is>
          <t>S049</t>
        </is>
      </c>
      <c r="D12636" t="inlineStr">
        <is>
          <t>Store_049</t>
        </is>
      </c>
      <c r="E12636" t="inlineStr">
        <is>
          <t>North</t>
        </is>
      </c>
      <c r="F12636" t="inlineStr">
        <is>
          <t>P0007</t>
        </is>
      </c>
      <c r="G12636" t="inlineStr">
        <is>
          <t>Prod_0007</t>
        </is>
      </c>
      <c r="H12636" t="inlineStr">
        <is>
          <t>Food</t>
        </is>
      </c>
      <c r="I12636" t="n">
        <v>6</v>
      </c>
      <c r="J12636" t="n">
        <v>132.54</v>
      </c>
      <c r="K12636" t="n">
        <v>0</v>
      </c>
      <c r="L12636">
        <f>I12636*J12636*(1-K12636)</f>
        <v/>
      </c>
      <c r="M12636">
        <f>VLOOKUP(F12636,Products!A:D,4,FALSE)*I12636</f>
        <v/>
      </c>
      <c r="N12636">
        <f>L12636-M12636</f>
        <v/>
      </c>
    </row>
    <row r="12637">
      <c r="A12637" t="inlineStr">
        <is>
          <t>T1012635</t>
        </is>
      </c>
      <c r="B12637" t="inlineStr">
        <is>
          <t>2025-07-04</t>
        </is>
      </c>
      <c r="C12637" t="inlineStr">
        <is>
          <t>S034</t>
        </is>
      </c>
      <c r="D12637" t="inlineStr">
        <is>
          <t>Store_034</t>
        </is>
      </c>
      <c r="E12637" t="inlineStr">
        <is>
          <t>Central</t>
        </is>
      </c>
      <c r="F12637" t="inlineStr">
        <is>
          <t>P0013</t>
        </is>
      </c>
      <c r="G12637" t="inlineStr">
        <is>
          <t>Prod_0013</t>
        </is>
      </c>
      <c r="H12637" t="inlineStr">
        <is>
          <t>Clothing</t>
        </is>
      </c>
      <c r="I12637" t="n">
        <v>8</v>
      </c>
      <c r="J12637" t="n">
        <v>72.69</v>
      </c>
      <c r="K12637" t="n">
        <v>0.05</v>
      </c>
      <c r="L12637">
        <f>I12637*J12637*(1-K12637)</f>
        <v/>
      </c>
      <c r="M12637">
        <f>VLOOKUP(F12637,Products!A:D,4,FALSE)*I12637</f>
        <v/>
      </c>
      <c r="N12637">
        <f>L12637-M12637</f>
        <v/>
      </c>
    </row>
    <row r="12638">
      <c r="A12638" t="inlineStr">
        <is>
          <t>T1012636</t>
        </is>
      </c>
      <c r="B12638" t="inlineStr">
        <is>
          <t>2023-08-26</t>
        </is>
      </c>
      <c r="C12638" t="inlineStr">
        <is>
          <t>S012</t>
        </is>
      </c>
      <c r="D12638" t="inlineStr">
        <is>
          <t>Store_012</t>
        </is>
      </c>
      <c r="E12638" t="inlineStr">
        <is>
          <t>South</t>
        </is>
      </c>
      <c r="F12638" t="inlineStr">
        <is>
          <t>P0076</t>
        </is>
      </c>
      <c r="G12638" t="inlineStr">
        <is>
          <t>Prod_0076</t>
        </is>
      </c>
      <c r="H12638" t="inlineStr">
        <is>
          <t>Clothing</t>
        </is>
      </c>
      <c r="I12638" t="n">
        <v>9</v>
      </c>
      <c r="J12638" t="n">
        <v>332.35</v>
      </c>
      <c r="K12638" t="n">
        <v>0</v>
      </c>
      <c r="L12638">
        <f>I12638*J12638*(1-K12638)</f>
        <v/>
      </c>
      <c r="M12638">
        <f>VLOOKUP(F12638,Products!A:D,4,FALSE)*I12638</f>
        <v/>
      </c>
      <c r="N12638">
        <f>L12638-M12638</f>
        <v/>
      </c>
    </row>
    <row r="12639">
      <c r="A12639" t="inlineStr">
        <is>
          <t>T1012637</t>
        </is>
      </c>
      <c r="B12639" t="inlineStr">
        <is>
          <t>2025-03-29</t>
        </is>
      </c>
      <c r="C12639" t="inlineStr">
        <is>
          <t>S032</t>
        </is>
      </c>
      <c r="D12639" t="inlineStr">
        <is>
          <t>Store_032</t>
        </is>
      </c>
      <c r="E12639" t="inlineStr">
        <is>
          <t>Central</t>
        </is>
      </c>
      <c r="F12639" t="inlineStr">
        <is>
          <t>P0143</t>
        </is>
      </c>
      <c r="G12639" t="inlineStr">
        <is>
          <t>Prod_0143</t>
        </is>
      </c>
      <c r="H12639" t="inlineStr">
        <is>
          <t>Electronics</t>
        </is>
      </c>
      <c r="I12639" t="n">
        <v>8</v>
      </c>
      <c r="J12639" t="n">
        <v>368.28</v>
      </c>
      <c r="K12639" t="n">
        <v>0.05</v>
      </c>
      <c r="L12639">
        <f>I12639*J12639*(1-K12639)</f>
        <v/>
      </c>
      <c r="M12639">
        <f>VLOOKUP(F12639,Products!A:D,4,FALSE)*I12639</f>
        <v/>
      </c>
      <c r="N12639">
        <f>L12639-M12639</f>
        <v/>
      </c>
    </row>
    <row r="12640">
      <c r="A12640" t="inlineStr">
        <is>
          <t>T1012638</t>
        </is>
      </c>
      <c r="B12640" t="inlineStr">
        <is>
          <t>2025-01-11</t>
        </is>
      </c>
      <c r="C12640" t="inlineStr">
        <is>
          <t>S004</t>
        </is>
      </c>
      <c r="D12640" t="inlineStr">
        <is>
          <t>Store_004</t>
        </is>
      </c>
      <c r="E12640" t="inlineStr">
        <is>
          <t>Central</t>
        </is>
      </c>
      <c r="F12640" t="inlineStr">
        <is>
          <t>P0113</t>
        </is>
      </c>
      <c r="G12640" t="inlineStr">
        <is>
          <t>Prod_0113</t>
        </is>
      </c>
      <c r="H12640" t="inlineStr">
        <is>
          <t>Toys</t>
        </is>
      </c>
      <c r="I12640" t="n">
        <v>6</v>
      </c>
      <c r="J12640" t="n">
        <v>597.12</v>
      </c>
      <c r="K12640" t="n">
        <v>0.15</v>
      </c>
      <c r="L12640">
        <f>I12640*J12640*(1-K12640)</f>
        <v/>
      </c>
      <c r="M12640">
        <f>VLOOKUP(F12640,Products!A:D,4,FALSE)*I12640</f>
        <v/>
      </c>
      <c r="N12640">
        <f>L12640-M12640</f>
        <v/>
      </c>
    </row>
    <row r="12641">
      <c r="A12641" t="inlineStr">
        <is>
          <t>T1012639</t>
        </is>
      </c>
      <c r="B12641" t="inlineStr">
        <is>
          <t>2024-04-28</t>
        </is>
      </c>
      <c r="C12641" t="inlineStr">
        <is>
          <t>S049</t>
        </is>
      </c>
      <c r="D12641" t="inlineStr">
        <is>
          <t>Store_049</t>
        </is>
      </c>
      <c r="E12641" t="inlineStr">
        <is>
          <t>North</t>
        </is>
      </c>
      <c r="F12641" t="inlineStr">
        <is>
          <t>P0090</t>
        </is>
      </c>
      <c r="G12641" t="inlineStr">
        <is>
          <t>Prod_0090</t>
        </is>
      </c>
      <c r="H12641" t="inlineStr">
        <is>
          <t>Toys</t>
        </is>
      </c>
      <c r="I12641" t="n">
        <v>1</v>
      </c>
      <c r="J12641" t="n">
        <v>362.36</v>
      </c>
      <c r="K12641" t="n">
        <v>0.2</v>
      </c>
      <c r="L12641">
        <f>I12641*J12641*(1-K12641)</f>
        <v/>
      </c>
      <c r="M12641">
        <f>VLOOKUP(F12641,Products!A:D,4,FALSE)*I12641</f>
        <v/>
      </c>
      <c r="N12641">
        <f>L12641-M12641</f>
        <v/>
      </c>
    </row>
    <row r="12642">
      <c r="A12642" t="inlineStr">
        <is>
          <t>T1012640</t>
        </is>
      </c>
      <c r="B12642" t="inlineStr">
        <is>
          <t>2023-03-21</t>
        </is>
      </c>
      <c r="C12642" t="inlineStr">
        <is>
          <t>S013</t>
        </is>
      </c>
      <c r="D12642" t="inlineStr">
        <is>
          <t>Store_013</t>
        </is>
      </c>
      <c r="E12642" t="inlineStr">
        <is>
          <t>North</t>
        </is>
      </c>
      <c r="F12642" t="inlineStr">
        <is>
          <t>P0195</t>
        </is>
      </c>
      <c r="G12642" t="inlineStr">
        <is>
          <t>Prod_0195</t>
        </is>
      </c>
      <c r="H12642" t="inlineStr">
        <is>
          <t>Food</t>
        </is>
      </c>
      <c r="I12642" t="n">
        <v>3</v>
      </c>
      <c r="J12642" t="n">
        <v>417.63</v>
      </c>
      <c r="K12642" t="n">
        <v>0</v>
      </c>
      <c r="L12642">
        <f>I12642*J12642*(1-K12642)</f>
        <v/>
      </c>
      <c r="M12642">
        <f>VLOOKUP(F12642,Products!A:D,4,FALSE)*I12642</f>
        <v/>
      </c>
      <c r="N12642">
        <f>L12642-M12642</f>
        <v/>
      </c>
    </row>
    <row r="12643">
      <c r="A12643" t="inlineStr">
        <is>
          <t>T1012641</t>
        </is>
      </c>
      <c r="B12643" t="inlineStr">
        <is>
          <t>2025-04-25</t>
        </is>
      </c>
      <c r="C12643" t="inlineStr">
        <is>
          <t>S047</t>
        </is>
      </c>
      <c r="D12643" t="inlineStr">
        <is>
          <t>Store_047</t>
        </is>
      </c>
      <c r="E12643" t="inlineStr">
        <is>
          <t>North</t>
        </is>
      </c>
      <c r="F12643" t="inlineStr">
        <is>
          <t>P0118</t>
        </is>
      </c>
      <c r="G12643" t="inlineStr">
        <is>
          <t>Prod_0118</t>
        </is>
      </c>
      <c r="H12643" t="inlineStr">
        <is>
          <t>Toys</t>
        </is>
      </c>
      <c r="I12643" t="n">
        <v>2</v>
      </c>
      <c r="J12643" t="n">
        <v>619.61</v>
      </c>
      <c r="K12643" t="n">
        <v>0.1</v>
      </c>
      <c r="L12643">
        <f>I12643*J12643*(1-K12643)</f>
        <v/>
      </c>
      <c r="M12643">
        <f>VLOOKUP(F12643,Products!A:D,4,FALSE)*I12643</f>
        <v/>
      </c>
      <c r="N12643">
        <f>L12643-M12643</f>
        <v/>
      </c>
    </row>
    <row r="12644">
      <c r="A12644" t="inlineStr">
        <is>
          <t>T1012642</t>
        </is>
      </c>
      <c r="B12644" t="inlineStr">
        <is>
          <t>2024-07-30</t>
        </is>
      </c>
      <c r="C12644" t="inlineStr">
        <is>
          <t>S023</t>
        </is>
      </c>
      <c r="D12644" t="inlineStr">
        <is>
          <t>Store_023</t>
        </is>
      </c>
      <c r="E12644" t="inlineStr">
        <is>
          <t>South</t>
        </is>
      </c>
      <c r="F12644" t="inlineStr">
        <is>
          <t>P0019</t>
        </is>
      </c>
      <c r="G12644" t="inlineStr">
        <is>
          <t>Prod_0019</t>
        </is>
      </c>
      <c r="H12644" t="inlineStr">
        <is>
          <t>Toys</t>
        </is>
      </c>
      <c r="I12644" t="n">
        <v>9</v>
      </c>
      <c r="J12644" t="n">
        <v>527.5</v>
      </c>
      <c r="K12644" t="n">
        <v>0</v>
      </c>
      <c r="L12644">
        <f>I12644*J12644*(1-K12644)</f>
        <v/>
      </c>
      <c r="M12644">
        <f>VLOOKUP(F12644,Products!A:D,4,FALSE)*I12644</f>
        <v/>
      </c>
      <c r="N12644">
        <f>L12644-M12644</f>
        <v/>
      </c>
    </row>
    <row r="12645">
      <c r="A12645" t="inlineStr">
        <is>
          <t>T1012643</t>
        </is>
      </c>
      <c r="B12645" t="inlineStr">
        <is>
          <t>2023-05-05</t>
        </is>
      </c>
      <c r="C12645" t="inlineStr">
        <is>
          <t>S018</t>
        </is>
      </c>
      <c r="D12645" t="inlineStr">
        <is>
          <t>Store_018</t>
        </is>
      </c>
      <c r="E12645" t="inlineStr">
        <is>
          <t>South</t>
        </is>
      </c>
      <c r="F12645" t="inlineStr">
        <is>
          <t>P0131</t>
        </is>
      </c>
      <c r="G12645" t="inlineStr">
        <is>
          <t>Prod_0131</t>
        </is>
      </c>
      <c r="H12645" t="inlineStr">
        <is>
          <t>Beverages</t>
        </is>
      </c>
      <c r="I12645" t="n">
        <v>7</v>
      </c>
      <c r="J12645" t="n">
        <v>398.84</v>
      </c>
      <c r="K12645" t="n">
        <v>0</v>
      </c>
      <c r="L12645">
        <f>I12645*J12645*(1-K12645)</f>
        <v/>
      </c>
      <c r="M12645">
        <f>VLOOKUP(F12645,Products!A:D,4,FALSE)*I12645</f>
        <v/>
      </c>
      <c r="N12645">
        <f>L12645-M12645</f>
        <v/>
      </c>
    </row>
    <row r="12646">
      <c r="A12646" t="inlineStr">
        <is>
          <t>T1012644</t>
        </is>
      </c>
      <c r="B12646" t="inlineStr">
        <is>
          <t>2025-08-27</t>
        </is>
      </c>
      <c r="C12646" t="inlineStr">
        <is>
          <t>S010</t>
        </is>
      </c>
      <c r="D12646" t="inlineStr">
        <is>
          <t>Store_010</t>
        </is>
      </c>
      <c r="E12646" t="inlineStr">
        <is>
          <t>North</t>
        </is>
      </c>
      <c r="F12646" t="inlineStr">
        <is>
          <t>P0154</t>
        </is>
      </c>
      <c r="G12646" t="inlineStr">
        <is>
          <t>Prod_0154</t>
        </is>
      </c>
      <c r="H12646" t="inlineStr">
        <is>
          <t>Toys</t>
        </is>
      </c>
      <c r="I12646" t="n">
        <v>4</v>
      </c>
      <c r="J12646" t="n">
        <v>276.3</v>
      </c>
      <c r="K12646" t="n">
        <v>0</v>
      </c>
      <c r="L12646">
        <f>I12646*J12646*(1-K12646)</f>
        <v/>
      </c>
      <c r="M12646">
        <f>VLOOKUP(F12646,Products!A:D,4,FALSE)*I12646</f>
        <v/>
      </c>
      <c r="N12646">
        <f>L12646-M12646</f>
        <v/>
      </c>
    </row>
    <row r="12647">
      <c r="A12647" t="inlineStr">
        <is>
          <t>T1012645</t>
        </is>
      </c>
      <c r="B12647" t="inlineStr">
        <is>
          <t>2023-06-22</t>
        </is>
      </c>
      <c r="C12647" t="inlineStr">
        <is>
          <t>S021</t>
        </is>
      </c>
      <c r="D12647" t="inlineStr">
        <is>
          <t>Store_021</t>
        </is>
      </c>
      <c r="E12647" t="inlineStr">
        <is>
          <t>North</t>
        </is>
      </c>
      <c r="F12647" t="inlineStr">
        <is>
          <t>P0170</t>
        </is>
      </c>
      <c r="G12647" t="inlineStr">
        <is>
          <t>Prod_0170</t>
        </is>
      </c>
      <c r="H12647" t="inlineStr">
        <is>
          <t>Household</t>
        </is>
      </c>
      <c r="I12647" t="n">
        <v>4</v>
      </c>
      <c r="J12647" t="n">
        <v>605.49</v>
      </c>
      <c r="K12647" t="n">
        <v>0.1</v>
      </c>
      <c r="L12647">
        <f>I12647*J12647*(1-K12647)</f>
        <v/>
      </c>
      <c r="M12647">
        <f>VLOOKUP(F12647,Products!A:D,4,FALSE)*I12647</f>
        <v/>
      </c>
      <c r="N12647">
        <f>L12647-M12647</f>
        <v/>
      </c>
    </row>
    <row r="12648">
      <c r="A12648" t="inlineStr">
        <is>
          <t>T1012646</t>
        </is>
      </c>
      <c r="B12648" t="inlineStr">
        <is>
          <t>2023-01-31</t>
        </is>
      </c>
      <c r="C12648" t="inlineStr">
        <is>
          <t>S048</t>
        </is>
      </c>
      <c r="D12648" t="inlineStr">
        <is>
          <t>Store_048</t>
        </is>
      </c>
      <c r="E12648" t="inlineStr">
        <is>
          <t>South</t>
        </is>
      </c>
      <c r="F12648" t="inlineStr">
        <is>
          <t>P0101</t>
        </is>
      </c>
      <c r="G12648" t="inlineStr">
        <is>
          <t>Prod_0101</t>
        </is>
      </c>
      <c r="H12648" t="inlineStr">
        <is>
          <t>Food</t>
        </is>
      </c>
      <c r="I12648" t="n">
        <v>5</v>
      </c>
      <c r="J12648" t="n">
        <v>93.7</v>
      </c>
      <c r="K12648" t="n">
        <v>0</v>
      </c>
      <c r="L12648">
        <f>I12648*J12648*(1-K12648)</f>
        <v/>
      </c>
      <c r="M12648">
        <f>VLOOKUP(F12648,Products!A:D,4,FALSE)*I12648</f>
        <v/>
      </c>
      <c r="N12648">
        <f>L12648-M12648</f>
        <v/>
      </c>
    </row>
    <row r="12649">
      <c r="A12649" t="inlineStr">
        <is>
          <t>T1012647</t>
        </is>
      </c>
      <c r="B12649" t="inlineStr">
        <is>
          <t>2023-09-28</t>
        </is>
      </c>
      <c r="C12649" t="inlineStr">
        <is>
          <t>S017</t>
        </is>
      </c>
      <c r="D12649" t="inlineStr">
        <is>
          <t>Store_017</t>
        </is>
      </c>
      <c r="E12649" t="inlineStr">
        <is>
          <t>South</t>
        </is>
      </c>
      <c r="F12649" t="inlineStr">
        <is>
          <t>P0086</t>
        </is>
      </c>
      <c r="G12649" t="inlineStr">
        <is>
          <t>Prod_0086</t>
        </is>
      </c>
      <c r="H12649" t="inlineStr">
        <is>
          <t>Stationery</t>
        </is>
      </c>
      <c r="I12649" t="n">
        <v>4</v>
      </c>
      <c r="J12649" t="n">
        <v>839.01</v>
      </c>
      <c r="K12649" t="n">
        <v>0</v>
      </c>
      <c r="L12649">
        <f>I12649*J12649*(1-K12649)</f>
        <v/>
      </c>
      <c r="M12649">
        <f>VLOOKUP(F12649,Products!A:D,4,FALSE)*I12649</f>
        <v/>
      </c>
      <c r="N12649">
        <f>L12649-M12649</f>
        <v/>
      </c>
    </row>
    <row r="12650">
      <c r="A12650" t="inlineStr">
        <is>
          <t>T1012648</t>
        </is>
      </c>
      <c r="B12650" t="inlineStr">
        <is>
          <t>2025-03-07</t>
        </is>
      </c>
      <c r="C12650" t="inlineStr">
        <is>
          <t>S038</t>
        </is>
      </c>
      <c r="D12650" t="inlineStr">
        <is>
          <t>Store_038</t>
        </is>
      </c>
      <c r="E12650" t="inlineStr">
        <is>
          <t>East</t>
        </is>
      </c>
      <c r="F12650" t="inlineStr">
        <is>
          <t>P0122</t>
        </is>
      </c>
      <c r="G12650" t="inlineStr">
        <is>
          <t>Prod_0122</t>
        </is>
      </c>
      <c r="H12650" t="inlineStr">
        <is>
          <t>Beverages</t>
        </is>
      </c>
      <c r="I12650" t="n">
        <v>8</v>
      </c>
      <c r="J12650" t="n">
        <v>769.39</v>
      </c>
      <c r="K12650" t="n">
        <v>0.15</v>
      </c>
      <c r="L12650">
        <f>I12650*J12650*(1-K12650)</f>
        <v/>
      </c>
      <c r="M12650">
        <f>VLOOKUP(F12650,Products!A:D,4,FALSE)*I12650</f>
        <v/>
      </c>
      <c r="N12650">
        <f>L12650-M12650</f>
        <v/>
      </c>
    </row>
    <row r="12651">
      <c r="A12651" t="inlineStr">
        <is>
          <t>T1012649</t>
        </is>
      </c>
      <c r="B12651" t="inlineStr">
        <is>
          <t>2023-09-19</t>
        </is>
      </c>
      <c r="C12651" t="inlineStr">
        <is>
          <t>S040</t>
        </is>
      </c>
      <c r="D12651" t="inlineStr">
        <is>
          <t>Store_040</t>
        </is>
      </c>
      <c r="E12651" t="inlineStr">
        <is>
          <t>Central</t>
        </is>
      </c>
      <c r="F12651" t="inlineStr">
        <is>
          <t>P0105</t>
        </is>
      </c>
      <c r="G12651" t="inlineStr">
        <is>
          <t>Prod_0105</t>
        </is>
      </c>
      <c r="H12651" t="inlineStr">
        <is>
          <t>Electronics</t>
        </is>
      </c>
      <c r="I12651" t="n">
        <v>2</v>
      </c>
      <c r="J12651" t="n">
        <v>598.5700000000001</v>
      </c>
      <c r="K12651" t="n">
        <v>0</v>
      </c>
      <c r="L12651">
        <f>I12651*J12651*(1-K12651)</f>
        <v/>
      </c>
      <c r="M12651">
        <f>VLOOKUP(F12651,Products!A:D,4,FALSE)*I12651</f>
        <v/>
      </c>
      <c r="N12651">
        <f>L12651-M12651</f>
        <v/>
      </c>
    </row>
    <row r="12652">
      <c r="A12652" t="inlineStr">
        <is>
          <t>T1012650</t>
        </is>
      </c>
      <c r="B12652" t="inlineStr">
        <is>
          <t>2024-01-27</t>
        </is>
      </c>
      <c r="C12652" t="inlineStr">
        <is>
          <t>S017</t>
        </is>
      </c>
      <c r="D12652" t="inlineStr">
        <is>
          <t>Store_017</t>
        </is>
      </c>
      <c r="E12652" t="inlineStr">
        <is>
          <t>South</t>
        </is>
      </c>
      <c r="F12652" t="inlineStr">
        <is>
          <t>P0200</t>
        </is>
      </c>
      <c r="G12652" t="inlineStr">
        <is>
          <t>Prod_0200</t>
        </is>
      </c>
      <c r="H12652" t="inlineStr">
        <is>
          <t>Electronics</t>
        </is>
      </c>
      <c r="I12652" t="n">
        <v>4</v>
      </c>
      <c r="J12652" t="n">
        <v>411.93</v>
      </c>
      <c r="K12652" t="n">
        <v>0</v>
      </c>
      <c r="L12652">
        <f>I12652*J12652*(1-K12652)</f>
        <v/>
      </c>
      <c r="M12652">
        <f>VLOOKUP(F12652,Products!A:D,4,FALSE)*I12652</f>
        <v/>
      </c>
      <c r="N12652">
        <f>L12652-M12652</f>
        <v/>
      </c>
    </row>
    <row r="12653">
      <c r="A12653" t="inlineStr">
        <is>
          <t>T1012651</t>
        </is>
      </c>
      <c r="B12653" t="inlineStr">
        <is>
          <t>2024-07-18</t>
        </is>
      </c>
      <c r="C12653" t="inlineStr">
        <is>
          <t>S042</t>
        </is>
      </c>
      <c r="D12653" t="inlineStr">
        <is>
          <t>Store_042</t>
        </is>
      </c>
      <c r="E12653" t="inlineStr">
        <is>
          <t>Central</t>
        </is>
      </c>
      <c r="F12653" t="inlineStr">
        <is>
          <t>P0187</t>
        </is>
      </c>
      <c r="G12653" t="inlineStr">
        <is>
          <t>Prod_0187</t>
        </is>
      </c>
      <c r="H12653" t="inlineStr">
        <is>
          <t>Food</t>
        </is>
      </c>
      <c r="I12653" t="n">
        <v>5</v>
      </c>
      <c r="J12653" t="n">
        <v>907.79</v>
      </c>
      <c r="K12653" t="n">
        <v>0</v>
      </c>
      <c r="L12653">
        <f>I12653*J12653*(1-K12653)</f>
        <v/>
      </c>
      <c r="M12653">
        <f>VLOOKUP(F12653,Products!A:D,4,FALSE)*I12653</f>
        <v/>
      </c>
      <c r="N12653">
        <f>L12653-M12653</f>
        <v/>
      </c>
    </row>
    <row r="12654">
      <c r="A12654" t="inlineStr">
        <is>
          <t>T1012652</t>
        </is>
      </c>
      <c r="B12654" t="inlineStr">
        <is>
          <t>2024-02-12</t>
        </is>
      </c>
      <c r="C12654" t="inlineStr">
        <is>
          <t>S003</t>
        </is>
      </c>
      <c r="D12654" t="inlineStr">
        <is>
          <t>Store_003</t>
        </is>
      </c>
      <c r="E12654" t="inlineStr">
        <is>
          <t>North</t>
        </is>
      </c>
      <c r="F12654" t="inlineStr">
        <is>
          <t>P0140</t>
        </is>
      </c>
      <c r="G12654" t="inlineStr">
        <is>
          <t>Prod_0140</t>
        </is>
      </c>
      <c r="H12654" t="inlineStr">
        <is>
          <t>Food</t>
        </is>
      </c>
      <c r="I12654" t="n">
        <v>2</v>
      </c>
      <c r="J12654" t="n">
        <v>702.8</v>
      </c>
      <c r="K12654" t="n">
        <v>0</v>
      </c>
      <c r="L12654">
        <f>I12654*J12654*(1-K12654)</f>
        <v/>
      </c>
      <c r="M12654">
        <f>VLOOKUP(F12654,Products!A:D,4,FALSE)*I12654</f>
        <v/>
      </c>
      <c r="N12654">
        <f>L12654-M12654</f>
        <v/>
      </c>
    </row>
    <row r="12655">
      <c r="A12655" t="inlineStr">
        <is>
          <t>T1012653</t>
        </is>
      </c>
      <c r="B12655" t="inlineStr">
        <is>
          <t>2024-11-13</t>
        </is>
      </c>
      <c r="C12655" t="inlineStr">
        <is>
          <t>S034</t>
        </is>
      </c>
      <c r="D12655" t="inlineStr">
        <is>
          <t>Store_034</t>
        </is>
      </c>
      <c r="E12655" t="inlineStr">
        <is>
          <t>Central</t>
        </is>
      </c>
      <c r="F12655" t="inlineStr">
        <is>
          <t>P0054</t>
        </is>
      </c>
      <c r="G12655" t="inlineStr">
        <is>
          <t>Prod_0054</t>
        </is>
      </c>
      <c r="H12655" t="inlineStr">
        <is>
          <t>Food</t>
        </is>
      </c>
      <c r="I12655" t="n">
        <v>3</v>
      </c>
      <c r="J12655" t="n">
        <v>510.54</v>
      </c>
      <c r="K12655" t="n">
        <v>0</v>
      </c>
      <c r="L12655">
        <f>I12655*J12655*(1-K12655)</f>
        <v/>
      </c>
      <c r="M12655">
        <f>VLOOKUP(F12655,Products!A:D,4,FALSE)*I12655</f>
        <v/>
      </c>
      <c r="N12655">
        <f>L12655-M12655</f>
        <v/>
      </c>
    </row>
    <row r="12656">
      <c r="A12656" t="inlineStr">
        <is>
          <t>T1012654</t>
        </is>
      </c>
      <c r="B12656" t="inlineStr">
        <is>
          <t>2024-09-16</t>
        </is>
      </c>
      <c r="C12656" t="inlineStr">
        <is>
          <t>S036</t>
        </is>
      </c>
      <c r="D12656" t="inlineStr">
        <is>
          <t>Store_036</t>
        </is>
      </c>
      <c r="E12656" t="inlineStr">
        <is>
          <t>Central</t>
        </is>
      </c>
      <c r="F12656" t="inlineStr">
        <is>
          <t>P0043</t>
        </is>
      </c>
      <c r="G12656" t="inlineStr">
        <is>
          <t>Prod_0043</t>
        </is>
      </c>
      <c r="H12656" t="inlineStr">
        <is>
          <t>Food</t>
        </is>
      </c>
      <c r="I12656" t="n">
        <v>4</v>
      </c>
      <c r="J12656" t="n">
        <v>246</v>
      </c>
      <c r="K12656" t="n">
        <v>0</v>
      </c>
      <c r="L12656">
        <f>I12656*J12656*(1-K12656)</f>
        <v/>
      </c>
      <c r="M12656">
        <f>VLOOKUP(F12656,Products!A:D,4,FALSE)*I12656</f>
        <v/>
      </c>
      <c r="N12656">
        <f>L12656-M12656</f>
        <v/>
      </c>
    </row>
    <row r="12657">
      <c r="A12657" t="inlineStr">
        <is>
          <t>T1012655</t>
        </is>
      </c>
      <c r="B12657" t="inlineStr">
        <is>
          <t>2024-04-08</t>
        </is>
      </c>
      <c r="C12657" t="inlineStr">
        <is>
          <t>S029</t>
        </is>
      </c>
      <c r="D12657" t="inlineStr">
        <is>
          <t>Store_029</t>
        </is>
      </c>
      <c r="E12657" t="inlineStr">
        <is>
          <t>South</t>
        </is>
      </c>
      <c r="F12657" t="inlineStr">
        <is>
          <t>P0097</t>
        </is>
      </c>
      <c r="G12657" t="inlineStr">
        <is>
          <t>Prod_0097</t>
        </is>
      </c>
      <c r="H12657" t="inlineStr">
        <is>
          <t>Clothing</t>
        </is>
      </c>
      <c r="I12657" t="n">
        <v>9</v>
      </c>
      <c r="J12657" t="n">
        <v>199.83</v>
      </c>
      <c r="K12657" t="n">
        <v>0.1</v>
      </c>
      <c r="L12657">
        <f>I12657*J12657*(1-K12657)</f>
        <v/>
      </c>
      <c r="M12657">
        <f>VLOOKUP(F12657,Products!A:D,4,FALSE)*I12657</f>
        <v/>
      </c>
      <c r="N12657">
        <f>L12657-M12657</f>
        <v/>
      </c>
    </row>
    <row r="12658">
      <c r="A12658" t="inlineStr">
        <is>
          <t>T1012656</t>
        </is>
      </c>
      <c r="B12658" t="inlineStr">
        <is>
          <t>2024-11-24</t>
        </is>
      </c>
      <c r="C12658" t="inlineStr">
        <is>
          <t>S007</t>
        </is>
      </c>
      <c r="D12658" t="inlineStr">
        <is>
          <t>Store_007</t>
        </is>
      </c>
      <c r="E12658" t="inlineStr">
        <is>
          <t>East</t>
        </is>
      </c>
      <c r="F12658" t="inlineStr">
        <is>
          <t>P0001</t>
        </is>
      </c>
      <c r="G12658" t="inlineStr">
        <is>
          <t>Prod_0001</t>
        </is>
      </c>
      <c r="H12658" t="inlineStr">
        <is>
          <t>Beverages</t>
        </is>
      </c>
      <c r="I12658" t="n">
        <v>3</v>
      </c>
      <c r="J12658" t="n">
        <v>534.64</v>
      </c>
      <c r="K12658" t="n">
        <v>0.15</v>
      </c>
      <c r="L12658">
        <f>I12658*J12658*(1-K12658)</f>
        <v/>
      </c>
      <c r="M12658">
        <f>VLOOKUP(F12658,Products!A:D,4,FALSE)*I12658</f>
        <v/>
      </c>
      <c r="N12658">
        <f>L12658-M12658</f>
        <v/>
      </c>
    </row>
    <row r="12659">
      <c r="A12659" t="inlineStr">
        <is>
          <t>T1012657</t>
        </is>
      </c>
      <c r="B12659" t="inlineStr">
        <is>
          <t>2023-12-29</t>
        </is>
      </c>
      <c r="C12659" t="inlineStr">
        <is>
          <t>S040</t>
        </is>
      </c>
      <c r="D12659" t="inlineStr">
        <is>
          <t>Store_040</t>
        </is>
      </c>
      <c r="E12659" t="inlineStr">
        <is>
          <t>Central</t>
        </is>
      </c>
      <c r="F12659" t="inlineStr">
        <is>
          <t>P0075</t>
        </is>
      </c>
      <c r="G12659" t="inlineStr">
        <is>
          <t>Prod_0075</t>
        </is>
      </c>
      <c r="H12659" t="inlineStr">
        <is>
          <t>Beverages</t>
        </is>
      </c>
      <c r="I12659" t="n">
        <v>8</v>
      </c>
      <c r="J12659" t="n">
        <v>947.8099999999999</v>
      </c>
      <c r="K12659" t="n">
        <v>0</v>
      </c>
      <c r="L12659">
        <f>I12659*J12659*(1-K12659)</f>
        <v/>
      </c>
      <c r="M12659">
        <f>VLOOKUP(F12659,Products!A:D,4,FALSE)*I12659</f>
        <v/>
      </c>
      <c r="N12659">
        <f>L12659-M12659</f>
        <v/>
      </c>
    </row>
    <row r="12660">
      <c r="A12660" t="inlineStr">
        <is>
          <t>T1012658</t>
        </is>
      </c>
      <c r="B12660" t="inlineStr">
        <is>
          <t>2023-11-23</t>
        </is>
      </c>
      <c r="C12660" t="inlineStr">
        <is>
          <t>S007</t>
        </is>
      </c>
      <c r="D12660" t="inlineStr">
        <is>
          <t>Store_007</t>
        </is>
      </c>
      <c r="E12660" t="inlineStr">
        <is>
          <t>East</t>
        </is>
      </c>
      <c r="F12660" t="inlineStr">
        <is>
          <t>P0063</t>
        </is>
      </c>
      <c r="G12660" t="inlineStr">
        <is>
          <t>Prod_0063</t>
        </is>
      </c>
      <c r="H12660" t="inlineStr">
        <is>
          <t>Clothing</t>
        </is>
      </c>
      <c r="I12660" t="n">
        <v>9</v>
      </c>
      <c r="J12660" t="n">
        <v>290.56</v>
      </c>
      <c r="K12660" t="n">
        <v>0.05</v>
      </c>
      <c r="L12660">
        <f>I12660*J12660*(1-K12660)</f>
        <v/>
      </c>
      <c r="M12660">
        <f>VLOOKUP(F12660,Products!A:D,4,FALSE)*I12660</f>
        <v/>
      </c>
      <c r="N12660">
        <f>L12660-M12660</f>
        <v/>
      </c>
    </row>
    <row r="12661">
      <c r="A12661" t="inlineStr">
        <is>
          <t>T1012659</t>
        </is>
      </c>
      <c r="B12661" t="inlineStr">
        <is>
          <t>2023-08-04</t>
        </is>
      </c>
      <c r="C12661" t="inlineStr">
        <is>
          <t>S034</t>
        </is>
      </c>
      <c r="D12661" t="inlineStr">
        <is>
          <t>Store_034</t>
        </is>
      </c>
      <c r="E12661" t="inlineStr">
        <is>
          <t>Central</t>
        </is>
      </c>
      <c r="F12661" t="inlineStr">
        <is>
          <t>P0109</t>
        </is>
      </c>
      <c r="G12661" t="inlineStr">
        <is>
          <t>Prod_0109</t>
        </is>
      </c>
      <c r="H12661" t="inlineStr">
        <is>
          <t>Beverages</t>
        </is>
      </c>
      <c r="I12661" t="n">
        <v>6</v>
      </c>
      <c r="J12661" t="n">
        <v>608.16</v>
      </c>
      <c r="K12661" t="n">
        <v>0</v>
      </c>
      <c r="L12661">
        <f>I12661*J12661*(1-K12661)</f>
        <v/>
      </c>
      <c r="M12661">
        <f>VLOOKUP(F12661,Products!A:D,4,FALSE)*I12661</f>
        <v/>
      </c>
      <c r="N12661">
        <f>L12661-M12661</f>
        <v/>
      </c>
    </row>
    <row r="12662">
      <c r="A12662" t="inlineStr">
        <is>
          <t>T1012660</t>
        </is>
      </c>
      <c r="B12662" t="inlineStr">
        <is>
          <t>2024-09-30</t>
        </is>
      </c>
      <c r="C12662" t="inlineStr">
        <is>
          <t>S047</t>
        </is>
      </c>
      <c r="D12662" t="inlineStr">
        <is>
          <t>Store_047</t>
        </is>
      </c>
      <c r="E12662" t="inlineStr">
        <is>
          <t>North</t>
        </is>
      </c>
      <c r="F12662" t="inlineStr">
        <is>
          <t>P0100</t>
        </is>
      </c>
      <c r="G12662" t="inlineStr">
        <is>
          <t>Prod_0100</t>
        </is>
      </c>
      <c r="H12662" t="inlineStr">
        <is>
          <t>Household</t>
        </is>
      </c>
      <c r="I12662" t="n">
        <v>3</v>
      </c>
      <c r="J12662" t="n">
        <v>512.78</v>
      </c>
      <c r="K12662" t="n">
        <v>0</v>
      </c>
      <c r="L12662">
        <f>I12662*J12662*(1-K12662)</f>
        <v/>
      </c>
      <c r="M12662">
        <f>VLOOKUP(F12662,Products!A:D,4,FALSE)*I12662</f>
        <v/>
      </c>
      <c r="N12662">
        <f>L12662-M12662</f>
        <v/>
      </c>
    </row>
    <row r="12663">
      <c r="A12663" t="inlineStr">
        <is>
          <t>T1012661</t>
        </is>
      </c>
      <c r="B12663" t="inlineStr">
        <is>
          <t>2024-10-04</t>
        </is>
      </c>
      <c r="C12663" t="inlineStr">
        <is>
          <t>S037</t>
        </is>
      </c>
      <c r="D12663" t="inlineStr">
        <is>
          <t>Store_037</t>
        </is>
      </c>
      <c r="E12663" t="inlineStr">
        <is>
          <t>East</t>
        </is>
      </c>
      <c r="F12663" t="inlineStr">
        <is>
          <t>P0146</t>
        </is>
      </c>
      <c r="G12663" t="inlineStr">
        <is>
          <t>Prod_0146</t>
        </is>
      </c>
      <c r="H12663" t="inlineStr">
        <is>
          <t>Food</t>
        </is>
      </c>
      <c r="I12663" t="n">
        <v>4</v>
      </c>
      <c r="J12663" t="n">
        <v>345.32</v>
      </c>
      <c r="K12663" t="n">
        <v>0</v>
      </c>
      <c r="L12663">
        <f>I12663*J12663*(1-K12663)</f>
        <v/>
      </c>
      <c r="M12663">
        <f>VLOOKUP(F12663,Products!A:D,4,FALSE)*I12663</f>
        <v/>
      </c>
      <c r="N12663">
        <f>L12663-M12663</f>
        <v/>
      </c>
    </row>
    <row r="12664">
      <c r="A12664" t="inlineStr">
        <is>
          <t>T1012662</t>
        </is>
      </c>
      <c r="B12664" t="inlineStr">
        <is>
          <t>2024-10-12</t>
        </is>
      </c>
      <c r="C12664" t="inlineStr">
        <is>
          <t>S004</t>
        </is>
      </c>
      <c r="D12664" t="inlineStr">
        <is>
          <t>Store_004</t>
        </is>
      </c>
      <c r="E12664" t="inlineStr">
        <is>
          <t>Central</t>
        </is>
      </c>
      <c r="F12664" t="inlineStr">
        <is>
          <t>P0144</t>
        </is>
      </c>
      <c r="G12664" t="inlineStr">
        <is>
          <t>Prod_0144</t>
        </is>
      </c>
      <c r="H12664" t="inlineStr">
        <is>
          <t>Stationery</t>
        </is>
      </c>
      <c r="I12664" t="n">
        <v>9</v>
      </c>
      <c r="J12664" t="n">
        <v>230.51</v>
      </c>
      <c r="K12664" t="n">
        <v>0</v>
      </c>
      <c r="L12664">
        <f>I12664*J12664*(1-K12664)</f>
        <v/>
      </c>
      <c r="M12664">
        <f>VLOOKUP(F12664,Products!A:D,4,FALSE)*I12664</f>
        <v/>
      </c>
      <c r="N12664">
        <f>L12664-M12664</f>
        <v/>
      </c>
    </row>
    <row r="12665">
      <c r="A12665" t="inlineStr">
        <is>
          <t>T1012663</t>
        </is>
      </c>
      <c r="B12665" t="inlineStr">
        <is>
          <t>2025-03-26</t>
        </is>
      </c>
      <c r="C12665" t="inlineStr">
        <is>
          <t>S048</t>
        </is>
      </c>
      <c r="D12665" t="inlineStr">
        <is>
          <t>Store_048</t>
        </is>
      </c>
      <c r="E12665" t="inlineStr">
        <is>
          <t>South</t>
        </is>
      </c>
      <c r="F12665" t="inlineStr">
        <is>
          <t>P0063</t>
        </is>
      </c>
      <c r="G12665" t="inlineStr">
        <is>
          <t>Prod_0063</t>
        </is>
      </c>
      <c r="H12665" t="inlineStr">
        <is>
          <t>Clothing</t>
        </is>
      </c>
      <c r="I12665" t="n">
        <v>6</v>
      </c>
      <c r="J12665" t="n">
        <v>201.98</v>
      </c>
      <c r="K12665" t="n">
        <v>0</v>
      </c>
      <c r="L12665">
        <f>I12665*J12665*(1-K12665)</f>
        <v/>
      </c>
      <c r="M12665">
        <f>VLOOKUP(F12665,Products!A:D,4,FALSE)*I12665</f>
        <v/>
      </c>
      <c r="N12665">
        <f>L12665-M12665</f>
        <v/>
      </c>
    </row>
    <row r="12666">
      <c r="A12666" t="inlineStr">
        <is>
          <t>T1012664</t>
        </is>
      </c>
      <c r="B12666" t="inlineStr">
        <is>
          <t>2023-12-26</t>
        </is>
      </c>
      <c r="C12666" t="inlineStr">
        <is>
          <t>S039</t>
        </is>
      </c>
      <c r="D12666" t="inlineStr">
        <is>
          <t>Store_039</t>
        </is>
      </c>
      <c r="E12666" t="inlineStr">
        <is>
          <t>North</t>
        </is>
      </c>
      <c r="F12666" t="inlineStr">
        <is>
          <t>P0086</t>
        </is>
      </c>
      <c r="G12666" t="inlineStr">
        <is>
          <t>Prod_0086</t>
        </is>
      </c>
      <c r="H12666" t="inlineStr">
        <is>
          <t>Stationery</t>
        </is>
      </c>
      <c r="I12666" t="n">
        <v>2</v>
      </c>
      <c r="J12666" t="n">
        <v>799.47</v>
      </c>
      <c r="K12666" t="n">
        <v>0.05</v>
      </c>
      <c r="L12666">
        <f>I12666*J12666*(1-K12666)</f>
        <v/>
      </c>
      <c r="M12666">
        <f>VLOOKUP(F12666,Products!A:D,4,FALSE)*I12666</f>
        <v/>
      </c>
      <c r="N12666">
        <f>L12666-M12666</f>
        <v/>
      </c>
    </row>
    <row r="12667">
      <c r="A12667" t="inlineStr">
        <is>
          <t>T1012665</t>
        </is>
      </c>
      <c r="B12667" t="inlineStr">
        <is>
          <t>2024-10-08</t>
        </is>
      </c>
      <c r="C12667" t="inlineStr">
        <is>
          <t>S008</t>
        </is>
      </c>
      <c r="D12667" t="inlineStr">
        <is>
          <t>Store_008</t>
        </is>
      </c>
      <c r="E12667" t="inlineStr">
        <is>
          <t>East</t>
        </is>
      </c>
      <c r="F12667" t="inlineStr">
        <is>
          <t>P0092</t>
        </is>
      </c>
      <c r="G12667" t="inlineStr">
        <is>
          <t>Prod_0092</t>
        </is>
      </c>
      <c r="H12667" t="inlineStr">
        <is>
          <t>Household</t>
        </is>
      </c>
      <c r="I12667" t="n">
        <v>8</v>
      </c>
      <c r="J12667" t="n">
        <v>252.61</v>
      </c>
      <c r="K12667" t="n">
        <v>0</v>
      </c>
      <c r="L12667">
        <f>I12667*J12667*(1-K12667)</f>
        <v/>
      </c>
      <c r="M12667">
        <f>VLOOKUP(F12667,Products!A:D,4,FALSE)*I12667</f>
        <v/>
      </c>
      <c r="N12667">
        <f>L12667-M12667</f>
        <v/>
      </c>
    </row>
    <row r="12668">
      <c r="A12668" t="inlineStr">
        <is>
          <t>T1012666</t>
        </is>
      </c>
      <c r="B12668" t="inlineStr">
        <is>
          <t>2024-05-10</t>
        </is>
      </c>
      <c r="C12668" t="inlineStr">
        <is>
          <t>S021</t>
        </is>
      </c>
      <c r="D12668" t="inlineStr">
        <is>
          <t>Store_021</t>
        </is>
      </c>
      <c r="E12668" t="inlineStr">
        <is>
          <t>North</t>
        </is>
      </c>
      <c r="F12668" t="inlineStr">
        <is>
          <t>P0041</t>
        </is>
      </c>
      <c r="G12668" t="inlineStr">
        <is>
          <t>Prod_0041</t>
        </is>
      </c>
      <c r="H12668" t="inlineStr">
        <is>
          <t>Stationery</t>
        </is>
      </c>
      <c r="I12668" t="n">
        <v>3</v>
      </c>
      <c r="J12668" t="n">
        <v>271.06</v>
      </c>
      <c r="K12668" t="n">
        <v>0</v>
      </c>
      <c r="L12668">
        <f>I12668*J12668*(1-K12668)</f>
        <v/>
      </c>
      <c r="M12668">
        <f>VLOOKUP(F12668,Products!A:D,4,FALSE)*I12668</f>
        <v/>
      </c>
      <c r="N12668">
        <f>L12668-M12668</f>
        <v/>
      </c>
    </row>
    <row r="12669">
      <c r="A12669" t="inlineStr">
        <is>
          <t>T1012667</t>
        </is>
      </c>
      <c r="B12669" t="inlineStr">
        <is>
          <t>2024-06-08</t>
        </is>
      </c>
      <c r="C12669" t="inlineStr">
        <is>
          <t>S031</t>
        </is>
      </c>
      <c r="D12669" t="inlineStr">
        <is>
          <t>Store_031</t>
        </is>
      </c>
      <c r="E12669" t="inlineStr">
        <is>
          <t>Central</t>
        </is>
      </c>
      <c r="F12669" t="inlineStr">
        <is>
          <t>P0034</t>
        </is>
      </c>
      <c r="G12669" t="inlineStr">
        <is>
          <t>Prod_0034</t>
        </is>
      </c>
      <c r="H12669" t="inlineStr">
        <is>
          <t>Toys</t>
        </is>
      </c>
      <c r="I12669" t="n">
        <v>7</v>
      </c>
      <c r="J12669" t="n">
        <v>664.21</v>
      </c>
      <c r="K12669" t="n">
        <v>0</v>
      </c>
      <c r="L12669">
        <f>I12669*J12669*(1-K12669)</f>
        <v/>
      </c>
      <c r="M12669">
        <f>VLOOKUP(F12669,Products!A:D,4,FALSE)*I12669</f>
        <v/>
      </c>
      <c r="N12669">
        <f>L12669-M12669</f>
        <v/>
      </c>
    </row>
    <row r="12670">
      <c r="A12670" t="inlineStr">
        <is>
          <t>T1012668</t>
        </is>
      </c>
      <c r="B12670" t="inlineStr">
        <is>
          <t>2024-01-24</t>
        </is>
      </c>
      <c r="C12670" t="inlineStr">
        <is>
          <t>S026</t>
        </is>
      </c>
      <c r="D12670" t="inlineStr">
        <is>
          <t>Store_026</t>
        </is>
      </c>
      <c r="E12670" t="inlineStr">
        <is>
          <t>North</t>
        </is>
      </c>
      <c r="F12670" t="inlineStr">
        <is>
          <t>P0085</t>
        </is>
      </c>
      <c r="G12670" t="inlineStr">
        <is>
          <t>Prod_0085</t>
        </is>
      </c>
      <c r="H12670" t="inlineStr">
        <is>
          <t>Food</t>
        </is>
      </c>
      <c r="I12670" t="n">
        <v>6</v>
      </c>
      <c r="J12670" t="n">
        <v>394.72</v>
      </c>
      <c r="K12670" t="n">
        <v>0</v>
      </c>
      <c r="L12670">
        <f>I12670*J12670*(1-K12670)</f>
        <v/>
      </c>
      <c r="M12670">
        <f>VLOOKUP(F12670,Products!A:D,4,FALSE)*I12670</f>
        <v/>
      </c>
      <c r="N12670">
        <f>L12670-M12670</f>
        <v/>
      </c>
    </row>
    <row r="12671">
      <c r="A12671" t="inlineStr">
        <is>
          <t>T1012669</t>
        </is>
      </c>
      <c r="B12671" t="inlineStr">
        <is>
          <t>2023-08-18</t>
        </is>
      </c>
      <c r="C12671" t="inlineStr">
        <is>
          <t>S005</t>
        </is>
      </c>
      <c r="D12671" t="inlineStr">
        <is>
          <t>Store_005</t>
        </is>
      </c>
      <c r="E12671" t="inlineStr">
        <is>
          <t>Central</t>
        </is>
      </c>
      <c r="F12671" t="inlineStr">
        <is>
          <t>P0051</t>
        </is>
      </c>
      <c r="G12671" t="inlineStr">
        <is>
          <t>Prod_0051</t>
        </is>
      </c>
      <c r="H12671" t="inlineStr">
        <is>
          <t>Clothing</t>
        </is>
      </c>
      <c r="I12671" t="n">
        <v>8</v>
      </c>
      <c r="J12671" t="n">
        <v>59.89</v>
      </c>
      <c r="K12671" t="n">
        <v>0</v>
      </c>
      <c r="L12671">
        <f>I12671*J12671*(1-K12671)</f>
        <v/>
      </c>
      <c r="M12671">
        <f>VLOOKUP(F12671,Products!A:D,4,FALSE)*I12671</f>
        <v/>
      </c>
      <c r="N12671">
        <f>L12671-M12671</f>
        <v/>
      </c>
    </row>
    <row r="12672">
      <c r="A12672" t="inlineStr">
        <is>
          <t>T1012670</t>
        </is>
      </c>
      <c r="B12672" t="inlineStr">
        <is>
          <t>2024-01-04</t>
        </is>
      </c>
      <c r="C12672" t="inlineStr">
        <is>
          <t>S049</t>
        </is>
      </c>
      <c r="D12672" t="inlineStr">
        <is>
          <t>Store_049</t>
        </is>
      </c>
      <c r="E12672" t="inlineStr">
        <is>
          <t>North</t>
        </is>
      </c>
      <c r="F12672" t="inlineStr">
        <is>
          <t>P0100</t>
        </is>
      </c>
      <c r="G12672" t="inlineStr">
        <is>
          <t>Prod_0100</t>
        </is>
      </c>
      <c r="H12672" t="inlineStr">
        <is>
          <t>Household</t>
        </is>
      </c>
      <c r="I12672" t="n">
        <v>6</v>
      </c>
      <c r="J12672" t="n">
        <v>352.32</v>
      </c>
      <c r="K12672" t="n">
        <v>0</v>
      </c>
      <c r="L12672">
        <f>I12672*J12672*(1-K12672)</f>
        <v/>
      </c>
      <c r="M12672">
        <f>VLOOKUP(F12672,Products!A:D,4,FALSE)*I12672</f>
        <v/>
      </c>
      <c r="N12672">
        <f>L12672-M12672</f>
        <v/>
      </c>
    </row>
    <row r="12673">
      <c r="A12673" t="inlineStr">
        <is>
          <t>T1012671</t>
        </is>
      </c>
      <c r="B12673" t="inlineStr">
        <is>
          <t>2023-07-01</t>
        </is>
      </c>
      <c r="C12673" t="inlineStr">
        <is>
          <t>S042</t>
        </is>
      </c>
      <c r="D12673" t="inlineStr">
        <is>
          <t>Store_042</t>
        </is>
      </c>
      <c r="E12673" t="inlineStr">
        <is>
          <t>Central</t>
        </is>
      </c>
      <c r="F12673" t="inlineStr">
        <is>
          <t>P0022</t>
        </is>
      </c>
      <c r="G12673" t="inlineStr">
        <is>
          <t>Prod_0022</t>
        </is>
      </c>
      <c r="H12673" t="inlineStr">
        <is>
          <t>Beverages</t>
        </is>
      </c>
      <c r="I12673" t="n">
        <v>1</v>
      </c>
      <c r="J12673" t="n">
        <v>182.75</v>
      </c>
      <c r="K12673" t="n">
        <v>0</v>
      </c>
      <c r="L12673">
        <f>I12673*J12673*(1-K12673)</f>
        <v/>
      </c>
      <c r="M12673">
        <f>VLOOKUP(F12673,Products!A:D,4,FALSE)*I12673</f>
        <v/>
      </c>
      <c r="N12673">
        <f>L12673-M12673</f>
        <v/>
      </c>
    </row>
    <row r="12674">
      <c r="A12674" t="inlineStr">
        <is>
          <t>T1012672</t>
        </is>
      </c>
      <c r="B12674" t="inlineStr">
        <is>
          <t>2023-05-21</t>
        </is>
      </c>
      <c r="C12674" t="inlineStr">
        <is>
          <t>S040</t>
        </is>
      </c>
      <c r="D12674" t="inlineStr">
        <is>
          <t>Store_040</t>
        </is>
      </c>
      <c r="E12674" t="inlineStr">
        <is>
          <t>Central</t>
        </is>
      </c>
      <c r="F12674" t="inlineStr">
        <is>
          <t>P0188</t>
        </is>
      </c>
      <c r="G12674" t="inlineStr">
        <is>
          <t>Prod_0188</t>
        </is>
      </c>
      <c r="H12674" t="inlineStr">
        <is>
          <t>Food</t>
        </is>
      </c>
      <c r="I12674" t="n">
        <v>8</v>
      </c>
      <c r="J12674" t="n">
        <v>632.58</v>
      </c>
      <c r="K12674" t="n">
        <v>0</v>
      </c>
      <c r="L12674">
        <f>I12674*J12674*(1-K12674)</f>
        <v/>
      </c>
      <c r="M12674">
        <f>VLOOKUP(F12674,Products!A:D,4,FALSE)*I12674</f>
        <v/>
      </c>
      <c r="N12674">
        <f>L12674-M12674</f>
        <v/>
      </c>
    </row>
    <row r="12675">
      <c r="A12675" t="inlineStr">
        <is>
          <t>T1012673</t>
        </is>
      </c>
      <c r="B12675" t="inlineStr">
        <is>
          <t>2025-08-01</t>
        </is>
      </c>
      <c r="C12675" t="inlineStr">
        <is>
          <t>S048</t>
        </is>
      </c>
      <c r="D12675" t="inlineStr">
        <is>
          <t>Store_048</t>
        </is>
      </c>
      <c r="E12675" t="inlineStr">
        <is>
          <t>South</t>
        </is>
      </c>
      <c r="F12675" t="inlineStr">
        <is>
          <t>P0149</t>
        </is>
      </c>
      <c r="G12675" t="inlineStr">
        <is>
          <t>Prod_0149</t>
        </is>
      </c>
      <c r="H12675" t="inlineStr">
        <is>
          <t>Toys</t>
        </is>
      </c>
      <c r="I12675" t="n">
        <v>4</v>
      </c>
      <c r="J12675" t="n">
        <v>47.84</v>
      </c>
      <c r="K12675" t="n">
        <v>0.05</v>
      </c>
      <c r="L12675">
        <f>I12675*J12675*(1-K12675)</f>
        <v/>
      </c>
      <c r="M12675">
        <f>VLOOKUP(F12675,Products!A:D,4,FALSE)*I12675</f>
        <v/>
      </c>
      <c r="N12675">
        <f>L12675-M12675</f>
        <v/>
      </c>
    </row>
    <row r="12676">
      <c r="A12676" t="inlineStr">
        <is>
          <t>T1012674</t>
        </is>
      </c>
      <c r="B12676" t="inlineStr">
        <is>
          <t>2025-01-11</t>
        </is>
      </c>
      <c r="C12676" t="inlineStr">
        <is>
          <t>S021</t>
        </is>
      </c>
      <c r="D12676" t="inlineStr">
        <is>
          <t>Store_021</t>
        </is>
      </c>
      <c r="E12676" t="inlineStr">
        <is>
          <t>North</t>
        </is>
      </c>
      <c r="F12676" t="inlineStr">
        <is>
          <t>P0018</t>
        </is>
      </c>
      <c r="G12676" t="inlineStr">
        <is>
          <t>Prod_0018</t>
        </is>
      </c>
      <c r="H12676" t="inlineStr">
        <is>
          <t>Food</t>
        </is>
      </c>
      <c r="I12676" t="n">
        <v>7</v>
      </c>
      <c r="J12676" t="n">
        <v>1077.93</v>
      </c>
      <c r="K12676" t="n">
        <v>0.1</v>
      </c>
      <c r="L12676">
        <f>I12676*J12676*(1-K12676)</f>
        <v/>
      </c>
      <c r="M12676">
        <f>VLOOKUP(F12676,Products!A:D,4,FALSE)*I12676</f>
        <v/>
      </c>
      <c r="N12676">
        <f>L12676-M12676</f>
        <v/>
      </c>
    </row>
    <row r="12677">
      <c r="A12677" t="inlineStr">
        <is>
          <t>T1012675</t>
        </is>
      </c>
      <c r="B12677" t="inlineStr">
        <is>
          <t>2025-06-09</t>
        </is>
      </c>
      <c r="C12677" t="inlineStr">
        <is>
          <t>S043</t>
        </is>
      </c>
      <c r="D12677" t="inlineStr">
        <is>
          <t>Store_043</t>
        </is>
      </c>
      <c r="E12677" t="inlineStr">
        <is>
          <t>East</t>
        </is>
      </c>
      <c r="F12677" t="inlineStr">
        <is>
          <t>P0129</t>
        </is>
      </c>
      <c r="G12677" t="inlineStr">
        <is>
          <t>Prod_0129</t>
        </is>
      </c>
      <c r="H12677" t="inlineStr">
        <is>
          <t>Stationery</t>
        </is>
      </c>
      <c r="I12677" t="n">
        <v>8</v>
      </c>
      <c r="J12677" t="n">
        <v>864.73</v>
      </c>
      <c r="K12677" t="n">
        <v>0</v>
      </c>
      <c r="L12677">
        <f>I12677*J12677*(1-K12677)</f>
        <v/>
      </c>
      <c r="M12677">
        <f>VLOOKUP(F12677,Products!A:D,4,FALSE)*I12677</f>
        <v/>
      </c>
      <c r="N12677">
        <f>L12677-M12677</f>
        <v/>
      </c>
    </row>
    <row r="12678">
      <c r="A12678" t="inlineStr">
        <is>
          <t>T1012676</t>
        </is>
      </c>
      <c r="B12678" t="inlineStr">
        <is>
          <t>2024-03-08</t>
        </is>
      </c>
      <c r="C12678" t="inlineStr">
        <is>
          <t>S008</t>
        </is>
      </c>
      <c r="D12678" t="inlineStr">
        <is>
          <t>Store_008</t>
        </is>
      </c>
      <c r="E12678" t="inlineStr">
        <is>
          <t>East</t>
        </is>
      </c>
      <c r="F12678" t="inlineStr">
        <is>
          <t>P0138</t>
        </is>
      </c>
      <c r="G12678" t="inlineStr">
        <is>
          <t>Prod_0138</t>
        </is>
      </c>
      <c r="H12678" t="inlineStr">
        <is>
          <t>Household</t>
        </is>
      </c>
      <c r="I12678" t="n">
        <v>4</v>
      </c>
      <c r="J12678" t="n">
        <v>266.1</v>
      </c>
      <c r="K12678" t="n">
        <v>0</v>
      </c>
      <c r="L12678">
        <f>I12678*J12678*(1-K12678)</f>
        <v/>
      </c>
      <c r="M12678">
        <f>VLOOKUP(F12678,Products!A:D,4,FALSE)*I12678</f>
        <v/>
      </c>
      <c r="N12678">
        <f>L12678-M12678</f>
        <v/>
      </c>
    </row>
    <row r="12679">
      <c r="A12679" t="inlineStr">
        <is>
          <t>T1012677</t>
        </is>
      </c>
      <c r="B12679" t="inlineStr">
        <is>
          <t>2024-11-23</t>
        </is>
      </c>
      <c r="C12679" t="inlineStr">
        <is>
          <t>S006</t>
        </is>
      </c>
      <c r="D12679" t="inlineStr">
        <is>
          <t>Store_006</t>
        </is>
      </c>
      <c r="E12679" t="inlineStr">
        <is>
          <t>East</t>
        </is>
      </c>
      <c r="F12679" t="inlineStr">
        <is>
          <t>P0084</t>
        </is>
      </c>
      <c r="G12679" t="inlineStr">
        <is>
          <t>Prod_0084</t>
        </is>
      </c>
      <c r="H12679" t="inlineStr">
        <is>
          <t>Beverages</t>
        </is>
      </c>
      <c r="I12679" t="n">
        <v>6</v>
      </c>
      <c r="J12679" t="n">
        <v>681.95</v>
      </c>
      <c r="K12679" t="n">
        <v>0</v>
      </c>
      <c r="L12679">
        <f>I12679*J12679*(1-K12679)</f>
        <v/>
      </c>
      <c r="M12679">
        <f>VLOOKUP(F12679,Products!A:D,4,FALSE)*I12679</f>
        <v/>
      </c>
      <c r="N12679">
        <f>L12679-M12679</f>
        <v/>
      </c>
    </row>
    <row r="12680">
      <c r="A12680" t="inlineStr">
        <is>
          <t>T1012678</t>
        </is>
      </c>
      <c r="B12680" t="inlineStr">
        <is>
          <t>2023-06-11</t>
        </is>
      </c>
      <c r="C12680" t="inlineStr">
        <is>
          <t>S009</t>
        </is>
      </c>
      <c r="D12680" t="inlineStr">
        <is>
          <t>Store_009</t>
        </is>
      </c>
      <c r="E12680" t="inlineStr">
        <is>
          <t>Central</t>
        </is>
      </c>
      <c r="F12680" t="inlineStr">
        <is>
          <t>P0184</t>
        </is>
      </c>
      <c r="G12680" t="inlineStr">
        <is>
          <t>Prod_0184</t>
        </is>
      </c>
      <c r="H12680" t="inlineStr">
        <is>
          <t>Beverages</t>
        </is>
      </c>
      <c r="I12680" t="n">
        <v>1</v>
      </c>
      <c r="J12680" t="n">
        <v>506.45</v>
      </c>
      <c r="K12680" t="n">
        <v>0</v>
      </c>
      <c r="L12680">
        <f>I12680*J12680*(1-K12680)</f>
        <v/>
      </c>
      <c r="M12680">
        <f>VLOOKUP(F12680,Products!A:D,4,FALSE)*I12680</f>
        <v/>
      </c>
      <c r="N12680">
        <f>L12680-M12680</f>
        <v/>
      </c>
    </row>
    <row r="12681">
      <c r="A12681" t="inlineStr">
        <is>
          <t>T1012679</t>
        </is>
      </c>
      <c r="B12681" t="inlineStr">
        <is>
          <t>2024-06-05</t>
        </is>
      </c>
      <c r="C12681" t="inlineStr">
        <is>
          <t>S002</t>
        </is>
      </c>
      <c r="D12681" t="inlineStr">
        <is>
          <t>Store_002</t>
        </is>
      </c>
      <c r="E12681" t="inlineStr">
        <is>
          <t>South</t>
        </is>
      </c>
      <c r="F12681" t="inlineStr">
        <is>
          <t>P0045</t>
        </is>
      </c>
      <c r="G12681" t="inlineStr">
        <is>
          <t>Prod_0045</t>
        </is>
      </c>
      <c r="H12681" t="inlineStr">
        <is>
          <t>Toys</t>
        </is>
      </c>
      <c r="I12681" t="n">
        <v>8</v>
      </c>
      <c r="J12681" t="n">
        <v>229.16</v>
      </c>
      <c r="K12681" t="n">
        <v>0</v>
      </c>
      <c r="L12681">
        <f>I12681*J12681*(1-K12681)</f>
        <v/>
      </c>
      <c r="M12681">
        <f>VLOOKUP(F12681,Products!A:D,4,FALSE)*I12681</f>
        <v/>
      </c>
      <c r="N12681">
        <f>L12681-M12681</f>
        <v/>
      </c>
    </row>
    <row r="12682">
      <c r="A12682" t="inlineStr">
        <is>
          <t>T1012680</t>
        </is>
      </c>
      <c r="B12682" t="inlineStr">
        <is>
          <t>2023-09-23</t>
        </is>
      </c>
      <c r="C12682" t="inlineStr">
        <is>
          <t>S037</t>
        </is>
      </c>
      <c r="D12682" t="inlineStr">
        <is>
          <t>Store_037</t>
        </is>
      </c>
      <c r="E12682" t="inlineStr">
        <is>
          <t>East</t>
        </is>
      </c>
      <c r="F12682" t="inlineStr">
        <is>
          <t>P0025</t>
        </is>
      </c>
      <c r="G12682" t="inlineStr">
        <is>
          <t>Prod_0025</t>
        </is>
      </c>
      <c r="H12682" t="inlineStr">
        <is>
          <t>Beverages</t>
        </is>
      </c>
      <c r="I12682" t="n">
        <v>9</v>
      </c>
      <c r="J12682" t="n">
        <v>363.85</v>
      </c>
      <c r="K12682" t="n">
        <v>0.1</v>
      </c>
      <c r="L12682">
        <f>I12682*J12682*(1-K12682)</f>
        <v/>
      </c>
      <c r="M12682">
        <f>VLOOKUP(F12682,Products!A:D,4,FALSE)*I12682</f>
        <v/>
      </c>
      <c r="N12682">
        <f>L12682-M12682</f>
        <v/>
      </c>
    </row>
    <row r="12683">
      <c r="A12683" t="inlineStr">
        <is>
          <t>T1012681</t>
        </is>
      </c>
      <c r="B12683" t="inlineStr">
        <is>
          <t>2023-05-24</t>
        </is>
      </c>
      <c r="C12683" t="inlineStr">
        <is>
          <t>S021</t>
        </is>
      </c>
      <c r="D12683" t="inlineStr">
        <is>
          <t>Store_021</t>
        </is>
      </c>
      <c r="E12683" t="inlineStr">
        <is>
          <t>North</t>
        </is>
      </c>
      <c r="F12683" t="inlineStr">
        <is>
          <t>P0003</t>
        </is>
      </c>
      <c r="G12683" t="inlineStr">
        <is>
          <t>Prod_0003</t>
        </is>
      </c>
      <c r="H12683" t="inlineStr">
        <is>
          <t>Household</t>
        </is>
      </c>
      <c r="I12683" t="n">
        <v>1</v>
      </c>
      <c r="J12683" t="n">
        <v>90.15000000000001</v>
      </c>
      <c r="K12683" t="n">
        <v>0</v>
      </c>
      <c r="L12683">
        <f>I12683*J12683*(1-K12683)</f>
        <v/>
      </c>
      <c r="M12683">
        <f>VLOOKUP(F12683,Products!A:D,4,FALSE)*I12683</f>
        <v/>
      </c>
      <c r="N12683">
        <f>L12683-M12683</f>
        <v/>
      </c>
    </row>
    <row r="12684">
      <c r="A12684" t="inlineStr">
        <is>
          <t>T1012682</t>
        </is>
      </c>
      <c r="B12684" t="inlineStr">
        <is>
          <t>2024-12-12</t>
        </is>
      </c>
      <c r="C12684" t="inlineStr">
        <is>
          <t>S032</t>
        </is>
      </c>
      <c r="D12684" t="inlineStr">
        <is>
          <t>Store_032</t>
        </is>
      </c>
      <c r="E12684" t="inlineStr">
        <is>
          <t>Central</t>
        </is>
      </c>
      <c r="F12684" t="inlineStr">
        <is>
          <t>P0013</t>
        </is>
      </c>
      <c r="G12684" t="inlineStr">
        <is>
          <t>Prod_0013</t>
        </is>
      </c>
      <c r="H12684" t="inlineStr">
        <is>
          <t>Clothing</t>
        </is>
      </c>
      <c r="I12684" t="n">
        <v>3</v>
      </c>
      <c r="J12684" t="n">
        <v>64.33</v>
      </c>
      <c r="K12684" t="n">
        <v>0.05</v>
      </c>
      <c r="L12684">
        <f>I12684*J12684*(1-K12684)</f>
        <v/>
      </c>
      <c r="M12684">
        <f>VLOOKUP(F12684,Products!A:D,4,FALSE)*I12684</f>
        <v/>
      </c>
      <c r="N12684">
        <f>L12684-M12684</f>
        <v/>
      </c>
    </row>
    <row r="12685">
      <c r="A12685" t="inlineStr">
        <is>
          <t>T1012683</t>
        </is>
      </c>
      <c r="B12685" t="inlineStr">
        <is>
          <t>2023-01-30</t>
        </is>
      </c>
      <c r="C12685" t="inlineStr">
        <is>
          <t>S044</t>
        </is>
      </c>
      <c r="D12685" t="inlineStr">
        <is>
          <t>Store_044</t>
        </is>
      </c>
      <c r="E12685" t="inlineStr">
        <is>
          <t>North</t>
        </is>
      </c>
      <c r="F12685" t="inlineStr">
        <is>
          <t>P0086</t>
        </is>
      </c>
      <c r="G12685" t="inlineStr">
        <is>
          <t>Prod_0086</t>
        </is>
      </c>
      <c r="H12685" t="inlineStr">
        <is>
          <t>Stationery</t>
        </is>
      </c>
      <c r="I12685" t="n">
        <v>4</v>
      </c>
      <c r="J12685" t="n">
        <v>793.67</v>
      </c>
      <c r="K12685" t="n">
        <v>0.05</v>
      </c>
      <c r="L12685">
        <f>I12685*J12685*(1-K12685)</f>
        <v/>
      </c>
      <c r="M12685">
        <f>VLOOKUP(F12685,Products!A:D,4,FALSE)*I12685</f>
        <v/>
      </c>
      <c r="N12685">
        <f>L12685-M12685</f>
        <v/>
      </c>
    </row>
    <row r="12686">
      <c r="A12686" t="inlineStr">
        <is>
          <t>T1012684</t>
        </is>
      </c>
      <c r="B12686" t="inlineStr">
        <is>
          <t>2024-07-03</t>
        </is>
      </c>
      <c r="C12686" t="inlineStr">
        <is>
          <t>S015</t>
        </is>
      </c>
      <c r="D12686" t="inlineStr">
        <is>
          <t>Store_015</t>
        </is>
      </c>
      <c r="E12686" t="inlineStr">
        <is>
          <t>North</t>
        </is>
      </c>
      <c r="F12686" t="inlineStr">
        <is>
          <t>P0177</t>
        </is>
      </c>
      <c r="G12686" t="inlineStr">
        <is>
          <t>Prod_0177</t>
        </is>
      </c>
      <c r="H12686" t="inlineStr">
        <is>
          <t>Household</t>
        </is>
      </c>
      <c r="I12686" t="n">
        <v>1</v>
      </c>
      <c r="J12686" t="n">
        <v>233.47</v>
      </c>
      <c r="K12686" t="n">
        <v>0</v>
      </c>
      <c r="L12686">
        <f>I12686*J12686*(1-K12686)</f>
        <v/>
      </c>
      <c r="M12686">
        <f>VLOOKUP(F12686,Products!A:D,4,FALSE)*I12686</f>
        <v/>
      </c>
      <c r="N12686">
        <f>L12686-M12686</f>
        <v/>
      </c>
    </row>
    <row r="12687">
      <c r="A12687" t="inlineStr">
        <is>
          <t>T1012685</t>
        </is>
      </c>
      <c r="B12687" t="inlineStr">
        <is>
          <t>2025-06-01</t>
        </is>
      </c>
      <c r="C12687" t="inlineStr">
        <is>
          <t>S024</t>
        </is>
      </c>
      <c r="D12687" t="inlineStr">
        <is>
          <t>Store_024</t>
        </is>
      </c>
      <c r="E12687" t="inlineStr">
        <is>
          <t>South</t>
        </is>
      </c>
      <c r="F12687" t="inlineStr">
        <is>
          <t>P0139</t>
        </is>
      </c>
      <c r="G12687" t="inlineStr">
        <is>
          <t>Prod_0139</t>
        </is>
      </c>
      <c r="H12687" t="inlineStr">
        <is>
          <t>Clothing</t>
        </is>
      </c>
      <c r="I12687" t="n">
        <v>2</v>
      </c>
      <c r="J12687" t="n">
        <v>651.01</v>
      </c>
      <c r="K12687" t="n">
        <v>0</v>
      </c>
      <c r="L12687">
        <f>I12687*J12687*(1-K12687)</f>
        <v/>
      </c>
      <c r="M12687">
        <f>VLOOKUP(F12687,Products!A:D,4,FALSE)*I12687</f>
        <v/>
      </c>
      <c r="N12687">
        <f>L12687-M12687</f>
        <v/>
      </c>
    </row>
    <row r="12688">
      <c r="A12688" t="inlineStr">
        <is>
          <t>T1012686</t>
        </is>
      </c>
      <c r="B12688" t="inlineStr">
        <is>
          <t>2024-05-07</t>
        </is>
      </c>
      <c r="C12688" t="inlineStr">
        <is>
          <t>S040</t>
        </is>
      </c>
      <c r="D12688" t="inlineStr">
        <is>
          <t>Store_040</t>
        </is>
      </c>
      <c r="E12688" t="inlineStr">
        <is>
          <t>Central</t>
        </is>
      </c>
      <c r="F12688" t="inlineStr">
        <is>
          <t>P0036</t>
        </is>
      </c>
      <c r="G12688" t="inlineStr">
        <is>
          <t>Prod_0036</t>
        </is>
      </c>
      <c r="H12688" t="inlineStr">
        <is>
          <t>Clothing</t>
        </is>
      </c>
      <c r="I12688" t="n">
        <v>8</v>
      </c>
      <c r="J12688" t="n">
        <v>346.26</v>
      </c>
      <c r="K12688" t="n">
        <v>0.05</v>
      </c>
      <c r="L12688">
        <f>I12688*J12688*(1-K12688)</f>
        <v/>
      </c>
      <c r="M12688">
        <f>VLOOKUP(F12688,Products!A:D,4,FALSE)*I12688</f>
        <v/>
      </c>
      <c r="N12688">
        <f>L12688-M12688</f>
        <v/>
      </c>
    </row>
    <row r="12689">
      <c r="A12689" t="inlineStr">
        <is>
          <t>T1012687</t>
        </is>
      </c>
      <c r="B12689" t="inlineStr">
        <is>
          <t>2023-03-25</t>
        </is>
      </c>
      <c r="C12689" t="inlineStr">
        <is>
          <t>S022</t>
        </is>
      </c>
      <c r="D12689" t="inlineStr">
        <is>
          <t>Store_022</t>
        </is>
      </c>
      <c r="E12689" t="inlineStr">
        <is>
          <t>East</t>
        </is>
      </c>
      <c r="F12689" t="inlineStr">
        <is>
          <t>P0195</t>
        </is>
      </c>
      <c r="G12689" t="inlineStr">
        <is>
          <t>Prod_0195</t>
        </is>
      </c>
      <c r="H12689" t="inlineStr">
        <is>
          <t>Food</t>
        </is>
      </c>
      <c r="I12689" t="n">
        <v>2</v>
      </c>
      <c r="J12689" t="n">
        <v>547.6</v>
      </c>
      <c r="K12689" t="n">
        <v>0</v>
      </c>
      <c r="L12689">
        <f>I12689*J12689*(1-K12689)</f>
        <v/>
      </c>
      <c r="M12689">
        <f>VLOOKUP(F12689,Products!A:D,4,FALSE)*I12689</f>
        <v/>
      </c>
      <c r="N12689">
        <f>L12689-M12689</f>
        <v/>
      </c>
    </row>
    <row r="12690">
      <c r="A12690" t="inlineStr">
        <is>
          <t>T1012688</t>
        </is>
      </c>
      <c r="B12690" t="inlineStr">
        <is>
          <t>2024-12-05</t>
        </is>
      </c>
      <c r="C12690" t="inlineStr">
        <is>
          <t>S050</t>
        </is>
      </c>
      <c r="D12690" t="inlineStr">
        <is>
          <t>Store_050</t>
        </is>
      </c>
      <c r="E12690" t="inlineStr">
        <is>
          <t>South</t>
        </is>
      </c>
      <c r="F12690" t="inlineStr">
        <is>
          <t>P0081</t>
        </is>
      </c>
      <c r="G12690" t="inlineStr">
        <is>
          <t>Prod_0081</t>
        </is>
      </c>
      <c r="H12690" t="inlineStr">
        <is>
          <t>Electronics</t>
        </is>
      </c>
      <c r="I12690" t="n">
        <v>8</v>
      </c>
      <c r="J12690" t="n">
        <v>249.25</v>
      </c>
      <c r="K12690" t="n">
        <v>0.05</v>
      </c>
      <c r="L12690">
        <f>I12690*J12690*(1-K12690)</f>
        <v/>
      </c>
      <c r="M12690">
        <f>VLOOKUP(F12690,Products!A:D,4,FALSE)*I12690</f>
        <v/>
      </c>
      <c r="N12690">
        <f>L12690-M12690</f>
        <v/>
      </c>
    </row>
    <row r="12691">
      <c r="A12691" t="inlineStr">
        <is>
          <t>T1012689</t>
        </is>
      </c>
      <c r="B12691" t="inlineStr">
        <is>
          <t>2024-04-10</t>
        </is>
      </c>
      <c r="C12691" t="inlineStr">
        <is>
          <t>S005</t>
        </is>
      </c>
      <c r="D12691" t="inlineStr">
        <is>
          <t>Store_005</t>
        </is>
      </c>
      <c r="E12691" t="inlineStr">
        <is>
          <t>Central</t>
        </is>
      </c>
      <c r="F12691" t="inlineStr">
        <is>
          <t>P0139</t>
        </is>
      </c>
      <c r="G12691" t="inlineStr">
        <is>
          <t>Prod_0139</t>
        </is>
      </c>
      <c r="H12691" t="inlineStr">
        <is>
          <t>Clothing</t>
        </is>
      </c>
      <c r="I12691" t="n">
        <v>3</v>
      </c>
      <c r="J12691" t="n">
        <v>681.66</v>
      </c>
      <c r="K12691" t="n">
        <v>0</v>
      </c>
      <c r="L12691">
        <f>I12691*J12691*(1-K12691)</f>
        <v/>
      </c>
      <c r="M12691">
        <f>VLOOKUP(F12691,Products!A:D,4,FALSE)*I12691</f>
        <v/>
      </c>
      <c r="N12691">
        <f>L12691-M12691</f>
        <v/>
      </c>
    </row>
    <row r="12692">
      <c r="A12692" t="inlineStr">
        <is>
          <t>T1012690</t>
        </is>
      </c>
      <c r="B12692" t="inlineStr">
        <is>
          <t>2023-08-12</t>
        </is>
      </c>
      <c r="C12692" t="inlineStr">
        <is>
          <t>S013</t>
        </is>
      </c>
      <c r="D12692" t="inlineStr">
        <is>
          <t>Store_013</t>
        </is>
      </c>
      <c r="E12692" t="inlineStr">
        <is>
          <t>North</t>
        </is>
      </c>
      <c r="F12692" t="inlineStr">
        <is>
          <t>P0178</t>
        </is>
      </c>
      <c r="G12692" t="inlineStr">
        <is>
          <t>Prod_0178</t>
        </is>
      </c>
      <c r="H12692" t="inlineStr">
        <is>
          <t>Beverages</t>
        </is>
      </c>
      <c r="I12692" t="n">
        <v>4</v>
      </c>
      <c r="J12692" t="n">
        <v>558.9400000000001</v>
      </c>
      <c r="K12692" t="n">
        <v>0</v>
      </c>
      <c r="L12692">
        <f>I12692*J12692*(1-K12692)</f>
        <v/>
      </c>
      <c r="M12692">
        <f>VLOOKUP(F12692,Products!A:D,4,FALSE)*I12692</f>
        <v/>
      </c>
      <c r="N12692">
        <f>L12692-M12692</f>
        <v/>
      </c>
    </row>
    <row r="12693">
      <c r="A12693" t="inlineStr">
        <is>
          <t>T1012691</t>
        </is>
      </c>
      <c r="B12693" t="inlineStr">
        <is>
          <t>2025-04-26</t>
        </is>
      </c>
      <c r="C12693" t="inlineStr">
        <is>
          <t>S010</t>
        </is>
      </c>
      <c r="D12693" t="inlineStr">
        <is>
          <t>Store_010</t>
        </is>
      </c>
      <c r="E12693" t="inlineStr">
        <is>
          <t>North</t>
        </is>
      </c>
      <c r="F12693" t="inlineStr">
        <is>
          <t>P0071</t>
        </is>
      </c>
      <c r="G12693" t="inlineStr">
        <is>
          <t>Prod_0071</t>
        </is>
      </c>
      <c r="H12693" t="inlineStr">
        <is>
          <t>Beverages</t>
        </is>
      </c>
      <c r="I12693" t="n">
        <v>3</v>
      </c>
      <c r="J12693" t="n">
        <v>556.55</v>
      </c>
      <c r="K12693" t="n">
        <v>0.1</v>
      </c>
      <c r="L12693">
        <f>I12693*J12693*(1-K12693)</f>
        <v/>
      </c>
      <c r="M12693">
        <f>VLOOKUP(F12693,Products!A:D,4,FALSE)*I12693</f>
        <v/>
      </c>
      <c r="N12693">
        <f>L12693-M12693</f>
        <v/>
      </c>
    </row>
    <row r="12694">
      <c r="A12694" t="inlineStr">
        <is>
          <t>T1012692</t>
        </is>
      </c>
      <c r="B12694" t="inlineStr">
        <is>
          <t>2023-07-14</t>
        </is>
      </c>
      <c r="C12694" t="inlineStr">
        <is>
          <t>S044</t>
        </is>
      </c>
      <c r="D12694" t="inlineStr">
        <is>
          <t>Store_044</t>
        </is>
      </c>
      <c r="E12694" t="inlineStr">
        <is>
          <t>North</t>
        </is>
      </c>
      <c r="F12694" t="inlineStr">
        <is>
          <t>P0144</t>
        </is>
      </c>
      <c r="G12694" t="inlineStr">
        <is>
          <t>Prod_0144</t>
        </is>
      </c>
      <c r="H12694" t="inlineStr">
        <is>
          <t>Stationery</t>
        </is>
      </c>
      <c r="I12694" t="n">
        <v>3</v>
      </c>
      <c r="J12694" t="n">
        <v>264.06</v>
      </c>
      <c r="K12694" t="n">
        <v>0</v>
      </c>
      <c r="L12694">
        <f>I12694*J12694*(1-K12694)</f>
        <v/>
      </c>
      <c r="M12694">
        <f>VLOOKUP(F12694,Products!A:D,4,FALSE)*I12694</f>
        <v/>
      </c>
      <c r="N12694">
        <f>L12694-M12694</f>
        <v/>
      </c>
    </row>
    <row r="12695">
      <c r="A12695" t="inlineStr">
        <is>
          <t>T1012693</t>
        </is>
      </c>
      <c r="B12695" t="inlineStr">
        <is>
          <t>2023-11-28</t>
        </is>
      </c>
      <c r="C12695" t="inlineStr">
        <is>
          <t>S017</t>
        </is>
      </c>
      <c r="D12695" t="inlineStr">
        <is>
          <t>Store_017</t>
        </is>
      </c>
      <c r="E12695" t="inlineStr">
        <is>
          <t>South</t>
        </is>
      </c>
      <c r="F12695" t="inlineStr">
        <is>
          <t>P0132</t>
        </is>
      </c>
      <c r="G12695" t="inlineStr">
        <is>
          <t>Prod_0132</t>
        </is>
      </c>
      <c r="H12695" t="inlineStr">
        <is>
          <t>Food</t>
        </is>
      </c>
      <c r="I12695" t="n">
        <v>7</v>
      </c>
      <c r="J12695" t="n">
        <v>107.87</v>
      </c>
      <c r="K12695" t="n">
        <v>0</v>
      </c>
      <c r="L12695">
        <f>I12695*J12695*(1-K12695)</f>
        <v/>
      </c>
      <c r="M12695">
        <f>VLOOKUP(F12695,Products!A:D,4,FALSE)*I12695</f>
        <v/>
      </c>
      <c r="N12695">
        <f>L12695-M12695</f>
        <v/>
      </c>
    </row>
    <row r="12696">
      <c r="A12696" t="inlineStr">
        <is>
          <t>T1012694</t>
        </is>
      </c>
      <c r="B12696" t="inlineStr">
        <is>
          <t>2023-06-11</t>
        </is>
      </c>
      <c r="C12696" t="inlineStr">
        <is>
          <t>S014</t>
        </is>
      </c>
      <c r="D12696" t="inlineStr">
        <is>
          <t>Store_014</t>
        </is>
      </c>
      <c r="E12696" t="inlineStr">
        <is>
          <t>West</t>
        </is>
      </c>
      <c r="F12696" t="inlineStr">
        <is>
          <t>P0035</t>
        </is>
      </c>
      <c r="G12696" t="inlineStr">
        <is>
          <t>Prod_0035</t>
        </is>
      </c>
      <c r="H12696" t="inlineStr">
        <is>
          <t>Beverages</t>
        </is>
      </c>
      <c r="I12696" t="n">
        <v>6</v>
      </c>
      <c r="J12696" t="n">
        <v>104.91</v>
      </c>
      <c r="K12696" t="n">
        <v>0</v>
      </c>
      <c r="L12696">
        <f>I12696*J12696*(1-K12696)</f>
        <v/>
      </c>
      <c r="M12696">
        <f>VLOOKUP(F12696,Products!A:D,4,FALSE)*I12696</f>
        <v/>
      </c>
      <c r="N12696">
        <f>L12696-M12696</f>
        <v/>
      </c>
    </row>
    <row r="12697">
      <c r="A12697" t="inlineStr">
        <is>
          <t>T1012695</t>
        </is>
      </c>
      <c r="B12697" t="inlineStr">
        <is>
          <t>2023-02-13</t>
        </is>
      </c>
      <c r="C12697" t="inlineStr">
        <is>
          <t>S022</t>
        </is>
      </c>
      <c r="D12697" t="inlineStr">
        <is>
          <t>Store_022</t>
        </is>
      </c>
      <c r="E12697" t="inlineStr">
        <is>
          <t>East</t>
        </is>
      </c>
      <c r="F12697" t="inlineStr">
        <is>
          <t>P0112</t>
        </is>
      </c>
      <c r="G12697" t="inlineStr">
        <is>
          <t>Prod_0112</t>
        </is>
      </c>
      <c r="H12697" t="inlineStr">
        <is>
          <t>Beverages</t>
        </is>
      </c>
      <c r="I12697" t="n">
        <v>2</v>
      </c>
      <c r="J12697" t="n">
        <v>690.17</v>
      </c>
      <c r="K12697" t="n">
        <v>0</v>
      </c>
      <c r="L12697">
        <f>I12697*J12697*(1-K12697)</f>
        <v/>
      </c>
      <c r="M12697">
        <f>VLOOKUP(F12697,Products!A:D,4,FALSE)*I12697</f>
        <v/>
      </c>
      <c r="N12697">
        <f>L12697-M12697</f>
        <v/>
      </c>
    </row>
    <row r="12698">
      <c r="A12698" t="inlineStr">
        <is>
          <t>T1012696</t>
        </is>
      </c>
      <c r="B12698" t="inlineStr">
        <is>
          <t>2024-12-18</t>
        </is>
      </c>
      <c r="C12698" t="inlineStr">
        <is>
          <t>S014</t>
        </is>
      </c>
      <c r="D12698" t="inlineStr">
        <is>
          <t>Store_014</t>
        </is>
      </c>
      <c r="E12698" t="inlineStr">
        <is>
          <t>West</t>
        </is>
      </c>
      <c r="F12698" t="inlineStr">
        <is>
          <t>P0007</t>
        </is>
      </c>
      <c r="G12698" t="inlineStr">
        <is>
          <t>Prod_0007</t>
        </is>
      </c>
      <c r="H12698" t="inlineStr">
        <is>
          <t>Food</t>
        </is>
      </c>
      <c r="I12698" t="n">
        <v>1</v>
      </c>
      <c r="J12698" t="n">
        <v>107.76</v>
      </c>
      <c r="K12698" t="n">
        <v>0.05</v>
      </c>
      <c r="L12698">
        <f>I12698*J12698*(1-K12698)</f>
        <v/>
      </c>
      <c r="M12698">
        <f>VLOOKUP(F12698,Products!A:D,4,FALSE)*I12698</f>
        <v/>
      </c>
      <c r="N12698">
        <f>L12698-M12698</f>
        <v/>
      </c>
    </row>
    <row r="12699">
      <c r="A12699" t="inlineStr">
        <is>
          <t>T1012697</t>
        </is>
      </c>
      <c r="B12699" t="inlineStr">
        <is>
          <t>2024-09-24</t>
        </is>
      </c>
      <c r="C12699" t="inlineStr">
        <is>
          <t>S024</t>
        </is>
      </c>
      <c r="D12699" t="inlineStr">
        <is>
          <t>Store_024</t>
        </is>
      </c>
      <c r="E12699" t="inlineStr">
        <is>
          <t>South</t>
        </is>
      </c>
      <c r="F12699" t="inlineStr">
        <is>
          <t>P0115</t>
        </is>
      </c>
      <c r="G12699" t="inlineStr">
        <is>
          <t>Prod_0115</t>
        </is>
      </c>
      <c r="H12699" t="inlineStr">
        <is>
          <t>Clothing</t>
        </is>
      </c>
      <c r="I12699" t="n">
        <v>5</v>
      </c>
      <c r="J12699" t="n">
        <v>613.65</v>
      </c>
      <c r="K12699" t="n">
        <v>0</v>
      </c>
      <c r="L12699">
        <f>I12699*J12699*(1-K12699)</f>
        <v/>
      </c>
      <c r="M12699">
        <f>VLOOKUP(F12699,Products!A:D,4,FALSE)*I12699</f>
        <v/>
      </c>
      <c r="N12699">
        <f>L12699-M12699</f>
        <v/>
      </c>
    </row>
    <row r="12700">
      <c r="A12700" t="inlineStr">
        <is>
          <t>T1012698</t>
        </is>
      </c>
      <c r="B12700" t="inlineStr">
        <is>
          <t>2024-03-24</t>
        </is>
      </c>
      <c r="C12700" t="inlineStr">
        <is>
          <t>S036</t>
        </is>
      </c>
      <c r="D12700" t="inlineStr">
        <is>
          <t>Store_036</t>
        </is>
      </c>
      <c r="E12700" t="inlineStr">
        <is>
          <t>Central</t>
        </is>
      </c>
      <c r="F12700" t="inlineStr">
        <is>
          <t>P0043</t>
        </is>
      </c>
      <c r="G12700" t="inlineStr">
        <is>
          <t>Prod_0043</t>
        </is>
      </c>
      <c r="H12700" t="inlineStr">
        <is>
          <t>Food</t>
        </is>
      </c>
      <c r="I12700" t="n">
        <v>3</v>
      </c>
      <c r="J12700" t="n">
        <v>254.09</v>
      </c>
      <c r="K12700" t="n">
        <v>0.15</v>
      </c>
      <c r="L12700">
        <f>I12700*J12700*(1-K12700)</f>
        <v/>
      </c>
      <c r="M12700">
        <f>VLOOKUP(F12700,Products!A:D,4,FALSE)*I12700</f>
        <v/>
      </c>
      <c r="N12700">
        <f>L12700-M12700</f>
        <v/>
      </c>
    </row>
    <row r="12701">
      <c r="A12701" t="inlineStr">
        <is>
          <t>T1012699</t>
        </is>
      </c>
      <c r="B12701" t="inlineStr">
        <is>
          <t>2023-10-30</t>
        </is>
      </c>
      <c r="C12701" t="inlineStr">
        <is>
          <t>S043</t>
        </is>
      </c>
      <c r="D12701" t="inlineStr">
        <is>
          <t>Store_043</t>
        </is>
      </c>
      <c r="E12701" t="inlineStr">
        <is>
          <t>East</t>
        </is>
      </c>
      <c r="F12701" t="inlineStr">
        <is>
          <t>P0132</t>
        </is>
      </c>
      <c r="G12701" t="inlineStr">
        <is>
          <t>Prod_0132</t>
        </is>
      </c>
      <c r="H12701" t="inlineStr">
        <is>
          <t>Food</t>
        </is>
      </c>
      <c r="I12701" t="n">
        <v>8</v>
      </c>
      <c r="J12701" t="n">
        <v>118.98</v>
      </c>
      <c r="K12701" t="n">
        <v>0</v>
      </c>
      <c r="L12701">
        <f>I12701*J12701*(1-K12701)</f>
        <v/>
      </c>
      <c r="M12701">
        <f>VLOOKUP(F12701,Products!A:D,4,FALSE)*I12701</f>
        <v/>
      </c>
      <c r="N12701">
        <f>L12701-M12701</f>
        <v/>
      </c>
    </row>
    <row r="12702">
      <c r="A12702" t="inlineStr">
        <is>
          <t>T1012700</t>
        </is>
      </c>
      <c r="B12702" t="inlineStr">
        <is>
          <t>2024-04-26</t>
        </is>
      </c>
      <c r="C12702" t="inlineStr">
        <is>
          <t>S017</t>
        </is>
      </c>
      <c r="D12702" t="inlineStr">
        <is>
          <t>Store_017</t>
        </is>
      </c>
      <c r="E12702" t="inlineStr">
        <is>
          <t>South</t>
        </is>
      </c>
      <c r="F12702" t="inlineStr">
        <is>
          <t>P0174</t>
        </is>
      </c>
      <c r="G12702" t="inlineStr">
        <is>
          <t>Prod_0174</t>
        </is>
      </c>
      <c r="H12702" t="inlineStr">
        <is>
          <t>Food</t>
        </is>
      </c>
      <c r="I12702" t="n">
        <v>3</v>
      </c>
      <c r="J12702" t="n">
        <v>94.33</v>
      </c>
      <c r="K12702" t="n">
        <v>0</v>
      </c>
      <c r="L12702">
        <f>I12702*J12702*(1-K12702)</f>
        <v/>
      </c>
      <c r="M12702">
        <f>VLOOKUP(F12702,Products!A:D,4,FALSE)*I12702</f>
        <v/>
      </c>
      <c r="N12702">
        <f>L12702-M12702</f>
        <v/>
      </c>
    </row>
    <row r="12703">
      <c r="A12703" t="inlineStr">
        <is>
          <t>T1012701</t>
        </is>
      </c>
      <c r="B12703" t="inlineStr">
        <is>
          <t>2023-09-16</t>
        </is>
      </c>
      <c r="C12703" t="inlineStr">
        <is>
          <t>S021</t>
        </is>
      </c>
      <c r="D12703" t="inlineStr">
        <is>
          <t>Store_021</t>
        </is>
      </c>
      <c r="E12703" t="inlineStr">
        <is>
          <t>North</t>
        </is>
      </c>
      <c r="F12703" t="inlineStr">
        <is>
          <t>P0075</t>
        </is>
      </c>
      <c r="G12703" t="inlineStr">
        <is>
          <t>Prod_0075</t>
        </is>
      </c>
      <c r="H12703" t="inlineStr">
        <is>
          <t>Beverages</t>
        </is>
      </c>
      <c r="I12703" t="n">
        <v>2</v>
      </c>
      <c r="J12703" t="n">
        <v>990.51</v>
      </c>
      <c r="K12703" t="n">
        <v>0</v>
      </c>
      <c r="L12703">
        <f>I12703*J12703*(1-K12703)</f>
        <v/>
      </c>
      <c r="M12703">
        <f>VLOOKUP(F12703,Products!A:D,4,FALSE)*I12703</f>
        <v/>
      </c>
      <c r="N12703">
        <f>L12703-M12703</f>
        <v/>
      </c>
    </row>
    <row r="12704">
      <c r="A12704" t="inlineStr">
        <is>
          <t>T1012702</t>
        </is>
      </c>
      <c r="B12704" t="inlineStr">
        <is>
          <t>2024-02-17</t>
        </is>
      </c>
      <c r="C12704" t="inlineStr">
        <is>
          <t>S030</t>
        </is>
      </c>
      <c r="D12704" t="inlineStr">
        <is>
          <t>Store_030</t>
        </is>
      </c>
      <c r="E12704" t="inlineStr">
        <is>
          <t>North</t>
        </is>
      </c>
      <c r="F12704" t="inlineStr">
        <is>
          <t>P0129</t>
        </is>
      </c>
      <c r="G12704" t="inlineStr">
        <is>
          <t>Prod_0129</t>
        </is>
      </c>
      <c r="H12704" t="inlineStr">
        <is>
          <t>Stationery</t>
        </is>
      </c>
      <c r="I12704" t="n">
        <v>4</v>
      </c>
      <c r="J12704" t="n">
        <v>740.6900000000001</v>
      </c>
      <c r="K12704" t="n">
        <v>0.05</v>
      </c>
      <c r="L12704">
        <f>I12704*J12704*(1-K12704)</f>
        <v/>
      </c>
      <c r="M12704">
        <f>VLOOKUP(F12704,Products!A:D,4,FALSE)*I12704</f>
        <v/>
      </c>
      <c r="N12704">
        <f>L12704-M12704</f>
        <v/>
      </c>
    </row>
    <row r="12705">
      <c r="A12705" t="inlineStr">
        <is>
          <t>T1012703</t>
        </is>
      </c>
      <c r="B12705" t="inlineStr">
        <is>
          <t>2024-03-29</t>
        </is>
      </c>
      <c r="C12705" t="inlineStr">
        <is>
          <t>S015</t>
        </is>
      </c>
      <c r="D12705" t="inlineStr">
        <is>
          <t>Store_015</t>
        </is>
      </c>
      <c r="E12705" t="inlineStr">
        <is>
          <t>North</t>
        </is>
      </c>
      <c r="F12705" t="inlineStr">
        <is>
          <t>P0192</t>
        </is>
      </c>
      <c r="G12705" t="inlineStr">
        <is>
          <t>Prod_0192</t>
        </is>
      </c>
      <c r="H12705" t="inlineStr">
        <is>
          <t>Beverages</t>
        </is>
      </c>
      <c r="I12705" t="n">
        <v>8</v>
      </c>
      <c r="J12705" t="n">
        <v>377.01</v>
      </c>
      <c r="K12705" t="n">
        <v>0</v>
      </c>
      <c r="L12705">
        <f>I12705*J12705*(1-K12705)</f>
        <v/>
      </c>
      <c r="M12705">
        <f>VLOOKUP(F12705,Products!A:D,4,FALSE)*I12705</f>
        <v/>
      </c>
      <c r="N12705">
        <f>L12705-M12705</f>
        <v/>
      </c>
    </row>
    <row r="12706">
      <c r="A12706" t="inlineStr">
        <is>
          <t>T1012704</t>
        </is>
      </c>
      <c r="B12706" t="inlineStr">
        <is>
          <t>2024-11-20</t>
        </is>
      </c>
      <c r="C12706" t="inlineStr">
        <is>
          <t>S005</t>
        </is>
      </c>
      <c r="D12706" t="inlineStr">
        <is>
          <t>Store_005</t>
        </is>
      </c>
      <c r="E12706" t="inlineStr">
        <is>
          <t>Central</t>
        </is>
      </c>
      <c r="F12706" t="inlineStr">
        <is>
          <t>P0005</t>
        </is>
      </c>
      <c r="G12706" t="inlineStr">
        <is>
          <t>Prod_0005</t>
        </is>
      </c>
      <c r="H12706" t="inlineStr">
        <is>
          <t>Beverages</t>
        </is>
      </c>
      <c r="I12706" t="n">
        <v>2</v>
      </c>
      <c r="J12706" t="n">
        <v>152.37</v>
      </c>
      <c r="K12706" t="n">
        <v>0.15</v>
      </c>
      <c r="L12706">
        <f>I12706*J12706*(1-K12706)</f>
        <v/>
      </c>
      <c r="M12706">
        <f>VLOOKUP(F12706,Products!A:D,4,FALSE)*I12706</f>
        <v/>
      </c>
      <c r="N12706">
        <f>L12706-M12706</f>
        <v/>
      </c>
    </row>
    <row r="12707">
      <c r="A12707" t="inlineStr">
        <is>
          <t>T1012705</t>
        </is>
      </c>
      <c r="B12707" t="inlineStr">
        <is>
          <t>2023-03-07</t>
        </is>
      </c>
      <c r="C12707" t="inlineStr">
        <is>
          <t>S010</t>
        </is>
      </c>
      <c r="D12707" t="inlineStr">
        <is>
          <t>Store_010</t>
        </is>
      </c>
      <c r="E12707" t="inlineStr">
        <is>
          <t>North</t>
        </is>
      </c>
      <c r="F12707" t="inlineStr">
        <is>
          <t>P0137</t>
        </is>
      </c>
      <c r="G12707" t="inlineStr">
        <is>
          <t>Prod_0137</t>
        </is>
      </c>
      <c r="H12707" t="inlineStr">
        <is>
          <t>Electronics</t>
        </is>
      </c>
      <c r="I12707" t="n">
        <v>1</v>
      </c>
      <c r="J12707" t="n">
        <v>119.65</v>
      </c>
      <c r="K12707" t="n">
        <v>0.05</v>
      </c>
      <c r="L12707">
        <f>I12707*J12707*(1-K12707)</f>
        <v/>
      </c>
      <c r="M12707">
        <f>VLOOKUP(F12707,Products!A:D,4,FALSE)*I12707</f>
        <v/>
      </c>
      <c r="N12707">
        <f>L12707-M12707</f>
        <v/>
      </c>
    </row>
    <row r="12708">
      <c r="A12708" t="inlineStr">
        <is>
          <t>T1012706</t>
        </is>
      </c>
      <c r="B12708" t="inlineStr">
        <is>
          <t>2023-02-11</t>
        </is>
      </c>
      <c r="C12708" t="inlineStr">
        <is>
          <t>S034</t>
        </is>
      </c>
      <c r="D12708" t="inlineStr">
        <is>
          <t>Store_034</t>
        </is>
      </c>
      <c r="E12708" t="inlineStr">
        <is>
          <t>Central</t>
        </is>
      </c>
      <c r="F12708" t="inlineStr">
        <is>
          <t>P0071</t>
        </is>
      </c>
      <c r="G12708" t="inlineStr">
        <is>
          <t>Prod_0071</t>
        </is>
      </c>
      <c r="H12708" t="inlineStr">
        <is>
          <t>Beverages</t>
        </is>
      </c>
      <c r="I12708" t="n">
        <v>7</v>
      </c>
      <c r="J12708" t="n">
        <v>450.99</v>
      </c>
      <c r="K12708" t="n">
        <v>0.15</v>
      </c>
      <c r="L12708">
        <f>I12708*J12708*(1-K12708)</f>
        <v/>
      </c>
      <c r="M12708">
        <f>VLOOKUP(F12708,Products!A:D,4,FALSE)*I12708</f>
        <v/>
      </c>
      <c r="N12708">
        <f>L12708-M12708</f>
        <v/>
      </c>
    </row>
    <row r="12709">
      <c r="A12709" t="inlineStr">
        <is>
          <t>T1012707</t>
        </is>
      </c>
      <c r="B12709" t="inlineStr">
        <is>
          <t>2024-02-15</t>
        </is>
      </c>
      <c r="C12709" t="inlineStr">
        <is>
          <t>S012</t>
        </is>
      </c>
      <c r="D12709" t="inlineStr">
        <is>
          <t>Store_012</t>
        </is>
      </c>
      <c r="E12709" t="inlineStr">
        <is>
          <t>South</t>
        </is>
      </c>
      <c r="F12709" t="inlineStr">
        <is>
          <t>P0029</t>
        </is>
      </c>
      <c r="G12709" t="inlineStr">
        <is>
          <t>Prod_0029</t>
        </is>
      </c>
      <c r="H12709" t="inlineStr">
        <is>
          <t>Clothing</t>
        </is>
      </c>
      <c r="I12709" t="n">
        <v>1</v>
      </c>
      <c r="J12709" t="n">
        <v>571.62</v>
      </c>
      <c r="K12709" t="n">
        <v>0</v>
      </c>
      <c r="L12709">
        <f>I12709*J12709*(1-K12709)</f>
        <v/>
      </c>
      <c r="M12709">
        <f>VLOOKUP(F12709,Products!A:D,4,FALSE)*I12709</f>
        <v/>
      </c>
      <c r="N12709">
        <f>L12709-M12709</f>
        <v/>
      </c>
    </row>
    <row r="12710">
      <c r="A12710" t="inlineStr">
        <is>
          <t>T1012708</t>
        </is>
      </c>
      <c r="B12710" t="inlineStr">
        <is>
          <t>2023-01-16</t>
        </is>
      </c>
      <c r="C12710" t="inlineStr">
        <is>
          <t>S039</t>
        </is>
      </c>
      <c r="D12710" t="inlineStr">
        <is>
          <t>Store_039</t>
        </is>
      </c>
      <c r="E12710" t="inlineStr">
        <is>
          <t>North</t>
        </is>
      </c>
      <c r="F12710" t="inlineStr">
        <is>
          <t>P0022</t>
        </is>
      </c>
      <c r="G12710" t="inlineStr">
        <is>
          <t>Prod_0022</t>
        </is>
      </c>
      <c r="H12710" t="inlineStr">
        <is>
          <t>Beverages</t>
        </is>
      </c>
      <c r="I12710" t="n">
        <v>1</v>
      </c>
      <c r="J12710" t="n">
        <v>180.52</v>
      </c>
      <c r="K12710" t="n">
        <v>0</v>
      </c>
      <c r="L12710">
        <f>I12710*J12710*(1-K12710)</f>
        <v/>
      </c>
      <c r="M12710">
        <f>VLOOKUP(F12710,Products!A:D,4,FALSE)*I12710</f>
        <v/>
      </c>
      <c r="N12710">
        <f>L12710-M12710</f>
        <v/>
      </c>
    </row>
    <row r="12711">
      <c r="A12711" t="inlineStr">
        <is>
          <t>T1012709</t>
        </is>
      </c>
      <c r="B12711" t="inlineStr">
        <is>
          <t>2024-07-30</t>
        </is>
      </c>
      <c r="C12711" t="inlineStr">
        <is>
          <t>S044</t>
        </is>
      </c>
      <c r="D12711" t="inlineStr">
        <is>
          <t>Store_044</t>
        </is>
      </c>
      <c r="E12711" t="inlineStr">
        <is>
          <t>North</t>
        </is>
      </c>
      <c r="F12711" t="inlineStr">
        <is>
          <t>P0083</t>
        </is>
      </c>
      <c r="G12711" t="inlineStr">
        <is>
          <t>Prod_0083</t>
        </is>
      </c>
      <c r="H12711" t="inlineStr">
        <is>
          <t>Clothing</t>
        </is>
      </c>
      <c r="I12711" t="n">
        <v>9</v>
      </c>
      <c r="J12711" t="n">
        <v>639.65</v>
      </c>
      <c r="K12711" t="n">
        <v>0</v>
      </c>
      <c r="L12711">
        <f>I12711*J12711*(1-K12711)</f>
        <v/>
      </c>
      <c r="M12711">
        <f>VLOOKUP(F12711,Products!A:D,4,FALSE)*I12711</f>
        <v/>
      </c>
      <c r="N12711">
        <f>L12711-M12711</f>
        <v/>
      </c>
    </row>
    <row r="12712">
      <c r="A12712" t="inlineStr">
        <is>
          <t>T1012710</t>
        </is>
      </c>
      <c r="B12712" t="inlineStr">
        <is>
          <t>2024-04-20</t>
        </is>
      </c>
      <c r="C12712" t="inlineStr">
        <is>
          <t>S035</t>
        </is>
      </c>
      <c r="D12712" t="inlineStr">
        <is>
          <t>Store_035</t>
        </is>
      </c>
      <c r="E12712" t="inlineStr">
        <is>
          <t>Central</t>
        </is>
      </c>
      <c r="F12712" t="inlineStr">
        <is>
          <t>P0103</t>
        </is>
      </c>
      <c r="G12712" t="inlineStr">
        <is>
          <t>Prod_0103</t>
        </is>
      </c>
      <c r="H12712" t="inlineStr">
        <is>
          <t>Stationery</t>
        </is>
      </c>
      <c r="I12712" t="n">
        <v>6</v>
      </c>
      <c r="J12712" t="n">
        <v>672.05</v>
      </c>
      <c r="K12712" t="n">
        <v>0.05</v>
      </c>
      <c r="L12712">
        <f>I12712*J12712*(1-K12712)</f>
        <v/>
      </c>
      <c r="M12712">
        <f>VLOOKUP(F12712,Products!A:D,4,FALSE)*I12712</f>
        <v/>
      </c>
      <c r="N12712">
        <f>L12712-M12712</f>
        <v/>
      </c>
    </row>
    <row r="12713">
      <c r="A12713" t="inlineStr">
        <is>
          <t>T1012711</t>
        </is>
      </c>
      <c r="B12713" t="inlineStr">
        <is>
          <t>2023-10-05</t>
        </is>
      </c>
      <c r="C12713" t="inlineStr">
        <is>
          <t>S029</t>
        </is>
      </c>
      <c r="D12713" t="inlineStr">
        <is>
          <t>Store_029</t>
        </is>
      </c>
      <c r="E12713" t="inlineStr">
        <is>
          <t>South</t>
        </is>
      </c>
      <c r="F12713" t="inlineStr">
        <is>
          <t>P0117</t>
        </is>
      </c>
      <c r="G12713" t="inlineStr">
        <is>
          <t>Prod_0117</t>
        </is>
      </c>
      <c r="H12713" t="inlineStr">
        <is>
          <t>Electronics</t>
        </is>
      </c>
      <c r="I12713" t="n">
        <v>8</v>
      </c>
      <c r="J12713" t="n">
        <v>362.68</v>
      </c>
      <c r="K12713" t="n">
        <v>0</v>
      </c>
      <c r="L12713">
        <f>I12713*J12713*(1-K12713)</f>
        <v/>
      </c>
      <c r="M12713">
        <f>VLOOKUP(F12713,Products!A:D,4,FALSE)*I12713</f>
        <v/>
      </c>
      <c r="N12713">
        <f>L12713-M12713</f>
        <v/>
      </c>
    </row>
    <row r="12714">
      <c r="A12714" t="inlineStr">
        <is>
          <t>T1012712</t>
        </is>
      </c>
      <c r="B12714" t="inlineStr">
        <is>
          <t>2024-08-01</t>
        </is>
      </c>
      <c r="C12714" t="inlineStr">
        <is>
          <t>S047</t>
        </is>
      </c>
      <c r="D12714" t="inlineStr">
        <is>
          <t>Store_047</t>
        </is>
      </c>
      <c r="E12714" t="inlineStr">
        <is>
          <t>North</t>
        </is>
      </c>
      <c r="F12714" t="inlineStr">
        <is>
          <t>P0017</t>
        </is>
      </c>
      <c r="G12714" t="inlineStr">
        <is>
          <t>Prod_0017</t>
        </is>
      </c>
      <c r="H12714" t="inlineStr">
        <is>
          <t>Food</t>
        </is>
      </c>
      <c r="I12714" t="n">
        <v>9</v>
      </c>
      <c r="J12714" t="n">
        <v>693.8</v>
      </c>
      <c r="K12714" t="n">
        <v>0.1</v>
      </c>
      <c r="L12714">
        <f>I12714*J12714*(1-K12714)</f>
        <v/>
      </c>
      <c r="M12714">
        <f>VLOOKUP(F12714,Products!A:D,4,FALSE)*I12714</f>
        <v/>
      </c>
      <c r="N12714">
        <f>L12714-M12714</f>
        <v/>
      </c>
    </row>
    <row r="12715">
      <c r="A12715" t="inlineStr">
        <is>
          <t>T1012713</t>
        </is>
      </c>
      <c r="B12715" t="inlineStr">
        <is>
          <t>2025-01-05</t>
        </is>
      </c>
      <c r="C12715" t="inlineStr">
        <is>
          <t>S031</t>
        </is>
      </c>
      <c r="D12715" t="inlineStr">
        <is>
          <t>Store_031</t>
        </is>
      </c>
      <c r="E12715" t="inlineStr">
        <is>
          <t>Central</t>
        </is>
      </c>
      <c r="F12715" t="inlineStr">
        <is>
          <t>P0024</t>
        </is>
      </c>
      <c r="G12715" t="inlineStr">
        <is>
          <t>Prod_0024</t>
        </is>
      </c>
      <c r="H12715" t="inlineStr">
        <is>
          <t>Clothing</t>
        </is>
      </c>
      <c r="I12715" t="n">
        <v>1</v>
      </c>
      <c r="J12715" t="n">
        <v>125.88</v>
      </c>
      <c r="K12715" t="n">
        <v>0</v>
      </c>
      <c r="L12715">
        <f>I12715*J12715*(1-K12715)</f>
        <v/>
      </c>
      <c r="M12715">
        <f>VLOOKUP(F12715,Products!A:D,4,FALSE)*I12715</f>
        <v/>
      </c>
      <c r="N12715">
        <f>L12715-M12715</f>
        <v/>
      </c>
    </row>
    <row r="12716">
      <c r="A12716" t="inlineStr">
        <is>
          <t>T1012714</t>
        </is>
      </c>
      <c r="B12716" t="inlineStr">
        <is>
          <t>2023-10-20</t>
        </is>
      </c>
      <c r="C12716" t="inlineStr">
        <is>
          <t>S040</t>
        </is>
      </c>
      <c r="D12716" t="inlineStr">
        <is>
          <t>Store_040</t>
        </is>
      </c>
      <c r="E12716" t="inlineStr">
        <is>
          <t>Central</t>
        </is>
      </c>
      <c r="F12716" t="inlineStr">
        <is>
          <t>P0060</t>
        </is>
      </c>
      <c r="G12716" t="inlineStr">
        <is>
          <t>Prod_0060</t>
        </is>
      </c>
      <c r="H12716" t="inlineStr">
        <is>
          <t>Toys</t>
        </is>
      </c>
      <c r="I12716" t="n">
        <v>5</v>
      </c>
      <c r="J12716" t="n">
        <v>112.9</v>
      </c>
      <c r="K12716" t="n">
        <v>0</v>
      </c>
      <c r="L12716">
        <f>I12716*J12716*(1-K12716)</f>
        <v/>
      </c>
      <c r="M12716">
        <f>VLOOKUP(F12716,Products!A:D,4,FALSE)*I12716</f>
        <v/>
      </c>
      <c r="N12716">
        <f>L12716-M12716</f>
        <v/>
      </c>
    </row>
    <row r="12717">
      <c r="A12717" t="inlineStr">
        <is>
          <t>T1012715</t>
        </is>
      </c>
      <c r="B12717" t="inlineStr">
        <is>
          <t>2023-12-13</t>
        </is>
      </c>
      <c r="C12717" t="inlineStr">
        <is>
          <t>S013</t>
        </is>
      </c>
      <c r="D12717" t="inlineStr">
        <is>
          <t>Store_013</t>
        </is>
      </c>
      <c r="E12717" t="inlineStr">
        <is>
          <t>North</t>
        </is>
      </c>
      <c r="F12717" t="inlineStr">
        <is>
          <t>P0154</t>
        </is>
      </c>
      <c r="G12717" t="inlineStr">
        <is>
          <t>Prod_0154</t>
        </is>
      </c>
      <c r="H12717" t="inlineStr">
        <is>
          <t>Toys</t>
        </is>
      </c>
      <c r="I12717" t="n">
        <v>2</v>
      </c>
      <c r="J12717" t="n">
        <v>370.02</v>
      </c>
      <c r="K12717" t="n">
        <v>0.15</v>
      </c>
      <c r="L12717">
        <f>I12717*J12717*(1-K12717)</f>
        <v/>
      </c>
      <c r="M12717">
        <f>VLOOKUP(F12717,Products!A:D,4,FALSE)*I12717</f>
        <v/>
      </c>
      <c r="N12717">
        <f>L12717-M12717</f>
        <v/>
      </c>
    </row>
    <row r="12718">
      <c r="A12718" t="inlineStr">
        <is>
          <t>T1012716</t>
        </is>
      </c>
      <c r="B12718" t="inlineStr">
        <is>
          <t>2025-09-09</t>
        </is>
      </c>
      <c r="C12718" t="inlineStr">
        <is>
          <t>S031</t>
        </is>
      </c>
      <c r="D12718" t="inlineStr">
        <is>
          <t>Store_031</t>
        </is>
      </c>
      <c r="E12718" t="inlineStr">
        <is>
          <t>Central</t>
        </is>
      </c>
      <c r="F12718" t="inlineStr">
        <is>
          <t>P0165</t>
        </is>
      </c>
      <c r="G12718" t="inlineStr">
        <is>
          <t>Prod_0165</t>
        </is>
      </c>
      <c r="H12718" t="inlineStr">
        <is>
          <t>Clothing</t>
        </is>
      </c>
      <c r="I12718" t="n">
        <v>9</v>
      </c>
      <c r="J12718" t="n">
        <v>599.8200000000001</v>
      </c>
      <c r="K12718" t="n">
        <v>0</v>
      </c>
      <c r="L12718">
        <f>I12718*J12718*(1-K12718)</f>
        <v/>
      </c>
      <c r="M12718">
        <f>VLOOKUP(F12718,Products!A:D,4,FALSE)*I12718</f>
        <v/>
      </c>
      <c r="N12718">
        <f>L12718-M12718</f>
        <v/>
      </c>
    </row>
    <row r="12719">
      <c r="A12719" t="inlineStr">
        <is>
          <t>T1012717</t>
        </is>
      </c>
      <c r="B12719" t="inlineStr">
        <is>
          <t>2023-08-29</t>
        </is>
      </c>
      <c r="C12719" t="inlineStr">
        <is>
          <t>S010</t>
        </is>
      </c>
      <c r="D12719" t="inlineStr">
        <is>
          <t>Store_010</t>
        </is>
      </c>
      <c r="E12719" t="inlineStr">
        <is>
          <t>North</t>
        </is>
      </c>
      <c r="F12719" t="inlineStr">
        <is>
          <t>P0140</t>
        </is>
      </c>
      <c r="G12719" t="inlineStr">
        <is>
          <t>Prod_0140</t>
        </is>
      </c>
      <c r="H12719" t="inlineStr">
        <is>
          <t>Food</t>
        </is>
      </c>
      <c r="I12719" t="n">
        <v>6</v>
      </c>
      <c r="J12719" t="n">
        <v>626.66</v>
      </c>
      <c r="K12719" t="n">
        <v>0</v>
      </c>
      <c r="L12719">
        <f>I12719*J12719*(1-K12719)</f>
        <v/>
      </c>
      <c r="M12719">
        <f>VLOOKUP(F12719,Products!A:D,4,FALSE)*I12719</f>
        <v/>
      </c>
      <c r="N12719">
        <f>L12719-M12719</f>
        <v/>
      </c>
    </row>
    <row r="12720">
      <c r="A12720" t="inlineStr">
        <is>
          <t>T1012718</t>
        </is>
      </c>
      <c r="B12720" t="inlineStr">
        <is>
          <t>2025-04-05</t>
        </is>
      </c>
      <c r="C12720" t="inlineStr">
        <is>
          <t>S047</t>
        </is>
      </c>
      <c r="D12720" t="inlineStr">
        <is>
          <t>Store_047</t>
        </is>
      </c>
      <c r="E12720" t="inlineStr">
        <is>
          <t>North</t>
        </is>
      </c>
      <c r="F12720" t="inlineStr">
        <is>
          <t>P0020</t>
        </is>
      </c>
      <c r="G12720" t="inlineStr">
        <is>
          <t>Prod_0020</t>
        </is>
      </c>
      <c r="H12720" t="inlineStr">
        <is>
          <t>Beverages</t>
        </is>
      </c>
      <c r="I12720" t="n">
        <v>6</v>
      </c>
      <c r="J12720" t="n">
        <v>551.13</v>
      </c>
      <c r="K12720" t="n">
        <v>0</v>
      </c>
      <c r="L12720">
        <f>I12720*J12720*(1-K12720)</f>
        <v/>
      </c>
      <c r="M12720">
        <f>VLOOKUP(F12720,Products!A:D,4,FALSE)*I12720</f>
        <v/>
      </c>
      <c r="N12720">
        <f>L12720-M12720</f>
        <v/>
      </c>
    </row>
    <row r="12721">
      <c r="A12721" t="inlineStr">
        <is>
          <t>T1012719</t>
        </is>
      </c>
      <c r="B12721" t="inlineStr">
        <is>
          <t>2024-12-19</t>
        </is>
      </c>
      <c r="C12721" t="inlineStr">
        <is>
          <t>S016</t>
        </is>
      </c>
      <c r="D12721" t="inlineStr">
        <is>
          <t>Store_016</t>
        </is>
      </c>
      <c r="E12721" t="inlineStr">
        <is>
          <t>West</t>
        </is>
      </c>
      <c r="F12721" t="inlineStr">
        <is>
          <t>P0027</t>
        </is>
      </c>
      <c r="G12721" t="inlineStr">
        <is>
          <t>Prod_0027</t>
        </is>
      </c>
      <c r="H12721" t="inlineStr">
        <is>
          <t>Electronics</t>
        </is>
      </c>
      <c r="I12721" t="n">
        <v>3</v>
      </c>
      <c r="J12721" t="n">
        <v>459.65</v>
      </c>
      <c r="K12721" t="n">
        <v>0</v>
      </c>
      <c r="L12721">
        <f>I12721*J12721*(1-K12721)</f>
        <v/>
      </c>
      <c r="M12721">
        <f>VLOOKUP(F12721,Products!A:D,4,FALSE)*I12721</f>
        <v/>
      </c>
      <c r="N12721">
        <f>L12721-M12721</f>
        <v/>
      </c>
    </row>
    <row r="12722">
      <c r="A12722" t="inlineStr">
        <is>
          <t>T1012720</t>
        </is>
      </c>
      <c r="B12722" t="inlineStr">
        <is>
          <t>2025-09-04</t>
        </is>
      </c>
      <c r="C12722" t="inlineStr">
        <is>
          <t>S050</t>
        </is>
      </c>
      <c r="D12722" t="inlineStr">
        <is>
          <t>Store_050</t>
        </is>
      </c>
      <c r="E12722" t="inlineStr">
        <is>
          <t>South</t>
        </is>
      </c>
      <c r="F12722" t="inlineStr">
        <is>
          <t>P0087</t>
        </is>
      </c>
      <c r="G12722" t="inlineStr">
        <is>
          <t>Prod_0087</t>
        </is>
      </c>
      <c r="H12722" t="inlineStr">
        <is>
          <t>Clothing</t>
        </is>
      </c>
      <c r="I12722" t="n">
        <v>7</v>
      </c>
      <c r="J12722" t="n">
        <v>410.6</v>
      </c>
      <c r="K12722" t="n">
        <v>0</v>
      </c>
      <c r="L12722">
        <f>I12722*J12722*(1-K12722)</f>
        <v/>
      </c>
      <c r="M12722">
        <f>VLOOKUP(F12722,Products!A:D,4,FALSE)*I12722</f>
        <v/>
      </c>
      <c r="N12722">
        <f>L12722-M12722</f>
        <v/>
      </c>
    </row>
    <row r="12723">
      <c r="A12723" t="inlineStr">
        <is>
          <t>T1012721</t>
        </is>
      </c>
      <c r="B12723" t="inlineStr">
        <is>
          <t>2025-09-15</t>
        </is>
      </c>
      <c r="C12723" t="inlineStr">
        <is>
          <t>S027</t>
        </is>
      </c>
      <c r="D12723" t="inlineStr">
        <is>
          <t>Store_027</t>
        </is>
      </c>
      <c r="E12723" t="inlineStr">
        <is>
          <t>South</t>
        </is>
      </c>
      <c r="F12723" t="inlineStr">
        <is>
          <t>P0189</t>
        </is>
      </c>
      <c r="G12723" t="inlineStr">
        <is>
          <t>Prod_0189</t>
        </is>
      </c>
      <c r="H12723" t="inlineStr">
        <is>
          <t>Food</t>
        </is>
      </c>
      <c r="I12723" t="n">
        <v>3</v>
      </c>
      <c r="J12723" t="n">
        <v>690.16</v>
      </c>
      <c r="K12723" t="n">
        <v>0.1</v>
      </c>
      <c r="L12723">
        <f>I12723*J12723*(1-K12723)</f>
        <v/>
      </c>
      <c r="M12723">
        <f>VLOOKUP(F12723,Products!A:D,4,FALSE)*I12723</f>
        <v/>
      </c>
      <c r="N12723">
        <f>L12723-M12723</f>
        <v/>
      </c>
    </row>
    <row r="12724">
      <c r="A12724" t="inlineStr">
        <is>
          <t>T1012722</t>
        </is>
      </c>
      <c r="B12724" t="inlineStr">
        <is>
          <t>2024-10-27</t>
        </is>
      </c>
      <c r="C12724" t="inlineStr">
        <is>
          <t>S019</t>
        </is>
      </c>
      <c r="D12724" t="inlineStr">
        <is>
          <t>Store_019</t>
        </is>
      </c>
      <c r="E12724" t="inlineStr">
        <is>
          <t>East</t>
        </is>
      </c>
      <c r="F12724" t="inlineStr">
        <is>
          <t>P0019</t>
        </is>
      </c>
      <c r="G12724" t="inlineStr">
        <is>
          <t>Prod_0019</t>
        </is>
      </c>
      <c r="H12724" t="inlineStr">
        <is>
          <t>Toys</t>
        </is>
      </c>
      <c r="I12724" t="n">
        <v>7</v>
      </c>
      <c r="J12724" t="n">
        <v>701.92</v>
      </c>
      <c r="K12724" t="n">
        <v>0</v>
      </c>
      <c r="L12724">
        <f>I12724*J12724*(1-K12724)</f>
        <v/>
      </c>
      <c r="M12724">
        <f>VLOOKUP(F12724,Products!A:D,4,FALSE)*I12724</f>
        <v/>
      </c>
      <c r="N12724">
        <f>L12724-M12724</f>
        <v/>
      </c>
    </row>
    <row r="12725">
      <c r="A12725" t="inlineStr">
        <is>
          <t>T1012723</t>
        </is>
      </c>
      <c r="B12725" t="inlineStr">
        <is>
          <t>2024-04-04</t>
        </is>
      </c>
      <c r="C12725" t="inlineStr">
        <is>
          <t>S006</t>
        </is>
      </c>
      <c r="D12725" t="inlineStr">
        <is>
          <t>Store_006</t>
        </is>
      </c>
      <c r="E12725" t="inlineStr">
        <is>
          <t>East</t>
        </is>
      </c>
      <c r="F12725" t="inlineStr">
        <is>
          <t>P0041</t>
        </is>
      </c>
      <c r="G12725" t="inlineStr">
        <is>
          <t>Prod_0041</t>
        </is>
      </c>
      <c r="H12725" t="inlineStr">
        <is>
          <t>Stationery</t>
        </is>
      </c>
      <c r="I12725" t="n">
        <v>2</v>
      </c>
      <c r="J12725" t="n">
        <v>277.81</v>
      </c>
      <c r="K12725" t="n">
        <v>0</v>
      </c>
      <c r="L12725">
        <f>I12725*J12725*(1-K12725)</f>
        <v/>
      </c>
      <c r="M12725">
        <f>VLOOKUP(F12725,Products!A:D,4,FALSE)*I12725</f>
        <v/>
      </c>
      <c r="N12725">
        <f>L12725-M12725</f>
        <v/>
      </c>
    </row>
    <row r="12726">
      <c r="A12726" t="inlineStr">
        <is>
          <t>T1012724</t>
        </is>
      </c>
      <c r="B12726" t="inlineStr">
        <is>
          <t>2025-04-10</t>
        </is>
      </c>
      <c r="C12726" t="inlineStr">
        <is>
          <t>S048</t>
        </is>
      </c>
      <c r="D12726" t="inlineStr">
        <is>
          <t>Store_048</t>
        </is>
      </c>
      <c r="E12726" t="inlineStr">
        <is>
          <t>South</t>
        </is>
      </c>
      <c r="F12726" t="inlineStr">
        <is>
          <t>P0113</t>
        </is>
      </c>
      <c r="G12726" t="inlineStr">
        <is>
          <t>Prod_0113</t>
        </is>
      </c>
      <c r="H12726" t="inlineStr">
        <is>
          <t>Toys</t>
        </is>
      </c>
      <c r="I12726" t="n">
        <v>4</v>
      </c>
      <c r="J12726" t="n">
        <v>700.24</v>
      </c>
      <c r="K12726" t="n">
        <v>0</v>
      </c>
      <c r="L12726">
        <f>I12726*J12726*(1-K12726)</f>
        <v/>
      </c>
      <c r="M12726">
        <f>VLOOKUP(F12726,Products!A:D,4,FALSE)*I12726</f>
        <v/>
      </c>
      <c r="N12726">
        <f>L12726-M12726</f>
        <v/>
      </c>
    </row>
    <row r="12727">
      <c r="A12727" t="inlineStr">
        <is>
          <t>T1012725</t>
        </is>
      </c>
      <c r="B12727" t="inlineStr">
        <is>
          <t>2024-06-10</t>
        </is>
      </c>
      <c r="C12727" t="inlineStr">
        <is>
          <t>S027</t>
        </is>
      </c>
      <c r="D12727" t="inlineStr">
        <is>
          <t>Store_027</t>
        </is>
      </c>
      <c r="E12727" t="inlineStr">
        <is>
          <t>South</t>
        </is>
      </c>
      <c r="F12727" t="inlineStr">
        <is>
          <t>P0159</t>
        </is>
      </c>
      <c r="G12727" t="inlineStr">
        <is>
          <t>Prod_0159</t>
        </is>
      </c>
      <c r="H12727" t="inlineStr">
        <is>
          <t>Electronics</t>
        </is>
      </c>
      <c r="I12727" t="n">
        <v>8</v>
      </c>
      <c r="J12727" t="n">
        <v>437.75</v>
      </c>
      <c r="K12727" t="n">
        <v>0</v>
      </c>
      <c r="L12727">
        <f>I12727*J12727*(1-K12727)</f>
        <v/>
      </c>
      <c r="M12727">
        <f>VLOOKUP(F12727,Products!A:D,4,FALSE)*I12727</f>
        <v/>
      </c>
      <c r="N12727">
        <f>L12727-M12727</f>
        <v/>
      </c>
    </row>
    <row r="12728">
      <c r="A12728" t="inlineStr">
        <is>
          <t>T1012726</t>
        </is>
      </c>
      <c r="B12728" t="inlineStr">
        <is>
          <t>2025-03-17</t>
        </is>
      </c>
      <c r="C12728" t="inlineStr">
        <is>
          <t>S015</t>
        </is>
      </c>
      <c r="D12728" t="inlineStr">
        <is>
          <t>Store_015</t>
        </is>
      </c>
      <c r="E12728" t="inlineStr">
        <is>
          <t>North</t>
        </is>
      </c>
      <c r="F12728" t="inlineStr">
        <is>
          <t>P0078</t>
        </is>
      </c>
      <c r="G12728" t="inlineStr">
        <is>
          <t>Prod_0078</t>
        </is>
      </c>
      <c r="H12728" t="inlineStr">
        <is>
          <t>Electronics</t>
        </is>
      </c>
      <c r="I12728" t="n">
        <v>3</v>
      </c>
      <c r="J12728" t="n">
        <v>652.72</v>
      </c>
      <c r="K12728" t="n">
        <v>0</v>
      </c>
      <c r="L12728">
        <f>I12728*J12728*(1-K12728)</f>
        <v/>
      </c>
      <c r="M12728">
        <f>VLOOKUP(F12728,Products!A:D,4,FALSE)*I12728</f>
        <v/>
      </c>
      <c r="N12728">
        <f>L12728-M12728</f>
        <v/>
      </c>
    </row>
    <row r="12729">
      <c r="A12729" t="inlineStr">
        <is>
          <t>T1012727</t>
        </is>
      </c>
      <c r="B12729" t="inlineStr">
        <is>
          <t>2025-06-13</t>
        </is>
      </c>
      <c r="C12729" t="inlineStr">
        <is>
          <t>S047</t>
        </is>
      </c>
      <c r="D12729" t="inlineStr">
        <is>
          <t>Store_047</t>
        </is>
      </c>
      <c r="E12729" t="inlineStr">
        <is>
          <t>North</t>
        </is>
      </c>
      <c r="F12729" t="inlineStr">
        <is>
          <t>P0026</t>
        </is>
      </c>
      <c r="G12729" t="inlineStr">
        <is>
          <t>Prod_0026</t>
        </is>
      </c>
      <c r="H12729" t="inlineStr">
        <is>
          <t>Beverages</t>
        </is>
      </c>
      <c r="I12729" t="n">
        <v>2</v>
      </c>
      <c r="J12729" t="n">
        <v>830.5</v>
      </c>
      <c r="K12729" t="n">
        <v>0.05</v>
      </c>
      <c r="L12729">
        <f>I12729*J12729*(1-K12729)</f>
        <v/>
      </c>
      <c r="M12729">
        <f>VLOOKUP(F12729,Products!A:D,4,FALSE)*I12729</f>
        <v/>
      </c>
      <c r="N12729">
        <f>L12729-M12729</f>
        <v/>
      </c>
    </row>
    <row r="12730">
      <c r="A12730" t="inlineStr">
        <is>
          <t>T1012728</t>
        </is>
      </c>
      <c r="B12730" t="inlineStr">
        <is>
          <t>2024-04-04</t>
        </is>
      </c>
      <c r="C12730" t="inlineStr">
        <is>
          <t>S036</t>
        </is>
      </c>
      <c r="D12730" t="inlineStr">
        <is>
          <t>Store_036</t>
        </is>
      </c>
      <c r="E12730" t="inlineStr">
        <is>
          <t>Central</t>
        </is>
      </c>
      <c r="F12730" t="inlineStr">
        <is>
          <t>P0183</t>
        </is>
      </c>
      <c r="G12730" t="inlineStr">
        <is>
          <t>Prod_0183</t>
        </is>
      </c>
      <c r="H12730" t="inlineStr">
        <is>
          <t>Stationery</t>
        </is>
      </c>
      <c r="I12730" t="n">
        <v>8</v>
      </c>
      <c r="J12730" t="n">
        <v>896.12</v>
      </c>
      <c r="K12730" t="n">
        <v>0</v>
      </c>
      <c r="L12730">
        <f>I12730*J12730*(1-K12730)</f>
        <v/>
      </c>
      <c r="M12730">
        <f>VLOOKUP(F12730,Products!A:D,4,FALSE)*I12730</f>
        <v/>
      </c>
      <c r="N12730">
        <f>L12730-M12730</f>
        <v/>
      </c>
    </row>
    <row r="12731">
      <c r="A12731" t="inlineStr">
        <is>
          <t>T1012729</t>
        </is>
      </c>
      <c r="B12731" t="inlineStr">
        <is>
          <t>2024-10-24</t>
        </is>
      </c>
      <c r="C12731" t="inlineStr">
        <is>
          <t>S035</t>
        </is>
      </c>
      <c r="D12731" t="inlineStr">
        <is>
          <t>Store_035</t>
        </is>
      </c>
      <c r="E12731" t="inlineStr">
        <is>
          <t>Central</t>
        </is>
      </c>
      <c r="F12731" t="inlineStr">
        <is>
          <t>P0160</t>
        </is>
      </c>
      <c r="G12731" t="inlineStr">
        <is>
          <t>Prod_0160</t>
        </is>
      </c>
      <c r="H12731" t="inlineStr">
        <is>
          <t>Food</t>
        </is>
      </c>
      <c r="I12731" t="n">
        <v>2</v>
      </c>
      <c r="J12731" t="n">
        <v>692.66</v>
      </c>
      <c r="K12731" t="n">
        <v>0.05</v>
      </c>
      <c r="L12731">
        <f>I12731*J12731*(1-K12731)</f>
        <v/>
      </c>
      <c r="M12731">
        <f>VLOOKUP(F12731,Products!A:D,4,FALSE)*I12731</f>
        <v/>
      </c>
      <c r="N12731">
        <f>L12731-M12731</f>
        <v/>
      </c>
    </row>
    <row r="12732">
      <c r="A12732" t="inlineStr">
        <is>
          <t>T1012730</t>
        </is>
      </c>
      <c r="B12732" t="inlineStr">
        <is>
          <t>2024-04-27</t>
        </is>
      </c>
      <c r="C12732" t="inlineStr">
        <is>
          <t>S009</t>
        </is>
      </c>
      <c r="D12732" t="inlineStr">
        <is>
          <t>Store_009</t>
        </is>
      </c>
      <c r="E12732" t="inlineStr">
        <is>
          <t>Central</t>
        </is>
      </c>
      <c r="F12732" t="inlineStr">
        <is>
          <t>P0180</t>
        </is>
      </c>
      <c r="G12732" t="inlineStr">
        <is>
          <t>Prod_0180</t>
        </is>
      </c>
      <c r="H12732" t="inlineStr">
        <is>
          <t>Clothing</t>
        </is>
      </c>
      <c r="I12732" t="n">
        <v>2</v>
      </c>
      <c r="J12732" t="n">
        <v>633.6900000000001</v>
      </c>
      <c r="K12732" t="n">
        <v>0</v>
      </c>
      <c r="L12732">
        <f>I12732*J12732*(1-K12732)</f>
        <v/>
      </c>
      <c r="M12732">
        <f>VLOOKUP(F12732,Products!A:D,4,FALSE)*I12732</f>
        <v/>
      </c>
      <c r="N12732">
        <f>L12732-M12732</f>
        <v/>
      </c>
    </row>
    <row r="12733">
      <c r="A12733" t="inlineStr">
        <is>
          <t>T1012731</t>
        </is>
      </c>
      <c r="B12733" t="inlineStr">
        <is>
          <t>2024-04-29</t>
        </is>
      </c>
      <c r="C12733" t="inlineStr">
        <is>
          <t>S048</t>
        </is>
      </c>
      <c r="D12733" t="inlineStr">
        <is>
          <t>Store_048</t>
        </is>
      </c>
      <c r="E12733" t="inlineStr">
        <is>
          <t>South</t>
        </is>
      </c>
      <c r="F12733" t="inlineStr">
        <is>
          <t>P0018</t>
        </is>
      </c>
      <c r="G12733" t="inlineStr">
        <is>
          <t>Prod_0018</t>
        </is>
      </c>
      <c r="H12733" t="inlineStr">
        <is>
          <t>Food</t>
        </is>
      </c>
      <c r="I12733" t="n">
        <v>2</v>
      </c>
      <c r="J12733" t="n">
        <v>1044.9</v>
      </c>
      <c r="K12733" t="n">
        <v>0.05</v>
      </c>
      <c r="L12733">
        <f>I12733*J12733*(1-K12733)</f>
        <v/>
      </c>
      <c r="M12733">
        <f>VLOOKUP(F12733,Products!A:D,4,FALSE)*I12733</f>
        <v/>
      </c>
      <c r="N12733">
        <f>L12733-M12733</f>
        <v/>
      </c>
    </row>
    <row r="12734">
      <c r="A12734" t="inlineStr">
        <is>
          <t>T1012732</t>
        </is>
      </c>
      <c r="B12734" t="inlineStr">
        <is>
          <t>2024-04-27</t>
        </is>
      </c>
      <c r="C12734" t="inlineStr">
        <is>
          <t>S037</t>
        </is>
      </c>
      <c r="D12734" t="inlineStr">
        <is>
          <t>Store_037</t>
        </is>
      </c>
      <c r="E12734" t="inlineStr">
        <is>
          <t>East</t>
        </is>
      </c>
      <c r="F12734" t="inlineStr">
        <is>
          <t>P0045</t>
        </is>
      </c>
      <c r="G12734" t="inlineStr">
        <is>
          <t>Prod_0045</t>
        </is>
      </c>
      <c r="H12734" t="inlineStr">
        <is>
          <t>Toys</t>
        </is>
      </c>
      <c r="I12734" t="n">
        <v>2</v>
      </c>
      <c r="J12734" t="n">
        <v>221.91</v>
      </c>
      <c r="K12734" t="n">
        <v>0.05</v>
      </c>
      <c r="L12734">
        <f>I12734*J12734*(1-K12734)</f>
        <v/>
      </c>
      <c r="M12734">
        <f>VLOOKUP(F12734,Products!A:D,4,FALSE)*I12734</f>
        <v/>
      </c>
      <c r="N12734">
        <f>L12734-M12734</f>
        <v/>
      </c>
    </row>
    <row r="12735">
      <c r="A12735" t="inlineStr">
        <is>
          <t>T1012733</t>
        </is>
      </c>
      <c r="B12735" t="inlineStr">
        <is>
          <t>2024-01-14</t>
        </is>
      </c>
      <c r="C12735" t="inlineStr">
        <is>
          <t>S012</t>
        </is>
      </c>
      <c r="D12735" t="inlineStr">
        <is>
          <t>Store_012</t>
        </is>
      </c>
      <c r="E12735" t="inlineStr">
        <is>
          <t>South</t>
        </is>
      </c>
      <c r="F12735" t="inlineStr">
        <is>
          <t>P0022</t>
        </is>
      </c>
      <c r="G12735" t="inlineStr">
        <is>
          <t>Prod_0022</t>
        </is>
      </c>
      <c r="H12735" t="inlineStr">
        <is>
          <t>Beverages</t>
        </is>
      </c>
      <c r="I12735" t="n">
        <v>9</v>
      </c>
      <c r="J12735" t="n">
        <v>207</v>
      </c>
      <c r="K12735" t="n">
        <v>0</v>
      </c>
      <c r="L12735">
        <f>I12735*J12735*(1-K12735)</f>
        <v/>
      </c>
      <c r="M12735">
        <f>VLOOKUP(F12735,Products!A:D,4,FALSE)*I12735</f>
        <v/>
      </c>
      <c r="N12735">
        <f>L12735-M12735</f>
        <v/>
      </c>
    </row>
    <row r="12736">
      <c r="A12736" t="inlineStr">
        <is>
          <t>T1012734</t>
        </is>
      </c>
      <c r="B12736" t="inlineStr">
        <is>
          <t>2024-11-15</t>
        </is>
      </c>
      <c r="C12736" t="inlineStr">
        <is>
          <t>S010</t>
        </is>
      </c>
      <c r="D12736" t="inlineStr">
        <is>
          <t>Store_010</t>
        </is>
      </c>
      <c r="E12736" t="inlineStr">
        <is>
          <t>North</t>
        </is>
      </c>
      <c r="F12736" t="inlineStr">
        <is>
          <t>P0063</t>
        </is>
      </c>
      <c r="G12736" t="inlineStr">
        <is>
          <t>Prod_0063</t>
        </is>
      </c>
      <c r="H12736" t="inlineStr">
        <is>
          <t>Clothing</t>
        </is>
      </c>
      <c r="I12736" t="n">
        <v>6</v>
      </c>
      <c r="J12736" t="n">
        <v>216.35</v>
      </c>
      <c r="K12736" t="n">
        <v>0</v>
      </c>
      <c r="L12736">
        <f>I12736*J12736*(1-K12736)</f>
        <v/>
      </c>
      <c r="M12736">
        <f>VLOOKUP(F12736,Products!A:D,4,FALSE)*I12736</f>
        <v/>
      </c>
      <c r="N12736">
        <f>L12736-M12736</f>
        <v/>
      </c>
    </row>
    <row r="12737">
      <c r="A12737" t="inlineStr">
        <is>
          <t>T1012735</t>
        </is>
      </c>
      <c r="B12737" t="inlineStr">
        <is>
          <t>2024-11-21</t>
        </is>
      </c>
      <c r="C12737" t="inlineStr">
        <is>
          <t>S017</t>
        </is>
      </c>
      <c r="D12737" t="inlineStr">
        <is>
          <t>Store_017</t>
        </is>
      </c>
      <c r="E12737" t="inlineStr">
        <is>
          <t>South</t>
        </is>
      </c>
      <c r="F12737" t="inlineStr">
        <is>
          <t>P0058</t>
        </is>
      </c>
      <c r="G12737" t="inlineStr">
        <is>
          <t>Prod_0058</t>
        </is>
      </c>
      <c r="H12737" t="inlineStr">
        <is>
          <t>Stationery</t>
        </is>
      </c>
      <c r="I12737" t="n">
        <v>3</v>
      </c>
      <c r="J12737" t="n">
        <v>399.71</v>
      </c>
      <c r="K12737" t="n">
        <v>0</v>
      </c>
      <c r="L12737">
        <f>I12737*J12737*(1-K12737)</f>
        <v/>
      </c>
      <c r="M12737">
        <f>VLOOKUP(F12737,Products!A:D,4,FALSE)*I12737</f>
        <v/>
      </c>
      <c r="N12737">
        <f>L12737-M12737</f>
        <v/>
      </c>
    </row>
    <row r="12738">
      <c r="A12738" t="inlineStr">
        <is>
          <t>T1012736</t>
        </is>
      </c>
      <c r="B12738" t="inlineStr">
        <is>
          <t>2023-02-10</t>
        </is>
      </c>
      <c r="C12738" t="inlineStr">
        <is>
          <t>S004</t>
        </is>
      </c>
      <c r="D12738" t="inlineStr">
        <is>
          <t>Store_004</t>
        </is>
      </c>
      <c r="E12738" t="inlineStr">
        <is>
          <t>Central</t>
        </is>
      </c>
      <c r="F12738" t="inlineStr">
        <is>
          <t>P0144</t>
        </is>
      </c>
      <c r="G12738" t="inlineStr">
        <is>
          <t>Prod_0144</t>
        </is>
      </c>
      <c r="H12738" t="inlineStr">
        <is>
          <t>Stationery</t>
        </is>
      </c>
      <c r="I12738" t="n">
        <v>3</v>
      </c>
      <c r="J12738" t="n">
        <v>177.04</v>
      </c>
      <c r="K12738" t="n">
        <v>0.1</v>
      </c>
      <c r="L12738">
        <f>I12738*J12738*(1-K12738)</f>
        <v/>
      </c>
      <c r="M12738">
        <f>VLOOKUP(F12738,Products!A:D,4,FALSE)*I12738</f>
        <v/>
      </c>
      <c r="N12738">
        <f>L12738-M12738</f>
        <v/>
      </c>
    </row>
    <row r="12739">
      <c r="A12739" t="inlineStr">
        <is>
          <t>T1012737</t>
        </is>
      </c>
      <c r="B12739" t="inlineStr">
        <is>
          <t>2023-05-29</t>
        </is>
      </c>
      <c r="C12739" t="inlineStr">
        <is>
          <t>S002</t>
        </is>
      </c>
      <c r="D12739" t="inlineStr">
        <is>
          <t>Store_002</t>
        </is>
      </c>
      <c r="E12739" t="inlineStr">
        <is>
          <t>South</t>
        </is>
      </c>
      <c r="F12739" t="inlineStr">
        <is>
          <t>P0073</t>
        </is>
      </c>
      <c r="G12739" t="inlineStr">
        <is>
          <t>Prod_0073</t>
        </is>
      </c>
      <c r="H12739" t="inlineStr">
        <is>
          <t>Food</t>
        </is>
      </c>
      <c r="I12739" t="n">
        <v>2</v>
      </c>
      <c r="J12739" t="n">
        <v>655.76</v>
      </c>
      <c r="K12739" t="n">
        <v>0</v>
      </c>
      <c r="L12739">
        <f>I12739*J12739*(1-K12739)</f>
        <v/>
      </c>
      <c r="M12739">
        <f>VLOOKUP(F12739,Products!A:D,4,FALSE)*I12739</f>
        <v/>
      </c>
      <c r="N12739">
        <f>L12739-M12739</f>
        <v/>
      </c>
    </row>
    <row r="12740">
      <c r="A12740" t="inlineStr">
        <is>
          <t>T1012738</t>
        </is>
      </c>
      <c r="B12740" t="inlineStr">
        <is>
          <t>2023-07-25</t>
        </is>
      </c>
      <c r="C12740" t="inlineStr">
        <is>
          <t>S029</t>
        </is>
      </c>
      <c r="D12740" t="inlineStr">
        <is>
          <t>Store_029</t>
        </is>
      </c>
      <c r="E12740" t="inlineStr">
        <is>
          <t>South</t>
        </is>
      </c>
      <c r="F12740" t="inlineStr">
        <is>
          <t>P0111</t>
        </is>
      </c>
      <c r="G12740" t="inlineStr">
        <is>
          <t>Prod_0111</t>
        </is>
      </c>
      <c r="H12740" t="inlineStr">
        <is>
          <t>Clothing</t>
        </is>
      </c>
      <c r="I12740" t="n">
        <v>7</v>
      </c>
      <c r="J12740" t="n">
        <v>555.77</v>
      </c>
      <c r="K12740" t="n">
        <v>0</v>
      </c>
      <c r="L12740">
        <f>I12740*J12740*(1-K12740)</f>
        <v/>
      </c>
      <c r="M12740">
        <f>VLOOKUP(F12740,Products!A:D,4,FALSE)*I12740</f>
        <v/>
      </c>
      <c r="N12740">
        <f>L12740-M12740</f>
        <v/>
      </c>
    </row>
    <row r="12741">
      <c r="A12741" t="inlineStr">
        <is>
          <t>T1012739</t>
        </is>
      </c>
      <c r="B12741" t="inlineStr">
        <is>
          <t>2024-07-17</t>
        </is>
      </c>
      <c r="C12741" t="inlineStr">
        <is>
          <t>S002</t>
        </is>
      </c>
      <c r="D12741" t="inlineStr">
        <is>
          <t>Store_002</t>
        </is>
      </c>
      <c r="E12741" t="inlineStr">
        <is>
          <t>South</t>
        </is>
      </c>
      <c r="F12741" t="inlineStr">
        <is>
          <t>P0177</t>
        </is>
      </c>
      <c r="G12741" t="inlineStr">
        <is>
          <t>Prod_0177</t>
        </is>
      </c>
      <c r="H12741" t="inlineStr">
        <is>
          <t>Household</t>
        </is>
      </c>
      <c r="I12741" t="n">
        <v>1</v>
      </c>
      <c r="J12741" t="n">
        <v>204.85</v>
      </c>
      <c r="K12741" t="n">
        <v>0</v>
      </c>
      <c r="L12741">
        <f>I12741*J12741*(1-K12741)</f>
        <v/>
      </c>
      <c r="M12741">
        <f>VLOOKUP(F12741,Products!A:D,4,FALSE)*I12741</f>
        <v/>
      </c>
      <c r="N12741">
        <f>L12741-M12741</f>
        <v/>
      </c>
    </row>
    <row r="12742">
      <c r="A12742" t="inlineStr">
        <is>
          <t>T1012740</t>
        </is>
      </c>
      <c r="B12742" t="inlineStr">
        <is>
          <t>2024-09-21</t>
        </is>
      </c>
      <c r="C12742" t="inlineStr">
        <is>
          <t>S046</t>
        </is>
      </c>
      <c r="D12742" t="inlineStr">
        <is>
          <t>Store_046</t>
        </is>
      </c>
      <c r="E12742" t="inlineStr">
        <is>
          <t>South</t>
        </is>
      </c>
      <c r="F12742" t="inlineStr">
        <is>
          <t>P0028</t>
        </is>
      </c>
      <c r="G12742" t="inlineStr">
        <is>
          <t>Prod_0028</t>
        </is>
      </c>
      <c r="H12742" t="inlineStr">
        <is>
          <t>Food</t>
        </is>
      </c>
      <c r="I12742" t="n">
        <v>8</v>
      </c>
      <c r="J12742" t="n">
        <v>452.47</v>
      </c>
      <c r="K12742" t="n">
        <v>0.15</v>
      </c>
      <c r="L12742">
        <f>I12742*J12742*(1-K12742)</f>
        <v/>
      </c>
      <c r="M12742">
        <f>VLOOKUP(F12742,Products!A:D,4,FALSE)*I12742</f>
        <v/>
      </c>
      <c r="N12742">
        <f>L12742-M12742</f>
        <v/>
      </c>
    </row>
    <row r="12743">
      <c r="A12743" t="inlineStr">
        <is>
          <t>T1012741</t>
        </is>
      </c>
      <c r="B12743" t="inlineStr">
        <is>
          <t>2025-08-30</t>
        </is>
      </c>
      <c r="C12743" t="inlineStr">
        <is>
          <t>S038</t>
        </is>
      </c>
      <c r="D12743" t="inlineStr">
        <is>
          <t>Store_038</t>
        </is>
      </c>
      <c r="E12743" t="inlineStr">
        <is>
          <t>East</t>
        </is>
      </c>
      <c r="F12743" t="inlineStr">
        <is>
          <t>P0175</t>
        </is>
      </c>
      <c r="G12743" t="inlineStr">
        <is>
          <t>Prod_0175</t>
        </is>
      </c>
      <c r="H12743" t="inlineStr">
        <is>
          <t>Food</t>
        </is>
      </c>
      <c r="I12743" t="n">
        <v>2</v>
      </c>
      <c r="J12743" t="n">
        <v>994.8099999999999</v>
      </c>
      <c r="K12743" t="n">
        <v>0.05</v>
      </c>
      <c r="L12743">
        <f>I12743*J12743*(1-K12743)</f>
        <v/>
      </c>
      <c r="M12743">
        <f>VLOOKUP(F12743,Products!A:D,4,FALSE)*I12743</f>
        <v/>
      </c>
      <c r="N12743">
        <f>L12743-M12743</f>
        <v/>
      </c>
    </row>
    <row r="12744">
      <c r="A12744" t="inlineStr">
        <is>
          <t>T1012742</t>
        </is>
      </c>
      <c r="B12744" t="inlineStr">
        <is>
          <t>2023-09-22</t>
        </is>
      </c>
      <c r="C12744" t="inlineStr">
        <is>
          <t>S050</t>
        </is>
      </c>
      <c r="D12744" t="inlineStr">
        <is>
          <t>Store_050</t>
        </is>
      </c>
      <c r="E12744" t="inlineStr">
        <is>
          <t>South</t>
        </is>
      </c>
      <c r="F12744" t="inlineStr">
        <is>
          <t>P0104</t>
        </is>
      </c>
      <c r="G12744" t="inlineStr">
        <is>
          <t>Prod_0104</t>
        </is>
      </c>
      <c r="H12744" t="inlineStr">
        <is>
          <t>Clothing</t>
        </is>
      </c>
      <c r="I12744" t="n">
        <v>1</v>
      </c>
      <c r="J12744" t="n">
        <v>624.87</v>
      </c>
      <c r="K12744" t="n">
        <v>0.15</v>
      </c>
      <c r="L12744">
        <f>I12744*J12744*(1-K12744)</f>
        <v/>
      </c>
      <c r="M12744">
        <f>VLOOKUP(F12744,Products!A:D,4,FALSE)*I12744</f>
        <v/>
      </c>
      <c r="N12744">
        <f>L12744-M12744</f>
        <v/>
      </c>
    </row>
    <row r="12745">
      <c r="A12745" t="inlineStr">
        <is>
          <t>T1012743</t>
        </is>
      </c>
      <c r="B12745" t="inlineStr">
        <is>
          <t>2023-06-12</t>
        </is>
      </c>
      <c r="C12745" t="inlineStr">
        <is>
          <t>S017</t>
        </is>
      </c>
      <c r="D12745" t="inlineStr">
        <is>
          <t>Store_017</t>
        </is>
      </c>
      <c r="E12745" t="inlineStr">
        <is>
          <t>South</t>
        </is>
      </c>
      <c r="F12745" t="inlineStr">
        <is>
          <t>P0163</t>
        </is>
      </c>
      <c r="G12745" t="inlineStr">
        <is>
          <t>Prod_0163</t>
        </is>
      </c>
      <c r="H12745" t="inlineStr">
        <is>
          <t>Food</t>
        </is>
      </c>
      <c r="I12745" t="n">
        <v>6</v>
      </c>
      <c r="J12745" t="n">
        <v>689.95</v>
      </c>
      <c r="K12745" t="n">
        <v>0.2</v>
      </c>
      <c r="L12745">
        <f>I12745*J12745*(1-K12745)</f>
        <v/>
      </c>
      <c r="M12745">
        <f>VLOOKUP(F12745,Products!A:D,4,FALSE)*I12745</f>
        <v/>
      </c>
      <c r="N12745">
        <f>L12745-M12745</f>
        <v/>
      </c>
    </row>
    <row r="12746">
      <c r="A12746" t="inlineStr">
        <is>
          <t>T1012744</t>
        </is>
      </c>
      <c r="B12746" t="inlineStr">
        <is>
          <t>2025-07-02</t>
        </is>
      </c>
      <c r="C12746" t="inlineStr">
        <is>
          <t>S037</t>
        </is>
      </c>
      <c r="D12746" t="inlineStr">
        <is>
          <t>Store_037</t>
        </is>
      </c>
      <c r="E12746" t="inlineStr">
        <is>
          <t>East</t>
        </is>
      </c>
      <c r="F12746" t="inlineStr">
        <is>
          <t>P0117</t>
        </is>
      </c>
      <c r="G12746" t="inlineStr">
        <is>
          <t>Prod_0117</t>
        </is>
      </c>
      <c r="H12746" t="inlineStr">
        <is>
          <t>Electronics</t>
        </is>
      </c>
      <c r="I12746" t="n">
        <v>8</v>
      </c>
      <c r="J12746" t="n">
        <v>419.45</v>
      </c>
      <c r="K12746" t="n">
        <v>0.1</v>
      </c>
      <c r="L12746">
        <f>I12746*J12746*(1-K12746)</f>
        <v/>
      </c>
      <c r="M12746">
        <f>VLOOKUP(F12746,Products!A:D,4,FALSE)*I12746</f>
        <v/>
      </c>
      <c r="N12746">
        <f>L12746-M12746</f>
        <v/>
      </c>
    </row>
    <row r="12747">
      <c r="A12747" t="inlineStr">
        <is>
          <t>T1012745</t>
        </is>
      </c>
      <c r="B12747" t="inlineStr">
        <is>
          <t>2023-01-05</t>
        </is>
      </c>
      <c r="C12747" t="inlineStr">
        <is>
          <t>S033</t>
        </is>
      </c>
      <c r="D12747" t="inlineStr">
        <is>
          <t>Store_033</t>
        </is>
      </c>
      <c r="E12747" t="inlineStr">
        <is>
          <t>North</t>
        </is>
      </c>
      <c r="F12747" t="inlineStr">
        <is>
          <t>P0072</t>
        </is>
      </c>
      <c r="G12747" t="inlineStr">
        <is>
          <t>Prod_0072</t>
        </is>
      </c>
      <c r="H12747" t="inlineStr">
        <is>
          <t>Food</t>
        </is>
      </c>
      <c r="I12747" t="n">
        <v>2</v>
      </c>
      <c r="J12747" t="n">
        <v>574.34</v>
      </c>
      <c r="K12747" t="n">
        <v>0</v>
      </c>
      <c r="L12747">
        <f>I12747*J12747*(1-K12747)</f>
        <v/>
      </c>
      <c r="M12747">
        <f>VLOOKUP(F12747,Products!A:D,4,FALSE)*I12747</f>
        <v/>
      </c>
      <c r="N12747">
        <f>L12747-M12747</f>
        <v/>
      </c>
    </row>
    <row r="12748">
      <c r="A12748" t="inlineStr">
        <is>
          <t>T1012746</t>
        </is>
      </c>
      <c r="B12748" t="inlineStr">
        <is>
          <t>2025-01-15</t>
        </is>
      </c>
      <c r="C12748" t="inlineStr">
        <is>
          <t>S016</t>
        </is>
      </c>
      <c r="D12748" t="inlineStr">
        <is>
          <t>Store_016</t>
        </is>
      </c>
      <c r="E12748" t="inlineStr">
        <is>
          <t>West</t>
        </is>
      </c>
      <c r="F12748" t="inlineStr">
        <is>
          <t>P0004</t>
        </is>
      </c>
      <c r="G12748" t="inlineStr">
        <is>
          <t>Prod_0004</t>
        </is>
      </c>
      <c r="H12748" t="inlineStr">
        <is>
          <t>Household</t>
        </is>
      </c>
      <c r="I12748" t="n">
        <v>1</v>
      </c>
      <c r="J12748" t="n">
        <v>422.73</v>
      </c>
      <c r="K12748" t="n">
        <v>0</v>
      </c>
      <c r="L12748">
        <f>I12748*J12748*(1-K12748)</f>
        <v/>
      </c>
      <c r="M12748">
        <f>VLOOKUP(F12748,Products!A:D,4,FALSE)*I12748</f>
        <v/>
      </c>
      <c r="N12748">
        <f>L12748-M12748</f>
        <v/>
      </c>
    </row>
    <row r="12749">
      <c r="A12749" t="inlineStr">
        <is>
          <t>T1012747</t>
        </is>
      </c>
      <c r="B12749" t="inlineStr">
        <is>
          <t>2023-08-14</t>
        </is>
      </c>
      <c r="C12749" t="inlineStr">
        <is>
          <t>S010</t>
        </is>
      </c>
      <c r="D12749" t="inlineStr">
        <is>
          <t>Store_010</t>
        </is>
      </c>
      <c r="E12749" t="inlineStr">
        <is>
          <t>North</t>
        </is>
      </c>
      <c r="F12749" t="inlineStr">
        <is>
          <t>P0195</t>
        </is>
      </c>
      <c r="G12749" t="inlineStr">
        <is>
          <t>Prod_0195</t>
        </is>
      </c>
      <c r="H12749" t="inlineStr">
        <is>
          <t>Food</t>
        </is>
      </c>
      <c r="I12749" t="n">
        <v>1</v>
      </c>
      <c r="J12749" t="n">
        <v>584.96</v>
      </c>
      <c r="K12749" t="n">
        <v>0</v>
      </c>
      <c r="L12749">
        <f>I12749*J12749*(1-K12749)</f>
        <v/>
      </c>
      <c r="M12749">
        <f>VLOOKUP(F12749,Products!A:D,4,FALSE)*I12749</f>
        <v/>
      </c>
      <c r="N12749">
        <f>L12749-M12749</f>
        <v/>
      </c>
    </row>
    <row r="12750">
      <c r="A12750" t="inlineStr">
        <is>
          <t>T1012748</t>
        </is>
      </c>
      <c r="B12750" t="inlineStr">
        <is>
          <t>2025-09-02</t>
        </is>
      </c>
      <c r="C12750" t="inlineStr">
        <is>
          <t>S002</t>
        </is>
      </c>
      <c r="D12750" t="inlineStr">
        <is>
          <t>Store_002</t>
        </is>
      </c>
      <c r="E12750" t="inlineStr">
        <is>
          <t>South</t>
        </is>
      </c>
      <c r="F12750" t="inlineStr">
        <is>
          <t>P0151</t>
        </is>
      </c>
      <c r="G12750" t="inlineStr">
        <is>
          <t>Prod_0151</t>
        </is>
      </c>
      <c r="H12750" t="inlineStr">
        <is>
          <t>Food</t>
        </is>
      </c>
      <c r="I12750" t="n">
        <v>4</v>
      </c>
      <c r="J12750" t="n">
        <v>708.59</v>
      </c>
      <c r="K12750" t="n">
        <v>0</v>
      </c>
      <c r="L12750">
        <f>I12750*J12750*(1-K12750)</f>
        <v/>
      </c>
      <c r="M12750">
        <f>VLOOKUP(F12750,Products!A:D,4,FALSE)*I12750</f>
        <v/>
      </c>
      <c r="N12750">
        <f>L12750-M12750</f>
        <v/>
      </c>
    </row>
    <row r="12751">
      <c r="A12751" t="inlineStr">
        <is>
          <t>T1012749</t>
        </is>
      </c>
      <c r="B12751" t="inlineStr">
        <is>
          <t>2024-01-08</t>
        </is>
      </c>
      <c r="C12751" t="inlineStr">
        <is>
          <t>S013</t>
        </is>
      </c>
      <c r="D12751" t="inlineStr">
        <is>
          <t>Store_013</t>
        </is>
      </c>
      <c r="E12751" t="inlineStr">
        <is>
          <t>North</t>
        </is>
      </c>
      <c r="F12751" t="inlineStr">
        <is>
          <t>P0065</t>
        </is>
      </c>
      <c r="G12751" t="inlineStr">
        <is>
          <t>Prod_0065</t>
        </is>
      </c>
      <c r="H12751" t="inlineStr">
        <is>
          <t>Beverages</t>
        </is>
      </c>
      <c r="I12751" t="n">
        <v>4</v>
      </c>
      <c r="J12751" t="n">
        <v>247.87</v>
      </c>
      <c r="K12751" t="n">
        <v>0</v>
      </c>
      <c r="L12751">
        <f>I12751*J12751*(1-K12751)</f>
        <v/>
      </c>
      <c r="M12751">
        <f>VLOOKUP(F12751,Products!A:D,4,FALSE)*I12751</f>
        <v/>
      </c>
      <c r="N12751">
        <f>L12751-M12751</f>
        <v/>
      </c>
    </row>
    <row r="12752">
      <c r="A12752" t="inlineStr">
        <is>
          <t>T1012750</t>
        </is>
      </c>
      <c r="B12752" t="inlineStr">
        <is>
          <t>2024-02-23</t>
        </is>
      </c>
      <c r="C12752" t="inlineStr">
        <is>
          <t>S049</t>
        </is>
      </c>
      <c r="D12752" t="inlineStr">
        <is>
          <t>Store_049</t>
        </is>
      </c>
      <c r="E12752" t="inlineStr">
        <is>
          <t>North</t>
        </is>
      </c>
      <c r="F12752" t="inlineStr">
        <is>
          <t>P0064</t>
        </is>
      </c>
      <c r="G12752" t="inlineStr">
        <is>
          <t>Prod_0064</t>
        </is>
      </c>
      <c r="H12752" t="inlineStr">
        <is>
          <t>Beverages</t>
        </is>
      </c>
      <c r="I12752" t="n">
        <v>2</v>
      </c>
      <c r="J12752" t="n">
        <v>891.23</v>
      </c>
      <c r="K12752" t="n">
        <v>0</v>
      </c>
      <c r="L12752">
        <f>I12752*J12752*(1-K12752)</f>
        <v/>
      </c>
      <c r="M12752">
        <f>VLOOKUP(F12752,Products!A:D,4,FALSE)*I12752</f>
        <v/>
      </c>
      <c r="N12752">
        <f>L12752-M12752</f>
        <v/>
      </c>
    </row>
    <row r="12753">
      <c r="A12753" t="inlineStr">
        <is>
          <t>T1012751</t>
        </is>
      </c>
      <c r="B12753" t="inlineStr">
        <is>
          <t>2025-06-24</t>
        </is>
      </c>
      <c r="C12753" t="inlineStr">
        <is>
          <t>S043</t>
        </is>
      </c>
      <c r="D12753" t="inlineStr">
        <is>
          <t>Store_043</t>
        </is>
      </c>
      <c r="E12753" t="inlineStr">
        <is>
          <t>East</t>
        </is>
      </c>
      <c r="F12753" t="inlineStr">
        <is>
          <t>P0071</t>
        </is>
      </c>
      <c r="G12753" t="inlineStr">
        <is>
          <t>Prod_0071</t>
        </is>
      </c>
      <c r="H12753" t="inlineStr">
        <is>
          <t>Beverages</t>
        </is>
      </c>
      <c r="I12753" t="n">
        <v>9</v>
      </c>
      <c r="J12753" t="n">
        <v>491.31</v>
      </c>
      <c r="K12753" t="n">
        <v>0.05</v>
      </c>
      <c r="L12753">
        <f>I12753*J12753*(1-K12753)</f>
        <v/>
      </c>
      <c r="M12753">
        <f>VLOOKUP(F12753,Products!A:D,4,FALSE)*I12753</f>
        <v/>
      </c>
      <c r="N12753">
        <f>L12753-M12753</f>
        <v/>
      </c>
    </row>
    <row r="12754">
      <c r="A12754" t="inlineStr">
        <is>
          <t>T1012752</t>
        </is>
      </c>
      <c r="B12754" t="inlineStr">
        <is>
          <t>2023-03-17</t>
        </is>
      </c>
      <c r="C12754" t="inlineStr">
        <is>
          <t>S044</t>
        </is>
      </c>
      <c r="D12754" t="inlineStr">
        <is>
          <t>Store_044</t>
        </is>
      </c>
      <c r="E12754" t="inlineStr">
        <is>
          <t>North</t>
        </is>
      </c>
      <c r="F12754" t="inlineStr">
        <is>
          <t>P0126</t>
        </is>
      </c>
      <c r="G12754" t="inlineStr">
        <is>
          <t>Prod_0126</t>
        </is>
      </c>
      <c r="H12754" t="inlineStr">
        <is>
          <t>Toys</t>
        </is>
      </c>
      <c r="I12754" t="n">
        <v>7</v>
      </c>
      <c r="J12754" t="n">
        <v>372.92</v>
      </c>
      <c r="K12754" t="n">
        <v>0</v>
      </c>
      <c r="L12754">
        <f>I12754*J12754*(1-K12754)</f>
        <v/>
      </c>
      <c r="M12754">
        <f>VLOOKUP(F12754,Products!A:D,4,FALSE)*I12754</f>
        <v/>
      </c>
      <c r="N12754">
        <f>L12754-M12754</f>
        <v/>
      </c>
    </row>
    <row r="12755">
      <c r="A12755" t="inlineStr">
        <is>
          <t>T1012753</t>
        </is>
      </c>
      <c r="B12755" t="inlineStr">
        <is>
          <t>2025-05-18</t>
        </is>
      </c>
      <c r="C12755" t="inlineStr">
        <is>
          <t>S014</t>
        </is>
      </c>
      <c r="D12755" t="inlineStr">
        <is>
          <t>Store_014</t>
        </is>
      </c>
      <c r="E12755" t="inlineStr">
        <is>
          <t>West</t>
        </is>
      </c>
      <c r="F12755" t="inlineStr">
        <is>
          <t>P0139</t>
        </is>
      </c>
      <c r="G12755" t="inlineStr">
        <is>
          <t>Prod_0139</t>
        </is>
      </c>
      <c r="H12755" t="inlineStr">
        <is>
          <t>Clothing</t>
        </is>
      </c>
      <c r="I12755" t="n">
        <v>3</v>
      </c>
      <c r="J12755" t="n">
        <v>681.88</v>
      </c>
      <c r="K12755" t="n">
        <v>0.1</v>
      </c>
      <c r="L12755">
        <f>I12755*J12755*(1-K12755)</f>
        <v/>
      </c>
      <c r="M12755">
        <f>VLOOKUP(F12755,Products!A:D,4,FALSE)*I12755</f>
        <v/>
      </c>
      <c r="N12755">
        <f>L12755-M12755</f>
        <v/>
      </c>
    </row>
    <row r="12756">
      <c r="A12756" t="inlineStr">
        <is>
          <t>T1012754</t>
        </is>
      </c>
      <c r="B12756" t="inlineStr">
        <is>
          <t>2023-02-04</t>
        </is>
      </c>
      <c r="C12756" t="inlineStr">
        <is>
          <t>S032</t>
        </is>
      </c>
      <c r="D12756" t="inlineStr">
        <is>
          <t>Store_032</t>
        </is>
      </c>
      <c r="E12756" t="inlineStr">
        <is>
          <t>Central</t>
        </is>
      </c>
      <c r="F12756" t="inlineStr">
        <is>
          <t>P0052</t>
        </is>
      </c>
      <c r="G12756" t="inlineStr">
        <is>
          <t>Prod_0052</t>
        </is>
      </c>
      <c r="H12756" t="inlineStr">
        <is>
          <t>Clothing</t>
        </is>
      </c>
      <c r="I12756" t="n">
        <v>8</v>
      </c>
      <c r="J12756" t="n">
        <v>47.46</v>
      </c>
      <c r="K12756" t="n">
        <v>0.1</v>
      </c>
      <c r="L12756">
        <f>I12756*J12756*(1-K12756)</f>
        <v/>
      </c>
      <c r="M12756">
        <f>VLOOKUP(F12756,Products!A:D,4,FALSE)*I12756</f>
        <v/>
      </c>
      <c r="N12756">
        <f>L12756-M12756</f>
        <v/>
      </c>
    </row>
    <row r="12757">
      <c r="A12757" t="inlineStr">
        <is>
          <t>T1012755</t>
        </is>
      </c>
      <c r="B12757" t="inlineStr">
        <is>
          <t>2025-04-15</t>
        </is>
      </c>
      <c r="C12757" t="inlineStr">
        <is>
          <t>S005</t>
        </is>
      </c>
      <c r="D12757" t="inlineStr">
        <is>
          <t>Store_005</t>
        </is>
      </c>
      <c r="E12757" t="inlineStr">
        <is>
          <t>Central</t>
        </is>
      </c>
      <c r="F12757" t="inlineStr">
        <is>
          <t>P0124</t>
        </is>
      </c>
      <c r="G12757" t="inlineStr">
        <is>
          <t>Prod_0124</t>
        </is>
      </c>
      <c r="H12757" t="inlineStr">
        <is>
          <t>Beverages</t>
        </is>
      </c>
      <c r="I12757" t="n">
        <v>8</v>
      </c>
      <c r="J12757" t="n">
        <v>968.74</v>
      </c>
      <c r="K12757" t="n">
        <v>0.1</v>
      </c>
      <c r="L12757">
        <f>I12757*J12757*(1-K12757)</f>
        <v/>
      </c>
      <c r="M12757">
        <f>VLOOKUP(F12757,Products!A:D,4,FALSE)*I12757</f>
        <v/>
      </c>
      <c r="N12757">
        <f>L12757-M12757</f>
        <v/>
      </c>
    </row>
    <row r="12758">
      <c r="A12758" t="inlineStr">
        <is>
          <t>T1012756</t>
        </is>
      </c>
      <c r="B12758" t="inlineStr">
        <is>
          <t>2025-08-15</t>
        </is>
      </c>
      <c r="C12758" t="inlineStr">
        <is>
          <t>S036</t>
        </is>
      </c>
      <c r="D12758" t="inlineStr">
        <is>
          <t>Store_036</t>
        </is>
      </c>
      <c r="E12758" t="inlineStr">
        <is>
          <t>Central</t>
        </is>
      </c>
      <c r="F12758" t="inlineStr">
        <is>
          <t>P0059</t>
        </is>
      </c>
      <c r="G12758" t="inlineStr">
        <is>
          <t>Prod_0059</t>
        </is>
      </c>
      <c r="H12758" t="inlineStr">
        <is>
          <t>Beverages</t>
        </is>
      </c>
      <c r="I12758" t="n">
        <v>2</v>
      </c>
      <c r="J12758" t="n">
        <v>600.9299999999999</v>
      </c>
      <c r="K12758" t="n">
        <v>0.05</v>
      </c>
      <c r="L12758">
        <f>I12758*J12758*(1-K12758)</f>
        <v/>
      </c>
      <c r="M12758">
        <f>VLOOKUP(F12758,Products!A:D,4,FALSE)*I12758</f>
        <v/>
      </c>
      <c r="N12758">
        <f>L12758-M12758</f>
        <v/>
      </c>
    </row>
    <row r="12759">
      <c r="A12759" t="inlineStr">
        <is>
          <t>T1012757</t>
        </is>
      </c>
      <c r="B12759" t="inlineStr">
        <is>
          <t>2025-05-30</t>
        </is>
      </c>
      <c r="C12759" t="inlineStr">
        <is>
          <t>S047</t>
        </is>
      </c>
      <c r="D12759" t="inlineStr">
        <is>
          <t>Store_047</t>
        </is>
      </c>
      <c r="E12759" t="inlineStr">
        <is>
          <t>North</t>
        </is>
      </c>
      <c r="F12759" t="inlineStr">
        <is>
          <t>P0194</t>
        </is>
      </c>
      <c r="G12759" t="inlineStr">
        <is>
          <t>Prod_0194</t>
        </is>
      </c>
      <c r="H12759" t="inlineStr">
        <is>
          <t>Food</t>
        </is>
      </c>
      <c r="I12759" t="n">
        <v>6</v>
      </c>
      <c r="J12759" t="n">
        <v>642.3</v>
      </c>
      <c r="K12759" t="n">
        <v>0</v>
      </c>
      <c r="L12759">
        <f>I12759*J12759*(1-K12759)</f>
        <v/>
      </c>
      <c r="M12759">
        <f>VLOOKUP(F12759,Products!A:D,4,FALSE)*I12759</f>
        <v/>
      </c>
      <c r="N12759">
        <f>L12759-M12759</f>
        <v/>
      </c>
    </row>
    <row r="12760">
      <c r="A12760" t="inlineStr">
        <is>
          <t>T1012758</t>
        </is>
      </c>
      <c r="B12760" t="inlineStr">
        <is>
          <t>2025-08-16</t>
        </is>
      </c>
      <c r="C12760" t="inlineStr">
        <is>
          <t>S050</t>
        </is>
      </c>
      <c r="D12760" t="inlineStr">
        <is>
          <t>Store_050</t>
        </is>
      </c>
      <c r="E12760" t="inlineStr">
        <is>
          <t>South</t>
        </is>
      </c>
      <c r="F12760" t="inlineStr">
        <is>
          <t>P0003</t>
        </is>
      </c>
      <c r="G12760" t="inlineStr">
        <is>
          <t>Prod_0003</t>
        </is>
      </c>
      <c r="H12760" t="inlineStr">
        <is>
          <t>Household</t>
        </is>
      </c>
      <c r="I12760" t="n">
        <v>6</v>
      </c>
      <c r="J12760" t="n">
        <v>86.06999999999999</v>
      </c>
      <c r="K12760" t="n">
        <v>0.05</v>
      </c>
      <c r="L12760">
        <f>I12760*J12760*(1-K12760)</f>
        <v/>
      </c>
      <c r="M12760">
        <f>VLOOKUP(F12760,Products!A:D,4,FALSE)*I12760</f>
        <v/>
      </c>
      <c r="N12760">
        <f>L12760-M12760</f>
        <v/>
      </c>
    </row>
    <row r="12761">
      <c r="A12761" t="inlineStr">
        <is>
          <t>T1012759</t>
        </is>
      </c>
      <c r="B12761" t="inlineStr">
        <is>
          <t>2023-02-04</t>
        </is>
      </c>
      <c r="C12761" t="inlineStr">
        <is>
          <t>S037</t>
        </is>
      </c>
      <c r="D12761" t="inlineStr">
        <is>
          <t>Store_037</t>
        </is>
      </c>
      <c r="E12761" t="inlineStr">
        <is>
          <t>East</t>
        </is>
      </c>
      <c r="F12761" t="inlineStr">
        <is>
          <t>P0155</t>
        </is>
      </c>
      <c r="G12761" t="inlineStr">
        <is>
          <t>Prod_0155</t>
        </is>
      </c>
      <c r="H12761" t="inlineStr">
        <is>
          <t>Electronics</t>
        </is>
      </c>
      <c r="I12761" t="n">
        <v>2</v>
      </c>
      <c r="J12761" t="n">
        <v>400.55</v>
      </c>
      <c r="K12761" t="n">
        <v>0</v>
      </c>
      <c r="L12761">
        <f>I12761*J12761*(1-K12761)</f>
        <v/>
      </c>
      <c r="M12761">
        <f>VLOOKUP(F12761,Products!A:D,4,FALSE)*I12761</f>
        <v/>
      </c>
      <c r="N12761">
        <f>L12761-M12761</f>
        <v/>
      </c>
    </row>
    <row r="12762">
      <c r="A12762" t="inlineStr">
        <is>
          <t>T1012760</t>
        </is>
      </c>
      <c r="B12762" t="inlineStr">
        <is>
          <t>2024-11-14</t>
        </is>
      </c>
      <c r="C12762" t="inlineStr">
        <is>
          <t>S042</t>
        </is>
      </c>
      <c r="D12762" t="inlineStr">
        <is>
          <t>Store_042</t>
        </is>
      </c>
      <c r="E12762" t="inlineStr">
        <is>
          <t>Central</t>
        </is>
      </c>
      <c r="F12762" t="inlineStr">
        <is>
          <t>P0091</t>
        </is>
      </c>
      <c r="G12762" t="inlineStr">
        <is>
          <t>Prod_0091</t>
        </is>
      </c>
      <c r="H12762" t="inlineStr">
        <is>
          <t>Toys</t>
        </is>
      </c>
      <c r="I12762" t="n">
        <v>4</v>
      </c>
      <c r="J12762" t="n">
        <v>256.34</v>
      </c>
      <c r="K12762" t="n">
        <v>0.1</v>
      </c>
      <c r="L12762">
        <f>I12762*J12762*(1-K12762)</f>
        <v/>
      </c>
      <c r="M12762">
        <f>VLOOKUP(F12762,Products!A:D,4,FALSE)*I12762</f>
        <v/>
      </c>
      <c r="N12762">
        <f>L12762-M12762</f>
        <v/>
      </c>
    </row>
    <row r="12763">
      <c r="A12763" t="inlineStr">
        <is>
          <t>T1012761</t>
        </is>
      </c>
      <c r="B12763" t="inlineStr">
        <is>
          <t>2025-08-14</t>
        </is>
      </c>
      <c r="C12763" t="inlineStr">
        <is>
          <t>S015</t>
        </is>
      </c>
      <c r="D12763" t="inlineStr">
        <is>
          <t>Store_015</t>
        </is>
      </c>
      <c r="E12763" t="inlineStr">
        <is>
          <t>North</t>
        </is>
      </c>
      <c r="F12763" t="inlineStr">
        <is>
          <t>P0177</t>
        </is>
      </c>
      <c r="G12763" t="inlineStr">
        <is>
          <t>Prod_0177</t>
        </is>
      </c>
      <c r="H12763" t="inlineStr">
        <is>
          <t>Household</t>
        </is>
      </c>
      <c r="I12763" t="n">
        <v>5</v>
      </c>
      <c r="J12763" t="n">
        <v>241.66</v>
      </c>
      <c r="K12763" t="n">
        <v>0.1</v>
      </c>
      <c r="L12763">
        <f>I12763*J12763*(1-K12763)</f>
        <v/>
      </c>
      <c r="M12763">
        <f>VLOOKUP(F12763,Products!A:D,4,FALSE)*I12763</f>
        <v/>
      </c>
      <c r="N12763">
        <f>L12763-M12763</f>
        <v/>
      </c>
    </row>
    <row r="12764">
      <c r="A12764" t="inlineStr">
        <is>
          <t>T1012762</t>
        </is>
      </c>
      <c r="B12764" t="inlineStr">
        <is>
          <t>2024-08-28</t>
        </is>
      </c>
      <c r="C12764" t="inlineStr">
        <is>
          <t>S033</t>
        </is>
      </c>
      <c r="D12764" t="inlineStr">
        <is>
          <t>Store_033</t>
        </is>
      </c>
      <c r="E12764" t="inlineStr">
        <is>
          <t>North</t>
        </is>
      </c>
      <c r="F12764" t="inlineStr">
        <is>
          <t>P0190</t>
        </is>
      </c>
      <c r="G12764" t="inlineStr">
        <is>
          <t>Prod_0190</t>
        </is>
      </c>
      <c r="H12764" t="inlineStr">
        <is>
          <t>Household</t>
        </is>
      </c>
      <c r="I12764" t="n">
        <v>8</v>
      </c>
      <c r="J12764" t="n">
        <v>315.67</v>
      </c>
      <c r="K12764" t="n">
        <v>0.05</v>
      </c>
      <c r="L12764">
        <f>I12764*J12764*(1-K12764)</f>
        <v/>
      </c>
      <c r="M12764">
        <f>VLOOKUP(F12764,Products!A:D,4,FALSE)*I12764</f>
        <v/>
      </c>
      <c r="N12764">
        <f>L12764-M12764</f>
        <v/>
      </c>
    </row>
    <row r="12765">
      <c r="A12765" t="inlineStr">
        <is>
          <t>T1012763</t>
        </is>
      </c>
      <c r="B12765" t="inlineStr">
        <is>
          <t>2024-09-28</t>
        </is>
      </c>
      <c r="C12765" t="inlineStr">
        <is>
          <t>S011</t>
        </is>
      </c>
      <c r="D12765" t="inlineStr">
        <is>
          <t>Store_011</t>
        </is>
      </c>
      <c r="E12765" t="inlineStr">
        <is>
          <t>South</t>
        </is>
      </c>
      <c r="F12765" t="inlineStr">
        <is>
          <t>P0021</t>
        </is>
      </c>
      <c r="G12765" t="inlineStr">
        <is>
          <t>Prod_0021</t>
        </is>
      </c>
      <c r="H12765" t="inlineStr">
        <is>
          <t>Household</t>
        </is>
      </c>
      <c r="I12765" t="n">
        <v>8</v>
      </c>
      <c r="J12765" t="n">
        <v>155.86</v>
      </c>
      <c r="K12765" t="n">
        <v>0.1</v>
      </c>
      <c r="L12765">
        <f>I12765*J12765*(1-K12765)</f>
        <v/>
      </c>
      <c r="M12765">
        <f>VLOOKUP(F12765,Products!A:D,4,FALSE)*I12765</f>
        <v/>
      </c>
      <c r="N12765">
        <f>L12765-M12765</f>
        <v/>
      </c>
    </row>
    <row r="12766">
      <c r="A12766" t="inlineStr">
        <is>
          <t>T1012764</t>
        </is>
      </c>
      <c r="B12766" t="inlineStr">
        <is>
          <t>2024-12-16</t>
        </is>
      </c>
      <c r="C12766" t="inlineStr">
        <is>
          <t>S014</t>
        </is>
      </c>
      <c r="D12766" t="inlineStr">
        <is>
          <t>Store_014</t>
        </is>
      </c>
      <c r="E12766" t="inlineStr">
        <is>
          <t>West</t>
        </is>
      </c>
      <c r="F12766" t="inlineStr">
        <is>
          <t>P0195</t>
        </is>
      </c>
      <c r="G12766" t="inlineStr">
        <is>
          <t>Prod_0195</t>
        </is>
      </c>
      <c r="H12766" t="inlineStr">
        <is>
          <t>Food</t>
        </is>
      </c>
      <c r="I12766" t="n">
        <v>9</v>
      </c>
      <c r="J12766" t="n">
        <v>580.77</v>
      </c>
      <c r="K12766" t="n">
        <v>0</v>
      </c>
      <c r="L12766">
        <f>I12766*J12766*(1-K12766)</f>
        <v/>
      </c>
      <c r="M12766">
        <f>VLOOKUP(F12766,Products!A:D,4,FALSE)*I12766</f>
        <v/>
      </c>
      <c r="N12766">
        <f>L12766-M12766</f>
        <v/>
      </c>
    </row>
    <row r="12767">
      <c r="A12767" t="inlineStr">
        <is>
          <t>T1012765</t>
        </is>
      </c>
      <c r="B12767" t="inlineStr">
        <is>
          <t>2025-01-07</t>
        </is>
      </c>
      <c r="C12767" t="inlineStr">
        <is>
          <t>S040</t>
        </is>
      </c>
      <c r="D12767" t="inlineStr">
        <is>
          <t>Store_040</t>
        </is>
      </c>
      <c r="E12767" t="inlineStr">
        <is>
          <t>Central</t>
        </is>
      </c>
      <c r="F12767" t="inlineStr">
        <is>
          <t>P0108</t>
        </is>
      </c>
      <c r="G12767" t="inlineStr">
        <is>
          <t>Prod_0108</t>
        </is>
      </c>
      <c r="H12767" t="inlineStr">
        <is>
          <t>Stationery</t>
        </is>
      </c>
      <c r="I12767" t="n">
        <v>5</v>
      </c>
      <c r="J12767" t="n">
        <v>750.63</v>
      </c>
      <c r="K12767" t="n">
        <v>0.15</v>
      </c>
      <c r="L12767">
        <f>I12767*J12767*(1-K12767)</f>
        <v/>
      </c>
      <c r="M12767">
        <f>VLOOKUP(F12767,Products!A:D,4,FALSE)*I12767</f>
        <v/>
      </c>
      <c r="N12767">
        <f>L12767-M12767</f>
        <v/>
      </c>
    </row>
    <row r="12768">
      <c r="A12768" t="inlineStr">
        <is>
          <t>T1012766</t>
        </is>
      </c>
      <c r="B12768" t="inlineStr">
        <is>
          <t>2023-03-04</t>
        </is>
      </c>
      <c r="C12768" t="inlineStr">
        <is>
          <t>S013</t>
        </is>
      </c>
      <c r="D12768" t="inlineStr">
        <is>
          <t>Store_013</t>
        </is>
      </c>
      <c r="E12768" t="inlineStr">
        <is>
          <t>North</t>
        </is>
      </c>
      <c r="F12768" t="inlineStr">
        <is>
          <t>P0041</t>
        </is>
      </c>
      <c r="G12768" t="inlineStr">
        <is>
          <t>Prod_0041</t>
        </is>
      </c>
      <c r="H12768" t="inlineStr">
        <is>
          <t>Stationery</t>
        </is>
      </c>
      <c r="I12768" t="n">
        <v>7</v>
      </c>
      <c r="J12768" t="n">
        <v>377.14</v>
      </c>
      <c r="K12768" t="n">
        <v>0.1</v>
      </c>
      <c r="L12768">
        <f>I12768*J12768*(1-K12768)</f>
        <v/>
      </c>
      <c r="M12768">
        <f>VLOOKUP(F12768,Products!A:D,4,FALSE)*I12768</f>
        <v/>
      </c>
      <c r="N12768">
        <f>L12768-M12768</f>
        <v/>
      </c>
    </row>
    <row r="12769">
      <c r="A12769" t="inlineStr">
        <is>
          <t>T1012767</t>
        </is>
      </c>
      <c r="B12769" t="inlineStr">
        <is>
          <t>2023-05-24</t>
        </is>
      </c>
      <c r="C12769" t="inlineStr">
        <is>
          <t>S050</t>
        </is>
      </c>
      <c r="D12769" t="inlineStr">
        <is>
          <t>Store_050</t>
        </is>
      </c>
      <c r="E12769" t="inlineStr">
        <is>
          <t>South</t>
        </is>
      </c>
      <c r="F12769" t="inlineStr">
        <is>
          <t>P0023</t>
        </is>
      </c>
      <c r="G12769" t="inlineStr">
        <is>
          <t>Prod_0023</t>
        </is>
      </c>
      <c r="H12769" t="inlineStr">
        <is>
          <t>Stationery</t>
        </is>
      </c>
      <c r="I12769" t="n">
        <v>5</v>
      </c>
      <c r="J12769" t="n">
        <v>192.92</v>
      </c>
      <c r="K12769" t="n">
        <v>0</v>
      </c>
      <c r="L12769">
        <f>I12769*J12769*(1-K12769)</f>
        <v/>
      </c>
      <c r="M12769">
        <f>VLOOKUP(F12769,Products!A:D,4,FALSE)*I12769</f>
        <v/>
      </c>
      <c r="N12769">
        <f>L12769-M12769</f>
        <v/>
      </c>
    </row>
    <row r="12770">
      <c r="A12770" t="inlineStr">
        <is>
          <t>T1012768</t>
        </is>
      </c>
      <c r="B12770" t="inlineStr">
        <is>
          <t>2023-09-17</t>
        </is>
      </c>
      <c r="C12770" t="inlineStr">
        <is>
          <t>S025</t>
        </is>
      </c>
      <c r="D12770" t="inlineStr">
        <is>
          <t>Store_025</t>
        </is>
      </c>
      <c r="E12770" t="inlineStr">
        <is>
          <t>Central</t>
        </is>
      </c>
      <c r="F12770" t="inlineStr">
        <is>
          <t>P0184</t>
        </is>
      </c>
      <c r="G12770" t="inlineStr">
        <is>
          <t>Prod_0184</t>
        </is>
      </c>
      <c r="H12770" t="inlineStr">
        <is>
          <t>Beverages</t>
        </is>
      </c>
      <c r="I12770" t="n">
        <v>3</v>
      </c>
      <c r="J12770" t="n">
        <v>553.55</v>
      </c>
      <c r="K12770" t="n">
        <v>0.1</v>
      </c>
      <c r="L12770">
        <f>I12770*J12770*(1-K12770)</f>
        <v/>
      </c>
      <c r="M12770">
        <f>VLOOKUP(F12770,Products!A:D,4,FALSE)*I12770</f>
        <v/>
      </c>
      <c r="N12770">
        <f>L12770-M12770</f>
        <v/>
      </c>
    </row>
    <row r="12771">
      <c r="A12771" t="inlineStr">
        <is>
          <t>T1012769</t>
        </is>
      </c>
      <c r="B12771" t="inlineStr">
        <is>
          <t>2024-06-24</t>
        </is>
      </c>
      <c r="C12771" t="inlineStr">
        <is>
          <t>S016</t>
        </is>
      </c>
      <c r="D12771" t="inlineStr">
        <is>
          <t>Store_016</t>
        </is>
      </c>
      <c r="E12771" t="inlineStr">
        <is>
          <t>West</t>
        </is>
      </c>
      <c r="F12771" t="inlineStr">
        <is>
          <t>P0158</t>
        </is>
      </c>
      <c r="G12771" t="inlineStr">
        <is>
          <t>Prod_0158</t>
        </is>
      </c>
      <c r="H12771" t="inlineStr">
        <is>
          <t>Beverages</t>
        </is>
      </c>
      <c r="I12771" t="n">
        <v>2</v>
      </c>
      <c r="J12771" t="n">
        <v>232.75</v>
      </c>
      <c r="K12771" t="n">
        <v>0</v>
      </c>
      <c r="L12771">
        <f>I12771*J12771*(1-K12771)</f>
        <v/>
      </c>
      <c r="M12771">
        <f>VLOOKUP(F12771,Products!A:D,4,FALSE)*I12771</f>
        <v/>
      </c>
      <c r="N12771">
        <f>L12771-M12771</f>
        <v/>
      </c>
    </row>
    <row r="12772">
      <c r="A12772" t="inlineStr">
        <is>
          <t>T1012770</t>
        </is>
      </c>
      <c r="B12772" t="inlineStr">
        <is>
          <t>2024-02-05</t>
        </is>
      </c>
      <c r="C12772" t="inlineStr">
        <is>
          <t>S006</t>
        </is>
      </c>
      <c r="D12772" t="inlineStr">
        <is>
          <t>Store_006</t>
        </is>
      </c>
      <c r="E12772" t="inlineStr">
        <is>
          <t>East</t>
        </is>
      </c>
      <c r="F12772" t="inlineStr">
        <is>
          <t>P0111</t>
        </is>
      </c>
      <c r="G12772" t="inlineStr">
        <is>
          <t>Prod_0111</t>
        </is>
      </c>
      <c r="H12772" t="inlineStr">
        <is>
          <t>Clothing</t>
        </is>
      </c>
      <c r="I12772" t="n">
        <v>2</v>
      </c>
      <c r="J12772" t="n">
        <v>644.4299999999999</v>
      </c>
      <c r="K12772" t="n">
        <v>0</v>
      </c>
      <c r="L12772">
        <f>I12772*J12772*(1-K12772)</f>
        <v/>
      </c>
      <c r="M12772">
        <f>VLOOKUP(F12772,Products!A:D,4,FALSE)*I12772</f>
        <v/>
      </c>
      <c r="N12772">
        <f>L12772-M12772</f>
        <v/>
      </c>
    </row>
    <row r="12773">
      <c r="A12773" t="inlineStr">
        <is>
          <t>T1012771</t>
        </is>
      </c>
      <c r="B12773" t="inlineStr">
        <is>
          <t>2023-06-17</t>
        </is>
      </c>
      <c r="C12773" t="inlineStr">
        <is>
          <t>S048</t>
        </is>
      </c>
      <c r="D12773" t="inlineStr">
        <is>
          <t>Store_048</t>
        </is>
      </c>
      <c r="E12773" t="inlineStr">
        <is>
          <t>South</t>
        </is>
      </c>
      <c r="F12773" t="inlineStr">
        <is>
          <t>P0154</t>
        </is>
      </c>
      <c r="G12773" t="inlineStr">
        <is>
          <t>Prod_0154</t>
        </is>
      </c>
      <c r="H12773" t="inlineStr">
        <is>
          <t>Toys</t>
        </is>
      </c>
      <c r="I12773" t="n">
        <v>7</v>
      </c>
      <c r="J12773" t="n">
        <v>303.45</v>
      </c>
      <c r="K12773" t="n">
        <v>0</v>
      </c>
      <c r="L12773">
        <f>I12773*J12773*(1-K12773)</f>
        <v/>
      </c>
      <c r="M12773">
        <f>VLOOKUP(F12773,Products!A:D,4,FALSE)*I12773</f>
        <v/>
      </c>
      <c r="N12773">
        <f>L12773-M12773</f>
        <v/>
      </c>
    </row>
    <row r="12774">
      <c r="A12774" t="inlineStr">
        <is>
          <t>T1012772</t>
        </is>
      </c>
      <c r="B12774" t="inlineStr">
        <is>
          <t>2023-03-27</t>
        </is>
      </c>
      <c r="C12774" t="inlineStr">
        <is>
          <t>S002</t>
        </is>
      </c>
      <c r="D12774" t="inlineStr">
        <is>
          <t>Store_002</t>
        </is>
      </c>
      <c r="E12774" t="inlineStr">
        <is>
          <t>South</t>
        </is>
      </c>
      <c r="F12774" t="inlineStr">
        <is>
          <t>P0121</t>
        </is>
      </c>
      <c r="G12774" t="inlineStr">
        <is>
          <t>Prod_0121</t>
        </is>
      </c>
      <c r="H12774" t="inlineStr">
        <is>
          <t>Clothing</t>
        </is>
      </c>
      <c r="I12774" t="n">
        <v>2</v>
      </c>
      <c r="J12774" t="n">
        <v>924.53</v>
      </c>
      <c r="K12774" t="n">
        <v>0.15</v>
      </c>
      <c r="L12774">
        <f>I12774*J12774*(1-K12774)</f>
        <v/>
      </c>
      <c r="M12774">
        <f>VLOOKUP(F12774,Products!A:D,4,FALSE)*I12774</f>
        <v/>
      </c>
      <c r="N12774">
        <f>L12774-M12774</f>
        <v/>
      </c>
    </row>
    <row r="12775">
      <c r="A12775" t="inlineStr">
        <is>
          <t>T1012773</t>
        </is>
      </c>
      <c r="B12775" t="inlineStr">
        <is>
          <t>2024-08-10</t>
        </is>
      </c>
      <c r="C12775" t="inlineStr">
        <is>
          <t>S010</t>
        </is>
      </c>
      <c r="D12775" t="inlineStr">
        <is>
          <t>Store_010</t>
        </is>
      </c>
      <c r="E12775" t="inlineStr">
        <is>
          <t>North</t>
        </is>
      </c>
      <c r="F12775" t="inlineStr">
        <is>
          <t>P0192</t>
        </is>
      </c>
      <c r="G12775" t="inlineStr">
        <is>
          <t>Prod_0192</t>
        </is>
      </c>
      <c r="H12775" t="inlineStr">
        <is>
          <t>Beverages</t>
        </is>
      </c>
      <c r="I12775" t="n">
        <v>8</v>
      </c>
      <c r="J12775" t="n">
        <v>410.54</v>
      </c>
      <c r="K12775" t="n">
        <v>0.15</v>
      </c>
      <c r="L12775">
        <f>I12775*J12775*(1-K12775)</f>
        <v/>
      </c>
      <c r="M12775">
        <f>VLOOKUP(F12775,Products!A:D,4,FALSE)*I12775</f>
        <v/>
      </c>
      <c r="N12775">
        <f>L12775-M12775</f>
        <v/>
      </c>
    </row>
    <row r="12776">
      <c r="A12776" t="inlineStr">
        <is>
          <t>T1012774</t>
        </is>
      </c>
      <c r="B12776" t="inlineStr">
        <is>
          <t>2024-01-31</t>
        </is>
      </c>
      <c r="C12776" t="inlineStr">
        <is>
          <t>S025</t>
        </is>
      </c>
      <c r="D12776" t="inlineStr">
        <is>
          <t>Store_025</t>
        </is>
      </c>
      <c r="E12776" t="inlineStr">
        <is>
          <t>Central</t>
        </is>
      </c>
      <c r="F12776" t="inlineStr">
        <is>
          <t>P0021</t>
        </is>
      </c>
      <c r="G12776" t="inlineStr">
        <is>
          <t>Prod_0021</t>
        </is>
      </c>
      <c r="H12776" t="inlineStr">
        <is>
          <t>Household</t>
        </is>
      </c>
      <c r="I12776" t="n">
        <v>4</v>
      </c>
      <c r="J12776" t="n">
        <v>168.26</v>
      </c>
      <c r="K12776" t="n">
        <v>0</v>
      </c>
      <c r="L12776">
        <f>I12776*J12776*(1-K12776)</f>
        <v/>
      </c>
      <c r="M12776">
        <f>VLOOKUP(F12776,Products!A:D,4,FALSE)*I12776</f>
        <v/>
      </c>
      <c r="N12776">
        <f>L12776-M12776</f>
        <v/>
      </c>
    </row>
    <row r="12777">
      <c r="A12777" t="inlineStr">
        <is>
          <t>T1012775</t>
        </is>
      </c>
      <c r="B12777" t="inlineStr">
        <is>
          <t>2025-03-14</t>
        </is>
      </c>
      <c r="C12777" t="inlineStr">
        <is>
          <t>S026</t>
        </is>
      </c>
      <c r="D12777" t="inlineStr">
        <is>
          <t>Store_026</t>
        </is>
      </c>
      <c r="E12777" t="inlineStr">
        <is>
          <t>North</t>
        </is>
      </c>
      <c r="F12777" t="inlineStr">
        <is>
          <t>P0174</t>
        </is>
      </c>
      <c r="G12777" t="inlineStr">
        <is>
          <t>Prod_0174</t>
        </is>
      </c>
      <c r="H12777" t="inlineStr">
        <is>
          <t>Food</t>
        </is>
      </c>
      <c r="I12777" t="n">
        <v>6</v>
      </c>
      <c r="J12777" t="n">
        <v>70.12</v>
      </c>
      <c r="K12777" t="n">
        <v>0.15</v>
      </c>
      <c r="L12777">
        <f>I12777*J12777*(1-K12777)</f>
        <v/>
      </c>
      <c r="M12777">
        <f>VLOOKUP(F12777,Products!A:D,4,FALSE)*I12777</f>
        <v/>
      </c>
      <c r="N12777">
        <f>L12777-M12777</f>
        <v/>
      </c>
    </row>
    <row r="12778">
      <c r="A12778" t="inlineStr">
        <is>
          <t>T1012776</t>
        </is>
      </c>
      <c r="B12778" t="inlineStr">
        <is>
          <t>2023-02-16</t>
        </is>
      </c>
      <c r="C12778" t="inlineStr">
        <is>
          <t>S049</t>
        </is>
      </c>
      <c r="D12778" t="inlineStr">
        <is>
          <t>Store_049</t>
        </is>
      </c>
      <c r="E12778" t="inlineStr">
        <is>
          <t>North</t>
        </is>
      </c>
      <c r="F12778" t="inlineStr">
        <is>
          <t>P0039</t>
        </is>
      </c>
      <c r="G12778" t="inlineStr">
        <is>
          <t>Prod_0039</t>
        </is>
      </c>
      <c r="H12778" t="inlineStr">
        <is>
          <t>Household</t>
        </is>
      </c>
      <c r="I12778" t="n">
        <v>4</v>
      </c>
      <c r="J12778" t="n">
        <v>295.42</v>
      </c>
      <c r="K12778" t="n">
        <v>0</v>
      </c>
      <c r="L12778">
        <f>I12778*J12778*(1-K12778)</f>
        <v/>
      </c>
      <c r="M12778">
        <f>VLOOKUP(F12778,Products!A:D,4,FALSE)*I12778</f>
        <v/>
      </c>
      <c r="N12778">
        <f>L12778-M12778</f>
        <v/>
      </c>
    </row>
    <row r="12779">
      <c r="A12779" t="inlineStr">
        <is>
          <t>T1012777</t>
        </is>
      </c>
      <c r="B12779" t="inlineStr">
        <is>
          <t>2024-01-29</t>
        </is>
      </c>
      <c r="C12779" t="inlineStr">
        <is>
          <t>S022</t>
        </is>
      </c>
      <c r="D12779" t="inlineStr">
        <is>
          <t>Store_022</t>
        </is>
      </c>
      <c r="E12779" t="inlineStr">
        <is>
          <t>East</t>
        </is>
      </c>
      <c r="F12779" t="inlineStr">
        <is>
          <t>P0196</t>
        </is>
      </c>
      <c r="G12779" t="inlineStr">
        <is>
          <t>Prod_0196</t>
        </is>
      </c>
      <c r="H12779" t="inlineStr">
        <is>
          <t>Beverages</t>
        </is>
      </c>
      <c r="I12779" t="n">
        <v>8</v>
      </c>
      <c r="J12779" t="n">
        <v>973.21</v>
      </c>
      <c r="K12779" t="n">
        <v>0</v>
      </c>
      <c r="L12779">
        <f>I12779*J12779*(1-K12779)</f>
        <v/>
      </c>
      <c r="M12779">
        <f>VLOOKUP(F12779,Products!A:D,4,FALSE)*I12779</f>
        <v/>
      </c>
      <c r="N12779">
        <f>L12779-M12779</f>
        <v/>
      </c>
    </row>
    <row r="12780">
      <c r="A12780" t="inlineStr">
        <is>
          <t>T1012778</t>
        </is>
      </c>
      <c r="B12780" t="inlineStr">
        <is>
          <t>2023-03-13</t>
        </is>
      </c>
      <c r="C12780" t="inlineStr">
        <is>
          <t>S016</t>
        </is>
      </c>
      <c r="D12780" t="inlineStr">
        <is>
          <t>Store_016</t>
        </is>
      </c>
      <c r="E12780" t="inlineStr">
        <is>
          <t>West</t>
        </is>
      </c>
      <c r="F12780" t="inlineStr">
        <is>
          <t>P0166</t>
        </is>
      </c>
      <c r="G12780" t="inlineStr">
        <is>
          <t>Prod_0166</t>
        </is>
      </c>
      <c r="H12780" t="inlineStr">
        <is>
          <t>Electronics</t>
        </is>
      </c>
      <c r="I12780" t="n">
        <v>2</v>
      </c>
      <c r="J12780" t="n">
        <v>504.26</v>
      </c>
      <c r="K12780" t="n">
        <v>0</v>
      </c>
      <c r="L12780">
        <f>I12780*J12780*(1-K12780)</f>
        <v/>
      </c>
      <c r="M12780">
        <f>VLOOKUP(F12780,Products!A:D,4,FALSE)*I12780</f>
        <v/>
      </c>
      <c r="N12780">
        <f>L12780-M12780</f>
        <v/>
      </c>
    </row>
    <row r="12781">
      <c r="A12781" t="inlineStr">
        <is>
          <t>T1012779</t>
        </is>
      </c>
      <c r="B12781" t="inlineStr">
        <is>
          <t>2025-04-13</t>
        </is>
      </c>
      <c r="C12781" t="inlineStr">
        <is>
          <t>S029</t>
        </is>
      </c>
      <c r="D12781" t="inlineStr">
        <is>
          <t>Store_029</t>
        </is>
      </c>
      <c r="E12781" t="inlineStr">
        <is>
          <t>South</t>
        </is>
      </c>
      <c r="F12781" t="inlineStr">
        <is>
          <t>P0139</t>
        </is>
      </c>
      <c r="G12781" t="inlineStr">
        <is>
          <t>Prod_0139</t>
        </is>
      </c>
      <c r="H12781" t="inlineStr">
        <is>
          <t>Clothing</t>
        </is>
      </c>
      <c r="I12781" t="n">
        <v>1</v>
      </c>
      <c r="J12781" t="n">
        <v>666.64</v>
      </c>
      <c r="K12781" t="n">
        <v>0.1</v>
      </c>
      <c r="L12781">
        <f>I12781*J12781*(1-K12781)</f>
        <v/>
      </c>
      <c r="M12781">
        <f>VLOOKUP(F12781,Products!A:D,4,FALSE)*I12781</f>
        <v/>
      </c>
      <c r="N12781">
        <f>L12781-M12781</f>
        <v/>
      </c>
    </row>
    <row r="12782">
      <c r="A12782" t="inlineStr">
        <is>
          <t>T1012780</t>
        </is>
      </c>
      <c r="B12782" t="inlineStr">
        <is>
          <t>2025-01-13</t>
        </is>
      </c>
      <c r="C12782" t="inlineStr">
        <is>
          <t>S042</t>
        </is>
      </c>
      <c r="D12782" t="inlineStr">
        <is>
          <t>Store_042</t>
        </is>
      </c>
      <c r="E12782" t="inlineStr">
        <is>
          <t>Central</t>
        </is>
      </c>
      <c r="F12782" t="inlineStr">
        <is>
          <t>P0194</t>
        </is>
      </c>
      <c r="G12782" t="inlineStr">
        <is>
          <t>Prod_0194</t>
        </is>
      </c>
      <c r="H12782" t="inlineStr">
        <is>
          <t>Food</t>
        </is>
      </c>
      <c r="I12782" t="n">
        <v>1</v>
      </c>
      <c r="J12782" t="n">
        <v>654.59</v>
      </c>
      <c r="K12782" t="n">
        <v>0</v>
      </c>
      <c r="L12782">
        <f>I12782*J12782*(1-K12782)</f>
        <v/>
      </c>
      <c r="M12782">
        <f>VLOOKUP(F12782,Products!A:D,4,FALSE)*I12782</f>
        <v/>
      </c>
      <c r="N12782">
        <f>L12782-M12782</f>
        <v/>
      </c>
    </row>
    <row r="12783">
      <c r="A12783" t="inlineStr">
        <is>
          <t>T1012781</t>
        </is>
      </c>
      <c r="B12783" t="inlineStr">
        <is>
          <t>2023-12-01</t>
        </is>
      </c>
      <c r="C12783" t="inlineStr">
        <is>
          <t>S017</t>
        </is>
      </c>
      <c r="D12783" t="inlineStr">
        <is>
          <t>Store_017</t>
        </is>
      </c>
      <c r="E12783" t="inlineStr">
        <is>
          <t>South</t>
        </is>
      </c>
      <c r="F12783" t="inlineStr">
        <is>
          <t>P0135</t>
        </is>
      </c>
      <c r="G12783" t="inlineStr">
        <is>
          <t>Prod_0135</t>
        </is>
      </c>
      <c r="H12783" t="inlineStr">
        <is>
          <t>Food</t>
        </is>
      </c>
      <c r="I12783" t="n">
        <v>6</v>
      </c>
      <c r="J12783" t="n">
        <v>95.09999999999999</v>
      </c>
      <c r="K12783" t="n">
        <v>0</v>
      </c>
      <c r="L12783">
        <f>I12783*J12783*(1-K12783)</f>
        <v/>
      </c>
      <c r="M12783">
        <f>VLOOKUP(F12783,Products!A:D,4,FALSE)*I12783</f>
        <v/>
      </c>
      <c r="N12783">
        <f>L12783-M12783</f>
        <v/>
      </c>
    </row>
    <row r="12784">
      <c r="A12784" t="inlineStr">
        <is>
          <t>T1012782</t>
        </is>
      </c>
      <c r="B12784" t="inlineStr">
        <is>
          <t>2023-07-04</t>
        </is>
      </c>
      <c r="C12784" t="inlineStr">
        <is>
          <t>S039</t>
        </is>
      </c>
      <c r="D12784" t="inlineStr">
        <is>
          <t>Store_039</t>
        </is>
      </c>
      <c r="E12784" t="inlineStr">
        <is>
          <t>North</t>
        </is>
      </c>
      <c r="F12784" t="inlineStr">
        <is>
          <t>P0080</t>
        </is>
      </c>
      <c r="G12784" t="inlineStr">
        <is>
          <t>Prod_0080</t>
        </is>
      </c>
      <c r="H12784" t="inlineStr">
        <is>
          <t>Clothing</t>
        </is>
      </c>
      <c r="I12784" t="n">
        <v>8</v>
      </c>
      <c r="J12784" t="n">
        <v>655.15</v>
      </c>
      <c r="K12784" t="n">
        <v>0</v>
      </c>
      <c r="L12784">
        <f>I12784*J12784*(1-K12784)</f>
        <v/>
      </c>
      <c r="M12784">
        <f>VLOOKUP(F12784,Products!A:D,4,FALSE)*I12784</f>
        <v/>
      </c>
      <c r="N12784">
        <f>L12784-M12784</f>
        <v/>
      </c>
    </row>
    <row r="12785">
      <c r="A12785" t="inlineStr">
        <is>
          <t>T1012783</t>
        </is>
      </c>
      <c r="B12785" t="inlineStr">
        <is>
          <t>2025-06-18</t>
        </is>
      </c>
      <c r="C12785" t="inlineStr">
        <is>
          <t>S005</t>
        </is>
      </c>
      <c r="D12785" t="inlineStr">
        <is>
          <t>Store_005</t>
        </is>
      </c>
      <c r="E12785" t="inlineStr">
        <is>
          <t>Central</t>
        </is>
      </c>
      <c r="F12785" t="inlineStr">
        <is>
          <t>P0094</t>
        </is>
      </c>
      <c r="G12785" t="inlineStr">
        <is>
          <t>Prod_0094</t>
        </is>
      </c>
      <c r="H12785" t="inlineStr">
        <is>
          <t>Toys</t>
        </is>
      </c>
      <c r="I12785" t="n">
        <v>6</v>
      </c>
      <c r="J12785" t="n">
        <v>518.49</v>
      </c>
      <c r="K12785" t="n">
        <v>0</v>
      </c>
      <c r="L12785">
        <f>I12785*J12785*(1-K12785)</f>
        <v/>
      </c>
      <c r="M12785">
        <f>VLOOKUP(F12785,Products!A:D,4,FALSE)*I12785</f>
        <v/>
      </c>
      <c r="N12785">
        <f>L12785-M12785</f>
        <v/>
      </c>
    </row>
    <row r="12786">
      <c r="A12786" t="inlineStr">
        <is>
          <t>T1012784</t>
        </is>
      </c>
      <c r="B12786" t="inlineStr">
        <is>
          <t>2023-11-24</t>
        </is>
      </c>
      <c r="C12786" t="inlineStr">
        <is>
          <t>S024</t>
        </is>
      </c>
      <c r="D12786" t="inlineStr">
        <is>
          <t>Store_024</t>
        </is>
      </c>
      <c r="E12786" t="inlineStr">
        <is>
          <t>South</t>
        </is>
      </c>
      <c r="F12786" t="inlineStr">
        <is>
          <t>P0074</t>
        </is>
      </c>
      <c r="G12786" t="inlineStr">
        <is>
          <t>Prod_0074</t>
        </is>
      </c>
      <c r="H12786" t="inlineStr">
        <is>
          <t>Food</t>
        </is>
      </c>
      <c r="I12786" t="n">
        <v>6</v>
      </c>
      <c r="J12786" t="n">
        <v>780.14</v>
      </c>
      <c r="K12786" t="n">
        <v>0</v>
      </c>
      <c r="L12786">
        <f>I12786*J12786*(1-K12786)</f>
        <v/>
      </c>
      <c r="M12786">
        <f>VLOOKUP(F12786,Products!A:D,4,FALSE)*I12786</f>
        <v/>
      </c>
      <c r="N12786">
        <f>L12786-M12786</f>
        <v/>
      </c>
    </row>
    <row r="12787">
      <c r="A12787" t="inlineStr">
        <is>
          <t>T1012785</t>
        </is>
      </c>
      <c r="B12787" t="inlineStr">
        <is>
          <t>2025-06-06</t>
        </is>
      </c>
      <c r="C12787" t="inlineStr">
        <is>
          <t>S023</t>
        </is>
      </c>
      <c r="D12787" t="inlineStr">
        <is>
          <t>Store_023</t>
        </is>
      </c>
      <c r="E12787" t="inlineStr">
        <is>
          <t>South</t>
        </is>
      </c>
      <c r="F12787" t="inlineStr">
        <is>
          <t>P0180</t>
        </is>
      </c>
      <c r="G12787" t="inlineStr">
        <is>
          <t>Prod_0180</t>
        </is>
      </c>
      <c r="H12787" t="inlineStr">
        <is>
          <t>Clothing</t>
        </is>
      </c>
      <c r="I12787" t="n">
        <v>5</v>
      </c>
      <c r="J12787" t="n">
        <v>642.75</v>
      </c>
      <c r="K12787" t="n">
        <v>0</v>
      </c>
      <c r="L12787">
        <f>I12787*J12787*(1-K12787)</f>
        <v/>
      </c>
      <c r="M12787">
        <f>VLOOKUP(F12787,Products!A:D,4,FALSE)*I12787</f>
        <v/>
      </c>
      <c r="N12787">
        <f>L12787-M12787</f>
        <v/>
      </c>
    </row>
    <row r="12788">
      <c r="A12788" t="inlineStr">
        <is>
          <t>T1012786</t>
        </is>
      </c>
      <c r="B12788" t="inlineStr">
        <is>
          <t>2023-09-24</t>
        </is>
      </c>
      <c r="C12788" t="inlineStr">
        <is>
          <t>S009</t>
        </is>
      </c>
      <c r="D12788" t="inlineStr">
        <is>
          <t>Store_009</t>
        </is>
      </c>
      <c r="E12788" t="inlineStr">
        <is>
          <t>Central</t>
        </is>
      </c>
      <c r="F12788" t="inlineStr">
        <is>
          <t>P0029</t>
        </is>
      </c>
      <c r="G12788" t="inlineStr">
        <is>
          <t>Prod_0029</t>
        </is>
      </c>
      <c r="H12788" t="inlineStr">
        <is>
          <t>Clothing</t>
        </is>
      </c>
      <c r="I12788" t="n">
        <v>7</v>
      </c>
      <c r="J12788" t="n">
        <v>696.48</v>
      </c>
      <c r="K12788" t="n">
        <v>0.05</v>
      </c>
      <c r="L12788">
        <f>I12788*J12788*(1-K12788)</f>
        <v/>
      </c>
      <c r="M12788">
        <f>VLOOKUP(F12788,Products!A:D,4,FALSE)*I12788</f>
        <v/>
      </c>
      <c r="N12788">
        <f>L12788-M12788</f>
        <v/>
      </c>
    </row>
    <row r="12789">
      <c r="A12789" t="inlineStr">
        <is>
          <t>T1012787</t>
        </is>
      </c>
      <c r="B12789" t="inlineStr">
        <is>
          <t>2024-09-14</t>
        </is>
      </c>
      <c r="C12789" t="inlineStr">
        <is>
          <t>S002</t>
        </is>
      </c>
      <c r="D12789" t="inlineStr">
        <is>
          <t>Store_002</t>
        </is>
      </c>
      <c r="E12789" t="inlineStr">
        <is>
          <t>South</t>
        </is>
      </c>
      <c r="F12789" t="inlineStr">
        <is>
          <t>P0189</t>
        </is>
      </c>
      <c r="G12789" t="inlineStr">
        <is>
          <t>Prod_0189</t>
        </is>
      </c>
      <c r="H12789" t="inlineStr">
        <is>
          <t>Food</t>
        </is>
      </c>
      <c r="I12789" t="n">
        <v>3</v>
      </c>
      <c r="J12789" t="n">
        <v>837.41</v>
      </c>
      <c r="K12789" t="n">
        <v>0</v>
      </c>
      <c r="L12789">
        <f>I12789*J12789*(1-K12789)</f>
        <v/>
      </c>
      <c r="M12789">
        <f>VLOOKUP(F12789,Products!A:D,4,FALSE)*I12789</f>
        <v/>
      </c>
      <c r="N12789">
        <f>L12789-M12789</f>
        <v/>
      </c>
    </row>
    <row r="12790">
      <c r="A12790" t="inlineStr">
        <is>
          <t>T1012788</t>
        </is>
      </c>
      <c r="B12790" t="inlineStr">
        <is>
          <t>2024-03-24</t>
        </is>
      </c>
      <c r="C12790" t="inlineStr">
        <is>
          <t>S007</t>
        </is>
      </c>
      <c r="D12790" t="inlineStr">
        <is>
          <t>Store_007</t>
        </is>
      </c>
      <c r="E12790" t="inlineStr">
        <is>
          <t>East</t>
        </is>
      </c>
      <c r="F12790" t="inlineStr">
        <is>
          <t>P0027</t>
        </is>
      </c>
      <c r="G12790" t="inlineStr">
        <is>
          <t>Prod_0027</t>
        </is>
      </c>
      <c r="H12790" t="inlineStr">
        <is>
          <t>Electronics</t>
        </is>
      </c>
      <c r="I12790" t="n">
        <v>3</v>
      </c>
      <c r="J12790" t="n">
        <v>560.45</v>
      </c>
      <c r="K12790" t="n">
        <v>0</v>
      </c>
      <c r="L12790">
        <f>I12790*J12790*(1-K12790)</f>
        <v/>
      </c>
      <c r="M12790">
        <f>VLOOKUP(F12790,Products!A:D,4,FALSE)*I12790</f>
        <v/>
      </c>
      <c r="N12790">
        <f>L12790-M12790</f>
        <v/>
      </c>
    </row>
    <row r="12791">
      <c r="A12791" t="inlineStr">
        <is>
          <t>T1012789</t>
        </is>
      </c>
      <c r="B12791" t="inlineStr">
        <is>
          <t>2025-07-23</t>
        </is>
      </c>
      <c r="C12791" t="inlineStr">
        <is>
          <t>S036</t>
        </is>
      </c>
      <c r="D12791" t="inlineStr">
        <is>
          <t>Store_036</t>
        </is>
      </c>
      <c r="E12791" t="inlineStr">
        <is>
          <t>Central</t>
        </is>
      </c>
      <c r="F12791" t="inlineStr">
        <is>
          <t>P0086</t>
        </is>
      </c>
      <c r="G12791" t="inlineStr">
        <is>
          <t>Prod_0086</t>
        </is>
      </c>
      <c r="H12791" t="inlineStr">
        <is>
          <t>Stationery</t>
        </is>
      </c>
      <c r="I12791" t="n">
        <v>3</v>
      </c>
      <c r="J12791" t="n">
        <v>732.6799999999999</v>
      </c>
      <c r="K12791" t="n">
        <v>0.2</v>
      </c>
      <c r="L12791">
        <f>I12791*J12791*(1-K12791)</f>
        <v/>
      </c>
      <c r="M12791">
        <f>VLOOKUP(F12791,Products!A:D,4,FALSE)*I12791</f>
        <v/>
      </c>
      <c r="N12791">
        <f>L12791-M12791</f>
        <v/>
      </c>
    </row>
    <row r="12792">
      <c r="A12792" t="inlineStr">
        <is>
          <t>T1012790</t>
        </is>
      </c>
      <c r="B12792" t="inlineStr">
        <is>
          <t>2025-04-24</t>
        </is>
      </c>
      <c r="C12792" t="inlineStr">
        <is>
          <t>S039</t>
        </is>
      </c>
      <c r="D12792" t="inlineStr">
        <is>
          <t>Store_039</t>
        </is>
      </c>
      <c r="E12792" t="inlineStr">
        <is>
          <t>North</t>
        </is>
      </c>
      <c r="F12792" t="inlineStr">
        <is>
          <t>P0054</t>
        </is>
      </c>
      <c r="G12792" t="inlineStr">
        <is>
          <t>Prod_0054</t>
        </is>
      </c>
      <c r="H12792" t="inlineStr">
        <is>
          <t>Food</t>
        </is>
      </c>
      <c r="I12792" t="n">
        <v>6</v>
      </c>
      <c r="J12792" t="n">
        <v>498.64</v>
      </c>
      <c r="K12792" t="n">
        <v>0</v>
      </c>
      <c r="L12792">
        <f>I12792*J12792*(1-K12792)</f>
        <v/>
      </c>
      <c r="M12792">
        <f>VLOOKUP(F12792,Products!A:D,4,FALSE)*I12792</f>
        <v/>
      </c>
      <c r="N12792">
        <f>L12792-M12792</f>
        <v/>
      </c>
    </row>
    <row r="12793">
      <c r="A12793" t="inlineStr">
        <is>
          <t>T1012791</t>
        </is>
      </c>
      <c r="B12793" t="inlineStr">
        <is>
          <t>2023-04-14</t>
        </is>
      </c>
      <c r="C12793" t="inlineStr">
        <is>
          <t>S041</t>
        </is>
      </c>
      <c r="D12793" t="inlineStr">
        <is>
          <t>Store_041</t>
        </is>
      </c>
      <c r="E12793" t="inlineStr">
        <is>
          <t>East</t>
        </is>
      </c>
      <c r="F12793" t="inlineStr">
        <is>
          <t>P0146</t>
        </is>
      </c>
      <c r="G12793" t="inlineStr">
        <is>
          <t>Prod_0146</t>
        </is>
      </c>
      <c r="H12793" t="inlineStr">
        <is>
          <t>Food</t>
        </is>
      </c>
      <c r="I12793" t="n">
        <v>4</v>
      </c>
      <c r="J12793" t="n">
        <v>265.85</v>
      </c>
      <c r="K12793" t="n">
        <v>0.1</v>
      </c>
      <c r="L12793">
        <f>I12793*J12793*(1-K12793)</f>
        <v/>
      </c>
      <c r="M12793">
        <f>VLOOKUP(F12793,Products!A:D,4,FALSE)*I12793</f>
        <v/>
      </c>
      <c r="N12793">
        <f>L12793-M12793</f>
        <v/>
      </c>
    </row>
    <row r="12794">
      <c r="A12794" t="inlineStr">
        <is>
          <t>T1012792</t>
        </is>
      </c>
      <c r="B12794" t="inlineStr">
        <is>
          <t>2023-07-20</t>
        </is>
      </c>
      <c r="C12794" t="inlineStr">
        <is>
          <t>S011</t>
        </is>
      </c>
      <c r="D12794" t="inlineStr">
        <is>
          <t>Store_011</t>
        </is>
      </c>
      <c r="E12794" t="inlineStr">
        <is>
          <t>South</t>
        </is>
      </c>
      <c r="F12794" t="inlineStr">
        <is>
          <t>P0049</t>
        </is>
      </c>
      <c r="G12794" t="inlineStr">
        <is>
          <t>Prod_0049</t>
        </is>
      </c>
      <c r="H12794" t="inlineStr">
        <is>
          <t>Beverages</t>
        </is>
      </c>
      <c r="I12794" t="n">
        <v>1</v>
      </c>
      <c r="J12794" t="n">
        <v>190.63</v>
      </c>
      <c r="K12794" t="n">
        <v>0</v>
      </c>
      <c r="L12794">
        <f>I12794*J12794*(1-K12794)</f>
        <v/>
      </c>
      <c r="M12794">
        <f>VLOOKUP(F12794,Products!A:D,4,FALSE)*I12794</f>
        <v/>
      </c>
      <c r="N12794">
        <f>L12794-M12794</f>
        <v/>
      </c>
    </row>
    <row r="12795">
      <c r="A12795" t="inlineStr">
        <is>
          <t>T1012793</t>
        </is>
      </c>
      <c r="B12795" t="inlineStr">
        <is>
          <t>2024-04-24</t>
        </is>
      </c>
      <c r="C12795" t="inlineStr">
        <is>
          <t>S004</t>
        </is>
      </c>
      <c r="D12795" t="inlineStr">
        <is>
          <t>Store_004</t>
        </is>
      </c>
      <c r="E12795" t="inlineStr">
        <is>
          <t>Central</t>
        </is>
      </c>
      <c r="F12795" t="inlineStr">
        <is>
          <t>P0131</t>
        </is>
      </c>
      <c r="G12795" t="inlineStr">
        <is>
          <t>Prod_0131</t>
        </is>
      </c>
      <c r="H12795" t="inlineStr">
        <is>
          <t>Beverages</t>
        </is>
      </c>
      <c r="I12795" t="n">
        <v>1</v>
      </c>
      <c r="J12795" t="n">
        <v>301.48</v>
      </c>
      <c r="K12795" t="n">
        <v>0.15</v>
      </c>
      <c r="L12795">
        <f>I12795*J12795*(1-K12795)</f>
        <v/>
      </c>
      <c r="M12795">
        <f>VLOOKUP(F12795,Products!A:D,4,FALSE)*I12795</f>
        <v/>
      </c>
      <c r="N12795">
        <f>L12795-M12795</f>
        <v/>
      </c>
    </row>
    <row r="12796">
      <c r="A12796" t="inlineStr">
        <is>
          <t>T1012794</t>
        </is>
      </c>
      <c r="B12796" t="inlineStr">
        <is>
          <t>2023-10-18</t>
        </is>
      </c>
      <c r="C12796" t="inlineStr">
        <is>
          <t>S004</t>
        </is>
      </c>
      <c r="D12796" t="inlineStr">
        <is>
          <t>Store_004</t>
        </is>
      </c>
      <c r="E12796" t="inlineStr">
        <is>
          <t>Central</t>
        </is>
      </c>
      <c r="F12796" t="inlineStr">
        <is>
          <t>P0183</t>
        </is>
      </c>
      <c r="G12796" t="inlineStr">
        <is>
          <t>Prod_0183</t>
        </is>
      </c>
      <c r="H12796" t="inlineStr">
        <is>
          <t>Stationery</t>
        </is>
      </c>
      <c r="I12796" t="n">
        <v>7</v>
      </c>
      <c r="J12796" t="n">
        <v>787.3200000000001</v>
      </c>
      <c r="K12796" t="n">
        <v>0.05</v>
      </c>
      <c r="L12796">
        <f>I12796*J12796*(1-K12796)</f>
        <v/>
      </c>
      <c r="M12796">
        <f>VLOOKUP(F12796,Products!A:D,4,FALSE)*I12796</f>
        <v/>
      </c>
      <c r="N12796">
        <f>L12796-M12796</f>
        <v/>
      </c>
    </row>
    <row r="12797">
      <c r="A12797" t="inlineStr">
        <is>
          <t>T1012795</t>
        </is>
      </c>
      <c r="B12797" t="inlineStr">
        <is>
          <t>2025-05-07</t>
        </is>
      </c>
      <c r="C12797" t="inlineStr">
        <is>
          <t>S003</t>
        </is>
      </c>
      <c r="D12797" t="inlineStr">
        <is>
          <t>Store_003</t>
        </is>
      </c>
      <c r="E12797" t="inlineStr">
        <is>
          <t>North</t>
        </is>
      </c>
      <c r="F12797" t="inlineStr">
        <is>
          <t>P0187</t>
        </is>
      </c>
      <c r="G12797" t="inlineStr">
        <is>
          <t>Prod_0187</t>
        </is>
      </c>
      <c r="H12797" t="inlineStr">
        <is>
          <t>Food</t>
        </is>
      </c>
      <c r="I12797" t="n">
        <v>3</v>
      </c>
      <c r="J12797" t="n">
        <v>848.13</v>
      </c>
      <c r="K12797" t="n">
        <v>0.2</v>
      </c>
      <c r="L12797">
        <f>I12797*J12797*(1-K12797)</f>
        <v/>
      </c>
      <c r="M12797">
        <f>VLOOKUP(F12797,Products!A:D,4,FALSE)*I12797</f>
        <v/>
      </c>
      <c r="N12797">
        <f>L12797-M12797</f>
        <v/>
      </c>
    </row>
    <row r="12798">
      <c r="A12798" t="inlineStr">
        <is>
          <t>T1012796</t>
        </is>
      </c>
      <c r="B12798" t="inlineStr">
        <is>
          <t>2023-09-27</t>
        </is>
      </c>
      <c r="C12798" t="inlineStr">
        <is>
          <t>S018</t>
        </is>
      </c>
      <c r="D12798" t="inlineStr">
        <is>
          <t>Store_018</t>
        </is>
      </c>
      <c r="E12798" t="inlineStr">
        <is>
          <t>South</t>
        </is>
      </c>
      <c r="F12798" t="inlineStr">
        <is>
          <t>P0197</t>
        </is>
      </c>
      <c r="G12798" t="inlineStr">
        <is>
          <t>Prod_0197</t>
        </is>
      </c>
      <c r="H12798" t="inlineStr">
        <is>
          <t>Food</t>
        </is>
      </c>
      <c r="I12798" t="n">
        <v>8</v>
      </c>
      <c r="J12798" t="n">
        <v>220.81</v>
      </c>
      <c r="K12798" t="n">
        <v>0.05</v>
      </c>
      <c r="L12798">
        <f>I12798*J12798*(1-K12798)</f>
        <v/>
      </c>
      <c r="M12798">
        <f>VLOOKUP(F12798,Products!A:D,4,FALSE)*I12798</f>
        <v/>
      </c>
      <c r="N12798">
        <f>L12798-M12798</f>
        <v/>
      </c>
    </row>
    <row r="12799">
      <c r="A12799" t="inlineStr">
        <is>
          <t>T1012797</t>
        </is>
      </c>
      <c r="B12799" t="inlineStr">
        <is>
          <t>2025-06-17</t>
        </is>
      </c>
      <c r="C12799" t="inlineStr">
        <is>
          <t>S037</t>
        </is>
      </c>
      <c r="D12799" t="inlineStr">
        <is>
          <t>Store_037</t>
        </is>
      </c>
      <c r="E12799" t="inlineStr">
        <is>
          <t>East</t>
        </is>
      </c>
      <c r="F12799" t="inlineStr">
        <is>
          <t>P0170</t>
        </is>
      </c>
      <c r="G12799" t="inlineStr">
        <is>
          <t>Prod_0170</t>
        </is>
      </c>
      <c r="H12799" t="inlineStr">
        <is>
          <t>Household</t>
        </is>
      </c>
      <c r="I12799" t="n">
        <v>3</v>
      </c>
      <c r="J12799" t="n">
        <v>494.98</v>
      </c>
      <c r="K12799" t="n">
        <v>0.05</v>
      </c>
      <c r="L12799">
        <f>I12799*J12799*(1-K12799)</f>
        <v/>
      </c>
      <c r="M12799">
        <f>VLOOKUP(F12799,Products!A:D,4,FALSE)*I12799</f>
        <v/>
      </c>
      <c r="N12799">
        <f>L12799-M12799</f>
        <v/>
      </c>
    </row>
    <row r="12800">
      <c r="A12800" t="inlineStr">
        <is>
          <t>T1012798</t>
        </is>
      </c>
      <c r="B12800" t="inlineStr">
        <is>
          <t>2024-07-23</t>
        </is>
      </c>
      <c r="C12800" t="inlineStr">
        <is>
          <t>S016</t>
        </is>
      </c>
      <c r="D12800" t="inlineStr">
        <is>
          <t>Store_016</t>
        </is>
      </c>
      <c r="E12800" t="inlineStr">
        <is>
          <t>West</t>
        </is>
      </c>
      <c r="F12800" t="inlineStr">
        <is>
          <t>P0016</t>
        </is>
      </c>
      <c r="G12800" t="inlineStr">
        <is>
          <t>Prod_0016</t>
        </is>
      </c>
      <c r="H12800" t="inlineStr">
        <is>
          <t>Food</t>
        </is>
      </c>
      <c r="I12800" t="n">
        <v>6</v>
      </c>
      <c r="J12800" t="n">
        <v>911.0599999999999</v>
      </c>
      <c r="K12800" t="n">
        <v>0.05</v>
      </c>
      <c r="L12800">
        <f>I12800*J12800*(1-K12800)</f>
        <v/>
      </c>
      <c r="M12800">
        <f>VLOOKUP(F12800,Products!A:D,4,FALSE)*I12800</f>
        <v/>
      </c>
      <c r="N12800">
        <f>L12800-M12800</f>
        <v/>
      </c>
    </row>
    <row r="12801">
      <c r="A12801" t="inlineStr">
        <is>
          <t>T1012799</t>
        </is>
      </c>
      <c r="B12801" t="inlineStr">
        <is>
          <t>2023-02-08</t>
        </is>
      </c>
      <c r="C12801" t="inlineStr">
        <is>
          <t>S010</t>
        </is>
      </c>
      <c r="D12801" t="inlineStr">
        <is>
          <t>Store_010</t>
        </is>
      </c>
      <c r="E12801" t="inlineStr">
        <is>
          <t>North</t>
        </is>
      </c>
      <c r="F12801" t="inlineStr">
        <is>
          <t>P0176</t>
        </is>
      </c>
      <c r="G12801" t="inlineStr">
        <is>
          <t>Prod_0176</t>
        </is>
      </c>
      <c r="H12801" t="inlineStr">
        <is>
          <t>Food</t>
        </is>
      </c>
      <c r="I12801" t="n">
        <v>8</v>
      </c>
      <c r="J12801" t="n">
        <v>561.47</v>
      </c>
      <c r="K12801" t="n">
        <v>0</v>
      </c>
      <c r="L12801">
        <f>I12801*J12801*(1-K12801)</f>
        <v/>
      </c>
      <c r="M12801">
        <f>VLOOKUP(F12801,Products!A:D,4,FALSE)*I12801</f>
        <v/>
      </c>
      <c r="N12801">
        <f>L12801-M12801</f>
        <v/>
      </c>
    </row>
    <row r="12802">
      <c r="A12802" t="inlineStr">
        <is>
          <t>T1012800</t>
        </is>
      </c>
      <c r="B12802" t="inlineStr">
        <is>
          <t>2024-08-16</t>
        </is>
      </c>
      <c r="C12802" t="inlineStr">
        <is>
          <t>S015</t>
        </is>
      </c>
      <c r="D12802" t="inlineStr">
        <is>
          <t>Store_015</t>
        </is>
      </c>
      <c r="E12802" t="inlineStr">
        <is>
          <t>North</t>
        </is>
      </c>
      <c r="F12802" t="inlineStr">
        <is>
          <t>P0060</t>
        </is>
      </c>
      <c r="G12802" t="inlineStr">
        <is>
          <t>Prod_0060</t>
        </is>
      </c>
      <c r="H12802" t="inlineStr">
        <is>
          <t>Toys</t>
        </is>
      </c>
      <c r="I12802" t="n">
        <v>1</v>
      </c>
      <c r="J12802" t="n">
        <v>126.52</v>
      </c>
      <c r="K12802" t="n">
        <v>0.05</v>
      </c>
      <c r="L12802">
        <f>I12802*J12802*(1-K12802)</f>
        <v/>
      </c>
      <c r="M12802">
        <f>VLOOKUP(F12802,Products!A:D,4,FALSE)*I12802</f>
        <v/>
      </c>
      <c r="N12802">
        <f>L12802-M12802</f>
        <v/>
      </c>
    </row>
    <row r="12803">
      <c r="A12803" t="inlineStr">
        <is>
          <t>T1012801</t>
        </is>
      </c>
      <c r="B12803" t="inlineStr">
        <is>
          <t>2023-07-23</t>
        </is>
      </c>
      <c r="C12803" t="inlineStr">
        <is>
          <t>S002</t>
        </is>
      </c>
      <c r="D12803" t="inlineStr">
        <is>
          <t>Store_002</t>
        </is>
      </c>
      <c r="E12803" t="inlineStr">
        <is>
          <t>South</t>
        </is>
      </c>
      <c r="F12803" t="inlineStr">
        <is>
          <t>P0081</t>
        </is>
      </c>
      <c r="G12803" t="inlineStr">
        <is>
          <t>Prod_0081</t>
        </is>
      </c>
      <c r="H12803" t="inlineStr">
        <is>
          <t>Electronics</t>
        </is>
      </c>
      <c r="I12803" t="n">
        <v>7</v>
      </c>
      <c r="J12803" t="n">
        <v>318.12</v>
      </c>
      <c r="K12803" t="n">
        <v>0.1</v>
      </c>
      <c r="L12803">
        <f>I12803*J12803*(1-K12803)</f>
        <v/>
      </c>
      <c r="M12803">
        <f>VLOOKUP(F12803,Products!A:D,4,FALSE)*I12803</f>
        <v/>
      </c>
      <c r="N12803">
        <f>L12803-M12803</f>
        <v/>
      </c>
    </row>
    <row r="12804">
      <c r="A12804" t="inlineStr">
        <is>
          <t>T1012802</t>
        </is>
      </c>
      <c r="B12804" t="inlineStr">
        <is>
          <t>2024-10-03</t>
        </is>
      </c>
      <c r="C12804" t="inlineStr">
        <is>
          <t>S032</t>
        </is>
      </c>
      <c r="D12804" t="inlineStr">
        <is>
          <t>Store_032</t>
        </is>
      </c>
      <c r="E12804" t="inlineStr">
        <is>
          <t>Central</t>
        </is>
      </c>
      <c r="F12804" t="inlineStr">
        <is>
          <t>P0066</t>
        </is>
      </c>
      <c r="G12804" t="inlineStr">
        <is>
          <t>Prod_0066</t>
        </is>
      </c>
      <c r="H12804" t="inlineStr">
        <is>
          <t>Household</t>
        </is>
      </c>
      <c r="I12804" t="n">
        <v>9</v>
      </c>
      <c r="J12804" t="n">
        <v>504.76</v>
      </c>
      <c r="K12804" t="n">
        <v>0</v>
      </c>
      <c r="L12804">
        <f>I12804*J12804*(1-K12804)</f>
        <v/>
      </c>
      <c r="M12804">
        <f>VLOOKUP(F12804,Products!A:D,4,FALSE)*I12804</f>
        <v/>
      </c>
      <c r="N12804">
        <f>L12804-M12804</f>
        <v/>
      </c>
    </row>
    <row r="12805">
      <c r="A12805" t="inlineStr">
        <is>
          <t>T1012803</t>
        </is>
      </c>
      <c r="B12805" t="inlineStr">
        <is>
          <t>2025-03-22</t>
        </is>
      </c>
      <c r="C12805" t="inlineStr">
        <is>
          <t>S025</t>
        </is>
      </c>
      <c r="D12805" t="inlineStr">
        <is>
          <t>Store_025</t>
        </is>
      </c>
      <c r="E12805" t="inlineStr">
        <is>
          <t>Central</t>
        </is>
      </c>
      <c r="F12805" t="inlineStr">
        <is>
          <t>P0182</t>
        </is>
      </c>
      <c r="G12805" t="inlineStr">
        <is>
          <t>Prod_0182</t>
        </is>
      </c>
      <c r="H12805" t="inlineStr">
        <is>
          <t>Electronics</t>
        </is>
      </c>
      <c r="I12805" t="n">
        <v>8</v>
      </c>
      <c r="J12805" t="n">
        <v>835.79</v>
      </c>
      <c r="K12805" t="n">
        <v>0</v>
      </c>
      <c r="L12805">
        <f>I12805*J12805*(1-K12805)</f>
        <v/>
      </c>
      <c r="M12805">
        <f>VLOOKUP(F12805,Products!A:D,4,FALSE)*I12805</f>
        <v/>
      </c>
      <c r="N12805">
        <f>L12805-M12805</f>
        <v/>
      </c>
    </row>
    <row r="12806">
      <c r="A12806" t="inlineStr">
        <is>
          <t>T1012804</t>
        </is>
      </c>
      <c r="B12806" t="inlineStr">
        <is>
          <t>2024-10-05</t>
        </is>
      </c>
      <c r="C12806" t="inlineStr">
        <is>
          <t>S032</t>
        </is>
      </c>
      <c r="D12806" t="inlineStr">
        <is>
          <t>Store_032</t>
        </is>
      </c>
      <c r="E12806" t="inlineStr">
        <is>
          <t>Central</t>
        </is>
      </c>
      <c r="F12806" t="inlineStr">
        <is>
          <t>P0037</t>
        </is>
      </c>
      <c r="G12806" t="inlineStr">
        <is>
          <t>Prod_0037</t>
        </is>
      </c>
      <c r="H12806" t="inlineStr">
        <is>
          <t>Stationery</t>
        </is>
      </c>
      <c r="I12806" t="n">
        <v>6</v>
      </c>
      <c r="J12806" t="n">
        <v>402.87</v>
      </c>
      <c r="K12806" t="n">
        <v>0</v>
      </c>
      <c r="L12806">
        <f>I12806*J12806*(1-K12806)</f>
        <v/>
      </c>
      <c r="M12806">
        <f>VLOOKUP(F12806,Products!A:D,4,FALSE)*I12806</f>
        <v/>
      </c>
      <c r="N12806">
        <f>L12806-M12806</f>
        <v/>
      </c>
    </row>
    <row r="12807">
      <c r="A12807" t="inlineStr">
        <is>
          <t>T1012805</t>
        </is>
      </c>
      <c r="B12807" t="inlineStr">
        <is>
          <t>2024-10-31</t>
        </is>
      </c>
      <c r="C12807" t="inlineStr">
        <is>
          <t>S026</t>
        </is>
      </c>
      <c r="D12807" t="inlineStr">
        <is>
          <t>Store_026</t>
        </is>
      </c>
      <c r="E12807" t="inlineStr">
        <is>
          <t>North</t>
        </is>
      </c>
      <c r="F12807" t="inlineStr">
        <is>
          <t>P0111</t>
        </is>
      </c>
      <c r="G12807" t="inlineStr">
        <is>
          <t>Prod_0111</t>
        </is>
      </c>
      <c r="H12807" t="inlineStr">
        <is>
          <t>Clothing</t>
        </is>
      </c>
      <c r="I12807" t="n">
        <v>1</v>
      </c>
      <c r="J12807" t="n">
        <v>585.55</v>
      </c>
      <c r="K12807" t="n">
        <v>0</v>
      </c>
      <c r="L12807">
        <f>I12807*J12807*(1-K12807)</f>
        <v/>
      </c>
      <c r="M12807">
        <f>VLOOKUP(F12807,Products!A:D,4,FALSE)*I12807</f>
        <v/>
      </c>
      <c r="N12807">
        <f>L12807-M12807</f>
        <v/>
      </c>
    </row>
    <row r="12808">
      <c r="A12808" t="inlineStr">
        <is>
          <t>T1012806</t>
        </is>
      </c>
      <c r="B12808" t="inlineStr">
        <is>
          <t>2024-10-19</t>
        </is>
      </c>
      <c r="C12808" t="inlineStr">
        <is>
          <t>S043</t>
        </is>
      </c>
      <c r="D12808" t="inlineStr">
        <is>
          <t>Store_043</t>
        </is>
      </c>
      <c r="E12808" t="inlineStr">
        <is>
          <t>East</t>
        </is>
      </c>
      <c r="F12808" t="inlineStr">
        <is>
          <t>P0166</t>
        </is>
      </c>
      <c r="G12808" t="inlineStr">
        <is>
          <t>Prod_0166</t>
        </is>
      </c>
      <c r="H12808" t="inlineStr">
        <is>
          <t>Electronics</t>
        </is>
      </c>
      <c r="I12808" t="n">
        <v>3</v>
      </c>
      <c r="J12808" t="n">
        <v>452.96</v>
      </c>
      <c r="K12808" t="n">
        <v>0</v>
      </c>
      <c r="L12808">
        <f>I12808*J12808*(1-K12808)</f>
        <v/>
      </c>
      <c r="M12808">
        <f>VLOOKUP(F12808,Products!A:D,4,FALSE)*I12808</f>
        <v/>
      </c>
      <c r="N12808">
        <f>L12808-M12808</f>
        <v/>
      </c>
    </row>
    <row r="12809">
      <c r="A12809" t="inlineStr">
        <is>
          <t>T1012807</t>
        </is>
      </c>
      <c r="B12809" t="inlineStr">
        <is>
          <t>2024-01-05</t>
        </is>
      </c>
      <c r="C12809" t="inlineStr">
        <is>
          <t>S010</t>
        </is>
      </c>
      <c r="D12809" t="inlineStr">
        <is>
          <t>Store_010</t>
        </is>
      </c>
      <c r="E12809" t="inlineStr">
        <is>
          <t>North</t>
        </is>
      </c>
      <c r="F12809" t="inlineStr">
        <is>
          <t>P0014</t>
        </is>
      </c>
      <c r="G12809" t="inlineStr">
        <is>
          <t>Prod_0014</t>
        </is>
      </c>
      <c r="H12809" t="inlineStr">
        <is>
          <t>Clothing</t>
        </is>
      </c>
      <c r="I12809" t="n">
        <v>9</v>
      </c>
      <c r="J12809" t="n">
        <v>339.88</v>
      </c>
      <c r="K12809" t="n">
        <v>0.15</v>
      </c>
      <c r="L12809">
        <f>I12809*J12809*(1-K12809)</f>
        <v/>
      </c>
      <c r="M12809">
        <f>VLOOKUP(F12809,Products!A:D,4,FALSE)*I12809</f>
        <v/>
      </c>
      <c r="N12809">
        <f>L12809-M12809</f>
        <v/>
      </c>
    </row>
    <row r="12810">
      <c r="A12810" t="inlineStr">
        <is>
          <t>T1012808</t>
        </is>
      </c>
      <c r="B12810" t="inlineStr">
        <is>
          <t>2023-01-02</t>
        </is>
      </c>
      <c r="C12810" t="inlineStr">
        <is>
          <t>S002</t>
        </is>
      </c>
      <c r="D12810" t="inlineStr">
        <is>
          <t>Store_002</t>
        </is>
      </c>
      <c r="E12810" t="inlineStr">
        <is>
          <t>South</t>
        </is>
      </c>
      <c r="F12810" t="inlineStr">
        <is>
          <t>P0055</t>
        </is>
      </c>
      <c r="G12810" t="inlineStr">
        <is>
          <t>Prod_0055</t>
        </is>
      </c>
      <c r="H12810" t="inlineStr">
        <is>
          <t>Beverages</t>
        </is>
      </c>
      <c r="I12810" t="n">
        <v>1</v>
      </c>
      <c r="J12810" t="n">
        <v>198.77</v>
      </c>
      <c r="K12810" t="n">
        <v>0</v>
      </c>
      <c r="L12810">
        <f>I12810*J12810*(1-K12810)</f>
        <v/>
      </c>
      <c r="M12810">
        <f>VLOOKUP(F12810,Products!A:D,4,FALSE)*I12810</f>
        <v/>
      </c>
      <c r="N12810">
        <f>L12810-M12810</f>
        <v/>
      </c>
    </row>
    <row r="12811">
      <c r="A12811" t="inlineStr">
        <is>
          <t>T1012809</t>
        </is>
      </c>
      <c r="B12811" t="inlineStr">
        <is>
          <t>2023-10-05</t>
        </is>
      </c>
      <c r="C12811" t="inlineStr">
        <is>
          <t>S010</t>
        </is>
      </c>
      <c r="D12811" t="inlineStr">
        <is>
          <t>Store_010</t>
        </is>
      </c>
      <c r="E12811" t="inlineStr">
        <is>
          <t>North</t>
        </is>
      </c>
      <c r="F12811" t="inlineStr">
        <is>
          <t>P0061</t>
        </is>
      </c>
      <c r="G12811" t="inlineStr">
        <is>
          <t>Prod_0061</t>
        </is>
      </c>
      <c r="H12811" t="inlineStr">
        <is>
          <t>Beverages</t>
        </is>
      </c>
      <c r="I12811" t="n">
        <v>9</v>
      </c>
      <c r="J12811" t="n">
        <v>51.67</v>
      </c>
      <c r="K12811" t="n">
        <v>0.05</v>
      </c>
      <c r="L12811">
        <f>I12811*J12811*(1-K12811)</f>
        <v/>
      </c>
      <c r="M12811">
        <f>VLOOKUP(F12811,Products!A:D,4,FALSE)*I12811</f>
        <v/>
      </c>
      <c r="N12811">
        <f>L12811-M12811</f>
        <v/>
      </c>
    </row>
    <row r="12812">
      <c r="A12812" t="inlineStr">
        <is>
          <t>T1012810</t>
        </is>
      </c>
      <c r="B12812" t="inlineStr">
        <is>
          <t>2024-06-26</t>
        </is>
      </c>
      <c r="C12812" t="inlineStr">
        <is>
          <t>S042</t>
        </is>
      </c>
      <c r="D12812" t="inlineStr">
        <is>
          <t>Store_042</t>
        </is>
      </c>
      <c r="E12812" t="inlineStr">
        <is>
          <t>Central</t>
        </is>
      </c>
      <c r="F12812" t="inlineStr">
        <is>
          <t>P0111</t>
        </is>
      </c>
      <c r="G12812" t="inlineStr">
        <is>
          <t>Prod_0111</t>
        </is>
      </c>
      <c r="H12812" t="inlineStr">
        <is>
          <t>Clothing</t>
        </is>
      </c>
      <c r="I12812" t="n">
        <v>5</v>
      </c>
      <c r="J12812" t="n">
        <v>501.74</v>
      </c>
      <c r="K12812" t="n">
        <v>0.05</v>
      </c>
      <c r="L12812">
        <f>I12812*J12812*(1-K12812)</f>
        <v/>
      </c>
      <c r="M12812">
        <f>VLOOKUP(F12812,Products!A:D,4,FALSE)*I12812</f>
        <v/>
      </c>
      <c r="N12812">
        <f>L12812-M12812</f>
        <v/>
      </c>
    </row>
    <row r="12813">
      <c r="A12813" t="inlineStr">
        <is>
          <t>T1012811</t>
        </is>
      </c>
      <c r="B12813" t="inlineStr">
        <is>
          <t>2025-08-19</t>
        </is>
      </c>
      <c r="C12813" t="inlineStr">
        <is>
          <t>S048</t>
        </is>
      </c>
      <c r="D12813" t="inlineStr">
        <is>
          <t>Store_048</t>
        </is>
      </c>
      <c r="E12813" t="inlineStr">
        <is>
          <t>South</t>
        </is>
      </c>
      <c r="F12813" t="inlineStr">
        <is>
          <t>P0190</t>
        </is>
      </c>
      <c r="G12813" t="inlineStr">
        <is>
          <t>Prod_0190</t>
        </is>
      </c>
      <c r="H12813" t="inlineStr">
        <is>
          <t>Household</t>
        </is>
      </c>
      <c r="I12813" t="n">
        <v>6</v>
      </c>
      <c r="J12813" t="n">
        <v>324.3</v>
      </c>
      <c r="K12813" t="n">
        <v>0.05</v>
      </c>
      <c r="L12813">
        <f>I12813*J12813*(1-K12813)</f>
        <v/>
      </c>
      <c r="M12813">
        <f>VLOOKUP(F12813,Products!A:D,4,FALSE)*I12813</f>
        <v/>
      </c>
      <c r="N12813">
        <f>L12813-M12813</f>
        <v/>
      </c>
    </row>
    <row r="12814">
      <c r="A12814" t="inlineStr">
        <is>
          <t>T1012812</t>
        </is>
      </c>
      <c r="B12814" t="inlineStr">
        <is>
          <t>2024-03-18</t>
        </is>
      </c>
      <c r="C12814" t="inlineStr">
        <is>
          <t>S038</t>
        </is>
      </c>
      <c r="D12814" t="inlineStr">
        <is>
          <t>Store_038</t>
        </is>
      </c>
      <c r="E12814" t="inlineStr">
        <is>
          <t>East</t>
        </is>
      </c>
      <c r="F12814" t="inlineStr">
        <is>
          <t>P0156</t>
        </is>
      </c>
      <c r="G12814" t="inlineStr">
        <is>
          <t>Prod_0156</t>
        </is>
      </c>
      <c r="H12814" t="inlineStr">
        <is>
          <t>Toys</t>
        </is>
      </c>
      <c r="I12814" t="n">
        <v>9</v>
      </c>
      <c r="J12814" t="n">
        <v>421.73</v>
      </c>
      <c r="K12814" t="n">
        <v>0.15</v>
      </c>
      <c r="L12814">
        <f>I12814*J12814*(1-K12814)</f>
        <v/>
      </c>
      <c r="M12814">
        <f>VLOOKUP(F12814,Products!A:D,4,FALSE)*I12814</f>
        <v/>
      </c>
      <c r="N12814">
        <f>L12814-M12814</f>
        <v/>
      </c>
    </row>
    <row r="12815">
      <c r="A12815" t="inlineStr">
        <is>
          <t>T1012813</t>
        </is>
      </c>
      <c r="B12815" t="inlineStr">
        <is>
          <t>2023-12-06</t>
        </is>
      </c>
      <c r="C12815" t="inlineStr">
        <is>
          <t>S045</t>
        </is>
      </c>
      <c r="D12815" t="inlineStr">
        <is>
          <t>Store_045</t>
        </is>
      </c>
      <c r="E12815" t="inlineStr">
        <is>
          <t>East</t>
        </is>
      </c>
      <c r="F12815" t="inlineStr">
        <is>
          <t>P0120</t>
        </is>
      </c>
      <c r="G12815" t="inlineStr">
        <is>
          <t>Prod_0120</t>
        </is>
      </c>
      <c r="H12815" t="inlineStr">
        <is>
          <t>Stationery</t>
        </is>
      </c>
      <c r="I12815" t="n">
        <v>1</v>
      </c>
      <c r="J12815" t="n">
        <v>518.92</v>
      </c>
      <c r="K12815" t="n">
        <v>0</v>
      </c>
      <c r="L12815">
        <f>I12815*J12815*(1-K12815)</f>
        <v/>
      </c>
      <c r="M12815">
        <f>VLOOKUP(F12815,Products!A:D,4,FALSE)*I12815</f>
        <v/>
      </c>
      <c r="N12815">
        <f>L12815-M12815</f>
        <v/>
      </c>
    </row>
    <row r="12816">
      <c r="A12816" t="inlineStr">
        <is>
          <t>T1012814</t>
        </is>
      </c>
      <c r="B12816" t="inlineStr">
        <is>
          <t>2024-11-29</t>
        </is>
      </c>
      <c r="C12816" t="inlineStr">
        <is>
          <t>S001</t>
        </is>
      </c>
      <c r="D12816" t="inlineStr">
        <is>
          <t>Store_001</t>
        </is>
      </c>
      <c r="E12816" t="inlineStr">
        <is>
          <t>West</t>
        </is>
      </c>
      <c r="F12816" t="inlineStr">
        <is>
          <t>P0166</t>
        </is>
      </c>
      <c r="G12816" t="inlineStr">
        <is>
          <t>Prod_0166</t>
        </is>
      </c>
      <c r="H12816" t="inlineStr">
        <is>
          <t>Electronics</t>
        </is>
      </c>
      <c r="I12816" t="n">
        <v>8</v>
      </c>
      <c r="J12816" t="n">
        <v>556.6</v>
      </c>
      <c r="K12816" t="n">
        <v>0.1</v>
      </c>
      <c r="L12816">
        <f>I12816*J12816*(1-K12816)</f>
        <v/>
      </c>
      <c r="M12816">
        <f>VLOOKUP(F12816,Products!A:D,4,FALSE)*I12816</f>
        <v/>
      </c>
      <c r="N12816">
        <f>L12816-M12816</f>
        <v/>
      </c>
    </row>
    <row r="12817">
      <c r="A12817" t="inlineStr">
        <is>
          <t>T1012815</t>
        </is>
      </c>
      <c r="B12817" t="inlineStr">
        <is>
          <t>2025-08-02</t>
        </is>
      </c>
      <c r="C12817" t="inlineStr">
        <is>
          <t>S025</t>
        </is>
      </c>
      <c r="D12817" t="inlineStr">
        <is>
          <t>Store_025</t>
        </is>
      </c>
      <c r="E12817" t="inlineStr">
        <is>
          <t>Central</t>
        </is>
      </c>
      <c r="F12817" t="inlineStr">
        <is>
          <t>P0173</t>
        </is>
      </c>
      <c r="G12817" t="inlineStr">
        <is>
          <t>Prod_0173</t>
        </is>
      </c>
      <c r="H12817" t="inlineStr">
        <is>
          <t>Toys</t>
        </is>
      </c>
      <c r="I12817" t="n">
        <v>8</v>
      </c>
      <c r="J12817" t="n">
        <v>715.79</v>
      </c>
      <c r="K12817" t="n">
        <v>0</v>
      </c>
      <c r="L12817">
        <f>I12817*J12817*(1-K12817)</f>
        <v/>
      </c>
      <c r="M12817">
        <f>VLOOKUP(F12817,Products!A:D,4,FALSE)*I12817</f>
        <v/>
      </c>
      <c r="N12817">
        <f>L12817-M12817</f>
        <v/>
      </c>
    </row>
    <row r="12818">
      <c r="A12818" t="inlineStr">
        <is>
          <t>T1012816</t>
        </is>
      </c>
      <c r="B12818" t="inlineStr">
        <is>
          <t>2024-08-05</t>
        </is>
      </c>
      <c r="C12818" t="inlineStr">
        <is>
          <t>S030</t>
        </is>
      </c>
      <c r="D12818" t="inlineStr">
        <is>
          <t>Store_030</t>
        </is>
      </c>
      <c r="E12818" t="inlineStr">
        <is>
          <t>North</t>
        </is>
      </c>
      <c r="F12818" t="inlineStr">
        <is>
          <t>P0124</t>
        </is>
      </c>
      <c r="G12818" t="inlineStr">
        <is>
          <t>Prod_0124</t>
        </is>
      </c>
      <c r="H12818" t="inlineStr">
        <is>
          <t>Beverages</t>
        </is>
      </c>
      <c r="I12818" t="n">
        <v>7</v>
      </c>
      <c r="J12818" t="n">
        <v>798.1</v>
      </c>
      <c r="K12818" t="n">
        <v>0</v>
      </c>
      <c r="L12818">
        <f>I12818*J12818*(1-K12818)</f>
        <v/>
      </c>
      <c r="M12818">
        <f>VLOOKUP(F12818,Products!A:D,4,FALSE)*I12818</f>
        <v/>
      </c>
      <c r="N12818">
        <f>L12818-M12818</f>
        <v/>
      </c>
    </row>
    <row r="12819">
      <c r="A12819" t="inlineStr">
        <is>
          <t>T1012817</t>
        </is>
      </c>
      <c r="B12819" t="inlineStr">
        <is>
          <t>2023-04-09</t>
        </is>
      </c>
      <c r="C12819" t="inlineStr">
        <is>
          <t>S031</t>
        </is>
      </c>
      <c r="D12819" t="inlineStr">
        <is>
          <t>Store_031</t>
        </is>
      </c>
      <c r="E12819" t="inlineStr">
        <is>
          <t>Central</t>
        </is>
      </c>
      <c r="F12819" t="inlineStr">
        <is>
          <t>P0112</t>
        </is>
      </c>
      <c r="G12819" t="inlineStr">
        <is>
          <t>Prod_0112</t>
        </is>
      </c>
      <c r="H12819" t="inlineStr">
        <is>
          <t>Beverages</t>
        </is>
      </c>
      <c r="I12819" t="n">
        <v>5</v>
      </c>
      <c r="J12819" t="n">
        <v>776.16</v>
      </c>
      <c r="K12819" t="n">
        <v>0.05</v>
      </c>
      <c r="L12819">
        <f>I12819*J12819*(1-K12819)</f>
        <v/>
      </c>
      <c r="M12819">
        <f>VLOOKUP(F12819,Products!A:D,4,FALSE)*I12819</f>
        <v/>
      </c>
      <c r="N12819">
        <f>L12819-M12819</f>
        <v/>
      </c>
    </row>
    <row r="12820">
      <c r="A12820" t="inlineStr">
        <is>
          <t>T1012818</t>
        </is>
      </c>
      <c r="B12820" t="inlineStr">
        <is>
          <t>2025-01-08</t>
        </is>
      </c>
      <c r="C12820" t="inlineStr">
        <is>
          <t>S017</t>
        </is>
      </c>
      <c r="D12820" t="inlineStr">
        <is>
          <t>Store_017</t>
        </is>
      </c>
      <c r="E12820" t="inlineStr">
        <is>
          <t>South</t>
        </is>
      </c>
      <c r="F12820" t="inlineStr">
        <is>
          <t>P0179</t>
        </is>
      </c>
      <c r="G12820" t="inlineStr">
        <is>
          <t>Prod_0179</t>
        </is>
      </c>
      <c r="H12820" t="inlineStr">
        <is>
          <t>Household</t>
        </is>
      </c>
      <c r="I12820" t="n">
        <v>2</v>
      </c>
      <c r="J12820" t="n">
        <v>198.03</v>
      </c>
      <c r="K12820" t="n">
        <v>0</v>
      </c>
      <c r="L12820">
        <f>I12820*J12820*(1-K12820)</f>
        <v/>
      </c>
      <c r="M12820">
        <f>VLOOKUP(F12820,Products!A:D,4,FALSE)*I12820</f>
        <v/>
      </c>
      <c r="N12820">
        <f>L12820-M12820</f>
        <v/>
      </c>
    </row>
    <row r="12821">
      <c r="A12821" t="inlineStr">
        <is>
          <t>T1012819</t>
        </is>
      </c>
      <c r="B12821" t="inlineStr">
        <is>
          <t>2025-03-31</t>
        </is>
      </c>
      <c r="C12821" t="inlineStr">
        <is>
          <t>S009</t>
        </is>
      </c>
      <c r="D12821" t="inlineStr">
        <is>
          <t>Store_009</t>
        </is>
      </c>
      <c r="E12821" t="inlineStr">
        <is>
          <t>Central</t>
        </is>
      </c>
      <c r="F12821" t="inlineStr">
        <is>
          <t>P0055</t>
        </is>
      </c>
      <c r="G12821" t="inlineStr">
        <is>
          <t>Prod_0055</t>
        </is>
      </c>
      <c r="H12821" t="inlineStr">
        <is>
          <t>Beverages</t>
        </is>
      </c>
      <c r="I12821" t="n">
        <v>7</v>
      </c>
      <c r="J12821" t="n">
        <v>151.32</v>
      </c>
      <c r="K12821" t="n">
        <v>0.2</v>
      </c>
      <c r="L12821">
        <f>I12821*J12821*(1-K12821)</f>
        <v/>
      </c>
      <c r="M12821">
        <f>VLOOKUP(F12821,Products!A:D,4,FALSE)*I12821</f>
        <v/>
      </c>
      <c r="N12821">
        <f>L12821-M12821</f>
        <v/>
      </c>
    </row>
    <row r="12822">
      <c r="A12822" t="inlineStr">
        <is>
          <t>T1012820</t>
        </is>
      </c>
      <c r="B12822" t="inlineStr">
        <is>
          <t>2024-01-17</t>
        </is>
      </c>
      <c r="C12822" t="inlineStr">
        <is>
          <t>S029</t>
        </is>
      </c>
      <c r="D12822" t="inlineStr">
        <is>
          <t>Store_029</t>
        </is>
      </c>
      <c r="E12822" t="inlineStr">
        <is>
          <t>South</t>
        </is>
      </c>
      <c r="F12822" t="inlineStr">
        <is>
          <t>P0005</t>
        </is>
      </c>
      <c r="G12822" t="inlineStr">
        <is>
          <t>Prod_0005</t>
        </is>
      </c>
      <c r="H12822" t="inlineStr">
        <is>
          <t>Beverages</t>
        </is>
      </c>
      <c r="I12822" t="n">
        <v>3</v>
      </c>
      <c r="J12822" t="n">
        <v>107.88</v>
      </c>
      <c r="K12822" t="n">
        <v>0.1</v>
      </c>
      <c r="L12822">
        <f>I12822*J12822*(1-K12822)</f>
        <v/>
      </c>
      <c r="M12822">
        <f>VLOOKUP(F12822,Products!A:D,4,FALSE)*I12822</f>
        <v/>
      </c>
      <c r="N12822">
        <f>L12822-M12822</f>
        <v/>
      </c>
    </row>
    <row r="12823">
      <c r="A12823" t="inlineStr">
        <is>
          <t>T1012821</t>
        </is>
      </c>
      <c r="B12823" t="inlineStr">
        <is>
          <t>2024-08-15</t>
        </is>
      </c>
      <c r="C12823" t="inlineStr">
        <is>
          <t>S047</t>
        </is>
      </c>
      <c r="D12823" t="inlineStr">
        <is>
          <t>Store_047</t>
        </is>
      </c>
      <c r="E12823" t="inlineStr">
        <is>
          <t>North</t>
        </is>
      </c>
      <c r="F12823" t="inlineStr">
        <is>
          <t>P0069</t>
        </is>
      </c>
      <c r="G12823" t="inlineStr">
        <is>
          <t>Prod_0069</t>
        </is>
      </c>
      <c r="H12823" t="inlineStr">
        <is>
          <t>Household</t>
        </is>
      </c>
      <c r="I12823" t="n">
        <v>9</v>
      </c>
      <c r="J12823" t="n">
        <v>334.29</v>
      </c>
      <c r="K12823" t="n">
        <v>0.1</v>
      </c>
      <c r="L12823">
        <f>I12823*J12823*(1-K12823)</f>
        <v/>
      </c>
      <c r="M12823">
        <f>VLOOKUP(F12823,Products!A:D,4,FALSE)*I12823</f>
        <v/>
      </c>
      <c r="N12823">
        <f>L12823-M12823</f>
        <v/>
      </c>
    </row>
    <row r="12824">
      <c r="A12824" t="inlineStr">
        <is>
          <t>T1012822</t>
        </is>
      </c>
      <c r="B12824" t="inlineStr">
        <is>
          <t>2024-08-06</t>
        </is>
      </c>
      <c r="C12824" t="inlineStr">
        <is>
          <t>S035</t>
        </is>
      </c>
      <c r="D12824" t="inlineStr">
        <is>
          <t>Store_035</t>
        </is>
      </c>
      <c r="E12824" t="inlineStr">
        <is>
          <t>Central</t>
        </is>
      </c>
      <c r="F12824" t="inlineStr">
        <is>
          <t>P0077</t>
        </is>
      </c>
      <c r="G12824" t="inlineStr">
        <is>
          <t>Prod_0077</t>
        </is>
      </c>
      <c r="H12824" t="inlineStr">
        <is>
          <t>Beverages</t>
        </is>
      </c>
      <c r="I12824" t="n">
        <v>4</v>
      </c>
      <c r="J12824" t="n">
        <v>46.33</v>
      </c>
      <c r="K12824" t="n">
        <v>0</v>
      </c>
      <c r="L12824">
        <f>I12824*J12824*(1-K12824)</f>
        <v/>
      </c>
      <c r="M12824">
        <f>VLOOKUP(F12824,Products!A:D,4,FALSE)*I12824</f>
        <v/>
      </c>
      <c r="N12824">
        <f>L12824-M12824</f>
        <v/>
      </c>
    </row>
    <row r="12825">
      <c r="A12825" t="inlineStr">
        <is>
          <t>T1012823</t>
        </is>
      </c>
      <c r="B12825" t="inlineStr">
        <is>
          <t>2024-06-01</t>
        </is>
      </c>
      <c r="C12825" t="inlineStr">
        <is>
          <t>S019</t>
        </is>
      </c>
      <c r="D12825" t="inlineStr">
        <is>
          <t>Store_019</t>
        </is>
      </c>
      <c r="E12825" t="inlineStr">
        <is>
          <t>East</t>
        </is>
      </c>
      <c r="F12825" t="inlineStr">
        <is>
          <t>P0174</t>
        </is>
      </c>
      <c r="G12825" t="inlineStr">
        <is>
          <t>Prod_0174</t>
        </is>
      </c>
      <c r="H12825" t="inlineStr">
        <is>
          <t>Food</t>
        </is>
      </c>
      <c r="I12825" t="n">
        <v>2</v>
      </c>
      <c r="J12825" t="n">
        <v>97.34</v>
      </c>
      <c r="K12825" t="n">
        <v>0</v>
      </c>
      <c r="L12825">
        <f>I12825*J12825*(1-K12825)</f>
        <v/>
      </c>
      <c r="M12825">
        <f>VLOOKUP(F12825,Products!A:D,4,FALSE)*I12825</f>
        <v/>
      </c>
      <c r="N12825">
        <f>L12825-M12825</f>
        <v/>
      </c>
    </row>
    <row r="12826">
      <c r="A12826" t="inlineStr">
        <is>
          <t>T1012824</t>
        </is>
      </c>
      <c r="B12826" t="inlineStr">
        <is>
          <t>2023-06-18</t>
        </is>
      </c>
      <c r="C12826" t="inlineStr">
        <is>
          <t>S048</t>
        </is>
      </c>
      <c r="D12826" t="inlineStr">
        <is>
          <t>Store_048</t>
        </is>
      </c>
      <c r="E12826" t="inlineStr">
        <is>
          <t>South</t>
        </is>
      </c>
      <c r="F12826" t="inlineStr">
        <is>
          <t>P0149</t>
        </is>
      </c>
      <c r="G12826" t="inlineStr">
        <is>
          <t>Prod_0149</t>
        </is>
      </c>
      <c r="H12826" t="inlineStr">
        <is>
          <t>Toys</t>
        </is>
      </c>
      <c r="I12826" t="n">
        <v>7</v>
      </c>
      <c r="J12826" t="n">
        <v>49.66</v>
      </c>
      <c r="K12826" t="n">
        <v>0.1</v>
      </c>
      <c r="L12826">
        <f>I12826*J12826*(1-K12826)</f>
        <v/>
      </c>
      <c r="M12826">
        <f>VLOOKUP(F12826,Products!A:D,4,FALSE)*I12826</f>
        <v/>
      </c>
      <c r="N12826">
        <f>L12826-M12826</f>
        <v/>
      </c>
    </row>
    <row r="12827">
      <c r="A12827" t="inlineStr">
        <is>
          <t>T1012825</t>
        </is>
      </c>
      <c r="B12827" t="inlineStr">
        <is>
          <t>2025-07-18</t>
        </is>
      </c>
      <c r="C12827" t="inlineStr">
        <is>
          <t>S004</t>
        </is>
      </c>
      <c r="D12827" t="inlineStr">
        <is>
          <t>Store_004</t>
        </is>
      </c>
      <c r="E12827" t="inlineStr">
        <is>
          <t>Central</t>
        </is>
      </c>
      <c r="F12827" t="inlineStr">
        <is>
          <t>P0190</t>
        </is>
      </c>
      <c r="G12827" t="inlineStr">
        <is>
          <t>Prod_0190</t>
        </is>
      </c>
      <c r="H12827" t="inlineStr">
        <is>
          <t>Household</t>
        </is>
      </c>
      <c r="I12827" t="n">
        <v>2</v>
      </c>
      <c r="J12827" t="n">
        <v>266.03</v>
      </c>
      <c r="K12827" t="n">
        <v>0</v>
      </c>
      <c r="L12827">
        <f>I12827*J12827*(1-K12827)</f>
        <v/>
      </c>
      <c r="M12827">
        <f>VLOOKUP(F12827,Products!A:D,4,FALSE)*I12827</f>
        <v/>
      </c>
      <c r="N12827">
        <f>L12827-M12827</f>
        <v/>
      </c>
    </row>
    <row r="12828">
      <c r="A12828" t="inlineStr">
        <is>
          <t>T1012826</t>
        </is>
      </c>
      <c r="B12828" t="inlineStr">
        <is>
          <t>2025-05-16</t>
        </is>
      </c>
      <c r="C12828" t="inlineStr">
        <is>
          <t>S012</t>
        </is>
      </c>
      <c r="D12828" t="inlineStr">
        <is>
          <t>Store_012</t>
        </is>
      </c>
      <c r="E12828" t="inlineStr">
        <is>
          <t>South</t>
        </is>
      </c>
      <c r="F12828" t="inlineStr">
        <is>
          <t>P0009</t>
        </is>
      </c>
      <c r="G12828" t="inlineStr">
        <is>
          <t>Prod_0009</t>
        </is>
      </c>
      <c r="H12828" t="inlineStr">
        <is>
          <t>Toys</t>
        </is>
      </c>
      <c r="I12828" t="n">
        <v>1</v>
      </c>
      <c r="J12828" t="n">
        <v>638.46</v>
      </c>
      <c r="K12828" t="n">
        <v>0.05</v>
      </c>
      <c r="L12828">
        <f>I12828*J12828*(1-K12828)</f>
        <v/>
      </c>
      <c r="M12828">
        <f>VLOOKUP(F12828,Products!A:D,4,FALSE)*I12828</f>
        <v/>
      </c>
      <c r="N12828">
        <f>L12828-M12828</f>
        <v/>
      </c>
    </row>
    <row r="12829">
      <c r="A12829" t="inlineStr">
        <is>
          <t>T1012827</t>
        </is>
      </c>
      <c r="B12829" t="inlineStr">
        <is>
          <t>2024-12-09</t>
        </is>
      </c>
      <c r="C12829" t="inlineStr">
        <is>
          <t>S038</t>
        </is>
      </c>
      <c r="D12829" t="inlineStr">
        <is>
          <t>Store_038</t>
        </is>
      </c>
      <c r="E12829" t="inlineStr">
        <is>
          <t>East</t>
        </is>
      </c>
      <c r="F12829" t="inlineStr">
        <is>
          <t>P0166</t>
        </is>
      </c>
      <c r="G12829" t="inlineStr">
        <is>
          <t>Prod_0166</t>
        </is>
      </c>
      <c r="H12829" t="inlineStr">
        <is>
          <t>Electronics</t>
        </is>
      </c>
      <c r="I12829" t="n">
        <v>9</v>
      </c>
      <c r="J12829" t="n">
        <v>476.85</v>
      </c>
      <c r="K12829" t="n">
        <v>0.1</v>
      </c>
      <c r="L12829">
        <f>I12829*J12829*(1-K12829)</f>
        <v/>
      </c>
      <c r="M12829">
        <f>VLOOKUP(F12829,Products!A:D,4,FALSE)*I12829</f>
        <v/>
      </c>
      <c r="N12829">
        <f>L12829-M12829</f>
        <v/>
      </c>
    </row>
    <row r="12830">
      <c r="A12830" t="inlineStr">
        <is>
          <t>T1012828</t>
        </is>
      </c>
      <c r="B12830" t="inlineStr">
        <is>
          <t>2025-05-01</t>
        </is>
      </c>
      <c r="C12830" t="inlineStr">
        <is>
          <t>S031</t>
        </is>
      </c>
      <c r="D12830" t="inlineStr">
        <is>
          <t>Store_031</t>
        </is>
      </c>
      <c r="E12830" t="inlineStr">
        <is>
          <t>Central</t>
        </is>
      </c>
      <c r="F12830" t="inlineStr">
        <is>
          <t>P0001</t>
        </is>
      </c>
      <c r="G12830" t="inlineStr">
        <is>
          <t>Prod_0001</t>
        </is>
      </c>
      <c r="H12830" t="inlineStr">
        <is>
          <t>Beverages</t>
        </is>
      </c>
      <c r="I12830" t="n">
        <v>9</v>
      </c>
      <c r="J12830" t="n">
        <v>691.71</v>
      </c>
      <c r="K12830" t="n">
        <v>0.2</v>
      </c>
      <c r="L12830">
        <f>I12830*J12830*(1-K12830)</f>
        <v/>
      </c>
      <c r="M12830">
        <f>VLOOKUP(F12830,Products!A:D,4,FALSE)*I12830</f>
        <v/>
      </c>
      <c r="N12830">
        <f>L12830-M12830</f>
        <v/>
      </c>
    </row>
    <row r="12831">
      <c r="A12831" t="inlineStr">
        <is>
          <t>T1012829</t>
        </is>
      </c>
      <c r="B12831" t="inlineStr">
        <is>
          <t>2023-12-05</t>
        </is>
      </c>
      <c r="C12831" t="inlineStr">
        <is>
          <t>S021</t>
        </is>
      </c>
      <c r="D12831" t="inlineStr">
        <is>
          <t>Store_021</t>
        </is>
      </c>
      <c r="E12831" t="inlineStr">
        <is>
          <t>North</t>
        </is>
      </c>
      <c r="F12831" t="inlineStr">
        <is>
          <t>P0163</t>
        </is>
      </c>
      <c r="G12831" t="inlineStr">
        <is>
          <t>Prod_0163</t>
        </is>
      </c>
      <c r="H12831" t="inlineStr">
        <is>
          <t>Food</t>
        </is>
      </c>
      <c r="I12831" t="n">
        <v>1</v>
      </c>
      <c r="J12831" t="n">
        <v>682.65</v>
      </c>
      <c r="K12831" t="n">
        <v>0.05</v>
      </c>
      <c r="L12831">
        <f>I12831*J12831*(1-K12831)</f>
        <v/>
      </c>
      <c r="M12831">
        <f>VLOOKUP(F12831,Products!A:D,4,FALSE)*I12831</f>
        <v/>
      </c>
      <c r="N12831">
        <f>L12831-M12831</f>
        <v/>
      </c>
    </row>
    <row r="12832">
      <c r="A12832" t="inlineStr">
        <is>
          <t>T1012830</t>
        </is>
      </c>
      <c r="B12832" t="inlineStr">
        <is>
          <t>2025-05-08</t>
        </is>
      </c>
      <c r="C12832" t="inlineStr">
        <is>
          <t>S008</t>
        </is>
      </c>
      <c r="D12832" t="inlineStr">
        <is>
          <t>Store_008</t>
        </is>
      </c>
      <c r="E12832" t="inlineStr">
        <is>
          <t>East</t>
        </is>
      </c>
      <c r="F12832" t="inlineStr">
        <is>
          <t>P0064</t>
        </is>
      </c>
      <c r="G12832" t="inlineStr">
        <is>
          <t>Prod_0064</t>
        </is>
      </c>
      <c r="H12832" t="inlineStr">
        <is>
          <t>Beverages</t>
        </is>
      </c>
      <c r="I12832" t="n">
        <v>7</v>
      </c>
      <c r="J12832" t="n">
        <v>723.22</v>
      </c>
      <c r="K12832" t="n">
        <v>0</v>
      </c>
      <c r="L12832">
        <f>I12832*J12832*(1-K12832)</f>
        <v/>
      </c>
      <c r="M12832">
        <f>VLOOKUP(F12832,Products!A:D,4,FALSE)*I12832</f>
        <v/>
      </c>
      <c r="N12832">
        <f>L12832-M12832</f>
        <v/>
      </c>
    </row>
    <row r="12833">
      <c r="A12833" t="inlineStr">
        <is>
          <t>T1012831</t>
        </is>
      </c>
      <c r="B12833" t="inlineStr">
        <is>
          <t>2023-06-15</t>
        </is>
      </c>
      <c r="C12833" t="inlineStr">
        <is>
          <t>S003</t>
        </is>
      </c>
      <c r="D12833" t="inlineStr">
        <is>
          <t>Store_003</t>
        </is>
      </c>
      <c r="E12833" t="inlineStr">
        <is>
          <t>North</t>
        </is>
      </c>
      <c r="F12833" t="inlineStr">
        <is>
          <t>P0006</t>
        </is>
      </c>
      <c r="G12833" t="inlineStr">
        <is>
          <t>Prod_0006</t>
        </is>
      </c>
      <c r="H12833" t="inlineStr">
        <is>
          <t>Food</t>
        </is>
      </c>
      <c r="I12833" t="n">
        <v>1</v>
      </c>
      <c r="J12833" t="n">
        <v>1020.9</v>
      </c>
      <c r="K12833" t="n">
        <v>0.1</v>
      </c>
      <c r="L12833">
        <f>I12833*J12833*(1-K12833)</f>
        <v/>
      </c>
      <c r="M12833">
        <f>VLOOKUP(F12833,Products!A:D,4,FALSE)*I12833</f>
        <v/>
      </c>
      <c r="N12833">
        <f>L12833-M12833</f>
        <v/>
      </c>
    </row>
    <row r="12834">
      <c r="A12834" t="inlineStr">
        <is>
          <t>T1012832</t>
        </is>
      </c>
      <c r="B12834" t="inlineStr">
        <is>
          <t>2025-05-13</t>
        </is>
      </c>
      <c r="C12834" t="inlineStr">
        <is>
          <t>S046</t>
        </is>
      </c>
      <c r="D12834" t="inlineStr">
        <is>
          <t>Store_046</t>
        </is>
      </c>
      <c r="E12834" t="inlineStr">
        <is>
          <t>South</t>
        </is>
      </c>
      <c r="F12834" t="inlineStr">
        <is>
          <t>P0173</t>
        </is>
      </c>
      <c r="G12834" t="inlineStr">
        <is>
          <t>Prod_0173</t>
        </is>
      </c>
      <c r="H12834" t="inlineStr">
        <is>
          <t>Toys</t>
        </is>
      </c>
      <c r="I12834" t="n">
        <v>7</v>
      </c>
      <c r="J12834" t="n">
        <v>769.01</v>
      </c>
      <c r="K12834" t="n">
        <v>0</v>
      </c>
      <c r="L12834">
        <f>I12834*J12834*(1-K12834)</f>
        <v/>
      </c>
      <c r="M12834">
        <f>VLOOKUP(F12834,Products!A:D,4,FALSE)*I12834</f>
        <v/>
      </c>
      <c r="N12834">
        <f>L12834-M12834</f>
        <v/>
      </c>
    </row>
    <row r="12835">
      <c r="A12835" t="inlineStr">
        <is>
          <t>T1012833</t>
        </is>
      </c>
      <c r="B12835" t="inlineStr">
        <is>
          <t>2024-01-30</t>
        </is>
      </c>
      <c r="C12835" t="inlineStr">
        <is>
          <t>S029</t>
        </is>
      </c>
      <c r="D12835" t="inlineStr">
        <is>
          <t>Store_029</t>
        </is>
      </c>
      <c r="E12835" t="inlineStr">
        <is>
          <t>South</t>
        </is>
      </c>
      <c r="F12835" t="inlineStr">
        <is>
          <t>P0161</t>
        </is>
      </c>
      <c r="G12835" t="inlineStr">
        <is>
          <t>Prod_0161</t>
        </is>
      </c>
      <c r="H12835" t="inlineStr">
        <is>
          <t>Household</t>
        </is>
      </c>
      <c r="I12835" t="n">
        <v>1</v>
      </c>
      <c r="J12835" t="n">
        <v>76.64</v>
      </c>
      <c r="K12835" t="n">
        <v>0</v>
      </c>
      <c r="L12835">
        <f>I12835*J12835*(1-K12835)</f>
        <v/>
      </c>
      <c r="M12835">
        <f>VLOOKUP(F12835,Products!A:D,4,FALSE)*I12835</f>
        <v/>
      </c>
      <c r="N12835">
        <f>L12835-M12835</f>
        <v/>
      </c>
    </row>
    <row r="12836">
      <c r="A12836" t="inlineStr">
        <is>
          <t>T1012834</t>
        </is>
      </c>
      <c r="B12836" t="inlineStr">
        <is>
          <t>2023-02-26</t>
        </is>
      </c>
      <c r="C12836" t="inlineStr">
        <is>
          <t>S009</t>
        </is>
      </c>
      <c r="D12836" t="inlineStr">
        <is>
          <t>Store_009</t>
        </is>
      </c>
      <c r="E12836" t="inlineStr">
        <is>
          <t>Central</t>
        </is>
      </c>
      <c r="F12836" t="inlineStr">
        <is>
          <t>P0093</t>
        </is>
      </c>
      <c r="G12836" t="inlineStr">
        <is>
          <t>Prod_0093</t>
        </is>
      </c>
      <c r="H12836" t="inlineStr">
        <is>
          <t>Electronics</t>
        </is>
      </c>
      <c r="I12836" t="n">
        <v>2</v>
      </c>
      <c r="J12836" t="n">
        <v>195.8</v>
      </c>
      <c r="K12836" t="n">
        <v>0.05</v>
      </c>
      <c r="L12836">
        <f>I12836*J12836*(1-K12836)</f>
        <v/>
      </c>
      <c r="M12836">
        <f>VLOOKUP(F12836,Products!A:D,4,FALSE)*I12836</f>
        <v/>
      </c>
      <c r="N12836">
        <f>L12836-M12836</f>
        <v/>
      </c>
    </row>
    <row r="12837">
      <c r="A12837" t="inlineStr">
        <is>
          <t>T1012835</t>
        </is>
      </c>
      <c r="B12837" t="inlineStr">
        <is>
          <t>2024-03-27</t>
        </is>
      </c>
      <c r="C12837" t="inlineStr">
        <is>
          <t>S001</t>
        </is>
      </c>
      <c r="D12837" t="inlineStr">
        <is>
          <t>Store_001</t>
        </is>
      </c>
      <c r="E12837" t="inlineStr">
        <is>
          <t>West</t>
        </is>
      </c>
      <c r="F12837" t="inlineStr">
        <is>
          <t>P0174</t>
        </is>
      </c>
      <c r="G12837" t="inlineStr">
        <is>
          <t>Prod_0174</t>
        </is>
      </c>
      <c r="H12837" t="inlineStr">
        <is>
          <t>Food</t>
        </is>
      </c>
      <c r="I12837" t="n">
        <v>5</v>
      </c>
      <c r="J12837" t="n">
        <v>94.70999999999999</v>
      </c>
      <c r="K12837" t="n">
        <v>0</v>
      </c>
      <c r="L12837">
        <f>I12837*J12837*(1-K12837)</f>
        <v/>
      </c>
      <c r="M12837">
        <f>VLOOKUP(F12837,Products!A:D,4,FALSE)*I12837</f>
        <v/>
      </c>
      <c r="N12837">
        <f>L12837-M12837</f>
        <v/>
      </c>
    </row>
    <row r="12838">
      <c r="A12838" t="inlineStr">
        <is>
          <t>T1012836</t>
        </is>
      </c>
      <c r="B12838" t="inlineStr">
        <is>
          <t>2023-06-14</t>
        </is>
      </c>
      <c r="C12838" t="inlineStr">
        <is>
          <t>S043</t>
        </is>
      </c>
      <c r="D12838" t="inlineStr">
        <is>
          <t>Store_043</t>
        </is>
      </c>
      <c r="E12838" t="inlineStr">
        <is>
          <t>East</t>
        </is>
      </c>
      <c r="F12838" t="inlineStr">
        <is>
          <t>P0121</t>
        </is>
      </c>
      <c r="G12838" t="inlineStr">
        <is>
          <t>Prod_0121</t>
        </is>
      </c>
      <c r="H12838" t="inlineStr">
        <is>
          <t>Clothing</t>
        </is>
      </c>
      <c r="I12838" t="n">
        <v>1</v>
      </c>
      <c r="J12838" t="n">
        <v>930.16</v>
      </c>
      <c r="K12838" t="n">
        <v>0</v>
      </c>
      <c r="L12838">
        <f>I12838*J12838*(1-K12838)</f>
        <v/>
      </c>
      <c r="M12838">
        <f>VLOOKUP(F12838,Products!A:D,4,FALSE)*I12838</f>
        <v/>
      </c>
      <c r="N12838">
        <f>L12838-M12838</f>
        <v/>
      </c>
    </row>
    <row r="12839">
      <c r="A12839" t="inlineStr">
        <is>
          <t>T1012837</t>
        </is>
      </c>
      <c r="B12839" t="inlineStr">
        <is>
          <t>2025-06-18</t>
        </is>
      </c>
      <c r="C12839" t="inlineStr">
        <is>
          <t>S026</t>
        </is>
      </c>
      <c r="D12839" t="inlineStr">
        <is>
          <t>Store_026</t>
        </is>
      </c>
      <c r="E12839" t="inlineStr">
        <is>
          <t>North</t>
        </is>
      </c>
      <c r="F12839" t="inlineStr">
        <is>
          <t>P0083</t>
        </is>
      </c>
      <c r="G12839" t="inlineStr">
        <is>
          <t>Prod_0083</t>
        </is>
      </c>
      <c r="H12839" t="inlineStr">
        <is>
          <t>Clothing</t>
        </is>
      </c>
      <c r="I12839" t="n">
        <v>9</v>
      </c>
      <c r="J12839" t="n">
        <v>491.76</v>
      </c>
      <c r="K12839" t="n">
        <v>0</v>
      </c>
      <c r="L12839">
        <f>I12839*J12839*(1-K12839)</f>
        <v/>
      </c>
      <c r="M12839">
        <f>VLOOKUP(F12839,Products!A:D,4,FALSE)*I12839</f>
        <v/>
      </c>
      <c r="N12839">
        <f>L12839-M12839</f>
        <v/>
      </c>
    </row>
    <row r="12840">
      <c r="A12840" t="inlineStr">
        <is>
          <t>T1012838</t>
        </is>
      </c>
      <c r="B12840" t="inlineStr">
        <is>
          <t>2023-03-27</t>
        </is>
      </c>
      <c r="C12840" t="inlineStr">
        <is>
          <t>S032</t>
        </is>
      </c>
      <c r="D12840" t="inlineStr">
        <is>
          <t>Store_032</t>
        </is>
      </c>
      <c r="E12840" t="inlineStr">
        <is>
          <t>Central</t>
        </is>
      </c>
      <c r="F12840" t="inlineStr">
        <is>
          <t>P0108</t>
        </is>
      </c>
      <c r="G12840" t="inlineStr">
        <is>
          <t>Prod_0108</t>
        </is>
      </c>
      <c r="H12840" t="inlineStr">
        <is>
          <t>Stationery</t>
        </is>
      </c>
      <c r="I12840" t="n">
        <v>9</v>
      </c>
      <c r="J12840" t="n">
        <v>627.1900000000001</v>
      </c>
      <c r="K12840" t="n">
        <v>0</v>
      </c>
      <c r="L12840">
        <f>I12840*J12840*(1-K12840)</f>
        <v/>
      </c>
      <c r="M12840">
        <f>VLOOKUP(F12840,Products!A:D,4,FALSE)*I12840</f>
        <v/>
      </c>
      <c r="N12840">
        <f>L12840-M12840</f>
        <v/>
      </c>
    </row>
    <row r="12841">
      <c r="A12841" t="inlineStr">
        <is>
          <t>T1012839</t>
        </is>
      </c>
      <c r="B12841" t="inlineStr">
        <is>
          <t>2023-03-03</t>
        </is>
      </c>
      <c r="C12841" t="inlineStr">
        <is>
          <t>S042</t>
        </is>
      </c>
      <c r="D12841" t="inlineStr">
        <is>
          <t>Store_042</t>
        </is>
      </c>
      <c r="E12841" t="inlineStr">
        <is>
          <t>Central</t>
        </is>
      </c>
      <c r="F12841" t="inlineStr">
        <is>
          <t>P0056</t>
        </is>
      </c>
      <c r="G12841" t="inlineStr">
        <is>
          <t>Prod_0056</t>
        </is>
      </c>
      <c r="H12841" t="inlineStr">
        <is>
          <t>Household</t>
        </is>
      </c>
      <c r="I12841" t="n">
        <v>2</v>
      </c>
      <c r="J12841" t="n">
        <v>255.67</v>
      </c>
      <c r="K12841" t="n">
        <v>0</v>
      </c>
      <c r="L12841">
        <f>I12841*J12841*(1-K12841)</f>
        <v/>
      </c>
      <c r="M12841">
        <f>VLOOKUP(F12841,Products!A:D,4,FALSE)*I12841</f>
        <v/>
      </c>
      <c r="N12841">
        <f>L12841-M12841</f>
        <v/>
      </c>
    </row>
    <row r="12842">
      <c r="A12842" t="inlineStr">
        <is>
          <t>T1012840</t>
        </is>
      </c>
      <c r="B12842" t="inlineStr">
        <is>
          <t>2025-08-10</t>
        </is>
      </c>
      <c r="C12842" t="inlineStr">
        <is>
          <t>S030</t>
        </is>
      </c>
      <c r="D12842" t="inlineStr">
        <is>
          <t>Store_030</t>
        </is>
      </c>
      <c r="E12842" t="inlineStr">
        <is>
          <t>North</t>
        </is>
      </c>
      <c r="F12842" t="inlineStr">
        <is>
          <t>P0120</t>
        </is>
      </c>
      <c r="G12842" t="inlineStr">
        <is>
          <t>Prod_0120</t>
        </is>
      </c>
      <c r="H12842" t="inlineStr">
        <is>
          <t>Stationery</t>
        </is>
      </c>
      <c r="I12842" t="n">
        <v>4</v>
      </c>
      <c r="J12842" t="n">
        <v>534</v>
      </c>
      <c r="K12842" t="n">
        <v>0.05</v>
      </c>
      <c r="L12842">
        <f>I12842*J12842*(1-K12842)</f>
        <v/>
      </c>
      <c r="M12842">
        <f>VLOOKUP(F12842,Products!A:D,4,FALSE)*I12842</f>
        <v/>
      </c>
      <c r="N12842">
        <f>L12842-M12842</f>
        <v/>
      </c>
    </row>
    <row r="12843">
      <c r="A12843" t="inlineStr">
        <is>
          <t>T1012841</t>
        </is>
      </c>
      <c r="B12843" t="inlineStr">
        <is>
          <t>2023-11-16</t>
        </is>
      </c>
      <c r="C12843" t="inlineStr">
        <is>
          <t>S022</t>
        </is>
      </c>
      <c r="D12843" t="inlineStr">
        <is>
          <t>Store_022</t>
        </is>
      </c>
      <c r="E12843" t="inlineStr">
        <is>
          <t>East</t>
        </is>
      </c>
      <c r="F12843" t="inlineStr">
        <is>
          <t>P0183</t>
        </is>
      </c>
      <c r="G12843" t="inlineStr">
        <is>
          <t>Prod_0183</t>
        </is>
      </c>
      <c r="H12843" t="inlineStr">
        <is>
          <t>Stationery</t>
        </is>
      </c>
      <c r="I12843" t="n">
        <v>3</v>
      </c>
      <c r="J12843" t="n">
        <v>940.95</v>
      </c>
      <c r="K12843" t="n">
        <v>0.2</v>
      </c>
      <c r="L12843">
        <f>I12843*J12843*(1-K12843)</f>
        <v/>
      </c>
      <c r="M12843">
        <f>VLOOKUP(F12843,Products!A:D,4,FALSE)*I12843</f>
        <v/>
      </c>
      <c r="N12843">
        <f>L12843-M12843</f>
        <v/>
      </c>
    </row>
    <row r="12844">
      <c r="A12844" t="inlineStr">
        <is>
          <t>T1012842</t>
        </is>
      </c>
      <c r="B12844" t="inlineStr">
        <is>
          <t>2023-06-20</t>
        </is>
      </c>
      <c r="C12844" t="inlineStr">
        <is>
          <t>S040</t>
        </is>
      </c>
      <c r="D12844" t="inlineStr">
        <is>
          <t>Store_040</t>
        </is>
      </c>
      <c r="E12844" t="inlineStr">
        <is>
          <t>Central</t>
        </is>
      </c>
      <c r="F12844" t="inlineStr">
        <is>
          <t>P0067</t>
        </is>
      </c>
      <c r="G12844" t="inlineStr">
        <is>
          <t>Prod_0067</t>
        </is>
      </c>
      <c r="H12844" t="inlineStr">
        <is>
          <t>Toys</t>
        </is>
      </c>
      <c r="I12844" t="n">
        <v>2</v>
      </c>
      <c r="J12844" t="n">
        <v>151.29</v>
      </c>
      <c r="K12844" t="n">
        <v>0.15</v>
      </c>
      <c r="L12844">
        <f>I12844*J12844*(1-K12844)</f>
        <v/>
      </c>
      <c r="M12844">
        <f>VLOOKUP(F12844,Products!A:D,4,FALSE)*I12844</f>
        <v/>
      </c>
      <c r="N12844">
        <f>L12844-M12844</f>
        <v/>
      </c>
    </row>
    <row r="12845">
      <c r="A12845" t="inlineStr">
        <is>
          <t>T1012843</t>
        </is>
      </c>
      <c r="B12845" t="inlineStr">
        <is>
          <t>2023-01-31</t>
        </is>
      </c>
      <c r="C12845" t="inlineStr">
        <is>
          <t>S033</t>
        </is>
      </c>
      <c r="D12845" t="inlineStr">
        <is>
          <t>Store_033</t>
        </is>
      </c>
      <c r="E12845" t="inlineStr">
        <is>
          <t>North</t>
        </is>
      </c>
      <c r="F12845" t="inlineStr">
        <is>
          <t>P0035</t>
        </is>
      </c>
      <c r="G12845" t="inlineStr">
        <is>
          <t>Prod_0035</t>
        </is>
      </c>
      <c r="H12845" t="inlineStr">
        <is>
          <t>Beverages</t>
        </is>
      </c>
      <c r="I12845" t="n">
        <v>9</v>
      </c>
      <c r="J12845" t="n">
        <v>126.01</v>
      </c>
      <c r="K12845" t="n">
        <v>0.05</v>
      </c>
      <c r="L12845">
        <f>I12845*J12845*(1-K12845)</f>
        <v/>
      </c>
      <c r="M12845">
        <f>VLOOKUP(F12845,Products!A:D,4,FALSE)*I12845</f>
        <v/>
      </c>
      <c r="N12845">
        <f>L12845-M12845</f>
        <v/>
      </c>
    </row>
    <row r="12846">
      <c r="A12846" t="inlineStr">
        <is>
          <t>T1012844</t>
        </is>
      </c>
      <c r="B12846" t="inlineStr">
        <is>
          <t>2025-07-05</t>
        </is>
      </c>
      <c r="C12846" t="inlineStr">
        <is>
          <t>S046</t>
        </is>
      </c>
      <c r="D12846" t="inlineStr">
        <is>
          <t>Store_046</t>
        </is>
      </c>
      <c r="E12846" t="inlineStr">
        <is>
          <t>South</t>
        </is>
      </c>
      <c r="F12846" t="inlineStr">
        <is>
          <t>P0085</t>
        </is>
      </c>
      <c r="G12846" t="inlineStr">
        <is>
          <t>Prod_0085</t>
        </is>
      </c>
      <c r="H12846" t="inlineStr">
        <is>
          <t>Food</t>
        </is>
      </c>
      <c r="I12846" t="n">
        <v>2</v>
      </c>
      <c r="J12846" t="n">
        <v>462.14</v>
      </c>
      <c r="K12846" t="n">
        <v>0</v>
      </c>
      <c r="L12846">
        <f>I12846*J12846*(1-K12846)</f>
        <v/>
      </c>
      <c r="M12846">
        <f>VLOOKUP(F12846,Products!A:D,4,FALSE)*I12846</f>
        <v/>
      </c>
      <c r="N12846">
        <f>L12846-M12846</f>
        <v/>
      </c>
    </row>
    <row r="12847">
      <c r="A12847" t="inlineStr">
        <is>
          <t>T1012845</t>
        </is>
      </c>
      <c r="B12847" t="inlineStr">
        <is>
          <t>2024-10-12</t>
        </is>
      </c>
      <c r="C12847" t="inlineStr">
        <is>
          <t>S023</t>
        </is>
      </c>
      <c r="D12847" t="inlineStr">
        <is>
          <t>Store_023</t>
        </is>
      </c>
      <c r="E12847" t="inlineStr">
        <is>
          <t>South</t>
        </is>
      </c>
      <c r="F12847" t="inlineStr">
        <is>
          <t>P0028</t>
        </is>
      </c>
      <c r="G12847" t="inlineStr">
        <is>
          <t>Prod_0028</t>
        </is>
      </c>
      <c r="H12847" t="inlineStr">
        <is>
          <t>Food</t>
        </is>
      </c>
      <c r="I12847" t="n">
        <v>9</v>
      </c>
      <c r="J12847" t="n">
        <v>477.66</v>
      </c>
      <c r="K12847" t="n">
        <v>0.15</v>
      </c>
      <c r="L12847">
        <f>I12847*J12847*(1-K12847)</f>
        <v/>
      </c>
      <c r="M12847">
        <f>VLOOKUP(F12847,Products!A:D,4,FALSE)*I12847</f>
        <v/>
      </c>
      <c r="N12847">
        <f>L12847-M12847</f>
        <v/>
      </c>
    </row>
    <row r="12848">
      <c r="A12848" t="inlineStr">
        <is>
          <t>T1012846</t>
        </is>
      </c>
      <c r="B12848" t="inlineStr">
        <is>
          <t>2025-05-06</t>
        </is>
      </c>
      <c r="C12848" t="inlineStr">
        <is>
          <t>S015</t>
        </is>
      </c>
      <c r="D12848" t="inlineStr">
        <is>
          <t>Store_015</t>
        </is>
      </c>
      <c r="E12848" t="inlineStr">
        <is>
          <t>North</t>
        </is>
      </c>
      <c r="F12848" t="inlineStr">
        <is>
          <t>P0154</t>
        </is>
      </c>
      <c r="G12848" t="inlineStr">
        <is>
          <t>Prod_0154</t>
        </is>
      </c>
      <c r="H12848" t="inlineStr">
        <is>
          <t>Toys</t>
        </is>
      </c>
      <c r="I12848" t="n">
        <v>5</v>
      </c>
      <c r="J12848" t="n">
        <v>329.01</v>
      </c>
      <c r="K12848" t="n">
        <v>0</v>
      </c>
      <c r="L12848">
        <f>I12848*J12848*(1-K12848)</f>
        <v/>
      </c>
      <c r="M12848">
        <f>VLOOKUP(F12848,Products!A:D,4,FALSE)*I12848</f>
        <v/>
      </c>
      <c r="N12848">
        <f>L12848-M12848</f>
        <v/>
      </c>
    </row>
    <row r="12849">
      <c r="A12849" t="inlineStr">
        <is>
          <t>T1012847</t>
        </is>
      </c>
      <c r="B12849" t="inlineStr">
        <is>
          <t>2024-12-23</t>
        </is>
      </c>
      <c r="C12849" t="inlineStr">
        <is>
          <t>S019</t>
        </is>
      </c>
      <c r="D12849" t="inlineStr">
        <is>
          <t>Store_019</t>
        </is>
      </c>
      <c r="E12849" t="inlineStr">
        <is>
          <t>East</t>
        </is>
      </c>
      <c r="F12849" t="inlineStr">
        <is>
          <t>P0119</t>
        </is>
      </c>
      <c r="G12849" t="inlineStr">
        <is>
          <t>Prod_0119</t>
        </is>
      </c>
      <c r="H12849" t="inlineStr">
        <is>
          <t>Electronics</t>
        </is>
      </c>
      <c r="I12849" t="n">
        <v>3</v>
      </c>
      <c r="J12849" t="n">
        <v>257.75</v>
      </c>
      <c r="K12849" t="n">
        <v>0.05</v>
      </c>
      <c r="L12849">
        <f>I12849*J12849*(1-K12849)</f>
        <v/>
      </c>
      <c r="M12849">
        <f>VLOOKUP(F12849,Products!A:D,4,FALSE)*I12849</f>
        <v/>
      </c>
      <c r="N12849">
        <f>L12849-M12849</f>
        <v/>
      </c>
    </row>
    <row r="12850">
      <c r="A12850" t="inlineStr">
        <is>
          <t>T1012848</t>
        </is>
      </c>
      <c r="B12850" t="inlineStr">
        <is>
          <t>2023-02-22</t>
        </is>
      </c>
      <c r="C12850" t="inlineStr">
        <is>
          <t>S029</t>
        </is>
      </c>
      <c r="D12850" t="inlineStr">
        <is>
          <t>Store_029</t>
        </is>
      </c>
      <c r="E12850" t="inlineStr">
        <is>
          <t>South</t>
        </is>
      </c>
      <c r="F12850" t="inlineStr">
        <is>
          <t>P0086</t>
        </is>
      </c>
      <c r="G12850" t="inlineStr">
        <is>
          <t>Prod_0086</t>
        </is>
      </c>
      <c r="H12850" t="inlineStr">
        <is>
          <t>Stationery</t>
        </is>
      </c>
      <c r="I12850" t="n">
        <v>7</v>
      </c>
      <c r="J12850" t="n">
        <v>819.89</v>
      </c>
      <c r="K12850" t="n">
        <v>0</v>
      </c>
      <c r="L12850">
        <f>I12850*J12850*(1-K12850)</f>
        <v/>
      </c>
      <c r="M12850">
        <f>VLOOKUP(F12850,Products!A:D,4,FALSE)*I12850</f>
        <v/>
      </c>
      <c r="N12850">
        <f>L12850-M12850</f>
        <v/>
      </c>
    </row>
    <row r="12851">
      <c r="A12851" t="inlineStr">
        <is>
          <t>T1012849</t>
        </is>
      </c>
      <c r="B12851" t="inlineStr">
        <is>
          <t>2024-07-26</t>
        </is>
      </c>
      <c r="C12851" t="inlineStr">
        <is>
          <t>S043</t>
        </is>
      </c>
      <c r="D12851" t="inlineStr">
        <is>
          <t>Store_043</t>
        </is>
      </c>
      <c r="E12851" t="inlineStr">
        <is>
          <t>East</t>
        </is>
      </c>
      <c r="F12851" t="inlineStr">
        <is>
          <t>P0167</t>
        </is>
      </c>
      <c r="G12851" t="inlineStr">
        <is>
          <t>Prod_0167</t>
        </is>
      </c>
      <c r="H12851" t="inlineStr">
        <is>
          <t>Beverages</t>
        </is>
      </c>
      <c r="I12851" t="n">
        <v>5</v>
      </c>
      <c r="J12851" t="n">
        <v>377.39</v>
      </c>
      <c r="K12851" t="n">
        <v>0</v>
      </c>
      <c r="L12851">
        <f>I12851*J12851*(1-K12851)</f>
        <v/>
      </c>
      <c r="M12851">
        <f>VLOOKUP(F12851,Products!A:D,4,FALSE)*I12851</f>
        <v/>
      </c>
      <c r="N12851">
        <f>L12851-M12851</f>
        <v/>
      </c>
    </row>
    <row r="12852">
      <c r="A12852" t="inlineStr">
        <is>
          <t>T1012850</t>
        </is>
      </c>
      <c r="B12852" t="inlineStr">
        <is>
          <t>2025-06-21</t>
        </is>
      </c>
      <c r="C12852" t="inlineStr">
        <is>
          <t>S025</t>
        </is>
      </c>
      <c r="D12852" t="inlineStr">
        <is>
          <t>Store_025</t>
        </is>
      </c>
      <c r="E12852" t="inlineStr">
        <is>
          <t>Central</t>
        </is>
      </c>
      <c r="F12852" t="inlineStr">
        <is>
          <t>P0002</t>
        </is>
      </c>
      <c r="G12852" t="inlineStr">
        <is>
          <t>Prod_0002</t>
        </is>
      </c>
      <c r="H12852" t="inlineStr">
        <is>
          <t>Food</t>
        </is>
      </c>
      <c r="I12852" t="n">
        <v>2</v>
      </c>
      <c r="J12852" t="n">
        <v>243.79</v>
      </c>
      <c r="K12852" t="n">
        <v>0.05</v>
      </c>
      <c r="L12852">
        <f>I12852*J12852*(1-K12852)</f>
        <v/>
      </c>
      <c r="M12852">
        <f>VLOOKUP(F12852,Products!A:D,4,FALSE)*I12852</f>
        <v/>
      </c>
      <c r="N12852">
        <f>L12852-M12852</f>
        <v/>
      </c>
    </row>
    <row r="12853">
      <c r="A12853" t="inlineStr">
        <is>
          <t>T1012851</t>
        </is>
      </c>
      <c r="B12853" t="inlineStr">
        <is>
          <t>2023-08-10</t>
        </is>
      </c>
      <c r="C12853" t="inlineStr">
        <is>
          <t>S020</t>
        </is>
      </c>
      <c r="D12853" t="inlineStr">
        <is>
          <t>Store_020</t>
        </is>
      </c>
      <c r="E12853" t="inlineStr">
        <is>
          <t>West</t>
        </is>
      </c>
      <c r="F12853" t="inlineStr">
        <is>
          <t>P0030</t>
        </is>
      </c>
      <c r="G12853" t="inlineStr">
        <is>
          <t>Prod_0030</t>
        </is>
      </c>
      <c r="H12853" t="inlineStr">
        <is>
          <t>Household</t>
        </is>
      </c>
      <c r="I12853" t="n">
        <v>5</v>
      </c>
      <c r="J12853" t="n">
        <v>796.33</v>
      </c>
      <c r="K12853" t="n">
        <v>0</v>
      </c>
      <c r="L12853">
        <f>I12853*J12853*(1-K12853)</f>
        <v/>
      </c>
      <c r="M12853">
        <f>VLOOKUP(F12853,Products!A:D,4,FALSE)*I12853</f>
        <v/>
      </c>
      <c r="N12853">
        <f>L12853-M12853</f>
        <v/>
      </c>
    </row>
    <row r="12854">
      <c r="A12854" t="inlineStr">
        <is>
          <t>T1012852</t>
        </is>
      </c>
      <c r="B12854" t="inlineStr">
        <is>
          <t>2024-07-16</t>
        </is>
      </c>
      <c r="C12854" t="inlineStr">
        <is>
          <t>S033</t>
        </is>
      </c>
      <c r="D12854" t="inlineStr">
        <is>
          <t>Store_033</t>
        </is>
      </c>
      <c r="E12854" t="inlineStr">
        <is>
          <t>North</t>
        </is>
      </c>
      <c r="F12854" t="inlineStr">
        <is>
          <t>P0060</t>
        </is>
      </c>
      <c r="G12854" t="inlineStr">
        <is>
          <t>Prod_0060</t>
        </is>
      </c>
      <c r="H12854" t="inlineStr">
        <is>
          <t>Toys</t>
        </is>
      </c>
      <c r="I12854" t="n">
        <v>5</v>
      </c>
      <c r="J12854" t="n">
        <v>106.86</v>
      </c>
      <c r="K12854" t="n">
        <v>0.1</v>
      </c>
      <c r="L12854">
        <f>I12854*J12854*(1-K12854)</f>
        <v/>
      </c>
      <c r="M12854">
        <f>VLOOKUP(F12854,Products!A:D,4,FALSE)*I12854</f>
        <v/>
      </c>
      <c r="N12854">
        <f>L12854-M12854</f>
        <v/>
      </c>
    </row>
    <row r="12855">
      <c r="A12855" t="inlineStr">
        <is>
          <t>T1012853</t>
        </is>
      </c>
      <c r="B12855" t="inlineStr">
        <is>
          <t>2024-08-18</t>
        </is>
      </c>
      <c r="C12855" t="inlineStr">
        <is>
          <t>S039</t>
        </is>
      </c>
      <c r="D12855" t="inlineStr">
        <is>
          <t>Store_039</t>
        </is>
      </c>
      <c r="E12855" t="inlineStr">
        <is>
          <t>North</t>
        </is>
      </c>
      <c r="F12855" t="inlineStr">
        <is>
          <t>P0119</t>
        </is>
      </c>
      <c r="G12855" t="inlineStr">
        <is>
          <t>Prod_0119</t>
        </is>
      </c>
      <c r="H12855" t="inlineStr">
        <is>
          <t>Electronics</t>
        </is>
      </c>
      <c r="I12855" t="n">
        <v>5</v>
      </c>
      <c r="J12855" t="n">
        <v>273.1</v>
      </c>
      <c r="K12855" t="n">
        <v>0.05</v>
      </c>
      <c r="L12855">
        <f>I12855*J12855*(1-K12855)</f>
        <v/>
      </c>
      <c r="M12855">
        <f>VLOOKUP(F12855,Products!A:D,4,FALSE)*I12855</f>
        <v/>
      </c>
      <c r="N12855">
        <f>L12855-M12855</f>
        <v/>
      </c>
    </row>
    <row r="12856">
      <c r="A12856" t="inlineStr">
        <is>
          <t>T1012854</t>
        </is>
      </c>
      <c r="B12856" t="inlineStr">
        <is>
          <t>2024-07-16</t>
        </is>
      </c>
      <c r="C12856" t="inlineStr">
        <is>
          <t>S027</t>
        </is>
      </c>
      <c r="D12856" t="inlineStr">
        <is>
          <t>Store_027</t>
        </is>
      </c>
      <c r="E12856" t="inlineStr">
        <is>
          <t>South</t>
        </is>
      </c>
      <c r="F12856" t="inlineStr">
        <is>
          <t>P0174</t>
        </is>
      </c>
      <c r="G12856" t="inlineStr">
        <is>
          <t>Prod_0174</t>
        </is>
      </c>
      <c r="H12856" t="inlineStr">
        <is>
          <t>Food</t>
        </is>
      </c>
      <c r="I12856" t="n">
        <v>5</v>
      </c>
      <c r="J12856" t="n">
        <v>79.68000000000001</v>
      </c>
      <c r="K12856" t="n">
        <v>0</v>
      </c>
      <c r="L12856">
        <f>I12856*J12856*(1-K12856)</f>
        <v/>
      </c>
      <c r="M12856">
        <f>VLOOKUP(F12856,Products!A:D,4,FALSE)*I12856</f>
        <v/>
      </c>
      <c r="N12856">
        <f>L12856-M12856</f>
        <v/>
      </c>
    </row>
    <row r="12857">
      <c r="A12857" t="inlineStr">
        <is>
          <t>T1012855</t>
        </is>
      </c>
      <c r="B12857" t="inlineStr">
        <is>
          <t>2024-06-04</t>
        </is>
      </c>
      <c r="C12857" t="inlineStr">
        <is>
          <t>S022</t>
        </is>
      </c>
      <c r="D12857" t="inlineStr">
        <is>
          <t>Store_022</t>
        </is>
      </c>
      <c r="E12857" t="inlineStr">
        <is>
          <t>East</t>
        </is>
      </c>
      <c r="F12857" t="inlineStr">
        <is>
          <t>P0084</t>
        </is>
      </c>
      <c r="G12857" t="inlineStr">
        <is>
          <t>Prod_0084</t>
        </is>
      </c>
      <c r="H12857" t="inlineStr">
        <is>
          <t>Beverages</t>
        </is>
      </c>
      <c r="I12857" t="n">
        <v>3</v>
      </c>
      <c r="J12857" t="n">
        <v>788.91</v>
      </c>
      <c r="K12857" t="n">
        <v>0</v>
      </c>
      <c r="L12857">
        <f>I12857*J12857*(1-K12857)</f>
        <v/>
      </c>
      <c r="M12857">
        <f>VLOOKUP(F12857,Products!A:D,4,FALSE)*I12857</f>
        <v/>
      </c>
      <c r="N12857">
        <f>L12857-M12857</f>
        <v/>
      </c>
    </row>
    <row r="12858">
      <c r="A12858" t="inlineStr">
        <is>
          <t>T1012856</t>
        </is>
      </c>
      <c r="B12858" t="inlineStr">
        <is>
          <t>2023-02-26</t>
        </is>
      </c>
      <c r="C12858" t="inlineStr">
        <is>
          <t>S043</t>
        </is>
      </c>
      <c r="D12858" t="inlineStr">
        <is>
          <t>Store_043</t>
        </is>
      </c>
      <c r="E12858" t="inlineStr">
        <is>
          <t>East</t>
        </is>
      </c>
      <c r="F12858" t="inlineStr">
        <is>
          <t>P0005</t>
        </is>
      </c>
      <c r="G12858" t="inlineStr">
        <is>
          <t>Prod_0005</t>
        </is>
      </c>
      <c r="H12858" t="inlineStr">
        <is>
          <t>Beverages</t>
        </is>
      </c>
      <c r="I12858" t="n">
        <v>3</v>
      </c>
      <c r="J12858" t="n">
        <v>139.31</v>
      </c>
      <c r="K12858" t="n">
        <v>0</v>
      </c>
      <c r="L12858">
        <f>I12858*J12858*(1-K12858)</f>
        <v/>
      </c>
      <c r="M12858">
        <f>VLOOKUP(F12858,Products!A:D,4,FALSE)*I12858</f>
        <v/>
      </c>
      <c r="N12858">
        <f>L12858-M12858</f>
        <v/>
      </c>
    </row>
    <row r="12859">
      <c r="A12859" t="inlineStr">
        <is>
          <t>T1012857</t>
        </is>
      </c>
      <c r="B12859" t="inlineStr">
        <is>
          <t>2024-07-20</t>
        </is>
      </c>
      <c r="C12859" t="inlineStr">
        <is>
          <t>S027</t>
        </is>
      </c>
      <c r="D12859" t="inlineStr">
        <is>
          <t>Store_027</t>
        </is>
      </c>
      <c r="E12859" t="inlineStr">
        <is>
          <t>South</t>
        </is>
      </c>
      <c r="F12859" t="inlineStr">
        <is>
          <t>P0178</t>
        </is>
      </c>
      <c r="G12859" t="inlineStr">
        <is>
          <t>Prod_0178</t>
        </is>
      </c>
      <c r="H12859" t="inlineStr">
        <is>
          <t>Beverages</t>
        </is>
      </c>
      <c r="I12859" t="n">
        <v>3</v>
      </c>
      <c r="J12859" t="n">
        <v>667.1</v>
      </c>
      <c r="K12859" t="n">
        <v>0.1</v>
      </c>
      <c r="L12859">
        <f>I12859*J12859*(1-K12859)</f>
        <v/>
      </c>
      <c r="M12859">
        <f>VLOOKUP(F12859,Products!A:D,4,FALSE)*I12859</f>
        <v/>
      </c>
      <c r="N12859">
        <f>L12859-M12859</f>
        <v/>
      </c>
    </row>
    <row r="12860">
      <c r="A12860" t="inlineStr">
        <is>
          <t>T1012858</t>
        </is>
      </c>
      <c r="B12860" t="inlineStr">
        <is>
          <t>2025-07-20</t>
        </is>
      </c>
      <c r="C12860" t="inlineStr">
        <is>
          <t>S035</t>
        </is>
      </c>
      <c r="D12860" t="inlineStr">
        <is>
          <t>Store_035</t>
        </is>
      </c>
      <c r="E12860" t="inlineStr">
        <is>
          <t>Central</t>
        </is>
      </c>
      <c r="F12860" t="inlineStr">
        <is>
          <t>P0114</t>
        </is>
      </c>
      <c r="G12860" t="inlineStr">
        <is>
          <t>Prod_0114</t>
        </is>
      </c>
      <c r="H12860" t="inlineStr">
        <is>
          <t>Beverages</t>
        </is>
      </c>
      <c r="I12860" t="n">
        <v>3</v>
      </c>
      <c r="J12860" t="n">
        <v>608.04</v>
      </c>
      <c r="K12860" t="n">
        <v>0</v>
      </c>
      <c r="L12860">
        <f>I12860*J12860*(1-K12860)</f>
        <v/>
      </c>
      <c r="M12860">
        <f>VLOOKUP(F12860,Products!A:D,4,FALSE)*I12860</f>
        <v/>
      </c>
      <c r="N12860">
        <f>L12860-M12860</f>
        <v/>
      </c>
    </row>
    <row r="12861">
      <c r="A12861" t="inlineStr">
        <is>
          <t>T1012859</t>
        </is>
      </c>
      <c r="B12861" t="inlineStr">
        <is>
          <t>2023-08-30</t>
        </is>
      </c>
      <c r="C12861" t="inlineStr">
        <is>
          <t>S010</t>
        </is>
      </c>
      <c r="D12861" t="inlineStr">
        <is>
          <t>Store_010</t>
        </is>
      </c>
      <c r="E12861" t="inlineStr">
        <is>
          <t>North</t>
        </is>
      </c>
      <c r="F12861" t="inlineStr">
        <is>
          <t>P0158</t>
        </is>
      </c>
      <c r="G12861" t="inlineStr">
        <is>
          <t>Prod_0158</t>
        </is>
      </c>
      <c r="H12861" t="inlineStr">
        <is>
          <t>Beverages</t>
        </is>
      </c>
      <c r="I12861" t="n">
        <v>3</v>
      </c>
      <c r="J12861" t="n">
        <v>272.67</v>
      </c>
      <c r="K12861" t="n">
        <v>0</v>
      </c>
      <c r="L12861">
        <f>I12861*J12861*(1-K12861)</f>
        <v/>
      </c>
      <c r="M12861">
        <f>VLOOKUP(F12861,Products!A:D,4,FALSE)*I12861</f>
        <v/>
      </c>
      <c r="N12861">
        <f>L12861-M12861</f>
        <v/>
      </c>
    </row>
    <row r="12862">
      <c r="A12862" t="inlineStr">
        <is>
          <t>T1012860</t>
        </is>
      </c>
      <c r="B12862" t="inlineStr">
        <is>
          <t>2025-09-08</t>
        </is>
      </c>
      <c r="C12862" t="inlineStr">
        <is>
          <t>S004</t>
        </is>
      </c>
      <c r="D12862" t="inlineStr">
        <is>
          <t>Store_004</t>
        </is>
      </c>
      <c r="E12862" t="inlineStr">
        <is>
          <t>Central</t>
        </is>
      </c>
      <c r="F12862" t="inlineStr">
        <is>
          <t>P0008</t>
        </is>
      </c>
      <c r="G12862" t="inlineStr">
        <is>
          <t>Prod_0008</t>
        </is>
      </c>
      <c r="H12862" t="inlineStr">
        <is>
          <t>Electronics</t>
        </is>
      </c>
      <c r="I12862" t="n">
        <v>6</v>
      </c>
      <c r="J12862" t="n">
        <v>349.91</v>
      </c>
      <c r="K12862" t="n">
        <v>0</v>
      </c>
      <c r="L12862">
        <f>I12862*J12862*(1-K12862)</f>
        <v/>
      </c>
      <c r="M12862">
        <f>VLOOKUP(F12862,Products!A:D,4,FALSE)*I12862</f>
        <v/>
      </c>
      <c r="N12862">
        <f>L12862-M12862</f>
        <v/>
      </c>
    </row>
    <row r="12863">
      <c r="A12863" t="inlineStr">
        <is>
          <t>T1012861</t>
        </is>
      </c>
      <c r="B12863" t="inlineStr">
        <is>
          <t>2023-02-19</t>
        </is>
      </c>
      <c r="C12863" t="inlineStr">
        <is>
          <t>S006</t>
        </is>
      </c>
      <c r="D12863" t="inlineStr">
        <is>
          <t>Store_006</t>
        </is>
      </c>
      <c r="E12863" t="inlineStr">
        <is>
          <t>East</t>
        </is>
      </c>
      <c r="F12863" t="inlineStr">
        <is>
          <t>P0029</t>
        </is>
      </c>
      <c r="G12863" t="inlineStr">
        <is>
          <t>Prod_0029</t>
        </is>
      </c>
      <c r="H12863" t="inlineStr">
        <is>
          <t>Clothing</t>
        </is>
      </c>
      <c r="I12863" t="n">
        <v>9</v>
      </c>
      <c r="J12863" t="n">
        <v>535.7</v>
      </c>
      <c r="K12863" t="n">
        <v>0</v>
      </c>
      <c r="L12863">
        <f>I12863*J12863*(1-K12863)</f>
        <v/>
      </c>
      <c r="M12863">
        <f>VLOOKUP(F12863,Products!A:D,4,FALSE)*I12863</f>
        <v/>
      </c>
      <c r="N12863">
        <f>L12863-M12863</f>
        <v/>
      </c>
    </row>
    <row r="12864">
      <c r="A12864" t="inlineStr">
        <is>
          <t>T1012862</t>
        </is>
      </c>
      <c r="B12864" t="inlineStr">
        <is>
          <t>2024-05-24</t>
        </is>
      </c>
      <c r="C12864" t="inlineStr">
        <is>
          <t>S023</t>
        </is>
      </c>
      <c r="D12864" t="inlineStr">
        <is>
          <t>Store_023</t>
        </is>
      </c>
      <c r="E12864" t="inlineStr">
        <is>
          <t>South</t>
        </is>
      </c>
      <c r="F12864" t="inlineStr">
        <is>
          <t>P0074</t>
        </is>
      </c>
      <c r="G12864" t="inlineStr">
        <is>
          <t>Prod_0074</t>
        </is>
      </c>
      <c r="H12864" t="inlineStr">
        <is>
          <t>Food</t>
        </is>
      </c>
      <c r="I12864" t="n">
        <v>9</v>
      </c>
      <c r="J12864" t="n">
        <v>995.42</v>
      </c>
      <c r="K12864" t="n">
        <v>0</v>
      </c>
      <c r="L12864">
        <f>I12864*J12864*(1-K12864)</f>
        <v/>
      </c>
      <c r="M12864">
        <f>VLOOKUP(F12864,Products!A:D,4,FALSE)*I12864</f>
        <v/>
      </c>
      <c r="N12864">
        <f>L12864-M12864</f>
        <v/>
      </c>
    </row>
    <row r="12865">
      <c r="A12865" t="inlineStr">
        <is>
          <t>T1012863</t>
        </is>
      </c>
      <c r="B12865" t="inlineStr">
        <is>
          <t>2023-12-11</t>
        </is>
      </c>
      <c r="C12865" t="inlineStr">
        <is>
          <t>S021</t>
        </is>
      </c>
      <c r="D12865" t="inlineStr">
        <is>
          <t>Store_021</t>
        </is>
      </c>
      <c r="E12865" t="inlineStr">
        <is>
          <t>North</t>
        </is>
      </c>
      <c r="F12865" t="inlineStr">
        <is>
          <t>P0099</t>
        </is>
      </c>
      <c r="G12865" t="inlineStr">
        <is>
          <t>Prod_0099</t>
        </is>
      </c>
      <c r="H12865" t="inlineStr">
        <is>
          <t>Beverages</t>
        </is>
      </c>
      <c r="I12865" t="n">
        <v>2</v>
      </c>
      <c r="J12865" t="n">
        <v>90.22</v>
      </c>
      <c r="K12865" t="n">
        <v>0</v>
      </c>
      <c r="L12865">
        <f>I12865*J12865*(1-K12865)</f>
        <v/>
      </c>
      <c r="M12865">
        <f>VLOOKUP(F12865,Products!A:D,4,FALSE)*I12865</f>
        <v/>
      </c>
      <c r="N12865">
        <f>L12865-M12865</f>
        <v/>
      </c>
    </row>
    <row r="12866">
      <c r="A12866" t="inlineStr">
        <is>
          <t>T1012864</t>
        </is>
      </c>
      <c r="B12866" t="inlineStr">
        <is>
          <t>2023-08-25</t>
        </is>
      </c>
      <c r="C12866" t="inlineStr">
        <is>
          <t>S041</t>
        </is>
      </c>
      <c r="D12866" t="inlineStr">
        <is>
          <t>Store_041</t>
        </is>
      </c>
      <c r="E12866" t="inlineStr">
        <is>
          <t>East</t>
        </is>
      </c>
      <c r="F12866" t="inlineStr">
        <is>
          <t>P0086</t>
        </is>
      </c>
      <c r="G12866" t="inlineStr">
        <is>
          <t>Prod_0086</t>
        </is>
      </c>
      <c r="H12866" t="inlineStr">
        <is>
          <t>Stationery</t>
        </is>
      </c>
      <c r="I12866" t="n">
        <v>1</v>
      </c>
      <c r="J12866" t="n">
        <v>1004.22</v>
      </c>
      <c r="K12866" t="n">
        <v>0</v>
      </c>
      <c r="L12866">
        <f>I12866*J12866*(1-K12866)</f>
        <v/>
      </c>
      <c r="M12866">
        <f>VLOOKUP(F12866,Products!A:D,4,FALSE)*I12866</f>
        <v/>
      </c>
      <c r="N12866">
        <f>L12866-M12866</f>
        <v/>
      </c>
    </row>
    <row r="12867">
      <c r="A12867" t="inlineStr">
        <is>
          <t>T1012865</t>
        </is>
      </c>
      <c r="B12867" t="inlineStr">
        <is>
          <t>2024-08-19</t>
        </is>
      </c>
      <c r="C12867" t="inlineStr">
        <is>
          <t>S014</t>
        </is>
      </c>
      <c r="D12867" t="inlineStr">
        <is>
          <t>Store_014</t>
        </is>
      </c>
      <c r="E12867" t="inlineStr">
        <is>
          <t>West</t>
        </is>
      </c>
      <c r="F12867" t="inlineStr">
        <is>
          <t>P0053</t>
        </is>
      </c>
      <c r="G12867" t="inlineStr">
        <is>
          <t>Prod_0053</t>
        </is>
      </c>
      <c r="H12867" t="inlineStr">
        <is>
          <t>Food</t>
        </is>
      </c>
      <c r="I12867" t="n">
        <v>2</v>
      </c>
      <c r="J12867" t="n">
        <v>407.98</v>
      </c>
      <c r="K12867" t="n">
        <v>0</v>
      </c>
      <c r="L12867">
        <f>I12867*J12867*(1-K12867)</f>
        <v/>
      </c>
      <c r="M12867">
        <f>VLOOKUP(F12867,Products!A:D,4,FALSE)*I12867</f>
        <v/>
      </c>
      <c r="N12867">
        <f>L12867-M12867</f>
        <v/>
      </c>
    </row>
    <row r="12868">
      <c r="A12868" t="inlineStr">
        <is>
          <t>T1012866</t>
        </is>
      </c>
      <c r="B12868" t="inlineStr">
        <is>
          <t>2024-05-11</t>
        </is>
      </c>
      <c r="C12868" t="inlineStr">
        <is>
          <t>S021</t>
        </is>
      </c>
      <c r="D12868" t="inlineStr">
        <is>
          <t>Store_021</t>
        </is>
      </c>
      <c r="E12868" t="inlineStr">
        <is>
          <t>North</t>
        </is>
      </c>
      <c r="F12868" t="inlineStr">
        <is>
          <t>P0057</t>
        </is>
      </c>
      <c r="G12868" t="inlineStr">
        <is>
          <t>Prod_0057</t>
        </is>
      </c>
      <c r="H12868" t="inlineStr">
        <is>
          <t>Beverages</t>
        </is>
      </c>
      <c r="I12868" t="n">
        <v>1</v>
      </c>
      <c r="J12868" t="n">
        <v>58.19</v>
      </c>
      <c r="K12868" t="n">
        <v>0</v>
      </c>
      <c r="L12868">
        <f>I12868*J12868*(1-K12868)</f>
        <v/>
      </c>
      <c r="M12868">
        <f>VLOOKUP(F12868,Products!A:D,4,FALSE)*I12868</f>
        <v/>
      </c>
      <c r="N12868">
        <f>L12868-M12868</f>
        <v/>
      </c>
    </row>
    <row r="12869">
      <c r="A12869" t="inlineStr">
        <is>
          <t>T1012867</t>
        </is>
      </c>
      <c r="B12869" t="inlineStr">
        <is>
          <t>2024-12-13</t>
        </is>
      </c>
      <c r="C12869" t="inlineStr">
        <is>
          <t>S015</t>
        </is>
      </c>
      <c r="D12869" t="inlineStr">
        <is>
          <t>Store_015</t>
        </is>
      </c>
      <c r="E12869" t="inlineStr">
        <is>
          <t>North</t>
        </is>
      </c>
      <c r="F12869" t="inlineStr">
        <is>
          <t>P0106</t>
        </is>
      </c>
      <c r="G12869" t="inlineStr">
        <is>
          <t>Prod_0106</t>
        </is>
      </c>
      <c r="H12869" t="inlineStr">
        <is>
          <t>Electronics</t>
        </is>
      </c>
      <c r="I12869" t="n">
        <v>4</v>
      </c>
      <c r="J12869" t="n">
        <v>804.49</v>
      </c>
      <c r="K12869" t="n">
        <v>0.05</v>
      </c>
      <c r="L12869">
        <f>I12869*J12869*(1-K12869)</f>
        <v/>
      </c>
      <c r="M12869">
        <f>VLOOKUP(F12869,Products!A:D,4,FALSE)*I12869</f>
        <v/>
      </c>
      <c r="N12869">
        <f>L12869-M12869</f>
        <v/>
      </c>
    </row>
    <row r="12870">
      <c r="A12870" t="inlineStr">
        <is>
          <t>T1012868</t>
        </is>
      </c>
      <c r="B12870" t="inlineStr">
        <is>
          <t>2023-01-12</t>
        </is>
      </c>
      <c r="C12870" t="inlineStr">
        <is>
          <t>S038</t>
        </is>
      </c>
      <c r="D12870" t="inlineStr">
        <is>
          <t>Store_038</t>
        </is>
      </c>
      <c r="E12870" t="inlineStr">
        <is>
          <t>East</t>
        </is>
      </c>
      <c r="F12870" t="inlineStr">
        <is>
          <t>P0112</t>
        </is>
      </c>
      <c r="G12870" t="inlineStr">
        <is>
          <t>Prod_0112</t>
        </is>
      </c>
      <c r="H12870" t="inlineStr">
        <is>
          <t>Beverages</t>
        </is>
      </c>
      <c r="I12870" t="n">
        <v>6</v>
      </c>
      <c r="J12870" t="n">
        <v>697.59</v>
      </c>
      <c r="K12870" t="n">
        <v>0.15</v>
      </c>
      <c r="L12870">
        <f>I12870*J12870*(1-K12870)</f>
        <v/>
      </c>
      <c r="M12870">
        <f>VLOOKUP(F12870,Products!A:D,4,FALSE)*I12870</f>
        <v/>
      </c>
      <c r="N12870">
        <f>L12870-M12870</f>
        <v/>
      </c>
    </row>
    <row r="12871">
      <c r="A12871" t="inlineStr">
        <is>
          <t>T1012869</t>
        </is>
      </c>
      <c r="B12871" t="inlineStr">
        <is>
          <t>2025-05-10</t>
        </is>
      </c>
      <c r="C12871" t="inlineStr">
        <is>
          <t>S010</t>
        </is>
      </c>
      <c r="D12871" t="inlineStr">
        <is>
          <t>Store_010</t>
        </is>
      </c>
      <c r="E12871" t="inlineStr">
        <is>
          <t>North</t>
        </is>
      </c>
      <c r="F12871" t="inlineStr">
        <is>
          <t>P0027</t>
        </is>
      </c>
      <c r="G12871" t="inlineStr">
        <is>
          <t>Prod_0027</t>
        </is>
      </c>
      <c r="H12871" t="inlineStr">
        <is>
          <t>Electronics</t>
        </is>
      </c>
      <c r="I12871" t="n">
        <v>3</v>
      </c>
      <c r="J12871" t="n">
        <v>676.6900000000001</v>
      </c>
      <c r="K12871" t="n">
        <v>0.15</v>
      </c>
      <c r="L12871">
        <f>I12871*J12871*(1-K12871)</f>
        <v/>
      </c>
      <c r="M12871">
        <f>VLOOKUP(F12871,Products!A:D,4,FALSE)*I12871</f>
        <v/>
      </c>
      <c r="N12871">
        <f>L12871-M12871</f>
        <v/>
      </c>
    </row>
    <row r="12872">
      <c r="A12872" t="inlineStr">
        <is>
          <t>T1012870</t>
        </is>
      </c>
      <c r="B12872" t="inlineStr">
        <is>
          <t>2024-12-13</t>
        </is>
      </c>
      <c r="C12872" t="inlineStr">
        <is>
          <t>S037</t>
        </is>
      </c>
      <c r="D12872" t="inlineStr">
        <is>
          <t>Store_037</t>
        </is>
      </c>
      <c r="E12872" t="inlineStr">
        <is>
          <t>East</t>
        </is>
      </c>
      <c r="F12872" t="inlineStr">
        <is>
          <t>P0026</t>
        </is>
      </c>
      <c r="G12872" t="inlineStr">
        <is>
          <t>Prod_0026</t>
        </is>
      </c>
      <c r="H12872" t="inlineStr">
        <is>
          <t>Beverages</t>
        </is>
      </c>
      <c r="I12872" t="n">
        <v>2</v>
      </c>
      <c r="J12872" t="n">
        <v>859.1900000000001</v>
      </c>
      <c r="K12872" t="n">
        <v>0</v>
      </c>
      <c r="L12872">
        <f>I12872*J12872*(1-K12872)</f>
        <v/>
      </c>
      <c r="M12872">
        <f>VLOOKUP(F12872,Products!A:D,4,FALSE)*I12872</f>
        <v/>
      </c>
      <c r="N12872">
        <f>L12872-M12872</f>
        <v/>
      </c>
    </row>
    <row r="12873">
      <c r="A12873" t="inlineStr">
        <is>
          <t>T1012871</t>
        </is>
      </c>
      <c r="B12873" t="inlineStr">
        <is>
          <t>2024-11-03</t>
        </is>
      </c>
      <c r="C12873" t="inlineStr">
        <is>
          <t>S040</t>
        </is>
      </c>
      <c r="D12873" t="inlineStr">
        <is>
          <t>Store_040</t>
        </is>
      </c>
      <c r="E12873" t="inlineStr">
        <is>
          <t>Central</t>
        </is>
      </c>
      <c r="F12873" t="inlineStr">
        <is>
          <t>P0193</t>
        </is>
      </c>
      <c r="G12873" t="inlineStr">
        <is>
          <t>Prod_0193</t>
        </is>
      </c>
      <c r="H12873" t="inlineStr">
        <is>
          <t>Food</t>
        </is>
      </c>
      <c r="I12873" t="n">
        <v>3</v>
      </c>
      <c r="J12873" t="n">
        <v>655.6799999999999</v>
      </c>
      <c r="K12873" t="n">
        <v>0.1</v>
      </c>
      <c r="L12873">
        <f>I12873*J12873*(1-K12873)</f>
        <v/>
      </c>
      <c r="M12873">
        <f>VLOOKUP(F12873,Products!A:D,4,FALSE)*I12873</f>
        <v/>
      </c>
      <c r="N12873">
        <f>L12873-M12873</f>
        <v/>
      </c>
    </row>
    <row r="12874">
      <c r="A12874" t="inlineStr">
        <is>
          <t>T1012872</t>
        </is>
      </c>
      <c r="B12874" t="inlineStr">
        <is>
          <t>2025-03-23</t>
        </is>
      </c>
      <c r="C12874" t="inlineStr">
        <is>
          <t>S045</t>
        </is>
      </c>
      <c r="D12874" t="inlineStr">
        <is>
          <t>Store_045</t>
        </is>
      </c>
      <c r="E12874" t="inlineStr">
        <is>
          <t>East</t>
        </is>
      </c>
      <c r="F12874" t="inlineStr">
        <is>
          <t>P0127</t>
        </is>
      </c>
      <c r="G12874" t="inlineStr">
        <is>
          <t>Prod_0127</t>
        </is>
      </c>
      <c r="H12874" t="inlineStr">
        <is>
          <t>Toys</t>
        </is>
      </c>
      <c r="I12874" t="n">
        <v>8</v>
      </c>
      <c r="J12874" t="n">
        <v>642.88</v>
      </c>
      <c r="K12874" t="n">
        <v>0</v>
      </c>
      <c r="L12874">
        <f>I12874*J12874*(1-K12874)</f>
        <v/>
      </c>
      <c r="M12874">
        <f>VLOOKUP(F12874,Products!A:D,4,FALSE)*I12874</f>
        <v/>
      </c>
      <c r="N12874">
        <f>L12874-M12874</f>
        <v/>
      </c>
    </row>
    <row r="12875">
      <c r="A12875" t="inlineStr">
        <is>
          <t>T1012873</t>
        </is>
      </c>
      <c r="B12875" t="inlineStr">
        <is>
          <t>2023-12-29</t>
        </is>
      </c>
      <c r="C12875" t="inlineStr">
        <is>
          <t>S004</t>
        </is>
      </c>
      <c r="D12875" t="inlineStr">
        <is>
          <t>Store_004</t>
        </is>
      </c>
      <c r="E12875" t="inlineStr">
        <is>
          <t>Central</t>
        </is>
      </c>
      <c r="F12875" t="inlineStr">
        <is>
          <t>P0071</t>
        </is>
      </c>
      <c r="G12875" t="inlineStr">
        <is>
          <t>Prod_0071</t>
        </is>
      </c>
      <c r="H12875" t="inlineStr">
        <is>
          <t>Beverages</t>
        </is>
      </c>
      <c r="I12875" t="n">
        <v>6</v>
      </c>
      <c r="J12875" t="n">
        <v>558.52</v>
      </c>
      <c r="K12875" t="n">
        <v>0.05</v>
      </c>
      <c r="L12875">
        <f>I12875*J12875*(1-K12875)</f>
        <v/>
      </c>
      <c r="M12875">
        <f>VLOOKUP(F12875,Products!A:D,4,FALSE)*I12875</f>
        <v/>
      </c>
      <c r="N12875">
        <f>L12875-M12875</f>
        <v/>
      </c>
    </row>
    <row r="12876">
      <c r="A12876" t="inlineStr">
        <is>
          <t>T1012874</t>
        </is>
      </c>
      <c r="B12876" t="inlineStr">
        <is>
          <t>2024-04-13</t>
        </is>
      </c>
      <c r="C12876" t="inlineStr">
        <is>
          <t>S031</t>
        </is>
      </c>
      <c r="D12876" t="inlineStr">
        <is>
          <t>Store_031</t>
        </is>
      </c>
      <c r="E12876" t="inlineStr">
        <is>
          <t>Central</t>
        </is>
      </c>
      <c r="F12876" t="inlineStr">
        <is>
          <t>P0172</t>
        </is>
      </c>
      <c r="G12876" t="inlineStr">
        <is>
          <t>Prod_0172</t>
        </is>
      </c>
      <c r="H12876" t="inlineStr">
        <is>
          <t>Beverages</t>
        </is>
      </c>
      <c r="I12876" t="n">
        <v>1</v>
      </c>
      <c r="J12876" t="n">
        <v>773.47</v>
      </c>
      <c r="K12876" t="n">
        <v>0.1</v>
      </c>
      <c r="L12876">
        <f>I12876*J12876*(1-K12876)</f>
        <v/>
      </c>
      <c r="M12876">
        <f>VLOOKUP(F12876,Products!A:D,4,FALSE)*I12876</f>
        <v/>
      </c>
      <c r="N12876">
        <f>L12876-M12876</f>
        <v/>
      </c>
    </row>
    <row r="12877">
      <c r="A12877" t="inlineStr">
        <is>
          <t>T1012875</t>
        </is>
      </c>
      <c r="B12877" t="inlineStr">
        <is>
          <t>2025-09-17</t>
        </is>
      </c>
      <c r="C12877" t="inlineStr">
        <is>
          <t>S032</t>
        </is>
      </c>
      <c r="D12877" t="inlineStr">
        <is>
          <t>Store_032</t>
        </is>
      </c>
      <c r="E12877" t="inlineStr">
        <is>
          <t>Central</t>
        </is>
      </c>
      <c r="F12877" t="inlineStr">
        <is>
          <t>P0136</t>
        </is>
      </c>
      <c r="G12877" t="inlineStr">
        <is>
          <t>Prod_0136</t>
        </is>
      </c>
      <c r="H12877" t="inlineStr">
        <is>
          <t>Beverages</t>
        </is>
      </c>
      <c r="I12877" t="n">
        <v>6</v>
      </c>
      <c r="J12877" t="n">
        <v>230.6</v>
      </c>
      <c r="K12877" t="n">
        <v>0</v>
      </c>
      <c r="L12877">
        <f>I12877*J12877*(1-K12877)</f>
        <v/>
      </c>
      <c r="M12877">
        <f>VLOOKUP(F12877,Products!A:D,4,FALSE)*I12877</f>
        <v/>
      </c>
      <c r="N12877">
        <f>L12877-M12877</f>
        <v/>
      </c>
    </row>
    <row r="12878">
      <c r="A12878" t="inlineStr">
        <is>
          <t>T1012876</t>
        </is>
      </c>
      <c r="B12878" t="inlineStr">
        <is>
          <t>2025-07-04</t>
        </is>
      </c>
      <c r="C12878" t="inlineStr">
        <is>
          <t>S016</t>
        </is>
      </c>
      <c r="D12878" t="inlineStr">
        <is>
          <t>Store_016</t>
        </is>
      </c>
      <c r="E12878" t="inlineStr">
        <is>
          <t>West</t>
        </is>
      </c>
      <c r="F12878" t="inlineStr">
        <is>
          <t>P0129</t>
        </is>
      </c>
      <c r="G12878" t="inlineStr">
        <is>
          <t>Prod_0129</t>
        </is>
      </c>
      <c r="H12878" t="inlineStr">
        <is>
          <t>Stationery</t>
        </is>
      </c>
      <c r="I12878" t="n">
        <v>5</v>
      </c>
      <c r="J12878" t="n">
        <v>800.1799999999999</v>
      </c>
      <c r="K12878" t="n">
        <v>0</v>
      </c>
      <c r="L12878">
        <f>I12878*J12878*(1-K12878)</f>
        <v/>
      </c>
      <c r="M12878">
        <f>VLOOKUP(F12878,Products!A:D,4,FALSE)*I12878</f>
        <v/>
      </c>
      <c r="N12878">
        <f>L12878-M12878</f>
        <v/>
      </c>
    </row>
    <row r="12879">
      <c r="A12879" t="inlineStr">
        <is>
          <t>T1012877</t>
        </is>
      </c>
      <c r="B12879" t="inlineStr">
        <is>
          <t>2024-10-30</t>
        </is>
      </c>
      <c r="C12879" t="inlineStr">
        <is>
          <t>S037</t>
        </is>
      </c>
      <c r="D12879" t="inlineStr">
        <is>
          <t>Store_037</t>
        </is>
      </c>
      <c r="E12879" t="inlineStr">
        <is>
          <t>East</t>
        </is>
      </c>
      <c r="F12879" t="inlineStr">
        <is>
          <t>P0020</t>
        </is>
      </c>
      <c r="G12879" t="inlineStr">
        <is>
          <t>Prod_0020</t>
        </is>
      </c>
      <c r="H12879" t="inlineStr">
        <is>
          <t>Beverages</t>
        </is>
      </c>
      <c r="I12879" t="n">
        <v>3</v>
      </c>
      <c r="J12879" t="n">
        <v>617.53</v>
      </c>
      <c r="K12879" t="n">
        <v>0.1</v>
      </c>
      <c r="L12879">
        <f>I12879*J12879*(1-K12879)</f>
        <v/>
      </c>
      <c r="M12879">
        <f>VLOOKUP(F12879,Products!A:D,4,FALSE)*I12879</f>
        <v/>
      </c>
      <c r="N12879">
        <f>L12879-M12879</f>
        <v/>
      </c>
    </row>
    <row r="12880">
      <c r="A12880" t="inlineStr">
        <is>
          <t>T1012878</t>
        </is>
      </c>
      <c r="B12880" t="inlineStr">
        <is>
          <t>2023-03-10</t>
        </is>
      </c>
      <c r="C12880" t="inlineStr">
        <is>
          <t>S015</t>
        </is>
      </c>
      <c r="D12880" t="inlineStr">
        <is>
          <t>Store_015</t>
        </is>
      </c>
      <c r="E12880" t="inlineStr">
        <is>
          <t>North</t>
        </is>
      </c>
      <c r="F12880" t="inlineStr">
        <is>
          <t>P0152</t>
        </is>
      </c>
      <c r="G12880" t="inlineStr">
        <is>
          <t>Prod_0152</t>
        </is>
      </c>
      <c r="H12880" t="inlineStr">
        <is>
          <t>Household</t>
        </is>
      </c>
      <c r="I12880" t="n">
        <v>9</v>
      </c>
      <c r="J12880" t="n">
        <v>707.09</v>
      </c>
      <c r="K12880" t="n">
        <v>0.05</v>
      </c>
      <c r="L12880">
        <f>I12880*J12880*(1-K12880)</f>
        <v/>
      </c>
      <c r="M12880">
        <f>VLOOKUP(F12880,Products!A:D,4,FALSE)*I12880</f>
        <v/>
      </c>
      <c r="N12880">
        <f>L12880-M12880</f>
        <v/>
      </c>
    </row>
    <row r="12881">
      <c r="A12881" t="inlineStr">
        <is>
          <t>T1012879</t>
        </is>
      </c>
      <c r="B12881" t="inlineStr">
        <is>
          <t>2025-07-14</t>
        </is>
      </c>
      <c r="C12881" t="inlineStr">
        <is>
          <t>S022</t>
        </is>
      </c>
      <c r="D12881" t="inlineStr">
        <is>
          <t>Store_022</t>
        </is>
      </c>
      <c r="E12881" t="inlineStr">
        <is>
          <t>East</t>
        </is>
      </c>
      <c r="F12881" t="inlineStr">
        <is>
          <t>P0072</t>
        </is>
      </c>
      <c r="G12881" t="inlineStr">
        <is>
          <t>Prod_0072</t>
        </is>
      </c>
      <c r="H12881" t="inlineStr">
        <is>
          <t>Food</t>
        </is>
      </c>
      <c r="I12881" t="n">
        <v>5</v>
      </c>
      <c r="J12881" t="n">
        <v>767.6900000000001</v>
      </c>
      <c r="K12881" t="n">
        <v>0</v>
      </c>
      <c r="L12881">
        <f>I12881*J12881*(1-K12881)</f>
        <v/>
      </c>
      <c r="M12881">
        <f>VLOOKUP(F12881,Products!A:D,4,FALSE)*I12881</f>
        <v/>
      </c>
      <c r="N12881">
        <f>L12881-M12881</f>
        <v/>
      </c>
    </row>
    <row r="12882">
      <c r="A12882" t="inlineStr">
        <is>
          <t>T1012880</t>
        </is>
      </c>
      <c r="B12882" t="inlineStr">
        <is>
          <t>2024-07-30</t>
        </is>
      </c>
      <c r="C12882" t="inlineStr">
        <is>
          <t>S004</t>
        </is>
      </c>
      <c r="D12882" t="inlineStr">
        <is>
          <t>Store_004</t>
        </is>
      </c>
      <c r="E12882" t="inlineStr">
        <is>
          <t>Central</t>
        </is>
      </c>
      <c r="F12882" t="inlineStr">
        <is>
          <t>P0053</t>
        </is>
      </c>
      <c r="G12882" t="inlineStr">
        <is>
          <t>Prod_0053</t>
        </is>
      </c>
      <c r="H12882" t="inlineStr">
        <is>
          <t>Food</t>
        </is>
      </c>
      <c r="I12882" t="n">
        <v>9</v>
      </c>
      <c r="J12882" t="n">
        <v>284.17</v>
      </c>
      <c r="K12882" t="n">
        <v>0.1</v>
      </c>
      <c r="L12882">
        <f>I12882*J12882*(1-K12882)</f>
        <v/>
      </c>
      <c r="M12882">
        <f>VLOOKUP(F12882,Products!A:D,4,FALSE)*I12882</f>
        <v/>
      </c>
      <c r="N12882">
        <f>L12882-M12882</f>
        <v/>
      </c>
    </row>
    <row r="12883">
      <c r="A12883" t="inlineStr">
        <is>
          <t>T1012881</t>
        </is>
      </c>
      <c r="B12883" t="inlineStr">
        <is>
          <t>2025-05-21</t>
        </is>
      </c>
      <c r="C12883" t="inlineStr">
        <is>
          <t>S044</t>
        </is>
      </c>
      <c r="D12883" t="inlineStr">
        <is>
          <t>Store_044</t>
        </is>
      </c>
      <c r="E12883" t="inlineStr">
        <is>
          <t>North</t>
        </is>
      </c>
      <c r="F12883" t="inlineStr">
        <is>
          <t>P0021</t>
        </is>
      </c>
      <c r="G12883" t="inlineStr">
        <is>
          <t>Prod_0021</t>
        </is>
      </c>
      <c r="H12883" t="inlineStr">
        <is>
          <t>Household</t>
        </is>
      </c>
      <c r="I12883" t="n">
        <v>6</v>
      </c>
      <c r="J12883" t="n">
        <v>136.36</v>
      </c>
      <c r="K12883" t="n">
        <v>0</v>
      </c>
      <c r="L12883">
        <f>I12883*J12883*(1-K12883)</f>
        <v/>
      </c>
      <c r="M12883">
        <f>VLOOKUP(F12883,Products!A:D,4,FALSE)*I12883</f>
        <v/>
      </c>
      <c r="N12883">
        <f>L12883-M12883</f>
        <v/>
      </c>
    </row>
    <row r="12884">
      <c r="A12884" t="inlineStr">
        <is>
          <t>T1012882</t>
        </is>
      </c>
      <c r="B12884" t="inlineStr">
        <is>
          <t>2025-04-04</t>
        </is>
      </c>
      <c r="C12884" t="inlineStr">
        <is>
          <t>S016</t>
        </is>
      </c>
      <c r="D12884" t="inlineStr">
        <is>
          <t>Store_016</t>
        </is>
      </c>
      <c r="E12884" t="inlineStr">
        <is>
          <t>West</t>
        </is>
      </c>
      <c r="F12884" t="inlineStr">
        <is>
          <t>P0036</t>
        </is>
      </c>
      <c r="G12884" t="inlineStr">
        <is>
          <t>Prod_0036</t>
        </is>
      </c>
      <c r="H12884" t="inlineStr">
        <is>
          <t>Clothing</t>
        </is>
      </c>
      <c r="I12884" t="n">
        <v>3</v>
      </c>
      <c r="J12884" t="n">
        <v>531.12</v>
      </c>
      <c r="K12884" t="n">
        <v>0.1</v>
      </c>
      <c r="L12884">
        <f>I12884*J12884*(1-K12884)</f>
        <v/>
      </c>
      <c r="M12884">
        <f>VLOOKUP(F12884,Products!A:D,4,FALSE)*I12884</f>
        <v/>
      </c>
      <c r="N12884">
        <f>L12884-M12884</f>
        <v/>
      </c>
    </row>
    <row r="12885">
      <c r="A12885" t="inlineStr">
        <is>
          <t>T1012883</t>
        </is>
      </c>
      <c r="B12885" t="inlineStr">
        <is>
          <t>2024-01-23</t>
        </is>
      </c>
      <c r="C12885" t="inlineStr">
        <is>
          <t>S035</t>
        </is>
      </c>
      <c r="D12885" t="inlineStr">
        <is>
          <t>Store_035</t>
        </is>
      </c>
      <c r="E12885" t="inlineStr">
        <is>
          <t>Central</t>
        </is>
      </c>
      <c r="F12885" t="inlineStr">
        <is>
          <t>P0141</t>
        </is>
      </c>
      <c r="G12885" t="inlineStr">
        <is>
          <t>Prod_0141</t>
        </is>
      </c>
      <c r="H12885" t="inlineStr">
        <is>
          <t>Food</t>
        </is>
      </c>
      <c r="I12885" t="n">
        <v>3</v>
      </c>
      <c r="J12885" t="n">
        <v>859.75</v>
      </c>
      <c r="K12885" t="n">
        <v>0.2</v>
      </c>
      <c r="L12885">
        <f>I12885*J12885*(1-K12885)</f>
        <v/>
      </c>
      <c r="M12885">
        <f>VLOOKUP(F12885,Products!A:D,4,FALSE)*I12885</f>
        <v/>
      </c>
      <c r="N12885">
        <f>L12885-M12885</f>
        <v/>
      </c>
    </row>
    <row r="12886">
      <c r="A12886" t="inlineStr">
        <is>
          <t>T1012884</t>
        </is>
      </c>
      <c r="B12886" t="inlineStr">
        <is>
          <t>2023-11-05</t>
        </is>
      </c>
      <c r="C12886" t="inlineStr">
        <is>
          <t>S023</t>
        </is>
      </c>
      <c r="D12886" t="inlineStr">
        <is>
          <t>Store_023</t>
        </is>
      </c>
      <c r="E12886" t="inlineStr">
        <is>
          <t>South</t>
        </is>
      </c>
      <c r="F12886" t="inlineStr">
        <is>
          <t>P0197</t>
        </is>
      </c>
      <c r="G12886" t="inlineStr">
        <is>
          <t>Prod_0197</t>
        </is>
      </c>
      <c r="H12886" t="inlineStr">
        <is>
          <t>Food</t>
        </is>
      </c>
      <c r="I12886" t="n">
        <v>8</v>
      </c>
      <c r="J12886" t="n">
        <v>256.3</v>
      </c>
      <c r="K12886" t="n">
        <v>0.05</v>
      </c>
      <c r="L12886">
        <f>I12886*J12886*(1-K12886)</f>
        <v/>
      </c>
      <c r="M12886">
        <f>VLOOKUP(F12886,Products!A:D,4,FALSE)*I12886</f>
        <v/>
      </c>
      <c r="N12886">
        <f>L12886-M12886</f>
        <v/>
      </c>
    </row>
    <row r="12887">
      <c r="A12887" t="inlineStr">
        <is>
          <t>T1012885</t>
        </is>
      </c>
      <c r="B12887" t="inlineStr">
        <is>
          <t>2025-09-12</t>
        </is>
      </c>
      <c r="C12887" t="inlineStr">
        <is>
          <t>S016</t>
        </is>
      </c>
      <c r="D12887" t="inlineStr">
        <is>
          <t>Store_016</t>
        </is>
      </c>
      <c r="E12887" t="inlineStr">
        <is>
          <t>West</t>
        </is>
      </c>
      <c r="F12887" t="inlineStr">
        <is>
          <t>P0102</t>
        </is>
      </c>
      <c r="G12887" t="inlineStr">
        <is>
          <t>Prod_0102</t>
        </is>
      </c>
      <c r="H12887" t="inlineStr">
        <is>
          <t>Food</t>
        </is>
      </c>
      <c r="I12887" t="n">
        <v>3</v>
      </c>
      <c r="J12887" t="n">
        <v>665.8200000000001</v>
      </c>
      <c r="K12887" t="n">
        <v>0.05</v>
      </c>
      <c r="L12887">
        <f>I12887*J12887*(1-K12887)</f>
        <v/>
      </c>
      <c r="M12887">
        <f>VLOOKUP(F12887,Products!A:D,4,FALSE)*I12887</f>
        <v/>
      </c>
      <c r="N12887">
        <f>L12887-M12887</f>
        <v/>
      </c>
    </row>
    <row r="12888">
      <c r="A12888" t="inlineStr">
        <is>
          <t>T1012886</t>
        </is>
      </c>
      <c r="B12888" t="inlineStr">
        <is>
          <t>2023-01-09</t>
        </is>
      </c>
      <c r="C12888" t="inlineStr">
        <is>
          <t>S030</t>
        </is>
      </c>
      <c r="D12888" t="inlineStr">
        <is>
          <t>Store_030</t>
        </is>
      </c>
      <c r="E12888" t="inlineStr">
        <is>
          <t>North</t>
        </is>
      </c>
      <c r="F12888" t="inlineStr">
        <is>
          <t>P0180</t>
        </is>
      </c>
      <c r="G12888" t="inlineStr">
        <is>
          <t>Prod_0180</t>
        </is>
      </c>
      <c r="H12888" t="inlineStr">
        <is>
          <t>Clothing</t>
        </is>
      </c>
      <c r="I12888" t="n">
        <v>2</v>
      </c>
      <c r="J12888" t="n">
        <v>576.6</v>
      </c>
      <c r="K12888" t="n">
        <v>0.15</v>
      </c>
      <c r="L12888">
        <f>I12888*J12888*(1-K12888)</f>
        <v/>
      </c>
      <c r="M12888">
        <f>VLOOKUP(F12888,Products!A:D,4,FALSE)*I12888</f>
        <v/>
      </c>
      <c r="N12888">
        <f>L12888-M12888</f>
        <v/>
      </c>
    </row>
    <row r="12889">
      <c r="A12889" t="inlineStr">
        <is>
          <t>T1012887</t>
        </is>
      </c>
      <c r="B12889" t="inlineStr">
        <is>
          <t>2024-09-14</t>
        </is>
      </c>
      <c r="C12889" t="inlineStr">
        <is>
          <t>S013</t>
        </is>
      </c>
      <c r="D12889" t="inlineStr">
        <is>
          <t>Store_013</t>
        </is>
      </c>
      <c r="E12889" t="inlineStr">
        <is>
          <t>North</t>
        </is>
      </c>
      <c r="F12889" t="inlineStr">
        <is>
          <t>P0095</t>
        </is>
      </c>
      <c r="G12889" t="inlineStr">
        <is>
          <t>Prod_0095</t>
        </is>
      </c>
      <c r="H12889" t="inlineStr">
        <is>
          <t>Food</t>
        </is>
      </c>
      <c r="I12889" t="n">
        <v>1</v>
      </c>
      <c r="J12889" t="n">
        <v>197.1</v>
      </c>
      <c r="K12889" t="n">
        <v>0.2</v>
      </c>
      <c r="L12889">
        <f>I12889*J12889*(1-K12889)</f>
        <v/>
      </c>
      <c r="M12889">
        <f>VLOOKUP(F12889,Products!A:D,4,FALSE)*I12889</f>
        <v/>
      </c>
      <c r="N12889">
        <f>L12889-M12889</f>
        <v/>
      </c>
    </row>
    <row r="12890">
      <c r="A12890" t="inlineStr">
        <is>
          <t>T1012888</t>
        </is>
      </c>
      <c r="B12890" t="inlineStr">
        <is>
          <t>2024-06-12</t>
        </is>
      </c>
      <c r="C12890" t="inlineStr">
        <is>
          <t>S024</t>
        </is>
      </c>
      <c r="D12890" t="inlineStr">
        <is>
          <t>Store_024</t>
        </is>
      </c>
      <c r="E12890" t="inlineStr">
        <is>
          <t>South</t>
        </is>
      </c>
      <c r="F12890" t="inlineStr">
        <is>
          <t>P0070</t>
        </is>
      </c>
      <c r="G12890" t="inlineStr">
        <is>
          <t>Prod_0070</t>
        </is>
      </c>
      <c r="H12890" t="inlineStr">
        <is>
          <t>Beverages</t>
        </is>
      </c>
      <c r="I12890" t="n">
        <v>3</v>
      </c>
      <c r="J12890" t="n">
        <v>743.27</v>
      </c>
      <c r="K12890" t="n">
        <v>0</v>
      </c>
      <c r="L12890">
        <f>I12890*J12890*(1-K12890)</f>
        <v/>
      </c>
      <c r="M12890">
        <f>VLOOKUP(F12890,Products!A:D,4,FALSE)*I12890</f>
        <v/>
      </c>
      <c r="N12890">
        <f>L12890-M12890</f>
        <v/>
      </c>
    </row>
    <row r="12891">
      <c r="A12891" t="inlineStr">
        <is>
          <t>T1012889</t>
        </is>
      </c>
      <c r="B12891" t="inlineStr">
        <is>
          <t>2025-05-23</t>
        </is>
      </c>
      <c r="C12891" t="inlineStr">
        <is>
          <t>S034</t>
        </is>
      </c>
      <c r="D12891" t="inlineStr">
        <is>
          <t>Store_034</t>
        </is>
      </c>
      <c r="E12891" t="inlineStr">
        <is>
          <t>Central</t>
        </is>
      </c>
      <c r="F12891" t="inlineStr">
        <is>
          <t>P0189</t>
        </is>
      </c>
      <c r="G12891" t="inlineStr">
        <is>
          <t>Prod_0189</t>
        </is>
      </c>
      <c r="H12891" t="inlineStr">
        <is>
          <t>Food</t>
        </is>
      </c>
      <c r="I12891" t="n">
        <v>9</v>
      </c>
      <c r="J12891" t="n">
        <v>1072.16</v>
      </c>
      <c r="K12891" t="n">
        <v>0</v>
      </c>
      <c r="L12891">
        <f>I12891*J12891*(1-K12891)</f>
        <v/>
      </c>
      <c r="M12891">
        <f>VLOOKUP(F12891,Products!A:D,4,FALSE)*I12891</f>
        <v/>
      </c>
      <c r="N12891">
        <f>L12891-M12891</f>
        <v/>
      </c>
    </row>
    <row r="12892">
      <c r="A12892" t="inlineStr">
        <is>
          <t>T1012890</t>
        </is>
      </c>
      <c r="B12892" t="inlineStr">
        <is>
          <t>2023-01-14</t>
        </is>
      </c>
      <c r="C12892" t="inlineStr">
        <is>
          <t>S035</t>
        </is>
      </c>
      <c r="D12892" t="inlineStr">
        <is>
          <t>Store_035</t>
        </is>
      </c>
      <c r="E12892" t="inlineStr">
        <is>
          <t>Central</t>
        </is>
      </c>
      <c r="F12892" t="inlineStr">
        <is>
          <t>P0158</t>
        </is>
      </c>
      <c r="G12892" t="inlineStr">
        <is>
          <t>Prod_0158</t>
        </is>
      </c>
      <c r="H12892" t="inlineStr">
        <is>
          <t>Beverages</t>
        </is>
      </c>
      <c r="I12892" t="n">
        <v>1</v>
      </c>
      <c r="J12892" t="n">
        <v>304.86</v>
      </c>
      <c r="K12892" t="n">
        <v>0.2</v>
      </c>
      <c r="L12892">
        <f>I12892*J12892*(1-K12892)</f>
        <v/>
      </c>
      <c r="M12892">
        <f>VLOOKUP(F12892,Products!A:D,4,FALSE)*I12892</f>
        <v/>
      </c>
      <c r="N12892">
        <f>L12892-M12892</f>
        <v/>
      </c>
    </row>
    <row r="12893">
      <c r="A12893" t="inlineStr">
        <is>
          <t>T1012891</t>
        </is>
      </c>
      <c r="B12893" t="inlineStr">
        <is>
          <t>2023-03-25</t>
        </is>
      </c>
      <c r="C12893" t="inlineStr">
        <is>
          <t>S005</t>
        </is>
      </c>
      <c r="D12893" t="inlineStr">
        <is>
          <t>Store_005</t>
        </is>
      </c>
      <c r="E12893" t="inlineStr">
        <is>
          <t>Central</t>
        </is>
      </c>
      <c r="F12893" t="inlineStr">
        <is>
          <t>P0176</t>
        </is>
      </c>
      <c r="G12893" t="inlineStr">
        <is>
          <t>Prod_0176</t>
        </is>
      </c>
      <c r="H12893" t="inlineStr">
        <is>
          <t>Food</t>
        </is>
      </c>
      <c r="I12893" t="n">
        <v>6</v>
      </c>
      <c r="J12893" t="n">
        <v>729.29</v>
      </c>
      <c r="K12893" t="n">
        <v>0.15</v>
      </c>
      <c r="L12893">
        <f>I12893*J12893*(1-K12893)</f>
        <v/>
      </c>
      <c r="M12893">
        <f>VLOOKUP(F12893,Products!A:D,4,FALSE)*I12893</f>
        <v/>
      </c>
      <c r="N12893">
        <f>L12893-M12893</f>
        <v/>
      </c>
    </row>
    <row r="12894">
      <c r="A12894" t="inlineStr">
        <is>
          <t>T1012892</t>
        </is>
      </c>
      <c r="B12894" t="inlineStr">
        <is>
          <t>2024-03-14</t>
        </is>
      </c>
      <c r="C12894" t="inlineStr">
        <is>
          <t>S023</t>
        </is>
      </c>
      <c r="D12894" t="inlineStr">
        <is>
          <t>Store_023</t>
        </is>
      </c>
      <c r="E12894" t="inlineStr">
        <is>
          <t>South</t>
        </is>
      </c>
      <c r="F12894" t="inlineStr">
        <is>
          <t>P0174</t>
        </is>
      </c>
      <c r="G12894" t="inlineStr">
        <is>
          <t>Prod_0174</t>
        </is>
      </c>
      <c r="H12894" t="inlineStr">
        <is>
          <t>Food</t>
        </is>
      </c>
      <c r="I12894" t="n">
        <v>2</v>
      </c>
      <c r="J12894" t="n">
        <v>71.51000000000001</v>
      </c>
      <c r="K12894" t="n">
        <v>0</v>
      </c>
      <c r="L12894">
        <f>I12894*J12894*(1-K12894)</f>
        <v/>
      </c>
      <c r="M12894">
        <f>VLOOKUP(F12894,Products!A:D,4,FALSE)*I12894</f>
        <v/>
      </c>
      <c r="N12894">
        <f>L12894-M12894</f>
        <v/>
      </c>
    </row>
    <row r="12895">
      <c r="A12895" t="inlineStr">
        <is>
          <t>T1012893</t>
        </is>
      </c>
      <c r="B12895" t="inlineStr">
        <is>
          <t>2023-04-12</t>
        </is>
      </c>
      <c r="C12895" t="inlineStr">
        <is>
          <t>S014</t>
        </is>
      </c>
      <c r="D12895" t="inlineStr">
        <is>
          <t>Store_014</t>
        </is>
      </c>
      <c r="E12895" t="inlineStr">
        <is>
          <t>West</t>
        </is>
      </c>
      <c r="F12895" t="inlineStr">
        <is>
          <t>P0030</t>
        </is>
      </c>
      <c r="G12895" t="inlineStr">
        <is>
          <t>Prod_0030</t>
        </is>
      </c>
      <c r="H12895" t="inlineStr">
        <is>
          <t>Household</t>
        </is>
      </c>
      <c r="I12895" t="n">
        <v>1</v>
      </c>
      <c r="J12895" t="n">
        <v>658.71</v>
      </c>
      <c r="K12895" t="n">
        <v>0.05</v>
      </c>
      <c r="L12895">
        <f>I12895*J12895*(1-K12895)</f>
        <v/>
      </c>
      <c r="M12895">
        <f>VLOOKUP(F12895,Products!A:D,4,FALSE)*I12895</f>
        <v/>
      </c>
      <c r="N12895">
        <f>L12895-M12895</f>
        <v/>
      </c>
    </row>
    <row r="12896">
      <c r="A12896" t="inlineStr">
        <is>
          <t>T1012894</t>
        </is>
      </c>
      <c r="B12896" t="inlineStr">
        <is>
          <t>2024-04-09</t>
        </is>
      </c>
      <c r="C12896" t="inlineStr">
        <is>
          <t>S048</t>
        </is>
      </c>
      <c r="D12896" t="inlineStr">
        <is>
          <t>Store_048</t>
        </is>
      </c>
      <c r="E12896" t="inlineStr">
        <is>
          <t>South</t>
        </is>
      </c>
      <c r="F12896" t="inlineStr">
        <is>
          <t>P0087</t>
        </is>
      </c>
      <c r="G12896" t="inlineStr">
        <is>
          <t>Prod_0087</t>
        </is>
      </c>
      <c r="H12896" t="inlineStr">
        <is>
          <t>Clothing</t>
        </is>
      </c>
      <c r="I12896" t="n">
        <v>1</v>
      </c>
      <c r="J12896" t="n">
        <v>491.34</v>
      </c>
      <c r="K12896" t="n">
        <v>0</v>
      </c>
      <c r="L12896">
        <f>I12896*J12896*(1-K12896)</f>
        <v/>
      </c>
      <c r="M12896">
        <f>VLOOKUP(F12896,Products!A:D,4,FALSE)*I12896</f>
        <v/>
      </c>
      <c r="N12896">
        <f>L12896-M12896</f>
        <v/>
      </c>
    </row>
    <row r="12897">
      <c r="A12897" t="inlineStr">
        <is>
          <t>T1012895</t>
        </is>
      </c>
      <c r="B12897" t="inlineStr">
        <is>
          <t>2023-02-27</t>
        </is>
      </c>
      <c r="C12897" t="inlineStr">
        <is>
          <t>S032</t>
        </is>
      </c>
      <c r="D12897" t="inlineStr">
        <is>
          <t>Store_032</t>
        </is>
      </c>
      <c r="E12897" t="inlineStr">
        <is>
          <t>Central</t>
        </is>
      </c>
      <c r="F12897" t="inlineStr">
        <is>
          <t>P0034</t>
        </is>
      </c>
      <c r="G12897" t="inlineStr">
        <is>
          <t>Prod_0034</t>
        </is>
      </c>
      <c r="H12897" t="inlineStr">
        <is>
          <t>Toys</t>
        </is>
      </c>
      <c r="I12897" t="n">
        <v>1</v>
      </c>
      <c r="J12897" t="n">
        <v>589.76</v>
      </c>
      <c r="K12897" t="n">
        <v>0.05</v>
      </c>
      <c r="L12897">
        <f>I12897*J12897*(1-K12897)</f>
        <v/>
      </c>
      <c r="M12897">
        <f>VLOOKUP(F12897,Products!A:D,4,FALSE)*I12897</f>
        <v/>
      </c>
      <c r="N12897">
        <f>L12897-M12897</f>
        <v/>
      </c>
    </row>
    <row r="12898">
      <c r="A12898" t="inlineStr">
        <is>
          <t>T1012896</t>
        </is>
      </c>
      <c r="B12898" t="inlineStr">
        <is>
          <t>2025-03-02</t>
        </is>
      </c>
      <c r="C12898" t="inlineStr">
        <is>
          <t>S022</t>
        </is>
      </c>
      <c r="D12898" t="inlineStr">
        <is>
          <t>Store_022</t>
        </is>
      </c>
      <c r="E12898" t="inlineStr">
        <is>
          <t>East</t>
        </is>
      </c>
      <c r="F12898" t="inlineStr">
        <is>
          <t>P0188</t>
        </is>
      </c>
      <c r="G12898" t="inlineStr">
        <is>
          <t>Prod_0188</t>
        </is>
      </c>
      <c r="H12898" t="inlineStr">
        <is>
          <t>Food</t>
        </is>
      </c>
      <c r="I12898" t="n">
        <v>9</v>
      </c>
      <c r="J12898" t="n">
        <v>589.35</v>
      </c>
      <c r="K12898" t="n">
        <v>0</v>
      </c>
      <c r="L12898">
        <f>I12898*J12898*(1-K12898)</f>
        <v/>
      </c>
      <c r="M12898">
        <f>VLOOKUP(F12898,Products!A:D,4,FALSE)*I12898</f>
        <v/>
      </c>
      <c r="N12898">
        <f>L12898-M12898</f>
        <v/>
      </c>
    </row>
    <row r="12899">
      <c r="A12899" t="inlineStr">
        <is>
          <t>T1012897</t>
        </is>
      </c>
      <c r="B12899" t="inlineStr">
        <is>
          <t>2024-05-20</t>
        </is>
      </c>
      <c r="C12899" t="inlineStr">
        <is>
          <t>S036</t>
        </is>
      </c>
      <c r="D12899" t="inlineStr">
        <is>
          <t>Store_036</t>
        </is>
      </c>
      <c r="E12899" t="inlineStr">
        <is>
          <t>Central</t>
        </is>
      </c>
      <c r="F12899" t="inlineStr">
        <is>
          <t>P0042</t>
        </is>
      </c>
      <c r="G12899" t="inlineStr">
        <is>
          <t>Prod_0042</t>
        </is>
      </c>
      <c r="H12899" t="inlineStr">
        <is>
          <t>Electronics</t>
        </is>
      </c>
      <c r="I12899" t="n">
        <v>3</v>
      </c>
      <c r="J12899" t="n">
        <v>770.84</v>
      </c>
      <c r="K12899" t="n">
        <v>0.15</v>
      </c>
      <c r="L12899">
        <f>I12899*J12899*(1-K12899)</f>
        <v/>
      </c>
      <c r="M12899">
        <f>VLOOKUP(F12899,Products!A:D,4,FALSE)*I12899</f>
        <v/>
      </c>
      <c r="N12899">
        <f>L12899-M12899</f>
        <v/>
      </c>
    </row>
    <row r="12900">
      <c r="A12900" t="inlineStr">
        <is>
          <t>T1012898</t>
        </is>
      </c>
      <c r="B12900" t="inlineStr">
        <is>
          <t>2023-09-22</t>
        </is>
      </c>
      <c r="C12900" t="inlineStr">
        <is>
          <t>S050</t>
        </is>
      </c>
      <c r="D12900" t="inlineStr">
        <is>
          <t>Store_050</t>
        </is>
      </c>
      <c r="E12900" t="inlineStr">
        <is>
          <t>South</t>
        </is>
      </c>
      <c r="F12900" t="inlineStr">
        <is>
          <t>P0043</t>
        </is>
      </c>
      <c r="G12900" t="inlineStr">
        <is>
          <t>Prod_0043</t>
        </is>
      </c>
      <c r="H12900" t="inlineStr">
        <is>
          <t>Food</t>
        </is>
      </c>
      <c r="I12900" t="n">
        <v>7</v>
      </c>
      <c r="J12900" t="n">
        <v>190.4</v>
      </c>
      <c r="K12900" t="n">
        <v>0.15</v>
      </c>
      <c r="L12900">
        <f>I12900*J12900*(1-K12900)</f>
        <v/>
      </c>
      <c r="M12900">
        <f>VLOOKUP(F12900,Products!A:D,4,FALSE)*I12900</f>
        <v/>
      </c>
      <c r="N12900">
        <f>L12900-M12900</f>
        <v/>
      </c>
    </row>
    <row r="12901">
      <c r="A12901" t="inlineStr">
        <is>
          <t>T1012899</t>
        </is>
      </c>
      <c r="B12901" t="inlineStr">
        <is>
          <t>2023-07-16</t>
        </is>
      </c>
      <c r="C12901" t="inlineStr">
        <is>
          <t>S002</t>
        </is>
      </c>
      <c r="D12901" t="inlineStr">
        <is>
          <t>Store_002</t>
        </is>
      </c>
      <c r="E12901" t="inlineStr">
        <is>
          <t>South</t>
        </is>
      </c>
      <c r="F12901" t="inlineStr">
        <is>
          <t>P0057</t>
        </is>
      </c>
      <c r="G12901" t="inlineStr">
        <is>
          <t>Prod_0057</t>
        </is>
      </c>
      <c r="H12901" t="inlineStr">
        <is>
          <t>Beverages</t>
        </is>
      </c>
      <c r="I12901" t="n">
        <v>3</v>
      </c>
      <c r="J12901" t="n">
        <v>86.45999999999999</v>
      </c>
      <c r="K12901" t="n">
        <v>0</v>
      </c>
      <c r="L12901">
        <f>I12901*J12901*(1-K12901)</f>
        <v/>
      </c>
      <c r="M12901">
        <f>VLOOKUP(F12901,Products!A:D,4,FALSE)*I12901</f>
        <v/>
      </c>
      <c r="N12901">
        <f>L12901-M12901</f>
        <v/>
      </c>
    </row>
    <row r="12902">
      <c r="A12902" t="inlineStr">
        <is>
          <t>T1012900</t>
        </is>
      </c>
      <c r="B12902" t="inlineStr">
        <is>
          <t>2023-03-20</t>
        </is>
      </c>
      <c r="C12902" t="inlineStr">
        <is>
          <t>S023</t>
        </is>
      </c>
      <c r="D12902" t="inlineStr">
        <is>
          <t>Store_023</t>
        </is>
      </c>
      <c r="E12902" t="inlineStr">
        <is>
          <t>South</t>
        </is>
      </c>
      <c r="F12902" t="inlineStr">
        <is>
          <t>P0018</t>
        </is>
      </c>
      <c r="G12902" t="inlineStr">
        <is>
          <t>Prod_0018</t>
        </is>
      </c>
      <c r="H12902" t="inlineStr">
        <is>
          <t>Food</t>
        </is>
      </c>
      <c r="I12902" t="n">
        <v>9</v>
      </c>
      <c r="J12902" t="n">
        <v>893.9</v>
      </c>
      <c r="K12902" t="n">
        <v>0</v>
      </c>
      <c r="L12902">
        <f>I12902*J12902*(1-K12902)</f>
        <v/>
      </c>
      <c r="M12902">
        <f>VLOOKUP(F12902,Products!A:D,4,FALSE)*I12902</f>
        <v/>
      </c>
      <c r="N12902">
        <f>L12902-M12902</f>
        <v/>
      </c>
    </row>
    <row r="12903">
      <c r="A12903" t="inlineStr">
        <is>
          <t>T1012901</t>
        </is>
      </c>
      <c r="B12903" t="inlineStr">
        <is>
          <t>2025-05-07</t>
        </is>
      </c>
      <c r="C12903" t="inlineStr">
        <is>
          <t>S031</t>
        </is>
      </c>
      <c r="D12903" t="inlineStr">
        <is>
          <t>Store_031</t>
        </is>
      </c>
      <c r="E12903" t="inlineStr">
        <is>
          <t>Central</t>
        </is>
      </c>
      <c r="F12903" t="inlineStr">
        <is>
          <t>P0030</t>
        </is>
      </c>
      <c r="G12903" t="inlineStr">
        <is>
          <t>Prod_0030</t>
        </is>
      </c>
      <c r="H12903" t="inlineStr">
        <is>
          <t>Household</t>
        </is>
      </c>
      <c r="I12903" t="n">
        <v>8</v>
      </c>
      <c r="J12903" t="n">
        <v>611.02</v>
      </c>
      <c r="K12903" t="n">
        <v>0.15</v>
      </c>
      <c r="L12903">
        <f>I12903*J12903*(1-K12903)</f>
        <v/>
      </c>
      <c r="M12903">
        <f>VLOOKUP(F12903,Products!A:D,4,FALSE)*I12903</f>
        <v/>
      </c>
      <c r="N12903">
        <f>L12903-M12903</f>
        <v/>
      </c>
    </row>
    <row r="12904">
      <c r="A12904" t="inlineStr">
        <is>
          <t>T1012902</t>
        </is>
      </c>
      <c r="B12904" t="inlineStr">
        <is>
          <t>2025-03-31</t>
        </is>
      </c>
      <c r="C12904" t="inlineStr">
        <is>
          <t>S028</t>
        </is>
      </c>
      <c r="D12904" t="inlineStr">
        <is>
          <t>Store_028</t>
        </is>
      </c>
      <c r="E12904" t="inlineStr">
        <is>
          <t>North</t>
        </is>
      </c>
      <c r="F12904" t="inlineStr">
        <is>
          <t>P0085</t>
        </is>
      </c>
      <c r="G12904" t="inlineStr">
        <is>
          <t>Prod_0085</t>
        </is>
      </c>
      <c r="H12904" t="inlineStr">
        <is>
          <t>Food</t>
        </is>
      </c>
      <c r="I12904" t="n">
        <v>5</v>
      </c>
      <c r="J12904" t="n">
        <v>436.85</v>
      </c>
      <c r="K12904" t="n">
        <v>0.05</v>
      </c>
      <c r="L12904">
        <f>I12904*J12904*(1-K12904)</f>
        <v/>
      </c>
      <c r="M12904">
        <f>VLOOKUP(F12904,Products!A:D,4,FALSE)*I12904</f>
        <v/>
      </c>
      <c r="N12904">
        <f>L12904-M12904</f>
        <v/>
      </c>
    </row>
    <row r="12905">
      <c r="A12905" t="inlineStr">
        <is>
          <t>T1012903</t>
        </is>
      </c>
      <c r="B12905" t="inlineStr">
        <is>
          <t>2024-07-03</t>
        </is>
      </c>
      <c r="C12905" t="inlineStr">
        <is>
          <t>S027</t>
        </is>
      </c>
      <c r="D12905" t="inlineStr">
        <is>
          <t>Store_027</t>
        </is>
      </c>
      <c r="E12905" t="inlineStr">
        <is>
          <t>South</t>
        </is>
      </c>
      <c r="F12905" t="inlineStr">
        <is>
          <t>P0024</t>
        </is>
      </c>
      <c r="G12905" t="inlineStr">
        <is>
          <t>Prod_0024</t>
        </is>
      </c>
      <c r="H12905" t="inlineStr">
        <is>
          <t>Clothing</t>
        </is>
      </c>
      <c r="I12905" t="n">
        <v>4</v>
      </c>
      <c r="J12905" t="n">
        <v>90.81999999999999</v>
      </c>
      <c r="K12905" t="n">
        <v>0.05</v>
      </c>
      <c r="L12905">
        <f>I12905*J12905*(1-K12905)</f>
        <v/>
      </c>
      <c r="M12905">
        <f>VLOOKUP(F12905,Products!A:D,4,FALSE)*I12905</f>
        <v/>
      </c>
      <c r="N12905">
        <f>L12905-M12905</f>
        <v/>
      </c>
    </row>
    <row r="12906">
      <c r="A12906" t="inlineStr">
        <is>
          <t>T1012904</t>
        </is>
      </c>
      <c r="B12906" t="inlineStr">
        <is>
          <t>2023-02-19</t>
        </is>
      </c>
      <c r="C12906" t="inlineStr">
        <is>
          <t>S028</t>
        </is>
      </c>
      <c r="D12906" t="inlineStr">
        <is>
          <t>Store_028</t>
        </is>
      </c>
      <c r="E12906" t="inlineStr">
        <is>
          <t>North</t>
        </is>
      </c>
      <c r="F12906" t="inlineStr">
        <is>
          <t>P0132</t>
        </is>
      </c>
      <c r="G12906" t="inlineStr">
        <is>
          <t>Prod_0132</t>
        </is>
      </c>
      <c r="H12906" t="inlineStr">
        <is>
          <t>Food</t>
        </is>
      </c>
      <c r="I12906" t="n">
        <v>4</v>
      </c>
      <c r="J12906" t="n">
        <v>149.95</v>
      </c>
      <c r="K12906" t="n">
        <v>0</v>
      </c>
      <c r="L12906">
        <f>I12906*J12906*(1-K12906)</f>
        <v/>
      </c>
      <c r="M12906">
        <f>VLOOKUP(F12906,Products!A:D,4,FALSE)*I12906</f>
        <v/>
      </c>
      <c r="N12906">
        <f>L12906-M12906</f>
        <v/>
      </c>
    </row>
    <row r="12907">
      <c r="A12907" t="inlineStr">
        <is>
          <t>T1012905</t>
        </is>
      </c>
      <c r="B12907" t="inlineStr">
        <is>
          <t>2023-09-14</t>
        </is>
      </c>
      <c r="C12907" t="inlineStr">
        <is>
          <t>S030</t>
        </is>
      </c>
      <c r="D12907" t="inlineStr">
        <is>
          <t>Store_030</t>
        </is>
      </c>
      <c r="E12907" t="inlineStr">
        <is>
          <t>North</t>
        </is>
      </c>
      <c r="F12907" t="inlineStr">
        <is>
          <t>P0015</t>
        </is>
      </c>
      <c r="G12907" t="inlineStr">
        <is>
          <t>Prod_0015</t>
        </is>
      </c>
      <c r="H12907" t="inlineStr">
        <is>
          <t>Food</t>
        </is>
      </c>
      <c r="I12907" t="n">
        <v>4</v>
      </c>
      <c r="J12907" t="n">
        <v>115.14</v>
      </c>
      <c r="K12907" t="n">
        <v>0</v>
      </c>
      <c r="L12907">
        <f>I12907*J12907*(1-K12907)</f>
        <v/>
      </c>
      <c r="M12907">
        <f>VLOOKUP(F12907,Products!A:D,4,FALSE)*I12907</f>
        <v/>
      </c>
      <c r="N12907">
        <f>L12907-M12907</f>
        <v/>
      </c>
    </row>
    <row r="12908">
      <c r="A12908" t="inlineStr">
        <is>
          <t>T1012906</t>
        </is>
      </c>
      <c r="B12908" t="inlineStr">
        <is>
          <t>2025-01-20</t>
        </is>
      </c>
      <c r="C12908" t="inlineStr">
        <is>
          <t>S009</t>
        </is>
      </c>
      <c r="D12908" t="inlineStr">
        <is>
          <t>Store_009</t>
        </is>
      </c>
      <c r="E12908" t="inlineStr">
        <is>
          <t>Central</t>
        </is>
      </c>
      <c r="F12908" t="inlineStr">
        <is>
          <t>P0198</t>
        </is>
      </c>
      <c r="G12908" t="inlineStr">
        <is>
          <t>Prod_0198</t>
        </is>
      </c>
      <c r="H12908" t="inlineStr">
        <is>
          <t>Beverages</t>
        </is>
      </c>
      <c r="I12908" t="n">
        <v>2</v>
      </c>
      <c r="J12908" t="n">
        <v>775.26</v>
      </c>
      <c r="K12908" t="n">
        <v>0</v>
      </c>
      <c r="L12908">
        <f>I12908*J12908*(1-K12908)</f>
        <v/>
      </c>
      <c r="M12908">
        <f>VLOOKUP(F12908,Products!A:D,4,FALSE)*I12908</f>
        <v/>
      </c>
      <c r="N12908">
        <f>L12908-M12908</f>
        <v/>
      </c>
    </row>
    <row r="12909">
      <c r="A12909" t="inlineStr">
        <is>
          <t>T1012907</t>
        </is>
      </c>
      <c r="B12909" t="inlineStr">
        <is>
          <t>2023-12-17</t>
        </is>
      </c>
      <c r="C12909" t="inlineStr">
        <is>
          <t>S011</t>
        </is>
      </c>
      <c r="D12909" t="inlineStr">
        <is>
          <t>Store_011</t>
        </is>
      </c>
      <c r="E12909" t="inlineStr">
        <is>
          <t>South</t>
        </is>
      </c>
      <c r="F12909" t="inlineStr">
        <is>
          <t>P0088</t>
        </is>
      </c>
      <c r="G12909" t="inlineStr">
        <is>
          <t>Prod_0088</t>
        </is>
      </c>
      <c r="H12909" t="inlineStr">
        <is>
          <t>Toys</t>
        </is>
      </c>
      <c r="I12909" t="n">
        <v>2</v>
      </c>
      <c r="J12909" t="n">
        <v>447.13</v>
      </c>
      <c r="K12909" t="n">
        <v>0</v>
      </c>
      <c r="L12909">
        <f>I12909*J12909*(1-K12909)</f>
        <v/>
      </c>
      <c r="M12909">
        <f>VLOOKUP(F12909,Products!A:D,4,FALSE)*I12909</f>
        <v/>
      </c>
      <c r="N12909">
        <f>L12909-M12909</f>
        <v/>
      </c>
    </row>
    <row r="12910">
      <c r="A12910" t="inlineStr">
        <is>
          <t>T1012908</t>
        </is>
      </c>
      <c r="B12910" t="inlineStr">
        <is>
          <t>2025-09-05</t>
        </is>
      </c>
      <c r="C12910" t="inlineStr">
        <is>
          <t>S034</t>
        </is>
      </c>
      <c r="D12910" t="inlineStr">
        <is>
          <t>Store_034</t>
        </is>
      </c>
      <c r="E12910" t="inlineStr">
        <is>
          <t>Central</t>
        </is>
      </c>
      <c r="F12910" t="inlineStr">
        <is>
          <t>P0011</t>
        </is>
      </c>
      <c r="G12910" t="inlineStr">
        <is>
          <t>Prod_0011</t>
        </is>
      </c>
      <c r="H12910" t="inlineStr">
        <is>
          <t>Household</t>
        </is>
      </c>
      <c r="I12910" t="n">
        <v>3</v>
      </c>
      <c r="J12910" t="n">
        <v>387.2</v>
      </c>
      <c r="K12910" t="n">
        <v>0</v>
      </c>
      <c r="L12910">
        <f>I12910*J12910*(1-K12910)</f>
        <v/>
      </c>
      <c r="M12910">
        <f>VLOOKUP(F12910,Products!A:D,4,FALSE)*I12910</f>
        <v/>
      </c>
      <c r="N12910">
        <f>L12910-M12910</f>
        <v/>
      </c>
    </row>
    <row r="12911">
      <c r="A12911" t="inlineStr">
        <is>
          <t>T1012909</t>
        </is>
      </c>
      <c r="B12911" t="inlineStr">
        <is>
          <t>2025-08-07</t>
        </is>
      </c>
      <c r="C12911" t="inlineStr">
        <is>
          <t>S050</t>
        </is>
      </c>
      <c r="D12911" t="inlineStr">
        <is>
          <t>Store_050</t>
        </is>
      </c>
      <c r="E12911" t="inlineStr">
        <is>
          <t>South</t>
        </is>
      </c>
      <c r="F12911" t="inlineStr">
        <is>
          <t>P0031</t>
        </is>
      </c>
      <c r="G12911" t="inlineStr">
        <is>
          <t>Prod_0031</t>
        </is>
      </c>
      <c r="H12911" t="inlineStr">
        <is>
          <t>Food</t>
        </is>
      </c>
      <c r="I12911" t="n">
        <v>1</v>
      </c>
      <c r="J12911" t="n">
        <v>184.94</v>
      </c>
      <c r="K12911" t="n">
        <v>0</v>
      </c>
      <c r="L12911">
        <f>I12911*J12911*(1-K12911)</f>
        <v/>
      </c>
      <c r="M12911">
        <f>VLOOKUP(F12911,Products!A:D,4,FALSE)*I12911</f>
        <v/>
      </c>
      <c r="N12911">
        <f>L12911-M12911</f>
        <v/>
      </c>
    </row>
    <row r="12912">
      <c r="A12912" t="inlineStr">
        <is>
          <t>T1012910</t>
        </is>
      </c>
      <c r="B12912" t="inlineStr">
        <is>
          <t>2024-04-23</t>
        </is>
      </c>
      <c r="C12912" t="inlineStr">
        <is>
          <t>S020</t>
        </is>
      </c>
      <c r="D12912" t="inlineStr">
        <is>
          <t>Store_020</t>
        </is>
      </c>
      <c r="E12912" t="inlineStr">
        <is>
          <t>West</t>
        </is>
      </c>
      <c r="F12912" t="inlineStr">
        <is>
          <t>P0106</t>
        </is>
      </c>
      <c r="G12912" t="inlineStr">
        <is>
          <t>Prod_0106</t>
        </is>
      </c>
      <c r="H12912" t="inlineStr">
        <is>
          <t>Electronics</t>
        </is>
      </c>
      <c r="I12912" t="n">
        <v>2</v>
      </c>
      <c r="J12912" t="n">
        <v>1050.13</v>
      </c>
      <c r="K12912" t="n">
        <v>0.1</v>
      </c>
      <c r="L12912">
        <f>I12912*J12912*(1-K12912)</f>
        <v/>
      </c>
      <c r="M12912">
        <f>VLOOKUP(F12912,Products!A:D,4,FALSE)*I12912</f>
        <v/>
      </c>
      <c r="N12912">
        <f>L12912-M12912</f>
        <v/>
      </c>
    </row>
    <row r="12913">
      <c r="A12913" t="inlineStr">
        <is>
          <t>T1012911</t>
        </is>
      </c>
      <c r="B12913" t="inlineStr">
        <is>
          <t>2023-02-19</t>
        </is>
      </c>
      <c r="C12913" t="inlineStr">
        <is>
          <t>S025</t>
        </is>
      </c>
      <c r="D12913" t="inlineStr">
        <is>
          <t>Store_025</t>
        </is>
      </c>
      <c r="E12913" t="inlineStr">
        <is>
          <t>Central</t>
        </is>
      </c>
      <c r="F12913" t="inlineStr">
        <is>
          <t>P0150</t>
        </is>
      </c>
      <c r="G12913" t="inlineStr">
        <is>
          <t>Prod_0150</t>
        </is>
      </c>
      <c r="H12913" t="inlineStr">
        <is>
          <t>Clothing</t>
        </is>
      </c>
      <c r="I12913" t="n">
        <v>8</v>
      </c>
      <c r="J12913" t="n">
        <v>391.86</v>
      </c>
      <c r="K12913" t="n">
        <v>0.05</v>
      </c>
      <c r="L12913">
        <f>I12913*J12913*(1-K12913)</f>
        <v/>
      </c>
      <c r="M12913">
        <f>VLOOKUP(F12913,Products!A:D,4,FALSE)*I12913</f>
        <v/>
      </c>
      <c r="N12913">
        <f>L12913-M12913</f>
        <v/>
      </c>
    </row>
    <row r="12914">
      <c r="A12914" t="inlineStr">
        <is>
          <t>T1012912</t>
        </is>
      </c>
      <c r="B12914" t="inlineStr">
        <is>
          <t>2025-09-01</t>
        </is>
      </c>
      <c r="C12914" t="inlineStr">
        <is>
          <t>S018</t>
        </is>
      </c>
      <c r="D12914" t="inlineStr">
        <is>
          <t>Store_018</t>
        </is>
      </c>
      <c r="E12914" t="inlineStr">
        <is>
          <t>South</t>
        </is>
      </c>
      <c r="F12914" t="inlineStr">
        <is>
          <t>P0025</t>
        </is>
      </c>
      <c r="G12914" t="inlineStr">
        <is>
          <t>Prod_0025</t>
        </is>
      </c>
      <c r="H12914" t="inlineStr">
        <is>
          <t>Beverages</t>
        </is>
      </c>
      <c r="I12914" t="n">
        <v>8</v>
      </c>
      <c r="J12914" t="n">
        <v>284.82</v>
      </c>
      <c r="K12914" t="n">
        <v>0</v>
      </c>
      <c r="L12914">
        <f>I12914*J12914*(1-K12914)</f>
        <v/>
      </c>
      <c r="M12914">
        <f>VLOOKUP(F12914,Products!A:D,4,FALSE)*I12914</f>
        <v/>
      </c>
      <c r="N12914">
        <f>L12914-M12914</f>
        <v/>
      </c>
    </row>
    <row r="12915">
      <c r="A12915" t="inlineStr">
        <is>
          <t>T1012913</t>
        </is>
      </c>
      <c r="B12915" t="inlineStr">
        <is>
          <t>2024-10-18</t>
        </is>
      </c>
      <c r="C12915" t="inlineStr">
        <is>
          <t>S026</t>
        </is>
      </c>
      <c r="D12915" t="inlineStr">
        <is>
          <t>Store_026</t>
        </is>
      </c>
      <c r="E12915" t="inlineStr">
        <is>
          <t>North</t>
        </is>
      </c>
      <c r="F12915" t="inlineStr">
        <is>
          <t>P0139</t>
        </is>
      </c>
      <c r="G12915" t="inlineStr">
        <is>
          <t>Prod_0139</t>
        </is>
      </c>
      <c r="H12915" t="inlineStr">
        <is>
          <t>Clothing</t>
        </is>
      </c>
      <c r="I12915" t="n">
        <v>7</v>
      </c>
      <c r="J12915" t="n">
        <v>712.1799999999999</v>
      </c>
      <c r="K12915" t="n">
        <v>0.05</v>
      </c>
      <c r="L12915">
        <f>I12915*J12915*(1-K12915)</f>
        <v/>
      </c>
      <c r="M12915">
        <f>VLOOKUP(F12915,Products!A:D,4,FALSE)*I12915</f>
        <v/>
      </c>
      <c r="N12915">
        <f>L12915-M12915</f>
        <v/>
      </c>
    </row>
    <row r="12916">
      <c r="A12916" t="inlineStr">
        <is>
          <t>T1012914</t>
        </is>
      </c>
      <c r="B12916" t="inlineStr">
        <is>
          <t>2024-05-09</t>
        </is>
      </c>
      <c r="C12916" t="inlineStr">
        <is>
          <t>S040</t>
        </is>
      </c>
      <c r="D12916" t="inlineStr">
        <is>
          <t>Store_040</t>
        </is>
      </c>
      <c r="E12916" t="inlineStr">
        <is>
          <t>Central</t>
        </is>
      </c>
      <c r="F12916" t="inlineStr">
        <is>
          <t>P0084</t>
        </is>
      </c>
      <c r="G12916" t="inlineStr">
        <is>
          <t>Prod_0084</t>
        </is>
      </c>
      <c r="H12916" t="inlineStr">
        <is>
          <t>Beverages</t>
        </is>
      </c>
      <c r="I12916" t="n">
        <v>5</v>
      </c>
      <c r="J12916" t="n">
        <v>856.65</v>
      </c>
      <c r="K12916" t="n">
        <v>0.05</v>
      </c>
      <c r="L12916">
        <f>I12916*J12916*(1-K12916)</f>
        <v/>
      </c>
      <c r="M12916">
        <f>VLOOKUP(F12916,Products!A:D,4,FALSE)*I12916</f>
        <v/>
      </c>
      <c r="N12916">
        <f>L12916-M12916</f>
        <v/>
      </c>
    </row>
    <row r="12917">
      <c r="A12917" t="inlineStr">
        <is>
          <t>T1012915</t>
        </is>
      </c>
      <c r="B12917" t="inlineStr">
        <is>
          <t>2025-08-09</t>
        </is>
      </c>
      <c r="C12917" t="inlineStr">
        <is>
          <t>S043</t>
        </is>
      </c>
      <c r="D12917" t="inlineStr">
        <is>
          <t>Store_043</t>
        </is>
      </c>
      <c r="E12917" t="inlineStr">
        <is>
          <t>East</t>
        </is>
      </c>
      <c r="F12917" t="inlineStr">
        <is>
          <t>P0151</t>
        </is>
      </c>
      <c r="G12917" t="inlineStr">
        <is>
          <t>Prod_0151</t>
        </is>
      </c>
      <c r="H12917" t="inlineStr">
        <is>
          <t>Food</t>
        </is>
      </c>
      <c r="I12917" t="n">
        <v>4</v>
      </c>
      <c r="J12917" t="n">
        <v>1012.94</v>
      </c>
      <c r="K12917" t="n">
        <v>0</v>
      </c>
      <c r="L12917">
        <f>I12917*J12917*(1-K12917)</f>
        <v/>
      </c>
      <c r="M12917">
        <f>VLOOKUP(F12917,Products!A:D,4,FALSE)*I12917</f>
        <v/>
      </c>
      <c r="N12917">
        <f>L12917-M12917</f>
        <v/>
      </c>
    </row>
    <row r="12918">
      <c r="A12918" t="inlineStr">
        <is>
          <t>T1012916</t>
        </is>
      </c>
      <c r="B12918" t="inlineStr">
        <is>
          <t>2024-11-27</t>
        </is>
      </c>
      <c r="C12918" t="inlineStr">
        <is>
          <t>S017</t>
        </is>
      </c>
      <c r="D12918" t="inlineStr">
        <is>
          <t>Store_017</t>
        </is>
      </c>
      <c r="E12918" t="inlineStr">
        <is>
          <t>South</t>
        </is>
      </c>
      <c r="F12918" t="inlineStr">
        <is>
          <t>P0187</t>
        </is>
      </c>
      <c r="G12918" t="inlineStr">
        <is>
          <t>Prod_0187</t>
        </is>
      </c>
      <c r="H12918" t="inlineStr">
        <is>
          <t>Food</t>
        </is>
      </c>
      <c r="I12918" t="n">
        <v>7</v>
      </c>
      <c r="J12918" t="n">
        <v>1019.26</v>
      </c>
      <c r="K12918" t="n">
        <v>0.1</v>
      </c>
      <c r="L12918">
        <f>I12918*J12918*(1-K12918)</f>
        <v/>
      </c>
      <c r="M12918">
        <f>VLOOKUP(F12918,Products!A:D,4,FALSE)*I12918</f>
        <v/>
      </c>
      <c r="N12918">
        <f>L12918-M12918</f>
        <v/>
      </c>
    </row>
    <row r="12919">
      <c r="A12919" t="inlineStr">
        <is>
          <t>T1012917</t>
        </is>
      </c>
      <c r="B12919" t="inlineStr">
        <is>
          <t>2025-03-15</t>
        </is>
      </c>
      <c r="C12919" t="inlineStr">
        <is>
          <t>S025</t>
        </is>
      </c>
      <c r="D12919" t="inlineStr">
        <is>
          <t>Store_025</t>
        </is>
      </c>
      <c r="E12919" t="inlineStr">
        <is>
          <t>Central</t>
        </is>
      </c>
      <c r="F12919" t="inlineStr">
        <is>
          <t>P0051</t>
        </is>
      </c>
      <c r="G12919" t="inlineStr">
        <is>
          <t>Prod_0051</t>
        </is>
      </c>
      <c r="H12919" t="inlineStr">
        <is>
          <t>Clothing</t>
        </is>
      </c>
      <c r="I12919" t="n">
        <v>7</v>
      </c>
      <c r="J12919" t="n">
        <v>65.45999999999999</v>
      </c>
      <c r="K12919" t="n">
        <v>0</v>
      </c>
      <c r="L12919">
        <f>I12919*J12919*(1-K12919)</f>
        <v/>
      </c>
      <c r="M12919">
        <f>VLOOKUP(F12919,Products!A:D,4,FALSE)*I12919</f>
        <v/>
      </c>
      <c r="N12919">
        <f>L12919-M12919</f>
        <v/>
      </c>
    </row>
    <row r="12920">
      <c r="A12920" t="inlineStr">
        <is>
          <t>T1012918</t>
        </is>
      </c>
      <c r="B12920" t="inlineStr">
        <is>
          <t>2024-07-14</t>
        </is>
      </c>
      <c r="C12920" t="inlineStr">
        <is>
          <t>S049</t>
        </is>
      </c>
      <c r="D12920" t="inlineStr">
        <is>
          <t>Store_049</t>
        </is>
      </c>
      <c r="E12920" t="inlineStr">
        <is>
          <t>North</t>
        </is>
      </c>
      <c r="F12920" t="inlineStr">
        <is>
          <t>P0144</t>
        </is>
      </c>
      <c r="G12920" t="inlineStr">
        <is>
          <t>Prod_0144</t>
        </is>
      </c>
      <c r="H12920" t="inlineStr">
        <is>
          <t>Stationery</t>
        </is>
      </c>
      <c r="I12920" t="n">
        <v>2</v>
      </c>
      <c r="J12920" t="n">
        <v>256.33</v>
      </c>
      <c r="K12920" t="n">
        <v>0.1</v>
      </c>
      <c r="L12920">
        <f>I12920*J12920*(1-K12920)</f>
        <v/>
      </c>
      <c r="M12920">
        <f>VLOOKUP(F12920,Products!A:D,4,FALSE)*I12920</f>
        <v/>
      </c>
      <c r="N12920">
        <f>L12920-M12920</f>
        <v/>
      </c>
    </row>
    <row r="12921">
      <c r="A12921" t="inlineStr">
        <is>
          <t>T1012919</t>
        </is>
      </c>
      <c r="B12921" t="inlineStr">
        <is>
          <t>2025-04-28</t>
        </is>
      </c>
      <c r="C12921" t="inlineStr">
        <is>
          <t>S010</t>
        </is>
      </c>
      <c r="D12921" t="inlineStr">
        <is>
          <t>Store_010</t>
        </is>
      </c>
      <c r="E12921" t="inlineStr">
        <is>
          <t>North</t>
        </is>
      </c>
      <c r="F12921" t="inlineStr">
        <is>
          <t>P0063</t>
        </is>
      </c>
      <c r="G12921" t="inlineStr">
        <is>
          <t>Prod_0063</t>
        </is>
      </c>
      <c r="H12921" t="inlineStr">
        <is>
          <t>Clothing</t>
        </is>
      </c>
      <c r="I12921" t="n">
        <v>4</v>
      </c>
      <c r="J12921" t="n">
        <v>251.87</v>
      </c>
      <c r="K12921" t="n">
        <v>0</v>
      </c>
      <c r="L12921">
        <f>I12921*J12921*(1-K12921)</f>
        <v/>
      </c>
      <c r="M12921">
        <f>VLOOKUP(F12921,Products!A:D,4,FALSE)*I12921</f>
        <v/>
      </c>
      <c r="N12921">
        <f>L12921-M12921</f>
        <v/>
      </c>
    </row>
    <row r="12922">
      <c r="A12922" t="inlineStr">
        <is>
          <t>T1012920</t>
        </is>
      </c>
      <c r="B12922" t="inlineStr">
        <is>
          <t>2025-06-03</t>
        </is>
      </c>
      <c r="C12922" t="inlineStr">
        <is>
          <t>S001</t>
        </is>
      </c>
      <c r="D12922" t="inlineStr">
        <is>
          <t>Store_001</t>
        </is>
      </c>
      <c r="E12922" t="inlineStr">
        <is>
          <t>West</t>
        </is>
      </c>
      <c r="F12922" t="inlineStr">
        <is>
          <t>P0136</t>
        </is>
      </c>
      <c r="G12922" t="inlineStr">
        <is>
          <t>Prod_0136</t>
        </is>
      </c>
      <c r="H12922" t="inlineStr">
        <is>
          <t>Beverages</t>
        </is>
      </c>
      <c r="I12922" t="n">
        <v>1</v>
      </c>
      <c r="J12922" t="n">
        <v>233.44</v>
      </c>
      <c r="K12922" t="n">
        <v>0.05</v>
      </c>
      <c r="L12922">
        <f>I12922*J12922*(1-K12922)</f>
        <v/>
      </c>
      <c r="M12922">
        <f>VLOOKUP(F12922,Products!A:D,4,FALSE)*I12922</f>
        <v/>
      </c>
      <c r="N12922">
        <f>L12922-M12922</f>
        <v/>
      </c>
    </row>
    <row r="12923">
      <c r="A12923" t="inlineStr">
        <is>
          <t>T1012921</t>
        </is>
      </c>
      <c r="B12923" t="inlineStr">
        <is>
          <t>2024-05-20</t>
        </is>
      </c>
      <c r="C12923" t="inlineStr">
        <is>
          <t>S028</t>
        </is>
      </c>
      <c r="D12923" t="inlineStr">
        <is>
          <t>Store_028</t>
        </is>
      </c>
      <c r="E12923" t="inlineStr">
        <is>
          <t>North</t>
        </is>
      </c>
      <c r="F12923" t="inlineStr">
        <is>
          <t>P0023</t>
        </is>
      </c>
      <c r="G12923" t="inlineStr">
        <is>
          <t>Prod_0023</t>
        </is>
      </c>
      <c r="H12923" t="inlineStr">
        <is>
          <t>Stationery</t>
        </is>
      </c>
      <c r="I12923" t="n">
        <v>5</v>
      </c>
      <c r="J12923" t="n">
        <v>155.62</v>
      </c>
      <c r="K12923" t="n">
        <v>0.05</v>
      </c>
      <c r="L12923">
        <f>I12923*J12923*(1-K12923)</f>
        <v/>
      </c>
      <c r="M12923">
        <f>VLOOKUP(F12923,Products!A:D,4,FALSE)*I12923</f>
        <v/>
      </c>
      <c r="N12923">
        <f>L12923-M12923</f>
        <v/>
      </c>
    </row>
    <row r="12924">
      <c r="A12924" t="inlineStr">
        <is>
          <t>T1012922</t>
        </is>
      </c>
      <c r="B12924" t="inlineStr">
        <is>
          <t>2025-02-11</t>
        </is>
      </c>
      <c r="C12924" t="inlineStr">
        <is>
          <t>S017</t>
        </is>
      </c>
      <c r="D12924" t="inlineStr">
        <is>
          <t>Store_017</t>
        </is>
      </c>
      <c r="E12924" t="inlineStr">
        <is>
          <t>South</t>
        </is>
      </c>
      <c r="F12924" t="inlineStr">
        <is>
          <t>P0070</t>
        </is>
      </c>
      <c r="G12924" t="inlineStr">
        <is>
          <t>Prod_0070</t>
        </is>
      </c>
      <c r="H12924" t="inlineStr">
        <is>
          <t>Beverages</t>
        </is>
      </c>
      <c r="I12924" t="n">
        <v>7</v>
      </c>
      <c r="J12924" t="n">
        <v>564.54</v>
      </c>
      <c r="K12924" t="n">
        <v>0</v>
      </c>
      <c r="L12924">
        <f>I12924*J12924*(1-K12924)</f>
        <v/>
      </c>
      <c r="M12924">
        <f>VLOOKUP(F12924,Products!A:D,4,FALSE)*I12924</f>
        <v/>
      </c>
      <c r="N12924">
        <f>L12924-M12924</f>
        <v/>
      </c>
    </row>
    <row r="12925">
      <c r="A12925" t="inlineStr">
        <is>
          <t>T1012923</t>
        </is>
      </c>
      <c r="B12925" t="inlineStr">
        <is>
          <t>2025-01-19</t>
        </is>
      </c>
      <c r="C12925" t="inlineStr">
        <is>
          <t>S005</t>
        </is>
      </c>
      <c r="D12925" t="inlineStr">
        <is>
          <t>Store_005</t>
        </is>
      </c>
      <c r="E12925" t="inlineStr">
        <is>
          <t>Central</t>
        </is>
      </c>
      <c r="F12925" t="inlineStr">
        <is>
          <t>P0117</t>
        </is>
      </c>
      <c r="G12925" t="inlineStr">
        <is>
          <t>Prod_0117</t>
        </is>
      </c>
      <c r="H12925" t="inlineStr">
        <is>
          <t>Electronics</t>
        </is>
      </c>
      <c r="I12925" t="n">
        <v>8</v>
      </c>
      <c r="J12925" t="n">
        <v>513.4400000000001</v>
      </c>
      <c r="K12925" t="n">
        <v>0.05</v>
      </c>
      <c r="L12925">
        <f>I12925*J12925*(1-K12925)</f>
        <v/>
      </c>
      <c r="M12925">
        <f>VLOOKUP(F12925,Products!A:D,4,FALSE)*I12925</f>
        <v/>
      </c>
      <c r="N12925">
        <f>L12925-M12925</f>
        <v/>
      </c>
    </row>
    <row r="12926">
      <c r="A12926" t="inlineStr">
        <is>
          <t>T1012924</t>
        </is>
      </c>
      <c r="B12926" t="inlineStr">
        <is>
          <t>2023-01-12</t>
        </is>
      </c>
      <c r="C12926" t="inlineStr">
        <is>
          <t>S048</t>
        </is>
      </c>
      <c r="D12926" t="inlineStr">
        <is>
          <t>Store_048</t>
        </is>
      </c>
      <c r="E12926" t="inlineStr">
        <is>
          <t>South</t>
        </is>
      </c>
      <c r="F12926" t="inlineStr">
        <is>
          <t>P0067</t>
        </is>
      </c>
      <c r="G12926" t="inlineStr">
        <is>
          <t>Prod_0067</t>
        </is>
      </c>
      <c r="H12926" t="inlineStr">
        <is>
          <t>Toys</t>
        </is>
      </c>
      <c r="I12926" t="n">
        <v>2</v>
      </c>
      <c r="J12926" t="n">
        <v>134.63</v>
      </c>
      <c r="K12926" t="n">
        <v>0.15</v>
      </c>
      <c r="L12926">
        <f>I12926*J12926*(1-K12926)</f>
        <v/>
      </c>
      <c r="M12926">
        <f>VLOOKUP(F12926,Products!A:D,4,FALSE)*I12926</f>
        <v/>
      </c>
      <c r="N12926">
        <f>L12926-M12926</f>
        <v/>
      </c>
    </row>
    <row r="12927">
      <c r="A12927" t="inlineStr">
        <is>
          <t>T1012925</t>
        </is>
      </c>
      <c r="B12927" t="inlineStr">
        <is>
          <t>2025-01-26</t>
        </is>
      </c>
      <c r="C12927" t="inlineStr">
        <is>
          <t>S037</t>
        </is>
      </c>
      <c r="D12927" t="inlineStr">
        <is>
          <t>Store_037</t>
        </is>
      </c>
      <c r="E12927" t="inlineStr">
        <is>
          <t>East</t>
        </is>
      </c>
      <c r="F12927" t="inlineStr">
        <is>
          <t>P0093</t>
        </is>
      </c>
      <c r="G12927" t="inlineStr">
        <is>
          <t>Prod_0093</t>
        </is>
      </c>
      <c r="H12927" t="inlineStr">
        <is>
          <t>Electronics</t>
        </is>
      </c>
      <c r="I12927" t="n">
        <v>4</v>
      </c>
      <c r="J12927" t="n">
        <v>179.91</v>
      </c>
      <c r="K12927" t="n">
        <v>0</v>
      </c>
      <c r="L12927">
        <f>I12927*J12927*(1-K12927)</f>
        <v/>
      </c>
      <c r="M12927">
        <f>VLOOKUP(F12927,Products!A:D,4,FALSE)*I12927</f>
        <v/>
      </c>
      <c r="N12927">
        <f>L12927-M12927</f>
        <v/>
      </c>
    </row>
    <row r="12928">
      <c r="A12928" t="inlineStr">
        <is>
          <t>T1012926</t>
        </is>
      </c>
      <c r="B12928" t="inlineStr">
        <is>
          <t>2024-01-28</t>
        </is>
      </c>
      <c r="C12928" t="inlineStr">
        <is>
          <t>S041</t>
        </is>
      </c>
      <c r="D12928" t="inlineStr">
        <is>
          <t>Store_041</t>
        </is>
      </c>
      <c r="E12928" t="inlineStr">
        <is>
          <t>East</t>
        </is>
      </c>
      <c r="F12928" t="inlineStr">
        <is>
          <t>P0004</t>
        </is>
      </c>
      <c r="G12928" t="inlineStr">
        <is>
          <t>Prod_0004</t>
        </is>
      </c>
      <c r="H12928" t="inlineStr">
        <is>
          <t>Household</t>
        </is>
      </c>
      <c r="I12928" t="n">
        <v>4</v>
      </c>
      <c r="J12928" t="n">
        <v>449.09</v>
      </c>
      <c r="K12928" t="n">
        <v>0</v>
      </c>
      <c r="L12928">
        <f>I12928*J12928*(1-K12928)</f>
        <v/>
      </c>
      <c r="M12928">
        <f>VLOOKUP(F12928,Products!A:D,4,FALSE)*I12928</f>
        <v/>
      </c>
      <c r="N12928">
        <f>L12928-M12928</f>
        <v/>
      </c>
    </row>
    <row r="12929">
      <c r="A12929" t="inlineStr">
        <is>
          <t>T1012927</t>
        </is>
      </c>
      <c r="B12929" t="inlineStr">
        <is>
          <t>2024-09-02</t>
        </is>
      </c>
      <c r="C12929" t="inlineStr">
        <is>
          <t>S031</t>
        </is>
      </c>
      <c r="D12929" t="inlineStr">
        <is>
          <t>Store_031</t>
        </is>
      </c>
      <c r="E12929" t="inlineStr">
        <is>
          <t>Central</t>
        </is>
      </c>
      <c r="F12929" t="inlineStr">
        <is>
          <t>P0044</t>
        </is>
      </c>
      <c r="G12929" t="inlineStr">
        <is>
          <t>Prod_0044</t>
        </is>
      </c>
      <c r="H12929" t="inlineStr">
        <is>
          <t>Food</t>
        </is>
      </c>
      <c r="I12929" t="n">
        <v>1</v>
      </c>
      <c r="J12929" t="n">
        <v>205.52</v>
      </c>
      <c r="K12929" t="n">
        <v>0.15</v>
      </c>
      <c r="L12929">
        <f>I12929*J12929*(1-K12929)</f>
        <v/>
      </c>
      <c r="M12929">
        <f>VLOOKUP(F12929,Products!A:D,4,FALSE)*I12929</f>
        <v/>
      </c>
      <c r="N12929">
        <f>L12929-M12929</f>
        <v/>
      </c>
    </row>
    <row r="12930">
      <c r="A12930" t="inlineStr">
        <is>
          <t>T1012928</t>
        </is>
      </c>
      <c r="B12930" t="inlineStr">
        <is>
          <t>2024-02-21</t>
        </is>
      </c>
      <c r="C12930" t="inlineStr">
        <is>
          <t>S019</t>
        </is>
      </c>
      <c r="D12930" t="inlineStr">
        <is>
          <t>Store_019</t>
        </is>
      </c>
      <c r="E12930" t="inlineStr">
        <is>
          <t>East</t>
        </is>
      </c>
      <c r="F12930" t="inlineStr">
        <is>
          <t>P0059</t>
        </is>
      </c>
      <c r="G12930" t="inlineStr">
        <is>
          <t>Prod_0059</t>
        </is>
      </c>
      <c r="H12930" t="inlineStr">
        <is>
          <t>Beverages</t>
        </is>
      </c>
      <c r="I12930" t="n">
        <v>8</v>
      </c>
      <c r="J12930" t="n">
        <v>610.38</v>
      </c>
      <c r="K12930" t="n">
        <v>0</v>
      </c>
      <c r="L12930">
        <f>I12930*J12930*(1-K12930)</f>
        <v/>
      </c>
      <c r="M12930">
        <f>VLOOKUP(F12930,Products!A:D,4,FALSE)*I12930</f>
        <v/>
      </c>
      <c r="N12930">
        <f>L12930-M12930</f>
        <v/>
      </c>
    </row>
    <row r="12931">
      <c r="A12931" t="inlineStr">
        <is>
          <t>T1012929</t>
        </is>
      </c>
      <c r="B12931" t="inlineStr">
        <is>
          <t>2023-02-15</t>
        </is>
      </c>
      <c r="C12931" t="inlineStr">
        <is>
          <t>S040</t>
        </is>
      </c>
      <c r="D12931" t="inlineStr">
        <is>
          <t>Store_040</t>
        </is>
      </c>
      <c r="E12931" t="inlineStr">
        <is>
          <t>Central</t>
        </is>
      </c>
      <c r="F12931" t="inlineStr">
        <is>
          <t>P0168</t>
        </is>
      </c>
      <c r="G12931" t="inlineStr">
        <is>
          <t>Prod_0168</t>
        </is>
      </c>
      <c r="H12931" t="inlineStr">
        <is>
          <t>Electronics</t>
        </is>
      </c>
      <c r="I12931" t="n">
        <v>5</v>
      </c>
      <c r="J12931" t="n">
        <v>56.49</v>
      </c>
      <c r="K12931" t="n">
        <v>0</v>
      </c>
      <c r="L12931">
        <f>I12931*J12931*(1-K12931)</f>
        <v/>
      </c>
      <c r="M12931">
        <f>VLOOKUP(F12931,Products!A:D,4,FALSE)*I12931</f>
        <v/>
      </c>
      <c r="N12931">
        <f>L12931-M12931</f>
        <v/>
      </c>
    </row>
    <row r="12932">
      <c r="A12932" t="inlineStr">
        <is>
          <t>T1012930</t>
        </is>
      </c>
      <c r="B12932" t="inlineStr">
        <is>
          <t>2023-10-12</t>
        </is>
      </c>
      <c r="C12932" t="inlineStr">
        <is>
          <t>S017</t>
        </is>
      </c>
      <c r="D12932" t="inlineStr">
        <is>
          <t>Store_017</t>
        </is>
      </c>
      <c r="E12932" t="inlineStr">
        <is>
          <t>South</t>
        </is>
      </c>
      <c r="F12932" t="inlineStr">
        <is>
          <t>P0195</t>
        </is>
      </c>
      <c r="G12932" t="inlineStr">
        <is>
          <t>Prod_0195</t>
        </is>
      </c>
      <c r="H12932" t="inlineStr">
        <is>
          <t>Food</t>
        </is>
      </c>
      <c r="I12932" t="n">
        <v>5</v>
      </c>
      <c r="J12932" t="n">
        <v>487.92</v>
      </c>
      <c r="K12932" t="n">
        <v>0</v>
      </c>
      <c r="L12932">
        <f>I12932*J12932*(1-K12932)</f>
        <v/>
      </c>
      <c r="M12932">
        <f>VLOOKUP(F12932,Products!A:D,4,FALSE)*I12932</f>
        <v/>
      </c>
      <c r="N12932">
        <f>L12932-M12932</f>
        <v/>
      </c>
    </row>
    <row r="12933">
      <c r="A12933" t="inlineStr">
        <is>
          <t>T1012931</t>
        </is>
      </c>
      <c r="B12933" t="inlineStr">
        <is>
          <t>2024-02-27</t>
        </is>
      </c>
      <c r="C12933" t="inlineStr">
        <is>
          <t>S036</t>
        </is>
      </c>
      <c r="D12933" t="inlineStr">
        <is>
          <t>Store_036</t>
        </is>
      </c>
      <c r="E12933" t="inlineStr">
        <is>
          <t>Central</t>
        </is>
      </c>
      <c r="F12933" t="inlineStr">
        <is>
          <t>P0087</t>
        </is>
      </c>
      <c r="G12933" t="inlineStr">
        <is>
          <t>Prod_0087</t>
        </is>
      </c>
      <c r="H12933" t="inlineStr">
        <is>
          <t>Clothing</t>
        </is>
      </c>
      <c r="I12933" t="n">
        <v>5</v>
      </c>
      <c r="J12933" t="n">
        <v>353.06</v>
      </c>
      <c r="K12933" t="n">
        <v>0.05</v>
      </c>
      <c r="L12933">
        <f>I12933*J12933*(1-K12933)</f>
        <v/>
      </c>
      <c r="M12933">
        <f>VLOOKUP(F12933,Products!A:D,4,FALSE)*I12933</f>
        <v/>
      </c>
      <c r="N12933">
        <f>L12933-M12933</f>
        <v/>
      </c>
    </row>
    <row r="12934">
      <c r="A12934" t="inlineStr">
        <is>
          <t>T1012932</t>
        </is>
      </c>
      <c r="B12934" t="inlineStr">
        <is>
          <t>2024-02-04</t>
        </is>
      </c>
      <c r="C12934" t="inlineStr">
        <is>
          <t>S047</t>
        </is>
      </c>
      <c r="D12934" t="inlineStr">
        <is>
          <t>Store_047</t>
        </is>
      </c>
      <c r="E12934" t="inlineStr">
        <is>
          <t>North</t>
        </is>
      </c>
      <c r="F12934" t="inlineStr">
        <is>
          <t>P0030</t>
        </is>
      </c>
      <c r="G12934" t="inlineStr">
        <is>
          <t>Prod_0030</t>
        </is>
      </c>
      <c r="H12934" t="inlineStr">
        <is>
          <t>Household</t>
        </is>
      </c>
      <c r="I12934" t="n">
        <v>1</v>
      </c>
      <c r="J12934" t="n">
        <v>627.29</v>
      </c>
      <c r="K12934" t="n">
        <v>0</v>
      </c>
      <c r="L12934">
        <f>I12934*J12934*(1-K12934)</f>
        <v/>
      </c>
      <c r="M12934">
        <f>VLOOKUP(F12934,Products!A:D,4,FALSE)*I12934</f>
        <v/>
      </c>
      <c r="N12934">
        <f>L12934-M12934</f>
        <v/>
      </c>
    </row>
    <row r="12935">
      <c r="A12935" t="inlineStr">
        <is>
          <t>T1012933</t>
        </is>
      </c>
      <c r="B12935" t="inlineStr">
        <is>
          <t>2025-03-23</t>
        </is>
      </c>
      <c r="C12935" t="inlineStr">
        <is>
          <t>S016</t>
        </is>
      </c>
      <c r="D12935" t="inlineStr">
        <is>
          <t>Store_016</t>
        </is>
      </c>
      <c r="E12935" t="inlineStr">
        <is>
          <t>West</t>
        </is>
      </c>
      <c r="F12935" t="inlineStr">
        <is>
          <t>P0155</t>
        </is>
      </c>
      <c r="G12935" t="inlineStr">
        <is>
          <t>Prod_0155</t>
        </is>
      </c>
      <c r="H12935" t="inlineStr">
        <is>
          <t>Electronics</t>
        </is>
      </c>
      <c r="I12935" t="n">
        <v>8</v>
      </c>
      <c r="J12935" t="n">
        <v>341.51</v>
      </c>
      <c r="K12935" t="n">
        <v>0</v>
      </c>
      <c r="L12935">
        <f>I12935*J12935*(1-K12935)</f>
        <v/>
      </c>
      <c r="M12935">
        <f>VLOOKUP(F12935,Products!A:D,4,FALSE)*I12935</f>
        <v/>
      </c>
      <c r="N12935">
        <f>L12935-M12935</f>
        <v/>
      </c>
    </row>
    <row r="12936">
      <c r="A12936" t="inlineStr">
        <is>
          <t>T1012934</t>
        </is>
      </c>
      <c r="B12936" t="inlineStr">
        <is>
          <t>2024-08-25</t>
        </is>
      </c>
      <c r="C12936" t="inlineStr">
        <is>
          <t>S045</t>
        </is>
      </c>
      <c r="D12936" t="inlineStr">
        <is>
          <t>Store_045</t>
        </is>
      </c>
      <c r="E12936" t="inlineStr">
        <is>
          <t>East</t>
        </is>
      </c>
      <c r="F12936" t="inlineStr">
        <is>
          <t>P0005</t>
        </is>
      </c>
      <c r="G12936" t="inlineStr">
        <is>
          <t>Prod_0005</t>
        </is>
      </c>
      <c r="H12936" t="inlineStr">
        <is>
          <t>Beverages</t>
        </is>
      </c>
      <c r="I12936" t="n">
        <v>8</v>
      </c>
      <c r="J12936" t="n">
        <v>157.87</v>
      </c>
      <c r="K12936" t="n">
        <v>0.05</v>
      </c>
      <c r="L12936">
        <f>I12936*J12936*(1-K12936)</f>
        <v/>
      </c>
      <c r="M12936">
        <f>VLOOKUP(F12936,Products!A:D,4,FALSE)*I12936</f>
        <v/>
      </c>
      <c r="N12936">
        <f>L12936-M12936</f>
        <v/>
      </c>
    </row>
    <row r="12937">
      <c r="A12937" t="inlineStr">
        <is>
          <t>T1012935</t>
        </is>
      </c>
      <c r="B12937" t="inlineStr">
        <is>
          <t>2025-07-03</t>
        </is>
      </c>
      <c r="C12937" t="inlineStr">
        <is>
          <t>S041</t>
        </is>
      </c>
      <c r="D12937" t="inlineStr">
        <is>
          <t>Store_041</t>
        </is>
      </c>
      <c r="E12937" t="inlineStr">
        <is>
          <t>East</t>
        </is>
      </c>
      <c r="F12937" t="inlineStr">
        <is>
          <t>P0081</t>
        </is>
      </c>
      <c r="G12937" t="inlineStr">
        <is>
          <t>Prod_0081</t>
        </is>
      </c>
      <c r="H12937" t="inlineStr">
        <is>
          <t>Electronics</t>
        </is>
      </c>
      <c r="I12937" t="n">
        <v>2</v>
      </c>
      <c r="J12937" t="n">
        <v>305.29</v>
      </c>
      <c r="K12937" t="n">
        <v>0</v>
      </c>
      <c r="L12937">
        <f>I12937*J12937*(1-K12937)</f>
        <v/>
      </c>
      <c r="M12937">
        <f>VLOOKUP(F12937,Products!A:D,4,FALSE)*I12937</f>
        <v/>
      </c>
      <c r="N12937">
        <f>L12937-M12937</f>
        <v/>
      </c>
    </row>
    <row r="12938">
      <c r="A12938" t="inlineStr">
        <is>
          <t>T1012936</t>
        </is>
      </c>
      <c r="B12938" t="inlineStr">
        <is>
          <t>2023-07-13</t>
        </is>
      </c>
      <c r="C12938" t="inlineStr">
        <is>
          <t>S011</t>
        </is>
      </c>
      <c r="D12938" t="inlineStr">
        <is>
          <t>Store_011</t>
        </is>
      </c>
      <c r="E12938" t="inlineStr">
        <is>
          <t>South</t>
        </is>
      </c>
      <c r="F12938" t="inlineStr">
        <is>
          <t>P0001</t>
        </is>
      </c>
      <c r="G12938" t="inlineStr">
        <is>
          <t>Prod_0001</t>
        </is>
      </c>
      <c r="H12938" t="inlineStr">
        <is>
          <t>Beverages</t>
        </is>
      </c>
      <c r="I12938" t="n">
        <v>2</v>
      </c>
      <c r="J12938" t="n">
        <v>825.1799999999999</v>
      </c>
      <c r="K12938" t="n">
        <v>0</v>
      </c>
      <c r="L12938">
        <f>I12938*J12938*(1-K12938)</f>
        <v/>
      </c>
      <c r="M12938">
        <f>VLOOKUP(F12938,Products!A:D,4,FALSE)*I12938</f>
        <v/>
      </c>
      <c r="N12938">
        <f>L12938-M12938</f>
        <v/>
      </c>
    </row>
    <row r="12939">
      <c r="A12939" t="inlineStr">
        <is>
          <t>T1012937</t>
        </is>
      </c>
      <c r="B12939" t="inlineStr">
        <is>
          <t>2023-03-10</t>
        </is>
      </c>
      <c r="C12939" t="inlineStr">
        <is>
          <t>S033</t>
        </is>
      </c>
      <c r="D12939" t="inlineStr">
        <is>
          <t>Store_033</t>
        </is>
      </c>
      <c r="E12939" t="inlineStr">
        <is>
          <t>North</t>
        </is>
      </c>
      <c r="F12939" t="inlineStr">
        <is>
          <t>P0125</t>
        </is>
      </c>
      <c r="G12939" t="inlineStr">
        <is>
          <t>Prod_0125</t>
        </is>
      </c>
      <c r="H12939" t="inlineStr">
        <is>
          <t>Toys</t>
        </is>
      </c>
      <c r="I12939" t="n">
        <v>9</v>
      </c>
      <c r="J12939" t="n">
        <v>224.14</v>
      </c>
      <c r="K12939" t="n">
        <v>0</v>
      </c>
      <c r="L12939">
        <f>I12939*J12939*(1-K12939)</f>
        <v/>
      </c>
      <c r="M12939">
        <f>VLOOKUP(F12939,Products!A:D,4,FALSE)*I12939</f>
        <v/>
      </c>
      <c r="N12939">
        <f>L12939-M12939</f>
        <v/>
      </c>
    </row>
    <row r="12940">
      <c r="A12940" t="inlineStr">
        <is>
          <t>T1012938</t>
        </is>
      </c>
      <c r="B12940" t="inlineStr">
        <is>
          <t>2024-04-16</t>
        </is>
      </c>
      <c r="C12940" t="inlineStr">
        <is>
          <t>S045</t>
        </is>
      </c>
      <c r="D12940" t="inlineStr">
        <is>
          <t>Store_045</t>
        </is>
      </c>
      <c r="E12940" t="inlineStr">
        <is>
          <t>East</t>
        </is>
      </c>
      <c r="F12940" t="inlineStr">
        <is>
          <t>P0142</t>
        </is>
      </c>
      <c r="G12940" t="inlineStr">
        <is>
          <t>Prod_0142</t>
        </is>
      </c>
      <c r="H12940" t="inlineStr">
        <is>
          <t>Household</t>
        </is>
      </c>
      <c r="I12940" t="n">
        <v>3</v>
      </c>
      <c r="J12940" t="n">
        <v>197.57</v>
      </c>
      <c r="K12940" t="n">
        <v>0</v>
      </c>
      <c r="L12940">
        <f>I12940*J12940*(1-K12940)</f>
        <v/>
      </c>
      <c r="M12940">
        <f>VLOOKUP(F12940,Products!A:D,4,FALSE)*I12940</f>
        <v/>
      </c>
      <c r="N12940">
        <f>L12940-M12940</f>
        <v/>
      </c>
    </row>
    <row r="12941">
      <c r="A12941" t="inlineStr">
        <is>
          <t>T1012939</t>
        </is>
      </c>
      <c r="B12941" t="inlineStr">
        <is>
          <t>2023-03-17</t>
        </is>
      </c>
      <c r="C12941" t="inlineStr">
        <is>
          <t>S041</t>
        </is>
      </c>
      <c r="D12941" t="inlineStr">
        <is>
          <t>Store_041</t>
        </is>
      </c>
      <c r="E12941" t="inlineStr">
        <is>
          <t>East</t>
        </is>
      </c>
      <c r="F12941" t="inlineStr">
        <is>
          <t>P0031</t>
        </is>
      </c>
      <c r="G12941" t="inlineStr">
        <is>
          <t>Prod_0031</t>
        </is>
      </c>
      <c r="H12941" t="inlineStr">
        <is>
          <t>Food</t>
        </is>
      </c>
      <c r="I12941" t="n">
        <v>8</v>
      </c>
      <c r="J12941" t="n">
        <v>267.04</v>
      </c>
      <c r="K12941" t="n">
        <v>0.1</v>
      </c>
      <c r="L12941">
        <f>I12941*J12941*(1-K12941)</f>
        <v/>
      </c>
      <c r="M12941">
        <f>VLOOKUP(F12941,Products!A:D,4,FALSE)*I12941</f>
        <v/>
      </c>
      <c r="N12941">
        <f>L12941-M12941</f>
        <v/>
      </c>
    </row>
    <row r="12942">
      <c r="A12942" t="inlineStr">
        <is>
          <t>T1012940</t>
        </is>
      </c>
      <c r="B12942" t="inlineStr">
        <is>
          <t>2023-08-24</t>
        </is>
      </c>
      <c r="C12942" t="inlineStr">
        <is>
          <t>S012</t>
        </is>
      </c>
      <c r="D12942" t="inlineStr">
        <is>
          <t>Store_012</t>
        </is>
      </c>
      <c r="E12942" t="inlineStr">
        <is>
          <t>South</t>
        </is>
      </c>
      <c r="F12942" t="inlineStr">
        <is>
          <t>P0003</t>
        </is>
      </c>
      <c r="G12942" t="inlineStr">
        <is>
          <t>Prod_0003</t>
        </is>
      </c>
      <c r="H12942" t="inlineStr">
        <is>
          <t>Household</t>
        </is>
      </c>
      <c r="I12942" t="n">
        <v>1</v>
      </c>
      <c r="J12942" t="n">
        <v>73.84999999999999</v>
      </c>
      <c r="K12942" t="n">
        <v>0</v>
      </c>
      <c r="L12942">
        <f>I12942*J12942*(1-K12942)</f>
        <v/>
      </c>
      <c r="M12942">
        <f>VLOOKUP(F12942,Products!A:D,4,FALSE)*I12942</f>
        <v/>
      </c>
      <c r="N12942">
        <f>L12942-M12942</f>
        <v/>
      </c>
    </row>
    <row r="12943">
      <c r="A12943" t="inlineStr">
        <is>
          <t>T1012941</t>
        </is>
      </c>
      <c r="B12943" t="inlineStr">
        <is>
          <t>2023-10-10</t>
        </is>
      </c>
      <c r="C12943" t="inlineStr">
        <is>
          <t>S002</t>
        </is>
      </c>
      <c r="D12943" t="inlineStr">
        <is>
          <t>Store_002</t>
        </is>
      </c>
      <c r="E12943" t="inlineStr">
        <is>
          <t>South</t>
        </is>
      </c>
      <c r="F12943" t="inlineStr">
        <is>
          <t>P0114</t>
        </is>
      </c>
      <c r="G12943" t="inlineStr">
        <is>
          <t>Prod_0114</t>
        </is>
      </c>
      <c r="H12943" t="inlineStr">
        <is>
          <t>Beverages</t>
        </is>
      </c>
      <c r="I12943" t="n">
        <v>5</v>
      </c>
      <c r="J12943" t="n">
        <v>779.7</v>
      </c>
      <c r="K12943" t="n">
        <v>0</v>
      </c>
      <c r="L12943">
        <f>I12943*J12943*(1-K12943)</f>
        <v/>
      </c>
      <c r="M12943">
        <f>VLOOKUP(F12943,Products!A:D,4,FALSE)*I12943</f>
        <v/>
      </c>
      <c r="N12943">
        <f>L12943-M12943</f>
        <v/>
      </c>
    </row>
    <row r="12944">
      <c r="A12944" t="inlineStr">
        <is>
          <t>T1012942</t>
        </is>
      </c>
      <c r="B12944" t="inlineStr">
        <is>
          <t>2023-08-08</t>
        </is>
      </c>
      <c r="C12944" t="inlineStr">
        <is>
          <t>S008</t>
        </is>
      </c>
      <c r="D12944" t="inlineStr">
        <is>
          <t>Store_008</t>
        </is>
      </c>
      <c r="E12944" t="inlineStr">
        <is>
          <t>East</t>
        </is>
      </c>
      <c r="F12944" t="inlineStr">
        <is>
          <t>P0102</t>
        </is>
      </c>
      <c r="G12944" t="inlineStr">
        <is>
          <t>Prod_0102</t>
        </is>
      </c>
      <c r="H12944" t="inlineStr">
        <is>
          <t>Food</t>
        </is>
      </c>
      <c r="I12944" t="n">
        <v>3</v>
      </c>
      <c r="J12944" t="n">
        <v>790.95</v>
      </c>
      <c r="K12944" t="n">
        <v>0.15</v>
      </c>
      <c r="L12944">
        <f>I12944*J12944*(1-K12944)</f>
        <v/>
      </c>
      <c r="M12944">
        <f>VLOOKUP(F12944,Products!A:D,4,FALSE)*I12944</f>
        <v/>
      </c>
      <c r="N12944">
        <f>L12944-M12944</f>
        <v/>
      </c>
    </row>
    <row r="12945">
      <c r="A12945" t="inlineStr">
        <is>
          <t>T1012943</t>
        </is>
      </c>
      <c r="B12945" t="inlineStr">
        <is>
          <t>2023-11-12</t>
        </is>
      </c>
      <c r="C12945" t="inlineStr">
        <is>
          <t>S033</t>
        </is>
      </c>
      <c r="D12945" t="inlineStr">
        <is>
          <t>Store_033</t>
        </is>
      </c>
      <c r="E12945" t="inlineStr">
        <is>
          <t>North</t>
        </is>
      </c>
      <c r="F12945" t="inlineStr">
        <is>
          <t>P0165</t>
        </is>
      </c>
      <c r="G12945" t="inlineStr">
        <is>
          <t>Prod_0165</t>
        </is>
      </c>
      <c r="H12945" t="inlineStr">
        <is>
          <t>Clothing</t>
        </is>
      </c>
      <c r="I12945" t="n">
        <v>1</v>
      </c>
      <c r="J12945" t="n">
        <v>561.29</v>
      </c>
      <c r="K12945" t="n">
        <v>0</v>
      </c>
      <c r="L12945">
        <f>I12945*J12945*(1-K12945)</f>
        <v/>
      </c>
      <c r="M12945">
        <f>VLOOKUP(F12945,Products!A:D,4,FALSE)*I12945</f>
        <v/>
      </c>
      <c r="N12945">
        <f>L12945-M12945</f>
        <v/>
      </c>
    </row>
    <row r="12946">
      <c r="A12946" t="inlineStr">
        <is>
          <t>T1012944</t>
        </is>
      </c>
      <c r="B12946" t="inlineStr">
        <is>
          <t>2025-03-19</t>
        </is>
      </c>
      <c r="C12946" t="inlineStr">
        <is>
          <t>S005</t>
        </is>
      </c>
      <c r="D12946" t="inlineStr">
        <is>
          <t>Store_005</t>
        </is>
      </c>
      <c r="E12946" t="inlineStr">
        <is>
          <t>Central</t>
        </is>
      </c>
      <c r="F12946" t="inlineStr">
        <is>
          <t>P0038</t>
        </is>
      </c>
      <c r="G12946" t="inlineStr">
        <is>
          <t>Prod_0038</t>
        </is>
      </c>
      <c r="H12946" t="inlineStr">
        <is>
          <t>Beverages</t>
        </is>
      </c>
      <c r="I12946" t="n">
        <v>8</v>
      </c>
      <c r="J12946" t="n">
        <v>864.33</v>
      </c>
      <c r="K12946" t="n">
        <v>0.2</v>
      </c>
      <c r="L12946">
        <f>I12946*J12946*(1-K12946)</f>
        <v/>
      </c>
      <c r="M12946">
        <f>VLOOKUP(F12946,Products!A:D,4,FALSE)*I12946</f>
        <v/>
      </c>
      <c r="N12946">
        <f>L12946-M12946</f>
        <v/>
      </c>
    </row>
    <row r="12947">
      <c r="A12947" t="inlineStr">
        <is>
          <t>T1012945</t>
        </is>
      </c>
      <c r="B12947" t="inlineStr">
        <is>
          <t>2025-01-19</t>
        </is>
      </c>
      <c r="C12947" t="inlineStr">
        <is>
          <t>S028</t>
        </is>
      </c>
      <c r="D12947" t="inlineStr">
        <is>
          <t>Store_028</t>
        </is>
      </c>
      <c r="E12947" t="inlineStr">
        <is>
          <t>North</t>
        </is>
      </c>
      <c r="F12947" t="inlineStr">
        <is>
          <t>P0121</t>
        </is>
      </c>
      <c r="G12947" t="inlineStr">
        <is>
          <t>Prod_0121</t>
        </is>
      </c>
      <c r="H12947" t="inlineStr">
        <is>
          <t>Clothing</t>
        </is>
      </c>
      <c r="I12947" t="n">
        <v>6</v>
      </c>
      <c r="J12947" t="n">
        <v>979.83</v>
      </c>
      <c r="K12947" t="n">
        <v>0.1</v>
      </c>
      <c r="L12947">
        <f>I12947*J12947*(1-K12947)</f>
        <v/>
      </c>
      <c r="M12947">
        <f>VLOOKUP(F12947,Products!A:D,4,FALSE)*I12947</f>
        <v/>
      </c>
      <c r="N12947">
        <f>L12947-M12947</f>
        <v/>
      </c>
    </row>
    <row r="12948">
      <c r="A12948" t="inlineStr">
        <is>
          <t>T1012946</t>
        </is>
      </c>
      <c r="B12948" t="inlineStr">
        <is>
          <t>2023-09-23</t>
        </is>
      </c>
      <c r="C12948" t="inlineStr">
        <is>
          <t>S034</t>
        </is>
      </c>
      <c r="D12948" t="inlineStr">
        <is>
          <t>Store_034</t>
        </is>
      </c>
      <c r="E12948" t="inlineStr">
        <is>
          <t>Central</t>
        </is>
      </c>
      <c r="F12948" t="inlineStr">
        <is>
          <t>P0130</t>
        </is>
      </c>
      <c r="G12948" t="inlineStr">
        <is>
          <t>Prod_0130</t>
        </is>
      </c>
      <c r="H12948" t="inlineStr">
        <is>
          <t>Electronics</t>
        </is>
      </c>
      <c r="I12948" t="n">
        <v>5</v>
      </c>
      <c r="J12948" t="n">
        <v>481.18</v>
      </c>
      <c r="K12948" t="n">
        <v>0</v>
      </c>
      <c r="L12948">
        <f>I12948*J12948*(1-K12948)</f>
        <v/>
      </c>
      <c r="M12948">
        <f>VLOOKUP(F12948,Products!A:D,4,FALSE)*I12948</f>
        <v/>
      </c>
      <c r="N12948">
        <f>L12948-M12948</f>
        <v/>
      </c>
    </row>
    <row r="12949">
      <c r="A12949" t="inlineStr">
        <is>
          <t>T1012947</t>
        </is>
      </c>
      <c r="B12949" t="inlineStr">
        <is>
          <t>2025-06-01</t>
        </is>
      </c>
      <c r="C12949" t="inlineStr">
        <is>
          <t>S035</t>
        </is>
      </c>
      <c r="D12949" t="inlineStr">
        <is>
          <t>Store_035</t>
        </is>
      </c>
      <c r="E12949" t="inlineStr">
        <is>
          <t>Central</t>
        </is>
      </c>
      <c r="F12949" t="inlineStr">
        <is>
          <t>P0055</t>
        </is>
      </c>
      <c r="G12949" t="inlineStr">
        <is>
          <t>Prod_0055</t>
        </is>
      </c>
      <c r="H12949" t="inlineStr">
        <is>
          <t>Beverages</t>
        </is>
      </c>
      <c r="I12949" t="n">
        <v>3</v>
      </c>
      <c r="J12949" t="n">
        <v>192.02</v>
      </c>
      <c r="K12949" t="n">
        <v>0.1</v>
      </c>
      <c r="L12949">
        <f>I12949*J12949*(1-K12949)</f>
        <v/>
      </c>
      <c r="M12949">
        <f>VLOOKUP(F12949,Products!A:D,4,FALSE)*I12949</f>
        <v/>
      </c>
      <c r="N12949">
        <f>L12949-M12949</f>
        <v/>
      </c>
    </row>
    <row r="12950">
      <c r="A12950" t="inlineStr">
        <is>
          <t>T1012948</t>
        </is>
      </c>
      <c r="B12950" t="inlineStr">
        <is>
          <t>2023-09-16</t>
        </is>
      </c>
      <c r="C12950" t="inlineStr">
        <is>
          <t>S015</t>
        </is>
      </c>
      <c r="D12950" t="inlineStr">
        <is>
          <t>Store_015</t>
        </is>
      </c>
      <c r="E12950" t="inlineStr">
        <is>
          <t>North</t>
        </is>
      </c>
      <c r="F12950" t="inlineStr">
        <is>
          <t>P0178</t>
        </is>
      </c>
      <c r="G12950" t="inlineStr">
        <is>
          <t>Prod_0178</t>
        </is>
      </c>
      <c r="H12950" t="inlineStr">
        <is>
          <t>Beverages</t>
        </is>
      </c>
      <c r="I12950" t="n">
        <v>8</v>
      </c>
      <c r="J12950" t="n">
        <v>619.83</v>
      </c>
      <c r="K12950" t="n">
        <v>0</v>
      </c>
      <c r="L12950">
        <f>I12950*J12950*(1-K12950)</f>
        <v/>
      </c>
      <c r="M12950">
        <f>VLOOKUP(F12950,Products!A:D,4,FALSE)*I12950</f>
        <v/>
      </c>
      <c r="N12950">
        <f>L12950-M12950</f>
        <v/>
      </c>
    </row>
    <row r="12951">
      <c r="A12951" t="inlineStr">
        <is>
          <t>T1012949</t>
        </is>
      </c>
      <c r="B12951" t="inlineStr">
        <is>
          <t>2025-05-23</t>
        </is>
      </c>
      <c r="C12951" t="inlineStr">
        <is>
          <t>S040</t>
        </is>
      </c>
      <c r="D12951" t="inlineStr">
        <is>
          <t>Store_040</t>
        </is>
      </c>
      <c r="E12951" t="inlineStr">
        <is>
          <t>Central</t>
        </is>
      </c>
      <c r="F12951" t="inlineStr">
        <is>
          <t>P0161</t>
        </is>
      </c>
      <c r="G12951" t="inlineStr">
        <is>
          <t>Prod_0161</t>
        </is>
      </c>
      <c r="H12951" t="inlineStr">
        <is>
          <t>Household</t>
        </is>
      </c>
      <c r="I12951" t="n">
        <v>2</v>
      </c>
      <c r="J12951" t="n">
        <v>89.27</v>
      </c>
      <c r="K12951" t="n">
        <v>0</v>
      </c>
      <c r="L12951">
        <f>I12951*J12951*(1-K12951)</f>
        <v/>
      </c>
      <c r="M12951">
        <f>VLOOKUP(F12951,Products!A:D,4,FALSE)*I12951</f>
        <v/>
      </c>
      <c r="N12951">
        <f>L12951-M12951</f>
        <v/>
      </c>
    </row>
    <row r="12952">
      <c r="A12952" t="inlineStr">
        <is>
          <t>T1012950</t>
        </is>
      </c>
      <c r="B12952" t="inlineStr">
        <is>
          <t>2025-06-10</t>
        </is>
      </c>
      <c r="C12952" t="inlineStr">
        <is>
          <t>S046</t>
        </is>
      </c>
      <c r="D12952" t="inlineStr">
        <is>
          <t>Store_046</t>
        </is>
      </c>
      <c r="E12952" t="inlineStr">
        <is>
          <t>South</t>
        </is>
      </c>
      <c r="F12952" t="inlineStr">
        <is>
          <t>P0037</t>
        </is>
      </c>
      <c r="G12952" t="inlineStr">
        <is>
          <t>Prod_0037</t>
        </is>
      </c>
      <c r="H12952" t="inlineStr">
        <is>
          <t>Stationery</t>
        </is>
      </c>
      <c r="I12952" t="n">
        <v>1</v>
      </c>
      <c r="J12952" t="n">
        <v>403.5</v>
      </c>
      <c r="K12952" t="n">
        <v>0</v>
      </c>
      <c r="L12952">
        <f>I12952*J12952*(1-K12952)</f>
        <v/>
      </c>
      <c r="M12952">
        <f>VLOOKUP(F12952,Products!A:D,4,FALSE)*I12952</f>
        <v/>
      </c>
      <c r="N12952">
        <f>L12952-M12952</f>
        <v/>
      </c>
    </row>
    <row r="12953">
      <c r="A12953" t="inlineStr">
        <is>
          <t>T1012951</t>
        </is>
      </c>
      <c r="B12953" t="inlineStr">
        <is>
          <t>2023-04-20</t>
        </is>
      </c>
      <c r="C12953" t="inlineStr">
        <is>
          <t>S008</t>
        </is>
      </c>
      <c r="D12953" t="inlineStr">
        <is>
          <t>Store_008</t>
        </is>
      </c>
      <c r="E12953" t="inlineStr">
        <is>
          <t>East</t>
        </is>
      </c>
      <c r="F12953" t="inlineStr">
        <is>
          <t>P0106</t>
        </is>
      </c>
      <c r="G12953" t="inlineStr">
        <is>
          <t>Prod_0106</t>
        </is>
      </c>
      <c r="H12953" t="inlineStr">
        <is>
          <t>Electronics</t>
        </is>
      </c>
      <c r="I12953" t="n">
        <v>2</v>
      </c>
      <c r="J12953" t="n">
        <v>840.75</v>
      </c>
      <c r="K12953" t="n">
        <v>0</v>
      </c>
      <c r="L12953">
        <f>I12953*J12953*(1-K12953)</f>
        <v/>
      </c>
      <c r="M12953">
        <f>VLOOKUP(F12953,Products!A:D,4,FALSE)*I12953</f>
        <v/>
      </c>
      <c r="N12953">
        <f>L12953-M12953</f>
        <v/>
      </c>
    </row>
    <row r="12954">
      <c r="A12954" t="inlineStr">
        <is>
          <t>T1012952</t>
        </is>
      </c>
      <c r="B12954" t="inlineStr">
        <is>
          <t>2025-04-08</t>
        </is>
      </c>
      <c r="C12954" t="inlineStr">
        <is>
          <t>S035</t>
        </is>
      </c>
      <c r="D12954" t="inlineStr">
        <is>
          <t>Store_035</t>
        </is>
      </c>
      <c r="E12954" t="inlineStr">
        <is>
          <t>Central</t>
        </is>
      </c>
      <c r="F12954" t="inlineStr">
        <is>
          <t>P0120</t>
        </is>
      </c>
      <c r="G12954" t="inlineStr">
        <is>
          <t>Prod_0120</t>
        </is>
      </c>
      <c r="H12954" t="inlineStr">
        <is>
          <t>Stationery</t>
        </is>
      </c>
      <c r="I12954" t="n">
        <v>4</v>
      </c>
      <c r="J12954" t="n">
        <v>387.62</v>
      </c>
      <c r="K12954" t="n">
        <v>0.05</v>
      </c>
      <c r="L12954">
        <f>I12954*J12954*(1-K12954)</f>
        <v/>
      </c>
      <c r="M12954">
        <f>VLOOKUP(F12954,Products!A:D,4,FALSE)*I12954</f>
        <v/>
      </c>
      <c r="N12954">
        <f>L12954-M12954</f>
        <v/>
      </c>
    </row>
    <row r="12955">
      <c r="A12955" t="inlineStr">
        <is>
          <t>T1012953</t>
        </is>
      </c>
      <c r="B12955" t="inlineStr">
        <is>
          <t>2023-12-04</t>
        </is>
      </c>
      <c r="C12955" t="inlineStr">
        <is>
          <t>S035</t>
        </is>
      </c>
      <c r="D12955" t="inlineStr">
        <is>
          <t>Store_035</t>
        </is>
      </c>
      <c r="E12955" t="inlineStr">
        <is>
          <t>Central</t>
        </is>
      </c>
      <c r="F12955" t="inlineStr">
        <is>
          <t>P0020</t>
        </is>
      </c>
      <c r="G12955" t="inlineStr">
        <is>
          <t>Prod_0020</t>
        </is>
      </c>
      <c r="H12955" t="inlineStr">
        <is>
          <t>Beverages</t>
        </is>
      </c>
      <c r="I12955" t="n">
        <v>3</v>
      </c>
      <c r="J12955" t="n">
        <v>711.66</v>
      </c>
      <c r="K12955" t="n">
        <v>0</v>
      </c>
      <c r="L12955">
        <f>I12955*J12955*(1-K12955)</f>
        <v/>
      </c>
      <c r="M12955">
        <f>VLOOKUP(F12955,Products!A:D,4,FALSE)*I12955</f>
        <v/>
      </c>
      <c r="N12955">
        <f>L12955-M12955</f>
        <v/>
      </c>
    </row>
    <row r="12956">
      <c r="A12956" t="inlineStr">
        <is>
          <t>T1012954</t>
        </is>
      </c>
      <c r="B12956" t="inlineStr">
        <is>
          <t>2025-06-17</t>
        </is>
      </c>
      <c r="C12956" t="inlineStr">
        <is>
          <t>S015</t>
        </is>
      </c>
      <c r="D12956" t="inlineStr">
        <is>
          <t>Store_015</t>
        </is>
      </c>
      <c r="E12956" t="inlineStr">
        <is>
          <t>North</t>
        </is>
      </c>
      <c r="F12956" t="inlineStr">
        <is>
          <t>P0065</t>
        </is>
      </c>
      <c r="G12956" t="inlineStr">
        <is>
          <t>Prod_0065</t>
        </is>
      </c>
      <c r="H12956" t="inlineStr">
        <is>
          <t>Beverages</t>
        </is>
      </c>
      <c r="I12956" t="n">
        <v>2</v>
      </c>
      <c r="J12956" t="n">
        <v>239.84</v>
      </c>
      <c r="K12956" t="n">
        <v>0</v>
      </c>
      <c r="L12956">
        <f>I12956*J12956*(1-K12956)</f>
        <v/>
      </c>
      <c r="M12956">
        <f>VLOOKUP(F12956,Products!A:D,4,FALSE)*I12956</f>
        <v/>
      </c>
      <c r="N12956">
        <f>L12956-M12956</f>
        <v/>
      </c>
    </row>
    <row r="12957">
      <c r="A12957" t="inlineStr">
        <is>
          <t>T1012955</t>
        </is>
      </c>
      <c r="B12957" t="inlineStr">
        <is>
          <t>2024-12-10</t>
        </is>
      </c>
      <c r="C12957" t="inlineStr">
        <is>
          <t>S049</t>
        </is>
      </c>
      <c r="D12957" t="inlineStr">
        <is>
          <t>Store_049</t>
        </is>
      </c>
      <c r="E12957" t="inlineStr">
        <is>
          <t>North</t>
        </is>
      </c>
      <c r="F12957" t="inlineStr">
        <is>
          <t>P0058</t>
        </is>
      </c>
      <c r="G12957" t="inlineStr">
        <is>
          <t>Prod_0058</t>
        </is>
      </c>
      <c r="H12957" t="inlineStr">
        <is>
          <t>Stationery</t>
        </is>
      </c>
      <c r="I12957" t="n">
        <v>9</v>
      </c>
      <c r="J12957" t="n">
        <v>435.75</v>
      </c>
      <c r="K12957" t="n">
        <v>0.1</v>
      </c>
      <c r="L12957">
        <f>I12957*J12957*(1-K12957)</f>
        <v/>
      </c>
      <c r="M12957">
        <f>VLOOKUP(F12957,Products!A:D,4,FALSE)*I12957</f>
        <v/>
      </c>
      <c r="N12957">
        <f>L12957-M12957</f>
        <v/>
      </c>
    </row>
    <row r="12958">
      <c r="A12958" t="inlineStr">
        <is>
          <t>T1012956</t>
        </is>
      </c>
      <c r="B12958" t="inlineStr">
        <is>
          <t>2023-01-08</t>
        </is>
      </c>
      <c r="C12958" t="inlineStr">
        <is>
          <t>S003</t>
        </is>
      </c>
      <c r="D12958" t="inlineStr">
        <is>
          <t>Store_003</t>
        </is>
      </c>
      <c r="E12958" t="inlineStr">
        <is>
          <t>North</t>
        </is>
      </c>
      <c r="F12958" t="inlineStr">
        <is>
          <t>P0174</t>
        </is>
      </c>
      <c r="G12958" t="inlineStr">
        <is>
          <t>Prod_0174</t>
        </is>
      </c>
      <c r="H12958" t="inlineStr">
        <is>
          <t>Food</t>
        </is>
      </c>
      <c r="I12958" t="n">
        <v>5</v>
      </c>
      <c r="J12958" t="n">
        <v>84.23</v>
      </c>
      <c r="K12958" t="n">
        <v>0.1</v>
      </c>
      <c r="L12958">
        <f>I12958*J12958*(1-K12958)</f>
        <v/>
      </c>
      <c r="M12958">
        <f>VLOOKUP(F12958,Products!A:D,4,FALSE)*I12958</f>
        <v/>
      </c>
      <c r="N12958">
        <f>L12958-M12958</f>
        <v/>
      </c>
    </row>
    <row r="12959">
      <c r="A12959" t="inlineStr">
        <is>
          <t>T1012957</t>
        </is>
      </c>
      <c r="B12959" t="inlineStr">
        <is>
          <t>2024-08-11</t>
        </is>
      </c>
      <c r="C12959" t="inlineStr">
        <is>
          <t>S041</t>
        </is>
      </c>
      <c r="D12959" t="inlineStr">
        <is>
          <t>Store_041</t>
        </is>
      </c>
      <c r="E12959" t="inlineStr">
        <is>
          <t>East</t>
        </is>
      </c>
      <c r="F12959" t="inlineStr">
        <is>
          <t>P0007</t>
        </is>
      </c>
      <c r="G12959" t="inlineStr">
        <is>
          <t>Prod_0007</t>
        </is>
      </c>
      <c r="H12959" t="inlineStr">
        <is>
          <t>Food</t>
        </is>
      </c>
      <c r="I12959" t="n">
        <v>1</v>
      </c>
      <c r="J12959" t="n">
        <v>138.82</v>
      </c>
      <c r="K12959" t="n">
        <v>0</v>
      </c>
      <c r="L12959">
        <f>I12959*J12959*(1-K12959)</f>
        <v/>
      </c>
      <c r="M12959">
        <f>VLOOKUP(F12959,Products!A:D,4,FALSE)*I12959</f>
        <v/>
      </c>
      <c r="N12959">
        <f>L12959-M12959</f>
        <v/>
      </c>
    </row>
    <row r="12960">
      <c r="A12960" t="inlineStr">
        <is>
          <t>T1012958</t>
        </is>
      </c>
      <c r="B12960" t="inlineStr">
        <is>
          <t>2023-08-27</t>
        </is>
      </c>
      <c r="C12960" t="inlineStr">
        <is>
          <t>S003</t>
        </is>
      </c>
      <c r="D12960" t="inlineStr">
        <is>
          <t>Store_003</t>
        </is>
      </c>
      <c r="E12960" t="inlineStr">
        <is>
          <t>North</t>
        </is>
      </c>
      <c r="F12960" t="inlineStr">
        <is>
          <t>P0034</t>
        </is>
      </c>
      <c r="G12960" t="inlineStr">
        <is>
          <t>Prod_0034</t>
        </is>
      </c>
      <c r="H12960" t="inlineStr">
        <is>
          <t>Toys</t>
        </is>
      </c>
      <c r="I12960" t="n">
        <v>2</v>
      </c>
      <c r="J12960" t="n">
        <v>688.9299999999999</v>
      </c>
      <c r="K12960" t="n">
        <v>0</v>
      </c>
      <c r="L12960">
        <f>I12960*J12960*(1-K12960)</f>
        <v/>
      </c>
      <c r="M12960">
        <f>VLOOKUP(F12960,Products!A:D,4,FALSE)*I12960</f>
        <v/>
      </c>
      <c r="N12960">
        <f>L12960-M12960</f>
        <v/>
      </c>
    </row>
    <row r="12961">
      <c r="A12961" t="inlineStr">
        <is>
          <t>T1012959</t>
        </is>
      </c>
      <c r="B12961" t="inlineStr">
        <is>
          <t>2024-01-28</t>
        </is>
      </c>
      <c r="C12961" t="inlineStr">
        <is>
          <t>S014</t>
        </is>
      </c>
      <c r="D12961" t="inlineStr">
        <is>
          <t>Store_014</t>
        </is>
      </c>
      <c r="E12961" t="inlineStr">
        <is>
          <t>West</t>
        </is>
      </c>
      <c r="F12961" t="inlineStr">
        <is>
          <t>P0136</t>
        </is>
      </c>
      <c r="G12961" t="inlineStr">
        <is>
          <t>Prod_0136</t>
        </is>
      </c>
      <c r="H12961" t="inlineStr">
        <is>
          <t>Beverages</t>
        </is>
      </c>
      <c r="I12961" t="n">
        <v>1</v>
      </c>
      <c r="J12961" t="n">
        <v>198.15</v>
      </c>
      <c r="K12961" t="n">
        <v>0</v>
      </c>
      <c r="L12961">
        <f>I12961*J12961*(1-K12961)</f>
        <v/>
      </c>
      <c r="M12961">
        <f>VLOOKUP(F12961,Products!A:D,4,FALSE)*I12961</f>
        <v/>
      </c>
      <c r="N12961">
        <f>L12961-M12961</f>
        <v/>
      </c>
    </row>
    <row r="12962">
      <c r="A12962" t="inlineStr">
        <is>
          <t>T1012960</t>
        </is>
      </c>
      <c r="B12962" t="inlineStr">
        <is>
          <t>2023-02-10</t>
        </is>
      </c>
      <c r="C12962" t="inlineStr">
        <is>
          <t>S004</t>
        </is>
      </c>
      <c r="D12962" t="inlineStr">
        <is>
          <t>Store_004</t>
        </is>
      </c>
      <c r="E12962" t="inlineStr">
        <is>
          <t>Central</t>
        </is>
      </c>
      <c r="F12962" t="inlineStr">
        <is>
          <t>P0033</t>
        </is>
      </c>
      <c r="G12962" t="inlineStr">
        <is>
          <t>Prod_0033</t>
        </is>
      </c>
      <c r="H12962" t="inlineStr">
        <is>
          <t>Food</t>
        </is>
      </c>
      <c r="I12962" t="n">
        <v>3</v>
      </c>
      <c r="J12962" t="n">
        <v>386.38</v>
      </c>
      <c r="K12962" t="n">
        <v>0</v>
      </c>
      <c r="L12962">
        <f>I12962*J12962*(1-K12962)</f>
        <v/>
      </c>
      <c r="M12962">
        <f>VLOOKUP(F12962,Products!A:D,4,FALSE)*I12962</f>
        <v/>
      </c>
      <c r="N12962">
        <f>L12962-M12962</f>
        <v/>
      </c>
    </row>
    <row r="12963">
      <c r="A12963" t="inlineStr">
        <is>
          <t>T1012961</t>
        </is>
      </c>
      <c r="B12963" t="inlineStr">
        <is>
          <t>2024-03-11</t>
        </is>
      </c>
      <c r="C12963" t="inlineStr">
        <is>
          <t>S021</t>
        </is>
      </c>
      <c r="D12963" t="inlineStr">
        <is>
          <t>Store_021</t>
        </is>
      </c>
      <c r="E12963" t="inlineStr">
        <is>
          <t>North</t>
        </is>
      </c>
      <c r="F12963" t="inlineStr">
        <is>
          <t>P0035</t>
        </is>
      </c>
      <c r="G12963" t="inlineStr">
        <is>
          <t>Prod_0035</t>
        </is>
      </c>
      <c r="H12963" t="inlineStr">
        <is>
          <t>Beverages</t>
        </is>
      </c>
      <c r="I12963" t="n">
        <v>7</v>
      </c>
      <c r="J12963" t="n">
        <v>132.53</v>
      </c>
      <c r="K12963" t="n">
        <v>0</v>
      </c>
      <c r="L12963">
        <f>I12963*J12963*(1-K12963)</f>
        <v/>
      </c>
      <c r="M12963">
        <f>VLOOKUP(F12963,Products!A:D,4,FALSE)*I12963</f>
        <v/>
      </c>
      <c r="N12963">
        <f>L12963-M12963</f>
        <v/>
      </c>
    </row>
    <row r="12964">
      <c r="A12964" t="inlineStr">
        <is>
          <t>T1012962</t>
        </is>
      </c>
      <c r="B12964" t="inlineStr">
        <is>
          <t>2024-04-07</t>
        </is>
      </c>
      <c r="C12964" t="inlineStr">
        <is>
          <t>S033</t>
        </is>
      </c>
      <c r="D12964" t="inlineStr">
        <is>
          <t>Store_033</t>
        </is>
      </c>
      <c r="E12964" t="inlineStr">
        <is>
          <t>North</t>
        </is>
      </c>
      <c r="F12964" t="inlineStr">
        <is>
          <t>P0049</t>
        </is>
      </c>
      <c r="G12964" t="inlineStr">
        <is>
          <t>Prod_0049</t>
        </is>
      </c>
      <c r="H12964" t="inlineStr">
        <is>
          <t>Beverages</t>
        </is>
      </c>
      <c r="I12964" t="n">
        <v>5</v>
      </c>
      <c r="J12964" t="n">
        <v>207.2</v>
      </c>
      <c r="K12964" t="n">
        <v>0</v>
      </c>
      <c r="L12964">
        <f>I12964*J12964*(1-K12964)</f>
        <v/>
      </c>
      <c r="M12964">
        <f>VLOOKUP(F12964,Products!A:D,4,FALSE)*I12964</f>
        <v/>
      </c>
      <c r="N12964">
        <f>L12964-M12964</f>
        <v/>
      </c>
    </row>
    <row r="12965">
      <c r="A12965" t="inlineStr">
        <is>
          <t>T1012963</t>
        </is>
      </c>
      <c r="B12965" t="inlineStr">
        <is>
          <t>2025-09-04</t>
        </is>
      </c>
      <c r="C12965" t="inlineStr">
        <is>
          <t>S018</t>
        </is>
      </c>
      <c r="D12965" t="inlineStr">
        <is>
          <t>Store_018</t>
        </is>
      </c>
      <c r="E12965" t="inlineStr">
        <is>
          <t>South</t>
        </is>
      </c>
      <c r="F12965" t="inlineStr">
        <is>
          <t>P0015</t>
        </is>
      </c>
      <c r="G12965" t="inlineStr">
        <is>
          <t>Prod_0015</t>
        </is>
      </c>
      <c r="H12965" t="inlineStr">
        <is>
          <t>Food</t>
        </is>
      </c>
      <c r="I12965" t="n">
        <v>4</v>
      </c>
      <c r="J12965" t="n">
        <v>119.6</v>
      </c>
      <c r="K12965" t="n">
        <v>0</v>
      </c>
      <c r="L12965">
        <f>I12965*J12965*(1-K12965)</f>
        <v/>
      </c>
      <c r="M12965">
        <f>VLOOKUP(F12965,Products!A:D,4,FALSE)*I12965</f>
        <v/>
      </c>
      <c r="N12965">
        <f>L12965-M12965</f>
        <v/>
      </c>
    </row>
    <row r="12966">
      <c r="A12966" t="inlineStr">
        <is>
          <t>T1012964</t>
        </is>
      </c>
      <c r="B12966" t="inlineStr">
        <is>
          <t>2023-05-01</t>
        </is>
      </c>
      <c r="C12966" t="inlineStr">
        <is>
          <t>S008</t>
        </is>
      </c>
      <c r="D12966" t="inlineStr">
        <is>
          <t>Store_008</t>
        </is>
      </c>
      <c r="E12966" t="inlineStr">
        <is>
          <t>East</t>
        </is>
      </c>
      <c r="F12966" t="inlineStr">
        <is>
          <t>P0157</t>
        </is>
      </c>
      <c r="G12966" t="inlineStr">
        <is>
          <t>Prod_0157</t>
        </is>
      </c>
      <c r="H12966" t="inlineStr">
        <is>
          <t>Toys</t>
        </is>
      </c>
      <c r="I12966" t="n">
        <v>3</v>
      </c>
      <c r="J12966" t="n">
        <v>278.36</v>
      </c>
      <c r="K12966" t="n">
        <v>0.05</v>
      </c>
      <c r="L12966">
        <f>I12966*J12966*(1-K12966)</f>
        <v/>
      </c>
      <c r="M12966">
        <f>VLOOKUP(F12966,Products!A:D,4,FALSE)*I12966</f>
        <v/>
      </c>
      <c r="N12966">
        <f>L12966-M12966</f>
        <v/>
      </c>
    </row>
    <row r="12967">
      <c r="A12967" t="inlineStr">
        <is>
          <t>T1012965</t>
        </is>
      </c>
      <c r="B12967" t="inlineStr">
        <is>
          <t>2023-01-27</t>
        </is>
      </c>
      <c r="C12967" t="inlineStr">
        <is>
          <t>S045</t>
        </is>
      </c>
      <c r="D12967" t="inlineStr">
        <is>
          <t>Store_045</t>
        </is>
      </c>
      <c r="E12967" t="inlineStr">
        <is>
          <t>East</t>
        </is>
      </c>
      <c r="F12967" t="inlineStr">
        <is>
          <t>P0162</t>
        </is>
      </c>
      <c r="G12967" t="inlineStr">
        <is>
          <t>Prod_0162</t>
        </is>
      </c>
      <c r="H12967" t="inlineStr">
        <is>
          <t>Food</t>
        </is>
      </c>
      <c r="I12967" t="n">
        <v>6</v>
      </c>
      <c r="J12967" t="n">
        <v>512.77</v>
      </c>
      <c r="K12967" t="n">
        <v>0</v>
      </c>
      <c r="L12967">
        <f>I12967*J12967*(1-K12967)</f>
        <v/>
      </c>
      <c r="M12967">
        <f>VLOOKUP(F12967,Products!A:D,4,FALSE)*I12967</f>
        <v/>
      </c>
      <c r="N12967">
        <f>L12967-M12967</f>
        <v/>
      </c>
    </row>
    <row r="12968">
      <c r="A12968" t="inlineStr">
        <is>
          <t>T1012966</t>
        </is>
      </c>
      <c r="B12968" t="inlineStr">
        <is>
          <t>2024-06-13</t>
        </is>
      </c>
      <c r="C12968" t="inlineStr">
        <is>
          <t>S037</t>
        </is>
      </c>
      <c r="D12968" t="inlineStr">
        <is>
          <t>Store_037</t>
        </is>
      </c>
      <c r="E12968" t="inlineStr">
        <is>
          <t>East</t>
        </is>
      </c>
      <c r="F12968" t="inlineStr">
        <is>
          <t>P0028</t>
        </is>
      </c>
      <c r="G12968" t="inlineStr">
        <is>
          <t>Prod_0028</t>
        </is>
      </c>
      <c r="H12968" t="inlineStr">
        <is>
          <t>Food</t>
        </is>
      </c>
      <c r="I12968" t="n">
        <v>2</v>
      </c>
      <c r="J12968" t="n">
        <v>416.24</v>
      </c>
      <c r="K12968" t="n">
        <v>0</v>
      </c>
      <c r="L12968">
        <f>I12968*J12968*(1-K12968)</f>
        <v/>
      </c>
      <c r="M12968">
        <f>VLOOKUP(F12968,Products!A:D,4,FALSE)*I12968</f>
        <v/>
      </c>
      <c r="N12968">
        <f>L12968-M12968</f>
        <v/>
      </c>
    </row>
    <row r="12969">
      <c r="A12969" t="inlineStr">
        <is>
          <t>T1012967</t>
        </is>
      </c>
      <c r="B12969" t="inlineStr">
        <is>
          <t>2023-02-14</t>
        </is>
      </c>
      <c r="C12969" t="inlineStr">
        <is>
          <t>S038</t>
        </is>
      </c>
      <c r="D12969" t="inlineStr">
        <is>
          <t>Store_038</t>
        </is>
      </c>
      <c r="E12969" t="inlineStr">
        <is>
          <t>East</t>
        </is>
      </c>
      <c r="F12969" t="inlineStr">
        <is>
          <t>P0035</t>
        </is>
      </c>
      <c r="G12969" t="inlineStr">
        <is>
          <t>Prod_0035</t>
        </is>
      </c>
      <c r="H12969" t="inlineStr">
        <is>
          <t>Beverages</t>
        </is>
      </c>
      <c r="I12969" t="n">
        <v>4</v>
      </c>
      <c r="J12969" t="n">
        <v>114.38</v>
      </c>
      <c r="K12969" t="n">
        <v>0</v>
      </c>
      <c r="L12969">
        <f>I12969*J12969*(1-K12969)</f>
        <v/>
      </c>
      <c r="M12969">
        <f>VLOOKUP(F12969,Products!A:D,4,FALSE)*I12969</f>
        <v/>
      </c>
      <c r="N12969">
        <f>L12969-M12969</f>
        <v/>
      </c>
    </row>
    <row r="12970">
      <c r="A12970" t="inlineStr">
        <is>
          <t>T1012968</t>
        </is>
      </c>
      <c r="B12970" t="inlineStr">
        <is>
          <t>2023-11-11</t>
        </is>
      </c>
      <c r="C12970" t="inlineStr">
        <is>
          <t>S029</t>
        </is>
      </c>
      <c r="D12970" t="inlineStr">
        <is>
          <t>Store_029</t>
        </is>
      </c>
      <c r="E12970" t="inlineStr">
        <is>
          <t>South</t>
        </is>
      </c>
      <c r="F12970" t="inlineStr">
        <is>
          <t>P0150</t>
        </is>
      </c>
      <c r="G12970" t="inlineStr">
        <is>
          <t>Prod_0150</t>
        </is>
      </c>
      <c r="H12970" t="inlineStr">
        <is>
          <t>Clothing</t>
        </is>
      </c>
      <c r="I12970" t="n">
        <v>3</v>
      </c>
      <c r="J12970" t="n">
        <v>417.01</v>
      </c>
      <c r="K12970" t="n">
        <v>0.2</v>
      </c>
      <c r="L12970">
        <f>I12970*J12970*(1-K12970)</f>
        <v/>
      </c>
      <c r="M12970">
        <f>VLOOKUP(F12970,Products!A:D,4,FALSE)*I12970</f>
        <v/>
      </c>
      <c r="N12970">
        <f>L12970-M12970</f>
        <v/>
      </c>
    </row>
    <row r="12971">
      <c r="A12971" t="inlineStr">
        <is>
          <t>T1012969</t>
        </is>
      </c>
      <c r="B12971" t="inlineStr">
        <is>
          <t>2024-02-26</t>
        </is>
      </c>
      <c r="C12971" t="inlineStr">
        <is>
          <t>S050</t>
        </is>
      </c>
      <c r="D12971" t="inlineStr">
        <is>
          <t>Store_050</t>
        </is>
      </c>
      <c r="E12971" t="inlineStr">
        <is>
          <t>South</t>
        </is>
      </c>
      <c r="F12971" t="inlineStr">
        <is>
          <t>P0003</t>
        </is>
      </c>
      <c r="G12971" t="inlineStr">
        <is>
          <t>Prod_0003</t>
        </is>
      </c>
      <c r="H12971" t="inlineStr">
        <is>
          <t>Household</t>
        </is>
      </c>
      <c r="I12971" t="n">
        <v>9</v>
      </c>
      <c r="J12971" t="n">
        <v>102.72</v>
      </c>
      <c r="K12971" t="n">
        <v>0</v>
      </c>
      <c r="L12971">
        <f>I12971*J12971*(1-K12971)</f>
        <v/>
      </c>
      <c r="M12971">
        <f>VLOOKUP(F12971,Products!A:D,4,FALSE)*I12971</f>
        <v/>
      </c>
      <c r="N12971">
        <f>L12971-M12971</f>
        <v/>
      </c>
    </row>
    <row r="12972">
      <c r="A12972" t="inlineStr">
        <is>
          <t>T1012970</t>
        </is>
      </c>
      <c r="B12972" t="inlineStr">
        <is>
          <t>2025-09-14</t>
        </is>
      </c>
      <c r="C12972" t="inlineStr">
        <is>
          <t>S019</t>
        </is>
      </c>
      <c r="D12972" t="inlineStr">
        <is>
          <t>Store_019</t>
        </is>
      </c>
      <c r="E12972" t="inlineStr">
        <is>
          <t>East</t>
        </is>
      </c>
      <c r="F12972" t="inlineStr">
        <is>
          <t>P0114</t>
        </is>
      </c>
      <c r="G12972" t="inlineStr">
        <is>
          <t>Prod_0114</t>
        </is>
      </c>
      <c r="H12972" t="inlineStr">
        <is>
          <t>Beverages</t>
        </is>
      </c>
      <c r="I12972" t="n">
        <v>8</v>
      </c>
      <c r="J12972" t="n">
        <v>680.62</v>
      </c>
      <c r="K12972" t="n">
        <v>0</v>
      </c>
      <c r="L12972">
        <f>I12972*J12972*(1-K12972)</f>
        <v/>
      </c>
      <c r="M12972">
        <f>VLOOKUP(F12972,Products!A:D,4,FALSE)*I12972</f>
        <v/>
      </c>
      <c r="N12972">
        <f>L12972-M12972</f>
        <v/>
      </c>
    </row>
    <row r="12973">
      <c r="A12973" t="inlineStr">
        <is>
          <t>T1012971</t>
        </is>
      </c>
      <c r="B12973" t="inlineStr">
        <is>
          <t>2024-02-02</t>
        </is>
      </c>
      <c r="C12973" t="inlineStr">
        <is>
          <t>S001</t>
        </is>
      </c>
      <c r="D12973" t="inlineStr">
        <is>
          <t>Store_001</t>
        </is>
      </c>
      <c r="E12973" t="inlineStr">
        <is>
          <t>West</t>
        </is>
      </c>
      <c r="F12973" t="inlineStr">
        <is>
          <t>P0158</t>
        </is>
      </c>
      <c r="G12973" t="inlineStr">
        <is>
          <t>Prod_0158</t>
        </is>
      </c>
      <c r="H12973" t="inlineStr">
        <is>
          <t>Beverages</t>
        </is>
      </c>
      <c r="I12973" t="n">
        <v>9</v>
      </c>
      <c r="J12973" t="n">
        <v>223.51</v>
      </c>
      <c r="K12973" t="n">
        <v>0</v>
      </c>
      <c r="L12973">
        <f>I12973*J12973*(1-K12973)</f>
        <v/>
      </c>
      <c r="M12973">
        <f>VLOOKUP(F12973,Products!A:D,4,FALSE)*I12973</f>
        <v/>
      </c>
      <c r="N12973">
        <f>L12973-M12973</f>
        <v/>
      </c>
    </row>
    <row r="12974">
      <c r="A12974" t="inlineStr">
        <is>
          <t>T1012972</t>
        </is>
      </c>
      <c r="B12974" t="inlineStr">
        <is>
          <t>2024-09-11</t>
        </is>
      </c>
      <c r="C12974" t="inlineStr">
        <is>
          <t>S050</t>
        </is>
      </c>
      <c r="D12974" t="inlineStr">
        <is>
          <t>Store_050</t>
        </is>
      </c>
      <c r="E12974" t="inlineStr">
        <is>
          <t>South</t>
        </is>
      </c>
      <c r="F12974" t="inlineStr">
        <is>
          <t>P0033</t>
        </is>
      </c>
      <c r="G12974" t="inlineStr">
        <is>
          <t>Prod_0033</t>
        </is>
      </c>
      <c r="H12974" t="inlineStr">
        <is>
          <t>Food</t>
        </is>
      </c>
      <c r="I12974" t="n">
        <v>4</v>
      </c>
      <c r="J12974" t="n">
        <v>351.45</v>
      </c>
      <c r="K12974" t="n">
        <v>0</v>
      </c>
      <c r="L12974">
        <f>I12974*J12974*(1-K12974)</f>
        <v/>
      </c>
      <c r="M12974">
        <f>VLOOKUP(F12974,Products!A:D,4,FALSE)*I12974</f>
        <v/>
      </c>
      <c r="N12974">
        <f>L12974-M12974</f>
        <v/>
      </c>
    </row>
    <row r="12975">
      <c r="A12975" t="inlineStr">
        <is>
          <t>T1012973</t>
        </is>
      </c>
      <c r="B12975" t="inlineStr">
        <is>
          <t>2024-07-06</t>
        </is>
      </c>
      <c r="C12975" t="inlineStr">
        <is>
          <t>S006</t>
        </is>
      </c>
      <c r="D12975" t="inlineStr">
        <is>
          <t>Store_006</t>
        </is>
      </c>
      <c r="E12975" t="inlineStr">
        <is>
          <t>East</t>
        </is>
      </c>
      <c r="F12975" t="inlineStr">
        <is>
          <t>P0061</t>
        </is>
      </c>
      <c r="G12975" t="inlineStr">
        <is>
          <t>Prod_0061</t>
        </is>
      </c>
      <c r="H12975" t="inlineStr">
        <is>
          <t>Beverages</t>
        </is>
      </c>
      <c r="I12975" t="n">
        <v>4</v>
      </c>
      <c r="J12975" t="n">
        <v>53.57</v>
      </c>
      <c r="K12975" t="n">
        <v>0.15</v>
      </c>
      <c r="L12975">
        <f>I12975*J12975*(1-K12975)</f>
        <v/>
      </c>
      <c r="M12975">
        <f>VLOOKUP(F12975,Products!A:D,4,FALSE)*I12975</f>
        <v/>
      </c>
      <c r="N12975">
        <f>L12975-M12975</f>
        <v/>
      </c>
    </row>
    <row r="12976">
      <c r="A12976" t="inlineStr">
        <is>
          <t>T1012974</t>
        </is>
      </c>
      <c r="B12976" t="inlineStr">
        <is>
          <t>2024-11-25</t>
        </is>
      </c>
      <c r="C12976" t="inlineStr">
        <is>
          <t>S027</t>
        </is>
      </c>
      <c r="D12976" t="inlineStr">
        <is>
          <t>Store_027</t>
        </is>
      </c>
      <c r="E12976" t="inlineStr">
        <is>
          <t>South</t>
        </is>
      </c>
      <c r="F12976" t="inlineStr">
        <is>
          <t>P0199</t>
        </is>
      </c>
      <c r="G12976" t="inlineStr">
        <is>
          <t>Prod_0199</t>
        </is>
      </c>
      <c r="H12976" t="inlineStr">
        <is>
          <t>Beverages</t>
        </is>
      </c>
      <c r="I12976" t="n">
        <v>7</v>
      </c>
      <c r="J12976" t="n">
        <v>109.21</v>
      </c>
      <c r="K12976" t="n">
        <v>0.1</v>
      </c>
      <c r="L12976">
        <f>I12976*J12976*(1-K12976)</f>
        <v/>
      </c>
      <c r="M12976">
        <f>VLOOKUP(F12976,Products!A:D,4,FALSE)*I12976</f>
        <v/>
      </c>
      <c r="N12976">
        <f>L12976-M12976</f>
        <v/>
      </c>
    </row>
    <row r="12977">
      <c r="A12977" t="inlineStr">
        <is>
          <t>T1012975</t>
        </is>
      </c>
      <c r="B12977" t="inlineStr">
        <is>
          <t>2025-06-03</t>
        </is>
      </c>
      <c r="C12977" t="inlineStr">
        <is>
          <t>S038</t>
        </is>
      </c>
      <c r="D12977" t="inlineStr">
        <is>
          <t>Store_038</t>
        </is>
      </c>
      <c r="E12977" t="inlineStr">
        <is>
          <t>East</t>
        </is>
      </c>
      <c r="F12977" t="inlineStr">
        <is>
          <t>P0111</t>
        </is>
      </c>
      <c r="G12977" t="inlineStr">
        <is>
          <t>Prod_0111</t>
        </is>
      </c>
      <c r="H12977" t="inlineStr">
        <is>
          <t>Clothing</t>
        </is>
      </c>
      <c r="I12977" t="n">
        <v>5</v>
      </c>
      <c r="J12977" t="n">
        <v>659.38</v>
      </c>
      <c r="K12977" t="n">
        <v>0</v>
      </c>
      <c r="L12977">
        <f>I12977*J12977*(1-K12977)</f>
        <v/>
      </c>
      <c r="M12977">
        <f>VLOOKUP(F12977,Products!A:D,4,FALSE)*I12977</f>
        <v/>
      </c>
      <c r="N12977">
        <f>L12977-M12977</f>
        <v/>
      </c>
    </row>
    <row r="12978">
      <c r="A12978" t="inlineStr">
        <is>
          <t>T1012976</t>
        </is>
      </c>
      <c r="B12978" t="inlineStr">
        <is>
          <t>2025-04-18</t>
        </is>
      </c>
      <c r="C12978" t="inlineStr">
        <is>
          <t>S007</t>
        </is>
      </c>
      <c r="D12978" t="inlineStr">
        <is>
          <t>Store_007</t>
        </is>
      </c>
      <c r="E12978" t="inlineStr">
        <is>
          <t>East</t>
        </is>
      </c>
      <c r="F12978" t="inlineStr">
        <is>
          <t>P0154</t>
        </is>
      </c>
      <c r="G12978" t="inlineStr">
        <is>
          <t>Prod_0154</t>
        </is>
      </c>
      <c r="H12978" t="inlineStr">
        <is>
          <t>Toys</t>
        </is>
      </c>
      <c r="I12978" t="n">
        <v>6</v>
      </c>
      <c r="J12978" t="n">
        <v>376.01</v>
      </c>
      <c r="K12978" t="n">
        <v>0.15</v>
      </c>
      <c r="L12978">
        <f>I12978*J12978*(1-K12978)</f>
        <v/>
      </c>
      <c r="M12978">
        <f>VLOOKUP(F12978,Products!A:D,4,FALSE)*I12978</f>
        <v/>
      </c>
      <c r="N12978">
        <f>L12978-M12978</f>
        <v/>
      </c>
    </row>
    <row r="12979">
      <c r="A12979" t="inlineStr">
        <is>
          <t>T1012977</t>
        </is>
      </c>
      <c r="B12979" t="inlineStr">
        <is>
          <t>2025-01-09</t>
        </is>
      </c>
      <c r="C12979" t="inlineStr">
        <is>
          <t>S037</t>
        </is>
      </c>
      <c r="D12979" t="inlineStr">
        <is>
          <t>Store_037</t>
        </is>
      </c>
      <c r="E12979" t="inlineStr">
        <is>
          <t>East</t>
        </is>
      </c>
      <c r="F12979" t="inlineStr">
        <is>
          <t>P0128</t>
        </is>
      </c>
      <c r="G12979" t="inlineStr">
        <is>
          <t>Prod_0128</t>
        </is>
      </c>
      <c r="H12979" t="inlineStr">
        <is>
          <t>Toys</t>
        </is>
      </c>
      <c r="I12979" t="n">
        <v>7</v>
      </c>
      <c r="J12979" t="n">
        <v>189.87</v>
      </c>
      <c r="K12979" t="n">
        <v>0</v>
      </c>
      <c r="L12979">
        <f>I12979*J12979*(1-K12979)</f>
        <v/>
      </c>
      <c r="M12979">
        <f>VLOOKUP(F12979,Products!A:D,4,FALSE)*I12979</f>
        <v/>
      </c>
      <c r="N12979">
        <f>L12979-M12979</f>
        <v/>
      </c>
    </row>
    <row r="12980">
      <c r="A12980" t="inlineStr">
        <is>
          <t>T1012978</t>
        </is>
      </c>
      <c r="B12980" t="inlineStr">
        <is>
          <t>2024-11-13</t>
        </is>
      </c>
      <c r="C12980" t="inlineStr">
        <is>
          <t>S003</t>
        </is>
      </c>
      <c r="D12980" t="inlineStr">
        <is>
          <t>Store_003</t>
        </is>
      </c>
      <c r="E12980" t="inlineStr">
        <is>
          <t>North</t>
        </is>
      </c>
      <c r="F12980" t="inlineStr">
        <is>
          <t>P0035</t>
        </is>
      </c>
      <c r="G12980" t="inlineStr">
        <is>
          <t>Prod_0035</t>
        </is>
      </c>
      <c r="H12980" t="inlineStr">
        <is>
          <t>Beverages</t>
        </is>
      </c>
      <c r="I12980" t="n">
        <v>3</v>
      </c>
      <c r="J12980" t="n">
        <v>120.49</v>
      </c>
      <c r="K12980" t="n">
        <v>0</v>
      </c>
      <c r="L12980">
        <f>I12980*J12980*(1-K12980)</f>
        <v/>
      </c>
      <c r="M12980">
        <f>VLOOKUP(F12980,Products!A:D,4,FALSE)*I12980</f>
        <v/>
      </c>
      <c r="N12980">
        <f>L12980-M12980</f>
        <v/>
      </c>
    </row>
    <row r="12981">
      <c r="A12981" t="inlineStr">
        <is>
          <t>T1012979</t>
        </is>
      </c>
      <c r="B12981" t="inlineStr">
        <is>
          <t>2023-01-11</t>
        </is>
      </c>
      <c r="C12981" t="inlineStr">
        <is>
          <t>S044</t>
        </is>
      </c>
      <c r="D12981" t="inlineStr">
        <is>
          <t>Store_044</t>
        </is>
      </c>
      <c r="E12981" t="inlineStr">
        <is>
          <t>North</t>
        </is>
      </c>
      <c r="F12981" t="inlineStr">
        <is>
          <t>P0139</t>
        </is>
      </c>
      <c r="G12981" t="inlineStr">
        <is>
          <t>Prod_0139</t>
        </is>
      </c>
      <c r="H12981" t="inlineStr">
        <is>
          <t>Clothing</t>
        </is>
      </c>
      <c r="I12981" t="n">
        <v>9</v>
      </c>
      <c r="J12981" t="n">
        <v>668.39</v>
      </c>
      <c r="K12981" t="n">
        <v>0</v>
      </c>
      <c r="L12981">
        <f>I12981*J12981*(1-K12981)</f>
        <v/>
      </c>
      <c r="M12981">
        <f>VLOOKUP(F12981,Products!A:D,4,FALSE)*I12981</f>
        <v/>
      </c>
      <c r="N12981">
        <f>L12981-M12981</f>
        <v/>
      </c>
    </row>
    <row r="12982">
      <c r="A12982" t="inlineStr">
        <is>
          <t>T1012980</t>
        </is>
      </c>
      <c r="B12982" t="inlineStr">
        <is>
          <t>2025-05-04</t>
        </is>
      </c>
      <c r="C12982" t="inlineStr">
        <is>
          <t>S049</t>
        </is>
      </c>
      <c r="D12982" t="inlineStr">
        <is>
          <t>Store_049</t>
        </is>
      </c>
      <c r="E12982" t="inlineStr">
        <is>
          <t>North</t>
        </is>
      </c>
      <c r="F12982" t="inlineStr">
        <is>
          <t>P0012</t>
        </is>
      </c>
      <c r="G12982" t="inlineStr">
        <is>
          <t>Prod_0012</t>
        </is>
      </c>
      <c r="H12982" t="inlineStr">
        <is>
          <t>Food</t>
        </is>
      </c>
      <c r="I12982" t="n">
        <v>6</v>
      </c>
      <c r="J12982" t="n">
        <v>800.78</v>
      </c>
      <c r="K12982" t="n">
        <v>0.05</v>
      </c>
      <c r="L12982">
        <f>I12982*J12982*(1-K12982)</f>
        <v/>
      </c>
      <c r="M12982">
        <f>VLOOKUP(F12982,Products!A:D,4,FALSE)*I12982</f>
        <v/>
      </c>
      <c r="N12982">
        <f>L12982-M12982</f>
        <v/>
      </c>
    </row>
    <row r="12983">
      <c r="A12983" t="inlineStr">
        <is>
          <t>T1012981</t>
        </is>
      </c>
      <c r="B12983" t="inlineStr">
        <is>
          <t>2023-07-16</t>
        </is>
      </c>
      <c r="C12983" t="inlineStr">
        <is>
          <t>S050</t>
        </is>
      </c>
      <c r="D12983" t="inlineStr">
        <is>
          <t>Store_050</t>
        </is>
      </c>
      <c r="E12983" t="inlineStr">
        <is>
          <t>South</t>
        </is>
      </c>
      <c r="F12983" t="inlineStr">
        <is>
          <t>P0011</t>
        </is>
      </c>
      <c r="G12983" t="inlineStr">
        <is>
          <t>Prod_0011</t>
        </is>
      </c>
      <c r="H12983" t="inlineStr">
        <is>
          <t>Household</t>
        </is>
      </c>
      <c r="I12983" t="n">
        <v>9</v>
      </c>
      <c r="J12983" t="n">
        <v>303.86</v>
      </c>
      <c r="K12983" t="n">
        <v>0</v>
      </c>
      <c r="L12983">
        <f>I12983*J12983*(1-K12983)</f>
        <v/>
      </c>
      <c r="M12983">
        <f>VLOOKUP(F12983,Products!A:D,4,FALSE)*I12983</f>
        <v/>
      </c>
      <c r="N12983">
        <f>L12983-M12983</f>
        <v/>
      </c>
    </row>
    <row r="12984">
      <c r="A12984" t="inlineStr">
        <is>
          <t>T1012982</t>
        </is>
      </c>
      <c r="B12984" t="inlineStr">
        <is>
          <t>2025-06-29</t>
        </is>
      </c>
      <c r="C12984" t="inlineStr">
        <is>
          <t>S029</t>
        </is>
      </c>
      <c r="D12984" t="inlineStr">
        <is>
          <t>Store_029</t>
        </is>
      </c>
      <c r="E12984" t="inlineStr">
        <is>
          <t>South</t>
        </is>
      </c>
      <c r="F12984" t="inlineStr">
        <is>
          <t>P0157</t>
        </is>
      </c>
      <c r="G12984" t="inlineStr">
        <is>
          <t>Prod_0157</t>
        </is>
      </c>
      <c r="H12984" t="inlineStr">
        <is>
          <t>Toys</t>
        </is>
      </c>
      <c r="I12984" t="n">
        <v>3</v>
      </c>
      <c r="J12984" t="n">
        <v>308.86</v>
      </c>
      <c r="K12984" t="n">
        <v>0</v>
      </c>
      <c r="L12984">
        <f>I12984*J12984*(1-K12984)</f>
        <v/>
      </c>
      <c r="M12984">
        <f>VLOOKUP(F12984,Products!A:D,4,FALSE)*I12984</f>
        <v/>
      </c>
      <c r="N12984">
        <f>L12984-M12984</f>
        <v/>
      </c>
    </row>
    <row r="12985">
      <c r="A12985" t="inlineStr">
        <is>
          <t>T1012983</t>
        </is>
      </c>
      <c r="B12985" t="inlineStr">
        <is>
          <t>2025-01-12</t>
        </is>
      </c>
      <c r="C12985" t="inlineStr">
        <is>
          <t>S038</t>
        </is>
      </c>
      <c r="D12985" t="inlineStr">
        <is>
          <t>Store_038</t>
        </is>
      </c>
      <c r="E12985" t="inlineStr">
        <is>
          <t>East</t>
        </is>
      </c>
      <c r="F12985" t="inlineStr">
        <is>
          <t>P0082</t>
        </is>
      </c>
      <c r="G12985" t="inlineStr">
        <is>
          <t>Prod_0082</t>
        </is>
      </c>
      <c r="H12985" t="inlineStr">
        <is>
          <t>Food</t>
        </is>
      </c>
      <c r="I12985" t="n">
        <v>9</v>
      </c>
      <c r="J12985" t="n">
        <v>693.6</v>
      </c>
      <c r="K12985" t="n">
        <v>0</v>
      </c>
      <c r="L12985">
        <f>I12985*J12985*(1-K12985)</f>
        <v/>
      </c>
      <c r="M12985">
        <f>VLOOKUP(F12985,Products!A:D,4,FALSE)*I12985</f>
        <v/>
      </c>
      <c r="N12985">
        <f>L12985-M12985</f>
        <v/>
      </c>
    </row>
    <row r="12986">
      <c r="A12986" t="inlineStr">
        <is>
          <t>T1012984</t>
        </is>
      </c>
      <c r="B12986" t="inlineStr">
        <is>
          <t>2024-05-14</t>
        </is>
      </c>
      <c r="C12986" t="inlineStr">
        <is>
          <t>S041</t>
        </is>
      </c>
      <c r="D12986" t="inlineStr">
        <is>
          <t>Store_041</t>
        </is>
      </c>
      <c r="E12986" t="inlineStr">
        <is>
          <t>East</t>
        </is>
      </c>
      <c r="F12986" t="inlineStr">
        <is>
          <t>P0108</t>
        </is>
      </c>
      <c r="G12986" t="inlineStr">
        <is>
          <t>Prod_0108</t>
        </is>
      </c>
      <c r="H12986" t="inlineStr">
        <is>
          <t>Stationery</t>
        </is>
      </c>
      <c r="I12986" t="n">
        <v>6</v>
      </c>
      <c r="J12986" t="n">
        <v>543.5700000000001</v>
      </c>
      <c r="K12986" t="n">
        <v>0</v>
      </c>
      <c r="L12986">
        <f>I12986*J12986*(1-K12986)</f>
        <v/>
      </c>
      <c r="M12986">
        <f>VLOOKUP(F12986,Products!A:D,4,FALSE)*I12986</f>
        <v/>
      </c>
      <c r="N12986">
        <f>L12986-M12986</f>
        <v/>
      </c>
    </row>
    <row r="12987">
      <c r="A12987" t="inlineStr">
        <is>
          <t>T1012985</t>
        </is>
      </c>
      <c r="B12987" t="inlineStr">
        <is>
          <t>2023-06-09</t>
        </is>
      </c>
      <c r="C12987" t="inlineStr">
        <is>
          <t>S019</t>
        </is>
      </c>
      <c r="D12987" t="inlineStr">
        <is>
          <t>Store_019</t>
        </is>
      </c>
      <c r="E12987" t="inlineStr">
        <is>
          <t>East</t>
        </is>
      </c>
      <c r="F12987" t="inlineStr">
        <is>
          <t>P0043</t>
        </is>
      </c>
      <c r="G12987" t="inlineStr">
        <is>
          <t>Prod_0043</t>
        </is>
      </c>
      <c r="H12987" t="inlineStr">
        <is>
          <t>Food</t>
        </is>
      </c>
      <c r="I12987" t="n">
        <v>9</v>
      </c>
      <c r="J12987" t="n">
        <v>201.83</v>
      </c>
      <c r="K12987" t="n">
        <v>0</v>
      </c>
      <c r="L12987">
        <f>I12987*J12987*(1-K12987)</f>
        <v/>
      </c>
      <c r="M12987">
        <f>VLOOKUP(F12987,Products!A:D,4,FALSE)*I12987</f>
        <v/>
      </c>
      <c r="N12987">
        <f>L12987-M12987</f>
        <v/>
      </c>
    </row>
    <row r="12988">
      <c r="A12988" t="inlineStr">
        <is>
          <t>T1012986</t>
        </is>
      </c>
      <c r="B12988" t="inlineStr">
        <is>
          <t>2024-12-16</t>
        </is>
      </c>
      <c r="C12988" t="inlineStr">
        <is>
          <t>S047</t>
        </is>
      </c>
      <c r="D12988" t="inlineStr">
        <is>
          <t>Store_047</t>
        </is>
      </c>
      <c r="E12988" t="inlineStr">
        <is>
          <t>North</t>
        </is>
      </c>
      <c r="F12988" t="inlineStr">
        <is>
          <t>P0121</t>
        </is>
      </c>
      <c r="G12988" t="inlineStr">
        <is>
          <t>Prod_0121</t>
        </is>
      </c>
      <c r="H12988" t="inlineStr">
        <is>
          <t>Clothing</t>
        </is>
      </c>
      <c r="I12988" t="n">
        <v>9</v>
      </c>
      <c r="J12988" t="n">
        <v>854.39</v>
      </c>
      <c r="K12988" t="n">
        <v>0</v>
      </c>
      <c r="L12988">
        <f>I12988*J12988*(1-K12988)</f>
        <v/>
      </c>
      <c r="M12988">
        <f>VLOOKUP(F12988,Products!A:D,4,FALSE)*I12988</f>
        <v/>
      </c>
      <c r="N12988">
        <f>L12988-M12988</f>
        <v/>
      </c>
    </row>
    <row r="12989">
      <c r="A12989" t="inlineStr">
        <is>
          <t>T1012987</t>
        </is>
      </c>
      <c r="B12989" t="inlineStr">
        <is>
          <t>2023-03-19</t>
        </is>
      </c>
      <c r="C12989" t="inlineStr">
        <is>
          <t>S030</t>
        </is>
      </c>
      <c r="D12989" t="inlineStr">
        <is>
          <t>Store_030</t>
        </is>
      </c>
      <c r="E12989" t="inlineStr">
        <is>
          <t>North</t>
        </is>
      </c>
      <c r="F12989" t="inlineStr">
        <is>
          <t>P0015</t>
        </is>
      </c>
      <c r="G12989" t="inlineStr">
        <is>
          <t>Prod_0015</t>
        </is>
      </c>
      <c r="H12989" t="inlineStr">
        <is>
          <t>Food</t>
        </is>
      </c>
      <c r="I12989" t="n">
        <v>9</v>
      </c>
      <c r="J12989" t="n">
        <v>126.81</v>
      </c>
      <c r="K12989" t="n">
        <v>0</v>
      </c>
      <c r="L12989">
        <f>I12989*J12989*(1-K12989)</f>
        <v/>
      </c>
      <c r="M12989">
        <f>VLOOKUP(F12989,Products!A:D,4,FALSE)*I12989</f>
        <v/>
      </c>
      <c r="N12989">
        <f>L12989-M12989</f>
        <v/>
      </c>
    </row>
    <row r="12990">
      <c r="A12990" t="inlineStr">
        <is>
          <t>T1012988</t>
        </is>
      </c>
      <c r="B12990" t="inlineStr">
        <is>
          <t>2024-12-13</t>
        </is>
      </c>
      <c r="C12990" t="inlineStr">
        <is>
          <t>S010</t>
        </is>
      </c>
      <c r="D12990" t="inlineStr">
        <is>
          <t>Store_010</t>
        </is>
      </c>
      <c r="E12990" t="inlineStr">
        <is>
          <t>North</t>
        </is>
      </c>
      <c r="F12990" t="inlineStr">
        <is>
          <t>P0150</t>
        </is>
      </c>
      <c r="G12990" t="inlineStr">
        <is>
          <t>Prod_0150</t>
        </is>
      </c>
      <c r="H12990" t="inlineStr">
        <is>
          <t>Clothing</t>
        </is>
      </c>
      <c r="I12990" t="n">
        <v>7</v>
      </c>
      <c r="J12990" t="n">
        <v>297.19</v>
      </c>
      <c r="K12990" t="n">
        <v>0.05</v>
      </c>
      <c r="L12990">
        <f>I12990*J12990*(1-K12990)</f>
        <v/>
      </c>
      <c r="M12990">
        <f>VLOOKUP(F12990,Products!A:D,4,FALSE)*I12990</f>
        <v/>
      </c>
      <c r="N12990">
        <f>L12990-M12990</f>
        <v/>
      </c>
    </row>
    <row r="12991">
      <c r="A12991" t="inlineStr">
        <is>
          <t>T1012989</t>
        </is>
      </c>
      <c r="B12991" t="inlineStr">
        <is>
          <t>2025-04-29</t>
        </is>
      </c>
      <c r="C12991" t="inlineStr">
        <is>
          <t>S013</t>
        </is>
      </c>
      <c r="D12991" t="inlineStr">
        <is>
          <t>Store_013</t>
        </is>
      </c>
      <c r="E12991" t="inlineStr">
        <is>
          <t>North</t>
        </is>
      </c>
      <c r="F12991" t="inlineStr">
        <is>
          <t>P0033</t>
        </is>
      </c>
      <c r="G12991" t="inlineStr">
        <is>
          <t>Prod_0033</t>
        </is>
      </c>
      <c r="H12991" t="inlineStr">
        <is>
          <t>Food</t>
        </is>
      </c>
      <c r="I12991" t="n">
        <v>3</v>
      </c>
      <c r="J12991" t="n">
        <v>374.45</v>
      </c>
      <c r="K12991" t="n">
        <v>0.05</v>
      </c>
      <c r="L12991">
        <f>I12991*J12991*(1-K12991)</f>
        <v/>
      </c>
      <c r="M12991">
        <f>VLOOKUP(F12991,Products!A:D,4,FALSE)*I12991</f>
        <v/>
      </c>
      <c r="N12991">
        <f>L12991-M12991</f>
        <v/>
      </c>
    </row>
    <row r="12992">
      <c r="A12992" t="inlineStr">
        <is>
          <t>T1012990</t>
        </is>
      </c>
      <c r="B12992" t="inlineStr">
        <is>
          <t>2024-06-20</t>
        </is>
      </c>
      <c r="C12992" t="inlineStr">
        <is>
          <t>S015</t>
        </is>
      </c>
      <c r="D12992" t="inlineStr">
        <is>
          <t>Store_015</t>
        </is>
      </c>
      <c r="E12992" t="inlineStr">
        <is>
          <t>North</t>
        </is>
      </c>
      <c r="F12992" t="inlineStr">
        <is>
          <t>P0019</t>
        </is>
      </c>
      <c r="G12992" t="inlineStr">
        <is>
          <t>Prod_0019</t>
        </is>
      </c>
      <c r="H12992" t="inlineStr">
        <is>
          <t>Toys</t>
        </is>
      </c>
      <c r="I12992" t="n">
        <v>7</v>
      </c>
      <c r="J12992" t="n">
        <v>547.1</v>
      </c>
      <c r="K12992" t="n">
        <v>0</v>
      </c>
      <c r="L12992">
        <f>I12992*J12992*(1-K12992)</f>
        <v/>
      </c>
      <c r="M12992">
        <f>VLOOKUP(F12992,Products!A:D,4,FALSE)*I12992</f>
        <v/>
      </c>
      <c r="N12992">
        <f>L12992-M12992</f>
        <v/>
      </c>
    </row>
    <row r="12993">
      <c r="A12993" t="inlineStr">
        <is>
          <t>T1012991</t>
        </is>
      </c>
      <c r="B12993" t="inlineStr">
        <is>
          <t>2023-04-28</t>
        </is>
      </c>
      <c r="C12993" t="inlineStr">
        <is>
          <t>S041</t>
        </is>
      </c>
      <c r="D12993" t="inlineStr">
        <is>
          <t>Store_041</t>
        </is>
      </c>
      <c r="E12993" t="inlineStr">
        <is>
          <t>East</t>
        </is>
      </c>
      <c r="F12993" t="inlineStr">
        <is>
          <t>P0005</t>
        </is>
      </c>
      <c r="G12993" t="inlineStr">
        <is>
          <t>Prod_0005</t>
        </is>
      </c>
      <c r="H12993" t="inlineStr">
        <is>
          <t>Beverages</t>
        </is>
      </c>
      <c r="I12993" t="n">
        <v>1</v>
      </c>
      <c r="J12993" t="n">
        <v>118.79</v>
      </c>
      <c r="K12993" t="n">
        <v>0</v>
      </c>
      <c r="L12993">
        <f>I12993*J12993*(1-K12993)</f>
        <v/>
      </c>
      <c r="M12993">
        <f>VLOOKUP(F12993,Products!A:D,4,FALSE)*I12993</f>
        <v/>
      </c>
      <c r="N12993">
        <f>L12993-M12993</f>
        <v/>
      </c>
    </row>
    <row r="12994">
      <c r="A12994" t="inlineStr">
        <is>
          <t>T1012992</t>
        </is>
      </c>
      <c r="B12994" t="inlineStr">
        <is>
          <t>2024-08-28</t>
        </is>
      </c>
      <c r="C12994" t="inlineStr">
        <is>
          <t>S037</t>
        </is>
      </c>
      <c r="D12994" t="inlineStr">
        <is>
          <t>Store_037</t>
        </is>
      </c>
      <c r="E12994" t="inlineStr">
        <is>
          <t>East</t>
        </is>
      </c>
      <c r="F12994" t="inlineStr">
        <is>
          <t>P0015</t>
        </is>
      </c>
      <c r="G12994" t="inlineStr">
        <is>
          <t>Prod_0015</t>
        </is>
      </c>
      <c r="H12994" t="inlineStr">
        <is>
          <t>Food</t>
        </is>
      </c>
      <c r="I12994" t="n">
        <v>6</v>
      </c>
      <c r="J12994" t="n">
        <v>102.8</v>
      </c>
      <c r="K12994" t="n">
        <v>0.05</v>
      </c>
      <c r="L12994">
        <f>I12994*J12994*(1-K12994)</f>
        <v/>
      </c>
      <c r="M12994">
        <f>VLOOKUP(F12994,Products!A:D,4,FALSE)*I12994</f>
        <v/>
      </c>
      <c r="N12994">
        <f>L12994-M12994</f>
        <v/>
      </c>
    </row>
    <row r="12995">
      <c r="A12995" t="inlineStr">
        <is>
          <t>T1012993</t>
        </is>
      </c>
      <c r="B12995" t="inlineStr">
        <is>
          <t>2024-12-07</t>
        </is>
      </c>
      <c r="C12995" t="inlineStr">
        <is>
          <t>S020</t>
        </is>
      </c>
      <c r="D12995" t="inlineStr">
        <is>
          <t>Store_020</t>
        </is>
      </c>
      <c r="E12995" t="inlineStr">
        <is>
          <t>West</t>
        </is>
      </c>
      <c r="F12995" t="inlineStr">
        <is>
          <t>P0198</t>
        </is>
      </c>
      <c r="G12995" t="inlineStr">
        <is>
          <t>Prod_0198</t>
        </is>
      </c>
      <c r="H12995" t="inlineStr">
        <is>
          <t>Beverages</t>
        </is>
      </c>
      <c r="I12995" t="n">
        <v>9</v>
      </c>
      <c r="J12995" t="n">
        <v>859.3</v>
      </c>
      <c r="K12995" t="n">
        <v>0.05</v>
      </c>
      <c r="L12995">
        <f>I12995*J12995*(1-K12995)</f>
        <v/>
      </c>
      <c r="M12995">
        <f>VLOOKUP(F12995,Products!A:D,4,FALSE)*I12995</f>
        <v/>
      </c>
      <c r="N12995">
        <f>L12995-M12995</f>
        <v/>
      </c>
    </row>
    <row r="12996">
      <c r="A12996" t="inlineStr">
        <is>
          <t>T1012994</t>
        </is>
      </c>
      <c r="B12996" t="inlineStr">
        <is>
          <t>2023-08-16</t>
        </is>
      </c>
      <c r="C12996" t="inlineStr">
        <is>
          <t>S006</t>
        </is>
      </c>
      <c r="D12996" t="inlineStr">
        <is>
          <t>Store_006</t>
        </is>
      </c>
      <c r="E12996" t="inlineStr">
        <is>
          <t>East</t>
        </is>
      </c>
      <c r="F12996" t="inlineStr">
        <is>
          <t>P0091</t>
        </is>
      </c>
      <c r="G12996" t="inlineStr">
        <is>
          <t>Prod_0091</t>
        </is>
      </c>
      <c r="H12996" t="inlineStr">
        <is>
          <t>Toys</t>
        </is>
      </c>
      <c r="I12996" t="n">
        <v>8</v>
      </c>
      <c r="J12996" t="n">
        <v>322.72</v>
      </c>
      <c r="K12996" t="n">
        <v>0</v>
      </c>
      <c r="L12996">
        <f>I12996*J12996*(1-K12996)</f>
        <v/>
      </c>
      <c r="M12996">
        <f>VLOOKUP(F12996,Products!A:D,4,FALSE)*I12996</f>
        <v/>
      </c>
      <c r="N12996">
        <f>L12996-M12996</f>
        <v/>
      </c>
    </row>
    <row r="12997">
      <c r="A12997" t="inlineStr">
        <is>
          <t>T1012995</t>
        </is>
      </c>
      <c r="B12997" t="inlineStr">
        <is>
          <t>2024-01-20</t>
        </is>
      </c>
      <c r="C12997" t="inlineStr">
        <is>
          <t>S033</t>
        </is>
      </c>
      <c r="D12997" t="inlineStr">
        <is>
          <t>Store_033</t>
        </is>
      </c>
      <c r="E12997" t="inlineStr">
        <is>
          <t>North</t>
        </is>
      </c>
      <c r="F12997" t="inlineStr">
        <is>
          <t>P0048</t>
        </is>
      </c>
      <c r="G12997" t="inlineStr">
        <is>
          <t>Prod_0048</t>
        </is>
      </c>
      <c r="H12997" t="inlineStr">
        <is>
          <t>Toys</t>
        </is>
      </c>
      <c r="I12997" t="n">
        <v>2</v>
      </c>
      <c r="J12997" t="n">
        <v>224.08</v>
      </c>
      <c r="K12997" t="n">
        <v>0</v>
      </c>
      <c r="L12997">
        <f>I12997*J12997*(1-K12997)</f>
        <v/>
      </c>
      <c r="M12997">
        <f>VLOOKUP(F12997,Products!A:D,4,FALSE)*I12997</f>
        <v/>
      </c>
      <c r="N12997">
        <f>L12997-M12997</f>
        <v/>
      </c>
    </row>
    <row r="12998">
      <c r="A12998" t="inlineStr">
        <is>
          <t>T1012996</t>
        </is>
      </c>
      <c r="B12998" t="inlineStr">
        <is>
          <t>2023-09-05</t>
        </is>
      </c>
      <c r="C12998" t="inlineStr">
        <is>
          <t>S003</t>
        </is>
      </c>
      <c r="D12998" t="inlineStr">
        <is>
          <t>Store_003</t>
        </is>
      </c>
      <c r="E12998" t="inlineStr">
        <is>
          <t>North</t>
        </is>
      </c>
      <c r="F12998" t="inlineStr">
        <is>
          <t>P0053</t>
        </is>
      </c>
      <c r="G12998" t="inlineStr">
        <is>
          <t>Prod_0053</t>
        </is>
      </c>
      <c r="H12998" t="inlineStr">
        <is>
          <t>Food</t>
        </is>
      </c>
      <c r="I12998" t="n">
        <v>5</v>
      </c>
      <c r="J12998" t="n">
        <v>332.65</v>
      </c>
      <c r="K12998" t="n">
        <v>0.05</v>
      </c>
      <c r="L12998">
        <f>I12998*J12998*(1-K12998)</f>
        <v/>
      </c>
      <c r="M12998">
        <f>VLOOKUP(F12998,Products!A:D,4,FALSE)*I12998</f>
        <v/>
      </c>
      <c r="N12998">
        <f>L12998-M12998</f>
        <v/>
      </c>
    </row>
    <row r="12999">
      <c r="A12999" t="inlineStr">
        <is>
          <t>T1012997</t>
        </is>
      </c>
      <c r="B12999" t="inlineStr">
        <is>
          <t>2025-06-25</t>
        </is>
      </c>
      <c r="C12999" t="inlineStr">
        <is>
          <t>S001</t>
        </is>
      </c>
      <c r="D12999" t="inlineStr">
        <is>
          <t>Store_001</t>
        </is>
      </c>
      <c r="E12999" t="inlineStr">
        <is>
          <t>West</t>
        </is>
      </c>
      <c r="F12999" t="inlineStr">
        <is>
          <t>P0048</t>
        </is>
      </c>
      <c r="G12999" t="inlineStr">
        <is>
          <t>Prod_0048</t>
        </is>
      </c>
      <c r="H12999" t="inlineStr">
        <is>
          <t>Toys</t>
        </is>
      </c>
      <c r="I12999" t="n">
        <v>9</v>
      </c>
      <c r="J12999" t="n">
        <v>278.5</v>
      </c>
      <c r="K12999" t="n">
        <v>0</v>
      </c>
      <c r="L12999">
        <f>I12999*J12999*(1-K12999)</f>
        <v/>
      </c>
      <c r="M12999">
        <f>VLOOKUP(F12999,Products!A:D,4,FALSE)*I12999</f>
        <v/>
      </c>
      <c r="N12999">
        <f>L12999-M12999</f>
        <v/>
      </c>
    </row>
    <row r="13000">
      <c r="A13000" t="inlineStr">
        <is>
          <t>T1012998</t>
        </is>
      </c>
      <c r="B13000" t="inlineStr">
        <is>
          <t>2024-05-12</t>
        </is>
      </c>
      <c r="C13000" t="inlineStr">
        <is>
          <t>S016</t>
        </is>
      </c>
      <c r="D13000" t="inlineStr">
        <is>
          <t>Store_016</t>
        </is>
      </c>
      <c r="E13000" t="inlineStr">
        <is>
          <t>West</t>
        </is>
      </c>
      <c r="F13000" t="inlineStr">
        <is>
          <t>P0041</t>
        </is>
      </c>
      <c r="G13000" t="inlineStr">
        <is>
          <t>Prod_0041</t>
        </is>
      </c>
      <c r="H13000" t="inlineStr">
        <is>
          <t>Stationery</t>
        </is>
      </c>
      <c r="I13000" t="n">
        <v>1</v>
      </c>
      <c r="J13000" t="n">
        <v>275.03</v>
      </c>
      <c r="K13000" t="n">
        <v>0.2</v>
      </c>
      <c r="L13000">
        <f>I13000*J13000*(1-K13000)</f>
        <v/>
      </c>
      <c r="M13000">
        <f>VLOOKUP(F13000,Products!A:D,4,FALSE)*I13000</f>
        <v/>
      </c>
      <c r="N13000">
        <f>L13000-M13000</f>
        <v/>
      </c>
    </row>
    <row r="13001">
      <c r="A13001" t="inlineStr">
        <is>
          <t>T1012999</t>
        </is>
      </c>
      <c r="B13001" t="inlineStr">
        <is>
          <t>2023-09-11</t>
        </is>
      </c>
      <c r="C13001" t="inlineStr">
        <is>
          <t>S048</t>
        </is>
      </c>
      <c r="D13001" t="inlineStr">
        <is>
          <t>Store_048</t>
        </is>
      </c>
      <c r="E13001" t="inlineStr">
        <is>
          <t>South</t>
        </is>
      </c>
      <c r="F13001" t="inlineStr">
        <is>
          <t>P0180</t>
        </is>
      </c>
      <c r="G13001" t="inlineStr">
        <is>
          <t>Prod_0180</t>
        </is>
      </c>
      <c r="H13001" t="inlineStr">
        <is>
          <t>Clothing</t>
        </is>
      </c>
      <c r="I13001" t="n">
        <v>3</v>
      </c>
      <c r="J13001" t="n">
        <v>424.22</v>
      </c>
      <c r="K13001" t="n">
        <v>0</v>
      </c>
      <c r="L13001">
        <f>I13001*J13001*(1-K13001)</f>
        <v/>
      </c>
      <c r="M13001">
        <f>VLOOKUP(F13001,Products!A:D,4,FALSE)*I13001</f>
        <v/>
      </c>
      <c r="N13001">
        <f>L13001-M13001</f>
        <v/>
      </c>
    </row>
    <row r="13002">
      <c r="A13002" t="inlineStr">
        <is>
          <t>T1013000</t>
        </is>
      </c>
      <c r="B13002" t="inlineStr">
        <is>
          <t>2024-03-14</t>
        </is>
      </c>
      <c r="C13002" t="inlineStr">
        <is>
          <t>S030</t>
        </is>
      </c>
      <c r="D13002" t="inlineStr">
        <is>
          <t>Store_030</t>
        </is>
      </c>
      <c r="E13002" t="inlineStr">
        <is>
          <t>North</t>
        </is>
      </c>
      <c r="F13002" t="inlineStr">
        <is>
          <t>P0092</t>
        </is>
      </c>
      <c r="G13002" t="inlineStr">
        <is>
          <t>Prod_0092</t>
        </is>
      </c>
      <c r="H13002" t="inlineStr">
        <is>
          <t>Household</t>
        </is>
      </c>
      <c r="I13002" t="n">
        <v>4</v>
      </c>
      <c r="J13002" t="n">
        <v>204.69</v>
      </c>
      <c r="K13002" t="n">
        <v>0.1</v>
      </c>
      <c r="L13002">
        <f>I13002*J13002*(1-K13002)</f>
        <v/>
      </c>
      <c r="M13002">
        <f>VLOOKUP(F13002,Products!A:D,4,FALSE)*I13002</f>
        <v/>
      </c>
      <c r="N13002">
        <f>L13002-M13002</f>
        <v/>
      </c>
    </row>
    <row r="13003">
      <c r="A13003" t="inlineStr">
        <is>
          <t>T1013001</t>
        </is>
      </c>
      <c r="B13003" t="inlineStr">
        <is>
          <t>2025-05-29</t>
        </is>
      </c>
      <c r="C13003" t="inlineStr">
        <is>
          <t>S029</t>
        </is>
      </c>
      <c r="D13003" t="inlineStr">
        <is>
          <t>Store_029</t>
        </is>
      </c>
      <c r="E13003" t="inlineStr">
        <is>
          <t>South</t>
        </is>
      </c>
      <c r="F13003" t="inlineStr">
        <is>
          <t>P0104</t>
        </is>
      </c>
      <c r="G13003" t="inlineStr">
        <is>
          <t>Prod_0104</t>
        </is>
      </c>
      <c r="H13003" t="inlineStr">
        <is>
          <t>Clothing</t>
        </is>
      </c>
      <c r="I13003" t="n">
        <v>6</v>
      </c>
      <c r="J13003" t="n">
        <v>813.92</v>
      </c>
      <c r="K13003" t="n">
        <v>0</v>
      </c>
      <c r="L13003">
        <f>I13003*J13003*(1-K13003)</f>
        <v/>
      </c>
      <c r="M13003">
        <f>VLOOKUP(F13003,Products!A:D,4,FALSE)*I13003</f>
        <v/>
      </c>
      <c r="N13003">
        <f>L13003-M13003</f>
        <v/>
      </c>
    </row>
    <row r="13004">
      <c r="A13004" t="inlineStr">
        <is>
          <t>T1013002</t>
        </is>
      </c>
      <c r="B13004" t="inlineStr">
        <is>
          <t>2025-09-12</t>
        </is>
      </c>
      <c r="C13004" t="inlineStr">
        <is>
          <t>S028</t>
        </is>
      </c>
      <c r="D13004" t="inlineStr">
        <is>
          <t>Store_028</t>
        </is>
      </c>
      <c r="E13004" t="inlineStr">
        <is>
          <t>North</t>
        </is>
      </c>
      <c r="F13004" t="inlineStr">
        <is>
          <t>P0130</t>
        </is>
      </c>
      <c r="G13004" t="inlineStr">
        <is>
          <t>Prod_0130</t>
        </is>
      </c>
      <c r="H13004" t="inlineStr">
        <is>
          <t>Electronics</t>
        </is>
      </c>
      <c r="I13004" t="n">
        <v>8</v>
      </c>
      <c r="J13004" t="n">
        <v>610.88</v>
      </c>
      <c r="K13004" t="n">
        <v>0</v>
      </c>
      <c r="L13004">
        <f>I13004*J13004*(1-K13004)</f>
        <v/>
      </c>
      <c r="M13004">
        <f>VLOOKUP(F13004,Products!A:D,4,FALSE)*I13004</f>
        <v/>
      </c>
      <c r="N13004">
        <f>L13004-M13004</f>
        <v/>
      </c>
    </row>
    <row r="13005">
      <c r="A13005" t="inlineStr">
        <is>
          <t>T1013003</t>
        </is>
      </c>
      <c r="B13005" t="inlineStr">
        <is>
          <t>2025-08-13</t>
        </is>
      </c>
      <c r="C13005" t="inlineStr">
        <is>
          <t>S031</t>
        </is>
      </c>
      <c r="D13005" t="inlineStr">
        <is>
          <t>Store_031</t>
        </is>
      </c>
      <c r="E13005" t="inlineStr">
        <is>
          <t>Central</t>
        </is>
      </c>
      <c r="F13005" t="inlineStr">
        <is>
          <t>P0178</t>
        </is>
      </c>
      <c r="G13005" t="inlineStr">
        <is>
          <t>Prod_0178</t>
        </is>
      </c>
      <c r="H13005" t="inlineStr">
        <is>
          <t>Beverages</t>
        </is>
      </c>
      <c r="I13005" t="n">
        <v>2</v>
      </c>
      <c r="J13005" t="n">
        <v>733.65</v>
      </c>
      <c r="K13005" t="n">
        <v>0</v>
      </c>
      <c r="L13005">
        <f>I13005*J13005*(1-K13005)</f>
        <v/>
      </c>
      <c r="M13005">
        <f>VLOOKUP(F13005,Products!A:D,4,FALSE)*I13005</f>
        <v/>
      </c>
      <c r="N13005">
        <f>L13005-M13005</f>
        <v/>
      </c>
    </row>
    <row r="13006">
      <c r="A13006" t="inlineStr">
        <is>
          <t>T1013004</t>
        </is>
      </c>
      <c r="B13006" t="inlineStr">
        <is>
          <t>2023-06-06</t>
        </is>
      </c>
      <c r="C13006" t="inlineStr">
        <is>
          <t>S046</t>
        </is>
      </c>
      <c r="D13006" t="inlineStr">
        <is>
          <t>Store_046</t>
        </is>
      </c>
      <c r="E13006" t="inlineStr">
        <is>
          <t>South</t>
        </is>
      </c>
      <c r="F13006" t="inlineStr">
        <is>
          <t>P0086</t>
        </is>
      </c>
      <c r="G13006" t="inlineStr">
        <is>
          <t>Prod_0086</t>
        </is>
      </c>
      <c r="H13006" t="inlineStr">
        <is>
          <t>Stationery</t>
        </is>
      </c>
      <c r="I13006" t="n">
        <v>4</v>
      </c>
      <c r="J13006" t="n">
        <v>910.4</v>
      </c>
      <c r="K13006" t="n">
        <v>0.1</v>
      </c>
      <c r="L13006">
        <f>I13006*J13006*(1-K13006)</f>
        <v/>
      </c>
      <c r="M13006">
        <f>VLOOKUP(F13006,Products!A:D,4,FALSE)*I13006</f>
        <v/>
      </c>
      <c r="N13006">
        <f>L13006-M13006</f>
        <v/>
      </c>
    </row>
    <row r="13007">
      <c r="A13007" t="inlineStr">
        <is>
          <t>T1013005</t>
        </is>
      </c>
      <c r="B13007" t="inlineStr">
        <is>
          <t>2023-05-19</t>
        </is>
      </c>
      <c r="C13007" t="inlineStr">
        <is>
          <t>S018</t>
        </is>
      </c>
      <c r="D13007" t="inlineStr">
        <is>
          <t>Store_018</t>
        </is>
      </c>
      <c r="E13007" t="inlineStr">
        <is>
          <t>South</t>
        </is>
      </c>
      <c r="F13007" t="inlineStr">
        <is>
          <t>P0172</t>
        </is>
      </c>
      <c r="G13007" t="inlineStr">
        <is>
          <t>Prod_0172</t>
        </is>
      </c>
      <c r="H13007" t="inlineStr">
        <is>
          <t>Beverages</t>
        </is>
      </c>
      <c r="I13007" t="n">
        <v>5</v>
      </c>
      <c r="J13007" t="n">
        <v>891.8200000000001</v>
      </c>
      <c r="K13007" t="n">
        <v>0.1</v>
      </c>
      <c r="L13007">
        <f>I13007*J13007*(1-K13007)</f>
        <v/>
      </c>
      <c r="M13007">
        <f>VLOOKUP(F13007,Products!A:D,4,FALSE)*I13007</f>
        <v/>
      </c>
      <c r="N13007">
        <f>L13007-M13007</f>
        <v/>
      </c>
    </row>
    <row r="13008">
      <c r="A13008" t="inlineStr">
        <is>
          <t>T1013006</t>
        </is>
      </c>
      <c r="B13008" t="inlineStr">
        <is>
          <t>2023-12-08</t>
        </is>
      </c>
      <c r="C13008" t="inlineStr">
        <is>
          <t>S020</t>
        </is>
      </c>
      <c r="D13008" t="inlineStr">
        <is>
          <t>Store_020</t>
        </is>
      </c>
      <c r="E13008" t="inlineStr">
        <is>
          <t>West</t>
        </is>
      </c>
      <c r="F13008" t="inlineStr">
        <is>
          <t>P0098</t>
        </is>
      </c>
      <c r="G13008" t="inlineStr">
        <is>
          <t>Prod_0098</t>
        </is>
      </c>
      <c r="H13008" t="inlineStr">
        <is>
          <t>Clothing</t>
        </is>
      </c>
      <c r="I13008" t="n">
        <v>3</v>
      </c>
      <c r="J13008" t="n">
        <v>621.4</v>
      </c>
      <c r="K13008" t="n">
        <v>0.1</v>
      </c>
      <c r="L13008">
        <f>I13008*J13008*(1-K13008)</f>
        <v/>
      </c>
      <c r="M13008">
        <f>VLOOKUP(F13008,Products!A:D,4,FALSE)*I13008</f>
        <v/>
      </c>
      <c r="N13008">
        <f>L13008-M13008</f>
        <v/>
      </c>
    </row>
    <row r="13009">
      <c r="A13009" t="inlineStr">
        <is>
          <t>T1013007</t>
        </is>
      </c>
      <c r="B13009" t="inlineStr">
        <is>
          <t>2024-03-13</t>
        </is>
      </c>
      <c r="C13009" t="inlineStr">
        <is>
          <t>S018</t>
        </is>
      </c>
      <c r="D13009" t="inlineStr">
        <is>
          <t>Store_018</t>
        </is>
      </c>
      <c r="E13009" t="inlineStr">
        <is>
          <t>South</t>
        </is>
      </c>
      <c r="F13009" t="inlineStr">
        <is>
          <t>P0091</t>
        </is>
      </c>
      <c r="G13009" t="inlineStr">
        <is>
          <t>Prod_0091</t>
        </is>
      </c>
      <c r="H13009" t="inlineStr">
        <is>
          <t>Toys</t>
        </is>
      </c>
      <c r="I13009" t="n">
        <v>2</v>
      </c>
      <c r="J13009" t="n">
        <v>284.71</v>
      </c>
      <c r="K13009" t="n">
        <v>0</v>
      </c>
      <c r="L13009">
        <f>I13009*J13009*(1-K13009)</f>
        <v/>
      </c>
      <c r="M13009">
        <f>VLOOKUP(F13009,Products!A:D,4,FALSE)*I13009</f>
        <v/>
      </c>
      <c r="N13009">
        <f>L13009-M13009</f>
        <v/>
      </c>
    </row>
    <row r="13010">
      <c r="A13010" t="inlineStr">
        <is>
          <t>T1013008</t>
        </is>
      </c>
      <c r="B13010" t="inlineStr">
        <is>
          <t>2023-02-13</t>
        </is>
      </c>
      <c r="C13010" t="inlineStr">
        <is>
          <t>S003</t>
        </is>
      </c>
      <c r="D13010" t="inlineStr">
        <is>
          <t>Store_003</t>
        </is>
      </c>
      <c r="E13010" t="inlineStr">
        <is>
          <t>North</t>
        </is>
      </c>
      <c r="F13010" t="inlineStr">
        <is>
          <t>P0079</t>
        </is>
      </c>
      <c r="G13010" t="inlineStr">
        <is>
          <t>Prod_0079</t>
        </is>
      </c>
      <c r="H13010" t="inlineStr">
        <is>
          <t>Food</t>
        </is>
      </c>
      <c r="I13010" t="n">
        <v>4</v>
      </c>
      <c r="J13010" t="n">
        <v>596.55</v>
      </c>
      <c r="K13010" t="n">
        <v>0</v>
      </c>
      <c r="L13010">
        <f>I13010*J13010*(1-K13010)</f>
        <v/>
      </c>
      <c r="M13010">
        <f>VLOOKUP(F13010,Products!A:D,4,FALSE)*I13010</f>
        <v/>
      </c>
      <c r="N13010">
        <f>L13010-M13010</f>
        <v/>
      </c>
    </row>
    <row r="13011">
      <c r="A13011" t="inlineStr">
        <is>
          <t>T1013009</t>
        </is>
      </c>
      <c r="B13011" t="inlineStr">
        <is>
          <t>2024-07-19</t>
        </is>
      </c>
      <c r="C13011" t="inlineStr">
        <is>
          <t>S026</t>
        </is>
      </c>
      <c r="D13011" t="inlineStr">
        <is>
          <t>Store_026</t>
        </is>
      </c>
      <c r="E13011" t="inlineStr">
        <is>
          <t>North</t>
        </is>
      </c>
      <c r="F13011" t="inlineStr">
        <is>
          <t>P0135</t>
        </is>
      </c>
      <c r="G13011" t="inlineStr">
        <is>
          <t>Prod_0135</t>
        </is>
      </c>
      <c r="H13011" t="inlineStr">
        <is>
          <t>Food</t>
        </is>
      </c>
      <c r="I13011" t="n">
        <v>7</v>
      </c>
      <c r="J13011" t="n">
        <v>79.52</v>
      </c>
      <c r="K13011" t="n">
        <v>0</v>
      </c>
      <c r="L13011">
        <f>I13011*J13011*(1-K13011)</f>
        <v/>
      </c>
      <c r="M13011">
        <f>VLOOKUP(F13011,Products!A:D,4,FALSE)*I13011</f>
        <v/>
      </c>
      <c r="N13011">
        <f>L13011-M13011</f>
        <v/>
      </c>
    </row>
    <row r="13012">
      <c r="A13012" t="inlineStr">
        <is>
          <t>T1013010</t>
        </is>
      </c>
      <c r="B13012" t="inlineStr">
        <is>
          <t>2023-03-07</t>
        </is>
      </c>
      <c r="C13012" t="inlineStr">
        <is>
          <t>S002</t>
        </is>
      </c>
      <c r="D13012" t="inlineStr">
        <is>
          <t>Store_002</t>
        </is>
      </c>
      <c r="E13012" t="inlineStr">
        <is>
          <t>South</t>
        </is>
      </c>
      <c r="F13012" t="inlineStr">
        <is>
          <t>P0016</t>
        </is>
      </c>
      <c r="G13012" t="inlineStr">
        <is>
          <t>Prod_0016</t>
        </is>
      </c>
      <c r="H13012" t="inlineStr">
        <is>
          <t>Food</t>
        </is>
      </c>
      <c r="I13012" t="n">
        <v>6</v>
      </c>
      <c r="J13012" t="n">
        <v>794.85</v>
      </c>
      <c r="K13012" t="n">
        <v>0</v>
      </c>
      <c r="L13012">
        <f>I13012*J13012*(1-K13012)</f>
        <v/>
      </c>
      <c r="M13012">
        <f>VLOOKUP(F13012,Products!A:D,4,FALSE)*I13012</f>
        <v/>
      </c>
      <c r="N13012">
        <f>L13012-M13012</f>
        <v/>
      </c>
    </row>
    <row r="13013">
      <c r="A13013" t="inlineStr">
        <is>
          <t>T1013011</t>
        </is>
      </c>
      <c r="B13013" t="inlineStr">
        <is>
          <t>2024-01-02</t>
        </is>
      </c>
      <c r="C13013" t="inlineStr">
        <is>
          <t>S041</t>
        </is>
      </c>
      <c r="D13013" t="inlineStr">
        <is>
          <t>Store_041</t>
        </is>
      </c>
      <c r="E13013" t="inlineStr">
        <is>
          <t>East</t>
        </is>
      </c>
      <c r="F13013" t="inlineStr">
        <is>
          <t>P0156</t>
        </is>
      </c>
      <c r="G13013" t="inlineStr">
        <is>
          <t>Prod_0156</t>
        </is>
      </c>
      <c r="H13013" t="inlineStr">
        <is>
          <t>Toys</t>
        </is>
      </c>
      <c r="I13013" t="n">
        <v>3</v>
      </c>
      <c r="J13013" t="n">
        <v>443.98</v>
      </c>
      <c r="K13013" t="n">
        <v>0</v>
      </c>
      <c r="L13013">
        <f>I13013*J13013*(1-K13013)</f>
        <v/>
      </c>
      <c r="M13013">
        <f>VLOOKUP(F13013,Products!A:D,4,FALSE)*I13013</f>
        <v/>
      </c>
      <c r="N13013">
        <f>L13013-M13013</f>
        <v/>
      </c>
    </row>
    <row r="13014">
      <c r="A13014" t="inlineStr">
        <is>
          <t>T1013012</t>
        </is>
      </c>
      <c r="B13014" t="inlineStr">
        <is>
          <t>2025-03-16</t>
        </is>
      </c>
      <c r="C13014" t="inlineStr">
        <is>
          <t>S025</t>
        </is>
      </c>
      <c r="D13014" t="inlineStr">
        <is>
          <t>Store_025</t>
        </is>
      </c>
      <c r="E13014" t="inlineStr">
        <is>
          <t>Central</t>
        </is>
      </c>
      <c r="F13014" t="inlineStr">
        <is>
          <t>P0068</t>
        </is>
      </c>
      <c r="G13014" t="inlineStr">
        <is>
          <t>Prod_0068</t>
        </is>
      </c>
      <c r="H13014" t="inlineStr">
        <is>
          <t>Household</t>
        </is>
      </c>
      <c r="I13014" t="n">
        <v>3</v>
      </c>
      <c r="J13014" t="n">
        <v>181.35</v>
      </c>
      <c r="K13014" t="n">
        <v>0</v>
      </c>
      <c r="L13014">
        <f>I13014*J13014*(1-K13014)</f>
        <v/>
      </c>
      <c r="M13014">
        <f>VLOOKUP(F13014,Products!A:D,4,FALSE)*I13014</f>
        <v/>
      </c>
      <c r="N13014">
        <f>L13014-M13014</f>
        <v/>
      </c>
    </row>
    <row r="13015">
      <c r="A13015" t="inlineStr">
        <is>
          <t>T1013013</t>
        </is>
      </c>
      <c r="B13015" t="inlineStr">
        <is>
          <t>2023-08-29</t>
        </is>
      </c>
      <c r="C13015" t="inlineStr">
        <is>
          <t>S005</t>
        </is>
      </c>
      <c r="D13015" t="inlineStr">
        <is>
          <t>Store_005</t>
        </is>
      </c>
      <c r="E13015" t="inlineStr">
        <is>
          <t>Central</t>
        </is>
      </c>
      <c r="F13015" t="inlineStr">
        <is>
          <t>P0114</t>
        </is>
      </c>
      <c r="G13015" t="inlineStr">
        <is>
          <t>Prod_0114</t>
        </is>
      </c>
      <c r="H13015" t="inlineStr">
        <is>
          <t>Beverages</t>
        </is>
      </c>
      <c r="I13015" t="n">
        <v>5</v>
      </c>
      <c r="J13015" t="n">
        <v>846.52</v>
      </c>
      <c r="K13015" t="n">
        <v>0</v>
      </c>
      <c r="L13015">
        <f>I13015*J13015*(1-K13015)</f>
        <v/>
      </c>
      <c r="M13015">
        <f>VLOOKUP(F13015,Products!A:D,4,FALSE)*I13015</f>
        <v/>
      </c>
      <c r="N13015">
        <f>L13015-M13015</f>
        <v/>
      </c>
    </row>
    <row r="13016">
      <c r="A13016" t="inlineStr">
        <is>
          <t>T1013014</t>
        </is>
      </c>
      <c r="B13016" t="inlineStr">
        <is>
          <t>2024-08-03</t>
        </is>
      </c>
      <c r="C13016" t="inlineStr">
        <is>
          <t>S012</t>
        </is>
      </c>
      <c r="D13016" t="inlineStr">
        <is>
          <t>Store_012</t>
        </is>
      </c>
      <c r="E13016" t="inlineStr">
        <is>
          <t>South</t>
        </is>
      </c>
      <c r="F13016" t="inlineStr">
        <is>
          <t>P0108</t>
        </is>
      </c>
      <c r="G13016" t="inlineStr">
        <is>
          <t>Prod_0108</t>
        </is>
      </c>
      <c r="H13016" t="inlineStr">
        <is>
          <t>Stationery</t>
        </is>
      </c>
      <c r="I13016" t="n">
        <v>8</v>
      </c>
      <c r="J13016" t="n">
        <v>622.58</v>
      </c>
      <c r="K13016" t="n">
        <v>0.05</v>
      </c>
      <c r="L13016">
        <f>I13016*J13016*(1-K13016)</f>
        <v/>
      </c>
      <c r="M13016">
        <f>VLOOKUP(F13016,Products!A:D,4,FALSE)*I13016</f>
        <v/>
      </c>
      <c r="N13016">
        <f>L13016-M13016</f>
        <v/>
      </c>
    </row>
    <row r="13017">
      <c r="A13017" t="inlineStr">
        <is>
          <t>T1013015</t>
        </is>
      </c>
      <c r="B13017" t="inlineStr">
        <is>
          <t>2023-03-26</t>
        </is>
      </c>
      <c r="C13017" t="inlineStr">
        <is>
          <t>S046</t>
        </is>
      </c>
      <c r="D13017" t="inlineStr">
        <is>
          <t>Store_046</t>
        </is>
      </c>
      <c r="E13017" t="inlineStr">
        <is>
          <t>South</t>
        </is>
      </c>
      <c r="F13017" t="inlineStr">
        <is>
          <t>P0076</t>
        </is>
      </c>
      <c r="G13017" t="inlineStr">
        <is>
          <t>Prod_0076</t>
        </is>
      </c>
      <c r="H13017" t="inlineStr">
        <is>
          <t>Clothing</t>
        </is>
      </c>
      <c r="I13017" t="n">
        <v>4</v>
      </c>
      <c r="J13017" t="n">
        <v>308.53</v>
      </c>
      <c r="K13017" t="n">
        <v>0</v>
      </c>
      <c r="L13017">
        <f>I13017*J13017*(1-K13017)</f>
        <v/>
      </c>
      <c r="M13017">
        <f>VLOOKUP(F13017,Products!A:D,4,FALSE)*I13017</f>
        <v/>
      </c>
      <c r="N13017">
        <f>L13017-M13017</f>
        <v/>
      </c>
    </row>
    <row r="13018">
      <c r="A13018" t="inlineStr">
        <is>
          <t>T1013016</t>
        </is>
      </c>
      <c r="B13018" t="inlineStr">
        <is>
          <t>2025-09-21</t>
        </is>
      </c>
      <c r="C13018" t="inlineStr">
        <is>
          <t>S034</t>
        </is>
      </c>
      <c r="D13018" t="inlineStr">
        <is>
          <t>Store_034</t>
        </is>
      </c>
      <c r="E13018" t="inlineStr">
        <is>
          <t>Central</t>
        </is>
      </c>
      <c r="F13018" t="inlineStr">
        <is>
          <t>P0131</t>
        </is>
      </c>
      <c r="G13018" t="inlineStr">
        <is>
          <t>Prod_0131</t>
        </is>
      </c>
      <c r="H13018" t="inlineStr">
        <is>
          <t>Beverages</t>
        </is>
      </c>
      <c r="I13018" t="n">
        <v>7</v>
      </c>
      <c r="J13018" t="n">
        <v>290.69</v>
      </c>
      <c r="K13018" t="n">
        <v>0.1</v>
      </c>
      <c r="L13018">
        <f>I13018*J13018*(1-K13018)</f>
        <v/>
      </c>
      <c r="M13018">
        <f>VLOOKUP(F13018,Products!A:D,4,FALSE)*I13018</f>
        <v/>
      </c>
      <c r="N13018">
        <f>L13018-M13018</f>
        <v/>
      </c>
    </row>
    <row r="13019">
      <c r="A13019" t="inlineStr">
        <is>
          <t>T1013017</t>
        </is>
      </c>
      <c r="B13019" t="inlineStr">
        <is>
          <t>2023-09-21</t>
        </is>
      </c>
      <c r="C13019" t="inlineStr">
        <is>
          <t>S024</t>
        </is>
      </c>
      <c r="D13019" t="inlineStr">
        <is>
          <t>Store_024</t>
        </is>
      </c>
      <c r="E13019" t="inlineStr">
        <is>
          <t>South</t>
        </is>
      </c>
      <c r="F13019" t="inlineStr">
        <is>
          <t>P0190</t>
        </is>
      </c>
      <c r="G13019" t="inlineStr">
        <is>
          <t>Prod_0190</t>
        </is>
      </c>
      <c r="H13019" t="inlineStr">
        <is>
          <t>Household</t>
        </is>
      </c>
      <c r="I13019" t="n">
        <v>4</v>
      </c>
      <c r="J13019" t="n">
        <v>263.83</v>
      </c>
      <c r="K13019" t="n">
        <v>0</v>
      </c>
      <c r="L13019">
        <f>I13019*J13019*(1-K13019)</f>
        <v/>
      </c>
      <c r="M13019">
        <f>VLOOKUP(F13019,Products!A:D,4,FALSE)*I13019</f>
        <v/>
      </c>
      <c r="N13019">
        <f>L13019-M13019</f>
        <v/>
      </c>
    </row>
    <row r="13020">
      <c r="A13020" t="inlineStr">
        <is>
          <t>T1013018</t>
        </is>
      </c>
      <c r="B13020" t="inlineStr">
        <is>
          <t>2024-04-25</t>
        </is>
      </c>
      <c r="C13020" t="inlineStr">
        <is>
          <t>S017</t>
        </is>
      </c>
      <c r="D13020" t="inlineStr">
        <is>
          <t>Store_017</t>
        </is>
      </c>
      <c r="E13020" t="inlineStr">
        <is>
          <t>South</t>
        </is>
      </c>
      <c r="F13020" t="inlineStr">
        <is>
          <t>P0138</t>
        </is>
      </c>
      <c r="G13020" t="inlineStr">
        <is>
          <t>Prod_0138</t>
        </is>
      </c>
      <c r="H13020" t="inlineStr">
        <is>
          <t>Household</t>
        </is>
      </c>
      <c r="I13020" t="n">
        <v>4</v>
      </c>
      <c r="J13020" t="n">
        <v>315.9</v>
      </c>
      <c r="K13020" t="n">
        <v>0</v>
      </c>
      <c r="L13020">
        <f>I13020*J13020*(1-K13020)</f>
        <v/>
      </c>
      <c r="M13020">
        <f>VLOOKUP(F13020,Products!A:D,4,FALSE)*I13020</f>
        <v/>
      </c>
      <c r="N13020">
        <f>L13020-M13020</f>
        <v/>
      </c>
    </row>
    <row r="13021">
      <c r="A13021" t="inlineStr">
        <is>
          <t>T1013019</t>
        </is>
      </c>
      <c r="B13021" t="inlineStr">
        <is>
          <t>2025-05-13</t>
        </is>
      </c>
      <c r="C13021" t="inlineStr">
        <is>
          <t>S023</t>
        </is>
      </c>
      <c r="D13021" t="inlineStr">
        <is>
          <t>Store_023</t>
        </is>
      </c>
      <c r="E13021" t="inlineStr">
        <is>
          <t>South</t>
        </is>
      </c>
      <c r="F13021" t="inlineStr">
        <is>
          <t>P0053</t>
        </is>
      </c>
      <c r="G13021" t="inlineStr">
        <is>
          <t>Prod_0053</t>
        </is>
      </c>
      <c r="H13021" t="inlineStr">
        <is>
          <t>Food</t>
        </is>
      </c>
      <c r="I13021" t="n">
        <v>4</v>
      </c>
      <c r="J13021" t="n">
        <v>359.37</v>
      </c>
      <c r="K13021" t="n">
        <v>0</v>
      </c>
      <c r="L13021">
        <f>I13021*J13021*(1-K13021)</f>
        <v/>
      </c>
      <c r="M13021">
        <f>VLOOKUP(F13021,Products!A:D,4,FALSE)*I13021</f>
        <v/>
      </c>
      <c r="N13021">
        <f>L13021-M13021</f>
        <v/>
      </c>
    </row>
    <row r="13022">
      <c r="A13022" t="inlineStr">
        <is>
          <t>T1013020</t>
        </is>
      </c>
      <c r="B13022" t="inlineStr">
        <is>
          <t>2024-05-13</t>
        </is>
      </c>
      <c r="C13022" t="inlineStr">
        <is>
          <t>S003</t>
        </is>
      </c>
      <c r="D13022" t="inlineStr">
        <is>
          <t>Store_003</t>
        </is>
      </c>
      <c r="E13022" t="inlineStr">
        <is>
          <t>North</t>
        </is>
      </c>
      <c r="F13022" t="inlineStr">
        <is>
          <t>P0058</t>
        </is>
      </c>
      <c r="G13022" t="inlineStr">
        <is>
          <t>Prod_0058</t>
        </is>
      </c>
      <c r="H13022" t="inlineStr">
        <is>
          <t>Stationery</t>
        </is>
      </c>
      <c r="I13022" t="n">
        <v>2</v>
      </c>
      <c r="J13022" t="n">
        <v>398.25</v>
      </c>
      <c r="K13022" t="n">
        <v>0.1</v>
      </c>
      <c r="L13022">
        <f>I13022*J13022*(1-K13022)</f>
        <v/>
      </c>
      <c r="M13022">
        <f>VLOOKUP(F13022,Products!A:D,4,FALSE)*I13022</f>
        <v/>
      </c>
      <c r="N13022">
        <f>L13022-M13022</f>
        <v/>
      </c>
    </row>
    <row r="13023">
      <c r="A13023" t="inlineStr">
        <is>
          <t>T1013021</t>
        </is>
      </c>
      <c r="B13023" t="inlineStr">
        <is>
          <t>2025-08-15</t>
        </is>
      </c>
      <c r="C13023" t="inlineStr">
        <is>
          <t>S047</t>
        </is>
      </c>
      <c r="D13023" t="inlineStr">
        <is>
          <t>Store_047</t>
        </is>
      </c>
      <c r="E13023" t="inlineStr">
        <is>
          <t>North</t>
        </is>
      </c>
      <c r="F13023" t="inlineStr">
        <is>
          <t>P0062</t>
        </is>
      </c>
      <c r="G13023" t="inlineStr">
        <is>
          <t>Prod_0062</t>
        </is>
      </c>
      <c r="H13023" t="inlineStr">
        <is>
          <t>Beverages</t>
        </is>
      </c>
      <c r="I13023" t="n">
        <v>9</v>
      </c>
      <c r="J13023" t="n">
        <v>580.3200000000001</v>
      </c>
      <c r="K13023" t="n">
        <v>0.2</v>
      </c>
      <c r="L13023">
        <f>I13023*J13023*(1-K13023)</f>
        <v/>
      </c>
      <c r="M13023">
        <f>VLOOKUP(F13023,Products!A:D,4,FALSE)*I13023</f>
        <v/>
      </c>
      <c r="N13023">
        <f>L13023-M13023</f>
        <v/>
      </c>
    </row>
    <row r="13024">
      <c r="A13024" t="inlineStr">
        <is>
          <t>T1013022</t>
        </is>
      </c>
      <c r="B13024" t="inlineStr">
        <is>
          <t>2024-04-26</t>
        </is>
      </c>
      <c r="C13024" t="inlineStr">
        <is>
          <t>S033</t>
        </is>
      </c>
      <c r="D13024" t="inlineStr">
        <is>
          <t>Store_033</t>
        </is>
      </c>
      <c r="E13024" t="inlineStr">
        <is>
          <t>North</t>
        </is>
      </c>
      <c r="F13024" t="inlineStr">
        <is>
          <t>P0168</t>
        </is>
      </c>
      <c r="G13024" t="inlineStr">
        <is>
          <t>Prod_0168</t>
        </is>
      </c>
      <c r="H13024" t="inlineStr">
        <is>
          <t>Electronics</t>
        </is>
      </c>
      <c r="I13024" t="n">
        <v>4</v>
      </c>
      <c r="J13024" t="n">
        <v>84.14</v>
      </c>
      <c r="K13024" t="n">
        <v>0.05</v>
      </c>
      <c r="L13024">
        <f>I13024*J13024*(1-K13024)</f>
        <v/>
      </c>
      <c r="M13024">
        <f>VLOOKUP(F13024,Products!A:D,4,FALSE)*I13024</f>
        <v/>
      </c>
      <c r="N13024">
        <f>L13024-M13024</f>
        <v/>
      </c>
    </row>
    <row r="13025">
      <c r="A13025" t="inlineStr">
        <is>
          <t>T1013023</t>
        </is>
      </c>
      <c r="B13025" t="inlineStr">
        <is>
          <t>2025-06-11</t>
        </is>
      </c>
      <c r="C13025" t="inlineStr">
        <is>
          <t>S038</t>
        </is>
      </c>
      <c r="D13025" t="inlineStr">
        <is>
          <t>Store_038</t>
        </is>
      </c>
      <c r="E13025" t="inlineStr">
        <is>
          <t>East</t>
        </is>
      </c>
      <c r="F13025" t="inlineStr">
        <is>
          <t>P0068</t>
        </is>
      </c>
      <c r="G13025" t="inlineStr">
        <is>
          <t>Prod_0068</t>
        </is>
      </c>
      <c r="H13025" t="inlineStr">
        <is>
          <t>Household</t>
        </is>
      </c>
      <c r="I13025" t="n">
        <v>1</v>
      </c>
      <c r="J13025" t="n">
        <v>183.15</v>
      </c>
      <c r="K13025" t="n">
        <v>0.2</v>
      </c>
      <c r="L13025">
        <f>I13025*J13025*(1-K13025)</f>
        <v/>
      </c>
      <c r="M13025">
        <f>VLOOKUP(F13025,Products!A:D,4,FALSE)*I13025</f>
        <v/>
      </c>
      <c r="N13025">
        <f>L13025-M13025</f>
        <v/>
      </c>
    </row>
    <row r="13026">
      <c r="A13026" t="inlineStr">
        <is>
          <t>T1013024</t>
        </is>
      </c>
      <c r="B13026" t="inlineStr">
        <is>
          <t>2024-11-18</t>
        </is>
      </c>
      <c r="C13026" t="inlineStr">
        <is>
          <t>S011</t>
        </is>
      </c>
      <c r="D13026" t="inlineStr">
        <is>
          <t>Store_011</t>
        </is>
      </c>
      <c r="E13026" t="inlineStr">
        <is>
          <t>South</t>
        </is>
      </c>
      <c r="F13026" t="inlineStr">
        <is>
          <t>P0092</t>
        </is>
      </c>
      <c r="G13026" t="inlineStr">
        <is>
          <t>Prod_0092</t>
        </is>
      </c>
      <c r="H13026" t="inlineStr">
        <is>
          <t>Household</t>
        </is>
      </c>
      <c r="I13026" t="n">
        <v>5</v>
      </c>
      <c r="J13026" t="n">
        <v>253.28</v>
      </c>
      <c r="K13026" t="n">
        <v>0</v>
      </c>
      <c r="L13026">
        <f>I13026*J13026*(1-K13026)</f>
        <v/>
      </c>
      <c r="M13026">
        <f>VLOOKUP(F13026,Products!A:D,4,FALSE)*I13026</f>
        <v/>
      </c>
      <c r="N13026">
        <f>L13026-M13026</f>
        <v/>
      </c>
    </row>
    <row r="13027">
      <c r="A13027" t="inlineStr">
        <is>
          <t>T1013025</t>
        </is>
      </c>
      <c r="B13027" t="inlineStr">
        <is>
          <t>2025-08-26</t>
        </is>
      </c>
      <c r="C13027" t="inlineStr">
        <is>
          <t>S026</t>
        </is>
      </c>
      <c r="D13027" t="inlineStr">
        <is>
          <t>Store_026</t>
        </is>
      </c>
      <c r="E13027" t="inlineStr">
        <is>
          <t>North</t>
        </is>
      </c>
      <c r="F13027" t="inlineStr">
        <is>
          <t>P0098</t>
        </is>
      </c>
      <c r="G13027" t="inlineStr">
        <is>
          <t>Prod_0098</t>
        </is>
      </c>
      <c r="H13027" t="inlineStr">
        <is>
          <t>Clothing</t>
        </is>
      </c>
      <c r="I13027" t="n">
        <v>7</v>
      </c>
      <c r="J13027" t="n">
        <v>509.63</v>
      </c>
      <c r="K13027" t="n">
        <v>0.2</v>
      </c>
      <c r="L13027">
        <f>I13027*J13027*(1-K13027)</f>
        <v/>
      </c>
      <c r="M13027">
        <f>VLOOKUP(F13027,Products!A:D,4,FALSE)*I13027</f>
        <v/>
      </c>
      <c r="N13027">
        <f>L13027-M13027</f>
        <v/>
      </c>
    </row>
    <row r="13028">
      <c r="A13028" t="inlineStr">
        <is>
          <t>T1013026</t>
        </is>
      </c>
      <c r="B13028" t="inlineStr">
        <is>
          <t>2025-09-02</t>
        </is>
      </c>
      <c r="C13028" t="inlineStr">
        <is>
          <t>S014</t>
        </is>
      </c>
      <c r="D13028" t="inlineStr">
        <is>
          <t>Store_014</t>
        </is>
      </c>
      <c r="E13028" t="inlineStr">
        <is>
          <t>West</t>
        </is>
      </c>
      <c r="F13028" t="inlineStr">
        <is>
          <t>P0121</t>
        </is>
      </c>
      <c r="G13028" t="inlineStr">
        <is>
          <t>Prod_0121</t>
        </is>
      </c>
      <c r="H13028" t="inlineStr">
        <is>
          <t>Clothing</t>
        </is>
      </c>
      <c r="I13028" t="n">
        <v>8</v>
      </c>
      <c r="J13028" t="n">
        <v>959.42</v>
      </c>
      <c r="K13028" t="n">
        <v>0</v>
      </c>
      <c r="L13028">
        <f>I13028*J13028*(1-K13028)</f>
        <v/>
      </c>
      <c r="M13028">
        <f>VLOOKUP(F13028,Products!A:D,4,FALSE)*I13028</f>
        <v/>
      </c>
      <c r="N13028">
        <f>L13028-M13028</f>
        <v/>
      </c>
    </row>
    <row r="13029">
      <c r="A13029" t="inlineStr">
        <is>
          <t>T1013027</t>
        </is>
      </c>
      <c r="B13029" t="inlineStr">
        <is>
          <t>2023-05-28</t>
        </is>
      </c>
      <c r="C13029" t="inlineStr">
        <is>
          <t>S028</t>
        </is>
      </c>
      <c r="D13029" t="inlineStr">
        <is>
          <t>Store_028</t>
        </is>
      </c>
      <c r="E13029" t="inlineStr">
        <is>
          <t>North</t>
        </is>
      </c>
      <c r="F13029" t="inlineStr">
        <is>
          <t>P0124</t>
        </is>
      </c>
      <c r="G13029" t="inlineStr">
        <is>
          <t>Prod_0124</t>
        </is>
      </c>
      <c r="H13029" t="inlineStr">
        <is>
          <t>Beverages</t>
        </is>
      </c>
      <c r="I13029" t="n">
        <v>9</v>
      </c>
      <c r="J13029" t="n">
        <v>937.05</v>
      </c>
      <c r="K13029" t="n">
        <v>0.1</v>
      </c>
      <c r="L13029">
        <f>I13029*J13029*(1-K13029)</f>
        <v/>
      </c>
      <c r="M13029">
        <f>VLOOKUP(F13029,Products!A:D,4,FALSE)*I13029</f>
        <v/>
      </c>
      <c r="N13029">
        <f>L13029-M13029</f>
        <v/>
      </c>
    </row>
    <row r="13030">
      <c r="A13030" t="inlineStr">
        <is>
          <t>T1013028</t>
        </is>
      </c>
      <c r="B13030" t="inlineStr">
        <is>
          <t>2025-06-16</t>
        </is>
      </c>
      <c r="C13030" t="inlineStr">
        <is>
          <t>S015</t>
        </is>
      </c>
      <c r="D13030" t="inlineStr">
        <is>
          <t>Store_015</t>
        </is>
      </c>
      <c r="E13030" t="inlineStr">
        <is>
          <t>North</t>
        </is>
      </c>
      <c r="F13030" t="inlineStr">
        <is>
          <t>P0184</t>
        </is>
      </c>
      <c r="G13030" t="inlineStr">
        <is>
          <t>Prod_0184</t>
        </is>
      </c>
      <c r="H13030" t="inlineStr">
        <is>
          <t>Beverages</t>
        </is>
      </c>
      <c r="I13030" t="n">
        <v>4</v>
      </c>
      <c r="J13030" t="n">
        <v>454.09</v>
      </c>
      <c r="K13030" t="n">
        <v>0</v>
      </c>
      <c r="L13030">
        <f>I13030*J13030*(1-K13030)</f>
        <v/>
      </c>
      <c r="M13030">
        <f>VLOOKUP(F13030,Products!A:D,4,FALSE)*I13030</f>
        <v/>
      </c>
      <c r="N13030">
        <f>L13030-M13030</f>
        <v/>
      </c>
    </row>
    <row r="13031">
      <c r="A13031" t="inlineStr">
        <is>
          <t>T1013029</t>
        </is>
      </c>
      <c r="B13031" t="inlineStr">
        <is>
          <t>2023-11-18</t>
        </is>
      </c>
      <c r="C13031" t="inlineStr">
        <is>
          <t>S045</t>
        </is>
      </c>
      <c r="D13031" t="inlineStr">
        <is>
          <t>Store_045</t>
        </is>
      </c>
      <c r="E13031" t="inlineStr">
        <is>
          <t>East</t>
        </is>
      </c>
      <c r="F13031" t="inlineStr">
        <is>
          <t>P0199</t>
        </is>
      </c>
      <c r="G13031" t="inlineStr">
        <is>
          <t>Prod_0199</t>
        </is>
      </c>
      <c r="H13031" t="inlineStr">
        <is>
          <t>Beverages</t>
        </is>
      </c>
      <c r="I13031" t="n">
        <v>2</v>
      </c>
      <c r="J13031" t="n">
        <v>104.07</v>
      </c>
      <c r="K13031" t="n">
        <v>0</v>
      </c>
      <c r="L13031">
        <f>I13031*J13031*(1-K13031)</f>
        <v/>
      </c>
      <c r="M13031">
        <f>VLOOKUP(F13031,Products!A:D,4,FALSE)*I13031</f>
        <v/>
      </c>
      <c r="N13031">
        <f>L13031-M13031</f>
        <v/>
      </c>
    </row>
    <row r="13032">
      <c r="A13032" t="inlineStr">
        <is>
          <t>T1013030</t>
        </is>
      </c>
      <c r="B13032" t="inlineStr">
        <is>
          <t>2023-05-05</t>
        </is>
      </c>
      <c r="C13032" t="inlineStr">
        <is>
          <t>S038</t>
        </is>
      </c>
      <c r="D13032" t="inlineStr">
        <is>
          <t>Store_038</t>
        </is>
      </c>
      <c r="E13032" t="inlineStr">
        <is>
          <t>East</t>
        </is>
      </c>
      <c r="F13032" t="inlineStr">
        <is>
          <t>P0198</t>
        </is>
      </c>
      <c r="G13032" t="inlineStr">
        <is>
          <t>Prod_0198</t>
        </is>
      </c>
      <c r="H13032" t="inlineStr">
        <is>
          <t>Beverages</t>
        </is>
      </c>
      <c r="I13032" t="n">
        <v>3</v>
      </c>
      <c r="J13032" t="n">
        <v>915.91</v>
      </c>
      <c r="K13032" t="n">
        <v>0.2</v>
      </c>
      <c r="L13032">
        <f>I13032*J13032*(1-K13032)</f>
        <v/>
      </c>
      <c r="M13032">
        <f>VLOOKUP(F13032,Products!A:D,4,FALSE)*I13032</f>
        <v/>
      </c>
      <c r="N13032">
        <f>L13032-M13032</f>
        <v/>
      </c>
    </row>
    <row r="13033">
      <c r="A13033" t="inlineStr">
        <is>
          <t>T1013031</t>
        </is>
      </c>
      <c r="B13033" t="inlineStr">
        <is>
          <t>2025-01-25</t>
        </is>
      </c>
      <c r="C13033" t="inlineStr">
        <is>
          <t>S048</t>
        </is>
      </c>
      <c r="D13033" t="inlineStr">
        <is>
          <t>Store_048</t>
        </is>
      </c>
      <c r="E13033" t="inlineStr">
        <is>
          <t>South</t>
        </is>
      </c>
      <c r="F13033" t="inlineStr">
        <is>
          <t>P0006</t>
        </is>
      </c>
      <c r="G13033" t="inlineStr">
        <is>
          <t>Prod_0006</t>
        </is>
      </c>
      <c r="H13033" t="inlineStr">
        <is>
          <t>Food</t>
        </is>
      </c>
      <c r="I13033" t="n">
        <v>4</v>
      </c>
      <c r="J13033" t="n">
        <v>737.21</v>
      </c>
      <c r="K13033" t="n">
        <v>0</v>
      </c>
      <c r="L13033">
        <f>I13033*J13033*(1-K13033)</f>
        <v/>
      </c>
      <c r="M13033">
        <f>VLOOKUP(F13033,Products!A:D,4,FALSE)*I13033</f>
        <v/>
      </c>
      <c r="N13033">
        <f>L13033-M13033</f>
        <v/>
      </c>
    </row>
    <row r="13034">
      <c r="A13034" t="inlineStr">
        <is>
          <t>T1013032</t>
        </is>
      </c>
      <c r="B13034" t="inlineStr">
        <is>
          <t>2023-06-08</t>
        </is>
      </c>
      <c r="C13034" t="inlineStr">
        <is>
          <t>S031</t>
        </is>
      </c>
      <c r="D13034" t="inlineStr">
        <is>
          <t>Store_031</t>
        </is>
      </c>
      <c r="E13034" t="inlineStr">
        <is>
          <t>Central</t>
        </is>
      </c>
      <c r="F13034" t="inlineStr">
        <is>
          <t>P0179</t>
        </is>
      </c>
      <c r="G13034" t="inlineStr">
        <is>
          <t>Prod_0179</t>
        </is>
      </c>
      <c r="H13034" t="inlineStr">
        <is>
          <t>Household</t>
        </is>
      </c>
      <c r="I13034" t="n">
        <v>4</v>
      </c>
      <c r="J13034" t="n">
        <v>189.18</v>
      </c>
      <c r="K13034" t="n">
        <v>0</v>
      </c>
      <c r="L13034">
        <f>I13034*J13034*(1-K13034)</f>
        <v/>
      </c>
      <c r="M13034">
        <f>VLOOKUP(F13034,Products!A:D,4,FALSE)*I13034</f>
        <v/>
      </c>
      <c r="N13034">
        <f>L13034-M13034</f>
        <v/>
      </c>
    </row>
    <row r="13035">
      <c r="A13035" t="inlineStr">
        <is>
          <t>T1013033</t>
        </is>
      </c>
      <c r="B13035" t="inlineStr">
        <is>
          <t>2023-08-05</t>
        </is>
      </c>
      <c r="C13035" t="inlineStr">
        <is>
          <t>S033</t>
        </is>
      </c>
      <c r="D13035" t="inlineStr">
        <is>
          <t>Store_033</t>
        </is>
      </c>
      <c r="E13035" t="inlineStr">
        <is>
          <t>North</t>
        </is>
      </c>
      <c r="F13035" t="inlineStr">
        <is>
          <t>P0196</t>
        </is>
      </c>
      <c r="G13035" t="inlineStr">
        <is>
          <t>Prod_0196</t>
        </is>
      </c>
      <c r="H13035" t="inlineStr">
        <is>
          <t>Beverages</t>
        </is>
      </c>
      <c r="I13035" t="n">
        <v>4</v>
      </c>
      <c r="J13035" t="n">
        <v>678.78</v>
      </c>
      <c r="K13035" t="n">
        <v>0</v>
      </c>
      <c r="L13035">
        <f>I13035*J13035*(1-K13035)</f>
        <v/>
      </c>
      <c r="M13035">
        <f>VLOOKUP(F13035,Products!A:D,4,FALSE)*I13035</f>
        <v/>
      </c>
      <c r="N13035">
        <f>L13035-M13035</f>
        <v/>
      </c>
    </row>
    <row r="13036">
      <c r="A13036" t="inlineStr">
        <is>
          <t>T1013034</t>
        </is>
      </c>
      <c r="B13036" t="inlineStr">
        <is>
          <t>2023-09-30</t>
        </is>
      </c>
      <c r="C13036" t="inlineStr">
        <is>
          <t>S028</t>
        </is>
      </c>
      <c r="D13036" t="inlineStr">
        <is>
          <t>Store_028</t>
        </is>
      </c>
      <c r="E13036" t="inlineStr">
        <is>
          <t>North</t>
        </is>
      </c>
      <c r="F13036" t="inlineStr">
        <is>
          <t>P0056</t>
        </is>
      </c>
      <c r="G13036" t="inlineStr">
        <is>
          <t>Prod_0056</t>
        </is>
      </c>
      <c r="H13036" t="inlineStr">
        <is>
          <t>Household</t>
        </is>
      </c>
      <c r="I13036" t="n">
        <v>7</v>
      </c>
      <c r="J13036" t="n">
        <v>289.58</v>
      </c>
      <c r="K13036" t="n">
        <v>0</v>
      </c>
      <c r="L13036">
        <f>I13036*J13036*(1-K13036)</f>
        <v/>
      </c>
      <c r="M13036">
        <f>VLOOKUP(F13036,Products!A:D,4,FALSE)*I13036</f>
        <v/>
      </c>
      <c r="N13036">
        <f>L13036-M13036</f>
        <v/>
      </c>
    </row>
    <row r="13037">
      <c r="A13037" t="inlineStr">
        <is>
          <t>T1013035</t>
        </is>
      </c>
      <c r="B13037" t="inlineStr">
        <is>
          <t>2024-02-10</t>
        </is>
      </c>
      <c r="C13037" t="inlineStr">
        <is>
          <t>S014</t>
        </is>
      </c>
      <c r="D13037" t="inlineStr">
        <is>
          <t>Store_014</t>
        </is>
      </c>
      <c r="E13037" t="inlineStr">
        <is>
          <t>West</t>
        </is>
      </c>
      <c r="F13037" t="inlineStr">
        <is>
          <t>P0092</t>
        </is>
      </c>
      <c r="G13037" t="inlineStr">
        <is>
          <t>Prod_0092</t>
        </is>
      </c>
      <c r="H13037" t="inlineStr">
        <is>
          <t>Household</t>
        </is>
      </c>
      <c r="I13037" t="n">
        <v>2</v>
      </c>
      <c r="J13037" t="n">
        <v>281.51</v>
      </c>
      <c r="K13037" t="n">
        <v>0</v>
      </c>
      <c r="L13037">
        <f>I13037*J13037*(1-K13037)</f>
        <v/>
      </c>
      <c r="M13037">
        <f>VLOOKUP(F13037,Products!A:D,4,FALSE)*I13037</f>
        <v/>
      </c>
      <c r="N13037">
        <f>L13037-M13037</f>
        <v/>
      </c>
    </row>
    <row r="13038">
      <c r="A13038" t="inlineStr">
        <is>
          <t>T1013036</t>
        </is>
      </c>
      <c r="B13038" t="inlineStr">
        <is>
          <t>2023-12-20</t>
        </is>
      </c>
      <c r="C13038" t="inlineStr">
        <is>
          <t>S013</t>
        </is>
      </c>
      <c r="D13038" t="inlineStr">
        <is>
          <t>Store_013</t>
        </is>
      </c>
      <c r="E13038" t="inlineStr">
        <is>
          <t>North</t>
        </is>
      </c>
      <c r="F13038" t="inlineStr">
        <is>
          <t>P0153</t>
        </is>
      </c>
      <c r="G13038" t="inlineStr">
        <is>
          <t>Prod_0153</t>
        </is>
      </c>
      <c r="H13038" t="inlineStr">
        <is>
          <t>Clothing</t>
        </is>
      </c>
      <c r="I13038" t="n">
        <v>6</v>
      </c>
      <c r="J13038" t="n">
        <v>191.65</v>
      </c>
      <c r="K13038" t="n">
        <v>0</v>
      </c>
      <c r="L13038">
        <f>I13038*J13038*(1-K13038)</f>
        <v/>
      </c>
      <c r="M13038">
        <f>VLOOKUP(F13038,Products!A:D,4,FALSE)*I13038</f>
        <v/>
      </c>
      <c r="N13038">
        <f>L13038-M13038</f>
        <v/>
      </c>
    </row>
    <row r="13039">
      <c r="A13039" t="inlineStr">
        <is>
          <t>T1013037</t>
        </is>
      </c>
      <c r="B13039" t="inlineStr">
        <is>
          <t>2023-11-25</t>
        </is>
      </c>
      <c r="C13039" t="inlineStr">
        <is>
          <t>S048</t>
        </is>
      </c>
      <c r="D13039" t="inlineStr">
        <is>
          <t>Store_048</t>
        </is>
      </c>
      <c r="E13039" t="inlineStr">
        <is>
          <t>South</t>
        </is>
      </c>
      <c r="F13039" t="inlineStr">
        <is>
          <t>P0078</t>
        </is>
      </c>
      <c r="G13039" t="inlineStr">
        <is>
          <t>Prod_0078</t>
        </is>
      </c>
      <c r="H13039" t="inlineStr">
        <is>
          <t>Electronics</t>
        </is>
      </c>
      <c r="I13039" t="n">
        <v>8</v>
      </c>
      <c r="J13039" t="n">
        <v>636.17</v>
      </c>
      <c r="K13039" t="n">
        <v>0.1</v>
      </c>
      <c r="L13039">
        <f>I13039*J13039*(1-K13039)</f>
        <v/>
      </c>
      <c r="M13039">
        <f>VLOOKUP(F13039,Products!A:D,4,FALSE)*I13039</f>
        <v/>
      </c>
      <c r="N13039">
        <f>L13039-M13039</f>
        <v/>
      </c>
    </row>
    <row r="13040">
      <c r="A13040" t="inlineStr">
        <is>
          <t>T1013038</t>
        </is>
      </c>
      <c r="B13040" t="inlineStr">
        <is>
          <t>2025-01-31</t>
        </is>
      </c>
      <c r="C13040" t="inlineStr">
        <is>
          <t>S015</t>
        </is>
      </c>
      <c r="D13040" t="inlineStr">
        <is>
          <t>Store_015</t>
        </is>
      </c>
      <c r="E13040" t="inlineStr">
        <is>
          <t>North</t>
        </is>
      </c>
      <c r="F13040" t="inlineStr">
        <is>
          <t>P0036</t>
        </is>
      </c>
      <c r="G13040" t="inlineStr">
        <is>
          <t>Prod_0036</t>
        </is>
      </c>
      <c r="H13040" t="inlineStr">
        <is>
          <t>Clothing</t>
        </is>
      </c>
      <c r="I13040" t="n">
        <v>7</v>
      </c>
      <c r="J13040" t="n">
        <v>433.26</v>
      </c>
      <c r="K13040" t="n">
        <v>0.15</v>
      </c>
      <c r="L13040">
        <f>I13040*J13040*(1-K13040)</f>
        <v/>
      </c>
      <c r="M13040">
        <f>VLOOKUP(F13040,Products!A:D,4,FALSE)*I13040</f>
        <v/>
      </c>
      <c r="N13040">
        <f>L13040-M13040</f>
        <v/>
      </c>
    </row>
    <row r="13041">
      <c r="A13041" t="inlineStr">
        <is>
          <t>T1013039</t>
        </is>
      </c>
      <c r="B13041" t="inlineStr">
        <is>
          <t>2024-02-19</t>
        </is>
      </c>
      <c r="C13041" t="inlineStr">
        <is>
          <t>S046</t>
        </is>
      </c>
      <c r="D13041" t="inlineStr">
        <is>
          <t>Store_046</t>
        </is>
      </c>
      <c r="E13041" t="inlineStr">
        <is>
          <t>South</t>
        </is>
      </c>
      <c r="F13041" t="inlineStr">
        <is>
          <t>P0117</t>
        </is>
      </c>
      <c r="G13041" t="inlineStr">
        <is>
          <t>Prod_0117</t>
        </is>
      </c>
      <c r="H13041" t="inlineStr">
        <is>
          <t>Electronics</t>
        </is>
      </c>
      <c r="I13041" t="n">
        <v>1</v>
      </c>
      <c r="J13041" t="n">
        <v>507.34</v>
      </c>
      <c r="K13041" t="n">
        <v>0</v>
      </c>
      <c r="L13041">
        <f>I13041*J13041*(1-K13041)</f>
        <v/>
      </c>
      <c r="M13041">
        <f>VLOOKUP(F13041,Products!A:D,4,FALSE)*I13041</f>
        <v/>
      </c>
      <c r="N13041">
        <f>L13041-M13041</f>
        <v/>
      </c>
    </row>
    <row r="13042">
      <c r="A13042" t="inlineStr">
        <is>
          <t>T1013040</t>
        </is>
      </c>
      <c r="B13042" t="inlineStr">
        <is>
          <t>2024-10-28</t>
        </is>
      </c>
      <c r="C13042" t="inlineStr">
        <is>
          <t>S002</t>
        </is>
      </c>
      <c r="D13042" t="inlineStr">
        <is>
          <t>Store_002</t>
        </is>
      </c>
      <c r="E13042" t="inlineStr">
        <is>
          <t>South</t>
        </is>
      </c>
      <c r="F13042" t="inlineStr">
        <is>
          <t>P0104</t>
        </is>
      </c>
      <c r="G13042" t="inlineStr">
        <is>
          <t>Prod_0104</t>
        </is>
      </c>
      <c r="H13042" t="inlineStr">
        <is>
          <t>Clothing</t>
        </is>
      </c>
      <c r="I13042" t="n">
        <v>8</v>
      </c>
      <c r="J13042" t="n">
        <v>612.36</v>
      </c>
      <c r="K13042" t="n">
        <v>0.1</v>
      </c>
      <c r="L13042">
        <f>I13042*J13042*(1-K13042)</f>
        <v/>
      </c>
      <c r="M13042">
        <f>VLOOKUP(F13042,Products!A:D,4,FALSE)*I13042</f>
        <v/>
      </c>
      <c r="N13042">
        <f>L13042-M13042</f>
        <v/>
      </c>
    </row>
    <row r="13043">
      <c r="A13043" t="inlineStr">
        <is>
          <t>T1013041</t>
        </is>
      </c>
      <c r="B13043" t="inlineStr">
        <is>
          <t>2023-12-15</t>
        </is>
      </c>
      <c r="C13043" t="inlineStr">
        <is>
          <t>S033</t>
        </is>
      </c>
      <c r="D13043" t="inlineStr">
        <is>
          <t>Store_033</t>
        </is>
      </c>
      <c r="E13043" t="inlineStr">
        <is>
          <t>North</t>
        </is>
      </c>
      <c r="F13043" t="inlineStr">
        <is>
          <t>P0172</t>
        </is>
      </c>
      <c r="G13043" t="inlineStr">
        <is>
          <t>Prod_0172</t>
        </is>
      </c>
      <c r="H13043" t="inlineStr">
        <is>
          <t>Beverages</t>
        </is>
      </c>
      <c r="I13043" t="n">
        <v>3</v>
      </c>
      <c r="J13043" t="n">
        <v>937.49</v>
      </c>
      <c r="K13043" t="n">
        <v>0.1</v>
      </c>
      <c r="L13043">
        <f>I13043*J13043*(1-K13043)</f>
        <v/>
      </c>
      <c r="M13043">
        <f>VLOOKUP(F13043,Products!A:D,4,FALSE)*I13043</f>
        <v/>
      </c>
      <c r="N13043">
        <f>L13043-M13043</f>
        <v/>
      </c>
    </row>
    <row r="13044">
      <c r="A13044" t="inlineStr">
        <is>
          <t>T1013042</t>
        </is>
      </c>
      <c r="B13044" t="inlineStr">
        <is>
          <t>2025-07-15</t>
        </is>
      </c>
      <c r="C13044" t="inlineStr">
        <is>
          <t>S013</t>
        </is>
      </c>
      <c r="D13044" t="inlineStr">
        <is>
          <t>Store_013</t>
        </is>
      </c>
      <c r="E13044" t="inlineStr">
        <is>
          <t>North</t>
        </is>
      </c>
      <c r="F13044" t="inlineStr">
        <is>
          <t>P0071</t>
        </is>
      </c>
      <c r="G13044" t="inlineStr">
        <is>
          <t>Prod_0071</t>
        </is>
      </c>
      <c r="H13044" t="inlineStr">
        <is>
          <t>Beverages</t>
        </is>
      </c>
      <c r="I13044" t="n">
        <v>8</v>
      </c>
      <c r="J13044" t="n">
        <v>528.91</v>
      </c>
      <c r="K13044" t="n">
        <v>0</v>
      </c>
      <c r="L13044">
        <f>I13044*J13044*(1-K13044)</f>
        <v/>
      </c>
      <c r="M13044">
        <f>VLOOKUP(F13044,Products!A:D,4,FALSE)*I13044</f>
        <v/>
      </c>
      <c r="N13044">
        <f>L13044-M13044</f>
        <v/>
      </c>
    </row>
    <row r="13045">
      <c r="A13045" t="inlineStr">
        <is>
          <t>T1013043</t>
        </is>
      </c>
      <c r="B13045" t="inlineStr">
        <is>
          <t>2023-07-12</t>
        </is>
      </c>
      <c r="C13045" t="inlineStr">
        <is>
          <t>S024</t>
        </is>
      </c>
      <c r="D13045" t="inlineStr">
        <is>
          <t>Store_024</t>
        </is>
      </c>
      <c r="E13045" t="inlineStr">
        <is>
          <t>South</t>
        </is>
      </c>
      <c r="F13045" t="inlineStr">
        <is>
          <t>P0019</t>
        </is>
      </c>
      <c r="G13045" t="inlineStr">
        <is>
          <t>Prod_0019</t>
        </is>
      </c>
      <c r="H13045" t="inlineStr">
        <is>
          <t>Toys</t>
        </is>
      </c>
      <c r="I13045" t="n">
        <v>1</v>
      </c>
      <c r="J13045" t="n">
        <v>546.89</v>
      </c>
      <c r="K13045" t="n">
        <v>0.15</v>
      </c>
      <c r="L13045">
        <f>I13045*J13045*(1-K13045)</f>
        <v/>
      </c>
      <c r="M13045">
        <f>VLOOKUP(F13045,Products!A:D,4,FALSE)*I13045</f>
        <v/>
      </c>
      <c r="N13045">
        <f>L13045-M13045</f>
        <v/>
      </c>
    </row>
    <row r="13046">
      <c r="A13046" t="inlineStr">
        <is>
          <t>T1013044</t>
        </is>
      </c>
      <c r="B13046" t="inlineStr">
        <is>
          <t>2024-05-20</t>
        </is>
      </c>
      <c r="C13046" t="inlineStr">
        <is>
          <t>S012</t>
        </is>
      </c>
      <c r="D13046" t="inlineStr">
        <is>
          <t>Store_012</t>
        </is>
      </c>
      <c r="E13046" t="inlineStr">
        <is>
          <t>South</t>
        </is>
      </c>
      <c r="F13046" t="inlineStr">
        <is>
          <t>P0046</t>
        </is>
      </c>
      <c r="G13046" t="inlineStr">
        <is>
          <t>Prod_0046</t>
        </is>
      </c>
      <c r="H13046" t="inlineStr">
        <is>
          <t>Electronics</t>
        </is>
      </c>
      <c r="I13046" t="n">
        <v>4</v>
      </c>
      <c r="J13046" t="n">
        <v>52.79</v>
      </c>
      <c r="K13046" t="n">
        <v>0</v>
      </c>
      <c r="L13046">
        <f>I13046*J13046*(1-K13046)</f>
        <v/>
      </c>
      <c r="M13046">
        <f>VLOOKUP(F13046,Products!A:D,4,FALSE)*I13046</f>
        <v/>
      </c>
      <c r="N13046">
        <f>L13046-M13046</f>
        <v/>
      </c>
    </row>
    <row r="13047">
      <c r="A13047" t="inlineStr">
        <is>
          <t>T1013045</t>
        </is>
      </c>
      <c r="B13047" t="inlineStr">
        <is>
          <t>2024-04-28</t>
        </is>
      </c>
      <c r="C13047" t="inlineStr">
        <is>
          <t>S031</t>
        </is>
      </c>
      <c r="D13047" t="inlineStr">
        <is>
          <t>Store_031</t>
        </is>
      </c>
      <c r="E13047" t="inlineStr">
        <is>
          <t>Central</t>
        </is>
      </c>
      <c r="F13047" t="inlineStr">
        <is>
          <t>P0041</t>
        </is>
      </c>
      <c r="G13047" t="inlineStr">
        <is>
          <t>Prod_0041</t>
        </is>
      </c>
      <c r="H13047" t="inlineStr">
        <is>
          <t>Stationery</t>
        </is>
      </c>
      <c r="I13047" t="n">
        <v>1</v>
      </c>
      <c r="J13047" t="n">
        <v>325.3</v>
      </c>
      <c r="K13047" t="n">
        <v>0.1</v>
      </c>
      <c r="L13047">
        <f>I13047*J13047*(1-K13047)</f>
        <v/>
      </c>
      <c r="M13047">
        <f>VLOOKUP(F13047,Products!A:D,4,FALSE)*I13047</f>
        <v/>
      </c>
      <c r="N13047">
        <f>L13047-M13047</f>
        <v/>
      </c>
    </row>
    <row r="13048">
      <c r="A13048" t="inlineStr">
        <is>
          <t>T1013046</t>
        </is>
      </c>
      <c r="B13048" t="inlineStr">
        <is>
          <t>2024-10-04</t>
        </is>
      </c>
      <c r="C13048" t="inlineStr">
        <is>
          <t>S003</t>
        </is>
      </c>
      <c r="D13048" t="inlineStr">
        <is>
          <t>Store_003</t>
        </is>
      </c>
      <c r="E13048" t="inlineStr">
        <is>
          <t>North</t>
        </is>
      </c>
      <c r="F13048" t="inlineStr">
        <is>
          <t>P0004</t>
        </is>
      </c>
      <c r="G13048" t="inlineStr">
        <is>
          <t>Prod_0004</t>
        </is>
      </c>
      <c r="H13048" t="inlineStr">
        <is>
          <t>Household</t>
        </is>
      </c>
      <c r="I13048" t="n">
        <v>1</v>
      </c>
      <c r="J13048" t="n">
        <v>379.86</v>
      </c>
      <c r="K13048" t="n">
        <v>0</v>
      </c>
      <c r="L13048">
        <f>I13048*J13048*(1-K13048)</f>
        <v/>
      </c>
      <c r="M13048">
        <f>VLOOKUP(F13048,Products!A:D,4,FALSE)*I13048</f>
        <v/>
      </c>
      <c r="N13048">
        <f>L13048-M13048</f>
        <v/>
      </c>
    </row>
    <row r="13049">
      <c r="A13049" t="inlineStr">
        <is>
          <t>T1013047</t>
        </is>
      </c>
      <c r="B13049" t="inlineStr">
        <is>
          <t>2025-02-09</t>
        </is>
      </c>
      <c r="C13049" t="inlineStr">
        <is>
          <t>S035</t>
        </is>
      </c>
      <c r="D13049" t="inlineStr">
        <is>
          <t>Store_035</t>
        </is>
      </c>
      <c r="E13049" t="inlineStr">
        <is>
          <t>Central</t>
        </is>
      </c>
      <c r="F13049" t="inlineStr">
        <is>
          <t>P0130</t>
        </is>
      </c>
      <c r="G13049" t="inlineStr">
        <is>
          <t>Prod_0130</t>
        </is>
      </c>
      <c r="H13049" t="inlineStr">
        <is>
          <t>Electronics</t>
        </is>
      </c>
      <c r="I13049" t="n">
        <v>5</v>
      </c>
      <c r="J13049" t="n">
        <v>504.17</v>
      </c>
      <c r="K13049" t="n">
        <v>0</v>
      </c>
      <c r="L13049">
        <f>I13049*J13049*(1-K13049)</f>
        <v/>
      </c>
      <c r="M13049">
        <f>VLOOKUP(F13049,Products!A:D,4,FALSE)*I13049</f>
        <v/>
      </c>
      <c r="N13049">
        <f>L13049-M13049</f>
        <v/>
      </c>
    </row>
    <row r="13050">
      <c r="A13050" t="inlineStr">
        <is>
          <t>T1013048</t>
        </is>
      </c>
      <c r="B13050" t="inlineStr">
        <is>
          <t>2024-07-04</t>
        </is>
      </c>
      <c r="C13050" t="inlineStr">
        <is>
          <t>S001</t>
        </is>
      </c>
      <c r="D13050" t="inlineStr">
        <is>
          <t>Store_001</t>
        </is>
      </c>
      <c r="E13050" t="inlineStr">
        <is>
          <t>West</t>
        </is>
      </c>
      <c r="F13050" t="inlineStr">
        <is>
          <t>P0028</t>
        </is>
      </c>
      <c r="G13050" t="inlineStr">
        <is>
          <t>Prod_0028</t>
        </is>
      </c>
      <c r="H13050" t="inlineStr">
        <is>
          <t>Food</t>
        </is>
      </c>
      <c r="I13050" t="n">
        <v>7</v>
      </c>
      <c r="J13050" t="n">
        <v>477.45</v>
      </c>
      <c r="K13050" t="n">
        <v>0.05</v>
      </c>
      <c r="L13050">
        <f>I13050*J13050*(1-K13050)</f>
        <v/>
      </c>
      <c r="M13050">
        <f>VLOOKUP(F13050,Products!A:D,4,FALSE)*I13050</f>
        <v/>
      </c>
      <c r="N13050">
        <f>L13050-M13050</f>
        <v/>
      </c>
    </row>
    <row r="13051">
      <c r="A13051" t="inlineStr">
        <is>
          <t>T1013049</t>
        </is>
      </c>
      <c r="B13051" t="inlineStr">
        <is>
          <t>2023-09-27</t>
        </is>
      </c>
      <c r="C13051" t="inlineStr">
        <is>
          <t>S008</t>
        </is>
      </c>
      <c r="D13051" t="inlineStr">
        <is>
          <t>Store_008</t>
        </is>
      </c>
      <c r="E13051" t="inlineStr">
        <is>
          <t>East</t>
        </is>
      </c>
      <c r="F13051" t="inlineStr">
        <is>
          <t>P0175</t>
        </is>
      </c>
      <c r="G13051" t="inlineStr">
        <is>
          <t>Prod_0175</t>
        </is>
      </c>
      <c r="H13051" t="inlineStr">
        <is>
          <t>Food</t>
        </is>
      </c>
      <c r="I13051" t="n">
        <v>9</v>
      </c>
      <c r="J13051" t="n">
        <v>1013.29</v>
      </c>
      <c r="K13051" t="n">
        <v>0</v>
      </c>
      <c r="L13051">
        <f>I13051*J13051*(1-K13051)</f>
        <v/>
      </c>
      <c r="M13051">
        <f>VLOOKUP(F13051,Products!A:D,4,FALSE)*I13051</f>
        <v/>
      </c>
      <c r="N13051">
        <f>L13051-M13051</f>
        <v/>
      </c>
    </row>
    <row r="13052">
      <c r="A13052" t="inlineStr">
        <is>
          <t>T1013050</t>
        </is>
      </c>
      <c r="B13052" t="inlineStr">
        <is>
          <t>2024-05-25</t>
        </is>
      </c>
      <c r="C13052" t="inlineStr">
        <is>
          <t>S035</t>
        </is>
      </c>
      <c r="D13052" t="inlineStr">
        <is>
          <t>Store_035</t>
        </is>
      </c>
      <c r="E13052" t="inlineStr">
        <is>
          <t>Central</t>
        </is>
      </c>
      <c r="F13052" t="inlineStr">
        <is>
          <t>P0024</t>
        </is>
      </c>
      <c r="G13052" t="inlineStr">
        <is>
          <t>Prod_0024</t>
        </is>
      </c>
      <c r="H13052" t="inlineStr">
        <is>
          <t>Clothing</t>
        </is>
      </c>
      <c r="I13052" t="n">
        <v>5</v>
      </c>
      <c r="J13052" t="n">
        <v>95.72</v>
      </c>
      <c r="K13052" t="n">
        <v>0</v>
      </c>
      <c r="L13052">
        <f>I13052*J13052*(1-K13052)</f>
        <v/>
      </c>
      <c r="M13052">
        <f>VLOOKUP(F13052,Products!A:D,4,FALSE)*I13052</f>
        <v/>
      </c>
      <c r="N13052">
        <f>L13052-M13052</f>
        <v/>
      </c>
    </row>
    <row r="13053">
      <c r="A13053" t="inlineStr">
        <is>
          <t>T1013051</t>
        </is>
      </c>
      <c r="B13053" t="inlineStr">
        <is>
          <t>2024-02-18</t>
        </is>
      </c>
      <c r="C13053" t="inlineStr">
        <is>
          <t>S024</t>
        </is>
      </c>
      <c r="D13053" t="inlineStr">
        <is>
          <t>Store_024</t>
        </is>
      </c>
      <c r="E13053" t="inlineStr">
        <is>
          <t>South</t>
        </is>
      </c>
      <c r="F13053" t="inlineStr">
        <is>
          <t>P0089</t>
        </is>
      </c>
      <c r="G13053" t="inlineStr">
        <is>
          <t>Prod_0089</t>
        </is>
      </c>
      <c r="H13053" t="inlineStr">
        <is>
          <t>Stationery</t>
        </is>
      </c>
      <c r="I13053" t="n">
        <v>9</v>
      </c>
      <c r="J13053" t="n">
        <v>782.76</v>
      </c>
      <c r="K13053" t="n">
        <v>0.05</v>
      </c>
      <c r="L13053">
        <f>I13053*J13053*(1-K13053)</f>
        <v/>
      </c>
      <c r="M13053">
        <f>VLOOKUP(F13053,Products!A:D,4,FALSE)*I13053</f>
        <v/>
      </c>
      <c r="N13053">
        <f>L13053-M13053</f>
        <v/>
      </c>
    </row>
    <row r="13054">
      <c r="A13054" t="inlineStr">
        <is>
          <t>T1013052</t>
        </is>
      </c>
      <c r="B13054" t="inlineStr">
        <is>
          <t>2025-09-13</t>
        </is>
      </c>
      <c r="C13054" t="inlineStr">
        <is>
          <t>S039</t>
        </is>
      </c>
      <c r="D13054" t="inlineStr">
        <is>
          <t>Store_039</t>
        </is>
      </c>
      <c r="E13054" t="inlineStr">
        <is>
          <t>North</t>
        </is>
      </c>
      <c r="F13054" t="inlineStr">
        <is>
          <t>P0117</t>
        </is>
      </c>
      <c r="G13054" t="inlineStr">
        <is>
          <t>Prod_0117</t>
        </is>
      </c>
      <c r="H13054" t="inlineStr">
        <is>
          <t>Electronics</t>
        </is>
      </c>
      <c r="I13054" t="n">
        <v>5</v>
      </c>
      <c r="J13054" t="n">
        <v>560.84</v>
      </c>
      <c r="K13054" t="n">
        <v>0</v>
      </c>
      <c r="L13054">
        <f>I13054*J13054*(1-K13054)</f>
        <v/>
      </c>
      <c r="M13054">
        <f>VLOOKUP(F13054,Products!A:D,4,FALSE)*I13054</f>
        <v/>
      </c>
      <c r="N13054">
        <f>L13054-M13054</f>
        <v/>
      </c>
    </row>
    <row r="13055">
      <c r="A13055" t="inlineStr">
        <is>
          <t>T1013053</t>
        </is>
      </c>
      <c r="B13055" t="inlineStr">
        <is>
          <t>2024-10-14</t>
        </is>
      </c>
      <c r="C13055" t="inlineStr">
        <is>
          <t>S031</t>
        </is>
      </c>
      <c r="D13055" t="inlineStr">
        <is>
          <t>Store_031</t>
        </is>
      </c>
      <c r="E13055" t="inlineStr">
        <is>
          <t>Central</t>
        </is>
      </c>
      <c r="F13055" t="inlineStr">
        <is>
          <t>P0049</t>
        </is>
      </c>
      <c r="G13055" t="inlineStr">
        <is>
          <t>Prod_0049</t>
        </is>
      </c>
      <c r="H13055" t="inlineStr">
        <is>
          <t>Beverages</t>
        </is>
      </c>
      <c r="I13055" t="n">
        <v>9</v>
      </c>
      <c r="J13055" t="n">
        <v>178.79</v>
      </c>
      <c r="K13055" t="n">
        <v>0</v>
      </c>
      <c r="L13055">
        <f>I13055*J13055*(1-K13055)</f>
        <v/>
      </c>
      <c r="M13055">
        <f>VLOOKUP(F13055,Products!A:D,4,FALSE)*I13055</f>
        <v/>
      </c>
      <c r="N13055">
        <f>L13055-M13055</f>
        <v/>
      </c>
    </row>
    <row r="13056">
      <c r="A13056" t="inlineStr">
        <is>
          <t>T1013054</t>
        </is>
      </c>
      <c r="B13056" t="inlineStr">
        <is>
          <t>2024-05-27</t>
        </is>
      </c>
      <c r="C13056" t="inlineStr">
        <is>
          <t>S050</t>
        </is>
      </c>
      <c r="D13056" t="inlineStr">
        <is>
          <t>Store_050</t>
        </is>
      </c>
      <c r="E13056" t="inlineStr">
        <is>
          <t>South</t>
        </is>
      </c>
      <c r="F13056" t="inlineStr">
        <is>
          <t>P0134</t>
        </is>
      </c>
      <c r="G13056" t="inlineStr">
        <is>
          <t>Prod_0134</t>
        </is>
      </c>
      <c r="H13056" t="inlineStr">
        <is>
          <t>Food</t>
        </is>
      </c>
      <c r="I13056" t="n">
        <v>6</v>
      </c>
      <c r="J13056" t="n">
        <v>415.44</v>
      </c>
      <c r="K13056" t="n">
        <v>0.1</v>
      </c>
      <c r="L13056">
        <f>I13056*J13056*(1-K13056)</f>
        <v/>
      </c>
      <c r="M13056">
        <f>VLOOKUP(F13056,Products!A:D,4,FALSE)*I13056</f>
        <v/>
      </c>
      <c r="N13056">
        <f>L13056-M13056</f>
        <v/>
      </c>
    </row>
    <row r="13057">
      <c r="A13057" t="inlineStr">
        <is>
          <t>T1013055</t>
        </is>
      </c>
      <c r="B13057" t="inlineStr">
        <is>
          <t>2025-06-20</t>
        </is>
      </c>
      <c r="C13057" t="inlineStr">
        <is>
          <t>S024</t>
        </is>
      </c>
      <c r="D13057" t="inlineStr">
        <is>
          <t>Store_024</t>
        </is>
      </c>
      <c r="E13057" t="inlineStr">
        <is>
          <t>South</t>
        </is>
      </c>
      <c r="F13057" t="inlineStr">
        <is>
          <t>P0193</t>
        </is>
      </c>
      <c r="G13057" t="inlineStr">
        <is>
          <t>Prod_0193</t>
        </is>
      </c>
      <c r="H13057" t="inlineStr">
        <is>
          <t>Food</t>
        </is>
      </c>
      <c r="I13057" t="n">
        <v>4</v>
      </c>
      <c r="J13057" t="n">
        <v>593.77</v>
      </c>
      <c r="K13057" t="n">
        <v>0</v>
      </c>
      <c r="L13057">
        <f>I13057*J13057*(1-K13057)</f>
        <v/>
      </c>
      <c r="M13057">
        <f>VLOOKUP(F13057,Products!A:D,4,FALSE)*I13057</f>
        <v/>
      </c>
      <c r="N13057">
        <f>L13057-M13057</f>
        <v/>
      </c>
    </row>
    <row r="13058">
      <c r="A13058" t="inlineStr">
        <is>
          <t>T1013056</t>
        </is>
      </c>
      <c r="B13058" t="inlineStr">
        <is>
          <t>2023-06-28</t>
        </is>
      </c>
      <c r="C13058" t="inlineStr">
        <is>
          <t>S040</t>
        </is>
      </c>
      <c r="D13058" t="inlineStr">
        <is>
          <t>Store_040</t>
        </is>
      </c>
      <c r="E13058" t="inlineStr">
        <is>
          <t>Central</t>
        </is>
      </c>
      <c r="F13058" t="inlineStr">
        <is>
          <t>P0040</t>
        </is>
      </c>
      <c r="G13058" t="inlineStr">
        <is>
          <t>Prod_0040</t>
        </is>
      </c>
      <c r="H13058" t="inlineStr">
        <is>
          <t>Toys</t>
        </is>
      </c>
      <c r="I13058" t="n">
        <v>1</v>
      </c>
      <c r="J13058" t="n">
        <v>74.09999999999999</v>
      </c>
      <c r="K13058" t="n">
        <v>0</v>
      </c>
      <c r="L13058">
        <f>I13058*J13058*(1-K13058)</f>
        <v/>
      </c>
      <c r="M13058">
        <f>VLOOKUP(F13058,Products!A:D,4,FALSE)*I13058</f>
        <v/>
      </c>
      <c r="N13058">
        <f>L13058-M13058</f>
        <v/>
      </c>
    </row>
    <row r="13059">
      <c r="A13059" t="inlineStr">
        <is>
          <t>T1013057</t>
        </is>
      </c>
      <c r="B13059" t="inlineStr">
        <is>
          <t>2025-06-18</t>
        </is>
      </c>
      <c r="C13059" t="inlineStr">
        <is>
          <t>S028</t>
        </is>
      </c>
      <c r="D13059" t="inlineStr">
        <is>
          <t>Store_028</t>
        </is>
      </c>
      <c r="E13059" t="inlineStr">
        <is>
          <t>North</t>
        </is>
      </c>
      <c r="F13059" t="inlineStr">
        <is>
          <t>P0115</t>
        </is>
      </c>
      <c r="G13059" t="inlineStr">
        <is>
          <t>Prod_0115</t>
        </is>
      </c>
      <c r="H13059" t="inlineStr">
        <is>
          <t>Clothing</t>
        </is>
      </c>
      <c r="I13059" t="n">
        <v>1</v>
      </c>
      <c r="J13059" t="n">
        <v>638.03</v>
      </c>
      <c r="K13059" t="n">
        <v>0</v>
      </c>
      <c r="L13059">
        <f>I13059*J13059*(1-K13059)</f>
        <v/>
      </c>
      <c r="M13059">
        <f>VLOOKUP(F13059,Products!A:D,4,FALSE)*I13059</f>
        <v/>
      </c>
      <c r="N13059">
        <f>L13059-M13059</f>
        <v/>
      </c>
    </row>
    <row r="13060">
      <c r="A13060" t="inlineStr">
        <is>
          <t>T1013058</t>
        </is>
      </c>
      <c r="B13060" t="inlineStr">
        <is>
          <t>2025-09-18</t>
        </is>
      </c>
      <c r="C13060" t="inlineStr">
        <is>
          <t>S032</t>
        </is>
      </c>
      <c r="D13060" t="inlineStr">
        <is>
          <t>Store_032</t>
        </is>
      </c>
      <c r="E13060" t="inlineStr">
        <is>
          <t>Central</t>
        </is>
      </c>
      <c r="F13060" t="inlineStr">
        <is>
          <t>P0075</t>
        </is>
      </c>
      <c r="G13060" t="inlineStr">
        <is>
          <t>Prod_0075</t>
        </is>
      </c>
      <c r="H13060" t="inlineStr">
        <is>
          <t>Beverages</t>
        </is>
      </c>
      <c r="I13060" t="n">
        <v>8</v>
      </c>
      <c r="J13060" t="n">
        <v>785.6900000000001</v>
      </c>
      <c r="K13060" t="n">
        <v>0.1</v>
      </c>
      <c r="L13060">
        <f>I13060*J13060*(1-K13060)</f>
        <v/>
      </c>
      <c r="M13060">
        <f>VLOOKUP(F13060,Products!A:D,4,FALSE)*I13060</f>
        <v/>
      </c>
      <c r="N13060">
        <f>L13060-M13060</f>
        <v/>
      </c>
    </row>
    <row r="13061">
      <c r="A13061" t="inlineStr">
        <is>
          <t>T1013059</t>
        </is>
      </c>
      <c r="B13061" t="inlineStr">
        <is>
          <t>2025-06-06</t>
        </is>
      </c>
      <c r="C13061" t="inlineStr">
        <is>
          <t>S050</t>
        </is>
      </c>
      <c r="D13061" t="inlineStr">
        <is>
          <t>Store_050</t>
        </is>
      </c>
      <c r="E13061" t="inlineStr">
        <is>
          <t>South</t>
        </is>
      </c>
      <c r="F13061" t="inlineStr">
        <is>
          <t>P0012</t>
        </is>
      </c>
      <c r="G13061" t="inlineStr">
        <is>
          <t>Prod_0012</t>
        </is>
      </c>
      <c r="H13061" t="inlineStr">
        <is>
          <t>Food</t>
        </is>
      </c>
      <c r="I13061" t="n">
        <v>4</v>
      </c>
      <c r="J13061" t="n">
        <v>662.0599999999999</v>
      </c>
      <c r="K13061" t="n">
        <v>0</v>
      </c>
      <c r="L13061">
        <f>I13061*J13061*(1-K13061)</f>
        <v/>
      </c>
      <c r="M13061">
        <f>VLOOKUP(F13061,Products!A:D,4,FALSE)*I13061</f>
        <v/>
      </c>
      <c r="N13061">
        <f>L13061-M13061</f>
        <v/>
      </c>
    </row>
    <row r="13062">
      <c r="A13062" t="inlineStr">
        <is>
          <t>T1013060</t>
        </is>
      </c>
      <c r="B13062" t="inlineStr">
        <is>
          <t>2023-09-23</t>
        </is>
      </c>
      <c r="C13062" t="inlineStr">
        <is>
          <t>S019</t>
        </is>
      </c>
      <c r="D13062" t="inlineStr">
        <is>
          <t>Store_019</t>
        </is>
      </c>
      <c r="E13062" t="inlineStr">
        <is>
          <t>East</t>
        </is>
      </c>
      <c r="F13062" t="inlineStr">
        <is>
          <t>P0129</t>
        </is>
      </c>
      <c r="G13062" t="inlineStr">
        <is>
          <t>Prod_0129</t>
        </is>
      </c>
      <c r="H13062" t="inlineStr">
        <is>
          <t>Stationery</t>
        </is>
      </c>
      <c r="I13062" t="n">
        <v>9</v>
      </c>
      <c r="J13062" t="n">
        <v>961.02</v>
      </c>
      <c r="K13062" t="n">
        <v>0</v>
      </c>
      <c r="L13062">
        <f>I13062*J13062*(1-K13062)</f>
        <v/>
      </c>
      <c r="M13062">
        <f>VLOOKUP(F13062,Products!A:D,4,FALSE)*I13062</f>
        <v/>
      </c>
      <c r="N13062">
        <f>L13062-M13062</f>
        <v/>
      </c>
    </row>
    <row r="13063">
      <c r="A13063" t="inlineStr">
        <is>
          <t>T1013061</t>
        </is>
      </c>
      <c r="B13063" t="inlineStr">
        <is>
          <t>2023-01-13</t>
        </is>
      </c>
      <c r="C13063" t="inlineStr">
        <is>
          <t>S001</t>
        </is>
      </c>
      <c r="D13063" t="inlineStr">
        <is>
          <t>Store_001</t>
        </is>
      </c>
      <c r="E13063" t="inlineStr">
        <is>
          <t>West</t>
        </is>
      </c>
      <c r="F13063" t="inlineStr">
        <is>
          <t>P0038</t>
        </is>
      </c>
      <c r="G13063" t="inlineStr">
        <is>
          <t>Prod_0038</t>
        </is>
      </c>
      <c r="H13063" t="inlineStr">
        <is>
          <t>Beverages</t>
        </is>
      </c>
      <c r="I13063" t="n">
        <v>1</v>
      </c>
      <c r="J13063" t="n">
        <v>682.76</v>
      </c>
      <c r="K13063" t="n">
        <v>0</v>
      </c>
      <c r="L13063">
        <f>I13063*J13063*(1-K13063)</f>
        <v/>
      </c>
      <c r="M13063">
        <f>VLOOKUP(F13063,Products!A:D,4,FALSE)*I13063</f>
        <v/>
      </c>
      <c r="N13063">
        <f>L13063-M13063</f>
        <v/>
      </c>
    </row>
    <row r="13064">
      <c r="A13064" t="inlineStr">
        <is>
          <t>T1013062</t>
        </is>
      </c>
      <c r="B13064" t="inlineStr">
        <is>
          <t>2025-05-10</t>
        </is>
      </c>
      <c r="C13064" t="inlineStr">
        <is>
          <t>S037</t>
        </is>
      </c>
      <c r="D13064" t="inlineStr">
        <is>
          <t>Store_037</t>
        </is>
      </c>
      <c r="E13064" t="inlineStr">
        <is>
          <t>East</t>
        </is>
      </c>
      <c r="F13064" t="inlineStr">
        <is>
          <t>P0024</t>
        </is>
      </c>
      <c r="G13064" t="inlineStr">
        <is>
          <t>Prod_0024</t>
        </is>
      </c>
      <c r="H13064" t="inlineStr">
        <is>
          <t>Clothing</t>
        </is>
      </c>
      <c r="I13064" t="n">
        <v>8</v>
      </c>
      <c r="J13064" t="n">
        <v>118.54</v>
      </c>
      <c r="K13064" t="n">
        <v>0</v>
      </c>
      <c r="L13064">
        <f>I13064*J13064*(1-K13064)</f>
        <v/>
      </c>
      <c r="M13064">
        <f>VLOOKUP(F13064,Products!A:D,4,FALSE)*I13064</f>
        <v/>
      </c>
      <c r="N13064">
        <f>L13064-M13064</f>
        <v/>
      </c>
    </row>
    <row r="13065">
      <c r="A13065" t="inlineStr">
        <is>
          <t>T1013063</t>
        </is>
      </c>
      <c r="B13065" t="inlineStr">
        <is>
          <t>2023-10-11</t>
        </is>
      </c>
      <c r="C13065" t="inlineStr">
        <is>
          <t>S026</t>
        </is>
      </c>
      <c r="D13065" t="inlineStr">
        <is>
          <t>Store_026</t>
        </is>
      </c>
      <c r="E13065" t="inlineStr">
        <is>
          <t>North</t>
        </is>
      </c>
      <c r="F13065" t="inlineStr">
        <is>
          <t>P0005</t>
        </is>
      </c>
      <c r="G13065" t="inlineStr">
        <is>
          <t>Prod_0005</t>
        </is>
      </c>
      <c r="H13065" t="inlineStr">
        <is>
          <t>Beverages</t>
        </is>
      </c>
      <c r="I13065" t="n">
        <v>7</v>
      </c>
      <c r="J13065" t="n">
        <v>159.75</v>
      </c>
      <c r="K13065" t="n">
        <v>0.1</v>
      </c>
      <c r="L13065">
        <f>I13065*J13065*(1-K13065)</f>
        <v/>
      </c>
      <c r="M13065">
        <f>VLOOKUP(F13065,Products!A:D,4,FALSE)*I13065</f>
        <v/>
      </c>
      <c r="N13065">
        <f>L13065-M13065</f>
        <v/>
      </c>
    </row>
    <row r="13066">
      <c r="A13066" t="inlineStr">
        <is>
          <t>T1013064</t>
        </is>
      </c>
      <c r="B13066" t="inlineStr">
        <is>
          <t>2023-03-27</t>
        </is>
      </c>
      <c r="C13066" t="inlineStr">
        <is>
          <t>S044</t>
        </is>
      </c>
      <c r="D13066" t="inlineStr">
        <is>
          <t>Store_044</t>
        </is>
      </c>
      <c r="E13066" t="inlineStr">
        <is>
          <t>North</t>
        </is>
      </c>
      <c r="F13066" t="inlineStr">
        <is>
          <t>P0154</t>
        </is>
      </c>
      <c r="G13066" t="inlineStr">
        <is>
          <t>Prod_0154</t>
        </is>
      </c>
      <c r="H13066" t="inlineStr">
        <is>
          <t>Toys</t>
        </is>
      </c>
      <c r="I13066" t="n">
        <v>4</v>
      </c>
      <c r="J13066" t="n">
        <v>394.76</v>
      </c>
      <c r="K13066" t="n">
        <v>0</v>
      </c>
      <c r="L13066">
        <f>I13066*J13066*(1-K13066)</f>
        <v/>
      </c>
      <c r="M13066">
        <f>VLOOKUP(F13066,Products!A:D,4,FALSE)*I13066</f>
        <v/>
      </c>
      <c r="N13066">
        <f>L13066-M13066</f>
        <v/>
      </c>
    </row>
    <row r="13067">
      <c r="A13067" t="inlineStr">
        <is>
          <t>T1013065</t>
        </is>
      </c>
      <c r="B13067" t="inlineStr">
        <is>
          <t>2023-02-11</t>
        </is>
      </c>
      <c r="C13067" t="inlineStr">
        <is>
          <t>S021</t>
        </is>
      </c>
      <c r="D13067" t="inlineStr">
        <is>
          <t>Store_021</t>
        </is>
      </c>
      <c r="E13067" t="inlineStr">
        <is>
          <t>North</t>
        </is>
      </c>
      <c r="F13067" t="inlineStr">
        <is>
          <t>P0079</t>
        </is>
      </c>
      <c r="G13067" t="inlineStr">
        <is>
          <t>Prod_0079</t>
        </is>
      </c>
      <c r="H13067" t="inlineStr">
        <is>
          <t>Food</t>
        </is>
      </c>
      <c r="I13067" t="n">
        <v>1</v>
      </c>
      <c r="J13067" t="n">
        <v>792.76</v>
      </c>
      <c r="K13067" t="n">
        <v>0</v>
      </c>
      <c r="L13067">
        <f>I13067*J13067*(1-K13067)</f>
        <v/>
      </c>
      <c r="M13067">
        <f>VLOOKUP(F13067,Products!A:D,4,FALSE)*I13067</f>
        <v/>
      </c>
      <c r="N13067">
        <f>L13067-M13067</f>
        <v/>
      </c>
    </row>
    <row r="13068">
      <c r="A13068" t="inlineStr">
        <is>
          <t>T1013066</t>
        </is>
      </c>
      <c r="B13068" t="inlineStr">
        <is>
          <t>2023-08-10</t>
        </is>
      </c>
      <c r="C13068" t="inlineStr">
        <is>
          <t>S050</t>
        </is>
      </c>
      <c r="D13068" t="inlineStr">
        <is>
          <t>Store_050</t>
        </is>
      </c>
      <c r="E13068" t="inlineStr">
        <is>
          <t>South</t>
        </is>
      </c>
      <c r="F13068" t="inlineStr">
        <is>
          <t>P0012</t>
        </is>
      </c>
      <c r="G13068" t="inlineStr">
        <is>
          <t>Prod_0012</t>
        </is>
      </c>
      <c r="H13068" t="inlineStr">
        <is>
          <t>Food</t>
        </is>
      </c>
      <c r="I13068" t="n">
        <v>7</v>
      </c>
      <c r="J13068" t="n">
        <v>682.29</v>
      </c>
      <c r="K13068" t="n">
        <v>0</v>
      </c>
      <c r="L13068">
        <f>I13068*J13068*(1-K13068)</f>
        <v/>
      </c>
      <c r="M13068">
        <f>VLOOKUP(F13068,Products!A:D,4,FALSE)*I13068</f>
        <v/>
      </c>
      <c r="N13068">
        <f>L13068-M13068</f>
        <v/>
      </c>
    </row>
    <row r="13069">
      <c r="A13069" t="inlineStr">
        <is>
          <t>T1013067</t>
        </is>
      </c>
      <c r="B13069" t="inlineStr">
        <is>
          <t>2024-08-13</t>
        </is>
      </c>
      <c r="C13069" t="inlineStr">
        <is>
          <t>S018</t>
        </is>
      </c>
      <c r="D13069" t="inlineStr">
        <is>
          <t>Store_018</t>
        </is>
      </c>
      <c r="E13069" t="inlineStr">
        <is>
          <t>South</t>
        </is>
      </c>
      <c r="F13069" t="inlineStr">
        <is>
          <t>P0135</t>
        </is>
      </c>
      <c r="G13069" t="inlineStr">
        <is>
          <t>Prod_0135</t>
        </is>
      </c>
      <c r="H13069" t="inlineStr">
        <is>
          <t>Food</t>
        </is>
      </c>
      <c r="I13069" t="n">
        <v>3</v>
      </c>
      <c r="J13069" t="n">
        <v>82.58</v>
      </c>
      <c r="K13069" t="n">
        <v>0</v>
      </c>
      <c r="L13069">
        <f>I13069*J13069*(1-K13069)</f>
        <v/>
      </c>
      <c r="M13069">
        <f>VLOOKUP(F13069,Products!A:D,4,FALSE)*I13069</f>
        <v/>
      </c>
      <c r="N13069">
        <f>L13069-M13069</f>
        <v/>
      </c>
    </row>
    <row r="13070">
      <c r="A13070" t="inlineStr">
        <is>
          <t>T1013068</t>
        </is>
      </c>
      <c r="B13070" t="inlineStr">
        <is>
          <t>2023-08-21</t>
        </is>
      </c>
      <c r="C13070" t="inlineStr">
        <is>
          <t>S013</t>
        </is>
      </c>
      <c r="D13070" t="inlineStr">
        <is>
          <t>Store_013</t>
        </is>
      </c>
      <c r="E13070" t="inlineStr">
        <is>
          <t>North</t>
        </is>
      </c>
      <c r="F13070" t="inlineStr">
        <is>
          <t>P0171</t>
        </is>
      </c>
      <c r="G13070" t="inlineStr">
        <is>
          <t>Prod_0171</t>
        </is>
      </c>
      <c r="H13070" t="inlineStr">
        <is>
          <t>Household</t>
        </is>
      </c>
      <c r="I13070" t="n">
        <v>2</v>
      </c>
      <c r="J13070" t="n">
        <v>343.9</v>
      </c>
      <c r="K13070" t="n">
        <v>0.05</v>
      </c>
      <c r="L13070">
        <f>I13070*J13070*(1-K13070)</f>
        <v/>
      </c>
      <c r="M13070">
        <f>VLOOKUP(F13070,Products!A:D,4,FALSE)*I13070</f>
        <v/>
      </c>
      <c r="N13070">
        <f>L13070-M13070</f>
        <v/>
      </c>
    </row>
    <row r="13071">
      <c r="A13071" t="inlineStr">
        <is>
          <t>T1013069</t>
        </is>
      </c>
      <c r="B13071" t="inlineStr">
        <is>
          <t>2024-06-30</t>
        </is>
      </c>
      <c r="C13071" t="inlineStr">
        <is>
          <t>S022</t>
        </is>
      </c>
      <c r="D13071" t="inlineStr">
        <is>
          <t>Store_022</t>
        </is>
      </c>
      <c r="E13071" t="inlineStr">
        <is>
          <t>East</t>
        </is>
      </c>
      <c r="F13071" t="inlineStr">
        <is>
          <t>P0038</t>
        </is>
      </c>
      <c r="G13071" t="inlineStr">
        <is>
          <t>Prod_0038</t>
        </is>
      </c>
      <c r="H13071" t="inlineStr">
        <is>
          <t>Beverages</t>
        </is>
      </c>
      <c r="I13071" t="n">
        <v>1</v>
      </c>
      <c r="J13071" t="n">
        <v>714.25</v>
      </c>
      <c r="K13071" t="n">
        <v>0</v>
      </c>
      <c r="L13071">
        <f>I13071*J13071*(1-K13071)</f>
        <v/>
      </c>
      <c r="M13071">
        <f>VLOOKUP(F13071,Products!A:D,4,FALSE)*I13071</f>
        <v/>
      </c>
      <c r="N13071">
        <f>L13071-M13071</f>
        <v/>
      </c>
    </row>
    <row r="13072">
      <c r="A13072" t="inlineStr">
        <is>
          <t>T1013070</t>
        </is>
      </c>
      <c r="B13072" t="inlineStr">
        <is>
          <t>2023-10-05</t>
        </is>
      </c>
      <c r="C13072" t="inlineStr">
        <is>
          <t>S013</t>
        </is>
      </c>
      <c r="D13072" t="inlineStr">
        <is>
          <t>Store_013</t>
        </is>
      </c>
      <c r="E13072" t="inlineStr">
        <is>
          <t>North</t>
        </is>
      </c>
      <c r="F13072" t="inlineStr">
        <is>
          <t>P0036</t>
        </is>
      </c>
      <c r="G13072" t="inlineStr">
        <is>
          <t>Prod_0036</t>
        </is>
      </c>
      <c r="H13072" t="inlineStr">
        <is>
          <t>Clothing</t>
        </is>
      </c>
      <c r="I13072" t="n">
        <v>8</v>
      </c>
      <c r="J13072" t="n">
        <v>475.1</v>
      </c>
      <c r="K13072" t="n">
        <v>0</v>
      </c>
      <c r="L13072">
        <f>I13072*J13072*(1-K13072)</f>
        <v/>
      </c>
      <c r="M13072">
        <f>VLOOKUP(F13072,Products!A:D,4,FALSE)*I13072</f>
        <v/>
      </c>
      <c r="N13072">
        <f>L13072-M13072</f>
        <v/>
      </c>
    </row>
    <row r="13073">
      <c r="A13073" t="inlineStr">
        <is>
          <t>T1013071</t>
        </is>
      </c>
      <c r="B13073" t="inlineStr">
        <is>
          <t>2023-02-04</t>
        </is>
      </c>
      <c r="C13073" t="inlineStr">
        <is>
          <t>S040</t>
        </is>
      </c>
      <c r="D13073" t="inlineStr">
        <is>
          <t>Store_040</t>
        </is>
      </c>
      <c r="E13073" t="inlineStr">
        <is>
          <t>Central</t>
        </is>
      </c>
      <c r="F13073" t="inlineStr">
        <is>
          <t>P0067</t>
        </is>
      </c>
      <c r="G13073" t="inlineStr">
        <is>
          <t>Prod_0067</t>
        </is>
      </c>
      <c r="H13073" t="inlineStr">
        <is>
          <t>Toys</t>
        </is>
      </c>
      <c r="I13073" t="n">
        <v>1</v>
      </c>
      <c r="J13073" t="n">
        <v>151.44</v>
      </c>
      <c r="K13073" t="n">
        <v>0</v>
      </c>
      <c r="L13073">
        <f>I13073*J13073*(1-K13073)</f>
        <v/>
      </c>
      <c r="M13073">
        <f>VLOOKUP(F13073,Products!A:D,4,FALSE)*I13073</f>
        <v/>
      </c>
      <c r="N13073">
        <f>L13073-M13073</f>
        <v/>
      </c>
    </row>
    <row r="13074">
      <c r="A13074" t="inlineStr">
        <is>
          <t>T1013072</t>
        </is>
      </c>
      <c r="B13074" t="inlineStr">
        <is>
          <t>2024-01-12</t>
        </is>
      </c>
      <c r="C13074" t="inlineStr">
        <is>
          <t>S011</t>
        </is>
      </c>
      <c r="D13074" t="inlineStr">
        <is>
          <t>Store_011</t>
        </is>
      </c>
      <c r="E13074" t="inlineStr">
        <is>
          <t>South</t>
        </is>
      </c>
      <c r="F13074" t="inlineStr">
        <is>
          <t>P0026</t>
        </is>
      </c>
      <c r="G13074" t="inlineStr">
        <is>
          <t>Prod_0026</t>
        </is>
      </c>
      <c r="H13074" t="inlineStr">
        <is>
          <t>Beverages</t>
        </is>
      </c>
      <c r="I13074" t="n">
        <v>8</v>
      </c>
      <c r="J13074" t="n">
        <v>922.24</v>
      </c>
      <c r="K13074" t="n">
        <v>0</v>
      </c>
      <c r="L13074">
        <f>I13074*J13074*(1-K13074)</f>
        <v/>
      </c>
      <c r="M13074">
        <f>VLOOKUP(F13074,Products!A:D,4,FALSE)*I13074</f>
        <v/>
      </c>
      <c r="N13074">
        <f>L13074-M13074</f>
        <v/>
      </c>
    </row>
    <row r="13075">
      <c r="A13075" t="inlineStr">
        <is>
          <t>T1013073</t>
        </is>
      </c>
      <c r="B13075" t="inlineStr">
        <is>
          <t>2024-05-15</t>
        </is>
      </c>
      <c r="C13075" t="inlineStr">
        <is>
          <t>S009</t>
        </is>
      </c>
      <c r="D13075" t="inlineStr">
        <is>
          <t>Store_009</t>
        </is>
      </c>
      <c r="E13075" t="inlineStr">
        <is>
          <t>Central</t>
        </is>
      </c>
      <c r="F13075" t="inlineStr">
        <is>
          <t>P0012</t>
        </is>
      </c>
      <c r="G13075" t="inlineStr">
        <is>
          <t>Prod_0012</t>
        </is>
      </c>
      <c r="H13075" t="inlineStr">
        <is>
          <t>Food</t>
        </is>
      </c>
      <c r="I13075" t="n">
        <v>1</v>
      </c>
      <c r="J13075" t="n">
        <v>992.8200000000001</v>
      </c>
      <c r="K13075" t="n">
        <v>0</v>
      </c>
      <c r="L13075">
        <f>I13075*J13075*(1-K13075)</f>
        <v/>
      </c>
      <c r="M13075">
        <f>VLOOKUP(F13075,Products!A:D,4,FALSE)*I13075</f>
        <v/>
      </c>
      <c r="N13075">
        <f>L13075-M13075</f>
        <v/>
      </c>
    </row>
    <row r="13076">
      <c r="A13076" t="inlineStr">
        <is>
          <t>T1013074</t>
        </is>
      </c>
      <c r="B13076" t="inlineStr">
        <is>
          <t>2025-09-17</t>
        </is>
      </c>
      <c r="C13076" t="inlineStr">
        <is>
          <t>S020</t>
        </is>
      </c>
      <c r="D13076" t="inlineStr">
        <is>
          <t>Store_020</t>
        </is>
      </c>
      <c r="E13076" t="inlineStr">
        <is>
          <t>West</t>
        </is>
      </c>
      <c r="F13076" t="inlineStr">
        <is>
          <t>P0149</t>
        </is>
      </c>
      <c r="G13076" t="inlineStr">
        <is>
          <t>Prod_0149</t>
        </is>
      </c>
      <c r="H13076" t="inlineStr">
        <is>
          <t>Toys</t>
        </is>
      </c>
      <c r="I13076" t="n">
        <v>1</v>
      </c>
      <c r="J13076" t="n">
        <v>47.76</v>
      </c>
      <c r="K13076" t="n">
        <v>0.15</v>
      </c>
      <c r="L13076">
        <f>I13076*J13076*(1-K13076)</f>
        <v/>
      </c>
      <c r="M13076">
        <f>VLOOKUP(F13076,Products!A:D,4,FALSE)*I13076</f>
        <v/>
      </c>
      <c r="N13076">
        <f>L13076-M13076</f>
        <v/>
      </c>
    </row>
    <row r="13077">
      <c r="A13077" t="inlineStr">
        <is>
          <t>T1013075</t>
        </is>
      </c>
      <c r="B13077" t="inlineStr">
        <is>
          <t>2024-05-10</t>
        </is>
      </c>
      <c r="C13077" t="inlineStr">
        <is>
          <t>S040</t>
        </is>
      </c>
      <c r="D13077" t="inlineStr">
        <is>
          <t>Store_040</t>
        </is>
      </c>
      <c r="E13077" t="inlineStr">
        <is>
          <t>Central</t>
        </is>
      </c>
      <c r="F13077" t="inlineStr">
        <is>
          <t>P0104</t>
        </is>
      </c>
      <c r="G13077" t="inlineStr">
        <is>
          <t>Prod_0104</t>
        </is>
      </c>
      <c r="H13077" t="inlineStr">
        <is>
          <t>Clothing</t>
        </is>
      </c>
      <c r="I13077" t="n">
        <v>1</v>
      </c>
      <c r="J13077" t="n">
        <v>721.9400000000001</v>
      </c>
      <c r="K13077" t="n">
        <v>0.1</v>
      </c>
      <c r="L13077">
        <f>I13077*J13077*(1-K13077)</f>
        <v/>
      </c>
      <c r="M13077">
        <f>VLOOKUP(F13077,Products!A:D,4,FALSE)*I13077</f>
        <v/>
      </c>
      <c r="N13077">
        <f>L13077-M13077</f>
        <v/>
      </c>
    </row>
    <row r="13078">
      <c r="A13078" t="inlineStr">
        <is>
          <t>T1013076</t>
        </is>
      </c>
      <c r="B13078" t="inlineStr">
        <is>
          <t>2024-07-18</t>
        </is>
      </c>
      <c r="C13078" t="inlineStr">
        <is>
          <t>S023</t>
        </is>
      </c>
      <c r="D13078" t="inlineStr">
        <is>
          <t>Store_023</t>
        </is>
      </c>
      <c r="E13078" t="inlineStr">
        <is>
          <t>South</t>
        </is>
      </c>
      <c r="F13078" t="inlineStr">
        <is>
          <t>P0109</t>
        </is>
      </c>
      <c r="G13078" t="inlineStr">
        <is>
          <t>Prod_0109</t>
        </is>
      </c>
      <c r="H13078" t="inlineStr">
        <is>
          <t>Beverages</t>
        </is>
      </c>
      <c r="I13078" t="n">
        <v>6</v>
      </c>
      <c r="J13078" t="n">
        <v>826.4</v>
      </c>
      <c r="K13078" t="n">
        <v>0.15</v>
      </c>
      <c r="L13078">
        <f>I13078*J13078*(1-K13078)</f>
        <v/>
      </c>
      <c r="M13078">
        <f>VLOOKUP(F13078,Products!A:D,4,FALSE)*I13078</f>
        <v/>
      </c>
      <c r="N13078">
        <f>L13078-M13078</f>
        <v/>
      </c>
    </row>
    <row r="13079">
      <c r="A13079" t="inlineStr">
        <is>
          <t>T1013077</t>
        </is>
      </c>
      <c r="B13079" t="inlineStr">
        <is>
          <t>2024-09-26</t>
        </is>
      </c>
      <c r="C13079" t="inlineStr">
        <is>
          <t>S037</t>
        </is>
      </c>
      <c r="D13079" t="inlineStr">
        <is>
          <t>Store_037</t>
        </is>
      </c>
      <c r="E13079" t="inlineStr">
        <is>
          <t>East</t>
        </is>
      </c>
      <c r="F13079" t="inlineStr">
        <is>
          <t>P0108</t>
        </is>
      </c>
      <c r="G13079" t="inlineStr">
        <is>
          <t>Prod_0108</t>
        </is>
      </c>
      <c r="H13079" t="inlineStr">
        <is>
          <t>Stationery</t>
        </is>
      </c>
      <c r="I13079" t="n">
        <v>8</v>
      </c>
      <c r="J13079" t="n">
        <v>538.4299999999999</v>
      </c>
      <c r="K13079" t="n">
        <v>0.1</v>
      </c>
      <c r="L13079">
        <f>I13079*J13079*(1-K13079)</f>
        <v/>
      </c>
      <c r="M13079">
        <f>VLOOKUP(F13079,Products!A:D,4,FALSE)*I13079</f>
        <v/>
      </c>
      <c r="N13079">
        <f>L13079-M13079</f>
        <v/>
      </c>
    </row>
    <row r="13080">
      <c r="A13080" t="inlineStr">
        <is>
          <t>T1013078</t>
        </is>
      </c>
      <c r="B13080" t="inlineStr">
        <is>
          <t>2025-09-20</t>
        </is>
      </c>
      <c r="C13080" t="inlineStr">
        <is>
          <t>S024</t>
        </is>
      </c>
      <c r="D13080" t="inlineStr">
        <is>
          <t>Store_024</t>
        </is>
      </c>
      <c r="E13080" t="inlineStr">
        <is>
          <t>South</t>
        </is>
      </c>
      <c r="F13080" t="inlineStr">
        <is>
          <t>P0077</t>
        </is>
      </c>
      <c r="G13080" t="inlineStr">
        <is>
          <t>Prod_0077</t>
        </is>
      </c>
      <c r="H13080" t="inlineStr">
        <is>
          <t>Beverages</t>
        </is>
      </c>
      <c r="I13080" t="n">
        <v>5</v>
      </c>
      <c r="J13080" t="n">
        <v>38.69</v>
      </c>
      <c r="K13080" t="n">
        <v>0</v>
      </c>
      <c r="L13080">
        <f>I13080*J13080*(1-K13080)</f>
        <v/>
      </c>
      <c r="M13080">
        <f>VLOOKUP(F13080,Products!A:D,4,FALSE)*I13080</f>
        <v/>
      </c>
      <c r="N13080">
        <f>L13080-M13080</f>
        <v/>
      </c>
    </row>
    <row r="13081">
      <c r="A13081" t="inlineStr">
        <is>
          <t>T1013079</t>
        </is>
      </c>
      <c r="B13081" t="inlineStr">
        <is>
          <t>2025-01-20</t>
        </is>
      </c>
      <c r="C13081" t="inlineStr">
        <is>
          <t>S032</t>
        </is>
      </c>
      <c r="D13081" t="inlineStr">
        <is>
          <t>Store_032</t>
        </is>
      </c>
      <c r="E13081" t="inlineStr">
        <is>
          <t>Central</t>
        </is>
      </c>
      <c r="F13081" t="inlineStr">
        <is>
          <t>P0140</t>
        </is>
      </c>
      <c r="G13081" t="inlineStr">
        <is>
          <t>Prod_0140</t>
        </is>
      </c>
      <c r="H13081" t="inlineStr">
        <is>
          <t>Food</t>
        </is>
      </c>
      <c r="I13081" t="n">
        <v>1</v>
      </c>
      <c r="J13081" t="n">
        <v>830.9299999999999</v>
      </c>
      <c r="K13081" t="n">
        <v>0</v>
      </c>
      <c r="L13081">
        <f>I13081*J13081*(1-K13081)</f>
        <v/>
      </c>
      <c r="M13081">
        <f>VLOOKUP(F13081,Products!A:D,4,FALSE)*I13081</f>
        <v/>
      </c>
      <c r="N13081">
        <f>L13081-M13081</f>
        <v/>
      </c>
    </row>
    <row r="13082">
      <c r="A13082" t="inlineStr">
        <is>
          <t>T1013080</t>
        </is>
      </c>
      <c r="B13082" t="inlineStr">
        <is>
          <t>2025-06-19</t>
        </is>
      </c>
      <c r="C13082" t="inlineStr">
        <is>
          <t>S045</t>
        </is>
      </c>
      <c r="D13082" t="inlineStr">
        <is>
          <t>Store_045</t>
        </is>
      </c>
      <c r="E13082" t="inlineStr">
        <is>
          <t>East</t>
        </is>
      </c>
      <c r="F13082" t="inlineStr">
        <is>
          <t>P0055</t>
        </is>
      </c>
      <c r="G13082" t="inlineStr">
        <is>
          <t>Prod_0055</t>
        </is>
      </c>
      <c r="H13082" t="inlineStr">
        <is>
          <t>Beverages</t>
        </is>
      </c>
      <c r="I13082" t="n">
        <v>8</v>
      </c>
      <c r="J13082" t="n">
        <v>213.55</v>
      </c>
      <c r="K13082" t="n">
        <v>0.15</v>
      </c>
      <c r="L13082">
        <f>I13082*J13082*(1-K13082)</f>
        <v/>
      </c>
      <c r="M13082">
        <f>VLOOKUP(F13082,Products!A:D,4,FALSE)*I13082</f>
        <v/>
      </c>
      <c r="N13082">
        <f>L13082-M13082</f>
        <v/>
      </c>
    </row>
    <row r="13083">
      <c r="A13083" t="inlineStr">
        <is>
          <t>T1013081</t>
        </is>
      </c>
      <c r="B13083" t="inlineStr">
        <is>
          <t>2025-05-15</t>
        </is>
      </c>
      <c r="C13083" t="inlineStr">
        <is>
          <t>S030</t>
        </is>
      </c>
      <c r="D13083" t="inlineStr">
        <is>
          <t>Store_030</t>
        </is>
      </c>
      <c r="E13083" t="inlineStr">
        <is>
          <t>North</t>
        </is>
      </c>
      <c r="F13083" t="inlineStr">
        <is>
          <t>P0118</t>
        </is>
      </c>
      <c r="G13083" t="inlineStr">
        <is>
          <t>Prod_0118</t>
        </is>
      </c>
      <c r="H13083" t="inlineStr">
        <is>
          <t>Toys</t>
        </is>
      </c>
      <c r="I13083" t="n">
        <v>8</v>
      </c>
      <c r="J13083" t="n">
        <v>809.52</v>
      </c>
      <c r="K13083" t="n">
        <v>0</v>
      </c>
      <c r="L13083">
        <f>I13083*J13083*(1-K13083)</f>
        <v/>
      </c>
      <c r="M13083">
        <f>VLOOKUP(F13083,Products!A:D,4,FALSE)*I13083</f>
        <v/>
      </c>
      <c r="N13083">
        <f>L13083-M13083</f>
        <v/>
      </c>
    </row>
    <row r="13084">
      <c r="A13084" t="inlineStr">
        <is>
          <t>T1013082</t>
        </is>
      </c>
      <c r="B13084" t="inlineStr">
        <is>
          <t>2025-06-16</t>
        </is>
      </c>
      <c r="C13084" t="inlineStr">
        <is>
          <t>S014</t>
        </is>
      </c>
      <c r="D13084" t="inlineStr">
        <is>
          <t>Store_014</t>
        </is>
      </c>
      <c r="E13084" t="inlineStr">
        <is>
          <t>West</t>
        </is>
      </c>
      <c r="F13084" t="inlineStr">
        <is>
          <t>P0010</t>
        </is>
      </c>
      <c r="G13084" t="inlineStr">
        <is>
          <t>Prod_0010</t>
        </is>
      </c>
      <c r="H13084" t="inlineStr">
        <is>
          <t>Electronics</t>
        </is>
      </c>
      <c r="I13084" t="n">
        <v>5</v>
      </c>
      <c r="J13084" t="n">
        <v>835.83</v>
      </c>
      <c r="K13084" t="n">
        <v>0.1</v>
      </c>
      <c r="L13084">
        <f>I13084*J13084*(1-K13084)</f>
        <v/>
      </c>
      <c r="M13084">
        <f>VLOOKUP(F13084,Products!A:D,4,FALSE)*I13084</f>
        <v/>
      </c>
      <c r="N13084">
        <f>L13084-M13084</f>
        <v/>
      </c>
    </row>
    <row r="13085">
      <c r="A13085" t="inlineStr">
        <is>
          <t>T1013083</t>
        </is>
      </c>
      <c r="B13085" t="inlineStr">
        <is>
          <t>2023-02-01</t>
        </is>
      </c>
      <c r="C13085" t="inlineStr">
        <is>
          <t>S039</t>
        </is>
      </c>
      <c r="D13085" t="inlineStr">
        <is>
          <t>Store_039</t>
        </is>
      </c>
      <c r="E13085" t="inlineStr">
        <is>
          <t>North</t>
        </is>
      </c>
      <c r="F13085" t="inlineStr">
        <is>
          <t>P0049</t>
        </is>
      </c>
      <c r="G13085" t="inlineStr">
        <is>
          <t>Prod_0049</t>
        </is>
      </c>
      <c r="H13085" t="inlineStr">
        <is>
          <t>Beverages</t>
        </is>
      </c>
      <c r="I13085" t="n">
        <v>9</v>
      </c>
      <c r="J13085" t="n">
        <v>229.89</v>
      </c>
      <c r="K13085" t="n">
        <v>0</v>
      </c>
      <c r="L13085">
        <f>I13085*J13085*(1-K13085)</f>
        <v/>
      </c>
      <c r="M13085">
        <f>VLOOKUP(F13085,Products!A:D,4,FALSE)*I13085</f>
        <v/>
      </c>
      <c r="N13085">
        <f>L13085-M13085</f>
        <v/>
      </c>
    </row>
    <row r="13086">
      <c r="A13086" t="inlineStr">
        <is>
          <t>T1013084</t>
        </is>
      </c>
      <c r="B13086" t="inlineStr">
        <is>
          <t>2023-08-07</t>
        </is>
      </c>
      <c r="C13086" t="inlineStr">
        <is>
          <t>S039</t>
        </is>
      </c>
      <c r="D13086" t="inlineStr">
        <is>
          <t>Store_039</t>
        </is>
      </c>
      <c r="E13086" t="inlineStr">
        <is>
          <t>North</t>
        </is>
      </c>
      <c r="F13086" t="inlineStr">
        <is>
          <t>P0062</t>
        </is>
      </c>
      <c r="G13086" t="inlineStr">
        <is>
          <t>Prod_0062</t>
        </is>
      </c>
      <c r="H13086" t="inlineStr">
        <is>
          <t>Beverages</t>
        </is>
      </c>
      <c r="I13086" t="n">
        <v>4</v>
      </c>
      <c r="J13086" t="n">
        <v>640.0700000000001</v>
      </c>
      <c r="K13086" t="n">
        <v>0</v>
      </c>
      <c r="L13086">
        <f>I13086*J13086*(1-K13086)</f>
        <v/>
      </c>
      <c r="M13086">
        <f>VLOOKUP(F13086,Products!A:D,4,FALSE)*I13086</f>
        <v/>
      </c>
      <c r="N13086">
        <f>L13086-M13086</f>
        <v/>
      </c>
    </row>
    <row r="13087">
      <c r="A13087" t="inlineStr">
        <is>
          <t>T1013085</t>
        </is>
      </c>
      <c r="B13087" t="inlineStr">
        <is>
          <t>2024-06-20</t>
        </is>
      </c>
      <c r="C13087" t="inlineStr">
        <is>
          <t>S031</t>
        </is>
      </c>
      <c r="D13087" t="inlineStr">
        <is>
          <t>Store_031</t>
        </is>
      </c>
      <c r="E13087" t="inlineStr">
        <is>
          <t>Central</t>
        </is>
      </c>
      <c r="F13087" t="inlineStr">
        <is>
          <t>P0177</t>
        </is>
      </c>
      <c r="G13087" t="inlineStr">
        <is>
          <t>Prod_0177</t>
        </is>
      </c>
      <c r="H13087" t="inlineStr">
        <is>
          <t>Household</t>
        </is>
      </c>
      <c r="I13087" t="n">
        <v>6</v>
      </c>
      <c r="J13087" t="n">
        <v>226.21</v>
      </c>
      <c r="K13087" t="n">
        <v>0.1</v>
      </c>
      <c r="L13087">
        <f>I13087*J13087*(1-K13087)</f>
        <v/>
      </c>
      <c r="M13087">
        <f>VLOOKUP(F13087,Products!A:D,4,FALSE)*I13087</f>
        <v/>
      </c>
      <c r="N13087">
        <f>L13087-M13087</f>
        <v/>
      </c>
    </row>
    <row r="13088">
      <c r="A13088" t="inlineStr">
        <is>
          <t>T1013086</t>
        </is>
      </c>
      <c r="B13088" t="inlineStr">
        <is>
          <t>2024-08-19</t>
        </is>
      </c>
      <c r="C13088" t="inlineStr">
        <is>
          <t>S019</t>
        </is>
      </c>
      <c r="D13088" t="inlineStr">
        <is>
          <t>Store_019</t>
        </is>
      </c>
      <c r="E13088" t="inlineStr">
        <is>
          <t>East</t>
        </is>
      </c>
      <c r="F13088" t="inlineStr">
        <is>
          <t>P0046</t>
        </is>
      </c>
      <c r="G13088" t="inlineStr">
        <is>
          <t>Prod_0046</t>
        </is>
      </c>
      <c r="H13088" t="inlineStr">
        <is>
          <t>Electronics</t>
        </is>
      </c>
      <c r="I13088" t="n">
        <v>2</v>
      </c>
      <c r="J13088" t="n">
        <v>56.37</v>
      </c>
      <c r="K13088" t="n">
        <v>0</v>
      </c>
      <c r="L13088">
        <f>I13088*J13088*(1-K13088)</f>
        <v/>
      </c>
      <c r="M13088">
        <f>VLOOKUP(F13088,Products!A:D,4,FALSE)*I13088</f>
        <v/>
      </c>
      <c r="N13088">
        <f>L13088-M13088</f>
        <v/>
      </c>
    </row>
    <row r="13089">
      <c r="A13089" t="inlineStr">
        <is>
          <t>T1013087</t>
        </is>
      </c>
      <c r="B13089" t="inlineStr">
        <is>
          <t>2023-10-06</t>
        </is>
      </c>
      <c r="C13089" t="inlineStr">
        <is>
          <t>S013</t>
        </is>
      </c>
      <c r="D13089" t="inlineStr">
        <is>
          <t>Store_013</t>
        </is>
      </c>
      <c r="E13089" t="inlineStr">
        <is>
          <t>North</t>
        </is>
      </c>
      <c r="F13089" t="inlineStr">
        <is>
          <t>P0134</t>
        </is>
      </c>
      <c r="G13089" t="inlineStr">
        <is>
          <t>Prod_0134</t>
        </is>
      </c>
      <c r="H13089" t="inlineStr">
        <is>
          <t>Food</t>
        </is>
      </c>
      <c r="I13089" t="n">
        <v>8</v>
      </c>
      <c r="J13089" t="n">
        <v>547.47</v>
      </c>
      <c r="K13089" t="n">
        <v>0</v>
      </c>
      <c r="L13089">
        <f>I13089*J13089*(1-K13089)</f>
        <v/>
      </c>
      <c r="M13089">
        <f>VLOOKUP(F13089,Products!A:D,4,FALSE)*I13089</f>
        <v/>
      </c>
      <c r="N13089">
        <f>L13089-M13089</f>
        <v/>
      </c>
    </row>
    <row r="13090">
      <c r="A13090" t="inlineStr">
        <is>
          <t>T1013088</t>
        </is>
      </c>
      <c r="B13090" t="inlineStr">
        <is>
          <t>2023-06-14</t>
        </is>
      </c>
      <c r="C13090" t="inlineStr">
        <is>
          <t>S006</t>
        </is>
      </c>
      <c r="D13090" t="inlineStr">
        <is>
          <t>Store_006</t>
        </is>
      </c>
      <c r="E13090" t="inlineStr">
        <is>
          <t>East</t>
        </is>
      </c>
      <c r="F13090" t="inlineStr">
        <is>
          <t>P0039</t>
        </is>
      </c>
      <c r="G13090" t="inlineStr">
        <is>
          <t>Prod_0039</t>
        </is>
      </c>
      <c r="H13090" t="inlineStr">
        <is>
          <t>Household</t>
        </is>
      </c>
      <c r="I13090" t="n">
        <v>9</v>
      </c>
      <c r="J13090" t="n">
        <v>276.87</v>
      </c>
      <c r="K13090" t="n">
        <v>0</v>
      </c>
      <c r="L13090">
        <f>I13090*J13090*(1-K13090)</f>
        <v/>
      </c>
      <c r="M13090">
        <f>VLOOKUP(F13090,Products!A:D,4,FALSE)*I13090</f>
        <v/>
      </c>
      <c r="N13090">
        <f>L13090-M13090</f>
        <v/>
      </c>
    </row>
    <row r="13091">
      <c r="A13091" t="inlineStr">
        <is>
          <t>T1013089</t>
        </is>
      </c>
      <c r="B13091" t="inlineStr">
        <is>
          <t>2024-07-28</t>
        </is>
      </c>
      <c r="C13091" t="inlineStr">
        <is>
          <t>S019</t>
        </is>
      </c>
      <c r="D13091" t="inlineStr">
        <is>
          <t>Store_019</t>
        </is>
      </c>
      <c r="E13091" t="inlineStr">
        <is>
          <t>East</t>
        </is>
      </c>
      <c r="F13091" t="inlineStr">
        <is>
          <t>P0177</t>
        </is>
      </c>
      <c r="G13091" t="inlineStr">
        <is>
          <t>Prod_0177</t>
        </is>
      </c>
      <c r="H13091" t="inlineStr">
        <is>
          <t>Household</t>
        </is>
      </c>
      <c r="I13091" t="n">
        <v>1</v>
      </c>
      <c r="J13091" t="n">
        <v>239.22</v>
      </c>
      <c r="K13091" t="n">
        <v>0.1</v>
      </c>
      <c r="L13091">
        <f>I13091*J13091*(1-K13091)</f>
        <v/>
      </c>
      <c r="M13091">
        <f>VLOOKUP(F13091,Products!A:D,4,FALSE)*I13091</f>
        <v/>
      </c>
      <c r="N13091">
        <f>L13091-M13091</f>
        <v/>
      </c>
    </row>
    <row r="13092">
      <c r="A13092" t="inlineStr">
        <is>
          <t>T1013090</t>
        </is>
      </c>
      <c r="B13092" t="inlineStr">
        <is>
          <t>2024-08-15</t>
        </is>
      </c>
      <c r="C13092" t="inlineStr">
        <is>
          <t>S042</t>
        </is>
      </c>
      <c r="D13092" t="inlineStr">
        <is>
          <t>Store_042</t>
        </is>
      </c>
      <c r="E13092" t="inlineStr">
        <is>
          <t>Central</t>
        </is>
      </c>
      <c r="F13092" t="inlineStr">
        <is>
          <t>P0099</t>
        </is>
      </c>
      <c r="G13092" t="inlineStr">
        <is>
          <t>Prod_0099</t>
        </is>
      </c>
      <c r="H13092" t="inlineStr">
        <is>
          <t>Beverages</t>
        </is>
      </c>
      <c r="I13092" t="n">
        <v>2</v>
      </c>
      <c r="J13092" t="n">
        <v>120.34</v>
      </c>
      <c r="K13092" t="n">
        <v>0.15</v>
      </c>
      <c r="L13092">
        <f>I13092*J13092*(1-K13092)</f>
        <v/>
      </c>
      <c r="M13092">
        <f>VLOOKUP(F13092,Products!A:D,4,FALSE)*I13092</f>
        <v/>
      </c>
      <c r="N13092">
        <f>L13092-M13092</f>
        <v/>
      </c>
    </row>
    <row r="13093">
      <c r="A13093" t="inlineStr">
        <is>
          <t>T1013091</t>
        </is>
      </c>
      <c r="B13093" t="inlineStr">
        <is>
          <t>2025-02-20</t>
        </is>
      </c>
      <c r="C13093" t="inlineStr">
        <is>
          <t>S011</t>
        </is>
      </c>
      <c r="D13093" t="inlineStr">
        <is>
          <t>Store_011</t>
        </is>
      </c>
      <c r="E13093" t="inlineStr">
        <is>
          <t>South</t>
        </is>
      </c>
      <c r="F13093" t="inlineStr">
        <is>
          <t>P0182</t>
        </is>
      </c>
      <c r="G13093" t="inlineStr">
        <is>
          <t>Prod_0182</t>
        </is>
      </c>
      <c r="H13093" t="inlineStr">
        <is>
          <t>Electronics</t>
        </is>
      </c>
      <c r="I13093" t="n">
        <v>7</v>
      </c>
      <c r="J13093" t="n">
        <v>587.27</v>
      </c>
      <c r="K13093" t="n">
        <v>0</v>
      </c>
      <c r="L13093">
        <f>I13093*J13093*(1-K13093)</f>
        <v/>
      </c>
      <c r="M13093">
        <f>VLOOKUP(F13093,Products!A:D,4,FALSE)*I13093</f>
        <v/>
      </c>
      <c r="N13093">
        <f>L13093-M13093</f>
        <v/>
      </c>
    </row>
    <row r="13094">
      <c r="A13094" t="inlineStr">
        <is>
          <t>T1013092</t>
        </is>
      </c>
      <c r="B13094" t="inlineStr">
        <is>
          <t>2024-05-11</t>
        </is>
      </c>
      <c r="C13094" t="inlineStr">
        <is>
          <t>S036</t>
        </is>
      </c>
      <c r="D13094" t="inlineStr">
        <is>
          <t>Store_036</t>
        </is>
      </c>
      <c r="E13094" t="inlineStr">
        <is>
          <t>Central</t>
        </is>
      </c>
      <c r="F13094" t="inlineStr">
        <is>
          <t>P0030</t>
        </is>
      </c>
      <c r="G13094" t="inlineStr">
        <is>
          <t>Prod_0030</t>
        </is>
      </c>
      <c r="H13094" t="inlineStr">
        <is>
          <t>Household</t>
        </is>
      </c>
      <c r="I13094" t="n">
        <v>3</v>
      </c>
      <c r="J13094" t="n">
        <v>804.95</v>
      </c>
      <c r="K13094" t="n">
        <v>0</v>
      </c>
      <c r="L13094">
        <f>I13094*J13094*(1-K13094)</f>
        <v/>
      </c>
      <c r="M13094">
        <f>VLOOKUP(F13094,Products!A:D,4,FALSE)*I13094</f>
        <v/>
      </c>
      <c r="N13094">
        <f>L13094-M13094</f>
        <v/>
      </c>
    </row>
    <row r="13095">
      <c r="A13095" t="inlineStr">
        <is>
          <t>T1013093</t>
        </is>
      </c>
      <c r="B13095" t="inlineStr">
        <is>
          <t>2023-03-01</t>
        </is>
      </c>
      <c r="C13095" t="inlineStr">
        <is>
          <t>S004</t>
        </is>
      </c>
      <c r="D13095" t="inlineStr">
        <is>
          <t>Store_004</t>
        </is>
      </c>
      <c r="E13095" t="inlineStr">
        <is>
          <t>Central</t>
        </is>
      </c>
      <c r="F13095" t="inlineStr">
        <is>
          <t>P0151</t>
        </is>
      </c>
      <c r="G13095" t="inlineStr">
        <is>
          <t>Prod_0151</t>
        </is>
      </c>
      <c r="H13095" t="inlineStr">
        <is>
          <t>Food</t>
        </is>
      </c>
      <c r="I13095" t="n">
        <v>2</v>
      </c>
      <c r="J13095" t="n">
        <v>785.64</v>
      </c>
      <c r="K13095" t="n">
        <v>0.05</v>
      </c>
      <c r="L13095">
        <f>I13095*J13095*(1-K13095)</f>
        <v/>
      </c>
      <c r="M13095">
        <f>VLOOKUP(F13095,Products!A:D,4,FALSE)*I13095</f>
        <v/>
      </c>
      <c r="N13095">
        <f>L13095-M13095</f>
        <v/>
      </c>
    </row>
    <row r="13096">
      <c r="A13096" t="inlineStr">
        <is>
          <t>T1013094</t>
        </is>
      </c>
      <c r="B13096" t="inlineStr">
        <is>
          <t>2024-04-30</t>
        </is>
      </c>
      <c r="C13096" t="inlineStr">
        <is>
          <t>S043</t>
        </is>
      </c>
      <c r="D13096" t="inlineStr">
        <is>
          <t>Store_043</t>
        </is>
      </c>
      <c r="E13096" t="inlineStr">
        <is>
          <t>East</t>
        </is>
      </c>
      <c r="F13096" t="inlineStr">
        <is>
          <t>P0098</t>
        </is>
      </c>
      <c r="G13096" t="inlineStr">
        <is>
          <t>Prod_0098</t>
        </is>
      </c>
      <c r="H13096" t="inlineStr">
        <is>
          <t>Clothing</t>
        </is>
      </c>
      <c r="I13096" t="n">
        <v>7</v>
      </c>
      <c r="J13096" t="n">
        <v>551.74</v>
      </c>
      <c r="K13096" t="n">
        <v>0.1</v>
      </c>
      <c r="L13096">
        <f>I13096*J13096*(1-K13096)</f>
        <v/>
      </c>
      <c r="M13096">
        <f>VLOOKUP(F13096,Products!A:D,4,FALSE)*I13096</f>
        <v/>
      </c>
      <c r="N13096">
        <f>L13096-M13096</f>
        <v/>
      </c>
    </row>
    <row r="13097">
      <c r="A13097" t="inlineStr">
        <is>
          <t>T1013095</t>
        </is>
      </c>
      <c r="B13097" t="inlineStr">
        <is>
          <t>2025-05-01</t>
        </is>
      </c>
      <c r="C13097" t="inlineStr">
        <is>
          <t>S027</t>
        </is>
      </c>
      <c r="D13097" t="inlineStr">
        <is>
          <t>Store_027</t>
        </is>
      </c>
      <c r="E13097" t="inlineStr">
        <is>
          <t>South</t>
        </is>
      </c>
      <c r="F13097" t="inlineStr">
        <is>
          <t>P0198</t>
        </is>
      </c>
      <c r="G13097" t="inlineStr">
        <is>
          <t>Prod_0198</t>
        </is>
      </c>
      <c r="H13097" t="inlineStr">
        <is>
          <t>Beverages</t>
        </is>
      </c>
      <c r="I13097" t="n">
        <v>2</v>
      </c>
      <c r="J13097" t="n">
        <v>695.67</v>
      </c>
      <c r="K13097" t="n">
        <v>0.15</v>
      </c>
      <c r="L13097">
        <f>I13097*J13097*(1-K13097)</f>
        <v/>
      </c>
      <c r="M13097">
        <f>VLOOKUP(F13097,Products!A:D,4,FALSE)*I13097</f>
        <v/>
      </c>
      <c r="N13097">
        <f>L13097-M13097</f>
        <v/>
      </c>
    </row>
    <row r="13098">
      <c r="A13098" t="inlineStr">
        <is>
          <t>T1013096</t>
        </is>
      </c>
      <c r="B13098" t="inlineStr">
        <is>
          <t>2025-09-06</t>
        </is>
      </c>
      <c r="C13098" t="inlineStr">
        <is>
          <t>S036</t>
        </is>
      </c>
      <c r="D13098" t="inlineStr">
        <is>
          <t>Store_036</t>
        </is>
      </c>
      <c r="E13098" t="inlineStr">
        <is>
          <t>Central</t>
        </is>
      </c>
      <c r="F13098" t="inlineStr">
        <is>
          <t>P0025</t>
        </is>
      </c>
      <c r="G13098" t="inlineStr">
        <is>
          <t>Prod_0025</t>
        </is>
      </c>
      <c r="H13098" t="inlineStr">
        <is>
          <t>Beverages</t>
        </is>
      </c>
      <c r="I13098" t="n">
        <v>9</v>
      </c>
      <c r="J13098" t="n">
        <v>327.91</v>
      </c>
      <c r="K13098" t="n">
        <v>0.1</v>
      </c>
      <c r="L13098">
        <f>I13098*J13098*(1-K13098)</f>
        <v/>
      </c>
      <c r="M13098">
        <f>VLOOKUP(F13098,Products!A:D,4,FALSE)*I13098</f>
        <v/>
      </c>
      <c r="N13098">
        <f>L13098-M13098</f>
        <v/>
      </c>
    </row>
    <row r="13099">
      <c r="A13099" t="inlineStr">
        <is>
          <t>T1013097</t>
        </is>
      </c>
      <c r="B13099" t="inlineStr">
        <is>
          <t>2025-08-02</t>
        </is>
      </c>
      <c r="C13099" t="inlineStr">
        <is>
          <t>S003</t>
        </is>
      </c>
      <c r="D13099" t="inlineStr">
        <is>
          <t>Store_003</t>
        </is>
      </c>
      <c r="E13099" t="inlineStr">
        <is>
          <t>North</t>
        </is>
      </c>
      <c r="F13099" t="inlineStr">
        <is>
          <t>P0148</t>
        </is>
      </c>
      <c r="G13099" t="inlineStr">
        <is>
          <t>Prod_0148</t>
        </is>
      </c>
      <c r="H13099" t="inlineStr">
        <is>
          <t>Electronics</t>
        </is>
      </c>
      <c r="I13099" t="n">
        <v>7</v>
      </c>
      <c r="J13099" t="n">
        <v>318.62</v>
      </c>
      <c r="K13099" t="n">
        <v>0.2</v>
      </c>
      <c r="L13099">
        <f>I13099*J13099*(1-K13099)</f>
        <v/>
      </c>
      <c r="M13099">
        <f>VLOOKUP(F13099,Products!A:D,4,FALSE)*I13099</f>
        <v/>
      </c>
      <c r="N13099">
        <f>L13099-M13099</f>
        <v/>
      </c>
    </row>
    <row r="13100">
      <c r="A13100" t="inlineStr">
        <is>
          <t>T1013098</t>
        </is>
      </c>
      <c r="B13100" t="inlineStr">
        <is>
          <t>2024-01-07</t>
        </is>
      </c>
      <c r="C13100" t="inlineStr">
        <is>
          <t>S002</t>
        </is>
      </c>
      <c r="D13100" t="inlineStr">
        <is>
          <t>Store_002</t>
        </is>
      </c>
      <c r="E13100" t="inlineStr">
        <is>
          <t>South</t>
        </is>
      </c>
      <c r="F13100" t="inlineStr">
        <is>
          <t>P0100</t>
        </is>
      </c>
      <c r="G13100" t="inlineStr">
        <is>
          <t>Prod_0100</t>
        </is>
      </c>
      <c r="H13100" t="inlineStr">
        <is>
          <t>Household</t>
        </is>
      </c>
      <c r="I13100" t="n">
        <v>7</v>
      </c>
      <c r="J13100" t="n">
        <v>443.87</v>
      </c>
      <c r="K13100" t="n">
        <v>0</v>
      </c>
      <c r="L13100">
        <f>I13100*J13100*(1-K13100)</f>
        <v/>
      </c>
      <c r="M13100">
        <f>VLOOKUP(F13100,Products!A:D,4,FALSE)*I13100</f>
        <v/>
      </c>
      <c r="N13100">
        <f>L13100-M13100</f>
        <v/>
      </c>
    </row>
    <row r="13101">
      <c r="A13101" t="inlineStr">
        <is>
          <t>T1013099</t>
        </is>
      </c>
      <c r="B13101" t="inlineStr">
        <is>
          <t>2024-08-30</t>
        </is>
      </c>
      <c r="C13101" t="inlineStr">
        <is>
          <t>S030</t>
        </is>
      </c>
      <c r="D13101" t="inlineStr">
        <is>
          <t>Store_030</t>
        </is>
      </c>
      <c r="E13101" t="inlineStr">
        <is>
          <t>North</t>
        </is>
      </c>
      <c r="F13101" t="inlineStr">
        <is>
          <t>P0197</t>
        </is>
      </c>
      <c r="G13101" t="inlineStr">
        <is>
          <t>Prod_0197</t>
        </is>
      </c>
      <c r="H13101" t="inlineStr">
        <is>
          <t>Food</t>
        </is>
      </c>
      <c r="I13101" t="n">
        <v>7</v>
      </c>
      <c r="J13101" t="n">
        <v>246.18</v>
      </c>
      <c r="K13101" t="n">
        <v>0</v>
      </c>
      <c r="L13101">
        <f>I13101*J13101*(1-K13101)</f>
        <v/>
      </c>
      <c r="M13101">
        <f>VLOOKUP(F13101,Products!A:D,4,FALSE)*I13101</f>
        <v/>
      </c>
      <c r="N13101">
        <f>L13101-M13101</f>
        <v/>
      </c>
    </row>
    <row r="13102">
      <c r="A13102" t="inlineStr">
        <is>
          <t>T1013100</t>
        </is>
      </c>
      <c r="B13102" t="inlineStr">
        <is>
          <t>2024-11-12</t>
        </is>
      </c>
      <c r="C13102" t="inlineStr">
        <is>
          <t>S029</t>
        </is>
      </c>
      <c r="D13102" t="inlineStr">
        <is>
          <t>Store_029</t>
        </is>
      </c>
      <c r="E13102" t="inlineStr">
        <is>
          <t>South</t>
        </is>
      </c>
      <c r="F13102" t="inlineStr">
        <is>
          <t>P0049</t>
        </is>
      </c>
      <c r="G13102" t="inlineStr">
        <is>
          <t>Prod_0049</t>
        </is>
      </c>
      <c r="H13102" t="inlineStr">
        <is>
          <t>Beverages</t>
        </is>
      </c>
      <c r="I13102" t="n">
        <v>2</v>
      </c>
      <c r="J13102" t="n">
        <v>227.95</v>
      </c>
      <c r="K13102" t="n">
        <v>0.15</v>
      </c>
      <c r="L13102">
        <f>I13102*J13102*(1-K13102)</f>
        <v/>
      </c>
      <c r="M13102">
        <f>VLOOKUP(F13102,Products!A:D,4,FALSE)*I13102</f>
        <v/>
      </c>
      <c r="N13102">
        <f>L13102-M13102</f>
        <v/>
      </c>
    </row>
    <row r="13103">
      <c r="A13103" t="inlineStr">
        <is>
          <t>T1013101</t>
        </is>
      </c>
      <c r="B13103" t="inlineStr">
        <is>
          <t>2025-08-13</t>
        </is>
      </c>
      <c r="C13103" t="inlineStr">
        <is>
          <t>S050</t>
        </is>
      </c>
      <c r="D13103" t="inlineStr">
        <is>
          <t>Store_050</t>
        </is>
      </c>
      <c r="E13103" t="inlineStr">
        <is>
          <t>South</t>
        </is>
      </c>
      <c r="F13103" t="inlineStr">
        <is>
          <t>P0098</t>
        </is>
      </c>
      <c r="G13103" t="inlineStr">
        <is>
          <t>Prod_0098</t>
        </is>
      </c>
      <c r="H13103" t="inlineStr">
        <is>
          <t>Clothing</t>
        </is>
      </c>
      <c r="I13103" t="n">
        <v>2</v>
      </c>
      <c r="J13103" t="n">
        <v>541.23</v>
      </c>
      <c r="K13103" t="n">
        <v>0.1</v>
      </c>
      <c r="L13103">
        <f>I13103*J13103*(1-K13103)</f>
        <v/>
      </c>
      <c r="M13103">
        <f>VLOOKUP(F13103,Products!A:D,4,FALSE)*I13103</f>
        <v/>
      </c>
      <c r="N13103">
        <f>L13103-M13103</f>
        <v/>
      </c>
    </row>
    <row r="13104">
      <c r="A13104" t="inlineStr">
        <is>
          <t>T1013102</t>
        </is>
      </c>
      <c r="B13104" t="inlineStr">
        <is>
          <t>2024-01-11</t>
        </is>
      </c>
      <c r="C13104" t="inlineStr">
        <is>
          <t>S035</t>
        </is>
      </c>
      <c r="D13104" t="inlineStr">
        <is>
          <t>Store_035</t>
        </is>
      </c>
      <c r="E13104" t="inlineStr">
        <is>
          <t>Central</t>
        </is>
      </c>
      <c r="F13104" t="inlineStr">
        <is>
          <t>P0091</t>
        </is>
      </c>
      <c r="G13104" t="inlineStr">
        <is>
          <t>Prod_0091</t>
        </is>
      </c>
      <c r="H13104" t="inlineStr">
        <is>
          <t>Toys</t>
        </is>
      </c>
      <c r="I13104" t="n">
        <v>3</v>
      </c>
      <c r="J13104" t="n">
        <v>287.99</v>
      </c>
      <c r="K13104" t="n">
        <v>0</v>
      </c>
      <c r="L13104">
        <f>I13104*J13104*(1-K13104)</f>
        <v/>
      </c>
      <c r="M13104">
        <f>VLOOKUP(F13104,Products!A:D,4,FALSE)*I13104</f>
        <v/>
      </c>
      <c r="N13104">
        <f>L13104-M13104</f>
        <v/>
      </c>
    </row>
    <row r="13105">
      <c r="A13105" t="inlineStr">
        <is>
          <t>T1013103</t>
        </is>
      </c>
      <c r="B13105" t="inlineStr">
        <is>
          <t>2024-02-10</t>
        </is>
      </c>
      <c r="C13105" t="inlineStr">
        <is>
          <t>S009</t>
        </is>
      </c>
      <c r="D13105" t="inlineStr">
        <is>
          <t>Store_009</t>
        </is>
      </c>
      <c r="E13105" t="inlineStr">
        <is>
          <t>Central</t>
        </is>
      </c>
      <c r="F13105" t="inlineStr">
        <is>
          <t>P0024</t>
        </is>
      </c>
      <c r="G13105" t="inlineStr">
        <is>
          <t>Prod_0024</t>
        </is>
      </c>
      <c r="H13105" t="inlineStr">
        <is>
          <t>Clothing</t>
        </is>
      </c>
      <c r="I13105" t="n">
        <v>1</v>
      </c>
      <c r="J13105" t="n">
        <v>108.06</v>
      </c>
      <c r="K13105" t="n">
        <v>0</v>
      </c>
      <c r="L13105">
        <f>I13105*J13105*(1-K13105)</f>
        <v/>
      </c>
      <c r="M13105">
        <f>VLOOKUP(F13105,Products!A:D,4,FALSE)*I13105</f>
        <v/>
      </c>
      <c r="N13105">
        <f>L13105-M13105</f>
        <v/>
      </c>
    </row>
    <row r="13106">
      <c r="A13106" t="inlineStr">
        <is>
          <t>T1013104</t>
        </is>
      </c>
      <c r="B13106" t="inlineStr">
        <is>
          <t>2023-09-21</t>
        </is>
      </c>
      <c r="C13106" t="inlineStr">
        <is>
          <t>S025</t>
        </is>
      </c>
      <c r="D13106" t="inlineStr">
        <is>
          <t>Store_025</t>
        </is>
      </c>
      <c r="E13106" t="inlineStr">
        <is>
          <t>Central</t>
        </is>
      </c>
      <c r="F13106" t="inlineStr">
        <is>
          <t>P0110</t>
        </is>
      </c>
      <c r="G13106" t="inlineStr">
        <is>
          <t>Prod_0110</t>
        </is>
      </c>
      <c r="H13106" t="inlineStr">
        <is>
          <t>Stationery</t>
        </is>
      </c>
      <c r="I13106" t="n">
        <v>9</v>
      </c>
      <c r="J13106" t="n">
        <v>91.92</v>
      </c>
      <c r="K13106" t="n">
        <v>0.15</v>
      </c>
      <c r="L13106">
        <f>I13106*J13106*(1-K13106)</f>
        <v/>
      </c>
      <c r="M13106">
        <f>VLOOKUP(F13106,Products!A:D,4,FALSE)*I13106</f>
        <v/>
      </c>
      <c r="N13106">
        <f>L13106-M13106</f>
        <v/>
      </c>
    </row>
    <row r="13107">
      <c r="A13107" t="inlineStr">
        <is>
          <t>T1013105</t>
        </is>
      </c>
      <c r="B13107" t="inlineStr">
        <is>
          <t>2025-04-25</t>
        </is>
      </c>
      <c r="C13107" t="inlineStr">
        <is>
          <t>S010</t>
        </is>
      </c>
      <c r="D13107" t="inlineStr">
        <is>
          <t>Store_010</t>
        </is>
      </c>
      <c r="E13107" t="inlineStr">
        <is>
          <t>North</t>
        </is>
      </c>
      <c r="F13107" t="inlineStr">
        <is>
          <t>P0024</t>
        </is>
      </c>
      <c r="G13107" t="inlineStr">
        <is>
          <t>Prod_0024</t>
        </is>
      </c>
      <c r="H13107" t="inlineStr">
        <is>
          <t>Clothing</t>
        </is>
      </c>
      <c r="I13107" t="n">
        <v>1</v>
      </c>
      <c r="J13107" t="n">
        <v>93.77</v>
      </c>
      <c r="K13107" t="n">
        <v>0.15</v>
      </c>
      <c r="L13107">
        <f>I13107*J13107*(1-K13107)</f>
        <v/>
      </c>
      <c r="M13107">
        <f>VLOOKUP(F13107,Products!A:D,4,FALSE)*I13107</f>
        <v/>
      </c>
      <c r="N13107">
        <f>L13107-M13107</f>
        <v/>
      </c>
    </row>
    <row r="13108">
      <c r="A13108" t="inlineStr">
        <is>
          <t>T1013106</t>
        </is>
      </c>
      <c r="B13108" t="inlineStr">
        <is>
          <t>2025-09-17</t>
        </is>
      </c>
      <c r="C13108" t="inlineStr">
        <is>
          <t>S026</t>
        </is>
      </c>
      <c r="D13108" t="inlineStr">
        <is>
          <t>Store_026</t>
        </is>
      </c>
      <c r="E13108" t="inlineStr">
        <is>
          <t>North</t>
        </is>
      </c>
      <c r="F13108" t="inlineStr">
        <is>
          <t>P0012</t>
        </is>
      </c>
      <c r="G13108" t="inlineStr">
        <is>
          <t>Prod_0012</t>
        </is>
      </c>
      <c r="H13108" t="inlineStr">
        <is>
          <t>Food</t>
        </is>
      </c>
      <c r="I13108" t="n">
        <v>2</v>
      </c>
      <c r="J13108" t="n">
        <v>707.6</v>
      </c>
      <c r="K13108" t="n">
        <v>0.05</v>
      </c>
      <c r="L13108">
        <f>I13108*J13108*(1-K13108)</f>
        <v/>
      </c>
      <c r="M13108">
        <f>VLOOKUP(F13108,Products!A:D,4,FALSE)*I13108</f>
        <v/>
      </c>
      <c r="N13108">
        <f>L13108-M13108</f>
        <v/>
      </c>
    </row>
    <row r="13109">
      <c r="A13109" t="inlineStr">
        <is>
          <t>T1013107</t>
        </is>
      </c>
      <c r="B13109" t="inlineStr">
        <is>
          <t>2023-06-20</t>
        </is>
      </c>
      <c r="C13109" t="inlineStr">
        <is>
          <t>S009</t>
        </is>
      </c>
      <c r="D13109" t="inlineStr">
        <is>
          <t>Store_009</t>
        </is>
      </c>
      <c r="E13109" t="inlineStr">
        <is>
          <t>Central</t>
        </is>
      </c>
      <c r="F13109" t="inlineStr">
        <is>
          <t>P0198</t>
        </is>
      </c>
      <c r="G13109" t="inlineStr">
        <is>
          <t>Prod_0198</t>
        </is>
      </c>
      <c r="H13109" t="inlineStr">
        <is>
          <t>Beverages</t>
        </is>
      </c>
      <c r="I13109" t="n">
        <v>2</v>
      </c>
      <c r="J13109" t="n">
        <v>738.72</v>
      </c>
      <c r="K13109" t="n">
        <v>0.05</v>
      </c>
      <c r="L13109">
        <f>I13109*J13109*(1-K13109)</f>
        <v/>
      </c>
      <c r="M13109">
        <f>VLOOKUP(F13109,Products!A:D,4,FALSE)*I13109</f>
        <v/>
      </c>
      <c r="N13109">
        <f>L13109-M13109</f>
        <v/>
      </c>
    </row>
    <row r="13110">
      <c r="A13110" t="inlineStr">
        <is>
          <t>T1013108</t>
        </is>
      </c>
      <c r="B13110" t="inlineStr">
        <is>
          <t>2024-09-22</t>
        </is>
      </c>
      <c r="C13110" t="inlineStr">
        <is>
          <t>S001</t>
        </is>
      </c>
      <c r="D13110" t="inlineStr">
        <is>
          <t>Store_001</t>
        </is>
      </c>
      <c r="E13110" t="inlineStr">
        <is>
          <t>West</t>
        </is>
      </c>
      <c r="F13110" t="inlineStr">
        <is>
          <t>P0180</t>
        </is>
      </c>
      <c r="G13110" t="inlineStr">
        <is>
          <t>Prod_0180</t>
        </is>
      </c>
      <c r="H13110" t="inlineStr">
        <is>
          <t>Clothing</t>
        </is>
      </c>
      <c r="I13110" t="n">
        <v>5</v>
      </c>
      <c r="J13110" t="n">
        <v>449.89</v>
      </c>
      <c r="K13110" t="n">
        <v>0</v>
      </c>
      <c r="L13110">
        <f>I13110*J13110*(1-K13110)</f>
        <v/>
      </c>
      <c r="M13110">
        <f>VLOOKUP(F13110,Products!A:D,4,FALSE)*I13110</f>
        <v/>
      </c>
      <c r="N13110">
        <f>L13110-M13110</f>
        <v/>
      </c>
    </row>
    <row r="13111">
      <c r="A13111" t="inlineStr">
        <is>
          <t>T1013109</t>
        </is>
      </c>
      <c r="B13111" t="inlineStr">
        <is>
          <t>2024-08-19</t>
        </is>
      </c>
      <c r="C13111" t="inlineStr">
        <is>
          <t>S041</t>
        </is>
      </c>
      <c r="D13111" t="inlineStr">
        <is>
          <t>Store_041</t>
        </is>
      </c>
      <c r="E13111" t="inlineStr">
        <is>
          <t>East</t>
        </is>
      </c>
      <c r="F13111" t="inlineStr">
        <is>
          <t>P0100</t>
        </is>
      </c>
      <c r="G13111" t="inlineStr">
        <is>
          <t>Prod_0100</t>
        </is>
      </c>
      <c r="H13111" t="inlineStr">
        <is>
          <t>Household</t>
        </is>
      </c>
      <c r="I13111" t="n">
        <v>1</v>
      </c>
      <c r="J13111" t="n">
        <v>501.98</v>
      </c>
      <c r="K13111" t="n">
        <v>0.1</v>
      </c>
      <c r="L13111">
        <f>I13111*J13111*(1-K13111)</f>
        <v/>
      </c>
      <c r="M13111">
        <f>VLOOKUP(F13111,Products!A:D,4,FALSE)*I13111</f>
        <v/>
      </c>
      <c r="N13111">
        <f>L13111-M13111</f>
        <v/>
      </c>
    </row>
    <row r="13112">
      <c r="A13112" t="inlineStr">
        <is>
          <t>T1013110</t>
        </is>
      </c>
      <c r="B13112" t="inlineStr">
        <is>
          <t>2025-06-17</t>
        </is>
      </c>
      <c r="C13112" t="inlineStr">
        <is>
          <t>S046</t>
        </is>
      </c>
      <c r="D13112" t="inlineStr">
        <is>
          <t>Store_046</t>
        </is>
      </c>
      <c r="E13112" t="inlineStr">
        <is>
          <t>South</t>
        </is>
      </c>
      <c r="F13112" t="inlineStr">
        <is>
          <t>P0117</t>
        </is>
      </c>
      <c r="G13112" t="inlineStr">
        <is>
          <t>Prod_0117</t>
        </is>
      </c>
      <c r="H13112" t="inlineStr">
        <is>
          <t>Electronics</t>
        </is>
      </c>
      <c r="I13112" t="n">
        <v>8</v>
      </c>
      <c r="J13112" t="n">
        <v>535.5</v>
      </c>
      <c r="K13112" t="n">
        <v>0.05</v>
      </c>
      <c r="L13112">
        <f>I13112*J13112*(1-K13112)</f>
        <v/>
      </c>
      <c r="M13112">
        <f>VLOOKUP(F13112,Products!A:D,4,FALSE)*I13112</f>
        <v/>
      </c>
      <c r="N13112">
        <f>L13112-M13112</f>
        <v/>
      </c>
    </row>
    <row r="13113">
      <c r="A13113" t="inlineStr">
        <is>
          <t>T1013111</t>
        </is>
      </c>
      <c r="B13113" t="inlineStr">
        <is>
          <t>2024-06-04</t>
        </is>
      </c>
      <c r="C13113" t="inlineStr">
        <is>
          <t>S005</t>
        </is>
      </c>
      <c r="D13113" t="inlineStr">
        <is>
          <t>Store_005</t>
        </is>
      </c>
      <c r="E13113" t="inlineStr">
        <is>
          <t>Central</t>
        </is>
      </c>
      <c r="F13113" t="inlineStr">
        <is>
          <t>P0122</t>
        </is>
      </c>
      <c r="G13113" t="inlineStr">
        <is>
          <t>Prod_0122</t>
        </is>
      </c>
      <c r="H13113" t="inlineStr">
        <is>
          <t>Beverages</t>
        </is>
      </c>
      <c r="I13113" t="n">
        <v>1</v>
      </c>
      <c r="J13113" t="n">
        <v>692.05</v>
      </c>
      <c r="K13113" t="n">
        <v>0.05</v>
      </c>
      <c r="L13113">
        <f>I13113*J13113*(1-K13113)</f>
        <v/>
      </c>
      <c r="M13113">
        <f>VLOOKUP(F13113,Products!A:D,4,FALSE)*I13113</f>
        <v/>
      </c>
      <c r="N13113">
        <f>L13113-M13113</f>
        <v/>
      </c>
    </row>
    <row r="13114">
      <c r="A13114" t="inlineStr">
        <is>
          <t>T1013112</t>
        </is>
      </c>
      <c r="B13114" t="inlineStr">
        <is>
          <t>2023-12-23</t>
        </is>
      </c>
      <c r="C13114" t="inlineStr">
        <is>
          <t>S013</t>
        </is>
      </c>
      <c r="D13114" t="inlineStr">
        <is>
          <t>Store_013</t>
        </is>
      </c>
      <c r="E13114" t="inlineStr">
        <is>
          <t>North</t>
        </is>
      </c>
      <c r="F13114" t="inlineStr">
        <is>
          <t>P0013</t>
        </is>
      </c>
      <c r="G13114" t="inlineStr">
        <is>
          <t>Prod_0013</t>
        </is>
      </c>
      <c r="H13114" t="inlineStr">
        <is>
          <t>Clothing</t>
        </is>
      </c>
      <c r="I13114" t="n">
        <v>5</v>
      </c>
      <c r="J13114" t="n">
        <v>76.72</v>
      </c>
      <c r="K13114" t="n">
        <v>0</v>
      </c>
      <c r="L13114">
        <f>I13114*J13114*(1-K13114)</f>
        <v/>
      </c>
      <c r="M13114">
        <f>VLOOKUP(F13114,Products!A:D,4,FALSE)*I13114</f>
        <v/>
      </c>
      <c r="N13114">
        <f>L13114-M13114</f>
        <v/>
      </c>
    </row>
    <row r="13115">
      <c r="A13115" t="inlineStr">
        <is>
          <t>T1013113</t>
        </is>
      </c>
      <c r="B13115" t="inlineStr">
        <is>
          <t>2024-08-03</t>
        </is>
      </c>
      <c r="C13115" t="inlineStr">
        <is>
          <t>S032</t>
        </is>
      </c>
      <c r="D13115" t="inlineStr">
        <is>
          <t>Store_032</t>
        </is>
      </c>
      <c r="E13115" t="inlineStr">
        <is>
          <t>Central</t>
        </is>
      </c>
      <c r="F13115" t="inlineStr">
        <is>
          <t>P0037</t>
        </is>
      </c>
      <c r="G13115" t="inlineStr">
        <is>
          <t>Prod_0037</t>
        </is>
      </c>
      <c r="H13115" t="inlineStr">
        <is>
          <t>Stationery</t>
        </is>
      </c>
      <c r="I13115" t="n">
        <v>2</v>
      </c>
      <c r="J13115" t="n">
        <v>541.74</v>
      </c>
      <c r="K13115" t="n">
        <v>0</v>
      </c>
      <c r="L13115">
        <f>I13115*J13115*(1-K13115)</f>
        <v/>
      </c>
      <c r="M13115">
        <f>VLOOKUP(F13115,Products!A:D,4,FALSE)*I13115</f>
        <v/>
      </c>
      <c r="N13115">
        <f>L13115-M13115</f>
        <v/>
      </c>
    </row>
    <row r="13116">
      <c r="A13116" t="inlineStr">
        <is>
          <t>T1013114</t>
        </is>
      </c>
      <c r="B13116" t="inlineStr">
        <is>
          <t>2023-06-18</t>
        </is>
      </c>
      <c r="C13116" t="inlineStr">
        <is>
          <t>S010</t>
        </is>
      </c>
      <c r="D13116" t="inlineStr">
        <is>
          <t>Store_010</t>
        </is>
      </c>
      <c r="E13116" t="inlineStr">
        <is>
          <t>North</t>
        </is>
      </c>
      <c r="F13116" t="inlineStr">
        <is>
          <t>P0007</t>
        </is>
      </c>
      <c r="G13116" t="inlineStr">
        <is>
          <t>Prod_0007</t>
        </is>
      </c>
      <c r="H13116" t="inlineStr">
        <is>
          <t>Food</t>
        </is>
      </c>
      <c r="I13116" t="n">
        <v>8</v>
      </c>
      <c r="J13116" t="n">
        <v>140.23</v>
      </c>
      <c r="K13116" t="n">
        <v>0.05</v>
      </c>
      <c r="L13116">
        <f>I13116*J13116*(1-K13116)</f>
        <v/>
      </c>
      <c r="M13116">
        <f>VLOOKUP(F13116,Products!A:D,4,FALSE)*I13116</f>
        <v/>
      </c>
      <c r="N13116">
        <f>L13116-M13116</f>
        <v/>
      </c>
    </row>
    <row r="13117">
      <c r="A13117" t="inlineStr">
        <is>
          <t>T1013115</t>
        </is>
      </c>
      <c r="B13117" t="inlineStr">
        <is>
          <t>2025-08-30</t>
        </is>
      </c>
      <c r="C13117" t="inlineStr">
        <is>
          <t>S009</t>
        </is>
      </c>
      <c r="D13117" t="inlineStr">
        <is>
          <t>Store_009</t>
        </is>
      </c>
      <c r="E13117" t="inlineStr">
        <is>
          <t>Central</t>
        </is>
      </c>
      <c r="F13117" t="inlineStr">
        <is>
          <t>P0131</t>
        </is>
      </c>
      <c r="G13117" t="inlineStr">
        <is>
          <t>Prod_0131</t>
        </is>
      </c>
      <c r="H13117" t="inlineStr">
        <is>
          <t>Beverages</t>
        </is>
      </c>
      <c r="I13117" t="n">
        <v>7</v>
      </c>
      <c r="J13117" t="n">
        <v>390.29</v>
      </c>
      <c r="K13117" t="n">
        <v>0</v>
      </c>
      <c r="L13117">
        <f>I13117*J13117*(1-K13117)</f>
        <v/>
      </c>
      <c r="M13117">
        <f>VLOOKUP(F13117,Products!A:D,4,FALSE)*I13117</f>
        <v/>
      </c>
      <c r="N13117">
        <f>L13117-M13117</f>
        <v/>
      </c>
    </row>
    <row r="13118">
      <c r="A13118" t="inlineStr">
        <is>
          <t>T1013116</t>
        </is>
      </c>
      <c r="B13118" t="inlineStr">
        <is>
          <t>2024-05-02</t>
        </is>
      </c>
      <c r="C13118" t="inlineStr">
        <is>
          <t>S047</t>
        </is>
      </c>
      <c r="D13118" t="inlineStr">
        <is>
          <t>Store_047</t>
        </is>
      </c>
      <c r="E13118" t="inlineStr">
        <is>
          <t>North</t>
        </is>
      </c>
      <c r="F13118" t="inlineStr">
        <is>
          <t>P0132</t>
        </is>
      </c>
      <c r="G13118" t="inlineStr">
        <is>
          <t>Prod_0132</t>
        </is>
      </c>
      <c r="H13118" t="inlineStr">
        <is>
          <t>Food</t>
        </is>
      </c>
      <c r="I13118" t="n">
        <v>1</v>
      </c>
      <c r="J13118" t="n">
        <v>150.87</v>
      </c>
      <c r="K13118" t="n">
        <v>0.05</v>
      </c>
      <c r="L13118">
        <f>I13118*J13118*(1-K13118)</f>
        <v/>
      </c>
      <c r="M13118">
        <f>VLOOKUP(F13118,Products!A:D,4,FALSE)*I13118</f>
        <v/>
      </c>
      <c r="N13118">
        <f>L13118-M13118</f>
        <v/>
      </c>
    </row>
    <row r="13119">
      <c r="A13119" t="inlineStr">
        <is>
          <t>T1013117</t>
        </is>
      </c>
      <c r="B13119" t="inlineStr">
        <is>
          <t>2023-01-08</t>
        </is>
      </c>
      <c r="C13119" t="inlineStr">
        <is>
          <t>S049</t>
        </is>
      </c>
      <c r="D13119" t="inlineStr">
        <is>
          <t>Store_049</t>
        </is>
      </c>
      <c r="E13119" t="inlineStr">
        <is>
          <t>North</t>
        </is>
      </c>
      <c r="F13119" t="inlineStr">
        <is>
          <t>P0099</t>
        </is>
      </c>
      <c r="G13119" t="inlineStr">
        <is>
          <t>Prod_0099</t>
        </is>
      </c>
      <c r="H13119" t="inlineStr">
        <is>
          <t>Beverages</t>
        </is>
      </c>
      <c r="I13119" t="n">
        <v>8</v>
      </c>
      <c r="J13119" t="n">
        <v>118</v>
      </c>
      <c r="K13119" t="n">
        <v>0</v>
      </c>
      <c r="L13119">
        <f>I13119*J13119*(1-K13119)</f>
        <v/>
      </c>
      <c r="M13119">
        <f>VLOOKUP(F13119,Products!A:D,4,FALSE)*I13119</f>
        <v/>
      </c>
      <c r="N13119">
        <f>L13119-M13119</f>
        <v/>
      </c>
    </row>
    <row r="13120">
      <c r="A13120" t="inlineStr">
        <is>
          <t>T1013118</t>
        </is>
      </c>
      <c r="B13120" t="inlineStr">
        <is>
          <t>2023-06-24</t>
        </is>
      </c>
      <c r="C13120" t="inlineStr">
        <is>
          <t>S003</t>
        </is>
      </c>
      <c r="D13120" t="inlineStr">
        <is>
          <t>Store_003</t>
        </is>
      </c>
      <c r="E13120" t="inlineStr">
        <is>
          <t>North</t>
        </is>
      </c>
      <c r="F13120" t="inlineStr">
        <is>
          <t>P0160</t>
        </is>
      </c>
      <c r="G13120" t="inlineStr">
        <is>
          <t>Prod_0160</t>
        </is>
      </c>
      <c r="H13120" t="inlineStr">
        <is>
          <t>Food</t>
        </is>
      </c>
      <c r="I13120" t="n">
        <v>8</v>
      </c>
      <c r="J13120" t="n">
        <v>603.22</v>
      </c>
      <c r="K13120" t="n">
        <v>0.05</v>
      </c>
      <c r="L13120">
        <f>I13120*J13120*(1-K13120)</f>
        <v/>
      </c>
      <c r="M13120">
        <f>VLOOKUP(F13120,Products!A:D,4,FALSE)*I13120</f>
        <v/>
      </c>
      <c r="N13120">
        <f>L13120-M13120</f>
        <v/>
      </c>
    </row>
    <row r="13121">
      <c r="A13121" t="inlineStr">
        <is>
          <t>T1013119</t>
        </is>
      </c>
      <c r="B13121" t="inlineStr">
        <is>
          <t>2023-10-22</t>
        </is>
      </c>
      <c r="C13121" t="inlineStr">
        <is>
          <t>S017</t>
        </is>
      </c>
      <c r="D13121" t="inlineStr">
        <is>
          <t>Store_017</t>
        </is>
      </c>
      <c r="E13121" t="inlineStr">
        <is>
          <t>South</t>
        </is>
      </c>
      <c r="F13121" t="inlineStr">
        <is>
          <t>P0200</t>
        </is>
      </c>
      <c r="G13121" t="inlineStr">
        <is>
          <t>Prod_0200</t>
        </is>
      </c>
      <c r="H13121" t="inlineStr">
        <is>
          <t>Electronics</t>
        </is>
      </c>
      <c r="I13121" t="n">
        <v>5</v>
      </c>
      <c r="J13121" t="n">
        <v>411.75</v>
      </c>
      <c r="K13121" t="n">
        <v>0</v>
      </c>
      <c r="L13121">
        <f>I13121*J13121*(1-K13121)</f>
        <v/>
      </c>
      <c r="M13121">
        <f>VLOOKUP(F13121,Products!A:D,4,FALSE)*I13121</f>
        <v/>
      </c>
      <c r="N13121">
        <f>L13121-M13121</f>
        <v/>
      </c>
    </row>
    <row r="13122">
      <c r="A13122" t="inlineStr">
        <is>
          <t>T1013120</t>
        </is>
      </c>
      <c r="B13122" t="inlineStr">
        <is>
          <t>2024-08-04</t>
        </is>
      </c>
      <c r="C13122" t="inlineStr">
        <is>
          <t>S037</t>
        </is>
      </c>
      <c r="D13122" t="inlineStr">
        <is>
          <t>Store_037</t>
        </is>
      </c>
      <c r="E13122" t="inlineStr">
        <is>
          <t>East</t>
        </is>
      </c>
      <c r="F13122" t="inlineStr">
        <is>
          <t>P0109</t>
        </is>
      </c>
      <c r="G13122" t="inlineStr">
        <is>
          <t>Prod_0109</t>
        </is>
      </c>
      <c r="H13122" t="inlineStr">
        <is>
          <t>Beverages</t>
        </is>
      </c>
      <c r="I13122" t="n">
        <v>1</v>
      </c>
      <c r="J13122" t="n">
        <v>560.65</v>
      </c>
      <c r="K13122" t="n">
        <v>0.15</v>
      </c>
      <c r="L13122">
        <f>I13122*J13122*(1-K13122)</f>
        <v/>
      </c>
      <c r="M13122">
        <f>VLOOKUP(F13122,Products!A:D,4,FALSE)*I13122</f>
        <v/>
      </c>
      <c r="N13122">
        <f>L13122-M13122</f>
        <v/>
      </c>
    </row>
    <row r="13123">
      <c r="A13123" t="inlineStr">
        <is>
          <t>T1013121</t>
        </is>
      </c>
      <c r="B13123" t="inlineStr">
        <is>
          <t>2024-11-10</t>
        </is>
      </c>
      <c r="C13123" t="inlineStr">
        <is>
          <t>S046</t>
        </is>
      </c>
      <c r="D13123" t="inlineStr">
        <is>
          <t>Store_046</t>
        </is>
      </c>
      <c r="E13123" t="inlineStr">
        <is>
          <t>South</t>
        </is>
      </c>
      <c r="F13123" t="inlineStr">
        <is>
          <t>P0093</t>
        </is>
      </c>
      <c r="G13123" t="inlineStr">
        <is>
          <t>Prod_0093</t>
        </is>
      </c>
      <c r="H13123" t="inlineStr">
        <is>
          <t>Electronics</t>
        </is>
      </c>
      <c r="I13123" t="n">
        <v>5</v>
      </c>
      <c r="J13123" t="n">
        <v>180.38</v>
      </c>
      <c r="K13123" t="n">
        <v>0.15</v>
      </c>
      <c r="L13123">
        <f>I13123*J13123*(1-K13123)</f>
        <v/>
      </c>
      <c r="M13123">
        <f>VLOOKUP(F13123,Products!A:D,4,FALSE)*I13123</f>
        <v/>
      </c>
      <c r="N13123">
        <f>L13123-M13123</f>
        <v/>
      </c>
    </row>
    <row r="13124">
      <c r="A13124" t="inlineStr">
        <is>
          <t>T1013122</t>
        </is>
      </c>
      <c r="B13124" t="inlineStr">
        <is>
          <t>2023-03-09</t>
        </is>
      </c>
      <c r="C13124" t="inlineStr">
        <is>
          <t>S037</t>
        </is>
      </c>
      <c r="D13124" t="inlineStr">
        <is>
          <t>Store_037</t>
        </is>
      </c>
      <c r="E13124" t="inlineStr">
        <is>
          <t>East</t>
        </is>
      </c>
      <c r="F13124" t="inlineStr">
        <is>
          <t>P0005</t>
        </is>
      </c>
      <c r="G13124" t="inlineStr">
        <is>
          <t>Prod_0005</t>
        </is>
      </c>
      <c r="H13124" t="inlineStr">
        <is>
          <t>Beverages</t>
        </is>
      </c>
      <c r="I13124" t="n">
        <v>4</v>
      </c>
      <c r="J13124" t="n">
        <v>152.44</v>
      </c>
      <c r="K13124" t="n">
        <v>0.1</v>
      </c>
      <c r="L13124">
        <f>I13124*J13124*(1-K13124)</f>
        <v/>
      </c>
      <c r="M13124">
        <f>VLOOKUP(F13124,Products!A:D,4,FALSE)*I13124</f>
        <v/>
      </c>
      <c r="N13124">
        <f>L13124-M13124</f>
        <v/>
      </c>
    </row>
    <row r="13125">
      <c r="A13125" t="inlineStr">
        <is>
          <t>T1013123</t>
        </is>
      </c>
      <c r="B13125" t="inlineStr">
        <is>
          <t>2023-11-10</t>
        </is>
      </c>
      <c r="C13125" t="inlineStr">
        <is>
          <t>S020</t>
        </is>
      </c>
      <c r="D13125" t="inlineStr">
        <is>
          <t>Store_020</t>
        </is>
      </c>
      <c r="E13125" t="inlineStr">
        <is>
          <t>West</t>
        </is>
      </c>
      <c r="F13125" t="inlineStr">
        <is>
          <t>P0113</t>
        </is>
      </c>
      <c r="G13125" t="inlineStr">
        <is>
          <t>Prod_0113</t>
        </is>
      </c>
      <c r="H13125" t="inlineStr">
        <is>
          <t>Toys</t>
        </is>
      </c>
      <c r="I13125" t="n">
        <v>5</v>
      </c>
      <c r="J13125" t="n">
        <v>741.87</v>
      </c>
      <c r="K13125" t="n">
        <v>0.05</v>
      </c>
      <c r="L13125">
        <f>I13125*J13125*(1-K13125)</f>
        <v/>
      </c>
      <c r="M13125">
        <f>VLOOKUP(F13125,Products!A:D,4,FALSE)*I13125</f>
        <v/>
      </c>
      <c r="N13125">
        <f>L13125-M13125</f>
        <v/>
      </c>
    </row>
    <row r="13126">
      <c r="A13126" t="inlineStr">
        <is>
          <t>T1013124</t>
        </is>
      </c>
      <c r="B13126" t="inlineStr">
        <is>
          <t>2024-12-01</t>
        </is>
      </c>
      <c r="C13126" t="inlineStr">
        <is>
          <t>S048</t>
        </is>
      </c>
      <c r="D13126" t="inlineStr">
        <is>
          <t>Store_048</t>
        </is>
      </c>
      <c r="E13126" t="inlineStr">
        <is>
          <t>South</t>
        </is>
      </c>
      <c r="F13126" t="inlineStr">
        <is>
          <t>P0179</t>
        </is>
      </c>
      <c r="G13126" t="inlineStr">
        <is>
          <t>Prod_0179</t>
        </is>
      </c>
      <c r="H13126" t="inlineStr">
        <is>
          <t>Household</t>
        </is>
      </c>
      <c r="I13126" t="n">
        <v>2</v>
      </c>
      <c r="J13126" t="n">
        <v>261.23</v>
      </c>
      <c r="K13126" t="n">
        <v>0.05</v>
      </c>
      <c r="L13126">
        <f>I13126*J13126*(1-K13126)</f>
        <v/>
      </c>
      <c r="M13126">
        <f>VLOOKUP(F13126,Products!A:D,4,FALSE)*I13126</f>
        <v/>
      </c>
      <c r="N13126">
        <f>L13126-M13126</f>
        <v/>
      </c>
    </row>
    <row r="13127">
      <c r="A13127" t="inlineStr">
        <is>
          <t>T1013125</t>
        </is>
      </c>
      <c r="B13127" t="inlineStr">
        <is>
          <t>2023-07-29</t>
        </is>
      </c>
      <c r="C13127" t="inlineStr">
        <is>
          <t>S014</t>
        </is>
      </c>
      <c r="D13127" t="inlineStr">
        <is>
          <t>Store_014</t>
        </is>
      </c>
      <c r="E13127" t="inlineStr">
        <is>
          <t>West</t>
        </is>
      </c>
      <c r="F13127" t="inlineStr">
        <is>
          <t>P0191</t>
        </is>
      </c>
      <c r="G13127" t="inlineStr">
        <is>
          <t>Prod_0191</t>
        </is>
      </c>
      <c r="H13127" t="inlineStr">
        <is>
          <t>Food</t>
        </is>
      </c>
      <c r="I13127" t="n">
        <v>4</v>
      </c>
      <c r="J13127" t="n">
        <v>487.35</v>
      </c>
      <c r="K13127" t="n">
        <v>0.1</v>
      </c>
      <c r="L13127">
        <f>I13127*J13127*(1-K13127)</f>
        <v/>
      </c>
      <c r="M13127">
        <f>VLOOKUP(F13127,Products!A:D,4,FALSE)*I13127</f>
        <v/>
      </c>
      <c r="N13127">
        <f>L13127-M13127</f>
        <v/>
      </c>
    </row>
    <row r="13128">
      <c r="A13128" t="inlineStr">
        <is>
          <t>T1013126</t>
        </is>
      </c>
      <c r="B13128" t="inlineStr">
        <is>
          <t>2024-12-17</t>
        </is>
      </c>
      <c r="C13128" t="inlineStr">
        <is>
          <t>S002</t>
        </is>
      </c>
      <c r="D13128" t="inlineStr">
        <is>
          <t>Store_002</t>
        </is>
      </c>
      <c r="E13128" t="inlineStr">
        <is>
          <t>South</t>
        </is>
      </c>
      <c r="F13128" t="inlineStr">
        <is>
          <t>P0076</t>
        </is>
      </c>
      <c r="G13128" t="inlineStr">
        <is>
          <t>Prod_0076</t>
        </is>
      </c>
      <c r="H13128" t="inlineStr">
        <is>
          <t>Clothing</t>
        </is>
      </c>
      <c r="I13128" t="n">
        <v>1</v>
      </c>
      <c r="J13128" t="n">
        <v>377.39</v>
      </c>
      <c r="K13128" t="n">
        <v>0</v>
      </c>
      <c r="L13128">
        <f>I13128*J13128*(1-K13128)</f>
        <v/>
      </c>
      <c r="M13128">
        <f>VLOOKUP(F13128,Products!A:D,4,FALSE)*I13128</f>
        <v/>
      </c>
      <c r="N13128">
        <f>L13128-M13128</f>
        <v/>
      </c>
    </row>
    <row r="13129">
      <c r="A13129" t="inlineStr">
        <is>
          <t>T1013127</t>
        </is>
      </c>
      <c r="B13129" t="inlineStr">
        <is>
          <t>2023-01-14</t>
        </is>
      </c>
      <c r="C13129" t="inlineStr">
        <is>
          <t>S043</t>
        </is>
      </c>
      <c r="D13129" t="inlineStr">
        <is>
          <t>Store_043</t>
        </is>
      </c>
      <c r="E13129" t="inlineStr">
        <is>
          <t>East</t>
        </is>
      </c>
      <c r="F13129" t="inlineStr">
        <is>
          <t>P0191</t>
        </is>
      </c>
      <c r="G13129" t="inlineStr">
        <is>
          <t>Prod_0191</t>
        </is>
      </c>
      <c r="H13129" t="inlineStr">
        <is>
          <t>Food</t>
        </is>
      </c>
      <c r="I13129" t="n">
        <v>9</v>
      </c>
      <c r="J13129" t="n">
        <v>482.66</v>
      </c>
      <c r="K13129" t="n">
        <v>0</v>
      </c>
      <c r="L13129">
        <f>I13129*J13129*(1-K13129)</f>
        <v/>
      </c>
      <c r="M13129">
        <f>VLOOKUP(F13129,Products!A:D,4,FALSE)*I13129</f>
        <v/>
      </c>
      <c r="N13129">
        <f>L13129-M13129</f>
        <v/>
      </c>
    </row>
    <row r="13130">
      <c r="A13130" t="inlineStr">
        <is>
          <t>T1013128</t>
        </is>
      </c>
      <c r="B13130" t="inlineStr">
        <is>
          <t>2023-08-14</t>
        </is>
      </c>
      <c r="C13130" t="inlineStr">
        <is>
          <t>S030</t>
        </is>
      </c>
      <c r="D13130" t="inlineStr">
        <is>
          <t>Store_030</t>
        </is>
      </c>
      <c r="E13130" t="inlineStr">
        <is>
          <t>North</t>
        </is>
      </c>
      <c r="F13130" t="inlineStr">
        <is>
          <t>P0186</t>
        </is>
      </c>
      <c r="G13130" t="inlineStr">
        <is>
          <t>Prod_0186</t>
        </is>
      </c>
      <c r="H13130" t="inlineStr">
        <is>
          <t>Household</t>
        </is>
      </c>
      <c r="I13130" t="n">
        <v>4</v>
      </c>
      <c r="J13130" t="n">
        <v>693.37</v>
      </c>
      <c r="K13130" t="n">
        <v>0</v>
      </c>
      <c r="L13130">
        <f>I13130*J13130*(1-K13130)</f>
        <v/>
      </c>
      <c r="M13130">
        <f>VLOOKUP(F13130,Products!A:D,4,FALSE)*I13130</f>
        <v/>
      </c>
      <c r="N13130">
        <f>L13130-M13130</f>
        <v/>
      </c>
    </row>
    <row r="13131">
      <c r="A13131" t="inlineStr">
        <is>
          <t>T1013129</t>
        </is>
      </c>
      <c r="B13131" t="inlineStr">
        <is>
          <t>2025-06-05</t>
        </is>
      </c>
      <c r="C13131" t="inlineStr">
        <is>
          <t>S014</t>
        </is>
      </c>
      <c r="D13131" t="inlineStr">
        <is>
          <t>Store_014</t>
        </is>
      </c>
      <c r="E13131" t="inlineStr">
        <is>
          <t>West</t>
        </is>
      </c>
      <c r="F13131" t="inlineStr">
        <is>
          <t>P0124</t>
        </is>
      </c>
      <c r="G13131" t="inlineStr">
        <is>
          <t>Prod_0124</t>
        </is>
      </c>
      <c r="H13131" t="inlineStr">
        <is>
          <t>Beverages</t>
        </is>
      </c>
      <c r="I13131" t="n">
        <v>2</v>
      </c>
      <c r="J13131" t="n">
        <v>959.04</v>
      </c>
      <c r="K13131" t="n">
        <v>0</v>
      </c>
      <c r="L13131">
        <f>I13131*J13131*(1-K13131)</f>
        <v/>
      </c>
      <c r="M13131">
        <f>VLOOKUP(F13131,Products!A:D,4,FALSE)*I13131</f>
        <v/>
      </c>
      <c r="N13131">
        <f>L13131-M13131</f>
        <v/>
      </c>
    </row>
    <row r="13132">
      <c r="A13132" t="inlineStr">
        <is>
          <t>T1013130</t>
        </is>
      </c>
      <c r="B13132" t="inlineStr">
        <is>
          <t>2024-01-20</t>
        </is>
      </c>
      <c r="C13132" t="inlineStr">
        <is>
          <t>S016</t>
        </is>
      </c>
      <c r="D13132" t="inlineStr">
        <is>
          <t>Store_016</t>
        </is>
      </c>
      <c r="E13132" t="inlineStr">
        <is>
          <t>West</t>
        </is>
      </c>
      <c r="F13132" t="inlineStr">
        <is>
          <t>P0147</t>
        </is>
      </c>
      <c r="G13132" t="inlineStr">
        <is>
          <t>Prod_0147</t>
        </is>
      </c>
      <c r="H13132" t="inlineStr">
        <is>
          <t>Stationery</t>
        </is>
      </c>
      <c r="I13132" t="n">
        <v>6</v>
      </c>
      <c r="J13132" t="n">
        <v>498.62</v>
      </c>
      <c r="K13132" t="n">
        <v>0.1</v>
      </c>
      <c r="L13132">
        <f>I13132*J13132*(1-K13132)</f>
        <v/>
      </c>
      <c r="M13132">
        <f>VLOOKUP(F13132,Products!A:D,4,FALSE)*I13132</f>
        <v/>
      </c>
      <c r="N13132">
        <f>L13132-M13132</f>
        <v/>
      </c>
    </row>
    <row r="13133">
      <c r="A13133" t="inlineStr">
        <is>
          <t>T1013131</t>
        </is>
      </c>
      <c r="B13133" t="inlineStr">
        <is>
          <t>2024-04-06</t>
        </is>
      </c>
      <c r="C13133" t="inlineStr">
        <is>
          <t>S010</t>
        </is>
      </c>
      <c r="D13133" t="inlineStr">
        <is>
          <t>Store_010</t>
        </is>
      </c>
      <c r="E13133" t="inlineStr">
        <is>
          <t>North</t>
        </is>
      </c>
      <c r="F13133" t="inlineStr">
        <is>
          <t>P0057</t>
        </is>
      </c>
      <c r="G13133" t="inlineStr">
        <is>
          <t>Prod_0057</t>
        </is>
      </c>
      <c r="H13133" t="inlineStr">
        <is>
          <t>Beverages</t>
        </is>
      </c>
      <c r="I13133" t="n">
        <v>9</v>
      </c>
      <c r="J13133" t="n">
        <v>62.21</v>
      </c>
      <c r="K13133" t="n">
        <v>0</v>
      </c>
      <c r="L13133">
        <f>I13133*J13133*(1-K13133)</f>
        <v/>
      </c>
      <c r="M13133">
        <f>VLOOKUP(F13133,Products!A:D,4,FALSE)*I13133</f>
        <v/>
      </c>
      <c r="N13133">
        <f>L13133-M13133</f>
        <v/>
      </c>
    </row>
    <row r="13134">
      <c r="A13134" t="inlineStr">
        <is>
          <t>T1013132</t>
        </is>
      </c>
      <c r="B13134" t="inlineStr">
        <is>
          <t>2023-04-05</t>
        </is>
      </c>
      <c r="C13134" t="inlineStr">
        <is>
          <t>S043</t>
        </is>
      </c>
      <c r="D13134" t="inlineStr">
        <is>
          <t>Store_043</t>
        </is>
      </c>
      <c r="E13134" t="inlineStr">
        <is>
          <t>East</t>
        </is>
      </c>
      <c r="F13134" t="inlineStr">
        <is>
          <t>P0046</t>
        </is>
      </c>
      <c r="G13134" t="inlineStr">
        <is>
          <t>Prod_0046</t>
        </is>
      </c>
      <c r="H13134" t="inlineStr">
        <is>
          <t>Electronics</t>
        </is>
      </c>
      <c r="I13134" t="n">
        <v>1</v>
      </c>
      <c r="J13134" t="n">
        <v>54.5</v>
      </c>
      <c r="K13134" t="n">
        <v>0</v>
      </c>
      <c r="L13134">
        <f>I13134*J13134*(1-K13134)</f>
        <v/>
      </c>
      <c r="M13134">
        <f>VLOOKUP(F13134,Products!A:D,4,FALSE)*I13134</f>
        <v/>
      </c>
      <c r="N13134">
        <f>L13134-M13134</f>
        <v/>
      </c>
    </row>
    <row r="13135">
      <c r="A13135" t="inlineStr">
        <is>
          <t>T1013133</t>
        </is>
      </c>
      <c r="B13135" t="inlineStr">
        <is>
          <t>2024-01-27</t>
        </is>
      </c>
      <c r="C13135" t="inlineStr">
        <is>
          <t>S005</t>
        </is>
      </c>
      <c r="D13135" t="inlineStr">
        <is>
          <t>Store_005</t>
        </is>
      </c>
      <c r="E13135" t="inlineStr">
        <is>
          <t>Central</t>
        </is>
      </c>
      <c r="F13135" t="inlineStr">
        <is>
          <t>P0027</t>
        </is>
      </c>
      <c r="G13135" t="inlineStr">
        <is>
          <t>Prod_0027</t>
        </is>
      </c>
      <c r="H13135" t="inlineStr">
        <is>
          <t>Electronics</t>
        </is>
      </c>
      <c r="I13135" t="n">
        <v>1</v>
      </c>
      <c r="J13135" t="n">
        <v>543.97</v>
      </c>
      <c r="K13135" t="n">
        <v>0</v>
      </c>
      <c r="L13135">
        <f>I13135*J13135*(1-K13135)</f>
        <v/>
      </c>
      <c r="M13135">
        <f>VLOOKUP(F13135,Products!A:D,4,FALSE)*I13135</f>
        <v/>
      </c>
      <c r="N13135">
        <f>L13135-M13135</f>
        <v/>
      </c>
    </row>
    <row r="13136">
      <c r="A13136" t="inlineStr">
        <is>
          <t>T1013134</t>
        </is>
      </c>
      <c r="B13136" t="inlineStr">
        <is>
          <t>2023-07-25</t>
        </is>
      </c>
      <c r="C13136" t="inlineStr">
        <is>
          <t>S021</t>
        </is>
      </c>
      <c r="D13136" t="inlineStr">
        <is>
          <t>Store_021</t>
        </is>
      </c>
      <c r="E13136" t="inlineStr">
        <is>
          <t>North</t>
        </is>
      </c>
      <c r="F13136" t="inlineStr">
        <is>
          <t>P0076</t>
        </is>
      </c>
      <c r="G13136" t="inlineStr">
        <is>
          <t>Prod_0076</t>
        </is>
      </c>
      <c r="H13136" t="inlineStr">
        <is>
          <t>Clothing</t>
        </is>
      </c>
      <c r="I13136" t="n">
        <v>9</v>
      </c>
      <c r="J13136" t="n">
        <v>431.02</v>
      </c>
      <c r="K13136" t="n">
        <v>0</v>
      </c>
      <c r="L13136">
        <f>I13136*J13136*(1-K13136)</f>
        <v/>
      </c>
      <c r="M13136">
        <f>VLOOKUP(F13136,Products!A:D,4,FALSE)*I13136</f>
        <v/>
      </c>
      <c r="N13136">
        <f>L13136-M13136</f>
        <v/>
      </c>
    </row>
    <row r="13137">
      <c r="A13137" t="inlineStr">
        <is>
          <t>T1013135</t>
        </is>
      </c>
      <c r="B13137" t="inlineStr">
        <is>
          <t>2024-04-15</t>
        </is>
      </c>
      <c r="C13137" t="inlineStr">
        <is>
          <t>S047</t>
        </is>
      </c>
      <c r="D13137" t="inlineStr">
        <is>
          <t>Store_047</t>
        </is>
      </c>
      <c r="E13137" t="inlineStr">
        <is>
          <t>North</t>
        </is>
      </c>
      <c r="F13137" t="inlineStr">
        <is>
          <t>P0078</t>
        </is>
      </c>
      <c r="G13137" t="inlineStr">
        <is>
          <t>Prod_0078</t>
        </is>
      </c>
      <c r="H13137" t="inlineStr">
        <is>
          <t>Electronics</t>
        </is>
      </c>
      <c r="I13137" t="n">
        <v>8</v>
      </c>
      <c r="J13137" t="n">
        <v>569.13</v>
      </c>
      <c r="K13137" t="n">
        <v>0.05</v>
      </c>
      <c r="L13137">
        <f>I13137*J13137*(1-K13137)</f>
        <v/>
      </c>
      <c r="M13137">
        <f>VLOOKUP(F13137,Products!A:D,4,FALSE)*I13137</f>
        <v/>
      </c>
      <c r="N13137">
        <f>L13137-M13137</f>
        <v/>
      </c>
    </row>
    <row r="13138">
      <c r="A13138" t="inlineStr">
        <is>
          <t>T1013136</t>
        </is>
      </c>
      <c r="B13138" t="inlineStr">
        <is>
          <t>2024-05-20</t>
        </is>
      </c>
      <c r="C13138" t="inlineStr">
        <is>
          <t>S015</t>
        </is>
      </c>
      <c r="D13138" t="inlineStr">
        <is>
          <t>Store_015</t>
        </is>
      </c>
      <c r="E13138" t="inlineStr">
        <is>
          <t>North</t>
        </is>
      </c>
      <c r="F13138" t="inlineStr">
        <is>
          <t>P0151</t>
        </is>
      </c>
      <c r="G13138" t="inlineStr">
        <is>
          <t>Prod_0151</t>
        </is>
      </c>
      <c r="H13138" t="inlineStr">
        <is>
          <t>Food</t>
        </is>
      </c>
      <c r="I13138" t="n">
        <v>5</v>
      </c>
      <c r="J13138" t="n">
        <v>680.37</v>
      </c>
      <c r="K13138" t="n">
        <v>0.1</v>
      </c>
      <c r="L13138">
        <f>I13138*J13138*(1-K13138)</f>
        <v/>
      </c>
      <c r="M13138">
        <f>VLOOKUP(F13138,Products!A:D,4,FALSE)*I13138</f>
        <v/>
      </c>
      <c r="N13138">
        <f>L13138-M13138</f>
        <v/>
      </c>
    </row>
    <row r="13139">
      <c r="A13139" t="inlineStr">
        <is>
          <t>T1013137</t>
        </is>
      </c>
      <c r="B13139" t="inlineStr">
        <is>
          <t>2025-07-20</t>
        </is>
      </c>
      <c r="C13139" t="inlineStr">
        <is>
          <t>S024</t>
        </is>
      </c>
      <c r="D13139" t="inlineStr">
        <is>
          <t>Store_024</t>
        </is>
      </c>
      <c r="E13139" t="inlineStr">
        <is>
          <t>South</t>
        </is>
      </c>
      <c r="F13139" t="inlineStr">
        <is>
          <t>P0154</t>
        </is>
      </c>
      <c r="G13139" t="inlineStr">
        <is>
          <t>Prod_0154</t>
        </is>
      </c>
      <c r="H13139" t="inlineStr">
        <is>
          <t>Toys</t>
        </is>
      </c>
      <c r="I13139" t="n">
        <v>7</v>
      </c>
      <c r="J13139" t="n">
        <v>295.6</v>
      </c>
      <c r="K13139" t="n">
        <v>0</v>
      </c>
      <c r="L13139">
        <f>I13139*J13139*(1-K13139)</f>
        <v/>
      </c>
      <c r="M13139">
        <f>VLOOKUP(F13139,Products!A:D,4,FALSE)*I13139</f>
        <v/>
      </c>
      <c r="N13139">
        <f>L13139-M13139</f>
        <v/>
      </c>
    </row>
    <row r="13140">
      <c r="A13140" t="inlineStr">
        <is>
          <t>T1013138</t>
        </is>
      </c>
      <c r="B13140" t="inlineStr">
        <is>
          <t>2024-02-29</t>
        </is>
      </c>
      <c r="C13140" t="inlineStr">
        <is>
          <t>S010</t>
        </is>
      </c>
      <c r="D13140" t="inlineStr">
        <is>
          <t>Store_010</t>
        </is>
      </c>
      <c r="E13140" t="inlineStr">
        <is>
          <t>North</t>
        </is>
      </c>
      <c r="F13140" t="inlineStr">
        <is>
          <t>P0162</t>
        </is>
      </c>
      <c r="G13140" t="inlineStr">
        <is>
          <t>Prod_0162</t>
        </is>
      </c>
      <c r="H13140" t="inlineStr">
        <is>
          <t>Food</t>
        </is>
      </c>
      <c r="I13140" t="n">
        <v>2</v>
      </c>
      <c r="J13140" t="n">
        <v>430.07</v>
      </c>
      <c r="K13140" t="n">
        <v>0</v>
      </c>
      <c r="L13140">
        <f>I13140*J13140*(1-K13140)</f>
        <v/>
      </c>
      <c r="M13140">
        <f>VLOOKUP(F13140,Products!A:D,4,FALSE)*I13140</f>
        <v/>
      </c>
      <c r="N13140">
        <f>L13140-M13140</f>
        <v/>
      </c>
    </row>
    <row r="13141">
      <c r="A13141" t="inlineStr">
        <is>
          <t>T1013139</t>
        </is>
      </c>
      <c r="B13141" t="inlineStr">
        <is>
          <t>2023-12-02</t>
        </is>
      </c>
      <c r="C13141" t="inlineStr">
        <is>
          <t>S005</t>
        </is>
      </c>
      <c r="D13141" t="inlineStr">
        <is>
          <t>Store_005</t>
        </is>
      </c>
      <c r="E13141" t="inlineStr">
        <is>
          <t>Central</t>
        </is>
      </c>
      <c r="F13141" t="inlineStr">
        <is>
          <t>P0110</t>
        </is>
      </c>
      <c r="G13141" t="inlineStr">
        <is>
          <t>Prod_0110</t>
        </is>
      </c>
      <c r="H13141" t="inlineStr">
        <is>
          <t>Stationery</t>
        </is>
      </c>
      <c r="I13141" t="n">
        <v>6</v>
      </c>
      <c r="J13141" t="n">
        <v>62.83</v>
      </c>
      <c r="K13141" t="n">
        <v>0</v>
      </c>
      <c r="L13141">
        <f>I13141*J13141*(1-K13141)</f>
        <v/>
      </c>
      <c r="M13141">
        <f>VLOOKUP(F13141,Products!A:D,4,FALSE)*I13141</f>
        <v/>
      </c>
      <c r="N13141">
        <f>L13141-M13141</f>
        <v/>
      </c>
    </row>
    <row r="13142">
      <c r="A13142" t="inlineStr">
        <is>
          <t>T1013140</t>
        </is>
      </c>
      <c r="B13142" t="inlineStr">
        <is>
          <t>2023-12-05</t>
        </is>
      </c>
      <c r="C13142" t="inlineStr">
        <is>
          <t>S042</t>
        </is>
      </c>
      <c r="D13142" t="inlineStr">
        <is>
          <t>Store_042</t>
        </is>
      </c>
      <c r="E13142" t="inlineStr">
        <is>
          <t>Central</t>
        </is>
      </c>
      <c r="F13142" t="inlineStr">
        <is>
          <t>P0046</t>
        </is>
      </c>
      <c r="G13142" t="inlineStr">
        <is>
          <t>Prod_0046</t>
        </is>
      </c>
      <c r="H13142" t="inlineStr">
        <is>
          <t>Electronics</t>
        </is>
      </c>
      <c r="I13142" t="n">
        <v>9</v>
      </c>
      <c r="J13142" t="n">
        <v>60.95</v>
      </c>
      <c r="K13142" t="n">
        <v>0</v>
      </c>
      <c r="L13142">
        <f>I13142*J13142*(1-K13142)</f>
        <v/>
      </c>
      <c r="M13142">
        <f>VLOOKUP(F13142,Products!A:D,4,FALSE)*I13142</f>
        <v/>
      </c>
      <c r="N13142">
        <f>L13142-M13142</f>
        <v/>
      </c>
    </row>
    <row r="13143">
      <c r="A13143" t="inlineStr">
        <is>
          <t>T1013141</t>
        </is>
      </c>
      <c r="B13143" t="inlineStr">
        <is>
          <t>2023-03-14</t>
        </is>
      </c>
      <c r="C13143" t="inlineStr">
        <is>
          <t>S002</t>
        </is>
      </c>
      <c r="D13143" t="inlineStr">
        <is>
          <t>Store_002</t>
        </is>
      </c>
      <c r="E13143" t="inlineStr">
        <is>
          <t>South</t>
        </is>
      </c>
      <c r="F13143" t="inlineStr">
        <is>
          <t>P0165</t>
        </is>
      </c>
      <c r="G13143" t="inlineStr">
        <is>
          <t>Prod_0165</t>
        </is>
      </c>
      <c r="H13143" t="inlineStr">
        <is>
          <t>Clothing</t>
        </is>
      </c>
      <c r="I13143" t="n">
        <v>7</v>
      </c>
      <c r="J13143" t="n">
        <v>761.46</v>
      </c>
      <c r="K13143" t="n">
        <v>0</v>
      </c>
      <c r="L13143">
        <f>I13143*J13143*(1-K13143)</f>
        <v/>
      </c>
      <c r="M13143">
        <f>VLOOKUP(F13143,Products!A:D,4,FALSE)*I13143</f>
        <v/>
      </c>
      <c r="N13143">
        <f>L13143-M13143</f>
        <v/>
      </c>
    </row>
    <row r="13144">
      <c r="A13144" t="inlineStr">
        <is>
          <t>T1013142</t>
        </is>
      </c>
      <c r="B13144" t="inlineStr">
        <is>
          <t>2023-02-10</t>
        </is>
      </c>
      <c r="C13144" t="inlineStr">
        <is>
          <t>S020</t>
        </is>
      </c>
      <c r="D13144" t="inlineStr">
        <is>
          <t>Store_020</t>
        </is>
      </c>
      <c r="E13144" t="inlineStr">
        <is>
          <t>West</t>
        </is>
      </c>
      <c r="F13144" t="inlineStr">
        <is>
          <t>P0012</t>
        </is>
      </c>
      <c r="G13144" t="inlineStr">
        <is>
          <t>Prod_0012</t>
        </is>
      </c>
      <c r="H13144" t="inlineStr">
        <is>
          <t>Food</t>
        </is>
      </c>
      <c r="I13144" t="n">
        <v>6</v>
      </c>
      <c r="J13144" t="n">
        <v>844.2</v>
      </c>
      <c r="K13144" t="n">
        <v>0</v>
      </c>
      <c r="L13144">
        <f>I13144*J13144*(1-K13144)</f>
        <v/>
      </c>
      <c r="M13144">
        <f>VLOOKUP(F13144,Products!A:D,4,FALSE)*I13144</f>
        <v/>
      </c>
      <c r="N13144">
        <f>L13144-M13144</f>
        <v/>
      </c>
    </row>
    <row r="13145">
      <c r="A13145" t="inlineStr">
        <is>
          <t>T1013143</t>
        </is>
      </c>
      <c r="B13145" t="inlineStr">
        <is>
          <t>2024-12-25</t>
        </is>
      </c>
      <c r="C13145" t="inlineStr">
        <is>
          <t>S043</t>
        </is>
      </c>
      <c r="D13145" t="inlineStr">
        <is>
          <t>Store_043</t>
        </is>
      </c>
      <c r="E13145" t="inlineStr">
        <is>
          <t>East</t>
        </is>
      </c>
      <c r="F13145" t="inlineStr">
        <is>
          <t>P0179</t>
        </is>
      </c>
      <c r="G13145" t="inlineStr">
        <is>
          <t>Prod_0179</t>
        </is>
      </c>
      <c r="H13145" t="inlineStr">
        <is>
          <t>Household</t>
        </is>
      </c>
      <c r="I13145" t="n">
        <v>9</v>
      </c>
      <c r="J13145" t="n">
        <v>218.11</v>
      </c>
      <c r="K13145" t="n">
        <v>0.1</v>
      </c>
      <c r="L13145">
        <f>I13145*J13145*(1-K13145)</f>
        <v/>
      </c>
      <c r="M13145">
        <f>VLOOKUP(F13145,Products!A:D,4,FALSE)*I13145</f>
        <v/>
      </c>
      <c r="N13145">
        <f>L13145-M13145</f>
        <v/>
      </c>
    </row>
    <row r="13146">
      <c r="A13146" t="inlineStr">
        <is>
          <t>T1013144</t>
        </is>
      </c>
      <c r="B13146" t="inlineStr">
        <is>
          <t>2024-05-24</t>
        </is>
      </c>
      <c r="C13146" t="inlineStr">
        <is>
          <t>S035</t>
        </is>
      </c>
      <c r="D13146" t="inlineStr">
        <is>
          <t>Store_035</t>
        </is>
      </c>
      <c r="E13146" t="inlineStr">
        <is>
          <t>Central</t>
        </is>
      </c>
      <c r="F13146" t="inlineStr">
        <is>
          <t>P0180</t>
        </is>
      </c>
      <c r="G13146" t="inlineStr">
        <is>
          <t>Prod_0180</t>
        </is>
      </c>
      <c r="H13146" t="inlineStr">
        <is>
          <t>Clothing</t>
        </is>
      </c>
      <c r="I13146" t="n">
        <v>2</v>
      </c>
      <c r="J13146" t="n">
        <v>621.03</v>
      </c>
      <c r="K13146" t="n">
        <v>0</v>
      </c>
      <c r="L13146">
        <f>I13146*J13146*(1-K13146)</f>
        <v/>
      </c>
      <c r="M13146">
        <f>VLOOKUP(F13146,Products!A:D,4,FALSE)*I13146</f>
        <v/>
      </c>
      <c r="N13146">
        <f>L13146-M13146</f>
        <v/>
      </c>
    </row>
    <row r="13147">
      <c r="A13147" t="inlineStr">
        <is>
          <t>T1013145</t>
        </is>
      </c>
      <c r="B13147" t="inlineStr">
        <is>
          <t>2024-09-15</t>
        </is>
      </c>
      <c r="C13147" t="inlineStr">
        <is>
          <t>S009</t>
        </is>
      </c>
      <c r="D13147" t="inlineStr">
        <is>
          <t>Store_009</t>
        </is>
      </c>
      <c r="E13147" t="inlineStr">
        <is>
          <t>Central</t>
        </is>
      </c>
      <c r="F13147" t="inlineStr">
        <is>
          <t>P0085</t>
        </is>
      </c>
      <c r="G13147" t="inlineStr">
        <is>
          <t>Prod_0085</t>
        </is>
      </c>
      <c r="H13147" t="inlineStr">
        <is>
          <t>Food</t>
        </is>
      </c>
      <c r="I13147" t="n">
        <v>1</v>
      </c>
      <c r="J13147" t="n">
        <v>371.87</v>
      </c>
      <c r="K13147" t="n">
        <v>0</v>
      </c>
      <c r="L13147">
        <f>I13147*J13147*(1-K13147)</f>
        <v/>
      </c>
      <c r="M13147">
        <f>VLOOKUP(F13147,Products!A:D,4,FALSE)*I13147</f>
        <v/>
      </c>
      <c r="N13147">
        <f>L13147-M13147</f>
        <v/>
      </c>
    </row>
    <row r="13148">
      <c r="A13148" t="inlineStr">
        <is>
          <t>T1013146</t>
        </is>
      </c>
      <c r="B13148" t="inlineStr">
        <is>
          <t>2024-01-13</t>
        </is>
      </c>
      <c r="C13148" t="inlineStr">
        <is>
          <t>S050</t>
        </is>
      </c>
      <c r="D13148" t="inlineStr">
        <is>
          <t>Store_050</t>
        </is>
      </c>
      <c r="E13148" t="inlineStr">
        <is>
          <t>South</t>
        </is>
      </c>
      <c r="F13148" t="inlineStr">
        <is>
          <t>P0158</t>
        </is>
      </c>
      <c r="G13148" t="inlineStr">
        <is>
          <t>Prod_0158</t>
        </is>
      </c>
      <c r="H13148" t="inlineStr">
        <is>
          <t>Beverages</t>
        </is>
      </c>
      <c r="I13148" t="n">
        <v>5</v>
      </c>
      <c r="J13148" t="n">
        <v>239.8</v>
      </c>
      <c r="K13148" t="n">
        <v>0</v>
      </c>
      <c r="L13148">
        <f>I13148*J13148*(1-K13148)</f>
        <v/>
      </c>
      <c r="M13148">
        <f>VLOOKUP(F13148,Products!A:D,4,FALSE)*I13148</f>
        <v/>
      </c>
      <c r="N13148">
        <f>L13148-M13148</f>
        <v/>
      </c>
    </row>
    <row r="13149">
      <c r="A13149" t="inlineStr">
        <is>
          <t>T1013147</t>
        </is>
      </c>
      <c r="B13149" t="inlineStr">
        <is>
          <t>2023-07-02</t>
        </is>
      </c>
      <c r="C13149" t="inlineStr">
        <is>
          <t>S019</t>
        </is>
      </c>
      <c r="D13149" t="inlineStr">
        <is>
          <t>Store_019</t>
        </is>
      </c>
      <c r="E13149" t="inlineStr">
        <is>
          <t>East</t>
        </is>
      </c>
      <c r="F13149" t="inlineStr">
        <is>
          <t>P0061</t>
        </is>
      </c>
      <c r="G13149" t="inlineStr">
        <is>
          <t>Prod_0061</t>
        </is>
      </c>
      <c r="H13149" t="inlineStr">
        <is>
          <t>Beverages</t>
        </is>
      </c>
      <c r="I13149" t="n">
        <v>9</v>
      </c>
      <c r="J13149" t="n">
        <v>69.33</v>
      </c>
      <c r="K13149" t="n">
        <v>0</v>
      </c>
      <c r="L13149">
        <f>I13149*J13149*(1-K13149)</f>
        <v/>
      </c>
      <c r="M13149">
        <f>VLOOKUP(F13149,Products!A:D,4,FALSE)*I13149</f>
        <v/>
      </c>
      <c r="N13149">
        <f>L13149-M13149</f>
        <v/>
      </c>
    </row>
    <row r="13150">
      <c r="A13150" t="inlineStr">
        <is>
          <t>T1013148</t>
        </is>
      </c>
      <c r="B13150" t="inlineStr">
        <is>
          <t>2025-06-19</t>
        </is>
      </c>
      <c r="C13150" t="inlineStr">
        <is>
          <t>S047</t>
        </is>
      </c>
      <c r="D13150" t="inlineStr">
        <is>
          <t>Store_047</t>
        </is>
      </c>
      <c r="E13150" t="inlineStr">
        <is>
          <t>North</t>
        </is>
      </c>
      <c r="F13150" t="inlineStr">
        <is>
          <t>P0002</t>
        </is>
      </c>
      <c r="G13150" t="inlineStr">
        <is>
          <t>Prod_0002</t>
        </is>
      </c>
      <c r="H13150" t="inlineStr">
        <is>
          <t>Food</t>
        </is>
      </c>
      <c r="I13150" t="n">
        <v>5</v>
      </c>
      <c r="J13150" t="n">
        <v>217.29</v>
      </c>
      <c r="K13150" t="n">
        <v>0</v>
      </c>
      <c r="L13150">
        <f>I13150*J13150*(1-K13150)</f>
        <v/>
      </c>
      <c r="M13150">
        <f>VLOOKUP(F13150,Products!A:D,4,FALSE)*I13150</f>
        <v/>
      </c>
      <c r="N13150">
        <f>L13150-M13150</f>
        <v/>
      </c>
    </row>
    <row r="13151">
      <c r="A13151" t="inlineStr">
        <is>
          <t>T1013149</t>
        </is>
      </c>
      <c r="B13151" t="inlineStr">
        <is>
          <t>2025-03-24</t>
        </is>
      </c>
      <c r="C13151" t="inlineStr">
        <is>
          <t>S038</t>
        </is>
      </c>
      <c r="D13151" t="inlineStr">
        <is>
          <t>Store_038</t>
        </is>
      </c>
      <c r="E13151" t="inlineStr">
        <is>
          <t>East</t>
        </is>
      </c>
      <c r="F13151" t="inlineStr">
        <is>
          <t>P0058</t>
        </is>
      </c>
      <c r="G13151" t="inlineStr">
        <is>
          <t>Prod_0058</t>
        </is>
      </c>
      <c r="H13151" t="inlineStr">
        <is>
          <t>Stationery</t>
        </is>
      </c>
      <c r="I13151" t="n">
        <v>3</v>
      </c>
      <c r="J13151" t="n">
        <v>488.81</v>
      </c>
      <c r="K13151" t="n">
        <v>0</v>
      </c>
      <c r="L13151">
        <f>I13151*J13151*(1-K13151)</f>
        <v/>
      </c>
      <c r="M13151">
        <f>VLOOKUP(F13151,Products!A:D,4,FALSE)*I13151</f>
        <v/>
      </c>
      <c r="N13151">
        <f>L13151-M13151</f>
        <v/>
      </c>
    </row>
    <row r="13152">
      <c r="A13152" t="inlineStr">
        <is>
          <t>T1013150</t>
        </is>
      </c>
      <c r="B13152" t="inlineStr">
        <is>
          <t>2024-11-29</t>
        </is>
      </c>
      <c r="C13152" t="inlineStr">
        <is>
          <t>S018</t>
        </is>
      </c>
      <c r="D13152" t="inlineStr">
        <is>
          <t>Store_018</t>
        </is>
      </c>
      <c r="E13152" t="inlineStr">
        <is>
          <t>South</t>
        </is>
      </c>
      <c r="F13152" t="inlineStr">
        <is>
          <t>P0065</t>
        </is>
      </c>
      <c r="G13152" t="inlineStr">
        <is>
          <t>Prod_0065</t>
        </is>
      </c>
      <c r="H13152" t="inlineStr">
        <is>
          <t>Beverages</t>
        </is>
      </c>
      <c r="I13152" t="n">
        <v>5</v>
      </c>
      <c r="J13152" t="n">
        <v>208.77</v>
      </c>
      <c r="K13152" t="n">
        <v>0.05</v>
      </c>
      <c r="L13152">
        <f>I13152*J13152*(1-K13152)</f>
        <v/>
      </c>
      <c r="M13152">
        <f>VLOOKUP(F13152,Products!A:D,4,FALSE)*I13152</f>
        <v/>
      </c>
      <c r="N13152">
        <f>L13152-M13152</f>
        <v/>
      </c>
    </row>
    <row r="13153">
      <c r="A13153" t="inlineStr">
        <is>
          <t>T1013151</t>
        </is>
      </c>
      <c r="B13153" t="inlineStr">
        <is>
          <t>2023-09-27</t>
        </is>
      </c>
      <c r="C13153" t="inlineStr">
        <is>
          <t>S016</t>
        </is>
      </c>
      <c r="D13153" t="inlineStr">
        <is>
          <t>Store_016</t>
        </is>
      </c>
      <c r="E13153" t="inlineStr">
        <is>
          <t>West</t>
        </is>
      </c>
      <c r="F13153" t="inlineStr">
        <is>
          <t>P0090</t>
        </is>
      </c>
      <c r="G13153" t="inlineStr">
        <is>
          <t>Prod_0090</t>
        </is>
      </c>
      <c r="H13153" t="inlineStr">
        <is>
          <t>Toys</t>
        </is>
      </c>
      <c r="I13153" t="n">
        <v>7</v>
      </c>
      <c r="J13153" t="n">
        <v>518.48</v>
      </c>
      <c r="K13153" t="n">
        <v>0.05</v>
      </c>
      <c r="L13153">
        <f>I13153*J13153*(1-K13153)</f>
        <v/>
      </c>
      <c r="M13153">
        <f>VLOOKUP(F13153,Products!A:D,4,FALSE)*I13153</f>
        <v/>
      </c>
      <c r="N13153">
        <f>L13153-M13153</f>
        <v/>
      </c>
    </row>
    <row r="13154">
      <c r="A13154" t="inlineStr">
        <is>
          <t>T1013152</t>
        </is>
      </c>
      <c r="B13154" t="inlineStr">
        <is>
          <t>2025-02-09</t>
        </is>
      </c>
      <c r="C13154" t="inlineStr">
        <is>
          <t>S044</t>
        </is>
      </c>
      <c r="D13154" t="inlineStr">
        <is>
          <t>Store_044</t>
        </is>
      </c>
      <c r="E13154" t="inlineStr">
        <is>
          <t>North</t>
        </is>
      </c>
      <c r="F13154" t="inlineStr">
        <is>
          <t>P0058</t>
        </is>
      </c>
      <c r="G13154" t="inlineStr">
        <is>
          <t>Prod_0058</t>
        </is>
      </c>
      <c r="H13154" t="inlineStr">
        <is>
          <t>Stationery</t>
        </is>
      </c>
      <c r="I13154" t="n">
        <v>5</v>
      </c>
      <c r="J13154" t="n">
        <v>392.47</v>
      </c>
      <c r="K13154" t="n">
        <v>0</v>
      </c>
      <c r="L13154">
        <f>I13154*J13154*(1-K13154)</f>
        <v/>
      </c>
      <c r="M13154">
        <f>VLOOKUP(F13154,Products!A:D,4,FALSE)*I13154</f>
        <v/>
      </c>
      <c r="N13154">
        <f>L13154-M13154</f>
        <v/>
      </c>
    </row>
    <row r="13155">
      <c r="A13155" t="inlineStr">
        <is>
          <t>T1013153</t>
        </is>
      </c>
      <c r="B13155" t="inlineStr">
        <is>
          <t>2023-05-05</t>
        </is>
      </c>
      <c r="C13155" t="inlineStr">
        <is>
          <t>S009</t>
        </is>
      </c>
      <c r="D13155" t="inlineStr">
        <is>
          <t>Store_009</t>
        </is>
      </c>
      <c r="E13155" t="inlineStr">
        <is>
          <t>Central</t>
        </is>
      </c>
      <c r="F13155" t="inlineStr">
        <is>
          <t>P0193</t>
        </is>
      </c>
      <c r="G13155" t="inlineStr">
        <is>
          <t>Prod_0193</t>
        </is>
      </c>
      <c r="H13155" t="inlineStr">
        <is>
          <t>Food</t>
        </is>
      </c>
      <c r="I13155" t="n">
        <v>9</v>
      </c>
      <c r="J13155" t="n">
        <v>578.79</v>
      </c>
      <c r="K13155" t="n">
        <v>0</v>
      </c>
      <c r="L13155">
        <f>I13155*J13155*(1-K13155)</f>
        <v/>
      </c>
      <c r="M13155">
        <f>VLOOKUP(F13155,Products!A:D,4,FALSE)*I13155</f>
        <v/>
      </c>
      <c r="N13155">
        <f>L13155-M13155</f>
        <v/>
      </c>
    </row>
    <row r="13156">
      <c r="A13156" t="inlineStr">
        <is>
          <t>T1013154</t>
        </is>
      </c>
      <c r="B13156" t="inlineStr">
        <is>
          <t>2024-03-12</t>
        </is>
      </c>
      <c r="C13156" t="inlineStr">
        <is>
          <t>S004</t>
        </is>
      </c>
      <c r="D13156" t="inlineStr">
        <is>
          <t>Store_004</t>
        </is>
      </c>
      <c r="E13156" t="inlineStr">
        <is>
          <t>Central</t>
        </is>
      </c>
      <c r="F13156" t="inlineStr">
        <is>
          <t>P0036</t>
        </is>
      </c>
      <c r="G13156" t="inlineStr">
        <is>
          <t>Prod_0036</t>
        </is>
      </c>
      <c r="H13156" t="inlineStr">
        <is>
          <t>Clothing</t>
        </is>
      </c>
      <c r="I13156" t="n">
        <v>5</v>
      </c>
      <c r="J13156" t="n">
        <v>488.08</v>
      </c>
      <c r="K13156" t="n">
        <v>0.1</v>
      </c>
      <c r="L13156">
        <f>I13156*J13156*(1-K13156)</f>
        <v/>
      </c>
      <c r="M13156">
        <f>VLOOKUP(F13156,Products!A:D,4,FALSE)*I13156</f>
        <v/>
      </c>
      <c r="N13156">
        <f>L13156-M13156</f>
        <v/>
      </c>
    </row>
    <row r="13157">
      <c r="A13157" t="inlineStr">
        <is>
          <t>T1013155</t>
        </is>
      </c>
      <c r="B13157" t="inlineStr">
        <is>
          <t>2023-09-14</t>
        </is>
      </c>
      <c r="C13157" t="inlineStr">
        <is>
          <t>S030</t>
        </is>
      </c>
      <c r="D13157" t="inlineStr">
        <is>
          <t>Store_030</t>
        </is>
      </c>
      <c r="E13157" t="inlineStr">
        <is>
          <t>North</t>
        </is>
      </c>
      <c r="F13157" t="inlineStr">
        <is>
          <t>P0184</t>
        </is>
      </c>
      <c r="G13157" t="inlineStr">
        <is>
          <t>Prod_0184</t>
        </is>
      </c>
      <c r="H13157" t="inlineStr">
        <is>
          <t>Beverages</t>
        </is>
      </c>
      <c r="I13157" t="n">
        <v>6</v>
      </c>
      <c r="J13157" t="n">
        <v>582.4</v>
      </c>
      <c r="K13157" t="n">
        <v>0</v>
      </c>
      <c r="L13157">
        <f>I13157*J13157*(1-K13157)</f>
        <v/>
      </c>
      <c r="M13157">
        <f>VLOOKUP(F13157,Products!A:D,4,FALSE)*I13157</f>
        <v/>
      </c>
      <c r="N13157">
        <f>L13157-M13157</f>
        <v/>
      </c>
    </row>
    <row r="13158">
      <c r="A13158" t="inlineStr">
        <is>
          <t>T1013156</t>
        </is>
      </c>
      <c r="B13158" t="inlineStr">
        <is>
          <t>2024-11-24</t>
        </is>
      </c>
      <c r="C13158" t="inlineStr">
        <is>
          <t>S043</t>
        </is>
      </c>
      <c r="D13158" t="inlineStr">
        <is>
          <t>Store_043</t>
        </is>
      </c>
      <c r="E13158" t="inlineStr">
        <is>
          <t>East</t>
        </is>
      </c>
      <c r="F13158" t="inlineStr">
        <is>
          <t>P0052</t>
        </is>
      </c>
      <c r="G13158" t="inlineStr">
        <is>
          <t>Prod_0052</t>
        </is>
      </c>
      <c r="H13158" t="inlineStr">
        <is>
          <t>Clothing</t>
        </is>
      </c>
      <c r="I13158" t="n">
        <v>5</v>
      </c>
      <c r="J13158" t="n">
        <v>58.33</v>
      </c>
      <c r="K13158" t="n">
        <v>0.15</v>
      </c>
      <c r="L13158">
        <f>I13158*J13158*(1-K13158)</f>
        <v/>
      </c>
      <c r="M13158">
        <f>VLOOKUP(F13158,Products!A:D,4,FALSE)*I13158</f>
        <v/>
      </c>
      <c r="N13158">
        <f>L13158-M13158</f>
        <v/>
      </c>
    </row>
    <row r="13159">
      <c r="A13159" t="inlineStr">
        <is>
          <t>T1013157</t>
        </is>
      </c>
      <c r="B13159" t="inlineStr">
        <is>
          <t>2025-03-02</t>
        </is>
      </c>
      <c r="C13159" t="inlineStr">
        <is>
          <t>S030</t>
        </is>
      </c>
      <c r="D13159" t="inlineStr">
        <is>
          <t>Store_030</t>
        </is>
      </c>
      <c r="E13159" t="inlineStr">
        <is>
          <t>North</t>
        </is>
      </c>
      <c r="F13159" t="inlineStr">
        <is>
          <t>P0055</t>
        </is>
      </c>
      <c r="G13159" t="inlineStr">
        <is>
          <t>Prod_0055</t>
        </is>
      </c>
      <c r="H13159" t="inlineStr">
        <is>
          <t>Beverages</t>
        </is>
      </c>
      <c r="I13159" t="n">
        <v>2</v>
      </c>
      <c r="J13159" t="n">
        <v>200.26</v>
      </c>
      <c r="K13159" t="n">
        <v>0</v>
      </c>
      <c r="L13159">
        <f>I13159*J13159*(1-K13159)</f>
        <v/>
      </c>
      <c r="M13159">
        <f>VLOOKUP(F13159,Products!A:D,4,FALSE)*I13159</f>
        <v/>
      </c>
      <c r="N13159">
        <f>L13159-M13159</f>
        <v/>
      </c>
    </row>
    <row r="13160">
      <c r="A13160" t="inlineStr">
        <is>
          <t>T1013158</t>
        </is>
      </c>
      <c r="B13160" t="inlineStr">
        <is>
          <t>2023-10-28</t>
        </is>
      </c>
      <c r="C13160" t="inlineStr">
        <is>
          <t>S004</t>
        </is>
      </c>
      <c r="D13160" t="inlineStr">
        <is>
          <t>Store_004</t>
        </is>
      </c>
      <c r="E13160" t="inlineStr">
        <is>
          <t>Central</t>
        </is>
      </c>
      <c r="F13160" t="inlineStr">
        <is>
          <t>P0044</t>
        </is>
      </c>
      <c r="G13160" t="inlineStr">
        <is>
          <t>Prod_0044</t>
        </is>
      </c>
      <c r="H13160" t="inlineStr">
        <is>
          <t>Food</t>
        </is>
      </c>
      <c r="I13160" t="n">
        <v>6</v>
      </c>
      <c r="J13160" t="n">
        <v>223.66</v>
      </c>
      <c r="K13160" t="n">
        <v>0</v>
      </c>
      <c r="L13160">
        <f>I13160*J13160*(1-K13160)</f>
        <v/>
      </c>
      <c r="M13160">
        <f>VLOOKUP(F13160,Products!A:D,4,FALSE)*I13160</f>
        <v/>
      </c>
      <c r="N13160">
        <f>L13160-M13160</f>
        <v/>
      </c>
    </row>
    <row r="13161">
      <c r="A13161" t="inlineStr">
        <is>
          <t>T1013159</t>
        </is>
      </c>
      <c r="B13161" t="inlineStr">
        <is>
          <t>2025-07-28</t>
        </is>
      </c>
      <c r="C13161" t="inlineStr">
        <is>
          <t>S045</t>
        </is>
      </c>
      <c r="D13161" t="inlineStr">
        <is>
          <t>Store_045</t>
        </is>
      </c>
      <c r="E13161" t="inlineStr">
        <is>
          <t>East</t>
        </is>
      </c>
      <c r="F13161" t="inlineStr">
        <is>
          <t>P0183</t>
        </is>
      </c>
      <c r="G13161" t="inlineStr">
        <is>
          <t>Prod_0183</t>
        </is>
      </c>
      <c r="H13161" t="inlineStr">
        <is>
          <t>Stationery</t>
        </is>
      </c>
      <c r="I13161" t="n">
        <v>4</v>
      </c>
      <c r="J13161" t="n">
        <v>942.45</v>
      </c>
      <c r="K13161" t="n">
        <v>0.15</v>
      </c>
      <c r="L13161">
        <f>I13161*J13161*(1-K13161)</f>
        <v/>
      </c>
      <c r="M13161">
        <f>VLOOKUP(F13161,Products!A:D,4,FALSE)*I13161</f>
        <v/>
      </c>
      <c r="N13161">
        <f>L13161-M13161</f>
        <v/>
      </c>
    </row>
    <row r="13162">
      <c r="A13162" t="inlineStr">
        <is>
          <t>T1013160</t>
        </is>
      </c>
      <c r="B13162" t="inlineStr">
        <is>
          <t>2025-09-20</t>
        </is>
      </c>
      <c r="C13162" t="inlineStr">
        <is>
          <t>S043</t>
        </is>
      </c>
      <c r="D13162" t="inlineStr">
        <is>
          <t>Store_043</t>
        </is>
      </c>
      <c r="E13162" t="inlineStr">
        <is>
          <t>East</t>
        </is>
      </c>
      <c r="F13162" t="inlineStr">
        <is>
          <t>P0183</t>
        </is>
      </c>
      <c r="G13162" t="inlineStr">
        <is>
          <t>Prod_0183</t>
        </is>
      </c>
      <c r="H13162" t="inlineStr">
        <is>
          <t>Stationery</t>
        </is>
      </c>
      <c r="I13162" t="n">
        <v>8</v>
      </c>
      <c r="J13162" t="n">
        <v>662.08</v>
      </c>
      <c r="K13162" t="n">
        <v>0.2</v>
      </c>
      <c r="L13162">
        <f>I13162*J13162*(1-K13162)</f>
        <v/>
      </c>
      <c r="M13162">
        <f>VLOOKUP(F13162,Products!A:D,4,FALSE)*I13162</f>
        <v/>
      </c>
      <c r="N13162">
        <f>L13162-M13162</f>
        <v/>
      </c>
    </row>
    <row r="13163">
      <c r="A13163" t="inlineStr">
        <is>
          <t>T1013161</t>
        </is>
      </c>
      <c r="B13163" t="inlineStr">
        <is>
          <t>2024-12-29</t>
        </is>
      </c>
      <c r="C13163" t="inlineStr">
        <is>
          <t>S005</t>
        </is>
      </c>
      <c r="D13163" t="inlineStr">
        <is>
          <t>Store_005</t>
        </is>
      </c>
      <c r="E13163" t="inlineStr">
        <is>
          <t>Central</t>
        </is>
      </c>
      <c r="F13163" t="inlineStr">
        <is>
          <t>P0129</t>
        </is>
      </c>
      <c r="G13163" t="inlineStr">
        <is>
          <t>Prod_0129</t>
        </is>
      </c>
      <c r="H13163" t="inlineStr">
        <is>
          <t>Stationery</t>
        </is>
      </c>
      <c r="I13163" t="n">
        <v>6</v>
      </c>
      <c r="J13163" t="n">
        <v>863.01</v>
      </c>
      <c r="K13163" t="n">
        <v>0</v>
      </c>
      <c r="L13163">
        <f>I13163*J13163*(1-K13163)</f>
        <v/>
      </c>
      <c r="M13163">
        <f>VLOOKUP(F13163,Products!A:D,4,FALSE)*I13163</f>
        <v/>
      </c>
      <c r="N13163">
        <f>L13163-M13163</f>
        <v/>
      </c>
    </row>
    <row r="13164">
      <c r="A13164" t="inlineStr">
        <is>
          <t>T1013162</t>
        </is>
      </c>
      <c r="B13164" t="inlineStr">
        <is>
          <t>2024-08-20</t>
        </is>
      </c>
      <c r="C13164" t="inlineStr">
        <is>
          <t>S005</t>
        </is>
      </c>
      <c r="D13164" t="inlineStr">
        <is>
          <t>Store_005</t>
        </is>
      </c>
      <c r="E13164" t="inlineStr">
        <is>
          <t>Central</t>
        </is>
      </c>
      <c r="F13164" t="inlineStr">
        <is>
          <t>P0102</t>
        </is>
      </c>
      <c r="G13164" t="inlineStr">
        <is>
          <t>Prod_0102</t>
        </is>
      </c>
      <c r="H13164" t="inlineStr">
        <is>
          <t>Food</t>
        </is>
      </c>
      <c r="I13164" t="n">
        <v>5</v>
      </c>
      <c r="J13164" t="n">
        <v>810.72</v>
      </c>
      <c r="K13164" t="n">
        <v>0</v>
      </c>
      <c r="L13164">
        <f>I13164*J13164*(1-K13164)</f>
        <v/>
      </c>
      <c r="M13164">
        <f>VLOOKUP(F13164,Products!A:D,4,FALSE)*I13164</f>
        <v/>
      </c>
      <c r="N13164">
        <f>L13164-M13164</f>
        <v/>
      </c>
    </row>
    <row r="13165">
      <c r="A13165" t="inlineStr">
        <is>
          <t>T1013163</t>
        </is>
      </c>
      <c r="B13165" t="inlineStr">
        <is>
          <t>2024-08-12</t>
        </is>
      </c>
      <c r="C13165" t="inlineStr">
        <is>
          <t>S039</t>
        </is>
      </c>
      <c r="D13165" t="inlineStr">
        <is>
          <t>Store_039</t>
        </is>
      </c>
      <c r="E13165" t="inlineStr">
        <is>
          <t>North</t>
        </is>
      </c>
      <c r="F13165" t="inlineStr">
        <is>
          <t>P0027</t>
        </is>
      </c>
      <c r="G13165" t="inlineStr">
        <is>
          <t>Prod_0027</t>
        </is>
      </c>
      <c r="H13165" t="inlineStr">
        <is>
          <t>Electronics</t>
        </is>
      </c>
      <c r="I13165" t="n">
        <v>6</v>
      </c>
      <c r="J13165" t="n">
        <v>529.14</v>
      </c>
      <c r="K13165" t="n">
        <v>0</v>
      </c>
      <c r="L13165">
        <f>I13165*J13165*(1-K13165)</f>
        <v/>
      </c>
      <c r="M13165">
        <f>VLOOKUP(F13165,Products!A:D,4,FALSE)*I13165</f>
        <v/>
      </c>
      <c r="N13165">
        <f>L13165-M13165</f>
        <v/>
      </c>
    </row>
    <row r="13166">
      <c r="A13166" t="inlineStr">
        <is>
          <t>T1013164</t>
        </is>
      </c>
      <c r="B13166" t="inlineStr">
        <is>
          <t>2025-08-22</t>
        </is>
      </c>
      <c r="C13166" t="inlineStr">
        <is>
          <t>S025</t>
        </is>
      </c>
      <c r="D13166" t="inlineStr">
        <is>
          <t>Store_025</t>
        </is>
      </c>
      <c r="E13166" t="inlineStr">
        <is>
          <t>Central</t>
        </is>
      </c>
      <c r="F13166" t="inlineStr">
        <is>
          <t>P0178</t>
        </is>
      </c>
      <c r="G13166" t="inlineStr">
        <is>
          <t>Prod_0178</t>
        </is>
      </c>
      <c r="H13166" t="inlineStr">
        <is>
          <t>Beverages</t>
        </is>
      </c>
      <c r="I13166" t="n">
        <v>3</v>
      </c>
      <c r="J13166" t="n">
        <v>632.8099999999999</v>
      </c>
      <c r="K13166" t="n">
        <v>0</v>
      </c>
      <c r="L13166">
        <f>I13166*J13166*(1-K13166)</f>
        <v/>
      </c>
      <c r="M13166">
        <f>VLOOKUP(F13166,Products!A:D,4,FALSE)*I13166</f>
        <v/>
      </c>
      <c r="N13166">
        <f>L13166-M13166</f>
        <v/>
      </c>
    </row>
    <row r="13167">
      <c r="A13167" t="inlineStr">
        <is>
          <t>T1013165</t>
        </is>
      </c>
      <c r="B13167" t="inlineStr">
        <is>
          <t>2024-07-04</t>
        </is>
      </c>
      <c r="C13167" t="inlineStr">
        <is>
          <t>S038</t>
        </is>
      </c>
      <c r="D13167" t="inlineStr">
        <is>
          <t>Store_038</t>
        </is>
      </c>
      <c r="E13167" t="inlineStr">
        <is>
          <t>East</t>
        </is>
      </c>
      <c r="F13167" t="inlineStr">
        <is>
          <t>P0193</t>
        </is>
      </c>
      <c r="G13167" t="inlineStr">
        <is>
          <t>Prod_0193</t>
        </is>
      </c>
      <c r="H13167" t="inlineStr">
        <is>
          <t>Food</t>
        </is>
      </c>
      <c r="I13167" t="n">
        <v>4</v>
      </c>
      <c r="J13167" t="n">
        <v>503.35</v>
      </c>
      <c r="K13167" t="n">
        <v>0.1</v>
      </c>
      <c r="L13167">
        <f>I13167*J13167*(1-K13167)</f>
        <v/>
      </c>
      <c r="M13167">
        <f>VLOOKUP(F13167,Products!A:D,4,FALSE)*I13167</f>
        <v/>
      </c>
      <c r="N13167">
        <f>L13167-M13167</f>
        <v/>
      </c>
    </row>
    <row r="13168">
      <c r="A13168" t="inlineStr">
        <is>
          <t>T1013166</t>
        </is>
      </c>
      <c r="B13168" t="inlineStr">
        <is>
          <t>2023-08-30</t>
        </is>
      </c>
      <c r="C13168" t="inlineStr">
        <is>
          <t>S030</t>
        </is>
      </c>
      <c r="D13168" t="inlineStr">
        <is>
          <t>Store_030</t>
        </is>
      </c>
      <c r="E13168" t="inlineStr">
        <is>
          <t>North</t>
        </is>
      </c>
      <c r="F13168" t="inlineStr">
        <is>
          <t>P0072</t>
        </is>
      </c>
      <c r="G13168" t="inlineStr">
        <is>
          <t>Prod_0072</t>
        </is>
      </c>
      <c r="H13168" t="inlineStr">
        <is>
          <t>Food</t>
        </is>
      </c>
      <c r="I13168" t="n">
        <v>6</v>
      </c>
      <c r="J13168" t="n">
        <v>667.4</v>
      </c>
      <c r="K13168" t="n">
        <v>0</v>
      </c>
      <c r="L13168">
        <f>I13168*J13168*(1-K13168)</f>
        <v/>
      </c>
      <c r="M13168">
        <f>VLOOKUP(F13168,Products!A:D,4,FALSE)*I13168</f>
        <v/>
      </c>
      <c r="N13168">
        <f>L13168-M13168</f>
        <v/>
      </c>
    </row>
    <row r="13169">
      <c r="A13169" t="inlineStr">
        <is>
          <t>T1013167</t>
        </is>
      </c>
      <c r="B13169" t="inlineStr">
        <is>
          <t>2023-02-06</t>
        </is>
      </c>
      <c r="C13169" t="inlineStr">
        <is>
          <t>S033</t>
        </is>
      </c>
      <c r="D13169" t="inlineStr">
        <is>
          <t>Store_033</t>
        </is>
      </c>
      <c r="E13169" t="inlineStr">
        <is>
          <t>North</t>
        </is>
      </c>
      <c r="F13169" t="inlineStr">
        <is>
          <t>P0015</t>
        </is>
      </c>
      <c r="G13169" t="inlineStr">
        <is>
          <t>Prod_0015</t>
        </is>
      </c>
      <c r="H13169" t="inlineStr">
        <is>
          <t>Food</t>
        </is>
      </c>
      <c r="I13169" t="n">
        <v>8</v>
      </c>
      <c r="J13169" t="n">
        <v>113.91</v>
      </c>
      <c r="K13169" t="n">
        <v>0</v>
      </c>
      <c r="L13169">
        <f>I13169*J13169*(1-K13169)</f>
        <v/>
      </c>
      <c r="M13169">
        <f>VLOOKUP(F13169,Products!A:D,4,FALSE)*I13169</f>
        <v/>
      </c>
      <c r="N13169">
        <f>L13169-M13169</f>
        <v/>
      </c>
    </row>
    <row r="13170">
      <c r="A13170" t="inlineStr">
        <is>
          <t>T1013168</t>
        </is>
      </c>
      <c r="B13170" t="inlineStr">
        <is>
          <t>2025-09-02</t>
        </is>
      </c>
      <c r="C13170" t="inlineStr">
        <is>
          <t>S015</t>
        </is>
      </c>
      <c r="D13170" t="inlineStr">
        <is>
          <t>Store_015</t>
        </is>
      </c>
      <c r="E13170" t="inlineStr">
        <is>
          <t>North</t>
        </is>
      </c>
      <c r="F13170" t="inlineStr">
        <is>
          <t>P0055</t>
        </is>
      </c>
      <c r="G13170" t="inlineStr">
        <is>
          <t>Prod_0055</t>
        </is>
      </c>
      <c r="H13170" t="inlineStr">
        <is>
          <t>Beverages</t>
        </is>
      </c>
      <c r="I13170" t="n">
        <v>1</v>
      </c>
      <c r="J13170" t="n">
        <v>197.79</v>
      </c>
      <c r="K13170" t="n">
        <v>0</v>
      </c>
      <c r="L13170">
        <f>I13170*J13170*(1-K13170)</f>
        <v/>
      </c>
      <c r="M13170">
        <f>VLOOKUP(F13170,Products!A:D,4,FALSE)*I13170</f>
        <v/>
      </c>
      <c r="N13170">
        <f>L13170-M13170</f>
        <v/>
      </c>
    </row>
    <row r="13171">
      <c r="A13171" t="inlineStr">
        <is>
          <t>T1013169</t>
        </is>
      </c>
      <c r="B13171" t="inlineStr">
        <is>
          <t>2023-01-23</t>
        </is>
      </c>
      <c r="C13171" t="inlineStr">
        <is>
          <t>S012</t>
        </is>
      </c>
      <c r="D13171" t="inlineStr">
        <is>
          <t>Store_012</t>
        </is>
      </c>
      <c r="E13171" t="inlineStr">
        <is>
          <t>South</t>
        </is>
      </c>
      <c r="F13171" t="inlineStr">
        <is>
          <t>P0102</t>
        </is>
      </c>
      <c r="G13171" t="inlineStr">
        <is>
          <t>Prod_0102</t>
        </is>
      </c>
      <c r="H13171" t="inlineStr">
        <is>
          <t>Food</t>
        </is>
      </c>
      <c r="I13171" t="n">
        <v>2</v>
      </c>
      <c r="J13171" t="n">
        <v>674.28</v>
      </c>
      <c r="K13171" t="n">
        <v>0</v>
      </c>
      <c r="L13171">
        <f>I13171*J13171*(1-K13171)</f>
        <v/>
      </c>
      <c r="M13171">
        <f>VLOOKUP(F13171,Products!A:D,4,FALSE)*I13171</f>
        <v/>
      </c>
      <c r="N13171">
        <f>L13171-M13171</f>
        <v/>
      </c>
    </row>
    <row r="13172">
      <c r="A13172" t="inlineStr">
        <is>
          <t>T1013170</t>
        </is>
      </c>
      <c r="B13172" t="inlineStr">
        <is>
          <t>2023-07-22</t>
        </is>
      </c>
      <c r="C13172" t="inlineStr">
        <is>
          <t>S035</t>
        </is>
      </c>
      <c r="D13172" t="inlineStr">
        <is>
          <t>Store_035</t>
        </is>
      </c>
      <c r="E13172" t="inlineStr">
        <is>
          <t>Central</t>
        </is>
      </c>
      <c r="F13172" t="inlineStr">
        <is>
          <t>P0168</t>
        </is>
      </c>
      <c r="G13172" t="inlineStr">
        <is>
          <t>Prod_0168</t>
        </is>
      </c>
      <c r="H13172" t="inlineStr">
        <is>
          <t>Electronics</t>
        </is>
      </c>
      <c r="I13172" t="n">
        <v>9</v>
      </c>
      <c r="J13172" t="n">
        <v>55.69</v>
      </c>
      <c r="K13172" t="n">
        <v>0.15</v>
      </c>
      <c r="L13172">
        <f>I13172*J13172*(1-K13172)</f>
        <v/>
      </c>
      <c r="M13172">
        <f>VLOOKUP(F13172,Products!A:D,4,FALSE)*I13172</f>
        <v/>
      </c>
      <c r="N13172">
        <f>L13172-M13172</f>
        <v/>
      </c>
    </row>
    <row r="13173">
      <c r="A13173" t="inlineStr">
        <is>
          <t>T1013171</t>
        </is>
      </c>
      <c r="B13173" t="inlineStr">
        <is>
          <t>2024-02-14</t>
        </is>
      </c>
      <c r="C13173" t="inlineStr">
        <is>
          <t>S046</t>
        </is>
      </c>
      <c r="D13173" t="inlineStr">
        <is>
          <t>Store_046</t>
        </is>
      </c>
      <c r="E13173" t="inlineStr">
        <is>
          <t>South</t>
        </is>
      </c>
      <c r="F13173" t="inlineStr">
        <is>
          <t>P0046</t>
        </is>
      </c>
      <c r="G13173" t="inlineStr">
        <is>
          <t>Prod_0046</t>
        </is>
      </c>
      <c r="H13173" t="inlineStr">
        <is>
          <t>Electronics</t>
        </is>
      </c>
      <c r="I13173" t="n">
        <v>5</v>
      </c>
      <c r="J13173" t="n">
        <v>67.3</v>
      </c>
      <c r="K13173" t="n">
        <v>0</v>
      </c>
      <c r="L13173">
        <f>I13173*J13173*(1-K13173)</f>
        <v/>
      </c>
      <c r="M13173">
        <f>VLOOKUP(F13173,Products!A:D,4,FALSE)*I13173</f>
        <v/>
      </c>
      <c r="N13173">
        <f>L13173-M13173</f>
        <v/>
      </c>
    </row>
    <row r="13174">
      <c r="A13174" t="inlineStr">
        <is>
          <t>T1013172</t>
        </is>
      </c>
      <c r="B13174" t="inlineStr">
        <is>
          <t>2025-01-26</t>
        </is>
      </c>
      <c r="C13174" t="inlineStr">
        <is>
          <t>S047</t>
        </is>
      </c>
      <c r="D13174" t="inlineStr">
        <is>
          <t>Store_047</t>
        </is>
      </c>
      <c r="E13174" t="inlineStr">
        <is>
          <t>North</t>
        </is>
      </c>
      <c r="F13174" t="inlineStr">
        <is>
          <t>P0049</t>
        </is>
      </c>
      <c r="G13174" t="inlineStr">
        <is>
          <t>Prod_0049</t>
        </is>
      </c>
      <c r="H13174" t="inlineStr">
        <is>
          <t>Beverages</t>
        </is>
      </c>
      <c r="I13174" t="n">
        <v>1</v>
      </c>
      <c r="J13174" t="n">
        <v>220.15</v>
      </c>
      <c r="K13174" t="n">
        <v>0.15</v>
      </c>
      <c r="L13174">
        <f>I13174*J13174*(1-K13174)</f>
        <v/>
      </c>
      <c r="M13174">
        <f>VLOOKUP(F13174,Products!A:D,4,FALSE)*I13174</f>
        <v/>
      </c>
      <c r="N13174">
        <f>L13174-M13174</f>
        <v/>
      </c>
    </row>
    <row r="13175">
      <c r="A13175" t="inlineStr">
        <is>
          <t>T1013173</t>
        </is>
      </c>
      <c r="B13175" t="inlineStr">
        <is>
          <t>2023-07-20</t>
        </is>
      </c>
      <c r="C13175" t="inlineStr">
        <is>
          <t>S011</t>
        </is>
      </c>
      <c r="D13175" t="inlineStr">
        <is>
          <t>Store_011</t>
        </is>
      </c>
      <c r="E13175" t="inlineStr">
        <is>
          <t>South</t>
        </is>
      </c>
      <c r="F13175" t="inlineStr">
        <is>
          <t>P0192</t>
        </is>
      </c>
      <c r="G13175" t="inlineStr">
        <is>
          <t>Prod_0192</t>
        </is>
      </c>
      <c r="H13175" t="inlineStr">
        <is>
          <t>Beverages</t>
        </is>
      </c>
      <c r="I13175" t="n">
        <v>1</v>
      </c>
      <c r="J13175" t="n">
        <v>397.64</v>
      </c>
      <c r="K13175" t="n">
        <v>0</v>
      </c>
      <c r="L13175">
        <f>I13175*J13175*(1-K13175)</f>
        <v/>
      </c>
      <c r="M13175">
        <f>VLOOKUP(F13175,Products!A:D,4,FALSE)*I13175</f>
        <v/>
      </c>
      <c r="N13175">
        <f>L13175-M13175</f>
        <v/>
      </c>
    </row>
    <row r="13176">
      <c r="A13176" t="inlineStr">
        <is>
          <t>T1013174</t>
        </is>
      </c>
      <c r="B13176" t="inlineStr">
        <is>
          <t>2023-07-19</t>
        </is>
      </c>
      <c r="C13176" t="inlineStr">
        <is>
          <t>S021</t>
        </is>
      </c>
      <c r="D13176" t="inlineStr">
        <is>
          <t>Store_021</t>
        </is>
      </c>
      <c r="E13176" t="inlineStr">
        <is>
          <t>North</t>
        </is>
      </c>
      <c r="F13176" t="inlineStr">
        <is>
          <t>P0016</t>
        </is>
      </c>
      <c r="G13176" t="inlineStr">
        <is>
          <t>Prod_0016</t>
        </is>
      </c>
      <c r="H13176" t="inlineStr">
        <is>
          <t>Food</t>
        </is>
      </c>
      <c r="I13176" t="n">
        <v>4</v>
      </c>
      <c r="J13176" t="n">
        <v>861.5599999999999</v>
      </c>
      <c r="K13176" t="n">
        <v>0.05</v>
      </c>
      <c r="L13176">
        <f>I13176*J13176*(1-K13176)</f>
        <v/>
      </c>
      <c r="M13176">
        <f>VLOOKUP(F13176,Products!A:D,4,FALSE)*I13176</f>
        <v/>
      </c>
      <c r="N13176">
        <f>L13176-M13176</f>
        <v/>
      </c>
    </row>
    <row r="13177">
      <c r="A13177" t="inlineStr">
        <is>
          <t>T1013175</t>
        </is>
      </c>
      <c r="B13177" t="inlineStr">
        <is>
          <t>2023-09-10</t>
        </is>
      </c>
      <c r="C13177" t="inlineStr">
        <is>
          <t>S021</t>
        </is>
      </c>
      <c r="D13177" t="inlineStr">
        <is>
          <t>Store_021</t>
        </is>
      </c>
      <c r="E13177" t="inlineStr">
        <is>
          <t>North</t>
        </is>
      </c>
      <c r="F13177" t="inlineStr">
        <is>
          <t>P0177</t>
        </is>
      </c>
      <c r="G13177" t="inlineStr">
        <is>
          <t>Prod_0177</t>
        </is>
      </c>
      <c r="H13177" t="inlineStr">
        <is>
          <t>Household</t>
        </is>
      </c>
      <c r="I13177" t="n">
        <v>1</v>
      </c>
      <c r="J13177" t="n">
        <v>184.03</v>
      </c>
      <c r="K13177" t="n">
        <v>0</v>
      </c>
      <c r="L13177">
        <f>I13177*J13177*(1-K13177)</f>
        <v/>
      </c>
      <c r="M13177">
        <f>VLOOKUP(F13177,Products!A:D,4,FALSE)*I13177</f>
        <v/>
      </c>
      <c r="N13177">
        <f>L13177-M13177</f>
        <v/>
      </c>
    </row>
    <row r="13178">
      <c r="A13178" t="inlineStr">
        <is>
          <t>T1013176</t>
        </is>
      </c>
      <c r="B13178" t="inlineStr">
        <is>
          <t>2024-01-25</t>
        </is>
      </c>
      <c r="C13178" t="inlineStr">
        <is>
          <t>S047</t>
        </is>
      </c>
      <c r="D13178" t="inlineStr">
        <is>
          <t>Store_047</t>
        </is>
      </c>
      <c r="E13178" t="inlineStr">
        <is>
          <t>North</t>
        </is>
      </c>
      <c r="F13178" t="inlineStr">
        <is>
          <t>P0198</t>
        </is>
      </c>
      <c r="G13178" t="inlineStr">
        <is>
          <t>Prod_0198</t>
        </is>
      </c>
      <c r="H13178" t="inlineStr">
        <is>
          <t>Beverages</t>
        </is>
      </c>
      <c r="I13178" t="n">
        <v>1</v>
      </c>
      <c r="J13178" t="n">
        <v>705.61</v>
      </c>
      <c r="K13178" t="n">
        <v>0</v>
      </c>
      <c r="L13178">
        <f>I13178*J13178*(1-K13178)</f>
        <v/>
      </c>
      <c r="M13178">
        <f>VLOOKUP(F13178,Products!A:D,4,FALSE)*I13178</f>
        <v/>
      </c>
      <c r="N13178">
        <f>L13178-M13178</f>
        <v/>
      </c>
    </row>
    <row r="13179">
      <c r="A13179" t="inlineStr">
        <is>
          <t>T1013177</t>
        </is>
      </c>
      <c r="B13179" t="inlineStr">
        <is>
          <t>2024-01-05</t>
        </is>
      </c>
      <c r="C13179" t="inlineStr">
        <is>
          <t>S020</t>
        </is>
      </c>
      <c r="D13179" t="inlineStr">
        <is>
          <t>Store_020</t>
        </is>
      </c>
      <c r="E13179" t="inlineStr">
        <is>
          <t>West</t>
        </is>
      </c>
      <c r="F13179" t="inlineStr">
        <is>
          <t>P0039</t>
        </is>
      </c>
      <c r="G13179" t="inlineStr">
        <is>
          <t>Prod_0039</t>
        </is>
      </c>
      <c r="H13179" t="inlineStr">
        <is>
          <t>Household</t>
        </is>
      </c>
      <c r="I13179" t="n">
        <v>1</v>
      </c>
      <c r="J13179" t="n">
        <v>318.27</v>
      </c>
      <c r="K13179" t="n">
        <v>0</v>
      </c>
      <c r="L13179">
        <f>I13179*J13179*(1-K13179)</f>
        <v/>
      </c>
      <c r="M13179">
        <f>VLOOKUP(F13179,Products!A:D,4,FALSE)*I13179</f>
        <v/>
      </c>
      <c r="N13179">
        <f>L13179-M13179</f>
        <v/>
      </c>
    </row>
    <row r="13180">
      <c r="A13180" t="inlineStr">
        <is>
          <t>T1013178</t>
        </is>
      </c>
      <c r="B13180" t="inlineStr">
        <is>
          <t>2023-08-10</t>
        </is>
      </c>
      <c r="C13180" t="inlineStr">
        <is>
          <t>S024</t>
        </is>
      </c>
      <c r="D13180" t="inlineStr">
        <is>
          <t>Store_024</t>
        </is>
      </c>
      <c r="E13180" t="inlineStr">
        <is>
          <t>South</t>
        </is>
      </c>
      <c r="F13180" t="inlineStr">
        <is>
          <t>P0123</t>
        </is>
      </c>
      <c r="G13180" t="inlineStr">
        <is>
          <t>Prod_0123</t>
        </is>
      </c>
      <c r="H13180" t="inlineStr">
        <is>
          <t>Food</t>
        </is>
      </c>
      <c r="I13180" t="n">
        <v>9</v>
      </c>
      <c r="J13180" t="n">
        <v>652.0700000000001</v>
      </c>
      <c r="K13180" t="n">
        <v>0</v>
      </c>
      <c r="L13180">
        <f>I13180*J13180*(1-K13180)</f>
        <v/>
      </c>
      <c r="M13180">
        <f>VLOOKUP(F13180,Products!A:D,4,FALSE)*I13180</f>
        <v/>
      </c>
      <c r="N13180">
        <f>L13180-M13180</f>
        <v/>
      </c>
    </row>
    <row r="13181">
      <c r="A13181" t="inlineStr">
        <is>
          <t>T1013179</t>
        </is>
      </c>
      <c r="B13181" t="inlineStr">
        <is>
          <t>2024-05-10</t>
        </is>
      </c>
      <c r="C13181" t="inlineStr">
        <is>
          <t>S047</t>
        </is>
      </c>
      <c r="D13181" t="inlineStr">
        <is>
          <t>Store_047</t>
        </is>
      </c>
      <c r="E13181" t="inlineStr">
        <is>
          <t>North</t>
        </is>
      </c>
      <c r="F13181" t="inlineStr">
        <is>
          <t>P0056</t>
        </is>
      </c>
      <c r="G13181" t="inlineStr">
        <is>
          <t>Prod_0056</t>
        </is>
      </c>
      <c r="H13181" t="inlineStr">
        <is>
          <t>Household</t>
        </is>
      </c>
      <c r="I13181" t="n">
        <v>3</v>
      </c>
      <c r="J13181" t="n">
        <v>251.1</v>
      </c>
      <c r="K13181" t="n">
        <v>0.05</v>
      </c>
      <c r="L13181">
        <f>I13181*J13181*(1-K13181)</f>
        <v/>
      </c>
      <c r="M13181">
        <f>VLOOKUP(F13181,Products!A:D,4,FALSE)*I13181</f>
        <v/>
      </c>
      <c r="N13181">
        <f>L13181-M13181</f>
        <v/>
      </c>
    </row>
    <row r="13182">
      <c r="A13182" t="inlineStr">
        <is>
          <t>T1013180</t>
        </is>
      </c>
      <c r="B13182" t="inlineStr">
        <is>
          <t>2023-04-18</t>
        </is>
      </c>
      <c r="C13182" t="inlineStr">
        <is>
          <t>S039</t>
        </is>
      </c>
      <c r="D13182" t="inlineStr">
        <is>
          <t>Store_039</t>
        </is>
      </c>
      <c r="E13182" t="inlineStr">
        <is>
          <t>North</t>
        </is>
      </c>
      <c r="F13182" t="inlineStr">
        <is>
          <t>P0091</t>
        </is>
      </c>
      <c r="G13182" t="inlineStr">
        <is>
          <t>Prod_0091</t>
        </is>
      </c>
      <c r="H13182" t="inlineStr">
        <is>
          <t>Toys</t>
        </is>
      </c>
      <c r="I13182" t="n">
        <v>8</v>
      </c>
      <c r="J13182" t="n">
        <v>290.99</v>
      </c>
      <c r="K13182" t="n">
        <v>0</v>
      </c>
      <c r="L13182">
        <f>I13182*J13182*(1-K13182)</f>
        <v/>
      </c>
      <c r="M13182">
        <f>VLOOKUP(F13182,Products!A:D,4,FALSE)*I13182</f>
        <v/>
      </c>
      <c r="N13182">
        <f>L13182-M13182</f>
        <v/>
      </c>
    </row>
    <row r="13183">
      <c r="A13183" t="inlineStr">
        <is>
          <t>T1013181</t>
        </is>
      </c>
      <c r="B13183" t="inlineStr">
        <is>
          <t>2024-09-18</t>
        </is>
      </c>
      <c r="C13183" t="inlineStr">
        <is>
          <t>S047</t>
        </is>
      </c>
      <c r="D13183" t="inlineStr">
        <is>
          <t>Store_047</t>
        </is>
      </c>
      <c r="E13183" t="inlineStr">
        <is>
          <t>North</t>
        </is>
      </c>
      <c r="F13183" t="inlineStr">
        <is>
          <t>P0135</t>
        </is>
      </c>
      <c r="G13183" t="inlineStr">
        <is>
          <t>Prod_0135</t>
        </is>
      </c>
      <c r="H13183" t="inlineStr">
        <is>
          <t>Food</t>
        </is>
      </c>
      <c r="I13183" t="n">
        <v>8</v>
      </c>
      <c r="J13183" t="n">
        <v>102.95</v>
      </c>
      <c r="K13183" t="n">
        <v>0</v>
      </c>
      <c r="L13183">
        <f>I13183*J13183*(1-K13183)</f>
        <v/>
      </c>
      <c r="M13183">
        <f>VLOOKUP(F13183,Products!A:D,4,FALSE)*I13183</f>
        <v/>
      </c>
      <c r="N13183">
        <f>L13183-M13183</f>
        <v/>
      </c>
    </row>
    <row r="13184">
      <c r="A13184" t="inlineStr">
        <is>
          <t>T1013182</t>
        </is>
      </c>
      <c r="B13184" t="inlineStr">
        <is>
          <t>2024-06-14</t>
        </is>
      </c>
      <c r="C13184" t="inlineStr">
        <is>
          <t>S025</t>
        </is>
      </c>
      <c r="D13184" t="inlineStr">
        <is>
          <t>Store_025</t>
        </is>
      </c>
      <c r="E13184" t="inlineStr">
        <is>
          <t>Central</t>
        </is>
      </c>
      <c r="F13184" t="inlineStr">
        <is>
          <t>P0073</t>
        </is>
      </c>
      <c r="G13184" t="inlineStr">
        <is>
          <t>Prod_0073</t>
        </is>
      </c>
      <c r="H13184" t="inlineStr">
        <is>
          <t>Food</t>
        </is>
      </c>
      <c r="I13184" t="n">
        <v>4</v>
      </c>
      <c r="J13184" t="n">
        <v>691.22</v>
      </c>
      <c r="K13184" t="n">
        <v>0.15</v>
      </c>
      <c r="L13184">
        <f>I13184*J13184*(1-K13184)</f>
        <v/>
      </c>
      <c r="M13184">
        <f>VLOOKUP(F13184,Products!A:D,4,FALSE)*I13184</f>
        <v/>
      </c>
      <c r="N13184">
        <f>L13184-M13184</f>
        <v/>
      </c>
    </row>
    <row r="13185">
      <c r="A13185" t="inlineStr">
        <is>
          <t>T1013183</t>
        </is>
      </c>
      <c r="B13185" t="inlineStr">
        <is>
          <t>2023-01-29</t>
        </is>
      </c>
      <c r="C13185" t="inlineStr">
        <is>
          <t>S039</t>
        </is>
      </c>
      <c r="D13185" t="inlineStr">
        <is>
          <t>Store_039</t>
        </is>
      </c>
      <c r="E13185" t="inlineStr">
        <is>
          <t>North</t>
        </is>
      </c>
      <c r="F13185" t="inlineStr">
        <is>
          <t>P0076</t>
        </is>
      </c>
      <c r="G13185" t="inlineStr">
        <is>
          <t>Prod_0076</t>
        </is>
      </c>
      <c r="H13185" t="inlineStr">
        <is>
          <t>Clothing</t>
        </is>
      </c>
      <c r="I13185" t="n">
        <v>5</v>
      </c>
      <c r="J13185" t="n">
        <v>398.69</v>
      </c>
      <c r="K13185" t="n">
        <v>0</v>
      </c>
      <c r="L13185">
        <f>I13185*J13185*(1-K13185)</f>
        <v/>
      </c>
      <c r="M13185">
        <f>VLOOKUP(F13185,Products!A:D,4,FALSE)*I13185</f>
        <v/>
      </c>
      <c r="N13185">
        <f>L13185-M13185</f>
        <v/>
      </c>
    </row>
    <row r="13186">
      <c r="A13186" t="inlineStr">
        <is>
          <t>T1013184</t>
        </is>
      </c>
      <c r="B13186" t="inlineStr">
        <is>
          <t>2024-06-04</t>
        </is>
      </c>
      <c r="C13186" t="inlineStr">
        <is>
          <t>S039</t>
        </is>
      </c>
      <c r="D13186" t="inlineStr">
        <is>
          <t>Store_039</t>
        </is>
      </c>
      <c r="E13186" t="inlineStr">
        <is>
          <t>North</t>
        </is>
      </c>
      <c r="F13186" t="inlineStr">
        <is>
          <t>P0034</t>
        </is>
      </c>
      <c r="G13186" t="inlineStr">
        <is>
          <t>Prod_0034</t>
        </is>
      </c>
      <c r="H13186" t="inlineStr">
        <is>
          <t>Toys</t>
        </is>
      </c>
      <c r="I13186" t="n">
        <v>4</v>
      </c>
      <c r="J13186" t="n">
        <v>656.16</v>
      </c>
      <c r="K13186" t="n">
        <v>0.15</v>
      </c>
      <c r="L13186">
        <f>I13186*J13186*(1-K13186)</f>
        <v/>
      </c>
      <c r="M13186">
        <f>VLOOKUP(F13186,Products!A:D,4,FALSE)*I13186</f>
        <v/>
      </c>
      <c r="N13186">
        <f>L13186-M13186</f>
        <v/>
      </c>
    </row>
    <row r="13187">
      <c r="A13187" t="inlineStr">
        <is>
          <t>T1013185</t>
        </is>
      </c>
      <c r="B13187" t="inlineStr">
        <is>
          <t>2025-05-02</t>
        </is>
      </c>
      <c r="C13187" t="inlineStr">
        <is>
          <t>S001</t>
        </is>
      </c>
      <c r="D13187" t="inlineStr">
        <is>
          <t>Store_001</t>
        </is>
      </c>
      <c r="E13187" t="inlineStr">
        <is>
          <t>West</t>
        </is>
      </c>
      <c r="F13187" t="inlineStr">
        <is>
          <t>P0049</t>
        </is>
      </c>
      <c r="G13187" t="inlineStr">
        <is>
          <t>Prod_0049</t>
        </is>
      </c>
      <c r="H13187" t="inlineStr">
        <is>
          <t>Beverages</t>
        </is>
      </c>
      <c r="I13187" t="n">
        <v>7</v>
      </c>
      <c r="J13187" t="n">
        <v>180.06</v>
      </c>
      <c r="K13187" t="n">
        <v>0.15</v>
      </c>
      <c r="L13187">
        <f>I13187*J13187*(1-K13187)</f>
        <v/>
      </c>
      <c r="M13187">
        <f>VLOOKUP(F13187,Products!A:D,4,FALSE)*I13187</f>
        <v/>
      </c>
      <c r="N13187">
        <f>L13187-M13187</f>
        <v/>
      </c>
    </row>
    <row r="13188">
      <c r="A13188" t="inlineStr">
        <is>
          <t>T1013186</t>
        </is>
      </c>
      <c r="B13188" t="inlineStr">
        <is>
          <t>2024-11-28</t>
        </is>
      </c>
      <c r="C13188" t="inlineStr">
        <is>
          <t>S021</t>
        </is>
      </c>
      <c r="D13188" t="inlineStr">
        <is>
          <t>Store_021</t>
        </is>
      </c>
      <c r="E13188" t="inlineStr">
        <is>
          <t>North</t>
        </is>
      </c>
      <c r="F13188" t="inlineStr">
        <is>
          <t>P0063</t>
        </is>
      </c>
      <c r="G13188" t="inlineStr">
        <is>
          <t>Prod_0063</t>
        </is>
      </c>
      <c r="H13188" t="inlineStr">
        <is>
          <t>Clothing</t>
        </is>
      </c>
      <c r="I13188" t="n">
        <v>1</v>
      </c>
      <c r="J13188" t="n">
        <v>277.95</v>
      </c>
      <c r="K13188" t="n">
        <v>0</v>
      </c>
      <c r="L13188">
        <f>I13188*J13188*(1-K13188)</f>
        <v/>
      </c>
      <c r="M13188">
        <f>VLOOKUP(F13188,Products!A:D,4,FALSE)*I13188</f>
        <v/>
      </c>
      <c r="N13188">
        <f>L13188-M13188</f>
        <v/>
      </c>
    </row>
    <row r="13189">
      <c r="A13189" t="inlineStr">
        <is>
          <t>T1013187</t>
        </is>
      </c>
      <c r="B13189" t="inlineStr">
        <is>
          <t>2025-06-17</t>
        </is>
      </c>
      <c r="C13189" t="inlineStr">
        <is>
          <t>S040</t>
        </is>
      </c>
      <c r="D13189" t="inlineStr">
        <is>
          <t>Store_040</t>
        </is>
      </c>
      <c r="E13189" t="inlineStr">
        <is>
          <t>Central</t>
        </is>
      </c>
      <c r="F13189" t="inlineStr">
        <is>
          <t>P0093</t>
        </is>
      </c>
      <c r="G13189" t="inlineStr">
        <is>
          <t>Prod_0093</t>
        </is>
      </c>
      <c r="H13189" t="inlineStr">
        <is>
          <t>Electronics</t>
        </is>
      </c>
      <c r="I13189" t="n">
        <v>2</v>
      </c>
      <c r="J13189" t="n">
        <v>189.57</v>
      </c>
      <c r="K13189" t="n">
        <v>0</v>
      </c>
      <c r="L13189">
        <f>I13189*J13189*(1-K13189)</f>
        <v/>
      </c>
      <c r="M13189">
        <f>VLOOKUP(F13189,Products!A:D,4,FALSE)*I13189</f>
        <v/>
      </c>
      <c r="N13189">
        <f>L13189-M13189</f>
        <v/>
      </c>
    </row>
    <row r="13190">
      <c r="A13190" t="inlineStr">
        <is>
          <t>T1013188</t>
        </is>
      </c>
      <c r="B13190" t="inlineStr">
        <is>
          <t>2024-11-20</t>
        </is>
      </c>
      <c r="C13190" t="inlineStr">
        <is>
          <t>S018</t>
        </is>
      </c>
      <c r="D13190" t="inlineStr">
        <is>
          <t>Store_018</t>
        </is>
      </c>
      <c r="E13190" t="inlineStr">
        <is>
          <t>South</t>
        </is>
      </c>
      <c r="F13190" t="inlineStr">
        <is>
          <t>P0162</t>
        </is>
      </c>
      <c r="G13190" t="inlineStr">
        <is>
          <t>Prod_0162</t>
        </is>
      </c>
      <c r="H13190" t="inlineStr">
        <is>
          <t>Food</t>
        </is>
      </c>
      <c r="I13190" t="n">
        <v>4</v>
      </c>
      <c r="J13190" t="n">
        <v>410.13</v>
      </c>
      <c r="K13190" t="n">
        <v>0</v>
      </c>
      <c r="L13190">
        <f>I13190*J13190*(1-K13190)</f>
        <v/>
      </c>
      <c r="M13190">
        <f>VLOOKUP(F13190,Products!A:D,4,FALSE)*I13190</f>
        <v/>
      </c>
      <c r="N13190">
        <f>L13190-M13190</f>
        <v/>
      </c>
    </row>
    <row r="13191">
      <c r="A13191" t="inlineStr">
        <is>
          <t>T1013189</t>
        </is>
      </c>
      <c r="B13191" t="inlineStr">
        <is>
          <t>2024-08-24</t>
        </is>
      </c>
      <c r="C13191" t="inlineStr">
        <is>
          <t>S043</t>
        </is>
      </c>
      <c r="D13191" t="inlineStr">
        <is>
          <t>Store_043</t>
        </is>
      </c>
      <c r="E13191" t="inlineStr">
        <is>
          <t>East</t>
        </is>
      </c>
      <c r="F13191" t="inlineStr">
        <is>
          <t>P0127</t>
        </is>
      </c>
      <c r="G13191" t="inlineStr">
        <is>
          <t>Prod_0127</t>
        </is>
      </c>
      <c r="H13191" t="inlineStr">
        <is>
          <t>Toys</t>
        </is>
      </c>
      <c r="I13191" t="n">
        <v>3</v>
      </c>
      <c r="J13191" t="n">
        <v>903.48</v>
      </c>
      <c r="K13191" t="n">
        <v>0.05</v>
      </c>
      <c r="L13191">
        <f>I13191*J13191*(1-K13191)</f>
        <v/>
      </c>
      <c r="M13191">
        <f>VLOOKUP(F13191,Products!A:D,4,FALSE)*I13191</f>
        <v/>
      </c>
      <c r="N13191">
        <f>L13191-M13191</f>
        <v/>
      </c>
    </row>
    <row r="13192">
      <c r="A13192" t="inlineStr">
        <is>
          <t>T1013190</t>
        </is>
      </c>
      <c r="B13192" t="inlineStr">
        <is>
          <t>2023-06-01</t>
        </is>
      </c>
      <c r="C13192" t="inlineStr">
        <is>
          <t>S041</t>
        </is>
      </c>
      <c r="D13192" t="inlineStr">
        <is>
          <t>Store_041</t>
        </is>
      </c>
      <c r="E13192" t="inlineStr">
        <is>
          <t>East</t>
        </is>
      </c>
      <c r="F13192" t="inlineStr">
        <is>
          <t>P0173</t>
        </is>
      </c>
      <c r="G13192" t="inlineStr">
        <is>
          <t>Prod_0173</t>
        </is>
      </c>
      <c r="H13192" t="inlineStr">
        <is>
          <t>Toys</t>
        </is>
      </c>
      <c r="I13192" t="n">
        <v>3</v>
      </c>
      <c r="J13192" t="n">
        <v>810.0700000000001</v>
      </c>
      <c r="K13192" t="n">
        <v>0</v>
      </c>
      <c r="L13192">
        <f>I13192*J13192*(1-K13192)</f>
        <v/>
      </c>
      <c r="M13192">
        <f>VLOOKUP(F13192,Products!A:D,4,FALSE)*I13192</f>
        <v/>
      </c>
      <c r="N13192">
        <f>L13192-M13192</f>
        <v/>
      </c>
    </row>
    <row r="13193">
      <c r="A13193" t="inlineStr">
        <is>
          <t>T1013191</t>
        </is>
      </c>
      <c r="B13193" t="inlineStr">
        <is>
          <t>2025-03-30</t>
        </is>
      </c>
      <c r="C13193" t="inlineStr">
        <is>
          <t>S013</t>
        </is>
      </c>
      <c r="D13193" t="inlineStr">
        <is>
          <t>Store_013</t>
        </is>
      </c>
      <c r="E13193" t="inlineStr">
        <is>
          <t>North</t>
        </is>
      </c>
      <c r="F13193" t="inlineStr">
        <is>
          <t>P0198</t>
        </is>
      </c>
      <c r="G13193" t="inlineStr">
        <is>
          <t>Prod_0198</t>
        </is>
      </c>
      <c r="H13193" t="inlineStr">
        <is>
          <t>Beverages</t>
        </is>
      </c>
      <c r="I13193" t="n">
        <v>2</v>
      </c>
      <c r="J13193" t="n">
        <v>682.29</v>
      </c>
      <c r="K13193" t="n">
        <v>0</v>
      </c>
      <c r="L13193">
        <f>I13193*J13193*(1-K13193)</f>
        <v/>
      </c>
      <c r="M13193">
        <f>VLOOKUP(F13193,Products!A:D,4,FALSE)*I13193</f>
        <v/>
      </c>
      <c r="N13193">
        <f>L13193-M13193</f>
        <v/>
      </c>
    </row>
    <row r="13194">
      <c r="A13194" t="inlineStr">
        <is>
          <t>T1013192</t>
        </is>
      </c>
      <c r="B13194" t="inlineStr">
        <is>
          <t>2025-03-26</t>
        </is>
      </c>
      <c r="C13194" t="inlineStr">
        <is>
          <t>S011</t>
        </is>
      </c>
      <c r="D13194" t="inlineStr">
        <is>
          <t>Store_011</t>
        </is>
      </c>
      <c r="E13194" t="inlineStr">
        <is>
          <t>South</t>
        </is>
      </c>
      <c r="F13194" t="inlineStr">
        <is>
          <t>P0145</t>
        </is>
      </c>
      <c r="G13194" t="inlineStr">
        <is>
          <t>Prod_0145</t>
        </is>
      </c>
      <c r="H13194" t="inlineStr">
        <is>
          <t>Electronics</t>
        </is>
      </c>
      <c r="I13194" t="n">
        <v>5</v>
      </c>
      <c r="J13194" t="n">
        <v>599.39</v>
      </c>
      <c r="K13194" t="n">
        <v>0</v>
      </c>
      <c r="L13194">
        <f>I13194*J13194*(1-K13194)</f>
        <v/>
      </c>
      <c r="M13194">
        <f>VLOOKUP(F13194,Products!A:D,4,FALSE)*I13194</f>
        <v/>
      </c>
      <c r="N13194">
        <f>L13194-M13194</f>
        <v/>
      </c>
    </row>
    <row r="13195">
      <c r="A13195" t="inlineStr">
        <is>
          <t>T1013193</t>
        </is>
      </c>
      <c r="B13195" t="inlineStr">
        <is>
          <t>2024-02-03</t>
        </is>
      </c>
      <c r="C13195" t="inlineStr">
        <is>
          <t>S049</t>
        </is>
      </c>
      <c r="D13195" t="inlineStr">
        <is>
          <t>Store_049</t>
        </is>
      </c>
      <c r="E13195" t="inlineStr">
        <is>
          <t>North</t>
        </is>
      </c>
      <c r="F13195" t="inlineStr">
        <is>
          <t>P0161</t>
        </is>
      </c>
      <c r="G13195" t="inlineStr">
        <is>
          <t>Prod_0161</t>
        </is>
      </c>
      <c r="H13195" t="inlineStr">
        <is>
          <t>Household</t>
        </is>
      </c>
      <c r="I13195" t="n">
        <v>1</v>
      </c>
      <c r="J13195" t="n">
        <v>104.34</v>
      </c>
      <c r="K13195" t="n">
        <v>0</v>
      </c>
      <c r="L13195">
        <f>I13195*J13195*(1-K13195)</f>
        <v/>
      </c>
      <c r="M13195">
        <f>VLOOKUP(F13195,Products!A:D,4,FALSE)*I13195</f>
        <v/>
      </c>
      <c r="N13195">
        <f>L13195-M13195</f>
        <v/>
      </c>
    </row>
    <row r="13196">
      <c r="A13196" t="inlineStr">
        <is>
          <t>T1013194</t>
        </is>
      </c>
      <c r="B13196" t="inlineStr">
        <is>
          <t>2024-10-15</t>
        </is>
      </c>
      <c r="C13196" t="inlineStr">
        <is>
          <t>S006</t>
        </is>
      </c>
      <c r="D13196" t="inlineStr">
        <is>
          <t>Store_006</t>
        </is>
      </c>
      <c r="E13196" t="inlineStr">
        <is>
          <t>East</t>
        </is>
      </c>
      <c r="F13196" t="inlineStr">
        <is>
          <t>P0162</t>
        </is>
      </c>
      <c r="G13196" t="inlineStr">
        <is>
          <t>Prod_0162</t>
        </is>
      </c>
      <c r="H13196" t="inlineStr">
        <is>
          <t>Food</t>
        </is>
      </c>
      <c r="I13196" t="n">
        <v>6</v>
      </c>
      <c r="J13196" t="n">
        <v>404.76</v>
      </c>
      <c r="K13196" t="n">
        <v>0.15</v>
      </c>
      <c r="L13196">
        <f>I13196*J13196*(1-K13196)</f>
        <v/>
      </c>
      <c r="M13196">
        <f>VLOOKUP(F13196,Products!A:D,4,FALSE)*I13196</f>
        <v/>
      </c>
      <c r="N13196">
        <f>L13196-M13196</f>
        <v/>
      </c>
    </row>
    <row r="13197">
      <c r="A13197" t="inlineStr">
        <is>
          <t>T1013195</t>
        </is>
      </c>
      <c r="B13197" t="inlineStr">
        <is>
          <t>2024-02-20</t>
        </is>
      </c>
      <c r="C13197" t="inlineStr">
        <is>
          <t>S008</t>
        </is>
      </c>
      <c r="D13197" t="inlineStr">
        <is>
          <t>Store_008</t>
        </is>
      </c>
      <c r="E13197" t="inlineStr">
        <is>
          <t>East</t>
        </is>
      </c>
      <c r="F13197" t="inlineStr">
        <is>
          <t>P0035</t>
        </is>
      </c>
      <c r="G13197" t="inlineStr">
        <is>
          <t>Prod_0035</t>
        </is>
      </c>
      <c r="H13197" t="inlineStr">
        <is>
          <t>Beverages</t>
        </is>
      </c>
      <c r="I13197" t="n">
        <v>2</v>
      </c>
      <c r="J13197" t="n">
        <v>105.61</v>
      </c>
      <c r="K13197" t="n">
        <v>0</v>
      </c>
      <c r="L13197">
        <f>I13197*J13197*(1-K13197)</f>
        <v/>
      </c>
      <c r="M13197">
        <f>VLOOKUP(F13197,Products!A:D,4,FALSE)*I13197</f>
        <v/>
      </c>
      <c r="N13197">
        <f>L13197-M13197</f>
        <v/>
      </c>
    </row>
    <row r="13198">
      <c r="A13198" t="inlineStr">
        <is>
          <t>T1013196</t>
        </is>
      </c>
      <c r="B13198" t="inlineStr">
        <is>
          <t>2023-07-16</t>
        </is>
      </c>
      <c r="C13198" t="inlineStr">
        <is>
          <t>S045</t>
        </is>
      </c>
      <c r="D13198" t="inlineStr">
        <is>
          <t>Store_045</t>
        </is>
      </c>
      <c r="E13198" t="inlineStr">
        <is>
          <t>East</t>
        </is>
      </c>
      <c r="F13198" t="inlineStr">
        <is>
          <t>P0073</t>
        </is>
      </c>
      <c r="G13198" t="inlineStr">
        <is>
          <t>Prod_0073</t>
        </is>
      </c>
      <c r="H13198" t="inlineStr">
        <is>
          <t>Food</t>
        </is>
      </c>
      <c r="I13198" t="n">
        <v>4</v>
      </c>
      <c r="J13198" t="n">
        <v>735.6</v>
      </c>
      <c r="K13198" t="n">
        <v>0.1</v>
      </c>
      <c r="L13198">
        <f>I13198*J13198*(1-K13198)</f>
        <v/>
      </c>
      <c r="M13198">
        <f>VLOOKUP(F13198,Products!A:D,4,FALSE)*I13198</f>
        <v/>
      </c>
      <c r="N13198">
        <f>L13198-M13198</f>
        <v/>
      </c>
    </row>
    <row r="13199">
      <c r="A13199" t="inlineStr">
        <is>
          <t>T1013197</t>
        </is>
      </c>
      <c r="B13199" t="inlineStr">
        <is>
          <t>2024-09-27</t>
        </is>
      </c>
      <c r="C13199" t="inlineStr">
        <is>
          <t>S009</t>
        </is>
      </c>
      <c r="D13199" t="inlineStr">
        <is>
          <t>Store_009</t>
        </is>
      </c>
      <c r="E13199" t="inlineStr">
        <is>
          <t>Central</t>
        </is>
      </c>
      <c r="F13199" t="inlineStr">
        <is>
          <t>P0066</t>
        </is>
      </c>
      <c r="G13199" t="inlineStr">
        <is>
          <t>Prod_0066</t>
        </is>
      </c>
      <c r="H13199" t="inlineStr">
        <is>
          <t>Household</t>
        </is>
      </c>
      <c r="I13199" t="n">
        <v>1</v>
      </c>
      <c r="J13199" t="n">
        <v>353.26</v>
      </c>
      <c r="K13199" t="n">
        <v>0</v>
      </c>
      <c r="L13199">
        <f>I13199*J13199*(1-K13199)</f>
        <v/>
      </c>
      <c r="M13199">
        <f>VLOOKUP(F13199,Products!A:D,4,FALSE)*I13199</f>
        <v/>
      </c>
      <c r="N13199">
        <f>L13199-M13199</f>
        <v/>
      </c>
    </row>
    <row r="13200">
      <c r="A13200" t="inlineStr">
        <is>
          <t>T1013198</t>
        </is>
      </c>
      <c r="B13200" t="inlineStr">
        <is>
          <t>2024-11-27</t>
        </is>
      </c>
      <c r="C13200" t="inlineStr">
        <is>
          <t>S012</t>
        </is>
      </c>
      <c r="D13200" t="inlineStr">
        <is>
          <t>Store_012</t>
        </is>
      </c>
      <c r="E13200" t="inlineStr">
        <is>
          <t>South</t>
        </is>
      </c>
      <c r="F13200" t="inlineStr">
        <is>
          <t>P0130</t>
        </is>
      </c>
      <c r="G13200" t="inlineStr">
        <is>
          <t>Prod_0130</t>
        </is>
      </c>
      <c r="H13200" t="inlineStr">
        <is>
          <t>Electronics</t>
        </is>
      </c>
      <c r="I13200" t="n">
        <v>7</v>
      </c>
      <c r="J13200" t="n">
        <v>550.99</v>
      </c>
      <c r="K13200" t="n">
        <v>0.1</v>
      </c>
      <c r="L13200">
        <f>I13200*J13200*(1-K13200)</f>
        <v/>
      </c>
      <c r="M13200">
        <f>VLOOKUP(F13200,Products!A:D,4,FALSE)*I13200</f>
        <v/>
      </c>
      <c r="N13200">
        <f>L13200-M13200</f>
        <v/>
      </c>
    </row>
    <row r="13201">
      <c r="A13201" t="inlineStr">
        <is>
          <t>T1013199</t>
        </is>
      </c>
      <c r="B13201" t="inlineStr">
        <is>
          <t>2024-07-14</t>
        </is>
      </c>
      <c r="C13201" t="inlineStr">
        <is>
          <t>S010</t>
        </is>
      </c>
      <c r="D13201" t="inlineStr">
        <is>
          <t>Store_010</t>
        </is>
      </c>
      <c r="E13201" t="inlineStr">
        <is>
          <t>North</t>
        </is>
      </c>
      <c r="F13201" t="inlineStr">
        <is>
          <t>P0019</t>
        </is>
      </c>
      <c r="G13201" t="inlineStr">
        <is>
          <t>Prod_0019</t>
        </is>
      </c>
      <c r="H13201" t="inlineStr">
        <is>
          <t>Toys</t>
        </is>
      </c>
      <c r="I13201" t="n">
        <v>8</v>
      </c>
      <c r="J13201" t="n">
        <v>498.86</v>
      </c>
      <c r="K13201" t="n">
        <v>0</v>
      </c>
      <c r="L13201">
        <f>I13201*J13201*(1-K13201)</f>
        <v/>
      </c>
      <c r="M13201">
        <f>VLOOKUP(F13201,Products!A:D,4,FALSE)*I13201</f>
        <v/>
      </c>
      <c r="N13201">
        <f>L13201-M13201</f>
        <v/>
      </c>
    </row>
    <row r="13202">
      <c r="A13202" t="inlineStr">
        <is>
          <t>T1013200</t>
        </is>
      </c>
      <c r="B13202" t="inlineStr">
        <is>
          <t>2024-04-30</t>
        </is>
      </c>
      <c r="C13202" t="inlineStr">
        <is>
          <t>S001</t>
        </is>
      </c>
      <c r="D13202" t="inlineStr">
        <is>
          <t>Store_001</t>
        </is>
      </c>
      <c r="E13202" t="inlineStr">
        <is>
          <t>West</t>
        </is>
      </c>
      <c r="F13202" t="inlineStr">
        <is>
          <t>P0063</t>
        </is>
      </c>
      <c r="G13202" t="inlineStr">
        <is>
          <t>Prod_0063</t>
        </is>
      </c>
      <c r="H13202" t="inlineStr">
        <is>
          <t>Clothing</t>
        </is>
      </c>
      <c r="I13202" t="n">
        <v>4</v>
      </c>
      <c r="J13202" t="n">
        <v>287.26</v>
      </c>
      <c r="K13202" t="n">
        <v>0</v>
      </c>
      <c r="L13202">
        <f>I13202*J13202*(1-K13202)</f>
        <v/>
      </c>
      <c r="M13202">
        <f>VLOOKUP(F13202,Products!A:D,4,FALSE)*I13202</f>
        <v/>
      </c>
      <c r="N13202">
        <f>L13202-M13202</f>
        <v/>
      </c>
    </row>
    <row r="13203">
      <c r="A13203" t="inlineStr">
        <is>
          <t>T1013201</t>
        </is>
      </c>
      <c r="B13203" t="inlineStr">
        <is>
          <t>2024-04-10</t>
        </is>
      </c>
      <c r="C13203" t="inlineStr">
        <is>
          <t>S011</t>
        </is>
      </c>
      <c r="D13203" t="inlineStr">
        <is>
          <t>Store_011</t>
        </is>
      </c>
      <c r="E13203" t="inlineStr">
        <is>
          <t>South</t>
        </is>
      </c>
      <c r="F13203" t="inlineStr">
        <is>
          <t>P0163</t>
        </is>
      </c>
      <c r="G13203" t="inlineStr">
        <is>
          <t>Prod_0163</t>
        </is>
      </c>
      <c r="H13203" t="inlineStr">
        <is>
          <t>Food</t>
        </is>
      </c>
      <c r="I13203" t="n">
        <v>2</v>
      </c>
      <c r="J13203" t="n">
        <v>538.28</v>
      </c>
      <c r="K13203" t="n">
        <v>0</v>
      </c>
      <c r="L13203">
        <f>I13203*J13203*(1-K13203)</f>
        <v/>
      </c>
      <c r="M13203">
        <f>VLOOKUP(F13203,Products!A:D,4,FALSE)*I13203</f>
        <v/>
      </c>
      <c r="N13203">
        <f>L13203-M13203</f>
        <v/>
      </c>
    </row>
    <row r="13204">
      <c r="A13204" t="inlineStr">
        <is>
          <t>T1013202</t>
        </is>
      </c>
      <c r="B13204" t="inlineStr">
        <is>
          <t>2023-03-10</t>
        </is>
      </c>
      <c r="C13204" t="inlineStr">
        <is>
          <t>S010</t>
        </is>
      </c>
      <c r="D13204" t="inlineStr">
        <is>
          <t>Store_010</t>
        </is>
      </c>
      <c r="E13204" t="inlineStr">
        <is>
          <t>North</t>
        </is>
      </c>
      <c r="F13204" t="inlineStr">
        <is>
          <t>P0144</t>
        </is>
      </c>
      <c r="G13204" t="inlineStr">
        <is>
          <t>Prod_0144</t>
        </is>
      </c>
      <c r="H13204" t="inlineStr">
        <is>
          <t>Stationery</t>
        </is>
      </c>
      <c r="I13204" t="n">
        <v>7</v>
      </c>
      <c r="J13204" t="n">
        <v>243.2</v>
      </c>
      <c r="K13204" t="n">
        <v>0.2</v>
      </c>
      <c r="L13204">
        <f>I13204*J13204*(1-K13204)</f>
        <v/>
      </c>
      <c r="M13204">
        <f>VLOOKUP(F13204,Products!A:D,4,FALSE)*I13204</f>
        <v/>
      </c>
      <c r="N13204">
        <f>L13204-M13204</f>
        <v/>
      </c>
    </row>
    <row r="13205">
      <c r="A13205" t="inlineStr">
        <is>
          <t>T1013203</t>
        </is>
      </c>
      <c r="B13205" t="inlineStr">
        <is>
          <t>2025-03-29</t>
        </is>
      </c>
      <c r="C13205" t="inlineStr">
        <is>
          <t>S013</t>
        </is>
      </c>
      <c r="D13205" t="inlineStr">
        <is>
          <t>Store_013</t>
        </is>
      </c>
      <c r="E13205" t="inlineStr">
        <is>
          <t>North</t>
        </is>
      </c>
      <c r="F13205" t="inlineStr">
        <is>
          <t>P0123</t>
        </is>
      </c>
      <c r="G13205" t="inlineStr">
        <is>
          <t>Prod_0123</t>
        </is>
      </c>
      <c r="H13205" t="inlineStr">
        <is>
          <t>Food</t>
        </is>
      </c>
      <c r="I13205" t="n">
        <v>2</v>
      </c>
      <c r="J13205" t="n">
        <v>531.6799999999999</v>
      </c>
      <c r="K13205" t="n">
        <v>0.1</v>
      </c>
      <c r="L13205">
        <f>I13205*J13205*(1-K13205)</f>
        <v/>
      </c>
      <c r="M13205">
        <f>VLOOKUP(F13205,Products!A:D,4,FALSE)*I13205</f>
        <v/>
      </c>
      <c r="N13205">
        <f>L13205-M13205</f>
        <v/>
      </c>
    </row>
    <row r="13206">
      <c r="A13206" t="inlineStr">
        <is>
          <t>T1013204</t>
        </is>
      </c>
      <c r="B13206" t="inlineStr">
        <is>
          <t>2025-06-30</t>
        </is>
      </c>
      <c r="C13206" t="inlineStr">
        <is>
          <t>S001</t>
        </is>
      </c>
      <c r="D13206" t="inlineStr">
        <is>
          <t>Store_001</t>
        </is>
      </c>
      <c r="E13206" t="inlineStr">
        <is>
          <t>West</t>
        </is>
      </c>
      <c r="F13206" t="inlineStr">
        <is>
          <t>P0097</t>
        </is>
      </c>
      <c r="G13206" t="inlineStr">
        <is>
          <t>Prod_0097</t>
        </is>
      </c>
      <c r="H13206" t="inlineStr">
        <is>
          <t>Clothing</t>
        </is>
      </c>
      <c r="I13206" t="n">
        <v>7</v>
      </c>
      <c r="J13206" t="n">
        <v>214.87</v>
      </c>
      <c r="K13206" t="n">
        <v>0</v>
      </c>
      <c r="L13206">
        <f>I13206*J13206*(1-K13206)</f>
        <v/>
      </c>
      <c r="M13206">
        <f>VLOOKUP(F13206,Products!A:D,4,FALSE)*I13206</f>
        <v/>
      </c>
      <c r="N13206">
        <f>L13206-M13206</f>
        <v/>
      </c>
    </row>
    <row r="13207">
      <c r="A13207" t="inlineStr">
        <is>
          <t>T1013205</t>
        </is>
      </c>
      <c r="B13207" t="inlineStr">
        <is>
          <t>2024-04-14</t>
        </is>
      </c>
      <c r="C13207" t="inlineStr">
        <is>
          <t>S038</t>
        </is>
      </c>
      <c r="D13207" t="inlineStr">
        <is>
          <t>Store_038</t>
        </is>
      </c>
      <c r="E13207" t="inlineStr">
        <is>
          <t>East</t>
        </is>
      </c>
      <c r="F13207" t="inlineStr">
        <is>
          <t>P0106</t>
        </is>
      </c>
      <c r="G13207" t="inlineStr">
        <is>
          <t>Prod_0106</t>
        </is>
      </c>
      <c r="H13207" t="inlineStr">
        <is>
          <t>Electronics</t>
        </is>
      </c>
      <c r="I13207" t="n">
        <v>7</v>
      </c>
      <c r="J13207" t="n">
        <v>724.08</v>
      </c>
      <c r="K13207" t="n">
        <v>0</v>
      </c>
      <c r="L13207">
        <f>I13207*J13207*(1-K13207)</f>
        <v/>
      </c>
      <c r="M13207">
        <f>VLOOKUP(F13207,Products!A:D,4,FALSE)*I13207</f>
        <v/>
      </c>
      <c r="N13207">
        <f>L13207-M13207</f>
        <v/>
      </c>
    </row>
    <row r="13208">
      <c r="A13208" t="inlineStr">
        <is>
          <t>T1013206</t>
        </is>
      </c>
      <c r="B13208" t="inlineStr">
        <is>
          <t>2023-12-02</t>
        </is>
      </c>
      <c r="C13208" t="inlineStr">
        <is>
          <t>S039</t>
        </is>
      </c>
      <c r="D13208" t="inlineStr">
        <is>
          <t>Store_039</t>
        </is>
      </c>
      <c r="E13208" t="inlineStr">
        <is>
          <t>North</t>
        </is>
      </c>
      <c r="F13208" t="inlineStr">
        <is>
          <t>P0067</t>
        </is>
      </c>
      <c r="G13208" t="inlineStr">
        <is>
          <t>Prod_0067</t>
        </is>
      </c>
      <c r="H13208" t="inlineStr">
        <is>
          <t>Toys</t>
        </is>
      </c>
      <c r="I13208" t="n">
        <v>5</v>
      </c>
      <c r="J13208" t="n">
        <v>166.58</v>
      </c>
      <c r="K13208" t="n">
        <v>0</v>
      </c>
      <c r="L13208">
        <f>I13208*J13208*(1-K13208)</f>
        <v/>
      </c>
      <c r="M13208">
        <f>VLOOKUP(F13208,Products!A:D,4,FALSE)*I13208</f>
        <v/>
      </c>
      <c r="N13208">
        <f>L13208-M13208</f>
        <v/>
      </c>
    </row>
    <row r="13209">
      <c r="A13209" t="inlineStr">
        <is>
          <t>T1013207</t>
        </is>
      </c>
      <c r="B13209" t="inlineStr">
        <is>
          <t>2024-08-17</t>
        </is>
      </c>
      <c r="C13209" t="inlineStr">
        <is>
          <t>S024</t>
        </is>
      </c>
      <c r="D13209" t="inlineStr">
        <is>
          <t>Store_024</t>
        </is>
      </c>
      <c r="E13209" t="inlineStr">
        <is>
          <t>South</t>
        </is>
      </c>
      <c r="F13209" t="inlineStr">
        <is>
          <t>P0167</t>
        </is>
      </c>
      <c r="G13209" t="inlineStr">
        <is>
          <t>Prod_0167</t>
        </is>
      </c>
      <c r="H13209" t="inlineStr">
        <is>
          <t>Beverages</t>
        </is>
      </c>
      <c r="I13209" t="n">
        <v>1</v>
      </c>
      <c r="J13209" t="n">
        <v>377.78</v>
      </c>
      <c r="K13209" t="n">
        <v>0</v>
      </c>
      <c r="L13209">
        <f>I13209*J13209*(1-K13209)</f>
        <v/>
      </c>
      <c r="M13209">
        <f>VLOOKUP(F13209,Products!A:D,4,FALSE)*I13209</f>
        <v/>
      </c>
      <c r="N13209">
        <f>L13209-M13209</f>
        <v/>
      </c>
    </row>
    <row r="13210">
      <c r="A13210" t="inlineStr">
        <is>
          <t>T1013208</t>
        </is>
      </c>
      <c r="B13210" t="inlineStr">
        <is>
          <t>2023-05-12</t>
        </is>
      </c>
      <c r="C13210" t="inlineStr">
        <is>
          <t>S019</t>
        </is>
      </c>
      <c r="D13210" t="inlineStr">
        <is>
          <t>Store_019</t>
        </is>
      </c>
      <c r="E13210" t="inlineStr">
        <is>
          <t>East</t>
        </is>
      </c>
      <c r="F13210" t="inlineStr">
        <is>
          <t>P0091</t>
        </is>
      </c>
      <c r="G13210" t="inlineStr">
        <is>
          <t>Prod_0091</t>
        </is>
      </c>
      <c r="H13210" t="inlineStr">
        <is>
          <t>Toys</t>
        </is>
      </c>
      <c r="I13210" t="n">
        <v>6</v>
      </c>
      <c r="J13210" t="n">
        <v>271.8</v>
      </c>
      <c r="K13210" t="n">
        <v>0.1</v>
      </c>
      <c r="L13210">
        <f>I13210*J13210*(1-K13210)</f>
        <v/>
      </c>
      <c r="M13210">
        <f>VLOOKUP(F13210,Products!A:D,4,FALSE)*I13210</f>
        <v/>
      </c>
      <c r="N13210">
        <f>L13210-M13210</f>
        <v/>
      </c>
    </row>
    <row r="13211">
      <c r="A13211" t="inlineStr">
        <is>
          <t>T1013209</t>
        </is>
      </c>
      <c r="B13211" t="inlineStr">
        <is>
          <t>2023-12-24</t>
        </is>
      </c>
      <c r="C13211" t="inlineStr">
        <is>
          <t>S026</t>
        </is>
      </c>
      <c r="D13211" t="inlineStr">
        <is>
          <t>Store_026</t>
        </is>
      </c>
      <c r="E13211" t="inlineStr">
        <is>
          <t>North</t>
        </is>
      </c>
      <c r="F13211" t="inlineStr">
        <is>
          <t>P0123</t>
        </is>
      </c>
      <c r="G13211" t="inlineStr">
        <is>
          <t>Prod_0123</t>
        </is>
      </c>
      <c r="H13211" t="inlineStr">
        <is>
          <t>Food</t>
        </is>
      </c>
      <c r="I13211" t="n">
        <v>4</v>
      </c>
      <c r="J13211" t="n">
        <v>621.85</v>
      </c>
      <c r="K13211" t="n">
        <v>0.2</v>
      </c>
      <c r="L13211">
        <f>I13211*J13211*(1-K13211)</f>
        <v/>
      </c>
      <c r="M13211">
        <f>VLOOKUP(F13211,Products!A:D,4,FALSE)*I13211</f>
        <v/>
      </c>
      <c r="N13211">
        <f>L13211-M13211</f>
        <v/>
      </c>
    </row>
    <row r="13212">
      <c r="A13212" t="inlineStr">
        <is>
          <t>T1013210</t>
        </is>
      </c>
      <c r="B13212" t="inlineStr">
        <is>
          <t>2023-08-24</t>
        </is>
      </c>
      <c r="C13212" t="inlineStr">
        <is>
          <t>S042</t>
        </is>
      </c>
      <c r="D13212" t="inlineStr">
        <is>
          <t>Store_042</t>
        </is>
      </c>
      <c r="E13212" t="inlineStr">
        <is>
          <t>Central</t>
        </is>
      </c>
      <c r="F13212" t="inlineStr">
        <is>
          <t>P0013</t>
        </is>
      </c>
      <c r="G13212" t="inlineStr">
        <is>
          <t>Prod_0013</t>
        </is>
      </c>
      <c r="H13212" t="inlineStr">
        <is>
          <t>Clothing</t>
        </is>
      </c>
      <c r="I13212" t="n">
        <v>9</v>
      </c>
      <c r="J13212" t="n">
        <v>81.62</v>
      </c>
      <c r="K13212" t="n">
        <v>0</v>
      </c>
      <c r="L13212">
        <f>I13212*J13212*(1-K13212)</f>
        <v/>
      </c>
      <c r="M13212">
        <f>VLOOKUP(F13212,Products!A:D,4,FALSE)*I13212</f>
        <v/>
      </c>
      <c r="N13212">
        <f>L13212-M13212</f>
        <v/>
      </c>
    </row>
    <row r="13213">
      <c r="A13213" t="inlineStr">
        <is>
          <t>T1013211</t>
        </is>
      </c>
      <c r="B13213" t="inlineStr">
        <is>
          <t>2024-09-22</t>
        </is>
      </c>
      <c r="C13213" t="inlineStr">
        <is>
          <t>S025</t>
        </is>
      </c>
      <c r="D13213" t="inlineStr">
        <is>
          <t>Store_025</t>
        </is>
      </c>
      <c r="E13213" t="inlineStr">
        <is>
          <t>Central</t>
        </is>
      </c>
      <c r="F13213" t="inlineStr">
        <is>
          <t>P0173</t>
        </is>
      </c>
      <c r="G13213" t="inlineStr">
        <is>
          <t>Prod_0173</t>
        </is>
      </c>
      <c r="H13213" t="inlineStr">
        <is>
          <t>Toys</t>
        </is>
      </c>
      <c r="I13213" t="n">
        <v>7</v>
      </c>
      <c r="J13213" t="n">
        <v>814.58</v>
      </c>
      <c r="K13213" t="n">
        <v>0.15</v>
      </c>
      <c r="L13213">
        <f>I13213*J13213*(1-K13213)</f>
        <v/>
      </c>
      <c r="M13213">
        <f>VLOOKUP(F13213,Products!A:D,4,FALSE)*I13213</f>
        <v/>
      </c>
      <c r="N13213">
        <f>L13213-M13213</f>
        <v/>
      </c>
    </row>
    <row r="13214">
      <c r="A13214" t="inlineStr">
        <is>
          <t>T1013212</t>
        </is>
      </c>
      <c r="B13214" t="inlineStr">
        <is>
          <t>2025-06-18</t>
        </is>
      </c>
      <c r="C13214" t="inlineStr">
        <is>
          <t>S026</t>
        </is>
      </c>
      <c r="D13214" t="inlineStr">
        <is>
          <t>Store_026</t>
        </is>
      </c>
      <c r="E13214" t="inlineStr">
        <is>
          <t>North</t>
        </is>
      </c>
      <c r="F13214" t="inlineStr">
        <is>
          <t>P0139</t>
        </is>
      </c>
      <c r="G13214" t="inlineStr">
        <is>
          <t>Prod_0139</t>
        </is>
      </c>
      <c r="H13214" t="inlineStr">
        <is>
          <t>Clothing</t>
        </is>
      </c>
      <c r="I13214" t="n">
        <v>8</v>
      </c>
      <c r="J13214" t="n">
        <v>639.23</v>
      </c>
      <c r="K13214" t="n">
        <v>0</v>
      </c>
      <c r="L13214">
        <f>I13214*J13214*(1-K13214)</f>
        <v/>
      </c>
      <c r="M13214">
        <f>VLOOKUP(F13214,Products!A:D,4,FALSE)*I13214</f>
        <v/>
      </c>
      <c r="N13214">
        <f>L13214-M13214</f>
        <v/>
      </c>
    </row>
    <row r="13215">
      <c r="A13215" t="inlineStr">
        <is>
          <t>T1013213</t>
        </is>
      </c>
      <c r="B13215" t="inlineStr">
        <is>
          <t>2023-03-20</t>
        </is>
      </c>
      <c r="C13215" t="inlineStr">
        <is>
          <t>S022</t>
        </is>
      </c>
      <c r="D13215" t="inlineStr">
        <is>
          <t>Store_022</t>
        </is>
      </c>
      <c r="E13215" t="inlineStr">
        <is>
          <t>East</t>
        </is>
      </c>
      <c r="F13215" t="inlineStr">
        <is>
          <t>P0190</t>
        </is>
      </c>
      <c r="G13215" t="inlineStr">
        <is>
          <t>Prod_0190</t>
        </is>
      </c>
      <c r="H13215" t="inlineStr">
        <is>
          <t>Household</t>
        </is>
      </c>
      <c r="I13215" t="n">
        <v>1</v>
      </c>
      <c r="J13215" t="n">
        <v>308.67</v>
      </c>
      <c r="K13215" t="n">
        <v>0</v>
      </c>
      <c r="L13215">
        <f>I13215*J13215*(1-K13215)</f>
        <v/>
      </c>
      <c r="M13215">
        <f>VLOOKUP(F13215,Products!A:D,4,FALSE)*I13215</f>
        <v/>
      </c>
      <c r="N13215">
        <f>L13215-M13215</f>
        <v/>
      </c>
    </row>
    <row r="13216">
      <c r="A13216" t="inlineStr">
        <is>
          <t>T1013214</t>
        </is>
      </c>
      <c r="B13216" t="inlineStr">
        <is>
          <t>2023-02-15</t>
        </is>
      </c>
      <c r="C13216" t="inlineStr">
        <is>
          <t>S002</t>
        </is>
      </c>
      <c r="D13216" t="inlineStr">
        <is>
          <t>Store_002</t>
        </is>
      </c>
      <c r="E13216" t="inlineStr">
        <is>
          <t>South</t>
        </is>
      </c>
      <c r="F13216" t="inlineStr">
        <is>
          <t>P0092</t>
        </is>
      </c>
      <c r="G13216" t="inlineStr">
        <is>
          <t>Prod_0092</t>
        </is>
      </c>
      <c r="H13216" t="inlineStr">
        <is>
          <t>Household</t>
        </is>
      </c>
      <c r="I13216" t="n">
        <v>5</v>
      </c>
      <c r="J13216" t="n">
        <v>197.36</v>
      </c>
      <c r="K13216" t="n">
        <v>0</v>
      </c>
      <c r="L13216">
        <f>I13216*J13216*(1-K13216)</f>
        <v/>
      </c>
      <c r="M13216">
        <f>VLOOKUP(F13216,Products!A:D,4,FALSE)*I13216</f>
        <v/>
      </c>
      <c r="N13216">
        <f>L13216-M13216</f>
        <v/>
      </c>
    </row>
    <row r="13217">
      <c r="A13217" t="inlineStr">
        <is>
          <t>T1013215</t>
        </is>
      </c>
      <c r="B13217" t="inlineStr">
        <is>
          <t>2025-04-30</t>
        </is>
      </c>
      <c r="C13217" t="inlineStr">
        <is>
          <t>S027</t>
        </is>
      </c>
      <c r="D13217" t="inlineStr">
        <is>
          <t>Store_027</t>
        </is>
      </c>
      <c r="E13217" t="inlineStr">
        <is>
          <t>South</t>
        </is>
      </c>
      <c r="F13217" t="inlineStr">
        <is>
          <t>P0138</t>
        </is>
      </c>
      <c r="G13217" t="inlineStr">
        <is>
          <t>Prod_0138</t>
        </is>
      </c>
      <c r="H13217" t="inlineStr">
        <is>
          <t>Household</t>
        </is>
      </c>
      <c r="I13217" t="n">
        <v>1</v>
      </c>
      <c r="J13217" t="n">
        <v>361.16</v>
      </c>
      <c r="K13217" t="n">
        <v>0</v>
      </c>
      <c r="L13217">
        <f>I13217*J13217*(1-K13217)</f>
        <v/>
      </c>
      <c r="M13217">
        <f>VLOOKUP(F13217,Products!A:D,4,FALSE)*I13217</f>
        <v/>
      </c>
      <c r="N13217">
        <f>L13217-M13217</f>
        <v/>
      </c>
    </row>
    <row r="13218">
      <c r="A13218" t="inlineStr">
        <is>
          <t>T1013216</t>
        </is>
      </c>
      <c r="B13218" t="inlineStr">
        <is>
          <t>2024-04-26</t>
        </is>
      </c>
      <c r="C13218" t="inlineStr">
        <is>
          <t>S014</t>
        </is>
      </c>
      <c r="D13218" t="inlineStr">
        <is>
          <t>Store_014</t>
        </is>
      </c>
      <c r="E13218" t="inlineStr">
        <is>
          <t>West</t>
        </is>
      </c>
      <c r="F13218" t="inlineStr">
        <is>
          <t>P0003</t>
        </is>
      </c>
      <c r="G13218" t="inlineStr">
        <is>
          <t>Prod_0003</t>
        </is>
      </c>
      <c r="H13218" t="inlineStr">
        <is>
          <t>Household</t>
        </is>
      </c>
      <c r="I13218" t="n">
        <v>5</v>
      </c>
      <c r="J13218" t="n">
        <v>94.75</v>
      </c>
      <c r="K13218" t="n">
        <v>0</v>
      </c>
      <c r="L13218">
        <f>I13218*J13218*(1-K13218)</f>
        <v/>
      </c>
      <c r="M13218">
        <f>VLOOKUP(F13218,Products!A:D,4,FALSE)*I13218</f>
        <v/>
      </c>
      <c r="N13218">
        <f>L13218-M13218</f>
        <v/>
      </c>
    </row>
    <row r="13219">
      <c r="A13219" t="inlineStr">
        <is>
          <t>T1013217</t>
        </is>
      </c>
      <c r="B13219" t="inlineStr">
        <is>
          <t>2023-09-28</t>
        </is>
      </c>
      <c r="C13219" t="inlineStr">
        <is>
          <t>S045</t>
        </is>
      </c>
      <c r="D13219" t="inlineStr">
        <is>
          <t>Store_045</t>
        </is>
      </c>
      <c r="E13219" t="inlineStr">
        <is>
          <t>East</t>
        </is>
      </c>
      <c r="F13219" t="inlineStr">
        <is>
          <t>P0152</t>
        </is>
      </c>
      <c r="G13219" t="inlineStr">
        <is>
          <t>Prod_0152</t>
        </is>
      </c>
      <c r="H13219" t="inlineStr">
        <is>
          <t>Household</t>
        </is>
      </c>
      <c r="I13219" t="n">
        <v>9</v>
      </c>
      <c r="J13219" t="n">
        <v>779.08</v>
      </c>
      <c r="K13219" t="n">
        <v>0.1</v>
      </c>
      <c r="L13219">
        <f>I13219*J13219*(1-K13219)</f>
        <v/>
      </c>
      <c r="M13219">
        <f>VLOOKUP(F13219,Products!A:D,4,FALSE)*I13219</f>
        <v/>
      </c>
      <c r="N13219">
        <f>L13219-M13219</f>
        <v/>
      </c>
    </row>
    <row r="13220">
      <c r="A13220" t="inlineStr">
        <is>
          <t>T1013218</t>
        </is>
      </c>
      <c r="B13220" t="inlineStr">
        <is>
          <t>2023-11-30</t>
        </is>
      </c>
      <c r="C13220" t="inlineStr">
        <is>
          <t>S048</t>
        </is>
      </c>
      <c r="D13220" t="inlineStr">
        <is>
          <t>Store_048</t>
        </is>
      </c>
      <c r="E13220" t="inlineStr">
        <is>
          <t>South</t>
        </is>
      </c>
      <c r="F13220" t="inlineStr">
        <is>
          <t>P0186</t>
        </is>
      </c>
      <c r="G13220" t="inlineStr">
        <is>
          <t>Prod_0186</t>
        </is>
      </c>
      <c r="H13220" t="inlineStr">
        <is>
          <t>Household</t>
        </is>
      </c>
      <c r="I13220" t="n">
        <v>4</v>
      </c>
      <c r="J13220" t="n">
        <v>842.54</v>
      </c>
      <c r="K13220" t="n">
        <v>0</v>
      </c>
      <c r="L13220">
        <f>I13220*J13220*(1-K13220)</f>
        <v/>
      </c>
      <c r="M13220">
        <f>VLOOKUP(F13220,Products!A:D,4,FALSE)*I13220</f>
        <v/>
      </c>
      <c r="N13220">
        <f>L13220-M13220</f>
        <v/>
      </c>
    </row>
    <row r="13221">
      <c r="A13221" t="inlineStr">
        <is>
          <t>T1013219</t>
        </is>
      </c>
      <c r="B13221" t="inlineStr">
        <is>
          <t>2024-01-19</t>
        </is>
      </c>
      <c r="C13221" t="inlineStr">
        <is>
          <t>S025</t>
        </is>
      </c>
      <c r="D13221" t="inlineStr">
        <is>
          <t>Store_025</t>
        </is>
      </c>
      <c r="E13221" t="inlineStr">
        <is>
          <t>Central</t>
        </is>
      </c>
      <c r="F13221" t="inlineStr">
        <is>
          <t>P0089</t>
        </is>
      </c>
      <c r="G13221" t="inlineStr">
        <is>
          <t>Prod_0089</t>
        </is>
      </c>
      <c r="H13221" t="inlineStr">
        <is>
          <t>Stationery</t>
        </is>
      </c>
      <c r="I13221" t="n">
        <v>9</v>
      </c>
      <c r="J13221" t="n">
        <v>688.4</v>
      </c>
      <c r="K13221" t="n">
        <v>0</v>
      </c>
      <c r="L13221">
        <f>I13221*J13221*(1-K13221)</f>
        <v/>
      </c>
      <c r="M13221">
        <f>VLOOKUP(F13221,Products!A:D,4,FALSE)*I13221</f>
        <v/>
      </c>
      <c r="N13221">
        <f>L13221-M13221</f>
        <v/>
      </c>
    </row>
    <row r="13222">
      <c r="A13222" t="inlineStr">
        <is>
          <t>T1013220</t>
        </is>
      </c>
      <c r="B13222" t="inlineStr">
        <is>
          <t>2023-01-25</t>
        </is>
      </c>
      <c r="C13222" t="inlineStr">
        <is>
          <t>S048</t>
        </is>
      </c>
      <c r="D13222" t="inlineStr">
        <is>
          <t>Store_048</t>
        </is>
      </c>
      <c r="E13222" t="inlineStr">
        <is>
          <t>South</t>
        </is>
      </c>
      <c r="F13222" t="inlineStr">
        <is>
          <t>P0095</t>
        </is>
      </c>
      <c r="G13222" t="inlineStr">
        <is>
          <t>Prod_0095</t>
        </is>
      </c>
      <c r="H13222" t="inlineStr">
        <is>
          <t>Food</t>
        </is>
      </c>
      <c r="I13222" t="n">
        <v>5</v>
      </c>
      <c r="J13222" t="n">
        <v>266.38</v>
      </c>
      <c r="K13222" t="n">
        <v>0</v>
      </c>
      <c r="L13222">
        <f>I13222*J13222*(1-K13222)</f>
        <v/>
      </c>
      <c r="M13222">
        <f>VLOOKUP(F13222,Products!A:D,4,FALSE)*I13222</f>
        <v/>
      </c>
      <c r="N13222">
        <f>L13222-M13222</f>
        <v/>
      </c>
    </row>
    <row r="13223">
      <c r="A13223" t="inlineStr">
        <is>
          <t>T1013221</t>
        </is>
      </c>
      <c r="B13223" t="inlineStr">
        <is>
          <t>2025-01-04</t>
        </is>
      </c>
      <c r="C13223" t="inlineStr">
        <is>
          <t>S015</t>
        </is>
      </c>
      <c r="D13223" t="inlineStr">
        <is>
          <t>Store_015</t>
        </is>
      </c>
      <c r="E13223" t="inlineStr">
        <is>
          <t>North</t>
        </is>
      </c>
      <c r="F13223" t="inlineStr">
        <is>
          <t>P0064</t>
        </is>
      </c>
      <c r="G13223" t="inlineStr">
        <is>
          <t>Prod_0064</t>
        </is>
      </c>
      <c r="H13223" t="inlineStr">
        <is>
          <t>Beverages</t>
        </is>
      </c>
      <c r="I13223" t="n">
        <v>3</v>
      </c>
      <c r="J13223" t="n">
        <v>944.86</v>
      </c>
      <c r="K13223" t="n">
        <v>0</v>
      </c>
      <c r="L13223">
        <f>I13223*J13223*(1-K13223)</f>
        <v/>
      </c>
      <c r="M13223">
        <f>VLOOKUP(F13223,Products!A:D,4,FALSE)*I13223</f>
        <v/>
      </c>
      <c r="N13223">
        <f>L13223-M13223</f>
        <v/>
      </c>
    </row>
    <row r="13224">
      <c r="A13224" t="inlineStr">
        <is>
          <t>T1013222</t>
        </is>
      </c>
      <c r="B13224" t="inlineStr">
        <is>
          <t>2025-04-18</t>
        </is>
      </c>
      <c r="C13224" t="inlineStr">
        <is>
          <t>S039</t>
        </is>
      </c>
      <c r="D13224" t="inlineStr">
        <is>
          <t>Store_039</t>
        </is>
      </c>
      <c r="E13224" t="inlineStr">
        <is>
          <t>North</t>
        </is>
      </c>
      <c r="F13224" t="inlineStr">
        <is>
          <t>P0142</t>
        </is>
      </c>
      <c r="G13224" t="inlineStr">
        <is>
          <t>Prod_0142</t>
        </is>
      </c>
      <c r="H13224" t="inlineStr">
        <is>
          <t>Household</t>
        </is>
      </c>
      <c r="I13224" t="n">
        <v>1</v>
      </c>
      <c r="J13224" t="n">
        <v>195.74</v>
      </c>
      <c r="K13224" t="n">
        <v>0.1</v>
      </c>
      <c r="L13224">
        <f>I13224*J13224*(1-K13224)</f>
        <v/>
      </c>
      <c r="M13224">
        <f>VLOOKUP(F13224,Products!A:D,4,FALSE)*I13224</f>
        <v/>
      </c>
      <c r="N13224">
        <f>L13224-M13224</f>
        <v/>
      </c>
    </row>
    <row r="13225">
      <c r="A13225" t="inlineStr">
        <is>
          <t>T1013223</t>
        </is>
      </c>
      <c r="B13225" t="inlineStr">
        <is>
          <t>2024-09-24</t>
        </is>
      </c>
      <c r="C13225" t="inlineStr">
        <is>
          <t>S041</t>
        </is>
      </c>
      <c r="D13225" t="inlineStr">
        <is>
          <t>Store_041</t>
        </is>
      </c>
      <c r="E13225" t="inlineStr">
        <is>
          <t>East</t>
        </is>
      </c>
      <c r="F13225" t="inlineStr">
        <is>
          <t>P0056</t>
        </is>
      </c>
      <c r="G13225" t="inlineStr">
        <is>
          <t>Prod_0056</t>
        </is>
      </c>
      <c r="H13225" t="inlineStr">
        <is>
          <t>Household</t>
        </is>
      </c>
      <c r="I13225" t="n">
        <v>9</v>
      </c>
      <c r="J13225" t="n">
        <v>230.22</v>
      </c>
      <c r="K13225" t="n">
        <v>0</v>
      </c>
      <c r="L13225">
        <f>I13225*J13225*(1-K13225)</f>
        <v/>
      </c>
      <c r="M13225">
        <f>VLOOKUP(F13225,Products!A:D,4,FALSE)*I13225</f>
        <v/>
      </c>
      <c r="N13225">
        <f>L13225-M13225</f>
        <v/>
      </c>
    </row>
    <row r="13226">
      <c r="A13226" t="inlineStr">
        <is>
          <t>T1013224</t>
        </is>
      </c>
      <c r="B13226" t="inlineStr">
        <is>
          <t>2024-10-12</t>
        </is>
      </c>
      <c r="C13226" t="inlineStr">
        <is>
          <t>S019</t>
        </is>
      </c>
      <c r="D13226" t="inlineStr">
        <is>
          <t>Store_019</t>
        </is>
      </c>
      <c r="E13226" t="inlineStr">
        <is>
          <t>East</t>
        </is>
      </c>
      <c r="F13226" t="inlineStr">
        <is>
          <t>P0126</t>
        </is>
      </c>
      <c r="G13226" t="inlineStr">
        <is>
          <t>Prod_0126</t>
        </is>
      </c>
      <c r="H13226" t="inlineStr">
        <is>
          <t>Toys</t>
        </is>
      </c>
      <c r="I13226" t="n">
        <v>1</v>
      </c>
      <c r="J13226" t="n">
        <v>335.01</v>
      </c>
      <c r="K13226" t="n">
        <v>0</v>
      </c>
      <c r="L13226">
        <f>I13226*J13226*(1-K13226)</f>
        <v/>
      </c>
      <c r="M13226">
        <f>VLOOKUP(F13226,Products!A:D,4,FALSE)*I13226</f>
        <v/>
      </c>
      <c r="N13226">
        <f>L13226-M13226</f>
        <v/>
      </c>
    </row>
    <row r="13227">
      <c r="A13227" t="inlineStr">
        <is>
          <t>T1013225</t>
        </is>
      </c>
      <c r="B13227" t="inlineStr">
        <is>
          <t>2024-10-29</t>
        </is>
      </c>
      <c r="C13227" t="inlineStr">
        <is>
          <t>S010</t>
        </is>
      </c>
      <c r="D13227" t="inlineStr">
        <is>
          <t>Store_010</t>
        </is>
      </c>
      <c r="E13227" t="inlineStr">
        <is>
          <t>North</t>
        </is>
      </c>
      <c r="F13227" t="inlineStr">
        <is>
          <t>P0113</t>
        </is>
      </c>
      <c r="G13227" t="inlineStr">
        <is>
          <t>Prod_0113</t>
        </is>
      </c>
      <c r="H13227" t="inlineStr">
        <is>
          <t>Toys</t>
        </is>
      </c>
      <c r="I13227" t="n">
        <v>6</v>
      </c>
      <c r="J13227" t="n">
        <v>744.64</v>
      </c>
      <c r="K13227" t="n">
        <v>0</v>
      </c>
      <c r="L13227">
        <f>I13227*J13227*(1-K13227)</f>
        <v/>
      </c>
      <c r="M13227">
        <f>VLOOKUP(F13227,Products!A:D,4,FALSE)*I13227</f>
        <v/>
      </c>
      <c r="N13227">
        <f>L13227-M13227</f>
        <v/>
      </c>
    </row>
    <row r="13228">
      <c r="A13228" t="inlineStr">
        <is>
          <t>T1013226</t>
        </is>
      </c>
      <c r="B13228" t="inlineStr">
        <is>
          <t>2023-02-28</t>
        </is>
      </c>
      <c r="C13228" t="inlineStr">
        <is>
          <t>S033</t>
        </is>
      </c>
      <c r="D13228" t="inlineStr">
        <is>
          <t>Store_033</t>
        </is>
      </c>
      <c r="E13228" t="inlineStr">
        <is>
          <t>North</t>
        </is>
      </c>
      <c r="F13228" t="inlineStr">
        <is>
          <t>P0181</t>
        </is>
      </c>
      <c r="G13228" t="inlineStr">
        <is>
          <t>Prod_0181</t>
        </is>
      </c>
      <c r="H13228" t="inlineStr">
        <is>
          <t>Electronics</t>
        </is>
      </c>
      <c r="I13228" t="n">
        <v>5</v>
      </c>
      <c r="J13228" t="n">
        <v>963.27</v>
      </c>
      <c r="K13228" t="n">
        <v>0</v>
      </c>
      <c r="L13228">
        <f>I13228*J13228*(1-K13228)</f>
        <v/>
      </c>
      <c r="M13228">
        <f>VLOOKUP(F13228,Products!A:D,4,FALSE)*I13228</f>
        <v/>
      </c>
      <c r="N13228">
        <f>L13228-M13228</f>
        <v/>
      </c>
    </row>
    <row r="13229">
      <c r="A13229" t="inlineStr">
        <is>
          <t>T1013227</t>
        </is>
      </c>
      <c r="B13229" t="inlineStr">
        <is>
          <t>2023-05-26</t>
        </is>
      </c>
      <c r="C13229" t="inlineStr">
        <is>
          <t>S040</t>
        </is>
      </c>
      <c r="D13229" t="inlineStr">
        <is>
          <t>Store_040</t>
        </is>
      </c>
      <c r="E13229" t="inlineStr">
        <is>
          <t>Central</t>
        </is>
      </c>
      <c r="F13229" t="inlineStr">
        <is>
          <t>P0178</t>
        </is>
      </c>
      <c r="G13229" t="inlineStr">
        <is>
          <t>Prod_0178</t>
        </is>
      </c>
      <c r="H13229" t="inlineStr">
        <is>
          <t>Beverages</t>
        </is>
      </c>
      <c r="I13229" t="n">
        <v>8</v>
      </c>
      <c r="J13229" t="n">
        <v>792.15</v>
      </c>
      <c r="K13229" t="n">
        <v>0</v>
      </c>
      <c r="L13229">
        <f>I13229*J13229*(1-K13229)</f>
        <v/>
      </c>
      <c r="M13229">
        <f>VLOOKUP(F13229,Products!A:D,4,FALSE)*I13229</f>
        <v/>
      </c>
      <c r="N13229">
        <f>L13229-M13229</f>
        <v/>
      </c>
    </row>
    <row r="13230">
      <c r="A13230" t="inlineStr">
        <is>
          <t>T1013228</t>
        </is>
      </c>
      <c r="B13230" t="inlineStr">
        <is>
          <t>2024-02-16</t>
        </is>
      </c>
      <c r="C13230" t="inlineStr">
        <is>
          <t>S038</t>
        </is>
      </c>
      <c r="D13230" t="inlineStr">
        <is>
          <t>Store_038</t>
        </is>
      </c>
      <c r="E13230" t="inlineStr">
        <is>
          <t>East</t>
        </is>
      </c>
      <c r="F13230" t="inlineStr">
        <is>
          <t>P0091</t>
        </is>
      </c>
      <c r="G13230" t="inlineStr">
        <is>
          <t>Prod_0091</t>
        </is>
      </c>
      <c r="H13230" t="inlineStr">
        <is>
          <t>Toys</t>
        </is>
      </c>
      <c r="I13230" t="n">
        <v>5</v>
      </c>
      <c r="J13230" t="n">
        <v>267.79</v>
      </c>
      <c r="K13230" t="n">
        <v>0</v>
      </c>
      <c r="L13230">
        <f>I13230*J13230*(1-K13230)</f>
        <v/>
      </c>
      <c r="M13230">
        <f>VLOOKUP(F13230,Products!A:D,4,FALSE)*I13230</f>
        <v/>
      </c>
      <c r="N13230">
        <f>L13230-M13230</f>
        <v/>
      </c>
    </row>
    <row r="13231">
      <c r="A13231" t="inlineStr">
        <is>
          <t>T1013229</t>
        </is>
      </c>
      <c r="B13231" t="inlineStr">
        <is>
          <t>2024-01-16</t>
        </is>
      </c>
      <c r="C13231" t="inlineStr">
        <is>
          <t>S012</t>
        </is>
      </c>
      <c r="D13231" t="inlineStr">
        <is>
          <t>Store_012</t>
        </is>
      </c>
      <c r="E13231" t="inlineStr">
        <is>
          <t>South</t>
        </is>
      </c>
      <c r="F13231" t="inlineStr">
        <is>
          <t>P0118</t>
        </is>
      </c>
      <c r="G13231" t="inlineStr">
        <is>
          <t>Prod_0118</t>
        </is>
      </c>
      <c r="H13231" t="inlineStr">
        <is>
          <t>Toys</t>
        </is>
      </c>
      <c r="I13231" t="n">
        <v>5</v>
      </c>
      <c r="J13231" t="n">
        <v>887.36</v>
      </c>
      <c r="K13231" t="n">
        <v>0.15</v>
      </c>
      <c r="L13231">
        <f>I13231*J13231*(1-K13231)</f>
        <v/>
      </c>
      <c r="M13231">
        <f>VLOOKUP(F13231,Products!A:D,4,FALSE)*I13231</f>
        <v/>
      </c>
      <c r="N13231">
        <f>L13231-M13231</f>
        <v/>
      </c>
    </row>
    <row r="13232">
      <c r="A13232" t="inlineStr">
        <is>
          <t>T1013230</t>
        </is>
      </c>
      <c r="B13232" t="inlineStr">
        <is>
          <t>2023-05-26</t>
        </is>
      </c>
      <c r="C13232" t="inlineStr">
        <is>
          <t>S011</t>
        </is>
      </c>
      <c r="D13232" t="inlineStr">
        <is>
          <t>Store_011</t>
        </is>
      </c>
      <c r="E13232" t="inlineStr">
        <is>
          <t>South</t>
        </is>
      </c>
      <c r="F13232" t="inlineStr">
        <is>
          <t>P0127</t>
        </is>
      </c>
      <c r="G13232" t="inlineStr">
        <is>
          <t>Prod_0127</t>
        </is>
      </c>
      <c r="H13232" t="inlineStr">
        <is>
          <t>Toys</t>
        </is>
      </c>
      <c r="I13232" t="n">
        <v>1</v>
      </c>
      <c r="J13232" t="n">
        <v>586.11</v>
      </c>
      <c r="K13232" t="n">
        <v>0.05</v>
      </c>
      <c r="L13232">
        <f>I13232*J13232*(1-K13232)</f>
        <v/>
      </c>
      <c r="M13232">
        <f>VLOOKUP(F13232,Products!A:D,4,FALSE)*I13232</f>
        <v/>
      </c>
      <c r="N13232">
        <f>L13232-M13232</f>
        <v/>
      </c>
    </row>
    <row r="13233">
      <c r="A13233" t="inlineStr">
        <is>
          <t>T1013231</t>
        </is>
      </c>
      <c r="B13233" t="inlineStr">
        <is>
          <t>2023-01-11</t>
        </is>
      </c>
      <c r="C13233" t="inlineStr">
        <is>
          <t>S012</t>
        </is>
      </c>
      <c r="D13233" t="inlineStr">
        <is>
          <t>Store_012</t>
        </is>
      </c>
      <c r="E13233" t="inlineStr">
        <is>
          <t>South</t>
        </is>
      </c>
      <c r="F13233" t="inlineStr">
        <is>
          <t>P0123</t>
        </is>
      </c>
      <c r="G13233" t="inlineStr">
        <is>
          <t>Prod_0123</t>
        </is>
      </c>
      <c r="H13233" t="inlineStr">
        <is>
          <t>Food</t>
        </is>
      </c>
      <c r="I13233" t="n">
        <v>3</v>
      </c>
      <c r="J13233" t="n">
        <v>632.66</v>
      </c>
      <c r="K13233" t="n">
        <v>0</v>
      </c>
      <c r="L13233">
        <f>I13233*J13233*(1-K13233)</f>
        <v/>
      </c>
      <c r="M13233">
        <f>VLOOKUP(F13233,Products!A:D,4,FALSE)*I13233</f>
        <v/>
      </c>
      <c r="N13233">
        <f>L13233-M13233</f>
        <v/>
      </c>
    </row>
    <row r="13234">
      <c r="A13234" t="inlineStr">
        <is>
          <t>T1013232</t>
        </is>
      </c>
      <c r="B13234" t="inlineStr">
        <is>
          <t>2023-03-12</t>
        </is>
      </c>
      <c r="C13234" t="inlineStr">
        <is>
          <t>S048</t>
        </is>
      </c>
      <c r="D13234" t="inlineStr">
        <is>
          <t>Store_048</t>
        </is>
      </c>
      <c r="E13234" t="inlineStr">
        <is>
          <t>South</t>
        </is>
      </c>
      <c r="F13234" t="inlineStr">
        <is>
          <t>P0056</t>
        </is>
      </c>
      <c r="G13234" t="inlineStr">
        <is>
          <t>Prod_0056</t>
        </is>
      </c>
      <c r="H13234" t="inlineStr">
        <is>
          <t>Household</t>
        </is>
      </c>
      <c r="I13234" t="n">
        <v>1</v>
      </c>
      <c r="J13234" t="n">
        <v>224.87</v>
      </c>
      <c r="K13234" t="n">
        <v>0</v>
      </c>
      <c r="L13234">
        <f>I13234*J13234*(1-K13234)</f>
        <v/>
      </c>
      <c r="M13234">
        <f>VLOOKUP(F13234,Products!A:D,4,FALSE)*I13234</f>
        <v/>
      </c>
      <c r="N13234">
        <f>L13234-M13234</f>
        <v/>
      </c>
    </row>
    <row r="13235">
      <c r="A13235" t="inlineStr">
        <is>
          <t>T1013233</t>
        </is>
      </c>
      <c r="B13235" t="inlineStr">
        <is>
          <t>2025-05-03</t>
        </is>
      </c>
      <c r="C13235" t="inlineStr">
        <is>
          <t>S049</t>
        </is>
      </c>
      <c r="D13235" t="inlineStr">
        <is>
          <t>Store_049</t>
        </is>
      </c>
      <c r="E13235" t="inlineStr">
        <is>
          <t>North</t>
        </is>
      </c>
      <c r="F13235" t="inlineStr">
        <is>
          <t>P0012</t>
        </is>
      </c>
      <c r="G13235" t="inlineStr">
        <is>
          <t>Prod_0012</t>
        </is>
      </c>
      <c r="H13235" t="inlineStr">
        <is>
          <t>Food</t>
        </is>
      </c>
      <c r="I13235" t="n">
        <v>2</v>
      </c>
      <c r="J13235" t="n">
        <v>830.99</v>
      </c>
      <c r="K13235" t="n">
        <v>0.05</v>
      </c>
      <c r="L13235">
        <f>I13235*J13235*(1-K13235)</f>
        <v/>
      </c>
      <c r="M13235">
        <f>VLOOKUP(F13235,Products!A:D,4,FALSE)*I13235</f>
        <v/>
      </c>
      <c r="N13235">
        <f>L13235-M13235</f>
        <v/>
      </c>
    </row>
    <row r="13236">
      <c r="A13236" t="inlineStr">
        <is>
          <t>T1013234</t>
        </is>
      </c>
      <c r="B13236" t="inlineStr">
        <is>
          <t>2023-03-01</t>
        </is>
      </c>
      <c r="C13236" t="inlineStr">
        <is>
          <t>S033</t>
        </is>
      </c>
      <c r="D13236" t="inlineStr">
        <is>
          <t>Store_033</t>
        </is>
      </c>
      <c r="E13236" t="inlineStr">
        <is>
          <t>North</t>
        </is>
      </c>
      <c r="F13236" t="inlineStr">
        <is>
          <t>P0191</t>
        </is>
      </c>
      <c r="G13236" t="inlineStr">
        <is>
          <t>Prod_0191</t>
        </is>
      </c>
      <c r="H13236" t="inlineStr">
        <is>
          <t>Food</t>
        </is>
      </c>
      <c r="I13236" t="n">
        <v>4</v>
      </c>
      <c r="J13236" t="n">
        <v>602.85</v>
      </c>
      <c r="K13236" t="n">
        <v>0.1</v>
      </c>
      <c r="L13236">
        <f>I13236*J13236*(1-K13236)</f>
        <v/>
      </c>
      <c r="M13236">
        <f>VLOOKUP(F13236,Products!A:D,4,FALSE)*I13236</f>
        <v/>
      </c>
      <c r="N13236">
        <f>L13236-M13236</f>
        <v/>
      </c>
    </row>
    <row r="13237">
      <c r="A13237" t="inlineStr">
        <is>
          <t>T1013235</t>
        </is>
      </c>
      <c r="B13237" t="inlineStr">
        <is>
          <t>2023-12-12</t>
        </is>
      </c>
      <c r="C13237" t="inlineStr">
        <is>
          <t>S033</t>
        </is>
      </c>
      <c r="D13237" t="inlineStr">
        <is>
          <t>Store_033</t>
        </is>
      </c>
      <c r="E13237" t="inlineStr">
        <is>
          <t>North</t>
        </is>
      </c>
      <c r="F13237" t="inlineStr">
        <is>
          <t>P0184</t>
        </is>
      </c>
      <c r="G13237" t="inlineStr">
        <is>
          <t>Prod_0184</t>
        </is>
      </c>
      <c r="H13237" t="inlineStr">
        <is>
          <t>Beverages</t>
        </is>
      </c>
      <c r="I13237" t="n">
        <v>4</v>
      </c>
      <c r="J13237" t="n">
        <v>646.39</v>
      </c>
      <c r="K13237" t="n">
        <v>0</v>
      </c>
      <c r="L13237">
        <f>I13237*J13237*(1-K13237)</f>
        <v/>
      </c>
      <c r="M13237">
        <f>VLOOKUP(F13237,Products!A:D,4,FALSE)*I13237</f>
        <v/>
      </c>
      <c r="N13237">
        <f>L13237-M13237</f>
        <v/>
      </c>
    </row>
    <row r="13238">
      <c r="A13238" t="inlineStr">
        <is>
          <t>T1013236</t>
        </is>
      </c>
      <c r="B13238" t="inlineStr">
        <is>
          <t>2025-04-07</t>
        </is>
      </c>
      <c r="C13238" t="inlineStr">
        <is>
          <t>S007</t>
        </is>
      </c>
      <c r="D13238" t="inlineStr">
        <is>
          <t>Store_007</t>
        </is>
      </c>
      <c r="E13238" t="inlineStr">
        <is>
          <t>East</t>
        </is>
      </c>
      <c r="F13238" t="inlineStr">
        <is>
          <t>P0175</t>
        </is>
      </c>
      <c r="G13238" t="inlineStr">
        <is>
          <t>Prod_0175</t>
        </is>
      </c>
      <c r="H13238" t="inlineStr">
        <is>
          <t>Food</t>
        </is>
      </c>
      <c r="I13238" t="n">
        <v>8</v>
      </c>
      <c r="J13238" t="n">
        <v>870.17</v>
      </c>
      <c r="K13238" t="n">
        <v>0</v>
      </c>
      <c r="L13238">
        <f>I13238*J13238*(1-K13238)</f>
        <v/>
      </c>
      <c r="M13238">
        <f>VLOOKUP(F13238,Products!A:D,4,FALSE)*I13238</f>
        <v/>
      </c>
      <c r="N13238">
        <f>L13238-M13238</f>
        <v/>
      </c>
    </row>
    <row r="13239">
      <c r="A13239" t="inlineStr">
        <is>
          <t>T1013237</t>
        </is>
      </c>
      <c r="B13239" t="inlineStr">
        <is>
          <t>2023-07-21</t>
        </is>
      </c>
      <c r="C13239" t="inlineStr">
        <is>
          <t>S005</t>
        </is>
      </c>
      <c r="D13239" t="inlineStr">
        <is>
          <t>Store_005</t>
        </is>
      </c>
      <c r="E13239" t="inlineStr">
        <is>
          <t>Central</t>
        </is>
      </c>
      <c r="F13239" t="inlineStr">
        <is>
          <t>P0014</t>
        </is>
      </c>
      <c r="G13239" t="inlineStr">
        <is>
          <t>Prod_0014</t>
        </is>
      </c>
      <c r="H13239" t="inlineStr">
        <is>
          <t>Clothing</t>
        </is>
      </c>
      <c r="I13239" t="n">
        <v>8</v>
      </c>
      <c r="J13239" t="n">
        <v>237.04</v>
      </c>
      <c r="K13239" t="n">
        <v>0</v>
      </c>
      <c r="L13239">
        <f>I13239*J13239*(1-K13239)</f>
        <v/>
      </c>
      <c r="M13239">
        <f>VLOOKUP(F13239,Products!A:D,4,FALSE)*I13239</f>
        <v/>
      </c>
      <c r="N13239">
        <f>L13239-M13239</f>
        <v/>
      </c>
    </row>
    <row r="13240">
      <c r="A13240" t="inlineStr">
        <is>
          <t>T1013238</t>
        </is>
      </c>
      <c r="B13240" t="inlineStr">
        <is>
          <t>2024-10-17</t>
        </is>
      </c>
      <c r="C13240" t="inlineStr">
        <is>
          <t>S001</t>
        </is>
      </c>
      <c r="D13240" t="inlineStr">
        <is>
          <t>Store_001</t>
        </is>
      </c>
      <c r="E13240" t="inlineStr">
        <is>
          <t>West</t>
        </is>
      </c>
      <c r="F13240" t="inlineStr">
        <is>
          <t>P0091</t>
        </is>
      </c>
      <c r="G13240" t="inlineStr">
        <is>
          <t>Prod_0091</t>
        </is>
      </c>
      <c r="H13240" t="inlineStr">
        <is>
          <t>Toys</t>
        </is>
      </c>
      <c r="I13240" t="n">
        <v>9</v>
      </c>
      <c r="J13240" t="n">
        <v>300.85</v>
      </c>
      <c r="K13240" t="n">
        <v>0.15</v>
      </c>
      <c r="L13240">
        <f>I13240*J13240*(1-K13240)</f>
        <v/>
      </c>
      <c r="M13240">
        <f>VLOOKUP(F13240,Products!A:D,4,FALSE)*I13240</f>
        <v/>
      </c>
      <c r="N13240">
        <f>L13240-M13240</f>
        <v/>
      </c>
    </row>
    <row r="13241">
      <c r="A13241" t="inlineStr">
        <is>
          <t>T1013239</t>
        </is>
      </c>
      <c r="B13241" t="inlineStr">
        <is>
          <t>2024-09-30</t>
        </is>
      </c>
      <c r="C13241" t="inlineStr">
        <is>
          <t>S027</t>
        </is>
      </c>
      <c r="D13241" t="inlineStr">
        <is>
          <t>Store_027</t>
        </is>
      </c>
      <c r="E13241" t="inlineStr">
        <is>
          <t>South</t>
        </is>
      </c>
      <c r="F13241" t="inlineStr">
        <is>
          <t>P0041</t>
        </is>
      </c>
      <c r="G13241" t="inlineStr">
        <is>
          <t>Prod_0041</t>
        </is>
      </c>
      <c r="H13241" t="inlineStr">
        <is>
          <t>Stationery</t>
        </is>
      </c>
      <c r="I13241" t="n">
        <v>8</v>
      </c>
      <c r="J13241" t="n">
        <v>326.41</v>
      </c>
      <c r="K13241" t="n">
        <v>0</v>
      </c>
      <c r="L13241">
        <f>I13241*J13241*(1-K13241)</f>
        <v/>
      </c>
      <c r="M13241">
        <f>VLOOKUP(F13241,Products!A:D,4,FALSE)*I13241</f>
        <v/>
      </c>
      <c r="N13241">
        <f>L13241-M13241</f>
        <v/>
      </c>
    </row>
    <row r="13242">
      <c r="A13242" t="inlineStr">
        <is>
          <t>T1013240</t>
        </is>
      </c>
      <c r="B13242" t="inlineStr">
        <is>
          <t>2024-07-28</t>
        </is>
      </c>
      <c r="C13242" t="inlineStr">
        <is>
          <t>S035</t>
        </is>
      </c>
      <c r="D13242" t="inlineStr">
        <is>
          <t>Store_035</t>
        </is>
      </c>
      <c r="E13242" t="inlineStr">
        <is>
          <t>Central</t>
        </is>
      </c>
      <c r="F13242" t="inlineStr">
        <is>
          <t>P0039</t>
        </is>
      </c>
      <c r="G13242" t="inlineStr">
        <is>
          <t>Prod_0039</t>
        </is>
      </c>
      <c r="H13242" t="inlineStr">
        <is>
          <t>Household</t>
        </is>
      </c>
      <c r="I13242" t="n">
        <v>1</v>
      </c>
      <c r="J13242" t="n">
        <v>301.54</v>
      </c>
      <c r="K13242" t="n">
        <v>0</v>
      </c>
      <c r="L13242">
        <f>I13242*J13242*(1-K13242)</f>
        <v/>
      </c>
      <c r="M13242">
        <f>VLOOKUP(F13242,Products!A:D,4,FALSE)*I13242</f>
        <v/>
      </c>
      <c r="N13242">
        <f>L13242-M13242</f>
        <v/>
      </c>
    </row>
    <row r="13243">
      <c r="A13243" t="inlineStr">
        <is>
          <t>T1013241</t>
        </is>
      </c>
      <c r="B13243" t="inlineStr">
        <is>
          <t>2025-07-20</t>
        </is>
      </c>
      <c r="C13243" t="inlineStr">
        <is>
          <t>S023</t>
        </is>
      </c>
      <c r="D13243" t="inlineStr">
        <is>
          <t>Store_023</t>
        </is>
      </c>
      <c r="E13243" t="inlineStr">
        <is>
          <t>South</t>
        </is>
      </c>
      <c r="F13243" t="inlineStr">
        <is>
          <t>P0077</t>
        </is>
      </c>
      <c r="G13243" t="inlineStr">
        <is>
          <t>Prod_0077</t>
        </is>
      </c>
      <c r="H13243" t="inlineStr">
        <is>
          <t>Beverages</t>
        </is>
      </c>
      <c r="I13243" t="n">
        <v>7</v>
      </c>
      <c r="J13243" t="n">
        <v>43.03</v>
      </c>
      <c r="K13243" t="n">
        <v>0</v>
      </c>
      <c r="L13243">
        <f>I13243*J13243*(1-K13243)</f>
        <v/>
      </c>
      <c r="M13243">
        <f>VLOOKUP(F13243,Products!A:D,4,FALSE)*I13243</f>
        <v/>
      </c>
      <c r="N13243">
        <f>L13243-M13243</f>
        <v/>
      </c>
    </row>
    <row r="13244">
      <c r="A13244" t="inlineStr">
        <is>
          <t>T1013242</t>
        </is>
      </c>
      <c r="B13244" t="inlineStr">
        <is>
          <t>2024-02-28</t>
        </is>
      </c>
      <c r="C13244" t="inlineStr">
        <is>
          <t>S010</t>
        </is>
      </c>
      <c r="D13244" t="inlineStr">
        <is>
          <t>Store_010</t>
        </is>
      </c>
      <c r="E13244" t="inlineStr">
        <is>
          <t>North</t>
        </is>
      </c>
      <c r="F13244" t="inlineStr">
        <is>
          <t>P0025</t>
        </is>
      </c>
      <c r="G13244" t="inlineStr">
        <is>
          <t>Prod_0025</t>
        </is>
      </c>
      <c r="H13244" t="inlineStr">
        <is>
          <t>Beverages</t>
        </is>
      </c>
      <c r="I13244" t="n">
        <v>1</v>
      </c>
      <c r="J13244" t="n">
        <v>407.54</v>
      </c>
      <c r="K13244" t="n">
        <v>0.05</v>
      </c>
      <c r="L13244">
        <f>I13244*J13244*(1-K13244)</f>
        <v/>
      </c>
      <c r="M13244">
        <f>VLOOKUP(F13244,Products!A:D,4,FALSE)*I13244</f>
        <v/>
      </c>
      <c r="N13244">
        <f>L13244-M13244</f>
        <v/>
      </c>
    </row>
    <row r="13245">
      <c r="A13245" t="inlineStr">
        <is>
          <t>T1013243</t>
        </is>
      </c>
      <c r="B13245" t="inlineStr">
        <is>
          <t>2024-02-23</t>
        </is>
      </c>
      <c r="C13245" t="inlineStr">
        <is>
          <t>S018</t>
        </is>
      </c>
      <c r="D13245" t="inlineStr">
        <is>
          <t>Store_018</t>
        </is>
      </c>
      <c r="E13245" t="inlineStr">
        <is>
          <t>South</t>
        </is>
      </c>
      <c r="F13245" t="inlineStr">
        <is>
          <t>P0144</t>
        </is>
      </c>
      <c r="G13245" t="inlineStr">
        <is>
          <t>Prod_0144</t>
        </is>
      </c>
      <c r="H13245" t="inlineStr">
        <is>
          <t>Stationery</t>
        </is>
      </c>
      <c r="I13245" t="n">
        <v>1</v>
      </c>
      <c r="J13245" t="n">
        <v>191.75</v>
      </c>
      <c r="K13245" t="n">
        <v>0</v>
      </c>
      <c r="L13245">
        <f>I13245*J13245*(1-K13245)</f>
        <v/>
      </c>
      <c r="M13245">
        <f>VLOOKUP(F13245,Products!A:D,4,FALSE)*I13245</f>
        <v/>
      </c>
      <c r="N13245">
        <f>L13245-M13245</f>
        <v/>
      </c>
    </row>
    <row r="13246">
      <c r="A13246" t="inlineStr">
        <is>
          <t>T1013244</t>
        </is>
      </c>
      <c r="B13246" t="inlineStr">
        <is>
          <t>2025-08-06</t>
        </is>
      </c>
      <c r="C13246" t="inlineStr">
        <is>
          <t>S014</t>
        </is>
      </c>
      <c r="D13246" t="inlineStr">
        <is>
          <t>Store_014</t>
        </is>
      </c>
      <c r="E13246" t="inlineStr">
        <is>
          <t>West</t>
        </is>
      </c>
      <c r="F13246" t="inlineStr">
        <is>
          <t>P0101</t>
        </is>
      </c>
      <c r="G13246" t="inlineStr">
        <is>
          <t>Prod_0101</t>
        </is>
      </c>
      <c r="H13246" t="inlineStr">
        <is>
          <t>Food</t>
        </is>
      </c>
      <c r="I13246" t="n">
        <v>7</v>
      </c>
      <c r="J13246" t="n">
        <v>75.36</v>
      </c>
      <c r="K13246" t="n">
        <v>0</v>
      </c>
      <c r="L13246">
        <f>I13246*J13246*(1-K13246)</f>
        <v/>
      </c>
      <c r="M13246">
        <f>VLOOKUP(F13246,Products!A:D,4,FALSE)*I13246</f>
        <v/>
      </c>
      <c r="N13246">
        <f>L13246-M13246</f>
        <v/>
      </c>
    </row>
    <row r="13247">
      <c r="A13247" t="inlineStr">
        <is>
          <t>T1013245</t>
        </is>
      </c>
      <c r="B13247" t="inlineStr">
        <is>
          <t>2025-06-16</t>
        </is>
      </c>
      <c r="C13247" t="inlineStr">
        <is>
          <t>S013</t>
        </is>
      </c>
      <c r="D13247" t="inlineStr">
        <is>
          <t>Store_013</t>
        </is>
      </c>
      <c r="E13247" t="inlineStr">
        <is>
          <t>North</t>
        </is>
      </c>
      <c r="F13247" t="inlineStr">
        <is>
          <t>P0060</t>
        </is>
      </c>
      <c r="G13247" t="inlineStr">
        <is>
          <t>Prod_0060</t>
        </is>
      </c>
      <c r="H13247" t="inlineStr">
        <is>
          <t>Toys</t>
        </is>
      </c>
      <c r="I13247" t="n">
        <v>2</v>
      </c>
      <c r="J13247" t="n">
        <v>126.49</v>
      </c>
      <c r="K13247" t="n">
        <v>0</v>
      </c>
      <c r="L13247">
        <f>I13247*J13247*(1-K13247)</f>
        <v/>
      </c>
      <c r="M13247">
        <f>VLOOKUP(F13247,Products!A:D,4,FALSE)*I13247</f>
        <v/>
      </c>
      <c r="N13247">
        <f>L13247-M13247</f>
        <v/>
      </c>
    </row>
    <row r="13248">
      <c r="A13248" t="inlineStr">
        <is>
          <t>T1013246</t>
        </is>
      </c>
      <c r="B13248" t="inlineStr">
        <is>
          <t>2023-10-07</t>
        </is>
      </c>
      <c r="C13248" t="inlineStr">
        <is>
          <t>S037</t>
        </is>
      </c>
      <c r="D13248" t="inlineStr">
        <is>
          <t>Store_037</t>
        </is>
      </c>
      <c r="E13248" t="inlineStr">
        <is>
          <t>East</t>
        </is>
      </c>
      <c r="F13248" t="inlineStr">
        <is>
          <t>P0011</t>
        </is>
      </c>
      <c r="G13248" t="inlineStr">
        <is>
          <t>Prod_0011</t>
        </is>
      </c>
      <c r="H13248" t="inlineStr">
        <is>
          <t>Household</t>
        </is>
      </c>
      <c r="I13248" t="n">
        <v>7</v>
      </c>
      <c r="J13248" t="n">
        <v>429.23</v>
      </c>
      <c r="K13248" t="n">
        <v>0.05</v>
      </c>
      <c r="L13248">
        <f>I13248*J13248*(1-K13248)</f>
        <v/>
      </c>
      <c r="M13248">
        <f>VLOOKUP(F13248,Products!A:D,4,FALSE)*I13248</f>
        <v/>
      </c>
      <c r="N13248">
        <f>L13248-M13248</f>
        <v/>
      </c>
    </row>
    <row r="13249">
      <c r="A13249" t="inlineStr">
        <is>
          <t>T1013247</t>
        </is>
      </c>
      <c r="B13249" t="inlineStr">
        <is>
          <t>2024-09-01</t>
        </is>
      </c>
      <c r="C13249" t="inlineStr">
        <is>
          <t>S012</t>
        </is>
      </c>
      <c r="D13249" t="inlineStr">
        <is>
          <t>Store_012</t>
        </is>
      </c>
      <c r="E13249" t="inlineStr">
        <is>
          <t>South</t>
        </is>
      </c>
      <c r="F13249" t="inlineStr">
        <is>
          <t>P0140</t>
        </is>
      </c>
      <c r="G13249" t="inlineStr">
        <is>
          <t>Prod_0140</t>
        </is>
      </c>
      <c r="H13249" t="inlineStr">
        <is>
          <t>Food</t>
        </is>
      </c>
      <c r="I13249" t="n">
        <v>3</v>
      </c>
      <c r="J13249" t="n">
        <v>925.85</v>
      </c>
      <c r="K13249" t="n">
        <v>0</v>
      </c>
      <c r="L13249">
        <f>I13249*J13249*(1-K13249)</f>
        <v/>
      </c>
      <c r="M13249">
        <f>VLOOKUP(F13249,Products!A:D,4,FALSE)*I13249</f>
        <v/>
      </c>
      <c r="N13249">
        <f>L13249-M13249</f>
        <v/>
      </c>
    </row>
    <row r="13250">
      <c r="A13250" t="inlineStr">
        <is>
          <t>T1013248</t>
        </is>
      </c>
      <c r="B13250" t="inlineStr">
        <is>
          <t>2023-12-02</t>
        </is>
      </c>
      <c r="C13250" t="inlineStr">
        <is>
          <t>S026</t>
        </is>
      </c>
      <c r="D13250" t="inlineStr">
        <is>
          <t>Store_026</t>
        </is>
      </c>
      <c r="E13250" t="inlineStr">
        <is>
          <t>North</t>
        </is>
      </c>
      <c r="F13250" t="inlineStr">
        <is>
          <t>P0154</t>
        </is>
      </c>
      <c r="G13250" t="inlineStr">
        <is>
          <t>Prod_0154</t>
        </is>
      </c>
      <c r="H13250" t="inlineStr">
        <is>
          <t>Toys</t>
        </is>
      </c>
      <c r="I13250" t="n">
        <v>1</v>
      </c>
      <c r="J13250" t="n">
        <v>359.98</v>
      </c>
      <c r="K13250" t="n">
        <v>0.1</v>
      </c>
      <c r="L13250">
        <f>I13250*J13250*(1-K13250)</f>
        <v/>
      </c>
      <c r="M13250">
        <f>VLOOKUP(F13250,Products!A:D,4,FALSE)*I13250</f>
        <v/>
      </c>
      <c r="N13250">
        <f>L13250-M13250</f>
        <v/>
      </c>
    </row>
    <row r="13251">
      <c r="A13251" t="inlineStr">
        <is>
          <t>T1013249</t>
        </is>
      </c>
      <c r="B13251" t="inlineStr">
        <is>
          <t>2025-04-26</t>
        </is>
      </c>
      <c r="C13251" t="inlineStr">
        <is>
          <t>S017</t>
        </is>
      </c>
      <c r="D13251" t="inlineStr">
        <is>
          <t>Store_017</t>
        </is>
      </c>
      <c r="E13251" t="inlineStr">
        <is>
          <t>South</t>
        </is>
      </c>
      <c r="F13251" t="inlineStr">
        <is>
          <t>P0053</t>
        </is>
      </c>
      <c r="G13251" t="inlineStr">
        <is>
          <t>Prod_0053</t>
        </is>
      </c>
      <c r="H13251" t="inlineStr">
        <is>
          <t>Food</t>
        </is>
      </c>
      <c r="I13251" t="n">
        <v>7</v>
      </c>
      <c r="J13251" t="n">
        <v>408.23</v>
      </c>
      <c r="K13251" t="n">
        <v>0</v>
      </c>
      <c r="L13251">
        <f>I13251*J13251*(1-K13251)</f>
        <v/>
      </c>
      <c r="M13251">
        <f>VLOOKUP(F13251,Products!A:D,4,FALSE)*I13251</f>
        <v/>
      </c>
      <c r="N13251">
        <f>L13251-M13251</f>
        <v/>
      </c>
    </row>
    <row r="13252">
      <c r="A13252" t="inlineStr">
        <is>
          <t>T1013250</t>
        </is>
      </c>
      <c r="B13252" t="inlineStr">
        <is>
          <t>2024-04-19</t>
        </is>
      </c>
      <c r="C13252" t="inlineStr">
        <is>
          <t>S012</t>
        </is>
      </c>
      <c r="D13252" t="inlineStr">
        <is>
          <t>Store_012</t>
        </is>
      </c>
      <c r="E13252" t="inlineStr">
        <is>
          <t>South</t>
        </is>
      </c>
      <c r="F13252" t="inlineStr">
        <is>
          <t>P0134</t>
        </is>
      </c>
      <c r="G13252" t="inlineStr">
        <is>
          <t>Prod_0134</t>
        </is>
      </c>
      <c r="H13252" t="inlineStr">
        <is>
          <t>Food</t>
        </is>
      </c>
      <c r="I13252" t="n">
        <v>1</v>
      </c>
      <c r="J13252" t="n">
        <v>554.29</v>
      </c>
      <c r="K13252" t="n">
        <v>0</v>
      </c>
      <c r="L13252">
        <f>I13252*J13252*(1-K13252)</f>
        <v/>
      </c>
      <c r="M13252">
        <f>VLOOKUP(F13252,Products!A:D,4,FALSE)*I13252</f>
        <v/>
      </c>
      <c r="N13252">
        <f>L13252-M13252</f>
        <v/>
      </c>
    </row>
    <row r="13253">
      <c r="A13253" t="inlineStr">
        <is>
          <t>T1013251</t>
        </is>
      </c>
      <c r="B13253" t="inlineStr">
        <is>
          <t>2023-02-08</t>
        </is>
      </c>
      <c r="C13253" t="inlineStr">
        <is>
          <t>S011</t>
        </is>
      </c>
      <c r="D13253" t="inlineStr">
        <is>
          <t>Store_011</t>
        </is>
      </c>
      <c r="E13253" t="inlineStr">
        <is>
          <t>South</t>
        </is>
      </c>
      <c r="F13253" t="inlineStr">
        <is>
          <t>P0165</t>
        </is>
      </c>
      <c r="G13253" t="inlineStr">
        <is>
          <t>Prod_0165</t>
        </is>
      </c>
      <c r="H13253" t="inlineStr">
        <is>
          <t>Clothing</t>
        </is>
      </c>
      <c r="I13253" t="n">
        <v>2</v>
      </c>
      <c r="J13253" t="n">
        <v>716.9299999999999</v>
      </c>
      <c r="K13253" t="n">
        <v>0.2</v>
      </c>
      <c r="L13253">
        <f>I13253*J13253*(1-K13253)</f>
        <v/>
      </c>
      <c r="M13253">
        <f>VLOOKUP(F13253,Products!A:D,4,FALSE)*I13253</f>
        <v/>
      </c>
      <c r="N13253">
        <f>L13253-M13253</f>
        <v/>
      </c>
    </row>
    <row r="13254">
      <c r="A13254" t="inlineStr">
        <is>
          <t>T1013252</t>
        </is>
      </c>
      <c r="B13254" t="inlineStr">
        <is>
          <t>2023-12-01</t>
        </is>
      </c>
      <c r="C13254" t="inlineStr">
        <is>
          <t>S002</t>
        </is>
      </c>
      <c r="D13254" t="inlineStr">
        <is>
          <t>Store_002</t>
        </is>
      </c>
      <c r="E13254" t="inlineStr">
        <is>
          <t>South</t>
        </is>
      </c>
      <c r="F13254" t="inlineStr">
        <is>
          <t>P0182</t>
        </is>
      </c>
      <c r="G13254" t="inlineStr">
        <is>
          <t>Prod_0182</t>
        </is>
      </c>
      <c r="H13254" t="inlineStr">
        <is>
          <t>Electronics</t>
        </is>
      </c>
      <c r="I13254" t="n">
        <v>9</v>
      </c>
      <c r="J13254" t="n">
        <v>610.51</v>
      </c>
      <c r="K13254" t="n">
        <v>0</v>
      </c>
      <c r="L13254">
        <f>I13254*J13254*(1-K13254)</f>
        <v/>
      </c>
      <c r="M13254">
        <f>VLOOKUP(F13254,Products!A:D,4,FALSE)*I13254</f>
        <v/>
      </c>
      <c r="N13254">
        <f>L13254-M13254</f>
        <v/>
      </c>
    </row>
    <row r="13255">
      <c r="A13255" t="inlineStr">
        <is>
          <t>T1013253</t>
        </is>
      </c>
      <c r="B13255" t="inlineStr">
        <is>
          <t>2023-06-29</t>
        </is>
      </c>
      <c r="C13255" t="inlineStr">
        <is>
          <t>S037</t>
        </is>
      </c>
      <c r="D13255" t="inlineStr">
        <is>
          <t>Store_037</t>
        </is>
      </c>
      <c r="E13255" t="inlineStr">
        <is>
          <t>East</t>
        </is>
      </c>
      <c r="F13255" t="inlineStr">
        <is>
          <t>P0168</t>
        </is>
      </c>
      <c r="G13255" t="inlineStr">
        <is>
          <t>Prod_0168</t>
        </is>
      </c>
      <c r="H13255" t="inlineStr">
        <is>
          <t>Electronics</t>
        </is>
      </c>
      <c r="I13255" t="n">
        <v>1</v>
      </c>
      <c r="J13255" t="n">
        <v>71.14</v>
      </c>
      <c r="K13255" t="n">
        <v>0.1</v>
      </c>
      <c r="L13255">
        <f>I13255*J13255*(1-K13255)</f>
        <v/>
      </c>
      <c r="M13255">
        <f>VLOOKUP(F13255,Products!A:D,4,FALSE)*I13255</f>
        <v/>
      </c>
      <c r="N13255">
        <f>L13255-M13255</f>
        <v/>
      </c>
    </row>
    <row r="13256">
      <c r="A13256" t="inlineStr">
        <is>
          <t>T1013254</t>
        </is>
      </c>
      <c r="B13256" t="inlineStr">
        <is>
          <t>2023-07-21</t>
        </is>
      </c>
      <c r="C13256" t="inlineStr">
        <is>
          <t>S019</t>
        </is>
      </c>
      <c r="D13256" t="inlineStr">
        <is>
          <t>Store_019</t>
        </is>
      </c>
      <c r="E13256" t="inlineStr">
        <is>
          <t>East</t>
        </is>
      </c>
      <c r="F13256" t="inlineStr">
        <is>
          <t>P0150</t>
        </is>
      </c>
      <c r="G13256" t="inlineStr">
        <is>
          <t>Prod_0150</t>
        </is>
      </c>
      <c r="H13256" t="inlineStr">
        <is>
          <t>Clothing</t>
        </is>
      </c>
      <c r="I13256" t="n">
        <v>3</v>
      </c>
      <c r="J13256" t="n">
        <v>366.69</v>
      </c>
      <c r="K13256" t="n">
        <v>0.05</v>
      </c>
      <c r="L13256">
        <f>I13256*J13256*(1-K13256)</f>
        <v/>
      </c>
      <c r="M13256">
        <f>VLOOKUP(F13256,Products!A:D,4,FALSE)*I13256</f>
        <v/>
      </c>
      <c r="N13256">
        <f>L13256-M13256</f>
        <v/>
      </c>
    </row>
    <row r="13257">
      <c r="A13257" t="inlineStr">
        <is>
          <t>T1013255</t>
        </is>
      </c>
      <c r="B13257" t="inlineStr">
        <is>
          <t>2024-09-05</t>
        </is>
      </c>
      <c r="C13257" t="inlineStr">
        <is>
          <t>S018</t>
        </is>
      </c>
      <c r="D13257" t="inlineStr">
        <is>
          <t>Store_018</t>
        </is>
      </c>
      <c r="E13257" t="inlineStr">
        <is>
          <t>South</t>
        </is>
      </c>
      <c r="F13257" t="inlineStr">
        <is>
          <t>P0038</t>
        </is>
      </c>
      <c r="G13257" t="inlineStr">
        <is>
          <t>Prod_0038</t>
        </is>
      </c>
      <c r="H13257" t="inlineStr">
        <is>
          <t>Beverages</t>
        </is>
      </c>
      <c r="I13257" t="n">
        <v>6</v>
      </c>
      <c r="J13257" t="n">
        <v>676.1900000000001</v>
      </c>
      <c r="K13257" t="n">
        <v>0.1</v>
      </c>
      <c r="L13257">
        <f>I13257*J13257*(1-K13257)</f>
        <v/>
      </c>
      <c r="M13257">
        <f>VLOOKUP(F13257,Products!A:D,4,FALSE)*I13257</f>
        <v/>
      </c>
      <c r="N13257">
        <f>L13257-M13257</f>
        <v/>
      </c>
    </row>
    <row r="13258">
      <c r="A13258" t="inlineStr">
        <is>
          <t>T1013256</t>
        </is>
      </c>
      <c r="B13258" t="inlineStr">
        <is>
          <t>2023-11-10</t>
        </is>
      </c>
      <c r="C13258" t="inlineStr">
        <is>
          <t>S038</t>
        </is>
      </c>
      <c r="D13258" t="inlineStr">
        <is>
          <t>Store_038</t>
        </is>
      </c>
      <c r="E13258" t="inlineStr">
        <is>
          <t>East</t>
        </is>
      </c>
      <c r="F13258" t="inlineStr">
        <is>
          <t>P0153</t>
        </is>
      </c>
      <c r="G13258" t="inlineStr">
        <is>
          <t>Prod_0153</t>
        </is>
      </c>
      <c r="H13258" t="inlineStr">
        <is>
          <t>Clothing</t>
        </is>
      </c>
      <c r="I13258" t="n">
        <v>5</v>
      </c>
      <c r="J13258" t="n">
        <v>172.59</v>
      </c>
      <c r="K13258" t="n">
        <v>0</v>
      </c>
      <c r="L13258">
        <f>I13258*J13258*(1-K13258)</f>
        <v/>
      </c>
      <c r="M13258">
        <f>VLOOKUP(F13258,Products!A:D,4,FALSE)*I13258</f>
        <v/>
      </c>
      <c r="N13258">
        <f>L13258-M13258</f>
        <v/>
      </c>
    </row>
    <row r="13259">
      <c r="A13259" t="inlineStr">
        <is>
          <t>T1013257</t>
        </is>
      </c>
      <c r="B13259" t="inlineStr">
        <is>
          <t>2023-02-05</t>
        </is>
      </c>
      <c r="C13259" t="inlineStr">
        <is>
          <t>S008</t>
        </is>
      </c>
      <c r="D13259" t="inlineStr">
        <is>
          <t>Store_008</t>
        </is>
      </c>
      <c r="E13259" t="inlineStr">
        <is>
          <t>East</t>
        </is>
      </c>
      <c r="F13259" t="inlineStr">
        <is>
          <t>P0010</t>
        </is>
      </c>
      <c r="G13259" t="inlineStr">
        <is>
          <t>Prod_0010</t>
        </is>
      </c>
      <c r="H13259" t="inlineStr">
        <is>
          <t>Electronics</t>
        </is>
      </c>
      <c r="I13259" t="n">
        <v>1</v>
      </c>
      <c r="J13259" t="n">
        <v>770.9</v>
      </c>
      <c r="K13259" t="n">
        <v>0</v>
      </c>
      <c r="L13259">
        <f>I13259*J13259*(1-K13259)</f>
        <v/>
      </c>
      <c r="M13259">
        <f>VLOOKUP(F13259,Products!A:D,4,FALSE)*I13259</f>
        <v/>
      </c>
      <c r="N13259">
        <f>L13259-M13259</f>
        <v/>
      </c>
    </row>
    <row r="13260">
      <c r="A13260" t="inlineStr">
        <is>
          <t>T1013258</t>
        </is>
      </c>
      <c r="B13260" t="inlineStr">
        <is>
          <t>2023-02-16</t>
        </is>
      </c>
      <c r="C13260" t="inlineStr">
        <is>
          <t>S030</t>
        </is>
      </c>
      <c r="D13260" t="inlineStr">
        <is>
          <t>Store_030</t>
        </is>
      </c>
      <c r="E13260" t="inlineStr">
        <is>
          <t>North</t>
        </is>
      </c>
      <c r="F13260" t="inlineStr">
        <is>
          <t>P0093</t>
        </is>
      </c>
      <c r="G13260" t="inlineStr">
        <is>
          <t>Prod_0093</t>
        </is>
      </c>
      <c r="H13260" t="inlineStr">
        <is>
          <t>Electronics</t>
        </is>
      </c>
      <c r="I13260" t="n">
        <v>6</v>
      </c>
      <c r="J13260" t="n">
        <v>173.93</v>
      </c>
      <c r="K13260" t="n">
        <v>0</v>
      </c>
      <c r="L13260">
        <f>I13260*J13260*(1-K13260)</f>
        <v/>
      </c>
      <c r="M13260">
        <f>VLOOKUP(F13260,Products!A:D,4,FALSE)*I13260</f>
        <v/>
      </c>
      <c r="N13260">
        <f>L13260-M13260</f>
        <v/>
      </c>
    </row>
    <row r="13261">
      <c r="A13261" t="inlineStr">
        <is>
          <t>T1013259</t>
        </is>
      </c>
      <c r="B13261" t="inlineStr">
        <is>
          <t>2024-09-05</t>
        </is>
      </c>
      <c r="C13261" t="inlineStr">
        <is>
          <t>S034</t>
        </is>
      </c>
      <c r="D13261" t="inlineStr">
        <is>
          <t>Store_034</t>
        </is>
      </c>
      <c r="E13261" t="inlineStr">
        <is>
          <t>Central</t>
        </is>
      </c>
      <c r="F13261" t="inlineStr">
        <is>
          <t>P0190</t>
        </is>
      </c>
      <c r="G13261" t="inlineStr">
        <is>
          <t>Prod_0190</t>
        </is>
      </c>
      <c r="H13261" t="inlineStr">
        <is>
          <t>Household</t>
        </is>
      </c>
      <c r="I13261" t="n">
        <v>3</v>
      </c>
      <c r="J13261" t="n">
        <v>253.12</v>
      </c>
      <c r="K13261" t="n">
        <v>0.15</v>
      </c>
      <c r="L13261">
        <f>I13261*J13261*(1-K13261)</f>
        <v/>
      </c>
      <c r="M13261">
        <f>VLOOKUP(F13261,Products!A:D,4,FALSE)*I13261</f>
        <v/>
      </c>
      <c r="N13261">
        <f>L13261-M13261</f>
        <v/>
      </c>
    </row>
    <row r="13262">
      <c r="A13262" t="inlineStr">
        <is>
          <t>T1013260</t>
        </is>
      </c>
      <c r="B13262" t="inlineStr">
        <is>
          <t>2024-12-08</t>
        </is>
      </c>
      <c r="C13262" t="inlineStr">
        <is>
          <t>S043</t>
        </is>
      </c>
      <c r="D13262" t="inlineStr">
        <is>
          <t>Store_043</t>
        </is>
      </c>
      <c r="E13262" t="inlineStr">
        <is>
          <t>East</t>
        </is>
      </c>
      <c r="F13262" t="inlineStr">
        <is>
          <t>P0048</t>
        </is>
      </c>
      <c r="G13262" t="inlineStr">
        <is>
          <t>Prod_0048</t>
        </is>
      </c>
      <c r="H13262" t="inlineStr">
        <is>
          <t>Toys</t>
        </is>
      </c>
      <c r="I13262" t="n">
        <v>3</v>
      </c>
      <c r="J13262" t="n">
        <v>281.77</v>
      </c>
      <c r="K13262" t="n">
        <v>0.1</v>
      </c>
      <c r="L13262">
        <f>I13262*J13262*(1-K13262)</f>
        <v/>
      </c>
      <c r="M13262">
        <f>VLOOKUP(F13262,Products!A:D,4,FALSE)*I13262</f>
        <v/>
      </c>
      <c r="N13262">
        <f>L13262-M13262</f>
        <v/>
      </c>
    </row>
    <row r="13263">
      <c r="A13263" t="inlineStr">
        <is>
          <t>T1013261</t>
        </is>
      </c>
      <c r="B13263" t="inlineStr">
        <is>
          <t>2023-07-10</t>
        </is>
      </c>
      <c r="C13263" t="inlineStr">
        <is>
          <t>S041</t>
        </is>
      </c>
      <c r="D13263" t="inlineStr">
        <is>
          <t>Store_041</t>
        </is>
      </c>
      <c r="E13263" t="inlineStr">
        <is>
          <t>East</t>
        </is>
      </c>
      <c r="F13263" t="inlineStr">
        <is>
          <t>P0053</t>
        </is>
      </c>
      <c r="G13263" t="inlineStr">
        <is>
          <t>Prod_0053</t>
        </is>
      </c>
      <c r="H13263" t="inlineStr">
        <is>
          <t>Food</t>
        </is>
      </c>
      <c r="I13263" t="n">
        <v>5</v>
      </c>
      <c r="J13263" t="n">
        <v>292.97</v>
      </c>
      <c r="K13263" t="n">
        <v>0</v>
      </c>
      <c r="L13263">
        <f>I13263*J13263*(1-K13263)</f>
        <v/>
      </c>
      <c r="M13263">
        <f>VLOOKUP(F13263,Products!A:D,4,FALSE)*I13263</f>
        <v/>
      </c>
      <c r="N13263">
        <f>L13263-M13263</f>
        <v/>
      </c>
    </row>
    <row r="13264">
      <c r="A13264" t="inlineStr">
        <is>
          <t>T1013262</t>
        </is>
      </c>
      <c r="B13264" t="inlineStr">
        <is>
          <t>2023-12-19</t>
        </is>
      </c>
      <c r="C13264" t="inlineStr">
        <is>
          <t>S039</t>
        </is>
      </c>
      <c r="D13264" t="inlineStr">
        <is>
          <t>Store_039</t>
        </is>
      </c>
      <c r="E13264" t="inlineStr">
        <is>
          <t>North</t>
        </is>
      </c>
      <c r="F13264" t="inlineStr">
        <is>
          <t>P0183</t>
        </is>
      </c>
      <c r="G13264" t="inlineStr">
        <is>
          <t>Prod_0183</t>
        </is>
      </c>
      <c r="H13264" t="inlineStr">
        <is>
          <t>Stationery</t>
        </is>
      </c>
      <c r="I13264" t="n">
        <v>2</v>
      </c>
      <c r="J13264" t="n">
        <v>687.92</v>
      </c>
      <c r="K13264" t="n">
        <v>0.05</v>
      </c>
      <c r="L13264">
        <f>I13264*J13264*(1-K13264)</f>
        <v/>
      </c>
      <c r="M13264">
        <f>VLOOKUP(F13264,Products!A:D,4,FALSE)*I13264</f>
        <v/>
      </c>
      <c r="N13264">
        <f>L13264-M13264</f>
        <v/>
      </c>
    </row>
    <row r="13265">
      <c r="A13265" t="inlineStr">
        <is>
          <t>T1013263</t>
        </is>
      </c>
      <c r="B13265" t="inlineStr">
        <is>
          <t>2024-12-16</t>
        </is>
      </c>
      <c r="C13265" t="inlineStr">
        <is>
          <t>S019</t>
        </is>
      </c>
      <c r="D13265" t="inlineStr">
        <is>
          <t>Store_019</t>
        </is>
      </c>
      <c r="E13265" t="inlineStr">
        <is>
          <t>East</t>
        </is>
      </c>
      <c r="F13265" t="inlineStr">
        <is>
          <t>P0169</t>
        </is>
      </c>
      <c r="G13265" t="inlineStr">
        <is>
          <t>Prod_0169</t>
        </is>
      </c>
      <c r="H13265" t="inlineStr">
        <is>
          <t>Beverages</t>
        </is>
      </c>
      <c r="I13265" t="n">
        <v>9</v>
      </c>
      <c r="J13265" t="n">
        <v>758.16</v>
      </c>
      <c r="K13265" t="n">
        <v>0.2</v>
      </c>
      <c r="L13265">
        <f>I13265*J13265*(1-K13265)</f>
        <v/>
      </c>
      <c r="M13265">
        <f>VLOOKUP(F13265,Products!A:D,4,FALSE)*I13265</f>
        <v/>
      </c>
      <c r="N13265">
        <f>L13265-M13265</f>
        <v/>
      </c>
    </row>
    <row r="13266">
      <c r="A13266" t="inlineStr">
        <is>
          <t>T1013264</t>
        </is>
      </c>
      <c r="B13266" t="inlineStr">
        <is>
          <t>2023-05-13</t>
        </is>
      </c>
      <c r="C13266" t="inlineStr">
        <is>
          <t>S027</t>
        </is>
      </c>
      <c r="D13266" t="inlineStr">
        <is>
          <t>Store_027</t>
        </is>
      </c>
      <c r="E13266" t="inlineStr">
        <is>
          <t>South</t>
        </is>
      </c>
      <c r="F13266" t="inlineStr">
        <is>
          <t>P0040</t>
        </is>
      </c>
      <c r="G13266" t="inlineStr">
        <is>
          <t>Prod_0040</t>
        </is>
      </c>
      <c r="H13266" t="inlineStr">
        <is>
          <t>Toys</t>
        </is>
      </c>
      <c r="I13266" t="n">
        <v>6</v>
      </c>
      <c r="J13266" t="n">
        <v>53.53</v>
      </c>
      <c r="K13266" t="n">
        <v>0</v>
      </c>
      <c r="L13266">
        <f>I13266*J13266*(1-K13266)</f>
        <v/>
      </c>
      <c r="M13266">
        <f>VLOOKUP(F13266,Products!A:D,4,FALSE)*I13266</f>
        <v/>
      </c>
      <c r="N13266">
        <f>L13266-M13266</f>
        <v/>
      </c>
    </row>
    <row r="13267">
      <c r="A13267" t="inlineStr">
        <is>
          <t>T1013265</t>
        </is>
      </c>
      <c r="B13267" t="inlineStr">
        <is>
          <t>2023-10-18</t>
        </is>
      </c>
      <c r="C13267" t="inlineStr">
        <is>
          <t>S002</t>
        </is>
      </c>
      <c r="D13267" t="inlineStr">
        <is>
          <t>Store_002</t>
        </is>
      </c>
      <c r="E13267" t="inlineStr">
        <is>
          <t>South</t>
        </is>
      </c>
      <c r="F13267" t="inlineStr">
        <is>
          <t>P0163</t>
        </is>
      </c>
      <c r="G13267" t="inlineStr">
        <is>
          <t>Prod_0163</t>
        </is>
      </c>
      <c r="H13267" t="inlineStr">
        <is>
          <t>Food</t>
        </is>
      </c>
      <c r="I13267" t="n">
        <v>2</v>
      </c>
      <c r="J13267" t="n">
        <v>625.28</v>
      </c>
      <c r="K13267" t="n">
        <v>0</v>
      </c>
      <c r="L13267">
        <f>I13267*J13267*(1-K13267)</f>
        <v/>
      </c>
      <c r="M13267">
        <f>VLOOKUP(F13267,Products!A:D,4,FALSE)*I13267</f>
        <v/>
      </c>
      <c r="N13267">
        <f>L13267-M13267</f>
        <v/>
      </c>
    </row>
    <row r="13268">
      <c r="A13268" t="inlineStr">
        <is>
          <t>T1013266</t>
        </is>
      </c>
      <c r="B13268" t="inlineStr">
        <is>
          <t>2023-10-30</t>
        </is>
      </c>
      <c r="C13268" t="inlineStr">
        <is>
          <t>S045</t>
        </is>
      </c>
      <c r="D13268" t="inlineStr">
        <is>
          <t>Store_045</t>
        </is>
      </c>
      <c r="E13268" t="inlineStr">
        <is>
          <t>East</t>
        </is>
      </c>
      <c r="F13268" t="inlineStr">
        <is>
          <t>P0111</t>
        </is>
      </c>
      <c r="G13268" t="inlineStr">
        <is>
          <t>Prod_0111</t>
        </is>
      </c>
      <c r="H13268" t="inlineStr">
        <is>
          <t>Clothing</t>
        </is>
      </c>
      <c r="I13268" t="n">
        <v>5</v>
      </c>
      <c r="J13268" t="n">
        <v>649.97</v>
      </c>
      <c r="K13268" t="n">
        <v>0.05</v>
      </c>
      <c r="L13268">
        <f>I13268*J13268*(1-K13268)</f>
        <v/>
      </c>
      <c r="M13268">
        <f>VLOOKUP(F13268,Products!A:D,4,FALSE)*I13268</f>
        <v/>
      </c>
      <c r="N13268">
        <f>L13268-M13268</f>
        <v/>
      </c>
    </row>
    <row r="13269">
      <c r="A13269" t="inlineStr">
        <is>
          <t>T1013267</t>
        </is>
      </c>
      <c r="B13269" t="inlineStr">
        <is>
          <t>2023-07-06</t>
        </is>
      </c>
      <c r="C13269" t="inlineStr">
        <is>
          <t>S022</t>
        </is>
      </c>
      <c r="D13269" t="inlineStr">
        <is>
          <t>Store_022</t>
        </is>
      </c>
      <c r="E13269" t="inlineStr">
        <is>
          <t>East</t>
        </is>
      </c>
      <c r="F13269" t="inlineStr">
        <is>
          <t>P0138</t>
        </is>
      </c>
      <c r="G13269" t="inlineStr">
        <is>
          <t>Prod_0138</t>
        </is>
      </c>
      <c r="H13269" t="inlineStr">
        <is>
          <t>Household</t>
        </is>
      </c>
      <c r="I13269" t="n">
        <v>1</v>
      </c>
      <c r="J13269" t="n">
        <v>257.49</v>
      </c>
      <c r="K13269" t="n">
        <v>0.1</v>
      </c>
      <c r="L13269">
        <f>I13269*J13269*(1-K13269)</f>
        <v/>
      </c>
      <c r="M13269">
        <f>VLOOKUP(F13269,Products!A:D,4,FALSE)*I13269</f>
        <v/>
      </c>
      <c r="N13269">
        <f>L13269-M13269</f>
        <v/>
      </c>
    </row>
    <row r="13270">
      <c r="A13270" t="inlineStr">
        <is>
          <t>T1013268</t>
        </is>
      </c>
      <c r="B13270" t="inlineStr">
        <is>
          <t>2025-09-16</t>
        </is>
      </c>
      <c r="C13270" t="inlineStr">
        <is>
          <t>S039</t>
        </is>
      </c>
      <c r="D13270" t="inlineStr">
        <is>
          <t>Store_039</t>
        </is>
      </c>
      <c r="E13270" t="inlineStr">
        <is>
          <t>North</t>
        </is>
      </c>
      <c r="F13270" t="inlineStr">
        <is>
          <t>P0149</t>
        </is>
      </c>
      <c r="G13270" t="inlineStr">
        <is>
          <t>Prod_0149</t>
        </is>
      </c>
      <c r="H13270" t="inlineStr">
        <is>
          <t>Toys</t>
        </is>
      </c>
      <c r="I13270" t="n">
        <v>4</v>
      </c>
      <c r="J13270" t="n">
        <v>64.39</v>
      </c>
      <c r="K13270" t="n">
        <v>0</v>
      </c>
      <c r="L13270">
        <f>I13270*J13270*(1-K13270)</f>
        <v/>
      </c>
      <c r="M13270">
        <f>VLOOKUP(F13270,Products!A:D,4,FALSE)*I13270</f>
        <v/>
      </c>
      <c r="N13270">
        <f>L13270-M13270</f>
        <v/>
      </c>
    </row>
    <row r="13271">
      <c r="A13271" t="inlineStr">
        <is>
          <t>T1013269</t>
        </is>
      </c>
      <c r="B13271" t="inlineStr">
        <is>
          <t>2024-11-09</t>
        </is>
      </c>
      <c r="C13271" t="inlineStr">
        <is>
          <t>S024</t>
        </is>
      </c>
      <c r="D13271" t="inlineStr">
        <is>
          <t>Store_024</t>
        </is>
      </c>
      <c r="E13271" t="inlineStr">
        <is>
          <t>South</t>
        </is>
      </c>
      <c r="F13271" t="inlineStr">
        <is>
          <t>P0118</t>
        </is>
      </c>
      <c r="G13271" t="inlineStr">
        <is>
          <t>Prod_0118</t>
        </is>
      </c>
      <c r="H13271" t="inlineStr">
        <is>
          <t>Toys</t>
        </is>
      </c>
      <c r="I13271" t="n">
        <v>3</v>
      </c>
      <c r="J13271" t="n">
        <v>667.79</v>
      </c>
      <c r="K13271" t="n">
        <v>0.15</v>
      </c>
      <c r="L13271">
        <f>I13271*J13271*(1-K13271)</f>
        <v/>
      </c>
      <c r="M13271">
        <f>VLOOKUP(F13271,Products!A:D,4,FALSE)*I13271</f>
        <v/>
      </c>
      <c r="N13271">
        <f>L13271-M13271</f>
        <v/>
      </c>
    </row>
    <row r="13272">
      <c r="A13272" t="inlineStr">
        <is>
          <t>T1013270</t>
        </is>
      </c>
      <c r="B13272" t="inlineStr">
        <is>
          <t>2023-10-07</t>
        </is>
      </c>
      <c r="C13272" t="inlineStr">
        <is>
          <t>S027</t>
        </is>
      </c>
      <c r="D13272" t="inlineStr">
        <is>
          <t>Store_027</t>
        </is>
      </c>
      <c r="E13272" t="inlineStr">
        <is>
          <t>South</t>
        </is>
      </c>
      <c r="F13272" t="inlineStr">
        <is>
          <t>P0152</t>
        </is>
      </c>
      <c r="G13272" t="inlineStr">
        <is>
          <t>Prod_0152</t>
        </is>
      </c>
      <c r="H13272" t="inlineStr">
        <is>
          <t>Household</t>
        </is>
      </c>
      <c r="I13272" t="n">
        <v>9</v>
      </c>
      <c r="J13272" t="n">
        <v>700.3099999999999</v>
      </c>
      <c r="K13272" t="n">
        <v>0</v>
      </c>
      <c r="L13272">
        <f>I13272*J13272*(1-K13272)</f>
        <v/>
      </c>
      <c r="M13272">
        <f>VLOOKUP(F13272,Products!A:D,4,FALSE)*I13272</f>
        <v/>
      </c>
      <c r="N13272">
        <f>L13272-M13272</f>
        <v/>
      </c>
    </row>
    <row r="13273">
      <c r="A13273" t="inlineStr">
        <is>
          <t>T1013271</t>
        </is>
      </c>
      <c r="B13273" t="inlineStr">
        <is>
          <t>2024-01-08</t>
        </is>
      </c>
      <c r="C13273" t="inlineStr">
        <is>
          <t>S018</t>
        </is>
      </c>
      <c r="D13273" t="inlineStr">
        <is>
          <t>Store_018</t>
        </is>
      </c>
      <c r="E13273" t="inlineStr">
        <is>
          <t>South</t>
        </is>
      </c>
      <c r="F13273" t="inlineStr">
        <is>
          <t>P0077</t>
        </is>
      </c>
      <c r="G13273" t="inlineStr">
        <is>
          <t>Prod_0077</t>
        </is>
      </c>
      <c r="H13273" t="inlineStr">
        <is>
          <t>Beverages</t>
        </is>
      </c>
      <c r="I13273" t="n">
        <v>8</v>
      </c>
      <c r="J13273" t="n">
        <v>54.79</v>
      </c>
      <c r="K13273" t="n">
        <v>0</v>
      </c>
      <c r="L13273">
        <f>I13273*J13273*(1-K13273)</f>
        <v/>
      </c>
      <c r="M13273">
        <f>VLOOKUP(F13273,Products!A:D,4,FALSE)*I13273</f>
        <v/>
      </c>
      <c r="N13273">
        <f>L13273-M13273</f>
        <v/>
      </c>
    </row>
    <row r="13274">
      <c r="A13274" t="inlineStr">
        <is>
          <t>T1013272</t>
        </is>
      </c>
      <c r="B13274" t="inlineStr">
        <is>
          <t>2024-10-22</t>
        </is>
      </c>
      <c r="C13274" t="inlineStr">
        <is>
          <t>S026</t>
        </is>
      </c>
      <c r="D13274" t="inlineStr">
        <is>
          <t>Store_026</t>
        </is>
      </c>
      <c r="E13274" t="inlineStr">
        <is>
          <t>North</t>
        </is>
      </c>
      <c r="F13274" t="inlineStr">
        <is>
          <t>P0062</t>
        </is>
      </c>
      <c r="G13274" t="inlineStr">
        <is>
          <t>Prod_0062</t>
        </is>
      </c>
      <c r="H13274" t="inlineStr">
        <is>
          <t>Beverages</t>
        </is>
      </c>
      <c r="I13274" t="n">
        <v>6</v>
      </c>
      <c r="J13274" t="n">
        <v>477.08</v>
      </c>
      <c r="K13274" t="n">
        <v>0</v>
      </c>
      <c r="L13274">
        <f>I13274*J13274*(1-K13274)</f>
        <v/>
      </c>
      <c r="M13274">
        <f>VLOOKUP(F13274,Products!A:D,4,FALSE)*I13274</f>
        <v/>
      </c>
      <c r="N13274">
        <f>L13274-M13274</f>
        <v/>
      </c>
    </row>
    <row r="13275">
      <c r="A13275" t="inlineStr">
        <is>
          <t>T1013273</t>
        </is>
      </c>
      <c r="B13275" t="inlineStr">
        <is>
          <t>2024-11-23</t>
        </is>
      </c>
      <c r="C13275" t="inlineStr">
        <is>
          <t>S017</t>
        </is>
      </c>
      <c r="D13275" t="inlineStr">
        <is>
          <t>Store_017</t>
        </is>
      </c>
      <c r="E13275" t="inlineStr">
        <is>
          <t>South</t>
        </is>
      </c>
      <c r="F13275" t="inlineStr">
        <is>
          <t>P0157</t>
        </is>
      </c>
      <c r="G13275" t="inlineStr">
        <is>
          <t>Prod_0157</t>
        </is>
      </c>
      <c r="H13275" t="inlineStr">
        <is>
          <t>Toys</t>
        </is>
      </c>
      <c r="I13275" t="n">
        <v>9</v>
      </c>
      <c r="J13275" t="n">
        <v>207.53</v>
      </c>
      <c r="K13275" t="n">
        <v>0</v>
      </c>
      <c r="L13275">
        <f>I13275*J13275*(1-K13275)</f>
        <v/>
      </c>
      <c r="M13275">
        <f>VLOOKUP(F13275,Products!A:D,4,FALSE)*I13275</f>
        <v/>
      </c>
      <c r="N13275">
        <f>L13275-M13275</f>
        <v/>
      </c>
    </row>
    <row r="13276">
      <c r="A13276" t="inlineStr">
        <is>
          <t>T1013274</t>
        </is>
      </c>
      <c r="B13276" t="inlineStr">
        <is>
          <t>2023-01-24</t>
        </is>
      </c>
      <c r="C13276" t="inlineStr">
        <is>
          <t>S012</t>
        </is>
      </c>
      <c r="D13276" t="inlineStr">
        <is>
          <t>Store_012</t>
        </is>
      </c>
      <c r="E13276" t="inlineStr">
        <is>
          <t>South</t>
        </is>
      </c>
      <c r="F13276" t="inlineStr">
        <is>
          <t>P0012</t>
        </is>
      </c>
      <c r="G13276" t="inlineStr">
        <is>
          <t>Prod_0012</t>
        </is>
      </c>
      <c r="H13276" t="inlineStr">
        <is>
          <t>Food</t>
        </is>
      </c>
      <c r="I13276" t="n">
        <v>5</v>
      </c>
      <c r="J13276" t="n">
        <v>981.42</v>
      </c>
      <c r="K13276" t="n">
        <v>0</v>
      </c>
      <c r="L13276">
        <f>I13276*J13276*(1-K13276)</f>
        <v/>
      </c>
      <c r="M13276">
        <f>VLOOKUP(F13276,Products!A:D,4,FALSE)*I13276</f>
        <v/>
      </c>
      <c r="N13276">
        <f>L13276-M13276</f>
        <v/>
      </c>
    </row>
    <row r="13277">
      <c r="A13277" t="inlineStr">
        <is>
          <t>T1013275</t>
        </is>
      </c>
      <c r="B13277" t="inlineStr">
        <is>
          <t>2023-05-08</t>
        </is>
      </c>
      <c r="C13277" t="inlineStr">
        <is>
          <t>S032</t>
        </is>
      </c>
      <c r="D13277" t="inlineStr">
        <is>
          <t>Store_032</t>
        </is>
      </c>
      <c r="E13277" t="inlineStr">
        <is>
          <t>Central</t>
        </is>
      </c>
      <c r="F13277" t="inlineStr">
        <is>
          <t>P0108</t>
        </is>
      </c>
      <c r="G13277" t="inlineStr">
        <is>
          <t>Prod_0108</t>
        </is>
      </c>
      <c r="H13277" t="inlineStr">
        <is>
          <t>Stationery</t>
        </is>
      </c>
      <c r="I13277" t="n">
        <v>7</v>
      </c>
      <c r="J13277" t="n">
        <v>609.83</v>
      </c>
      <c r="K13277" t="n">
        <v>0</v>
      </c>
      <c r="L13277">
        <f>I13277*J13277*(1-K13277)</f>
        <v/>
      </c>
      <c r="M13277">
        <f>VLOOKUP(F13277,Products!A:D,4,FALSE)*I13277</f>
        <v/>
      </c>
      <c r="N13277">
        <f>L13277-M13277</f>
        <v/>
      </c>
    </row>
    <row r="13278">
      <c r="A13278" t="inlineStr">
        <is>
          <t>T1013276</t>
        </is>
      </c>
      <c r="B13278" t="inlineStr">
        <is>
          <t>2023-03-18</t>
        </is>
      </c>
      <c r="C13278" t="inlineStr">
        <is>
          <t>S027</t>
        </is>
      </c>
      <c r="D13278" t="inlineStr">
        <is>
          <t>Store_027</t>
        </is>
      </c>
      <c r="E13278" t="inlineStr">
        <is>
          <t>South</t>
        </is>
      </c>
      <c r="F13278" t="inlineStr">
        <is>
          <t>P0065</t>
        </is>
      </c>
      <c r="G13278" t="inlineStr">
        <is>
          <t>Prod_0065</t>
        </is>
      </c>
      <c r="H13278" t="inlineStr">
        <is>
          <t>Beverages</t>
        </is>
      </c>
      <c r="I13278" t="n">
        <v>9</v>
      </c>
      <c r="J13278" t="n">
        <v>230.9</v>
      </c>
      <c r="K13278" t="n">
        <v>0.15</v>
      </c>
      <c r="L13278">
        <f>I13278*J13278*(1-K13278)</f>
        <v/>
      </c>
      <c r="M13278">
        <f>VLOOKUP(F13278,Products!A:D,4,FALSE)*I13278</f>
        <v/>
      </c>
      <c r="N13278">
        <f>L13278-M13278</f>
        <v/>
      </c>
    </row>
    <row r="13279">
      <c r="A13279" t="inlineStr">
        <is>
          <t>T1013277</t>
        </is>
      </c>
      <c r="B13279" t="inlineStr">
        <is>
          <t>2023-05-29</t>
        </is>
      </c>
      <c r="C13279" t="inlineStr">
        <is>
          <t>S019</t>
        </is>
      </c>
      <c r="D13279" t="inlineStr">
        <is>
          <t>Store_019</t>
        </is>
      </c>
      <c r="E13279" t="inlineStr">
        <is>
          <t>East</t>
        </is>
      </c>
      <c r="F13279" t="inlineStr">
        <is>
          <t>P0002</t>
        </is>
      </c>
      <c r="G13279" t="inlineStr">
        <is>
          <t>Prod_0002</t>
        </is>
      </c>
      <c r="H13279" t="inlineStr">
        <is>
          <t>Food</t>
        </is>
      </c>
      <c r="I13279" t="n">
        <v>4</v>
      </c>
      <c r="J13279" t="n">
        <v>231.25</v>
      </c>
      <c r="K13279" t="n">
        <v>0.15</v>
      </c>
      <c r="L13279">
        <f>I13279*J13279*(1-K13279)</f>
        <v/>
      </c>
      <c r="M13279">
        <f>VLOOKUP(F13279,Products!A:D,4,FALSE)*I13279</f>
        <v/>
      </c>
      <c r="N13279">
        <f>L13279-M13279</f>
        <v/>
      </c>
    </row>
    <row r="13280">
      <c r="A13280" t="inlineStr">
        <is>
          <t>T1013278</t>
        </is>
      </c>
      <c r="B13280" t="inlineStr">
        <is>
          <t>2025-03-11</t>
        </is>
      </c>
      <c r="C13280" t="inlineStr">
        <is>
          <t>S042</t>
        </is>
      </c>
      <c r="D13280" t="inlineStr">
        <is>
          <t>Store_042</t>
        </is>
      </c>
      <c r="E13280" t="inlineStr">
        <is>
          <t>Central</t>
        </is>
      </c>
      <c r="F13280" t="inlineStr">
        <is>
          <t>P0072</t>
        </is>
      </c>
      <c r="G13280" t="inlineStr">
        <is>
          <t>Prod_0072</t>
        </is>
      </c>
      <c r="H13280" t="inlineStr">
        <is>
          <t>Food</t>
        </is>
      </c>
      <c r="I13280" t="n">
        <v>4</v>
      </c>
      <c r="J13280" t="n">
        <v>736.73</v>
      </c>
      <c r="K13280" t="n">
        <v>0</v>
      </c>
      <c r="L13280">
        <f>I13280*J13280*(1-K13280)</f>
        <v/>
      </c>
      <c r="M13280">
        <f>VLOOKUP(F13280,Products!A:D,4,FALSE)*I13280</f>
        <v/>
      </c>
      <c r="N13280">
        <f>L13280-M13280</f>
        <v/>
      </c>
    </row>
    <row r="13281">
      <c r="A13281" t="inlineStr">
        <is>
          <t>T1013279</t>
        </is>
      </c>
      <c r="B13281" t="inlineStr">
        <is>
          <t>2024-09-26</t>
        </is>
      </c>
      <c r="C13281" t="inlineStr">
        <is>
          <t>S021</t>
        </is>
      </c>
      <c r="D13281" t="inlineStr">
        <is>
          <t>Store_021</t>
        </is>
      </c>
      <c r="E13281" t="inlineStr">
        <is>
          <t>North</t>
        </is>
      </c>
      <c r="F13281" t="inlineStr">
        <is>
          <t>P0200</t>
        </is>
      </c>
      <c r="G13281" t="inlineStr">
        <is>
          <t>Prod_0200</t>
        </is>
      </c>
      <c r="H13281" t="inlineStr">
        <is>
          <t>Electronics</t>
        </is>
      </c>
      <c r="I13281" t="n">
        <v>4</v>
      </c>
      <c r="J13281" t="n">
        <v>273.68</v>
      </c>
      <c r="K13281" t="n">
        <v>0</v>
      </c>
      <c r="L13281">
        <f>I13281*J13281*(1-K13281)</f>
        <v/>
      </c>
      <c r="M13281">
        <f>VLOOKUP(F13281,Products!A:D,4,FALSE)*I13281</f>
        <v/>
      </c>
      <c r="N13281">
        <f>L13281-M13281</f>
        <v/>
      </c>
    </row>
    <row r="13282">
      <c r="A13282" t="inlineStr">
        <is>
          <t>T1013280</t>
        </is>
      </c>
      <c r="B13282" t="inlineStr">
        <is>
          <t>2023-01-29</t>
        </is>
      </c>
      <c r="C13282" t="inlineStr">
        <is>
          <t>S022</t>
        </is>
      </c>
      <c r="D13282" t="inlineStr">
        <is>
          <t>Store_022</t>
        </is>
      </c>
      <c r="E13282" t="inlineStr">
        <is>
          <t>East</t>
        </is>
      </c>
      <c r="F13282" t="inlineStr">
        <is>
          <t>P0157</t>
        </is>
      </c>
      <c r="G13282" t="inlineStr">
        <is>
          <t>Prod_0157</t>
        </is>
      </c>
      <c r="H13282" t="inlineStr">
        <is>
          <t>Toys</t>
        </is>
      </c>
      <c r="I13282" t="n">
        <v>8</v>
      </c>
      <c r="J13282" t="n">
        <v>242.81</v>
      </c>
      <c r="K13282" t="n">
        <v>0</v>
      </c>
      <c r="L13282">
        <f>I13282*J13282*(1-K13282)</f>
        <v/>
      </c>
      <c r="M13282">
        <f>VLOOKUP(F13282,Products!A:D,4,FALSE)*I13282</f>
        <v/>
      </c>
      <c r="N13282">
        <f>L13282-M13282</f>
        <v/>
      </c>
    </row>
    <row r="13283">
      <c r="A13283" t="inlineStr">
        <is>
          <t>T1013281</t>
        </is>
      </c>
      <c r="B13283" t="inlineStr">
        <is>
          <t>2024-12-11</t>
        </is>
      </c>
      <c r="C13283" t="inlineStr">
        <is>
          <t>S004</t>
        </is>
      </c>
      <c r="D13283" t="inlineStr">
        <is>
          <t>Store_004</t>
        </is>
      </c>
      <c r="E13283" t="inlineStr">
        <is>
          <t>Central</t>
        </is>
      </c>
      <c r="F13283" t="inlineStr">
        <is>
          <t>P0093</t>
        </is>
      </c>
      <c r="G13283" t="inlineStr">
        <is>
          <t>Prod_0093</t>
        </is>
      </c>
      <c r="H13283" t="inlineStr">
        <is>
          <t>Electronics</t>
        </is>
      </c>
      <c r="I13283" t="n">
        <v>6</v>
      </c>
      <c r="J13283" t="n">
        <v>240.38</v>
      </c>
      <c r="K13283" t="n">
        <v>0</v>
      </c>
      <c r="L13283">
        <f>I13283*J13283*(1-K13283)</f>
        <v/>
      </c>
      <c r="M13283">
        <f>VLOOKUP(F13283,Products!A:D,4,FALSE)*I13283</f>
        <v/>
      </c>
      <c r="N13283">
        <f>L13283-M13283</f>
        <v/>
      </c>
    </row>
    <row r="13284">
      <c r="A13284" t="inlineStr">
        <is>
          <t>T1013282</t>
        </is>
      </c>
      <c r="B13284" t="inlineStr">
        <is>
          <t>2023-10-17</t>
        </is>
      </c>
      <c r="C13284" t="inlineStr">
        <is>
          <t>S030</t>
        </is>
      </c>
      <c r="D13284" t="inlineStr">
        <is>
          <t>Store_030</t>
        </is>
      </c>
      <c r="E13284" t="inlineStr">
        <is>
          <t>North</t>
        </is>
      </c>
      <c r="F13284" t="inlineStr">
        <is>
          <t>P0020</t>
        </is>
      </c>
      <c r="G13284" t="inlineStr">
        <is>
          <t>Prod_0020</t>
        </is>
      </c>
      <c r="H13284" t="inlineStr">
        <is>
          <t>Beverages</t>
        </is>
      </c>
      <c r="I13284" t="n">
        <v>9</v>
      </c>
      <c r="J13284" t="n">
        <v>832.67</v>
      </c>
      <c r="K13284" t="n">
        <v>0</v>
      </c>
      <c r="L13284">
        <f>I13284*J13284*(1-K13284)</f>
        <v/>
      </c>
      <c r="M13284">
        <f>VLOOKUP(F13284,Products!A:D,4,FALSE)*I13284</f>
        <v/>
      </c>
      <c r="N13284">
        <f>L13284-M13284</f>
        <v/>
      </c>
    </row>
    <row r="13285">
      <c r="A13285" t="inlineStr">
        <is>
          <t>T1013283</t>
        </is>
      </c>
      <c r="B13285" t="inlineStr">
        <is>
          <t>2023-07-30</t>
        </is>
      </c>
      <c r="C13285" t="inlineStr">
        <is>
          <t>S034</t>
        </is>
      </c>
      <c r="D13285" t="inlineStr">
        <is>
          <t>Store_034</t>
        </is>
      </c>
      <c r="E13285" t="inlineStr">
        <is>
          <t>Central</t>
        </is>
      </c>
      <c r="F13285" t="inlineStr">
        <is>
          <t>P0082</t>
        </is>
      </c>
      <c r="G13285" t="inlineStr">
        <is>
          <t>Prod_0082</t>
        </is>
      </c>
      <c r="H13285" t="inlineStr">
        <is>
          <t>Food</t>
        </is>
      </c>
      <c r="I13285" t="n">
        <v>2</v>
      </c>
      <c r="J13285" t="n">
        <v>624.78</v>
      </c>
      <c r="K13285" t="n">
        <v>0</v>
      </c>
      <c r="L13285">
        <f>I13285*J13285*(1-K13285)</f>
        <v/>
      </c>
      <c r="M13285">
        <f>VLOOKUP(F13285,Products!A:D,4,FALSE)*I13285</f>
        <v/>
      </c>
      <c r="N13285">
        <f>L13285-M13285</f>
        <v/>
      </c>
    </row>
    <row r="13286">
      <c r="A13286" t="inlineStr">
        <is>
          <t>T1013284</t>
        </is>
      </c>
      <c r="B13286" t="inlineStr">
        <is>
          <t>2024-05-19</t>
        </is>
      </c>
      <c r="C13286" t="inlineStr">
        <is>
          <t>S027</t>
        </is>
      </c>
      <c r="D13286" t="inlineStr">
        <is>
          <t>Store_027</t>
        </is>
      </c>
      <c r="E13286" t="inlineStr">
        <is>
          <t>South</t>
        </is>
      </c>
      <c r="F13286" t="inlineStr">
        <is>
          <t>P0003</t>
        </is>
      </c>
      <c r="G13286" t="inlineStr">
        <is>
          <t>Prod_0003</t>
        </is>
      </c>
      <c r="H13286" t="inlineStr">
        <is>
          <t>Household</t>
        </is>
      </c>
      <c r="I13286" t="n">
        <v>8</v>
      </c>
      <c r="J13286" t="n">
        <v>78.43000000000001</v>
      </c>
      <c r="K13286" t="n">
        <v>0</v>
      </c>
      <c r="L13286">
        <f>I13286*J13286*(1-K13286)</f>
        <v/>
      </c>
      <c r="M13286">
        <f>VLOOKUP(F13286,Products!A:D,4,FALSE)*I13286</f>
        <v/>
      </c>
      <c r="N13286">
        <f>L13286-M13286</f>
        <v/>
      </c>
    </row>
    <row r="13287">
      <c r="A13287" t="inlineStr">
        <is>
          <t>T1013285</t>
        </is>
      </c>
      <c r="B13287" t="inlineStr">
        <is>
          <t>2024-12-10</t>
        </is>
      </c>
      <c r="C13287" t="inlineStr">
        <is>
          <t>S048</t>
        </is>
      </c>
      <c r="D13287" t="inlineStr">
        <is>
          <t>Store_048</t>
        </is>
      </c>
      <c r="E13287" t="inlineStr">
        <is>
          <t>South</t>
        </is>
      </c>
      <c r="F13287" t="inlineStr">
        <is>
          <t>P0079</t>
        </is>
      </c>
      <c r="G13287" t="inlineStr">
        <is>
          <t>Prod_0079</t>
        </is>
      </c>
      <c r="H13287" t="inlineStr">
        <is>
          <t>Food</t>
        </is>
      </c>
      <c r="I13287" t="n">
        <v>5</v>
      </c>
      <c r="J13287" t="n">
        <v>623.21</v>
      </c>
      <c r="K13287" t="n">
        <v>0</v>
      </c>
      <c r="L13287">
        <f>I13287*J13287*(1-K13287)</f>
        <v/>
      </c>
      <c r="M13287">
        <f>VLOOKUP(F13287,Products!A:D,4,FALSE)*I13287</f>
        <v/>
      </c>
      <c r="N13287">
        <f>L13287-M13287</f>
        <v/>
      </c>
    </row>
    <row r="13288">
      <c r="A13288" t="inlineStr">
        <is>
          <t>T1013286</t>
        </is>
      </c>
      <c r="B13288" t="inlineStr">
        <is>
          <t>2024-02-19</t>
        </is>
      </c>
      <c r="C13288" t="inlineStr">
        <is>
          <t>S029</t>
        </is>
      </c>
      <c r="D13288" t="inlineStr">
        <is>
          <t>Store_029</t>
        </is>
      </c>
      <c r="E13288" t="inlineStr">
        <is>
          <t>South</t>
        </is>
      </c>
      <c r="F13288" t="inlineStr">
        <is>
          <t>P0190</t>
        </is>
      </c>
      <c r="G13288" t="inlineStr">
        <is>
          <t>Prod_0190</t>
        </is>
      </c>
      <c r="H13288" t="inlineStr">
        <is>
          <t>Household</t>
        </is>
      </c>
      <c r="I13288" t="n">
        <v>3</v>
      </c>
      <c r="J13288" t="n">
        <v>278.69</v>
      </c>
      <c r="K13288" t="n">
        <v>0.05</v>
      </c>
      <c r="L13288">
        <f>I13288*J13288*(1-K13288)</f>
        <v/>
      </c>
      <c r="M13288">
        <f>VLOOKUP(F13288,Products!A:D,4,FALSE)*I13288</f>
        <v/>
      </c>
      <c r="N13288">
        <f>L13288-M13288</f>
        <v/>
      </c>
    </row>
    <row r="13289">
      <c r="A13289" t="inlineStr">
        <is>
          <t>T1013287</t>
        </is>
      </c>
      <c r="B13289" t="inlineStr">
        <is>
          <t>2023-10-26</t>
        </is>
      </c>
      <c r="C13289" t="inlineStr">
        <is>
          <t>S003</t>
        </is>
      </c>
      <c r="D13289" t="inlineStr">
        <is>
          <t>Store_003</t>
        </is>
      </c>
      <c r="E13289" t="inlineStr">
        <is>
          <t>North</t>
        </is>
      </c>
      <c r="F13289" t="inlineStr">
        <is>
          <t>P0018</t>
        </is>
      </c>
      <c r="G13289" t="inlineStr">
        <is>
          <t>Prod_0018</t>
        </is>
      </c>
      <c r="H13289" t="inlineStr">
        <is>
          <t>Food</t>
        </is>
      </c>
      <c r="I13289" t="n">
        <v>4</v>
      </c>
      <c r="J13289" t="n">
        <v>913.41</v>
      </c>
      <c r="K13289" t="n">
        <v>0</v>
      </c>
      <c r="L13289">
        <f>I13289*J13289*(1-K13289)</f>
        <v/>
      </c>
      <c r="M13289">
        <f>VLOOKUP(F13289,Products!A:D,4,FALSE)*I13289</f>
        <v/>
      </c>
      <c r="N13289">
        <f>L13289-M13289</f>
        <v/>
      </c>
    </row>
    <row r="13290">
      <c r="A13290" t="inlineStr">
        <is>
          <t>T1013288</t>
        </is>
      </c>
      <c r="B13290" t="inlineStr">
        <is>
          <t>2024-02-02</t>
        </is>
      </c>
      <c r="C13290" t="inlineStr">
        <is>
          <t>S024</t>
        </is>
      </c>
      <c r="D13290" t="inlineStr">
        <is>
          <t>Store_024</t>
        </is>
      </c>
      <c r="E13290" t="inlineStr">
        <is>
          <t>South</t>
        </is>
      </c>
      <c r="F13290" t="inlineStr">
        <is>
          <t>P0173</t>
        </is>
      </c>
      <c r="G13290" t="inlineStr">
        <is>
          <t>Prod_0173</t>
        </is>
      </c>
      <c r="H13290" t="inlineStr">
        <is>
          <t>Toys</t>
        </is>
      </c>
      <c r="I13290" t="n">
        <v>8</v>
      </c>
      <c r="J13290" t="n">
        <v>949.2</v>
      </c>
      <c r="K13290" t="n">
        <v>0.15</v>
      </c>
      <c r="L13290">
        <f>I13290*J13290*(1-K13290)</f>
        <v/>
      </c>
      <c r="M13290">
        <f>VLOOKUP(F13290,Products!A:D,4,FALSE)*I13290</f>
        <v/>
      </c>
      <c r="N13290">
        <f>L13290-M13290</f>
        <v/>
      </c>
    </row>
    <row r="13291">
      <c r="A13291" t="inlineStr">
        <is>
          <t>T1013289</t>
        </is>
      </c>
      <c r="B13291" t="inlineStr">
        <is>
          <t>2023-01-06</t>
        </is>
      </c>
      <c r="C13291" t="inlineStr">
        <is>
          <t>S041</t>
        </is>
      </c>
      <c r="D13291" t="inlineStr">
        <is>
          <t>Store_041</t>
        </is>
      </c>
      <c r="E13291" t="inlineStr">
        <is>
          <t>East</t>
        </is>
      </c>
      <c r="F13291" t="inlineStr">
        <is>
          <t>P0146</t>
        </is>
      </c>
      <c r="G13291" t="inlineStr">
        <is>
          <t>Prod_0146</t>
        </is>
      </c>
      <c r="H13291" t="inlineStr">
        <is>
          <t>Food</t>
        </is>
      </c>
      <c r="I13291" t="n">
        <v>7</v>
      </c>
      <c r="J13291" t="n">
        <v>374.69</v>
      </c>
      <c r="K13291" t="n">
        <v>0.05</v>
      </c>
      <c r="L13291">
        <f>I13291*J13291*(1-K13291)</f>
        <v/>
      </c>
      <c r="M13291">
        <f>VLOOKUP(F13291,Products!A:D,4,FALSE)*I13291</f>
        <v/>
      </c>
      <c r="N13291">
        <f>L13291-M13291</f>
        <v/>
      </c>
    </row>
    <row r="13292">
      <c r="A13292" t="inlineStr">
        <is>
          <t>T1013290</t>
        </is>
      </c>
      <c r="B13292" t="inlineStr">
        <is>
          <t>2023-09-29</t>
        </is>
      </c>
      <c r="C13292" t="inlineStr">
        <is>
          <t>S007</t>
        </is>
      </c>
      <c r="D13292" t="inlineStr">
        <is>
          <t>Store_007</t>
        </is>
      </c>
      <c r="E13292" t="inlineStr">
        <is>
          <t>East</t>
        </is>
      </c>
      <c r="F13292" t="inlineStr">
        <is>
          <t>P0183</t>
        </is>
      </c>
      <c r="G13292" t="inlineStr">
        <is>
          <t>Prod_0183</t>
        </is>
      </c>
      <c r="H13292" t="inlineStr">
        <is>
          <t>Stationery</t>
        </is>
      </c>
      <c r="I13292" t="n">
        <v>2</v>
      </c>
      <c r="J13292" t="n">
        <v>707.29</v>
      </c>
      <c r="K13292" t="n">
        <v>0</v>
      </c>
      <c r="L13292">
        <f>I13292*J13292*(1-K13292)</f>
        <v/>
      </c>
      <c r="M13292">
        <f>VLOOKUP(F13292,Products!A:D,4,FALSE)*I13292</f>
        <v/>
      </c>
      <c r="N13292">
        <f>L13292-M13292</f>
        <v/>
      </c>
    </row>
    <row r="13293">
      <c r="A13293" t="inlineStr">
        <is>
          <t>T1013291</t>
        </is>
      </c>
      <c r="B13293" t="inlineStr">
        <is>
          <t>2024-11-14</t>
        </is>
      </c>
      <c r="C13293" t="inlineStr">
        <is>
          <t>S040</t>
        </is>
      </c>
      <c r="D13293" t="inlineStr">
        <is>
          <t>Store_040</t>
        </is>
      </c>
      <c r="E13293" t="inlineStr">
        <is>
          <t>Central</t>
        </is>
      </c>
      <c r="F13293" t="inlineStr">
        <is>
          <t>P0200</t>
        </is>
      </c>
      <c r="G13293" t="inlineStr">
        <is>
          <t>Prod_0200</t>
        </is>
      </c>
      <c r="H13293" t="inlineStr">
        <is>
          <t>Electronics</t>
        </is>
      </c>
      <c r="I13293" t="n">
        <v>4</v>
      </c>
      <c r="J13293" t="n">
        <v>297.17</v>
      </c>
      <c r="K13293" t="n">
        <v>0</v>
      </c>
      <c r="L13293">
        <f>I13293*J13293*(1-K13293)</f>
        <v/>
      </c>
      <c r="M13293">
        <f>VLOOKUP(F13293,Products!A:D,4,FALSE)*I13293</f>
        <v/>
      </c>
      <c r="N13293">
        <f>L13293-M13293</f>
        <v/>
      </c>
    </row>
    <row r="13294">
      <c r="A13294" t="inlineStr">
        <is>
          <t>T1013292</t>
        </is>
      </c>
      <c r="B13294" t="inlineStr">
        <is>
          <t>2023-10-19</t>
        </is>
      </c>
      <c r="C13294" t="inlineStr">
        <is>
          <t>S010</t>
        </is>
      </c>
      <c r="D13294" t="inlineStr">
        <is>
          <t>Store_010</t>
        </is>
      </c>
      <c r="E13294" t="inlineStr">
        <is>
          <t>North</t>
        </is>
      </c>
      <c r="F13294" t="inlineStr">
        <is>
          <t>P0102</t>
        </is>
      </c>
      <c r="G13294" t="inlineStr">
        <is>
          <t>Prod_0102</t>
        </is>
      </c>
      <c r="H13294" t="inlineStr">
        <is>
          <t>Food</t>
        </is>
      </c>
      <c r="I13294" t="n">
        <v>1</v>
      </c>
      <c r="J13294" t="n">
        <v>741.21</v>
      </c>
      <c r="K13294" t="n">
        <v>0.05</v>
      </c>
      <c r="L13294">
        <f>I13294*J13294*(1-K13294)</f>
        <v/>
      </c>
      <c r="M13294">
        <f>VLOOKUP(F13294,Products!A:D,4,FALSE)*I13294</f>
        <v/>
      </c>
      <c r="N13294">
        <f>L13294-M13294</f>
        <v/>
      </c>
    </row>
    <row r="13295">
      <c r="A13295" t="inlineStr">
        <is>
          <t>T1013293</t>
        </is>
      </c>
      <c r="B13295" t="inlineStr">
        <is>
          <t>2023-12-05</t>
        </is>
      </c>
      <c r="C13295" t="inlineStr">
        <is>
          <t>S033</t>
        </is>
      </c>
      <c r="D13295" t="inlineStr">
        <is>
          <t>Store_033</t>
        </is>
      </c>
      <c r="E13295" t="inlineStr">
        <is>
          <t>North</t>
        </is>
      </c>
      <c r="F13295" t="inlineStr">
        <is>
          <t>P0158</t>
        </is>
      </c>
      <c r="G13295" t="inlineStr">
        <is>
          <t>Prod_0158</t>
        </is>
      </c>
      <c r="H13295" t="inlineStr">
        <is>
          <t>Beverages</t>
        </is>
      </c>
      <c r="I13295" t="n">
        <v>4</v>
      </c>
      <c r="J13295" t="n">
        <v>222.14</v>
      </c>
      <c r="K13295" t="n">
        <v>0</v>
      </c>
      <c r="L13295">
        <f>I13295*J13295*(1-K13295)</f>
        <v/>
      </c>
      <c r="M13295">
        <f>VLOOKUP(F13295,Products!A:D,4,FALSE)*I13295</f>
        <v/>
      </c>
      <c r="N13295">
        <f>L13295-M13295</f>
        <v/>
      </c>
    </row>
    <row r="13296">
      <c r="A13296" t="inlineStr">
        <is>
          <t>T1013294</t>
        </is>
      </c>
      <c r="B13296" t="inlineStr">
        <is>
          <t>2024-07-18</t>
        </is>
      </c>
      <c r="C13296" t="inlineStr">
        <is>
          <t>S028</t>
        </is>
      </c>
      <c r="D13296" t="inlineStr">
        <is>
          <t>Store_028</t>
        </is>
      </c>
      <c r="E13296" t="inlineStr">
        <is>
          <t>North</t>
        </is>
      </c>
      <c r="F13296" t="inlineStr">
        <is>
          <t>P0114</t>
        </is>
      </c>
      <c r="G13296" t="inlineStr">
        <is>
          <t>Prod_0114</t>
        </is>
      </c>
      <c r="H13296" t="inlineStr">
        <is>
          <t>Beverages</t>
        </is>
      </c>
      <c r="I13296" t="n">
        <v>8</v>
      </c>
      <c r="J13296" t="n">
        <v>922.1900000000001</v>
      </c>
      <c r="K13296" t="n">
        <v>0</v>
      </c>
      <c r="L13296">
        <f>I13296*J13296*(1-K13296)</f>
        <v/>
      </c>
      <c r="M13296">
        <f>VLOOKUP(F13296,Products!A:D,4,FALSE)*I13296</f>
        <v/>
      </c>
      <c r="N13296">
        <f>L13296-M13296</f>
        <v/>
      </c>
    </row>
    <row r="13297">
      <c r="A13297" t="inlineStr">
        <is>
          <t>T1013295</t>
        </is>
      </c>
      <c r="B13297" t="inlineStr">
        <is>
          <t>2024-03-23</t>
        </is>
      </c>
      <c r="C13297" t="inlineStr">
        <is>
          <t>S007</t>
        </is>
      </c>
      <c r="D13297" t="inlineStr">
        <is>
          <t>Store_007</t>
        </is>
      </c>
      <c r="E13297" t="inlineStr">
        <is>
          <t>East</t>
        </is>
      </c>
      <c r="F13297" t="inlineStr">
        <is>
          <t>P0087</t>
        </is>
      </c>
      <c r="G13297" t="inlineStr">
        <is>
          <t>Prod_0087</t>
        </is>
      </c>
      <c r="H13297" t="inlineStr">
        <is>
          <t>Clothing</t>
        </is>
      </c>
      <c r="I13297" t="n">
        <v>4</v>
      </c>
      <c r="J13297" t="n">
        <v>442.88</v>
      </c>
      <c r="K13297" t="n">
        <v>0.15</v>
      </c>
      <c r="L13297">
        <f>I13297*J13297*(1-K13297)</f>
        <v/>
      </c>
      <c r="M13297">
        <f>VLOOKUP(F13297,Products!A:D,4,FALSE)*I13297</f>
        <v/>
      </c>
      <c r="N13297">
        <f>L13297-M13297</f>
        <v/>
      </c>
    </row>
    <row r="13298">
      <c r="A13298" t="inlineStr">
        <is>
          <t>T1013296</t>
        </is>
      </c>
      <c r="B13298" t="inlineStr">
        <is>
          <t>2023-01-21</t>
        </is>
      </c>
      <c r="C13298" t="inlineStr">
        <is>
          <t>S002</t>
        </is>
      </c>
      <c r="D13298" t="inlineStr">
        <is>
          <t>Store_002</t>
        </is>
      </c>
      <c r="E13298" t="inlineStr">
        <is>
          <t>South</t>
        </is>
      </c>
      <c r="F13298" t="inlineStr">
        <is>
          <t>P0077</t>
        </is>
      </c>
      <c r="G13298" t="inlineStr">
        <is>
          <t>Prod_0077</t>
        </is>
      </c>
      <c r="H13298" t="inlineStr">
        <is>
          <t>Beverages</t>
        </is>
      </c>
      <c r="I13298" t="n">
        <v>5</v>
      </c>
      <c r="J13298" t="n">
        <v>44.68</v>
      </c>
      <c r="K13298" t="n">
        <v>0.1</v>
      </c>
      <c r="L13298">
        <f>I13298*J13298*(1-K13298)</f>
        <v/>
      </c>
      <c r="M13298">
        <f>VLOOKUP(F13298,Products!A:D,4,FALSE)*I13298</f>
        <v/>
      </c>
      <c r="N13298">
        <f>L13298-M13298</f>
        <v/>
      </c>
    </row>
    <row r="13299">
      <c r="A13299" t="inlineStr">
        <is>
          <t>T1013297</t>
        </is>
      </c>
      <c r="B13299" t="inlineStr">
        <is>
          <t>2025-09-22</t>
        </is>
      </c>
      <c r="C13299" t="inlineStr">
        <is>
          <t>S010</t>
        </is>
      </c>
      <c r="D13299" t="inlineStr">
        <is>
          <t>Store_010</t>
        </is>
      </c>
      <c r="E13299" t="inlineStr">
        <is>
          <t>North</t>
        </is>
      </c>
      <c r="F13299" t="inlineStr">
        <is>
          <t>P0049</t>
        </is>
      </c>
      <c r="G13299" t="inlineStr">
        <is>
          <t>Prod_0049</t>
        </is>
      </c>
      <c r="H13299" t="inlineStr">
        <is>
          <t>Beverages</t>
        </is>
      </c>
      <c r="I13299" t="n">
        <v>1</v>
      </c>
      <c r="J13299" t="n">
        <v>207.72</v>
      </c>
      <c r="K13299" t="n">
        <v>0.1</v>
      </c>
      <c r="L13299">
        <f>I13299*J13299*(1-K13299)</f>
        <v/>
      </c>
      <c r="M13299">
        <f>VLOOKUP(F13299,Products!A:D,4,FALSE)*I13299</f>
        <v/>
      </c>
      <c r="N13299">
        <f>L13299-M13299</f>
        <v/>
      </c>
    </row>
    <row r="13300">
      <c r="A13300" t="inlineStr">
        <is>
          <t>T1013298</t>
        </is>
      </c>
      <c r="B13300" t="inlineStr">
        <is>
          <t>2023-01-05</t>
        </is>
      </c>
      <c r="C13300" t="inlineStr">
        <is>
          <t>S038</t>
        </is>
      </c>
      <c r="D13300" t="inlineStr">
        <is>
          <t>Store_038</t>
        </is>
      </c>
      <c r="E13300" t="inlineStr">
        <is>
          <t>East</t>
        </is>
      </c>
      <c r="F13300" t="inlineStr">
        <is>
          <t>P0152</t>
        </is>
      </c>
      <c r="G13300" t="inlineStr">
        <is>
          <t>Prod_0152</t>
        </is>
      </c>
      <c r="H13300" t="inlineStr">
        <is>
          <t>Household</t>
        </is>
      </c>
      <c r="I13300" t="n">
        <v>6</v>
      </c>
      <c r="J13300" t="n">
        <v>562.99</v>
      </c>
      <c r="K13300" t="n">
        <v>0.15</v>
      </c>
      <c r="L13300">
        <f>I13300*J13300*(1-K13300)</f>
        <v/>
      </c>
      <c r="M13300">
        <f>VLOOKUP(F13300,Products!A:D,4,FALSE)*I13300</f>
        <v/>
      </c>
      <c r="N13300">
        <f>L13300-M13300</f>
        <v/>
      </c>
    </row>
    <row r="13301">
      <c r="A13301" t="inlineStr">
        <is>
          <t>T1013299</t>
        </is>
      </c>
      <c r="B13301" t="inlineStr">
        <is>
          <t>2025-05-17</t>
        </is>
      </c>
      <c r="C13301" t="inlineStr">
        <is>
          <t>S029</t>
        </is>
      </c>
      <c r="D13301" t="inlineStr">
        <is>
          <t>Store_029</t>
        </is>
      </c>
      <c r="E13301" t="inlineStr">
        <is>
          <t>South</t>
        </is>
      </c>
      <c r="F13301" t="inlineStr">
        <is>
          <t>P0086</t>
        </is>
      </c>
      <c r="G13301" t="inlineStr">
        <is>
          <t>Prod_0086</t>
        </is>
      </c>
      <c r="H13301" t="inlineStr">
        <is>
          <t>Stationery</t>
        </is>
      </c>
      <c r="I13301" t="n">
        <v>9</v>
      </c>
      <c r="J13301" t="n">
        <v>723.14</v>
      </c>
      <c r="K13301" t="n">
        <v>0.15</v>
      </c>
      <c r="L13301">
        <f>I13301*J13301*(1-K13301)</f>
        <v/>
      </c>
      <c r="M13301">
        <f>VLOOKUP(F13301,Products!A:D,4,FALSE)*I13301</f>
        <v/>
      </c>
      <c r="N13301">
        <f>L13301-M13301</f>
        <v/>
      </c>
    </row>
    <row r="13302">
      <c r="A13302" t="inlineStr">
        <is>
          <t>T1013300</t>
        </is>
      </c>
      <c r="B13302" t="inlineStr">
        <is>
          <t>2023-10-29</t>
        </is>
      </c>
      <c r="C13302" t="inlineStr">
        <is>
          <t>S002</t>
        </is>
      </c>
      <c r="D13302" t="inlineStr">
        <is>
          <t>Store_002</t>
        </is>
      </c>
      <c r="E13302" t="inlineStr">
        <is>
          <t>South</t>
        </is>
      </c>
      <c r="F13302" t="inlineStr">
        <is>
          <t>P0121</t>
        </is>
      </c>
      <c r="G13302" t="inlineStr">
        <is>
          <t>Prod_0121</t>
        </is>
      </c>
      <c r="H13302" t="inlineStr">
        <is>
          <t>Clothing</t>
        </is>
      </c>
      <c r="I13302" t="n">
        <v>3</v>
      </c>
      <c r="J13302" t="n">
        <v>941.13</v>
      </c>
      <c r="K13302" t="n">
        <v>0</v>
      </c>
      <c r="L13302">
        <f>I13302*J13302*(1-K13302)</f>
        <v/>
      </c>
      <c r="M13302">
        <f>VLOOKUP(F13302,Products!A:D,4,FALSE)*I13302</f>
        <v/>
      </c>
      <c r="N13302">
        <f>L13302-M13302</f>
        <v/>
      </c>
    </row>
    <row r="13303">
      <c r="A13303" t="inlineStr">
        <is>
          <t>T1013301</t>
        </is>
      </c>
      <c r="B13303" t="inlineStr">
        <is>
          <t>2023-03-13</t>
        </is>
      </c>
      <c r="C13303" t="inlineStr">
        <is>
          <t>S037</t>
        </is>
      </c>
      <c r="D13303" t="inlineStr">
        <is>
          <t>Store_037</t>
        </is>
      </c>
      <c r="E13303" t="inlineStr">
        <is>
          <t>East</t>
        </is>
      </c>
      <c r="F13303" t="inlineStr">
        <is>
          <t>P0167</t>
        </is>
      </c>
      <c r="G13303" t="inlineStr">
        <is>
          <t>Prod_0167</t>
        </is>
      </c>
      <c r="H13303" t="inlineStr">
        <is>
          <t>Beverages</t>
        </is>
      </c>
      <c r="I13303" t="n">
        <v>7</v>
      </c>
      <c r="J13303" t="n">
        <v>513.25</v>
      </c>
      <c r="K13303" t="n">
        <v>0</v>
      </c>
      <c r="L13303">
        <f>I13303*J13303*(1-K13303)</f>
        <v/>
      </c>
      <c r="M13303">
        <f>VLOOKUP(F13303,Products!A:D,4,FALSE)*I13303</f>
        <v/>
      </c>
      <c r="N13303">
        <f>L13303-M13303</f>
        <v/>
      </c>
    </row>
    <row r="13304">
      <c r="A13304" t="inlineStr">
        <is>
          <t>T1013302</t>
        </is>
      </c>
      <c r="B13304" t="inlineStr">
        <is>
          <t>2024-10-25</t>
        </is>
      </c>
      <c r="C13304" t="inlineStr">
        <is>
          <t>S020</t>
        </is>
      </c>
      <c r="D13304" t="inlineStr">
        <is>
          <t>Store_020</t>
        </is>
      </c>
      <c r="E13304" t="inlineStr">
        <is>
          <t>West</t>
        </is>
      </c>
      <c r="F13304" t="inlineStr">
        <is>
          <t>P0093</t>
        </is>
      </c>
      <c r="G13304" t="inlineStr">
        <is>
          <t>Prod_0093</t>
        </is>
      </c>
      <c r="H13304" t="inlineStr">
        <is>
          <t>Electronics</t>
        </is>
      </c>
      <c r="I13304" t="n">
        <v>8</v>
      </c>
      <c r="J13304" t="n">
        <v>179.93</v>
      </c>
      <c r="K13304" t="n">
        <v>0</v>
      </c>
      <c r="L13304">
        <f>I13304*J13304*(1-K13304)</f>
        <v/>
      </c>
      <c r="M13304">
        <f>VLOOKUP(F13304,Products!A:D,4,FALSE)*I13304</f>
        <v/>
      </c>
      <c r="N13304">
        <f>L13304-M13304</f>
        <v/>
      </c>
    </row>
    <row r="13305">
      <c r="A13305" t="inlineStr">
        <is>
          <t>T1013303</t>
        </is>
      </c>
      <c r="B13305" t="inlineStr">
        <is>
          <t>2025-05-03</t>
        </is>
      </c>
      <c r="C13305" t="inlineStr">
        <is>
          <t>S020</t>
        </is>
      </c>
      <c r="D13305" t="inlineStr">
        <is>
          <t>Store_020</t>
        </is>
      </c>
      <c r="E13305" t="inlineStr">
        <is>
          <t>West</t>
        </is>
      </c>
      <c r="F13305" t="inlineStr">
        <is>
          <t>P0011</t>
        </is>
      </c>
      <c r="G13305" t="inlineStr">
        <is>
          <t>Prod_0011</t>
        </is>
      </c>
      <c r="H13305" t="inlineStr">
        <is>
          <t>Household</t>
        </is>
      </c>
      <c r="I13305" t="n">
        <v>3</v>
      </c>
      <c r="J13305" t="n">
        <v>302.29</v>
      </c>
      <c r="K13305" t="n">
        <v>0.1</v>
      </c>
      <c r="L13305">
        <f>I13305*J13305*(1-K13305)</f>
        <v/>
      </c>
      <c r="M13305">
        <f>VLOOKUP(F13305,Products!A:D,4,FALSE)*I13305</f>
        <v/>
      </c>
      <c r="N13305">
        <f>L13305-M13305</f>
        <v/>
      </c>
    </row>
    <row r="13306">
      <c r="A13306" t="inlineStr">
        <is>
          <t>T1013304</t>
        </is>
      </c>
      <c r="B13306" t="inlineStr">
        <is>
          <t>2023-03-24</t>
        </is>
      </c>
      <c r="C13306" t="inlineStr">
        <is>
          <t>S020</t>
        </is>
      </c>
      <c r="D13306" t="inlineStr">
        <is>
          <t>Store_020</t>
        </is>
      </c>
      <c r="E13306" t="inlineStr">
        <is>
          <t>West</t>
        </is>
      </c>
      <c r="F13306" t="inlineStr">
        <is>
          <t>P0059</t>
        </is>
      </c>
      <c r="G13306" t="inlineStr">
        <is>
          <t>Prod_0059</t>
        </is>
      </c>
      <c r="H13306" t="inlineStr">
        <is>
          <t>Beverages</t>
        </is>
      </c>
      <c r="I13306" t="n">
        <v>9</v>
      </c>
      <c r="J13306" t="n">
        <v>401.12</v>
      </c>
      <c r="K13306" t="n">
        <v>0.1</v>
      </c>
      <c r="L13306">
        <f>I13306*J13306*(1-K13306)</f>
        <v/>
      </c>
      <c r="M13306">
        <f>VLOOKUP(F13306,Products!A:D,4,FALSE)*I13306</f>
        <v/>
      </c>
      <c r="N13306">
        <f>L13306-M13306</f>
        <v/>
      </c>
    </row>
    <row r="13307">
      <c r="A13307" t="inlineStr">
        <is>
          <t>T1013305</t>
        </is>
      </c>
      <c r="B13307" t="inlineStr">
        <is>
          <t>2025-07-05</t>
        </is>
      </c>
      <c r="C13307" t="inlineStr">
        <is>
          <t>S046</t>
        </is>
      </c>
      <c r="D13307" t="inlineStr">
        <is>
          <t>Store_046</t>
        </is>
      </c>
      <c r="E13307" t="inlineStr">
        <is>
          <t>South</t>
        </is>
      </c>
      <c r="F13307" t="inlineStr">
        <is>
          <t>P0053</t>
        </is>
      </c>
      <c r="G13307" t="inlineStr">
        <is>
          <t>Prod_0053</t>
        </is>
      </c>
      <c r="H13307" t="inlineStr">
        <is>
          <t>Food</t>
        </is>
      </c>
      <c r="I13307" t="n">
        <v>6</v>
      </c>
      <c r="J13307" t="n">
        <v>335.11</v>
      </c>
      <c r="K13307" t="n">
        <v>0.05</v>
      </c>
      <c r="L13307">
        <f>I13307*J13307*(1-K13307)</f>
        <v/>
      </c>
      <c r="M13307">
        <f>VLOOKUP(F13307,Products!A:D,4,FALSE)*I13307</f>
        <v/>
      </c>
      <c r="N13307">
        <f>L13307-M13307</f>
        <v/>
      </c>
    </row>
    <row r="13308">
      <c r="A13308" t="inlineStr">
        <is>
          <t>T1013306</t>
        </is>
      </c>
      <c r="B13308" t="inlineStr">
        <is>
          <t>2024-02-29</t>
        </is>
      </c>
      <c r="C13308" t="inlineStr">
        <is>
          <t>S014</t>
        </is>
      </c>
      <c r="D13308" t="inlineStr">
        <is>
          <t>Store_014</t>
        </is>
      </c>
      <c r="E13308" t="inlineStr">
        <is>
          <t>West</t>
        </is>
      </c>
      <c r="F13308" t="inlineStr">
        <is>
          <t>P0080</t>
        </is>
      </c>
      <c r="G13308" t="inlineStr">
        <is>
          <t>Prod_0080</t>
        </is>
      </c>
      <c r="H13308" t="inlineStr">
        <is>
          <t>Clothing</t>
        </is>
      </c>
      <c r="I13308" t="n">
        <v>3</v>
      </c>
      <c r="J13308" t="n">
        <v>622.36</v>
      </c>
      <c r="K13308" t="n">
        <v>0</v>
      </c>
      <c r="L13308">
        <f>I13308*J13308*(1-K13308)</f>
        <v/>
      </c>
      <c r="M13308">
        <f>VLOOKUP(F13308,Products!A:D,4,FALSE)*I13308</f>
        <v/>
      </c>
      <c r="N13308">
        <f>L13308-M13308</f>
        <v/>
      </c>
    </row>
    <row r="13309">
      <c r="A13309" t="inlineStr">
        <is>
          <t>T1013307</t>
        </is>
      </c>
      <c r="B13309" t="inlineStr">
        <is>
          <t>2023-08-15</t>
        </is>
      </c>
      <c r="C13309" t="inlineStr">
        <is>
          <t>S039</t>
        </is>
      </c>
      <c r="D13309" t="inlineStr">
        <is>
          <t>Store_039</t>
        </is>
      </c>
      <c r="E13309" t="inlineStr">
        <is>
          <t>North</t>
        </is>
      </c>
      <c r="F13309" t="inlineStr">
        <is>
          <t>P0018</t>
        </is>
      </c>
      <c r="G13309" t="inlineStr">
        <is>
          <t>Prod_0018</t>
        </is>
      </c>
      <c r="H13309" t="inlineStr">
        <is>
          <t>Food</t>
        </is>
      </c>
      <c r="I13309" t="n">
        <v>9</v>
      </c>
      <c r="J13309" t="n">
        <v>889.84</v>
      </c>
      <c r="K13309" t="n">
        <v>0.05</v>
      </c>
      <c r="L13309">
        <f>I13309*J13309*(1-K13309)</f>
        <v/>
      </c>
      <c r="M13309">
        <f>VLOOKUP(F13309,Products!A:D,4,FALSE)*I13309</f>
        <v/>
      </c>
      <c r="N13309">
        <f>L13309-M13309</f>
        <v/>
      </c>
    </row>
    <row r="13310">
      <c r="A13310" t="inlineStr">
        <is>
          <t>T1013308</t>
        </is>
      </c>
      <c r="B13310" t="inlineStr">
        <is>
          <t>2023-09-21</t>
        </is>
      </c>
      <c r="C13310" t="inlineStr">
        <is>
          <t>S007</t>
        </is>
      </c>
      <c r="D13310" t="inlineStr">
        <is>
          <t>Store_007</t>
        </is>
      </c>
      <c r="E13310" t="inlineStr">
        <is>
          <t>East</t>
        </is>
      </c>
      <c r="F13310" t="inlineStr">
        <is>
          <t>P0048</t>
        </is>
      </c>
      <c r="G13310" t="inlineStr">
        <is>
          <t>Prod_0048</t>
        </is>
      </c>
      <c r="H13310" t="inlineStr">
        <is>
          <t>Toys</t>
        </is>
      </c>
      <c r="I13310" t="n">
        <v>5</v>
      </c>
      <c r="J13310" t="n">
        <v>232.37</v>
      </c>
      <c r="K13310" t="n">
        <v>0.05</v>
      </c>
      <c r="L13310">
        <f>I13310*J13310*(1-K13310)</f>
        <v/>
      </c>
      <c r="M13310">
        <f>VLOOKUP(F13310,Products!A:D,4,FALSE)*I13310</f>
        <v/>
      </c>
      <c r="N13310">
        <f>L13310-M13310</f>
        <v/>
      </c>
    </row>
    <row r="13311">
      <c r="A13311" t="inlineStr">
        <is>
          <t>T1013309</t>
        </is>
      </c>
      <c r="B13311" t="inlineStr">
        <is>
          <t>2024-12-20</t>
        </is>
      </c>
      <c r="C13311" t="inlineStr">
        <is>
          <t>S025</t>
        </is>
      </c>
      <c r="D13311" t="inlineStr">
        <is>
          <t>Store_025</t>
        </is>
      </c>
      <c r="E13311" t="inlineStr">
        <is>
          <t>Central</t>
        </is>
      </c>
      <c r="F13311" t="inlineStr">
        <is>
          <t>P0101</t>
        </is>
      </c>
      <c r="G13311" t="inlineStr">
        <is>
          <t>Prod_0101</t>
        </is>
      </c>
      <c r="H13311" t="inlineStr">
        <is>
          <t>Food</t>
        </is>
      </c>
      <c r="I13311" t="n">
        <v>5</v>
      </c>
      <c r="J13311" t="n">
        <v>71.62</v>
      </c>
      <c r="K13311" t="n">
        <v>0.05</v>
      </c>
      <c r="L13311">
        <f>I13311*J13311*(1-K13311)</f>
        <v/>
      </c>
      <c r="M13311">
        <f>VLOOKUP(F13311,Products!A:D,4,FALSE)*I13311</f>
        <v/>
      </c>
      <c r="N13311">
        <f>L13311-M13311</f>
        <v/>
      </c>
    </row>
    <row r="13312">
      <c r="A13312" t="inlineStr">
        <is>
          <t>T1013310</t>
        </is>
      </c>
      <c r="B13312" t="inlineStr">
        <is>
          <t>2024-02-25</t>
        </is>
      </c>
      <c r="C13312" t="inlineStr">
        <is>
          <t>S034</t>
        </is>
      </c>
      <c r="D13312" t="inlineStr">
        <is>
          <t>Store_034</t>
        </is>
      </c>
      <c r="E13312" t="inlineStr">
        <is>
          <t>Central</t>
        </is>
      </c>
      <c r="F13312" t="inlineStr">
        <is>
          <t>P0085</t>
        </is>
      </c>
      <c r="G13312" t="inlineStr">
        <is>
          <t>Prod_0085</t>
        </is>
      </c>
      <c r="H13312" t="inlineStr">
        <is>
          <t>Food</t>
        </is>
      </c>
      <c r="I13312" t="n">
        <v>3</v>
      </c>
      <c r="J13312" t="n">
        <v>336</v>
      </c>
      <c r="K13312" t="n">
        <v>0.1</v>
      </c>
      <c r="L13312">
        <f>I13312*J13312*(1-K13312)</f>
        <v/>
      </c>
      <c r="M13312">
        <f>VLOOKUP(F13312,Products!A:D,4,FALSE)*I13312</f>
        <v/>
      </c>
      <c r="N13312">
        <f>L13312-M13312</f>
        <v/>
      </c>
    </row>
    <row r="13313">
      <c r="A13313" t="inlineStr">
        <is>
          <t>T1013311</t>
        </is>
      </c>
      <c r="B13313" t="inlineStr">
        <is>
          <t>2025-04-11</t>
        </is>
      </c>
      <c r="C13313" t="inlineStr">
        <is>
          <t>S016</t>
        </is>
      </c>
      <c r="D13313" t="inlineStr">
        <is>
          <t>Store_016</t>
        </is>
      </c>
      <c r="E13313" t="inlineStr">
        <is>
          <t>West</t>
        </is>
      </c>
      <c r="F13313" t="inlineStr">
        <is>
          <t>P0153</t>
        </is>
      </c>
      <c r="G13313" t="inlineStr">
        <is>
          <t>Prod_0153</t>
        </is>
      </c>
      <c r="H13313" t="inlineStr">
        <is>
          <t>Clothing</t>
        </is>
      </c>
      <c r="I13313" t="n">
        <v>2</v>
      </c>
      <c r="J13313" t="n">
        <v>161.39</v>
      </c>
      <c r="K13313" t="n">
        <v>0.1</v>
      </c>
      <c r="L13313">
        <f>I13313*J13313*(1-K13313)</f>
        <v/>
      </c>
      <c r="M13313">
        <f>VLOOKUP(F13313,Products!A:D,4,FALSE)*I13313</f>
        <v/>
      </c>
      <c r="N13313">
        <f>L13313-M13313</f>
        <v/>
      </c>
    </row>
    <row r="13314">
      <c r="A13314" t="inlineStr">
        <is>
          <t>T1013312</t>
        </is>
      </c>
      <c r="B13314" t="inlineStr">
        <is>
          <t>2024-07-07</t>
        </is>
      </c>
      <c r="C13314" t="inlineStr">
        <is>
          <t>S020</t>
        </is>
      </c>
      <c r="D13314" t="inlineStr">
        <is>
          <t>Store_020</t>
        </is>
      </c>
      <c r="E13314" t="inlineStr">
        <is>
          <t>West</t>
        </is>
      </c>
      <c r="F13314" t="inlineStr">
        <is>
          <t>P0172</t>
        </is>
      </c>
      <c r="G13314" t="inlineStr">
        <is>
          <t>Prod_0172</t>
        </is>
      </c>
      <c r="H13314" t="inlineStr">
        <is>
          <t>Beverages</t>
        </is>
      </c>
      <c r="I13314" t="n">
        <v>5</v>
      </c>
      <c r="J13314" t="n">
        <v>736.53</v>
      </c>
      <c r="K13314" t="n">
        <v>0.05</v>
      </c>
      <c r="L13314">
        <f>I13314*J13314*(1-K13314)</f>
        <v/>
      </c>
      <c r="M13314">
        <f>VLOOKUP(F13314,Products!A:D,4,FALSE)*I13314</f>
        <v/>
      </c>
      <c r="N13314">
        <f>L13314-M13314</f>
        <v/>
      </c>
    </row>
    <row r="13315">
      <c r="A13315" t="inlineStr">
        <is>
          <t>T1013313</t>
        </is>
      </c>
      <c r="B13315" t="inlineStr">
        <is>
          <t>2024-09-16</t>
        </is>
      </c>
      <c r="C13315" t="inlineStr">
        <is>
          <t>S019</t>
        </is>
      </c>
      <c r="D13315" t="inlineStr">
        <is>
          <t>Store_019</t>
        </is>
      </c>
      <c r="E13315" t="inlineStr">
        <is>
          <t>East</t>
        </is>
      </c>
      <c r="F13315" t="inlineStr">
        <is>
          <t>P0060</t>
        </is>
      </c>
      <c r="G13315" t="inlineStr">
        <is>
          <t>Prod_0060</t>
        </is>
      </c>
      <c r="H13315" t="inlineStr">
        <is>
          <t>Toys</t>
        </is>
      </c>
      <c r="I13315" t="n">
        <v>8</v>
      </c>
      <c r="J13315" t="n">
        <v>117.51</v>
      </c>
      <c r="K13315" t="n">
        <v>0</v>
      </c>
      <c r="L13315">
        <f>I13315*J13315*(1-K13315)</f>
        <v/>
      </c>
      <c r="M13315">
        <f>VLOOKUP(F13315,Products!A:D,4,FALSE)*I13315</f>
        <v/>
      </c>
      <c r="N13315">
        <f>L13315-M13315</f>
        <v/>
      </c>
    </row>
    <row r="13316">
      <c r="A13316" t="inlineStr">
        <is>
          <t>T1013314</t>
        </is>
      </c>
      <c r="B13316" t="inlineStr">
        <is>
          <t>2025-03-19</t>
        </is>
      </c>
      <c r="C13316" t="inlineStr">
        <is>
          <t>S032</t>
        </is>
      </c>
      <c r="D13316" t="inlineStr">
        <is>
          <t>Store_032</t>
        </is>
      </c>
      <c r="E13316" t="inlineStr">
        <is>
          <t>Central</t>
        </is>
      </c>
      <c r="F13316" t="inlineStr">
        <is>
          <t>P0132</t>
        </is>
      </c>
      <c r="G13316" t="inlineStr">
        <is>
          <t>Prod_0132</t>
        </is>
      </c>
      <c r="H13316" t="inlineStr">
        <is>
          <t>Food</t>
        </is>
      </c>
      <c r="I13316" t="n">
        <v>8</v>
      </c>
      <c r="J13316" t="n">
        <v>145.15</v>
      </c>
      <c r="K13316" t="n">
        <v>0.1</v>
      </c>
      <c r="L13316">
        <f>I13316*J13316*(1-K13316)</f>
        <v/>
      </c>
      <c r="M13316">
        <f>VLOOKUP(F13316,Products!A:D,4,FALSE)*I13316</f>
        <v/>
      </c>
      <c r="N13316">
        <f>L13316-M13316</f>
        <v/>
      </c>
    </row>
    <row r="13317">
      <c r="A13317" t="inlineStr">
        <is>
          <t>T1013315</t>
        </is>
      </c>
      <c r="B13317" t="inlineStr">
        <is>
          <t>2023-05-04</t>
        </is>
      </c>
      <c r="C13317" t="inlineStr">
        <is>
          <t>S002</t>
        </is>
      </c>
      <c r="D13317" t="inlineStr">
        <is>
          <t>Store_002</t>
        </is>
      </c>
      <c r="E13317" t="inlineStr">
        <is>
          <t>South</t>
        </is>
      </c>
      <c r="F13317" t="inlineStr">
        <is>
          <t>P0113</t>
        </is>
      </c>
      <c r="G13317" t="inlineStr">
        <is>
          <t>Prod_0113</t>
        </is>
      </c>
      <c r="H13317" t="inlineStr">
        <is>
          <t>Toys</t>
        </is>
      </c>
      <c r="I13317" t="n">
        <v>3</v>
      </c>
      <c r="J13317" t="n">
        <v>684.0700000000001</v>
      </c>
      <c r="K13317" t="n">
        <v>0</v>
      </c>
      <c r="L13317">
        <f>I13317*J13317*(1-K13317)</f>
        <v/>
      </c>
      <c r="M13317">
        <f>VLOOKUP(F13317,Products!A:D,4,FALSE)*I13317</f>
        <v/>
      </c>
      <c r="N13317">
        <f>L13317-M13317</f>
        <v/>
      </c>
    </row>
    <row r="13318">
      <c r="A13318" t="inlineStr">
        <is>
          <t>T1013316</t>
        </is>
      </c>
      <c r="B13318" t="inlineStr">
        <is>
          <t>2024-12-24</t>
        </is>
      </c>
      <c r="C13318" t="inlineStr">
        <is>
          <t>S031</t>
        </is>
      </c>
      <c r="D13318" t="inlineStr">
        <is>
          <t>Store_031</t>
        </is>
      </c>
      <c r="E13318" t="inlineStr">
        <is>
          <t>Central</t>
        </is>
      </c>
      <c r="F13318" t="inlineStr">
        <is>
          <t>P0168</t>
        </is>
      </c>
      <c r="G13318" t="inlineStr">
        <is>
          <t>Prod_0168</t>
        </is>
      </c>
      <c r="H13318" t="inlineStr">
        <is>
          <t>Electronics</t>
        </is>
      </c>
      <c r="I13318" t="n">
        <v>6</v>
      </c>
      <c r="J13318" t="n">
        <v>54.5</v>
      </c>
      <c r="K13318" t="n">
        <v>0</v>
      </c>
      <c r="L13318">
        <f>I13318*J13318*(1-K13318)</f>
        <v/>
      </c>
      <c r="M13318">
        <f>VLOOKUP(F13318,Products!A:D,4,FALSE)*I13318</f>
        <v/>
      </c>
      <c r="N13318">
        <f>L13318-M13318</f>
        <v/>
      </c>
    </row>
    <row r="13319">
      <c r="A13319" t="inlineStr">
        <is>
          <t>T1013317</t>
        </is>
      </c>
      <c r="B13319" t="inlineStr">
        <is>
          <t>2024-03-08</t>
        </is>
      </c>
      <c r="C13319" t="inlineStr">
        <is>
          <t>S036</t>
        </is>
      </c>
      <c r="D13319" t="inlineStr">
        <is>
          <t>Store_036</t>
        </is>
      </c>
      <c r="E13319" t="inlineStr">
        <is>
          <t>Central</t>
        </is>
      </c>
      <c r="F13319" t="inlineStr">
        <is>
          <t>P0103</t>
        </is>
      </c>
      <c r="G13319" t="inlineStr">
        <is>
          <t>Prod_0103</t>
        </is>
      </c>
      <c r="H13319" t="inlineStr">
        <is>
          <t>Stationery</t>
        </is>
      </c>
      <c r="I13319" t="n">
        <v>8</v>
      </c>
      <c r="J13319" t="n">
        <v>858.8200000000001</v>
      </c>
      <c r="K13319" t="n">
        <v>0</v>
      </c>
      <c r="L13319">
        <f>I13319*J13319*(1-K13319)</f>
        <v/>
      </c>
      <c r="M13319">
        <f>VLOOKUP(F13319,Products!A:D,4,FALSE)*I13319</f>
        <v/>
      </c>
      <c r="N13319">
        <f>L13319-M13319</f>
        <v/>
      </c>
    </row>
    <row r="13320">
      <c r="A13320" t="inlineStr">
        <is>
          <t>T1013318</t>
        </is>
      </c>
      <c r="B13320" t="inlineStr">
        <is>
          <t>2024-06-03</t>
        </is>
      </c>
      <c r="C13320" t="inlineStr">
        <is>
          <t>S042</t>
        </is>
      </c>
      <c r="D13320" t="inlineStr">
        <is>
          <t>Store_042</t>
        </is>
      </c>
      <c r="E13320" t="inlineStr">
        <is>
          <t>Central</t>
        </is>
      </c>
      <c r="F13320" t="inlineStr">
        <is>
          <t>P0167</t>
        </is>
      </c>
      <c r="G13320" t="inlineStr">
        <is>
          <t>Prod_0167</t>
        </is>
      </c>
      <c r="H13320" t="inlineStr">
        <is>
          <t>Beverages</t>
        </is>
      </c>
      <c r="I13320" t="n">
        <v>1</v>
      </c>
      <c r="J13320" t="n">
        <v>539.4299999999999</v>
      </c>
      <c r="K13320" t="n">
        <v>0.2</v>
      </c>
      <c r="L13320">
        <f>I13320*J13320*(1-K13320)</f>
        <v/>
      </c>
      <c r="M13320">
        <f>VLOOKUP(F13320,Products!A:D,4,FALSE)*I13320</f>
        <v/>
      </c>
      <c r="N13320">
        <f>L13320-M13320</f>
        <v/>
      </c>
    </row>
    <row r="13321">
      <c r="A13321" t="inlineStr">
        <is>
          <t>T1013319</t>
        </is>
      </c>
      <c r="B13321" t="inlineStr">
        <is>
          <t>2023-05-23</t>
        </is>
      </c>
      <c r="C13321" t="inlineStr">
        <is>
          <t>S043</t>
        </is>
      </c>
      <c r="D13321" t="inlineStr">
        <is>
          <t>Store_043</t>
        </is>
      </c>
      <c r="E13321" t="inlineStr">
        <is>
          <t>East</t>
        </is>
      </c>
      <c r="F13321" t="inlineStr">
        <is>
          <t>P0148</t>
        </is>
      </c>
      <c r="G13321" t="inlineStr">
        <is>
          <t>Prod_0148</t>
        </is>
      </c>
      <c r="H13321" t="inlineStr">
        <is>
          <t>Electronics</t>
        </is>
      </c>
      <c r="I13321" t="n">
        <v>3</v>
      </c>
      <c r="J13321" t="n">
        <v>220.32</v>
      </c>
      <c r="K13321" t="n">
        <v>0</v>
      </c>
      <c r="L13321">
        <f>I13321*J13321*(1-K13321)</f>
        <v/>
      </c>
      <c r="M13321">
        <f>VLOOKUP(F13321,Products!A:D,4,FALSE)*I13321</f>
        <v/>
      </c>
      <c r="N13321">
        <f>L13321-M13321</f>
        <v/>
      </c>
    </row>
    <row r="13322">
      <c r="A13322" t="inlineStr">
        <is>
          <t>T1013320</t>
        </is>
      </c>
      <c r="B13322" t="inlineStr">
        <is>
          <t>2025-04-25</t>
        </is>
      </c>
      <c r="C13322" t="inlineStr">
        <is>
          <t>S020</t>
        </is>
      </c>
      <c r="D13322" t="inlineStr">
        <is>
          <t>Store_020</t>
        </is>
      </c>
      <c r="E13322" t="inlineStr">
        <is>
          <t>West</t>
        </is>
      </c>
      <c r="F13322" t="inlineStr">
        <is>
          <t>P0127</t>
        </is>
      </c>
      <c r="G13322" t="inlineStr">
        <is>
          <t>Prod_0127</t>
        </is>
      </c>
      <c r="H13322" t="inlineStr">
        <is>
          <t>Toys</t>
        </is>
      </c>
      <c r="I13322" t="n">
        <v>4</v>
      </c>
      <c r="J13322" t="n">
        <v>874.0599999999999</v>
      </c>
      <c r="K13322" t="n">
        <v>0</v>
      </c>
      <c r="L13322">
        <f>I13322*J13322*(1-K13322)</f>
        <v/>
      </c>
      <c r="M13322">
        <f>VLOOKUP(F13322,Products!A:D,4,FALSE)*I13322</f>
        <v/>
      </c>
      <c r="N13322">
        <f>L13322-M13322</f>
        <v/>
      </c>
    </row>
    <row r="13323">
      <c r="A13323" t="inlineStr">
        <is>
          <t>T1013321</t>
        </is>
      </c>
      <c r="B13323" t="inlineStr">
        <is>
          <t>2023-10-13</t>
        </is>
      </c>
      <c r="C13323" t="inlineStr">
        <is>
          <t>S014</t>
        </is>
      </c>
      <c r="D13323" t="inlineStr">
        <is>
          <t>Store_014</t>
        </is>
      </c>
      <c r="E13323" t="inlineStr">
        <is>
          <t>West</t>
        </is>
      </c>
      <c r="F13323" t="inlineStr">
        <is>
          <t>P0170</t>
        </is>
      </c>
      <c r="G13323" t="inlineStr">
        <is>
          <t>Prod_0170</t>
        </is>
      </c>
      <c r="H13323" t="inlineStr">
        <is>
          <t>Household</t>
        </is>
      </c>
      <c r="I13323" t="n">
        <v>5</v>
      </c>
      <c r="J13323" t="n">
        <v>606</v>
      </c>
      <c r="K13323" t="n">
        <v>0.15</v>
      </c>
      <c r="L13323">
        <f>I13323*J13323*(1-K13323)</f>
        <v/>
      </c>
      <c r="M13323">
        <f>VLOOKUP(F13323,Products!A:D,4,FALSE)*I13323</f>
        <v/>
      </c>
      <c r="N13323">
        <f>L13323-M13323</f>
        <v/>
      </c>
    </row>
    <row r="13324">
      <c r="A13324" t="inlineStr">
        <is>
          <t>T1013322</t>
        </is>
      </c>
      <c r="B13324" t="inlineStr">
        <is>
          <t>2024-05-29</t>
        </is>
      </c>
      <c r="C13324" t="inlineStr">
        <is>
          <t>S040</t>
        </is>
      </c>
      <c r="D13324" t="inlineStr">
        <is>
          <t>Store_040</t>
        </is>
      </c>
      <c r="E13324" t="inlineStr">
        <is>
          <t>Central</t>
        </is>
      </c>
      <c r="F13324" t="inlineStr">
        <is>
          <t>P0047</t>
        </is>
      </c>
      <c r="G13324" t="inlineStr">
        <is>
          <t>Prod_0047</t>
        </is>
      </c>
      <c r="H13324" t="inlineStr">
        <is>
          <t>Beverages</t>
        </is>
      </c>
      <c r="I13324" t="n">
        <v>5</v>
      </c>
      <c r="J13324" t="n">
        <v>452.71</v>
      </c>
      <c r="K13324" t="n">
        <v>0</v>
      </c>
      <c r="L13324">
        <f>I13324*J13324*(1-K13324)</f>
        <v/>
      </c>
      <c r="M13324">
        <f>VLOOKUP(F13324,Products!A:D,4,FALSE)*I13324</f>
        <v/>
      </c>
      <c r="N13324">
        <f>L13324-M13324</f>
        <v/>
      </c>
    </row>
    <row r="13325">
      <c r="A13325" t="inlineStr">
        <is>
          <t>T1013323</t>
        </is>
      </c>
      <c r="B13325" t="inlineStr">
        <is>
          <t>2024-03-19</t>
        </is>
      </c>
      <c r="C13325" t="inlineStr">
        <is>
          <t>S048</t>
        </is>
      </c>
      <c r="D13325" t="inlineStr">
        <is>
          <t>Store_048</t>
        </is>
      </c>
      <c r="E13325" t="inlineStr">
        <is>
          <t>South</t>
        </is>
      </c>
      <c r="F13325" t="inlineStr">
        <is>
          <t>P0128</t>
        </is>
      </c>
      <c r="G13325" t="inlineStr">
        <is>
          <t>Prod_0128</t>
        </is>
      </c>
      <c r="H13325" t="inlineStr">
        <is>
          <t>Toys</t>
        </is>
      </c>
      <c r="I13325" t="n">
        <v>4</v>
      </c>
      <c r="J13325" t="n">
        <v>215.72</v>
      </c>
      <c r="K13325" t="n">
        <v>0.1</v>
      </c>
      <c r="L13325">
        <f>I13325*J13325*(1-K13325)</f>
        <v/>
      </c>
      <c r="M13325">
        <f>VLOOKUP(F13325,Products!A:D,4,FALSE)*I13325</f>
        <v/>
      </c>
      <c r="N13325">
        <f>L13325-M13325</f>
        <v/>
      </c>
    </row>
    <row r="13326">
      <c r="A13326" t="inlineStr">
        <is>
          <t>T1013324</t>
        </is>
      </c>
      <c r="B13326" t="inlineStr">
        <is>
          <t>2023-09-01</t>
        </is>
      </c>
      <c r="C13326" t="inlineStr">
        <is>
          <t>S027</t>
        </is>
      </c>
      <c r="D13326" t="inlineStr">
        <is>
          <t>Store_027</t>
        </is>
      </c>
      <c r="E13326" t="inlineStr">
        <is>
          <t>South</t>
        </is>
      </c>
      <c r="F13326" t="inlineStr">
        <is>
          <t>P0051</t>
        </is>
      </c>
      <c r="G13326" t="inlineStr">
        <is>
          <t>Prod_0051</t>
        </is>
      </c>
      <c r="H13326" t="inlineStr">
        <is>
          <t>Clothing</t>
        </is>
      </c>
      <c r="I13326" t="n">
        <v>5</v>
      </c>
      <c r="J13326" t="n">
        <v>65.98999999999999</v>
      </c>
      <c r="K13326" t="n">
        <v>0.1</v>
      </c>
      <c r="L13326">
        <f>I13326*J13326*(1-K13326)</f>
        <v/>
      </c>
      <c r="M13326">
        <f>VLOOKUP(F13326,Products!A:D,4,FALSE)*I13326</f>
        <v/>
      </c>
      <c r="N13326">
        <f>L13326-M13326</f>
        <v/>
      </c>
    </row>
    <row r="13327">
      <c r="A13327" t="inlineStr">
        <is>
          <t>T1013325</t>
        </is>
      </c>
      <c r="B13327" t="inlineStr">
        <is>
          <t>2024-06-11</t>
        </is>
      </c>
      <c r="C13327" t="inlineStr">
        <is>
          <t>S037</t>
        </is>
      </c>
      <c r="D13327" t="inlineStr">
        <is>
          <t>Store_037</t>
        </is>
      </c>
      <c r="E13327" t="inlineStr">
        <is>
          <t>East</t>
        </is>
      </c>
      <c r="F13327" t="inlineStr">
        <is>
          <t>P0014</t>
        </is>
      </c>
      <c r="G13327" t="inlineStr">
        <is>
          <t>Prod_0014</t>
        </is>
      </c>
      <c r="H13327" t="inlineStr">
        <is>
          <t>Clothing</t>
        </is>
      </c>
      <c r="I13327" t="n">
        <v>7</v>
      </c>
      <c r="J13327" t="n">
        <v>345.82</v>
      </c>
      <c r="K13327" t="n">
        <v>0.05</v>
      </c>
      <c r="L13327">
        <f>I13327*J13327*(1-K13327)</f>
        <v/>
      </c>
      <c r="M13327">
        <f>VLOOKUP(F13327,Products!A:D,4,FALSE)*I13327</f>
        <v/>
      </c>
      <c r="N13327">
        <f>L13327-M13327</f>
        <v/>
      </c>
    </row>
    <row r="13328">
      <c r="A13328" t="inlineStr">
        <is>
          <t>T1013326</t>
        </is>
      </c>
      <c r="B13328" t="inlineStr">
        <is>
          <t>2024-08-23</t>
        </is>
      </c>
      <c r="C13328" t="inlineStr">
        <is>
          <t>S014</t>
        </is>
      </c>
      <c r="D13328" t="inlineStr">
        <is>
          <t>Store_014</t>
        </is>
      </c>
      <c r="E13328" t="inlineStr">
        <is>
          <t>West</t>
        </is>
      </c>
      <c r="F13328" t="inlineStr">
        <is>
          <t>P0020</t>
        </is>
      </c>
      <c r="G13328" t="inlineStr">
        <is>
          <t>Prod_0020</t>
        </is>
      </c>
      <c r="H13328" t="inlineStr">
        <is>
          <t>Beverages</t>
        </is>
      </c>
      <c r="I13328" t="n">
        <v>7</v>
      </c>
      <c r="J13328" t="n">
        <v>606.75</v>
      </c>
      <c r="K13328" t="n">
        <v>0</v>
      </c>
      <c r="L13328">
        <f>I13328*J13328*(1-K13328)</f>
        <v/>
      </c>
      <c r="M13328">
        <f>VLOOKUP(F13328,Products!A:D,4,FALSE)*I13328</f>
        <v/>
      </c>
      <c r="N13328">
        <f>L13328-M13328</f>
        <v/>
      </c>
    </row>
    <row r="13329">
      <c r="A13329" t="inlineStr">
        <is>
          <t>T1013327</t>
        </is>
      </c>
      <c r="B13329" t="inlineStr">
        <is>
          <t>2024-01-31</t>
        </is>
      </c>
      <c r="C13329" t="inlineStr">
        <is>
          <t>S009</t>
        </is>
      </c>
      <c r="D13329" t="inlineStr">
        <is>
          <t>Store_009</t>
        </is>
      </c>
      <c r="E13329" t="inlineStr">
        <is>
          <t>Central</t>
        </is>
      </c>
      <c r="F13329" t="inlineStr">
        <is>
          <t>P0129</t>
        </is>
      </c>
      <c r="G13329" t="inlineStr">
        <is>
          <t>Prod_0129</t>
        </is>
      </c>
      <c r="H13329" t="inlineStr">
        <is>
          <t>Stationery</t>
        </is>
      </c>
      <c r="I13329" t="n">
        <v>9</v>
      </c>
      <c r="J13329" t="n">
        <v>826.01</v>
      </c>
      <c r="K13329" t="n">
        <v>0</v>
      </c>
      <c r="L13329">
        <f>I13329*J13329*(1-K13329)</f>
        <v/>
      </c>
      <c r="M13329">
        <f>VLOOKUP(F13329,Products!A:D,4,FALSE)*I13329</f>
        <v/>
      </c>
      <c r="N13329">
        <f>L13329-M13329</f>
        <v/>
      </c>
    </row>
    <row r="13330">
      <c r="A13330" t="inlineStr">
        <is>
          <t>T1013328</t>
        </is>
      </c>
      <c r="B13330" t="inlineStr">
        <is>
          <t>2024-05-27</t>
        </is>
      </c>
      <c r="C13330" t="inlineStr">
        <is>
          <t>S023</t>
        </is>
      </c>
      <c r="D13330" t="inlineStr">
        <is>
          <t>Store_023</t>
        </is>
      </c>
      <c r="E13330" t="inlineStr">
        <is>
          <t>South</t>
        </is>
      </c>
      <c r="F13330" t="inlineStr">
        <is>
          <t>P0192</t>
        </is>
      </c>
      <c r="G13330" t="inlineStr">
        <is>
          <t>Prod_0192</t>
        </is>
      </c>
      <c r="H13330" t="inlineStr">
        <is>
          <t>Beverages</t>
        </is>
      </c>
      <c r="I13330" t="n">
        <v>8</v>
      </c>
      <c r="J13330" t="n">
        <v>429.17</v>
      </c>
      <c r="K13330" t="n">
        <v>0.15</v>
      </c>
      <c r="L13330">
        <f>I13330*J13330*(1-K13330)</f>
        <v/>
      </c>
      <c r="M13330">
        <f>VLOOKUP(F13330,Products!A:D,4,FALSE)*I13330</f>
        <v/>
      </c>
      <c r="N13330">
        <f>L13330-M13330</f>
        <v/>
      </c>
    </row>
    <row r="13331">
      <c r="A13331" t="inlineStr">
        <is>
          <t>T1013329</t>
        </is>
      </c>
      <c r="B13331" t="inlineStr">
        <is>
          <t>2025-03-12</t>
        </is>
      </c>
      <c r="C13331" t="inlineStr">
        <is>
          <t>S026</t>
        </is>
      </c>
      <c r="D13331" t="inlineStr">
        <is>
          <t>Store_026</t>
        </is>
      </c>
      <c r="E13331" t="inlineStr">
        <is>
          <t>North</t>
        </is>
      </c>
      <c r="F13331" t="inlineStr">
        <is>
          <t>P0032</t>
        </is>
      </c>
      <c r="G13331" t="inlineStr">
        <is>
          <t>Prod_0032</t>
        </is>
      </c>
      <c r="H13331" t="inlineStr">
        <is>
          <t>Beverages</t>
        </is>
      </c>
      <c r="I13331" t="n">
        <v>5</v>
      </c>
      <c r="J13331" t="n">
        <v>252.79</v>
      </c>
      <c r="K13331" t="n">
        <v>0</v>
      </c>
      <c r="L13331">
        <f>I13331*J13331*(1-K13331)</f>
        <v/>
      </c>
      <c r="M13331">
        <f>VLOOKUP(F13331,Products!A:D,4,FALSE)*I13331</f>
        <v/>
      </c>
      <c r="N13331">
        <f>L13331-M13331</f>
        <v/>
      </c>
    </row>
    <row r="13332">
      <c r="A13332" t="inlineStr">
        <is>
          <t>T1013330</t>
        </is>
      </c>
      <c r="B13332" t="inlineStr">
        <is>
          <t>2023-04-22</t>
        </is>
      </c>
      <c r="C13332" t="inlineStr">
        <is>
          <t>S047</t>
        </is>
      </c>
      <c r="D13332" t="inlineStr">
        <is>
          <t>Store_047</t>
        </is>
      </c>
      <c r="E13332" t="inlineStr">
        <is>
          <t>North</t>
        </is>
      </c>
      <c r="F13332" t="inlineStr">
        <is>
          <t>P0051</t>
        </is>
      </c>
      <c r="G13332" t="inlineStr">
        <is>
          <t>Prod_0051</t>
        </is>
      </c>
      <c r="H13332" t="inlineStr">
        <is>
          <t>Clothing</t>
        </is>
      </c>
      <c r="I13332" t="n">
        <v>7</v>
      </c>
      <c r="J13332" t="n">
        <v>66.14</v>
      </c>
      <c r="K13332" t="n">
        <v>0.15</v>
      </c>
      <c r="L13332">
        <f>I13332*J13332*(1-K13332)</f>
        <v/>
      </c>
      <c r="M13332">
        <f>VLOOKUP(F13332,Products!A:D,4,FALSE)*I13332</f>
        <v/>
      </c>
      <c r="N13332">
        <f>L13332-M13332</f>
        <v/>
      </c>
    </row>
    <row r="13333">
      <c r="A13333" t="inlineStr">
        <is>
          <t>T1013331</t>
        </is>
      </c>
      <c r="B13333" t="inlineStr">
        <is>
          <t>2024-05-30</t>
        </is>
      </c>
      <c r="C13333" t="inlineStr">
        <is>
          <t>S042</t>
        </is>
      </c>
      <c r="D13333" t="inlineStr">
        <is>
          <t>Store_042</t>
        </is>
      </c>
      <c r="E13333" t="inlineStr">
        <is>
          <t>Central</t>
        </is>
      </c>
      <c r="F13333" t="inlineStr">
        <is>
          <t>P0005</t>
        </is>
      </c>
      <c r="G13333" t="inlineStr">
        <is>
          <t>Prod_0005</t>
        </is>
      </c>
      <c r="H13333" t="inlineStr">
        <is>
          <t>Beverages</t>
        </is>
      </c>
      <c r="I13333" t="n">
        <v>1</v>
      </c>
      <c r="J13333" t="n">
        <v>158.81</v>
      </c>
      <c r="K13333" t="n">
        <v>0.1</v>
      </c>
      <c r="L13333">
        <f>I13333*J13333*(1-K13333)</f>
        <v/>
      </c>
      <c r="M13333">
        <f>VLOOKUP(F13333,Products!A:D,4,FALSE)*I13333</f>
        <v/>
      </c>
      <c r="N13333">
        <f>L13333-M13333</f>
        <v/>
      </c>
    </row>
    <row r="13334">
      <c r="A13334" t="inlineStr">
        <is>
          <t>T1013332</t>
        </is>
      </c>
      <c r="B13334" t="inlineStr">
        <is>
          <t>2024-01-08</t>
        </is>
      </c>
      <c r="C13334" t="inlineStr">
        <is>
          <t>S025</t>
        </is>
      </c>
      <c r="D13334" t="inlineStr">
        <is>
          <t>Store_025</t>
        </is>
      </c>
      <c r="E13334" t="inlineStr">
        <is>
          <t>Central</t>
        </is>
      </c>
      <c r="F13334" t="inlineStr">
        <is>
          <t>P0153</t>
        </is>
      </c>
      <c r="G13334" t="inlineStr">
        <is>
          <t>Prod_0153</t>
        </is>
      </c>
      <c r="H13334" t="inlineStr">
        <is>
          <t>Clothing</t>
        </is>
      </c>
      <c r="I13334" t="n">
        <v>5</v>
      </c>
      <c r="J13334" t="n">
        <v>187.98</v>
      </c>
      <c r="K13334" t="n">
        <v>0</v>
      </c>
      <c r="L13334">
        <f>I13334*J13334*(1-K13334)</f>
        <v/>
      </c>
      <c r="M13334">
        <f>VLOOKUP(F13334,Products!A:D,4,FALSE)*I13334</f>
        <v/>
      </c>
      <c r="N13334">
        <f>L13334-M13334</f>
        <v/>
      </c>
    </row>
    <row r="13335">
      <c r="A13335" t="inlineStr">
        <is>
          <t>T1013333</t>
        </is>
      </c>
      <c r="B13335" t="inlineStr">
        <is>
          <t>2023-02-21</t>
        </is>
      </c>
      <c r="C13335" t="inlineStr">
        <is>
          <t>S046</t>
        </is>
      </c>
      <c r="D13335" t="inlineStr">
        <is>
          <t>Store_046</t>
        </is>
      </c>
      <c r="E13335" t="inlineStr">
        <is>
          <t>South</t>
        </is>
      </c>
      <c r="F13335" t="inlineStr">
        <is>
          <t>P0010</t>
        </is>
      </c>
      <c r="G13335" t="inlineStr">
        <is>
          <t>Prod_0010</t>
        </is>
      </c>
      <c r="H13335" t="inlineStr">
        <is>
          <t>Electronics</t>
        </is>
      </c>
      <c r="I13335" t="n">
        <v>1</v>
      </c>
      <c r="J13335" t="n">
        <v>550.13</v>
      </c>
      <c r="K13335" t="n">
        <v>0</v>
      </c>
      <c r="L13335">
        <f>I13335*J13335*(1-K13335)</f>
        <v/>
      </c>
      <c r="M13335">
        <f>VLOOKUP(F13335,Products!A:D,4,FALSE)*I13335</f>
        <v/>
      </c>
      <c r="N13335">
        <f>L13335-M13335</f>
        <v/>
      </c>
    </row>
    <row r="13336">
      <c r="A13336" t="inlineStr">
        <is>
          <t>T1013334</t>
        </is>
      </c>
      <c r="B13336" t="inlineStr">
        <is>
          <t>2025-09-09</t>
        </is>
      </c>
      <c r="C13336" t="inlineStr">
        <is>
          <t>S043</t>
        </is>
      </c>
      <c r="D13336" t="inlineStr">
        <is>
          <t>Store_043</t>
        </is>
      </c>
      <c r="E13336" t="inlineStr">
        <is>
          <t>East</t>
        </is>
      </c>
      <c r="F13336" t="inlineStr">
        <is>
          <t>P0014</t>
        </is>
      </c>
      <c r="G13336" t="inlineStr">
        <is>
          <t>Prod_0014</t>
        </is>
      </c>
      <c r="H13336" t="inlineStr">
        <is>
          <t>Clothing</t>
        </is>
      </c>
      <c r="I13336" t="n">
        <v>3</v>
      </c>
      <c r="J13336" t="n">
        <v>343.47</v>
      </c>
      <c r="K13336" t="n">
        <v>0.05</v>
      </c>
      <c r="L13336">
        <f>I13336*J13336*(1-K13336)</f>
        <v/>
      </c>
      <c r="M13336">
        <f>VLOOKUP(F13336,Products!A:D,4,FALSE)*I13336</f>
        <v/>
      </c>
      <c r="N13336">
        <f>L13336-M13336</f>
        <v/>
      </c>
    </row>
    <row r="13337">
      <c r="A13337" t="inlineStr">
        <is>
          <t>T1013335</t>
        </is>
      </c>
      <c r="B13337" t="inlineStr">
        <is>
          <t>2025-04-20</t>
        </is>
      </c>
      <c r="C13337" t="inlineStr">
        <is>
          <t>S040</t>
        </is>
      </c>
      <c r="D13337" t="inlineStr">
        <is>
          <t>Store_040</t>
        </is>
      </c>
      <c r="E13337" t="inlineStr">
        <is>
          <t>Central</t>
        </is>
      </c>
      <c r="F13337" t="inlineStr">
        <is>
          <t>P0085</t>
        </is>
      </c>
      <c r="G13337" t="inlineStr">
        <is>
          <t>Prod_0085</t>
        </is>
      </c>
      <c r="H13337" t="inlineStr">
        <is>
          <t>Food</t>
        </is>
      </c>
      <c r="I13337" t="n">
        <v>3</v>
      </c>
      <c r="J13337" t="n">
        <v>413.29</v>
      </c>
      <c r="K13337" t="n">
        <v>0</v>
      </c>
      <c r="L13337">
        <f>I13337*J13337*(1-K13337)</f>
        <v/>
      </c>
      <c r="M13337">
        <f>VLOOKUP(F13337,Products!A:D,4,FALSE)*I13337</f>
        <v/>
      </c>
      <c r="N13337">
        <f>L13337-M13337</f>
        <v/>
      </c>
    </row>
    <row r="13338">
      <c r="A13338" t="inlineStr">
        <is>
          <t>T1013336</t>
        </is>
      </c>
      <c r="B13338" t="inlineStr">
        <is>
          <t>2025-03-07</t>
        </is>
      </c>
      <c r="C13338" t="inlineStr">
        <is>
          <t>S004</t>
        </is>
      </c>
      <c r="D13338" t="inlineStr">
        <is>
          <t>Store_004</t>
        </is>
      </c>
      <c r="E13338" t="inlineStr">
        <is>
          <t>Central</t>
        </is>
      </c>
      <c r="F13338" t="inlineStr">
        <is>
          <t>P0103</t>
        </is>
      </c>
      <c r="G13338" t="inlineStr">
        <is>
          <t>Prod_0103</t>
        </is>
      </c>
      <c r="H13338" t="inlineStr">
        <is>
          <t>Stationery</t>
        </is>
      </c>
      <c r="I13338" t="n">
        <v>8</v>
      </c>
      <c r="J13338" t="n">
        <v>712.35</v>
      </c>
      <c r="K13338" t="n">
        <v>0</v>
      </c>
      <c r="L13338">
        <f>I13338*J13338*(1-K13338)</f>
        <v/>
      </c>
      <c r="M13338">
        <f>VLOOKUP(F13338,Products!A:D,4,FALSE)*I13338</f>
        <v/>
      </c>
      <c r="N13338">
        <f>L13338-M13338</f>
        <v/>
      </c>
    </row>
    <row r="13339">
      <c r="A13339" t="inlineStr">
        <is>
          <t>T1013337</t>
        </is>
      </c>
      <c r="B13339" t="inlineStr">
        <is>
          <t>2023-04-11</t>
        </is>
      </c>
      <c r="C13339" t="inlineStr">
        <is>
          <t>S023</t>
        </is>
      </c>
      <c r="D13339" t="inlineStr">
        <is>
          <t>Store_023</t>
        </is>
      </c>
      <c r="E13339" t="inlineStr">
        <is>
          <t>South</t>
        </is>
      </c>
      <c r="F13339" t="inlineStr">
        <is>
          <t>P0108</t>
        </is>
      </c>
      <c r="G13339" t="inlineStr">
        <is>
          <t>Prod_0108</t>
        </is>
      </c>
      <c r="H13339" t="inlineStr">
        <is>
          <t>Stationery</t>
        </is>
      </c>
      <c r="I13339" t="n">
        <v>9</v>
      </c>
      <c r="J13339" t="n">
        <v>617.1799999999999</v>
      </c>
      <c r="K13339" t="n">
        <v>0.1</v>
      </c>
      <c r="L13339">
        <f>I13339*J13339*(1-K13339)</f>
        <v/>
      </c>
      <c r="M13339">
        <f>VLOOKUP(F13339,Products!A:D,4,FALSE)*I13339</f>
        <v/>
      </c>
      <c r="N13339">
        <f>L13339-M13339</f>
        <v/>
      </c>
    </row>
    <row r="13340">
      <c r="A13340" t="inlineStr">
        <is>
          <t>T1013338</t>
        </is>
      </c>
      <c r="B13340" t="inlineStr">
        <is>
          <t>2023-07-19</t>
        </is>
      </c>
      <c r="C13340" t="inlineStr">
        <is>
          <t>S022</t>
        </is>
      </c>
      <c r="D13340" t="inlineStr">
        <is>
          <t>Store_022</t>
        </is>
      </c>
      <c r="E13340" t="inlineStr">
        <is>
          <t>East</t>
        </is>
      </c>
      <c r="F13340" t="inlineStr">
        <is>
          <t>P0120</t>
        </is>
      </c>
      <c r="G13340" t="inlineStr">
        <is>
          <t>Prod_0120</t>
        </is>
      </c>
      <c r="H13340" t="inlineStr">
        <is>
          <t>Stationery</t>
        </is>
      </c>
      <c r="I13340" t="n">
        <v>9</v>
      </c>
      <c r="J13340" t="n">
        <v>427.55</v>
      </c>
      <c r="K13340" t="n">
        <v>0</v>
      </c>
      <c r="L13340">
        <f>I13340*J13340*(1-K13340)</f>
        <v/>
      </c>
      <c r="M13340">
        <f>VLOOKUP(F13340,Products!A:D,4,FALSE)*I13340</f>
        <v/>
      </c>
      <c r="N13340">
        <f>L13340-M13340</f>
        <v/>
      </c>
    </row>
    <row r="13341">
      <c r="A13341" t="inlineStr">
        <is>
          <t>T1013339</t>
        </is>
      </c>
      <c r="B13341" t="inlineStr">
        <is>
          <t>2023-10-14</t>
        </is>
      </c>
      <c r="C13341" t="inlineStr">
        <is>
          <t>S041</t>
        </is>
      </c>
      <c r="D13341" t="inlineStr">
        <is>
          <t>Store_041</t>
        </is>
      </c>
      <c r="E13341" t="inlineStr">
        <is>
          <t>East</t>
        </is>
      </c>
      <c r="F13341" t="inlineStr">
        <is>
          <t>P0063</t>
        </is>
      </c>
      <c r="G13341" t="inlineStr">
        <is>
          <t>Prod_0063</t>
        </is>
      </c>
      <c r="H13341" t="inlineStr">
        <is>
          <t>Clothing</t>
        </is>
      </c>
      <c r="I13341" t="n">
        <v>9</v>
      </c>
      <c r="J13341" t="n">
        <v>229.45</v>
      </c>
      <c r="K13341" t="n">
        <v>0</v>
      </c>
      <c r="L13341">
        <f>I13341*J13341*(1-K13341)</f>
        <v/>
      </c>
      <c r="M13341">
        <f>VLOOKUP(F13341,Products!A:D,4,FALSE)*I13341</f>
        <v/>
      </c>
      <c r="N13341">
        <f>L13341-M13341</f>
        <v/>
      </c>
    </row>
    <row r="13342">
      <c r="A13342" t="inlineStr">
        <is>
          <t>T1013340</t>
        </is>
      </c>
      <c r="B13342" t="inlineStr">
        <is>
          <t>2024-01-18</t>
        </is>
      </c>
      <c r="C13342" t="inlineStr">
        <is>
          <t>S043</t>
        </is>
      </c>
      <c r="D13342" t="inlineStr">
        <is>
          <t>Store_043</t>
        </is>
      </c>
      <c r="E13342" t="inlineStr">
        <is>
          <t>East</t>
        </is>
      </c>
      <c r="F13342" t="inlineStr">
        <is>
          <t>P0077</t>
        </is>
      </c>
      <c r="G13342" t="inlineStr">
        <is>
          <t>Prod_0077</t>
        </is>
      </c>
      <c r="H13342" t="inlineStr">
        <is>
          <t>Beverages</t>
        </is>
      </c>
      <c r="I13342" t="n">
        <v>5</v>
      </c>
      <c r="J13342" t="n">
        <v>38.55</v>
      </c>
      <c r="K13342" t="n">
        <v>0.05</v>
      </c>
      <c r="L13342">
        <f>I13342*J13342*(1-K13342)</f>
        <v/>
      </c>
      <c r="M13342">
        <f>VLOOKUP(F13342,Products!A:D,4,FALSE)*I13342</f>
        <v/>
      </c>
      <c r="N13342">
        <f>L13342-M13342</f>
        <v/>
      </c>
    </row>
    <row r="13343">
      <c r="A13343" t="inlineStr">
        <is>
          <t>T1013341</t>
        </is>
      </c>
      <c r="B13343" t="inlineStr">
        <is>
          <t>2025-01-25</t>
        </is>
      </c>
      <c r="C13343" t="inlineStr">
        <is>
          <t>S049</t>
        </is>
      </c>
      <c r="D13343" t="inlineStr">
        <is>
          <t>Store_049</t>
        </is>
      </c>
      <c r="E13343" t="inlineStr">
        <is>
          <t>North</t>
        </is>
      </c>
      <c r="F13343" t="inlineStr">
        <is>
          <t>P0196</t>
        </is>
      </c>
      <c r="G13343" t="inlineStr">
        <is>
          <t>Prod_0196</t>
        </is>
      </c>
      <c r="H13343" t="inlineStr">
        <is>
          <t>Beverages</t>
        </is>
      </c>
      <c r="I13343" t="n">
        <v>6</v>
      </c>
      <c r="J13343" t="n">
        <v>723.28</v>
      </c>
      <c r="K13343" t="n">
        <v>0.1</v>
      </c>
      <c r="L13343">
        <f>I13343*J13343*(1-K13343)</f>
        <v/>
      </c>
      <c r="M13343">
        <f>VLOOKUP(F13343,Products!A:D,4,FALSE)*I13343</f>
        <v/>
      </c>
      <c r="N13343">
        <f>L13343-M13343</f>
        <v/>
      </c>
    </row>
    <row r="13344">
      <c r="A13344" t="inlineStr">
        <is>
          <t>T1013342</t>
        </is>
      </c>
      <c r="B13344" t="inlineStr">
        <is>
          <t>2024-09-04</t>
        </is>
      </c>
      <c r="C13344" t="inlineStr">
        <is>
          <t>S043</t>
        </is>
      </c>
      <c r="D13344" t="inlineStr">
        <is>
          <t>Store_043</t>
        </is>
      </c>
      <c r="E13344" t="inlineStr">
        <is>
          <t>East</t>
        </is>
      </c>
      <c r="F13344" t="inlineStr">
        <is>
          <t>P0136</t>
        </is>
      </c>
      <c r="G13344" t="inlineStr">
        <is>
          <t>Prod_0136</t>
        </is>
      </c>
      <c r="H13344" t="inlineStr">
        <is>
          <t>Beverages</t>
        </is>
      </c>
      <c r="I13344" t="n">
        <v>2</v>
      </c>
      <c r="J13344" t="n">
        <v>177.99</v>
      </c>
      <c r="K13344" t="n">
        <v>0.05</v>
      </c>
      <c r="L13344">
        <f>I13344*J13344*(1-K13344)</f>
        <v/>
      </c>
      <c r="M13344">
        <f>VLOOKUP(F13344,Products!A:D,4,FALSE)*I13344</f>
        <v/>
      </c>
      <c r="N13344">
        <f>L13344-M13344</f>
        <v/>
      </c>
    </row>
    <row r="13345">
      <c r="A13345" t="inlineStr">
        <is>
          <t>T1013343</t>
        </is>
      </c>
      <c r="B13345" t="inlineStr">
        <is>
          <t>2025-08-19</t>
        </is>
      </c>
      <c r="C13345" t="inlineStr">
        <is>
          <t>S045</t>
        </is>
      </c>
      <c r="D13345" t="inlineStr">
        <is>
          <t>Store_045</t>
        </is>
      </c>
      <c r="E13345" t="inlineStr">
        <is>
          <t>East</t>
        </is>
      </c>
      <c r="F13345" t="inlineStr">
        <is>
          <t>P0116</t>
        </is>
      </c>
      <c r="G13345" t="inlineStr">
        <is>
          <t>Prod_0116</t>
        </is>
      </c>
      <c r="H13345" t="inlineStr">
        <is>
          <t>Clothing</t>
        </is>
      </c>
      <c r="I13345" t="n">
        <v>3</v>
      </c>
      <c r="J13345" t="n">
        <v>1007.84</v>
      </c>
      <c r="K13345" t="n">
        <v>0.05</v>
      </c>
      <c r="L13345">
        <f>I13345*J13345*(1-K13345)</f>
        <v/>
      </c>
      <c r="M13345">
        <f>VLOOKUP(F13345,Products!A:D,4,FALSE)*I13345</f>
        <v/>
      </c>
      <c r="N13345">
        <f>L13345-M13345</f>
        <v/>
      </c>
    </row>
    <row r="13346">
      <c r="A13346" t="inlineStr">
        <is>
          <t>T1013344</t>
        </is>
      </c>
      <c r="B13346" t="inlineStr">
        <is>
          <t>2023-07-27</t>
        </is>
      </c>
      <c r="C13346" t="inlineStr">
        <is>
          <t>S008</t>
        </is>
      </c>
      <c r="D13346" t="inlineStr">
        <is>
          <t>Store_008</t>
        </is>
      </c>
      <c r="E13346" t="inlineStr">
        <is>
          <t>East</t>
        </is>
      </c>
      <c r="F13346" t="inlineStr">
        <is>
          <t>P0068</t>
        </is>
      </c>
      <c r="G13346" t="inlineStr">
        <is>
          <t>Prod_0068</t>
        </is>
      </c>
      <c r="H13346" t="inlineStr">
        <is>
          <t>Household</t>
        </is>
      </c>
      <c r="I13346" t="n">
        <v>5</v>
      </c>
      <c r="J13346" t="n">
        <v>220.91</v>
      </c>
      <c r="K13346" t="n">
        <v>0</v>
      </c>
      <c r="L13346">
        <f>I13346*J13346*(1-K13346)</f>
        <v/>
      </c>
      <c r="M13346">
        <f>VLOOKUP(F13346,Products!A:D,4,FALSE)*I13346</f>
        <v/>
      </c>
      <c r="N13346">
        <f>L13346-M13346</f>
        <v/>
      </c>
    </row>
    <row r="13347">
      <c r="A13347" t="inlineStr">
        <is>
          <t>T1013345</t>
        </is>
      </c>
      <c r="B13347" t="inlineStr">
        <is>
          <t>2023-11-06</t>
        </is>
      </c>
      <c r="C13347" t="inlineStr">
        <is>
          <t>S011</t>
        </is>
      </c>
      <c r="D13347" t="inlineStr">
        <is>
          <t>Store_011</t>
        </is>
      </c>
      <c r="E13347" t="inlineStr">
        <is>
          <t>South</t>
        </is>
      </c>
      <c r="F13347" t="inlineStr">
        <is>
          <t>P0069</t>
        </is>
      </c>
      <c r="G13347" t="inlineStr">
        <is>
          <t>Prod_0069</t>
        </is>
      </c>
      <c r="H13347" t="inlineStr">
        <is>
          <t>Household</t>
        </is>
      </c>
      <c r="I13347" t="n">
        <v>9</v>
      </c>
      <c r="J13347" t="n">
        <v>365.33</v>
      </c>
      <c r="K13347" t="n">
        <v>0.1</v>
      </c>
      <c r="L13347">
        <f>I13347*J13347*(1-K13347)</f>
        <v/>
      </c>
      <c r="M13347">
        <f>VLOOKUP(F13347,Products!A:D,4,FALSE)*I13347</f>
        <v/>
      </c>
      <c r="N13347">
        <f>L13347-M13347</f>
        <v/>
      </c>
    </row>
    <row r="13348">
      <c r="A13348" t="inlineStr">
        <is>
          <t>T1013346</t>
        </is>
      </c>
      <c r="B13348" t="inlineStr">
        <is>
          <t>2025-05-28</t>
        </is>
      </c>
      <c r="C13348" t="inlineStr">
        <is>
          <t>S046</t>
        </is>
      </c>
      <c r="D13348" t="inlineStr">
        <is>
          <t>Store_046</t>
        </is>
      </c>
      <c r="E13348" t="inlineStr">
        <is>
          <t>South</t>
        </is>
      </c>
      <c r="F13348" t="inlineStr">
        <is>
          <t>P0021</t>
        </is>
      </c>
      <c r="G13348" t="inlineStr">
        <is>
          <t>Prod_0021</t>
        </is>
      </c>
      <c r="H13348" t="inlineStr">
        <is>
          <t>Household</t>
        </is>
      </c>
      <c r="I13348" t="n">
        <v>1</v>
      </c>
      <c r="J13348" t="n">
        <v>159.44</v>
      </c>
      <c r="K13348" t="n">
        <v>0</v>
      </c>
      <c r="L13348">
        <f>I13348*J13348*(1-K13348)</f>
        <v/>
      </c>
      <c r="M13348">
        <f>VLOOKUP(F13348,Products!A:D,4,FALSE)*I13348</f>
        <v/>
      </c>
      <c r="N13348">
        <f>L13348-M13348</f>
        <v/>
      </c>
    </row>
    <row r="13349">
      <c r="A13349" t="inlineStr">
        <is>
          <t>T1013347</t>
        </is>
      </c>
      <c r="B13349" t="inlineStr">
        <is>
          <t>2023-11-11</t>
        </is>
      </c>
      <c r="C13349" t="inlineStr">
        <is>
          <t>S019</t>
        </is>
      </c>
      <c r="D13349" t="inlineStr">
        <is>
          <t>Store_019</t>
        </is>
      </c>
      <c r="E13349" t="inlineStr">
        <is>
          <t>East</t>
        </is>
      </c>
      <c r="F13349" t="inlineStr">
        <is>
          <t>P0108</t>
        </is>
      </c>
      <c r="G13349" t="inlineStr">
        <is>
          <t>Prod_0108</t>
        </is>
      </c>
      <c r="H13349" t="inlineStr">
        <is>
          <t>Stationery</t>
        </is>
      </c>
      <c r="I13349" t="n">
        <v>8</v>
      </c>
      <c r="J13349" t="n">
        <v>522.89</v>
      </c>
      <c r="K13349" t="n">
        <v>0</v>
      </c>
      <c r="L13349">
        <f>I13349*J13349*(1-K13349)</f>
        <v/>
      </c>
      <c r="M13349">
        <f>VLOOKUP(F13349,Products!A:D,4,FALSE)*I13349</f>
        <v/>
      </c>
      <c r="N13349">
        <f>L13349-M13349</f>
        <v/>
      </c>
    </row>
    <row r="13350">
      <c r="A13350" t="inlineStr">
        <is>
          <t>T1013348</t>
        </is>
      </c>
      <c r="B13350" t="inlineStr">
        <is>
          <t>2025-02-13</t>
        </is>
      </c>
      <c r="C13350" t="inlineStr">
        <is>
          <t>S048</t>
        </is>
      </c>
      <c r="D13350" t="inlineStr">
        <is>
          <t>Store_048</t>
        </is>
      </c>
      <c r="E13350" t="inlineStr">
        <is>
          <t>South</t>
        </is>
      </c>
      <c r="F13350" t="inlineStr">
        <is>
          <t>P0121</t>
        </is>
      </c>
      <c r="G13350" t="inlineStr">
        <is>
          <t>Prod_0121</t>
        </is>
      </c>
      <c r="H13350" t="inlineStr">
        <is>
          <t>Clothing</t>
        </is>
      </c>
      <c r="I13350" t="n">
        <v>2</v>
      </c>
      <c r="J13350" t="n">
        <v>669.8099999999999</v>
      </c>
      <c r="K13350" t="n">
        <v>0</v>
      </c>
      <c r="L13350">
        <f>I13350*J13350*(1-K13350)</f>
        <v/>
      </c>
      <c r="M13350">
        <f>VLOOKUP(F13350,Products!A:D,4,FALSE)*I13350</f>
        <v/>
      </c>
      <c r="N13350">
        <f>L13350-M13350</f>
        <v/>
      </c>
    </row>
    <row r="13351">
      <c r="A13351" t="inlineStr">
        <is>
          <t>T1013349</t>
        </is>
      </c>
      <c r="B13351" t="inlineStr">
        <is>
          <t>2025-08-18</t>
        </is>
      </c>
      <c r="C13351" t="inlineStr">
        <is>
          <t>S040</t>
        </is>
      </c>
      <c r="D13351" t="inlineStr">
        <is>
          <t>Store_040</t>
        </is>
      </c>
      <c r="E13351" t="inlineStr">
        <is>
          <t>Central</t>
        </is>
      </c>
      <c r="F13351" t="inlineStr">
        <is>
          <t>P0037</t>
        </is>
      </c>
      <c r="G13351" t="inlineStr">
        <is>
          <t>Prod_0037</t>
        </is>
      </c>
      <c r="H13351" t="inlineStr">
        <is>
          <t>Stationery</t>
        </is>
      </c>
      <c r="I13351" t="n">
        <v>8</v>
      </c>
      <c r="J13351" t="n">
        <v>520.85</v>
      </c>
      <c r="K13351" t="n">
        <v>0</v>
      </c>
      <c r="L13351">
        <f>I13351*J13351*(1-K13351)</f>
        <v/>
      </c>
      <c r="M13351">
        <f>VLOOKUP(F13351,Products!A:D,4,FALSE)*I13351</f>
        <v/>
      </c>
      <c r="N13351">
        <f>L13351-M13351</f>
        <v/>
      </c>
    </row>
    <row r="13352">
      <c r="A13352" t="inlineStr">
        <is>
          <t>T1013350</t>
        </is>
      </c>
      <c r="B13352" t="inlineStr">
        <is>
          <t>2023-05-14</t>
        </is>
      </c>
      <c r="C13352" t="inlineStr">
        <is>
          <t>S050</t>
        </is>
      </c>
      <c r="D13352" t="inlineStr">
        <is>
          <t>Store_050</t>
        </is>
      </c>
      <c r="E13352" t="inlineStr">
        <is>
          <t>South</t>
        </is>
      </c>
      <c r="F13352" t="inlineStr">
        <is>
          <t>P0127</t>
        </is>
      </c>
      <c r="G13352" t="inlineStr">
        <is>
          <t>Prod_0127</t>
        </is>
      </c>
      <c r="H13352" t="inlineStr">
        <is>
          <t>Toys</t>
        </is>
      </c>
      <c r="I13352" t="n">
        <v>9</v>
      </c>
      <c r="J13352" t="n">
        <v>604.24</v>
      </c>
      <c r="K13352" t="n">
        <v>0</v>
      </c>
      <c r="L13352">
        <f>I13352*J13352*(1-K13352)</f>
        <v/>
      </c>
      <c r="M13352">
        <f>VLOOKUP(F13352,Products!A:D,4,FALSE)*I13352</f>
        <v/>
      </c>
      <c r="N13352">
        <f>L13352-M13352</f>
        <v/>
      </c>
    </row>
    <row r="13353">
      <c r="A13353" t="inlineStr">
        <is>
          <t>T1013351</t>
        </is>
      </c>
      <c r="B13353" t="inlineStr">
        <is>
          <t>2023-03-25</t>
        </is>
      </c>
      <c r="C13353" t="inlineStr">
        <is>
          <t>S032</t>
        </is>
      </c>
      <c r="D13353" t="inlineStr">
        <is>
          <t>Store_032</t>
        </is>
      </c>
      <c r="E13353" t="inlineStr">
        <is>
          <t>Central</t>
        </is>
      </c>
      <c r="F13353" t="inlineStr">
        <is>
          <t>P0156</t>
        </is>
      </c>
      <c r="G13353" t="inlineStr">
        <is>
          <t>Prod_0156</t>
        </is>
      </c>
      <c r="H13353" t="inlineStr">
        <is>
          <t>Toys</t>
        </is>
      </c>
      <c r="I13353" t="n">
        <v>6</v>
      </c>
      <c r="J13353" t="n">
        <v>408.24</v>
      </c>
      <c r="K13353" t="n">
        <v>0</v>
      </c>
      <c r="L13353">
        <f>I13353*J13353*(1-K13353)</f>
        <v/>
      </c>
      <c r="M13353">
        <f>VLOOKUP(F13353,Products!A:D,4,FALSE)*I13353</f>
        <v/>
      </c>
      <c r="N13353">
        <f>L13353-M13353</f>
        <v/>
      </c>
    </row>
    <row r="13354">
      <c r="A13354" t="inlineStr">
        <is>
          <t>T1013352</t>
        </is>
      </c>
      <c r="B13354" t="inlineStr">
        <is>
          <t>2024-11-30</t>
        </is>
      </c>
      <c r="C13354" t="inlineStr">
        <is>
          <t>S034</t>
        </is>
      </c>
      <c r="D13354" t="inlineStr">
        <is>
          <t>Store_034</t>
        </is>
      </c>
      <c r="E13354" t="inlineStr">
        <is>
          <t>Central</t>
        </is>
      </c>
      <c r="F13354" t="inlineStr">
        <is>
          <t>P0166</t>
        </is>
      </c>
      <c r="G13354" t="inlineStr">
        <is>
          <t>Prod_0166</t>
        </is>
      </c>
      <c r="H13354" t="inlineStr">
        <is>
          <t>Electronics</t>
        </is>
      </c>
      <c r="I13354" t="n">
        <v>1</v>
      </c>
      <c r="J13354" t="n">
        <v>393.61</v>
      </c>
      <c r="K13354" t="n">
        <v>0</v>
      </c>
      <c r="L13354">
        <f>I13354*J13354*(1-K13354)</f>
        <v/>
      </c>
      <c r="M13354">
        <f>VLOOKUP(F13354,Products!A:D,4,FALSE)*I13354</f>
        <v/>
      </c>
      <c r="N13354">
        <f>L13354-M13354</f>
        <v/>
      </c>
    </row>
    <row r="13355">
      <c r="A13355" t="inlineStr">
        <is>
          <t>T1013353</t>
        </is>
      </c>
      <c r="B13355" t="inlineStr">
        <is>
          <t>2024-02-13</t>
        </is>
      </c>
      <c r="C13355" t="inlineStr">
        <is>
          <t>S034</t>
        </is>
      </c>
      <c r="D13355" t="inlineStr">
        <is>
          <t>Store_034</t>
        </is>
      </c>
      <c r="E13355" t="inlineStr">
        <is>
          <t>Central</t>
        </is>
      </c>
      <c r="F13355" t="inlineStr">
        <is>
          <t>P0141</t>
        </is>
      </c>
      <c r="G13355" t="inlineStr">
        <is>
          <t>Prod_0141</t>
        </is>
      </c>
      <c r="H13355" t="inlineStr">
        <is>
          <t>Food</t>
        </is>
      </c>
      <c r="I13355" t="n">
        <v>5</v>
      </c>
      <c r="J13355" t="n">
        <v>1020.7</v>
      </c>
      <c r="K13355" t="n">
        <v>0</v>
      </c>
      <c r="L13355">
        <f>I13355*J13355*(1-K13355)</f>
        <v/>
      </c>
      <c r="M13355">
        <f>VLOOKUP(F13355,Products!A:D,4,FALSE)*I13355</f>
        <v/>
      </c>
      <c r="N13355">
        <f>L13355-M13355</f>
        <v/>
      </c>
    </row>
    <row r="13356">
      <c r="A13356" t="inlineStr">
        <is>
          <t>T1013354</t>
        </is>
      </c>
      <c r="B13356" t="inlineStr">
        <is>
          <t>2023-01-28</t>
        </is>
      </c>
      <c r="C13356" t="inlineStr">
        <is>
          <t>S001</t>
        </is>
      </c>
      <c r="D13356" t="inlineStr">
        <is>
          <t>Store_001</t>
        </is>
      </c>
      <c r="E13356" t="inlineStr">
        <is>
          <t>West</t>
        </is>
      </c>
      <c r="F13356" t="inlineStr">
        <is>
          <t>P0172</t>
        </is>
      </c>
      <c r="G13356" t="inlineStr">
        <is>
          <t>Prod_0172</t>
        </is>
      </c>
      <c r="H13356" t="inlineStr">
        <is>
          <t>Beverages</t>
        </is>
      </c>
      <c r="I13356" t="n">
        <v>6</v>
      </c>
      <c r="J13356" t="n">
        <v>800.16</v>
      </c>
      <c r="K13356" t="n">
        <v>0</v>
      </c>
      <c r="L13356">
        <f>I13356*J13356*(1-K13356)</f>
        <v/>
      </c>
      <c r="M13356">
        <f>VLOOKUP(F13356,Products!A:D,4,FALSE)*I13356</f>
        <v/>
      </c>
      <c r="N13356">
        <f>L13356-M13356</f>
        <v/>
      </c>
    </row>
    <row r="13357">
      <c r="A13357" t="inlineStr">
        <is>
          <t>T1013355</t>
        </is>
      </c>
      <c r="B13357" t="inlineStr">
        <is>
          <t>2023-10-18</t>
        </is>
      </c>
      <c r="C13357" t="inlineStr">
        <is>
          <t>S036</t>
        </is>
      </c>
      <c r="D13357" t="inlineStr">
        <is>
          <t>Store_036</t>
        </is>
      </c>
      <c r="E13357" t="inlineStr">
        <is>
          <t>Central</t>
        </is>
      </c>
      <c r="F13357" t="inlineStr">
        <is>
          <t>P0118</t>
        </is>
      </c>
      <c r="G13357" t="inlineStr">
        <is>
          <t>Prod_0118</t>
        </is>
      </c>
      <c r="H13357" t="inlineStr">
        <is>
          <t>Toys</t>
        </is>
      </c>
      <c r="I13357" t="n">
        <v>8</v>
      </c>
      <c r="J13357" t="n">
        <v>937.52</v>
      </c>
      <c r="K13357" t="n">
        <v>0.1</v>
      </c>
      <c r="L13357">
        <f>I13357*J13357*(1-K13357)</f>
        <v/>
      </c>
      <c r="M13357">
        <f>VLOOKUP(F13357,Products!A:D,4,FALSE)*I13357</f>
        <v/>
      </c>
      <c r="N13357">
        <f>L13357-M13357</f>
        <v/>
      </c>
    </row>
    <row r="13358">
      <c r="A13358" t="inlineStr">
        <is>
          <t>T1013356</t>
        </is>
      </c>
      <c r="B13358" t="inlineStr">
        <is>
          <t>2023-09-09</t>
        </is>
      </c>
      <c r="C13358" t="inlineStr">
        <is>
          <t>S002</t>
        </is>
      </c>
      <c r="D13358" t="inlineStr">
        <is>
          <t>Store_002</t>
        </is>
      </c>
      <c r="E13358" t="inlineStr">
        <is>
          <t>South</t>
        </is>
      </c>
      <c r="F13358" t="inlineStr">
        <is>
          <t>P0193</t>
        </is>
      </c>
      <c r="G13358" t="inlineStr">
        <is>
          <t>Prod_0193</t>
        </is>
      </c>
      <c r="H13358" t="inlineStr">
        <is>
          <t>Food</t>
        </is>
      </c>
      <c r="I13358" t="n">
        <v>9</v>
      </c>
      <c r="J13358" t="n">
        <v>678.65</v>
      </c>
      <c r="K13358" t="n">
        <v>0</v>
      </c>
      <c r="L13358">
        <f>I13358*J13358*(1-K13358)</f>
        <v/>
      </c>
      <c r="M13358">
        <f>VLOOKUP(F13358,Products!A:D,4,FALSE)*I13358</f>
        <v/>
      </c>
      <c r="N13358">
        <f>L13358-M13358</f>
        <v/>
      </c>
    </row>
    <row r="13359">
      <c r="A13359" t="inlineStr">
        <is>
          <t>T1013357</t>
        </is>
      </c>
      <c r="B13359" t="inlineStr">
        <is>
          <t>2023-02-18</t>
        </is>
      </c>
      <c r="C13359" t="inlineStr">
        <is>
          <t>S003</t>
        </is>
      </c>
      <c r="D13359" t="inlineStr">
        <is>
          <t>Store_003</t>
        </is>
      </c>
      <c r="E13359" t="inlineStr">
        <is>
          <t>North</t>
        </is>
      </c>
      <c r="F13359" t="inlineStr">
        <is>
          <t>P0200</t>
        </is>
      </c>
      <c r="G13359" t="inlineStr">
        <is>
          <t>Prod_0200</t>
        </is>
      </c>
      <c r="H13359" t="inlineStr">
        <is>
          <t>Electronics</t>
        </is>
      </c>
      <c r="I13359" t="n">
        <v>3</v>
      </c>
      <c r="J13359" t="n">
        <v>356.15</v>
      </c>
      <c r="K13359" t="n">
        <v>0.05</v>
      </c>
      <c r="L13359">
        <f>I13359*J13359*(1-K13359)</f>
        <v/>
      </c>
      <c r="M13359">
        <f>VLOOKUP(F13359,Products!A:D,4,FALSE)*I13359</f>
        <v/>
      </c>
      <c r="N13359">
        <f>L13359-M13359</f>
        <v/>
      </c>
    </row>
    <row r="13360">
      <c r="A13360" t="inlineStr">
        <is>
          <t>T1013358</t>
        </is>
      </c>
      <c r="B13360" t="inlineStr">
        <is>
          <t>2023-03-09</t>
        </is>
      </c>
      <c r="C13360" t="inlineStr">
        <is>
          <t>S003</t>
        </is>
      </c>
      <c r="D13360" t="inlineStr">
        <is>
          <t>Store_003</t>
        </is>
      </c>
      <c r="E13360" t="inlineStr">
        <is>
          <t>North</t>
        </is>
      </c>
      <c r="F13360" t="inlineStr">
        <is>
          <t>P0002</t>
        </is>
      </c>
      <c r="G13360" t="inlineStr">
        <is>
          <t>Prod_0002</t>
        </is>
      </c>
      <c r="H13360" t="inlineStr">
        <is>
          <t>Food</t>
        </is>
      </c>
      <c r="I13360" t="n">
        <v>9</v>
      </c>
      <c r="J13360" t="n">
        <v>254.15</v>
      </c>
      <c r="K13360" t="n">
        <v>0.1</v>
      </c>
      <c r="L13360">
        <f>I13360*J13360*(1-K13360)</f>
        <v/>
      </c>
      <c r="M13360">
        <f>VLOOKUP(F13360,Products!A:D,4,FALSE)*I13360</f>
        <v/>
      </c>
      <c r="N13360">
        <f>L13360-M13360</f>
        <v/>
      </c>
    </row>
    <row r="13361">
      <c r="A13361" t="inlineStr">
        <is>
          <t>T1013359</t>
        </is>
      </c>
      <c r="B13361" t="inlineStr">
        <is>
          <t>2025-04-26</t>
        </is>
      </c>
      <c r="C13361" t="inlineStr">
        <is>
          <t>S036</t>
        </is>
      </c>
      <c r="D13361" t="inlineStr">
        <is>
          <t>Store_036</t>
        </is>
      </c>
      <c r="E13361" t="inlineStr">
        <is>
          <t>Central</t>
        </is>
      </c>
      <c r="F13361" t="inlineStr">
        <is>
          <t>P0188</t>
        </is>
      </c>
      <c r="G13361" t="inlineStr">
        <is>
          <t>Prod_0188</t>
        </is>
      </c>
      <c r="H13361" t="inlineStr">
        <is>
          <t>Food</t>
        </is>
      </c>
      <c r="I13361" t="n">
        <v>7</v>
      </c>
      <c r="J13361" t="n">
        <v>588.27</v>
      </c>
      <c r="K13361" t="n">
        <v>0.15</v>
      </c>
      <c r="L13361">
        <f>I13361*J13361*(1-K13361)</f>
        <v/>
      </c>
      <c r="M13361">
        <f>VLOOKUP(F13361,Products!A:D,4,FALSE)*I13361</f>
        <v/>
      </c>
      <c r="N13361">
        <f>L13361-M13361</f>
        <v/>
      </c>
    </row>
    <row r="13362">
      <c r="A13362" t="inlineStr">
        <is>
          <t>T1013360</t>
        </is>
      </c>
      <c r="B13362" t="inlineStr">
        <is>
          <t>2023-01-02</t>
        </is>
      </c>
      <c r="C13362" t="inlineStr">
        <is>
          <t>S041</t>
        </is>
      </c>
      <c r="D13362" t="inlineStr">
        <is>
          <t>Store_041</t>
        </is>
      </c>
      <c r="E13362" t="inlineStr">
        <is>
          <t>East</t>
        </is>
      </c>
      <c r="F13362" t="inlineStr">
        <is>
          <t>P0158</t>
        </is>
      </c>
      <c r="G13362" t="inlineStr">
        <is>
          <t>Prod_0158</t>
        </is>
      </c>
      <c r="H13362" t="inlineStr">
        <is>
          <t>Beverages</t>
        </is>
      </c>
      <c r="I13362" t="n">
        <v>8</v>
      </c>
      <c r="J13362" t="n">
        <v>205.66</v>
      </c>
      <c r="K13362" t="n">
        <v>0</v>
      </c>
      <c r="L13362">
        <f>I13362*J13362*(1-K13362)</f>
        <v/>
      </c>
      <c r="M13362">
        <f>VLOOKUP(F13362,Products!A:D,4,FALSE)*I13362</f>
        <v/>
      </c>
      <c r="N13362">
        <f>L13362-M13362</f>
        <v/>
      </c>
    </row>
    <row r="13363">
      <c r="A13363" t="inlineStr">
        <is>
          <t>T1013361</t>
        </is>
      </c>
      <c r="B13363" t="inlineStr">
        <is>
          <t>2025-08-23</t>
        </is>
      </c>
      <c r="C13363" t="inlineStr">
        <is>
          <t>S036</t>
        </is>
      </c>
      <c r="D13363" t="inlineStr">
        <is>
          <t>Store_036</t>
        </is>
      </c>
      <c r="E13363" t="inlineStr">
        <is>
          <t>Central</t>
        </is>
      </c>
      <c r="F13363" t="inlineStr">
        <is>
          <t>P0018</t>
        </is>
      </c>
      <c r="G13363" t="inlineStr">
        <is>
          <t>Prod_0018</t>
        </is>
      </c>
      <c r="H13363" t="inlineStr">
        <is>
          <t>Food</t>
        </is>
      </c>
      <c r="I13363" t="n">
        <v>5</v>
      </c>
      <c r="J13363" t="n">
        <v>876.12</v>
      </c>
      <c r="K13363" t="n">
        <v>0</v>
      </c>
      <c r="L13363">
        <f>I13363*J13363*(1-K13363)</f>
        <v/>
      </c>
      <c r="M13363">
        <f>VLOOKUP(F13363,Products!A:D,4,FALSE)*I13363</f>
        <v/>
      </c>
      <c r="N13363">
        <f>L13363-M13363</f>
        <v/>
      </c>
    </row>
    <row r="13364">
      <c r="A13364" t="inlineStr">
        <is>
          <t>T1013362</t>
        </is>
      </c>
      <c r="B13364" t="inlineStr">
        <is>
          <t>2024-08-14</t>
        </is>
      </c>
      <c r="C13364" t="inlineStr">
        <is>
          <t>S021</t>
        </is>
      </c>
      <c r="D13364" t="inlineStr">
        <is>
          <t>Store_021</t>
        </is>
      </c>
      <c r="E13364" t="inlineStr">
        <is>
          <t>North</t>
        </is>
      </c>
      <c r="F13364" t="inlineStr">
        <is>
          <t>P0153</t>
        </is>
      </c>
      <c r="G13364" t="inlineStr">
        <is>
          <t>Prod_0153</t>
        </is>
      </c>
      <c r="H13364" t="inlineStr">
        <is>
          <t>Clothing</t>
        </is>
      </c>
      <c r="I13364" t="n">
        <v>9</v>
      </c>
      <c r="J13364" t="n">
        <v>134.5</v>
      </c>
      <c r="K13364" t="n">
        <v>0</v>
      </c>
      <c r="L13364">
        <f>I13364*J13364*(1-K13364)</f>
        <v/>
      </c>
      <c r="M13364">
        <f>VLOOKUP(F13364,Products!A:D,4,FALSE)*I13364</f>
        <v/>
      </c>
      <c r="N13364">
        <f>L13364-M13364</f>
        <v/>
      </c>
    </row>
    <row r="13365">
      <c r="A13365" t="inlineStr">
        <is>
          <t>T1013363</t>
        </is>
      </c>
      <c r="B13365" t="inlineStr">
        <is>
          <t>2024-07-22</t>
        </is>
      </c>
      <c r="C13365" t="inlineStr">
        <is>
          <t>S042</t>
        </is>
      </c>
      <c r="D13365" t="inlineStr">
        <is>
          <t>Store_042</t>
        </is>
      </c>
      <c r="E13365" t="inlineStr">
        <is>
          <t>Central</t>
        </is>
      </c>
      <c r="F13365" t="inlineStr">
        <is>
          <t>P0117</t>
        </is>
      </c>
      <c r="G13365" t="inlineStr">
        <is>
          <t>Prod_0117</t>
        </is>
      </c>
      <c r="H13365" t="inlineStr">
        <is>
          <t>Electronics</t>
        </is>
      </c>
      <c r="I13365" t="n">
        <v>8</v>
      </c>
      <c r="J13365" t="n">
        <v>556.6</v>
      </c>
      <c r="K13365" t="n">
        <v>0</v>
      </c>
      <c r="L13365">
        <f>I13365*J13365*(1-K13365)</f>
        <v/>
      </c>
      <c r="M13365">
        <f>VLOOKUP(F13365,Products!A:D,4,FALSE)*I13365</f>
        <v/>
      </c>
      <c r="N13365">
        <f>L13365-M13365</f>
        <v/>
      </c>
    </row>
    <row r="13366">
      <c r="A13366" t="inlineStr">
        <is>
          <t>T1013364</t>
        </is>
      </c>
      <c r="B13366" t="inlineStr">
        <is>
          <t>2025-04-02</t>
        </is>
      </c>
      <c r="C13366" t="inlineStr">
        <is>
          <t>S013</t>
        </is>
      </c>
      <c r="D13366" t="inlineStr">
        <is>
          <t>Store_013</t>
        </is>
      </c>
      <c r="E13366" t="inlineStr">
        <is>
          <t>North</t>
        </is>
      </c>
      <c r="F13366" t="inlineStr">
        <is>
          <t>P0118</t>
        </is>
      </c>
      <c r="G13366" t="inlineStr">
        <is>
          <t>Prod_0118</t>
        </is>
      </c>
      <c r="H13366" t="inlineStr">
        <is>
          <t>Toys</t>
        </is>
      </c>
      <c r="I13366" t="n">
        <v>2</v>
      </c>
      <c r="J13366" t="n">
        <v>768.0599999999999</v>
      </c>
      <c r="K13366" t="n">
        <v>0</v>
      </c>
      <c r="L13366">
        <f>I13366*J13366*(1-K13366)</f>
        <v/>
      </c>
      <c r="M13366">
        <f>VLOOKUP(F13366,Products!A:D,4,FALSE)*I13366</f>
        <v/>
      </c>
      <c r="N13366">
        <f>L13366-M13366</f>
        <v/>
      </c>
    </row>
    <row r="13367">
      <c r="A13367" t="inlineStr">
        <is>
          <t>T1013365</t>
        </is>
      </c>
      <c r="B13367" t="inlineStr">
        <is>
          <t>2023-11-11</t>
        </is>
      </c>
      <c r="C13367" t="inlineStr">
        <is>
          <t>S014</t>
        </is>
      </c>
      <c r="D13367" t="inlineStr">
        <is>
          <t>Store_014</t>
        </is>
      </c>
      <c r="E13367" t="inlineStr">
        <is>
          <t>West</t>
        </is>
      </c>
      <c r="F13367" t="inlineStr">
        <is>
          <t>P0018</t>
        </is>
      </c>
      <c r="G13367" t="inlineStr">
        <is>
          <t>Prod_0018</t>
        </is>
      </c>
      <c r="H13367" t="inlineStr">
        <is>
          <t>Food</t>
        </is>
      </c>
      <c r="I13367" t="n">
        <v>5</v>
      </c>
      <c r="J13367" t="n">
        <v>850.27</v>
      </c>
      <c r="K13367" t="n">
        <v>0.2</v>
      </c>
      <c r="L13367">
        <f>I13367*J13367*(1-K13367)</f>
        <v/>
      </c>
      <c r="M13367">
        <f>VLOOKUP(F13367,Products!A:D,4,FALSE)*I13367</f>
        <v/>
      </c>
      <c r="N13367">
        <f>L13367-M13367</f>
        <v/>
      </c>
    </row>
    <row r="13368">
      <c r="A13368" t="inlineStr">
        <is>
          <t>T1013366</t>
        </is>
      </c>
      <c r="B13368" t="inlineStr">
        <is>
          <t>2025-03-07</t>
        </is>
      </c>
      <c r="C13368" t="inlineStr">
        <is>
          <t>S022</t>
        </is>
      </c>
      <c r="D13368" t="inlineStr">
        <is>
          <t>Store_022</t>
        </is>
      </c>
      <c r="E13368" t="inlineStr">
        <is>
          <t>East</t>
        </is>
      </c>
      <c r="F13368" t="inlineStr">
        <is>
          <t>P0145</t>
        </is>
      </c>
      <c r="G13368" t="inlineStr">
        <is>
          <t>Prod_0145</t>
        </is>
      </c>
      <c r="H13368" t="inlineStr">
        <is>
          <t>Electronics</t>
        </is>
      </c>
      <c r="I13368" t="n">
        <v>3</v>
      </c>
      <c r="J13368" t="n">
        <v>484.32</v>
      </c>
      <c r="K13368" t="n">
        <v>0.1</v>
      </c>
      <c r="L13368">
        <f>I13368*J13368*(1-K13368)</f>
        <v/>
      </c>
      <c r="M13368">
        <f>VLOOKUP(F13368,Products!A:D,4,FALSE)*I13368</f>
        <v/>
      </c>
      <c r="N13368">
        <f>L13368-M13368</f>
        <v/>
      </c>
    </row>
    <row r="13369">
      <c r="A13369" t="inlineStr">
        <is>
          <t>T1013367</t>
        </is>
      </c>
      <c r="B13369" t="inlineStr">
        <is>
          <t>2024-12-09</t>
        </is>
      </c>
      <c r="C13369" t="inlineStr">
        <is>
          <t>S012</t>
        </is>
      </c>
      <c r="D13369" t="inlineStr">
        <is>
          <t>Store_012</t>
        </is>
      </c>
      <c r="E13369" t="inlineStr">
        <is>
          <t>South</t>
        </is>
      </c>
      <c r="F13369" t="inlineStr">
        <is>
          <t>P0093</t>
        </is>
      </c>
      <c r="G13369" t="inlineStr">
        <is>
          <t>Prod_0093</t>
        </is>
      </c>
      <c r="H13369" t="inlineStr">
        <is>
          <t>Electronics</t>
        </is>
      </c>
      <c r="I13369" t="n">
        <v>5</v>
      </c>
      <c r="J13369" t="n">
        <v>206.89</v>
      </c>
      <c r="K13369" t="n">
        <v>0</v>
      </c>
      <c r="L13369">
        <f>I13369*J13369*(1-K13369)</f>
        <v/>
      </c>
      <c r="M13369">
        <f>VLOOKUP(F13369,Products!A:D,4,FALSE)*I13369</f>
        <v/>
      </c>
      <c r="N13369">
        <f>L13369-M13369</f>
        <v/>
      </c>
    </row>
    <row r="13370">
      <c r="A13370" t="inlineStr">
        <is>
          <t>T1013368</t>
        </is>
      </c>
      <c r="B13370" t="inlineStr">
        <is>
          <t>2023-11-12</t>
        </is>
      </c>
      <c r="C13370" t="inlineStr">
        <is>
          <t>S002</t>
        </is>
      </c>
      <c r="D13370" t="inlineStr">
        <is>
          <t>Store_002</t>
        </is>
      </c>
      <c r="E13370" t="inlineStr">
        <is>
          <t>South</t>
        </is>
      </c>
      <c r="F13370" t="inlineStr">
        <is>
          <t>P0157</t>
        </is>
      </c>
      <c r="G13370" t="inlineStr">
        <is>
          <t>Prod_0157</t>
        </is>
      </c>
      <c r="H13370" t="inlineStr">
        <is>
          <t>Toys</t>
        </is>
      </c>
      <c r="I13370" t="n">
        <v>6</v>
      </c>
      <c r="J13370" t="n">
        <v>226.29</v>
      </c>
      <c r="K13370" t="n">
        <v>0</v>
      </c>
      <c r="L13370">
        <f>I13370*J13370*(1-K13370)</f>
        <v/>
      </c>
      <c r="M13370">
        <f>VLOOKUP(F13370,Products!A:D,4,FALSE)*I13370</f>
        <v/>
      </c>
      <c r="N13370">
        <f>L13370-M13370</f>
        <v/>
      </c>
    </row>
    <row r="13371">
      <c r="A13371" t="inlineStr">
        <is>
          <t>T1013369</t>
        </is>
      </c>
      <c r="B13371" t="inlineStr">
        <is>
          <t>2024-04-05</t>
        </is>
      </c>
      <c r="C13371" t="inlineStr">
        <is>
          <t>S027</t>
        </is>
      </c>
      <c r="D13371" t="inlineStr">
        <is>
          <t>Store_027</t>
        </is>
      </c>
      <c r="E13371" t="inlineStr">
        <is>
          <t>South</t>
        </is>
      </c>
      <c r="F13371" t="inlineStr">
        <is>
          <t>P0014</t>
        </is>
      </c>
      <c r="G13371" t="inlineStr">
        <is>
          <t>Prod_0014</t>
        </is>
      </c>
      <c r="H13371" t="inlineStr">
        <is>
          <t>Clothing</t>
        </is>
      </c>
      <c r="I13371" t="n">
        <v>6</v>
      </c>
      <c r="J13371" t="n">
        <v>338.59</v>
      </c>
      <c r="K13371" t="n">
        <v>0</v>
      </c>
      <c r="L13371">
        <f>I13371*J13371*(1-K13371)</f>
        <v/>
      </c>
      <c r="M13371">
        <f>VLOOKUP(F13371,Products!A:D,4,FALSE)*I13371</f>
        <v/>
      </c>
      <c r="N13371">
        <f>L13371-M13371</f>
        <v/>
      </c>
    </row>
    <row r="13372">
      <c r="A13372" t="inlineStr">
        <is>
          <t>T1013370</t>
        </is>
      </c>
      <c r="B13372" t="inlineStr">
        <is>
          <t>2024-01-21</t>
        </is>
      </c>
      <c r="C13372" t="inlineStr">
        <is>
          <t>S048</t>
        </is>
      </c>
      <c r="D13372" t="inlineStr">
        <is>
          <t>Store_048</t>
        </is>
      </c>
      <c r="E13372" t="inlineStr">
        <is>
          <t>South</t>
        </is>
      </c>
      <c r="F13372" t="inlineStr">
        <is>
          <t>P0109</t>
        </is>
      </c>
      <c r="G13372" t="inlineStr">
        <is>
          <t>Prod_0109</t>
        </is>
      </c>
      <c r="H13372" t="inlineStr">
        <is>
          <t>Beverages</t>
        </is>
      </c>
      <c r="I13372" t="n">
        <v>3</v>
      </c>
      <c r="J13372" t="n">
        <v>850.71</v>
      </c>
      <c r="K13372" t="n">
        <v>0</v>
      </c>
      <c r="L13372">
        <f>I13372*J13372*(1-K13372)</f>
        <v/>
      </c>
      <c r="M13372">
        <f>VLOOKUP(F13372,Products!A:D,4,FALSE)*I13372</f>
        <v/>
      </c>
      <c r="N13372">
        <f>L13372-M13372</f>
        <v/>
      </c>
    </row>
    <row r="13373">
      <c r="A13373" t="inlineStr">
        <is>
          <t>T1013371</t>
        </is>
      </c>
      <c r="B13373" t="inlineStr">
        <is>
          <t>2023-06-05</t>
        </is>
      </c>
      <c r="C13373" t="inlineStr">
        <is>
          <t>S023</t>
        </is>
      </c>
      <c r="D13373" t="inlineStr">
        <is>
          <t>Store_023</t>
        </is>
      </c>
      <c r="E13373" t="inlineStr">
        <is>
          <t>South</t>
        </is>
      </c>
      <c r="F13373" t="inlineStr">
        <is>
          <t>P0172</t>
        </is>
      </c>
      <c r="G13373" t="inlineStr">
        <is>
          <t>Prod_0172</t>
        </is>
      </c>
      <c r="H13373" t="inlineStr">
        <is>
          <t>Beverages</t>
        </is>
      </c>
      <c r="I13373" t="n">
        <v>4</v>
      </c>
      <c r="J13373" t="n">
        <v>857.25</v>
      </c>
      <c r="K13373" t="n">
        <v>0</v>
      </c>
      <c r="L13373">
        <f>I13373*J13373*(1-K13373)</f>
        <v/>
      </c>
      <c r="M13373">
        <f>VLOOKUP(F13373,Products!A:D,4,FALSE)*I13373</f>
        <v/>
      </c>
      <c r="N13373">
        <f>L13373-M13373</f>
        <v/>
      </c>
    </row>
    <row r="13374">
      <c r="A13374" t="inlineStr">
        <is>
          <t>T1013372</t>
        </is>
      </c>
      <c r="B13374" t="inlineStr">
        <is>
          <t>2024-07-20</t>
        </is>
      </c>
      <c r="C13374" t="inlineStr">
        <is>
          <t>S002</t>
        </is>
      </c>
      <c r="D13374" t="inlineStr">
        <is>
          <t>Store_002</t>
        </is>
      </c>
      <c r="E13374" t="inlineStr">
        <is>
          <t>South</t>
        </is>
      </c>
      <c r="F13374" t="inlineStr">
        <is>
          <t>P0017</t>
        </is>
      </c>
      <c r="G13374" t="inlineStr">
        <is>
          <t>Prod_0017</t>
        </is>
      </c>
      <c r="H13374" t="inlineStr">
        <is>
          <t>Food</t>
        </is>
      </c>
      <c r="I13374" t="n">
        <v>9</v>
      </c>
      <c r="J13374" t="n">
        <v>564.36</v>
      </c>
      <c r="K13374" t="n">
        <v>0</v>
      </c>
      <c r="L13374">
        <f>I13374*J13374*(1-K13374)</f>
        <v/>
      </c>
      <c r="M13374">
        <f>VLOOKUP(F13374,Products!A:D,4,FALSE)*I13374</f>
        <v/>
      </c>
      <c r="N13374">
        <f>L13374-M13374</f>
        <v/>
      </c>
    </row>
    <row r="13375">
      <c r="A13375" t="inlineStr">
        <is>
          <t>T1013373</t>
        </is>
      </c>
      <c r="B13375" t="inlineStr">
        <is>
          <t>2024-10-29</t>
        </is>
      </c>
      <c r="C13375" t="inlineStr">
        <is>
          <t>S008</t>
        </is>
      </c>
      <c r="D13375" t="inlineStr">
        <is>
          <t>Store_008</t>
        </is>
      </c>
      <c r="E13375" t="inlineStr">
        <is>
          <t>East</t>
        </is>
      </c>
      <c r="F13375" t="inlineStr">
        <is>
          <t>P0182</t>
        </is>
      </c>
      <c r="G13375" t="inlineStr">
        <is>
          <t>Prod_0182</t>
        </is>
      </c>
      <c r="H13375" t="inlineStr">
        <is>
          <t>Electronics</t>
        </is>
      </c>
      <c r="I13375" t="n">
        <v>1</v>
      </c>
      <c r="J13375" t="n">
        <v>870.15</v>
      </c>
      <c r="K13375" t="n">
        <v>0</v>
      </c>
      <c r="L13375">
        <f>I13375*J13375*(1-K13375)</f>
        <v/>
      </c>
      <c r="M13375">
        <f>VLOOKUP(F13375,Products!A:D,4,FALSE)*I13375</f>
        <v/>
      </c>
      <c r="N13375">
        <f>L13375-M13375</f>
        <v/>
      </c>
    </row>
    <row r="13376">
      <c r="A13376" t="inlineStr">
        <is>
          <t>T1013374</t>
        </is>
      </c>
      <c r="B13376" t="inlineStr">
        <is>
          <t>2023-05-23</t>
        </is>
      </c>
      <c r="C13376" t="inlineStr">
        <is>
          <t>S012</t>
        </is>
      </c>
      <c r="D13376" t="inlineStr">
        <is>
          <t>Store_012</t>
        </is>
      </c>
      <c r="E13376" t="inlineStr">
        <is>
          <t>South</t>
        </is>
      </c>
      <c r="F13376" t="inlineStr">
        <is>
          <t>P0153</t>
        </is>
      </c>
      <c r="G13376" t="inlineStr">
        <is>
          <t>Prod_0153</t>
        </is>
      </c>
      <c r="H13376" t="inlineStr">
        <is>
          <t>Clothing</t>
        </is>
      </c>
      <c r="I13376" t="n">
        <v>2</v>
      </c>
      <c r="J13376" t="n">
        <v>177.83</v>
      </c>
      <c r="K13376" t="n">
        <v>0</v>
      </c>
      <c r="L13376">
        <f>I13376*J13376*(1-K13376)</f>
        <v/>
      </c>
      <c r="M13376">
        <f>VLOOKUP(F13376,Products!A:D,4,FALSE)*I13376</f>
        <v/>
      </c>
      <c r="N13376">
        <f>L13376-M13376</f>
        <v/>
      </c>
    </row>
    <row r="13377">
      <c r="A13377" t="inlineStr">
        <is>
          <t>T1013375</t>
        </is>
      </c>
      <c r="B13377" t="inlineStr">
        <is>
          <t>2024-01-12</t>
        </is>
      </c>
      <c r="C13377" t="inlineStr">
        <is>
          <t>S033</t>
        </is>
      </c>
      <c r="D13377" t="inlineStr">
        <is>
          <t>Store_033</t>
        </is>
      </c>
      <c r="E13377" t="inlineStr">
        <is>
          <t>North</t>
        </is>
      </c>
      <c r="F13377" t="inlineStr">
        <is>
          <t>P0165</t>
        </is>
      </c>
      <c r="G13377" t="inlineStr">
        <is>
          <t>Prod_0165</t>
        </is>
      </c>
      <c r="H13377" t="inlineStr">
        <is>
          <t>Clothing</t>
        </is>
      </c>
      <c r="I13377" t="n">
        <v>3</v>
      </c>
      <c r="J13377" t="n">
        <v>612.5</v>
      </c>
      <c r="K13377" t="n">
        <v>0</v>
      </c>
      <c r="L13377">
        <f>I13377*J13377*(1-K13377)</f>
        <v/>
      </c>
      <c r="M13377">
        <f>VLOOKUP(F13377,Products!A:D,4,FALSE)*I13377</f>
        <v/>
      </c>
      <c r="N13377">
        <f>L13377-M13377</f>
        <v/>
      </c>
    </row>
    <row r="13378">
      <c r="A13378" t="inlineStr">
        <is>
          <t>T1013376</t>
        </is>
      </c>
      <c r="B13378" t="inlineStr">
        <is>
          <t>2024-12-20</t>
        </is>
      </c>
      <c r="C13378" t="inlineStr">
        <is>
          <t>S048</t>
        </is>
      </c>
      <c r="D13378" t="inlineStr">
        <is>
          <t>Store_048</t>
        </is>
      </c>
      <c r="E13378" t="inlineStr">
        <is>
          <t>South</t>
        </is>
      </c>
      <c r="F13378" t="inlineStr">
        <is>
          <t>P0172</t>
        </is>
      </c>
      <c r="G13378" t="inlineStr">
        <is>
          <t>Prod_0172</t>
        </is>
      </c>
      <c r="H13378" t="inlineStr">
        <is>
          <t>Beverages</t>
        </is>
      </c>
      <c r="I13378" t="n">
        <v>4</v>
      </c>
      <c r="J13378" t="n">
        <v>648.6900000000001</v>
      </c>
      <c r="K13378" t="n">
        <v>0</v>
      </c>
      <c r="L13378">
        <f>I13378*J13378*(1-K13378)</f>
        <v/>
      </c>
      <c r="M13378">
        <f>VLOOKUP(F13378,Products!A:D,4,FALSE)*I13378</f>
        <v/>
      </c>
      <c r="N13378">
        <f>L13378-M13378</f>
        <v/>
      </c>
    </row>
    <row r="13379">
      <c r="A13379" t="inlineStr">
        <is>
          <t>T1013377</t>
        </is>
      </c>
      <c r="B13379" t="inlineStr">
        <is>
          <t>2024-07-01</t>
        </is>
      </c>
      <c r="C13379" t="inlineStr">
        <is>
          <t>S001</t>
        </is>
      </c>
      <c r="D13379" t="inlineStr">
        <is>
          <t>Store_001</t>
        </is>
      </c>
      <c r="E13379" t="inlineStr">
        <is>
          <t>West</t>
        </is>
      </c>
      <c r="F13379" t="inlineStr">
        <is>
          <t>P0161</t>
        </is>
      </c>
      <c r="G13379" t="inlineStr">
        <is>
          <t>Prod_0161</t>
        </is>
      </c>
      <c r="H13379" t="inlineStr">
        <is>
          <t>Household</t>
        </is>
      </c>
      <c r="I13379" t="n">
        <v>6</v>
      </c>
      <c r="J13379" t="n">
        <v>87.06</v>
      </c>
      <c r="K13379" t="n">
        <v>0</v>
      </c>
      <c r="L13379">
        <f>I13379*J13379*(1-K13379)</f>
        <v/>
      </c>
      <c r="M13379">
        <f>VLOOKUP(F13379,Products!A:D,4,FALSE)*I13379</f>
        <v/>
      </c>
      <c r="N13379">
        <f>L13379-M13379</f>
        <v/>
      </c>
    </row>
    <row r="13380">
      <c r="A13380" t="inlineStr">
        <is>
          <t>T1013378</t>
        </is>
      </c>
      <c r="B13380" t="inlineStr">
        <is>
          <t>2023-01-30</t>
        </is>
      </c>
      <c r="C13380" t="inlineStr">
        <is>
          <t>S050</t>
        </is>
      </c>
      <c r="D13380" t="inlineStr">
        <is>
          <t>Store_050</t>
        </is>
      </c>
      <c r="E13380" t="inlineStr">
        <is>
          <t>South</t>
        </is>
      </c>
      <c r="F13380" t="inlineStr">
        <is>
          <t>P0115</t>
        </is>
      </c>
      <c r="G13380" t="inlineStr">
        <is>
          <t>Prod_0115</t>
        </is>
      </c>
      <c r="H13380" t="inlineStr">
        <is>
          <t>Clothing</t>
        </is>
      </c>
      <c r="I13380" t="n">
        <v>8</v>
      </c>
      <c r="J13380" t="n">
        <v>645.8099999999999</v>
      </c>
      <c r="K13380" t="n">
        <v>0</v>
      </c>
      <c r="L13380">
        <f>I13380*J13380*(1-K13380)</f>
        <v/>
      </c>
      <c r="M13380">
        <f>VLOOKUP(F13380,Products!A:D,4,FALSE)*I13380</f>
        <v/>
      </c>
      <c r="N13380">
        <f>L13380-M13380</f>
        <v/>
      </c>
    </row>
    <row r="13381">
      <c r="A13381" t="inlineStr">
        <is>
          <t>T1013379</t>
        </is>
      </c>
      <c r="B13381" t="inlineStr">
        <is>
          <t>2023-06-04</t>
        </is>
      </c>
      <c r="C13381" t="inlineStr">
        <is>
          <t>S002</t>
        </is>
      </c>
      <c r="D13381" t="inlineStr">
        <is>
          <t>Store_002</t>
        </is>
      </c>
      <c r="E13381" t="inlineStr">
        <is>
          <t>South</t>
        </is>
      </c>
      <c r="F13381" t="inlineStr">
        <is>
          <t>P0035</t>
        </is>
      </c>
      <c r="G13381" t="inlineStr">
        <is>
          <t>Prod_0035</t>
        </is>
      </c>
      <c r="H13381" t="inlineStr">
        <is>
          <t>Beverages</t>
        </is>
      </c>
      <c r="I13381" t="n">
        <v>3</v>
      </c>
      <c r="J13381" t="n">
        <v>92.14</v>
      </c>
      <c r="K13381" t="n">
        <v>0</v>
      </c>
      <c r="L13381">
        <f>I13381*J13381*(1-K13381)</f>
        <v/>
      </c>
      <c r="M13381">
        <f>VLOOKUP(F13381,Products!A:D,4,FALSE)*I13381</f>
        <v/>
      </c>
      <c r="N13381">
        <f>L13381-M13381</f>
        <v/>
      </c>
    </row>
    <row r="13382">
      <c r="A13382" t="inlineStr">
        <is>
          <t>T1013380</t>
        </is>
      </c>
      <c r="B13382" t="inlineStr">
        <is>
          <t>2023-10-04</t>
        </is>
      </c>
      <c r="C13382" t="inlineStr">
        <is>
          <t>S023</t>
        </is>
      </c>
      <c r="D13382" t="inlineStr">
        <is>
          <t>Store_023</t>
        </is>
      </c>
      <c r="E13382" t="inlineStr">
        <is>
          <t>South</t>
        </is>
      </c>
      <c r="F13382" t="inlineStr">
        <is>
          <t>P0023</t>
        </is>
      </c>
      <c r="G13382" t="inlineStr">
        <is>
          <t>Prod_0023</t>
        </is>
      </c>
      <c r="H13382" t="inlineStr">
        <is>
          <t>Stationery</t>
        </is>
      </c>
      <c r="I13382" t="n">
        <v>8</v>
      </c>
      <c r="J13382" t="n">
        <v>163.25</v>
      </c>
      <c r="K13382" t="n">
        <v>0</v>
      </c>
      <c r="L13382">
        <f>I13382*J13382*(1-K13382)</f>
        <v/>
      </c>
      <c r="M13382">
        <f>VLOOKUP(F13382,Products!A:D,4,FALSE)*I13382</f>
        <v/>
      </c>
      <c r="N13382">
        <f>L13382-M13382</f>
        <v/>
      </c>
    </row>
    <row r="13383">
      <c r="A13383" t="inlineStr">
        <is>
          <t>T1013381</t>
        </is>
      </c>
      <c r="B13383" t="inlineStr">
        <is>
          <t>2024-11-10</t>
        </is>
      </c>
      <c r="C13383" t="inlineStr">
        <is>
          <t>S016</t>
        </is>
      </c>
      <c r="D13383" t="inlineStr">
        <is>
          <t>Store_016</t>
        </is>
      </c>
      <c r="E13383" t="inlineStr">
        <is>
          <t>West</t>
        </is>
      </c>
      <c r="F13383" t="inlineStr">
        <is>
          <t>P0108</t>
        </is>
      </c>
      <c r="G13383" t="inlineStr">
        <is>
          <t>Prod_0108</t>
        </is>
      </c>
      <c r="H13383" t="inlineStr">
        <is>
          <t>Stationery</t>
        </is>
      </c>
      <c r="I13383" t="n">
        <v>3</v>
      </c>
      <c r="J13383" t="n">
        <v>537.1900000000001</v>
      </c>
      <c r="K13383" t="n">
        <v>0.05</v>
      </c>
      <c r="L13383">
        <f>I13383*J13383*(1-K13383)</f>
        <v/>
      </c>
      <c r="M13383">
        <f>VLOOKUP(F13383,Products!A:D,4,FALSE)*I13383</f>
        <v/>
      </c>
      <c r="N13383">
        <f>L13383-M13383</f>
        <v/>
      </c>
    </row>
    <row r="13384">
      <c r="A13384" t="inlineStr">
        <is>
          <t>T1013382</t>
        </is>
      </c>
      <c r="B13384" t="inlineStr">
        <is>
          <t>2023-04-21</t>
        </is>
      </c>
      <c r="C13384" t="inlineStr">
        <is>
          <t>S030</t>
        </is>
      </c>
      <c r="D13384" t="inlineStr">
        <is>
          <t>Store_030</t>
        </is>
      </c>
      <c r="E13384" t="inlineStr">
        <is>
          <t>North</t>
        </is>
      </c>
      <c r="F13384" t="inlineStr">
        <is>
          <t>P0093</t>
        </is>
      </c>
      <c r="G13384" t="inlineStr">
        <is>
          <t>Prod_0093</t>
        </is>
      </c>
      <c r="H13384" t="inlineStr">
        <is>
          <t>Electronics</t>
        </is>
      </c>
      <c r="I13384" t="n">
        <v>8</v>
      </c>
      <c r="J13384" t="n">
        <v>227.34</v>
      </c>
      <c r="K13384" t="n">
        <v>0</v>
      </c>
      <c r="L13384">
        <f>I13384*J13384*(1-K13384)</f>
        <v/>
      </c>
      <c r="M13384">
        <f>VLOOKUP(F13384,Products!A:D,4,FALSE)*I13384</f>
        <v/>
      </c>
      <c r="N13384">
        <f>L13384-M13384</f>
        <v/>
      </c>
    </row>
    <row r="13385">
      <c r="A13385" t="inlineStr">
        <is>
          <t>T1013383</t>
        </is>
      </c>
      <c r="B13385" t="inlineStr">
        <is>
          <t>2024-01-07</t>
        </is>
      </c>
      <c r="C13385" t="inlineStr">
        <is>
          <t>S014</t>
        </is>
      </c>
      <c r="D13385" t="inlineStr">
        <is>
          <t>Store_014</t>
        </is>
      </c>
      <c r="E13385" t="inlineStr">
        <is>
          <t>West</t>
        </is>
      </c>
      <c r="F13385" t="inlineStr">
        <is>
          <t>P0170</t>
        </is>
      </c>
      <c r="G13385" t="inlineStr">
        <is>
          <t>Prod_0170</t>
        </is>
      </c>
      <c r="H13385" t="inlineStr">
        <is>
          <t>Household</t>
        </is>
      </c>
      <c r="I13385" t="n">
        <v>2</v>
      </c>
      <c r="J13385" t="n">
        <v>486.25</v>
      </c>
      <c r="K13385" t="n">
        <v>0.2</v>
      </c>
      <c r="L13385">
        <f>I13385*J13385*(1-K13385)</f>
        <v/>
      </c>
      <c r="M13385">
        <f>VLOOKUP(F13385,Products!A:D,4,FALSE)*I13385</f>
        <v/>
      </c>
      <c r="N13385">
        <f>L13385-M13385</f>
        <v/>
      </c>
    </row>
    <row r="13386">
      <c r="A13386" t="inlineStr">
        <is>
          <t>T1013384</t>
        </is>
      </c>
      <c r="B13386" t="inlineStr">
        <is>
          <t>2023-03-06</t>
        </is>
      </c>
      <c r="C13386" t="inlineStr">
        <is>
          <t>S008</t>
        </is>
      </c>
      <c r="D13386" t="inlineStr">
        <is>
          <t>Store_008</t>
        </is>
      </c>
      <c r="E13386" t="inlineStr">
        <is>
          <t>East</t>
        </is>
      </c>
      <c r="F13386" t="inlineStr">
        <is>
          <t>P0079</t>
        </is>
      </c>
      <c r="G13386" t="inlineStr">
        <is>
          <t>Prod_0079</t>
        </is>
      </c>
      <c r="H13386" t="inlineStr">
        <is>
          <t>Food</t>
        </is>
      </c>
      <c r="I13386" t="n">
        <v>5</v>
      </c>
      <c r="J13386" t="n">
        <v>614.65</v>
      </c>
      <c r="K13386" t="n">
        <v>0</v>
      </c>
      <c r="L13386">
        <f>I13386*J13386*(1-K13386)</f>
        <v/>
      </c>
      <c r="M13386">
        <f>VLOOKUP(F13386,Products!A:D,4,FALSE)*I13386</f>
        <v/>
      </c>
      <c r="N13386">
        <f>L13386-M13386</f>
        <v/>
      </c>
    </row>
    <row r="13387">
      <c r="A13387" t="inlineStr">
        <is>
          <t>T1013385</t>
        </is>
      </c>
      <c r="B13387" t="inlineStr">
        <is>
          <t>2025-09-09</t>
        </is>
      </c>
      <c r="C13387" t="inlineStr">
        <is>
          <t>S040</t>
        </is>
      </c>
      <c r="D13387" t="inlineStr">
        <is>
          <t>Store_040</t>
        </is>
      </c>
      <c r="E13387" t="inlineStr">
        <is>
          <t>Central</t>
        </is>
      </c>
      <c r="F13387" t="inlineStr">
        <is>
          <t>P0041</t>
        </is>
      </c>
      <c r="G13387" t="inlineStr">
        <is>
          <t>Prod_0041</t>
        </is>
      </c>
      <c r="H13387" t="inlineStr">
        <is>
          <t>Stationery</t>
        </is>
      </c>
      <c r="I13387" t="n">
        <v>7</v>
      </c>
      <c r="J13387" t="n">
        <v>370.37</v>
      </c>
      <c r="K13387" t="n">
        <v>0.1</v>
      </c>
      <c r="L13387">
        <f>I13387*J13387*(1-K13387)</f>
        <v/>
      </c>
      <c r="M13387">
        <f>VLOOKUP(F13387,Products!A:D,4,FALSE)*I13387</f>
        <v/>
      </c>
      <c r="N13387">
        <f>L13387-M13387</f>
        <v/>
      </c>
    </row>
    <row r="13388">
      <c r="A13388" t="inlineStr">
        <is>
          <t>T1013386</t>
        </is>
      </c>
      <c r="B13388" t="inlineStr">
        <is>
          <t>2024-06-04</t>
        </is>
      </c>
      <c r="C13388" t="inlineStr">
        <is>
          <t>S027</t>
        </is>
      </c>
      <c r="D13388" t="inlineStr">
        <is>
          <t>Store_027</t>
        </is>
      </c>
      <c r="E13388" t="inlineStr">
        <is>
          <t>South</t>
        </is>
      </c>
      <c r="F13388" t="inlineStr">
        <is>
          <t>P0181</t>
        </is>
      </c>
      <c r="G13388" t="inlineStr">
        <is>
          <t>Prod_0181</t>
        </is>
      </c>
      <c r="H13388" t="inlineStr">
        <is>
          <t>Electronics</t>
        </is>
      </c>
      <c r="I13388" t="n">
        <v>5</v>
      </c>
      <c r="J13388" t="n">
        <v>978.75</v>
      </c>
      <c r="K13388" t="n">
        <v>0.05</v>
      </c>
      <c r="L13388">
        <f>I13388*J13388*(1-K13388)</f>
        <v/>
      </c>
      <c r="M13388">
        <f>VLOOKUP(F13388,Products!A:D,4,FALSE)*I13388</f>
        <v/>
      </c>
      <c r="N13388">
        <f>L13388-M13388</f>
        <v/>
      </c>
    </row>
    <row r="13389">
      <c r="A13389" t="inlineStr">
        <is>
          <t>T1013387</t>
        </is>
      </c>
      <c r="B13389" t="inlineStr">
        <is>
          <t>2023-01-06</t>
        </is>
      </c>
      <c r="C13389" t="inlineStr">
        <is>
          <t>S012</t>
        </is>
      </c>
      <c r="D13389" t="inlineStr">
        <is>
          <t>Store_012</t>
        </is>
      </c>
      <c r="E13389" t="inlineStr">
        <is>
          <t>South</t>
        </is>
      </c>
      <c r="F13389" t="inlineStr">
        <is>
          <t>P0187</t>
        </is>
      </c>
      <c r="G13389" t="inlineStr">
        <is>
          <t>Prod_0187</t>
        </is>
      </c>
      <c r="H13389" t="inlineStr">
        <is>
          <t>Food</t>
        </is>
      </c>
      <c r="I13389" t="n">
        <v>6</v>
      </c>
      <c r="J13389" t="n">
        <v>740.47</v>
      </c>
      <c r="K13389" t="n">
        <v>0.1</v>
      </c>
      <c r="L13389">
        <f>I13389*J13389*(1-K13389)</f>
        <v/>
      </c>
      <c r="M13389">
        <f>VLOOKUP(F13389,Products!A:D,4,FALSE)*I13389</f>
        <v/>
      </c>
      <c r="N13389">
        <f>L13389-M13389</f>
        <v/>
      </c>
    </row>
    <row r="13390">
      <c r="A13390" t="inlineStr">
        <is>
          <t>T1013388</t>
        </is>
      </c>
      <c r="B13390" t="inlineStr">
        <is>
          <t>2024-12-02</t>
        </is>
      </c>
      <c r="C13390" t="inlineStr">
        <is>
          <t>S019</t>
        </is>
      </c>
      <c r="D13390" t="inlineStr">
        <is>
          <t>Store_019</t>
        </is>
      </c>
      <c r="E13390" t="inlineStr">
        <is>
          <t>East</t>
        </is>
      </c>
      <c r="F13390" t="inlineStr">
        <is>
          <t>P0042</t>
        </is>
      </c>
      <c r="G13390" t="inlineStr">
        <is>
          <t>Prod_0042</t>
        </is>
      </c>
      <c r="H13390" t="inlineStr">
        <is>
          <t>Electronics</t>
        </is>
      </c>
      <c r="I13390" t="n">
        <v>1</v>
      </c>
      <c r="J13390" t="n">
        <v>823.84</v>
      </c>
      <c r="K13390" t="n">
        <v>0</v>
      </c>
      <c r="L13390">
        <f>I13390*J13390*(1-K13390)</f>
        <v/>
      </c>
      <c r="M13390">
        <f>VLOOKUP(F13390,Products!A:D,4,FALSE)*I13390</f>
        <v/>
      </c>
      <c r="N13390">
        <f>L13390-M13390</f>
        <v/>
      </c>
    </row>
    <row r="13391">
      <c r="A13391" t="inlineStr">
        <is>
          <t>T1013389</t>
        </is>
      </c>
      <c r="B13391" t="inlineStr">
        <is>
          <t>2024-09-29</t>
        </is>
      </c>
      <c r="C13391" t="inlineStr">
        <is>
          <t>S003</t>
        </is>
      </c>
      <c r="D13391" t="inlineStr">
        <is>
          <t>Store_003</t>
        </is>
      </c>
      <c r="E13391" t="inlineStr">
        <is>
          <t>North</t>
        </is>
      </c>
      <c r="F13391" t="inlineStr">
        <is>
          <t>P0083</t>
        </is>
      </c>
      <c r="G13391" t="inlineStr">
        <is>
          <t>Prod_0083</t>
        </is>
      </c>
      <c r="H13391" t="inlineStr">
        <is>
          <t>Clothing</t>
        </is>
      </c>
      <c r="I13391" t="n">
        <v>1</v>
      </c>
      <c r="J13391" t="n">
        <v>494.57</v>
      </c>
      <c r="K13391" t="n">
        <v>0.05</v>
      </c>
      <c r="L13391">
        <f>I13391*J13391*(1-K13391)</f>
        <v/>
      </c>
      <c r="M13391">
        <f>VLOOKUP(F13391,Products!A:D,4,FALSE)*I13391</f>
        <v/>
      </c>
      <c r="N13391">
        <f>L13391-M13391</f>
        <v/>
      </c>
    </row>
    <row r="13392">
      <c r="A13392" t="inlineStr">
        <is>
          <t>T1013390</t>
        </is>
      </c>
      <c r="B13392" t="inlineStr">
        <is>
          <t>2023-07-18</t>
        </is>
      </c>
      <c r="C13392" t="inlineStr">
        <is>
          <t>S040</t>
        </is>
      </c>
      <c r="D13392" t="inlineStr">
        <is>
          <t>Store_040</t>
        </is>
      </c>
      <c r="E13392" t="inlineStr">
        <is>
          <t>Central</t>
        </is>
      </c>
      <c r="F13392" t="inlineStr">
        <is>
          <t>P0183</t>
        </is>
      </c>
      <c r="G13392" t="inlineStr">
        <is>
          <t>Prod_0183</t>
        </is>
      </c>
      <c r="H13392" t="inlineStr">
        <is>
          <t>Stationery</t>
        </is>
      </c>
      <c r="I13392" t="n">
        <v>7</v>
      </c>
      <c r="J13392" t="n">
        <v>736.79</v>
      </c>
      <c r="K13392" t="n">
        <v>0</v>
      </c>
      <c r="L13392">
        <f>I13392*J13392*(1-K13392)</f>
        <v/>
      </c>
      <c r="M13392">
        <f>VLOOKUP(F13392,Products!A:D,4,FALSE)*I13392</f>
        <v/>
      </c>
      <c r="N13392">
        <f>L13392-M13392</f>
        <v/>
      </c>
    </row>
    <row r="13393">
      <c r="A13393" t="inlineStr">
        <is>
          <t>T1013391</t>
        </is>
      </c>
      <c r="B13393" t="inlineStr">
        <is>
          <t>2023-08-06</t>
        </is>
      </c>
      <c r="C13393" t="inlineStr">
        <is>
          <t>S017</t>
        </is>
      </c>
      <c r="D13393" t="inlineStr">
        <is>
          <t>Store_017</t>
        </is>
      </c>
      <c r="E13393" t="inlineStr">
        <is>
          <t>South</t>
        </is>
      </c>
      <c r="F13393" t="inlineStr">
        <is>
          <t>P0162</t>
        </is>
      </c>
      <c r="G13393" t="inlineStr">
        <is>
          <t>Prod_0162</t>
        </is>
      </c>
      <c r="H13393" t="inlineStr">
        <is>
          <t>Food</t>
        </is>
      </c>
      <c r="I13393" t="n">
        <v>9</v>
      </c>
      <c r="J13393" t="n">
        <v>475.53</v>
      </c>
      <c r="K13393" t="n">
        <v>0.1</v>
      </c>
      <c r="L13393">
        <f>I13393*J13393*(1-K13393)</f>
        <v/>
      </c>
      <c r="M13393">
        <f>VLOOKUP(F13393,Products!A:D,4,FALSE)*I13393</f>
        <v/>
      </c>
      <c r="N13393">
        <f>L13393-M13393</f>
        <v/>
      </c>
    </row>
    <row r="13394">
      <c r="A13394" t="inlineStr">
        <is>
          <t>T1013392</t>
        </is>
      </c>
      <c r="B13394" t="inlineStr">
        <is>
          <t>2025-05-08</t>
        </is>
      </c>
      <c r="C13394" t="inlineStr">
        <is>
          <t>S014</t>
        </is>
      </c>
      <c r="D13394" t="inlineStr">
        <is>
          <t>Store_014</t>
        </is>
      </c>
      <c r="E13394" t="inlineStr">
        <is>
          <t>West</t>
        </is>
      </c>
      <c r="F13394" t="inlineStr">
        <is>
          <t>P0124</t>
        </is>
      </c>
      <c r="G13394" t="inlineStr">
        <is>
          <t>Prod_0124</t>
        </is>
      </c>
      <c r="H13394" t="inlineStr">
        <is>
          <t>Beverages</t>
        </is>
      </c>
      <c r="I13394" t="n">
        <v>3</v>
      </c>
      <c r="J13394" t="n">
        <v>971.42</v>
      </c>
      <c r="K13394" t="n">
        <v>0</v>
      </c>
      <c r="L13394">
        <f>I13394*J13394*(1-K13394)</f>
        <v/>
      </c>
      <c r="M13394">
        <f>VLOOKUP(F13394,Products!A:D,4,FALSE)*I13394</f>
        <v/>
      </c>
      <c r="N13394">
        <f>L13394-M13394</f>
        <v/>
      </c>
    </row>
    <row r="13395">
      <c r="A13395" t="inlineStr">
        <is>
          <t>T1013393</t>
        </is>
      </c>
      <c r="B13395" t="inlineStr">
        <is>
          <t>2023-07-27</t>
        </is>
      </c>
      <c r="C13395" t="inlineStr">
        <is>
          <t>S030</t>
        </is>
      </c>
      <c r="D13395" t="inlineStr">
        <is>
          <t>Store_030</t>
        </is>
      </c>
      <c r="E13395" t="inlineStr">
        <is>
          <t>North</t>
        </is>
      </c>
      <c r="F13395" t="inlineStr">
        <is>
          <t>P0187</t>
        </is>
      </c>
      <c r="G13395" t="inlineStr">
        <is>
          <t>Prod_0187</t>
        </is>
      </c>
      <c r="H13395" t="inlineStr">
        <is>
          <t>Food</t>
        </is>
      </c>
      <c r="I13395" t="n">
        <v>6</v>
      </c>
      <c r="J13395" t="n">
        <v>876.41</v>
      </c>
      <c r="K13395" t="n">
        <v>0.05</v>
      </c>
      <c r="L13395">
        <f>I13395*J13395*(1-K13395)</f>
        <v/>
      </c>
      <c r="M13395">
        <f>VLOOKUP(F13395,Products!A:D,4,FALSE)*I13395</f>
        <v/>
      </c>
      <c r="N13395">
        <f>L13395-M13395</f>
        <v/>
      </c>
    </row>
    <row r="13396">
      <c r="A13396" t="inlineStr">
        <is>
          <t>T1013394</t>
        </is>
      </c>
      <c r="B13396" t="inlineStr">
        <is>
          <t>2025-04-24</t>
        </is>
      </c>
      <c r="C13396" t="inlineStr">
        <is>
          <t>S047</t>
        </is>
      </c>
      <c r="D13396" t="inlineStr">
        <is>
          <t>Store_047</t>
        </is>
      </c>
      <c r="E13396" t="inlineStr">
        <is>
          <t>North</t>
        </is>
      </c>
      <c r="F13396" t="inlineStr">
        <is>
          <t>P0036</t>
        </is>
      </c>
      <c r="G13396" t="inlineStr">
        <is>
          <t>Prod_0036</t>
        </is>
      </c>
      <c r="H13396" t="inlineStr">
        <is>
          <t>Clothing</t>
        </is>
      </c>
      <c r="I13396" t="n">
        <v>4</v>
      </c>
      <c r="J13396" t="n">
        <v>498.88</v>
      </c>
      <c r="K13396" t="n">
        <v>0</v>
      </c>
      <c r="L13396">
        <f>I13396*J13396*(1-K13396)</f>
        <v/>
      </c>
      <c r="M13396">
        <f>VLOOKUP(F13396,Products!A:D,4,FALSE)*I13396</f>
        <v/>
      </c>
      <c r="N13396">
        <f>L13396-M13396</f>
        <v/>
      </c>
    </row>
    <row r="13397">
      <c r="A13397" t="inlineStr">
        <is>
          <t>T1013395</t>
        </is>
      </c>
      <c r="B13397" t="inlineStr">
        <is>
          <t>2025-05-14</t>
        </is>
      </c>
      <c r="C13397" t="inlineStr">
        <is>
          <t>S043</t>
        </is>
      </c>
      <c r="D13397" t="inlineStr">
        <is>
          <t>Store_043</t>
        </is>
      </c>
      <c r="E13397" t="inlineStr">
        <is>
          <t>East</t>
        </is>
      </c>
      <c r="F13397" t="inlineStr">
        <is>
          <t>P0134</t>
        </is>
      </c>
      <c r="G13397" t="inlineStr">
        <is>
          <t>Prod_0134</t>
        </is>
      </c>
      <c r="H13397" t="inlineStr">
        <is>
          <t>Food</t>
        </is>
      </c>
      <c r="I13397" t="n">
        <v>2</v>
      </c>
      <c r="J13397" t="n">
        <v>489.02</v>
      </c>
      <c r="K13397" t="n">
        <v>0</v>
      </c>
      <c r="L13397">
        <f>I13397*J13397*(1-K13397)</f>
        <v/>
      </c>
      <c r="M13397">
        <f>VLOOKUP(F13397,Products!A:D,4,FALSE)*I13397</f>
        <v/>
      </c>
      <c r="N13397">
        <f>L13397-M13397</f>
        <v/>
      </c>
    </row>
    <row r="13398">
      <c r="A13398" t="inlineStr">
        <is>
          <t>T1013396</t>
        </is>
      </c>
      <c r="B13398" t="inlineStr">
        <is>
          <t>2023-04-26</t>
        </is>
      </c>
      <c r="C13398" t="inlineStr">
        <is>
          <t>S004</t>
        </is>
      </c>
      <c r="D13398" t="inlineStr">
        <is>
          <t>Store_004</t>
        </is>
      </c>
      <c r="E13398" t="inlineStr">
        <is>
          <t>Central</t>
        </is>
      </c>
      <c r="F13398" t="inlineStr">
        <is>
          <t>P0131</t>
        </is>
      </c>
      <c r="G13398" t="inlineStr">
        <is>
          <t>Prod_0131</t>
        </is>
      </c>
      <c r="H13398" t="inlineStr">
        <is>
          <t>Beverages</t>
        </is>
      </c>
      <c r="I13398" t="n">
        <v>6</v>
      </c>
      <c r="J13398" t="n">
        <v>299.2</v>
      </c>
      <c r="K13398" t="n">
        <v>0</v>
      </c>
      <c r="L13398">
        <f>I13398*J13398*(1-K13398)</f>
        <v/>
      </c>
      <c r="M13398">
        <f>VLOOKUP(F13398,Products!A:D,4,FALSE)*I13398</f>
        <v/>
      </c>
      <c r="N13398">
        <f>L13398-M13398</f>
        <v/>
      </c>
    </row>
    <row r="13399">
      <c r="A13399" t="inlineStr">
        <is>
          <t>T1013397</t>
        </is>
      </c>
      <c r="B13399" t="inlineStr">
        <is>
          <t>2024-07-02</t>
        </is>
      </c>
      <c r="C13399" t="inlineStr">
        <is>
          <t>S032</t>
        </is>
      </c>
      <c r="D13399" t="inlineStr">
        <is>
          <t>Store_032</t>
        </is>
      </c>
      <c r="E13399" t="inlineStr">
        <is>
          <t>Central</t>
        </is>
      </c>
      <c r="F13399" t="inlineStr">
        <is>
          <t>P0083</t>
        </is>
      </c>
      <c r="G13399" t="inlineStr">
        <is>
          <t>Prod_0083</t>
        </is>
      </c>
      <c r="H13399" t="inlineStr">
        <is>
          <t>Clothing</t>
        </is>
      </c>
      <c r="I13399" t="n">
        <v>5</v>
      </c>
      <c r="J13399" t="n">
        <v>586.48</v>
      </c>
      <c r="K13399" t="n">
        <v>0.15</v>
      </c>
      <c r="L13399">
        <f>I13399*J13399*(1-K13399)</f>
        <v/>
      </c>
      <c r="M13399">
        <f>VLOOKUP(F13399,Products!A:D,4,FALSE)*I13399</f>
        <v/>
      </c>
      <c r="N13399">
        <f>L13399-M13399</f>
        <v/>
      </c>
    </row>
    <row r="13400">
      <c r="A13400" t="inlineStr">
        <is>
          <t>T1013398</t>
        </is>
      </c>
      <c r="B13400" t="inlineStr">
        <is>
          <t>2023-02-18</t>
        </is>
      </c>
      <c r="C13400" t="inlineStr">
        <is>
          <t>S050</t>
        </is>
      </c>
      <c r="D13400" t="inlineStr">
        <is>
          <t>Store_050</t>
        </is>
      </c>
      <c r="E13400" t="inlineStr">
        <is>
          <t>South</t>
        </is>
      </c>
      <c r="F13400" t="inlineStr">
        <is>
          <t>P0041</t>
        </is>
      </c>
      <c r="G13400" t="inlineStr">
        <is>
          <t>Prod_0041</t>
        </is>
      </c>
      <c r="H13400" t="inlineStr">
        <is>
          <t>Stationery</t>
        </is>
      </c>
      <c r="I13400" t="n">
        <v>9</v>
      </c>
      <c r="J13400" t="n">
        <v>377.02</v>
      </c>
      <c r="K13400" t="n">
        <v>0.1</v>
      </c>
      <c r="L13400">
        <f>I13400*J13400*(1-K13400)</f>
        <v/>
      </c>
      <c r="M13400">
        <f>VLOOKUP(F13400,Products!A:D,4,FALSE)*I13400</f>
        <v/>
      </c>
      <c r="N13400">
        <f>L13400-M13400</f>
        <v/>
      </c>
    </row>
    <row r="13401">
      <c r="A13401" t="inlineStr">
        <is>
          <t>T1013399</t>
        </is>
      </c>
      <c r="B13401" t="inlineStr">
        <is>
          <t>2023-09-14</t>
        </is>
      </c>
      <c r="C13401" t="inlineStr">
        <is>
          <t>S014</t>
        </is>
      </c>
      <c r="D13401" t="inlineStr">
        <is>
          <t>Store_014</t>
        </is>
      </c>
      <c r="E13401" t="inlineStr">
        <is>
          <t>West</t>
        </is>
      </c>
      <c r="F13401" t="inlineStr">
        <is>
          <t>P0038</t>
        </is>
      </c>
      <c r="G13401" t="inlineStr">
        <is>
          <t>Prod_0038</t>
        </is>
      </c>
      <c r="H13401" t="inlineStr">
        <is>
          <t>Beverages</t>
        </is>
      </c>
      <c r="I13401" t="n">
        <v>7</v>
      </c>
      <c r="J13401" t="n">
        <v>819.71</v>
      </c>
      <c r="K13401" t="n">
        <v>0</v>
      </c>
      <c r="L13401">
        <f>I13401*J13401*(1-K13401)</f>
        <v/>
      </c>
      <c r="M13401">
        <f>VLOOKUP(F13401,Products!A:D,4,FALSE)*I13401</f>
        <v/>
      </c>
      <c r="N13401">
        <f>L13401-M13401</f>
        <v/>
      </c>
    </row>
    <row r="13402">
      <c r="A13402" t="inlineStr">
        <is>
          <t>T1013400</t>
        </is>
      </c>
      <c r="B13402" t="inlineStr">
        <is>
          <t>2024-12-14</t>
        </is>
      </c>
      <c r="C13402" t="inlineStr">
        <is>
          <t>S046</t>
        </is>
      </c>
      <c r="D13402" t="inlineStr">
        <is>
          <t>Store_046</t>
        </is>
      </c>
      <c r="E13402" t="inlineStr">
        <is>
          <t>South</t>
        </is>
      </c>
      <c r="F13402" t="inlineStr">
        <is>
          <t>P0022</t>
        </is>
      </c>
      <c r="G13402" t="inlineStr">
        <is>
          <t>Prod_0022</t>
        </is>
      </c>
      <c r="H13402" t="inlineStr">
        <is>
          <t>Beverages</t>
        </is>
      </c>
      <c r="I13402" t="n">
        <v>8</v>
      </c>
      <c r="J13402" t="n">
        <v>195.36</v>
      </c>
      <c r="K13402" t="n">
        <v>0.2</v>
      </c>
      <c r="L13402">
        <f>I13402*J13402*(1-K13402)</f>
        <v/>
      </c>
      <c r="M13402">
        <f>VLOOKUP(F13402,Products!A:D,4,FALSE)*I13402</f>
        <v/>
      </c>
      <c r="N13402">
        <f>L13402-M13402</f>
        <v/>
      </c>
    </row>
    <row r="13403">
      <c r="A13403" t="inlineStr">
        <is>
          <t>T1013401</t>
        </is>
      </c>
      <c r="B13403" t="inlineStr">
        <is>
          <t>2023-06-14</t>
        </is>
      </c>
      <c r="C13403" t="inlineStr">
        <is>
          <t>S047</t>
        </is>
      </c>
      <c r="D13403" t="inlineStr">
        <is>
          <t>Store_047</t>
        </is>
      </c>
      <c r="E13403" t="inlineStr">
        <is>
          <t>North</t>
        </is>
      </c>
      <c r="F13403" t="inlineStr">
        <is>
          <t>P0187</t>
        </is>
      </c>
      <c r="G13403" t="inlineStr">
        <is>
          <t>Prod_0187</t>
        </is>
      </c>
      <c r="H13403" t="inlineStr">
        <is>
          <t>Food</t>
        </is>
      </c>
      <c r="I13403" t="n">
        <v>1</v>
      </c>
      <c r="J13403" t="n">
        <v>755.22</v>
      </c>
      <c r="K13403" t="n">
        <v>0</v>
      </c>
      <c r="L13403">
        <f>I13403*J13403*(1-K13403)</f>
        <v/>
      </c>
      <c r="M13403">
        <f>VLOOKUP(F13403,Products!A:D,4,FALSE)*I13403</f>
        <v/>
      </c>
      <c r="N13403">
        <f>L13403-M13403</f>
        <v/>
      </c>
    </row>
    <row r="13404">
      <c r="A13404" t="inlineStr">
        <is>
          <t>T1013402</t>
        </is>
      </c>
      <c r="B13404" t="inlineStr">
        <is>
          <t>2024-12-27</t>
        </is>
      </c>
      <c r="C13404" t="inlineStr">
        <is>
          <t>S023</t>
        </is>
      </c>
      <c r="D13404" t="inlineStr">
        <is>
          <t>Store_023</t>
        </is>
      </c>
      <c r="E13404" t="inlineStr">
        <is>
          <t>South</t>
        </is>
      </c>
      <c r="F13404" t="inlineStr">
        <is>
          <t>P0069</t>
        </is>
      </c>
      <c r="G13404" t="inlineStr">
        <is>
          <t>Prod_0069</t>
        </is>
      </c>
      <c r="H13404" t="inlineStr">
        <is>
          <t>Household</t>
        </is>
      </c>
      <c r="I13404" t="n">
        <v>9</v>
      </c>
      <c r="J13404" t="n">
        <v>279.96</v>
      </c>
      <c r="K13404" t="n">
        <v>0</v>
      </c>
      <c r="L13404">
        <f>I13404*J13404*(1-K13404)</f>
        <v/>
      </c>
      <c r="M13404">
        <f>VLOOKUP(F13404,Products!A:D,4,FALSE)*I13404</f>
        <v/>
      </c>
      <c r="N13404">
        <f>L13404-M13404</f>
        <v/>
      </c>
    </row>
    <row r="13405">
      <c r="A13405" t="inlineStr">
        <is>
          <t>T1013403</t>
        </is>
      </c>
      <c r="B13405" t="inlineStr">
        <is>
          <t>2025-03-12</t>
        </is>
      </c>
      <c r="C13405" t="inlineStr">
        <is>
          <t>S025</t>
        </is>
      </c>
      <c r="D13405" t="inlineStr">
        <is>
          <t>Store_025</t>
        </is>
      </c>
      <c r="E13405" t="inlineStr">
        <is>
          <t>Central</t>
        </is>
      </c>
      <c r="F13405" t="inlineStr">
        <is>
          <t>P0106</t>
        </is>
      </c>
      <c r="G13405" t="inlineStr">
        <is>
          <t>Prod_0106</t>
        </is>
      </c>
      <c r="H13405" t="inlineStr">
        <is>
          <t>Electronics</t>
        </is>
      </c>
      <c r="I13405" t="n">
        <v>1</v>
      </c>
      <c r="J13405" t="n">
        <v>1044.9</v>
      </c>
      <c r="K13405" t="n">
        <v>0.05</v>
      </c>
      <c r="L13405">
        <f>I13405*J13405*(1-K13405)</f>
        <v/>
      </c>
      <c r="M13405">
        <f>VLOOKUP(F13405,Products!A:D,4,FALSE)*I13405</f>
        <v/>
      </c>
      <c r="N13405">
        <f>L13405-M13405</f>
        <v/>
      </c>
    </row>
    <row r="13406">
      <c r="A13406" t="inlineStr">
        <is>
          <t>T1013404</t>
        </is>
      </c>
      <c r="B13406" t="inlineStr">
        <is>
          <t>2025-05-15</t>
        </is>
      </c>
      <c r="C13406" t="inlineStr">
        <is>
          <t>S028</t>
        </is>
      </c>
      <c r="D13406" t="inlineStr">
        <is>
          <t>Store_028</t>
        </is>
      </c>
      <c r="E13406" t="inlineStr">
        <is>
          <t>North</t>
        </is>
      </c>
      <c r="F13406" t="inlineStr">
        <is>
          <t>P0143</t>
        </is>
      </c>
      <c r="G13406" t="inlineStr">
        <is>
          <t>Prod_0143</t>
        </is>
      </c>
      <c r="H13406" t="inlineStr">
        <is>
          <t>Electronics</t>
        </is>
      </c>
      <c r="I13406" t="n">
        <v>1</v>
      </c>
      <c r="J13406" t="n">
        <v>258.44</v>
      </c>
      <c r="K13406" t="n">
        <v>0.15</v>
      </c>
      <c r="L13406">
        <f>I13406*J13406*(1-K13406)</f>
        <v/>
      </c>
      <c r="M13406">
        <f>VLOOKUP(F13406,Products!A:D,4,FALSE)*I13406</f>
        <v/>
      </c>
      <c r="N13406">
        <f>L13406-M13406</f>
        <v/>
      </c>
    </row>
    <row r="13407">
      <c r="A13407" t="inlineStr">
        <is>
          <t>T1013405</t>
        </is>
      </c>
      <c r="B13407" t="inlineStr">
        <is>
          <t>2025-02-15</t>
        </is>
      </c>
      <c r="C13407" t="inlineStr">
        <is>
          <t>S033</t>
        </is>
      </c>
      <c r="D13407" t="inlineStr">
        <is>
          <t>Store_033</t>
        </is>
      </c>
      <c r="E13407" t="inlineStr">
        <is>
          <t>North</t>
        </is>
      </c>
      <c r="F13407" t="inlineStr">
        <is>
          <t>P0029</t>
        </is>
      </c>
      <c r="G13407" t="inlineStr">
        <is>
          <t>Prod_0029</t>
        </is>
      </c>
      <c r="H13407" t="inlineStr">
        <is>
          <t>Clothing</t>
        </is>
      </c>
      <c r="I13407" t="n">
        <v>8</v>
      </c>
      <c r="J13407" t="n">
        <v>688.47</v>
      </c>
      <c r="K13407" t="n">
        <v>0</v>
      </c>
      <c r="L13407">
        <f>I13407*J13407*(1-K13407)</f>
        <v/>
      </c>
      <c r="M13407">
        <f>VLOOKUP(F13407,Products!A:D,4,FALSE)*I13407</f>
        <v/>
      </c>
      <c r="N13407">
        <f>L13407-M13407</f>
        <v/>
      </c>
    </row>
    <row r="13408">
      <c r="A13408" t="inlineStr">
        <is>
          <t>T1013406</t>
        </is>
      </c>
      <c r="B13408" t="inlineStr">
        <is>
          <t>2025-06-30</t>
        </is>
      </c>
      <c r="C13408" t="inlineStr">
        <is>
          <t>S045</t>
        </is>
      </c>
      <c r="D13408" t="inlineStr">
        <is>
          <t>Store_045</t>
        </is>
      </c>
      <c r="E13408" t="inlineStr">
        <is>
          <t>East</t>
        </is>
      </c>
      <c r="F13408" t="inlineStr">
        <is>
          <t>P0151</t>
        </is>
      </c>
      <c r="G13408" t="inlineStr">
        <is>
          <t>Prod_0151</t>
        </is>
      </c>
      <c r="H13408" t="inlineStr">
        <is>
          <t>Food</t>
        </is>
      </c>
      <c r="I13408" t="n">
        <v>5</v>
      </c>
      <c r="J13408" t="n">
        <v>767.6900000000001</v>
      </c>
      <c r="K13408" t="n">
        <v>0.2</v>
      </c>
      <c r="L13408">
        <f>I13408*J13408*(1-K13408)</f>
        <v/>
      </c>
      <c r="M13408">
        <f>VLOOKUP(F13408,Products!A:D,4,FALSE)*I13408</f>
        <v/>
      </c>
      <c r="N13408">
        <f>L13408-M13408</f>
        <v/>
      </c>
    </row>
    <row r="13409">
      <c r="A13409" t="inlineStr">
        <is>
          <t>T1013407</t>
        </is>
      </c>
      <c r="B13409" t="inlineStr">
        <is>
          <t>2023-02-07</t>
        </is>
      </c>
      <c r="C13409" t="inlineStr">
        <is>
          <t>S027</t>
        </is>
      </c>
      <c r="D13409" t="inlineStr">
        <is>
          <t>Store_027</t>
        </is>
      </c>
      <c r="E13409" t="inlineStr">
        <is>
          <t>South</t>
        </is>
      </c>
      <c r="F13409" t="inlineStr">
        <is>
          <t>P0051</t>
        </is>
      </c>
      <c r="G13409" t="inlineStr">
        <is>
          <t>Prod_0051</t>
        </is>
      </c>
      <c r="H13409" t="inlineStr">
        <is>
          <t>Clothing</t>
        </is>
      </c>
      <c r="I13409" t="n">
        <v>7</v>
      </c>
      <c r="J13409" t="n">
        <v>76.48</v>
      </c>
      <c r="K13409" t="n">
        <v>0.15</v>
      </c>
      <c r="L13409">
        <f>I13409*J13409*(1-K13409)</f>
        <v/>
      </c>
      <c r="M13409">
        <f>VLOOKUP(F13409,Products!A:D,4,FALSE)*I13409</f>
        <v/>
      </c>
      <c r="N13409">
        <f>L13409-M13409</f>
        <v/>
      </c>
    </row>
    <row r="13410">
      <c r="A13410" t="inlineStr">
        <is>
          <t>T1013408</t>
        </is>
      </c>
      <c r="B13410" t="inlineStr">
        <is>
          <t>2025-04-29</t>
        </is>
      </c>
      <c r="C13410" t="inlineStr">
        <is>
          <t>S021</t>
        </is>
      </c>
      <c r="D13410" t="inlineStr">
        <is>
          <t>Store_021</t>
        </is>
      </c>
      <c r="E13410" t="inlineStr">
        <is>
          <t>North</t>
        </is>
      </c>
      <c r="F13410" t="inlineStr">
        <is>
          <t>P0119</t>
        </is>
      </c>
      <c r="G13410" t="inlineStr">
        <is>
          <t>Prod_0119</t>
        </is>
      </c>
      <c r="H13410" t="inlineStr">
        <is>
          <t>Electronics</t>
        </is>
      </c>
      <c r="I13410" t="n">
        <v>5</v>
      </c>
      <c r="J13410" t="n">
        <v>320.36</v>
      </c>
      <c r="K13410" t="n">
        <v>0.1</v>
      </c>
      <c r="L13410">
        <f>I13410*J13410*(1-K13410)</f>
        <v/>
      </c>
      <c r="M13410">
        <f>VLOOKUP(F13410,Products!A:D,4,FALSE)*I13410</f>
        <v/>
      </c>
      <c r="N13410">
        <f>L13410-M13410</f>
        <v/>
      </c>
    </row>
    <row r="13411">
      <c r="A13411" t="inlineStr">
        <is>
          <t>T1013409</t>
        </is>
      </c>
      <c r="B13411" t="inlineStr">
        <is>
          <t>2024-04-01</t>
        </is>
      </c>
      <c r="C13411" t="inlineStr">
        <is>
          <t>S017</t>
        </is>
      </c>
      <c r="D13411" t="inlineStr">
        <is>
          <t>Store_017</t>
        </is>
      </c>
      <c r="E13411" t="inlineStr">
        <is>
          <t>South</t>
        </is>
      </c>
      <c r="F13411" t="inlineStr">
        <is>
          <t>P0044</t>
        </is>
      </c>
      <c r="G13411" t="inlineStr">
        <is>
          <t>Prod_0044</t>
        </is>
      </c>
      <c r="H13411" t="inlineStr">
        <is>
          <t>Food</t>
        </is>
      </c>
      <c r="I13411" t="n">
        <v>2</v>
      </c>
      <c r="J13411" t="n">
        <v>215.94</v>
      </c>
      <c r="K13411" t="n">
        <v>0</v>
      </c>
      <c r="L13411">
        <f>I13411*J13411*(1-K13411)</f>
        <v/>
      </c>
      <c r="M13411">
        <f>VLOOKUP(F13411,Products!A:D,4,FALSE)*I13411</f>
        <v/>
      </c>
      <c r="N13411">
        <f>L13411-M13411</f>
        <v/>
      </c>
    </row>
    <row r="13412">
      <c r="A13412" t="inlineStr">
        <is>
          <t>T1013410</t>
        </is>
      </c>
      <c r="B13412" t="inlineStr">
        <is>
          <t>2023-06-16</t>
        </is>
      </c>
      <c r="C13412" t="inlineStr">
        <is>
          <t>S009</t>
        </is>
      </c>
      <c r="D13412" t="inlineStr">
        <is>
          <t>Store_009</t>
        </is>
      </c>
      <c r="E13412" t="inlineStr">
        <is>
          <t>Central</t>
        </is>
      </c>
      <c r="F13412" t="inlineStr">
        <is>
          <t>P0076</t>
        </is>
      </c>
      <c r="G13412" t="inlineStr">
        <is>
          <t>Prod_0076</t>
        </is>
      </c>
      <c r="H13412" t="inlineStr">
        <is>
          <t>Clothing</t>
        </is>
      </c>
      <c r="I13412" t="n">
        <v>2</v>
      </c>
      <c r="J13412" t="n">
        <v>296.84</v>
      </c>
      <c r="K13412" t="n">
        <v>0.2</v>
      </c>
      <c r="L13412">
        <f>I13412*J13412*(1-K13412)</f>
        <v/>
      </c>
      <c r="M13412">
        <f>VLOOKUP(F13412,Products!A:D,4,FALSE)*I13412</f>
        <v/>
      </c>
      <c r="N13412">
        <f>L13412-M13412</f>
        <v/>
      </c>
    </row>
    <row r="13413">
      <c r="A13413" t="inlineStr">
        <is>
          <t>T1013411</t>
        </is>
      </c>
      <c r="B13413" t="inlineStr">
        <is>
          <t>2024-06-24</t>
        </is>
      </c>
      <c r="C13413" t="inlineStr">
        <is>
          <t>S006</t>
        </is>
      </c>
      <c r="D13413" t="inlineStr">
        <is>
          <t>Store_006</t>
        </is>
      </c>
      <c r="E13413" t="inlineStr">
        <is>
          <t>East</t>
        </is>
      </c>
      <c r="F13413" t="inlineStr">
        <is>
          <t>P0119</t>
        </is>
      </c>
      <c r="G13413" t="inlineStr">
        <is>
          <t>Prod_0119</t>
        </is>
      </c>
      <c r="H13413" t="inlineStr">
        <is>
          <t>Electronics</t>
        </is>
      </c>
      <c r="I13413" t="n">
        <v>5</v>
      </c>
      <c r="J13413" t="n">
        <v>274.63</v>
      </c>
      <c r="K13413" t="n">
        <v>0.2</v>
      </c>
      <c r="L13413">
        <f>I13413*J13413*(1-K13413)</f>
        <v/>
      </c>
      <c r="M13413">
        <f>VLOOKUP(F13413,Products!A:D,4,FALSE)*I13413</f>
        <v/>
      </c>
      <c r="N13413">
        <f>L13413-M13413</f>
        <v/>
      </c>
    </row>
    <row r="13414">
      <c r="A13414" t="inlineStr">
        <is>
          <t>T1013412</t>
        </is>
      </c>
      <c r="B13414" t="inlineStr">
        <is>
          <t>2024-03-28</t>
        </is>
      </c>
      <c r="C13414" t="inlineStr">
        <is>
          <t>S022</t>
        </is>
      </c>
      <c r="D13414" t="inlineStr">
        <is>
          <t>Store_022</t>
        </is>
      </c>
      <c r="E13414" t="inlineStr">
        <is>
          <t>East</t>
        </is>
      </c>
      <c r="F13414" t="inlineStr">
        <is>
          <t>P0195</t>
        </is>
      </c>
      <c r="G13414" t="inlineStr">
        <is>
          <t>Prod_0195</t>
        </is>
      </c>
      <c r="H13414" t="inlineStr">
        <is>
          <t>Food</t>
        </is>
      </c>
      <c r="I13414" t="n">
        <v>8</v>
      </c>
      <c r="J13414" t="n">
        <v>542.54</v>
      </c>
      <c r="K13414" t="n">
        <v>0</v>
      </c>
      <c r="L13414">
        <f>I13414*J13414*(1-K13414)</f>
        <v/>
      </c>
      <c r="M13414">
        <f>VLOOKUP(F13414,Products!A:D,4,FALSE)*I13414</f>
        <v/>
      </c>
      <c r="N13414">
        <f>L13414-M13414</f>
        <v/>
      </c>
    </row>
    <row r="13415">
      <c r="A13415" t="inlineStr">
        <is>
          <t>T1013413</t>
        </is>
      </c>
      <c r="B13415" t="inlineStr">
        <is>
          <t>2025-01-19</t>
        </is>
      </c>
      <c r="C13415" t="inlineStr">
        <is>
          <t>S022</t>
        </is>
      </c>
      <c r="D13415" t="inlineStr">
        <is>
          <t>Store_022</t>
        </is>
      </c>
      <c r="E13415" t="inlineStr">
        <is>
          <t>East</t>
        </is>
      </c>
      <c r="F13415" t="inlineStr">
        <is>
          <t>P0115</t>
        </is>
      </c>
      <c r="G13415" t="inlineStr">
        <is>
          <t>Prod_0115</t>
        </is>
      </c>
      <c r="H13415" t="inlineStr">
        <is>
          <t>Clothing</t>
        </is>
      </c>
      <c r="I13415" t="n">
        <v>1</v>
      </c>
      <c r="J13415" t="n">
        <v>779.1799999999999</v>
      </c>
      <c r="K13415" t="n">
        <v>0</v>
      </c>
      <c r="L13415">
        <f>I13415*J13415*(1-K13415)</f>
        <v/>
      </c>
      <c r="M13415">
        <f>VLOOKUP(F13415,Products!A:D,4,FALSE)*I13415</f>
        <v/>
      </c>
      <c r="N13415">
        <f>L13415-M13415</f>
        <v/>
      </c>
    </row>
    <row r="13416">
      <c r="A13416" t="inlineStr">
        <is>
          <t>T1013414</t>
        </is>
      </c>
      <c r="B13416" t="inlineStr">
        <is>
          <t>2024-03-12</t>
        </is>
      </c>
      <c r="C13416" t="inlineStr">
        <is>
          <t>S012</t>
        </is>
      </c>
      <c r="D13416" t="inlineStr">
        <is>
          <t>Store_012</t>
        </is>
      </c>
      <c r="E13416" t="inlineStr">
        <is>
          <t>South</t>
        </is>
      </c>
      <c r="F13416" t="inlineStr">
        <is>
          <t>P0100</t>
        </is>
      </c>
      <c r="G13416" t="inlineStr">
        <is>
          <t>Prod_0100</t>
        </is>
      </c>
      <c r="H13416" t="inlineStr">
        <is>
          <t>Household</t>
        </is>
      </c>
      <c r="I13416" t="n">
        <v>7</v>
      </c>
      <c r="J13416" t="n">
        <v>450.07</v>
      </c>
      <c r="K13416" t="n">
        <v>0.15</v>
      </c>
      <c r="L13416">
        <f>I13416*J13416*(1-K13416)</f>
        <v/>
      </c>
      <c r="M13416">
        <f>VLOOKUP(F13416,Products!A:D,4,FALSE)*I13416</f>
        <v/>
      </c>
      <c r="N13416">
        <f>L13416-M13416</f>
        <v/>
      </c>
    </row>
    <row r="13417">
      <c r="A13417" t="inlineStr">
        <is>
          <t>T1013415</t>
        </is>
      </c>
      <c r="B13417" t="inlineStr">
        <is>
          <t>2023-05-27</t>
        </is>
      </c>
      <c r="C13417" t="inlineStr">
        <is>
          <t>S043</t>
        </is>
      </c>
      <c r="D13417" t="inlineStr">
        <is>
          <t>Store_043</t>
        </is>
      </c>
      <c r="E13417" t="inlineStr">
        <is>
          <t>East</t>
        </is>
      </c>
      <c r="F13417" t="inlineStr">
        <is>
          <t>P0155</t>
        </is>
      </c>
      <c r="G13417" t="inlineStr">
        <is>
          <t>Prod_0155</t>
        </is>
      </c>
      <c r="H13417" t="inlineStr">
        <is>
          <t>Electronics</t>
        </is>
      </c>
      <c r="I13417" t="n">
        <v>6</v>
      </c>
      <c r="J13417" t="n">
        <v>455.62</v>
      </c>
      <c r="K13417" t="n">
        <v>0.1</v>
      </c>
      <c r="L13417">
        <f>I13417*J13417*(1-K13417)</f>
        <v/>
      </c>
      <c r="M13417">
        <f>VLOOKUP(F13417,Products!A:D,4,FALSE)*I13417</f>
        <v/>
      </c>
      <c r="N13417">
        <f>L13417-M13417</f>
        <v/>
      </c>
    </row>
    <row r="13418">
      <c r="A13418" t="inlineStr">
        <is>
          <t>T1013416</t>
        </is>
      </c>
      <c r="B13418" t="inlineStr">
        <is>
          <t>2025-08-16</t>
        </is>
      </c>
      <c r="C13418" t="inlineStr">
        <is>
          <t>S007</t>
        </is>
      </c>
      <c r="D13418" t="inlineStr">
        <is>
          <t>Store_007</t>
        </is>
      </c>
      <c r="E13418" t="inlineStr">
        <is>
          <t>East</t>
        </is>
      </c>
      <c r="F13418" t="inlineStr">
        <is>
          <t>P0064</t>
        </is>
      </c>
      <c r="G13418" t="inlineStr">
        <is>
          <t>Prod_0064</t>
        </is>
      </c>
      <c r="H13418" t="inlineStr">
        <is>
          <t>Beverages</t>
        </is>
      </c>
      <c r="I13418" t="n">
        <v>1</v>
      </c>
      <c r="J13418" t="n">
        <v>948.47</v>
      </c>
      <c r="K13418" t="n">
        <v>0</v>
      </c>
      <c r="L13418">
        <f>I13418*J13418*(1-K13418)</f>
        <v/>
      </c>
      <c r="M13418">
        <f>VLOOKUP(F13418,Products!A:D,4,FALSE)*I13418</f>
        <v/>
      </c>
      <c r="N13418">
        <f>L13418-M13418</f>
        <v/>
      </c>
    </row>
    <row r="13419">
      <c r="A13419" t="inlineStr">
        <is>
          <t>T1013417</t>
        </is>
      </c>
      <c r="B13419" t="inlineStr">
        <is>
          <t>2025-07-29</t>
        </is>
      </c>
      <c r="C13419" t="inlineStr">
        <is>
          <t>S038</t>
        </is>
      </c>
      <c r="D13419" t="inlineStr">
        <is>
          <t>Store_038</t>
        </is>
      </c>
      <c r="E13419" t="inlineStr">
        <is>
          <t>East</t>
        </is>
      </c>
      <c r="F13419" t="inlineStr">
        <is>
          <t>P0010</t>
        </is>
      </c>
      <c r="G13419" t="inlineStr">
        <is>
          <t>Prod_0010</t>
        </is>
      </c>
      <c r="H13419" t="inlineStr">
        <is>
          <t>Electronics</t>
        </is>
      </c>
      <c r="I13419" t="n">
        <v>7</v>
      </c>
      <c r="J13419" t="n">
        <v>666.04</v>
      </c>
      <c r="K13419" t="n">
        <v>0.15</v>
      </c>
      <c r="L13419">
        <f>I13419*J13419*(1-K13419)</f>
        <v/>
      </c>
      <c r="M13419">
        <f>VLOOKUP(F13419,Products!A:D,4,FALSE)*I13419</f>
        <v/>
      </c>
      <c r="N13419">
        <f>L13419-M13419</f>
        <v/>
      </c>
    </row>
    <row r="13420">
      <c r="A13420" t="inlineStr">
        <is>
          <t>T1013418</t>
        </is>
      </c>
      <c r="B13420" t="inlineStr">
        <is>
          <t>2024-09-24</t>
        </is>
      </c>
      <c r="C13420" t="inlineStr">
        <is>
          <t>S001</t>
        </is>
      </c>
      <c r="D13420" t="inlineStr">
        <is>
          <t>Store_001</t>
        </is>
      </c>
      <c r="E13420" t="inlineStr">
        <is>
          <t>West</t>
        </is>
      </c>
      <c r="F13420" t="inlineStr">
        <is>
          <t>P0040</t>
        </is>
      </c>
      <c r="G13420" t="inlineStr">
        <is>
          <t>Prod_0040</t>
        </is>
      </c>
      <c r="H13420" t="inlineStr">
        <is>
          <t>Toys</t>
        </is>
      </c>
      <c r="I13420" t="n">
        <v>5</v>
      </c>
      <c r="J13420" t="n">
        <v>53.33</v>
      </c>
      <c r="K13420" t="n">
        <v>0</v>
      </c>
      <c r="L13420">
        <f>I13420*J13420*(1-K13420)</f>
        <v/>
      </c>
      <c r="M13420">
        <f>VLOOKUP(F13420,Products!A:D,4,FALSE)*I13420</f>
        <v/>
      </c>
      <c r="N13420">
        <f>L13420-M13420</f>
        <v/>
      </c>
    </row>
    <row r="13421">
      <c r="A13421" t="inlineStr">
        <is>
          <t>T1013419</t>
        </is>
      </c>
      <c r="B13421" t="inlineStr">
        <is>
          <t>2025-09-17</t>
        </is>
      </c>
      <c r="C13421" t="inlineStr">
        <is>
          <t>S020</t>
        </is>
      </c>
      <c r="D13421" t="inlineStr">
        <is>
          <t>Store_020</t>
        </is>
      </c>
      <c r="E13421" t="inlineStr">
        <is>
          <t>West</t>
        </is>
      </c>
      <c r="F13421" t="inlineStr">
        <is>
          <t>P0182</t>
        </is>
      </c>
      <c r="G13421" t="inlineStr">
        <is>
          <t>Prod_0182</t>
        </is>
      </c>
      <c r="H13421" t="inlineStr">
        <is>
          <t>Electronics</t>
        </is>
      </c>
      <c r="I13421" t="n">
        <v>2</v>
      </c>
      <c r="J13421" t="n">
        <v>572.11</v>
      </c>
      <c r="K13421" t="n">
        <v>0</v>
      </c>
      <c r="L13421">
        <f>I13421*J13421*(1-K13421)</f>
        <v/>
      </c>
      <c r="M13421">
        <f>VLOOKUP(F13421,Products!A:D,4,FALSE)*I13421</f>
        <v/>
      </c>
      <c r="N13421">
        <f>L13421-M13421</f>
        <v/>
      </c>
    </row>
    <row r="13422">
      <c r="A13422" t="inlineStr">
        <is>
          <t>T1013420</t>
        </is>
      </c>
      <c r="B13422" t="inlineStr">
        <is>
          <t>2025-03-27</t>
        </is>
      </c>
      <c r="C13422" t="inlineStr">
        <is>
          <t>S018</t>
        </is>
      </c>
      <c r="D13422" t="inlineStr">
        <is>
          <t>Store_018</t>
        </is>
      </c>
      <c r="E13422" t="inlineStr">
        <is>
          <t>South</t>
        </is>
      </c>
      <c r="F13422" t="inlineStr">
        <is>
          <t>P0034</t>
        </is>
      </c>
      <c r="G13422" t="inlineStr">
        <is>
          <t>Prod_0034</t>
        </is>
      </c>
      <c r="H13422" t="inlineStr">
        <is>
          <t>Toys</t>
        </is>
      </c>
      <c r="I13422" t="n">
        <v>5</v>
      </c>
      <c r="J13422" t="n">
        <v>518.61</v>
      </c>
      <c r="K13422" t="n">
        <v>0.1</v>
      </c>
      <c r="L13422">
        <f>I13422*J13422*(1-K13422)</f>
        <v/>
      </c>
      <c r="M13422">
        <f>VLOOKUP(F13422,Products!A:D,4,FALSE)*I13422</f>
        <v/>
      </c>
      <c r="N13422">
        <f>L13422-M13422</f>
        <v/>
      </c>
    </row>
    <row r="13423">
      <c r="A13423" t="inlineStr">
        <is>
          <t>T1013421</t>
        </is>
      </c>
      <c r="B13423" t="inlineStr">
        <is>
          <t>2025-04-08</t>
        </is>
      </c>
      <c r="C13423" t="inlineStr">
        <is>
          <t>S045</t>
        </is>
      </c>
      <c r="D13423" t="inlineStr">
        <is>
          <t>Store_045</t>
        </is>
      </c>
      <c r="E13423" t="inlineStr">
        <is>
          <t>East</t>
        </is>
      </c>
      <c r="F13423" t="inlineStr">
        <is>
          <t>P0144</t>
        </is>
      </c>
      <c r="G13423" t="inlineStr">
        <is>
          <t>Prod_0144</t>
        </is>
      </c>
      <c r="H13423" t="inlineStr">
        <is>
          <t>Stationery</t>
        </is>
      </c>
      <c r="I13423" t="n">
        <v>9</v>
      </c>
      <c r="J13423" t="n">
        <v>234.79</v>
      </c>
      <c r="K13423" t="n">
        <v>0.05</v>
      </c>
      <c r="L13423">
        <f>I13423*J13423*(1-K13423)</f>
        <v/>
      </c>
      <c r="M13423">
        <f>VLOOKUP(F13423,Products!A:D,4,FALSE)*I13423</f>
        <v/>
      </c>
      <c r="N13423">
        <f>L13423-M13423</f>
        <v/>
      </c>
    </row>
    <row r="13424">
      <c r="A13424" t="inlineStr">
        <is>
          <t>T1013422</t>
        </is>
      </c>
      <c r="B13424" t="inlineStr">
        <is>
          <t>2024-05-20</t>
        </is>
      </c>
      <c r="C13424" t="inlineStr">
        <is>
          <t>S044</t>
        </is>
      </c>
      <c r="D13424" t="inlineStr">
        <is>
          <t>Store_044</t>
        </is>
      </c>
      <c r="E13424" t="inlineStr">
        <is>
          <t>North</t>
        </is>
      </c>
      <c r="F13424" t="inlineStr">
        <is>
          <t>P0142</t>
        </is>
      </c>
      <c r="G13424" t="inlineStr">
        <is>
          <t>Prod_0142</t>
        </is>
      </c>
      <c r="H13424" t="inlineStr">
        <is>
          <t>Household</t>
        </is>
      </c>
      <c r="I13424" t="n">
        <v>4</v>
      </c>
      <c r="J13424" t="n">
        <v>208.44</v>
      </c>
      <c r="K13424" t="n">
        <v>0.05</v>
      </c>
      <c r="L13424">
        <f>I13424*J13424*(1-K13424)</f>
        <v/>
      </c>
      <c r="M13424">
        <f>VLOOKUP(F13424,Products!A:D,4,FALSE)*I13424</f>
        <v/>
      </c>
      <c r="N13424">
        <f>L13424-M13424</f>
        <v/>
      </c>
    </row>
    <row r="13425">
      <c r="A13425" t="inlineStr">
        <is>
          <t>T1013423</t>
        </is>
      </c>
      <c r="B13425" t="inlineStr">
        <is>
          <t>2023-04-15</t>
        </is>
      </c>
      <c r="C13425" t="inlineStr">
        <is>
          <t>S036</t>
        </is>
      </c>
      <c r="D13425" t="inlineStr">
        <is>
          <t>Store_036</t>
        </is>
      </c>
      <c r="E13425" t="inlineStr">
        <is>
          <t>Central</t>
        </is>
      </c>
      <c r="F13425" t="inlineStr">
        <is>
          <t>P0005</t>
        </is>
      </c>
      <c r="G13425" t="inlineStr">
        <is>
          <t>Prod_0005</t>
        </is>
      </c>
      <c r="H13425" t="inlineStr">
        <is>
          <t>Beverages</t>
        </is>
      </c>
      <c r="I13425" t="n">
        <v>2</v>
      </c>
      <c r="J13425" t="n">
        <v>143.41</v>
      </c>
      <c r="K13425" t="n">
        <v>0</v>
      </c>
      <c r="L13425">
        <f>I13425*J13425*(1-K13425)</f>
        <v/>
      </c>
      <c r="M13425">
        <f>VLOOKUP(F13425,Products!A:D,4,FALSE)*I13425</f>
        <v/>
      </c>
      <c r="N13425">
        <f>L13425-M13425</f>
        <v/>
      </c>
    </row>
    <row r="13426">
      <c r="A13426" t="inlineStr">
        <is>
          <t>T1013424</t>
        </is>
      </c>
      <c r="B13426" t="inlineStr">
        <is>
          <t>2023-08-19</t>
        </is>
      </c>
      <c r="C13426" t="inlineStr">
        <is>
          <t>S030</t>
        </is>
      </c>
      <c r="D13426" t="inlineStr">
        <is>
          <t>Store_030</t>
        </is>
      </c>
      <c r="E13426" t="inlineStr">
        <is>
          <t>North</t>
        </is>
      </c>
      <c r="F13426" t="inlineStr">
        <is>
          <t>P0105</t>
        </is>
      </c>
      <c r="G13426" t="inlineStr">
        <is>
          <t>Prod_0105</t>
        </is>
      </c>
      <c r="H13426" t="inlineStr">
        <is>
          <t>Electronics</t>
        </is>
      </c>
      <c r="I13426" t="n">
        <v>4</v>
      </c>
      <c r="J13426" t="n">
        <v>642.66</v>
      </c>
      <c r="K13426" t="n">
        <v>0</v>
      </c>
      <c r="L13426">
        <f>I13426*J13426*(1-K13426)</f>
        <v/>
      </c>
      <c r="M13426">
        <f>VLOOKUP(F13426,Products!A:D,4,FALSE)*I13426</f>
        <v/>
      </c>
      <c r="N13426">
        <f>L13426-M13426</f>
        <v/>
      </c>
    </row>
    <row r="13427">
      <c r="A13427" t="inlineStr">
        <is>
          <t>T1013425</t>
        </is>
      </c>
      <c r="B13427" t="inlineStr">
        <is>
          <t>2025-03-07</t>
        </is>
      </c>
      <c r="C13427" t="inlineStr">
        <is>
          <t>S009</t>
        </is>
      </c>
      <c r="D13427" t="inlineStr">
        <is>
          <t>Store_009</t>
        </is>
      </c>
      <c r="E13427" t="inlineStr">
        <is>
          <t>Central</t>
        </is>
      </c>
      <c r="F13427" t="inlineStr">
        <is>
          <t>P0136</t>
        </is>
      </c>
      <c r="G13427" t="inlineStr">
        <is>
          <t>Prod_0136</t>
        </is>
      </c>
      <c r="H13427" t="inlineStr">
        <is>
          <t>Beverages</t>
        </is>
      </c>
      <c r="I13427" t="n">
        <v>5</v>
      </c>
      <c r="J13427" t="n">
        <v>226.21</v>
      </c>
      <c r="K13427" t="n">
        <v>0</v>
      </c>
      <c r="L13427">
        <f>I13427*J13427*(1-K13427)</f>
        <v/>
      </c>
      <c r="M13427">
        <f>VLOOKUP(F13427,Products!A:D,4,FALSE)*I13427</f>
        <v/>
      </c>
      <c r="N13427">
        <f>L13427-M13427</f>
        <v/>
      </c>
    </row>
    <row r="13428">
      <c r="A13428" t="inlineStr">
        <is>
          <t>T1013426</t>
        </is>
      </c>
      <c r="B13428" t="inlineStr">
        <is>
          <t>2023-12-30</t>
        </is>
      </c>
      <c r="C13428" t="inlineStr">
        <is>
          <t>S017</t>
        </is>
      </c>
      <c r="D13428" t="inlineStr">
        <is>
          <t>Store_017</t>
        </is>
      </c>
      <c r="E13428" t="inlineStr">
        <is>
          <t>South</t>
        </is>
      </c>
      <c r="F13428" t="inlineStr">
        <is>
          <t>P0116</t>
        </is>
      </c>
      <c r="G13428" t="inlineStr">
        <is>
          <t>Prod_0116</t>
        </is>
      </c>
      <c r="H13428" t="inlineStr">
        <is>
          <t>Clothing</t>
        </is>
      </c>
      <c r="I13428" t="n">
        <v>8</v>
      </c>
      <c r="J13428" t="n">
        <v>944.9299999999999</v>
      </c>
      <c r="K13428" t="n">
        <v>0</v>
      </c>
      <c r="L13428">
        <f>I13428*J13428*(1-K13428)</f>
        <v/>
      </c>
      <c r="M13428">
        <f>VLOOKUP(F13428,Products!A:D,4,FALSE)*I13428</f>
        <v/>
      </c>
      <c r="N13428">
        <f>L13428-M13428</f>
        <v/>
      </c>
    </row>
    <row r="13429">
      <c r="A13429" t="inlineStr">
        <is>
          <t>T1013427</t>
        </is>
      </c>
      <c r="B13429" t="inlineStr">
        <is>
          <t>2023-07-04</t>
        </is>
      </c>
      <c r="C13429" t="inlineStr">
        <is>
          <t>S032</t>
        </is>
      </c>
      <c r="D13429" t="inlineStr">
        <is>
          <t>Store_032</t>
        </is>
      </c>
      <c r="E13429" t="inlineStr">
        <is>
          <t>Central</t>
        </is>
      </c>
      <c r="F13429" t="inlineStr">
        <is>
          <t>P0081</t>
        </is>
      </c>
      <c r="G13429" t="inlineStr">
        <is>
          <t>Prod_0081</t>
        </is>
      </c>
      <c r="H13429" t="inlineStr">
        <is>
          <t>Electronics</t>
        </is>
      </c>
      <c r="I13429" t="n">
        <v>9</v>
      </c>
      <c r="J13429" t="n">
        <v>354.37</v>
      </c>
      <c r="K13429" t="n">
        <v>0</v>
      </c>
      <c r="L13429">
        <f>I13429*J13429*(1-K13429)</f>
        <v/>
      </c>
      <c r="M13429">
        <f>VLOOKUP(F13429,Products!A:D,4,FALSE)*I13429</f>
        <v/>
      </c>
      <c r="N13429">
        <f>L13429-M13429</f>
        <v/>
      </c>
    </row>
    <row r="13430">
      <c r="A13430" t="inlineStr">
        <is>
          <t>T1013428</t>
        </is>
      </c>
      <c r="B13430" t="inlineStr">
        <is>
          <t>2025-06-09</t>
        </is>
      </c>
      <c r="C13430" t="inlineStr">
        <is>
          <t>S005</t>
        </is>
      </c>
      <c r="D13430" t="inlineStr">
        <is>
          <t>Store_005</t>
        </is>
      </c>
      <c r="E13430" t="inlineStr">
        <is>
          <t>Central</t>
        </is>
      </c>
      <c r="F13430" t="inlineStr">
        <is>
          <t>P0101</t>
        </is>
      </c>
      <c r="G13430" t="inlineStr">
        <is>
          <t>Prod_0101</t>
        </is>
      </c>
      <c r="H13430" t="inlineStr">
        <is>
          <t>Food</t>
        </is>
      </c>
      <c r="I13430" t="n">
        <v>4</v>
      </c>
      <c r="J13430" t="n">
        <v>72.20999999999999</v>
      </c>
      <c r="K13430" t="n">
        <v>0.1</v>
      </c>
      <c r="L13430">
        <f>I13430*J13430*(1-K13430)</f>
        <v/>
      </c>
      <c r="M13430">
        <f>VLOOKUP(F13430,Products!A:D,4,FALSE)*I13430</f>
        <v/>
      </c>
      <c r="N13430">
        <f>L13430-M13430</f>
        <v/>
      </c>
    </row>
    <row r="13431">
      <c r="A13431" t="inlineStr">
        <is>
          <t>T1013429</t>
        </is>
      </c>
      <c r="B13431" t="inlineStr">
        <is>
          <t>2024-10-13</t>
        </is>
      </c>
      <c r="C13431" t="inlineStr">
        <is>
          <t>S042</t>
        </is>
      </c>
      <c r="D13431" t="inlineStr">
        <is>
          <t>Store_042</t>
        </is>
      </c>
      <c r="E13431" t="inlineStr">
        <is>
          <t>Central</t>
        </is>
      </c>
      <c r="F13431" t="inlineStr">
        <is>
          <t>P0030</t>
        </is>
      </c>
      <c r="G13431" t="inlineStr">
        <is>
          <t>Prod_0030</t>
        </is>
      </c>
      <c r="H13431" t="inlineStr">
        <is>
          <t>Household</t>
        </is>
      </c>
      <c r="I13431" t="n">
        <v>4</v>
      </c>
      <c r="J13431" t="n">
        <v>780.8200000000001</v>
      </c>
      <c r="K13431" t="n">
        <v>0</v>
      </c>
      <c r="L13431">
        <f>I13431*J13431*(1-K13431)</f>
        <v/>
      </c>
      <c r="M13431">
        <f>VLOOKUP(F13431,Products!A:D,4,FALSE)*I13431</f>
        <v/>
      </c>
      <c r="N13431">
        <f>L13431-M13431</f>
        <v/>
      </c>
    </row>
    <row r="13432">
      <c r="A13432" t="inlineStr">
        <is>
          <t>T1013430</t>
        </is>
      </c>
      <c r="B13432" t="inlineStr">
        <is>
          <t>2025-09-01</t>
        </is>
      </c>
      <c r="C13432" t="inlineStr">
        <is>
          <t>S010</t>
        </is>
      </c>
      <c r="D13432" t="inlineStr">
        <is>
          <t>Store_010</t>
        </is>
      </c>
      <c r="E13432" t="inlineStr">
        <is>
          <t>North</t>
        </is>
      </c>
      <c r="F13432" t="inlineStr">
        <is>
          <t>P0137</t>
        </is>
      </c>
      <c r="G13432" t="inlineStr">
        <is>
          <t>Prod_0137</t>
        </is>
      </c>
      <c r="H13432" t="inlineStr">
        <is>
          <t>Electronics</t>
        </is>
      </c>
      <c r="I13432" t="n">
        <v>6</v>
      </c>
      <c r="J13432" t="n">
        <v>116.17</v>
      </c>
      <c r="K13432" t="n">
        <v>0.05</v>
      </c>
      <c r="L13432">
        <f>I13432*J13432*(1-K13432)</f>
        <v/>
      </c>
      <c r="M13432">
        <f>VLOOKUP(F13432,Products!A:D,4,FALSE)*I13432</f>
        <v/>
      </c>
      <c r="N13432">
        <f>L13432-M13432</f>
        <v/>
      </c>
    </row>
    <row r="13433">
      <c r="A13433" t="inlineStr">
        <is>
          <t>T1013431</t>
        </is>
      </c>
      <c r="B13433" t="inlineStr">
        <is>
          <t>2024-12-25</t>
        </is>
      </c>
      <c r="C13433" t="inlineStr">
        <is>
          <t>S009</t>
        </is>
      </c>
      <c r="D13433" t="inlineStr">
        <is>
          <t>Store_009</t>
        </is>
      </c>
      <c r="E13433" t="inlineStr">
        <is>
          <t>Central</t>
        </is>
      </c>
      <c r="F13433" t="inlineStr">
        <is>
          <t>P0159</t>
        </is>
      </c>
      <c r="G13433" t="inlineStr">
        <is>
          <t>Prod_0159</t>
        </is>
      </c>
      <c r="H13433" t="inlineStr">
        <is>
          <t>Electronics</t>
        </is>
      </c>
      <c r="I13433" t="n">
        <v>2</v>
      </c>
      <c r="J13433" t="n">
        <v>542.54</v>
      </c>
      <c r="K13433" t="n">
        <v>0</v>
      </c>
      <c r="L13433">
        <f>I13433*J13433*(1-K13433)</f>
        <v/>
      </c>
      <c r="M13433">
        <f>VLOOKUP(F13433,Products!A:D,4,FALSE)*I13433</f>
        <v/>
      </c>
      <c r="N13433">
        <f>L13433-M13433</f>
        <v/>
      </c>
    </row>
    <row r="13434">
      <c r="A13434" t="inlineStr">
        <is>
          <t>T1013432</t>
        </is>
      </c>
      <c r="B13434" t="inlineStr">
        <is>
          <t>2024-07-29</t>
        </is>
      </c>
      <c r="C13434" t="inlineStr">
        <is>
          <t>S012</t>
        </is>
      </c>
      <c r="D13434" t="inlineStr">
        <is>
          <t>Store_012</t>
        </is>
      </c>
      <c r="E13434" t="inlineStr">
        <is>
          <t>South</t>
        </is>
      </c>
      <c r="F13434" t="inlineStr">
        <is>
          <t>P0190</t>
        </is>
      </c>
      <c r="G13434" t="inlineStr">
        <is>
          <t>Prod_0190</t>
        </is>
      </c>
      <c r="H13434" t="inlineStr">
        <is>
          <t>Household</t>
        </is>
      </c>
      <c r="I13434" t="n">
        <v>7</v>
      </c>
      <c r="J13434" t="n">
        <v>271.05</v>
      </c>
      <c r="K13434" t="n">
        <v>0</v>
      </c>
      <c r="L13434">
        <f>I13434*J13434*(1-K13434)</f>
        <v/>
      </c>
      <c r="M13434">
        <f>VLOOKUP(F13434,Products!A:D,4,FALSE)*I13434</f>
        <v/>
      </c>
      <c r="N13434">
        <f>L13434-M13434</f>
        <v/>
      </c>
    </row>
    <row r="13435">
      <c r="A13435" t="inlineStr">
        <is>
          <t>T1013433</t>
        </is>
      </c>
      <c r="B13435" t="inlineStr">
        <is>
          <t>2023-10-11</t>
        </is>
      </c>
      <c r="C13435" t="inlineStr">
        <is>
          <t>S044</t>
        </is>
      </c>
      <c r="D13435" t="inlineStr">
        <is>
          <t>Store_044</t>
        </is>
      </c>
      <c r="E13435" t="inlineStr">
        <is>
          <t>North</t>
        </is>
      </c>
      <c r="F13435" t="inlineStr">
        <is>
          <t>P0063</t>
        </is>
      </c>
      <c r="G13435" t="inlineStr">
        <is>
          <t>Prod_0063</t>
        </is>
      </c>
      <c r="H13435" t="inlineStr">
        <is>
          <t>Clothing</t>
        </is>
      </c>
      <c r="I13435" t="n">
        <v>5</v>
      </c>
      <c r="J13435" t="n">
        <v>271.43</v>
      </c>
      <c r="K13435" t="n">
        <v>0</v>
      </c>
      <c r="L13435">
        <f>I13435*J13435*(1-K13435)</f>
        <v/>
      </c>
      <c r="M13435">
        <f>VLOOKUP(F13435,Products!A:D,4,FALSE)*I13435</f>
        <v/>
      </c>
      <c r="N13435">
        <f>L13435-M13435</f>
        <v/>
      </c>
    </row>
    <row r="13436">
      <c r="A13436" t="inlineStr">
        <is>
          <t>T1013434</t>
        </is>
      </c>
      <c r="B13436" t="inlineStr">
        <is>
          <t>2024-10-20</t>
        </is>
      </c>
      <c r="C13436" t="inlineStr">
        <is>
          <t>S049</t>
        </is>
      </c>
      <c r="D13436" t="inlineStr">
        <is>
          <t>Store_049</t>
        </is>
      </c>
      <c r="E13436" t="inlineStr">
        <is>
          <t>North</t>
        </is>
      </c>
      <c r="F13436" t="inlineStr">
        <is>
          <t>P0030</t>
        </is>
      </c>
      <c r="G13436" t="inlineStr">
        <is>
          <t>Prod_0030</t>
        </is>
      </c>
      <c r="H13436" t="inlineStr">
        <is>
          <t>Household</t>
        </is>
      </c>
      <c r="I13436" t="n">
        <v>5</v>
      </c>
      <c r="J13436" t="n">
        <v>733.24</v>
      </c>
      <c r="K13436" t="n">
        <v>0</v>
      </c>
      <c r="L13436">
        <f>I13436*J13436*(1-K13436)</f>
        <v/>
      </c>
      <c r="M13436">
        <f>VLOOKUP(F13436,Products!A:D,4,FALSE)*I13436</f>
        <v/>
      </c>
      <c r="N13436">
        <f>L13436-M13436</f>
        <v/>
      </c>
    </row>
    <row r="13437">
      <c r="A13437" t="inlineStr">
        <is>
          <t>T1013435</t>
        </is>
      </c>
      <c r="B13437" t="inlineStr">
        <is>
          <t>2024-12-24</t>
        </is>
      </c>
      <c r="C13437" t="inlineStr">
        <is>
          <t>S044</t>
        </is>
      </c>
      <c r="D13437" t="inlineStr">
        <is>
          <t>Store_044</t>
        </is>
      </c>
      <c r="E13437" t="inlineStr">
        <is>
          <t>North</t>
        </is>
      </c>
      <c r="F13437" t="inlineStr">
        <is>
          <t>P0196</t>
        </is>
      </c>
      <c r="G13437" t="inlineStr">
        <is>
          <t>Prod_0196</t>
        </is>
      </c>
      <c r="H13437" t="inlineStr">
        <is>
          <t>Beverages</t>
        </is>
      </c>
      <c r="I13437" t="n">
        <v>8</v>
      </c>
      <c r="J13437" t="n">
        <v>653.63</v>
      </c>
      <c r="K13437" t="n">
        <v>0</v>
      </c>
      <c r="L13437">
        <f>I13437*J13437*(1-K13437)</f>
        <v/>
      </c>
      <c r="M13437">
        <f>VLOOKUP(F13437,Products!A:D,4,FALSE)*I13437</f>
        <v/>
      </c>
      <c r="N13437">
        <f>L13437-M13437</f>
        <v/>
      </c>
    </row>
    <row r="13438">
      <c r="A13438" t="inlineStr">
        <is>
          <t>T1013436</t>
        </is>
      </c>
      <c r="B13438" t="inlineStr">
        <is>
          <t>2024-06-26</t>
        </is>
      </c>
      <c r="C13438" t="inlineStr">
        <is>
          <t>S049</t>
        </is>
      </c>
      <c r="D13438" t="inlineStr">
        <is>
          <t>Store_049</t>
        </is>
      </c>
      <c r="E13438" t="inlineStr">
        <is>
          <t>North</t>
        </is>
      </c>
      <c r="F13438" t="inlineStr">
        <is>
          <t>P0035</t>
        </is>
      </c>
      <c r="G13438" t="inlineStr">
        <is>
          <t>Prod_0035</t>
        </is>
      </c>
      <c r="H13438" t="inlineStr">
        <is>
          <t>Beverages</t>
        </is>
      </c>
      <c r="I13438" t="n">
        <v>7</v>
      </c>
      <c r="J13438" t="n">
        <v>135.87</v>
      </c>
      <c r="K13438" t="n">
        <v>0</v>
      </c>
      <c r="L13438">
        <f>I13438*J13438*(1-K13438)</f>
        <v/>
      </c>
      <c r="M13438">
        <f>VLOOKUP(F13438,Products!A:D,4,FALSE)*I13438</f>
        <v/>
      </c>
      <c r="N13438">
        <f>L13438-M13438</f>
        <v/>
      </c>
    </row>
    <row r="13439">
      <c r="A13439" t="inlineStr">
        <is>
          <t>T1013437</t>
        </is>
      </c>
      <c r="B13439" t="inlineStr">
        <is>
          <t>2023-02-24</t>
        </is>
      </c>
      <c r="C13439" t="inlineStr">
        <is>
          <t>S041</t>
        </is>
      </c>
      <c r="D13439" t="inlineStr">
        <is>
          <t>Store_041</t>
        </is>
      </c>
      <c r="E13439" t="inlineStr">
        <is>
          <t>East</t>
        </is>
      </c>
      <c r="F13439" t="inlineStr">
        <is>
          <t>P0169</t>
        </is>
      </c>
      <c r="G13439" t="inlineStr">
        <is>
          <t>Prod_0169</t>
        </is>
      </c>
      <c r="H13439" t="inlineStr">
        <is>
          <t>Beverages</t>
        </is>
      </c>
      <c r="I13439" t="n">
        <v>6</v>
      </c>
      <c r="J13439" t="n">
        <v>634.24</v>
      </c>
      <c r="K13439" t="n">
        <v>0</v>
      </c>
      <c r="L13439">
        <f>I13439*J13439*(1-K13439)</f>
        <v/>
      </c>
      <c r="M13439">
        <f>VLOOKUP(F13439,Products!A:D,4,FALSE)*I13439</f>
        <v/>
      </c>
      <c r="N13439">
        <f>L13439-M13439</f>
        <v/>
      </c>
    </row>
    <row r="13440">
      <c r="A13440" t="inlineStr">
        <is>
          <t>T1013438</t>
        </is>
      </c>
      <c r="B13440" t="inlineStr">
        <is>
          <t>2023-09-11</t>
        </is>
      </c>
      <c r="C13440" t="inlineStr">
        <is>
          <t>S036</t>
        </is>
      </c>
      <c r="D13440" t="inlineStr">
        <is>
          <t>Store_036</t>
        </is>
      </c>
      <c r="E13440" t="inlineStr">
        <is>
          <t>Central</t>
        </is>
      </c>
      <c r="F13440" t="inlineStr">
        <is>
          <t>P0120</t>
        </is>
      </c>
      <c r="G13440" t="inlineStr">
        <is>
          <t>Prod_0120</t>
        </is>
      </c>
      <c r="H13440" t="inlineStr">
        <is>
          <t>Stationery</t>
        </is>
      </c>
      <c r="I13440" t="n">
        <v>4</v>
      </c>
      <c r="J13440" t="n">
        <v>472.8</v>
      </c>
      <c r="K13440" t="n">
        <v>0</v>
      </c>
      <c r="L13440">
        <f>I13440*J13440*(1-K13440)</f>
        <v/>
      </c>
      <c r="M13440">
        <f>VLOOKUP(F13440,Products!A:D,4,FALSE)*I13440</f>
        <v/>
      </c>
      <c r="N13440">
        <f>L13440-M13440</f>
        <v/>
      </c>
    </row>
    <row r="13441">
      <c r="A13441" t="inlineStr">
        <is>
          <t>T1013439</t>
        </is>
      </c>
      <c r="B13441" t="inlineStr">
        <is>
          <t>2025-07-20</t>
        </is>
      </c>
      <c r="C13441" t="inlineStr">
        <is>
          <t>S034</t>
        </is>
      </c>
      <c r="D13441" t="inlineStr">
        <is>
          <t>Store_034</t>
        </is>
      </c>
      <c r="E13441" t="inlineStr">
        <is>
          <t>Central</t>
        </is>
      </c>
      <c r="F13441" t="inlineStr">
        <is>
          <t>P0099</t>
        </is>
      </c>
      <c r="G13441" t="inlineStr">
        <is>
          <t>Prod_0099</t>
        </is>
      </c>
      <c r="H13441" t="inlineStr">
        <is>
          <t>Beverages</t>
        </is>
      </c>
      <c r="I13441" t="n">
        <v>2</v>
      </c>
      <c r="J13441" t="n">
        <v>137.51</v>
      </c>
      <c r="K13441" t="n">
        <v>0</v>
      </c>
      <c r="L13441">
        <f>I13441*J13441*(1-K13441)</f>
        <v/>
      </c>
      <c r="M13441">
        <f>VLOOKUP(F13441,Products!A:D,4,FALSE)*I13441</f>
        <v/>
      </c>
      <c r="N13441">
        <f>L13441-M13441</f>
        <v/>
      </c>
    </row>
    <row r="13442">
      <c r="A13442" t="inlineStr">
        <is>
          <t>T1013440</t>
        </is>
      </c>
      <c r="B13442" t="inlineStr">
        <is>
          <t>2023-01-04</t>
        </is>
      </c>
      <c r="C13442" t="inlineStr">
        <is>
          <t>S040</t>
        </is>
      </c>
      <c r="D13442" t="inlineStr">
        <is>
          <t>Store_040</t>
        </is>
      </c>
      <c r="E13442" t="inlineStr">
        <is>
          <t>Central</t>
        </is>
      </c>
      <c r="F13442" t="inlineStr">
        <is>
          <t>P0137</t>
        </is>
      </c>
      <c r="G13442" t="inlineStr">
        <is>
          <t>Prod_0137</t>
        </is>
      </c>
      <c r="H13442" t="inlineStr">
        <is>
          <t>Electronics</t>
        </is>
      </c>
      <c r="I13442" t="n">
        <v>7</v>
      </c>
      <c r="J13442" t="n">
        <v>162.75</v>
      </c>
      <c r="K13442" t="n">
        <v>0</v>
      </c>
      <c r="L13442">
        <f>I13442*J13442*(1-K13442)</f>
        <v/>
      </c>
      <c r="M13442">
        <f>VLOOKUP(F13442,Products!A:D,4,FALSE)*I13442</f>
        <v/>
      </c>
      <c r="N13442">
        <f>L13442-M13442</f>
        <v/>
      </c>
    </row>
    <row r="13443">
      <c r="A13443" t="inlineStr">
        <is>
          <t>T1013441</t>
        </is>
      </c>
      <c r="B13443" t="inlineStr">
        <is>
          <t>2025-01-10</t>
        </is>
      </c>
      <c r="C13443" t="inlineStr">
        <is>
          <t>S037</t>
        </is>
      </c>
      <c r="D13443" t="inlineStr">
        <is>
          <t>Store_037</t>
        </is>
      </c>
      <c r="E13443" t="inlineStr">
        <is>
          <t>East</t>
        </is>
      </c>
      <c r="F13443" t="inlineStr">
        <is>
          <t>P0060</t>
        </is>
      </c>
      <c r="G13443" t="inlineStr">
        <is>
          <t>Prod_0060</t>
        </is>
      </c>
      <c r="H13443" t="inlineStr">
        <is>
          <t>Toys</t>
        </is>
      </c>
      <c r="I13443" t="n">
        <v>7</v>
      </c>
      <c r="J13443" t="n">
        <v>114.87</v>
      </c>
      <c r="K13443" t="n">
        <v>0</v>
      </c>
      <c r="L13443">
        <f>I13443*J13443*(1-K13443)</f>
        <v/>
      </c>
      <c r="M13443">
        <f>VLOOKUP(F13443,Products!A:D,4,FALSE)*I13443</f>
        <v/>
      </c>
      <c r="N13443">
        <f>L13443-M13443</f>
        <v/>
      </c>
    </row>
    <row r="13444">
      <c r="A13444" t="inlineStr">
        <is>
          <t>T1013442</t>
        </is>
      </c>
      <c r="B13444" t="inlineStr">
        <is>
          <t>2023-10-03</t>
        </is>
      </c>
      <c r="C13444" t="inlineStr">
        <is>
          <t>S042</t>
        </is>
      </c>
      <c r="D13444" t="inlineStr">
        <is>
          <t>Store_042</t>
        </is>
      </c>
      <c r="E13444" t="inlineStr">
        <is>
          <t>Central</t>
        </is>
      </c>
      <c r="F13444" t="inlineStr">
        <is>
          <t>P0149</t>
        </is>
      </c>
      <c r="G13444" t="inlineStr">
        <is>
          <t>Prod_0149</t>
        </is>
      </c>
      <c r="H13444" t="inlineStr">
        <is>
          <t>Toys</t>
        </is>
      </c>
      <c r="I13444" t="n">
        <v>2</v>
      </c>
      <c r="J13444" t="n">
        <v>71.92</v>
      </c>
      <c r="K13444" t="n">
        <v>0</v>
      </c>
      <c r="L13444">
        <f>I13444*J13444*(1-K13444)</f>
        <v/>
      </c>
      <c r="M13444">
        <f>VLOOKUP(F13444,Products!A:D,4,FALSE)*I13444</f>
        <v/>
      </c>
      <c r="N13444">
        <f>L13444-M13444</f>
        <v/>
      </c>
    </row>
    <row r="13445">
      <c r="A13445" t="inlineStr">
        <is>
          <t>T1013443</t>
        </is>
      </c>
      <c r="B13445" t="inlineStr">
        <is>
          <t>2024-11-18</t>
        </is>
      </c>
      <c r="C13445" t="inlineStr">
        <is>
          <t>S027</t>
        </is>
      </c>
      <c r="D13445" t="inlineStr">
        <is>
          <t>Store_027</t>
        </is>
      </c>
      <c r="E13445" t="inlineStr">
        <is>
          <t>South</t>
        </is>
      </c>
      <c r="F13445" t="inlineStr">
        <is>
          <t>P0099</t>
        </is>
      </c>
      <c r="G13445" t="inlineStr">
        <is>
          <t>Prod_0099</t>
        </is>
      </c>
      <c r="H13445" t="inlineStr">
        <is>
          <t>Beverages</t>
        </is>
      </c>
      <c r="I13445" t="n">
        <v>5</v>
      </c>
      <c r="J13445" t="n">
        <v>137.31</v>
      </c>
      <c r="K13445" t="n">
        <v>0.1</v>
      </c>
      <c r="L13445">
        <f>I13445*J13445*(1-K13445)</f>
        <v/>
      </c>
      <c r="M13445">
        <f>VLOOKUP(F13445,Products!A:D,4,FALSE)*I13445</f>
        <v/>
      </c>
      <c r="N13445">
        <f>L13445-M13445</f>
        <v/>
      </c>
    </row>
    <row r="13446">
      <c r="A13446" t="inlineStr">
        <is>
          <t>T1013444</t>
        </is>
      </c>
      <c r="B13446" t="inlineStr">
        <is>
          <t>2024-02-22</t>
        </is>
      </c>
      <c r="C13446" t="inlineStr">
        <is>
          <t>S008</t>
        </is>
      </c>
      <c r="D13446" t="inlineStr">
        <is>
          <t>Store_008</t>
        </is>
      </c>
      <c r="E13446" t="inlineStr">
        <is>
          <t>East</t>
        </is>
      </c>
      <c r="F13446" t="inlineStr">
        <is>
          <t>P0168</t>
        </is>
      </c>
      <c r="G13446" t="inlineStr">
        <is>
          <t>Prod_0168</t>
        </is>
      </c>
      <c r="H13446" t="inlineStr">
        <is>
          <t>Electronics</t>
        </is>
      </c>
      <c r="I13446" t="n">
        <v>7</v>
      </c>
      <c r="J13446" t="n">
        <v>63.01</v>
      </c>
      <c r="K13446" t="n">
        <v>0.1</v>
      </c>
      <c r="L13446">
        <f>I13446*J13446*(1-K13446)</f>
        <v/>
      </c>
      <c r="M13446">
        <f>VLOOKUP(F13446,Products!A:D,4,FALSE)*I13446</f>
        <v/>
      </c>
      <c r="N13446">
        <f>L13446-M13446</f>
        <v/>
      </c>
    </row>
    <row r="13447">
      <c r="A13447" t="inlineStr">
        <is>
          <t>T1013445</t>
        </is>
      </c>
      <c r="B13447" t="inlineStr">
        <is>
          <t>2024-08-22</t>
        </is>
      </c>
      <c r="C13447" t="inlineStr">
        <is>
          <t>S007</t>
        </is>
      </c>
      <c r="D13447" t="inlineStr">
        <is>
          <t>Store_007</t>
        </is>
      </c>
      <c r="E13447" t="inlineStr">
        <is>
          <t>East</t>
        </is>
      </c>
      <c r="F13447" t="inlineStr">
        <is>
          <t>P0193</t>
        </is>
      </c>
      <c r="G13447" t="inlineStr">
        <is>
          <t>Prod_0193</t>
        </is>
      </c>
      <c r="H13447" t="inlineStr">
        <is>
          <t>Food</t>
        </is>
      </c>
      <c r="I13447" t="n">
        <v>8</v>
      </c>
      <c r="J13447" t="n">
        <v>640.2</v>
      </c>
      <c r="K13447" t="n">
        <v>0</v>
      </c>
      <c r="L13447">
        <f>I13447*J13447*(1-K13447)</f>
        <v/>
      </c>
      <c r="M13447">
        <f>VLOOKUP(F13447,Products!A:D,4,FALSE)*I13447</f>
        <v/>
      </c>
      <c r="N13447">
        <f>L13447-M13447</f>
        <v/>
      </c>
    </row>
    <row r="13448">
      <c r="A13448" t="inlineStr">
        <is>
          <t>T1013446</t>
        </is>
      </c>
      <c r="B13448" t="inlineStr">
        <is>
          <t>2024-01-15</t>
        </is>
      </c>
      <c r="C13448" t="inlineStr">
        <is>
          <t>S040</t>
        </is>
      </c>
      <c r="D13448" t="inlineStr">
        <is>
          <t>Store_040</t>
        </is>
      </c>
      <c r="E13448" t="inlineStr">
        <is>
          <t>Central</t>
        </is>
      </c>
      <c r="F13448" t="inlineStr">
        <is>
          <t>P0127</t>
        </is>
      </c>
      <c r="G13448" t="inlineStr">
        <is>
          <t>Prod_0127</t>
        </is>
      </c>
      <c r="H13448" t="inlineStr">
        <is>
          <t>Toys</t>
        </is>
      </c>
      <c r="I13448" t="n">
        <v>2</v>
      </c>
      <c r="J13448" t="n">
        <v>661.8200000000001</v>
      </c>
      <c r="K13448" t="n">
        <v>0</v>
      </c>
      <c r="L13448">
        <f>I13448*J13448*(1-K13448)</f>
        <v/>
      </c>
      <c r="M13448">
        <f>VLOOKUP(F13448,Products!A:D,4,FALSE)*I13448</f>
        <v/>
      </c>
      <c r="N13448">
        <f>L13448-M13448</f>
        <v/>
      </c>
    </row>
    <row r="13449">
      <c r="A13449" t="inlineStr">
        <is>
          <t>T1013447</t>
        </is>
      </c>
      <c r="B13449" t="inlineStr">
        <is>
          <t>2024-07-27</t>
        </is>
      </c>
      <c r="C13449" t="inlineStr">
        <is>
          <t>S031</t>
        </is>
      </c>
      <c r="D13449" t="inlineStr">
        <is>
          <t>Store_031</t>
        </is>
      </c>
      <c r="E13449" t="inlineStr">
        <is>
          <t>Central</t>
        </is>
      </c>
      <c r="F13449" t="inlineStr">
        <is>
          <t>P0170</t>
        </is>
      </c>
      <c r="G13449" t="inlineStr">
        <is>
          <t>Prod_0170</t>
        </is>
      </c>
      <c r="H13449" t="inlineStr">
        <is>
          <t>Household</t>
        </is>
      </c>
      <c r="I13449" t="n">
        <v>6</v>
      </c>
      <c r="J13449" t="n">
        <v>439.21</v>
      </c>
      <c r="K13449" t="n">
        <v>0.1</v>
      </c>
      <c r="L13449">
        <f>I13449*J13449*(1-K13449)</f>
        <v/>
      </c>
      <c r="M13449">
        <f>VLOOKUP(F13449,Products!A:D,4,FALSE)*I13449</f>
        <v/>
      </c>
      <c r="N13449">
        <f>L13449-M13449</f>
        <v/>
      </c>
    </row>
    <row r="13450">
      <c r="A13450" t="inlineStr">
        <is>
          <t>T1013448</t>
        </is>
      </c>
      <c r="B13450" t="inlineStr">
        <is>
          <t>2023-08-12</t>
        </is>
      </c>
      <c r="C13450" t="inlineStr">
        <is>
          <t>S034</t>
        </is>
      </c>
      <c r="D13450" t="inlineStr">
        <is>
          <t>Store_034</t>
        </is>
      </c>
      <c r="E13450" t="inlineStr">
        <is>
          <t>Central</t>
        </is>
      </c>
      <c r="F13450" t="inlineStr">
        <is>
          <t>P0021</t>
        </is>
      </c>
      <c r="G13450" t="inlineStr">
        <is>
          <t>Prod_0021</t>
        </is>
      </c>
      <c r="H13450" t="inlineStr">
        <is>
          <t>Household</t>
        </is>
      </c>
      <c r="I13450" t="n">
        <v>7</v>
      </c>
      <c r="J13450" t="n">
        <v>113.99</v>
      </c>
      <c r="K13450" t="n">
        <v>0</v>
      </c>
      <c r="L13450">
        <f>I13450*J13450*(1-K13450)</f>
        <v/>
      </c>
      <c r="M13450">
        <f>VLOOKUP(F13450,Products!A:D,4,FALSE)*I13450</f>
        <v/>
      </c>
      <c r="N13450">
        <f>L13450-M13450</f>
        <v/>
      </c>
    </row>
    <row r="13451">
      <c r="A13451" t="inlineStr">
        <is>
          <t>T1013449</t>
        </is>
      </c>
      <c r="B13451" t="inlineStr">
        <is>
          <t>2023-08-23</t>
        </is>
      </c>
      <c r="C13451" t="inlineStr">
        <is>
          <t>S029</t>
        </is>
      </c>
      <c r="D13451" t="inlineStr">
        <is>
          <t>Store_029</t>
        </is>
      </c>
      <c r="E13451" t="inlineStr">
        <is>
          <t>South</t>
        </is>
      </c>
      <c r="F13451" t="inlineStr">
        <is>
          <t>P0149</t>
        </is>
      </c>
      <c r="G13451" t="inlineStr">
        <is>
          <t>Prod_0149</t>
        </is>
      </c>
      <c r="H13451" t="inlineStr">
        <is>
          <t>Toys</t>
        </is>
      </c>
      <c r="I13451" t="n">
        <v>3</v>
      </c>
      <c r="J13451" t="n">
        <v>72.76000000000001</v>
      </c>
      <c r="K13451" t="n">
        <v>0</v>
      </c>
      <c r="L13451">
        <f>I13451*J13451*(1-K13451)</f>
        <v/>
      </c>
      <c r="M13451">
        <f>VLOOKUP(F13451,Products!A:D,4,FALSE)*I13451</f>
        <v/>
      </c>
      <c r="N13451">
        <f>L13451-M13451</f>
        <v/>
      </c>
    </row>
    <row r="13452">
      <c r="A13452" t="inlineStr">
        <is>
          <t>T1013450</t>
        </is>
      </c>
      <c r="B13452" t="inlineStr">
        <is>
          <t>2024-11-06</t>
        </is>
      </c>
      <c r="C13452" t="inlineStr">
        <is>
          <t>S004</t>
        </is>
      </c>
      <c r="D13452" t="inlineStr">
        <is>
          <t>Store_004</t>
        </is>
      </c>
      <c r="E13452" t="inlineStr">
        <is>
          <t>Central</t>
        </is>
      </c>
      <c r="F13452" t="inlineStr">
        <is>
          <t>P0076</t>
        </is>
      </c>
      <c r="G13452" t="inlineStr">
        <is>
          <t>Prod_0076</t>
        </is>
      </c>
      <c r="H13452" t="inlineStr">
        <is>
          <t>Clothing</t>
        </is>
      </c>
      <c r="I13452" t="n">
        <v>5</v>
      </c>
      <c r="J13452" t="n">
        <v>347.11</v>
      </c>
      <c r="K13452" t="n">
        <v>0</v>
      </c>
      <c r="L13452">
        <f>I13452*J13452*(1-K13452)</f>
        <v/>
      </c>
      <c r="M13452">
        <f>VLOOKUP(F13452,Products!A:D,4,FALSE)*I13452</f>
        <v/>
      </c>
      <c r="N13452">
        <f>L13452-M13452</f>
        <v/>
      </c>
    </row>
    <row r="13453">
      <c r="A13453" t="inlineStr">
        <is>
          <t>T1013451</t>
        </is>
      </c>
      <c r="B13453" t="inlineStr">
        <is>
          <t>2025-04-01</t>
        </is>
      </c>
      <c r="C13453" t="inlineStr">
        <is>
          <t>S028</t>
        </is>
      </c>
      <c r="D13453" t="inlineStr">
        <is>
          <t>Store_028</t>
        </is>
      </c>
      <c r="E13453" t="inlineStr">
        <is>
          <t>North</t>
        </is>
      </c>
      <c r="F13453" t="inlineStr">
        <is>
          <t>P0054</t>
        </is>
      </c>
      <c r="G13453" t="inlineStr">
        <is>
          <t>Prod_0054</t>
        </is>
      </c>
      <c r="H13453" t="inlineStr">
        <is>
          <t>Food</t>
        </is>
      </c>
      <c r="I13453" t="n">
        <v>4</v>
      </c>
      <c r="J13453" t="n">
        <v>548.35</v>
      </c>
      <c r="K13453" t="n">
        <v>0</v>
      </c>
      <c r="L13453">
        <f>I13453*J13453*(1-K13453)</f>
        <v/>
      </c>
      <c r="M13453">
        <f>VLOOKUP(F13453,Products!A:D,4,FALSE)*I13453</f>
        <v/>
      </c>
      <c r="N13453">
        <f>L13453-M13453</f>
        <v/>
      </c>
    </row>
    <row r="13454">
      <c r="A13454" t="inlineStr">
        <is>
          <t>T1013452</t>
        </is>
      </c>
      <c r="B13454" t="inlineStr">
        <is>
          <t>2023-01-28</t>
        </is>
      </c>
      <c r="C13454" t="inlineStr">
        <is>
          <t>S003</t>
        </is>
      </c>
      <c r="D13454" t="inlineStr">
        <is>
          <t>Store_003</t>
        </is>
      </c>
      <c r="E13454" t="inlineStr">
        <is>
          <t>North</t>
        </is>
      </c>
      <c r="F13454" t="inlineStr">
        <is>
          <t>P0016</t>
        </is>
      </c>
      <c r="G13454" t="inlineStr">
        <is>
          <t>Prod_0016</t>
        </is>
      </c>
      <c r="H13454" t="inlineStr">
        <is>
          <t>Food</t>
        </is>
      </c>
      <c r="I13454" t="n">
        <v>2</v>
      </c>
      <c r="J13454" t="n">
        <v>1009.53</v>
      </c>
      <c r="K13454" t="n">
        <v>0.15</v>
      </c>
      <c r="L13454">
        <f>I13454*J13454*(1-K13454)</f>
        <v/>
      </c>
      <c r="M13454">
        <f>VLOOKUP(F13454,Products!A:D,4,FALSE)*I13454</f>
        <v/>
      </c>
      <c r="N13454">
        <f>L13454-M13454</f>
        <v/>
      </c>
    </row>
    <row r="13455">
      <c r="A13455" t="inlineStr">
        <is>
          <t>T1013453</t>
        </is>
      </c>
      <c r="B13455" t="inlineStr">
        <is>
          <t>2023-09-20</t>
        </is>
      </c>
      <c r="C13455" t="inlineStr">
        <is>
          <t>S036</t>
        </is>
      </c>
      <c r="D13455" t="inlineStr">
        <is>
          <t>Store_036</t>
        </is>
      </c>
      <c r="E13455" t="inlineStr">
        <is>
          <t>Central</t>
        </is>
      </c>
      <c r="F13455" t="inlineStr">
        <is>
          <t>P0113</t>
        </is>
      </c>
      <c r="G13455" t="inlineStr">
        <is>
          <t>Prod_0113</t>
        </is>
      </c>
      <c r="H13455" t="inlineStr">
        <is>
          <t>Toys</t>
        </is>
      </c>
      <c r="I13455" t="n">
        <v>1</v>
      </c>
      <c r="J13455" t="n">
        <v>778.6</v>
      </c>
      <c r="K13455" t="n">
        <v>0</v>
      </c>
      <c r="L13455">
        <f>I13455*J13455*(1-K13455)</f>
        <v/>
      </c>
      <c r="M13455">
        <f>VLOOKUP(F13455,Products!A:D,4,FALSE)*I13455</f>
        <v/>
      </c>
      <c r="N13455">
        <f>L13455-M13455</f>
        <v/>
      </c>
    </row>
    <row r="13456">
      <c r="A13456" t="inlineStr">
        <is>
          <t>T1013454</t>
        </is>
      </c>
      <c r="B13456" t="inlineStr">
        <is>
          <t>2023-03-04</t>
        </is>
      </c>
      <c r="C13456" t="inlineStr">
        <is>
          <t>S048</t>
        </is>
      </c>
      <c r="D13456" t="inlineStr">
        <is>
          <t>Store_048</t>
        </is>
      </c>
      <c r="E13456" t="inlineStr">
        <is>
          <t>South</t>
        </is>
      </c>
      <c r="F13456" t="inlineStr">
        <is>
          <t>P0034</t>
        </is>
      </c>
      <c r="G13456" t="inlineStr">
        <is>
          <t>Prod_0034</t>
        </is>
      </c>
      <c r="H13456" t="inlineStr">
        <is>
          <t>Toys</t>
        </is>
      </c>
      <c r="I13456" t="n">
        <v>1</v>
      </c>
      <c r="J13456" t="n">
        <v>642.1</v>
      </c>
      <c r="K13456" t="n">
        <v>0</v>
      </c>
      <c r="L13456">
        <f>I13456*J13456*(1-K13456)</f>
        <v/>
      </c>
      <c r="M13456">
        <f>VLOOKUP(F13456,Products!A:D,4,FALSE)*I13456</f>
        <v/>
      </c>
      <c r="N13456">
        <f>L13456-M13456</f>
        <v/>
      </c>
    </row>
    <row r="13457">
      <c r="A13457" t="inlineStr">
        <is>
          <t>T1013455</t>
        </is>
      </c>
      <c r="B13457" t="inlineStr">
        <is>
          <t>2024-03-19</t>
        </is>
      </c>
      <c r="C13457" t="inlineStr">
        <is>
          <t>S008</t>
        </is>
      </c>
      <c r="D13457" t="inlineStr">
        <is>
          <t>Store_008</t>
        </is>
      </c>
      <c r="E13457" t="inlineStr">
        <is>
          <t>East</t>
        </is>
      </c>
      <c r="F13457" t="inlineStr">
        <is>
          <t>P0022</t>
        </is>
      </c>
      <c r="G13457" t="inlineStr">
        <is>
          <t>Prod_0022</t>
        </is>
      </c>
      <c r="H13457" t="inlineStr">
        <is>
          <t>Beverages</t>
        </is>
      </c>
      <c r="I13457" t="n">
        <v>1</v>
      </c>
      <c r="J13457" t="n">
        <v>204.73</v>
      </c>
      <c r="K13457" t="n">
        <v>0.15</v>
      </c>
      <c r="L13457">
        <f>I13457*J13457*(1-K13457)</f>
        <v/>
      </c>
      <c r="M13457">
        <f>VLOOKUP(F13457,Products!A:D,4,FALSE)*I13457</f>
        <v/>
      </c>
      <c r="N13457">
        <f>L13457-M13457</f>
        <v/>
      </c>
    </row>
    <row r="13458">
      <c r="A13458" t="inlineStr">
        <is>
          <t>T1013456</t>
        </is>
      </c>
      <c r="B13458" t="inlineStr">
        <is>
          <t>2023-05-25</t>
        </is>
      </c>
      <c r="C13458" t="inlineStr">
        <is>
          <t>S025</t>
        </is>
      </c>
      <c r="D13458" t="inlineStr">
        <is>
          <t>Store_025</t>
        </is>
      </c>
      <c r="E13458" t="inlineStr">
        <is>
          <t>Central</t>
        </is>
      </c>
      <c r="F13458" t="inlineStr">
        <is>
          <t>P0011</t>
        </is>
      </c>
      <c r="G13458" t="inlineStr">
        <is>
          <t>Prod_0011</t>
        </is>
      </c>
      <c r="H13458" t="inlineStr">
        <is>
          <t>Household</t>
        </is>
      </c>
      <c r="I13458" t="n">
        <v>9</v>
      </c>
      <c r="J13458" t="n">
        <v>369.48</v>
      </c>
      <c r="K13458" t="n">
        <v>0</v>
      </c>
      <c r="L13458">
        <f>I13458*J13458*(1-K13458)</f>
        <v/>
      </c>
      <c r="M13458">
        <f>VLOOKUP(F13458,Products!A:D,4,FALSE)*I13458</f>
        <v/>
      </c>
      <c r="N13458">
        <f>L13458-M13458</f>
        <v/>
      </c>
    </row>
    <row r="13459">
      <c r="A13459" t="inlineStr">
        <is>
          <t>T1013457</t>
        </is>
      </c>
      <c r="B13459" t="inlineStr">
        <is>
          <t>2025-02-27</t>
        </is>
      </c>
      <c r="C13459" t="inlineStr">
        <is>
          <t>S046</t>
        </is>
      </c>
      <c r="D13459" t="inlineStr">
        <is>
          <t>Store_046</t>
        </is>
      </c>
      <c r="E13459" t="inlineStr">
        <is>
          <t>South</t>
        </is>
      </c>
      <c r="F13459" t="inlineStr">
        <is>
          <t>P0177</t>
        </is>
      </c>
      <c r="G13459" t="inlineStr">
        <is>
          <t>Prod_0177</t>
        </is>
      </c>
      <c r="H13459" t="inlineStr">
        <is>
          <t>Household</t>
        </is>
      </c>
      <c r="I13459" t="n">
        <v>4</v>
      </c>
      <c r="J13459" t="n">
        <v>183.56</v>
      </c>
      <c r="K13459" t="n">
        <v>0.1</v>
      </c>
      <c r="L13459">
        <f>I13459*J13459*(1-K13459)</f>
        <v/>
      </c>
      <c r="M13459">
        <f>VLOOKUP(F13459,Products!A:D,4,FALSE)*I13459</f>
        <v/>
      </c>
      <c r="N13459">
        <f>L13459-M13459</f>
        <v/>
      </c>
    </row>
    <row r="13460">
      <c r="A13460" t="inlineStr">
        <is>
          <t>T1013458</t>
        </is>
      </c>
      <c r="B13460" t="inlineStr">
        <is>
          <t>2025-07-13</t>
        </is>
      </c>
      <c r="C13460" t="inlineStr">
        <is>
          <t>S025</t>
        </is>
      </c>
      <c r="D13460" t="inlineStr">
        <is>
          <t>Store_025</t>
        </is>
      </c>
      <c r="E13460" t="inlineStr">
        <is>
          <t>Central</t>
        </is>
      </c>
      <c r="F13460" t="inlineStr">
        <is>
          <t>P0149</t>
        </is>
      </c>
      <c r="G13460" t="inlineStr">
        <is>
          <t>Prod_0149</t>
        </is>
      </c>
      <c r="H13460" t="inlineStr">
        <is>
          <t>Toys</t>
        </is>
      </c>
      <c r="I13460" t="n">
        <v>3</v>
      </c>
      <c r="J13460" t="n">
        <v>70.48</v>
      </c>
      <c r="K13460" t="n">
        <v>0</v>
      </c>
      <c r="L13460">
        <f>I13460*J13460*(1-K13460)</f>
        <v/>
      </c>
      <c r="M13460">
        <f>VLOOKUP(F13460,Products!A:D,4,FALSE)*I13460</f>
        <v/>
      </c>
      <c r="N13460">
        <f>L13460-M13460</f>
        <v/>
      </c>
    </row>
    <row r="13461">
      <c r="A13461" t="inlineStr">
        <is>
          <t>T1013459</t>
        </is>
      </c>
      <c r="B13461" t="inlineStr">
        <is>
          <t>2023-05-02</t>
        </is>
      </c>
      <c r="C13461" t="inlineStr">
        <is>
          <t>S039</t>
        </is>
      </c>
      <c r="D13461" t="inlineStr">
        <is>
          <t>Store_039</t>
        </is>
      </c>
      <c r="E13461" t="inlineStr">
        <is>
          <t>North</t>
        </is>
      </c>
      <c r="F13461" t="inlineStr">
        <is>
          <t>P0178</t>
        </is>
      </c>
      <c r="G13461" t="inlineStr">
        <is>
          <t>Prod_0178</t>
        </is>
      </c>
      <c r="H13461" t="inlineStr">
        <is>
          <t>Beverages</t>
        </is>
      </c>
      <c r="I13461" t="n">
        <v>7</v>
      </c>
      <c r="J13461" t="n">
        <v>749.77</v>
      </c>
      <c r="K13461" t="n">
        <v>0.1</v>
      </c>
      <c r="L13461">
        <f>I13461*J13461*(1-K13461)</f>
        <v/>
      </c>
      <c r="M13461">
        <f>VLOOKUP(F13461,Products!A:D,4,FALSE)*I13461</f>
        <v/>
      </c>
      <c r="N13461">
        <f>L13461-M13461</f>
        <v/>
      </c>
    </row>
    <row r="13462">
      <c r="A13462" t="inlineStr">
        <is>
          <t>T1013460</t>
        </is>
      </c>
      <c r="B13462" t="inlineStr">
        <is>
          <t>2024-01-28</t>
        </is>
      </c>
      <c r="C13462" t="inlineStr">
        <is>
          <t>S018</t>
        </is>
      </c>
      <c r="D13462" t="inlineStr">
        <is>
          <t>Store_018</t>
        </is>
      </c>
      <c r="E13462" t="inlineStr">
        <is>
          <t>South</t>
        </is>
      </c>
      <c r="F13462" t="inlineStr">
        <is>
          <t>P0118</t>
        </is>
      </c>
      <c r="G13462" t="inlineStr">
        <is>
          <t>Prod_0118</t>
        </is>
      </c>
      <c r="H13462" t="inlineStr">
        <is>
          <t>Toys</t>
        </is>
      </c>
      <c r="I13462" t="n">
        <v>2</v>
      </c>
      <c r="J13462" t="n">
        <v>755.7</v>
      </c>
      <c r="K13462" t="n">
        <v>0</v>
      </c>
      <c r="L13462">
        <f>I13462*J13462*(1-K13462)</f>
        <v/>
      </c>
      <c r="M13462">
        <f>VLOOKUP(F13462,Products!A:D,4,FALSE)*I13462</f>
        <v/>
      </c>
      <c r="N13462">
        <f>L13462-M13462</f>
        <v/>
      </c>
    </row>
    <row r="13463">
      <c r="A13463" t="inlineStr">
        <is>
          <t>T1013461</t>
        </is>
      </c>
      <c r="B13463" t="inlineStr">
        <is>
          <t>2024-07-24</t>
        </is>
      </c>
      <c r="C13463" t="inlineStr">
        <is>
          <t>S040</t>
        </is>
      </c>
      <c r="D13463" t="inlineStr">
        <is>
          <t>Store_040</t>
        </is>
      </c>
      <c r="E13463" t="inlineStr">
        <is>
          <t>Central</t>
        </is>
      </c>
      <c r="F13463" t="inlineStr">
        <is>
          <t>P0074</t>
        </is>
      </c>
      <c r="G13463" t="inlineStr">
        <is>
          <t>Prod_0074</t>
        </is>
      </c>
      <c r="H13463" t="inlineStr">
        <is>
          <t>Food</t>
        </is>
      </c>
      <c r="I13463" t="n">
        <v>6</v>
      </c>
      <c r="J13463" t="n">
        <v>1039.18</v>
      </c>
      <c r="K13463" t="n">
        <v>0</v>
      </c>
      <c r="L13463">
        <f>I13463*J13463*(1-K13463)</f>
        <v/>
      </c>
      <c r="M13463">
        <f>VLOOKUP(F13463,Products!A:D,4,FALSE)*I13463</f>
        <v/>
      </c>
      <c r="N13463">
        <f>L13463-M13463</f>
        <v/>
      </c>
    </row>
    <row r="13464">
      <c r="A13464" t="inlineStr">
        <is>
          <t>T1013462</t>
        </is>
      </c>
      <c r="B13464" t="inlineStr">
        <is>
          <t>2023-04-02</t>
        </is>
      </c>
      <c r="C13464" t="inlineStr">
        <is>
          <t>S035</t>
        </is>
      </c>
      <c r="D13464" t="inlineStr">
        <is>
          <t>Store_035</t>
        </is>
      </c>
      <c r="E13464" t="inlineStr">
        <is>
          <t>Central</t>
        </is>
      </c>
      <c r="F13464" t="inlineStr">
        <is>
          <t>P0041</t>
        </is>
      </c>
      <c r="G13464" t="inlineStr">
        <is>
          <t>Prod_0041</t>
        </is>
      </c>
      <c r="H13464" t="inlineStr">
        <is>
          <t>Stationery</t>
        </is>
      </c>
      <c r="I13464" t="n">
        <v>4</v>
      </c>
      <c r="J13464" t="n">
        <v>282.38</v>
      </c>
      <c r="K13464" t="n">
        <v>0</v>
      </c>
      <c r="L13464">
        <f>I13464*J13464*(1-K13464)</f>
        <v/>
      </c>
      <c r="M13464">
        <f>VLOOKUP(F13464,Products!A:D,4,FALSE)*I13464</f>
        <v/>
      </c>
      <c r="N13464">
        <f>L13464-M13464</f>
        <v/>
      </c>
    </row>
    <row r="13465">
      <c r="A13465" t="inlineStr">
        <is>
          <t>T1013463</t>
        </is>
      </c>
      <c r="B13465" t="inlineStr">
        <is>
          <t>2023-05-12</t>
        </is>
      </c>
      <c r="C13465" t="inlineStr">
        <is>
          <t>S028</t>
        </is>
      </c>
      <c r="D13465" t="inlineStr">
        <is>
          <t>Store_028</t>
        </is>
      </c>
      <c r="E13465" t="inlineStr">
        <is>
          <t>North</t>
        </is>
      </c>
      <c r="F13465" t="inlineStr">
        <is>
          <t>P0079</t>
        </is>
      </c>
      <c r="G13465" t="inlineStr">
        <is>
          <t>Prod_0079</t>
        </is>
      </c>
      <c r="H13465" t="inlineStr">
        <is>
          <t>Food</t>
        </is>
      </c>
      <c r="I13465" t="n">
        <v>7</v>
      </c>
      <c r="J13465" t="n">
        <v>664.5599999999999</v>
      </c>
      <c r="K13465" t="n">
        <v>0.05</v>
      </c>
      <c r="L13465">
        <f>I13465*J13465*(1-K13465)</f>
        <v/>
      </c>
      <c r="M13465">
        <f>VLOOKUP(F13465,Products!A:D,4,FALSE)*I13465</f>
        <v/>
      </c>
      <c r="N13465">
        <f>L13465-M13465</f>
        <v/>
      </c>
    </row>
    <row r="13466">
      <c r="A13466" t="inlineStr">
        <is>
          <t>T1013464</t>
        </is>
      </c>
      <c r="B13466" t="inlineStr">
        <is>
          <t>2024-05-30</t>
        </is>
      </c>
      <c r="C13466" t="inlineStr">
        <is>
          <t>S005</t>
        </is>
      </c>
      <c r="D13466" t="inlineStr">
        <is>
          <t>Store_005</t>
        </is>
      </c>
      <c r="E13466" t="inlineStr">
        <is>
          <t>Central</t>
        </is>
      </c>
      <c r="F13466" t="inlineStr">
        <is>
          <t>P0034</t>
        </is>
      </c>
      <c r="G13466" t="inlineStr">
        <is>
          <t>Prod_0034</t>
        </is>
      </c>
      <c r="H13466" t="inlineStr">
        <is>
          <t>Toys</t>
        </is>
      </c>
      <c r="I13466" t="n">
        <v>8</v>
      </c>
      <c r="J13466" t="n">
        <v>526.9299999999999</v>
      </c>
      <c r="K13466" t="n">
        <v>0</v>
      </c>
      <c r="L13466">
        <f>I13466*J13466*(1-K13466)</f>
        <v/>
      </c>
      <c r="M13466">
        <f>VLOOKUP(F13466,Products!A:D,4,FALSE)*I13466</f>
        <v/>
      </c>
      <c r="N13466">
        <f>L13466-M13466</f>
        <v/>
      </c>
    </row>
    <row r="13467">
      <c r="A13467" t="inlineStr">
        <is>
          <t>T1013465</t>
        </is>
      </c>
      <c r="B13467" t="inlineStr">
        <is>
          <t>2024-05-28</t>
        </is>
      </c>
      <c r="C13467" t="inlineStr">
        <is>
          <t>S003</t>
        </is>
      </c>
      <c r="D13467" t="inlineStr">
        <is>
          <t>Store_003</t>
        </is>
      </c>
      <c r="E13467" t="inlineStr">
        <is>
          <t>North</t>
        </is>
      </c>
      <c r="F13467" t="inlineStr">
        <is>
          <t>P0118</t>
        </is>
      </c>
      <c r="G13467" t="inlineStr">
        <is>
          <t>Prod_0118</t>
        </is>
      </c>
      <c r="H13467" t="inlineStr">
        <is>
          <t>Toys</t>
        </is>
      </c>
      <c r="I13467" t="n">
        <v>9</v>
      </c>
      <c r="J13467" t="n">
        <v>875.28</v>
      </c>
      <c r="K13467" t="n">
        <v>0.15</v>
      </c>
      <c r="L13467">
        <f>I13467*J13467*(1-K13467)</f>
        <v/>
      </c>
      <c r="M13467">
        <f>VLOOKUP(F13467,Products!A:D,4,FALSE)*I13467</f>
        <v/>
      </c>
      <c r="N13467">
        <f>L13467-M13467</f>
        <v/>
      </c>
    </row>
    <row r="13468">
      <c r="A13468" t="inlineStr">
        <is>
          <t>T1013466</t>
        </is>
      </c>
      <c r="B13468" t="inlineStr">
        <is>
          <t>2023-09-17</t>
        </is>
      </c>
      <c r="C13468" t="inlineStr">
        <is>
          <t>S049</t>
        </is>
      </c>
      <c r="D13468" t="inlineStr">
        <is>
          <t>Store_049</t>
        </is>
      </c>
      <c r="E13468" t="inlineStr">
        <is>
          <t>North</t>
        </is>
      </c>
      <c r="F13468" t="inlineStr">
        <is>
          <t>P0027</t>
        </is>
      </c>
      <c r="G13468" t="inlineStr">
        <is>
          <t>Prod_0027</t>
        </is>
      </c>
      <c r="H13468" t="inlineStr">
        <is>
          <t>Electronics</t>
        </is>
      </c>
      <c r="I13468" t="n">
        <v>4</v>
      </c>
      <c r="J13468" t="n">
        <v>518.46</v>
      </c>
      <c r="K13468" t="n">
        <v>0.1</v>
      </c>
      <c r="L13468">
        <f>I13468*J13468*(1-K13468)</f>
        <v/>
      </c>
      <c r="M13468">
        <f>VLOOKUP(F13468,Products!A:D,4,FALSE)*I13468</f>
        <v/>
      </c>
      <c r="N13468">
        <f>L13468-M13468</f>
        <v/>
      </c>
    </row>
    <row r="13469">
      <c r="A13469" t="inlineStr">
        <is>
          <t>T1013467</t>
        </is>
      </c>
      <c r="B13469" t="inlineStr">
        <is>
          <t>2024-08-13</t>
        </is>
      </c>
      <c r="C13469" t="inlineStr">
        <is>
          <t>S019</t>
        </is>
      </c>
      <c r="D13469" t="inlineStr">
        <is>
          <t>Store_019</t>
        </is>
      </c>
      <c r="E13469" t="inlineStr">
        <is>
          <t>East</t>
        </is>
      </c>
      <c r="F13469" t="inlineStr">
        <is>
          <t>P0023</t>
        </is>
      </c>
      <c r="G13469" t="inlineStr">
        <is>
          <t>Prod_0023</t>
        </is>
      </c>
      <c r="H13469" t="inlineStr">
        <is>
          <t>Stationery</t>
        </is>
      </c>
      <c r="I13469" t="n">
        <v>6</v>
      </c>
      <c r="J13469" t="n">
        <v>167.85</v>
      </c>
      <c r="K13469" t="n">
        <v>0</v>
      </c>
      <c r="L13469">
        <f>I13469*J13469*(1-K13469)</f>
        <v/>
      </c>
      <c r="M13469">
        <f>VLOOKUP(F13469,Products!A:D,4,FALSE)*I13469</f>
        <v/>
      </c>
      <c r="N13469">
        <f>L13469-M13469</f>
        <v/>
      </c>
    </row>
    <row r="13470">
      <c r="A13470" t="inlineStr">
        <is>
          <t>T1013468</t>
        </is>
      </c>
      <c r="B13470" t="inlineStr">
        <is>
          <t>2024-07-20</t>
        </is>
      </c>
      <c r="C13470" t="inlineStr">
        <is>
          <t>S013</t>
        </is>
      </c>
      <c r="D13470" t="inlineStr">
        <is>
          <t>Store_013</t>
        </is>
      </c>
      <c r="E13470" t="inlineStr">
        <is>
          <t>North</t>
        </is>
      </c>
      <c r="F13470" t="inlineStr">
        <is>
          <t>P0072</t>
        </is>
      </c>
      <c r="G13470" t="inlineStr">
        <is>
          <t>Prod_0072</t>
        </is>
      </c>
      <c r="H13470" t="inlineStr">
        <is>
          <t>Food</t>
        </is>
      </c>
      <c r="I13470" t="n">
        <v>2</v>
      </c>
      <c r="J13470" t="n">
        <v>744.3099999999999</v>
      </c>
      <c r="K13470" t="n">
        <v>0</v>
      </c>
      <c r="L13470">
        <f>I13470*J13470*(1-K13470)</f>
        <v/>
      </c>
      <c r="M13470">
        <f>VLOOKUP(F13470,Products!A:D,4,FALSE)*I13470</f>
        <v/>
      </c>
      <c r="N13470">
        <f>L13470-M13470</f>
        <v/>
      </c>
    </row>
    <row r="13471">
      <c r="A13471" t="inlineStr">
        <is>
          <t>T1013469</t>
        </is>
      </c>
      <c r="B13471" t="inlineStr">
        <is>
          <t>2025-06-14</t>
        </is>
      </c>
      <c r="C13471" t="inlineStr">
        <is>
          <t>S038</t>
        </is>
      </c>
      <c r="D13471" t="inlineStr">
        <is>
          <t>Store_038</t>
        </is>
      </c>
      <c r="E13471" t="inlineStr">
        <is>
          <t>East</t>
        </is>
      </c>
      <c r="F13471" t="inlineStr">
        <is>
          <t>P0158</t>
        </is>
      </c>
      <c r="G13471" t="inlineStr">
        <is>
          <t>Prod_0158</t>
        </is>
      </c>
      <c r="H13471" t="inlineStr">
        <is>
          <t>Beverages</t>
        </is>
      </c>
      <c r="I13471" t="n">
        <v>8</v>
      </c>
      <c r="J13471" t="n">
        <v>290.07</v>
      </c>
      <c r="K13471" t="n">
        <v>0</v>
      </c>
      <c r="L13471">
        <f>I13471*J13471*(1-K13471)</f>
        <v/>
      </c>
      <c r="M13471">
        <f>VLOOKUP(F13471,Products!A:D,4,FALSE)*I13471</f>
        <v/>
      </c>
      <c r="N13471">
        <f>L13471-M13471</f>
        <v/>
      </c>
    </row>
    <row r="13472">
      <c r="A13472" t="inlineStr">
        <is>
          <t>T1013470</t>
        </is>
      </c>
      <c r="B13472" t="inlineStr">
        <is>
          <t>2025-05-08</t>
        </is>
      </c>
      <c r="C13472" t="inlineStr">
        <is>
          <t>S037</t>
        </is>
      </c>
      <c r="D13472" t="inlineStr">
        <is>
          <t>Store_037</t>
        </is>
      </c>
      <c r="E13472" t="inlineStr">
        <is>
          <t>East</t>
        </is>
      </c>
      <c r="F13472" t="inlineStr">
        <is>
          <t>P0054</t>
        </is>
      </c>
      <c r="G13472" t="inlineStr">
        <is>
          <t>Prod_0054</t>
        </is>
      </c>
      <c r="H13472" t="inlineStr">
        <is>
          <t>Food</t>
        </is>
      </c>
      <c r="I13472" t="n">
        <v>6</v>
      </c>
      <c r="J13472" t="n">
        <v>543.61</v>
      </c>
      <c r="K13472" t="n">
        <v>0</v>
      </c>
      <c r="L13472">
        <f>I13472*J13472*(1-K13472)</f>
        <v/>
      </c>
      <c r="M13472">
        <f>VLOOKUP(F13472,Products!A:D,4,FALSE)*I13472</f>
        <v/>
      </c>
      <c r="N13472">
        <f>L13472-M13472</f>
        <v/>
      </c>
    </row>
    <row r="13473">
      <c r="A13473" t="inlineStr">
        <is>
          <t>T1013471</t>
        </is>
      </c>
      <c r="B13473" t="inlineStr">
        <is>
          <t>2024-06-02</t>
        </is>
      </c>
      <c r="C13473" t="inlineStr">
        <is>
          <t>S018</t>
        </is>
      </c>
      <c r="D13473" t="inlineStr">
        <is>
          <t>Store_018</t>
        </is>
      </c>
      <c r="E13473" t="inlineStr">
        <is>
          <t>South</t>
        </is>
      </c>
      <c r="F13473" t="inlineStr">
        <is>
          <t>P0115</t>
        </is>
      </c>
      <c r="G13473" t="inlineStr">
        <is>
          <t>Prod_0115</t>
        </is>
      </c>
      <c r="H13473" t="inlineStr">
        <is>
          <t>Clothing</t>
        </is>
      </c>
      <c r="I13473" t="n">
        <v>2</v>
      </c>
      <c r="J13473" t="n">
        <v>616.79</v>
      </c>
      <c r="K13473" t="n">
        <v>0.05</v>
      </c>
      <c r="L13473">
        <f>I13473*J13473*(1-K13473)</f>
        <v/>
      </c>
      <c r="M13473">
        <f>VLOOKUP(F13473,Products!A:D,4,FALSE)*I13473</f>
        <v/>
      </c>
      <c r="N13473">
        <f>L13473-M13473</f>
        <v/>
      </c>
    </row>
    <row r="13474">
      <c r="A13474" t="inlineStr">
        <is>
          <t>T1013472</t>
        </is>
      </c>
      <c r="B13474" t="inlineStr">
        <is>
          <t>2024-04-25</t>
        </is>
      </c>
      <c r="C13474" t="inlineStr">
        <is>
          <t>S027</t>
        </is>
      </c>
      <c r="D13474" t="inlineStr">
        <is>
          <t>Store_027</t>
        </is>
      </c>
      <c r="E13474" t="inlineStr">
        <is>
          <t>South</t>
        </is>
      </c>
      <c r="F13474" t="inlineStr">
        <is>
          <t>P0067</t>
        </is>
      </c>
      <c r="G13474" t="inlineStr">
        <is>
          <t>Prod_0067</t>
        </is>
      </c>
      <c r="H13474" t="inlineStr">
        <is>
          <t>Toys</t>
        </is>
      </c>
      <c r="I13474" t="n">
        <v>2</v>
      </c>
      <c r="J13474" t="n">
        <v>157.11</v>
      </c>
      <c r="K13474" t="n">
        <v>0.1</v>
      </c>
      <c r="L13474">
        <f>I13474*J13474*(1-K13474)</f>
        <v/>
      </c>
      <c r="M13474">
        <f>VLOOKUP(F13474,Products!A:D,4,FALSE)*I13474</f>
        <v/>
      </c>
      <c r="N13474">
        <f>L13474-M13474</f>
        <v/>
      </c>
    </row>
    <row r="13475">
      <c r="A13475" t="inlineStr">
        <is>
          <t>T1013473</t>
        </is>
      </c>
      <c r="B13475" t="inlineStr">
        <is>
          <t>2023-08-25</t>
        </is>
      </c>
      <c r="C13475" t="inlineStr">
        <is>
          <t>S017</t>
        </is>
      </c>
      <c r="D13475" t="inlineStr">
        <is>
          <t>Store_017</t>
        </is>
      </c>
      <c r="E13475" t="inlineStr">
        <is>
          <t>South</t>
        </is>
      </c>
      <c r="F13475" t="inlineStr">
        <is>
          <t>P0021</t>
        </is>
      </c>
      <c r="G13475" t="inlineStr">
        <is>
          <t>Prod_0021</t>
        </is>
      </c>
      <c r="H13475" t="inlineStr">
        <is>
          <t>Household</t>
        </is>
      </c>
      <c r="I13475" t="n">
        <v>9</v>
      </c>
      <c r="J13475" t="n">
        <v>161.72</v>
      </c>
      <c r="K13475" t="n">
        <v>0</v>
      </c>
      <c r="L13475">
        <f>I13475*J13475*(1-K13475)</f>
        <v/>
      </c>
      <c r="M13475">
        <f>VLOOKUP(F13475,Products!A:D,4,FALSE)*I13475</f>
        <v/>
      </c>
      <c r="N13475">
        <f>L13475-M13475</f>
        <v/>
      </c>
    </row>
    <row r="13476">
      <c r="A13476" t="inlineStr">
        <is>
          <t>T1013474</t>
        </is>
      </c>
      <c r="B13476" t="inlineStr">
        <is>
          <t>2024-01-03</t>
        </is>
      </c>
      <c r="C13476" t="inlineStr">
        <is>
          <t>S018</t>
        </is>
      </c>
      <c r="D13476" t="inlineStr">
        <is>
          <t>Store_018</t>
        </is>
      </c>
      <c r="E13476" t="inlineStr">
        <is>
          <t>South</t>
        </is>
      </c>
      <c r="F13476" t="inlineStr">
        <is>
          <t>P0194</t>
        </is>
      </c>
      <c r="G13476" t="inlineStr">
        <is>
          <t>Prod_0194</t>
        </is>
      </c>
      <c r="H13476" t="inlineStr">
        <is>
          <t>Food</t>
        </is>
      </c>
      <c r="I13476" t="n">
        <v>1</v>
      </c>
      <c r="J13476" t="n">
        <v>710.98</v>
      </c>
      <c r="K13476" t="n">
        <v>0</v>
      </c>
      <c r="L13476">
        <f>I13476*J13476*(1-K13476)</f>
        <v/>
      </c>
      <c r="M13476">
        <f>VLOOKUP(F13476,Products!A:D,4,FALSE)*I13476</f>
        <v/>
      </c>
      <c r="N13476">
        <f>L13476-M13476</f>
        <v/>
      </c>
    </row>
    <row r="13477">
      <c r="A13477" t="inlineStr">
        <is>
          <t>T1013475</t>
        </is>
      </c>
      <c r="B13477" t="inlineStr">
        <is>
          <t>2025-05-12</t>
        </is>
      </c>
      <c r="C13477" t="inlineStr">
        <is>
          <t>S018</t>
        </is>
      </c>
      <c r="D13477" t="inlineStr">
        <is>
          <t>Store_018</t>
        </is>
      </c>
      <c r="E13477" t="inlineStr">
        <is>
          <t>South</t>
        </is>
      </c>
      <c r="F13477" t="inlineStr">
        <is>
          <t>P0017</t>
        </is>
      </c>
      <c r="G13477" t="inlineStr">
        <is>
          <t>Prod_0017</t>
        </is>
      </c>
      <c r="H13477" t="inlineStr">
        <is>
          <t>Food</t>
        </is>
      </c>
      <c r="I13477" t="n">
        <v>5</v>
      </c>
      <c r="J13477" t="n">
        <v>782.28</v>
      </c>
      <c r="K13477" t="n">
        <v>0</v>
      </c>
      <c r="L13477">
        <f>I13477*J13477*(1-K13477)</f>
        <v/>
      </c>
      <c r="M13477">
        <f>VLOOKUP(F13477,Products!A:D,4,FALSE)*I13477</f>
        <v/>
      </c>
      <c r="N13477">
        <f>L13477-M13477</f>
        <v/>
      </c>
    </row>
    <row r="13478">
      <c r="A13478" t="inlineStr">
        <is>
          <t>T1013476</t>
        </is>
      </c>
      <c r="B13478" t="inlineStr">
        <is>
          <t>2024-08-09</t>
        </is>
      </c>
      <c r="C13478" t="inlineStr">
        <is>
          <t>S003</t>
        </is>
      </c>
      <c r="D13478" t="inlineStr">
        <is>
          <t>Store_003</t>
        </is>
      </c>
      <c r="E13478" t="inlineStr">
        <is>
          <t>North</t>
        </is>
      </c>
      <c r="F13478" t="inlineStr">
        <is>
          <t>P0007</t>
        </is>
      </c>
      <c r="G13478" t="inlineStr">
        <is>
          <t>Prod_0007</t>
        </is>
      </c>
      <c r="H13478" t="inlineStr">
        <is>
          <t>Food</t>
        </is>
      </c>
      <c r="I13478" t="n">
        <v>2</v>
      </c>
      <c r="J13478" t="n">
        <v>114.43</v>
      </c>
      <c r="K13478" t="n">
        <v>0</v>
      </c>
      <c r="L13478">
        <f>I13478*J13478*(1-K13478)</f>
        <v/>
      </c>
      <c r="M13478">
        <f>VLOOKUP(F13478,Products!A:D,4,FALSE)*I13478</f>
        <v/>
      </c>
      <c r="N13478">
        <f>L13478-M13478</f>
        <v/>
      </c>
    </row>
    <row r="13479">
      <c r="A13479" t="inlineStr">
        <is>
          <t>T1013477</t>
        </is>
      </c>
      <c r="B13479" t="inlineStr">
        <is>
          <t>2024-05-30</t>
        </is>
      </c>
      <c r="C13479" t="inlineStr">
        <is>
          <t>S037</t>
        </is>
      </c>
      <c r="D13479" t="inlineStr">
        <is>
          <t>Store_037</t>
        </is>
      </c>
      <c r="E13479" t="inlineStr">
        <is>
          <t>East</t>
        </is>
      </c>
      <c r="F13479" t="inlineStr">
        <is>
          <t>P0141</t>
        </is>
      </c>
      <c r="G13479" t="inlineStr">
        <is>
          <t>Prod_0141</t>
        </is>
      </c>
      <c r="H13479" t="inlineStr">
        <is>
          <t>Food</t>
        </is>
      </c>
      <c r="I13479" t="n">
        <v>1</v>
      </c>
      <c r="J13479" t="n">
        <v>693.85</v>
      </c>
      <c r="K13479" t="n">
        <v>0</v>
      </c>
      <c r="L13479">
        <f>I13479*J13479*(1-K13479)</f>
        <v/>
      </c>
      <c r="M13479">
        <f>VLOOKUP(F13479,Products!A:D,4,FALSE)*I13479</f>
        <v/>
      </c>
      <c r="N13479">
        <f>L13479-M13479</f>
        <v/>
      </c>
    </row>
    <row r="13480">
      <c r="A13480" t="inlineStr">
        <is>
          <t>T1013478</t>
        </is>
      </c>
      <c r="B13480" t="inlineStr">
        <is>
          <t>2025-04-27</t>
        </is>
      </c>
      <c r="C13480" t="inlineStr">
        <is>
          <t>S016</t>
        </is>
      </c>
      <c r="D13480" t="inlineStr">
        <is>
          <t>Store_016</t>
        </is>
      </c>
      <c r="E13480" t="inlineStr">
        <is>
          <t>West</t>
        </is>
      </c>
      <c r="F13480" t="inlineStr">
        <is>
          <t>P0169</t>
        </is>
      </c>
      <c r="G13480" t="inlineStr">
        <is>
          <t>Prod_0169</t>
        </is>
      </c>
      <c r="H13480" t="inlineStr">
        <is>
          <t>Beverages</t>
        </is>
      </c>
      <c r="I13480" t="n">
        <v>2</v>
      </c>
      <c r="J13480" t="n">
        <v>731.66</v>
      </c>
      <c r="K13480" t="n">
        <v>0</v>
      </c>
      <c r="L13480">
        <f>I13480*J13480*(1-K13480)</f>
        <v/>
      </c>
      <c r="M13480">
        <f>VLOOKUP(F13480,Products!A:D,4,FALSE)*I13480</f>
        <v/>
      </c>
      <c r="N13480">
        <f>L13480-M13480</f>
        <v/>
      </c>
    </row>
    <row r="13481">
      <c r="A13481" t="inlineStr">
        <is>
          <t>T1013479</t>
        </is>
      </c>
      <c r="B13481" t="inlineStr">
        <is>
          <t>2024-09-29</t>
        </is>
      </c>
      <c r="C13481" t="inlineStr">
        <is>
          <t>S024</t>
        </is>
      </c>
      <c r="D13481" t="inlineStr">
        <is>
          <t>Store_024</t>
        </is>
      </c>
      <c r="E13481" t="inlineStr">
        <is>
          <t>South</t>
        </is>
      </c>
      <c r="F13481" t="inlineStr">
        <is>
          <t>P0102</t>
        </is>
      </c>
      <c r="G13481" t="inlineStr">
        <is>
          <t>Prod_0102</t>
        </is>
      </c>
      <c r="H13481" t="inlineStr">
        <is>
          <t>Food</t>
        </is>
      </c>
      <c r="I13481" t="n">
        <v>6</v>
      </c>
      <c r="J13481" t="n">
        <v>726.71</v>
      </c>
      <c r="K13481" t="n">
        <v>0.15</v>
      </c>
      <c r="L13481">
        <f>I13481*J13481*(1-K13481)</f>
        <v/>
      </c>
      <c r="M13481">
        <f>VLOOKUP(F13481,Products!A:D,4,FALSE)*I13481</f>
        <v/>
      </c>
      <c r="N13481">
        <f>L13481-M13481</f>
        <v/>
      </c>
    </row>
    <row r="13482">
      <c r="A13482" t="inlineStr">
        <is>
          <t>T1013480</t>
        </is>
      </c>
      <c r="B13482" t="inlineStr">
        <is>
          <t>2023-06-13</t>
        </is>
      </c>
      <c r="C13482" t="inlineStr">
        <is>
          <t>S043</t>
        </is>
      </c>
      <c r="D13482" t="inlineStr">
        <is>
          <t>Store_043</t>
        </is>
      </c>
      <c r="E13482" t="inlineStr">
        <is>
          <t>East</t>
        </is>
      </c>
      <c r="F13482" t="inlineStr">
        <is>
          <t>P0135</t>
        </is>
      </c>
      <c r="G13482" t="inlineStr">
        <is>
          <t>Prod_0135</t>
        </is>
      </c>
      <c r="H13482" t="inlineStr">
        <is>
          <t>Food</t>
        </is>
      </c>
      <c r="I13482" t="n">
        <v>1</v>
      </c>
      <c r="J13482" t="n">
        <v>70.73</v>
      </c>
      <c r="K13482" t="n">
        <v>0.1</v>
      </c>
      <c r="L13482">
        <f>I13482*J13482*(1-K13482)</f>
        <v/>
      </c>
      <c r="M13482">
        <f>VLOOKUP(F13482,Products!A:D,4,FALSE)*I13482</f>
        <v/>
      </c>
      <c r="N13482">
        <f>L13482-M13482</f>
        <v/>
      </c>
    </row>
    <row r="13483">
      <c r="A13483" t="inlineStr">
        <is>
          <t>T1013481</t>
        </is>
      </c>
      <c r="B13483" t="inlineStr">
        <is>
          <t>2025-04-21</t>
        </is>
      </c>
      <c r="C13483" t="inlineStr">
        <is>
          <t>S021</t>
        </is>
      </c>
      <c r="D13483" t="inlineStr">
        <is>
          <t>Store_021</t>
        </is>
      </c>
      <c r="E13483" t="inlineStr">
        <is>
          <t>North</t>
        </is>
      </c>
      <c r="F13483" t="inlineStr">
        <is>
          <t>P0108</t>
        </is>
      </c>
      <c r="G13483" t="inlineStr">
        <is>
          <t>Prod_0108</t>
        </is>
      </c>
      <c r="H13483" t="inlineStr">
        <is>
          <t>Stationery</t>
        </is>
      </c>
      <c r="I13483" t="n">
        <v>2</v>
      </c>
      <c r="J13483" t="n">
        <v>573.63</v>
      </c>
      <c r="K13483" t="n">
        <v>0.15</v>
      </c>
      <c r="L13483">
        <f>I13483*J13483*(1-K13483)</f>
        <v/>
      </c>
      <c r="M13483">
        <f>VLOOKUP(F13483,Products!A:D,4,FALSE)*I13483</f>
        <v/>
      </c>
      <c r="N13483">
        <f>L13483-M13483</f>
        <v/>
      </c>
    </row>
    <row r="13484">
      <c r="A13484" t="inlineStr">
        <is>
          <t>T1013482</t>
        </is>
      </c>
      <c r="B13484" t="inlineStr">
        <is>
          <t>2024-11-15</t>
        </is>
      </c>
      <c r="C13484" t="inlineStr">
        <is>
          <t>S039</t>
        </is>
      </c>
      <c r="D13484" t="inlineStr">
        <is>
          <t>Store_039</t>
        </is>
      </c>
      <c r="E13484" t="inlineStr">
        <is>
          <t>North</t>
        </is>
      </c>
      <c r="F13484" t="inlineStr">
        <is>
          <t>P0011</t>
        </is>
      </c>
      <c r="G13484" t="inlineStr">
        <is>
          <t>Prod_0011</t>
        </is>
      </c>
      <c r="H13484" t="inlineStr">
        <is>
          <t>Household</t>
        </is>
      </c>
      <c r="I13484" t="n">
        <v>9</v>
      </c>
      <c r="J13484" t="n">
        <v>334</v>
      </c>
      <c r="K13484" t="n">
        <v>0</v>
      </c>
      <c r="L13484">
        <f>I13484*J13484*(1-K13484)</f>
        <v/>
      </c>
      <c r="M13484">
        <f>VLOOKUP(F13484,Products!A:D,4,FALSE)*I13484</f>
        <v/>
      </c>
      <c r="N13484">
        <f>L13484-M13484</f>
        <v/>
      </c>
    </row>
    <row r="13485">
      <c r="A13485" t="inlineStr">
        <is>
          <t>T1013483</t>
        </is>
      </c>
      <c r="B13485" t="inlineStr">
        <is>
          <t>2025-07-18</t>
        </is>
      </c>
      <c r="C13485" t="inlineStr">
        <is>
          <t>S043</t>
        </is>
      </c>
      <c r="D13485" t="inlineStr">
        <is>
          <t>Store_043</t>
        </is>
      </c>
      <c r="E13485" t="inlineStr">
        <is>
          <t>East</t>
        </is>
      </c>
      <c r="F13485" t="inlineStr">
        <is>
          <t>P0019</t>
        </is>
      </c>
      <c r="G13485" t="inlineStr">
        <is>
          <t>Prod_0019</t>
        </is>
      </c>
      <c r="H13485" t="inlineStr">
        <is>
          <t>Toys</t>
        </is>
      </c>
      <c r="I13485" t="n">
        <v>5</v>
      </c>
      <c r="J13485" t="n">
        <v>482.13</v>
      </c>
      <c r="K13485" t="n">
        <v>0.1</v>
      </c>
      <c r="L13485">
        <f>I13485*J13485*(1-K13485)</f>
        <v/>
      </c>
      <c r="M13485">
        <f>VLOOKUP(F13485,Products!A:D,4,FALSE)*I13485</f>
        <v/>
      </c>
      <c r="N13485">
        <f>L13485-M13485</f>
        <v/>
      </c>
    </row>
    <row r="13486">
      <c r="A13486" t="inlineStr">
        <is>
          <t>T1013484</t>
        </is>
      </c>
      <c r="B13486" t="inlineStr">
        <is>
          <t>2024-03-12</t>
        </is>
      </c>
      <c r="C13486" t="inlineStr">
        <is>
          <t>S039</t>
        </is>
      </c>
      <c r="D13486" t="inlineStr">
        <is>
          <t>Store_039</t>
        </is>
      </c>
      <c r="E13486" t="inlineStr">
        <is>
          <t>North</t>
        </is>
      </c>
      <c r="F13486" t="inlineStr">
        <is>
          <t>P0057</t>
        </is>
      </c>
      <c r="G13486" t="inlineStr">
        <is>
          <t>Prod_0057</t>
        </is>
      </c>
      <c r="H13486" t="inlineStr">
        <is>
          <t>Beverages</t>
        </is>
      </c>
      <c r="I13486" t="n">
        <v>6</v>
      </c>
      <c r="J13486" t="n">
        <v>72.41</v>
      </c>
      <c r="K13486" t="n">
        <v>0.2</v>
      </c>
      <c r="L13486">
        <f>I13486*J13486*(1-K13486)</f>
        <v/>
      </c>
      <c r="M13486">
        <f>VLOOKUP(F13486,Products!A:D,4,FALSE)*I13486</f>
        <v/>
      </c>
      <c r="N13486">
        <f>L13486-M13486</f>
        <v/>
      </c>
    </row>
    <row r="13487">
      <c r="A13487" t="inlineStr">
        <is>
          <t>T1013485</t>
        </is>
      </c>
      <c r="B13487" t="inlineStr">
        <is>
          <t>2025-06-18</t>
        </is>
      </c>
      <c r="C13487" t="inlineStr">
        <is>
          <t>S034</t>
        </is>
      </c>
      <c r="D13487" t="inlineStr">
        <is>
          <t>Store_034</t>
        </is>
      </c>
      <c r="E13487" t="inlineStr">
        <is>
          <t>Central</t>
        </is>
      </c>
      <c r="F13487" t="inlineStr">
        <is>
          <t>P0023</t>
        </is>
      </c>
      <c r="G13487" t="inlineStr">
        <is>
          <t>Prod_0023</t>
        </is>
      </c>
      <c r="H13487" t="inlineStr">
        <is>
          <t>Stationery</t>
        </is>
      </c>
      <c r="I13487" t="n">
        <v>6</v>
      </c>
      <c r="J13487" t="n">
        <v>139.16</v>
      </c>
      <c r="K13487" t="n">
        <v>0</v>
      </c>
      <c r="L13487">
        <f>I13487*J13487*(1-K13487)</f>
        <v/>
      </c>
      <c r="M13487">
        <f>VLOOKUP(F13487,Products!A:D,4,FALSE)*I13487</f>
        <v/>
      </c>
      <c r="N13487">
        <f>L13487-M13487</f>
        <v/>
      </c>
    </row>
    <row r="13488">
      <c r="A13488" t="inlineStr">
        <is>
          <t>T1013486</t>
        </is>
      </c>
      <c r="B13488" t="inlineStr">
        <is>
          <t>2023-02-26</t>
        </is>
      </c>
      <c r="C13488" t="inlineStr">
        <is>
          <t>S035</t>
        </is>
      </c>
      <c r="D13488" t="inlineStr">
        <is>
          <t>Store_035</t>
        </is>
      </c>
      <c r="E13488" t="inlineStr">
        <is>
          <t>Central</t>
        </is>
      </c>
      <c r="F13488" t="inlineStr">
        <is>
          <t>P0052</t>
        </is>
      </c>
      <c r="G13488" t="inlineStr">
        <is>
          <t>Prod_0052</t>
        </is>
      </c>
      <c r="H13488" t="inlineStr">
        <is>
          <t>Clothing</t>
        </is>
      </c>
      <c r="I13488" t="n">
        <v>9</v>
      </c>
      <c r="J13488" t="n">
        <v>46.12</v>
      </c>
      <c r="K13488" t="n">
        <v>0</v>
      </c>
      <c r="L13488">
        <f>I13488*J13488*(1-K13488)</f>
        <v/>
      </c>
      <c r="M13488">
        <f>VLOOKUP(F13488,Products!A:D,4,FALSE)*I13488</f>
        <v/>
      </c>
      <c r="N13488">
        <f>L13488-M13488</f>
        <v/>
      </c>
    </row>
    <row r="13489">
      <c r="A13489" t="inlineStr">
        <is>
          <t>T1013487</t>
        </is>
      </c>
      <c r="B13489" t="inlineStr">
        <is>
          <t>2025-09-04</t>
        </is>
      </c>
      <c r="C13489" t="inlineStr">
        <is>
          <t>S019</t>
        </is>
      </c>
      <c r="D13489" t="inlineStr">
        <is>
          <t>Store_019</t>
        </is>
      </c>
      <c r="E13489" t="inlineStr">
        <is>
          <t>East</t>
        </is>
      </c>
      <c r="F13489" t="inlineStr">
        <is>
          <t>P0081</t>
        </is>
      </c>
      <c r="G13489" t="inlineStr">
        <is>
          <t>Prod_0081</t>
        </is>
      </c>
      <c r="H13489" t="inlineStr">
        <is>
          <t>Electronics</t>
        </is>
      </c>
      <c r="I13489" t="n">
        <v>2</v>
      </c>
      <c r="J13489" t="n">
        <v>363.04</v>
      </c>
      <c r="K13489" t="n">
        <v>0.15</v>
      </c>
      <c r="L13489">
        <f>I13489*J13489*(1-K13489)</f>
        <v/>
      </c>
      <c r="M13489">
        <f>VLOOKUP(F13489,Products!A:D,4,FALSE)*I13489</f>
        <v/>
      </c>
      <c r="N13489">
        <f>L13489-M13489</f>
        <v/>
      </c>
    </row>
    <row r="13490">
      <c r="A13490" t="inlineStr">
        <is>
          <t>T1013488</t>
        </is>
      </c>
      <c r="B13490" t="inlineStr">
        <is>
          <t>2024-07-24</t>
        </is>
      </c>
      <c r="C13490" t="inlineStr">
        <is>
          <t>S011</t>
        </is>
      </c>
      <c r="D13490" t="inlineStr">
        <is>
          <t>Store_011</t>
        </is>
      </c>
      <c r="E13490" t="inlineStr">
        <is>
          <t>South</t>
        </is>
      </c>
      <c r="F13490" t="inlineStr">
        <is>
          <t>P0145</t>
        </is>
      </c>
      <c r="G13490" t="inlineStr">
        <is>
          <t>Prod_0145</t>
        </is>
      </c>
      <c r="H13490" t="inlineStr">
        <is>
          <t>Electronics</t>
        </is>
      </c>
      <c r="I13490" t="n">
        <v>5</v>
      </c>
      <c r="J13490" t="n">
        <v>494.26</v>
      </c>
      <c r="K13490" t="n">
        <v>0.05</v>
      </c>
      <c r="L13490">
        <f>I13490*J13490*(1-K13490)</f>
        <v/>
      </c>
      <c r="M13490">
        <f>VLOOKUP(F13490,Products!A:D,4,FALSE)*I13490</f>
        <v/>
      </c>
      <c r="N13490">
        <f>L13490-M13490</f>
        <v/>
      </c>
    </row>
    <row r="13491">
      <c r="A13491" t="inlineStr">
        <is>
          <t>T1013489</t>
        </is>
      </c>
      <c r="B13491" t="inlineStr">
        <is>
          <t>2024-04-26</t>
        </is>
      </c>
      <c r="C13491" t="inlineStr">
        <is>
          <t>S030</t>
        </is>
      </c>
      <c r="D13491" t="inlineStr">
        <is>
          <t>Store_030</t>
        </is>
      </c>
      <c r="E13491" t="inlineStr">
        <is>
          <t>North</t>
        </is>
      </c>
      <c r="F13491" t="inlineStr">
        <is>
          <t>P0191</t>
        </is>
      </c>
      <c r="G13491" t="inlineStr">
        <is>
          <t>Prod_0191</t>
        </is>
      </c>
      <c r="H13491" t="inlineStr">
        <is>
          <t>Food</t>
        </is>
      </c>
      <c r="I13491" t="n">
        <v>4</v>
      </c>
      <c r="J13491" t="n">
        <v>423.85</v>
      </c>
      <c r="K13491" t="n">
        <v>0.1</v>
      </c>
      <c r="L13491">
        <f>I13491*J13491*(1-K13491)</f>
        <v/>
      </c>
      <c r="M13491">
        <f>VLOOKUP(F13491,Products!A:D,4,FALSE)*I13491</f>
        <v/>
      </c>
      <c r="N13491">
        <f>L13491-M13491</f>
        <v/>
      </c>
    </row>
    <row r="13492">
      <c r="A13492" t="inlineStr">
        <is>
          <t>T1013490</t>
        </is>
      </c>
      <c r="B13492" t="inlineStr">
        <is>
          <t>2023-07-17</t>
        </is>
      </c>
      <c r="C13492" t="inlineStr">
        <is>
          <t>S009</t>
        </is>
      </c>
      <c r="D13492" t="inlineStr">
        <is>
          <t>Store_009</t>
        </is>
      </c>
      <c r="E13492" t="inlineStr">
        <is>
          <t>Central</t>
        </is>
      </c>
      <c r="F13492" t="inlineStr">
        <is>
          <t>P0133</t>
        </is>
      </c>
      <c r="G13492" t="inlineStr">
        <is>
          <t>Prod_0133</t>
        </is>
      </c>
      <c r="H13492" t="inlineStr">
        <is>
          <t>Stationery</t>
        </is>
      </c>
      <c r="I13492" t="n">
        <v>5</v>
      </c>
      <c r="J13492" t="n">
        <v>366.96</v>
      </c>
      <c r="K13492" t="n">
        <v>0</v>
      </c>
      <c r="L13492">
        <f>I13492*J13492*(1-K13492)</f>
        <v/>
      </c>
      <c r="M13492">
        <f>VLOOKUP(F13492,Products!A:D,4,FALSE)*I13492</f>
        <v/>
      </c>
      <c r="N13492">
        <f>L13492-M13492</f>
        <v/>
      </c>
    </row>
    <row r="13493">
      <c r="A13493" t="inlineStr">
        <is>
          <t>T1013491</t>
        </is>
      </c>
      <c r="B13493" t="inlineStr">
        <is>
          <t>2023-12-17</t>
        </is>
      </c>
      <c r="C13493" t="inlineStr">
        <is>
          <t>S028</t>
        </is>
      </c>
      <c r="D13493" t="inlineStr">
        <is>
          <t>Store_028</t>
        </is>
      </c>
      <c r="E13493" t="inlineStr">
        <is>
          <t>North</t>
        </is>
      </c>
      <c r="F13493" t="inlineStr">
        <is>
          <t>P0152</t>
        </is>
      </c>
      <c r="G13493" t="inlineStr">
        <is>
          <t>Prod_0152</t>
        </is>
      </c>
      <c r="H13493" t="inlineStr">
        <is>
          <t>Household</t>
        </is>
      </c>
      <c r="I13493" t="n">
        <v>7</v>
      </c>
      <c r="J13493" t="n">
        <v>587.71</v>
      </c>
      <c r="K13493" t="n">
        <v>0</v>
      </c>
      <c r="L13493">
        <f>I13493*J13493*(1-K13493)</f>
        <v/>
      </c>
      <c r="M13493">
        <f>VLOOKUP(F13493,Products!A:D,4,FALSE)*I13493</f>
        <v/>
      </c>
      <c r="N13493">
        <f>L13493-M13493</f>
        <v/>
      </c>
    </row>
    <row r="13494">
      <c r="A13494" t="inlineStr">
        <is>
          <t>T1013492</t>
        </is>
      </c>
      <c r="B13494" t="inlineStr">
        <is>
          <t>2023-12-12</t>
        </is>
      </c>
      <c r="C13494" t="inlineStr">
        <is>
          <t>S013</t>
        </is>
      </c>
      <c r="D13494" t="inlineStr">
        <is>
          <t>Store_013</t>
        </is>
      </c>
      <c r="E13494" t="inlineStr">
        <is>
          <t>North</t>
        </is>
      </c>
      <c r="F13494" t="inlineStr">
        <is>
          <t>P0020</t>
        </is>
      </c>
      <c r="G13494" t="inlineStr">
        <is>
          <t>Prod_0020</t>
        </is>
      </c>
      <c r="H13494" t="inlineStr">
        <is>
          <t>Beverages</t>
        </is>
      </c>
      <c r="I13494" t="n">
        <v>9</v>
      </c>
      <c r="J13494" t="n">
        <v>663.71</v>
      </c>
      <c r="K13494" t="n">
        <v>0.05</v>
      </c>
      <c r="L13494">
        <f>I13494*J13494*(1-K13494)</f>
        <v/>
      </c>
      <c r="M13494">
        <f>VLOOKUP(F13494,Products!A:D,4,FALSE)*I13494</f>
        <v/>
      </c>
      <c r="N13494">
        <f>L13494-M13494</f>
        <v/>
      </c>
    </row>
    <row r="13495">
      <c r="A13495" t="inlineStr">
        <is>
          <t>T1013493</t>
        </is>
      </c>
      <c r="B13495" t="inlineStr">
        <is>
          <t>2024-06-12</t>
        </is>
      </c>
      <c r="C13495" t="inlineStr">
        <is>
          <t>S017</t>
        </is>
      </c>
      <c r="D13495" t="inlineStr">
        <is>
          <t>Store_017</t>
        </is>
      </c>
      <c r="E13495" t="inlineStr">
        <is>
          <t>South</t>
        </is>
      </c>
      <c r="F13495" t="inlineStr">
        <is>
          <t>P0015</t>
        </is>
      </c>
      <c r="G13495" t="inlineStr">
        <is>
          <t>Prod_0015</t>
        </is>
      </c>
      <c r="H13495" t="inlineStr">
        <is>
          <t>Food</t>
        </is>
      </c>
      <c r="I13495" t="n">
        <v>5</v>
      </c>
      <c r="J13495" t="n">
        <v>88.81999999999999</v>
      </c>
      <c r="K13495" t="n">
        <v>0.2</v>
      </c>
      <c r="L13495">
        <f>I13495*J13495*(1-K13495)</f>
        <v/>
      </c>
      <c r="M13495">
        <f>VLOOKUP(F13495,Products!A:D,4,FALSE)*I13495</f>
        <v/>
      </c>
      <c r="N13495">
        <f>L13495-M13495</f>
        <v/>
      </c>
    </row>
    <row r="13496">
      <c r="A13496" t="inlineStr">
        <is>
          <t>T1013494</t>
        </is>
      </c>
      <c r="B13496" t="inlineStr">
        <is>
          <t>2023-12-04</t>
        </is>
      </c>
      <c r="C13496" t="inlineStr">
        <is>
          <t>S047</t>
        </is>
      </c>
      <c r="D13496" t="inlineStr">
        <is>
          <t>Store_047</t>
        </is>
      </c>
      <c r="E13496" t="inlineStr">
        <is>
          <t>North</t>
        </is>
      </c>
      <c r="F13496" t="inlineStr">
        <is>
          <t>P0076</t>
        </is>
      </c>
      <c r="G13496" t="inlineStr">
        <is>
          <t>Prod_0076</t>
        </is>
      </c>
      <c r="H13496" t="inlineStr">
        <is>
          <t>Clothing</t>
        </is>
      </c>
      <c r="I13496" t="n">
        <v>4</v>
      </c>
      <c r="J13496" t="n">
        <v>352.12</v>
      </c>
      <c r="K13496" t="n">
        <v>0.05</v>
      </c>
      <c r="L13496">
        <f>I13496*J13496*(1-K13496)</f>
        <v/>
      </c>
      <c r="M13496">
        <f>VLOOKUP(F13496,Products!A:D,4,FALSE)*I13496</f>
        <v/>
      </c>
      <c r="N13496">
        <f>L13496-M13496</f>
        <v/>
      </c>
    </row>
    <row r="13497">
      <c r="A13497" t="inlineStr">
        <is>
          <t>T1013495</t>
        </is>
      </c>
      <c r="B13497" t="inlineStr">
        <is>
          <t>2024-09-17</t>
        </is>
      </c>
      <c r="C13497" t="inlineStr">
        <is>
          <t>S014</t>
        </is>
      </c>
      <c r="D13497" t="inlineStr">
        <is>
          <t>Store_014</t>
        </is>
      </c>
      <c r="E13497" t="inlineStr">
        <is>
          <t>West</t>
        </is>
      </c>
      <c r="F13497" t="inlineStr">
        <is>
          <t>P0102</t>
        </is>
      </c>
      <c r="G13497" t="inlineStr">
        <is>
          <t>Prod_0102</t>
        </is>
      </c>
      <c r="H13497" t="inlineStr">
        <is>
          <t>Food</t>
        </is>
      </c>
      <c r="I13497" t="n">
        <v>7</v>
      </c>
      <c r="J13497" t="n">
        <v>656.1900000000001</v>
      </c>
      <c r="K13497" t="n">
        <v>0</v>
      </c>
      <c r="L13497">
        <f>I13497*J13497*(1-K13497)</f>
        <v/>
      </c>
      <c r="M13497">
        <f>VLOOKUP(F13497,Products!A:D,4,FALSE)*I13497</f>
        <v/>
      </c>
      <c r="N13497">
        <f>L13497-M13497</f>
        <v/>
      </c>
    </row>
    <row r="13498">
      <c r="A13498" t="inlineStr">
        <is>
          <t>T1013496</t>
        </is>
      </c>
      <c r="B13498" t="inlineStr">
        <is>
          <t>2024-11-20</t>
        </is>
      </c>
      <c r="C13498" t="inlineStr">
        <is>
          <t>S025</t>
        </is>
      </c>
      <c r="D13498" t="inlineStr">
        <is>
          <t>Store_025</t>
        </is>
      </c>
      <c r="E13498" t="inlineStr">
        <is>
          <t>Central</t>
        </is>
      </c>
      <c r="F13498" t="inlineStr">
        <is>
          <t>P0159</t>
        </is>
      </c>
      <c r="G13498" t="inlineStr">
        <is>
          <t>Prod_0159</t>
        </is>
      </c>
      <c r="H13498" t="inlineStr">
        <is>
          <t>Electronics</t>
        </is>
      </c>
      <c r="I13498" t="n">
        <v>7</v>
      </c>
      <c r="J13498" t="n">
        <v>506.57</v>
      </c>
      <c r="K13498" t="n">
        <v>0</v>
      </c>
      <c r="L13498">
        <f>I13498*J13498*(1-K13498)</f>
        <v/>
      </c>
      <c r="M13498">
        <f>VLOOKUP(F13498,Products!A:D,4,FALSE)*I13498</f>
        <v/>
      </c>
      <c r="N13498">
        <f>L13498-M13498</f>
        <v/>
      </c>
    </row>
    <row r="13499">
      <c r="A13499" t="inlineStr">
        <is>
          <t>T1013497</t>
        </is>
      </c>
      <c r="B13499" t="inlineStr">
        <is>
          <t>2023-02-12</t>
        </is>
      </c>
      <c r="C13499" t="inlineStr">
        <is>
          <t>S005</t>
        </is>
      </c>
      <c r="D13499" t="inlineStr">
        <is>
          <t>Store_005</t>
        </is>
      </c>
      <c r="E13499" t="inlineStr">
        <is>
          <t>Central</t>
        </is>
      </c>
      <c r="F13499" t="inlineStr">
        <is>
          <t>P0056</t>
        </is>
      </c>
      <c r="G13499" t="inlineStr">
        <is>
          <t>Prod_0056</t>
        </is>
      </c>
      <c r="H13499" t="inlineStr">
        <is>
          <t>Household</t>
        </is>
      </c>
      <c r="I13499" t="n">
        <v>5</v>
      </c>
      <c r="J13499" t="n">
        <v>265.51</v>
      </c>
      <c r="K13499" t="n">
        <v>0</v>
      </c>
      <c r="L13499">
        <f>I13499*J13499*(1-K13499)</f>
        <v/>
      </c>
      <c r="M13499">
        <f>VLOOKUP(F13499,Products!A:D,4,FALSE)*I13499</f>
        <v/>
      </c>
      <c r="N13499">
        <f>L13499-M13499</f>
        <v/>
      </c>
    </row>
    <row r="13500">
      <c r="A13500" t="inlineStr">
        <is>
          <t>T1013498</t>
        </is>
      </c>
      <c r="B13500" t="inlineStr">
        <is>
          <t>2024-02-24</t>
        </is>
      </c>
      <c r="C13500" t="inlineStr">
        <is>
          <t>S022</t>
        </is>
      </c>
      <c r="D13500" t="inlineStr">
        <is>
          <t>Store_022</t>
        </is>
      </c>
      <c r="E13500" t="inlineStr">
        <is>
          <t>East</t>
        </is>
      </c>
      <c r="F13500" t="inlineStr">
        <is>
          <t>P0145</t>
        </is>
      </c>
      <c r="G13500" t="inlineStr">
        <is>
          <t>Prod_0145</t>
        </is>
      </c>
      <c r="H13500" t="inlineStr">
        <is>
          <t>Electronics</t>
        </is>
      </c>
      <c r="I13500" t="n">
        <v>9</v>
      </c>
      <c r="J13500" t="n">
        <v>453.18</v>
      </c>
      <c r="K13500" t="n">
        <v>0.15</v>
      </c>
      <c r="L13500">
        <f>I13500*J13500*(1-K13500)</f>
        <v/>
      </c>
      <c r="M13500">
        <f>VLOOKUP(F13500,Products!A:D,4,FALSE)*I13500</f>
        <v/>
      </c>
      <c r="N13500">
        <f>L13500-M13500</f>
        <v/>
      </c>
    </row>
    <row r="13501">
      <c r="A13501" t="inlineStr">
        <is>
          <t>T1013499</t>
        </is>
      </c>
      <c r="B13501" t="inlineStr">
        <is>
          <t>2023-03-14</t>
        </is>
      </c>
      <c r="C13501" t="inlineStr">
        <is>
          <t>S037</t>
        </is>
      </c>
      <c r="D13501" t="inlineStr">
        <is>
          <t>Store_037</t>
        </is>
      </c>
      <c r="E13501" t="inlineStr">
        <is>
          <t>East</t>
        </is>
      </c>
      <c r="F13501" t="inlineStr">
        <is>
          <t>P0146</t>
        </is>
      </c>
      <c r="G13501" t="inlineStr">
        <is>
          <t>Prod_0146</t>
        </is>
      </c>
      <c r="H13501" t="inlineStr">
        <is>
          <t>Food</t>
        </is>
      </c>
      <c r="I13501" t="n">
        <v>3</v>
      </c>
      <c r="J13501" t="n">
        <v>280.11</v>
      </c>
      <c r="K13501" t="n">
        <v>0.05</v>
      </c>
      <c r="L13501">
        <f>I13501*J13501*(1-K13501)</f>
        <v/>
      </c>
      <c r="M13501">
        <f>VLOOKUP(F13501,Products!A:D,4,FALSE)*I13501</f>
        <v/>
      </c>
      <c r="N13501">
        <f>L13501-M13501</f>
        <v/>
      </c>
    </row>
    <row r="13502">
      <c r="A13502" t="inlineStr">
        <is>
          <t>T1013500</t>
        </is>
      </c>
      <c r="B13502" t="inlineStr">
        <is>
          <t>2025-08-20</t>
        </is>
      </c>
      <c r="C13502" t="inlineStr">
        <is>
          <t>S036</t>
        </is>
      </c>
      <c r="D13502" t="inlineStr">
        <is>
          <t>Store_036</t>
        </is>
      </c>
      <c r="E13502" t="inlineStr">
        <is>
          <t>Central</t>
        </is>
      </c>
      <c r="F13502" t="inlineStr">
        <is>
          <t>P0077</t>
        </is>
      </c>
      <c r="G13502" t="inlineStr">
        <is>
          <t>Prod_0077</t>
        </is>
      </c>
      <c r="H13502" t="inlineStr">
        <is>
          <t>Beverages</t>
        </is>
      </c>
      <c r="I13502" t="n">
        <v>1</v>
      </c>
      <c r="J13502" t="n">
        <v>37.47</v>
      </c>
      <c r="K13502" t="n">
        <v>0</v>
      </c>
      <c r="L13502">
        <f>I13502*J13502*(1-K13502)</f>
        <v/>
      </c>
      <c r="M13502">
        <f>VLOOKUP(F13502,Products!A:D,4,FALSE)*I13502</f>
        <v/>
      </c>
      <c r="N13502">
        <f>L13502-M13502</f>
        <v/>
      </c>
    </row>
    <row r="13503">
      <c r="A13503" t="inlineStr">
        <is>
          <t>T1013501</t>
        </is>
      </c>
      <c r="B13503" t="inlineStr">
        <is>
          <t>2025-06-30</t>
        </is>
      </c>
      <c r="C13503" t="inlineStr">
        <is>
          <t>S040</t>
        </is>
      </c>
      <c r="D13503" t="inlineStr">
        <is>
          <t>Store_040</t>
        </is>
      </c>
      <c r="E13503" t="inlineStr">
        <is>
          <t>Central</t>
        </is>
      </c>
      <c r="F13503" t="inlineStr">
        <is>
          <t>P0199</t>
        </is>
      </c>
      <c r="G13503" t="inlineStr">
        <is>
          <t>Prod_0199</t>
        </is>
      </c>
      <c r="H13503" t="inlineStr">
        <is>
          <t>Beverages</t>
        </is>
      </c>
      <c r="I13503" t="n">
        <v>7</v>
      </c>
      <c r="J13503" t="n">
        <v>81.93000000000001</v>
      </c>
      <c r="K13503" t="n">
        <v>0</v>
      </c>
      <c r="L13503">
        <f>I13503*J13503*(1-K13503)</f>
        <v/>
      </c>
      <c r="M13503">
        <f>VLOOKUP(F13503,Products!A:D,4,FALSE)*I13503</f>
        <v/>
      </c>
      <c r="N13503">
        <f>L13503-M13503</f>
        <v/>
      </c>
    </row>
    <row r="13504">
      <c r="A13504" t="inlineStr">
        <is>
          <t>T1013502</t>
        </is>
      </c>
      <c r="B13504" t="inlineStr">
        <is>
          <t>2024-06-02</t>
        </is>
      </c>
      <c r="C13504" t="inlineStr">
        <is>
          <t>S005</t>
        </is>
      </c>
      <c r="D13504" t="inlineStr">
        <is>
          <t>Store_005</t>
        </is>
      </c>
      <c r="E13504" t="inlineStr">
        <is>
          <t>Central</t>
        </is>
      </c>
      <c r="F13504" t="inlineStr">
        <is>
          <t>P0121</t>
        </is>
      </c>
      <c r="G13504" t="inlineStr">
        <is>
          <t>Prod_0121</t>
        </is>
      </c>
      <c r="H13504" t="inlineStr">
        <is>
          <t>Clothing</t>
        </is>
      </c>
      <c r="I13504" t="n">
        <v>8</v>
      </c>
      <c r="J13504" t="n">
        <v>967.3099999999999</v>
      </c>
      <c r="K13504" t="n">
        <v>0.1</v>
      </c>
      <c r="L13504">
        <f>I13504*J13504*(1-K13504)</f>
        <v/>
      </c>
      <c r="M13504">
        <f>VLOOKUP(F13504,Products!A:D,4,FALSE)*I13504</f>
        <v/>
      </c>
      <c r="N13504">
        <f>L13504-M13504</f>
        <v/>
      </c>
    </row>
    <row r="13505">
      <c r="A13505" t="inlineStr">
        <is>
          <t>T1013503</t>
        </is>
      </c>
      <c r="B13505" t="inlineStr">
        <is>
          <t>2023-04-19</t>
        </is>
      </c>
      <c r="C13505" t="inlineStr">
        <is>
          <t>S037</t>
        </is>
      </c>
      <c r="D13505" t="inlineStr">
        <is>
          <t>Store_037</t>
        </is>
      </c>
      <c r="E13505" t="inlineStr">
        <is>
          <t>East</t>
        </is>
      </c>
      <c r="F13505" t="inlineStr">
        <is>
          <t>P0110</t>
        </is>
      </c>
      <c r="G13505" t="inlineStr">
        <is>
          <t>Prod_0110</t>
        </is>
      </c>
      <c r="H13505" t="inlineStr">
        <is>
          <t>Stationery</t>
        </is>
      </c>
      <c r="I13505" t="n">
        <v>9</v>
      </c>
      <c r="J13505" t="n">
        <v>68.43000000000001</v>
      </c>
      <c r="K13505" t="n">
        <v>0</v>
      </c>
      <c r="L13505">
        <f>I13505*J13505*(1-K13505)</f>
        <v/>
      </c>
      <c r="M13505">
        <f>VLOOKUP(F13505,Products!A:D,4,FALSE)*I13505</f>
        <v/>
      </c>
      <c r="N13505">
        <f>L13505-M13505</f>
        <v/>
      </c>
    </row>
    <row r="13506">
      <c r="A13506" t="inlineStr">
        <is>
          <t>T1013504</t>
        </is>
      </c>
      <c r="B13506" t="inlineStr">
        <is>
          <t>2024-07-24</t>
        </is>
      </c>
      <c r="C13506" t="inlineStr">
        <is>
          <t>S040</t>
        </is>
      </c>
      <c r="D13506" t="inlineStr">
        <is>
          <t>Store_040</t>
        </is>
      </c>
      <c r="E13506" t="inlineStr">
        <is>
          <t>Central</t>
        </is>
      </c>
      <c r="F13506" t="inlineStr">
        <is>
          <t>P0002</t>
        </is>
      </c>
      <c r="G13506" t="inlineStr">
        <is>
          <t>Prod_0002</t>
        </is>
      </c>
      <c r="H13506" t="inlineStr">
        <is>
          <t>Food</t>
        </is>
      </c>
      <c r="I13506" t="n">
        <v>5</v>
      </c>
      <c r="J13506" t="n">
        <v>205.75</v>
      </c>
      <c r="K13506" t="n">
        <v>0</v>
      </c>
      <c r="L13506">
        <f>I13506*J13506*(1-K13506)</f>
        <v/>
      </c>
      <c r="M13506">
        <f>VLOOKUP(F13506,Products!A:D,4,FALSE)*I13506</f>
        <v/>
      </c>
      <c r="N13506">
        <f>L13506-M13506</f>
        <v/>
      </c>
    </row>
    <row r="13507">
      <c r="A13507" t="inlineStr">
        <is>
          <t>T1013505</t>
        </is>
      </c>
      <c r="B13507" t="inlineStr">
        <is>
          <t>2023-09-28</t>
        </is>
      </c>
      <c r="C13507" t="inlineStr">
        <is>
          <t>S043</t>
        </is>
      </c>
      <c r="D13507" t="inlineStr">
        <is>
          <t>Store_043</t>
        </is>
      </c>
      <c r="E13507" t="inlineStr">
        <is>
          <t>East</t>
        </is>
      </c>
      <c r="F13507" t="inlineStr">
        <is>
          <t>P0027</t>
        </is>
      </c>
      <c r="G13507" t="inlineStr">
        <is>
          <t>Prod_0027</t>
        </is>
      </c>
      <c r="H13507" t="inlineStr">
        <is>
          <t>Electronics</t>
        </is>
      </c>
      <c r="I13507" t="n">
        <v>6</v>
      </c>
      <c r="J13507" t="n">
        <v>495.48</v>
      </c>
      <c r="K13507" t="n">
        <v>0.1</v>
      </c>
      <c r="L13507">
        <f>I13507*J13507*(1-K13507)</f>
        <v/>
      </c>
      <c r="M13507">
        <f>VLOOKUP(F13507,Products!A:D,4,FALSE)*I13507</f>
        <v/>
      </c>
      <c r="N13507">
        <f>L13507-M13507</f>
        <v/>
      </c>
    </row>
    <row r="13508">
      <c r="A13508" t="inlineStr">
        <is>
          <t>T1013506</t>
        </is>
      </c>
      <c r="B13508" t="inlineStr">
        <is>
          <t>2023-10-10</t>
        </is>
      </c>
      <c r="C13508" t="inlineStr">
        <is>
          <t>S036</t>
        </is>
      </c>
      <c r="D13508" t="inlineStr">
        <is>
          <t>Store_036</t>
        </is>
      </c>
      <c r="E13508" t="inlineStr">
        <is>
          <t>Central</t>
        </is>
      </c>
      <c r="F13508" t="inlineStr">
        <is>
          <t>P0114</t>
        </is>
      </c>
      <c r="G13508" t="inlineStr">
        <is>
          <t>Prod_0114</t>
        </is>
      </c>
      <c r="H13508" t="inlineStr">
        <is>
          <t>Beverages</t>
        </is>
      </c>
      <c r="I13508" t="n">
        <v>8</v>
      </c>
      <c r="J13508" t="n">
        <v>923.0599999999999</v>
      </c>
      <c r="K13508" t="n">
        <v>0.1</v>
      </c>
      <c r="L13508">
        <f>I13508*J13508*(1-K13508)</f>
        <v/>
      </c>
      <c r="M13508">
        <f>VLOOKUP(F13508,Products!A:D,4,FALSE)*I13508</f>
        <v/>
      </c>
      <c r="N13508">
        <f>L13508-M13508</f>
        <v/>
      </c>
    </row>
    <row r="13509">
      <c r="A13509" t="inlineStr">
        <is>
          <t>T1013507</t>
        </is>
      </c>
      <c r="B13509" t="inlineStr">
        <is>
          <t>2023-10-21</t>
        </is>
      </c>
      <c r="C13509" t="inlineStr">
        <is>
          <t>S046</t>
        </is>
      </c>
      <c r="D13509" t="inlineStr">
        <is>
          <t>Store_046</t>
        </is>
      </c>
      <c r="E13509" t="inlineStr">
        <is>
          <t>South</t>
        </is>
      </c>
      <c r="F13509" t="inlineStr">
        <is>
          <t>P0008</t>
        </is>
      </c>
      <c r="G13509" t="inlineStr">
        <is>
          <t>Prod_0008</t>
        </is>
      </c>
      <c r="H13509" t="inlineStr">
        <is>
          <t>Electronics</t>
        </is>
      </c>
      <c r="I13509" t="n">
        <v>7</v>
      </c>
      <c r="J13509" t="n">
        <v>301.48</v>
      </c>
      <c r="K13509" t="n">
        <v>0.1</v>
      </c>
      <c r="L13509">
        <f>I13509*J13509*(1-K13509)</f>
        <v/>
      </c>
      <c r="M13509">
        <f>VLOOKUP(F13509,Products!A:D,4,FALSE)*I13509</f>
        <v/>
      </c>
      <c r="N13509">
        <f>L13509-M13509</f>
        <v/>
      </c>
    </row>
    <row r="13510">
      <c r="A13510" t="inlineStr">
        <is>
          <t>T1013508</t>
        </is>
      </c>
      <c r="B13510" t="inlineStr">
        <is>
          <t>2023-03-02</t>
        </is>
      </c>
      <c r="C13510" t="inlineStr">
        <is>
          <t>S041</t>
        </is>
      </c>
      <c r="D13510" t="inlineStr">
        <is>
          <t>Store_041</t>
        </is>
      </c>
      <c r="E13510" t="inlineStr">
        <is>
          <t>East</t>
        </is>
      </c>
      <c r="F13510" t="inlineStr">
        <is>
          <t>P0025</t>
        </is>
      </c>
      <c r="G13510" t="inlineStr">
        <is>
          <t>Prod_0025</t>
        </is>
      </c>
      <c r="H13510" t="inlineStr">
        <is>
          <t>Beverages</t>
        </is>
      </c>
      <c r="I13510" t="n">
        <v>6</v>
      </c>
      <c r="J13510" t="n">
        <v>394.08</v>
      </c>
      <c r="K13510" t="n">
        <v>0.15</v>
      </c>
      <c r="L13510">
        <f>I13510*J13510*(1-K13510)</f>
        <v/>
      </c>
      <c r="M13510">
        <f>VLOOKUP(F13510,Products!A:D,4,FALSE)*I13510</f>
        <v/>
      </c>
      <c r="N13510">
        <f>L13510-M13510</f>
        <v/>
      </c>
    </row>
    <row r="13511">
      <c r="A13511" t="inlineStr">
        <is>
          <t>T1013509</t>
        </is>
      </c>
      <c r="B13511" t="inlineStr">
        <is>
          <t>2023-05-17</t>
        </is>
      </c>
      <c r="C13511" t="inlineStr">
        <is>
          <t>S016</t>
        </is>
      </c>
      <c r="D13511" t="inlineStr">
        <is>
          <t>Store_016</t>
        </is>
      </c>
      <c r="E13511" t="inlineStr">
        <is>
          <t>West</t>
        </is>
      </c>
      <c r="F13511" t="inlineStr">
        <is>
          <t>P0078</t>
        </is>
      </c>
      <c r="G13511" t="inlineStr">
        <is>
          <t>Prod_0078</t>
        </is>
      </c>
      <c r="H13511" t="inlineStr">
        <is>
          <t>Electronics</t>
        </is>
      </c>
      <c r="I13511" t="n">
        <v>4</v>
      </c>
      <c r="J13511" t="n">
        <v>500.92</v>
      </c>
      <c r="K13511" t="n">
        <v>0</v>
      </c>
      <c r="L13511">
        <f>I13511*J13511*(1-K13511)</f>
        <v/>
      </c>
      <c r="M13511">
        <f>VLOOKUP(F13511,Products!A:D,4,FALSE)*I13511</f>
        <v/>
      </c>
      <c r="N13511">
        <f>L13511-M13511</f>
        <v/>
      </c>
    </row>
    <row r="13512">
      <c r="A13512" t="inlineStr">
        <is>
          <t>T1013510</t>
        </is>
      </c>
      <c r="B13512" t="inlineStr">
        <is>
          <t>2025-05-28</t>
        </is>
      </c>
      <c r="C13512" t="inlineStr">
        <is>
          <t>S014</t>
        </is>
      </c>
      <c r="D13512" t="inlineStr">
        <is>
          <t>Store_014</t>
        </is>
      </c>
      <c r="E13512" t="inlineStr">
        <is>
          <t>West</t>
        </is>
      </c>
      <c r="F13512" t="inlineStr">
        <is>
          <t>P0112</t>
        </is>
      </c>
      <c r="G13512" t="inlineStr">
        <is>
          <t>Prod_0112</t>
        </is>
      </c>
      <c r="H13512" t="inlineStr">
        <is>
          <t>Beverages</t>
        </is>
      </c>
      <c r="I13512" t="n">
        <v>9</v>
      </c>
      <c r="J13512" t="n">
        <v>587.08</v>
      </c>
      <c r="K13512" t="n">
        <v>0.1</v>
      </c>
      <c r="L13512">
        <f>I13512*J13512*(1-K13512)</f>
        <v/>
      </c>
      <c r="M13512">
        <f>VLOOKUP(F13512,Products!A:D,4,FALSE)*I13512</f>
        <v/>
      </c>
      <c r="N13512">
        <f>L13512-M13512</f>
        <v/>
      </c>
    </row>
    <row r="13513">
      <c r="A13513" t="inlineStr">
        <is>
          <t>T1013511</t>
        </is>
      </c>
      <c r="B13513" t="inlineStr">
        <is>
          <t>2023-04-12</t>
        </is>
      </c>
      <c r="C13513" t="inlineStr">
        <is>
          <t>S050</t>
        </is>
      </c>
      <c r="D13513" t="inlineStr">
        <is>
          <t>Store_050</t>
        </is>
      </c>
      <c r="E13513" t="inlineStr">
        <is>
          <t>South</t>
        </is>
      </c>
      <c r="F13513" t="inlineStr">
        <is>
          <t>P0187</t>
        </is>
      </c>
      <c r="G13513" t="inlineStr">
        <is>
          <t>Prod_0187</t>
        </is>
      </c>
      <c r="H13513" t="inlineStr">
        <is>
          <t>Food</t>
        </is>
      </c>
      <c r="I13513" t="n">
        <v>4</v>
      </c>
      <c r="J13513" t="n">
        <v>756.03</v>
      </c>
      <c r="K13513" t="n">
        <v>0</v>
      </c>
      <c r="L13513">
        <f>I13513*J13513*(1-K13513)</f>
        <v/>
      </c>
      <c r="M13513">
        <f>VLOOKUP(F13513,Products!A:D,4,FALSE)*I13513</f>
        <v/>
      </c>
      <c r="N13513">
        <f>L13513-M13513</f>
        <v/>
      </c>
    </row>
    <row r="13514">
      <c r="A13514" t="inlineStr">
        <is>
          <t>T1013512</t>
        </is>
      </c>
      <c r="B13514" t="inlineStr">
        <is>
          <t>2023-06-11</t>
        </is>
      </c>
      <c r="C13514" t="inlineStr">
        <is>
          <t>S046</t>
        </is>
      </c>
      <c r="D13514" t="inlineStr">
        <is>
          <t>Store_046</t>
        </is>
      </c>
      <c r="E13514" t="inlineStr">
        <is>
          <t>South</t>
        </is>
      </c>
      <c r="F13514" t="inlineStr">
        <is>
          <t>P0068</t>
        </is>
      </c>
      <c r="G13514" t="inlineStr">
        <is>
          <t>Prod_0068</t>
        </is>
      </c>
      <c r="H13514" t="inlineStr">
        <is>
          <t>Household</t>
        </is>
      </c>
      <c r="I13514" t="n">
        <v>9</v>
      </c>
      <c r="J13514" t="n">
        <v>210.63</v>
      </c>
      <c r="K13514" t="n">
        <v>0.1</v>
      </c>
      <c r="L13514">
        <f>I13514*J13514*(1-K13514)</f>
        <v/>
      </c>
      <c r="M13514">
        <f>VLOOKUP(F13514,Products!A:D,4,FALSE)*I13514</f>
        <v/>
      </c>
      <c r="N13514">
        <f>L13514-M13514</f>
        <v/>
      </c>
    </row>
    <row r="13515">
      <c r="A13515" t="inlineStr">
        <is>
          <t>T1013513</t>
        </is>
      </c>
      <c r="B13515" t="inlineStr">
        <is>
          <t>2023-06-08</t>
        </is>
      </c>
      <c r="C13515" t="inlineStr">
        <is>
          <t>S024</t>
        </is>
      </c>
      <c r="D13515" t="inlineStr">
        <is>
          <t>Store_024</t>
        </is>
      </c>
      <c r="E13515" t="inlineStr">
        <is>
          <t>South</t>
        </is>
      </c>
      <c r="F13515" t="inlineStr">
        <is>
          <t>P0163</t>
        </is>
      </c>
      <c r="G13515" t="inlineStr">
        <is>
          <t>Prod_0163</t>
        </is>
      </c>
      <c r="H13515" t="inlineStr">
        <is>
          <t>Food</t>
        </is>
      </c>
      <c r="I13515" t="n">
        <v>2</v>
      </c>
      <c r="J13515" t="n">
        <v>530.99</v>
      </c>
      <c r="K13515" t="n">
        <v>0</v>
      </c>
      <c r="L13515">
        <f>I13515*J13515*(1-K13515)</f>
        <v/>
      </c>
      <c r="M13515">
        <f>VLOOKUP(F13515,Products!A:D,4,FALSE)*I13515</f>
        <v/>
      </c>
      <c r="N13515">
        <f>L13515-M13515</f>
        <v/>
      </c>
    </row>
    <row r="13516">
      <c r="A13516" t="inlineStr">
        <is>
          <t>T1013514</t>
        </is>
      </c>
      <c r="B13516" t="inlineStr">
        <is>
          <t>2024-02-17</t>
        </is>
      </c>
      <c r="C13516" t="inlineStr">
        <is>
          <t>S050</t>
        </is>
      </c>
      <c r="D13516" t="inlineStr">
        <is>
          <t>Store_050</t>
        </is>
      </c>
      <c r="E13516" t="inlineStr">
        <is>
          <t>South</t>
        </is>
      </c>
      <c r="F13516" t="inlineStr">
        <is>
          <t>P0041</t>
        </is>
      </c>
      <c r="G13516" t="inlineStr">
        <is>
          <t>Prod_0041</t>
        </is>
      </c>
      <c r="H13516" t="inlineStr">
        <is>
          <t>Stationery</t>
        </is>
      </c>
      <c r="I13516" t="n">
        <v>1</v>
      </c>
      <c r="J13516" t="n">
        <v>293.26</v>
      </c>
      <c r="K13516" t="n">
        <v>0</v>
      </c>
      <c r="L13516">
        <f>I13516*J13516*(1-K13516)</f>
        <v/>
      </c>
      <c r="M13516">
        <f>VLOOKUP(F13516,Products!A:D,4,FALSE)*I13516</f>
        <v/>
      </c>
      <c r="N13516">
        <f>L13516-M13516</f>
        <v/>
      </c>
    </row>
    <row r="13517">
      <c r="A13517" t="inlineStr">
        <is>
          <t>T1013515</t>
        </is>
      </c>
      <c r="B13517" t="inlineStr">
        <is>
          <t>2023-08-22</t>
        </is>
      </c>
      <c r="C13517" t="inlineStr">
        <is>
          <t>S047</t>
        </is>
      </c>
      <c r="D13517" t="inlineStr">
        <is>
          <t>Store_047</t>
        </is>
      </c>
      <c r="E13517" t="inlineStr">
        <is>
          <t>North</t>
        </is>
      </c>
      <c r="F13517" t="inlineStr">
        <is>
          <t>P0179</t>
        </is>
      </c>
      <c r="G13517" t="inlineStr">
        <is>
          <t>Prod_0179</t>
        </is>
      </c>
      <c r="H13517" t="inlineStr">
        <is>
          <t>Household</t>
        </is>
      </c>
      <c r="I13517" t="n">
        <v>1</v>
      </c>
      <c r="J13517" t="n">
        <v>238.46</v>
      </c>
      <c r="K13517" t="n">
        <v>0</v>
      </c>
      <c r="L13517">
        <f>I13517*J13517*(1-K13517)</f>
        <v/>
      </c>
      <c r="M13517">
        <f>VLOOKUP(F13517,Products!A:D,4,FALSE)*I13517</f>
        <v/>
      </c>
      <c r="N13517">
        <f>L13517-M13517</f>
        <v/>
      </c>
    </row>
    <row r="13518">
      <c r="A13518" t="inlineStr">
        <is>
          <t>T1013516</t>
        </is>
      </c>
      <c r="B13518" t="inlineStr">
        <is>
          <t>2024-12-30</t>
        </is>
      </c>
      <c r="C13518" t="inlineStr">
        <is>
          <t>S033</t>
        </is>
      </c>
      <c r="D13518" t="inlineStr">
        <is>
          <t>Store_033</t>
        </is>
      </c>
      <c r="E13518" t="inlineStr">
        <is>
          <t>North</t>
        </is>
      </c>
      <c r="F13518" t="inlineStr">
        <is>
          <t>P0034</t>
        </is>
      </c>
      <c r="G13518" t="inlineStr">
        <is>
          <t>Prod_0034</t>
        </is>
      </c>
      <c r="H13518" t="inlineStr">
        <is>
          <t>Toys</t>
        </is>
      </c>
      <c r="I13518" t="n">
        <v>7</v>
      </c>
      <c r="J13518" t="n">
        <v>618.85</v>
      </c>
      <c r="K13518" t="n">
        <v>0</v>
      </c>
      <c r="L13518">
        <f>I13518*J13518*(1-K13518)</f>
        <v/>
      </c>
      <c r="M13518">
        <f>VLOOKUP(F13518,Products!A:D,4,FALSE)*I13518</f>
        <v/>
      </c>
      <c r="N13518">
        <f>L13518-M13518</f>
        <v/>
      </c>
    </row>
    <row r="13519">
      <c r="A13519" t="inlineStr">
        <is>
          <t>T1013517</t>
        </is>
      </c>
      <c r="B13519" t="inlineStr">
        <is>
          <t>2025-03-10</t>
        </is>
      </c>
      <c r="C13519" t="inlineStr">
        <is>
          <t>S041</t>
        </is>
      </c>
      <c r="D13519" t="inlineStr">
        <is>
          <t>Store_041</t>
        </is>
      </c>
      <c r="E13519" t="inlineStr">
        <is>
          <t>East</t>
        </is>
      </c>
      <c r="F13519" t="inlineStr">
        <is>
          <t>P0018</t>
        </is>
      </c>
      <c r="G13519" t="inlineStr">
        <is>
          <t>Prod_0018</t>
        </is>
      </c>
      <c r="H13519" t="inlineStr">
        <is>
          <t>Food</t>
        </is>
      </c>
      <c r="I13519" t="n">
        <v>5</v>
      </c>
      <c r="J13519" t="n">
        <v>1012.2</v>
      </c>
      <c r="K13519" t="n">
        <v>0</v>
      </c>
      <c r="L13519">
        <f>I13519*J13519*(1-K13519)</f>
        <v/>
      </c>
      <c r="M13519">
        <f>VLOOKUP(F13519,Products!A:D,4,FALSE)*I13519</f>
        <v/>
      </c>
      <c r="N13519">
        <f>L13519-M13519</f>
        <v/>
      </c>
    </row>
    <row r="13520">
      <c r="A13520" t="inlineStr">
        <is>
          <t>T1013518</t>
        </is>
      </c>
      <c r="B13520" t="inlineStr">
        <is>
          <t>2023-08-30</t>
        </is>
      </c>
      <c r="C13520" t="inlineStr">
        <is>
          <t>S020</t>
        </is>
      </c>
      <c r="D13520" t="inlineStr">
        <is>
          <t>Store_020</t>
        </is>
      </c>
      <c r="E13520" t="inlineStr">
        <is>
          <t>West</t>
        </is>
      </c>
      <c r="F13520" t="inlineStr">
        <is>
          <t>P0137</t>
        </is>
      </c>
      <c r="G13520" t="inlineStr">
        <is>
          <t>Prod_0137</t>
        </is>
      </c>
      <c r="H13520" t="inlineStr">
        <is>
          <t>Electronics</t>
        </is>
      </c>
      <c r="I13520" t="n">
        <v>4</v>
      </c>
      <c r="J13520" t="n">
        <v>111.69</v>
      </c>
      <c r="K13520" t="n">
        <v>0</v>
      </c>
      <c r="L13520">
        <f>I13520*J13520*(1-K13520)</f>
        <v/>
      </c>
      <c r="M13520">
        <f>VLOOKUP(F13520,Products!A:D,4,FALSE)*I13520</f>
        <v/>
      </c>
      <c r="N13520">
        <f>L13520-M13520</f>
        <v/>
      </c>
    </row>
    <row r="13521">
      <c r="A13521" t="inlineStr">
        <is>
          <t>T1013519</t>
        </is>
      </c>
      <c r="B13521" t="inlineStr">
        <is>
          <t>2025-07-06</t>
        </is>
      </c>
      <c r="C13521" t="inlineStr">
        <is>
          <t>S039</t>
        </is>
      </c>
      <c r="D13521" t="inlineStr">
        <is>
          <t>Store_039</t>
        </is>
      </c>
      <c r="E13521" t="inlineStr">
        <is>
          <t>North</t>
        </is>
      </c>
      <c r="F13521" t="inlineStr">
        <is>
          <t>P0034</t>
        </is>
      </c>
      <c r="G13521" t="inlineStr">
        <is>
          <t>Prod_0034</t>
        </is>
      </c>
      <c r="H13521" t="inlineStr">
        <is>
          <t>Toys</t>
        </is>
      </c>
      <c r="I13521" t="n">
        <v>1</v>
      </c>
      <c r="J13521" t="n">
        <v>668.87</v>
      </c>
      <c r="K13521" t="n">
        <v>0</v>
      </c>
      <c r="L13521">
        <f>I13521*J13521*(1-K13521)</f>
        <v/>
      </c>
      <c r="M13521">
        <f>VLOOKUP(F13521,Products!A:D,4,FALSE)*I13521</f>
        <v/>
      </c>
      <c r="N13521">
        <f>L13521-M13521</f>
        <v/>
      </c>
    </row>
    <row r="13522">
      <c r="A13522" t="inlineStr">
        <is>
          <t>T1013520</t>
        </is>
      </c>
      <c r="B13522" t="inlineStr">
        <is>
          <t>2023-03-01</t>
        </is>
      </c>
      <c r="C13522" t="inlineStr">
        <is>
          <t>S003</t>
        </is>
      </c>
      <c r="D13522" t="inlineStr">
        <is>
          <t>Store_003</t>
        </is>
      </c>
      <c r="E13522" t="inlineStr">
        <is>
          <t>North</t>
        </is>
      </c>
      <c r="F13522" t="inlineStr">
        <is>
          <t>P0006</t>
        </is>
      </c>
      <c r="G13522" t="inlineStr">
        <is>
          <t>Prod_0006</t>
        </is>
      </c>
      <c r="H13522" t="inlineStr">
        <is>
          <t>Food</t>
        </is>
      </c>
      <c r="I13522" t="n">
        <v>2</v>
      </c>
      <c r="J13522" t="n">
        <v>970.84</v>
      </c>
      <c r="K13522" t="n">
        <v>0</v>
      </c>
      <c r="L13522">
        <f>I13522*J13522*(1-K13522)</f>
        <v/>
      </c>
      <c r="M13522">
        <f>VLOOKUP(F13522,Products!A:D,4,FALSE)*I13522</f>
        <v/>
      </c>
      <c r="N13522">
        <f>L13522-M13522</f>
        <v/>
      </c>
    </row>
    <row r="13523">
      <c r="A13523" t="inlineStr">
        <is>
          <t>T1013521</t>
        </is>
      </c>
      <c r="B13523" t="inlineStr">
        <is>
          <t>2024-04-04</t>
        </is>
      </c>
      <c r="C13523" t="inlineStr">
        <is>
          <t>S029</t>
        </is>
      </c>
      <c r="D13523" t="inlineStr">
        <is>
          <t>Store_029</t>
        </is>
      </c>
      <c r="E13523" t="inlineStr">
        <is>
          <t>South</t>
        </is>
      </c>
      <c r="F13523" t="inlineStr">
        <is>
          <t>P0050</t>
        </is>
      </c>
      <c r="G13523" t="inlineStr">
        <is>
          <t>Prod_0050</t>
        </is>
      </c>
      <c r="H13523" t="inlineStr">
        <is>
          <t>Household</t>
        </is>
      </c>
      <c r="I13523" t="n">
        <v>2</v>
      </c>
      <c r="J13523" t="n">
        <v>758.65</v>
      </c>
      <c r="K13523" t="n">
        <v>0.15</v>
      </c>
      <c r="L13523">
        <f>I13523*J13523*(1-K13523)</f>
        <v/>
      </c>
      <c r="M13523">
        <f>VLOOKUP(F13523,Products!A:D,4,FALSE)*I13523</f>
        <v/>
      </c>
      <c r="N13523">
        <f>L13523-M13523</f>
        <v/>
      </c>
    </row>
    <row r="13524">
      <c r="A13524" t="inlineStr">
        <is>
          <t>T1013522</t>
        </is>
      </c>
      <c r="B13524" t="inlineStr">
        <is>
          <t>2024-05-01</t>
        </is>
      </c>
      <c r="C13524" t="inlineStr">
        <is>
          <t>S045</t>
        </is>
      </c>
      <c r="D13524" t="inlineStr">
        <is>
          <t>Store_045</t>
        </is>
      </c>
      <c r="E13524" t="inlineStr">
        <is>
          <t>East</t>
        </is>
      </c>
      <c r="F13524" t="inlineStr">
        <is>
          <t>P0053</t>
        </is>
      </c>
      <c r="G13524" t="inlineStr">
        <is>
          <t>Prod_0053</t>
        </is>
      </c>
      <c r="H13524" t="inlineStr">
        <is>
          <t>Food</t>
        </is>
      </c>
      <c r="I13524" t="n">
        <v>9</v>
      </c>
      <c r="J13524" t="n">
        <v>357.04</v>
      </c>
      <c r="K13524" t="n">
        <v>0</v>
      </c>
      <c r="L13524">
        <f>I13524*J13524*(1-K13524)</f>
        <v/>
      </c>
      <c r="M13524">
        <f>VLOOKUP(F13524,Products!A:D,4,FALSE)*I13524</f>
        <v/>
      </c>
      <c r="N13524">
        <f>L13524-M13524</f>
        <v/>
      </c>
    </row>
    <row r="13525">
      <c r="A13525" t="inlineStr">
        <is>
          <t>T1013523</t>
        </is>
      </c>
      <c r="B13525" t="inlineStr">
        <is>
          <t>2023-10-15</t>
        </is>
      </c>
      <c r="C13525" t="inlineStr">
        <is>
          <t>S023</t>
        </is>
      </c>
      <c r="D13525" t="inlineStr">
        <is>
          <t>Store_023</t>
        </is>
      </c>
      <c r="E13525" t="inlineStr">
        <is>
          <t>South</t>
        </is>
      </c>
      <c r="F13525" t="inlineStr">
        <is>
          <t>P0188</t>
        </is>
      </c>
      <c r="G13525" t="inlineStr">
        <is>
          <t>Prod_0188</t>
        </is>
      </c>
      <c r="H13525" t="inlineStr">
        <is>
          <t>Food</t>
        </is>
      </c>
      <c r="I13525" t="n">
        <v>1</v>
      </c>
      <c r="J13525" t="n">
        <v>708.6</v>
      </c>
      <c r="K13525" t="n">
        <v>0</v>
      </c>
      <c r="L13525">
        <f>I13525*J13525*(1-K13525)</f>
        <v/>
      </c>
      <c r="M13525">
        <f>VLOOKUP(F13525,Products!A:D,4,FALSE)*I13525</f>
        <v/>
      </c>
      <c r="N13525">
        <f>L13525-M13525</f>
        <v/>
      </c>
    </row>
    <row r="13526">
      <c r="A13526" t="inlineStr">
        <is>
          <t>T1013524</t>
        </is>
      </c>
      <c r="B13526" t="inlineStr">
        <is>
          <t>2023-05-23</t>
        </is>
      </c>
      <c r="C13526" t="inlineStr">
        <is>
          <t>S029</t>
        </is>
      </c>
      <c r="D13526" t="inlineStr">
        <is>
          <t>Store_029</t>
        </is>
      </c>
      <c r="E13526" t="inlineStr">
        <is>
          <t>South</t>
        </is>
      </c>
      <c r="F13526" t="inlineStr">
        <is>
          <t>P0184</t>
        </is>
      </c>
      <c r="G13526" t="inlineStr">
        <is>
          <t>Prod_0184</t>
        </is>
      </c>
      <c r="H13526" t="inlineStr">
        <is>
          <t>Beverages</t>
        </is>
      </c>
      <c r="I13526" t="n">
        <v>7</v>
      </c>
      <c r="J13526" t="n">
        <v>576.3200000000001</v>
      </c>
      <c r="K13526" t="n">
        <v>0.15</v>
      </c>
      <c r="L13526">
        <f>I13526*J13526*(1-K13526)</f>
        <v/>
      </c>
      <c r="M13526">
        <f>VLOOKUP(F13526,Products!A:D,4,FALSE)*I13526</f>
        <v/>
      </c>
      <c r="N13526">
        <f>L13526-M13526</f>
        <v/>
      </c>
    </row>
    <row r="13527">
      <c r="A13527" t="inlineStr">
        <is>
          <t>T1013525</t>
        </is>
      </c>
      <c r="B13527" t="inlineStr">
        <is>
          <t>2023-05-31</t>
        </is>
      </c>
      <c r="C13527" t="inlineStr">
        <is>
          <t>S035</t>
        </is>
      </c>
      <c r="D13527" t="inlineStr">
        <is>
          <t>Store_035</t>
        </is>
      </c>
      <c r="E13527" t="inlineStr">
        <is>
          <t>Central</t>
        </is>
      </c>
      <c r="F13527" t="inlineStr">
        <is>
          <t>P0116</t>
        </is>
      </c>
      <c r="G13527" t="inlineStr">
        <is>
          <t>Prod_0116</t>
        </is>
      </c>
      <c r="H13527" t="inlineStr">
        <is>
          <t>Clothing</t>
        </is>
      </c>
      <c r="I13527" t="n">
        <v>9</v>
      </c>
      <c r="J13527" t="n">
        <v>791.51</v>
      </c>
      <c r="K13527" t="n">
        <v>0</v>
      </c>
      <c r="L13527">
        <f>I13527*J13527*(1-K13527)</f>
        <v/>
      </c>
      <c r="M13527">
        <f>VLOOKUP(F13527,Products!A:D,4,FALSE)*I13527</f>
        <v/>
      </c>
      <c r="N13527">
        <f>L13527-M13527</f>
        <v/>
      </c>
    </row>
    <row r="13528">
      <c r="A13528" t="inlineStr">
        <is>
          <t>T1013526</t>
        </is>
      </c>
      <c r="B13528" t="inlineStr">
        <is>
          <t>2023-09-02</t>
        </is>
      </c>
      <c r="C13528" t="inlineStr">
        <is>
          <t>S050</t>
        </is>
      </c>
      <c r="D13528" t="inlineStr">
        <is>
          <t>Store_050</t>
        </is>
      </c>
      <c r="E13528" t="inlineStr">
        <is>
          <t>South</t>
        </is>
      </c>
      <c r="F13528" t="inlineStr">
        <is>
          <t>P0043</t>
        </is>
      </c>
      <c r="G13528" t="inlineStr">
        <is>
          <t>Prod_0043</t>
        </is>
      </c>
      <c r="H13528" t="inlineStr">
        <is>
          <t>Food</t>
        </is>
      </c>
      <c r="I13528" t="n">
        <v>5</v>
      </c>
      <c r="J13528" t="n">
        <v>281.13</v>
      </c>
      <c r="K13528" t="n">
        <v>0.1</v>
      </c>
      <c r="L13528">
        <f>I13528*J13528*(1-K13528)</f>
        <v/>
      </c>
      <c r="M13528">
        <f>VLOOKUP(F13528,Products!A:D,4,FALSE)*I13528</f>
        <v/>
      </c>
      <c r="N13528">
        <f>L13528-M13528</f>
        <v/>
      </c>
    </row>
    <row r="13529">
      <c r="A13529" t="inlineStr">
        <is>
          <t>T1013527</t>
        </is>
      </c>
      <c r="B13529" t="inlineStr">
        <is>
          <t>2024-04-26</t>
        </is>
      </c>
      <c r="C13529" t="inlineStr">
        <is>
          <t>S027</t>
        </is>
      </c>
      <c r="D13529" t="inlineStr">
        <is>
          <t>Store_027</t>
        </is>
      </c>
      <c r="E13529" t="inlineStr">
        <is>
          <t>South</t>
        </is>
      </c>
      <c r="F13529" t="inlineStr">
        <is>
          <t>P0066</t>
        </is>
      </c>
      <c r="G13529" t="inlineStr">
        <is>
          <t>Prod_0066</t>
        </is>
      </c>
      <c r="H13529" t="inlineStr">
        <is>
          <t>Household</t>
        </is>
      </c>
      <c r="I13529" t="n">
        <v>2</v>
      </c>
      <c r="J13529" t="n">
        <v>486.72</v>
      </c>
      <c r="K13529" t="n">
        <v>0</v>
      </c>
      <c r="L13529">
        <f>I13529*J13529*(1-K13529)</f>
        <v/>
      </c>
      <c r="M13529">
        <f>VLOOKUP(F13529,Products!A:D,4,FALSE)*I13529</f>
        <v/>
      </c>
      <c r="N13529">
        <f>L13529-M13529</f>
        <v/>
      </c>
    </row>
    <row r="13530">
      <c r="A13530" t="inlineStr">
        <is>
          <t>T1013528</t>
        </is>
      </c>
      <c r="B13530" t="inlineStr">
        <is>
          <t>2023-11-13</t>
        </is>
      </c>
      <c r="C13530" t="inlineStr">
        <is>
          <t>S025</t>
        </is>
      </c>
      <c r="D13530" t="inlineStr">
        <is>
          <t>Store_025</t>
        </is>
      </c>
      <c r="E13530" t="inlineStr">
        <is>
          <t>Central</t>
        </is>
      </c>
      <c r="F13530" t="inlineStr">
        <is>
          <t>P0122</t>
        </is>
      </c>
      <c r="G13530" t="inlineStr">
        <is>
          <t>Prod_0122</t>
        </is>
      </c>
      <c r="H13530" t="inlineStr">
        <is>
          <t>Beverages</t>
        </is>
      </c>
      <c r="I13530" t="n">
        <v>4</v>
      </c>
      <c r="J13530" t="n">
        <v>773.11</v>
      </c>
      <c r="K13530" t="n">
        <v>0</v>
      </c>
      <c r="L13530">
        <f>I13530*J13530*(1-K13530)</f>
        <v/>
      </c>
      <c r="M13530">
        <f>VLOOKUP(F13530,Products!A:D,4,FALSE)*I13530</f>
        <v/>
      </c>
      <c r="N13530">
        <f>L13530-M13530</f>
        <v/>
      </c>
    </row>
    <row r="13531">
      <c r="A13531" t="inlineStr">
        <is>
          <t>T1013529</t>
        </is>
      </c>
      <c r="B13531" t="inlineStr">
        <is>
          <t>2024-10-28</t>
        </is>
      </c>
      <c r="C13531" t="inlineStr">
        <is>
          <t>S029</t>
        </is>
      </c>
      <c r="D13531" t="inlineStr">
        <is>
          <t>Store_029</t>
        </is>
      </c>
      <c r="E13531" t="inlineStr">
        <is>
          <t>South</t>
        </is>
      </c>
      <c r="F13531" t="inlineStr">
        <is>
          <t>P0153</t>
        </is>
      </c>
      <c r="G13531" t="inlineStr">
        <is>
          <t>Prod_0153</t>
        </is>
      </c>
      <c r="H13531" t="inlineStr">
        <is>
          <t>Clothing</t>
        </is>
      </c>
      <c r="I13531" t="n">
        <v>9</v>
      </c>
      <c r="J13531" t="n">
        <v>166.54</v>
      </c>
      <c r="K13531" t="n">
        <v>0.05</v>
      </c>
      <c r="L13531">
        <f>I13531*J13531*(1-K13531)</f>
        <v/>
      </c>
      <c r="M13531">
        <f>VLOOKUP(F13531,Products!A:D,4,FALSE)*I13531</f>
        <v/>
      </c>
      <c r="N13531">
        <f>L13531-M13531</f>
        <v/>
      </c>
    </row>
    <row r="13532">
      <c r="A13532" t="inlineStr">
        <is>
          <t>T1013530</t>
        </is>
      </c>
      <c r="B13532" t="inlineStr">
        <is>
          <t>2024-11-30</t>
        </is>
      </c>
      <c r="C13532" t="inlineStr">
        <is>
          <t>S046</t>
        </is>
      </c>
      <c r="D13532" t="inlineStr">
        <is>
          <t>Store_046</t>
        </is>
      </c>
      <c r="E13532" t="inlineStr">
        <is>
          <t>South</t>
        </is>
      </c>
      <c r="F13532" t="inlineStr">
        <is>
          <t>P0158</t>
        </is>
      </c>
      <c r="G13532" t="inlineStr">
        <is>
          <t>Prod_0158</t>
        </is>
      </c>
      <c r="H13532" t="inlineStr">
        <is>
          <t>Beverages</t>
        </is>
      </c>
      <c r="I13532" t="n">
        <v>4</v>
      </c>
      <c r="J13532" t="n">
        <v>292.57</v>
      </c>
      <c r="K13532" t="n">
        <v>0.05</v>
      </c>
      <c r="L13532">
        <f>I13532*J13532*(1-K13532)</f>
        <v/>
      </c>
      <c r="M13532">
        <f>VLOOKUP(F13532,Products!A:D,4,FALSE)*I13532</f>
        <v/>
      </c>
      <c r="N13532">
        <f>L13532-M13532</f>
        <v/>
      </c>
    </row>
    <row r="13533">
      <c r="A13533" t="inlineStr">
        <is>
          <t>T1013531</t>
        </is>
      </c>
      <c r="B13533" t="inlineStr">
        <is>
          <t>2023-11-11</t>
        </is>
      </c>
      <c r="C13533" t="inlineStr">
        <is>
          <t>S029</t>
        </is>
      </c>
      <c r="D13533" t="inlineStr">
        <is>
          <t>Store_029</t>
        </is>
      </c>
      <c r="E13533" t="inlineStr">
        <is>
          <t>South</t>
        </is>
      </c>
      <c r="F13533" t="inlineStr">
        <is>
          <t>P0131</t>
        </is>
      </c>
      <c r="G13533" t="inlineStr">
        <is>
          <t>Prod_0131</t>
        </is>
      </c>
      <c r="H13533" t="inlineStr">
        <is>
          <t>Beverages</t>
        </is>
      </c>
      <c r="I13533" t="n">
        <v>1</v>
      </c>
      <c r="J13533" t="n">
        <v>371.88</v>
      </c>
      <c r="K13533" t="n">
        <v>0</v>
      </c>
      <c r="L13533">
        <f>I13533*J13533*(1-K13533)</f>
        <v/>
      </c>
      <c r="M13533">
        <f>VLOOKUP(F13533,Products!A:D,4,FALSE)*I13533</f>
        <v/>
      </c>
      <c r="N13533">
        <f>L13533-M13533</f>
        <v/>
      </c>
    </row>
    <row r="13534">
      <c r="A13534" t="inlineStr">
        <is>
          <t>T1013532</t>
        </is>
      </c>
      <c r="B13534" t="inlineStr">
        <is>
          <t>2025-04-22</t>
        </is>
      </c>
      <c r="C13534" t="inlineStr">
        <is>
          <t>S036</t>
        </is>
      </c>
      <c r="D13534" t="inlineStr">
        <is>
          <t>Store_036</t>
        </is>
      </c>
      <c r="E13534" t="inlineStr">
        <is>
          <t>Central</t>
        </is>
      </c>
      <c r="F13534" t="inlineStr">
        <is>
          <t>P0131</t>
        </is>
      </c>
      <c r="G13534" t="inlineStr">
        <is>
          <t>Prod_0131</t>
        </is>
      </c>
      <c r="H13534" t="inlineStr">
        <is>
          <t>Beverages</t>
        </is>
      </c>
      <c r="I13534" t="n">
        <v>6</v>
      </c>
      <c r="J13534" t="n">
        <v>294.94</v>
      </c>
      <c r="K13534" t="n">
        <v>0</v>
      </c>
      <c r="L13534">
        <f>I13534*J13534*(1-K13534)</f>
        <v/>
      </c>
      <c r="M13534">
        <f>VLOOKUP(F13534,Products!A:D,4,FALSE)*I13534</f>
        <v/>
      </c>
      <c r="N13534">
        <f>L13534-M13534</f>
        <v/>
      </c>
    </row>
    <row r="13535">
      <c r="A13535" t="inlineStr">
        <is>
          <t>T1013533</t>
        </is>
      </c>
      <c r="B13535" t="inlineStr">
        <is>
          <t>2024-02-03</t>
        </is>
      </c>
      <c r="C13535" t="inlineStr">
        <is>
          <t>S031</t>
        </is>
      </c>
      <c r="D13535" t="inlineStr">
        <is>
          <t>Store_031</t>
        </is>
      </c>
      <c r="E13535" t="inlineStr">
        <is>
          <t>Central</t>
        </is>
      </c>
      <c r="F13535" t="inlineStr">
        <is>
          <t>P0174</t>
        </is>
      </c>
      <c r="G13535" t="inlineStr">
        <is>
          <t>Prod_0174</t>
        </is>
      </c>
      <c r="H13535" t="inlineStr">
        <is>
          <t>Food</t>
        </is>
      </c>
      <c r="I13535" t="n">
        <v>9</v>
      </c>
      <c r="J13535" t="n">
        <v>75.25</v>
      </c>
      <c r="K13535" t="n">
        <v>0.05</v>
      </c>
      <c r="L13535">
        <f>I13535*J13535*(1-K13535)</f>
        <v/>
      </c>
      <c r="M13535">
        <f>VLOOKUP(F13535,Products!A:D,4,FALSE)*I13535</f>
        <v/>
      </c>
      <c r="N13535">
        <f>L13535-M13535</f>
        <v/>
      </c>
    </row>
    <row r="13536">
      <c r="A13536" t="inlineStr">
        <is>
          <t>T1013534</t>
        </is>
      </c>
      <c r="B13536" t="inlineStr">
        <is>
          <t>2023-04-09</t>
        </is>
      </c>
      <c r="C13536" t="inlineStr">
        <is>
          <t>S008</t>
        </is>
      </c>
      <c r="D13536" t="inlineStr">
        <is>
          <t>Store_008</t>
        </is>
      </c>
      <c r="E13536" t="inlineStr">
        <is>
          <t>East</t>
        </is>
      </c>
      <c r="F13536" t="inlineStr">
        <is>
          <t>P0170</t>
        </is>
      </c>
      <c r="G13536" t="inlineStr">
        <is>
          <t>Prod_0170</t>
        </is>
      </c>
      <c r="H13536" t="inlineStr">
        <is>
          <t>Household</t>
        </is>
      </c>
      <c r="I13536" t="n">
        <v>4</v>
      </c>
      <c r="J13536" t="n">
        <v>467.05</v>
      </c>
      <c r="K13536" t="n">
        <v>0</v>
      </c>
      <c r="L13536">
        <f>I13536*J13536*(1-K13536)</f>
        <v/>
      </c>
      <c r="M13536">
        <f>VLOOKUP(F13536,Products!A:D,4,FALSE)*I13536</f>
        <v/>
      </c>
      <c r="N13536">
        <f>L13536-M13536</f>
        <v/>
      </c>
    </row>
    <row r="13537">
      <c r="A13537" t="inlineStr">
        <is>
          <t>T1013535</t>
        </is>
      </c>
      <c r="B13537" t="inlineStr">
        <is>
          <t>2023-11-04</t>
        </is>
      </c>
      <c r="C13537" t="inlineStr">
        <is>
          <t>S028</t>
        </is>
      </c>
      <c r="D13537" t="inlineStr">
        <is>
          <t>Store_028</t>
        </is>
      </c>
      <c r="E13537" t="inlineStr">
        <is>
          <t>North</t>
        </is>
      </c>
      <c r="F13537" t="inlineStr">
        <is>
          <t>P0194</t>
        </is>
      </c>
      <c r="G13537" t="inlineStr">
        <is>
          <t>Prod_0194</t>
        </is>
      </c>
      <c r="H13537" t="inlineStr">
        <is>
          <t>Food</t>
        </is>
      </c>
      <c r="I13537" t="n">
        <v>9</v>
      </c>
      <c r="J13537" t="n">
        <v>714.6799999999999</v>
      </c>
      <c r="K13537" t="n">
        <v>0.05</v>
      </c>
      <c r="L13537">
        <f>I13537*J13537*(1-K13537)</f>
        <v/>
      </c>
      <c r="M13537">
        <f>VLOOKUP(F13537,Products!A:D,4,FALSE)*I13537</f>
        <v/>
      </c>
      <c r="N13537">
        <f>L13537-M13537</f>
        <v/>
      </c>
    </row>
    <row r="13538">
      <c r="A13538" t="inlineStr">
        <is>
          <t>T1013536</t>
        </is>
      </c>
      <c r="B13538" t="inlineStr">
        <is>
          <t>2023-02-11</t>
        </is>
      </c>
      <c r="C13538" t="inlineStr">
        <is>
          <t>S001</t>
        </is>
      </c>
      <c r="D13538" t="inlineStr">
        <is>
          <t>Store_001</t>
        </is>
      </c>
      <c r="E13538" t="inlineStr">
        <is>
          <t>West</t>
        </is>
      </c>
      <c r="F13538" t="inlineStr">
        <is>
          <t>P0024</t>
        </is>
      </c>
      <c r="G13538" t="inlineStr">
        <is>
          <t>Prod_0024</t>
        </is>
      </c>
      <c r="H13538" t="inlineStr">
        <is>
          <t>Clothing</t>
        </is>
      </c>
      <c r="I13538" t="n">
        <v>7</v>
      </c>
      <c r="J13538" t="n">
        <v>115.24</v>
      </c>
      <c r="K13538" t="n">
        <v>0.05</v>
      </c>
      <c r="L13538">
        <f>I13538*J13538*(1-K13538)</f>
        <v/>
      </c>
      <c r="M13538">
        <f>VLOOKUP(F13538,Products!A:D,4,FALSE)*I13538</f>
        <v/>
      </c>
      <c r="N13538">
        <f>L13538-M13538</f>
        <v/>
      </c>
    </row>
    <row r="13539">
      <c r="A13539" t="inlineStr">
        <is>
          <t>T1013537</t>
        </is>
      </c>
      <c r="B13539" t="inlineStr">
        <is>
          <t>2025-04-14</t>
        </is>
      </c>
      <c r="C13539" t="inlineStr">
        <is>
          <t>S010</t>
        </is>
      </c>
      <c r="D13539" t="inlineStr">
        <is>
          <t>Store_010</t>
        </is>
      </c>
      <c r="E13539" t="inlineStr">
        <is>
          <t>North</t>
        </is>
      </c>
      <c r="F13539" t="inlineStr">
        <is>
          <t>P0111</t>
        </is>
      </c>
      <c r="G13539" t="inlineStr">
        <is>
          <t>Prod_0111</t>
        </is>
      </c>
      <c r="H13539" t="inlineStr">
        <is>
          <t>Clothing</t>
        </is>
      </c>
      <c r="I13539" t="n">
        <v>6</v>
      </c>
      <c r="J13539" t="n">
        <v>652.87</v>
      </c>
      <c r="K13539" t="n">
        <v>0.05</v>
      </c>
      <c r="L13539">
        <f>I13539*J13539*(1-K13539)</f>
        <v/>
      </c>
      <c r="M13539">
        <f>VLOOKUP(F13539,Products!A:D,4,FALSE)*I13539</f>
        <v/>
      </c>
      <c r="N13539">
        <f>L13539-M13539</f>
        <v/>
      </c>
    </row>
    <row r="13540">
      <c r="A13540" t="inlineStr">
        <is>
          <t>T1013538</t>
        </is>
      </c>
      <c r="B13540" t="inlineStr">
        <is>
          <t>2023-11-22</t>
        </is>
      </c>
      <c r="C13540" t="inlineStr">
        <is>
          <t>S026</t>
        </is>
      </c>
      <c r="D13540" t="inlineStr">
        <is>
          <t>Store_026</t>
        </is>
      </c>
      <c r="E13540" t="inlineStr">
        <is>
          <t>North</t>
        </is>
      </c>
      <c r="F13540" t="inlineStr">
        <is>
          <t>P0053</t>
        </is>
      </c>
      <c r="G13540" t="inlineStr">
        <is>
          <t>Prod_0053</t>
        </is>
      </c>
      <c r="H13540" t="inlineStr">
        <is>
          <t>Food</t>
        </is>
      </c>
      <c r="I13540" t="n">
        <v>8</v>
      </c>
      <c r="J13540" t="n">
        <v>390.25</v>
      </c>
      <c r="K13540" t="n">
        <v>0</v>
      </c>
      <c r="L13540">
        <f>I13540*J13540*(1-K13540)</f>
        <v/>
      </c>
      <c r="M13540">
        <f>VLOOKUP(F13540,Products!A:D,4,FALSE)*I13540</f>
        <v/>
      </c>
      <c r="N13540">
        <f>L13540-M13540</f>
        <v/>
      </c>
    </row>
    <row r="13541">
      <c r="A13541" t="inlineStr">
        <is>
          <t>T1013539</t>
        </is>
      </c>
      <c r="B13541" t="inlineStr">
        <is>
          <t>2024-05-14</t>
        </is>
      </c>
      <c r="C13541" t="inlineStr">
        <is>
          <t>S008</t>
        </is>
      </c>
      <c r="D13541" t="inlineStr">
        <is>
          <t>Store_008</t>
        </is>
      </c>
      <c r="E13541" t="inlineStr">
        <is>
          <t>East</t>
        </is>
      </c>
      <c r="F13541" t="inlineStr">
        <is>
          <t>P0055</t>
        </is>
      </c>
      <c r="G13541" t="inlineStr">
        <is>
          <t>Prod_0055</t>
        </is>
      </c>
      <c r="H13541" t="inlineStr">
        <is>
          <t>Beverages</t>
        </is>
      </c>
      <c r="I13541" t="n">
        <v>9</v>
      </c>
      <c r="J13541" t="n">
        <v>210.11</v>
      </c>
      <c r="K13541" t="n">
        <v>0</v>
      </c>
      <c r="L13541">
        <f>I13541*J13541*(1-K13541)</f>
        <v/>
      </c>
      <c r="M13541">
        <f>VLOOKUP(F13541,Products!A:D,4,FALSE)*I13541</f>
        <v/>
      </c>
      <c r="N13541">
        <f>L13541-M13541</f>
        <v/>
      </c>
    </row>
    <row r="13542">
      <c r="A13542" t="inlineStr">
        <is>
          <t>T1013540</t>
        </is>
      </c>
      <c r="B13542" t="inlineStr">
        <is>
          <t>2025-01-16</t>
        </is>
      </c>
      <c r="C13542" t="inlineStr">
        <is>
          <t>S006</t>
        </is>
      </c>
      <c r="D13542" t="inlineStr">
        <is>
          <t>Store_006</t>
        </is>
      </c>
      <c r="E13542" t="inlineStr">
        <is>
          <t>East</t>
        </is>
      </c>
      <c r="F13542" t="inlineStr">
        <is>
          <t>P0185</t>
        </is>
      </c>
      <c r="G13542" t="inlineStr">
        <is>
          <t>Prod_0185</t>
        </is>
      </c>
      <c r="H13542" t="inlineStr">
        <is>
          <t>Food</t>
        </is>
      </c>
      <c r="I13542" t="n">
        <v>6</v>
      </c>
      <c r="J13542" t="n">
        <v>467.45</v>
      </c>
      <c r="K13542" t="n">
        <v>0</v>
      </c>
      <c r="L13542">
        <f>I13542*J13542*(1-K13542)</f>
        <v/>
      </c>
      <c r="M13542">
        <f>VLOOKUP(F13542,Products!A:D,4,FALSE)*I13542</f>
        <v/>
      </c>
      <c r="N13542">
        <f>L13542-M13542</f>
        <v/>
      </c>
    </row>
    <row r="13543">
      <c r="A13543" t="inlineStr">
        <is>
          <t>T1013541</t>
        </is>
      </c>
      <c r="B13543" t="inlineStr">
        <is>
          <t>2024-11-25</t>
        </is>
      </c>
      <c r="C13543" t="inlineStr">
        <is>
          <t>S034</t>
        </is>
      </c>
      <c r="D13543" t="inlineStr">
        <is>
          <t>Store_034</t>
        </is>
      </c>
      <c r="E13543" t="inlineStr">
        <is>
          <t>Central</t>
        </is>
      </c>
      <c r="F13543" t="inlineStr">
        <is>
          <t>P0025</t>
        </is>
      </c>
      <c r="G13543" t="inlineStr">
        <is>
          <t>Prod_0025</t>
        </is>
      </c>
      <c r="H13543" t="inlineStr">
        <is>
          <t>Beverages</t>
        </is>
      </c>
      <c r="I13543" t="n">
        <v>2</v>
      </c>
      <c r="J13543" t="n">
        <v>348.69</v>
      </c>
      <c r="K13543" t="n">
        <v>0.2</v>
      </c>
      <c r="L13543">
        <f>I13543*J13543*(1-K13543)</f>
        <v/>
      </c>
      <c r="M13543">
        <f>VLOOKUP(F13543,Products!A:D,4,FALSE)*I13543</f>
        <v/>
      </c>
      <c r="N13543">
        <f>L13543-M13543</f>
        <v/>
      </c>
    </row>
    <row r="13544">
      <c r="A13544" t="inlineStr">
        <is>
          <t>T1013542</t>
        </is>
      </c>
      <c r="B13544" t="inlineStr">
        <is>
          <t>2024-10-17</t>
        </is>
      </c>
      <c r="C13544" t="inlineStr">
        <is>
          <t>S031</t>
        </is>
      </c>
      <c r="D13544" t="inlineStr">
        <is>
          <t>Store_031</t>
        </is>
      </c>
      <c r="E13544" t="inlineStr">
        <is>
          <t>Central</t>
        </is>
      </c>
      <c r="F13544" t="inlineStr">
        <is>
          <t>P0184</t>
        </is>
      </c>
      <c r="G13544" t="inlineStr">
        <is>
          <t>Prod_0184</t>
        </is>
      </c>
      <c r="H13544" t="inlineStr">
        <is>
          <t>Beverages</t>
        </is>
      </c>
      <c r="I13544" t="n">
        <v>9</v>
      </c>
      <c r="J13544" t="n">
        <v>604.5</v>
      </c>
      <c r="K13544" t="n">
        <v>0.05</v>
      </c>
      <c r="L13544">
        <f>I13544*J13544*(1-K13544)</f>
        <v/>
      </c>
      <c r="M13544">
        <f>VLOOKUP(F13544,Products!A:D,4,FALSE)*I13544</f>
        <v/>
      </c>
      <c r="N13544">
        <f>L13544-M13544</f>
        <v/>
      </c>
    </row>
    <row r="13545">
      <c r="A13545" t="inlineStr">
        <is>
          <t>T1013543</t>
        </is>
      </c>
      <c r="B13545" t="inlineStr">
        <is>
          <t>2024-04-26</t>
        </is>
      </c>
      <c r="C13545" t="inlineStr">
        <is>
          <t>S013</t>
        </is>
      </c>
      <c r="D13545" t="inlineStr">
        <is>
          <t>Store_013</t>
        </is>
      </c>
      <c r="E13545" t="inlineStr">
        <is>
          <t>North</t>
        </is>
      </c>
      <c r="F13545" t="inlineStr">
        <is>
          <t>P0002</t>
        </is>
      </c>
      <c r="G13545" t="inlineStr">
        <is>
          <t>Prod_0002</t>
        </is>
      </c>
      <c r="H13545" t="inlineStr">
        <is>
          <t>Food</t>
        </is>
      </c>
      <c r="I13545" t="n">
        <v>9</v>
      </c>
      <c r="J13545" t="n">
        <v>293.01</v>
      </c>
      <c r="K13545" t="n">
        <v>0.1</v>
      </c>
      <c r="L13545">
        <f>I13545*J13545*(1-K13545)</f>
        <v/>
      </c>
      <c r="M13545">
        <f>VLOOKUP(F13545,Products!A:D,4,FALSE)*I13545</f>
        <v/>
      </c>
      <c r="N13545">
        <f>L13545-M13545</f>
        <v/>
      </c>
    </row>
    <row r="13546">
      <c r="A13546" t="inlineStr">
        <is>
          <t>T1013544</t>
        </is>
      </c>
      <c r="B13546" t="inlineStr">
        <is>
          <t>2024-08-26</t>
        </is>
      </c>
      <c r="C13546" t="inlineStr">
        <is>
          <t>S024</t>
        </is>
      </c>
      <c r="D13546" t="inlineStr">
        <is>
          <t>Store_024</t>
        </is>
      </c>
      <c r="E13546" t="inlineStr">
        <is>
          <t>South</t>
        </is>
      </c>
      <c r="F13546" t="inlineStr">
        <is>
          <t>P0032</t>
        </is>
      </c>
      <c r="G13546" t="inlineStr">
        <is>
          <t>Prod_0032</t>
        </is>
      </c>
      <c r="H13546" t="inlineStr">
        <is>
          <t>Beverages</t>
        </is>
      </c>
      <c r="I13546" t="n">
        <v>9</v>
      </c>
      <c r="J13546" t="n">
        <v>354.82</v>
      </c>
      <c r="K13546" t="n">
        <v>0</v>
      </c>
      <c r="L13546">
        <f>I13546*J13546*(1-K13546)</f>
        <v/>
      </c>
      <c r="M13546">
        <f>VLOOKUP(F13546,Products!A:D,4,FALSE)*I13546</f>
        <v/>
      </c>
      <c r="N13546">
        <f>L13546-M13546</f>
        <v/>
      </c>
    </row>
    <row r="13547">
      <c r="A13547" t="inlineStr">
        <is>
          <t>T1013545</t>
        </is>
      </c>
      <c r="B13547" t="inlineStr">
        <is>
          <t>2024-08-15</t>
        </is>
      </c>
      <c r="C13547" t="inlineStr">
        <is>
          <t>S031</t>
        </is>
      </c>
      <c r="D13547" t="inlineStr">
        <is>
          <t>Store_031</t>
        </is>
      </c>
      <c r="E13547" t="inlineStr">
        <is>
          <t>Central</t>
        </is>
      </c>
      <c r="F13547" t="inlineStr">
        <is>
          <t>P0030</t>
        </is>
      </c>
      <c r="G13547" t="inlineStr">
        <is>
          <t>Prod_0030</t>
        </is>
      </c>
      <c r="H13547" t="inlineStr">
        <is>
          <t>Household</t>
        </is>
      </c>
      <c r="I13547" t="n">
        <v>2</v>
      </c>
      <c r="J13547" t="n">
        <v>829.8099999999999</v>
      </c>
      <c r="K13547" t="n">
        <v>0</v>
      </c>
      <c r="L13547">
        <f>I13547*J13547*(1-K13547)</f>
        <v/>
      </c>
      <c r="M13547">
        <f>VLOOKUP(F13547,Products!A:D,4,FALSE)*I13547</f>
        <v/>
      </c>
      <c r="N13547">
        <f>L13547-M13547</f>
        <v/>
      </c>
    </row>
    <row r="13548">
      <c r="A13548" t="inlineStr">
        <is>
          <t>T1013546</t>
        </is>
      </c>
      <c r="B13548" t="inlineStr">
        <is>
          <t>2023-04-04</t>
        </is>
      </c>
      <c r="C13548" t="inlineStr">
        <is>
          <t>S016</t>
        </is>
      </c>
      <c r="D13548" t="inlineStr">
        <is>
          <t>Store_016</t>
        </is>
      </c>
      <c r="E13548" t="inlineStr">
        <is>
          <t>West</t>
        </is>
      </c>
      <c r="F13548" t="inlineStr">
        <is>
          <t>P0049</t>
        </is>
      </c>
      <c r="G13548" t="inlineStr">
        <is>
          <t>Prod_0049</t>
        </is>
      </c>
      <c r="H13548" t="inlineStr">
        <is>
          <t>Beverages</t>
        </is>
      </c>
      <c r="I13548" t="n">
        <v>6</v>
      </c>
      <c r="J13548" t="n">
        <v>203.33</v>
      </c>
      <c r="K13548" t="n">
        <v>0</v>
      </c>
      <c r="L13548">
        <f>I13548*J13548*(1-K13548)</f>
        <v/>
      </c>
      <c r="M13548">
        <f>VLOOKUP(F13548,Products!A:D,4,FALSE)*I13548</f>
        <v/>
      </c>
      <c r="N13548">
        <f>L13548-M13548</f>
        <v/>
      </c>
    </row>
    <row r="13549">
      <c r="A13549" t="inlineStr">
        <is>
          <t>T1013547</t>
        </is>
      </c>
      <c r="B13549" t="inlineStr">
        <is>
          <t>2023-01-02</t>
        </is>
      </c>
      <c r="C13549" t="inlineStr">
        <is>
          <t>S036</t>
        </is>
      </c>
      <c r="D13549" t="inlineStr">
        <is>
          <t>Store_036</t>
        </is>
      </c>
      <c r="E13549" t="inlineStr">
        <is>
          <t>Central</t>
        </is>
      </c>
      <c r="F13549" t="inlineStr">
        <is>
          <t>P0110</t>
        </is>
      </c>
      <c r="G13549" t="inlineStr">
        <is>
          <t>Prod_0110</t>
        </is>
      </c>
      <c r="H13549" t="inlineStr">
        <is>
          <t>Stationery</t>
        </is>
      </c>
      <c r="I13549" t="n">
        <v>6</v>
      </c>
      <c r="J13549" t="n">
        <v>73.93000000000001</v>
      </c>
      <c r="K13549" t="n">
        <v>0</v>
      </c>
      <c r="L13549">
        <f>I13549*J13549*(1-K13549)</f>
        <v/>
      </c>
      <c r="M13549">
        <f>VLOOKUP(F13549,Products!A:D,4,FALSE)*I13549</f>
        <v/>
      </c>
      <c r="N13549">
        <f>L13549-M13549</f>
        <v/>
      </c>
    </row>
    <row r="13550">
      <c r="A13550" t="inlineStr">
        <is>
          <t>T1013548</t>
        </is>
      </c>
      <c r="B13550" t="inlineStr">
        <is>
          <t>2024-09-14</t>
        </is>
      </c>
      <c r="C13550" t="inlineStr">
        <is>
          <t>S027</t>
        </is>
      </c>
      <c r="D13550" t="inlineStr">
        <is>
          <t>Store_027</t>
        </is>
      </c>
      <c r="E13550" t="inlineStr">
        <is>
          <t>South</t>
        </is>
      </c>
      <c r="F13550" t="inlineStr">
        <is>
          <t>P0182</t>
        </is>
      </c>
      <c r="G13550" t="inlineStr">
        <is>
          <t>Prod_0182</t>
        </is>
      </c>
      <c r="H13550" t="inlineStr">
        <is>
          <t>Electronics</t>
        </is>
      </c>
      <c r="I13550" t="n">
        <v>2</v>
      </c>
      <c r="J13550" t="n">
        <v>670.37</v>
      </c>
      <c r="K13550" t="n">
        <v>0</v>
      </c>
      <c r="L13550">
        <f>I13550*J13550*(1-K13550)</f>
        <v/>
      </c>
      <c r="M13550">
        <f>VLOOKUP(F13550,Products!A:D,4,FALSE)*I13550</f>
        <v/>
      </c>
      <c r="N13550">
        <f>L13550-M13550</f>
        <v/>
      </c>
    </row>
    <row r="13551">
      <c r="A13551" t="inlineStr">
        <is>
          <t>T1013549</t>
        </is>
      </c>
      <c r="B13551" t="inlineStr">
        <is>
          <t>2024-12-24</t>
        </is>
      </c>
      <c r="C13551" t="inlineStr">
        <is>
          <t>S023</t>
        </is>
      </c>
      <c r="D13551" t="inlineStr">
        <is>
          <t>Store_023</t>
        </is>
      </c>
      <c r="E13551" t="inlineStr">
        <is>
          <t>South</t>
        </is>
      </c>
      <c r="F13551" t="inlineStr">
        <is>
          <t>P0178</t>
        </is>
      </c>
      <c r="G13551" t="inlineStr">
        <is>
          <t>Prod_0178</t>
        </is>
      </c>
      <c r="H13551" t="inlineStr">
        <is>
          <t>Beverages</t>
        </is>
      </c>
      <c r="I13551" t="n">
        <v>6</v>
      </c>
      <c r="J13551" t="n">
        <v>680.4400000000001</v>
      </c>
      <c r="K13551" t="n">
        <v>0.05</v>
      </c>
      <c r="L13551">
        <f>I13551*J13551*(1-K13551)</f>
        <v/>
      </c>
      <c r="M13551">
        <f>VLOOKUP(F13551,Products!A:D,4,FALSE)*I13551</f>
        <v/>
      </c>
      <c r="N13551">
        <f>L13551-M13551</f>
        <v/>
      </c>
    </row>
    <row r="13552">
      <c r="A13552" t="inlineStr">
        <is>
          <t>T1013550</t>
        </is>
      </c>
      <c r="B13552" t="inlineStr">
        <is>
          <t>2024-04-09</t>
        </is>
      </c>
      <c r="C13552" t="inlineStr">
        <is>
          <t>S009</t>
        </is>
      </c>
      <c r="D13552" t="inlineStr">
        <is>
          <t>Store_009</t>
        </is>
      </c>
      <c r="E13552" t="inlineStr">
        <is>
          <t>Central</t>
        </is>
      </c>
      <c r="F13552" t="inlineStr">
        <is>
          <t>P0144</t>
        </is>
      </c>
      <c r="G13552" t="inlineStr">
        <is>
          <t>Prod_0144</t>
        </is>
      </c>
      <c r="H13552" t="inlineStr">
        <is>
          <t>Stationery</t>
        </is>
      </c>
      <c r="I13552" t="n">
        <v>8</v>
      </c>
      <c r="J13552" t="n">
        <v>233.29</v>
      </c>
      <c r="K13552" t="n">
        <v>0.1</v>
      </c>
      <c r="L13552">
        <f>I13552*J13552*(1-K13552)</f>
        <v/>
      </c>
      <c r="M13552">
        <f>VLOOKUP(F13552,Products!A:D,4,FALSE)*I13552</f>
        <v/>
      </c>
      <c r="N13552">
        <f>L13552-M13552</f>
        <v/>
      </c>
    </row>
    <row r="13553">
      <c r="A13553" t="inlineStr">
        <is>
          <t>T1013551</t>
        </is>
      </c>
      <c r="B13553" t="inlineStr">
        <is>
          <t>2023-01-04</t>
        </is>
      </c>
      <c r="C13553" t="inlineStr">
        <is>
          <t>S015</t>
        </is>
      </c>
      <c r="D13553" t="inlineStr">
        <is>
          <t>Store_015</t>
        </is>
      </c>
      <c r="E13553" t="inlineStr">
        <is>
          <t>North</t>
        </is>
      </c>
      <c r="F13553" t="inlineStr">
        <is>
          <t>P0123</t>
        </is>
      </c>
      <c r="G13553" t="inlineStr">
        <is>
          <t>Prod_0123</t>
        </is>
      </c>
      <c r="H13553" t="inlineStr">
        <is>
          <t>Food</t>
        </is>
      </c>
      <c r="I13553" t="n">
        <v>8</v>
      </c>
      <c r="J13553" t="n">
        <v>604.89</v>
      </c>
      <c r="K13553" t="n">
        <v>0</v>
      </c>
      <c r="L13553">
        <f>I13553*J13553*(1-K13553)</f>
        <v/>
      </c>
      <c r="M13553">
        <f>VLOOKUP(F13553,Products!A:D,4,FALSE)*I13553</f>
        <v/>
      </c>
      <c r="N13553">
        <f>L13553-M13553</f>
        <v/>
      </c>
    </row>
    <row r="13554">
      <c r="A13554" t="inlineStr">
        <is>
          <t>T1013552</t>
        </is>
      </c>
      <c r="B13554" t="inlineStr">
        <is>
          <t>2024-10-23</t>
        </is>
      </c>
      <c r="C13554" t="inlineStr">
        <is>
          <t>S008</t>
        </is>
      </c>
      <c r="D13554" t="inlineStr">
        <is>
          <t>Store_008</t>
        </is>
      </c>
      <c r="E13554" t="inlineStr">
        <is>
          <t>East</t>
        </is>
      </c>
      <c r="F13554" t="inlineStr">
        <is>
          <t>P0090</t>
        </is>
      </c>
      <c r="G13554" t="inlineStr">
        <is>
          <t>Prod_0090</t>
        </is>
      </c>
      <c r="H13554" t="inlineStr">
        <is>
          <t>Toys</t>
        </is>
      </c>
      <c r="I13554" t="n">
        <v>4</v>
      </c>
      <c r="J13554" t="n">
        <v>463.16</v>
      </c>
      <c r="K13554" t="n">
        <v>0</v>
      </c>
      <c r="L13554">
        <f>I13554*J13554*(1-K13554)</f>
        <v/>
      </c>
      <c r="M13554">
        <f>VLOOKUP(F13554,Products!A:D,4,FALSE)*I13554</f>
        <v/>
      </c>
      <c r="N13554">
        <f>L13554-M13554</f>
        <v/>
      </c>
    </row>
    <row r="13555">
      <c r="A13555" t="inlineStr">
        <is>
          <t>T1013553</t>
        </is>
      </c>
      <c r="B13555" t="inlineStr">
        <is>
          <t>2024-11-05</t>
        </is>
      </c>
      <c r="C13555" t="inlineStr">
        <is>
          <t>S005</t>
        </is>
      </c>
      <c r="D13555" t="inlineStr">
        <is>
          <t>Store_005</t>
        </is>
      </c>
      <c r="E13555" t="inlineStr">
        <is>
          <t>Central</t>
        </is>
      </c>
      <c r="F13555" t="inlineStr">
        <is>
          <t>P0078</t>
        </is>
      </c>
      <c r="G13555" t="inlineStr">
        <is>
          <t>Prod_0078</t>
        </is>
      </c>
      <c r="H13555" t="inlineStr">
        <is>
          <t>Electronics</t>
        </is>
      </c>
      <c r="I13555" t="n">
        <v>5</v>
      </c>
      <c r="J13555" t="n">
        <v>546.78</v>
      </c>
      <c r="K13555" t="n">
        <v>0</v>
      </c>
      <c r="L13555">
        <f>I13555*J13555*(1-K13555)</f>
        <v/>
      </c>
      <c r="M13555">
        <f>VLOOKUP(F13555,Products!A:D,4,FALSE)*I13555</f>
        <v/>
      </c>
      <c r="N13555">
        <f>L13555-M13555</f>
        <v/>
      </c>
    </row>
    <row r="13556">
      <c r="A13556" t="inlineStr">
        <is>
          <t>T1013554</t>
        </is>
      </c>
      <c r="B13556" t="inlineStr">
        <is>
          <t>2025-08-25</t>
        </is>
      </c>
      <c r="C13556" t="inlineStr">
        <is>
          <t>S020</t>
        </is>
      </c>
      <c r="D13556" t="inlineStr">
        <is>
          <t>Store_020</t>
        </is>
      </c>
      <c r="E13556" t="inlineStr">
        <is>
          <t>West</t>
        </is>
      </c>
      <c r="F13556" t="inlineStr">
        <is>
          <t>P0143</t>
        </is>
      </c>
      <c r="G13556" t="inlineStr">
        <is>
          <t>Prod_0143</t>
        </is>
      </c>
      <c r="H13556" t="inlineStr">
        <is>
          <t>Electronics</t>
        </is>
      </c>
      <c r="I13556" t="n">
        <v>6</v>
      </c>
      <c r="J13556" t="n">
        <v>361.6</v>
      </c>
      <c r="K13556" t="n">
        <v>0.05</v>
      </c>
      <c r="L13556">
        <f>I13556*J13556*(1-K13556)</f>
        <v/>
      </c>
      <c r="M13556">
        <f>VLOOKUP(F13556,Products!A:D,4,FALSE)*I13556</f>
        <v/>
      </c>
      <c r="N13556">
        <f>L13556-M13556</f>
        <v/>
      </c>
    </row>
    <row r="13557">
      <c r="A13557" t="inlineStr">
        <is>
          <t>T1013555</t>
        </is>
      </c>
      <c r="B13557" t="inlineStr">
        <is>
          <t>2024-10-17</t>
        </is>
      </c>
      <c r="C13557" t="inlineStr">
        <is>
          <t>S013</t>
        </is>
      </c>
      <c r="D13557" t="inlineStr">
        <is>
          <t>Store_013</t>
        </is>
      </c>
      <c r="E13557" t="inlineStr">
        <is>
          <t>North</t>
        </is>
      </c>
      <c r="F13557" t="inlineStr">
        <is>
          <t>P0055</t>
        </is>
      </c>
      <c r="G13557" t="inlineStr">
        <is>
          <t>Prod_0055</t>
        </is>
      </c>
      <c r="H13557" t="inlineStr">
        <is>
          <t>Beverages</t>
        </is>
      </c>
      <c r="I13557" t="n">
        <v>7</v>
      </c>
      <c r="J13557" t="n">
        <v>221.95</v>
      </c>
      <c r="K13557" t="n">
        <v>0</v>
      </c>
      <c r="L13557">
        <f>I13557*J13557*(1-K13557)</f>
        <v/>
      </c>
      <c r="M13557">
        <f>VLOOKUP(F13557,Products!A:D,4,FALSE)*I13557</f>
        <v/>
      </c>
      <c r="N13557">
        <f>L13557-M13557</f>
        <v/>
      </c>
    </row>
    <row r="13558">
      <c r="A13558" t="inlineStr">
        <is>
          <t>T1013556</t>
        </is>
      </c>
      <c r="B13558" t="inlineStr">
        <is>
          <t>2023-02-03</t>
        </is>
      </c>
      <c r="C13558" t="inlineStr">
        <is>
          <t>S005</t>
        </is>
      </c>
      <c r="D13558" t="inlineStr">
        <is>
          <t>Store_005</t>
        </is>
      </c>
      <c r="E13558" t="inlineStr">
        <is>
          <t>Central</t>
        </is>
      </c>
      <c r="F13558" t="inlineStr">
        <is>
          <t>P0029</t>
        </is>
      </c>
      <c r="G13558" t="inlineStr">
        <is>
          <t>Prod_0029</t>
        </is>
      </c>
      <c r="H13558" t="inlineStr">
        <is>
          <t>Clothing</t>
        </is>
      </c>
      <c r="I13558" t="n">
        <v>8</v>
      </c>
      <c r="J13558" t="n">
        <v>576.84</v>
      </c>
      <c r="K13558" t="n">
        <v>0.05</v>
      </c>
      <c r="L13558">
        <f>I13558*J13558*(1-K13558)</f>
        <v/>
      </c>
      <c r="M13558">
        <f>VLOOKUP(F13558,Products!A:D,4,FALSE)*I13558</f>
        <v/>
      </c>
      <c r="N13558">
        <f>L13558-M13558</f>
        <v/>
      </c>
    </row>
    <row r="13559">
      <c r="A13559" t="inlineStr">
        <is>
          <t>T1013557</t>
        </is>
      </c>
      <c r="B13559" t="inlineStr">
        <is>
          <t>2025-06-24</t>
        </is>
      </c>
      <c r="C13559" t="inlineStr">
        <is>
          <t>S037</t>
        </is>
      </c>
      <c r="D13559" t="inlineStr">
        <is>
          <t>Store_037</t>
        </is>
      </c>
      <c r="E13559" t="inlineStr">
        <is>
          <t>East</t>
        </is>
      </c>
      <c r="F13559" t="inlineStr">
        <is>
          <t>P0013</t>
        </is>
      </c>
      <c r="G13559" t="inlineStr">
        <is>
          <t>Prod_0013</t>
        </is>
      </c>
      <c r="H13559" t="inlineStr">
        <is>
          <t>Clothing</t>
        </is>
      </c>
      <c r="I13559" t="n">
        <v>5</v>
      </c>
      <c r="J13559" t="n">
        <v>80.04000000000001</v>
      </c>
      <c r="K13559" t="n">
        <v>0.05</v>
      </c>
      <c r="L13559">
        <f>I13559*J13559*(1-K13559)</f>
        <v/>
      </c>
      <c r="M13559">
        <f>VLOOKUP(F13559,Products!A:D,4,FALSE)*I13559</f>
        <v/>
      </c>
      <c r="N13559">
        <f>L13559-M13559</f>
        <v/>
      </c>
    </row>
    <row r="13560">
      <c r="A13560" t="inlineStr">
        <is>
          <t>T1013558</t>
        </is>
      </c>
      <c r="B13560" t="inlineStr">
        <is>
          <t>2024-04-03</t>
        </is>
      </c>
      <c r="C13560" t="inlineStr">
        <is>
          <t>S032</t>
        </is>
      </c>
      <c r="D13560" t="inlineStr">
        <is>
          <t>Store_032</t>
        </is>
      </c>
      <c r="E13560" t="inlineStr">
        <is>
          <t>Central</t>
        </is>
      </c>
      <c r="F13560" t="inlineStr">
        <is>
          <t>P0048</t>
        </is>
      </c>
      <c r="G13560" t="inlineStr">
        <is>
          <t>Prod_0048</t>
        </is>
      </c>
      <c r="H13560" t="inlineStr">
        <is>
          <t>Toys</t>
        </is>
      </c>
      <c r="I13560" t="n">
        <v>2</v>
      </c>
      <c r="J13560" t="n">
        <v>310.95</v>
      </c>
      <c r="K13560" t="n">
        <v>0.05</v>
      </c>
      <c r="L13560">
        <f>I13560*J13560*(1-K13560)</f>
        <v/>
      </c>
      <c r="M13560">
        <f>VLOOKUP(F13560,Products!A:D,4,FALSE)*I13560</f>
        <v/>
      </c>
      <c r="N13560">
        <f>L13560-M13560</f>
        <v/>
      </c>
    </row>
    <row r="13561">
      <c r="A13561" t="inlineStr">
        <is>
          <t>T1013559</t>
        </is>
      </c>
      <c r="B13561" t="inlineStr">
        <is>
          <t>2023-04-25</t>
        </is>
      </c>
      <c r="C13561" t="inlineStr">
        <is>
          <t>S037</t>
        </is>
      </c>
      <c r="D13561" t="inlineStr">
        <is>
          <t>Store_037</t>
        </is>
      </c>
      <c r="E13561" t="inlineStr">
        <is>
          <t>East</t>
        </is>
      </c>
      <c r="F13561" t="inlineStr">
        <is>
          <t>P0153</t>
        </is>
      </c>
      <c r="G13561" t="inlineStr">
        <is>
          <t>Prod_0153</t>
        </is>
      </c>
      <c r="H13561" t="inlineStr">
        <is>
          <t>Clothing</t>
        </is>
      </c>
      <c r="I13561" t="n">
        <v>8</v>
      </c>
      <c r="J13561" t="n">
        <v>184.86</v>
      </c>
      <c r="K13561" t="n">
        <v>0</v>
      </c>
      <c r="L13561">
        <f>I13561*J13561*(1-K13561)</f>
        <v/>
      </c>
      <c r="M13561">
        <f>VLOOKUP(F13561,Products!A:D,4,FALSE)*I13561</f>
        <v/>
      </c>
      <c r="N13561">
        <f>L13561-M13561</f>
        <v/>
      </c>
    </row>
    <row r="13562">
      <c r="A13562" t="inlineStr">
        <is>
          <t>T1013560</t>
        </is>
      </c>
      <c r="B13562" t="inlineStr">
        <is>
          <t>2024-01-13</t>
        </is>
      </c>
      <c r="C13562" t="inlineStr">
        <is>
          <t>S030</t>
        </is>
      </c>
      <c r="D13562" t="inlineStr">
        <is>
          <t>Store_030</t>
        </is>
      </c>
      <c r="E13562" t="inlineStr">
        <is>
          <t>North</t>
        </is>
      </c>
      <c r="F13562" t="inlineStr">
        <is>
          <t>P0187</t>
        </is>
      </c>
      <c r="G13562" t="inlineStr">
        <is>
          <t>Prod_0187</t>
        </is>
      </c>
      <c r="H13562" t="inlineStr">
        <is>
          <t>Food</t>
        </is>
      </c>
      <c r="I13562" t="n">
        <v>6</v>
      </c>
      <c r="J13562" t="n">
        <v>885.35</v>
      </c>
      <c r="K13562" t="n">
        <v>0</v>
      </c>
      <c r="L13562">
        <f>I13562*J13562*(1-K13562)</f>
        <v/>
      </c>
      <c r="M13562">
        <f>VLOOKUP(F13562,Products!A:D,4,FALSE)*I13562</f>
        <v/>
      </c>
      <c r="N13562">
        <f>L13562-M13562</f>
        <v/>
      </c>
    </row>
    <row r="13563">
      <c r="A13563" t="inlineStr">
        <is>
          <t>T1013561</t>
        </is>
      </c>
      <c r="B13563" t="inlineStr">
        <is>
          <t>2023-10-04</t>
        </is>
      </c>
      <c r="C13563" t="inlineStr">
        <is>
          <t>S006</t>
        </is>
      </c>
      <c r="D13563" t="inlineStr">
        <is>
          <t>Store_006</t>
        </is>
      </c>
      <c r="E13563" t="inlineStr">
        <is>
          <t>East</t>
        </is>
      </c>
      <c r="F13563" t="inlineStr">
        <is>
          <t>P0158</t>
        </is>
      </c>
      <c r="G13563" t="inlineStr">
        <is>
          <t>Prod_0158</t>
        </is>
      </c>
      <c r="H13563" t="inlineStr">
        <is>
          <t>Beverages</t>
        </is>
      </c>
      <c r="I13563" t="n">
        <v>9</v>
      </c>
      <c r="J13563" t="n">
        <v>296.58</v>
      </c>
      <c r="K13563" t="n">
        <v>0.05</v>
      </c>
      <c r="L13563">
        <f>I13563*J13563*(1-K13563)</f>
        <v/>
      </c>
      <c r="M13563">
        <f>VLOOKUP(F13563,Products!A:D,4,FALSE)*I13563</f>
        <v/>
      </c>
      <c r="N13563">
        <f>L13563-M13563</f>
        <v/>
      </c>
    </row>
    <row r="13564">
      <c r="A13564" t="inlineStr">
        <is>
          <t>T1013562</t>
        </is>
      </c>
      <c r="B13564" t="inlineStr">
        <is>
          <t>2024-03-03</t>
        </is>
      </c>
      <c r="C13564" t="inlineStr">
        <is>
          <t>S040</t>
        </is>
      </c>
      <c r="D13564" t="inlineStr">
        <is>
          <t>Store_040</t>
        </is>
      </c>
      <c r="E13564" t="inlineStr">
        <is>
          <t>Central</t>
        </is>
      </c>
      <c r="F13564" t="inlineStr">
        <is>
          <t>P0123</t>
        </is>
      </c>
      <c r="G13564" t="inlineStr">
        <is>
          <t>Prod_0123</t>
        </is>
      </c>
      <c r="H13564" t="inlineStr">
        <is>
          <t>Food</t>
        </is>
      </c>
      <c r="I13564" t="n">
        <v>8</v>
      </c>
      <c r="J13564" t="n">
        <v>474.01</v>
      </c>
      <c r="K13564" t="n">
        <v>0</v>
      </c>
      <c r="L13564">
        <f>I13564*J13564*(1-K13564)</f>
        <v/>
      </c>
      <c r="M13564">
        <f>VLOOKUP(F13564,Products!A:D,4,FALSE)*I13564</f>
        <v/>
      </c>
      <c r="N13564">
        <f>L13564-M13564</f>
        <v/>
      </c>
    </row>
    <row r="13565">
      <c r="A13565" t="inlineStr">
        <is>
          <t>T1013563</t>
        </is>
      </c>
      <c r="B13565" t="inlineStr">
        <is>
          <t>2025-07-27</t>
        </is>
      </c>
      <c r="C13565" t="inlineStr">
        <is>
          <t>S032</t>
        </is>
      </c>
      <c r="D13565" t="inlineStr">
        <is>
          <t>Store_032</t>
        </is>
      </c>
      <c r="E13565" t="inlineStr">
        <is>
          <t>Central</t>
        </is>
      </c>
      <c r="F13565" t="inlineStr">
        <is>
          <t>P0134</t>
        </is>
      </c>
      <c r="G13565" t="inlineStr">
        <is>
          <t>Prod_0134</t>
        </is>
      </c>
      <c r="H13565" t="inlineStr">
        <is>
          <t>Food</t>
        </is>
      </c>
      <c r="I13565" t="n">
        <v>6</v>
      </c>
      <c r="J13565" t="n">
        <v>403.83</v>
      </c>
      <c r="K13565" t="n">
        <v>0</v>
      </c>
      <c r="L13565">
        <f>I13565*J13565*(1-K13565)</f>
        <v/>
      </c>
      <c r="M13565">
        <f>VLOOKUP(F13565,Products!A:D,4,FALSE)*I13565</f>
        <v/>
      </c>
      <c r="N13565">
        <f>L13565-M13565</f>
        <v/>
      </c>
    </row>
    <row r="13566">
      <c r="A13566" t="inlineStr">
        <is>
          <t>T1013564</t>
        </is>
      </c>
      <c r="B13566" t="inlineStr">
        <is>
          <t>2023-04-22</t>
        </is>
      </c>
      <c r="C13566" t="inlineStr">
        <is>
          <t>S005</t>
        </is>
      </c>
      <c r="D13566" t="inlineStr">
        <is>
          <t>Store_005</t>
        </is>
      </c>
      <c r="E13566" t="inlineStr">
        <is>
          <t>Central</t>
        </is>
      </c>
      <c r="F13566" t="inlineStr">
        <is>
          <t>P0161</t>
        </is>
      </c>
      <c r="G13566" t="inlineStr">
        <is>
          <t>Prod_0161</t>
        </is>
      </c>
      <c r="H13566" t="inlineStr">
        <is>
          <t>Household</t>
        </is>
      </c>
      <c r="I13566" t="n">
        <v>2</v>
      </c>
      <c r="J13566" t="n">
        <v>78.69</v>
      </c>
      <c r="K13566" t="n">
        <v>0</v>
      </c>
      <c r="L13566">
        <f>I13566*J13566*(1-K13566)</f>
        <v/>
      </c>
      <c r="M13566">
        <f>VLOOKUP(F13566,Products!A:D,4,FALSE)*I13566</f>
        <v/>
      </c>
      <c r="N13566">
        <f>L13566-M13566</f>
        <v/>
      </c>
    </row>
    <row r="13567">
      <c r="A13567" t="inlineStr">
        <is>
          <t>T1013565</t>
        </is>
      </c>
      <c r="B13567" t="inlineStr">
        <is>
          <t>2024-01-08</t>
        </is>
      </c>
      <c r="C13567" t="inlineStr">
        <is>
          <t>S022</t>
        </is>
      </c>
      <c r="D13567" t="inlineStr">
        <is>
          <t>Store_022</t>
        </is>
      </c>
      <c r="E13567" t="inlineStr">
        <is>
          <t>East</t>
        </is>
      </c>
      <c r="F13567" t="inlineStr">
        <is>
          <t>P0126</t>
        </is>
      </c>
      <c r="G13567" t="inlineStr">
        <is>
          <t>Prod_0126</t>
        </is>
      </c>
      <c r="H13567" t="inlineStr">
        <is>
          <t>Toys</t>
        </is>
      </c>
      <c r="I13567" t="n">
        <v>8</v>
      </c>
      <c r="J13567" t="n">
        <v>341.1</v>
      </c>
      <c r="K13567" t="n">
        <v>0</v>
      </c>
      <c r="L13567">
        <f>I13567*J13567*(1-K13567)</f>
        <v/>
      </c>
      <c r="M13567">
        <f>VLOOKUP(F13567,Products!A:D,4,FALSE)*I13567</f>
        <v/>
      </c>
      <c r="N13567">
        <f>L13567-M13567</f>
        <v/>
      </c>
    </row>
    <row r="13568">
      <c r="A13568" t="inlineStr">
        <is>
          <t>T1013566</t>
        </is>
      </c>
      <c r="B13568" t="inlineStr">
        <is>
          <t>2025-02-10</t>
        </is>
      </c>
      <c r="C13568" t="inlineStr">
        <is>
          <t>S006</t>
        </is>
      </c>
      <c r="D13568" t="inlineStr">
        <is>
          <t>Store_006</t>
        </is>
      </c>
      <c r="E13568" t="inlineStr">
        <is>
          <t>East</t>
        </is>
      </c>
      <c r="F13568" t="inlineStr">
        <is>
          <t>P0035</t>
        </is>
      </c>
      <c r="G13568" t="inlineStr">
        <is>
          <t>Prod_0035</t>
        </is>
      </c>
      <c r="H13568" t="inlineStr">
        <is>
          <t>Beverages</t>
        </is>
      </c>
      <c r="I13568" t="n">
        <v>2</v>
      </c>
      <c r="J13568" t="n">
        <v>114.77</v>
      </c>
      <c r="K13568" t="n">
        <v>0.15</v>
      </c>
      <c r="L13568">
        <f>I13568*J13568*(1-K13568)</f>
        <v/>
      </c>
      <c r="M13568">
        <f>VLOOKUP(F13568,Products!A:D,4,FALSE)*I13568</f>
        <v/>
      </c>
      <c r="N13568">
        <f>L13568-M13568</f>
        <v/>
      </c>
    </row>
    <row r="13569">
      <c r="A13569" t="inlineStr">
        <is>
          <t>T1013567</t>
        </is>
      </c>
      <c r="B13569" t="inlineStr">
        <is>
          <t>2023-04-17</t>
        </is>
      </c>
      <c r="C13569" t="inlineStr">
        <is>
          <t>S015</t>
        </is>
      </c>
      <c r="D13569" t="inlineStr">
        <is>
          <t>Store_015</t>
        </is>
      </c>
      <c r="E13569" t="inlineStr">
        <is>
          <t>North</t>
        </is>
      </c>
      <c r="F13569" t="inlineStr">
        <is>
          <t>P0045</t>
        </is>
      </c>
      <c r="G13569" t="inlineStr">
        <is>
          <t>Prod_0045</t>
        </is>
      </c>
      <c r="H13569" t="inlineStr">
        <is>
          <t>Toys</t>
        </is>
      </c>
      <c r="I13569" t="n">
        <v>4</v>
      </c>
      <c r="J13569" t="n">
        <v>229.81</v>
      </c>
      <c r="K13569" t="n">
        <v>0.2</v>
      </c>
      <c r="L13569">
        <f>I13569*J13569*(1-K13569)</f>
        <v/>
      </c>
      <c r="M13569">
        <f>VLOOKUP(F13569,Products!A:D,4,FALSE)*I13569</f>
        <v/>
      </c>
      <c r="N13569">
        <f>L13569-M13569</f>
        <v/>
      </c>
    </row>
    <row r="13570">
      <c r="A13570" t="inlineStr">
        <is>
          <t>T1013568</t>
        </is>
      </c>
      <c r="B13570" t="inlineStr">
        <is>
          <t>2024-03-23</t>
        </is>
      </c>
      <c r="C13570" t="inlineStr">
        <is>
          <t>S035</t>
        </is>
      </c>
      <c r="D13570" t="inlineStr">
        <is>
          <t>Store_035</t>
        </is>
      </c>
      <c r="E13570" t="inlineStr">
        <is>
          <t>Central</t>
        </is>
      </c>
      <c r="F13570" t="inlineStr">
        <is>
          <t>P0174</t>
        </is>
      </c>
      <c r="G13570" t="inlineStr">
        <is>
          <t>Prod_0174</t>
        </is>
      </c>
      <c r="H13570" t="inlineStr">
        <is>
          <t>Food</t>
        </is>
      </c>
      <c r="I13570" t="n">
        <v>2</v>
      </c>
      <c r="J13570" t="n">
        <v>70.11</v>
      </c>
      <c r="K13570" t="n">
        <v>0.05</v>
      </c>
      <c r="L13570">
        <f>I13570*J13570*(1-K13570)</f>
        <v/>
      </c>
      <c r="M13570">
        <f>VLOOKUP(F13570,Products!A:D,4,FALSE)*I13570</f>
        <v/>
      </c>
      <c r="N13570">
        <f>L13570-M13570</f>
        <v/>
      </c>
    </row>
    <row r="13571">
      <c r="A13571" t="inlineStr">
        <is>
          <t>T1013569</t>
        </is>
      </c>
      <c r="B13571" t="inlineStr">
        <is>
          <t>2025-01-31</t>
        </is>
      </c>
      <c r="C13571" t="inlineStr">
        <is>
          <t>S031</t>
        </is>
      </c>
      <c r="D13571" t="inlineStr">
        <is>
          <t>Store_031</t>
        </is>
      </c>
      <c r="E13571" t="inlineStr">
        <is>
          <t>Central</t>
        </is>
      </c>
      <c r="F13571" t="inlineStr">
        <is>
          <t>P0012</t>
        </is>
      </c>
      <c r="G13571" t="inlineStr">
        <is>
          <t>Prod_0012</t>
        </is>
      </c>
      <c r="H13571" t="inlineStr">
        <is>
          <t>Food</t>
        </is>
      </c>
      <c r="I13571" t="n">
        <v>7</v>
      </c>
      <c r="J13571" t="n">
        <v>736.41</v>
      </c>
      <c r="K13571" t="n">
        <v>0</v>
      </c>
      <c r="L13571">
        <f>I13571*J13571*(1-K13571)</f>
        <v/>
      </c>
      <c r="M13571">
        <f>VLOOKUP(F13571,Products!A:D,4,FALSE)*I13571</f>
        <v/>
      </c>
      <c r="N13571">
        <f>L13571-M13571</f>
        <v/>
      </c>
    </row>
    <row r="13572">
      <c r="A13572" t="inlineStr">
        <is>
          <t>T1013570</t>
        </is>
      </c>
      <c r="B13572" t="inlineStr">
        <is>
          <t>2025-04-02</t>
        </is>
      </c>
      <c r="C13572" t="inlineStr">
        <is>
          <t>S015</t>
        </is>
      </c>
      <c r="D13572" t="inlineStr">
        <is>
          <t>Store_015</t>
        </is>
      </c>
      <c r="E13572" t="inlineStr">
        <is>
          <t>North</t>
        </is>
      </c>
      <c r="F13572" t="inlineStr">
        <is>
          <t>P0162</t>
        </is>
      </c>
      <c r="G13572" t="inlineStr">
        <is>
          <t>Prod_0162</t>
        </is>
      </c>
      <c r="H13572" t="inlineStr">
        <is>
          <t>Food</t>
        </is>
      </c>
      <c r="I13572" t="n">
        <v>2</v>
      </c>
      <c r="J13572" t="n">
        <v>443.56</v>
      </c>
      <c r="K13572" t="n">
        <v>0</v>
      </c>
      <c r="L13572">
        <f>I13572*J13572*(1-K13572)</f>
        <v/>
      </c>
      <c r="M13572">
        <f>VLOOKUP(F13572,Products!A:D,4,FALSE)*I13572</f>
        <v/>
      </c>
      <c r="N13572">
        <f>L13572-M13572</f>
        <v/>
      </c>
    </row>
    <row r="13573">
      <c r="A13573" t="inlineStr">
        <is>
          <t>T1013571</t>
        </is>
      </c>
      <c r="B13573" t="inlineStr">
        <is>
          <t>2024-10-26</t>
        </is>
      </c>
      <c r="C13573" t="inlineStr">
        <is>
          <t>S048</t>
        </is>
      </c>
      <c r="D13573" t="inlineStr">
        <is>
          <t>Store_048</t>
        </is>
      </c>
      <c r="E13573" t="inlineStr">
        <is>
          <t>South</t>
        </is>
      </c>
      <c r="F13573" t="inlineStr">
        <is>
          <t>P0073</t>
        </is>
      </c>
      <c r="G13573" t="inlineStr">
        <is>
          <t>Prod_0073</t>
        </is>
      </c>
      <c r="H13573" t="inlineStr">
        <is>
          <t>Food</t>
        </is>
      </c>
      <c r="I13573" t="n">
        <v>5</v>
      </c>
      <c r="J13573" t="n">
        <v>699.5700000000001</v>
      </c>
      <c r="K13573" t="n">
        <v>0</v>
      </c>
      <c r="L13573">
        <f>I13573*J13573*(1-K13573)</f>
        <v/>
      </c>
      <c r="M13573">
        <f>VLOOKUP(F13573,Products!A:D,4,FALSE)*I13573</f>
        <v/>
      </c>
      <c r="N13573">
        <f>L13573-M13573</f>
        <v/>
      </c>
    </row>
    <row r="13574">
      <c r="A13574" t="inlineStr">
        <is>
          <t>T1013572</t>
        </is>
      </c>
      <c r="B13574" t="inlineStr">
        <is>
          <t>2023-07-18</t>
        </is>
      </c>
      <c r="C13574" t="inlineStr">
        <is>
          <t>S017</t>
        </is>
      </c>
      <c r="D13574" t="inlineStr">
        <is>
          <t>Store_017</t>
        </is>
      </c>
      <c r="E13574" t="inlineStr">
        <is>
          <t>South</t>
        </is>
      </c>
      <c r="F13574" t="inlineStr">
        <is>
          <t>P0084</t>
        </is>
      </c>
      <c r="G13574" t="inlineStr">
        <is>
          <t>Prod_0084</t>
        </is>
      </c>
      <c r="H13574" t="inlineStr">
        <is>
          <t>Beverages</t>
        </is>
      </c>
      <c r="I13574" t="n">
        <v>8</v>
      </c>
      <c r="J13574" t="n">
        <v>772.72</v>
      </c>
      <c r="K13574" t="n">
        <v>0.05</v>
      </c>
      <c r="L13574">
        <f>I13574*J13574*(1-K13574)</f>
        <v/>
      </c>
      <c r="M13574">
        <f>VLOOKUP(F13574,Products!A:D,4,FALSE)*I13574</f>
        <v/>
      </c>
      <c r="N13574">
        <f>L13574-M13574</f>
        <v/>
      </c>
    </row>
    <row r="13575">
      <c r="A13575" t="inlineStr">
        <is>
          <t>T1013573</t>
        </is>
      </c>
      <c r="B13575" t="inlineStr">
        <is>
          <t>2023-07-02</t>
        </is>
      </c>
      <c r="C13575" t="inlineStr">
        <is>
          <t>S036</t>
        </is>
      </c>
      <c r="D13575" t="inlineStr">
        <is>
          <t>Store_036</t>
        </is>
      </c>
      <c r="E13575" t="inlineStr">
        <is>
          <t>Central</t>
        </is>
      </c>
      <c r="F13575" t="inlineStr">
        <is>
          <t>P0046</t>
        </is>
      </c>
      <c r="G13575" t="inlineStr">
        <is>
          <t>Prod_0046</t>
        </is>
      </c>
      <c r="H13575" t="inlineStr">
        <is>
          <t>Electronics</t>
        </is>
      </c>
      <c r="I13575" t="n">
        <v>4</v>
      </c>
      <c r="J13575" t="n">
        <v>54.05</v>
      </c>
      <c r="K13575" t="n">
        <v>0</v>
      </c>
      <c r="L13575">
        <f>I13575*J13575*(1-K13575)</f>
        <v/>
      </c>
      <c r="M13575">
        <f>VLOOKUP(F13575,Products!A:D,4,FALSE)*I13575</f>
        <v/>
      </c>
      <c r="N13575">
        <f>L13575-M13575</f>
        <v/>
      </c>
    </row>
    <row r="13576">
      <c r="A13576" t="inlineStr">
        <is>
          <t>T1013574</t>
        </is>
      </c>
      <c r="B13576" t="inlineStr">
        <is>
          <t>2025-06-07</t>
        </is>
      </c>
      <c r="C13576" t="inlineStr">
        <is>
          <t>S008</t>
        </is>
      </c>
      <c r="D13576" t="inlineStr">
        <is>
          <t>Store_008</t>
        </is>
      </c>
      <c r="E13576" t="inlineStr">
        <is>
          <t>East</t>
        </is>
      </c>
      <c r="F13576" t="inlineStr">
        <is>
          <t>P0015</t>
        </is>
      </c>
      <c r="G13576" t="inlineStr">
        <is>
          <t>Prod_0015</t>
        </is>
      </c>
      <c r="H13576" t="inlineStr">
        <is>
          <t>Food</t>
        </is>
      </c>
      <c r="I13576" t="n">
        <v>5</v>
      </c>
      <c r="J13576" t="n">
        <v>117.84</v>
      </c>
      <c r="K13576" t="n">
        <v>0.1</v>
      </c>
      <c r="L13576">
        <f>I13576*J13576*(1-K13576)</f>
        <v/>
      </c>
      <c r="M13576">
        <f>VLOOKUP(F13576,Products!A:D,4,FALSE)*I13576</f>
        <v/>
      </c>
      <c r="N13576">
        <f>L13576-M13576</f>
        <v/>
      </c>
    </row>
    <row r="13577">
      <c r="A13577" t="inlineStr">
        <is>
          <t>T1013575</t>
        </is>
      </c>
      <c r="B13577" t="inlineStr">
        <is>
          <t>2024-06-14</t>
        </is>
      </c>
      <c r="C13577" t="inlineStr">
        <is>
          <t>S024</t>
        </is>
      </c>
      <c r="D13577" t="inlineStr">
        <is>
          <t>Store_024</t>
        </is>
      </c>
      <c r="E13577" t="inlineStr">
        <is>
          <t>South</t>
        </is>
      </c>
      <c r="F13577" t="inlineStr">
        <is>
          <t>P0162</t>
        </is>
      </c>
      <c r="G13577" t="inlineStr">
        <is>
          <t>Prod_0162</t>
        </is>
      </c>
      <c r="H13577" t="inlineStr">
        <is>
          <t>Food</t>
        </is>
      </c>
      <c r="I13577" t="n">
        <v>9</v>
      </c>
      <c r="J13577" t="n">
        <v>449.16</v>
      </c>
      <c r="K13577" t="n">
        <v>0</v>
      </c>
      <c r="L13577">
        <f>I13577*J13577*(1-K13577)</f>
        <v/>
      </c>
      <c r="M13577">
        <f>VLOOKUP(F13577,Products!A:D,4,FALSE)*I13577</f>
        <v/>
      </c>
      <c r="N13577">
        <f>L13577-M13577</f>
        <v/>
      </c>
    </row>
    <row r="13578">
      <c r="A13578" t="inlineStr">
        <is>
          <t>T1013576</t>
        </is>
      </c>
      <c r="B13578" t="inlineStr">
        <is>
          <t>2024-11-23</t>
        </is>
      </c>
      <c r="C13578" t="inlineStr">
        <is>
          <t>S019</t>
        </is>
      </c>
      <c r="D13578" t="inlineStr">
        <is>
          <t>Store_019</t>
        </is>
      </c>
      <c r="E13578" t="inlineStr">
        <is>
          <t>East</t>
        </is>
      </c>
      <c r="F13578" t="inlineStr">
        <is>
          <t>P0060</t>
        </is>
      </c>
      <c r="G13578" t="inlineStr">
        <is>
          <t>Prod_0060</t>
        </is>
      </c>
      <c r="H13578" t="inlineStr">
        <is>
          <t>Toys</t>
        </is>
      </c>
      <c r="I13578" t="n">
        <v>2</v>
      </c>
      <c r="J13578" t="n">
        <v>129.66</v>
      </c>
      <c r="K13578" t="n">
        <v>0.05</v>
      </c>
      <c r="L13578">
        <f>I13578*J13578*(1-K13578)</f>
        <v/>
      </c>
      <c r="M13578">
        <f>VLOOKUP(F13578,Products!A:D,4,FALSE)*I13578</f>
        <v/>
      </c>
      <c r="N13578">
        <f>L13578-M13578</f>
        <v/>
      </c>
    </row>
    <row r="13579">
      <c r="A13579" t="inlineStr">
        <is>
          <t>T1013577</t>
        </is>
      </c>
      <c r="B13579" t="inlineStr">
        <is>
          <t>2024-10-20</t>
        </is>
      </c>
      <c r="C13579" t="inlineStr">
        <is>
          <t>S010</t>
        </is>
      </c>
      <c r="D13579" t="inlineStr">
        <is>
          <t>Store_010</t>
        </is>
      </c>
      <c r="E13579" t="inlineStr">
        <is>
          <t>North</t>
        </is>
      </c>
      <c r="F13579" t="inlineStr">
        <is>
          <t>P0015</t>
        </is>
      </c>
      <c r="G13579" t="inlineStr">
        <is>
          <t>Prod_0015</t>
        </is>
      </c>
      <c r="H13579" t="inlineStr">
        <is>
          <t>Food</t>
        </is>
      </c>
      <c r="I13579" t="n">
        <v>6</v>
      </c>
      <c r="J13579" t="n">
        <v>120.51</v>
      </c>
      <c r="K13579" t="n">
        <v>0.2</v>
      </c>
      <c r="L13579">
        <f>I13579*J13579*(1-K13579)</f>
        <v/>
      </c>
      <c r="M13579">
        <f>VLOOKUP(F13579,Products!A:D,4,FALSE)*I13579</f>
        <v/>
      </c>
      <c r="N13579">
        <f>L13579-M13579</f>
        <v/>
      </c>
    </row>
    <row r="13580">
      <c r="A13580" t="inlineStr">
        <is>
          <t>T1013578</t>
        </is>
      </c>
      <c r="B13580" t="inlineStr">
        <is>
          <t>2023-11-11</t>
        </is>
      </c>
      <c r="C13580" t="inlineStr">
        <is>
          <t>S019</t>
        </is>
      </c>
      <c r="D13580" t="inlineStr">
        <is>
          <t>Store_019</t>
        </is>
      </c>
      <c r="E13580" t="inlineStr">
        <is>
          <t>East</t>
        </is>
      </c>
      <c r="F13580" t="inlineStr">
        <is>
          <t>P0194</t>
        </is>
      </c>
      <c r="G13580" t="inlineStr">
        <is>
          <t>Prod_0194</t>
        </is>
      </c>
      <c r="H13580" t="inlineStr">
        <is>
          <t>Food</t>
        </is>
      </c>
      <c r="I13580" t="n">
        <v>9</v>
      </c>
      <c r="J13580" t="n">
        <v>767.51</v>
      </c>
      <c r="K13580" t="n">
        <v>0</v>
      </c>
      <c r="L13580">
        <f>I13580*J13580*(1-K13580)</f>
        <v/>
      </c>
      <c r="M13580">
        <f>VLOOKUP(F13580,Products!A:D,4,FALSE)*I13580</f>
        <v/>
      </c>
      <c r="N13580">
        <f>L13580-M13580</f>
        <v/>
      </c>
    </row>
    <row r="13581">
      <c r="A13581" t="inlineStr">
        <is>
          <t>T1013579</t>
        </is>
      </c>
      <c r="B13581" t="inlineStr">
        <is>
          <t>2025-04-11</t>
        </is>
      </c>
      <c r="C13581" t="inlineStr">
        <is>
          <t>S006</t>
        </is>
      </c>
      <c r="D13581" t="inlineStr">
        <is>
          <t>Store_006</t>
        </is>
      </c>
      <c r="E13581" t="inlineStr">
        <is>
          <t>East</t>
        </is>
      </c>
      <c r="F13581" t="inlineStr">
        <is>
          <t>P0183</t>
        </is>
      </c>
      <c r="G13581" t="inlineStr">
        <is>
          <t>Prod_0183</t>
        </is>
      </c>
      <c r="H13581" t="inlineStr">
        <is>
          <t>Stationery</t>
        </is>
      </c>
      <c r="I13581" t="n">
        <v>7</v>
      </c>
      <c r="J13581" t="n">
        <v>749.9400000000001</v>
      </c>
      <c r="K13581" t="n">
        <v>0</v>
      </c>
      <c r="L13581">
        <f>I13581*J13581*(1-K13581)</f>
        <v/>
      </c>
      <c r="M13581">
        <f>VLOOKUP(F13581,Products!A:D,4,FALSE)*I13581</f>
        <v/>
      </c>
      <c r="N13581">
        <f>L13581-M13581</f>
        <v/>
      </c>
    </row>
    <row r="13582">
      <c r="A13582" t="inlineStr">
        <is>
          <t>T1013580</t>
        </is>
      </c>
      <c r="B13582" t="inlineStr">
        <is>
          <t>2023-06-30</t>
        </is>
      </c>
      <c r="C13582" t="inlineStr">
        <is>
          <t>S025</t>
        </is>
      </c>
      <c r="D13582" t="inlineStr">
        <is>
          <t>Store_025</t>
        </is>
      </c>
      <c r="E13582" t="inlineStr">
        <is>
          <t>Central</t>
        </is>
      </c>
      <c r="F13582" t="inlineStr">
        <is>
          <t>P0023</t>
        </is>
      </c>
      <c r="G13582" t="inlineStr">
        <is>
          <t>Prod_0023</t>
        </is>
      </c>
      <c r="H13582" t="inlineStr">
        <is>
          <t>Stationery</t>
        </is>
      </c>
      <c r="I13582" t="n">
        <v>7</v>
      </c>
      <c r="J13582" t="n">
        <v>180.72</v>
      </c>
      <c r="K13582" t="n">
        <v>0.05</v>
      </c>
      <c r="L13582">
        <f>I13582*J13582*(1-K13582)</f>
        <v/>
      </c>
      <c r="M13582">
        <f>VLOOKUP(F13582,Products!A:D,4,FALSE)*I13582</f>
        <v/>
      </c>
      <c r="N13582">
        <f>L13582-M13582</f>
        <v/>
      </c>
    </row>
    <row r="13583">
      <c r="A13583" t="inlineStr">
        <is>
          <t>T1013581</t>
        </is>
      </c>
      <c r="B13583" t="inlineStr">
        <is>
          <t>2024-12-16</t>
        </is>
      </c>
      <c r="C13583" t="inlineStr">
        <is>
          <t>S047</t>
        </is>
      </c>
      <c r="D13583" t="inlineStr">
        <is>
          <t>Store_047</t>
        </is>
      </c>
      <c r="E13583" t="inlineStr">
        <is>
          <t>North</t>
        </is>
      </c>
      <c r="F13583" t="inlineStr">
        <is>
          <t>P0174</t>
        </is>
      </c>
      <c r="G13583" t="inlineStr">
        <is>
          <t>Prod_0174</t>
        </is>
      </c>
      <c r="H13583" t="inlineStr">
        <is>
          <t>Food</t>
        </is>
      </c>
      <c r="I13583" t="n">
        <v>6</v>
      </c>
      <c r="J13583" t="n">
        <v>66.48</v>
      </c>
      <c r="K13583" t="n">
        <v>0.15</v>
      </c>
      <c r="L13583">
        <f>I13583*J13583*(1-K13583)</f>
        <v/>
      </c>
      <c r="M13583">
        <f>VLOOKUP(F13583,Products!A:D,4,FALSE)*I13583</f>
        <v/>
      </c>
      <c r="N13583">
        <f>L13583-M13583</f>
        <v/>
      </c>
    </row>
    <row r="13584">
      <c r="A13584" t="inlineStr">
        <is>
          <t>T1013582</t>
        </is>
      </c>
      <c r="B13584" t="inlineStr">
        <is>
          <t>2024-05-23</t>
        </is>
      </c>
      <c r="C13584" t="inlineStr">
        <is>
          <t>S042</t>
        </is>
      </c>
      <c r="D13584" t="inlineStr">
        <is>
          <t>Store_042</t>
        </is>
      </c>
      <c r="E13584" t="inlineStr">
        <is>
          <t>Central</t>
        </is>
      </c>
      <c r="F13584" t="inlineStr">
        <is>
          <t>P0102</t>
        </is>
      </c>
      <c r="G13584" t="inlineStr">
        <is>
          <t>Prod_0102</t>
        </is>
      </c>
      <c r="H13584" t="inlineStr">
        <is>
          <t>Food</t>
        </is>
      </c>
      <c r="I13584" t="n">
        <v>7</v>
      </c>
      <c r="J13584" t="n">
        <v>550.76</v>
      </c>
      <c r="K13584" t="n">
        <v>0.05</v>
      </c>
      <c r="L13584">
        <f>I13584*J13584*(1-K13584)</f>
        <v/>
      </c>
      <c r="M13584">
        <f>VLOOKUP(F13584,Products!A:D,4,FALSE)*I13584</f>
        <v/>
      </c>
      <c r="N13584">
        <f>L13584-M13584</f>
        <v/>
      </c>
    </row>
    <row r="13585">
      <c r="A13585" t="inlineStr">
        <is>
          <t>T1013583</t>
        </is>
      </c>
      <c r="B13585" t="inlineStr">
        <is>
          <t>2023-07-29</t>
        </is>
      </c>
      <c r="C13585" t="inlineStr">
        <is>
          <t>S002</t>
        </is>
      </c>
      <c r="D13585" t="inlineStr">
        <is>
          <t>Store_002</t>
        </is>
      </c>
      <c r="E13585" t="inlineStr">
        <is>
          <t>South</t>
        </is>
      </c>
      <c r="F13585" t="inlineStr">
        <is>
          <t>P0140</t>
        </is>
      </c>
      <c r="G13585" t="inlineStr">
        <is>
          <t>Prod_0140</t>
        </is>
      </c>
      <c r="H13585" t="inlineStr">
        <is>
          <t>Food</t>
        </is>
      </c>
      <c r="I13585" t="n">
        <v>8</v>
      </c>
      <c r="J13585" t="n">
        <v>634.58</v>
      </c>
      <c r="K13585" t="n">
        <v>0.2</v>
      </c>
      <c r="L13585">
        <f>I13585*J13585*(1-K13585)</f>
        <v/>
      </c>
      <c r="M13585">
        <f>VLOOKUP(F13585,Products!A:D,4,FALSE)*I13585</f>
        <v/>
      </c>
      <c r="N13585">
        <f>L13585-M13585</f>
        <v/>
      </c>
    </row>
    <row r="13586">
      <c r="A13586" t="inlineStr">
        <is>
          <t>T1013584</t>
        </is>
      </c>
      <c r="B13586" t="inlineStr">
        <is>
          <t>2025-05-31</t>
        </is>
      </c>
      <c r="C13586" t="inlineStr">
        <is>
          <t>S020</t>
        </is>
      </c>
      <c r="D13586" t="inlineStr">
        <is>
          <t>Store_020</t>
        </is>
      </c>
      <c r="E13586" t="inlineStr">
        <is>
          <t>West</t>
        </is>
      </c>
      <c r="F13586" t="inlineStr">
        <is>
          <t>P0037</t>
        </is>
      </c>
      <c r="G13586" t="inlineStr">
        <is>
          <t>Prod_0037</t>
        </is>
      </c>
      <c r="H13586" t="inlineStr">
        <is>
          <t>Stationery</t>
        </is>
      </c>
      <c r="I13586" t="n">
        <v>9</v>
      </c>
      <c r="J13586" t="n">
        <v>420.29</v>
      </c>
      <c r="K13586" t="n">
        <v>0</v>
      </c>
      <c r="L13586">
        <f>I13586*J13586*(1-K13586)</f>
        <v/>
      </c>
      <c r="M13586">
        <f>VLOOKUP(F13586,Products!A:D,4,FALSE)*I13586</f>
        <v/>
      </c>
      <c r="N13586">
        <f>L13586-M13586</f>
        <v/>
      </c>
    </row>
    <row r="13587">
      <c r="A13587" t="inlineStr">
        <is>
          <t>T1013585</t>
        </is>
      </c>
      <c r="B13587" t="inlineStr">
        <is>
          <t>2025-01-25</t>
        </is>
      </c>
      <c r="C13587" t="inlineStr">
        <is>
          <t>S014</t>
        </is>
      </c>
      <c r="D13587" t="inlineStr">
        <is>
          <t>Store_014</t>
        </is>
      </c>
      <c r="E13587" t="inlineStr">
        <is>
          <t>West</t>
        </is>
      </c>
      <c r="F13587" t="inlineStr">
        <is>
          <t>P0076</t>
        </is>
      </c>
      <c r="G13587" t="inlineStr">
        <is>
          <t>Prod_0076</t>
        </is>
      </c>
      <c r="H13587" t="inlineStr">
        <is>
          <t>Clothing</t>
        </is>
      </c>
      <c r="I13587" t="n">
        <v>1</v>
      </c>
      <c r="J13587" t="n">
        <v>306.81</v>
      </c>
      <c r="K13587" t="n">
        <v>0</v>
      </c>
      <c r="L13587">
        <f>I13587*J13587*(1-K13587)</f>
        <v/>
      </c>
      <c r="M13587">
        <f>VLOOKUP(F13587,Products!A:D,4,FALSE)*I13587</f>
        <v/>
      </c>
      <c r="N13587">
        <f>L13587-M13587</f>
        <v/>
      </c>
    </row>
    <row r="13588">
      <c r="A13588" t="inlineStr">
        <is>
          <t>T1013586</t>
        </is>
      </c>
      <c r="B13588" t="inlineStr">
        <is>
          <t>2025-06-04</t>
        </is>
      </c>
      <c r="C13588" t="inlineStr">
        <is>
          <t>S011</t>
        </is>
      </c>
      <c r="D13588" t="inlineStr">
        <is>
          <t>Store_011</t>
        </is>
      </c>
      <c r="E13588" t="inlineStr">
        <is>
          <t>South</t>
        </is>
      </c>
      <c r="F13588" t="inlineStr">
        <is>
          <t>P0087</t>
        </is>
      </c>
      <c r="G13588" t="inlineStr">
        <is>
          <t>Prod_0087</t>
        </is>
      </c>
      <c r="H13588" t="inlineStr">
        <is>
          <t>Clothing</t>
        </is>
      </c>
      <c r="I13588" t="n">
        <v>3</v>
      </c>
      <c r="J13588" t="n">
        <v>439.39</v>
      </c>
      <c r="K13588" t="n">
        <v>0</v>
      </c>
      <c r="L13588">
        <f>I13588*J13588*(1-K13588)</f>
        <v/>
      </c>
      <c r="M13588">
        <f>VLOOKUP(F13588,Products!A:D,4,FALSE)*I13588</f>
        <v/>
      </c>
      <c r="N13588">
        <f>L13588-M13588</f>
        <v/>
      </c>
    </row>
    <row r="13589">
      <c r="A13589" t="inlineStr">
        <is>
          <t>T1013587</t>
        </is>
      </c>
      <c r="B13589" t="inlineStr">
        <is>
          <t>2023-10-21</t>
        </is>
      </c>
      <c r="C13589" t="inlineStr">
        <is>
          <t>S024</t>
        </is>
      </c>
      <c r="D13589" t="inlineStr">
        <is>
          <t>Store_024</t>
        </is>
      </c>
      <c r="E13589" t="inlineStr">
        <is>
          <t>South</t>
        </is>
      </c>
      <c r="F13589" t="inlineStr">
        <is>
          <t>P0017</t>
        </is>
      </c>
      <c r="G13589" t="inlineStr">
        <is>
          <t>Prod_0017</t>
        </is>
      </c>
      <c r="H13589" t="inlineStr">
        <is>
          <t>Food</t>
        </is>
      </c>
      <c r="I13589" t="n">
        <v>1</v>
      </c>
      <c r="J13589" t="n">
        <v>685.05</v>
      </c>
      <c r="K13589" t="n">
        <v>0</v>
      </c>
      <c r="L13589">
        <f>I13589*J13589*(1-K13589)</f>
        <v/>
      </c>
      <c r="M13589">
        <f>VLOOKUP(F13589,Products!A:D,4,FALSE)*I13589</f>
        <v/>
      </c>
      <c r="N13589">
        <f>L13589-M13589</f>
        <v/>
      </c>
    </row>
    <row r="13590">
      <c r="A13590" t="inlineStr">
        <is>
          <t>T1013588</t>
        </is>
      </c>
      <c r="B13590" t="inlineStr">
        <is>
          <t>2025-02-23</t>
        </is>
      </c>
      <c r="C13590" t="inlineStr">
        <is>
          <t>S019</t>
        </is>
      </c>
      <c r="D13590" t="inlineStr">
        <is>
          <t>Store_019</t>
        </is>
      </c>
      <c r="E13590" t="inlineStr">
        <is>
          <t>East</t>
        </is>
      </c>
      <c r="F13590" t="inlineStr">
        <is>
          <t>P0197</t>
        </is>
      </c>
      <c r="G13590" t="inlineStr">
        <is>
          <t>Prod_0197</t>
        </is>
      </c>
      <c r="H13590" t="inlineStr">
        <is>
          <t>Food</t>
        </is>
      </c>
      <c r="I13590" t="n">
        <v>5</v>
      </c>
      <c r="J13590" t="n">
        <v>179.59</v>
      </c>
      <c r="K13590" t="n">
        <v>0.05</v>
      </c>
      <c r="L13590">
        <f>I13590*J13590*(1-K13590)</f>
        <v/>
      </c>
      <c r="M13590">
        <f>VLOOKUP(F13590,Products!A:D,4,FALSE)*I13590</f>
        <v/>
      </c>
      <c r="N13590">
        <f>L13590-M13590</f>
        <v/>
      </c>
    </row>
    <row r="13591">
      <c r="A13591" t="inlineStr">
        <is>
          <t>T1013589</t>
        </is>
      </c>
      <c r="B13591" t="inlineStr">
        <is>
          <t>2023-05-20</t>
        </is>
      </c>
      <c r="C13591" t="inlineStr">
        <is>
          <t>S021</t>
        </is>
      </c>
      <c r="D13591" t="inlineStr">
        <is>
          <t>Store_021</t>
        </is>
      </c>
      <c r="E13591" t="inlineStr">
        <is>
          <t>North</t>
        </is>
      </c>
      <c r="F13591" t="inlineStr">
        <is>
          <t>P0021</t>
        </is>
      </c>
      <c r="G13591" t="inlineStr">
        <is>
          <t>Prod_0021</t>
        </is>
      </c>
      <c r="H13591" t="inlineStr">
        <is>
          <t>Household</t>
        </is>
      </c>
      <c r="I13591" t="n">
        <v>4</v>
      </c>
      <c r="J13591" t="n">
        <v>137.68</v>
      </c>
      <c r="K13591" t="n">
        <v>0.15</v>
      </c>
      <c r="L13591">
        <f>I13591*J13591*(1-K13591)</f>
        <v/>
      </c>
      <c r="M13591">
        <f>VLOOKUP(F13591,Products!A:D,4,FALSE)*I13591</f>
        <v/>
      </c>
      <c r="N13591">
        <f>L13591-M13591</f>
        <v/>
      </c>
    </row>
    <row r="13592">
      <c r="A13592" t="inlineStr">
        <is>
          <t>T1013590</t>
        </is>
      </c>
      <c r="B13592" t="inlineStr">
        <is>
          <t>2025-04-02</t>
        </is>
      </c>
      <c r="C13592" t="inlineStr">
        <is>
          <t>S049</t>
        </is>
      </c>
      <c r="D13592" t="inlineStr">
        <is>
          <t>Store_049</t>
        </is>
      </c>
      <c r="E13592" t="inlineStr">
        <is>
          <t>North</t>
        </is>
      </c>
      <c r="F13592" t="inlineStr">
        <is>
          <t>P0151</t>
        </is>
      </c>
      <c r="G13592" t="inlineStr">
        <is>
          <t>Prod_0151</t>
        </is>
      </c>
      <c r="H13592" t="inlineStr">
        <is>
          <t>Food</t>
        </is>
      </c>
      <c r="I13592" t="n">
        <v>9</v>
      </c>
      <c r="J13592" t="n">
        <v>668.22</v>
      </c>
      <c r="K13592" t="n">
        <v>0</v>
      </c>
      <c r="L13592">
        <f>I13592*J13592*(1-K13592)</f>
        <v/>
      </c>
      <c r="M13592">
        <f>VLOOKUP(F13592,Products!A:D,4,FALSE)*I13592</f>
        <v/>
      </c>
      <c r="N13592">
        <f>L13592-M13592</f>
        <v/>
      </c>
    </row>
    <row r="13593">
      <c r="A13593" t="inlineStr">
        <is>
          <t>T1013591</t>
        </is>
      </c>
      <c r="B13593" t="inlineStr">
        <is>
          <t>2023-05-04</t>
        </is>
      </c>
      <c r="C13593" t="inlineStr">
        <is>
          <t>S040</t>
        </is>
      </c>
      <c r="D13593" t="inlineStr">
        <is>
          <t>Store_040</t>
        </is>
      </c>
      <c r="E13593" t="inlineStr">
        <is>
          <t>Central</t>
        </is>
      </c>
      <c r="F13593" t="inlineStr">
        <is>
          <t>P0028</t>
        </is>
      </c>
      <c r="G13593" t="inlineStr">
        <is>
          <t>Prod_0028</t>
        </is>
      </c>
      <c r="H13593" t="inlineStr">
        <is>
          <t>Food</t>
        </is>
      </c>
      <c r="I13593" t="n">
        <v>6</v>
      </c>
      <c r="J13593" t="n">
        <v>566.9</v>
      </c>
      <c r="K13593" t="n">
        <v>0.15</v>
      </c>
      <c r="L13593">
        <f>I13593*J13593*(1-K13593)</f>
        <v/>
      </c>
      <c r="M13593">
        <f>VLOOKUP(F13593,Products!A:D,4,FALSE)*I13593</f>
        <v/>
      </c>
      <c r="N13593">
        <f>L13593-M13593</f>
        <v/>
      </c>
    </row>
    <row r="13594">
      <c r="A13594" t="inlineStr">
        <is>
          <t>T1013592</t>
        </is>
      </c>
      <c r="B13594" t="inlineStr">
        <is>
          <t>2025-04-06</t>
        </is>
      </c>
      <c r="C13594" t="inlineStr">
        <is>
          <t>S050</t>
        </is>
      </c>
      <c r="D13594" t="inlineStr">
        <is>
          <t>Store_050</t>
        </is>
      </c>
      <c r="E13594" t="inlineStr">
        <is>
          <t>South</t>
        </is>
      </c>
      <c r="F13594" t="inlineStr">
        <is>
          <t>P0073</t>
        </is>
      </c>
      <c r="G13594" t="inlineStr">
        <is>
          <t>Prod_0073</t>
        </is>
      </c>
      <c r="H13594" t="inlineStr">
        <is>
          <t>Food</t>
        </is>
      </c>
      <c r="I13594" t="n">
        <v>1</v>
      </c>
      <c r="J13594" t="n">
        <v>712.87</v>
      </c>
      <c r="K13594" t="n">
        <v>0</v>
      </c>
      <c r="L13594">
        <f>I13594*J13594*(1-K13594)</f>
        <v/>
      </c>
      <c r="M13594">
        <f>VLOOKUP(F13594,Products!A:D,4,FALSE)*I13594</f>
        <v/>
      </c>
      <c r="N13594">
        <f>L13594-M13594</f>
        <v/>
      </c>
    </row>
    <row r="13595">
      <c r="A13595" t="inlineStr">
        <is>
          <t>T1013593</t>
        </is>
      </c>
      <c r="B13595" t="inlineStr">
        <is>
          <t>2025-03-15</t>
        </is>
      </c>
      <c r="C13595" t="inlineStr">
        <is>
          <t>S039</t>
        </is>
      </c>
      <c r="D13595" t="inlineStr">
        <is>
          <t>Store_039</t>
        </is>
      </c>
      <c r="E13595" t="inlineStr">
        <is>
          <t>North</t>
        </is>
      </c>
      <c r="F13595" t="inlineStr">
        <is>
          <t>P0122</t>
        </is>
      </c>
      <c r="G13595" t="inlineStr">
        <is>
          <t>Prod_0122</t>
        </is>
      </c>
      <c r="H13595" t="inlineStr">
        <is>
          <t>Beverages</t>
        </is>
      </c>
      <c r="I13595" t="n">
        <v>5</v>
      </c>
      <c r="J13595" t="n">
        <v>723.46</v>
      </c>
      <c r="K13595" t="n">
        <v>0.1</v>
      </c>
      <c r="L13595">
        <f>I13595*J13595*(1-K13595)</f>
        <v/>
      </c>
      <c r="M13595">
        <f>VLOOKUP(F13595,Products!A:D,4,FALSE)*I13595</f>
        <v/>
      </c>
      <c r="N13595">
        <f>L13595-M13595</f>
        <v/>
      </c>
    </row>
    <row r="13596">
      <c r="A13596" t="inlineStr">
        <is>
          <t>T1013594</t>
        </is>
      </c>
      <c r="B13596" t="inlineStr">
        <is>
          <t>2024-12-19</t>
        </is>
      </c>
      <c r="C13596" t="inlineStr">
        <is>
          <t>S027</t>
        </is>
      </c>
      <c r="D13596" t="inlineStr">
        <is>
          <t>Store_027</t>
        </is>
      </c>
      <c r="E13596" t="inlineStr">
        <is>
          <t>South</t>
        </is>
      </c>
      <c r="F13596" t="inlineStr">
        <is>
          <t>P0162</t>
        </is>
      </c>
      <c r="G13596" t="inlineStr">
        <is>
          <t>Prod_0162</t>
        </is>
      </c>
      <c r="H13596" t="inlineStr">
        <is>
          <t>Food</t>
        </is>
      </c>
      <c r="I13596" t="n">
        <v>6</v>
      </c>
      <c r="J13596" t="n">
        <v>446.14</v>
      </c>
      <c r="K13596" t="n">
        <v>0</v>
      </c>
      <c r="L13596">
        <f>I13596*J13596*(1-K13596)</f>
        <v/>
      </c>
      <c r="M13596">
        <f>VLOOKUP(F13596,Products!A:D,4,FALSE)*I13596</f>
        <v/>
      </c>
      <c r="N13596">
        <f>L13596-M13596</f>
        <v/>
      </c>
    </row>
    <row r="13597">
      <c r="A13597" t="inlineStr">
        <is>
          <t>T1013595</t>
        </is>
      </c>
      <c r="B13597" t="inlineStr">
        <is>
          <t>2023-11-16</t>
        </is>
      </c>
      <c r="C13597" t="inlineStr">
        <is>
          <t>S022</t>
        </is>
      </c>
      <c r="D13597" t="inlineStr">
        <is>
          <t>Store_022</t>
        </is>
      </c>
      <c r="E13597" t="inlineStr">
        <is>
          <t>East</t>
        </is>
      </c>
      <c r="F13597" t="inlineStr">
        <is>
          <t>P0060</t>
        </is>
      </c>
      <c r="G13597" t="inlineStr">
        <is>
          <t>Prod_0060</t>
        </is>
      </c>
      <c r="H13597" t="inlineStr">
        <is>
          <t>Toys</t>
        </is>
      </c>
      <c r="I13597" t="n">
        <v>4</v>
      </c>
      <c r="J13597" t="n">
        <v>115.66</v>
      </c>
      <c r="K13597" t="n">
        <v>0.05</v>
      </c>
      <c r="L13597">
        <f>I13597*J13597*(1-K13597)</f>
        <v/>
      </c>
      <c r="M13597">
        <f>VLOOKUP(F13597,Products!A:D,4,FALSE)*I13597</f>
        <v/>
      </c>
      <c r="N13597">
        <f>L13597-M13597</f>
        <v/>
      </c>
    </row>
    <row r="13598">
      <c r="A13598" t="inlineStr">
        <is>
          <t>T1013596</t>
        </is>
      </c>
      <c r="B13598" t="inlineStr">
        <is>
          <t>2025-03-27</t>
        </is>
      </c>
      <c r="C13598" t="inlineStr">
        <is>
          <t>S018</t>
        </is>
      </c>
      <c r="D13598" t="inlineStr">
        <is>
          <t>Store_018</t>
        </is>
      </c>
      <c r="E13598" t="inlineStr">
        <is>
          <t>South</t>
        </is>
      </c>
      <c r="F13598" t="inlineStr">
        <is>
          <t>P0157</t>
        </is>
      </c>
      <c r="G13598" t="inlineStr">
        <is>
          <t>Prod_0157</t>
        </is>
      </c>
      <c r="H13598" t="inlineStr">
        <is>
          <t>Toys</t>
        </is>
      </c>
      <c r="I13598" t="n">
        <v>6</v>
      </c>
      <c r="J13598" t="n">
        <v>278.69</v>
      </c>
      <c r="K13598" t="n">
        <v>0</v>
      </c>
      <c r="L13598">
        <f>I13598*J13598*(1-K13598)</f>
        <v/>
      </c>
      <c r="M13598">
        <f>VLOOKUP(F13598,Products!A:D,4,FALSE)*I13598</f>
        <v/>
      </c>
      <c r="N13598">
        <f>L13598-M13598</f>
        <v/>
      </c>
    </row>
    <row r="13599">
      <c r="A13599" t="inlineStr">
        <is>
          <t>T1013597</t>
        </is>
      </c>
      <c r="B13599" t="inlineStr">
        <is>
          <t>2023-07-23</t>
        </is>
      </c>
      <c r="C13599" t="inlineStr">
        <is>
          <t>S005</t>
        </is>
      </c>
      <c r="D13599" t="inlineStr">
        <is>
          <t>Store_005</t>
        </is>
      </c>
      <c r="E13599" t="inlineStr">
        <is>
          <t>Central</t>
        </is>
      </c>
      <c r="F13599" t="inlineStr">
        <is>
          <t>P0111</t>
        </is>
      </c>
      <c r="G13599" t="inlineStr">
        <is>
          <t>Prod_0111</t>
        </is>
      </c>
      <c r="H13599" t="inlineStr">
        <is>
          <t>Clothing</t>
        </is>
      </c>
      <c r="I13599" t="n">
        <v>8</v>
      </c>
      <c r="J13599" t="n">
        <v>656.64</v>
      </c>
      <c r="K13599" t="n">
        <v>0.15</v>
      </c>
      <c r="L13599">
        <f>I13599*J13599*(1-K13599)</f>
        <v/>
      </c>
      <c r="M13599">
        <f>VLOOKUP(F13599,Products!A:D,4,FALSE)*I13599</f>
        <v/>
      </c>
      <c r="N13599">
        <f>L13599-M13599</f>
        <v/>
      </c>
    </row>
    <row r="13600">
      <c r="A13600" t="inlineStr">
        <is>
          <t>T1013598</t>
        </is>
      </c>
      <c r="B13600" t="inlineStr">
        <is>
          <t>2024-04-19</t>
        </is>
      </c>
      <c r="C13600" t="inlineStr">
        <is>
          <t>S028</t>
        </is>
      </c>
      <c r="D13600" t="inlineStr">
        <is>
          <t>Store_028</t>
        </is>
      </c>
      <c r="E13600" t="inlineStr">
        <is>
          <t>North</t>
        </is>
      </c>
      <c r="F13600" t="inlineStr">
        <is>
          <t>P0090</t>
        </is>
      </c>
      <c r="G13600" t="inlineStr">
        <is>
          <t>Prod_0090</t>
        </is>
      </c>
      <c r="H13600" t="inlineStr">
        <is>
          <t>Toys</t>
        </is>
      </c>
      <c r="I13600" t="n">
        <v>6</v>
      </c>
      <c r="J13600" t="n">
        <v>503.03</v>
      </c>
      <c r="K13600" t="n">
        <v>0</v>
      </c>
      <c r="L13600">
        <f>I13600*J13600*(1-K13600)</f>
        <v/>
      </c>
      <c r="M13600">
        <f>VLOOKUP(F13600,Products!A:D,4,FALSE)*I13600</f>
        <v/>
      </c>
      <c r="N13600">
        <f>L13600-M13600</f>
        <v/>
      </c>
    </row>
    <row r="13601">
      <c r="A13601" t="inlineStr">
        <is>
          <t>T1013599</t>
        </is>
      </c>
      <c r="B13601" t="inlineStr">
        <is>
          <t>2023-06-19</t>
        </is>
      </c>
      <c r="C13601" t="inlineStr">
        <is>
          <t>S032</t>
        </is>
      </c>
      <c r="D13601" t="inlineStr">
        <is>
          <t>Store_032</t>
        </is>
      </c>
      <c r="E13601" t="inlineStr">
        <is>
          <t>Central</t>
        </is>
      </c>
      <c r="F13601" t="inlineStr">
        <is>
          <t>P0200</t>
        </is>
      </c>
      <c r="G13601" t="inlineStr">
        <is>
          <t>Prod_0200</t>
        </is>
      </c>
      <c r="H13601" t="inlineStr">
        <is>
          <t>Electronics</t>
        </is>
      </c>
      <c r="I13601" t="n">
        <v>8</v>
      </c>
      <c r="J13601" t="n">
        <v>322.64</v>
      </c>
      <c r="K13601" t="n">
        <v>0.05</v>
      </c>
      <c r="L13601">
        <f>I13601*J13601*(1-K13601)</f>
        <v/>
      </c>
      <c r="M13601">
        <f>VLOOKUP(F13601,Products!A:D,4,FALSE)*I13601</f>
        <v/>
      </c>
      <c r="N13601">
        <f>L13601-M13601</f>
        <v/>
      </c>
    </row>
    <row r="13602">
      <c r="A13602" t="inlineStr">
        <is>
          <t>T1013600</t>
        </is>
      </c>
      <c r="B13602" t="inlineStr">
        <is>
          <t>2024-12-29</t>
        </is>
      </c>
      <c r="C13602" t="inlineStr">
        <is>
          <t>S011</t>
        </is>
      </c>
      <c r="D13602" t="inlineStr">
        <is>
          <t>Store_011</t>
        </is>
      </c>
      <c r="E13602" t="inlineStr">
        <is>
          <t>South</t>
        </is>
      </c>
      <c r="F13602" t="inlineStr">
        <is>
          <t>P0186</t>
        </is>
      </c>
      <c r="G13602" t="inlineStr">
        <is>
          <t>Prod_0186</t>
        </is>
      </c>
      <c r="H13602" t="inlineStr">
        <is>
          <t>Household</t>
        </is>
      </c>
      <c r="I13602" t="n">
        <v>7</v>
      </c>
      <c r="J13602" t="n">
        <v>710.9400000000001</v>
      </c>
      <c r="K13602" t="n">
        <v>0.05</v>
      </c>
      <c r="L13602">
        <f>I13602*J13602*(1-K13602)</f>
        <v/>
      </c>
      <c r="M13602">
        <f>VLOOKUP(F13602,Products!A:D,4,FALSE)*I13602</f>
        <v/>
      </c>
      <c r="N13602">
        <f>L13602-M13602</f>
        <v/>
      </c>
    </row>
    <row r="13603">
      <c r="A13603" t="inlineStr">
        <is>
          <t>T1013601</t>
        </is>
      </c>
      <c r="B13603" t="inlineStr">
        <is>
          <t>2023-11-18</t>
        </is>
      </c>
      <c r="C13603" t="inlineStr">
        <is>
          <t>S022</t>
        </is>
      </c>
      <c r="D13603" t="inlineStr">
        <is>
          <t>Store_022</t>
        </is>
      </c>
      <c r="E13603" t="inlineStr">
        <is>
          <t>East</t>
        </is>
      </c>
      <c r="F13603" t="inlineStr">
        <is>
          <t>P0200</t>
        </is>
      </c>
      <c r="G13603" t="inlineStr">
        <is>
          <t>Prod_0200</t>
        </is>
      </c>
      <c r="H13603" t="inlineStr">
        <is>
          <t>Electronics</t>
        </is>
      </c>
      <c r="I13603" t="n">
        <v>6</v>
      </c>
      <c r="J13603" t="n">
        <v>333.52</v>
      </c>
      <c r="K13603" t="n">
        <v>0</v>
      </c>
      <c r="L13603">
        <f>I13603*J13603*(1-K13603)</f>
        <v/>
      </c>
      <c r="M13603">
        <f>VLOOKUP(F13603,Products!A:D,4,FALSE)*I13603</f>
        <v/>
      </c>
      <c r="N13603">
        <f>L13603-M13603</f>
        <v/>
      </c>
    </row>
    <row r="13604">
      <c r="A13604" t="inlineStr">
        <is>
          <t>T1013602</t>
        </is>
      </c>
      <c r="B13604" t="inlineStr">
        <is>
          <t>2024-08-21</t>
        </is>
      </c>
      <c r="C13604" t="inlineStr">
        <is>
          <t>S020</t>
        </is>
      </c>
      <c r="D13604" t="inlineStr">
        <is>
          <t>Store_020</t>
        </is>
      </c>
      <c r="E13604" t="inlineStr">
        <is>
          <t>West</t>
        </is>
      </c>
      <c r="F13604" t="inlineStr">
        <is>
          <t>P0095</t>
        </is>
      </c>
      <c r="G13604" t="inlineStr">
        <is>
          <t>Prod_0095</t>
        </is>
      </c>
      <c r="H13604" t="inlineStr">
        <is>
          <t>Food</t>
        </is>
      </c>
      <c r="I13604" t="n">
        <v>8</v>
      </c>
      <c r="J13604" t="n">
        <v>245.08</v>
      </c>
      <c r="K13604" t="n">
        <v>0</v>
      </c>
      <c r="L13604">
        <f>I13604*J13604*(1-K13604)</f>
        <v/>
      </c>
      <c r="M13604">
        <f>VLOOKUP(F13604,Products!A:D,4,FALSE)*I13604</f>
        <v/>
      </c>
      <c r="N13604">
        <f>L13604-M13604</f>
        <v/>
      </c>
    </row>
    <row r="13605">
      <c r="A13605" t="inlineStr">
        <is>
          <t>T1013603</t>
        </is>
      </c>
      <c r="B13605" t="inlineStr">
        <is>
          <t>2025-08-27</t>
        </is>
      </c>
      <c r="C13605" t="inlineStr">
        <is>
          <t>S024</t>
        </is>
      </c>
      <c r="D13605" t="inlineStr">
        <is>
          <t>Store_024</t>
        </is>
      </c>
      <c r="E13605" t="inlineStr">
        <is>
          <t>South</t>
        </is>
      </c>
      <c r="F13605" t="inlineStr">
        <is>
          <t>P0077</t>
        </is>
      </c>
      <c r="G13605" t="inlineStr">
        <is>
          <t>Prod_0077</t>
        </is>
      </c>
      <c r="H13605" t="inlineStr">
        <is>
          <t>Beverages</t>
        </is>
      </c>
      <c r="I13605" t="n">
        <v>7</v>
      </c>
      <c r="J13605" t="n">
        <v>42.65</v>
      </c>
      <c r="K13605" t="n">
        <v>0</v>
      </c>
      <c r="L13605">
        <f>I13605*J13605*(1-K13605)</f>
        <v/>
      </c>
      <c r="M13605">
        <f>VLOOKUP(F13605,Products!A:D,4,FALSE)*I13605</f>
        <v/>
      </c>
      <c r="N13605">
        <f>L13605-M13605</f>
        <v/>
      </c>
    </row>
    <row r="13606">
      <c r="A13606" t="inlineStr">
        <is>
          <t>T1013604</t>
        </is>
      </c>
      <c r="B13606" t="inlineStr">
        <is>
          <t>2025-02-20</t>
        </is>
      </c>
      <c r="C13606" t="inlineStr">
        <is>
          <t>S034</t>
        </is>
      </c>
      <c r="D13606" t="inlineStr">
        <is>
          <t>Store_034</t>
        </is>
      </c>
      <c r="E13606" t="inlineStr">
        <is>
          <t>Central</t>
        </is>
      </c>
      <c r="F13606" t="inlineStr">
        <is>
          <t>P0160</t>
        </is>
      </c>
      <c r="G13606" t="inlineStr">
        <is>
          <t>Prod_0160</t>
        </is>
      </c>
      <c r="H13606" t="inlineStr">
        <is>
          <t>Food</t>
        </is>
      </c>
      <c r="I13606" t="n">
        <v>3</v>
      </c>
      <c r="J13606" t="n">
        <v>766.24</v>
      </c>
      <c r="K13606" t="n">
        <v>0.05</v>
      </c>
      <c r="L13606">
        <f>I13606*J13606*(1-K13606)</f>
        <v/>
      </c>
      <c r="M13606">
        <f>VLOOKUP(F13606,Products!A:D,4,FALSE)*I13606</f>
        <v/>
      </c>
      <c r="N13606">
        <f>L13606-M13606</f>
        <v/>
      </c>
    </row>
    <row r="13607">
      <c r="A13607" t="inlineStr">
        <is>
          <t>T1013605</t>
        </is>
      </c>
      <c r="B13607" t="inlineStr">
        <is>
          <t>2023-01-05</t>
        </is>
      </c>
      <c r="C13607" t="inlineStr">
        <is>
          <t>S041</t>
        </is>
      </c>
      <c r="D13607" t="inlineStr">
        <is>
          <t>Store_041</t>
        </is>
      </c>
      <c r="E13607" t="inlineStr">
        <is>
          <t>East</t>
        </is>
      </c>
      <c r="F13607" t="inlineStr">
        <is>
          <t>P0112</t>
        </is>
      </c>
      <c r="G13607" t="inlineStr">
        <is>
          <t>Prod_0112</t>
        </is>
      </c>
      <c r="H13607" t="inlineStr">
        <is>
          <t>Beverages</t>
        </is>
      </c>
      <c r="I13607" t="n">
        <v>8</v>
      </c>
      <c r="J13607" t="n">
        <v>712.3099999999999</v>
      </c>
      <c r="K13607" t="n">
        <v>0</v>
      </c>
      <c r="L13607">
        <f>I13607*J13607*(1-K13607)</f>
        <v/>
      </c>
      <c r="M13607">
        <f>VLOOKUP(F13607,Products!A:D,4,FALSE)*I13607</f>
        <v/>
      </c>
      <c r="N13607">
        <f>L13607-M13607</f>
        <v/>
      </c>
    </row>
    <row r="13608">
      <c r="A13608" t="inlineStr">
        <is>
          <t>T1013606</t>
        </is>
      </c>
      <c r="B13608" t="inlineStr">
        <is>
          <t>2024-01-15</t>
        </is>
      </c>
      <c r="C13608" t="inlineStr">
        <is>
          <t>S034</t>
        </is>
      </c>
      <c r="D13608" t="inlineStr">
        <is>
          <t>Store_034</t>
        </is>
      </c>
      <c r="E13608" t="inlineStr">
        <is>
          <t>Central</t>
        </is>
      </c>
      <c r="F13608" t="inlineStr">
        <is>
          <t>P0200</t>
        </is>
      </c>
      <c r="G13608" t="inlineStr">
        <is>
          <t>Prod_0200</t>
        </is>
      </c>
      <c r="H13608" t="inlineStr">
        <is>
          <t>Electronics</t>
        </is>
      </c>
      <c r="I13608" t="n">
        <v>7</v>
      </c>
      <c r="J13608" t="n">
        <v>345.03</v>
      </c>
      <c r="K13608" t="n">
        <v>0</v>
      </c>
      <c r="L13608">
        <f>I13608*J13608*(1-K13608)</f>
        <v/>
      </c>
      <c r="M13608">
        <f>VLOOKUP(F13608,Products!A:D,4,FALSE)*I13608</f>
        <v/>
      </c>
      <c r="N13608">
        <f>L13608-M13608</f>
        <v/>
      </c>
    </row>
    <row r="13609">
      <c r="A13609" t="inlineStr">
        <is>
          <t>T1013607</t>
        </is>
      </c>
      <c r="B13609" t="inlineStr">
        <is>
          <t>2025-07-28</t>
        </is>
      </c>
      <c r="C13609" t="inlineStr">
        <is>
          <t>S017</t>
        </is>
      </c>
      <c r="D13609" t="inlineStr">
        <is>
          <t>Store_017</t>
        </is>
      </c>
      <c r="E13609" t="inlineStr">
        <is>
          <t>South</t>
        </is>
      </c>
      <c r="F13609" t="inlineStr">
        <is>
          <t>P0115</t>
        </is>
      </c>
      <c r="G13609" t="inlineStr">
        <is>
          <t>Prod_0115</t>
        </is>
      </c>
      <c r="H13609" t="inlineStr">
        <is>
          <t>Clothing</t>
        </is>
      </c>
      <c r="I13609" t="n">
        <v>6</v>
      </c>
      <c r="J13609" t="n">
        <v>824.5</v>
      </c>
      <c r="K13609" t="n">
        <v>0.2</v>
      </c>
      <c r="L13609">
        <f>I13609*J13609*(1-K13609)</f>
        <v/>
      </c>
      <c r="M13609">
        <f>VLOOKUP(F13609,Products!A:D,4,FALSE)*I13609</f>
        <v/>
      </c>
      <c r="N13609">
        <f>L13609-M13609</f>
        <v/>
      </c>
    </row>
    <row r="13610">
      <c r="A13610" t="inlineStr">
        <is>
          <t>T1013608</t>
        </is>
      </c>
      <c r="B13610" t="inlineStr">
        <is>
          <t>2025-04-21</t>
        </is>
      </c>
      <c r="C13610" t="inlineStr">
        <is>
          <t>S009</t>
        </is>
      </c>
      <c r="D13610" t="inlineStr">
        <is>
          <t>Store_009</t>
        </is>
      </c>
      <c r="E13610" t="inlineStr">
        <is>
          <t>Central</t>
        </is>
      </c>
      <c r="F13610" t="inlineStr">
        <is>
          <t>P0167</t>
        </is>
      </c>
      <c r="G13610" t="inlineStr">
        <is>
          <t>Prod_0167</t>
        </is>
      </c>
      <c r="H13610" t="inlineStr">
        <is>
          <t>Beverages</t>
        </is>
      </c>
      <c r="I13610" t="n">
        <v>4</v>
      </c>
      <c r="J13610" t="n">
        <v>362.23</v>
      </c>
      <c r="K13610" t="n">
        <v>0</v>
      </c>
      <c r="L13610">
        <f>I13610*J13610*(1-K13610)</f>
        <v/>
      </c>
      <c r="M13610">
        <f>VLOOKUP(F13610,Products!A:D,4,FALSE)*I13610</f>
        <v/>
      </c>
      <c r="N13610">
        <f>L13610-M13610</f>
        <v/>
      </c>
    </row>
    <row r="13611">
      <c r="A13611" t="inlineStr">
        <is>
          <t>T1013609</t>
        </is>
      </c>
      <c r="B13611" t="inlineStr">
        <is>
          <t>2023-10-25</t>
        </is>
      </c>
      <c r="C13611" t="inlineStr">
        <is>
          <t>S036</t>
        </is>
      </c>
      <c r="D13611" t="inlineStr">
        <is>
          <t>Store_036</t>
        </is>
      </c>
      <c r="E13611" t="inlineStr">
        <is>
          <t>Central</t>
        </is>
      </c>
      <c r="F13611" t="inlineStr">
        <is>
          <t>P0106</t>
        </is>
      </c>
      <c r="G13611" t="inlineStr">
        <is>
          <t>Prod_0106</t>
        </is>
      </c>
      <c r="H13611" t="inlineStr">
        <is>
          <t>Electronics</t>
        </is>
      </c>
      <c r="I13611" t="n">
        <v>7</v>
      </c>
      <c r="J13611" t="n">
        <v>928.22</v>
      </c>
      <c r="K13611" t="n">
        <v>0</v>
      </c>
      <c r="L13611">
        <f>I13611*J13611*(1-K13611)</f>
        <v/>
      </c>
      <c r="M13611">
        <f>VLOOKUP(F13611,Products!A:D,4,FALSE)*I13611</f>
        <v/>
      </c>
      <c r="N13611">
        <f>L13611-M13611</f>
        <v/>
      </c>
    </row>
    <row r="13612">
      <c r="A13612" t="inlineStr">
        <is>
          <t>T1013610</t>
        </is>
      </c>
      <c r="B13612" t="inlineStr">
        <is>
          <t>2024-03-25</t>
        </is>
      </c>
      <c r="C13612" t="inlineStr">
        <is>
          <t>S020</t>
        </is>
      </c>
      <c r="D13612" t="inlineStr">
        <is>
          <t>Store_020</t>
        </is>
      </c>
      <c r="E13612" t="inlineStr">
        <is>
          <t>West</t>
        </is>
      </c>
      <c r="F13612" t="inlineStr">
        <is>
          <t>P0190</t>
        </is>
      </c>
      <c r="G13612" t="inlineStr">
        <is>
          <t>Prod_0190</t>
        </is>
      </c>
      <c r="H13612" t="inlineStr">
        <is>
          <t>Household</t>
        </is>
      </c>
      <c r="I13612" t="n">
        <v>6</v>
      </c>
      <c r="J13612" t="n">
        <v>282.85</v>
      </c>
      <c r="K13612" t="n">
        <v>0.05</v>
      </c>
      <c r="L13612">
        <f>I13612*J13612*(1-K13612)</f>
        <v/>
      </c>
      <c r="M13612">
        <f>VLOOKUP(F13612,Products!A:D,4,FALSE)*I13612</f>
        <v/>
      </c>
      <c r="N13612">
        <f>L13612-M13612</f>
        <v/>
      </c>
    </row>
    <row r="13613">
      <c r="A13613" t="inlineStr">
        <is>
          <t>T1013611</t>
        </is>
      </c>
      <c r="B13613" t="inlineStr">
        <is>
          <t>2023-01-12</t>
        </is>
      </c>
      <c r="C13613" t="inlineStr">
        <is>
          <t>S043</t>
        </is>
      </c>
      <c r="D13613" t="inlineStr">
        <is>
          <t>Store_043</t>
        </is>
      </c>
      <c r="E13613" t="inlineStr">
        <is>
          <t>East</t>
        </is>
      </c>
      <c r="F13613" t="inlineStr">
        <is>
          <t>P0005</t>
        </is>
      </c>
      <c r="G13613" t="inlineStr">
        <is>
          <t>Prod_0005</t>
        </is>
      </c>
      <c r="H13613" t="inlineStr">
        <is>
          <t>Beverages</t>
        </is>
      </c>
      <c r="I13613" t="n">
        <v>7</v>
      </c>
      <c r="J13613" t="n">
        <v>119.82</v>
      </c>
      <c r="K13613" t="n">
        <v>0</v>
      </c>
      <c r="L13613">
        <f>I13613*J13613*(1-K13613)</f>
        <v/>
      </c>
      <c r="M13613">
        <f>VLOOKUP(F13613,Products!A:D,4,FALSE)*I13613</f>
        <v/>
      </c>
      <c r="N13613">
        <f>L13613-M13613</f>
        <v/>
      </c>
    </row>
    <row r="13614">
      <c r="A13614" t="inlineStr">
        <is>
          <t>T1013612</t>
        </is>
      </c>
      <c r="B13614" t="inlineStr">
        <is>
          <t>2025-05-11</t>
        </is>
      </c>
      <c r="C13614" t="inlineStr">
        <is>
          <t>S023</t>
        </is>
      </c>
      <c r="D13614" t="inlineStr">
        <is>
          <t>Store_023</t>
        </is>
      </c>
      <c r="E13614" t="inlineStr">
        <is>
          <t>South</t>
        </is>
      </c>
      <c r="F13614" t="inlineStr">
        <is>
          <t>P0079</t>
        </is>
      </c>
      <c r="G13614" t="inlineStr">
        <is>
          <t>Prod_0079</t>
        </is>
      </c>
      <c r="H13614" t="inlineStr">
        <is>
          <t>Food</t>
        </is>
      </c>
      <c r="I13614" t="n">
        <v>3</v>
      </c>
      <c r="J13614" t="n">
        <v>598.89</v>
      </c>
      <c r="K13614" t="n">
        <v>0.05</v>
      </c>
      <c r="L13614">
        <f>I13614*J13614*(1-K13614)</f>
        <v/>
      </c>
      <c r="M13614">
        <f>VLOOKUP(F13614,Products!A:D,4,FALSE)*I13614</f>
        <v/>
      </c>
      <c r="N13614">
        <f>L13614-M13614</f>
        <v/>
      </c>
    </row>
    <row r="13615">
      <c r="A13615" t="inlineStr">
        <is>
          <t>T1013613</t>
        </is>
      </c>
      <c r="B13615" t="inlineStr">
        <is>
          <t>2023-09-21</t>
        </is>
      </c>
      <c r="C13615" t="inlineStr">
        <is>
          <t>S034</t>
        </is>
      </c>
      <c r="D13615" t="inlineStr">
        <is>
          <t>Store_034</t>
        </is>
      </c>
      <c r="E13615" t="inlineStr">
        <is>
          <t>Central</t>
        </is>
      </c>
      <c r="F13615" t="inlineStr">
        <is>
          <t>P0057</t>
        </is>
      </c>
      <c r="G13615" t="inlineStr">
        <is>
          <t>Prod_0057</t>
        </is>
      </c>
      <c r="H13615" t="inlineStr">
        <is>
          <t>Beverages</t>
        </is>
      </c>
      <c r="I13615" t="n">
        <v>9</v>
      </c>
      <c r="J13615" t="n">
        <v>86.95</v>
      </c>
      <c r="K13615" t="n">
        <v>0</v>
      </c>
      <c r="L13615">
        <f>I13615*J13615*(1-K13615)</f>
        <v/>
      </c>
      <c r="M13615">
        <f>VLOOKUP(F13615,Products!A:D,4,FALSE)*I13615</f>
        <v/>
      </c>
      <c r="N13615">
        <f>L13615-M13615</f>
        <v/>
      </c>
    </row>
    <row r="13616">
      <c r="A13616" t="inlineStr">
        <is>
          <t>T1013614</t>
        </is>
      </c>
      <c r="B13616" t="inlineStr">
        <is>
          <t>2025-08-03</t>
        </is>
      </c>
      <c r="C13616" t="inlineStr">
        <is>
          <t>S045</t>
        </is>
      </c>
      <c r="D13616" t="inlineStr">
        <is>
          <t>Store_045</t>
        </is>
      </c>
      <c r="E13616" t="inlineStr">
        <is>
          <t>East</t>
        </is>
      </c>
      <c r="F13616" t="inlineStr">
        <is>
          <t>P0001</t>
        </is>
      </c>
      <c r="G13616" t="inlineStr">
        <is>
          <t>Prod_0001</t>
        </is>
      </c>
      <c r="H13616" t="inlineStr">
        <is>
          <t>Beverages</t>
        </is>
      </c>
      <c r="I13616" t="n">
        <v>2</v>
      </c>
      <c r="J13616" t="n">
        <v>728.34</v>
      </c>
      <c r="K13616" t="n">
        <v>0</v>
      </c>
      <c r="L13616">
        <f>I13616*J13616*(1-K13616)</f>
        <v/>
      </c>
      <c r="M13616">
        <f>VLOOKUP(F13616,Products!A:D,4,FALSE)*I13616</f>
        <v/>
      </c>
      <c r="N13616">
        <f>L13616-M13616</f>
        <v/>
      </c>
    </row>
    <row r="13617">
      <c r="A13617" t="inlineStr">
        <is>
          <t>T1013615</t>
        </is>
      </c>
      <c r="B13617" t="inlineStr">
        <is>
          <t>2023-02-25</t>
        </is>
      </c>
      <c r="C13617" t="inlineStr">
        <is>
          <t>S033</t>
        </is>
      </c>
      <c r="D13617" t="inlineStr">
        <is>
          <t>Store_033</t>
        </is>
      </c>
      <c r="E13617" t="inlineStr">
        <is>
          <t>North</t>
        </is>
      </c>
      <c r="F13617" t="inlineStr">
        <is>
          <t>P0110</t>
        </is>
      </c>
      <c r="G13617" t="inlineStr">
        <is>
          <t>Prod_0110</t>
        </is>
      </c>
      <c r="H13617" t="inlineStr">
        <is>
          <t>Stationery</t>
        </is>
      </c>
      <c r="I13617" t="n">
        <v>9</v>
      </c>
      <c r="J13617" t="n">
        <v>61.56</v>
      </c>
      <c r="K13617" t="n">
        <v>0</v>
      </c>
      <c r="L13617">
        <f>I13617*J13617*(1-K13617)</f>
        <v/>
      </c>
      <c r="M13617">
        <f>VLOOKUP(F13617,Products!A:D,4,FALSE)*I13617</f>
        <v/>
      </c>
      <c r="N13617">
        <f>L13617-M13617</f>
        <v/>
      </c>
    </row>
    <row r="13618">
      <c r="A13618" t="inlineStr">
        <is>
          <t>T1013616</t>
        </is>
      </c>
      <c r="B13618" t="inlineStr">
        <is>
          <t>2024-03-30</t>
        </is>
      </c>
      <c r="C13618" t="inlineStr">
        <is>
          <t>S029</t>
        </is>
      </c>
      <c r="D13618" t="inlineStr">
        <is>
          <t>Store_029</t>
        </is>
      </c>
      <c r="E13618" t="inlineStr">
        <is>
          <t>South</t>
        </is>
      </c>
      <c r="F13618" t="inlineStr">
        <is>
          <t>P0052</t>
        </is>
      </c>
      <c r="G13618" t="inlineStr">
        <is>
          <t>Prod_0052</t>
        </is>
      </c>
      <c r="H13618" t="inlineStr">
        <is>
          <t>Clothing</t>
        </is>
      </c>
      <c r="I13618" t="n">
        <v>4</v>
      </c>
      <c r="J13618" t="n">
        <v>43.63</v>
      </c>
      <c r="K13618" t="n">
        <v>0.15</v>
      </c>
      <c r="L13618">
        <f>I13618*J13618*(1-K13618)</f>
        <v/>
      </c>
      <c r="M13618">
        <f>VLOOKUP(F13618,Products!A:D,4,FALSE)*I13618</f>
        <v/>
      </c>
      <c r="N13618">
        <f>L13618-M13618</f>
        <v/>
      </c>
    </row>
    <row r="13619">
      <c r="A13619" t="inlineStr">
        <is>
          <t>T1013617</t>
        </is>
      </c>
      <c r="B13619" t="inlineStr">
        <is>
          <t>2024-12-11</t>
        </is>
      </c>
      <c r="C13619" t="inlineStr">
        <is>
          <t>S023</t>
        </is>
      </c>
      <c r="D13619" t="inlineStr">
        <is>
          <t>Store_023</t>
        </is>
      </c>
      <c r="E13619" t="inlineStr">
        <is>
          <t>South</t>
        </is>
      </c>
      <c r="F13619" t="inlineStr">
        <is>
          <t>P0019</t>
        </is>
      </c>
      <c r="G13619" t="inlineStr">
        <is>
          <t>Prod_0019</t>
        </is>
      </c>
      <c r="H13619" t="inlineStr">
        <is>
          <t>Toys</t>
        </is>
      </c>
      <c r="I13619" t="n">
        <v>8</v>
      </c>
      <c r="J13619" t="n">
        <v>654.4</v>
      </c>
      <c r="K13619" t="n">
        <v>0.05</v>
      </c>
      <c r="L13619">
        <f>I13619*J13619*(1-K13619)</f>
        <v/>
      </c>
      <c r="M13619">
        <f>VLOOKUP(F13619,Products!A:D,4,FALSE)*I13619</f>
        <v/>
      </c>
      <c r="N13619">
        <f>L13619-M13619</f>
        <v/>
      </c>
    </row>
    <row r="13620">
      <c r="A13620" t="inlineStr">
        <is>
          <t>T1013618</t>
        </is>
      </c>
      <c r="B13620" t="inlineStr">
        <is>
          <t>2024-11-04</t>
        </is>
      </c>
      <c r="C13620" t="inlineStr">
        <is>
          <t>S037</t>
        </is>
      </c>
      <c r="D13620" t="inlineStr">
        <is>
          <t>Store_037</t>
        </is>
      </c>
      <c r="E13620" t="inlineStr">
        <is>
          <t>East</t>
        </is>
      </c>
      <c r="F13620" t="inlineStr">
        <is>
          <t>P0084</t>
        </is>
      </c>
      <c r="G13620" t="inlineStr">
        <is>
          <t>Prod_0084</t>
        </is>
      </c>
      <c r="H13620" t="inlineStr">
        <is>
          <t>Beverages</t>
        </is>
      </c>
      <c r="I13620" t="n">
        <v>2</v>
      </c>
      <c r="J13620" t="n">
        <v>747.25</v>
      </c>
      <c r="K13620" t="n">
        <v>0</v>
      </c>
      <c r="L13620">
        <f>I13620*J13620*(1-K13620)</f>
        <v/>
      </c>
      <c r="M13620">
        <f>VLOOKUP(F13620,Products!A:D,4,FALSE)*I13620</f>
        <v/>
      </c>
      <c r="N13620">
        <f>L13620-M13620</f>
        <v/>
      </c>
    </row>
    <row r="13621">
      <c r="A13621" t="inlineStr">
        <is>
          <t>T1013619</t>
        </is>
      </c>
      <c r="B13621" t="inlineStr">
        <is>
          <t>2024-08-14</t>
        </is>
      </c>
      <c r="C13621" t="inlineStr">
        <is>
          <t>S037</t>
        </is>
      </c>
      <c r="D13621" t="inlineStr">
        <is>
          <t>Store_037</t>
        </is>
      </c>
      <c r="E13621" t="inlineStr">
        <is>
          <t>East</t>
        </is>
      </c>
      <c r="F13621" t="inlineStr">
        <is>
          <t>P0144</t>
        </is>
      </c>
      <c r="G13621" t="inlineStr">
        <is>
          <t>Prod_0144</t>
        </is>
      </c>
      <c r="H13621" t="inlineStr">
        <is>
          <t>Stationery</t>
        </is>
      </c>
      <c r="I13621" t="n">
        <v>7</v>
      </c>
      <c r="J13621" t="n">
        <v>255.56</v>
      </c>
      <c r="K13621" t="n">
        <v>0</v>
      </c>
      <c r="L13621">
        <f>I13621*J13621*(1-K13621)</f>
        <v/>
      </c>
      <c r="M13621">
        <f>VLOOKUP(F13621,Products!A:D,4,FALSE)*I13621</f>
        <v/>
      </c>
      <c r="N13621">
        <f>L13621-M13621</f>
        <v/>
      </c>
    </row>
    <row r="13622">
      <c r="A13622" t="inlineStr">
        <is>
          <t>T1013620</t>
        </is>
      </c>
      <c r="B13622" t="inlineStr">
        <is>
          <t>2024-04-26</t>
        </is>
      </c>
      <c r="C13622" t="inlineStr">
        <is>
          <t>S002</t>
        </is>
      </c>
      <c r="D13622" t="inlineStr">
        <is>
          <t>Store_002</t>
        </is>
      </c>
      <c r="E13622" t="inlineStr">
        <is>
          <t>South</t>
        </is>
      </c>
      <c r="F13622" t="inlineStr">
        <is>
          <t>P0090</t>
        </is>
      </c>
      <c r="G13622" t="inlineStr">
        <is>
          <t>Prod_0090</t>
        </is>
      </c>
      <c r="H13622" t="inlineStr">
        <is>
          <t>Toys</t>
        </is>
      </c>
      <c r="I13622" t="n">
        <v>9</v>
      </c>
      <c r="J13622" t="n">
        <v>480.24</v>
      </c>
      <c r="K13622" t="n">
        <v>0</v>
      </c>
      <c r="L13622">
        <f>I13622*J13622*(1-K13622)</f>
        <v/>
      </c>
      <c r="M13622">
        <f>VLOOKUP(F13622,Products!A:D,4,FALSE)*I13622</f>
        <v/>
      </c>
      <c r="N13622">
        <f>L13622-M13622</f>
        <v/>
      </c>
    </row>
    <row r="13623">
      <c r="A13623" t="inlineStr">
        <is>
          <t>T1013621</t>
        </is>
      </c>
      <c r="B13623" t="inlineStr">
        <is>
          <t>2023-04-05</t>
        </is>
      </c>
      <c r="C13623" t="inlineStr">
        <is>
          <t>S022</t>
        </is>
      </c>
      <c r="D13623" t="inlineStr">
        <is>
          <t>Store_022</t>
        </is>
      </c>
      <c r="E13623" t="inlineStr">
        <is>
          <t>East</t>
        </is>
      </c>
      <c r="F13623" t="inlineStr">
        <is>
          <t>P0022</t>
        </is>
      </c>
      <c r="G13623" t="inlineStr">
        <is>
          <t>Prod_0022</t>
        </is>
      </c>
      <c r="H13623" t="inlineStr">
        <is>
          <t>Beverages</t>
        </is>
      </c>
      <c r="I13623" t="n">
        <v>3</v>
      </c>
      <c r="J13623" t="n">
        <v>203.5</v>
      </c>
      <c r="K13623" t="n">
        <v>0</v>
      </c>
      <c r="L13623">
        <f>I13623*J13623*(1-K13623)</f>
        <v/>
      </c>
      <c r="M13623">
        <f>VLOOKUP(F13623,Products!A:D,4,FALSE)*I13623</f>
        <v/>
      </c>
      <c r="N13623">
        <f>L13623-M13623</f>
        <v/>
      </c>
    </row>
    <row r="13624">
      <c r="A13624" t="inlineStr">
        <is>
          <t>T1013622</t>
        </is>
      </c>
      <c r="B13624" t="inlineStr">
        <is>
          <t>2023-10-06</t>
        </is>
      </c>
      <c r="C13624" t="inlineStr">
        <is>
          <t>S007</t>
        </is>
      </c>
      <c r="D13624" t="inlineStr">
        <is>
          <t>Store_007</t>
        </is>
      </c>
      <c r="E13624" t="inlineStr">
        <is>
          <t>East</t>
        </is>
      </c>
      <c r="F13624" t="inlineStr">
        <is>
          <t>P0181</t>
        </is>
      </c>
      <c r="G13624" t="inlineStr">
        <is>
          <t>Prod_0181</t>
        </is>
      </c>
      <c r="H13624" t="inlineStr">
        <is>
          <t>Electronics</t>
        </is>
      </c>
      <c r="I13624" t="n">
        <v>8</v>
      </c>
      <c r="J13624" t="n">
        <v>882.04</v>
      </c>
      <c r="K13624" t="n">
        <v>0</v>
      </c>
      <c r="L13624">
        <f>I13624*J13624*(1-K13624)</f>
        <v/>
      </c>
      <c r="M13624">
        <f>VLOOKUP(F13624,Products!A:D,4,FALSE)*I13624</f>
        <v/>
      </c>
      <c r="N13624">
        <f>L13624-M13624</f>
        <v/>
      </c>
    </row>
    <row r="13625">
      <c r="A13625" t="inlineStr">
        <is>
          <t>T1013623</t>
        </is>
      </c>
      <c r="B13625" t="inlineStr">
        <is>
          <t>2023-09-01</t>
        </is>
      </c>
      <c r="C13625" t="inlineStr">
        <is>
          <t>S009</t>
        </is>
      </c>
      <c r="D13625" t="inlineStr">
        <is>
          <t>Store_009</t>
        </is>
      </c>
      <c r="E13625" t="inlineStr">
        <is>
          <t>Central</t>
        </is>
      </c>
      <c r="F13625" t="inlineStr">
        <is>
          <t>P0091</t>
        </is>
      </c>
      <c r="G13625" t="inlineStr">
        <is>
          <t>Prod_0091</t>
        </is>
      </c>
      <c r="H13625" t="inlineStr">
        <is>
          <t>Toys</t>
        </is>
      </c>
      <c r="I13625" t="n">
        <v>9</v>
      </c>
      <c r="J13625" t="n">
        <v>333.67</v>
      </c>
      <c r="K13625" t="n">
        <v>0</v>
      </c>
      <c r="L13625">
        <f>I13625*J13625*(1-K13625)</f>
        <v/>
      </c>
      <c r="M13625">
        <f>VLOOKUP(F13625,Products!A:D,4,FALSE)*I13625</f>
        <v/>
      </c>
      <c r="N13625">
        <f>L13625-M13625</f>
        <v/>
      </c>
    </row>
    <row r="13626">
      <c r="A13626" t="inlineStr">
        <is>
          <t>T1013624</t>
        </is>
      </c>
      <c r="B13626" t="inlineStr">
        <is>
          <t>2023-01-12</t>
        </is>
      </c>
      <c r="C13626" t="inlineStr">
        <is>
          <t>S004</t>
        </is>
      </c>
      <c r="D13626" t="inlineStr">
        <is>
          <t>Store_004</t>
        </is>
      </c>
      <c r="E13626" t="inlineStr">
        <is>
          <t>Central</t>
        </is>
      </c>
      <c r="F13626" t="inlineStr">
        <is>
          <t>P0108</t>
        </is>
      </c>
      <c r="G13626" t="inlineStr">
        <is>
          <t>Prod_0108</t>
        </is>
      </c>
      <c r="H13626" t="inlineStr">
        <is>
          <t>Stationery</t>
        </is>
      </c>
      <c r="I13626" t="n">
        <v>2</v>
      </c>
      <c r="J13626" t="n">
        <v>609.01</v>
      </c>
      <c r="K13626" t="n">
        <v>0.15</v>
      </c>
      <c r="L13626">
        <f>I13626*J13626*(1-K13626)</f>
        <v/>
      </c>
      <c r="M13626">
        <f>VLOOKUP(F13626,Products!A:D,4,FALSE)*I13626</f>
        <v/>
      </c>
      <c r="N13626">
        <f>L13626-M13626</f>
        <v/>
      </c>
    </row>
    <row r="13627">
      <c r="A13627" t="inlineStr">
        <is>
          <t>T1013625</t>
        </is>
      </c>
      <c r="B13627" t="inlineStr">
        <is>
          <t>2025-01-11</t>
        </is>
      </c>
      <c r="C13627" t="inlineStr">
        <is>
          <t>S016</t>
        </is>
      </c>
      <c r="D13627" t="inlineStr">
        <is>
          <t>Store_016</t>
        </is>
      </c>
      <c r="E13627" t="inlineStr">
        <is>
          <t>West</t>
        </is>
      </c>
      <c r="F13627" t="inlineStr">
        <is>
          <t>P0081</t>
        </is>
      </c>
      <c r="G13627" t="inlineStr">
        <is>
          <t>Prod_0081</t>
        </is>
      </c>
      <c r="H13627" t="inlineStr">
        <is>
          <t>Electronics</t>
        </is>
      </c>
      <c r="I13627" t="n">
        <v>8</v>
      </c>
      <c r="J13627" t="n">
        <v>298.09</v>
      </c>
      <c r="K13627" t="n">
        <v>0</v>
      </c>
      <c r="L13627">
        <f>I13627*J13627*(1-K13627)</f>
        <v/>
      </c>
      <c r="M13627">
        <f>VLOOKUP(F13627,Products!A:D,4,FALSE)*I13627</f>
        <v/>
      </c>
      <c r="N13627">
        <f>L13627-M13627</f>
        <v/>
      </c>
    </row>
    <row r="13628">
      <c r="A13628" t="inlineStr">
        <is>
          <t>T1013626</t>
        </is>
      </c>
      <c r="B13628" t="inlineStr">
        <is>
          <t>2023-05-28</t>
        </is>
      </c>
      <c r="C13628" t="inlineStr">
        <is>
          <t>S007</t>
        </is>
      </c>
      <c r="D13628" t="inlineStr">
        <is>
          <t>Store_007</t>
        </is>
      </c>
      <c r="E13628" t="inlineStr">
        <is>
          <t>East</t>
        </is>
      </c>
      <c r="F13628" t="inlineStr">
        <is>
          <t>P0091</t>
        </is>
      </c>
      <c r="G13628" t="inlineStr">
        <is>
          <t>Prod_0091</t>
        </is>
      </c>
      <c r="H13628" t="inlineStr">
        <is>
          <t>Toys</t>
        </is>
      </c>
      <c r="I13628" t="n">
        <v>2</v>
      </c>
      <c r="J13628" t="n">
        <v>215.09</v>
      </c>
      <c r="K13628" t="n">
        <v>0</v>
      </c>
      <c r="L13628">
        <f>I13628*J13628*(1-K13628)</f>
        <v/>
      </c>
      <c r="M13628">
        <f>VLOOKUP(F13628,Products!A:D,4,FALSE)*I13628</f>
        <v/>
      </c>
      <c r="N13628">
        <f>L13628-M13628</f>
        <v/>
      </c>
    </row>
    <row r="13629">
      <c r="A13629" t="inlineStr">
        <is>
          <t>T1013627</t>
        </is>
      </c>
      <c r="B13629" t="inlineStr">
        <is>
          <t>2024-04-25</t>
        </is>
      </c>
      <c r="C13629" t="inlineStr">
        <is>
          <t>S024</t>
        </is>
      </c>
      <c r="D13629" t="inlineStr">
        <is>
          <t>Store_024</t>
        </is>
      </c>
      <c r="E13629" t="inlineStr">
        <is>
          <t>South</t>
        </is>
      </c>
      <c r="F13629" t="inlineStr">
        <is>
          <t>P0046</t>
        </is>
      </c>
      <c r="G13629" t="inlineStr">
        <is>
          <t>Prod_0046</t>
        </is>
      </c>
      <c r="H13629" t="inlineStr">
        <is>
          <t>Electronics</t>
        </is>
      </c>
      <c r="I13629" t="n">
        <v>7</v>
      </c>
      <c r="J13629" t="n">
        <v>54.62</v>
      </c>
      <c r="K13629" t="n">
        <v>0.05</v>
      </c>
      <c r="L13629">
        <f>I13629*J13629*(1-K13629)</f>
        <v/>
      </c>
      <c r="M13629">
        <f>VLOOKUP(F13629,Products!A:D,4,FALSE)*I13629</f>
        <v/>
      </c>
      <c r="N13629">
        <f>L13629-M13629</f>
        <v/>
      </c>
    </row>
    <row r="13630">
      <c r="A13630" t="inlineStr">
        <is>
          <t>T1013628</t>
        </is>
      </c>
      <c r="B13630" t="inlineStr">
        <is>
          <t>2023-10-27</t>
        </is>
      </c>
      <c r="C13630" t="inlineStr">
        <is>
          <t>S042</t>
        </is>
      </c>
      <c r="D13630" t="inlineStr">
        <is>
          <t>Store_042</t>
        </is>
      </c>
      <c r="E13630" t="inlineStr">
        <is>
          <t>Central</t>
        </is>
      </c>
      <c r="F13630" t="inlineStr">
        <is>
          <t>P0161</t>
        </is>
      </c>
      <c r="G13630" t="inlineStr">
        <is>
          <t>Prod_0161</t>
        </is>
      </c>
      <c r="H13630" t="inlineStr">
        <is>
          <t>Household</t>
        </is>
      </c>
      <c r="I13630" t="n">
        <v>3</v>
      </c>
      <c r="J13630" t="n">
        <v>74.64</v>
      </c>
      <c r="K13630" t="n">
        <v>0.15</v>
      </c>
      <c r="L13630">
        <f>I13630*J13630*(1-K13630)</f>
        <v/>
      </c>
      <c r="M13630">
        <f>VLOOKUP(F13630,Products!A:D,4,FALSE)*I13630</f>
        <v/>
      </c>
      <c r="N13630">
        <f>L13630-M13630</f>
        <v/>
      </c>
    </row>
    <row r="13631">
      <c r="A13631" t="inlineStr">
        <is>
          <t>T1013629</t>
        </is>
      </c>
      <c r="B13631" t="inlineStr">
        <is>
          <t>2025-03-14</t>
        </is>
      </c>
      <c r="C13631" t="inlineStr">
        <is>
          <t>S034</t>
        </is>
      </c>
      <c r="D13631" t="inlineStr">
        <is>
          <t>Store_034</t>
        </is>
      </c>
      <c r="E13631" t="inlineStr">
        <is>
          <t>Central</t>
        </is>
      </c>
      <c r="F13631" t="inlineStr">
        <is>
          <t>P0166</t>
        </is>
      </c>
      <c r="G13631" t="inlineStr">
        <is>
          <t>Prod_0166</t>
        </is>
      </c>
      <c r="H13631" t="inlineStr">
        <is>
          <t>Electronics</t>
        </is>
      </c>
      <c r="I13631" t="n">
        <v>7</v>
      </c>
      <c r="J13631" t="n">
        <v>455.57</v>
      </c>
      <c r="K13631" t="n">
        <v>0.05</v>
      </c>
      <c r="L13631">
        <f>I13631*J13631*(1-K13631)</f>
        <v/>
      </c>
      <c r="M13631">
        <f>VLOOKUP(F13631,Products!A:D,4,FALSE)*I13631</f>
        <v/>
      </c>
      <c r="N13631">
        <f>L13631-M13631</f>
        <v/>
      </c>
    </row>
    <row r="13632">
      <c r="A13632" t="inlineStr">
        <is>
          <t>T1013630</t>
        </is>
      </c>
      <c r="B13632" t="inlineStr">
        <is>
          <t>2023-06-07</t>
        </is>
      </c>
      <c r="C13632" t="inlineStr">
        <is>
          <t>S038</t>
        </is>
      </c>
      <c r="D13632" t="inlineStr">
        <is>
          <t>Store_038</t>
        </is>
      </c>
      <c r="E13632" t="inlineStr">
        <is>
          <t>East</t>
        </is>
      </c>
      <c r="F13632" t="inlineStr">
        <is>
          <t>P0034</t>
        </is>
      </c>
      <c r="G13632" t="inlineStr">
        <is>
          <t>Prod_0034</t>
        </is>
      </c>
      <c r="H13632" t="inlineStr">
        <is>
          <t>Toys</t>
        </is>
      </c>
      <c r="I13632" t="n">
        <v>5</v>
      </c>
      <c r="J13632" t="n">
        <v>460.73</v>
      </c>
      <c r="K13632" t="n">
        <v>0</v>
      </c>
      <c r="L13632">
        <f>I13632*J13632*(1-K13632)</f>
        <v/>
      </c>
      <c r="M13632">
        <f>VLOOKUP(F13632,Products!A:D,4,FALSE)*I13632</f>
        <v/>
      </c>
      <c r="N13632">
        <f>L13632-M13632</f>
        <v/>
      </c>
    </row>
    <row r="13633">
      <c r="A13633" t="inlineStr">
        <is>
          <t>T1013631</t>
        </is>
      </c>
      <c r="B13633" t="inlineStr">
        <is>
          <t>2024-10-12</t>
        </is>
      </c>
      <c r="C13633" t="inlineStr">
        <is>
          <t>S036</t>
        </is>
      </c>
      <c r="D13633" t="inlineStr">
        <is>
          <t>Store_036</t>
        </is>
      </c>
      <c r="E13633" t="inlineStr">
        <is>
          <t>Central</t>
        </is>
      </c>
      <c r="F13633" t="inlineStr">
        <is>
          <t>P0016</t>
        </is>
      </c>
      <c r="G13633" t="inlineStr">
        <is>
          <t>Prod_0016</t>
        </is>
      </c>
      <c r="H13633" t="inlineStr">
        <is>
          <t>Food</t>
        </is>
      </c>
      <c r="I13633" t="n">
        <v>6</v>
      </c>
      <c r="J13633" t="n">
        <v>870.73</v>
      </c>
      <c r="K13633" t="n">
        <v>0</v>
      </c>
      <c r="L13633">
        <f>I13633*J13633*(1-K13633)</f>
        <v/>
      </c>
      <c r="M13633">
        <f>VLOOKUP(F13633,Products!A:D,4,FALSE)*I13633</f>
        <v/>
      </c>
      <c r="N13633">
        <f>L13633-M13633</f>
        <v/>
      </c>
    </row>
    <row r="13634">
      <c r="A13634" t="inlineStr">
        <is>
          <t>T1013632</t>
        </is>
      </c>
      <c r="B13634" t="inlineStr">
        <is>
          <t>2023-08-08</t>
        </is>
      </c>
      <c r="C13634" t="inlineStr">
        <is>
          <t>S025</t>
        </is>
      </c>
      <c r="D13634" t="inlineStr">
        <is>
          <t>Store_025</t>
        </is>
      </c>
      <c r="E13634" t="inlineStr">
        <is>
          <t>Central</t>
        </is>
      </c>
      <c r="F13634" t="inlineStr">
        <is>
          <t>P0175</t>
        </is>
      </c>
      <c r="G13634" t="inlineStr">
        <is>
          <t>Prod_0175</t>
        </is>
      </c>
      <c r="H13634" t="inlineStr">
        <is>
          <t>Food</t>
        </is>
      </c>
      <c r="I13634" t="n">
        <v>7</v>
      </c>
      <c r="J13634" t="n">
        <v>924.73</v>
      </c>
      <c r="K13634" t="n">
        <v>0</v>
      </c>
      <c r="L13634">
        <f>I13634*J13634*(1-K13634)</f>
        <v/>
      </c>
      <c r="M13634">
        <f>VLOOKUP(F13634,Products!A:D,4,FALSE)*I13634</f>
        <v/>
      </c>
      <c r="N13634">
        <f>L13634-M13634</f>
        <v/>
      </c>
    </row>
    <row r="13635">
      <c r="A13635" t="inlineStr">
        <is>
          <t>T1013633</t>
        </is>
      </c>
      <c r="B13635" t="inlineStr">
        <is>
          <t>2025-07-12</t>
        </is>
      </c>
      <c r="C13635" t="inlineStr">
        <is>
          <t>S015</t>
        </is>
      </c>
      <c r="D13635" t="inlineStr">
        <is>
          <t>Store_015</t>
        </is>
      </c>
      <c r="E13635" t="inlineStr">
        <is>
          <t>North</t>
        </is>
      </c>
      <c r="F13635" t="inlineStr">
        <is>
          <t>P0125</t>
        </is>
      </c>
      <c r="G13635" t="inlineStr">
        <is>
          <t>Prod_0125</t>
        </is>
      </c>
      <c r="H13635" t="inlineStr">
        <is>
          <t>Toys</t>
        </is>
      </c>
      <c r="I13635" t="n">
        <v>8</v>
      </c>
      <c r="J13635" t="n">
        <v>251.13</v>
      </c>
      <c r="K13635" t="n">
        <v>0</v>
      </c>
      <c r="L13635">
        <f>I13635*J13635*(1-K13635)</f>
        <v/>
      </c>
      <c r="M13635">
        <f>VLOOKUP(F13635,Products!A:D,4,FALSE)*I13635</f>
        <v/>
      </c>
      <c r="N13635">
        <f>L13635-M13635</f>
        <v/>
      </c>
    </row>
    <row r="13636">
      <c r="A13636" t="inlineStr">
        <is>
          <t>T1013634</t>
        </is>
      </c>
      <c r="B13636" t="inlineStr">
        <is>
          <t>2024-11-13</t>
        </is>
      </c>
      <c r="C13636" t="inlineStr">
        <is>
          <t>S027</t>
        </is>
      </c>
      <c r="D13636" t="inlineStr">
        <is>
          <t>Store_027</t>
        </is>
      </c>
      <c r="E13636" t="inlineStr">
        <is>
          <t>South</t>
        </is>
      </c>
      <c r="F13636" t="inlineStr">
        <is>
          <t>P0061</t>
        </is>
      </c>
      <c r="G13636" t="inlineStr">
        <is>
          <t>Prod_0061</t>
        </is>
      </c>
      <c r="H13636" t="inlineStr">
        <is>
          <t>Beverages</t>
        </is>
      </c>
      <c r="I13636" t="n">
        <v>8</v>
      </c>
      <c r="J13636" t="n">
        <v>70.17</v>
      </c>
      <c r="K13636" t="n">
        <v>0.05</v>
      </c>
      <c r="L13636">
        <f>I13636*J13636*(1-K13636)</f>
        <v/>
      </c>
      <c r="M13636">
        <f>VLOOKUP(F13636,Products!A:D,4,FALSE)*I13636</f>
        <v/>
      </c>
      <c r="N13636">
        <f>L13636-M13636</f>
        <v/>
      </c>
    </row>
    <row r="13637">
      <c r="A13637" t="inlineStr">
        <is>
          <t>T1013635</t>
        </is>
      </c>
      <c r="B13637" t="inlineStr">
        <is>
          <t>2025-03-25</t>
        </is>
      </c>
      <c r="C13637" t="inlineStr">
        <is>
          <t>S034</t>
        </is>
      </c>
      <c r="D13637" t="inlineStr">
        <is>
          <t>Store_034</t>
        </is>
      </c>
      <c r="E13637" t="inlineStr">
        <is>
          <t>Central</t>
        </is>
      </c>
      <c r="F13637" t="inlineStr">
        <is>
          <t>P0095</t>
        </is>
      </c>
      <c r="G13637" t="inlineStr">
        <is>
          <t>Prod_0095</t>
        </is>
      </c>
      <c r="H13637" t="inlineStr">
        <is>
          <t>Food</t>
        </is>
      </c>
      <c r="I13637" t="n">
        <v>6</v>
      </c>
      <c r="J13637" t="n">
        <v>196.28</v>
      </c>
      <c r="K13637" t="n">
        <v>0</v>
      </c>
      <c r="L13637">
        <f>I13637*J13637*(1-K13637)</f>
        <v/>
      </c>
      <c r="M13637">
        <f>VLOOKUP(F13637,Products!A:D,4,FALSE)*I13637</f>
        <v/>
      </c>
      <c r="N13637">
        <f>L13637-M13637</f>
        <v/>
      </c>
    </row>
    <row r="13638">
      <c r="A13638" t="inlineStr">
        <is>
          <t>T1013636</t>
        </is>
      </c>
      <c r="B13638" t="inlineStr">
        <is>
          <t>2024-11-04</t>
        </is>
      </c>
      <c r="C13638" t="inlineStr">
        <is>
          <t>S010</t>
        </is>
      </c>
      <c r="D13638" t="inlineStr">
        <is>
          <t>Store_010</t>
        </is>
      </c>
      <c r="E13638" t="inlineStr">
        <is>
          <t>North</t>
        </is>
      </c>
      <c r="F13638" t="inlineStr">
        <is>
          <t>P0088</t>
        </is>
      </c>
      <c r="G13638" t="inlineStr">
        <is>
          <t>Prod_0088</t>
        </is>
      </c>
      <c r="H13638" t="inlineStr">
        <is>
          <t>Toys</t>
        </is>
      </c>
      <c r="I13638" t="n">
        <v>8</v>
      </c>
      <c r="J13638" t="n">
        <v>451.26</v>
      </c>
      <c r="K13638" t="n">
        <v>0</v>
      </c>
      <c r="L13638">
        <f>I13638*J13638*(1-K13638)</f>
        <v/>
      </c>
      <c r="M13638">
        <f>VLOOKUP(F13638,Products!A:D,4,FALSE)*I13638</f>
        <v/>
      </c>
      <c r="N13638">
        <f>L13638-M13638</f>
        <v/>
      </c>
    </row>
    <row r="13639">
      <c r="A13639" t="inlineStr">
        <is>
          <t>T1013637</t>
        </is>
      </c>
      <c r="B13639" t="inlineStr">
        <is>
          <t>2023-12-19</t>
        </is>
      </c>
      <c r="C13639" t="inlineStr">
        <is>
          <t>S019</t>
        </is>
      </c>
      <c r="D13639" t="inlineStr">
        <is>
          <t>Store_019</t>
        </is>
      </c>
      <c r="E13639" t="inlineStr">
        <is>
          <t>East</t>
        </is>
      </c>
      <c r="F13639" t="inlineStr">
        <is>
          <t>P0084</t>
        </is>
      </c>
      <c r="G13639" t="inlineStr">
        <is>
          <t>Prod_0084</t>
        </is>
      </c>
      <c r="H13639" t="inlineStr">
        <is>
          <t>Beverages</t>
        </is>
      </c>
      <c r="I13639" t="n">
        <v>1</v>
      </c>
      <c r="J13639" t="n">
        <v>835.24</v>
      </c>
      <c r="K13639" t="n">
        <v>0.05</v>
      </c>
      <c r="L13639">
        <f>I13639*J13639*(1-K13639)</f>
        <v/>
      </c>
      <c r="M13639">
        <f>VLOOKUP(F13639,Products!A:D,4,FALSE)*I13639</f>
        <v/>
      </c>
      <c r="N13639">
        <f>L13639-M13639</f>
        <v/>
      </c>
    </row>
    <row r="13640">
      <c r="A13640" t="inlineStr">
        <is>
          <t>T1013638</t>
        </is>
      </c>
      <c r="B13640" t="inlineStr">
        <is>
          <t>2024-06-08</t>
        </is>
      </c>
      <c r="C13640" t="inlineStr">
        <is>
          <t>S005</t>
        </is>
      </c>
      <c r="D13640" t="inlineStr">
        <is>
          <t>Store_005</t>
        </is>
      </c>
      <c r="E13640" t="inlineStr">
        <is>
          <t>Central</t>
        </is>
      </c>
      <c r="F13640" t="inlineStr">
        <is>
          <t>P0197</t>
        </is>
      </c>
      <c r="G13640" t="inlineStr">
        <is>
          <t>Prod_0197</t>
        </is>
      </c>
      <c r="H13640" t="inlineStr">
        <is>
          <t>Food</t>
        </is>
      </c>
      <c r="I13640" t="n">
        <v>7</v>
      </c>
      <c r="J13640" t="n">
        <v>204.72</v>
      </c>
      <c r="K13640" t="n">
        <v>0</v>
      </c>
      <c r="L13640">
        <f>I13640*J13640*(1-K13640)</f>
        <v/>
      </c>
      <c r="M13640">
        <f>VLOOKUP(F13640,Products!A:D,4,FALSE)*I13640</f>
        <v/>
      </c>
      <c r="N13640">
        <f>L13640-M13640</f>
        <v/>
      </c>
    </row>
    <row r="13641">
      <c r="A13641" t="inlineStr">
        <is>
          <t>T1013639</t>
        </is>
      </c>
      <c r="B13641" t="inlineStr">
        <is>
          <t>2025-08-24</t>
        </is>
      </c>
      <c r="C13641" t="inlineStr">
        <is>
          <t>S044</t>
        </is>
      </c>
      <c r="D13641" t="inlineStr">
        <is>
          <t>Store_044</t>
        </is>
      </c>
      <c r="E13641" t="inlineStr">
        <is>
          <t>North</t>
        </is>
      </c>
      <c r="F13641" t="inlineStr">
        <is>
          <t>P0118</t>
        </is>
      </c>
      <c r="G13641" t="inlineStr">
        <is>
          <t>Prod_0118</t>
        </is>
      </c>
      <c r="H13641" t="inlineStr">
        <is>
          <t>Toys</t>
        </is>
      </c>
      <c r="I13641" t="n">
        <v>8</v>
      </c>
      <c r="J13641" t="n">
        <v>824.34</v>
      </c>
      <c r="K13641" t="n">
        <v>0</v>
      </c>
      <c r="L13641">
        <f>I13641*J13641*(1-K13641)</f>
        <v/>
      </c>
      <c r="M13641">
        <f>VLOOKUP(F13641,Products!A:D,4,FALSE)*I13641</f>
        <v/>
      </c>
      <c r="N13641">
        <f>L13641-M13641</f>
        <v/>
      </c>
    </row>
    <row r="13642">
      <c r="A13642" t="inlineStr">
        <is>
          <t>T1013640</t>
        </is>
      </c>
      <c r="B13642" t="inlineStr">
        <is>
          <t>2023-05-29</t>
        </is>
      </c>
      <c r="C13642" t="inlineStr">
        <is>
          <t>S042</t>
        </is>
      </c>
      <c r="D13642" t="inlineStr">
        <is>
          <t>Store_042</t>
        </is>
      </c>
      <c r="E13642" t="inlineStr">
        <is>
          <t>Central</t>
        </is>
      </c>
      <c r="F13642" t="inlineStr">
        <is>
          <t>P0188</t>
        </is>
      </c>
      <c r="G13642" t="inlineStr">
        <is>
          <t>Prod_0188</t>
        </is>
      </c>
      <c r="H13642" t="inlineStr">
        <is>
          <t>Food</t>
        </is>
      </c>
      <c r="I13642" t="n">
        <v>3</v>
      </c>
      <c r="J13642" t="n">
        <v>564.9299999999999</v>
      </c>
      <c r="K13642" t="n">
        <v>0</v>
      </c>
      <c r="L13642">
        <f>I13642*J13642*(1-K13642)</f>
        <v/>
      </c>
      <c r="M13642">
        <f>VLOOKUP(F13642,Products!A:D,4,FALSE)*I13642</f>
        <v/>
      </c>
      <c r="N13642">
        <f>L13642-M13642</f>
        <v/>
      </c>
    </row>
    <row r="13643">
      <c r="A13643" t="inlineStr">
        <is>
          <t>T1013641</t>
        </is>
      </c>
      <c r="B13643" t="inlineStr">
        <is>
          <t>2023-09-28</t>
        </is>
      </c>
      <c r="C13643" t="inlineStr">
        <is>
          <t>S024</t>
        </is>
      </c>
      <c r="D13643" t="inlineStr">
        <is>
          <t>Store_024</t>
        </is>
      </c>
      <c r="E13643" t="inlineStr">
        <is>
          <t>South</t>
        </is>
      </c>
      <c r="F13643" t="inlineStr">
        <is>
          <t>P0101</t>
        </is>
      </c>
      <c r="G13643" t="inlineStr">
        <is>
          <t>Prod_0101</t>
        </is>
      </c>
      <c r="H13643" t="inlineStr">
        <is>
          <t>Food</t>
        </is>
      </c>
      <c r="I13643" t="n">
        <v>7</v>
      </c>
      <c r="J13643" t="n">
        <v>70.17</v>
      </c>
      <c r="K13643" t="n">
        <v>0</v>
      </c>
      <c r="L13643">
        <f>I13643*J13643*(1-K13643)</f>
        <v/>
      </c>
      <c r="M13643">
        <f>VLOOKUP(F13643,Products!A:D,4,FALSE)*I13643</f>
        <v/>
      </c>
      <c r="N13643">
        <f>L13643-M13643</f>
        <v/>
      </c>
    </row>
    <row r="13644">
      <c r="A13644" t="inlineStr">
        <is>
          <t>T1013642</t>
        </is>
      </c>
      <c r="B13644" t="inlineStr">
        <is>
          <t>2024-08-15</t>
        </is>
      </c>
      <c r="C13644" t="inlineStr">
        <is>
          <t>S006</t>
        </is>
      </c>
      <c r="D13644" t="inlineStr">
        <is>
          <t>Store_006</t>
        </is>
      </c>
      <c r="E13644" t="inlineStr">
        <is>
          <t>East</t>
        </is>
      </c>
      <c r="F13644" t="inlineStr">
        <is>
          <t>P0038</t>
        </is>
      </c>
      <c r="G13644" t="inlineStr">
        <is>
          <t>Prod_0038</t>
        </is>
      </c>
      <c r="H13644" t="inlineStr">
        <is>
          <t>Beverages</t>
        </is>
      </c>
      <c r="I13644" t="n">
        <v>6</v>
      </c>
      <c r="J13644" t="n">
        <v>970.77</v>
      </c>
      <c r="K13644" t="n">
        <v>0</v>
      </c>
      <c r="L13644">
        <f>I13644*J13644*(1-K13644)</f>
        <v/>
      </c>
      <c r="M13644">
        <f>VLOOKUP(F13644,Products!A:D,4,FALSE)*I13644</f>
        <v/>
      </c>
      <c r="N13644">
        <f>L13644-M13644</f>
        <v/>
      </c>
    </row>
    <row r="13645">
      <c r="A13645" t="inlineStr">
        <is>
          <t>T1013643</t>
        </is>
      </c>
      <c r="B13645" t="inlineStr">
        <is>
          <t>2023-09-27</t>
        </is>
      </c>
      <c r="C13645" t="inlineStr">
        <is>
          <t>S029</t>
        </is>
      </c>
      <c r="D13645" t="inlineStr">
        <is>
          <t>Store_029</t>
        </is>
      </c>
      <c r="E13645" t="inlineStr">
        <is>
          <t>South</t>
        </is>
      </c>
      <c r="F13645" t="inlineStr">
        <is>
          <t>P0186</t>
        </is>
      </c>
      <c r="G13645" t="inlineStr">
        <is>
          <t>Prod_0186</t>
        </is>
      </c>
      <c r="H13645" t="inlineStr">
        <is>
          <t>Household</t>
        </is>
      </c>
      <c r="I13645" t="n">
        <v>7</v>
      </c>
      <c r="J13645" t="n">
        <v>686.1</v>
      </c>
      <c r="K13645" t="n">
        <v>0.05</v>
      </c>
      <c r="L13645">
        <f>I13645*J13645*(1-K13645)</f>
        <v/>
      </c>
      <c r="M13645">
        <f>VLOOKUP(F13645,Products!A:D,4,FALSE)*I13645</f>
        <v/>
      </c>
      <c r="N13645">
        <f>L13645-M13645</f>
        <v/>
      </c>
    </row>
    <row r="13646">
      <c r="A13646" t="inlineStr">
        <is>
          <t>T1013644</t>
        </is>
      </c>
      <c r="B13646" t="inlineStr">
        <is>
          <t>2025-07-02</t>
        </is>
      </c>
      <c r="C13646" t="inlineStr">
        <is>
          <t>S040</t>
        </is>
      </c>
      <c r="D13646" t="inlineStr">
        <is>
          <t>Store_040</t>
        </is>
      </c>
      <c r="E13646" t="inlineStr">
        <is>
          <t>Central</t>
        </is>
      </c>
      <c r="F13646" t="inlineStr">
        <is>
          <t>P0027</t>
        </is>
      </c>
      <c r="G13646" t="inlineStr">
        <is>
          <t>Prod_0027</t>
        </is>
      </c>
      <c r="H13646" t="inlineStr">
        <is>
          <t>Electronics</t>
        </is>
      </c>
      <c r="I13646" t="n">
        <v>3</v>
      </c>
      <c r="J13646" t="n">
        <v>517.92</v>
      </c>
      <c r="K13646" t="n">
        <v>0</v>
      </c>
      <c r="L13646">
        <f>I13646*J13646*(1-K13646)</f>
        <v/>
      </c>
      <c r="M13646">
        <f>VLOOKUP(F13646,Products!A:D,4,FALSE)*I13646</f>
        <v/>
      </c>
      <c r="N13646">
        <f>L13646-M13646</f>
        <v/>
      </c>
    </row>
    <row r="13647">
      <c r="A13647" t="inlineStr">
        <is>
          <t>T1013645</t>
        </is>
      </c>
      <c r="B13647" t="inlineStr">
        <is>
          <t>2025-03-22</t>
        </is>
      </c>
      <c r="C13647" t="inlineStr">
        <is>
          <t>S038</t>
        </is>
      </c>
      <c r="D13647" t="inlineStr">
        <is>
          <t>Store_038</t>
        </is>
      </c>
      <c r="E13647" t="inlineStr">
        <is>
          <t>East</t>
        </is>
      </c>
      <c r="F13647" t="inlineStr">
        <is>
          <t>P0166</t>
        </is>
      </c>
      <c r="G13647" t="inlineStr">
        <is>
          <t>Prod_0166</t>
        </is>
      </c>
      <c r="H13647" t="inlineStr">
        <is>
          <t>Electronics</t>
        </is>
      </c>
      <c r="I13647" t="n">
        <v>8</v>
      </c>
      <c r="J13647" t="n">
        <v>470.6</v>
      </c>
      <c r="K13647" t="n">
        <v>0</v>
      </c>
      <c r="L13647">
        <f>I13647*J13647*(1-K13647)</f>
        <v/>
      </c>
      <c r="M13647">
        <f>VLOOKUP(F13647,Products!A:D,4,FALSE)*I13647</f>
        <v/>
      </c>
      <c r="N13647">
        <f>L13647-M13647</f>
        <v/>
      </c>
    </row>
    <row r="13648">
      <c r="A13648" t="inlineStr">
        <is>
          <t>T1013646</t>
        </is>
      </c>
      <c r="B13648" t="inlineStr">
        <is>
          <t>2025-09-07</t>
        </is>
      </c>
      <c r="C13648" t="inlineStr">
        <is>
          <t>S048</t>
        </is>
      </c>
      <c r="D13648" t="inlineStr">
        <is>
          <t>Store_048</t>
        </is>
      </c>
      <c r="E13648" t="inlineStr">
        <is>
          <t>South</t>
        </is>
      </c>
      <c r="F13648" t="inlineStr">
        <is>
          <t>P0190</t>
        </is>
      </c>
      <c r="G13648" t="inlineStr">
        <is>
          <t>Prod_0190</t>
        </is>
      </c>
      <c r="H13648" t="inlineStr">
        <is>
          <t>Household</t>
        </is>
      </c>
      <c r="I13648" t="n">
        <v>8</v>
      </c>
      <c r="J13648" t="n">
        <v>237.32</v>
      </c>
      <c r="K13648" t="n">
        <v>0.1</v>
      </c>
      <c r="L13648">
        <f>I13648*J13648*(1-K13648)</f>
        <v/>
      </c>
      <c r="M13648">
        <f>VLOOKUP(F13648,Products!A:D,4,FALSE)*I13648</f>
        <v/>
      </c>
      <c r="N13648">
        <f>L13648-M13648</f>
        <v/>
      </c>
    </row>
    <row r="13649">
      <c r="A13649" t="inlineStr">
        <is>
          <t>T1013647</t>
        </is>
      </c>
      <c r="B13649" t="inlineStr">
        <is>
          <t>2023-10-20</t>
        </is>
      </c>
      <c r="C13649" t="inlineStr">
        <is>
          <t>S016</t>
        </is>
      </c>
      <c r="D13649" t="inlineStr">
        <is>
          <t>Store_016</t>
        </is>
      </c>
      <c r="E13649" t="inlineStr">
        <is>
          <t>West</t>
        </is>
      </c>
      <c r="F13649" t="inlineStr">
        <is>
          <t>P0134</t>
        </is>
      </c>
      <c r="G13649" t="inlineStr">
        <is>
          <t>Prod_0134</t>
        </is>
      </c>
      <c r="H13649" t="inlineStr">
        <is>
          <t>Food</t>
        </is>
      </c>
      <c r="I13649" t="n">
        <v>8</v>
      </c>
      <c r="J13649" t="n">
        <v>543.46</v>
      </c>
      <c r="K13649" t="n">
        <v>0</v>
      </c>
      <c r="L13649">
        <f>I13649*J13649*(1-K13649)</f>
        <v/>
      </c>
      <c r="M13649">
        <f>VLOOKUP(F13649,Products!A:D,4,FALSE)*I13649</f>
        <v/>
      </c>
      <c r="N13649">
        <f>L13649-M13649</f>
        <v/>
      </c>
    </row>
    <row r="13650">
      <c r="A13650" t="inlineStr">
        <is>
          <t>T1013648</t>
        </is>
      </c>
      <c r="B13650" t="inlineStr">
        <is>
          <t>2025-09-22</t>
        </is>
      </c>
      <c r="C13650" t="inlineStr">
        <is>
          <t>S010</t>
        </is>
      </c>
      <c r="D13650" t="inlineStr">
        <is>
          <t>Store_010</t>
        </is>
      </c>
      <c r="E13650" t="inlineStr">
        <is>
          <t>North</t>
        </is>
      </c>
      <c r="F13650" t="inlineStr">
        <is>
          <t>P0193</t>
        </is>
      </c>
      <c r="G13650" t="inlineStr">
        <is>
          <t>Prod_0193</t>
        </is>
      </c>
      <c r="H13650" t="inlineStr">
        <is>
          <t>Food</t>
        </is>
      </c>
      <c r="I13650" t="n">
        <v>2</v>
      </c>
      <c r="J13650" t="n">
        <v>450.55</v>
      </c>
      <c r="K13650" t="n">
        <v>0.1</v>
      </c>
      <c r="L13650">
        <f>I13650*J13650*(1-K13650)</f>
        <v/>
      </c>
      <c r="M13650">
        <f>VLOOKUP(F13650,Products!A:D,4,FALSE)*I13650</f>
        <v/>
      </c>
      <c r="N13650">
        <f>L13650-M13650</f>
        <v/>
      </c>
    </row>
    <row r="13651">
      <c r="A13651" t="inlineStr">
        <is>
          <t>T1013649</t>
        </is>
      </c>
      <c r="B13651" t="inlineStr">
        <is>
          <t>2025-07-05</t>
        </is>
      </c>
      <c r="C13651" t="inlineStr">
        <is>
          <t>S022</t>
        </is>
      </c>
      <c r="D13651" t="inlineStr">
        <is>
          <t>Store_022</t>
        </is>
      </c>
      <c r="E13651" t="inlineStr">
        <is>
          <t>East</t>
        </is>
      </c>
      <c r="F13651" t="inlineStr">
        <is>
          <t>P0060</t>
        </is>
      </c>
      <c r="G13651" t="inlineStr">
        <is>
          <t>Prod_0060</t>
        </is>
      </c>
      <c r="H13651" t="inlineStr">
        <is>
          <t>Toys</t>
        </is>
      </c>
      <c r="I13651" t="n">
        <v>7</v>
      </c>
      <c r="J13651" t="n">
        <v>127.23</v>
      </c>
      <c r="K13651" t="n">
        <v>0</v>
      </c>
      <c r="L13651">
        <f>I13651*J13651*(1-K13651)</f>
        <v/>
      </c>
      <c r="M13651">
        <f>VLOOKUP(F13651,Products!A:D,4,FALSE)*I13651</f>
        <v/>
      </c>
      <c r="N13651">
        <f>L13651-M13651</f>
        <v/>
      </c>
    </row>
    <row r="13652">
      <c r="A13652" t="inlineStr">
        <is>
          <t>T1013650</t>
        </is>
      </c>
      <c r="B13652" t="inlineStr">
        <is>
          <t>2025-06-25</t>
        </is>
      </c>
      <c r="C13652" t="inlineStr">
        <is>
          <t>S002</t>
        </is>
      </c>
      <c r="D13652" t="inlineStr">
        <is>
          <t>Store_002</t>
        </is>
      </c>
      <c r="E13652" t="inlineStr">
        <is>
          <t>South</t>
        </is>
      </c>
      <c r="F13652" t="inlineStr">
        <is>
          <t>P0063</t>
        </is>
      </c>
      <c r="G13652" t="inlineStr">
        <is>
          <t>Prod_0063</t>
        </is>
      </c>
      <c r="H13652" t="inlineStr">
        <is>
          <t>Clothing</t>
        </is>
      </c>
      <c r="I13652" t="n">
        <v>9</v>
      </c>
      <c r="J13652" t="n">
        <v>268.83</v>
      </c>
      <c r="K13652" t="n">
        <v>0.1</v>
      </c>
      <c r="L13652">
        <f>I13652*J13652*(1-K13652)</f>
        <v/>
      </c>
      <c r="M13652">
        <f>VLOOKUP(F13652,Products!A:D,4,FALSE)*I13652</f>
        <v/>
      </c>
      <c r="N13652">
        <f>L13652-M13652</f>
        <v/>
      </c>
    </row>
    <row r="13653">
      <c r="A13653" t="inlineStr">
        <is>
          <t>T1013651</t>
        </is>
      </c>
      <c r="B13653" t="inlineStr">
        <is>
          <t>2024-10-18</t>
        </is>
      </c>
      <c r="C13653" t="inlineStr">
        <is>
          <t>S041</t>
        </is>
      </c>
      <c r="D13653" t="inlineStr">
        <is>
          <t>Store_041</t>
        </is>
      </c>
      <c r="E13653" t="inlineStr">
        <is>
          <t>East</t>
        </is>
      </c>
      <c r="F13653" t="inlineStr">
        <is>
          <t>P0191</t>
        </is>
      </c>
      <c r="G13653" t="inlineStr">
        <is>
          <t>Prod_0191</t>
        </is>
      </c>
      <c r="H13653" t="inlineStr">
        <is>
          <t>Food</t>
        </is>
      </c>
      <c r="I13653" t="n">
        <v>8</v>
      </c>
      <c r="J13653" t="n">
        <v>486.35</v>
      </c>
      <c r="K13653" t="n">
        <v>0</v>
      </c>
      <c r="L13653">
        <f>I13653*J13653*(1-K13653)</f>
        <v/>
      </c>
      <c r="M13653">
        <f>VLOOKUP(F13653,Products!A:D,4,FALSE)*I13653</f>
        <v/>
      </c>
      <c r="N13653">
        <f>L13653-M13653</f>
        <v/>
      </c>
    </row>
    <row r="13654">
      <c r="A13654" t="inlineStr">
        <is>
          <t>T1013652</t>
        </is>
      </c>
      <c r="B13654" t="inlineStr">
        <is>
          <t>2024-10-25</t>
        </is>
      </c>
      <c r="C13654" t="inlineStr">
        <is>
          <t>S033</t>
        </is>
      </c>
      <c r="D13654" t="inlineStr">
        <is>
          <t>Store_033</t>
        </is>
      </c>
      <c r="E13654" t="inlineStr">
        <is>
          <t>North</t>
        </is>
      </c>
      <c r="F13654" t="inlineStr">
        <is>
          <t>P0019</t>
        </is>
      </c>
      <c r="G13654" t="inlineStr">
        <is>
          <t>Prod_0019</t>
        </is>
      </c>
      <c r="H13654" t="inlineStr">
        <is>
          <t>Toys</t>
        </is>
      </c>
      <c r="I13654" t="n">
        <v>8</v>
      </c>
      <c r="J13654" t="n">
        <v>628.58</v>
      </c>
      <c r="K13654" t="n">
        <v>0.2</v>
      </c>
      <c r="L13654">
        <f>I13654*J13654*(1-K13654)</f>
        <v/>
      </c>
      <c r="M13654">
        <f>VLOOKUP(F13654,Products!A:D,4,FALSE)*I13654</f>
        <v/>
      </c>
      <c r="N13654">
        <f>L13654-M13654</f>
        <v/>
      </c>
    </row>
    <row r="13655">
      <c r="A13655" t="inlineStr">
        <is>
          <t>T1013653</t>
        </is>
      </c>
      <c r="B13655" t="inlineStr">
        <is>
          <t>2025-02-05</t>
        </is>
      </c>
      <c r="C13655" t="inlineStr">
        <is>
          <t>S050</t>
        </is>
      </c>
      <c r="D13655" t="inlineStr">
        <is>
          <t>Store_050</t>
        </is>
      </c>
      <c r="E13655" t="inlineStr">
        <is>
          <t>South</t>
        </is>
      </c>
      <c r="F13655" t="inlineStr">
        <is>
          <t>P0127</t>
        </is>
      </c>
      <c r="G13655" t="inlineStr">
        <is>
          <t>Prod_0127</t>
        </is>
      </c>
      <c r="H13655" t="inlineStr">
        <is>
          <t>Toys</t>
        </is>
      </c>
      <c r="I13655" t="n">
        <v>8</v>
      </c>
      <c r="J13655" t="n">
        <v>790.3</v>
      </c>
      <c r="K13655" t="n">
        <v>0</v>
      </c>
      <c r="L13655">
        <f>I13655*J13655*(1-K13655)</f>
        <v/>
      </c>
      <c r="M13655">
        <f>VLOOKUP(F13655,Products!A:D,4,FALSE)*I13655</f>
        <v/>
      </c>
      <c r="N13655">
        <f>L13655-M13655</f>
        <v/>
      </c>
    </row>
    <row r="13656">
      <c r="A13656" t="inlineStr">
        <is>
          <t>T1013654</t>
        </is>
      </c>
      <c r="B13656" t="inlineStr">
        <is>
          <t>2024-01-03</t>
        </is>
      </c>
      <c r="C13656" t="inlineStr">
        <is>
          <t>S002</t>
        </is>
      </c>
      <c r="D13656" t="inlineStr">
        <is>
          <t>Store_002</t>
        </is>
      </c>
      <c r="E13656" t="inlineStr">
        <is>
          <t>South</t>
        </is>
      </c>
      <c r="F13656" t="inlineStr">
        <is>
          <t>P0067</t>
        </is>
      </c>
      <c r="G13656" t="inlineStr">
        <is>
          <t>Prod_0067</t>
        </is>
      </c>
      <c r="H13656" t="inlineStr">
        <is>
          <t>Toys</t>
        </is>
      </c>
      <c r="I13656" t="n">
        <v>2</v>
      </c>
      <c r="J13656" t="n">
        <v>176.75</v>
      </c>
      <c r="K13656" t="n">
        <v>0.05</v>
      </c>
      <c r="L13656">
        <f>I13656*J13656*(1-K13656)</f>
        <v/>
      </c>
      <c r="M13656">
        <f>VLOOKUP(F13656,Products!A:D,4,FALSE)*I13656</f>
        <v/>
      </c>
      <c r="N13656">
        <f>L13656-M13656</f>
        <v/>
      </c>
    </row>
    <row r="13657">
      <c r="A13657" t="inlineStr">
        <is>
          <t>T1013655</t>
        </is>
      </c>
      <c r="B13657" t="inlineStr">
        <is>
          <t>2024-09-18</t>
        </is>
      </c>
      <c r="C13657" t="inlineStr">
        <is>
          <t>S039</t>
        </is>
      </c>
      <c r="D13657" t="inlineStr">
        <is>
          <t>Store_039</t>
        </is>
      </c>
      <c r="E13657" t="inlineStr">
        <is>
          <t>North</t>
        </is>
      </c>
      <c r="F13657" t="inlineStr">
        <is>
          <t>P0110</t>
        </is>
      </c>
      <c r="G13657" t="inlineStr">
        <is>
          <t>Prod_0110</t>
        </is>
      </c>
      <c r="H13657" t="inlineStr">
        <is>
          <t>Stationery</t>
        </is>
      </c>
      <c r="I13657" t="n">
        <v>8</v>
      </c>
      <c r="J13657" t="n">
        <v>87.72</v>
      </c>
      <c r="K13657" t="n">
        <v>0.05</v>
      </c>
      <c r="L13657">
        <f>I13657*J13657*(1-K13657)</f>
        <v/>
      </c>
      <c r="M13657">
        <f>VLOOKUP(F13657,Products!A:D,4,FALSE)*I13657</f>
        <v/>
      </c>
      <c r="N13657">
        <f>L13657-M13657</f>
        <v/>
      </c>
    </row>
    <row r="13658">
      <c r="A13658" t="inlineStr">
        <is>
          <t>T1013656</t>
        </is>
      </c>
      <c r="B13658" t="inlineStr">
        <is>
          <t>2023-02-01</t>
        </is>
      </c>
      <c r="C13658" t="inlineStr">
        <is>
          <t>S049</t>
        </is>
      </c>
      <c r="D13658" t="inlineStr">
        <is>
          <t>Store_049</t>
        </is>
      </c>
      <c r="E13658" t="inlineStr">
        <is>
          <t>North</t>
        </is>
      </c>
      <c r="F13658" t="inlineStr">
        <is>
          <t>P0033</t>
        </is>
      </c>
      <c r="G13658" t="inlineStr">
        <is>
          <t>Prod_0033</t>
        </is>
      </c>
      <c r="H13658" t="inlineStr">
        <is>
          <t>Food</t>
        </is>
      </c>
      <c r="I13658" t="n">
        <v>5</v>
      </c>
      <c r="J13658" t="n">
        <v>398.25</v>
      </c>
      <c r="K13658" t="n">
        <v>0</v>
      </c>
      <c r="L13658">
        <f>I13658*J13658*(1-K13658)</f>
        <v/>
      </c>
      <c r="M13658">
        <f>VLOOKUP(F13658,Products!A:D,4,FALSE)*I13658</f>
        <v/>
      </c>
      <c r="N13658">
        <f>L13658-M13658</f>
        <v/>
      </c>
    </row>
    <row r="13659">
      <c r="A13659" t="inlineStr">
        <is>
          <t>T1013657</t>
        </is>
      </c>
      <c r="B13659" t="inlineStr">
        <is>
          <t>2023-12-29</t>
        </is>
      </c>
      <c r="C13659" t="inlineStr">
        <is>
          <t>S027</t>
        </is>
      </c>
      <c r="D13659" t="inlineStr">
        <is>
          <t>Store_027</t>
        </is>
      </c>
      <c r="E13659" t="inlineStr">
        <is>
          <t>South</t>
        </is>
      </c>
      <c r="F13659" t="inlineStr">
        <is>
          <t>P0021</t>
        </is>
      </c>
      <c r="G13659" t="inlineStr">
        <is>
          <t>Prod_0021</t>
        </is>
      </c>
      <c r="H13659" t="inlineStr">
        <is>
          <t>Household</t>
        </is>
      </c>
      <c r="I13659" t="n">
        <v>3</v>
      </c>
      <c r="J13659" t="n">
        <v>160.8</v>
      </c>
      <c r="K13659" t="n">
        <v>0</v>
      </c>
      <c r="L13659">
        <f>I13659*J13659*(1-K13659)</f>
        <v/>
      </c>
      <c r="M13659">
        <f>VLOOKUP(F13659,Products!A:D,4,FALSE)*I13659</f>
        <v/>
      </c>
      <c r="N13659">
        <f>L13659-M13659</f>
        <v/>
      </c>
    </row>
    <row r="13660">
      <c r="A13660" t="inlineStr">
        <is>
          <t>T1013658</t>
        </is>
      </c>
      <c r="B13660" t="inlineStr">
        <is>
          <t>2024-07-31</t>
        </is>
      </c>
      <c r="C13660" t="inlineStr">
        <is>
          <t>S004</t>
        </is>
      </c>
      <c r="D13660" t="inlineStr">
        <is>
          <t>Store_004</t>
        </is>
      </c>
      <c r="E13660" t="inlineStr">
        <is>
          <t>Central</t>
        </is>
      </c>
      <c r="F13660" t="inlineStr">
        <is>
          <t>P0085</t>
        </is>
      </c>
      <c r="G13660" t="inlineStr">
        <is>
          <t>Prod_0085</t>
        </is>
      </c>
      <c r="H13660" t="inlineStr">
        <is>
          <t>Food</t>
        </is>
      </c>
      <c r="I13660" t="n">
        <v>2</v>
      </c>
      <c r="J13660" t="n">
        <v>429.8</v>
      </c>
      <c r="K13660" t="n">
        <v>0</v>
      </c>
      <c r="L13660">
        <f>I13660*J13660*(1-K13660)</f>
        <v/>
      </c>
      <c r="M13660">
        <f>VLOOKUP(F13660,Products!A:D,4,FALSE)*I13660</f>
        <v/>
      </c>
      <c r="N13660">
        <f>L13660-M13660</f>
        <v/>
      </c>
    </row>
    <row r="13661">
      <c r="A13661" t="inlineStr">
        <is>
          <t>T1013659</t>
        </is>
      </c>
      <c r="B13661" t="inlineStr">
        <is>
          <t>2025-08-23</t>
        </is>
      </c>
      <c r="C13661" t="inlineStr">
        <is>
          <t>S022</t>
        </is>
      </c>
      <c r="D13661" t="inlineStr">
        <is>
          <t>Store_022</t>
        </is>
      </c>
      <c r="E13661" t="inlineStr">
        <is>
          <t>East</t>
        </is>
      </c>
      <c r="F13661" t="inlineStr">
        <is>
          <t>P0093</t>
        </is>
      </c>
      <c r="G13661" t="inlineStr">
        <is>
          <t>Prod_0093</t>
        </is>
      </c>
      <c r="H13661" t="inlineStr">
        <is>
          <t>Electronics</t>
        </is>
      </c>
      <c r="I13661" t="n">
        <v>1</v>
      </c>
      <c r="J13661" t="n">
        <v>200.71</v>
      </c>
      <c r="K13661" t="n">
        <v>0</v>
      </c>
      <c r="L13661">
        <f>I13661*J13661*(1-K13661)</f>
        <v/>
      </c>
      <c r="M13661">
        <f>VLOOKUP(F13661,Products!A:D,4,FALSE)*I13661</f>
        <v/>
      </c>
      <c r="N13661">
        <f>L13661-M13661</f>
        <v/>
      </c>
    </row>
    <row r="13662">
      <c r="A13662" t="inlineStr">
        <is>
          <t>T1013660</t>
        </is>
      </c>
      <c r="B13662" t="inlineStr">
        <is>
          <t>2024-03-18</t>
        </is>
      </c>
      <c r="C13662" t="inlineStr">
        <is>
          <t>S034</t>
        </is>
      </c>
      <c r="D13662" t="inlineStr">
        <is>
          <t>Store_034</t>
        </is>
      </c>
      <c r="E13662" t="inlineStr">
        <is>
          <t>Central</t>
        </is>
      </c>
      <c r="F13662" t="inlineStr">
        <is>
          <t>P0101</t>
        </is>
      </c>
      <c r="G13662" t="inlineStr">
        <is>
          <t>Prod_0101</t>
        </is>
      </c>
      <c r="H13662" t="inlineStr">
        <is>
          <t>Food</t>
        </is>
      </c>
      <c r="I13662" t="n">
        <v>8</v>
      </c>
      <c r="J13662" t="n">
        <v>93.89</v>
      </c>
      <c r="K13662" t="n">
        <v>0.1</v>
      </c>
      <c r="L13662">
        <f>I13662*J13662*(1-K13662)</f>
        <v/>
      </c>
      <c r="M13662">
        <f>VLOOKUP(F13662,Products!A:D,4,FALSE)*I13662</f>
        <v/>
      </c>
      <c r="N13662">
        <f>L13662-M13662</f>
        <v/>
      </c>
    </row>
    <row r="13663">
      <c r="A13663" t="inlineStr">
        <is>
          <t>T1013661</t>
        </is>
      </c>
      <c r="B13663" t="inlineStr">
        <is>
          <t>2023-01-30</t>
        </is>
      </c>
      <c r="C13663" t="inlineStr">
        <is>
          <t>S044</t>
        </is>
      </c>
      <c r="D13663" t="inlineStr">
        <is>
          <t>Store_044</t>
        </is>
      </c>
      <c r="E13663" t="inlineStr">
        <is>
          <t>North</t>
        </is>
      </c>
      <c r="F13663" t="inlineStr">
        <is>
          <t>P0182</t>
        </is>
      </c>
      <c r="G13663" t="inlineStr">
        <is>
          <t>Prod_0182</t>
        </is>
      </c>
      <c r="H13663" t="inlineStr">
        <is>
          <t>Electronics</t>
        </is>
      </c>
      <c r="I13663" t="n">
        <v>6</v>
      </c>
      <c r="J13663" t="n">
        <v>767.87</v>
      </c>
      <c r="K13663" t="n">
        <v>0</v>
      </c>
      <c r="L13663">
        <f>I13663*J13663*(1-K13663)</f>
        <v/>
      </c>
      <c r="M13663">
        <f>VLOOKUP(F13663,Products!A:D,4,FALSE)*I13663</f>
        <v/>
      </c>
      <c r="N13663">
        <f>L13663-M13663</f>
        <v/>
      </c>
    </row>
    <row r="13664">
      <c r="A13664" t="inlineStr">
        <is>
          <t>T1013662</t>
        </is>
      </c>
      <c r="B13664" t="inlineStr">
        <is>
          <t>2025-03-19</t>
        </is>
      </c>
      <c r="C13664" t="inlineStr">
        <is>
          <t>S043</t>
        </is>
      </c>
      <c r="D13664" t="inlineStr">
        <is>
          <t>Store_043</t>
        </is>
      </c>
      <c r="E13664" t="inlineStr">
        <is>
          <t>East</t>
        </is>
      </c>
      <c r="F13664" t="inlineStr">
        <is>
          <t>P0182</t>
        </is>
      </c>
      <c r="G13664" t="inlineStr">
        <is>
          <t>Prod_0182</t>
        </is>
      </c>
      <c r="H13664" t="inlineStr">
        <is>
          <t>Electronics</t>
        </is>
      </c>
      <c r="I13664" t="n">
        <v>7</v>
      </c>
      <c r="J13664" t="n">
        <v>829.52</v>
      </c>
      <c r="K13664" t="n">
        <v>0</v>
      </c>
      <c r="L13664">
        <f>I13664*J13664*(1-K13664)</f>
        <v/>
      </c>
      <c r="M13664">
        <f>VLOOKUP(F13664,Products!A:D,4,FALSE)*I13664</f>
        <v/>
      </c>
      <c r="N13664">
        <f>L13664-M13664</f>
        <v/>
      </c>
    </row>
    <row r="13665">
      <c r="A13665" t="inlineStr">
        <is>
          <t>T1013663</t>
        </is>
      </c>
      <c r="B13665" t="inlineStr">
        <is>
          <t>2023-04-27</t>
        </is>
      </c>
      <c r="C13665" t="inlineStr">
        <is>
          <t>S040</t>
        </is>
      </c>
      <c r="D13665" t="inlineStr">
        <is>
          <t>Store_040</t>
        </is>
      </c>
      <c r="E13665" t="inlineStr">
        <is>
          <t>Central</t>
        </is>
      </c>
      <c r="F13665" t="inlineStr">
        <is>
          <t>P0189</t>
        </is>
      </c>
      <c r="G13665" t="inlineStr">
        <is>
          <t>Prod_0189</t>
        </is>
      </c>
      <c r="H13665" t="inlineStr">
        <is>
          <t>Food</t>
        </is>
      </c>
      <c r="I13665" t="n">
        <v>9</v>
      </c>
      <c r="J13665" t="n">
        <v>858.88</v>
      </c>
      <c r="K13665" t="n">
        <v>0</v>
      </c>
      <c r="L13665">
        <f>I13665*J13665*(1-K13665)</f>
        <v/>
      </c>
      <c r="M13665">
        <f>VLOOKUP(F13665,Products!A:D,4,FALSE)*I13665</f>
        <v/>
      </c>
      <c r="N13665">
        <f>L13665-M13665</f>
        <v/>
      </c>
    </row>
    <row r="13666">
      <c r="A13666" t="inlineStr">
        <is>
          <t>T1013664</t>
        </is>
      </c>
      <c r="B13666" t="inlineStr">
        <is>
          <t>2023-06-21</t>
        </is>
      </c>
      <c r="C13666" t="inlineStr">
        <is>
          <t>S015</t>
        </is>
      </c>
      <c r="D13666" t="inlineStr">
        <is>
          <t>Store_015</t>
        </is>
      </c>
      <c r="E13666" t="inlineStr">
        <is>
          <t>North</t>
        </is>
      </c>
      <c r="F13666" t="inlineStr">
        <is>
          <t>P0107</t>
        </is>
      </c>
      <c r="G13666" t="inlineStr">
        <is>
          <t>Prod_0107</t>
        </is>
      </c>
      <c r="H13666" t="inlineStr">
        <is>
          <t>Stationery</t>
        </is>
      </c>
      <c r="I13666" t="n">
        <v>3</v>
      </c>
      <c r="J13666" t="n">
        <v>626.09</v>
      </c>
      <c r="K13666" t="n">
        <v>0</v>
      </c>
      <c r="L13666">
        <f>I13666*J13666*(1-K13666)</f>
        <v/>
      </c>
      <c r="M13666">
        <f>VLOOKUP(F13666,Products!A:D,4,FALSE)*I13666</f>
        <v/>
      </c>
      <c r="N13666">
        <f>L13666-M13666</f>
        <v/>
      </c>
    </row>
    <row r="13667">
      <c r="A13667" t="inlineStr">
        <is>
          <t>T1013665</t>
        </is>
      </c>
      <c r="B13667" t="inlineStr">
        <is>
          <t>2023-05-20</t>
        </is>
      </c>
      <c r="C13667" t="inlineStr">
        <is>
          <t>S003</t>
        </is>
      </c>
      <c r="D13667" t="inlineStr">
        <is>
          <t>Store_003</t>
        </is>
      </c>
      <c r="E13667" t="inlineStr">
        <is>
          <t>North</t>
        </is>
      </c>
      <c r="F13667" t="inlineStr">
        <is>
          <t>P0059</t>
        </is>
      </c>
      <c r="G13667" t="inlineStr">
        <is>
          <t>Prod_0059</t>
        </is>
      </c>
      <c r="H13667" t="inlineStr">
        <is>
          <t>Beverages</t>
        </is>
      </c>
      <c r="I13667" t="n">
        <v>9</v>
      </c>
      <c r="J13667" t="n">
        <v>405.08</v>
      </c>
      <c r="K13667" t="n">
        <v>0.05</v>
      </c>
      <c r="L13667">
        <f>I13667*J13667*(1-K13667)</f>
        <v/>
      </c>
      <c r="M13667">
        <f>VLOOKUP(F13667,Products!A:D,4,FALSE)*I13667</f>
        <v/>
      </c>
      <c r="N13667">
        <f>L13667-M13667</f>
        <v/>
      </c>
    </row>
    <row r="13668">
      <c r="A13668" t="inlineStr">
        <is>
          <t>T1013666</t>
        </is>
      </c>
      <c r="B13668" t="inlineStr">
        <is>
          <t>2023-04-11</t>
        </is>
      </c>
      <c r="C13668" t="inlineStr">
        <is>
          <t>S036</t>
        </is>
      </c>
      <c r="D13668" t="inlineStr">
        <is>
          <t>Store_036</t>
        </is>
      </c>
      <c r="E13668" t="inlineStr">
        <is>
          <t>Central</t>
        </is>
      </c>
      <c r="F13668" t="inlineStr">
        <is>
          <t>P0092</t>
        </is>
      </c>
      <c r="G13668" t="inlineStr">
        <is>
          <t>Prod_0092</t>
        </is>
      </c>
      <c r="H13668" t="inlineStr">
        <is>
          <t>Household</t>
        </is>
      </c>
      <c r="I13668" t="n">
        <v>1</v>
      </c>
      <c r="J13668" t="n">
        <v>234.77</v>
      </c>
      <c r="K13668" t="n">
        <v>0.1</v>
      </c>
      <c r="L13668">
        <f>I13668*J13668*(1-K13668)</f>
        <v/>
      </c>
      <c r="M13668">
        <f>VLOOKUP(F13668,Products!A:D,4,FALSE)*I13668</f>
        <v/>
      </c>
      <c r="N13668">
        <f>L13668-M13668</f>
        <v/>
      </c>
    </row>
    <row r="13669">
      <c r="A13669" t="inlineStr">
        <is>
          <t>T1013667</t>
        </is>
      </c>
      <c r="B13669" t="inlineStr">
        <is>
          <t>2024-02-27</t>
        </is>
      </c>
      <c r="C13669" t="inlineStr">
        <is>
          <t>S006</t>
        </is>
      </c>
      <c r="D13669" t="inlineStr">
        <is>
          <t>Store_006</t>
        </is>
      </c>
      <c r="E13669" t="inlineStr">
        <is>
          <t>East</t>
        </is>
      </c>
      <c r="F13669" t="inlineStr">
        <is>
          <t>P0132</t>
        </is>
      </c>
      <c r="G13669" t="inlineStr">
        <is>
          <t>Prod_0132</t>
        </is>
      </c>
      <c r="H13669" t="inlineStr">
        <is>
          <t>Food</t>
        </is>
      </c>
      <c r="I13669" t="n">
        <v>6</v>
      </c>
      <c r="J13669" t="n">
        <v>122.46</v>
      </c>
      <c r="K13669" t="n">
        <v>0</v>
      </c>
      <c r="L13669">
        <f>I13669*J13669*(1-K13669)</f>
        <v/>
      </c>
      <c r="M13669">
        <f>VLOOKUP(F13669,Products!A:D,4,FALSE)*I13669</f>
        <v/>
      </c>
      <c r="N13669">
        <f>L13669-M13669</f>
        <v/>
      </c>
    </row>
    <row r="13670">
      <c r="A13670" t="inlineStr">
        <is>
          <t>T1013668</t>
        </is>
      </c>
      <c r="B13670" t="inlineStr">
        <is>
          <t>2024-09-08</t>
        </is>
      </c>
      <c r="C13670" t="inlineStr">
        <is>
          <t>S024</t>
        </is>
      </c>
      <c r="D13670" t="inlineStr">
        <is>
          <t>Store_024</t>
        </is>
      </c>
      <c r="E13670" t="inlineStr">
        <is>
          <t>South</t>
        </is>
      </c>
      <c r="F13670" t="inlineStr">
        <is>
          <t>P0089</t>
        </is>
      </c>
      <c r="G13670" t="inlineStr">
        <is>
          <t>Prod_0089</t>
        </is>
      </c>
      <c r="H13670" t="inlineStr">
        <is>
          <t>Stationery</t>
        </is>
      </c>
      <c r="I13670" t="n">
        <v>1</v>
      </c>
      <c r="J13670" t="n">
        <v>803.5</v>
      </c>
      <c r="K13670" t="n">
        <v>0</v>
      </c>
      <c r="L13670">
        <f>I13670*J13670*(1-K13670)</f>
        <v/>
      </c>
      <c r="M13670">
        <f>VLOOKUP(F13670,Products!A:D,4,FALSE)*I13670</f>
        <v/>
      </c>
      <c r="N13670">
        <f>L13670-M13670</f>
        <v/>
      </c>
    </row>
    <row r="13671">
      <c r="A13671" t="inlineStr">
        <is>
          <t>T1013669</t>
        </is>
      </c>
      <c r="B13671" t="inlineStr">
        <is>
          <t>2023-01-10</t>
        </is>
      </c>
      <c r="C13671" t="inlineStr">
        <is>
          <t>S037</t>
        </is>
      </c>
      <c r="D13671" t="inlineStr">
        <is>
          <t>Store_037</t>
        </is>
      </c>
      <c r="E13671" t="inlineStr">
        <is>
          <t>East</t>
        </is>
      </c>
      <c r="F13671" t="inlineStr">
        <is>
          <t>P0093</t>
        </is>
      </c>
      <c r="G13671" t="inlineStr">
        <is>
          <t>Prod_0093</t>
        </is>
      </c>
      <c r="H13671" t="inlineStr">
        <is>
          <t>Electronics</t>
        </is>
      </c>
      <c r="I13671" t="n">
        <v>8</v>
      </c>
      <c r="J13671" t="n">
        <v>263.76</v>
      </c>
      <c r="K13671" t="n">
        <v>0</v>
      </c>
      <c r="L13671">
        <f>I13671*J13671*(1-K13671)</f>
        <v/>
      </c>
      <c r="M13671">
        <f>VLOOKUP(F13671,Products!A:D,4,FALSE)*I13671</f>
        <v/>
      </c>
      <c r="N13671">
        <f>L13671-M13671</f>
        <v/>
      </c>
    </row>
    <row r="13672">
      <c r="A13672" t="inlineStr">
        <is>
          <t>T1013670</t>
        </is>
      </c>
      <c r="B13672" t="inlineStr">
        <is>
          <t>2024-10-16</t>
        </is>
      </c>
      <c r="C13672" t="inlineStr">
        <is>
          <t>S037</t>
        </is>
      </c>
      <c r="D13672" t="inlineStr">
        <is>
          <t>Store_037</t>
        </is>
      </c>
      <c r="E13672" t="inlineStr">
        <is>
          <t>East</t>
        </is>
      </c>
      <c r="F13672" t="inlineStr">
        <is>
          <t>P0150</t>
        </is>
      </c>
      <c r="G13672" t="inlineStr">
        <is>
          <t>Prod_0150</t>
        </is>
      </c>
      <c r="H13672" t="inlineStr">
        <is>
          <t>Clothing</t>
        </is>
      </c>
      <c r="I13672" t="n">
        <v>6</v>
      </c>
      <c r="J13672" t="n">
        <v>337.12</v>
      </c>
      <c r="K13672" t="n">
        <v>0</v>
      </c>
      <c r="L13672">
        <f>I13672*J13672*(1-K13672)</f>
        <v/>
      </c>
      <c r="M13672">
        <f>VLOOKUP(F13672,Products!A:D,4,FALSE)*I13672</f>
        <v/>
      </c>
      <c r="N13672">
        <f>L13672-M13672</f>
        <v/>
      </c>
    </row>
    <row r="13673">
      <c r="A13673" t="inlineStr">
        <is>
          <t>T1013671</t>
        </is>
      </c>
      <c r="B13673" t="inlineStr">
        <is>
          <t>2023-07-20</t>
        </is>
      </c>
      <c r="C13673" t="inlineStr">
        <is>
          <t>S028</t>
        </is>
      </c>
      <c r="D13673" t="inlineStr">
        <is>
          <t>Store_028</t>
        </is>
      </c>
      <c r="E13673" t="inlineStr">
        <is>
          <t>North</t>
        </is>
      </c>
      <c r="F13673" t="inlineStr">
        <is>
          <t>P0180</t>
        </is>
      </c>
      <c r="G13673" t="inlineStr">
        <is>
          <t>Prod_0180</t>
        </is>
      </c>
      <c r="H13673" t="inlineStr">
        <is>
          <t>Clothing</t>
        </is>
      </c>
      <c r="I13673" t="n">
        <v>8</v>
      </c>
      <c r="J13673" t="n">
        <v>582.11</v>
      </c>
      <c r="K13673" t="n">
        <v>0</v>
      </c>
      <c r="L13673">
        <f>I13673*J13673*(1-K13673)</f>
        <v/>
      </c>
      <c r="M13673">
        <f>VLOOKUP(F13673,Products!A:D,4,FALSE)*I13673</f>
        <v/>
      </c>
      <c r="N13673">
        <f>L13673-M13673</f>
        <v/>
      </c>
    </row>
    <row r="13674">
      <c r="A13674" t="inlineStr">
        <is>
          <t>T1013672</t>
        </is>
      </c>
      <c r="B13674" t="inlineStr">
        <is>
          <t>2025-09-22</t>
        </is>
      </c>
      <c r="C13674" t="inlineStr">
        <is>
          <t>S043</t>
        </is>
      </c>
      <c r="D13674" t="inlineStr">
        <is>
          <t>Store_043</t>
        </is>
      </c>
      <c r="E13674" t="inlineStr">
        <is>
          <t>East</t>
        </is>
      </c>
      <c r="F13674" t="inlineStr">
        <is>
          <t>P0195</t>
        </is>
      </c>
      <c r="G13674" t="inlineStr">
        <is>
          <t>Prod_0195</t>
        </is>
      </c>
      <c r="H13674" t="inlineStr">
        <is>
          <t>Food</t>
        </is>
      </c>
      <c r="I13674" t="n">
        <v>9</v>
      </c>
      <c r="J13674" t="n">
        <v>600.33</v>
      </c>
      <c r="K13674" t="n">
        <v>0</v>
      </c>
      <c r="L13674">
        <f>I13674*J13674*(1-K13674)</f>
        <v/>
      </c>
      <c r="M13674">
        <f>VLOOKUP(F13674,Products!A:D,4,FALSE)*I13674</f>
        <v/>
      </c>
      <c r="N13674">
        <f>L13674-M13674</f>
        <v/>
      </c>
    </row>
    <row r="13675">
      <c r="A13675" t="inlineStr">
        <is>
          <t>T1013673</t>
        </is>
      </c>
      <c r="B13675" t="inlineStr">
        <is>
          <t>2023-02-08</t>
        </is>
      </c>
      <c r="C13675" t="inlineStr">
        <is>
          <t>S020</t>
        </is>
      </c>
      <c r="D13675" t="inlineStr">
        <is>
          <t>Store_020</t>
        </is>
      </c>
      <c r="E13675" t="inlineStr">
        <is>
          <t>West</t>
        </is>
      </c>
      <c r="F13675" t="inlineStr">
        <is>
          <t>P0034</t>
        </is>
      </c>
      <c r="G13675" t="inlineStr">
        <is>
          <t>Prod_0034</t>
        </is>
      </c>
      <c r="H13675" t="inlineStr">
        <is>
          <t>Toys</t>
        </is>
      </c>
      <c r="I13675" t="n">
        <v>2</v>
      </c>
      <c r="J13675" t="n">
        <v>523.91</v>
      </c>
      <c r="K13675" t="n">
        <v>0</v>
      </c>
      <c r="L13675">
        <f>I13675*J13675*(1-K13675)</f>
        <v/>
      </c>
      <c r="M13675">
        <f>VLOOKUP(F13675,Products!A:D,4,FALSE)*I13675</f>
        <v/>
      </c>
      <c r="N13675">
        <f>L13675-M13675</f>
        <v/>
      </c>
    </row>
    <row r="13676">
      <c r="A13676" t="inlineStr">
        <is>
          <t>T1013674</t>
        </is>
      </c>
      <c r="B13676" t="inlineStr">
        <is>
          <t>2024-07-01</t>
        </is>
      </c>
      <c r="C13676" t="inlineStr">
        <is>
          <t>S044</t>
        </is>
      </c>
      <c r="D13676" t="inlineStr">
        <is>
          <t>Store_044</t>
        </is>
      </c>
      <c r="E13676" t="inlineStr">
        <is>
          <t>North</t>
        </is>
      </c>
      <c r="F13676" t="inlineStr">
        <is>
          <t>P0174</t>
        </is>
      </c>
      <c r="G13676" t="inlineStr">
        <is>
          <t>Prod_0174</t>
        </is>
      </c>
      <c r="H13676" t="inlineStr">
        <is>
          <t>Food</t>
        </is>
      </c>
      <c r="I13676" t="n">
        <v>7</v>
      </c>
      <c r="J13676" t="n">
        <v>78.33</v>
      </c>
      <c r="K13676" t="n">
        <v>0.05</v>
      </c>
      <c r="L13676">
        <f>I13676*J13676*(1-K13676)</f>
        <v/>
      </c>
      <c r="M13676">
        <f>VLOOKUP(F13676,Products!A:D,4,FALSE)*I13676</f>
        <v/>
      </c>
      <c r="N13676">
        <f>L13676-M13676</f>
        <v/>
      </c>
    </row>
    <row r="13677">
      <c r="A13677" t="inlineStr">
        <is>
          <t>T1013675</t>
        </is>
      </c>
      <c r="B13677" t="inlineStr">
        <is>
          <t>2025-04-23</t>
        </is>
      </c>
      <c r="C13677" t="inlineStr">
        <is>
          <t>S013</t>
        </is>
      </c>
      <c r="D13677" t="inlineStr">
        <is>
          <t>Store_013</t>
        </is>
      </c>
      <c r="E13677" t="inlineStr">
        <is>
          <t>North</t>
        </is>
      </c>
      <c r="F13677" t="inlineStr">
        <is>
          <t>P0097</t>
        </is>
      </c>
      <c r="G13677" t="inlineStr">
        <is>
          <t>Prod_0097</t>
        </is>
      </c>
      <c r="H13677" t="inlineStr">
        <is>
          <t>Clothing</t>
        </is>
      </c>
      <c r="I13677" t="n">
        <v>4</v>
      </c>
      <c r="J13677" t="n">
        <v>255.78</v>
      </c>
      <c r="K13677" t="n">
        <v>0</v>
      </c>
      <c r="L13677">
        <f>I13677*J13677*(1-K13677)</f>
        <v/>
      </c>
      <c r="M13677">
        <f>VLOOKUP(F13677,Products!A:D,4,FALSE)*I13677</f>
        <v/>
      </c>
      <c r="N13677">
        <f>L13677-M13677</f>
        <v/>
      </c>
    </row>
    <row r="13678">
      <c r="A13678" t="inlineStr">
        <is>
          <t>T1013676</t>
        </is>
      </c>
      <c r="B13678" t="inlineStr">
        <is>
          <t>2024-08-15</t>
        </is>
      </c>
      <c r="C13678" t="inlineStr">
        <is>
          <t>S024</t>
        </is>
      </c>
      <c r="D13678" t="inlineStr">
        <is>
          <t>Store_024</t>
        </is>
      </c>
      <c r="E13678" t="inlineStr">
        <is>
          <t>South</t>
        </is>
      </c>
      <c r="F13678" t="inlineStr">
        <is>
          <t>P0064</t>
        </is>
      </c>
      <c r="G13678" t="inlineStr">
        <is>
          <t>Prod_0064</t>
        </is>
      </c>
      <c r="H13678" t="inlineStr">
        <is>
          <t>Beverages</t>
        </is>
      </c>
      <c r="I13678" t="n">
        <v>7</v>
      </c>
      <c r="J13678" t="n">
        <v>741.99</v>
      </c>
      <c r="K13678" t="n">
        <v>0</v>
      </c>
      <c r="L13678">
        <f>I13678*J13678*(1-K13678)</f>
        <v/>
      </c>
      <c r="M13678">
        <f>VLOOKUP(F13678,Products!A:D,4,FALSE)*I13678</f>
        <v/>
      </c>
      <c r="N13678">
        <f>L13678-M13678</f>
        <v/>
      </c>
    </row>
    <row r="13679">
      <c r="A13679" t="inlineStr">
        <is>
          <t>T1013677</t>
        </is>
      </c>
      <c r="B13679" t="inlineStr">
        <is>
          <t>2024-08-20</t>
        </is>
      </c>
      <c r="C13679" t="inlineStr">
        <is>
          <t>S036</t>
        </is>
      </c>
      <c r="D13679" t="inlineStr">
        <is>
          <t>Store_036</t>
        </is>
      </c>
      <c r="E13679" t="inlineStr">
        <is>
          <t>Central</t>
        </is>
      </c>
      <c r="F13679" t="inlineStr">
        <is>
          <t>P0060</t>
        </is>
      </c>
      <c r="G13679" t="inlineStr">
        <is>
          <t>Prod_0060</t>
        </is>
      </c>
      <c r="H13679" t="inlineStr">
        <is>
          <t>Toys</t>
        </is>
      </c>
      <c r="I13679" t="n">
        <v>1</v>
      </c>
      <c r="J13679" t="n">
        <v>119.34</v>
      </c>
      <c r="K13679" t="n">
        <v>0.2</v>
      </c>
      <c r="L13679">
        <f>I13679*J13679*(1-K13679)</f>
        <v/>
      </c>
      <c r="M13679">
        <f>VLOOKUP(F13679,Products!A:D,4,FALSE)*I13679</f>
        <v/>
      </c>
      <c r="N13679">
        <f>L13679-M13679</f>
        <v/>
      </c>
    </row>
    <row r="13680">
      <c r="A13680" t="inlineStr">
        <is>
          <t>T1013678</t>
        </is>
      </c>
      <c r="B13680" t="inlineStr">
        <is>
          <t>2024-05-31</t>
        </is>
      </c>
      <c r="C13680" t="inlineStr">
        <is>
          <t>S013</t>
        </is>
      </c>
      <c r="D13680" t="inlineStr">
        <is>
          <t>Store_013</t>
        </is>
      </c>
      <c r="E13680" t="inlineStr">
        <is>
          <t>North</t>
        </is>
      </c>
      <c r="F13680" t="inlineStr">
        <is>
          <t>P0186</t>
        </is>
      </c>
      <c r="G13680" t="inlineStr">
        <is>
          <t>Prod_0186</t>
        </is>
      </c>
      <c r="H13680" t="inlineStr">
        <is>
          <t>Household</t>
        </is>
      </c>
      <c r="I13680" t="n">
        <v>8</v>
      </c>
      <c r="J13680" t="n">
        <v>812.73</v>
      </c>
      <c r="K13680" t="n">
        <v>0.05</v>
      </c>
      <c r="L13680">
        <f>I13680*J13680*(1-K13680)</f>
        <v/>
      </c>
      <c r="M13680">
        <f>VLOOKUP(F13680,Products!A:D,4,FALSE)*I13680</f>
        <v/>
      </c>
      <c r="N13680">
        <f>L13680-M13680</f>
        <v/>
      </c>
    </row>
    <row r="13681">
      <c r="A13681" t="inlineStr">
        <is>
          <t>T1013679</t>
        </is>
      </c>
      <c r="B13681" t="inlineStr">
        <is>
          <t>2023-01-14</t>
        </is>
      </c>
      <c r="C13681" t="inlineStr">
        <is>
          <t>S022</t>
        </is>
      </c>
      <c r="D13681" t="inlineStr">
        <is>
          <t>Store_022</t>
        </is>
      </c>
      <c r="E13681" t="inlineStr">
        <is>
          <t>East</t>
        </is>
      </c>
      <c r="F13681" t="inlineStr">
        <is>
          <t>P0199</t>
        </is>
      </c>
      <c r="G13681" t="inlineStr">
        <is>
          <t>Prod_0199</t>
        </is>
      </c>
      <c r="H13681" t="inlineStr">
        <is>
          <t>Beverages</t>
        </is>
      </c>
      <c r="I13681" t="n">
        <v>8</v>
      </c>
      <c r="J13681" t="n">
        <v>122.87</v>
      </c>
      <c r="K13681" t="n">
        <v>0.2</v>
      </c>
      <c r="L13681">
        <f>I13681*J13681*(1-K13681)</f>
        <v/>
      </c>
      <c r="M13681">
        <f>VLOOKUP(F13681,Products!A:D,4,FALSE)*I13681</f>
        <v/>
      </c>
      <c r="N13681">
        <f>L13681-M13681</f>
        <v/>
      </c>
    </row>
    <row r="13682">
      <c r="A13682" t="inlineStr">
        <is>
          <t>T1013680</t>
        </is>
      </c>
      <c r="B13682" t="inlineStr">
        <is>
          <t>2024-04-07</t>
        </is>
      </c>
      <c r="C13682" t="inlineStr">
        <is>
          <t>S029</t>
        </is>
      </c>
      <c r="D13682" t="inlineStr">
        <is>
          <t>Store_029</t>
        </is>
      </c>
      <c r="E13682" t="inlineStr">
        <is>
          <t>South</t>
        </is>
      </c>
      <c r="F13682" t="inlineStr">
        <is>
          <t>P0144</t>
        </is>
      </c>
      <c r="G13682" t="inlineStr">
        <is>
          <t>Prod_0144</t>
        </is>
      </c>
      <c r="H13682" t="inlineStr">
        <is>
          <t>Stationery</t>
        </is>
      </c>
      <c r="I13682" t="n">
        <v>7</v>
      </c>
      <c r="J13682" t="n">
        <v>175.46</v>
      </c>
      <c r="K13682" t="n">
        <v>0</v>
      </c>
      <c r="L13682">
        <f>I13682*J13682*(1-K13682)</f>
        <v/>
      </c>
      <c r="M13682">
        <f>VLOOKUP(F13682,Products!A:D,4,FALSE)*I13682</f>
        <v/>
      </c>
      <c r="N13682">
        <f>L13682-M13682</f>
        <v/>
      </c>
    </row>
    <row r="13683">
      <c r="A13683" t="inlineStr">
        <is>
          <t>T1013681</t>
        </is>
      </c>
      <c r="B13683" t="inlineStr">
        <is>
          <t>2023-05-01</t>
        </is>
      </c>
      <c r="C13683" t="inlineStr">
        <is>
          <t>S002</t>
        </is>
      </c>
      <c r="D13683" t="inlineStr">
        <is>
          <t>Store_002</t>
        </is>
      </c>
      <c r="E13683" t="inlineStr">
        <is>
          <t>South</t>
        </is>
      </c>
      <c r="F13683" t="inlineStr">
        <is>
          <t>P0114</t>
        </is>
      </c>
      <c r="G13683" t="inlineStr">
        <is>
          <t>Prod_0114</t>
        </is>
      </c>
      <c r="H13683" t="inlineStr">
        <is>
          <t>Beverages</t>
        </is>
      </c>
      <c r="I13683" t="n">
        <v>7</v>
      </c>
      <c r="J13683" t="n">
        <v>852.5</v>
      </c>
      <c r="K13683" t="n">
        <v>0.05</v>
      </c>
      <c r="L13683">
        <f>I13683*J13683*(1-K13683)</f>
        <v/>
      </c>
      <c r="M13683">
        <f>VLOOKUP(F13683,Products!A:D,4,FALSE)*I13683</f>
        <v/>
      </c>
      <c r="N13683">
        <f>L13683-M13683</f>
        <v/>
      </c>
    </row>
    <row r="13684">
      <c r="A13684" t="inlineStr">
        <is>
          <t>T1013682</t>
        </is>
      </c>
      <c r="B13684" t="inlineStr">
        <is>
          <t>2023-04-18</t>
        </is>
      </c>
      <c r="C13684" t="inlineStr">
        <is>
          <t>S016</t>
        </is>
      </c>
      <c r="D13684" t="inlineStr">
        <is>
          <t>Store_016</t>
        </is>
      </c>
      <c r="E13684" t="inlineStr">
        <is>
          <t>West</t>
        </is>
      </c>
      <c r="F13684" t="inlineStr">
        <is>
          <t>P0159</t>
        </is>
      </c>
      <c r="G13684" t="inlineStr">
        <is>
          <t>Prod_0159</t>
        </is>
      </c>
      <c r="H13684" t="inlineStr">
        <is>
          <t>Electronics</t>
        </is>
      </c>
      <c r="I13684" t="n">
        <v>7</v>
      </c>
      <c r="J13684" t="n">
        <v>481.26</v>
      </c>
      <c r="K13684" t="n">
        <v>0.1</v>
      </c>
      <c r="L13684">
        <f>I13684*J13684*(1-K13684)</f>
        <v/>
      </c>
      <c r="M13684">
        <f>VLOOKUP(F13684,Products!A:D,4,FALSE)*I13684</f>
        <v/>
      </c>
      <c r="N13684">
        <f>L13684-M13684</f>
        <v/>
      </c>
    </row>
    <row r="13685">
      <c r="A13685" t="inlineStr">
        <is>
          <t>T1013683</t>
        </is>
      </c>
      <c r="B13685" t="inlineStr">
        <is>
          <t>2025-04-23</t>
        </is>
      </c>
      <c r="C13685" t="inlineStr">
        <is>
          <t>S044</t>
        </is>
      </c>
      <c r="D13685" t="inlineStr">
        <is>
          <t>Store_044</t>
        </is>
      </c>
      <c r="E13685" t="inlineStr">
        <is>
          <t>North</t>
        </is>
      </c>
      <c r="F13685" t="inlineStr">
        <is>
          <t>P0058</t>
        </is>
      </c>
      <c r="G13685" t="inlineStr">
        <is>
          <t>Prod_0058</t>
        </is>
      </c>
      <c r="H13685" t="inlineStr">
        <is>
          <t>Stationery</t>
        </is>
      </c>
      <c r="I13685" t="n">
        <v>6</v>
      </c>
      <c r="J13685" t="n">
        <v>512.74</v>
      </c>
      <c r="K13685" t="n">
        <v>0.05</v>
      </c>
      <c r="L13685">
        <f>I13685*J13685*(1-K13685)</f>
        <v/>
      </c>
      <c r="M13685">
        <f>VLOOKUP(F13685,Products!A:D,4,FALSE)*I13685</f>
        <v/>
      </c>
      <c r="N13685">
        <f>L13685-M13685</f>
        <v/>
      </c>
    </row>
    <row r="13686">
      <c r="A13686" t="inlineStr">
        <is>
          <t>T1013684</t>
        </is>
      </c>
      <c r="B13686" t="inlineStr">
        <is>
          <t>2025-03-06</t>
        </is>
      </c>
      <c r="C13686" t="inlineStr">
        <is>
          <t>S029</t>
        </is>
      </c>
      <c r="D13686" t="inlineStr">
        <is>
          <t>Store_029</t>
        </is>
      </c>
      <c r="E13686" t="inlineStr">
        <is>
          <t>South</t>
        </is>
      </c>
      <c r="F13686" t="inlineStr">
        <is>
          <t>P0010</t>
        </is>
      </c>
      <c r="G13686" t="inlineStr">
        <is>
          <t>Prod_0010</t>
        </is>
      </c>
      <c r="H13686" t="inlineStr">
        <is>
          <t>Electronics</t>
        </is>
      </c>
      <c r="I13686" t="n">
        <v>6</v>
      </c>
      <c r="J13686" t="n">
        <v>831.3</v>
      </c>
      <c r="K13686" t="n">
        <v>0.1</v>
      </c>
      <c r="L13686">
        <f>I13686*J13686*(1-K13686)</f>
        <v/>
      </c>
      <c r="M13686">
        <f>VLOOKUP(F13686,Products!A:D,4,FALSE)*I13686</f>
        <v/>
      </c>
      <c r="N13686">
        <f>L13686-M13686</f>
        <v/>
      </c>
    </row>
    <row r="13687">
      <c r="A13687" t="inlineStr">
        <is>
          <t>T1013685</t>
        </is>
      </c>
      <c r="B13687" t="inlineStr">
        <is>
          <t>2025-08-15</t>
        </is>
      </c>
      <c r="C13687" t="inlineStr">
        <is>
          <t>S019</t>
        </is>
      </c>
      <c r="D13687" t="inlineStr">
        <is>
          <t>Store_019</t>
        </is>
      </c>
      <c r="E13687" t="inlineStr">
        <is>
          <t>East</t>
        </is>
      </c>
      <c r="F13687" t="inlineStr">
        <is>
          <t>P0098</t>
        </is>
      </c>
      <c r="G13687" t="inlineStr">
        <is>
          <t>Prod_0098</t>
        </is>
      </c>
      <c r="H13687" t="inlineStr">
        <is>
          <t>Clothing</t>
        </is>
      </c>
      <c r="I13687" t="n">
        <v>5</v>
      </c>
      <c r="J13687" t="n">
        <v>509.54</v>
      </c>
      <c r="K13687" t="n">
        <v>0</v>
      </c>
      <c r="L13687">
        <f>I13687*J13687*(1-K13687)</f>
        <v/>
      </c>
      <c r="M13687">
        <f>VLOOKUP(F13687,Products!A:D,4,FALSE)*I13687</f>
        <v/>
      </c>
      <c r="N13687">
        <f>L13687-M13687</f>
        <v/>
      </c>
    </row>
    <row r="13688">
      <c r="A13688" t="inlineStr">
        <is>
          <t>T1013686</t>
        </is>
      </c>
      <c r="B13688" t="inlineStr">
        <is>
          <t>2023-09-29</t>
        </is>
      </c>
      <c r="C13688" t="inlineStr">
        <is>
          <t>S042</t>
        </is>
      </c>
      <c r="D13688" t="inlineStr">
        <is>
          <t>Store_042</t>
        </is>
      </c>
      <c r="E13688" t="inlineStr">
        <is>
          <t>Central</t>
        </is>
      </c>
      <c r="F13688" t="inlineStr">
        <is>
          <t>P0142</t>
        </is>
      </c>
      <c r="G13688" t="inlineStr">
        <is>
          <t>Prod_0142</t>
        </is>
      </c>
      <c r="H13688" t="inlineStr">
        <is>
          <t>Household</t>
        </is>
      </c>
      <c r="I13688" t="n">
        <v>8</v>
      </c>
      <c r="J13688" t="n">
        <v>183.64</v>
      </c>
      <c r="K13688" t="n">
        <v>0.2</v>
      </c>
      <c r="L13688">
        <f>I13688*J13688*(1-K13688)</f>
        <v/>
      </c>
      <c r="M13688">
        <f>VLOOKUP(F13688,Products!A:D,4,FALSE)*I13688</f>
        <v/>
      </c>
      <c r="N13688">
        <f>L13688-M13688</f>
        <v/>
      </c>
    </row>
    <row r="13689">
      <c r="A13689" t="inlineStr">
        <is>
          <t>T1013687</t>
        </is>
      </c>
      <c r="B13689" t="inlineStr">
        <is>
          <t>2024-10-02</t>
        </is>
      </c>
      <c r="C13689" t="inlineStr">
        <is>
          <t>S006</t>
        </is>
      </c>
      <c r="D13689" t="inlineStr">
        <is>
          <t>Store_006</t>
        </is>
      </c>
      <c r="E13689" t="inlineStr">
        <is>
          <t>East</t>
        </is>
      </c>
      <c r="F13689" t="inlineStr">
        <is>
          <t>P0013</t>
        </is>
      </c>
      <c r="G13689" t="inlineStr">
        <is>
          <t>Prod_0013</t>
        </is>
      </c>
      <c r="H13689" t="inlineStr">
        <is>
          <t>Clothing</t>
        </is>
      </c>
      <c r="I13689" t="n">
        <v>7</v>
      </c>
      <c r="J13689" t="n">
        <v>83.04000000000001</v>
      </c>
      <c r="K13689" t="n">
        <v>0.05</v>
      </c>
      <c r="L13689">
        <f>I13689*J13689*(1-K13689)</f>
        <v/>
      </c>
      <c r="M13689">
        <f>VLOOKUP(F13689,Products!A:D,4,FALSE)*I13689</f>
        <v/>
      </c>
      <c r="N13689">
        <f>L13689-M13689</f>
        <v/>
      </c>
    </row>
    <row r="13690">
      <c r="A13690" t="inlineStr">
        <is>
          <t>T1013688</t>
        </is>
      </c>
      <c r="B13690" t="inlineStr">
        <is>
          <t>2025-02-17</t>
        </is>
      </c>
      <c r="C13690" t="inlineStr">
        <is>
          <t>S003</t>
        </is>
      </c>
      <c r="D13690" t="inlineStr">
        <is>
          <t>Store_003</t>
        </is>
      </c>
      <c r="E13690" t="inlineStr">
        <is>
          <t>North</t>
        </is>
      </c>
      <c r="F13690" t="inlineStr">
        <is>
          <t>P0123</t>
        </is>
      </c>
      <c r="G13690" t="inlineStr">
        <is>
          <t>Prod_0123</t>
        </is>
      </c>
      <c r="H13690" t="inlineStr">
        <is>
          <t>Food</t>
        </is>
      </c>
      <c r="I13690" t="n">
        <v>6</v>
      </c>
      <c r="J13690" t="n">
        <v>654.67</v>
      </c>
      <c r="K13690" t="n">
        <v>0</v>
      </c>
      <c r="L13690">
        <f>I13690*J13690*(1-K13690)</f>
        <v/>
      </c>
      <c r="M13690">
        <f>VLOOKUP(F13690,Products!A:D,4,FALSE)*I13690</f>
        <v/>
      </c>
      <c r="N13690">
        <f>L13690-M13690</f>
        <v/>
      </c>
    </row>
    <row r="13691">
      <c r="A13691" t="inlineStr">
        <is>
          <t>T1013689</t>
        </is>
      </c>
      <c r="B13691" t="inlineStr">
        <is>
          <t>2023-10-16</t>
        </is>
      </c>
      <c r="C13691" t="inlineStr">
        <is>
          <t>S004</t>
        </is>
      </c>
      <c r="D13691" t="inlineStr">
        <is>
          <t>Store_004</t>
        </is>
      </c>
      <c r="E13691" t="inlineStr">
        <is>
          <t>Central</t>
        </is>
      </c>
      <c r="F13691" t="inlineStr">
        <is>
          <t>P0088</t>
        </is>
      </c>
      <c r="G13691" t="inlineStr">
        <is>
          <t>Prod_0088</t>
        </is>
      </c>
      <c r="H13691" t="inlineStr">
        <is>
          <t>Toys</t>
        </is>
      </c>
      <c r="I13691" t="n">
        <v>4</v>
      </c>
      <c r="J13691" t="n">
        <v>535.79</v>
      </c>
      <c r="K13691" t="n">
        <v>0</v>
      </c>
      <c r="L13691">
        <f>I13691*J13691*(1-K13691)</f>
        <v/>
      </c>
      <c r="M13691">
        <f>VLOOKUP(F13691,Products!A:D,4,FALSE)*I13691</f>
        <v/>
      </c>
      <c r="N13691">
        <f>L13691-M13691</f>
        <v/>
      </c>
    </row>
    <row r="13692">
      <c r="A13692" t="inlineStr">
        <is>
          <t>T1013690</t>
        </is>
      </c>
      <c r="B13692" t="inlineStr">
        <is>
          <t>2023-04-22</t>
        </is>
      </c>
      <c r="C13692" t="inlineStr">
        <is>
          <t>S016</t>
        </is>
      </c>
      <c r="D13692" t="inlineStr">
        <is>
          <t>Store_016</t>
        </is>
      </c>
      <c r="E13692" t="inlineStr">
        <is>
          <t>West</t>
        </is>
      </c>
      <c r="F13692" t="inlineStr">
        <is>
          <t>P0138</t>
        </is>
      </c>
      <c r="G13692" t="inlineStr">
        <is>
          <t>Prod_0138</t>
        </is>
      </c>
      <c r="H13692" t="inlineStr">
        <is>
          <t>Household</t>
        </is>
      </c>
      <c r="I13692" t="n">
        <v>6</v>
      </c>
      <c r="J13692" t="n">
        <v>321.73</v>
      </c>
      <c r="K13692" t="n">
        <v>0.05</v>
      </c>
      <c r="L13692">
        <f>I13692*J13692*(1-K13692)</f>
        <v/>
      </c>
      <c r="M13692">
        <f>VLOOKUP(F13692,Products!A:D,4,FALSE)*I13692</f>
        <v/>
      </c>
      <c r="N13692">
        <f>L13692-M13692</f>
        <v/>
      </c>
    </row>
    <row r="13693">
      <c r="A13693" t="inlineStr">
        <is>
          <t>T1013691</t>
        </is>
      </c>
      <c r="B13693" t="inlineStr">
        <is>
          <t>2024-08-11</t>
        </is>
      </c>
      <c r="C13693" t="inlineStr">
        <is>
          <t>S001</t>
        </is>
      </c>
      <c r="D13693" t="inlineStr">
        <is>
          <t>Store_001</t>
        </is>
      </c>
      <c r="E13693" t="inlineStr">
        <is>
          <t>West</t>
        </is>
      </c>
      <c r="F13693" t="inlineStr">
        <is>
          <t>P0112</t>
        </is>
      </c>
      <c r="G13693" t="inlineStr">
        <is>
          <t>Prod_0112</t>
        </is>
      </c>
      <c r="H13693" t="inlineStr">
        <is>
          <t>Beverages</t>
        </is>
      </c>
      <c r="I13693" t="n">
        <v>3</v>
      </c>
      <c r="J13693" t="n">
        <v>845.48</v>
      </c>
      <c r="K13693" t="n">
        <v>0.05</v>
      </c>
      <c r="L13693">
        <f>I13693*J13693*(1-K13693)</f>
        <v/>
      </c>
      <c r="M13693">
        <f>VLOOKUP(F13693,Products!A:D,4,FALSE)*I13693</f>
        <v/>
      </c>
      <c r="N13693">
        <f>L13693-M13693</f>
        <v/>
      </c>
    </row>
    <row r="13694">
      <c r="A13694" t="inlineStr">
        <is>
          <t>T1013692</t>
        </is>
      </c>
      <c r="B13694" t="inlineStr">
        <is>
          <t>2023-12-20</t>
        </is>
      </c>
      <c r="C13694" t="inlineStr">
        <is>
          <t>S029</t>
        </is>
      </c>
      <c r="D13694" t="inlineStr">
        <is>
          <t>Store_029</t>
        </is>
      </c>
      <c r="E13694" t="inlineStr">
        <is>
          <t>South</t>
        </is>
      </c>
      <c r="F13694" t="inlineStr">
        <is>
          <t>P0088</t>
        </is>
      </c>
      <c r="G13694" t="inlineStr">
        <is>
          <t>Prod_0088</t>
        </is>
      </c>
      <c r="H13694" t="inlineStr">
        <is>
          <t>Toys</t>
        </is>
      </c>
      <c r="I13694" t="n">
        <v>3</v>
      </c>
      <c r="J13694" t="n">
        <v>555.2</v>
      </c>
      <c r="K13694" t="n">
        <v>0</v>
      </c>
      <c r="L13694">
        <f>I13694*J13694*(1-K13694)</f>
        <v/>
      </c>
      <c r="M13694">
        <f>VLOOKUP(F13694,Products!A:D,4,FALSE)*I13694</f>
        <v/>
      </c>
      <c r="N13694">
        <f>L13694-M13694</f>
        <v/>
      </c>
    </row>
    <row r="13695">
      <c r="A13695" t="inlineStr">
        <is>
          <t>T1013693</t>
        </is>
      </c>
      <c r="B13695" t="inlineStr">
        <is>
          <t>2025-04-22</t>
        </is>
      </c>
      <c r="C13695" t="inlineStr">
        <is>
          <t>S041</t>
        </is>
      </c>
      <c r="D13695" t="inlineStr">
        <is>
          <t>Store_041</t>
        </is>
      </c>
      <c r="E13695" t="inlineStr">
        <is>
          <t>East</t>
        </is>
      </c>
      <c r="F13695" t="inlineStr">
        <is>
          <t>P0172</t>
        </is>
      </c>
      <c r="G13695" t="inlineStr">
        <is>
          <t>Prod_0172</t>
        </is>
      </c>
      <c r="H13695" t="inlineStr">
        <is>
          <t>Beverages</t>
        </is>
      </c>
      <c r="I13695" t="n">
        <v>6</v>
      </c>
      <c r="J13695" t="n">
        <v>795.71</v>
      </c>
      <c r="K13695" t="n">
        <v>0</v>
      </c>
      <c r="L13695">
        <f>I13695*J13695*(1-K13695)</f>
        <v/>
      </c>
      <c r="M13695">
        <f>VLOOKUP(F13695,Products!A:D,4,FALSE)*I13695</f>
        <v/>
      </c>
      <c r="N13695">
        <f>L13695-M13695</f>
        <v/>
      </c>
    </row>
    <row r="13696">
      <c r="A13696" t="inlineStr">
        <is>
          <t>T1013694</t>
        </is>
      </c>
      <c r="B13696" t="inlineStr">
        <is>
          <t>2025-01-03</t>
        </is>
      </c>
      <c r="C13696" t="inlineStr">
        <is>
          <t>S042</t>
        </is>
      </c>
      <c r="D13696" t="inlineStr">
        <is>
          <t>Store_042</t>
        </is>
      </c>
      <c r="E13696" t="inlineStr">
        <is>
          <t>Central</t>
        </is>
      </c>
      <c r="F13696" t="inlineStr">
        <is>
          <t>P0144</t>
        </is>
      </c>
      <c r="G13696" t="inlineStr">
        <is>
          <t>Prod_0144</t>
        </is>
      </c>
      <c r="H13696" t="inlineStr">
        <is>
          <t>Stationery</t>
        </is>
      </c>
      <c r="I13696" t="n">
        <v>6</v>
      </c>
      <c r="J13696" t="n">
        <v>179.09</v>
      </c>
      <c r="K13696" t="n">
        <v>0</v>
      </c>
      <c r="L13696">
        <f>I13696*J13696*(1-K13696)</f>
        <v/>
      </c>
      <c r="M13696">
        <f>VLOOKUP(F13696,Products!A:D,4,FALSE)*I13696</f>
        <v/>
      </c>
      <c r="N13696">
        <f>L13696-M13696</f>
        <v/>
      </c>
    </row>
    <row r="13697">
      <c r="A13697" t="inlineStr">
        <is>
          <t>T1013695</t>
        </is>
      </c>
      <c r="B13697" t="inlineStr">
        <is>
          <t>2023-01-03</t>
        </is>
      </c>
      <c r="C13697" t="inlineStr">
        <is>
          <t>S019</t>
        </is>
      </c>
      <c r="D13697" t="inlineStr">
        <is>
          <t>Store_019</t>
        </is>
      </c>
      <c r="E13697" t="inlineStr">
        <is>
          <t>East</t>
        </is>
      </c>
      <c r="F13697" t="inlineStr">
        <is>
          <t>P0106</t>
        </is>
      </c>
      <c r="G13697" t="inlineStr">
        <is>
          <t>Prod_0106</t>
        </is>
      </c>
      <c r="H13697" t="inlineStr">
        <is>
          <t>Electronics</t>
        </is>
      </c>
      <c r="I13697" t="n">
        <v>1</v>
      </c>
      <c r="J13697" t="n">
        <v>826.83</v>
      </c>
      <c r="K13697" t="n">
        <v>0</v>
      </c>
      <c r="L13697">
        <f>I13697*J13697*(1-K13697)</f>
        <v/>
      </c>
      <c r="M13697">
        <f>VLOOKUP(F13697,Products!A:D,4,FALSE)*I13697</f>
        <v/>
      </c>
      <c r="N13697">
        <f>L13697-M13697</f>
        <v/>
      </c>
    </row>
    <row r="13698">
      <c r="A13698" t="inlineStr">
        <is>
          <t>T1013696</t>
        </is>
      </c>
      <c r="B13698" t="inlineStr">
        <is>
          <t>2023-09-12</t>
        </is>
      </c>
      <c r="C13698" t="inlineStr">
        <is>
          <t>S035</t>
        </is>
      </c>
      <c r="D13698" t="inlineStr">
        <is>
          <t>Store_035</t>
        </is>
      </c>
      <c r="E13698" t="inlineStr">
        <is>
          <t>Central</t>
        </is>
      </c>
      <c r="F13698" t="inlineStr">
        <is>
          <t>P0161</t>
        </is>
      </c>
      <c r="G13698" t="inlineStr">
        <is>
          <t>Prod_0161</t>
        </is>
      </c>
      <c r="H13698" t="inlineStr">
        <is>
          <t>Household</t>
        </is>
      </c>
      <c r="I13698" t="n">
        <v>1</v>
      </c>
      <c r="J13698" t="n">
        <v>88.29000000000001</v>
      </c>
      <c r="K13698" t="n">
        <v>0.15</v>
      </c>
      <c r="L13698">
        <f>I13698*J13698*(1-K13698)</f>
        <v/>
      </c>
      <c r="M13698">
        <f>VLOOKUP(F13698,Products!A:D,4,FALSE)*I13698</f>
        <v/>
      </c>
      <c r="N13698">
        <f>L13698-M13698</f>
        <v/>
      </c>
    </row>
    <row r="13699">
      <c r="A13699" t="inlineStr">
        <is>
          <t>T1013697</t>
        </is>
      </c>
      <c r="B13699" t="inlineStr">
        <is>
          <t>2023-05-17</t>
        </is>
      </c>
      <c r="C13699" t="inlineStr">
        <is>
          <t>S038</t>
        </is>
      </c>
      <c r="D13699" t="inlineStr">
        <is>
          <t>Store_038</t>
        </is>
      </c>
      <c r="E13699" t="inlineStr">
        <is>
          <t>East</t>
        </is>
      </c>
      <c r="F13699" t="inlineStr">
        <is>
          <t>P0136</t>
        </is>
      </c>
      <c r="G13699" t="inlineStr">
        <is>
          <t>Prod_0136</t>
        </is>
      </c>
      <c r="H13699" t="inlineStr">
        <is>
          <t>Beverages</t>
        </is>
      </c>
      <c r="I13699" t="n">
        <v>6</v>
      </c>
      <c r="J13699" t="n">
        <v>236.46</v>
      </c>
      <c r="K13699" t="n">
        <v>0.2</v>
      </c>
      <c r="L13699">
        <f>I13699*J13699*(1-K13699)</f>
        <v/>
      </c>
      <c r="M13699">
        <f>VLOOKUP(F13699,Products!A:D,4,FALSE)*I13699</f>
        <v/>
      </c>
      <c r="N13699">
        <f>L13699-M13699</f>
        <v/>
      </c>
    </row>
    <row r="13700">
      <c r="A13700" t="inlineStr">
        <is>
          <t>T1013698</t>
        </is>
      </c>
      <c r="B13700" t="inlineStr">
        <is>
          <t>2025-09-19</t>
        </is>
      </c>
      <c r="C13700" t="inlineStr">
        <is>
          <t>S004</t>
        </is>
      </c>
      <c r="D13700" t="inlineStr">
        <is>
          <t>Store_004</t>
        </is>
      </c>
      <c r="E13700" t="inlineStr">
        <is>
          <t>Central</t>
        </is>
      </c>
      <c r="F13700" t="inlineStr">
        <is>
          <t>P0128</t>
        </is>
      </c>
      <c r="G13700" t="inlineStr">
        <is>
          <t>Prod_0128</t>
        </is>
      </c>
      <c r="H13700" t="inlineStr">
        <is>
          <t>Toys</t>
        </is>
      </c>
      <c r="I13700" t="n">
        <v>8</v>
      </c>
      <c r="J13700" t="n">
        <v>195.3</v>
      </c>
      <c r="K13700" t="n">
        <v>0.15</v>
      </c>
      <c r="L13700">
        <f>I13700*J13700*(1-K13700)</f>
        <v/>
      </c>
      <c r="M13700">
        <f>VLOOKUP(F13700,Products!A:D,4,FALSE)*I13700</f>
        <v/>
      </c>
      <c r="N13700">
        <f>L13700-M13700</f>
        <v/>
      </c>
    </row>
    <row r="13701">
      <c r="A13701" t="inlineStr">
        <is>
          <t>T1013699</t>
        </is>
      </c>
      <c r="B13701" t="inlineStr">
        <is>
          <t>2023-09-27</t>
        </is>
      </c>
      <c r="C13701" t="inlineStr">
        <is>
          <t>S042</t>
        </is>
      </c>
      <c r="D13701" t="inlineStr">
        <is>
          <t>Store_042</t>
        </is>
      </c>
      <c r="E13701" t="inlineStr">
        <is>
          <t>Central</t>
        </is>
      </c>
      <c r="F13701" t="inlineStr">
        <is>
          <t>P0083</t>
        </is>
      </c>
      <c r="G13701" t="inlineStr">
        <is>
          <t>Prod_0083</t>
        </is>
      </c>
      <c r="H13701" t="inlineStr">
        <is>
          <t>Clothing</t>
        </is>
      </c>
      <c r="I13701" t="n">
        <v>4</v>
      </c>
      <c r="J13701" t="n">
        <v>681.11</v>
      </c>
      <c r="K13701" t="n">
        <v>0.1</v>
      </c>
      <c r="L13701">
        <f>I13701*J13701*(1-K13701)</f>
        <v/>
      </c>
      <c r="M13701">
        <f>VLOOKUP(F13701,Products!A:D,4,FALSE)*I13701</f>
        <v/>
      </c>
      <c r="N13701">
        <f>L13701-M13701</f>
        <v/>
      </c>
    </row>
    <row r="13702">
      <c r="A13702" t="inlineStr">
        <is>
          <t>T1013700</t>
        </is>
      </c>
      <c r="B13702" t="inlineStr">
        <is>
          <t>2025-06-20</t>
        </is>
      </c>
      <c r="C13702" t="inlineStr">
        <is>
          <t>S043</t>
        </is>
      </c>
      <c r="D13702" t="inlineStr">
        <is>
          <t>Store_043</t>
        </is>
      </c>
      <c r="E13702" t="inlineStr">
        <is>
          <t>East</t>
        </is>
      </c>
      <c r="F13702" t="inlineStr">
        <is>
          <t>P0144</t>
        </is>
      </c>
      <c r="G13702" t="inlineStr">
        <is>
          <t>Prod_0144</t>
        </is>
      </c>
      <c r="H13702" t="inlineStr">
        <is>
          <t>Stationery</t>
        </is>
      </c>
      <c r="I13702" t="n">
        <v>6</v>
      </c>
      <c r="J13702" t="n">
        <v>248.83</v>
      </c>
      <c r="K13702" t="n">
        <v>0.15</v>
      </c>
      <c r="L13702">
        <f>I13702*J13702*(1-K13702)</f>
        <v/>
      </c>
      <c r="M13702">
        <f>VLOOKUP(F13702,Products!A:D,4,FALSE)*I13702</f>
        <v/>
      </c>
      <c r="N13702">
        <f>L13702-M13702</f>
        <v/>
      </c>
    </row>
    <row r="13703">
      <c r="A13703" t="inlineStr">
        <is>
          <t>T1013701</t>
        </is>
      </c>
      <c r="B13703" t="inlineStr">
        <is>
          <t>2024-07-27</t>
        </is>
      </c>
      <c r="C13703" t="inlineStr">
        <is>
          <t>S020</t>
        </is>
      </c>
      <c r="D13703" t="inlineStr">
        <is>
          <t>Store_020</t>
        </is>
      </c>
      <c r="E13703" t="inlineStr">
        <is>
          <t>West</t>
        </is>
      </c>
      <c r="F13703" t="inlineStr">
        <is>
          <t>P0026</t>
        </is>
      </c>
      <c r="G13703" t="inlineStr">
        <is>
          <t>Prod_0026</t>
        </is>
      </c>
      <c r="H13703" t="inlineStr">
        <is>
          <t>Beverages</t>
        </is>
      </c>
      <c r="I13703" t="n">
        <v>5</v>
      </c>
      <c r="J13703" t="n">
        <v>774.0700000000001</v>
      </c>
      <c r="K13703" t="n">
        <v>0.1</v>
      </c>
      <c r="L13703">
        <f>I13703*J13703*(1-K13703)</f>
        <v/>
      </c>
      <c r="M13703">
        <f>VLOOKUP(F13703,Products!A:D,4,FALSE)*I13703</f>
        <v/>
      </c>
      <c r="N13703">
        <f>L13703-M13703</f>
        <v/>
      </c>
    </row>
    <row r="13704">
      <c r="A13704" t="inlineStr">
        <is>
          <t>T1013702</t>
        </is>
      </c>
      <c r="B13704" t="inlineStr">
        <is>
          <t>2025-03-11</t>
        </is>
      </c>
      <c r="C13704" t="inlineStr">
        <is>
          <t>S029</t>
        </is>
      </c>
      <c r="D13704" t="inlineStr">
        <is>
          <t>Store_029</t>
        </is>
      </c>
      <c r="E13704" t="inlineStr">
        <is>
          <t>South</t>
        </is>
      </c>
      <c r="F13704" t="inlineStr">
        <is>
          <t>P0131</t>
        </is>
      </c>
      <c r="G13704" t="inlineStr">
        <is>
          <t>Prod_0131</t>
        </is>
      </c>
      <c r="H13704" t="inlineStr">
        <is>
          <t>Beverages</t>
        </is>
      </c>
      <c r="I13704" t="n">
        <v>4</v>
      </c>
      <c r="J13704" t="n">
        <v>364.02</v>
      </c>
      <c r="K13704" t="n">
        <v>0</v>
      </c>
      <c r="L13704">
        <f>I13704*J13704*(1-K13704)</f>
        <v/>
      </c>
      <c r="M13704">
        <f>VLOOKUP(F13704,Products!A:D,4,FALSE)*I13704</f>
        <v/>
      </c>
      <c r="N13704">
        <f>L13704-M13704</f>
        <v/>
      </c>
    </row>
    <row r="13705">
      <c r="A13705" t="inlineStr">
        <is>
          <t>T1013703</t>
        </is>
      </c>
      <c r="B13705" t="inlineStr">
        <is>
          <t>2025-08-07</t>
        </is>
      </c>
      <c r="C13705" t="inlineStr">
        <is>
          <t>S004</t>
        </is>
      </c>
      <c r="D13705" t="inlineStr">
        <is>
          <t>Store_004</t>
        </is>
      </c>
      <c r="E13705" t="inlineStr">
        <is>
          <t>Central</t>
        </is>
      </c>
      <c r="F13705" t="inlineStr">
        <is>
          <t>P0027</t>
        </is>
      </c>
      <c r="G13705" t="inlineStr">
        <is>
          <t>Prod_0027</t>
        </is>
      </c>
      <c r="H13705" t="inlineStr">
        <is>
          <t>Electronics</t>
        </is>
      </c>
      <c r="I13705" t="n">
        <v>1</v>
      </c>
      <c r="J13705" t="n">
        <v>637.6</v>
      </c>
      <c r="K13705" t="n">
        <v>0</v>
      </c>
      <c r="L13705">
        <f>I13705*J13705*(1-K13705)</f>
        <v/>
      </c>
      <c r="M13705">
        <f>VLOOKUP(F13705,Products!A:D,4,FALSE)*I13705</f>
        <v/>
      </c>
      <c r="N13705">
        <f>L13705-M13705</f>
        <v/>
      </c>
    </row>
    <row r="13706">
      <c r="A13706" t="inlineStr">
        <is>
          <t>T1013704</t>
        </is>
      </c>
      <c r="B13706" t="inlineStr">
        <is>
          <t>2024-10-11</t>
        </is>
      </c>
      <c r="C13706" t="inlineStr">
        <is>
          <t>S020</t>
        </is>
      </c>
      <c r="D13706" t="inlineStr">
        <is>
          <t>Store_020</t>
        </is>
      </c>
      <c r="E13706" t="inlineStr">
        <is>
          <t>West</t>
        </is>
      </c>
      <c r="F13706" t="inlineStr">
        <is>
          <t>P0038</t>
        </is>
      </c>
      <c r="G13706" t="inlineStr">
        <is>
          <t>Prod_0038</t>
        </is>
      </c>
      <c r="H13706" t="inlineStr">
        <is>
          <t>Beverages</t>
        </is>
      </c>
      <c r="I13706" t="n">
        <v>7</v>
      </c>
      <c r="J13706" t="n">
        <v>920.83</v>
      </c>
      <c r="K13706" t="n">
        <v>0</v>
      </c>
      <c r="L13706">
        <f>I13706*J13706*(1-K13706)</f>
        <v/>
      </c>
      <c r="M13706">
        <f>VLOOKUP(F13706,Products!A:D,4,FALSE)*I13706</f>
        <v/>
      </c>
      <c r="N13706">
        <f>L13706-M13706</f>
        <v/>
      </c>
    </row>
    <row r="13707">
      <c r="A13707" t="inlineStr">
        <is>
          <t>T1013705</t>
        </is>
      </c>
      <c r="B13707" t="inlineStr">
        <is>
          <t>2024-09-24</t>
        </is>
      </c>
      <c r="C13707" t="inlineStr">
        <is>
          <t>S019</t>
        </is>
      </c>
      <c r="D13707" t="inlineStr">
        <is>
          <t>Store_019</t>
        </is>
      </c>
      <c r="E13707" t="inlineStr">
        <is>
          <t>East</t>
        </is>
      </c>
      <c r="F13707" t="inlineStr">
        <is>
          <t>P0090</t>
        </is>
      </c>
      <c r="G13707" t="inlineStr">
        <is>
          <t>Prod_0090</t>
        </is>
      </c>
      <c r="H13707" t="inlineStr">
        <is>
          <t>Toys</t>
        </is>
      </c>
      <c r="I13707" t="n">
        <v>2</v>
      </c>
      <c r="J13707" t="n">
        <v>409.6</v>
      </c>
      <c r="K13707" t="n">
        <v>0.15</v>
      </c>
      <c r="L13707">
        <f>I13707*J13707*(1-K13707)</f>
        <v/>
      </c>
      <c r="M13707">
        <f>VLOOKUP(F13707,Products!A:D,4,FALSE)*I13707</f>
        <v/>
      </c>
      <c r="N13707">
        <f>L13707-M13707</f>
        <v/>
      </c>
    </row>
    <row r="13708">
      <c r="A13708" t="inlineStr">
        <is>
          <t>T1013706</t>
        </is>
      </c>
      <c r="B13708" t="inlineStr">
        <is>
          <t>2025-08-16</t>
        </is>
      </c>
      <c r="C13708" t="inlineStr">
        <is>
          <t>S030</t>
        </is>
      </c>
      <c r="D13708" t="inlineStr">
        <is>
          <t>Store_030</t>
        </is>
      </c>
      <c r="E13708" t="inlineStr">
        <is>
          <t>North</t>
        </is>
      </c>
      <c r="F13708" t="inlineStr">
        <is>
          <t>P0050</t>
        </is>
      </c>
      <c r="G13708" t="inlineStr">
        <is>
          <t>Prod_0050</t>
        </is>
      </c>
      <c r="H13708" t="inlineStr">
        <is>
          <t>Household</t>
        </is>
      </c>
      <c r="I13708" t="n">
        <v>8</v>
      </c>
      <c r="J13708" t="n">
        <v>713.47</v>
      </c>
      <c r="K13708" t="n">
        <v>0.05</v>
      </c>
      <c r="L13708">
        <f>I13708*J13708*(1-K13708)</f>
        <v/>
      </c>
      <c r="M13708">
        <f>VLOOKUP(F13708,Products!A:D,4,FALSE)*I13708</f>
        <v/>
      </c>
      <c r="N13708">
        <f>L13708-M13708</f>
        <v/>
      </c>
    </row>
    <row r="13709">
      <c r="A13709" t="inlineStr">
        <is>
          <t>T1013707</t>
        </is>
      </c>
      <c r="B13709" t="inlineStr">
        <is>
          <t>2024-07-26</t>
        </is>
      </c>
      <c r="C13709" t="inlineStr">
        <is>
          <t>S033</t>
        </is>
      </c>
      <c r="D13709" t="inlineStr">
        <is>
          <t>Store_033</t>
        </is>
      </c>
      <c r="E13709" t="inlineStr">
        <is>
          <t>North</t>
        </is>
      </c>
      <c r="F13709" t="inlineStr">
        <is>
          <t>P0187</t>
        </is>
      </c>
      <c r="G13709" t="inlineStr">
        <is>
          <t>Prod_0187</t>
        </is>
      </c>
      <c r="H13709" t="inlineStr">
        <is>
          <t>Food</t>
        </is>
      </c>
      <c r="I13709" t="n">
        <v>8</v>
      </c>
      <c r="J13709" t="n">
        <v>1021.64</v>
      </c>
      <c r="K13709" t="n">
        <v>0</v>
      </c>
      <c r="L13709">
        <f>I13709*J13709*(1-K13709)</f>
        <v/>
      </c>
      <c r="M13709">
        <f>VLOOKUP(F13709,Products!A:D,4,FALSE)*I13709</f>
        <v/>
      </c>
      <c r="N13709">
        <f>L13709-M13709</f>
        <v/>
      </c>
    </row>
    <row r="13710">
      <c r="A13710" t="inlineStr">
        <is>
          <t>T1013708</t>
        </is>
      </c>
      <c r="B13710" t="inlineStr">
        <is>
          <t>2024-01-01</t>
        </is>
      </c>
      <c r="C13710" t="inlineStr">
        <is>
          <t>S013</t>
        </is>
      </c>
      <c r="D13710" t="inlineStr">
        <is>
          <t>Store_013</t>
        </is>
      </c>
      <c r="E13710" t="inlineStr">
        <is>
          <t>North</t>
        </is>
      </c>
      <c r="F13710" t="inlineStr">
        <is>
          <t>P0015</t>
        </is>
      </c>
      <c r="G13710" t="inlineStr">
        <is>
          <t>Prod_0015</t>
        </is>
      </c>
      <c r="H13710" t="inlineStr">
        <is>
          <t>Food</t>
        </is>
      </c>
      <c r="I13710" t="n">
        <v>6</v>
      </c>
      <c r="J13710" t="n">
        <v>115.14</v>
      </c>
      <c r="K13710" t="n">
        <v>0</v>
      </c>
      <c r="L13710">
        <f>I13710*J13710*(1-K13710)</f>
        <v/>
      </c>
      <c r="M13710">
        <f>VLOOKUP(F13710,Products!A:D,4,FALSE)*I13710</f>
        <v/>
      </c>
      <c r="N13710">
        <f>L13710-M13710</f>
        <v/>
      </c>
    </row>
    <row r="13711">
      <c r="A13711" t="inlineStr">
        <is>
          <t>T1013709</t>
        </is>
      </c>
      <c r="B13711" t="inlineStr">
        <is>
          <t>2025-08-30</t>
        </is>
      </c>
      <c r="C13711" t="inlineStr">
        <is>
          <t>S044</t>
        </is>
      </c>
      <c r="D13711" t="inlineStr">
        <is>
          <t>Store_044</t>
        </is>
      </c>
      <c r="E13711" t="inlineStr">
        <is>
          <t>North</t>
        </is>
      </c>
      <c r="F13711" t="inlineStr">
        <is>
          <t>P0024</t>
        </is>
      </c>
      <c r="G13711" t="inlineStr">
        <is>
          <t>Prod_0024</t>
        </is>
      </c>
      <c r="H13711" t="inlineStr">
        <is>
          <t>Clothing</t>
        </is>
      </c>
      <c r="I13711" t="n">
        <v>4</v>
      </c>
      <c r="J13711" t="n">
        <v>111.15</v>
      </c>
      <c r="K13711" t="n">
        <v>0.05</v>
      </c>
      <c r="L13711">
        <f>I13711*J13711*(1-K13711)</f>
        <v/>
      </c>
      <c r="M13711">
        <f>VLOOKUP(F13711,Products!A:D,4,FALSE)*I13711</f>
        <v/>
      </c>
      <c r="N13711">
        <f>L13711-M13711</f>
        <v/>
      </c>
    </row>
    <row r="13712">
      <c r="A13712" t="inlineStr">
        <is>
          <t>T1013710</t>
        </is>
      </c>
      <c r="B13712" t="inlineStr">
        <is>
          <t>2023-09-12</t>
        </is>
      </c>
      <c r="C13712" t="inlineStr">
        <is>
          <t>S006</t>
        </is>
      </c>
      <c r="D13712" t="inlineStr">
        <is>
          <t>Store_006</t>
        </is>
      </c>
      <c r="E13712" t="inlineStr">
        <is>
          <t>East</t>
        </is>
      </c>
      <c r="F13712" t="inlineStr">
        <is>
          <t>P0121</t>
        </is>
      </c>
      <c r="G13712" t="inlineStr">
        <is>
          <t>Prod_0121</t>
        </is>
      </c>
      <c r="H13712" t="inlineStr">
        <is>
          <t>Clothing</t>
        </is>
      </c>
      <c r="I13712" t="n">
        <v>3</v>
      </c>
      <c r="J13712" t="n">
        <v>976.35</v>
      </c>
      <c r="K13712" t="n">
        <v>0</v>
      </c>
      <c r="L13712">
        <f>I13712*J13712*(1-K13712)</f>
        <v/>
      </c>
      <c r="M13712">
        <f>VLOOKUP(F13712,Products!A:D,4,FALSE)*I13712</f>
        <v/>
      </c>
      <c r="N13712">
        <f>L13712-M13712</f>
        <v/>
      </c>
    </row>
    <row r="13713">
      <c r="A13713" t="inlineStr">
        <is>
          <t>T1013711</t>
        </is>
      </c>
      <c r="B13713" t="inlineStr">
        <is>
          <t>2023-04-28</t>
        </is>
      </c>
      <c r="C13713" t="inlineStr">
        <is>
          <t>S045</t>
        </is>
      </c>
      <c r="D13713" t="inlineStr">
        <is>
          <t>Store_045</t>
        </is>
      </c>
      <c r="E13713" t="inlineStr">
        <is>
          <t>East</t>
        </is>
      </c>
      <c r="F13713" t="inlineStr">
        <is>
          <t>P0145</t>
        </is>
      </c>
      <c r="G13713" t="inlineStr">
        <is>
          <t>Prod_0145</t>
        </is>
      </c>
      <c r="H13713" t="inlineStr">
        <is>
          <t>Electronics</t>
        </is>
      </c>
      <c r="I13713" t="n">
        <v>5</v>
      </c>
      <c r="J13713" t="n">
        <v>446.56</v>
      </c>
      <c r="K13713" t="n">
        <v>0</v>
      </c>
      <c r="L13713">
        <f>I13713*J13713*(1-K13713)</f>
        <v/>
      </c>
      <c r="M13713">
        <f>VLOOKUP(F13713,Products!A:D,4,FALSE)*I13713</f>
        <v/>
      </c>
      <c r="N13713">
        <f>L13713-M13713</f>
        <v/>
      </c>
    </row>
    <row r="13714">
      <c r="A13714" t="inlineStr">
        <is>
          <t>T1013712</t>
        </is>
      </c>
      <c r="B13714" t="inlineStr">
        <is>
          <t>2025-04-15</t>
        </is>
      </c>
      <c r="C13714" t="inlineStr">
        <is>
          <t>S025</t>
        </is>
      </c>
      <c r="D13714" t="inlineStr">
        <is>
          <t>Store_025</t>
        </is>
      </c>
      <c r="E13714" t="inlineStr">
        <is>
          <t>Central</t>
        </is>
      </c>
      <c r="F13714" t="inlineStr">
        <is>
          <t>P0075</t>
        </is>
      </c>
      <c r="G13714" t="inlineStr">
        <is>
          <t>Prod_0075</t>
        </is>
      </c>
      <c r="H13714" t="inlineStr">
        <is>
          <t>Beverages</t>
        </is>
      </c>
      <c r="I13714" t="n">
        <v>7</v>
      </c>
      <c r="J13714" t="n">
        <v>747.7</v>
      </c>
      <c r="K13714" t="n">
        <v>0</v>
      </c>
      <c r="L13714">
        <f>I13714*J13714*(1-K13714)</f>
        <v/>
      </c>
      <c r="M13714">
        <f>VLOOKUP(F13714,Products!A:D,4,FALSE)*I13714</f>
        <v/>
      </c>
      <c r="N13714">
        <f>L13714-M13714</f>
        <v/>
      </c>
    </row>
    <row r="13715">
      <c r="A13715" t="inlineStr">
        <is>
          <t>T1013713</t>
        </is>
      </c>
      <c r="B13715" t="inlineStr">
        <is>
          <t>2024-11-17</t>
        </is>
      </c>
      <c r="C13715" t="inlineStr">
        <is>
          <t>S014</t>
        </is>
      </c>
      <c r="D13715" t="inlineStr">
        <is>
          <t>Store_014</t>
        </is>
      </c>
      <c r="E13715" t="inlineStr">
        <is>
          <t>West</t>
        </is>
      </c>
      <c r="F13715" t="inlineStr">
        <is>
          <t>P0138</t>
        </is>
      </c>
      <c r="G13715" t="inlineStr">
        <is>
          <t>Prod_0138</t>
        </is>
      </c>
      <c r="H13715" t="inlineStr">
        <is>
          <t>Household</t>
        </is>
      </c>
      <c r="I13715" t="n">
        <v>2</v>
      </c>
      <c r="J13715" t="n">
        <v>292.83</v>
      </c>
      <c r="K13715" t="n">
        <v>0</v>
      </c>
      <c r="L13715">
        <f>I13715*J13715*(1-K13715)</f>
        <v/>
      </c>
      <c r="M13715">
        <f>VLOOKUP(F13715,Products!A:D,4,FALSE)*I13715</f>
        <v/>
      </c>
      <c r="N13715">
        <f>L13715-M13715</f>
        <v/>
      </c>
    </row>
    <row r="13716">
      <c r="A13716" t="inlineStr">
        <is>
          <t>T1013714</t>
        </is>
      </c>
      <c r="B13716" t="inlineStr">
        <is>
          <t>2025-05-15</t>
        </is>
      </c>
      <c r="C13716" t="inlineStr">
        <is>
          <t>S015</t>
        </is>
      </c>
      <c r="D13716" t="inlineStr">
        <is>
          <t>Store_015</t>
        </is>
      </c>
      <c r="E13716" t="inlineStr">
        <is>
          <t>North</t>
        </is>
      </c>
      <c r="F13716" t="inlineStr">
        <is>
          <t>P0121</t>
        </is>
      </c>
      <c r="G13716" t="inlineStr">
        <is>
          <t>Prod_0121</t>
        </is>
      </c>
      <c r="H13716" t="inlineStr">
        <is>
          <t>Clothing</t>
        </is>
      </c>
      <c r="I13716" t="n">
        <v>1</v>
      </c>
      <c r="J13716" t="n">
        <v>895.9</v>
      </c>
      <c r="K13716" t="n">
        <v>0.1</v>
      </c>
      <c r="L13716">
        <f>I13716*J13716*(1-K13716)</f>
        <v/>
      </c>
      <c r="M13716">
        <f>VLOOKUP(F13716,Products!A:D,4,FALSE)*I13716</f>
        <v/>
      </c>
      <c r="N13716">
        <f>L13716-M13716</f>
        <v/>
      </c>
    </row>
    <row r="13717">
      <c r="A13717" t="inlineStr">
        <is>
          <t>T1013715</t>
        </is>
      </c>
      <c r="B13717" t="inlineStr">
        <is>
          <t>2023-06-14</t>
        </is>
      </c>
      <c r="C13717" t="inlineStr">
        <is>
          <t>S044</t>
        </is>
      </c>
      <c r="D13717" t="inlineStr">
        <is>
          <t>Store_044</t>
        </is>
      </c>
      <c r="E13717" t="inlineStr">
        <is>
          <t>North</t>
        </is>
      </c>
      <c r="F13717" t="inlineStr">
        <is>
          <t>P0001</t>
        </is>
      </c>
      <c r="G13717" t="inlineStr">
        <is>
          <t>Prod_0001</t>
        </is>
      </c>
      <c r="H13717" t="inlineStr">
        <is>
          <t>Beverages</t>
        </is>
      </c>
      <c r="I13717" t="n">
        <v>3</v>
      </c>
      <c r="J13717" t="n">
        <v>671.26</v>
      </c>
      <c r="K13717" t="n">
        <v>0.1</v>
      </c>
      <c r="L13717">
        <f>I13717*J13717*(1-K13717)</f>
        <v/>
      </c>
      <c r="M13717">
        <f>VLOOKUP(F13717,Products!A:D,4,FALSE)*I13717</f>
        <v/>
      </c>
      <c r="N13717">
        <f>L13717-M13717</f>
        <v/>
      </c>
    </row>
    <row r="13718">
      <c r="A13718" t="inlineStr">
        <is>
          <t>T1013716</t>
        </is>
      </c>
      <c r="B13718" t="inlineStr">
        <is>
          <t>2025-05-15</t>
        </is>
      </c>
      <c r="C13718" t="inlineStr">
        <is>
          <t>S012</t>
        </is>
      </c>
      <c r="D13718" t="inlineStr">
        <is>
          <t>Store_012</t>
        </is>
      </c>
      <c r="E13718" t="inlineStr">
        <is>
          <t>South</t>
        </is>
      </c>
      <c r="F13718" t="inlineStr">
        <is>
          <t>P0076</t>
        </is>
      </c>
      <c r="G13718" t="inlineStr">
        <is>
          <t>Prod_0076</t>
        </is>
      </c>
      <c r="H13718" t="inlineStr">
        <is>
          <t>Clothing</t>
        </is>
      </c>
      <c r="I13718" t="n">
        <v>1</v>
      </c>
      <c r="J13718" t="n">
        <v>302.84</v>
      </c>
      <c r="K13718" t="n">
        <v>0</v>
      </c>
      <c r="L13718">
        <f>I13718*J13718*(1-K13718)</f>
        <v/>
      </c>
      <c r="M13718">
        <f>VLOOKUP(F13718,Products!A:D,4,FALSE)*I13718</f>
        <v/>
      </c>
      <c r="N13718">
        <f>L13718-M13718</f>
        <v/>
      </c>
    </row>
    <row r="13719">
      <c r="A13719" t="inlineStr">
        <is>
          <t>T1013717</t>
        </is>
      </c>
      <c r="B13719" t="inlineStr">
        <is>
          <t>2023-11-11</t>
        </is>
      </c>
      <c r="C13719" t="inlineStr">
        <is>
          <t>S027</t>
        </is>
      </c>
      <c r="D13719" t="inlineStr">
        <is>
          <t>Store_027</t>
        </is>
      </c>
      <c r="E13719" t="inlineStr">
        <is>
          <t>South</t>
        </is>
      </c>
      <c r="F13719" t="inlineStr">
        <is>
          <t>P0116</t>
        </is>
      </c>
      <c r="G13719" t="inlineStr">
        <is>
          <t>Prod_0116</t>
        </is>
      </c>
      <c r="H13719" t="inlineStr">
        <is>
          <t>Clothing</t>
        </is>
      </c>
      <c r="I13719" t="n">
        <v>6</v>
      </c>
      <c r="J13719" t="n">
        <v>927.11</v>
      </c>
      <c r="K13719" t="n">
        <v>0</v>
      </c>
      <c r="L13719">
        <f>I13719*J13719*(1-K13719)</f>
        <v/>
      </c>
      <c r="M13719">
        <f>VLOOKUP(F13719,Products!A:D,4,FALSE)*I13719</f>
        <v/>
      </c>
      <c r="N13719">
        <f>L13719-M13719</f>
        <v/>
      </c>
    </row>
    <row r="13720">
      <c r="A13720" t="inlineStr">
        <is>
          <t>T1013718</t>
        </is>
      </c>
      <c r="B13720" t="inlineStr">
        <is>
          <t>2025-05-28</t>
        </is>
      </c>
      <c r="C13720" t="inlineStr">
        <is>
          <t>S018</t>
        </is>
      </c>
      <c r="D13720" t="inlineStr">
        <is>
          <t>Store_018</t>
        </is>
      </c>
      <c r="E13720" t="inlineStr">
        <is>
          <t>South</t>
        </is>
      </c>
      <c r="F13720" t="inlineStr">
        <is>
          <t>P0033</t>
        </is>
      </c>
      <c r="G13720" t="inlineStr">
        <is>
          <t>Prod_0033</t>
        </is>
      </c>
      <c r="H13720" t="inlineStr">
        <is>
          <t>Food</t>
        </is>
      </c>
      <c r="I13720" t="n">
        <v>8</v>
      </c>
      <c r="J13720" t="n">
        <v>481.46</v>
      </c>
      <c r="K13720" t="n">
        <v>0</v>
      </c>
      <c r="L13720">
        <f>I13720*J13720*(1-K13720)</f>
        <v/>
      </c>
      <c r="M13720">
        <f>VLOOKUP(F13720,Products!A:D,4,FALSE)*I13720</f>
        <v/>
      </c>
      <c r="N13720">
        <f>L13720-M13720</f>
        <v/>
      </c>
    </row>
    <row r="13721">
      <c r="A13721" t="inlineStr">
        <is>
          <t>T1013719</t>
        </is>
      </c>
      <c r="B13721" t="inlineStr">
        <is>
          <t>2023-05-03</t>
        </is>
      </c>
      <c r="C13721" t="inlineStr">
        <is>
          <t>S001</t>
        </is>
      </c>
      <c r="D13721" t="inlineStr">
        <is>
          <t>Store_001</t>
        </is>
      </c>
      <c r="E13721" t="inlineStr">
        <is>
          <t>West</t>
        </is>
      </c>
      <c r="F13721" t="inlineStr">
        <is>
          <t>P0131</t>
        </is>
      </c>
      <c r="G13721" t="inlineStr">
        <is>
          <t>Prod_0131</t>
        </is>
      </c>
      <c r="H13721" t="inlineStr">
        <is>
          <t>Beverages</t>
        </is>
      </c>
      <c r="I13721" t="n">
        <v>1</v>
      </c>
      <c r="J13721" t="n">
        <v>393.11</v>
      </c>
      <c r="K13721" t="n">
        <v>0</v>
      </c>
      <c r="L13721">
        <f>I13721*J13721*(1-K13721)</f>
        <v/>
      </c>
      <c r="M13721">
        <f>VLOOKUP(F13721,Products!A:D,4,FALSE)*I13721</f>
        <v/>
      </c>
      <c r="N13721">
        <f>L13721-M13721</f>
        <v/>
      </c>
    </row>
    <row r="13722">
      <c r="A13722" t="inlineStr">
        <is>
          <t>T1013720</t>
        </is>
      </c>
      <c r="B13722" t="inlineStr">
        <is>
          <t>2024-10-05</t>
        </is>
      </c>
      <c r="C13722" t="inlineStr">
        <is>
          <t>S032</t>
        </is>
      </c>
      <c r="D13722" t="inlineStr">
        <is>
          <t>Store_032</t>
        </is>
      </c>
      <c r="E13722" t="inlineStr">
        <is>
          <t>Central</t>
        </is>
      </c>
      <c r="F13722" t="inlineStr">
        <is>
          <t>P0038</t>
        </is>
      </c>
      <c r="G13722" t="inlineStr">
        <is>
          <t>Prod_0038</t>
        </is>
      </c>
      <c r="H13722" t="inlineStr">
        <is>
          <t>Beverages</t>
        </is>
      </c>
      <c r="I13722" t="n">
        <v>4</v>
      </c>
      <c r="J13722" t="n">
        <v>648.24</v>
      </c>
      <c r="K13722" t="n">
        <v>0</v>
      </c>
      <c r="L13722">
        <f>I13722*J13722*(1-K13722)</f>
        <v/>
      </c>
      <c r="M13722">
        <f>VLOOKUP(F13722,Products!A:D,4,FALSE)*I13722</f>
        <v/>
      </c>
      <c r="N13722">
        <f>L13722-M13722</f>
        <v/>
      </c>
    </row>
    <row r="13723">
      <c r="A13723" t="inlineStr">
        <is>
          <t>T1013721</t>
        </is>
      </c>
      <c r="B13723" t="inlineStr">
        <is>
          <t>2023-08-02</t>
        </is>
      </c>
      <c r="C13723" t="inlineStr">
        <is>
          <t>S010</t>
        </is>
      </c>
      <c r="D13723" t="inlineStr">
        <is>
          <t>Store_010</t>
        </is>
      </c>
      <c r="E13723" t="inlineStr">
        <is>
          <t>North</t>
        </is>
      </c>
      <c r="F13723" t="inlineStr">
        <is>
          <t>P0168</t>
        </is>
      </c>
      <c r="G13723" t="inlineStr">
        <is>
          <t>Prod_0168</t>
        </is>
      </c>
      <c r="H13723" t="inlineStr">
        <is>
          <t>Electronics</t>
        </is>
      </c>
      <c r="I13723" t="n">
        <v>5</v>
      </c>
      <c r="J13723" t="n">
        <v>79.06999999999999</v>
      </c>
      <c r="K13723" t="n">
        <v>0</v>
      </c>
      <c r="L13723">
        <f>I13723*J13723*(1-K13723)</f>
        <v/>
      </c>
      <c r="M13723">
        <f>VLOOKUP(F13723,Products!A:D,4,FALSE)*I13723</f>
        <v/>
      </c>
      <c r="N13723">
        <f>L13723-M13723</f>
        <v/>
      </c>
    </row>
    <row r="13724">
      <c r="A13724" t="inlineStr">
        <is>
          <t>T1013722</t>
        </is>
      </c>
      <c r="B13724" t="inlineStr">
        <is>
          <t>2023-09-20</t>
        </is>
      </c>
      <c r="C13724" t="inlineStr">
        <is>
          <t>S009</t>
        </is>
      </c>
      <c r="D13724" t="inlineStr">
        <is>
          <t>Store_009</t>
        </is>
      </c>
      <c r="E13724" t="inlineStr">
        <is>
          <t>Central</t>
        </is>
      </c>
      <c r="F13724" t="inlineStr">
        <is>
          <t>P0009</t>
        </is>
      </c>
      <c r="G13724" t="inlineStr">
        <is>
          <t>Prod_0009</t>
        </is>
      </c>
      <c r="H13724" t="inlineStr">
        <is>
          <t>Toys</t>
        </is>
      </c>
      <c r="I13724" t="n">
        <v>2</v>
      </c>
      <c r="J13724" t="n">
        <v>795.55</v>
      </c>
      <c r="K13724" t="n">
        <v>0.2</v>
      </c>
      <c r="L13724">
        <f>I13724*J13724*(1-K13724)</f>
        <v/>
      </c>
      <c r="M13724">
        <f>VLOOKUP(F13724,Products!A:D,4,FALSE)*I13724</f>
        <v/>
      </c>
      <c r="N13724">
        <f>L13724-M13724</f>
        <v/>
      </c>
    </row>
    <row r="13725">
      <c r="A13725" t="inlineStr">
        <is>
          <t>T1013723</t>
        </is>
      </c>
      <c r="B13725" t="inlineStr">
        <is>
          <t>2023-01-31</t>
        </is>
      </c>
      <c r="C13725" t="inlineStr">
        <is>
          <t>S006</t>
        </is>
      </c>
      <c r="D13725" t="inlineStr">
        <is>
          <t>Store_006</t>
        </is>
      </c>
      <c r="E13725" t="inlineStr">
        <is>
          <t>East</t>
        </is>
      </c>
      <c r="F13725" t="inlineStr">
        <is>
          <t>P0161</t>
        </is>
      </c>
      <c r="G13725" t="inlineStr">
        <is>
          <t>Prod_0161</t>
        </is>
      </c>
      <c r="H13725" t="inlineStr">
        <is>
          <t>Household</t>
        </is>
      </c>
      <c r="I13725" t="n">
        <v>1</v>
      </c>
      <c r="J13725" t="n">
        <v>89.19</v>
      </c>
      <c r="K13725" t="n">
        <v>0</v>
      </c>
      <c r="L13725">
        <f>I13725*J13725*(1-K13725)</f>
        <v/>
      </c>
      <c r="M13725">
        <f>VLOOKUP(F13725,Products!A:D,4,FALSE)*I13725</f>
        <v/>
      </c>
      <c r="N13725">
        <f>L13725-M13725</f>
        <v/>
      </c>
    </row>
    <row r="13726">
      <c r="A13726" t="inlineStr">
        <is>
          <t>T1013724</t>
        </is>
      </c>
      <c r="B13726" t="inlineStr">
        <is>
          <t>2023-12-03</t>
        </is>
      </c>
      <c r="C13726" t="inlineStr">
        <is>
          <t>S003</t>
        </is>
      </c>
      <c r="D13726" t="inlineStr">
        <is>
          <t>Store_003</t>
        </is>
      </c>
      <c r="E13726" t="inlineStr">
        <is>
          <t>North</t>
        </is>
      </c>
      <c r="F13726" t="inlineStr">
        <is>
          <t>P0117</t>
        </is>
      </c>
      <c r="G13726" t="inlineStr">
        <is>
          <t>Prod_0117</t>
        </is>
      </c>
      <c r="H13726" t="inlineStr">
        <is>
          <t>Electronics</t>
        </is>
      </c>
      <c r="I13726" t="n">
        <v>9</v>
      </c>
      <c r="J13726" t="n">
        <v>566.02</v>
      </c>
      <c r="K13726" t="n">
        <v>0</v>
      </c>
      <c r="L13726">
        <f>I13726*J13726*(1-K13726)</f>
        <v/>
      </c>
      <c r="M13726">
        <f>VLOOKUP(F13726,Products!A:D,4,FALSE)*I13726</f>
        <v/>
      </c>
      <c r="N13726">
        <f>L13726-M13726</f>
        <v/>
      </c>
    </row>
    <row r="13727">
      <c r="A13727" t="inlineStr">
        <is>
          <t>T1013725</t>
        </is>
      </c>
      <c r="B13727" t="inlineStr">
        <is>
          <t>2023-05-05</t>
        </is>
      </c>
      <c r="C13727" t="inlineStr">
        <is>
          <t>S049</t>
        </is>
      </c>
      <c r="D13727" t="inlineStr">
        <is>
          <t>Store_049</t>
        </is>
      </c>
      <c r="E13727" t="inlineStr">
        <is>
          <t>North</t>
        </is>
      </c>
      <c r="F13727" t="inlineStr">
        <is>
          <t>P0179</t>
        </is>
      </c>
      <c r="G13727" t="inlineStr">
        <is>
          <t>Prod_0179</t>
        </is>
      </c>
      <c r="H13727" t="inlineStr">
        <is>
          <t>Household</t>
        </is>
      </c>
      <c r="I13727" t="n">
        <v>8</v>
      </c>
      <c r="J13727" t="n">
        <v>179.4</v>
      </c>
      <c r="K13727" t="n">
        <v>0</v>
      </c>
      <c r="L13727">
        <f>I13727*J13727*(1-K13727)</f>
        <v/>
      </c>
      <c r="M13727">
        <f>VLOOKUP(F13727,Products!A:D,4,FALSE)*I13727</f>
        <v/>
      </c>
      <c r="N13727">
        <f>L13727-M13727</f>
        <v/>
      </c>
    </row>
    <row r="13728">
      <c r="A13728" t="inlineStr">
        <is>
          <t>T1013726</t>
        </is>
      </c>
      <c r="B13728" t="inlineStr">
        <is>
          <t>2025-03-24</t>
        </is>
      </c>
      <c r="C13728" t="inlineStr">
        <is>
          <t>S050</t>
        </is>
      </c>
      <c r="D13728" t="inlineStr">
        <is>
          <t>Store_050</t>
        </is>
      </c>
      <c r="E13728" t="inlineStr">
        <is>
          <t>South</t>
        </is>
      </c>
      <c r="F13728" t="inlineStr">
        <is>
          <t>P0169</t>
        </is>
      </c>
      <c r="G13728" t="inlineStr">
        <is>
          <t>Prod_0169</t>
        </is>
      </c>
      <c r="H13728" t="inlineStr">
        <is>
          <t>Beverages</t>
        </is>
      </c>
      <c r="I13728" t="n">
        <v>6</v>
      </c>
      <c r="J13728" t="n">
        <v>650.04</v>
      </c>
      <c r="K13728" t="n">
        <v>0</v>
      </c>
      <c r="L13728">
        <f>I13728*J13728*(1-K13728)</f>
        <v/>
      </c>
      <c r="M13728">
        <f>VLOOKUP(F13728,Products!A:D,4,FALSE)*I13728</f>
        <v/>
      </c>
      <c r="N13728">
        <f>L13728-M13728</f>
        <v/>
      </c>
    </row>
    <row r="13729">
      <c r="A13729" t="inlineStr">
        <is>
          <t>T1013727</t>
        </is>
      </c>
      <c r="B13729" t="inlineStr">
        <is>
          <t>2024-10-03</t>
        </is>
      </c>
      <c r="C13729" t="inlineStr">
        <is>
          <t>S007</t>
        </is>
      </c>
      <c r="D13729" t="inlineStr">
        <is>
          <t>Store_007</t>
        </is>
      </c>
      <c r="E13729" t="inlineStr">
        <is>
          <t>East</t>
        </is>
      </c>
      <c r="F13729" t="inlineStr">
        <is>
          <t>P0168</t>
        </is>
      </c>
      <c r="G13729" t="inlineStr">
        <is>
          <t>Prod_0168</t>
        </is>
      </c>
      <c r="H13729" t="inlineStr">
        <is>
          <t>Electronics</t>
        </is>
      </c>
      <c r="I13729" t="n">
        <v>5</v>
      </c>
      <c r="J13729" t="n">
        <v>83.44</v>
      </c>
      <c r="K13729" t="n">
        <v>0.05</v>
      </c>
      <c r="L13729">
        <f>I13729*J13729*(1-K13729)</f>
        <v/>
      </c>
      <c r="M13729">
        <f>VLOOKUP(F13729,Products!A:D,4,FALSE)*I13729</f>
        <v/>
      </c>
      <c r="N13729">
        <f>L13729-M13729</f>
        <v/>
      </c>
    </row>
    <row r="13730">
      <c r="A13730" t="inlineStr">
        <is>
          <t>T1013728</t>
        </is>
      </c>
      <c r="B13730" t="inlineStr">
        <is>
          <t>2025-03-31</t>
        </is>
      </c>
      <c r="C13730" t="inlineStr">
        <is>
          <t>S003</t>
        </is>
      </c>
      <c r="D13730" t="inlineStr">
        <is>
          <t>Store_003</t>
        </is>
      </c>
      <c r="E13730" t="inlineStr">
        <is>
          <t>North</t>
        </is>
      </c>
      <c r="F13730" t="inlineStr">
        <is>
          <t>P0060</t>
        </is>
      </c>
      <c r="G13730" t="inlineStr">
        <is>
          <t>Prod_0060</t>
        </is>
      </c>
      <c r="H13730" t="inlineStr">
        <is>
          <t>Toys</t>
        </is>
      </c>
      <c r="I13730" t="n">
        <v>3</v>
      </c>
      <c r="J13730" t="n">
        <v>91.41</v>
      </c>
      <c r="K13730" t="n">
        <v>0</v>
      </c>
      <c r="L13730">
        <f>I13730*J13730*(1-K13730)</f>
        <v/>
      </c>
      <c r="M13730">
        <f>VLOOKUP(F13730,Products!A:D,4,FALSE)*I13730</f>
        <v/>
      </c>
      <c r="N13730">
        <f>L13730-M13730</f>
        <v/>
      </c>
    </row>
    <row r="13731">
      <c r="A13731" t="inlineStr">
        <is>
          <t>T1013729</t>
        </is>
      </c>
      <c r="B13731" t="inlineStr">
        <is>
          <t>2023-06-28</t>
        </is>
      </c>
      <c r="C13731" t="inlineStr">
        <is>
          <t>S029</t>
        </is>
      </c>
      <c r="D13731" t="inlineStr">
        <is>
          <t>Store_029</t>
        </is>
      </c>
      <c r="E13731" t="inlineStr">
        <is>
          <t>South</t>
        </is>
      </c>
      <c r="F13731" t="inlineStr">
        <is>
          <t>P0114</t>
        </is>
      </c>
      <c r="G13731" t="inlineStr">
        <is>
          <t>Prod_0114</t>
        </is>
      </c>
      <c r="H13731" t="inlineStr">
        <is>
          <t>Beverages</t>
        </is>
      </c>
      <c r="I13731" t="n">
        <v>9</v>
      </c>
      <c r="J13731" t="n">
        <v>900.52</v>
      </c>
      <c r="K13731" t="n">
        <v>0.05</v>
      </c>
      <c r="L13731">
        <f>I13731*J13731*(1-K13731)</f>
        <v/>
      </c>
      <c r="M13731">
        <f>VLOOKUP(F13731,Products!A:D,4,FALSE)*I13731</f>
        <v/>
      </c>
      <c r="N13731">
        <f>L13731-M13731</f>
        <v/>
      </c>
    </row>
    <row r="13732">
      <c r="A13732" t="inlineStr">
        <is>
          <t>T1013730</t>
        </is>
      </c>
      <c r="B13732" t="inlineStr">
        <is>
          <t>2024-11-15</t>
        </is>
      </c>
      <c r="C13732" t="inlineStr">
        <is>
          <t>S050</t>
        </is>
      </c>
      <c r="D13732" t="inlineStr">
        <is>
          <t>Store_050</t>
        </is>
      </c>
      <c r="E13732" t="inlineStr">
        <is>
          <t>South</t>
        </is>
      </c>
      <c r="F13732" t="inlineStr">
        <is>
          <t>P0145</t>
        </is>
      </c>
      <c r="G13732" t="inlineStr">
        <is>
          <t>Prod_0145</t>
        </is>
      </c>
      <c r="H13732" t="inlineStr">
        <is>
          <t>Electronics</t>
        </is>
      </c>
      <c r="I13732" t="n">
        <v>7</v>
      </c>
      <c r="J13732" t="n">
        <v>651.02</v>
      </c>
      <c r="K13732" t="n">
        <v>0</v>
      </c>
      <c r="L13732">
        <f>I13732*J13732*(1-K13732)</f>
        <v/>
      </c>
      <c r="M13732">
        <f>VLOOKUP(F13732,Products!A:D,4,FALSE)*I13732</f>
        <v/>
      </c>
      <c r="N13732">
        <f>L13732-M13732</f>
        <v/>
      </c>
    </row>
    <row r="13733">
      <c r="A13733" t="inlineStr">
        <is>
          <t>T1013731</t>
        </is>
      </c>
      <c r="B13733" t="inlineStr">
        <is>
          <t>2025-06-25</t>
        </is>
      </c>
      <c r="C13733" t="inlineStr">
        <is>
          <t>S014</t>
        </is>
      </c>
      <c r="D13733" t="inlineStr">
        <is>
          <t>Store_014</t>
        </is>
      </c>
      <c r="E13733" t="inlineStr">
        <is>
          <t>West</t>
        </is>
      </c>
      <c r="F13733" t="inlineStr">
        <is>
          <t>P0116</t>
        </is>
      </c>
      <c r="G13733" t="inlineStr">
        <is>
          <t>Prod_0116</t>
        </is>
      </c>
      <c r="H13733" t="inlineStr">
        <is>
          <t>Clothing</t>
        </is>
      </c>
      <c r="I13733" t="n">
        <v>1</v>
      </c>
      <c r="J13733" t="n">
        <v>784.79</v>
      </c>
      <c r="K13733" t="n">
        <v>0.1</v>
      </c>
      <c r="L13733">
        <f>I13733*J13733*(1-K13733)</f>
        <v/>
      </c>
      <c r="M13733">
        <f>VLOOKUP(F13733,Products!A:D,4,FALSE)*I13733</f>
        <v/>
      </c>
      <c r="N13733">
        <f>L13733-M13733</f>
        <v/>
      </c>
    </row>
    <row r="13734">
      <c r="A13734" t="inlineStr">
        <is>
          <t>T1013732</t>
        </is>
      </c>
      <c r="B13734" t="inlineStr">
        <is>
          <t>2024-11-26</t>
        </is>
      </c>
      <c r="C13734" t="inlineStr">
        <is>
          <t>S013</t>
        </is>
      </c>
      <c r="D13734" t="inlineStr">
        <is>
          <t>Store_013</t>
        </is>
      </c>
      <c r="E13734" t="inlineStr">
        <is>
          <t>North</t>
        </is>
      </c>
      <c r="F13734" t="inlineStr">
        <is>
          <t>P0130</t>
        </is>
      </c>
      <c r="G13734" t="inlineStr">
        <is>
          <t>Prod_0130</t>
        </is>
      </c>
      <c r="H13734" t="inlineStr">
        <is>
          <t>Electronics</t>
        </is>
      </c>
      <c r="I13734" t="n">
        <v>9</v>
      </c>
      <c r="J13734" t="n">
        <v>696.4400000000001</v>
      </c>
      <c r="K13734" t="n">
        <v>0</v>
      </c>
      <c r="L13734">
        <f>I13734*J13734*(1-K13734)</f>
        <v/>
      </c>
      <c r="M13734">
        <f>VLOOKUP(F13734,Products!A:D,4,FALSE)*I13734</f>
        <v/>
      </c>
      <c r="N13734">
        <f>L13734-M13734</f>
        <v/>
      </c>
    </row>
    <row r="13735">
      <c r="A13735" t="inlineStr">
        <is>
          <t>T1013733</t>
        </is>
      </c>
      <c r="B13735" t="inlineStr">
        <is>
          <t>2023-07-02</t>
        </is>
      </c>
      <c r="C13735" t="inlineStr">
        <is>
          <t>S021</t>
        </is>
      </c>
      <c r="D13735" t="inlineStr">
        <is>
          <t>Store_021</t>
        </is>
      </c>
      <c r="E13735" t="inlineStr">
        <is>
          <t>North</t>
        </is>
      </c>
      <c r="F13735" t="inlineStr">
        <is>
          <t>P0036</t>
        </is>
      </c>
      <c r="G13735" t="inlineStr">
        <is>
          <t>Prod_0036</t>
        </is>
      </c>
      <c r="H13735" t="inlineStr">
        <is>
          <t>Clothing</t>
        </is>
      </c>
      <c r="I13735" t="n">
        <v>7</v>
      </c>
      <c r="J13735" t="n">
        <v>492.27</v>
      </c>
      <c r="K13735" t="n">
        <v>0.15</v>
      </c>
      <c r="L13735">
        <f>I13735*J13735*(1-K13735)</f>
        <v/>
      </c>
      <c r="M13735">
        <f>VLOOKUP(F13735,Products!A:D,4,FALSE)*I13735</f>
        <v/>
      </c>
      <c r="N13735">
        <f>L13735-M13735</f>
        <v/>
      </c>
    </row>
    <row r="13736">
      <c r="A13736" t="inlineStr">
        <is>
          <t>T1013734</t>
        </is>
      </c>
      <c r="B13736" t="inlineStr">
        <is>
          <t>2024-10-28</t>
        </is>
      </c>
      <c r="C13736" t="inlineStr">
        <is>
          <t>S043</t>
        </is>
      </c>
      <c r="D13736" t="inlineStr">
        <is>
          <t>Store_043</t>
        </is>
      </c>
      <c r="E13736" t="inlineStr">
        <is>
          <t>East</t>
        </is>
      </c>
      <c r="F13736" t="inlineStr">
        <is>
          <t>P0083</t>
        </is>
      </c>
      <c r="G13736" t="inlineStr">
        <is>
          <t>Prod_0083</t>
        </is>
      </c>
      <c r="H13736" t="inlineStr">
        <is>
          <t>Clothing</t>
        </is>
      </c>
      <c r="I13736" t="n">
        <v>3</v>
      </c>
      <c r="J13736" t="n">
        <v>562.76</v>
      </c>
      <c r="K13736" t="n">
        <v>0</v>
      </c>
      <c r="L13736">
        <f>I13736*J13736*(1-K13736)</f>
        <v/>
      </c>
      <c r="M13736">
        <f>VLOOKUP(F13736,Products!A:D,4,FALSE)*I13736</f>
        <v/>
      </c>
      <c r="N13736">
        <f>L13736-M13736</f>
        <v/>
      </c>
    </row>
    <row r="13737">
      <c r="A13737" t="inlineStr">
        <is>
          <t>T1013735</t>
        </is>
      </c>
      <c r="B13737" t="inlineStr">
        <is>
          <t>2025-05-26</t>
        </is>
      </c>
      <c r="C13737" t="inlineStr">
        <is>
          <t>S043</t>
        </is>
      </c>
      <c r="D13737" t="inlineStr">
        <is>
          <t>Store_043</t>
        </is>
      </c>
      <c r="E13737" t="inlineStr">
        <is>
          <t>East</t>
        </is>
      </c>
      <c r="F13737" t="inlineStr">
        <is>
          <t>P0029</t>
        </is>
      </c>
      <c r="G13737" t="inlineStr">
        <is>
          <t>Prod_0029</t>
        </is>
      </c>
      <c r="H13737" t="inlineStr">
        <is>
          <t>Clothing</t>
        </is>
      </c>
      <c r="I13737" t="n">
        <v>9</v>
      </c>
      <c r="J13737" t="n">
        <v>600.61</v>
      </c>
      <c r="K13737" t="n">
        <v>0</v>
      </c>
      <c r="L13737">
        <f>I13737*J13737*(1-K13737)</f>
        <v/>
      </c>
      <c r="M13737">
        <f>VLOOKUP(F13737,Products!A:D,4,FALSE)*I13737</f>
        <v/>
      </c>
      <c r="N13737">
        <f>L13737-M13737</f>
        <v/>
      </c>
    </row>
    <row r="13738">
      <c r="A13738" t="inlineStr">
        <is>
          <t>T1013736</t>
        </is>
      </c>
      <c r="B13738" t="inlineStr">
        <is>
          <t>2023-06-15</t>
        </is>
      </c>
      <c r="C13738" t="inlineStr">
        <is>
          <t>S038</t>
        </is>
      </c>
      <c r="D13738" t="inlineStr">
        <is>
          <t>Store_038</t>
        </is>
      </c>
      <c r="E13738" t="inlineStr">
        <is>
          <t>East</t>
        </is>
      </c>
      <c r="F13738" t="inlineStr">
        <is>
          <t>P0092</t>
        </is>
      </c>
      <c r="G13738" t="inlineStr">
        <is>
          <t>Prod_0092</t>
        </is>
      </c>
      <c r="H13738" t="inlineStr">
        <is>
          <t>Household</t>
        </is>
      </c>
      <c r="I13738" t="n">
        <v>3</v>
      </c>
      <c r="J13738" t="n">
        <v>216.93</v>
      </c>
      <c r="K13738" t="n">
        <v>0</v>
      </c>
      <c r="L13738">
        <f>I13738*J13738*(1-K13738)</f>
        <v/>
      </c>
      <c r="M13738">
        <f>VLOOKUP(F13738,Products!A:D,4,FALSE)*I13738</f>
        <v/>
      </c>
      <c r="N13738">
        <f>L13738-M13738</f>
        <v/>
      </c>
    </row>
    <row r="13739">
      <c r="A13739" t="inlineStr">
        <is>
          <t>T1013737</t>
        </is>
      </c>
      <c r="B13739" t="inlineStr">
        <is>
          <t>2023-02-16</t>
        </is>
      </c>
      <c r="C13739" t="inlineStr">
        <is>
          <t>S039</t>
        </is>
      </c>
      <c r="D13739" t="inlineStr">
        <is>
          <t>Store_039</t>
        </is>
      </c>
      <c r="E13739" t="inlineStr">
        <is>
          <t>North</t>
        </is>
      </c>
      <c r="F13739" t="inlineStr">
        <is>
          <t>P0132</t>
        </is>
      </c>
      <c r="G13739" t="inlineStr">
        <is>
          <t>Prod_0132</t>
        </is>
      </c>
      <c r="H13739" t="inlineStr">
        <is>
          <t>Food</t>
        </is>
      </c>
      <c r="I13739" t="n">
        <v>7</v>
      </c>
      <c r="J13739" t="n">
        <v>159.61</v>
      </c>
      <c r="K13739" t="n">
        <v>0</v>
      </c>
      <c r="L13739">
        <f>I13739*J13739*(1-K13739)</f>
        <v/>
      </c>
      <c r="M13739">
        <f>VLOOKUP(F13739,Products!A:D,4,FALSE)*I13739</f>
        <v/>
      </c>
      <c r="N13739">
        <f>L13739-M13739</f>
        <v/>
      </c>
    </row>
    <row r="13740">
      <c r="A13740" t="inlineStr">
        <is>
          <t>T1013738</t>
        </is>
      </c>
      <c r="B13740" t="inlineStr">
        <is>
          <t>2024-11-10</t>
        </is>
      </c>
      <c r="C13740" t="inlineStr">
        <is>
          <t>S039</t>
        </is>
      </c>
      <c r="D13740" t="inlineStr">
        <is>
          <t>Store_039</t>
        </is>
      </c>
      <c r="E13740" t="inlineStr">
        <is>
          <t>North</t>
        </is>
      </c>
      <c r="F13740" t="inlineStr">
        <is>
          <t>P0185</t>
        </is>
      </c>
      <c r="G13740" t="inlineStr">
        <is>
          <t>Prod_0185</t>
        </is>
      </c>
      <c r="H13740" t="inlineStr">
        <is>
          <t>Food</t>
        </is>
      </c>
      <c r="I13740" t="n">
        <v>7</v>
      </c>
      <c r="J13740" t="n">
        <v>349.8</v>
      </c>
      <c r="K13740" t="n">
        <v>0</v>
      </c>
      <c r="L13740">
        <f>I13740*J13740*(1-K13740)</f>
        <v/>
      </c>
      <c r="M13740">
        <f>VLOOKUP(F13740,Products!A:D,4,FALSE)*I13740</f>
        <v/>
      </c>
      <c r="N13740">
        <f>L13740-M13740</f>
        <v/>
      </c>
    </row>
    <row r="13741">
      <c r="A13741" t="inlineStr">
        <is>
          <t>T1013739</t>
        </is>
      </c>
      <c r="B13741" t="inlineStr">
        <is>
          <t>2023-08-28</t>
        </is>
      </c>
      <c r="C13741" t="inlineStr">
        <is>
          <t>S042</t>
        </is>
      </c>
      <c r="D13741" t="inlineStr">
        <is>
          <t>Store_042</t>
        </is>
      </c>
      <c r="E13741" t="inlineStr">
        <is>
          <t>Central</t>
        </is>
      </c>
      <c r="F13741" t="inlineStr">
        <is>
          <t>P0124</t>
        </is>
      </c>
      <c r="G13741" t="inlineStr">
        <is>
          <t>Prod_0124</t>
        </is>
      </c>
      <c r="H13741" t="inlineStr">
        <is>
          <t>Beverages</t>
        </is>
      </c>
      <c r="I13741" t="n">
        <v>8</v>
      </c>
      <c r="J13741" t="n">
        <v>900.46</v>
      </c>
      <c r="K13741" t="n">
        <v>0.15</v>
      </c>
      <c r="L13741">
        <f>I13741*J13741*(1-K13741)</f>
        <v/>
      </c>
      <c r="M13741">
        <f>VLOOKUP(F13741,Products!A:D,4,FALSE)*I13741</f>
        <v/>
      </c>
      <c r="N13741">
        <f>L13741-M13741</f>
        <v/>
      </c>
    </row>
    <row r="13742">
      <c r="A13742" t="inlineStr">
        <is>
          <t>T1013740</t>
        </is>
      </c>
      <c r="B13742" t="inlineStr">
        <is>
          <t>2025-08-31</t>
        </is>
      </c>
      <c r="C13742" t="inlineStr">
        <is>
          <t>S021</t>
        </is>
      </c>
      <c r="D13742" t="inlineStr">
        <is>
          <t>Store_021</t>
        </is>
      </c>
      <c r="E13742" t="inlineStr">
        <is>
          <t>North</t>
        </is>
      </c>
      <c r="F13742" t="inlineStr">
        <is>
          <t>P0176</t>
        </is>
      </c>
      <c r="G13742" t="inlineStr">
        <is>
          <t>Prod_0176</t>
        </is>
      </c>
      <c r="H13742" t="inlineStr">
        <is>
          <t>Food</t>
        </is>
      </c>
      <c r="I13742" t="n">
        <v>3</v>
      </c>
      <c r="J13742" t="n">
        <v>600.8200000000001</v>
      </c>
      <c r="K13742" t="n">
        <v>0</v>
      </c>
      <c r="L13742">
        <f>I13742*J13742*(1-K13742)</f>
        <v/>
      </c>
      <c r="M13742">
        <f>VLOOKUP(F13742,Products!A:D,4,FALSE)*I13742</f>
        <v/>
      </c>
      <c r="N13742">
        <f>L13742-M13742</f>
        <v/>
      </c>
    </row>
    <row r="13743">
      <c r="A13743" t="inlineStr">
        <is>
          <t>T1013741</t>
        </is>
      </c>
      <c r="B13743" t="inlineStr">
        <is>
          <t>2023-01-04</t>
        </is>
      </c>
      <c r="C13743" t="inlineStr">
        <is>
          <t>S049</t>
        </is>
      </c>
      <c r="D13743" t="inlineStr">
        <is>
          <t>Store_049</t>
        </is>
      </c>
      <c r="E13743" t="inlineStr">
        <is>
          <t>North</t>
        </is>
      </c>
      <c r="F13743" t="inlineStr">
        <is>
          <t>P0039</t>
        </is>
      </c>
      <c r="G13743" t="inlineStr">
        <is>
          <t>Prod_0039</t>
        </is>
      </c>
      <c r="H13743" t="inlineStr">
        <is>
          <t>Household</t>
        </is>
      </c>
      <c r="I13743" t="n">
        <v>7</v>
      </c>
      <c r="J13743" t="n">
        <v>331.31</v>
      </c>
      <c r="K13743" t="n">
        <v>0</v>
      </c>
      <c r="L13743">
        <f>I13743*J13743*(1-K13743)</f>
        <v/>
      </c>
      <c r="M13743">
        <f>VLOOKUP(F13743,Products!A:D,4,FALSE)*I13743</f>
        <v/>
      </c>
      <c r="N13743">
        <f>L13743-M13743</f>
        <v/>
      </c>
    </row>
    <row r="13744">
      <c r="A13744" t="inlineStr">
        <is>
          <t>T1013742</t>
        </is>
      </c>
      <c r="B13744" t="inlineStr">
        <is>
          <t>2023-03-15</t>
        </is>
      </c>
      <c r="C13744" t="inlineStr">
        <is>
          <t>S005</t>
        </is>
      </c>
      <c r="D13744" t="inlineStr">
        <is>
          <t>Store_005</t>
        </is>
      </c>
      <c r="E13744" t="inlineStr">
        <is>
          <t>Central</t>
        </is>
      </c>
      <c r="F13744" t="inlineStr">
        <is>
          <t>P0162</t>
        </is>
      </c>
      <c r="G13744" t="inlineStr">
        <is>
          <t>Prod_0162</t>
        </is>
      </c>
      <c r="H13744" t="inlineStr">
        <is>
          <t>Food</t>
        </is>
      </c>
      <c r="I13744" t="n">
        <v>3</v>
      </c>
      <c r="J13744" t="n">
        <v>495.46</v>
      </c>
      <c r="K13744" t="n">
        <v>0</v>
      </c>
      <c r="L13744">
        <f>I13744*J13744*(1-K13744)</f>
        <v/>
      </c>
      <c r="M13744">
        <f>VLOOKUP(F13744,Products!A:D,4,FALSE)*I13744</f>
        <v/>
      </c>
      <c r="N13744">
        <f>L13744-M13744</f>
        <v/>
      </c>
    </row>
    <row r="13745">
      <c r="A13745" t="inlineStr">
        <is>
          <t>T1013743</t>
        </is>
      </c>
      <c r="B13745" t="inlineStr">
        <is>
          <t>2023-12-24</t>
        </is>
      </c>
      <c r="C13745" t="inlineStr">
        <is>
          <t>S047</t>
        </is>
      </c>
      <c r="D13745" t="inlineStr">
        <is>
          <t>Store_047</t>
        </is>
      </c>
      <c r="E13745" t="inlineStr">
        <is>
          <t>North</t>
        </is>
      </c>
      <c r="F13745" t="inlineStr">
        <is>
          <t>P0200</t>
        </is>
      </c>
      <c r="G13745" t="inlineStr">
        <is>
          <t>Prod_0200</t>
        </is>
      </c>
      <c r="H13745" t="inlineStr">
        <is>
          <t>Electronics</t>
        </is>
      </c>
      <c r="I13745" t="n">
        <v>8</v>
      </c>
      <c r="J13745" t="n">
        <v>280.93</v>
      </c>
      <c r="K13745" t="n">
        <v>0</v>
      </c>
      <c r="L13745">
        <f>I13745*J13745*(1-K13745)</f>
        <v/>
      </c>
      <c r="M13745">
        <f>VLOOKUP(F13745,Products!A:D,4,FALSE)*I13745</f>
        <v/>
      </c>
      <c r="N13745">
        <f>L13745-M13745</f>
        <v/>
      </c>
    </row>
    <row r="13746">
      <c r="A13746" t="inlineStr">
        <is>
          <t>T1013744</t>
        </is>
      </c>
      <c r="B13746" t="inlineStr">
        <is>
          <t>2024-01-02</t>
        </is>
      </c>
      <c r="C13746" t="inlineStr">
        <is>
          <t>S026</t>
        </is>
      </c>
      <c r="D13746" t="inlineStr">
        <is>
          <t>Store_026</t>
        </is>
      </c>
      <c r="E13746" t="inlineStr">
        <is>
          <t>North</t>
        </is>
      </c>
      <c r="F13746" t="inlineStr">
        <is>
          <t>P0065</t>
        </is>
      </c>
      <c r="G13746" t="inlineStr">
        <is>
          <t>Prod_0065</t>
        </is>
      </c>
      <c r="H13746" t="inlineStr">
        <is>
          <t>Beverages</t>
        </is>
      </c>
      <c r="I13746" t="n">
        <v>5</v>
      </c>
      <c r="J13746" t="n">
        <v>226.76</v>
      </c>
      <c r="K13746" t="n">
        <v>0</v>
      </c>
      <c r="L13746">
        <f>I13746*J13746*(1-K13746)</f>
        <v/>
      </c>
      <c r="M13746">
        <f>VLOOKUP(F13746,Products!A:D,4,FALSE)*I13746</f>
        <v/>
      </c>
      <c r="N13746">
        <f>L13746-M13746</f>
        <v/>
      </c>
    </row>
    <row r="13747">
      <c r="A13747" t="inlineStr">
        <is>
          <t>T1013745</t>
        </is>
      </c>
      <c r="B13747" t="inlineStr">
        <is>
          <t>2024-02-05</t>
        </is>
      </c>
      <c r="C13747" t="inlineStr">
        <is>
          <t>S002</t>
        </is>
      </c>
      <c r="D13747" t="inlineStr">
        <is>
          <t>Store_002</t>
        </is>
      </c>
      <c r="E13747" t="inlineStr">
        <is>
          <t>South</t>
        </is>
      </c>
      <c r="F13747" t="inlineStr">
        <is>
          <t>P0011</t>
        </is>
      </c>
      <c r="G13747" t="inlineStr">
        <is>
          <t>Prod_0011</t>
        </is>
      </c>
      <c r="H13747" t="inlineStr">
        <is>
          <t>Household</t>
        </is>
      </c>
      <c r="I13747" t="n">
        <v>5</v>
      </c>
      <c r="J13747" t="n">
        <v>330.5</v>
      </c>
      <c r="K13747" t="n">
        <v>0.2</v>
      </c>
      <c r="L13747">
        <f>I13747*J13747*(1-K13747)</f>
        <v/>
      </c>
      <c r="M13747">
        <f>VLOOKUP(F13747,Products!A:D,4,FALSE)*I13747</f>
        <v/>
      </c>
      <c r="N13747">
        <f>L13747-M13747</f>
        <v/>
      </c>
    </row>
    <row r="13748">
      <c r="A13748" t="inlineStr">
        <is>
          <t>T1013746</t>
        </is>
      </c>
      <c r="B13748" t="inlineStr">
        <is>
          <t>2024-03-07</t>
        </is>
      </c>
      <c r="C13748" t="inlineStr">
        <is>
          <t>S037</t>
        </is>
      </c>
      <c r="D13748" t="inlineStr">
        <is>
          <t>Store_037</t>
        </is>
      </c>
      <c r="E13748" t="inlineStr">
        <is>
          <t>East</t>
        </is>
      </c>
      <c r="F13748" t="inlineStr">
        <is>
          <t>P0172</t>
        </is>
      </c>
      <c r="G13748" t="inlineStr">
        <is>
          <t>Prod_0172</t>
        </is>
      </c>
      <c r="H13748" t="inlineStr">
        <is>
          <t>Beverages</t>
        </is>
      </c>
      <c r="I13748" t="n">
        <v>3</v>
      </c>
      <c r="J13748" t="n">
        <v>871.03</v>
      </c>
      <c r="K13748" t="n">
        <v>0</v>
      </c>
      <c r="L13748">
        <f>I13748*J13748*(1-K13748)</f>
        <v/>
      </c>
      <c r="M13748">
        <f>VLOOKUP(F13748,Products!A:D,4,FALSE)*I13748</f>
        <v/>
      </c>
      <c r="N13748">
        <f>L13748-M13748</f>
        <v/>
      </c>
    </row>
    <row r="13749">
      <c r="A13749" t="inlineStr">
        <is>
          <t>T1013747</t>
        </is>
      </c>
      <c r="B13749" t="inlineStr">
        <is>
          <t>2025-06-25</t>
        </is>
      </c>
      <c r="C13749" t="inlineStr">
        <is>
          <t>S042</t>
        </is>
      </c>
      <c r="D13749" t="inlineStr">
        <is>
          <t>Store_042</t>
        </is>
      </c>
      <c r="E13749" t="inlineStr">
        <is>
          <t>Central</t>
        </is>
      </c>
      <c r="F13749" t="inlineStr">
        <is>
          <t>P0098</t>
        </is>
      </c>
      <c r="G13749" t="inlineStr">
        <is>
          <t>Prod_0098</t>
        </is>
      </c>
      <c r="H13749" t="inlineStr">
        <is>
          <t>Clothing</t>
        </is>
      </c>
      <c r="I13749" t="n">
        <v>6</v>
      </c>
      <c r="J13749" t="n">
        <v>576.47</v>
      </c>
      <c r="K13749" t="n">
        <v>0</v>
      </c>
      <c r="L13749">
        <f>I13749*J13749*(1-K13749)</f>
        <v/>
      </c>
      <c r="M13749">
        <f>VLOOKUP(F13749,Products!A:D,4,FALSE)*I13749</f>
        <v/>
      </c>
      <c r="N13749">
        <f>L13749-M13749</f>
        <v/>
      </c>
    </row>
    <row r="13750">
      <c r="A13750" t="inlineStr">
        <is>
          <t>T1013748</t>
        </is>
      </c>
      <c r="B13750" t="inlineStr">
        <is>
          <t>2025-02-03</t>
        </is>
      </c>
      <c r="C13750" t="inlineStr">
        <is>
          <t>S013</t>
        </is>
      </c>
      <c r="D13750" t="inlineStr">
        <is>
          <t>Store_013</t>
        </is>
      </c>
      <c r="E13750" t="inlineStr">
        <is>
          <t>North</t>
        </is>
      </c>
      <c r="F13750" t="inlineStr">
        <is>
          <t>P0068</t>
        </is>
      </c>
      <c r="G13750" t="inlineStr">
        <is>
          <t>Prod_0068</t>
        </is>
      </c>
      <c r="H13750" t="inlineStr">
        <is>
          <t>Household</t>
        </is>
      </c>
      <c r="I13750" t="n">
        <v>1</v>
      </c>
      <c r="J13750" t="n">
        <v>252.61</v>
      </c>
      <c r="K13750" t="n">
        <v>0</v>
      </c>
      <c r="L13750">
        <f>I13750*J13750*(1-K13750)</f>
        <v/>
      </c>
      <c r="M13750">
        <f>VLOOKUP(F13750,Products!A:D,4,FALSE)*I13750</f>
        <v/>
      </c>
      <c r="N13750">
        <f>L13750-M13750</f>
        <v/>
      </c>
    </row>
    <row r="13751">
      <c r="A13751" t="inlineStr">
        <is>
          <t>T1013749</t>
        </is>
      </c>
      <c r="B13751" t="inlineStr">
        <is>
          <t>2025-04-07</t>
        </is>
      </c>
      <c r="C13751" t="inlineStr">
        <is>
          <t>S040</t>
        </is>
      </c>
      <c r="D13751" t="inlineStr">
        <is>
          <t>Store_040</t>
        </is>
      </c>
      <c r="E13751" t="inlineStr">
        <is>
          <t>Central</t>
        </is>
      </c>
      <c r="F13751" t="inlineStr">
        <is>
          <t>P0035</t>
        </is>
      </c>
      <c r="G13751" t="inlineStr">
        <is>
          <t>Prod_0035</t>
        </is>
      </c>
      <c r="H13751" t="inlineStr">
        <is>
          <t>Beverages</t>
        </is>
      </c>
      <c r="I13751" t="n">
        <v>9</v>
      </c>
      <c r="J13751" t="n">
        <v>94.43000000000001</v>
      </c>
      <c r="K13751" t="n">
        <v>0.05</v>
      </c>
      <c r="L13751">
        <f>I13751*J13751*(1-K13751)</f>
        <v/>
      </c>
      <c r="M13751">
        <f>VLOOKUP(F13751,Products!A:D,4,FALSE)*I13751</f>
        <v/>
      </c>
      <c r="N13751">
        <f>L13751-M13751</f>
        <v/>
      </c>
    </row>
    <row r="13752">
      <c r="A13752" t="inlineStr">
        <is>
          <t>T1013750</t>
        </is>
      </c>
      <c r="B13752" t="inlineStr">
        <is>
          <t>2024-08-20</t>
        </is>
      </c>
      <c r="C13752" t="inlineStr">
        <is>
          <t>S023</t>
        </is>
      </c>
      <c r="D13752" t="inlineStr">
        <is>
          <t>Store_023</t>
        </is>
      </c>
      <c r="E13752" t="inlineStr">
        <is>
          <t>South</t>
        </is>
      </c>
      <c r="F13752" t="inlineStr">
        <is>
          <t>P0110</t>
        </is>
      </c>
      <c r="G13752" t="inlineStr">
        <is>
          <t>Prod_0110</t>
        </is>
      </c>
      <c r="H13752" t="inlineStr">
        <is>
          <t>Stationery</t>
        </is>
      </c>
      <c r="I13752" t="n">
        <v>1</v>
      </c>
      <c r="J13752" t="n">
        <v>64.52</v>
      </c>
      <c r="K13752" t="n">
        <v>0.15</v>
      </c>
      <c r="L13752">
        <f>I13752*J13752*(1-K13752)</f>
        <v/>
      </c>
      <c r="M13752">
        <f>VLOOKUP(F13752,Products!A:D,4,FALSE)*I13752</f>
        <v/>
      </c>
      <c r="N13752">
        <f>L13752-M13752</f>
        <v/>
      </c>
    </row>
    <row r="13753">
      <c r="A13753" t="inlineStr">
        <is>
          <t>T1013751</t>
        </is>
      </c>
      <c r="B13753" t="inlineStr">
        <is>
          <t>2024-04-30</t>
        </is>
      </c>
      <c r="C13753" t="inlineStr">
        <is>
          <t>S025</t>
        </is>
      </c>
      <c r="D13753" t="inlineStr">
        <is>
          <t>Store_025</t>
        </is>
      </c>
      <c r="E13753" t="inlineStr">
        <is>
          <t>Central</t>
        </is>
      </c>
      <c r="F13753" t="inlineStr">
        <is>
          <t>P0079</t>
        </is>
      </c>
      <c r="G13753" t="inlineStr">
        <is>
          <t>Prod_0079</t>
        </is>
      </c>
      <c r="H13753" t="inlineStr">
        <is>
          <t>Food</t>
        </is>
      </c>
      <c r="I13753" t="n">
        <v>8</v>
      </c>
      <c r="J13753" t="n">
        <v>601.08</v>
      </c>
      <c r="K13753" t="n">
        <v>0</v>
      </c>
      <c r="L13753">
        <f>I13753*J13753*(1-K13753)</f>
        <v/>
      </c>
      <c r="M13753">
        <f>VLOOKUP(F13753,Products!A:D,4,FALSE)*I13753</f>
        <v/>
      </c>
      <c r="N13753">
        <f>L13753-M13753</f>
        <v/>
      </c>
    </row>
    <row r="13754">
      <c r="A13754" t="inlineStr">
        <is>
          <t>T1013752</t>
        </is>
      </c>
      <c r="B13754" t="inlineStr">
        <is>
          <t>2024-04-21</t>
        </is>
      </c>
      <c r="C13754" t="inlineStr">
        <is>
          <t>S005</t>
        </is>
      </c>
      <c r="D13754" t="inlineStr">
        <is>
          <t>Store_005</t>
        </is>
      </c>
      <c r="E13754" t="inlineStr">
        <is>
          <t>Central</t>
        </is>
      </c>
      <c r="F13754" t="inlineStr">
        <is>
          <t>P0134</t>
        </is>
      </c>
      <c r="G13754" t="inlineStr">
        <is>
          <t>Prod_0134</t>
        </is>
      </c>
      <c r="H13754" t="inlineStr">
        <is>
          <t>Food</t>
        </is>
      </c>
      <c r="I13754" t="n">
        <v>3</v>
      </c>
      <c r="J13754" t="n">
        <v>429.25</v>
      </c>
      <c r="K13754" t="n">
        <v>0.05</v>
      </c>
      <c r="L13754">
        <f>I13754*J13754*(1-K13754)</f>
        <v/>
      </c>
      <c r="M13754">
        <f>VLOOKUP(F13754,Products!A:D,4,FALSE)*I13754</f>
        <v/>
      </c>
      <c r="N13754">
        <f>L13754-M13754</f>
        <v/>
      </c>
    </row>
    <row r="13755">
      <c r="A13755" t="inlineStr">
        <is>
          <t>T1013753</t>
        </is>
      </c>
      <c r="B13755" t="inlineStr">
        <is>
          <t>2025-09-05</t>
        </is>
      </c>
      <c r="C13755" t="inlineStr">
        <is>
          <t>S032</t>
        </is>
      </c>
      <c r="D13755" t="inlineStr">
        <is>
          <t>Store_032</t>
        </is>
      </c>
      <c r="E13755" t="inlineStr">
        <is>
          <t>Central</t>
        </is>
      </c>
      <c r="F13755" t="inlineStr">
        <is>
          <t>P0069</t>
        </is>
      </c>
      <c r="G13755" t="inlineStr">
        <is>
          <t>Prod_0069</t>
        </is>
      </c>
      <c r="H13755" t="inlineStr">
        <is>
          <t>Household</t>
        </is>
      </c>
      <c r="I13755" t="n">
        <v>4</v>
      </c>
      <c r="J13755" t="n">
        <v>283.82</v>
      </c>
      <c r="K13755" t="n">
        <v>0</v>
      </c>
      <c r="L13755">
        <f>I13755*J13755*(1-K13755)</f>
        <v/>
      </c>
      <c r="M13755">
        <f>VLOOKUP(F13755,Products!A:D,4,FALSE)*I13755</f>
        <v/>
      </c>
      <c r="N13755">
        <f>L13755-M13755</f>
        <v/>
      </c>
    </row>
    <row r="13756">
      <c r="A13756" t="inlineStr">
        <is>
          <t>T1013754</t>
        </is>
      </c>
      <c r="B13756" t="inlineStr">
        <is>
          <t>2023-12-18</t>
        </is>
      </c>
      <c r="C13756" t="inlineStr">
        <is>
          <t>S049</t>
        </is>
      </c>
      <c r="D13756" t="inlineStr">
        <is>
          <t>Store_049</t>
        </is>
      </c>
      <c r="E13756" t="inlineStr">
        <is>
          <t>North</t>
        </is>
      </c>
      <c r="F13756" t="inlineStr">
        <is>
          <t>P0017</t>
        </is>
      </c>
      <c r="G13756" t="inlineStr">
        <is>
          <t>Prod_0017</t>
        </is>
      </c>
      <c r="H13756" t="inlineStr">
        <is>
          <t>Food</t>
        </is>
      </c>
      <c r="I13756" t="n">
        <v>4</v>
      </c>
      <c r="J13756" t="n">
        <v>559.6799999999999</v>
      </c>
      <c r="K13756" t="n">
        <v>0.15</v>
      </c>
      <c r="L13756">
        <f>I13756*J13756*(1-K13756)</f>
        <v/>
      </c>
      <c r="M13756">
        <f>VLOOKUP(F13756,Products!A:D,4,FALSE)*I13756</f>
        <v/>
      </c>
      <c r="N13756">
        <f>L13756-M13756</f>
        <v/>
      </c>
    </row>
    <row r="13757">
      <c r="A13757" t="inlineStr">
        <is>
          <t>T1013755</t>
        </is>
      </c>
      <c r="B13757" t="inlineStr">
        <is>
          <t>2024-01-25</t>
        </is>
      </c>
      <c r="C13757" t="inlineStr">
        <is>
          <t>S007</t>
        </is>
      </c>
      <c r="D13757" t="inlineStr">
        <is>
          <t>Store_007</t>
        </is>
      </c>
      <c r="E13757" t="inlineStr">
        <is>
          <t>East</t>
        </is>
      </c>
      <c r="F13757" t="inlineStr">
        <is>
          <t>P0081</t>
        </is>
      </c>
      <c r="G13757" t="inlineStr">
        <is>
          <t>Prod_0081</t>
        </is>
      </c>
      <c r="H13757" t="inlineStr">
        <is>
          <t>Electronics</t>
        </is>
      </c>
      <c r="I13757" t="n">
        <v>4</v>
      </c>
      <c r="J13757" t="n">
        <v>272.45</v>
      </c>
      <c r="K13757" t="n">
        <v>0.15</v>
      </c>
      <c r="L13757">
        <f>I13757*J13757*(1-K13757)</f>
        <v/>
      </c>
      <c r="M13757">
        <f>VLOOKUP(F13757,Products!A:D,4,FALSE)*I13757</f>
        <v/>
      </c>
      <c r="N13757">
        <f>L13757-M13757</f>
        <v/>
      </c>
    </row>
    <row r="13758">
      <c r="A13758" t="inlineStr">
        <is>
          <t>T1013756</t>
        </is>
      </c>
      <c r="B13758" t="inlineStr">
        <is>
          <t>2025-04-16</t>
        </is>
      </c>
      <c r="C13758" t="inlineStr">
        <is>
          <t>S010</t>
        </is>
      </c>
      <c r="D13758" t="inlineStr">
        <is>
          <t>Store_010</t>
        </is>
      </c>
      <c r="E13758" t="inlineStr">
        <is>
          <t>North</t>
        </is>
      </c>
      <c r="F13758" t="inlineStr">
        <is>
          <t>P0035</t>
        </is>
      </c>
      <c r="G13758" t="inlineStr">
        <is>
          <t>Prod_0035</t>
        </is>
      </c>
      <c r="H13758" t="inlineStr">
        <is>
          <t>Beverages</t>
        </is>
      </c>
      <c r="I13758" t="n">
        <v>4</v>
      </c>
      <c r="J13758" t="n">
        <v>99.23999999999999</v>
      </c>
      <c r="K13758" t="n">
        <v>0</v>
      </c>
      <c r="L13758">
        <f>I13758*J13758*(1-K13758)</f>
        <v/>
      </c>
      <c r="M13758">
        <f>VLOOKUP(F13758,Products!A:D,4,FALSE)*I13758</f>
        <v/>
      </c>
      <c r="N13758">
        <f>L13758-M13758</f>
        <v/>
      </c>
    </row>
    <row r="13759">
      <c r="A13759" t="inlineStr">
        <is>
          <t>T1013757</t>
        </is>
      </c>
      <c r="B13759" t="inlineStr">
        <is>
          <t>2025-02-02</t>
        </is>
      </c>
      <c r="C13759" t="inlineStr">
        <is>
          <t>S005</t>
        </is>
      </c>
      <c r="D13759" t="inlineStr">
        <is>
          <t>Store_005</t>
        </is>
      </c>
      <c r="E13759" t="inlineStr">
        <is>
          <t>Central</t>
        </is>
      </c>
      <c r="F13759" t="inlineStr">
        <is>
          <t>P0137</t>
        </is>
      </c>
      <c r="G13759" t="inlineStr">
        <is>
          <t>Prod_0137</t>
        </is>
      </c>
      <c r="H13759" t="inlineStr">
        <is>
          <t>Electronics</t>
        </is>
      </c>
      <c r="I13759" t="n">
        <v>8</v>
      </c>
      <c r="J13759" t="n">
        <v>135.98</v>
      </c>
      <c r="K13759" t="n">
        <v>0</v>
      </c>
      <c r="L13759">
        <f>I13759*J13759*(1-K13759)</f>
        <v/>
      </c>
      <c r="M13759">
        <f>VLOOKUP(F13759,Products!A:D,4,FALSE)*I13759</f>
        <v/>
      </c>
      <c r="N13759">
        <f>L13759-M13759</f>
        <v/>
      </c>
    </row>
    <row r="13760">
      <c r="A13760" t="inlineStr">
        <is>
          <t>T1013758</t>
        </is>
      </c>
      <c r="B13760" t="inlineStr">
        <is>
          <t>2025-06-16</t>
        </is>
      </c>
      <c r="C13760" t="inlineStr">
        <is>
          <t>S040</t>
        </is>
      </c>
      <c r="D13760" t="inlineStr">
        <is>
          <t>Store_040</t>
        </is>
      </c>
      <c r="E13760" t="inlineStr">
        <is>
          <t>Central</t>
        </is>
      </c>
      <c r="F13760" t="inlineStr">
        <is>
          <t>P0064</t>
        </is>
      </c>
      <c r="G13760" t="inlineStr">
        <is>
          <t>Prod_0064</t>
        </is>
      </c>
      <c r="H13760" t="inlineStr">
        <is>
          <t>Beverages</t>
        </is>
      </c>
      <c r="I13760" t="n">
        <v>9</v>
      </c>
      <c r="J13760" t="n">
        <v>711.55</v>
      </c>
      <c r="K13760" t="n">
        <v>0</v>
      </c>
      <c r="L13760">
        <f>I13760*J13760*(1-K13760)</f>
        <v/>
      </c>
      <c r="M13760">
        <f>VLOOKUP(F13760,Products!A:D,4,FALSE)*I13760</f>
        <v/>
      </c>
      <c r="N13760">
        <f>L13760-M13760</f>
        <v/>
      </c>
    </row>
    <row r="13761">
      <c r="A13761" t="inlineStr">
        <is>
          <t>T1013759</t>
        </is>
      </c>
      <c r="B13761" t="inlineStr">
        <is>
          <t>2025-03-17</t>
        </is>
      </c>
      <c r="C13761" t="inlineStr">
        <is>
          <t>S017</t>
        </is>
      </c>
      <c r="D13761" t="inlineStr">
        <is>
          <t>Store_017</t>
        </is>
      </c>
      <c r="E13761" t="inlineStr">
        <is>
          <t>South</t>
        </is>
      </c>
      <c r="F13761" t="inlineStr">
        <is>
          <t>P0145</t>
        </is>
      </c>
      <c r="G13761" t="inlineStr">
        <is>
          <t>Prod_0145</t>
        </is>
      </c>
      <c r="H13761" t="inlineStr">
        <is>
          <t>Electronics</t>
        </is>
      </c>
      <c r="I13761" t="n">
        <v>5</v>
      </c>
      <c r="J13761" t="n">
        <v>620.67</v>
      </c>
      <c r="K13761" t="n">
        <v>0.1</v>
      </c>
      <c r="L13761">
        <f>I13761*J13761*(1-K13761)</f>
        <v/>
      </c>
      <c r="M13761">
        <f>VLOOKUP(F13761,Products!A:D,4,FALSE)*I13761</f>
        <v/>
      </c>
      <c r="N13761">
        <f>L13761-M13761</f>
        <v/>
      </c>
    </row>
    <row r="13762">
      <c r="A13762" t="inlineStr">
        <is>
          <t>T1013760</t>
        </is>
      </c>
      <c r="B13762" t="inlineStr">
        <is>
          <t>2025-03-17</t>
        </is>
      </c>
      <c r="C13762" t="inlineStr">
        <is>
          <t>S016</t>
        </is>
      </c>
      <c r="D13762" t="inlineStr">
        <is>
          <t>Store_016</t>
        </is>
      </c>
      <c r="E13762" t="inlineStr">
        <is>
          <t>West</t>
        </is>
      </c>
      <c r="F13762" t="inlineStr">
        <is>
          <t>P0078</t>
        </is>
      </c>
      <c r="G13762" t="inlineStr">
        <is>
          <t>Prod_0078</t>
        </is>
      </c>
      <c r="H13762" t="inlineStr">
        <is>
          <t>Electronics</t>
        </is>
      </c>
      <c r="I13762" t="n">
        <v>3</v>
      </c>
      <c r="J13762" t="n">
        <v>562.1900000000001</v>
      </c>
      <c r="K13762" t="n">
        <v>0.1</v>
      </c>
      <c r="L13762">
        <f>I13762*J13762*(1-K13762)</f>
        <v/>
      </c>
      <c r="M13762">
        <f>VLOOKUP(F13762,Products!A:D,4,FALSE)*I13762</f>
        <v/>
      </c>
      <c r="N13762">
        <f>L13762-M13762</f>
        <v/>
      </c>
    </row>
    <row r="13763">
      <c r="A13763" t="inlineStr">
        <is>
          <t>T1013761</t>
        </is>
      </c>
      <c r="B13763" t="inlineStr">
        <is>
          <t>2024-08-12</t>
        </is>
      </c>
      <c r="C13763" t="inlineStr">
        <is>
          <t>S026</t>
        </is>
      </c>
      <c r="D13763" t="inlineStr">
        <is>
          <t>Store_026</t>
        </is>
      </c>
      <c r="E13763" t="inlineStr">
        <is>
          <t>North</t>
        </is>
      </c>
      <c r="F13763" t="inlineStr">
        <is>
          <t>P0006</t>
        </is>
      </c>
      <c r="G13763" t="inlineStr">
        <is>
          <t>Prod_0006</t>
        </is>
      </c>
      <c r="H13763" t="inlineStr">
        <is>
          <t>Food</t>
        </is>
      </c>
      <c r="I13763" t="n">
        <v>9</v>
      </c>
      <c r="J13763" t="n">
        <v>1004.29</v>
      </c>
      <c r="K13763" t="n">
        <v>0.05</v>
      </c>
      <c r="L13763">
        <f>I13763*J13763*(1-K13763)</f>
        <v/>
      </c>
      <c r="M13763">
        <f>VLOOKUP(F13763,Products!A:D,4,FALSE)*I13763</f>
        <v/>
      </c>
      <c r="N13763">
        <f>L13763-M13763</f>
        <v/>
      </c>
    </row>
    <row r="13764">
      <c r="A13764" t="inlineStr">
        <is>
          <t>T1013762</t>
        </is>
      </c>
      <c r="B13764" t="inlineStr">
        <is>
          <t>2023-03-14</t>
        </is>
      </c>
      <c r="C13764" t="inlineStr">
        <is>
          <t>S021</t>
        </is>
      </c>
      <c r="D13764" t="inlineStr">
        <is>
          <t>Store_021</t>
        </is>
      </c>
      <c r="E13764" t="inlineStr">
        <is>
          <t>North</t>
        </is>
      </c>
      <c r="F13764" t="inlineStr">
        <is>
          <t>P0118</t>
        </is>
      </c>
      <c r="G13764" t="inlineStr">
        <is>
          <t>Prod_0118</t>
        </is>
      </c>
      <c r="H13764" t="inlineStr">
        <is>
          <t>Toys</t>
        </is>
      </c>
      <c r="I13764" t="n">
        <v>5</v>
      </c>
      <c r="J13764" t="n">
        <v>692.72</v>
      </c>
      <c r="K13764" t="n">
        <v>0.1</v>
      </c>
      <c r="L13764">
        <f>I13764*J13764*(1-K13764)</f>
        <v/>
      </c>
      <c r="M13764">
        <f>VLOOKUP(F13764,Products!A:D,4,FALSE)*I13764</f>
        <v/>
      </c>
      <c r="N13764">
        <f>L13764-M13764</f>
        <v/>
      </c>
    </row>
    <row r="13765">
      <c r="A13765" t="inlineStr">
        <is>
          <t>T1013763</t>
        </is>
      </c>
      <c r="B13765" t="inlineStr">
        <is>
          <t>2024-11-28</t>
        </is>
      </c>
      <c r="C13765" t="inlineStr">
        <is>
          <t>S037</t>
        </is>
      </c>
      <c r="D13765" t="inlineStr">
        <is>
          <t>Store_037</t>
        </is>
      </c>
      <c r="E13765" t="inlineStr">
        <is>
          <t>East</t>
        </is>
      </c>
      <c r="F13765" t="inlineStr">
        <is>
          <t>P0043</t>
        </is>
      </c>
      <c r="G13765" t="inlineStr">
        <is>
          <t>Prod_0043</t>
        </is>
      </c>
      <c r="H13765" t="inlineStr">
        <is>
          <t>Food</t>
        </is>
      </c>
      <c r="I13765" t="n">
        <v>1</v>
      </c>
      <c r="J13765" t="n">
        <v>241.76</v>
      </c>
      <c r="K13765" t="n">
        <v>0.05</v>
      </c>
      <c r="L13765">
        <f>I13765*J13765*(1-K13765)</f>
        <v/>
      </c>
      <c r="M13765">
        <f>VLOOKUP(F13765,Products!A:D,4,FALSE)*I13765</f>
        <v/>
      </c>
      <c r="N13765">
        <f>L13765-M13765</f>
        <v/>
      </c>
    </row>
    <row r="13766">
      <c r="A13766" t="inlineStr">
        <is>
          <t>T1013764</t>
        </is>
      </c>
      <c r="B13766" t="inlineStr">
        <is>
          <t>2023-08-27</t>
        </is>
      </c>
      <c r="C13766" t="inlineStr">
        <is>
          <t>S040</t>
        </is>
      </c>
      <c r="D13766" t="inlineStr">
        <is>
          <t>Store_040</t>
        </is>
      </c>
      <c r="E13766" t="inlineStr">
        <is>
          <t>Central</t>
        </is>
      </c>
      <c r="F13766" t="inlineStr">
        <is>
          <t>P0008</t>
        </is>
      </c>
      <c r="G13766" t="inlineStr">
        <is>
          <t>Prod_0008</t>
        </is>
      </c>
      <c r="H13766" t="inlineStr">
        <is>
          <t>Electronics</t>
        </is>
      </c>
      <c r="I13766" t="n">
        <v>9</v>
      </c>
      <c r="J13766" t="n">
        <v>301.74</v>
      </c>
      <c r="K13766" t="n">
        <v>0.1</v>
      </c>
      <c r="L13766">
        <f>I13766*J13766*(1-K13766)</f>
        <v/>
      </c>
      <c r="M13766">
        <f>VLOOKUP(F13766,Products!A:D,4,FALSE)*I13766</f>
        <v/>
      </c>
      <c r="N13766">
        <f>L13766-M13766</f>
        <v/>
      </c>
    </row>
    <row r="13767">
      <c r="A13767" t="inlineStr">
        <is>
          <t>T1013765</t>
        </is>
      </c>
      <c r="B13767" t="inlineStr">
        <is>
          <t>2023-12-31</t>
        </is>
      </c>
      <c r="C13767" t="inlineStr">
        <is>
          <t>S008</t>
        </is>
      </c>
      <c r="D13767" t="inlineStr">
        <is>
          <t>Store_008</t>
        </is>
      </c>
      <c r="E13767" t="inlineStr">
        <is>
          <t>East</t>
        </is>
      </c>
      <c r="F13767" t="inlineStr">
        <is>
          <t>P0037</t>
        </is>
      </c>
      <c r="G13767" t="inlineStr">
        <is>
          <t>Prod_0037</t>
        </is>
      </c>
      <c r="H13767" t="inlineStr">
        <is>
          <t>Stationery</t>
        </is>
      </c>
      <c r="I13767" t="n">
        <v>7</v>
      </c>
      <c r="J13767" t="n">
        <v>385.19</v>
      </c>
      <c r="K13767" t="n">
        <v>0.05</v>
      </c>
      <c r="L13767">
        <f>I13767*J13767*(1-K13767)</f>
        <v/>
      </c>
      <c r="M13767">
        <f>VLOOKUP(F13767,Products!A:D,4,FALSE)*I13767</f>
        <v/>
      </c>
      <c r="N13767">
        <f>L13767-M13767</f>
        <v/>
      </c>
    </row>
    <row r="13768">
      <c r="A13768" t="inlineStr">
        <is>
          <t>T1013766</t>
        </is>
      </c>
      <c r="B13768" t="inlineStr">
        <is>
          <t>2023-08-29</t>
        </is>
      </c>
      <c r="C13768" t="inlineStr">
        <is>
          <t>S019</t>
        </is>
      </c>
      <c r="D13768" t="inlineStr">
        <is>
          <t>Store_019</t>
        </is>
      </c>
      <c r="E13768" t="inlineStr">
        <is>
          <t>East</t>
        </is>
      </c>
      <c r="F13768" t="inlineStr">
        <is>
          <t>P0078</t>
        </is>
      </c>
      <c r="G13768" t="inlineStr">
        <is>
          <t>Prod_0078</t>
        </is>
      </c>
      <c r="H13768" t="inlineStr">
        <is>
          <t>Electronics</t>
        </is>
      </c>
      <c r="I13768" t="n">
        <v>3</v>
      </c>
      <c r="J13768" t="n">
        <v>569.1900000000001</v>
      </c>
      <c r="K13768" t="n">
        <v>0</v>
      </c>
      <c r="L13768">
        <f>I13768*J13768*(1-K13768)</f>
        <v/>
      </c>
      <c r="M13768">
        <f>VLOOKUP(F13768,Products!A:D,4,FALSE)*I13768</f>
        <v/>
      </c>
      <c r="N13768">
        <f>L13768-M13768</f>
        <v/>
      </c>
    </row>
    <row r="13769">
      <c r="A13769" t="inlineStr">
        <is>
          <t>T1013767</t>
        </is>
      </c>
      <c r="B13769" t="inlineStr">
        <is>
          <t>2024-12-03</t>
        </is>
      </c>
      <c r="C13769" t="inlineStr">
        <is>
          <t>S039</t>
        </is>
      </c>
      <c r="D13769" t="inlineStr">
        <is>
          <t>Store_039</t>
        </is>
      </c>
      <c r="E13769" t="inlineStr">
        <is>
          <t>North</t>
        </is>
      </c>
      <c r="F13769" t="inlineStr">
        <is>
          <t>P0023</t>
        </is>
      </c>
      <c r="G13769" t="inlineStr">
        <is>
          <t>Prod_0023</t>
        </is>
      </c>
      <c r="H13769" t="inlineStr">
        <is>
          <t>Stationery</t>
        </is>
      </c>
      <c r="I13769" t="n">
        <v>9</v>
      </c>
      <c r="J13769" t="n">
        <v>152.81</v>
      </c>
      <c r="K13769" t="n">
        <v>0.1</v>
      </c>
      <c r="L13769">
        <f>I13769*J13769*(1-K13769)</f>
        <v/>
      </c>
      <c r="M13769">
        <f>VLOOKUP(F13769,Products!A:D,4,FALSE)*I13769</f>
        <v/>
      </c>
      <c r="N13769">
        <f>L13769-M13769</f>
        <v/>
      </c>
    </row>
    <row r="13770">
      <c r="A13770" t="inlineStr">
        <is>
          <t>T1013768</t>
        </is>
      </c>
      <c r="B13770" t="inlineStr">
        <is>
          <t>2024-07-07</t>
        </is>
      </c>
      <c r="C13770" t="inlineStr">
        <is>
          <t>S026</t>
        </is>
      </c>
      <c r="D13770" t="inlineStr">
        <is>
          <t>Store_026</t>
        </is>
      </c>
      <c r="E13770" t="inlineStr">
        <is>
          <t>North</t>
        </is>
      </c>
      <c r="F13770" t="inlineStr">
        <is>
          <t>P0166</t>
        </is>
      </c>
      <c r="G13770" t="inlineStr">
        <is>
          <t>Prod_0166</t>
        </is>
      </c>
      <c r="H13770" t="inlineStr">
        <is>
          <t>Electronics</t>
        </is>
      </c>
      <c r="I13770" t="n">
        <v>6</v>
      </c>
      <c r="J13770" t="n">
        <v>498.91</v>
      </c>
      <c r="K13770" t="n">
        <v>0.1</v>
      </c>
      <c r="L13770">
        <f>I13770*J13770*(1-K13770)</f>
        <v/>
      </c>
      <c r="M13770">
        <f>VLOOKUP(F13770,Products!A:D,4,FALSE)*I13770</f>
        <v/>
      </c>
      <c r="N13770">
        <f>L13770-M13770</f>
        <v/>
      </c>
    </row>
    <row r="13771">
      <c r="A13771" t="inlineStr">
        <is>
          <t>T1013769</t>
        </is>
      </c>
      <c r="B13771" t="inlineStr">
        <is>
          <t>2024-03-02</t>
        </is>
      </c>
      <c r="C13771" t="inlineStr">
        <is>
          <t>S020</t>
        </is>
      </c>
      <c r="D13771" t="inlineStr">
        <is>
          <t>Store_020</t>
        </is>
      </c>
      <c r="E13771" t="inlineStr">
        <is>
          <t>West</t>
        </is>
      </c>
      <c r="F13771" t="inlineStr">
        <is>
          <t>P0085</t>
        </is>
      </c>
      <c r="G13771" t="inlineStr">
        <is>
          <t>Prod_0085</t>
        </is>
      </c>
      <c r="H13771" t="inlineStr">
        <is>
          <t>Food</t>
        </is>
      </c>
      <c r="I13771" t="n">
        <v>1</v>
      </c>
      <c r="J13771" t="n">
        <v>340.63</v>
      </c>
      <c r="K13771" t="n">
        <v>0</v>
      </c>
      <c r="L13771">
        <f>I13771*J13771*(1-K13771)</f>
        <v/>
      </c>
      <c r="M13771">
        <f>VLOOKUP(F13771,Products!A:D,4,FALSE)*I13771</f>
        <v/>
      </c>
      <c r="N13771">
        <f>L13771-M13771</f>
        <v/>
      </c>
    </row>
    <row r="13772">
      <c r="A13772" t="inlineStr">
        <is>
          <t>T1013770</t>
        </is>
      </c>
      <c r="B13772" t="inlineStr">
        <is>
          <t>2025-03-09</t>
        </is>
      </c>
      <c r="C13772" t="inlineStr">
        <is>
          <t>S008</t>
        </is>
      </c>
      <c r="D13772" t="inlineStr">
        <is>
          <t>Store_008</t>
        </is>
      </c>
      <c r="E13772" t="inlineStr">
        <is>
          <t>East</t>
        </is>
      </c>
      <c r="F13772" t="inlineStr">
        <is>
          <t>P0085</t>
        </is>
      </c>
      <c r="G13772" t="inlineStr">
        <is>
          <t>Prod_0085</t>
        </is>
      </c>
      <c r="H13772" t="inlineStr">
        <is>
          <t>Food</t>
        </is>
      </c>
      <c r="I13772" t="n">
        <v>6</v>
      </c>
      <c r="J13772" t="n">
        <v>338.47</v>
      </c>
      <c r="K13772" t="n">
        <v>0.05</v>
      </c>
      <c r="L13772">
        <f>I13772*J13772*(1-K13772)</f>
        <v/>
      </c>
      <c r="M13772">
        <f>VLOOKUP(F13772,Products!A:D,4,FALSE)*I13772</f>
        <v/>
      </c>
      <c r="N13772">
        <f>L13772-M13772</f>
        <v/>
      </c>
    </row>
    <row r="13773">
      <c r="A13773" t="inlineStr">
        <is>
          <t>T1013771</t>
        </is>
      </c>
      <c r="B13773" t="inlineStr">
        <is>
          <t>2024-07-05</t>
        </is>
      </c>
      <c r="C13773" t="inlineStr">
        <is>
          <t>S001</t>
        </is>
      </c>
      <c r="D13773" t="inlineStr">
        <is>
          <t>Store_001</t>
        </is>
      </c>
      <c r="E13773" t="inlineStr">
        <is>
          <t>West</t>
        </is>
      </c>
      <c r="F13773" t="inlineStr">
        <is>
          <t>P0119</t>
        </is>
      </c>
      <c r="G13773" t="inlineStr">
        <is>
          <t>Prod_0119</t>
        </is>
      </c>
      <c r="H13773" t="inlineStr">
        <is>
          <t>Electronics</t>
        </is>
      </c>
      <c r="I13773" t="n">
        <v>1</v>
      </c>
      <c r="J13773" t="n">
        <v>334.9</v>
      </c>
      <c r="K13773" t="n">
        <v>0.2</v>
      </c>
      <c r="L13773">
        <f>I13773*J13773*(1-K13773)</f>
        <v/>
      </c>
      <c r="M13773">
        <f>VLOOKUP(F13773,Products!A:D,4,FALSE)*I13773</f>
        <v/>
      </c>
      <c r="N13773">
        <f>L13773-M13773</f>
        <v/>
      </c>
    </row>
    <row r="13774">
      <c r="A13774" t="inlineStr">
        <is>
          <t>T1013772</t>
        </is>
      </c>
      <c r="B13774" t="inlineStr">
        <is>
          <t>2023-03-17</t>
        </is>
      </c>
      <c r="C13774" t="inlineStr">
        <is>
          <t>S038</t>
        </is>
      </c>
      <c r="D13774" t="inlineStr">
        <is>
          <t>Store_038</t>
        </is>
      </c>
      <c r="E13774" t="inlineStr">
        <is>
          <t>East</t>
        </is>
      </c>
      <c r="F13774" t="inlineStr">
        <is>
          <t>P0002</t>
        </is>
      </c>
      <c r="G13774" t="inlineStr">
        <is>
          <t>Prod_0002</t>
        </is>
      </c>
      <c r="H13774" t="inlineStr">
        <is>
          <t>Food</t>
        </is>
      </c>
      <c r="I13774" t="n">
        <v>7</v>
      </c>
      <c r="J13774" t="n">
        <v>225.01</v>
      </c>
      <c r="K13774" t="n">
        <v>0</v>
      </c>
      <c r="L13774">
        <f>I13774*J13774*(1-K13774)</f>
        <v/>
      </c>
      <c r="M13774">
        <f>VLOOKUP(F13774,Products!A:D,4,FALSE)*I13774</f>
        <v/>
      </c>
      <c r="N13774">
        <f>L13774-M13774</f>
        <v/>
      </c>
    </row>
    <row r="13775">
      <c r="A13775" t="inlineStr">
        <is>
          <t>T1013773</t>
        </is>
      </c>
      <c r="B13775" t="inlineStr">
        <is>
          <t>2023-01-05</t>
        </is>
      </c>
      <c r="C13775" t="inlineStr">
        <is>
          <t>S019</t>
        </is>
      </c>
      <c r="D13775" t="inlineStr">
        <is>
          <t>Store_019</t>
        </is>
      </c>
      <c r="E13775" t="inlineStr">
        <is>
          <t>East</t>
        </is>
      </c>
      <c r="F13775" t="inlineStr">
        <is>
          <t>P0005</t>
        </is>
      </c>
      <c r="G13775" t="inlineStr">
        <is>
          <t>Prod_0005</t>
        </is>
      </c>
      <c r="H13775" t="inlineStr">
        <is>
          <t>Beverages</t>
        </is>
      </c>
      <c r="I13775" t="n">
        <v>9</v>
      </c>
      <c r="J13775" t="n">
        <v>108.52</v>
      </c>
      <c r="K13775" t="n">
        <v>0</v>
      </c>
      <c r="L13775">
        <f>I13775*J13775*(1-K13775)</f>
        <v/>
      </c>
      <c r="M13775">
        <f>VLOOKUP(F13775,Products!A:D,4,FALSE)*I13775</f>
        <v/>
      </c>
      <c r="N13775">
        <f>L13775-M13775</f>
        <v/>
      </c>
    </row>
    <row r="13776">
      <c r="A13776" t="inlineStr">
        <is>
          <t>T1013774</t>
        </is>
      </c>
      <c r="B13776" t="inlineStr">
        <is>
          <t>2024-04-01</t>
        </is>
      </c>
      <c r="C13776" t="inlineStr">
        <is>
          <t>S015</t>
        </is>
      </c>
      <c r="D13776" t="inlineStr">
        <is>
          <t>Store_015</t>
        </is>
      </c>
      <c r="E13776" t="inlineStr">
        <is>
          <t>North</t>
        </is>
      </c>
      <c r="F13776" t="inlineStr">
        <is>
          <t>P0019</t>
        </is>
      </c>
      <c r="G13776" t="inlineStr">
        <is>
          <t>Prod_0019</t>
        </is>
      </c>
      <c r="H13776" t="inlineStr">
        <is>
          <t>Toys</t>
        </is>
      </c>
      <c r="I13776" t="n">
        <v>3</v>
      </c>
      <c r="J13776" t="n">
        <v>617.13</v>
      </c>
      <c r="K13776" t="n">
        <v>0</v>
      </c>
      <c r="L13776">
        <f>I13776*J13776*(1-K13776)</f>
        <v/>
      </c>
      <c r="M13776">
        <f>VLOOKUP(F13776,Products!A:D,4,FALSE)*I13776</f>
        <v/>
      </c>
      <c r="N13776">
        <f>L13776-M13776</f>
        <v/>
      </c>
    </row>
    <row r="13777">
      <c r="A13777" t="inlineStr">
        <is>
          <t>T1013775</t>
        </is>
      </c>
      <c r="B13777" t="inlineStr">
        <is>
          <t>2025-09-19</t>
        </is>
      </c>
      <c r="C13777" t="inlineStr">
        <is>
          <t>S028</t>
        </is>
      </c>
      <c r="D13777" t="inlineStr">
        <is>
          <t>Store_028</t>
        </is>
      </c>
      <c r="E13777" t="inlineStr">
        <is>
          <t>North</t>
        </is>
      </c>
      <c r="F13777" t="inlineStr">
        <is>
          <t>P0168</t>
        </is>
      </c>
      <c r="G13777" t="inlineStr">
        <is>
          <t>Prod_0168</t>
        </is>
      </c>
      <c r="H13777" t="inlineStr">
        <is>
          <t>Electronics</t>
        </is>
      </c>
      <c r="I13777" t="n">
        <v>9</v>
      </c>
      <c r="J13777" t="n">
        <v>59.54</v>
      </c>
      <c r="K13777" t="n">
        <v>0.15</v>
      </c>
      <c r="L13777">
        <f>I13777*J13777*(1-K13777)</f>
        <v/>
      </c>
      <c r="M13777">
        <f>VLOOKUP(F13777,Products!A:D,4,FALSE)*I13777</f>
        <v/>
      </c>
      <c r="N13777">
        <f>L13777-M13777</f>
        <v/>
      </c>
    </row>
    <row r="13778">
      <c r="A13778" t="inlineStr">
        <is>
          <t>T1013776</t>
        </is>
      </c>
      <c r="B13778" t="inlineStr">
        <is>
          <t>2025-06-18</t>
        </is>
      </c>
      <c r="C13778" t="inlineStr">
        <is>
          <t>S016</t>
        </is>
      </c>
      <c r="D13778" t="inlineStr">
        <is>
          <t>Store_016</t>
        </is>
      </c>
      <c r="E13778" t="inlineStr">
        <is>
          <t>West</t>
        </is>
      </c>
      <c r="F13778" t="inlineStr">
        <is>
          <t>P0054</t>
        </is>
      </c>
      <c r="G13778" t="inlineStr">
        <is>
          <t>Prod_0054</t>
        </is>
      </c>
      <c r="H13778" t="inlineStr">
        <is>
          <t>Food</t>
        </is>
      </c>
      <c r="I13778" t="n">
        <v>2</v>
      </c>
      <c r="J13778" t="n">
        <v>538.25</v>
      </c>
      <c r="K13778" t="n">
        <v>0</v>
      </c>
      <c r="L13778">
        <f>I13778*J13778*(1-K13778)</f>
        <v/>
      </c>
      <c r="M13778">
        <f>VLOOKUP(F13778,Products!A:D,4,FALSE)*I13778</f>
        <v/>
      </c>
      <c r="N13778">
        <f>L13778-M13778</f>
        <v/>
      </c>
    </row>
    <row r="13779">
      <c r="A13779" t="inlineStr">
        <is>
          <t>T1013777</t>
        </is>
      </c>
      <c r="B13779" t="inlineStr">
        <is>
          <t>2025-02-23</t>
        </is>
      </c>
      <c r="C13779" t="inlineStr">
        <is>
          <t>S035</t>
        </is>
      </c>
      <c r="D13779" t="inlineStr">
        <is>
          <t>Store_035</t>
        </is>
      </c>
      <c r="E13779" t="inlineStr">
        <is>
          <t>Central</t>
        </is>
      </c>
      <c r="F13779" t="inlineStr">
        <is>
          <t>P0018</t>
        </is>
      </c>
      <c r="G13779" t="inlineStr">
        <is>
          <t>Prod_0018</t>
        </is>
      </c>
      <c r="H13779" t="inlineStr">
        <is>
          <t>Food</t>
        </is>
      </c>
      <c r="I13779" t="n">
        <v>2</v>
      </c>
      <c r="J13779" t="n">
        <v>770.53</v>
      </c>
      <c r="K13779" t="n">
        <v>0</v>
      </c>
      <c r="L13779">
        <f>I13779*J13779*(1-K13779)</f>
        <v/>
      </c>
      <c r="M13779">
        <f>VLOOKUP(F13779,Products!A:D,4,FALSE)*I13779</f>
        <v/>
      </c>
      <c r="N13779">
        <f>L13779-M13779</f>
        <v/>
      </c>
    </row>
    <row r="13780">
      <c r="A13780" t="inlineStr">
        <is>
          <t>T1013778</t>
        </is>
      </c>
      <c r="B13780" t="inlineStr">
        <is>
          <t>2024-09-04</t>
        </is>
      </c>
      <c r="C13780" t="inlineStr">
        <is>
          <t>S023</t>
        </is>
      </c>
      <c r="D13780" t="inlineStr">
        <is>
          <t>Store_023</t>
        </is>
      </c>
      <c r="E13780" t="inlineStr">
        <is>
          <t>South</t>
        </is>
      </c>
      <c r="F13780" t="inlineStr">
        <is>
          <t>P0136</t>
        </is>
      </c>
      <c r="G13780" t="inlineStr">
        <is>
          <t>Prod_0136</t>
        </is>
      </c>
      <c r="H13780" t="inlineStr">
        <is>
          <t>Beverages</t>
        </is>
      </c>
      <c r="I13780" t="n">
        <v>7</v>
      </c>
      <c r="J13780" t="n">
        <v>184.07</v>
      </c>
      <c r="K13780" t="n">
        <v>0</v>
      </c>
      <c r="L13780">
        <f>I13780*J13780*(1-K13780)</f>
        <v/>
      </c>
      <c r="M13780">
        <f>VLOOKUP(F13780,Products!A:D,4,FALSE)*I13780</f>
        <v/>
      </c>
      <c r="N13780">
        <f>L13780-M13780</f>
        <v/>
      </c>
    </row>
    <row r="13781">
      <c r="A13781" t="inlineStr">
        <is>
          <t>T1013779</t>
        </is>
      </c>
      <c r="B13781" t="inlineStr">
        <is>
          <t>2025-05-04</t>
        </is>
      </c>
      <c r="C13781" t="inlineStr">
        <is>
          <t>S027</t>
        </is>
      </c>
      <c r="D13781" t="inlineStr">
        <is>
          <t>Store_027</t>
        </is>
      </c>
      <c r="E13781" t="inlineStr">
        <is>
          <t>South</t>
        </is>
      </c>
      <c r="F13781" t="inlineStr">
        <is>
          <t>P0048</t>
        </is>
      </c>
      <c r="G13781" t="inlineStr">
        <is>
          <t>Prod_0048</t>
        </is>
      </c>
      <c r="H13781" t="inlineStr">
        <is>
          <t>Toys</t>
        </is>
      </c>
      <c r="I13781" t="n">
        <v>8</v>
      </c>
      <c r="J13781" t="n">
        <v>289.44</v>
      </c>
      <c r="K13781" t="n">
        <v>0.2</v>
      </c>
      <c r="L13781">
        <f>I13781*J13781*(1-K13781)</f>
        <v/>
      </c>
      <c r="M13781">
        <f>VLOOKUP(F13781,Products!A:D,4,FALSE)*I13781</f>
        <v/>
      </c>
      <c r="N13781">
        <f>L13781-M13781</f>
        <v/>
      </c>
    </row>
    <row r="13782">
      <c r="A13782" t="inlineStr">
        <is>
          <t>T1013780</t>
        </is>
      </c>
      <c r="B13782" t="inlineStr">
        <is>
          <t>2025-04-04</t>
        </is>
      </c>
      <c r="C13782" t="inlineStr">
        <is>
          <t>S031</t>
        </is>
      </c>
      <c r="D13782" t="inlineStr">
        <is>
          <t>Store_031</t>
        </is>
      </c>
      <c r="E13782" t="inlineStr">
        <is>
          <t>Central</t>
        </is>
      </c>
      <c r="F13782" t="inlineStr">
        <is>
          <t>P0153</t>
        </is>
      </c>
      <c r="G13782" t="inlineStr">
        <is>
          <t>Prod_0153</t>
        </is>
      </c>
      <c r="H13782" t="inlineStr">
        <is>
          <t>Clothing</t>
        </is>
      </c>
      <c r="I13782" t="n">
        <v>8</v>
      </c>
      <c r="J13782" t="n">
        <v>168.91</v>
      </c>
      <c r="K13782" t="n">
        <v>0</v>
      </c>
      <c r="L13782">
        <f>I13782*J13782*(1-K13782)</f>
        <v/>
      </c>
      <c r="M13782">
        <f>VLOOKUP(F13782,Products!A:D,4,FALSE)*I13782</f>
        <v/>
      </c>
      <c r="N13782">
        <f>L13782-M13782</f>
        <v/>
      </c>
    </row>
    <row r="13783">
      <c r="A13783" t="inlineStr">
        <is>
          <t>T1013781</t>
        </is>
      </c>
      <c r="B13783" t="inlineStr">
        <is>
          <t>2023-04-09</t>
        </is>
      </c>
      <c r="C13783" t="inlineStr">
        <is>
          <t>S034</t>
        </is>
      </c>
      <c r="D13783" t="inlineStr">
        <is>
          <t>Store_034</t>
        </is>
      </c>
      <c r="E13783" t="inlineStr">
        <is>
          <t>Central</t>
        </is>
      </c>
      <c r="F13783" t="inlineStr">
        <is>
          <t>P0051</t>
        </is>
      </c>
      <c r="G13783" t="inlineStr">
        <is>
          <t>Prod_0051</t>
        </is>
      </c>
      <c r="H13783" t="inlineStr">
        <is>
          <t>Clothing</t>
        </is>
      </c>
      <c r="I13783" t="n">
        <v>9</v>
      </c>
      <c r="J13783" t="n">
        <v>90.17</v>
      </c>
      <c r="K13783" t="n">
        <v>0.05</v>
      </c>
      <c r="L13783">
        <f>I13783*J13783*(1-K13783)</f>
        <v/>
      </c>
      <c r="M13783">
        <f>VLOOKUP(F13783,Products!A:D,4,FALSE)*I13783</f>
        <v/>
      </c>
      <c r="N13783">
        <f>L13783-M13783</f>
        <v/>
      </c>
    </row>
    <row r="13784">
      <c r="A13784" t="inlineStr">
        <is>
          <t>T1013782</t>
        </is>
      </c>
      <c r="B13784" t="inlineStr">
        <is>
          <t>2023-11-26</t>
        </is>
      </c>
      <c r="C13784" t="inlineStr">
        <is>
          <t>S024</t>
        </is>
      </c>
      <c r="D13784" t="inlineStr">
        <is>
          <t>Store_024</t>
        </is>
      </c>
      <c r="E13784" t="inlineStr">
        <is>
          <t>South</t>
        </is>
      </c>
      <c r="F13784" t="inlineStr">
        <is>
          <t>P0018</t>
        </is>
      </c>
      <c r="G13784" t="inlineStr">
        <is>
          <t>Prod_0018</t>
        </is>
      </c>
      <c r="H13784" t="inlineStr">
        <is>
          <t>Food</t>
        </is>
      </c>
      <c r="I13784" t="n">
        <v>9</v>
      </c>
      <c r="J13784" t="n">
        <v>940.4299999999999</v>
      </c>
      <c r="K13784" t="n">
        <v>0</v>
      </c>
      <c r="L13784">
        <f>I13784*J13784*(1-K13784)</f>
        <v/>
      </c>
      <c r="M13784">
        <f>VLOOKUP(F13784,Products!A:D,4,FALSE)*I13784</f>
        <v/>
      </c>
      <c r="N13784">
        <f>L13784-M13784</f>
        <v/>
      </c>
    </row>
    <row r="13785">
      <c r="A13785" t="inlineStr">
        <is>
          <t>T1013783</t>
        </is>
      </c>
      <c r="B13785" t="inlineStr">
        <is>
          <t>2025-09-04</t>
        </is>
      </c>
      <c r="C13785" t="inlineStr">
        <is>
          <t>S009</t>
        </is>
      </c>
      <c r="D13785" t="inlineStr">
        <is>
          <t>Store_009</t>
        </is>
      </c>
      <c r="E13785" t="inlineStr">
        <is>
          <t>Central</t>
        </is>
      </c>
      <c r="F13785" t="inlineStr">
        <is>
          <t>P0141</t>
        </is>
      </c>
      <c r="G13785" t="inlineStr">
        <is>
          <t>Prod_0141</t>
        </is>
      </c>
      <c r="H13785" t="inlineStr">
        <is>
          <t>Food</t>
        </is>
      </c>
      <c r="I13785" t="n">
        <v>4</v>
      </c>
      <c r="J13785" t="n">
        <v>735.85</v>
      </c>
      <c r="K13785" t="n">
        <v>0.15</v>
      </c>
      <c r="L13785">
        <f>I13785*J13785*(1-K13785)</f>
        <v/>
      </c>
      <c r="M13785">
        <f>VLOOKUP(F13785,Products!A:D,4,FALSE)*I13785</f>
        <v/>
      </c>
      <c r="N13785">
        <f>L13785-M13785</f>
        <v/>
      </c>
    </row>
    <row r="13786">
      <c r="A13786" t="inlineStr">
        <is>
          <t>T1013784</t>
        </is>
      </c>
      <c r="B13786" t="inlineStr">
        <is>
          <t>2024-11-01</t>
        </is>
      </c>
      <c r="C13786" t="inlineStr">
        <is>
          <t>S047</t>
        </is>
      </c>
      <c r="D13786" t="inlineStr">
        <is>
          <t>Store_047</t>
        </is>
      </c>
      <c r="E13786" t="inlineStr">
        <is>
          <t>North</t>
        </is>
      </c>
      <c r="F13786" t="inlineStr">
        <is>
          <t>P0135</t>
        </is>
      </c>
      <c r="G13786" t="inlineStr">
        <is>
          <t>Prod_0135</t>
        </is>
      </c>
      <c r="H13786" t="inlineStr">
        <is>
          <t>Food</t>
        </is>
      </c>
      <c r="I13786" t="n">
        <v>8</v>
      </c>
      <c r="J13786" t="n">
        <v>102.76</v>
      </c>
      <c r="K13786" t="n">
        <v>0</v>
      </c>
      <c r="L13786">
        <f>I13786*J13786*(1-K13786)</f>
        <v/>
      </c>
      <c r="M13786">
        <f>VLOOKUP(F13786,Products!A:D,4,FALSE)*I13786</f>
        <v/>
      </c>
      <c r="N13786">
        <f>L13786-M13786</f>
        <v/>
      </c>
    </row>
    <row r="13787">
      <c r="A13787" t="inlineStr">
        <is>
          <t>T1013785</t>
        </is>
      </c>
      <c r="B13787" t="inlineStr">
        <is>
          <t>2025-07-24</t>
        </is>
      </c>
      <c r="C13787" t="inlineStr">
        <is>
          <t>S041</t>
        </is>
      </c>
      <c r="D13787" t="inlineStr">
        <is>
          <t>Store_041</t>
        </is>
      </c>
      <c r="E13787" t="inlineStr">
        <is>
          <t>East</t>
        </is>
      </c>
      <c r="F13787" t="inlineStr">
        <is>
          <t>P0113</t>
        </is>
      </c>
      <c r="G13787" t="inlineStr">
        <is>
          <t>Prod_0113</t>
        </is>
      </c>
      <c r="H13787" t="inlineStr">
        <is>
          <t>Toys</t>
        </is>
      </c>
      <c r="I13787" t="n">
        <v>6</v>
      </c>
      <c r="J13787" t="n">
        <v>701.6799999999999</v>
      </c>
      <c r="K13787" t="n">
        <v>0.05</v>
      </c>
      <c r="L13787">
        <f>I13787*J13787*(1-K13787)</f>
        <v/>
      </c>
      <c r="M13787">
        <f>VLOOKUP(F13787,Products!A:D,4,FALSE)*I13787</f>
        <v/>
      </c>
      <c r="N13787">
        <f>L13787-M13787</f>
        <v/>
      </c>
    </row>
    <row r="13788">
      <c r="A13788" t="inlineStr">
        <is>
          <t>T1013786</t>
        </is>
      </c>
      <c r="B13788" t="inlineStr">
        <is>
          <t>2024-04-28</t>
        </is>
      </c>
      <c r="C13788" t="inlineStr">
        <is>
          <t>S029</t>
        </is>
      </c>
      <c r="D13788" t="inlineStr">
        <is>
          <t>Store_029</t>
        </is>
      </c>
      <c r="E13788" t="inlineStr">
        <is>
          <t>South</t>
        </is>
      </c>
      <c r="F13788" t="inlineStr">
        <is>
          <t>P0063</t>
        </is>
      </c>
      <c r="G13788" t="inlineStr">
        <is>
          <t>Prod_0063</t>
        </is>
      </c>
      <c r="H13788" t="inlineStr">
        <is>
          <t>Clothing</t>
        </is>
      </c>
      <c r="I13788" t="n">
        <v>8</v>
      </c>
      <c r="J13788" t="n">
        <v>257.91</v>
      </c>
      <c r="K13788" t="n">
        <v>0</v>
      </c>
      <c r="L13788">
        <f>I13788*J13788*(1-K13788)</f>
        <v/>
      </c>
      <c r="M13788">
        <f>VLOOKUP(F13788,Products!A:D,4,FALSE)*I13788</f>
        <v/>
      </c>
      <c r="N13788">
        <f>L13788-M13788</f>
        <v/>
      </c>
    </row>
    <row r="13789">
      <c r="A13789" t="inlineStr">
        <is>
          <t>T1013787</t>
        </is>
      </c>
      <c r="B13789" t="inlineStr">
        <is>
          <t>2024-11-01</t>
        </is>
      </c>
      <c r="C13789" t="inlineStr">
        <is>
          <t>S024</t>
        </is>
      </c>
      <c r="D13789" t="inlineStr">
        <is>
          <t>Store_024</t>
        </is>
      </c>
      <c r="E13789" t="inlineStr">
        <is>
          <t>South</t>
        </is>
      </c>
      <c r="F13789" t="inlineStr">
        <is>
          <t>P0048</t>
        </is>
      </c>
      <c r="G13789" t="inlineStr">
        <is>
          <t>Prod_0048</t>
        </is>
      </c>
      <c r="H13789" t="inlineStr">
        <is>
          <t>Toys</t>
        </is>
      </c>
      <c r="I13789" t="n">
        <v>2</v>
      </c>
      <c r="J13789" t="n">
        <v>271.56</v>
      </c>
      <c r="K13789" t="n">
        <v>0.1</v>
      </c>
      <c r="L13789">
        <f>I13789*J13789*(1-K13789)</f>
        <v/>
      </c>
      <c r="M13789">
        <f>VLOOKUP(F13789,Products!A:D,4,FALSE)*I13789</f>
        <v/>
      </c>
      <c r="N13789">
        <f>L13789-M13789</f>
        <v/>
      </c>
    </row>
    <row r="13790">
      <c r="A13790" t="inlineStr">
        <is>
          <t>T1013788</t>
        </is>
      </c>
      <c r="B13790" t="inlineStr">
        <is>
          <t>2024-08-31</t>
        </is>
      </c>
      <c r="C13790" t="inlineStr">
        <is>
          <t>S013</t>
        </is>
      </c>
      <c r="D13790" t="inlineStr">
        <is>
          <t>Store_013</t>
        </is>
      </c>
      <c r="E13790" t="inlineStr">
        <is>
          <t>North</t>
        </is>
      </c>
      <c r="F13790" t="inlineStr">
        <is>
          <t>P0120</t>
        </is>
      </c>
      <c r="G13790" t="inlineStr">
        <is>
          <t>Prod_0120</t>
        </is>
      </c>
      <c r="H13790" t="inlineStr">
        <is>
          <t>Stationery</t>
        </is>
      </c>
      <c r="I13790" t="n">
        <v>6</v>
      </c>
      <c r="J13790" t="n">
        <v>538.8</v>
      </c>
      <c r="K13790" t="n">
        <v>0.1</v>
      </c>
      <c r="L13790">
        <f>I13790*J13790*(1-K13790)</f>
        <v/>
      </c>
      <c r="M13790">
        <f>VLOOKUP(F13790,Products!A:D,4,FALSE)*I13790</f>
        <v/>
      </c>
      <c r="N13790">
        <f>L13790-M13790</f>
        <v/>
      </c>
    </row>
    <row r="13791">
      <c r="A13791" t="inlineStr">
        <is>
          <t>T1013789</t>
        </is>
      </c>
      <c r="B13791" t="inlineStr">
        <is>
          <t>2024-10-11</t>
        </is>
      </c>
      <c r="C13791" t="inlineStr">
        <is>
          <t>S044</t>
        </is>
      </c>
      <c r="D13791" t="inlineStr">
        <is>
          <t>Store_044</t>
        </is>
      </c>
      <c r="E13791" t="inlineStr">
        <is>
          <t>North</t>
        </is>
      </c>
      <c r="F13791" t="inlineStr">
        <is>
          <t>P0143</t>
        </is>
      </c>
      <c r="G13791" t="inlineStr">
        <is>
          <t>Prod_0143</t>
        </is>
      </c>
      <c r="H13791" t="inlineStr">
        <is>
          <t>Electronics</t>
        </is>
      </c>
      <c r="I13791" t="n">
        <v>7</v>
      </c>
      <c r="J13791" t="n">
        <v>295.72</v>
      </c>
      <c r="K13791" t="n">
        <v>0</v>
      </c>
      <c r="L13791">
        <f>I13791*J13791*(1-K13791)</f>
        <v/>
      </c>
      <c r="M13791">
        <f>VLOOKUP(F13791,Products!A:D,4,FALSE)*I13791</f>
        <v/>
      </c>
      <c r="N13791">
        <f>L13791-M13791</f>
        <v/>
      </c>
    </row>
    <row r="13792">
      <c r="A13792" t="inlineStr">
        <is>
          <t>T1013790</t>
        </is>
      </c>
      <c r="B13792" t="inlineStr">
        <is>
          <t>2024-10-20</t>
        </is>
      </c>
      <c r="C13792" t="inlineStr">
        <is>
          <t>S041</t>
        </is>
      </c>
      <c r="D13792" t="inlineStr">
        <is>
          <t>Store_041</t>
        </is>
      </c>
      <c r="E13792" t="inlineStr">
        <is>
          <t>East</t>
        </is>
      </c>
      <c r="F13792" t="inlineStr">
        <is>
          <t>P0087</t>
        </is>
      </c>
      <c r="G13792" t="inlineStr">
        <is>
          <t>Prod_0087</t>
        </is>
      </c>
      <c r="H13792" t="inlineStr">
        <is>
          <t>Clothing</t>
        </is>
      </c>
      <c r="I13792" t="n">
        <v>6</v>
      </c>
      <c r="J13792" t="n">
        <v>445.88</v>
      </c>
      <c r="K13792" t="n">
        <v>0.05</v>
      </c>
      <c r="L13792">
        <f>I13792*J13792*(1-K13792)</f>
        <v/>
      </c>
      <c r="M13792">
        <f>VLOOKUP(F13792,Products!A:D,4,FALSE)*I13792</f>
        <v/>
      </c>
      <c r="N13792">
        <f>L13792-M13792</f>
        <v/>
      </c>
    </row>
    <row r="13793">
      <c r="A13793" t="inlineStr">
        <is>
          <t>T1013791</t>
        </is>
      </c>
      <c r="B13793" t="inlineStr">
        <is>
          <t>2023-01-23</t>
        </is>
      </c>
      <c r="C13793" t="inlineStr">
        <is>
          <t>S018</t>
        </is>
      </c>
      <c r="D13793" t="inlineStr">
        <is>
          <t>Store_018</t>
        </is>
      </c>
      <c r="E13793" t="inlineStr">
        <is>
          <t>South</t>
        </is>
      </c>
      <c r="F13793" t="inlineStr">
        <is>
          <t>P0159</t>
        </is>
      </c>
      <c r="G13793" t="inlineStr">
        <is>
          <t>Prod_0159</t>
        </is>
      </c>
      <c r="H13793" t="inlineStr">
        <is>
          <t>Electronics</t>
        </is>
      </c>
      <c r="I13793" t="n">
        <v>9</v>
      </c>
      <c r="J13793" t="n">
        <v>528.6</v>
      </c>
      <c r="K13793" t="n">
        <v>0</v>
      </c>
      <c r="L13793">
        <f>I13793*J13793*(1-K13793)</f>
        <v/>
      </c>
      <c r="M13793">
        <f>VLOOKUP(F13793,Products!A:D,4,FALSE)*I13793</f>
        <v/>
      </c>
      <c r="N13793">
        <f>L13793-M13793</f>
        <v/>
      </c>
    </row>
    <row r="13794">
      <c r="A13794" t="inlineStr">
        <is>
          <t>T1013792</t>
        </is>
      </c>
      <c r="B13794" t="inlineStr">
        <is>
          <t>2024-02-04</t>
        </is>
      </c>
      <c r="C13794" t="inlineStr">
        <is>
          <t>S023</t>
        </is>
      </c>
      <c r="D13794" t="inlineStr">
        <is>
          <t>Store_023</t>
        </is>
      </c>
      <c r="E13794" t="inlineStr">
        <is>
          <t>South</t>
        </is>
      </c>
      <c r="F13794" t="inlineStr">
        <is>
          <t>P0164</t>
        </is>
      </c>
      <c r="G13794" t="inlineStr">
        <is>
          <t>Prod_0164</t>
        </is>
      </c>
      <c r="H13794" t="inlineStr">
        <is>
          <t>Food</t>
        </is>
      </c>
      <c r="I13794" t="n">
        <v>9</v>
      </c>
      <c r="J13794" t="n">
        <v>675.92</v>
      </c>
      <c r="K13794" t="n">
        <v>0.05</v>
      </c>
      <c r="L13794">
        <f>I13794*J13794*(1-K13794)</f>
        <v/>
      </c>
      <c r="M13794">
        <f>VLOOKUP(F13794,Products!A:D,4,FALSE)*I13794</f>
        <v/>
      </c>
      <c r="N13794">
        <f>L13794-M13794</f>
        <v/>
      </c>
    </row>
    <row r="13795">
      <c r="A13795" t="inlineStr">
        <is>
          <t>T1013793</t>
        </is>
      </c>
      <c r="B13795" t="inlineStr">
        <is>
          <t>2025-02-11</t>
        </is>
      </c>
      <c r="C13795" t="inlineStr">
        <is>
          <t>S008</t>
        </is>
      </c>
      <c r="D13795" t="inlineStr">
        <is>
          <t>Store_008</t>
        </is>
      </c>
      <c r="E13795" t="inlineStr">
        <is>
          <t>East</t>
        </is>
      </c>
      <c r="F13795" t="inlineStr">
        <is>
          <t>P0002</t>
        </is>
      </c>
      <c r="G13795" t="inlineStr">
        <is>
          <t>Prod_0002</t>
        </is>
      </c>
      <c r="H13795" t="inlineStr">
        <is>
          <t>Food</t>
        </is>
      </c>
      <c r="I13795" t="n">
        <v>3</v>
      </c>
      <c r="J13795" t="n">
        <v>230.76</v>
      </c>
      <c r="K13795" t="n">
        <v>0</v>
      </c>
      <c r="L13795">
        <f>I13795*J13795*(1-K13795)</f>
        <v/>
      </c>
      <c r="M13795">
        <f>VLOOKUP(F13795,Products!A:D,4,FALSE)*I13795</f>
        <v/>
      </c>
      <c r="N13795">
        <f>L13795-M13795</f>
        <v/>
      </c>
    </row>
    <row r="13796">
      <c r="A13796" t="inlineStr">
        <is>
          <t>T1013794</t>
        </is>
      </c>
      <c r="B13796" t="inlineStr">
        <is>
          <t>2024-02-26</t>
        </is>
      </c>
      <c r="C13796" t="inlineStr">
        <is>
          <t>S031</t>
        </is>
      </c>
      <c r="D13796" t="inlineStr">
        <is>
          <t>Store_031</t>
        </is>
      </c>
      <c r="E13796" t="inlineStr">
        <is>
          <t>Central</t>
        </is>
      </c>
      <c r="F13796" t="inlineStr">
        <is>
          <t>P0031</t>
        </is>
      </c>
      <c r="G13796" t="inlineStr">
        <is>
          <t>Prod_0031</t>
        </is>
      </c>
      <c r="H13796" t="inlineStr">
        <is>
          <t>Food</t>
        </is>
      </c>
      <c r="I13796" t="n">
        <v>8</v>
      </c>
      <c r="J13796" t="n">
        <v>174.87</v>
      </c>
      <c r="K13796" t="n">
        <v>0</v>
      </c>
      <c r="L13796">
        <f>I13796*J13796*(1-K13796)</f>
        <v/>
      </c>
      <c r="M13796">
        <f>VLOOKUP(F13796,Products!A:D,4,FALSE)*I13796</f>
        <v/>
      </c>
      <c r="N13796">
        <f>L13796-M13796</f>
        <v/>
      </c>
    </row>
    <row r="13797">
      <c r="A13797" t="inlineStr">
        <is>
          <t>T1013795</t>
        </is>
      </c>
      <c r="B13797" t="inlineStr">
        <is>
          <t>2023-03-28</t>
        </is>
      </c>
      <c r="C13797" t="inlineStr">
        <is>
          <t>S022</t>
        </is>
      </c>
      <c r="D13797" t="inlineStr">
        <is>
          <t>Store_022</t>
        </is>
      </c>
      <c r="E13797" t="inlineStr">
        <is>
          <t>East</t>
        </is>
      </c>
      <c r="F13797" t="inlineStr">
        <is>
          <t>P0008</t>
        </is>
      </c>
      <c r="G13797" t="inlineStr">
        <is>
          <t>Prod_0008</t>
        </is>
      </c>
      <c r="H13797" t="inlineStr">
        <is>
          <t>Electronics</t>
        </is>
      </c>
      <c r="I13797" t="n">
        <v>5</v>
      </c>
      <c r="J13797" t="n">
        <v>358.34</v>
      </c>
      <c r="K13797" t="n">
        <v>0</v>
      </c>
      <c r="L13797">
        <f>I13797*J13797*(1-K13797)</f>
        <v/>
      </c>
      <c r="M13797">
        <f>VLOOKUP(F13797,Products!A:D,4,FALSE)*I13797</f>
        <v/>
      </c>
      <c r="N13797">
        <f>L13797-M13797</f>
        <v/>
      </c>
    </row>
    <row r="13798">
      <c r="A13798" t="inlineStr">
        <is>
          <t>T1013796</t>
        </is>
      </c>
      <c r="B13798" t="inlineStr">
        <is>
          <t>2025-01-30</t>
        </is>
      </c>
      <c r="C13798" t="inlineStr">
        <is>
          <t>S012</t>
        </is>
      </c>
      <c r="D13798" t="inlineStr">
        <is>
          <t>Store_012</t>
        </is>
      </c>
      <c r="E13798" t="inlineStr">
        <is>
          <t>South</t>
        </is>
      </c>
      <c r="F13798" t="inlineStr">
        <is>
          <t>P0197</t>
        </is>
      </c>
      <c r="G13798" t="inlineStr">
        <is>
          <t>Prod_0197</t>
        </is>
      </c>
      <c r="H13798" t="inlineStr">
        <is>
          <t>Food</t>
        </is>
      </c>
      <c r="I13798" t="n">
        <v>5</v>
      </c>
      <c r="J13798" t="n">
        <v>223.17</v>
      </c>
      <c r="K13798" t="n">
        <v>0</v>
      </c>
      <c r="L13798">
        <f>I13798*J13798*(1-K13798)</f>
        <v/>
      </c>
      <c r="M13798">
        <f>VLOOKUP(F13798,Products!A:D,4,FALSE)*I13798</f>
        <v/>
      </c>
      <c r="N13798">
        <f>L13798-M13798</f>
        <v/>
      </c>
    </row>
    <row r="13799">
      <c r="A13799" t="inlineStr">
        <is>
          <t>T1013797</t>
        </is>
      </c>
      <c r="B13799" t="inlineStr">
        <is>
          <t>2024-03-02</t>
        </is>
      </c>
      <c r="C13799" t="inlineStr">
        <is>
          <t>S016</t>
        </is>
      </c>
      <c r="D13799" t="inlineStr">
        <is>
          <t>Store_016</t>
        </is>
      </c>
      <c r="E13799" t="inlineStr">
        <is>
          <t>West</t>
        </is>
      </c>
      <c r="F13799" t="inlineStr">
        <is>
          <t>P0027</t>
        </is>
      </c>
      <c r="G13799" t="inlineStr">
        <is>
          <t>Prod_0027</t>
        </is>
      </c>
      <c r="H13799" t="inlineStr">
        <is>
          <t>Electronics</t>
        </is>
      </c>
      <c r="I13799" t="n">
        <v>5</v>
      </c>
      <c r="J13799" t="n">
        <v>676.04</v>
      </c>
      <c r="K13799" t="n">
        <v>0</v>
      </c>
      <c r="L13799">
        <f>I13799*J13799*(1-K13799)</f>
        <v/>
      </c>
      <c r="M13799">
        <f>VLOOKUP(F13799,Products!A:D,4,FALSE)*I13799</f>
        <v/>
      </c>
      <c r="N13799">
        <f>L13799-M13799</f>
        <v/>
      </c>
    </row>
    <row r="13800">
      <c r="A13800" t="inlineStr">
        <is>
          <t>T1013798</t>
        </is>
      </c>
      <c r="B13800" t="inlineStr">
        <is>
          <t>2025-06-21</t>
        </is>
      </c>
      <c r="C13800" t="inlineStr">
        <is>
          <t>S033</t>
        </is>
      </c>
      <c r="D13800" t="inlineStr">
        <is>
          <t>Store_033</t>
        </is>
      </c>
      <c r="E13800" t="inlineStr">
        <is>
          <t>North</t>
        </is>
      </c>
      <c r="F13800" t="inlineStr">
        <is>
          <t>P0099</t>
        </is>
      </c>
      <c r="G13800" t="inlineStr">
        <is>
          <t>Prod_0099</t>
        </is>
      </c>
      <c r="H13800" t="inlineStr">
        <is>
          <t>Beverages</t>
        </is>
      </c>
      <c r="I13800" t="n">
        <v>6</v>
      </c>
      <c r="J13800" t="n">
        <v>111.92</v>
      </c>
      <c r="K13800" t="n">
        <v>0</v>
      </c>
      <c r="L13800">
        <f>I13800*J13800*(1-K13800)</f>
        <v/>
      </c>
      <c r="M13800">
        <f>VLOOKUP(F13800,Products!A:D,4,FALSE)*I13800</f>
        <v/>
      </c>
      <c r="N13800">
        <f>L13800-M13800</f>
        <v/>
      </c>
    </row>
    <row r="13801">
      <c r="A13801" t="inlineStr">
        <is>
          <t>T1013799</t>
        </is>
      </c>
      <c r="B13801" t="inlineStr">
        <is>
          <t>2024-02-11</t>
        </is>
      </c>
      <c r="C13801" t="inlineStr">
        <is>
          <t>S029</t>
        </is>
      </c>
      <c r="D13801" t="inlineStr">
        <is>
          <t>Store_029</t>
        </is>
      </c>
      <c r="E13801" t="inlineStr">
        <is>
          <t>South</t>
        </is>
      </c>
      <c r="F13801" t="inlineStr">
        <is>
          <t>P0021</t>
        </is>
      </c>
      <c r="G13801" t="inlineStr">
        <is>
          <t>Prod_0021</t>
        </is>
      </c>
      <c r="H13801" t="inlineStr">
        <is>
          <t>Household</t>
        </is>
      </c>
      <c r="I13801" t="n">
        <v>5</v>
      </c>
      <c r="J13801" t="n">
        <v>124.5</v>
      </c>
      <c r="K13801" t="n">
        <v>0</v>
      </c>
      <c r="L13801">
        <f>I13801*J13801*(1-K13801)</f>
        <v/>
      </c>
      <c r="M13801">
        <f>VLOOKUP(F13801,Products!A:D,4,FALSE)*I13801</f>
        <v/>
      </c>
      <c r="N13801">
        <f>L13801-M13801</f>
        <v/>
      </c>
    </row>
    <row r="13802">
      <c r="A13802" t="inlineStr">
        <is>
          <t>T1013800</t>
        </is>
      </c>
      <c r="B13802" t="inlineStr">
        <is>
          <t>2025-07-24</t>
        </is>
      </c>
      <c r="C13802" t="inlineStr">
        <is>
          <t>S002</t>
        </is>
      </c>
      <c r="D13802" t="inlineStr">
        <is>
          <t>Store_002</t>
        </is>
      </c>
      <c r="E13802" t="inlineStr">
        <is>
          <t>South</t>
        </is>
      </c>
      <c r="F13802" t="inlineStr">
        <is>
          <t>P0192</t>
        </is>
      </c>
      <c r="G13802" t="inlineStr">
        <is>
          <t>Prod_0192</t>
        </is>
      </c>
      <c r="H13802" t="inlineStr">
        <is>
          <t>Beverages</t>
        </is>
      </c>
      <c r="I13802" t="n">
        <v>7</v>
      </c>
      <c r="J13802" t="n">
        <v>464.52</v>
      </c>
      <c r="K13802" t="n">
        <v>0</v>
      </c>
      <c r="L13802">
        <f>I13802*J13802*(1-K13802)</f>
        <v/>
      </c>
      <c r="M13802">
        <f>VLOOKUP(F13802,Products!A:D,4,FALSE)*I13802</f>
        <v/>
      </c>
      <c r="N13802">
        <f>L13802-M13802</f>
        <v/>
      </c>
    </row>
    <row r="13803">
      <c r="A13803" t="inlineStr">
        <is>
          <t>T1013801</t>
        </is>
      </c>
      <c r="B13803" t="inlineStr">
        <is>
          <t>2023-05-25</t>
        </is>
      </c>
      <c r="C13803" t="inlineStr">
        <is>
          <t>S033</t>
        </is>
      </c>
      <c r="D13803" t="inlineStr">
        <is>
          <t>Store_033</t>
        </is>
      </c>
      <c r="E13803" t="inlineStr">
        <is>
          <t>North</t>
        </is>
      </c>
      <c r="F13803" t="inlineStr">
        <is>
          <t>P0034</t>
        </is>
      </c>
      <c r="G13803" t="inlineStr">
        <is>
          <t>Prod_0034</t>
        </is>
      </c>
      <c r="H13803" t="inlineStr">
        <is>
          <t>Toys</t>
        </is>
      </c>
      <c r="I13803" t="n">
        <v>1</v>
      </c>
      <c r="J13803" t="n">
        <v>659.83</v>
      </c>
      <c r="K13803" t="n">
        <v>0</v>
      </c>
      <c r="L13803">
        <f>I13803*J13803*(1-K13803)</f>
        <v/>
      </c>
      <c r="M13803">
        <f>VLOOKUP(F13803,Products!A:D,4,FALSE)*I13803</f>
        <v/>
      </c>
      <c r="N13803">
        <f>L13803-M13803</f>
        <v/>
      </c>
    </row>
    <row r="13804">
      <c r="A13804" t="inlineStr">
        <is>
          <t>T1013802</t>
        </is>
      </c>
      <c r="B13804" t="inlineStr">
        <is>
          <t>2025-07-30</t>
        </is>
      </c>
      <c r="C13804" t="inlineStr">
        <is>
          <t>S020</t>
        </is>
      </c>
      <c r="D13804" t="inlineStr">
        <is>
          <t>Store_020</t>
        </is>
      </c>
      <c r="E13804" t="inlineStr">
        <is>
          <t>West</t>
        </is>
      </c>
      <c r="F13804" t="inlineStr">
        <is>
          <t>P0044</t>
        </is>
      </c>
      <c r="G13804" t="inlineStr">
        <is>
          <t>Prod_0044</t>
        </is>
      </c>
      <c r="H13804" t="inlineStr">
        <is>
          <t>Food</t>
        </is>
      </c>
      <c r="I13804" t="n">
        <v>5</v>
      </c>
      <c r="J13804" t="n">
        <v>292.18</v>
      </c>
      <c r="K13804" t="n">
        <v>0.15</v>
      </c>
      <c r="L13804">
        <f>I13804*J13804*(1-K13804)</f>
        <v/>
      </c>
      <c r="M13804">
        <f>VLOOKUP(F13804,Products!A:D,4,FALSE)*I13804</f>
        <v/>
      </c>
      <c r="N13804">
        <f>L13804-M13804</f>
        <v/>
      </c>
    </row>
    <row r="13805">
      <c r="A13805" t="inlineStr">
        <is>
          <t>T1013803</t>
        </is>
      </c>
      <c r="B13805" t="inlineStr">
        <is>
          <t>2024-08-27</t>
        </is>
      </c>
      <c r="C13805" t="inlineStr">
        <is>
          <t>S035</t>
        </is>
      </c>
      <c r="D13805" t="inlineStr">
        <is>
          <t>Store_035</t>
        </is>
      </c>
      <c r="E13805" t="inlineStr">
        <is>
          <t>Central</t>
        </is>
      </c>
      <c r="F13805" t="inlineStr">
        <is>
          <t>P0041</t>
        </is>
      </c>
      <c r="G13805" t="inlineStr">
        <is>
          <t>Prod_0041</t>
        </is>
      </c>
      <c r="H13805" t="inlineStr">
        <is>
          <t>Stationery</t>
        </is>
      </c>
      <c r="I13805" t="n">
        <v>5</v>
      </c>
      <c r="J13805" t="n">
        <v>330.3</v>
      </c>
      <c r="K13805" t="n">
        <v>0</v>
      </c>
      <c r="L13805">
        <f>I13805*J13805*(1-K13805)</f>
        <v/>
      </c>
      <c r="M13805">
        <f>VLOOKUP(F13805,Products!A:D,4,FALSE)*I13805</f>
        <v/>
      </c>
      <c r="N13805">
        <f>L13805-M13805</f>
        <v/>
      </c>
    </row>
    <row r="13806">
      <c r="A13806" t="inlineStr">
        <is>
          <t>T1013804</t>
        </is>
      </c>
      <c r="B13806" t="inlineStr">
        <is>
          <t>2024-12-30</t>
        </is>
      </c>
      <c r="C13806" t="inlineStr">
        <is>
          <t>S037</t>
        </is>
      </c>
      <c r="D13806" t="inlineStr">
        <is>
          <t>Store_037</t>
        </is>
      </c>
      <c r="E13806" t="inlineStr">
        <is>
          <t>East</t>
        </is>
      </c>
      <c r="F13806" t="inlineStr">
        <is>
          <t>P0088</t>
        </is>
      </c>
      <c r="G13806" t="inlineStr">
        <is>
          <t>Prod_0088</t>
        </is>
      </c>
      <c r="H13806" t="inlineStr">
        <is>
          <t>Toys</t>
        </is>
      </c>
      <c r="I13806" t="n">
        <v>4</v>
      </c>
      <c r="J13806" t="n">
        <v>474.51</v>
      </c>
      <c r="K13806" t="n">
        <v>0</v>
      </c>
      <c r="L13806">
        <f>I13806*J13806*(1-K13806)</f>
        <v/>
      </c>
      <c r="M13806">
        <f>VLOOKUP(F13806,Products!A:D,4,FALSE)*I13806</f>
        <v/>
      </c>
      <c r="N13806">
        <f>L13806-M13806</f>
        <v/>
      </c>
    </row>
    <row r="13807">
      <c r="A13807" t="inlineStr">
        <is>
          <t>T1013805</t>
        </is>
      </c>
      <c r="B13807" t="inlineStr">
        <is>
          <t>2024-08-26</t>
        </is>
      </c>
      <c r="C13807" t="inlineStr">
        <is>
          <t>S036</t>
        </is>
      </c>
      <c r="D13807" t="inlineStr">
        <is>
          <t>Store_036</t>
        </is>
      </c>
      <c r="E13807" t="inlineStr">
        <is>
          <t>Central</t>
        </is>
      </c>
      <c r="F13807" t="inlineStr">
        <is>
          <t>P0067</t>
        </is>
      </c>
      <c r="G13807" t="inlineStr">
        <is>
          <t>Prod_0067</t>
        </is>
      </c>
      <c r="H13807" t="inlineStr">
        <is>
          <t>Toys</t>
        </is>
      </c>
      <c r="I13807" t="n">
        <v>6</v>
      </c>
      <c r="J13807" t="n">
        <v>190.74</v>
      </c>
      <c r="K13807" t="n">
        <v>0</v>
      </c>
      <c r="L13807">
        <f>I13807*J13807*(1-K13807)</f>
        <v/>
      </c>
      <c r="M13807">
        <f>VLOOKUP(F13807,Products!A:D,4,FALSE)*I13807</f>
        <v/>
      </c>
      <c r="N13807">
        <f>L13807-M13807</f>
        <v/>
      </c>
    </row>
    <row r="13808">
      <c r="A13808" t="inlineStr">
        <is>
          <t>T1013806</t>
        </is>
      </c>
      <c r="B13808" t="inlineStr">
        <is>
          <t>2025-01-04</t>
        </is>
      </c>
      <c r="C13808" t="inlineStr">
        <is>
          <t>S049</t>
        </is>
      </c>
      <c r="D13808" t="inlineStr">
        <is>
          <t>Store_049</t>
        </is>
      </c>
      <c r="E13808" t="inlineStr">
        <is>
          <t>North</t>
        </is>
      </c>
      <c r="F13808" t="inlineStr">
        <is>
          <t>P0035</t>
        </is>
      </c>
      <c r="G13808" t="inlineStr">
        <is>
          <t>Prod_0035</t>
        </is>
      </c>
      <c r="H13808" t="inlineStr">
        <is>
          <t>Beverages</t>
        </is>
      </c>
      <c r="I13808" t="n">
        <v>7</v>
      </c>
      <c r="J13808" t="n">
        <v>89.97</v>
      </c>
      <c r="K13808" t="n">
        <v>0.2</v>
      </c>
      <c r="L13808">
        <f>I13808*J13808*(1-K13808)</f>
        <v/>
      </c>
      <c r="M13808">
        <f>VLOOKUP(F13808,Products!A:D,4,FALSE)*I13808</f>
        <v/>
      </c>
      <c r="N13808">
        <f>L13808-M13808</f>
        <v/>
      </c>
    </row>
    <row r="13809">
      <c r="A13809" t="inlineStr">
        <is>
          <t>T1013807</t>
        </is>
      </c>
      <c r="B13809" t="inlineStr">
        <is>
          <t>2025-07-02</t>
        </is>
      </c>
      <c r="C13809" t="inlineStr">
        <is>
          <t>S049</t>
        </is>
      </c>
      <c r="D13809" t="inlineStr">
        <is>
          <t>Store_049</t>
        </is>
      </c>
      <c r="E13809" t="inlineStr">
        <is>
          <t>North</t>
        </is>
      </c>
      <c r="F13809" t="inlineStr">
        <is>
          <t>P0154</t>
        </is>
      </c>
      <c r="G13809" t="inlineStr">
        <is>
          <t>Prod_0154</t>
        </is>
      </c>
      <c r="H13809" t="inlineStr">
        <is>
          <t>Toys</t>
        </is>
      </c>
      <c r="I13809" t="n">
        <v>5</v>
      </c>
      <c r="J13809" t="n">
        <v>262.57</v>
      </c>
      <c r="K13809" t="n">
        <v>0</v>
      </c>
      <c r="L13809">
        <f>I13809*J13809*(1-K13809)</f>
        <v/>
      </c>
      <c r="M13809">
        <f>VLOOKUP(F13809,Products!A:D,4,FALSE)*I13809</f>
        <v/>
      </c>
      <c r="N13809">
        <f>L13809-M13809</f>
        <v/>
      </c>
    </row>
    <row r="13810">
      <c r="A13810" t="inlineStr">
        <is>
          <t>T1013808</t>
        </is>
      </c>
      <c r="B13810" t="inlineStr">
        <is>
          <t>2023-09-14</t>
        </is>
      </c>
      <c r="C13810" t="inlineStr">
        <is>
          <t>S034</t>
        </is>
      </c>
      <c r="D13810" t="inlineStr">
        <is>
          <t>Store_034</t>
        </is>
      </c>
      <c r="E13810" t="inlineStr">
        <is>
          <t>Central</t>
        </is>
      </c>
      <c r="F13810" t="inlineStr">
        <is>
          <t>P0127</t>
        </is>
      </c>
      <c r="G13810" t="inlineStr">
        <is>
          <t>Prod_0127</t>
        </is>
      </c>
      <c r="H13810" t="inlineStr">
        <is>
          <t>Toys</t>
        </is>
      </c>
      <c r="I13810" t="n">
        <v>2</v>
      </c>
      <c r="J13810" t="n">
        <v>765.1</v>
      </c>
      <c r="K13810" t="n">
        <v>0.2</v>
      </c>
      <c r="L13810">
        <f>I13810*J13810*(1-K13810)</f>
        <v/>
      </c>
      <c r="M13810">
        <f>VLOOKUP(F13810,Products!A:D,4,FALSE)*I13810</f>
        <v/>
      </c>
      <c r="N13810">
        <f>L13810-M13810</f>
        <v/>
      </c>
    </row>
    <row r="13811">
      <c r="A13811" t="inlineStr">
        <is>
          <t>T1013809</t>
        </is>
      </c>
      <c r="B13811" t="inlineStr">
        <is>
          <t>2023-04-10</t>
        </is>
      </c>
      <c r="C13811" t="inlineStr">
        <is>
          <t>S047</t>
        </is>
      </c>
      <c r="D13811" t="inlineStr">
        <is>
          <t>Store_047</t>
        </is>
      </c>
      <c r="E13811" t="inlineStr">
        <is>
          <t>North</t>
        </is>
      </c>
      <c r="F13811" t="inlineStr">
        <is>
          <t>P0124</t>
        </is>
      </c>
      <c r="G13811" t="inlineStr">
        <is>
          <t>Prod_0124</t>
        </is>
      </c>
      <c r="H13811" t="inlineStr">
        <is>
          <t>Beverages</t>
        </is>
      </c>
      <c r="I13811" t="n">
        <v>6</v>
      </c>
      <c r="J13811" t="n">
        <v>929.34</v>
      </c>
      <c r="K13811" t="n">
        <v>0</v>
      </c>
      <c r="L13811">
        <f>I13811*J13811*(1-K13811)</f>
        <v/>
      </c>
      <c r="M13811">
        <f>VLOOKUP(F13811,Products!A:D,4,FALSE)*I13811</f>
        <v/>
      </c>
      <c r="N13811">
        <f>L13811-M13811</f>
        <v/>
      </c>
    </row>
    <row r="13812">
      <c r="A13812" t="inlineStr">
        <is>
          <t>T1013810</t>
        </is>
      </c>
      <c r="B13812" t="inlineStr">
        <is>
          <t>2023-07-30</t>
        </is>
      </c>
      <c r="C13812" t="inlineStr">
        <is>
          <t>S027</t>
        </is>
      </c>
      <c r="D13812" t="inlineStr">
        <is>
          <t>Store_027</t>
        </is>
      </c>
      <c r="E13812" t="inlineStr">
        <is>
          <t>South</t>
        </is>
      </c>
      <c r="F13812" t="inlineStr">
        <is>
          <t>P0093</t>
        </is>
      </c>
      <c r="G13812" t="inlineStr">
        <is>
          <t>Prod_0093</t>
        </is>
      </c>
      <c r="H13812" t="inlineStr">
        <is>
          <t>Electronics</t>
        </is>
      </c>
      <c r="I13812" t="n">
        <v>9</v>
      </c>
      <c r="J13812" t="n">
        <v>223.97</v>
      </c>
      <c r="K13812" t="n">
        <v>0</v>
      </c>
      <c r="L13812">
        <f>I13812*J13812*(1-K13812)</f>
        <v/>
      </c>
      <c r="M13812">
        <f>VLOOKUP(F13812,Products!A:D,4,FALSE)*I13812</f>
        <v/>
      </c>
      <c r="N13812">
        <f>L13812-M13812</f>
        <v/>
      </c>
    </row>
    <row r="13813">
      <c r="A13813" t="inlineStr">
        <is>
          <t>T1013811</t>
        </is>
      </c>
      <c r="B13813" t="inlineStr">
        <is>
          <t>2024-07-09</t>
        </is>
      </c>
      <c r="C13813" t="inlineStr">
        <is>
          <t>S005</t>
        </is>
      </c>
      <c r="D13813" t="inlineStr">
        <is>
          <t>Store_005</t>
        </is>
      </c>
      <c r="E13813" t="inlineStr">
        <is>
          <t>Central</t>
        </is>
      </c>
      <c r="F13813" t="inlineStr">
        <is>
          <t>P0073</t>
        </is>
      </c>
      <c r="G13813" t="inlineStr">
        <is>
          <t>Prod_0073</t>
        </is>
      </c>
      <c r="H13813" t="inlineStr">
        <is>
          <t>Food</t>
        </is>
      </c>
      <c r="I13813" t="n">
        <v>2</v>
      </c>
      <c r="J13813" t="n">
        <v>636.23</v>
      </c>
      <c r="K13813" t="n">
        <v>0</v>
      </c>
      <c r="L13813">
        <f>I13813*J13813*(1-K13813)</f>
        <v/>
      </c>
      <c r="M13813">
        <f>VLOOKUP(F13813,Products!A:D,4,FALSE)*I13813</f>
        <v/>
      </c>
      <c r="N13813">
        <f>L13813-M13813</f>
        <v/>
      </c>
    </row>
    <row r="13814">
      <c r="A13814" t="inlineStr">
        <is>
          <t>T1013812</t>
        </is>
      </c>
      <c r="B13814" t="inlineStr">
        <is>
          <t>2025-06-06</t>
        </is>
      </c>
      <c r="C13814" t="inlineStr">
        <is>
          <t>S027</t>
        </is>
      </c>
      <c r="D13814" t="inlineStr">
        <is>
          <t>Store_027</t>
        </is>
      </c>
      <c r="E13814" t="inlineStr">
        <is>
          <t>South</t>
        </is>
      </c>
      <c r="F13814" t="inlineStr">
        <is>
          <t>P0090</t>
        </is>
      </c>
      <c r="G13814" t="inlineStr">
        <is>
          <t>Prod_0090</t>
        </is>
      </c>
      <c r="H13814" t="inlineStr">
        <is>
          <t>Toys</t>
        </is>
      </c>
      <c r="I13814" t="n">
        <v>9</v>
      </c>
      <c r="J13814" t="n">
        <v>535.34</v>
      </c>
      <c r="K13814" t="n">
        <v>0.1</v>
      </c>
      <c r="L13814">
        <f>I13814*J13814*(1-K13814)</f>
        <v/>
      </c>
      <c r="M13814">
        <f>VLOOKUP(F13814,Products!A:D,4,FALSE)*I13814</f>
        <v/>
      </c>
      <c r="N13814">
        <f>L13814-M13814</f>
        <v/>
      </c>
    </row>
    <row r="13815">
      <c r="A13815" t="inlineStr">
        <is>
          <t>T1013813</t>
        </is>
      </c>
      <c r="B13815" t="inlineStr">
        <is>
          <t>2023-09-04</t>
        </is>
      </c>
      <c r="C13815" t="inlineStr">
        <is>
          <t>S048</t>
        </is>
      </c>
      <c r="D13815" t="inlineStr">
        <is>
          <t>Store_048</t>
        </is>
      </c>
      <c r="E13815" t="inlineStr">
        <is>
          <t>South</t>
        </is>
      </c>
      <c r="F13815" t="inlineStr">
        <is>
          <t>P0022</t>
        </is>
      </c>
      <c r="G13815" t="inlineStr">
        <is>
          <t>Prod_0022</t>
        </is>
      </c>
      <c r="H13815" t="inlineStr">
        <is>
          <t>Beverages</t>
        </is>
      </c>
      <c r="I13815" t="n">
        <v>8</v>
      </c>
      <c r="J13815" t="n">
        <v>245.59</v>
      </c>
      <c r="K13815" t="n">
        <v>0</v>
      </c>
      <c r="L13815">
        <f>I13815*J13815*(1-K13815)</f>
        <v/>
      </c>
      <c r="M13815">
        <f>VLOOKUP(F13815,Products!A:D,4,FALSE)*I13815</f>
        <v/>
      </c>
      <c r="N13815">
        <f>L13815-M13815</f>
        <v/>
      </c>
    </row>
    <row r="13816">
      <c r="A13816" t="inlineStr">
        <is>
          <t>T1013814</t>
        </is>
      </c>
      <c r="B13816" t="inlineStr">
        <is>
          <t>2024-01-08</t>
        </is>
      </c>
      <c r="C13816" t="inlineStr">
        <is>
          <t>S012</t>
        </is>
      </c>
      <c r="D13816" t="inlineStr">
        <is>
          <t>Store_012</t>
        </is>
      </c>
      <c r="E13816" t="inlineStr">
        <is>
          <t>South</t>
        </is>
      </c>
      <c r="F13816" t="inlineStr">
        <is>
          <t>P0022</t>
        </is>
      </c>
      <c r="G13816" t="inlineStr">
        <is>
          <t>Prod_0022</t>
        </is>
      </c>
      <c r="H13816" t="inlineStr">
        <is>
          <t>Beverages</t>
        </is>
      </c>
      <c r="I13816" t="n">
        <v>2</v>
      </c>
      <c r="J13816" t="n">
        <v>185.6</v>
      </c>
      <c r="K13816" t="n">
        <v>0</v>
      </c>
      <c r="L13816">
        <f>I13816*J13816*(1-K13816)</f>
        <v/>
      </c>
      <c r="M13816">
        <f>VLOOKUP(F13816,Products!A:D,4,FALSE)*I13816</f>
        <v/>
      </c>
      <c r="N13816">
        <f>L13816-M13816</f>
        <v/>
      </c>
    </row>
    <row r="13817">
      <c r="A13817" t="inlineStr">
        <is>
          <t>T1013815</t>
        </is>
      </c>
      <c r="B13817" t="inlineStr">
        <is>
          <t>2025-06-29</t>
        </is>
      </c>
      <c r="C13817" t="inlineStr">
        <is>
          <t>S008</t>
        </is>
      </c>
      <c r="D13817" t="inlineStr">
        <is>
          <t>Store_008</t>
        </is>
      </c>
      <c r="E13817" t="inlineStr">
        <is>
          <t>East</t>
        </is>
      </c>
      <c r="F13817" t="inlineStr">
        <is>
          <t>P0067</t>
        </is>
      </c>
      <c r="G13817" t="inlineStr">
        <is>
          <t>Prod_0067</t>
        </is>
      </c>
      <c r="H13817" t="inlineStr">
        <is>
          <t>Toys</t>
        </is>
      </c>
      <c r="I13817" t="n">
        <v>9</v>
      </c>
      <c r="J13817" t="n">
        <v>139.34</v>
      </c>
      <c r="K13817" t="n">
        <v>0</v>
      </c>
      <c r="L13817">
        <f>I13817*J13817*(1-K13817)</f>
        <v/>
      </c>
      <c r="M13817">
        <f>VLOOKUP(F13817,Products!A:D,4,FALSE)*I13817</f>
        <v/>
      </c>
      <c r="N13817">
        <f>L13817-M13817</f>
        <v/>
      </c>
    </row>
    <row r="13818">
      <c r="A13818" t="inlineStr">
        <is>
          <t>T1013816</t>
        </is>
      </c>
      <c r="B13818" t="inlineStr">
        <is>
          <t>2023-05-02</t>
        </is>
      </c>
      <c r="C13818" t="inlineStr">
        <is>
          <t>S031</t>
        </is>
      </c>
      <c r="D13818" t="inlineStr">
        <is>
          <t>Store_031</t>
        </is>
      </c>
      <c r="E13818" t="inlineStr">
        <is>
          <t>Central</t>
        </is>
      </c>
      <c r="F13818" t="inlineStr">
        <is>
          <t>P0073</t>
        </is>
      </c>
      <c r="G13818" t="inlineStr">
        <is>
          <t>Prod_0073</t>
        </is>
      </c>
      <c r="H13818" t="inlineStr">
        <is>
          <t>Food</t>
        </is>
      </c>
      <c r="I13818" t="n">
        <v>7</v>
      </c>
      <c r="J13818" t="n">
        <v>624.5700000000001</v>
      </c>
      <c r="K13818" t="n">
        <v>0.1</v>
      </c>
      <c r="L13818">
        <f>I13818*J13818*(1-K13818)</f>
        <v/>
      </c>
      <c r="M13818">
        <f>VLOOKUP(F13818,Products!A:D,4,FALSE)*I13818</f>
        <v/>
      </c>
      <c r="N13818">
        <f>L13818-M13818</f>
        <v/>
      </c>
    </row>
    <row r="13819">
      <c r="A13819" t="inlineStr">
        <is>
          <t>T1013817</t>
        </is>
      </c>
      <c r="B13819" t="inlineStr">
        <is>
          <t>2025-07-03</t>
        </is>
      </c>
      <c r="C13819" t="inlineStr">
        <is>
          <t>S024</t>
        </is>
      </c>
      <c r="D13819" t="inlineStr">
        <is>
          <t>Store_024</t>
        </is>
      </c>
      <c r="E13819" t="inlineStr">
        <is>
          <t>South</t>
        </is>
      </c>
      <c r="F13819" t="inlineStr">
        <is>
          <t>P0062</t>
        </is>
      </c>
      <c r="G13819" t="inlineStr">
        <is>
          <t>Prod_0062</t>
        </is>
      </c>
      <c r="H13819" t="inlineStr">
        <is>
          <t>Beverages</t>
        </is>
      </c>
      <c r="I13819" t="n">
        <v>7</v>
      </c>
      <c r="J13819" t="n">
        <v>690.05</v>
      </c>
      <c r="K13819" t="n">
        <v>0</v>
      </c>
      <c r="L13819">
        <f>I13819*J13819*(1-K13819)</f>
        <v/>
      </c>
      <c r="M13819">
        <f>VLOOKUP(F13819,Products!A:D,4,FALSE)*I13819</f>
        <v/>
      </c>
      <c r="N13819">
        <f>L13819-M13819</f>
        <v/>
      </c>
    </row>
    <row r="13820">
      <c r="A13820" t="inlineStr">
        <is>
          <t>T1013818</t>
        </is>
      </c>
      <c r="B13820" t="inlineStr">
        <is>
          <t>2025-03-09</t>
        </is>
      </c>
      <c r="C13820" t="inlineStr">
        <is>
          <t>S025</t>
        </is>
      </c>
      <c r="D13820" t="inlineStr">
        <is>
          <t>Store_025</t>
        </is>
      </c>
      <c r="E13820" t="inlineStr">
        <is>
          <t>Central</t>
        </is>
      </c>
      <c r="F13820" t="inlineStr">
        <is>
          <t>P0167</t>
        </is>
      </c>
      <c r="G13820" t="inlineStr">
        <is>
          <t>Prod_0167</t>
        </is>
      </c>
      <c r="H13820" t="inlineStr">
        <is>
          <t>Beverages</t>
        </is>
      </c>
      <c r="I13820" t="n">
        <v>5</v>
      </c>
      <c r="J13820" t="n">
        <v>469.89</v>
      </c>
      <c r="K13820" t="n">
        <v>0</v>
      </c>
      <c r="L13820">
        <f>I13820*J13820*(1-K13820)</f>
        <v/>
      </c>
      <c r="M13820">
        <f>VLOOKUP(F13820,Products!A:D,4,FALSE)*I13820</f>
        <v/>
      </c>
      <c r="N13820">
        <f>L13820-M13820</f>
        <v/>
      </c>
    </row>
    <row r="13821">
      <c r="A13821" t="inlineStr">
        <is>
          <t>T1013819</t>
        </is>
      </c>
      <c r="B13821" t="inlineStr">
        <is>
          <t>2023-05-16</t>
        </is>
      </c>
      <c r="C13821" t="inlineStr">
        <is>
          <t>S017</t>
        </is>
      </c>
      <c r="D13821" t="inlineStr">
        <is>
          <t>Store_017</t>
        </is>
      </c>
      <c r="E13821" t="inlineStr">
        <is>
          <t>South</t>
        </is>
      </c>
      <c r="F13821" t="inlineStr">
        <is>
          <t>P0199</t>
        </is>
      </c>
      <c r="G13821" t="inlineStr">
        <is>
          <t>Prod_0199</t>
        </is>
      </c>
      <c r="H13821" t="inlineStr">
        <is>
          <t>Beverages</t>
        </is>
      </c>
      <c r="I13821" t="n">
        <v>4</v>
      </c>
      <c r="J13821" t="n">
        <v>121.65</v>
      </c>
      <c r="K13821" t="n">
        <v>0</v>
      </c>
      <c r="L13821">
        <f>I13821*J13821*(1-K13821)</f>
        <v/>
      </c>
      <c r="M13821">
        <f>VLOOKUP(F13821,Products!A:D,4,FALSE)*I13821</f>
        <v/>
      </c>
      <c r="N13821">
        <f>L13821-M13821</f>
        <v/>
      </c>
    </row>
    <row r="13822">
      <c r="A13822" t="inlineStr">
        <is>
          <t>T1013820</t>
        </is>
      </c>
      <c r="B13822" t="inlineStr">
        <is>
          <t>2023-12-11</t>
        </is>
      </c>
      <c r="C13822" t="inlineStr">
        <is>
          <t>S034</t>
        </is>
      </c>
      <c r="D13822" t="inlineStr">
        <is>
          <t>Store_034</t>
        </is>
      </c>
      <c r="E13822" t="inlineStr">
        <is>
          <t>Central</t>
        </is>
      </c>
      <c r="F13822" t="inlineStr">
        <is>
          <t>P0121</t>
        </is>
      </c>
      <c r="G13822" t="inlineStr">
        <is>
          <t>Prod_0121</t>
        </is>
      </c>
      <c r="H13822" t="inlineStr">
        <is>
          <t>Clothing</t>
        </is>
      </c>
      <c r="I13822" t="n">
        <v>2</v>
      </c>
      <c r="J13822" t="n">
        <v>973.3</v>
      </c>
      <c r="K13822" t="n">
        <v>0</v>
      </c>
      <c r="L13822">
        <f>I13822*J13822*(1-K13822)</f>
        <v/>
      </c>
      <c r="M13822">
        <f>VLOOKUP(F13822,Products!A:D,4,FALSE)*I13822</f>
        <v/>
      </c>
      <c r="N13822">
        <f>L13822-M13822</f>
        <v/>
      </c>
    </row>
    <row r="13823">
      <c r="A13823" t="inlineStr">
        <is>
          <t>T1013821</t>
        </is>
      </c>
      <c r="B13823" t="inlineStr">
        <is>
          <t>2024-01-30</t>
        </is>
      </c>
      <c r="C13823" t="inlineStr">
        <is>
          <t>S038</t>
        </is>
      </c>
      <c r="D13823" t="inlineStr">
        <is>
          <t>Store_038</t>
        </is>
      </c>
      <c r="E13823" t="inlineStr">
        <is>
          <t>East</t>
        </is>
      </c>
      <c r="F13823" t="inlineStr">
        <is>
          <t>P0007</t>
        </is>
      </c>
      <c r="G13823" t="inlineStr">
        <is>
          <t>Prod_0007</t>
        </is>
      </c>
      <c r="H13823" t="inlineStr">
        <is>
          <t>Food</t>
        </is>
      </c>
      <c r="I13823" t="n">
        <v>8</v>
      </c>
      <c r="J13823" t="n">
        <v>100.7</v>
      </c>
      <c r="K13823" t="n">
        <v>0</v>
      </c>
      <c r="L13823">
        <f>I13823*J13823*(1-K13823)</f>
        <v/>
      </c>
      <c r="M13823">
        <f>VLOOKUP(F13823,Products!A:D,4,FALSE)*I13823</f>
        <v/>
      </c>
      <c r="N13823">
        <f>L13823-M13823</f>
        <v/>
      </c>
    </row>
    <row r="13824">
      <c r="A13824" t="inlineStr">
        <is>
          <t>T1013822</t>
        </is>
      </c>
      <c r="B13824" t="inlineStr">
        <is>
          <t>2024-02-04</t>
        </is>
      </c>
      <c r="C13824" t="inlineStr">
        <is>
          <t>S049</t>
        </is>
      </c>
      <c r="D13824" t="inlineStr">
        <is>
          <t>Store_049</t>
        </is>
      </c>
      <c r="E13824" t="inlineStr">
        <is>
          <t>North</t>
        </is>
      </c>
      <c r="F13824" t="inlineStr">
        <is>
          <t>P0018</t>
        </is>
      </c>
      <c r="G13824" t="inlineStr">
        <is>
          <t>Prod_0018</t>
        </is>
      </c>
      <c r="H13824" t="inlineStr">
        <is>
          <t>Food</t>
        </is>
      </c>
      <c r="I13824" t="n">
        <v>3</v>
      </c>
      <c r="J13824" t="n">
        <v>1026.28</v>
      </c>
      <c r="K13824" t="n">
        <v>0.2</v>
      </c>
      <c r="L13824">
        <f>I13824*J13824*(1-K13824)</f>
        <v/>
      </c>
      <c r="M13824">
        <f>VLOOKUP(F13824,Products!A:D,4,FALSE)*I13824</f>
        <v/>
      </c>
      <c r="N13824">
        <f>L13824-M13824</f>
        <v/>
      </c>
    </row>
    <row r="13825">
      <c r="A13825" t="inlineStr">
        <is>
          <t>T1013823</t>
        </is>
      </c>
      <c r="B13825" t="inlineStr">
        <is>
          <t>2025-09-09</t>
        </is>
      </c>
      <c r="C13825" t="inlineStr">
        <is>
          <t>S019</t>
        </is>
      </c>
      <c r="D13825" t="inlineStr">
        <is>
          <t>Store_019</t>
        </is>
      </c>
      <c r="E13825" t="inlineStr">
        <is>
          <t>East</t>
        </is>
      </c>
      <c r="F13825" t="inlineStr">
        <is>
          <t>P0084</t>
        </is>
      </c>
      <c r="G13825" t="inlineStr">
        <is>
          <t>Prod_0084</t>
        </is>
      </c>
      <c r="H13825" t="inlineStr">
        <is>
          <t>Beverages</t>
        </is>
      </c>
      <c r="I13825" t="n">
        <v>1</v>
      </c>
      <c r="J13825" t="n">
        <v>905.15</v>
      </c>
      <c r="K13825" t="n">
        <v>0</v>
      </c>
      <c r="L13825">
        <f>I13825*J13825*(1-K13825)</f>
        <v/>
      </c>
      <c r="M13825">
        <f>VLOOKUP(F13825,Products!A:D,4,FALSE)*I13825</f>
        <v/>
      </c>
      <c r="N13825">
        <f>L13825-M13825</f>
        <v/>
      </c>
    </row>
    <row r="13826">
      <c r="A13826" t="inlineStr">
        <is>
          <t>T1013824</t>
        </is>
      </c>
      <c r="B13826" t="inlineStr">
        <is>
          <t>2025-08-22</t>
        </is>
      </c>
      <c r="C13826" t="inlineStr">
        <is>
          <t>S048</t>
        </is>
      </c>
      <c r="D13826" t="inlineStr">
        <is>
          <t>Store_048</t>
        </is>
      </c>
      <c r="E13826" t="inlineStr">
        <is>
          <t>South</t>
        </is>
      </c>
      <c r="F13826" t="inlineStr">
        <is>
          <t>P0054</t>
        </is>
      </c>
      <c r="G13826" t="inlineStr">
        <is>
          <t>Prod_0054</t>
        </is>
      </c>
      <c r="H13826" t="inlineStr">
        <is>
          <t>Food</t>
        </is>
      </c>
      <c r="I13826" t="n">
        <v>2</v>
      </c>
      <c r="J13826" t="n">
        <v>462.47</v>
      </c>
      <c r="K13826" t="n">
        <v>0</v>
      </c>
      <c r="L13826">
        <f>I13826*J13826*(1-K13826)</f>
        <v/>
      </c>
      <c r="M13826">
        <f>VLOOKUP(F13826,Products!A:D,4,FALSE)*I13826</f>
        <v/>
      </c>
      <c r="N13826">
        <f>L13826-M13826</f>
        <v/>
      </c>
    </row>
    <row r="13827">
      <c r="A13827" t="inlineStr">
        <is>
          <t>T1013825</t>
        </is>
      </c>
      <c r="B13827" t="inlineStr">
        <is>
          <t>2023-10-25</t>
        </is>
      </c>
      <c r="C13827" t="inlineStr">
        <is>
          <t>S008</t>
        </is>
      </c>
      <c r="D13827" t="inlineStr">
        <is>
          <t>Store_008</t>
        </is>
      </c>
      <c r="E13827" t="inlineStr">
        <is>
          <t>East</t>
        </is>
      </c>
      <c r="F13827" t="inlineStr">
        <is>
          <t>P0184</t>
        </is>
      </c>
      <c r="G13827" t="inlineStr">
        <is>
          <t>Prod_0184</t>
        </is>
      </c>
      <c r="H13827" t="inlineStr">
        <is>
          <t>Beverages</t>
        </is>
      </c>
      <c r="I13827" t="n">
        <v>7</v>
      </c>
      <c r="J13827" t="n">
        <v>466.3</v>
      </c>
      <c r="K13827" t="n">
        <v>0.15</v>
      </c>
      <c r="L13827">
        <f>I13827*J13827*(1-K13827)</f>
        <v/>
      </c>
      <c r="M13827">
        <f>VLOOKUP(F13827,Products!A:D,4,FALSE)*I13827</f>
        <v/>
      </c>
      <c r="N13827">
        <f>L13827-M13827</f>
        <v/>
      </c>
    </row>
    <row r="13828">
      <c r="A13828" t="inlineStr">
        <is>
          <t>T1013826</t>
        </is>
      </c>
      <c r="B13828" t="inlineStr">
        <is>
          <t>2023-07-05</t>
        </is>
      </c>
      <c r="C13828" t="inlineStr">
        <is>
          <t>S019</t>
        </is>
      </c>
      <c r="D13828" t="inlineStr">
        <is>
          <t>Store_019</t>
        </is>
      </c>
      <c r="E13828" t="inlineStr">
        <is>
          <t>East</t>
        </is>
      </c>
      <c r="F13828" t="inlineStr">
        <is>
          <t>P0003</t>
        </is>
      </c>
      <c r="G13828" t="inlineStr">
        <is>
          <t>Prod_0003</t>
        </is>
      </c>
      <c r="H13828" t="inlineStr">
        <is>
          <t>Household</t>
        </is>
      </c>
      <c r="I13828" t="n">
        <v>1</v>
      </c>
      <c r="J13828" t="n">
        <v>101.2</v>
      </c>
      <c r="K13828" t="n">
        <v>0.05</v>
      </c>
      <c r="L13828">
        <f>I13828*J13828*(1-K13828)</f>
        <v/>
      </c>
      <c r="M13828">
        <f>VLOOKUP(F13828,Products!A:D,4,FALSE)*I13828</f>
        <v/>
      </c>
      <c r="N13828">
        <f>L13828-M13828</f>
        <v/>
      </c>
    </row>
    <row r="13829">
      <c r="A13829" t="inlineStr">
        <is>
          <t>T1013827</t>
        </is>
      </c>
      <c r="B13829" t="inlineStr">
        <is>
          <t>2023-02-24</t>
        </is>
      </c>
      <c r="C13829" t="inlineStr">
        <is>
          <t>S031</t>
        </is>
      </c>
      <c r="D13829" t="inlineStr">
        <is>
          <t>Store_031</t>
        </is>
      </c>
      <c r="E13829" t="inlineStr">
        <is>
          <t>Central</t>
        </is>
      </c>
      <c r="F13829" t="inlineStr">
        <is>
          <t>P0063</t>
        </is>
      </c>
      <c r="G13829" t="inlineStr">
        <is>
          <t>Prod_0063</t>
        </is>
      </c>
      <c r="H13829" t="inlineStr">
        <is>
          <t>Clothing</t>
        </is>
      </c>
      <c r="I13829" t="n">
        <v>6</v>
      </c>
      <c r="J13829" t="n">
        <v>299.47</v>
      </c>
      <c r="K13829" t="n">
        <v>0.05</v>
      </c>
      <c r="L13829">
        <f>I13829*J13829*(1-K13829)</f>
        <v/>
      </c>
      <c r="M13829">
        <f>VLOOKUP(F13829,Products!A:D,4,FALSE)*I13829</f>
        <v/>
      </c>
      <c r="N13829">
        <f>L13829-M13829</f>
        <v/>
      </c>
    </row>
    <row r="13830">
      <c r="A13830" t="inlineStr">
        <is>
          <t>T1013828</t>
        </is>
      </c>
      <c r="B13830" t="inlineStr">
        <is>
          <t>2024-05-27</t>
        </is>
      </c>
      <c r="C13830" t="inlineStr">
        <is>
          <t>S027</t>
        </is>
      </c>
      <c r="D13830" t="inlineStr">
        <is>
          <t>Store_027</t>
        </is>
      </c>
      <c r="E13830" t="inlineStr">
        <is>
          <t>South</t>
        </is>
      </c>
      <c r="F13830" t="inlineStr">
        <is>
          <t>P0178</t>
        </is>
      </c>
      <c r="G13830" t="inlineStr">
        <is>
          <t>Prod_0178</t>
        </is>
      </c>
      <c r="H13830" t="inlineStr">
        <is>
          <t>Beverages</t>
        </is>
      </c>
      <c r="I13830" t="n">
        <v>8</v>
      </c>
      <c r="J13830" t="n">
        <v>745.1799999999999</v>
      </c>
      <c r="K13830" t="n">
        <v>0</v>
      </c>
      <c r="L13830">
        <f>I13830*J13830*(1-K13830)</f>
        <v/>
      </c>
      <c r="M13830">
        <f>VLOOKUP(F13830,Products!A:D,4,FALSE)*I13830</f>
        <v/>
      </c>
      <c r="N13830">
        <f>L13830-M13830</f>
        <v/>
      </c>
    </row>
    <row r="13831">
      <c r="A13831" t="inlineStr">
        <is>
          <t>T1013829</t>
        </is>
      </c>
      <c r="B13831" t="inlineStr">
        <is>
          <t>2023-08-20</t>
        </is>
      </c>
      <c r="C13831" t="inlineStr">
        <is>
          <t>S041</t>
        </is>
      </c>
      <c r="D13831" t="inlineStr">
        <is>
          <t>Store_041</t>
        </is>
      </c>
      <c r="E13831" t="inlineStr">
        <is>
          <t>East</t>
        </is>
      </c>
      <c r="F13831" t="inlineStr">
        <is>
          <t>P0082</t>
        </is>
      </c>
      <c r="G13831" t="inlineStr">
        <is>
          <t>Prod_0082</t>
        </is>
      </c>
      <c r="H13831" t="inlineStr">
        <is>
          <t>Food</t>
        </is>
      </c>
      <c r="I13831" t="n">
        <v>8</v>
      </c>
      <c r="J13831" t="n">
        <v>718.8099999999999</v>
      </c>
      <c r="K13831" t="n">
        <v>0.15</v>
      </c>
      <c r="L13831">
        <f>I13831*J13831*(1-K13831)</f>
        <v/>
      </c>
      <c r="M13831">
        <f>VLOOKUP(F13831,Products!A:D,4,FALSE)*I13831</f>
        <v/>
      </c>
      <c r="N13831">
        <f>L13831-M13831</f>
        <v/>
      </c>
    </row>
    <row r="13832">
      <c r="A13832" t="inlineStr">
        <is>
          <t>T1013830</t>
        </is>
      </c>
      <c r="B13832" t="inlineStr">
        <is>
          <t>2024-01-25</t>
        </is>
      </c>
      <c r="C13832" t="inlineStr">
        <is>
          <t>S022</t>
        </is>
      </c>
      <c r="D13832" t="inlineStr">
        <is>
          <t>Store_022</t>
        </is>
      </c>
      <c r="E13832" t="inlineStr">
        <is>
          <t>East</t>
        </is>
      </c>
      <c r="F13832" t="inlineStr">
        <is>
          <t>P0147</t>
        </is>
      </c>
      <c r="G13832" t="inlineStr">
        <is>
          <t>Prod_0147</t>
        </is>
      </c>
      <c r="H13832" t="inlineStr">
        <is>
          <t>Stationery</t>
        </is>
      </c>
      <c r="I13832" t="n">
        <v>8</v>
      </c>
      <c r="J13832" t="n">
        <v>480</v>
      </c>
      <c r="K13832" t="n">
        <v>0</v>
      </c>
      <c r="L13832">
        <f>I13832*J13832*(1-K13832)</f>
        <v/>
      </c>
      <c r="M13832">
        <f>VLOOKUP(F13832,Products!A:D,4,FALSE)*I13832</f>
        <v/>
      </c>
      <c r="N13832">
        <f>L13832-M13832</f>
        <v/>
      </c>
    </row>
    <row r="13833">
      <c r="A13833" t="inlineStr">
        <is>
          <t>T1013831</t>
        </is>
      </c>
      <c r="B13833" t="inlineStr">
        <is>
          <t>2023-03-31</t>
        </is>
      </c>
      <c r="C13833" t="inlineStr">
        <is>
          <t>S049</t>
        </is>
      </c>
      <c r="D13833" t="inlineStr">
        <is>
          <t>Store_049</t>
        </is>
      </c>
      <c r="E13833" t="inlineStr">
        <is>
          <t>North</t>
        </is>
      </c>
      <c r="F13833" t="inlineStr">
        <is>
          <t>P0121</t>
        </is>
      </c>
      <c r="G13833" t="inlineStr">
        <is>
          <t>Prod_0121</t>
        </is>
      </c>
      <c r="H13833" t="inlineStr">
        <is>
          <t>Clothing</t>
        </is>
      </c>
      <c r="I13833" t="n">
        <v>5</v>
      </c>
      <c r="J13833" t="n">
        <v>692.6799999999999</v>
      </c>
      <c r="K13833" t="n">
        <v>0</v>
      </c>
      <c r="L13833">
        <f>I13833*J13833*(1-K13833)</f>
        <v/>
      </c>
      <c r="M13833">
        <f>VLOOKUP(F13833,Products!A:D,4,FALSE)*I13833</f>
        <v/>
      </c>
      <c r="N13833">
        <f>L13833-M13833</f>
        <v/>
      </c>
    </row>
    <row r="13834">
      <c r="A13834" t="inlineStr">
        <is>
          <t>T1013832</t>
        </is>
      </c>
      <c r="B13834" t="inlineStr">
        <is>
          <t>2023-01-21</t>
        </is>
      </c>
      <c r="C13834" t="inlineStr">
        <is>
          <t>S033</t>
        </is>
      </c>
      <c r="D13834" t="inlineStr">
        <is>
          <t>Store_033</t>
        </is>
      </c>
      <c r="E13834" t="inlineStr">
        <is>
          <t>North</t>
        </is>
      </c>
      <c r="F13834" t="inlineStr">
        <is>
          <t>P0109</t>
        </is>
      </c>
      <c r="G13834" t="inlineStr">
        <is>
          <t>Prod_0109</t>
        </is>
      </c>
      <c r="H13834" t="inlineStr">
        <is>
          <t>Beverages</t>
        </is>
      </c>
      <c r="I13834" t="n">
        <v>9</v>
      </c>
      <c r="J13834" t="n">
        <v>828.27</v>
      </c>
      <c r="K13834" t="n">
        <v>0</v>
      </c>
      <c r="L13834">
        <f>I13834*J13834*(1-K13834)</f>
        <v/>
      </c>
      <c r="M13834">
        <f>VLOOKUP(F13834,Products!A:D,4,FALSE)*I13834</f>
        <v/>
      </c>
      <c r="N13834">
        <f>L13834-M13834</f>
        <v/>
      </c>
    </row>
    <row r="13835">
      <c r="A13835" t="inlineStr">
        <is>
          <t>T1013833</t>
        </is>
      </c>
      <c r="B13835" t="inlineStr">
        <is>
          <t>2024-02-02</t>
        </is>
      </c>
      <c r="C13835" t="inlineStr">
        <is>
          <t>S020</t>
        </is>
      </c>
      <c r="D13835" t="inlineStr">
        <is>
          <t>Store_020</t>
        </is>
      </c>
      <c r="E13835" t="inlineStr">
        <is>
          <t>West</t>
        </is>
      </c>
      <c r="F13835" t="inlineStr">
        <is>
          <t>P0088</t>
        </is>
      </c>
      <c r="G13835" t="inlineStr">
        <is>
          <t>Prod_0088</t>
        </is>
      </c>
      <c r="H13835" t="inlineStr">
        <is>
          <t>Toys</t>
        </is>
      </c>
      <c r="I13835" t="n">
        <v>5</v>
      </c>
      <c r="J13835" t="n">
        <v>611.0599999999999</v>
      </c>
      <c r="K13835" t="n">
        <v>0</v>
      </c>
      <c r="L13835">
        <f>I13835*J13835*(1-K13835)</f>
        <v/>
      </c>
      <c r="M13835">
        <f>VLOOKUP(F13835,Products!A:D,4,FALSE)*I13835</f>
        <v/>
      </c>
      <c r="N13835">
        <f>L13835-M13835</f>
        <v/>
      </c>
    </row>
    <row r="13836">
      <c r="A13836" t="inlineStr">
        <is>
          <t>T1013834</t>
        </is>
      </c>
      <c r="B13836" t="inlineStr">
        <is>
          <t>2025-07-03</t>
        </is>
      </c>
      <c r="C13836" t="inlineStr">
        <is>
          <t>S036</t>
        </is>
      </c>
      <c r="D13836" t="inlineStr">
        <is>
          <t>Store_036</t>
        </is>
      </c>
      <c r="E13836" t="inlineStr">
        <is>
          <t>Central</t>
        </is>
      </c>
      <c r="F13836" t="inlineStr">
        <is>
          <t>P0038</t>
        </is>
      </c>
      <c r="G13836" t="inlineStr">
        <is>
          <t>Prod_0038</t>
        </is>
      </c>
      <c r="H13836" t="inlineStr">
        <is>
          <t>Beverages</t>
        </is>
      </c>
      <c r="I13836" t="n">
        <v>4</v>
      </c>
      <c r="J13836" t="n">
        <v>636.12</v>
      </c>
      <c r="K13836" t="n">
        <v>0.05</v>
      </c>
      <c r="L13836">
        <f>I13836*J13836*(1-K13836)</f>
        <v/>
      </c>
      <c r="M13836">
        <f>VLOOKUP(F13836,Products!A:D,4,FALSE)*I13836</f>
        <v/>
      </c>
      <c r="N13836">
        <f>L13836-M13836</f>
        <v/>
      </c>
    </row>
    <row r="13837">
      <c r="A13837" t="inlineStr">
        <is>
          <t>T1013835</t>
        </is>
      </c>
      <c r="B13837" t="inlineStr">
        <is>
          <t>2023-07-28</t>
        </is>
      </c>
      <c r="C13837" t="inlineStr">
        <is>
          <t>S039</t>
        </is>
      </c>
      <c r="D13837" t="inlineStr">
        <is>
          <t>Store_039</t>
        </is>
      </c>
      <c r="E13837" t="inlineStr">
        <is>
          <t>North</t>
        </is>
      </c>
      <c r="F13837" t="inlineStr">
        <is>
          <t>P0035</t>
        </is>
      </c>
      <c r="G13837" t="inlineStr">
        <is>
          <t>Prod_0035</t>
        </is>
      </c>
      <c r="H13837" t="inlineStr">
        <is>
          <t>Beverages</t>
        </is>
      </c>
      <c r="I13837" t="n">
        <v>2</v>
      </c>
      <c r="J13837" t="n">
        <v>104.23</v>
      </c>
      <c r="K13837" t="n">
        <v>0</v>
      </c>
      <c r="L13837">
        <f>I13837*J13837*(1-K13837)</f>
        <v/>
      </c>
      <c r="M13837">
        <f>VLOOKUP(F13837,Products!A:D,4,FALSE)*I13837</f>
        <v/>
      </c>
      <c r="N13837">
        <f>L13837-M13837</f>
        <v/>
      </c>
    </row>
    <row r="13838">
      <c r="A13838" t="inlineStr">
        <is>
          <t>T1013836</t>
        </is>
      </c>
      <c r="B13838" t="inlineStr">
        <is>
          <t>2024-09-27</t>
        </is>
      </c>
      <c r="C13838" t="inlineStr">
        <is>
          <t>S050</t>
        </is>
      </c>
      <c r="D13838" t="inlineStr">
        <is>
          <t>Store_050</t>
        </is>
      </c>
      <c r="E13838" t="inlineStr">
        <is>
          <t>South</t>
        </is>
      </c>
      <c r="F13838" t="inlineStr">
        <is>
          <t>P0119</t>
        </is>
      </c>
      <c r="G13838" t="inlineStr">
        <is>
          <t>Prod_0119</t>
        </is>
      </c>
      <c r="H13838" t="inlineStr">
        <is>
          <t>Electronics</t>
        </is>
      </c>
      <c r="I13838" t="n">
        <v>9</v>
      </c>
      <c r="J13838" t="n">
        <v>310.44</v>
      </c>
      <c r="K13838" t="n">
        <v>0</v>
      </c>
      <c r="L13838">
        <f>I13838*J13838*(1-K13838)</f>
        <v/>
      </c>
      <c r="M13838">
        <f>VLOOKUP(F13838,Products!A:D,4,FALSE)*I13838</f>
        <v/>
      </c>
      <c r="N13838">
        <f>L13838-M13838</f>
        <v/>
      </c>
    </row>
    <row r="13839">
      <c r="A13839" t="inlineStr">
        <is>
          <t>T1013837</t>
        </is>
      </c>
      <c r="B13839" t="inlineStr">
        <is>
          <t>2024-07-24</t>
        </is>
      </c>
      <c r="C13839" t="inlineStr">
        <is>
          <t>S014</t>
        </is>
      </c>
      <c r="D13839" t="inlineStr">
        <is>
          <t>Store_014</t>
        </is>
      </c>
      <c r="E13839" t="inlineStr">
        <is>
          <t>West</t>
        </is>
      </c>
      <c r="F13839" t="inlineStr">
        <is>
          <t>P0030</t>
        </is>
      </c>
      <c r="G13839" t="inlineStr">
        <is>
          <t>Prod_0030</t>
        </is>
      </c>
      <c r="H13839" t="inlineStr">
        <is>
          <t>Household</t>
        </is>
      </c>
      <c r="I13839" t="n">
        <v>8</v>
      </c>
      <c r="J13839" t="n">
        <v>712.45</v>
      </c>
      <c r="K13839" t="n">
        <v>0.05</v>
      </c>
      <c r="L13839">
        <f>I13839*J13839*(1-K13839)</f>
        <v/>
      </c>
      <c r="M13839">
        <f>VLOOKUP(F13839,Products!A:D,4,FALSE)*I13839</f>
        <v/>
      </c>
      <c r="N13839">
        <f>L13839-M13839</f>
        <v/>
      </c>
    </row>
    <row r="13840">
      <c r="A13840" t="inlineStr">
        <is>
          <t>T1013838</t>
        </is>
      </c>
      <c r="B13840" t="inlineStr">
        <is>
          <t>2023-02-20</t>
        </is>
      </c>
      <c r="C13840" t="inlineStr">
        <is>
          <t>S031</t>
        </is>
      </c>
      <c r="D13840" t="inlineStr">
        <is>
          <t>Store_031</t>
        </is>
      </c>
      <c r="E13840" t="inlineStr">
        <is>
          <t>Central</t>
        </is>
      </c>
      <c r="F13840" t="inlineStr">
        <is>
          <t>P0036</t>
        </is>
      </c>
      <c r="G13840" t="inlineStr">
        <is>
          <t>Prod_0036</t>
        </is>
      </c>
      <c r="H13840" t="inlineStr">
        <is>
          <t>Clothing</t>
        </is>
      </c>
      <c r="I13840" t="n">
        <v>3</v>
      </c>
      <c r="J13840" t="n">
        <v>370.11</v>
      </c>
      <c r="K13840" t="n">
        <v>0.2</v>
      </c>
      <c r="L13840">
        <f>I13840*J13840*(1-K13840)</f>
        <v/>
      </c>
      <c r="M13840">
        <f>VLOOKUP(F13840,Products!A:D,4,FALSE)*I13840</f>
        <v/>
      </c>
      <c r="N13840">
        <f>L13840-M13840</f>
        <v/>
      </c>
    </row>
    <row r="13841">
      <c r="A13841" t="inlineStr">
        <is>
          <t>T1013839</t>
        </is>
      </c>
      <c r="B13841" t="inlineStr">
        <is>
          <t>2023-11-23</t>
        </is>
      </c>
      <c r="C13841" t="inlineStr">
        <is>
          <t>S035</t>
        </is>
      </c>
      <c r="D13841" t="inlineStr">
        <is>
          <t>Store_035</t>
        </is>
      </c>
      <c r="E13841" t="inlineStr">
        <is>
          <t>Central</t>
        </is>
      </c>
      <c r="F13841" t="inlineStr">
        <is>
          <t>P0191</t>
        </is>
      </c>
      <c r="G13841" t="inlineStr">
        <is>
          <t>Prod_0191</t>
        </is>
      </c>
      <c r="H13841" t="inlineStr">
        <is>
          <t>Food</t>
        </is>
      </c>
      <c r="I13841" t="n">
        <v>3</v>
      </c>
      <c r="J13841" t="n">
        <v>508.13</v>
      </c>
      <c r="K13841" t="n">
        <v>0</v>
      </c>
      <c r="L13841">
        <f>I13841*J13841*(1-K13841)</f>
        <v/>
      </c>
      <c r="M13841">
        <f>VLOOKUP(F13841,Products!A:D,4,FALSE)*I13841</f>
        <v/>
      </c>
      <c r="N13841">
        <f>L13841-M13841</f>
        <v/>
      </c>
    </row>
    <row r="13842">
      <c r="A13842" t="inlineStr">
        <is>
          <t>T1013840</t>
        </is>
      </c>
      <c r="B13842" t="inlineStr">
        <is>
          <t>2023-08-02</t>
        </is>
      </c>
      <c r="C13842" t="inlineStr">
        <is>
          <t>S022</t>
        </is>
      </c>
      <c r="D13842" t="inlineStr">
        <is>
          <t>Store_022</t>
        </is>
      </c>
      <c r="E13842" t="inlineStr">
        <is>
          <t>East</t>
        </is>
      </c>
      <c r="F13842" t="inlineStr">
        <is>
          <t>P0015</t>
        </is>
      </c>
      <c r="G13842" t="inlineStr">
        <is>
          <t>Prod_0015</t>
        </is>
      </c>
      <c r="H13842" t="inlineStr">
        <is>
          <t>Food</t>
        </is>
      </c>
      <c r="I13842" t="n">
        <v>9</v>
      </c>
      <c r="J13842" t="n">
        <v>112.79</v>
      </c>
      <c r="K13842" t="n">
        <v>0</v>
      </c>
      <c r="L13842">
        <f>I13842*J13842*(1-K13842)</f>
        <v/>
      </c>
      <c r="M13842">
        <f>VLOOKUP(F13842,Products!A:D,4,FALSE)*I13842</f>
        <v/>
      </c>
      <c r="N13842">
        <f>L13842-M13842</f>
        <v/>
      </c>
    </row>
    <row r="13843">
      <c r="A13843" t="inlineStr">
        <is>
          <t>T1013841</t>
        </is>
      </c>
      <c r="B13843" t="inlineStr">
        <is>
          <t>2023-12-11</t>
        </is>
      </c>
      <c r="C13843" t="inlineStr">
        <is>
          <t>S048</t>
        </is>
      </c>
      <c r="D13843" t="inlineStr">
        <is>
          <t>Store_048</t>
        </is>
      </c>
      <c r="E13843" t="inlineStr">
        <is>
          <t>South</t>
        </is>
      </c>
      <c r="F13843" t="inlineStr">
        <is>
          <t>P0135</t>
        </is>
      </c>
      <c r="G13843" t="inlineStr">
        <is>
          <t>Prod_0135</t>
        </is>
      </c>
      <c r="H13843" t="inlineStr">
        <is>
          <t>Food</t>
        </is>
      </c>
      <c r="I13843" t="n">
        <v>2</v>
      </c>
      <c r="J13843" t="n">
        <v>95.59999999999999</v>
      </c>
      <c r="K13843" t="n">
        <v>0</v>
      </c>
      <c r="L13843">
        <f>I13843*J13843*(1-K13843)</f>
        <v/>
      </c>
      <c r="M13843">
        <f>VLOOKUP(F13843,Products!A:D,4,FALSE)*I13843</f>
        <v/>
      </c>
      <c r="N13843">
        <f>L13843-M13843</f>
        <v/>
      </c>
    </row>
    <row r="13844">
      <c r="A13844" t="inlineStr">
        <is>
          <t>T1013842</t>
        </is>
      </c>
      <c r="B13844" t="inlineStr">
        <is>
          <t>2024-08-03</t>
        </is>
      </c>
      <c r="C13844" t="inlineStr">
        <is>
          <t>S049</t>
        </is>
      </c>
      <c r="D13844" t="inlineStr">
        <is>
          <t>Store_049</t>
        </is>
      </c>
      <c r="E13844" t="inlineStr">
        <is>
          <t>North</t>
        </is>
      </c>
      <c r="F13844" t="inlineStr">
        <is>
          <t>P0160</t>
        </is>
      </c>
      <c r="G13844" t="inlineStr">
        <is>
          <t>Prod_0160</t>
        </is>
      </c>
      <c r="H13844" t="inlineStr">
        <is>
          <t>Food</t>
        </is>
      </c>
      <c r="I13844" t="n">
        <v>7</v>
      </c>
      <c r="J13844" t="n">
        <v>670.4</v>
      </c>
      <c r="K13844" t="n">
        <v>0.2</v>
      </c>
      <c r="L13844">
        <f>I13844*J13844*(1-K13844)</f>
        <v/>
      </c>
      <c r="M13844">
        <f>VLOOKUP(F13844,Products!A:D,4,FALSE)*I13844</f>
        <v/>
      </c>
      <c r="N13844">
        <f>L13844-M13844</f>
        <v/>
      </c>
    </row>
    <row r="13845">
      <c r="A13845" t="inlineStr">
        <is>
          <t>T1013843</t>
        </is>
      </c>
      <c r="B13845" t="inlineStr">
        <is>
          <t>2023-07-24</t>
        </is>
      </c>
      <c r="C13845" t="inlineStr">
        <is>
          <t>S042</t>
        </is>
      </c>
      <c r="D13845" t="inlineStr">
        <is>
          <t>Store_042</t>
        </is>
      </c>
      <c r="E13845" t="inlineStr">
        <is>
          <t>Central</t>
        </is>
      </c>
      <c r="F13845" t="inlineStr">
        <is>
          <t>P0108</t>
        </is>
      </c>
      <c r="G13845" t="inlineStr">
        <is>
          <t>Prod_0108</t>
        </is>
      </c>
      <c r="H13845" t="inlineStr">
        <is>
          <t>Stationery</t>
        </is>
      </c>
      <c r="I13845" t="n">
        <v>7</v>
      </c>
      <c r="J13845" t="n">
        <v>623.55</v>
      </c>
      <c r="K13845" t="n">
        <v>0</v>
      </c>
      <c r="L13845">
        <f>I13845*J13845*(1-K13845)</f>
        <v/>
      </c>
      <c r="M13845">
        <f>VLOOKUP(F13845,Products!A:D,4,FALSE)*I13845</f>
        <v/>
      </c>
      <c r="N13845">
        <f>L13845-M13845</f>
        <v/>
      </c>
    </row>
    <row r="13846">
      <c r="A13846" t="inlineStr">
        <is>
          <t>T1013844</t>
        </is>
      </c>
      <c r="B13846" t="inlineStr">
        <is>
          <t>2025-07-08</t>
        </is>
      </c>
      <c r="C13846" t="inlineStr">
        <is>
          <t>S007</t>
        </is>
      </c>
      <c r="D13846" t="inlineStr">
        <is>
          <t>Store_007</t>
        </is>
      </c>
      <c r="E13846" t="inlineStr">
        <is>
          <t>East</t>
        </is>
      </c>
      <c r="F13846" t="inlineStr">
        <is>
          <t>P0079</t>
        </is>
      </c>
      <c r="G13846" t="inlineStr">
        <is>
          <t>Prod_0079</t>
        </is>
      </c>
      <c r="H13846" t="inlineStr">
        <is>
          <t>Food</t>
        </is>
      </c>
      <c r="I13846" t="n">
        <v>3</v>
      </c>
      <c r="J13846" t="n">
        <v>810.1799999999999</v>
      </c>
      <c r="K13846" t="n">
        <v>0</v>
      </c>
      <c r="L13846">
        <f>I13846*J13846*(1-K13846)</f>
        <v/>
      </c>
      <c r="M13846">
        <f>VLOOKUP(F13846,Products!A:D,4,FALSE)*I13846</f>
        <v/>
      </c>
      <c r="N13846">
        <f>L13846-M13846</f>
        <v/>
      </c>
    </row>
    <row r="13847">
      <c r="A13847" t="inlineStr">
        <is>
          <t>T1013845</t>
        </is>
      </c>
      <c r="B13847" t="inlineStr">
        <is>
          <t>2024-03-12</t>
        </is>
      </c>
      <c r="C13847" t="inlineStr">
        <is>
          <t>S014</t>
        </is>
      </c>
      <c r="D13847" t="inlineStr">
        <is>
          <t>Store_014</t>
        </is>
      </c>
      <c r="E13847" t="inlineStr">
        <is>
          <t>West</t>
        </is>
      </c>
      <c r="F13847" t="inlineStr">
        <is>
          <t>P0133</t>
        </is>
      </c>
      <c r="G13847" t="inlineStr">
        <is>
          <t>Prod_0133</t>
        </is>
      </c>
      <c r="H13847" t="inlineStr">
        <is>
          <t>Stationery</t>
        </is>
      </c>
      <c r="I13847" t="n">
        <v>5</v>
      </c>
      <c r="J13847" t="n">
        <v>412.66</v>
      </c>
      <c r="K13847" t="n">
        <v>0.05</v>
      </c>
      <c r="L13847">
        <f>I13847*J13847*(1-K13847)</f>
        <v/>
      </c>
      <c r="M13847">
        <f>VLOOKUP(F13847,Products!A:D,4,FALSE)*I13847</f>
        <v/>
      </c>
      <c r="N13847">
        <f>L13847-M13847</f>
        <v/>
      </c>
    </row>
    <row r="13848">
      <c r="A13848" t="inlineStr">
        <is>
          <t>T1013846</t>
        </is>
      </c>
      <c r="B13848" t="inlineStr">
        <is>
          <t>2023-10-11</t>
        </is>
      </c>
      <c r="C13848" t="inlineStr">
        <is>
          <t>S020</t>
        </is>
      </c>
      <c r="D13848" t="inlineStr">
        <is>
          <t>Store_020</t>
        </is>
      </c>
      <c r="E13848" t="inlineStr">
        <is>
          <t>West</t>
        </is>
      </c>
      <c r="F13848" t="inlineStr">
        <is>
          <t>P0067</t>
        </is>
      </c>
      <c r="G13848" t="inlineStr">
        <is>
          <t>Prod_0067</t>
        </is>
      </c>
      <c r="H13848" t="inlineStr">
        <is>
          <t>Toys</t>
        </is>
      </c>
      <c r="I13848" t="n">
        <v>7</v>
      </c>
      <c r="J13848" t="n">
        <v>154.13</v>
      </c>
      <c r="K13848" t="n">
        <v>0.1</v>
      </c>
      <c r="L13848">
        <f>I13848*J13848*(1-K13848)</f>
        <v/>
      </c>
      <c r="M13848">
        <f>VLOOKUP(F13848,Products!A:D,4,FALSE)*I13848</f>
        <v/>
      </c>
      <c r="N13848">
        <f>L13848-M13848</f>
        <v/>
      </c>
    </row>
    <row r="13849">
      <c r="A13849" t="inlineStr">
        <is>
          <t>T1013847</t>
        </is>
      </c>
      <c r="B13849" t="inlineStr">
        <is>
          <t>2023-12-01</t>
        </is>
      </c>
      <c r="C13849" t="inlineStr">
        <is>
          <t>S024</t>
        </is>
      </c>
      <c r="D13849" t="inlineStr">
        <is>
          <t>Store_024</t>
        </is>
      </c>
      <c r="E13849" t="inlineStr">
        <is>
          <t>South</t>
        </is>
      </c>
      <c r="F13849" t="inlineStr">
        <is>
          <t>P0048</t>
        </is>
      </c>
      <c r="G13849" t="inlineStr">
        <is>
          <t>Prod_0048</t>
        </is>
      </c>
      <c r="H13849" t="inlineStr">
        <is>
          <t>Toys</t>
        </is>
      </c>
      <c r="I13849" t="n">
        <v>8</v>
      </c>
      <c r="J13849" t="n">
        <v>284.04</v>
      </c>
      <c r="K13849" t="n">
        <v>0</v>
      </c>
      <c r="L13849">
        <f>I13849*J13849*(1-K13849)</f>
        <v/>
      </c>
      <c r="M13849">
        <f>VLOOKUP(F13849,Products!A:D,4,FALSE)*I13849</f>
        <v/>
      </c>
      <c r="N13849">
        <f>L13849-M13849</f>
        <v/>
      </c>
    </row>
    <row r="13850">
      <c r="A13850" t="inlineStr">
        <is>
          <t>T1013848</t>
        </is>
      </c>
      <c r="B13850" t="inlineStr">
        <is>
          <t>2023-06-01</t>
        </is>
      </c>
      <c r="C13850" t="inlineStr">
        <is>
          <t>S049</t>
        </is>
      </c>
      <c r="D13850" t="inlineStr">
        <is>
          <t>Store_049</t>
        </is>
      </c>
      <c r="E13850" t="inlineStr">
        <is>
          <t>North</t>
        </is>
      </c>
      <c r="F13850" t="inlineStr">
        <is>
          <t>P0035</t>
        </is>
      </c>
      <c r="G13850" t="inlineStr">
        <is>
          <t>Prod_0035</t>
        </is>
      </c>
      <c r="H13850" t="inlineStr">
        <is>
          <t>Beverages</t>
        </is>
      </c>
      <c r="I13850" t="n">
        <v>8</v>
      </c>
      <c r="J13850" t="n">
        <v>93.68000000000001</v>
      </c>
      <c r="K13850" t="n">
        <v>0</v>
      </c>
      <c r="L13850">
        <f>I13850*J13850*(1-K13850)</f>
        <v/>
      </c>
      <c r="M13850">
        <f>VLOOKUP(F13850,Products!A:D,4,FALSE)*I13850</f>
        <v/>
      </c>
      <c r="N13850">
        <f>L13850-M13850</f>
        <v/>
      </c>
    </row>
    <row r="13851">
      <c r="A13851" t="inlineStr">
        <is>
          <t>T1013849</t>
        </is>
      </c>
      <c r="B13851" t="inlineStr">
        <is>
          <t>2024-11-18</t>
        </is>
      </c>
      <c r="C13851" t="inlineStr">
        <is>
          <t>S033</t>
        </is>
      </c>
      <c r="D13851" t="inlineStr">
        <is>
          <t>Store_033</t>
        </is>
      </c>
      <c r="E13851" t="inlineStr">
        <is>
          <t>North</t>
        </is>
      </c>
      <c r="F13851" t="inlineStr">
        <is>
          <t>P0101</t>
        </is>
      </c>
      <c r="G13851" t="inlineStr">
        <is>
          <t>Prod_0101</t>
        </is>
      </c>
      <c r="H13851" t="inlineStr">
        <is>
          <t>Food</t>
        </is>
      </c>
      <c r="I13851" t="n">
        <v>6</v>
      </c>
      <c r="J13851" t="n">
        <v>78.93000000000001</v>
      </c>
      <c r="K13851" t="n">
        <v>0.05</v>
      </c>
      <c r="L13851">
        <f>I13851*J13851*(1-K13851)</f>
        <v/>
      </c>
      <c r="M13851">
        <f>VLOOKUP(F13851,Products!A:D,4,FALSE)*I13851</f>
        <v/>
      </c>
      <c r="N13851">
        <f>L13851-M13851</f>
        <v/>
      </c>
    </row>
    <row r="13852">
      <c r="A13852" t="inlineStr">
        <is>
          <t>T1013850</t>
        </is>
      </c>
      <c r="B13852" t="inlineStr">
        <is>
          <t>2024-07-01</t>
        </is>
      </c>
      <c r="C13852" t="inlineStr">
        <is>
          <t>S015</t>
        </is>
      </c>
      <c r="D13852" t="inlineStr">
        <is>
          <t>Store_015</t>
        </is>
      </c>
      <c r="E13852" t="inlineStr">
        <is>
          <t>North</t>
        </is>
      </c>
      <c r="F13852" t="inlineStr">
        <is>
          <t>P0028</t>
        </is>
      </c>
      <c r="G13852" t="inlineStr">
        <is>
          <t>Prod_0028</t>
        </is>
      </c>
      <c r="H13852" t="inlineStr">
        <is>
          <t>Food</t>
        </is>
      </c>
      <c r="I13852" t="n">
        <v>6</v>
      </c>
      <c r="J13852" t="n">
        <v>399.34</v>
      </c>
      <c r="K13852" t="n">
        <v>0.1</v>
      </c>
      <c r="L13852">
        <f>I13852*J13852*(1-K13852)</f>
        <v/>
      </c>
      <c r="M13852">
        <f>VLOOKUP(F13852,Products!A:D,4,FALSE)*I13852</f>
        <v/>
      </c>
      <c r="N13852">
        <f>L13852-M13852</f>
        <v/>
      </c>
    </row>
    <row r="13853">
      <c r="A13853" t="inlineStr">
        <is>
          <t>T1013851</t>
        </is>
      </c>
      <c r="B13853" t="inlineStr">
        <is>
          <t>2024-01-16</t>
        </is>
      </c>
      <c r="C13853" t="inlineStr">
        <is>
          <t>S004</t>
        </is>
      </c>
      <c r="D13853" t="inlineStr">
        <is>
          <t>Store_004</t>
        </is>
      </c>
      <c r="E13853" t="inlineStr">
        <is>
          <t>Central</t>
        </is>
      </c>
      <c r="F13853" t="inlineStr">
        <is>
          <t>P0115</t>
        </is>
      </c>
      <c r="G13853" t="inlineStr">
        <is>
          <t>Prod_0115</t>
        </is>
      </c>
      <c r="H13853" t="inlineStr">
        <is>
          <t>Clothing</t>
        </is>
      </c>
      <c r="I13853" t="n">
        <v>9</v>
      </c>
      <c r="J13853" t="n">
        <v>931.75</v>
      </c>
      <c r="K13853" t="n">
        <v>0</v>
      </c>
      <c r="L13853">
        <f>I13853*J13853*(1-K13853)</f>
        <v/>
      </c>
      <c r="M13853">
        <f>VLOOKUP(F13853,Products!A:D,4,FALSE)*I13853</f>
        <v/>
      </c>
      <c r="N13853">
        <f>L13853-M13853</f>
        <v/>
      </c>
    </row>
    <row r="13854">
      <c r="A13854" t="inlineStr">
        <is>
          <t>T1013852</t>
        </is>
      </c>
      <c r="B13854" t="inlineStr">
        <is>
          <t>2024-03-12</t>
        </is>
      </c>
      <c r="C13854" t="inlineStr">
        <is>
          <t>S027</t>
        </is>
      </c>
      <c r="D13854" t="inlineStr">
        <is>
          <t>Store_027</t>
        </is>
      </c>
      <c r="E13854" t="inlineStr">
        <is>
          <t>South</t>
        </is>
      </c>
      <c r="F13854" t="inlineStr">
        <is>
          <t>P0200</t>
        </is>
      </c>
      <c r="G13854" t="inlineStr">
        <is>
          <t>Prod_0200</t>
        </is>
      </c>
      <c r="H13854" t="inlineStr">
        <is>
          <t>Electronics</t>
        </is>
      </c>
      <c r="I13854" t="n">
        <v>7</v>
      </c>
      <c r="J13854" t="n">
        <v>404.19</v>
      </c>
      <c r="K13854" t="n">
        <v>0.05</v>
      </c>
      <c r="L13854">
        <f>I13854*J13854*(1-K13854)</f>
        <v/>
      </c>
      <c r="M13854">
        <f>VLOOKUP(F13854,Products!A:D,4,FALSE)*I13854</f>
        <v/>
      </c>
      <c r="N13854">
        <f>L13854-M13854</f>
        <v/>
      </c>
    </row>
    <row r="13855">
      <c r="A13855" t="inlineStr">
        <is>
          <t>T1013853</t>
        </is>
      </c>
      <c r="B13855" t="inlineStr">
        <is>
          <t>2024-11-05</t>
        </is>
      </c>
      <c r="C13855" t="inlineStr">
        <is>
          <t>S049</t>
        </is>
      </c>
      <c r="D13855" t="inlineStr">
        <is>
          <t>Store_049</t>
        </is>
      </c>
      <c r="E13855" t="inlineStr">
        <is>
          <t>North</t>
        </is>
      </c>
      <c r="F13855" t="inlineStr">
        <is>
          <t>P0174</t>
        </is>
      </c>
      <c r="G13855" t="inlineStr">
        <is>
          <t>Prod_0174</t>
        </is>
      </c>
      <c r="H13855" t="inlineStr">
        <is>
          <t>Food</t>
        </is>
      </c>
      <c r="I13855" t="n">
        <v>8</v>
      </c>
      <c r="J13855" t="n">
        <v>80.25</v>
      </c>
      <c r="K13855" t="n">
        <v>0</v>
      </c>
      <c r="L13855">
        <f>I13855*J13855*(1-K13855)</f>
        <v/>
      </c>
      <c r="M13855">
        <f>VLOOKUP(F13855,Products!A:D,4,FALSE)*I13855</f>
        <v/>
      </c>
      <c r="N13855">
        <f>L13855-M13855</f>
        <v/>
      </c>
    </row>
    <row r="13856">
      <c r="A13856" t="inlineStr">
        <is>
          <t>T1013854</t>
        </is>
      </c>
      <c r="B13856" t="inlineStr">
        <is>
          <t>2025-09-01</t>
        </is>
      </c>
      <c r="C13856" t="inlineStr">
        <is>
          <t>S014</t>
        </is>
      </c>
      <c r="D13856" t="inlineStr">
        <is>
          <t>Store_014</t>
        </is>
      </c>
      <c r="E13856" t="inlineStr">
        <is>
          <t>West</t>
        </is>
      </c>
      <c r="F13856" t="inlineStr">
        <is>
          <t>P0061</t>
        </is>
      </c>
      <c r="G13856" t="inlineStr">
        <is>
          <t>Prod_0061</t>
        </is>
      </c>
      <c r="H13856" t="inlineStr">
        <is>
          <t>Beverages</t>
        </is>
      </c>
      <c r="I13856" t="n">
        <v>9</v>
      </c>
      <c r="J13856" t="n">
        <v>74.86</v>
      </c>
      <c r="K13856" t="n">
        <v>0</v>
      </c>
      <c r="L13856">
        <f>I13856*J13856*(1-K13856)</f>
        <v/>
      </c>
      <c r="M13856">
        <f>VLOOKUP(F13856,Products!A:D,4,FALSE)*I13856</f>
        <v/>
      </c>
      <c r="N13856">
        <f>L13856-M13856</f>
        <v/>
      </c>
    </row>
    <row r="13857">
      <c r="A13857" t="inlineStr">
        <is>
          <t>T1013855</t>
        </is>
      </c>
      <c r="B13857" t="inlineStr">
        <is>
          <t>2024-01-08</t>
        </is>
      </c>
      <c r="C13857" t="inlineStr">
        <is>
          <t>S045</t>
        </is>
      </c>
      <c r="D13857" t="inlineStr">
        <is>
          <t>Store_045</t>
        </is>
      </c>
      <c r="E13857" t="inlineStr">
        <is>
          <t>East</t>
        </is>
      </c>
      <c r="F13857" t="inlineStr">
        <is>
          <t>P0033</t>
        </is>
      </c>
      <c r="G13857" t="inlineStr">
        <is>
          <t>Prod_0033</t>
        </is>
      </c>
      <c r="H13857" t="inlineStr">
        <is>
          <t>Food</t>
        </is>
      </c>
      <c r="I13857" t="n">
        <v>2</v>
      </c>
      <c r="J13857" t="n">
        <v>443.9</v>
      </c>
      <c r="K13857" t="n">
        <v>0</v>
      </c>
      <c r="L13857">
        <f>I13857*J13857*(1-K13857)</f>
        <v/>
      </c>
      <c r="M13857">
        <f>VLOOKUP(F13857,Products!A:D,4,FALSE)*I13857</f>
        <v/>
      </c>
      <c r="N13857">
        <f>L13857-M13857</f>
        <v/>
      </c>
    </row>
    <row r="13858">
      <c r="A13858" t="inlineStr">
        <is>
          <t>T1013856</t>
        </is>
      </c>
      <c r="B13858" t="inlineStr">
        <is>
          <t>2024-06-15</t>
        </is>
      </c>
      <c r="C13858" t="inlineStr">
        <is>
          <t>S024</t>
        </is>
      </c>
      <c r="D13858" t="inlineStr">
        <is>
          <t>Store_024</t>
        </is>
      </c>
      <c r="E13858" t="inlineStr">
        <is>
          <t>South</t>
        </is>
      </c>
      <c r="F13858" t="inlineStr">
        <is>
          <t>P0129</t>
        </is>
      </c>
      <c r="G13858" t="inlineStr">
        <is>
          <t>Prod_0129</t>
        </is>
      </c>
      <c r="H13858" t="inlineStr">
        <is>
          <t>Stationery</t>
        </is>
      </c>
      <c r="I13858" t="n">
        <v>8</v>
      </c>
      <c r="J13858" t="n">
        <v>963.89</v>
      </c>
      <c r="K13858" t="n">
        <v>0</v>
      </c>
      <c r="L13858">
        <f>I13858*J13858*(1-K13858)</f>
        <v/>
      </c>
      <c r="M13858">
        <f>VLOOKUP(F13858,Products!A:D,4,FALSE)*I13858</f>
        <v/>
      </c>
      <c r="N13858">
        <f>L13858-M13858</f>
        <v/>
      </c>
    </row>
    <row r="13859">
      <c r="A13859" t="inlineStr">
        <is>
          <t>T1013857</t>
        </is>
      </c>
      <c r="B13859" t="inlineStr">
        <is>
          <t>2024-01-23</t>
        </is>
      </c>
      <c r="C13859" t="inlineStr">
        <is>
          <t>S011</t>
        </is>
      </c>
      <c r="D13859" t="inlineStr">
        <is>
          <t>Store_011</t>
        </is>
      </c>
      <c r="E13859" t="inlineStr">
        <is>
          <t>South</t>
        </is>
      </c>
      <c r="F13859" t="inlineStr">
        <is>
          <t>P0174</t>
        </is>
      </c>
      <c r="G13859" t="inlineStr">
        <is>
          <t>Prod_0174</t>
        </is>
      </c>
      <c r="H13859" t="inlineStr">
        <is>
          <t>Food</t>
        </is>
      </c>
      <c r="I13859" t="n">
        <v>4</v>
      </c>
      <c r="J13859" t="n">
        <v>83.42</v>
      </c>
      <c r="K13859" t="n">
        <v>0</v>
      </c>
      <c r="L13859">
        <f>I13859*J13859*(1-K13859)</f>
        <v/>
      </c>
      <c r="M13859">
        <f>VLOOKUP(F13859,Products!A:D,4,FALSE)*I13859</f>
        <v/>
      </c>
      <c r="N13859">
        <f>L13859-M13859</f>
        <v/>
      </c>
    </row>
    <row r="13860">
      <c r="A13860" t="inlineStr">
        <is>
          <t>T1013858</t>
        </is>
      </c>
      <c r="B13860" t="inlineStr">
        <is>
          <t>2024-10-24</t>
        </is>
      </c>
      <c r="C13860" t="inlineStr">
        <is>
          <t>S033</t>
        </is>
      </c>
      <c r="D13860" t="inlineStr">
        <is>
          <t>Store_033</t>
        </is>
      </c>
      <c r="E13860" t="inlineStr">
        <is>
          <t>North</t>
        </is>
      </c>
      <c r="F13860" t="inlineStr">
        <is>
          <t>P0015</t>
        </is>
      </c>
      <c r="G13860" t="inlineStr">
        <is>
          <t>Prod_0015</t>
        </is>
      </c>
      <c r="H13860" t="inlineStr">
        <is>
          <t>Food</t>
        </is>
      </c>
      <c r="I13860" t="n">
        <v>7</v>
      </c>
      <c r="J13860" t="n">
        <v>106.03</v>
      </c>
      <c r="K13860" t="n">
        <v>0.1</v>
      </c>
      <c r="L13860">
        <f>I13860*J13860*(1-K13860)</f>
        <v/>
      </c>
      <c r="M13860">
        <f>VLOOKUP(F13860,Products!A:D,4,FALSE)*I13860</f>
        <v/>
      </c>
      <c r="N13860">
        <f>L13860-M13860</f>
        <v/>
      </c>
    </row>
    <row r="13861">
      <c r="A13861" t="inlineStr">
        <is>
          <t>T1013859</t>
        </is>
      </c>
      <c r="B13861" t="inlineStr">
        <is>
          <t>2024-04-11</t>
        </is>
      </c>
      <c r="C13861" t="inlineStr">
        <is>
          <t>S010</t>
        </is>
      </c>
      <c r="D13861" t="inlineStr">
        <is>
          <t>Store_010</t>
        </is>
      </c>
      <c r="E13861" t="inlineStr">
        <is>
          <t>North</t>
        </is>
      </c>
      <c r="F13861" t="inlineStr">
        <is>
          <t>P0170</t>
        </is>
      </c>
      <c r="G13861" t="inlineStr">
        <is>
          <t>Prod_0170</t>
        </is>
      </c>
      <c r="H13861" t="inlineStr">
        <is>
          <t>Household</t>
        </is>
      </c>
      <c r="I13861" t="n">
        <v>9</v>
      </c>
      <c r="J13861" t="n">
        <v>532.9299999999999</v>
      </c>
      <c r="K13861" t="n">
        <v>0</v>
      </c>
      <c r="L13861">
        <f>I13861*J13861*(1-K13861)</f>
        <v/>
      </c>
      <c r="M13861">
        <f>VLOOKUP(F13861,Products!A:D,4,FALSE)*I13861</f>
        <v/>
      </c>
      <c r="N13861">
        <f>L13861-M13861</f>
        <v/>
      </c>
    </row>
    <row r="13862">
      <c r="A13862" t="inlineStr">
        <is>
          <t>T1013860</t>
        </is>
      </c>
      <c r="B13862" t="inlineStr">
        <is>
          <t>2025-06-14</t>
        </is>
      </c>
      <c r="C13862" t="inlineStr">
        <is>
          <t>S033</t>
        </is>
      </c>
      <c r="D13862" t="inlineStr">
        <is>
          <t>Store_033</t>
        </is>
      </c>
      <c r="E13862" t="inlineStr">
        <is>
          <t>North</t>
        </is>
      </c>
      <c r="F13862" t="inlineStr">
        <is>
          <t>P0056</t>
        </is>
      </c>
      <c r="G13862" t="inlineStr">
        <is>
          <t>Prod_0056</t>
        </is>
      </c>
      <c r="H13862" t="inlineStr">
        <is>
          <t>Household</t>
        </is>
      </c>
      <c r="I13862" t="n">
        <v>1</v>
      </c>
      <c r="J13862" t="n">
        <v>311.37</v>
      </c>
      <c r="K13862" t="n">
        <v>0.1</v>
      </c>
      <c r="L13862">
        <f>I13862*J13862*(1-K13862)</f>
        <v/>
      </c>
      <c r="M13862">
        <f>VLOOKUP(F13862,Products!A:D,4,FALSE)*I13862</f>
        <v/>
      </c>
      <c r="N13862">
        <f>L13862-M13862</f>
        <v/>
      </c>
    </row>
    <row r="13863">
      <c r="A13863" t="inlineStr">
        <is>
          <t>T1013861</t>
        </is>
      </c>
      <c r="B13863" t="inlineStr">
        <is>
          <t>2023-10-20</t>
        </is>
      </c>
      <c r="C13863" t="inlineStr">
        <is>
          <t>S015</t>
        </is>
      </c>
      <c r="D13863" t="inlineStr">
        <is>
          <t>Store_015</t>
        </is>
      </c>
      <c r="E13863" t="inlineStr">
        <is>
          <t>North</t>
        </is>
      </c>
      <c r="F13863" t="inlineStr">
        <is>
          <t>P0104</t>
        </is>
      </c>
      <c r="G13863" t="inlineStr">
        <is>
          <t>Prod_0104</t>
        </is>
      </c>
      <c r="H13863" t="inlineStr">
        <is>
          <t>Clothing</t>
        </is>
      </c>
      <c r="I13863" t="n">
        <v>1</v>
      </c>
      <c r="J13863" t="n">
        <v>551.73</v>
      </c>
      <c r="K13863" t="n">
        <v>0.05</v>
      </c>
      <c r="L13863">
        <f>I13863*J13863*(1-K13863)</f>
        <v/>
      </c>
      <c r="M13863">
        <f>VLOOKUP(F13863,Products!A:D,4,FALSE)*I13863</f>
        <v/>
      </c>
      <c r="N13863">
        <f>L13863-M13863</f>
        <v/>
      </c>
    </row>
    <row r="13864">
      <c r="A13864" t="inlineStr">
        <is>
          <t>T1013862</t>
        </is>
      </c>
      <c r="B13864" t="inlineStr">
        <is>
          <t>2025-07-24</t>
        </is>
      </c>
      <c r="C13864" t="inlineStr">
        <is>
          <t>S020</t>
        </is>
      </c>
      <c r="D13864" t="inlineStr">
        <is>
          <t>Store_020</t>
        </is>
      </c>
      <c r="E13864" t="inlineStr">
        <is>
          <t>West</t>
        </is>
      </c>
      <c r="F13864" t="inlineStr">
        <is>
          <t>P0171</t>
        </is>
      </c>
      <c r="G13864" t="inlineStr">
        <is>
          <t>Prod_0171</t>
        </is>
      </c>
      <c r="H13864" t="inlineStr">
        <is>
          <t>Household</t>
        </is>
      </c>
      <c r="I13864" t="n">
        <v>4</v>
      </c>
      <c r="J13864" t="n">
        <v>314.27</v>
      </c>
      <c r="K13864" t="n">
        <v>0</v>
      </c>
      <c r="L13864">
        <f>I13864*J13864*(1-K13864)</f>
        <v/>
      </c>
      <c r="M13864">
        <f>VLOOKUP(F13864,Products!A:D,4,FALSE)*I13864</f>
        <v/>
      </c>
      <c r="N13864">
        <f>L13864-M13864</f>
        <v/>
      </c>
    </row>
    <row r="13865">
      <c r="A13865" t="inlineStr">
        <is>
          <t>T1013863</t>
        </is>
      </c>
      <c r="B13865" t="inlineStr">
        <is>
          <t>2024-05-19</t>
        </is>
      </c>
      <c r="C13865" t="inlineStr">
        <is>
          <t>S028</t>
        </is>
      </c>
      <c r="D13865" t="inlineStr">
        <is>
          <t>Store_028</t>
        </is>
      </c>
      <c r="E13865" t="inlineStr">
        <is>
          <t>North</t>
        </is>
      </c>
      <c r="F13865" t="inlineStr">
        <is>
          <t>P0093</t>
        </is>
      </c>
      <c r="G13865" t="inlineStr">
        <is>
          <t>Prod_0093</t>
        </is>
      </c>
      <c r="H13865" t="inlineStr">
        <is>
          <t>Electronics</t>
        </is>
      </c>
      <c r="I13865" t="n">
        <v>5</v>
      </c>
      <c r="J13865" t="n">
        <v>207.11</v>
      </c>
      <c r="K13865" t="n">
        <v>0.05</v>
      </c>
      <c r="L13865">
        <f>I13865*J13865*(1-K13865)</f>
        <v/>
      </c>
      <c r="M13865">
        <f>VLOOKUP(F13865,Products!A:D,4,FALSE)*I13865</f>
        <v/>
      </c>
      <c r="N13865">
        <f>L13865-M13865</f>
        <v/>
      </c>
    </row>
    <row r="13866">
      <c r="A13866" t="inlineStr">
        <is>
          <t>T1013864</t>
        </is>
      </c>
      <c r="B13866" t="inlineStr">
        <is>
          <t>2024-10-25</t>
        </is>
      </c>
      <c r="C13866" t="inlineStr">
        <is>
          <t>S021</t>
        </is>
      </c>
      <c r="D13866" t="inlineStr">
        <is>
          <t>Store_021</t>
        </is>
      </c>
      <c r="E13866" t="inlineStr">
        <is>
          <t>North</t>
        </is>
      </c>
      <c r="F13866" t="inlineStr">
        <is>
          <t>P0071</t>
        </is>
      </c>
      <c r="G13866" t="inlineStr">
        <is>
          <t>Prod_0071</t>
        </is>
      </c>
      <c r="H13866" t="inlineStr">
        <is>
          <t>Beverages</t>
        </is>
      </c>
      <c r="I13866" t="n">
        <v>6</v>
      </c>
      <c r="J13866" t="n">
        <v>581.8</v>
      </c>
      <c r="K13866" t="n">
        <v>0</v>
      </c>
      <c r="L13866">
        <f>I13866*J13866*(1-K13866)</f>
        <v/>
      </c>
      <c r="M13866">
        <f>VLOOKUP(F13866,Products!A:D,4,FALSE)*I13866</f>
        <v/>
      </c>
      <c r="N13866">
        <f>L13866-M13866</f>
        <v/>
      </c>
    </row>
    <row r="13867">
      <c r="A13867" t="inlineStr">
        <is>
          <t>T1013865</t>
        </is>
      </c>
      <c r="B13867" t="inlineStr">
        <is>
          <t>2023-11-09</t>
        </is>
      </c>
      <c r="C13867" t="inlineStr">
        <is>
          <t>S002</t>
        </is>
      </c>
      <c r="D13867" t="inlineStr">
        <is>
          <t>Store_002</t>
        </is>
      </c>
      <c r="E13867" t="inlineStr">
        <is>
          <t>South</t>
        </is>
      </c>
      <c r="F13867" t="inlineStr">
        <is>
          <t>P0187</t>
        </is>
      </c>
      <c r="G13867" t="inlineStr">
        <is>
          <t>Prod_0187</t>
        </is>
      </c>
      <c r="H13867" t="inlineStr">
        <is>
          <t>Food</t>
        </is>
      </c>
      <c r="I13867" t="n">
        <v>1</v>
      </c>
      <c r="J13867" t="n">
        <v>712.36</v>
      </c>
      <c r="K13867" t="n">
        <v>0.15</v>
      </c>
      <c r="L13867">
        <f>I13867*J13867*(1-K13867)</f>
        <v/>
      </c>
      <c r="M13867">
        <f>VLOOKUP(F13867,Products!A:D,4,FALSE)*I13867</f>
        <v/>
      </c>
      <c r="N13867">
        <f>L13867-M13867</f>
        <v/>
      </c>
    </row>
    <row r="13868">
      <c r="A13868" t="inlineStr">
        <is>
          <t>T1013866</t>
        </is>
      </c>
      <c r="B13868" t="inlineStr">
        <is>
          <t>2023-04-25</t>
        </is>
      </c>
      <c r="C13868" t="inlineStr">
        <is>
          <t>S014</t>
        </is>
      </c>
      <c r="D13868" t="inlineStr">
        <is>
          <t>Store_014</t>
        </is>
      </c>
      <c r="E13868" t="inlineStr">
        <is>
          <t>West</t>
        </is>
      </c>
      <c r="F13868" t="inlineStr">
        <is>
          <t>P0189</t>
        </is>
      </c>
      <c r="G13868" t="inlineStr">
        <is>
          <t>Prod_0189</t>
        </is>
      </c>
      <c r="H13868" t="inlineStr">
        <is>
          <t>Food</t>
        </is>
      </c>
      <c r="I13868" t="n">
        <v>2</v>
      </c>
      <c r="J13868" t="n">
        <v>941.02</v>
      </c>
      <c r="K13868" t="n">
        <v>0</v>
      </c>
      <c r="L13868">
        <f>I13868*J13868*(1-K13868)</f>
        <v/>
      </c>
      <c r="M13868">
        <f>VLOOKUP(F13868,Products!A:D,4,FALSE)*I13868</f>
        <v/>
      </c>
      <c r="N13868">
        <f>L13868-M13868</f>
        <v/>
      </c>
    </row>
    <row r="13869">
      <c r="A13869" t="inlineStr">
        <is>
          <t>T1013867</t>
        </is>
      </c>
      <c r="B13869" t="inlineStr">
        <is>
          <t>2024-09-15</t>
        </is>
      </c>
      <c r="C13869" t="inlineStr">
        <is>
          <t>S021</t>
        </is>
      </c>
      <c r="D13869" t="inlineStr">
        <is>
          <t>Store_021</t>
        </is>
      </c>
      <c r="E13869" t="inlineStr">
        <is>
          <t>North</t>
        </is>
      </c>
      <c r="F13869" t="inlineStr">
        <is>
          <t>P0092</t>
        </is>
      </c>
      <c r="G13869" t="inlineStr">
        <is>
          <t>Prod_0092</t>
        </is>
      </c>
      <c r="H13869" t="inlineStr">
        <is>
          <t>Household</t>
        </is>
      </c>
      <c r="I13869" t="n">
        <v>6</v>
      </c>
      <c r="J13869" t="n">
        <v>234.75</v>
      </c>
      <c r="K13869" t="n">
        <v>0</v>
      </c>
      <c r="L13869">
        <f>I13869*J13869*(1-K13869)</f>
        <v/>
      </c>
      <c r="M13869">
        <f>VLOOKUP(F13869,Products!A:D,4,FALSE)*I13869</f>
        <v/>
      </c>
      <c r="N13869">
        <f>L13869-M13869</f>
        <v/>
      </c>
    </row>
    <row r="13870">
      <c r="A13870" t="inlineStr">
        <is>
          <t>T1013868</t>
        </is>
      </c>
      <c r="B13870" t="inlineStr">
        <is>
          <t>2025-06-08</t>
        </is>
      </c>
      <c r="C13870" t="inlineStr">
        <is>
          <t>S014</t>
        </is>
      </c>
      <c r="D13870" t="inlineStr">
        <is>
          <t>Store_014</t>
        </is>
      </c>
      <c r="E13870" t="inlineStr">
        <is>
          <t>West</t>
        </is>
      </c>
      <c r="F13870" t="inlineStr">
        <is>
          <t>P0096</t>
        </is>
      </c>
      <c r="G13870" t="inlineStr">
        <is>
          <t>Prod_0096</t>
        </is>
      </c>
      <c r="H13870" t="inlineStr">
        <is>
          <t>Beverages</t>
        </is>
      </c>
      <c r="I13870" t="n">
        <v>9</v>
      </c>
      <c r="J13870" t="n">
        <v>569.01</v>
      </c>
      <c r="K13870" t="n">
        <v>0</v>
      </c>
      <c r="L13870">
        <f>I13870*J13870*(1-K13870)</f>
        <v/>
      </c>
      <c r="M13870">
        <f>VLOOKUP(F13870,Products!A:D,4,FALSE)*I13870</f>
        <v/>
      </c>
      <c r="N13870">
        <f>L13870-M13870</f>
        <v/>
      </c>
    </row>
    <row r="13871">
      <c r="A13871" t="inlineStr">
        <is>
          <t>T1013869</t>
        </is>
      </c>
      <c r="B13871" t="inlineStr">
        <is>
          <t>2023-08-08</t>
        </is>
      </c>
      <c r="C13871" t="inlineStr">
        <is>
          <t>S041</t>
        </is>
      </c>
      <c r="D13871" t="inlineStr">
        <is>
          <t>Store_041</t>
        </is>
      </c>
      <c r="E13871" t="inlineStr">
        <is>
          <t>East</t>
        </is>
      </c>
      <c r="F13871" t="inlineStr">
        <is>
          <t>P0017</t>
        </is>
      </c>
      <c r="G13871" t="inlineStr">
        <is>
          <t>Prod_0017</t>
        </is>
      </c>
      <c r="H13871" t="inlineStr">
        <is>
          <t>Food</t>
        </is>
      </c>
      <c r="I13871" t="n">
        <v>1</v>
      </c>
      <c r="J13871" t="n">
        <v>696.4</v>
      </c>
      <c r="K13871" t="n">
        <v>0.15</v>
      </c>
      <c r="L13871">
        <f>I13871*J13871*(1-K13871)</f>
        <v/>
      </c>
      <c r="M13871">
        <f>VLOOKUP(F13871,Products!A:D,4,FALSE)*I13871</f>
        <v/>
      </c>
      <c r="N13871">
        <f>L13871-M13871</f>
        <v/>
      </c>
    </row>
    <row r="13872">
      <c r="A13872" t="inlineStr">
        <is>
          <t>T1013870</t>
        </is>
      </c>
      <c r="B13872" t="inlineStr">
        <is>
          <t>2023-12-07</t>
        </is>
      </c>
      <c r="C13872" t="inlineStr">
        <is>
          <t>S022</t>
        </is>
      </c>
      <c r="D13872" t="inlineStr">
        <is>
          <t>Store_022</t>
        </is>
      </c>
      <c r="E13872" t="inlineStr">
        <is>
          <t>East</t>
        </is>
      </c>
      <c r="F13872" t="inlineStr">
        <is>
          <t>P0002</t>
        </is>
      </c>
      <c r="G13872" t="inlineStr">
        <is>
          <t>Prod_0002</t>
        </is>
      </c>
      <c r="H13872" t="inlineStr">
        <is>
          <t>Food</t>
        </is>
      </c>
      <c r="I13872" t="n">
        <v>2</v>
      </c>
      <c r="J13872" t="n">
        <v>279.46</v>
      </c>
      <c r="K13872" t="n">
        <v>0</v>
      </c>
      <c r="L13872">
        <f>I13872*J13872*(1-K13872)</f>
        <v/>
      </c>
      <c r="M13872">
        <f>VLOOKUP(F13872,Products!A:D,4,FALSE)*I13872</f>
        <v/>
      </c>
      <c r="N13872">
        <f>L13872-M13872</f>
        <v/>
      </c>
    </row>
    <row r="13873">
      <c r="A13873" t="inlineStr">
        <is>
          <t>T1013871</t>
        </is>
      </c>
      <c r="B13873" t="inlineStr">
        <is>
          <t>2023-02-17</t>
        </is>
      </c>
      <c r="C13873" t="inlineStr">
        <is>
          <t>S019</t>
        </is>
      </c>
      <c r="D13873" t="inlineStr">
        <is>
          <t>Store_019</t>
        </is>
      </c>
      <c r="E13873" t="inlineStr">
        <is>
          <t>East</t>
        </is>
      </c>
      <c r="F13873" t="inlineStr">
        <is>
          <t>P0143</t>
        </is>
      </c>
      <c r="G13873" t="inlineStr">
        <is>
          <t>Prod_0143</t>
        </is>
      </c>
      <c r="H13873" t="inlineStr">
        <is>
          <t>Electronics</t>
        </is>
      </c>
      <c r="I13873" t="n">
        <v>4</v>
      </c>
      <c r="J13873" t="n">
        <v>293.47</v>
      </c>
      <c r="K13873" t="n">
        <v>0</v>
      </c>
      <c r="L13873">
        <f>I13873*J13873*(1-K13873)</f>
        <v/>
      </c>
      <c r="M13873">
        <f>VLOOKUP(F13873,Products!A:D,4,FALSE)*I13873</f>
        <v/>
      </c>
      <c r="N13873">
        <f>L13873-M13873</f>
        <v/>
      </c>
    </row>
    <row r="13874">
      <c r="A13874" t="inlineStr">
        <is>
          <t>T1013872</t>
        </is>
      </c>
      <c r="B13874" t="inlineStr">
        <is>
          <t>2023-11-18</t>
        </is>
      </c>
      <c r="C13874" t="inlineStr">
        <is>
          <t>S046</t>
        </is>
      </c>
      <c r="D13874" t="inlineStr">
        <is>
          <t>Store_046</t>
        </is>
      </c>
      <c r="E13874" t="inlineStr">
        <is>
          <t>South</t>
        </is>
      </c>
      <c r="F13874" t="inlineStr">
        <is>
          <t>P0177</t>
        </is>
      </c>
      <c r="G13874" t="inlineStr">
        <is>
          <t>Prod_0177</t>
        </is>
      </c>
      <c r="H13874" t="inlineStr">
        <is>
          <t>Household</t>
        </is>
      </c>
      <c r="I13874" t="n">
        <v>3</v>
      </c>
      <c r="J13874" t="n">
        <v>238.77</v>
      </c>
      <c r="K13874" t="n">
        <v>0</v>
      </c>
      <c r="L13874">
        <f>I13874*J13874*(1-K13874)</f>
        <v/>
      </c>
      <c r="M13874">
        <f>VLOOKUP(F13874,Products!A:D,4,FALSE)*I13874</f>
        <v/>
      </c>
      <c r="N13874">
        <f>L13874-M13874</f>
        <v/>
      </c>
    </row>
    <row r="13875">
      <c r="A13875" t="inlineStr">
        <is>
          <t>T1013873</t>
        </is>
      </c>
      <c r="B13875" t="inlineStr">
        <is>
          <t>2023-01-20</t>
        </is>
      </c>
      <c r="C13875" t="inlineStr">
        <is>
          <t>S011</t>
        </is>
      </c>
      <c r="D13875" t="inlineStr">
        <is>
          <t>Store_011</t>
        </is>
      </c>
      <c r="E13875" t="inlineStr">
        <is>
          <t>South</t>
        </is>
      </c>
      <c r="F13875" t="inlineStr">
        <is>
          <t>P0088</t>
        </is>
      </c>
      <c r="G13875" t="inlineStr">
        <is>
          <t>Prod_0088</t>
        </is>
      </c>
      <c r="H13875" t="inlineStr">
        <is>
          <t>Toys</t>
        </is>
      </c>
      <c r="I13875" t="n">
        <v>1</v>
      </c>
      <c r="J13875" t="n">
        <v>482.4</v>
      </c>
      <c r="K13875" t="n">
        <v>0.15</v>
      </c>
      <c r="L13875">
        <f>I13875*J13875*(1-K13875)</f>
        <v/>
      </c>
      <c r="M13875">
        <f>VLOOKUP(F13875,Products!A:D,4,FALSE)*I13875</f>
        <v/>
      </c>
      <c r="N13875">
        <f>L13875-M13875</f>
        <v/>
      </c>
    </row>
    <row r="13876">
      <c r="A13876" t="inlineStr">
        <is>
          <t>T1013874</t>
        </is>
      </c>
      <c r="B13876" t="inlineStr">
        <is>
          <t>2024-04-17</t>
        </is>
      </c>
      <c r="C13876" t="inlineStr">
        <is>
          <t>S035</t>
        </is>
      </c>
      <c r="D13876" t="inlineStr">
        <is>
          <t>Store_035</t>
        </is>
      </c>
      <c r="E13876" t="inlineStr">
        <is>
          <t>Central</t>
        </is>
      </c>
      <c r="F13876" t="inlineStr">
        <is>
          <t>P0009</t>
        </is>
      </c>
      <c r="G13876" t="inlineStr">
        <is>
          <t>Prod_0009</t>
        </is>
      </c>
      <c r="H13876" t="inlineStr">
        <is>
          <t>Toys</t>
        </is>
      </c>
      <c r="I13876" t="n">
        <v>7</v>
      </c>
      <c r="J13876" t="n">
        <v>548</v>
      </c>
      <c r="K13876" t="n">
        <v>0.1</v>
      </c>
      <c r="L13876">
        <f>I13876*J13876*(1-K13876)</f>
        <v/>
      </c>
      <c r="M13876">
        <f>VLOOKUP(F13876,Products!A:D,4,FALSE)*I13876</f>
        <v/>
      </c>
      <c r="N13876">
        <f>L13876-M13876</f>
        <v/>
      </c>
    </row>
    <row r="13877">
      <c r="A13877" t="inlineStr">
        <is>
          <t>T1013875</t>
        </is>
      </c>
      <c r="B13877" t="inlineStr">
        <is>
          <t>2024-03-23</t>
        </is>
      </c>
      <c r="C13877" t="inlineStr">
        <is>
          <t>S031</t>
        </is>
      </c>
      <c r="D13877" t="inlineStr">
        <is>
          <t>Store_031</t>
        </is>
      </c>
      <c r="E13877" t="inlineStr">
        <is>
          <t>Central</t>
        </is>
      </c>
      <c r="F13877" t="inlineStr">
        <is>
          <t>P0003</t>
        </is>
      </c>
      <c r="G13877" t="inlineStr">
        <is>
          <t>Prod_0003</t>
        </is>
      </c>
      <c r="H13877" t="inlineStr">
        <is>
          <t>Household</t>
        </is>
      </c>
      <c r="I13877" t="n">
        <v>2</v>
      </c>
      <c r="J13877" t="n">
        <v>84.90000000000001</v>
      </c>
      <c r="K13877" t="n">
        <v>0.2</v>
      </c>
      <c r="L13877">
        <f>I13877*J13877*(1-K13877)</f>
        <v/>
      </c>
      <c r="M13877">
        <f>VLOOKUP(F13877,Products!A:D,4,FALSE)*I13877</f>
        <v/>
      </c>
      <c r="N13877">
        <f>L13877-M13877</f>
        <v/>
      </c>
    </row>
    <row r="13878">
      <c r="A13878" t="inlineStr">
        <is>
          <t>T1013876</t>
        </is>
      </c>
      <c r="B13878" t="inlineStr">
        <is>
          <t>2023-06-20</t>
        </is>
      </c>
      <c r="C13878" t="inlineStr">
        <is>
          <t>S041</t>
        </is>
      </c>
      <c r="D13878" t="inlineStr">
        <is>
          <t>Store_041</t>
        </is>
      </c>
      <c r="E13878" t="inlineStr">
        <is>
          <t>East</t>
        </is>
      </c>
      <c r="F13878" t="inlineStr">
        <is>
          <t>P0096</t>
        </is>
      </c>
      <c r="G13878" t="inlineStr">
        <is>
          <t>Prod_0096</t>
        </is>
      </c>
      <c r="H13878" t="inlineStr">
        <is>
          <t>Beverages</t>
        </is>
      </c>
      <c r="I13878" t="n">
        <v>3</v>
      </c>
      <c r="J13878" t="n">
        <v>424.99</v>
      </c>
      <c r="K13878" t="n">
        <v>0</v>
      </c>
      <c r="L13878">
        <f>I13878*J13878*(1-K13878)</f>
        <v/>
      </c>
      <c r="M13878">
        <f>VLOOKUP(F13878,Products!A:D,4,FALSE)*I13878</f>
        <v/>
      </c>
      <c r="N13878">
        <f>L13878-M13878</f>
        <v/>
      </c>
    </row>
    <row r="13879">
      <c r="A13879" t="inlineStr">
        <is>
          <t>T1013877</t>
        </is>
      </c>
      <c r="B13879" t="inlineStr">
        <is>
          <t>2024-05-14</t>
        </is>
      </c>
      <c r="C13879" t="inlineStr">
        <is>
          <t>S019</t>
        </is>
      </c>
      <c r="D13879" t="inlineStr">
        <is>
          <t>Store_019</t>
        </is>
      </c>
      <c r="E13879" t="inlineStr">
        <is>
          <t>East</t>
        </is>
      </c>
      <c r="F13879" t="inlineStr">
        <is>
          <t>P0167</t>
        </is>
      </c>
      <c r="G13879" t="inlineStr">
        <is>
          <t>Prod_0167</t>
        </is>
      </c>
      <c r="H13879" t="inlineStr">
        <is>
          <t>Beverages</t>
        </is>
      </c>
      <c r="I13879" t="n">
        <v>2</v>
      </c>
      <c r="J13879" t="n">
        <v>377.24</v>
      </c>
      <c r="K13879" t="n">
        <v>0</v>
      </c>
      <c r="L13879">
        <f>I13879*J13879*(1-K13879)</f>
        <v/>
      </c>
      <c r="M13879">
        <f>VLOOKUP(F13879,Products!A:D,4,FALSE)*I13879</f>
        <v/>
      </c>
      <c r="N13879">
        <f>L13879-M13879</f>
        <v/>
      </c>
    </row>
    <row r="13880">
      <c r="A13880" t="inlineStr">
        <is>
          <t>T1013878</t>
        </is>
      </c>
      <c r="B13880" t="inlineStr">
        <is>
          <t>2025-05-08</t>
        </is>
      </c>
      <c r="C13880" t="inlineStr">
        <is>
          <t>S030</t>
        </is>
      </c>
      <c r="D13880" t="inlineStr">
        <is>
          <t>Store_030</t>
        </is>
      </c>
      <c r="E13880" t="inlineStr">
        <is>
          <t>North</t>
        </is>
      </c>
      <c r="F13880" t="inlineStr">
        <is>
          <t>P0001</t>
        </is>
      </c>
      <c r="G13880" t="inlineStr">
        <is>
          <t>Prod_0001</t>
        </is>
      </c>
      <c r="H13880" t="inlineStr">
        <is>
          <t>Beverages</t>
        </is>
      </c>
      <c r="I13880" t="n">
        <v>6</v>
      </c>
      <c r="J13880" t="n">
        <v>669.0599999999999</v>
      </c>
      <c r="K13880" t="n">
        <v>0</v>
      </c>
      <c r="L13880">
        <f>I13880*J13880*(1-K13880)</f>
        <v/>
      </c>
      <c r="M13880">
        <f>VLOOKUP(F13880,Products!A:D,4,FALSE)*I13880</f>
        <v/>
      </c>
      <c r="N13880">
        <f>L13880-M13880</f>
        <v/>
      </c>
    </row>
    <row r="13881">
      <c r="A13881" t="inlineStr">
        <is>
          <t>T1013879</t>
        </is>
      </c>
      <c r="B13881" t="inlineStr">
        <is>
          <t>2025-05-15</t>
        </is>
      </c>
      <c r="C13881" t="inlineStr">
        <is>
          <t>S039</t>
        </is>
      </c>
      <c r="D13881" t="inlineStr">
        <is>
          <t>Store_039</t>
        </is>
      </c>
      <c r="E13881" t="inlineStr">
        <is>
          <t>North</t>
        </is>
      </c>
      <c r="F13881" t="inlineStr">
        <is>
          <t>P0185</t>
        </is>
      </c>
      <c r="G13881" t="inlineStr">
        <is>
          <t>Prod_0185</t>
        </is>
      </c>
      <c r="H13881" t="inlineStr">
        <is>
          <t>Food</t>
        </is>
      </c>
      <c r="I13881" t="n">
        <v>9</v>
      </c>
      <c r="J13881" t="n">
        <v>411.27</v>
      </c>
      <c r="K13881" t="n">
        <v>0.2</v>
      </c>
      <c r="L13881">
        <f>I13881*J13881*(1-K13881)</f>
        <v/>
      </c>
      <c r="M13881">
        <f>VLOOKUP(F13881,Products!A:D,4,FALSE)*I13881</f>
        <v/>
      </c>
      <c r="N13881">
        <f>L13881-M13881</f>
        <v/>
      </c>
    </row>
    <row r="13882">
      <c r="A13882" t="inlineStr">
        <is>
          <t>T1013880</t>
        </is>
      </c>
      <c r="B13882" t="inlineStr">
        <is>
          <t>2023-03-02</t>
        </is>
      </c>
      <c r="C13882" t="inlineStr">
        <is>
          <t>S050</t>
        </is>
      </c>
      <c r="D13882" t="inlineStr">
        <is>
          <t>Store_050</t>
        </is>
      </c>
      <c r="E13882" t="inlineStr">
        <is>
          <t>South</t>
        </is>
      </c>
      <c r="F13882" t="inlineStr">
        <is>
          <t>P0121</t>
        </is>
      </c>
      <c r="G13882" t="inlineStr">
        <is>
          <t>Prod_0121</t>
        </is>
      </c>
      <c r="H13882" t="inlineStr">
        <is>
          <t>Clothing</t>
        </is>
      </c>
      <c r="I13882" t="n">
        <v>8</v>
      </c>
      <c r="J13882" t="n">
        <v>730.75</v>
      </c>
      <c r="K13882" t="n">
        <v>0.1</v>
      </c>
      <c r="L13882">
        <f>I13882*J13882*(1-K13882)</f>
        <v/>
      </c>
      <c r="M13882">
        <f>VLOOKUP(F13882,Products!A:D,4,FALSE)*I13882</f>
        <v/>
      </c>
      <c r="N13882">
        <f>L13882-M13882</f>
        <v/>
      </c>
    </row>
    <row r="13883">
      <c r="A13883" t="inlineStr">
        <is>
          <t>T1013881</t>
        </is>
      </c>
      <c r="B13883" t="inlineStr">
        <is>
          <t>2023-09-17</t>
        </is>
      </c>
      <c r="C13883" t="inlineStr">
        <is>
          <t>S025</t>
        </is>
      </c>
      <c r="D13883" t="inlineStr">
        <is>
          <t>Store_025</t>
        </is>
      </c>
      <c r="E13883" t="inlineStr">
        <is>
          <t>Central</t>
        </is>
      </c>
      <c r="F13883" t="inlineStr">
        <is>
          <t>P0177</t>
        </is>
      </c>
      <c r="G13883" t="inlineStr">
        <is>
          <t>Prod_0177</t>
        </is>
      </c>
      <c r="H13883" t="inlineStr">
        <is>
          <t>Household</t>
        </is>
      </c>
      <c r="I13883" t="n">
        <v>3</v>
      </c>
      <c r="J13883" t="n">
        <v>229.67</v>
      </c>
      <c r="K13883" t="n">
        <v>0.2</v>
      </c>
      <c r="L13883">
        <f>I13883*J13883*(1-K13883)</f>
        <v/>
      </c>
      <c r="M13883">
        <f>VLOOKUP(F13883,Products!A:D,4,FALSE)*I13883</f>
        <v/>
      </c>
      <c r="N13883">
        <f>L13883-M13883</f>
        <v/>
      </c>
    </row>
    <row r="13884">
      <c r="A13884" t="inlineStr">
        <is>
          <t>T1013882</t>
        </is>
      </c>
      <c r="B13884" t="inlineStr">
        <is>
          <t>2025-09-22</t>
        </is>
      </c>
      <c r="C13884" t="inlineStr">
        <is>
          <t>S006</t>
        </is>
      </c>
      <c r="D13884" t="inlineStr">
        <is>
          <t>Store_006</t>
        </is>
      </c>
      <c r="E13884" t="inlineStr">
        <is>
          <t>East</t>
        </is>
      </c>
      <c r="F13884" t="inlineStr">
        <is>
          <t>P0012</t>
        </is>
      </c>
      <c r="G13884" t="inlineStr">
        <is>
          <t>Prod_0012</t>
        </is>
      </c>
      <c r="H13884" t="inlineStr">
        <is>
          <t>Food</t>
        </is>
      </c>
      <c r="I13884" t="n">
        <v>6</v>
      </c>
      <c r="J13884" t="n">
        <v>769.41</v>
      </c>
      <c r="K13884" t="n">
        <v>0</v>
      </c>
      <c r="L13884">
        <f>I13884*J13884*(1-K13884)</f>
        <v/>
      </c>
      <c r="M13884">
        <f>VLOOKUP(F13884,Products!A:D,4,FALSE)*I13884</f>
        <v/>
      </c>
      <c r="N13884">
        <f>L13884-M13884</f>
        <v/>
      </c>
    </row>
    <row r="13885">
      <c r="A13885" t="inlineStr">
        <is>
          <t>T1013883</t>
        </is>
      </c>
      <c r="B13885" t="inlineStr">
        <is>
          <t>2024-07-15</t>
        </is>
      </c>
      <c r="C13885" t="inlineStr">
        <is>
          <t>S021</t>
        </is>
      </c>
      <c r="D13885" t="inlineStr">
        <is>
          <t>Store_021</t>
        </is>
      </c>
      <c r="E13885" t="inlineStr">
        <is>
          <t>North</t>
        </is>
      </c>
      <c r="F13885" t="inlineStr">
        <is>
          <t>P0115</t>
        </is>
      </c>
      <c r="G13885" t="inlineStr">
        <is>
          <t>Prod_0115</t>
        </is>
      </c>
      <c r="H13885" t="inlineStr">
        <is>
          <t>Clothing</t>
        </is>
      </c>
      <c r="I13885" t="n">
        <v>5</v>
      </c>
      <c r="J13885" t="n">
        <v>871.64</v>
      </c>
      <c r="K13885" t="n">
        <v>0</v>
      </c>
      <c r="L13885">
        <f>I13885*J13885*(1-K13885)</f>
        <v/>
      </c>
      <c r="M13885">
        <f>VLOOKUP(F13885,Products!A:D,4,FALSE)*I13885</f>
        <v/>
      </c>
      <c r="N13885">
        <f>L13885-M13885</f>
        <v/>
      </c>
    </row>
    <row r="13886">
      <c r="A13886" t="inlineStr">
        <is>
          <t>T1013884</t>
        </is>
      </c>
      <c r="B13886" t="inlineStr">
        <is>
          <t>2024-10-16</t>
        </is>
      </c>
      <c r="C13886" t="inlineStr">
        <is>
          <t>S021</t>
        </is>
      </c>
      <c r="D13886" t="inlineStr">
        <is>
          <t>Store_021</t>
        </is>
      </c>
      <c r="E13886" t="inlineStr">
        <is>
          <t>North</t>
        </is>
      </c>
      <c r="F13886" t="inlineStr">
        <is>
          <t>P0029</t>
        </is>
      </c>
      <c r="G13886" t="inlineStr">
        <is>
          <t>Prod_0029</t>
        </is>
      </c>
      <c r="H13886" t="inlineStr">
        <is>
          <t>Clothing</t>
        </is>
      </c>
      <c r="I13886" t="n">
        <v>2</v>
      </c>
      <c r="J13886" t="n">
        <v>533.63</v>
      </c>
      <c r="K13886" t="n">
        <v>0.1</v>
      </c>
      <c r="L13886">
        <f>I13886*J13886*(1-K13886)</f>
        <v/>
      </c>
      <c r="M13886">
        <f>VLOOKUP(F13886,Products!A:D,4,FALSE)*I13886</f>
        <v/>
      </c>
      <c r="N13886">
        <f>L13886-M13886</f>
        <v/>
      </c>
    </row>
    <row r="13887">
      <c r="A13887" t="inlineStr">
        <is>
          <t>T1013885</t>
        </is>
      </c>
      <c r="B13887" t="inlineStr">
        <is>
          <t>2023-11-03</t>
        </is>
      </c>
      <c r="C13887" t="inlineStr">
        <is>
          <t>S047</t>
        </is>
      </c>
      <c r="D13887" t="inlineStr">
        <is>
          <t>Store_047</t>
        </is>
      </c>
      <c r="E13887" t="inlineStr">
        <is>
          <t>North</t>
        </is>
      </c>
      <c r="F13887" t="inlineStr">
        <is>
          <t>P0035</t>
        </is>
      </c>
      <c r="G13887" t="inlineStr">
        <is>
          <t>Prod_0035</t>
        </is>
      </c>
      <c r="H13887" t="inlineStr">
        <is>
          <t>Beverages</t>
        </is>
      </c>
      <c r="I13887" t="n">
        <v>9</v>
      </c>
      <c r="J13887" t="n">
        <v>112.26</v>
      </c>
      <c r="K13887" t="n">
        <v>0</v>
      </c>
      <c r="L13887">
        <f>I13887*J13887*(1-K13887)</f>
        <v/>
      </c>
      <c r="M13887">
        <f>VLOOKUP(F13887,Products!A:D,4,FALSE)*I13887</f>
        <v/>
      </c>
      <c r="N13887">
        <f>L13887-M13887</f>
        <v/>
      </c>
    </row>
    <row r="13888">
      <c r="A13888" t="inlineStr">
        <is>
          <t>T1013886</t>
        </is>
      </c>
      <c r="B13888" t="inlineStr">
        <is>
          <t>2023-06-21</t>
        </is>
      </c>
      <c r="C13888" t="inlineStr">
        <is>
          <t>S021</t>
        </is>
      </c>
      <c r="D13888" t="inlineStr">
        <is>
          <t>Store_021</t>
        </is>
      </c>
      <c r="E13888" t="inlineStr">
        <is>
          <t>North</t>
        </is>
      </c>
      <c r="F13888" t="inlineStr">
        <is>
          <t>P0149</t>
        </is>
      </c>
      <c r="G13888" t="inlineStr">
        <is>
          <t>Prod_0149</t>
        </is>
      </c>
      <c r="H13888" t="inlineStr">
        <is>
          <t>Toys</t>
        </is>
      </c>
      <c r="I13888" t="n">
        <v>5</v>
      </c>
      <c r="J13888" t="n">
        <v>57.65</v>
      </c>
      <c r="K13888" t="n">
        <v>0</v>
      </c>
      <c r="L13888">
        <f>I13888*J13888*(1-K13888)</f>
        <v/>
      </c>
      <c r="M13888">
        <f>VLOOKUP(F13888,Products!A:D,4,FALSE)*I13888</f>
        <v/>
      </c>
      <c r="N13888">
        <f>L13888-M13888</f>
        <v/>
      </c>
    </row>
    <row r="13889">
      <c r="A13889" t="inlineStr">
        <is>
          <t>T1013887</t>
        </is>
      </c>
      <c r="B13889" t="inlineStr">
        <is>
          <t>2024-12-30</t>
        </is>
      </c>
      <c r="C13889" t="inlineStr">
        <is>
          <t>S032</t>
        </is>
      </c>
      <c r="D13889" t="inlineStr">
        <is>
          <t>Store_032</t>
        </is>
      </c>
      <c r="E13889" t="inlineStr">
        <is>
          <t>Central</t>
        </is>
      </c>
      <c r="F13889" t="inlineStr">
        <is>
          <t>P0049</t>
        </is>
      </c>
      <c r="G13889" t="inlineStr">
        <is>
          <t>Prod_0049</t>
        </is>
      </c>
      <c r="H13889" t="inlineStr">
        <is>
          <t>Beverages</t>
        </is>
      </c>
      <c r="I13889" t="n">
        <v>3</v>
      </c>
      <c r="J13889" t="n">
        <v>224.52</v>
      </c>
      <c r="K13889" t="n">
        <v>0.05</v>
      </c>
      <c r="L13889">
        <f>I13889*J13889*(1-K13889)</f>
        <v/>
      </c>
      <c r="M13889">
        <f>VLOOKUP(F13889,Products!A:D,4,FALSE)*I13889</f>
        <v/>
      </c>
      <c r="N13889">
        <f>L13889-M13889</f>
        <v/>
      </c>
    </row>
    <row r="13890">
      <c r="A13890" t="inlineStr">
        <is>
          <t>T1013888</t>
        </is>
      </c>
      <c r="B13890" t="inlineStr">
        <is>
          <t>2024-07-04</t>
        </is>
      </c>
      <c r="C13890" t="inlineStr">
        <is>
          <t>S001</t>
        </is>
      </c>
      <c r="D13890" t="inlineStr">
        <is>
          <t>Store_001</t>
        </is>
      </c>
      <c r="E13890" t="inlineStr">
        <is>
          <t>West</t>
        </is>
      </c>
      <c r="F13890" t="inlineStr">
        <is>
          <t>P0012</t>
        </is>
      </c>
      <c r="G13890" t="inlineStr">
        <is>
          <t>Prod_0012</t>
        </is>
      </c>
      <c r="H13890" t="inlineStr">
        <is>
          <t>Food</t>
        </is>
      </c>
      <c r="I13890" t="n">
        <v>3</v>
      </c>
      <c r="J13890" t="n">
        <v>894.09</v>
      </c>
      <c r="K13890" t="n">
        <v>0.1</v>
      </c>
      <c r="L13890">
        <f>I13890*J13890*(1-K13890)</f>
        <v/>
      </c>
      <c r="M13890">
        <f>VLOOKUP(F13890,Products!A:D,4,FALSE)*I13890</f>
        <v/>
      </c>
      <c r="N13890">
        <f>L13890-M13890</f>
        <v/>
      </c>
    </row>
    <row r="13891">
      <c r="A13891" t="inlineStr">
        <is>
          <t>T1013889</t>
        </is>
      </c>
      <c r="B13891" t="inlineStr">
        <is>
          <t>2023-08-26</t>
        </is>
      </c>
      <c r="C13891" t="inlineStr">
        <is>
          <t>S042</t>
        </is>
      </c>
      <c r="D13891" t="inlineStr">
        <is>
          <t>Store_042</t>
        </is>
      </c>
      <c r="E13891" t="inlineStr">
        <is>
          <t>Central</t>
        </is>
      </c>
      <c r="F13891" t="inlineStr">
        <is>
          <t>P0081</t>
        </is>
      </c>
      <c r="G13891" t="inlineStr">
        <is>
          <t>Prod_0081</t>
        </is>
      </c>
      <c r="H13891" t="inlineStr">
        <is>
          <t>Electronics</t>
        </is>
      </c>
      <c r="I13891" t="n">
        <v>9</v>
      </c>
      <c r="J13891" t="n">
        <v>255.5</v>
      </c>
      <c r="K13891" t="n">
        <v>0</v>
      </c>
      <c r="L13891">
        <f>I13891*J13891*(1-K13891)</f>
        <v/>
      </c>
      <c r="M13891">
        <f>VLOOKUP(F13891,Products!A:D,4,FALSE)*I13891</f>
        <v/>
      </c>
      <c r="N13891">
        <f>L13891-M13891</f>
        <v/>
      </c>
    </row>
    <row r="13892">
      <c r="A13892" t="inlineStr">
        <is>
          <t>T1013890</t>
        </is>
      </c>
      <c r="B13892" t="inlineStr">
        <is>
          <t>2025-03-16</t>
        </is>
      </c>
      <c r="C13892" t="inlineStr">
        <is>
          <t>S029</t>
        </is>
      </c>
      <c r="D13892" t="inlineStr">
        <is>
          <t>Store_029</t>
        </is>
      </c>
      <c r="E13892" t="inlineStr">
        <is>
          <t>South</t>
        </is>
      </c>
      <c r="F13892" t="inlineStr">
        <is>
          <t>P0175</t>
        </is>
      </c>
      <c r="G13892" t="inlineStr">
        <is>
          <t>Prod_0175</t>
        </is>
      </c>
      <c r="H13892" t="inlineStr">
        <is>
          <t>Food</t>
        </is>
      </c>
      <c r="I13892" t="n">
        <v>5</v>
      </c>
      <c r="J13892" t="n">
        <v>779.23</v>
      </c>
      <c r="K13892" t="n">
        <v>0.15</v>
      </c>
      <c r="L13892">
        <f>I13892*J13892*(1-K13892)</f>
        <v/>
      </c>
      <c r="M13892">
        <f>VLOOKUP(F13892,Products!A:D,4,FALSE)*I13892</f>
        <v/>
      </c>
      <c r="N13892">
        <f>L13892-M13892</f>
        <v/>
      </c>
    </row>
    <row r="13893">
      <c r="A13893" t="inlineStr">
        <is>
          <t>T1013891</t>
        </is>
      </c>
      <c r="B13893" t="inlineStr">
        <is>
          <t>2023-12-13</t>
        </is>
      </c>
      <c r="C13893" t="inlineStr">
        <is>
          <t>S048</t>
        </is>
      </c>
      <c r="D13893" t="inlineStr">
        <is>
          <t>Store_048</t>
        </is>
      </c>
      <c r="E13893" t="inlineStr">
        <is>
          <t>South</t>
        </is>
      </c>
      <c r="F13893" t="inlineStr">
        <is>
          <t>P0101</t>
        </is>
      </c>
      <c r="G13893" t="inlineStr">
        <is>
          <t>Prod_0101</t>
        </is>
      </c>
      <c r="H13893" t="inlineStr">
        <is>
          <t>Food</t>
        </is>
      </c>
      <c r="I13893" t="n">
        <v>6</v>
      </c>
      <c r="J13893" t="n">
        <v>88.29000000000001</v>
      </c>
      <c r="K13893" t="n">
        <v>0.15</v>
      </c>
      <c r="L13893">
        <f>I13893*J13893*(1-K13893)</f>
        <v/>
      </c>
      <c r="M13893">
        <f>VLOOKUP(F13893,Products!A:D,4,FALSE)*I13893</f>
        <v/>
      </c>
      <c r="N13893">
        <f>L13893-M13893</f>
        <v/>
      </c>
    </row>
    <row r="13894">
      <c r="A13894" t="inlineStr">
        <is>
          <t>T1013892</t>
        </is>
      </c>
      <c r="B13894" t="inlineStr">
        <is>
          <t>2024-07-26</t>
        </is>
      </c>
      <c r="C13894" t="inlineStr">
        <is>
          <t>S005</t>
        </is>
      </c>
      <c r="D13894" t="inlineStr">
        <is>
          <t>Store_005</t>
        </is>
      </c>
      <c r="E13894" t="inlineStr">
        <is>
          <t>Central</t>
        </is>
      </c>
      <c r="F13894" t="inlineStr">
        <is>
          <t>P0013</t>
        </is>
      </c>
      <c r="G13894" t="inlineStr">
        <is>
          <t>Prod_0013</t>
        </is>
      </c>
      <c r="H13894" t="inlineStr">
        <is>
          <t>Clothing</t>
        </is>
      </c>
      <c r="I13894" t="n">
        <v>2</v>
      </c>
      <c r="J13894" t="n">
        <v>79.09999999999999</v>
      </c>
      <c r="K13894" t="n">
        <v>0</v>
      </c>
      <c r="L13894">
        <f>I13894*J13894*(1-K13894)</f>
        <v/>
      </c>
      <c r="M13894">
        <f>VLOOKUP(F13894,Products!A:D,4,FALSE)*I13894</f>
        <v/>
      </c>
      <c r="N13894">
        <f>L13894-M13894</f>
        <v/>
      </c>
    </row>
    <row r="13895">
      <c r="A13895" t="inlineStr">
        <is>
          <t>T1013893</t>
        </is>
      </c>
      <c r="B13895" t="inlineStr">
        <is>
          <t>2024-08-07</t>
        </is>
      </c>
      <c r="C13895" t="inlineStr">
        <is>
          <t>S037</t>
        </is>
      </c>
      <c r="D13895" t="inlineStr">
        <is>
          <t>Store_037</t>
        </is>
      </c>
      <c r="E13895" t="inlineStr">
        <is>
          <t>East</t>
        </is>
      </c>
      <c r="F13895" t="inlineStr">
        <is>
          <t>P0059</t>
        </is>
      </c>
      <c r="G13895" t="inlineStr">
        <is>
          <t>Prod_0059</t>
        </is>
      </c>
      <c r="H13895" t="inlineStr">
        <is>
          <t>Beverages</t>
        </is>
      </c>
      <c r="I13895" t="n">
        <v>8</v>
      </c>
      <c r="J13895" t="n">
        <v>460.22</v>
      </c>
      <c r="K13895" t="n">
        <v>0.2</v>
      </c>
      <c r="L13895">
        <f>I13895*J13895*(1-K13895)</f>
        <v/>
      </c>
      <c r="M13895">
        <f>VLOOKUP(F13895,Products!A:D,4,FALSE)*I13895</f>
        <v/>
      </c>
      <c r="N13895">
        <f>L13895-M13895</f>
        <v/>
      </c>
    </row>
    <row r="13896">
      <c r="A13896" t="inlineStr">
        <is>
          <t>T1013894</t>
        </is>
      </c>
      <c r="B13896" t="inlineStr">
        <is>
          <t>2024-07-05</t>
        </is>
      </c>
      <c r="C13896" t="inlineStr">
        <is>
          <t>S046</t>
        </is>
      </c>
      <c r="D13896" t="inlineStr">
        <is>
          <t>Store_046</t>
        </is>
      </c>
      <c r="E13896" t="inlineStr">
        <is>
          <t>South</t>
        </is>
      </c>
      <c r="F13896" t="inlineStr">
        <is>
          <t>P0069</t>
        </is>
      </c>
      <c r="G13896" t="inlineStr">
        <is>
          <t>Prod_0069</t>
        </is>
      </c>
      <c r="H13896" t="inlineStr">
        <is>
          <t>Household</t>
        </is>
      </c>
      <c r="I13896" t="n">
        <v>1</v>
      </c>
      <c r="J13896" t="n">
        <v>335.39</v>
      </c>
      <c r="K13896" t="n">
        <v>0</v>
      </c>
      <c r="L13896">
        <f>I13896*J13896*(1-K13896)</f>
        <v/>
      </c>
      <c r="M13896">
        <f>VLOOKUP(F13896,Products!A:D,4,FALSE)*I13896</f>
        <v/>
      </c>
      <c r="N13896">
        <f>L13896-M13896</f>
        <v/>
      </c>
    </row>
    <row r="13897">
      <c r="A13897" t="inlineStr">
        <is>
          <t>T1013895</t>
        </is>
      </c>
      <c r="B13897" t="inlineStr">
        <is>
          <t>2023-08-07</t>
        </is>
      </c>
      <c r="C13897" t="inlineStr">
        <is>
          <t>S019</t>
        </is>
      </c>
      <c r="D13897" t="inlineStr">
        <is>
          <t>Store_019</t>
        </is>
      </c>
      <c r="E13897" t="inlineStr">
        <is>
          <t>East</t>
        </is>
      </c>
      <c r="F13897" t="inlineStr">
        <is>
          <t>P0076</t>
        </is>
      </c>
      <c r="G13897" t="inlineStr">
        <is>
          <t>Prod_0076</t>
        </is>
      </c>
      <c r="H13897" t="inlineStr">
        <is>
          <t>Clothing</t>
        </is>
      </c>
      <c r="I13897" t="n">
        <v>4</v>
      </c>
      <c r="J13897" t="n">
        <v>396.85</v>
      </c>
      <c r="K13897" t="n">
        <v>0.2</v>
      </c>
      <c r="L13897">
        <f>I13897*J13897*(1-K13897)</f>
        <v/>
      </c>
      <c r="M13897">
        <f>VLOOKUP(F13897,Products!A:D,4,FALSE)*I13897</f>
        <v/>
      </c>
      <c r="N13897">
        <f>L13897-M13897</f>
        <v/>
      </c>
    </row>
    <row r="13898">
      <c r="A13898" t="inlineStr">
        <is>
          <t>T1013896</t>
        </is>
      </c>
      <c r="B13898" t="inlineStr">
        <is>
          <t>2024-09-10</t>
        </is>
      </c>
      <c r="C13898" t="inlineStr">
        <is>
          <t>S038</t>
        </is>
      </c>
      <c r="D13898" t="inlineStr">
        <is>
          <t>Store_038</t>
        </is>
      </c>
      <c r="E13898" t="inlineStr">
        <is>
          <t>East</t>
        </is>
      </c>
      <c r="F13898" t="inlineStr">
        <is>
          <t>P0083</t>
        </is>
      </c>
      <c r="G13898" t="inlineStr">
        <is>
          <t>Prod_0083</t>
        </is>
      </c>
      <c r="H13898" t="inlineStr">
        <is>
          <t>Clothing</t>
        </is>
      </c>
      <c r="I13898" t="n">
        <v>8</v>
      </c>
      <c r="J13898" t="n">
        <v>660.7</v>
      </c>
      <c r="K13898" t="n">
        <v>0</v>
      </c>
      <c r="L13898">
        <f>I13898*J13898*(1-K13898)</f>
        <v/>
      </c>
      <c r="M13898">
        <f>VLOOKUP(F13898,Products!A:D,4,FALSE)*I13898</f>
        <v/>
      </c>
      <c r="N13898">
        <f>L13898-M13898</f>
        <v/>
      </c>
    </row>
    <row r="13899">
      <c r="A13899" t="inlineStr">
        <is>
          <t>T1013897</t>
        </is>
      </c>
      <c r="B13899" t="inlineStr">
        <is>
          <t>2025-02-05</t>
        </is>
      </c>
      <c r="C13899" t="inlineStr">
        <is>
          <t>S018</t>
        </is>
      </c>
      <c r="D13899" t="inlineStr">
        <is>
          <t>Store_018</t>
        </is>
      </c>
      <c r="E13899" t="inlineStr">
        <is>
          <t>South</t>
        </is>
      </c>
      <c r="F13899" t="inlineStr">
        <is>
          <t>P0159</t>
        </is>
      </c>
      <c r="G13899" t="inlineStr">
        <is>
          <t>Prod_0159</t>
        </is>
      </c>
      <c r="H13899" t="inlineStr">
        <is>
          <t>Electronics</t>
        </is>
      </c>
      <c r="I13899" t="n">
        <v>2</v>
      </c>
      <c r="J13899" t="n">
        <v>427.52</v>
      </c>
      <c r="K13899" t="n">
        <v>0.05</v>
      </c>
      <c r="L13899">
        <f>I13899*J13899*(1-K13899)</f>
        <v/>
      </c>
      <c r="M13899">
        <f>VLOOKUP(F13899,Products!A:D,4,FALSE)*I13899</f>
        <v/>
      </c>
      <c r="N13899">
        <f>L13899-M13899</f>
        <v/>
      </c>
    </row>
    <row r="13900">
      <c r="A13900" t="inlineStr">
        <is>
          <t>T1013898</t>
        </is>
      </c>
      <c r="B13900" t="inlineStr">
        <is>
          <t>2024-07-07</t>
        </is>
      </c>
      <c r="C13900" t="inlineStr">
        <is>
          <t>S039</t>
        </is>
      </c>
      <c r="D13900" t="inlineStr">
        <is>
          <t>Store_039</t>
        </is>
      </c>
      <c r="E13900" t="inlineStr">
        <is>
          <t>North</t>
        </is>
      </c>
      <c r="F13900" t="inlineStr">
        <is>
          <t>P0125</t>
        </is>
      </c>
      <c r="G13900" t="inlineStr">
        <is>
          <t>Prod_0125</t>
        </is>
      </c>
      <c r="H13900" t="inlineStr">
        <is>
          <t>Toys</t>
        </is>
      </c>
      <c r="I13900" t="n">
        <v>3</v>
      </c>
      <c r="J13900" t="n">
        <v>236.5</v>
      </c>
      <c r="K13900" t="n">
        <v>0.05</v>
      </c>
      <c r="L13900">
        <f>I13900*J13900*(1-K13900)</f>
        <v/>
      </c>
      <c r="M13900">
        <f>VLOOKUP(F13900,Products!A:D,4,FALSE)*I13900</f>
        <v/>
      </c>
      <c r="N13900">
        <f>L13900-M13900</f>
        <v/>
      </c>
    </row>
    <row r="13901">
      <c r="A13901" t="inlineStr">
        <is>
          <t>T1013899</t>
        </is>
      </c>
      <c r="B13901" t="inlineStr">
        <is>
          <t>2024-09-25</t>
        </is>
      </c>
      <c r="C13901" t="inlineStr">
        <is>
          <t>S038</t>
        </is>
      </c>
      <c r="D13901" t="inlineStr">
        <is>
          <t>Store_038</t>
        </is>
      </c>
      <c r="E13901" t="inlineStr">
        <is>
          <t>East</t>
        </is>
      </c>
      <c r="F13901" t="inlineStr">
        <is>
          <t>P0018</t>
        </is>
      </c>
      <c r="G13901" t="inlineStr">
        <is>
          <t>Prod_0018</t>
        </is>
      </c>
      <c r="H13901" t="inlineStr">
        <is>
          <t>Food</t>
        </is>
      </c>
      <c r="I13901" t="n">
        <v>4</v>
      </c>
      <c r="J13901" t="n">
        <v>740.23</v>
      </c>
      <c r="K13901" t="n">
        <v>0</v>
      </c>
      <c r="L13901">
        <f>I13901*J13901*(1-K13901)</f>
        <v/>
      </c>
      <c r="M13901">
        <f>VLOOKUP(F13901,Products!A:D,4,FALSE)*I13901</f>
        <v/>
      </c>
      <c r="N13901">
        <f>L13901-M13901</f>
        <v/>
      </c>
    </row>
    <row r="13902">
      <c r="A13902" t="inlineStr">
        <is>
          <t>T1013900</t>
        </is>
      </c>
      <c r="B13902" t="inlineStr">
        <is>
          <t>2024-10-27</t>
        </is>
      </c>
      <c r="C13902" t="inlineStr">
        <is>
          <t>S034</t>
        </is>
      </c>
      <c r="D13902" t="inlineStr">
        <is>
          <t>Store_034</t>
        </is>
      </c>
      <c r="E13902" t="inlineStr">
        <is>
          <t>Central</t>
        </is>
      </c>
      <c r="F13902" t="inlineStr">
        <is>
          <t>P0089</t>
        </is>
      </c>
      <c r="G13902" t="inlineStr">
        <is>
          <t>Prod_0089</t>
        </is>
      </c>
      <c r="H13902" t="inlineStr">
        <is>
          <t>Stationery</t>
        </is>
      </c>
      <c r="I13902" t="n">
        <v>9</v>
      </c>
      <c r="J13902" t="n">
        <v>545.42</v>
      </c>
      <c r="K13902" t="n">
        <v>0</v>
      </c>
      <c r="L13902">
        <f>I13902*J13902*(1-K13902)</f>
        <v/>
      </c>
      <c r="M13902">
        <f>VLOOKUP(F13902,Products!A:D,4,FALSE)*I13902</f>
        <v/>
      </c>
      <c r="N13902">
        <f>L13902-M13902</f>
        <v/>
      </c>
    </row>
    <row r="13903">
      <c r="A13903" t="inlineStr">
        <is>
          <t>T1013901</t>
        </is>
      </c>
      <c r="B13903" t="inlineStr">
        <is>
          <t>2023-06-19</t>
        </is>
      </c>
      <c r="C13903" t="inlineStr">
        <is>
          <t>S050</t>
        </is>
      </c>
      <c r="D13903" t="inlineStr">
        <is>
          <t>Store_050</t>
        </is>
      </c>
      <c r="E13903" t="inlineStr">
        <is>
          <t>South</t>
        </is>
      </c>
      <c r="F13903" t="inlineStr">
        <is>
          <t>P0040</t>
        </is>
      </c>
      <c r="G13903" t="inlineStr">
        <is>
          <t>Prod_0040</t>
        </is>
      </c>
      <c r="H13903" t="inlineStr">
        <is>
          <t>Toys</t>
        </is>
      </c>
      <c r="I13903" t="n">
        <v>1</v>
      </c>
      <c r="J13903" t="n">
        <v>69.8</v>
      </c>
      <c r="K13903" t="n">
        <v>0.05</v>
      </c>
      <c r="L13903">
        <f>I13903*J13903*(1-K13903)</f>
        <v/>
      </c>
      <c r="M13903">
        <f>VLOOKUP(F13903,Products!A:D,4,FALSE)*I13903</f>
        <v/>
      </c>
      <c r="N13903">
        <f>L13903-M13903</f>
        <v/>
      </c>
    </row>
    <row r="13904">
      <c r="A13904" t="inlineStr">
        <is>
          <t>T1013902</t>
        </is>
      </c>
      <c r="B13904" t="inlineStr">
        <is>
          <t>2024-05-30</t>
        </is>
      </c>
      <c r="C13904" t="inlineStr">
        <is>
          <t>S012</t>
        </is>
      </c>
      <c r="D13904" t="inlineStr">
        <is>
          <t>Store_012</t>
        </is>
      </c>
      <c r="E13904" t="inlineStr">
        <is>
          <t>South</t>
        </is>
      </c>
      <c r="F13904" t="inlineStr">
        <is>
          <t>P0027</t>
        </is>
      </c>
      <c r="G13904" t="inlineStr">
        <is>
          <t>Prod_0027</t>
        </is>
      </c>
      <c r="H13904" t="inlineStr">
        <is>
          <t>Electronics</t>
        </is>
      </c>
      <c r="I13904" t="n">
        <v>1</v>
      </c>
      <c r="J13904" t="n">
        <v>615.98</v>
      </c>
      <c r="K13904" t="n">
        <v>0</v>
      </c>
      <c r="L13904">
        <f>I13904*J13904*(1-K13904)</f>
        <v/>
      </c>
      <c r="M13904">
        <f>VLOOKUP(F13904,Products!A:D,4,FALSE)*I13904</f>
        <v/>
      </c>
      <c r="N13904">
        <f>L13904-M13904</f>
        <v/>
      </c>
    </row>
    <row r="13905">
      <c r="A13905" t="inlineStr">
        <is>
          <t>T1013903</t>
        </is>
      </c>
      <c r="B13905" t="inlineStr">
        <is>
          <t>2024-10-02</t>
        </is>
      </c>
      <c r="C13905" t="inlineStr">
        <is>
          <t>S036</t>
        </is>
      </c>
      <c r="D13905" t="inlineStr">
        <is>
          <t>Store_036</t>
        </is>
      </c>
      <c r="E13905" t="inlineStr">
        <is>
          <t>Central</t>
        </is>
      </c>
      <c r="F13905" t="inlineStr">
        <is>
          <t>P0015</t>
        </is>
      </c>
      <c r="G13905" t="inlineStr">
        <is>
          <t>Prod_0015</t>
        </is>
      </c>
      <c r="H13905" t="inlineStr">
        <is>
          <t>Food</t>
        </is>
      </c>
      <c r="I13905" t="n">
        <v>4</v>
      </c>
      <c r="J13905" t="n">
        <v>127.82</v>
      </c>
      <c r="K13905" t="n">
        <v>0.15</v>
      </c>
      <c r="L13905">
        <f>I13905*J13905*(1-K13905)</f>
        <v/>
      </c>
      <c r="M13905">
        <f>VLOOKUP(F13905,Products!A:D,4,FALSE)*I13905</f>
        <v/>
      </c>
      <c r="N13905">
        <f>L13905-M13905</f>
        <v/>
      </c>
    </row>
    <row r="13906">
      <c r="A13906" t="inlineStr">
        <is>
          <t>T1013904</t>
        </is>
      </c>
      <c r="B13906" t="inlineStr">
        <is>
          <t>2025-09-14</t>
        </is>
      </c>
      <c r="C13906" t="inlineStr">
        <is>
          <t>S019</t>
        </is>
      </c>
      <c r="D13906" t="inlineStr">
        <is>
          <t>Store_019</t>
        </is>
      </c>
      <c r="E13906" t="inlineStr">
        <is>
          <t>East</t>
        </is>
      </c>
      <c r="F13906" t="inlineStr">
        <is>
          <t>P0177</t>
        </is>
      </c>
      <c r="G13906" t="inlineStr">
        <is>
          <t>Prod_0177</t>
        </is>
      </c>
      <c r="H13906" t="inlineStr">
        <is>
          <t>Household</t>
        </is>
      </c>
      <c r="I13906" t="n">
        <v>3</v>
      </c>
      <c r="J13906" t="n">
        <v>226.55</v>
      </c>
      <c r="K13906" t="n">
        <v>0</v>
      </c>
      <c r="L13906">
        <f>I13906*J13906*(1-K13906)</f>
        <v/>
      </c>
      <c r="M13906">
        <f>VLOOKUP(F13906,Products!A:D,4,FALSE)*I13906</f>
        <v/>
      </c>
      <c r="N13906">
        <f>L13906-M13906</f>
        <v/>
      </c>
    </row>
    <row r="13907">
      <c r="A13907" t="inlineStr">
        <is>
          <t>T1013905</t>
        </is>
      </c>
      <c r="B13907" t="inlineStr">
        <is>
          <t>2023-12-17</t>
        </is>
      </c>
      <c r="C13907" t="inlineStr">
        <is>
          <t>S039</t>
        </is>
      </c>
      <c r="D13907" t="inlineStr">
        <is>
          <t>Store_039</t>
        </is>
      </c>
      <c r="E13907" t="inlineStr">
        <is>
          <t>North</t>
        </is>
      </c>
      <c r="F13907" t="inlineStr">
        <is>
          <t>P0058</t>
        </is>
      </c>
      <c r="G13907" t="inlineStr">
        <is>
          <t>Prod_0058</t>
        </is>
      </c>
      <c r="H13907" t="inlineStr">
        <is>
          <t>Stationery</t>
        </is>
      </c>
      <c r="I13907" t="n">
        <v>5</v>
      </c>
      <c r="J13907" t="n">
        <v>471.55</v>
      </c>
      <c r="K13907" t="n">
        <v>0.1</v>
      </c>
      <c r="L13907">
        <f>I13907*J13907*(1-K13907)</f>
        <v/>
      </c>
      <c r="M13907">
        <f>VLOOKUP(F13907,Products!A:D,4,FALSE)*I13907</f>
        <v/>
      </c>
      <c r="N13907">
        <f>L13907-M13907</f>
        <v/>
      </c>
    </row>
    <row r="13908">
      <c r="A13908" t="inlineStr">
        <is>
          <t>T1013906</t>
        </is>
      </c>
      <c r="B13908" t="inlineStr">
        <is>
          <t>2023-08-29</t>
        </is>
      </c>
      <c r="C13908" t="inlineStr">
        <is>
          <t>S005</t>
        </is>
      </c>
      <c r="D13908" t="inlineStr">
        <is>
          <t>Store_005</t>
        </is>
      </c>
      <c r="E13908" t="inlineStr">
        <is>
          <t>Central</t>
        </is>
      </c>
      <c r="F13908" t="inlineStr">
        <is>
          <t>P0165</t>
        </is>
      </c>
      <c r="G13908" t="inlineStr">
        <is>
          <t>Prod_0165</t>
        </is>
      </c>
      <c r="H13908" t="inlineStr">
        <is>
          <t>Clothing</t>
        </is>
      </c>
      <c r="I13908" t="n">
        <v>9</v>
      </c>
      <c r="J13908" t="n">
        <v>711.26</v>
      </c>
      <c r="K13908" t="n">
        <v>0.05</v>
      </c>
      <c r="L13908">
        <f>I13908*J13908*(1-K13908)</f>
        <v/>
      </c>
      <c r="M13908">
        <f>VLOOKUP(F13908,Products!A:D,4,FALSE)*I13908</f>
        <v/>
      </c>
      <c r="N13908">
        <f>L13908-M13908</f>
        <v/>
      </c>
    </row>
    <row r="13909">
      <c r="A13909" t="inlineStr">
        <is>
          <t>T1013907</t>
        </is>
      </c>
      <c r="B13909" t="inlineStr">
        <is>
          <t>2024-09-21</t>
        </is>
      </c>
      <c r="C13909" t="inlineStr">
        <is>
          <t>S020</t>
        </is>
      </c>
      <c r="D13909" t="inlineStr">
        <is>
          <t>Store_020</t>
        </is>
      </c>
      <c r="E13909" t="inlineStr">
        <is>
          <t>West</t>
        </is>
      </c>
      <c r="F13909" t="inlineStr">
        <is>
          <t>P0041</t>
        </is>
      </c>
      <c r="G13909" t="inlineStr">
        <is>
          <t>Prod_0041</t>
        </is>
      </c>
      <c r="H13909" t="inlineStr">
        <is>
          <t>Stationery</t>
        </is>
      </c>
      <c r="I13909" t="n">
        <v>1</v>
      </c>
      <c r="J13909" t="n">
        <v>331.66</v>
      </c>
      <c r="K13909" t="n">
        <v>0.15</v>
      </c>
      <c r="L13909">
        <f>I13909*J13909*(1-K13909)</f>
        <v/>
      </c>
      <c r="M13909">
        <f>VLOOKUP(F13909,Products!A:D,4,FALSE)*I13909</f>
        <v/>
      </c>
      <c r="N13909">
        <f>L13909-M13909</f>
        <v/>
      </c>
    </row>
    <row r="13910">
      <c r="A13910" t="inlineStr">
        <is>
          <t>T1013908</t>
        </is>
      </c>
      <c r="B13910" t="inlineStr">
        <is>
          <t>2023-03-31</t>
        </is>
      </c>
      <c r="C13910" t="inlineStr">
        <is>
          <t>S014</t>
        </is>
      </c>
      <c r="D13910" t="inlineStr">
        <is>
          <t>Store_014</t>
        </is>
      </c>
      <c r="E13910" t="inlineStr">
        <is>
          <t>West</t>
        </is>
      </c>
      <c r="F13910" t="inlineStr">
        <is>
          <t>P0029</t>
        </is>
      </c>
      <c r="G13910" t="inlineStr">
        <is>
          <t>Prod_0029</t>
        </is>
      </c>
      <c r="H13910" t="inlineStr">
        <is>
          <t>Clothing</t>
        </is>
      </c>
      <c r="I13910" t="n">
        <v>3</v>
      </c>
      <c r="J13910" t="n">
        <v>549.1</v>
      </c>
      <c r="K13910" t="n">
        <v>0</v>
      </c>
      <c r="L13910">
        <f>I13910*J13910*(1-K13910)</f>
        <v/>
      </c>
      <c r="M13910">
        <f>VLOOKUP(F13910,Products!A:D,4,FALSE)*I13910</f>
        <v/>
      </c>
      <c r="N13910">
        <f>L13910-M13910</f>
        <v/>
      </c>
    </row>
    <row r="13911">
      <c r="A13911" t="inlineStr">
        <is>
          <t>T1013909</t>
        </is>
      </c>
      <c r="B13911" t="inlineStr">
        <is>
          <t>2023-07-25</t>
        </is>
      </c>
      <c r="C13911" t="inlineStr">
        <is>
          <t>S005</t>
        </is>
      </c>
      <c r="D13911" t="inlineStr">
        <is>
          <t>Store_005</t>
        </is>
      </c>
      <c r="E13911" t="inlineStr">
        <is>
          <t>Central</t>
        </is>
      </c>
      <c r="F13911" t="inlineStr">
        <is>
          <t>P0135</t>
        </is>
      </c>
      <c r="G13911" t="inlineStr">
        <is>
          <t>Prod_0135</t>
        </is>
      </c>
      <c r="H13911" t="inlineStr">
        <is>
          <t>Food</t>
        </is>
      </c>
      <c r="I13911" t="n">
        <v>4</v>
      </c>
      <c r="J13911" t="n">
        <v>80.76000000000001</v>
      </c>
      <c r="K13911" t="n">
        <v>0.1</v>
      </c>
      <c r="L13911">
        <f>I13911*J13911*(1-K13911)</f>
        <v/>
      </c>
      <c r="M13911">
        <f>VLOOKUP(F13911,Products!A:D,4,FALSE)*I13911</f>
        <v/>
      </c>
      <c r="N13911">
        <f>L13911-M13911</f>
        <v/>
      </c>
    </row>
    <row r="13912">
      <c r="A13912" t="inlineStr">
        <is>
          <t>T1013910</t>
        </is>
      </c>
      <c r="B13912" t="inlineStr">
        <is>
          <t>2024-02-22</t>
        </is>
      </c>
      <c r="C13912" t="inlineStr">
        <is>
          <t>S014</t>
        </is>
      </c>
      <c r="D13912" t="inlineStr">
        <is>
          <t>Store_014</t>
        </is>
      </c>
      <c r="E13912" t="inlineStr">
        <is>
          <t>West</t>
        </is>
      </c>
      <c r="F13912" t="inlineStr">
        <is>
          <t>P0181</t>
        </is>
      </c>
      <c r="G13912" t="inlineStr">
        <is>
          <t>Prod_0181</t>
        </is>
      </c>
      <c r="H13912" t="inlineStr">
        <is>
          <t>Electronics</t>
        </is>
      </c>
      <c r="I13912" t="n">
        <v>6</v>
      </c>
      <c r="J13912" t="n">
        <v>800.04</v>
      </c>
      <c r="K13912" t="n">
        <v>0</v>
      </c>
      <c r="L13912">
        <f>I13912*J13912*(1-K13912)</f>
        <v/>
      </c>
      <c r="M13912">
        <f>VLOOKUP(F13912,Products!A:D,4,FALSE)*I13912</f>
        <v/>
      </c>
      <c r="N13912">
        <f>L13912-M13912</f>
        <v/>
      </c>
    </row>
    <row r="13913">
      <c r="A13913" t="inlineStr">
        <is>
          <t>T1013911</t>
        </is>
      </c>
      <c r="B13913" t="inlineStr">
        <is>
          <t>2024-02-08</t>
        </is>
      </c>
      <c r="C13913" t="inlineStr">
        <is>
          <t>S043</t>
        </is>
      </c>
      <c r="D13913" t="inlineStr">
        <is>
          <t>Store_043</t>
        </is>
      </c>
      <c r="E13913" t="inlineStr">
        <is>
          <t>East</t>
        </is>
      </c>
      <c r="F13913" t="inlineStr">
        <is>
          <t>P0084</t>
        </is>
      </c>
      <c r="G13913" t="inlineStr">
        <is>
          <t>Prod_0084</t>
        </is>
      </c>
      <c r="H13913" t="inlineStr">
        <is>
          <t>Beverages</t>
        </is>
      </c>
      <c r="I13913" t="n">
        <v>4</v>
      </c>
      <c r="J13913" t="n">
        <v>1046.09</v>
      </c>
      <c r="K13913" t="n">
        <v>0.05</v>
      </c>
      <c r="L13913">
        <f>I13913*J13913*(1-K13913)</f>
        <v/>
      </c>
      <c r="M13913">
        <f>VLOOKUP(F13913,Products!A:D,4,FALSE)*I13913</f>
        <v/>
      </c>
      <c r="N13913">
        <f>L13913-M13913</f>
        <v/>
      </c>
    </row>
    <row r="13914">
      <c r="A13914" t="inlineStr">
        <is>
          <t>T1013912</t>
        </is>
      </c>
      <c r="B13914" t="inlineStr">
        <is>
          <t>2025-09-03</t>
        </is>
      </c>
      <c r="C13914" t="inlineStr">
        <is>
          <t>S043</t>
        </is>
      </c>
      <c r="D13914" t="inlineStr">
        <is>
          <t>Store_043</t>
        </is>
      </c>
      <c r="E13914" t="inlineStr">
        <is>
          <t>East</t>
        </is>
      </c>
      <c r="F13914" t="inlineStr">
        <is>
          <t>P0109</t>
        </is>
      </c>
      <c r="G13914" t="inlineStr">
        <is>
          <t>Prod_0109</t>
        </is>
      </c>
      <c r="H13914" t="inlineStr">
        <is>
          <t>Beverages</t>
        </is>
      </c>
      <c r="I13914" t="n">
        <v>3</v>
      </c>
      <c r="J13914" t="n">
        <v>689.09</v>
      </c>
      <c r="K13914" t="n">
        <v>0.05</v>
      </c>
      <c r="L13914">
        <f>I13914*J13914*(1-K13914)</f>
        <v/>
      </c>
      <c r="M13914">
        <f>VLOOKUP(F13914,Products!A:D,4,FALSE)*I13914</f>
        <v/>
      </c>
      <c r="N13914">
        <f>L13914-M13914</f>
        <v/>
      </c>
    </row>
    <row r="13915">
      <c r="A13915" t="inlineStr">
        <is>
          <t>T1013913</t>
        </is>
      </c>
      <c r="B13915" t="inlineStr">
        <is>
          <t>2023-04-05</t>
        </is>
      </c>
      <c r="C13915" t="inlineStr">
        <is>
          <t>S039</t>
        </is>
      </c>
      <c r="D13915" t="inlineStr">
        <is>
          <t>Store_039</t>
        </is>
      </c>
      <c r="E13915" t="inlineStr">
        <is>
          <t>North</t>
        </is>
      </c>
      <c r="F13915" t="inlineStr">
        <is>
          <t>P0046</t>
        </is>
      </c>
      <c r="G13915" t="inlineStr">
        <is>
          <t>Prod_0046</t>
        </is>
      </c>
      <c r="H13915" t="inlineStr">
        <is>
          <t>Electronics</t>
        </is>
      </c>
      <c r="I13915" t="n">
        <v>8</v>
      </c>
      <c r="J13915" t="n">
        <v>65.31999999999999</v>
      </c>
      <c r="K13915" t="n">
        <v>0</v>
      </c>
      <c r="L13915">
        <f>I13915*J13915*(1-K13915)</f>
        <v/>
      </c>
      <c r="M13915">
        <f>VLOOKUP(F13915,Products!A:D,4,FALSE)*I13915</f>
        <v/>
      </c>
      <c r="N13915">
        <f>L13915-M13915</f>
        <v/>
      </c>
    </row>
    <row r="13916">
      <c r="A13916" t="inlineStr">
        <is>
          <t>T1013914</t>
        </is>
      </c>
      <c r="B13916" t="inlineStr">
        <is>
          <t>2023-07-07</t>
        </is>
      </c>
      <c r="C13916" t="inlineStr">
        <is>
          <t>S017</t>
        </is>
      </c>
      <c r="D13916" t="inlineStr">
        <is>
          <t>Store_017</t>
        </is>
      </c>
      <c r="E13916" t="inlineStr">
        <is>
          <t>South</t>
        </is>
      </c>
      <c r="F13916" t="inlineStr">
        <is>
          <t>P0102</t>
        </is>
      </c>
      <c r="G13916" t="inlineStr">
        <is>
          <t>Prod_0102</t>
        </is>
      </c>
      <c r="H13916" t="inlineStr">
        <is>
          <t>Food</t>
        </is>
      </c>
      <c r="I13916" t="n">
        <v>1</v>
      </c>
      <c r="J13916" t="n">
        <v>716.95</v>
      </c>
      <c r="K13916" t="n">
        <v>0</v>
      </c>
      <c r="L13916">
        <f>I13916*J13916*(1-K13916)</f>
        <v/>
      </c>
      <c r="M13916">
        <f>VLOOKUP(F13916,Products!A:D,4,FALSE)*I13916</f>
        <v/>
      </c>
      <c r="N13916">
        <f>L13916-M13916</f>
        <v/>
      </c>
    </row>
    <row r="13917">
      <c r="A13917" t="inlineStr">
        <is>
          <t>T1013915</t>
        </is>
      </c>
      <c r="B13917" t="inlineStr">
        <is>
          <t>2024-07-09</t>
        </is>
      </c>
      <c r="C13917" t="inlineStr">
        <is>
          <t>S004</t>
        </is>
      </c>
      <c r="D13917" t="inlineStr">
        <is>
          <t>Store_004</t>
        </is>
      </c>
      <c r="E13917" t="inlineStr">
        <is>
          <t>Central</t>
        </is>
      </c>
      <c r="F13917" t="inlineStr">
        <is>
          <t>P0170</t>
        </is>
      </c>
      <c r="G13917" t="inlineStr">
        <is>
          <t>Prod_0170</t>
        </is>
      </c>
      <c r="H13917" t="inlineStr">
        <is>
          <t>Household</t>
        </is>
      </c>
      <c r="I13917" t="n">
        <v>5</v>
      </c>
      <c r="J13917" t="n">
        <v>398.06</v>
      </c>
      <c r="K13917" t="n">
        <v>0.1</v>
      </c>
      <c r="L13917">
        <f>I13917*J13917*(1-K13917)</f>
        <v/>
      </c>
      <c r="M13917">
        <f>VLOOKUP(F13917,Products!A:D,4,FALSE)*I13917</f>
        <v/>
      </c>
      <c r="N13917">
        <f>L13917-M13917</f>
        <v/>
      </c>
    </row>
    <row r="13918">
      <c r="A13918" t="inlineStr">
        <is>
          <t>T1013916</t>
        </is>
      </c>
      <c r="B13918" t="inlineStr">
        <is>
          <t>2024-01-15</t>
        </is>
      </c>
      <c r="C13918" t="inlineStr">
        <is>
          <t>S036</t>
        </is>
      </c>
      <c r="D13918" t="inlineStr">
        <is>
          <t>Store_036</t>
        </is>
      </c>
      <c r="E13918" t="inlineStr">
        <is>
          <t>Central</t>
        </is>
      </c>
      <c r="F13918" t="inlineStr">
        <is>
          <t>P0097</t>
        </is>
      </c>
      <c r="G13918" t="inlineStr">
        <is>
          <t>Prod_0097</t>
        </is>
      </c>
      <c r="H13918" t="inlineStr">
        <is>
          <t>Clothing</t>
        </is>
      </c>
      <c r="I13918" t="n">
        <v>2</v>
      </c>
      <c r="J13918" t="n">
        <v>277.77</v>
      </c>
      <c r="K13918" t="n">
        <v>0</v>
      </c>
      <c r="L13918">
        <f>I13918*J13918*(1-K13918)</f>
        <v/>
      </c>
      <c r="M13918">
        <f>VLOOKUP(F13918,Products!A:D,4,FALSE)*I13918</f>
        <v/>
      </c>
      <c r="N13918">
        <f>L13918-M13918</f>
        <v/>
      </c>
    </row>
    <row r="13919">
      <c r="A13919" t="inlineStr">
        <is>
          <t>T1013917</t>
        </is>
      </c>
      <c r="B13919" t="inlineStr">
        <is>
          <t>2025-06-08</t>
        </is>
      </c>
      <c r="C13919" t="inlineStr">
        <is>
          <t>S045</t>
        </is>
      </c>
      <c r="D13919" t="inlineStr">
        <is>
          <t>Store_045</t>
        </is>
      </c>
      <c r="E13919" t="inlineStr">
        <is>
          <t>East</t>
        </is>
      </c>
      <c r="F13919" t="inlineStr">
        <is>
          <t>P0031</t>
        </is>
      </c>
      <c r="G13919" t="inlineStr">
        <is>
          <t>Prod_0031</t>
        </is>
      </c>
      <c r="H13919" t="inlineStr">
        <is>
          <t>Food</t>
        </is>
      </c>
      <c r="I13919" t="n">
        <v>2</v>
      </c>
      <c r="J13919" t="n">
        <v>192.27</v>
      </c>
      <c r="K13919" t="n">
        <v>0</v>
      </c>
      <c r="L13919">
        <f>I13919*J13919*(1-K13919)</f>
        <v/>
      </c>
      <c r="M13919">
        <f>VLOOKUP(F13919,Products!A:D,4,FALSE)*I13919</f>
        <v/>
      </c>
      <c r="N13919">
        <f>L13919-M13919</f>
        <v/>
      </c>
    </row>
    <row r="13920">
      <c r="A13920" t="inlineStr">
        <is>
          <t>T1013918</t>
        </is>
      </c>
      <c r="B13920" t="inlineStr">
        <is>
          <t>2023-04-17</t>
        </is>
      </c>
      <c r="C13920" t="inlineStr">
        <is>
          <t>S049</t>
        </is>
      </c>
      <c r="D13920" t="inlineStr">
        <is>
          <t>Store_049</t>
        </is>
      </c>
      <c r="E13920" t="inlineStr">
        <is>
          <t>North</t>
        </is>
      </c>
      <c r="F13920" t="inlineStr">
        <is>
          <t>P0163</t>
        </is>
      </c>
      <c r="G13920" t="inlineStr">
        <is>
          <t>Prod_0163</t>
        </is>
      </c>
      <c r="H13920" t="inlineStr">
        <is>
          <t>Food</t>
        </is>
      </c>
      <c r="I13920" t="n">
        <v>9</v>
      </c>
      <c r="J13920" t="n">
        <v>680.4400000000001</v>
      </c>
      <c r="K13920" t="n">
        <v>0.15</v>
      </c>
      <c r="L13920">
        <f>I13920*J13920*(1-K13920)</f>
        <v/>
      </c>
      <c r="M13920">
        <f>VLOOKUP(F13920,Products!A:D,4,FALSE)*I13920</f>
        <v/>
      </c>
      <c r="N13920">
        <f>L13920-M13920</f>
        <v/>
      </c>
    </row>
    <row r="13921">
      <c r="A13921" t="inlineStr">
        <is>
          <t>T1013919</t>
        </is>
      </c>
      <c r="B13921" t="inlineStr">
        <is>
          <t>2025-09-20</t>
        </is>
      </c>
      <c r="C13921" t="inlineStr">
        <is>
          <t>S044</t>
        </is>
      </c>
      <c r="D13921" t="inlineStr">
        <is>
          <t>Store_044</t>
        </is>
      </c>
      <c r="E13921" t="inlineStr">
        <is>
          <t>North</t>
        </is>
      </c>
      <c r="F13921" t="inlineStr">
        <is>
          <t>P0152</t>
        </is>
      </c>
      <c r="G13921" t="inlineStr">
        <is>
          <t>Prod_0152</t>
        </is>
      </c>
      <c r="H13921" t="inlineStr">
        <is>
          <t>Household</t>
        </is>
      </c>
      <c r="I13921" t="n">
        <v>2</v>
      </c>
      <c r="J13921" t="n">
        <v>505.65</v>
      </c>
      <c r="K13921" t="n">
        <v>0</v>
      </c>
      <c r="L13921">
        <f>I13921*J13921*(1-K13921)</f>
        <v/>
      </c>
      <c r="M13921">
        <f>VLOOKUP(F13921,Products!A:D,4,FALSE)*I13921</f>
        <v/>
      </c>
      <c r="N13921">
        <f>L13921-M13921</f>
        <v/>
      </c>
    </row>
    <row r="13922">
      <c r="A13922" t="inlineStr">
        <is>
          <t>T1013920</t>
        </is>
      </c>
      <c r="B13922" t="inlineStr">
        <is>
          <t>2025-06-24</t>
        </is>
      </c>
      <c r="C13922" t="inlineStr">
        <is>
          <t>S018</t>
        </is>
      </c>
      <c r="D13922" t="inlineStr">
        <is>
          <t>Store_018</t>
        </is>
      </c>
      <c r="E13922" t="inlineStr">
        <is>
          <t>South</t>
        </is>
      </c>
      <c r="F13922" t="inlineStr">
        <is>
          <t>P0006</t>
        </is>
      </c>
      <c r="G13922" t="inlineStr">
        <is>
          <t>Prod_0006</t>
        </is>
      </c>
      <c r="H13922" t="inlineStr">
        <is>
          <t>Food</t>
        </is>
      </c>
      <c r="I13922" t="n">
        <v>8</v>
      </c>
      <c r="J13922" t="n">
        <v>869.3</v>
      </c>
      <c r="K13922" t="n">
        <v>0.1</v>
      </c>
      <c r="L13922">
        <f>I13922*J13922*(1-K13922)</f>
        <v/>
      </c>
      <c r="M13922">
        <f>VLOOKUP(F13922,Products!A:D,4,FALSE)*I13922</f>
        <v/>
      </c>
      <c r="N13922">
        <f>L13922-M13922</f>
        <v/>
      </c>
    </row>
    <row r="13923">
      <c r="A13923" t="inlineStr">
        <is>
          <t>T1013921</t>
        </is>
      </c>
      <c r="B13923" t="inlineStr">
        <is>
          <t>2023-08-28</t>
        </is>
      </c>
      <c r="C13923" t="inlineStr">
        <is>
          <t>S046</t>
        </is>
      </c>
      <c r="D13923" t="inlineStr">
        <is>
          <t>Store_046</t>
        </is>
      </c>
      <c r="E13923" t="inlineStr">
        <is>
          <t>South</t>
        </is>
      </c>
      <c r="F13923" t="inlineStr">
        <is>
          <t>P0020</t>
        </is>
      </c>
      <c r="G13923" t="inlineStr">
        <is>
          <t>Prod_0020</t>
        </is>
      </c>
      <c r="H13923" t="inlineStr">
        <is>
          <t>Beverages</t>
        </is>
      </c>
      <c r="I13923" t="n">
        <v>2</v>
      </c>
      <c r="J13923" t="n">
        <v>744.6799999999999</v>
      </c>
      <c r="K13923" t="n">
        <v>0</v>
      </c>
      <c r="L13923">
        <f>I13923*J13923*(1-K13923)</f>
        <v/>
      </c>
      <c r="M13923">
        <f>VLOOKUP(F13923,Products!A:D,4,FALSE)*I13923</f>
        <v/>
      </c>
      <c r="N13923">
        <f>L13923-M13923</f>
        <v/>
      </c>
    </row>
    <row r="13924">
      <c r="A13924" t="inlineStr">
        <is>
          <t>T1013922</t>
        </is>
      </c>
      <c r="B13924" t="inlineStr">
        <is>
          <t>2023-03-15</t>
        </is>
      </c>
      <c r="C13924" t="inlineStr">
        <is>
          <t>S021</t>
        </is>
      </c>
      <c r="D13924" t="inlineStr">
        <is>
          <t>Store_021</t>
        </is>
      </c>
      <c r="E13924" t="inlineStr">
        <is>
          <t>North</t>
        </is>
      </c>
      <c r="F13924" t="inlineStr">
        <is>
          <t>P0194</t>
        </is>
      </c>
      <c r="G13924" t="inlineStr">
        <is>
          <t>Prod_0194</t>
        </is>
      </c>
      <c r="H13924" t="inlineStr">
        <is>
          <t>Food</t>
        </is>
      </c>
      <c r="I13924" t="n">
        <v>8</v>
      </c>
      <c r="J13924" t="n">
        <v>572.15</v>
      </c>
      <c r="K13924" t="n">
        <v>0</v>
      </c>
      <c r="L13924">
        <f>I13924*J13924*(1-K13924)</f>
        <v/>
      </c>
      <c r="M13924">
        <f>VLOOKUP(F13924,Products!A:D,4,FALSE)*I13924</f>
        <v/>
      </c>
      <c r="N13924">
        <f>L13924-M13924</f>
        <v/>
      </c>
    </row>
    <row r="13925">
      <c r="A13925" t="inlineStr">
        <is>
          <t>T1013923</t>
        </is>
      </c>
      <c r="B13925" t="inlineStr">
        <is>
          <t>2024-04-22</t>
        </is>
      </c>
      <c r="C13925" t="inlineStr">
        <is>
          <t>S017</t>
        </is>
      </c>
      <c r="D13925" t="inlineStr">
        <is>
          <t>Store_017</t>
        </is>
      </c>
      <c r="E13925" t="inlineStr">
        <is>
          <t>South</t>
        </is>
      </c>
      <c r="F13925" t="inlineStr">
        <is>
          <t>P0111</t>
        </is>
      </c>
      <c r="G13925" t="inlineStr">
        <is>
          <t>Prod_0111</t>
        </is>
      </c>
      <c r="H13925" t="inlineStr">
        <is>
          <t>Clothing</t>
        </is>
      </c>
      <c r="I13925" t="n">
        <v>8</v>
      </c>
      <c r="J13925" t="n">
        <v>496.31</v>
      </c>
      <c r="K13925" t="n">
        <v>0.1</v>
      </c>
      <c r="L13925">
        <f>I13925*J13925*(1-K13925)</f>
        <v/>
      </c>
      <c r="M13925">
        <f>VLOOKUP(F13925,Products!A:D,4,FALSE)*I13925</f>
        <v/>
      </c>
      <c r="N13925">
        <f>L13925-M13925</f>
        <v/>
      </c>
    </row>
    <row r="13926">
      <c r="A13926" t="inlineStr">
        <is>
          <t>T1013924</t>
        </is>
      </c>
      <c r="B13926" t="inlineStr">
        <is>
          <t>2025-06-22</t>
        </is>
      </c>
      <c r="C13926" t="inlineStr">
        <is>
          <t>S017</t>
        </is>
      </c>
      <c r="D13926" t="inlineStr">
        <is>
          <t>Store_017</t>
        </is>
      </c>
      <c r="E13926" t="inlineStr">
        <is>
          <t>South</t>
        </is>
      </c>
      <c r="F13926" t="inlineStr">
        <is>
          <t>P0140</t>
        </is>
      </c>
      <c r="G13926" t="inlineStr">
        <is>
          <t>Prod_0140</t>
        </is>
      </c>
      <c r="H13926" t="inlineStr">
        <is>
          <t>Food</t>
        </is>
      </c>
      <c r="I13926" t="n">
        <v>5</v>
      </c>
      <c r="J13926" t="n">
        <v>730.3</v>
      </c>
      <c r="K13926" t="n">
        <v>0.05</v>
      </c>
      <c r="L13926">
        <f>I13926*J13926*(1-K13926)</f>
        <v/>
      </c>
      <c r="M13926">
        <f>VLOOKUP(F13926,Products!A:D,4,FALSE)*I13926</f>
        <v/>
      </c>
      <c r="N13926">
        <f>L13926-M13926</f>
        <v/>
      </c>
    </row>
    <row r="13927">
      <c r="A13927" t="inlineStr">
        <is>
          <t>T1013925</t>
        </is>
      </c>
      <c r="B13927" t="inlineStr">
        <is>
          <t>2023-08-01</t>
        </is>
      </c>
      <c r="C13927" t="inlineStr">
        <is>
          <t>S008</t>
        </is>
      </c>
      <c r="D13927" t="inlineStr">
        <is>
          <t>Store_008</t>
        </is>
      </c>
      <c r="E13927" t="inlineStr">
        <is>
          <t>East</t>
        </is>
      </c>
      <c r="F13927" t="inlineStr">
        <is>
          <t>P0065</t>
        </is>
      </c>
      <c r="G13927" t="inlineStr">
        <is>
          <t>Prod_0065</t>
        </is>
      </c>
      <c r="H13927" t="inlineStr">
        <is>
          <t>Beverages</t>
        </is>
      </c>
      <c r="I13927" t="n">
        <v>3</v>
      </c>
      <c r="J13927" t="n">
        <v>179.89</v>
      </c>
      <c r="K13927" t="n">
        <v>0</v>
      </c>
      <c r="L13927">
        <f>I13927*J13927*(1-K13927)</f>
        <v/>
      </c>
      <c r="M13927">
        <f>VLOOKUP(F13927,Products!A:D,4,FALSE)*I13927</f>
        <v/>
      </c>
      <c r="N13927">
        <f>L13927-M13927</f>
        <v/>
      </c>
    </row>
    <row r="13928">
      <c r="A13928" t="inlineStr">
        <is>
          <t>T1013926</t>
        </is>
      </c>
      <c r="B13928" t="inlineStr">
        <is>
          <t>2024-11-11</t>
        </is>
      </c>
      <c r="C13928" t="inlineStr">
        <is>
          <t>S036</t>
        </is>
      </c>
      <c r="D13928" t="inlineStr">
        <is>
          <t>Store_036</t>
        </is>
      </c>
      <c r="E13928" t="inlineStr">
        <is>
          <t>Central</t>
        </is>
      </c>
      <c r="F13928" t="inlineStr">
        <is>
          <t>P0105</t>
        </is>
      </c>
      <c r="G13928" t="inlineStr">
        <is>
          <t>Prod_0105</t>
        </is>
      </c>
      <c r="H13928" t="inlineStr">
        <is>
          <t>Electronics</t>
        </is>
      </c>
      <c r="I13928" t="n">
        <v>2</v>
      </c>
      <c r="J13928" t="n">
        <v>525.37</v>
      </c>
      <c r="K13928" t="n">
        <v>0</v>
      </c>
      <c r="L13928">
        <f>I13928*J13928*(1-K13928)</f>
        <v/>
      </c>
      <c r="M13928">
        <f>VLOOKUP(F13928,Products!A:D,4,FALSE)*I13928</f>
        <v/>
      </c>
      <c r="N13928">
        <f>L13928-M13928</f>
        <v/>
      </c>
    </row>
    <row r="13929">
      <c r="A13929" t="inlineStr">
        <is>
          <t>T1013927</t>
        </is>
      </c>
      <c r="B13929" t="inlineStr">
        <is>
          <t>2025-02-04</t>
        </is>
      </c>
      <c r="C13929" t="inlineStr">
        <is>
          <t>S046</t>
        </is>
      </c>
      <c r="D13929" t="inlineStr">
        <is>
          <t>Store_046</t>
        </is>
      </c>
      <c r="E13929" t="inlineStr">
        <is>
          <t>South</t>
        </is>
      </c>
      <c r="F13929" t="inlineStr">
        <is>
          <t>P0099</t>
        </is>
      </c>
      <c r="G13929" t="inlineStr">
        <is>
          <t>Prod_0099</t>
        </is>
      </c>
      <c r="H13929" t="inlineStr">
        <is>
          <t>Beverages</t>
        </is>
      </c>
      <c r="I13929" t="n">
        <v>7</v>
      </c>
      <c r="J13929" t="n">
        <v>119.41</v>
      </c>
      <c r="K13929" t="n">
        <v>0</v>
      </c>
      <c r="L13929">
        <f>I13929*J13929*(1-K13929)</f>
        <v/>
      </c>
      <c r="M13929">
        <f>VLOOKUP(F13929,Products!A:D,4,FALSE)*I13929</f>
        <v/>
      </c>
      <c r="N13929">
        <f>L13929-M13929</f>
        <v/>
      </c>
    </row>
    <row r="13930">
      <c r="A13930" t="inlineStr">
        <is>
          <t>T1013928</t>
        </is>
      </c>
      <c r="B13930" t="inlineStr">
        <is>
          <t>2025-02-20</t>
        </is>
      </c>
      <c r="C13930" t="inlineStr">
        <is>
          <t>S026</t>
        </is>
      </c>
      <c r="D13930" t="inlineStr">
        <is>
          <t>Store_026</t>
        </is>
      </c>
      <c r="E13930" t="inlineStr">
        <is>
          <t>North</t>
        </is>
      </c>
      <c r="F13930" t="inlineStr">
        <is>
          <t>P0056</t>
        </is>
      </c>
      <c r="G13930" t="inlineStr">
        <is>
          <t>Prod_0056</t>
        </is>
      </c>
      <c r="H13930" t="inlineStr">
        <is>
          <t>Household</t>
        </is>
      </c>
      <c r="I13930" t="n">
        <v>3</v>
      </c>
      <c r="J13930" t="n">
        <v>319.46</v>
      </c>
      <c r="K13930" t="n">
        <v>0</v>
      </c>
      <c r="L13930">
        <f>I13930*J13930*(1-K13930)</f>
        <v/>
      </c>
      <c r="M13930">
        <f>VLOOKUP(F13930,Products!A:D,4,FALSE)*I13930</f>
        <v/>
      </c>
      <c r="N13930">
        <f>L13930-M13930</f>
        <v/>
      </c>
    </row>
    <row r="13931">
      <c r="A13931" t="inlineStr">
        <is>
          <t>T1013929</t>
        </is>
      </c>
      <c r="B13931" t="inlineStr">
        <is>
          <t>2025-07-17</t>
        </is>
      </c>
      <c r="C13931" t="inlineStr">
        <is>
          <t>S031</t>
        </is>
      </c>
      <c r="D13931" t="inlineStr">
        <is>
          <t>Store_031</t>
        </is>
      </c>
      <c r="E13931" t="inlineStr">
        <is>
          <t>Central</t>
        </is>
      </c>
      <c r="F13931" t="inlineStr">
        <is>
          <t>P0089</t>
        </is>
      </c>
      <c r="G13931" t="inlineStr">
        <is>
          <t>Prod_0089</t>
        </is>
      </c>
      <c r="H13931" t="inlineStr">
        <is>
          <t>Stationery</t>
        </is>
      </c>
      <c r="I13931" t="n">
        <v>7</v>
      </c>
      <c r="J13931" t="n">
        <v>795.97</v>
      </c>
      <c r="K13931" t="n">
        <v>0.05</v>
      </c>
      <c r="L13931">
        <f>I13931*J13931*(1-K13931)</f>
        <v/>
      </c>
      <c r="M13931">
        <f>VLOOKUP(F13931,Products!A:D,4,FALSE)*I13931</f>
        <v/>
      </c>
      <c r="N13931">
        <f>L13931-M13931</f>
        <v/>
      </c>
    </row>
    <row r="13932">
      <c r="A13932" t="inlineStr">
        <is>
          <t>T1013930</t>
        </is>
      </c>
      <c r="B13932" t="inlineStr">
        <is>
          <t>2023-09-03</t>
        </is>
      </c>
      <c r="C13932" t="inlineStr">
        <is>
          <t>S014</t>
        </is>
      </c>
      <c r="D13932" t="inlineStr">
        <is>
          <t>Store_014</t>
        </is>
      </c>
      <c r="E13932" t="inlineStr">
        <is>
          <t>West</t>
        </is>
      </c>
      <c r="F13932" t="inlineStr">
        <is>
          <t>P0078</t>
        </is>
      </c>
      <c r="G13932" t="inlineStr">
        <is>
          <t>Prod_0078</t>
        </is>
      </c>
      <c r="H13932" t="inlineStr">
        <is>
          <t>Electronics</t>
        </is>
      </c>
      <c r="I13932" t="n">
        <v>3</v>
      </c>
      <c r="J13932" t="n">
        <v>456.16</v>
      </c>
      <c r="K13932" t="n">
        <v>0.05</v>
      </c>
      <c r="L13932">
        <f>I13932*J13932*(1-K13932)</f>
        <v/>
      </c>
      <c r="M13932">
        <f>VLOOKUP(F13932,Products!A:D,4,FALSE)*I13932</f>
        <v/>
      </c>
      <c r="N13932">
        <f>L13932-M13932</f>
        <v/>
      </c>
    </row>
    <row r="13933">
      <c r="A13933" t="inlineStr">
        <is>
          <t>T1013931</t>
        </is>
      </c>
      <c r="B13933" t="inlineStr">
        <is>
          <t>2024-01-23</t>
        </is>
      </c>
      <c r="C13933" t="inlineStr">
        <is>
          <t>S016</t>
        </is>
      </c>
      <c r="D13933" t="inlineStr">
        <is>
          <t>Store_016</t>
        </is>
      </c>
      <c r="E13933" t="inlineStr">
        <is>
          <t>West</t>
        </is>
      </c>
      <c r="F13933" t="inlineStr">
        <is>
          <t>P0124</t>
        </is>
      </c>
      <c r="G13933" t="inlineStr">
        <is>
          <t>Prod_0124</t>
        </is>
      </c>
      <c r="H13933" t="inlineStr">
        <is>
          <t>Beverages</t>
        </is>
      </c>
      <c r="I13933" t="n">
        <v>8</v>
      </c>
      <c r="J13933" t="n">
        <v>881.86</v>
      </c>
      <c r="K13933" t="n">
        <v>0.1</v>
      </c>
      <c r="L13933">
        <f>I13933*J13933*(1-K13933)</f>
        <v/>
      </c>
      <c r="M13933">
        <f>VLOOKUP(F13933,Products!A:D,4,FALSE)*I13933</f>
        <v/>
      </c>
      <c r="N13933">
        <f>L13933-M13933</f>
        <v/>
      </c>
    </row>
    <row r="13934">
      <c r="A13934" t="inlineStr">
        <is>
          <t>T1013932</t>
        </is>
      </c>
      <c r="B13934" t="inlineStr">
        <is>
          <t>2025-07-19</t>
        </is>
      </c>
      <c r="C13934" t="inlineStr">
        <is>
          <t>S017</t>
        </is>
      </c>
      <c r="D13934" t="inlineStr">
        <is>
          <t>Store_017</t>
        </is>
      </c>
      <c r="E13934" t="inlineStr">
        <is>
          <t>South</t>
        </is>
      </c>
      <c r="F13934" t="inlineStr">
        <is>
          <t>P0158</t>
        </is>
      </c>
      <c r="G13934" t="inlineStr">
        <is>
          <t>Prod_0158</t>
        </is>
      </c>
      <c r="H13934" t="inlineStr">
        <is>
          <t>Beverages</t>
        </is>
      </c>
      <c r="I13934" t="n">
        <v>3</v>
      </c>
      <c r="J13934" t="n">
        <v>287.37</v>
      </c>
      <c r="K13934" t="n">
        <v>0.1</v>
      </c>
      <c r="L13934">
        <f>I13934*J13934*(1-K13934)</f>
        <v/>
      </c>
      <c r="M13934">
        <f>VLOOKUP(F13934,Products!A:D,4,FALSE)*I13934</f>
        <v/>
      </c>
      <c r="N13934">
        <f>L13934-M13934</f>
        <v/>
      </c>
    </row>
    <row r="13935">
      <c r="A13935" t="inlineStr">
        <is>
          <t>T1013933</t>
        </is>
      </c>
      <c r="B13935" t="inlineStr">
        <is>
          <t>2023-05-27</t>
        </is>
      </c>
      <c r="C13935" t="inlineStr">
        <is>
          <t>S036</t>
        </is>
      </c>
      <c r="D13935" t="inlineStr">
        <is>
          <t>Store_036</t>
        </is>
      </c>
      <c r="E13935" t="inlineStr">
        <is>
          <t>Central</t>
        </is>
      </c>
      <c r="F13935" t="inlineStr">
        <is>
          <t>P0165</t>
        </is>
      </c>
      <c r="G13935" t="inlineStr">
        <is>
          <t>Prod_0165</t>
        </is>
      </c>
      <c r="H13935" t="inlineStr">
        <is>
          <t>Clothing</t>
        </is>
      </c>
      <c r="I13935" t="n">
        <v>1</v>
      </c>
      <c r="J13935" t="n">
        <v>694.51</v>
      </c>
      <c r="K13935" t="n">
        <v>0.05</v>
      </c>
      <c r="L13935">
        <f>I13935*J13935*(1-K13935)</f>
        <v/>
      </c>
      <c r="M13935">
        <f>VLOOKUP(F13935,Products!A:D,4,FALSE)*I13935</f>
        <v/>
      </c>
      <c r="N13935">
        <f>L13935-M13935</f>
        <v/>
      </c>
    </row>
    <row r="13936">
      <c r="A13936" t="inlineStr">
        <is>
          <t>T1013934</t>
        </is>
      </c>
      <c r="B13936" t="inlineStr">
        <is>
          <t>2025-06-15</t>
        </is>
      </c>
      <c r="C13936" t="inlineStr">
        <is>
          <t>S027</t>
        </is>
      </c>
      <c r="D13936" t="inlineStr">
        <is>
          <t>Store_027</t>
        </is>
      </c>
      <c r="E13936" t="inlineStr">
        <is>
          <t>South</t>
        </is>
      </c>
      <c r="F13936" t="inlineStr">
        <is>
          <t>P0010</t>
        </is>
      </c>
      <c r="G13936" t="inlineStr">
        <is>
          <t>Prod_0010</t>
        </is>
      </c>
      <c r="H13936" t="inlineStr">
        <is>
          <t>Electronics</t>
        </is>
      </c>
      <c r="I13936" t="n">
        <v>5</v>
      </c>
      <c r="J13936" t="n">
        <v>769.21</v>
      </c>
      <c r="K13936" t="n">
        <v>0</v>
      </c>
      <c r="L13936">
        <f>I13936*J13936*(1-K13936)</f>
        <v/>
      </c>
      <c r="M13936">
        <f>VLOOKUP(F13936,Products!A:D,4,FALSE)*I13936</f>
        <v/>
      </c>
      <c r="N13936">
        <f>L13936-M13936</f>
        <v/>
      </c>
    </row>
    <row r="13937">
      <c r="A13937" t="inlineStr">
        <is>
          <t>T1013935</t>
        </is>
      </c>
      <c r="B13937" t="inlineStr">
        <is>
          <t>2023-01-09</t>
        </is>
      </c>
      <c r="C13937" t="inlineStr">
        <is>
          <t>S048</t>
        </is>
      </c>
      <c r="D13937" t="inlineStr">
        <is>
          <t>Store_048</t>
        </is>
      </c>
      <c r="E13937" t="inlineStr">
        <is>
          <t>South</t>
        </is>
      </c>
      <c r="F13937" t="inlineStr">
        <is>
          <t>P0149</t>
        </is>
      </c>
      <c r="G13937" t="inlineStr">
        <is>
          <t>Prod_0149</t>
        </is>
      </c>
      <c r="H13937" t="inlineStr">
        <is>
          <t>Toys</t>
        </is>
      </c>
      <c r="I13937" t="n">
        <v>5</v>
      </c>
      <c r="J13937" t="n">
        <v>49.1</v>
      </c>
      <c r="K13937" t="n">
        <v>0.05</v>
      </c>
      <c r="L13937">
        <f>I13937*J13937*(1-K13937)</f>
        <v/>
      </c>
      <c r="M13937">
        <f>VLOOKUP(F13937,Products!A:D,4,FALSE)*I13937</f>
        <v/>
      </c>
      <c r="N13937">
        <f>L13937-M13937</f>
        <v/>
      </c>
    </row>
    <row r="13938">
      <c r="A13938" t="inlineStr">
        <is>
          <t>T1013936</t>
        </is>
      </c>
      <c r="B13938" t="inlineStr">
        <is>
          <t>2024-05-02</t>
        </is>
      </c>
      <c r="C13938" t="inlineStr">
        <is>
          <t>S021</t>
        </is>
      </c>
      <c r="D13938" t="inlineStr">
        <is>
          <t>Store_021</t>
        </is>
      </c>
      <c r="E13938" t="inlineStr">
        <is>
          <t>North</t>
        </is>
      </c>
      <c r="F13938" t="inlineStr">
        <is>
          <t>P0109</t>
        </is>
      </c>
      <c r="G13938" t="inlineStr">
        <is>
          <t>Prod_0109</t>
        </is>
      </c>
      <c r="H13938" t="inlineStr">
        <is>
          <t>Beverages</t>
        </is>
      </c>
      <c r="I13938" t="n">
        <v>6</v>
      </c>
      <c r="J13938" t="n">
        <v>869.4299999999999</v>
      </c>
      <c r="K13938" t="n">
        <v>0</v>
      </c>
      <c r="L13938">
        <f>I13938*J13938*(1-K13938)</f>
        <v/>
      </c>
      <c r="M13938">
        <f>VLOOKUP(F13938,Products!A:D,4,FALSE)*I13938</f>
        <v/>
      </c>
      <c r="N13938">
        <f>L13938-M13938</f>
        <v/>
      </c>
    </row>
    <row r="13939">
      <c r="A13939" t="inlineStr">
        <is>
          <t>T1013937</t>
        </is>
      </c>
      <c r="B13939" t="inlineStr">
        <is>
          <t>2025-01-28</t>
        </is>
      </c>
      <c r="C13939" t="inlineStr">
        <is>
          <t>S039</t>
        </is>
      </c>
      <c r="D13939" t="inlineStr">
        <is>
          <t>Store_039</t>
        </is>
      </c>
      <c r="E13939" t="inlineStr">
        <is>
          <t>North</t>
        </is>
      </c>
      <c r="F13939" t="inlineStr">
        <is>
          <t>P0029</t>
        </is>
      </c>
      <c r="G13939" t="inlineStr">
        <is>
          <t>Prod_0029</t>
        </is>
      </c>
      <c r="H13939" t="inlineStr">
        <is>
          <t>Clothing</t>
        </is>
      </c>
      <c r="I13939" t="n">
        <v>7</v>
      </c>
      <c r="J13939" t="n">
        <v>623.36</v>
      </c>
      <c r="K13939" t="n">
        <v>0</v>
      </c>
      <c r="L13939">
        <f>I13939*J13939*(1-K13939)</f>
        <v/>
      </c>
      <c r="M13939">
        <f>VLOOKUP(F13939,Products!A:D,4,FALSE)*I13939</f>
        <v/>
      </c>
      <c r="N13939">
        <f>L13939-M13939</f>
        <v/>
      </c>
    </row>
    <row r="13940">
      <c r="A13940" t="inlineStr">
        <is>
          <t>T1013938</t>
        </is>
      </c>
      <c r="B13940" t="inlineStr">
        <is>
          <t>2025-06-16</t>
        </is>
      </c>
      <c r="C13940" t="inlineStr">
        <is>
          <t>S024</t>
        </is>
      </c>
      <c r="D13940" t="inlineStr">
        <is>
          <t>Store_024</t>
        </is>
      </c>
      <c r="E13940" t="inlineStr">
        <is>
          <t>South</t>
        </is>
      </c>
      <c r="F13940" t="inlineStr">
        <is>
          <t>P0009</t>
        </is>
      </c>
      <c r="G13940" t="inlineStr">
        <is>
          <t>Prod_0009</t>
        </is>
      </c>
      <c r="H13940" t="inlineStr">
        <is>
          <t>Toys</t>
        </is>
      </c>
      <c r="I13940" t="n">
        <v>5</v>
      </c>
      <c r="J13940" t="n">
        <v>655.7</v>
      </c>
      <c r="K13940" t="n">
        <v>0</v>
      </c>
      <c r="L13940">
        <f>I13940*J13940*(1-K13940)</f>
        <v/>
      </c>
      <c r="M13940">
        <f>VLOOKUP(F13940,Products!A:D,4,FALSE)*I13940</f>
        <v/>
      </c>
      <c r="N13940">
        <f>L13940-M13940</f>
        <v/>
      </c>
    </row>
    <row r="13941">
      <c r="A13941" t="inlineStr">
        <is>
          <t>T1013939</t>
        </is>
      </c>
      <c r="B13941" t="inlineStr">
        <is>
          <t>2024-03-26</t>
        </is>
      </c>
      <c r="C13941" t="inlineStr">
        <is>
          <t>S026</t>
        </is>
      </c>
      <c r="D13941" t="inlineStr">
        <is>
          <t>Store_026</t>
        </is>
      </c>
      <c r="E13941" t="inlineStr">
        <is>
          <t>North</t>
        </is>
      </c>
      <c r="F13941" t="inlineStr">
        <is>
          <t>P0187</t>
        </is>
      </c>
      <c r="G13941" t="inlineStr">
        <is>
          <t>Prod_0187</t>
        </is>
      </c>
      <c r="H13941" t="inlineStr">
        <is>
          <t>Food</t>
        </is>
      </c>
      <c r="I13941" t="n">
        <v>9</v>
      </c>
      <c r="J13941" t="n">
        <v>795.92</v>
      </c>
      <c r="K13941" t="n">
        <v>0.15</v>
      </c>
      <c r="L13941">
        <f>I13941*J13941*(1-K13941)</f>
        <v/>
      </c>
      <c r="M13941">
        <f>VLOOKUP(F13941,Products!A:D,4,FALSE)*I13941</f>
        <v/>
      </c>
      <c r="N13941">
        <f>L13941-M13941</f>
        <v/>
      </c>
    </row>
    <row r="13942">
      <c r="A13942" t="inlineStr">
        <is>
          <t>T1013940</t>
        </is>
      </c>
      <c r="B13942" t="inlineStr">
        <is>
          <t>2025-05-05</t>
        </is>
      </c>
      <c r="C13942" t="inlineStr">
        <is>
          <t>S031</t>
        </is>
      </c>
      <c r="D13942" t="inlineStr">
        <is>
          <t>Store_031</t>
        </is>
      </c>
      <c r="E13942" t="inlineStr">
        <is>
          <t>Central</t>
        </is>
      </c>
      <c r="F13942" t="inlineStr">
        <is>
          <t>P0114</t>
        </is>
      </c>
      <c r="G13942" t="inlineStr">
        <is>
          <t>Prod_0114</t>
        </is>
      </c>
      <c r="H13942" t="inlineStr">
        <is>
          <t>Beverages</t>
        </is>
      </c>
      <c r="I13942" t="n">
        <v>4</v>
      </c>
      <c r="J13942" t="n">
        <v>725.67</v>
      </c>
      <c r="K13942" t="n">
        <v>0</v>
      </c>
      <c r="L13942">
        <f>I13942*J13942*(1-K13942)</f>
        <v/>
      </c>
      <c r="M13942">
        <f>VLOOKUP(F13942,Products!A:D,4,FALSE)*I13942</f>
        <v/>
      </c>
      <c r="N13942">
        <f>L13942-M13942</f>
        <v/>
      </c>
    </row>
    <row r="13943">
      <c r="A13943" t="inlineStr">
        <is>
          <t>T1013941</t>
        </is>
      </c>
      <c r="B13943" t="inlineStr">
        <is>
          <t>2024-01-25</t>
        </is>
      </c>
      <c r="C13943" t="inlineStr">
        <is>
          <t>S030</t>
        </is>
      </c>
      <c r="D13943" t="inlineStr">
        <is>
          <t>Store_030</t>
        </is>
      </c>
      <c r="E13943" t="inlineStr">
        <is>
          <t>North</t>
        </is>
      </c>
      <c r="F13943" t="inlineStr">
        <is>
          <t>P0158</t>
        </is>
      </c>
      <c r="G13943" t="inlineStr">
        <is>
          <t>Prod_0158</t>
        </is>
      </c>
      <c r="H13943" t="inlineStr">
        <is>
          <t>Beverages</t>
        </is>
      </c>
      <c r="I13943" t="n">
        <v>6</v>
      </c>
      <c r="J13943" t="n">
        <v>265.58</v>
      </c>
      <c r="K13943" t="n">
        <v>0</v>
      </c>
      <c r="L13943">
        <f>I13943*J13943*(1-K13943)</f>
        <v/>
      </c>
      <c r="M13943">
        <f>VLOOKUP(F13943,Products!A:D,4,FALSE)*I13943</f>
        <v/>
      </c>
      <c r="N13943">
        <f>L13943-M13943</f>
        <v/>
      </c>
    </row>
    <row r="13944">
      <c r="A13944" t="inlineStr">
        <is>
          <t>T1013942</t>
        </is>
      </c>
      <c r="B13944" t="inlineStr">
        <is>
          <t>2025-01-17</t>
        </is>
      </c>
      <c r="C13944" t="inlineStr">
        <is>
          <t>S027</t>
        </is>
      </c>
      <c r="D13944" t="inlineStr">
        <is>
          <t>Store_027</t>
        </is>
      </c>
      <c r="E13944" t="inlineStr">
        <is>
          <t>South</t>
        </is>
      </c>
      <c r="F13944" t="inlineStr">
        <is>
          <t>P0048</t>
        </is>
      </c>
      <c r="G13944" t="inlineStr">
        <is>
          <t>Prod_0048</t>
        </is>
      </c>
      <c r="H13944" t="inlineStr">
        <is>
          <t>Toys</t>
        </is>
      </c>
      <c r="I13944" t="n">
        <v>4</v>
      </c>
      <c r="J13944" t="n">
        <v>219.79</v>
      </c>
      <c r="K13944" t="n">
        <v>0</v>
      </c>
      <c r="L13944">
        <f>I13944*J13944*(1-K13944)</f>
        <v/>
      </c>
      <c r="M13944">
        <f>VLOOKUP(F13944,Products!A:D,4,FALSE)*I13944</f>
        <v/>
      </c>
      <c r="N13944">
        <f>L13944-M13944</f>
        <v/>
      </c>
    </row>
    <row r="13945">
      <c r="A13945" t="inlineStr">
        <is>
          <t>T1013943</t>
        </is>
      </c>
      <c r="B13945" t="inlineStr">
        <is>
          <t>2025-01-25</t>
        </is>
      </c>
      <c r="C13945" t="inlineStr">
        <is>
          <t>S018</t>
        </is>
      </c>
      <c r="D13945" t="inlineStr">
        <is>
          <t>Store_018</t>
        </is>
      </c>
      <c r="E13945" t="inlineStr">
        <is>
          <t>South</t>
        </is>
      </c>
      <c r="F13945" t="inlineStr">
        <is>
          <t>P0066</t>
        </is>
      </c>
      <c r="G13945" t="inlineStr">
        <is>
          <t>Prod_0066</t>
        </is>
      </c>
      <c r="H13945" t="inlineStr">
        <is>
          <t>Household</t>
        </is>
      </c>
      <c r="I13945" t="n">
        <v>5</v>
      </c>
      <c r="J13945" t="n">
        <v>550.9400000000001</v>
      </c>
      <c r="K13945" t="n">
        <v>0</v>
      </c>
      <c r="L13945">
        <f>I13945*J13945*(1-K13945)</f>
        <v/>
      </c>
      <c r="M13945">
        <f>VLOOKUP(F13945,Products!A:D,4,FALSE)*I13945</f>
        <v/>
      </c>
      <c r="N13945">
        <f>L13945-M13945</f>
        <v/>
      </c>
    </row>
    <row r="13946">
      <c r="A13946" t="inlineStr">
        <is>
          <t>T1013944</t>
        </is>
      </c>
      <c r="B13946" t="inlineStr">
        <is>
          <t>2024-06-26</t>
        </is>
      </c>
      <c r="C13946" t="inlineStr">
        <is>
          <t>S028</t>
        </is>
      </c>
      <c r="D13946" t="inlineStr">
        <is>
          <t>Store_028</t>
        </is>
      </c>
      <c r="E13946" t="inlineStr">
        <is>
          <t>North</t>
        </is>
      </c>
      <c r="F13946" t="inlineStr">
        <is>
          <t>P0198</t>
        </is>
      </c>
      <c r="G13946" t="inlineStr">
        <is>
          <t>Prod_0198</t>
        </is>
      </c>
      <c r="H13946" t="inlineStr">
        <is>
          <t>Beverages</t>
        </is>
      </c>
      <c r="I13946" t="n">
        <v>2</v>
      </c>
      <c r="J13946" t="n">
        <v>1006.43</v>
      </c>
      <c r="K13946" t="n">
        <v>0</v>
      </c>
      <c r="L13946">
        <f>I13946*J13946*(1-K13946)</f>
        <v/>
      </c>
      <c r="M13946">
        <f>VLOOKUP(F13946,Products!A:D,4,FALSE)*I13946</f>
        <v/>
      </c>
      <c r="N13946">
        <f>L13946-M13946</f>
        <v/>
      </c>
    </row>
    <row r="13947">
      <c r="A13947" t="inlineStr">
        <is>
          <t>T1013945</t>
        </is>
      </c>
      <c r="B13947" t="inlineStr">
        <is>
          <t>2023-12-04</t>
        </is>
      </c>
      <c r="C13947" t="inlineStr">
        <is>
          <t>S024</t>
        </is>
      </c>
      <c r="D13947" t="inlineStr">
        <is>
          <t>Store_024</t>
        </is>
      </c>
      <c r="E13947" t="inlineStr">
        <is>
          <t>South</t>
        </is>
      </c>
      <c r="F13947" t="inlineStr">
        <is>
          <t>P0029</t>
        </is>
      </c>
      <c r="G13947" t="inlineStr">
        <is>
          <t>Prod_0029</t>
        </is>
      </c>
      <c r="H13947" t="inlineStr">
        <is>
          <t>Clothing</t>
        </is>
      </c>
      <c r="I13947" t="n">
        <v>9</v>
      </c>
      <c r="J13947" t="n">
        <v>769.76</v>
      </c>
      <c r="K13947" t="n">
        <v>0</v>
      </c>
      <c r="L13947">
        <f>I13947*J13947*(1-K13947)</f>
        <v/>
      </c>
      <c r="M13947">
        <f>VLOOKUP(F13947,Products!A:D,4,FALSE)*I13947</f>
        <v/>
      </c>
      <c r="N13947">
        <f>L13947-M13947</f>
        <v/>
      </c>
    </row>
    <row r="13948">
      <c r="A13948" t="inlineStr">
        <is>
          <t>T1013946</t>
        </is>
      </c>
      <c r="B13948" t="inlineStr">
        <is>
          <t>2023-08-12</t>
        </is>
      </c>
      <c r="C13948" t="inlineStr">
        <is>
          <t>S034</t>
        </is>
      </c>
      <c r="D13948" t="inlineStr">
        <is>
          <t>Store_034</t>
        </is>
      </c>
      <c r="E13948" t="inlineStr">
        <is>
          <t>Central</t>
        </is>
      </c>
      <c r="F13948" t="inlineStr">
        <is>
          <t>P0015</t>
        </is>
      </c>
      <c r="G13948" t="inlineStr">
        <is>
          <t>Prod_0015</t>
        </is>
      </c>
      <c r="H13948" t="inlineStr">
        <is>
          <t>Food</t>
        </is>
      </c>
      <c r="I13948" t="n">
        <v>4</v>
      </c>
      <c r="J13948" t="n">
        <v>86.91</v>
      </c>
      <c r="K13948" t="n">
        <v>0.1</v>
      </c>
      <c r="L13948">
        <f>I13948*J13948*(1-K13948)</f>
        <v/>
      </c>
      <c r="M13948">
        <f>VLOOKUP(F13948,Products!A:D,4,FALSE)*I13948</f>
        <v/>
      </c>
      <c r="N13948">
        <f>L13948-M13948</f>
        <v/>
      </c>
    </row>
    <row r="13949">
      <c r="A13949" t="inlineStr">
        <is>
          <t>T1013947</t>
        </is>
      </c>
      <c r="B13949" t="inlineStr">
        <is>
          <t>2025-03-11</t>
        </is>
      </c>
      <c r="C13949" t="inlineStr">
        <is>
          <t>S039</t>
        </is>
      </c>
      <c r="D13949" t="inlineStr">
        <is>
          <t>Store_039</t>
        </is>
      </c>
      <c r="E13949" t="inlineStr">
        <is>
          <t>North</t>
        </is>
      </c>
      <c r="F13949" t="inlineStr">
        <is>
          <t>P0004</t>
        </is>
      </c>
      <c r="G13949" t="inlineStr">
        <is>
          <t>Prod_0004</t>
        </is>
      </c>
      <c r="H13949" t="inlineStr">
        <is>
          <t>Household</t>
        </is>
      </c>
      <c r="I13949" t="n">
        <v>2</v>
      </c>
      <c r="J13949" t="n">
        <v>463.72</v>
      </c>
      <c r="K13949" t="n">
        <v>0</v>
      </c>
      <c r="L13949">
        <f>I13949*J13949*(1-K13949)</f>
        <v/>
      </c>
      <c r="M13949">
        <f>VLOOKUP(F13949,Products!A:D,4,FALSE)*I13949</f>
        <v/>
      </c>
      <c r="N13949">
        <f>L13949-M13949</f>
        <v/>
      </c>
    </row>
    <row r="13950">
      <c r="A13950" t="inlineStr">
        <is>
          <t>T1013948</t>
        </is>
      </c>
      <c r="B13950" t="inlineStr">
        <is>
          <t>2023-02-09</t>
        </is>
      </c>
      <c r="C13950" t="inlineStr">
        <is>
          <t>S025</t>
        </is>
      </c>
      <c r="D13950" t="inlineStr">
        <is>
          <t>Store_025</t>
        </is>
      </c>
      <c r="E13950" t="inlineStr">
        <is>
          <t>Central</t>
        </is>
      </c>
      <c r="F13950" t="inlineStr">
        <is>
          <t>P0079</t>
        </is>
      </c>
      <c r="G13950" t="inlineStr">
        <is>
          <t>Prod_0079</t>
        </is>
      </c>
      <c r="H13950" t="inlineStr">
        <is>
          <t>Food</t>
        </is>
      </c>
      <c r="I13950" t="n">
        <v>1</v>
      </c>
      <c r="J13950" t="n">
        <v>523</v>
      </c>
      <c r="K13950" t="n">
        <v>0.2</v>
      </c>
      <c r="L13950">
        <f>I13950*J13950*(1-K13950)</f>
        <v/>
      </c>
      <c r="M13950">
        <f>VLOOKUP(F13950,Products!A:D,4,FALSE)*I13950</f>
        <v/>
      </c>
      <c r="N13950">
        <f>L13950-M13950</f>
        <v/>
      </c>
    </row>
    <row r="13951">
      <c r="A13951" t="inlineStr">
        <is>
          <t>T1013949</t>
        </is>
      </c>
      <c r="B13951" t="inlineStr">
        <is>
          <t>2024-04-05</t>
        </is>
      </c>
      <c r="C13951" t="inlineStr">
        <is>
          <t>S042</t>
        </is>
      </c>
      <c r="D13951" t="inlineStr">
        <is>
          <t>Store_042</t>
        </is>
      </c>
      <c r="E13951" t="inlineStr">
        <is>
          <t>Central</t>
        </is>
      </c>
      <c r="F13951" t="inlineStr">
        <is>
          <t>P0140</t>
        </is>
      </c>
      <c r="G13951" t="inlineStr">
        <is>
          <t>Prod_0140</t>
        </is>
      </c>
      <c r="H13951" t="inlineStr">
        <is>
          <t>Food</t>
        </is>
      </c>
      <c r="I13951" t="n">
        <v>8</v>
      </c>
      <c r="J13951" t="n">
        <v>670.17</v>
      </c>
      <c r="K13951" t="n">
        <v>0</v>
      </c>
      <c r="L13951">
        <f>I13951*J13951*(1-K13951)</f>
        <v/>
      </c>
      <c r="M13951">
        <f>VLOOKUP(F13951,Products!A:D,4,FALSE)*I13951</f>
        <v/>
      </c>
      <c r="N13951">
        <f>L13951-M13951</f>
        <v/>
      </c>
    </row>
    <row r="13952">
      <c r="A13952" t="inlineStr">
        <is>
          <t>T1013950</t>
        </is>
      </c>
      <c r="B13952" t="inlineStr">
        <is>
          <t>2024-08-19</t>
        </is>
      </c>
      <c r="C13952" t="inlineStr">
        <is>
          <t>S023</t>
        </is>
      </c>
      <c r="D13952" t="inlineStr">
        <is>
          <t>Store_023</t>
        </is>
      </c>
      <c r="E13952" t="inlineStr">
        <is>
          <t>South</t>
        </is>
      </c>
      <c r="F13952" t="inlineStr">
        <is>
          <t>P0084</t>
        </is>
      </c>
      <c r="G13952" t="inlineStr">
        <is>
          <t>Prod_0084</t>
        </is>
      </c>
      <c r="H13952" t="inlineStr">
        <is>
          <t>Beverages</t>
        </is>
      </c>
      <c r="I13952" t="n">
        <v>8</v>
      </c>
      <c r="J13952" t="n">
        <v>925.45</v>
      </c>
      <c r="K13952" t="n">
        <v>0</v>
      </c>
      <c r="L13952">
        <f>I13952*J13952*(1-K13952)</f>
        <v/>
      </c>
      <c r="M13952">
        <f>VLOOKUP(F13952,Products!A:D,4,FALSE)*I13952</f>
        <v/>
      </c>
      <c r="N13952">
        <f>L13952-M13952</f>
        <v/>
      </c>
    </row>
    <row r="13953">
      <c r="A13953" t="inlineStr">
        <is>
          <t>T1013951</t>
        </is>
      </c>
      <c r="B13953" t="inlineStr">
        <is>
          <t>2025-03-02</t>
        </is>
      </c>
      <c r="C13953" t="inlineStr">
        <is>
          <t>S029</t>
        </is>
      </c>
      <c r="D13953" t="inlineStr">
        <is>
          <t>Store_029</t>
        </is>
      </c>
      <c r="E13953" t="inlineStr">
        <is>
          <t>South</t>
        </is>
      </c>
      <c r="F13953" t="inlineStr">
        <is>
          <t>P0012</t>
        </is>
      </c>
      <c r="G13953" t="inlineStr">
        <is>
          <t>Prod_0012</t>
        </is>
      </c>
      <c r="H13953" t="inlineStr">
        <is>
          <t>Food</t>
        </is>
      </c>
      <c r="I13953" t="n">
        <v>8</v>
      </c>
      <c r="J13953" t="n">
        <v>807.75</v>
      </c>
      <c r="K13953" t="n">
        <v>0.1</v>
      </c>
      <c r="L13953">
        <f>I13953*J13953*(1-K13953)</f>
        <v/>
      </c>
      <c r="M13953">
        <f>VLOOKUP(F13953,Products!A:D,4,FALSE)*I13953</f>
        <v/>
      </c>
      <c r="N13953">
        <f>L13953-M13953</f>
        <v/>
      </c>
    </row>
    <row r="13954">
      <c r="A13954" t="inlineStr">
        <is>
          <t>T1013952</t>
        </is>
      </c>
      <c r="B13954" t="inlineStr">
        <is>
          <t>2024-05-25</t>
        </is>
      </c>
      <c r="C13954" t="inlineStr">
        <is>
          <t>S045</t>
        </is>
      </c>
      <c r="D13954" t="inlineStr">
        <is>
          <t>Store_045</t>
        </is>
      </c>
      <c r="E13954" t="inlineStr">
        <is>
          <t>East</t>
        </is>
      </c>
      <c r="F13954" t="inlineStr">
        <is>
          <t>P0148</t>
        </is>
      </c>
      <c r="G13954" t="inlineStr">
        <is>
          <t>Prod_0148</t>
        </is>
      </c>
      <c r="H13954" t="inlineStr">
        <is>
          <t>Electronics</t>
        </is>
      </c>
      <c r="I13954" t="n">
        <v>3</v>
      </c>
      <c r="J13954" t="n">
        <v>210.33</v>
      </c>
      <c r="K13954" t="n">
        <v>0</v>
      </c>
      <c r="L13954">
        <f>I13954*J13954*(1-K13954)</f>
        <v/>
      </c>
      <c r="M13954">
        <f>VLOOKUP(F13954,Products!A:D,4,FALSE)*I13954</f>
        <v/>
      </c>
      <c r="N13954">
        <f>L13954-M13954</f>
        <v/>
      </c>
    </row>
    <row r="13955">
      <c r="A13955" t="inlineStr">
        <is>
          <t>T1013953</t>
        </is>
      </c>
      <c r="B13955" t="inlineStr">
        <is>
          <t>2023-11-08</t>
        </is>
      </c>
      <c r="C13955" t="inlineStr">
        <is>
          <t>S012</t>
        </is>
      </c>
      <c r="D13955" t="inlineStr">
        <is>
          <t>Store_012</t>
        </is>
      </c>
      <c r="E13955" t="inlineStr">
        <is>
          <t>South</t>
        </is>
      </c>
      <c r="F13955" t="inlineStr">
        <is>
          <t>P0027</t>
        </is>
      </c>
      <c r="G13955" t="inlineStr">
        <is>
          <t>Prod_0027</t>
        </is>
      </c>
      <c r="H13955" t="inlineStr">
        <is>
          <t>Electronics</t>
        </is>
      </c>
      <c r="I13955" t="n">
        <v>2</v>
      </c>
      <c r="J13955" t="n">
        <v>676.62</v>
      </c>
      <c r="K13955" t="n">
        <v>0</v>
      </c>
      <c r="L13955">
        <f>I13955*J13955*(1-K13955)</f>
        <v/>
      </c>
      <c r="M13955">
        <f>VLOOKUP(F13955,Products!A:D,4,FALSE)*I13955</f>
        <v/>
      </c>
      <c r="N13955">
        <f>L13955-M13955</f>
        <v/>
      </c>
    </row>
    <row r="13956">
      <c r="A13956" t="inlineStr">
        <is>
          <t>T1013954</t>
        </is>
      </c>
      <c r="B13956" t="inlineStr">
        <is>
          <t>2023-09-10</t>
        </is>
      </c>
      <c r="C13956" t="inlineStr">
        <is>
          <t>S045</t>
        </is>
      </c>
      <c r="D13956" t="inlineStr">
        <is>
          <t>Store_045</t>
        </is>
      </c>
      <c r="E13956" t="inlineStr">
        <is>
          <t>East</t>
        </is>
      </c>
      <c r="F13956" t="inlineStr">
        <is>
          <t>P0184</t>
        </is>
      </c>
      <c r="G13956" t="inlineStr">
        <is>
          <t>Prod_0184</t>
        </is>
      </c>
      <c r="H13956" t="inlineStr">
        <is>
          <t>Beverages</t>
        </is>
      </c>
      <c r="I13956" t="n">
        <v>4</v>
      </c>
      <c r="J13956" t="n">
        <v>567.23</v>
      </c>
      <c r="K13956" t="n">
        <v>0</v>
      </c>
      <c r="L13956">
        <f>I13956*J13956*(1-K13956)</f>
        <v/>
      </c>
      <c r="M13956">
        <f>VLOOKUP(F13956,Products!A:D,4,FALSE)*I13956</f>
        <v/>
      </c>
      <c r="N13956">
        <f>L13956-M13956</f>
        <v/>
      </c>
    </row>
    <row r="13957">
      <c r="A13957" t="inlineStr">
        <is>
          <t>T1013955</t>
        </is>
      </c>
      <c r="B13957" t="inlineStr">
        <is>
          <t>2024-12-06</t>
        </is>
      </c>
      <c r="C13957" t="inlineStr">
        <is>
          <t>S018</t>
        </is>
      </c>
      <c r="D13957" t="inlineStr">
        <is>
          <t>Store_018</t>
        </is>
      </c>
      <c r="E13957" t="inlineStr">
        <is>
          <t>South</t>
        </is>
      </c>
      <c r="F13957" t="inlineStr">
        <is>
          <t>P0103</t>
        </is>
      </c>
      <c r="G13957" t="inlineStr">
        <is>
          <t>Prod_0103</t>
        </is>
      </c>
      <c r="H13957" t="inlineStr">
        <is>
          <t>Stationery</t>
        </is>
      </c>
      <c r="I13957" t="n">
        <v>2</v>
      </c>
      <c r="J13957" t="n">
        <v>780.8099999999999</v>
      </c>
      <c r="K13957" t="n">
        <v>0</v>
      </c>
      <c r="L13957">
        <f>I13957*J13957*(1-K13957)</f>
        <v/>
      </c>
      <c r="M13957">
        <f>VLOOKUP(F13957,Products!A:D,4,FALSE)*I13957</f>
        <v/>
      </c>
      <c r="N13957">
        <f>L13957-M13957</f>
        <v/>
      </c>
    </row>
    <row r="13958">
      <c r="A13958" t="inlineStr">
        <is>
          <t>T1013956</t>
        </is>
      </c>
      <c r="B13958" t="inlineStr">
        <is>
          <t>2023-12-12</t>
        </is>
      </c>
      <c r="C13958" t="inlineStr">
        <is>
          <t>S014</t>
        </is>
      </c>
      <c r="D13958" t="inlineStr">
        <is>
          <t>Store_014</t>
        </is>
      </c>
      <c r="E13958" t="inlineStr">
        <is>
          <t>West</t>
        </is>
      </c>
      <c r="F13958" t="inlineStr">
        <is>
          <t>P0014</t>
        </is>
      </c>
      <c r="G13958" t="inlineStr">
        <is>
          <t>Prod_0014</t>
        </is>
      </c>
      <c r="H13958" t="inlineStr">
        <is>
          <t>Clothing</t>
        </is>
      </c>
      <c r="I13958" t="n">
        <v>6</v>
      </c>
      <c r="J13958" t="n">
        <v>342.39</v>
      </c>
      <c r="K13958" t="n">
        <v>0.1</v>
      </c>
      <c r="L13958">
        <f>I13958*J13958*(1-K13958)</f>
        <v/>
      </c>
      <c r="M13958">
        <f>VLOOKUP(F13958,Products!A:D,4,FALSE)*I13958</f>
        <v/>
      </c>
      <c r="N13958">
        <f>L13958-M13958</f>
        <v/>
      </c>
    </row>
    <row r="13959">
      <c r="A13959" t="inlineStr">
        <is>
          <t>T1013957</t>
        </is>
      </c>
      <c r="B13959" t="inlineStr">
        <is>
          <t>2025-02-26</t>
        </is>
      </c>
      <c r="C13959" t="inlineStr">
        <is>
          <t>S033</t>
        </is>
      </c>
      <c r="D13959" t="inlineStr">
        <is>
          <t>Store_033</t>
        </is>
      </c>
      <c r="E13959" t="inlineStr">
        <is>
          <t>North</t>
        </is>
      </c>
      <c r="F13959" t="inlineStr">
        <is>
          <t>P0128</t>
        </is>
      </c>
      <c r="G13959" t="inlineStr">
        <is>
          <t>Prod_0128</t>
        </is>
      </c>
      <c r="H13959" t="inlineStr">
        <is>
          <t>Toys</t>
        </is>
      </c>
      <c r="I13959" t="n">
        <v>3</v>
      </c>
      <c r="J13959" t="n">
        <v>175.2</v>
      </c>
      <c r="K13959" t="n">
        <v>0.05</v>
      </c>
      <c r="L13959">
        <f>I13959*J13959*(1-K13959)</f>
        <v/>
      </c>
      <c r="M13959">
        <f>VLOOKUP(F13959,Products!A:D,4,FALSE)*I13959</f>
        <v/>
      </c>
      <c r="N13959">
        <f>L13959-M13959</f>
        <v/>
      </c>
    </row>
    <row r="13960">
      <c r="A13960" t="inlineStr">
        <is>
          <t>T1013958</t>
        </is>
      </c>
      <c r="B13960" t="inlineStr">
        <is>
          <t>2023-11-01</t>
        </is>
      </c>
      <c r="C13960" t="inlineStr">
        <is>
          <t>S041</t>
        </is>
      </c>
      <c r="D13960" t="inlineStr">
        <is>
          <t>Store_041</t>
        </is>
      </c>
      <c r="E13960" t="inlineStr">
        <is>
          <t>East</t>
        </is>
      </c>
      <c r="F13960" t="inlineStr">
        <is>
          <t>P0187</t>
        </is>
      </c>
      <c r="G13960" t="inlineStr">
        <is>
          <t>Prod_0187</t>
        </is>
      </c>
      <c r="H13960" t="inlineStr">
        <is>
          <t>Food</t>
        </is>
      </c>
      <c r="I13960" t="n">
        <v>2</v>
      </c>
      <c r="J13960" t="n">
        <v>733.54</v>
      </c>
      <c r="K13960" t="n">
        <v>0</v>
      </c>
      <c r="L13960">
        <f>I13960*J13960*(1-K13960)</f>
        <v/>
      </c>
      <c r="M13960">
        <f>VLOOKUP(F13960,Products!A:D,4,FALSE)*I13960</f>
        <v/>
      </c>
      <c r="N13960">
        <f>L13960-M13960</f>
        <v/>
      </c>
    </row>
    <row r="13961">
      <c r="A13961" t="inlineStr">
        <is>
          <t>T1013959</t>
        </is>
      </c>
      <c r="B13961" t="inlineStr">
        <is>
          <t>2024-10-13</t>
        </is>
      </c>
      <c r="C13961" t="inlineStr">
        <is>
          <t>S047</t>
        </is>
      </c>
      <c r="D13961" t="inlineStr">
        <is>
          <t>Store_047</t>
        </is>
      </c>
      <c r="E13961" t="inlineStr">
        <is>
          <t>North</t>
        </is>
      </c>
      <c r="F13961" t="inlineStr">
        <is>
          <t>P0041</t>
        </is>
      </c>
      <c r="G13961" t="inlineStr">
        <is>
          <t>Prod_0041</t>
        </is>
      </c>
      <c r="H13961" t="inlineStr">
        <is>
          <t>Stationery</t>
        </is>
      </c>
      <c r="I13961" t="n">
        <v>5</v>
      </c>
      <c r="J13961" t="n">
        <v>343.5</v>
      </c>
      <c r="K13961" t="n">
        <v>0.1</v>
      </c>
      <c r="L13961">
        <f>I13961*J13961*(1-K13961)</f>
        <v/>
      </c>
      <c r="M13961">
        <f>VLOOKUP(F13961,Products!A:D,4,FALSE)*I13961</f>
        <v/>
      </c>
      <c r="N13961">
        <f>L13961-M13961</f>
        <v/>
      </c>
    </row>
    <row r="13962">
      <c r="A13962" t="inlineStr">
        <is>
          <t>T1013960</t>
        </is>
      </c>
      <c r="B13962" t="inlineStr">
        <is>
          <t>2024-12-02</t>
        </is>
      </c>
      <c r="C13962" t="inlineStr">
        <is>
          <t>S035</t>
        </is>
      </c>
      <c r="D13962" t="inlineStr">
        <is>
          <t>Store_035</t>
        </is>
      </c>
      <c r="E13962" t="inlineStr">
        <is>
          <t>Central</t>
        </is>
      </c>
      <c r="F13962" t="inlineStr">
        <is>
          <t>P0104</t>
        </is>
      </c>
      <c r="G13962" t="inlineStr">
        <is>
          <t>Prod_0104</t>
        </is>
      </c>
      <c r="H13962" t="inlineStr">
        <is>
          <t>Clothing</t>
        </is>
      </c>
      <c r="I13962" t="n">
        <v>7</v>
      </c>
      <c r="J13962" t="n">
        <v>641.85</v>
      </c>
      <c r="K13962" t="n">
        <v>0</v>
      </c>
      <c r="L13962">
        <f>I13962*J13962*(1-K13962)</f>
        <v/>
      </c>
      <c r="M13962">
        <f>VLOOKUP(F13962,Products!A:D,4,FALSE)*I13962</f>
        <v/>
      </c>
      <c r="N13962">
        <f>L13962-M13962</f>
        <v/>
      </c>
    </row>
    <row r="13963">
      <c r="A13963" t="inlineStr">
        <is>
          <t>T1013961</t>
        </is>
      </c>
      <c r="B13963" t="inlineStr">
        <is>
          <t>2023-08-15</t>
        </is>
      </c>
      <c r="C13963" t="inlineStr">
        <is>
          <t>S017</t>
        </is>
      </c>
      <c r="D13963" t="inlineStr">
        <is>
          <t>Store_017</t>
        </is>
      </c>
      <c r="E13963" t="inlineStr">
        <is>
          <t>South</t>
        </is>
      </c>
      <c r="F13963" t="inlineStr">
        <is>
          <t>P0011</t>
        </is>
      </c>
      <c r="G13963" t="inlineStr">
        <is>
          <t>Prod_0011</t>
        </is>
      </c>
      <c r="H13963" t="inlineStr">
        <is>
          <t>Household</t>
        </is>
      </c>
      <c r="I13963" t="n">
        <v>8</v>
      </c>
      <c r="J13963" t="n">
        <v>390.87</v>
      </c>
      <c r="K13963" t="n">
        <v>0.1</v>
      </c>
      <c r="L13963">
        <f>I13963*J13963*(1-K13963)</f>
        <v/>
      </c>
      <c r="M13963">
        <f>VLOOKUP(F13963,Products!A:D,4,FALSE)*I13963</f>
        <v/>
      </c>
      <c r="N13963">
        <f>L13963-M13963</f>
        <v/>
      </c>
    </row>
    <row r="13964">
      <c r="A13964" t="inlineStr">
        <is>
          <t>T1013962</t>
        </is>
      </c>
      <c r="B13964" t="inlineStr">
        <is>
          <t>2024-10-03</t>
        </is>
      </c>
      <c r="C13964" t="inlineStr">
        <is>
          <t>S048</t>
        </is>
      </c>
      <c r="D13964" t="inlineStr">
        <is>
          <t>Store_048</t>
        </is>
      </c>
      <c r="E13964" t="inlineStr">
        <is>
          <t>South</t>
        </is>
      </c>
      <c r="F13964" t="inlineStr">
        <is>
          <t>P0036</t>
        </is>
      </c>
      <c r="G13964" t="inlineStr">
        <is>
          <t>Prod_0036</t>
        </is>
      </c>
      <c r="H13964" t="inlineStr">
        <is>
          <t>Clothing</t>
        </is>
      </c>
      <c r="I13964" t="n">
        <v>5</v>
      </c>
      <c r="J13964" t="n">
        <v>368.48</v>
      </c>
      <c r="K13964" t="n">
        <v>0</v>
      </c>
      <c r="L13964">
        <f>I13964*J13964*(1-K13964)</f>
        <v/>
      </c>
      <c r="M13964">
        <f>VLOOKUP(F13964,Products!A:D,4,FALSE)*I13964</f>
        <v/>
      </c>
      <c r="N13964">
        <f>L13964-M13964</f>
        <v/>
      </c>
    </row>
    <row r="13965">
      <c r="A13965" t="inlineStr">
        <is>
          <t>T1013963</t>
        </is>
      </c>
      <c r="B13965" t="inlineStr">
        <is>
          <t>2023-07-24</t>
        </is>
      </c>
      <c r="C13965" t="inlineStr">
        <is>
          <t>S009</t>
        </is>
      </c>
      <c r="D13965" t="inlineStr">
        <is>
          <t>Store_009</t>
        </is>
      </c>
      <c r="E13965" t="inlineStr">
        <is>
          <t>Central</t>
        </is>
      </c>
      <c r="F13965" t="inlineStr">
        <is>
          <t>P0129</t>
        </is>
      </c>
      <c r="G13965" t="inlineStr">
        <is>
          <t>Prod_0129</t>
        </is>
      </c>
      <c r="H13965" t="inlineStr">
        <is>
          <t>Stationery</t>
        </is>
      </c>
      <c r="I13965" t="n">
        <v>4</v>
      </c>
      <c r="J13965" t="n">
        <v>970.11</v>
      </c>
      <c r="K13965" t="n">
        <v>0</v>
      </c>
      <c r="L13965">
        <f>I13965*J13965*(1-K13965)</f>
        <v/>
      </c>
      <c r="M13965">
        <f>VLOOKUP(F13965,Products!A:D,4,FALSE)*I13965</f>
        <v/>
      </c>
      <c r="N13965">
        <f>L13965-M13965</f>
        <v/>
      </c>
    </row>
    <row r="13966">
      <c r="A13966" t="inlineStr">
        <is>
          <t>T1013964</t>
        </is>
      </c>
      <c r="B13966" t="inlineStr">
        <is>
          <t>2023-10-16</t>
        </is>
      </c>
      <c r="C13966" t="inlineStr">
        <is>
          <t>S031</t>
        </is>
      </c>
      <c r="D13966" t="inlineStr">
        <is>
          <t>Store_031</t>
        </is>
      </c>
      <c r="E13966" t="inlineStr">
        <is>
          <t>Central</t>
        </is>
      </c>
      <c r="F13966" t="inlineStr">
        <is>
          <t>P0118</t>
        </is>
      </c>
      <c r="G13966" t="inlineStr">
        <is>
          <t>Prod_0118</t>
        </is>
      </c>
      <c r="H13966" t="inlineStr">
        <is>
          <t>Toys</t>
        </is>
      </c>
      <c r="I13966" t="n">
        <v>5</v>
      </c>
      <c r="J13966" t="n">
        <v>935.5599999999999</v>
      </c>
      <c r="K13966" t="n">
        <v>0</v>
      </c>
      <c r="L13966">
        <f>I13966*J13966*(1-K13966)</f>
        <v/>
      </c>
      <c r="M13966">
        <f>VLOOKUP(F13966,Products!A:D,4,FALSE)*I13966</f>
        <v/>
      </c>
      <c r="N13966">
        <f>L13966-M13966</f>
        <v/>
      </c>
    </row>
    <row r="13967">
      <c r="A13967" t="inlineStr">
        <is>
          <t>T1013965</t>
        </is>
      </c>
      <c r="B13967" t="inlineStr">
        <is>
          <t>2023-05-10</t>
        </is>
      </c>
      <c r="C13967" t="inlineStr">
        <is>
          <t>S046</t>
        </is>
      </c>
      <c r="D13967" t="inlineStr">
        <is>
          <t>Store_046</t>
        </is>
      </c>
      <c r="E13967" t="inlineStr">
        <is>
          <t>South</t>
        </is>
      </c>
      <c r="F13967" t="inlineStr">
        <is>
          <t>P0118</t>
        </is>
      </c>
      <c r="G13967" t="inlineStr">
        <is>
          <t>Prod_0118</t>
        </is>
      </c>
      <c r="H13967" t="inlineStr">
        <is>
          <t>Toys</t>
        </is>
      </c>
      <c r="I13967" t="n">
        <v>8</v>
      </c>
      <c r="J13967" t="n">
        <v>762.0700000000001</v>
      </c>
      <c r="K13967" t="n">
        <v>0</v>
      </c>
      <c r="L13967">
        <f>I13967*J13967*(1-K13967)</f>
        <v/>
      </c>
      <c r="M13967">
        <f>VLOOKUP(F13967,Products!A:D,4,FALSE)*I13967</f>
        <v/>
      </c>
      <c r="N13967">
        <f>L13967-M13967</f>
        <v/>
      </c>
    </row>
    <row r="13968">
      <c r="A13968" t="inlineStr">
        <is>
          <t>T1013966</t>
        </is>
      </c>
      <c r="B13968" t="inlineStr">
        <is>
          <t>2024-08-15</t>
        </is>
      </c>
      <c r="C13968" t="inlineStr">
        <is>
          <t>S029</t>
        </is>
      </c>
      <c r="D13968" t="inlineStr">
        <is>
          <t>Store_029</t>
        </is>
      </c>
      <c r="E13968" t="inlineStr">
        <is>
          <t>South</t>
        </is>
      </c>
      <c r="F13968" t="inlineStr">
        <is>
          <t>P0175</t>
        </is>
      </c>
      <c r="G13968" t="inlineStr">
        <is>
          <t>Prod_0175</t>
        </is>
      </c>
      <c r="H13968" t="inlineStr">
        <is>
          <t>Food</t>
        </is>
      </c>
      <c r="I13968" t="n">
        <v>4</v>
      </c>
      <c r="J13968" t="n">
        <v>695.9400000000001</v>
      </c>
      <c r="K13968" t="n">
        <v>0</v>
      </c>
      <c r="L13968">
        <f>I13968*J13968*(1-K13968)</f>
        <v/>
      </c>
      <c r="M13968">
        <f>VLOOKUP(F13968,Products!A:D,4,FALSE)*I13968</f>
        <v/>
      </c>
      <c r="N13968">
        <f>L13968-M13968</f>
        <v/>
      </c>
    </row>
    <row r="13969">
      <c r="A13969" t="inlineStr">
        <is>
          <t>T1013967</t>
        </is>
      </c>
      <c r="B13969" t="inlineStr">
        <is>
          <t>2024-06-15</t>
        </is>
      </c>
      <c r="C13969" t="inlineStr">
        <is>
          <t>S022</t>
        </is>
      </c>
      <c r="D13969" t="inlineStr">
        <is>
          <t>Store_022</t>
        </is>
      </c>
      <c r="E13969" t="inlineStr">
        <is>
          <t>East</t>
        </is>
      </c>
      <c r="F13969" t="inlineStr">
        <is>
          <t>P0079</t>
        </is>
      </c>
      <c r="G13969" t="inlineStr">
        <is>
          <t>Prod_0079</t>
        </is>
      </c>
      <c r="H13969" t="inlineStr">
        <is>
          <t>Food</t>
        </is>
      </c>
      <c r="I13969" t="n">
        <v>9</v>
      </c>
      <c r="J13969" t="n">
        <v>527.91</v>
      </c>
      <c r="K13969" t="n">
        <v>0.1</v>
      </c>
      <c r="L13969">
        <f>I13969*J13969*(1-K13969)</f>
        <v/>
      </c>
      <c r="M13969">
        <f>VLOOKUP(F13969,Products!A:D,4,FALSE)*I13969</f>
        <v/>
      </c>
      <c r="N13969">
        <f>L13969-M13969</f>
        <v/>
      </c>
    </row>
    <row r="13970">
      <c r="A13970" t="inlineStr">
        <is>
          <t>T1013968</t>
        </is>
      </c>
      <c r="B13970" t="inlineStr">
        <is>
          <t>2025-08-21</t>
        </is>
      </c>
      <c r="C13970" t="inlineStr">
        <is>
          <t>S004</t>
        </is>
      </c>
      <c r="D13970" t="inlineStr">
        <is>
          <t>Store_004</t>
        </is>
      </c>
      <c r="E13970" t="inlineStr">
        <is>
          <t>Central</t>
        </is>
      </c>
      <c r="F13970" t="inlineStr">
        <is>
          <t>P0020</t>
        </is>
      </c>
      <c r="G13970" t="inlineStr">
        <is>
          <t>Prod_0020</t>
        </is>
      </c>
      <c r="H13970" t="inlineStr">
        <is>
          <t>Beverages</t>
        </is>
      </c>
      <c r="I13970" t="n">
        <v>7</v>
      </c>
      <c r="J13970" t="n">
        <v>738.96</v>
      </c>
      <c r="K13970" t="n">
        <v>0.15</v>
      </c>
      <c r="L13970">
        <f>I13970*J13970*(1-K13970)</f>
        <v/>
      </c>
      <c r="M13970">
        <f>VLOOKUP(F13970,Products!A:D,4,FALSE)*I13970</f>
        <v/>
      </c>
      <c r="N13970">
        <f>L13970-M13970</f>
        <v/>
      </c>
    </row>
    <row r="13971">
      <c r="A13971" t="inlineStr">
        <is>
          <t>T1013969</t>
        </is>
      </c>
      <c r="B13971" t="inlineStr">
        <is>
          <t>2025-07-20</t>
        </is>
      </c>
      <c r="C13971" t="inlineStr">
        <is>
          <t>S045</t>
        </is>
      </c>
      <c r="D13971" t="inlineStr">
        <is>
          <t>Store_045</t>
        </is>
      </c>
      <c r="E13971" t="inlineStr">
        <is>
          <t>East</t>
        </is>
      </c>
      <c r="F13971" t="inlineStr">
        <is>
          <t>P0032</t>
        </is>
      </c>
      <c r="G13971" t="inlineStr">
        <is>
          <t>Prod_0032</t>
        </is>
      </c>
      <c r="H13971" t="inlineStr">
        <is>
          <t>Beverages</t>
        </is>
      </c>
      <c r="I13971" t="n">
        <v>3</v>
      </c>
      <c r="J13971" t="n">
        <v>348.21</v>
      </c>
      <c r="K13971" t="n">
        <v>0.05</v>
      </c>
      <c r="L13971">
        <f>I13971*J13971*(1-K13971)</f>
        <v/>
      </c>
      <c r="M13971">
        <f>VLOOKUP(F13971,Products!A:D,4,FALSE)*I13971</f>
        <v/>
      </c>
      <c r="N13971">
        <f>L13971-M13971</f>
        <v/>
      </c>
    </row>
    <row r="13972">
      <c r="A13972" t="inlineStr">
        <is>
          <t>T1013970</t>
        </is>
      </c>
      <c r="B13972" t="inlineStr">
        <is>
          <t>2023-10-14</t>
        </is>
      </c>
      <c r="C13972" t="inlineStr">
        <is>
          <t>S037</t>
        </is>
      </c>
      <c r="D13972" t="inlineStr">
        <is>
          <t>Store_037</t>
        </is>
      </c>
      <c r="E13972" t="inlineStr">
        <is>
          <t>East</t>
        </is>
      </c>
      <c r="F13972" t="inlineStr">
        <is>
          <t>P0095</t>
        </is>
      </c>
      <c r="G13972" t="inlineStr">
        <is>
          <t>Prod_0095</t>
        </is>
      </c>
      <c r="H13972" t="inlineStr">
        <is>
          <t>Food</t>
        </is>
      </c>
      <c r="I13972" t="n">
        <v>5</v>
      </c>
      <c r="J13972" t="n">
        <v>260.19</v>
      </c>
      <c r="K13972" t="n">
        <v>0.1</v>
      </c>
      <c r="L13972">
        <f>I13972*J13972*(1-K13972)</f>
        <v/>
      </c>
      <c r="M13972">
        <f>VLOOKUP(F13972,Products!A:D,4,FALSE)*I13972</f>
        <v/>
      </c>
      <c r="N13972">
        <f>L13972-M13972</f>
        <v/>
      </c>
    </row>
    <row r="13973">
      <c r="A13973" t="inlineStr">
        <is>
          <t>T1013971</t>
        </is>
      </c>
      <c r="B13973" t="inlineStr">
        <is>
          <t>2024-04-14</t>
        </is>
      </c>
      <c r="C13973" t="inlineStr">
        <is>
          <t>S038</t>
        </is>
      </c>
      <c r="D13973" t="inlineStr">
        <is>
          <t>Store_038</t>
        </is>
      </c>
      <c r="E13973" t="inlineStr">
        <is>
          <t>East</t>
        </is>
      </c>
      <c r="F13973" t="inlineStr">
        <is>
          <t>P0035</t>
        </is>
      </c>
      <c r="G13973" t="inlineStr">
        <is>
          <t>Prod_0035</t>
        </is>
      </c>
      <c r="H13973" t="inlineStr">
        <is>
          <t>Beverages</t>
        </is>
      </c>
      <c r="I13973" t="n">
        <v>8</v>
      </c>
      <c r="J13973" t="n">
        <v>114.14</v>
      </c>
      <c r="K13973" t="n">
        <v>0.1</v>
      </c>
      <c r="L13973">
        <f>I13973*J13973*(1-K13973)</f>
        <v/>
      </c>
      <c r="M13973">
        <f>VLOOKUP(F13973,Products!A:D,4,FALSE)*I13973</f>
        <v/>
      </c>
      <c r="N13973">
        <f>L13973-M13973</f>
        <v/>
      </c>
    </row>
    <row r="13974">
      <c r="A13974" t="inlineStr">
        <is>
          <t>T1013972</t>
        </is>
      </c>
      <c r="B13974" t="inlineStr">
        <is>
          <t>2023-08-05</t>
        </is>
      </c>
      <c r="C13974" t="inlineStr">
        <is>
          <t>S009</t>
        </is>
      </c>
      <c r="D13974" t="inlineStr">
        <is>
          <t>Store_009</t>
        </is>
      </c>
      <c r="E13974" t="inlineStr">
        <is>
          <t>Central</t>
        </is>
      </c>
      <c r="F13974" t="inlineStr">
        <is>
          <t>P0091</t>
        </is>
      </c>
      <c r="G13974" t="inlineStr">
        <is>
          <t>Prod_0091</t>
        </is>
      </c>
      <c r="H13974" t="inlineStr">
        <is>
          <t>Toys</t>
        </is>
      </c>
      <c r="I13974" t="n">
        <v>3</v>
      </c>
      <c r="J13974" t="n">
        <v>305.42</v>
      </c>
      <c r="K13974" t="n">
        <v>0.1</v>
      </c>
      <c r="L13974">
        <f>I13974*J13974*(1-K13974)</f>
        <v/>
      </c>
      <c r="M13974">
        <f>VLOOKUP(F13974,Products!A:D,4,FALSE)*I13974</f>
        <v/>
      </c>
      <c r="N13974">
        <f>L13974-M13974</f>
        <v/>
      </c>
    </row>
    <row r="13975">
      <c r="A13975" t="inlineStr">
        <is>
          <t>T1013973</t>
        </is>
      </c>
      <c r="B13975" t="inlineStr">
        <is>
          <t>2024-02-07</t>
        </is>
      </c>
      <c r="C13975" t="inlineStr">
        <is>
          <t>S031</t>
        </is>
      </c>
      <c r="D13975" t="inlineStr">
        <is>
          <t>Store_031</t>
        </is>
      </c>
      <c r="E13975" t="inlineStr">
        <is>
          <t>Central</t>
        </is>
      </c>
      <c r="F13975" t="inlineStr">
        <is>
          <t>P0123</t>
        </is>
      </c>
      <c r="G13975" t="inlineStr">
        <is>
          <t>Prod_0123</t>
        </is>
      </c>
      <c r="H13975" t="inlineStr">
        <is>
          <t>Food</t>
        </is>
      </c>
      <c r="I13975" t="n">
        <v>9</v>
      </c>
      <c r="J13975" t="n">
        <v>561.39</v>
      </c>
      <c r="K13975" t="n">
        <v>0</v>
      </c>
      <c r="L13975">
        <f>I13975*J13975*(1-K13975)</f>
        <v/>
      </c>
      <c r="M13975">
        <f>VLOOKUP(F13975,Products!A:D,4,FALSE)*I13975</f>
        <v/>
      </c>
      <c r="N13975">
        <f>L13975-M13975</f>
        <v/>
      </c>
    </row>
    <row r="13976">
      <c r="A13976" t="inlineStr">
        <is>
          <t>T1013974</t>
        </is>
      </c>
      <c r="B13976" t="inlineStr">
        <is>
          <t>2025-04-28</t>
        </is>
      </c>
      <c r="C13976" t="inlineStr">
        <is>
          <t>S047</t>
        </is>
      </c>
      <c r="D13976" t="inlineStr">
        <is>
          <t>Store_047</t>
        </is>
      </c>
      <c r="E13976" t="inlineStr">
        <is>
          <t>North</t>
        </is>
      </c>
      <c r="F13976" t="inlineStr">
        <is>
          <t>P0159</t>
        </is>
      </c>
      <c r="G13976" t="inlineStr">
        <is>
          <t>Prod_0159</t>
        </is>
      </c>
      <c r="H13976" t="inlineStr">
        <is>
          <t>Electronics</t>
        </is>
      </c>
      <c r="I13976" t="n">
        <v>9</v>
      </c>
      <c r="J13976" t="n">
        <v>454.37</v>
      </c>
      <c r="K13976" t="n">
        <v>0.2</v>
      </c>
      <c r="L13976">
        <f>I13976*J13976*(1-K13976)</f>
        <v/>
      </c>
      <c r="M13976">
        <f>VLOOKUP(F13976,Products!A:D,4,FALSE)*I13976</f>
        <v/>
      </c>
      <c r="N13976">
        <f>L13976-M13976</f>
        <v/>
      </c>
    </row>
    <row r="13977">
      <c r="A13977" t="inlineStr">
        <is>
          <t>T1013975</t>
        </is>
      </c>
      <c r="B13977" t="inlineStr">
        <is>
          <t>2023-02-05</t>
        </is>
      </c>
      <c r="C13977" t="inlineStr">
        <is>
          <t>S041</t>
        </is>
      </c>
      <c r="D13977" t="inlineStr">
        <is>
          <t>Store_041</t>
        </is>
      </c>
      <c r="E13977" t="inlineStr">
        <is>
          <t>East</t>
        </is>
      </c>
      <c r="F13977" t="inlineStr">
        <is>
          <t>P0136</t>
        </is>
      </c>
      <c r="G13977" t="inlineStr">
        <is>
          <t>Prod_0136</t>
        </is>
      </c>
      <c r="H13977" t="inlineStr">
        <is>
          <t>Beverages</t>
        </is>
      </c>
      <c r="I13977" t="n">
        <v>7</v>
      </c>
      <c r="J13977" t="n">
        <v>211.81</v>
      </c>
      <c r="K13977" t="n">
        <v>0</v>
      </c>
      <c r="L13977">
        <f>I13977*J13977*(1-K13977)</f>
        <v/>
      </c>
      <c r="M13977">
        <f>VLOOKUP(F13977,Products!A:D,4,FALSE)*I13977</f>
        <v/>
      </c>
      <c r="N13977">
        <f>L13977-M13977</f>
        <v/>
      </c>
    </row>
    <row r="13978">
      <c r="A13978" t="inlineStr">
        <is>
          <t>T1013976</t>
        </is>
      </c>
      <c r="B13978" t="inlineStr">
        <is>
          <t>2024-03-05</t>
        </is>
      </c>
      <c r="C13978" t="inlineStr">
        <is>
          <t>S020</t>
        </is>
      </c>
      <c r="D13978" t="inlineStr">
        <is>
          <t>Store_020</t>
        </is>
      </c>
      <c r="E13978" t="inlineStr">
        <is>
          <t>West</t>
        </is>
      </c>
      <c r="F13978" t="inlineStr">
        <is>
          <t>P0058</t>
        </is>
      </c>
      <c r="G13978" t="inlineStr">
        <is>
          <t>Prod_0058</t>
        </is>
      </c>
      <c r="H13978" t="inlineStr">
        <is>
          <t>Stationery</t>
        </is>
      </c>
      <c r="I13978" t="n">
        <v>7</v>
      </c>
      <c r="J13978" t="n">
        <v>425.15</v>
      </c>
      <c r="K13978" t="n">
        <v>0.15</v>
      </c>
      <c r="L13978">
        <f>I13978*J13978*(1-K13978)</f>
        <v/>
      </c>
      <c r="M13978">
        <f>VLOOKUP(F13978,Products!A:D,4,FALSE)*I13978</f>
        <v/>
      </c>
      <c r="N13978">
        <f>L13978-M13978</f>
        <v/>
      </c>
    </row>
    <row r="13979">
      <c r="A13979" t="inlineStr">
        <is>
          <t>T1013977</t>
        </is>
      </c>
      <c r="B13979" t="inlineStr">
        <is>
          <t>2023-10-09</t>
        </is>
      </c>
      <c r="C13979" t="inlineStr">
        <is>
          <t>S047</t>
        </is>
      </c>
      <c r="D13979" t="inlineStr">
        <is>
          <t>Store_047</t>
        </is>
      </c>
      <c r="E13979" t="inlineStr">
        <is>
          <t>North</t>
        </is>
      </c>
      <c r="F13979" t="inlineStr">
        <is>
          <t>P0116</t>
        </is>
      </c>
      <c r="G13979" t="inlineStr">
        <is>
          <t>Prod_0116</t>
        </is>
      </c>
      <c r="H13979" t="inlineStr">
        <is>
          <t>Clothing</t>
        </is>
      </c>
      <c r="I13979" t="n">
        <v>4</v>
      </c>
      <c r="J13979" t="n">
        <v>903.15</v>
      </c>
      <c r="K13979" t="n">
        <v>0.15</v>
      </c>
      <c r="L13979">
        <f>I13979*J13979*(1-K13979)</f>
        <v/>
      </c>
      <c r="M13979">
        <f>VLOOKUP(F13979,Products!A:D,4,FALSE)*I13979</f>
        <v/>
      </c>
      <c r="N13979">
        <f>L13979-M13979</f>
        <v/>
      </c>
    </row>
    <row r="13980">
      <c r="A13980" t="inlineStr">
        <is>
          <t>T1013978</t>
        </is>
      </c>
      <c r="B13980" t="inlineStr">
        <is>
          <t>2024-10-28</t>
        </is>
      </c>
      <c r="C13980" t="inlineStr">
        <is>
          <t>S043</t>
        </is>
      </c>
      <c r="D13980" t="inlineStr">
        <is>
          <t>Store_043</t>
        </is>
      </c>
      <c r="E13980" t="inlineStr">
        <is>
          <t>East</t>
        </is>
      </c>
      <c r="F13980" t="inlineStr">
        <is>
          <t>P0171</t>
        </is>
      </c>
      <c r="G13980" t="inlineStr">
        <is>
          <t>Prod_0171</t>
        </is>
      </c>
      <c r="H13980" t="inlineStr">
        <is>
          <t>Household</t>
        </is>
      </c>
      <c r="I13980" t="n">
        <v>7</v>
      </c>
      <c r="J13980" t="n">
        <v>344.56</v>
      </c>
      <c r="K13980" t="n">
        <v>0</v>
      </c>
      <c r="L13980">
        <f>I13980*J13980*(1-K13980)</f>
        <v/>
      </c>
      <c r="M13980">
        <f>VLOOKUP(F13980,Products!A:D,4,FALSE)*I13980</f>
        <v/>
      </c>
      <c r="N13980">
        <f>L13980-M13980</f>
        <v/>
      </c>
    </row>
    <row r="13981">
      <c r="A13981" t="inlineStr">
        <is>
          <t>T1013979</t>
        </is>
      </c>
      <c r="B13981" t="inlineStr">
        <is>
          <t>2025-01-15</t>
        </is>
      </c>
      <c r="C13981" t="inlineStr">
        <is>
          <t>S047</t>
        </is>
      </c>
      <c r="D13981" t="inlineStr">
        <is>
          <t>Store_047</t>
        </is>
      </c>
      <c r="E13981" t="inlineStr">
        <is>
          <t>North</t>
        </is>
      </c>
      <c r="F13981" t="inlineStr">
        <is>
          <t>P0143</t>
        </is>
      </c>
      <c r="G13981" t="inlineStr">
        <is>
          <t>Prod_0143</t>
        </is>
      </c>
      <c r="H13981" t="inlineStr">
        <is>
          <t>Electronics</t>
        </is>
      </c>
      <c r="I13981" t="n">
        <v>7</v>
      </c>
      <c r="J13981" t="n">
        <v>317</v>
      </c>
      <c r="K13981" t="n">
        <v>0</v>
      </c>
      <c r="L13981">
        <f>I13981*J13981*(1-K13981)</f>
        <v/>
      </c>
      <c r="M13981">
        <f>VLOOKUP(F13981,Products!A:D,4,FALSE)*I13981</f>
        <v/>
      </c>
      <c r="N13981">
        <f>L13981-M13981</f>
        <v/>
      </c>
    </row>
    <row r="13982">
      <c r="A13982" t="inlineStr">
        <is>
          <t>T1013980</t>
        </is>
      </c>
      <c r="B13982" t="inlineStr">
        <is>
          <t>2023-07-02</t>
        </is>
      </c>
      <c r="C13982" t="inlineStr">
        <is>
          <t>S018</t>
        </is>
      </c>
      <c r="D13982" t="inlineStr">
        <is>
          <t>Store_018</t>
        </is>
      </c>
      <c r="E13982" t="inlineStr">
        <is>
          <t>South</t>
        </is>
      </c>
      <c r="F13982" t="inlineStr">
        <is>
          <t>P0089</t>
        </is>
      </c>
      <c r="G13982" t="inlineStr">
        <is>
          <t>Prod_0089</t>
        </is>
      </c>
      <c r="H13982" t="inlineStr">
        <is>
          <t>Stationery</t>
        </is>
      </c>
      <c r="I13982" t="n">
        <v>1</v>
      </c>
      <c r="J13982" t="n">
        <v>683.61</v>
      </c>
      <c r="K13982" t="n">
        <v>0</v>
      </c>
      <c r="L13982">
        <f>I13982*J13982*(1-K13982)</f>
        <v/>
      </c>
      <c r="M13982">
        <f>VLOOKUP(F13982,Products!A:D,4,FALSE)*I13982</f>
        <v/>
      </c>
      <c r="N13982">
        <f>L13982-M13982</f>
        <v/>
      </c>
    </row>
    <row r="13983">
      <c r="A13983" t="inlineStr">
        <is>
          <t>T1013981</t>
        </is>
      </c>
      <c r="B13983" t="inlineStr">
        <is>
          <t>2023-08-03</t>
        </is>
      </c>
      <c r="C13983" t="inlineStr">
        <is>
          <t>S016</t>
        </is>
      </c>
      <c r="D13983" t="inlineStr">
        <is>
          <t>Store_016</t>
        </is>
      </c>
      <c r="E13983" t="inlineStr">
        <is>
          <t>West</t>
        </is>
      </c>
      <c r="F13983" t="inlineStr">
        <is>
          <t>P0005</t>
        </is>
      </c>
      <c r="G13983" t="inlineStr">
        <is>
          <t>Prod_0005</t>
        </is>
      </c>
      <c r="H13983" t="inlineStr">
        <is>
          <t>Beverages</t>
        </is>
      </c>
      <c r="I13983" t="n">
        <v>3</v>
      </c>
      <c r="J13983" t="n">
        <v>131.51</v>
      </c>
      <c r="K13983" t="n">
        <v>0</v>
      </c>
      <c r="L13983">
        <f>I13983*J13983*(1-K13983)</f>
        <v/>
      </c>
      <c r="M13983">
        <f>VLOOKUP(F13983,Products!A:D,4,FALSE)*I13983</f>
        <v/>
      </c>
      <c r="N13983">
        <f>L13983-M13983</f>
        <v/>
      </c>
    </row>
    <row r="13984">
      <c r="A13984" t="inlineStr">
        <is>
          <t>T1013982</t>
        </is>
      </c>
      <c r="B13984" t="inlineStr">
        <is>
          <t>2025-03-21</t>
        </is>
      </c>
      <c r="C13984" t="inlineStr">
        <is>
          <t>S033</t>
        </is>
      </c>
      <c r="D13984" t="inlineStr">
        <is>
          <t>Store_033</t>
        </is>
      </c>
      <c r="E13984" t="inlineStr">
        <is>
          <t>North</t>
        </is>
      </c>
      <c r="F13984" t="inlineStr">
        <is>
          <t>P0130</t>
        </is>
      </c>
      <c r="G13984" t="inlineStr">
        <is>
          <t>Prod_0130</t>
        </is>
      </c>
      <c r="H13984" t="inlineStr">
        <is>
          <t>Electronics</t>
        </is>
      </c>
      <c r="I13984" t="n">
        <v>9</v>
      </c>
      <c r="J13984" t="n">
        <v>717.22</v>
      </c>
      <c r="K13984" t="n">
        <v>0</v>
      </c>
      <c r="L13984">
        <f>I13984*J13984*(1-K13984)</f>
        <v/>
      </c>
      <c r="M13984">
        <f>VLOOKUP(F13984,Products!A:D,4,FALSE)*I13984</f>
        <v/>
      </c>
      <c r="N13984">
        <f>L13984-M13984</f>
        <v/>
      </c>
    </row>
    <row r="13985">
      <c r="A13985" t="inlineStr">
        <is>
          <t>T1013983</t>
        </is>
      </c>
      <c r="B13985" t="inlineStr">
        <is>
          <t>2023-10-17</t>
        </is>
      </c>
      <c r="C13985" t="inlineStr">
        <is>
          <t>S048</t>
        </is>
      </c>
      <c r="D13985" t="inlineStr">
        <is>
          <t>Store_048</t>
        </is>
      </c>
      <c r="E13985" t="inlineStr">
        <is>
          <t>South</t>
        </is>
      </c>
      <c r="F13985" t="inlineStr">
        <is>
          <t>P0197</t>
        </is>
      </c>
      <c r="G13985" t="inlineStr">
        <is>
          <t>Prod_0197</t>
        </is>
      </c>
      <c r="H13985" t="inlineStr">
        <is>
          <t>Food</t>
        </is>
      </c>
      <c r="I13985" t="n">
        <v>2</v>
      </c>
      <c r="J13985" t="n">
        <v>172.79</v>
      </c>
      <c r="K13985" t="n">
        <v>0</v>
      </c>
      <c r="L13985">
        <f>I13985*J13985*(1-K13985)</f>
        <v/>
      </c>
      <c r="M13985">
        <f>VLOOKUP(F13985,Products!A:D,4,FALSE)*I13985</f>
        <v/>
      </c>
      <c r="N13985">
        <f>L13985-M13985</f>
        <v/>
      </c>
    </row>
    <row r="13986">
      <c r="A13986" t="inlineStr">
        <is>
          <t>T1013984</t>
        </is>
      </c>
      <c r="B13986" t="inlineStr">
        <is>
          <t>2024-09-22</t>
        </is>
      </c>
      <c r="C13986" t="inlineStr">
        <is>
          <t>S049</t>
        </is>
      </c>
      <c r="D13986" t="inlineStr">
        <is>
          <t>Store_049</t>
        </is>
      </c>
      <c r="E13986" t="inlineStr">
        <is>
          <t>North</t>
        </is>
      </c>
      <c r="F13986" t="inlineStr">
        <is>
          <t>P0179</t>
        </is>
      </c>
      <c r="G13986" t="inlineStr">
        <is>
          <t>Prod_0179</t>
        </is>
      </c>
      <c r="H13986" t="inlineStr">
        <is>
          <t>Household</t>
        </is>
      </c>
      <c r="I13986" t="n">
        <v>5</v>
      </c>
      <c r="J13986" t="n">
        <v>256.02</v>
      </c>
      <c r="K13986" t="n">
        <v>0</v>
      </c>
      <c r="L13986">
        <f>I13986*J13986*(1-K13986)</f>
        <v/>
      </c>
      <c r="M13986">
        <f>VLOOKUP(F13986,Products!A:D,4,FALSE)*I13986</f>
        <v/>
      </c>
      <c r="N13986">
        <f>L13986-M13986</f>
        <v/>
      </c>
    </row>
    <row r="13987">
      <c r="A13987" t="inlineStr">
        <is>
          <t>T1013985</t>
        </is>
      </c>
      <c r="B13987" t="inlineStr">
        <is>
          <t>2023-06-20</t>
        </is>
      </c>
      <c r="C13987" t="inlineStr">
        <is>
          <t>S038</t>
        </is>
      </c>
      <c r="D13987" t="inlineStr">
        <is>
          <t>Store_038</t>
        </is>
      </c>
      <c r="E13987" t="inlineStr">
        <is>
          <t>East</t>
        </is>
      </c>
      <c r="F13987" t="inlineStr">
        <is>
          <t>P0075</t>
        </is>
      </c>
      <c r="G13987" t="inlineStr">
        <is>
          <t>Prod_0075</t>
        </is>
      </c>
      <c r="H13987" t="inlineStr">
        <is>
          <t>Beverages</t>
        </is>
      </c>
      <c r="I13987" t="n">
        <v>8</v>
      </c>
      <c r="J13987" t="n">
        <v>884.27</v>
      </c>
      <c r="K13987" t="n">
        <v>0.15</v>
      </c>
      <c r="L13987">
        <f>I13987*J13987*(1-K13987)</f>
        <v/>
      </c>
      <c r="M13987">
        <f>VLOOKUP(F13987,Products!A:D,4,FALSE)*I13987</f>
        <v/>
      </c>
      <c r="N13987">
        <f>L13987-M13987</f>
        <v/>
      </c>
    </row>
    <row r="13988">
      <c r="A13988" t="inlineStr">
        <is>
          <t>T1013986</t>
        </is>
      </c>
      <c r="B13988" t="inlineStr">
        <is>
          <t>2023-05-17</t>
        </is>
      </c>
      <c r="C13988" t="inlineStr">
        <is>
          <t>S024</t>
        </is>
      </c>
      <c r="D13988" t="inlineStr">
        <is>
          <t>Store_024</t>
        </is>
      </c>
      <c r="E13988" t="inlineStr">
        <is>
          <t>South</t>
        </is>
      </c>
      <c r="F13988" t="inlineStr">
        <is>
          <t>P0125</t>
        </is>
      </c>
      <c r="G13988" t="inlineStr">
        <is>
          <t>Prod_0125</t>
        </is>
      </c>
      <c r="H13988" t="inlineStr">
        <is>
          <t>Toys</t>
        </is>
      </c>
      <c r="I13988" t="n">
        <v>7</v>
      </c>
      <c r="J13988" t="n">
        <v>245.88</v>
      </c>
      <c r="K13988" t="n">
        <v>0</v>
      </c>
      <c r="L13988">
        <f>I13988*J13988*(1-K13988)</f>
        <v/>
      </c>
      <c r="M13988">
        <f>VLOOKUP(F13988,Products!A:D,4,FALSE)*I13988</f>
        <v/>
      </c>
      <c r="N13988">
        <f>L13988-M13988</f>
        <v/>
      </c>
    </row>
    <row r="13989">
      <c r="A13989" t="inlineStr">
        <is>
          <t>T1013987</t>
        </is>
      </c>
      <c r="B13989" t="inlineStr">
        <is>
          <t>2024-01-26</t>
        </is>
      </c>
      <c r="C13989" t="inlineStr">
        <is>
          <t>S032</t>
        </is>
      </c>
      <c r="D13989" t="inlineStr">
        <is>
          <t>Store_032</t>
        </is>
      </c>
      <c r="E13989" t="inlineStr">
        <is>
          <t>Central</t>
        </is>
      </c>
      <c r="F13989" t="inlineStr">
        <is>
          <t>P0091</t>
        </is>
      </c>
      <c r="G13989" t="inlineStr">
        <is>
          <t>Prod_0091</t>
        </is>
      </c>
      <c r="H13989" t="inlineStr">
        <is>
          <t>Toys</t>
        </is>
      </c>
      <c r="I13989" t="n">
        <v>8</v>
      </c>
      <c r="J13989" t="n">
        <v>285.49</v>
      </c>
      <c r="K13989" t="n">
        <v>0.1</v>
      </c>
      <c r="L13989">
        <f>I13989*J13989*(1-K13989)</f>
        <v/>
      </c>
      <c r="M13989">
        <f>VLOOKUP(F13989,Products!A:D,4,FALSE)*I13989</f>
        <v/>
      </c>
      <c r="N13989">
        <f>L13989-M13989</f>
        <v/>
      </c>
    </row>
    <row r="13990">
      <c r="A13990" t="inlineStr">
        <is>
          <t>T1013988</t>
        </is>
      </c>
      <c r="B13990" t="inlineStr">
        <is>
          <t>2023-05-02</t>
        </is>
      </c>
      <c r="C13990" t="inlineStr">
        <is>
          <t>S004</t>
        </is>
      </c>
      <c r="D13990" t="inlineStr">
        <is>
          <t>Store_004</t>
        </is>
      </c>
      <c r="E13990" t="inlineStr">
        <is>
          <t>Central</t>
        </is>
      </c>
      <c r="F13990" t="inlineStr">
        <is>
          <t>P0079</t>
        </is>
      </c>
      <c r="G13990" t="inlineStr">
        <is>
          <t>Prod_0079</t>
        </is>
      </c>
      <c r="H13990" t="inlineStr">
        <is>
          <t>Food</t>
        </is>
      </c>
      <c r="I13990" t="n">
        <v>5</v>
      </c>
      <c r="J13990" t="n">
        <v>796.98</v>
      </c>
      <c r="K13990" t="n">
        <v>0</v>
      </c>
      <c r="L13990">
        <f>I13990*J13990*(1-K13990)</f>
        <v/>
      </c>
      <c r="M13990">
        <f>VLOOKUP(F13990,Products!A:D,4,FALSE)*I13990</f>
        <v/>
      </c>
      <c r="N13990">
        <f>L13990-M13990</f>
        <v/>
      </c>
    </row>
    <row r="13991">
      <c r="A13991" t="inlineStr">
        <is>
          <t>T1013989</t>
        </is>
      </c>
      <c r="B13991" t="inlineStr">
        <is>
          <t>2023-07-17</t>
        </is>
      </c>
      <c r="C13991" t="inlineStr">
        <is>
          <t>S048</t>
        </is>
      </c>
      <c r="D13991" t="inlineStr">
        <is>
          <t>Store_048</t>
        </is>
      </c>
      <c r="E13991" t="inlineStr">
        <is>
          <t>South</t>
        </is>
      </c>
      <c r="F13991" t="inlineStr">
        <is>
          <t>P0171</t>
        </is>
      </c>
      <c r="G13991" t="inlineStr">
        <is>
          <t>Prod_0171</t>
        </is>
      </c>
      <c r="H13991" t="inlineStr">
        <is>
          <t>Household</t>
        </is>
      </c>
      <c r="I13991" t="n">
        <v>7</v>
      </c>
      <c r="J13991" t="n">
        <v>276.38</v>
      </c>
      <c r="K13991" t="n">
        <v>0.05</v>
      </c>
      <c r="L13991">
        <f>I13991*J13991*(1-K13991)</f>
        <v/>
      </c>
      <c r="M13991">
        <f>VLOOKUP(F13991,Products!A:D,4,FALSE)*I13991</f>
        <v/>
      </c>
      <c r="N13991">
        <f>L13991-M13991</f>
        <v/>
      </c>
    </row>
    <row r="13992">
      <c r="A13992" t="inlineStr">
        <is>
          <t>T1013990</t>
        </is>
      </c>
      <c r="B13992" t="inlineStr">
        <is>
          <t>2024-04-18</t>
        </is>
      </c>
      <c r="C13992" t="inlineStr">
        <is>
          <t>S019</t>
        </is>
      </c>
      <c r="D13992" t="inlineStr">
        <is>
          <t>Store_019</t>
        </is>
      </c>
      <c r="E13992" t="inlineStr">
        <is>
          <t>East</t>
        </is>
      </c>
      <c r="F13992" t="inlineStr">
        <is>
          <t>P0197</t>
        </is>
      </c>
      <c r="G13992" t="inlineStr">
        <is>
          <t>Prod_0197</t>
        </is>
      </c>
      <c r="H13992" t="inlineStr">
        <is>
          <t>Food</t>
        </is>
      </c>
      <c r="I13992" t="n">
        <v>6</v>
      </c>
      <c r="J13992" t="n">
        <v>199.68</v>
      </c>
      <c r="K13992" t="n">
        <v>0</v>
      </c>
      <c r="L13992">
        <f>I13992*J13992*(1-K13992)</f>
        <v/>
      </c>
      <c r="M13992">
        <f>VLOOKUP(F13992,Products!A:D,4,FALSE)*I13992</f>
        <v/>
      </c>
      <c r="N13992">
        <f>L13992-M13992</f>
        <v/>
      </c>
    </row>
    <row r="13993">
      <c r="A13993" t="inlineStr">
        <is>
          <t>T1013991</t>
        </is>
      </c>
      <c r="B13993" t="inlineStr">
        <is>
          <t>2025-01-11</t>
        </is>
      </c>
      <c r="C13993" t="inlineStr">
        <is>
          <t>S050</t>
        </is>
      </c>
      <c r="D13993" t="inlineStr">
        <is>
          <t>Store_050</t>
        </is>
      </c>
      <c r="E13993" t="inlineStr">
        <is>
          <t>South</t>
        </is>
      </c>
      <c r="F13993" t="inlineStr">
        <is>
          <t>P0195</t>
        </is>
      </c>
      <c r="G13993" t="inlineStr">
        <is>
          <t>Prod_0195</t>
        </is>
      </c>
      <c r="H13993" t="inlineStr">
        <is>
          <t>Food</t>
        </is>
      </c>
      <c r="I13993" t="n">
        <v>7</v>
      </c>
      <c r="J13993" t="n">
        <v>430.23</v>
      </c>
      <c r="K13993" t="n">
        <v>0</v>
      </c>
      <c r="L13993">
        <f>I13993*J13993*(1-K13993)</f>
        <v/>
      </c>
      <c r="M13993">
        <f>VLOOKUP(F13993,Products!A:D,4,FALSE)*I13993</f>
        <v/>
      </c>
      <c r="N13993">
        <f>L13993-M13993</f>
        <v/>
      </c>
    </row>
    <row r="13994">
      <c r="A13994" t="inlineStr">
        <is>
          <t>T1013992</t>
        </is>
      </c>
      <c r="B13994" t="inlineStr">
        <is>
          <t>2023-03-05</t>
        </is>
      </c>
      <c r="C13994" t="inlineStr">
        <is>
          <t>S043</t>
        </is>
      </c>
      <c r="D13994" t="inlineStr">
        <is>
          <t>Store_043</t>
        </is>
      </c>
      <c r="E13994" t="inlineStr">
        <is>
          <t>East</t>
        </is>
      </c>
      <c r="F13994" t="inlineStr">
        <is>
          <t>P0127</t>
        </is>
      </c>
      <c r="G13994" t="inlineStr">
        <is>
          <t>Prod_0127</t>
        </is>
      </c>
      <c r="H13994" t="inlineStr">
        <is>
          <t>Toys</t>
        </is>
      </c>
      <c r="I13994" t="n">
        <v>4</v>
      </c>
      <c r="J13994" t="n">
        <v>586.11</v>
      </c>
      <c r="K13994" t="n">
        <v>0</v>
      </c>
      <c r="L13994">
        <f>I13994*J13994*(1-K13994)</f>
        <v/>
      </c>
      <c r="M13994">
        <f>VLOOKUP(F13994,Products!A:D,4,FALSE)*I13994</f>
        <v/>
      </c>
      <c r="N13994">
        <f>L13994-M13994</f>
        <v/>
      </c>
    </row>
    <row r="13995">
      <c r="A13995" t="inlineStr">
        <is>
          <t>T1013993</t>
        </is>
      </c>
      <c r="B13995" t="inlineStr">
        <is>
          <t>2025-07-01</t>
        </is>
      </c>
      <c r="C13995" t="inlineStr">
        <is>
          <t>S033</t>
        </is>
      </c>
      <c r="D13995" t="inlineStr">
        <is>
          <t>Store_033</t>
        </is>
      </c>
      <c r="E13995" t="inlineStr">
        <is>
          <t>North</t>
        </is>
      </c>
      <c r="F13995" t="inlineStr">
        <is>
          <t>P0125</t>
        </is>
      </c>
      <c r="G13995" t="inlineStr">
        <is>
          <t>Prod_0125</t>
        </is>
      </c>
      <c r="H13995" t="inlineStr">
        <is>
          <t>Toys</t>
        </is>
      </c>
      <c r="I13995" t="n">
        <v>9</v>
      </c>
      <c r="J13995" t="n">
        <v>250.81</v>
      </c>
      <c r="K13995" t="n">
        <v>0.15</v>
      </c>
      <c r="L13995">
        <f>I13995*J13995*(1-K13995)</f>
        <v/>
      </c>
      <c r="M13995">
        <f>VLOOKUP(F13995,Products!A:D,4,FALSE)*I13995</f>
        <v/>
      </c>
      <c r="N13995">
        <f>L13995-M13995</f>
        <v/>
      </c>
    </row>
    <row r="13996">
      <c r="A13996" t="inlineStr">
        <is>
          <t>T1013994</t>
        </is>
      </c>
      <c r="B13996" t="inlineStr">
        <is>
          <t>2023-04-29</t>
        </is>
      </c>
      <c r="C13996" t="inlineStr">
        <is>
          <t>S049</t>
        </is>
      </c>
      <c r="D13996" t="inlineStr">
        <is>
          <t>Store_049</t>
        </is>
      </c>
      <c r="E13996" t="inlineStr">
        <is>
          <t>North</t>
        </is>
      </c>
      <c r="F13996" t="inlineStr">
        <is>
          <t>P0072</t>
        </is>
      </c>
      <c r="G13996" t="inlineStr">
        <is>
          <t>Prod_0072</t>
        </is>
      </c>
      <c r="H13996" t="inlineStr">
        <is>
          <t>Food</t>
        </is>
      </c>
      <c r="I13996" t="n">
        <v>1</v>
      </c>
      <c r="J13996" t="n">
        <v>656.51</v>
      </c>
      <c r="K13996" t="n">
        <v>0</v>
      </c>
      <c r="L13996">
        <f>I13996*J13996*(1-K13996)</f>
        <v/>
      </c>
      <c r="M13996">
        <f>VLOOKUP(F13996,Products!A:D,4,FALSE)*I13996</f>
        <v/>
      </c>
      <c r="N13996">
        <f>L13996-M13996</f>
        <v/>
      </c>
    </row>
    <row r="13997">
      <c r="A13997" t="inlineStr">
        <is>
          <t>T1013995</t>
        </is>
      </c>
      <c r="B13997" t="inlineStr">
        <is>
          <t>2024-09-21</t>
        </is>
      </c>
      <c r="C13997" t="inlineStr">
        <is>
          <t>S026</t>
        </is>
      </c>
      <c r="D13997" t="inlineStr">
        <is>
          <t>Store_026</t>
        </is>
      </c>
      <c r="E13997" t="inlineStr">
        <is>
          <t>North</t>
        </is>
      </c>
      <c r="F13997" t="inlineStr">
        <is>
          <t>P0040</t>
        </is>
      </c>
      <c r="G13997" t="inlineStr">
        <is>
          <t>Prod_0040</t>
        </is>
      </c>
      <c r="H13997" t="inlineStr">
        <is>
          <t>Toys</t>
        </is>
      </c>
      <c r="I13997" t="n">
        <v>1</v>
      </c>
      <c r="J13997" t="n">
        <v>79.69</v>
      </c>
      <c r="K13997" t="n">
        <v>0.1</v>
      </c>
      <c r="L13997">
        <f>I13997*J13997*(1-K13997)</f>
        <v/>
      </c>
      <c r="M13997">
        <f>VLOOKUP(F13997,Products!A:D,4,FALSE)*I13997</f>
        <v/>
      </c>
      <c r="N13997">
        <f>L13997-M13997</f>
        <v/>
      </c>
    </row>
    <row r="13998">
      <c r="A13998" t="inlineStr">
        <is>
          <t>T1013996</t>
        </is>
      </c>
      <c r="B13998" t="inlineStr">
        <is>
          <t>2025-04-15</t>
        </is>
      </c>
      <c r="C13998" t="inlineStr">
        <is>
          <t>S008</t>
        </is>
      </c>
      <c r="D13998" t="inlineStr">
        <is>
          <t>Store_008</t>
        </is>
      </c>
      <c r="E13998" t="inlineStr">
        <is>
          <t>East</t>
        </is>
      </c>
      <c r="F13998" t="inlineStr">
        <is>
          <t>P0080</t>
        </is>
      </c>
      <c r="G13998" t="inlineStr">
        <is>
          <t>Prod_0080</t>
        </is>
      </c>
      <c r="H13998" t="inlineStr">
        <is>
          <t>Clothing</t>
        </is>
      </c>
      <c r="I13998" t="n">
        <v>3</v>
      </c>
      <c r="J13998" t="n">
        <v>737.48</v>
      </c>
      <c r="K13998" t="n">
        <v>0</v>
      </c>
      <c r="L13998">
        <f>I13998*J13998*(1-K13998)</f>
        <v/>
      </c>
      <c r="M13998">
        <f>VLOOKUP(F13998,Products!A:D,4,FALSE)*I13998</f>
        <v/>
      </c>
      <c r="N13998">
        <f>L13998-M13998</f>
        <v/>
      </c>
    </row>
    <row r="13999">
      <c r="A13999" t="inlineStr">
        <is>
          <t>T1013997</t>
        </is>
      </c>
      <c r="B13999" t="inlineStr">
        <is>
          <t>2025-08-14</t>
        </is>
      </c>
      <c r="C13999" t="inlineStr">
        <is>
          <t>S048</t>
        </is>
      </c>
      <c r="D13999" t="inlineStr">
        <is>
          <t>Store_048</t>
        </is>
      </c>
      <c r="E13999" t="inlineStr">
        <is>
          <t>South</t>
        </is>
      </c>
      <c r="F13999" t="inlineStr">
        <is>
          <t>P0020</t>
        </is>
      </c>
      <c r="G13999" t="inlineStr">
        <is>
          <t>Prod_0020</t>
        </is>
      </c>
      <c r="H13999" t="inlineStr">
        <is>
          <t>Beverages</t>
        </is>
      </c>
      <c r="I13999" t="n">
        <v>4</v>
      </c>
      <c r="J13999" t="n">
        <v>752.3099999999999</v>
      </c>
      <c r="K13999" t="n">
        <v>0</v>
      </c>
      <c r="L13999">
        <f>I13999*J13999*(1-K13999)</f>
        <v/>
      </c>
      <c r="M13999">
        <f>VLOOKUP(F13999,Products!A:D,4,FALSE)*I13999</f>
        <v/>
      </c>
      <c r="N13999">
        <f>L13999-M13999</f>
        <v/>
      </c>
    </row>
    <row r="14000">
      <c r="A14000" t="inlineStr">
        <is>
          <t>T1013998</t>
        </is>
      </c>
      <c r="B14000" t="inlineStr">
        <is>
          <t>2023-04-30</t>
        </is>
      </c>
      <c r="C14000" t="inlineStr">
        <is>
          <t>S002</t>
        </is>
      </c>
      <c r="D14000" t="inlineStr">
        <is>
          <t>Store_002</t>
        </is>
      </c>
      <c r="E14000" t="inlineStr">
        <is>
          <t>South</t>
        </is>
      </c>
      <c r="F14000" t="inlineStr">
        <is>
          <t>P0121</t>
        </is>
      </c>
      <c r="G14000" t="inlineStr">
        <is>
          <t>Prod_0121</t>
        </is>
      </c>
      <c r="H14000" t="inlineStr">
        <is>
          <t>Clothing</t>
        </is>
      </c>
      <c r="I14000" t="n">
        <v>9</v>
      </c>
      <c r="J14000" t="n">
        <v>745.62</v>
      </c>
      <c r="K14000" t="n">
        <v>0</v>
      </c>
      <c r="L14000">
        <f>I14000*J14000*(1-K14000)</f>
        <v/>
      </c>
      <c r="M14000">
        <f>VLOOKUP(F14000,Products!A:D,4,FALSE)*I14000</f>
        <v/>
      </c>
      <c r="N14000">
        <f>L14000-M14000</f>
        <v/>
      </c>
    </row>
    <row r="14001">
      <c r="A14001" t="inlineStr">
        <is>
          <t>T1013999</t>
        </is>
      </c>
      <c r="B14001" t="inlineStr">
        <is>
          <t>2025-09-20</t>
        </is>
      </c>
      <c r="C14001" t="inlineStr">
        <is>
          <t>S020</t>
        </is>
      </c>
      <c r="D14001" t="inlineStr">
        <is>
          <t>Store_020</t>
        </is>
      </c>
      <c r="E14001" t="inlineStr">
        <is>
          <t>West</t>
        </is>
      </c>
      <c r="F14001" t="inlineStr">
        <is>
          <t>P0107</t>
        </is>
      </c>
      <c r="G14001" t="inlineStr">
        <is>
          <t>Prod_0107</t>
        </is>
      </c>
      <c r="H14001" t="inlineStr">
        <is>
          <t>Stationery</t>
        </is>
      </c>
      <c r="I14001" t="n">
        <v>6</v>
      </c>
      <c r="J14001" t="n">
        <v>596.72</v>
      </c>
      <c r="K14001" t="n">
        <v>0</v>
      </c>
      <c r="L14001">
        <f>I14001*J14001*(1-K14001)</f>
        <v/>
      </c>
      <c r="M14001">
        <f>VLOOKUP(F14001,Products!A:D,4,FALSE)*I14001</f>
        <v/>
      </c>
      <c r="N14001">
        <f>L14001-M14001</f>
        <v/>
      </c>
    </row>
    <row r="14002">
      <c r="A14002" t="inlineStr">
        <is>
          <t>T1014000</t>
        </is>
      </c>
      <c r="B14002" t="inlineStr">
        <is>
          <t>2023-03-02</t>
        </is>
      </c>
      <c r="C14002" t="inlineStr">
        <is>
          <t>S026</t>
        </is>
      </c>
      <c r="D14002" t="inlineStr">
        <is>
          <t>Store_026</t>
        </is>
      </c>
      <c r="E14002" t="inlineStr">
        <is>
          <t>North</t>
        </is>
      </c>
      <c r="F14002" t="inlineStr">
        <is>
          <t>P0087</t>
        </is>
      </c>
      <c r="G14002" t="inlineStr">
        <is>
          <t>Prod_0087</t>
        </is>
      </c>
      <c r="H14002" t="inlineStr">
        <is>
          <t>Clothing</t>
        </is>
      </c>
      <c r="I14002" t="n">
        <v>1</v>
      </c>
      <c r="J14002" t="n">
        <v>439.09</v>
      </c>
      <c r="K14002" t="n">
        <v>0</v>
      </c>
      <c r="L14002">
        <f>I14002*J14002*(1-K14002)</f>
        <v/>
      </c>
      <c r="M14002">
        <f>VLOOKUP(F14002,Products!A:D,4,FALSE)*I14002</f>
        <v/>
      </c>
      <c r="N14002">
        <f>L14002-M14002</f>
        <v/>
      </c>
    </row>
    <row r="14003">
      <c r="A14003" t="inlineStr">
        <is>
          <t>T1014001</t>
        </is>
      </c>
      <c r="B14003" t="inlineStr">
        <is>
          <t>2025-05-30</t>
        </is>
      </c>
      <c r="C14003" t="inlineStr">
        <is>
          <t>S024</t>
        </is>
      </c>
      <c r="D14003" t="inlineStr">
        <is>
          <t>Store_024</t>
        </is>
      </c>
      <c r="E14003" t="inlineStr">
        <is>
          <t>South</t>
        </is>
      </c>
      <c r="F14003" t="inlineStr">
        <is>
          <t>P0137</t>
        </is>
      </c>
      <c r="G14003" t="inlineStr">
        <is>
          <t>Prod_0137</t>
        </is>
      </c>
      <c r="H14003" t="inlineStr">
        <is>
          <t>Electronics</t>
        </is>
      </c>
      <c r="I14003" t="n">
        <v>7</v>
      </c>
      <c r="J14003" t="n">
        <v>111.26</v>
      </c>
      <c r="K14003" t="n">
        <v>0</v>
      </c>
      <c r="L14003">
        <f>I14003*J14003*(1-K14003)</f>
        <v/>
      </c>
      <c r="M14003">
        <f>VLOOKUP(F14003,Products!A:D,4,FALSE)*I14003</f>
        <v/>
      </c>
      <c r="N14003">
        <f>L14003-M14003</f>
        <v/>
      </c>
    </row>
    <row r="14004">
      <c r="A14004" t="inlineStr">
        <is>
          <t>T1014002</t>
        </is>
      </c>
      <c r="B14004" t="inlineStr">
        <is>
          <t>2025-05-19</t>
        </is>
      </c>
      <c r="C14004" t="inlineStr">
        <is>
          <t>S045</t>
        </is>
      </c>
      <c r="D14004" t="inlineStr">
        <is>
          <t>Store_045</t>
        </is>
      </c>
      <c r="E14004" t="inlineStr">
        <is>
          <t>East</t>
        </is>
      </c>
      <c r="F14004" t="inlineStr">
        <is>
          <t>P0153</t>
        </is>
      </c>
      <c r="G14004" t="inlineStr">
        <is>
          <t>Prod_0153</t>
        </is>
      </c>
      <c r="H14004" t="inlineStr">
        <is>
          <t>Clothing</t>
        </is>
      </c>
      <c r="I14004" t="n">
        <v>2</v>
      </c>
      <c r="J14004" t="n">
        <v>147.23</v>
      </c>
      <c r="K14004" t="n">
        <v>0</v>
      </c>
      <c r="L14004">
        <f>I14004*J14004*(1-K14004)</f>
        <v/>
      </c>
      <c r="M14004">
        <f>VLOOKUP(F14004,Products!A:D,4,FALSE)*I14004</f>
        <v/>
      </c>
      <c r="N14004">
        <f>L14004-M14004</f>
        <v/>
      </c>
    </row>
    <row r="14005">
      <c r="A14005" t="inlineStr">
        <is>
          <t>T1014003</t>
        </is>
      </c>
      <c r="B14005" t="inlineStr">
        <is>
          <t>2023-01-13</t>
        </is>
      </c>
      <c r="C14005" t="inlineStr">
        <is>
          <t>S034</t>
        </is>
      </c>
      <c r="D14005" t="inlineStr">
        <is>
          <t>Store_034</t>
        </is>
      </c>
      <c r="E14005" t="inlineStr">
        <is>
          <t>Central</t>
        </is>
      </c>
      <c r="F14005" t="inlineStr">
        <is>
          <t>P0099</t>
        </is>
      </c>
      <c r="G14005" t="inlineStr">
        <is>
          <t>Prod_0099</t>
        </is>
      </c>
      <c r="H14005" t="inlineStr">
        <is>
          <t>Beverages</t>
        </is>
      </c>
      <c r="I14005" t="n">
        <v>6</v>
      </c>
      <c r="J14005" t="n">
        <v>103.95</v>
      </c>
      <c r="K14005" t="n">
        <v>0</v>
      </c>
      <c r="L14005">
        <f>I14005*J14005*(1-K14005)</f>
        <v/>
      </c>
      <c r="M14005">
        <f>VLOOKUP(F14005,Products!A:D,4,FALSE)*I14005</f>
        <v/>
      </c>
      <c r="N14005">
        <f>L14005-M14005</f>
        <v/>
      </c>
    </row>
    <row r="14006">
      <c r="A14006" t="inlineStr">
        <is>
          <t>T1014004</t>
        </is>
      </c>
      <c r="B14006" t="inlineStr">
        <is>
          <t>2023-04-26</t>
        </is>
      </c>
      <c r="C14006" t="inlineStr">
        <is>
          <t>S010</t>
        </is>
      </c>
      <c r="D14006" t="inlineStr">
        <is>
          <t>Store_010</t>
        </is>
      </c>
      <c r="E14006" t="inlineStr">
        <is>
          <t>North</t>
        </is>
      </c>
      <c r="F14006" t="inlineStr">
        <is>
          <t>P0094</t>
        </is>
      </c>
      <c r="G14006" t="inlineStr">
        <is>
          <t>Prod_0094</t>
        </is>
      </c>
      <c r="H14006" t="inlineStr">
        <is>
          <t>Toys</t>
        </is>
      </c>
      <c r="I14006" t="n">
        <v>5</v>
      </c>
      <c r="J14006" t="n">
        <v>560.5700000000001</v>
      </c>
      <c r="K14006" t="n">
        <v>0</v>
      </c>
      <c r="L14006">
        <f>I14006*J14006*(1-K14006)</f>
        <v/>
      </c>
      <c r="M14006">
        <f>VLOOKUP(F14006,Products!A:D,4,FALSE)*I14006</f>
        <v/>
      </c>
      <c r="N14006">
        <f>L14006-M14006</f>
        <v/>
      </c>
    </row>
    <row r="14007">
      <c r="A14007" t="inlineStr">
        <is>
          <t>T1014005</t>
        </is>
      </c>
      <c r="B14007" t="inlineStr">
        <is>
          <t>2025-06-01</t>
        </is>
      </c>
      <c r="C14007" t="inlineStr">
        <is>
          <t>S049</t>
        </is>
      </c>
      <c r="D14007" t="inlineStr">
        <is>
          <t>Store_049</t>
        </is>
      </c>
      <c r="E14007" t="inlineStr">
        <is>
          <t>North</t>
        </is>
      </c>
      <c r="F14007" t="inlineStr">
        <is>
          <t>P0131</t>
        </is>
      </c>
      <c r="G14007" t="inlineStr">
        <is>
          <t>Prod_0131</t>
        </is>
      </c>
      <c r="H14007" t="inlineStr">
        <is>
          <t>Beverages</t>
        </is>
      </c>
      <c r="I14007" t="n">
        <v>5</v>
      </c>
      <c r="J14007" t="n">
        <v>425.5</v>
      </c>
      <c r="K14007" t="n">
        <v>0.05</v>
      </c>
      <c r="L14007">
        <f>I14007*J14007*(1-K14007)</f>
        <v/>
      </c>
      <c r="M14007">
        <f>VLOOKUP(F14007,Products!A:D,4,FALSE)*I14007</f>
        <v/>
      </c>
      <c r="N14007">
        <f>L14007-M14007</f>
        <v/>
      </c>
    </row>
    <row r="14008">
      <c r="A14008" t="inlineStr">
        <is>
          <t>T1014006</t>
        </is>
      </c>
      <c r="B14008" t="inlineStr">
        <is>
          <t>2025-02-04</t>
        </is>
      </c>
      <c r="C14008" t="inlineStr">
        <is>
          <t>S044</t>
        </is>
      </c>
      <c r="D14008" t="inlineStr">
        <is>
          <t>Store_044</t>
        </is>
      </c>
      <c r="E14008" t="inlineStr">
        <is>
          <t>North</t>
        </is>
      </c>
      <c r="F14008" t="inlineStr">
        <is>
          <t>P0083</t>
        </is>
      </c>
      <c r="G14008" t="inlineStr">
        <is>
          <t>Prod_0083</t>
        </is>
      </c>
      <c r="H14008" t="inlineStr">
        <is>
          <t>Clothing</t>
        </is>
      </c>
      <c r="I14008" t="n">
        <v>8</v>
      </c>
      <c r="J14008" t="n">
        <v>576.23</v>
      </c>
      <c r="K14008" t="n">
        <v>0.15</v>
      </c>
      <c r="L14008">
        <f>I14008*J14008*(1-K14008)</f>
        <v/>
      </c>
      <c r="M14008">
        <f>VLOOKUP(F14008,Products!A:D,4,FALSE)*I14008</f>
        <v/>
      </c>
      <c r="N14008">
        <f>L14008-M14008</f>
        <v/>
      </c>
    </row>
    <row r="14009">
      <c r="A14009" t="inlineStr">
        <is>
          <t>T1014007</t>
        </is>
      </c>
      <c r="B14009" t="inlineStr">
        <is>
          <t>2025-04-10</t>
        </is>
      </c>
      <c r="C14009" t="inlineStr">
        <is>
          <t>S026</t>
        </is>
      </c>
      <c r="D14009" t="inlineStr">
        <is>
          <t>Store_026</t>
        </is>
      </c>
      <c r="E14009" t="inlineStr">
        <is>
          <t>North</t>
        </is>
      </c>
      <c r="F14009" t="inlineStr">
        <is>
          <t>P0005</t>
        </is>
      </c>
      <c r="G14009" t="inlineStr">
        <is>
          <t>Prod_0005</t>
        </is>
      </c>
      <c r="H14009" t="inlineStr">
        <is>
          <t>Beverages</t>
        </is>
      </c>
      <c r="I14009" t="n">
        <v>7</v>
      </c>
      <c r="J14009" t="n">
        <v>155.74</v>
      </c>
      <c r="K14009" t="n">
        <v>0.05</v>
      </c>
      <c r="L14009">
        <f>I14009*J14009*(1-K14009)</f>
        <v/>
      </c>
      <c r="M14009">
        <f>VLOOKUP(F14009,Products!A:D,4,FALSE)*I14009</f>
        <v/>
      </c>
      <c r="N14009">
        <f>L14009-M14009</f>
        <v/>
      </c>
    </row>
    <row r="14010">
      <c r="A14010" t="inlineStr">
        <is>
          <t>T1014008</t>
        </is>
      </c>
      <c r="B14010" t="inlineStr">
        <is>
          <t>2024-01-22</t>
        </is>
      </c>
      <c r="C14010" t="inlineStr">
        <is>
          <t>S010</t>
        </is>
      </c>
      <c r="D14010" t="inlineStr">
        <is>
          <t>Store_010</t>
        </is>
      </c>
      <c r="E14010" t="inlineStr">
        <is>
          <t>North</t>
        </is>
      </c>
      <c r="F14010" t="inlineStr">
        <is>
          <t>P0200</t>
        </is>
      </c>
      <c r="G14010" t="inlineStr">
        <is>
          <t>Prod_0200</t>
        </is>
      </c>
      <c r="H14010" t="inlineStr">
        <is>
          <t>Electronics</t>
        </is>
      </c>
      <c r="I14010" t="n">
        <v>3</v>
      </c>
      <c r="J14010" t="n">
        <v>390.42</v>
      </c>
      <c r="K14010" t="n">
        <v>0</v>
      </c>
      <c r="L14010">
        <f>I14010*J14010*(1-K14010)</f>
        <v/>
      </c>
      <c r="M14010">
        <f>VLOOKUP(F14010,Products!A:D,4,FALSE)*I14010</f>
        <v/>
      </c>
      <c r="N14010">
        <f>L14010-M14010</f>
        <v/>
      </c>
    </row>
    <row r="14011">
      <c r="A14011" t="inlineStr">
        <is>
          <t>T1014009</t>
        </is>
      </c>
      <c r="B14011" t="inlineStr">
        <is>
          <t>2023-08-02</t>
        </is>
      </c>
      <c r="C14011" t="inlineStr">
        <is>
          <t>S021</t>
        </is>
      </c>
      <c r="D14011" t="inlineStr">
        <is>
          <t>Store_021</t>
        </is>
      </c>
      <c r="E14011" t="inlineStr">
        <is>
          <t>North</t>
        </is>
      </c>
      <c r="F14011" t="inlineStr">
        <is>
          <t>P0035</t>
        </is>
      </c>
      <c r="G14011" t="inlineStr">
        <is>
          <t>Prod_0035</t>
        </is>
      </c>
      <c r="H14011" t="inlineStr">
        <is>
          <t>Beverages</t>
        </is>
      </c>
      <c r="I14011" t="n">
        <v>6</v>
      </c>
      <c r="J14011" t="n">
        <v>94.94</v>
      </c>
      <c r="K14011" t="n">
        <v>0</v>
      </c>
      <c r="L14011">
        <f>I14011*J14011*(1-K14011)</f>
        <v/>
      </c>
      <c r="M14011">
        <f>VLOOKUP(F14011,Products!A:D,4,FALSE)*I14011</f>
        <v/>
      </c>
      <c r="N14011">
        <f>L14011-M14011</f>
        <v/>
      </c>
    </row>
    <row r="14012">
      <c r="A14012" t="inlineStr">
        <is>
          <t>T1014010</t>
        </is>
      </c>
      <c r="B14012" t="inlineStr">
        <is>
          <t>2023-06-03</t>
        </is>
      </c>
      <c r="C14012" t="inlineStr">
        <is>
          <t>S046</t>
        </is>
      </c>
      <c r="D14012" t="inlineStr">
        <is>
          <t>Store_046</t>
        </is>
      </c>
      <c r="E14012" t="inlineStr">
        <is>
          <t>South</t>
        </is>
      </c>
      <c r="F14012" t="inlineStr">
        <is>
          <t>P0060</t>
        </is>
      </c>
      <c r="G14012" t="inlineStr">
        <is>
          <t>Prod_0060</t>
        </is>
      </c>
      <c r="H14012" t="inlineStr">
        <is>
          <t>Toys</t>
        </is>
      </c>
      <c r="I14012" t="n">
        <v>4</v>
      </c>
      <c r="J14012" t="n">
        <v>118.11</v>
      </c>
      <c r="K14012" t="n">
        <v>0.1</v>
      </c>
      <c r="L14012">
        <f>I14012*J14012*(1-K14012)</f>
        <v/>
      </c>
      <c r="M14012">
        <f>VLOOKUP(F14012,Products!A:D,4,FALSE)*I14012</f>
        <v/>
      </c>
      <c r="N14012">
        <f>L14012-M14012</f>
        <v/>
      </c>
    </row>
    <row r="14013">
      <c r="A14013" t="inlineStr">
        <is>
          <t>T1014011</t>
        </is>
      </c>
      <c r="B14013" t="inlineStr">
        <is>
          <t>2025-05-14</t>
        </is>
      </c>
      <c r="C14013" t="inlineStr">
        <is>
          <t>S024</t>
        </is>
      </c>
      <c r="D14013" t="inlineStr">
        <is>
          <t>Store_024</t>
        </is>
      </c>
      <c r="E14013" t="inlineStr">
        <is>
          <t>South</t>
        </is>
      </c>
      <c r="F14013" t="inlineStr">
        <is>
          <t>P0053</t>
        </is>
      </c>
      <c r="G14013" t="inlineStr">
        <is>
          <t>Prod_0053</t>
        </is>
      </c>
      <c r="H14013" t="inlineStr">
        <is>
          <t>Food</t>
        </is>
      </c>
      <c r="I14013" t="n">
        <v>5</v>
      </c>
      <c r="J14013" t="n">
        <v>317.28</v>
      </c>
      <c r="K14013" t="n">
        <v>0.1</v>
      </c>
      <c r="L14013">
        <f>I14013*J14013*(1-K14013)</f>
        <v/>
      </c>
      <c r="M14013">
        <f>VLOOKUP(F14013,Products!A:D,4,FALSE)*I14013</f>
        <v/>
      </c>
      <c r="N14013">
        <f>L14013-M14013</f>
        <v/>
      </c>
    </row>
    <row r="14014">
      <c r="A14014" t="inlineStr">
        <is>
          <t>T1014012</t>
        </is>
      </c>
      <c r="B14014" t="inlineStr">
        <is>
          <t>2024-04-03</t>
        </is>
      </c>
      <c r="C14014" t="inlineStr">
        <is>
          <t>S031</t>
        </is>
      </c>
      <c r="D14014" t="inlineStr">
        <is>
          <t>Store_031</t>
        </is>
      </c>
      <c r="E14014" t="inlineStr">
        <is>
          <t>Central</t>
        </is>
      </c>
      <c r="F14014" t="inlineStr">
        <is>
          <t>P0084</t>
        </is>
      </c>
      <c r="G14014" t="inlineStr">
        <is>
          <t>Prod_0084</t>
        </is>
      </c>
      <c r="H14014" t="inlineStr">
        <is>
          <t>Beverages</t>
        </is>
      </c>
      <c r="I14014" t="n">
        <v>8</v>
      </c>
      <c r="J14014" t="n">
        <v>1016.5</v>
      </c>
      <c r="K14014" t="n">
        <v>0.1</v>
      </c>
      <c r="L14014">
        <f>I14014*J14014*(1-K14014)</f>
        <v/>
      </c>
      <c r="M14014">
        <f>VLOOKUP(F14014,Products!A:D,4,FALSE)*I14014</f>
        <v/>
      </c>
      <c r="N14014">
        <f>L14014-M14014</f>
        <v/>
      </c>
    </row>
    <row r="14015">
      <c r="A14015" t="inlineStr">
        <is>
          <t>T1014013</t>
        </is>
      </c>
      <c r="B14015" t="inlineStr">
        <is>
          <t>2025-06-18</t>
        </is>
      </c>
      <c r="C14015" t="inlineStr">
        <is>
          <t>S009</t>
        </is>
      </c>
      <c r="D14015" t="inlineStr">
        <is>
          <t>Store_009</t>
        </is>
      </c>
      <c r="E14015" t="inlineStr">
        <is>
          <t>Central</t>
        </is>
      </c>
      <c r="F14015" t="inlineStr">
        <is>
          <t>P0147</t>
        </is>
      </c>
      <c r="G14015" t="inlineStr">
        <is>
          <t>Prod_0147</t>
        </is>
      </c>
      <c r="H14015" t="inlineStr">
        <is>
          <t>Stationery</t>
        </is>
      </c>
      <c r="I14015" t="n">
        <v>7</v>
      </c>
      <c r="J14015" t="n">
        <v>532.3099999999999</v>
      </c>
      <c r="K14015" t="n">
        <v>0.05</v>
      </c>
      <c r="L14015">
        <f>I14015*J14015*(1-K14015)</f>
        <v/>
      </c>
      <c r="M14015">
        <f>VLOOKUP(F14015,Products!A:D,4,FALSE)*I14015</f>
        <v/>
      </c>
      <c r="N14015">
        <f>L14015-M14015</f>
        <v/>
      </c>
    </row>
    <row r="14016">
      <c r="A14016" t="inlineStr">
        <is>
          <t>T1014014</t>
        </is>
      </c>
      <c r="B14016" t="inlineStr">
        <is>
          <t>2024-03-26</t>
        </is>
      </c>
      <c r="C14016" t="inlineStr">
        <is>
          <t>S006</t>
        </is>
      </c>
      <c r="D14016" t="inlineStr">
        <is>
          <t>Store_006</t>
        </is>
      </c>
      <c r="E14016" t="inlineStr">
        <is>
          <t>East</t>
        </is>
      </c>
      <c r="F14016" t="inlineStr">
        <is>
          <t>P0030</t>
        </is>
      </c>
      <c r="G14016" t="inlineStr">
        <is>
          <t>Prod_0030</t>
        </is>
      </c>
      <c r="H14016" t="inlineStr">
        <is>
          <t>Household</t>
        </is>
      </c>
      <c r="I14016" t="n">
        <v>6</v>
      </c>
      <c r="J14016" t="n">
        <v>587</v>
      </c>
      <c r="K14016" t="n">
        <v>0</v>
      </c>
      <c r="L14016">
        <f>I14016*J14016*(1-K14016)</f>
        <v/>
      </c>
      <c r="M14016">
        <f>VLOOKUP(F14016,Products!A:D,4,FALSE)*I14016</f>
        <v/>
      </c>
      <c r="N14016">
        <f>L14016-M14016</f>
        <v/>
      </c>
    </row>
    <row r="14017">
      <c r="A14017" t="inlineStr">
        <is>
          <t>T1014015</t>
        </is>
      </c>
      <c r="B14017" t="inlineStr">
        <is>
          <t>2023-11-23</t>
        </is>
      </c>
      <c r="C14017" t="inlineStr">
        <is>
          <t>S012</t>
        </is>
      </c>
      <c r="D14017" t="inlineStr">
        <is>
          <t>Store_012</t>
        </is>
      </c>
      <c r="E14017" t="inlineStr">
        <is>
          <t>South</t>
        </is>
      </c>
      <c r="F14017" t="inlineStr">
        <is>
          <t>P0198</t>
        </is>
      </c>
      <c r="G14017" t="inlineStr">
        <is>
          <t>Prod_0198</t>
        </is>
      </c>
      <c r="H14017" t="inlineStr">
        <is>
          <t>Beverages</t>
        </is>
      </c>
      <c r="I14017" t="n">
        <v>6</v>
      </c>
      <c r="J14017" t="n">
        <v>828.12</v>
      </c>
      <c r="K14017" t="n">
        <v>0</v>
      </c>
      <c r="L14017">
        <f>I14017*J14017*(1-K14017)</f>
        <v/>
      </c>
      <c r="M14017">
        <f>VLOOKUP(F14017,Products!A:D,4,FALSE)*I14017</f>
        <v/>
      </c>
      <c r="N14017">
        <f>L14017-M14017</f>
        <v/>
      </c>
    </row>
    <row r="14018">
      <c r="A14018" t="inlineStr">
        <is>
          <t>T1014016</t>
        </is>
      </c>
      <c r="B14018" t="inlineStr">
        <is>
          <t>2025-03-04</t>
        </is>
      </c>
      <c r="C14018" t="inlineStr">
        <is>
          <t>S017</t>
        </is>
      </c>
      <c r="D14018" t="inlineStr">
        <is>
          <t>Store_017</t>
        </is>
      </c>
      <c r="E14018" t="inlineStr">
        <is>
          <t>South</t>
        </is>
      </c>
      <c r="F14018" t="inlineStr">
        <is>
          <t>P0046</t>
        </is>
      </c>
      <c r="G14018" t="inlineStr">
        <is>
          <t>Prod_0046</t>
        </is>
      </c>
      <c r="H14018" t="inlineStr">
        <is>
          <t>Electronics</t>
        </is>
      </c>
      <c r="I14018" t="n">
        <v>9</v>
      </c>
      <c r="J14018" t="n">
        <v>69.18000000000001</v>
      </c>
      <c r="K14018" t="n">
        <v>0</v>
      </c>
      <c r="L14018">
        <f>I14018*J14018*(1-K14018)</f>
        <v/>
      </c>
      <c r="M14018">
        <f>VLOOKUP(F14018,Products!A:D,4,FALSE)*I14018</f>
        <v/>
      </c>
      <c r="N14018">
        <f>L14018-M14018</f>
        <v/>
      </c>
    </row>
    <row r="14019">
      <c r="A14019" t="inlineStr">
        <is>
          <t>T1014017</t>
        </is>
      </c>
      <c r="B14019" t="inlineStr">
        <is>
          <t>2025-01-01</t>
        </is>
      </c>
      <c r="C14019" t="inlineStr">
        <is>
          <t>S049</t>
        </is>
      </c>
      <c r="D14019" t="inlineStr">
        <is>
          <t>Store_049</t>
        </is>
      </c>
      <c r="E14019" t="inlineStr">
        <is>
          <t>North</t>
        </is>
      </c>
      <c r="F14019" t="inlineStr">
        <is>
          <t>P0094</t>
        </is>
      </c>
      <c r="G14019" t="inlineStr">
        <is>
          <t>Prod_0094</t>
        </is>
      </c>
      <c r="H14019" t="inlineStr">
        <is>
          <t>Toys</t>
        </is>
      </c>
      <c r="I14019" t="n">
        <v>7</v>
      </c>
      <c r="J14019" t="n">
        <v>702.97</v>
      </c>
      <c r="K14019" t="n">
        <v>0.05</v>
      </c>
      <c r="L14019">
        <f>I14019*J14019*(1-K14019)</f>
        <v/>
      </c>
      <c r="M14019">
        <f>VLOOKUP(F14019,Products!A:D,4,FALSE)*I14019</f>
        <v/>
      </c>
      <c r="N14019">
        <f>L14019-M14019</f>
        <v/>
      </c>
    </row>
    <row r="14020">
      <c r="A14020" t="inlineStr">
        <is>
          <t>T1014018</t>
        </is>
      </c>
      <c r="B14020" t="inlineStr">
        <is>
          <t>2025-08-19</t>
        </is>
      </c>
      <c r="C14020" t="inlineStr">
        <is>
          <t>S036</t>
        </is>
      </c>
      <c r="D14020" t="inlineStr">
        <is>
          <t>Store_036</t>
        </is>
      </c>
      <c r="E14020" t="inlineStr">
        <is>
          <t>Central</t>
        </is>
      </c>
      <c r="F14020" t="inlineStr">
        <is>
          <t>P0101</t>
        </is>
      </c>
      <c r="G14020" t="inlineStr">
        <is>
          <t>Prod_0101</t>
        </is>
      </c>
      <c r="H14020" t="inlineStr">
        <is>
          <t>Food</t>
        </is>
      </c>
      <c r="I14020" t="n">
        <v>7</v>
      </c>
      <c r="J14020" t="n">
        <v>79.84</v>
      </c>
      <c r="K14020" t="n">
        <v>0.05</v>
      </c>
      <c r="L14020">
        <f>I14020*J14020*(1-K14020)</f>
        <v/>
      </c>
      <c r="M14020">
        <f>VLOOKUP(F14020,Products!A:D,4,FALSE)*I14020</f>
        <v/>
      </c>
      <c r="N14020">
        <f>L14020-M14020</f>
        <v/>
      </c>
    </row>
    <row r="14021">
      <c r="A14021" t="inlineStr">
        <is>
          <t>T1014019</t>
        </is>
      </c>
      <c r="B14021" t="inlineStr">
        <is>
          <t>2024-03-15</t>
        </is>
      </c>
      <c r="C14021" t="inlineStr">
        <is>
          <t>S049</t>
        </is>
      </c>
      <c r="D14021" t="inlineStr">
        <is>
          <t>Store_049</t>
        </is>
      </c>
      <c r="E14021" t="inlineStr">
        <is>
          <t>North</t>
        </is>
      </c>
      <c r="F14021" t="inlineStr">
        <is>
          <t>P0156</t>
        </is>
      </c>
      <c r="G14021" t="inlineStr">
        <is>
          <t>Prod_0156</t>
        </is>
      </c>
      <c r="H14021" t="inlineStr">
        <is>
          <t>Toys</t>
        </is>
      </c>
      <c r="I14021" t="n">
        <v>5</v>
      </c>
      <c r="J14021" t="n">
        <v>418.32</v>
      </c>
      <c r="K14021" t="n">
        <v>0.2</v>
      </c>
      <c r="L14021">
        <f>I14021*J14021*(1-K14021)</f>
        <v/>
      </c>
      <c r="M14021">
        <f>VLOOKUP(F14021,Products!A:D,4,FALSE)*I14021</f>
        <v/>
      </c>
      <c r="N14021">
        <f>L14021-M14021</f>
        <v/>
      </c>
    </row>
    <row r="14022">
      <c r="A14022" t="inlineStr">
        <is>
          <t>T1014020</t>
        </is>
      </c>
      <c r="B14022" t="inlineStr">
        <is>
          <t>2025-06-14</t>
        </is>
      </c>
      <c r="C14022" t="inlineStr">
        <is>
          <t>S023</t>
        </is>
      </c>
      <c r="D14022" t="inlineStr">
        <is>
          <t>Store_023</t>
        </is>
      </c>
      <c r="E14022" t="inlineStr">
        <is>
          <t>South</t>
        </is>
      </c>
      <c r="F14022" t="inlineStr">
        <is>
          <t>P0121</t>
        </is>
      </c>
      <c r="G14022" t="inlineStr">
        <is>
          <t>Prod_0121</t>
        </is>
      </c>
      <c r="H14022" t="inlineStr">
        <is>
          <t>Clothing</t>
        </is>
      </c>
      <c r="I14022" t="n">
        <v>9</v>
      </c>
      <c r="J14022" t="n">
        <v>897.74</v>
      </c>
      <c r="K14022" t="n">
        <v>0.2</v>
      </c>
      <c r="L14022">
        <f>I14022*J14022*(1-K14022)</f>
        <v/>
      </c>
      <c r="M14022">
        <f>VLOOKUP(F14022,Products!A:D,4,FALSE)*I14022</f>
        <v/>
      </c>
      <c r="N14022">
        <f>L14022-M14022</f>
        <v/>
      </c>
    </row>
    <row r="14023">
      <c r="A14023" t="inlineStr">
        <is>
          <t>T1014021</t>
        </is>
      </c>
      <c r="B14023" t="inlineStr">
        <is>
          <t>2025-03-12</t>
        </is>
      </c>
      <c r="C14023" t="inlineStr">
        <is>
          <t>S039</t>
        </is>
      </c>
      <c r="D14023" t="inlineStr">
        <is>
          <t>Store_039</t>
        </is>
      </c>
      <c r="E14023" t="inlineStr">
        <is>
          <t>North</t>
        </is>
      </c>
      <c r="F14023" t="inlineStr">
        <is>
          <t>P0062</t>
        </is>
      </c>
      <c r="G14023" t="inlineStr">
        <is>
          <t>Prod_0062</t>
        </is>
      </c>
      <c r="H14023" t="inlineStr">
        <is>
          <t>Beverages</t>
        </is>
      </c>
      <c r="I14023" t="n">
        <v>1</v>
      </c>
      <c r="J14023" t="n">
        <v>516.92</v>
      </c>
      <c r="K14023" t="n">
        <v>0</v>
      </c>
      <c r="L14023">
        <f>I14023*J14023*(1-K14023)</f>
        <v/>
      </c>
      <c r="M14023">
        <f>VLOOKUP(F14023,Products!A:D,4,FALSE)*I14023</f>
        <v/>
      </c>
      <c r="N14023">
        <f>L14023-M14023</f>
        <v/>
      </c>
    </row>
    <row r="14024">
      <c r="A14024" t="inlineStr">
        <is>
          <t>T1014022</t>
        </is>
      </c>
      <c r="B14024" t="inlineStr">
        <is>
          <t>2024-10-16</t>
        </is>
      </c>
      <c r="C14024" t="inlineStr">
        <is>
          <t>S023</t>
        </is>
      </c>
      <c r="D14024" t="inlineStr">
        <is>
          <t>Store_023</t>
        </is>
      </c>
      <c r="E14024" t="inlineStr">
        <is>
          <t>South</t>
        </is>
      </c>
      <c r="F14024" t="inlineStr">
        <is>
          <t>P0075</t>
        </is>
      </c>
      <c r="G14024" t="inlineStr">
        <is>
          <t>Prod_0075</t>
        </is>
      </c>
      <c r="H14024" t="inlineStr">
        <is>
          <t>Beverages</t>
        </is>
      </c>
      <c r="I14024" t="n">
        <v>5</v>
      </c>
      <c r="J14024" t="n">
        <v>731.02</v>
      </c>
      <c r="K14024" t="n">
        <v>0.2</v>
      </c>
      <c r="L14024">
        <f>I14024*J14024*(1-K14024)</f>
        <v/>
      </c>
      <c r="M14024">
        <f>VLOOKUP(F14024,Products!A:D,4,FALSE)*I14024</f>
        <v/>
      </c>
      <c r="N14024">
        <f>L14024-M14024</f>
        <v/>
      </c>
    </row>
    <row r="14025">
      <c r="A14025" t="inlineStr">
        <is>
          <t>T1014023</t>
        </is>
      </c>
      <c r="B14025" t="inlineStr">
        <is>
          <t>2025-05-02</t>
        </is>
      </c>
      <c r="C14025" t="inlineStr">
        <is>
          <t>S037</t>
        </is>
      </c>
      <c r="D14025" t="inlineStr">
        <is>
          <t>Store_037</t>
        </is>
      </c>
      <c r="E14025" t="inlineStr">
        <is>
          <t>East</t>
        </is>
      </c>
      <c r="F14025" t="inlineStr">
        <is>
          <t>P0146</t>
        </is>
      </c>
      <c r="G14025" t="inlineStr">
        <is>
          <t>Prod_0146</t>
        </is>
      </c>
      <c r="H14025" t="inlineStr">
        <is>
          <t>Food</t>
        </is>
      </c>
      <c r="I14025" t="n">
        <v>7</v>
      </c>
      <c r="J14025" t="n">
        <v>300.74</v>
      </c>
      <c r="K14025" t="n">
        <v>0</v>
      </c>
      <c r="L14025">
        <f>I14025*J14025*(1-K14025)</f>
        <v/>
      </c>
      <c r="M14025">
        <f>VLOOKUP(F14025,Products!A:D,4,FALSE)*I14025</f>
        <v/>
      </c>
      <c r="N14025">
        <f>L14025-M14025</f>
        <v/>
      </c>
    </row>
    <row r="14026">
      <c r="A14026" t="inlineStr">
        <is>
          <t>T1014024</t>
        </is>
      </c>
      <c r="B14026" t="inlineStr">
        <is>
          <t>2025-07-02</t>
        </is>
      </c>
      <c r="C14026" t="inlineStr">
        <is>
          <t>S016</t>
        </is>
      </c>
      <c r="D14026" t="inlineStr">
        <is>
          <t>Store_016</t>
        </is>
      </c>
      <c r="E14026" t="inlineStr">
        <is>
          <t>West</t>
        </is>
      </c>
      <c r="F14026" t="inlineStr">
        <is>
          <t>P0123</t>
        </is>
      </c>
      <c r="G14026" t="inlineStr">
        <is>
          <t>Prod_0123</t>
        </is>
      </c>
      <c r="H14026" t="inlineStr">
        <is>
          <t>Food</t>
        </is>
      </c>
      <c r="I14026" t="n">
        <v>6</v>
      </c>
      <c r="J14026" t="n">
        <v>710.92</v>
      </c>
      <c r="K14026" t="n">
        <v>0</v>
      </c>
      <c r="L14026">
        <f>I14026*J14026*(1-K14026)</f>
        <v/>
      </c>
      <c r="M14026">
        <f>VLOOKUP(F14026,Products!A:D,4,FALSE)*I14026</f>
        <v/>
      </c>
      <c r="N14026">
        <f>L14026-M14026</f>
        <v/>
      </c>
    </row>
    <row r="14027">
      <c r="A14027" t="inlineStr">
        <is>
          <t>T1014025</t>
        </is>
      </c>
      <c r="B14027" t="inlineStr">
        <is>
          <t>2023-07-08</t>
        </is>
      </c>
      <c r="C14027" t="inlineStr">
        <is>
          <t>S050</t>
        </is>
      </c>
      <c r="D14027" t="inlineStr">
        <is>
          <t>Store_050</t>
        </is>
      </c>
      <c r="E14027" t="inlineStr">
        <is>
          <t>South</t>
        </is>
      </c>
      <c r="F14027" t="inlineStr">
        <is>
          <t>P0072</t>
        </is>
      </c>
      <c r="G14027" t="inlineStr">
        <is>
          <t>Prod_0072</t>
        </is>
      </c>
      <c r="H14027" t="inlineStr">
        <is>
          <t>Food</t>
        </is>
      </c>
      <c r="I14027" t="n">
        <v>9</v>
      </c>
      <c r="J14027" t="n">
        <v>835.51</v>
      </c>
      <c r="K14027" t="n">
        <v>0</v>
      </c>
      <c r="L14027">
        <f>I14027*J14027*(1-K14027)</f>
        <v/>
      </c>
      <c r="M14027">
        <f>VLOOKUP(F14027,Products!A:D,4,FALSE)*I14027</f>
        <v/>
      </c>
      <c r="N14027">
        <f>L14027-M14027</f>
        <v/>
      </c>
    </row>
    <row r="14028">
      <c r="A14028" t="inlineStr">
        <is>
          <t>T1014026</t>
        </is>
      </c>
      <c r="B14028" t="inlineStr">
        <is>
          <t>2025-07-12</t>
        </is>
      </c>
      <c r="C14028" t="inlineStr">
        <is>
          <t>S015</t>
        </is>
      </c>
      <c r="D14028" t="inlineStr">
        <is>
          <t>Store_015</t>
        </is>
      </c>
      <c r="E14028" t="inlineStr">
        <is>
          <t>North</t>
        </is>
      </c>
      <c r="F14028" t="inlineStr">
        <is>
          <t>P0139</t>
        </is>
      </c>
      <c r="G14028" t="inlineStr">
        <is>
          <t>Prod_0139</t>
        </is>
      </c>
      <c r="H14028" t="inlineStr">
        <is>
          <t>Clothing</t>
        </is>
      </c>
      <c r="I14028" t="n">
        <v>6</v>
      </c>
      <c r="J14028" t="n">
        <v>519.01</v>
      </c>
      <c r="K14028" t="n">
        <v>0</v>
      </c>
      <c r="L14028">
        <f>I14028*J14028*(1-K14028)</f>
        <v/>
      </c>
      <c r="M14028">
        <f>VLOOKUP(F14028,Products!A:D,4,FALSE)*I14028</f>
        <v/>
      </c>
      <c r="N14028">
        <f>L14028-M14028</f>
        <v/>
      </c>
    </row>
    <row r="14029">
      <c r="A14029" t="inlineStr">
        <is>
          <t>T1014027</t>
        </is>
      </c>
      <c r="B14029" t="inlineStr">
        <is>
          <t>2023-06-01</t>
        </is>
      </c>
      <c r="C14029" t="inlineStr">
        <is>
          <t>S005</t>
        </is>
      </c>
      <c r="D14029" t="inlineStr">
        <is>
          <t>Store_005</t>
        </is>
      </c>
      <c r="E14029" t="inlineStr">
        <is>
          <t>Central</t>
        </is>
      </c>
      <c r="F14029" t="inlineStr">
        <is>
          <t>P0151</t>
        </is>
      </c>
      <c r="G14029" t="inlineStr">
        <is>
          <t>Prod_0151</t>
        </is>
      </c>
      <c r="H14029" t="inlineStr">
        <is>
          <t>Food</t>
        </is>
      </c>
      <c r="I14029" t="n">
        <v>1</v>
      </c>
      <c r="J14029" t="n">
        <v>766.22</v>
      </c>
      <c r="K14029" t="n">
        <v>0</v>
      </c>
      <c r="L14029">
        <f>I14029*J14029*(1-K14029)</f>
        <v/>
      </c>
      <c r="M14029">
        <f>VLOOKUP(F14029,Products!A:D,4,FALSE)*I14029</f>
        <v/>
      </c>
      <c r="N14029">
        <f>L14029-M14029</f>
        <v/>
      </c>
    </row>
    <row r="14030">
      <c r="A14030" t="inlineStr">
        <is>
          <t>T1014028</t>
        </is>
      </c>
      <c r="B14030" t="inlineStr">
        <is>
          <t>2024-08-16</t>
        </is>
      </c>
      <c r="C14030" t="inlineStr">
        <is>
          <t>S045</t>
        </is>
      </c>
      <c r="D14030" t="inlineStr">
        <is>
          <t>Store_045</t>
        </is>
      </c>
      <c r="E14030" t="inlineStr">
        <is>
          <t>East</t>
        </is>
      </c>
      <c r="F14030" t="inlineStr">
        <is>
          <t>P0023</t>
        </is>
      </c>
      <c r="G14030" t="inlineStr">
        <is>
          <t>Prod_0023</t>
        </is>
      </c>
      <c r="H14030" t="inlineStr">
        <is>
          <t>Stationery</t>
        </is>
      </c>
      <c r="I14030" t="n">
        <v>1</v>
      </c>
      <c r="J14030" t="n">
        <v>131.75</v>
      </c>
      <c r="K14030" t="n">
        <v>0</v>
      </c>
      <c r="L14030">
        <f>I14030*J14030*(1-K14030)</f>
        <v/>
      </c>
      <c r="M14030">
        <f>VLOOKUP(F14030,Products!A:D,4,FALSE)*I14030</f>
        <v/>
      </c>
      <c r="N14030">
        <f>L14030-M14030</f>
        <v/>
      </c>
    </row>
    <row r="14031">
      <c r="A14031" t="inlineStr">
        <is>
          <t>T1014029</t>
        </is>
      </c>
      <c r="B14031" t="inlineStr">
        <is>
          <t>2023-09-03</t>
        </is>
      </c>
      <c r="C14031" t="inlineStr">
        <is>
          <t>S028</t>
        </is>
      </c>
      <c r="D14031" t="inlineStr">
        <is>
          <t>Store_028</t>
        </is>
      </c>
      <c r="E14031" t="inlineStr">
        <is>
          <t>North</t>
        </is>
      </c>
      <c r="F14031" t="inlineStr">
        <is>
          <t>P0040</t>
        </is>
      </c>
      <c r="G14031" t="inlineStr">
        <is>
          <t>Prod_0040</t>
        </is>
      </c>
      <c r="H14031" t="inlineStr">
        <is>
          <t>Toys</t>
        </is>
      </c>
      <c r="I14031" t="n">
        <v>8</v>
      </c>
      <c r="J14031" t="n">
        <v>55.16</v>
      </c>
      <c r="K14031" t="n">
        <v>0.1</v>
      </c>
      <c r="L14031">
        <f>I14031*J14031*(1-K14031)</f>
        <v/>
      </c>
      <c r="M14031">
        <f>VLOOKUP(F14031,Products!A:D,4,FALSE)*I14031</f>
        <v/>
      </c>
      <c r="N14031">
        <f>L14031-M14031</f>
        <v/>
      </c>
    </row>
    <row r="14032">
      <c r="A14032" t="inlineStr">
        <is>
          <t>T1014030</t>
        </is>
      </c>
      <c r="B14032" t="inlineStr">
        <is>
          <t>2024-07-28</t>
        </is>
      </c>
      <c r="C14032" t="inlineStr">
        <is>
          <t>S023</t>
        </is>
      </c>
      <c r="D14032" t="inlineStr">
        <is>
          <t>Store_023</t>
        </is>
      </c>
      <c r="E14032" t="inlineStr">
        <is>
          <t>South</t>
        </is>
      </c>
      <c r="F14032" t="inlineStr">
        <is>
          <t>P0088</t>
        </is>
      </c>
      <c r="G14032" t="inlineStr">
        <is>
          <t>Prod_0088</t>
        </is>
      </c>
      <c r="H14032" t="inlineStr">
        <is>
          <t>Toys</t>
        </is>
      </c>
      <c r="I14032" t="n">
        <v>6</v>
      </c>
      <c r="J14032" t="n">
        <v>625.75</v>
      </c>
      <c r="K14032" t="n">
        <v>0</v>
      </c>
      <c r="L14032">
        <f>I14032*J14032*(1-K14032)</f>
        <v/>
      </c>
      <c r="M14032">
        <f>VLOOKUP(F14032,Products!A:D,4,FALSE)*I14032</f>
        <v/>
      </c>
      <c r="N14032">
        <f>L14032-M14032</f>
        <v/>
      </c>
    </row>
    <row r="14033">
      <c r="A14033" t="inlineStr">
        <is>
          <t>T1014031</t>
        </is>
      </c>
      <c r="B14033" t="inlineStr">
        <is>
          <t>2024-11-22</t>
        </is>
      </c>
      <c r="C14033" t="inlineStr">
        <is>
          <t>S040</t>
        </is>
      </c>
      <c r="D14033" t="inlineStr">
        <is>
          <t>Store_040</t>
        </is>
      </c>
      <c r="E14033" t="inlineStr">
        <is>
          <t>Central</t>
        </is>
      </c>
      <c r="F14033" t="inlineStr">
        <is>
          <t>P0125</t>
        </is>
      </c>
      <c r="G14033" t="inlineStr">
        <is>
          <t>Prod_0125</t>
        </is>
      </c>
      <c r="H14033" t="inlineStr">
        <is>
          <t>Toys</t>
        </is>
      </c>
      <c r="I14033" t="n">
        <v>7</v>
      </c>
      <c r="J14033" t="n">
        <v>234.07</v>
      </c>
      <c r="K14033" t="n">
        <v>0.05</v>
      </c>
      <c r="L14033">
        <f>I14033*J14033*(1-K14033)</f>
        <v/>
      </c>
      <c r="M14033">
        <f>VLOOKUP(F14033,Products!A:D,4,FALSE)*I14033</f>
        <v/>
      </c>
      <c r="N14033">
        <f>L14033-M14033</f>
        <v/>
      </c>
    </row>
    <row r="14034">
      <c r="A14034" t="inlineStr">
        <is>
          <t>T1014032</t>
        </is>
      </c>
      <c r="B14034" t="inlineStr">
        <is>
          <t>2025-04-07</t>
        </is>
      </c>
      <c r="C14034" t="inlineStr">
        <is>
          <t>S044</t>
        </is>
      </c>
      <c r="D14034" t="inlineStr">
        <is>
          <t>Store_044</t>
        </is>
      </c>
      <c r="E14034" t="inlineStr">
        <is>
          <t>North</t>
        </is>
      </c>
      <c r="F14034" t="inlineStr">
        <is>
          <t>P0119</t>
        </is>
      </c>
      <c r="G14034" t="inlineStr">
        <is>
          <t>Prod_0119</t>
        </is>
      </c>
      <c r="H14034" t="inlineStr">
        <is>
          <t>Electronics</t>
        </is>
      </c>
      <c r="I14034" t="n">
        <v>7</v>
      </c>
      <c r="J14034" t="n">
        <v>307.61</v>
      </c>
      <c r="K14034" t="n">
        <v>0</v>
      </c>
      <c r="L14034">
        <f>I14034*J14034*(1-K14034)</f>
        <v/>
      </c>
      <c r="M14034">
        <f>VLOOKUP(F14034,Products!A:D,4,FALSE)*I14034</f>
        <v/>
      </c>
      <c r="N14034">
        <f>L14034-M14034</f>
        <v/>
      </c>
    </row>
    <row r="14035">
      <c r="A14035" t="inlineStr">
        <is>
          <t>T1014033</t>
        </is>
      </c>
      <c r="B14035" t="inlineStr">
        <is>
          <t>2024-11-12</t>
        </is>
      </c>
      <c r="C14035" t="inlineStr">
        <is>
          <t>S013</t>
        </is>
      </c>
      <c r="D14035" t="inlineStr">
        <is>
          <t>Store_013</t>
        </is>
      </c>
      <c r="E14035" t="inlineStr">
        <is>
          <t>North</t>
        </is>
      </c>
      <c r="F14035" t="inlineStr">
        <is>
          <t>P0177</t>
        </is>
      </c>
      <c r="G14035" t="inlineStr">
        <is>
          <t>Prod_0177</t>
        </is>
      </c>
      <c r="H14035" t="inlineStr">
        <is>
          <t>Household</t>
        </is>
      </c>
      <c r="I14035" t="n">
        <v>2</v>
      </c>
      <c r="J14035" t="n">
        <v>204.94</v>
      </c>
      <c r="K14035" t="n">
        <v>0</v>
      </c>
      <c r="L14035">
        <f>I14035*J14035*(1-K14035)</f>
        <v/>
      </c>
      <c r="M14035">
        <f>VLOOKUP(F14035,Products!A:D,4,FALSE)*I14035</f>
        <v/>
      </c>
      <c r="N14035">
        <f>L14035-M14035</f>
        <v/>
      </c>
    </row>
    <row r="14036">
      <c r="A14036" t="inlineStr">
        <is>
          <t>T1014034</t>
        </is>
      </c>
      <c r="B14036" t="inlineStr">
        <is>
          <t>2023-02-10</t>
        </is>
      </c>
      <c r="C14036" t="inlineStr">
        <is>
          <t>S047</t>
        </is>
      </c>
      <c r="D14036" t="inlineStr">
        <is>
          <t>Store_047</t>
        </is>
      </c>
      <c r="E14036" t="inlineStr">
        <is>
          <t>North</t>
        </is>
      </c>
      <c r="F14036" t="inlineStr">
        <is>
          <t>P0042</t>
        </is>
      </c>
      <c r="G14036" t="inlineStr">
        <is>
          <t>Prod_0042</t>
        </is>
      </c>
      <c r="H14036" t="inlineStr">
        <is>
          <t>Electronics</t>
        </is>
      </c>
      <c r="I14036" t="n">
        <v>9</v>
      </c>
      <c r="J14036" t="n">
        <v>834.83</v>
      </c>
      <c r="K14036" t="n">
        <v>0.05</v>
      </c>
      <c r="L14036">
        <f>I14036*J14036*(1-K14036)</f>
        <v/>
      </c>
      <c r="M14036">
        <f>VLOOKUP(F14036,Products!A:D,4,FALSE)*I14036</f>
        <v/>
      </c>
      <c r="N14036">
        <f>L14036-M14036</f>
        <v/>
      </c>
    </row>
    <row r="14037">
      <c r="A14037" t="inlineStr">
        <is>
          <t>T1014035</t>
        </is>
      </c>
      <c r="B14037" t="inlineStr">
        <is>
          <t>2024-11-03</t>
        </is>
      </c>
      <c r="C14037" t="inlineStr">
        <is>
          <t>S003</t>
        </is>
      </c>
      <c r="D14037" t="inlineStr">
        <is>
          <t>Store_003</t>
        </is>
      </c>
      <c r="E14037" t="inlineStr">
        <is>
          <t>North</t>
        </is>
      </c>
      <c r="F14037" t="inlineStr">
        <is>
          <t>P0138</t>
        </is>
      </c>
      <c r="G14037" t="inlineStr">
        <is>
          <t>Prod_0138</t>
        </is>
      </c>
      <c r="H14037" t="inlineStr">
        <is>
          <t>Household</t>
        </is>
      </c>
      <c r="I14037" t="n">
        <v>4</v>
      </c>
      <c r="J14037" t="n">
        <v>316.13</v>
      </c>
      <c r="K14037" t="n">
        <v>0</v>
      </c>
      <c r="L14037">
        <f>I14037*J14037*(1-K14037)</f>
        <v/>
      </c>
      <c r="M14037">
        <f>VLOOKUP(F14037,Products!A:D,4,FALSE)*I14037</f>
        <v/>
      </c>
      <c r="N14037">
        <f>L14037-M14037</f>
        <v/>
      </c>
    </row>
    <row r="14038">
      <c r="A14038" t="inlineStr">
        <is>
          <t>T1014036</t>
        </is>
      </c>
      <c r="B14038" t="inlineStr">
        <is>
          <t>2024-03-22</t>
        </is>
      </c>
      <c r="C14038" t="inlineStr">
        <is>
          <t>S028</t>
        </is>
      </c>
      <c r="D14038" t="inlineStr">
        <is>
          <t>Store_028</t>
        </is>
      </c>
      <c r="E14038" t="inlineStr">
        <is>
          <t>North</t>
        </is>
      </c>
      <c r="F14038" t="inlineStr">
        <is>
          <t>P0103</t>
        </is>
      </c>
      <c r="G14038" t="inlineStr">
        <is>
          <t>Prod_0103</t>
        </is>
      </c>
      <c r="H14038" t="inlineStr">
        <is>
          <t>Stationery</t>
        </is>
      </c>
      <c r="I14038" t="n">
        <v>8</v>
      </c>
      <c r="J14038" t="n">
        <v>897.55</v>
      </c>
      <c r="K14038" t="n">
        <v>0.1</v>
      </c>
      <c r="L14038">
        <f>I14038*J14038*(1-K14038)</f>
        <v/>
      </c>
      <c r="M14038">
        <f>VLOOKUP(F14038,Products!A:D,4,FALSE)*I14038</f>
        <v/>
      </c>
      <c r="N14038">
        <f>L14038-M14038</f>
        <v/>
      </c>
    </row>
    <row r="14039">
      <c r="A14039" t="inlineStr">
        <is>
          <t>T1014037</t>
        </is>
      </c>
      <c r="B14039" t="inlineStr">
        <is>
          <t>2025-01-03</t>
        </is>
      </c>
      <c r="C14039" t="inlineStr">
        <is>
          <t>S005</t>
        </is>
      </c>
      <c r="D14039" t="inlineStr">
        <is>
          <t>Store_005</t>
        </is>
      </c>
      <c r="E14039" t="inlineStr">
        <is>
          <t>Central</t>
        </is>
      </c>
      <c r="F14039" t="inlineStr">
        <is>
          <t>P0091</t>
        </is>
      </c>
      <c r="G14039" t="inlineStr">
        <is>
          <t>Prod_0091</t>
        </is>
      </c>
      <c r="H14039" t="inlineStr">
        <is>
          <t>Toys</t>
        </is>
      </c>
      <c r="I14039" t="n">
        <v>1</v>
      </c>
      <c r="J14039" t="n">
        <v>312.84</v>
      </c>
      <c r="K14039" t="n">
        <v>0</v>
      </c>
      <c r="L14039">
        <f>I14039*J14039*(1-K14039)</f>
        <v/>
      </c>
      <c r="M14039">
        <f>VLOOKUP(F14039,Products!A:D,4,FALSE)*I14039</f>
        <v/>
      </c>
      <c r="N14039">
        <f>L14039-M14039</f>
        <v/>
      </c>
    </row>
    <row r="14040">
      <c r="A14040" t="inlineStr">
        <is>
          <t>T1014038</t>
        </is>
      </c>
      <c r="B14040" t="inlineStr">
        <is>
          <t>2025-01-07</t>
        </is>
      </c>
      <c r="C14040" t="inlineStr">
        <is>
          <t>S035</t>
        </is>
      </c>
      <c r="D14040" t="inlineStr">
        <is>
          <t>Store_035</t>
        </is>
      </c>
      <c r="E14040" t="inlineStr">
        <is>
          <t>Central</t>
        </is>
      </c>
      <c r="F14040" t="inlineStr">
        <is>
          <t>P0140</t>
        </is>
      </c>
      <c r="G14040" t="inlineStr">
        <is>
          <t>Prod_0140</t>
        </is>
      </c>
      <c r="H14040" t="inlineStr">
        <is>
          <t>Food</t>
        </is>
      </c>
      <c r="I14040" t="n">
        <v>7</v>
      </c>
      <c r="J14040" t="n">
        <v>923.34</v>
      </c>
      <c r="K14040" t="n">
        <v>0</v>
      </c>
      <c r="L14040">
        <f>I14040*J14040*(1-K14040)</f>
        <v/>
      </c>
      <c r="M14040">
        <f>VLOOKUP(F14040,Products!A:D,4,FALSE)*I14040</f>
        <v/>
      </c>
      <c r="N14040">
        <f>L14040-M14040</f>
        <v/>
      </c>
    </row>
    <row r="14041">
      <c r="A14041" t="inlineStr">
        <is>
          <t>T1014039</t>
        </is>
      </c>
      <c r="B14041" t="inlineStr">
        <is>
          <t>2024-05-12</t>
        </is>
      </c>
      <c r="C14041" t="inlineStr">
        <is>
          <t>S003</t>
        </is>
      </c>
      <c r="D14041" t="inlineStr">
        <is>
          <t>Store_003</t>
        </is>
      </c>
      <c r="E14041" t="inlineStr">
        <is>
          <t>North</t>
        </is>
      </c>
      <c r="F14041" t="inlineStr">
        <is>
          <t>P0072</t>
        </is>
      </c>
      <c r="G14041" t="inlineStr">
        <is>
          <t>Prod_0072</t>
        </is>
      </c>
      <c r="H14041" t="inlineStr">
        <is>
          <t>Food</t>
        </is>
      </c>
      <c r="I14041" t="n">
        <v>3</v>
      </c>
      <c r="J14041" t="n">
        <v>716.61</v>
      </c>
      <c r="K14041" t="n">
        <v>0.05</v>
      </c>
      <c r="L14041">
        <f>I14041*J14041*(1-K14041)</f>
        <v/>
      </c>
      <c r="M14041">
        <f>VLOOKUP(F14041,Products!A:D,4,FALSE)*I14041</f>
        <v/>
      </c>
      <c r="N14041">
        <f>L14041-M14041</f>
        <v/>
      </c>
    </row>
    <row r="14042">
      <c r="A14042" t="inlineStr">
        <is>
          <t>T1014040</t>
        </is>
      </c>
      <c r="B14042" t="inlineStr">
        <is>
          <t>2025-08-14</t>
        </is>
      </c>
      <c r="C14042" t="inlineStr">
        <is>
          <t>S018</t>
        </is>
      </c>
      <c r="D14042" t="inlineStr">
        <is>
          <t>Store_018</t>
        </is>
      </c>
      <c r="E14042" t="inlineStr">
        <is>
          <t>South</t>
        </is>
      </c>
      <c r="F14042" t="inlineStr">
        <is>
          <t>P0048</t>
        </is>
      </c>
      <c r="G14042" t="inlineStr">
        <is>
          <t>Prod_0048</t>
        </is>
      </c>
      <c r="H14042" t="inlineStr">
        <is>
          <t>Toys</t>
        </is>
      </c>
      <c r="I14042" t="n">
        <v>9</v>
      </c>
      <c r="J14042" t="n">
        <v>309.18</v>
      </c>
      <c r="K14042" t="n">
        <v>0</v>
      </c>
      <c r="L14042">
        <f>I14042*J14042*(1-K14042)</f>
        <v/>
      </c>
      <c r="M14042">
        <f>VLOOKUP(F14042,Products!A:D,4,FALSE)*I14042</f>
        <v/>
      </c>
      <c r="N14042">
        <f>L14042-M14042</f>
        <v/>
      </c>
    </row>
    <row r="14043">
      <c r="A14043" t="inlineStr">
        <is>
          <t>T1014041</t>
        </is>
      </c>
      <c r="B14043" t="inlineStr">
        <is>
          <t>2025-05-04</t>
        </is>
      </c>
      <c r="C14043" t="inlineStr">
        <is>
          <t>S023</t>
        </is>
      </c>
      <c r="D14043" t="inlineStr">
        <is>
          <t>Store_023</t>
        </is>
      </c>
      <c r="E14043" t="inlineStr">
        <is>
          <t>South</t>
        </is>
      </c>
      <c r="F14043" t="inlineStr">
        <is>
          <t>P0060</t>
        </is>
      </c>
      <c r="G14043" t="inlineStr">
        <is>
          <t>Prod_0060</t>
        </is>
      </c>
      <c r="H14043" t="inlineStr">
        <is>
          <t>Toys</t>
        </is>
      </c>
      <c r="I14043" t="n">
        <v>2</v>
      </c>
      <c r="J14043" t="n">
        <v>115.03</v>
      </c>
      <c r="K14043" t="n">
        <v>0</v>
      </c>
      <c r="L14043">
        <f>I14043*J14043*(1-K14043)</f>
        <v/>
      </c>
      <c r="M14043">
        <f>VLOOKUP(F14043,Products!A:D,4,FALSE)*I14043</f>
        <v/>
      </c>
      <c r="N14043">
        <f>L14043-M14043</f>
        <v/>
      </c>
    </row>
    <row r="14044">
      <c r="A14044" t="inlineStr">
        <is>
          <t>T1014042</t>
        </is>
      </c>
      <c r="B14044" t="inlineStr">
        <is>
          <t>2024-05-28</t>
        </is>
      </c>
      <c r="C14044" t="inlineStr">
        <is>
          <t>S038</t>
        </is>
      </c>
      <c r="D14044" t="inlineStr">
        <is>
          <t>Store_038</t>
        </is>
      </c>
      <c r="E14044" t="inlineStr">
        <is>
          <t>East</t>
        </is>
      </c>
      <c r="F14044" t="inlineStr">
        <is>
          <t>P0074</t>
        </is>
      </c>
      <c r="G14044" t="inlineStr">
        <is>
          <t>Prod_0074</t>
        </is>
      </c>
      <c r="H14044" t="inlineStr">
        <is>
          <t>Food</t>
        </is>
      </c>
      <c r="I14044" t="n">
        <v>3</v>
      </c>
      <c r="J14044" t="n">
        <v>1008.46</v>
      </c>
      <c r="K14044" t="n">
        <v>0</v>
      </c>
      <c r="L14044">
        <f>I14044*J14044*(1-K14044)</f>
        <v/>
      </c>
      <c r="M14044">
        <f>VLOOKUP(F14044,Products!A:D,4,FALSE)*I14044</f>
        <v/>
      </c>
      <c r="N14044">
        <f>L14044-M14044</f>
        <v/>
      </c>
    </row>
    <row r="14045">
      <c r="A14045" t="inlineStr">
        <is>
          <t>T1014043</t>
        </is>
      </c>
      <c r="B14045" t="inlineStr">
        <is>
          <t>2023-07-21</t>
        </is>
      </c>
      <c r="C14045" t="inlineStr">
        <is>
          <t>S035</t>
        </is>
      </c>
      <c r="D14045" t="inlineStr">
        <is>
          <t>Store_035</t>
        </is>
      </c>
      <c r="E14045" t="inlineStr">
        <is>
          <t>Central</t>
        </is>
      </c>
      <c r="F14045" t="inlineStr">
        <is>
          <t>P0024</t>
        </is>
      </c>
      <c r="G14045" t="inlineStr">
        <is>
          <t>Prod_0024</t>
        </is>
      </c>
      <c r="H14045" t="inlineStr">
        <is>
          <t>Clothing</t>
        </is>
      </c>
      <c r="I14045" t="n">
        <v>2</v>
      </c>
      <c r="J14045" t="n">
        <v>92.78</v>
      </c>
      <c r="K14045" t="n">
        <v>0.1</v>
      </c>
      <c r="L14045">
        <f>I14045*J14045*(1-K14045)</f>
        <v/>
      </c>
      <c r="M14045">
        <f>VLOOKUP(F14045,Products!A:D,4,FALSE)*I14045</f>
        <v/>
      </c>
      <c r="N14045">
        <f>L14045-M14045</f>
        <v/>
      </c>
    </row>
    <row r="14046">
      <c r="A14046" t="inlineStr">
        <is>
          <t>T1014044</t>
        </is>
      </c>
      <c r="B14046" t="inlineStr">
        <is>
          <t>2023-04-02</t>
        </is>
      </c>
      <c r="C14046" t="inlineStr">
        <is>
          <t>S026</t>
        </is>
      </c>
      <c r="D14046" t="inlineStr">
        <is>
          <t>Store_026</t>
        </is>
      </c>
      <c r="E14046" t="inlineStr">
        <is>
          <t>North</t>
        </is>
      </c>
      <c r="F14046" t="inlineStr">
        <is>
          <t>P0139</t>
        </is>
      </c>
      <c r="G14046" t="inlineStr">
        <is>
          <t>Prod_0139</t>
        </is>
      </c>
      <c r="H14046" t="inlineStr">
        <is>
          <t>Clothing</t>
        </is>
      </c>
      <c r="I14046" t="n">
        <v>5</v>
      </c>
      <c r="J14046" t="n">
        <v>651.24</v>
      </c>
      <c r="K14046" t="n">
        <v>0</v>
      </c>
      <c r="L14046">
        <f>I14046*J14046*(1-K14046)</f>
        <v/>
      </c>
      <c r="M14046">
        <f>VLOOKUP(F14046,Products!A:D,4,FALSE)*I14046</f>
        <v/>
      </c>
      <c r="N14046">
        <f>L14046-M14046</f>
        <v/>
      </c>
    </row>
    <row r="14047">
      <c r="A14047" t="inlineStr">
        <is>
          <t>T1014045</t>
        </is>
      </c>
      <c r="B14047" t="inlineStr">
        <is>
          <t>2024-02-19</t>
        </is>
      </c>
      <c r="C14047" t="inlineStr">
        <is>
          <t>S045</t>
        </is>
      </c>
      <c r="D14047" t="inlineStr">
        <is>
          <t>Store_045</t>
        </is>
      </c>
      <c r="E14047" t="inlineStr">
        <is>
          <t>East</t>
        </is>
      </c>
      <c r="F14047" t="inlineStr">
        <is>
          <t>P0083</t>
        </is>
      </c>
      <c r="G14047" t="inlineStr">
        <is>
          <t>Prod_0083</t>
        </is>
      </c>
      <c r="H14047" t="inlineStr">
        <is>
          <t>Clothing</t>
        </is>
      </c>
      <c r="I14047" t="n">
        <v>3</v>
      </c>
      <c r="J14047" t="n">
        <v>496.08</v>
      </c>
      <c r="K14047" t="n">
        <v>0.05</v>
      </c>
      <c r="L14047">
        <f>I14047*J14047*(1-K14047)</f>
        <v/>
      </c>
      <c r="M14047">
        <f>VLOOKUP(F14047,Products!A:D,4,FALSE)*I14047</f>
        <v/>
      </c>
      <c r="N14047">
        <f>L14047-M14047</f>
        <v/>
      </c>
    </row>
    <row r="14048">
      <c r="A14048" t="inlineStr">
        <is>
          <t>T1014046</t>
        </is>
      </c>
      <c r="B14048" t="inlineStr">
        <is>
          <t>2025-04-23</t>
        </is>
      </c>
      <c r="C14048" t="inlineStr">
        <is>
          <t>S011</t>
        </is>
      </c>
      <c r="D14048" t="inlineStr">
        <is>
          <t>Store_011</t>
        </is>
      </c>
      <c r="E14048" t="inlineStr">
        <is>
          <t>South</t>
        </is>
      </c>
      <c r="F14048" t="inlineStr">
        <is>
          <t>P0054</t>
        </is>
      </c>
      <c r="G14048" t="inlineStr">
        <is>
          <t>Prod_0054</t>
        </is>
      </c>
      <c r="H14048" t="inlineStr">
        <is>
          <t>Food</t>
        </is>
      </c>
      <c r="I14048" t="n">
        <v>2</v>
      </c>
      <c r="J14048" t="n">
        <v>591.48</v>
      </c>
      <c r="K14048" t="n">
        <v>0</v>
      </c>
      <c r="L14048">
        <f>I14048*J14048*(1-K14048)</f>
        <v/>
      </c>
      <c r="M14048">
        <f>VLOOKUP(F14048,Products!A:D,4,FALSE)*I14048</f>
        <v/>
      </c>
      <c r="N14048">
        <f>L14048-M14048</f>
        <v/>
      </c>
    </row>
    <row r="14049">
      <c r="A14049" t="inlineStr">
        <is>
          <t>T1014047</t>
        </is>
      </c>
      <c r="B14049" t="inlineStr">
        <is>
          <t>2025-03-31</t>
        </is>
      </c>
      <c r="C14049" t="inlineStr">
        <is>
          <t>S039</t>
        </is>
      </c>
      <c r="D14049" t="inlineStr">
        <is>
          <t>Store_039</t>
        </is>
      </c>
      <c r="E14049" t="inlineStr">
        <is>
          <t>North</t>
        </is>
      </c>
      <c r="F14049" t="inlineStr">
        <is>
          <t>P0039</t>
        </is>
      </c>
      <c r="G14049" t="inlineStr">
        <is>
          <t>Prod_0039</t>
        </is>
      </c>
      <c r="H14049" t="inlineStr">
        <is>
          <t>Household</t>
        </is>
      </c>
      <c r="I14049" t="n">
        <v>7</v>
      </c>
      <c r="J14049" t="n">
        <v>392.49</v>
      </c>
      <c r="K14049" t="n">
        <v>0</v>
      </c>
      <c r="L14049">
        <f>I14049*J14049*(1-K14049)</f>
        <v/>
      </c>
      <c r="M14049">
        <f>VLOOKUP(F14049,Products!A:D,4,FALSE)*I14049</f>
        <v/>
      </c>
      <c r="N14049">
        <f>L14049-M14049</f>
        <v/>
      </c>
    </row>
    <row r="14050">
      <c r="A14050" t="inlineStr">
        <is>
          <t>T1014048</t>
        </is>
      </c>
      <c r="B14050" t="inlineStr">
        <is>
          <t>2023-05-15</t>
        </is>
      </c>
      <c r="C14050" t="inlineStr">
        <is>
          <t>S022</t>
        </is>
      </c>
      <c r="D14050" t="inlineStr">
        <is>
          <t>Store_022</t>
        </is>
      </c>
      <c r="E14050" t="inlineStr">
        <is>
          <t>East</t>
        </is>
      </c>
      <c r="F14050" t="inlineStr">
        <is>
          <t>P0060</t>
        </is>
      </c>
      <c r="G14050" t="inlineStr">
        <is>
          <t>Prod_0060</t>
        </is>
      </c>
      <c r="H14050" t="inlineStr">
        <is>
          <t>Toys</t>
        </is>
      </c>
      <c r="I14050" t="n">
        <v>5</v>
      </c>
      <c r="J14050" t="n">
        <v>137.59</v>
      </c>
      <c r="K14050" t="n">
        <v>0</v>
      </c>
      <c r="L14050">
        <f>I14050*J14050*(1-K14050)</f>
        <v/>
      </c>
      <c r="M14050">
        <f>VLOOKUP(F14050,Products!A:D,4,FALSE)*I14050</f>
        <v/>
      </c>
      <c r="N14050">
        <f>L14050-M14050</f>
        <v/>
      </c>
    </row>
    <row r="14051">
      <c r="A14051" t="inlineStr">
        <is>
          <t>T1014049</t>
        </is>
      </c>
      <c r="B14051" t="inlineStr">
        <is>
          <t>2025-02-26</t>
        </is>
      </c>
      <c r="C14051" t="inlineStr">
        <is>
          <t>S027</t>
        </is>
      </c>
      <c r="D14051" t="inlineStr">
        <is>
          <t>Store_027</t>
        </is>
      </c>
      <c r="E14051" t="inlineStr">
        <is>
          <t>South</t>
        </is>
      </c>
      <c r="F14051" t="inlineStr">
        <is>
          <t>P0162</t>
        </is>
      </c>
      <c r="G14051" t="inlineStr">
        <is>
          <t>Prod_0162</t>
        </is>
      </c>
      <c r="H14051" t="inlineStr">
        <is>
          <t>Food</t>
        </is>
      </c>
      <c r="I14051" t="n">
        <v>2</v>
      </c>
      <c r="J14051" t="n">
        <v>488.12</v>
      </c>
      <c r="K14051" t="n">
        <v>0</v>
      </c>
      <c r="L14051">
        <f>I14051*J14051*(1-K14051)</f>
        <v/>
      </c>
      <c r="M14051">
        <f>VLOOKUP(F14051,Products!A:D,4,FALSE)*I14051</f>
        <v/>
      </c>
      <c r="N14051">
        <f>L14051-M14051</f>
        <v/>
      </c>
    </row>
    <row r="14052">
      <c r="A14052" t="inlineStr">
        <is>
          <t>T1014050</t>
        </is>
      </c>
      <c r="B14052" t="inlineStr">
        <is>
          <t>2024-08-27</t>
        </is>
      </c>
      <c r="C14052" t="inlineStr">
        <is>
          <t>S050</t>
        </is>
      </c>
      <c r="D14052" t="inlineStr">
        <is>
          <t>Store_050</t>
        </is>
      </c>
      <c r="E14052" t="inlineStr">
        <is>
          <t>South</t>
        </is>
      </c>
      <c r="F14052" t="inlineStr">
        <is>
          <t>P0006</t>
        </is>
      </c>
      <c r="G14052" t="inlineStr">
        <is>
          <t>Prod_0006</t>
        </is>
      </c>
      <c r="H14052" t="inlineStr">
        <is>
          <t>Food</t>
        </is>
      </c>
      <c r="I14052" t="n">
        <v>4</v>
      </c>
      <c r="J14052" t="n">
        <v>771.52</v>
      </c>
      <c r="K14052" t="n">
        <v>0</v>
      </c>
      <c r="L14052">
        <f>I14052*J14052*(1-K14052)</f>
        <v/>
      </c>
      <c r="M14052">
        <f>VLOOKUP(F14052,Products!A:D,4,FALSE)*I14052</f>
        <v/>
      </c>
      <c r="N14052">
        <f>L14052-M14052</f>
        <v/>
      </c>
    </row>
    <row r="14053">
      <c r="A14053" t="inlineStr">
        <is>
          <t>T1014051</t>
        </is>
      </c>
      <c r="B14053" t="inlineStr">
        <is>
          <t>2024-06-05</t>
        </is>
      </c>
      <c r="C14053" t="inlineStr">
        <is>
          <t>S050</t>
        </is>
      </c>
      <c r="D14053" t="inlineStr">
        <is>
          <t>Store_050</t>
        </is>
      </c>
      <c r="E14053" t="inlineStr">
        <is>
          <t>South</t>
        </is>
      </c>
      <c r="F14053" t="inlineStr">
        <is>
          <t>P0010</t>
        </is>
      </c>
      <c r="G14053" t="inlineStr">
        <is>
          <t>Prod_0010</t>
        </is>
      </c>
      <c r="H14053" t="inlineStr">
        <is>
          <t>Electronics</t>
        </is>
      </c>
      <c r="I14053" t="n">
        <v>8</v>
      </c>
      <c r="J14053" t="n">
        <v>662.12</v>
      </c>
      <c r="K14053" t="n">
        <v>0.15</v>
      </c>
      <c r="L14053">
        <f>I14053*J14053*(1-K14053)</f>
        <v/>
      </c>
      <c r="M14053">
        <f>VLOOKUP(F14053,Products!A:D,4,FALSE)*I14053</f>
        <v/>
      </c>
      <c r="N14053">
        <f>L14053-M14053</f>
        <v/>
      </c>
    </row>
    <row r="14054">
      <c r="A14054" t="inlineStr">
        <is>
          <t>T1014052</t>
        </is>
      </c>
      <c r="B14054" t="inlineStr">
        <is>
          <t>2024-03-01</t>
        </is>
      </c>
      <c r="C14054" t="inlineStr">
        <is>
          <t>S046</t>
        </is>
      </c>
      <c r="D14054" t="inlineStr">
        <is>
          <t>Store_046</t>
        </is>
      </c>
      <c r="E14054" t="inlineStr">
        <is>
          <t>South</t>
        </is>
      </c>
      <c r="F14054" t="inlineStr">
        <is>
          <t>P0083</t>
        </is>
      </c>
      <c r="G14054" t="inlineStr">
        <is>
          <t>Prod_0083</t>
        </is>
      </c>
      <c r="H14054" t="inlineStr">
        <is>
          <t>Clothing</t>
        </is>
      </c>
      <c r="I14054" t="n">
        <v>3</v>
      </c>
      <c r="J14054" t="n">
        <v>525.99</v>
      </c>
      <c r="K14054" t="n">
        <v>0</v>
      </c>
      <c r="L14054">
        <f>I14054*J14054*(1-K14054)</f>
        <v/>
      </c>
      <c r="M14054">
        <f>VLOOKUP(F14054,Products!A:D,4,FALSE)*I14054</f>
        <v/>
      </c>
      <c r="N14054">
        <f>L14054-M14054</f>
        <v/>
      </c>
    </row>
    <row r="14055">
      <c r="A14055" t="inlineStr">
        <is>
          <t>T1014053</t>
        </is>
      </c>
      <c r="B14055" t="inlineStr">
        <is>
          <t>2023-12-30</t>
        </is>
      </c>
      <c r="C14055" t="inlineStr">
        <is>
          <t>S039</t>
        </is>
      </c>
      <c r="D14055" t="inlineStr">
        <is>
          <t>Store_039</t>
        </is>
      </c>
      <c r="E14055" t="inlineStr">
        <is>
          <t>North</t>
        </is>
      </c>
      <c r="F14055" t="inlineStr">
        <is>
          <t>P0050</t>
        </is>
      </c>
      <c r="G14055" t="inlineStr">
        <is>
          <t>Prod_0050</t>
        </is>
      </c>
      <c r="H14055" t="inlineStr">
        <is>
          <t>Household</t>
        </is>
      </c>
      <c r="I14055" t="n">
        <v>3</v>
      </c>
      <c r="J14055" t="n">
        <v>520</v>
      </c>
      <c r="K14055" t="n">
        <v>0.15</v>
      </c>
      <c r="L14055">
        <f>I14055*J14055*(1-K14055)</f>
        <v/>
      </c>
      <c r="M14055">
        <f>VLOOKUP(F14055,Products!A:D,4,FALSE)*I14055</f>
        <v/>
      </c>
      <c r="N14055">
        <f>L14055-M14055</f>
        <v/>
      </c>
    </row>
    <row r="14056">
      <c r="A14056" t="inlineStr">
        <is>
          <t>T1014054</t>
        </is>
      </c>
      <c r="B14056" t="inlineStr">
        <is>
          <t>2023-03-03</t>
        </is>
      </c>
      <c r="C14056" t="inlineStr">
        <is>
          <t>S043</t>
        </is>
      </c>
      <c r="D14056" t="inlineStr">
        <is>
          <t>Store_043</t>
        </is>
      </c>
      <c r="E14056" t="inlineStr">
        <is>
          <t>East</t>
        </is>
      </c>
      <c r="F14056" t="inlineStr">
        <is>
          <t>P0179</t>
        </is>
      </c>
      <c r="G14056" t="inlineStr">
        <is>
          <t>Prod_0179</t>
        </is>
      </c>
      <c r="H14056" t="inlineStr">
        <is>
          <t>Household</t>
        </is>
      </c>
      <c r="I14056" t="n">
        <v>8</v>
      </c>
      <c r="J14056" t="n">
        <v>207.19</v>
      </c>
      <c r="K14056" t="n">
        <v>0</v>
      </c>
      <c r="L14056">
        <f>I14056*J14056*(1-K14056)</f>
        <v/>
      </c>
      <c r="M14056">
        <f>VLOOKUP(F14056,Products!A:D,4,FALSE)*I14056</f>
        <v/>
      </c>
      <c r="N14056">
        <f>L14056-M14056</f>
        <v/>
      </c>
    </row>
    <row r="14057">
      <c r="A14057" t="inlineStr">
        <is>
          <t>T1014055</t>
        </is>
      </c>
      <c r="B14057" t="inlineStr">
        <is>
          <t>2025-01-06</t>
        </is>
      </c>
      <c r="C14057" t="inlineStr">
        <is>
          <t>S033</t>
        </is>
      </c>
      <c r="D14057" t="inlineStr">
        <is>
          <t>Store_033</t>
        </is>
      </c>
      <c r="E14057" t="inlineStr">
        <is>
          <t>North</t>
        </is>
      </c>
      <c r="F14057" t="inlineStr">
        <is>
          <t>P0085</t>
        </is>
      </c>
      <c r="G14057" t="inlineStr">
        <is>
          <t>Prod_0085</t>
        </is>
      </c>
      <c r="H14057" t="inlineStr">
        <is>
          <t>Food</t>
        </is>
      </c>
      <c r="I14057" t="n">
        <v>8</v>
      </c>
      <c r="J14057" t="n">
        <v>360.97</v>
      </c>
      <c r="K14057" t="n">
        <v>0</v>
      </c>
      <c r="L14057">
        <f>I14057*J14057*(1-K14057)</f>
        <v/>
      </c>
      <c r="M14057">
        <f>VLOOKUP(F14057,Products!A:D,4,FALSE)*I14057</f>
        <v/>
      </c>
      <c r="N14057">
        <f>L14057-M14057</f>
        <v/>
      </c>
    </row>
    <row r="14058">
      <c r="A14058" t="inlineStr">
        <is>
          <t>T1014056</t>
        </is>
      </c>
      <c r="B14058" t="inlineStr">
        <is>
          <t>2025-09-12</t>
        </is>
      </c>
      <c r="C14058" t="inlineStr">
        <is>
          <t>S023</t>
        </is>
      </c>
      <c r="D14058" t="inlineStr">
        <is>
          <t>Store_023</t>
        </is>
      </c>
      <c r="E14058" t="inlineStr">
        <is>
          <t>South</t>
        </is>
      </c>
      <c r="F14058" t="inlineStr">
        <is>
          <t>P0112</t>
        </is>
      </c>
      <c r="G14058" t="inlineStr">
        <is>
          <t>Prod_0112</t>
        </is>
      </c>
      <c r="H14058" t="inlineStr">
        <is>
          <t>Beverages</t>
        </is>
      </c>
      <c r="I14058" t="n">
        <v>8</v>
      </c>
      <c r="J14058" t="n">
        <v>722.72</v>
      </c>
      <c r="K14058" t="n">
        <v>0</v>
      </c>
      <c r="L14058">
        <f>I14058*J14058*(1-K14058)</f>
        <v/>
      </c>
      <c r="M14058">
        <f>VLOOKUP(F14058,Products!A:D,4,FALSE)*I14058</f>
        <v/>
      </c>
      <c r="N14058">
        <f>L14058-M14058</f>
        <v/>
      </c>
    </row>
    <row r="14059">
      <c r="A14059" t="inlineStr">
        <is>
          <t>T1014057</t>
        </is>
      </c>
      <c r="B14059" t="inlineStr">
        <is>
          <t>2023-01-03</t>
        </is>
      </c>
      <c r="C14059" t="inlineStr">
        <is>
          <t>S023</t>
        </is>
      </c>
      <c r="D14059" t="inlineStr">
        <is>
          <t>Store_023</t>
        </is>
      </c>
      <c r="E14059" t="inlineStr">
        <is>
          <t>South</t>
        </is>
      </c>
      <c r="F14059" t="inlineStr">
        <is>
          <t>P0020</t>
        </is>
      </c>
      <c r="G14059" t="inlineStr">
        <is>
          <t>Prod_0020</t>
        </is>
      </c>
      <c r="H14059" t="inlineStr">
        <is>
          <t>Beverages</t>
        </is>
      </c>
      <c r="I14059" t="n">
        <v>3</v>
      </c>
      <c r="J14059" t="n">
        <v>803.92</v>
      </c>
      <c r="K14059" t="n">
        <v>0.05</v>
      </c>
      <c r="L14059">
        <f>I14059*J14059*(1-K14059)</f>
        <v/>
      </c>
      <c r="M14059">
        <f>VLOOKUP(F14059,Products!A:D,4,FALSE)*I14059</f>
        <v/>
      </c>
      <c r="N14059">
        <f>L14059-M14059</f>
        <v/>
      </c>
    </row>
    <row r="14060">
      <c r="A14060" t="inlineStr">
        <is>
          <t>T1014058</t>
        </is>
      </c>
      <c r="B14060" t="inlineStr">
        <is>
          <t>2025-04-27</t>
        </is>
      </c>
      <c r="C14060" t="inlineStr">
        <is>
          <t>S037</t>
        </is>
      </c>
      <c r="D14060" t="inlineStr">
        <is>
          <t>Store_037</t>
        </is>
      </c>
      <c r="E14060" t="inlineStr">
        <is>
          <t>East</t>
        </is>
      </c>
      <c r="F14060" t="inlineStr">
        <is>
          <t>P0020</t>
        </is>
      </c>
      <c r="G14060" t="inlineStr">
        <is>
          <t>Prod_0020</t>
        </is>
      </c>
      <c r="H14060" t="inlineStr">
        <is>
          <t>Beverages</t>
        </is>
      </c>
      <c r="I14060" t="n">
        <v>9</v>
      </c>
      <c r="J14060" t="n">
        <v>749.95</v>
      </c>
      <c r="K14060" t="n">
        <v>0.05</v>
      </c>
      <c r="L14060">
        <f>I14060*J14060*(1-K14060)</f>
        <v/>
      </c>
      <c r="M14060">
        <f>VLOOKUP(F14060,Products!A:D,4,FALSE)*I14060</f>
        <v/>
      </c>
      <c r="N14060">
        <f>L14060-M14060</f>
        <v/>
      </c>
    </row>
    <row r="14061">
      <c r="A14061" t="inlineStr">
        <is>
          <t>T1014059</t>
        </is>
      </c>
      <c r="B14061" t="inlineStr">
        <is>
          <t>2024-04-01</t>
        </is>
      </c>
      <c r="C14061" t="inlineStr">
        <is>
          <t>S024</t>
        </is>
      </c>
      <c r="D14061" t="inlineStr">
        <is>
          <t>Store_024</t>
        </is>
      </c>
      <c r="E14061" t="inlineStr">
        <is>
          <t>South</t>
        </is>
      </c>
      <c r="F14061" t="inlineStr">
        <is>
          <t>P0175</t>
        </is>
      </c>
      <c r="G14061" t="inlineStr">
        <is>
          <t>Prod_0175</t>
        </is>
      </c>
      <c r="H14061" t="inlineStr">
        <is>
          <t>Food</t>
        </is>
      </c>
      <c r="I14061" t="n">
        <v>3</v>
      </c>
      <c r="J14061" t="n">
        <v>846.97</v>
      </c>
      <c r="K14061" t="n">
        <v>0</v>
      </c>
      <c r="L14061">
        <f>I14061*J14061*(1-K14061)</f>
        <v/>
      </c>
      <c r="M14061">
        <f>VLOOKUP(F14061,Products!A:D,4,FALSE)*I14061</f>
        <v/>
      </c>
      <c r="N14061">
        <f>L14061-M14061</f>
        <v/>
      </c>
    </row>
    <row r="14062">
      <c r="A14062" t="inlineStr">
        <is>
          <t>T1014060</t>
        </is>
      </c>
      <c r="B14062" t="inlineStr">
        <is>
          <t>2025-02-13</t>
        </is>
      </c>
      <c r="C14062" t="inlineStr">
        <is>
          <t>S026</t>
        </is>
      </c>
      <c r="D14062" t="inlineStr">
        <is>
          <t>Store_026</t>
        </is>
      </c>
      <c r="E14062" t="inlineStr">
        <is>
          <t>North</t>
        </is>
      </c>
      <c r="F14062" t="inlineStr">
        <is>
          <t>P0037</t>
        </is>
      </c>
      <c r="G14062" t="inlineStr">
        <is>
          <t>Prod_0037</t>
        </is>
      </c>
      <c r="H14062" t="inlineStr">
        <is>
          <t>Stationery</t>
        </is>
      </c>
      <c r="I14062" t="n">
        <v>9</v>
      </c>
      <c r="J14062" t="n">
        <v>370.95</v>
      </c>
      <c r="K14062" t="n">
        <v>0.15</v>
      </c>
      <c r="L14062">
        <f>I14062*J14062*(1-K14062)</f>
        <v/>
      </c>
      <c r="M14062">
        <f>VLOOKUP(F14062,Products!A:D,4,FALSE)*I14062</f>
        <v/>
      </c>
      <c r="N14062">
        <f>L14062-M14062</f>
        <v/>
      </c>
    </row>
    <row r="14063">
      <c r="A14063" t="inlineStr">
        <is>
          <t>T1014061</t>
        </is>
      </c>
      <c r="B14063" t="inlineStr">
        <is>
          <t>2025-07-28</t>
        </is>
      </c>
      <c r="C14063" t="inlineStr">
        <is>
          <t>S034</t>
        </is>
      </c>
      <c r="D14063" t="inlineStr">
        <is>
          <t>Store_034</t>
        </is>
      </c>
      <c r="E14063" t="inlineStr">
        <is>
          <t>Central</t>
        </is>
      </c>
      <c r="F14063" t="inlineStr">
        <is>
          <t>P0161</t>
        </is>
      </c>
      <c r="G14063" t="inlineStr">
        <is>
          <t>Prod_0161</t>
        </is>
      </c>
      <c r="H14063" t="inlineStr">
        <is>
          <t>Household</t>
        </is>
      </c>
      <c r="I14063" t="n">
        <v>6</v>
      </c>
      <c r="J14063" t="n">
        <v>76.04000000000001</v>
      </c>
      <c r="K14063" t="n">
        <v>0</v>
      </c>
      <c r="L14063">
        <f>I14063*J14063*(1-K14063)</f>
        <v/>
      </c>
      <c r="M14063">
        <f>VLOOKUP(F14063,Products!A:D,4,FALSE)*I14063</f>
        <v/>
      </c>
      <c r="N14063">
        <f>L14063-M14063</f>
        <v/>
      </c>
    </row>
    <row r="14064">
      <c r="A14064" t="inlineStr">
        <is>
          <t>T1014062</t>
        </is>
      </c>
      <c r="B14064" t="inlineStr">
        <is>
          <t>2023-11-11</t>
        </is>
      </c>
      <c r="C14064" t="inlineStr">
        <is>
          <t>S032</t>
        </is>
      </c>
      <c r="D14064" t="inlineStr">
        <is>
          <t>Store_032</t>
        </is>
      </c>
      <c r="E14064" t="inlineStr">
        <is>
          <t>Central</t>
        </is>
      </c>
      <c r="F14064" t="inlineStr">
        <is>
          <t>P0089</t>
        </is>
      </c>
      <c r="G14064" t="inlineStr">
        <is>
          <t>Prod_0089</t>
        </is>
      </c>
      <c r="H14064" t="inlineStr">
        <is>
          <t>Stationery</t>
        </is>
      </c>
      <c r="I14064" t="n">
        <v>8</v>
      </c>
      <c r="J14064" t="n">
        <v>551.75</v>
      </c>
      <c r="K14064" t="n">
        <v>0</v>
      </c>
      <c r="L14064">
        <f>I14064*J14064*(1-K14064)</f>
        <v/>
      </c>
      <c r="M14064">
        <f>VLOOKUP(F14064,Products!A:D,4,FALSE)*I14064</f>
        <v/>
      </c>
      <c r="N14064">
        <f>L14064-M14064</f>
        <v/>
      </c>
    </row>
    <row r="14065">
      <c r="A14065" t="inlineStr">
        <is>
          <t>T1014063</t>
        </is>
      </c>
      <c r="B14065" t="inlineStr">
        <is>
          <t>2023-01-12</t>
        </is>
      </c>
      <c r="C14065" t="inlineStr">
        <is>
          <t>S038</t>
        </is>
      </c>
      <c r="D14065" t="inlineStr">
        <is>
          <t>Store_038</t>
        </is>
      </c>
      <c r="E14065" t="inlineStr">
        <is>
          <t>East</t>
        </is>
      </c>
      <c r="F14065" t="inlineStr">
        <is>
          <t>P0057</t>
        </is>
      </c>
      <c r="G14065" t="inlineStr">
        <is>
          <t>Prod_0057</t>
        </is>
      </c>
      <c r="H14065" t="inlineStr">
        <is>
          <t>Beverages</t>
        </is>
      </c>
      <c r="I14065" t="n">
        <v>2</v>
      </c>
      <c r="J14065" t="n">
        <v>74.61</v>
      </c>
      <c r="K14065" t="n">
        <v>0.1</v>
      </c>
      <c r="L14065">
        <f>I14065*J14065*(1-K14065)</f>
        <v/>
      </c>
      <c r="M14065">
        <f>VLOOKUP(F14065,Products!A:D,4,FALSE)*I14065</f>
        <v/>
      </c>
      <c r="N14065">
        <f>L14065-M14065</f>
        <v/>
      </c>
    </row>
    <row r="14066">
      <c r="A14066" t="inlineStr">
        <is>
          <t>T1014064</t>
        </is>
      </c>
      <c r="B14066" t="inlineStr">
        <is>
          <t>2025-04-11</t>
        </is>
      </c>
      <c r="C14066" t="inlineStr">
        <is>
          <t>S012</t>
        </is>
      </c>
      <c r="D14066" t="inlineStr">
        <is>
          <t>Store_012</t>
        </is>
      </c>
      <c r="E14066" t="inlineStr">
        <is>
          <t>South</t>
        </is>
      </c>
      <c r="F14066" t="inlineStr">
        <is>
          <t>P0109</t>
        </is>
      </c>
      <c r="G14066" t="inlineStr">
        <is>
          <t>Prod_0109</t>
        </is>
      </c>
      <c r="H14066" t="inlineStr">
        <is>
          <t>Beverages</t>
        </is>
      </c>
      <c r="I14066" t="n">
        <v>5</v>
      </c>
      <c r="J14066" t="n">
        <v>606.22</v>
      </c>
      <c r="K14066" t="n">
        <v>0</v>
      </c>
      <c r="L14066">
        <f>I14066*J14066*(1-K14066)</f>
        <v/>
      </c>
      <c r="M14066">
        <f>VLOOKUP(F14066,Products!A:D,4,FALSE)*I14066</f>
        <v/>
      </c>
      <c r="N14066">
        <f>L14066-M14066</f>
        <v/>
      </c>
    </row>
    <row r="14067">
      <c r="A14067" t="inlineStr">
        <is>
          <t>T1014065</t>
        </is>
      </c>
      <c r="B14067" t="inlineStr">
        <is>
          <t>2023-05-14</t>
        </is>
      </c>
      <c r="C14067" t="inlineStr">
        <is>
          <t>S033</t>
        </is>
      </c>
      <c r="D14067" t="inlineStr">
        <is>
          <t>Store_033</t>
        </is>
      </c>
      <c r="E14067" t="inlineStr">
        <is>
          <t>North</t>
        </is>
      </c>
      <c r="F14067" t="inlineStr">
        <is>
          <t>P0127</t>
        </is>
      </c>
      <c r="G14067" t="inlineStr">
        <is>
          <t>Prod_0127</t>
        </is>
      </c>
      <c r="H14067" t="inlineStr">
        <is>
          <t>Toys</t>
        </is>
      </c>
      <c r="I14067" t="n">
        <v>9</v>
      </c>
      <c r="J14067" t="n">
        <v>786.04</v>
      </c>
      <c r="K14067" t="n">
        <v>0.15</v>
      </c>
      <c r="L14067">
        <f>I14067*J14067*(1-K14067)</f>
        <v/>
      </c>
      <c r="M14067">
        <f>VLOOKUP(F14067,Products!A:D,4,FALSE)*I14067</f>
        <v/>
      </c>
      <c r="N14067">
        <f>L14067-M14067</f>
        <v/>
      </c>
    </row>
    <row r="14068">
      <c r="A14068" t="inlineStr">
        <is>
          <t>T1014066</t>
        </is>
      </c>
      <c r="B14068" t="inlineStr">
        <is>
          <t>2024-08-17</t>
        </is>
      </c>
      <c r="C14068" t="inlineStr">
        <is>
          <t>S009</t>
        </is>
      </c>
      <c r="D14068" t="inlineStr">
        <is>
          <t>Store_009</t>
        </is>
      </c>
      <c r="E14068" t="inlineStr">
        <is>
          <t>Central</t>
        </is>
      </c>
      <c r="F14068" t="inlineStr">
        <is>
          <t>P0173</t>
        </is>
      </c>
      <c r="G14068" t="inlineStr">
        <is>
          <t>Prod_0173</t>
        </is>
      </c>
      <c r="H14068" t="inlineStr">
        <is>
          <t>Toys</t>
        </is>
      </c>
      <c r="I14068" t="n">
        <v>8</v>
      </c>
      <c r="J14068" t="n">
        <v>984.53</v>
      </c>
      <c r="K14068" t="n">
        <v>0.1</v>
      </c>
      <c r="L14068">
        <f>I14068*J14068*(1-K14068)</f>
        <v/>
      </c>
      <c r="M14068">
        <f>VLOOKUP(F14068,Products!A:D,4,FALSE)*I14068</f>
        <v/>
      </c>
      <c r="N14068">
        <f>L14068-M14068</f>
        <v/>
      </c>
    </row>
    <row r="14069">
      <c r="A14069" t="inlineStr">
        <is>
          <t>T1014067</t>
        </is>
      </c>
      <c r="B14069" t="inlineStr">
        <is>
          <t>2025-02-03</t>
        </is>
      </c>
      <c r="C14069" t="inlineStr">
        <is>
          <t>S046</t>
        </is>
      </c>
      <c r="D14069" t="inlineStr">
        <is>
          <t>Store_046</t>
        </is>
      </c>
      <c r="E14069" t="inlineStr">
        <is>
          <t>South</t>
        </is>
      </c>
      <c r="F14069" t="inlineStr">
        <is>
          <t>P0171</t>
        </is>
      </c>
      <c r="G14069" t="inlineStr">
        <is>
          <t>Prod_0171</t>
        </is>
      </c>
      <c r="H14069" t="inlineStr">
        <is>
          <t>Household</t>
        </is>
      </c>
      <c r="I14069" t="n">
        <v>2</v>
      </c>
      <c r="J14069" t="n">
        <v>269.75</v>
      </c>
      <c r="K14069" t="n">
        <v>0.05</v>
      </c>
      <c r="L14069">
        <f>I14069*J14069*(1-K14069)</f>
        <v/>
      </c>
      <c r="M14069">
        <f>VLOOKUP(F14069,Products!A:D,4,FALSE)*I14069</f>
        <v/>
      </c>
      <c r="N14069">
        <f>L14069-M14069</f>
        <v/>
      </c>
    </row>
    <row r="14070">
      <c r="A14070" t="inlineStr">
        <is>
          <t>T1014068</t>
        </is>
      </c>
      <c r="B14070" t="inlineStr">
        <is>
          <t>2023-01-20</t>
        </is>
      </c>
      <c r="C14070" t="inlineStr">
        <is>
          <t>S041</t>
        </is>
      </c>
      <c r="D14070" t="inlineStr">
        <is>
          <t>Store_041</t>
        </is>
      </c>
      <c r="E14070" t="inlineStr">
        <is>
          <t>East</t>
        </is>
      </c>
      <c r="F14070" t="inlineStr">
        <is>
          <t>P0122</t>
        </is>
      </c>
      <c r="G14070" t="inlineStr">
        <is>
          <t>Prod_0122</t>
        </is>
      </c>
      <c r="H14070" t="inlineStr">
        <is>
          <t>Beverages</t>
        </is>
      </c>
      <c r="I14070" t="n">
        <v>6</v>
      </c>
      <c r="J14070" t="n">
        <v>919.5700000000001</v>
      </c>
      <c r="K14070" t="n">
        <v>0</v>
      </c>
      <c r="L14070">
        <f>I14070*J14070*(1-K14070)</f>
        <v/>
      </c>
      <c r="M14070">
        <f>VLOOKUP(F14070,Products!A:D,4,FALSE)*I14070</f>
        <v/>
      </c>
      <c r="N14070">
        <f>L14070-M14070</f>
        <v/>
      </c>
    </row>
    <row r="14071">
      <c r="A14071" t="inlineStr">
        <is>
          <t>T1014069</t>
        </is>
      </c>
      <c r="B14071" t="inlineStr">
        <is>
          <t>2024-10-04</t>
        </is>
      </c>
      <c r="C14071" t="inlineStr">
        <is>
          <t>S043</t>
        </is>
      </c>
      <c r="D14071" t="inlineStr">
        <is>
          <t>Store_043</t>
        </is>
      </c>
      <c r="E14071" t="inlineStr">
        <is>
          <t>East</t>
        </is>
      </c>
      <c r="F14071" t="inlineStr">
        <is>
          <t>P0087</t>
        </is>
      </c>
      <c r="G14071" t="inlineStr">
        <is>
          <t>Prod_0087</t>
        </is>
      </c>
      <c r="H14071" t="inlineStr">
        <is>
          <t>Clothing</t>
        </is>
      </c>
      <c r="I14071" t="n">
        <v>3</v>
      </c>
      <c r="J14071" t="n">
        <v>398.47</v>
      </c>
      <c r="K14071" t="n">
        <v>0</v>
      </c>
      <c r="L14071">
        <f>I14071*J14071*(1-K14071)</f>
        <v/>
      </c>
      <c r="M14071">
        <f>VLOOKUP(F14071,Products!A:D,4,FALSE)*I14071</f>
        <v/>
      </c>
      <c r="N14071">
        <f>L14071-M14071</f>
        <v/>
      </c>
    </row>
    <row r="14072">
      <c r="A14072" t="inlineStr">
        <is>
          <t>T1014070</t>
        </is>
      </c>
      <c r="B14072" t="inlineStr">
        <is>
          <t>2023-05-28</t>
        </is>
      </c>
      <c r="C14072" t="inlineStr">
        <is>
          <t>S045</t>
        </is>
      </c>
      <c r="D14072" t="inlineStr">
        <is>
          <t>Store_045</t>
        </is>
      </c>
      <c r="E14072" t="inlineStr">
        <is>
          <t>East</t>
        </is>
      </c>
      <c r="F14072" t="inlineStr">
        <is>
          <t>P0183</t>
        </is>
      </c>
      <c r="G14072" t="inlineStr">
        <is>
          <t>Prod_0183</t>
        </is>
      </c>
      <c r="H14072" t="inlineStr">
        <is>
          <t>Stationery</t>
        </is>
      </c>
      <c r="I14072" t="n">
        <v>1</v>
      </c>
      <c r="J14072" t="n">
        <v>1012.62</v>
      </c>
      <c r="K14072" t="n">
        <v>0</v>
      </c>
      <c r="L14072">
        <f>I14072*J14072*(1-K14072)</f>
        <v/>
      </c>
      <c r="M14072">
        <f>VLOOKUP(F14072,Products!A:D,4,FALSE)*I14072</f>
        <v/>
      </c>
      <c r="N14072">
        <f>L14072-M14072</f>
        <v/>
      </c>
    </row>
    <row r="14073">
      <c r="A14073" t="inlineStr">
        <is>
          <t>T1014071</t>
        </is>
      </c>
      <c r="B14073" t="inlineStr">
        <is>
          <t>2024-11-08</t>
        </is>
      </c>
      <c r="C14073" t="inlineStr">
        <is>
          <t>S008</t>
        </is>
      </c>
      <c r="D14073" t="inlineStr">
        <is>
          <t>Store_008</t>
        </is>
      </c>
      <c r="E14073" t="inlineStr">
        <is>
          <t>East</t>
        </is>
      </c>
      <c r="F14073" t="inlineStr">
        <is>
          <t>P0199</t>
        </is>
      </c>
      <c r="G14073" t="inlineStr">
        <is>
          <t>Prod_0199</t>
        </is>
      </c>
      <c r="H14073" t="inlineStr">
        <is>
          <t>Beverages</t>
        </is>
      </c>
      <c r="I14073" t="n">
        <v>1</v>
      </c>
      <c r="J14073" t="n">
        <v>116.27</v>
      </c>
      <c r="K14073" t="n">
        <v>0.2</v>
      </c>
      <c r="L14073">
        <f>I14073*J14073*(1-K14073)</f>
        <v/>
      </c>
      <c r="M14073">
        <f>VLOOKUP(F14073,Products!A:D,4,FALSE)*I14073</f>
        <v/>
      </c>
      <c r="N14073">
        <f>L14073-M14073</f>
        <v/>
      </c>
    </row>
    <row r="14074">
      <c r="A14074" t="inlineStr">
        <is>
          <t>T1014072</t>
        </is>
      </c>
      <c r="B14074" t="inlineStr">
        <is>
          <t>2023-08-23</t>
        </is>
      </c>
      <c r="C14074" t="inlineStr">
        <is>
          <t>S025</t>
        </is>
      </c>
      <c r="D14074" t="inlineStr">
        <is>
          <t>Store_025</t>
        </is>
      </c>
      <c r="E14074" t="inlineStr">
        <is>
          <t>Central</t>
        </is>
      </c>
      <c r="F14074" t="inlineStr">
        <is>
          <t>P0177</t>
        </is>
      </c>
      <c r="G14074" t="inlineStr">
        <is>
          <t>Prod_0177</t>
        </is>
      </c>
      <c r="H14074" t="inlineStr">
        <is>
          <t>Household</t>
        </is>
      </c>
      <c r="I14074" t="n">
        <v>4</v>
      </c>
      <c r="J14074" t="n">
        <v>182.77</v>
      </c>
      <c r="K14074" t="n">
        <v>0.1</v>
      </c>
      <c r="L14074">
        <f>I14074*J14074*(1-K14074)</f>
        <v/>
      </c>
      <c r="M14074">
        <f>VLOOKUP(F14074,Products!A:D,4,FALSE)*I14074</f>
        <v/>
      </c>
      <c r="N14074">
        <f>L14074-M14074</f>
        <v/>
      </c>
    </row>
    <row r="14075">
      <c r="A14075" t="inlineStr">
        <is>
          <t>T1014073</t>
        </is>
      </c>
      <c r="B14075" t="inlineStr">
        <is>
          <t>2023-10-24</t>
        </is>
      </c>
      <c r="C14075" t="inlineStr">
        <is>
          <t>S049</t>
        </is>
      </c>
      <c r="D14075" t="inlineStr">
        <is>
          <t>Store_049</t>
        </is>
      </c>
      <c r="E14075" t="inlineStr">
        <is>
          <t>North</t>
        </is>
      </c>
      <c r="F14075" t="inlineStr">
        <is>
          <t>P0005</t>
        </is>
      </c>
      <c r="G14075" t="inlineStr">
        <is>
          <t>Prod_0005</t>
        </is>
      </c>
      <c r="H14075" t="inlineStr">
        <is>
          <t>Beverages</t>
        </is>
      </c>
      <c r="I14075" t="n">
        <v>2</v>
      </c>
      <c r="J14075" t="n">
        <v>133.93</v>
      </c>
      <c r="K14075" t="n">
        <v>0</v>
      </c>
      <c r="L14075">
        <f>I14075*J14075*(1-K14075)</f>
        <v/>
      </c>
      <c r="M14075">
        <f>VLOOKUP(F14075,Products!A:D,4,FALSE)*I14075</f>
        <v/>
      </c>
      <c r="N14075">
        <f>L14075-M14075</f>
        <v/>
      </c>
    </row>
    <row r="14076">
      <c r="A14076" t="inlineStr">
        <is>
          <t>T1014074</t>
        </is>
      </c>
      <c r="B14076" t="inlineStr">
        <is>
          <t>2024-10-07</t>
        </is>
      </c>
      <c r="C14076" t="inlineStr">
        <is>
          <t>S016</t>
        </is>
      </c>
      <c r="D14076" t="inlineStr">
        <is>
          <t>Store_016</t>
        </is>
      </c>
      <c r="E14076" t="inlineStr">
        <is>
          <t>West</t>
        </is>
      </c>
      <c r="F14076" t="inlineStr">
        <is>
          <t>P0109</t>
        </is>
      </c>
      <c r="G14076" t="inlineStr">
        <is>
          <t>Prod_0109</t>
        </is>
      </c>
      <c r="H14076" t="inlineStr">
        <is>
          <t>Beverages</t>
        </is>
      </c>
      <c r="I14076" t="n">
        <v>6</v>
      </c>
      <c r="J14076" t="n">
        <v>591.5599999999999</v>
      </c>
      <c r="K14076" t="n">
        <v>0.05</v>
      </c>
      <c r="L14076">
        <f>I14076*J14076*(1-K14076)</f>
        <v/>
      </c>
      <c r="M14076">
        <f>VLOOKUP(F14076,Products!A:D,4,FALSE)*I14076</f>
        <v/>
      </c>
      <c r="N14076">
        <f>L14076-M14076</f>
        <v/>
      </c>
    </row>
    <row r="14077">
      <c r="A14077" t="inlineStr">
        <is>
          <t>T1014075</t>
        </is>
      </c>
      <c r="B14077" t="inlineStr">
        <is>
          <t>2023-08-21</t>
        </is>
      </c>
      <c r="C14077" t="inlineStr">
        <is>
          <t>S025</t>
        </is>
      </c>
      <c r="D14077" t="inlineStr">
        <is>
          <t>Store_025</t>
        </is>
      </c>
      <c r="E14077" t="inlineStr">
        <is>
          <t>Central</t>
        </is>
      </c>
      <c r="F14077" t="inlineStr">
        <is>
          <t>P0113</t>
        </is>
      </c>
      <c r="G14077" t="inlineStr">
        <is>
          <t>Prod_0113</t>
        </is>
      </c>
      <c r="H14077" t="inlineStr">
        <is>
          <t>Toys</t>
        </is>
      </c>
      <c r="I14077" t="n">
        <v>6</v>
      </c>
      <c r="J14077" t="n">
        <v>729.88</v>
      </c>
      <c r="K14077" t="n">
        <v>0</v>
      </c>
      <c r="L14077">
        <f>I14077*J14077*(1-K14077)</f>
        <v/>
      </c>
      <c r="M14077">
        <f>VLOOKUP(F14077,Products!A:D,4,FALSE)*I14077</f>
        <v/>
      </c>
      <c r="N14077">
        <f>L14077-M14077</f>
        <v/>
      </c>
    </row>
    <row r="14078">
      <c r="A14078" t="inlineStr">
        <is>
          <t>T1014076</t>
        </is>
      </c>
      <c r="B14078" t="inlineStr">
        <is>
          <t>2023-01-20</t>
        </is>
      </c>
      <c r="C14078" t="inlineStr">
        <is>
          <t>S005</t>
        </is>
      </c>
      <c r="D14078" t="inlineStr">
        <is>
          <t>Store_005</t>
        </is>
      </c>
      <c r="E14078" t="inlineStr">
        <is>
          <t>Central</t>
        </is>
      </c>
      <c r="F14078" t="inlineStr">
        <is>
          <t>P0141</t>
        </is>
      </c>
      <c r="G14078" t="inlineStr">
        <is>
          <t>Prod_0141</t>
        </is>
      </c>
      <c r="H14078" t="inlineStr">
        <is>
          <t>Food</t>
        </is>
      </c>
      <c r="I14078" t="n">
        <v>6</v>
      </c>
      <c r="J14078" t="n">
        <v>1000.25</v>
      </c>
      <c r="K14078" t="n">
        <v>0.15</v>
      </c>
      <c r="L14078">
        <f>I14078*J14078*(1-K14078)</f>
        <v/>
      </c>
      <c r="M14078">
        <f>VLOOKUP(F14078,Products!A:D,4,FALSE)*I14078</f>
        <v/>
      </c>
      <c r="N14078">
        <f>L14078-M14078</f>
        <v/>
      </c>
    </row>
    <row r="14079">
      <c r="A14079" t="inlineStr">
        <is>
          <t>T1014077</t>
        </is>
      </c>
      <c r="B14079" t="inlineStr">
        <is>
          <t>2023-08-31</t>
        </is>
      </c>
      <c r="C14079" t="inlineStr">
        <is>
          <t>S042</t>
        </is>
      </c>
      <c r="D14079" t="inlineStr">
        <is>
          <t>Store_042</t>
        </is>
      </c>
      <c r="E14079" t="inlineStr">
        <is>
          <t>Central</t>
        </is>
      </c>
      <c r="F14079" t="inlineStr">
        <is>
          <t>P0113</t>
        </is>
      </c>
      <c r="G14079" t="inlineStr">
        <is>
          <t>Prod_0113</t>
        </is>
      </c>
      <c r="H14079" t="inlineStr">
        <is>
          <t>Toys</t>
        </is>
      </c>
      <c r="I14079" t="n">
        <v>8</v>
      </c>
      <c r="J14079" t="n">
        <v>635.3</v>
      </c>
      <c r="K14079" t="n">
        <v>0</v>
      </c>
      <c r="L14079">
        <f>I14079*J14079*(1-K14079)</f>
        <v/>
      </c>
      <c r="M14079">
        <f>VLOOKUP(F14079,Products!A:D,4,FALSE)*I14079</f>
        <v/>
      </c>
      <c r="N14079">
        <f>L14079-M14079</f>
        <v/>
      </c>
    </row>
    <row r="14080">
      <c r="A14080" t="inlineStr">
        <is>
          <t>T1014078</t>
        </is>
      </c>
      <c r="B14080" t="inlineStr">
        <is>
          <t>2025-01-23</t>
        </is>
      </c>
      <c r="C14080" t="inlineStr">
        <is>
          <t>S017</t>
        </is>
      </c>
      <c r="D14080" t="inlineStr">
        <is>
          <t>Store_017</t>
        </is>
      </c>
      <c r="E14080" t="inlineStr">
        <is>
          <t>South</t>
        </is>
      </c>
      <c r="F14080" t="inlineStr">
        <is>
          <t>P0100</t>
        </is>
      </c>
      <c r="G14080" t="inlineStr">
        <is>
          <t>Prod_0100</t>
        </is>
      </c>
      <c r="H14080" t="inlineStr">
        <is>
          <t>Household</t>
        </is>
      </c>
      <c r="I14080" t="n">
        <v>2</v>
      </c>
      <c r="J14080" t="n">
        <v>379.25</v>
      </c>
      <c r="K14080" t="n">
        <v>0</v>
      </c>
      <c r="L14080">
        <f>I14080*J14080*(1-K14080)</f>
        <v/>
      </c>
      <c r="M14080">
        <f>VLOOKUP(F14080,Products!A:D,4,FALSE)*I14080</f>
        <v/>
      </c>
      <c r="N14080">
        <f>L14080-M14080</f>
        <v/>
      </c>
    </row>
    <row r="14081">
      <c r="A14081" t="inlineStr">
        <is>
          <t>T1014079</t>
        </is>
      </c>
      <c r="B14081" t="inlineStr">
        <is>
          <t>2024-08-08</t>
        </is>
      </c>
      <c r="C14081" t="inlineStr">
        <is>
          <t>S033</t>
        </is>
      </c>
      <c r="D14081" t="inlineStr">
        <is>
          <t>Store_033</t>
        </is>
      </c>
      <c r="E14081" t="inlineStr">
        <is>
          <t>North</t>
        </is>
      </c>
      <c r="F14081" t="inlineStr">
        <is>
          <t>P0006</t>
        </is>
      </c>
      <c r="G14081" t="inlineStr">
        <is>
          <t>Prod_0006</t>
        </is>
      </c>
      <c r="H14081" t="inlineStr">
        <is>
          <t>Food</t>
        </is>
      </c>
      <c r="I14081" t="n">
        <v>8</v>
      </c>
      <c r="J14081" t="n">
        <v>706.39</v>
      </c>
      <c r="K14081" t="n">
        <v>0</v>
      </c>
      <c r="L14081">
        <f>I14081*J14081*(1-K14081)</f>
        <v/>
      </c>
      <c r="M14081">
        <f>VLOOKUP(F14081,Products!A:D,4,FALSE)*I14081</f>
        <v/>
      </c>
      <c r="N14081">
        <f>L14081-M14081</f>
        <v/>
      </c>
    </row>
    <row r="14082">
      <c r="A14082" t="inlineStr">
        <is>
          <t>T1014080</t>
        </is>
      </c>
      <c r="B14082" t="inlineStr">
        <is>
          <t>2025-09-18</t>
        </is>
      </c>
      <c r="C14082" t="inlineStr">
        <is>
          <t>S044</t>
        </is>
      </c>
      <c r="D14082" t="inlineStr">
        <is>
          <t>Store_044</t>
        </is>
      </c>
      <c r="E14082" t="inlineStr">
        <is>
          <t>North</t>
        </is>
      </c>
      <c r="F14082" t="inlineStr">
        <is>
          <t>P0185</t>
        </is>
      </c>
      <c r="G14082" t="inlineStr">
        <is>
          <t>Prod_0185</t>
        </is>
      </c>
      <c r="H14082" t="inlineStr">
        <is>
          <t>Food</t>
        </is>
      </c>
      <c r="I14082" t="n">
        <v>8</v>
      </c>
      <c r="J14082" t="n">
        <v>347.67</v>
      </c>
      <c r="K14082" t="n">
        <v>0</v>
      </c>
      <c r="L14082">
        <f>I14082*J14082*(1-K14082)</f>
        <v/>
      </c>
      <c r="M14082">
        <f>VLOOKUP(F14082,Products!A:D,4,FALSE)*I14082</f>
        <v/>
      </c>
      <c r="N14082">
        <f>L14082-M14082</f>
        <v/>
      </c>
    </row>
    <row r="14083">
      <c r="A14083" t="inlineStr">
        <is>
          <t>T1014081</t>
        </is>
      </c>
      <c r="B14083" t="inlineStr">
        <is>
          <t>2024-07-07</t>
        </is>
      </c>
      <c r="C14083" t="inlineStr">
        <is>
          <t>S041</t>
        </is>
      </c>
      <c r="D14083" t="inlineStr">
        <is>
          <t>Store_041</t>
        </is>
      </c>
      <c r="E14083" t="inlineStr">
        <is>
          <t>East</t>
        </is>
      </c>
      <c r="F14083" t="inlineStr">
        <is>
          <t>P0089</t>
        </is>
      </c>
      <c r="G14083" t="inlineStr">
        <is>
          <t>Prod_0089</t>
        </is>
      </c>
      <c r="H14083" t="inlineStr">
        <is>
          <t>Stationery</t>
        </is>
      </c>
      <c r="I14083" t="n">
        <v>5</v>
      </c>
      <c r="J14083" t="n">
        <v>695.0700000000001</v>
      </c>
      <c r="K14083" t="n">
        <v>0.1</v>
      </c>
      <c r="L14083">
        <f>I14083*J14083*(1-K14083)</f>
        <v/>
      </c>
      <c r="M14083">
        <f>VLOOKUP(F14083,Products!A:D,4,FALSE)*I14083</f>
        <v/>
      </c>
      <c r="N14083">
        <f>L14083-M14083</f>
        <v/>
      </c>
    </row>
    <row r="14084">
      <c r="A14084" t="inlineStr">
        <is>
          <t>T1014082</t>
        </is>
      </c>
      <c r="B14084" t="inlineStr">
        <is>
          <t>2025-08-20</t>
        </is>
      </c>
      <c r="C14084" t="inlineStr">
        <is>
          <t>S037</t>
        </is>
      </c>
      <c r="D14084" t="inlineStr">
        <is>
          <t>Store_037</t>
        </is>
      </c>
      <c r="E14084" t="inlineStr">
        <is>
          <t>East</t>
        </is>
      </c>
      <c r="F14084" t="inlineStr">
        <is>
          <t>P0033</t>
        </is>
      </c>
      <c r="G14084" t="inlineStr">
        <is>
          <t>Prod_0033</t>
        </is>
      </c>
      <c r="H14084" t="inlineStr">
        <is>
          <t>Food</t>
        </is>
      </c>
      <c r="I14084" t="n">
        <v>6</v>
      </c>
      <c r="J14084" t="n">
        <v>477.35</v>
      </c>
      <c r="K14084" t="n">
        <v>0</v>
      </c>
      <c r="L14084">
        <f>I14084*J14084*(1-K14084)</f>
        <v/>
      </c>
      <c r="M14084">
        <f>VLOOKUP(F14084,Products!A:D,4,FALSE)*I14084</f>
        <v/>
      </c>
      <c r="N14084">
        <f>L14084-M14084</f>
        <v/>
      </c>
    </row>
    <row r="14085">
      <c r="A14085" t="inlineStr">
        <is>
          <t>T1014083</t>
        </is>
      </c>
      <c r="B14085" t="inlineStr">
        <is>
          <t>2023-02-08</t>
        </is>
      </c>
      <c r="C14085" t="inlineStr">
        <is>
          <t>S020</t>
        </is>
      </c>
      <c r="D14085" t="inlineStr">
        <is>
          <t>Store_020</t>
        </is>
      </c>
      <c r="E14085" t="inlineStr">
        <is>
          <t>West</t>
        </is>
      </c>
      <c r="F14085" t="inlineStr">
        <is>
          <t>P0138</t>
        </is>
      </c>
      <c r="G14085" t="inlineStr">
        <is>
          <t>Prod_0138</t>
        </is>
      </c>
      <c r="H14085" t="inlineStr">
        <is>
          <t>Household</t>
        </is>
      </c>
      <c r="I14085" t="n">
        <v>7</v>
      </c>
      <c r="J14085" t="n">
        <v>298.35</v>
      </c>
      <c r="K14085" t="n">
        <v>0.2</v>
      </c>
      <c r="L14085">
        <f>I14085*J14085*(1-K14085)</f>
        <v/>
      </c>
      <c r="M14085">
        <f>VLOOKUP(F14085,Products!A:D,4,FALSE)*I14085</f>
        <v/>
      </c>
      <c r="N14085">
        <f>L14085-M14085</f>
        <v/>
      </c>
    </row>
    <row r="14086">
      <c r="A14086" t="inlineStr">
        <is>
          <t>T1014084</t>
        </is>
      </c>
      <c r="B14086" t="inlineStr">
        <is>
          <t>2023-03-25</t>
        </is>
      </c>
      <c r="C14086" t="inlineStr">
        <is>
          <t>S050</t>
        </is>
      </c>
      <c r="D14086" t="inlineStr">
        <is>
          <t>Store_050</t>
        </is>
      </c>
      <c r="E14086" t="inlineStr">
        <is>
          <t>South</t>
        </is>
      </c>
      <c r="F14086" t="inlineStr">
        <is>
          <t>P0138</t>
        </is>
      </c>
      <c r="G14086" t="inlineStr">
        <is>
          <t>Prod_0138</t>
        </is>
      </c>
      <c r="H14086" t="inlineStr">
        <is>
          <t>Household</t>
        </is>
      </c>
      <c r="I14086" t="n">
        <v>6</v>
      </c>
      <c r="J14086" t="n">
        <v>369.02</v>
      </c>
      <c r="K14086" t="n">
        <v>0.05</v>
      </c>
      <c r="L14086">
        <f>I14086*J14086*(1-K14086)</f>
        <v/>
      </c>
      <c r="M14086">
        <f>VLOOKUP(F14086,Products!A:D,4,FALSE)*I14086</f>
        <v/>
      </c>
      <c r="N14086">
        <f>L14086-M14086</f>
        <v/>
      </c>
    </row>
    <row r="14087">
      <c r="A14087" t="inlineStr">
        <is>
          <t>T1014085</t>
        </is>
      </c>
      <c r="B14087" t="inlineStr">
        <is>
          <t>2025-06-19</t>
        </is>
      </c>
      <c r="C14087" t="inlineStr">
        <is>
          <t>S008</t>
        </is>
      </c>
      <c r="D14087" t="inlineStr">
        <is>
          <t>Store_008</t>
        </is>
      </c>
      <c r="E14087" t="inlineStr">
        <is>
          <t>East</t>
        </is>
      </c>
      <c r="F14087" t="inlineStr">
        <is>
          <t>P0145</t>
        </is>
      </c>
      <c r="G14087" t="inlineStr">
        <is>
          <t>Prod_0145</t>
        </is>
      </c>
      <c r="H14087" t="inlineStr">
        <is>
          <t>Electronics</t>
        </is>
      </c>
      <c r="I14087" t="n">
        <v>2</v>
      </c>
      <c r="J14087" t="n">
        <v>682.88</v>
      </c>
      <c r="K14087" t="n">
        <v>0.2</v>
      </c>
      <c r="L14087">
        <f>I14087*J14087*(1-K14087)</f>
        <v/>
      </c>
      <c r="M14087">
        <f>VLOOKUP(F14087,Products!A:D,4,FALSE)*I14087</f>
        <v/>
      </c>
      <c r="N14087">
        <f>L14087-M14087</f>
        <v/>
      </c>
    </row>
    <row r="14088">
      <c r="A14088" t="inlineStr">
        <is>
          <t>T1014086</t>
        </is>
      </c>
      <c r="B14088" t="inlineStr">
        <is>
          <t>2023-04-28</t>
        </is>
      </c>
      <c r="C14088" t="inlineStr">
        <is>
          <t>S029</t>
        </is>
      </c>
      <c r="D14088" t="inlineStr">
        <is>
          <t>Store_029</t>
        </is>
      </c>
      <c r="E14088" t="inlineStr">
        <is>
          <t>South</t>
        </is>
      </c>
      <c r="F14088" t="inlineStr">
        <is>
          <t>P0093</t>
        </is>
      </c>
      <c r="G14088" t="inlineStr">
        <is>
          <t>Prod_0093</t>
        </is>
      </c>
      <c r="H14088" t="inlineStr">
        <is>
          <t>Electronics</t>
        </is>
      </c>
      <c r="I14088" t="n">
        <v>6</v>
      </c>
      <c r="J14088" t="n">
        <v>170.8</v>
      </c>
      <c r="K14088" t="n">
        <v>0</v>
      </c>
      <c r="L14088">
        <f>I14088*J14088*(1-K14088)</f>
        <v/>
      </c>
      <c r="M14088">
        <f>VLOOKUP(F14088,Products!A:D,4,FALSE)*I14088</f>
        <v/>
      </c>
      <c r="N14088">
        <f>L14088-M14088</f>
        <v/>
      </c>
    </row>
    <row r="14089">
      <c r="A14089" t="inlineStr">
        <is>
          <t>T1014087</t>
        </is>
      </c>
      <c r="B14089" t="inlineStr">
        <is>
          <t>2025-03-22</t>
        </is>
      </c>
      <c r="C14089" t="inlineStr">
        <is>
          <t>S014</t>
        </is>
      </c>
      <c r="D14089" t="inlineStr">
        <is>
          <t>Store_014</t>
        </is>
      </c>
      <c r="E14089" t="inlineStr">
        <is>
          <t>West</t>
        </is>
      </c>
      <c r="F14089" t="inlineStr">
        <is>
          <t>P0132</t>
        </is>
      </c>
      <c r="G14089" t="inlineStr">
        <is>
          <t>Prod_0132</t>
        </is>
      </c>
      <c r="H14089" t="inlineStr">
        <is>
          <t>Food</t>
        </is>
      </c>
      <c r="I14089" t="n">
        <v>5</v>
      </c>
      <c r="J14089" t="n">
        <v>158.43</v>
      </c>
      <c r="K14089" t="n">
        <v>0</v>
      </c>
      <c r="L14089">
        <f>I14089*J14089*(1-K14089)</f>
        <v/>
      </c>
      <c r="M14089">
        <f>VLOOKUP(F14089,Products!A:D,4,FALSE)*I14089</f>
        <v/>
      </c>
      <c r="N14089">
        <f>L14089-M14089</f>
        <v/>
      </c>
    </row>
    <row r="14090">
      <c r="A14090" t="inlineStr">
        <is>
          <t>T1014088</t>
        </is>
      </c>
      <c r="B14090" t="inlineStr">
        <is>
          <t>2024-07-15</t>
        </is>
      </c>
      <c r="C14090" t="inlineStr">
        <is>
          <t>S047</t>
        </is>
      </c>
      <c r="D14090" t="inlineStr">
        <is>
          <t>Store_047</t>
        </is>
      </c>
      <c r="E14090" t="inlineStr">
        <is>
          <t>North</t>
        </is>
      </c>
      <c r="F14090" t="inlineStr">
        <is>
          <t>P0058</t>
        </is>
      </c>
      <c r="G14090" t="inlineStr">
        <is>
          <t>Prod_0058</t>
        </is>
      </c>
      <c r="H14090" t="inlineStr">
        <is>
          <t>Stationery</t>
        </is>
      </c>
      <c r="I14090" t="n">
        <v>8</v>
      </c>
      <c r="J14090" t="n">
        <v>492.69</v>
      </c>
      <c r="K14090" t="n">
        <v>0.15</v>
      </c>
      <c r="L14090">
        <f>I14090*J14090*(1-K14090)</f>
        <v/>
      </c>
      <c r="M14090">
        <f>VLOOKUP(F14090,Products!A:D,4,FALSE)*I14090</f>
        <v/>
      </c>
      <c r="N14090">
        <f>L14090-M14090</f>
        <v/>
      </c>
    </row>
    <row r="14091">
      <c r="A14091" t="inlineStr">
        <is>
          <t>T1014089</t>
        </is>
      </c>
      <c r="B14091" t="inlineStr">
        <is>
          <t>2024-07-08</t>
        </is>
      </c>
      <c r="C14091" t="inlineStr">
        <is>
          <t>S050</t>
        </is>
      </c>
      <c r="D14091" t="inlineStr">
        <is>
          <t>Store_050</t>
        </is>
      </c>
      <c r="E14091" t="inlineStr">
        <is>
          <t>South</t>
        </is>
      </c>
      <c r="F14091" t="inlineStr">
        <is>
          <t>P0093</t>
        </is>
      </c>
      <c r="G14091" t="inlineStr">
        <is>
          <t>Prod_0093</t>
        </is>
      </c>
      <c r="H14091" t="inlineStr">
        <is>
          <t>Electronics</t>
        </is>
      </c>
      <c r="I14091" t="n">
        <v>4</v>
      </c>
      <c r="J14091" t="n">
        <v>223.06</v>
      </c>
      <c r="K14091" t="n">
        <v>0.2</v>
      </c>
      <c r="L14091">
        <f>I14091*J14091*(1-K14091)</f>
        <v/>
      </c>
      <c r="M14091">
        <f>VLOOKUP(F14091,Products!A:D,4,FALSE)*I14091</f>
        <v/>
      </c>
      <c r="N14091">
        <f>L14091-M14091</f>
        <v/>
      </c>
    </row>
    <row r="14092">
      <c r="A14092" t="inlineStr">
        <is>
          <t>T1014090</t>
        </is>
      </c>
      <c r="B14092" t="inlineStr">
        <is>
          <t>2023-06-20</t>
        </is>
      </c>
      <c r="C14092" t="inlineStr">
        <is>
          <t>S005</t>
        </is>
      </c>
      <c r="D14092" t="inlineStr">
        <is>
          <t>Store_005</t>
        </is>
      </c>
      <c r="E14092" t="inlineStr">
        <is>
          <t>Central</t>
        </is>
      </c>
      <c r="F14092" t="inlineStr">
        <is>
          <t>P0197</t>
        </is>
      </c>
      <c r="G14092" t="inlineStr">
        <is>
          <t>Prod_0197</t>
        </is>
      </c>
      <c r="H14092" t="inlineStr">
        <is>
          <t>Food</t>
        </is>
      </c>
      <c r="I14092" t="n">
        <v>9</v>
      </c>
      <c r="J14092" t="n">
        <v>173.02</v>
      </c>
      <c r="K14092" t="n">
        <v>0.15</v>
      </c>
      <c r="L14092">
        <f>I14092*J14092*(1-K14092)</f>
        <v/>
      </c>
      <c r="M14092">
        <f>VLOOKUP(F14092,Products!A:D,4,FALSE)*I14092</f>
        <v/>
      </c>
      <c r="N14092">
        <f>L14092-M14092</f>
        <v/>
      </c>
    </row>
    <row r="14093">
      <c r="A14093" t="inlineStr">
        <is>
          <t>T1014091</t>
        </is>
      </c>
      <c r="B14093" t="inlineStr">
        <is>
          <t>2025-05-29</t>
        </is>
      </c>
      <c r="C14093" t="inlineStr">
        <is>
          <t>S030</t>
        </is>
      </c>
      <c r="D14093" t="inlineStr">
        <is>
          <t>Store_030</t>
        </is>
      </c>
      <c r="E14093" t="inlineStr">
        <is>
          <t>North</t>
        </is>
      </c>
      <c r="F14093" t="inlineStr">
        <is>
          <t>P0158</t>
        </is>
      </c>
      <c r="G14093" t="inlineStr">
        <is>
          <t>Prod_0158</t>
        </is>
      </c>
      <c r="H14093" t="inlineStr">
        <is>
          <t>Beverages</t>
        </is>
      </c>
      <c r="I14093" t="n">
        <v>4</v>
      </c>
      <c r="J14093" t="n">
        <v>220.39</v>
      </c>
      <c r="K14093" t="n">
        <v>0</v>
      </c>
      <c r="L14093">
        <f>I14093*J14093*(1-K14093)</f>
        <v/>
      </c>
      <c r="M14093">
        <f>VLOOKUP(F14093,Products!A:D,4,FALSE)*I14093</f>
        <v/>
      </c>
      <c r="N14093">
        <f>L14093-M14093</f>
        <v/>
      </c>
    </row>
    <row r="14094">
      <c r="A14094" t="inlineStr">
        <is>
          <t>T1014092</t>
        </is>
      </c>
      <c r="B14094" t="inlineStr">
        <is>
          <t>2025-09-19</t>
        </is>
      </c>
      <c r="C14094" t="inlineStr">
        <is>
          <t>S041</t>
        </is>
      </c>
      <c r="D14094" t="inlineStr">
        <is>
          <t>Store_041</t>
        </is>
      </c>
      <c r="E14094" t="inlineStr">
        <is>
          <t>East</t>
        </is>
      </c>
      <c r="F14094" t="inlineStr">
        <is>
          <t>P0091</t>
        </is>
      </c>
      <c r="G14094" t="inlineStr">
        <is>
          <t>Prod_0091</t>
        </is>
      </c>
      <c r="H14094" t="inlineStr">
        <is>
          <t>Toys</t>
        </is>
      </c>
      <c r="I14094" t="n">
        <v>4</v>
      </c>
      <c r="J14094" t="n">
        <v>245.05</v>
      </c>
      <c r="K14094" t="n">
        <v>0</v>
      </c>
      <c r="L14094">
        <f>I14094*J14094*(1-K14094)</f>
        <v/>
      </c>
      <c r="M14094">
        <f>VLOOKUP(F14094,Products!A:D,4,FALSE)*I14094</f>
        <v/>
      </c>
      <c r="N14094">
        <f>L14094-M14094</f>
        <v/>
      </c>
    </row>
    <row r="14095">
      <c r="A14095" t="inlineStr">
        <is>
          <t>T1014093</t>
        </is>
      </c>
      <c r="B14095" t="inlineStr">
        <is>
          <t>2024-02-16</t>
        </is>
      </c>
      <c r="C14095" t="inlineStr">
        <is>
          <t>S003</t>
        </is>
      </c>
      <c r="D14095" t="inlineStr">
        <is>
          <t>Store_003</t>
        </is>
      </c>
      <c r="E14095" t="inlineStr">
        <is>
          <t>North</t>
        </is>
      </c>
      <c r="F14095" t="inlineStr">
        <is>
          <t>P0073</t>
        </is>
      </c>
      <c r="G14095" t="inlineStr">
        <is>
          <t>Prod_0073</t>
        </is>
      </c>
      <c r="H14095" t="inlineStr">
        <is>
          <t>Food</t>
        </is>
      </c>
      <c r="I14095" t="n">
        <v>3</v>
      </c>
      <c r="J14095" t="n">
        <v>502.5</v>
      </c>
      <c r="K14095" t="n">
        <v>0.1</v>
      </c>
      <c r="L14095">
        <f>I14095*J14095*(1-K14095)</f>
        <v/>
      </c>
      <c r="M14095">
        <f>VLOOKUP(F14095,Products!A:D,4,FALSE)*I14095</f>
        <v/>
      </c>
      <c r="N14095">
        <f>L14095-M14095</f>
        <v/>
      </c>
    </row>
    <row r="14096">
      <c r="A14096" t="inlineStr">
        <is>
          <t>T1014094</t>
        </is>
      </c>
      <c r="B14096" t="inlineStr">
        <is>
          <t>2023-02-01</t>
        </is>
      </c>
      <c r="C14096" t="inlineStr">
        <is>
          <t>S013</t>
        </is>
      </c>
      <c r="D14096" t="inlineStr">
        <is>
          <t>Store_013</t>
        </is>
      </c>
      <c r="E14096" t="inlineStr">
        <is>
          <t>North</t>
        </is>
      </c>
      <c r="F14096" t="inlineStr">
        <is>
          <t>P0058</t>
        </is>
      </c>
      <c r="G14096" t="inlineStr">
        <is>
          <t>Prod_0058</t>
        </is>
      </c>
      <c r="H14096" t="inlineStr">
        <is>
          <t>Stationery</t>
        </is>
      </c>
      <c r="I14096" t="n">
        <v>2</v>
      </c>
      <c r="J14096" t="n">
        <v>446.13</v>
      </c>
      <c r="K14096" t="n">
        <v>0.1</v>
      </c>
      <c r="L14096">
        <f>I14096*J14096*(1-K14096)</f>
        <v/>
      </c>
      <c r="M14096">
        <f>VLOOKUP(F14096,Products!A:D,4,FALSE)*I14096</f>
        <v/>
      </c>
      <c r="N14096">
        <f>L14096-M14096</f>
        <v/>
      </c>
    </row>
    <row r="14097">
      <c r="A14097" t="inlineStr">
        <is>
          <t>T1014095</t>
        </is>
      </c>
      <c r="B14097" t="inlineStr">
        <is>
          <t>2025-08-07</t>
        </is>
      </c>
      <c r="C14097" t="inlineStr">
        <is>
          <t>S013</t>
        </is>
      </c>
      <c r="D14097" t="inlineStr">
        <is>
          <t>Store_013</t>
        </is>
      </c>
      <c r="E14097" t="inlineStr">
        <is>
          <t>North</t>
        </is>
      </c>
      <c r="F14097" t="inlineStr">
        <is>
          <t>P0075</t>
        </is>
      </c>
      <c r="G14097" t="inlineStr">
        <is>
          <t>Prod_0075</t>
        </is>
      </c>
      <c r="H14097" t="inlineStr">
        <is>
          <t>Beverages</t>
        </is>
      </c>
      <c r="I14097" t="n">
        <v>7</v>
      </c>
      <c r="J14097" t="n">
        <v>836.41</v>
      </c>
      <c r="K14097" t="n">
        <v>0</v>
      </c>
      <c r="L14097">
        <f>I14097*J14097*(1-K14097)</f>
        <v/>
      </c>
      <c r="M14097">
        <f>VLOOKUP(F14097,Products!A:D,4,FALSE)*I14097</f>
        <v/>
      </c>
      <c r="N14097">
        <f>L14097-M14097</f>
        <v/>
      </c>
    </row>
    <row r="14098">
      <c r="A14098" t="inlineStr">
        <is>
          <t>T1014096</t>
        </is>
      </c>
      <c r="B14098" t="inlineStr">
        <is>
          <t>2025-08-09</t>
        </is>
      </c>
      <c r="C14098" t="inlineStr">
        <is>
          <t>S002</t>
        </is>
      </c>
      <c r="D14098" t="inlineStr">
        <is>
          <t>Store_002</t>
        </is>
      </c>
      <c r="E14098" t="inlineStr">
        <is>
          <t>South</t>
        </is>
      </c>
      <c r="F14098" t="inlineStr">
        <is>
          <t>P0137</t>
        </is>
      </c>
      <c r="G14098" t="inlineStr">
        <is>
          <t>Prod_0137</t>
        </is>
      </c>
      <c r="H14098" t="inlineStr">
        <is>
          <t>Electronics</t>
        </is>
      </c>
      <c r="I14098" t="n">
        <v>8</v>
      </c>
      <c r="J14098" t="n">
        <v>165.98</v>
      </c>
      <c r="K14098" t="n">
        <v>0.15</v>
      </c>
      <c r="L14098">
        <f>I14098*J14098*(1-K14098)</f>
        <v/>
      </c>
      <c r="M14098">
        <f>VLOOKUP(F14098,Products!A:D,4,FALSE)*I14098</f>
        <v/>
      </c>
      <c r="N14098">
        <f>L14098-M14098</f>
        <v/>
      </c>
    </row>
    <row r="14099">
      <c r="A14099" t="inlineStr">
        <is>
          <t>T1014097</t>
        </is>
      </c>
      <c r="B14099" t="inlineStr">
        <is>
          <t>2024-06-21</t>
        </is>
      </c>
      <c r="C14099" t="inlineStr">
        <is>
          <t>S034</t>
        </is>
      </c>
      <c r="D14099" t="inlineStr">
        <is>
          <t>Store_034</t>
        </is>
      </c>
      <c r="E14099" t="inlineStr">
        <is>
          <t>Central</t>
        </is>
      </c>
      <c r="F14099" t="inlineStr">
        <is>
          <t>P0094</t>
        </is>
      </c>
      <c r="G14099" t="inlineStr">
        <is>
          <t>Prod_0094</t>
        </is>
      </c>
      <c r="H14099" t="inlineStr">
        <is>
          <t>Toys</t>
        </is>
      </c>
      <c r="I14099" t="n">
        <v>7</v>
      </c>
      <c r="J14099" t="n">
        <v>663.0599999999999</v>
      </c>
      <c r="K14099" t="n">
        <v>0</v>
      </c>
      <c r="L14099">
        <f>I14099*J14099*(1-K14099)</f>
        <v/>
      </c>
      <c r="M14099">
        <f>VLOOKUP(F14099,Products!A:D,4,FALSE)*I14099</f>
        <v/>
      </c>
      <c r="N14099">
        <f>L14099-M14099</f>
        <v/>
      </c>
    </row>
    <row r="14100">
      <c r="A14100" t="inlineStr">
        <is>
          <t>T1014098</t>
        </is>
      </c>
      <c r="B14100" t="inlineStr">
        <is>
          <t>2025-02-23</t>
        </is>
      </c>
      <c r="C14100" t="inlineStr">
        <is>
          <t>S014</t>
        </is>
      </c>
      <c r="D14100" t="inlineStr">
        <is>
          <t>Store_014</t>
        </is>
      </c>
      <c r="E14100" t="inlineStr">
        <is>
          <t>West</t>
        </is>
      </c>
      <c r="F14100" t="inlineStr">
        <is>
          <t>P0181</t>
        </is>
      </c>
      <c r="G14100" t="inlineStr">
        <is>
          <t>Prod_0181</t>
        </is>
      </c>
      <c r="H14100" t="inlineStr">
        <is>
          <t>Electronics</t>
        </is>
      </c>
      <c r="I14100" t="n">
        <v>3</v>
      </c>
      <c r="J14100" t="n">
        <v>721.0599999999999</v>
      </c>
      <c r="K14100" t="n">
        <v>0.05</v>
      </c>
      <c r="L14100">
        <f>I14100*J14100*(1-K14100)</f>
        <v/>
      </c>
      <c r="M14100">
        <f>VLOOKUP(F14100,Products!A:D,4,FALSE)*I14100</f>
        <v/>
      </c>
      <c r="N14100">
        <f>L14100-M14100</f>
        <v/>
      </c>
    </row>
    <row r="14101">
      <c r="A14101" t="inlineStr">
        <is>
          <t>T1014099</t>
        </is>
      </c>
      <c r="B14101" t="inlineStr">
        <is>
          <t>2025-04-20</t>
        </is>
      </c>
      <c r="C14101" t="inlineStr">
        <is>
          <t>S020</t>
        </is>
      </c>
      <c r="D14101" t="inlineStr">
        <is>
          <t>Store_020</t>
        </is>
      </c>
      <c r="E14101" t="inlineStr">
        <is>
          <t>West</t>
        </is>
      </c>
      <c r="F14101" t="inlineStr">
        <is>
          <t>P0069</t>
        </is>
      </c>
      <c r="G14101" t="inlineStr">
        <is>
          <t>Prod_0069</t>
        </is>
      </c>
      <c r="H14101" t="inlineStr">
        <is>
          <t>Household</t>
        </is>
      </c>
      <c r="I14101" t="n">
        <v>3</v>
      </c>
      <c r="J14101" t="n">
        <v>305.38</v>
      </c>
      <c r="K14101" t="n">
        <v>0</v>
      </c>
      <c r="L14101">
        <f>I14101*J14101*(1-K14101)</f>
        <v/>
      </c>
      <c r="M14101">
        <f>VLOOKUP(F14101,Products!A:D,4,FALSE)*I14101</f>
        <v/>
      </c>
      <c r="N14101">
        <f>L14101-M14101</f>
        <v/>
      </c>
    </row>
    <row r="14102">
      <c r="A14102" t="inlineStr">
        <is>
          <t>T1014100</t>
        </is>
      </c>
      <c r="B14102" t="inlineStr">
        <is>
          <t>2024-02-21</t>
        </is>
      </c>
      <c r="C14102" t="inlineStr">
        <is>
          <t>S016</t>
        </is>
      </c>
      <c r="D14102" t="inlineStr">
        <is>
          <t>Store_016</t>
        </is>
      </c>
      <c r="E14102" t="inlineStr">
        <is>
          <t>West</t>
        </is>
      </c>
      <c r="F14102" t="inlineStr">
        <is>
          <t>P0012</t>
        </is>
      </c>
      <c r="G14102" t="inlineStr">
        <is>
          <t>Prod_0012</t>
        </is>
      </c>
      <c r="H14102" t="inlineStr">
        <is>
          <t>Food</t>
        </is>
      </c>
      <c r="I14102" t="n">
        <v>3</v>
      </c>
      <c r="J14102" t="n">
        <v>972.0700000000001</v>
      </c>
      <c r="K14102" t="n">
        <v>0</v>
      </c>
      <c r="L14102">
        <f>I14102*J14102*(1-K14102)</f>
        <v/>
      </c>
      <c r="M14102">
        <f>VLOOKUP(F14102,Products!A:D,4,FALSE)*I14102</f>
        <v/>
      </c>
      <c r="N14102">
        <f>L14102-M14102</f>
        <v/>
      </c>
    </row>
    <row r="14103">
      <c r="A14103" t="inlineStr">
        <is>
          <t>T1014101</t>
        </is>
      </c>
      <c r="B14103" t="inlineStr">
        <is>
          <t>2023-09-02</t>
        </is>
      </c>
      <c r="C14103" t="inlineStr">
        <is>
          <t>S013</t>
        </is>
      </c>
      <c r="D14103" t="inlineStr">
        <is>
          <t>Store_013</t>
        </is>
      </c>
      <c r="E14103" t="inlineStr">
        <is>
          <t>North</t>
        </is>
      </c>
      <c r="F14103" t="inlineStr">
        <is>
          <t>P0183</t>
        </is>
      </c>
      <c r="G14103" t="inlineStr">
        <is>
          <t>Prod_0183</t>
        </is>
      </c>
      <c r="H14103" t="inlineStr">
        <is>
          <t>Stationery</t>
        </is>
      </c>
      <c r="I14103" t="n">
        <v>1</v>
      </c>
      <c r="J14103" t="n">
        <v>675.65</v>
      </c>
      <c r="K14103" t="n">
        <v>0.05</v>
      </c>
      <c r="L14103">
        <f>I14103*J14103*(1-K14103)</f>
        <v/>
      </c>
      <c r="M14103">
        <f>VLOOKUP(F14103,Products!A:D,4,FALSE)*I14103</f>
        <v/>
      </c>
      <c r="N14103">
        <f>L14103-M14103</f>
        <v/>
      </c>
    </row>
    <row r="14104">
      <c r="A14104" t="inlineStr">
        <is>
          <t>T1014102</t>
        </is>
      </c>
      <c r="B14104" t="inlineStr">
        <is>
          <t>2024-09-12</t>
        </is>
      </c>
      <c r="C14104" t="inlineStr">
        <is>
          <t>S030</t>
        </is>
      </c>
      <c r="D14104" t="inlineStr">
        <is>
          <t>Store_030</t>
        </is>
      </c>
      <c r="E14104" t="inlineStr">
        <is>
          <t>North</t>
        </is>
      </c>
      <c r="F14104" t="inlineStr">
        <is>
          <t>P0044</t>
        </is>
      </c>
      <c r="G14104" t="inlineStr">
        <is>
          <t>Prod_0044</t>
        </is>
      </c>
      <c r="H14104" t="inlineStr">
        <is>
          <t>Food</t>
        </is>
      </c>
      <c r="I14104" t="n">
        <v>8</v>
      </c>
      <c r="J14104" t="n">
        <v>244.81</v>
      </c>
      <c r="K14104" t="n">
        <v>0</v>
      </c>
      <c r="L14104">
        <f>I14104*J14104*(1-K14104)</f>
        <v/>
      </c>
      <c r="M14104">
        <f>VLOOKUP(F14104,Products!A:D,4,FALSE)*I14104</f>
        <v/>
      </c>
      <c r="N14104">
        <f>L14104-M14104</f>
        <v/>
      </c>
    </row>
    <row r="14105">
      <c r="A14105" t="inlineStr">
        <is>
          <t>T1014103</t>
        </is>
      </c>
      <c r="B14105" t="inlineStr">
        <is>
          <t>2025-07-27</t>
        </is>
      </c>
      <c r="C14105" t="inlineStr">
        <is>
          <t>S034</t>
        </is>
      </c>
      <c r="D14105" t="inlineStr">
        <is>
          <t>Store_034</t>
        </is>
      </c>
      <c r="E14105" t="inlineStr">
        <is>
          <t>Central</t>
        </is>
      </c>
      <c r="F14105" t="inlineStr">
        <is>
          <t>P0110</t>
        </is>
      </c>
      <c r="G14105" t="inlineStr">
        <is>
          <t>Prod_0110</t>
        </is>
      </c>
      <c r="H14105" t="inlineStr">
        <is>
          <t>Stationery</t>
        </is>
      </c>
      <c r="I14105" t="n">
        <v>5</v>
      </c>
      <c r="J14105" t="n">
        <v>87.36</v>
      </c>
      <c r="K14105" t="n">
        <v>0.15</v>
      </c>
      <c r="L14105">
        <f>I14105*J14105*(1-K14105)</f>
        <v/>
      </c>
      <c r="M14105">
        <f>VLOOKUP(F14105,Products!A:D,4,FALSE)*I14105</f>
        <v/>
      </c>
      <c r="N14105">
        <f>L14105-M14105</f>
        <v/>
      </c>
    </row>
    <row r="14106">
      <c r="A14106" t="inlineStr">
        <is>
          <t>T1014104</t>
        </is>
      </c>
      <c r="B14106" t="inlineStr">
        <is>
          <t>2023-06-05</t>
        </is>
      </c>
      <c r="C14106" t="inlineStr">
        <is>
          <t>S016</t>
        </is>
      </c>
      <c r="D14106" t="inlineStr">
        <is>
          <t>Store_016</t>
        </is>
      </c>
      <c r="E14106" t="inlineStr">
        <is>
          <t>West</t>
        </is>
      </c>
      <c r="F14106" t="inlineStr">
        <is>
          <t>P0174</t>
        </is>
      </c>
      <c r="G14106" t="inlineStr">
        <is>
          <t>Prod_0174</t>
        </is>
      </c>
      <c r="H14106" t="inlineStr">
        <is>
          <t>Food</t>
        </is>
      </c>
      <c r="I14106" t="n">
        <v>3</v>
      </c>
      <c r="J14106" t="n">
        <v>101.25</v>
      </c>
      <c r="K14106" t="n">
        <v>0</v>
      </c>
      <c r="L14106">
        <f>I14106*J14106*(1-K14106)</f>
        <v/>
      </c>
      <c r="M14106">
        <f>VLOOKUP(F14106,Products!A:D,4,FALSE)*I14106</f>
        <v/>
      </c>
      <c r="N14106">
        <f>L14106-M14106</f>
        <v/>
      </c>
    </row>
    <row r="14107">
      <c r="A14107" t="inlineStr">
        <is>
          <t>T1014105</t>
        </is>
      </c>
      <c r="B14107" t="inlineStr">
        <is>
          <t>2023-10-03</t>
        </is>
      </c>
      <c r="C14107" t="inlineStr">
        <is>
          <t>S031</t>
        </is>
      </c>
      <c r="D14107" t="inlineStr">
        <is>
          <t>Store_031</t>
        </is>
      </c>
      <c r="E14107" t="inlineStr">
        <is>
          <t>Central</t>
        </is>
      </c>
      <c r="F14107" t="inlineStr">
        <is>
          <t>P0083</t>
        </is>
      </c>
      <c r="G14107" t="inlineStr">
        <is>
          <t>Prod_0083</t>
        </is>
      </c>
      <c r="H14107" t="inlineStr">
        <is>
          <t>Clothing</t>
        </is>
      </c>
      <c r="I14107" t="n">
        <v>4</v>
      </c>
      <c r="J14107" t="n">
        <v>525.34</v>
      </c>
      <c r="K14107" t="n">
        <v>0</v>
      </c>
      <c r="L14107">
        <f>I14107*J14107*(1-K14107)</f>
        <v/>
      </c>
      <c r="M14107">
        <f>VLOOKUP(F14107,Products!A:D,4,FALSE)*I14107</f>
        <v/>
      </c>
      <c r="N14107">
        <f>L14107-M14107</f>
        <v/>
      </c>
    </row>
    <row r="14108">
      <c r="A14108" t="inlineStr">
        <is>
          <t>T1014106</t>
        </is>
      </c>
      <c r="B14108" t="inlineStr">
        <is>
          <t>2024-01-30</t>
        </is>
      </c>
      <c r="C14108" t="inlineStr">
        <is>
          <t>S032</t>
        </is>
      </c>
      <c r="D14108" t="inlineStr">
        <is>
          <t>Store_032</t>
        </is>
      </c>
      <c r="E14108" t="inlineStr">
        <is>
          <t>Central</t>
        </is>
      </c>
      <c r="F14108" t="inlineStr">
        <is>
          <t>P0157</t>
        </is>
      </c>
      <c r="G14108" t="inlineStr">
        <is>
          <t>Prod_0157</t>
        </is>
      </c>
      <c r="H14108" t="inlineStr">
        <is>
          <t>Toys</t>
        </is>
      </c>
      <c r="I14108" t="n">
        <v>9</v>
      </c>
      <c r="J14108" t="n">
        <v>253.86</v>
      </c>
      <c r="K14108" t="n">
        <v>0</v>
      </c>
      <c r="L14108">
        <f>I14108*J14108*(1-K14108)</f>
        <v/>
      </c>
      <c r="M14108">
        <f>VLOOKUP(F14108,Products!A:D,4,FALSE)*I14108</f>
        <v/>
      </c>
      <c r="N14108">
        <f>L14108-M14108</f>
        <v/>
      </c>
    </row>
    <row r="14109">
      <c r="A14109" t="inlineStr">
        <is>
          <t>T1014107</t>
        </is>
      </c>
      <c r="B14109" t="inlineStr">
        <is>
          <t>2024-09-14</t>
        </is>
      </c>
      <c r="C14109" t="inlineStr">
        <is>
          <t>S039</t>
        </is>
      </c>
      <c r="D14109" t="inlineStr">
        <is>
          <t>Store_039</t>
        </is>
      </c>
      <c r="E14109" t="inlineStr">
        <is>
          <t>North</t>
        </is>
      </c>
      <c r="F14109" t="inlineStr">
        <is>
          <t>P0130</t>
        </is>
      </c>
      <c r="G14109" t="inlineStr">
        <is>
          <t>Prod_0130</t>
        </is>
      </c>
      <c r="H14109" t="inlineStr">
        <is>
          <t>Electronics</t>
        </is>
      </c>
      <c r="I14109" t="n">
        <v>6</v>
      </c>
      <c r="J14109" t="n">
        <v>671.9400000000001</v>
      </c>
      <c r="K14109" t="n">
        <v>0</v>
      </c>
      <c r="L14109">
        <f>I14109*J14109*(1-K14109)</f>
        <v/>
      </c>
      <c r="M14109">
        <f>VLOOKUP(F14109,Products!A:D,4,FALSE)*I14109</f>
        <v/>
      </c>
      <c r="N14109">
        <f>L14109-M14109</f>
        <v/>
      </c>
    </row>
    <row r="14110">
      <c r="A14110" t="inlineStr">
        <is>
          <t>T1014108</t>
        </is>
      </c>
      <c r="B14110" t="inlineStr">
        <is>
          <t>2024-08-08</t>
        </is>
      </c>
      <c r="C14110" t="inlineStr">
        <is>
          <t>S010</t>
        </is>
      </c>
      <c r="D14110" t="inlineStr">
        <is>
          <t>Store_010</t>
        </is>
      </c>
      <c r="E14110" t="inlineStr">
        <is>
          <t>North</t>
        </is>
      </c>
      <c r="F14110" t="inlineStr">
        <is>
          <t>P0032</t>
        </is>
      </c>
      <c r="G14110" t="inlineStr">
        <is>
          <t>Prod_0032</t>
        </is>
      </c>
      <c r="H14110" t="inlineStr">
        <is>
          <t>Beverages</t>
        </is>
      </c>
      <c r="I14110" t="n">
        <v>5</v>
      </c>
      <c r="J14110" t="n">
        <v>302.63</v>
      </c>
      <c r="K14110" t="n">
        <v>0</v>
      </c>
      <c r="L14110">
        <f>I14110*J14110*(1-K14110)</f>
        <v/>
      </c>
      <c r="M14110">
        <f>VLOOKUP(F14110,Products!A:D,4,FALSE)*I14110</f>
        <v/>
      </c>
      <c r="N14110">
        <f>L14110-M14110</f>
        <v/>
      </c>
    </row>
    <row r="14111">
      <c r="A14111" t="inlineStr">
        <is>
          <t>T1014109</t>
        </is>
      </c>
      <c r="B14111" t="inlineStr">
        <is>
          <t>2024-05-05</t>
        </is>
      </c>
      <c r="C14111" t="inlineStr">
        <is>
          <t>S045</t>
        </is>
      </c>
      <c r="D14111" t="inlineStr">
        <is>
          <t>Store_045</t>
        </is>
      </c>
      <c r="E14111" t="inlineStr">
        <is>
          <t>East</t>
        </is>
      </c>
      <c r="F14111" t="inlineStr">
        <is>
          <t>P0039</t>
        </is>
      </c>
      <c r="G14111" t="inlineStr">
        <is>
          <t>Prod_0039</t>
        </is>
      </c>
      <c r="H14111" t="inlineStr">
        <is>
          <t>Household</t>
        </is>
      </c>
      <c r="I14111" t="n">
        <v>4</v>
      </c>
      <c r="J14111" t="n">
        <v>284.25</v>
      </c>
      <c r="K14111" t="n">
        <v>0.1</v>
      </c>
      <c r="L14111">
        <f>I14111*J14111*(1-K14111)</f>
        <v/>
      </c>
      <c r="M14111">
        <f>VLOOKUP(F14111,Products!A:D,4,FALSE)*I14111</f>
        <v/>
      </c>
      <c r="N14111">
        <f>L14111-M14111</f>
        <v/>
      </c>
    </row>
    <row r="14112">
      <c r="A14112" t="inlineStr">
        <is>
          <t>T1014110</t>
        </is>
      </c>
      <c r="B14112" t="inlineStr">
        <is>
          <t>2023-09-23</t>
        </is>
      </c>
      <c r="C14112" t="inlineStr">
        <is>
          <t>S008</t>
        </is>
      </c>
      <c r="D14112" t="inlineStr">
        <is>
          <t>Store_008</t>
        </is>
      </c>
      <c r="E14112" t="inlineStr">
        <is>
          <t>East</t>
        </is>
      </c>
      <c r="F14112" t="inlineStr">
        <is>
          <t>P0064</t>
        </is>
      </c>
      <c r="G14112" t="inlineStr">
        <is>
          <t>Prod_0064</t>
        </is>
      </c>
      <c r="H14112" t="inlineStr">
        <is>
          <t>Beverages</t>
        </is>
      </c>
      <c r="I14112" t="n">
        <v>8</v>
      </c>
      <c r="J14112" t="n">
        <v>667.6</v>
      </c>
      <c r="K14112" t="n">
        <v>0</v>
      </c>
      <c r="L14112">
        <f>I14112*J14112*(1-K14112)</f>
        <v/>
      </c>
      <c r="M14112">
        <f>VLOOKUP(F14112,Products!A:D,4,FALSE)*I14112</f>
        <v/>
      </c>
      <c r="N14112">
        <f>L14112-M14112</f>
        <v/>
      </c>
    </row>
    <row r="14113">
      <c r="A14113" t="inlineStr">
        <is>
          <t>T1014111</t>
        </is>
      </c>
      <c r="B14113" t="inlineStr">
        <is>
          <t>2023-02-06</t>
        </is>
      </c>
      <c r="C14113" t="inlineStr">
        <is>
          <t>S027</t>
        </is>
      </c>
      <c r="D14113" t="inlineStr">
        <is>
          <t>Store_027</t>
        </is>
      </c>
      <c r="E14113" t="inlineStr">
        <is>
          <t>South</t>
        </is>
      </c>
      <c r="F14113" t="inlineStr">
        <is>
          <t>P0157</t>
        </is>
      </c>
      <c r="G14113" t="inlineStr">
        <is>
          <t>Prod_0157</t>
        </is>
      </c>
      <c r="H14113" t="inlineStr">
        <is>
          <t>Toys</t>
        </is>
      </c>
      <c r="I14113" t="n">
        <v>4</v>
      </c>
      <c r="J14113" t="n">
        <v>208.66</v>
      </c>
      <c r="K14113" t="n">
        <v>0</v>
      </c>
      <c r="L14113">
        <f>I14113*J14113*(1-K14113)</f>
        <v/>
      </c>
      <c r="M14113">
        <f>VLOOKUP(F14113,Products!A:D,4,FALSE)*I14113</f>
        <v/>
      </c>
      <c r="N14113">
        <f>L14113-M14113</f>
        <v/>
      </c>
    </row>
    <row r="14114">
      <c r="A14114" t="inlineStr">
        <is>
          <t>T1014112</t>
        </is>
      </c>
      <c r="B14114" t="inlineStr">
        <is>
          <t>2023-01-20</t>
        </is>
      </c>
      <c r="C14114" t="inlineStr">
        <is>
          <t>S036</t>
        </is>
      </c>
      <c r="D14114" t="inlineStr">
        <is>
          <t>Store_036</t>
        </is>
      </c>
      <c r="E14114" t="inlineStr">
        <is>
          <t>Central</t>
        </is>
      </c>
      <c r="F14114" t="inlineStr">
        <is>
          <t>P0020</t>
        </is>
      </c>
      <c r="G14114" t="inlineStr">
        <is>
          <t>Prod_0020</t>
        </is>
      </c>
      <c r="H14114" t="inlineStr">
        <is>
          <t>Beverages</t>
        </is>
      </c>
      <c r="I14114" t="n">
        <v>3</v>
      </c>
      <c r="J14114" t="n">
        <v>838.84</v>
      </c>
      <c r="K14114" t="n">
        <v>0</v>
      </c>
      <c r="L14114">
        <f>I14114*J14114*(1-K14114)</f>
        <v/>
      </c>
      <c r="M14114">
        <f>VLOOKUP(F14114,Products!A:D,4,FALSE)*I14114</f>
        <v/>
      </c>
      <c r="N14114">
        <f>L14114-M14114</f>
        <v/>
      </c>
    </row>
    <row r="14115">
      <c r="A14115" t="inlineStr">
        <is>
          <t>T1014113</t>
        </is>
      </c>
      <c r="B14115" t="inlineStr">
        <is>
          <t>2024-08-23</t>
        </is>
      </c>
      <c r="C14115" t="inlineStr">
        <is>
          <t>S014</t>
        </is>
      </c>
      <c r="D14115" t="inlineStr">
        <is>
          <t>Store_014</t>
        </is>
      </c>
      <c r="E14115" t="inlineStr">
        <is>
          <t>West</t>
        </is>
      </c>
      <c r="F14115" t="inlineStr">
        <is>
          <t>P0024</t>
        </is>
      </c>
      <c r="G14115" t="inlineStr">
        <is>
          <t>Prod_0024</t>
        </is>
      </c>
      <c r="H14115" t="inlineStr">
        <is>
          <t>Clothing</t>
        </is>
      </c>
      <c r="I14115" t="n">
        <v>2</v>
      </c>
      <c r="J14115" t="n">
        <v>128.63</v>
      </c>
      <c r="K14115" t="n">
        <v>0</v>
      </c>
      <c r="L14115">
        <f>I14115*J14115*(1-K14115)</f>
        <v/>
      </c>
      <c r="M14115">
        <f>VLOOKUP(F14115,Products!A:D,4,FALSE)*I14115</f>
        <v/>
      </c>
      <c r="N14115">
        <f>L14115-M14115</f>
        <v/>
      </c>
    </row>
    <row r="14116">
      <c r="A14116" t="inlineStr">
        <is>
          <t>T1014114</t>
        </is>
      </c>
      <c r="B14116" t="inlineStr">
        <is>
          <t>2023-02-08</t>
        </is>
      </c>
      <c r="C14116" t="inlineStr">
        <is>
          <t>S014</t>
        </is>
      </c>
      <c r="D14116" t="inlineStr">
        <is>
          <t>Store_014</t>
        </is>
      </c>
      <c r="E14116" t="inlineStr">
        <is>
          <t>West</t>
        </is>
      </c>
      <c r="F14116" t="inlineStr">
        <is>
          <t>P0092</t>
        </is>
      </c>
      <c r="G14116" t="inlineStr">
        <is>
          <t>Prod_0092</t>
        </is>
      </c>
      <c r="H14116" t="inlineStr">
        <is>
          <t>Household</t>
        </is>
      </c>
      <c r="I14116" t="n">
        <v>3</v>
      </c>
      <c r="J14116" t="n">
        <v>271.24</v>
      </c>
      <c r="K14116" t="n">
        <v>0.15</v>
      </c>
      <c r="L14116">
        <f>I14116*J14116*(1-K14116)</f>
        <v/>
      </c>
      <c r="M14116">
        <f>VLOOKUP(F14116,Products!A:D,4,FALSE)*I14116</f>
        <v/>
      </c>
      <c r="N14116">
        <f>L14116-M14116</f>
        <v/>
      </c>
    </row>
    <row r="14117">
      <c r="A14117" t="inlineStr">
        <is>
          <t>T1014115</t>
        </is>
      </c>
      <c r="B14117" t="inlineStr">
        <is>
          <t>2024-07-14</t>
        </is>
      </c>
      <c r="C14117" t="inlineStr">
        <is>
          <t>S025</t>
        </is>
      </c>
      <c r="D14117" t="inlineStr">
        <is>
          <t>Store_025</t>
        </is>
      </c>
      <c r="E14117" t="inlineStr">
        <is>
          <t>Central</t>
        </is>
      </c>
      <c r="F14117" t="inlineStr">
        <is>
          <t>P0169</t>
        </is>
      </c>
      <c r="G14117" t="inlineStr">
        <is>
          <t>Prod_0169</t>
        </is>
      </c>
      <c r="H14117" t="inlineStr">
        <is>
          <t>Beverages</t>
        </is>
      </c>
      <c r="I14117" t="n">
        <v>3</v>
      </c>
      <c r="J14117" t="n">
        <v>818.8200000000001</v>
      </c>
      <c r="K14117" t="n">
        <v>0.15</v>
      </c>
      <c r="L14117">
        <f>I14117*J14117*(1-K14117)</f>
        <v/>
      </c>
      <c r="M14117">
        <f>VLOOKUP(F14117,Products!A:D,4,FALSE)*I14117</f>
        <v/>
      </c>
      <c r="N14117">
        <f>L14117-M14117</f>
        <v/>
      </c>
    </row>
    <row r="14118">
      <c r="A14118" t="inlineStr">
        <is>
          <t>T1014116</t>
        </is>
      </c>
      <c r="B14118" t="inlineStr">
        <is>
          <t>2024-12-30</t>
        </is>
      </c>
      <c r="C14118" t="inlineStr">
        <is>
          <t>S018</t>
        </is>
      </c>
      <c r="D14118" t="inlineStr">
        <is>
          <t>Store_018</t>
        </is>
      </c>
      <c r="E14118" t="inlineStr">
        <is>
          <t>South</t>
        </is>
      </c>
      <c r="F14118" t="inlineStr">
        <is>
          <t>P0035</t>
        </is>
      </c>
      <c r="G14118" t="inlineStr">
        <is>
          <t>Prod_0035</t>
        </is>
      </c>
      <c r="H14118" t="inlineStr">
        <is>
          <t>Beverages</t>
        </is>
      </c>
      <c r="I14118" t="n">
        <v>2</v>
      </c>
      <c r="J14118" t="n">
        <v>125.56</v>
      </c>
      <c r="K14118" t="n">
        <v>0</v>
      </c>
      <c r="L14118">
        <f>I14118*J14118*(1-K14118)</f>
        <v/>
      </c>
      <c r="M14118">
        <f>VLOOKUP(F14118,Products!A:D,4,FALSE)*I14118</f>
        <v/>
      </c>
      <c r="N14118">
        <f>L14118-M14118</f>
        <v/>
      </c>
    </row>
    <row r="14119">
      <c r="A14119" t="inlineStr">
        <is>
          <t>T1014117</t>
        </is>
      </c>
      <c r="B14119" t="inlineStr">
        <is>
          <t>2023-05-16</t>
        </is>
      </c>
      <c r="C14119" t="inlineStr">
        <is>
          <t>S045</t>
        </is>
      </c>
      <c r="D14119" t="inlineStr">
        <is>
          <t>Store_045</t>
        </is>
      </c>
      <c r="E14119" t="inlineStr">
        <is>
          <t>East</t>
        </is>
      </c>
      <c r="F14119" t="inlineStr">
        <is>
          <t>P0015</t>
        </is>
      </c>
      <c r="G14119" t="inlineStr">
        <is>
          <t>Prod_0015</t>
        </is>
      </c>
      <c r="H14119" t="inlineStr">
        <is>
          <t>Food</t>
        </is>
      </c>
      <c r="I14119" t="n">
        <v>8</v>
      </c>
      <c r="J14119" t="n">
        <v>100.17</v>
      </c>
      <c r="K14119" t="n">
        <v>0</v>
      </c>
      <c r="L14119">
        <f>I14119*J14119*(1-K14119)</f>
        <v/>
      </c>
      <c r="M14119">
        <f>VLOOKUP(F14119,Products!A:D,4,FALSE)*I14119</f>
        <v/>
      </c>
      <c r="N14119">
        <f>L14119-M14119</f>
        <v/>
      </c>
    </row>
    <row r="14120">
      <c r="A14120" t="inlineStr">
        <is>
          <t>T1014118</t>
        </is>
      </c>
      <c r="B14120" t="inlineStr">
        <is>
          <t>2024-12-26</t>
        </is>
      </c>
      <c r="C14120" t="inlineStr">
        <is>
          <t>S034</t>
        </is>
      </c>
      <c r="D14120" t="inlineStr">
        <is>
          <t>Store_034</t>
        </is>
      </c>
      <c r="E14120" t="inlineStr">
        <is>
          <t>Central</t>
        </is>
      </c>
      <c r="F14120" t="inlineStr">
        <is>
          <t>P0103</t>
        </is>
      </c>
      <c r="G14120" t="inlineStr">
        <is>
          <t>Prod_0103</t>
        </is>
      </c>
      <c r="H14120" t="inlineStr">
        <is>
          <t>Stationery</t>
        </is>
      </c>
      <c r="I14120" t="n">
        <v>7</v>
      </c>
      <c r="J14120" t="n">
        <v>822.21</v>
      </c>
      <c r="K14120" t="n">
        <v>0</v>
      </c>
      <c r="L14120">
        <f>I14120*J14120*(1-K14120)</f>
        <v/>
      </c>
      <c r="M14120">
        <f>VLOOKUP(F14120,Products!A:D,4,FALSE)*I14120</f>
        <v/>
      </c>
      <c r="N14120">
        <f>L14120-M14120</f>
        <v/>
      </c>
    </row>
    <row r="14121">
      <c r="A14121" t="inlineStr">
        <is>
          <t>T1014119</t>
        </is>
      </c>
      <c r="B14121" t="inlineStr">
        <is>
          <t>2023-04-15</t>
        </is>
      </c>
      <c r="C14121" t="inlineStr">
        <is>
          <t>S027</t>
        </is>
      </c>
      <c r="D14121" t="inlineStr">
        <is>
          <t>Store_027</t>
        </is>
      </c>
      <c r="E14121" t="inlineStr">
        <is>
          <t>South</t>
        </is>
      </c>
      <c r="F14121" t="inlineStr">
        <is>
          <t>P0074</t>
        </is>
      </c>
      <c r="G14121" t="inlineStr">
        <is>
          <t>Prod_0074</t>
        </is>
      </c>
      <c r="H14121" t="inlineStr">
        <is>
          <t>Food</t>
        </is>
      </c>
      <c r="I14121" t="n">
        <v>3</v>
      </c>
      <c r="J14121" t="n">
        <v>1063.48</v>
      </c>
      <c r="K14121" t="n">
        <v>0</v>
      </c>
      <c r="L14121">
        <f>I14121*J14121*(1-K14121)</f>
        <v/>
      </c>
      <c r="M14121">
        <f>VLOOKUP(F14121,Products!A:D,4,FALSE)*I14121</f>
        <v/>
      </c>
      <c r="N14121">
        <f>L14121-M14121</f>
        <v/>
      </c>
    </row>
    <row r="14122">
      <c r="A14122" t="inlineStr">
        <is>
          <t>T1014120</t>
        </is>
      </c>
      <c r="B14122" t="inlineStr">
        <is>
          <t>2025-02-28</t>
        </is>
      </c>
      <c r="C14122" t="inlineStr">
        <is>
          <t>S011</t>
        </is>
      </c>
      <c r="D14122" t="inlineStr">
        <is>
          <t>Store_011</t>
        </is>
      </c>
      <c r="E14122" t="inlineStr">
        <is>
          <t>South</t>
        </is>
      </c>
      <c r="F14122" t="inlineStr">
        <is>
          <t>P0131</t>
        </is>
      </c>
      <c r="G14122" t="inlineStr">
        <is>
          <t>Prod_0131</t>
        </is>
      </c>
      <c r="H14122" t="inlineStr">
        <is>
          <t>Beverages</t>
        </is>
      </c>
      <c r="I14122" t="n">
        <v>2</v>
      </c>
      <c r="J14122" t="n">
        <v>417.71</v>
      </c>
      <c r="K14122" t="n">
        <v>0</v>
      </c>
      <c r="L14122">
        <f>I14122*J14122*(1-K14122)</f>
        <v/>
      </c>
      <c r="M14122">
        <f>VLOOKUP(F14122,Products!A:D,4,FALSE)*I14122</f>
        <v/>
      </c>
      <c r="N14122">
        <f>L14122-M14122</f>
        <v/>
      </c>
    </row>
    <row r="14123">
      <c r="A14123" t="inlineStr">
        <is>
          <t>T1014121</t>
        </is>
      </c>
      <c r="B14123" t="inlineStr">
        <is>
          <t>2025-06-20</t>
        </is>
      </c>
      <c r="C14123" t="inlineStr">
        <is>
          <t>S024</t>
        </is>
      </c>
      <c r="D14123" t="inlineStr">
        <is>
          <t>Store_024</t>
        </is>
      </c>
      <c r="E14123" t="inlineStr">
        <is>
          <t>South</t>
        </is>
      </c>
      <c r="F14123" t="inlineStr">
        <is>
          <t>P0023</t>
        </is>
      </c>
      <c r="G14123" t="inlineStr">
        <is>
          <t>Prod_0023</t>
        </is>
      </c>
      <c r="H14123" t="inlineStr">
        <is>
          <t>Stationery</t>
        </is>
      </c>
      <c r="I14123" t="n">
        <v>2</v>
      </c>
      <c r="J14123" t="n">
        <v>177.28</v>
      </c>
      <c r="K14123" t="n">
        <v>0</v>
      </c>
      <c r="L14123">
        <f>I14123*J14123*(1-K14123)</f>
        <v/>
      </c>
      <c r="M14123">
        <f>VLOOKUP(F14123,Products!A:D,4,FALSE)*I14123</f>
        <v/>
      </c>
      <c r="N14123">
        <f>L14123-M14123</f>
        <v/>
      </c>
    </row>
    <row r="14124">
      <c r="A14124" t="inlineStr">
        <is>
          <t>T1014122</t>
        </is>
      </c>
      <c r="B14124" t="inlineStr">
        <is>
          <t>2025-06-06</t>
        </is>
      </c>
      <c r="C14124" t="inlineStr">
        <is>
          <t>S001</t>
        </is>
      </c>
      <c r="D14124" t="inlineStr">
        <is>
          <t>Store_001</t>
        </is>
      </c>
      <c r="E14124" t="inlineStr">
        <is>
          <t>West</t>
        </is>
      </c>
      <c r="F14124" t="inlineStr">
        <is>
          <t>P0021</t>
        </is>
      </c>
      <c r="G14124" t="inlineStr">
        <is>
          <t>Prod_0021</t>
        </is>
      </c>
      <c r="H14124" t="inlineStr">
        <is>
          <t>Household</t>
        </is>
      </c>
      <c r="I14124" t="n">
        <v>9</v>
      </c>
      <c r="J14124" t="n">
        <v>161</v>
      </c>
      <c r="K14124" t="n">
        <v>0</v>
      </c>
      <c r="L14124">
        <f>I14124*J14124*(1-K14124)</f>
        <v/>
      </c>
      <c r="M14124">
        <f>VLOOKUP(F14124,Products!A:D,4,FALSE)*I14124</f>
        <v/>
      </c>
      <c r="N14124">
        <f>L14124-M14124</f>
        <v/>
      </c>
    </row>
    <row r="14125">
      <c r="A14125" t="inlineStr">
        <is>
          <t>T1014123</t>
        </is>
      </c>
      <c r="B14125" t="inlineStr">
        <is>
          <t>2025-06-10</t>
        </is>
      </c>
      <c r="C14125" t="inlineStr">
        <is>
          <t>S045</t>
        </is>
      </c>
      <c r="D14125" t="inlineStr">
        <is>
          <t>Store_045</t>
        </is>
      </c>
      <c r="E14125" t="inlineStr">
        <is>
          <t>East</t>
        </is>
      </c>
      <c r="F14125" t="inlineStr">
        <is>
          <t>P0005</t>
        </is>
      </c>
      <c r="G14125" t="inlineStr">
        <is>
          <t>Prod_0005</t>
        </is>
      </c>
      <c r="H14125" t="inlineStr">
        <is>
          <t>Beverages</t>
        </is>
      </c>
      <c r="I14125" t="n">
        <v>7</v>
      </c>
      <c r="J14125" t="n">
        <v>161.48</v>
      </c>
      <c r="K14125" t="n">
        <v>0.05</v>
      </c>
      <c r="L14125">
        <f>I14125*J14125*(1-K14125)</f>
        <v/>
      </c>
      <c r="M14125">
        <f>VLOOKUP(F14125,Products!A:D,4,FALSE)*I14125</f>
        <v/>
      </c>
      <c r="N14125">
        <f>L14125-M14125</f>
        <v/>
      </c>
    </row>
    <row r="14126">
      <c r="A14126" t="inlineStr">
        <is>
          <t>T1014124</t>
        </is>
      </c>
      <c r="B14126" t="inlineStr">
        <is>
          <t>2023-03-24</t>
        </is>
      </c>
      <c r="C14126" t="inlineStr">
        <is>
          <t>S011</t>
        </is>
      </c>
      <c r="D14126" t="inlineStr">
        <is>
          <t>Store_011</t>
        </is>
      </c>
      <c r="E14126" t="inlineStr">
        <is>
          <t>South</t>
        </is>
      </c>
      <c r="F14126" t="inlineStr">
        <is>
          <t>P0153</t>
        </is>
      </c>
      <c r="G14126" t="inlineStr">
        <is>
          <t>Prod_0153</t>
        </is>
      </c>
      <c r="H14126" t="inlineStr">
        <is>
          <t>Clothing</t>
        </is>
      </c>
      <c r="I14126" t="n">
        <v>4</v>
      </c>
      <c r="J14126" t="n">
        <v>170.82</v>
      </c>
      <c r="K14126" t="n">
        <v>0.05</v>
      </c>
      <c r="L14126">
        <f>I14126*J14126*(1-K14126)</f>
        <v/>
      </c>
      <c r="M14126">
        <f>VLOOKUP(F14126,Products!A:D,4,FALSE)*I14126</f>
        <v/>
      </c>
      <c r="N14126">
        <f>L14126-M14126</f>
        <v/>
      </c>
    </row>
    <row r="14127">
      <c r="A14127" t="inlineStr">
        <is>
          <t>T1014125</t>
        </is>
      </c>
      <c r="B14127" t="inlineStr">
        <is>
          <t>2025-03-29</t>
        </is>
      </c>
      <c r="C14127" t="inlineStr">
        <is>
          <t>S007</t>
        </is>
      </c>
      <c r="D14127" t="inlineStr">
        <is>
          <t>Store_007</t>
        </is>
      </c>
      <c r="E14127" t="inlineStr">
        <is>
          <t>East</t>
        </is>
      </c>
      <c r="F14127" t="inlineStr">
        <is>
          <t>P0105</t>
        </is>
      </c>
      <c r="G14127" t="inlineStr">
        <is>
          <t>Prod_0105</t>
        </is>
      </c>
      <c r="H14127" t="inlineStr">
        <is>
          <t>Electronics</t>
        </is>
      </c>
      <c r="I14127" t="n">
        <v>9</v>
      </c>
      <c r="J14127" t="n">
        <v>638.49</v>
      </c>
      <c r="K14127" t="n">
        <v>0.05</v>
      </c>
      <c r="L14127">
        <f>I14127*J14127*(1-K14127)</f>
        <v/>
      </c>
      <c r="M14127">
        <f>VLOOKUP(F14127,Products!A:D,4,FALSE)*I14127</f>
        <v/>
      </c>
      <c r="N14127">
        <f>L14127-M14127</f>
        <v/>
      </c>
    </row>
    <row r="14128">
      <c r="A14128" t="inlineStr">
        <is>
          <t>T1014126</t>
        </is>
      </c>
      <c r="B14128" t="inlineStr">
        <is>
          <t>2024-07-31</t>
        </is>
      </c>
      <c r="C14128" t="inlineStr">
        <is>
          <t>S016</t>
        </is>
      </c>
      <c r="D14128" t="inlineStr">
        <is>
          <t>Store_016</t>
        </is>
      </c>
      <c r="E14128" t="inlineStr">
        <is>
          <t>West</t>
        </is>
      </c>
      <c r="F14128" t="inlineStr">
        <is>
          <t>P0097</t>
        </is>
      </c>
      <c r="G14128" t="inlineStr">
        <is>
          <t>Prod_0097</t>
        </is>
      </c>
      <c r="H14128" t="inlineStr">
        <is>
          <t>Clothing</t>
        </is>
      </c>
      <c r="I14128" t="n">
        <v>9</v>
      </c>
      <c r="J14128" t="n">
        <v>253.51</v>
      </c>
      <c r="K14128" t="n">
        <v>0</v>
      </c>
      <c r="L14128">
        <f>I14128*J14128*(1-K14128)</f>
        <v/>
      </c>
      <c r="M14128">
        <f>VLOOKUP(F14128,Products!A:D,4,FALSE)*I14128</f>
        <v/>
      </c>
      <c r="N14128">
        <f>L14128-M14128</f>
        <v/>
      </c>
    </row>
    <row r="14129">
      <c r="A14129" t="inlineStr">
        <is>
          <t>T1014127</t>
        </is>
      </c>
      <c r="B14129" t="inlineStr">
        <is>
          <t>2023-09-21</t>
        </is>
      </c>
      <c r="C14129" t="inlineStr">
        <is>
          <t>S025</t>
        </is>
      </c>
      <c r="D14129" t="inlineStr">
        <is>
          <t>Store_025</t>
        </is>
      </c>
      <c r="E14129" t="inlineStr">
        <is>
          <t>Central</t>
        </is>
      </c>
      <c r="F14129" t="inlineStr">
        <is>
          <t>P0175</t>
        </is>
      </c>
      <c r="G14129" t="inlineStr">
        <is>
          <t>Prod_0175</t>
        </is>
      </c>
      <c r="H14129" t="inlineStr">
        <is>
          <t>Food</t>
        </is>
      </c>
      <c r="I14129" t="n">
        <v>9</v>
      </c>
      <c r="J14129" t="n">
        <v>928.77</v>
      </c>
      <c r="K14129" t="n">
        <v>0</v>
      </c>
      <c r="L14129">
        <f>I14129*J14129*(1-K14129)</f>
        <v/>
      </c>
      <c r="M14129">
        <f>VLOOKUP(F14129,Products!A:D,4,FALSE)*I14129</f>
        <v/>
      </c>
      <c r="N14129">
        <f>L14129-M14129</f>
        <v/>
      </c>
    </row>
    <row r="14130">
      <c r="A14130" t="inlineStr">
        <is>
          <t>T1014128</t>
        </is>
      </c>
      <c r="B14130" t="inlineStr">
        <is>
          <t>2023-03-06</t>
        </is>
      </c>
      <c r="C14130" t="inlineStr">
        <is>
          <t>S022</t>
        </is>
      </c>
      <c r="D14130" t="inlineStr">
        <is>
          <t>Store_022</t>
        </is>
      </c>
      <c r="E14130" t="inlineStr">
        <is>
          <t>East</t>
        </is>
      </c>
      <c r="F14130" t="inlineStr">
        <is>
          <t>P0045</t>
        </is>
      </c>
      <c r="G14130" t="inlineStr">
        <is>
          <t>Prod_0045</t>
        </is>
      </c>
      <c r="H14130" t="inlineStr">
        <is>
          <t>Toys</t>
        </is>
      </c>
      <c r="I14130" t="n">
        <v>2</v>
      </c>
      <c r="J14130" t="n">
        <v>219.13</v>
      </c>
      <c r="K14130" t="n">
        <v>0</v>
      </c>
      <c r="L14130">
        <f>I14130*J14130*(1-K14130)</f>
        <v/>
      </c>
      <c r="M14130">
        <f>VLOOKUP(F14130,Products!A:D,4,FALSE)*I14130</f>
        <v/>
      </c>
      <c r="N14130">
        <f>L14130-M14130</f>
        <v/>
      </c>
    </row>
    <row r="14131">
      <c r="A14131" t="inlineStr">
        <is>
          <t>T1014129</t>
        </is>
      </c>
      <c r="B14131" t="inlineStr">
        <is>
          <t>2024-08-17</t>
        </is>
      </c>
      <c r="C14131" t="inlineStr">
        <is>
          <t>S004</t>
        </is>
      </c>
      <c r="D14131" t="inlineStr">
        <is>
          <t>Store_004</t>
        </is>
      </c>
      <c r="E14131" t="inlineStr">
        <is>
          <t>Central</t>
        </is>
      </c>
      <c r="F14131" t="inlineStr">
        <is>
          <t>P0105</t>
        </is>
      </c>
      <c r="G14131" t="inlineStr">
        <is>
          <t>Prod_0105</t>
        </is>
      </c>
      <c r="H14131" t="inlineStr">
        <is>
          <t>Electronics</t>
        </is>
      </c>
      <c r="I14131" t="n">
        <v>7</v>
      </c>
      <c r="J14131" t="n">
        <v>590.5</v>
      </c>
      <c r="K14131" t="n">
        <v>0</v>
      </c>
      <c r="L14131">
        <f>I14131*J14131*(1-K14131)</f>
        <v/>
      </c>
      <c r="M14131">
        <f>VLOOKUP(F14131,Products!A:D,4,FALSE)*I14131</f>
        <v/>
      </c>
      <c r="N14131">
        <f>L14131-M14131</f>
        <v/>
      </c>
    </row>
    <row r="14132">
      <c r="A14132" t="inlineStr">
        <is>
          <t>T1014130</t>
        </is>
      </c>
      <c r="B14132" t="inlineStr">
        <is>
          <t>2024-07-09</t>
        </is>
      </c>
      <c r="C14132" t="inlineStr">
        <is>
          <t>S013</t>
        </is>
      </c>
      <c r="D14132" t="inlineStr">
        <is>
          <t>Store_013</t>
        </is>
      </c>
      <c r="E14132" t="inlineStr">
        <is>
          <t>North</t>
        </is>
      </c>
      <c r="F14132" t="inlineStr">
        <is>
          <t>P0190</t>
        </is>
      </c>
      <c r="G14132" t="inlineStr">
        <is>
          <t>Prod_0190</t>
        </is>
      </c>
      <c r="H14132" t="inlineStr">
        <is>
          <t>Household</t>
        </is>
      </c>
      <c r="I14132" t="n">
        <v>6</v>
      </c>
      <c r="J14132" t="n">
        <v>289.06</v>
      </c>
      <c r="K14132" t="n">
        <v>0.1</v>
      </c>
      <c r="L14132">
        <f>I14132*J14132*(1-K14132)</f>
        <v/>
      </c>
      <c r="M14132">
        <f>VLOOKUP(F14132,Products!A:D,4,FALSE)*I14132</f>
        <v/>
      </c>
      <c r="N14132">
        <f>L14132-M14132</f>
        <v/>
      </c>
    </row>
    <row r="14133">
      <c r="A14133" t="inlineStr">
        <is>
          <t>T1014131</t>
        </is>
      </c>
      <c r="B14133" t="inlineStr">
        <is>
          <t>2024-02-14</t>
        </is>
      </c>
      <c r="C14133" t="inlineStr">
        <is>
          <t>S009</t>
        </is>
      </c>
      <c r="D14133" t="inlineStr">
        <is>
          <t>Store_009</t>
        </is>
      </c>
      <c r="E14133" t="inlineStr">
        <is>
          <t>Central</t>
        </is>
      </c>
      <c r="F14133" t="inlineStr">
        <is>
          <t>P0083</t>
        </is>
      </c>
      <c r="G14133" t="inlineStr">
        <is>
          <t>Prod_0083</t>
        </is>
      </c>
      <c r="H14133" t="inlineStr">
        <is>
          <t>Clothing</t>
        </is>
      </c>
      <c r="I14133" t="n">
        <v>3</v>
      </c>
      <c r="J14133" t="n">
        <v>609.37</v>
      </c>
      <c r="K14133" t="n">
        <v>0</v>
      </c>
      <c r="L14133">
        <f>I14133*J14133*(1-K14133)</f>
        <v/>
      </c>
      <c r="M14133">
        <f>VLOOKUP(F14133,Products!A:D,4,FALSE)*I14133</f>
        <v/>
      </c>
      <c r="N14133">
        <f>L14133-M14133</f>
        <v/>
      </c>
    </row>
    <row r="14134">
      <c r="A14134" t="inlineStr">
        <is>
          <t>T1014132</t>
        </is>
      </c>
      <c r="B14134" t="inlineStr">
        <is>
          <t>2023-10-28</t>
        </is>
      </c>
      <c r="C14134" t="inlineStr">
        <is>
          <t>S024</t>
        </is>
      </c>
      <c r="D14134" t="inlineStr">
        <is>
          <t>Store_024</t>
        </is>
      </c>
      <c r="E14134" t="inlineStr">
        <is>
          <t>South</t>
        </is>
      </c>
      <c r="F14134" t="inlineStr">
        <is>
          <t>P0021</t>
        </is>
      </c>
      <c r="G14134" t="inlineStr">
        <is>
          <t>Prod_0021</t>
        </is>
      </c>
      <c r="H14134" t="inlineStr">
        <is>
          <t>Household</t>
        </is>
      </c>
      <c r="I14134" t="n">
        <v>2</v>
      </c>
      <c r="J14134" t="n">
        <v>123.63</v>
      </c>
      <c r="K14134" t="n">
        <v>0</v>
      </c>
      <c r="L14134">
        <f>I14134*J14134*(1-K14134)</f>
        <v/>
      </c>
      <c r="M14134">
        <f>VLOOKUP(F14134,Products!A:D,4,FALSE)*I14134</f>
        <v/>
      </c>
      <c r="N14134">
        <f>L14134-M14134</f>
        <v/>
      </c>
    </row>
    <row r="14135">
      <c r="A14135" t="inlineStr">
        <is>
          <t>T1014133</t>
        </is>
      </c>
      <c r="B14135" t="inlineStr">
        <is>
          <t>2024-06-14</t>
        </is>
      </c>
      <c r="C14135" t="inlineStr">
        <is>
          <t>S006</t>
        </is>
      </c>
      <c r="D14135" t="inlineStr">
        <is>
          <t>Store_006</t>
        </is>
      </c>
      <c r="E14135" t="inlineStr">
        <is>
          <t>East</t>
        </is>
      </c>
      <c r="F14135" t="inlineStr">
        <is>
          <t>P0196</t>
        </is>
      </c>
      <c r="G14135" t="inlineStr">
        <is>
          <t>Prod_0196</t>
        </is>
      </c>
      <c r="H14135" t="inlineStr">
        <is>
          <t>Beverages</t>
        </is>
      </c>
      <c r="I14135" t="n">
        <v>5</v>
      </c>
      <c r="J14135" t="n">
        <v>735.14</v>
      </c>
      <c r="K14135" t="n">
        <v>0</v>
      </c>
      <c r="L14135">
        <f>I14135*J14135*(1-K14135)</f>
        <v/>
      </c>
      <c r="M14135">
        <f>VLOOKUP(F14135,Products!A:D,4,FALSE)*I14135</f>
        <v/>
      </c>
      <c r="N14135">
        <f>L14135-M14135</f>
        <v/>
      </c>
    </row>
    <row r="14136">
      <c r="A14136" t="inlineStr">
        <is>
          <t>T1014134</t>
        </is>
      </c>
      <c r="B14136" t="inlineStr">
        <is>
          <t>2024-06-23</t>
        </is>
      </c>
      <c r="C14136" t="inlineStr">
        <is>
          <t>S010</t>
        </is>
      </c>
      <c r="D14136" t="inlineStr">
        <is>
          <t>Store_010</t>
        </is>
      </c>
      <c r="E14136" t="inlineStr">
        <is>
          <t>North</t>
        </is>
      </c>
      <c r="F14136" t="inlineStr">
        <is>
          <t>P0084</t>
        </is>
      </c>
      <c r="G14136" t="inlineStr">
        <is>
          <t>Prod_0084</t>
        </is>
      </c>
      <c r="H14136" t="inlineStr">
        <is>
          <t>Beverages</t>
        </is>
      </c>
      <c r="I14136" t="n">
        <v>1</v>
      </c>
      <c r="J14136" t="n">
        <v>830.75</v>
      </c>
      <c r="K14136" t="n">
        <v>0</v>
      </c>
      <c r="L14136">
        <f>I14136*J14136*(1-K14136)</f>
        <v/>
      </c>
      <c r="M14136">
        <f>VLOOKUP(F14136,Products!A:D,4,FALSE)*I14136</f>
        <v/>
      </c>
      <c r="N14136">
        <f>L14136-M14136</f>
        <v/>
      </c>
    </row>
    <row r="14137">
      <c r="A14137" t="inlineStr">
        <is>
          <t>T1014135</t>
        </is>
      </c>
      <c r="B14137" t="inlineStr">
        <is>
          <t>2023-06-05</t>
        </is>
      </c>
      <c r="C14137" t="inlineStr">
        <is>
          <t>S045</t>
        </is>
      </c>
      <c r="D14137" t="inlineStr">
        <is>
          <t>Store_045</t>
        </is>
      </c>
      <c r="E14137" t="inlineStr">
        <is>
          <t>East</t>
        </is>
      </c>
      <c r="F14137" t="inlineStr">
        <is>
          <t>P0092</t>
        </is>
      </c>
      <c r="G14137" t="inlineStr">
        <is>
          <t>Prod_0092</t>
        </is>
      </c>
      <c r="H14137" t="inlineStr">
        <is>
          <t>Household</t>
        </is>
      </c>
      <c r="I14137" t="n">
        <v>7</v>
      </c>
      <c r="J14137" t="n">
        <v>243.51</v>
      </c>
      <c r="K14137" t="n">
        <v>0</v>
      </c>
      <c r="L14137">
        <f>I14137*J14137*(1-K14137)</f>
        <v/>
      </c>
      <c r="M14137">
        <f>VLOOKUP(F14137,Products!A:D,4,FALSE)*I14137</f>
        <v/>
      </c>
      <c r="N14137">
        <f>L14137-M14137</f>
        <v/>
      </c>
    </row>
    <row r="14138">
      <c r="A14138" t="inlineStr">
        <is>
          <t>T1014136</t>
        </is>
      </c>
      <c r="B14138" t="inlineStr">
        <is>
          <t>2023-02-08</t>
        </is>
      </c>
      <c r="C14138" t="inlineStr">
        <is>
          <t>S017</t>
        </is>
      </c>
      <c r="D14138" t="inlineStr">
        <is>
          <t>Store_017</t>
        </is>
      </c>
      <c r="E14138" t="inlineStr">
        <is>
          <t>South</t>
        </is>
      </c>
      <c r="F14138" t="inlineStr">
        <is>
          <t>P0061</t>
        </is>
      </c>
      <c r="G14138" t="inlineStr">
        <is>
          <t>Prod_0061</t>
        </is>
      </c>
      <c r="H14138" t="inlineStr">
        <is>
          <t>Beverages</t>
        </is>
      </c>
      <c r="I14138" t="n">
        <v>7</v>
      </c>
      <c r="J14138" t="n">
        <v>58.44</v>
      </c>
      <c r="K14138" t="n">
        <v>0</v>
      </c>
      <c r="L14138">
        <f>I14138*J14138*(1-K14138)</f>
        <v/>
      </c>
      <c r="M14138">
        <f>VLOOKUP(F14138,Products!A:D,4,FALSE)*I14138</f>
        <v/>
      </c>
      <c r="N14138">
        <f>L14138-M14138</f>
        <v/>
      </c>
    </row>
    <row r="14139">
      <c r="A14139" t="inlineStr">
        <is>
          <t>T1014137</t>
        </is>
      </c>
      <c r="B14139" t="inlineStr">
        <is>
          <t>2023-11-12</t>
        </is>
      </c>
      <c r="C14139" t="inlineStr">
        <is>
          <t>S045</t>
        </is>
      </c>
      <c r="D14139" t="inlineStr">
        <is>
          <t>Store_045</t>
        </is>
      </c>
      <c r="E14139" t="inlineStr">
        <is>
          <t>East</t>
        </is>
      </c>
      <c r="F14139" t="inlineStr">
        <is>
          <t>P0189</t>
        </is>
      </c>
      <c r="G14139" t="inlineStr">
        <is>
          <t>Prod_0189</t>
        </is>
      </c>
      <c r="H14139" t="inlineStr">
        <is>
          <t>Food</t>
        </is>
      </c>
      <c r="I14139" t="n">
        <v>9</v>
      </c>
      <c r="J14139" t="n">
        <v>963.96</v>
      </c>
      <c r="K14139" t="n">
        <v>0</v>
      </c>
      <c r="L14139">
        <f>I14139*J14139*(1-K14139)</f>
        <v/>
      </c>
      <c r="M14139">
        <f>VLOOKUP(F14139,Products!A:D,4,FALSE)*I14139</f>
        <v/>
      </c>
      <c r="N14139">
        <f>L14139-M14139</f>
        <v/>
      </c>
    </row>
    <row r="14140">
      <c r="A14140" t="inlineStr">
        <is>
          <t>T1014138</t>
        </is>
      </c>
      <c r="B14140" t="inlineStr">
        <is>
          <t>2025-05-08</t>
        </is>
      </c>
      <c r="C14140" t="inlineStr">
        <is>
          <t>S021</t>
        </is>
      </c>
      <c r="D14140" t="inlineStr">
        <is>
          <t>Store_021</t>
        </is>
      </c>
      <c r="E14140" t="inlineStr">
        <is>
          <t>North</t>
        </is>
      </c>
      <c r="F14140" t="inlineStr">
        <is>
          <t>P0098</t>
        </is>
      </c>
      <c r="G14140" t="inlineStr">
        <is>
          <t>Prod_0098</t>
        </is>
      </c>
      <c r="H14140" t="inlineStr">
        <is>
          <t>Clothing</t>
        </is>
      </c>
      <c r="I14140" t="n">
        <v>8</v>
      </c>
      <c r="J14140" t="n">
        <v>575.61</v>
      </c>
      <c r="K14140" t="n">
        <v>0.1</v>
      </c>
      <c r="L14140">
        <f>I14140*J14140*(1-K14140)</f>
        <v/>
      </c>
      <c r="M14140">
        <f>VLOOKUP(F14140,Products!A:D,4,FALSE)*I14140</f>
        <v/>
      </c>
      <c r="N14140">
        <f>L14140-M14140</f>
        <v/>
      </c>
    </row>
    <row r="14141">
      <c r="A14141" t="inlineStr">
        <is>
          <t>T1014139</t>
        </is>
      </c>
      <c r="B14141" t="inlineStr">
        <is>
          <t>2023-12-11</t>
        </is>
      </c>
      <c r="C14141" t="inlineStr">
        <is>
          <t>S036</t>
        </is>
      </c>
      <c r="D14141" t="inlineStr">
        <is>
          <t>Store_036</t>
        </is>
      </c>
      <c r="E14141" t="inlineStr">
        <is>
          <t>Central</t>
        </is>
      </c>
      <c r="F14141" t="inlineStr">
        <is>
          <t>P0199</t>
        </is>
      </c>
      <c r="G14141" t="inlineStr">
        <is>
          <t>Prod_0199</t>
        </is>
      </c>
      <c r="H14141" t="inlineStr">
        <is>
          <t>Beverages</t>
        </is>
      </c>
      <c r="I14141" t="n">
        <v>5</v>
      </c>
      <c r="J14141" t="n">
        <v>91.34999999999999</v>
      </c>
      <c r="K14141" t="n">
        <v>0.1</v>
      </c>
      <c r="L14141">
        <f>I14141*J14141*(1-K14141)</f>
        <v/>
      </c>
      <c r="M14141">
        <f>VLOOKUP(F14141,Products!A:D,4,FALSE)*I14141</f>
        <v/>
      </c>
      <c r="N14141">
        <f>L14141-M14141</f>
        <v/>
      </c>
    </row>
    <row r="14142">
      <c r="A14142" t="inlineStr">
        <is>
          <t>T1014140</t>
        </is>
      </c>
      <c r="B14142" t="inlineStr">
        <is>
          <t>2023-08-08</t>
        </is>
      </c>
      <c r="C14142" t="inlineStr">
        <is>
          <t>S014</t>
        </is>
      </c>
      <c r="D14142" t="inlineStr">
        <is>
          <t>Store_014</t>
        </is>
      </c>
      <c r="E14142" t="inlineStr">
        <is>
          <t>West</t>
        </is>
      </c>
      <c r="F14142" t="inlineStr">
        <is>
          <t>P0200</t>
        </is>
      </c>
      <c r="G14142" t="inlineStr">
        <is>
          <t>Prod_0200</t>
        </is>
      </c>
      <c r="H14142" t="inlineStr">
        <is>
          <t>Electronics</t>
        </is>
      </c>
      <c r="I14142" t="n">
        <v>4</v>
      </c>
      <c r="J14142" t="n">
        <v>348.75</v>
      </c>
      <c r="K14142" t="n">
        <v>0</v>
      </c>
      <c r="L14142">
        <f>I14142*J14142*(1-K14142)</f>
        <v/>
      </c>
      <c r="M14142">
        <f>VLOOKUP(F14142,Products!A:D,4,FALSE)*I14142</f>
        <v/>
      </c>
      <c r="N14142">
        <f>L14142-M14142</f>
        <v/>
      </c>
    </row>
    <row r="14143">
      <c r="A14143" t="inlineStr">
        <is>
          <t>T1014141</t>
        </is>
      </c>
      <c r="B14143" t="inlineStr">
        <is>
          <t>2023-03-23</t>
        </is>
      </c>
      <c r="C14143" t="inlineStr">
        <is>
          <t>S019</t>
        </is>
      </c>
      <c r="D14143" t="inlineStr">
        <is>
          <t>Store_019</t>
        </is>
      </c>
      <c r="E14143" t="inlineStr">
        <is>
          <t>East</t>
        </is>
      </c>
      <c r="F14143" t="inlineStr">
        <is>
          <t>P0082</t>
        </is>
      </c>
      <c r="G14143" t="inlineStr">
        <is>
          <t>Prod_0082</t>
        </is>
      </c>
      <c r="H14143" t="inlineStr">
        <is>
          <t>Food</t>
        </is>
      </c>
      <c r="I14143" t="n">
        <v>7</v>
      </c>
      <c r="J14143" t="n">
        <v>510.74</v>
      </c>
      <c r="K14143" t="n">
        <v>0</v>
      </c>
      <c r="L14143">
        <f>I14143*J14143*(1-K14143)</f>
        <v/>
      </c>
      <c r="M14143">
        <f>VLOOKUP(F14143,Products!A:D,4,FALSE)*I14143</f>
        <v/>
      </c>
      <c r="N14143">
        <f>L14143-M14143</f>
        <v/>
      </c>
    </row>
    <row r="14144">
      <c r="A14144" t="inlineStr">
        <is>
          <t>T1014142</t>
        </is>
      </c>
      <c r="B14144" t="inlineStr">
        <is>
          <t>2025-05-28</t>
        </is>
      </c>
      <c r="C14144" t="inlineStr">
        <is>
          <t>S031</t>
        </is>
      </c>
      <c r="D14144" t="inlineStr">
        <is>
          <t>Store_031</t>
        </is>
      </c>
      <c r="E14144" t="inlineStr">
        <is>
          <t>Central</t>
        </is>
      </c>
      <c r="F14144" t="inlineStr">
        <is>
          <t>P0046</t>
        </is>
      </c>
      <c r="G14144" t="inlineStr">
        <is>
          <t>Prod_0046</t>
        </is>
      </c>
      <c r="H14144" t="inlineStr">
        <is>
          <t>Electronics</t>
        </is>
      </c>
      <c r="I14144" t="n">
        <v>3</v>
      </c>
      <c r="J14144" t="n">
        <v>63.56</v>
      </c>
      <c r="K14144" t="n">
        <v>0</v>
      </c>
      <c r="L14144">
        <f>I14144*J14144*(1-K14144)</f>
        <v/>
      </c>
      <c r="M14144">
        <f>VLOOKUP(F14144,Products!A:D,4,FALSE)*I14144</f>
        <v/>
      </c>
      <c r="N14144">
        <f>L14144-M14144</f>
        <v/>
      </c>
    </row>
    <row r="14145">
      <c r="A14145" t="inlineStr">
        <is>
          <t>T1014143</t>
        </is>
      </c>
      <c r="B14145" t="inlineStr">
        <is>
          <t>2025-08-26</t>
        </is>
      </c>
      <c r="C14145" t="inlineStr">
        <is>
          <t>S022</t>
        </is>
      </c>
      <c r="D14145" t="inlineStr">
        <is>
          <t>Store_022</t>
        </is>
      </c>
      <c r="E14145" t="inlineStr">
        <is>
          <t>East</t>
        </is>
      </c>
      <c r="F14145" t="inlineStr">
        <is>
          <t>P0105</t>
        </is>
      </c>
      <c r="G14145" t="inlineStr">
        <is>
          <t>Prod_0105</t>
        </is>
      </c>
      <c r="H14145" t="inlineStr">
        <is>
          <t>Electronics</t>
        </is>
      </c>
      <c r="I14145" t="n">
        <v>6</v>
      </c>
      <c r="J14145" t="n">
        <v>469.54</v>
      </c>
      <c r="K14145" t="n">
        <v>0.2</v>
      </c>
      <c r="L14145">
        <f>I14145*J14145*(1-K14145)</f>
        <v/>
      </c>
      <c r="M14145">
        <f>VLOOKUP(F14145,Products!A:D,4,FALSE)*I14145</f>
        <v/>
      </c>
      <c r="N14145">
        <f>L14145-M14145</f>
        <v/>
      </c>
    </row>
    <row r="14146">
      <c r="A14146" t="inlineStr">
        <is>
          <t>T1014144</t>
        </is>
      </c>
      <c r="B14146" t="inlineStr">
        <is>
          <t>2023-07-15</t>
        </is>
      </c>
      <c r="C14146" t="inlineStr">
        <is>
          <t>S002</t>
        </is>
      </c>
      <c r="D14146" t="inlineStr">
        <is>
          <t>Store_002</t>
        </is>
      </c>
      <c r="E14146" t="inlineStr">
        <is>
          <t>South</t>
        </is>
      </c>
      <c r="F14146" t="inlineStr">
        <is>
          <t>P0181</t>
        </is>
      </c>
      <c r="G14146" t="inlineStr">
        <is>
          <t>Prod_0181</t>
        </is>
      </c>
      <c r="H14146" t="inlineStr">
        <is>
          <t>Electronics</t>
        </is>
      </c>
      <c r="I14146" t="n">
        <v>9</v>
      </c>
      <c r="J14146" t="n">
        <v>737.9400000000001</v>
      </c>
      <c r="K14146" t="n">
        <v>0.1</v>
      </c>
      <c r="L14146">
        <f>I14146*J14146*(1-K14146)</f>
        <v/>
      </c>
      <c r="M14146">
        <f>VLOOKUP(F14146,Products!A:D,4,FALSE)*I14146</f>
        <v/>
      </c>
      <c r="N14146">
        <f>L14146-M14146</f>
        <v/>
      </c>
    </row>
    <row r="14147">
      <c r="A14147" t="inlineStr">
        <is>
          <t>T1014145</t>
        </is>
      </c>
      <c r="B14147" t="inlineStr">
        <is>
          <t>2023-08-16</t>
        </is>
      </c>
      <c r="C14147" t="inlineStr">
        <is>
          <t>S005</t>
        </is>
      </c>
      <c r="D14147" t="inlineStr">
        <is>
          <t>Store_005</t>
        </is>
      </c>
      <c r="E14147" t="inlineStr">
        <is>
          <t>Central</t>
        </is>
      </c>
      <c r="F14147" t="inlineStr">
        <is>
          <t>P0168</t>
        </is>
      </c>
      <c r="G14147" t="inlineStr">
        <is>
          <t>Prod_0168</t>
        </is>
      </c>
      <c r="H14147" t="inlineStr">
        <is>
          <t>Electronics</t>
        </is>
      </c>
      <c r="I14147" t="n">
        <v>1</v>
      </c>
      <c r="J14147" t="n">
        <v>63.39</v>
      </c>
      <c r="K14147" t="n">
        <v>0.1</v>
      </c>
      <c r="L14147">
        <f>I14147*J14147*(1-K14147)</f>
        <v/>
      </c>
      <c r="M14147">
        <f>VLOOKUP(F14147,Products!A:D,4,FALSE)*I14147</f>
        <v/>
      </c>
      <c r="N14147">
        <f>L14147-M14147</f>
        <v/>
      </c>
    </row>
    <row r="14148">
      <c r="A14148" t="inlineStr">
        <is>
          <t>T1014146</t>
        </is>
      </c>
      <c r="B14148" t="inlineStr">
        <is>
          <t>2024-02-06</t>
        </is>
      </c>
      <c r="C14148" t="inlineStr">
        <is>
          <t>S050</t>
        </is>
      </c>
      <c r="D14148" t="inlineStr">
        <is>
          <t>Store_050</t>
        </is>
      </c>
      <c r="E14148" t="inlineStr">
        <is>
          <t>South</t>
        </is>
      </c>
      <c r="F14148" t="inlineStr">
        <is>
          <t>P0165</t>
        </is>
      </c>
      <c r="G14148" t="inlineStr">
        <is>
          <t>Prod_0165</t>
        </is>
      </c>
      <c r="H14148" t="inlineStr">
        <is>
          <t>Clothing</t>
        </is>
      </c>
      <c r="I14148" t="n">
        <v>3</v>
      </c>
      <c r="J14148" t="n">
        <v>574.42</v>
      </c>
      <c r="K14148" t="n">
        <v>0</v>
      </c>
      <c r="L14148">
        <f>I14148*J14148*(1-K14148)</f>
        <v/>
      </c>
      <c r="M14148">
        <f>VLOOKUP(F14148,Products!A:D,4,FALSE)*I14148</f>
        <v/>
      </c>
      <c r="N14148">
        <f>L14148-M14148</f>
        <v/>
      </c>
    </row>
    <row r="14149">
      <c r="A14149" t="inlineStr">
        <is>
          <t>T1014147</t>
        </is>
      </c>
      <c r="B14149" t="inlineStr">
        <is>
          <t>2025-02-04</t>
        </is>
      </c>
      <c r="C14149" t="inlineStr">
        <is>
          <t>S036</t>
        </is>
      </c>
      <c r="D14149" t="inlineStr">
        <is>
          <t>Store_036</t>
        </is>
      </c>
      <c r="E14149" t="inlineStr">
        <is>
          <t>Central</t>
        </is>
      </c>
      <c r="F14149" t="inlineStr">
        <is>
          <t>P0132</t>
        </is>
      </c>
      <c r="G14149" t="inlineStr">
        <is>
          <t>Prod_0132</t>
        </is>
      </c>
      <c r="H14149" t="inlineStr">
        <is>
          <t>Food</t>
        </is>
      </c>
      <c r="I14149" t="n">
        <v>7</v>
      </c>
      <c r="J14149" t="n">
        <v>146.74</v>
      </c>
      <c r="K14149" t="n">
        <v>0.15</v>
      </c>
      <c r="L14149">
        <f>I14149*J14149*(1-K14149)</f>
        <v/>
      </c>
      <c r="M14149">
        <f>VLOOKUP(F14149,Products!A:D,4,FALSE)*I14149</f>
        <v/>
      </c>
      <c r="N14149">
        <f>L14149-M14149</f>
        <v/>
      </c>
    </row>
    <row r="14150">
      <c r="A14150" t="inlineStr">
        <is>
          <t>T1014148</t>
        </is>
      </c>
      <c r="B14150" t="inlineStr">
        <is>
          <t>2023-11-18</t>
        </is>
      </c>
      <c r="C14150" t="inlineStr">
        <is>
          <t>S036</t>
        </is>
      </c>
      <c r="D14150" t="inlineStr">
        <is>
          <t>Store_036</t>
        </is>
      </c>
      <c r="E14150" t="inlineStr">
        <is>
          <t>Central</t>
        </is>
      </c>
      <c r="F14150" t="inlineStr">
        <is>
          <t>P0111</t>
        </is>
      </c>
      <c r="G14150" t="inlineStr">
        <is>
          <t>Prod_0111</t>
        </is>
      </c>
      <c r="H14150" t="inlineStr">
        <is>
          <t>Clothing</t>
        </is>
      </c>
      <c r="I14150" t="n">
        <v>4</v>
      </c>
      <c r="J14150" t="n">
        <v>455.76</v>
      </c>
      <c r="K14150" t="n">
        <v>0.05</v>
      </c>
      <c r="L14150">
        <f>I14150*J14150*(1-K14150)</f>
        <v/>
      </c>
      <c r="M14150">
        <f>VLOOKUP(F14150,Products!A:D,4,FALSE)*I14150</f>
        <v/>
      </c>
      <c r="N14150">
        <f>L14150-M14150</f>
        <v/>
      </c>
    </row>
    <row r="14151">
      <c r="A14151" t="inlineStr">
        <is>
          <t>T1014149</t>
        </is>
      </c>
      <c r="B14151" t="inlineStr">
        <is>
          <t>2023-04-07</t>
        </is>
      </c>
      <c r="C14151" t="inlineStr">
        <is>
          <t>S015</t>
        </is>
      </c>
      <c r="D14151" t="inlineStr">
        <is>
          <t>Store_015</t>
        </is>
      </c>
      <c r="E14151" t="inlineStr">
        <is>
          <t>North</t>
        </is>
      </c>
      <c r="F14151" t="inlineStr">
        <is>
          <t>P0167</t>
        </is>
      </c>
      <c r="G14151" t="inlineStr">
        <is>
          <t>Prod_0167</t>
        </is>
      </c>
      <c r="H14151" t="inlineStr">
        <is>
          <t>Beverages</t>
        </is>
      </c>
      <c r="I14151" t="n">
        <v>6</v>
      </c>
      <c r="J14151" t="n">
        <v>493.37</v>
      </c>
      <c r="K14151" t="n">
        <v>0</v>
      </c>
      <c r="L14151">
        <f>I14151*J14151*(1-K14151)</f>
        <v/>
      </c>
      <c r="M14151">
        <f>VLOOKUP(F14151,Products!A:D,4,FALSE)*I14151</f>
        <v/>
      </c>
      <c r="N14151">
        <f>L14151-M14151</f>
        <v/>
      </c>
    </row>
    <row r="14152">
      <c r="A14152" t="inlineStr">
        <is>
          <t>T1014150</t>
        </is>
      </c>
      <c r="B14152" t="inlineStr">
        <is>
          <t>2023-05-05</t>
        </is>
      </c>
      <c r="C14152" t="inlineStr">
        <is>
          <t>S039</t>
        </is>
      </c>
      <c r="D14152" t="inlineStr">
        <is>
          <t>Store_039</t>
        </is>
      </c>
      <c r="E14152" t="inlineStr">
        <is>
          <t>North</t>
        </is>
      </c>
      <c r="F14152" t="inlineStr">
        <is>
          <t>P0011</t>
        </is>
      </c>
      <c r="G14152" t="inlineStr">
        <is>
          <t>Prod_0011</t>
        </is>
      </c>
      <c r="H14152" t="inlineStr">
        <is>
          <t>Household</t>
        </is>
      </c>
      <c r="I14152" t="n">
        <v>2</v>
      </c>
      <c r="J14152" t="n">
        <v>331.44</v>
      </c>
      <c r="K14152" t="n">
        <v>0.05</v>
      </c>
      <c r="L14152">
        <f>I14152*J14152*(1-K14152)</f>
        <v/>
      </c>
      <c r="M14152">
        <f>VLOOKUP(F14152,Products!A:D,4,FALSE)*I14152</f>
        <v/>
      </c>
      <c r="N14152">
        <f>L14152-M14152</f>
        <v/>
      </c>
    </row>
    <row r="14153">
      <c r="A14153" t="inlineStr">
        <is>
          <t>T1014151</t>
        </is>
      </c>
      <c r="B14153" t="inlineStr">
        <is>
          <t>2023-12-08</t>
        </is>
      </c>
      <c r="C14153" t="inlineStr">
        <is>
          <t>S012</t>
        </is>
      </c>
      <c r="D14153" t="inlineStr">
        <is>
          <t>Store_012</t>
        </is>
      </c>
      <c r="E14153" t="inlineStr">
        <is>
          <t>South</t>
        </is>
      </c>
      <c r="F14153" t="inlineStr">
        <is>
          <t>P0015</t>
        </is>
      </c>
      <c r="G14153" t="inlineStr">
        <is>
          <t>Prod_0015</t>
        </is>
      </c>
      <c r="H14153" t="inlineStr">
        <is>
          <t>Food</t>
        </is>
      </c>
      <c r="I14153" t="n">
        <v>1</v>
      </c>
      <c r="J14153" t="n">
        <v>111.56</v>
      </c>
      <c r="K14153" t="n">
        <v>0</v>
      </c>
      <c r="L14153">
        <f>I14153*J14153*(1-K14153)</f>
        <v/>
      </c>
      <c r="M14153">
        <f>VLOOKUP(F14153,Products!A:D,4,FALSE)*I14153</f>
        <v/>
      </c>
      <c r="N14153">
        <f>L14153-M14153</f>
        <v/>
      </c>
    </row>
    <row r="14154">
      <c r="A14154" t="inlineStr">
        <is>
          <t>T1014152</t>
        </is>
      </c>
      <c r="B14154" t="inlineStr">
        <is>
          <t>2025-02-07</t>
        </is>
      </c>
      <c r="C14154" t="inlineStr">
        <is>
          <t>S039</t>
        </is>
      </c>
      <c r="D14154" t="inlineStr">
        <is>
          <t>Store_039</t>
        </is>
      </c>
      <c r="E14154" t="inlineStr">
        <is>
          <t>North</t>
        </is>
      </c>
      <c r="F14154" t="inlineStr">
        <is>
          <t>P0188</t>
        </is>
      </c>
      <c r="G14154" t="inlineStr">
        <is>
          <t>Prod_0188</t>
        </is>
      </c>
      <c r="H14154" t="inlineStr">
        <is>
          <t>Food</t>
        </is>
      </c>
      <c r="I14154" t="n">
        <v>6</v>
      </c>
      <c r="J14154" t="n">
        <v>599.88</v>
      </c>
      <c r="K14154" t="n">
        <v>0</v>
      </c>
      <c r="L14154">
        <f>I14154*J14154*(1-K14154)</f>
        <v/>
      </c>
      <c r="M14154">
        <f>VLOOKUP(F14154,Products!A:D,4,FALSE)*I14154</f>
        <v/>
      </c>
      <c r="N14154">
        <f>L14154-M14154</f>
        <v/>
      </c>
    </row>
    <row r="14155">
      <c r="A14155" t="inlineStr">
        <is>
          <t>T1014153</t>
        </is>
      </c>
      <c r="B14155" t="inlineStr">
        <is>
          <t>2023-11-07</t>
        </is>
      </c>
      <c r="C14155" t="inlineStr">
        <is>
          <t>S002</t>
        </is>
      </c>
      <c r="D14155" t="inlineStr">
        <is>
          <t>Store_002</t>
        </is>
      </c>
      <c r="E14155" t="inlineStr">
        <is>
          <t>South</t>
        </is>
      </c>
      <c r="F14155" t="inlineStr">
        <is>
          <t>P0093</t>
        </is>
      </c>
      <c r="G14155" t="inlineStr">
        <is>
          <t>Prod_0093</t>
        </is>
      </c>
      <c r="H14155" t="inlineStr">
        <is>
          <t>Electronics</t>
        </is>
      </c>
      <c r="I14155" t="n">
        <v>8</v>
      </c>
      <c r="J14155" t="n">
        <v>263.11</v>
      </c>
      <c r="K14155" t="n">
        <v>0</v>
      </c>
      <c r="L14155">
        <f>I14155*J14155*(1-K14155)</f>
        <v/>
      </c>
      <c r="M14155">
        <f>VLOOKUP(F14155,Products!A:D,4,FALSE)*I14155</f>
        <v/>
      </c>
      <c r="N14155">
        <f>L14155-M14155</f>
        <v/>
      </c>
    </row>
    <row r="14156">
      <c r="A14156" t="inlineStr">
        <is>
          <t>T1014154</t>
        </is>
      </c>
      <c r="B14156" t="inlineStr">
        <is>
          <t>2023-11-22</t>
        </is>
      </c>
      <c r="C14156" t="inlineStr">
        <is>
          <t>S015</t>
        </is>
      </c>
      <c r="D14156" t="inlineStr">
        <is>
          <t>Store_015</t>
        </is>
      </c>
      <c r="E14156" t="inlineStr">
        <is>
          <t>North</t>
        </is>
      </c>
      <c r="F14156" t="inlineStr">
        <is>
          <t>P0088</t>
        </is>
      </c>
      <c r="G14156" t="inlineStr">
        <is>
          <t>Prod_0088</t>
        </is>
      </c>
      <c r="H14156" t="inlineStr">
        <is>
          <t>Toys</t>
        </is>
      </c>
      <c r="I14156" t="n">
        <v>7</v>
      </c>
      <c r="J14156" t="n">
        <v>519.05</v>
      </c>
      <c r="K14156" t="n">
        <v>0</v>
      </c>
      <c r="L14156">
        <f>I14156*J14156*(1-K14156)</f>
        <v/>
      </c>
      <c r="M14156">
        <f>VLOOKUP(F14156,Products!A:D,4,FALSE)*I14156</f>
        <v/>
      </c>
      <c r="N14156">
        <f>L14156-M14156</f>
        <v/>
      </c>
    </row>
    <row r="14157">
      <c r="A14157" t="inlineStr">
        <is>
          <t>T1014155</t>
        </is>
      </c>
      <c r="B14157" t="inlineStr">
        <is>
          <t>2023-08-21</t>
        </is>
      </c>
      <c r="C14157" t="inlineStr">
        <is>
          <t>S042</t>
        </is>
      </c>
      <c r="D14157" t="inlineStr">
        <is>
          <t>Store_042</t>
        </is>
      </c>
      <c r="E14157" t="inlineStr">
        <is>
          <t>Central</t>
        </is>
      </c>
      <c r="F14157" t="inlineStr">
        <is>
          <t>P0155</t>
        </is>
      </c>
      <c r="G14157" t="inlineStr">
        <is>
          <t>Prod_0155</t>
        </is>
      </c>
      <c r="H14157" t="inlineStr">
        <is>
          <t>Electronics</t>
        </is>
      </c>
      <c r="I14157" t="n">
        <v>3</v>
      </c>
      <c r="J14157" t="n">
        <v>387.77</v>
      </c>
      <c r="K14157" t="n">
        <v>0.1</v>
      </c>
      <c r="L14157">
        <f>I14157*J14157*(1-K14157)</f>
        <v/>
      </c>
      <c r="M14157">
        <f>VLOOKUP(F14157,Products!A:D,4,FALSE)*I14157</f>
        <v/>
      </c>
      <c r="N14157">
        <f>L14157-M14157</f>
        <v/>
      </c>
    </row>
    <row r="14158">
      <c r="A14158" t="inlineStr">
        <is>
          <t>T1014156</t>
        </is>
      </c>
      <c r="B14158" t="inlineStr">
        <is>
          <t>2024-09-12</t>
        </is>
      </c>
      <c r="C14158" t="inlineStr">
        <is>
          <t>S036</t>
        </is>
      </c>
      <c r="D14158" t="inlineStr">
        <is>
          <t>Store_036</t>
        </is>
      </c>
      <c r="E14158" t="inlineStr">
        <is>
          <t>Central</t>
        </is>
      </c>
      <c r="F14158" t="inlineStr">
        <is>
          <t>P0063</t>
        </is>
      </c>
      <c r="G14158" t="inlineStr">
        <is>
          <t>Prod_0063</t>
        </is>
      </c>
      <c r="H14158" t="inlineStr">
        <is>
          <t>Clothing</t>
        </is>
      </c>
      <c r="I14158" t="n">
        <v>4</v>
      </c>
      <c r="J14158" t="n">
        <v>276.98</v>
      </c>
      <c r="K14158" t="n">
        <v>0</v>
      </c>
      <c r="L14158">
        <f>I14158*J14158*(1-K14158)</f>
        <v/>
      </c>
      <c r="M14158">
        <f>VLOOKUP(F14158,Products!A:D,4,FALSE)*I14158</f>
        <v/>
      </c>
      <c r="N14158">
        <f>L14158-M14158</f>
        <v/>
      </c>
    </row>
    <row r="14159">
      <c r="A14159" t="inlineStr">
        <is>
          <t>T1014157</t>
        </is>
      </c>
      <c r="B14159" t="inlineStr">
        <is>
          <t>2023-03-23</t>
        </is>
      </c>
      <c r="C14159" t="inlineStr">
        <is>
          <t>S014</t>
        </is>
      </c>
      <c r="D14159" t="inlineStr">
        <is>
          <t>Store_014</t>
        </is>
      </c>
      <c r="E14159" t="inlineStr">
        <is>
          <t>West</t>
        </is>
      </c>
      <c r="F14159" t="inlineStr">
        <is>
          <t>P0104</t>
        </is>
      </c>
      <c r="G14159" t="inlineStr">
        <is>
          <t>Prod_0104</t>
        </is>
      </c>
      <c r="H14159" t="inlineStr">
        <is>
          <t>Clothing</t>
        </is>
      </c>
      <c r="I14159" t="n">
        <v>8</v>
      </c>
      <c r="J14159" t="n">
        <v>547.45</v>
      </c>
      <c r="K14159" t="n">
        <v>0</v>
      </c>
      <c r="L14159">
        <f>I14159*J14159*(1-K14159)</f>
        <v/>
      </c>
      <c r="M14159">
        <f>VLOOKUP(F14159,Products!A:D,4,FALSE)*I14159</f>
        <v/>
      </c>
      <c r="N14159">
        <f>L14159-M14159</f>
        <v/>
      </c>
    </row>
    <row r="14160">
      <c r="A14160" t="inlineStr">
        <is>
          <t>T1014158</t>
        </is>
      </c>
      <c r="B14160" t="inlineStr">
        <is>
          <t>2024-07-27</t>
        </is>
      </c>
      <c r="C14160" t="inlineStr">
        <is>
          <t>S010</t>
        </is>
      </c>
      <c r="D14160" t="inlineStr">
        <is>
          <t>Store_010</t>
        </is>
      </c>
      <c r="E14160" t="inlineStr">
        <is>
          <t>North</t>
        </is>
      </c>
      <c r="F14160" t="inlineStr">
        <is>
          <t>P0155</t>
        </is>
      </c>
      <c r="G14160" t="inlineStr">
        <is>
          <t>Prod_0155</t>
        </is>
      </c>
      <c r="H14160" t="inlineStr">
        <is>
          <t>Electronics</t>
        </is>
      </c>
      <c r="I14160" t="n">
        <v>5</v>
      </c>
      <c r="J14160" t="n">
        <v>401.96</v>
      </c>
      <c r="K14160" t="n">
        <v>0</v>
      </c>
      <c r="L14160">
        <f>I14160*J14160*(1-K14160)</f>
        <v/>
      </c>
      <c r="M14160">
        <f>VLOOKUP(F14160,Products!A:D,4,FALSE)*I14160</f>
        <v/>
      </c>
      <c r="N14160">
        <f>L14160-M14160</f>
        <v/>
      </c>
    </row>
    <row r="14161">
      <c r="A14161" t="inlineStr">
        <is>
          <t>T1014159</t>
        </is>
      </c>
      <c r="B14161" t="inlineStr">
        <is>
          <t>2024-08-06</t>
        </is>
      </c>
      <c r="C14161" t="inlineStr">
        <is>
          <t>S049</t>
        </is>
      </c>
      <c r="D14161" t="inlineStr">
        <is>
          <t>Store_049</t>
        </is>
      </c>
      <c r="E14161" t="inlineStr">
        <is>
          <t>North</t>
        </is>
      </c>
      <c r="F14161" t="inlineStr">
        <is>
          <t>P0107</t>
        </is>
      </c>
      <c r="G14161" t="inlineStr">
        <is>
          <t>Prod_0107</t>
        </is>
      </c>
      <c r="H14161" t="inlineStr">
        <is>
          <t>Stationery</t>
        </is>
      </c>
      <c r="I14161" t="n">
        <v>7</v>
      </c>
      <c r="J14161" t="n">
        <v>641.36</v>
      </c>
      <c r="K14161" t="n">
        <v>0</v>
      </c>
      <c r="L14161">
        <f>I14161*J14161*(1-K14161)</f>
        <v/>
      </c>
      <c r="M14161">
        <f>VLOOKUP(F14161,Products!A:D,4,FALSE)*I14161</f>
        <v/>
      </c>
      <c r="N14161">
        <f>L14161-M14161</f>
        <v/>
      </c>
    </row>
    <row r="14162">
      <c r="A14162" t="inlineStr">
        <is>
          <t>T1014160</t>
        </is>
      </c>
      <c r="B14162" t="inlineStr">
        <is>
          <t>2025-02-05</t>
        </is>
      </c>
      <c r="C14162" t="inlineStr">
        <is>
          <t>S044</t>
        </is>
      </c>
      <c r="D14162" t="inlineStr">
        <is>
          <t>Store_044</t>
        </is>
      </c>
      <c r="E14162" t="inlineStr">
        <is>
          <t>North</t>
        </is>
      </c>
      <c r="F14162" t="inlineStr">
        <is>
          <t>P0053</t>
        </is>
      </c>
      <c r="G14162" t="inlineStr">
        <is>
          <t>Prod_0053</t>
        </is>
      </c>
      <c r="H14162" t="inlineStr">
        <is>
          <t>Food</t>
        </is>
      </c>
      <c r="I14162" t="n">
        <v>2</v>
      </c>
      <c r="J14162" t="n">
        <v>360.53</v>
      </c>
      <c r="K14162" t="n">
        <v>0</v>
      </c>
      <c r="L14162">
        <f>I14162*J14162*(1-K14162)</f>
        <v/>
      </c>
      <c r="M14162">
        <f>VLOOKUP(F14162,Products!A:D,4,FALSE)*I14162</f>
        <v/>
      </c>
      <c r="N14162">
        <f>L14162-M14162</f>
        <v/>
      </c>
    </row>
    <row r="14163">
      <c r="A14163" t="inlineStr">
        <is>
          <t>T1014161</t>
        </is>
      </c>
      <c r="B14163" t="inlineStr">
        <is>
          <t>2025-04-02</t>
        </is>
      </c>
      <c r="C14163" t="inlineStr">
        <is>
          <t>S008</t>
        </is>
      </c>
      <c r="D14163" t="inlineStr">
        <is>
          <t>Store_008</t>
        </is>
      </c>
      <c r="E14163" t="inlineStr">
        <is>
          <t>East</t>
        </is>
      </c>
      <c r="F14163" t="inlineStr">
        <is>
          <t>P0008</t>
        </is>
      </c>
      <c r="G14163" t="inlineStr">
        <is>
          <t>Prod_0008</t>
        </is>
      </c>
      <c r="H14163" t="inlineStr">
        <is>
          <t>Electronics</t>
        </is>
      </c>
      <c r="I14163" t="n">
        <v>7</v>
      </c>
      <c r="J14163" t="n">
        <v>425.75</v>
      </c>
      <c r="K14163" t="n">
        <v>0.15</v>
      </c>
      <c r="L14163">
        <f>I14163*J14163*(1-K14163)</f>
        <v/>
      </c>
      <c r="M14163">
        <f>VLOOKUP(F14163,Products!A:D,4,FALSE)*I14163</f>
        <v/>
      </c>
      <c r="N14163">
        <f>L14163-M14163</f>
        <v/>
      </c>
    </row>
    <row r="14164">
      <c r="A14164" t="inlineStr">
        <is>
          <t>T1014162</t>
        </is>
      </c>
      <c r="B14164" t="inlineStr">
        <is>
          <t>2025-04-05</t>
        </is>
      </c>
      <c r="C14164" t="inlineStr">
        <is>
          <t>S010</t>
        </is>
      </c>
      <c r="D14164" t="inlineStr">
        <is>
          <t>Store_010</t>
        </is>
      </c>
      <c r="E14164" t="inlineStr">
        <is>
          <t>North</t>
        </is>
      </c>
      <c r="F14164" t="inlineStr">
        <is>
          <t>P0080</t>
        </is>
      </c>
      <c r="G14164" t="inlineStr">
        <is>
          <t>Prod_0080</t>
        </is>
      </c>
      <c r="H14164" t="inlineStr">
        <is>
          <t>Clothing</t>
        </is>
      </c>
      <c r="I14164" t="n">
        <v>4</v>
      </c>
      <c r="J14164" t="n">
        <v>534.46</v>
      </c>
      <c r="K14164" t="n">
        <v>0</v>
      </c>
      <c r="L14164">
        <f>I14164*J14164*(1-K14164)</f>
        <v/>
      </c>
      <c r="M14164">
        <f>VLOOKUP(F14164,Products!A:D,4,FALSE)*I14164</f>
        <v/>
      </c>
      <c r="N14164">
        <f>L14164-M14164</f>
        <v/>
      </c>
    </row>
    <row r="14165">
      <c r="A14165" t="inlineStr">
        <is>
          <t>T1014163</t>
        </is>
      </c>
      <c r="B14165" t="inlineStr">
        <is>
          <t>2024-08-22</t>
        </is>
      </c>
      <c r="C14165" t="inlineStr">
        <is>
          <t>S043</t>
        </is>
      </c>
      <c r="D14165" t="inlineStr">
        <is>
          <t>Store_043</t>
        </is>
      </c>
      <c r="E14165" t="inlineStr">
        <is>
          <t>East</t>
        </is>
      </c>
      <c r="F14165" t="inlineStr">
        <is>
          <t>P0111</t>
        </is>
      </c>
      <c r="G14165" t="inlineStr">
        <is>
          <t>Prod_0111</t>
        </is>
      </c>
      <c r="H14165" t="inlineStr">
        <is>
          <t>Clothing</t>
        </is>
      </c>
      <c r="I14165" t="n">
        <v>1</v>
      </c>
      <c r="J14165" t="n">
        <v>650.3200000000001</v>
      </c>
      <c r="K14165" t="n">
        <v>0.15</v>
      </c>
      <c r="L14165">
        <f>I14165*J14165*(1-K14165)</f>
        <v/>
      </c>
      <c r="M14165">
        <f>VLOOKUP(F14165,Products!A:D,4,FALSE)*I14165</f>
        <v/>
      </c>
      <c r="N14165">
        <f>L14165-M14165</f>
        <v/>
      </c>
    </row>
    <row r="14166">
      <c r="A14166" t="inlineStr">
        <is>
          <t>T1014164</t>
        </is>
      </c>
      <c r="B14166" t="inlineStr">
        <is>
          <t>2023-02-02</t>
        </is>
      </c>
      <c r="C14166" t="inlineStr">
        <is>
          <t>S020</t>
        </is>
      </c>
      <c r="D14166" t="inlineStr">
        <is>
          <t>Store_020</t>
        </is>
      </c>
      <c r="E14166" t="inlineStr">
        <is>
          <t>West</t>
        </is>
      </c>
      <c r="F14166" t="inlineStr">
        <is>
          <t>P0034</t>
        </is>
      </c>
      <c r="G14166" t="inlineStr">
        <is>
          <t>Prod_0034</t>
        </is>
      </c>
      <c r="H14166" t="inlineStr">
        <is>
          <t>Toys</t>
        </is>
      </c>
      <c r="I14166" t="n">
        <v>6</v>
      </c>
      <c r="J14166" t="n">
        <v>607.85</v>
      </c>
      <c r="K14166" t="n">
        <v>0.2</v>
      </c>
      <c r="L14166">
        <f>I14166*J14166*(1-K14166)</f>
        <v/>
      </c>
      <c r="M14166">
        <f>VLOOKUP(F14166,Products!A:D,4,FALSE)*I14166</f>
        <v/>
      </c>
      <c r="N14166">
        <f>L14166-M14166</f>
        <v/>
      </c>
    </row>
    <row r="14167">
      <c r="A14167" t="inlineStr">
        <is>
          <t>T1014165</t>
        </is>
      </c>
      <c r="B14167" t="inlineStr">
        <is>
          <t>2025-09-16</t>
        </is>
      </c>
      <c r="C14167" t="inlineStr">
        <is>
          <t>S042</t>
        </is>
      </c>
      <c r="D14167" t="inlineStr">
        <is>
          <t>Store_042</t>
        </is>
      </c>
      <c r="E14167" t="inlineStr">
        <is>
          <t>Central</t>
        </is>
      </c>
      <c r="F14167" t="inlineStr">
        <is>
          <t>P0194</t>
        </is>
      </c>
      <c r="G14167" t="inlineStr">
        <is>
          <t>Prod_0194</t>
        </is>
      </c>
      <c r="H14167" t="inlineStr">
        <is>
          <t>Food</t>
        </is>
      </c>
      <c r="I14167" t="n">
        <v>1</v>
      </c>
      <c r="J14167" t="n">
        <v>774.34</v>
      </c>
      <c r="K14167" t="n">
        <v>0.2</v>
      </c>
      <c r="L14167">
        <f>I14167*J14167*(1-K14167)</f>
        <v/>
      </c>
      <c r="M14167">
        <f>VLOOKUP(F14167,Products!A:D,4,FALSE)*I14167</f>
        <v/>
      </c>
      <c r="N14167">
        <f>L14167-M14167</f>
        <v/>
      </c>
    </row>
    <row r="14168">
      <c r="A14168" t="inlineStr">
        <is>
          <t>T1014166</t>
        </is>
      </c>
      <c r="B14168" t="inlineStr">
        <is>
          <t>2023-12-16</t>
        </is>
      </c>
      <c r="C14168" t="inlineStr">
        <is>
          <t>S047</t>
        </is>
      </c>
      <c r="D14168" t="inlineStr">
        <is>
          <t>Store_047</t>
        </is>
      </c>
      <c r="E14168" t="inlineStr">
        <is>
          <t>North</t>
        </is>
      </c>
      <c r="F14168" t="inlineStr">
        <is>
          <t>P0068</t>
        </is>
      </c>
      <c r="G14168" t="inlineStr">
        <is>
          <t>Prod_0068</t>
        </is>
      </c>
      <c r="H14168" t="inlineStr">
        <is>
          <t>Household</t>
        </is>
      </c>
      <c r="I14168" t="n">
        <v>6</v>
      </c>
      <c r="J14168" t="n">
        <v>238.91</v>
      </c>
      <c r="K14168" t="n">
        <v>0.05</v>
      </c>
      <c r="L14168">
        <f>I14168*J14168*(1-K14168)</f>
        <v/>
      </c>
      <c r="M14168">
        <f>VLOOKUP(F14168,Products!A:D,4,FALSE)*I14168</f>
        <v/>
      </c>
      <c r="N14168">
        <f>L14168-M14168</f>
        <v/>
      </c>
    </row>
    <row r="14169">
      <c r="A14169" t="inlineStr">
        <is>
          <t>T1014167</t>
        </is>
      </c>
      <c r="B14169" t="inlineStr">
        <is>
          <t>2024-09-16</t>
        </is>
      </c>
      <c r="C14169" t="inlineStr">
        <is>
          <t>S018</t>
        </is>
      </c>
      <c r="D14169" t="inlineStr">
        <is>
          <t>Store_018</t>
        </is>
      </c>
      <c r="E14169" t="inlineStr">
        <is>
          <t>South</t>
        </is>
      </c>
      <c r="F14169" t="inlineStr">
        <is>
          <t>P0184</t>
        </is>
      </c>
      <c r="G14169" t="inlineStr">
        <is>
          <t>Prod_0184</t>
        </is>
      </c>
      <c r="H14169" t="inlineStr">
        <is>
          <t>Beverages</t>
        </is>
      </c>
      <c r="I14169" t="n">
        <v>4</v>
      </c>
      <c r="J14169" t="n">
        <v>515.52</v>
      </c>
      <c r="K14169" t="n">
        <v>0</v>
      </c>
      <c r="L14169">
        <f>I14169*J14169*(1-K14169)</f>
        <v/>
      </c>
      <c r="M14169">
        <f>VLOOKUP(F14169,Products!A:D,4,FALSE)*I14169</f>
        <v/>
      </c>
      <c r="N14169">
        <f>L14169-M14169</f>
        <v/>
      </c>
    </row>
    <row r="14170">
      <c r="A14170" t="inlineStr">
        <is>
          <t>T1014168</t>
        </is>
      </c>
      <c r="B14170" t="inlineStr">
        <is>
          <t>2025-08-11</t>
        </is>
      </c>
      <c r="C14170" t="inlineStr">
        <is>
          <t>S022</t>
        </is>
      </c>
      <c r="D14170" t="inlineStr">
        <is>
          <t>Store_022</t>
        </is>
      </c>
      <c r="E14170" t="inlineStr">
        <is>
          <t>East</t>
        </is>
      </c>
      <c r="F14170" t="inlineStr">
        <is>
          <t>P0120</t>
        </is>
      </c>
      <c r="G14170" t="inlineStr">
        <is>
          <t>Prod_0120</t>
        </is>
      </c>
      <c r="H14170" t="inlineStr">
        <is>
          <t>Stationery</t>
        </is>
      </c>
      <c r="I14170" t="n">
        <v>8</v>
      </c>
      <c r="J14170" t="n">
        <v>421.17</v>
      </c>
      <c r="K14170" t="n">
        <v>0</v>
      </c>
      <c r="L14170">
        <f>I14170*J14170*(1-K14170)</f>
        <v/>
      </c>
      <c r="M14170">
        <f>VLOOKUP(F14170,Products!A:D,4,FALSE)*I14170</f>
        <v/>
      </c>
      <c r="N14170">
        <f>L14170-M14170</f>
        <v/>
      </c>
    </row>
    <row r="14171">
      <c r="A14171" t="inlineStr">
        <is>
          <t>T1014169</t>
        </is>
      </c>
      <c r="B14171" t="inlineStr">
        <is>
          <t>2023-03-14</t>
        </is>
      </c>
      <c r="C14171" t="inlineStr">
        <is>
          <t>S028</t>
        </is>
      </c>
      <c r="D14171" t="inlineStr">
        <is>
          <t>Store_028</t>
        </is>
      </c>
      <c r="E14171" t="inlineStr">
        <is>
          <t>North</t>
        </is>
      </c>
      <c r="F14171" t="inlineStr">
        <is>
          <t>P0197</t>
        </is>
      </c>
      <c r="G14171" t="inlineStr">
        <is>
          <t>Prod_0197</t>
        </is>
      </c>
      <c r="H14171" t="inlineStr">
        <is>
          <t>Food</t>
        </is>
      </c>
      <c r="I14171" t="n">
        <v>2</v>
      </c>
      <c r="J14171" t="n">
        <v>252.96</v>
      </c>
      <c r="K14171" t="n">
        <v>0.05</v>
      </c>
      <c r="L14171">
        <f>I14171*J14171*(1-K14171)</f>
        <v/>
      </c>
      <c r="M14171">
        <f>VLOOKUP(F14171,Products!A:D,4,FALSE)*I14171</f>
        <v/>
      </c>
      <c r="N14171">
        <f>L14171-M14171</f>
        <v/>
      </c>
    </row>
    <row r="14172">
      <c r="A14172" t="inlineStr">
        <is>
          <t>T1014170</t>
        </is>
      </c>
      <c r="B14172" t="inlineStr">
        <is>
          <t>2023-12-19</t>
        </is>
      </c>
      <c r="C14172" t="inlineStr">
        <is>
          <t>S029</t>
        </is>
      </c>
      <c r="D14172" t="inlineStr">
        <is>
          <t>Store_029</t>
        </is>
      </c>
      <c r="E14172" t="inlineStr">
        <is>
          <t>South</t>
        </is>
      </c>
      <c r="F14172" t="inlineStr">
        <is>
          <t>P0055</t>
        </is>
      </c>
      <c r="G14172" t="inlineStr">
        <is>
          <t>Prod_0055</t>
        </is>
      </c>
      <c r="H14172" t="inlineStr">
        <is>
          <t>Beverages</t>
        </is>
      </c>
      <c r="I14172" t="n">
        <v>4</v>
      </c>
      <c r="J14172" t="n">
        <v>153.3</v>
      </c>
      <c r="K14172" t="n">
        <v>0.05</v>
      </c>
      <c r="L14172">
        <f>I14172*J14172*(1-K14172)</f>
        <v/>
      </c>
      <c r="M14172">
        <f>VLOOKUP(F14172,Products!A:D,4,FALSE)*I14172</f>
        <v/>
      </c>
      <c r="N14172">
        <f>L14172-M14172</f>
        <v/>
      </c>
    </row>
    <row r="14173">
      <c r="A14173" t="inlineStr">
        <is>
          <t>T1014171</t>
        </is>
      </c>
      <c r="B14173" t="inlineStr">
        <is>
          <t>2024-02-16</t>
        </is>
      </c>
      <c r="C14173" t="inlineStr">
        <is>
          <t>S036</t>
        </is>
      </c>
      <c r="D14173" t="inlineStr">
        <is>
          <t>Store_036</t>
        </is>
      </c>
      <c r="E14173" t="inlineStr">
        <is>
          <t>Central</t>
        </is>
      </c>
      <c r="F14173" t="inlineStr">
        <is>
          <t>P0025</t>
        </is>
      </c>
      <c r="G14173" t="inlineStr">
        <is>
          <t>Prod_0025</t>
        </is>
      </c>
      <c r="H14173" t="inlineStr">
        <is>
          <t>Beverages</t>
        </is>
      </c>
      <c r="I14173" t="n">
        <v>9</v>
      </c>
      <c r="J14173" t="n">
        <v>398.46</v>
      </c>
      <c r="K14173" t="n">
        <v>0.15</v>
      </c>
      <c r="L14173">
        <f>I14173*J14173*(1-K14173)</f>
        <v/>
      </c>
      <c r="M14173">
        <f>VLOOKUP(F14173,Products!A:D,4,FALSE)*I14173</f>
        <v/>
      </c>
      <c r="N14173">
        <f>L14173-M14173</f>
        <v/>
      </c>
    </row>
    <row r="14174">
      <c r="A14174" t="inlineStr">
        <is>
          <t>T1014172</t>
        </is>
      </c>
      <c r="B14174" t="inlineStr">
        <is>
          <t>2024-07-30</t>
        </is>
      </c>
      <c r="C14174" t="inlineStr">
        <is>
          <t>S017</t>
        </is>
      </c>
      <c r="D14174" t="inlineStr">
        <is>
          <t>Store_017</t>
        </is>
      </c>
      <c r="E14174" t="inlineStr">
        <is>
          <t>South</t>
        </is>
      </c>
      <c r="F14174" t="inlineStr">
        <is>
          <t>P0187</t>
        </is>
      </c>
      <c r="G14174" t="inlineStr">
        <is>
          <t>Prod_0187</t>
        </is>
      </c>
      <c r="H14174" t="inlineStr">
        <is>
          <t>Food</t>
        </is>
      </c>
      <c r="I14174" t="n">
        <v>8</v>
      </c>
      <c r="J14174" t="n">
        <v>724.45</v>
      </c>
      <c r="K14174" t="n">
        <v>0</v>
      </c>
      <c r="L14174">
        <f>I14174*J14174*(1-K14174)</f>
        <v/>
      </c>
      <c r="M14174">
        <f>VLOOKUP(F14174,Products!A:D,4,FALSE)*I14174</f>
        <v/>
      </c>
      <c r="N14174">
        <f>L14174-M14174</f>
        <v/>
      </c>
    </row>
    <row r="14175">
      <c r="A14175" t="inlineStr">
        <is>
          <t>T1014173</t>
        </is>
      </c>
      <c r="B14175" t="inlineStr">
        <is>
          <t>2023-08-11</t>
        </is>
      </c>
      <c r="C14175" t="inlineStr">
        <is>
          <t>S001</t>
        </is>
      </c>
      <c r="D14175" t="inlineStr">
        <is>
          <t>Store_001</t>
        </is>
      </c>
      <c r="E14175" t="inlineStr">
        <is>
          <t>West</t>
        </is>
      </c>
      <c r="F14175" t="inlineStr">
        <is>
          <t>P0043</t>
        </is>
      </c>
      <c r="G14175" t="inlineStr">
        <is>
          <t>Prod_0043</t>
        </is>
      </c>
      <c r="H14175" t="inlineStr">
        <is>
          <t>Food</t>
        </is>
      </c>
      <c r="I14175" t="n">
        <v>1</v>
      </c>
      <c r="J14175" t="n">
        <v>191.68</v>
      </c>
      <c r="K14175" t="n">
        <v>0</v>
      </c>
      <c r="L14175">
        <f>I14175*J14175*(1-K14175)</f>
        <v/>
      </c>
      <c r="M14175">
        <f>VLOOKUP(F14175,Products!A:D,4,FALSE)*I14175</f>
        <v/>
      </c>
      <c r="N14175">
        <f>L14175-M14175</f>
        <v/>
      </c>
    </row>
    <row r="14176">
      <c r="A14176" t="inlineStr">
        <is>
          <t>T1014174</t>
        </is>
      </c>
      <c r="B14176" t="inlineStr">
        <is>
          <t>2023-12-13</t>
        </is>
      </c>
      <c r="C14176" t="inlineStr">
        <is>
          <t>S031</t>
        </is>
      </c>
      <c r="D14176" t="inlineStr">
        <is>
          <t>Store_031</t>
        </is>
      </c>
      <c r="E14176" t="inlineStr">
        <is>
          <t>Central</t>
        </is>
      </c>
      <c r="F14176" t="inlineStr">
        <is>
          <t>P0042</t>
        </is>
      </c>
      <c r="G14176" t="inlineStr">
        <is>
          <t>Prod_0042</t>
        </is>
      </c>
      <c r="H14176" t="inlineStr">
        <is>
          <t>Electronics</t>
        </is>
      </c>
      <c r="I14176" t="n">
        <v>4</v>
      </c>
      <c r="J14176" t="n">
        <v>887.34</v>
      </c>
      <c r="K14176" t="n">
        <v>0</v>
      </c>
      <c r="L14176">
        <f>I14176*J14176*(1-K14176)</f>
        <v/>
      </c>
      <c r="M14176">
        <f>VLOOKUP(F14176,Products!A:D,4,FALSE)*I14176</f>
        <v/>
      </c>
      <c r="N14176">
        <f>L14176-M14176</f>
        <v/>
      </c>
    </row>
    <row r="14177">
      <c r="A14177" t="inlineStr">
        <is>
          <t>T1014175</t>
        </is>
      </c>
      <c r="B14177" t="inlineStr">
        <is>
          <t>2023-08-08</t>
        </is>
      </c>
      <c r="C14177" t="inlineStr">
        <is>
          <t>S027</t>
        </is>
      </c>
      <c r="D14177" t="inlineStr">
        <is>
          <t>Store_027</t>
        </is>
      </c>
      <c r="E14177" t="inlineStr">
        <is>
          <t>South</t>
        </is>
      </c>
      <c r="F14177" t="inlineStr">
        <is>
          <t>P0144</t>
        </is>
      </c>
      <c r="G14177" t="inlineStr">
        <is>
          <t>Prod_0144</t>
        </is>
      </c>
      <c r="H14177" t="inlineStr">
        <is>
          <t>Stationery</t>
        </is>
      </c>
      <c r="I14177" t="n">
        <v>6</v>
      </c>
      <c r="J14177" t="n">
        <v>200.99</v>
      </c>
      <c r="K14177" t="n">
        <v>0.15</v>
      </c>
      <c r="L14177">
        <f>I14177*J14177*(1-K14177)</f>
        <v/>
      </c>
      <c r="M14177">
        <f>VLOOKUP(F14177,Products!A:D,4,FALSE)*I14177</f>
        <v/>
      </c>
      <c r="N14177">
        <f>L14177-M14177</f>
        <v/>
      </c>
    </row>
    <row r="14178">
      <c r="A14178" t="inlineStr">
        <is>
          <t>T1014176</t>
        </is>
      </c>
      <c r="B14178" t="inlineStr">
        <is>
          <t>2023-02-16</t>
        </is>
      </c>
      <c r="C14178" t="inlineStr">
        <is>
          <t>S046</t>
        </is>
      </c>
      <c r="D14178" t="inlineStr">
        <is>
          <t>Store_046</t>
        </is>
      </c>
      <c r="E14178" t="inlineStr">
        <is>
          <t>South</t>
        </is>
      </c>
      <c r="F14178" t="inlineStr">
        <is>
          <t>P0050</t>
        </is>
      </c>
      <c r="G14178" t="inlineStr">
        <is>
          <t>Prod_0050</t>
        </is>
      </c>
      <c r="H14178" t="inlineStr">
        <is>
          <t>Household</t>
        </is>
      </c>
      <c r="I14178" t="n">
        <v>3</v>
      </c>
      <c r="J14178" t="n">
        <v>507.28</v>
      </c>
      <c r="K14178" t="n">
        <v>0.1</v>
      </c>
      <c r="L14178">
        <f>I14178*J14178*(1-K14178)</f>
        <v/>
      </c>
      <c r="M14178">
        <f>VLOOKUP(F14178,Products!A:D,4,FALSE)*I14178</f>
        <v/>
      </c>
      <c r="N14178">
        <f>L14178-M14178</f>
        <v/>
      </c>
    </row>
    <row r="14179">
      <c r="A14179" t="inlineStr">
        <is>
          <t>T1014177</t>
        </is>
      </c>
      <c r="B14179" t="inlineStr">
        <is>
          <t>2025-01-18</t>
        </is>
      </c>
      <c r="C14179" t="inlineStr">
        <is>
          <t>S032</t>
        </is>
      </c>
      <c r="D14179" t="inlineStr">
        <is>
          <t>Store_032</t>
        </is>
      </c>
      <c r="E14179" t="inlineStr">
        <is>
          <t>Central</t>
        </is>
      </c>
      <c r="F14179" t="inlineStr">
        <is>
          <t>P0079</t>
        </is>
      </c>
      <c r="G14179" t="inlineStr">
        <is>
          <t>Prod_0079</t>
        </is>
      </c>
      <c r="H14179" t="inlineStr">
        <is>
          <t>Food</t>
        </is>
      </c>
      <c r="I14179" t="n">
        <v>9</v>
      </c>
      <c r="J14179" t="n">
        <v>648.53</v>
      </c>
      <c r="K14179" t="n">
        <v>0</v>
      </c>
      <c r="L14179">
        <f>I14179*J14179*(1-K14179)</f>
        <v/>
      </c>
      <c r="M14179">
        <f>VLOOKUP(F14179,Products!A:D,4,FALSE)*I14179</f>
        <v/>
      </c>
      <c r="N14179">
        <f>L14179-M14179</f>
        <v/>
      </c>
    </row>
    <row r="14180">
      <c r="A14180" t="inlineStr">
        <is>
          <t>T1014178</t>
        </is>
      </c>
      <c r="B14180" t="inlineStr">
        <is>
          <t>2023-02-26</t>
        </is>
      </c>
      <c r="C14180" t="inlineStr">
        <is>
          <t>S009</t>
        </is>
      </c>
      <c r="D14180" t="inlineStr">
        <is>
          <t>Store_009</t>
        </is>
      </c>
      <c r="E14180" t="inlineStr">
        <is>
          <t>Central</t>
        </is>
      </c>
      <c r="F14180" t="inlineStr">
        <is>
          <t>P0061</t>
        </is>
      </c>
      <c r="G14180" t="inlineStr">
        <is>
          <t>Prod_0061</t>
        </is>
      </c>
      <c r="H14180" t="inlineStr">
        <is>
          <t>Beverages</t>
        </is>
      </c>
      <c r="I14180" t="n">
        <v>1</v>
      </c>
      <c r="J14180" t="n">
        <v>49.1</v>
      </c>
      <c r="K14180" t="n">
        <v>0</v>
      </c>
      <c r="L14180">
        <f>I14180*J14180*(1-K14180)</f>
        <v/>
      </c>
      <c r="M14180">
        <f>VLOOKUP(F14180,Products!A:D,4,FALSE)*I14180</f>
        <v/>
      </c>
      <c r="N14180">
        <f>L14180-M14180</f>
        <v/>
      </c>
    </row>
    <row r="14181">
      <c r="A14181" t="inlineStr">
        <is>
          <t>T1014179</t>
        </is>
      </c>
      <c r="B14181" t="inlineStr">
        <is>
          <t>2023-01-29</t>
        </is>
      </c>
      <c r="C14181" t="inlineStr">
        <is>
          <t>S038</t>
        </is>
      </c>
      <c r="D14181" t="inlineStr">
        <is>
          <t>Store_038</t>
        </is>
      </c>
      <c r="E14181" t="inlineStr">
        <is>
          <t>East</t>
        </is>
      </c>
      <c r="F14181" t="inlineStr">
        <is>
          <t>P0175</t>
        </is>
      </c>
      <c r="G14181" t="inlineStr">
        <is>
          <t>Prod_0175</t>
        </is>
      </c>
      <c r="H14181" t="inlineStr">
        <is>
          <t>Food</t>
        </is>
      </c>
      <c r="I14181" t="n">
        <v>9</v>
      </c>
      <c r="J14181" t="n">
        <v>813.99</v>
      </c>
      <c r="K14181" t="n">
        <v>0</v>
      </c>
      <c r="L14181">
        <f>I14181*J14181*(1-K14181)</f>
        <v/>
      </c>
      <c r="M14181">
        <f>VLOOKUP(F14181,Products!A:D,4,FALSE)*I14181</f>
        <v/>
      </c>
      <c r="N14181">
        <f>L14181-M14181</f>
        <v/>
      </c>
    </row>
    <row r="14182">
      <c r="A14182" t="inlineStr">
        <is>
          <t>T1014180</t>
        </is>
      </c>
      <c r="B14182" t="inlineStr">
        <is>
          <t>2024-02-26</t>
        </is>
      </c>
      <c r="C14182" t="inlineStr">
        <is>
          <t>S028</t>
        </is>
      </c>
      <c r="D14182" t="inlineStr">
        <is>
          <t>Store_028</t>
        </is>
      </c>
      <c r="E14182" t="inlineStr">
        <is>
          <t>North</t>
        </is>
      </c>
      <c r="F14182" t="inlineStr">
        <is>
          <t>P0096</t>
        </is>
      </c>
      <c r="G14182" t="inlineStr">
        <is>
          <t>Prod_0096</t>
        </is>
      </c>
      <c r="H14182" t="inlineStr">
        <is>
          <t>Beverages</t>
        </is>
      </c>
      <c r="I14182" t="n">
        <v>3</v>
      </c>
      <c r="J14182" t="n">
        <v>448.63</v>
      </c>
      <c r="K14182" t="n">
        <v>0</v>
      </c>
      <c r="L14182">
        <f>I14182*J14182*(1-K14182)</f>
        <v/>
      </c>
      <c r="M14182">
        <f>VLOOKUP(F14182,Products!A:D,4,FALSE)*I14182</f>
        <v/>
      </c>
      <c r="N14182">
        <f>L14182-M14182</f>
        <v/>
      </c>
    </row>
    <row r="14183">
      <c r="A14183" t="inlineStr">
        <is>
          <t>T1014181</t>
        </is>
      </c>
      <c r="B14183" t="inlineStr">
        <is>
          <t>2024-10-23</t>
        </is>
      </c>
      <c r="C14183" t="inlineStr">
        <is>
          <t>S026</t>
        </is>
      </c>
      <c r="D14183" t="inlineStr">
        <is>
          <t>Store_026</t>
        </is>
      </c>
      <c r="E14183" t="inlineStr">
        <is>
          <t>North</t>
        </is>
      </c>
      <c r="F14183" t="inlineStr">
        <is>
          <t>P0037</t>
        </is>
      </c>
      <c r="G14183" t="inlineStr">
        <is>
          <t>Prod_0037</t>
        </is>
      </c>
      <c r="H14183" t="inlineStr">
        <is>
          <t>Stationery</t>
        </is>
      </c>
      <c r="I14183" t="n">
        <v>9</v>
      </c>
      <c r="J14183" t="n">
        <v>529.38</v>
      </c>
      <c r="K14183" t="n">
        <v>0.05</v>
      </c>
      <c r="L14183">
        <f>I14183*J14183*(1-K14183)</f>
        <v/>
      </c>
      <c r="M14183">
        <f>VLOOKUP(F14183,Products!A:D,4,FALSE)*I14183</f>
        <v/>
      </c>
      <c r="N14183">
        <f>L14183-M14183</f>
        <v/>
      </c>
    </row>
    <row r="14184">
      <c r="A14184" t="inlineStr">
        <is>
          <t>T1014182</t>
        </is>
      </c>
      <c r="B14184" t="inlineStr">
        <is>
          <t>2025-06-15</t>
        </is>
      </c>
      <c r="C14184" t="inlineStr">
        <is>
          <t>S021</t>
        </is>
      </c>
      <c r="D14184" t="inlineStr">
        <is>
          <t>Store_021</t>
        </is>
      </c>
      <c r="E14184" t="inlineStr">
        <is>
          <t>North</t>
        </is>
      </c>
      <c r="F14184" t="inlineStr">
        <is>
          <t>P0065</t>
        </is>
      </c>
      <c r="G14184" t="inlineStr">
        <is>
          <t>Prod_0065</t>
        </is>
      </c>
      <c r="H14184" t="inlineStr">
        <is>
          <t>Beverages</t>
        </is>
      </c>
      <c r="I14184" t="n">
        <v>8</v>
      </c>
      <c r="J14184" t="n">
        <v>231.51</v>
      </c>
      <c r="K14184" t="n">
        <v>0</v>
      </c>
      <c r="L14184">
        <f>I14184*J14184*(1-K14184)</f>
        <v/>
      </c>
      <c r="M14184">
        <f>VLOOKUP(F14184,Products!A:D,4,FALSE)*I14184</f>
        <v/>
      </c>
      <c r="N14184">
        <f>L14184-M14184</f>
        <v/>
      </c>
    </row>
    <row r="14185">
      <c r="A14185" t="inlineStr">
        <is>
          <t>T1014183</t>
        </is>
      </c>
      <c r="B14185" t="inlineStr">
        <is>
          <t>2023-05-21</t>
        </is>
      </c>
      <c r="C14185" t="inlineStr">
        <is>
          <t>S004</t>
        </is>
      </c>
      <c r="D14185" t="inlineStr">
        <is>
          <t>Store_004</t>
        </is>
      </c>
      <c r="E14185" t="inlineStr">
        <is>
          <t>Central</t>
        </is>
      </c>
      <c r="F14185" t="inlineStr">
        <is>
          <t>P0133</t>
        </is>
      </c>
      <c r="G14185" t="inlineStr">
        <is>
          <t>Prod_0133</t>
        </is>
      </c>
      <c r="H14185" t="inlineStr">
        <is>
          <t>Stationery</t>
        </is>
      </c>
      <c r="I14185" t="n">
        <v>2</v>
      </c>
      <c r="J14185" t="n">
        <v>465.55</v>
      </c>
      <c r="K14185" t="n">
        <v>0</v>
      </c>
      <c r="L14185">
        <f>I14185*J14185*(1-K14185)</f>
        <v/>
      </c>
      <c r="M14185">
        <f>VLOOKUP(F14185,Products!A:D,4,FALSE)*I14185</f>
        <v/>
      </c>
      <c r="N14185">
        <f>L14185-M14185</f>
        <v/>
      </c>
    </row>
    <row r="14186">
      <c r="A14186" t="inlineStr">
        <is>
          <t>T1014184</t>
        </is>
      </c>
      <c r="B14186" t="inlineStr">
        <is>
          <t>2023-08-16</t>
        </is>
      </c>
      <c r="C14186" t="inlineStr">
        <is>
          <t>S035</t>
        </is>
      </c>
      <c r="D14186" t="inlineStr">
        <is>
          <t>Store_035</t>
        </is>
      </c>
      <c r="E14186" t="inlineStr">
        <is>
          <t>Central</t>
        </is>
      </c>
      <c r="F14186" t="inlineStr">
        <is>
          <t>P0182</t>
        </is>
      </c>
      <c r="G14186" t="inlineStr">
        <is>
          <t>Prod_0182</t>
        </is>
      </c>
      <c r="H14186" t="inlineStr">
        <is>
          <t>Electronics</t>
        </is>
      </c>
      <c r="I14186" t="n">
        <v>4</v>
      </c>
      <c r="J14186" t="n">
        <v>577.39</v>
      </c>
      <c r="K14186" t="n">
        <v>0</v>
      </c>
      <c r="L14186">
        <f>I14186*J14186*(1-K14186)</f>
        <v/>
      </c>
      <c r="M14186">
        <f>VLOOKUP(F14186,Products!A:D,4,FALSE)*I14186</f>
        <v/>
      </c>
      <c r="N14186">
        <f>L14186-M14186</f>
        <v/>
      </c>
    </row>
    <row r="14187">
      <c r="A14187" t="inlineStr">
        <is>
          <t>T1014185</t>
        </is>
      </c>
      <c r="B14187" t="inlineStr">
        <is>
          <t>2025-08-05</t>
        </is>
      </c>
      <c r="C14187" t="inlineStr">
        <is>
          <t>S028</t>
        </is>
      </c>
      <c r="D14187" t="inlineStr">
        <is>
          <t>Store_028</t>
        </is>
      </c>
      <c r="E14187" t="inlineStr">
        <is>
          <t>North</t>
        </is>
      </c>
      <c r="F14187" t="inlineStr">
        <is>
          <t>P0169</t>
        </is>
      </c>
      <c r="G14187" t="inlineStr">
        <is>
          <t>Prod_0169</t>
        </is>
      </c>
      <c r="H14187" t="inlineStr">
        <is>
          <t>Beverages</t>
        </is>
      </c>
      <c r="I14187" t="n">
        <v>3</v>
      </c>
      <c r="J14187" t="n">
        <v>678.01</v>
      </c>
      <c r="K14187" t="n">
        <v>0</v>
      </c>
      <c r="L14187">
        <f>I14187*J14187*(1-K14187)</f>
        <v/>
      </c>
      <c r="M14187">
        <f>VLOOKUP(F14187,Products!A:D,4,FALSE)*I14187</f>
        <v/>
      </c>
      <c r="N14187">
        <f>L14187-M14187</f>
        <v/>
      </c>
    </row>
    <row r="14188">
      <c r="A14188" t="inlineStr">
        <is>
          <t>T1014186</t>
        </is>
      </c>
      <c r="B14188" t="inlineStr">
        <is>
          <t>2024-02-03</t>
        </is>
      </c>
      <c r="C14188" t="inlineStr">
        <is>
          <t>S036</t>
        </is>
      </c>
      <c r="D14188" t="inlineStr">
        <is>
          <t>Store_036</t>
        </is>
      </c>
      <c r="E14188" t="inlineStr">
        <is>
          <t>Central</t>
        </is>
      </c>
      <c r="F14188" t="inlineStr">
        <is>
          <t>P0072</t>
        </is>
      </c>
      <c r="G14188" t="inlineStr">
        <is>
          <t>Prod_0072</t>
        </is>
      </c>
      <c r="H14188" t="inlineStr">
        <is>
          <t>Food</t>
        </is>
      </c>
      <c r="I14188" t="n">
        <v>5</v>
      </c>
      <c r="J14188" t="n">
        <v>801.5599999999999</v>
      </c>
      <c r="K14188" t="n">
        <v>0</v>
      </c>
      <c r="L14188">
        <f>I14188*J14188*(1-K14188)</f>
        <v/>
      </c>
      <c r="M14188">
        <f>VLOOKUP(F14188,Products!A:D,4,FALSE)*I14188</f>
        <v/>
      </c>
      <c r="N14188">
        <f>L14188-M14188</f>
        <v/>
      </c>
    </row>
    <row r="14189">
      <c r="A14189" t="inlineStr">
        <is>
          <t>T1014187</t>
        </is>
      </c>
      <c r="B14189" t="inlineStr">
        <is>
          <t>2023-08-09</t>
        </is>
      </c>
      <c r="C14189" t="inlineStr">
        <is>
          <t>S028</t>
        </is>
      </c>
      <c r="D14189" t="inlineStr">
        <is>
          <t>Store_028</t>
        </is>
      </c>
      <c r="E14189" t="inlineStr">
        <is>
          <t>North</t>
        </is>
      </c>
      <c r="F14189" t="inlineStr">
        <is>
          <t>P0041</t>
        </is>
      </c>
      <c r="G14189" t="inlineStr">
        <is>
          <t>Prod_0041</t>
        </is>
      </c>
      <c r="H14189" t="inlineStr">
        <is>
          <t>Stationery</t>
        </is>
      </c>
      <c r="I14189" t="n">
        <v>4</v>
      </c>
      <c r="J14189" t="n">
        <v>388.43</v>
      </c>
      <c r="K14189" t="n">
        <v>0</v>
      </c>
      <c r="L14189">
        <f>I14189*J14189*(1-K14189)</f>
        <v/>
      </c>
      <c r="M14189">
        <f>VLOOKUP(F14189,Products!A:D,4,FALSE)*I14189</f>
        <v/>
      </c>
      <c r="N14189">
        <f>L14189-M14189</f>
        <v/>
      </c>
    </row>
    <row r="14190">
      <c r="A14190" t="inlineStr">
        <is>
          <t>T1014188</t>
        </is>
      </c>
      <c r="B14190" t="inlineStr">
        <is>
          <t>2025-04-28</t>
        </is>
      </c>
      <c r="C14190" t="inlineStr">
        <is>
          <t>S018</t>
        </is>
      </c>
      <c r="D14190" t="inlineStr">
        <is>
          <t>Store_018</t>
        </is>
      </c>
      <c r="E14190" t="inlineStr">
        <is>
          <t>South</t>
        </is>
      </c>
      <c r="F14190" t="inlineStr">
        <is>
          <t>P0163</t>
        </is>
      </c>
      <c r="G14190" t="inlineStr">
        <is>
          <t>Prod_0163</t>
        </is>
      </c>
      <c r="H14190" t="inlineStr">
        <is>
          <t>Food</t>
        </is>
      </c>
      <c r="I14190" t="n">
        <v>8</v>
      </c>
      <c r="J14190" t="n">
        <v>740.03</v>
      </c>
      <c r="K14190" t="n">
        <v>0.1</v>
      </c>
      <c r="L14190">
        <f>I14190*J14190*(1-K14190)</f>
        <v/>
      </c>
      <c r="M14190">
        <f>VLOOKUP(F14190,Products!A:D,4,FALSE)*I14190</f>
        <v/>
      </c>
      <c r="N14190">
        <f>L14190-M14190</f>
        <v/>
      </c>
    </row>
    <row r="14191">
      <c r="A14191" t="inlineStr">
        <is>
          <t>T1014189</t>
        </is>
      </c>
      <c r="B14191" t="inlineStr">
        <is>
          <t>2023-12-04</t>
        </is>
      </c>
      <c r="C14191" t="inlineStr">
        <is>
          <t>S004</t>
        </is>
      </c>
      <c r="D14191" t="inlineStr">
        <is>
          <t>Store_004</t>
        </is>
      </c>
      <c r="E14191" t="inlineStr">
        <is>
          <t>Central</t>
        </is>
      </c>
      <c r="F14191" t="inlineStr">
        <is>
          <t>P0023</t>
        </is>
      </c>
      <c r="G14191" t="inlineStr">
        <is>
          <t>Prod_0023</t>
        </is>
      </c>
      <c r="H14191" t="inlineStr">
        <is>
          <t>Stationery</t>
        </is>
      </c>
      <c r="I14191" t="n">
        <v>2</v>
      </c>
      <c r="J14191" t="n">
        <v>192.39</v>
      </c>
      <c r="K14191" t="n">
        <v>0.2</v>
      </c>
      <c r="L14191">
        <f>I14191*J14191*(1-K14191)</f>
        <v/>
      </c>
      <c r="M14191">
        <f>VLOOKUP(F14191,Products!A:D,4,FALSE)*I14191</f>
        <v/>
      </c>
      <c r="N14191">
        <f>L14191-M14191</f>
        <v/>
      </c>
    </row>
    <row r="14192">
      <c r="A14192" t="inlineStr">
        <is>
          <t>T1014190</t>
        </is>
      </c>
      <c r="B14192" t="inlineStr">
        <is>
          <t>2025-08-16</t>
        </is>
      </c>
      <c r="C14192" t="inlineStr">
        <is>
          <t>S019</t>
        </is>
      </c>
      <c r="D14192" t="inlineStr">
        <is>
          <t>Store_019</t>
        </is>
      </c>
      <c r="E14192" t="inlineStr">
        <is>
          <t>East</t>
        </is>
      </c>
      <c r="F14192" t="inlineStr">
        <is>
          <t>P0007</t>
        </is>
      </c>
      <c r="G14192" t="inlineStr">
        <is>
          <t>Prod_0007</t>
        </is>
      </c>
      <c r="H14192" t="inlineStr">
        <is>
          <t>Food</t>
        </is>
      </c>
      <c r="I14192" t="n">
        <v>4</v>
      </c>
      <c r="J14192" t="n">
        <v>124.11</v>
      </c>
      <c r="K14192" t="n">
        <v>0.1</v>
      </c>
      <c r="L14192">
        <f>I14192*J14192*(1-K14192)</f>
        <v/>
      </c>
      <c r="M14192">
        <f>VLOOKUP(F14192,Products!A:D,4,FALSE)*I14192</f>
        <v/>
      </c>
      <c r="N14192">
        <f>L14192-M14192</f>
        <v/>
      </c>
    </row>
    <row r="14193">
      <c r="A14193" t="inlineStr">
        <is>
          <t>T1014191</t>
        </is>
      </c>
      <c r="B14193" t="inlineStr">
        <is>
          <t>2025-08-01</t>
        </is>
      </c>
      <c r="C14193" t="inlineStr">
        <is>
          <t>S022</t>
        </is>
      </c>
      <c r="D14193" t="inlineStr">
        <is>
          <t>Store_022</t>
        </is>
      </c>
      <c r="E14193" t="inlineStr">
        <is>
          <t>East</t>
        </is>
      </c>
      <c r="F14193" t="inlineStr">
        <is>
          <t>P0132</t>
        </is>
      </c>
      <c r="G14193" t="inlineStr">
        <is>
          <t>Prod_0132</t>
        </is>
      </c>
      <c r="H14193" t="inlineStr">
        <is>
          <t>Food</t>
        </is>
      </c>
      <c r="I14193" t="n">
        <v>5</v>
      </c>
      <c r="J14193" t="n">
        <v>134.35</v>
      </c>
      <c r="K14193" t="n">
        <v>0.1</v>
      </c>
      <c r="L14193">
        <f>I14193*J14193*(1-K14193)</f>
        <v/>
      </c>
      <c r="M14193">
        <f>VLOOKUP(F14193,Products!A:D,4,FALSE)*I14193</f>
        <v/>
      </c>
      <c r="N14193">
        <f>L14193-M14193</f>
        <v/>
      </c>
    </row>
    <row r="14194">
      <c r="A14194" t="inlineStr">
        <is>
          <t>T1014192</t>
        </is>
      </c>
      <c r="B14194" t="inlineStr">
        <is>
          <t>2023-08-10</t>
        </is>
      </c>
      <c r="C14194" t="inlineStr">
        <is>
          <t>S025</t>
        </is>
      </c>
      <c r="D14194" t="inlineStr">
        <is>
          <t>Store_025</t>
        </is>
      </c>
      <c r="E14194" t="inlineStr">
        <is>
          <t>Central</t>
        </is>
      </c>
      <c r="F14194" t="inlineStr">
        <is>
          <t>P0058</t>
        </is>
      </c>
      <c r="G14194" t="inlineStr">
        <is>
          <t>Prod_0058</t>
        </is>
      </c>
      <c r="H14194" t="inlineStr">
        <is>
          <t>Stationery</t>
        </is>
      </c>
      <c r="I14194" t="n">
        <v>9</v>
      </c>
      <c r="J14194" t="n">
        <v>425.35</v>
      </c>
      <c r="K14194" t="n">
        <v>0.1</v>
      </c>
      <c r="L14194">
        <f>I14194*J14194*(1-K14194)</f>
        <v/>
      </c>
      <c r="M14194">
        <f>VLOOKUP(F14194,Products!A:D,4,FALSE)*I14194</f>
        <v/>
      </c>
      <c r="N14194">
        <f>L14194-M14194</f>
        <v/>
      </c>
    </row>
    <row r="14195">
      <c r="A14195" t="inlineStr">
        <is>
          <t>T1014193</t>
        </is>
      </c>
      <c r="B14195" t="inlineStr">
        <is>
          <t>2023-02-07</t>
        </is>
      </c>
      <c r="C14195" t="inlineStr">
        <is>
          <t>S001</t>
        </is>
      </c>
      <c r="D14195" t="inlineStr">
        <is>
          <t>Store_001</t>
        </is>
      </c>
      <c r="E14195" t="inlineStr">
        <is>
          <t>West</t>
        </is>
      </c>
      <c r="F14195" t="inlineStr">
        <is>
          <t>P0166</t>
        </is>
      </c>
      <c r="G14195" t="inlineStr">
        <is>
          <t>Prod_0166</t>
        </is>
      </c>
      <c r="H14195" t="inlineStr">
        <is>
          <t>Electronics</t>
        </is>
      </c>
      <c r="I14195" t="n">
        <v>7</v>
      </c>
      <c r="J14195" t="n">
        <v>538.5700000000001</v>
      </c>
      <c r="K14195" t="n">
        <v>0.15</v>
      </c>
      <c r="L14195">
        <f>I14195*J14195*(1-K14195)</f>
        <v/>
      </c>
      <c r="M14195">
        <f>VLOOKUP(F14195,Products!A:D,4,FALSE)*I14195</f>
        <v/>
      </c>
      <c r="N14195">
        <f>L14195-M14195</f>
        <v/>
      </c>
    </row>
    <row r="14196">
      <c r="A14196" t="inlineStr">
        <is>
          <t>T1014194</t>
        </is>
      </c>
      <c r="B14196" t="inlineStr">
        <is>
          <t>2023-07-30</t>
        </is>
      </c>
      <c r="C14196" t="inlineStr">
        <is>
          <t>S035</t>
        </is>
      </c>
      <c r="D14196" t="inlineStr">
        <is>
          <t>Store_035</t>
        </is>
      </c>
      <c r="E14196" t="inlineStr">
        <is>
          <t>Central</t>
        </is>
      </c>
      <c r="F14196" t="inlineStr">
        <is>
          <t>P0094</t>
        </is>
      </c>
      <c r="G14196" t="inlineStr">
        <is>
          <t>Prod_0094</t>
        </is>
      </c>
      <c r="H14196" t="inlineStr">
        <is>
          <t>Toys</t>
        </is>
      </c>
      <c r="I14196" t="n">
        <v>6</v>
      </c>
      <c r="J14196" t="n">
        <v>662.04</v>
      </c>
      <c r="K14196" t="n">
        <v>0</v>
      </c>
      <c r="L14196">
        <f>I14196*J14196*(1-K14196)</f>
        <v/>
      </c>
      <c r="M14196">
        <f>VLOOKUP(F14196,Products!A:D,4,FALSE)*I14196</f>
        <v/>
      </c>
      <c r="N14196">
        <f>L14196-M14196</f>
        <v/>
      </c>
    </row>
    <row r="14197">
      <c r="A14197" t="inlineStr">
        <is>
          <t>T1014195</t>
        </is>
      </c>
      <c r="B14197" t="inlineStr">
        <is>
          <t>2024-04-10</t>
        </is>
      </c>
      <c r="C14197" t="inlineStr">
        <is>
          <t>S011</t>
        </is>
      </c>
      <c r="D14197" t="inlineStr">
        <is>
          <t>Store_011</t>
        </is>
      </c>
      <c r="E14197" t="inlineStr">
        <is>
          <t>South</t>
        </is>
      </c>
      <c r="F14197" t="inlineStr">
        <is>
          <t>P0182</t>
        </is>
      </c>
      <c r="G14197" t="inlineStr">
        <is>
          <t>Prod_0182</t>
        </is>
      </c>
      <c r="H14197" t="inlineStr">
        <is>
          <t>Electronics</t>
        </is>
      </c>
      <c r="I14197" t="n">
        <v>8</v>
      </c>
      <c r="J14197" t="n">
        <v>841.79</v>
      </c>
      <c r="K14197" t="n">
        <v>0</v>
      </c>
      <c r="L14197">
        <f>I14197*J14197*(1-K14197)</f>
        <v/>
      </c>
      <c r="M14197">
        <f>VLOOKUP(F14197,Products!A:D,4,FALSE)*I14197</f>
        <v/>
      </c>
      <c r="N14197">
        <f>L14197-M14197</f>
        <v/>
      </c>
    </row>
    <row r="14198">
      <c r="A14198" t="inlineStr">
        <is>
          <t>T1014196</t>
        </is>
      </c>
      <c r="B14198" t="inlineStr">
        <is>
          <t>2023-11-28</t>
        </is>
      </c>
      <c r="C14198" t="inlineStr">
        <is>
          <t>S026</t>
        </is>
      </c>
      <c r="D14198" t="inlineStr">
        <is>
          <t>Store_026</t>
        </is>
      </c>
      <c r="E14198" t="inlineStr">
        <is>
          <t>North</t>
        </is>
      </c>
      <c r="F14198" t="inlineStr">
        <is>
          <t>P0084</t>
        </is>
      </c>
      <c r="G14198" t="inlineStr">
        <is>
          <t>Prod_0084</t>
        </is>
      </c>
      <c r="H14198" t="inlineStr">
        <is>
          <t>Beverages</t>
        </is>
      </c>
      <c r="I14198" t="n">
        <v>7</v>
      </c>
      <c r="J14198" t="n">
        <v>860.61</v>
      </c>
      <c r="K14198" t="n">
        <v>0</v>
      </c>
      <c r="L14198">
        <f>I14198*J14198*(1-K14198)</f>
        <v/>
      </c>
      <c r="M14198">
        <f>VLOOKUP(F14198,Products!A:D,4,FALSE)*I14198</f>
        <v/>
      </c>
      <c r="N14198">
        <f>L14198-M14198</f>
        <v/>
      </c>
    </row>
    <row r="14199">
      <c r="A14199" t="inlineStr">
        <is>
          <t>T1014197</t>
        </is>
      </c>
      <c r="B14199" t="inlineStr">
        <is>
          <t>2024-07-10</t>
        </is>
      </c>
      <c r="C14199" t="inlineStr">
        <is>
          <t>S049</t>
        </is>
      </c>
      <c r="D14199" t="inlineStr">
        <is>
          <t>Store_049</t>
        </is>
      </c>
      <c r="E14199" t="inlineStr">
        <is>
          <t>North</t>
        </is>
      </c>
      <c r="F14199" t="inlineStr">
        <is>
          <t>P0030</t>
        </is>
      </c>
      <c r="G14199" t="inlineStr">
        <is>
          <t>Prod_0030</t>
        </is>
      </c>
      <c r="H14199" t="inlineStr">
        <is>
          <t>Household</t>
        </is>
      </c>
      <c r="I14199" t="n">
        <v>8</v>
      </c>
      <c r="J14199" t="n">
        <v>672.1</v>
      </c>
      <c r="K14199" t="n">
        <v>0</v>
      </c>
      <c r="L14199">
        <f>I14199*J14199*(1-K14199)</f>
        <v/>
      </c>
      <c r="M14199">
        <f>VLOOKUP(F14199,Products!A:D,4,FALSE)*I14199</f>
        <v/>
      </c>
      <c r="N14199">
        <f>L14199-M14199</f>
        <v/>
      </c>
    </row>
    <row r="14200">
      <c r="A14200" t="inlineStr">
        <is>
          <t>T1014198</t>
        </is>
      </c>
      <c r="B14200" t="inlineStr">
        <is>
          <t>2025-02-15</t>
        </is>
      </c>
      <c r="C14200" t="inlineStr">
        <is>
          <t>S033</t>
        </is>
      </c>
      <c r="D14200" t="inlineStr">
        <is>
          <t>Store_033</t>
        </is>
      </c>
      <c r="E14200" t="inlineStr">
        <is>
          <t>North</t>
        </is>
      </c>
      <c r="F14200" t="inlineStr">
        <is>
          <t>P0127</t>
        </is>
      </c>
      <c r="G14200" t="inlineStr">
        <is>
          <t>Prod_0127</t>
        </is>
      </c>
      <c r="H14200" t="inlineStr">
        <is>
          <t>Toys</t>
        </is>
      </c>
      <c r="I14200" t="n">
        <v>7</v>
      </c>
      <c r="J14200" t="n">
        <v>801.78</v>
      </c>
      <c r="K14200" t="n">
        <v>0</v>
      </c>
      <c r="L14200">
        <f>I14200*J14200*(1-K14200)</f>
        <v/>
      </c>
      <c r="M14200">
        <f>VLOOKUP(F14200,Products!A:D,4,FALSE)*I14200</f>
        <v/>
      </c>
      <c r="N14200">
        <f>L14200-M14200</f>
        <v/>
      </c>
    </row>
    <row r="14201">
      <c r="A14201" t="inlineStr">
        <is>
          <t>T1014199</t>
        </is>
      </c>
      <c r="B14201" t="inlineStr">
        <is>
          <t>2023-10-08</t>
        </is>
      </c>
      <c r="C14201" t="inlineStr">
        <is>
          <t>S032</t>
        </is>
      </c>
      <c r="D14201" t="inlineStr">
        <is>
          <t>Store_032</t>
        </is>
      </c>
      <c r="E14201" t="inlineStr">
        <is>
          <t>Central</t>
        </is>
      </c>
      <c r="F14201" t="inlineStr">
        <is>
          <t>P0143</t>
        </is>
      </c>
      <c r="G14201" t="inlineStr">
        <is>
          <t>Prod_0143</t>
        </is>
      </c>
      <c r="H14201" t="inlineStr">
        <is>
          <t>Electronics</t>
        </is>
      </c>
      <c r="I14201" t="n">
        <v>2</v>
      </c>
      <c r="J14201" t="n">
        <v>329.89</v>
      </c>
      <c r="K14201" t="n">
        <v>0.15</v>
      </c>
      <c r="L14201">
        <f>I14201*J14201*(1-K14201)</f>
        <v/>
      </c>
      <c r="M14201">
        <f>VLOOKUP(F14201,Products!A:D,4,FALSE)*I14201</f>
        <v/>
      </c>
      <c r="N14201">
        <f>L14201-M14201</f>
        <v/>
      </c>
    </row>
    <row r="14202">
      <c r="A14202" t="inlineStr">
        <is>
          <t>T1014200</t>
        </is>
      </c>
      <c r="B14202" t="inlineStr">
        <is>
          <t>2025-07-12</t>
        </is>
      </c>
      <c r="C14202" t="inlineStr">
        <is>
          <t>S030</t>
        </is>
      </c>
      <c r="D14202" t="inlineStr">
        <is>
          <t>Store_030</t>
        </is>
      </c>
      <c r="E14202" t="inlineStr">
        <is>
          <t>North</t>
        </is>
      </c>
      <c r="F14202" t="inlineStr">
        <is>
          <t>P0189</t>
        </is>
      </c>
      <c r="G14202" t="inlineStr">
        <is>
          <t>Prod_0189</t>
        </is>
      </c>
      <c r="H14202" t="inlineStr">
        <is>
          <t>Food</t>
        </is>
      </c>
      <c r="I14202" t="n">
        <v>5</v>
      </c>
      <c r="J14202" t="n">
        <v>859.03</v>
      </c>
      <c r="K14202" t="n">
        <v>0.05</v>
      </c>
      <c r="L14202">
        <f>I14202*J14202*(1-K14202)</f>
        <v/>
      </c>
      <c r="M14202">
        <f>VLOOKUP(F14202,Products!A:D,4,FALSE)*I14202</f>
        <v/>
      </c>
      <c r="N14202">
        <f>L14202-M14202</f>
        <v/>
      </c>
    </row>
    <row r="14203">
      <c r="A14203" t="inlineStr">
        <is>
          <t>T1014201</t>
        </is>
      </c>
      <c r="B14203" t="inlineStr">
        <is>
          <t>2024-01-04</t>
        </is>
      </c>
      <c r="C14203" t="inlineStr">
        <is>
          <t>S026</t>
        </is>
      </c>
      <c r="D14203" t="inlineStr">
        <is>
          <t>Store_026</t>
        </is>
      </c>
      <c r="E14203" t="inlineStr">
        <is>
          <t>North</t>
        </is>
      </c>
      <c r="F14203" t="inlineStr">
        <is>
          <t>P0030</t>
        </is>
      </c>
      <c r="G14203" t="inlineStr">
        <is>
          <t>Prod_0030</t>
        </is>
      </c>
      <c r="H14203" t="inlineStr">
        <is>
          <t>Household</t>
        </is>
      </c>
      <c r="I14203" t="n">
        <v>8</v>
      </c>
      <c r="J14203" t="n">
        <v>794.21</v>
      </c>
      <c r="K14203" t="n">
        <v>0.05</v>
      </c>
      <c r="L14203">
        <f>I14203*J14203*(1-K14203)</f>
        <v/>
      </c>
      <c r="M14203">
        <f>VLOOKUP(F14203,Products!A:D,4,FALSE)*I14203</f>
        <v/>
      </c>
      <c r="N14203">
        <f>L14203-M14203</f>
        <v/>
      </c>
    </row>
    <row r="14204">
      <c r="A14204" t="inlineStr">
        <is>
          <t>T1014202</t>
        </is>
      </c>
      <c r="B14204" t="inlineStr">
        <is>
          <t>2025-05-30</t>
        </is>
      </c>
      <c r="C14204" t="inlineStr">
        <is>
          <t>S045</t>
        </is>
      </c>
      <c r="D14204" t="inlineStr">
        <is>
          <t>Store_045</t>
        </is>
      </c>
      <c r="E14204" t="inlineStr">
        <is>
          <t>East</t>
        </is>
      </c>
      <c r="F14204" t="inlineStr">
        <is>
          <t>P0019</t>
        </is>
      </c>
      <c r="G14204" t="inlineStr">
        <is>
          <t>Prod_0019</t>
        </is>
      </c>
      <c r="H14204" t="inlineStr">
        <is>
          <t>Toys</t>
        </is>
      </c>
      <c r="I14204" t="n">
        <v>5</v>
      </c>
      <c r="J14204" t="n">
        <v>716.79</v>
      </c>
      <c r="K14204" t="n">
        <v>0.15</v>
      </c>
      <c r="L14204">
        <f>I14204*J14204*(1-K14204)</f>
        <v/>
      </c>
      <c r="M14204">
        <f>VLOOKUP(F14204,Products!A:D,4,FALSE)*I14204</f>
        <v/>
      </c>
      <c r="N14204">
        <f>L14204-M14204</f>
        <v/>
      </c>
    </row>
    <row r="14205">
      <c r="A14205" t="inlineStr">
        <is>
          <t>T1014203</t>
        </is>
      </c>
      <c r="B14205" t="inlineStr">
        <is>
          <t>2023-03-05</t>
        </is>
      </c>
      <c r="C14205" t="inlineStr">
        <is>
          <t>S024</t>
        </is>
      </c>
      <c r="D14205" t="inlineStr">
        <is>
          <t>Store_024</t>
        </is>
      </c>
      <c r="E14205" t="inlineStr">
        <is>
          <t>South</t>
        </is>
      </c>
      <c r="F14205" t="inlineStr">
        <is>
          <t>P0089</t>
        </is>
      </c>
      <c r="G14205" t="inlineStr">
        <is>
          <t>Prod_0089</t>
        </is>
      </c>
      <c r="H14205" t="inlineStr">
        <is>
          <t>Stationery</t>
        </is>
      </c>
      <c r="I14205" t="n">
        <v>1</v>
      </c>
      <c r="J14205" t="n">
        <v>768.7</v>
      </c>
      <c r="K14205" t="n">
        <v>0.05</v>
      </c>
      <c r="L14205">
        <f>I14205*J14205*(1-K14205)</f>
        <v/>
      </c>
      <c r="M14205">
        <f>VLOOKUP(F14205,Products!A:D,4,FALSE)*I14205</f>
        <v/>
      </c>
      <c r="N14205">
        <f>L14205-M14205</f>
        <v/>
      </c>
    </row>
    <row r="14206">
      <c r="A14206" t="inlineStr">
        <is>
          <t>T1014204</t>
        </is>
      </c>
      <c r="B14206" t="inlineStr">
        <is>
          <t>2023-03-29</t>
        </is>
      </c>
      <c r="C14206" t="inlineStr">
        <is>
          <t>S015</t>
        </is>
      </c>
      <c r="D14206" t="inlineStr">
        <is>
          <t>Store_015</t>
        </is>
      </c>
      <c r="E14206" t="inlineStr">
        <is>
          <t>North</t>
        </is>
      </c>
      <c r="F14206" t="inlineStr">
        <is>
          <t>P0001</t>
        </is>
      </c>
      <c r="G14206" t="inlineStr">
        <is>
          <t>Prod_0001</t>
        </is>
      </c>
      <c r="H14206" t="inlineStr">
        <is>
          <t>Beverages</t>
        </is>
      </c>
      <c r="I14206" t="n">
        <v>5</v>
      </c>
      <c r="J14206" t="n">
        <v>825.54</v>
      </c>
      <c r="K14206" t="n">
        <v>0.05</v>
      </c>
      <c r="L14206">
        <f>I14206*J14206*(1-K14206)</f>
        <v/>
      </c>
      <c r="M14206">
        <f>VLOOKUP(F14206,Products!A:D,4,FALSE)*I14206</f>
        <v/>
      </c>
      <c r="N14206">
        <f>L14206-M14206</f>
        <v/>
      </c>
    </row>
    <row r="14207">
      <c r="A14207" t="inlineStr">
        <is>
          <t>T1014205</t>
        </is>
      </c>
      <c r="B14207" t="inlineStr">
        <is>
          <t>2023-04-03</t>
        </is>
      </c>
      <c r="C14207" t="inlineStr">
        <is>
          <t>S032</t>
        </is>
      </c>
      <c r="D14207" t="inlineStr">
        <is>
          <t>Store_032</t>
        </is>
      </c>
      <c r="E14207" t="inlineStr">
        <is>
          <t>Central</t>
        </is>
      </c>
      <c r="F14207" t="inlineStr">
        <is>
          <t>P0111</t>
        </is>
      </c>
      <c r="G14207" t="inlineStr">
        <is>
          <t>Prod_0111</t>
        </is>
      </c>
      <c r="H14207" t="inlineStr">
        <is>
          <t>Clothing</t>
        </is>
      </c>
      <c r="I14207" t="n">
        <v>8</v>
      </c>
      <c r="J14207" t="n">
        <v>493.85</v>
      </c>
      <c r="K14207" t="n">
        <v>0</v>
      </c>
      <c r="L14207">
        <f>I14207*J14207*(1-K14207)</f>
        <v/>
      </c>
      <c r="M14207">
        <f>VLOOKUP(F14207,Products!A:D,4,FALSE)*I14207</f>
        <v/>
      </c>
      <c r="N14207">
        <f>L14207-M14207</f>
        <v/>
      </c>
    </row>
    <row r="14208">
      <c r="A14208" t="inlineStr">
        <is>
          <t>T1014206</t>
        </is>
      </c>
      <c r="B14208" t="inlineStr">
        <is>
          <t>2025-07-08</t>
        </is>
      </c>
      <c r="C14208" t="inlineStr">
        <is>
          <t>S016</t>
        </is>
      </c>
      <c r="D14208" t="inlineStr">
        <is>
          <t>Store_016</t>
        </is>
      </c>
      <c r="E14208" t="inlineStr">
        <is>
          <t>West</t>
        </is>
      </c>
      <c r="F14208" t="inlineStr">
        <is>
          <t>P0158</t>
        </is>
      </c>
      <c r="G14208" t="inlineStr">
        <is>
          <t>Prod_0158</t>
        </is>
      </c>
      <c r="H14208" t="inlineStr">
        <is>
          <t>Beverages</t>
        </is>
      </c>
      <c r="I14208" t="n">
        <v>2</v>
      </c>
      <c r="J14208" t="n">
        <v>269.24</v>
      </c>
      <c r="K14208" t="n">
        <v>0</v>
      </c>
      <c r="L14208">
        <f>I14208*J14208*(1-K14208)</f>
        <v/>
      </c>
      <c r="M14208">
        <f>VLOOKUP(F14208,Products!A:D,4,FALSE)*I14208</f>
        <v/>
      </c>
      <c r="N14208">
        <f>L14208-M14208</f>
        <v/>
      </c>
    </row>
    <row r="14209">
      <c r="A14209" t="inlineStr">
        <is>
          <t>T1014207</t>
        </is>
      </c>
      <c r="B14209" t="inlineStr">
        <is>
          <t>2024-11-12</t>
        </is>
      </c>
      <c r="C14209" t="inlineStr">
        <is>
          <t>S026</t>
        </is>
      </c>
      <c r="D14209" t="inlineStr">
        <is>
          <t>Store_026</t>
        </is>
      </c>
      <c r="E14209" t="inlineStr">
        <is>
          <t>North</t>
        </is>
      </c>
      <c r="F14209" t="inlineStr">
        <is>
          <t>P0130</t>
        </is>
      </c>
      <c r="G14209" t="inlineStr">
        <is>
          <t>Prod_0130</t>
        </is>
      </c>
      <c r="H14209" t="inlineStr">
        <is>
          <t>Electronics</t>
        </is>
      </c>
      <c r="I14209" t="n">
        <v>1</v>
      </c>
      <c r="J14209" t="n">
        <v>543.42</v>
      </c>
      <c r="K14209" t="n">
        <v>0.1</v>
      </c>
      <c r="L14209">
        <f>I14209*J14209*(1-K14209)</f>
        <v/>
      </c>
      <c r="M14209">
        <f>VLOOKUP(F14209,Products!A:D,4,FALSE)*I14209</f>
        <v/>
      </c>
      <c r="N14209">
        <f>L14209-M14209</f>
        <v/>
      </c>
    </row>
    <row r="14210">
      <c r="A14210" t="inlineStr">
        <is>
          <t>T1014208</t>
        </is>
      </c>
      <c r="B14210" t="inlineStr">
        <is>
          <t>2024-07-13</t>
        </is>
      </c>
      <c r="C14210" t="inlineStr">
        <is>
          <t>S025</t>
        </is>
      </c>
      <c r="D14210" t="inlineStr">
        <is>
          <t>Store_025</t>
        </is>
      </c>
      <c r="E14210" t="inlineStr">
        <is>
          <t>Central</t>
        </is>
      </c>
      <c r="F14210" t="inlineStr">
        <is>
          <t>P0003</t>
        </is>
      </c>
      <c r="G14210" t="inlineStr">
        <is>
          <t>Prod_0003</t>
        </is>
      </c>
      <c r="H14210" t="inlineStr">
        <is>
          <t>Household</t>
        </is>
      </c>
      <c r="I14210" t="n">
        <v>1</v>
      </c>
      <c r="J14210" t="n">
        <v>87.48</v>
      </c>
      <c r="K14210" t="n">
        <v>0.1</v>
      </c>
      <c r="L14210">
        <f>I14210*J14210*(1-K14210)</f>
        <v/>
      </c>
      <c r="M14210">
        <f>VLOOKUP(F14210,Products!A:D,4,FALSE)*I14210</f>
        <v/>
      </c>
      <c r="N14210">
        <f>L14210-M14210</f>
        <v/>
      </c>
    </row>
    <row r="14211">
      <c r="A14211" t="inlineStr">
        <is>
          <t>T1014209</t>
        </is>
      </c>
      <c r="B14211" t="inlineStr">
        <is>
          <t>2024-02-05</t>
        </is>
      </c>
      <c r="C14211" t="inlineStr">
        <is>
          <t>S016</t>
        </is>
      </c>
      <c r="D14211" t="inlineStr">
        <is>
          <t>Store_016</t>
        </is>
      </c>
      <c r="E14211" t="inlineStr">
        <is>
          <t>West</t>
        </is>
      </c>
      <c r="F14211" t="inlineStr">
        <is>
          <t>P0171</t>
        </is>
      </c>
      <c r="G14211" t="inlineStr">
        <is>
          <t>Prod_0171</t>
        </is>
      </c>
      <c r="H14211" t="inlineStr">
        <is>
          <t>Household</t>
        </is>
      </c>
      <c r="I14211" t="n">
        <v>5</v>
      </c>
      <c r="J14211" t="n">
        <v>330.28</v>
      </c>
      <c r="K14211" t="n">
        <v>0.2</v>
      </c>
      <c r="L14211">
        <f>I14211*J14211*(1-K14211)</f>
        <v/>
      </c>
      <c r="M14211">
        <f>VLOOKUP(F14211,Products!A:D,4,FALSE)*I14211</f>
        <v/>
      </c>
      <c r="N14211">
        <f>L14211-M14211</f>
        <v/>
      </c>
    </row>
    <row r="14212">
      <c r="A14212" t="inlineStr">
        <is>
          <t>T1014210</t>
        </is>
      </c>
      <c r="B14212" t="inlineStr">
        <is>
          <t>2025-02-05</t>
        </is>
      </c>
      <c r="C14212" t="inlineStr">
        <is>
          <t>S015</t>
        </is>
      </c>
      <c r="D14212" t="inlineStr">
        <is>
          <t>Store_015</t>
        </is>
      </c>
      <c r="E14212" t="inlineStr">
        <is>
          <t>North</t>
        </is>
      </c>
      <c r="F14212" t="inlineStr">
        <is>
          <t>P0133</t>
        </is>
      </c>
      <c r="G14212" t="inlineStr">
        <is>
          <t>Prod_0133</t>
        </is>
      </c>
      <c r="H14212" t="inlineStr">
        <is>
          <t>Stationery</t>
        </is>
      </c>
      <c r="I14212" t="n">
        <v>7</v>
      </c>
      <c r="J14212" t="n">
        <v>433.28</v>
      </c>
      <c r="K14212" t="n">
        <v>0.15</v>
      </c>
      <c r="L14212">
        <f>I14212*J14212*(1-K14212)</f>
        <v/>
      </c>
      <c r="M14212">
        <f>VLOOKUP(F14212,Products!A:D,4,FALSE)*I14212</f>
        <v/>
      </c>
      <c r="N14212">
        <f>L14212-M14212</f>
        <v/>
      </c>
    </row>
    <row r="14213">
      <c r="A14213" t="inlineStr">
        <is>
          <t>T1014211</t>
        </is>
      </c>
      <c r="B14213" t="inlineStr">
        <is>
          <t>2025-07-28</t>
        </is>
      </c>
      <c r="C14213" t="inlineStr">
        <is>
          <t>S018</t>
        </is>
      </c>
      <c r="D14213" t="inlineStr">
        <is>
          <t>Store_018</t>
        </is>
      </c>
      <c r="E14213" t="inlineStr">
        <is>
          <t>South</t>
        </is>
      </c>
      <c r="F14213" t="inlineStr">
        <is>
          <t>P0025</t>
        </is>
      </c>
      <c r="G14213" t="inlineStr">
        <is>
          <t>Prod_0025</t>
        </is>
      </c>
      <c r="H14213" t="inlineStr">
        <is>
          <t>Beverages</t>
        </is>
      </c>
      <c r="I14213" t="n">
        <v>1</v>
      </c>
      <c r="J14213" t="n">
        <v>364.79</v>
      </c>
      <c r="K14213" t="n">
        <v>0</v>
      </c>
      <c r="L14213">
        <f>I14213*J14213*(1-K14213)</f>
        <v/>
      </c>
      <c r="M14213">
        <f>VLOOKUP(F14213,Products!A:D,4,FALSE)*I14213</f>
        <v/>
      </c>
      <c r="N14213">
        <f>L14213-M14213</f>
        <v/>
      </c>
    </row>
    <row r="14214">
      <c r="A14214" t="inlineStr">
        <is>
          <t>T1014212</t>
        </is>
      </c>
      <c r="B14214" t="inlineStr">
        <is>
          <t>2024-12-22</t>
        </is>
      </c>
      <c r="C14214" t="inlineStr">
        <is>
          <t>S049</t>
        </is>
      </c>
      <c r="D14214" t="inlineStr">
        <is>
          <t>Store_049</t>
        </is>
      </c>
      <c r="E14214" t="inlineStr">
        <is>
          <t>North</t>
        </is>
      </c>
      <c r="F14214" t="inlineStr">
        <is>
          <t>P0105</t>
        </is>
      </c>
      <c r="G14214" t="inlineStr">
        <is>
          <t>Prod_0105</t>
        </is>
      </c>
      <c r="H14214" t="inlineStr">
        <is>
          <t>Electronics</t>
        </is>
      </c>
      <c r="I14214" t="n">
        <v>2</v>
      </c>
      <c r="J14214" t="n">
        <v>428.21</v>
      </c>
      <c r="K14214" t="n">
        <v>0.1</v>
      </c>
      <c r="L14214">
        <f>I14214*J14214*(1-K14214)</f>
        <v/>
      </c>
      <c r="M14214">
        <f>VLOOKUP(F14214,Products!A:D,4,FALSE)*I14214</f>
        <v/>
      </c>
      <c r="N14214">
        <f>L14214-M14214</f>
        <v/>
      </c>
    </row>
    <row r="14215">
      <c r="A14215" t="inlineStr">
        <is>
          <t>T1014213</t>
        </is>
      </c>
      <c r="B14215" t="inlineStr">
        <is>
          <t>2023-11-20</t>
        </is>
      </c>
      <c r="C14215" t="inlineStr">
        <is>
          <t>S007</t>
        </is>
      </c>
      <c r="D14215" t="inlineStr">
        <is>
          <t>Store_007</t>
        </is>
      </c>
      <c r="E14215" t="inlineStr">
        <is>
          <t>East</t>
        </is>
      </c>
      <c r="F14215" t="inlineStr">
        <is>
          <t>P0193</t>
        </is>
      </c>
      <c r="G14215" t="inlineStr">
        <is>
          <t>Prod_0193</t>
        </is>
      </c>
      <c r="H14215" t="inlineStr">
        <is>
          <t>Food</t>
        </is>
      </c>
      <c r="I14215" t="n">
        <v>3</v>
      </c>
      <c r="J14215" t="n">
        <v>606.6</v>
      </c>
      <c r="K14215" t="n">
        <v>0.15</v>
      </c>
      <c r="L14215">
        <f>I14215*J14215*(1-K14215)</f>
        <v/>
      </c>
      <c r="M14215">
        <f>VLOOKUP(F14215,Products!A:D,4,FALSE)*I14215</f>
        <v/>
      </c>
      <c r="N14215">
        <f>L14215-M14215</f>
        <v/>
      </c>
    </row>
    <row r="14216">
      <c r="A14216" t="inlineStr">
        <is>
          <t>T1014214</t>
        </is>
      </c>
      <c r="B14216" t="inlineStr">
        <is>
          <t>2024-03-29</t>
        </is>
      </c>
      <c r="C14216" t="inlineStr">
        <is>
          <t>S049</t>
        </is>
      </c>
      <c r="D14216" t="inlineStr">
        <is>
          <t>Store_049</t>
        </is>
      </c>
      <c r="E14216" t="inlineStr">
        <is>
          <t>North</t>
        </is>
      </c>
      <c r="F14216" t="inlineStr">
        <is>
          <t>P0036</t>
        </is>
      </c>
      <c r="G14216" t="inlineStr">
        <is>
          <t>Prod_0036</t>
        </is>
      </c>
      <c r="H14216" t="inlineStr">
        <is>
          <t>Clothing</t>
        </is>
      </c>
      <c r="I14216" t="n">
        <v>9</v>
      </c>
      <c r="J14216" t="n">
        <v>349.73</v>
      </c>
      <c r="K14216" t="n">
        <v>0.05</v>
      </c>
      <c r="L14216">
        <f>I14216*J14216*(1-K14216)</f>
        <v/>
      </c>
      <c r="M14216">
        <f>VLOOKUP(F14216,Products!A:D,4,FALSE)*I14216</f>
        <v/>
      </c>
      <c r="N14216">
        <f>L14216-M14216</f>
        <v/>
      </c>
    </row>
    <row r="14217">
      <c r="A14217" t="inlineStr">
        <is>
          <t>T1014215</t>
        </is>
      </c>
      <c r="B14217" t="inlineStr">
        <is>
          <t>2023-11-13</t>
        </is>
      </c>
      <c r="C14217" t="inlineStr">
        <is>
          <t>S048</t>
        </is>
      </c>
      <c r="D14217" t="inlineStr">
        <is>
          <t>Store_048</t>
        </is>
      </c>
      <c r="E14217" t="inlineStr">
        <is>
          <t>South</t>
        </is>
      </c>
      <c r="F14217" t="inlineStr">
        <is>
          <t>P0055</t>
        </is>
      </c>
      <c r="G14217" t="inlineStr">
        <is>
          <t>Prod_0055</t>
        </is>
      </c>
      <c r="H14217" t="inlineStr">
        <is>
          <t>Beverages</t>
        </is>
      </c>
      <c r="I14217" t="n">
        <v>8</v>
      </c>
      <c r="J14217" t="n">
        <v>171.79</v>
      </c>
      <c r="K14217" t="n">
        <v>0</v>
      </c>
      <c r="L14217">
        <f>I14217*J14217*(1-K14217)</f>
        <v/>
      </c>
      <c r="M14217">
        <f>VLOOKUP(F14217,Products!A:D,4,FALSE)*I14217</f>
        <v/>
      </c>
      <c r="N14217">
        <f>L14217-M14217</f>
        <v/>
      </c>
    </row>
    <row r="14218">
      <c r="A14218" t="inlineStr">
        <is>
          <t>T1014216</t>
        </is>
      </c>
      <c r="B14218" t="inlineStr">
        <is>
          <t>2023-10-14</t>
        </is>
      </c>
      <c r="C14218" t="inlineStr">
        <is>
          <t>S047</t>
        </is>
      </c>
      <c r="D14218" t="inlineStr">
        <is>
          <t>Store_047</t>
        </is>
      </c>
      <c r="E14218" t="inlineStr">
        <is>
          <t>North</t>
        </is>
      </c>
      <c r="F14218" t="inlineStr">
        <is>
          <t>P0022</t>
        </is>
      </c>
      <c r="G14218" t="inlineStr">
        <is>
          <t>Prod_0022</t>
        </is>
      </c>
      <c r="H14218" t="inlineStr">
        <is>
          <t>Beverages</t>
        </is>
      </c>
      <c r="I14218" t="n">
        <v>2</v>
      </c>
      <c r="J14218" t="n">
        <v>239.74</v>
      </c>
      <c r="K14218" t="n">
        <v>0.05</v>
      </c>
      <c r="L14218">
        <f>I14218*J14218*(1-K14218)</f>
        <v/>
      </c>
      <c r="M14218">
        <f>VLOOKUP(F14218,Products!A:D,4,FALSE)*I14218</f>
        <v/>
      </c>
      <c r="N14218">
        <f>L14218-M14218</f>
        <v/>
      </c>
    </row>
    <row r="14219">
      <c r="A14219" t="inlineStr">
        <is>
          <t>T1014217</t>
        </is>
      </c>
      <c r="B14219" t="inlineStr">
        <is>
          <t>2024-11-04</t>
        </is>
      </c>
      <c r="C14219" t="inlineStr">
        <is>
          <t>S027</t>
        </is>
      </c>
      <c r="D14219" t="inlineStr">
        <is>
          <t>Store_027</t>
        </is>
      </c>
      <c r="E14219" t="inlineStr">
        <is>
          <t>South</t>
        </is>
      </c>
      <c r="F14219" t="inlineStr">
        <is>
          <t>P0109</t>
        </is>
      </c>
      <c r="G14219" t="inlineStr">
        <is>
          <t>Prod_0109</t>
        </is>
      </c>
      <c r="H14219" t="inlineStr">
        <is>
          <t>Beverages</t>
        </is>
      </c>
      <c r="I14219" t="n">
        <v>6</v>
      </c>
      <c r="J14219" t="n">
        <v>793.5</v>
      </c>
      <c r="K14219" t="n">
        <v>0</v>
      </c>
      <c r="L14219">
        <f>I14219*J14219*(1-K14219)</f>
        <v/>
      </c>
      <c r="M14219">
        <f>VLOOKUP(F14219,Products!A:D,4,FALSE)*I14219</f>
        <v/>
      </c>
      <c r="N14219">
        <f>L14219-M14219</f>
        <v/>
      </c>
    </row>
    <row r="14220">
      <c r="A14220" t="inlineStr">
        <is>
          <t>T1014218</t>
        </is>
      </c>
      <c r="B14220" t="inlineStr">
        <is>
          <t>2025-06-29</t>
        </is>
      </c>
      <c r="C14220" t="inlineStr">
        <is>
          <t>S047</t>
        </is>
      </c>
      <c r="D14220" t="inlineStr">
        <is>
          <t>Store_047</t>
        </is>
      </c>
      <c r="E14220" t="inlineStr">
        <is>
          <t>North</t>
        </is>
      </c>
      <c r="F14220" t="inlineStr">
        <is>
          <t>P0077</t>
        </is>
      </c>
      <c r="G14220" t="inlineStr">
        <is>
          <t>Prod_0077</t>
        </is>
      </c>
      <c r="H14220" t="inlineStr">
        <is>
          <t>Beverages</t>
        </is>
      </c>
      <c r="I14220" t="n">
        <v>5</v>
      </c>
      <c r="J14220" t="n">
        <v>49.51</v>
      </c>
      <c r="K14220" t="n">
        <v>0.05</v>
      </c>
      <c r="L14220">
        <f>I14220*J14220*(1-K14220)</f>
        <v/>
      </c>
      <c r="M14220">
        <f>VLOOKUP(F14220,Products!A:D,4,FALSE)*I14220</f>
        <v/>
      </c>
      <c r="N14220">
        <f>L14220-M14220</f>
        <v/>
      </c>
    </row>
    <row r="14221">
      <c r="A14221" t="inlineStr">
        <is>
          <t>T1014219</t>
        </is>
      </c>
      <c r="B14221" t="inlineStr">
        <is>
          <t>2024-08-11</t>
        </is>
      </c>
      <c r="C14221" t="inlineStr">
        <is>
          <t>S032</t>
        </is>
      </c>
      <c r="D14221" t="inlineStr">
        <is>
          <t>Store_032</t>
        </is>
      </c>
      <c r="E14221" t="inlineStr">
        <is>
          <t>Central</t>
        </is>
      </c>
      <c r="F14221" t="inlineStr">
        <is>
          <t>P0152</t>
        </is>
      </c>
      <c r="G14221" t="inlineStr">
        <is>
          <t>Prod_0152</t>
        </is>
      </c>
      <c r="H14221" t="inlineStr">
        <is>
          <t>Household</t>
        </is>
      </c>
      <c r="I14221" t="n">
        <v>8</v>
      </c>
      <c r="J14221" t="n">
        <v>728.29</v>
      </c>
      <c r="K14221" t="n">
        <v>0</v>
      </c>
      <c r="L14221">
        <f>I14221*J14221*(1-K14221)</f>
        <v/>
      </c>
      <c r="M14221">
        <f>VLOOKUP(F14221,Products!A:D,4,FALSE)*I14221</f>
        <v/>
      </c>
      <c r="N14221">
        <f>L14221-M14221</f>
        <v/>
      </c>
    </row>
    <row r="14222">
      <c r="A14222" t="inlineStr">
        <is>
          <t>T1014220</t>
        </is>
      </c>
      <c r="B14222" t="inlineStr">
        <is>
          <t>2024-08-06</t>
        </is>
      </c>
      <c r="C14222" t="inlineStr">
        <is>
          <t>S003</t>
        </is>
      </c>
      <c r="D14222" t="inlineStr">
        <is>
          <t>Store_003</t>
        </is>
      </c>
      <c r="E14222" t="inlineStr">
        <is>
          <t>North</t>
        </is>
      </c>
      <c r="F14222" t="inlineStr">
        <is>
          <t>P0119</t>
        </is>
      </c>
      <c r="G14222" t="inlineStr">
        <is>
          <t>Prod_0119</t>
        </is>
      </c>
      <c r="H14222" t="inlineStr">
        <is>
          <t>Electronics</t>
        </is>
      </c>
      <c r="I14222" t="n">
        <v>5</v>
      </c>
      <c r="J14222" t="n">
        <v>247.36</v>
      </c>
      <c r="K14222" t="n">
        <v>0</v>
      </c>
      <c r="L14222">
        <f>I14222*J14222*(1-K14222)</f>
        <v/>
      </c>
      <c r="M14222">
        <f>VLOOKUP(F14222,Products!A:D,4,FALSE)*I14222</f>
        <v/>
      </c>
      <c r="N14222">
        <f>L14222-M14222</f>
        <v/>
      </c>
    </row>
    <row r="14223">
      <c r="A14223" t="inlineStr">
        <is>
          <t>T1014221</t>
        </is>
      </c>
      <c r="B14223" t="inlineStr">
        <is>
          <t>2023-07-21</t>
        </is>
      </c>
      <c r="C14223" t="inlineStr">
        <is>
          <t>S028</t>
        </is>
      </c>
      <c r="D14223" t="inlineStr">
        <is>
          <t>Store_028</t>
        </is>
      </c>
      <c r="E14223" t="inlineStr">
        <is>
          <t>North</t>
        </is>
      </c>
      <c r="F14223" t="inlineStr">
        <is>
          <t>P0070</t>
        </is>
      </c>
      <c r="G14223" t="inlineStr">
        <is>
          <t>Prod_0070</t>
        </is>
      </c>
      <c r="H14223" t="inlineStr">
        <is>
          <t>Beverages</t>
        </is>
      </c>
      <c r="I14223" t="n">
        <v>4</v>
      </c>
      <c r="J14223" t="n">
        <v>642.9</v>
      </c>
      <c r="K14223" t="n">
        <v>0</v>
      </c>
      <c r="L14223">
        <f>I14223*J14223*(1-K14223)</f>
        <v/>
      </c>
      <c r="M14223">
        <f>VLOOKUP(F14223,Products!A:D,4,FALSE)*I14223</f>
        <v/>
      </c>
      <c r="N14223">
        <f>L14223-M14223</f>
        <v/>
      </c>
    </row>
    <row r="14224">
      <c r="A14224" t="inlineStr">
        <is>
          <t>T1014222</t>
        </is>
      </c>
      <c r="B14224" t="inlineStr">
        <is>
          <t>2023-02-20</t>
        </is>
      </c>
      <c r="C14224" t="inlineStr">
        <is>
          <t>S036</t>
        </is>
      </c>
      <c r="D14224" t="inlineStr">
        <is>
          <t>Store_036</t>
        </is>
      </c>
      <c r="E14224" t="inlineStr">
        <is>
          <t>Central</t>
        </is>
      </c>
      <c r="F14224" t="inlineStr">
        <is>
          <t>P0045</t>
        </is>
      </c>
      <c r="G14224" t="inlineStr">
        <is>
          <t>Prod_0045</t>
        </is>
      </c>
      <c r="H14224" t="inlineStr">
        <is>
          <t>Toys</t>
        </is>
      </c>
      <c r="I14224" t="n">
        <v>7</v>
      </c>
      <c r="J14224" t="n">
        <v>250.8</v>
      </c>
      <c r="K14224" t="n">
        <v>0.05</v>
      </c>
      <c r="L14224">
        <f>I14224*J14224*(1-K14224)</f>
        <v/>
      </c>
      <c r="M14224">
        <f>VLOOKUP(F14224,Products!A:D,4,FALSE)*I14224</f>
        <v/>
      </c>
      <c r="N14224">
        <f>L14224-M14224</f>
        <v/>
      </c>
    </row>
    <row r="14225">
      <c r="A14225" t="inlineStr">
        <is>
          <t>T1014223</t>
        </is>
      </c>
      <c r="B14225" t="inlineStr">
        <is>
          <t>2023-02-08</t>
        </is>
      </c>
      <c r="C14225" t="inlineStr">
        <is>
          <t>S026</t>
        </is>
      </c>
      <c r="D14225" t="inlineStr">
        <is>
          <t>Store_026</t>
        </is>
      </c>
      <c r="E14225" t="inlineStr">
        <is>
          <t>North</t>
        </is>
      </c>
      <c r="F14225" t="inlineStr">
        <is>
          <t>P0136</t>
        </is>
      </c>
      <c r="G14225" t="inlineStr">
        <is>
          <t>Prod_0136</t>
        </is>
      </c>
      <c r="H14225" t="inlineStr">
        <is>
          <t>Beverages</t>
        </is>
      </c>
      <c r="I14225" t="n">
        <v>2</v>
      </c>
      <c r="J14225" t="n">
        <v>226.82</v>
      </c>
      <c r="K14225" t="n">
        <v>0.1</v>
      </c>
      <c r="L14225">
        <f>I14225*J14225*(1-K14225)</f>
        <v/>
      </c>
      <c r="M14225">
        <f>VLOOKUP(F14225,Products!A:D,4,FALSE)*I14225</f>
        <v/>
      </c>
      <c r="N14225">
        <f>L14225-M14225</f>
        <v/>
      </c>
    </row>
    <row r="14226">
      <c r="A14226" t="inlineStr">
        <is>
          <t>T1014224</t>
        </is>
      </c>
      <c r="B14226" t="inlineStr">
        <is>
          <t>2023-03-03</t>
        </is>
      </c>
      <c r="C14226" t="inlineStr">
        <is>
          <t>S007</t>
        </is>
      </c>
      <c r="D14226" t="inlineStr">
        <is>
          <t>Store_007</t>
        </is>
      </c>
      <c r="E14226" t="inlineStr">
        <is>
          <t>East</t>
        </is>
      </c>
      <c r="F14226" t="inlineStr">
        <is>
          <t>P0070</t>
        </is>
      </c>
      <c r="G14226" t="inlineStr">
        <is>
          <t>Prod_0070</t>
        </is>
      </c>
      <c r="H14226" t="inlineStr">
        <is>
          <t>Beverages</t>
        </is>
      </c>
      <c r="I14226" t="n">
        <v>5</v>
      </c>
      <c r="J14226" t="n">
        <v>652.61</v>
      </c>
      <c r="K14226" t="n">
        <v>0</v>
      </c>
      <c r="L14226">
        <f>I14226*J14226*(1-K14226)</f>
        <v/>
      </c>
      <c r="M14226">
        <f>VLOOKUP(F14226,Products!A:D,4,FALSE)*I14226</f>
        <v/>
      </c>
      <c r="N14226">
        <f>L14226-M14226</f>
        <v/>
      </c>
    </row>
    <row r="14227">
      <c r="A14227" t="inlineStr">
        <is>
          <t>T1014225</t>
        </is>
      </c>
      <c r="B14227" t="inlineStr">
        <is>
          <t>2023-11-14</t>
        </is>
      </c>
      <c r="C14227" t="inlineStr">
        <is>
          <t>S032</t>
        </is>
      </c>
      <c r="D14227" t="inlineStr">
        <is>
          <t>Store_032</t>
        </is>
      </c>
      <c r="E14227" t="inlineStr">
        <is>
          <t>Central</t>
        </is>
      </c>
      <c r="F14227" t="inlineStr">
        <is>
          <t>P0194</t>
        </is>
      </c>
      <c r="G14227" t="inlineStr">
        <is>
          <t>Prod_0194</t>
        </is>
      </c>
      <c r="H14227" t="inlineStr">
        <is>
          <t>Food</t>
        </is>
      </c>
      <c r="I14227" t="n">
        <v>9</v>
      </c>
      <c r="J14227" t="n">
        <v>559.72</v>
      </c>
      <c r="K14227" t="n">
        <v>0.2</v>
      </c>
      <c r="L14227">
        <f>I14227*J14227*(1-K14227)</f>
        <v/>
      </c>
      <c r="M14227">
        <f>VLOOKUP(F14227,Products!A:D,4,FALSE)*I14227</f>
        <v/>
      </c>
      <c r="N14227">
        <f>L14227-M14227</f>
        <v/>
      </c>
    </row>
    <row r="14228">
      <c r="A14228" t="inlineStr">
        <is>
          <t>T1014226</t>
        </is>
      </c>
      <c r="B14228" t="inlineStr">
        <is>
          <t>2025-02-07</t>
        </is>
      </c>
      <c r="C14228" t="inlineStr">
        <is>
          <t>S039</t>
        </is>
      </c>
      <c r="D14228" t="inlineStr">
        <is>
          <t>Store_039</t>
        </is>
      </c>
      <c r="E14228" t="inlineStr">
        <is>
          <t>North</t>
        </is>
      </c>
      <c r="F14228" t="inlineStr">
        <is>
          <t>P0148</t>
        </is>
      </c>
      <c r="G14228" t="inlineStr">
        <is>
          <t>Prod_0148</t>
        </is>
      </c>
      <c r="H14228" t="inlineStr">
        <is>
          <t>Electronics</t>
        </is>
      </c>
      <c r="I14228" t="n">
        <v>3</v>
      </c>
      <c r="J14228" t="n">
        <v>257.76</v>
      </c>
      <c r="K14228" t="n">
        <v>0.1</v>
      </c>
      <c r="L14228">
        <f>I14228*J14228*(1-K14228)</f>
        <v/>
      </c>
      <c r="M14228">
        <f>VLOOKUP(F14228,Products!A:D,4,FALSE)*I14228</f>
        <v/>
      </c>
      <c r="N14228">
        <f>L14228-M14228</f>
        <v/>
      </c>
    </row>
    <row r="14229">
      <c r="A14229" t="inlineStr">
        <is>
          <t>T1014227</t>
        </is>
      </c>
      <c r="B14229" t="inlineStr">
        <is>
          <t>2025-01-12</t>
        </is>
      </c>
      <c r="C14229" t="inlineStr">
        <is>
          <t>S043</t>
        </is>
      </c>
      <c r="D14229" t="inlineStr">
        <is>
          <t>Store_043</t>
        </is>
      </c>
      <c r="E14229" t="inlineStr">
        <is>
          <t>East</t>
        </is>
      </c>
      <c r="F14229" t="inlineStr">
        <is>
          <t>P0019</t>
        </is>
      </c>
      <c r="G14229" t="inlineStr">
        <is>
          <t>Prod_0019</t>
        </is>
      </c>
      <c r="H14229" t="inlineStr">
        <is>
          <t>Toys</t>
        </is>
      </c>
      <c r="I14229" t="n">
        <v>4</v>
      </c>
      <c r="J14229" t="n">
        <v>468.64</v>
      </c>
      <c r="K14229" t="n">
        <v>0.1</v>
      </c>
      <c r="L14229">
        <f>I14229*J14229*(1-K14229)</f>
        <v/>
      </c>
      <c r="M14229">
        <f>VLOOKUP(F14229,Products!A:D,4,FALSE)*I14229</f>
        <v/>
      </c>
      <c r="N14229">
        <f>L14229-M14229</f>
        <v/>
      </c>
    </row>
    <row r="14230">
      <c r="A14230" t="inlineStr">
        <is>
          <t>T1014228</t>
        </is>
      </c>
      <c r="B14230" t="inlineStr">
        <is>
          <t>2025-02-02</t>
        </is>
      </c>
      <c r="C14230" t="inlineStr">
        <is>
          <t>S014</t>
        </is>
      </c>
      <c r="D14230" t="inlineStr">
        <is>
          <t>Store_014</t>
        </is>
      </c>
      <c r="E14230" t="inlineStr">
        <is>
          <t>West</t>
        </is>
      </c>
      <c r="F14230" t="inlineStr">
        <is>
          <t>P0018</t>
        </is>
      </c>
      <c r="G14230" t="inlineStr">
        <is>
          <t>Prod_0018</t>
        </is>
      </c>
      <c r="H14230" t="inlineStr">
        <is>
          <t>Food</t>
        </is>
      </c>
      <c r="I14230" t="n">
        <v>1</v>
      </c>
      <c r="J14230" t="n">
        <v>1027.63</v>
      </c>
      <c r="K14230" t="n">
        <v>0</v>
      </c>
      <c r="L14230">
        <f>I14230*J14230*(1-K14230)</f>
        <v/>
      </c>
      <c r="M14230">
        <f>VLOOKUP(F14230,Products!A:D,4,FALSE)*I14230</f>
        <v/>
      </c>
      <c r="N14230">
        <f>L14230-M14230</f>
        <v/>
      </c>
    </row>
    <row r="14231">
      <c r="A14231" t="inlineStr">
        <is>
          <t>T1014229</t>
        </is>
      </c>
      <c r="B14231" t="inlineStr">
        <is>
          <t>2024-03-22</t>
        </is>
      </c>
      <c r="C14231" t="inlineStr">
        <is>
          <t>S037</t>
        </is>
      </c>
      <c r="D14231" t="inlineStr">
        <is>
          <t>Store_037</t>
        </is>
      </c>
      <c r="E14231" t="inlineStr">
        <is>
          <t>East</t>
        </is>
      </c>
      <c r="F14231" t="inlineStr">
        <is>
          <t>P0076</t>
        </is>
      </c>
      <c r="G14231" t="inlineStr">
        <is>
          <t>Prod_0076</t>
        </is>
      </c>
      <c r="H14231" t="inlineStr">
        <is>
          <t>Clothing</t>
        </is>
      </c>
      <c r="I14231" t="n">
        <v>1</v>
      </c>
      <c r="J14231" t="n">
        <v>460.78</v>
      </c>
      <c r="K14231" t="n">
        <v>0.05</v>
      </c>
      <c r="L14231">
        <f>I14231*J14231*(1-K14231)</f>
        <v/>
      </c>
      <c r="M14231">
        <f>VLOOKUP(F14231,Products!A:D,4,FALSE)*I14231</f>
        <v/>
      </c>
      <c r="N14231">
        <f>L14231-M14231</f>
        <v/>
      </c>
    </row>
    <row r="14232">
      <c r="A14232" t="inlineStr">
        <is>
          <t>T1014230</t>
        </is>
      </c>
      <c r="B14232" t="inlineStr">
        <is>
          <t>2023-11-13</t>
        </is>
      </c>
      <c r="C14232" t="inlineStr">
        <is>
          <t>S023</t>
        </is>
      </c>
      <c r="D14232" t="inlineStr">
        <is>
          <t>Store_023</t>
        </is>
      </c>
      <c r="E14232" t="inlineStr">
        <is>
          <t>South</t>
        </is>
      </c>
      <c r="F14232" t="inlineStr">
        <is>
          <t>P0139</t>
        </is>
      </c>
      <c r="G14232" t="inlineStr">
        <is>
          <t>Prod_0139</t>
        </is>
      </c>
      <c r="H14232" t="inlineStr">
        <is>
          <t>Clothing</t>
        </is>
      </c>
      <c r="I14232" t="n">
        <v>8</v>
      </c>
      <c r="J14232" t="n">
        <v>768.91</v>
      </c>
      <c r="K14232" t="n">
        <v>0</v>
      </c>
      <c r="L14232">
        <f>I14232*J14232*(1-K14232)</f>
        <v/>
      </c>
      <c r="M14232">
        <f>VLOOKUP(F14232,Products!A:D,4,FALSE)*I14232</f>
        <v/>
      </c>
      <c r="N14232">
        <f>L14232-M14232</f>
        <v/>
      </c>
    </row>
    <row r="14233">
      <c r="A14233" t="inlineStr">
        <is>
          <t>T1014231</t>
        </is>
      </c>
      <c r="B14233" t="inlineStr">
        <is>
          <t>2024-04-30</t>
        </is>
      </c>
      <c r="C14233" t="inlineStr">
        <is>
          <t>S013</t>
        </is>
      </c>
      <c r="D14233" t="inlineStr">
        <is>
          <t>Store_013</t>
        </is>
      </c>
      <c r="E14233" t="inlineStr">
        <is>
          <t>North</t>
        </is>
      </c>
      <c r="F14233" t="inlineStr">
        <is>
          <t>P0016</t>
        </is>
      </c>
      <c r="G14233" t="inlineStr">
        <is>
          <t>Prod_0016</t>
        </is>
      </c>
      <c r="H14233" t="inlineStr">
        <is>
          <t>Food</t>
        </is>
      </c>
      <c r="I14233" t="n">
        <v>1</v>
      </c>
      <c r="J14233" t="n">
        <v>903.73</v>
      </c>
      <c r="K14233" t="n">
        <v>0.1</v>
      </c>
      <c r="L14233">
        <f>I14233*J14233*(1-K14233)</f>
        <v/>
      </c>
      <c r="M14233">
        <f>VLOOKUP(F14233,Products!A:D,4,FALSE)*I14233</f>
        <v/>
      </c>
      <c r="N14233">
        <f>L14233-M14233</f>
        <v/>
      </c>
    </row>
    <row r="14234">
      <c r="A14234" t="inlineStr">
        <is>
          <t>T1014232</t>
        </is>
      </c>
      <c r="B14234" t="inlineStr">
        <is>
          <t>2024-03-25</t>
        </is>
      </c>
      <c r="C14234" t="inlineStr">
        <is>
          <t>S019</t>
        </is>
      </c>
      <c r="D14234" t="inlineStr">
        <is>
          <t>Store_019</t>
        </is>
      </c>
      <c r="E14234" t="inlineStr">
        <is>
          <t>East</t>
        </is>
      </c>
      <c r="F14234" t="inlineStr">
        <is>
          <t>P0016</t>
        </is>
      </c>
      <c r="G14234" t="inlineStr">
        <is>
          <t>Prod_0016</t>
        </is>
      </c>
      <c r="H14234" t="inlineStr">
        <is>
          <t>Food</t>
        </is>
      </c>
      <c r="I14234" t="n">
        <v>6</v>
      </c>
      <c r="J14234" t="n">
        <v>1019.45</v>
      </c>
      <c r="K14234" t="n">
        <v>0</v>
      </c>
      <c r="L14234">
        <f>I14234*J14234*(1-K14234)</f>
        <v/>
      </c>
      <c r="M14234">
        <f>VLOOKUP(F14234,Products!A:D,4,FALSE)*I14234</f>
        <v/>
      </c>
      <c r="N14234">
        <f>L14234-M14234</f>
        <v/>
      </c>
    </row>
    <row r="14235">
      <c r="A14235" t="inlineStr">
        <is>
          <t>T1014233</t>
        </is>
      </c>
      <c r="B14235" t="inlineStr">
        <is>
          <t>2023-09-07</t>
        </is>
      </c>
      <c r="C14235" t="inlineStr">
        <is>
          <t>S027</t>
        </is>
      </c>
      <c r="D14235" t="inlineStr">
        <is>
          <t>Store_027</t>
        </is>
      </c>
      <c r="E14235" t="inlineStr">
        <is>
          <t>South</t>
        </is>
      </c>
      <c r="F14235" t="inlineStr">
        <is>
          <t>P0015</t>
        </is>
      </c>
      <c r="G14235" t="inlineStr">
        <is>
          <t>Prod_0015</t>
        </is>
      </c>
      <c r="H14235" t="inlineStr">
        <is>
          <t>Food</t>
        </is>
      </c>
      <c r="I14235" t="n">
        <v>4</v>
      </c>
      <c r="J14235" t="n">
        <v>86.5</v>
      </c>
      <c r="K14235" t="n">
        <v>0.15</v>
      </c>
      <c r="L14235">
        <f>I14235*J14235*(1-K14235)</f>
        <v/>
      </c>
      <c r="M14235">
        <f>VLOOKUP(F14235,Products!A:D,4,FALSE)*I14235</f>
        <v/>
      </c>
      <c r="N14235">
        <f>L14235-M14235</f>
        <v/>
      </c>
    </row>
    <row r="14236">
      <c r="A14236" t="inlineStr">
        <is>
          <t>T1014234</t>
        </is>
      </c>
      <c r="B14236" t="inlineStr">
        <is>
          <t>2023-02-07</t>
        </is>
      </c>
      <c r="C14236" t="inlineStr">
        <is>
          <t>S007</t>
        </is>
      </c>
      <c r="D14236" t="inlineStr">
        <is>
          <t>Store_007</t>
        </is>
      </c>
      <c r="E14236" t="inlineStr">
        <is>
          <t>East</t>
        </is>
      </c>
      <c r="F14236" t="inlineStr">
        <is>
          <t>P0120</t>
        </is>
      </c>
      <c r="G14236" t="inlineStr">
        <is>
          <t>Prod_0120</t>
        </is>
      </c>
      <c r="H14236" t="inlineStr">
        <is>
          <t>Stationery</t>
        </is>
      </c>
      <c r="I14236" t="n">
        <v>3</v>
      </c>
      <c r="J14236" t="n">
        <v>500.89</v>
      </c>
      <c r="K14236" t="n">
        <v>0</v>
      </c>
      <c r="L14236">
        <f>I14236*J14236*(1-K14236)</f>
        <v/>
      </c>
      <c r="M14236">
        <f>VLOOKUP(F14236,Products!A:D,4,FALSE)*I14236</f>
        <v/>
      </c>
      <c r="N14236">
        <f>L14236-M14236</f>
        <v/>
      </c>
    </row>
    <row r="14237">
      <c r="A14237" t="inlineStr">
        <is>
          <t>T1014235</t>
        </is>
      </c>
      <c r="B14237" t="inlineStr">
        <is>
          <t>2024-08-02</t>
        </is>
      </c>
      <c r="C14237" t="inlineStr">
        <is>
          <t>S011</t>
        </is>
      </c>
      <c r="D14237" t="inlineStr">
        <is>
          <t>Store_011</t>
        </is>
      </c>
      <c r="E14237" t="inlineStr">
        <is>
          <t>South</t>
        </is>
      </c>
      <c r="F14237" t="inlineStr">
        <is>
          <t>P0066</t>
        </is>
      </c>
      <c r="G14237" t="inlineStr">
        <is>
          <t>Prod_0066</t>
        </is>
      </c>
      <c r="H14237" t="inlineStr">
        <is>
          <t>Household</t>
        </is>
      </c>
      <c r="I14237" t="n">
        <v>6</v>
      </c>
      <c r="J14237" t="n">
        <v>530.55</v>
      </c>
      <c r="K14237" t="n">
        <v>0.05</v>
      </c>
      <c r="L14237">
        <f>I14237*J14237*(1-K14237)</f>
        <v/>
      </c>
      <c r="M14237">
        <f>VLOOKUP(F14237,Products!A:D,4,FALSE)*I14237</f>
        <v/>
      </c>
      <c r="N14237">
        <f>L14237-M14237</f>
        <v/>
      </c>
    </row>
    <row r="14238">
      <c r="A14238" t="inlineStr">
        <is>
          <t>T1014236</t>
        </is>
      </c>
      <c r="B14238" t="inlineStr">
        <is>
          <t>2025-03-09</t>
        </is>
      </c>
      <c r="C14238" t="inlineStr">
        <is>
          <t>S025</t>
        </is>
      </c>
      <c r="D14238" t="inlineStr">
        <is>
          <t>Store_025</t>
        </is>
      </c>
      <c r="E14238" t="inlineStr">
        <is>
          <t>Central</t>
        </is>
      </c>
      <c r="F14238" t="inlineStr">
        <is>
          <t>P0113</t>
        </is>
      </c>
      <c r="G14238" t="inlineStr">
        <is>
          <t>Prod_0113</t>
        </is>
      </c>
      <c r="H14238" t="inlineStr">
        <is>
          <t>Toys</t>
        </is>
      </c>
      <c r="I14238" t="n">
        <v>5</v>
      </c>
      <c r="J14238" t="n">
        <v>698.96</v>
      </c>
      <c r="K14238" t="n">
        <v>0.1</v>
      </c>
      <c r="L14238">
        <f>I14238*J14238*(1-K14238)</f>
        <v/>
      </c>
      <c r="M14238">
        <f>VLOOKUP(F14238,Products!A:D,4,FALSE)*I14238</f>
        <v/>
      </c>
      <c r="N14238">
        <f>L14238-M14238</f>
        <v/>
      </c>
    </row>
    <row r="14239">
      <c r="A14239" t="inlineStr">
        <is>
          <t>T1014237</t>
        </is>
      </c>
      <c r="B14239" t="inlineStr">
        <is>
          <t>2025-03-21</t>
        </is>
      </c>
      <c r="C14239" t="inlineStr">
        <is>
          <t>S048</t>
        </is>
      </c>
      <c r="D14239" t="inlineStr">
        <is>
          <t>Store_048</t>
        </is>
      </c>
      <c r="E14239" t="inlineStr">
        <is>
          <t>South</t>
        </is>
      </c>
      <c r="F14239" t="inlineStr">
        <is>
          <t>P0057</t>
        </is>
      </c>
      <c r="G14239" t="inlineStr">
        <is>
          <t>Prod_0057</t>
        </is>
      </c>
      <c r="H14239" t="inlineStr">
        <is>
          <t>Beverages</t>
        </is>
      </c>
      <c r="I14239" t="n">
        <v>3</v>
      </c>
      <c r="J14239" t="n">
        <v>62.01</v>
      </c>
      <c r="K14239" t="n">
        <v>0</v>
      </c>
      <c r="L14239">
        <f>I14239*J14239*(1-K14239)</f>
        <v/>
      </c>
      <c r="M14239">
        <f>VLOOKUP(F14239,Products!A:D,4,FALSE)*I14239</f>
        <v/>
      </c>
      <c r="N14239">
        <f>L14239-M14239</f>
        <v/>
      </c>
    </row>
    <row r="14240">
      <c r="A14240" t="inlineStr">
        <is>
          <t>T1014238</t>
        </is>
      </c>
      <c r="B14240" t="inlineStr">
        <is>
          <t>2024-03-21</t>
        </is>
      </c>
      <c r="C14240" t="inlineStr">
        <is>
          <t>S039</t>
        </is>
      </c>
      <c r="D14240" t="inlineStr">
        <is>
          <t>Store_039</t>
        </is>
      </c>
      <c r="E14240" t="inlineStr">
        <is>
          <t>North</t>
        </is>
      </c>
      <c r="F14240" t="inlineStr">
        <is>
          <t>P0042</t>
        </is>
      </c>
      <c r="G14240" t="inlineStr">
        <is>
          <t>Prod_0042</t>
        </is>
      </c>
      <c r="H14240" t="inlineStr">
        <is>
          <t>Electronics</t>
        </is>
      </c>
      <c r="I14240" t="n">
        <v>8</v>
      </c>
      <c r="J14240" t="n">
        <v>820.96</v>
      </c>
      <c r="K14240" t="n">
        <v>0.05</v>
      </c>
      <c r="L14240">
        <f>I14240*J14240*(1-K14240)</f>
        <v/>
      </c>
      <c r="M14240">
        <f>VLOOKUP(F14240,Products!A:D,4,FALSE)*I14240</f>
        <v/>
      </c>
      <c r="N14240">
        <f>L14240-M14240</f>
        <v/>
      </c>
    </row>
    <row r="14241">
      <c r="A14241" t="inlineStr">
        <is>
          <t>T1014239</t>
        </is>
      </c>
      <c r="B14241" t="inlineStr">
        <is>
          <t>2023-06-20</t>
        </is>
      </c>
      <c r="C14241" t="inlineStr">
        <is>
          <t>S047</t>
        </is>
      </c>
      <c r="D14241" t="inlineStr">
        <is>
          <t>Store_047</t>
        </is>
      </c>
      <c r="E14241" t="inlineStr">
        <is>
          <t>North</t>
        </is>
      </c>
      <c r="F14241" t="inlineStr">
        <is>
          <t>P0192</t>
        </is>
      </c>
      <c r="G14241" t="inlineStr">
        <is>
          <t>Prod_0192</t>
        </is>
      </c>
      <c r="H14241" t="inlineStr">
        <is>
          <t>Beverages</t>
        </is>
      </c>
      <c r="I14241" t="n">
        <v>8</v>
      </c>
      <c r="J14241" t="n">
        <v>488.28</v>
      </c>
      <c r="K14241" t="n">
        <v>0.1</v>
      </c>
      <c r="L14241">
        <f>I14241*J14241*(1-K14241)</f>
        <v/>
      </c>
      <c r="M14241">
        <f>VLOOKUP(F14241,Products!A:D,4,FALSE)*I14241</f>
        <v/>
      </c>
      <c r="N14241">
        <f>L14241-M14241</f>
        <v/>
      </c>
    </row>
    <row r="14242">
      <c r="A14242" t="inlineStr">
        <is>
          <t>T1014240</t>
        </is>
      </c>
      <c r="B14242" t="inlineStr">
        <is>
          <t>2025-06-30</t>
        </is>
      </c>
      <c r="C14242" t="inlineStr">
        <is>
          <t>S012</t>
        </is>
      </c>
      <c r="D14242" t="inlineStr">
        <is>
          <t>Store_012</t>
        </is>
      </c>
      <c r="E14242" t="inlineStr">
        <is>
          <t>South</t>
        </is>
      </c>
      <c r="F14242" t="inlineStr">
        <is>
          <t>P0066</t>
        </is>
      </c>
      <c r="G14242" t="inlineStr">
        <is>
          <t>Prod_0066</t>
        </is>
      </c>
      <c r="H14242" t="inlineStr">
        <is>
          <t>Household</t>
        </is>
      </c>
      <c r="I14242" t="n">
        <v>7</v>
      </c>
      <c r="J14242" t="n">
        <v>530.3200000000001</v>
      </c>
      <c r="K14242" t="n">
        <v>0</v>
      </c>
      <c r="L14242">
        <f>I14242*J14242*(1-K14242)</f>
        <v/>
      </c>
      <c r="M14242">
        <f>VLOOKUP(F14242,Products!A:D,4,FALSE)*I14242</f>
        <v/>
      </c>
      <c r="N14242">
        <f>L14242-M14242</f>
        <v/>
      </c>
    </row>
    <row r="14243">
      <c r="A14243" t="inlineStr">
        <is>
          <t>T1014241</t>
        </is>
      </c>
      <c r="B14243" t="inlineStr">
        <is>
          <t>2025-01-11</t>
        </is>
      </c>
      <c r="C14243" t="inlineStr">
        <is>
          <t>S010</t>
        </is>
      </c>
      <c r="D14243" t="inlineStr">
        <is>
          <t>Store_010</t>
        </is>
      </c>
      <c r="E14243" t="inlineStr">
        <is>
          <t>North</t>
        </is>
      </c>
      <c r="F14243" t="inlineStr">
        <is>
          <t>P0081</t>
        </is>
      </c>
      <c r="G14243" t="inlineStr">
        <is>
          <t>Prod_0081</t>
        </is>
      </c>
      <c r="H14243" t="inlineStr">
        <is>
          <t>Electronics</t>
        </is>
      </c>
      <c r="I14243" t="n">
        <v>9</v>
      </c>
      <c r="J14243" t="n">
        <v>258.79</v>
      </c>
      <c r="K14243" t="n">
        <v>0</v>
      </c>
      <c r="L14243">
        <f>I14243*J14243*(1-K14243)</f>
        <v/>
      </c>
      <c r="M14243">
        <f>VLOOKUP(F14243,Products!A:D,4,FALSE)*I14243</f>
        <v/>
      </c>
      <c r="N14243">
        <f>L14243-M14243</f>
        <v/>
      </c>
    </row>
    <row r="14244">
      <c r="A14244" t="inlineStr">
        <is>
          <t>T1014242</t>
        </is>
      </c>
      <c r="B14244" t="inlineStr">
        <is>
          <t>2025-08-26</t>
        </is>
      </c>
      <c r="C14244" t="inlineStr">
        <is>
          <t>S013</t>
        </is>
      </c>
      <c r="D14244" t="inlineStr">
        <is>
          <t>Store_013</t>
        </is>
      </c>
      <c r="E14244" t="inlineStr">
        <is>
          <t>North</t>
        </is>
      </c>
      <c r="F14244" t="inlineStr">
        <is>
          <t>P0002</t>
        </is>
      </c>
      <c r="G14244" t="inlineStr">
        <is>
          <t>Prod_0002</t>
        </is>
      </c>
      <c r="H14244" t="inlineStr">
        <is>
          <t>Food</t>
        </is>
      </c>
      <c r="I14244" t="n">
        <v>6</v>
      </c>
      <c r="J14244" t="n">
        <v>289.64</v>
      </c>
      <c r="K14244" t="n">
        <v>0.1</v>
      </c>
      <c r="L14244">
        <f>I14244*J14244*(1-K14244)</f>
        <v/>
      </c>
      <c r="M14244">
        <f>VLOOKUP(F14244,Products!A:D,4,FALSE)*I14244</f>
        <v/>
      </c>
      <c r="N14244">
        <f>L14244-M14244</f>
        <v/>
      </c>
    </row>
    <row r="14245">
      <c r="A14245" t="inlineStr">
        <is>
          <t>T1014243</t>
        </is>
      </c>
      <c r="B14245" t="inlineStr">
        <is>
          <t>2025-01-15</t>
        </is>
      </c>
      <c r="C14245" t="inlineStr">
        <is>
          <t>S010</t>
        </is>
      </c>
      <c r="D14245" t="inlineStr">
        <is>
          <t>Store_010</t>
        </is>
      </c>
      <c r="E14245" t="inlineStr">
        <is>
          <t>North</t>
        </is>
      </c>
      <c r="F14245" t="inlineStr">
        <is>
          <t>P0172</t>
        </is>
      </c>
      <c r="G14245" t="inlineStr">
        <is>
          <t>Prod_0172</t>
        </is>
      </c>
      <c r="H14245" t="inlineStr">
        <is>
          <t>Beverages</t>
        </is>
      </c>
      <c r="I14245" t="n">
        <v>6</v>
      </c>
      <c r="J14245" t="n">
        <v>916.2</v>
      </c>
      <c r="K14245" t="n">
        <v>0</v>
      </c>
      <c r="L14245">
        <f>I14245*J14245*(1-K14245)</f>
        <v/>
      </c>
      <c r="M14245">
        <f>VLOOKUP(F14245,Products!A:D,4,FALSE)*I14245</f>
        <v/>
      </c>
      <c r="N14245">
        <f>L14245-M14245</f>
        <v/>
      </c>
    </row>
    <row r="14246">
      <c r="A14246" t="inlineStr">
        <is>
          <t>T1014244</t>
        </is>
      </c>
      <c r="B14246" t="inlineStr">
        <is>
          <t>2024-06-13</t>
        </is>
      </c>
      <c r="C14246" t="inlineStr">
        <is>
          <t>S014</t>
        </is>
      </c>
      <c r="D14246" t="inlineStr">
        <is>
          <t>Store_014</t>
        </is>
      </c>
      <c r="E14246" t="inlineStr">
        <is>
          <t>West</t>
        </is>
      </c>
      <c r="F14246" t="inlineStr">
        <is>
          <t>P0164</t>
        </is>
      </c>
      <c r="G14246" t="inlineStr">
        <is>
          <t>Prod_0164</t>
        </is>
      </c>
      <c r="H14246" t="inlineStr">
        <is>
          <t>Food</t>
        </is>
      </c>
      <c r="I14246" t="n">
        <v>6</v>
      </c>
      <c r="J14246" t="n">
        <v>594.37</v>
      </c>
      <c r="K14246" t="n">
        <v>0.05</v>
      </c>
      <c r="L14246">
        <f>I14246*J14246*(1-K14246)</f>
        <v/>
      </c>
      <c r="M14246">
        <f>VLOOKUP(F14246,Products!A:D,4,FALSE)*I14246</f>
        <v/>
      </c>
      <c r="N14246">
        <f>L14246-M14246</f>
        <v/>
      </c>
    </row>
    <row r="14247">
      <c r="A14247" t="inlineStr">
        <is>
          <t>T1014245</t>
        </is>
      </c>
      <c r="B14247" t="inlineStr">
        <is>
          <t>2023-11-19</t>
        </is>
      </c>
      <c r="C14247" t="inlineStr">
        <is>
          <t>S042</t>
        </is>
      </c>
      <c r="D14247" t="inlineStr">
        <is>
          <t>Store_042</t>
        </is>
      </c>
      <c r="E14247" t="inlineStr">
        <is>
          <t>Central</t>
        </is>
      </c>
      <c r="F14247" t="inlineStr">
        <is>
          <t>P0061</t>
        </is>
      </c>
      <c r="G14247" t="inlineStr">
        <is>
          <t>Prod_0061</t>
        </is>
      </c>
      <c r="H14247" t="inlineStr">
        <is>
          <t>Beverages</t>
        </is>
      </c>
      <c r="I14247" t="n">
        <v>1</v>
      </c>
      <c r="J14247" t="n">
        <v>51.69</v>
      </c>
      <c r="K14247" t="n">
        <v>0</v>
      </c>
      <c r="L14247">
        <f>I14247*J14247*(1-K14247)</f>
        <v/>
      </c>
      <c r="M14247">
        <f>VLOOKUP(F14247,Products!A:D,4,FALSE)*I14247</f>
        <v/>
      </c>
      <c r="N14247">
        <f>L14247-M14247</f>
        <v/>
      </c>
    </row>
    <row r="14248">
      <c r="A14248" t="inlineStr">
        <is>
          <t>T1014246</t>
        </is>
      </c>
      <c r="B14248" t="inlineStr">
        <is>
          <t>2023-07-29</t>
        </is>
      </c>
      <c r="C14248" t="inlineStr">
        <is>
          <t>S046</t>
        </is>
      </c>
      <c r="D14248" t="inlineStr">
        <is>
          <t>Store_046</t>
        </is>
      </c>
      <c r="E14248" t="inlineStr">
        <is>
          <t>South</t>
        </is>
      </c>
      <c r="F14248" t="inlineStr">
        <is>
          <t>P0141</t>
        </is>
      </c>
      <c r="G14248" t="inlineStr">
        <is>
          <t>Prod_0141</t>
        </is>
      </c>
      <c r="H14248" t="inlineStr">
        <is>
          <t>Food</t>
        </is>
      </c>
      <c r="I14248" t="n">
        <v>6</v>
      </c>
      <c r="J14248" t="n">
        <v>680.6799999999999</v>
      </c>
      <c r="K14248" t="n">
        <v>0</v>
      </c>
      <c r="L14248">
        <f>I14248*J14248*(1-K14248)</f>
        <v/>
      </c>
      <c r="M14248">
        <f>VLOOKUP(F14248,Products!A:D,4,FALSE)*I14248</f>
        <v/>
      </c>
      <c r="N14248">
        <f>L14248-M14248</f>
        <v/>
      </c>
    </row>
    <row r="14249">
      <c r="A14249" t="inlineStr">
        <is>
          <t>T1014247</t>
        </is>
      </c>
      <c r="B14249" t="inlineStr">
        <is>
          <t>2023-03-02</t>
        </is>
      </c>
      <c r="C14249" t="inlineStr">
        <is>
          <t>S020</t>
        </is>
      </c>
      <c r="D14249" t="inlineStr">
        <is>
          <t>Store_020</t>
        </is>
      </c>
      <c r="E14249" t="inlineStr">
        <is>
          <t>West</t>
        </is>
      </c>
      <c r="F14249" t="inlineStr">
        <is>
          <t>P0105</t>
        </is>
      </c>
      <c r="G14249" t="inlineStr">
        <is>
          <t>Prod_0105</t>
        </is>
      </c>
      <c r="H14249" t="inlineStr">
        <is>
          <t>Electronics</t>
        </is>
      </c>
      <c r="I14249" t="n">
        <v>3</v>
      </c>
      <c r="J14249" t="n">
        <v>444.37</v>
      </c>
      <c r="K14249" t="n">
        <v>0.05</v>
      </c>
      <c r="L14249">
        <f>I14249*J14249*(1-K14249)</f>
        <v/>
      </c>
      <c r="M14249">
        <f>VLOOKUP(F14249,Products!A:D,4,FALSE)*I14249</f>
        <v/>
      </c>
      <c r="N14249">
        <f>L14249-M14249</f>
        <v/>
      </c>
    </row>
    <row r="14250">
      <c r="A14250" t="inlineStr">
        <is>
          <t>T1014248</t>
        </is>
      </c>
      <c r="B14250" t="inlineStr">
        <is>
          <t>2024-01-25</t>
        </is>
      </c>
      <c r="C14250" t="inlineStr">
        <is>
          <t>S008</t>
        </is>
      </c>
      <c r="D14250" t="inlineStr">
        <is>
          <t>Store_008</t>
        </is>
      </c>
      <c r="E14250" t="inlineStr">
        <is>
          <t>East</t>
        </is>
      </c>
      <c r="F14250" t="inlineStr">
        <is>
          <t>P0106</t>
        </is>
      </c>
      <c r="G14250" t="inlineStr">
        <is>
          <t>Prod_0106</t>
        </is>
      </c>
      <c r="H14250" t="inlineStr">
        <is>
          <t>Electronics</t>
        </is>
      </c>
      <c r="I14250" t="n">
        <v>5</v>
      </c>
      <c r="J14250" t="n">
        <v>727.67</v>
      </c>
      <c r="K14250" t="n">
        <v>0.15</v>
      </c>
      <c r="L14250">
        <f>I14250*J14250*(1-K14250)</f>
        <v/>
      </c>
      <c r="M14250">
        <f>VLOOKUP(F14250,Products!A:D,4,FALSE)*I14250</f>
        <v/>
      </c>
      <c r="N14250">
        <f>L14250-M14250</f>
        <v/>
      </c>
    </row>
    <row r="14251">
      <c r="A14251" t="inlineStr">
        <is>
          <t>T1014249</t>
        </is>
      </c>
      <c r="B14251" t="inlineStr">
        <is>
          <t>2025-04-18</t>
        </is>
      </c>
      <c r="C14251" t="inlineStr">
        <is>
          <t>S042</t>
        </is>
      </c>
      <c r="D14251" t="inlineStr">
        <is>
          <t>Store_042</t>
        </is>
      </c>
      <c r="E14251" t="inlineStr">
        <is>
          <t>Central</t>
        </is>
      </c>
      <c r="F14251" t="inlineStr">
        <is>
          <t>P0002</t>
        </is>
      </c>
      <c r="G14251" t="inlineStr">
        <is>
          <t>Prod_0002</t>
        </is>
      </c>
      <c r="H14251" t="inlineStr">
        <is>
          <t>Food</t>
        </is>
      </c>
      <c r="I14251" t="n">
        <v>1</v>
      </c>
      <c r="J14251" t="n">
        <v>210.6</v>
      </c>
      <c r="K14251" t="n">
        <v>0</v>
      </c>
      <c r="L14251">
        <f>I14251*J14251*(1-K14251)</f>
        <v/>
      </c>
      <c r="M14251">
        <f>VLOOKUP(F14251,Products!A:D,4,FALSE)*I14251</f>
        <v/>
      </c>
      <c r="N14251">
        <f>L14251-M14251</f>
        <v/>
      </c>
    </row>
    <row r="14252">
      <c r="A14252" t="inlineStr">
        <is>
          <t>T1014250</t>
        </is>
      </c>
      <c r="B14252" t="inlineStr">
        <is>
          <t>2024-12-19</t>
        </is>
      </c>
      <c r="C14252" t="inlineStr">
        <is>
          <t>S023</t>
        </is>
      </c>
      <c r="D14252" t="inlineStr">
        <is>
          <t>Store_023</t>
        </is>
      </c>
      <c r="E14252" t="inlineStr">
        <is>
          <t>South</t>
        </is>
      </c>
      <c r="F14252" t="inlineStr">
        <is>
          <t>P0166</t>
        </is>
      </c>
      <c r="G14252" t="inlineStr">
        <is>
          <t>Prod_0166</t>
        </is>
      </c>
      <c r="H14252" t="inlineStr">
        <is>
          <t>Electronics</t>
        </is>
      </c>
      <c r="I14252" t="n">
        <v>8</v>
      </c>
      <c r="J14252" t="n">
        <v>589.41</v>
      </c>
      <c r="K14252" t="n">
        <v>0</v>
      </c>
      <c r="L14252">
        <f>I14252*J14252*(1-K14252)</f>
        <v/>
      </c>
      <c r="M14252">
        <f>VLOOKUP(F14252,Products!A:D,4,FALSE)*I14252</f>
        <v/>
      </c>
      <c r="N14252">
        <f>L14252-M14252</f>
        <v/>
      </c>
    </row>
    <row r="14253">
      <c r="A14253" t="inlineStr">
        <is>
          <t>T1014251</t>
        </is>
      </c>
      <c r="B14253" t="inlineStr">
        <is>
          <t>2023-08-13</t>
        </is>
      </c>
      <c r="C14253" t="inlineStr">
        <is>
          <t>S014</t>
        </is>
      </c>
      <c r="D14253" t="inlineStr">
        <is>
          <t>Store_014</t>
        </is>
      </c>
      <c r="E14253" t="inlineStr">
        <is>
          <t>West</t>
        </is>
      </c>
      <c r="F14253" t="inlineStr">
        <is>
          <t>P0129</t>
        </is>
      </c>
      <c r="G14253" t="inlineStr">
        <is>
          <t>Prod_0129</t>
        </is>
      </c>
      <c r="H14253" t="inlineStr">
        <is>
          <t>Stationery</t>
        </is>
      </c>
      <c r="I14253" t="n">
        <v>3</v>
      </c>
      <c r="J14253" t="n">
        <v>952.1</v>
      </c>
      <c r="K14253" t="n">
        <v>0.15</v>
      </c>
      <c r="L14253">
        <f>I14253*J14253*(1-K14253)</f>
        <v/>
      </c>
      <c r="M14253">
        <f>VLOOKUP(F14253,Products!A:D,4,FALSE)*I14253</f>
        <v/>
      </c>
      <c r="N14253">
        <f>L14253-M14253</f>
        <v/>
      </c>
    </row>
    <row r="14254">
      <c r="A14254" t="inlineStr">
        <is>
          <t>T1014252</t>
        </is>
      </c>
      <c r="B14254" t="inlineStr">
        <is>
          <t>2025-07-03</t>
        </is>
      </c>
      <c r="C14254" t="inlineStr">
        <is>
          <t>S038</t>
        </is>
      </c>
      <c r="D14254" t="inlineStr">
        <is>
          <t>Store_038</t>
        </is>
      </c>
      <c r="E14254" t="inlineStr">
        <is>
          <t>East</t>
        </is>
      </c>
      <c r="F14254" t="inlineStr">
        <is>
          <t>P0196</t>
        </is>
      </c>
      <c r="G14254" t="inlineStr">
        <is>
          <t>Prod_0196</t>
        </is>
      </c>
      <c r="H14254" t="inlineStr">
        <is>
          <t>Beverages</t>
        </is>
      </c>
      <c r="I14254" t="n">
        <v>2</v>
      </c>
      <c r="J14254" t="n">
        <v>986.14</v>
      </c>
      <c r="K14254" t="n">
        <v>0</v>
      </c>
      <c r="L14254">
        <f>I14254*J14254*(1-K14254)</f>
        <v/>
      </c>
      <c r="M14254">
        <f>VLOOKUP(F14254,Products!A:D,4,FALSE)*I14254</f>
        <v/>
      </c>
      <c r="N14254">
        <f>L14254-M14254</f>
        <v/>
      </c>
    </row>
    <row r="14255">
      <c r="A14255" t="inlineStr">
        <is>
          <t>T1014253</t>
        </is>
      </c>
      <c r="B14255" t="inlineStr">
        <is>
          <t>2023-10-13</t>
        </is>
      </c>
      <c r="C14255" t="inlineStr">
        <is>
          <t>S049</t>
        </is>
      </c>
      <c r="D14255" t="inlineStr">
        <is>
          <t>Store_049</t>
        </is>
      </c>
      <c r="E14255" t="inlineStr">
        <is>
          <t>North</t>
        </is>
      </c>
      <c r="F14255" t="inlineStr">
        <is>
          <t>P0100</t>
        </is>
      </c>
      <c r="G14255" t="inlineStr">
        <is>
          <t>Prod_0100</t>
        </is>
      </c>
      <c r="H14255" t="inlineStr">
        <is>
          <t>Household</t>
        </is>
      </c>
      <c r="I14255" t="n">
        <v>3</v>
      </c>
      <c r="J14255" t="n">
        <v>488.4</v>
      </c>
      <c r="K14255" t="n">
        <v>0.2</v>
      </c>
      <c r="L14255">
        <f>I14255*J14255*(1-K14255)</f>
        <v/>
      </c>
      <c r="M14255">
        <f>VLOOKUP(F14255,Products!A:D,4,FALSE)*I14255</f>
        <v/>
      </c>
      <c r="N14255">
        <f>L14255-M14255</f>
        <v/>
      </c>
    </row>
    <row r="14256">
      <c r="A14256" t="inlineStr">
        <is>
          <t>T1014254</t>
        </is>
      </c>
      <c r="B14256" t="inlineStr">
        <is>
          <t>2023-08-09</t>
        </is>
      </c>
      <c r="C14256" t="inlineStr">
        <is>
          <t>S030</t>
        </is>
      </c>
      <c r="D14256" t="inlineStr">
        <is>
          <t>Store_030</t>
        </is>
      </c>
      <c r="E14256" t="inlineStr">
        <is>
          <t>North</t>
        </is>
      </c>
      <c r="F14256" t="inlineStr">
        <is>
          <t>P0028</t>
        </is>
      </c>
      <c r="G14256" t="inlineStr">
        <is>
          <t>Prod_0028</t>
        </is>
      </c>
      <c r="H14256" t="inlineStr">
        <is>
          <t>Food</t>
        </is>
      </c>
      <c r="I14256" t="n">
        <v>5</v>
      </c>
      <c r="J14256" t="n">
        <v>485.48</v>
      </c>
      <c r="K14256" t="n">
        <v>0.2</v>
      </c>
      <c r="L14256">
        <f>I14256*J14256*(1-K14256)</f>
        <v/>
      </c>
      <c r="M14256">
        <f>VLOOKUP(F14256,Products!A:D,4,FALSE)*I14256</f>
        <v/>
      </c>
      <c r="N14256">
        <f>L14256-M14256</f>
        <v/>
      </c>
    </row>
    <row r="14257">
      <c r="A14257" t="inlineStr">
        <is>
          <t>T1014255</t>
        </is>
      </c>
      <c r="B14257" t="inlineStr">
        <is>
          <t>2024-02-18</t>
        </is>
      </c>
      <c r="C14257" t="inlineStr">
        <is>
          <t>S007</t>
        </is>
      </c>
      <c r="D14257" t="inlineStr">
        <is>
          <t>Store_007</t>
        </is>
      </c>
      <c r="E14257" t="inlineStr">
        <is>
          <t>East</t>
        </is>
      </c>
      <c r="F14257" t="inlineStr">
        <is>
          <t>P0092</t>
        </is>
      </c>
      <c r="G14257" t="inlineStr">
        <is>
          <t>Prod_0092</t>
        </is>
      </c>
      <c r="H14257" t="inlineStr">
        <is>
          <t>Household</t>
        </is>
      </c>
      <c r="I14257" t="n">
        <v>4</v>
      </c>
      <c r="J14257" t="n">
        <v>268.15</v>
      </c>
      <c r="K14257" t="n">
        <v>0</v>
      </c>
      <c r="L14257">
        <f>I14257*J14257*(1-K14257)</f>
        <v/>
      </c>
      <c r="M14257">
        <f>VLOOKUP(F14257,Products!A:D,4,FALSE)*I14257</f>
        <v/>
      </c>
      <c r="N14257">
        <f>L14257-M14257</f>
        <v/>
      </c>
    </row>
    <row r="14258">
      <c r="A14258" t="inlineStr">
        <is>
          <t>T1014256</t>
        </is>
      </c>
      <c r="B14258" t="inlineStr">
        <is>
          <t>2024-10-25</t>
        </is>
      </c>
      <c r="C14258" t="inlineStr">
        <is>
          <t>S030</t>
        </is>
      </c>
      <c r="D14258" t="inlineStr">
        <is>
          <t>Store_030</t>
        </is>
      </c>
      <c r="E14258" t="inlineStr">
        <is>
          <t>North</t>
        </is>
      </c>
      <c r="F14258" t="inlineStr">
        <is>
          <t>P0191</t>
        </is>
      </c>
      <c r="G14258" t="inlineStr">
        <is>
          <t>Prod_0191</t>
        </is>
      </c>
      <c r="H14258" t="inlineStr">
        <is>
          <t>Food</t>
        </is>
      </c>
      <c r="I14258" t="n">
        <v>5</v>
      </c>
      <c r="J14258" t="n">
        <v>488.25</v>
      </c>
      <c r="K14258" t="n">
        <v>0.15</v>
      </c>
      <c r="L14258">
        <f>I14258*J14258*(1-K14258)</f>
        <v/>
      </c>
      <c r="M14258">
        <f>VLOOKUP(F14258,Products!A:D,4,FALSE)*I14258</f>
        <v/>
      </c>
      <c r="N14258">
        <f>L14258-M14258</f>
        <v/>
      </c>
    </row>
    <row r="14259">
      <c r="A14259" t="inlineStr">
        <is>
          <t>T1014257</t>
        </is>
      </c>
      <c r="B14259" t="inlineStr">
        <is>
          <t>2024-06-29</t>
        </is>
      </c>
      <c r="C14259" t="inlineStr">
        <is>
          <t>S007</t>
        </is>
      </c>
      <c r="D14259" t="inlineStr">
        <is>
          <t>Store_007</t>
        </is>
      </c>
      <c r="E14259" t="inlineStr">
        <is>
          <t>East</t>
        </is>
      </c>
      <c r="F14259" t="inlineStr">
        <is>
          <t>P0078</t>
        </is>
      </c>
      <c r="G14259" t="inlineStr">
        <is>
          <t>Prod_0078</t>
        </is>
      </c>
      <c r="H14259" t="inlineStr">
        <is>
          <t>Electronics</t>
        </is>
      </c>
      <c r="I14259" t="n">
        <v>6</v>
      </c>
      <c r="J14259" t="n">
        <v>556.05</v>
      </c>
      <c r="K14259" t="n">
        <v>0.2</v>
      </c>
      <c r="L14259">
        <f>I14259*J14259*(1-K14259)</f>
        <v/>
      </c>
      <c r="M14259">
        <f>VLOOKUP(F14259,Products!A:D,4,FALSE)*I14259</f>
        <v/>
      </c>
      <c r="N14259">
        <f>L14259-M14259</f>
        <v/>
      </c>
    </row>
    <row r="14260">
      <c r="A14260" t="inlineStr">
        <is>
          <t>T1014258</t>
        </is>
      </c>
      <c r="B14260" t="inlineStr">
        <is>
          <t>2023-04-16</t>
        </is>
      </c>
      <c r="C14260" t="inlineStr">
        <is>
          <t>S048</t>
        </is>
      </c>
      <c r="D14260" t="inlineStr">
        <is>
          <t>Store_048</t>
        </is>
      </c>
      <c r="E14260" t="inlineStr">
        <is>
          <t>South</t>
        </is>
      </c>
      <c r="F14260" t="inlineStr">
        <is>
          <t>P0146</t>
        </is>
      </c>
      <c r="G14260" t="inlineStr">
        <is>
          <t>Prod_0146</t>
        </is>
      </c>
      <c r="H14260" t="inlineStr">
        <is>
          <t>Food</t>
        </is>
      </c>
      <c r="I14260" t="n">
        <v>9</v>
      </c>
      <c r="J14260" t="n">
        <v>301.94</v>
      </c>
      <c r="K14260" t="n">
        <v>0.15</v>
      </c>
      <c r="L14260">
        <f>I14260*J14260*(1-K14260)</f>
        <v/>
      </c>
      <c r="M14260">
        <f>VLOOKUP(F14260,Products!A:D,4,FALSE)*I14260</f>
        <v/>
      </c>
      <c r="N14260">
        <f>L14260-M14260</f>
        <v/>
      </c>
    </row>
    <row r="14261">
      <c r="A14261" t="inlineStr">
        <is>
          <t>T1014259</t>
        </is>
      </c>
      <c r="B14261" t="inlineStr">
        <is>
          <t>2023-10-17</t>
        </is>
      </c>
      <c r="C14261" t="inlineStr">
        <is>
          <t>S007</t>
        </is>
      </c>
      <c r="D14261" t="inlineStr">
        <is>
          <t>Store_007</t>
        </is>
      </c>
      <c r="E14261" t="inlineStr">
        <is>
          <t>East</t>
        </is>
      </c>
      <c r="F14261" t="inlineStr">
        <is>
          <t>P0002</t>
        </is>
      </c>
      <c r="G14261" t="inlineStr">
        <is>
          <t>Prod_0002</t>
        </is>
      </c>
      <c r="H14261" t="inlineStr">
        <is>
          <t>Food</t>
        </is>
      </c>
      <c r="I14261" t="n">
        <v>8</v>
      </c>
      <c r="J14261" t="n">
        <v>294.67</v>
      </c>
      <c r="K14261" t="n">
        <v>0</v>
      </c>
      <c r="L14261">
        <f>I14261*J14261*(1-K14261)</f>
        <v/>
      </c>
      <c r="M14261">
        <f>VLOOKUP(F14261,Products!A:D,4,FALSE)*I14261</f>
        <v/>
      </c>
      <c r="N14261">
        <f>L14261-M14261</f>
        <v/>
      </c>
    </row>
    <row r="14262">
      <c r="A14262" t="inlineStr">
        <is>
          <t>T1014260</t>
        </is>
      </c>
      <c r="B14262" t="inlineStr">
        <is>
          <t>2023-02-03</t>
        </is>
      </c>
      <c r="C14262" t="inlineStr">
        <is>
          <t>S026</t>
        </is>
      </c>
      <c r="D14262" t="inlineStr">
        <is>
          <t>Store_026</t>
        </is>
      </c>
      <c r="E14262" t="inlineStr">
        <is>
          <t>North</t>
        </is>
      </c>
      <c r="F14262" t="inlineStr">
        <is>
          <t>P0165</t>
        </is>
      </c>
      <c r="G14262" t="inlineStr">
        <is>
          <t>Prod_0165</t>
        </is>
      </c>
      <c r="H14262" t="inlineStr">
        <is>
          <t>Clothing</t>
        </is>
      </c>
      <c r="I14262" t="n">
        <v>7</v>
      </c>
      <c r="J14262" t="n">
        <v>614.34</v>
      </c>
      <c r="K14262" t="n">
        <v>0</v>
      </c>
      <c r="L14262">
        <f>I14262*J14262*(1-K14262)</f>
        <v/>
      </c>
      <c r="M14262">
        <f>VLOOKUP(F14262,Products!A:D,4,FALSE)*I14262</f>
        <v/>
      </c>
      <c r="N14262">
        <f>L14262-M14262</f>
        <v/>
      </c>
    </row>
    <row r="14263">
      <c r="A14263" t="inlineStr">
        <is>
          <t>T1014261</t>
        </is>
      </c>
      <c r="B14263" t="inlineStr">
        <is>
          <t>2024-07-29</t>
        </is>
      </c>
      <c r="C14263" t="inlineStr">
        <is>
          <t>S009</t>
        </is>
      </c>
      <c r="D14263" t="inlineStr">
        <is>
          <t>Store_009</t>
        </is>
      </c>
      <c r="E14263" t="inlineStr">
        <is>
          <t>Central</t>
        </is>
      </c>
      <c r="F14263" t="inlineStr">
        <is>
          <t>P0179</t>
        </is>
      </c>
      <c r="G14263" t="inlineStr">
        <is>
          <t>Prod_0179</t>
        </is>
      </c>
      <c r="H14263" t="inlineStr">
        <is>
          <t>Household</t>
        </is>
      </c>
      <c r="I14263" t="n">
        <v>6</v>
      </c>
      <c r="J14263" t="n">
        <v>174.43</v>
      </c>
      <c r="K14263" t="n">
        <v>0</v>
      </c>
      <c r="L14263">
        <f>I14263*J14263*(1-K14263)</f>
        <v/>
      </c>
      <c r="M14263">
        <f>VLOOKUP(F14263,Products!A:D,4,FALSE)*I14263</f>
        <v/>
      </c>
      <c r="N14263">
        <f>L14263-M14263</f>
        <v/>
      </c>
    </row>
    <row r="14264">
      <c r="A14264" t="inlineStr">
        <is>
          <t>T1014262</t>
        </is>
      </c>
      <c r="B14264" t="inlineStr">
        <is>
          <t>2025-01-07</t>
        </is>
      </c>
      <c r="C14264" t="inlineStr">
        <is>
          <t>S037</t>
        </is>
      </c>
      <c r="D14264" t="inlineStr">
        <is>
          <t>Store_037</t>
        </is>
      </c>
      <c r="E14264" t="inlineStr">
        <is>
          <t>East</t>
        </is>
      </c>
      <c r="F14264" t="inlineStr">
        <is>
          <t>P0118</t>
        </is>
      </c>
      <c r="G14264" t="inlineStr">
        <is>
          <t>Prod_0118</t>
        </is>
      </c>
      <c r="H14264" t="inlineStr">
        <is>
          <t>Toys</t>
        </is>
      </c>
      <c r="I14264" t="n">
        <v>6</v>
      </c>
      <c r="J14264" t="n">
        <v>862.45</v>
      </c>
      <c r="K14264" t="n">
        <v>0.05</v>
      </c>
      <c r="L14264">
        <f>I14264*J14264*(1-K14264)</f>
        <v/>
      </c>
      <c r="M14264">
        <f>VLOOKUP(F14264,Products!A:D,4,FALSE)*I14264</f>
        <v/>
      </c>
      <c r="N14264">
        <f>L14264-M14264</f>
        <v/>
      </c>
    </row>
    <row r="14265">
      <c r="A14265" t="inlineStr">
        <is>
          <t>T1014263</t>
        </is>
      </c>
      <c r="B14265" t="inlineStr">
        <is>
          <t>2023-03-16</t>
        </is>
      </c>
      <c r="C14265" t="inlineStr">
        <is>
          <t>S037</t>
        </is>
      </c>
      <c r="D14265" t="inlineStr">
        <is>
          <t>Store_037</t>
        </is>
      </c>
      <c r="E14265" t="inlineStr">
        <is>
          <t>East</t>
        </is>
      </c>
      <c r="F14265" t="inlineStr">
        <is>
          <t>P0176</t>
        </is>
      </c>
      <c r="G14265" t="inlineStr">
        <is>
          <t>Prod_0176</t>
        </is>
      </c>
      <c r="H14265" t="inlineStr">
        <is>
          <t>Food</t>
        </is>
      </c>
      <c r="I14265" t="n">
        <v>2</v>
      </c>
      <c r="J14265" t="n">
        <v>792.47</v>
      </c>
      <c r="K14265" t="n">
        <v>0</v>
      </c>
      <c r="L14265">
        <f>I14265*J14265*(1-K14265)</f>
        <v/>
      </c>
      <c r="M14265">
        <f>VLOOKUP(F14265,Products!A:D,4,FALSE)*I14265</f>
        <v/>
      </c>
      <c r="N14265">
        <f>L14265-M14265</f>
        <v/>
      </c>
    </row>
    <row r="14266">
      <c r="A14266" t="inlineStr">
        <is>
          <t>T1014264</t>
        </is>
      </c>
      <c r="B14266" t="inlineStr">
        <is>
          <t>2025-08-21</t>
        </is>
      </c>
      <c r="C14266" t="inlineStr">
        <is>
          <t>S030</t>
        </is>
      </c>
      <c r="D14266" t="inlineStr">
        <is>
          <t>Store_030</t>
        </is>
      </c>
      <c r="E14266" t="inlineStr">
        <is>
          <t>North</t>
        </is>
      </c>
      <c r="F14266" t="inlineStr">
        <is>
          <t>P0019</t>
        </is>
      </c>
      <c r="G14266" t="inlineStr">
        <is>
          <t>Prod_0019</t>
        </is>
      </c>
      <c r="H14266" t="inlineStr">
        <is>
          <t>Toys</t>
        </is>
      </c>
      <c r="I14266" t="n">
        <v>7</v>
      </c>
      <c r="J14266" t="n">
        <v>727.86</v>
      </c>
      <c r="K14266" t="n">
        <v>0</v>
      </c>
      <c r="L14266">
        <f>I14266*J14266*(1-K14266)</f>
        <v/>
      </c>
      <c r="M14266">
        <f>VLOOKUP(F14266,Products!A:D,4,FALSE)*I14266</f>
        <v/>
      </c>
      <c r="N14266">
        <f>L14266-M14266</f>
        <v/>
      </c>
    </row>
    <row r="14267">
      <c r="A14267" t="inlineStr">
        <is>
          <t>T1014265</t>
        </is>
      </c>
      <c r="B14267" t="inlineStr">
        <is>
          <t>2023-03-03</t>
        </is>
      </c>
      <c r="C14267" t="inlineStr">
        <is>
          <t>S040</t>
        </is>
      </c>
      <c r="D14267" t="inlineStr">
        <is>
          <t>Store_040</t>
        </is>
      </c>
      <c r="E14267" t="inlineStr">
        <is>
          <t>Central</t>
        </is>
      </c>
      <c r="F14267" t="inlineStr">
        <is>
          <t>P0007</t>
        </is>
      </c>
      <c r="G14267" t="inlineStr">
        <is>
          <t>Prod_0007</t>
        </is>
      </c>
      <c r="H14267" t="inlineStr">
        <is>
          <t>Food</t>
        </is>
      </c>
      <c r="I14267" t="n">
        <v>5</v>
      </c>
      <c r="J14267" t="n">
        <v>121.58</v>
      </c>
      <c r="K14267" t="n">
        <v>0.2</v>
      </c>
      <c r="L14267">
        <f>I14267*J14267*(1-K14267)</f>
        <v/>
      </c>
      <c r="M14267">
        <f>VLOOKUP(F14267,Products!A:D,4,FALSE)*I14267</f>
        <v/>
      </c>
      <c r="N14267">
        <f>L14267-M14267</f>
        <v/>
      </c>
    </row>
    <row r="14268">
      <c r="A14268" t="inlineStr">
        <is>
          <t>T1014266</t>
        </is>
      </c>
      <c r="B14268" t="inlineStr">
        <is>
          <t>2023-07-10</t>
        </is>
      </c>
      <c r="C14268" t="inlineStr">
        <is>
          <t>S041</t>
        </is>
      </c>
      <c r="D14268" t="inlineStr">
        <is>
          <t>Store_041</t>
        </is>
      </c>
      <c r="E14268" t="inlineStr">
        <is>
          <t>East</t>
        </is>
      </c>
      <c r="F14268" t="inlineStr">
        <is>
          <t>P0195</t>
        </is>
      </c>
      <c r="G14268" t="inlineStr">
        <is>
          <t>Prod_0195</t>
        </is>
      </c>
      <c r="H14268" t="inlineStr">
        <is>
          <t>Food</t>
        </is>
      </c>
      <c r="I14268" t="n">
        <v>5</v>
      </c>
      <c r="J14268" t="n">
        <v>407.63</v>
      </c>
      <c r="K14268" t="n">
        <v>0.1</v>
      </c>
      <c r="L14268">
        <f>I14268*J14268*(1-K14268)</f>
        <v/>
      </c>
      <c r="M14268">
        <f>VLOOKUP(F14268,Products!A:D,4,FALSE)*I14268</f>
        <v/>
      </c>
      <c r="N14268">
        <f>L14268-M14268</f>
        <v/>
      </c>
    </row>
    <row r="14269">
      <c r="A14269" t="inlineStr">
        <is>
          <t>T1014267</t>
        </is>
      </c>
      <c r="B14269" t="inlineStr">
        <is>
          <t>2024-05-15</t>
        </is>
      </c>
      <c r="C14269" t="inlineStr">
        <is>
          <t>S030</t>
        </is>
      </c>
      <c r="D14269" t="inlineStr">
        <is>
          <t>Store_030</t>
        </is>
      </c>
      <c r="E14269" t="inlineStr">
        <is>
          <t>North</t>
        </is>
      </c>
      <c r="F14269" t="inlineStr">
        <is>
          <t>P0063</t>
        </is>
      </c>
      <c r="G14269" t="inlineStr">
        <is>
          <t>Prod_0063</t>
        </is>
      </c>
      <c r="H14269" t="inlineStr">
        <is>
          <t>Clothing</t>
        </is>
      </c>
      <c r="I14269" t="n">
        <v>4</v>
      </c>
      <c r="J14269" t="n">
        <v>230.52</v>
      </c>
      <c r="K14269" t="n">
        <v>0</v>
      </c>
      <c r="L14269">
        <f>I14269*J14269*(1-K14269)</f>
        <v/>
      </c>
      <c r="M14269">
        <f>VLOOKUP(F14269,Products!A:D,4,FALSE)*I14269</f>
        <v/>
      </c>
      <c r="N14269">
        <f>L14269-M14269</f>
        <v/>
      </c>
    </row>
    <row r="14270">
      <c r="A14270" t="inlineStr">
        <is>
          <t>T1014268</t>
        </is>
      </c>
      <c r="B14270" t="inlineStr">
        <is>
          <t>2023-05-26</t>
        </is>
      </c>
      <c r="C14270" t="inlineStr">
        <is>
          <t>S007</t>
        </is>
      </c>
      <c r="D14270" t="inlineStr">
        <is>
          <t>Store_007</t>
        </is>
      </c>
      <c r="E14270" t="inlineStr">
        <is>
          <t>East</t>
        </is>
      </c>
      <c r="F14270" t="inlineStr">
        <is>
          <t>P0109</t>
        </is>
      </c>
      <c r="G14270" t="inlineStr">
        <is>
          <t>Prod_0109</t>
        </is>
      </c>
      <c r="H14270" t="inlineStr">
        <is>
          <t>Beverages</t>
        </is>
      </c>
      <c r="I14270" t="n">
        <v>5</v>
      </c>
      <c r="J14270" t="n">
        <v>802.46</v>
      </c>
      <c r="K14270" t="n">
        <v>0</v>
      </c>
      <c r="L14270">
        <f>I14270*J14270*(1-K14270)</f>
        <v/>
      </c>
      <c r="M14270">
        <f>VLOOKUP(F14270,Products!A:D,4,FALSE)*I14270</f>
        <v/>
      </c>
      <c r="N14270">
        <f>L14270-M14270</f>
        <v/>
      </c>
    </row>
    <row r="14271">
      <c r="A14271" t="inlineStr">
        <is>
          <t>T1014269</t>
        </is>
      </c>
      <c r="B14271" t="inlineStr">
        <is>
          <t>2025-06-02</t>
        </is>
      </c>
      <c r="C14271" t="inlineStr">
        <is>
          <t>S037</t>
        </is>
      </c>
      <c r="D14271" t="inlineStr">
        <is>
          <t>Store_037</t>
        </is>
      </c>
      <c r="E14271" t="inlineStr">
        <is>
          <t>East</t>
        </is>
      </c>
      <c r="F14271" t="inlineStr">
        <is>
          <t>P0009</t>
        </is>
      </c>
      <c r="G14271" t="inlineStr">
        <is>
          <t>Prod_0009</t>
        </is>
      </c>
      <c r="H14271" t="inlineStr">
        <is>
          <t>Toys</t>
        </is>
      </c>
      <c r="I14271" t="n">
        <v>5</v>
      </c>
      <c r="J14271" t="n">
        <v>736.37</v>
      </c>
      <c r="K14271" t="n">
        <v>0.05</v>
      </c>
      <c r="L14271">
        <f>I14271*J14271*(1-K14271)</f>
        <v/>
      </c>
      <c r="M14271">
        <f>VLOOKUP(F14271,Products!A:D,4,FALSE)*I14271</f>
        <v/>
      </c>
      <c r="N14271">
        <f>L14271-M14271</f>
        <v/>
      </c>
    </row>
    <row r="14272">
      <c r="A14272" t="inlineStr">
        <is>
          <t>T1014270</t>
        </is>
      </c>
      <c r="B14272" t="inlineStr">
        <is>
          <t>2023-06-12</t>
        </is>
      </c>
      <c r="C14272" t="inlineStr">
        <is>
          <t>S007</t>
        </is>
      </c>
      <c r="D14272" t="inlineStr">
        <is>
          <t>Store_007</t>
        </is>
      </c>
      <c r="E14272" t="inlineStr">
        <is>
          <t>East</t>
        </is>
      </c>
      <c r="F14272" t="inlineStr">
        <is>
          <t>P0129</t>
        </is>
      </c>
      <c r="G14272" t="inlineStr">
        <is>
          <t>Prod_0129</t>
        </is>
      </c>
      <c r="H14272" t="inlineStr">
        <is>
          <t>Stationery</t>
        </is>
      </c>
      <c r="I14272" t="n">
        <v>4</v>
      </c>
      <c r="J14272" t="n">
        <v>883.7</v>
      </c>
      <c r="K14272" t="n">
        <v>0</v>
      </c>
      <c r="L14272">
        <f>I14272*J14272*(1-K14272)</f>
        <v/>
      </c>
      <c r="M14272">
        <f>VLOOKUP(F14272,Products!A:D,4,FALSE)*I14272</f>
        <v/>
      </c>
      <c r="N14272">
        <f>L14272-M14272</f>
        <v/>
      </c>
    </row>
    <row r="14273">
      <c r="A14273" t="inlineStr">
        <is>
          <t>T1014271</t>
        </is>
      </c>
      <c r="B14273" t="inlineStr">
        <is>
          <t>2023-08-26</t>
        </is>
      </c>
      <c r="C14273" t="inlineStr">
        <is>
          <t>S013</t>
        </is>
      </c>
      <c r="D14273" t="inlineStr">
        <is>
          <t>Store_013</t>
        </is>
      </c>
      <c r="E14273" t="inlineStr">
        <is>
          <t>North</t>
        </is>
      </c>
      <c r="F14273" t="inlineStr">
        <is>
          <t>P0096</t>
        </is>
      </c>
      <c r="G14273" t="inlineStr">
        <is>
          <t>Prod_0096</t>
        </is>
      </c>
      <c r="H14273" t="inlineStr">
        <is>
          <t>Beverages</t>
        </is>
      </c>
      <c r="I14273" t="n">
        <v>8</v>
      </c>
      <c r="J14273" t="n">
        <v>513.99</v>
      </c>
      <c r="K14273" t="n">
        <v>0</v>
      </c>
      <c r="L14273">
        <f>I14273*J14273*(1-K14273)</f>
        <v/>
      </c>
      <c r="M14273">
        <f>VLOOKUP(F14273,Products!A:D,4,FALSE)*I14273</f>
        <v/>
      </c>
      <c r="N14273">
        <f>L14273-M14273</f>
        <v/>
      </c>
    </row>
    <row r="14274">
      <c r="A14274" t="inlineStr">
        <is>
          <t>T1014272</t>
        </is>
      </c>
      <c r="B14274" t="inlineStr">
        <is>
          <t>2025-05-09</t>
        </is>
      </c>
      <c r="C14274" t="inlineStr">
        <is>
          <t>S020</t>
        </is>
      </c>
      <c r="D14274" t="inlineStr">
        <is>
          <t>Store_020</t>
        </is>
      </c>
      <c r="E14274" t="inlineStr">
        <is>
          <t>West</t>
        </is>
      </c>
      <c r="F14274" t="inlineStr">
        <is>
          <t>P0044</t>
        </is>
      </c>
      <c r="G14274" t="inlineStr">
        <is>
          <t>Prod_0044</t>
        </is>
      </c>
      <c r="H14274" t="inlineStr">
        <is>
          <t>Food</t>
        </is>
      </c>
      <c r="I14274" t="n">
        <v>1</v>
      </c>
      <c r="J14274" t="n">
        <v>221.72</v>
      </c>
      <c r="K14274" t="n">
        <v>0</v>
      </c>
      <c r="L14274">
        <f>I14274*J14274*(1-K14274)</f>
        <v/>
      </c>
      <c r="M14274">
        <f>VLOOKUP(F14274,Products!A:D,4,FALSE)*I14274</f>
        <v/>
      </c>
      <c r="N14274">
        <f>L14274-M14274</f>
        <v/>
      </c>
    </row>
    <row r="14275">
      <c r="A14275" t="inlineStr">
        <is>
          <t>T1014273</t>
        </is>
      </c>
      <c r="B14275" t="inlineStr">
        <is>
          <t>2025-04-11</t>
        </is>
      </c>
      <c r="C14275" t="inlineStr">
        <is>
          <t>S007</t>
        </is>
      </c>
      <c r="D14275" t="inlineStr">
        <is>
          <t>Store_007</t>
        </is>
      </c>
      <c r="E14275" t="inlineStr">
        <is>
          <t>East</t>
        </is>
      </c>
      <c r="F14275" t="inlineStr">
        <is>
          <t>P0168</t>
        </is>
      </c>
      <c r="G14275" t="inlineStr">
        <is>
          <t>Prod_0168</t>
        </is>
      </c>
      <c r="H14275" t="inlineStr">
        <is>
          <t>Electronics</t>
        </is>
      </c>
      <c r="I14275" t="n">
        <v>1</v>
      </c>
      <c r="J14275" t="n">
        <v>59.25</v>
      </c>
      <c r="K14275" t="n">
        <v>0.1</v>
      </c>
      <c r="L14275">
        <f>I14275*J14275*(1-K14275)</f>
        <v/>
      </c>
      <c r="M14275">
        <f>VLOOKUP(F14275,Products!A:D,4,FALSE)*I14275</f>
        <v/>
      </c>
      <c r="N14275">
        <f>L14275-M14275</f>
        <v/>
      </c>
    </row>
    <row r="14276">
      <c r="A14276" t="inlineStr">
        <is>
          <t>T1014274</t>
        </is>
      </c>
      <c r="B14276" t="inlineStr">
        <is>
          <t>2024-01-17</t>
        </is>
      </c>
      <c r="C14276" t="inlineStr">
        <is>
          <t>S013</t>
        </is>
      </c>
      <c r="D14276" t="inlineStr">
        <is>
          <t>Store_013</t>
        </is>
      </c>
      <c r="E14276" t="inlineStr">
        <is>
          <t>North</t>
        </is>
      </c>
      <c r="F14276" t="inlineStr">
        <is>
          <t>P0012</t>
        </is>
      </c>
      <c r="G14276" t="inlineStr">
        <is>
          <t>Prod_0012</t>
        </is>
      </c>
      <c r="H14276" t="inlineStr">
        <is>
          <t>Food</t>
        </is>
      </c>
      <c r="I14276" t="n">
        <v>8</v>
      </c>
      <c r="J14276" t="n">
        <v>898.9299999999999</v>
      </c>
      <c r="K14276" t="n">
        <v>0</v>
      </c>
      <c r="L14276">
        <f>I14276*J14276*(1-K14276)</f>
        <v/>
      </c>
      <c r="M14276">
        <f>VLOOKUP(F14276,Products!A:D,4,FALSE)*I14276</f>
        <v/>
      </c>
      <c r="N14276">
        <f>L14276-M14276</f>
        <v/>
      </c>
    </row>
    <row r="14277">
      <c r="A14277" t="inlineStr">
        <is>
          <t>T1014275</t>
        </is>
      </c>
      <c r="B14277" t="inlineStr">
        <is>
          <t>2025-05-04</t>
        </is>
      </c>
      <c r="C14277" t="inlineStr">
        <is>
          <t>S016</t>
        </is>
      </c>
      <c r="D14277" t="inlineStr">
        <is>
          <t>Store_016</t>
        </is>
      </c>
      <c r="E14277" t="inlineStr">
        <is>
          <t>West</t>
        </is>
      </c>
      <c r="F14277" t="inlineStr">
        <is>
          <t>P0150</t>
        </is>
      </c>
      <c r="G14277" t="inlineStr">
        <is>
          <t>Prod_0150</t>
        </is>
      </c>
      <c r="H14277" t="inlineStr">
        <is>
          <t>Clothing</t>
        </is>
      </c>
      <c r="I14277" t="n">
        <v>8</v>
      </c>
      <c r="J14277" t="n">
        <v>362.72</v>
      </c>
      <c r="K14277" t="n">
        <v>0</v>
      </c>
      <c r="L14277">
        <f>I14277*J14277*(1-K14277)</f>
        <v/>
      </c>
      <c r="M14277">
        <f>VLOOKUP(F14277,Products!A:D,4,FALSE)*I14277</f>
        <v/>
      </c>
      <c r="N14277">
        <f>L14277-M14277</f>
        <v/>
      </c>
    </row>
    <row r="14278">
      <c r="A14278" t="inlineStr">
        <is>
          <t>T1014276</t>
        </is>
      </c>
      <c r="B14278" t="inlineStr">
        <is>
          <t>2025-03-31</t>
        </is>
      </c>
      <c r="C14278" t="inlineStr">
        <is>
          <t>S038</t>
        </is>
      </c>
      <c r="D14278" t="inlineStr">
        <is>
          <t>Store_038</t>
        </is>
      </c>
      <c r="E14278" t="inlineStr">
        <is>
          <t>East</t>
        </is>
      </c>
      <c r="F14278" t="inlineStr">
        <is>
          <t>P0016</t>
        </is>
      </c>
      <c r="G14278" t="inlineStr">
        <is>
          <t>Prod_0016</t>
        </is>
      </c>
      <c r="H14278" t="inlineStr">
        <is>
          <t>Food</t>
        </is>
      </c>
      <c r="I14278" t="n">
        <v>4</v>
      </c>
      <c r="J14278" t="n">
        <v>807.3200000000001</v>
      </c>
      <c r="K14278" t="n">
        <v>0.05</v>
      </c>
      <c r="L14278">
        <f>I14278*J14278*(1-K14278)</f>
        <v/>
      </c>
      <c r="M14278">
        <f>VLOOKUP(F14278,Products!A:D,4,FALSE)*I14278</f>
        <v/>
      </c>
      <c r="N14278">
        <f>L14278-M14278</f>
        <v/>
      </c>
    </row>
    <row r="14279">
      <c r="A14279" t="inlineStr">
        <is>
          <t>T1014277</t>
        </is>
      </c>
      <c r="B14279" t="inlineStr">
        <is>
          <t>2024-03-18</t>
        </is>
      </c>
      <c r="C14279" t="inlineStr">
        <is>
          <t>S019</t>
        </is>
      </c>
      <c r="D14279" t="inlineStr">
        <is>
          <t>Store_019</t>
        </is>
      </c>
      <c r="E14279" t="inlineStr">
        <is>
          <t>East</t>
        </is>
      </c>
      <c r="F14279" t="inlineStr">
        <is>
          <t>P0019</t>
        </is>
      </c>
      <c r="G14279" t="inlineStr">
        <is>
          <t>Prod_0019</t>
        </is>
      </c>
      <c r="H14279" t="inlineStr">
        <is>
          <t>Toys</t>
        </is>
      </c>
      <c r="I14279" t="n">
        <v>7</v>
      </c>
      <c r="J14279" t="n">
        <v>672.26</v>
      </c>
      <c r="K14279" t="n">
        <v>0.1</v>
      </c>
      <c r="L14279">
        <f>I14279*J14279*(1-K14279)</f>
        <v/>
      </c>
      <c r="M14279">
        <f>VLOOKUP(F14279,Products!A:D,4,FALSE)*I14279</f>
        <v/>
      </c>
      <c r="N14279">
        <f>L14279-M14279</f>
        <v/>
      </c>
    </row>
    <row r="14280">
      <c r="A14280" t="inlineStr">
        <is>
          <t>T1014278</t>
        </is>
      </c>
      <c r="B14280" t="inlineStr">
        <is>
          <t>2024-10-11</t>
        </is>
      </c>
      <c r="C14280" t="inlineStr">
        <is>
          <t>S050</t>
        </is>
      </c>
      <c r="D14280" t="inlineStr">
        <is>
          <t>Store_050</t>
        </is>
      </c>
      <c r="E14280" t="inlineStr">
        <is>
          <t>South</t>
        </is>
      </c>
      <c r="F14280" t="inlineStr">
        <is>
          <t>P0106</t>
        </is>
      </c>
      <c r="G14280" t="inlineStr">
        <is>
          <t>Prod_0106</t>
        </is>
      </c>
      <c r="H14280" t="inlineStr">
        <is>
          <t>Electronics</t>
        </is>
      </c>
      <c r="I14280" t="n">
        <v>8</v>
      </c>
      <c r="J14280" t="n">
        <v>782.0599999999999</v>
      </c>
      <c r="K14280" t="n">
        <v>0.2</v>
      </c>
      <c r="L14280">
        <f>I14280*J14280*(1-K14280)</f>
        <v/>
      </c>
      <c r="M14280">
        <f>VLOOKUP(F14280,Products!A:D,4,FALSE)*I14280</f>
        <v/>
      </c>
      <c r="N14280">
        <f>L14280-M14280</f>
        <v/>
      </c>
    </row>
    <row r="14281">
      <c r="A14281" t="inlineStr">
        <is>
          <t>T1014279</t>
        </is>
      </c>
      <c r="B14281" t="inlineStr">
        <is>
          <t>2024-07-29</t>
        </is>
      </c>
      <c r="C14281" t="inlineStr">
        <is>
          <t>S011</t>
        </is>
      </c>
      <c r="D14281" t="inlineStr">
        <is>
          <t>Store_011</t>
        </is>
      </c>
      <c r="E14281" t="inlineStr">
        <is>
          <t>South</t>
        </is>
      </c>
      <c r="F14281" t="inlineStr">
        <is>
          <t>P0118</t>
        </is>
      </c>
      <c r="G14281" t="inlineStr">
        <is>
          <t>Prod_0118</t>
        </is>
      </c>
      <c r="H14281" t="inlineStr">
        <is>
          <t>Toys</t>
        </is>
      </c>
      <c r="I14281" t="n">
        <v>1</v>
      </c>
      <c r="J14281" t="n">
        <v>680.25</v>
      </c>
      <c r="K14281" t="n">
        <v>0</v>
      </c>
      <c r="L14281">
        <f>I14281*J14281*(1-K14281)</f>
        <v/>
      </c>
      <c r="M14281">
        <f>VLOOKUP(F14281,Products!A:D,4,FALSE)*I14281</f>
        <v/>
      </c>
      <c r="N14281">
        <f>L14281-M14281</f>
        <v/>
      </c>
    </row>
    <row r="14282">
      <c r="A14282" t="inlineStr">
        <is>
          <t>T1014280</t>
        </is>
      </c>
      <c r="B14282" t="inlineStr">
        <is>
          <t>2024-07-26</t>
        </is>
      </c>
      <c r="C14282" t="inlineStr">
        <is>
          <t>S002</t>
        </is>
      </c>
      <c r="D14282" t="inlineStr">
        <is>
          <t>Store_002</t>
        </is>
      </c>
      <c r="E14282" t="inlineStr">
        <is>
          <t>South</t>
        </is>
      </c>
      <c r="F14282" t="inlineStr">
        <is>
          <t>P0134</t>
        </is>
      </c>
      <c r="G14282" t="inlineStr">
        <is>
          <t>Prod_0134</t>
        </is>
      </c>
      <c r="H14282" t="inlineStr">
        <is>
          <t>Food</t>
        </is>
      </c>
      <c r="I14282" t="n">
        <v>6</v>
      </c>
      <c r="J14282" t="n">
        <v>505.05</v>
      </c>
      <c r="K14282" t="n">
        <v>0</v>
      </c>
      <c r="L14282">
        <f>I14282*J14282*(1-K14282)</f>
        <v/>
      </c>
      <c r="M14282">
        <f>VLOOKUP(F14282,Products!A:D,4,FALSE)*I14282</f>
        <v/>
      </c>
      <c r="N14282">
        <f>L14282-M14282</f>
        <v/>
      </c>
    </row>
    <row r="14283">
      <c r="A14283" t="inlineStr">
        <is>
          <t>T1014281</t>
        </is>
      </c>
      <c r="B14283" t="inlineStr">
        <is>
          <t>2024-11-01</t>
        </is>
      </c>
      <c r="C14283" t="inlineStr">
        <is>
          <t>S017</t>
        </is>
      </c>
      <c r="D14283" t="inlineStr">
        <is>
          <t>Store_017</t>
        </is>
      </c>
      <c r="E14283" t="inlineStr">
        <is>
          <t>South</t>
        </is>
      </c>
      <c r="F14283" t="inlineStr">
        <is>
          <t>P0113</t>
        </is>
      </c>
      <c r="G14283" t="inlineStr">
        <is>
          <t>Prod_0113</t>
        </is>
      </c>
      <c r="H14283" t="inlineStr">
        <is>
          <t>Toys</t>
        </is>
      </c>
      <c r="I14283" t="n">
        <v>1</v>
      </c>
      <c r="J14283" t="n">
        <v>538.1799999999999</v>
      </c>
      <c r="K14283" t="n">
        <v>0</v>
      </c>
      <c r="L14283">
        <f>I14283*J14283*(1-K14283)</f>
        <v/>
      </c>
      <c r="M14283">
        <f>VLOOKUP(F14283,Products!A:D,4,FALSE)*I14283</f>
        <v/>
      </c>
      <c r="N14283">
        <f>L14283-M14283</f>
        <v/>
      </c>
    </row>
    <row r="14284">
      <c r="A14284" t="inlineStr">
        <is>
          <t>T1014282</t>
        </is>
      </c>
      <c r="B14284" t="inlineStr">
        <is>
          <t>2023-06-14</t>
        </is>
      </c>
      <c r="C14284" t="inlineStr">
        <is>
          <t>S027</t>
        </is>
      </c>
      <c r="D14284" t="inlineStr">
        <is>
          <t>Store_027</t>
        </is>
      </c>
      <c r="E14284" t="inlineStr">
        <is>
          <t>South</t>
        </is>
      </c>
      <c r="F14284" t="inlineStr">
        <is>
          <t>P0066</t>
        </is>
      </c>
      <c r="G14284" t="inlineStr">
        <is>
          <t>Prod_0066</t>
        </is>
      </c>
      <c r="H14284" t="inlineStr">
        <is>
          <t>Household</t>
        </is>
      </c>
      <c r="I14284" t="n">
        <v>7</v>
      </c>
      <c r="J14284" t="n">
        <v>537.24</v>
      </c>
      <c r="K14284" t="n">
        <v>0.05</v>
      </c>
      <c r="L14284">
        <f>I14284*J14284*(1-K14284)</f>
        <v/>
      </c>
      <c r="M14284">
        <f>VLOOKUP(F14284,Products!A:D,4,FALSE)*I14284</f>
        <v/>
      </c>
      <c r="N14284">
        <f>L14284-M14284</f>
        <v/>
      </c>
    </row>
    <row r="14285">
      <c r="A14285" t="inlineStr">
        <is>
          <t>T1014283</t>
        </is>
      </c>
      <c r="B14285" t="inlineStr">
        <is>
          <t>2024-02-10</t>
        </is>
      </c>
      <c r="C14285" t="inlineStr">
        <is>
          <t>S031</t>
        </is>
      </c>
      <c r="D14285" t="inlineStr">
        <is>
          <t>Store_031</t>
        </is>
      </c>
      <c r="E14285" t="inlineStr">
        <is>
          <t>Central</t>
        </is>
      </c>
      <c r="F14285" t="inlineStr">
        <is>
          <t>P0186</t>
        </is>
      </c>
      <c r="G14285" t="inlineStr">
        <is>
          <t>Prod_0186</t>
        </is>
      </c>
      <c r="H14285" t="inlineStr">
        <is>
          <t>Household</t>
        </is>
      </c>
      <c r="I14285" t="n">
        <v>3</v>
      </c>
      <c r="J14285" t="n">
        <v>885.92</v>
      </c>
      <c r="K14285" t="n">
        <v>0.1</v>
      </c>
      <c r="L14285">
        <f>I14285*J14285*(1-K14285)</f>
        <v/>
      </c>
      <c r="M14285">
        <f>VLOOKUP(F14285,Products!A:D,4,FALSE)*I14285</f>
        <v/>
      </c>
      <c r="N14285">
        <f>L14285-M14285</f>
        <v/>
      </c>
    </row>
    <row r="14286">
      <c r="A14286" t="inlineStr">
        <is>
          <t>T1014284</t>
        </is>
      </c>
      <c r="B14286" t="inlineStr">
        <is>
          <t>2024-08-25</t>
        </is>
      </c>
      <c r="C14286" t="inlineStr">
        <is>
          <t>S001</t>
        </is>
      </c>
      <c r="D14286" t="inlineStr">
        <is>
          <t>Store_001</t>
        </is>
      </c>
      <c r="E14286" t="inlineStr">
        <is>
          <t>West</t>
        </is>
      </c>
      <c r="F14286" t="inlineStr">
        <is>
          <t>P0143</t>
        </is>
      </c>
      <c r="G14286" t="inlineStr">
        <is>
          <t>Prod_0143</t>
        </is>
      </c>
      <c r="H14286" t="inlineStr">
        <is>
          <t>Electronics</t>
        </is>
      </c>
      <c r="I14286" t="n">
        <v>5</v>
      </c>
      <c r="J14286" t="n">
        <v>360.09</v>
      </c>
      <c r="K14286" t="n">
        <v>0</v>
      </c>
      <c r="L14286">
        <f>I14286*J14286*(1-K14286)</f>
        <v/>
      </c>
      <c r="M14286">
        <f>VLOOKUP(F14286,Products!A:D,4,FALSE)*I14286</f>
        <v/>
      </c>
      <c r="N14286">
        <f>L14286-M14286</f>
        <v/>
      </c>
    </row>
    <row r="14287">
      <c r="A14287" t="inlineStr">
        <is>
          <t>T1014285</t>
        </is>
      </c>
      <c r="B14287" t="inlineStr">
        <is>
          <t>2025-04-20</t>
        </is>
      </c>
      <c r="C14287" t="inlineStr">
        <is>
          <t>S049</t>
        </is>
      </c>
      <c r="D14287" t="inlineStr">
        <is>
          <t>Store_049</t>
        </is>
      </c>
      <c r="E14287" t="inlineStr">
        <is>
          <t>North</t>
        </is>
      </c>
      <c r="F14287" t="inlineStr">
        <is>
          <t>P0149</t>
        </is>
      </c>
      <c r="G14287" t="inlineStr">
        <is>
          <t>Prod_0149</t>
        </is>
      </c>
      <c r="H14287" t="inlineStr">
        <is>
          <t>Toys</t>
        </is>
      </c>
      <c r="I14287" t="n">
        <v>9</v>
      </c>
      <c r="J14287" t="n">
        <v>69.98999999999999</v>
      </c>
      <c r="K14287" t="n">
        <v>0</v>
      </c>
      <c r="L14287">
        <f>I14287*J14287*(1-K14287)</f>
        <v/>
      </c>
      <c r="M14287">
        <f>VLOOKUP(F14287,Products!A:D,4,FALSE)*I14287</f>
        <v/>
      </c>
      <c r="N14287">
        <f>L14287-M14287</f>
        <v/>
      </c>
    </row>
    <row r="14288">
      <c r="A14288" t="inlineStr">
        <is>
          <t>T1014286</t>
        </is>
      </c>
      <c r="B14288" t="inlineStr">
        <is>
          <t>2025-07-28</t>
        </is>
      </c>
      <c r="C14288" t="inlineStr">
        <is>
          <t>S043</t>
        </is>
      </c>
      <c r="D14288" t="inlineStr">
        <is>
          <t>Store_043</t>
        </is>
      </c>
      <c r="E14288" t="inlineStr">
        <is>
          <t>East</t>
        </is>
      </c>
      <c r="F14288" t="inlineStr">
        <is>
          <t>P0001</t>
        </is>
      </c>
      <c r="G14288" t="inlineStr">
        <is>
          <t>Prod_0001</t>
        </is>
      </c>
      <c r="H14288" t="inlineStr">
        <is>
          <t>Beverages</t>
        </is>
      </c>
      <c r="I14288" t="n">
        <v>2</v>
      </c>
      <c r="J14288" t="n">
        <v>662.63</v>
      </c>
      <c r="K14288" t="n">
        <v>0</v>
      </c>
      <c r="L14288">
        <f>I14288*J14288*(1-K14288)</f>
        <v/>
      </c>
      <c r="M14288">
        <f>VLOOKUP(F14288,Products!A:D,4,FALSE)*I14288</f>
        <v/>
      </c>
      <c r="N14288">
        <f>L14288-M14288</f>
        <v/>
      </c>
    </row>
    <row r="14289">
      <c r="A14289" t="inlineStr">
        <is>
          <t>T1014287</t>
        </is>
      </c>
      <c r="B14289" t="inlineStr">
        <is>
          <t>2023-02-06</t>
        </is>
      </c>
      <c r="C14289" t="inlineStr">
        <is>
          <t>S001</t>
        </is>
      </c>
      <c r="D14289" t="inlineStr">
        <is>
          <t>Store_001</t>
        </is>
      </c>
      <c r="E14289" t="inlineStr">
        <is>
          <t>West</t>
        </is>
      </c>
      <c r="F14289" t="inlineStr">
        <is>
          <t>P0118</t>
        </is>
      </c>
      <c r="G14289" t="inlineStr">
        <is>
          <t>Prod_0118</t>
        </is>
      </c>
      <c r="H14289" t="inlineStr">
        <is>
          <t>Toys</t>
        </is>
      </c>
      <c r="I14289" t="n">
        <v>1</v>
      </c>
      <c r="J14289" t="n">
        <v>772.36</v>
      </c>
      <c r="K14289" t="n">
        <v>0</v>
      </c>
      <c r="L14289">
        <f>I14289*J14289*(1-K14289)</f>
        <v/>
      </c>
      <c r="M14289">
        <f>VLOOKUP(F14289,Products!A:D,4,FALSE)*I14289</f>
        <v/>
      </c>
      <c r="N14289">
        <f>L14289-M14289</f>
        <v/>
      </c>
    </row>
    <row r="14290">
      <c r="A14290" t="inlineStr">
        <is>
          <t>T1014288</t>
        </is>
      </c>
      <c r="B14290" t="inlineStr">
        <is>
          <t>2024-11-02</t>
        </is>
      </c>
      <c r="C14290" t="inlineStr">
        <is>
          <t>S018</t>
        </is>
      </c>
      <c r="D14290" t="inlineStr">
        <is>
          <t>Store_018</t>
        </is>
      </c>
      <c r="E14290" t="inlineStr">
        <is>
          <t>South</t>
        </is>
      </c>
      <c r="F14290" t="inlineStr">
        <is>
          <t>P0075</t>
        </is>
      </c>
      <c r="G14290" t="inlineStr">
        <is>
          <t>Prod_0075</t>
        </is>
      </c>
      <c r="H14290" t="inlineStr">
        <is>
          <t>Beverages</t>
        </is>
      </c>
      <c r="I14290" t="n">
        <v>4</v>
      </c>
      <c r="J14290" t="n">
        <v>933.16</v>
      </c>
      <c r="K14290" t="n">
        <v>0</v>
      </c>
      <c r="L14290">
        <f>I14290*J14290*(1-K14290)</f>
        <v/>
      </c>
      <c r="M14290">
        <f>VLOOKUP(F14290,Products!A:D,4,FALSE)*I14290</f>
        <v/>
      </c>
      <c r="N14290">
        <f>L14290-M14290</f>
        <v/>
      </c>
    </row>
    <row r="14291">
      <c r="A14291" t="inlineStr">
        <is>
          <t>T1014289</t>
        </is>
      </c>
      <c r="B14291" t="inlineStr">
        <is>
          <t>2023-06-22</t>
        </is>
      </c>
      <c r="C14291" t="inlineStr">
        <is>
          <t>S039</t>
        </is>
      </c>
      <c r="D14291" t="inlineStr">
        <is>
          <t>Store_039</t>
        </is>
      </c>
      <c r="E14291" t="inlineStr">
        <is>
          <t>North</t>
        </is>
      </c>
      <c r="F14291" t="inlineStr">
        <is>
          <t>P0192</t>
        </is>
      </c>
      <c r="G14291" t="inlineStr">
        <is>
          <t>Prod_0192</t>
        </is>
      </c>
      <c r="H14291" t="inlineStr">
        <is>
          <t>Beverages</t>
        </is>
      </c>
      <c r="I14291" t="n">
        <v>2</v>
      </c>
      <c r="J14291" t="n">
        <v>399.24</v>
      </c>
      <c r="K14291" t="n">
        <v>0</v>
      </c>
      <c r="L14291">
        <f>I14291*J14291*(1-K14291)</f>
        <v/>
      </c>
      <c r="M14291">
        <f>VLOOKUP(F14291,Products!A:D,4,FALSE)*I14291</f>
        <v/>
      </c>
      <c r="N14291">
        <f>L14291-M14291</f>
        <v/>
      </c>
    </row>
    <row r="14292">
      <c r="A14292" t="inlineStr">
        <is>
          <t>T1014290</t>
        </is>
      </c>
      <c r="B14292" t="inlineStr">
        <is>
          <t>2024-09-30</t>
        </is>
      </c>
      <c r="C14292" t="inlineStr">
        <is>
          <t>S029</t>
        </is>
      </c>
      <c r="D14292" t="inlineStr">
        <is>
          <t>Store_029</t>
        </is>
      </c>
      <c r="E14292" t="inlineStr">
        <is>
          <t>South</t>
        </is>
      </c>
      <c r="F14292" t="inlineStr">
        <is>
          <t>P0177</t>
        </is>
      </c>
      <c r="G14292" t="inlineStr">
        <is>
          <t>Prod_0177</t>
        </is>
      </c>
      <c r="H14292" t="inlineStr">
        <is>
          <t>Household</t>
        </is>
      </c>
      <c r="I14292" t="n">
        <v>1</v>
      </c>
      <c r="J14292" t="n">
        <v>168.15</v>
      </c>
      <c r="K14292" t="n">
        <v>0</v>
      </c>
      <c r="L14292">
        <f>I14292*J14292*(1-K14292)</f>
        <v/>
      </c>
      <c r="M14292">
        <f>VLOOKUP(F14292,Products!A:D,4,FALSE)*I14292</f>
        <v/>
      </c>
      <c r="N14292">
        <f>L14292-M14292</f>
        <v/>
      </c>
    </row>
    <row r="14293">
      <c r="A14293" t="inlineStr">
        <is>
          <t>T1014291</t>
        </is>
      </c>
      <c r="B14293" t="inlineStr">
        <is>
          <t>2023-04-04</t>
        </is>
      </c>
      <c r="C14293" t="inlineStr">
        <is>
          <t>S012</t>
        </is>
      </c>
      <c r="D14293" t="inlineStr">
        <is>
          <t>Store_012</t>
        </is>
      </c>
      <c r="E14293" t="inlineStr">
        <is>
          <t>South</t>
        </is>
      </c>
      <c r="F14293" t="inlineStr">
        <is>
          <t>P0197</t>
        </is>
      </c>
      <c r="G14293" t="inlineStr">
        <is>
          <t>Prod_0197</t>
        </is>
      </c>
      <c r="H14293" t="inlineStr">
        <is>
          <t>Food</t>
        </is>
      </c>
      <c r="I14293" t="n">
        <v>8</v>
      </c>
      <c r="J14293" t="n">
        <v>230.04</v>
      </c>
      <c r="K14293" t="n">
        <v>0.05</v>
      </c>
      <c r="L14293">
        <f>I14293*J14293*(1-K14293)</f>
        <v/>
      </c>
      <c r="M14293">
        <f>VLOOKUP(F14293,Products!A:D,4,FALSE)*I14293</f>
        <v/>
      </c>
      <c r="N14293">
        <f>L14293-M14293</f>
        <v/>
      </c>
    </row>
    <row r="14294">
      <c r="A14294" t="inlineStr">
        <is>
          <t>T1014292</t>
        </is>
      </c>
      <c r="B14294" t="inlineStr">
        <is>
          <t>2024-06-29</t>
        </is>
      </c>
      <c r="C14294" t="inlineStr">
        <is>
          <t>S049</t>
        </is>
      </c>
      <c r="D14294" t="inlineStr">
        <is>
          <t>Store_049</t>
        </is>
      </c>
      <c r="E14294" t="inlineStr">
        <is>
          <t>North</t>
        </is>
      </c>
      <c r="F14294" t="inlineStr">
        <is>
          <t>P0068</t>
        </is>
      </c>
      <c r="G14294" t="inlineStr">
        <is>
          <t>Prod_0068</t>
        </is>
      </c>
      <c r="H14294" t="inlineStr">
        <is>
          <t>Household</t>
        </is>
      </c>
      <c r="I14294" t="n">
        <v>7</v>
      </c>
      <c r="J14294" t="n">
        <v>229.71</v>
      </c>
      <c r="K14294" t="n">
        <v>0.05</v>
      </c>
      <c r="L14294">
        <f>I14294*J14294*(1-K14294)</f>
        <v/>
      </c>
      <c r="M14294">
        <f>VLOOKUP(F14294,Products!A:D,4,FALSE)*I14294</f>
        <v/>
      </c>
      <c r="N14294">
        <f>L14294-M14294</f>
        <v/>
      </c>
    </row>
    <row r="14295">
      <c r="A14295" t="inlineStr">
        <is>
          <t>T1014293</t>
        </is>
      </c>
      <c r="B14295" t="inlineStr">
        <is>
          <t>2025-07-09</t>
        </is>
      </c>
      <c r="C14295" t="inlineStr">
        <is>
          <t>S049</t>
        </is>
      </c>
      <c r="D14295" t="inlineStr">
        <is>
          <t>Store_049</t>
        </is>
      </c>
      <c r="E14295" t="inlineStr">
        <is>
          <t>North</t>
        </is>
      </c>
      <c r="F14295" t="inlineStr">
        <is>
          <t>P0097</t>
        </is>
      </c>
      <c r="G14295" t="inlineStr">
        <is>
          <t>Prod_0097</t>
        </is>
      </c>
      <c r="H14295" t="inlineStr">
        <is>
          <t>Clothing</t>
        </is>
      </c>
      <c r="I14295" t="n">
        <v>7</v>
      </c>
      <c r="J14295" t="n">
        <v>214</v>
      </c>
      <c r="K14295" t="n">
        <v>0</v>
      </c>
      <c r="L14295">
        <f>I14295*J14295*(1-K14295)</f>
        <v/>
      </c>
      <c r="M14295">
        <f>VLOOKUP(F14295,Products!A:D,4,FALSE)*I14295</f>
        <v/>
      </c>
      <c r="N14295">
        <f>L14295-M14295</f>
        <v/>
      </c>
    </row>
    <row r="14296">
      <c r="A14296" t="inlineStr">
        <is>
          <t>T1014294</t>
        </is>
      </c>
      <c r="B14296" t="inlineStr">
        <is>
          <t>2025-06-29</t>
        </is>
      </c>
      <c r="C14296" t="inlineStr">
        <is>
          <t>S016</t>
        </is>
      </c>
      <c r="D14296" t="inlineStr">
        <is>
          <t>Store_016</t>
        </is>
      </c>
      <c r="E14296" t="inlineStr">
        <is>
          <t>West</t>
        </is>
      </c>
      <c r="F14296" t="inlineStr">
        <is>
          <t>P0133</t>
        </is>
      </c>
      <c r="G14296" t="inlineStr">
        <is>
          <t>Prod_0133</t>
        </is>
      </c>
      <c r="H14296" t="inlineStr">
        <is>
          <t>Stationery</t>
        </is>
      </c>
      <c r="I14296" t="n">
        <v>1</v>
      </c>
      <c r="J14296" t="n">
        <v>457.99</v>
      </c>
      <c r="K14296" t="n">
        <v>0.05</v>
      </c>
      <c r="L14296">
        <f>I14296*J14296*(1-K14296)</f>
        <v/>
      </c>
      <c r="M14296">
        <f>VLOOKUP(F14296,Products!A:D,4,FALSE)*I14296</f>
        <v/>
      </c>
      <c r="N14296">
        <f>L14296-M14296</f>
        <v/>
      </c>
    </row>
    <row r="14297">
      <c r="A14297" t="inlineStr">
        <is>
          <t>T1014295</t>
        </is>
      </c>
      <c r="B14297" t="inlineStr">
        <is>
          <t>2025-01-18</t>
        </is>
      </c>
      <c r="C14297" t="inlineStr">
        <is>
          <t>S009</t>
        </is>
      </c>
      <c r="D14297" t="inlineStr">
        <is>
          <t>Store_009</t>
        </is>
      </c>
      <c r="E14297" t="inlineStr">
        <is>
          <t>Central</t>
        </is>
      </c>
      <c r="F14297" t="inlineStr">
        <is>
          <t>P0063</t>
        </is>
      </c>
      <c r="G14297" t="inlineStr">
        <is>
          <t>Prod_0063</t>
        </is>
      </c>
      <c r="H14297" t="inlineStr">
        <is>
          <t>Clothing</t>
        </is>
      </c>
      <c r="I14297" t="n">
        <v>4</v>
      </c>
      <c r="J14297" t="n">
        <v>197.56</v>
      </c>
      <c r="K14297" t="n">
        <v>0</v>
      </c>
      <c r="L14297">
        <f>I14297*J14297*(1-K14297)</f>
        <v/>
      </c>
      <c r="M14297">
        <f>VLOOKUP(F14297,Products!A:D,4,FALSE)*I14297</f>
        <v/>
      </c>
      <c r="N14297">
        <f>L14297-M14297</f>
        <v/>
      </c>
    </row>
    <row r="14298">
      <c r="A14298" t="inlineStr">
        <is>
          <t>T1014296</t>
        </is>
      </c>
      <c r="B14298" t="inlineStr">
        <is>
          <t>2025-06-19</t>
        </is>
      </c>
      <c r="C14298" t="inlineStr">
        <is>
          <t>S013</t>
        </is>
      </c>
      <c r="D14298" t="inlineStr">
        <is>
          <t>Store_013</t>
        </is>
      </c>
      <c r="E14298" t="inlineStr">
        <is>
          <t>North</t>
        </is>
      </c>
      <c r="F14298" t="inlineStr">
        <is>
          <t>P0122</t>
        </is>
      </c>
      <c r="G14298" t="inlineStr">
        <is>
          <t>Prod_0122</t>
        </is>
      </c>
      <c r="H14298" t="inlineStr">
        <is>
          <t>Beverages</t>
        </is>
      </c>
      <c r="I14298" t="n">
        <v>3</v>
      </c>
      <c r="J14298" t="n">
        <v>832.24</v>
      </c>
      <c r="K14298" t="n">
        <v>0.05</v>
      </c>
      <c r="L14298">
        <f>I14298*J14298*(1-K14298)</f>
        <v/>
      </c>
      <c r="M14298">
        <f>VLOOKUP(F14298,Products!A:D,4,FALSE)*I14298</f>
        <v/>
      </c>
      <c r="N14298">
        <f>L14298-M14298</f>
        <v/>
      </c>
    </row>
    <row r="14299">
      <c r="A14299" t="inlineStr">
        <is>
          <t>T1014297</t>
        </is>
      </c>
      <c r="B14299" t="inlineStr">
        <is>
          <t>2025-06-19</t>
        </is>
      </c>
      <c r="C14299" t="inlineStr">
        <is>
          <t>S005</t>
        </is>
      </c>
      <c r="D14299" t="inlineStr">
        <is>
          <t>Store_005</t>
        </is>
      </c>
      <c r="E14299" t="inlineStr">
        <is>
          <t>Central</t>
        </is>
      </c>
      <c r="F14299" t="inlineStr">
        <is>
          <t>P0163</t>
        </is>
      </c>
      <c r="G14299" t="inlineStr">
        <is>
          <t>Prod_0163</t>
        </is>
      </c>
      <c r="H14299" t="inlineStr">
        <is>
          <t>Food</t>
        </is>
      </c>
      <c r="I14299" t="n">
        <v>6</v>
      </c>
      <c r="J14299" t="n">
        <v>772.29</v>
      </c>
      <c r="K14299" t="n">
        <v>0</v>
      </c>
      <c r="L14299">
        <f>I14299*J14299*(1-K14299)</f>
        <v/>
      </c>
      <c r="M14299">
        <f>VLOOKUP(F14299,Products!A:D,4,FALSE)*I14299</f>
        <v/>
      </c>
      <c r="N14299">
        <f>L14299-M14299</f>
        <v/>
      </c>
    </row>
    <row r="14300">
      <c r="A14300" t="inlineStr">
        <is>
          <t>T1014298</t>
        </is>
      </c>
      <c r="B14300" t="inlineStr">
        <is>
          <t>2025-07-30</t>
        </is>
      </c>
      <c r="C14300" t="inlineStr">
        <is>
          <t>S026</t>
        </is>
      </c>
      <c r="D14300" t="inlineStr">
        <is>
          <t>Store_026</t>
        </is>
      </c>
      <c r="E14300" t="inlineStr">
        <is>
          <t>North</t>
        </is>
      </c>
      <c r="F14300" t="inlineStr">
        <is>
          <t>P0182</t>
        </is>
      </c>
      <c r="G14300" t="inlineStr">
        <is>
          <t>Prod_0182</t>
        </is>
      </c>
      <c r="H14300" t="inlineStr">
        <is>
          <t>Electronics</t>
        </is>
      </c>
      <c r="I14300" t="n">
        <v>8</v>
      </c>
      <c r="J14300" t="n">
        <v>860.8</v>
      </c>
      <c r="K14300" t="n">
        <v>0.2</v>
      </c>
      <c r="L14300">
        <f>I14300*J14300*(1-K14300)</f>
        <v/>
      </c>
      <c r="M14300">
        <f>VLOOKUP(F14300,Products!A:D,4,FALSE)*I14300</f>
        <v/>
      </c>
      <c r="N14300">
        <f>L14300-M14300</f>
        <v/>
      </c>
    </row>
    <row r="14301">
      <c r="A14301" t="inlineStr">
        <is>
          <t>T1014299</t>
        </is>
      </c>
      <c r="B14301" t="inlineStr">
        <is>
          <t>2023-08-06</t>
        </is>
      </c>
      <c r="C14301" t="inlineStr">
        <is>
          <t>S001</t>
        </is>
      </c>
      <c r="D14301" t="inlineStr">
        <is>
          <t>Store_001</t>
        </is>
      </c>
      <c r="E14301" t="inlineStr">
        <is>
          <t>West</t>
        </is>
      </c>
      <c r="F14301" t="inlineStr">
        <is>
          <t>P0084</t>
        </is>
      </c>
      <c r="G14301" t="inlineStr">
        <is>
          <t>Prod_0084</t>
        </is>
      </c>
      <c r="H14301" t="inlineStr">
        <is>
          <t>Beverages</t>
        </is>
      </c>
      <c r="I14301" t="n">
        <v>5</v>
      </c>
      <c r="J14301" t="n">
        <v>868.84</v>
      </c>
      <c r="K14301" t="n">
        <v>0</v>
      </c>
      <c r="L14301">
        <f>I14301*J14301*(1-K14301)</f>
        <v/>
      </c>
      <c r="M14301">
        <f>VLOOKUP(F14301,Products!A:D,4,FALSE)*I14301</f>
        <v/>
      </c>
      <c r="N14301">
        <f>L14301-M14301</f>
        <v/>
      </c>
    </row>
    <row r="14302">
      <c r="A14302" t="inlineStr">
        <is>
          <t>T1014300</t>
        </is>
      </c>
      <c r="B14302" t="inlineStr">
        <is>
          <t>2023-04-03</t>
        </is>
      </c>
      <c r="C14302" t="inlineStr">
        <is>
          <t>S045</t>
        </is>
      </c>
      <c r="D14302" t="inlineStr">
        <is>
          <t>Store_045</t>
        </is>
      </c>
      <c r="E14302" t="inlineStr">
        <is>
          <t>East</t>
        </is>
      </c>
      <c r="F14302" t="inlineStr">
        <is>
          <t>P0132</t>
        </is>
      </c>
      <c r="G14302" t="inlineStr">
        <is>
          <t>Prod_0132</t>
        </is>
      </c>
      <c r="H14302" t="inlineStr">
        <is>
          <t>Food</t>
        </is>
      </c>
      <c r="I14302" t="n">
        <v>2</v>
      </c>
      <c r="J14302" t="n">
        <v>137.66</v>
      </c>
      <c r="K14302" t="n">
        <v>0</v>
      </c>
      <c r="L14302">
        <f>I14302*J14302*(1-K14302)</f>
        <v/>
      </c>
      <c r="M14302">
        <f>VLOOKUP(F14302,Products!A:D,4,FALSE)*I14302</f>
        <v/>
      </c>
      <c r="N14302">
        <f>L14302-M14302</f>
        <v/>
      </c>
    </row>
    <row r="14303">
      <c r="A14303" t="inlineStr">
        <is>
          <t>T1014301</t>
        </is>
      </c>
      <c r="B14303" t="inlineStr">
        <is>
          <t>2024-04-25</t>
        </is>
      </c>
      <c r="C14303" t="inlineStr">
        <is>
          <t>S050</t>
        </is>
      </c>
      <c r="D14303" t="inlineStr">
        <is>
          <t>Store_050</t>
        </is>
      </c>
      <c r="E14303" t="inlineStr">
        <is>
          <t>South</t>
        </is>
      </c>
      <c r="F14303" t="inlineStr">
        <is>
          <t>P0042</t>
        </is>
      </c>
      <c r="G14303" t="inlineStr">
        <is>
          <t>Prod_0042</t>
        </is>
      </c>
      <c r="H14303" t="inlineStr">
        <is>
          <t>Electronics</t>
        </is>
      </c>
      <c r="I14303" t="n">
        <v>7</v>
      </c>
      <c r="J14303" t="n">
        <v>924.02</v>
      </c>
      <c r="K14303" t="n">
        <v>0</v>
      </c>
      <c r="L14303">
        <f>I14303*J14303*(1-K14303)</f>
        <v/>
      </c>
      <c r="M14303">
        <f>VLOOKUP(F14303,Products!A:D,4,FALSE)*I14303</f>
        <v/>
      </c>
      <c r="N14303">
        <f>L14303-M14303</f>
        <v/>
      </c>
    </row>
    <row r="14304">
      <c r="A14304" t="inlineStr">
        <is>
          <t>T1014302</t>
        </is>
      </c>
      <c r="B14304" t="inlineStr">
        <is>
          <t>2024-09-02</t>
        </is>
      </c>
      <c r="C14304" t="inlineStr">
        <is>
          <t>S006</t>
        </is>
      </c>
      <c r="D14304" t="inlineStr">
        <is>
          <t>Store_006</t>
        </is>
      </c>
      <c r="E14304" t="inlineStr">
        <is>
          <t>East</t>
        </is>
      </c>
      <c r="F14304" t="inlineStr">
        <is>
          <t>P0191</t>
        </is>
      </c>
      <c r="G14304" t="inlineStr">
        <is>
          <t>Prod_0191</t>
        </is>
      </c>
      <c r="H14304" t="inlineStr">
        <is>
          <t>Food</t>
        </is>
      </c>
      <c r="I14304" t="n">
        <v>3</v>
      </c>
      <c r="J14304" t="n">
        <v>419.88</v>
      </c>
      <c r="K14304" t="n">
        <v>0.1</v>
      </c>
      <c r="L14304">
        <f>I14304*J14304*(1-K14304)</f>
        <v/>
      </c>
      <c r="M14304">
        <f>VLOOKUP(F14304,Products!A:D,4,FALSE)*I14304</f>
        <v/>
      </c>
      <c r="N14304">
        <f>L14304-M14304</f>
        <v/>
      </c>
    </row>
    <row r="14305">
      <c r="A14305" t="inlineStr">
        <is>
          <t>T1014303</t>
        </is>
      </c>
      <c r="B14305" t="inlineStr">
        <is>
          <t>2025-06-15</t>
        </is>
      </c>
      <c r="C14305" t="inlineStr">
        <is>
          <t>S012</t>
        </is>
      </c>
      <c r="D14305" t="inlineStr">
        <is>
          <t>Store_012</t>
        </is>
      </c>
      <c r="E14305" t="inlineStr">
        <is>
          <t>South</t>
        </is>
      </c>
      <c r="F14305" t="inlineStr">
        <is>
          <t>P0009</t>
        </is>
      </c>
      <c r="G14305" t="inlineStr">
        <is>
          <t>Prod_0009</t>
        </is>
      </c>
      <c r="H14305" t="inlineStr">
        <is>
          <t>Toys</t>
        </is>
      </c>
      <c r="I14305" t="n">
        <v>1</v>
      </c>
      <c r="J14305" t="n">
        <v>556.24</v>
      </c>
      <c r="K14305" t="n">
        <v>0</v>
      </c>
      <c r="L14305">
        <f>I14305*J14305*(1-K14305)</f>
        <v/>
      </c>
      <c r="M14305">
        <f>VLOOKUP(F14305,Products!A:D,4,FALSE)*I14305</f>
        <v/>
      </c>
      <c r="N14305">
        <f>L14305-M14305</f>
        <v/>
      </c>
    </row>
    <row r="14306">
      <c r="A14306" t="inlineStr">
        <is>
          <t>T1014304</t>
        </is>
      </c>
      <c r="B14306" t="inlineStr">
        <is>
          <t>2024-08-12</t>
        </is>
      </c>
      <c r="C14306" t="inlineStr">
        <is>
          <t>S030</t>
        </is>
      </c>
      <c r="D14306" t="inlineStr">
        <is>
          <t>Store_030</t>
        </is>
      </c>
      <c r="E14306" t="inlineStr">
        <is>
          <t>North</t>
        </is>
      </c>
      <c r="F14306" t="inlineStr">
        <is>
          <t>P0160</t>
        </is>
      </c>
      <c r="G14306" t="inlineStr">
        <is>
          <t>Prod_0160</t>
        </is>
      </c>
      <c r="H14306" t="inlineStr">
        <is>
          <t>Food</t>
        </is>
      </c>
      <c r="I14306" t="n">
        <v>5</v>
      </c>
      <c r="J14306" t="n">
        <v>642.05</v>
      </c>
      <c r="K14306" t="n">
        <v>0</v>
      </c>
      <c r="L14306">
        <f>I14306*J14306*(1-K14306)</f>
        <v/>
      </c>
      <c r="M14306">
        <f>VLOOKUP(F14306,Products!A:D,4,FALSE)*I14306</f>
        <v/>
      </c>
      <c r="N14306">
        <f>L14306-M14306</f>
        <v/>
      </c>
    </row>
    <row r="14307">
      <c r="A14307" t="inlineStr">
        <is>
          <t>T1014305</t>
        </is>
      </c>
      <c r="B14307" t="inlineStr">
        <is>
          <t>2024-08-29</t>
        </is>
      </c>
      <c r="C14307" t="inlineStr">
        <is>
          <t>S006</t>
        </is>
      </c>
      <c r="D14307" t="inlineStr">
        <is>
          <t>Store_006</t>
        </is>
      </c>
      <c r="E14307" t="inlineStr">
        <is>
          <t>East</t>
        </is>
      </c>
      <c r="F14307" t="inlineStr">
        <is>
          <t>P0074</t>
        </is>
      </c>
      <c r="G14307" t="inlineStr">
        <is>
          <t>Prod_0074</t>
        </is>
      </c>
      <c r="H14307" t="inlineStr">
        <is>
          <t>Food</t>
        </is>
      </c>
      <c r="I14307" t="n">
        <v>7</v>
      </c>
      <c r="J14307" t="n">
        <v>967.49</v>
      </c>
      <c r="K14307" t="n">
        <v>0</v>
      </c>
      <c r="L14307">
        <f>I14307*J14307*(1-K14307)</f>
        <v/>
      </c>
      <c r="M14307">
        <f>VLOOKUP(F14307,Products!A:D,4,FALSE)*I14307</f>
        <v/>
      </c>
      <c r="N14307">
        <f>L14307-M14307</f>
        <v/>
      </c>
    </row>
    <row r="14308">
      <c r="A14308" t="inlineStr">
        <is>
          <t>T1014306</t>
        </is>
      </c>
      <c r="B14308" t="inlineStr">
        <is>
          <t>2023-12-03</t>
        </is>
      </c>
      <c r="C14308" t="inlineStr">
        <is>
          <t>S027</t>
        </is>
      </c>
      <c r="D14308" t="inlineStr">
        <is>
          <t>Store_027</t>
        </is>
      </c>
      <c r="E14308" t="inlineStr">
        <is>
          <t>South</t>
        </is>
      </c>
      <c r="F14308" t="inlineStr">
        <is>
          <t>P0189</t>
        </is>
      </c>
      <c r="G14308" t="inlineStr">
        <is>
          <t>Prod_0189</t>
        </is>
      </c>
      <c r="H14308" t="inlineStr">
        <is>
          <t>Food</t>
        </is>
      </c>
      <c r="I14308" t="n">
        <v>9</v>
      </c>
      <c r="J14308" t="n">
        <v>809.52</v>
      </c>
      <c r="K14308" t="n">
        <v>0</v>
      </c>
      <c r="L14308">
        <f>I14308*J14308*(1-K14308)</f>
        <v/>
      </c>
      <c r="M14308">
        <f>VLOOKUP(F14308,Products!A:D,4,FALSE)*I14308</f>
        <v/>
      </c>
      <c r="N14308">
        <f>L14308-M14308</f>
        <v/>
      </c>
    </row>
    <row r="14309">
      <c r="A14309" t="inlineStr">
        <is>
          <t>T1014307</t>
        </is>
      </c>
      <c r="B14309" t="inlineStr">
        <is>
          <t>2023-05-02</t>
        </is>
      </c>
      <c r="C14309" t="inlineStr">
        <is>
          <t>S046</t>
        </is>
      </c>
      <c r="D14309" t="inlineStr">
        <is>
          <t>Store_046</t>
        </is>
      </c>
      <c r="E14309" t="inlineStr">
        <is>
          <t>South</t>
        </is>
      </c>
      <c r="F14309" t="inlineStr">
        <is>
          <t>P0172</t>
        </is>
      </c>
      <c r="G14309" t="inlineStr">
        <is>
          <t>Prod_0172</t>
        </is>
      </c>
      <c r="H14309" t="inlineStr">
        <is>
          <t>Beverages</t>
        </is>
      </c>
      <c r="I14309" t="n">
        <v>9</v>
      </c>
      <c r="J14309" t="n">
        <v>885.1</v>
      </c>
      <c r="K14309" t="n">
        <v>0</v>
      </c>
      <c r="L14309">
        <f>I14309*J14309*(1-K14309)</f>
        <v/>
      </c>
      <c r="M14309">
        <f>VLOOKUP(F14309,Products!A:D,4,FALSE)*I14309</f>
        <v/>
      </c>
      <c r="N14309">
        <f>L14309-M14309</f>
        <v/>
      </c>
    </row>
    <row r="14310">
      <c r="A14310" t="inlineStr">
        <is>
          <t>T1014308</t>
        </is>
      </c>
      <c r="B14310" t="inlineStr">
        <is>
          <t>2024-08-28</t>
        </is>
      </c>
      <c r="C14310" t="inlineStr">
        <is>
          <t>S044</t>
        </is>
      </c>
      <c r="D14310" t="inlineStr">
        <is>
          <t>Store_044</t>
        </is>
      </c>
      <c r="E14310" t="inlineStr">
        <is>
          <t>North</t>
        </is>
      </c>
      <c r="F14310" t="inlineStr">
        <is>
          <t>P0189</t>
        </is>
      </c>
      <c r="G14310" t="inlineStr">
        <is>
          <t>Prod_0189</t>
        </is>
      </c>
      <c r="H14310" t="inlineStr">
        <is>
          <t>Food</t>
        </is>
      </c>
      <c r="I14310" t="n">
        <v>8</v>
      </c>
      <c r="J14310" t="n">
        <v>1074.19</v>
      </c>
      <c r="K14310" t="n">
        <v>0</v>
      </c>
      <c r="L14310">
        <f>I14310*J14310*(1-K14310)</f>
        <v/>
      </c>
      <c r="M14310">
        <f>VLOOKUP(F14310,Products!A:D,4,FALSE)*I14310</f>
        <v/>
      </c>
      <c r="N14310">
        <f>L14310-M14310</f>
        <v/>
      </c>
    </row>
    <row r="14311">
      <c r="A14311" t="inlineStr">
        <is>
          <t>T1014309</t>
        </is>
      </c>
      <c r="B14311" t="inlineStr">
        <is>
          <t>2025-07-13</t>
        </is>
      </c>
      <c r="C14311" t="inlineStr">
        <is>
          <t>S028</t>
        </is>
      </c>
      <c r="D14311" t="inlineStr">
        <is>
          <t>Store_028</t>
        </is>
      </c>
      <c r="E14311" t="inlineStr">
        <is>
          <t>North</t>
        </is>
      </c>
      <c r="F14311" t="inlineStr">
        <is>
          <t>P0022</t>
        </is>
      </c>
      <c r="G14311" t="inlineStr">
        <is>
          <t>Prod_0022</t>
        </is>
      </c>
      <c r="H14311" t="inlineStr">
        <is>
          <t>Beverages</t>
        </is>
      </c>
      <c r="I14311" t="n">
        <v>8</v>
      </c>
      <c r="J14311" t="n">
        <v>254.51</v>
      </c>
      <c r="K14311" t="n">
        <v>0</v>
      </c>
      <c r="L14311">
        <f>I14311*J14311*(1-K14311)</f>
        <v/>
      </c>
      <c r="M14311">
        <f>VLOOKUP(F14311,Products!A:D,4,FALSE)*I14311</f>
        <v/>
      </c>
      <c r="N14311">
        <f>L14311-M14311</f>
        <v/>
      </c>
    </row>
    <row r="14312">
      <c r="A14312" t="inlineStr">
        <is>
          <t>T1014310</t>
        </is>
      </c>
      <c r="B14312" t="inlineStr">
        <is>
          <t>2024-06-17</t>
        </is>
      </c>
      <c r="C14312" t="inlineStr">
        <is>
          <t>S025</t>
        </is>
      </c>
      <c r="D14312" t="inlineStr">
        <is>
          <t>Store_025</t>
        </is>
      </c>
      <c r="E14312" t="inlineStr">
        <is>
          <t>Central</t>
        </is>
      </c>
      <c r="F14312" t="inlineStr">
        <is>
          <t>P0167</t>
        </is>
      </c>
      <c r="G14312" t="inlineStr">
        <is>
          <t>Prod_0167</t>
        </is>
      </c>
      <c r="H14312" t="inlineStr">
        <is>
          <t>Beverages</t>
        </is>
      </c>
      <c r="I14312" t="n">
        <v>7</v>
      </c>
      <c r="J14312" t="n">
        <v>482.14</v>
      </c>
      <c r="K14312" t="n">
        <v>0.1</v>
      </c>
      <c r="L14312">
        <f>I14312*J14312*(1-K14312)</f>
        <v/>
      </c>
      <c r="M14312">
        <f>VLOOKUP(F14312,Products!A:D,4,FALSE)*I14312</f>
        <v/>
      </c>
      <c r="N14312">
        <f>L14312-M14312</f>
        <v/>
      </c>
    </row>
    <row r="14313">
      <c r="A14313" t="inlineStr">
        <is>
          <t>T1014311</t>
        </is>
      </c>
      <c r="B14313" t="inlineStr">
        <is>
          <t>2023-02-16</t>
        </is>
      </c>
      <c r="C14313" t="inlineStr">
        <is>
          <t>S026</t>
        </is>
      </c>
      <c r="D14313" t="inlineStr">
        <is>
          <t>Store_026</t>
        </is>
      </c>
      <c r="E14313" t="inlineStr">
        <is>
          <t>North</t>
        </is>
      </c>
      <c r="F14313" t="inlineStr">
        <is>
          <t>P0121</t>
        </is>
      </c>
      <c r="G14313" t="inlineStr">
        <is>
          <t>Prod_0121</t>
        </is>
      </c>
      <c r="H14313" t="inlineStr">
        <is>
          <t>Clothing</t>
        </is>
      </c>
      <c r="I14313" t="n">
        <v>2</v>
      </c>
      <c r="J14313" t="n">
        <v>942.64</v>
      </c>
      <c r="K14313" t="n">
        <v>0</v>
      </c>
      <c r="L14313">
        <f>I14313*J14313*(1-K14313)</f>
        <v/>
      </c>
      <c r="M14313">
        <f>VLOOKUP(F14313,Products!A:D,4,FALSE)*I14313</f>
        <v/>
      </c>
      <c r="N14313">
        <f>L14313-M14313</f>
        <v/>
      </c>
    </row>
    <row r="14314">
      <c r="A14314" t="inlineStr">
        <is>
          <t>T1014312</t>
        </is>
      </c>
      <c r="B14314" t="inlineStr">
        <is>
          <t>2024-12-06</t>
        </is>
      </c>
      <c r="C14314" t="inlineStr">
        <is>
          <t>S023</t>
        </is>
      </c>
      <c r="D14314" t="inlineStr">
        <is>
          <t>Store_023</t>
        </is>
      </c>
      <c r="E14314" t="inlineStr">
        <is>
          <t>South</t>
        </is>
      </c>
      <c r="F14314" t="inlineStr">
        <is>
          <t>P0045</t>
        </is>
      </c>
      <c r="G14314" t="inlineStr">
        <is>
          <t>Prod_0045</t>
        </is>
      </c>
      <c r="H14314" t="inlineStr">
        <is>
          <t>Toys</t>
        </is>
      </c>
      <c r="I14314" t="n">
        <v>4</v>
      </c>
      <c r="J14314" t="n">
        <v>168.45</v>
      </c>
      <c r="K14314" t="n">
        <v>0</v>
      </c>
      <c r="L14314">
        <f>I14314*J14314*(1-K14314)</f>
        <v/>
      </c>
      <c r="M14314">
        <f>VLOOKUP(F14314,Products!A:D,4,FALSE)*I14314</f>
        <v/>
      </c>
      <c r="N14314">
        <f>L14314-M14314</f>
        <v/>
      </c>
    </row>
    <row r="14315">
      <c r="A14315" t="inlineStr">
        <is>
          <t>T1014313</t>
        </is>
      </c>
      <c r="B14315" t="inlineStr">
        <is>
          <t>2023-04-10</t>
        </is>
      </c>
      <c r="C14315" t="inlineStr">
        <is>
          <t>S018</t>
        </is>
      </c>
      <c r="D14315" t="inlineStr">
        <is>
          <t>Store_018</t>
        </is>
      </c>
      <c r="E14315" t="inlineStr">
        <is>
          <t>South</t>
        </is>
      </c>
      <c r="F14315" t="inlineStr">
        <is>
          <t>P0041</t>
        </is>
      </c>
      <c r="G14315" t="inlineStr">
        <is>
          <t>Prod_0041</t>
        </is>
      </c>
      <c r="H14315" t="inlineStr">
        <is>
          <t>Stationery</t>
        </is>
      </c>
      <c r="I14315" t="n">
        <v>9</v>
      </c>
      <c r="J14315" t="n">
        <v>374.86</v>
      </c>
      <c r="K14315" t="n">
        <v>0.1</v>
      </c>
      <c r="L14315">
        <f>I14315*J14315*(1-K14315)</f>
        <v/>
      </c>
      <c r="M14315">
        <f>VLOOKUP(F14315,Products!A:D,4,FALSE)*I14315</f>
        <v/>
      </c>
      <c r="N14315">
        <f>L14315-M14315</f>
        <v/>
      </c>
    </row>
    <row r="14316">
      <c r="A14316" t="inlineStr">
        <is>
          <t>T1014314</t>
        </is>
      </c>
      <c r="B14316" t="inlineStr">
        <is>
          <t>2024-11-06</t>
        </is>
      </c>
      <c r="C14316" t="inlineStr">
        <is>
          <t>S017</t>
        </is>
      </c>
      <c r="D14316" t="inlineStr">
        <is>
          <t>Store_017</t>
        </is>
      </c>
      <c r="E14316" t="inlineStr">
        <is>
          <t>South</t>
        </is>
      </c>
      <c r="F14316" t="inlineStr">
        <is>
          <t>P0126</t>
        </is>
      </c>
      <c r="G14316" t="inlineStr">
        <is>
          <t>Prod_0126</t>
        </is>
      </c>
      <c r="H14316" t="inlineStr">
        <is>
          <t>Toys</t>
        </is>
      </c>
      <c r="I14316" t="n">
        <v>1</v>
      </c>
      <c r="J14316" t="n">
        <v>307.54</v>
      </c>
      <c r="K14316" t="n">
        <v>0</v>
      </c>
      <c r="L14316">
        <f>I14316*J14316*(1-K14316)</f>
        <v/>
      </c>
      <c r="M14316">
        <f>VLOOKUP(F14316,Products!A:D,4,FALSE)*I14316</f>
        <v/>
      </c>
      <c r="N14316">
        <f>L14316-M14316</f>
        <v/>
      </c>
    </row>
    <row r="14317">
      <c r="A14317" t="inlineStr">
        <is>
          <t>T1014315</t>
        </is>
      </c>
      <c r="B14317" t="inlineStr">
        <is>
          <t>2023-06-22</t>
        </is>
      </c>
      <c r="C14317" t="inlineStr">
        <is>
          <t>S031</t>
        </is>
      </c>
      <c r="D14317" t="inlineStr">
        <is>
          <t>Store_031</t>
        </is>
      </c>
      <c r="E14317" t="inlineStr">
        <is>
          <t>Central</t>
        </is>
      </c>
      <c r="F14317" t="inlineStr">
        <is>
          <t>P0176</t>
        </is>
      </c>
      <c r="G14317" t="inlineStr">
        <is>
          <t>Prod_0176</t>
        </is>
      </c>
      <c r="H14317" t="inlineStr">
        <is>
          <t>Food</t>
        </is>
      </c>
      <c r="I14317" t="n">
        <v>6</v>
      </c>
      <c r="J14317" t="n">
        <v>608.63</v>
      </c>
      <c r="K14317" t="n">
        <v>0</v>
      </c>
      <c r="L14317">
        <f>I14317*J14317*(1-K14317)</f>
        <v/>
      </c>
      <c r="M14317">
        <f>VLOOKUP(F14317,Products!A:D,4,FALSE)*I14317</f>
        <v/>
      </c>
      <c r="N14317">
        <f>L14317-M14317</f>
        <v/>
      </c>
    </row>
    <row r="14318">
      <c r="A14318" t="inlineStr">
        <is>
          <t>T1014316</t>
        </is>
      </c>
      <c r="B14318" t="inlineStr">
        <is>
          <t>2023-08-07</t>
        </is>
      </c>
      <c r="C14318" t="inlineStr">
        <is>
          <t>S034</t>
        </is>
      </c>
      <c r="D14318" t="inlineStr">
        <is>
          <t>Store_034</t>
        </is>
      </c>
      <c r="E14318" t="inlineStr">
        <is>
          <t>Central</t>
        </is>
      </c>
      <c r="F14318" t="inlineStr">
        <is>
          <t>P0003</t>
        </is>
      </c>
      <c r="G14318" t="inlineStr">
        <is>
          <t>Prod_0003</t>
        </is>
      </c>
      <c r="H14318" t="inlineStr">
        <is>
          <t>Household</t>
        </is>
      </c>
      <c r="I14318" t="n">
        <v>9</v>
      </c>
      <c r="J14318" t="n">
        <v>85.27</v>
      </c>
      <c r="K14318" t="n">
        <v>0</v>
      </c>
      <c r="L14318">
        <f>I14318*J14318*(1-K14318)</f>
        <v/>
      </c>
      <c r="M14318">
        <f>VLOOKUP(F14318,Products!A:D,4,FALSE)*I14318</f>
        <v/>
      </c>
      <c r="N14318">
        <f>L14318-M14318</f>
        <v/>
      </c>
    </row>
    <row r="14319">
      <c r="A14319" t="inlineStr">
        <is>
          <t>T1014317</t>
        </is>
      </c>
      <c r="B14319" t="inlineStr">
        <is>
          <t>2024-04-19</t>
        </is>
      </c>
      <c r="C14319" t="inlineStr">
        <is>
          <t>S026</t>
        </is>
      </c>
      <c r="D14319" t="inlineStr">
        <is>
          <t>Store_026</t>
        </is>
      </c>
      <c r="E14319" t="inlineStr">
        <is>
          <t>North</t>
        </is>
      </c>
      <c r="F14319" t="inlineStr">
        <is>
          <t>P0061</t>
        </is>
      </c>
      <c r="G14319" t="inlineStr">
        <is>
          <t>Prod_0061</t>
        </is>
      </c>
      <c r="H14319" t="inlineStr">
        <is>
          <t>Beverages</t>
        </is>
      </c>
      <c r="I14319" t="n">
        <v>3</v>
      </c>
      <c r="J14319" t="n">
        <v>48.75</v>
      </c>
      <c r="K14319" t="n">
        <v>0</v>
      </c>
      <c r="L14319">
        <f>I14319*J14319*(1-K14319)</f>
        <v/>
      </c>
      <c r="M14319">
        <f>VLOOKUP(F14319,Products!A:D,4,FALSE)*I14319</f>
        <v/>
      </c>
      <c r="N14319">
        <f>L14319-M14319</f>
        <v/>
      </c>
    </row>
    <row r="14320">
      <c r="A14320" t="inlineStr">
        <is>
          <t>T1014318</t>
        </is>
      </c>
      <c r="B14320" t="inlineStr">
        <is>
          <t>2025-07-08</t>
        </is>
      </c>
      <c r="C14320" t="inlineStr">
        <is>
          <t>S026</t>
        </is>
      </c>
      <c r="D14320" t="inlineStr">
        <is>
          <t>Store_026</t>
        </is>
      </c>
      <c r="E14320" t="inlineStr">
        <is>
          <t>North</t>
        </is>
      </c>
      <c r="F14320" t="inlineStr">
        <is>
          <t>P0198</t>
        </is>
      </c>
      <c r="G14320" t="inlineStr">
        <is>
          <t>Prod_0198</t>
        </is>
      </c>
      <c r="H14320" t="inlineStr">
        <is>
          <t>Beverages</t>
        </is>
      </c>
      <c r="I14320" t="n">
        <v>8</v>
      </c>
      <c r="J14320" t="n">
        <v>721.91</v>
      </c>
      <c r="K14320" t="n">
        <v>0</v>
      </c>
      <c r="L14320">
        <f>I14320*J14320*(1-K14320)</f>
        <v/>
      </c>
      <c r="M14320">
        <f>VLOOKUP(F14320,Products!A:D,4,FALSE)*I14320</f>
        <v/>
      </c>
      <c r="N14320">
        <f>L14320-M14320</f>
        <v/>
      </c>
    </row>
    <row r="14321">
      <c r="A14321" t="inlineStr">
        <is>
          <t>T1014319</t>
        </is>
      </c>
      <c r="B14321" t="inlineStr">
        <is>
          <t>2023-06-25</t>
        </is>
      </c>
      <c r="C14321" t="inlineStr">
        <is>
          <t>S031</t>
        </is>
      </c>
      <c r="D14321" t="inlineStr">
        <is>
          <t>Store_031</t>
        </is>
      </c>
      <c r="E14321" t="inlineStr">
        <is>
          <t>Central</t>
        </is>
      </c>
      <c r="F14321" t="inlineStr">
        <is>
          <t>P0033</t>
        </is>
      </c>
      <c r="G14321" t="inlineStr">
        <is>
          <t>Prod_0033</t>
        </is>
      </c>
      <c r="H14321" t="inlineStr">
        <is>
          <t>Food</t>
        </is>
      </c>
      <c r="I14321" t="n">
        <v>2</v>
      </c>
      <c r="J14321" t="n">
        <v>478.42</v>
      </c>
      <c r="K14321" t="n">
        <v>0.1</v>
      </c>
      <c r="L14321">
        <f>I14321*J14321*(1-K14321)</f>
        <v/>
      </c>
      <c r="M14321">
        <f>VLOOKUP(F14321,Products!A:D,4,FALSE)*I14321</f>
        <v/>
      </c>
      <c r="N14321">
        <f>L14321-M14321</f>
        <v/>
      </c>
    </row>
    <row r="14322">
      <c r="A14322" t="inlineStr">
        <is>
          <t>T1014320</t>
        </is>
      </c>
      <c r="B14322" t="inlineStr">
        <is>
          <t>2023-05-09</t>
        </is>
      </c>
      <c r="C14322" t="inlineStr">
        <is>
          <t>S004</t>
        </is>
      </c>
      <c r="D14322" t="inlineStr">
        <is>
          <t>Store_004</t>
        </is>
      </c>
      <c r="E14322" t="inlineStr">
        <is>
          <t>Central</t>
        </is>
      </c>
      <c r="F14322" t="inlineStr">
        <is>
          <t>P0148</t>
        </is>
      </c>
      <c r="G14322" t="inlineStr">
        <is>
          <t>Prod_0148</t>
        </is>
      </c>
      <c r="H14322" t="inlineStr">
        <is>
          <t>Electronics</t>
        </is>
      </c>
      <c r="I14322" t="n">
        <v>1</v>
      </c>
      <c r="J14322" t="n">
        <v>274.88</v>
      </c>
      <c r="K14322" t="n">
        <v>0</v>
      </c>
      <c r="L14322">
        <f>I14322*J14322*(1-K14322)</f>
        <v/>
      </c>
      <c r="M14322">
        <f>VLOOKUP(F14322,Products!A:D,4,FALSE)*I14322</f>
        <v/>
      </c>
      <c r="N14322">
        <f>L14322-M14322</f>
        <v/>
      </c>
    </row>
    <row r="14323">
      <c r="A14323" t="inlineStr">
        <is>
          <t>T1014321</t>
        </is>
      </c>
      <c r="B14323" t="inlineStr">
        <is>
          <t>2024-09-04</t>
        </is>
      </c>
      <c r="C14323" t="inlineStr">
        <is>
          <t>S021</t>
        </is>
      </c>
      <c r="D14323" t="inlineStr">
        <is>
          <t>Store_021</t>
        </is>
      </c>
      <c r="E14323" t="inlineStr">
        <is>
          <t>North</t>
        </is>
      </c>
      <c r="F14323" t="inlineStr">
        <is>
          <t>P0084</t>
        </is>
      </c>
      <c r="G14323" t="inlineStr">
        <is>
          <t>Prod_0084</t>
        </is>
      </c>
      <c r="H14323" t="inlineStr">
        <is>
          <t>Beverages</t>
        </is>
      </c>
      <c r="I14323" t="n">
        <v>8</v>
      </c>
      <c r="J14323" t="n">
        <v>972.9299999999999</v>
      </c>
      <c r="K14323" t="n">
        <v>0.1</v>
      </c>
      <c r="L14323">
        <f>I14323*J14323*(1-K14323)</f>
        <v/>
      </c>
      <c r="M14323">
        <f>VLOOKUP(F14323,Products!A:D,4,FALSE)*I14323</f>
        <v/>
      </c>
      <c r="N14323">
        <f>L14323-M14323</f>
        <v/>
      </c>
    </row>
    <row r="14324">
      <c r="A14324" t="inlineStr">
        <is>
          <t>T1014322</t>
        </is>
      </c>
      <c r="B14324" t="inlineStr">
        <is>
          <t>2023-01-19</t>
        </is>
      </c>
      <c r="C14324" t="inlineStr">
        <is>
          <t>S034</t>
        </is>
      </c>
      <c r="D14324" t="inlineStr">
        <is>
          <t>Store_034</t>
        </is>
      </c>
      <c r="E14324" t="inlineStr">
        <is>
          <t>Central</t>
        </is>
      </c>
      <c r="F14324" t="inlineStr">
        <is>
          <t>P0097</t>
        </is>
      </c>
      <c r="G14324" t="inlineStr">
        <is>
          <t>Prod_0097</t>
        </is>
      </c>
      <c r="H14324" t="inlineStr">
        <is>
          <t>Clothing</t>
        </is>
      </c>
      <c r="I14324" t="n">
        <v>8</v>
      </c>
      <c r="J14324" t="n">
        <v>206.27</v>
      </c>
      <c r="K14324" t="n">
        <v>0.2</v>
      </c>
      <c r="L14324">
        <f>I14324*J14324*(1-K14324)</f>
        <v/>
      </c>
      <c r="M14324">
        <f>VLOOKUP(F14324,Products!A:D,4,FALSE)*I14324</f>
        <v/>
      </c>
      <c r="N14324">
        <f>L14324-M14324</f>
        <v/>
      </c>
    </row>
    <row r="14325">
      <c r="A14325" t="inlineStr">
        <is>
          <t>T1014323</t>
        </is>
      </c>
      <c r="B14325" t="inlineStr">
        <is>
          <t>2023-12-11</t>
        </is>
      </c>
      <c r="C14325" t="inlineStr">
        <is>
          <t>S048</t>
        </is>
      </c>
      <c r="D14325" t="inlineStr">
        <is>
          <t>Store_048</t>
        </is>
      </c>
      <c r="E14325" t="inlineStr">
        <is>
          <t>South</t>
        </is>
      </c>
      <c r="F14325" t="inlineStr">
        <is>
          <t>P0104</t>
        </is>
      </c>
      <c r="G14325" t="inlineStr">
        <is>
          <t>Prod_0104</t>
        </is>
      </c>
      <c r="H14325" t="inlineStr">
        <is>
          <t>Clothing</t>
        </is>
      </c>
      <c r="I14325" t="n">
        <v>4</v>
      </c>
      <c r="J14325" t="n">
        <v>703.48</v>
      </c>
      <c r="K14325" t="n">
        <v>0</v>
      </c>
      <c r="L14325">
        <f>I14325*J14325*(1-K14325)</f>
        <v/>
      </c>
      <c r="M14325">
        <f>VLOOKUP(F14325,Products!A:D,4,FALSE)*I14325</f>
        <v/>
      </c>
      <c r="N14325">
        <f>L14325-M14325</f>
        <v/>
      </c>
    </row>
    <row r="14326">
      <c r="A14326" t="inlineStr">
        <is>
          <t>T1014324</t>
        </is>
      </c>
      <c r="B14326" t="inlineStr">
        <is>
          <t>2023-09-05</t>
        </is>
      </c>
      <c r="C14326" t="inlineStr">
        <is>
          <t>S031</t>
        </is>
      </c>
      <c r="D14326" t="inlineStr">
        <is>
          <t>Store_031</t>
        </is>
      </c>
      <c r="E14326" t="inlineStr">
        <is>
          <t>Central</t>
        </is>
      </c>
      <c r="F14326" t="inlineStr">
        <is>
          <t>P0008</t>
        </is>
      </c>
      <c r="G14326" t="inlineStr">
        <is>
          <t>Prod_0008</t>
        </is>
      </c>
      <c r="H14326" t="inlineStr">
        <is>
          <t>Electronics</t>
        </is>
      </c>
      <c r="I14326" t="n">
        <v>5</v>
      </c>
      <c r="J14326" t="n">
        <v>347.92</v>
      </c>
      <c r="K14326" t="n">
        <v>0</v>
      </c>
      <c r="L14326">
        <f>I14326*J14326*(1-K14326)</f>
        <v/>
      </c>
      <c r="M14326">
        <f>VLOOKUP(F14326,Products!A:D,4,FALSE)*I14326</f>
        <v/>
      </c>
      <c r="N14326">
        <f>L14326-M14326</f>
        <v/>
      </c>
    </row>
    <row r="14327">
      <c r="A14327" t="inlineStr">
        <is>
          <t>T1014325</t>
        </is>
      </c>
      <c r="B14327" t="inlineStr">
        <is>
          <t>2023-08-09</t>
        </is>
      </c>
      <c r="C14327" t="inlineStr">
        <is>
          <t>S027</t>
        </is>
      </c>
      <c r="D14327" t="inlineStr">
        <is>
          <t>Store_027</t>
        </is>
      </c>
      <c r="E14327" t="inlineStr">
        <is>
          <t>South</t>
        </is>
      </c>
      <c r="F14327" t="inlineStr">
        <is>
          <t>P0080</t>
        </is>
      </c>
      <c r="G14327" t="inlineStr">
        <is>
          <t>Prod_0080</t>
        </is>
      </c>
      <c r="H14327" t="inlineStr">
        <is>
          <t>Clothing</t>
        </is>
      </c>
      <c r="I14327" t="n">
        <v>6</v>
      </c>
      <c r="J14327" t="n">
        <v>728.47</v>
      </c>
      <c r="K14327" t="n">
        <v>0</v>
      </c>
      <c r="L14327">
        <f>I14327*J14327*(1-K14327)</f>
        <v/>
      </c>
      <c r="M14327">
        <f>VLOOKUP(F14327,Products!A:D,4,FALSE)*I14327</f>
        <v/>
      </c>
      <c r="N14327">
        <f>L14327-M14327</f>
        <v/>
      </c>
    </row>
    <row r="14328">
      <c r="A14328" t="inlineStr">
        <is>
          <t>T1014326</t>
        </is>
      </c>
      <c r="B14328" t="inlineStr">
        <is>
          <t>2024-03-12</t>
        </is>
      </c>
      <c r="C14328" t="inlineStr">
        <is>
          <t>S011</t>
        </is>
      </c>
      <c r="D14328" t="inlineStr">
        <is>
          <t>Store_011</t>
        </is>
      </c>
      <c r="E14328" t="inlineStr">
        <is>
          <t>South</t>
        </is>
      </c>
      <c r="F14328" t="inlineStr">
        <is>
          <t>P0157</t>
        </is>
      </c>
      <c r="G14328" t="inlineStr">
        <is>
          <t>Prod_0157</t>
        </is>
      </c>
      <c r="H14328" t="inlineStr">
        <is>
          <t>Toys</t>
        </is>
      </c>
      <c r="I14328" t="n">
        <v>4</v>
      </c>
      <c r="J14328" t="n">
        <v>309.55</v>
      </c>
      <c r="K14328" t="n">
        <v>0.1</v>
      </c>
      <c r="L14328">
        <f>I14328*J14328*(1-K14328)</f>
        <v/>
      </c>
      <c r="M14328">
        <f>VLOOKUP(F14328,Products!A:D,4,FALSE)*I14328</f>
        <v/>
      </c>
      <c r="N14328">
        <f>L14328-M14328</f>
        <v/>
      </c>
    </row>
    <row r="14329">
      <c r="A14329" t="inlineStr">
        <is>
          <t>T1014327</t>
        </is>
      </c>
      <c r="B14329" t="inlineStr">
        <is>
          <t>2025-08-08</t>
        </is>
      </c>
      <c r="C14329" t="inlineStr">
        <is>
          <t>S009</t>
        </is>
      </c>
      <c r="D14329" t="inlineStr">
        <is>
          <t>Store_009</t>
        </is>
      </c>
      <c r="E14329" t="inlineStr">
        <is>
          <t>Central</t>
        </is>
      </c>
      <c r="F14329" t="inlineStr">
        <is>
          <t>P0018</t>
        </is>
      </c>
      <c r="G14329" t="inlineStr">
        <is>
          <t>Prod_0018</t>
        </is>
      </c>
      <c r="H14329" t="inlineStr">
        <is>
          <t>Food</t>
        </is>
      </c>
      <c r="I14329" t="n">
        <v>8</v>
      </c>
      <c r="J14329" t="n">
        <v>1051.69</v>
      </c>
      <c r="K14329" t="n">
        <v>0</v>
      </c>
      <c r="L14329">
        <f>I14329*J14329*(1-K14329)</f>
        <v/>
      </c>
      <c r="M14329">
        <f>VLOOKUP(F14329,Products!A:D,4,FALSE)*I14329</f>
        <v/>
      </c>
      <c r="N14329">
        <f>L14329-M14329</f>
        <v/>
      </c>
    </row>
    <row r="14330">
      <c r="A14330" t="inlineStr">
        <is>
          <t>T1014328</t>
        </is>
      </c>
      <c r="B14330" t="inlineStr">
        <is>
          <t>2024-04-27</t>
        </is>
      </c>
      <c r="C14330" t="inlineStr">
        <is>
          <t>S023</t>
        </is>
      </c>
      <c r="D14330" t="inlineStr">
        <is>
          <t>Store_023</t>
        </is>
      </c>
      <c r="E14330" t="inlineStr">
        <is>
          <t>South</t>
        </is>
      </c>
      <c r="F14330" t="inlineStr">
        <is>
          <t>P0095</t>
        </is>
      </c>
      <c r="G14330" t="inlineStr">
        <is>
          <t>Prod_0095</t>
        </is>
      </c>
      <c r="H14330" t="inlineStr">
        <is>
          <t>Food</t>
        </is>
      </c>
      <c r="I14330" t="n">
        <v>4</v>
      </c>
      <c r="J14330" t="n">
        <v>228.11</v>
      </c>
      <c r="K14330" t="n">
        <v>0</v>
      </c>
      <c r="L14330">
        <f>I14330*J14330*(1-K14330)</f>
        <v/>
      </c>
      <c r="M14330">
        <f>VLOOKUP(F14330,Products!A:D,4,FALSE)*I14330</f>
        <v/>
      </c>
      <c r="N14330">
        <f>L14330-M14330</f>
        <v/>
      </c>
    </row>
    <row r="14331">
      <c r="A14331" t="inlineStr">
        <is>
          <t>T1014329</t>
        </is>
      </c>
      <c r="B14331" t="inlineStr">
        <is>
          <t>2024-10-26</t>
        </is>
      </c>
      <c r="C14331" t="inlineStr">
        <is>
          <t>S029</t>
        </is>
      </c>
      <c r="D14331" t="inlineStr">
        <is>
          <t>Store_029</t>
        </is>
      </c>
      <c r="E14331" t="inlineStr">
        <is>
          <t>South</t>
        </is>
      </c>
      <c r="F14331" t="inlineStr">
        <is>
          <t>P0003</t>
        </is>
      </c>
      <c r="G14331" t="inlineStr">
        <is>
          <t>Prod_0003</t>
        </is>
      </c>
      <c r="H14331" t="inlineStr">
        <is>
          <t>Household</t>
        </is>
      </c>
      <c r="I14331" t="n">
        <v>5</v>
      </c>
      <c r="J14331" t="n">
        <v>88.98999999999999</v>
      </c>
      <c r="K14331" t="n">
        <v>0</v>
      </c>
      <c r="L14331">
        <f>I14331*J14331*(1-K14331)</f>
        <v/>
      </c>
      <c r="M14331">
        <f>VLOOKUP(F14331,Products!A:D,4,FALSE)*I14331</f>
        <v/>
      </c>
      <c r="N14331">
        <f>L14331-M14331</f>
        <v/>
      </c>
    </row>
    <row r="14332">
      <c r="A14332" t="inlineStr">
        <is>
          <t>T1014330</t>
        </is>
      </c>
      <c r="B14332" t="inlineStr">
        <is>
          <t>2023-04-27</t>
        </is>
      </c>
      <c r="C14332" t="inlineStr">
        <is>
          <t>S050</t>
        </is>
      </c>
      <c r="D14332" t="inlineStr">
        <is>
          <t>Store_050</t>
        </is>
      </c>
      <c r="E14332" t="inlineStr">
        <is>
          <t>South</t>
        </is>
      </c>
      <c r="F14332" t="inlineStr">
        <is>
          <t>P0006</t>
        </is>
      </c>
      <c r="G14332" t="inlineStr">
        <is>
          <t>Prod_0006</t>
        </is>
      </c>
      <c r="H14332" t="inlineStr">
        <is>
          <t>Food</t>
        </is>
      </c>
      <c r="I14332" t="n">
        <v>8</v>
      </c>
      <c r="J14332" t="n">
        <v>709.29</v>
      </c>
      <c r="K14332" t="n">
        <v>0</v>
      </c>
      <c r="L14332">
        <f>I14332*J14332*(1-K14332)</f>
        <v/>
      </c>
      <c r="M14332">
        <f>VLOOKUP(F14332,Products!A:D,4,FALSE)*I14332</f>
        <v/>
      </c>
      <c r="N14332">
        <f>L14332-M14332</f>
        <v/>
      </c>
    </row>
    <row r="14333">
      <c r="A14333" t="inlineStr">
        <is>
          <t>T1014331</t>
        </is>
      </c>
      <c r="B14333" t="inlineStr">
        <is>
          <t>2024-05-29</t>
        </is>
      </c>
      <c r="C14333" t="inlineStr">
        <is>
          <t>S013</t>
        </is>
      </c>
      <c r="D14333" t="inlineStr">
        <is>
          <t>Store_013</t>
        </is>
      </c>
      <c r="E14333" t="inlineStr">
        <is>
          <t>North</t>
        </is>
      </c>
      <c r="F14333" t="inlineStr">
        <is>
          <t>P0129</t>
        </is>
      </c>
      <c r="G14333" t="inlineStr">
        <is>
          <t>Prod_0129</t>
        </is>
      </c>
      <c r="H14333" t="inlineStr">
        <is>
          <t>Stationery</t>
        </is>
      </c>
      <c r="I14333" t="n">
        <v>5</v>
      </c>
      <c r="J14333" t="n">
        <v>872.03</v>
      </c>
      <c r="K14333" t="n">
        <v>0.2</v>
      </c>
      <c r="L14333">
        <f>I14333*J14333*(1-K14333)</f>
        <v/>
      </c>
      <c r="M14333">
        <f>VLOOKUP(F14333,Products!A:D,4,FALSE)*I14333</f>
        <v/>
      </c>
      <c r="N14333">
        <f>L14333-M14333</f>
        <v/>
      </c>
    </row>
    <row r="14334">
      <c r="A14334" t="inlineStr">
        <is>
          <t>T1014332</t>
        </is>
      </c>
      <c r="B14334" t="inlineStr">
        <is>
          <t>2024-05-03</t>
        </is>
      </c>
      <c r="C14334" t="inlineStr">
        <is>
          <t>S012</t>
        </is>
      </c>
      <c r="D14334" t="inlineStr">
        <is>
          <t>Store_012</t>
        </is>
      </c>
      <c r="E14334" t="inlineStr">
        <is>
          <t>South</t>
        </is>
      </c>
      <c r="F14334" t="inlineStr">
        <is>
          <t>P0046</t>
        </is>
      </c>
      <c r="G14334" t="inlineStr">
        <is>
          <t>Prod_0046</t>
        </is>
      </c>
      <c r="H14334" t="inlineStr">
        <is>
          <t>Electronics</t>
        </is>
      </c>
      <c r="I14334" t="n">
        <v>2</v>
      </c>
      <c r="J14334" t="n">
        <v>64.47</v>
      </c>
      <c r="K14334" t="n">
        <v>0</v>
      </c>
      <c r="L14334">
        <f>I14334*J14334*(1-K14334)</f>
        <v/>
      </c>
      <c r="M14334">
        <f>VLOOKUP(F14334,Products!A:D,4,FALSE)*I14334</f>
        <v/>
      </c>
      <c r="N14334">
        <f>L14334-M14334</f>
        <v/>
      </c>
    </row>
    <row r="14335">
      <c r="A14335" t="inlineStr">
        <is>
          <t>T1014333</t>
        </is>
      </c>
      <c r="B14335" t="inlineStr">
        <is>
          <t>2025-01-27</t>
        </is>
      </c>
      <c r="C14335" t="inlineStr">
        <is>
          <t>S018</t>
        </is>
      </c>
      <c r="D14335" t="inlineStr">
        <is>
          <t>Store_018</t>
        </is>
      </c>
      <c r="E14335" t="inlineStr">
        <is>
          <t>South</t>
        </is>
      </c>
      <c r="F14335" t="inlineStr">
        <is>
          <t>P0082</t>
        </is>
      </c>
      <c r="G14335" t="inlineStr">
        <is>
          <t>Prod_0082</t>
        </is>
      </c>
      <c r="H14335" t="inlineStr">
        <is>
          <t>Food</t>
        </is>
      </c>
      <c r="I14335" t="n">
        <v>8</v>
      </c>
      <c r="J14335" t="n">
        <v>716.02</v>
      </c>
      <c r="K14335" t="n">
        <v>0</v>
      </c>
      <c r="L14335">
        <f>I14335*J14335*(1-K14335)</f>
        <v/>
      </c>
      <c r="M14335">
        <f>VLOOKUP(F14335,Products!A:D,4,FALSE)*I14335</f>
        <v/>
      </c>
      <c r="N14335">
        <f>L14335-M14335</f>
        <v/>
      </c>
    </row>
    <row r="14336">
      <c r="A14336" t="inlineStr">
        <is>
          <t>T1014334</t>
        </is>
      </c>
      <c r="B14336" t="inlineStr">
        <is>
          <t>2025-09-14</t>
        </is>
      </c>
      <c r="C14336" t="inlineStr">
        <is>
          <t>S046</t>
        </is>
      </c>
      <c r="D14336" t="inlineStr">
        <is>
          <t>Store_046</t>
        </is>
      </c>
      <c r="E14336" t="inlineStr">
        <is>
          <t>South</t>
        </is>
      </c>
      <c r="F14336" t="inlineStr">
        <is>
          <t>P0063</t>
        </is>
      </c>
      <c r="G14336" t="inlineStr">
        <is>
          <t>Prod_0063</t>
        </is>
      </c>
      <c r="H14336" t="inlineStr">
        <is>
          <t>Clothing</t>
        </is>
      </c>
      <c r="I14336" t="n">
        <v>5</v>
      </c>
      <c r="J14336" t="n">
        <v>231.92</v>
      </c>
      <c r="K14336" t="n">
        <v>0</v>
      </c>
      <c r="L14336">
        <f>I14336*J14336*(1-K14336)</f>
        <v/>
      </c>
      <c r="M14336">
        <f>VLOOKUP(F14336,Products!A:D,4,FALSE)*I14336</f>
        <v/>
      </c>
      <c r="N14336">
        <f>L14336-M14336</f>
        <v/>
      </c>
    </row>
    <row r="14337">
      <c r="A14337" t="inlineStr">
        <is>
          <t>T1014335</t>
        </is>
      </c>
      <c r="B14337" t="inlineStr">
        <is>
          <t>2024-04-14</t>
        </is>
      </c>
      <c r="C14337" t="inlineStr">
        <is>
          <t>S010</t>
        </is>
      </c>
      <c r="D14337" t="inlineStr">
        <is>
          <t>Store_010</t>
        </is>
      </c>
      <c r="E14337" t="inlineStr">
        <is>
          <t>North</t>
        </is>
      </c>
      <c r="F14337" t="inlineStr">
        <is>
          <t>P0058</t>
        </is>
      </c>
      <c r="G14337" t="inlineStr">
        <is>
          <t>Prod_0058</t>
        </is>
      </c>
      <c r="H14337" t="inlineStr">
        <is>
          <t>Stationery</t>
        </is>
      </c>
      <c r="I14337" t="n">
        <v>2</v>
      </c>
      <c r="J14337" t="n">
        <v>544.24</v>
      </c>
      <c r="K14337" t="n">
        <v>0.05</v>
      </c>
      <c r="L14337">
        <f>I14337*J14337*(1-K14337)</f>
        <v/>
      </c>
      <c r="M14337">
        <f>VLOOKUP(F14337,Products!A:D,4,FALSE)*I14337</f>
        <v/>
      </c>
      <c r="N14337">
        <f>L14337-M14337</f>
        <v/>
      </c>
    </row>
    <row r="14338">
      <c r="A14338" t="inlineStr">
        <is>
          <t>T1014336</t>
        </is>
      </c>
      <c r="B14338" t="inlineStr">
        <is>
          <t>2023-04-01</t>
        </is>
      </c>
      <c r="C14338" t="inlineStr">
        <is>
          <t>S009</t>
        </is>
      </c>
      <c r="D14338" t="inlineStr">
        <is>
          <t>Store_009</t>
        </is>
      </c>
      <c r="E14338" t="inlineStr">
        <is>
          <t>Central</t>
        </is>
      </c>
      <c r="F14338" t="inlineStr">
        <is>
          <t>P0170</t>
        </is>
      </c>
      <c r="G14338" t="inlineStr">
        <is>
          <t>Prod_0170</t>
        </is>
      </c>
      <c r="H14338" t="inlineStr">
        <is>
          <t>Household</t>
        </is>
      </c>
      <c r="I14338" t="n">
        <v>1</v>
      </c>
      <c r="J14338" t="n">
        <v>574.67</v>
      </c>
      <c r="K14338" t="n">
        <v>0</v>
      </c>
      <c r="L14338">
        <f>I14338*J14338*(1-K14338)</f>
        <v/>
      </c>
      <c r="M14338">
        <f>VLOOKUP(F14338,Products!A:D,4,FALSE)*I14338</f>
        <v/>
      </c>
      <c r="N14338">
        <f>L14338-M14338</f>
        <v/>
      </c>
    </row>
    <row r="14339">
      <c r="A14339" t="inlineStr">
        <is>
          <t>T1014337</t>
        </is>
      </c>
      <c r="B14339" t="inlineStr">
        <is>
          <t>2023-07-28</t>
        </is>
      </c>
      <c r="C14339" t="inlineStr">
        <is>
          <t>S027</t>
        </is>
      </c>
      <c r="D14339" t="inlineStr">
        <is>
          <t>Store_027</t>
        </is>
      </c>
      <c r="E14339" t="inlineStr">
        <is>
          <t>South</t>
        </is>
      </c>
      <c r="F14339" t="inlineStr">
        <is>
          <t>P0103</t>
        </is>
      </c>
      <c r="G14339" t="inlineStr">
        <is>
          <t>Prod_0103</t>
        </is>
      </c>
      <c r="H14339" t="inlineStr">
        <is>
          <t>Stationery</t>
        </is>
      </c>
      <c r="I14339" t="n">
        <v>6</v>
      </c>
      <c r="J14339" t="n">
        <v>668.5599999999999</v>
      </c>
      <c r="K14339" t="n">
        <v>0.1</v>
      </c>
      <c r="L14339">
        <f>I14339*J14339*(1-K14339)</f>
        <v/>
      </c>
      <c r="M14339">
        <f>VLOOKUP(F14339,Products!A:D,4,FALSE)*I14339</f>
        <v/>
      </c>
      <c r="N14339">
        <f>L14339-M14339</f>
        <v/>
      </c>
    </row>
    <row r="14340">
      <c r="A14340" t="inlineStr">
        <is>
          <t>T1014338</t>
        </is>
      </c>
      <c r="B14340" t="inlineStr">
        <is>
          <t>2025-07-13</t>
        </is>
      </c>
      <c r="C14340" t="inlineStr">
        <is>
          <t>S006</t>
        </is>
      </c>
      <c r="D14340" t="inlineStr">
        <is>
          <t>Store_006</t>
        </is>
      </c>
      <c r="E14340" t="inlineStr">
        <is>
          <t>East</t>
        </is>
      </c>
      <c r="F14340" t="inlineStr">
        <is>
          <t>P0188</t>
        </is>
      </c>
      <c r="G14340" t="inlineStr">
        <is>
          <t>Prod_0188</t>
        </is>
      </c>
      <c r="H14340" t="inlineStr">
        <is>
          <t>Food</t>
        </is>
      </c>
      <c r="I14340" t="n">
        <v>4</v>
      </c>
      <c r="J14340" t="n">
        <v>518.15</v>
      </c>
      <c r="K14340" t="n">
        <v>0.05</v>
      </c>
      <c r="L14340">
        <f>I14340*J14340*(1-K14340)</f>
        <v/>
      </c>
      <c r="M14340">
        <f>VLOOKUP(F14340,Products!A:D,4,FALSE)*I14340</f>
        <v/>
      </c>
      <c r="N14340">
        <f>L14340-M14340</f>
        <v/>
      </c>
    </row>
    <row r="14341">
      <c r="A14341" t="inlineStr">
        <is>
          <t>T1014339</t>
        </is>
      </c>
      <c r="B14341" t="inlineStr">
        <is>
          <t>2025-05-26</t>
        </is>
      </c>
      <c r="C14341" t="inlineStr">
        <is>
          <t>S029</t>
        </is>
      </c>
      <c r="D14341" t="inlineStr">
        <is>
          <t>Store_029</t>
        </is>
      </c>
      <c r="E14341" t="inlineStr">
        <is>
          <t>South</t>
        </is>
      </c>
      <c r="F14341" t="inlineStr">
        <is>
          <t>P0193</t>
        </is>
      </c>
      <c r="G14341" t="inlineStr">
        <is>
          <t>Prod_0193</t>
        </is>
      </c>
      <c r="H14341" t="inlineStr">
        <is>
          <t>Food</t>
        </is>
      </c>
      <c r="I14341" t="n">
        <v>2</v>
      </c>
      <c r="J14341" t="n">
        <v>533.79</v>
      </c>
      <c r="K14341" t="n">
        <v>0.15</v>
      </c>
      <c r="L14341">
        <f>I14341*J14341*(1-K14341)</f>
        <v/>
      </c>
      <c r="M14341">
        <f>VLOOKUP(F14341,Products!A:D,4,FALSE)*I14341</f>
        <v/>
      </c>
      <c r="N14341">
        <f>L14341-M14341</f>
        <v/>
      </c>
    </row>
    <row r="14342">
      <c r="A14342" t="inlineStr">
        <is>
          <t>T1014340</t>
        </is>
      </c>
      <c r="B14342" t="inlineStr">
        <is>
          <t>2025-08-09</t>
        </is>
      </c>
      <c r="C14342" t="inlineStr">
        <is>
          <t>S005</t>
        </is>
      </c>
      <c r="D14342" t="inlineStr">
        <is>
          <t>Store_005</t>
        </is>
      </c>
      <c r="E14342" t="inlineStr">
        <is>
          <t>Central</t>
        </is>
      </c>
      <c r="F14342" t="inlineStr">
        <is>
          <t>P0176</t>
        </is>
      </c>
      <c r="G14342" t="inlineStr">
        <is>
          <t>Prod_0176</t>
        </is>
      </c>
      <c r="H14342" t="inlineStr">
        <is>
          <t>Food</t>
        </is>
      </c>
      <c r="I14342" t="n">
        <v>4</v>
      </c>
      <c r="J14342" t="n">
        <v>643.14</v>
      </c>
      <c r="K14342" t="n">
        <v>0</v>
      </c>
      <c r="L14342">
        <f>I14342*J14342*(1-K14342)</f>
        <v/>
      </c>
      <c r="M14342">
        <f>VLOOKUP(F14342,Products!A:D,4,FALSE)*I14342</f>
        <v/>
      </c>
      <c r="N14342">
        <f>L14342-M14342</f>
        <v/>
      </c>
    </row>
    <row r="14343">
      <c r="A14343" t="inlineStr">
        <is>
          <t>T1014341</t>
        </is>
      </c>
      <c r="B14343" t="inlineStr">
        <is>
          <t>2024-09-28</t>
        </is>
      </c>
      <c r="C14343" t="inlineStr">
        <is>
          <t>S034</t>
        </is>
      </c>
      <c r="D14343" t="inlineStr">
        <is>
          <t>Store_034</t>
        </is>
      </c>
      <c r="E14343" t="inlineStr">
        <is>
          <t>Central</t>
        </is>
      </c>
      <c r="F14343" t="inlineStr">
        <is>
          <t>P0191</t>
        </is>
      </c>
      <c r="G14343" t="inlineStr">
        <is>
          <t>Prod_0191</t>
        </is>
      </c>
      <c r="H14343" t="inlineStr">
        <is>
          <t>Food</t>
        </is>
      </c>
      <c r="I14343" t="n">
        <v>2</v>
      </c>
      <c r="J14343" t="n">
        <v>597.16</v>
      </c>
      <c r="K14343" t="n">
        <v>0.2</v>
      </c>
      <c r="L14343">
        <f>I14343*J14343*(1-K14343)</f>
        <v/>
      </c>
      <c r="M14343">
        <f>VLOOKUP(F14343,Products!A:D,4,FALSE)*I14343</f>
        <v/>
      </c>
      <c r="N14343">
        <f>L14343-M14343</f>
        <v/>
      </c>
    </row>
    <row r="14344">
      <c r="A14344" t="inlineStr">
        <is>
          <t>T1014342</t>
        </is>
      </c>
      <c r="B14344" t="inlineStr">
        <is>
          <t>2023-05-07</t>
        </is>
      </c>
      <c r="C14344" t="inlineStr">
        <is>
          <t>S018</t>
        </is>
      </c>
      <c r="D14344" t="inlineStr">
        <is>
          <t>Store_018</t>
        </is>
      </c>
      <c r="E14344" t="inlineStr">
        <is>
          <t>South</t>
        </is>
      </c>
      <c r="F14344" t="inlineStr">
        <is>
          <t>P0170</t>
        </is>
      </c>
      <c r="G14344" t="inlineStr">
        <is>
          <t>Prod_0170</t>
        </is>
      </c>
      <c r="H14344" t="inlineStr">
        <is>
          <t>Household</t>
        </is>
      </c>
      <c r="I14344" t="n">
        <v>1</v>
      </c>
      <c r="J14344" t="n">
        <v>590.4400000000001</v>
      </c>
      <c r="K14344" t="n">
        <v>0.2</v>
      </c>
      <c r="L14344">
        <f>I14344*J14344*(1-K14344)</f>
        <v/>
      </c>
      <c r="M14344">
        <f>VLOOKUP(F14344,Products!A:D,4,FALSE)*I14344</f>
        <v/>
      </c>
      <c r="N14344">
        <f>L14344-M14344</f>
        <v/>
      </c>
    </row>
    <row r="14345">
      <c r="A14345" t="inlineStr">
        <is>
          <t>T1014343</t>
        </is>
      </c>
      <c r="B14345" t="inlineStr">
        <is>
          <t>2024-04-15</t>
        </is>
      </c>
      <c r="C14345" t="inlineStr">
        <is>
          <t>S003</t>
        </is>
      </c>
      <c r="D14345" t="inlineStr">
        <is>
          <t>Store_003</t>
        </is>
      </c>
      <c r="E14345" t="inlineStr">
        <is>
          <t>North</t>
        </is>
      </c>
      <c r="F14345" t="inlineStr">
        <is>
          <t>P0185</t>
        </is>
      </c>
      <c r="G14345" t="inlineStr">
        <is>
          <t>Prod_0185</t>
        </is>
      </c>
      <c r="H14345" t="inlineStr">
        <is>
          <t>Food</t>
        </is>
      </c>
      <c r="I14345" t="n">
        <v>2</v>
      </c>
      <c r="J14345" t="n">
        <v>438.21</v>
      </c>
      <c r="K14345" t="n">
        <v>0</v>
      </c>
      <c r="L14345">
        <f>I14345*J14345*(1-K14345)</f>
        <v/>
      </c>
      <c r="M14345">
        <f>VLOOKUP(F14345,Products!A:D,4,FALSE)*I14345</f>
        <v/>
      </c>
      <c r="N14345">
        <f>L14345-M14345</f>
        <v/>
      </c>
    </row>
    <row r="14346">
      <c r="A14346" t="inlineStr">
        <is>
          <t>T1014344</t>
        </is>
      </c>
      <c r="B14346" t="inlineStr">
        <is>
          <t>2023-09-04</t>
        </is>
      </c>
      <c r="C14346" t="inlineStr">
        <is>
          <t>S037</t>
        </is>
      </c>
      <c r="D14346" t="inlineStr">
        <is>
          <t>Store_037</t>
        </is>
      </c>
      <c r="E14346" t="inlineStr">
        <is>
          <t>East</t>
        </is>
      </c>
      <c r="F14346" t="inlineStr">
        <is>
          <t>P0095</t>
        </is>
      </c>
      <c r="G14346" t="inlineStr">
        <is>
          <t>Prod_0095</t>
        </is>
      </c>
      <c r="H14346" t="inlineStr">
        <is>
          <t>Food</t>
        </is>
      </c>
      <c r="I14346" t="n">
        <v>9</v>
      </c>
      <c r="J14346" t="n">
        <v>182.87</v>
      </c>
      <c r="K14346" t="n">
        <v>0</v>
      </c>
      <c r="L14346">
        <f>I14346*J14346*(1-K14346)</f>
        <v/>
      </c>
      <c r="M14346">
        <f>VLOOKUP(F14346,Products!A:D,4,FALSE)*I14346</f>
        <v/>
      </c>
      <c r="N14346">
        <f>L14346-M14346</f>
        <v/>
      </c>
    </row>
    <row r="14347">
      <c r="A14347" t="inlineStr">
        <is>
          <t>T1014345</t>
        </is>
      </c>
      <c r="B14347" t="inlineStr">
        <is>
          <t>2024-08-26</t>
        </is>
      </c>
      <c r="C14347" t="inlineStr">
        <is>
          <t>S045</t>
        </is>
      </c>
      <c r="D14347" t="inlineStr">
        <is>
          <t>Store_045</t>
        </is>
      </c>
      <c r="E14347" t="inlineStr">
        <is>
          <t>East</t>
        </is>
      </c>
      <c r="F14347" t="inlineStr">
        <is>
          <t>P0143</t>
        </is>
      </c>
      <c r="G14347" t="inlineStr">
        <is>
          <t>Prod_0143</t>
        </is>
      </c>
      <c r="H14347" t="inlineStr">
        <is>
          <t>Electronics</t>
        </is>
      </c>
      <c r="I14347" t="n">
        <v>9</v>
      </c>
      <c r="J14347" t="n">
        <v>282.37</v>
      </c>
      <c r="K14347" t="n">
        <v>0</v>
      </c>
      <c r="L14347">
        <f>I14347*J14347*(1-K14347)</f>
        <v/>
      </c>
      <c r="M14347">
        <f>VLOOKUP(F14347,Products!A:D,4,FALSE)*I14347</f>
        <v/>
      </c>
      <c r="N14347">
        <f>L14347-M14347</f>
        <v/>
      </c>
    </row>
    <row r="14348">
      <c r="A14348" t="inlineStr">
        <is>
          <t>T1014346</t>
        </is>
      </c>
      <c r="B14348" t="inlineStr">
        <is>
          <t>2024-02-17</t>
        </is>
      </c>
      <c r="C14348" t="inlineStr">
        <is>
          <t>S004</t>
        </is>
      </c>
      <c r="D14348" t="inlineStr">
        <is>
          <t>Store_004</t>
        </is>
      </c>
      <c r="E14348" t="inlineStr">
        <is>
          <t>Central</t>
        </is>
      </c>
      <c r="F14348" t="inlineStr">
        <is>
          <t>P0150</t>
        </is>
      </c>
      <c r="G14348" t="inlineStr">
        <is>
          <t>Prod_0150</t>
        </is>
      </c>
      <c r="H14348" t="inlineStr">
        <is>
          <t>Clothing</t>
        </is>
      </c>
      <c r="I14348" t="n">
        <v>9</v>
      </c>
      <c r="J14348" t="n">
        <v>302.97</v>
      </c>
      <c r="K14348" t="n">
        <v>0</v>
      </c>
      <c r="L14348">
        <f>I14348*J14348*(1-K14348)</f>
        <v/>
      </c>
      <c r="M14348">
        <f>VLOOKUP(F14348,Products!A:D,4,FALSE)*I14348</f>
        <v/>
      </c>
      <c r="N14348">
        <f>L14348-M14348</f>
        <v/>
      </c>
    </row>
    <row r="14349">
      <c r="A14349" t="inlineStr">
        <is>
          <t>T1014347</t>
        </is>
      </c>
      <c r="B14349" t="inlineStr">
        <is>
          <t>2025-03-23</t>
        </is>
      </c>
      <c r="C14349" t="inlineStr">
        <is>
          <t>S005</t>
        </is>
      </c>
      <c r="D14349" t="inlineStr">
        <is>
          <t>Store_005</t>
        </is>
      </c>
      <c r="E14349" t="inlineStr">
        <is>
          <t>Central</t>
        </is>
      </c>
      <c r="F14349" t="inlineStr">
        <is>
          <t>P0008</t>
        </is>
      </c>
      <c r="G14349" t="inlineStr">
        <is>
          <t>Prod_0008</t>
        </is>
      </c>
      <c r="H14349" t="inlineStr">
        <is>
          <t>Electronics</t>
        </is>
      </c>
      <c r="I14349" t="n">
        <v>7</v>
      </c>
      <c r="J14349" t="n">
        <v>409.51</v>
      </c>
      <c r="K14349" t="n">
        <v>0</v>
      </c>
      <c r="L14349">
        <f>I14349*J14349*(1-K14349)</f>
        <v/>
      </c>
      <c r="M14349">
        <f>VLOOKUP(F14349,Products!A:D,4,FALSE)*I14349</f>
        <v/>
      </c>
      <c r="N14349">
        <f>L14349-M14349</f>
        <v/>
      </c>
    </row>
    <row r="14350">
      <c r="A14350" t="inlineStr">
        <is>
          <t>T1014348</t>
        </is>
      </c>
      <c r="B14350" t="inlineStr">
        <is>
          <t>2025-08-09</t>
        </is>
      </c>
      <c r="C14350" t="inlineStr">
        <is>
          <t>S007</t>
        </is>
      </c>
      <c r="D14350" t="inlineStr">
        <is>
          <t>Store_007</t>
        </is>
      </c>
      <c r="E14350" t="inlineStr">
        <is>
          <t>East</t>
        </is>
      </c>
      <c r="F14350" t="inlineStr">
        <is>
          <t>P0012</t>
        </is>
      </c>
      <c r="G14350" t="inlineStr">
        <is>
          <t>Prod_0012</t>
        </is>
      </c>
      <c r="H14350" t="inlineStr">
        <is>
          <t>Food</t>
        </is>
      </c>
      <c r="I14350" t="n">
        <v>7</v>
      </c>
      <c r="J14350" t="n">
        <v>976.58</v>
      </c>
      <c r="K14350" t="n">
        <v>0</v>
      </c>
      <c r="L14350">
        <f>I14350*J14350*(1-K14350)</f>
        <v/>
      </c>
      <c r="M14350">
        <f>VLOOKUP(F14350,Products!A:D,4,FALSE)*I14350</f>
        <v/>
      </c>
      <c r="N14350">
        <f>L14350-M14350</f>
        <v/>
      </c>
    </row>
    <row r="14351">
      <c r="A14351" t="inlineStr">
        <is>
          <t>T1014349</t>
        </is>
      </c>
      <c r="B14351" t="inlineStr">
        <is>
          <t>2024-06-16</t>
        </is>
      </c>
      <c r="C14351" t="inlineStr">
        <is>
          <t>S041</t>
        </is>
      </c>
      <c r="D14351" t="inlineStr">
        <is>
          <t>Store_041</t>
        </is>
      </c>
      <c r="E14351" t="inlineStr">
        <is>
          <t>East</t>
        </is>
      </c>
      <c r="F14351" t="inlineStr">
        <is>
          <t>P0197</t>
        </is>
      </c>
      <c r="G14351" t="inlineStr">
        <is>
          <t>Prod_0197</t>
        </is>
      </c>
      <c r="H14351" t="inlineStr">
        <is>
          <t>Food</t>
        </is>
      </c>
      <c r="I14351" t="n">
        <v>7</v>
      </c>
      <c r="J14351" t="n">
        <v>212.3</v>
      </c>
      <c r="K14351" t="n">
        <v>0</v>
      </c>
      <c r="L14351">
        <f>I14351*J14351*(1-K14351)</f>
        <v/>
      </c>
      <c r="M14351">
        <f>VLOOKUP(F14351,Products!A:D,4,FALSE)*I14351</f>
        <v/>
      </c>
      <c r="N14351">
        <f>L14351-M14351</f>
        <v/>
      </c>
    </row>
    <row r="14352">
      <c r="A14352" t="inlineStr">
        <is>
          <t>T1014350</t>
        </is>
      </c>
      <c r="B14352" t="inlineStr">
        <is>
          <t>2023-03-16</t>
        </is>
      </c>
      <c r="C14352" t="inlineStr">
        <is>
          <t>S034</t>
        </is>
      </c>
      <c r="D14352" t="inlineStr">
        <is>
          <t>Store_034</t>
        </is>
      </c>
      <c r="E14352" t="inlineStr">
        <is>
          <t>Central</t>
        </is>
      </c>
      <c r="F14352" t="inlineStr">
        <is>
          <t>P0026</t>
        </is>
      </c>
      <c r="G14352" t="inlineStr">
        <is>
          <t>Prod_0026</t>
        </is>
      </c>
      <c r="H14352" t="inlineStr">
        <is>
          <t>Beverages</t>
        </is>
      </c>
      <c r="I14352" t="n">
        <v>7</v>
      </c>
      <c r="J14352" t="n">
        <v>784.36</v>
      </c>
      <c r="K14352" t="n">
        <v>0.1</v>
      </c>
      <c r="L14352">
        <f>I14352*J14352*(1-K14352)</f>
        <v/>
      </c>
      <c r="M14352">
        <f>VLOOKUP(F14352,Products!A:D,4,FALSE)*I14352</f>
        <v/>
      </c>
      <c r="N14352">
        <f>L14352-M14352</f>
        <v/>
      </c>
    </row>
    <row r="14353">
      <c r="A14353" t="inlineStr">
        <is>
          <t>T1014351</t>
        </is>
      </c>
      <c r="B14353" t="inlineStr">
        <is>
          <t>2025-01-22</t>
        </is>
      </c>
      <c r="C14353" t="inlineStr">
        <is>
          <t>S004</t>
        </is>
      </c>
      <c r="D14353" t="inlineStr">
        <is>
          <t>Store_004</t>
        </is>
      </c>
      <c r="E14353" t="inlineStr">
        <is>
          <t>Central</t>
        </is>
      </c>
      <c r="F14353" t="inlineStr">
        <is>
          <t>P0125</t>
        </is>
      </c>
      <c r="G14353" t="inlineStr">
        <is>
          <t>Prod_0125</t>
        </is>
      </c>
      <c r="H14353" t="inlineStr">
        <is>
          <t>Toys</t>
        </is>
      </c>
      <c r="I14353" t="n">
        <v>2</v>
      </c>
      <c r="J14353" t="n">
        <v>223.68</v>
      </c>
      <c r="K14353" t="n">
        <v>0.1</v>
      </c>
      <c r="L14353">
        <f>I14353*J14353*(1-K14353)</f>
        <v/>
      </c>
      <c r="M14353">
        <f>VLOOKUP(F14353,Products!A:D,4,FALSE)*I14353</f>
        <v/>
      </c>
      <c r="N14353">
        <f>L14353-M14353</f>
        <v/>
      </c>
    </row>
    <row r="14354">
      <c r="A14354" t="inlineStr">
        <is>
          <t>T1014352</t>
        </is>
      </c>
      <c r="B14354" t="inlineStr">
        <is>
          <t>2024-07-14</t>
        </is>
      </c>
      <c r="C14354" t="inlineStr">
        <is>
          <t>S005</t>
        </is>
      </c>
      <c r="D14354" t="inlineStr">
        <is>
          <t>Store_005</t>
        </is>
      </c>
      <c r="E14354" t="inlineStr">
        <is>
          <t>Central</t>
        </is>
      </c>
      <c r="F14354" t="inlineStr">
        <is>
          <t>P0143</t>
        </is>
      </c>
      <c r="G14354" t="inlineStr">
        <is>
          <t>Prod_0143</t>
        </is>
      </c>
      <c r="H14354" t="inlineStr">
        <is>
          <t>Electronics</t>
        </is>
      </c>
      <c r="I14354" t="n">
        <v>3</v>
      </c>
      <c r="J14354" t="n">
        <v>284.61</v>
      </c>
      <c r="K14354" t="n">
        <v>0.15</v>
      </c>
      <c r="L14354">
        <f>I14354*J14354*(1-K14354)</f>
        <v/>
      </c>
      <c r="M14354">
        <f>VLOOKUP(F14354,Products!A:D,4,FALSE)*I14354</f>
        <v/>
      </c>
      <c r="N14354">
        <f>L14354-M14354</f>
        <v/>
      </c>
    </row>
    <row r="14355">
      <c r="A14355" t="inlineStr">
        <is>
          <t>T1014353</t>
        </is>
      </c>
      <c r="B14355" t="inlineStr">
        <is>
          <t>2023-06-21</t>
        </is>
      </c>
      <c r="C14355" t="inlineStr">
        <is>
          <t>S029</t>
        </is>
      </c>
      <c r="D14355" t="inlineStr">
        <is>
          <t>Store_029</t>
        </is>
      </c>
      <c r="E14355" t="inlineStr">
        <is>
          <t>South</t>
        </is>
      </c>
      <c r="F14355" t="inlineStr">
        <is>
          <t>P0007</t>
        </is>
      </c>
      <c r="G14355" t="inlineStr">
        <is>
          <t>Prod_0007</t>
        </is>
      </c>
      <c r="H14355" t="inlineStr">
        <is>
          <t>Food</t>
        </is>
      </c>
      <c r="I14355" t="n">
        <v>6</v>
      </c>
      <c r="J14355" t="n">
        <v>104.27</v>
      </c>
      <c r="K14355" t="n">
        <v>0</v>
      </c>
      <c r="L14355">
        <f>I14355*J14355*(1-K14355)</f>
        <v/>
      </c>
      <c r="M14355">
        <f>VLOOKUP(F14355,Products!A:D,4,FALSE)*I14355</f>
        <v/>
      </c>
      <c r="N14355">
        <f>L14355-M14355</f>
        <v/>
      </c>
    </row>
    <row r="14356">
      <c r="A14356" t="inlineStr">
        <is>
          <t>T1014354</t>
        </is>
      </c>
      <c r="B14356" t="inlineStr">
        <is>
          <t>2024-12-09</t>
        </is>
      </c>
      <c r="C14356" t="inlineStr">
        <is>
          <t>S036</t>
        </is>
      </c>
      <c r="D14356" t="inlineStr">
        <is>
          <t>Store_036</t>
        </is>
      </c>
      <c r="E14356" t="inlineStr">
        <is>
          <t>Central</t>
        </is>
      </c>
      <c r="F14356" t="inlineStr">
        <is>
          <t>P0160</t>
        </is>
      </c>
      <c r="G14356" t="inlineStr">
        <is>
          <t>Prod_0160</t>
        </is>
      </c>
      <c r="H14356" t="inlineStr">
        <is>
          <t>Food</t>
        </is>
      </c>
      <c r="I14356" t="n">
        <v>9</v>
      </c>
      <c r="J14356" t="n">
        <v>844.79</v>
      </c>
      <c r="K14356" t="n">
        <v>0</v>
      </c>
      <c r="L14356">
        <f>I14356*J14356*(1-K14356)</f>
        <v/>
      </c>
      <c r="M14356">
        <f>VLOOKUP(F14356,Products!A:D,4,FALSE)*I14356</f>
        <v/>
      </c>
      <c r="N14356">
        <f>L14356-M14356</f>
        <v/>
      </c>
    </row>
    <row r="14357">
      <c r="A14357" t="inlineStr">
        <is>
          <t>T1014355</t>
        </is>
      </c>
      <c r="B14357" t="inlineStr">
        <is>
          <t>2023-03-18</t>
        </is>
      </c>
      <c r="C14357" t="inlineStr">
        <is>
          <t>S041</t>
        </is>
      </c>
      <c r="D14357" t="inlineStr">
        <is>
          <t>Store_041</t>
        </is>
      </c>
      <c r="E14357" t="inlineStr">
        <is>
          <t>East</t>
        </is>
      </c>
      <c r="F14357" t="inlineStr">
        <is>
          <t>P0194</t>
        </is>
      </c>
      <c r="G14357" t="inlineStr">
        <is>
          <t>Prod_0194</t>
        </is>
      </c>
      <c r="H14357" t="inlineStr">
        <is>
          <t>Food</t>
        </is>
      </c>
      <c r="I14357" t="n">
        <v>7</v>
      </c>
      <c r="J14357" t="n">
        <v>649.37</v>
      </c>
      <c r="K14357" t="n">
        <v>0</v>
      </c>
      <c r="L14357">
        <f>I14357*J14357*(1-K14357)</f>
        <v/>
      </c>
      <c r="M14357">
        <f>VLOOKUP(F14357,Products!A:D,4,FALSE)*I14357</f>
        <v/>
      </c>
      <c r="N14357">
        <f>L14357-M14357</f>
        <v/>
      </c>
    </row>
    <row r="14358">
      <c r="A14358" t="inlineStr">
        <is>
          <t>T1014356</t>
        </is>
      </c>
      <c r="B14358" t="inlineStr">
        <is>
          <t>2025-02-21</t>
        </is>
      </c>
      <c r="C14358" t="inlineStr">
        <is>
          <t>S013</t>
        </is>
      </c>
      <c r="D14358" t="inlineStr">
        <is>
          <t>Store_013</t>
        </is>
      </c>
      <c r="E14358" t="inlineStr">
        <is>
          <t>North</t>
        </is>
      </c>
      <c r="F14358" t="inlineStr">
        <is>
          <t>P0077</t>
        </is>
      </c>
      <c r="G14358" t="inlineStr">
        <is>
          <t>Prod_0077</t>
        </is>
      </c>
      <c r="H14358" t="inlineStr">
        <is>
          <t>Beverages</t>
        </is>
      </c>
      <c r="I14358" t="n">
        <v>5</v>
      </c>
      <c r="J14358" t="n">
        <v>52.3</v>
      </c>
      <c r="K14358" t="n">
        <v>0</v>
      </c>
      <c r="L14358">
        <f>I14358*J14358*(1-K14358)</f>
        <v/>
      </c>
      <c r="M14358">
        <f>VLOOKUP(F14358,Products!A:D,4,FALSE)*I14358</f>
        <v/>
      </c>
      <c r="N14358">
        <f>L14358-M14358</f>
        <v/>
      </c>
    </row>
    <row r="14359">
      <c r="A14359" t="inlineStr">
        <is>
          <t>T1014357</t>
        </is>
      </c>
      <c r="B14359" t="inlineStr">
        <is>
          <t>2024-04-07</t>
        </is>
      </c>
      <c r="C14359" t="inlineStr">
        <is>
          <t>S031</t>
        </is>
      </c>
      <c r="D14359" t="inlineStr">
        <is>
          <t>Store_031</t>
        </is>
      </c>
      <c r="E14359" t="inlineStr">
        <is>
          <t>Central</t>
        </is>
      </c>
      <c r="F14359" t="inlineStr">
        <is>
          <t>P0145</t>
        </is>
      </c>
      <c r="G14359" t="inlineStr">
        <is>
          <t>Prod_0145</t>
        </is>
      </c>
      <c r="H14359" t="inlineStr">
        <is>
          <t>Electronics</t>
        </is>
      </c>
      <c r="I14359" t="n">
        <v>7</v>
      </c>
      <c r="J14359" t="n">
        <v>532.78</v>
      </c>
      <c r="K14359" t="n">
        <v>0</v>
      </c>
      <c r="L14359">
        <f>I14359*J14359*(1-K14359)</f>
        <v/>
      </c>
      <c r="M14359">
        <f>VLOOKUP(F14359,Products!A:D,4,FALSE)*I14359</f>
        <v/>
      </c>
      <c r="N14359">
        <f>L14359-M14359</f>
        <v/>
      </c>
    </row>
    <row r="14360">
      <c r="A14360" t="inlineStr">
        <is>
          <t>T1014358</t>
        </is>
      </c>
      <c r="B14360" t="inlineStr">
        <is>
          <t>2023-11-21</t>
        </is>
      </c>
      <c r="C14360" t="inlineStr">
        <is>
          <t>S029</t>
        </is>
      </c>
      <c r="D14360" t="inlineStr">
        <is>
          <t>Store_029</t>
        </is>
      </c>
      <c r="E14360" t="inlineStr">
        <is>
          <t>South</t>
        </is>
      </c>
      <c r="F14360" t="inlineStr">
        <is>
          <t>P0053</t>
        </is>
      </c>
      <c r="G14360" t="inlineStr">
        <is>
          <t>Prod_0053</t>
        </is>
      </c>
      <c r="H14360" t="inlineStr">
        <is>
          <t>Food</t>
        </is>
      </c>
      <c r="I14360" t="n">
        <v>1</v>
      </c>
      <c r="J14360" t="n">
        <v>298.13</v>
      </c>
      <c r="K14360" t="n">
        <v>0</v>
      </c>
      <c r="L14360">
        <f>I14360*J14360*(1-K14360)</f>
        <v/>
      </c>
      <c r="M14360">
        <f>VLOOKUP(F14360,Products!A:D,4,FALSE)*I14360</f>
        <v/>
      </c>
      <c r="N14360">
        <f>L14360-M14360</f>
        <v/>
      </c>
    </row>
    <row r="14361">
      <c r="A14361" t="inlineStr">
        <is>
          <t>T1014359</t>
        </is>
      </c>
      <c r="B14361" t="inlineStr">
        <is>
          <t>2025-09-07</t>
        </is>
      </c>
      <c r="C14361" t="inlineStr">
        <is>
          <t>S008</t>
        </is>
      </c>
      <c r="D14361" t="inlineStr">
        <is>
          <t>Store_008</t>
        </is>
      </c>
      <c r="E14361" t="inlineStr">
        <is>
          <t>East</t>
        </is>
      </c>
      <c r="F14361" t="inlineStr">
        <is>
          <t>P0094</t>
        </is>
      </c>
      <c r="G14361" t="inlineStr">
        <is>
          <t>Prod_0094</t>
        </is>
      </c>
      <c r="H14361" t="inlineStr">
        <is>
          <t>Toys</t>
        </is>
      </c>
      <c r="I14361" t="n">
        <v>7</v>
      </c>
      <c r="J14361" t="n">
        <v>630.75</v>
      </c>
      <c r="K14361" t="n">
        <v>0.2</v>
      </c>
      <c r="L14361">
        <f>I14361*J14361*(1-K14361)</f>
        <v/>
      </c>
      <c r="M14361">
        <f>VLOOKUP(F14361,Products!A:D,4,FALSE)*I14361</f>
        <v/>
      </c>
      <c r="N14361">
        <f>L14361-M14361</f>
        <v/>
      </c>
    </row>
    <row r="14362">
      <c r="A14362" t="inlineStr">
        <is>
          <t>T1014360</t>
        </is>
      </c>
      <c r="B14362" t="inlineStr">
        <is>
          <t>2024-03-02</t>
        </is>
      </c>
      <c r="C14362" t="inlineStr">
        <is>
          <t>S011</t>
        </is>
      </c>
      <c r="D14362" t="inlineStr">
        <is>
          <t>Store_011</t>
        </is>
      </c>
      <c r="E14362" t="inlineStr">
        <is>
          <t>South</t>
        </is>
      </c>
      <c r="F14362" t="inlineStr">
        <is>
          <t>P0044</t>
        </is>
      </c>
      <c r="G14362" t="inlineStr">
        <is>
          <t>Prod_0044</t>
        </is>
      </c>
      <c r="H14362" t="inlineStr">
        <is>
          <t>Food</t>
        </is>
      </c>
      <c r="I14362" t="n">
        <v>5</v>
      </c>
      <c r="J14362" t="n">
        <v>247.6</v>
      </c>
      <c r="K14362" t="n">
        <v>0</v>
      </c>
      <c r="L14362">
        <f>I14362*J14362*(1-K14362)</f>
        <v/>
      </c>
      <c r="M14362">
        <f>VLOOKUP(F14362,Products!A:D,4,FALSE)*I14362</f>
        <v/>
      </c>
      <c r="N14362">
        <f>L14362-M14362</f>
        <v/>
      </c>
    </row>
    <row r="14363">
      <c r="A14363" t="inlineStr">
        <is>
          <t>T1014361</t>
        </is>
      </c>
      <c r="B14363" t="inlineStr">
        <is>
          <t>2023-06-14</t>
        </is>
      </c>
      <c r="C14363" t="inlineStr">
        <is>
          <t>S008</t>
        </is>
      </c>
      <c r="D14363" t="inlineStr">
        <is>
          <t>Store_008</t>
        </is>
      </c>
      <c r="E14363" t="inlineStr">
        <is>
          <t>East</t>
        </is>
      </c>
      <c r="F14363" t="inlineStr">
        <is>
          <t>P0101</t>
        </is>
      </c>
      <c r="G14363" t="inlineStr">
        <is>
          <t>Prod_0101</t>
        </is>
      </c>
      <c r="H14363" t="inlineStr">
        <is>
          <t>Food</t>
        </is>
      </c>
      <c r="I14363" t="n">
        <v>1</v>
      </c>
      <c r="J14363" t="n">
        <v>74.31</v>
      </c>
      <c r="K14363" t="n">
        <v>0</v>
      </c>
      <c r="L14363">
        <f>I14363*J14363*(1-K14363)</f>
        <v/>
      </c>
      <c r="M14363">
        <f>VLOOKUP(F14363,Products!A:D,4,FALSE)*I14363</f>
        <v/>
      </c>
      <c r="N14363">
        <f>L14363-M14363</f>
        <v/>
      </c>
    </row>
    <row r="14364">
      <c r="A14364" t="inlineStr">
        <is>
          <t>T1014362</t>
        </is>
      </c>
      <c r="B14364" t="inlineStr">
        <is>
          <t>2025-09-02</t>
        </is>
      </c>
      <c r="C14364" t="inlineStr">
        <is>
          <t>S038</t>
        </is>
      </c>
      <c r="D14364" t="inlineStr">
        <is>
          <t>Store_038</t>
        </is>
      </c>
      <c r="E14364" t="inlineStr">
        <is>
          <t>East</t>
        </is>
      </c>
      <c r="F14364" t="inlineStr">
        <is>
          <t>P0077</t>
        </is>
      </c>
      <c r="G14364" t="inlineStr">
        <is>
          <t>Prod_0077</t>
        </is>
      </c>
      <c r="H14364" t="inlineStr">
        <is>
          <t>Beverages</t>
        </is>
      </c>
      <c r="I14364" t="n">
        <v>2</v>
      </c>
      <c r="J14364" t="n">
        <v>45.7</v>
      </c>
      <c r="K14364" t="n">
        <v>0</v>
      </c>
      <c r="L14364">
        <f>I14364*J14364*(1-K14364)</f>
        <v/>
      </c>
      <c r="M14364">
        <f>VLOOKUP(F14364,Products!A:D,4,FALSE)*I14364</f>
        <v/>
      </c>
      <c r="N14364">
        <f>L14364-M14364</f>
        <v/>
      </c>
    </row>
    <row r="14365">
      <c r="A14365" t="inlineStr">
        <is>
          <t>T1014363</t>
        </is>
      </c>
      <c r="B14365" t="inlineStr">
        <is>
          <t>2024-11-20</t>
        </is>
      </c>
      <c r="C14365" t="inlineStr">
        <is>
          <t>S045</t>
        </is>
      </c>
      <c r="D14365" t="inlineStr">
        <is>
          <t>Store_045</t>
        </is>
      </c>
      <c r="E14365" t="inlineStr">
        <is>
          <t>East</t>
        </is>
      </c>
      <c r="F14365" t="inlineStr">
        <is>
          <t>P0019</t>
        </is>
      </c>
      <c r="G14365" t="inlineStr">
        <is>
          <t>Prod_0019</t>
        </is>
      </c>
      <c r="H14365" t="inlineStr">
        <is>
          <t>Toys</t>
        </is>
      </c>
      <c r="I14365" t="n">
        <v>2</v>
      </c>
      <c r="J14365" t="n">
        <v>511.33</v>
      </c>
      <c r="K14365" t="n">
        <v>0</v>
      </c>
      <c r="L14365">
        <f>I14365*J14365*(1-K14365)</f>
        <v/>
      </c>
      <c r="M14365">
        <f>VLOOKUP(F14365,Products!A:D,4,FALSE)*I14365</f>
        <v/>
      </c>
      <c r="N14365">
        <f>L14365-M14365</f>
        <v/>
      </c>
    </row>
    <row r="14366">
      <c r="A14366" t="inlineStr">
        <is>
          <t>T1014364</t>
        </is>
      </c>
      <c r="B14366" t="inlineStr">
        <is>
          <t>2024-11-01</t>
        </is>
      </c>
      <c r="C14366" t="inlineStr">
        <is>
          <t>S041</t>
        </is>
      </c>
      <c r="D14366" t="inlineStr">
        <is>
          <t>Store_041</t>
        </is>
      </c>
      <c r="E14366" t="inlineStr">
        <is>
          <t>East</t>
        </is>
      </c>
      <c r="F14366" t="inlineStr">
        <is>
          <t>P0185</t>
        </is>
      </c>
      <c r="G14366" t="inlineStr">
        <is>
          <t>Prod_0185</t>
        </is>
      </c>
      <c r="H14366" t="inlineStr">
        <is>
          <t>Food</t>
        </is>
      </c>
      <c r="I14366" t="n">
        <v>7</v>
      </c>
      <c r="J14366" t="n">
        <v>514.34</v>
      </c>
      <c r="K14366" t="n">
        <v>0</v>
      </c>
      <c r="L14366">
        <f>I14366*J14366*(1-K14366)</f>
        <v/>
      </c>
      <c r="M14366">
        <f>VLOOKUP(F14366,Products!A:D,4,FALSE)*I14366</f>
        <v/>
      </c>
      <c r="N14366">
        <f>L14366-M14366</f>
        <v/>
      </c>
    </row>
    <row r="14367">
      <c r="A14367" t="inlineStr">
        <is>
          <t>T1014365</t>
        </is>
      </c>
      <c r="B14367" t="inlineStr">
        <is>
          <t>2024-12-27</t>
        </is>
      </c>
      <c r="C14367" t="inlineStr">
        <is>
          <t>S038</t>
        </is>
      </c>
      <c r="D14367" t="inlineStr">
        <is>
          <t>Store_038</t>
        </is>
      </c>
      <c r="E14367" t="inlineStr">
        <is>
          <t>East</t>
        </is>
      </c>
      <c r="F14367" t="inlineStr">
        <is>
          <t>P0129</t>
        </is>
      </c>
      <c r="G14367" t="inlineStr">
        <is>
          <t>Prod_0129</t>
        </is>
      </c>
      <c r="H14367" t="inlineStr">
        <is>
          <t>Stationery</t>
        </is>
      </c>
      <c r="I14367" t="n">
        <v>8</v>
      </c>
      <c r="J14367" t="n">
        <v>784.9299999999999</v>
      </c>
      <c r="K14367" t="n">
        <v>0</v>
      </c>
      <c r="L14367">
        <f>I14367*J14367*(1-K14367)</f>
        <v/>
      </c>
      <c r="M14367">
        <f>VLOOKUP(F14367,Products!A:D,4,FALSE)*I14367</f>
        <v/>
      </c>
      <c r="N14367">
        <f>L14367-M14367</f>
        <v/>
      </c>
    </row>
    <row r="14368">
      <c r="A14368" t="inlineStr">
        <is>
          <t>T1014366</t>
        </is>
      </c>
      <c r="B14368" t="inlineStr">
        <is>
          <t>2024-01-04</t>
        </is>
      </c>
      <c r="C14368" t="inlineStr">
        <is>
          <t>S010</t>
        </is>
      </c>
      <c r="D14368" t="inlineStr">
        <is>
          <t>Store_010</t>
        </is>
      </c>
      <c r="E14368" t="inlineStr">
        <is>
          <t>North</t>
        </is>
      </c>
      <c r="F14368" t="inlineStr">
        <is>
          <t>P0131</t>
        </is>
      </c>
      <c r="G14368" t="inlineStr">
        <is>
          <t>Prod_0131</t>
        </is>
      </c>
      <c r="H14368" t="inlineStr">
        <is>
          <t>Beverages</t>
        </is>
      </c>
      <c r="I14368" t="n">
        <v>7</v>
      </c>
      <c r="J14368" t="n">
        <v>320.9</v>
      </c>
      <c r="K14368" t="n">
        <v>0</v>
      </c>
      <c r="L14368">
        <f>I14368*J14368*(1-K14368)</f>
        <v/>
      </c>
      <c r="M14368">
        <f>VLOOKUP(F14368,Products!A:D,4,FALSE)*I14368</f>
        <v/>
      </c>
      <c r="N14368">
        <f>L14368-M14368</f>
        <v/>
      </c>
    </row>
    <row r="14369">
      <c r="A14369" t="inlineStr">
        <is>
          <t>T1014367</t>
        </is>
      </c>
      <c r="B14369" t="inlineStr">
        <is>
          <t>2023-01-21</t>
        </is>
      </c>
      <c r="C14369" t="inlineStr">
        <is>
          <t>S048</t>
        </is>
      </c>
      <c r="D14369" t="inlineStr">
        <is>
          <t>Store_048</t>
        </is>
      </c>
      <c r="E14369" t="inlineStr">
        <is>
          <t>South</t>
        </is>
      </c>
      <c r="F14369" t="inlineStr">
        <is>
          <t>P0199</t>
        </is>
      </c>
      <c r="G14369" t="inlineStr">
        <is>
          <t>Prod_0199</t>
        </is>
      </c>
      <c r="H14369" t="inlineStr">
        <is>
          <t>Beverages</t>
        </is>
      </c>
      <c r="I14369" t="n">
        <v>9</v>
      </c>
      <c r="J14369" t="n">
        <v>121.46</v>
      </c>
      <c r="K14369" t="n">
        <v>0</v>
      </c>
      <c r="L14369">
        <f>I14369*J14369*(1-K14369)</f>
        <v/>
      </c>
      <c r="M14369">
        <f>VLOOKUP(F14369,Products!A:D,4,FALSE)*I14369</f>
        <v/>
      </c>
      <c r="N14369">
        <f>L14369-M14369</f>
        <v/>
      </c>
    </row>
    <row r="14370">
      <c r="A14370" t="inlineStr">
        <is>
          <t>T1014368</t>
        </is>
      </c>
      <c r="B14370" t="inlineStr">
        <is>
          <t>2024-05-17</t>
        </is>
      </c>
      <c r="C14370" t="inlineStr">
        <is>
          <t>S015</t>
        </is>
      </c>
      <c r="D14370" t="inlineStr">
        <is>
          <t>Store_015</t>
        </is>
      </c>
      <c r="E14370" t="inlineStr">
        <is>
          <t>North</t>
        </is>
      </c>
      <c r="F14370" t="inlineStr">
        <is>
          <t>P0119</t>
        </is>
      </c>
      <c r="G14370" t="inlineStr">
        <is>
          <t>Prod_0119</t>
        </is>
      </c>
      <c r="H14370" t="inlineStr">
        <is>
          <t>Electronics</t>
        </is>
      </c>
      <c r="I14370" t="n">
        <v>2</v>
      </c>
      <c r="J14370" t="n">
        <v>325.17</v>
      </c>
      <c r="K14370" t="n">
        <v>0</v>
      </c>
      <c r="L14370">
        <f>I14370*J14370*(1-K14370)</f>
        <v/>
      </c>
      <c r="M14370">
        <f>VLOOKUP(F14370,Products!A:D,4,FALSE)*I14370</f>
        <v/>
      </c>
      <c r="N14370">
        <f>L14370-M14370</f>
        <v/>
      </c>
    </row>
    <row r="14371">
      <c r="A14371" t="inlineStr">
        <is>
          <t>T1014369</t>
        </is>
      </c>
      <c r="B14371" t="inlineStr">
        <is>
          <t>2024-02-18</t>
        </is>
      </c>
      <c r="C14371" t="inlineStr">
        <is>
          <t>S019</t>
        </is>
      </c>
      <c r="D14371" t="inlineStr">
        <is>
          <t>Store_019</t>
        </is>
      </c>
      <c r="E14371" t="inlineStr">
        <is>
          <t>East</t>
        </is>
      </c>
      <c r="F14371" t="inlineStr">
        <is>
          <t>P0090</t>
        </is>
      </c>
      <c r="G14371" t="inlineStr">
        <is>
          <t>Prod_0090</t>
        </is>
      </c>
      <c r="H14371" t="inlineStr">
        <is>
          <t>Toys</t>
        </is>
      </c>
      <c r="I14371" t="n">
        <v>4</v>
      </c>
      <c r="J14371" t="n">
        <v>395.67</v>
      </c>
      <c r="K14371" t="n">
        <v>0.2</v>
      </c>
      <c r="L14371">
        <f>I14371*J14371*(1-K14371)</f>
        <v/>
      </c>
      <c r="M14371">
        <f>VLOOKUP(F14371,Products!A:D,4,FALSE)*I14371</f>
        <v/>
      </c>
      <c r="N14371">
        <f>L14371-M14371</f>
        <v/>
      </c>
    </row>
    <row r="14372">
      <c r="A14372" t="inlineStr">
        <is>
          <t>T1014370</t>
        </is>
      </c>
      <c r="B14372" t="inlineStr">
        <is>
          <t>2023-02-07</t>
        </is>
      </c>
      <c r="C14372" t="inlineStr">
        <is>
          <t>S022</t>
        </is>
      </c>
      <c r="D14372" t="inlineStr">
        <is>
          <t>Store_022</t>
        </is>
      </c>
      <c r="E14372" t="inlineStr">
        <is>
          <t>East</t>
        </is>
      </c>
      <c r="F14372" t="inlineStr">
        <is>
          <t>P0023</t>
        </is>
      </c>
      <c r="G14372" t="inlineStr">
        <is>
          <t>Prod_0023</t>
        </is>
      </c>
      <c r="H14372" t="inlineStr">
        <is>
          <t>Stationery</t>
        </is>
      </c>
      <c r="I14372" t="n">
        <v>5</v>
      </c>
      <c r="J14372" t="n">
        <v>182.49</v>
      </c>
      <c r="K14372" t="n">
        <v>0.05</v>
      </c>
      <c r="L14372">
        <f>I14372*J14372*(1-K14372)</f>
        <v/>
      </c>
      <c r="M14372">
        <f>VLOOKUP(F14372,Products!A:D,4,FALSE)*I14372</f>
        <v/>
      </c>
      <c r="N14372">
        <f>L14372-M14372</f>
        <v/>
      </c>
    </row>
    <row r="14373">
      <c r="A14373" t="inlineStr">
        <is>
          <t>T1014371</t>
        </is>
      </c>
      <c r="B14373" t="inlineStr">
        <is>
          <t>2025-04-09</t>
        </is>
      </c>
      <c r="C14373" t="inlineStr">
        <is>
          <t>S044</t>
        </is>
      </c>
      <c r="D14373" t="inlineStr">
        <is>
          <t>Store_044</t>
        </is>
      </c>
      <c r="E14373" t="inlineStr">
        <is>
          <t>North</t>
        </is>
      </c>
      <c r="F14373" t="inlineStr">
        <is>
          <t>P0106</t>
        </is>
      </c>
      <c r="G14373" t="inlineStr">
        <is>
          <t>Prod_0106</t>
        </is>
      </c>
      <c r="H14373" t="inlineStr">
        <is>
          <t>Electronics</t>
        </is>
      </c>
      <c r="I14373" t="n">
        <v>4</v>
      </c>
      <c r="J14373" t="n">
        <v>982.13</v>
      </c>
      <c r="K14373" t="n">
        <v>0.2</v>
      </c>
      <c r="L14373">
        <f>I14373*J14373*(1-K14373)</f>
        <v/>
      </c>
      <c r="M14373">
        <f>VLOOKUP(F14373,Products!A:D,4,FALSE)*I14373</f>
        <v/>
      </c>
      <c r="N14373">
        <f>L14373-M14373</f>
        <v/>
      </c>
    </row>
    <row r="14374">
      <c r="A14374" t="inlineStr">
        <is>
          <t>T1014372</t>
        </is>
      </c>
      <c r="B14374" t="inlineStr">
        <is>
          <t>2025-02-18</t>
        </is>
      </c>
      <c r="C14374" t="inlineStr">
        <is>
          <t>S022</t>
        </is>
      </c>
      <c r="D14374" t="inlineStr">
        <is>
          <t>Store_022</t>
        </is>
      </c>
      <c r="E14374" t="inlineStr">
        <is>
          <t>East</t>
        </is>
      </c>
      <c r="F14374" t="inlineStr">
        <is>
          <t>P0004</t>
        </is>
      </c>
      <c r="G14374" t="inlineStr">
        <is>
          <t>Prod_0004</t>
        </is>
      </c>
      <c r="H14374" t="inlineStr">
        <is>
          <t>Household</t>
        </is>
      </c>
      <c r="I14374" t="n">
        <v>2</v>
      </c>
      <c r="J14374" t="n">
        <v>315.41</v>
      </c>
      <c r="K14374" t="n">
        <v>0</v>
      </c>
      <c r="L14374">
        <f>I14374*J14374*(1-K14374)</f>
        <v/>
      </c>
      <c r="M14374">
        <f>VLOOKUP(F14374,Products!A:D,4,FALSE)*I14374</f>
        <v/>
      </c>
      <c r="N14374">
        <f>L14374-M14374</f>
        <v/>
      </c>
    </row>
    <row r="14375">
      <c r="A14375" t="inlineStr">
        <is>
          <t>T1014373</t>
        </is>
      </c>
      <c r="B14375" t="inlineStr">
        <is>
          <t>2023-05-07</t>
        </is>
      </c>
      <c r="C14375" t="inlineStr">
        <is>
          <t>S043</t>
        </is>
      </c>
      <c r="D14375" t="inlineStr">
        <is>
          <t>Store_043</t>
        </is>
      </c>
      <c r="E14375" t="inlineStr">
        <is>
          <t>East</t>
        </is>
      </c>
      <c r="F14375" t="inlineStr">
        <is>
          <t>P0107</t>
        </is>
      </c>
      <c r="G14375" t="inlineStr">
        <is>
          <t>Prod_0107</t>
        </is>
      </c>
      <c r="H14375" t="inlineStr">
        <is>
          <t>Stationery</t>
        </is>
      </c>
      <c r="I14375" t="n">
        <v>7</v>
      </c>
      <c r="J14375" t="n">
        <v>877.0599999999999</v>
      </c>
      <c r="K14375" t="n">
        <v>0.05</v>
      </c>
      <c r="L14375">
        <f>I14375*J14375*(1-K14375)</f>
        <v/>
      </c>
      <c r="M14375">
        <f>VLOOKUP(F14375,Products!A:D,4,FALSE)*I14375</f>
        <v/>
      </c>
      <c r="N14375">
        <f>L14375-M14375</f>
        <v/>
      </c>
    </row>
    <row r="14376">
      <c r="A14376" t="inlineStr">
        <is>
          <t>T1014374</t>
        </is>
      </c>
      <c r="B14376" t="inlineStr">
        <is>
          <t>2024-04-05</t>
        </is>
      </c>
      <c r="C14376" t="inlineStr">
        <is>
          <t>S045</t>
        </is>
      </c>
      <c r="D14376" t="inlineStr">
        <is>
          <t>Store_045</t>
        </is>
      </c>
      <c r="E14376" t="inlineStr">
        <is>
          <t>East</t>
        </is>
      </c>
      <c r="F14376" t="inlineStr">
        <is>
          <t>P0006</t>
        </is>
      </c>
      <c r="G14376" t="inlineStr">
        <is>
          <t>Prod_0006</t>
        </is>
      </c>
      <c r="H14376" t="inlineStr">
        <is>
          <t>Food</t>
        </is>
      </c>
      <c r="I14376" t="n">
        <v>6</v>
      </c>
      <c r="J14376" t="n">
        <v>1064.97</v>
      </c>
      <c r="K14376" t="n">
        <v>0</v>
      </c>
      <c r="L14376">
        <f>I14376*J14376*(1-K14376)</f>
        <v/>
      </c>
      <c r="M14376">
        <f>VLOOKUP(F14376,Products!A:D,4,FALSE)*I14376</f>
        <v/>
      </c>
      <c r="N14376">
        <f>L14376-M14376</f>
        <v/>
      </c>
    </row>
    <row r="14377">
      <c r="A14377" t="inlineStr">
        <is>
          <t>T1014375</t>
        </is>
      </c>
      <c r="B14377" t="inlineStr">
        <is>
          <t>2023-04-14</t>
        </is>
      </c>
      <c r="C14377" t="inlineStr">
        <is>
          <t>S019</t>
        </is>
      </c>
      <c r="D14377" t="inlineStr">
        <is>
          <t>Store_019</t>
        </is>
      </c>
      <c r="E14377" t="inlineStr">
        <is>
          <t>East</t>
        </is>
      </c>
      <c r="F14377" t="inlineStr">
        <is>
          <t>P0094</t>
        </is>
      </c>
      <c r="G14377" t="inlineStr">
        <is>
          <t>Prod_0094</t>
        </is>
      </c>
      <c r="H14377" t="inlineStr">
        <is>
          <t>Toys</t>
        </is>
      </c>
      <c r="I14377" t="n">
        <v>8</v>
      </c>
      <c r="J14377" t="n">
        <v>581.61</v>
      </c>
      <c r="K14377" t="n">
        <v>0.05</v>
      </c>
      <c r="L14377">
        <f>I14377*J14377*(1-K14377)</f>
        <v/>
      </c>
      <c r="M14377">
        <f>VLOOKUP(F14377,Products!A:D,4,FALSE)*I14377</f>
        <v/>
      </c>
      <c r="N14377">
        <f>L14377-M14377</f>
        <v/>
      </c>
    </row>
    <row r="14378">
      <c r="A14378" t="inlineStr">
        <is>
          <t>T1014376</t>
        </is>
      </c>
      <c r="B14378" t="inlineStr">
        <is>
          <t>2023-12-20</t>
        </is>
      </c>
      <c r="C14378" t="inlineStr">
        <is>
          <t>S038</t>
        </is>
      </c>
      <c r="D14378" t="inlineStr">
        <is>
          <t>Store_038</t>
        </is>
      </c>
      <c r="E14378" t="inlineStr">
        <is>
          <t>East</t>
        </is>
      </c>
      <c r="F14378" t="inlineStr">
        <is>
          <t>P0052</t>
        </is>
      </c>
      <c r="G14378" t="inlineStr">
        <is>
          <t>Prod_0052</t>
        </is>
      </c>
      <c r="H14378" t="inlineStr">
        <is>
          <t>Clothing</t>
        </is>
      </c>
      <c r="I14378" t="n">
        <v>2</v>
      </c>
      <c r="J14378" t="n">
        <v>49.66</v>
      </c>
      <c r="K14378" t="n">
        <v>0</v>
      </c>
      <c r="L14378">
        <f>I14378*J14378*(1-K14378)</f>
        <v/>
      </c>
      <c r="M14378">
        <f>VLOOKUP(F14378,Products!A:D,4,FALSE)*I14378</f>
        <v/>
      </c>
      <c r="N14378">
        <f>L14378-M14378</f>
        <v/>
      </c>
    </row>
    <row r="14379">
      <c r="A14379" t="inlineStr">
        <is>
          <t>T1014377</t>
        </is>
      </c>
      <c r="B14379" t="inlineStr">
        <is>
          <t>2024-05-18</t>
        </is>
      </c>
      <c r="C14379" t="inlineStr">
        <is>
          <t>S037</t>
        </is>
      </c>
      <c r="D14379" t="inlineStr">
        <is>
          <t>Store_037</t>
        </is>
      </c>
      <c r="E14379" t="inlineStr">
        <is>
          <t>East</t>
        </is>
      </c>
      <c r="F14379" t="inlineStr">
        <is>
          <t>P0020</t>
        </is>
      </c>
      <c r="G14379" t="inlineStr">
        <is>
          <t>Prod_0020</t>
        </is>
      </c>
      <c r="H14379" t="inlineStr">
        <is>
          <t>Beverages</t>
        </is>
      </c>
      <c r="I14379" t="n">
        <v>7</v>
      </c>
      <c r="J14379" t="n">
        <v>712.35</v>
      </c>
      <c r="K14379" t="n">
        <v>0</v>
      </c>
      <c r="L14379">
        <f>I14379*J14379*(1-K14379)</f>
        <v/>
      </c>
      <c r="M14379">
        <f>VLOOKUP(F14379,Products!A:D,4,FALSE)*I14379</f>
        <v/>
      </c>
      <c r="N14379">
        <f>L14379-M14379</f>
        <v/>
      </c>
    </row>
    <row r="14380">
      <c r="A14380" t="inlineStr">
        <is>
          <t>T1014378</t>
        </is>
      </c>
      <c r="B14380" t="inlineStr">
        <is>
          <t>2024-02-16</t>
        </is>
      </c>
      <c r="C14380" t="inlineStr">
        <is>
          <t>S017</t>
        </is>
      </c>
      <c r="D14380" t="inlineStr">
        <is>
          <t>Store_017</t>
        </is>
      </c>
      <c r="E14380" t="inlineStr">
        <is>
          <t>South</t>
        </is>
      </c>
      <c r="F14380" t="inlineStr">
        <is>
          <t>P0104</t>
        </is>
      </c>
      <c r="G14380" t="inlineStr">
        <is>
          <t>Prod_0104</t>
        </is>
      </c>
      <c r="H14380" t="inlineStr">
        <is>
          <t>Clothing</t>
        </is>
      </c>
      <c r="I14380" t="n">
        <v>6</v>
      </c>
      <c r="J14380" t="n">
        <v>734.27</v>
      </c>
      <c r="K14380" t="n">
        <v>0.15</v>
      </c>
      <c r="L14380">
        <f>I14380*J14380*(1-K14380)</f>
        <v/>
      </c>
      <c r="M14380">
        <f>VLOOKUP(F14380,Products!A:D,4,FALSE)*I14380</f>
        <v/>
      </c>
      <c r="N14380">
        <f>L14380-M14380</f>
        <v/>
      </c>
    </row>
    <row r="14381">
      <c r="A14381" t="inlineStr">
        <is>
          <t>T1014379</t>
        </is>
      </c>
      <c r="B14381" t="inlineStr">
        <is>
          <t>2023-11-23</t>
        </is>
      </c>
      <c r="C14381" t="inlineStr">
        <is>
          <t>S029</t>
        </is>
      </c>
      <c r="D14381" t="inlineStr">
        <is>
          <t>Store_029</t>
        </is>
      </c>
      <c r="E14381" t="inlineStr">
        <is>
          <t>South</t>
        </is>
      </c>
      <c r="F14381" t="inlineStr">
        <is>
          <t>P0026</t>
        </is>
      </c>
      <c r="G14381" t="inlineStr">
        <is>
          <t>Prod_0026</t>
        </is>
      </c>
      <c r="H14381" t="inlineStr">
        <is>
          <t>Beverages</t>
        </is>
      </c>
      <c r="I14381" t="n">
        <v>4</v>
      </c>
      <c r="J14381" t="n">
        <v>905.86</v>
      </c>
      <c r="K14381" t="n">
        <v>0.1</v>
      </c>
      <c r="L14381">
        <f>I14381*J14381*(1-K14381)</f>
        <v/>
      </c>
      <c r="M14381">
        <f>VLOOKUP(F14381,Products!A:D,4,FALSE)*I14381</f>
        <v/>
      </c>
      <c r="N14381">
        <f>L14381-M14381</f>
        <v/>
      </c>
    </row>
    <row r="14382">
      <c r="A14382" t="inlineStr">
        <is>
          <t>T1014380</t>
        </is>
      </c>
      <c r="B14382" t="inlineStr">
        <is>
          <t>2025-06-24</t>
        </is>
      </c>
      <c r="C14382" t="inlineStr">
        <is>
          <t>S029</t>
        </is>
      </c>
      <c r="D14382" t="inlineStr">
        <is>
          <t>Store_029</t>
        </is>
      </c>
      <c r="E14382" t="inlineStr">
        <is>
          <t>South</t>
        </is>
      </c>
      <c r="F14382" t="inlineStr">
        <is>
          <t>P0001</t>
        </is>
      </c>
      <c r="G14382" t="inlineStr">
        <is>
          <t>Prod_0001</t>
        </is>
      </c>
      <c r="H14382" t="inlineStr">
        <is>
          <t>Beverages</t>
        </is>
      </c>
      <c r="I14382" t="n">
        <v>7</v>
      </c>
      <c r="J14382" t="n">
        <v>758.42</v>
      </c>
      <c r="K14382" t="n">
        <v>0</v>
      </c>
      <c r="L14382">
        <f>I14382*J14382*(1-K14382)</f>
        <v/>
      </c>
      <c r="M14382">
        <f>VLOOKUP(F14382,Products!A:D,4,FALSE)*I14382</f>
        <v/>
      </c>
      <c r="N14382">
        <f>L14382-M14382</f>
        <v/>
      </c>
    </row>
    <row r="14383">
      <c r="A14383" t="inlineStr">
        <is>
          <t>T1014381</t>
        </is>
      </c>
      <c r="B14383" t="inlineStr">
        <is>
          <t>2023-08-21</t>
        </is>
      </c>
      <c r="C14383" t="inlineStr">
        <is>
          <t>S020</t>
        </is>
      </c>
      <c r="D14383" t="inlineStr">
        <is>
          <t>Store_020</t>
        </is>
      </c>
      <c r="E14383" t="inlineStr">
        <is>
          <t>West</t>
        </is>
      </c>
      <c r="F14383" t="inlineStr">
        <is>
          <t>P0096</t>
        </is>
      </c>
      <c r="G14383" t="inlineStr">
        <is>
          <t>Prod_0096</t>
        </is>
      </c>
      <c r="H14383" t="inlineStr">
        <is>
          <t>Beverages</t>
        </is>
      </c>
      <c r="I14383" t="n">
        <v>8</v>
      </c>
      <c r="J14383" t="n">
        <v>448.92</v>
      </c>
      <c r="K14383" t="n">
        <v>0.2</v>
      </c>
      <c r="L14383">
        <f>I14383*J14383*(1-K14383)</f>
        <v/>
      </c>
      <c r="M14383">
        <f>VLOOKUP(F14383,Products!A:D,4,FALSE)*I14383</f>
        <v/>
      </c>
      <c r="N14383">
        <f>L14383-M14383</f>
        <v/>
      </c>
    </row>
    <row r="14384">
      <c r="A14384" t="inlineStr">
        <is>
          <t>T1014382</t>
        </is>
      </c>
      <c r="B14384" t="inlineStr">
        <is>
          <t>2025-04-21</t>
        </is>
      </c>
      <c r="C14384" t="inlineStr">
        <is>
          <t>S006</t>
        </is>
      </c>
      <c r="D14384" t="inlineStr">
        <is>
          <t>Store_006</t>
        </is>
      </c>
      <c r="E14384" t="inlineStr">
        <is>
          <t>East</t>
        </is>
      </c>
      <c r="F14384" t="inlineStr">
        <is>
          <t>P0068</t>
        </is>
      </c>
      <c r="G14384" t="inlineStr">
        <is>
          <t>Prod_0068</t>
        </is>
      </c>
      <c r="H14384" t="inlineStr">
        <is>
          <t>Household</t>
        </is>
      </c>
      <c r="I14384" t="n">
        <v>6</v>
      </c>
      <c r="J14384" t="n">
        <v>181.21</v>
      </c>
      <c r="K14384" t="n">
        <v>0</v>
      </c>
      <c r="L14384">
        <f>I14384*J14384*(1-K14384)</f>
        <v/>
      </c>
      <c r="M14384">
        <f>VLOOKUP(F14384,Products!A:D,4,FALSE)*I14384</f>
        <v/>
      </c>
      <c r="N14384">
        <f>L14384-M14384</f>
        <v/>
      </c>
    </row>
    <row r="14385">
      <c r="A14385" t="inlineStr">
        <is>
          <t>T1014383</t>
        </is>
      </c>
      <c r="B14385" t="inlineStr">
        <is>
          <t>2025-01-24</t>
        </is>
      </c>
      <c r="C14385" t="inlineStr">
        <is>
          <t>S012</t>
        </is>
      </c>
      <c r="D14385" t="inlineStr">
        <is>
          <t>Store_012</t>
        </is>
      </c>
      <c r="E14385" t="inlineStr">
        <is>
          <t>South</t>
        </is>
      </c>
      <c r="F14385" t="inlineStr">
        <is>
          <t>P0176</t>
        </is>
      </c>
      <c r="G14385" t="inlineStr">
        <is>
          <t>Prod_0176</t>
        </is>
      </c>
      <c r="H14385" t="inlineStr">
        <is>
          <t>Food</t>
        </is>
      </c>
      <c r="I14385" t="n">
        <v>8</v>
      </c>
      <c r="J14385" t="n">
        <v>579.17</v>
      </c>
      <c r="K14385" t="n">
        <v>0</v>
      </c>
      <c r="L14385">
        <f>I14385*J14385*(1-K14385)</f>
        <v/>
      </c>
      <c r="M14385">
        <f>VLOOKUP(F14385,Products!A:D,4,FALSE)*I14385</f>
        <v/>
      </c>
      <c r="N14385">
        <f>L14385-M14385</f>
        <v/>
      </c>
    </row>
    <row r="14386">
      <c r="A14386" t="inlineStr">
        <is>
          <t>T1014384</t>
        </is>
      </c>
      <c r="B14386" t="inlineStr">
        <is>
          <t>2023-07-31</t>
        </is>
      </c>
      <c r="C14386" t="inlineStr">
        <is>
          <t>S039</t>
        </is>
      </c>
      <c r="D14386" t="inlineStr">
        <is>
          <t>Store_039</t>
        </is>
      </c>
      <c r="E14386" t="inlineStr">
        <is>
          <t>North</t>
        </is>
      </c>
      <c r="F14386" t="inlineStr">
        <is>
          <t>P0138</t>
        </is>
      </c>
      <c r="G14386" t="inlineStr">
        <is>
          <t>Prod_0138</t>
        </is>
      </c>
      <c r="H14386" t="inlineStr">
        <is>
          <t>Household</t>
        </is>
      </c>
      <c r="I14386" t="n">
        <v>9</v>
      </c>
      <c r="J14386" t="n">
        <v>354.62</v>
      </c>
      <c r="K14386" t="n">
        <v>0</v>
      </c>
      <c r="L14386">
        <f>I14386*J14386*(1-K14386)</f>
        <v/>
      </c>
      <c r="M14386">
        <f>VLOOKUP(F14386,Products!A:D,4,FALSE)*I14386</f>
        <v/>
      </c>
      <c r="N14386">
        <f>L14386-M14386</f>
        <v/>
      </c>
    </row>
    <row r="14387">
      <c r="A14387" t="inlineStr">
        <is>
          <t>T1014385</t>
        </is>
      </c>
      <c r="B14387" t="inlineStr">
        <is>
          <t>2024-05-22</t>
        </is>
      </c>
      <c r="C14387" t="inlineStr">
        <is>
          <t>S035</t>
        </is>
      </c>
      <c r="D14387" t="inlineStr">
        <is>
          <t>Store_035</t>
        </is>
      </c>
      <c r="E14387" t="inlineStr">
        <is>
          <t>Central</t>
        </is>
      </c>
      <c r="F14387" t="inlineStr">
        <is>
          <t>P0108</t>
        </is>
      </c>
      <c r="G14387" t="inlineStr">
        <is>
          <t>Prod_0108</t>
        </is>
      </c>
      <c r="H14387" t="inlineStr">
        <is>
          <t>Stationery</t>
        </is>
      </c>
      <c r="I14387" t="n">
        <v>1</v>
      </c>
      <c r="J14387" t="n">
        <v>531.3099999999999</v>
      </c>
      <c r="K14387" t="n">
        <v>0.15</v>
      </c>
      <c r="L14387">
        <f>I14387*J14387*(1-K14387)</f>
        <v/>
      </c>
      <c r="M14387">
        <f>VLOOKUP(F14387,Products!A:D,4,FALSE)*I14387</f>
        <v/>
      </c>
      <c r="N14387">
        <f>L14387-M14387</f>
        <v/>
      </c>
    </row>
    <row r="14388">
      <c r="A14388" t="inlineStr">
        <is>
          <t>T1014386</t>
        </is>
      </c>
      <c r="B14388" t="inlineStr">
        <is>
          <t>2024-03-13</t>
        </is>
      </c>
      <c r="C14388" t="inlineStr">
        <is>
          <t>S027</t>
        </is>
      </c>
      <c r="D14388" t="inlineStr">
        <is>
          <t>Store_027</t>
        </is>
      </c>
      <c r="E14388" t="inlineStr">
        <is>
          <t>South</t>
        </is>
      </c>
      <c r="F14388" t="inlineStr">
        <is>
          <t>P0150</t>
        </is>
      </c>
      <c r="G14388" t="inlineStr">
        <is>
          <t>Prod_0150</t>
        </is>
      </c>
      <c r="H14388" t="inlineStr">
        <is>
          <t>Clothing</t>
        </is>
      </c>
      <c r="I14388" t="n">
        <v>6</v>
      </c>
      <c r="J14388" t="n">
        <v>378.18</v>
      </c>
      <c r="K14388" t="n">
        <v>0</v>
      </c>
      <c r="L14388">
        <f>I14388*J14388*(1-K14388)</f>
        <v/>
      </c>
      <c r="M14388">
        <f>VLOOKUP(F14388,Products!A:D,4,FALSE)*I14388</f>
        <v/>
      </c>
      <c r="N14388">
        <f>L14388-M14388</f>
        <v/>
      </c>
    </row>
    <row r="14389">
      <c r="A14389" t="inlineStr">
        <is>
          <t>T1014387</t>
        </is>
      </c>
      <c r="B14389" t="inlineStr">
        <is>
          <t>2025-09-19</t>
        </is>
      </c>
      <c r="C14389" t="inlineStr">
        <is>
          <t>S031</t>
        </is>
      </c>
      <c r="D14389" t="inlineStr">
        <is>
          <t>Store_031</t>
        </is>
      </c>
      <c r="E14389" t="inlineStr">
        <is>
          <t>Central</t>
        </is>
      </c>
      <c r="F14389" t="inlineStr">
        <is>
          <t>P0080</t>
        </is>
      </c>
      <c r="G14389" t="inlineStr">
        <is>
          <t>Prod_0080</t>
        </is>
      </c>
      <c r="H14389" t="inlineStr">
        <is>
          <t>Clothing</t>
        </is>
      </c>
      <c r="I14389" t="n">
        <v>6</v>
      </c>
      <c r="J14389" t="n">
        <v>745.13</v>
      </c>
      <c r="K14389" t="n">
        <v>0</v>
      </c>
      <c r="L14389">
        <f>I14389*J14389*(1-K14389)</f>
        <v/>
      </c>
      <c r="M14389">
        <f>VLOOKUP(F14389,Products!A:D,4,FALSE)*I14389</f>
        <v/>
      </c>
      <c r="N14389">
        <f>L14389-M14389</f>
        <v/>
      </c>
    </row>
    <row r="14390">
      <c r="A14390" t="inlineStr">
        <is>
          <t>T1014388</t>
        </is>
      </c>
      <c r="B14390" t="inlineStr">
        <is>
          <t>2023-02-01</t>
        </is>
      </c>
      <c r="C14390" t="inlineStr">
        <is>
          <t>S006</t>
        </is>
      </c>
      <c r="D14390" t="inlineStr">
        <is>
          <t>Store_006</t>
        </is>
      </c>
      <c r="E14390" t="inlineStr">
        <is>
          <t>East</t>
        </is>
      </c>
      <c r="F14390" t="inlineStr">
        <is>
          <t>P0036</t>
        </is>
      </c>
      <c r="G14390" t="inlineStr">
        <is>
          <t>Prod_0036</t>
        </is>
      </c>
      <c r="H14390" t="inlineStr">
        <is>
          <t>Clothing</t>
        </is>
      </c>
      <c r="I14390" t="n">
        <v>8</v>
      </c>
      <c r="J14390" t="n">
        <v>462.53</v>
      </c>
      <c r="K14390" t="n">
        <v>0</v>
      </c>
      <c r="L14390">
        <f>I14390*J14390*(1-K14390)</f>
        <v/>
      </c>
      <c r="M14390">
        <f>VLOOKUP(F14390,Products!A:D,4,FALSE)*I14390</f>
        <v/>
      </c>
      <c r="N14390">
        <f>L14390-M14390</f>
        <v/>
      </c>
    </row>
    <row r="14391">
      <c r="A14391" t="inlineStr">
        <is>
          <t>T1014389</t>
        </is>
      </c>
      <c r="B14391" t="inlineStr">
        <is>
          <t>2024-03-27</t>
        </is>
      </c>
      <c r="C14391" t="inlineStr">
        <is>
          <t>S023</t>
        </is>
      </c>
      <c r="D14391" t="inlineStr">
        <is>
          <t>Store_023</t>
        </is>
      </c>
      <c r="E14391" t="inlineStr">
        <is>
          <t>South</t>
        </is>
      </c>
      <c r="F14391" t="inlineStr">
        <is>
          <t>P0113</t>
        </is>
      </c>
      <c r="G14391" t="inlineStr">
        <is>
          <t>Prod_0113</t>
        </is>
      </c>
      <c r="H14391" t="inlineStr">
        <is>
          <t>Toys</t>
        </is>
      </c>
      <c r="I14391" t="n">
        <v>2</v>
      </c>
      <c r="J14391" t="n">
        <v>711.53</v>
      </c>
      <c r="K14391" t="n">
        <v>0.05</v>
      </c>
      <c r="L14391">
        <f>I14391*J14391*(1-K14391)</f>
        <v/>
      </c>
      <c r="M14391">
        <f>VLOOKUP(F14391,Products!A:D,4,FALSE)*I14391</f>
        <v/>
      </c>
      <c r="N14391">
        <f>L14391-M14391</f>
        <v/>
      </c>
    </row>
    <row r="14392">
      <c r="A14392" t="inlineStr">
        <is>
          <t>T1014390</t>
        </is>
      </c>
      <c r="B14392" t="inlineStr">
        <is>
          <t>2024-04-26</t>
        </is>
      </c>
      <c r="C14392" t="inlineStr">
        <is>
          <t>S026</t>
        </is>
      </c>
      <c r="D14392" t="inlineStr">
        <is>
          <t>Store_026</t>
        </is>
      </c>
      <c r="E14392" t="inlineStr">
        <is>
          <t>North</t>
        </is>
      </c>
      <c r="F14392" t="inlineStr">
        <is>
          <t>P0017</t>
        </is>
      </c>
      <c r="G14392" t="inlineStr">
        <is>
          <t>Prod_0017</t>
        </is>
      </c>
      <c r="H14392" t="inlineStr">
        <is>
          <t>Food</t>
        </is>
      </c>
      <c r="I14392" t="n">
        <v>4</v>
      </c>
      <c r="J14392" t="n">
        <v>721.37</v>
      </c>
      <c r="K14392" t="n">
        <v>0.05</v>
      </c>
      <c r="L14392">
        <f>I14392*J14392*(1-K14392)</f>
        <v/>
      </c>
      <c r="M14392">
        <f>VLOOKUP(F14392,Products!A:D,4,FALSE)*I14392</f>
        <v/>
      </c>
      <c r="N14392">
        <f>L14392-M14392</f>
        <v/>
      </c>
    </row>
    <row r="14393">
      <c r="A14393" t="inlineStr">
        <is>
          <t>T1014391</t>
        </is>
      </c>
      <c r="B14393" t="inlineStr">
        <is>
          <t>2025-07-26</t>
        </is>
      </c>
      <c r="C14393" t="inlineStr">
        <is>
          <t>S017</t>
        </is>
      </c>
      <c r="D14393" t="inlineStr">
        <is>
          <t>Store_017</t>
        </is>
      </c>
      <c r="E14393" t="inlineStr">
        <is>
          <t>South</t>
        </is>
      </c>
      <c r="F14393" t="inlineStr">
        <is>
          <t>P0052</t>
        </is>
      </c>
      <c r="G14393" t="inlineStr">
        <is>
          <t>Prod_0052</t>
        </is>
      </c>
      <c r="H14393" t="inlineStr">
        <is>
          <t>Clothing</t>
        </is>
      </c>
      <c r="I14393" t="n">
        <v>1</v>
      </c>
      <c r="J14393" t="n">
        <v>38.12</v>
      </c>
      <c r="K14393" t="n">
        <v>0</v>
      </c>
      <c r="L14393">
        <f>I14393*J14393*(1-K14393)</f>
        <v/>
      </c>
      <c r="M14393">
        <f>VLOOKUP(F14393,Products!A:D,4,FALSE)*I14393</f>
        <v/>
      </c>
      <c r="N14393">
        <f>L14393-M14393</f>
        <v/>
      </c>
    </row>
    <row r="14394">
      <c r="A14394" t="inlineStr">
        <is>
          <t>T1014392</t>
        </is>
      </c>
      <c r="B14394" t="inlineStr">
        <is>
          <t>2023-10-20</t>
        </is>
      </c>
      <c r="C14394" t="inlineStr">
        <is>
          <t>S030</t>
        </is>
      </c>
      <c r="D14394" t="inlineStr">
        <is>
          <t>Store_030</t>
        </is>
      </c>
      <c r="E14394" t="inlineStr">
        <is>
          <t>North</t>
        </is>
      </c>
      <c r="F14394" t="inlineStr">
        <is>
          <t>P0177</t>
        </is>
      </c>
      <c r="G14394" t="inlineStr">
        <is>
          <t>Prod_0177</t>
        </is>
      </c>
      <c r="H14394" t="inlineStr">
        <is>
          <t>Household</t>
        </is>
      </c>
      <c r="I14394" t="n">
        <v>5</v>
      </c>
      <c r="J14394" t="n">
        <v>213.79</v>
      </c>
      <c r="K14394" t="n">
        <v>0.05</v>
      </c>
      <c r="L14394">
        <f>I14394*J14394*(1-K14394)</f>
        <v/>
      </c>
      <c r="M14394">
        <f>VLOOKUP(F14394,Products!A:D,4,FALSE)*I14394</f>
        <v/>
      </c>
      <c r="N14394">
        <f>L14394-M14394</f>
        <v/>
      </c>
    </row>
    <row r="14395">
      <c r="A14395" t="inlineStr">
        <is>
          <t>T1014393</t>
        </is>
      </c>
      <c r="B14395" t="inlineStr">
        <is>
          <t>2024-01-27</t>
        </is>
      </c>
      <c r="C14395" t="inlineStr">
        <is>
          <t>S050</t>
        </is>
      </c>
      <c r="D14395" t="inlineStr">
        <is>
          <t>Store_050</t>
        </is>
      </c>
      <c r="E14395" t="inlineStr">
        <is>
          <t>South</t>
        </is>
      </c>
      <c r="F14395" t="inlineStr">
        <is>
          <t>P0017</t>
        </is>
      </c>
      <c r="G14395" t="inlineStr">
        <is>
          <t>Prod_0017</t>
        </is>
      </c>
      <c r="H14395" t="inlineStr">
        <is>
          <t>Food</t>
        </is>
      </c>
      <c r="I14395" t="n">
        <v>5</v>
      </c>
      <c r="J14395" t="n">
        <v>661.63</v>
      </c>
      <c r="K14395" t="n">
        <v>0.05</v>
      </c>
      <c r="L14395">
        <f>I14395*J14395*(1-K14395)</f>
        <v/>
      </c>
      <c r="M14395">
        <f>VLOOKUP(F14395,Products!A:D,4,FALSE)*I14395</f>
        <v/>
      </c>
      <c r="N14395">
        <f>L14395-M14395</f>
        <v/>
      </c>
    </row>
    <row r="14396">
      <c r="A14396" t="inlineStr">
        <is>
          <t>T1014394</t>
        </is>
      </c>
      <c r="B14396" t="inlineStr">
        <is>
          <t>2025-09-24</t>
        </is>
      </c>
      <c r="C14396" t="inlineStr">
        <is>
          <t>S050</t>
        </is>
      </c>
      <c r="D14396" t="inlineStr">
        <is>
          <t>Store_050</t>
        </is>
      </c>
      <c r="E14396" t="inlineStr">
        <is>
          <t>South</t>
        </is>
      </c>
      <c r="F14396" t="inlineStr">
        <is>
          <t>P0059</t>
        </is>
      </c>
      <c r="G14396" t="inlineStr">
        <is>
          <t>Prod_0059</t>
        </is>
      </c>
      <c r="H14396" t="inlineStr">
        <is>
          <t>Beverages</t>
        </is>
      </c>
      <c r="I14396" t="n">
        <v>5</v>
      </c>
      <c r="J14396" t="n">
        <v>410.37</v>
      </c>
      <c r="K14396" t="n">
        <v>0</v>
      </c>
      <c r="L14396">
        <f>I14396*J14396*(1-K14396)</f>
        <v/>
      </c>
      <c r="M14396">
        <f>VLOOKUP(F14396,Products!A:D,4,FALSE)*I14396</f>
        <v/>
      </c>
      <c r="N14396">
        <f>L14396-M14396</f>
        <v/>
      </c>
    </row>
    <row r="14397">
      <c r="A14397" t="inlineStr">
        <is>
          <t>T1014395</t>
        </is>
      </c>
      <c r="B14397" t="inlineStr">
        <is>
          <t>2024-07-18</t>
        </is>
      </c>
      <c r="C14397" t="inlineStr">
        <is>
          <t>S005</t>
        </is>
      </c>
      <c r="D14397" t="inlineStr">
        <is>
          <t>Store_005</t>
        </is>
      </c>
      <c r="E14397" t="inlineStr">
        <is>
          <t>Central</t>
        </is>
      </c>
      <c r="F14397" t="inlineStr">
        <is>
          <t>P0064</t>
        </is>
      </c>
      <c r="G14397" t="inlineStr">
        <is>
          <t>Prod_0064</t>
        </is>
      </c>
      <c r="H14397" t="inlineStr">
        <is>
          <t>Beverages</t>
        </is>
      </c>
      <c r="I14397" t="n">
        <v>1</v>
      </c>
      <c r="J14397" t="n">
        <v>671.65</v>
      </c>
      <c r="K14397" t="n">
        <v>0</v>
      </c>
      <c r="L14397">
        <f>I14397*J14397*(1-K14397)</f>
        <v/>
      </c>
      <c r="M14397">
        <f>VLOOKUP(F14397,Products!A:D,4,FALSE)*I14397</f>
        <v/>
      </c>
      <c r="N14397">
        <f>L14397-M14397</f>
        <v/>
      </c>
    </row>
    <row r="14398">
      <c r="A14398" t="inlineStr">
        <is>
          <t>T1014396</t>
        </is>
      </c>
      <c r="B14398" t="inlineStr">
        <is>
          <t>2023-07-03</t>
        </is>
      </c>
      <c r="C14398" t="inlineStr">
        <is>
          <t>S019</t>
        </is>
      </c>
      <c r="D14398" t="inlineStr">
        <is>
          <t>Store_019</t>
        </is>
      </c>
      <c r="E14398" t="inlineStr">
        <is>
          <t>East</t>
        </is>
      </c>
      <c r="F14398" t="inlineStr">
        <is>
          <t>P0169</t>
        </is>
      </c>
      <c r="G14398" t="inlineStr">
        <is>
          <t>Prod_0169</t>
        </is>
      </c>
      <c r="H14398" t="inlineStr">
        <is>
          <t>Beverages</t>
        </is>
      </c>
      <c r="I14398" t="n">
        <v>2</v>
      </c>
      <c r="J14398" t="n">
        <v>637.03</v>
      </c>
      <c r="K14398" t="n">
        <v>0.1</v>
      </c>
      <c r="L14398">
        <f>I14398*J14398*(1-K14398)</f>
        <v/>
      </c>
      <c r="M14398">
        <f>VLOOKUP(F14398,Products!A:D,4,FALSE)*I14398</f>
        <v/>
      </c>
      <c r="N14398">
        <f>L14398-M14398</f>
        <v/>
      </c>
    </row>
    <row r="14399">
      <c r="A14399" t="inlineStr">
        <is>
          <t>T1014397</t>
        </is>
      </c>
      <c r="B14399" t="inlineStr">
        <is>
          <t>2023-12-05</t>
        </is>
      </c>
      <c r="C14399" t="inlineStr">
        <is>
          <t>S002</t>
        </is>
      </c>
      <c r="D14399" t="inlineStr">
        <is>
          <t>Store_002</t>
        </is>
      </c>
      <c r="E14399" t="inlineStr">
        <is>
          <t>South</t>
        </is>
      </c>
      <c r="F14399" t="inlineStr">
        <is>
          <t>P0052</t>
        </is>
      </c>
      <c r="G14399" t="inlineStr">
        <is>
          <t>Prod_0052</t>
        </is>
      </c>
      <c r="H14399" t="inlineStr">
        <is>
          <t>Clothing</t>
        </is>
      </c>
      <c r="I14399" t="n">
        <v>9</v>
      </c>
      <c r="J14399" t="n">
        <v>47.38</v>
      </c>
      <c r="K14399" t="n">
        <v>0</v>
      </c>
      <c r="L14399">
        <f>I14399*J14399*(1-K14399)</f>
        <v/>
      </c>
      <c r="M14399">
        <f>VLOOKUP(F14399,Products!A:D,4,FALSE)*I14399</f>
        <v/>
      </c>
      <c r="N14399">
        <f>L14399-M14399</f>
        <v/>
      </c>
    </row>
    <row r="14400">
      <c r="A14400" t="inlineStr">
        <is>
          <t>T1014398</t>
        </is>
      </c>
      <c r="B14400" t="inlineStr">
        <is>
          <t>2023-11-01</t>
        </is>
      </c>
      <c r="C14400" t="inlineStr">
        <is>
          <t>S017</t>
        </is>
      </c>
      <c r="D14400" t="inlineStr">
        <is>
          <t>Store_017</t>
        </is>
      </c>
      <c r="E14400" t="inlineStr">
        <is>
          <t>South</t>
        </is>
      </c>
      <c r="F14400" t="inlineStr">
        <is>
          <t>P0055</t>
        </is>
      </c>
      <c r="G14400" t="inlineStr">
        <is>
          <t>Prod_0055</t>
        </is>
      </c>
      <c r="H14400" t="inlineStr">
        <is>
          <t>Beverages</t>
        </is>
      </c>
      <c r="I14400" t="n">
        <v>3</v>
      </c>
      <c r="J14400" t="n">
        <v>186.22</v>
      </c>
      <c r="K14400" t="n">
        <v>0</v>
      </c>
      <c r="L14400">
        <f>I14400*J14400*(1-K14400)</f>
        <v/>
      </c>
      <c r="M14400">
        <f>VLOOKUP(F14400,Products!A:D,4,FALSE)*I14400</f>
        <v/>
      </c>
      <c r="N14400">
        <f>L14400-M14400</f>
        <v/>
      </c>
    </row>
    <row r="14401">
      <c r="A14401" t="inlineStr">
        <is>
          <t>T1014399</t>
        </is>
      </c>
      <c r="B14401" t="inlineStr">
        <is>
          <t>2024-12-14</t>
        </is>
      </c>
      <c r="C14401" t="inlineStr">
        <is>
          <t>S027</t>
        </is>
      </c>
      <c r="D14401" t="inlineStr">
        <is>
          <t>Store_027</t>
        </is>
      </c>
      <c r="E14401" t="inlineStr">
        <is>
          <t>South</t>
        </is>
      </c>
      <c r="F14401" t="inlineStr">
        <is>
          <t>P0120</t>
        </is>
      </c>
      <c r="G14401" t="inlineStr">
        <is>
          <t>Prod_0120</t>
        </is>
      </c>
      <c r="H14401" t="inlineStr">
        <is>
          <t>Stationery</t>
        </is>
      </c>
      <c r="I14401" t="n">
        <v>4</v>
      </c>
      <c r="J14401" t="n">
        <v>509.52</v>
      </c>
      <c r="K14401" t="n">
        <v>0</v>
      </c>
      <c r="L14401">
        <f>I14401*J14401*(1-K14401)</f>
        <v/>
      </c>
      <c r="M14401">
        <f>VLOOKUP(F14401,Products!A:D,4,FALSE)*I14401</f>
        <v/>
      </c>
      <c r="N14401">
        <f>L14401-M14401</f>
        <v/>
      </c>
    </row>
    <row r="14402">
      <c r="A14402" t="inlineStr">
        <is>
          <t>T1014400</t>
        </is>
      </c>
      <c r="B14402" t="inlineStr">
        <is>
          <t>2023-08-28</t>
        </is>
      </c>
      <c r="C14402" t="inlineStr">
        <is>
          <t>S019</t>
        </is>
      </c>
      <c r="D14402" t="inlineStr">
        <is>
          <t>Store_019</t>
        </is>
      </c>
      <c r="E14402" t="inlineStr">
        <is>
          <t>East</t>
        </is>
      </c>
      <c r="F14402" t="inlineStr">
        <is>
          <t>P0093</t>
        </is>
      </c>
      <c r="G14402" t="inlineStr">
        <is>
          <t>Prod_0093</t>
        </is>
      </c>
      <c r="H14402" t="inlineStr">
        <is>
          <t>Electronics</t>
        </is>
      </c>
      <c r="I14402" t="n">
        <v>8</v>
      </c>
      <c r="J14402" t="n">
        <v>238.57</v>
      </c>
      <c r="K14402" t="n">
        <v>0</v>
      </c>
      <c r="L14402">
        <f>I14402*J14402*(1-K14402)</f>
        <v/>
      </c>
      <c r="M14402">
        <f>VLOOKUP(F14402,Products!A:D,4,FALSE)*I14402</f>
        <v/>
      </c>
      <c r="N14402">
        <f>L14402-M14402</f>
        <v/>
      </c>
    </row>
    <row r="14403">
      <c r="A14403" t="inlineStr">
        <is>
          <t>T1014401</t>
        </is>
      </c>
      <c r="B14403" t="inlineStr">
        <is>
          <t>2023-03-09</t>
        </is>
      </c>
      <c r="C14403" t="inlineStr">
        <is>
          <t>S032</t>
        </is>
      </c>
      <c r="D14403" t="inlineStr">
        <is>
          <t>Store_032</t>
        </is>
      </c>
      <c r="E14403" t="inlineStr">
        <is>
          <t>Central</t>
        </is>
      </c>
      <c r="F14403" t="inlineStr">
        <is>
          <t>P0004</t>
        </is>
      </c>
      <c r="G14403" t="inlineStr">
        <is>
          <t>Prod_0004</t>
        </is>
      </c>
      <c r="H14403" t="inlineStr">
        <is>
          <t>Household</t>
        </is>
      </c>
      <c r="I14403" t="n">
        <v>9</v>
      </c>
      <c r="J14403" t="n">
        <v>321.76</v>
      </c>
      <c r="K14403" t="n">
        <v>0.1</v>
      </c>
      <c r="L14403">
        <f>I14403*J14403*(1-K14403)</f>
        <v/>
      </c>
      <c r="M14403">
        <f>VLOOKUP(F14403,Products!A:D,4,FALSE)*I14403</f>
        <v/>
      </c>
      <c r="N14403">
        <f>L14403-M14403</f>
        <v/>
      </c>
    </row>
    <row r="14404">
      <c r="A14404" t="inlineStr">
        <is>
          <t>T1014402</t>
        </is>
      </c>
      <c r="B14404" t="inlineStr">
        <is>
          <t>2023-12-22</t>
        </is>
      </c>
      <c r="C14404" t="inlineStr">
        <is>
          <t>S023</t>
        </is>
      </c>
      <c r="D14404" t="inlineStr">
        <is>
          <t>Store_023</t>
        </is>
      </c>
      <c r="E14404" t="inlineStr">
        <is>
          <t>South</t>
        </is>
      </c>
      <c r="F14404" t="inlineStr">
        <is>
          <t>P0173</t>
        </is>
      </c>
      <c r="G14404" t="inlineStr">
        <is>
          <t>Prod_0173</t>
        </is>
      </c>
      <c r="H14404" t="inlineStr">
        <is>
          <t>Toys</t>
        </is>
      </c>
      <c r="I14404" t="n">
        <v>4</v>
      </c>
      <c r="J14404" t="n">
        <v>865.63</v>
      </c>
      <c r="K14404" t="n">
        <v>0</v>
      </c>
      <c r="L14404">
        <f>I14404*J14404*(1-K14404)</f>
        <v/>
      </c>
      <c r="M14404">
        <f>VLOOKUP(F14404,Products!A:D,4,FALSE)*I14404</f>
        <v/>
      </c>
      <c r="N14404">
        <f>L14404-M14404</f>
        <v/>
      </c>
    </row>
    <row r="14405">
      <c r="A14405" t="inlineStr">
        <is>
          <t>T1014403</t>
        </is>
      </c>
      <c r="B14405" t="inlineStr">
        <is>
          <t>2023-03-27</t>
        </is>
      </c>
      <c r="C14405" t="inlineStr">
        <is>
          <t>S047</t>
        </is>
      </c>
      <c r="D14405" t="inlineStr">
        <is>
          <t>Store_047</t>
        </is>
      </c>
      <c r="E14405" t="inlineStr">
        <is>
          <t>North</t>
        </is>
      </c>
      <c r="F14405" t="inlineStr">
        <is>
          <t>P0178</t>
        </is>
      </c>
      <c r="G14405" t="inlineStr">
        <is>
          <t>Prod_0178</t>
        </is>
      </c>
      <c r="H14405" t="inlineStr">
        <is>
          <t>Beverages</t>
        </is>
      </c>
      <c r="I14405" t="n">
        <v>7</v>
      </c>
      <c r="J14405" t="n">
        <v>646.11</v>
      </c>
      <c r="K14405" t="n">
        <v>0</v>
      </c>
      <c r="L14405">
        <f>I14405*J14405*(1-K14405)</f>
        <v/>
      </c>
      <c r="M14405">
        <f>VLOOKUP(F14405,Products!A:D,4,FALSE)*I14405</f>
        <v/>
      </c>
      <c r="N14405">
        <f>L14405-M14405</f>
        <v/>
      </c>
    </row>
    <row r="14406">
      <c r="A14406" t="inlineStr">
        <is>
          <t>T1014404</t>
        </is>
      </c>
      <c r="B14406" t="inlineStr">
        <is>
          <t>2025-02-19</t>
        </is>
      </c>
      <c r="C14406" t="inlineStr">
        <is>
          <t>S017</t>
        </is>
      </c>
      <c r="D14406" t="inlineStr">
        <is>
          <t>Store_017</t>
        </is>
      </c>
      <c r="E14406" t="inlineStr">
        <is>
          <t>South</t>
        </is>
      </c>
      <c r="F14406" t="inlineStr">
        <is>
          <t>P0023</t>
        </is>
      </c>
      <c r="G14406" t="inlineStr">
        <is>
          <t>Prod_0023</t>
        </is>
      </c>
      <c r="H14406" t="inlineStr">
        <is>
          <t>Stationery</t>
        </is>
      </c>
      <c r="I14406" t="n">
        <v>3</v>
      </c>
      <c r="J14406" t="n">
        <v>132.31</v>
      </c>
      <c r="K14406" t="n">
        <v>0.05</v>
      </c>
      <c r="L14406">
        <f>I14406*J14406*(1-K14406)</f>
        <v/>
      </c>
      <c r="M14406">
        <f>VLOOKUP(F14406,Products!A:D,4,FALSE)*I14406</f>
        <v/>
      </c>
      <c r="N14406">
        <f>L14406-M14406</f>
        <v/>
      </c>
    </row>
    <row r="14407">
      <c r="A14407" t="inlineStr">
        <is>
          <t>T1014405</t>
        </is>
      </c>
      <c r="B14407" t="inlineStr">
        <is>
          <t>2023-02-16</t>
        </is>
      </c>
      <c r="C14407" t="inlineStr">
        <is>
          <t>S037</t>
        </is>
      </c>
      <c r="D14407" t="inlineStr">
        <is>
          <t>Store_037</t>
        </is>
      </c>
      <c r="E14407" t="inlineStr">
        <is>
          <t>East</t>
        </is>
      </c>
      <c r="F14407" t="inlineStr">
        <is>
          <t>P0088</t>
        </is>
      </c>
      <c r="G14407" t="inlineStr">
        <is>
          <t>Prod_0088</t>
        </is>
      </c>
      <c r="H14407" t="inlineStr">
        <is>
          <t>Toys</t>
        </is>
      </c>
      <c r="I14407" t="n">
        <v>5</v>
      </c>
      <c r="J14407" t="n">
        <v>595.14</v>
      </c>
      <c r="K14407" t="n">
        <v>0</v>
      </c>
      <c r="L14407">
        <f>I14407*J14407*(1-K14407)</f>
        <v/>
      </c>
      <c r="M14407">
        <f>VLOOKUP(F14407,Products!A:D,4,FALSE)*I14407</f>
        <v/>
      </c>
      <c r="N14407">
        <f>L14407-M14407</f>
        <v/>
      </c>
    </row>
    <row r="14408">
      <c r="A14408" t="inlineStr">
        <is>
          <t>T1014406</t>
        </is>
      </c>
      <c r="B14408" t="inlineStr">
        <is>
          <t>2024-02-29</t>
        </is>
      </c>
      <c r="C14408" t="inlineStr">
        <is>
          <t>S049</t>
        </is>
      </c>
      <c r="D14408" t="inlineStr">
        <is>
          <t>Store_049</t>
        </is>
      </c>
      <c r="E14408" t="inlineStr">
        <is>
          <t>North</t>
        </is>
      </c>
      <c r="F14408" t="inlineStr">
        <is>
          <t>P0187</t>
        </is>
      </c>
      <c r="G14408" t="inlineStr">
        <is>
          <t>Prod_0187</t>
        </is>
      </c>
      <c r="H14408" t="inlineStr">
        <is>
          <t>Food</t>
        </is>
      </c>
      <c r="I14408" t="n">
        <v>8</v>
      </c>
      <c r="J14408" t="n">
        <v>772.75</v>
      </c>
      <c r="K14408" t="n">
        <v>0</v>
      </c>
      <c r="L14408">
        <f>I14408*J14408*(1-K14408)</f>
        <v/>
      </c>
      <c r="M14408">
        <f>VLOOKUP(F14408,Products!A:D,4,FALSE)*I14408</f>
        <v/>
      </c>
      <c r="N14408">
        <f>L14408-M14408</f>
        <v/>
      </c>
    </row>
    <row r="14409">
      <c r="A14409" t="inlineStr">
        <is>
          <t>T1014407</t>
        </is>
      </c>
      <c r="B14409" t="inlineStr">
        <is>
          <t>2023-08-23</t>
        </is>
      </c>
      <c r="C14409" t="inlineStr">
        <is>
          <t>S049</t>
        </is>
      </c>
      <c r="D14409" t="inlineStr">
        <is>
          <t>Store_049</t>
        </is>
      </c>
      <c r="E14409" t="inlineStr">
        <is>
          <t>North</t>
        </is>
      </c>
      <c r="F14409" t="inlineStr">
        <is>
          <t>P0069</t>
        </is>
      </c>
      <c r="G14409" t="inlineStr">
        <is>
          <t>Prod_0069</t>
        </is>
      </c>
      <c r="H14409" t="inlineStr">
        <is>
          <t>Household</t>
        </is>
      </c>
      <c r="I14409" t="n">
        <v>3</v>
      </c>
      <c r="J14409" t="n">
        <v>387.82</v>
      </c>
      <c r="K14409" t="n">
        <v>0</v>
      </c>
      <c r="L14409">
        <f>I14409*J14409*(1-K14409)</f>
        <v/>
      </c>
      <c r="M14409">
        <f>VLOOKUP(F14409,Products!A:D,4,FALSE)*I14409</f>
        <v/>
      </c>
      <c r="N14409">
        <f>L14409-M14409</f>
        <v/>
      </c>
    </row>
    <row r="14410">
      <c r="A14410" t="inlineStr">
        <is>
          <t>T1014408</t>
        </is>
      </c>
      <c r="B14410" t="inlineStr">
        <is>
          <t>2024-08-21</t>
        </is>
      </c>
      <c r="C14410" t="inlineStr">
        <is>
          <t>S012</t>
        </is>
      </c>
      <c r="D14410" t="inlineStr">
        <is>
          <t>Store_012</t>
        </is>
      </c>
      <c r="E14410" t="inlineStr">
        <is>
          <t>South</t>
        </is>
      </c>
      <c r="F14410" t="inlineStr">
        <is>
          <t>P0037</t>
        </is>
      </c>
      <c r="G14410" t="inlineStr">
        <is>
          <t>Prod_0037</t>
        </is>
      </c>
      <c r="H14410" t="inlineStr">
        <is>
          <t>Stationery</t>
        </is>
      </c>
      <c r="I14410" t="n">
        <v>7</v>
      </c>
      <c r="J14410" t="n">
        <v>370.56</v>
      </c>
      <c r="K14410" t="n">
        <v>0.05</v>
      </c>
      <c r="L14410">
        <f>I14410*J14410*(1-K14410)</f>
        <v/>
      </c>
      <c r="M14410">
        <f>VLOOKUP(F14410,Products!A:D,4,FALSE)*I14410</f>
        <v/>
      </c>
      <c r="N14410">
        <f>L14410-M14410</f>
        <v/>
      </c>
    </row>
    <row r="14411">
      <c r="A14411" t="inlineStr">
        <is>
          <t>T1014409</t>
        </is>
      </c>
      <c r="B14411" t="inlineStr">
        <is>
          <t>2025-02-25</t>
        </is>
      </c>
      <c r="C14411" t="inlineStr">
        <is>
          <t>S039</t>
        </is>
      </c>
      <c r="D14411" t="inlineStr">
        <is>
          <t>Store_039</t>
        </is>
      </c>
      <c r="E14411" t="inlineStr">
        <is>
          <t>North</t>
        </is>
      </c>
      <c r="F14411" t="inlineStr">
        <is>
          <t>P0179</t>
        </is>
      </c>
      <c r="G14411" t="inlineStr">
        <is>
          <t>Prod_0179</t>
        </is>
      </c>
      <c r="H14411" t="inlineStr">
        <is>
          <t>Household</t>
        </is>
      </c>
      <c r="I14411" t="n">
        <v>8</v>
      </c>
      <c r="J14411" t="n">
        <v>244.63</v>
      </c>
      <c r="K14411" t="n">
        <v>0</v>
      </c>
      <c r="L14411">
        <f>I14411*J14411*(1-K14411)</f>
        <v/>
      </c>
      <c r="M14411">
        <f>VLOOKUP(F14411,Products!A:D,4,FALSE)*I14411</f>
        <v/>
      </c>
      <c r="N14411">
        <f>L14411-M14411</f>
        <v/>
      </c>
    </row>
    <row r="14412">
      <c r="A14412" t="inlineStr">
        <is>
          <t>T1014410</t>
        </is>
      </c>
      <c r="B14412" t="inlineStr">
        <is>
          <t>2024-09-15</t>
        </is>
      </c>
      <c r="C14412" t="inlineStr">
        <is>
          <t>S028</t>
        </is>
      </c>
      <c r="D14412" t="inlineStr">
        <is>
          <t>Store_028</t>
        </is>
      </c>
      <c r="E14412" t="inlineStr">
        <is>
          <t>North</t>
        </is>
      </c>
      <c r="F14412" t="inlineStr">
        <is>
          <t>P0127</t>
        </is>
      </c>
      <c r="G14412" t="inlineStr">
        <is>
          <t>Prod_0127</t>
        </is>
      </c>
      <c r="H14412" t="inlineStr">
        <is>
          <t>Toys</t>
        </is>
      </c>
      <c r="I14412" t="n">
        <v>5</v>
      </c>
      <c r="J14412" t="n">
        <v>669.85</v>
      </c>
      <c r="K14412" t="n">
        <v>0</v>
      </c>
      <c r="L14412">
        <f>I14412*J14412*(1-K14412)</f>
        <v/>
      </c>
      <c r="M14412">
        <f>VLOOKUP(F14412,Products!A:D,4,FALSE)*I14412</f>
        <v/>
      </c>
      <c r="N14412">
        <f>L14412-M14412</f>
        <v/>
      </c>
    </row>
    <row r="14413">
      <c r="A14413" t="inlineStr">
        <is>
          <t>T1014411</t>
        </is>
      </c>
      <c r="B14413" t="inlineStr">
        <is>
          <t>2025-07-17</t>
        </is>
      </c>
      <c r="C14413" t="inlineStr">
        <is>
          <t>S015</t>
        </is>
      </c>
      <c r="D14413" t="inlineStr">
        <is>
          <t>Store_015</t>
        </is>
      </c>
      <c r="E14413" t="inlineStr">
        <is>
          <t>North</t>
        </is>
      </c>
      <c r="F14413" t="inlineStr">
        <is>
          <t>P0052</t>
        </is>
      </c>
      <c r="G14413" t="inlineStr">
        <is>
          <t>Prod_0052</t>
        </is>
      </c>
      <c r="H14413" t="inlineStr">
        <is>
          <t>Clothing</t>
        </is>
      </c>
      <c r="I14413" t="n">
        <v>1</v>
      </c>
      <c r="J14413" t="n">
        <v>39</v>
      </c>
      <c r="K14413" t="n">
        <v>0</v>
      </c>
      <c r="L14413">
        <f>I14413*J14413*(1-K14413)</f>
        <v/>
      </c>
      <c r="M14413">
        <f>VLOOKUP(F14413,Products!A:D,4,FALSE)*I14413</f>
        <v/>
      </c>
      <c r="N14413">
        <f>L14413-M14413</f>
        <v/>
      </c>
    </row>
    <row r="14414">
      <c r="A14414" t="inlineStr">
        <is>
          <t>T1014412</t>
        </is>
      </c>
      <c r="B14414" t="inlineStr">
        <is>
          <t>2024-10-16</t>
        </is>
      </c>
      <c r="C14414" t="inlineStr">
        <is>
          <t>S032</t>
        </is>
      </c>
      <c r="D14414" t="inlineStr">
        <is>
          <t>Store_032</t>
        </is>
      </c>
      <c r="E14414" t="inlineStr">
        <is>
          <t>Central</t>
        </is>
      </c>
      <c r="F14414" t="inlineStr">
        <is>
          <t>P0160</t>
        </is>
      </c>
      <c r="G14414" t="inlineStr">
        <is>
          <t>Prod_0160</t>
        </is>
      </c>
      <c r="H14414" t="inlineStr">
        <is>
          <t>Food</t>
        </is>
      </c>
      <c r="I14414" t="n">
        <v>3</v>
      </c>
      <c r="J14414" t="n">
        <v>609.76</v>
      </c>
      <c r="K14414" t="n">
        <v>0</v>
      </c>
      <c r="L14414">
        <f>I14414*J14414*(1-K14414)</f>
        <v/>
      </c>
      <c r="M14414">
        <f>VLOOKUP(F14414,Products!A:D,4,FALSE)*I14414</f>
        <v/>
      </c>
      <c r="N14414">
        <f>L14414-M14414</f>
        <v/>
      </c>
    </row>
    <row r="14415">
      <c r="A14415" t="inlineStr">
        <is>
          <t>T1014413</t>
        </is>
      </c>
      <c r="B14415" t="inlineStr">
        <is>
          <t>2023-10-13</t>
        </is>
      </c>
      <c r="C14415" t="inlineStr">
        <is>
          <t>S013</t>
        </is>
      </c>
      <c r="D14415" t="inlineStr">
        <is>
          <t>Store_013</t>
        </is>
      </c>
      <c r="E14415" t="inlineStr">
        <is>
          <t>North</t>
        </is>
      </c>
      <c r="F14415" t="inlineStr">
        <is>
          <t>P0183</t>
        </is>
      </c>
      <c r="G14415" t="inlineStr">
        <is>
          <t>Prod_0183</t>
        </is>
      </c>
      <c r="H14415" t="inlineStr">
        <is>
          <t>Stationery</t>
        </is>
      </c>
      <c r="I14415" t="n">
        <v>7</v>
      </c>
      <c r="J14415" t="n">
        <v>1004.22</v>
      </c>
      <c r="K14415" t="n">
        <v>0.05</v>
      </c>
      <c r="L14415">
        <f>I14415*J14415*(1-K14415)</f>
        <v/>
      </c>
      <c r="M14415">
        <f>VLOOKUP(F14415,Products!A:D,4,FALSE)*I14415</f>
        <v/>
      </c>
      <c r="N14415">
        <f>L14415-M14415</f>
        <v/>
      </c>
    </row>
    <row r="14416">
      <c r="A14416" t="inlineStr">
        <is>
          <t>T1014414</t>
        </is>
      </c>
      <c r="B14416" t="inlineStr">
        <is>
          <t>2024-06-01</t>
        </is>
      </c>
      <c r="C14416" t="inlineStr">
        <is>
          <t>S046</t>
        </is>
      </c>
      <c r="D14416" t="inlineStr">
        <is>
          <t>Store_046</t>
        </is>
      </c>
      <c r="E14416" t="inlineStr">
        <is>
          <t>South</t>
        </is>
      </c>
      <c r="F14416" t="inlineStr">
        <is>
          <t>P0073</t>
        </is>
      </c>
      <c r="G14416" t="inlineStr">
        <is>
          <t>Prod_0073</t>
        </is>
      </c>
      <c r="H14416" t="inlineStr">
        <is>
          <t>Food</t>
        </is>
      </c>
      <c r="I14416" t="n">
        <v>3</v>
      </c>
      <c r="J14416" t="n">
        <v>555.38</v>
      </c>
      <c r="K14416" t="n">
        <v>0</v>
      </c>
      <c r="L14416">
        <f>I14416*J14416*(1-K14416)</f>
        <v/>
      </c>
      <c r="M14416">
        <f>VLOOKUP(F14416,Products!A:D,4,FALSE)*I14416</f>
        <v/>
      </c>
      <c r="N14416">
        <f>L14416-M14416</f>
        <v/>
      </c>
    </row>
    <row r="14417">
      <c r="A14417" t="inlineStr">
        <is>
          <t>T1014415</t>
        </is>
      </c>
      <c r="B14417" t="inlineStr">
        <is>
          <t>2023-10-07</t>
        </is>
      </c>
      <c r="C14417" t="inlineStr">
        <is>
          <t>S042</t>
        </is>
      </c>
      <c r="D14417" t="inlineStr">
        <is>
          <t>Store_042</t>
        </is>
      </c>
      <c r="E14417" t="inlineStr">
        <is>
          <t>Central</t>
        </is>
      </c>
      <c r="F14417" t="inlineStr">
        <is>
          <t>P0022</t>
        </is>
      </c>
      <c r="G14417" t="inlineStr">
        <is>
          <t>Prod_0022</t>
        </is>
      </c>
      <c r="H14417" t="inlineStr">
        <is>
          <t>Beverages</t>
        </is>
      </c>
      <c r="I14417" t="n">
        <v>1</v>
      </c>
      <c r="J14417" t="n">
        <v>188.12</v>
      </c>
      <c r="K14417" t="n">
        <v>0</v>
      </c>
      <c r="L14417">
        <f>I14417*J14417*(1-K14417)</f>
        <v/>
      </c>
      <c r="M14417">
        <f>VLOOKUP(F14417,Products!A:D,4,FALSE)*I14417</f>
        <v/>
      </c>
      <c r="N14417">
        <f>L14417-M14417</f>
        <v/>
      </c>
    </row>
    <row r="14418">
      <c r="A14418" t="inlineStr">
        <is>
          <t>T1014416</t>
        </is>
      </c>
      <c r="B14418" t="inlineStr">
        <is>
          <t>2024-09-11</t>
        </is>
      </c>
      <c r="C14418" t="inlineStr">
        <is>
          <t>S040</t>
        </is>
      </c>
      <c r="D14418" t="inlineStr">
        <is>
          <t>Store_040</t>
        </is>
      </c>
      <c r="E14418" t="inlineStr">
        <is>
          <t>Central</t>
        </is>
      </c>
      <c r="F14418" t="inlineStr">
        <is>
          <t>P0144</t>
        </is>
      </c>
      <c r="G14418" t="inlineStr">
        <is>
          <t>Prod_0144</t>
        </is>
      </c>
      <c r="H14418" t="inlineStr">
        <is>
          <t>Stationery</t>
        </is>
      </c>
      <c r="I14418" t="n">
        <v>5</v>
      </c>
      <c r="J14418" t="n">
        <v>233.66</v>
      </c>
      <c r="K14418" t="n">
        <v>0</v>
      </c>
      <c r="L14418">
        <f>I14418*J14418*(1-K14418)</f>
        <v/>
      </c>
      <c r="M14418">
        <f>VLOOKUP(F14418,Products!A:D,4,FALSE)*I14418</f>
        <v/>
      </c>
      <c r="N14418">
        <f>L14418-M14418</f>
        <v/>
      </c>
    </row>
    <row r="14419">
      <c r="A14419" t="inlineStr">
        <is>
          <t>T1014417</t>
        </is>
      </c>
      <c r="B14419" t="inlineStr">
        <is>
          <t>2023-06-08</t>
        </is>
      </c>
      <c r="C14419" t="inlineStr">
        <is>
          <t>S028</t>
        </is>
      </c>
      <c r="D14419" t="inlineStr">
        <is>
          <t>Store_028</t>
        </is>
      </c>
      <c r="E14419" t="inlineStr">
        <is>
          <t>North</t>
        </is>
      </c>
      <c r="F14419" t="inlineStr">
        <is>
          <t>P0054</t>
        </is>
      </c>
      <c r="G14419" t="inlineStr">
        <is>
          <t>Prod_0054</t>
        </is>
      </c>
      <c r="H14419" t="inlineStr">
        <is>
          <t>Food</t>
        </is>
      </c>
      <c r="I14419" t="n">
        <v>9</v>
      </c>
      <c r="J14419" t="n">
        <v>553.28</v>
      </c>
      <c r="K14419" t="n">
        <v>0</v>
      </c>
      <c r="L14419">
        <f>I14419*J14419*(1-K14419)</f>
        <v/>
      </c>
      <c r="M14419">
        <f>VLOOKUP(F14419,Products!A:D,4,FALSE)*I14419</f>
        <v/>
      </c>
      <c r="N14419">
        <f>L14419-M14419</f>
        <v/>
      </c>
    </row>
    <row r="14420">
      <c r="A14420" t="inlineStr">
        <is>
          <t>T1014418</t>
        </is>
      </c>
      <c r="B14420" t="inlineStr">
        <is>
          <t>2024-05-09</t>
        </is>
      </c>
      <c r="C14420" t="inlineStr">
        <is>
          <t>S013</t>
        </is>
      </c>
      <c r="D14420" t="inlineStr">
        <is>
          <t>Store_013</t>
        </is>
      </c>
      <c r="E14420" t="inlineStr">
        <is>
          <t>North</t>
        </is>
      </c>
      <c r="F14420" t="inlineStr">
        <is>
          <t>P0163</t>
        </is>
      </c>
      <c r="G14420" t="inlineStr">
        <is>
          <t>Prod_0163</t>
        </is>
      </c>
      <c r="H14420" t="inlineStr">
        <is>
          <t>Food</t>
        </is>
      </c>
      <c r="I14420" t="n">
        <v>2</v>
      </c>
      <c r="J14420" t="n">
        <v>547.91</v>
      </c>
      <c r="K14420" t="n">
        <v>0</v>
      </c>
      <c r="L14420">
        <f>I14420*J14420*(1-K14420)</f>
        <v/>
      </c>
      <c r="M14420">
        <f>VLOOKUP(F14420,Products!A:D,4,FALSE)*I14420</f>
        <v/>
      </c>
      <c r="N14420">
        <f>L14420-M14420</f>
        <v/>
      </c>
    </row>
    <row r="14421">
      <c r="A14421" t="inlineStr">
        <is>
          <t>T1014419</t>
        </is>
      </c>
      <c r="B14421" t="inlineStr">
        <is>
          <t>2024-05-12</t>
        </is>
      </c>
      <c r="C14421" t="inlineStr">
        <is>
          <t>S025</t>
        </is>
      </c>
      <c r="D14421" t="inlineStr">
        <is>
          <t>Store_025</t>
        </is>
      </c>
      <c r="E14421" t="inlineStr">
        <is>
          <t>Central</t>
        </is>
      </c>
      <c r="F14421" t="inlineStr">
        <is>
          <t>P0066</t>
        </is>
      </c>
      <c r="G14421" t="inlineStr">
        <is>
          <t>Prod_0066</t>
        </is>
      </c>
      <c r="H14421" t="inlineStr">
        <is>
          <t>Household</t>
        </is>
      </c>
      <c r="I14421" t="n">
        <v>1</v>
      </c>
      <c r="J14421" t="n">
        <v>522.23</v>
      </c>
      <c r="K14421" t="n">
        <v>0</v>
      </c>
      <c r="L14421">
        <f>I14421*J14421*(1-K14421)</f>
        <v/>
      </c>
      <c r="M14421">
        <f>VLOOKUP(F14421,Products!A:D,4,FALSE)*I14421</f>
        <v/>
      </c>
      <c r="N14421">
        <f>L14421-M14421</f>
        <v/>
      </c>
    </row>
    <row r="14422">
      <c r="A14422" t="inlineStr">
        <is>
          <t>T1014420</t>
        </is>
      </c>
      <c r="B14422" t="inlineStr">
        <is>
          <t>2023-04-27</t>
        </is>
      </c>
      <c r="C14422" t="inlineStr">
        <is>
          <t>S019</t>
        </is>
      </c>
      <c r="D14422" t="inlineStr">
        <is>
          <t>Store_019</t>
        </is>
      </c>
      <c r="E14422" t="inlineStr">
        <is>
          <t>East</t>
        </is>
      </c>
      <c r="F14422" t="inlineStr">
        <is>
          <t>P0196</t>
        </is>
      </c>
      <c r="G14422" t="inlineStr">
        <is>
          <t>Prod_0196</t>
        </is>
      </c>
      <c r="H14422" t="inlineStr">
        <is>
          <t>Beverages</t>
        </is>
      </c>
      <c r="I14422" t="n">
        <v>1</v>
      </c>
      <c r="J14422" t="n">
        <v>964.91</v>
      </c>
      <c r="K14422" t="n">
        <v>0.2</v>
      </c>
      <c r="L14422">
        <f>I14422*J14422*(1-K14422)</f>
        <v/>
      </c>
      <c r="M14422">
        <f>VLOOKUP(F14422,Products!A:D,4,FALSE)*I14422</f>
        <v/>
      </c>
      <c r="N14422">
        <f>L14422-M14422</f>
        <v/>
      </c>
    </row>
    <row r="14423">
      <c r="A14423" t="inlineStr">
        <is>
          <t>T1014421</t>
        </is>
      </c>
      <c r="B14423" t="inlineStr">
        <is>
          <t>2024-06-23</t>
        </is>
      </c>
      <c r="C14423" t="inlineStr">
        <is>
          <t>S048</t>
        </is>
      </c>
      <c r="D14423" t="inlineStr">
        <is>
          <t>Store_048</t>
        </is>
      </c>
      <c r="E14423" t="inlineStr">
        <is>
          <t>South</t>
        </is>
      </c>
      <c r="F14423" t="inlineStr">
        <is>
          <t>P0102</t>
        </is>
      </c>
      <c r="G14423" t="inlineStr">
        <is>
          <t>Prod_0102</t>
        </is>
      </c>
      <c r="H14423" t="inlineStr">
        <is>
          <t>Food</t>
        </is>
      </c>
      <c r="I14423" t="n">
        <v>9</v>
      </c>
      <c r="J14423" t="n">
        <v>741.88</v>
      </c>
      <c r="K14423" t="n">
        <v>0</v>
      </c>
      <c r="L14423">
        <f>I14423*J14423*(1-K14423)</f>
        <v/>
      </c>
      <c r="M14423">
        <f>VLOOKUP(F14423,Products!A:D,4,FALSE)*I14423</f>
        <v/>
      </c>
      <c r="N14423">
        <f>L14423-M14423</f>
        <v/>
      </c>
    </row>
    <row r="14424">
      <c r="A14424" t="inlineStr">
        <is>
          <t>T1014422</t>
        </is>
      </c>
      <c r="B14424" t="inlineStr">
        <is>
          <t>2025-03-11</t>
        </is>
      </c>
      <c r="C14424" t="inlineStr">
        <is>
          <t>S011</t>
        </is>
      </c>
      <c r="D14424" t="inlineStr">
        <is>
          <t>Store_011</t>
        </is>
      </c>
      <c r="E14424" t="inlineStr">
        <is>
          <t>South</t>
        </is>
      </c>
      <c r="F14424" t="inlineStr">
        <is>
          <t>P0097</t>
        </is>
      </c>
      <c r="G14424" t="inlineStr">
        <is>
          <t>Prod_0097</t>
        </is>
      </c>
      <c r="H14424" t="inlineStr">
        <is>
          <t>Clothing</t>
        </is>
      </c>
      <c r="I14424" t="n">
        <v>4</v>
      </c>
      <c r="J14424" t="n">
        <v>205.85</v>
      </c>
      <c r="K14424" t="n">
        <v>0.1</v>
      </c>
      <c r="L14424">
        <f>I14424*J14424*(1-K14424)</f>
        <v/>
      </c>
      <c r="M14424">
        <f>VLOOKUP(F14424,Products!A:D,4,FALSE)*I14424</f>
        <v/>
      </c>
      <c r="N14424">
        <f>L14424-M14424</f>
        <v/>
      </c>
    </row>
    <row r="14425">
      <c r="A14425" t="inlineStr">
        <is>
          <t>T1014423</t>
        </is>
      </c>
      <c r="B14425" t="inlineStr">
        <is>
          <t>2024-02-29</t>
        </is>
      </c>
      <c r="C14425" t="inlineStr">
        <is>
          <t>S047</t>
        </is>
      </c>
      <c r="D14425" t="inlineStr">
        <is>
          <t>Store_047</t>
        </is>
      </c>
      <c r="E14425" t="inlineStr">
        <is>
          <t>North</t>
        </is>
      </c>
      <c r="F14425" t="inlineStr">
        <is>
          <t>P0040</t>
        </is>
      </c>
      <c r="G14425" t="inlineStr">
        <is>
          <t>Prod_0040</t>
        </is>
      </c>
      <c r="H14425" t="inlineStr">
        <is>
          <t>Toys</t>
        </is>
      </c>
      <c r="I14425" t="n">
        <v>1</v>
      </c>
      <c r="J14425" t="n">
        <v>75.06999999999999</v>
      </c>
      <c r="K14425" t="n">
        <v>0</v>
      </c>
      <c r="L14425">
        <f>I14425*J14425*(1-K14425)</f>
        <v/>
      </c>
      <c r="M14425">
        <f>VLOOKUP(F14425,Products!A:D,4,FALSE)*I14425</f>
        <v/>
      </c>
      <c r="N14425">
        <f>L14425-M14425</f>
        <v/>
      </c>
    </row>
    <row r="14426">
      <c r="A14426" t="inlineStr">
        <is>
          <t>T1014424</t>
        </is>
      </c>
      <c r="B14426" t="inlineStr">
        <is>
          <t>2023-01-06</t>
        </is>
      </c>
      <c r="C14426" t="inlineStr">
        <is>
          <t>S030</t>
        </is>
      </c>
      <c r="D14426" t="inlineStr">
        <is>
          <t>Store_030</t>
        </is>
      </c>
      <c r="E14426" t="inlineStr">
        <is>
          <t>North</t>
        </is>
      </c>
      <c r="F14426" t="inlineStr">
        <is>
          <t>P0126</t>
        </is>
      </c>
      <c r="G14426" t="inlineStr">
        <is>
          <t>Prod_0126</t>
        </is>
      </c>
      <c r="H14426" t="inlineStr">
        <is>
          <t>Toys</t>
        </is>
      </c>
      <c r="I14426" t="n">
        <v>9</v>
      </c>
      <c r="J14426" t="n">
        <v>356.3</v>
      </c>
      <c r="K14426" t="n">
        <v>0</v>
      </c>
      <c r="L14426">
        <f>I14426*J14426*(1-K14426)</f>
        <v/>
      </c>
      <c r="M14426">
        <f>VLOOKUP(F14426,Products!A:D,4,FALSE)*I14426</f>
        <v/>
      </c>
      <c r="N14426">
        <f>L14426-M14426</f>
        <v/>
      </c>
    </row>
    <row r="14427">
      <c r="A14427" t="inlineStr">
        <is>
          <t>T1014425</t>
        </is>
      </c>
      <c r="B14427" t="inlineStr">
        <is>
          <t>2025-09-09</t>
        </is>
      </c>
      <c r="C14427" t="inlineStr">
        <is>
          <t>S004</t>
        </is>
      </c>
      <c r="D14427" t="inlineStr">
        <is>
          <t>Store_004</t>
        </is>
      </c>
      <c r="E14427" t="inlineStr">
        <is>
          <t>Central</t>
        </is>
      </c>
      <c r="F14427" t="inlineStr">
        <is>
          <t>P0077</t>
        </is>
      </c>
      <c r="G14427" t="inlineStr">
        <is>
          <t>Prod_0077</t>
        </is>
      </c>
      <c r="H14427" t="inlineStr">
        <is>
          <t>Beverages</t>
        </is>
      </c>
      <c r="I14427" t="n">
        <v>8</v>
      </c>
      <c r="J14427" t="n">
        <v>37.37</v>
      </c>
      <c r="K14427" t="n">
        <v>0</v>
      </c>
      <c r="L14427">
        <f>I14427*J14427*(1-K14427)</f>
        <v/>
      </c>
      <c r="M14427">
        <f>VLOOKUP(F14427,Products!A:D,4,FALSE)*I14427</f>
        <v/>
      </c>
      <c r="N14427">
        <f>L14427-M14427</f>
        <v/>
      </c>
    </row>
    <row r="14428">
      <c r="A14428" t="inlineStr">
        <is>
          <t>T1014426</t>
        </is>
      </c>
      <c r="B14428" t="inlineStr">
        <is>
          <t>2024-05-26</t>
        </is>
      </c>
      <c r="C14428" t="inlineStr">
        <is>
          <t>S007</t>
        </is>
      </c>
      <c r="D14428" t="inlineStr">
        <is>
          <t>Store_007</t>
        </is>
      </c>
      <c r="E14428" t="inlineStr">
        <is>
          <t>East</t>
        </is>
      </c>
      <c r="F14428" t="inlineStr">
        <is>
          <t>P0076</t>
        </is>
      </c>
      <c r="G14428" t="inlineStr">
        <is>
          <t>Prod_0076</t>
        </is>
      </c>
      <c r="H14428" t="inlineStr">
        <is>
          <t>Clothing</t>
        </is>
      </c>
      <c r="I14428" t="n">
        <v>6</v>
      </c>
      <c r="J14428" t="n">
        <v>417.89</v>
      </c>
      <c r="K14428" t="n">
        <v>0.15</v>
      </c>
      <c r="L14428">
        <f>I14428*J14428*(1-K14428)</f>
        <v/>
      </c>
      <c r="M14428">
        <f>VLOOKUP(F14428,Products!A:D,4,FALSE)*I14428</f>
        <v/>
      </c>
      <c r="N14428">
        <f>L14428-M14428</f>
        <v/>
      </c>
    </row>
    <row r="14429">
      <c r="A14429" t="inlineStr">
        <is>
          <t>T1014427</t>
        </is>
      </c>
      <c r="B14429" t="inlineStr">
        <is>
          <t>2023-03-17</t>
        </is>
      </c>
      <c r="C14429" t="inlineStr">
        <is>
          <t>S045</t>
        </is>
      </c>
      <c r="D14429" t="inlineStr">
        <is>
          <t>Store_045</t>
        </is>
      </c>
      <c r="E14429" t="inlineStr">
        <is>
          <t>East</t>
        </is>
      </c>
      <c r="F14429" t="inlineStr">
        <is>
          <t>P0103</t>
        </is>
      </c>
      <c r="G14429" t="inlineStr">
        <is>
          <t>Prod_0103</t>
        </is>
      </c>
      <c r="H14429" t="inlineStr">
        <is>
          <t>Stationery</t>
        </is>
      </c>
      <c r="I14429" t="n">
        <v>7</v>
      </c>
      <c r="J14429" t="n">
        <v>602.85</v>
      </c>
      <c r="K14429" t="n">
        <v>0</v>
      </c>
      <c r="L14429">
        <f>I14429*J14429*(1-K14429)</f>
        <v/>
      </c>
      <c r="M14429">
        <f>VLOOKUP(F14429,Products!A:D,4,FALSE)*I14429</f>
        <v/>
      </c>
      <c r="N14429">
        <f>L14429-M14429</f>
        <v/>
      </c>
    </row>
    <row r="14430">
      <c r="A14430" t="inlineStr">
        <is>
          <t>T1014428</t>
        </is>
      </c>
      <c r="B14430" t="inlineStr">
        <is>
          <t>2024-01-14</t>
        </is>
      </c>
      <c r="C14430" t="inlineStr">
        <is>
          <t>S002</t>
        </is>
      </c>
      <c r="D14430" t="inlineStr">
        <is>
          <t>Store_002</t>
        </is>
      </c>
      <c r="E14430" t="inlineStr">
        <is>
          <t>South</t>
        </is>
      </c>
      <c r="F14430" t="inlineStr">
        <is>
          <t>P0039</t>
        </is>
      </c>
      <c r="G14430" t="inlineStr">
        <is>
          <t>Prod_0039</t>
        </is>
      </c>
      <c r="H14430" t="inlineStr">
        <is>
          <t>Household</t>
        </is>
      </c>
      <c r="I14430" t="n">
        <v>5</v>
      </c>
      <c r="J14430" t="n">
        <v>416.4</v>
      </c>
      <c r="K14430" t="n">
        <v>0</v>
      </c>
      <c r="L14430">
        <f>I14430*J14430*(1-K14430)</f>
        <v/>
      </c>
      <c r="M14430">
        <f>VLOOKUP(F14430,Products!A:D,4,FALSE)*I14430</f>
        <v/>
      </c>
      <c r="N14430">
        <f>L14430-M14430</f>
        <v/>
      </c>
    </row>
    <row r="14431">
      <c r="A14431" t="inlineStr">
        <is>
          <t>T1014429</t>
        </is>
      </c>
      <c r="B14431" t="inlineStr">
        <is>
          <t>2024-07-04</t>
        </is>
      </c>
      <c r="C14431" t="inlineStr">
        <is>
          <t>S043</t>
        </is>
      </c>
      <c r="D14431" t="inlineStr">
        <is>
          <t>Store_043</t>
        </is>
      </c>
      <c r="E14431" t="inlineStr">
        <is>
          <t>East</t>
        </is>
      </c>
      <c r="F14431" t="inlineStr">
        <is>
          <t>P0067</t>
        </is>
      </c>
      <c r="G14431" t="inlineStr">
        <is>
          <t>Prod_0067</t>
        </is>
      </c>
      <c r="H14431" t="inlineStr">
        <is>
          <t>Toys</t>
        </is>
      </c>
      <c r="I14431" t="n">
        <v>1</v>
      </c>
      <c r="J14431" t="n">
        <v>128.5</v>
      </c>
      <c r="K14431" t="n">
        <v>0</v>
      </c>
      <c r="L14431">
        <f>I14431*J14431*(1-K14431)</f>
        <v/>
      </c>
      <c r="M14431">
        <f>VLOOKUP(F14431,Products!A:D,4,FALSE)*I14431</f>
        <v/>
      </c>
      <c r="N14431">
        <f>L14431-M14431</f>
        <v/>
      </c>
    </row>
    <row r="14432">
      <c r="A14432" t="inlineStr">
        <is>
          <t>T1014430</t>
        </is>
      </c>
      <c r="B14432" t="inlineStr">
        <is>
          <t>2025-01-28</t>
        </is>
      </c>
      <c r="C14432" t="inlineStr">
        <is>
          <t>S033</t>
        </is>
      </c>
      <c r="D14432" t="inlineStr">
        <is>
          <t>Store_033</t>
        </is>
      </c>
      <c r="E14432" t="inlineStr">
        <is>
          <t>North</t>
        </is>
      </c>
      <c r="F14432" t="inlineStr">
        <is>
          <t>P0047</t>
        </is>
      </c>
      <c r="G14432" t="inlineStr">
        <is>
          <t>Prod_0047</t>
        </is>
      </c>
      <c r="H14432" t="inlineStr">
        <is>
          <t>Beverages</t>
        </is>
      </c>
      <c r="I14432" t="n">
        <v>2</v>
      </c>
      <c r="J14432" t="n">
        <v>561.02</v>
      </c>
      <c r="K14432" t="n">
        <v>0.05</v>
      </c>
      <c r="L14432">
        <f>I14432*J14432*(1-K14432)</f>
        <v/>
      </c>
      <c r="M14432">
        <f>VLOOKUP(F14432,Products!A:D,4,FALSE)*I14432</f>
        <v/>
      </c>
      <c r="N14432">
        <f>L14432-M14432</f>
        <v/>
      </c>
    </row>
    <row r="14433">
      <c r="A14433" t="inlineStr">
        <is>
          <t>T1014431</t>
        </is>
      </c>
      <c r="B14433" t="inlineStr">
        <is>
          <t>2025-05-13</t>
        </is>
      </c>
      <c r="C14433" t="inlineStr">
        <is>
          <t>S035</t>
        </is>
      </c>
      <c r="D14433" t="inlineStr">
        <is>
          <t>Store_035</t>
        </is>
      </c>
      <c r="E14433" t="inlineStr">
        <is>
          <t>Central</t>
        </is>
      </c>
      <c r="F14433" t="inlineStr">
        <is>
          <t>P0132</t>
        </is>
      </c>
      <c r="G14433" t="inlineStr">
        <is>
          <t>Prod_0132</t>
        </is>
      </c>
      <c r="H14433" t="inlineStr">
        <is>
          <t>Food</t>
        </is>
      </c>
      <c r="I14433" t="n">
        <v>6</v>
      </c>
      <c r="J14433" t="n">
        <v>146.7</v>
      </c>
      <c r="K14433" t="n">
        <v>0</v>
      </c>
      <c r="L14433">
        <f>I14433*J14433*(1-K14433)</f>
        <v/>
      </c>
      <c r="M14433">
        <f>VLOOKUP(F14433,Products!A:D,4,FALSE)*I14433</f>
        <v/>
      </c>
      <c r="N14433">
        <f>L14433-M14433</f>
        <v/>
      </c>
    </row>
    <row r="14434">
      <c r="A14434" t="inlineStr">
        <is>
          <t>T1014432</t>
        </is>
      </c>
      <c r="B14434" t="inlineStr">
        <is>
          <t>2023-04-13</t>
        </is>
      </c>
      <c r="C14434" t="inlineStr">
        <is>
          <t>S012</t>
        </is>
      </c>
      <c r="D14434" t="inlineStr">
        <is>
          <t>Store_012</t>
        </is>
      </c>
      <c r="E14434" t="inlineStr">
        <is>
          <t>South</t>
        </is>
      </c>
      <c r="F14434" t="inlineStr">
        <is>
          <t>P0190</t>
        </is>
      </c>
      <c r="G14434" t="inlineStr">
        <is>
          <t>Prod_0190</t>
        </is>
      </c>
      <c r="H14434" t="inlineStr">
        <is>
          <t>Household</t>
        </is>
      </c>
      <c r="I14434" t="n">
        <v>1</v>
      </c>
      <c r="J14434" t="n">
        <v>225.29</v>
      </c>
      <c r="K14434" t="n">
        <v>0.1</v>
      </c>
      <c r="L14434">
        <f>I14434*J14434*(1-K14434)</f>
        <v/>
      </c>
      <c r="M14434">
        <f>VLOOKUP(F14434,Products!A:D,4,FALSE)*I14434</f>
        <v/>
      </c>
      <c r="N14434">
        <f>L14434-M14434</f>
        <v/>
      </c>
    </row>
    <row r="14435">
      <c r="A14435" t="inlineStr">
        <is>
          <t>T1014433</t>
        </is>
      </c>
      <c r="B14435" t="inlineStr">
        <is>
          <t>2023-08-26</t>
        </is>
      </c>
      <c r="C14435" t="inlineStr">
        <is>
          <t>S033</t>
        </is>
      </c>
      <c r="D14435" t="inlineStr">
        <is>
          <t>Store_033</t>
        </is>
      </c>
      <c r="E14435" t="inlineStr">
        <is>
          <t>North</t>
        </is>
      </c>
      <c r="F14435" t="inlineStr">
        <is>
          <t>P0193</t>
        </is>
      </c>
      <c r="G14435" t="inlineStr">
        <is>
          <t>Prod_0193</t>
        </is>
      </c>
      <c r="H14435" t="inlineStr">
        <is>
          <t>Food</t>
        </is>
      </c>
      <c r="I14435" t="n">
        <v>1</v>
      </c>
      <c r="J14435" t="n">
        <v>673.49</v>
      </c>
      <c r="K14435" t="n">
        <v>0</v>
      </c>
      <c r="L14435">
        <f>I14435*J14435*(1-K14435)</f>
        <v/>
      </c>
      <c r="M14435">
        <f>VLOOKUP(F14435,Products!A:D,4,FALSE)*I14435</f>
        <v/>
      </c>
      <c r="N14435">
        <f>L14435-M14435</f>
        <v/>
      </c>
    </row>
    <row r="14436">
      <c r="A14436" t="inlineStr">
        <is>
          <t>T1014434</t>
        </is>
      </c>
      <c r="B14436" t="inlineStr">
        <is>
          <t>2023-10-25</t>
        </is>
      </c>
      <c r="C14436" t="inlineStr">
        <is>
          <t>S009</t>
        </is>
      </c>
      <c r="D14436" t="inlineStr">
        <is>
          <t>Store_009</t>
        </is>
      </c>
      <c r="E14436" t="inlineStr">
        <is>
          <t>Central</t>
        </is>
      </c>
      <c r="F14436" t="inlineStr">
        <is>
          <t>P0142</t>
        </is>
      </c>
      <c r="G14436" t="inlineStr">
        <is>
          <t>Prod_0142</t>
        </is>
      </c>
      <c r="H14436" t="inlineStr">
        <is>
          <t>Household</t>
        </is>
      </c>
      <c r="I14436" t="n">
        <v>9</v>
      </c>
      <c r="J14436" t="n">
        <v>160.57</v>
      </c>
      <c r="K14436" t="n">
        <v>0</v>
      </c>
      <c r="L14436">
        <f>I14436*J14436*(1-K14436)</f>
        <v/>
      </c>
      <c r="M14436">
        <f>VLOOKUP(F14436,Products!A:D,4,FALSE)*I14436</f>
        <v/>
      </c>
      <c r="N14436">
        <f>L14436-M14436</f>
        <v/>
      </c>
    </row>
    <row r="14437">
      <c r="A14437" t="inlineStr">
        <is>
          <t>T1014435</t>
        </is>
      </c>
      <c r="B14437" t="inlineStr">
        <is>
          <t>2024-06-24</t>
        </is>
      </c>
      <c r="C14437" t="inlineStr">
        <is>
          <t>S029</t>
        </is>
      </c>
      <c r="D14437" t="inlineStr">
        <is>
          <t>Store_029</t>
        </is>
      </c>
      <c r="E14437" t="inlineStr">
        <is>
          <t>South</t>
        </is>
      </c>
      <c r="F14437" t="inlineStr">
        <is>
          <t>P0107</t>
        </is>
      </c>
      <c r="G14437" t="inlineStr">
        <is>
          <t>Prod_0107</t>
        </is>
      </c>
      <c r="H14437" t="inlineStr">
        <is>
          <t>Stationery</t>
        </is>
      </c>
      <c r="I14437" t="n">
        <v>6</v>
      </c>
      <c r="J14437" t="n">
        <v>652.36</v>
      </c>
      <c r="K14437" t="n">
        <v>0</v>
      </c>
      <c r="L14437">
        <f>I14437*J14437*(1-K14437)</f>
        <v/>
      </c>
      <c r="M14437">
        <f>VLOOKUP(F14437,Products!A:D,4,FALSE)*I14437</f>
        <v/>
      </c>
      <c r="N14437">
        <f>L14437-M14437</f>
        <v/>
      </c>
    </row>
    <row r="14438">
      <c r="A14438" t="inlineStr">
        <is>
          <t>T1014436</t>
        </is>
      </c>
      <c r="B14438" t="inlineStr">
        <is>
          <t>2023-01-07</t>
        </is>
      </c>
      <c r="C14438" t="inlineStr">
        <is>
          <t>S031</t>
        </is>
      </c>
      <c r="D14438" t="inlineStr">
        <is>
          <t>Store_031</t>
        </is>
      </c>
      <c r="E14438" t="inlineStr">
        <is>
          <t>Central</t>
        </is>
      </c>
      <c r="F14438" t="inlineStr">
        <is>
          <t>P0092</t>
        </is>
      </c>
      <c r="G14438" t="inlineStr">
        <is>
          <t>Prod_0092</t>
        </is>
      </c>
      <c r="H14438" t="inlineStr">
        <is>
          <t>Household</t>
        </is>
      </c>
      <c r="I14438" t="n">
        <v>1</v>
      </c>
      <c r="J14438" t="n">
        <v>270.38</v>
      </c>
      <c r="K14438" t="n">
        <v>0.15</v>
      </c>
      <c r="L14438">
        <f>I14438*J14438*(1-K14438)</f>
        <v/>
      </c>
      <c r="M14438">
        <f>VLOOKUP(F14438,Products!A:D,4,FALSE)*I14438</f>
        <v/>
      </c>
      <c r="N14438">
        <f>L14438-M14438</f>
        <v/>
      </c>
    </row>
    <row r="14439">
      <c r="A14439" t="inlineStr">
        <is>
          <t>T1014437</t>
        </is>
      </c>
      <c r="B14439" t="inlineStr">
        <is>
          <t>2025-03-12</t>
        </is>
      </c>
      <c r="C14439" t="inlineStr">
        <is>
          <t>S013</t>
        </is>
      </c>
      <c r="D14439" t="inlineStr">
        <is>
          <t>Store_013</t>
        </is>
      </c>
      <c r="E14439" t="inlineStr">
        <is>
          <t>North</t>
        </is>
      </c>
      <c r="F14439" t="inlineStr">
        <is>
          <t>P0009</t>
        </is>
      </c>
      <c r="G14439" t="inlineStr">
        <is>
          <t>Prod_0009</t>
        </is>
      </c>
      <c r="H14439" t="inlineStr">
        <is>
          <t>Toys</t>
        </is>
      </c>
      <c r="I14439" t="n">
        <v>5</v>
      </c>
      <c r="J14439" t="n">
        <v>703.62</v>
      </c>
      <c r="K14439" t="n">
        <v>0</v>
      </c>
      <c r="L14439">
        <f>I14439*J14439*(1-K14439)</f>
        <v/>
      </c>
      <c r="M14439">
        <f>VLOOKUP(F14439,Products!A:D,4,FALSE)*I14439</f>
        <v/>
      </c>
      <c r="N14439">
        <f>L14439-M14439</f>
        <v/>
      </c>
    </row>
    <row r="14440">
      <c r="A14440" t="inlineStr">
        <is>
          <t>T1014438</t>
        </is>
      </c>
      <c r="B14440" t="inlineStr">
        <is>
          <t>2024-09-08</t>
        </is>
      </c>
      <c r="C14440" t="inlineStr">
        <is>
          <t>S002</t>
        </is>
      </c>
      <c r="D14440" t="inlineStr">
        <is>
          <t>Store_002</t>
        </is>
      </c>
      <c r="E14440" t="inlineStr">
        <is>
          <t>South</t>
        </is>
      </c>
      <c r="F14440" t="inlineStr">
        <is>
          <t>P0163</t>
        </is>
      </c>
      <c r="G14440" t="inlineStr">
        <is>
          <t>Prod_0163</t>
        </is>
      </c>
      <c r="H14440" t="inlineStr">
        <is>
          <t>Food</t>
        </is>
      </c>
      <c r="I14440" t="n">
        <v>2</v>
      </c>
      <c r="J14440" t="n">
        <v>557.99</v>
      </c>
      <c r="K14440" t="n">
        <v>0.05</v>
      </c>
      <c r="L14440">
        <f>I14440*J14440*(1-K14440)</f>
        <v/>
      </c>
      <c r="M14440">
        <f>VLOOKUP(F14440,Products!A:D,4,FALSE)*I14440</f>
        <v/>
      </c>
      <c r="N14440">
        <f>L14440-M14440</f>
        <v/>
      </c>
    </row>
    <row r="14441">
      <c r="A14441" t="inlineStr">
        <is>
          <t>T1014439</t>
        </is>
      </c>
      <c r="B14441" t="inlineStr">
        <is>
          <t>2024-11-08</t>
        </is>
      </c>
      <c r="C14441" t="inlineStr">
        <is>
          <t>S029</t>
        </is>
      </c>
      <c r="D14441" t="inlineStr">
        <is>
          <t>Store_029</t>
        </is>
      </c>
      <c r="E14441" t="inlineStr">
        <is>
          <t>South</t>
        </is>
      </c>
      <c r="F14441" t="inlineStr">
        <is>
          <t>P0134</t>
        </is>
      </c>
      <c r="G14441" t="inlineStr">
        <is>
          <t>Prod_0134</t>
        </is>
      </c>
      <c r="H14441" t="inlineStr">
        <is>
          <t>Food</t>
        </is>
      </c>
      <c r="I14441" t="n">
        <v>2</v>
      </c>
      <c r="J14441" t="n">
        <v>471.48</v>
      </c>
      <c r="K14441" t="n">
        <v>0</v>
      </c>
      <c r="L14441">
        <f>I14441*J14441*(1-K14441)</f>
        <v/>
      </c>
      <c r="M14441">
        <f>VLOOKUP(F14441,Products!A:D,4,FALSE)*I14441</f>
        <v/>
      </c>
      <c r="N14441">
        <f>L14441-M14441</f>
        <v/>
      </c>
    </row>
    <row r="14442">
      <c r="A14442" t="inlineStr">
        <is>
          <t>T1014440</t>
        </is>
      </c>
      <c r="B14442" t="inlineStr">
        <is>
          <t>2024-06-13</t>
        </is>
      </c>
      <c r="C14442" t="inlineStr">
        <is>
          <t>S019</t>
        </is>
      </c>
      <c r="D14442" t="inlineStr">
        <is>
          <t>Store_019</t>
        </is>
      </c>
      <c r="E14442" t="inlineStr">
        <is>
          <t>East</t>
        </is>
      </c>
      <c r="F14442" t="inlineStr">
        <is>
          <t>P0027</t>
        </is>
      </c>
      <c r="G14442" t="inlineStr">
        <is>
          <t>Prod_0027</t>
        </is>
      </c>
      <c r="H14442" t="inlineStr">
        <is>
          <t>Electronics</t>
        </is>
      </c>
      <c r="I14442" t="n">
        <v>7</v>
      </c>
      <c r="J14442" t="n">
        <v>598.99</v>
      </c>
      <c r="K14442" t="n">
        <v>0</v>
      </c>
      <c r="L14442">
        <f>I14442*J14442*(1-K14442)</f>
        <v/>
      </c>
      <c r="M14442">
        <f>VLOOKUP(F14442,Products!A:D,4,FALSE)*I14442</f>
        <v/>
      </c>
      <c r="N14442">
        <f>L14442-M14442</f>
        <v/>
      </c>
    </row>
    <row r="14443">
      <c r="A14443" t="inlineStr">
        <is>
          <t>T1014441</t>
        </is>
      </c>
      <c r="B14443" t="inlineStr">
        <is>
          <t>2025-01-29</t>
        </is>
      </c>
      <c r="C14443" t="inlineStr">
        <is>
          <t>S039</t>
        </is>
      </c>
      <c r="D14443" t="inlineStr">
        <is>
          <t>Store_039</t>
        </is>
      </c>
      <c r="E14443" t="inlineStr">
        <is>
          <t>North</t>
        </is>
      </c>
      <c r="F14443" t="inlineStr">
        <is>
          <t>P0009</t>
        </is>
      </c>
      <c r="G14443" t="inlineStr">
        <is>
          <t>Prod_0009</t>
        </is>
      </c>
      <c r="H14443" t="inlineStr">
        <is>
          <t>Toys</t>
        </is>
      </c>
      <c r="I14443" t="n">
        <v>4</v>
      </c>
      <c r="J14443" t="n">
        <v>796.01</v>
      </c>
      <c r="K14443" t="n">
        <v>0.2</v>
      </c>
      <c r="L14443">
        <f>I14443*J14443*(1-K14443)</f>
        <v/>
      </c>
      <c r="M14443">
        <f>VLOOKUP(F14443,Products!A:D,4,FALSE)*I14443</f>
        <v/>
      </c>
      <c r="N14443">
        <f>L14443-M14443</f>
        <v/>
      </c>
    </row>
    <row r="14444">
      <c r="A14444" t="inlineStr">
        <is>
          <t>T1014442</t>
        </is>
      </c>
      <c r="B14444" t="inlineStr">
        <is>
          <t>2023-05-11</t>
        </is>
      </c>
      <c r="C14444" t="inlineStr">
        <is>
          <t>S016</t>
        </is>
      </c>
      <c r="D14444" t="inlineStr">
        <is>
          <t>Store_016</t>
        </is>
      </c>
      <c r="E14444" t="inlineStr">
        <is>
          <t>West</t>
        </is>
      </c>
      <c r="F14444" t="inlineStr">
        <is>
          <t>P0026</t>
        </is>
      </c>
      <c r="G14444" t="inlineStr">
        <is>
          <t>Prod_0026</t>
        </is>
      </c>
      <c r="H14444" t="inlineStr">
        <is>
          <t>Beverages</t>
        </is>
      </c>
      <c r="I14444" t="n">
        <v>9</v>
      </c>
      <c r="J14444" t="n">
        <v>843.45</v>
      </c>
      <c r="K14444" t="n">
        <v>0</v>
      </c>
      <c r="L14444">
        <f>I14444*J14444*(1-K14444)</f>
        <v/>
      </c>
      <c r="M14444">
        <f>VLOOKUP(F14444,Products!A:D,4,FALSE)*I14444</f>
        <v/>
      </c>
      <c r="N14444">
        <f>L14444-M14444</f>
        <v/>
      </c>
    </row>
    <row r="14445">
      <c r="A14445" t="inlineStr">
        <is>
          <t>T1014443</t>
        </is>
      </c>
      <c r="B14445" t="inlineStr">
        <is>
          <t>2023-01-14</t>
        </is>
      </c>
      <c r="C14445" t="inlineStr">
        <is>
          <t>S010</t>
        </is>
      </c>
      <c r="D14445" t="inlineStr">
        <is>
          <t>Store_010</t>
        </is>
      </c>
      <c r="E14445" t="inlineStr">
        <is>
          <t>North</t>
        </is>
      </c>
      <c r="F14445" t="inlineStr">
        <is>
          <t>P0070</t>
        </is>
      </c>
      <c r="G14445" t="inlineStr">
        <is>
          <t>Prod_0070</t>
        </is>
      </c>
      <c r="H14445" t="inlineStr">
        <is>
          <t>Beverages</t>
        </is>
      </c>
      <c r="I14445" t="n">
        <v>3</v>
      </c>
      <c r="J14445" t="n">
        <v>541.88</v>
      </c>
      <c r="K14445" t="n">
        <v>0</v>
      </c>
      <c r="L14445">
        <f>I14445*J14445*(1-K14445)</f>
        <v/>
      </c>
      <c r="M14445">
        <f>VLOOKUP(F14445,Products!A:D,4,FALSE)*I14445</f>
        <v/>
      </c>
      <c r="N14445">
        <f>L14445-M14445</f>
        <v/>
      </c>
    </row>
    <row r="14446">
      <c r="A14446" t="inlineStr">
        <is>
          <t>T1014444</t>
        </is>
      </c>
      <c r="B14446" t="inlineStr">
        <is>
          <t>2023-04-28</t>
        </is>
      </c>
      <c r="C14446" t="inlineStr">
        <is>
          <t>S042</t>
        </is>
      </c>
      <c r="D14446" t="inlineStr">
        <is>
          <t>Store_042</t>
        </is>
      </c>
      <c r="E14446" t="inlineStr">
        <is>
          <t>Central</t>
        </is>
      </c>
      <c r="F14446" t="inlineStr">
        <is>
          <t>P0165</t>
        </is>
      </c>
      <c r="G14446" t="inlineStr">
        <is>
          <t>Prod_0165</t>
        </is>
      </c>
      <c r="H14446" t="inlineStr">
        <is>
          <t>Clothing</t>
        </is>
      </c>
      <c r="I14446" t="n">
        <v>2</v>
      </c>
      <c r="J14446" t="n">
        <v>643.92</v>
      </c>
      <c r="K14446" t="n">
        <v>0</v>
      </c>
      <c r="L14446">
        <f>I14446*J14446*(1-K14446)</f>
        <v/>
      </c>
      <c r="M14446">
        <f>VLOOKUP(F14446,Products!A:D,4,FALSE)*I14446</f>
        <v/>
      </c>
      <c r="N14446">
        <f>L14446-M14446</f>
        <v/>
      </c>
    </row>
    <row r="14447">
      <c r="A14447" t="inlineStr">
        <is>
          <t>T1014445</t>
        </is>
      </c>
      <c r="B14447" t="inlineStr">
        <is>
          <t>2024-01-06</t>
        </is>
      </c>
      <c r="C14447" t="inlineStr">
        <is>
          <t>S034</t>
        </is>
      </c>
      <c r="D14447" t="inlineStr">
        <is>
          <t>Store_034</t>
        </is>
      </c>
      <c r="E14447" t="inlineStr">
        <is>
          <t>Central</t>
        </is>
      </c>
      <c r="F14447" t="inlineStr">
        <is>
          <t>P0157</t>
        </is>
      </c>
      <c r="G14447" t="inlineStr">
        <is>
          <t>Prod_0157</t>
        </is>
      </c>
      <c r="H14447" t="inlineStr">
        <is>
          <t>Toys</t>
        </is>
      </c>
      <c r="I14447" t="n">
        <v>2</v>
      </c>
      <c r="J14447" t="n">
        <v>276.77</v>
      </c>
      <c r="K14447" t="n">
        <v>0.05</v>
      </c>
      <c r="L14447">
        <f>I14447*J14447*(1-K14447)</f>
        <v/>
      </c>
      <c r="M14447">
        <f>VLOOKUP(F14447,Products!A:D,4,FALSE)*I14447</f>
        <v/>
      </c>
      <c r="N14447">
        <f>L14447-M14447</f>
        <v/>
      </c>
    </row>
    <row r="14448">
      <c r="A14448" t="inlineStr">
        <is>
          <t>T1014446</t>
        </is>
      </c>
      <c r="B14448" t="inlineStr">
        <is>
          <t>2024-10-15</t>
        </is>
      </c>
      <c r="C14448" t="inlineStr">
        <is>
          <t>S022</t>
        </is>
      </c>
      <c r="D14448" t="inlineStr">
        <is>
          <t>Store_022</t>
        </is>
      </c>
      <c r="E14448" t="inlineStr">
        <is>
          <t>East</t>
        </is>
      </c>
      <c r="F14448" t="inlineStr">
        <is>
          <t>P0010</t>
        </is>
      </c>
      <c r="G14448" t="inlineStr">
        <is>
          <t>Prod_0010</t>
        </is>
      </c>
      <c r="H14448" t="inlineStr">
        <is>
          <t>Electronics</t>
        </is>
      </c>
      <c r="I14448" t="n">
        <v>3</v>
      </c>
      <c r="J14448" t="n">
        <v>819.91</v>
      </c>
      <c r="K14448" t="n">
        <v>0.15</v>
      </c>
      <c r="L14448">
        <f>I14448*J14448*(1-K14448)</f>
        <v/>
      </c>
      <c r="M14448">
        <f>VLOOKUP(F14448,Products!A:D,4,FALSE)*I14448</f>
        <v/>
      </c>
      <c r="N14448">
        <f>L14448-M14448</f>
        <v/>
      </c>
    </row>
    <row r="14449">
      <c r="A14449" t="inlineStr">
        <is>
          <t>T1014447</t>
        </is>
      </c>
      <c r="B14449" t="inlineStr">
        <is>
          <t>2023-02-08</t>
        </is>
      </c>
      <c r="C14449" t="inlineStr">
        <is>
          <t>S009</t>
        </is>
      </c>
      <c r="D14449" t="inlineStr">
        <is>
          <t>Store_009</t>
        </is>
      </c>
      <c r="E14449" t="inlineStr">
        <is>
          <t>Central</t>
        </is>
      </c>
      <c r="F14449" t="inlineStr">
        <is>
          <t>P0049</t>
        </is>
      </c>
      <c r="G14449" t="inlineStr">
        <is>
          <t>Prod_0049</t>
        </is>
      </c>
      <c r="H14449" t="inlineStr">
        <is>
          <t>Beverages</t>
        </is>
      </c>
      <c r="I14449" t="n">
        <v>8</v>
      </c>
      <c r="J14449" t="n">
        <v>247.72</v>
      </c>
      <c r="K14449" t="n">
        <v>0</v>
      </c>
      <c r="L14449">
        <f>I14449*J14449*(1-K14449)</f>
        <v/>
      </c>
      <c r="M14449">
        <f>VLOOKUP(F14449,Products!A:D,4,FALSE)*I14449</f>
        <v/>
      </c>
      <c r="N14449">
        <f>L14449-M14449</f>
        <v/>
      </c>
    </row>
    <row r="14450">
      <c r="A14450" t="inlineStr">
        <is>
          <t>T1014448</t>
        </is>
      </c>
      <c r="B14450" t="inlineStr">
        <is>
          <t>2023-02-05</t>
        </is>
      </c>
      <c r="C14450" t="inlineStr">
        <is>
          <t>S022</t>
        </is>
      </c>
      <c r="D14450" t="inlineStr">
        <is>
          <t>Store_022</t>
        </is>
      </c>
      <c r="E14450" t="inlineStr">
        <is>
          <t>East</t>
        </is>
      </c>
      <c r="F14450" t="inlineStr">
        <is>
          <t>P0126</t>
        </is>
      </c>
      <c r="G14450" t="inlineStr">
        <is>
          <t>Prod_0126</t>
        </is>
      </c>
      <c r="H14450" t="inlineStr">
        <is>
          <t>Toys</t>
        </is>
      </c>
      <c r="I14450" t="n">
        <v>1</v>
      </c>
      <c r="J14450" t="n">
        <v>300.89</v>
      </c>
      <c r="K14450" t="n">
        <v>0</v>
      </c>
      <c r="L14450">
        <f>I14450*J14450*(1-K14450)</f>
        <v/>
      </c>
      <c r="M14450">
        <f>VLOOKUP(F14450,Products!A:D,4,FALSE)*I14450</f>
        <v/>
      </c>
      <c r="N14450">
        <f>L14450-M14450</f>
        <v/>
      </c>
    </row>
    <row r="14451">
      <c r="A14451" t="inlineStr">
        <is>
          <t>T1014449</t>
        </is>
      </c>
      <c r="B14451" t="inlineStr">
        <is>
          <t>2023-10-07</t>
        </is>
      </c>
      <c r="C14451" t="inlineStr">
        <is>
          <t>S017</t>
        </is>
      </c>
      <c r="D14451" t="inlineStr">
        <is>
          <t>Store_017</t>
        </is>
      </c>
      <c r="E14451" t="inlineStr">
        <is>
          <t>South</t>
        </is>
      </c>
      <c r="F14451" t="inlineStr">
        <is>
          <t>P0100</t>
        </is>
      </c>
      <c r="G14451" t="inlineStr">
        <is>
          <t>Prod_0100</t>
        </is>
      </c>
      <c r="H14451" t="inlineStr">
        <is>
          <t>Household</t>
        </is>
      </c>
      <c r="I14451" t="n">
        <v>3</v>
      </c>
      <c r="J14451" t="n">
        <v>408.37</v>
      </c>
      <c r="K14451" t="n">
        <v>0.1</v>
      </c>
      <c r="L14451">
        <f>I14451*J14451*(1-K14451)</f>
        <v/>
      </c>
      <c r="M14451">
        <f>VLOOKUP(F14451,Products!A:D,4,FALSE)*I14451</f>
        <v/>
      </c>
      <c r="N14451">
        <f>L14451-M14451</f>
        <v/>
      </c>
    </row>
    <row r="14452">
      <c r="A14452" t="inlineStr">
        <is>
          <t>T1014450</t>
        </is>
      </c>
      <c r="B14452" t="inlineStr">
        <is>
          <t>2025-07-19</t>
        </is>
      </c>
      <c r="C14452" t="inlineStr">
        <is>
          <t>S018</t>
        </is>
      </c>
      <c r="D14452" t="inlineStr">
        <is>
          <t>Store_018</t>
        </is>
      </c>
      <c r="E14452" t="inlineStr">
        <is>
          <t>South</t>
        </is>
      </c>
      <c r="F14452" t="inlineStr">
        <is>
          <t>P0114</t>
        </is>
      </c>
      <c r="G14452" t="inlineStr">
        <is>
          <t>Prod_0114</t>
        </is>
      </c>
      <c r="H14452" t="inlineStr">
        <is>
          <t>Beverages</t>
        </is>
      </c>
      <c r="I14452" t="n">
        <v>1</v>
      </c>
      <c r="J14452" t="n">
        <v>619.54</v>
      </c>
      <c r="K14452" t="n">
        <v>0.15</v>
      </c>
      <c r="L14452">
        <f>I14452*J14452*(1-K14452)</f>
        <v/>
      </c>
      <c r="M14452">
        <f>VLOOKUP(F14452,Products!A:D,4,FALSE)*I14452</f>
        <v/>
      </c>
      <c r="N14452">
        <f>L14452-M14452</f>
        <v/>
      </c>
    </row>
    <row r="14453">
      <c r="A14453" t="inlineStr">
        <is>
          <t>T1014451</t>
        </is>
      </c>
      <c r="B14453" t="inlineStr">
        <is>
          <t>2024-04-28</t>
        </is>
      </c>
      <c r="C14453" t="inlineStr">
        <is>
          <t>S030</t>
        </is>
      </c>
      <c r="D14453" t="inlineStr">
        <is>
          <t>Store_030</t>
        </is>
      </c>
      <c r="E14453" t="inlineStr">
        <is>
          <t>North</t>
        </is>
      </c>
      <c r="F14453" t="inlineStr">
        <is>
          <t>P0019</t>
        </is>
      </c>
      <c r="G14453" t="inlineStr">
        <is>
          <t>Prod_0019</t>
        </is>
      </c>
      <c r="H14453" t="inlineStr">
        <is>
          <t>Toys</t>
        </is>
      </c>
      <c r="I14453" t="n">
        <v>8</v>
      </c>
      <c r="J14453" t="n">
        <v>497.4</v>
      </c>
      <c r="K14453" t="n">
        <v>0</v>
      </c>
      <c r="L14453">
        <f>I14453*J14453*(1-K14453)</f>
        <v/>
      </c>
      <c r="M14453">
        <f>VLOOKUP(F14453,Products!A:D,4,FALSE)*I14453</f>
        <v/>
      </c>
      <c r="N14453">
        <f>L14453-M14453</f>
        <v/>
      </c>
    </row>
    <row r="14454">
      <c r="A14454" t="inlineStr">
        <is>
          <t>T1014452</t>
        </is>
      </c>
      <c r="B14454" t="inlineStr">
        <is>
          <t>2025-08-18</t>
        </is>
      </c>
      <c r="C14454" t="inlineStr">
        <is>
          <t>S038</t>
        </is>
      </c>
      <c r="D14454" t="inlineStr">
        <is>
          <t>Store_038</t>
        </is>
      </c>
      <c r="E14454" t="inlineStr">
        <is>
          <t>East</t>
        </is>
      </c>
      <c r="F14454" t="inlineStr">
        <is>
          <t>P0082</t>
        </is>
      </c>
      <c r="G14454" t="inlineStr">
        <is>
          <t>Prod_0082</t>
        </is>
      </c>
      <c r="H14454" t="inlineStr">
        <is>
          <t>Food</t>
        </is>
      </c>
      <c r="I14454" t="n">
        <v>3</v>
      </c>
      <c r="J14454" t="n">
        <v>587.05</v>
      </c>
      <c r="K14454" t="n">
        <v>0.05</v>
      </c>
      <c r="L14454">
        <f>I14454*J14454*(1-K14454)</f>
        <v/>
      </c>
      <c r="M14454">
        <f>VLOOKUP(F14454,Products!A:D,4,FALSE)*I14454</f>
        <v/>
      </c>
      <c r="N14454">
        <f>L14454-M14454</f>
        <v/>
      </c>
    </row>
    <row r="14455">
      <c r="A14455" t="inlineStr">
        <is>
          <t>T1014453</t>
        </is>
      </c>
      <c r="B14455" t="inlineStr">
        <is>
          <t>2023-10-27</t>
        </is>
      </c>
      <c r="C14455" t="inlineStr">
        <is>
          <t>S020</t>
        </is>
      </c>
      <c r="D14455" t="inlineStr">
        <is>
          <t>Store_020</t>
        </is>
      </c>
      <c r="E14455" t="inlineStr">
        <is>
          <t>West</t>
        </is>
      </c>
      <c r="F14455" t="inlineStr">
        <is>
          <t>P0046</t>
        </is>
      </c>
      <c r="G14455" t="inlineStr">
        <is>
          <t>Prod_0046</t>
        </is>
      </c>
      <c r="H14455" t="inlineStr">
        <is>
          <t>Electronics</t>
        </is>
      </c>
      <c r="I14455" t="n">
        <v>8</v>
      </c>
      <c r="J14455" t="n">
        <v>52.56</v>
      </c>
      <c r="K14455" t="n">
        <v>0</v>
      </c>
      <c r="L14455">
        <f>I14455*J14455*(1-K14455)</f>
        <v/>
      </c>
      <c r="M14455">
        <f>VLOOKUP(F14455,Products!A:D,4,FALSE)*I14455</f>
        <v/>
      </c>
      <c r="N14455">
        <f>L14455-M14455</f>
        <v/>
      </c>
    </row>
    <row r="14456">
      <c r="A14456" t="inlineStr">
        <is>
          <t>T1014454</t>
        </is>
      </c>
      <c r="B14456" t="inlineStr">
        <is>
          <t>2024-09-18</t>
        </is>
      </c>
      <c r="C14456" t="inlineStr">
        <is>
          <t>S001</t>
        </is>
      </c>
      <c r="D14456" t="inlineStr">
        <is>
          <t>Store_001</t>
        </is>
      </c>
      <c r="E14456" t="inlineStr">
        <is>
          <t>West</t>
        </is>
      </c>
      <c r="F14456" t="inlineStr">
        <is>
          <t>P0134</t>
        </is>
      </c>
      <c r="G14456" t="inlineStr">
        <is>
          <t>Prod_0134</t>
        </is>
      </c>
      <c r="H14456" t="inlineStr">
        <is>
          <t>Food</t>
        </is>
      </c>
      <c r="I14456" t="n">
        <v>9</v>
      </c>
      <c r="J14456" t="n">
        <v>361.47</v>
      </c>
      <c r="K14456" t="n">
        <v>0</v>
      </c>
      <c r="L14456">
        <f>I14456*J14456*(1-K14456)</f>
        <v/>
      </c>
      <c r="M14456">
        <f>VLOOKUP(F14456,Products!A:D,4,FALSE)*I14456</f>
        <v/>
      </c>
      <c r="N14456">
        <f>L14456-M14456</f>
        <v/>
      </c>
    </row>
    <row r="14457">
      <c r="A14457" t="inlineStr">
        <is>
          <t>T1014455</t>
        </is>
      </c>
      <c r="B14457" t="inlineStr">
        <is>
          <t>2023-02-14</t>
        </is>
      </c>
      <c r="C14457" t="inlineStr">
        <is>
          <t>S015</t>
        </is>
      </c>
      <c r="D14457" t="inlineStr">
        <is>
          <t>Store_015</t>
        </is>
      </c>
      <c r="E14457" t="inlineStr">
        <is>
          <t>North</t>
        </is>
      </c>
      <c r="F14457" t="inlineStr">
        <is>
          <t>P0183</t>
        </is>
      </c>
      <c r="G14457" t="inlineStr">
        <is>
          <t>Prod_0183</t>
        </is>
      </c>
      <c r="H14457" t="inlineStr">
        <is>
          <t>Stationery</t>
        </is>
      </c>
      <c r="I14457" t="n">
        <v>8</v>
      </c>
      <c r="J14457" t="n">
        <v>890.97</v>
      </c>
      <c r="K14457" t="n">
        <v>0</v>
      </c>
      <c r="L14457">
        <f>I14457*J14457*(1-K14457)</f>
        <v/>
      </c>
      <c r="M14457">
        <f>VLOOKUP(F14457,Products!A:D,4,FALSE)*I14457</f>
        <v/>
      </c>
      <c r="N14457">
        <f>L14457-M14457</f>
        <v/>
      </c>
    </row>
    <row r="14458">
      <c r="A14458" t="inlineStr">
        <is>
          <t>T1014456</t>
        </is>
      </c>
      <c r="B14458" t="inlineStr">
        <is>
          <t>2024-12-17</t>
        </is>
      </c>
      <c r="C14458" t="inlineStr">
        <is>
          <t>S009</t>
        </is>
      </c>
      <c r="D14458" t="inlineStr">
        <is>
          <t>Store_009</t>
        </is>
      </c>
      <c r="E14458" t="inlineStr">
        <is>
          <t>Central</t>
        </is>
      </c>
      <c r="F14458" t="inlineStr">
        <is>
          <t>P0011</t>
        </is>
      </c>
      <c r="G14458" t="inlineStr">
        <is>
          <t>Prod_0011</t>
        </is>
      </c>
      <c r="H14458" t="inlineStr">
        <is>
          <t>Household</t>
        </is>
      </c>
      <c r="I14458" t="n">
        <v>6</v>
      </c>
      <c r="J14458" t="n">
        <v>280.35</v>
      </c>
      <c r="K14458" t="n">
        <v>0.15</v>
      </c>
      <c r="L14458">
        <f>I14458*J14458*(1-K14458)</f>
        <v/>
      </c>
      <c r="M14458">
        <f>VLOOKUP(F14458,Products!A:D,4,FALSE)*I14458</f>
        <v/>
      </c>
      <c r="N14458">
        <f>L14458-M14458</f>
        <v/>
      </c>
    </row>
    <row r="14459">
      <c r="A14459" t="inlineStr">
        <is>
          <t>T1014457</t>
        </is>
      </c>
      <c r="B14459" t="inlineStr">
        <is>
          <t>2023-05-10</t>
        </is>
      </c>
      <c r="C14459" t="inlineStr">
        <is>
          <t>S037</t>
        </is>
      </c>
      <c r="D14459" t="inlineStr">
        <is>
          <t>Store_037</t>
        </is>
      </c>
      <c r="E14459" t="inlineStr">
        <is>
          <t>East</t>
        </is>
      </c>
      <c r="F14459" t="inlineStr">
        <is>
          <t>P0021</t>
        </is>
      </c>
      <c r="G14459" t="inlineStr">
        <is>
          <t>Prod_0021</t>
        </is>
      </c>
      <c r="H14459" t="inlineStr">
        <is>
          <t>Household</t>
        </is>
      </c>
      <c r="I14459" t="n">
        <v>4</v>
      </c>
      <c r="J14459" t="n">
        <v>144.27</v>
      </c>
      <c r="K14459" t="n">
        <v>0.15</v>
      </c>
      <c r="L14459">
        <f>I14459*J14459*(1-K14459)</f>
        <v/>
      </c>
      <c r="M14459">
        <f>VLOOKUP(F14459,Products!A:D,4,FALSE)*I14459</f>
        <v/>
      </c>
      <c r="N14459">
        <f>L14459-M14459</f>
        <v/>
      </c>
    </row>
    <row r="14460">
      <c r="A14460" t="inlineStr">
        <is>
          <t>T1014458</t>
        </is>
      </c>
      <c r="B14460" t="inlineStr">
        <is>
          <t>2025-01-15</t>
        </is>
      </c>
      <c r="C14460" t="inlineStr">
        <is>
          <t>S041</t>
        </is>
      </c>
      <c r="D14460" t="inlineStr">
        <is>
          <t>Store_041</t>
        </is>
      </c>
      <c r="E14460" t="inlineStr">
        <is>
          <t>East</t>
        </is>
      </c>
      <c r="F14460" t="inlineStr">
        <is>
          <t>P0106</t>
        </is>
      </c>
      <c r="G14460" t="inlineStr">
        <is>
          <t>Prod_0106</t>
        </is>
      </c>
      <c r="H14460" t="inlineStr">
        <is>
          <t>Electronics</t>
        </is>
      </c>
      <c r="I14460" t="n">
        <v>6</v>
      </c>
      <c r="J14460" t="n">
        <v>945.77</v>
      </c>
      <c r="K14460" t="n">
        <v>0.05</v>
      </c>
      <c r="L14460">
        <f>I14460*J14460*(1-K14460)</f>
        <v/>
      </c>
      <c r="M14460">
        <f>VLOOKUP(F14460,Products!A:D,4,FALSE)*I14460</f>
        <v/>
      </c>
      <c r="N14460">
        <f>L14460-M14460</f>
        <v/>
      </c>
    </row>
    <row r="14461">
      <c r="A14461" t="inlineStr">
        <is>
          <t>T1014459</t>
        </is>
      </c>
      <c r="B14461" t="inlineStr">
        <is>
          <t>2025-06-28</t>
        </is>
      </c>
      <c r="C14461" t="inlineStr">
        <is>
          <t>S005</t>
        </is>
      </c>
      <c r="D14461" t="inlineStr">
        <is>
          <t>Store_005</t>
        </is>
      </c>
      <c r="E14461" t="inlineStr">
        <is>
          <t>Central</t>
        </is>
      </c>
      <c r="F14461" t="inlineStr">
        <is>
          <t>P0115</t>
        </is>
      </c>
      <c r="G14461" t="inlineStr">
        <is>
          <t>Prod_0115</t>
        </is>
      </c>
      <c r="H14461" t="inlineStr">
        <is>
          <t>Clothing</t>
        </is>
      </c>
      <c r="I14461" t="n">
        <v>6</v>
      </c>
      <c r="J14461" t="n">
        <v>787.41</v>
      </c>
      <c r="K14461" t="n">
        <v>0</v>
      </c>
      <c r="L14461">
        <f>I14461*J14461*(1-K14461)</f>
        <v/>
      </c>
      <c r="M14461">
        <f>VLOOKUP(F14461,Products!A:D,4,FALSE)*I14461</f>
        <v/>
      </c>
      <c r="N14461">
        <f>L14461-M14461</f>
        <v/>
      </c>
    </row>
    <row r="14462">
      <c r="A14462" t="inlineStr">
        <is>
          <t>T1014460</t>
        </is>
      </c>
      <c r="B14462" t="inlineStr">
        <is>
          <t>2025-01-01</t>
        </is>
      </c>
      <c r="C14462" t="inlineStr">
        <is>
          <t>S029</t>
        </is>
      </c>
      <c r="D14462" t="inlineStr">
        <is>
          <t>Store_029</t>
        </is>
      </c>
      <c r="E14462" t="inlineStr">
        <is>
          <t>South</t>
        </is>
      </c>
      <c r="F14462" t="inlineStr">
        <is>
          <t>P0034</t>
        </is>
      </c>
      <c r="G14462" t="inlineStr">
        <is>
          <t>Prod_0034</t>
        </is>
      </c>
      <c r="H14462" t="inlineStr">
        <is>
          <t>Toys</t>
        </is>
      </c>
      <c r="I14462" t="n">
        <v>5</v>
      </c>
      <c r="J14462" t="n">
        <v>673.24</v>
      </c>
      <c r="K14462" t="n">
        <v>0.15</v>
      </c>
      <c r="L14462">
        <f>I14462*J14462*(1-K14462)</f>
        <v/>
      </c>
      <c r="M14462">
        <f>VLOOKUP(F14462,Products!A:D,4,FALSE)*I14462</f>
        <v/>
      </c>
      <c r="N14462">
        <f>L14462-M14462</f>
        <v/>
      </c>
    </row>
    <row r="14463">
      <c r="A14463" t="inlineStr">
        <is>
          <t>T1014461</t>
        </is>
      </c>
      <c r="B14463" t="inlineStr">
        <is>
          <t>2024-10-04</t>
        </is>
      </c>
      <c r="C14463" t="inlineStr">
        <is>
          <t>S008</t>
        </is>
      </c>
      <c r="D14463" t="inlineStr">
        <is>
          <t>Store_008</t>
        </is>
      </c>
      <c r="E14463" t="inlineStr">
        <is>
          <t>East</t>
        </is>
      </c>
      <c r="F14463" t="inlineStr">
        <is>
          <t>P0082</t>
        </is>
      </c>
      <c r="G14463" t="inlineStr">
        <is>
          <t>Prod_0082</t>
        </is>
      </c>
      <c r="H14463" t="inlineStr">
        <is>
          <t>Food</t>
        </is>
      </c>
      <c r="I14463" t="n">
        <v>6</v>
      </c>
      <c r="J14463" t="n">
        <v>659.47</v>
      </c>
      <c r="K14463" t="n">
        <v>0</v>
      </c>
      <c r="L14463">
        <f>I14463*J14463*(1-K14463)</f>
        <v/>
      </c>
      <c r="M14463">
        <f>VLOOKUP(F14463,Products!A:D,4,FALSE)*I14463</f>
        <v/>
      </c>
      <c r="N14463">
        <f>L14463-M14463</f>
        <v/>
      </c>
    </row>
    <row r="14464">
      <c r="A14464" t="inlineStr">
        <is>
          <t>T1014462</t>
        </is>
      </c>
      <c r="B14464" t="inlineStr">
        <is>
          <t>2025-01-20</t>
        </is>
      </c>
      <c r="C14464" t="inlineStr">
        <is>
          <t>S001</t>
        </is>
      </c>
      <c r="D14464" t="inlineStr">
        <is>
          <t>Store_001</t>
        </is>
      </c>
      <c r="E14464" t="inlineStr">
        <is>
          <t>West</t>
        </is>
      </c>
      <c r="F14464" t="inlineStr">
        <is>
          <t>P0108</t>
        </is>
      </c>
      <c r="G14464" t="inlineStr">
        <is>
          <t>Prod_0108</t>
        </is>
      </c>
      <c r="H14464" t="inlineStr">
        <is>
          <t>Stationery</t>
        </is>
      </c>
      <c r="I14464" t="n">
        <v>1</v>
      </c>
      <c r="J14464" t="n">
        <v>705.0599999999999</v>
      </c>
      <c r="K14464" t="n">
        <v>0</v>
      </c>
      <c r="L14464">
        <f>I14464*J14464*(1-K14464)</f>
        <v/>
      </c>
      <c r="M14464">
        <f>VLOOKUP(F14464,Products!A:D,4,FALSE)*I14464</f>
        <v/>
      </c>
      <c r="N14464">
        <f>L14464-M14464</f>
        <v/>
      </c>
    </row>
    <row r="14465">
      <c r="A14465" t="inlineStr">
        <is>
          <t>T1014463</t>
        </is>
      </c>
      <c r="B14465" t="inlineStr">
        <is>
          <t>2024-08-29</t>
        </is>
      </c>
      <c r="C14465" t="inlineStr">
        <is>
          <t>S014</t>
        </is>
      </c>
      <c r="D14465" t="inlineStr">
        <is>
          <t>Store_014</t>
        </is>
      </c>
      <c r="E14465" t="inlineStr">
        <is>
          <t>West</t>
        </is>
      </c>
      <c r="F14465" t="inlineStr">
        <is>
          <t>P0186</t>
        </is>
      </c>
      <c r="G14465" t="inlineStr">
        <is>
          <t>Prod_0186</t>
        </is>
      </c>
      <c r="H14465" t="inlineStr">
        <is>
          <t>Household</t>
        </is>
      </c>
      <c r="I14465" t="n">
        <v>7</v>
      </c>
      <c r="J14465" t="n">
        <v>742.95</v>
      </c>
      <c r="K14465" t="n">
        <v>0</v>
      </c>
      <c r="L14465">
        <f>I14465*J14465*(1-K14465)</f>
        <v/>
      </c>
      <c r="M14465">
        <f>VLOOKUP(F14465,Products!A:D,4,FALSE)*I14465</f>
        <v/>
      </c>
      <c r="N14465">
        <f>L14465-M14465</f>
        <v/>
      </c>
    </row>
    <row r="14466">
      <c r="A14466" t="inlineStr">
        <is>
          <t>T1014464</t>
        </is>
      </c>
      <c r="B14466" t="inlineStr">
        <is>
          <t>2025-02-06</t>
        </is>
      </c>
      <c r="C14466" t="inlineStr">
        <is>
          <t>S044</t>
        </is>
      </c>
      <c r="D14466" t="inlineStr">
        <is>
          <t>Store_044</t>
        </is>
      </c>
      <c r="E14466" t="inlineStr">
        <is>
          <t>North</t>
        </is>
      </c>
      <c r="F14466" t="inlineStr">
        <is>
          <t>P0075</t>
        </is>
      </c>
      <c r="G14466" t="inlineStr">
        <is>
          <t>Prod_0075</t>
        </is>
      </c>
      <c r="H14466" t="inlineStr">
        <is>
          <t>Beverages</t>
        </is>
      </c>
      <c r="I14466" t="n">
        <v>9</v>
      </c>
      <c r="J14466" t="n">
        <v>952.67</v>
      </c>
      <c r="K14466" t="n">
        <v>0</v>
      </c>
      <c r="L14466">
        <f>I14466*J14466*(1-K14466)</f>
        <v/>
      </c>
      <c r="M14466">
        <f>VLOOKUP(F14466,Products!A:D,4,FALSE)*I14466</f>
        <v/>
      </c>
      <c r="N14466">
        <f>L14466-M14466</f>
        <v/>
      </c>
    </row>
    <row r="14467">
      <c r="A14467" t="inlineStr">
        <is>
          <t>T1014465</t>
        </is>
      </c>
      <c r="B14467" t="inlineStr">
        <is>
          <t>2024-10-09</t>
        </is>
      </c>
      <c r="C14467" t="inlineStr">
        <is>
          <t>S030</t>
        </is>
      </c>
      <c r="D14467" t="inlineStr">
        <is>
          <t>Store_030</t>
        </is>
      </c>
      <c r="E14467" t="inlineStr">
        <is>
          <t>North</t>
        </is>
      </c>
      <c r="F14467" t="inlineStr">
        <is>
          <t>P0001</t>
        </is>
      </c>
      <c r="G14467" t="inlineStr">
        <is>
          <t>Prod_0001</t>
        </is>
      </c>
      <c r="H14467" t="inlineStr">
        <is>
          <t>Beverages</t>
        </is>
      </c>
      <c r="I14467" t="n">
        <v>4</v>
      </c>
      <c r="J14467" t="n">
        <v>602.6900000000001</v>
      </c>
      <c r="K14467" t="n">
        <v>0</v>
      </c>
      <c r="L14467">
        <f>I14467*J14467*(1-K14467)</f>
        <v/>
      </c>
      <c r="M14467">
        <f>VLOOKUP(F14467,Products!A:D,4,FALSE)*I14467</f>
        <v/>
      </c>
      <c r="N14467">
        <f>L14467-M14467</f>
        <v/>
      </c>
    </row>
    <row r="14468">
      <c r="A14468" t="inlineStr">
        <is>
          <t>T1014466</t>
        </is>
      </c>
      <c r="B14468" t="inlineStr">
        <is>
          <t>2023-07-10</t>
        </is>
      </c>
      <c r="C14468" t="inlineStr">
        <is>
          <t>S001</t>
        </is>
      </c>
      <c r="D14468" t="inlineStr">
        <is>
          <t>Store_001</t>
        </is>
      </c>
      <c r="E14468" t="inlineStr">
        <is>
          <t>West</t>
        </is>
      </c>
      <c r="F14468" t="inlineStr">
        <is>
          <t>P0028</t>
        </is>
      </c>
      <c r="G14468" t="inlineStr">
        <is>
          <t>Prod_0028</t>
        </is>
      </c>
      <c r="H14468" t="inlineStr">
        <is>
          <t>Food</t>
        </is>
      </c>
      <c r="I14468" t="n">
        <v>4</v>
      </c>
      <c r="J14468" t="n">
        <v>516.13</v>
      </c>
      <c r="K14468" t="n">
        <v>0</v>
      </c>
      <c r="L14468">
        <f>I14468*J14468*(1-K14468)</f>
        <v/>
      </c>
      <c r="M14468">
        <f>VLOOKUP(F14468,Products!A:D,4,FALSE)*I14468</f>
        <v/>
      </c>
      <c r="N14468">
        <f>L14468-M14468</f>
        <v/>
      </c>
    </row>
    <row r="14469">
      <c r="A14469" t="inlineStr">
        <is>
          <t>T1014467</t>
        </is>
      </c>
      <c r="B14469" t="inlineStr">
        <is>
          <t>2023-06-08</t>
        </is>
      </c>
      <c r="C14469" t="inlineStr">
        <is>
          <t>S024</t>
        </is>
      </c>
      <c r="D14469" t="inlineStr">
        <is>
          <t>Store_024</t>
        </is>
      </c>
      <c r="E14469" t="inlineStr">
        <is>
          <t>South</t>
        </is>
      </c>
      <c r="F14469" t="inlineStr">
        <is>
          <t>P0102</t>
        </is>
      </c>
      <c r="G14469" t="inlineStr">
        <is>
          <t>Prod_0102</t>
        </is>
      </c>
      <c r="H14469" t="inlineStr">
        <is>
          <t>Food</t>
        </is>
      </c>
      <c r="I14469" t="n">
        <v>8</v>
      </c>
      <c r="J14469" t="n">
        <v>678.6799999999999</v>
      </c>
      <c r="K14469" t="n">
        <v>0</v>
      </c>
      <c r="L14469">
        <f>I14469*J14469*(1-K14469)</f>
        <v/>
      </c>
      <c r="M14469">
        <f>VLOOKUP(F14469,Products!A:D,4,FALSE)*I14469</f>
        <v/>
      </c>
      <c r="N14469">
        <f>L14469-M14469</f>
        <v/>
      </c>
    </row>
    <row r="14470">
      <c r="A14470" t="inlineStr">
        <is>
          <t>T1014468</t>
        </is>
      </c>
      <c r="B14470" t="inlineStr">
        <is>
          <t>2025-06-30</t>
        </is>
      </c>
      <c r="C14470" t="inlineStr">
        <is>
          <t>S025</t>
        </is>
      </c>
      <c r="D14470" t="inlineStr">
        <is>
          <t>Store_025</t>
        </is>
      </c>
      <c r="E14470" t="inlineStr">
        <is>
          <t>Central</t>
        </is>
      </c>
      <c r="F14470" t="inlineStr">
        <is>
          <t>P0111</t>
        </is>
      </c>
      <c r="G14470" t="inlineStr">
        <is>
          <t>Prod_0111</t>
        </is>
      </c>
      <c r="H14470" t="inlineStr">
        <is>
          <t>Clothing</t>
        </is>
      </c>
      <c r="I14470" t="n">
        <v>1</v>
      </c>
      <c r="J14470" t="n">
        <v>660.9299999999999</v>
      </c>
      <c r="K14470" t="n">
        <v>0</v>
      </c>
      <c r="L14470">
        <f>I14470*J14470*(1-K14470)</f>
        <v/>
      </c>
      <c r="M14470">
        <f>VLOOKUP(F14470,Products!A:D,4,FALSE)*I14470</f>
        <v/>
      </c>
      <c r="N14470">
        <f>L14470-M14470</f>
        <v/>
      </c>
    </row>
    <row r="14471">
      <c r="A14471" t="inlineStr">
        <is>
          <t>T1014469</t>
        </is>
      </c>
      <c r="B14471" t="inlineStr">
        <is>
          <t>2024-02-12</t>
        </is>
      </c>
      <c r="C14471" t="inlineStr">
        <is>
          <t>S041</t>
        </is>
      </c>
      <c r="D14471" t="inlineStr">
        <is>
          <t>Store_041</t>
        </is>
      </c>
      <c r="E14471" t="inlineStr">
        <is>
          <t>East</t>
        </is>
      </c>
      <c r="F14471" t="inlineStr">
        <is>
          <t>P0091</t>
        </is>
      </c>
      <c r="G14471" t="inlineStr">
        <is>
          <t>Prod_0091</t>
        </is>
      </c>
      <c r="H14471" t="inlineStr">
        <is>
          <t>Toys</t>
        </is>
      </c>
      <c r="I14471" t="n">
        <v>5</v>
      </c>
      <c r="J14471" t="n">
        <v>257.01</v>
      </c>
      <c r="K14471" t="n">
        <v>0.2</v>
      </c>
      <c r="L14471">
        <f>I14471*J14471*(1-K14471)</f>
        <v/>
      </c>
      <c r="M14471">
        <f>VLOOKUP(F14471,Products!A:D,4,FALSE)*I14471</f>
        <v/>
      </c>
      <c r="N14471">
        <f>L14471-M14471</f>
        <v/>
      </c>
    </row>
    <row r="14472">
      <c r="A14472" t="inlineStr">
        <is>
          <t>T1014470</t>
        </is>
      </c>
      <c r="B14472" t="inlineStr">
        <is>
          <t>2023-12-05</t>
        </is>
      </c>
      <c r="C14472" t="inlineStr">
        <is>
          <t>S024</t>
        </is>
      </c>
      <c r="D14472" t="inlineStr">
        <is>
          <t>Store_024</t>
        </is>
      </c>
      <c r="E14472" t="inlineStr">
        <is>
          <t>South</t>
        </is>
      </c>
      <c r="F14472" t="inlineStr">
        <is>
          <t>P0047</t>
        </is>
      </c>
      <c r="G14472" t="inlineStr">
        <is>
          <t>Prod_0047</t>
        </is>
      </c>
      <c r="H14472" t="inlineStr">
        <is>
          <t>Beverages</t>
        </is>
      </c>
      <c r="I14472" t="n">
        <v>5</v>
      </c>
      <c r="J14472" t="n">
        <v>448.68</v>
      </c>
      <c r="K14472" t="n">
        <v>0</v>
      </c>
      <c r="L14472">
        <f>I14472*J14472*(1-K14472)</f>
        <v/>
      </c>
      <c r="M14472">
        <f>VLOOKUP(F14472,Products!A:D,4,FALSE)*I14472</f>
        <v/>
      </c>
      <c r="N14472">
        <f>L14472-M14472</f>
        <v/>
      </c>
    </row>
    <row r="14473">
      <c r="A14473" t="inlineStr">
        <is>
          <t>T1014471</t>
        </is>
      </c>
      <c r="B14473" t="inlineStr">
        <is>
          <t>2024-04-16</t>
        </is>
      </c>
      <c r="C14473" t="inlineStr">
        <is>
          <t>S012</t>
        </is>
      </c>
      <c r="D14473" t="inlineStr">
        <is>
          <t>Store_012</t>
        </is>
      </c>
      <c r="E14473" t="inlineStr">
        <is>
          <t>South</t>
        </is>
      </c>
      <c r="F14473" t="inlineStr">
        <is>
          <t>P0192</t>
        </is>
      </c>
      <c r="G14473" t="inlineStr">
        <is>
          <t>Prod_0192</t>
        </is>
      </c>
      <c r="H14473" t="inlineStr">
        <is>
          <t>Beverages</t>
        </is>
      </c>
      <c r="I14473" t="n">
        <v>6</v>
      </c>
      <c r="J14473" t="n">
        <v>347.32</v>
      </c>
      <c r="K14473" t="n">
        <v>0.05</v>
      </c>
      <c r="L14473">
        <f>I14473*J14473*(1-K14473)</f>
        <v/>
      </c>
      <c r="M14473">
        <f>VLOOKUP(F14473,Products!A:D,4,FALSE)*I14473</f>
        <v/>
      </c>
      <c r="N14473">
        <f>L14473-M14473</f>
        <v/>
      </c>
    </row>
    <row r="14474">
      <c r="A14474" t="inlineStr">
        <is>
          <t>T1014472</t>
        </is>
      </c>
      <c r="B14474" t="inlineStr">
        <is>
          <t>2024-06-10</t>
        </is>
      </c>
      <c r="C14474" t="inlineStr">
        <is>
          <t>S040</t>
        </is>
      </c>
      <c r="D14474" t="inlineStr">
        <is>
          <t>Store_040</t>
        </is>
      </c>
      <c r="E14474" t="inlineStr">
        <is>
          <t>Central</t>
        </is>
      </c>
      <c r="F14474" t="inlineStr">
        <is>
          <t>P0056</t>
        </is>
      </c>
      <c r="G14474" t="inlineStr">
        <is>
          <t>Prod_0056</t>
        </is>
      </c>
      <c r="H14474" t="inlineStr">
        <is>
          <t>Household</t>
        </is>
      </c>
      <c r="I14474" t="n">
        <v>8</v>
      </c>
      <c r="J14474" t="n">
        <v>227.26</v>
      </c>
      <c r="K14474" t="n">
        <v>0</v>
      </c>
      <c r="L14474">
        <f>I14474*J14474*(1-K14474)</f>
        <v/>
      </c>
      <c r="M14474">
        <f>VLOOKUP(F14474,Products!A:D,4,FALSE)*I14474</f>
        <v/>
      </c>
      <c r="N14474">
        <f>L14474-M14474</f>
        <v/>
      </c>
    </row>
    <row r="14475">
      <c r="A14475" t="inlineStr">
        <is>
          <t>T1014473</t>
        </is>
      </c>
      <c r="B14475" t="inlineStr">
        <is>
          <t>2023-03-28</t>
        </is>
      </c>
      <c r="C14475" t="inlineStr">
        <is>
          <t>S010</t>
        </is>
      </c>
      <c r="D14475" t="inlineStr">
        <is>
          <t>Store_010</t>
        </is>
      </c>
      <c r="E14475" t="inlineStr">
        <is>
          <t>North</t>
        </is>
      </c>
      <c r="F14475" t="inlineStr">
        <is>
          <t>P0174</t>
        </is>
      </c>
      <c r="G14475" t="inlineStr">
        <is>
          <t>Prod_0174</t>
        </is>
      </c>
      <c r="H14475" t="inlineStr">
        <is>
          <t>Food</t>
        </is>
      </c>
      <c r="I14475" t="n">
        <v>6</v>
      </c>
      <c r="J14475" t="n">
        <v>99.95</v>
      </c>
      <c r="K14475" t="n">
        <v>0</v>
      </c>
      <c r="L14475">
        <f>I14475*J14475*(1-K14475)</f>
        <v/>
      </c>
      <c r="M14475">
        <f>VLOOKUP(F14475,Products!A:D,4,FALSE)*I14475</f>
        <v/>
      </c>
      <c r="N14475">
        <f>L14475-M14475</f>
        <v/>
      </c>
    </row>
    <row r="14476">
      <c r="A14476" t="inlineStr">
        <is>
          <t>T1014474</t>
        </is>
      </c>
      <c r="B14476" t="inlineStr">
        <is>
          <t>2023-09-30</t>
        </is>
      </c>
      <c r="C14476" t="inlineStr">
        <is>
          <t>S001</t>
        </is>
      </c>
      <c r="D14476" t="inlineStr">
        <is>
          <t>Store_001</t>
        </is>
      </c>
      <c r="E14476" t="inlineStr">
        <is>
          <t>West</t>
        </is>
      </c>
      <c r="F14476" t="inlineStr">
        <is>
          <t>P0103</t>
        </is>
      </c>
      <c r="G14476" t="inlineStr">
        <is>
          <t>Prod_0103</t>
        </is>
      </c>
      <c r="H14476" t="inlineStr">
        <is>
          <t>Stationery</t>
        </is>
      </c>
      <c r="I14476" t="n">
        <v>5</v>
      </c>
      <c r="J14476" t="n">
        <v>829.23</v>
      </c>
      <c r="K14476" t="n">
        <v>0</v>
      </c>
      <c r="L14476">
        <f>I14476*J14476*(1-K14476)</f>
        <v/>
      </c>
      <c r="M14476">
        <f>VLOOKUP(F14476,Products!A:D,4,FALSE)*I14476</f>
        <v/>
      </c>
      <c r="N14476">
        <f>L14476-M14476</f>
        <v/>
      </c>
    </row>
    <row r="14477">
      <c r="A14477" t="inlineStr">
        <is>
          <t>T1014475</t>
        </is>
      </c>
      <c r="B14477" t="inlineStr">
        <is>
          <t>2023-11-18</t>
        </is>
      </c>
      <c r="C14477" t="inlineStr">
        <is>
          <t>S037</t>
        </is>
      </c>
      <c r="D14477" t="inlineStr">
        <is>
          <t>Store_037</t>
        </is>
      </c>
      <c r="E14477" t="inlineStr">
        <is>
          <t>East</t>
        </is>
      </c>
      <c r="F14477" t="inlineStr">
        <is>
          <t>P0146</t>
        </is>
      </c>
      <c r="G14477" t="inlineStr">
        <is>
          <t>Prod_0146</t>
        </is>
      </c>
      <c r="H14477" t="inlineStr">
        <is>
          <t>Food</t>
        </is>
      </c>
      <c r="I14477" t="n">
        <v>8</v>
      </c>
      <c r="J14477" t="n">
        <v>249.31</v>
      </c>
      <c r="K14477" t="n">
        <v>0</v>
      </c>
      <c r="L14477">
        <f>I14477*J14477*(1-K14477)</f>
        <v/>
      </c>
      <c r="M14477">
        <f>VLOOKUP(F14477,Products!A:D,4,FALSE)*I14477</f>
        <v/>
      </c>
      <c r="N14477">
        <f>L14477-M14477</f>
        <v/>
      </c>
    </row>
    <row r="14478">
      <c r="A14478" t="inlineStr">
        <is>
          <t>T1014476</t>
        </is>
      </c>
      <c r="B14478" t="inlineStr">
        <is>
          <t>2023-11-23</t>
        </is>
      </c>
      <c r="C14478" t="inlineStr">
        <is>
          <t>S038</t>
        </is>
      </c>
      <c r="D14478" t="inlineStr">
        <is>
          <t>Store_038</t>
        </is>
      </c>
      <c r="E14478" t="inlineStr">
        <is>
          <t>East</t>
        </is>
      </c>
      <c r="F14478" t="inlineStr">
        <is>
          <t>P0090</t>
        </is>
      </c>
      <c r="G14478" t="inlineStr">
        <is>
          <t>Prod_0090</t>
        </is>
      </c>
      <c r="H14478" t="inlineStr">
        <is>
          <t>Toys</t>
        </is>
      </c>
      <c r="I14478" t="n">
        <v>8</v>
      </c>
      <c r="J14478" t="n">
        <v>545.5700000000001</v>
      </c>
      <c r="K14478" t="n">
        <v>0.05</v>
      </c>
      <c r="L14478">
        <f>I14478*J14478*(1-K14478)</f>
        <v/>
      </c>
      <c r="M14478">
        <f>VLOOKUP(F14478,Products!A:D,4,FALSE)*I14478</f>
        <v/>
      </c>
      <c r="N14478">
        <f>L14478-M14478</f>
        <v/>
      </c>
    </row>
    <row r="14479">
      <c r="A14479" t="inlineStr">
        <is>
          <t>T1014477</t>
        </is>
      </c>
      <c r="B14479" t="inlineStr">
        <is>
          <t>2023-08-25</t>
        </is>
      </c>
      <c r="C14479" t="inlineStr">
        <is>
          <t>S002</t>
        </is>
      </c>
      <c r="D14479" t="inlineStr">
        <is>
          <t>Store_002</t>
        </is>
      </c>
      <c r="E14479" t="inlineStr">
        <is>
          <t>South</t>
        </is>
      </c>
      <c r="F14479" t="inlineStr">
        <is>
          <t>P0125</t>
        </is>
      </c>
      <c r="G14479" t="inlineStr">
        <is>
          <t>Prod_0125</t>
        </is>
      </c>
      <c r="H14479" t="inlineStr">
        <is>
          <t>Toys</t>
        </is>
      </c>
      <c r="I14479" t="n">
        <v>4</v>
      </c>
      <c r="J14479" t="n">
        <v>321.5</v>
      </c>
      <c r="K14479" t="n">
        <v>0</v>
      </c>
      <c r="L14479">
        <f>I14479*J14479*(1-K14479)</f>
        <v/>
      </c>
      <c r="M14479">
        <f>VLOOKUP(F14479,Products!A:D,4,FALSE)*I14479</f>
        <v/>
      </c>
      <c r="N14479">
        <f>L14479-M14479</f>
        <v/>
      </c>
    </row>
    <row r="14480">
      <c r="A14480" t="inlineStr">
        <is>
          <t>T1014478</t>
        </is>
      </c>
      <c r="B14480" t="inlineStr">
        <is>
          <t>2024-09-27</t>
        </is>
      </c>
      <c r="C14480" t="inlineStr">
        <is>
          <t>S006</t>
        </is>
      </c>
      <c r="D14480" t="inlineStr">
        <is>
          <t>Store_006</t>
        </is>
      </c>
      <c r="E14480" t="inlineStr">
        <is>
          <t>East</t>
        </is>
      </c>
      <c r="F14480" t="inlineStr">
        <is>
          <t>P0013</t>
        </is>
      </c>
      <c r="G14480" t="inlineStr">
        <is>
          <t>Prod_0013</t>
        </is>
      </c>
      <c r="H14480" t="inlineStr">
        <is>
          <t>Clothing</t>
        </is>
      </c>
      <c r="I14480" t="n">
        <v>8</v>
      </c>
      <c r="J14480" t="n">
        <v>59.44</v>
      </c>
      <c r="K14480" t="n">
        <v>0</v>
      </c>
      <c r="L14480">
        <f>I14480*J14480*(1-K14480)</f>
        <v/>
      </c>
      <c r="M14480">
        <f>VLOOKUP(F14480,Products!A:D,4,FALSE)*I14480</f>
        <v/>
      </c>
      <c r="N14480">
        <f>L14480-M14480</f>
        <v/>
      </c>
    </row>
    <row r="14481">
      <c r="A14481" t="inlineStr">
        <is>
          <t>T1014479</t>
        </is>
      </c>
      <c r="B14481" t="inlineStr">
        <is>
          <t>2023-08-20</t>
        </is>
      </c>
      <c r="C14481" t="inlineStr">
        <is>
          <t>S028</t>
        </is>
      </c>
      <c r="D14481" t="inlineStr">
        <is>
          <t>Store_028</t>
        </is>
      </c>
      <c r="E14481" t="inlineStr">
        <is>
          <t>North</t>
        </is>
      </c>
      <c r="F14481" t="inlineStr">
        <is>
          <t>P0026</t>
        </is>
      </c>
      <c r="G14481" t="inlineStr">
        <is>
          <t>Prod_0026</t>
        </is>
      </c>
      <c r="H14481" t="inlineStr">
        <is>
          <t>Beverages</t>
        </is>
      </c>
      <c r="I14481" t="n">
        <v>4</v>
      </c>
      <c r="J14481" t="n">
        <v>788.9</v>
      </c>
      <c r="K14481" t="n">
        <v>0</v>
      </c>
      <c r="L14481">
        <f>I14481*J14481*(1-K14481)</f>
        <v/>
      </c>
      <c r="M14481">
        <f>VLOOKUP(F14481,Products!A:D,4,FALSE)*I14481</f>
        <v/>
      </c>
      <c r="N14481">
        <f>L14481-M14481</f>
        <v/>
      </c>
    </row>
    <row r="14482">
      <c r="A14482" t="inlineStr">
        <is>
          <t>T1014480</t>
        </is>
      </c>
      <c r="B14482" t="inlineStr">
        <is>
          <t>2023-04-24</t>
        </is>
      </c>
      <c r="C14482" t="inlineStr">
        <is>
          <t>S048</t>
        </is>
      </c>
      <c r="D14482" t="inlineStr">
        <is>
          <t>Store_048</t>
        </is>
      </c>
      <c r="E14482" t="inlineStr">
        <is>
          <t>South</t>
        </is>
      </c>
      <c r="F14482" t="inlineStr">
        <is>
          <t>P0015</t>
        </is>
      </c>
      <c r="G14482" t="inlineStr">
        <is>
          <t>Prod_0015</t>
        </is>
      </c>
      <c r="H14482" t="inlineStr">
        <is>
          <t>Food</t>
        </is>
      </c>
      <c r="I14482" t="n">
        <v>3</v>
      </c>
      <c r="J14482" t="n">
        <v>99.59</v>
      </c>
      <c r="K14482" t="n">
        <v>0.1</v>
      </c>
      <c r="L14482">
        <f>I14482*J14482*(1-K14482)</f>
        <v/>
      </c>
      <c r="M14482">
        <f>VLOOKUP(F14482,Products!A:D,4,FALSE)*I14482</f>
        <v/>
      </c>
      <c r="N14482">
        <f>L14482-M14482</f>
        <v/>
      </c>
    </row>
    <row r="14483">
      <c r="A14483" t="inlineStr">
        <is>
          <t>T1014481</t>
        </is>
      </c>
      <c r="B14483" t="inlineStr">
        <is>
          <t>2025-09-15</t>
        </is>
      </c>
      <c r="C14483" t="inlineStr">
        <is>
          <t>S032</t>
        </is>
      </c>
      <c r="D14483" t="inlineStr">
        <is>
          <t>Store_032</t>
        </is>
      </c>
      <c r="E14483" t="inlineStr">
        <is>
          <t>Central</t>
        </is>
      </c>
      <c r="F14483" t="inlineStr">
        <is>
          <t>P0142</t>
        </is>
      </c>
      <c r="G14483" t="inlineStr">
        <is>
          <t>Prod_0142</t>
        </is>
      </c>
      <c r="H14483" t="inlineStr">
        <is>
          <t>Household</t>
        </is>
      </c>
      <c r="I14483" t="n">
        <v>7</v>
      </c>
      <c r="J14483" t="n">
        <v>174.55</v>
      </c>
      <c r="K14483" t="n">
        <v>0</v>
      </c>
      <c r="L14483">
        <f>I14483*J14483*(1-K14483)</f>
        <v/>
      </c>
      <c r="M14483">
        <f>VLOOKUP(F14483,Products!A:D,4,FALSE)*I14483</f>
        <v/>
      </c>
      <c r="N14483">
        <f>L14483-M14483</f>
        <v/>
      </c>
    </row>
    <row r="14484">
      <c r="A14484" t="inlineStr">
        <is>
          <t>T1014482</t>
        </is>
      </c>
      <c r="B14484" t="inlineStr">
        <is>
          <t>2024-06-29</t>
        </is>
      </c>
      <c r="C14484" t="inlineStr">
        <is>
          <t>S033</t>
        </is>
      </c>
      <c r="D14484" t="inlineStr">
        <is>
          <t>Store_033</t>
        </is>
      </c>
      <c r="E14484" t="inlineStr">
        <is>
          <t>North</t>
        </is>
      </c>
      <c r="F14484" t="inlineStr">
        <is>
          <t>P0097</t>
        </is>
      </c>
      <c r="G14484" t="inlineStr">
        <is>
          <t>Prod_0097</t>
        </is>
      </c>
      <c r="H14484" t="inlineStr">
        <is>
          <t>Clothing</t>
        </is>
      </c>
      <c r="I14484" t="n">
        <v>5</v>
      </c>
      <c r="J14484" t="n">
        <v>224.16</v>
      </c>
      <c r="K14484" t="n">
        <v>0</v>
      </c>
      <c r="L14484">
        <f>I14484*J14484*(1-K14484)</f>
        <v/>
      </c>
      <c r="M14484">
        <f>VLOOKUP(F14484,Products!A:D,4,FALSE)*I14484</f>
        <v/>
      </c>
      <c r="N14484">
        <f>L14484-M14484</f>
        <v/>
      </c>
    </row>
    <row r="14485">
      <c r="A14485" t="inlineStr">
        <is>
          <t>T1014483</t>
        </is>
      </c>
      <c r="B14485" t="inlineStr">
        <is>
          <t>2024-08-18</t>
        </is>
      </c>
      <c r="C14485" t="inlineStr">
        <is>
          <t>S046</t>
        </is>
      </c>
      <c r="D14485" t="inlineStr">
        <is>
          <t>Store_046</t>
        </is>
      </c>
      <c r="E14485" t="inlineStr">
        <is>
          <t>South</t>
        </is>
      </c>
      <c r="F14485" t="inlineStr">
        <is>
          <t>P0195</t>
        </is>
      </c>
      <c r="G14485" t="inlineStr">
        <is>
          <t>Prod_0195</t>
        </is>
      </c>
      <c r="H14485" t="inlineStr">
        <is>
          <t>Food</t>
        </is>
      </c>
      <c r="I14485" t="n">
        <v>1</v>
      </c>
      <c r="J14485" t="n">
        <v>581.3</v>
      </c>
      <c r="K14485" t="n">
        <v>0.1</v>
      </c>
      <c r="L14485">
        <f>I14485*J14485*(1-K14485)</f>
        <v/>
      </c>
      <c r="M14485">
        <f>VLOOKUP(F14485,Products!A:D,4,FALSE)*I14485</f>
        <v/>
      </c>
      <c r="N14485">
        <f>L14485-M14485</f>
        <v/>
      </c>
    </row>
    <row r="14486">
      <c r="A14486" t="inlineStr">
        <is>
          <t>T1014484</t>
        </is>
      </c>
      <c r="B14486" t="inlineStr">
        <is>
          <t>2024-06-20</t>
        </is>
      </c>
      <c r="C14486" t="inlineStr">
        <is>
          <t>S005</t>
        </is>
      </c>
      <c r="D14486" t="inlineStr">
        <is>
          <t>Store_005</t>
        </is>
      </c>
      <c r="E14486" t="inlineStr">
        <is>
          <t>Central</t>
        </is>
      </c>
      <c r="F14486" t="inlineStr">
        <is>
          <t>P0001</t>
        </is>
      </c>
      <c r="G14486" t="inlineStr">
        <is>
          <t>Prod_0001</t>
        </is>
      </c>
      <c r="H14486" t="inlineStr">
        <is>
          <t>Beverages</t>
        </is>
      </c>
      <c r="I14486" t="n">
        <v>6</v>
      </c>
      <c r="J14486" t="n">
        <v>719.03</v>
      </c>
      <c r="K14486" t="n">
        <v>0</v>
      </c>
      <c r="L14486">
        <f>I14486*J14486*(1-K14486)</f>
        <v/>
      </c>
      <c r="M14486">
        <f>VLOOKUP(F14486,Products!A:D,4,FALSE)*I14486</f>
        <v/>
      </c>
      <c r="N14486">
        <f>L14486-M14486</f>
        <v/>
      </c>
    </row>
    <row r="14487">
      <c r="A14487" t="inlineStr">
        <is>
          <t>T1014485</t>
        </is>
      </c>
      <c r="B14487" t="inlineStr">
        <is>
          <t>2025-09-03</t>
        </is>
      </c>
      <c r="C14487" t="inlineStr">
        <is>
          <t>S045</t>
        </is>
      </c>
      <c r="D14487" t="inlineStr">
        <is>
          <t>Store_045</t>
        </is>
      </c>
      <c r="E14487" t="inlineStr">
        <is>
          <t>East</t>
        </is>
      </c>
      <c r="F14487" t="inlineStr">
        <is>
          <t>P0119</t>
        </is>
      </c>
      <c r="G14487" t="inlineStr">
        <is>
          <t>Prod_0119</t>
        </is>
      </c>
      <c r="H14487" t="inlineStr">
        <is>
          <t>Electronics</t>
        </is>
      </c>
      <c r="I14487" t="n">
        <v>1</v>
      </c>
      <c r="J14487" t="n">
        <v>285.06</v>
      </c>
      <c r="K14487" t="n">
        <v>0.15</v>
      </c>
      <c r="L14487">
        <f>I14487*J14487*(1-K14487)</f>
        <v/>
      </c>
      <c r="M14487">
        <f>VLOOKUP(F14487,Products!A:D,4,FALSE)*I14487</f>
        <v/>
      </c>
      <c r="N14487">
        <f>L14487-M14487</f>
        <v/>
      </c>
    </row>
    <row r="14488">
      <c r="A14488" t="inlineStr">
        <is>
          <t>T1014486</t>
        </is>
      </c>
      <c r="B14488" t="inlineStr">
        <is>
          <t>2025-03-21</t>
        </is>
      </c>
      <c r="C14488" t="inlineStr">
        <is>
          <t>S043</t>
        </is>
      </c>
      <c r="D14488" t="inlineStr">
        <is>
          <t>Store_043</t>
        </is>
      </c>
      <c r="E14488" t="inlineStr">
        <is>
          <t>East</t>
        </is>
      </c>
      <c r="F14488" t="inlineStr">
        <is>
          <t>P0085</t>
        </is>
      </c>
      <c r="G14488" t="inlineStr">
        <is>
          <t>Prod_0085</t>
        </is>
      </c>
      <c r="H14488" t="inlineStr">
        <is>
          <t>Food</t>
        </is>
      </c>
      <c r="I14488" t="n">
        <v>7</v>
      </c>
      <c r="J14488" t="n">
        <v>325.83</v>
      </c>
      <c r="K14488" t="n">
        <v>0</v>
      </c>
      <c r="L14488">
        <f>I14488*J14488*(1-K14488)</f>
        <v/>
      </c>
      <c r="M14488">
        <f>VLOOKUP(F14488,Products!A:D,4,FALSE)*I14488</f>
        <v/>
      </c>
      <c r="N14488">
        <f>L14488-M14488</f>
        <v/>
      </c>
    </row>
    <row r="14489">
      <c r="A14489" t="inlineStr">
        <is>
          <t>T1014487</t>
        </is>
      </c>
      <c r="B14489" t="inlineStr">
        <is>
          <t>2025-02-14</t>
        </is>
      </c>
      <c r="C14489" t="inlineStr">
        <is>
          <t>S046</t>
        </is>
      </c>
      <c r="D14489" t="inlineStr">
        <is>
          <t>Store_046</t>
        </is>
      </c>
      <c r="E14489" t="inlineStr">
        <is>
          <t>South</t>
        </is>
      </c>
      <c r="F14489" t="inlineStr">
        <is>
          <t>P0189</t>
        </is>
      </c>
      <c r="G14489" t="inlineStr">
        <is>
          <t>Prod_0189</t>
        </is>
      </c>
      <c r="H14489" t="inlineStr">
        <is>
          <t>Food</t>
        </is>
      </c>
      <c r="I14489" t="n">
        <v>4</v>
      </c>
      <c r="J14489" t="n">
        <v>699.11</v>
      </c>
      <c r="K14489" t="n">
        <v>0.05</v>
      </c>
      <c r="L14489">
        <f>I14489*J14489*(1-K14489)</f>
        <v/>
      </c>
      <c r="M14489">
        <f>VLOOKUP(F14489,Products!A:D,4,FALSE)*I14489</f>
        <v/>
      </c>
      <c r="N14489">
        <f>L14489-M14489</f>
        <v/>
      </c>
    </row>
    <row r="14490">
      <c r="A14490" t="inlineStr">
        <is>
          <t>T1014488</t>
        </is>
      </c>
      <c r="B14490" t="inlineStr">
        <is>
          <t>2023-07-05</t>
        </is>
      </c>
      <c r="C14490" t="inlineStr">
        <is>
          <t>S036</t>
        </is>
      </c>
      <c r="D14490" t="inlineStr">
        <is>
          <t>Store_036</t>
        </is>
      </c>
      <c r="E14490" t="inlineStr">
        <is>
          <t>Central</t>
        </is>
      </c>
      <c r="F14490" t="inlineStr">
        <is>
          <t>P0049</t>
        </is>
      </c>
      <c r="G14490" t="inlineStr">
        <is>
          <t>Prod_0049</t>
        </is>
      </c>
      <c r="H14490" t="inlineStr">
        <is>
          <t>Beverages</t>
        </is>
      </c>
      <c r="I14490" t="n">
        <v>3</v>
      </c>
      <c r="J14490" t="n">
        <v>217.66</v>
      </c>
      <c r="K14490" t="n">
        <v>0</v>
      </c>
      <c r="L14490">
        <f>I14490*J14490*(1-K14490)</f>
        <v/>
      </c>
      <c r="M14490">
        <f>VLOOKUP(F14490,Products!A:D,4,FALSE)*I14490</f>
        <v/>
      </c>
      <c r="N14490">
        <f>L14490-M14490</f>
        <v/>
      </c>
    </row>
    <row r="14491">
      <c r="A14491" t="inlineStr">
        <is>
          <t>T1014489</t>
        </is>
      </c>
      <c r="B14491" t="inlineStr">
        <is>
          <t>2024-11-25</t>
        </is>
      </c>
      <c r="C14491" t="inlineStr">
        <is>
          <t>S039</t>
        </is>
      </c>
      <c r="D14491" t="inlineStr">
        <is>
          <t>Store_039</t>
        </is>
      </c>
      <c r="E14491" t="inlineStr">
        <is>
          <t>North</t>
        </is>
      </c>
      <c r="F14491" t="inlineStr">
        <is>
          <t>P0074</t>
        </is>
      </c>
      <c r="G14491" t="inlineStr">
        <is>
          <t>Prod_0074</t>
        </is>
      </c>
      <c r="H14491" t="inlineStr">
        <is>
          <t>Food</t>
        </is>
      </c>
      <c r="I14491" t="n">
        <v>7</v>
      </c>
      <c r="J14491" t="n">
        <v>741.67</v>
      </c>
      <c r="K14491" t="n">
        <v>0.1</v>
      </c>
      <c r="L14491">
        <f>I14491*J14491*(1-K14491)</f>
        <v/>
      </c>
      <c r="M14491">
        <f>VLOOKUP(F14491,Products!A:D,4,FALSE)*I14491</f>
        <v/>
      </c>
      <c r="N14491">
        <f>L14491-M14491</f>
        <v/>
      </c>
    </row>
    <row r="14492">
      <c r="A14492" t="inlineStr">
        <is>
          <t>T1014490</t>
        </is>
      </c>
      <c r="B14492" t="inlineStr">
        <is>
          <t>2023-10-04</t>
        </is>
      </c>
      <c r="C14492" t="inlineStr">
        <is>
          <t>S043</t>
        </is>
      </c>
      <c r="D14492" t="inlineStr">
        <is>
          <t>Store_043</t>
        </is>
      </c>
      <c r="E14492" t="inlineStr">
        <is>
          <t>East</t>
        </is>
      </c>
      <c r="F14492" t="inlineStr">
        <is>
          <t>P0123</t>
        </is>
      </c>
      <c r="G14492" t="inlineStr">
        <is>
          <t>Prod_0123</t>
        </is>
      </c>
      <c r="H14492" t="inlineStr">
        <is>
          <t>Food</t>
        </is>
      </c>
      <c r="I14492" t="n">
        <v>1</v>
      </c>
      <c r="J14492" t="n">
        <v>694.5</v>
      </c>
      <c r="K14492" t="n">
        <v>0.1</v>
      </c>
      <c r="L14492">
        <f>I14492*J14492*(1-K14492)</f>
        <v/>
      </c>
      <c r="M14492">
        <f>VLOOKUP(F14492,Products!A:D,4,FALSE)*I14492</f>
        <v/>
      </c>
      <c r="N14492">
        <f>L14492-M14492</f>
        <v/>
      </c>
    </row>
    <row r="14493">
      <c r="A14493" t="inlineStr">
        <is>
          <t>T1014491</t>
        </is>
      </c>
      <c r="B14493" t="inlineStr">
        <is>
          <t>2024-04-03</t>
        </is>
      </c>
      <c r="C14493" t="inlineStr">
        <is>
          <t>S037</t>
        </is>
      </c>
      <c r="D14493" t="inlineStr">
        <is>
          <t>Store_037</t>
        </is>
      </c>
      <c r="E14493" t="inlineStr">
        <is>
          <t>East</t>
        </is>
      </c>
      <c r="F14493" t="inlineStr">
        <is>
          <t>P0016</t>
        </is>
      </c>
      <c r="G14493" t="inlineStr">
        <is>
          <t>Prod_0016</t>
        </is>
      </c>
      <c r="H14493" t="inlineStr">
        <is>
          <t>Food</t>
        </is>
      </c>
      <c r="I14493" t="n">
        <v>1</v>
      </c>
      <c r="J14493" t="n">
        <v>984.61</v>
      </c>
      <c r="K14493" t="n">
        <v>0.15</v>
      </c>
      <c r="L14493">
        <f>I14493*J14493*(1-K14493)</f>
        <v/>
      </c>
      <c r="M14493">
        <f>VLOOKUP(F14493,Products!A:D,4,FALSE)*I14493</f>
        <v/>
      </c>
      <c r="N14493">
        <f>L14493-M14493</f>
        <v/>
      </c>
    </row>
    <row r="14494">
      <c r="A14494" t="inlineStr">
        <is>
          <t>T1014492</t>
        </is>
      </c>
      <c r="B14494" t="inlineStr">
        <is>
          <t>2023-09-06</t>
        </is>
      </c>
      <c r="C14494" t="inlineStr">
        <is>
          <t>S027</t>
        </is>
      </c>
      <c r="D14494" t="inlineStr">
        <is>
          <t>Store_027</t>
        </is>
      </c>
      <c r="E14494" t="inlineStr">
        <is>
          <t>South</t>
        </is>
      </c>
      <c r="F14494" t="inlineStr">
        <is>
          <t>P0074</t>
        </is>
      </c>
      <c r="G14494" t="inlineStr">
        <is>
          <t>Prod_0074</t>
        </is>
      </c>
      <c r="H14494" t="inlineStr">
        <is>
          <t>Food</t>
        </is>
      </c>
      <c r="I14494" t="n">
        <v>5</v>
      </c>
      <c r="J14494" t="n">
        <v>752.61</v>
      </c>
      <c r="K14494" t="n">
        <v>0</v>
      </c>
      <c r="L14494">
        <f>I14494*J14494*(1-K14494)</f>
        <v/>
      </c>
      <c r="M14494">
        <f>VLOOKUP(F14494,Products!A:D,4,FALSE)*I14494</f>
        <v/>
      </c>
      <c r="N14494">
        <f>L14494-M14494</f>
        <v/>
      </c>
    </row>
    <row r="14495">
      <c r="A14495" t="inlineStr">
        <is>
          <t>T1014493</t>
        </is>
      </c>
      <c r="B14495" t="inlineStr">
        <is>
          <t>2025-03-28</t>
        </is>
      </c>
      <c r="C14495" t="inlineStr">
        <is>
          <t>S028</t>
        </is>
      </c>
      <c r="D14495" t="inlineStr">
        <is>
          <t>Store_028</t>
        </is>
      </c>
      <c r="E14495" t="inlineStr">
        <is>
          <t>North</t>
        </is>
      </c>
      <c r="F14495" t="inlineStr">
        <is>
          <t>P0019</t>
        </is>
      </c>
      <c r="G14495" t="inlineStr">
        <is>
          <t>Prod_0019</t>
        </is>
      </c>
      <c r="H14495" t="inlineStr">
        <is>
          <t>Toys</t>
        </is>
      </c>
      <c r="I14495" t="n">
        <v>4</v>
      </c>
      <c r="J14495" t="n">
        <v>717.29</v>
      </c>
      <c r="K14495" t="n">
        <v>0.05</v>
      </c>
      <c r="L14495">
        <f>I14495*J14495*(1-K14495)</f>
        <v/>
      </c>
      <c r="M14495">
        <f>VLOOKUP(F14495,Products!A:D,4,FALSE)*I14495</f>
        <v/>
      </c>
      <c r="N14495">
        <f>L14495-M14495</f>
        <v/>
      </c>
    </row>
    <row r="14496">
      <c r="A14496" t="inlineStr">
        <is>
          <t>T1014494</t>
        </is>
      </c>
      <c r="B14496" t="inlineStr">
        <is>
          <t>2023-07-02</t>
        </is>
      </c>
      <c r="C14496" t="inlineStr">
        <is>
          <t>S015</t>
        </is>
      </c>
      <c r="D14496" t="inlineStr">
        <is>
          <t>Store_015</t>
        </is>
      </c>
      <c r="E14496" t="inlineStr">
        <is>
          <t>North</t>
        </is>
      </c>
      <c r="F14496" t="inlineStr">
        <is>
          <t>P0158</t>
        </is>
      </c>
      <c r="G14496" t="inlineStr">
        <is>
          <t>Prod_0158</t>
        </is>
      </c>
      <c r="H14496" t="inlineStr">
        <is>
          <t>Beverages</t>
        </is>
      </c>
      <c r="I14496" t="n">
        <v>4</v>
      </c>
      <c r="J14496" t="n">
        <v>309.65</v>
      </c>
      <c r="K14496" t="n">
        <v>0.15</v>
      </c>
      <c r="L14496">
        <f>I14496*J14496*(1-K14496)</f>
        <v/>
      </c>
      <c r="M14496">
        <f>VLOOKUP(F14496,Products!A:D,4,FALSE)*I14496</f>
        <v/>
      </c>
      <c r="N14496">
        <f>L14496-M14496</f>
        <v/>
      </c>
    </row>
    <row r="14497">
      <c r="A14497" t="inlineStr">
        <is>
          <t>T1014495</t>
        </is>
      </c>
      <c r="B14497" t="inlineStr">
        <is>
          <t>2023-05-02</t>
        </is>
      </c>
      <c r="C14497" t="inlineStr">
        <is>
          <t>S012</t>
        </is>
      </c>
      <c r="D14497" t="inlineStr">
        <is>
          <t>Store_012</t>
        </is>
      </c>
      <c r="E14497" t="inlineStr">
        <is>
          <t>South</t>
        </is>
      </c>
      <c r="F14497" t="inlineStr">
        <is>
          <t>P0092</t>
        </is>
      </c>
      <c r="G14497" t="inlineStr">
        <is>
          <t>Prod_0092</t>
        </is>
      </c>
      <c r="H14497" t="inlineStr">
        <is>
          <t>Household</t>
        </is>
      </c>
      <c r="I14497" t="n">
        <v>1</v>
      </c>
      <c r="J14497" t="n">
        <v>263.02</v>
      </c>
      <c r="K14497" t="n">
        <v>0</v>
      </c>
      <c r="L14497">
        <f>I14497*J14497*(1-K14497)</f>
        <v/>
      </c>
      <c r="M14497">
        <f>VLOOKUP(F14497,Products!A:D,4,FALSE)*I14497</f>
        <v/>
      </c>
      <c r="N14497">
        <f>L14497-M14497</f>
        <v/>
      </c>
    </row>
    <row r="14498">
      <c r="A14498" t="inlineStr">
        <is>
          <t>T1014496</t>
        </is>
      </c>
      <c r="B14498" t="inlineStr">
        <is>
          <t>2023-04-26</t>
        </is>
      </c>
      <c r="C14498" t="inlineStr">
        <is>
          <t>S042</t>
        </is>
      </c>
      <c r="D14498" t="inlineStr">
        <is>
          <t>Store_042</t>
        </is>
      </c>
      <c r="E14498" t="inlineStr">
        <is>
          <t>Central</t>
        </is>
      </c>
      <c r="F14498" t="inlineStr">
        <is>
          <t>P0130</t>
        </is>
      </c>
      <c r="G14498" t="inlineStr">
        <is>
          <t>Prod_0130</t>
        </is>
      </c>
      <c r="H14498" t="inlineStr">
        <is>
          <t>Electronics</t>
        </is>
      </c>
      <c r="I14498" t="n">
        <v>2</v>
      </c>
      <c r="J14498" t="n">
        <v>657.37</v>
      </c>
      <c r="K14498" t="n">
        <v>0.15</v>
      </c>
      <c r="L14498">
        <f>I14498*J14498*(1-K14498)</f>
        <v/>
      </c>
      <c r="M14498">
        <f>VLOOKUP(F14498,Products!A:D,4,FALSE)*I14498</f>
        <v/>
      </c>
      <c r="N14498">
        <f>L14498-M14498</f>
        <v/>
      </c>
    </row>
    <row r="14499">
      <c r="A14499" t="inlineStr">
        <is>
          <t>T1014497</t>
        </is>
      </c>
      <c r="B14499" t="inlineStr">
        <is>
          <t>2023-05-11</t>
        </is>
      </c>
      <c r="C14499" t="inlineStr">
        <is>
          <t>S042</t>
        </is>
      </c>
      <c r="D14499" t="inlineStr">
        <is>
          <t>Store_042</t>
        </is>
      </c>
      <c r="E14499" t="inlineStr">
        <is>
          <t>Central</t>
        </is>
      </c>
      <c r="F14499" t="inlineStr">
        <is>
          <t>P0074</t>
        </is>
      </c>
      <c r="G14499" t="inlineStr">
        <is>
          <t>Prod_0074</t>
        </is>
      </c>
      <c r="H14499" t="inlineStr">
        <is>
          <t>Food</t>
        </is>
      </c>
      <c r="I14499" t="n">
        <v>5</v>
      </c>
      <c r="J14499" t="n">
        <v>902.39</v>
      </c>
      <c r="K14499" t="n">
        <v>0</v>
      </c>
      <c r="L14499">
        <f>I14499*J14499*(1-K14499)</f>
        <v/>
      </c>
      <c r="M14499">
        <f>VLOOKUP(F14499,Products!A:D,4,FALSE)*I14499</f>
        <v/>
      </c>
      <c r="N14499">
        <f>L14499-M14499</f>
        <v/>
      </c>
    </row>
    <row r="14500">
      <c r="A14500" t="inlineStr">
        <is>
          <t>T1014498</t>
        </is>
      </c>
      <c r="B14500" t="inlineStr">
        <is>
          <t>2024-06-07</t>
        </is>
      </c>
      <c r="C14500" t="inlineStr">
        <is>
          <t>S017</t>
        </is>
      </c>
      <c r="D14500" t="inlineStr">
        <is>
          <t>Store_017</t>
        </is>
      </c>
      <c r="E14500" t="inlineStr">
        <is>
          <t>South</t>
        </is>
      </c>
      <c r="F14500" t="inlineStr">
        <is>
          <t>P0028</t>
        </is>
      </c>
      <c r="G14500" t="inlineStr">
        <is>
          <t>Prod_0028</t>
        </is>
      </c>
      <c r="H14500" t="inlineStr">
        <is>
          <t>Food</t>
        </is>
      </c>
      <c r="I14500" t="n">
        <v>3</v>
      </c>
      <c r="J14500" t="n">
        <v>388.16</v>
      </c>
      <c r="K14500" t="n">
        <v>0</v>
      </c>
      <c r="L14500">
        <f>I14500*J14500*(1-K14500)</f>
        <v/>
      </c>
      <c r="M14500">
        <f>VLOOKUP(F14500,Products!A:D,4,FALSE)*I14500</f>
        <v/>
      </c>
      <c r="N14500">
        <f>L14500-M14500</f>
        <v/>
      </c>
    </row>
    <row r="14501">
      <c r="A14501" t="inlineStr">
        <is>
          <t>T1014499</t>
        </is>
      </c>
      <c r="B14501" t="inlineStr">
        <is>
          <t>2025-08-24</t>
        </is>
      </c>
      <c r="C14501" t="inlineStr">
        <is>
          <t>S006</t>
        </is>
      </c>
      <c r="D14501" t="inlineStr">
        <is>
          <t>Store_006</t>
        </is>
      </c>
      <c r="E14501" t="inlineStr">
        <is>
          <t>East</t>
        </is>
      </c>
      <c r="F14501" t="inlineStr">
        <is>
          <t>P0051</t>
        </is>
      </c>
      <c r="G14501" t="inlineStr">
        <is>
          <t>Prod_0051</t>
        </is>
      </c>
      <c r="H14501" t="inlineStr">
        <is>
          <t>Clothing</t>
        </is>
      </c>
      <c r="I14501" t="n">
        <v>2</v>
      </c>
      <c r="J14501" t="n">
        <v>73.48999999999999</v>
      </c>
      <c r="K14501" t="n">
        <v>0.05</v>
      </c>
      <c r="L14501">
        <f>I14501*J14501*(1-K14501)</f>
        <v/>
      </c>
      <c r="M14501">
        <f>VLOOKUP(F14501,Products!A:D,4,FALSE)*I14501</f>
        <v/>
      </c>
      <c r="N14501">
        <f>L14501-M14501</f>
        <v/>
      </c>
    </row>
    <row r="14502">
      <c r="A14502" t="inlineStr">
        <is>
          <t>T1014500</t>
        </is>
      </c>
      <c r="B14502" t="inlineStr">
        <is>
          <t>2024-11-08</t>
        </is>
      </c>
      <c r="C14502" t="inlineStr">
        <is>
          <t>S030</t>
        </is>
      </c>
      <c r="D14502" t="inlineStr">
        <is>
          <t>Store_030</t>
        </is>
      </c>
      <c r="E14502" t="inlineStr">
        <is>
          <t>North</t>
        </is>
      </c>
      <c r="F14502" t="inlineStr">
        <is>
          <t>P0197</t>
        </is>
      </c>
      <c r="G14502" t="inlineStr">
        <is>
          <t>Prod_0197</t>
        </is>
      </c>
      <c r="H14502" t="inlineStr">
        <is>
          <t>Food</t>
        </is>
      </c>
      <c r="I14502" t="n">
        <v>1</v>
      </c>
      <c r="J14502" t="n">
        <v>248.71</v>
      </c>
      <c r="K14502" t="n">
        <v>0</v>
      </c>
      <c r="L14502">
        <f>I14502*J14502*(1-K14502)</f>
        <v/>
      </c>
      <c r="M14502">
        <f>VLOOKUP(F14502,Products!A:D,4,FALSE)*I14502</f>
        <v/>
      </c>
      <c r="N14502">
        <f>L14502-M14502</f>
        <v/>
      </c>
    </row>
    <row r="14503">
      <c r="A14503" t="inlineStr">
        <is>
          <t>T1014501</t>
        </is>
      </c>
      <c r="B14503" t="inlineStr">
        <is>
          <t>2023-11-11</t>
        </is>
      </c>
      <c r="C14503" t="inlineStr">
        <is>
          <t>S009</t>
        </is>
      </c>
      <c r="D14503" t="inlineStr">
        <is>
          <t>Store_009</t>
        </is>
      </c>
      <c r="E14503" t="inlineStr">
        <is>
          <t>Central</t>
        </is>
      </c>
      <c r="F14503" t="inlineStr">
        <is>
          <t>P0022</t>
        </is>
      </c>
      <c r="G14503" t="inlineStr">
        <is>
          <t>Prod_0022</t>
        </is>
      </c>
      <c r="H14503" t="inlineStr">
        <is>
          <t>Beverages</t>
        </is>
      </c>
      <c r="I14503" t="n">
        <v>3</v>
      </c>
      <c r="J14503" t="n">
        <v>230.6</v>
      </c>
      <c r="K14503" t="n">
        <v>0</v>
      </c>
      <c r="L14503">
        <f>I14503*J14503*(1-K14503)</f>
        <v/>
      </c>
      <c r="M14503">
        <f>VLOOKUP(F14503,Products!A:D,4,FALSE)*I14503</f>
        <v/>
      </c>
      <c r="N14503">
        <f>L14503-M14503</f>
        <v/>
      </c>
    </row>
    <row r="14504">
      <c r="A14504" t="inlineStr">
        <is>
          <t>T1014502</t>
        </is>
      </c>
      <c r="B14504" t="inlineStr">
        <is>
          <t>2024-12-27</t>
        </is>
      </c>
      <c r="C14504" t="inlineStr">
        <is>
          <t>S021</t>
        </is>
      </c>
      <c r="D14504" t="inlineStr">
        <is>
          <t>Store_021</t>
        </is>
      </c>
      <c r="E14504" t="inlineStr">
        <is>
          <t>North</t>
        </is>
      </c>
      <c r="F14504" t="inlineStr">
        <is>
          <t>P0195</t>
        </is>
      </c>
      <c r="G14504" t="inlineStr">
        <is>
          <t>Prod_0195</t>
        </is>
      </c>
      <c r="H14504" t="inlineStr">
        <is>
          <t>Food</t>
        </is>
      </c>
      <c r="I14504" t="n">
        <v>9</v>
      </c>
      <c r="J14504" t="n">
        <v>555.95</v>
      </c>
      <c r="K14504" t="n">
        <v>0</v>
      </c>
      <c r="L14504">
        <f>I14504*J14504*(1-K14504)</f>
        <v/>
      </c>
      <c r="M14504">
        <f>VLOOKUP(F14504,Products!A:D,4,FALSE)*I14504</f>
        <v/>
      </c>
      <c r="N14504">
        <f>L14504-M14504</f>
        <v/>
      </c>
    </row>
    <row r="14505">
      <c r="A14505" t="inlineStr">
        <is>
          <t>T1014503</t>
        </is>
      </c>
      <c r="B14505" t="inlineStr">
        <is>
          <t>2025-04-02</t>
        </is>
      </c>
      <c r="C14505" t="inlineStr">
        <is>
          <t>S002</t>
        </is>
      </c>
      <c r="D14505" t="inlineStr">
        <is>
          <t>Store_002</t>
        </is>
      </c>
      <c r="E14505" t="inlineStr">
        <is>
          <t>South</t>
        </is>
      </c>
      <c r="F14505" t="inlineStr">
        <is>
          <t>P0067</t>
        </is>
      </c>
      <c r="G14505" t="inlineStr">
        <is>
          <t>Prod_0067</t>
        </is>
      </c>
      <c r="H14505" t="inlineStr">
        <is>
          <t>Toys</t>
        </is>
      </c>
      <c r="I14505" t="n">
        <v>5</v>
      </c>
      <c r="J14505" t="n">
        <v>157.86</v>
      </c>
      <c r="K14505" t="n">
        <v>0.05</v>
      </c>
      <c r="L14505">
        <f>I14505*J14505*(1-K14505)</f>
        <v/>
      </c>
      <c r="M14505">
        <f>VLOOKUP(F14505,Products!A:D,4,FALSE)*I14505</f>
        <v/>
      </c>
      <c r="N14505">
        <f>L14505-M14505</f>
        <v/>
      </c>
    </row>
    <row r="14506">
      <c r="A14506" t="inlineStr">
        <is>
          <t>T1014504</t>
        </is>
      </c>
      <c r="B14506" t="inlineStr">
        <is>
          <t>2023-12-24</t>
        </is>
      </c>
      <c r="C14506" t="inlineStr">
        <is>
          <t>S026</t>
        </is>
      </c>
      <c r="D14506" t="inlineStr">
        <is>
          <t>Store_026</t>
        </is>
      </c>
      <c r="E14506" t="inlineStr">
        <is>
          <t>North</t>
        </is>
      </c>
      <c r="F14506" t="inlineStr">
        <is>
          <t>P0095</t>
        </is>
      </c>
      <c r="G14506" t="inlineStr">
        <is>
          <t>Prod_0095</t>
        </is>
      </c>
      <c r="H14506" t="inlineStr">
        <is>
          <t>Food</t>
        </is>
      </c>
      <c r="I14506" t="n">
        <v>2</v>
      </c>
      <c r="J14506" t="n">
        <v>215.34</v>
      </c>
      <c r="K14506" t="n">
        <v>0</v>
      </c>
      <c r="L14506">
        <f>I14506*J14506*(1-K14506)</f>
        <v/>
      </c>
      <c r="M14506">
        <f>VLOOKUP(F14506,Products!A:D,4,FALSE)*I14506</f>
        <v/>
      </c>
      <c r="N14506">
        <f>L14506-M14506</f>
        <v/>
      </c>
    </row>
    <row r="14507">
      <c r="A14507" t="inlineStr">
        <is>
          <t>T1014505</t>
        </is>
      </c>
      <c r="B14507" t="inlineStr">
        <is>
          <t>2024-02-06</t>
        </is>
      </c>
      <c r="C14507" t="inlineStr">
        <is>
          <t>S022</t>
        </is>
      </c>
      <c r="D14507" t="inlineStr">
        <is>
          <t>Store_022</t>
        </is>
      </c>
      <c r="E14507" t="inlineStr">
        <is>
          <t>East</t>
        </is>
      </c>
      <c r="F14507" t="inlineStr">
        <is>
          <t>P0151</t>
        </is>
      </c>
      <c r="G14507" t="inlineStr">
        <is>
          <t>Prod_0151</t>
        </is>
      </c>
      <c r="H14507" t="inlineStr">
        <is>
          <t>Food</t>
        </is>
      </c>
      <c r="I14507" t="n">
        <v>2</v>
      </c>
      <c r="J14507" t="n">
        <v>666.34</v>
      </c>
      <c r="K14507" t="n">
        <v>0</v>
      </c>
      <c r="L14507">
        <f>I14507*J14507*(1-K14507)</f>
        <v/>
      </c>
      <c r="M14507">
        <f>VLOOKUP(F14507,Products!A:D,4,FALSE)*I14507</f>
        <v/>
      </c>
      <c r="N14507">
        <f>L14507-M14507</f>
        <v/>
      </c>
    </row>
    <row r="14508">
      <c r="A14508" t="inlineStr">
        <is>
          <t>T1014506</t>
        </is>
      </c>
      <c r="B14508" t="inlineStr">
        <is>
          <t>2023-12-13</t>
        </is>
      </c>
      <c r="C14508" t="inlineStr">
        <is>
          <t>S034</t>
        </is>
      </c>
      <c r="D14508" t="inlineStr">
        <is>
          <t>Store_034</t>
        </is>
      </c>
      <c r="E14508" t="inlineStr">
        <is>
          <t>Central</t>
        </is>
      </c>
      <c r="F14508" t="inlineStr">
        <is>
          <t>P0113</t>
        </is>
      </c>
      <c r="G14508" t="inlineStr">
        <is>
          <t>Prod_0113</t>
        </is>
      </c>
      <c r="H14508" t="inlineStr">
        <is>
          <t>Toys</t>
        </is>
      </c>
      <c r="I14508" t="n">
        <v>8</v>
      </c>
      <c r="J14508" t="n">
        <v>715.72</v>
      </c>
      <c r="K14508" t="n">
        <v>0</v>
      </c>
      <c r="L14508">
        <f>I14508*J14508*(1-K14508)</f>
        <v/>
      </c>
      <c r="M14508">
        <f>VLOOKUP(F14508,Products!A:D,4,FALSE)*I14508</f>
        <v/>
      </c>
      <c r="N14508">
        <f>L14508-M14508</f>
        <v/>
      </c>
    </row>
    <row r="14509">
      <c r="A14509" t="inlineStr">
        <is>
          <t>T1014507</t>
        </is>
      </c>
      <c r="B14509" t="inlineStr">
        <is>
          <t>2023-03-08</t>
        </is>
      </c>
      <c r="C14509" t="inlineStr">
        <is>
          <t>S044</t>
        </is>
      </c>
      <c r="D14509" t="inlineStr">
        <is>
          <t>Store_044</t>
        </is>
      </c>
      <c r="E14509" t="inlineStr">
        <is>
          <t>North</t>
        </is>
      </c>
      <c r="F14509" t="inlineStr">
        <is>
          <t>P0180</t>
        </is>
      </c>
      <c r="G14509" t="inlineStr">
        <is>
          <t>Prod_0180</t>
        </is>
      </c>
      <c r="H14509" t="inlineStr">
        <is>
          <t>Clothing</t>
        </is>
      </c>
      <c r="I14509" t="n">
        <v>5</v>
      </c>
      <c r="J14509" t="n">
        <v>424.18</v>
      </c>
      <c r="K14509" t="n">
        <v>0.2</v>
      </c>
      <c r="L14509">
        <f>I14509*J14509*(1-K14509)</f>
        <v/>
      </c>
      <c r="M14509">
        <f>VLOOKUP(F14509,Products!A:D,4,FALSE)*I14509</f>
        <v/>
      </c>
      <c r="N14509">
        <f>L14509-M14509</f>
        <v/>
      </c>
    </row>
    <row r="14510">
      <c r="A14510" t="inlineStr">
        <is>
          <t>T1014508</t>
        </is>
      </c>
      <c r="B14510" t="inlineStr">
        <is>
          <t>2024-03-11</t>
        </is>
      </c>
      <c r="C14510" t="inlineStr">
        <is>
          <t>S002</t>
        </is>
      </c>
      <c r="D14510" t="inlineStr">
        <is>
          <t>Store_002</t>
        </is>
      </c>
      <c r="E14510" t="inlineStr">
        <is>
          <t>South</t>
        </is>
      </c>
      <c r="F14510" t="inlineStr">
        <is>
          <t>P0185</t>
        </is>
      </c>
      <c r="G14510" t="inlineStr">
        <is>
          <t>Prod_0185</t>
        </is>
      </c>
      <c r="H14510" t="inlineStr">
        <is>
          <t>Food</t>
        </is>
      </c>
      <c r="I14510" t="n">
        <v>4</v>
      </c>
      <c r="J14510" t="n">
        <v>414.53</v>
      </c>
      <c r="K14510" t="n">
        <v>0</v>
      </c>
      <c r="L14510">
        <f>I14510*J14510*(1-K14510)</f>
        <v/>
      </c>
      <c r="M14510">
        <f>VLOOKUP(F14510,Products!A:D,4,FALSE)*I14510</f>
        <v/>
      </c>
      <c r="N14510">
        <f>L14510-M14510</f>
        <v/>
      </c>
    </row>
    <row r="14511">
      <c r="A14511" t="inlineStr">
        <is>
          <t>T1014509</t>
        </is>
      </c>
      <c r="B14511" t="inlineStr">
        <is>
          <t>2023-12-10</t>
        </is>
      </c>
      <c r="C14511" t="inlineStr">
        <is>
          <t>S041</t>
        </is>
      </c>
      <c r="D14511" t="inlineStr">
        <is>
          <t>Store_041</t>
        </is>
      </c>
      <c r="E14511" t="inlineStr">
        <is>
          <t>East</t>
        </is>
      </c>
      <c r="F14511" t="inlineStr">
        <is>
          <t>P0174</t>
        </is>
      </c>
      <c r="G14511" t="inlineStr">
        <is>
          <t>Prod_0174</t>
        </is>
      </c>
      <c r="H14511" t="inlineStr">
        <is>
          <t>Food</t>
        </is>
      </c>
      <c r="I14511" t="n">
        <v>2</v>
      </c>
      <c r="J14511" t="n">
        <v>66.62</v>
      </c>
      <c r="K14511" t="n">
        <v>0.1</v>
      </c>
      <c r="L14511">
        <f>I14511*J14511*(1-K14511)</f>
        <v/>
      </c>
      <c r="M14511">
        <f>VLOOKUP(F14511,Products!A:D,4,FALSE)*I14511</f>
        <v/>
      </c>
      <c r="N14511">
        <f>L14511-M14511</f>
        <v/>
      </c>
    </row>
    <row r="14512">
      <c r="A14512" t="inlineStr">
        <is>
          <t>T1014510</t>
        </is>
      </c>
      <c r="B14512" t="inlineStr">
        <is>
          <t>2023-03-20</t>
        </is>
      </c>
      <c r="C14512" t="inlineStr">
        <is>
          <t>S048</t>
        </is>
      </c>
      <c r="D14512" t="inlineStr">
        <is>
          <t>Store_048</t>
        </is>
      </c>
      <c r="E14512" t="inlineStr">
        <is>
          <t>South</t>
        </is>
      </c>
      <c r="F14512" t="inlineStr">
        <is>
          <t>P0164</t>
        </is>
      </c>
      <c r="G14512" t="inlineStr">
        <is>
          <t>Prod_0164</t>
        </is>
      </c>
      <c r="H14512" t="inlineStr">
        <is>
          <t>Food</t>
        </is>
      </c>
      <c r="I14512" t="n">
        <v>9</v>
      </c>
      <c r="J14512" t="n">
        <v>627.01</v>
      </c>
      <c r="K14512" t="n">
        <v>0</v>
      </c>
      <c r="L14512">
        <f>I14512*J14512*(1-K14512)</f>
        <v/>
      </c>
      <c r="M14512">
        <f>VLOOKUP(F14512,Products!A:D,4,FALSE)*I14512</f>
        <v/>
      </c>
      <c r="N14512">
        <f>L14512-M14512</f>
        <v/>
      </c>
    </row>
    <row r="14513">
      <c r="A14513" t="inlineStr">
        <is>
          <t>T1014511</t>
        </is>
      </c>
      <c r="B14513" t="inlineStr">
        <is>
          <t>2025-03-26</t>
        </is>
      </c>
      <c r="C14513" t="inlineStr">
        <is>
          <t>S028</t>
        </is>
      </c>
      <c r="D14513" t="inlineStr">
        <is>
          <t>Store_028</t>
        </is>
      </c>
      <c r="E14513" t="inlineStr">
        <is>
          <t>North</t>
        </is>
      </c>
      <c r="F14513" t="inlineStr">
        <is>
          <t>P0141</t>
        </is>
      </c>
      <c r="G14513" t="inlineStr">
        <is>
          <t>Prod_0141</t>
        </is>
      </c>
      <c r="H14513" t="inlineStr">
        <is>
          <t>Food</t>
        </is>
      </c>
      <c r="I14513" t="n">
        <v>4</v>
      </c>
      <c r="J14513" t="n">
        <v>847.39</v>
      </c>
      <c r="K14513" t="n">
        <v>0.05</v>
      </c>
      <c r="L14513">
        <f>I14513*J14513*(1-K14513)</f>
        <v/>
      </c>
      <c r="M14513">
        <f>VLOOKUP(F14513,Products!A:D,4,FALSE)*I14513</f>
        <v/>
      </c>
      <c r="N14513">
        <f>L14513-M14513</f>
        <v/>
      </c>
    </row>
    <row r="14514">
      <c r="A14514" t="inlineStr">
        <is>
          <t>T1014512</t>
        </is>
      </c>
      <c r="B14514" t="inlineStr">
        <is>
          <t>2024-03-11</t>
        </is>
      </c>
      <c r="C14514" t="inlineStr">
        <is>
          <t>S042</t>
        </is>
      </c>
      <c r="D14514" t="inlineStr">
        <is>
          <t>Store_042</t>
        </is>
      </c>
      <c r="E14514" t="inlineStr">
        <is>
          <t>Central</t>
        </is>
      </c>
      <c r="F14514" t="inlineStr">
        <is>
          <t>P0019</t>
        </is>
      </c>
      <c r="G14514" t="inlineStr">
        <is>
          <t>Prod_0019</t>
        </is>
      </c>
      <c r="H14514" t="inlineStr">
        <is>
          <t>Toys</t>
        </is>
      </c>
      <c r="I14514" t="n">
        <v>2</v>
      </c>
      <c r="J14514" t="n">
        <v>595.24</v>
      </c>
      <c r="K14514" t="n">
        <v>0</v>
      </c>
      <c r="L14514">
        <f>I14514*J14514*(1-K14514)</f>
        <v/>
      </c>
      <c r="M14514">
        <f>VLOOKUP(F14514,Products!A:D,4,FALSE)*I14514</f>
        <v/>
      </c>
      <c r="N14514">
        <f>L14514-M14514</f>
        <v/>
      </c>
    </row>
    <row r="14515">
      <c r="A14515" t="inlineStr">
        <is>
          <t>T1014513</t>
        </is>
      </c>
      <c r="B14515" t="inlineStr">
        <is>
          <t>2024-12-26</t>
        </is>
      </c>
      <c r="C14515" t="inlineStr">
        <is>
          <t>S026</t>
        </is>
      </c>
      <c r="D14515" t="inlineStr">
        <is>
          <t>Store_026</t>
        </is>
      </c>
      <c r="E14515" t="inlineStr">
        <is>
          <t>North</t>
        </is>
      </c>
      <c r="F14515" t="inlineStr">
        <is>
          <t>P0197</t>
        </is>
      </c>
      <c r="G14515" t="inlineStr">
        <is>
          <t>Prod_0197</t>
        </is>
      </c>
      <c r="H14515" t="inlineStr">
        <is>
          <t>Food</t>
        </is>
      </c>
      <c r="I14515" t="n">
        <v>9</v>
      </c>
      <c r="J14515" t="n">
        <v>207.21</v>
      </c>
      <c r="K14515" t="n">
        <v>0</v>
      </c>
      <c r="L14515">
        <f>I14515*J14515*(1-K14515)</f>
        <v/>
      </c>
      <c r="M14515">
        <f>VLOOKUP(F14515,Products!A:D,4,FALSE)*I14515</f>
        <v/>
      </c>
      <c r="N14515">
        <f>L14515-M14515</f>
        <v/>
      </c>
    </row>
    <row r="14516">
      <c r="A14516" t="inlineStr">
        <is>
          <t>T1014514</t>
        </is>
      </c>
      <c r="B14516" t="inlineStr">
        <is>
          <t>2023-11-06</t>
        </is>
      </c>
      <c r="C14516" t="inlineStr">
        <is>
          <t>S023</t>
        </is>
      </c>
      <c r="D14516" t="inlineStr">
        <is>
          <t>Store_023</t>
        </is>
      </c>
      <c r="E14516" t="inlineStr">
        <is>
          <t>South</t>
        </is>
      </c>
      <c r="F14516" t="inlineStr">
        <is>
          <t>P0122</t>
        </is>
      </c>
      <c r="G14516" t="inlineStr">
        <is>
          <t>Prod_0122</t>
        </is>
      </c>
      <c r="H14516" t="inlineStr">
        <is>
          <t>Beverages</t>
        </is>
      </c>
      <c r="I14516" t="n">
        <v>7</v>
      </c>
      <c r="J14516" t="n">
        <v>881.0599999999999</v>
      </c>
      <c r="K14516" t="n">
        <v>0</v>
      </c>
      <c r="L14516">
        <f>I14516*J14516*(1-K14516)</f>
        <v/>
      </c>
      <c r="M14516">
        <f>VLOOKUP(F14516,Products!A:D,4,FALSE)*I14516</f>
        <v/>
      </c>
      <c r="N14516">
        <f>L14516-M14516</f>
        <v/>
      </c>
    </row>
    <row r="14517">
      <c r="A14517" t="inlineStr">
        <is>
          <t>T1014515</t>
        </is>
      </c>
      <c r="B14517" t="inlineStr">
        <is>
          <t>2024-01-12</t>
        </is>
      </c>
      <c r="C14517" t="inlineStr">
        <is>
          <t>S015</t>
        </is>
      </c>
      <c r="D14517" t="inlineStr">
        <is>
          <t>Store_015</t>
        </is>
      </c>
      <c r="E14517" t="inlineStr">
        <is>
          <t>North</t>
        </is>
      </c>
      <c r="F14517" t="inlineStr">
        <is>
          <t>P0165</t>
        </is>
      </c>
      <c r="G14517" t="inlineStr">
        <is>
          <t>Prod_0165</t>
        </is>
      </c>
      <c r="H14517" t="inlineStr">
        <is>
          <t>Clothing</t>
        </is>
      </c>
      <c r="I14517" t="n">
        <v>4</v>
      </c>
      <c r="J14517" t="n">
        <v>751.26</v>
      </c>
      <c r="K14517" t="n">
        <v>0</v>
      </c>
      <c r="L14517">
        <f>I14517*J14517*(1-K14517)</f>
        <v/>
      </c>
      <c r="M14517">
        <f>VLOOKUP(F14517,Products!A:D,4,FALSE)*I14517</f>
        <v/>
      </c>
      <c r="N14517">
        <f>L14517-M14517</f>
        <v/>
      </c>
    </row>
    <row r="14518">
      <c r="A14518" t="inlineStr">
        <is>
          <t>T1014516</t>
        </is>
      </c>
      <c r="B14518" t="inlineStr">
        <is>
          <t>2023-04-03</t>
        </is>
      </c>
      <c r="C14518" t="inlineStr">
        <is>
          <t>S019</t>
        </is>
      </c>
      <c r="D14518" t="inlineStr">
        <is>
          <t>Store_019</t>
        </is>
      </c>
      <c r="E14518" t="inlineStr">
        <is>
          <t>East</t>
        </is>
      </c>
      <c r="F14518" t="inlineStr">
        <is>
          <t>P0081</t>
        </is>
      </c>
      <c r="G14518" t="inlineStr">
        <is>
          <t>Prod_0081</t>
        </is>
      </c>
      <c r="H14518" t="inlineStr">
        <is>
          <t>Electronics</t>
        </is>
      </c>
      <c r="I14518" t="n">
        <v>8</v>
      </c>
      <c r="J14518" t="n">
        <v>255.4</v>
      </c>
      <c r="K14518" t="n">
        <v>0.15</v>
      </c>
      <c r="L14518">
        <f>I14518*J14518*(1-K14518)</f>
        <v/>
      </c>
      <c r="M14518">
        <f>VLOOKUP(F14518,Products!A:D,4,FALSE)*I14518</f>
        <v/>
      </c>
      <c r="N14518">
        <f>L14518-M14518</f>
        <v/>
      </c>
    </row>
    <row r="14519">
      <c r="A14519" t="inlineStr">
        <is>
          <t>T1014517</t>
        </is>
      </c>
      <c r="B14519" t="inlineStr">
        <is>
          <t>2024-06-02</t>
        </is>
      </c>
      <c r="C14519" t="inlineStr">
        <is>
          <t>S002</t>
        </is>
      </c>
      <c r="D14519" t="inlineStr">
        <is>
          <t>Store_002</t>
        </is>
      </c>
      <c r="E14519" t="inlineStr">
        <is>
          <t>South</t>
        </is>
      </c>
      <c r="F14519" t="inlineStr">
        <is>
          <t>P0117</t>
        </is>
      </c>
      <c r="G14519" t="inlineStr">
        <is>
          <t>Prod_0117</t>
        </is>
      </c>
      <c r="H14519" t="inlineStr">
        <is>
          <t>Electronics</t>
        </is>
      </c>
      <c r="I14519" t="n">
        <v>5</v>
      </c>
      <c r="J14519" t="n">
        <v>398.49</v>
      </c>
      <c r="K14519" t="n">
        <v>0</v>
      </c>
      <c r="L14519">
        <f>I14519*J14519*(1-K14519)</f>
        <v/>
      </c>
      <c r="M14519">
        <f>VLOOKUP(F14519,Products!A:D,4,FALSE)*I14519</f>
        <v/>
      </c>
      <c r="N14519">
        <f>L14519-M14519</f>
        <v/>
      </c>
    </row>
    <row r="14520">
      <c r="A14520" t="inlineStr">
        <is>
          <t>T1014518</t>
        </is>
      </c>
      <c r="B14520" t="inlineStr">
        <is>
          <t>2023-11-21</t>
        </is>
      </c>
      <c r="C14520" t="inlineStr">
        <is>
          <t>S040</t>
        </is>
      </c>
      <c r="D14520" t="inlineStr">
        <is>
          <t>Store_040</t>
        </is>
      </c>
      <c r="E14520" t="inlineStr">
        <is>
          <t>Central</t>
        </is>
      </c>
      <c r="F14520" t="inlineStr">
        <is>
          <t>P0016</t>
        </is>
      </c>
      <c r="G14520" t="inlineStr">
        <is>
          <t>Prod_0016</t>
        </is>
      </c>
      <c r="H14520" t="inlineStr">
        <is>
          <t>Food</t>
        </is>
      </c>
      <c r="I14520" t="n">
        <v>4</v>
      </c>
      <c r="J14520" t="n">
        <v>701.16</v>
      </c>
      <c r="K14520" t="n">
        <v>0.05</v>
      </c>
      <c r="L14520">
        <f>I14520*J14520*(1-K14520)</f>
        <v/>
      </c>
      <c r="M14520">
        <f>VLOOKUP(F14520,Products!A:D,4,FALSE)*I14520</f>
        <v/>
      </c>
      <c r="N14520">
        <f>L14520-M14520</f>
        <v/>
      </c>
    </row>
    <row r="14521">
      <c r="A14521" t="inlineStr">
        <is>
          <t>T1014519</t>
        </is>
      </c>
      <c r="B14521" t="inlineStr">
        <is>
          <t>2025-07-23</t>
        </is>
      </c>
      <c r="C14521" t="inlineStr">
        <is>
          <t>S045</t>
        </is>
      </c>
      <c r="D14521" t="inlineStr">
        <is>
          <t>Store_045</t>
        </is>
      </c>
      <c r="E14521" t="inlineStr">
        <is>
          <t>East</t>
        </is>
      </c>
      <c r="F14521" t="inlineStr">
        <is>
          <t>P0163</t>
        </is>
      </c>
      <c r="G14521" t="inlineStr">
        <is>
          <t>Prod_0163</t>
        </is>
      </c>
      <c r="H14521" t="inlineStr">
        <is>
          <t>Food</t>
        </is>
      </c>
      <c r="I14521" t="n">
        <v>3</v>
      </c>
      <c r="J14521" t="n">
        <v>716.7</v>
      </c>
      <c r="K14521" t="n">
        <v>0</v>
      </c>
      <c r="L14521">
        <f>I14521*J14521*(1-K14521)</f>
        <v/>
      </c>
      <c r="M14521">
        <f>VLOOKUP(F14521,Products!A:D,4,FALSE)*I14521</f>
        <v/>
      </c>
      <c r="N14521">
        <f>L14521-M14521</f>
        <v/>
      </c>
    </row>
    <row r="14522">
      <c r="A14522" t="inlineStr">
        <is>
          <t>T1014520</t>
        </is>
      </c>
      <c r="B14522" t="inlineStr">
        <is>
          <t>2024-05-24</t>
        </is>
      </c>
      <c r="C14522" t="inlineStr">
        <is>
          <t>S022</t>
        </is>
      </c>
      <c r="D14522" t="inlineStr">
        <is>
          <t>Store_022</t>
        </is>
      </c>
      <c r="E14522" t="inlineStr">
        <is>
          <t>East</t>
        </is>
      </c>
      <c r="F14522" t="inlineStr">
        <is>
          <t>P0160</t>
        </is>
      </c>
      <c r="G14522" t="inlineStr">
        <is>
          <t>Prod_0160</t>
        </is>
      </c>
      <c r="H14522" t="inlineStr">
        <is>
          <t>Food</t>
        </is>
      </c>
      <c r="I14522" t="n">
        <v>7</v>
      </c>
      <c r="J14522" t="n">
        <v>885.4400000000001</v>
      </c>
      <c r="K14522" t="n">
        <v>0</v>
      </c>
      <c r="L14522">
        <f>I14522*J14522*(1-K14522)</f>
        <v/>
      </c>
      <c r="M14522">
        <f>VLOOKUP(F14522,Products!A:D,4,FALSE)*I14522</f>
        <v/>
      </c>
      <c r="N14522">
        <f>L14522-M14522</f>
        <v/>
      </c>
    </row>
    <row r="14523">
      <c r="A14523" t="inlineStr">
        <is>
          <t>T1014521</t>
        </is>
      </c>
      <c r="B14523" t="inlineStr">
        <is>
          <t>2023-10-19</t>
        </is>
      </c>
      <c r="C14523" t="inlineStr">
        <is>
          <t>S034</t>
        </is>
      </c>
      <c r="D14523" t="inlineStr">
        <is>
          <t>Store_034</t>
        </is>
      </c>
      <c r="E14523" t="inlineStr">
        <is>
          <t>Central</t>
        </is>
      </c>
      <c r="F14523" t="inlineStr">
        <is>
          <t>P0155</t>
        </is>
      </c>
      <c r="G14523" t="inlineStr">
        <is>
          <t>Prod_0155</t>
        </is>
      </c>
      <c r="H14523" t="inlineStr">
        <is>
          <t>Electronics</t>
        </is>
      </c>
      <c r="I14523" t="n">
        <v>6</v>
      </c>
      <c r="J14523" t="n">
        <v>436.21</v>
      </c>
      <c r="K14523" t="n">
        <v>0.05</v>
      </c>
      <c r="L14523">
        <f>I14523*J14523*(1-K14523)</f>
        <v/>
      </c>
      <c r="M14523">
        <f>VLOOKUP(F14523,Products!A:D,4,FALSE)*I14523</f>
        <v/>
      </c>
      <c r="N14523">
        <f>L14523-M14523</f>
        <v/>
      </c>
    </row>
    <row r="14524">
      <c r="A14524" t="inlineStr">
        <is>
          <t>T1014522</t>
        </is>
      </c>
      <c r="B14524" t="inlineStr">
        <is>
          <t>2024-01-02</t>
        </is>
      </c>
      <c r="C14524" t="inlineStr">
        <is>
          <t>S041</t>
        </is>
      </c>
      <c r="D14524" t="inlineStr">
        <is>
          <t>Store_041</t>
        </is>
      </c>
      <c r="E14524" t="inlineStr">
        <is>
          <t>East</t>
        </is>
      </c>
      <c r="F14524" t="inlineStr">
        <is>
          <t>P0176</t>
        </is>
      </c>
      <c r="G14524" t="inlineStr">
        <is>
          <t>Prod_0176</t>
        </is>
      </c>
      <c r="H14524" t="inlineStr">
        <is>
          <t>Food</t>
        </is>
      </c>
      <c r="I14524" t="n">
        <v>3</v>
      </c>
      <c r="J14524" t="n">
        <v>793.12</v>
      </c>
      <c r="K14524" t="n">
        <v>0</v>
      </c>
      <c r="L14524">
        <f>I14524*J14524*(1-K14524)</f>
        <v/>
      </c>
      <c r="M14524">
        <f>VLOOKUP(F14524,Products!A:D,4,FALSE)*I14524</f>
        <v/>
      </c>
      <c r="N14524">
        <f>L14524-M14524</f>
        <v/>
      </c>
    </row>
    <row r="14525">
      <c r="A14525" t="inlineStr">
        <is>
          <t>T1014523</t>
        </is>
      </c>
      <c r="B14525" t="inlineStr">
        <is>
          <t>2024-06-11</t>
        </is>
      </c>
      <c r="C14525" t="inlineStr">
        <is>
          <t>S037</t>
        </is>
      </c>
      <c r="D14525" t="inlineStr">
        <is>
          <t>Store_037</t>
        </is>
      </c>
      <c r="E14525" t="inlineStr">
        <is>
          <t>East</t>
        </is>
      </c>
      <c r="F14525" t="inlineStr">
        <is>
          <t>P0006</t>
        </is>
      </c>
      <c r="G14525" t="inlineStr">
        <is>
          <t>Prod_0006</t>
        </is>
      </c>
      <c r="H14525" t="inlineStr">
        <is>
          <t>Food</t>
        </is>
      </c>
      <c r="I14525" t="n">
        <v>5</v>
      </c>
      <c r="J14525" t="n">
        <v>864.6</v>
      </c>
      <c r="K14525" t="n">
        <v>0</v>
      </c>
      <c r="L14525">
        <f>I14525*J14525*(1-K14525)</f>
        <v/>
      </c>
      <c r="M14525">
        <f>VLOOKUP(F14525,Products!A:D,4,FALSE)*I14525</f>
        <v/>
      </c>
      <c r="N14525">
        <f>L14525-M14525</f>
        <v/>
      </c>
    </row>
    <row r="14526">
      <c r="A14526" t="inlineStr">
        <is>
          <t>T1014524</t>
        </is>
      </c>
      <c r="B14526" t="inlineStr">
        <is>
          <t>2024-01-24</t>
        </is>
      </c>
      <c r="C14526" t="inlineStr">
        <is>
          <t>S010</t>
        </is>
      </c>
      <c r="D14526" t="inlineStr">
        <is>
          <t>Store_010</t>
        </is>
      </c>
      <c r="E14526" t="inlineStr">
        <is>
          <t>North</t>
        </is>
      </c>
      <c r="F14526" t="inlineStr">
        <is>
          <t>P0059</t>
        </is>
      </c>
      <c r="G14526" t="inlineStr">
        <is>
          <t>Prod_0059</t>
        </is>
      </c>
      <c r="H14526" t="inlineStr">
        <is>
          <t>Beverages</t>
        </is>
      </c>
      <c r="I14526" t="n">
        <v>5</v>
      </c>
      <c r="J14526" t="n">
        <v>582.08</v>
      </c>
      <c r="K14526" t="n">
        <v>0.05</v>
      </c>
      <c r="L14526">
        <f>I14526*J14526*(1-K14526)</f>
        <v/>
      </c>
      <c r="M14526">
        <f>VLOOKUP(F14526,Products!A:D,4,FALSE)*I14526</f>
        <v/>
      </c>
      <c r="N14526">
        <f>L14526-M14526</f>
        <v/>
      </c>
    </row>
    <row r="14527">
      <c r="A14527" t="inlineStr">
        <is>
          <t>T1014525</t>
        </is>
      </c>
      <c r="B14527" t="inlineStr">
        <is>
          <t>2025-06-03</t>
        </is>
      </c>
      <c r="C14527" t="inlineStr">
        <is>
          <t>S035</t>
        </is>
      </c>
      <c r="D14527" t="inlineStr">
        <is>
          <t>Store_035</t>
        </is>
      </c>
      <c r="E14527" t="inlineStr">
        <is>
          <t>Central</t>
        </is>
      </c>
      <c r="F14527" t="inlineStr">
        <is>
          <t>P0006</t>
        </is>
      </c>
      <c r="G14527" t="inlineStr">
        <is>
          <t>Prod_0006</t>
        </is>
      </c>
      <c r="H14527" t="inlineStr">
        <is>
          <t>Food</t>
        </is>
      </c>
      <c r="I14527" t="n">
        <v>6</v>
      </c>
      <c r="J14527" t="n">
        <v>726.6900000000001</v>
      </c>
      <c r="K14527" t="n">
        <v>0</v>
      </c>
      <c r="L14527">
        <f>I14527*J14527*(1-K14527)</f>
        <v/>
      </c>
      <c r="M14527">
        <f>VLOOKUP(F14527,Products!A:D,4,FALSE)*I14527</f>
        <v/>
      </c>
      <c r="N14527">
        <f>L14527-M14527</f>
        <v/>
      </c>
    </row>
    <row r="14528">
      <c r="A14528" t="inlineStr">
        <is>
          <t>T1014526</t>
        </is>
      </c>
      <c r="B14528" t="inlineStr">
        <is>
          <t>2023-01-16</t>
        </is>
      </c>
      <c r="C14528" t="inlineStr">
        <is>
          <t>S048</t>
        </is>
      </c>
      <c r="D14528" t="inlineStr">
        <is>
          <t>Store_048</t>
        </is>
      </c>
      <c r="E14528" t="inlineStr">
        <is>
          <t>South</t>
        </is>
      </c>
      <c r="F14528" t="inlineStr">
        <is>
          <t>P0122</t>
        </is>
      </c>
      <c r="G14528" t="inlineStr">
        <is>
          <t>Prod_0122</t>
        </is>
      </c>
      <c r="H14528" t="inlineStr">
        <is>
          <t>Beverages</t>
        </is>
      </c>
      <c r="I14528" t="n">
        <v>3</v>
      </c>
      <c r="J14528" t="n">
        <v>725.3</v>
      </c>
      <c r="K14528" t="n">
        <v>0</v>
      </c>
      <c r="L14528">
        <f>I14528*J14528*(1-K14528)</f>
        <v/>
      </c>
      <c r="M14528">
        <f>VLOOKUP(F14528,Products!A:D,4,FALSE)*I14528</f>
        <v/>
      </c>
      <c r="N14528">
        <f>L14528-M14528</f>
        <v/>
      </c>
    </row>
    <row r="14529">
      <c r="A14529" t="inlineStr">
        <is>
          <t>T1014527</t>
        </is>
      </c>
      <c r="B14529" t="inlineStr">
        <is>
          <t>2025-05-08</t>
        </is>
      </c>
      <c r="C14529" t="inlineStr">
        <is>
          <t>S016</t>
        </is>
      </c>
      <c r="D14529" t="inlineStr">
        <is>
          <t>Store_016</t>
        </is>
      </c>
      <c r="E14529" t="inlineStr">
        <is>
          <t>West</t>
        </is>
      </c>
      <c r="F14529" t="inlineStr">
        <is>
          <t>P0086</t>
        </is>
      </c>
      <c r="G14529" t="inlineStr">
        <is>
          <t>Prod_0086</t>
        </is>
      </c>
      <c r="H14529" t="inlineStr">
        <is>
          <t>Stationery</t>
        </is>
      </c>
      <c r="I14529" t="n">
        <v>4</v>
      </c>
      <c r="J14529" t="n">
        <v>862.08</v>
      </c>
      <c r="K14529" t="n">
        <v>0.05</v>
      </c>
      <c r="L14529">
        <f>I14529*J14529*(1-K14529)</f>
        <v/>
      </c>
      <c r="M14529">
        <f>VLOOKUP(F14529,Products!A:D,4,FALSE)*I14529</f>
        <v/>
      </c>
      <c r="N14529">
        <f>L14529-M14529</f>
        <v/>
      </c>
    </row>
    <row r="14530">
      <c r="A14530" t="inlineStr">
        <is>
          <t>T1014528</t>
        </is>
      </c>
      <c r="B14530" t="inlineStr">
        <is>
          <t>2024-11-10</t>
        </is>
      </c>
      <c r="C14530" t="inlineStr">
        <is>
          <t>S004</t>
        </is>
      </c>
      <c r="D14530" t="inlineStr">
        <is>
          <t>Store_004</t>
        </is>
      </c>
      <c r="E14530" t="inlineStr">
        <is>
          <t>Central</t>
        </is>
      </c>
      <c r="F14530" t="inlineStr">
        <is>
          <t>P0188</t>
        </is>
      </c>
      <c r="G14530" t="inlineStr">
        <is>
          <t>Prod_0188</t>
        </is>
      </c>
      <c r="H14530" t="inlineStr">
        <is>
          <t>Food</t>
        </is>
      </c>
      <c r="I14530" t="n">
        <v>1</v>
      </c>
      <c r="J14530" t="n">
        <v>512.03</v>
      </c>
      <c r="K14530" t="n">
        <v>0.1</v>
      </c>
      <c r="L14530">
        <f>I14530*J14530*(1-K14530)</f>
        <v/>
      </c>
      <c r="M14530">
        <f>VLOOKUP(F14530,Products!A:D,4,FALSE)*I14530</f>
        <v/>
      </c>
      <c r="N14530">
        <f>L14530-M14530</f>
        <v/>
      </c>
    </row>
    <row r="14531">
      <c r="A14531" t="inlineStr">
        <is>
          <t>T1014529</t>
        </is>
      </c>
      <c r="B14531" t="inlineStr">
        <is>
          <t>2024-08-24</t>
        </is>
      </c>
      <c r="C14531" t="inlineStr">
        <is>
          <t>S013</t>
        </is>
      </c>
      <c r="D14531" t="inlineStr">
        <is>
          <t>Store_013</t>
        </is>
      </c>
      <c r="E14531" t="inlineStr">
        <is>
          <t>North</t>
        </is>
      </c>
      <c r="F14531" t="inlineStr">
        <is>
          <t>P0105</t>
        </is>
      </c>
      <c r="G14531" t="inlineStr">
        <is>
          <t>Prod_0105</t>
        </is>
      </c>
      <c r="H14531" t="inlineStr">
        <is>
          <t>Electronics</t>
        </is>
      </c>
      <c r="I14531" t="n">
        <v>3</v>
      </c>
      <c r="J14531" t="n">
        <v>656.96</v>
      </c>
      <c r="K14531" t="n">
        <v>0</v>
      </c>
      <c r="L14531">
        <f>I14531*J14531*(1-K14531)</f>
        <v/>
      </c>
      <c r="M14531">
        <f>VLOOKUP(F14531,Products!A:D,4,FALSE)*I14531</f>
        <v/>
      </c>
      <c r="N14531">
        <f>L14531-M14531</f>
        <v/>
      </c>
    </row>
    <row r="14532">
      <c r="A14532" t="inlineStr">
        <is>
          <t>T1014530</t>
        </is>
      </c>
      <c r="B14532" t="inlineStr">
        <is>
          <t>2023-01-07</t>
        </is>
      </c>
      <c r="C14532" t="inlineStr">
        <is>
          <t>S028</t>
        </is>
      </c>
      <c r="D14532" t="inlineStr">
        <is>
          <t>Store_028</t>
        </is>
      </c>
      <c r="E14532" t="inlineStr">
        <is>
          <t>North</t>
        </is>
      </c>
      <c r="F14532" t="inlineStr">
        <is>
          <t>P0167</t>
        </is>
      </c>
      <c r="G14532" t="inlineStr">
        <is>
          <t>Prod_0167</t>
        </is>
      </c>
      <c r="H14532" t="inlineStr">
        <is>
          <t>Beverages</t>
        </is>
      </c>
      <c r="I14532" t="n">
        <v>3</v>
      </c>
      <c r="J14532" t="n">
        <v>471.64</v>
      </c>
      <c r="K14532" t="n">
        <v>0</v>
      </c>
      <c r="L14532">
        <f>I14532*J14532*(1-K14532)</f>
        <v/>
      </c>
      <c r="M14532">
        <f>VLOOKUP(F14532,Products!A:D,4,FALSE)*I14532</f>
        <v/>
      </c>
      <c r="N14532">
        <f>L14532-M14532</f>
        <v/>
      </c>
    </row>
    <row r="14533">
      <c r="A14533" t="inlineStr">
        <is>
          <t>T1014531</t>
        </is>
      </c>
      <c r="B14533" t="inlineStr">
        <is>
          <t>2024-02-07</t>
        </is>
      </c>
      <c r="C14533" t="inlineStr">
        <is>
          <t>S050</t>
        </is>
      </c>
      <c r="D14533" t="inlineStr">
        <is>
          <t>Store_050</t>
        </is>
      </c>
      <c r="E14533" t="inlineStr">
        <is>
          <t>South</t>
        </is>
      </c>
      <c r="F14533" t="inlineStr">
        <is>
          <t>P0195</t>
        </is>
      </c>
      <c r="G14533" t="inlineStr">
        <is>
          <t>Prod_0195</t>
        </is>
      </c>
      <c r="H14533" t="inlineStr">
        <is>
          <t>Food</t>
        </is>
      </c>
      <c r="I14533" t="n">
        <v>3</v>
      </c>
      <c r="J14533" t="n">
        <v>515.72</v>
      </c>
      <c r="K14533" t="n">
        <v>0.15</v>
      </c>
      <c r="L14533">
        <f>I14533*J14533*(1-K14533)</f>
        <v/>
      </c>
      <c r="M14533">
        <f>VLOOKUP(F14533,Products!A:D,4,FALSE)*I14533</f>
        <v/>
      </c>
      <c r="N14533">
        <f>L14533-M14533</f>
        <v/>
      </c>
    </row>
    <row r="14534">
      <c r="A14534" t="inlineStr">
        <is>
          <t>T1014532</t>
        </is>
      </c>
      <c r="B14534" t="inlineStr">
        <is>
          <t>2023-12-14</t>
        </is>
      </c>
      <c r="C14534" t="inlineStr">
        <is>
          <t>S047</t>
        </is>
      </c>
      <c r="D14534" t="inlineStr">
        <is>
          <t>Store_047</t>
        </is>
      </c>
      <c r="E14534" t="inlineStr">
        <is>
          <t>North</t>
        </is>
      </c>
      <c r="F14534" t="inlineStr">
        <is>
          <t>P0109</t>
        </is>
      </c>
      <c r="G14534" t="inlineStr">
        <is>
          <t>Prod_0109</t>
        </is>
      </c>
      <c r="H14534" t="inlineStr">
        <is>
          <t>Beverages</t>
        </is>
      </c>
      <c r="I14534" t="n">
        <v>1</v>
      </c>
      <c r="J14534" t="n">
        <v>574.71</v>
      </c>
      <c r="K14534" t="n">
        <v>0</v>
      </c>
      <c r="L14534">
        <f>I14534*J14534*(1-K14534)</f>
        <v/>
      </c>
      <c r="M14534">
        <f>VLOOKUP(F14534,Products!A:D,4,FALSE)*I14534</f>
        <v/>
      </c>
      <c r="N14534">
        <f>L14534-M14534</f>
        <v/>
      </c>
    </row>
    <row r="14535">
      <c r="A14535" t="inlineStr">
        <is>
          <t>T1014533</t>
        </is>
      </c>
      <c r="B14535" t="inlineStr">
        <is>
          <t>2024-04-09</t>
        </is>
      </c>
      <c r="C14535" t="inlineStr">
        <is>
          <t>S007</t>
        </is>
      </c>
      <c r="D14535" t="inlineStr">
        <is>
          <t>Store_007</t>
        </is>
      </c>
      <c r="E14535" t="inlineStr">
        <is>
          <t>East</t>
        </is>
      </c>
      <c r="F14535" t="inlineStr">
        <is>
          <t>P0027</t>
        </is>
      </c>
      <c r="G14535" t="inlineStr">
        <is>
          <t>Prod_0027</t>
        </is>
      </c>
      <c r="H14535" t="inlineStr">
        <is>
          <t>Electronics</t>
        </is>
      </c>
      <c r="I14535" t="n">
        <v>8</v>
      </c>
      <c r="J14535" t="n">
        <v>644.75</v>
      </c>
      <c r="K14535" t="n">
        <v>0</v>
      </c>
      <c r="L14535">
        <f>I14535*J14535*(1-K14535)</f>
        <v/>
      </c>
      <c r="M14535">
        <f>VLOOKUP(F14535,Products!A:D,4,FALSE)*I14535</f>
        <v/>
      </c>
      <c r="N14535">
        <f>L14535-M14535</f>
        <v/>
      </c>
    </row>
    <row r="14536">
      <c r="A14536" t="inlineStr">
        <is>
          <t>T1014534</t>
        </is>
      </c>
      <c r="B14536" t="inlineStr">
        <is>
          <t>2023-07-04</t>
        </is>
      </c>
      <c r="C14536" t="inlineStr">
        <is>
          <t>S022</t>
        </is>
      </c>
      <c r="D14536" t="inlineStr">
        <is>
          <t>Store_022</t>
        </is>
      </c>
      <c r="E14536" t="inlineStr">
        <is>
          <t>East</t>
        </is>
      </c>
      <c r="F14536" t="inlineStr">
        <is>
          <t>P0138</t>
        </is>
      </c>
      <c r="G14536" t="inlineStr">
        <is>
          <t>Prod_0138</t>
        </is>
      </c>
      <c r="H14536" t="inlineStr">
        <is>
          <t>Household</t>
        </is>
      </c>
      <c r="I14536" t="n">
        <v>6</v>
      </c>
      <c r="J14536" t="n">
        <v>328.68</v>
      </c>
      <c r="K14536" t="n">
        <v>0.1</v>
      </c>
      <c r="L14536">
        <f>I14536*J14536*(1-K14536)</f>
        <v/>
      </c>
      <c r="M14536">
        <f>VLOOKUP(F14536,Products!A:D,4,FALSE)*I14536</f>
        <v/>
      </c>
      <c r="N14536">
        <f>L14536-M14536</f>
        <v/>
      </c>
    </row>
    <row r="14537">
      <c r="A14537" t="inlineStr">
        <is>
          <t>T1014535</t>
        </is>
      </c>
      <c r="B14537" t="inlineStr">
        <is>
          <t>2025-07-20</t>
        </is>
      </c>
      <c r="C14537" t="inlineStr">
        <is>
          <t>S049</t>
        </is>
      </c>
      <c r="D14537" t="inlineStr">
        <is>
          <t>Store_049</t>
        </is>
      </c>
      <c r="E14537" t="inlineStr">
        <is>
          <t>North</t>
        </is>
      </c>
      <c r="F14537" t="inlineStr">
        <is>
          <t>P0077</t>
        </is>
      </c>
      <c r="G14537" t="inlineStr">
        <is>
          <t>Prod_0077</t>
        </is>
      </c>
      <c r="H14537" t="inlineStr">
        <is>
          <t>Beverages</t>
        </is>
      </c>
      <c r="I14537" t="n">
        <v>1</v>
      </c>
      <c r="J14537" t="n">
        <v>43.15</v>
      </c>
      <c r="K14537" t="n">
        <v>0</v>
      </c>
      <c r="L14537">
        <f>I14537*J14537*(1-K14537)</f>
        <v/>
      </c>
      <c r="M14537">
        <f>VLOOKUP(F14537,Products!A:D,4,FALSE)*I14537</f>
        <v/>
      </c>
      <c r="N14537">
        <f>L14537-M14537</f>
        <v/>
      </c>
    </row>
    <row r="14538">
      <c r="A14538" t="inlineStr">
        <is>
          <t>T1014536</t>
        </is>
      </c>
      <c r="B14538" t="inlineStr">
        <is>
          <t>2023-01-08</t>
        </is>
      </c>
      <c r="C14538" t="inlineStr">
        <is>
          <t>S042</t>
        </is>
      </c>
      <c r="D14538" t="inlineStr">
        <is>
          <t>Store_042</t>
        </is>
      </c>
      <c r="E14538" t="inlineStr">
        <is>
          <t>Central</t>
        </is>
      </c>
      <c r="F14538" t="inlineStr">
        <is>
          <t>P0119</t>
        </is>
      </c>
      <c r="G14538" t="inlineStr">
        <is>
          <t>Prod_0119</t>
        </is>
      </c>
      <c r="H14538" t="inlineStr">
        <is>
          <t>Electronics</t>
        </is>
      </c>
      <c r="I14538" t="n">
        <v>6</v>
      </c>
      <c r="J14538" t="n">
        <v>327.88</v>
      </c>
      <c r="K14538" t="n">
        <v>0</v>
      </c>
      <c r="L14538">
        <f>I14538*J14538*(1-K14538)</f>
        <v/>
      </c>
      <c r="M14538">
        <f>VLOOKUP(F14538,Products!A:D,4,FALSE)*I14538</f>
        <v/>
      </c>
      <c r="N14538">
        <f>L14538-M14538</f>
        <v/>
      </c>
    </row>
    <row r="14539">
      <c r="A14539" t="inlineStr">
        <is>
          <t>T1014537</t>
        </is>
      </c>
      <c r="B14539" t="inlineStr">
        <is>
          <t>2025-07-25</t>
        </is>
      </c>
      <c r="C14539" t="inlineStr">
        <is>
          <t>S008</t>
        </is>
      </c>
      <c r="D14539" t="inlineStr">
        <is>
          <t>Store_008</t>
        </is>
      </c>
      <c r="E14539" t="inlineStr">
        <is>
          <t>East</t>
        </is>
      </c>
      <c r="F14539" t="inlineStr">
        <is>
          <t>P0043</t>
        </is>
      </c>
      <c r="G14539" t="inlineStr">
        <is>
          <t>Prod_0043</t>
        </is>
      </c>
      <c r="H14539" t="inlineStr">
        <is>
          <t>Food</t>
        </is>
      </c>
      <c r="I14539" t="n">
        <v>2</v>
      </c>
      <c r="J14539" t="n">
        <v>182.52</v>
      </c>
      <c r="K14539" t="n">
        <v>0.05</v>
      </c>
      <c r="L14539">
        <f>I14539*J14539*(1-K14539)</f>
        <v/>
      </c>
      <c r="M14539">
        <f>VLOOKUP(F14539,Products!A:D,4,FALSE)*I14539</f>
        <v/>
      </c>
      <c r="N14539">
        <f>L14539-M14539</f>
        <v/>
      </c>
    </row>
    <row r="14540">
      <c r="A14540" t="inlineStr">
        <is>
          <t>T1014538</t>
        </is>
      </c>
      <c r="B14540" t="inlineStr">
        <is>
          <t>2024-08-02</t>
        </is>
      </c>
      <c r="C14540" t="inlineStr">
        <is>
          <t>S007</t>
        </is>
      </c>
      <c r="D14540" t="inlineStr">
        <is>
          <t>Store_007</t>
        </is>
      </c>
      <c r="E14540" t="inlineStr">
        <is>
          <t>East</t>
        </is>
      </c>
      <c r="F14540" t="inlineStr">
        <is>
          <t>P0186</t>
        </is>
      </c>
      <c r="G14540" t="inlineStr">
        <is>
          <t>Prod_0186</t>
        </is>
      </c>
      <c r="H14540" t="inlineStr">
        <is>
          <t>Household</t>
        </is>
      </c>
      <c r="I14540" t="n">
        <v>7</v>
      </c>
      <c r="J14540" t="n">
        <v>652.08</v>
      </c>
      <c r="K14540" t="n">
        <v>0.1</v>
      </c>
      <c r="L14540">
        <f>I14540*J14540*(1-K14540)</f>
        <v/>
      </c>
      <c r="M14540">
        <f>VLOOKUP(F14540,Products!A:D,4,FALSE)*I14540</f>
        <v/>
      </c>
      <c r="N14540">
        <f>L14540-M14540</f>
        <v/>
      </c>
    </row>
    <row r="14541">
      <c r="A14541" t="inlineStr">
        <is>
          <t>T1014539</t>
        </is>
      </c>
      <c r="B14541" t="inlineStr">
        <is>
          <t>2024-05-09</t>
        </is>
      </c>
      <c r="C14541" t="inlineStr">
        <is>
          <t>S025</t>
        </is>
      </c>
      <c r="D14541" t="inlineStr">
        <is>
          <t>Store_025</t>
        </is>
      </c>
      <c r="E14541" t="inlineStr">
        <is>
          <t>Central</t>
        </is>
      </c>
      <c r="F14541" t="inlineStr">
        <is>
          <t>P0100</t>
        </is>
      </c>
      <c r="G14541" t="inlineStr">
        <is>
          <t>Prod_0100</t>
        </is>
      </c>
      <c r="H14541" t="inlineStr">
        <is>
          <t>Household</t>
        </is>
      </c>
      <c r="I14541" t="n">
        <v>1</v>
      </c>
      <c r="J14541" t="n">
        <v>387.96</v>
      </c>
      <c r="K14541" t="n">
        <v>0.05</v>
      </c>
      <c r="L14541">
        <f>I14541*J14541*(1-K14541)</f>
        <v/>
      </c>
      <c r="M14541">
        <f>VLOOKUP(F14541,Products!A:D,4,FALSE)*I14541</f>
        <v/>
      </c>
      <c r="N14541">
        <f>L14541-M14541</f>
        <v/>
      </c>
    </row>
    <row r="14542">
      <c r="A14542" t="inlineStr">
        <is>
          <t>T1014540</t>
        </is>
      </c>
      <c r="B14542" t="inlineStr">
        <is>
          <t>2024-12-07</t>
        </is>
      </c>
      <c r="C14542" t="inlineStr">
        <is>
          <t>S046</t>
        </is>
      </c>
      <c r="D14542" t="inlineStr">
        <is>
          <t>Store_046</t>
        </is>
      </c>
      <c r="E14542" t="inlineStr">
        <is>
          <t>South</t>
        </is>
      </c>
      <c r="F14542" t="inlineStr">
        <is>
          <t>P0170</t>
        </is>
      </c>
      <c r="G14542" t="inlineStr">
        <is>
          <t>Prod_0170</t>
        </is>
      </c>
      <c r="H14542" t="inlineStr">
        <is>
          <t>Household</t>
        </is>
      </c>
      <c r="I14542" t="n">
        <v>7</v>
      </c>
      <c r="J14542" t="n">
        <v>426.3</v>
      </c>
      <c r="K14542" t="n">
        <v>0.1</v>
      </c>
      <c r="L14542">
        <f>I14542*J14542*(1-K14542)</f>
        <v/>
      </c>
      <c r="M14542">
        <f>VLOOKUP(F14542,Products!A:D,4,FALSE)*I14542</f>
        <v/>
      </c>
      <c r="N14542">
        <f>L14542-M14542</f>
        <v/>
      </c>
    </row>
    <row r="14543">
      <c r="A14543" t="inlineStr">
        <is>
          <t>T1014541</t>
        </is>
      </c>
      <c r="B14543" t="inlineStr">
        <is>
          <t>2024-02-16</t>
        </is>
      </c>
      <c r="C14543" t="inlineStr">
        <is>
          <t>S012</t>
        </is>
      </c>
      <c r="D14543" t="inlineStr">
        <is>
          <t>Store_012</t>
        </is>
      </c>
      <c r="E14543" t="inlineStr">
        <is>
          <t>South</t>
        </is>
      </c>
      <c r="F14543" t="inlineStr">
        <is>
          <t>P0108</t>
        </is>
      </c>
      <c r="G14543" t="inlineStr">
        <is>
          <t>Prod_0108</t>
        </is>
      </c>
      <c r="H14543" t="inlineStr">
        <is>
          <t>Stationery</t>
        </is>
      </c>
      <c r="I14543" t="n">
        <v>9</v>
      </c>
      <c r="J14543" t="n">
        <v>604.95</v>
      </c>
      <c r="K14543" t="n">
        <v>0</v>
      </c>
      <c r="L14543">
        <f>I14543*J14543*(1-K14543)</f>
        <v/>
      </c>
      <c r="M14543">
        <f>VLOOKUP(F14543,Products!A:D,4,FALSE)*I14543</f>
        <v/>
      </c>
      <c r="N14543">
        <f>L14543-M14543</f>
        <v/>
      </c>
    </row>
    <row r="14544">
      <c r="A14544" t="inlineStr">
        <is>
          <t>T1014542</t>
        </is>
      </c>
      <c r="B14544" t="inlineStr">
        <is>
          <t>2023-08-05</t>
        </is>
      </c>
      <c r="C14544" t="inlineStr">
        <is>
          <t>S032</t>
        </is>
      </c>
      <c r="D14544" t="inlineStr">
        <is>
          <t>Store_032</t>
        </is>
      </c>
      <c r="E14544" t="inlineStr">
        <is>
          <t>Central</t>
        </is>
      </c>
      <c r="F14544" t="inlineStr">
        <is>
          <t>P0145</t>
        </is>
      </c>
      <c r="G14544" t="inlineStr">
        <is>
          <t>Prod_0145</t>
        </is>
      </c>
      <c r="H14544" t="inlineStr">
        <is>
          <t>Electronics</t>
        </is>
      </c>
      <c r="I14544" t="n">
        <v>3</v>
      </c>
      <c r="J14544" t="n">
        <v>553.4299999999999</v>
      </c>
      <c r="K14544" t="n">
        <v>0</v>
      </c>
      <c r="L14544">
        <f>I14544*J14544*(1-K14544)</f>
        <v/>
      </c>
      <c r="M14544">
        <f>VLOOKUP(F14544,Products!A:D,4,FALSE)*I14544</f>
        <v/>
      </c>
      <c r="N14544">
        <f>L14544-M14544</f>
        <v/>
      </c>
    </row>
    <row r="14545">
      <c r="A14545" t="inlineStr">
        <is>
          <t>T1014543</t>
        </is>
      </c>
      <c r="B14545" t="inlineStr">
        <is>
          <t>2023-10-12</t>
        </is>
      </c>
      <c r="C14545" t="inlineStr">
        <is>
          <t>S002</t>
        </is>
      </c>
      <c r="D14545" t="inlineStr">
        <is>
          <t>Store_002</t>
        </is>
      </c>
      <c r="E14545" t="inlineStr">
        <is>
          <t>South</t>
        </is>
      </c>
      <c r="F14545" t="inlineStr">
        <is>
          <t>P0022</t>
        </is>
      </c>
      <c r="G14545" t="inlineStr">
        <is>
          <t>Prod_0022</t>
        </is>
      </c>
      <c r="H14545" t="inlineStr">
        <is>
          <t>Beverages</t>
        </is>
      </c>
      <c r="I14545" t="n">
        <v>7</v>
      </c>
      <c r="J14545" t="n">
        <v>179.89</v>
      </c>
      <c r="K14545" t="n">
        <v>0.05</v>
      </c>
      <c r="L14545">
        <f>I14545*J14545*(1-K14545)</f>
        <v/>
      </c>
      <c r="M14545">
        <f>VLOOKUP(F14545,Products!A:D,4,FALSE)*I14545</f>
        <v/>
      </c>
      <c r="N14545">
        <f>L14545-M14545</f>
        <v/>
      </c>
    </row>
    <row r="14546">
      <c r="A14546" t="inlineStr">
        <is>
          <t>T1014544</t>
        </is>
      </c>
      <c r="B14546" t="inlineStr">
        <is>
          <t>2023-08-12</t>
        </is>
      </c>
      <c r="C14546" t="inlineStr">
        <is>
          <t>S036</t>
        </is>
      </c>
      <c r="D14546" t="inlineStr">
        <is>
          <t>Store_036</t>
        </is>
      </c>
      <c r="E14546" t="inlineStr">
        <is>
          <t>Central</t>
        </is>
      </c>
      <c r="F14546" t="inlineStr">
        <is>
          <t>P0185</t>
        </is>
      </c>
      <c r="G14546" t="inlineStr">
        <is>
          <t>Prod_0185</t>
        </is>
      </c>
      <c r="H14546" t="inlineStr">
        <is>
          <t>Food</t>
        </is>
      </c>
      <c r="I14546" t="n">
        <v>4</v>
      </c>
      <c r="J14546" t="n">
        <v>447.31</v>
      </c>
      <c r="K14546" t="n">
        <v>0.15</v>
      </c>
      <c r="L14546">
        <f>I14546*J14546*(1-K14546)</f>
        <v/>
      </c>
      <c r="M14546">
        <f>VLOOKUP(F14546,Products!A:D,4,FALSE)*I14546</f>
        <v/>
      </c>
      <c r="N14546">
        <f>L14546-M14546</f>
        <v/>
      </c>
    </row>
    <row r="14547">
      <c r="A14547" t="inlineStr">
        <is>
          <t>T1014545</t>
        </is>
      </c>
      <c r="B14547" t="inlineStr">
        <is>
          <t>2024-05-05</t>
        </is>
      </c>
      <c r="C14547" t="inlineStr">
        <is>
          <t>S044</t>
        </is>
      </c>
      <c r="D14547" t="inlineStr">
        <is>
          <t>Store_044</t>
        </is>
      </c>
      <c r="E14547" t="inlineStr">
        <is>
          <t>North</t>
        </is>
      </c>
      <c r="F14547" t="inlineStr">
        <is>
          <t>P0141</t>
        </is>
      </c>
      <c r="G14547" t="inlineStr">
        <is>
          <t>Prod_0141</t>
        </is>
      </c>
      <c r="H14547" t="inlineStr">
        <is>
          <t>Food</t>
        </is>
      </c>
      <c r="I14547" t="n">
        <v>9</v>
      </c>
      <c r="J14547" t="n">
        <v>952</v>
      </c>
      <c r="K14547" t="n">
        <v>0.1</v>
      </c>
      <c r="L14547">
        <f>I14547*J14547*(1-K14547)</f>
        <v/>
      </c>
      <c r="M14547">
        <f>VLOOKUP(F14547,Products!A:D,4,FALSE)*I14547</f>
        <v/>
      </c>
      <c r="N14547">
        <f>L14547-M14547</f>
        <v/>
      </c>
    </row>
    <row r="14548">
      <c r="A14548" t="inlineStr">
        <is>
          <t>T1014546</t>
        </is>
      </c>
      <c r="B14548" t="inlineStr">
        <is>
          <t>2024-09-08</t>
        </is>
      </c>
      <c r="C14548" t="inlineStr">
        <is>
          <t>S037</t>
        </is>
      </c>
      <c r="D14548" t="inlineStr">
        <is>
          <t>Store_037</t>
        </is>
      </c>
      <c r="E14548" t="inlineStr">
        <is>
          <t>East</t>
        </is>
      </c>
      <c r="F14548" t="inlineStr">
        <is>
          <t>P0150</t>
        </is>
      </c>
      <c r="G14548" t="inlineStr">
        <is>
          <t>Prod_0150</t>
        </is>
      </c>
      <c r="H14548" t="inlineStr">
        <is>
          <t>Clothing</t>
        </is>
      </c>
      <c r="I14548" t="n">
        <v>3</v>
      </c>
      <c r="J14548" t="n">
        <v>336.33</v>
      </c>
      <c r="K14548" t="n">
        <v>0</v>
      </c>
      <c r="L14548">
        <f>I14548*J14548*(1-K14548)</f>
        <v/>
      </c>
      <c r="M14548">
        <f>VLOOKUP(F14548,Products!A:D,4,FALSE)*I14548</f>
        <v/>
      </c>
      <c r="N14548">
        <f>L14548-M14548</f>
        <v/>
      </c>
    </row>
    <row r="14549">
      <c r="A14549" t="inlineStr">
        <is>
          <t>T1014547</t>
        </is>
      </c>
      <c r="B14549" t="inlineStr">
        <is>
          <t>2025-08-18</t>
        </is>
      </c>
      <c r="C14549" t="inlineStr">
        <is>
          <t>S019</t>
        </is>
      </c>
      <c r="D14549" t="inlineStr">
        <is>
          <t>Store_019</t>
        </is>
      </c>
      <c r="E14549" t="inlineStr">
        <is>
          <t>East</t>
        </is>
      </c>
      <c r="F14549" t="inlineStr">
        <is>
          <t>P0061</t>
        </is>
      </c>
      <c r="G14549" t="inlineStr">
        <is>
          <t>Prod_0061</t>
        </is>
      </c>
      <c r="H14549" t="inlineStr">
        <is>
          <t>Beverages</t>
        </is>
      </c>
      <c r="I14549" t="n">
        <v>3</v>
      </c>
      <c r="J14549" t="n">
        <v>62.48</v>
      </c>
      <c r="K14549" t="n">
        <v>0.05</v>
      </c>
      <c r="L14549">
        <f>I14549*J14549*(1-K14549)</f>
        <v/>
      </c>
      <c r="M14549">
        <f>VLOOKUP(F14549,Products!A:D,4,FALSE)*I14549</f>
        <v/>
      </c>
      <c r="N14549">
        <f>L14549-M14549</f>
        <v/>
      </c>
    </row>
    <row r="14550">
      <c r="A14550" t="inlineStr">
        <is>
          <t>T1014548</t>
        </is>
      </c>
      <c r="B14550" t="inlineStr">
        <is>
          <t>2023-07-21</t>
        </is>
      </c>
      <c r="C14550" t="inlineStr">
        <is>
          <t>S022</t>
        </is>
      </c>
      <c r="D14550" t="inlineStr">
        <is>
          <t>Store_022</t>
        </is>
      </c>
      <c r="E14550" t="inlineStr">
        <is>
          <t>East</t>
        </is>
      </c>
      <c r="F14550" t="inlineStr">
        <is>
          <t>P0152</t>
        </is>
      </c>
      <c r="G14550" t="inlineStr">
        <is>
          <t>Prod_0152</t>
        </is>
      </c>
      <c r="H14550" t="inlineStr">
        <is>
          <t>Household</t>
        </is>
      </c>
      <c r="I14550" t="n">
        <v>2</v>
      </c>
      <c r="J14550" t="n">
        <v>545.63</v>
      </c>
      <c r="K14550" t="n">
        <v>0</v>
      </c>
      <c r="L14550">
        <f>I14550*J14550*(1-K14550)</f>
        <v/>
      </c>
      <c r="M14550">
        <f>VLOOKUP(F14550,Products!A:D,4,FALSE)*I14550</f>
        <v/>
      </c>
      <c r="N14550">
        <f>L14550-M14550</f>
        <v/>
      </c>
    </row>
    <row r="14551">
      <c r="A14551" t="inlineStr">
        <is>
          <t>T1014549</t>
        </is>
      </c>
      <c r="B14551" t="inlineStr">
        <is>
          <t>2023-01-25</t>
        </is>
      </c>
      <c r="C14551" t="inlineStr">
        <is>
          <t>S009</t>
        </is>
      </c>
      <c r="D14551" t="inlineStr">
        <is>
          <t>Store_009</t>
        </is>
      </c>
      <c r="E14551" t="inlineStr">
        <is>
          <t>Central</t>
        </is>
      </c>
      <c r="F14551" t="inlineStr">
        <is>
          <t>P0018</t>
        </is>
      </c>
      <c r="G14551" t="inlineStr">
        <is>
          <t>Prod_0018</t>
        </is>
      </c>
      <c r="H14551" t="inlineStr">
        <is>
          <t>Food</t>
        </is>
      </c>
      <c r="I14551" t="n">
        <v>1</v>
      </c>
      <c r="J14551" t="n">
        <v>1062.69</v>
      </c>
      <c r="K14551" t="n">
        <v>0.15</v>
      </c>
      <c r="L14551">
        <f>I14551*J14551*(1-K14551)</f>
        <v/>
      </c>
      <c r="M14551">
        <f>VLOOKUP(F14551,Products!A:D,4,FALSE)*I14551</f>
        <v/>
      </c>
      <c r="N14551">
        <f>L14551-M14551</f>
        <v/>
      </c>
    </row>
    <row r="14552">
      <c r="A14552" t="inlineStr">
        <is>
          <t>T1014550</t>
        </is>
      </c>
      <c r="B14552" t="inlineStr">
        <is>
          <t>2025-07-01</t>
        </is>
      </c>
      <c r="C14552" t="inlineStr">
        <is>
          <t>S006</t>
        </is>
      </c>
      <c r="D14552" t="inlineStr">
        <is>
          <t>Store_006</t>
        </is>
      </c>
      <c r="E14552" t="inlineStr">
        <is>
          <t>East</t>
        </is>
      </c>
      <c r="F14552" t="inlineStr">
        <is>
          <t>P0187</t>
        </is>
      </c>
      <c r="G14552" t="inlineStr">
        <is>
          <t>Prod_0187</t>
        </is>
      </c>
      <c r="H14552" t="inlineStr">
        <is>
          <t>Food</t>
        </is>
      </c>
      <c r="I14552" t="n">
        <v>9</v>
      </c>
      <c r="J14552" t="n">
        <v>941.6</v>
      </c>
      <c r="K14552" t="n">
        <v>0.15</v>
      </c>
      <c r="L14552">
        <f>I14552*J14552*(1-K14552)</f>
        <v/>
      </c>
      <c r="M14552">
        <f>VLOOKUP(F14552,Products!A:D,4,FALSE)*I14552</f>
        <v/>
      </c>
      <c r="N14552">
        <f>L14552-M14552</f>
        <v/>
      </c>
    </row>
    <row r="14553">
      <c r="A14553" t="inlineStr">
        <is>
          <t>T1014551</t>
        </is>
      </c>
      <c r="B14553" t="inlineStr">
        <is>
          <t>2025-09-14</t>
        </is>
      </c>
      <c r="C14553" t="inlineStr">
        <is>
          <t>S012</t>
        </is>
      </c>
      <c r="D14553" t="inlineStr">
        <is>
          <t>Store_012</t>
        </is>
      </c>
      <c r="E14553" t="inlineStr">
        <is>
          <t>South</t>
        </is>
      </c>
      <c r="F14553" t="inlineStr">
        <is>
          <t>P0074</t>
        </is>
      </c>
      <c r="G14553" t="inlineStr">
        <is>
          <t>Prod_0074</t>
        </is>
      </c>
      <c r="H14553" t="inlineStr">
        <is>
          <t>Food</t>
        </is>
      </c>
      <c r="I14553" t="n">
        <v>7</v>
      </c>
      <c r="J14553" t="n">
        <v>813.64</v>
      </c>
      <c r="K14553" t="n">
        <v>0</v>
      </c>
      <c r="L14553">
        <f>I14553*J14553*(1-K14553)</f>
        <v/>
      </c>
      <c r="M14553">
        <f>VLOOKUP(F14553,Products!A:D,4,FALSE)*I14553</f>
        <v/>
      </c>
      <c r="N14553">
        <f>L14553-M14553</f>
        <v/>
      </c>
    </row>
    <row r="14554">
      <c r="A14554" t="inlineStr">
        <is>
          <t>T1014552</t>
        </is>
      </c>
      <c r="B14554" t="inlineStr">
        <is>
          <t>2025-01-23</t>
        </is>
      </c>
      <c r="C14554" t="inlineStr">
        <is>
          <t>S007</t>
        </is>
      </c>
      <c r="D14554" t="inlineStr">
        <is>
          <t>Store_007</t>
        </is>
      </c>
      <c r="E14554" t="inlineStr">
        <is>
          <t>East</t>
        </is>
      </c>
      <c r="F14554" t="inlineStr">
        <is>
          <t>P0183</t>
        </is>
      </c>
      <c r="G14554" t="inlineStr">
        <is>
          <t>Prod_0183</t>
        </is>
      </c>
      <c r="H14554" t="inlineStr">
        <is>
          <t>Stationery</t>
        </is>
      </c>
      <c r="I14554" t="n">
        <v>2</v>
      </c>
      <c r="J14554" t="n">
        <v>951.52</v>
      </c>
      <c r="K14554" t="n">
        <v>0.1</v>
      </c>
      <c r="L14554">
        <f>I14554*J14554*(1-K14554)</f>
        <v/>
      </c>
      <c r="M14554">
        <f>VLOOKUP(F14554,Products!A:D,4,FALSE)*I14554</f>
        <v/>
      </c>
      <c r="N14554">
        <f>L14554-M14554</f>
        <v/>
      </c>
    </row>
    <row r="14555">
      <c r="A14555" t="inlineStr">
        <is>
          <t>T1014553</t>
        </is>
      </c>
      <c r="B14555" t="inlineStr">
        <is>
          <t>2025-07-08</t>
        </is>
      </c>
      <c r="C14555" t="inlineStr">
        <is>
          <t>S009</t>
        </is>
      </c>
      <c r="D14555" t="inlineStr">
        <is>
          <t>Store_009</t>
        </is>
      </c>
      <c r="E14555" t="inlineStr">
        <is>
          <t>Central</t>
        </is>
      </c>
      <c r="F14555" t="inlineStr">
        <is>
          <t>P0012</t>
        </is>
      </c>
      <c r="G14555" t="inlineStr">
        <is>
          <t>Prod_0012</t>
        </is>
      </c>
      <c r="H14555" t="inlineStr">
        <is>
          <t>Food</t>
        </is>
      </c>
      <c r="I14555" t="n">
        <v>1</v>
      </c>
      <c r="J14555" t="n">
        <v>868.96</v>
      </c>
      <c r="K14555" t="n">
        <v>0.1</v>
      </c>
      <c r="L14555">
        <f>I14555*J14555*(1-K14555)</f>
        <v/>
      </c>
      <c r="M14555">
        <f>VLOOKUP(F14555,Products!A:D,4,FALSE)*I14555</f>
        <v/>
      </c>
      <c r="N14555">
        <f>L14555-M14555</f>
        <v/>
      </c>
    </row>
    <row r="14556">
      <c r="A14556" t="inlineStr">
        <is>
          <t>T1014554</t>
        </is>
      </c>
      <c r="B14556" t="inlineStr">
        <is>
          <t>2025-07-30</t>
        </is>
      </c>
      <c r="C14556" t="inlineStr">
        <is>
          <t>S014</t>
        </is>
      </c>
      <c r="D14556" t="inlineStr">
        <is>
          <t>Store_014</t>
        </is>
      </c>
      <c r="E14556" t="inlineStr">
        <is>
          <t>West</t>
        </is>
      </c>
      <c r="F14556" t="inlineStr">
        <is>
          <t>P0140</t>
        </is>
      </c>
      <c r="G14556" t="inlineStr">
        <is>
          <t>Prod_0140</t>
        </is>
      </c>
      <c r="H14556" t="inlineStr">
        <is>
          <t>Food</t>
        </is>
      </c>
      <c r="I14556" t="n">
        <v>8</v>
      </c>
      <c r="J14556" t="n">
        <v>823.83</v>
      </c>
      <c r="K14556" t="n">
        <v>0</v>
      </c>
      <c r="L14556">
        <f>I14556*J14556*(1-K14556)</f>
        <v/>
      </c>
      <c r="M14556">
        <f>VLOOKUP(F14556,Products!A:D,4,FALSE)*I14556</f>
        <v/>
      </c>
      <c r="N14556">
        <f>L14556-M14556</f>
        <v/>
      </c>
    </row>
    <row r="14557">
      <c r="A14557" t="inlineStr">
        <is>
          <t>T1014555</t>
        </is>
      </c>
      <c r="B14557" t="inlineStr">
        <is>
          <t>2023-01-02</t>
        </is>
      </c>
      <c r="C14557" t="inlineStr">
        <is>
          <t>S034</t>
        </is>
      </c>
      <c r="D14557" t="inlineStr">
        <is>
          <t>Store_034</t>
        </is>
      </c>
      <c r="E14557" t="inlineStr">
        <is>
          <t>Central</t>
        </is>
      </c>
      <c r="F14557" t="inlineStr">
        <is>
          <t>P0042</t>
        </is>
      </c>
      <c r="G14557" t="inlineStr">
        <is>
          <t>Prod_0042</t>
        </is>
      </c>
      <c r="H14557" t="inlineStr">
        <is>
          <t>Electronics</t>
        </is>
      </c>
      <c r="I14557" t="n">
        <v>3</v>
      </c>
      <c r="J14557" t="n">
        <v>954.79</v>
      </c>
      <c r="K14557" t="n">
        <v>0</v>
      </c>
      <c r="L14557">
        <f>I14557*J14557*(1-K14557)</f>
        <v/>
      </c>
      <c r="M14557">
        <f>VLOOKUP(F14557,Products!A:D,4,FALSE)*I14557</f>
        <v/>
      </c>
      <c r="N14557">
        <f>L14557-M14557</f>
        <v/>
      </c>
    </row>
    <row r="14558">
      <c r="A14558" t="inlineStr">
        <is>
          <t>T1014556</t>
        </is>
      </c>
      <c r="B14558" t="inlineStr">
        <is>
          <t>2023-10-26</t>
        </is>
      </c>
      <c r="C14558" t="inlineStr">
        <is>
          <t>S014</t>
        </is>
      </c>
      <c r="D14558" t="inlineStr">
        <is>
          <t>Store_014</t>
        </is>
      </c>
      <c r="E14558" t="inlineStr">
        <is>
          <t>West</t>
        </is>
      </c>
      <c r="F14558" t="inlineStr">
        <is>
          <t>P0149</t>
        </is>
      </c>
      <c r="G14558" t="inlineStr">
        <is>
          <t>Prod_0149</t>
        </is>
      </c>
      <c r="H14558" t="inlineStr">
        <is>
          <t>Toys</t>
        </is>
      </c>
      <c r="I14558" t="n">
        <v>6</v>
      </c>
      <c r="J14558" t="n">
        <v>56.49</v>
      </c>
      <c r="K14558" t="n">
        <v>0</v>
      </c>
      <c r="L14558">
        <f>I14558*J14558*(1-K14558)</f>
        <v/>
      </c>
      <c r="M14558">
        <f>VLOOKUP(F14558,Products!A:D,4,FALSE)*I14558</f>
        <v/>
      </c>
      <c r="N14558">
        <f>L14558-M14558</f>
        <v/>
      </c>
    </row>
    <row r="14559">
      <c r="A14559" t="inlineStr">
        <is>
          <t>T1014557</t>
        </is>
      </c>
      <c r="B14559" t="inlineStr">
        <is>
          <t>2024-11-06</t>
        </is>
      </c>
      <c r="C14559" t="inlineStr">
        <is>
          <t>S043</t>
        </is>
      </c>
      <c r="D14559" t="inlineStr">
        <is>
          <t>Store_043</t>
        </is>
      </c>
      <c r="E14559" t="inlineStr">
        <is>
          <t>East</t>
        </is>
      </c>
      <c r="F14559" t="inlineStr">
        <is>
          <t>P0157</t>
        </is>
      </c>
      <c r="G14559" t="inlineStr">
        <is>
          <t>Prod_0157</t>
        </is>
      </c>
      <c r="H14559" t="inlineStr">
        <is>
          <t>Toys</t>
        </is>
      </c>
      <c r="I14559" t="n">
        <v>7</v>
      </c>
      <c r="J14559" t="n">
        <v>260.02</v>
      </c>
      <c r="K14559" t="n">
        <v>0.05</v>
      </c>
      <c r="L14559">
        <f>I14559*J14559*(1-K14559)</f>
        <v/>
      </c>
      <c r="M14559">
        <f>VLOOKUP(F14559,Products!A:D,4,FALSE)*I14559</f>
        <v/>
      </c>
      <c r="N14559">
        <f>L14559-M14559</f>
        <v/>
      </c>
    </row>
    <row r="14560">
      <c r="A14560" t="inlineStr">
        <is>
          <t>T1014558</t>
        </is>
      </c>
      <c r="B14560" t="inlineStr">
        <is>
          <t>2025-01-27</t>
        </is>
      </c>
      <c r="C14560" t="inlineStr">
        <is>
          <t>S049</t>
        </is>
      </c>
      <c r="D14560" t="inlineStr">
        <is>
          <t>Store_049</t>
        </is>
      </c>
      <c r="E14560" t="inlineStr">
        <is>
          <t>North</t>
        </is>
      </c>
      <c r="F14560" t="inlineStr">
        <is>
          <t>P0068</t>
        </is>
      </c>
      <c r="G14560" t="inlineStr">
        <is>
          <t>Prod_0068</t>
        </is>
      </c>
      <c r="H14560" t="inlineStr">
        <is>
          <t>Household</t>
        </is>
      </c>
      <c r="I14560" t="n">
        <v>7</v>
      </c>
      <c r="J14560" t="n">
        <v>250.08</v>
      </c>
      <c r="K14560" t="n">
        <v>0.15</v>
      </c>
      <c r="L14560">
        <f>I14560*J14560*(1-K14560)</f>
        <v/>
      </c>
      <c r="M14560">
        <f>VLOOKUP(F14560,Products!A:D,4,FALSE)*I14560</f>
        <v/>
      </c>
      <c r="N14560">
        <f>L14560-M14560</f>
        <v/>
      </c>
    </row>
    <row r="14561">
      <c r="A14561" t="inlineStr">
        <is>
          <t>T1014559</t>
        </is>
      </c>
      <c r="B14561" t="inlineStr">
        <is>
          <t>2024-07-24</t>
        </is>
      </c>
      <c r="C14561" t="inlineStr">
        <is>
          <t>S040</t>
        </is>
      </c>
      <c r="D14561" t="inlineStr">
        <is>
          <t>Store_040</t>
        </is>
      </c>
      <c r="E14561" t="inlineStr">
        <is>
          <t>Central</t>
        </is>
      </c>
      <c r="F14561" t="inlineStr">
        <is>
          <t>P0131</t>
        </is>
      </c>
      <c r="G14561" t="inlineStr">
        <is>
          <t>Prod_0131</t>
        </is>
      </c>
      <c r="H14561" t="inlineStr">
        <is>
          <t>Beverages</t>
        </is>
      </c>
      <c r="I14561" t="n">
        <v>6</v>
      </c>
      <c r="J14561" t="n">
        <v>420.9</v>
      </c>
      <c r="K14561" t="n">
        <v>0.1</v>
      </c>
      <c r="L14561">
        <f>I14561*J14561*(1-K14561)</f>
        <v/>
      </c>
      <c r="M14561">
        <f>VLOOKUP(F14561,Products!A:D,4,FALSE)*I14561</f>
        <v/>
      </c>
      <c r="N14561">
        <f>L14561-M14561</f>
        <v/>
      </c>
    </row>
    <row r="14562">
      <c r="A14562" t="inlineStr">
        <is>
          <t>T1014560</t>
        </is>
      </c>
      <c r="B14562" t="inlineStr">
        <is>
          <t>2024-06-23</t>
        </is>
      </c>
      <c r="C14562" t="inlineStr">
        <is>
          <t>S015</t>
        </is>
      </c>
      <c r="D14562" t="inlineStr">
        <is>
          <t>Store_015</t>
        </is>
      </c>
      <c r="E14562" t="inlineStr">
        <is>
          <t>North</t>
        </is>
      </c>
      <c r="F14562" t="inlineStr">
        <is>
          <t>P0176</t>
        </is>
      </c>
      <c r="G14562" t="inlineStr">
        <is>
          <t>Prod_0176</t>
        </is>
      </c>
      <c r="H14562" t="inlineStr">
        <is>
          <t>Food</t>
        </is>
      </c>
      <c r="I14562" t="n">
        <v>9</v>
      </c>
      <c r="J14562" t="n">
        <v>538.9400000000001</v>
      </c>
      <c r="K14562" t="n">
        <v>0.2</v>
      </c>
      <c r="L14562">
        <f>I14562*J14562*(1-K14562)</f>
        <v/>
      </c>
      <c r="M14562">
        <f>VLOOKUP(F14562,Products!A:D,4,FALSE)*I14562</f>
        <v/>
      </c>
      <c r="N14562">
        <f>L14562-M14562</f>
        <v/>
      </c>
    </row>
    <row r="14563">
      <c r="A14563" t="inlineStr">
        <is>
          <t>T1014561</t>
        </is>
      </c>
      <c r="B14563" t="inlineStr">
        <is>
          <t>2024-06-10</t>
        </is>
      </c>
      <c r="C14563" t="inlineStr">
        <is>
          <t>S024</t>
        </is>
      </c>
      <c r="D14563" t="inlineStr">
        <is>
          <t>Store_024</t>
        </is>
      </c>
      <c r="E14563" t="inlineStr">
        <is>
          <t>South</t>
        </is>
      </c>
      <c r="F14563" t="inlineStr">
        <is>
          <t>P0043</t>
        </is>
      </c>
      <c r="G14563" t="inlineStr">
        <is>
          <t>Prod_0043</t>
        </is>
      </c>
      <c r="H14563" t="inlineStr">
        <is>
          <t>Food</t>
        </is>
      </c>
      <c r="I14563" t="n">
        <v>3</v>
      </c>
      <c r="J14563" t="n">
        <v>188.25</v>
      </c>
      <c r="K14563" t="n">
        <v>0</v>
      </c>
      <c r="L14563">
        <f>I14563*J14563*(1-K14563)</f>
        <v/>
      </c>
      <c r="M14563">
        <f>VLOOKUP(F14563,Products!A:D,4,FALSE)*I14563</f>
        <v/>
      </c>
      <c r="N14563">
        <f>L14563-M14563</f>
        <v/>
      </c>
    </row>
    <row r="14564">
      <c r="A14564" t="inlineStr">
        <is>
          <t>T1014562</t>
        </is>
      </c>
      <c r="B14564" t="inlineStr">
        <is>
          <t>2024-03-27</t>
        </is>
      </c>
      <c r="C14564" t="inlineStr">
        <is>
          <t>S039</t>
        </is>
      </c>
      <c r="D14564" t="inlineStr">
        <is>
          <t>Store_039</t>
        </is>
      </c>
      <c r="E14564" t="inlineStr">
        <is>
          <t>North</t>
        </is>
      </c>
      <c r="F14564" t="inlineStr">
        <is>
          <t>P0011</t>
        </is>
      </c>
      <c r="G14564" t="inlineStr">
        <is>
          <t>Prod_0011</t>
        </is>
      </c>
      <c r="H14564" t="inlineStr">
        <is>
          <t>Household</t>
        </is>
      </c>
      <c r="I14564" t="n">
        <v>7</v>
      </c>
      <c r="J14564" t="n">
        <v>427.6</v>
      </c>
      <c r="K14564" t="n">
        <v>0.05</v>
      </c>
      <c r="L14564">
        <f>I14564*J14564*(1-K14564)</f>
        <v/>
      </c>
      <c r="M14564">
        <f>VLOOKUP(F14564,Products!A:D,4,FALSE)*I14564</f>
        <v/>
      </c>
      <c r="N14564">
        <f>L14564-M14564</f>
        <v/>
      </c>
    </row>
    <row r="14565">
      <c r="A14565" t="inlineStr">
        <is>
          <t>T1014563</t>
        </is>
      </c>
      <c r="B14565" t="inlineStr">
        <is>
          <t>2023-12-08</t>
        </is>
      </c>
      <c r="C14565" t="inlineStr">
        <is>
          <t>S032</t>
        </is>
      </c>
      <c r="D14565" t="inlineStr">
        <is>
          <t>Store_032</t>
        </is>
      </c>
      <c r="E14565" t="inlineStr">
        <is>
          <t>Central</t>
        </is>
      </c>
      <c r="F14565" t="inlineStr">
        <is>
          <t>P0087</t>
        </is>
      </c>
      <c r="G14565" t="inlineStr">
        <is>
          <t>Prod_0087</t>
        </is>
      </c>
      <c r="H14565" t="inlineStr">
        <is>
          <t>Clothing</t>
        </is>
      </c>
      <c r="I14565" t="n">
        <v>4</v>
      </c>
      <c r="J14565" t="n">
        <v>395.85</v>
      </c>
      <c r="K14565" t="n">
        <v>0.1</v>
      </c>
      <c r="L14565">
        <f>I14565*J14565*(1-K14565)</f>
        <v/>
      </c>
      <c r="M14565">
        <f>VLOOKUP(F14565,Products!A:D,4,FALSE)*I14565</f>
        <v/>
      </c>
      <c r="N14565">
        <f>L14565-M14565</f>
        <v/>
      </c>
    </row>
    <row r="14566">
      <c r="A14566" t="inlineStr">
        <is>
          <t>T1014564</t>
        </is>
      </c>
      <c r="B14566" t="inlineStr">
        <is>
          <t>2025-02-10</t>
        </is>
      </c>
      <c r="C14566" t="inlineStr">
        <is>
          <t>S032</t>
        </is>
      </c>
      <c r="D14566" t="inlineStr">
        <is>
          <t>Store_032</t>
        </is>
      </c>
      <c r="E14566" t="inlineStr">
        <is>
          <t>Central</t>
        </is>
      </c>
      <c r="F14566" t="inlineStr">
        <is>
          <t>P0160</t>
        </is>
      </c>
      <c r="G14566" t="inlineStr">
        <is>
          <t>Prod_0160</t>
        </is>
      </c>
      <c r="H14566" t="inlineStr">
        <is>
          <t>Food</t>
        </is>
      </c>
      <c r="I14566" t="n">
        <v>5</v>
      </c>
      <c r="J14566" t="n">
        <v>727.98</v>
      </c>
      <c r="K14566" t="n">
        <v>0.15</v>
      </c>
      <c r="L14566">
        <f>I14566*J14566*(1-K14566)</f>
        <v/>
      </c>
      <c r="M14566">
        <f>VLOOKUP(F14566,Products!A:D,4,FALSE)*I14566</f>
        <v/>
      </c>
      <c r="N14566">
        <f>L14566-M14566</f>
        <v/>
      </c>
    </row>
    <row r="14567">
      <c r="A14567" t="inlineStr">
        <is>
          <t>T1014565</t>
        </is>
      </c>
      <c r="B14567" t="inlineStr">
        <is>
          <t>2024-08-13</t>
        </is>
      </c>
      <c r="C14567" t="inlineStr">
        <is>
          <t>S046</t>
        </is>
      </c>
      <c r="D14567" t="inlineStr">
        <is>
          <t>Store_046</t>
        </is>
      </c>
      <c r="E14567" t="inlineStr">
        <is>
          <t>South</t>
        </is>
      </c>
      <c r="F14567" t="inlineStr">
        <is>
          <t>P0079</t>
        </is>
      </c>
      <c r="G14567" t="inlineStr">
        <is>
          <t>Prod_0079</t>
        </is>
      </c>
      <c r="H14567" t="inlineStr">
        <is>
          <t>Food</t>
        </is>
      </c>
      <c r="I14567" t="n">
        <v>5</v>
      </c>
      <c r="J14567" t="n">
        <v>544.14</v>
      </c>
      <c r="K14567" t="n">
        <v>0</v>
      </c>
      <c r="L14567">
        <f>I14567*J14567*(1-K14567)</f>
        <v/>
      </c>
      <c r="M14567">
        <f>VLOOKUP(F14567,Products!A:D,4,FALSE)*I14567</f>
        <v/>
      </c>
      <c r="N14567">
        <f>L14567-M14567</f>
        <v/>
      </c>
    </row>
    <row r="14568">
      <c r="A14568" t="inlineStr">
        <is>
          <t>T1014566</t>
        </is>
      </c>
      <c r="B14568" t="inlineStr">
        <is>
          <t>2024-09-27</t>
        </is>
      </c>
      <c r="C14568" t="inlineStr">
        <is>
          <t>S018</t>
        </is>
      </c>
      <c r="D14568" t="inlineStr">
        <is>
          <t>Store_018</t>
        </is>
      </c>
      <c r="E14568" t="inlineStr">
        <is>
          <t>South</t>
        </is>
      </c>
      <c r="F14568" t="inlineStr">
        <is>
          <t>P0142</t>
        </is>
      </c>
      <c r="G14568" t="inlineStr">
        <is>
          <t>Prod_0142</t>
        </is>
      </c>
      <c r="H14568" t="inlineStr">
        <is>
          <t>Household</t>
        </is>
      </c>
      <c r="I14568" t="n">
        <v>2</v>
      </c>
      <c r="J14568" t="n">
        <v>199.83</v>
      </c>
      <c r="K14568" t="n">
        <v>0</v>
      </c>
      <c r="L14568">
        <f>I14568*J14568*(1-K14568)</f>
        <v/>
      </c>
      <c r="M14568">
        <f>VLOOKUP(F14568,Products!A:D,4,FALSE)*I14568</f>
        <v/>
      </c>
      <c r="N14568">
        <f>L14568-M14568</f>
        <v/>
      </c>
    </row>
    <row r="14569">
      <c r="A14569" t="inlineStr">
        <is>
          <t>T1014567</t>
        </is>
      </c>
      <c r="B14569" t="inlineStr">
        <is>
          <t>2025-04-26</t>
        </is>
      </c>
      <c r="C14569" t="inlineStr">
        <is>
          <t>S036</t>
        </is>
      </c>
      <c r="D14569" t="inlineStr">
        <is>
          <t>Store_036</t>
        </is>
      </c>
      <c r="E14569" t="inlineStr">
        <is>
          <t>Central</t>
        </is>
      </c>
      <c r="F14569" t="inlineStr">
        <is>
          <t>P0071</t>
        </is>
      </c>
      <c r="G14569" t="inlineStr">
        <is>
          <t>Prod_0071</t>
        </is>
      </c>
      <c r="H14569" t="inlineStr">
        <is>
          <t>Beverages</t>
        </is>
      </c>
      <c r="I14569" t="n">
        <v>1</v>
      </c>
      <c r="J14569" t="n">
        <v>553.1</v>
      </c>
      <c r="K14569" t="n">
        <v>0.05</v>
      </c>
      <c r="L14569">
        <f>I14569*J14569*(1-K14569)</f>
        <v/>
      </c>
      <c r="M14569">
        <f>VLOOKUP(F14569,Products!A:D,4,FALSE)*I14569</f>
        <v/>
      </c>
      <c r="N14569">
        <f>L14569-M14569</f>
        <v/>
      </c>
    </row>
    <row r="14570">
      <c r="A14570" t="inlineStr">
        <is>
          <t>T1014568</t>
        </is>
      </c>
      <c r="B14570" t="inlineStr">
        <is>
          <t>2025-06-27</t>
        </is>
      </c>
      <c r="C14570" t="inlineStr">
        <is>
          <t>S030</t>
        </is>
      </c>
      <c r="D14570" t="inlineStr">
        <is>
          <t>Store_030</t>
        </is>
      </c>
      <c r="E14570" t="inlineStr">
        <is>
          <t>North</t>
        </is>
      </c>
      <c r="F14570" t="inlineStr">
        <is>
          <t>P0109</t>
        </is>
      </c>
      <c r="G14570" t="inlineStr">
        <is>
          <t>Prod_0109</t>
        </is>
      </c>
      <c r="H14570" t="inlineStr">
        <is>
          <t>Beverages</t>
        </is>
      </c>
      <c r="I14570" t="n">
        <v>1</v>
      </c>
      <c r="J14570" t="n">
        <v>746.5599999999999</v>
      </c>
      <c r="K14570" t="n">
        <v>0</v>
      </c>
      <c r="L14570">
        <f>I14570*J14570*(1-K14570)</f>
        <v/>
      </c>
      <c r="M14570">
        <f>VLOOKUP(F14570,Products!A:D,4,FALSE)*I14570</f>
        <v/>
      </c>
      <c r="N14570">
        <f>L14570-M14570</f>
        <v/>
      </c>
    </row>
    <row r="14571">
      <c r="A14571" t="inlineStr">
        <is>
          <t>T1014569</t>
        </is>
      </c>
      <c r="B14571" t="inlineStr">
        <is>
          <t>2025-02-19</t>
        </is>
      </c>
      <c r="C14571" t="inlineStr">
        <is>
          <t>S003</t>
        </is>
      </c>
      <c r="D14571" t="inlineStr">
        <is>
          <t>Store_003</t>
        </is>
      </c>
      <c r="E14571" t="inlineStr">
        <is>
          <t>North</t>
        </is>
      </c>
      <c r="F14571" t="inlineStr">
        <is>
          <t>P0058</t>
        </is>
      </c>
      <c r="G14571" t="inlineStr">
        <is>
          <t>Prod_0058</t>
        </is>
      </c>
      <c r="H14571" t="inlineStr">
        <is>
          <t>Stationery</t>
        </is>
      </c>
      <c r="I14571" t="n">
        <v>5</v>
      </c>
      <c r="J14571" t="n">
        <v>522.48</v>
      </c>
      <c r="K14571" t="n">
        <v>0</v>
      </c>
      <c r="L14571">
        <f>I14571*J14571*(1-K14571)</f>
        <v/>
      </c>
      <c r="M14571">
        <f>VLOOKUP(F14571,Products!A:D,4,FALSE)*I14571</f>
        <v/>
      </c>
      <c r="N14571">
        <f>L14571-M14571</f>
        <v/>
      </c>
    </row>
    <row r="14572">
      <c r="A14572" t="inlineStr">
        <is>
          <t>T1014570</t>
        </is>
      </c>
      <c r="B14572" t="inlineStr">
        <is>
          <t>2024-05-07</t>
        </is>
      </c>
      <c r="C14572" t="inlineStr">
        <is>
          <t>S002</t>
        </is>
      </c>
      <c r="D14572" t="inlineStr">
        <is>
          <t>Store_002</t>
        </is>
      </c>
      <c r="E14572" t="inlineStr">
        <is>
          <t>South</t>
        </is>
      </c>
      <c r="F14572" t="inlineStr">
        <is>
          <t>P0129</t>
        </is>
      </c>
      <c r="G14572" t="inlineStr">
        <is>
          <t>Prod_0129</t>
        </is>
      </c>
      <c r="H14572" t="inlineStr">
        <is>
          <t>Stationery</t>
        </is>
      </c>
      <c r="I14572" t="n">
        <v>5</v>
      </c>
      <c r="J14572" t="n">
        <v>952.59</v>
      </c>
      <c r="K14572" t="n">
        <v>0</v>
      </c>
      <c r="L14572">
        <f>I14572*J14572*(1-K14572)</f>
        <v/>
      </c>
      <c r="M14572">
        <f>VLOOKUP(F14572,Products!A:D,4,FALSE)*I14572</f>
        <v/>
      </c>
      <c r="N14572">
        <f>L14572-M14572</f>
        <v/>
      </c>
    </row>
    <row r="14573">
      <c r="A14573" t="inlineStr">
        <is>
          <t>T1014571</t>
        </is>
      </c>
      <c r="B14573" t="inlineStr">
        <is>
          <t>2024-01-20</t>
        </is>
      </c>
      <c r="C14573" t="inlineStr">
        <is>
          <t>S005</t>
        </is>
      </c>
      <c r="D14573" t="inlineStr">
        <is>
          <t>Store_005</t>
        </is>
      </c>
      <c r="E14573" t="inlineStr">
        <is>
          <t>Central</t>
        </is>
      </c>
      <c r="F14573" t="inlineStr">
        <is>
          <t>P0119</t>
        </is>
      </c>
      <c r="G14573" t="inlineStr">
        <is>
          <t>Prod_0119</t>
        </is>
      </c>
      <c r="H14573" t="inlineStr">
        <is>
          <t>Electronics</t>
        </is>
      </c>
      <c r="I14573" t="n">
        <v>7</v>
      </c>
      <c r="J14573" t="n">
        <v>348.29</v>
      </c>
      <c r="K14573" t="n">
        <v>0.1</v>
      </c>
      <c r="L14573">
        <f>I14573*J14573*(1-K14573)</f>
        <v/>
      </c>
      <c r="M14573">
        <f>VLOOKUP(F14573,Products!A:D,4,FALSE)*I14573</f>
        <v/>
      </c>
      <c r="N14573">
        <f>L14573-M14573</f>
        <v/>
      </c>
    </row>
    <row r="14574">
      <c r="A14574" t="inlineStr">
        <is>
          <t>T1014572</t>
        </is>
      </c>
      <c r="B14574" t="inlineStr">
        <is>
          <t>2024-02-09</t>
        </is>
      </c>
      <c r="C14574" t="inlineStr">
        <is>
          <t>S019</t>
        </is>
      </c>
      <c r="D14574" t="inlineStr">
        <is>
          <t>Store_019</t>
        </is>
      </c>
      <c r="E14574" t="inlineStr">
        <is>
          <t>East</t>
        </is>
      </c>
      <c r="F14574" t="inlineStr">
        <is>
          <t>P0182</t>
        </is>
      </c>
      <c r="G14574" t="inlineStr">
        <is>
          <t>Prod_0182</t>
        </is>
      </c>
      <c r="H14574" t="inlineStr">
        <is>
          <t>Electronics</t>
        </is>
      </c>
      <c r="I14574" t="n">
        <v>6</v>
      </c>
      <c r="J14574" t="n">
        <v>727.89</v>
      </c>
      <c r="K14574" t="n">
        <v>0</v>
      </c>
      <c r="L14574">
        <f>I14574*J14574*(1-K14574)</f>
        <v/>
      </c>
      <c r="M14574">
        <f>VLOOKUP(F14574,Products!A:D,4,FALSE)*I14574</f>
        <v/>
      </c>
      <c r="N14574">
        <f>L14574-M14574</f>
        <v/>
      </c>
    </row>
    <row r="14575">
      <c r="A14575" t="inlineStr">
        <is>
          <t>T1014573</t>
        </is>
      </c>
      <c r="B14575" t="inlineStr">
        <is>
          <t>2023-08-19</t>
        </is>
      </c>
      <c r="C14575" t="inlineStr">
        <is>
          <t>S016</t>
        </is>
      </c>
      <c r="D14575" t="inlineStr">
        <is>
          <t>Store_016</t>
        </is>
      </c>
      <c r="E14575" t="inlineStr">
        <is>
          <t>West</t>
        </is>
      </c>
      <c r="F14575" t="inlineStr">
        <is>
          <t>P0068</t>
        </is>
      </c>
      <c r="G14575" t="inlineStr">
        <is>
          <t>Prod_0068</t>
        </is>
      </c>
      <c r="H14575" t="inlineStr">
        <is>
          <t>Household</t>
        </is>
      </c>
      <c r="I14575" t="n">
        <v>5</v>
      </c>
      <c r="J14575" t="n">
        <v>223.55</v>
      </c>
      <c r="K14575" t="n">
        <v>0</v>
      </c>
      <c r="L14575">
        <f>I14575*J14575*(1-K14575)</f>
        <v/>
      </c>
      <c r="M14575">
        <f>VLOOKUP(F14575,Products!A:D,4,FALSE)*I14575</f>
        <v/>
      </c>
      <c r="N14575">
        <f>L14575-M14575</f>
        <v/>
      </c>
    </row>
    <row r="14576">
      <c r="A14576" t="inlineStr">
        <is>
          <t>T1014574</t>
        </is>
      </c>
      <c r="B14576" t="inlineStr">
        <is>
          <t>2023-04-25</t>
        </is>
      </c>
      <c r="C14576" t="inlineStr">
        <is>
          <t>S003</t>
        </is>
      </c>
      <c r="D14576" t="inlineStr">
        <is>
          <t>Store_003</t>
        </is>
      </c>
      <c r="E14576" t="inlineStr">
        <is>
          <t>North</t>
        </is>
      </c>
      <c r="F14576" t="inlineStr">
        <is>
          <t>P0200</t>
        </is>
      </c>
      <c r="G14576" t="inlineStr">
        <is>
          <t>Prod_0200</t>
        </is>
      </c>
      <c r="H14576" t="inlineStr">
        <is>
          <t>Electronics</t>
        </is>
      </c>
      <c r="I14576" t="n">
        <v>3</v>
      </c>
      <c r="J14576" t="n">
        <v>396.13</v>
      </c>
      <c r="K14576" t="n">
        <v>0</v>
      </c>
      <c r="L14576">
        <f>I14576*J14576*(1-K14576)</f>
        <v/>
      </c>
      <c r="M14576">
        <f>VLOOKUP(F14576,Products!A:D,4,FALSE)*I14576</f>
        <v/>
      </c>
      <c r="N14576">
        <f>L14576-M14576</f>
        <v/>
      </c>
    </row>
    <row r="14577">
      <c r="A14577" t="inlineStr">
        <is>
          <t>T1014575</t>
        </is>
      </c>
      <c r="B14577" t="inlineStr">
        <is>
          <t>2024-05-06</t>
        </is>
      </c>
      <c r="C14577" t="inlineStr">
        <is>
          <t>S042</t>
        </is>
      </c>
      <c r="D14577" t="inlineStr">
        <is>
          <t>Store_042</t>
        </is>
      </c>
      <c r="E14577" t="inlineStr">
        <is>
          <t>Central</t>
        </is>
      </c>
      <c r="F14577" t="inlineStr">
        <is>
          <t>P0183</t>
        </is>
      </c>
      <c r="G14577" t="inlineStr">
        <is>
          <t>Prod_0183</t>
        </is>
      </c>
      <c r="H14577" t="inlineStr">
        <is>
          <t>Stationery</t>
        </is>
      </c>
      <c r="I14577" t="n">
        <v>4</v>
      </c>
      <c r="J14577" t="n">
        <v>941.9299999999999</v>
      </c>
      <c r="K14577" t="n">
        <v>0</v>
      </c>
      <c r="L14577">
        <f>I14577*J14577*(1-K14577)</f>
        <v/>
      </c>
      <c r="M14577">
        <f>VLOOKUP(F14577,Products!A:D,4,FALSE)*I14577</f>
        <v/>
      </c>
      <c r="N14577">
        <f>L14577-M14577</f>
        <v/>
      </c>
    </row>
    <row r="14578">
      <c r="A14578" t="inlineStr">
        <is>
          <t>T1014576</t>
        </is>
      </c>
      <c r="B14578" t="inlineStr">
        <is>
          <t>2025-08-16</t>
        </is>
      </c>
      <c r="C14578" t="inlineStr">
        <is>
          <t>S038</t>
        </is>
      </c>
      <c r="D14578" t="inlineStr">
        <is>
          <t>Store_038</t>
        </is>
      </c>
      <c r="E14578" t="inlineStr">
        <is>
          <t>East</t>
        </is>
      </c>
      <c r="F14578" t="inlineStr">
        <is>
          <t>P0132</t>
        </is>
      </c>
      <c r="G14578" t="inlineStr">
        <is>
          <t>Prod_0132</t>
        </is>
      </c>
      <c r="H14578" t="inlineStr">
        <is>
          <t>Food</t>
        </is>
      </c>
      <c r="I14578" t="n">
        <v>9</v>
      </c>
      <c r="J14578" t="n">
        <v>106.08</v>
      </c>
      <c r="K14578" t="n">
        <v>0</v>
      </c>
      <c r="L14578">
        <f>I14578*J14578*(1-K14578)</f>
        <v/>
      </c>
      <c r="M14578">
        <f>VLOOKUP(F14578,Products!A:D,4,FALSE)*I14578</f>
        <v/>
      </c>
      <c r="N14578">
        <f>L14578-M14578</f>
        <v/>
      </c>
    </row>
    <row r="14579">
      <c r="A14579" t="inlineStr">
        <is>
          <t>T1014577</t>
        </is>
      </c>
      <c r="B14579" t="inlineStr">
        <is>
          <t>2025-05-17</t>
        </is>
      </c>
      <c r="C14579" t="inlineStr">
        <is>
          <t>S032</t>
        </is>
      </c>
      <c r="D14579" t="inlineStr">
        <is>
          <t>Store_032</t>
        </is>
      </c>
      <c r="E14579" t="inlineStr">
        <is>
          <t>Central</t>
        </is>
      </c>
      <c r="F14579" t="inlineStr">
        <is>
          <t>P0182</t>
        </is>
      </c>
      <c r="G14579" t="inlineStr">
        <is>
          <t>Prod_0182</t>
        </is>
      </c>
      <c r="H14579" t="inlineStr">
        <is>
          <t>Electronics</t>
        </is>
      </c>
      <c r="I14579" t="n">
        <v>1</v>
      </c>
      <c r="J14579" t="n">
        <v>798.13</v>
      </c>
      <c r="K14579" t="n">
        <v>0.05</v>
      </c>
      <c r="L14579">
        <f>I14579*J14579*(1-K14579)</f>
        <v/>
      </c>
      <c r="M14579">
        <f>VLOOKUP(F14579,Products!A:D,4,FALSE)*I14579</f>
        <v/>
      </c>
      <c r="N14579">
        <f>L14579-M14579</f>
        <v/>
      </c>
    </row>
    <row r="14580">
      <c r="A14580" t="inlineStr">
        <is>
          <t>T1014578</t>
        </is>
      </c>
      <c r="B14580" t="inlineStr">
        <is>
          <t>2023-08-13</t>
        </is>
      </c>
      <c r="C14580" t="inlineStr">
        <is>
          <t>S040</t>
        </is>
      </c>
      <c r="D14580" t="inlineStr">
        <is>
          <t>Store_040</t>
        </is>
      </c>
      <c r="E14580" t="inlineStr">
        <is>
          <t>Central</t>
        </is>
      </c>
      <c r="F14580" t="inlineStr">
        <is>
          <t>P0058</t>
        </is>
      </c>
      <c r="G14580" t="inlineStr">
        <is>
          <t>Prod_0058</t>
        </is>
      </c>
      <c r="H14580" t="inlineStr">
        <is>
          <t>Stationery</t>
        </is>
      </c>
      <c r="I14580" t="n">
        <v>9</v>
      </c>
      <c r="J14580" t="n">
        <v>589.09</v>
      </c>
      <c r="K14580" t="n">
        <v>0</v>
      </c>
      <c r="L14580">
        <f>I14580*J14580*(1-K14580)</f>
        <v/>
      </c>
      <c r="M14580">
        <f>VLOOKUP(F14580,Products!A:D,4,FALSE)*I14580</f>
        <v/>
      </c>
      <c r="N14580">
        <f>L14580-M14580</f>
        <v/>
      </c>
    </row>
    <row r="14581">
      <c r="A14581" t="inlineStr">
        <is>
          <t>T1014579</t>
        </is>
      </c>
      <c r="B14581" t="inlineStr">
        <is>
          <t>2025-09-15</t>
        </is>
      </c>
      <c r="C14581" t="inlineStr">
        <is>
          <t>S024</t>
        </is>
      </c>
      <c r="D14581" t="inlineStr">
        <is>
          <t>Store_024</t>
        </is>
      </c>
      <c r="E14581" t="inlineStr">
        <is>
          <t>South</t>
        </is>
      </c>
      <c r="F14581" t="inlineStr">
        <is>
          <t>P0080</t>
        </is>
      </c>
      <c r="G14581" t="inlineStr">
        <is>
          <t>Prod_0080</t>
        </is>
      </c>
      <c r="H14581" t="inlineStr">
        <is>
          <t>Clothing</t>
        </is>
      </c>
      <c r="I14581" t="n">
        <v>3</v>
      </c>
      <c r="J14581" t="n">
        <v>719.89</v>
      </c>
      <c r="K14581" t="n">
        <v>0</v>
      </c>
      <c r="L14581">
        <f>I14581*J14581*(1-K14581)</f>
        <v/>
      </c>
      <c r="M14581">
        <f>VLOOKUP(F14581,Products!A:D,4,FALSE)*I14581</f>
        <v/>
      </c>
      <c r="N14581">
        <f>L14581-M14581</f>
        <v/>
      </c>
    </row>
    <row r="14582">
      <c r="A14582" t="inlineStr">
        <is>
          <t>T1014580</t>
        </is>
      </c>
      <c r="B14582" t="inlineStr">
        <is>
          <t>2025-01-12</t>
        </is>
      </c>
      <c r="C14582" t="inlineStr">
        <is>
          <t>S032</t>
        </is>
      </c>
      <c r="D14582" t="inlineStr">
        <is>
          <t>Store_032</t>
        </is>
      </c>
      <c r="E14582" t="inlineStr">
        <is>
          <t>Central</t>
        </is>
      </c>
      <c r="F14582" t="inlineStr">
        <is>
          <t>P0197</t>
        </is>
      </c>
      <c r="G14582" t="inlineStr">
        <is>
          <t>Prod_0197</t>
        </is>
      </c>
      <c r="H14582" t="inlineStr">
        <is>
          <t>Food</t>
        </is>
      </c>
      <c r="I14582" t="n">
        <v>9</v>
      </c>
      <c r="J14582" t="n">
        <v>196.49</v>
      </c>
      <c r="K14582" t="n">
        <v>0</v>
      </c>
      <c r="L14582">
        <f>I14582*J14582*(1-K14582)</f>
        <v/>
      </c>
      <c r="M14582">
        <f>VLOOKUP(F14582,Products!A:D,4,FALSE)*I14582</f>
        <v/>
      </c>
      <c r="N14582">
        <f>L14582-M14582</f>
        <v/>
      </c>
    </row>
    <row r="14583">
      <c r="A14583" t="inlineStr">
        <is>
          <t>T1014581</t>
        </is>
      </c>
      <c r="B14583" t="inlineStr">
        <is>
          <t>2024-11-29</t>
        </is>
      </c>
      <c r="C14583" t="inlineStr">
        <is>
          <t>S041</t>
        </is>
      </c>
      <c r="D14583" t="inlineStr">
        <is>
          <t>Store_041</t>
        </is>
      </c>
      <c r="E14583" t="inlineStr">
        <is>
          <t>East</t>
        </is>
      </c>
      <c r="F14583" t="inlineStr">
        <is>
          <t>P0078</t>
        </is>
      </c>
      <c r="G14583" t="inlineStr">
        <is>
          <t>Prod_0078</t>
        </is>
      </c>
      <c r="H14583" t="inlineStr">
        <is>
          <t>Electronics</t>
        </is>
      </c>
      <c r="I14583" t="n">
        <v>9</v>
      </c>
      <c r="J14583" t="n">
        <v>580.17</v>
      </c>
      <c r="K14583" t="n">
        <v>0</v>
      </c>
      <c r="L14583">
        <f>I14583*J14583*(1-K14583)</f>
        <v/>
      </c>
      <c r="M14583">
        <f>VLOOKUP(F14583,Products!A:D,4,FALSE)*I14583</f>
        <v/>
      </c>
      <c r="N14583">
        <f>L14583-M14583</f>
        <v/>
      </c>
    </row>
    <row r="14584">
      <c r="A14584" t="inlineStr">
        <is>
          <t>T1014582</t>
        </is>
      </c>
      <c r="B14584" t="inlineStr">
        <is>
          <t>2025-05-02</t>
        </is>
      </c>
      <c r="C14584" t="inlineStr">
        <is>
          <t>S005</t>
        </is>
      </c>
      <c r="D14584" t="inlineStr">
        <is>
          <t>Store_005</t>
        </is>
      </c>
      <c r="E14584" t="inlineStr">
        <is>
          <t>Central</t>
        </is>
      </c>
      <c r="F14584" t="inlineStr">
        <is>
          <t>P0094</t>
        </is>
      </c>
      <c r="G14584" t="inlineStr">
        <is>
          <t>Prod_0094</t>
        </is>
      </c>
      <c r="H14584" t="inlineStr">
        <is>
          <t>Toys</t>
        </is>
      </c>
      <c r="I14584" t="n">
        <v>1</v>
      </c>
      <c r="J14584" t="n">
        <v>807.79</v>
      </c>
      <c r="K14584" t="n">
        <v>0</v>
      </c>
      <c r="L14584">
        <f>I14584*J14584*(1-K14584)</f>
        <v/>
      </c>
      <c r="M14584">
        <f>VLOOKUP(F14584,Products!A:D,4,FALSE)*I14584</f>
        <v/>
      </c>
      <c r="N14584">
        <f>L14584-M14584</f>
        <v/>
      </c>
    </row>
    <row r="14585">
      <c r="A14585" t="inlineStr">
        <is>
          <t>T1014583</t>
        </is>
      </c>
      <c r="B14585" t="inlineStr">
        <is>
          <t>2025-06-28</t>
        </is>
      </c>
      <c r="C14585" t="inlineStr">
        <is>
          <t>S030</t>
        </is>
      </c>
      <c r="D14585" t="inlineStr">
        <is>
          <t>Store_030</t>
        </is>
      </c>
      <c r="E14585" t="inlineStr">
        <is>
          <t>North</t>
        </is>
      </c>
      <c r="F14585" t="inlineStr">
        <is>
          <t>P0096</t>
        </is>
      </c>
      <c r="G14585" t="inlineStr">
        <is>
          <t>Prod_0096</t>
        </is>
      </c>
      <c r="H14585" t="inlineStr">
        <is>
          <t>Beverages</t>
        </is>
      </c>
      <c r="I14585" t="n">
        <v>1</v>
      </c>
      <c r="J14585" t="n">
        <v>532.5700000000001</v>
      </c>
      <c r="K14585" t="n">
        <v>0.1</v>
      </c>
      <c r="L14585">
        <f>I14585*J14585*(1-K14585)</f>
        <v/>
      </c>
      <c r="M14585">
        <f>VLOOKUP(F14585,Products!A:D,4,FALSE)*I14585</f>
        <v/>
      </c>
      <c r="N14585">
        <f>L14585-M14585</f>
        <v/>
      </c>
    </row>
    <row r="14586">
      <c r="A14586" t="inlineStr">
        <is>
          <t>T1014584</t>
        </is>
      </c>
      <c r="B14586" t="inlineStr">
        <is>
          <t>2023-07-26</t>
        </is>
      </c>
      <c r="C14586" t="inlineStr">
        <is>
          <t>S026</t>
        </is>
      </c>
      <c r="D14586" t="inlineStr">
        <is>
          <t>Store_026</t>
        </is>
      </c>
      <c r="E14586" t="inlineStr">
        <is>
          <t>North</t>
        </is>
      </c>
      <c r="F14586" t="inlineStr">
        <is>
          <t>P0198</t>
        </is>
      </c>
      <c r="G14586" t="inlineStr">
        <is>
          <t>Prod_0198</t>
        </is>
      </c>
      <c r="H14586" t="inlineStr">
        <is>
          <t>Beverages</t>
        </is>
      </c>
      <c r="I14586" t="n">
        <v>8</v>
      </c>
      <c r="J14586" t="n">
        <v>784.8</v>
      </c>
      <c r="K14586" t="n">
        <v>0</v>
      </c>
      <c r="L14586">
        <f>I14586*J14586*(1-K14586)</f>
        <v/>
      </c>
      <c r="M14586">
        <f>VLOOKUP(F14586,Products!A:D,4,FALSE)*I14586</f>
        <v/>
      </c>
      <c r="N14586">
        <f>L14586-M14586</f>
        <v/>
      </c>
    </row>
    <row r="14587">
      <c r="A14587" t="inlineStr">
        <is>
          <t>T1014585</t>
        </is>
      </c>
      <c r="B14587" t="inlineStr">
        <is>
          <t>2025-03-25</t>
        </is>
      </c>
      <c r="C14587" t="inlineStr">
        <is>
          <t>S028</t>
        </is>
      </c>
      <c r="D14587" t="inlineStr">
        <is>
          <t>Store_028</t>
        </is>
      </c>
      <c r="E14587" t="inlineStr">
        <is>
          <t>North</t>
        </is>
      </c>
      <c r="F14587" t="inlineStr">
        <is>
          <t>P0089</t>
        </is>
      </c>
      <c r="G14587" t="inlineStr">
        <is>
          <t>Prod_0089</t>
        </is>
      </c>
      <c r="H14587" t="inlineStr">
        <is>
          <t>Stationery</t>
        </is>
      </c>
      <c r="I14587" t="n">
        <v>7</v>
      </c>
      <c r="J14587" t="n">
        <v>764.13</v>
      </c>
      <c r="K14587" t="n">
        <v>0</v>
      </c>
      <c r="L14587">
        <f>I14587*J14587*(1-K14587)</f>
        <v/>
      </c>
      <c r="M14587">
        <f>VLOOKUP(F14587,Products!A:D,4,FALSE)*I14587</f>
        <v/>
      </c>
      <c r="N14587">
        <f>L14587-M14587</f>
        <v/>
      </c>
    </row>
    <row r="14588">
      <c r="A14588" t="inlineStr">
        <is>
          <t>T1014586</t>
        </is>
      </c>
      <c r="B14588" t="inlineStr">
        <is>
          <t>2024-02-24</t>
        </is>
      </c>
      <c r="C14588" t="inlineStr">
        <is>
          <t>S016</t>
        </is>
      </c>
      <c r="D14588" t="inlineStr">
        <is>
          <t>Store_016</t>
        </is>
      </c>
      <c r="E14588" t="inlineStr">
        <is>
          <t>West</t>
        </is>
      </c>
      <c r="F14588" t="inlineStr">
        <is>
          <t>P0010</t>
        </is>
      </c>
      <c r="G14588" t="inlineStr">
        <is>
          <t>Prod_0010</t>
        </is>
      </c>
      <c r="H14588" t="inlineStr">
        <is>
          <t>Electronics</t>
        </is>
      </c>
      <c r="I14588" t="n">
        <v>3</v>
      </c>
      <c r="J14588" t="n">
        <v>600.26</v>
      </c>
      <c r="K14588" t="n">
        <v>0</v>
      </c>
      <c r="L14588">
        <f>I14588*J14588*(1-K14588)</f>
        <v/>
      </c>
      <c r="M14588">
        <f>VLOOKUP(F14588,Products!A:D,4,FALSE)*I14588</f>
        <v/>
      </c>
      <c r="N14588">
        <f>L14588-M14588</f>
        <v/>
      </c>
    </row>
    <row r="14589">
      <c r="A14589" t="inlineStr">
        <is>
          <t>T1014587</t>
        </is>
      </c>
      <c r="B14589" t="inlineStr">
        <is>
          <t>2023-02-13</t>
        </is>
      </c>
      <c r="C14589" t="inlineStr">
        <is>
          <t>S001</t>
        </is>
      </c>
      <c r="D14589" t="inlineStr">
        <is>
          <t>Store_001</t>
        </is>
      </c>
      <c r="E14589" t="inlineStr">
        <is>
          <t>West</t>
        </is>
      </c>
      <c r="F14589" t="inlineStr">
        <is>
          <t>P0107</t>
        </is>
      </c>
      <c r="G14589" t="inlineStr">
        <is>
          <t>Prod_0107</t>
        </is>
      </c>
      <c r="H14589" t="inlineStr">
        <is>
          <t>Stationery</t>
        </is>
      </c>
      <c r="I14589" t="n">
        <v>5</v>
      </c>
      <c r="J14589" t="n">
        <v>656.2</v>
      </c>
      <c r="K14589" t="n">
        <v>0</v>
      </c>
      <c r="L14589">
        <f>I14589*J14589*(1-K14589)</f>
        <v/>
      </c>
      <c r="M14589">
        <f>VLOOKUP(F14589,Products!A:D,4,FALSE)*I14589</f>
        <v/>
      </c>
      <c r="N14589">
        <f>L14589-M14589</f>
        <v/>
      </c>
    </row>
    <row r="14590">
      <c r="A14590" t="inlineStr">
        <is>
          <t>T1014588</t>
        </is>
      </c>
      <c r="B14590" t="inlineStr">
        <is>
          <t>2024-03-25</t>
        </is>
      </c>
      <c r="C14590" t="inlineStr">
        <is>
          <t>S029</t>
        </is>
      </c>
      <c r="D14590" t="inlineStr">
        <is>
          <t>Store_029</t>
        </is>
      </c>
      <c r="E14590" t="inlineStr">
        <is>
          <t>South</t>
        </is>
      </c>
      <c r="F14590" t="inlineStr">
        <is>
          <t>P0011</t>
        </is>
      </c>
      <c r="G14590" t="inlineStr">
        <is>
          <t>Prod_0011</t>
        </is>
      </c>
      <c r="H14590" t="inlineStr">
        <is>
          <t>Household</t>
        </is>
      </c>
      <c r="I14590" t="n">
        <v>8</v>
      </c>
      <c r="J14590" t="n">
        <v>314.48</v>
      </c>
      <c r="K14590" t="n">
        <v>0.15</v>
      </c>
      <c r="L14590">
        <f>I14590*J14590*(1-K14590)</f>
        <v/>
      </c>
      <c r="M14590">
        <f>VLOOKUP(F14590,Products!A:D,4,FALSE)*I14590</f>
        <v/>
      </c>
      <c r="N14590">
        <f>L14590-M14590</f>
        <v/>
      </c>
    </row>
    <row r="14591">
      <c r="A14591" t="inlineStr">
        <is>
          <t>T1014589</t>
        </is>
      </c>
      <c r="B14591" t="inlineStr">
        <is>
          <t>2025-05-11</t>
        </is>
      </c>
      <c r="C14591" t="inlineStr">
        <is>
          <t>S028</t>
        </is>
      </c>
      <c r="D14591" t="inlineStr">
        <is>
          <t>Store_028</t>
        </is>
      </c>
      <c r="E14591" t="inlineStr">
        <is>
          <t>North</t>
        </is>
      </c>
      <c r="F14591" t="inlineStr">
        <is>
          <t>P0125</t>
        </is>
      </c>
      <c r="G14591" t="inlineStr">
        <is>
          <t>Prod_0125</t>
        </is>
      </c>
      <c r="H14591" t="inlineStr">
        <is>
          <t>Toys</t>
        </is>
      </c>
      <c r="I14591" t="n">
        <v>2</v>
      </c>
      <c r="J14591" t="n">
        <v>321.92</v>
      </c>
      <c r="K14591" t="n">
        <v>0.2</v>
      </c>
      <c r="L14591">
        <f>I14591*J14591*(1-K14591)</f>
        <v/>
      </c>
      <c r="M14591">
        <f>VLOOKUP(F14591,Products!A:D,4,FALSE)*I14591</f>
        <v/>
      </c>
      <c r="N14591">
        <f>L14591-M14591</f>
        <v/>
      </c>
    </row>
    <row r="14592">
      <c r="A14592" t="inlineStr">
        <is>
          <t>T1014590</t>
        </is>
      </c>
      <c r="B14592" t="inlineStr">
        <is>
          <t>2024-04-30</t>
        </is>
      </c>
      <c r="C14592" t="inlineStr">
        <is>
          <t>S009</t>
        </is>
      </c>
      <c r="D14592" t="inlineStr">
        <is>
          <t>Store_009</t>
        </is>
      </c>
      <c r="E14592" t="inlineStr">
        <is>
          <t>Central</t>
        </is>
      </c>
      <c r="F14592" t="inlineStr">
        <is>
          <t>P0079</t>
        </is>
      </c>
      <c r="G14592" t="inlineStr">
        <is>
          <t>Prod_0079</t>
        </is>
      </c>
      <c r="H14592" t="inlineStr">
        <is>
          <t>Food</t>
        </is>
      </c>
      <c r="I14592" t="n">
        <v>5</v>
      </c>
      <c r="J14592" t="n">
        <v>642.87</v>
      </c>
      <c r="K14592" t="n">
        <v>0</v>
      </c>
      <c r="L14592">
        <f>I14592*J14592*(1-K14592)</f>
        <v/>
      </c>
      <c r="M14592">
        <f>VLOOKUP(F14592,Products!A:D,4,FALSE)*I14592</f>
        <v/>
      </c>
      <c r="N14592">
        <f>L14592-M14592</f>
        <v/>
      </c>
    </row>
    <row r="14593">
      <c r="A14593" t="inlineStr">
        <is>
          <t>T1014591</t>
        </is>
      </c>
      <c r="B14593" t="inlineStr">
        <is>
          <t>2024-04-08</t>
        </is>
      </c>
      <c r="C14593" t="inlineStr">
        <is>
          <t>S014</t>
        </is>
      </c>
      <c r="D14593" t="inlineStr">
        <is>
          <t>Store_014</t>
        </is>
      </c>
      <c r="E14593" t="inlineStr">
        <is>
          <t>West</t>
        </is>
      </c>
      <c r="F14593" t="inlineStr">
        <is>
          <t>P0041</t>
        </is>
      </c>
      <c r="G14593" t="inlineStr">
        <is>
          <t>Prod_0041</t>
        </is>
      </c>
      <c r="H14593" t="inlineStr">
        <is>
          <t>Stationery</t>
        </is>
      </c>
      <c r="I14593" t="n">
        <v>2</v>
      </c>
      <c r="J14593" t="n">
        <v>387.03</v>
      </c>
      <c r="K14593" t="n">
        <v>0</v>
      </c>
      <c r="L14593">
        <f>I14593*J14593*(1-K14593)</f>
        <v/>
      </c>
      <c r="M14593">
        <f>VLOOKUP(F14593,Products!A:D,4,FALSE)*I14593</f>
        <v/>
      </c>
      <c r="N14593">
        <f>L14593-M14593</f>
        <v/>
      </c>
    </row>
    <row r="14594">
      <c r="A14594" t="inlineStr">
        <is>
          <t>T1014592</t>
        </is>
      </c>
      <c r="B14594" t="inlineStr">
        <is>
          <t>2024-07-23</t>
        </is>
      </c>
      <c r="C14594" t="inlineStr">
        <is>
          <t>S024</t>
        </is>
      </c>
      <c r="D14594" t="inlineStr">
        <is>
          <t>Store_024</t>
        </is>
      </c>
      <c r="E14594" t="inlineStr">
        <is>
          <t>South</t>
        </is>
      </c>
      <c r="F14594" t="inlineStr">
        <is>
          <t>P0048</t>
        </is>
      </c>
      <c r="G14594" t="inlineStr">
        <is>
          <t>Prod_0048</t>
        </is>
      </c>
      <c r="H14594" t="inlineStr">
        <is>
          <t>Toys</t>
        </is>
      </c>
      <c r="I14594" t="n">
        <v>2</v>
      </c>
      <c r="J14594" t="n">
        <v>266.1</v>
      </c>
      <c r="K14594" t="n">
        <v>0</v>
      </c>
      <c r="L14594">
        <f>I14594*J14594*(1-K14594)</f>
        <v/>
      </c>
      <c r="M14594">
        <f>VLOOKUP(F14594,Products!A:D,4,FALSE)*I14594</f>
        <v/>
      </c>
      <c r="N14594">
        <f>L14594-M14594</f>
        <v/>
      </c>
    </row>
    <row r="14595">
      <c r="A14595" t="inlineStr">
        <is>
          <t>T1014593</t>
        </is>
      </c>
      <c r="B14595" t="inlineStr">
        <is>
          <t>2024-04-26</t>
        </is>
      </c>
      <c r="C14595" t="inlineStr">
        <is>
          <t>S023</t>
        </is>
      </c>
      <c r="D14595" t="inlineStr">
        <is>
          <t>Store_023</t>
        </is>
      </c>
      <c r="E14595" t="inlineStr">
        <is>
          <t>South</t>
        </is>
      </c>
      <c r="F14595" t="inlineStr">
        <is>
          <t>P0050</t>
        </is>
      </c>
      <c r="G14595" t="inlineStr">
        <is>
          <t>Prod_0050</t>
        </is>
      </c>
      <c r="H14595" t="inlineStr">
        <is>
          <t>Household</t>
        </is>
      </c>
      <c r="I14595" t="n">
        <v>5</v>
      </c>
      <c r="J14595" t="n">
        <v>690.24</v>
      </c>
      <c r="K14595" t="n">
        <v>0.1</v>
      </c>
      <c r="L14595">
        <f>I14595*J14595*(1-K14595)</f>
        <v/>
      </c>
      <c r="M14595">
        <f>VLOOKUP(F14595,Products!A:D,4,FALSE)*I14595</f>
        <v/>
      </c>
      <c r="N14595">
        <f>L14595-M14595</f>
        <v/>
      </c>
    </row>
    <row r="14596">
      <c r="A14596" t="inlineStr">
        <is>
          <t>T1014594</t>
        </is>
      </c>
      <c r="B14596" t="inlineStr">
        <is>
          <t>2023-11-22</t>
        </is>
      </c>
      <c r="C14596" t="inlineStr">
        <is>
          <t>S017</t>
        </is>
      </c>
      <c r="D14596" t="inlineStr">
        <is>
          <t>Store_017</t>
        </is>
      </c>
      <c r="E14596" t="inlineStr">
        <is>
          <t>South</t>
        </is>
      </c>
      <c r="F14596" t="inlineStr">
        <is>
          <t>P0026</t>
        </is>
      </c>
      <c r="G14596" t="inlineStr">
        <is>
          <t>Prod_0026</t>
        </is>
      </c>
      <c r="H14596" t="inlineStr">
        <is>
          <t>Beverages</t>
        </is>
      </c>
      <c r="I14596" t="n">
        <v>8</v>
      </c>
      <c r="J14596" t="n">
        <v>717.58</v>
      </c>
      <c r="K14596" t="n">
        <v>0.2</v>
      </c>
      <c r="L14596">
        <f>I14596*J14596*(1-K14596)</f>
        <v/>
      </c>
      <c r="M14596">
        <f>VLOOKUP(F14596,Products!A:D,4,FALSE)*I14596</f>
        <v/>
      </c>
      <c r="N14596">
        <f>L14596-M14596</f>
        <v/>
      </c>
    </row>
    <row r="14597">
      <c r="A14597" t="inlineStr">
        <is>
          <t>T1014595</t>
        </is>
      </c>
      <c r="B14597" t="inlineStr">
        <is>
          <t>2025-09-19</t>
        </is>
      </c>
      <c r="C14597" t="inlineStr">
        <is>
          <t>S016</t>
        </is>
      </c>
      <c r="D14597" t="inlineStr">
        <is>
          <t>Store_016</t>
        </is>
      </c>
      <c r="E14597" t="inlineStr">
        <is>
          <t>West</t>
        </is>
      </c>
      <c r="F14597" t="inlineStr">
        <is>
          <t>P0111</t>
        </is>
      </c>
      <c r="G14597" t="inlineStr">
        <is>
          <t>Prod_0111</t>
        </is>
      </c>
      <c r="H14597" t="inlineStr">
        <is>
          <t>Clothing</t>
        </is>
      </c>
      <c r="I14597" t="n">
        <v>7</v>
      </c>
      <c r="J14597" t="n">
        <v>621.54</v>
      </c>
      <c r="K14597" t="n">
        <v>0.15</v>
      </c>
      <c r="L14597">
        <f>I14597*J14597*(1-K14597)</f>
        <v/>
      </c>
      <c r="M14597">
        <f>VLOOKUP(F14597,Products!A:D,4,FALSE)*I14597</f>
        <v/>
      </c>
      <c r="N14597">
        <f>L14597-M14597</f>
        <v/>
      </c>
    </row>
    <row r="14598">
      <c r="A14598" t="inlineStr">
        <is>
          <t>T1014596</t>
        </is>
      </c>
      <c r="B14598" t="inlineStr">
        <is>
          <t>2025-09-19</t>
        </is>
      </c>
      <c r="C14598" t="inlineStr">
        <is>
          <t>S019</t>
        </is>
      </c>
      <c r="D14598" t="inlineStr">
        <is>
          <t>Store_019</t>
        </is>
      </c>
      <c r="E14598" t="inlineStr">
        <is>
          <t>East</t>
        </is>
      </c>
      <c r="F14598" t="inlineStr">
        <is>
          <t>P0117</t>
        </is>
      </c>
      <c r="G14598" t="inlineStr">
        <is>
          <t>Prod_0117</t>
        </is>
      </c>
      <c r="H14598" t="inlineStr">
        <is>
          <t>Electronics</t>
        </is>
      </c>
      <c r="I14598" t="n">
        <v>3</v>
      </c>
      <c r="J14598" t="n">
        <v>466.99</v>
      </c>
      <c r="K14598" t="n">
        <v>0</v>
      </c>
      <c r="L14598">
        <f>I14598*J14598*(1-K14598)</f>
        <v/>
      </c>
      <c r="M14598">
        <f>VLOOKUP(F14598,Products!A:D,4,FALSE)*I14598</f>
        <v/>
      </c>
      <c r="N14598">
        <f>L14598-M14598</f>
        <v/>
      </c>
    </row>
    <row r="14599">
      <c r="A14599" t="inlineStr">
        <is>
          <t>T1014597</t>
        </is>
      </c>
      <c r="B14599" t="inlineStr">
        <is>
          <t>2025-02-27</t>
        </is>
      </c>
      <c r="C14599" t="inlineStr">
        <is>
          <t>S045</t>
        </is>
      </c>
      <c r="D14599" t="inlineStr">
        <is>
          <t>Store_045</t>
        </is>
      </c>
      <c r="E14599" t="inlineStr">
        <is>
          <t>East</t>
        </is>
      </c>
      <c r="F14599" t="inlineStr">
        <is>
          <t>P0085</t>
        </is>
      </c>
      <c r="G14599" t="inlineStr">
        <is>
          <t>Prod_0085</t>
        </is>
      </c>
      <c r="H14599" t="inlineStr">
        <is>
          <t>Food</t>
        </is>
      </c>
      <c r="I14599" t="n">
        <v>3</v>
      </c>
      <c r="J14599" t="n">
        <v>345.66</v>
      </c>
      <c r="K14599" t="n">
        <v>0</v>
      </c>
      <c r="L14599">
        <f>I14599*J14599*(1-K14599)</f>
        <v/>
      </c>
      <c r="M14599">
        <f>VLOOKUP(F14599,Products!A:D,4,FALSE)*I14599</f>
        <v/>
      </c>
      <c r="N14599">
        <f>L14599-M14599</f>
        <v/>
      </c>
    </row>
    <row r="14600">
      <c r="A14600" t="inlineStr">
        <is>
          <t>T1014598</t>
        </is>
      </c>
      <c r="B14600" t="inlineStr">
        <is>
          <t>2025-05-28</t>
        </is>
      </c>
      <c r="C14600" t="inlineStr">
        <is>
          <t>S018</t>
        </is>
      </c>
      <c r="D14600" t="inlineStr">
        <is>
          <t>Store_018</t>
        </is>
      </c>
      <c r="E14600" t="inlineStr">
        <is>
          <t>South</t>
        </is>
      </c>
      <c r="F14600" t="inlineStr">
        <is>
          <t>P0002</t>
        </is>
      </c>
      <c r="G14600" t="inlineStr">
        <is>
          <t>Prod_0002</t>
        </is>
      </c>
      <c r="H14600" t="inlineStr">
        <is>
          <t>Food</t>
        </is>
      </c>
      <c r="I14600" t="n">
        <v>7</v>
      </c>
      <c r="J14600" t="n">
        <v>219.02</v>
      </c>
      <c r="K14600" t="n">
        <v>0</v>
      </c>
      <c r="L14600">
        <f>I14600*J14600*(1-K14600)</f>
        <v/>
      </c>
      <c r="M14600">
        <f>VLOOKUP(F14600,Products!A:D,4,FALSE)*I14600</f>
        <v/>
      </c>
      <c r="N14600">
        <f>L14600-M14600</f>
        <v/>
      </c>
    </row>
    <row r="14601">
      <c r="A14601" t="inlineStr">
        <is>
          <t>T1014599</t>
        </is>
      </c>
      <c r="B14601" t="inlineStr">
        <is>
          <t>2023-01-20</t>
        </is>
      </c>
      <c r="C14601" t="inlineStr">
        <is>
          <t>S008</t>
        </is>
      </c>
      <c r="D14601" t="inlineStr">
        <is>
          <t>Store_008</t>
        </is>
      </c>
      <c r="E14601" t="inlineStr">
        <is>
          <t>East</t>
        </is>
      </c>
      <c r="F14601" t="inlineStr">
        <is>
          <t>P0196</t>
        </is>
      </c>
      <c r="G14601" t="inlineStr">
        <is>
          <t>Prod_0196</t>
        </is>
      </c>
      <c r="H14601" t="inlineStr">
        <is>
          <t>Beverages</t>
        </is>
      </c>
      <c r="I14601" t="n">
        <v>9</v>
      </c>
      <c r="J14601" t="n">
        <v>854.85</v>
      </c>
      <c r="K14601" t="n">
        <v>0.05</v>
      </c>
      <c r="L14601">
        <f>I14601*J14601*(1-K14601)</f>
        <v/>
      </c>
      <c r="M14601">
        <f>VLOOKUP(F14601,Products!A:D,4,FALSE)*I14601</f>
        <v/>
      </c>
      <c r="N14601">
        <f>L14601-M14601</f>
        <v/>
      </c>
    </row>
    <row r="14602">
      <c r="A14602" t="inlineStr">
        <is>
          <t>T1014600</t>
        </is>
      </c>
      <c r="B14602" t="inlineStr">
        <is>
          <t>2024-05-04</t>
        </is>
      </c>
      <c r="C14602" t="inlineStr">
        <is>
          <t>S004</t>
        </is>
      </c>
      <c r="D14602" t="inlineStr">
        <is>
          <t>Store_004</t>
        </is>
      </c>
      <c r="E14602" t="inlineStr">
        <is>
          <t>Central</t>
        </is>
      </c>
      <c r="F14602" t="inlineStr">
        <is>
          <t>P0060</t>
        </is>
      </c>
      <c r="G14602" t="inlineStr">
        <is>
          <t>Prod_0060</t>
        </is>
      </c>
      <c r="H14602" t="inlineStr">
        <is>
          <t>Toys</t>
        </is>
      </c>
      <c r="I14602" t="n">
        <v>9</v>
      </c>
      <c r="J14602" t="n">
        <v>102.44</v>
      </c>
      <c r="K14602" t="n">
        <v>0</v>
      </c>
      <c r="L14602">
        <f>I14602*J14602*(1-K14602)</f>
        <v/>
      </c>
      <c r="M14602">
        <f>VLOOKUP(F14602,Products!A:D,4,FALSE)*I14602</f>
        <v/>
      </c>
      <c r="N14602">
        <f>L14602-M14602</f>
        <v/>
      </c>
    </row>
    <row r="14603">
      <c r="A14603" t="inlineStr">
        <is>
          <t>T1014601</t>
        </is>
      </c>
      <c r="B14603" t="inlineStr">
        <is>
          <t>2023-11-25</t>
        </is>
      </c>
      <c r="C14603" t="inlineStr">
        <is>
          <t>S031</t>
        </is>
      </c>
      <c r="D14603" t="inlineStr">
        <is>
          <t>Store_031</t>
        </is>
      </c>
      <c r="E14603" t="inlineStr">
        <is>
          <t>Central</t>
        </is>
      </c>
      <c r="F14603" t="inlineStr">
        <is>
          <t>P0100</t>
        </is>
      </c>
      <c r="G14603" t="inlineStr">
        <is>
          <t>Prod_0100</t>
        </is>
      </c>
      <c r="H14603" t="inlineStr">
        <is>
          <t>Household</t>
        </is>
      </c>
      <c r="I14603" t="n">
        <v>1</v>
      </c>
      <c r="J14603" t="n">
        <v>509.05</v>
      </c>
      <c r="K14603" t="n">
        <v>0.2</v>
      </c>
      <c r="L14603">
        <f>I14603*J14603*(1-K14603)</f>
        <v/>
      </c>
      <c r="M14603">
        <f>VLOOKUP(F14603,Products!A:D,4,FALSE)*I14603</f>
        <v/>
      </c>
      <c r="N14603">
        <f>L14603-M14603</f>
        <v/>
      </c>
    </row>
    <row r="14604">
      <c r="A14604" t="inlineStr">
        <is>
          <t>T1014602</t>
        </is>
      </c>
      <c r="B14604" t="inlineStr">
        <is>
          <t>2023-12-27</t>
        </is>
      </c>
      <c r="C14604" t="inlineStr">
        <is>
          <t>S050</t>
        </is>
      </c>
      <c r="D14604" t="inlineStr">
        <is>
          <t>Store_050</t>
        </is>
      </c>
      <c r="E14604" t="inlineStr">
        <is>
          <t>South</t>
        </is>
      </c>
      <c r="F14604" t="inlineStr">
        <is>
          <t>P0052</t>
        </is>
      </c>
      <c r="G14604" t="inlineStr">
        <is>
          <t>Prod_0052</t>
        </is>
      </c>
      <c r="H14604" t="inlineStr">
        <is>
          <t>Clothing</t>
        </is>
      </c>
      <c r="I14604" t="n">
        <v>1</v>
      </c>
      <c r="J14604" t="n">
        <v>55.25</v>
      </c>
      <c r="K14604" t="n">
        <v>0</v>
      </c>
      <c r="L14604">
        <f>I14604*J14604*(1-K14604)</f>
        <v/>
      </c>
      <c r="M14604">
        <f>VLOOKUP(F14604,Products!A:D,4,FALSE)*I14604</f>
        <v/>
      </c>
      <c r="N14604">
        <f>L14604-M14604</f>
        <v/>
      </c>
    </row>
    <row r="14605">
      <c r="A14605" t="inlineStr">
        <is>
          <t>T1014603</t>
        </is>
      </c>
      <c r="B14605" t="inlineStr">
        <is>
          <t>2025-03-25</t>
        </is>
      </c>
      <c r="C14605" t="inlineStr">
        <is>
          <t>S042</t>
        </is>
      </c>
      <c r="D14605" t="inlineStr">
        <is>
          <t>Store_042</t>
        </is>
      </c>
      <c r="E14605" t="inlineStr">
        <is>
          <t>Central</t>
        </is>
      </c>
      <c r="F14605" t="inlineStr">
        <is>
          <t>P0124</t>
        </is>
      </c>
      <c r="G14605" t="inlineStr">
        <is>
          <t>Prod_0124</t>
        </is>
      </c>
      <c r="H14605" t="inlineStr">
        <is>
          <t>Beverages</t>
        </is>
      </c>
      <c r="I14605" t="n">
        <v>5</v>
      </c>
      <c r="J14605" t="n">
        <v>937</v>
      </c>
      <c r="K14605" t="n">
        <v>0.05</v>
      </c>
      <c r="L14605">
        <f>I14605*J14605*(1-K14605)</f>
        <v/>
      </c>
      <c r="M14605">
        <f>VLOOKUP(F14605,Products!A:D,4,FALSE)*I14605</f>
        <v/>
      </c>
      <c r="N14605">
        <f>L14605-M14605</f>
        <v/>
      </c>
    </row>
    <row r="14606">
      <c r="A14606" t="inlineStr">
        <is>
          <t>T1014604</t>
        </is>
      </c>
      <c r="B14606" t="inlineStr">
        <is>
          <t>2023-11-30</t>
        </is>
      </c>
      <c r="C14606" t="inlineStr">
        <is>
          <t>S020</t>
        </is>
      </c>
      <c r="D14606" t="inlineStr">
        <is>
          <t>Store_020</t>
        </is>
      </c>
      <c r="E14606" t="inlineStr">
        <is>
          <t>West</t>
        </is>
      </c>
      <c r="F14606" t="inlineStr">
        <is>
          <t>P0132</t>
        </is>
      </c>
      <c r="G14606" t="inlineStr">
        <is>
          <t>Prod_0132</t>
        </is>
      </c>
      <c r="H14606" t="inlineStr">
        <is>
          <t>Food</t>
        </is>
      </c>
      <c r="I14606" t="n">
        <v>5</v>
      </c>
      <c r="J14606" t="n">
        <v>103.16</v>
      </c>
      <c r="K14606" t="n">
        <v>0</v>
      </c>
      <c r="L14606">
        <f>I14606*J14606*(1-K14606)</f>
        <v/>
      </c>
      <c r="M14606">
        <f>VLOOKUP(F14606,Products!A:D,4,FALSE)*I14606</f>
        <v/>
      </c>
      <c r="N14606">
        <f>L14606-M14606</f>
        <v/>
      </c>
    </row>
    <row r="14607">
      <c r="A14607" t="inlineStr">
        <is>
          <t>T1014605</t>
        </is>
      </c>
      <c r="B14607" t="inlineStr">
        <is>
          <t>2025-03-10</t>
        </is>
      </c>
      <c r="C14607" t="inlineStr">
        <is>
          <t>S011</t>
        </is>
      </c>
      <c r="D14607" t="inlineStr">
        <is>
          <t>Store_011</t>
        </is>
      </c>
      <c r="E14607" t="inlineStr">
        <is>
          <t>South</t>
        </is>
      </c>
      <c r="F14607" t="inlineStr">
        <is>
          <t>P0135</t>
        </is>
      </c>
      <c r="G14607" t="inlineStr">
        <is>
          <t>Prod_0135</t>
        </is>
      </c>
      <c r="H14607" t="inlineStr">
        <is>
          <t>Food</t>
        </is>
      </c>
      <c r="I14607" t="n">
        <v>1</v>
      </c>
      <c r="J14607" t="n">
        <v>73.22</v>
      </c>
      <c r="K14607" t="n">
        <v>0</v>
      </c>
      <c r="L14607">
        <f>I14607*J14607*(1-K14607)</f>
        <v/>
      </c>
      <c r="M14607">
        <f>VLOOKUP(F14607,Products!A:D,4,FALSE)*I14607</f>
        <v/>
      </c>
      <c r="N14607">
        <f>L14607-M14607</f>
        <v/>
      </c>
    </row>
    <row r="14608">
      <c r="A14608" t="inlineStr">
        <is>
          <t>T1014606</t>
        </is>
      </c>
      <c r="B14608" t="inlineStr">
        <is>
          <t>2025-08-30</t>
        </is>
      </c>
      <c r="C14608" t="inlineStr">
        <is>
          <t>S018</t>
        </is>
      </c>
      <c r="D14608" t="inlineStr">
        <is>
          <t>Store_018</t>
        </is>
      </c>
      <c r="E14608" t="inlineStr">
        <is>
          <t>South</t>
        </is>
      </c>
      <c r="F14608" t="inlineStr">
        <is>
          <t>P0198</t>
        </is>
      </c>
      <c r="G14608" t="inlineStr">
        <is>
          <t>Prod_0198</t>
        </is>
      </c>
      <c r="H14608" t="inlineStr">
        <is>
          <t>Beverages</t>
        </is>
      </c>
      <c r="I14608" t="n">
        <v>3</v>
      </c>
      <c r="J14608" t="n">
        <v>895.6</v>
      </c>
      <c r="K14608" t="n">
        <v>0</v>
      </c>
      <c r="L14608">
        <f>I14608*J14608*(1-K14608)</f>
        <v/>
      </c>
      <c r="M14608">
        <f>VLOOKUP(F14608,Products!A:D,4,FALSE)*I14608</f>
        <v/>
      </c>
      <c r="N14608">
        <f>L14608-M14608</f>
        <v/>
      </c>
    </row>
    <row r="14609">
      <c r="A14609" t="inlineStr">
        <is>
          <t>T1014607</t>
        </is>
      </c>
      <c r="B14609" t="inlineStr">
        <is>
          <t>2023-07-17</t>
        </is>
      </c>
      <c r="C14609" t="inlineStr">
        <is>
          <t>S033</t>
        </is>
      </c>
      <c r="D14609" t="inlineStr">
        <is>
          <t>Store_033</t>
        </is>
      </c>
      <c r="E14609" t="inlineStr">
        <is>
          <t>North</t>
        </is>
      </c>
      <c r="F14609" t="inlineStr">
        <is>
          <t>P0148</t>
        </is>
      </c>
      <c r="G14609" t="inlineStr">
        <is>
          <t>Prod_0148</t>
        </is>
      </c>
      <c r="H14609" t="inlineStr">
        <is>
          <t>Electronics</t>
        </is>
      </c>
      <c r="I14609" t="n">
        <v>2</v>
      </c>
      <c r="J14609" t="n">
        <v>295.77</v>
      </c>
      <c r="K14609" t="n">
        <v>0.2</v>
      </c>
      <c r="L14609">
        <f>I14609*J14609*(1-K14609)</f>
        <v/>
      </c>
      <c r="M14609">
        <f>VLOOKUP(F14609,Products!A:D,4,FALSE)*I14609</f>
        <v/>
      </c>
      <c r="N14609">
        <f>L14609-M14609</f>
        <v/>
      </c>
    </row>
    <row r="14610">
      <c r="A14610" t="inlineStr">
        <is>
          <t>T1014608</t>
        </is>
      </c>
      <c r="B14610" t="inlineStr">
        <is>
          <t>2023-04-20</t>
        </is>
      </c>
      <c r="C14610" t="inlineStr">
        <is>
          <t>S049</t>
        </is>
      </c>
      <c r="D14610" t="inlineStr">
        <is>
          <t>Store_049</t>
        </is>
      </c>
      <c r="E14610" t="inlineStr">
        <is>
          <t>North</t>
        </is>
      </c>
      <c r="F14610" t="inlineStr">
        <is>
          <t>P0185</t>
        </is>
      </c>
      <c r="G14610" t="inlineStr">
        <is>
          <t>Prod_0185</t>
        </is>
      </c>
      <c r="H14610" t="inlineStr">
        <is>
          <t>Food</t>
        </is>
      </c>
      <c r="I14610" t="n">
        <v>6</v>
      </c>
      <c r="J14610" t="n">
        <v>418.6</v>
      </c>
      <c r="K14610" t="n">
        <v>0</v>
      </c>
      <c r="L14610">
        <f>I14610*J14610*(1-K14610)</f>
        <v/>
      </c>
      <c r="M14610">
        <f>VLOOKUP(F14610,Products!A:D,4,FALSE)*I14610</f>
        <v/>
      </c>
      <c r="N14610">
        <f>L14610-M14610</f>
        <v/>
      </c>
    </row>
    <row r="14611">
      <c r="A14611" t="inlineStr">
        <is>
          <t>T1014609</t>
        </is>
      </c>
      <c r="B14611" t="inlineStr">
        <is>
          <t>2023-05-17</t>
        </is>
      </c>
      <c r="C14611" t="inlineStr">
        <is>
          <t>S024</t>
        </is>
      </c>
      <c r="D14611" t="inlineStr">
        <is>
          <t>Store_024</t>
        </is>
      </c>
      <c r="E14611" t="inlineStr">
        <is>
          <t>South</t>
        </is>
      </c>
      <c r="F14611" t="inlineStr">
        <is>
          <t>P0179</t>
        </is>
      </c>
      <c r="G14611" t="inlineStr">
        <is>
          <t>Prod_0179</t>
        </is>
      </c>
      <c r="H14611" t="inlineStr">
        <is>
          <t>Household</t>
        </is>
      </c>
      <c r="I14611" t="n">
        <v>9</v>
      </c>
      <c r="J14611" t="n">
        <v>264.88</v>
      </c>
      <c r="K14611" t="n">
        <v>0</v>
      </c>
      <c r="L14611">
        <f>I14611*J14611*(1-K14611)</f>
        <v/>
      </c>
      <c r="M14611">
        <f>VLOOKUP(F14611,Products!A:D,4,FALSE)*I14611</f>
        <v/>
      </c>
      <c r="N14611">
        <f>L14611-M14611</f>
        <v/>
      </c>
    </row>
    <row r="14612">
      <c r="A14612" t="inlineStr">
        <is>
          <t>T1014610</t>
        </is>
      </c>
      <c r="B14612" t="inlineStr">
        <is>
          <t>2024-10-08</t>
        </is>
      </c>
      <c r="C14612" t="inlineStr">
        <is>
          <t>S041</t>
        </is>
      </c>
      <c r="D14612" t="inlineStr">
        <is>
          <t>Store_041</t>
        </is>
      </c>
      <c r="E14612" t="inlineStr">
        <is>
          <t>East</t>
        </is>
      </c>
      <c r="F14612" t="inlineStr">
        <is>
          <t>P0006</t>
        </is>
      </c>
      <c r="G14612" t="inlineStr">
        <is>
          <t>Prod_0006</t>
        </is>
      </c>
      <c r="H14612" t="inlineStr">
        <is>
          <t>Food</t>
        </is>
      </c>
      <c r="I14612" t="n">
        <v>8</v>
      </c>
      <c r="J14612" t="n">
        <v>929.34</v>
      </c>
      <c r="K14612" t="n">
        <v>0</v>
      </c>
      <c r="L14612">
        <f>I14612*J14612*(1-K14612)</f>
        <v/>
      </c>
      <c r="M14612">
        <f>VLOOKUP(F14612,Products!A:D,4,FALSE)*I14612</f>
        <v/>
      </c>
      <c r="N14612">
        <f>L14612-M14612</f>
        <v/>
      </c>
    </row>
    <row r="14613">
      <c r="A14613" t="inlineStr">
        <is>
          <t>T1014611</t>
        </is>
      </c>
      <c r="B14613" t="inlineStr">
        <is>
          <t>2025-04-04</t>
        </is>
      </c>
      <c r="C14613" t="inlineStr">
        <is>
          <t>S030</t>
        </is>
      </c>
      <c r="D14613" t="inlineStr">
        <is>
          <t>Store_030</t>
        </is>
      </c>
      <c r="E14613" t="inlineStr">
        <is>
          <t>North</t>
        </is>
      </c>
      <c r="F14613" t="inlineStr">
        <is>
          <t>P0130</t>
        </is>
      </c>
      <c r="G14613" t="inlineStr">
        <is>
          <t>Prod_0130</t>
        </is>
      </c>
      <c r="H14613" t="inlineStr">
        <is>
          <t>Electronics</t>
        </is>
      </c>
      <c r="I14613" t="n">
        <v>9</v>
      </c>
      <c r="J14613" t="n">
        <v>598.98</v>
      </c>
      <c r="K14613" t="n">
        <v>0</v>
      </c>
      <c r="L14613">
        <f>I14613*J14613*(1-K14613)</f>
        <v/>
      </c>
      <c r="M14613">
        <f>VLOOKUP(F14613,Products!A:D,4,FALSE)*I14613</f>
        <v/>
      </c>
      <c r="N14613">
        <f>L14613-M14613</f>
        <v/>
      </c>
    </row>
    <row r="14614">
      <c r="A14614" t="inlineStr">
        <is>
          <t>T1014612</t>
        </is>
      </c>
      <c r="B14614" t="inlineStr">
        <is>
          <t>2023-11-25</t>
        </is>
      </c>
      <c r="C14614" t="inlineStr">
        <is>
          <t>S005</t>
        </is>
      </c>
      <c r="D14614" t="inlineStr">
        <is>
          <t>Store_005</t>
        </is>
      </c>
      <c r="E14614" t="inlineStr">
        <is>
          <t>Central</t>
        </is>
      </c>
      <c r="F14614" t="inlineStr">
        <is>
          <t>P0174</t>
        </is>
      </c>
      <c r="G14614" t="inlineStr">
        <is>
          <t>Prod_0174</t>
        </is>
      </c>
      <c r="H14614" t="inlineStr">
        <is>
          <t>Food</t>
        </is>
      </c>
      <c r="I14614" t="n">
        <v>3</v>
      </c>
      <c r="J14614" t="n">
        <v>77.58</v>
      </c>
      <c r="K14614" t="n">
        <v>0</v>
      </c>
      <c r="L14614">
        <f>I14614*J14614*(1-K14614)</f>
        <v/>
      </c>
      <c r="M14614">
        <f>VLOOKUP(F14614,Products!A:D,4,FALSE)*I14614</f>
        <v/>
      </c>
      <c r="N14614">
        <f>L14614-M14614</f>
        <v/>
      </c>
    </row>
    <row r="14615">
      <c r="A14615" t="inlineStr">
        <is>
          <t>T1014613</t>
        </is>
      </c>
      <c r="B14615" t="inlineStr">
        <is>
          <t>2024-03-21</t>
        </is>
      </c>
      <c r="C14615" t="inlineStr">
        <is>
          <t>S041</t>
        </is>
      </c>
      <c r="D14615" t="inlineStr">
        <is>
          <t>Store_041</t>
        </is>
      </c>
      <c r="E14615" t="inlineStr">
        <is>
          <t>East</t>
        </is>
      </c>
      <c r="F14615" t="inlineStr">
        <is>
          <t>P0168</t>
        </is>
      </c>
      <c r="G14615" t="inlineStr">
        <is>
          <t>Prod_0168</t>
        </is>
      </c>
      <c r="H14615" t="inlineStr">
        <is>
          <t>Electronics</t>
        </is>
      </c>
      <c r="I14615" t="n">
        <v>6</v>
      </c>
      <c r="J14615" t="n">
        <v>56.74</v>
      </c>
      <c r="K14615" t="n">
        <v>0.15</v>
      </c>
      <c r="L14615">
        <f>I14615*J14615*(1-K14615)</f>
        <v/>
      </c>
      <c r="M14615">
        <f>VLOOKUP(F14615,Products!A:D,4,FALSE)*I14615</f>
        <v/>
      </c>
      <c r="N14615">
        <f>L14615-M14615</f>
        <v/>
      </c>
    </row>
    <row r="14616">
      <c r="A14616" t="inlineStr">
        <is>
          <t>T1014614</t>
        </is>
      </c>
      <c r="B14616" t="inlineStr">
        <is>
          <t>2025-08-16</t>
        </is>
      </c>
      <c r="C14616" t="inlineStr">
        <is>
          <t>S047</t>
        </is>
      </c>
      <c r="D14616" t="inlineStr">
        <is>
          <t>Store_047</t>
        </is>
      </c>
      <c r="E14616" t="inlineStr">
        <is>
          <t>North</t>
        </is>
      </c>
      <c r="F14616" t="inlineStr">
        <is>
          <t>P0103</t>
        </is>
      </c>
      <c r="G14616" t="inlineStr">
        <is>
          <t>Prod_0103</t>
        </is>
      </c>
      <c r="H14616" t="inlineStr">
        <is>
          <t>Stationery</t>
        </is>
      </c>
      <c r="I14616" t="n">
        <v>7</v>
      </c>
      <c r="J14616" t="n">
        <v>712.52</v>
      </c>
      <c r="K14616" t="n">
        <v>0.05</v>
      </c>
      <c r="L14616">
        <f>I14616*J14616*(1-K14616)</f>
        <v/>
      </c>
      <c r="M14616">
        <f>VLOOKUP(F14616,Products!A:D,4,FALSE)*I14616</f>
        <v/>
      </c>
      <c r="N14616">
        <f>L14616-M14616</f>
        <v/>
      </c>
    </row>
    <row r="14617">
      <c r="A14617" t="inlineStr">
        <is>
          <t>T1014615</t>
        </is>
      </c>
      <c r="B14617" t="inlineStr">
        <is>
          <t>2024-08-16</t>
        </is>
      </c>
      <c r="C14617" t="inlineStr">
        <is>
          <t>S021</t>
        </is>
      </c>
      <c r="D14617" t="inlineStr">
        <is>
          <t>Store_021</t>
        </is>
      </c>
      <c r="E14617" t="inlineStr">
        <is>
          <t>North</t>
        </is>
      </c>
      <c r="F14617" t="inlineStr">
        <is>
          <t>P0002</t>
        </is>
      </c>
      <c r="G14617" t="inlineStr">
        <is>
          <t>Prod_0002</t>
        </is>
      </c>
      <c r="H14617" t="inlineStr">
        <is>
          <t>Food</t>
        </is>
      </c>
      <c r="I14617" t="n">
        <v>4</v>
      </c>
      <c r="J14617" t="n">
        <v>266.03</v>
      </c>
      <c r="K14617" t="n">
        <v>0.15</v>
      </c>
      <c r="L14617">
        <f>I14617*J14617*(1-K14617)</f>
        <v/>
      </c>
      <c r="M14617">
        <f>VLOOKUP(F14617,Products!A:D,4,FALSE)*I14617</f>
        <v/>
      </c>
      <c r="N14617">
        <f>L14617-M14617</f>
        <v/>
      </c>
    </row>
    <row r="14618">
      <c r="A14618" t="inlineStr">
        <is>
          <t>T1014616</t>
        </is>
      </c>
      <c r="B14618" t="inlineStr">
        <is>
          <t>2023-08-12</t>
        </is>
      </c>
      <c r="C14618" t="inlineStr">
        <is>
          <t>S040</t>
        </is>
      </c>
      <c r="D14618" t="inlineStr">
        <is>
          <t>Store_040</t>
        </is>
      </c>
      <c r="E14618" t="inlineStr">
        <is>
          <t>Central</t>
        </is>
      </c>
      <c r="F14618" t="inlineStr">
        <is>
          <t>P0174</t>
        </is>
      </c>
      <c r="G14618" t="inlineStr">
        <is>
          <t>Prod_0174</t>
        </is>
      </c>
      <c r="H14618" t="inlineStr">
        <is>
          <t>Food</t>
        </is>
      </c>
      <c r="I14618" t="n">
        <v>9</v>
      </c>
      <c r="J14618" t="n">
        <v>98.29000000000001</v>
      </c>
      <c r="K14618" t="n">
        <v>0.2</v>
      </c>
      <c r="L14618">
        <f>I14618*J14618*(1-K14618)</f>
        <v/>
      </c>
      <c r="M14618">
        <f>VLOOKUP(F14618,Products!A:D,4,FALSE)*I14618</f>
        <v/>
      </c>
      <c r="N14618">
        <f>L14618-M14618</f>
        <v/>
      </c>
    </row>
    <row r="14619">
      <c r="A14619" t="inlineStr">
        <is>
          <t>T1014617</t>
        </is>
      </c>
      <c r="B14619" t="inlineStr">
        <is>
          <t>2023-11-27</t>
        </is>
      </c>
      <c r="C14619" t="inlineStr">
        <is>
          <t>S026</t>
        </is>
      </c>
      <c r="D14619" t="inlineStr">
        <is>
          <t>Store_026</t>
        </is>
      </c>
      <c r="E14619" t="inlineStr">
        <is>
          <t>North</t>
        </is>
      </c>
      <c r="F14619" t="inlineStr">
        <is>
          <t>P0112</t>
        </is>
      </c>
      <c r="G14619" t="inlineStr">
        <is>
          <t>Prod_0112</t>
        </is>
      </c>
      <c r="H14619" t="inlineStr">
        <is>
          <t>Beverages</t>
        </is>
      </c>
      <c r="I14619" t="n">
        <v>3</v>
      </c>
      <c r="J14619" t="n">
        <v>806.24</v>
      </c>
      <c r="K14619" t="n">
        <v>0.05</v>
      </c>
      <c r="L14619">
        <f>I14619*J14619*(1-K14619)</f>
        <v/>
      </c>
      <c r="M14619">
        <f>VLOOKUP(F14619,Products!A:D,4,FALSE)*I14619</f>
        <v/>
      </c>
      <c r="N14619">
        <f>L14619-M14619</f>
        <v/>
      </c>
    </row>
    <row r="14620">
      <c r="A14620" t="inlineStr">
        <is>
          <t>T1014618</t>
        </is>
      </c>
      <c r="B14620" t="inlineStr">
        <is>
          <t>2025-06-07</t>
        </is>
      </c>
      <c r="C14620" t="inlineStr">
        <is>
          <t>S037</t>
        </is>
      </c>
      <c r="D14620" t="inlineStr">
        <is>
          <t>Store_037</t>
        </is>
      </c>
      <c r="E14620" t="inlineStr">
        <is>
          <t>East</t>
        </is>
      </c>
      <c r="F14620" t="inlineStr">
        <is>
          <t>P0001</t>
        </is>
      </c>
      <c r="G14620" t="inlineStr">
        <is>
          <t>Prod_0001</t>
        </is>
      </c>
      <c r="H14620" t="inlineStr">
        <is>
          <t>Beverages</t>
        </is>
      </c>
      <c r="I14620" t="n">
        <v>5</v>
      </c>
      <c r="J14620" t="n">
        <v>704.5</v>
      </c>
      <c r="K14620" t="n">
        <v>0.05</v>
      </c>
      <c r="L14620">
        <f>I14620*J14620*(1-K14620)</f>
        <v/>
      </c>
      <c r="M14620">
        <f>VLOOKUP(F14620,Products!A:D,4,FALSE)*I14620</f>
        <v/>
      </c>
      <c r="N14620">
        <f>L14620-M14620</f>
        <v/>
      </c>
    </row>
    <row r="14621">
      <c r="A14621" t="inlineStr">
        <is>
          <t>T1014619</t>
        </is>
      </c>
      <c r="B14621" t="inlineStr">
        <is>
          <t>2023-10-28</t>
        </is>
      </c>
      <c r="C14621" t="inlineStr">
        <is>
          <t>S026</t>
        </is>
      </c>
      <c r="D14621" t="inlineStr">
        <is>
          <t>Store_026</t>
        </is>
      </c>
      <c r="E14621" t="inlineStr">
        <is>
          <t>North</t>
        </is>
      </c>
      <c r="F14621" t="inlineStr">
        <is>
          <t>P0181</t>
        </is>
      </c>
      <c r="G14621" t="inlineStr">
        <is>
          <t>Prod_0181</t>
        </is>
      </c>
      <c r="H14621" t="inlineStr">
        <is>
          <t>Electronics</t>
        </is>
      </c>
      <c r="I14621" t="n">
        <v>4</v>
      </c>
      <c r="J14621" t="n">
        <v>936.47</v>
      </c>
      <c r="K14621" t="n">
        <v>0</v>
      </c>
      <c r="L14621">
        <f>I14621*J14621*(1-K14621)</f>
        <v/>
      </c>
      <c r="M14621">
        <f>VLOOKUP(F14621,Products!A:D,4,FALSE)*I14621</f>
        <v/>
      </c>
      <c r="N14621">
        <f>L14621-M14621</f>
        <v/>
      </c>
    </row>
    <row r="14622">
      <c r="A14622" t="inlineStr">
        <is>
          <t>T1014620</t>
        </is>
      </c>
      <c r="B14622" t="inlineStr">
        <is>
          <t>2023-02-24</t>
        </is>
      </c>
      <c r="C14622" t="inlineStr">
        <is>
          <t>S029</t>
        </is>
      </c>
      <c r="D14622" t="inlineStr">
        <is>
          <t>Store_029</t>
        </is>
      </c>
      <c r="E14622" t="inlineStr">
        <is>
          <t>South</t>
        </is>
      </c>
      <c r="F14622" t="inlineStr">
        <is>
          <t>P0098</t>
        </is>
      </c>
      <c r="G14622" t="inlineStr">
        <is>
          <t>Prod_0098</t>
        </is>
      </c>
      <c r="H14622" t="inlineStr">
        <is>
          <t>Clothing</t>
        </is>
      </c>
      <c r="I14622" t="n">
        <v>1</v>
      </c>
      <c r="J14622" t="n">
        <v>503.79</v>
      </c>
      <c r="K14622" t="n">
        <v>0</v>
      </c>
      <c r="L14622">
        <f>I14622*J14622*(1-K14622)</f>
        <v/>
      </c>
      <c r="M14622">
        <f>VLOOKUP(F14622,Products!A:D,4,FALSE)*I14622</f>
        <v/>
      </c>
      <c r="N14622">
        <f>L14622-M14622</f>
        <v/>
      </c>
    </row>
    <row r="14623">
      <c r="A14623" t="inlineStr">
        <is>
          <t>T1014621</t>
        </is>
      </c>
      <c r="B14623" t="inlineStr">
        <is>
          <t>2025-04-20</t>
        </is>
      </c>
      <c r="C14623" t="inlineStr">
        <is>
          <t>S041</t>
        </is>
      </c>
      <c r="D14623" t="inlineStr">
        <is>
          <t>Store_041</t>
        </is>
      </c>
      <c r="E14623" t="inlineStr">
        <is>
          <t>East</t>
        </is>
      </c>
      <c r="F14623" t="inlineStr">
        <is>
          <t>P0085</t>
        </is>
      </c>
      <c r="G14623" t="inlineStr">
        <is>
          <t>Prod_0085</t>
        </is>
      </c>
      <c r="H14623" t="inlineStr">
        <is>
          <t>Food</t>
        </is>
      </c>
      <c r="I14623" t="n">
        <v>4</v>
      </c>
      <c r="J14623" t="n">
        <v>367.12</v>
      </c>
      <c r="K14623" t="n">
        <v>0</v>
      </c>
      <c r="L14623">
        <f>I14623*J14623*(1-K14623)</f>
        <v/>
      </c>
      <c r="M14623">
        <f>VLOOKUP(F14623,Products!A:D,4,FALSE)*I14623</f>
        <v/>
      </c>
      <c r="N14623">
        <f>L14623-M14623</f>
        <v/>
      </c>
    </row>
    <row r="14624">
      <c r="A14624" t="inlineStr">
        <is>
          <t>T1014622</t>
        </is>
      </c>
      <c r="B14624" t="inlineStr">
        <is>
          <t>2025-06-07</t>
        </is>
      </c>
      <c r="C14624" t="inlineStr">
        <is>
          <t>S010</t>
        </is>
      </c>
      <c r="D14624" t="inlineStr">
        <is>
          <t>Store_010</t>
        </is>
      </c>
      <c r="E14624" t="inlineStr">
        <is>
          <t>North</t>
        </is>
      </c>
      <c r="F14624" t="inlineStr">
        <is>
          <t>P0040</t>
        </is>
      </c>
      <c r="G14624" t="inlineStr">
        <is>
          <t>Prod_0040</t>
        </is>
      </c>
      <c r="H14624" t="inlineStr">
        <is>
          <t>Toys</t>
        </is>
      </c>
      <c r="I14624" t="n">
        <v>6</v>
      </c>
      <c r="J14624" t="n">
        <v>71.61</v>
      </c>
      <c r="K14624" t="n">
        <v>0</v>
      </c>
      <c r="L14624">
        <f>I14624*J14624*(1-K14624)</f>
        <v/>
      </c>
      <c r="M14624">
        <f>VLOOKUP(F14624,Products!A:D,4,FALSE)*I14624</f>
        <v/>
      </c>
      <c r="N14624">
        <f>L14624-M14624</f>
        <v/>
      </c>
    </row>
    <row r="14625">
      <c r="A14625" t="inlineStr">
        <is>
          <t>T1014623</t>
        </is>
      </c>
      <c r="B14625" t="inlineStr">
        <is>
          <t>2023-01-21</t>
        </is>
      </c>
      <c r="C14625" t="inlineStr">
        <is>
          <t>S023</t>
        </is>
      </c>
      <c r="D14625" t="inlineStr">
        <is>
          <t>Store_023</t>
        </is>
      </c>
      <c r="E14625" t="inlineStr">
        <is>
          <t>South</t>
        </is>
      </c>
      <c r="F14625" t="inlineStr">
        <is>
          <t>P0044</t>
        </is>
      </c>
      <c r="G14625" t="inlineStr">
        <is>
          <t>Prod_0044</t>
        </is>
      </c>
      <c r="H14625" t="inlineStr">
        <is>
          <t>Food</t>
        </is>
      </c>
      <c r="I14625" t="n">
        <v>5</v>
      </c>
      <c r="J14625" t="n">
        <v>207.12</v>
      </c>
      <c r="K14625" t="n">
        <v>0.1</v>
      </c>
      <c r="L14625">
        <f>I14625*J14625*(1-K14625)</f>
        <v/>
      </c>
      <c r="M14625">
        <f>VLOOKUP(F14625,Products!A:D,4,FALSE)*I14625</f>
        <v/>
      </c>
      <c r="N14625">
        <f>L14625-M14625</f>
        <v/>
      </c>
    </row>
    <row r="14626">
      <c r="A14626" t="inlineStr">
        <is>
          <t>T1014624</t>
        </is>
      </c>
      <c r="B14626" t="inlineStr">
        <is>
          <t>2024-09-26</t>
        </is>
      </c>
      <c r="C14626" t="inlineStr">
        <is>
          <t>S050</t>
        </is>
      </c>
      <c r="D14626" t="inlineStr">
        <is>
          <t>Store_050</t>
        </is>
      </c>
      <c r="E14626" t="inlineStr">
        <is>
          <t>South</t>
        </is>
      </c>
      <c r="F14626" t="inlineStr">
        <is>
          <t>P0100</t>
        </is>
      </c>
      <c r="G14626" t="inlineStr">
        <is>
          <t>Prod_0100</t>
        </is>
      </c>
      <c r="H14626" t="inlineStr">
        <is>
          <t>Household</t>
        </is>
      </c>
      <c r="I14626" t="n">
        <v>9</v>
      </c>
      <c r="J14626" t="n">
        <v>419.56</v>
      </c>
      <c r="K14626" t="n">
        <v>0.05</v>
      </c>
      <c r="L14626">
        <f>I14626*J14626*(1-K14626)</f>
        <v/>
      </c>
      <c r="M14626">
        <f>VLOOKUP(F14626,Products!A:D,4,FALSE)*I14626</f>
        <v/>
      </c>
      <c r="N14626">
        <f>L14626-M14626</f>
        <v/>
      </c>
    </row>
    <row r="14627">
      <c r="A14627" t="inlineStr">
        <is>
          <t>T1014625</t>
        </is>
      </c>
      <c r="B14627" t="inlineStr">
        <is>
          <t>2024-06-06</t>
        </is>
      </c>
      <c r="C14627" t="inlineStr">
        <is>
          <t>S047</t>
        </is>
      </c>
      <c r="D14627" t="inlineStr">
        <is>
          <t>Store_047</t>
        </is>
      </c>
      <c r="E14627" t="inlineStr">
        <is>
          <t>North</t>
        </is>
      </c>
      <c r="F14627" t="inlineStr">
        <is>
          <t>P0013</t>
        </is>
      </c>
      <c r="G14627" t="inlineStr">
        <is>
          <t>Prod_0013</t>
        </is>
      </c>
      <c r="H14627" t="inlineStr">
        <is>
          <t>Clothing</t>
        </is>
      </c>
      <c r="I14627" t="n">
        <v>5</v>
      </c>
      <c r="J14627" t="n">
        <v>76.48</v>
      </c>
      <c r="K14627" t="n">
        <v>0</v>
      </c>
      <c r="L14627">
        <f>I14627*J14627*(1-K14627)</f>
        <v/>
      </c>
      <c r="M14627">
        <f>VLOOKUP(F14627,Products!A:D,4,FALSE)*I14627</f>
        <v/>
      </c>
      <c r="N14627">
        <f>L14627-M14627</f>
        <v/>
      </c>
    </row>
    <row r="14628">
      <c r="A14628" t="inlineStr">
        <is>
          <t>T1014626</t>
        </is>
      </c>
      <c r="B14628" t="inlineStr">
        <is>
          <t>2023-03-01</t>
        </is>
      </c>
      <c r="C14628" t="inlineStr">
        <is>
          <t>S038</t>
        </is>
      </c>
      <c r="D14628" t="inlineStr">
        <is>
          <t>Store_038</t>
        </is>
      </c>
      <c r="E14628" t="inlineStr">
        <is>
          <t>East</t>
        </is>
      </c>
      <c r="F14628" t="inlineStr">
        <is>
          <t>P0177</t>
        </is>
      </c>
      <c r="G14628" t="inlineStr">
        <is>
          <t>Prod_0177</t>
        </is>
      </c>
      <c r="H14628" t="inlineStr">
        <is>
          <t>Household</t>
        </is>
      </c>
      <c r="I14628" t="n">
        <v>6</v>
      </c>
      <c r="J14628" t="n">
        <v>195.31</v>
      </c>
      <c r="K14628" t="n">
        <v>0</v>
      </c>
      <c r="L14628">
        <f>I14628*J14628*(1-K14628)</f>
        <v/>
      </c>
      <c r="M14628">
        <f>VLOOKUP(F14628,Products!A:D,4,FALSE)*I14628</f>
        <v/>
      </c>
      <c r="N14628">
        <f>L14628-M14628</f>
        <v/>
      </c>
    </row>
    <row r="14629">
      <c r="A14629" t="inlineStr">
        <is>
          <t>T1014627</t>
        </is>
      </c>
      <c r="B14629" t="inlineStr">
        <is>
          <t>2025-06-26</t>
        </is>
      </c>
      <c r="C14629" t="inlineStr">
        <is>
          <t>S015</t>
        </is>
      </c>
      <c r="D14629" t="inlineStr">
        <is>
          <t>Store_015</t>
        </is>
      </c>
      <c r="E14629" t="inlineStr">
        <is>
          <t>North</t>
        </is>
      </c>
      <c r="F14629" t="inlineStr">
        <is>
          <t>P0169</t>
        </is>
      </c>
      <c r="G14629" t="inlineStr">
        <is>
          <t>Prod_0169</t>
        </is>
      </c>
      <c r="H14629" t="inlineStr">
        <is>
          <t>Beverages</t>
        </is>
      </c>
      <c r="I14629" t="n">
        <v>8</v>
      </c>
      <c r="J14629" t="n">
        <v>737.15</v>
      </c>
      <c r="K14629" t="n">
        <v>0</v>
      </c>
      <c r="L14629">
        <f>I14629*J14629*(1-K14629)</f>
        <v/>
      </c>
      <c r="M14629">
        <f>VLOOKUP(F14629,Products!A:D,4,FALSE)*I14629</f>
        <v/>
      </c>
      <c r="N14629">
        <f>L14629-M14629</f>
        <v/>
      </c>
    </row>
    <row r="14630">
      <c r="A14630" t="inlineStr">
        <is>
          <t>T1014628</t>
        </is>
      </c>
      <c r="B14630" t="inlineStr">
        <is>
          <t>2025-09-14</t>
        </is>
      </c>
      <c r="C14630" t="inlineStr">
        <is>
          <t>S031</t>
        </is>
      </c>
      <c r="D14630" t="inlineStr">
        <is>
          <t>Store_031</t>
        </is>
      </c>
      <c r="E14630" t="inlineStr">
        <is>
          <t>Central</t>
        </is>
      </c>
      <c r="F14630" t="inlineStr">
        <is>
          <t>P0179</t>
        </is>
      </c>
      <c r="G14630" t="inlineStr">
        <is>
          <t>Prod_0179</t>
        </is>
      </c>
      <c r="H14630" t="inlineStr">
        <is>
          <t>Household</t>
        </is>
      </c>
      <c r="I14630" t="n">
        <v>9</v>
      </c>
      <c r="J14630" t="n">
        <v>258.26</v>
      </c>
      <c r="K14630" t="n">
        <v>0</v>
      </c>
      <c r="L14630">
        <f>I14630*J14630*(1-K14630)</f>
        <v/>
      </c>
      <c r="M14630">
        <f>VLOOKUP(F14630,Products!A:D,4,FALSE)*I14630</f>
        <v/>
      </c>
      <c r="N14630">
        <f>L14630-M14630</f>
        <v/>
      </c>
    </row>
    <row r="14631">
      <c r="A14631" t="inlineStr">
        <is>
          <t>T1014629</t>
        </is>
      </c>
      <c r="B14631" t="inlineStr">
        <is>
          <t>2024-03-07</t>
        </is>
      </c>
      <c r="C14631" t="inlineStr">
        <is>
          <t>S039</t>
        </is>
      </c>
      <c r="D14631" t="inlineStr">
        <is>
          <t>Store_039</t>
        </is>
      </c>
      <c r="E14631" t="inlineStr">
        <is>
          <t>North</t>
        </is>
      </c>
      <c r="F14631" t="inlineStr">
        <is>
          <t>P0123</t>
        </is>
      </c>
      <c r="G14631" t="inlineStr">
        <is>
          <t>Prod_0123</t>
        </is>
      </c>
      <c r="H14631" t="inlineStr">
        <is>
          <t>Food</t>
        </is>
      </c>
      <c r="I14631" t="n">
        <v>6</v>
      </c>
      <c r="J14631" t="n">
        <v>517.02</v>
      </c>
      <c r="K14631" t="n">
        <v>0.1</v>
      </c>
      <c r="L14631">
        <f>I14631*J14631*(1-K14631)</f>
        <v/>
      </c>
      <c r="M14631">
        <f>VLOOKUP(F14631,Products!A:D,4,FALSE)*I14631</f>
        <v/>
      </c>
      <c r="N14631">
        <f>L14631-M14631</f>
        <v/>
      </c>
    </row>
    <row r="14632">
      <c r="A14632" t="inlineStr">
        <is>
          <t>T1014630</t>
        </is>
      </c>
      <c r="B14632" t="inlineStr">
        <is>
          <t>2025-06-27</t>
        </is>
      </c>
      <c r="C14632" t="inlineStr">
        <is>
          <t>S033</t>
        </is>
      </c>
      <c r="D14632" t="inlineStr">
        <is>
          <t>Store_033</t>
        </is>
      </c>
      <c r="E14632" t="inlineStr">
        <is>
          <t>North</t>
        </is>
      </c>
      <c r="F14632" t="inlineStr">
        <is>
          <t>P0121</t>
        </is>
      </c>
      <c r="G14632" t="inlineStr">
        <is>
          <t>Prod_0121</t>
        </is>
      </c>
      <c r="H14632" t="inlineStr">
        <is>
          <t>Clothing</t>
        </is>
      </c>
      <c r="I14632" t="n">
        <v>1</v>
      </c>
      <c r="J14632" t="n">
        <v>954.6900000000001</v>
      </c>
      <c r="K14632" t="n">
        <v>0</v>
      </c>
      <c r="L14632">
        <f>I14632*J14632*(1-K14632)</f>
        <v/>
      </c>
      <c r="M14632">
        <f>VLOOKUP(F14632,Products!A:D,4,FALSE)*I14632</f>
        <v/>
      </c>
      <c r="N14632">
        <f>L14632-M14632</f>
        <v/>
      </c>
    </row>
    <row r="14633">
      <c r="A14633" t="inlineStr">
        <is>
          <t>T1014631</t>
        </is>
      </c>
      <c r="B14633" t="inlineStr">
        <is>
          <t>2025-07-01</t>
        </is>
      </c>
      <c r="C14633" t="inlineStr">
        <is>
          <t>S027</t>
        </is>
      </c>
      <c r="D14633" t="inlineStr">
        <is>
          <t>Store_027</t>
        </is>
      </c>
      <c r="E14633" t="inlineStr">
        <is>
          <t>South</t>
        </is>
      </c>
      <c r="F14633" t="inlineStr">
        <is>
          <t>P0196</t>
        </is>
      </c>
      <c r="G14633" t="inlineStr">
        <is>
          <t>Prod_0196</t>
        </is>
      </c>
      <c r="H14633" t="inlineStr">
        <is>
          <t>Beverages</t>
        </is>
      </c>
      <c r="I14633" t="n">
        <v>8</v>
      </c>
      <c r="J14633" t="n">
        <v>955.4</v>
      </c>
      <c r="K14633" t="n">
        <v>0</v>
      </c>
      <c r="L14633">
        <f>I14633*J14633*(1-K14633)</f>
        <v/>
      </c>
      <c r="M14633">
        <f>VLOOKUP(F14633,Products!A:D,4,FALSE)*I14633</f>
        <v/>
      </c>
      <c r="N14633">
        <f>L14633-M14633</f>
        <v/>
      </c>
    </row>
    <row r="14634">
      <c r="A14634" t="inlineStr">
        <is>
          <t>T1014632</t>
        </is>
      </c>
      <c r="B14634" t="inlineStr">
        <is>
          <t>2023-08-06</t>
        </is>
      </c>
      <c r="C14634" t="inlineStr">
        <is>
          <t>S026</t>
        </is>
      </c>
      <c r="D14634" t="inlineStr">
        <is>
          <t>Store_026</t>
        </is>
      </c>
      <c r="E14634" t="inlineStr">
        <is>
          <t>North</t>
        </is>
      </c>
      <c r="F14634" t="inlineStr">
        <is>
          <t>P0196</t>
        </is>
      </c>
      <c r="G14634" t="inlineStr">
        <is>
          <t>Prod_0196</t>
        </is>
      </c>
      <c r="H14634" t="inlineStr">
        <is>
          <t>Beverages</t>
        </is>
      </c>
      <c r="I14634" t="n">
        <v>4</v>
      </c>
      <c r="J14634" t="n">
        <v>878.39</v>
      </c>
      <c r="K14634" t="n">
        <v>0</v>
      </c>
      <c r="L14634">
        <f>I14634*J14634*(1-K14634)</f>
        <v/>
      </c>
      <c r="M14634">
        <f>VLOOKUP(F14634,Products!A:D,4,FALSE)*I14634</f>
        <v/>
      </c>
      <c r="N14634">
        <f>L14634-M14634</f>
        <v/>
      </c>
    </row>
    <row r="14635">
      <c r="A14635" t="inlineStr">
        <is>
          <t>T1014633</t>
        </is>
      </c>
      <c r="B14635" t="inlineStr">
        <is>
          <t>2025-08-29</t>
        </is>
      </c>
      <c r="C14635" t="inlineStr">
        <is>
          <t>S037</t>
        </is>
      </c>
      <c r="D14635" t="inlineStr">
        <is>
          <t>Store_037</t>
        </is>
      </c>
      <c r="E14635" t="inlineStr">
        <is>
          <t>East</t>
        </is>
      </c>
      <c r="F14635" t="inlineStr">
        <is>
          <t>P0066</t>
        </is>
      </c>
      <c r="G14635" t="inlineStr">
        <is>
          <t>Prod_0066</t>
        </is>
      </c>
      <c r="H14635" t="inlineStr">
        <is>
          <t>Household</t>
        </is>
      </c>
      <c r="I14635" t="n">
        <v>4</v>
      </c>
      <c r="J14635" t="n">
        <v>379.35</v>
      </c>
      <c r="K14635" t="n">
        <v>0</v>
      </c>
      <c r="L14635">
        <f>I14635*J14635*(1-K14635)</f>
        <v/>
      </c>
      <c r="M14635">
        <f>VLOOKUP(F14635,Products!A:D,4,FALSE)*I14635</f>
        <v/>
      </c>
      <c r="N14635">
        <f>L14635-M14635</f>
        <v/>
      </c>
    </row>
    <row r="14636">
      <c r="A14636" t="inlineStr">
        <is>
          <t>T1014634</t>
        </is>
      </c>
      <c r="B14636" t="inlineStr">
        <is>
          <t>2024-02-25</t>
        </is>
      </c>
      <c r="C14636" t="inlineStr">
        <is>
          <t>S036</t>
        </is>
      </c>
      <c r="D14636" t="inlineStr">
        <is>
          <t>Store_036</t>
        </is>
      </c>
      <c r="E14636" t="inlineStr">
        <is>
          <t>Central</t>
        </is>
      </c>
      <c r="F14636" t="inlineStr">
        <is>
          <t>P0124</t>
        </is>
      </c>
      <c r="G14636" t="inlineStr">
        <is>
          <t>Prod_0124</t>
        </is>
      </c>
      <c r="H14636" t="inlineStr">
        <is>
          <t>Beverages</t>
        </is>
      </c>
      <c r="I14636" t="n">
        <v>1</v>
      </c>
      <c r="J14636" t="n">
        <v>727.42</v>
      </c>
      <c r="K14636" t="n">
        <v>0</v>
      </c>
      <c r="L14636">
        <f>I14636*J14636*(1-K14636)</f>
        <v/>
      </c>
      <c r="M14636">
        <f>VLOOKUP(F14636,Products!A:D,4,FALSE)*I14636</f>
        <v/>
      </c>
      <c r="N14636">
        <f>L14636-M14636</f>
        <v/>
      </c>
    </row>
    <row r="14637">
      <c r="A14637" t="inlineStr">
        <is>
          <t>T1014635</t>
        </is>
      </c>
      <c r="B14637" t="inlineStr">
        <is>
          <t>2024-05-16</t>
        </is>
      </c>
      <c r="C14637" t="inlineStr">
        <is>
          <t>S043</t>
        </is>
      </c>
      <c r="D14637" t="inlineStr">
        <is>
          <t>Store_043</t>
        </is>
      </c>
      <c r="E14637" t="inlineStr">
        <is>
          <t>East</t>
        </is>
      </c>
      <c r="F14637" t="inlineStr">
        <is>
          <t>P0109</t>
        </is>
      </c>
      <c r="G14637" t="inlineStr">
        <is>
          <t>Prod_0109</t>
        </is>
      </c>
      <c r="H14637" t="inlineStr">
        <is>
          <t>Beverages</t>
        </is>
      </c>
      <c r="I14637" t="n">
        <v>4</v>
      </c>
      <c r="J14637" t="n">
        <v>712.66</v>
      </c>
      <c r="K14637" t="n">
        <v>0</v>
      </c>
      <c r="L14637">
        <f>I14637*J14637*(1-K14637)</f>
        <v/>
      </c>
      <c r="M14637">
        <f>VLOOKUP(F14637,Products!A:D,4,FALSE)*I14637</f>
        <v/>
      </c>
      <c r="N14637">
        <f>L14637-M14637</f>
        <v/>
      </c>
    </row>
    <row r="14638">
      <c r="A14638" t="inlineStr">
        <is>
          <t>T1014636</t>
        </is>
      </c>
      <c r="B14638" t="inlineStr">
        <is>
          <t>2025-01-18</t>
        </is>
      </c>
      <c r="C14638" t="inlineStr">
        <is>
          <t>S036</t>
        </is>
      </c>
      <c r="D14638" t="inlineStr">
        <is>
          <t>Store_036</t>
        </is>
      </c>
      <c r="E14638" t="inlineStr">
        <is>
          <t>Central</t>
        </is>
      </c>
      <c r="F14638" t="inlineStr">
        <is>
          <t>P0017</t>
        </is>
      </c>
      <c r="G14638" t="inlineStr">
        <is>
          <t>Prod_0017</t>
        </is>
      </c>
      <c r="H14638" t="inlineStr">
        <is>
          <t>Food</t>
        </is>
      </c>
      <c r="I14638" t="n">
        <v>4</v>
      </c>
      <c r="J14638" t="n">
        <v>621.55</v>
      </c>
      <c r="K14638" t="n">
        <v>0.05</v>
      </c>
      <c r="L14638">
        <f>I14638*J14638*(1-K14638)</f>
        <v/>
      </c>
      <c r="M14638">
        <f>VLOOKUP(F14638,Products!A:D,4,FALSE)*I14638</f>
        <v/>
      </c>
      <c r="N14638">
        <f>L14638-M14638</f>
        <v/>
      </c>
    </row>
    <row r="14639">
      <c r="A14639" t="inlineStr">
        <is>
          <t>T1014637</t>
        </is>
      </c>
      <c r="B14639" t="inlineStr">
        <is>
          <t>2023-08-28</t>
        </is>
      </c>
      <c r="C14639" t="inlineStr">
        <is>
          <t>S007</t>
        </is>
      </c>
      <c r="D14639" t="inlineStr">
        <is>
          <t>Store_007</t>
        </is>
      </c>
      <c r="E14639" t="inlineStr">
        <is>
          <t>East</t>
        </is>
      </c>
      <c r="F14639" t="inlineStr">
        <is>
          <t>P0119</t>
        </is>
      </c>
      <c r="G14639" t="inlineStr">
        <is>
          <t>Prod_0119</t>
        </is>
      </c>
      <c r="H14639" t="inlineStr">
        <is>
          <t>Electronics</t>
        </is>
      </c>
      <c r="I14639" t="n">
        <v>6</v>
      </c>
      <c r="J14639" t="n">
        <v>266.69</v>
      </c>
      <c r="K14639" t="n">
        <v>0.2</v>
      </c>
      <c r="L14639">
        <f>I14639*J14639*(1-K14639)</f>
        <v/>
      </c>
      <c r="M14639">
        <f>VLOOKUP(F14639,Products!A:D,4,FALSE)*I14639</f>
        <v/>
      </c>
      <c r="N14639">
        <f>L14639-M14639</f>
        <v/>
      </c>
    </row>
    <row r="14640">
      <c r="A14640" t="inlineStr">
        <is>
          <t>T1014638</t>
        </is>
      </c>
      <c r="B14640" t="inlineStr">
        <is>
          <t>2024-05-18</t>
        </is>
      </c>
      <c r="C14640" t="inlineStr">
        <is>
          <t>S047</t>
        </is>
      </c>
      <c r="D14640" t="inlineStr">
        <is>
          <t>Store_047</t>
        </is>
      </c>
      <c r="E14640" t="inlineStr">
        <is>
          <t>North</t>
        </is>
      </c>
      <c r="F14640" t="inlineStr">
        <is>
          <t>P0111</t>
        </is>
      </c>
      <c r="G14640" t="inlineStr">
        <is>
          <t>Prod_0111</t>
        </is>
      </c>
      <c r="H14640" t="inlineStr">
        <is>
          <t>Clothing</t>
        </is>
      </c>
      <c r="I14640" t="n">
        <v>6</v>
      </c>
      <c r="J14640" t="n">
        <v>634.53</v>
      </c>
      <c r="K14640" t="n">
        <v>0.15</v>
      </c>
      <c r="L14640">
        <f>I14640*J14640*(1-K14640)</f>
        <v/>
      </c>
      <c r="M14640">
        <f>VLOOKUP(F14640,Products!A:D,4,FALSE)*I14640</f>
        <v/>
      </c>
      <c r="N14640">
        <f>L14640-M14640</f>
        <v/>
      </c>
    </row>
    <row r="14641">
      <c r="A14641" t="inlineStr">
        <is>
          <t>T1014639</t>
        </is>
      </c>
      <c r="B14641" t="inlineStr">
        <is>
          <t>2024-04-05</t>
        </is>
      </c>
      <c r="C14641" t="inlineStr">
        <is>
          <t>S009</t>
        </is>
      </c>
      <c r="D14641" t="inlineStr">
        <is>
          <t>Store_009</t>
        </is>
      </c>
      <c r="E14641" t="inlineStr">
        <is>
          <t>Central</t>
        </is>
      </c>
      <c r="F14641" t="inlineStr">
        <is>
          <t>P0010</t>
        </is>
      </c>
      <c r="G14641" t="inlineStr">
        <is>
          <t>Prod_0010</t>
        </is>
      </c>
      <c r="H14641" t="inlineStr">
        <is>
          <t>Electronics</t>
        </is>
      </c>
      <c r="I14641" t="n">
        <v>4</v>
      </c>
      <c r="J14641" t="n">
        <v>746.49</v>
      </c>
      <c r="K14641" t="n">
        <v>0</v>
      </c>
      <c r="L14641">
        <f>I14641*J14641*(1-K14641)</f>
        <v/>
      </c>
      <c r="M14641">
        <f>VLOOKUP(F14641,Products!A:D,4,FALSE)*I14641</f>
        <v/>
      </c>
      <c r="N14641">
        <f>L14641-M14641</f>
        <v/>
      </c>
    </row>
    <row r="14642">
      <c r="A14642" t="inlineStr">
        <is>
          <t>T1014640</t>
        </is>
      </c>
      <c r="B14642" t="inlineStr">
        <is>
          <t>2024-09-07</t>
        </is>
      </c>
      <c r="C14642" t="inlineStr">
        <is>
          <t>S021</t>
        </is>
      </c>
      <c r="D14642" t="inlineStr">
        <is>
          <t>Store_021</t>
        </is>
      </c>
      <c r="E14642" t="inlineStr">
        <is>
          <t>North</t>
        </is>
      </c>
      <c r="F14642" t="inlineStr">
        <is>
          <t>P0079</t>
        </is>
      </c>
      <c r="G14642" t="inlineStr">
        <is>
          <t>Prod_0079</t>
        </is>
      </c>
      <c r="H14642" t="inlineStr">
        <is>
          <t>Food</t>
        </is>
      </c>
      <c r="I14642" t="n">
        <v>8</v>
      </c>
      <c r="J14642" t="n">
        <v>575.67</v>
      </c>
      <c r="K14642" t="n">
        <v>0</v>
      </c>
      <c r="L14642">
        <f>I14642*J14642*(1-K14642)</f>
        <v/>
      </c>
      <c r="M14642">
        <f>VLOOKUP(F14642,Products!A:D,4,FALSE)*I14642</f>
        <v/>
      </c>
      <c r="N14642">
        <f>L14642-M14642</f>
        <v/>
      </c>
    </row>
    <row r="14643">
      <c r="A14643" t="inlineStr">
        <is>
          <t>T1014641</t>
        </is>
      </c>
      <c r="B14643" t="inlineStr">
        <is>
          <t>2024-10-11</t>
        </is>
      </c>
      <c r="C14643" t="inlineStr">
        <is>
          <t>S015</t>
        </is>
      </c>
      <c r="D14643" t="inlineStr">
        <is>
          <t>Store_015</t>
        </is>
      </c>
      <c r="E14643" t="inlineStr">
        <is>
          <t>North</t>
        </is>
      </c>
      <c r="F14643" t="inlineStr">
        <is>
          <t>P0169</t>
        </is>
      </c>
      <c r="G14643" t="inlineStr">
        <is>
          <t>Prod_0169</t>
        </is>
      </c>
      <c r="H14643" t="inlineStr">
        <is>
          <t>Beverages</t>
        </is>
      </c>
      <c r="I14643" t="n">
        <v>3</v>
      </c>
      <c r="J14643" t="n">
        <v>646.88</v>
      </c>
      <c r="K14643" t="n">
        <v>0.1</v>
      </c>
      <c r="L14643">
        <f>I14643*J14643*(1-K14643)</f>
        <v/>
      </c>
      <c r="M14643">
        <f>VLOOKUP(F14643,Products!A:D,4,FALSE)*I14643</f>
        <v/>
      </c>
      <c r="N14643">
        <f>L14643-M14643</f>
        <v/>
      </c>
    </row>
    <row r="14644">
      <c r="A14644" t="inlineStr">
        <is>
          <t>T1014642</t>
        </is>
      </c>
      <c r="B14644" t="inlineStr">
        <is>
          <t>2023-09-04</t>
        </is>
      </c>
      <c r="C14644" t="inlineStr">
        <is>
          <t>S045</t>
        </is>
      </c>
      <c r="D14644" t="inlineStr">
        <is>
          <t>Store_045</t>
        </is>
      </c>
      <c r="E14644" t="inlineStr">
        <is>
          <t>East</t>
        </is>
      </c>
      <c r="F14644" t="inlineStr">
        <is>
          <t>P0104</t>
        </is>
      </c>
      <c r="G14644" t="inlineStr">
        <is>
          <t>Prod_0104</t>
        </is>
      </c>
      <c r="H14644" t="inlineStr">
        <is>
          <t>Clothing</t>
        </is>
      </c>
      <c r="I14644" t="n">
        <v>8</v>
      </c>
      <c r="J14644" t="n">
        <v>687.66</v>
      </c>
      <c r="K14644" t="n">
        <v>0</v>
      </c>
      <c r="L14644">
        <f>I14644*J14644*(1-K14644)</f>
        <v/>
      </c>
      <c r="M14644">
        <f>VLOOKUP(F14644,Products!A:D,4,FALSE)*I14644</f>
        <v/>
      </c>
      <c r="N14644">
        <f>L14644-M14644</f>
        <v/>
      </c>
    </row>
    <row r="14645">
      <c r="A14645" t="inlineStr">
        <is>
          <t>T1014643</t>
        </is>
      </c>
      <c r="B14645" t="inlineStr">
        <is>
          <t>2025-05-02</t>
        </is>
      </c>
      <c r="C14645" t="inlineStr">
        <is>
          <t>S033</t>
        </is>
      </c>
      <c r="D14645" t="inlineStr">
        <is>
          <t>Store_033</t>
        </is>
      </c>
      <c r="E14645" t="inlineStr">
        <is>
          <t>North</t>
        </is>
      </c>
      <c r="F14645" t="inlineStr">
        <is>
          <t>P0067</t>
        </is>
      </c>
      <c r="G14645" t="inlineStr">
        <is>
          <t>Prod_0067</t>
        </is>
      </c>
      <c r="H14645" t="inlineStr">
        <is>
          <t>Toys</t>
        </is>
      </c>
      <c r="I14645" t="n">
        <v>3</v>
      </c>
      <c r="J14645" t="n">
        <v>173.53</v>
      </c>
      <c r="K14645" t="n">
        <v>0</v>
      </c>
      <c r="L14645">
        <f>I14645*J14645*(1-K14645)</f>
        <v/>
      </c>
      <c r="M14645">
        <f>VLOOKUP(F14645,Products!A:D,4,FALSE)*I14645</f>
        <v/>
      </c>
      <c r="N14645">
        <f>L14645-M14645</f>
        <v/>
      </c>
    </row>
    <row r="14646">
      <c r="A14646" t="inlineStr">
        <is>
          <t>T1014644</t>
        </is>
      </c>
      <c r="B14646" t="inlineStr">
        <is>
          <t>2025-03-12</t>
        </is>
      </c>
      <c r="C14646" t="inlineStr">
        <is>
          <t>S009</t>
        </is>
      </c>
      <c r="D14646" t="inlineStr">
        <is>
          <t>Store_009</t>
        </is>
      </c>
      <c r="E14646" t="inlineStr">
        <is>
          <t>Central</t>
        </is>
      </c>
      <c r="F14646" t="inlineStr">
        <is>
          <t>P0018</t>
        </is>
      </c>
      <c r="G14646" t="inlineStr">
        <is>
          <t>Prod_0018</t>
        </is>
      </c>
      <c r="H14646" t="inlineStr">
        <is>
          <t>Food</t>
        </is>
      </c>
      <c r="I14646" t="n">
        <v>1</v>
      </c>
      <c r="J14646" t="n">
        <v>925.47</v>
      </c>
      <c r="K14646" t="n">
        <v>0</v>
      </c>
      <c r="L14646">
        <f>I14646*J14646*(1-K14646)</f>
        <v/>
      </c>
      <c r="M14646">
        <f>VLOOKUP(F14646,Products!A:D,4,FALSE)*I14646</f>
        <v/>
      </c>
      <c r="N14646">
        <f>L14646-M14646</f>
        <v/>
      </c>
    </row>
    <row r="14647">
      <c r="A14647" t="inlineStr">
        <is>
          <t>T1014645</t>
        </is>
      </c>
      <c r="B14647" t="inlineStr">
        <is>
          <t>2025-05-25</t>
        </is>
      </c>
      <c r="C14647" t="inlineStr">
        <is>
          <t>S025</t>
        </is>
      </c>
      <c r="D14647" t="inlineStr">
        <is>
          <t>Store_025</t>
        </is>
      </c>
      <c r="E14647" t="inlineStr">
        <is>
          <t>Central</t>
        </is>
      </c>
      <c r="F14647" t="inlineStr">
        <is>
          <t>P0045</t>
        </is>
      </c>
      <c r="G14647" t="inlineStr">
        <is>
          <t>Prod_0045</t>
        </is>
      </c>
      <c r="H14647" t="inlineStr">
        <is>
          <t>Toys</t>
        </is>
      </c>
      <c r="I14647" t="n">
        <v>6</v>
      </c>
      <c r="J14647" t="n">
        <v>237.44</v>
      </c>
      <c r="K14647" t="n">
        <v>0</v>
      </c>
      <c r="L14647">
        <f>I14647*J14647*(1-K14647)</f>
        <v/>
      </c>
      <c r="M14647">
        <f>VLOOKUP(F14647,Products!A:D,4,FALSE)*I14647</f>
        <v/>
      </c>
      <c r="N14647">
        <f>L14647-M14647</f>
        <v/>
      </c>
    </row>
    <row r="14648">
      <c r="A14648" t="inlineStr">
        <is>
          <t>T1014646</t>
        </is>
      </c>
      <c r="B14648" t="inlineStr">
        <is>
          <t>2025-07-11</t>
        </is>
      </c>
      <c r="C14648" t="inlineStr">
        <is>
          <t>S029</t>
        </is>
      </c>
      <c r="D14648" t="inlineStr">
        <is>
          <t>Store_029</t>
        </is>
      </c>
      <c r="E14648" t="inlineStr">
        <is>
          <t>South</t>
        </is>
      </c>
      <c r="F14648" t="inlineStr">
        <is>
          <t>P0059</t>
        </is>
      </c>
      <c r="G14648" t="inlineStr">
        <is>
          <t>Prod_0059</t>
        </is>
      </c>
      <c r="H14648" t="inlineStr">
        <is>
          <t>Beverages</t>
        </is>
      </c>
      <c r="I14648" t="n">
        <v>1</v>
      </c>
      <c r="J14648" t="n">
        <v>422.35</v>
      </c>
      <c r="K14648" t="n">
        <v>0.05</v>
      </c>
      <c r="L14648">
        <f>I14648*J14648*(1-K14648)</f>
        <v/>
      </c>
      <c r="M14648">
        <f>VLOOKUP(F14648,Products!A:D,4,FALSE)*I14648</f>
        <v/>
      </c>
      <c r="N14648">
        <f>L14648-M14648</f>
        <v/>
      </c>
    </row>
    <row r="14649">
      <c r="A14649" t="inlineStr">
        <is>
          <t>T1014647</t>
        </is>
      </c>
      <c r="B14649" t="inlineStr">
        <is>
          <t>2024-04-22</t>
        </is>
      </c>
      <c r="C14649" t="inlineStr">
        <is>
          <t>S041</t>
        </is>
      </c>
      <c r="D14649" t="inlineStr">
        <is>
          <t>Store_041</t>
        </is>
      </c>
      <c r="E14649" t="inlineStr">
        <is>
          <t>East</t>
        </is>
      </c>
      <c r="F14649" t="inlineStr">
        <is>
          <t>P0057</t>
        </is>
      </c>
      <c r="G14649" t="inlineStr">
        <is>
          <t>Prod_0057</t>
        </is>
      </c>
      <c r="H14649" t="inlineStr">
        <is>
          <t>Beverages</t>
        </is>
      </c>
      <c r="I14649" t="n">
        <v>8</v>
      </c>
      <c r="J14649" t="n">
        <v>78.51000000000001</v>
      </c>
      <c r="K14649" t="n">
        <v>0</v>
      </c>
      <c r="L14649">
        <f>I14649*J14649*(1-K14649)</f>
        <v/>
      </c>
      <c r="M14649">
        <f>VLOOKUP(F14649,Products!A:D,4,FALSE)*I14649</f>
        <v/>
      </c>
      <c r="N14649">
        <f>L14649-M14649</f>
        <v/>
      </c>
    </row>
    <row r="14650">
      <c r="A14650" t="inlineStr">
        <is>
          <t>T1014648</t>
        </is>
      </c>
      <c r="B14650" t="inlineStr">
        <is>
          <t>2024-10-25</t>
        </is>
      </c>
      <c r="C14650" t="inlineStr">
        <is>
          <t>S015</t>
        </is>
      </c>
      <c r="D14650" t="inlineStr">
        <is>
          <t>Store_015</t>
        </is>
      </c>
      <c r="E14650" t="inlineStr">
        <is>
          <t>North</t>
        </is>
      </c>
      <c r="F14650" t="inlineStr">
        <is>
          <t>P0010</t>
        </is>
      </c>
      <c r="G14650" t="inlineStr">
        <is>
          <t>Prod_0010</t>
        </is>
      </c>
      <c r="H14650" t="inlineStr">
        <is>
          <t>Electronics</t>
        </is>
      </c>
      <c r="I14650" t="n">
        <v>2</v>
      </c>
      <c r="J14650" t="n">
        <v>804.47</v>
      </c>
      <c r="K14650" t="n">
        <v>0</v>
      </c>
      <c r="L14650">
        <f>I14650*J14650*(1-K14650)</f>
        <v/>
      </c>
      <c r="M14650">
        <f>VLOOKUP(F14650,Products!A:D,4,FALSE)*I14650</f>
        <v/>
      </c>
      <c r="N14650">
        <f>L14650-M14650</f>
        <v/>
      </c>
    </row>
    <row r="14651">
      <c r="A14651" t="inlineStr">
        <is>
          <t>T1014649</t>
        </is>
      </c>
      <c r="B14651" t="inlineStr">
        <is>
          <t>2024-04-20</t>
        </is>
      </c>
      <c r="C14651" t="inlineStr">
        <is>
          <t>S015</t>
        </is>
      </c>
      <c r="D14651" t="inlineStr">
        <is>
          <t>Store_015</t>
        </is>
      </c>
      <c r="E14651" t="inlineStr">
        <is>
          <t>North</t>
        </is>
      </c>
      <c r="F14651" t="inlineStr">
        <is>
          <t>P0080</t>
        </is>
      </c>
      <c r="G14651" t="inlineStr">
        <is>
          <t>Prod_0080</t>
        </is>
      </c>
      <c r="H14651" t="inlineStr">
        <is>
          <t>Clothing</t>
        </is>
      </c>
      <c r="I14651" t="n">
        <v>1</v>
      </c>
      <c r="J14651" t="n">
        <v>601.22</v>
      </c>
      <c r="K14651" t="n">
        <v>0</v>
      </c>
      <c r="L14651">
        <f>I14651*J14651*(1-K14651)</f>
        <v/>
      </c>
      <c r="M14651">
        <f>VLOOKUP(F14651,Products!A:D,4,FALSE)*I14651</f>
        <v/>
      </c>
      <c r="N14651">
        <f>L14651-M14651</f>
        <v/>
      </c>
    </row>
    <row r="14652">
      <c r="A14652" t="inlineStr">
        <is>
          <t>T1014650</t>
        </is>
      </c>
      <c r="B14652" t="inlineStr">
        <is>
          <t>2023-12-16</t>
        </is>
      </c>
      <c r="C14652" t="inlineStr">
        <is>
          <t>S032</t>
        </is>
      </c>
      <c r="D14652" t="inlineStr">
        <is>
          <t>Store_032</t>
        </is>
      </c>
      <c r="E14652" t="inlineStr">
        <is>
          <t>Central</t>
        </is>
      </c>
      <c r="F14652" t="inlineStr">
        <is>
          <t>P0033</t>
        </is>
      </c>
      <c r="G14652" t="inlineStr">
        <is>
          <t>Prod_0033</t>
        </is>
      </c>
      <c r="H14652" t="inlineStr">
        <is>
          <t>Food</t>
        </is>
      </c>
      <c r="I14652" t="n">
        <v>2</v>
      </c>
      <c r="J14652" t="n">
        <v>345.64</v>
      </c>
      <c r="K14652" t="n">
        <v>0</v>
      </c>
      <c r="L14652">
        <f>I14652*J14652*(1-K14652)</f>
        <v/>
      </c>
      <c r="M14652">
        <f>VLOOKUP(F14652,Products!A:D,4,FALSE)*I14652</f>
        <v/>
      </c>
      <c r="N14652">
        <f>L14652-M14652</f>
        <v/>
      </c>
    </row>
    <row r="14653">
      <c r="A14653" t="inlineStr">
        <is>
          <t>T1014651</t>
        </is>
      </c>
      <c r="B14653" t="inlineStr">
        <is>
          <t>2023-12-23</t>
        </is>
      </c>
      <c r="C14653" t="inlineStr">
        <is>
          <t>S023</t>
        </is>
      </c>
      <c r="D14653" t="inlineStr">
        <is>
          <t>Store_023</t>
        </is>
      </c>
      <c r="E14653" t="inlineStr">
        <is>
          <t>South</t>
        </is>
      </c>
      <c r="F14653" t="inlineStr">
        <is>
          <t>P0023</t>
        </is>
      </c>
      <c r="G14653" t="inlineStr">
        <is>
          <t>Prod_0023</t>
        </is>
      </c>
      <c r="H14653" t="inlineStr">
        <is>
          <t>Stationery</t>
        </is>
      </c>
      <c r="I14653" t="n">
        <v>7</v>
      </c>
      <c r="J14653" t="n">
        <v>184.84</v>
      </c>
      <c r="K14653" t="n">
        <v>0.05</v>
      </c>
      <c r="L14653">
        <f>I14653*J14653*(1-K14653)</f>
        <v/>
      </c>
      <c r="M14653">
        <f>VLOOKUP(F14653,Products!A:D,4,FALSE)*I14653</f>
        <v/>
      </c>
      <c r="N14653">
        <f>L14653-M14653</f>
        <v/>
      </c>
    </row>
    <row r="14654">
      <c r="A14654" t="inlineStr">
        <is>
          <t>T1014652</t>
        </is>
      </c>
      <c r="B14654" t="inlineStr">
        <is>
          <t>2024-05-12</t>
        </is>
      </c>
      <c r="C14654" t="inlineStr">
        <is>
          <t>S006</t>
        </is>
      </c>
      <c r="D14654" t="inlineStr">
        <is>
          <t>Store_006</t>
        </is>
      </c>
      <c r="E14654" t="inlineStr">
        <is>
          <t>East</t>
        </is>
      </c>
      <c r="F14654" t="inlineStr">
        <is>
          <t>P0107</t>
        </is>
      </c>
      <c r="G14654" t="inlineStr">
        <is>
          <t>Prod_0107</t>
        </is>
      </c>
      <c r="H14654" t="inlineStr">
        <is>
          <t>Stationery</t>
        </is>
      </c>
      <c r="I14654" t="n">
        <v>3</v>
      </c>
      <c r="J14654" t="n">
        <v>725.26</v>
      </c>
      <c r="K14654" t="n">
        <v>0.05</v>
      </c>
      <c r="L14654">
        <f>I14654*J14654*(1-K14654)</f>
        <v/>
      </c>
      <c r="M14654">
        <f>VLOOKUP(F14654,Products!A:D,4,FALSE)*I14654</f>
        <v/>
      </c>
      <c r="N14654">
        <f>L14654-M14654</f>
        <v/>
      </c>
    </row>
    <row r="14655">
      <c r="A14655" t="inlineStr">
        <is>
          <t>T1014653</t>
        </is>
      </c>
      <c r="B14655" t="inlineStr">
        <is>
          <t>2023-01-08</t>
        </is>
      </c>
      <c r="C14655" t="inlineStr">
        <is>
          <t>S002</t>
        </is>
      </c>
      <c r="D14655" t="inlineStr">
        <is>
          <t>Store_002</t>
        </is>
      </c>
      <c r="E14655" t="inlineStr">
        <is>
          <t>South</t>
        </is>
      </c>
      <c r="F14655" t="inlineStr">
        <is>
          <t>P0151</t>
        </is>
      </c>
      <c r="G14655" t="inlineStr">
        <is>
          <t>Prod_0151</t>
        </is>
      </c>
      <c r="H14655" t="inlineStr">
        <is>
          <t>Food</t>
        </is>
      </c>
      <c r="I14655" t="n">
        <v>5</v>
      </c>
      <c r="J14655" t="n">
        <v>1020.65</v>
      </c>
      <c r="K14655" t="n">
        <v>0.1</v>
      </c>
      <c r="L14655">
        <f>I14655*J14655*(1-K14655)</f>
        <v/>
      </c>
      <c r="M14655">
        <f>VLOOKUP(F14655,Products!A:D,4,FALSE)*I14655</f>
        <v/>
      </c>
      <c r="N14655">
        <f>L14655-M14655</f>
        <v/>
      </c>
    </row>
    <row r="14656">
      <c r="A14656" t="inlineStr">
        <is>
          <t>T1014654</t>
        </is>
      </c>
      <c r="B14656" t="inlineStr">
        <is>
          <t>2024-12-07</t>
        </is>
      </c>
      <c r="C14656" t="inlineStr">
        <is>
          <t>S025</t>
        </is>
      </c>
      <c r="D14656" t="inlineStr">
        <is>
          <t>Store_025</t>
        </is>
      </c>
      <c r="E14656" t="inlineStr">
        <is>
          <t>Central</t>
        </is>
      </c>
      <c r="F14656" t="inlineStr">
        <is>
          <t>P0022</t>
        </is>
      </c>
      <c r="G14656" t="inlineStr">
        <is>
          <t>Prod_0022</t>
        </is>
      </c>
      <c r="H14656" t="inlineStr">
        <is>
          <t>Beverages</t>
        </is>
      </c>
      <c r="I14656" t="n">
        <v>3</v>
      </c>
      <c r="J14656" t="n">
        <v>229.59</v>
      </c>
      <c r="K14656" t="n">
        <v>0.15</v>
      </c>
      <c r="L14656">
        <f>I14656*J14656*(1-K14656)</f>
        <v/>
      </c>
      <c r="M14656">
        <f>VLOOKUP(F14656,Products!A:D,4,FALSE)*I14656</f>
        <v/>
      </c>
      <c r="N14656">
        <f>L14656-M14656</f>
        <v/>
      </c>
    </row>
    <row r="14657">
      <c r="A14657" t="inlineStr">
        <is>
          <t>T1014655</t>
        </is>
      </c>
      <c r="B14657" t="inlineStr">
        <is>
          <t>2024-09-02</t>
        </is>
      </c>
      <c r="C14657" t="inlineStr">
        <is>
          <t>S038</t>
        </is>
      </c>
      <c r="D14657" t="inlineStr">
        <is>
          <t>Store_038</t>
        </is>
      </c>
      <c r="E14657" t="inlineStr">
        <is>
          <t>East</t>
        </is>
      </c>
      <c r="F14657" t="inlineStr">
        <is>
          <t>P0046</t>
        </is>
      </c>
      <c r="G14657" t="inlineStr">
        <is>
          <t>Prod_0046</t>
        </is>
      </c>
      <c r="H14657" t="inlineStr">
        <is>
          <t>Electronics</t>
        </is>
      </c>
      <c r="I14657" t="n">
        <v>1</v>
      </c>
      <c r="J14657" t="n">
        <v>57.99</v>
      </c>
      <c r="K14657" t="n">
        <v>0</v>
      </c>
      <c r="L14657">
        <f>I14657*J14657*(1-K14657)</f>
        <v/>
      </c>
      <c r="M14657">
        <f>VLOOKUP(F14657,Products!A:D,4,FALSE)*I14657</f>
        <v/>
      </c>
      <c r="N14657">
        <f>L14657-M14657</f>
        <v/>
      </c>
    </row>
    <row r="14658">
      <c r="A14658" t="inlineStr">
        <is>
          <t>T1014656</t>
        </is>
      </c>
      <c r="B14658" t="inlineStr">
        <is>
          <t>2024-04-23</t>
        </is>
      </c>
      <c r="C14658" t="inlineStr">
        <is>
          <t>S011</t>
        </is>
      </c>
      <c r="D14658" t="inlineStr">
        <is>
          <t>Store_011</t>
        </is>
      </c>
      <c r="E14658" t="inlineStr">
        <is>
          <t>South</t>
        </is>
      </c>
      <c r="F14658" t="inlineStr">
        <is>
          <t>P0079</t>
        </is>
      </c>
      <c r="G14658" t="inlineStr">
        <is>
          <t>Prod_0079</t>
        </is>
      </c>
      <c r="H14658" t="inlineStr">
        <is>
          <t>Food</t>
        </is>
      </c>
      <c r="I14658" t="n">
        <v>8</v>
      </c>
      <c r="J14658" t="n">
        <v>626.83</v>
      </c>
      <c r="K14658" t="n">
        <v>0</v>
      </c>
      <c r="L14658">
        <f>I14658*J14658*(1-K14658)</f>
        <v/>
      </c>
      <c r="M14658">
        <f>VLOOKUP(F14658,Products!A:D,4,FALSE)*I14658</f>
        <v/>
      </c>
      <c r="N14658">
        <f>L14658-M14658</f>
        <v/>
      </c>
    </row>
    <row r="14659">
      <c r="A14659" t="inlineStr">
        <is>
          <t>T1014657</t>
        </is>
      </c>
      <c r="B14659" t="inlineStr">
        <is>
          <t>2023-07-25</t>
        </is>
      </c>
      <c r="C14659" t="inlineStr">
        <is>
          <t>S049</t>
        </is>
      </c>
      <c r="D14659" t="inlineStr">
        <is>
          <t>Store_049</t>
        </is>
      </c>
      <c r="E14659" t="inlineStr">
        <is>
          <t>North</t>
        </is>
      </c>
      <c r="F14659" t="inlineStr">
        <is>
          <t>P0002</t>
        </is>
      </c>
      <c r="G14659" t="inlineStr">
        <is>
          <t>Prod_0002</t>
        </is>
      </c>
      <c r="H14659" t="inlineStr">
        <is>
          <t>Food</t>
        </is>
      </c>
      <c r="I14659" t="n">
        <v>3</v>
      </c>
      <c r="J14659" t="n">
        <v>279.83</v>
      </c>
      <c r="K14659" t="n">
        <v>0</v>
      </c>
      <c r="L14659">
        <f>I14659*J14659*(1-K14659)</f>
        <v/>
      </c>
      <c r="M14659">
        <f>VLOOKUP(F14659,Products!A:D,4,FALSE)*I14659</f>
        <v/>
      </c>
      <c r="N14659">
        <f>L14659-M14659</f>
        <v/>
      </c>
    </row>
    <row r="14660">
      <c r="A14660" t="inlineStr">
        <is>
          <t>T1014658</t>
        </is>
      </c>
      <c r="B14660" t="inlineStr">
        <is>
          <t>2025-02-07</t>
        </is>
      </c>
      <c r="C14660" t="inlineStr">
        <is>
          <t>S023</t>
        </is>
      </c>
      <c r="D14660" t="inlineStr">
        <is>
          <t>Store_023</t>
        </is>
      </c>
      <c r="E14660" t="inlineStr">
        <is>
          <t>South</t>
        </is>
      </c>
      <c r="F14660" t="inlineStr">
        <is>
          <t>P0143</t>
        </is>
      </c>
      <c r="G14660" t="inlineStr">
        <is>
          <t>Prod_0143</t>
        </is>
      </c>
      <c r="H14660" t="inlineStr">
        <is>
          <t>Electronics</t>
        </is>
      </c>
      <c r="I14660" t="n">
        <v>3</v>
      </c>
      <c r="J14660" t="n">
        <v>321.86</v>
      </c>
      <c r="K14660" t="n">
        <v>0.1</v>
      </c>
      <c r="L14660">
        <f>I14660*J14660*(1-K14660)</f>
        <v/>
      </c>
      <c r="M14660">
        <f>VLOOKUP(F14660,Products!A:D,4,FALSE)*I14660</f>
        <v/>
      </c>
      <c r="N14660">
        <f>L14660-M14660</f>
        <v/>
      </c>
    </row>
    <row r="14661">
      <c r="A14661" t="inlineStr">
        <is>
          <t>T1014659</t>
        </is>
      </c>
      <c r="B14661" t="inlineStr">
        <is>
          <t>2025-01-28</t>
        </is>
      </c>
      <c r="C14661" t="inlineStr">
        <is>
          <t>S036</t>
        </is>
      </c>
      <c r="D14661" t="inlineStr">
        <is>
          <t>Store_036</t>
        </is>
      </c>
      <c r="E14661" t="inlineStr">
        <is>
          <t>Central</t>
        </is>
      </c>
      <c r="F14661" t="inlineStr">
        <is>
          <t>P0200</t>
        </is>
      </c>
      <c r="G14661" t="inlineStr">
        <is>
          <t>Prod_0200</t>
        </is>
      </c>
      <c r="H14661" t="inlineStr">
        <is>
          <t>Electronics</t>
        </is>
      </c>
      <c r="I14661" t="n">
        <v>1</v>
      </c>
      <c r="J14661" t="n">
        <v>321</v>
      </c>
      <c r="K14661" t="n">
        <v>0</v>
      </c>
      <c r="L14661">
        <f>I14661*J14661*(1-K14661)</f>
        <v/>
      </c>
      <c r="M14661">
        <f>VLOOKUP(F14661,Products!A:D,4,FALSE)*I14661</f>
        <v/>
      </c>
      <c r="N14661">
        <f>L14661-M14661</f>
        <v/>
      </c>
    </row>
    <row r="14662">
      <c r="A14662" t="inlineStr">
        <is>
          <t>T1014660</t>
        </is>
      </c>
      <c r="B14662" t="inlineStr">
        <is>
          <t>2024-02-17</t>
        </is>
      </c>
      <c r="C14662" t="inlineStr">
        <is>
          <t>S038</t>
        </is>
      </c>
      <c r="D14662" t="inlineStr">
        <is>
          <t>Store_038</t>
        </is>
      </c>
      <c r="E14662" t="inlineStr">
        <is>
          <t>East</t>
        </is>
      </c>
      <c r="F14662" t="inlineStr">
        <is>
          <t>P0097</t>
        </is>
      </c>
      <c r="G14662" t="inlineStr">
        <is>
          <t>Prod_0097</t>
        </is>
      </c>
      <c r="H14662" t="inlineStr">
        <is>
          <t>Clothing</t>
        </is>
      </c>
      <c r="I14662" t="n">
        <v>8</v>
      </c>
      <c r="J14662" t="n">
        <v>264.87</v>
      </c>
      <c r="K14662" t="n">
        <v>0</v>
      </c>
      <c r="L14662">
        <f>I14662*J14662*(1-K14662)</f>
        <v/>
      </c>
      <c r="M14662">
        <f>VLOOKUP(F14662,Products!A:D,4,FALSE)*I14662</f>
        <v/>
      </c>
      <c r="N14662">
        <f>L14662-M14662</f>
        <v/>
      </c>
    </row>
    <row r="14663">
      <c r="A14663" t="inlineStr">
        <is>
          <t>T1014661</t>
        </is>
      </c>
      <c r="B14663" t="inlineStr">
        <is>
          <t>2023-08-21</t>
        </is>
      </c>
      <c r="C14663" t="inlineStr">
        <is>
          <t>S027</t>
        </is>
      </c>
      <c r="D14663" t="inlineStr">
        <is>
          <t>Store_027</t>
        </is>
      </c>
      <c r="E14663" t="inlineStr">
        <is>
          <t>South</t>
        </is>
      </c>
      <c r="F14663" t="inlineStr">
        <is>
          <t>P0139</t>
        </is>
      </c>
      <c r="G14663" t="inlineStr">
        <is>
          <t>Prod_0139</t>
        </is>
      </c>
      <c r="H14663" t="inlineStr">
        <is>
          <t>Clothing</t>
        </is>
      </c>
      <c r="I14663" t="n">
        <v>3</v>
      </c>
      <c r="J14663" t="n">
        <v>671.87</v>
      </c>
      <c r="K14663" t="n">
        <v>0</v>
      </c>
      <c r="L14663">
        <f>I14663*J14663*(1-K14663)</f>
        <v/>
      </c>
      <c r="M14663">
        <f>VLOOKUP(F14663,Products!A:D,4,FALSE)*I14663</f>
        <v/>
      </c>
      <c r="N14663">
        <f>L14663-M14663</f>
        <v/>
      </c>
    </row>
    <row r="14664">
      <c r="A14664" t="inlineStr">
        <is>
          <t>T1014662</t>
        </is>
      </c>
      <c r="B14664" t="inlineStr">
        <is>
          <t>2023-05-09</t>
        </is>
      </c>
      <c r="C14664" t="inlineStr">
        <is>
          <t>S019</t>
        </is>
      </c>
      <c r="D14664" t="inlineStr">
        <is>
          <t>Store_019</t>
        </is>
      </c>
      <c r="E14664" t="inlineStr">
        <is>
          <t>East</t>
        </is>
      </c>
      <c r="F14664" t="inlineStr">
        <is>
          <t>P0176</t>
        </is>
      </c>
      <c r="G14664" t="inlineStr">
        <is>
          <t>Prod_0176</t>
        </is>
      </c>
      <c r="H14664" t="inlineStr">
        <is>
          <t>Food</t>
        </is>
      </c>
      <c r="I14664" t="n">
        <v>8</v>
      </c>
      <c r="J14664" t="n">
        <v>711.8099999999999</v>
      </c>
      <c r="K14664" t="n">
        <v>0.1</v>
      </c>
      <c r="L14664">
        <f>I14664*J14664*(1-K14664)</f>
        <v/>
      </c>
      <c r="M14664">
        <f>VLOOKUP(F14664,Products!A:D,4,FALSE)*I14664</f>
        <v/>
      </c>
      <c r="N14664">
        <f>L14664-M14664</f>
        <v/>
      </c>
    </row>
    <row r="14665">
      <c r="A14665" t="inlineStr">
        <is>
          <t>T1014663</t>
        </is>
      </c>
      <c r="B14665" t="inlineStr">
        <is>
          <t>2023-08-23</t>
        </is>
      </c>
      <c r="C14665" t="inlineStr">
        <is>
          <t>S011</t>
        </is>
      </c>
      <c r="D14665" t="inlineStr">
        <is>
          <t>Store_011</t>
        </is>
      </c>
      <c r="E14665" t="inlineStr">
        <is>
          <t>South</t>
        </is>
      </c>
      <c r="F14665" t="inlineStr">
        <is>
          <t>P0007</t>
        </is>
      </c>
      <c r="G14665" t="inlineStr">
        <is>
          <t>Prod_0007</t>
        </is>
      </c>
      <c r="H14665" t="inlineStr">
        <is>
          <t>Food</t>
        </is>
      </c>
      <c r="I14665" t="n">
        <v>5</v>
      </c>
      <c r="J14665" t="n">
        <v>136.17</v>
      </c>
      <c r="K14665" t="n">
        <v>0</v>
      </c>
      <c r="L14665">
        <f>I14665*J14665*(1-K14665)</f>
        <v/>
      </c>
      <c r="M14665">
        <f>VLOOKUP(F14665,Products!A:D,4,FALSE)*I14665</f>
        <v/>
      </c>
      <c r="N14665">
        <f>L14665-M14665</f>
        <v/>
      </c>
    </row>
    <row r="14666">
      <c r="A14666" t="inlineStr">
        <is>
          <t>T1014664</t>
        </is>
      </c>
      <c r="B14666" t="inlineStr">
        <is>
          <t>2025-02-06</t>
        </is>
      </c>
      <c r="C14666" t="inlineStr">
        <is>
          <t>S040</t>
        </is>
      </c>
      <c r="D14666" t="inlineStr">
        <is>
          <t>Store_040</t>
        </is>
      </c>
      <c r="E14666" t="inlineStr">
        <is>
          <t>Central</t>
        </is>
      </c>
      <c r="F14666" t="inlineStr">
        <is>
          <t>P0180</t>
        </is>
      </c>
      <c r="G14666" t="inlineStr">
        <is>
          <t>Prod_0180</t>
        </is>
      </c>
      <c r="H14666" t="inlineStr">
        <is>
          <t>Clothing</t>
        </is>
      </c>
      <c r="I14666" t="n">
        <v>4</v>
      </c>
      <c r="J14666" t="n">
        <v>524.3</v>
      </c>
      <c r="K14666" t="n">
        <v>0.05</v>
      </c>
      <c r="L14666">
        <f>I14666*J14666*(1-K14666)</f>
        <v/>
      </c>
      <c r="M14666">
        <f>VLOOKUP(F14666,Products!A:D,4,FALSE)*I14666</f>
        <v/>
      </c>
      <c r="N14666">
        <f>L14666-M14666</f>
        <v/>
      </c>
    </row>
    <row r="14667">
      <c r="A14667" t="inlineStr">
        <is>
          <t>T1014665</t>
        </is>
      </c>
      <c r="B14667" t="inlineStr">
        <is>
          <t>2023-03-05</t>
        </is>
      </c>
      <c r="C14667" t="inlineStr">
        <is>
          <t>S037</t>
        </is>
      </c>
      <c r="D14667" t="inlineStr">
        <is>
          <t>Store_037</t>
        </is>
      </c>
      <c r="E14667" t="inlineStr">
        <is>
          <t>East</t>
        </is>
      </c>
      <c r="F14667" t="inlineStr">
        <is>
          <t>P0056</t>
        </is>
      </c>
      <c r="G14667" t="inlineStr">
        <is>
          <t>Prod_0056</t>
        </is>
      </c>
      <c r="H14667" t="inlineStr">
        <is>
          <t>Household</t>
        </is>
      </c>
      <c r="I14667" t="n">
        <v>6</v>
      </c>
      <c r="J14667" t="n">
        <v>259.55</v>
      </c>
      <c r="K14667" t="n">
        <v>0</v>
      </c>
      <c r="L14667">
        <f>I14667*J14667*(1-K14667)</f>
        <v/>
      </c>
      <c r="M14667">
        <f>VLOOKUP(F14667,Products!A:D,4,FALSE)*I14667</f>
        <v/>
      </c>
      <c r="N14667">
        <f>L14667-M14667</f>
        <v/>
      </c>
    </row>
    <row r="14668">
      <c r="A14668" t="inlineStr">
        <is>
          <t>T1014666</t>
        </is>
      </c>
      <c r="B14668" t="inlineStr">
        <is>
          <t>2023-04-22</t>
        </is>
      </c>
      <c r="C14668" t="inlineStr">
        <is>
          <t>S050</t>
        </is>
      </c>
      <c r="D14668" t="inlineStr">
        <is>
          <t>Store_050</t>
        </is>
      </c>
      <c r="E14668" t="inlineStr">
        <is>
          <t>South</t>
        </is>
      </c>
      <c r="F14668" t="inlineStr">
        <is>
          <t>P0067</t>
        </is>
      </c>
      <c r="G14668" t="inlineStr">
        <is>
          <t>Prod_0067</t>
        </is>
      </c>
      <c r="H14668" t="inlineStr">
        <is>
          <t>Toys</t>
        </is>
      </c>
      <c r="I14668" t="n">
        <v>5</v>
      </c>
      <c r="J14668" t="n">
        <v>178.52</v>
      </c>
      <c r="K14668" t="n">
        <v>0</v>
      </c>
      <c r="L14668">
        <f>I14668*J14668*(1-K14668)</f>
        <v/>
      </c>
      <c r="M14668">
        <f>VLOOKUP(F14668,Products!A:D,4,FALSE)*I14668</f>
        <v/>
      </c>
      <c r="N14668">
        <f>L14668-M14668</f>
        <v/>
      </c>
    </row>
    <row r="14669">
      <c r="A14669" t="inlineStr">
        <is>
          <t>T1014667</t>
        </is>
      </c>
      <c r="B14669" t="inlineStr">
        <is>
          <t>2024-02-22</t>
        </is>
      </c>
      <c r="C14669" t="inlineStr">
        <is>
          <t>S040</t>
        </is>
      </c>
      <c r="D14669" t="inlineStr">
        <is>
          <t>Store_040</t>
        </is>
      </c>
      <c r="E14669" t="inlineStr">
        <is>
          <t>Central</t>
        </is>
      </c>
      <c r="F14669" t="inlineStr">
        <is>
          <t>P0175</t>
        </is>
      </c>
      <c r="G14669" t="inlineStr">
        <is>
          <t>Prod_0175</t>
        </is>
      </c>
      <c r="H14669" t="inlineStr">
        <is>
          <t>Food</t>
        </is>
      </c>
      <c r="I14669" t="n">
        <v>6</v>
      </c>
      <c r="J14669" t="n">
        <v>657.61</v>
      </c>
      <c r="K14669" t="n">
        <v>0.1</v>
      </c>
      <c r="L14669">
        <f>I14669*J14669*(1-K14669)</f>
        <v/>
      </c>
      <c r="M14669">
        <f>VLOOKUP(F14669,Products!A:D,4,FALSE)*I14669</f>
        <v/>
      </c>
      <c r="N14669">
        <f>L14669-M14669</f>
        <v/>
      </c>
    </row>
    <row r="14670">
      <c r="A14670" t="inlineStr">
        <is>
          <t>T1014668</t>
        </is>
      </c>
      <c r="B14670" t="inlineStr">
        <is>
          <t>2025-09-20</t>
        </is>
      </c>
      <c r="C14670" t="inlineStr">
        <is>
          <t>S047</t>
        </is>
      </c>
      <c r="D14670" t="inlineStr">
        <is>
          <t>Store_047</t>
        </is>
      </c>
      <c r="E14670" t="inlineStr">
        <is>
          <t>North</t>
        </is>
      </c>
      <c r="F14670" t="inlineStr">
        <is>
          <t>P0173</t>
        </is>
      </c>
      <c r="G14670" t="inlineStr">
        <is>
          <t>Prod_0173</t>
        </is>
      </c>
      <c r="H14670" t="inlineStr">
        <is>
          <t>Toys</t>
        </is>
      </c>
      <c r="I14670" t="n">
        <v>9</v>
      </c>
      <c r="J14670" t="n">
        <v>1009.88</v>
      </c>
      <c r="K14670" t="n">
        <v>0</v>
      </c>
      <c r="L14670">
        <f>I14670*J14670*(1-K14670)</f>
        <v/>
      </c>
      <c r="M14670">
        <f>VLOOKUP(F14670,Products!A:D,4,FALSE)*I14670</f>
        <v/>
      </c>
      <c r="N14670">
        <f>L14670-M14670</f>
        <v/>
      </c>
    </row>
    <row r="14671">
      <c r="A14671" t="inlineStr">
        <is>
          <t>T1014669</t>
        </is>
      </c>
      <c r="B14671" t="inlineStr">
        <is>
          <t>2024-03-23</t>
        </is>
      </c>
      <c r="C14671" t="inlineStr">
        <is>
          <t>S032</t>
        </is>
      </c>
      <c r="D14671" t="inlineStr">
        <is>
          <t>Store_032</t>
        </is>
      </c>
      <c r="E14671" t="inlineStr">
        <is>
          <t>Central</t>
        </is>
      </c>
      <c r="F14671" t="inlineStr">
        <is>
          <t>P0098</t>
        </is>
      </c>
      <c r="G14671" t="inlineStr">
        <is>
          <t>Prod_0098</t>
        </is>
      </c>
      <c r="H14671" t="inlineStr">
        <is>
          <t>Clothing</t>
        </is>
      </c>
      <c r="I14671" t="n">
        <v>7</v>
      </c>
      <c r="J14671" t="n">
        <v>512.45</v>
      </c>
      <c r="K14671" t="n">
        <v>0</v>
      </c>
      <c r="L14671">
        <f>I14671*J14671*(1-K14671)</f>
        <v/>
      </c>
      <c r="M14671">
        <f>VLOOKUP(F14671,Products!A:D,4,FALSE)*I14671</f>
        <v/>
      </c>
      <c r="N14671">
        <f>L14671-M14671</f>
        <v/>
      </c>
    </row>
    <row r="14672">
      <c r="A14672" t="inlineStr">
        <is>
          <t>T1014670</t>
        </is>
      </c>
      <c r="B14672" t="inlineStr">
        <is>
          <t>2024-04-12</t>
        </is>
      </c>
      <c r="C14672" t="inlineStr">
        <is>
          <t>S026</t>
        </is>
      </c>
      <c r="D14672" t="inlineStr">
        <is>
          <t>Store_026</t>
        </is>
      </c>
      <c r="E14672" t="inlineStr">
        <is>
          <t>North</t>
        </is>
      </c>
      <c r="F14672" t="inlineStr">
        <is>
          <t>P0197</t>
        </is>
      </c>
      <c r="G14672" t="inlineStr">
        <is>
          <t>Prod_0197</t>
        </is>
      </c>
      <c r="H14672" t="inlineStr">
        <is>
          <t>Food</t>
        </is>
      </c>
      <c r="I14672" t="n">
        <v>8</v>
      </c>
      <c r="J14672" t="n">
        <v>263.4</v>
      </c>
      <c r="K14672" t="n">
        <v>0.05</v>
      </c>
      <c r="L14672">
        <f>I14672*J14672*(1-K14672)</f>
        <v/>
      </c>
      <c r="M14672">
        <f>VLOOKUP(F14672,Products!A:D,4,FALSE)*I14672</f>
        <v/>
      </c>
      <c r="N14672">
        <f>L14672-M14672</f>
        <v/>
      </c>
    </row>
    <row r="14673">
      <c r="A14673" t="inlineStr">
        <is>
          <t>T1014671</t>
        </is>
      </c>
      <c r="B14673" t="inlineStr">
        <is>
          <t>2023-09-13</t>
        </is>
      </c>
      <c r="C14673" t="inlineStr">
        <is>
          <t>S046</t>
        </is>
      </c>
      <c r="D14673" t="inlineStr">
        <is>
          <t>Store_046</t>
        </is>
      </c>
      <c r="E14673" t="inlineStr">
        <is>
          <t>South</t>
        </is>
      </c>
      <c r="F14673" t="inlineStr">
        <is>
          <t>P0005</t>
        </is>
      </c>
      <c r="G14673" t="inlineStr">
        <is>
          <t>Prod_0005</t>
        </is>
      </c>
      <c r="H14673" t="inlineStr">
        <is>
          <t>Beverages</t>
        </is>
      </c>
      <c r="I14673" t="n">
        <v>4</v>
      </c>
      <c r="J14673" t="n">
        <v>153.96</v>
      </c>
      <c r="K14673" t="n">
        <v>0.2</v>
      </c>
      <c r="L14673">
        <f>I14673*J14673*(1-K14673)</f>
        <v/>
      </c>
      <c r="M14673">
        <f>VLOOKUP(F14673,Products!A:D,4,FALSE)*I14673</f>
        <v/>
      </c>
      <c r="N14673">
        <f>L14673-M14673</f>
        <v/>
      </c>
    </row>
    <row r="14674">
      <c r="A14674" t="inlineStr">
        <is>
          <t>T1014672</t>
        </is>
      </c>
      <c r="B14674" t="inlineStr">
        <is>
          <t>2024-07-31</t>
        </is>
      </c>
      <c r="C14674" t="inlineStr">
        <is>
          <t>S006</t>
        </is>
      </c>
      <c r="D14674" t="inlineStr">
        <is>
          <t>Store_006</t>
        </is>
      </c>
      <c r="E14674" t="inlineStr">
        <is>
          <t>East</t>
        </is>
      </c>
      <c r="F14674" t="inlineStr">
        <is>
          <t>P0008</t>
        </is>
      </c>
      <c r="G14674" t="inlineStr">
        <is>
          <t>Prod_0008</t>
        </is>
      </c>
      <c r="H14674" t="inlineStr">
        <is>
          <t>Electronics</t>
        </is>
      </c>
      <c r="I14674" t="n">
        <v>6</v>
      </c>
      <c r="J14674" t="n">
        <v>362.95</v>
      </c>
      <c r="K14674" t="n">
        <v>0.1</v>
      </c>
      <c r="L14674">
        <f>I14674*J14674*(1-K14674)</f>
        <v/>
      </c>
      <c r="M14674">
        <f>VLOOKUP(F14674,Products!A:D,4,FALSE)*I14674</f>
        <v/>
      </c>
      <c r="N14674">
        <f>L14674-M14674</f>
        <v/>
      </c>
    </row>
    <row r="14675">
      <c r="A14675" t="inlineStr">
        <is>
          <t>T1014673</t>
        </is>
      </c>
      <c r="B14675" t="inlineStr">
        <is>
          <t>2023-02-07</t>
        </is>
      </c>
      <c r="C14675" t="inlineStr">
        <is>
          <t>S026</t>
        </is>
      </c>
      <c r="D14675" t="inlineStr">
        <is>
          <t>Store_026</t>
        </is>
      </c>
      <c r="E14675" t="inlineStr">
        <is>
          <t>North</t>
        </is>
      </c>
      <c r="F14675" t="inlineStr">
        <is>
          <t>P0130</t>
        </is>
      </c>
      <c r="G14675" t="inlineStr">
        <is>
          <t>Prod_0130</t>
        </is>
      </c>
      <c r="H14675" t="inlineStr">
        <is>
          <t>Electronics</t>
        </is>
      </c>
      <c r="I14675" t="n">
        <v>8</v>
      </c>
      <c r="J14675" t="n">
        <v>684.39</v>
      </c>
      <c r="K14675" t="n">
        <v>0.15</v>
      </c>
      <c r="L14675">
        <f>I14675*J14675*(1-K14675)</f>
        <v/>
      </c>
      <c r="M14675">
        <f>VLOOKUP(F14675,Products!A:D,4,FALSE)*I14675</f>
        <v/>
      </c>
      <c r="N14675">
        <f>L14675-M14675</f>
        <v/>
      </c>
    </row>
    <row r="14676">
      <c r="A14676" t="inlineStr">
        <is>
          <t>T1014674</t>
        </is>
      </c>
      <c r="B14676" t="inlineStr">
        <is>
          <t>2024-02-21</t>
        </is>
      </c>
      <c r="C14676" t="inlineStr">
        <is>
          <t>S019</t>
        </is>
      </c>
      <c r="D14676" t="inlineStr">
        <is>
          <t>Store_019</t>
        </is>
      </c>
      <c r="E14676" t="inlineStr">
        <is>
          <t>East</t>
        </is>
      </c>
      <c r="F14676" t="inlineStr">
        <is>
          <t>P0018</t>
        </is>
      </c>
      <c r="G14676" t="inlineStr">
        <is>
          <t>Prod_0018</t>
        </is>
      </c>
      <c r="H14676" t="inlineStr">
        <is>
          <t>Food</t>
        </is>
      </c>
      <c r="I14676" t="n">
        <v>4</v>
      </c>
      <c r="J14676" t="n">
        <v>1033.59</v>
      </c>
      <c r="K14676" t="n">
        <v>0</v>
      </c>
      <c r="L14676">
        <f>I14676*J14676*(1-K14676)</f>
        <v/>
      </c>
      <c r="M14676">
        <f>VLOOKUP(F14676,Products!A:D,4,FALSE)*I14676</f>
        <v/>
      </c>
      <c r="N14676">
        <f>L14676-M14676</f>
        <v/>
      </c>
    </row>
    <row r="14677">
      <c r="A14677" t="inlineStr">
        <is>
          <t>T1014675</t>
        </is>
      </c>
      <c r="B14677" t="inlineStr">
        <is>
          <t>2025-06-22</t>
        </is>
      </c>
      <c r="C14677" t="inlineStr">
        <is>
          <t>S017</t>
        </is>
      </c>
      <c r="D14677" t="inlineStr">
        <is>
          <t>Store_017</t>
        </is>
      </c>
      <c r="E14677" t="inlineStr">
        <is>
          <t>South</t>
        </is>
      </c>
      <c r="F14677" t="inlineStr">
        <is>
          <t>P0151</t>
        </is>
      </c>
      <c r="G14677" t="inlineStr">
        <is>
          <t>Prod_0151</t>
        </is>
      </c>
      <c r="H14677" t="inlineStr">
        <is>
          <t>Food</t>
        </is>
      </c>
      <c r="I14677" t="n">
        <v>4</v>
      </c>
      <c r="J14677" t="n">
        <v>672.9400000000001</v>
      </c>
      <c r="K14677" t="n">
        <v>0.05</v>
      </c>
      <c r="L14677">
        <f>I14677*J14677*(1-K14677)</f>
        <v/>
      </c>
      <c r="M14677">
        <f>VLOOKUP(F14677,Products!A:D,4,FALSE)*I14677</f>
        <v/>
      </c>
      <c r="N14677">
        <f>L14677-M14677</f>
        <v/>
      </c>
    </row>
    <row r="14678">
      <c r="A14678" t="inlineStr">
        <is>
          <t>T1014676</t>
        </is>
      </c>
      <c r="B14678" t="inlineStr">
        <is>
          <t>2023-08-06</t>
        </is>
      </c>
      <c r="C14678" t="inlineStr">
        <is>
          <t>S040</t>
        </is>
      </c>
      <c r="D14678" t="inlineStr">
        <is>
          <t>Store_040</t>
        </is>
      </c>
      <c r="E14678" t="inlineStr">
        <is>
          <t>Central</t>
        </is>
      </c>
      <c r="F14678" t="inlineStr">
        <is>
          <t>P0057</t>
        </is>
      </c>
      <c r="G14678" t="inlineStr">
        <is>
          <t>Prod_0057</t>
        </is>
      </c>
      <c r="H14678" t="inlineStr">
        <is>
          <t>Beverages</t>
        </is>
      </c>
      <c r="I14678" t="n">
        <v>2</v>
      </c>
      <c r="J14678" t="n">
        <v>63.48</v>
      </c>
      <c r="K14678" t="n">
        <v>0</v>
      </c>
      <c r="L14678">
        <f>I14678*J14678*(1-K14678)</f>
        <v/>
      </c>
      <c r="M14678">
        <f>VLOOKUP(F14678,Products!A:D,4,FALSE)*I14678</f>
        <v/>
      </c>
      <c r="N14678">
        <f>L14678-M14678</f>
        <v/>
      </c>
    </row>
    <row r="14679">
      <c r="A14679" t="inlineStr">
        <is>
          <t>T1014677</t>
        </is>
      </c>
      <c r="B14679" t="inlineStr">
        <is>
          <t>2024-09-11</t>
        </is>
      </c>
      <c r="C14679" t="inlineStr">
        <is>
          <t>S020</t>
        </is>
      </c>
      <c r="D14679" t="inlineStr">
        <is>
          <t>Store_020</t>
        </is>
      </c>
      <c r="E14679" t="inlineStr">
        <is>
          <t>West</t>
        </is>
      </c>
      <c r="F14679" t="inlineStr">
        <is>
          <t>P0026</t>
        </is>
      </c>
      <c r="G14679" t="inlineStr">
        <is>
          <t>Prod_0026</t>
        </is>
      </c>
      <c r="H14679" t="inlineStr">
        <is>
          <t>Beverages</t>
        </is>
      </c>
      <c r="I14679" t="n">
        <v>3</v>
      </c>
      <c r="J14679" t="n">
        <v>959.1900000000001</v>
      </c>
      <c r="K14679" t="n">
        <v>0</v>
      </c>
      <c r="L14679">
        <f>I14679*J14679*(1-K14679)</f>
        <v/>
      </c>
      <c r="M14679">
        <f>VLOOKUP(F14679,Products!A:D,4,FALSE)*I14679</f>
        <v/>
      </c>
      <c r="N14679">
        <f>L14679-M14679</f>
        <v/>
      </c>
    </row>
    <row r="14680">
      <c r="A14680" t="inlineStr">
        <is>
          <t>T1014678</t>
        </is>
      </c>
      <c r="B14680" t="inlineStr">
        <is>
          <t>2025-02-10</t>
        </is>
      </c>
      <c r="C14680" t="inlineStr">
        <is>
          <t>S030</t>
        </is>
      </c>
      <c r="D14680" t="inlineStr">
        <is>
          <t>Store_030</t>
        </is>
      </c>
      <c r="E14680" t="inlineStr">
        <is>
          <t>North</t>
        </is>
      </c>
      <c r="F14680" t="inlineStr">
        <is>
          <t>P0011</t>
        </is>
      </c>
      <c r="G14680" t="inlineStr">
        <is>
          <t>Prod_0011</t>
        </is>
      </c>
      <c r="H14680" t="inlineStr">
        <is>
          <t>Household</t>
        </is>
      </c>
      <c r="I14680" t="n">
        <v>3</v>
      </c>
      <c r="J14680" t="n">
        <v>322.84</v>
      </c>
      <c r="K14680" t="n">
        <v>0.15</v>
      </c>
      <c r="L14680">
        <f>I14680*J14680*(1-K14680)</f>
        <v/>
      </c>
      <c r="M14680">
        <f>VLOOKUP(F14680,Products!A:D,4,FALSE)*I14680</f>
        <v/>
      </c>
      <c r="N14680">
        <f>L14680-M14680</f>
        <v/>
      </c>
    </row>
    <row r="14681">
      <c r="A14681" t="inlineStr">
        <is>
          <t>T1014679</t>
        </is>
      </c>
      <c r="B14681" t="inlineStr">
        <is>
          <t>2025-03-21</t>
        </is>
      </c>
      <c r="C14681" t="inlineStr">
        <is>
          <t>S009</t>
        </is>
      </c>
      <c r="D14681" t="inlineStr">
        <is>
          <t>Store_009</t>
        </is>
      </c>
      <c r="E14681" t="inlineStr">
        <is>
          <t>Central</t>
        </is>
      </c>
      <c r="F14681" t="inlineStr">
        <is>
          <t>P0122</t>
        </is>
      </c>
      <c r="G14681" t="inlineStr">
        <is>
          <t>Prod_0122</t>
        </is>
      </c>
      <c r="H14681" t="inlineStr">
        <is>
          <t>Beverages</t>
        </is>
      </c>
      <c r="I14681" t="n">
        <v>4</v>
      </c>
      <c r="J14681" t="n">
        <v>638.98</v>
      </c>
      <c r="K14681" t="n">
        <v>0.05</v>
      </c>
      <c r="L14681">
        <f>I14681*J14681*(1-K14681)</f>
        <v/>
      </c>
      <c r="M14681">
        <f>VLOOKUP(F14681,Products!A:D,4,FALSE)*I14681</f>
        <v/>
      </c>
      <c r="N14681">
        <f>L14681-M14681</f>
        <v/>
      </c>
    </row>
    <row r="14682">
      <c r="A14682" t="inlineStr">
        <is>
          <t>T1014680</t>
        </is>
      </c>
      <c r="B14682" t="inlineStr">
        <is>
          <t>2025-08-06</t>
        </is>
      </c>
      <c r="C14682" t="inlineStr">
        <is>
          <t>S034</t>
        </is>
      </c>
      <c r="D14682" t="inlineStr">
        <is>
          <t>Store_034</t>
        </is>
      </c>
      <c r="E14682" t="inlineStr">
        <is>
          <t>Central</t>
        </is>
      </c>
      <c r="F14682" t="inlineStr">
        <is>
          <t>P0169</t>
        </is>
      </c>
      <c r="G14682" t="inlineStr">
        <is>
          <t>Prod_0169</t>
        </is>
      </c>
      <c r="H14682" t="inlineStr">
        <is>
          <t>Beverages</t>
        </is>
      </c>
      <c r="I14682" t="n">
        <v>3</v>
      </c>
      <c r="J14682" t="n">
        <v>708.8</v>
      </c>
      <c r="K14682" t="n">
        <v>0</v>
      </c>
      <c r="L14682">
        <f>I14682*J14682*(1-K14682)</f>
        <v/>
      </c>
      <c r="M14682">
        <f>VLOOKUP(F14682,Products!A:D,4,FALSE)*I14682</f>
        <v/>
      </c>
      <c r="N14682">
        <f>L14682-M14682</f>
        <v/>
      </c>
    </row>
    <row r="14683">
      <c r="A14683" t="inlineStr">
        <is>
          <t>T1014681</t>
        </is>
      </c>
      <c r="B14683" t="inlineStr">
        <is>
          <t>2024-07-20</t>
        </is>
      </c>
      <c r="C14683" t="inlineStr">
        <is>
          <t>S034</t>
        </is>
      </c>
      <c r="D14683" t="inlineStr">
        <is>
          <t>Store_034</t>
        </is>
      </c>
      <c r="E14683" t="inlineStr">
        <is>
          <t>Central</t>
        </is>
      </c>
      <c r="F14683" t="inlineStr">
        <is>
          <t>P0077</t>
        </is>
      </c>
      <c r="G14683" t="inlineStr">
        <is>
          <t>Prod_0077</t>
        </is>
      </c>
      <c r="H14683" t="inlineStr">
        <is>
          <t>Beverages</t>
        </is>
      </c>
      <c r="I14683" t="n">
        <v>7</v>
      </c>
      <c r="J14683" t="n">
        <v>37.25</v>
      </c>
      <c r="K14683" t="n">
        <v>0</v>
      </c>
      <c r="L14683">
        <f>I14683*J14683*(1-K14683)</f>
        <v/>
      </c>
      <c r="M14683">
        <f>VLOOKUP(F14683,Products!A:D,4,FALSE)*I14683</f>
        <v/>
      </c>
      <c r="N14683">
        <f>L14683-M14683</f>
        <v/>
      </c>
    </row>
    <row r="14684">
      <c r="A14684" t="inlineStr">
        <is>
          <t>T1014682</t>
        </is>
      </c>
      <c r="B14684" t="inlineStr">
        <is>
          <t>2023-11-07</t>
        </is>
      </c>
      <c r="C14684" t="inlineStr">
        <is>
          <t>S001</t>
        </is>
      </c>
      <c r="D14684" t="inlineStr">
        <is>
          <t>Store_001</t>
        </is>
      </c>
      <c r="E14684" t="inlineStr">
        <is>
          <t>West</t>
        </is>
      </c>
      <c r="F14684" t="inlineStr">
        <is>
          <t>P0054</t>
        </is>
      </c>
      <c r="G14684" t="inlineStr">
        <is>
          <t>Prod_0054</t>
        </is>
      </c>
      <c r="H14684" t="inlineStr">
        <is>
          <t>Food</t>
        </is>
      </c>
      <c r="I14684" t="n">
        <v>1</v>
      </c>
      <c r="J14684" t="n">
        <v>414.95</v>
      </c>
      <c r="K14684" t="n">
        <v>0.05</v>
      </c>
      <c r="L14684">
        <f>I14684*J14684*(1-K14684)</f>
        <v/>
      </c>
      <c r="M14684">
        <f>VLOOKUP(F14684,Products!A:D,4,FALSE)*I14684</f>
        <v/>
      </c>
      <c r="N14684">
        <f>L14684-M14684</f>
        <v/>
      </c>
    </row>
    <row r="14685">
      <c r="A14685" t="inlineStr">
        <is>
          <t>T1014683</t>
        </is>
      </c>
      <c r="B14685" t="inlineStr">
        <is>
          <t>2024-07-16</t>
        </is>
      </c>
      <c r="C14685" t="inlineStr">
        <is>
          <t>S044</t>
        </is>
      </c>
      <c r="D14685" t="inlineStr">
        <is>
          <t>Store_044</t>
        </is>
      </c>
      <c r="E14685" t="inlineStr">
        <is>
          <t>North</t>
        </is>
      </c>
      <c r="F14685" t="inlineStr">
        <is>
          <t>P0146</t>
        </is>
      </c>
      <c r="G14685" t="inlineStr">
        <is>
          <t>Prod_0146</t>
        </is>
      </c>
      <c r="H14685" t="inlineStr">
        <is>
          <t>Food</t>
        </is>
      </c>
      <c r="I14685" t="n">
        <v>3</v>
      </c>
      <c r="J14685" t="n">
        <v>377.18</v>
      </c>
      <c r="K14685" t="n">
        <v>0</v>
      </c>
      <c r="L14685">
        <f>I14685*J14685*(1-K14685)</f>
        <v/>
      </c>
      <c r="M14685">
        <f>VLOOKUP(F14685,Products!A:D,4,FALSE)*I14685</f>
        <v/>
      </c>
      <c r="N14685">
        <f>L14685-M14685</f>
        <v/>
      </c>
    </row>
    <row r="14686">
      <c r="A14686" t="inlineStr">
        <is>
          <t>T1014684</t>
        </is>
      </c>
      <c r="B14686" t="inlineStr">
        <is>
          <t>2024-08-16</t>
        </is>
      </c>
      <c r="C14686" t="inlineStr">
        <is>
          <t>S029</t>
        </is>
      </c>
      <c r="D14686" t="inlineStr">
        <is>
          <t>Store_029</t>
        </is>
      </c>
      <c r="E14686" t="inlineStr">
        <is>
          <t>South</t>
        </is>
      </c>
      <c r="F14686" t="inlineStr">
        <is>
          <t>P0193</t>
        </is>
      </c>
      <c r="G14686" t="inlineStr">
        <is>
          <t>Prod_0193</t>
        </is>
      </c>
      <c r="H14686" t="inlineStr">
        <is>
          <t>Food</t>
        </is>
      </c>
      <c r="I14686" t="n">
        <v>8</v>
      </c>
      <c r="J14686" t="n">
        <v>532.3200000000001</v>
      </c>
      <c r="K14686" t="n">
        <v>0</v>
      </c>
      <c r="L14686">
        <f>I14686*J14686*(1-K14686)</f>
        <v/>
      </c>
      <c r="M14686">
        <f>VLOOKUP(F14686,Products!A:D,4,FALSE)*I14686</f>
        <v/>
      </c>
      <c r="N14686">
        <f>L14686-M14686</f>
        <v/>
      </c>
    </row>
    <row r="14687">
      <c r="A14687" t="inlineStr">
        <is>
          <t>T1014685</t>
        </is>
      </c>
      <c r="B14687" t="inlineStr">
        <is>
          <t>2023-03-25</t>
        </is>
      </c>
      <c r="C14687" t="inlineStr">
        <is>
          <t>S019</t>
        </is>
      </c>
      <c r="D14687" t="inlineStr">
        <is>
          <t>Store_019</t>
        </is>
      </c>
      <c r="E14687" t="inlineStr">
        <is>
          <t>East</t>
        </is>
      </c>
      <c r="F14687" t="inlineStr">
        <is>
          <t>P0085</t>
        </is>
      </c>
      <c r="G14687" t="inlineStr">
        <is>
          <t>Prod_0085</t>
        </is>
      </c>
      <c r="H14687" t="inlineStr">
        <is>
          <t>Food</t>
        </is>
      </c>
      <c r="I14687" t="n">
        <v>5</v>
      </c>
      <c r="J14687" t="n">
        <v>425.17</v>
      </c>
      <c r="K14687" t="n">
        <v>0</v>
      </c>
      <c r="L14687">
        <f>I14687*J14687*(1-K14687)</f>
        <v/>
      </c>
      <c r="M14687">
        <f>VLOOKUP(F14687,Products!A:D,4,FALSE)*I14687</f>
        <v/>
      </c>
      <c r="N14687">
        <f>L14687-M14687</f>
        <v/>
      </c>
    </row>
    <row r="14688">
      <c r="A14688" t="inlineStr">
        <is>
          <t>T1014686</t>
        </is>
      </c>
      <c r="B14688" t="inlineStr">
        <is>
          <t>2023-04-12</t>
        </is>
      </c>
      <c r="C14688" t="inlineStr">
        <is>
          <t>S004</t>
        </is>
      </c>
      <c r="D14688" t="inlineStr">
        <is>
          <t>Store_004</t>
        </is>
      </c>
      <c r="E14688" t="inlineStr">
        <is>
          <t>Central</t>
        </is>
      </c>
      <c r="F14688" t="inlineStr">
        <is>
          <t>P0031</t>
        </is>
      </c>
      <c r="G14688" t="inlineStr">
        <is>
          <t>Prod_0031</t>
        </is>
      </c>
      <c r="H14688" t="inlineStr">
        <is>
          <t>Food</t>
        </is>
      </c>
      <c r="I14688" t="n">
        <v>6</v>
      </c>
      <c r="J14688" t="n">
        <v>251.72</v>
      </c>
      <c r="K14688" t="n">
        <v>0</v>
      </c>
      <c r="L14688">
        <f>I14688*J14688*(1-K14688)</f>
        <v/>
      </c>
      <c r="M14688">
        <f>VLOOKUP(F14688,Products!A:D,4,FALSE)*I14688</f>
        <v/>
      </c>
      <c r="N14688">
        <f>L14688-M14688</f>
        <v/>
      </c>
    </row>
    <row r="14689">
      <c r="A14689" t="inlineStr">
        <is>
          <t>T1014687</t>
        </is>
      </c>
      <c r="B14689" t="inlineStr">
        <is>
          <t>2025-02-27</t>
        </is>
      </c>
      <c r="C14689" t="inlineStr">
        <is>
          <t>S044</t>
        </is>
      </c>
      <c r="D14689" t="inlineStr">
        <is>
          <t>Store_044</t>
        </is>
      </c>
      <c r="E14689" t="inlineStr">
        <is>
          <t>North</t>
        </is>
      </c>
      <c r="F14689" t="inlineStr">
        <is>
          <t>P0086</t>
        </is>
      </c>
      <c r="G14689" t="inlineStr">
        <is>
          <t>Prod_0086</t>
        </is>
      </c>
      <c r="H14689" t="inlineStr">
        <is>
          <t>Stationery</t>
        </is>
      </c>
      <c r="I14689" t="n">
        <v>8</v>
      </c>
      <c r="J14689" t="n">
        <v>918.92</v>
      </c>
      <c r="K14689" t="n">
        <v>0</v>
      </c>
      <c r="L14689">
        <f>I14689*J14689*(1-K14689)</f>
        <v/>
      </c>
      <c r="M14689">
        <f>VLOOKUP(F14689,Products!A:D,4,FALSE)*I14689</f>
        <v/>
      </c>
      <c r="N14689">
        <f>L14689-M14689</f>
        <v/>
      </c>
    </row>
    <row r="14690">
      <c r="A14690" t="inlineStr">
        <is>
          <t>T1014688</t>
        </is>
      </c>
      <c r="B14690" t="inlineStr">
        <is>
          <t>2025-07-16</t>
        </is>
      </c>
      <c r="C14690" t="inlineStr">
        <is>
          <t>S048</t>
        </is>
      </c>
      <c r="D14690" t="inlineStr">
        <is>
          <t>Store_048</t>
        </is>
      </c>
      <c r="E14690" t="inlineStr">
        <is>
          <t>South</t>
        </is>
      </c>
      <c r="F14690" t="inlineStr">
        <is>
          <t>P0166</t>
        </is>
      </c>
      <c r="G14690" t="inlineStr">
        <is>
          <t>Prod_0166</t>
        </is>
      </c>
      <c r="H14690" t="inlineStr">
        <is>
          <t>Electronics</t>
        </is>
      </c>
      <c r="I14690" t="n">
        <v>6</v>
      </c>
      <c r="J14690" t="n">
        <v>540.16</v>
      </c>
      <c r="K14690" t="n">
        <v>0</v>
      </c>
      <c r="L14690">
        <f>I14690*J14690*(1-K14690)</f>
        <v/>
      </c>
      <c r="M14690">
        <f>VLOOKUP(F14690,Products!A:D,4,FALSE)*I14690</f>
        <v/>
      </c>
      <c r="N14690">
        <f>L14690-M14690</f>
        <v/>
      </c>
    </row>
    <row r="14691">
      <c r="A14691" t="inlineStr">
        <is>
          <t>T1014689</t>
        </is>
      </c>
      <c r="B14691" t="inlineStr">
        <is>
          <t>2023-10-12</t>
        </is>
      </c>
      <c r="C14691" t="inlineStr">
        <is>
          <t>S033</t>
        </is>
      </c>
      <c r="D14691" t="inlineStr">
        <is>
          <t>Store_033</t>
        </is>
      </c>
      <c r="E14691" t="inlineStr">
        <is>
          <t>North</t>
        </is>
      </c>
      <c r="F14691" t="inlineStr">
        <is>
          <t>P0052</t>
        </is>
      </c>
      <c r="G14691" t="inlineStr">
        <is>
          <t>Prod_0052</t>
        </is>
      </c>
      <c r="H14691" t="inlineStr">
        <is>
          <t>Clothing</t>
        </is>
      </c>
      <c r="I14691" t="n">
        <v>6</v>
      </c>
      <c r="J14691" t="n">
        <v>48.19</v>
      </c>
      <c r="K14691" t="n">
        <v>0.1</v>
      </c>
      <c r="L14691">
        <f>I14691*J14691*(1-K14691)</f>
        <v/>
      </c>
      <c r="M14691">
        <f>VLOOKUP(F14691,Products!A:D,4,FALSE)*I14691</f>
        <v/>
      </c>
      <c r="N14691">
        <f>L14691-M14691</f>
        <v/>
      </c>
    </row>
    <row r="14692">
      <c r="A14692" t="inlineStr">
        <is>
          <t>T1014690</t>
        </is>
      </c>
      <c r="B14692" t="inlineStr">
        <is>
          <t>2024-01-19</t>
        </is>
      </c>
      <c r="C14692" t="inlineStr">
        <is>
          <t>S044</t>
        </is>
      </c>
      <c r="D14692" t="inlineStr">
        <is>
          <t>Store_044</t>
        </is>
      </c>
      <c r="E14692" t="inlineStr">
        <is>
          <t>North</t>
        </is>
      </c>
      <c r="F14692" t="inlineStr">
        <is>
          <t>P0194</t>
        </is>
      </c>
      <c r="G14692" t="inlineStr">
        <is>
          <t>Prod_0194</t>
        </is>
      </c>
      <c r="H14692" t="inlineStr">
        <is>
          <t>Food</t>
        </is>
      </c>
      <c r="I14692" t="n">
        <v>8</v>
      </c>
      <c r="J14692" t="n">
        <v>582.8200000000001</v>
      </c>
      <c r="K14692" t="n">
        <v>0</v>
      </c>
      <c r="L14692">
        <f>I14692*J14692*(1-K14692)</f>
        <v/>
      </c>
      <c r="M14692">
        <f>VLOOKUP(F14692,Products!A:D,4,FALSE)*I14692</f>
        <v/>
      </c>
      <c r="N14692">
        <f>L14692-M14692</f>
        <v/>
      </c>
    </row>
    <row r="14693">
      <c r="A14693" t="inlineStr">
        <is>
          <t>T1014691</t>
        </is>
      </c>
      <c r="B14693" t="inlineStr">
        <is>
          <t>2025-05-06</t>
        </is>
      </c>
      <c r="C14693" t="inlineStr">
        <is>
          <t>S050</t>
        </is>
      </c>
      <c r="D14693" t="inlineStr">
        <is>
          <t>Store_050</t>
        </is>
      </c>
      <c r="E14693" t="inlineStr">
        <is>
          <t>South</t>
        </is>
      </c>
      <c r="F14693" t="inlineStr">
        <is>
          <t>P0039</t>
        </is>
      </c>
      <c r="G14693" t="inlineStr">
        <is>
          <t>Prod_0039</t>
        </is>
      </c>
      <c r="H14693" t="inlineStr">
        <is>
          <t>Household</t>
        </is>
      </c>
      <c r="I14693" t="n">
        <v>5</v>
      </c>
      <c r="J14693" t="n">
        <v>424.78</v>
      </c>
      <c r="K14693" t="n">
        <v>0</v>
      </c>
      <c r="L14693">
        <f>I14693*J14693*(1-K14693)</f>
        <v/>
      </c>
      <c r="M14693">
        <f>VLOOKUP(F14693,Products!A:D,4,FALSE)*I14693</f>
        <v/>
      </c>
      <c r="N14693">
        <f>L14693-M14693</f>
        <v/>
      </c>
    </row>
    <row r="14694">
      <c r="A14694" t="inlineStr">
        <is>
          <t>T1014692</t>
        </is>
      </c>
      <c r="B14694" t="inlineStr">
        <is>
          <t>2025-05-31</t>
        </is>
      </c>
      <c r="C14694" t="inlineStr">
        <is>
          <t>S046</t>
        </is>
      </c>
      <c r="D14694" t="inlineStr">
        <is>
          <t>Store_046</t>
        </is>
      </c>
      <c r="E14694" t="inlineStr">
        <is>
          <t>South</t>
        </is>
      </c>
      <c r="F14694" t="inlineStr">
        <is>
          <t>P0083</t>
        </is>
      </c>
      <c r="G14694" t="inlineStr">
        <is>
          <t>Prod_0083</t>
        </is>
      </c>
      <c r="H14694" t="inlineStr">
        <is>
          <t>Clothing</t>
        </is>
      </c>
      <c r="I14694" t="n">
        <v>3</v>
      </c>
      <c r="J14694" t="n">
        <v>447.89</v>
      </c>
      <c r="K14694" t="n">
        <v>0</v>
      </c>
      <c r="L14694">
        <f>I14694*J14694*(1-K14694)</f>
        <v/>
      </c>
      <c r="M14694">
        <f>VLOOKUP(F14694,Products!A:D,4,FALSE)*I14694</f>
        <v/>
      </c>
      <c r="N14694">
        <f>L14694-M14694</f>
        <v/>
      </c>
    </row>
    <row r="14695">
      <c r="A14695" t="inlineStr">
        <is>
          <t>T1014693</t>
        </is>
      </c>
      <c r="B14695" t="inlineStr">
        <is>
          <t>2024-12-22</t>
        </is>
      </c>
      <c r="C14695" t="inlineStr">
        <is>
          <t>S047</t>
        </is>
      </c>
      <c r="D14695" t="inlineStr">
        <is>
          <t>Store_047</t>
        </is>
      </c>
      <c r="E14695" t="inlineStr">
        <is>
          <t>North</t>
        </is>
      </c>
      <c r="F14695" t="inlineStr">
        <is>
          <t>P0127</t>
        </is>
      </c>
      <c r="G14695" t="inlineStr">
        <is>
          <t>Prod_0127</t>
        </is>
      </c>
      <c r="H14695" t="inlineStr">
        <is>
          <t>Toys</t>
        </is>
      </c>
      <c r="I14695" t="n">
        <v>9</v>
      </c>
      <c r="J14695" t="n">
        <v>608.83</v>
      </c>
      <c r="K14695" t="n">
        <v>0</v>
      </c>
      <c r="L14695">
        <f>I14695*J14695*(1-K14695)</f>
        <v/>
      </c>
      <c r="M14695">
        <f>VLOOKUP(F14695,Products!A:D,4,FALSE)*I14695</f>
        <v/>
      </c>
      <c r="N14695">
        <f>L14695-M14695</f>
        <v/>
      </c>
    </row>
    <row r="14696">
      <c r="A14696" t="inlineStr">
        <is>
          <t>T1014694</t>
        </is>
      </c>
      <c r="B14696" t="inlineStr">
        <is>
          <t>2024-12-11</t>
        </is>
      </c>
      <c r="C14696" t="inlineStr">
        <is>
          <t>S022</t>
        </is>
      </c>
      <c r="D14696" t="inlineStr">
        <is>
          <t>Store_022</t>
        </is>
      </c>
      <c r="E14696" t="inlineStr">
        <is>
          <t>East</t>
        </is>
      </c>
      <c r="F14696" t="inlineStr">
        <is>
          <t>P0088</t>
        </is>
      </c>
      <c r="G14696" t="inlineStr">
        <is>
          <t>Prod_0088</t>
        </is>
      </c>
      <c r="H14696" t="inlineStr">
        <is>
          <t>Toys</t>
        </is>
      </c>
      <c r="I14696" t="n">
        <v>6</v>
      </c>
      <c r="J14696" t="n">
        <v>646.66</v>
      </c>
      <c r="K14696" t="n">
        <v>0</v>
      </c>
      <c r="L14696">
        <f>I14696*J14696*(1-K14696)</f>
        <v/>
      </c>
      <c r="M14696">
        <f>VLOOKUP(F14696,Products!A:D,4,FALSE)*I14696</f>
        <v/>
      </c>
      <c r="N14696">
        <f>L14696-M14696</f>
        <v/>
      </c>
    </row>
    <row r="14697">
      <c r="A14697" t="inlineStr">
        <is>
          <t>T1014695</t>
        </is>
      </c>
      <c r="B14697" t="inlineStr">
        <is>
          <t>2024-11-22</t>
        </is>
      </c>
      <c r="C14697" t="inlineStr">
        <is>
          <t>S012</t>
        </is>
      </c>
      <c r="D14697" t="inlineStr">
        <is>
          <t>Store_012</t>
        </is>
      </c>
      <c r="E14697" t="inlineStr">
        <is>
          <t>South</t>
        </is>
      </c>
      <c r="F14697" t="inlineStr">
        <is>
          <t>P0113</t>
        </is>
      </c>
      <c r="G14697" t="inlineStr">
        <is>
          <t>Prod_0113</t>
        </is>
      </c>
      <c r="H14697" t="inlineStr">
        <is>
          <t>Toys</t>
        </is>
      </c>
      <c r="I14697" t="n">
        <v>9</v>
      </c>
      <c r="J14697" t="n">
        <v>741.76</v>
      </c>
      <c r="K14697" t="n">
        <v>0.05</v>
      </c>
      <c r="L14697">
        <f>I14697*J14697*(1-K14697)</f>
        <v/>
      </c>
      <c r="M14697">
        <f>VLOOKUP(F14697,Products!A:D,4,FALSE)*I14697</f>
        <v/>
      </c>
      <c r="N14697">
        <f>L14697-M14697</f>
        <v/>
      </c>
    </row>
    <row r="14698">
      <c r="A14698" t="inlineStr">
        <is>
          <t>T1014696</t>
        </is>
      </c>
      <c r="B14698" t="inlineStr">
        <is>
          <t>2023-03-20</t>
        </is>
      </c>
      <c r="C14698" t="inlineStr">
        <is>
          <t>S019</t>
        </is>
      </c>
      <c r="D14698" t="inlineStr">
        <is>
          <t>Store_019</t>
        </is>
      </c>
      <c r="E14698" t="inlineStr">
        <is>
          <t>East</t>
        </is>
      </c>
      <c r="F14698" t="inlineStr">
        <is>
          <t>P0135</t>
        </is>
      </c>
      <c r="G14698" t="inlineStr">
        <is>
          <t>Prod_0135</t>
        </is>
      </c>
      <c r="H14698" t="inlineStr">
        <is>
          <t>Food</t>
        </is>
      </c>
      <c r="I14698" t="n">
        <v>4</v>
      </c>
      <c r="J14698" t="n">
        <v>89.91</v>
      </c>
      <c r="K14698" t="n">
        <v>0.1</v>
      </c>
      <c r="L14698">
        <f>I14698*J14698*(1-K14698)</f>
        <v/>
      </c>
      <c r="M14698">
        <f>VLOOKUP(F14698,Products!A:D,4,FALSE)*I14698</f>
        <v/>
      </c>
      <c r="N14698">
        <f>L14698-M14698</f>
        <v/>
      </c>
    </row>
    <row r="14699">
      <c r="A14699" t="inlineStr">
        <is>
          <t>T1014697</t>
        </is>
      </c>
      <c r="B14699" t="inlineStr">
        <is>
          <t>2023-11-07</t>
        </is>
      </c>
      <c r="C14699" t="inlineStr">
        <is>
          <t>S026</t>
        </is>
      </c>
      <c r="D14699" t="inlineStr">
        <is>
          <t>Store_026</t>
        </is>
      </c>
      <c r="E14699" t="inlineStr">
        <is>
          <t>North</t>
        </is>
      </c>
      <c r="F14699" t="inlineStr">
        <is>
          <t>P0170</t>
        </is>
      </c>
      <c r="G14699" t="inlineStr">
        <is>
          <t>Prod_0170</t>
        </is>
      </c>
      <c r="H14699" t="inlineStr">
        <is>
          <t>Household</t>
        </is>
      </c>
      <c r="I14699" t="n">
        <v>6</v>
      </c>
      <c r="J14699" t="n">
        <v>517.61</v>
      </c>
      <c r="K14699" t="n">
        <v>0</v>
      </c>
      <c r="L14699">
        <f>I14699*J14699*(1-K14699)</f>
        <v/>
      </c>
      <c r="M14699">
        <f>VLOOKUP(F14699,Products!A:D,4,FALSE)*I14699</f>
        <v/>
      </c>
      <c r="N14699">
        <f>L14699-M14699</f>
        <v/>
      </c>
    </row>
    <row r="14700">
      <c r="A14700" t="inlineStr">
        <is>
          <t>T1014698</t>
        </is>
      </c>
      <c r="B14700" t="inlineStr">
        <is>
          <t>2023-05-30</t>
        </is>
      </c>
      <c r="C14700" t="inlineStr">
        <is>
          <t>S050</t>
        </is>
      </c>
      <c r="D14700" t="inlineStr">
        <is>
          <t>Store_050</t>
        </is>
      </c>
      <c r="E14700" t="inlineStr">
        <is>
          <t>South</t>
        </is>
      </c>
      <c r="F14700" t="inlineStr">
        <is>
          <t>P0134</t>
        </is>
      </c>
      <c r="G14700" t="inlineStr">
        <is>
          <t>Prod_0134</t>
        </is>
      </c>
      <c r="H14700" t="inlineStr">
        <is>
          <t>Food</t>
        </is>
      </c>
      <c r="I14700" t="n">
        <v>1</v>
      </c>
      <c r="J14700" t="n">
        <v>398.32</v>
      </c>
      <c r="K14700" t="n">
        <v>0</v>
      </c>
      <c r="L14700">
        <f>I14700*J14700*(1-K14700)</f>
        <v/>
      </c>
      <c r="M14700">
        <f>VLOOKUP(F14700,Products!A:D,4,FALSE)*I14700</f>
        <v/>
      </c>
      <c r="N14700">
        <f>L14700-M14700</f>
        <v/>
      </c>
    </row>
    <row r="14701">
      <c r="A14701" t="inlineStr">
        <is>
          <t>T1014699</t>
        </is>
      </c>
      <c r="B14701" t="inlineStr">
        <is>
          <t>2024-01-11</t>
        </is>
      </c>
      <c r="C14701" t="inlineStr">
        <is>
          <t>S032</t>
        </is>
      </c>
      <c r="D14701" t="inlineStr">
        <is>
          <t>Store_032</t>
        </is>
      </c>
      <c r="E14701" t="inlineStr">
        <is>
          <t>Central</t>
        </is>
      </c>
      <c r="F14701" t="inlineStr">
        <is>
          <t>P0071</t>
        </is>
      </c>
      <c r="G14701" t="inlineStr">
        <is>
          <t>Prod_0071</t>
        </is>
      </c>
      <c r="H14701" t="inlineStr">
        <is>
          <t>Beverages</t>
        </is>
      </c>
      <c r="I14701" t="n">
        <v>4</v>
      </c>
      <c r="J14701" t="n">
        <v>612.13</v>
      </c>
      <c r="K14701" t="n">
        <v>0</v>
      </c>
      <c r="L14701">
        <f>I14701*J14701*(1-K14701)</f>
        <v/>
      </c>
      <c r="M14701">
        <f>VLOOKUP(F14701,Products!A:D,4,FALSE)*I14701</f>
        <v/>
      </c>
      <c r="N14701">
        <f>L14701-M14701</f>
        <v/>
      </c>
    </row>
    <row r="14702">
      <c r="A14702" t="inlineStr">
        <is>
          <t>T1014700</t>
        </is>
      </c>
      <c r="B14702" t="inlineStr">
        <is>
          <t>2024-05-08</t>
        </is>
      </c>
      <c r="C14702" t="inlineStr">
        <is>
          <t>S029</t>
        </is>
      </c>
      <c r="D14702" t="inlineStr">
        <is>
          <t>Store_029</t>
        </is>
      </c>
      <c r="E14702" t="inlineStr">
        <is>
          <t>South</t>
        </is>
      </c>
      <c r="F14702" t="inlineStr">
        <is>
          <t>P0177</t>
        </is>
      </c>
      <c r="G14702" t="inlineStr">
        <is>
          <t>Prod_0177</t>
        </is>
      </c>
      <c r="H14702" t="inlineStr">
        <is>
          <t>Household</t>
        </is>
      </c>
      <c r="I14702" t="n">
        <v>1</v>
      </c>
      <c r="J14702" t="n">
        <v>178.84</v>
      </c>
      <c r="K14702" t="n">
        <v>0.05</v>
      </c>
      <c r="L14702">
        <f>I14702*J14702*(1-K14702)</f>
        <v/>
      </c>
      <c r="M14702">
        <f>VLOOKUP(F14702,Products!A:D,4,FALSE)*I14702</f>
        <v/>
      </c>
      <c r="N14702">
        <f>L14702-M14702</f>
        <v/>
      </c>
    </row>
    <row r="14703">
      <c r="A14703" t="inlineStr">
        <is>
          <t>T1014701</t>
        </is>
      </c>
      <c r="B14703" t="inlineStr">
        <is>
          <t>2024-08-26</t>
        </is>
      </c>
      <c r="C14703" t="inlineStr">
        <is>
          <t>S009</t>
        </is>
      </c>
      <c r="D14703" t="inlineStr">
        <is>
          <t>Store_009</t>
        </is>
      </c>
      <c r="E14703" t="inlineStr">
        <is>
          <t>Central</t>
        </is>
      </c>
      <c r="F14703" t="inlineStr">
        <is>
          <t>P0186</t>
        </is>
      </c>
      <c r="G14703" t="inlineStr">
        <is>
          <t>Prod_0186</t>
        </is>
      </c>
      <c r="H14703" t="inlineStr">
        <is>
          <t>Household</t>
        </is>
      </c>
      <c r="I14703" t="n">
        <v>1</v>
      </c>
      <c r="J14703" t="n">
        <v>781.33</v>
      </c>
      <c r="K14703" t="n">
        <v>0</v>
      </c>
      <c r="L14703">
        <f>I14703*J14703*(1-K14703)</f>
        <v/>
      </c>
      <c r="M14703">
        <f>VLOOKUP(F14703,Products!A:D,4,FALSE)*I14703</f>
        <v/>
      </c>
      <c r="N14703">
        <f>L14703-M14703</f>
        <v/>
      </c>
    </row>
    <row r="14704">
      <c r="A14704" t="inlineStr">
        <is>
          <t>T1014702</t>
        </is>
      </c>
      <c r="B14704" t="inlineStr">
        <is>
          <t>2023-03-27</t>
        </is>
      </c>
      <c r="C14704" t="inlineStr">
        <is>
          <t>S048</t>
        </is>
      </c>
      <c r="D14704" t="inlineStr">
        <is>
          <t>Store_048</t>
        </is>
      </c>
      <c r="E14704" t="inlineStr">
        <is>
          <t>South</t>
        </is>
      </c>
      <c r="F14704" t="inlineStr">
        <is>
          <t>P0119</t>
        </is>
      </c>
      <c r="G14704" t="inlineStr">
        <is>
          <t>Prod_0119</t>
        </is>
      </c>
      <c r="H14704" t="inlineStr">
        <is>
          <t>Electronics</t>
        </is>
      </c>
      <c r="I14704" t="n">
        <v>3</v>
      </c>
      <c r="J14704" t="n">
        <v>241.55</v>
      </c>
      <c r="K14704" t="n">
        <v>0.15</v>
      </c>
      <c r="L14704">
        <f>I14704*J14704*(1-K14704)</f>
        <v/>
      </c>
      <c r="M14704">
        <f>VLOOKUP(F14704,Products!A:D,4,FALSE)*I14704</f>
        <v/>
      </c>
      <c r="N14704">
        <f>L14704-M14704</f>
        <v/>
      </c>
    </row>
    <row r="14705">
      <c r="A14705" t="inlineStr">
        <is>
          <t>T1014703</t>
        </is>
      </c>
      <c r="B14705" t="inlineStr">
        <is>
          <t>2025-05-04</t>
        </is>
      </c>
      <c r="C14705" t="inlineStr">
        <is>
          <t>S045</t>
        </is>
      </c>
      <c r="D14705" t="inlineStr">
        <is>
          <t>Store_045</t>
        </is>
      </c>
      <c r="E14705" t="inlineStr">
        <is>
          <t>East</t>
        </is>
      </c>
      <c r="F14705" t="inlineStr">
        <is>
          <t>P0081</t>
        </is>
      </c>
      <c r="G14705" t="inlineStr">
        <is>
          <t>Prod_0081</t>
        </is>
      </c>
      <c r="H14705" t="inlineStr">
        <is>
          <t>Electronics</t>
        </is>
      </c>
      <c r="I14705" t="n">
        <v>3</v>
      </c>
      <c r="J14705" t="n">
        <v>273.99</v>
      </c>
      <c r="K14705" t="n">
        <v>0.05</v>
      </c>
      <c r="L14705">
        <f>I14705*J14705*(1-K14705)</f>
        <v/>
      </c>
      <c r="M14705">
        <f>VLOOKUP(F14705,Products!A:D,4,FALSE)*I14705</f>
        <v/>
      </c>
      <c r="N14705">
        <f>L14705-M14705</f>
        <v/>
      </c>
    </row>
    <row r="14706">
      <c r="A14706" t="inlineStr">
        <is>
          <t>T1014704</t>
        </is>
      </c>
      <c r="B14706" t="inlineStr">
        <is>
          <t>2023-01-11</t>
        </is>
      </c>
      <c r="C14706" t="inlineStr">
        <is>
          <t>S034</t>
        </is>
      </c>
      <c r="D14706" t="inlineStr">
        <is>
          <t>Store_034</t>
        </is>
      </c>
      <c r="E14706" t="inlineStr">
        <is>
          <t>Central</t>
        </is>
      </c>
      <c r="F14706" t="inlineStr">
        <is>
          <t>P0022</t>
        </is>
      </c>
      <c r="G14706" t="inlineStr">
        <is>
          <t>Prod_0022</t>
        </is>
      </c>
      <c r="H14706" t="inlineStr">
        <is>
          <t>Beverages</t>
        </is>
      </c>
      <c r="I14706" t="n">
        <v>4</v>
      </c>
      <c r="J14706" t="n">
        <v>221.64</v>
      </c>
      <c r="K14706" t="n">
        <v>0</v>
      </c>
      <c r="L14706">
        <f>I14706*J14706*(1-K14706)</f>
        <v/>
      </c>
      <c r="M14706">
        <f>VLOOKUP(F14706,Products!A:D,4,FALSE)*I14706</f>
        <v/>
      </c>
      <c r="N14706">
        <f>L14706-M14706</f>
        <v/>
      </c>
    </row>
    <row r="14707">
      <c r="A14707" t="inlineStr">
        <is>
          <t>T1014705</t>
        </is>
      </c>
      <c r="B14707" t="inlineStr">
        <is>
          <t>2024-06-17</t>
        </is>
      </c>
      <c r="C14707" t="inlineStr">
        <is>
          <t>S046</t>
        </is>
      </c>
      <c r="D14707" t="inlineStr">
        <is>
          <t>Store_046</t>
        </is>
      </c>
      <c r="E14707" t="inlineStr">
        <is>
          <t>South</t>
        </is>
      </c>
      <c r="F14707" t="inlineStr">
        <is>
          <t>P0136</t>
        </is>
      </c>
      <c r="G14707" t="inlineStr">
        <is>
          <t>Prod_0136</t>
        </is>
      </c>
      <c r="H14707" t="inlineStr">
        <is>
          <t>Beverages</t>
        </is>
      </c>
      <c r="I14707" t="n">
        <v>4</v>
      </c>
      <c r="J14707" t="n">
        <v>217.06</v>
      </c>
      <c r="K14707" t="n">
        <v>0</v>
      </c>
      <c r="L14707">
        <f>I14707*J14707*(1-K14707)</f>
        <v/>
      </c>
      <c r="M14707">
        <f>VLOOKUP(F14707,Products!A:D,4,FALSE)*I14707</f>
        <v/>
      </c>
      <c r="N14707">
        <f>L14707-M14707</f>
        <v/>
      </c>
    </row>
    <row r="14708">
      <c r="A14708" t="inlineStr">
        <is>
          <t>T1014706</t>
        </is>
      </c>
      <c r="B14708" t="inlineStr">
        <is>
          <t>2024-09-03</t>
        </is>
      </c>
      <c r="C14708" t="inlineStr">
        <is>
          <t>S039</t>
        </is>
      </c>
      <c r="D14708" t="inlineStr">
        <is>
          <t>Store_039</t>
        </is>
      </c>
      <c r="E14708" t="inlineStr">
        <is>
          <t>North</t>
        </is>
      </c>
      <c r="F14708" t="inlineStr">
        <is>
          <t>P0085</t>
        </is>
      </c>
      <c r="G14708" t="inlineStr">
        <is>
          <t>Prod_0085</t>
        </is>
      </c>
      <c r="H14708" t="inlineStr">
        <is>
          <t>Food</t>
        </is>
      </c>
      <c r="I14708" t="n">
        <v>7</v>
      </c>
      <c r="J14708" t="n">
        <v>380.61</v>
      </c>
      <c r="K14708" t="n">
        <v>0</v>
      </c>
      <c r="L14708">
        <f>I14708*J14708*(1-K14708)</f>
        <v/>
      </c>
      <c r="M14708">
        <f>VLOOKUP(F14708,Products!A:D,4,FALSE)*I14708</f>
        <v/>
      </c>
      <c r="N14708">
        <f>L14708-M14708</f>
        <v/>
      </c>
    </row>
    <row r="14709">
      <c r="A14709" t="inlineStr">
        <is>
          <t>T1014707</t>
        </is>
      </c>
      <c r="B14709" t="inlineStr">
        <is>
          <t>2023-09-14</t>
        </is>
      </c>
      <c r="C14709" t="inlineStr">
        <is>
          <t>S041</t>
        </is>
      </c>
      <c r="D14709" t="inlineStr">
        <is>
          <t>Store_041</t>
        </is>
      </c>
      <c r="E14709" t="inlineStr">
        <is>
          <t>East</t>
        </is>
      </c>
      <c r="F14709" t="inlineStr">
        <is>
          <t>P0147</t>
        </is>
      </c>
      <c r="G14709" t="inlineStr">
        <is>
          <t>Prod_0147</t>
        </is>
      </c>
      <c r="H14709" t="inlineStr">
        <is>
          <t>Stationery</t>
        </is>
      </c>
      <c r="I14709" t="n">
        <v>9</v>
      </c>
      <c r="J14709" t="n">
        <v>378.36</v>
      </c>
      <c r="K14709" t="n">
        <v>0</v>
      </c>
      <c r="L14709">
        <f>I14709*J14709*(1-K14709)</f>
        <v/>
      </c>
      <c r="M14709">
        <f>VLOOKUP(F14709,Products!A:D,4,FALSE)*I14709</f>
        <v/>
      </c>
      <c r="N14709">
        <f>L14709-M14709</f>
        <v/>
      </c>
    </row>
    <row r="14710">
      <c r="A14710" t="inlineStr">
        <is>
          <t>T1014708</t>
        </is>
      </c>
      <c r="B14710" t="inlineStr">
        <is>
          <t>2025-03-25</t>
        </is>
      </c>
      <c r="C14710" t="inlineStr">
        <is>
          <t>S033</t>
        </is>
      </c>
      <c r="D14710" t="inlineStr">
        <is>
          <t>Store_033</t>
        </is>
      </c>
      <c r="E14710" t="inlineStr">
        <is>
          <t>North</t>
        </is>
      </c>
      <c r="F14710" t="inlineStr">
        <is>
          <t>P0075</t>
        </is>
      </c>
      <c r="G14710" t="inlineStr">
        <is>
          <t>Prod_0075</t>
        </is>
      </c>
      <c r="H14710" t="inlineStr">
        <is>
          <t>Beverages</t>
        </is>
      </c>
      <c r="I14710" t="n">
        <v>3</v>
      </c>
      <c r="J14710" t="n">
        <v>728.1</v>
      </c>
      <c r="K14710" t="n">
        <v>0</v>
      </c>
      <c r="L14710">
        <f>I14710*J14710*(1-K14710)</f>
        <v/>
      </c>
      <c r="M14710">
        <f>VLOOKUP(F14710,Products!A:D,4,FALSE)*I14710</f>
        <v/>
      </c>
      <c r="N14710">
        <f>L14710-M14710</f>
        <v/>
      </c>
    </row>
    <row r="14711">
      <c r="A14711" t="inlineStr">
        <is>
          <t>T1014709</t>
        </is>
      </c>
      <c r="B14711" t="inlineStr">
        <is>
          <t>2025-07-10</t>
        </is>
      </c>
      <c r="C14711" t="inlineStr">
        <is>
          <t>S002</t>
        </is>
      </c>
      <c r="D14711" t="inlineStr">
        <is>
          <t>Store_002</t>
        </is>
      </c>
      <c r="E14711" t="inlineStr">
        <is>
          <t>South</t>
        </is>
      </c>
      <c r="F14711" t="inlineStr">
        <is>
          <t>P0112</t>
        </is>
      </c>
      <c r="G14711" t="inlineStr">
        <is>
          <t>Prod_0112</t>
        </is>
      </c>
      <c r="H14711" t="inlineStr">
        <is>
          <t>Beverages</t>
        </is>
      </c>
      <c r="I14711" t="n">
        <v>1</v>
      </c>
      <c r="J14711" t="n">
        <v>679.59</v>
      </c>
      <c r="K14711" t="n">
        <v>0</v>
      </c>
      <c r="L14711">
        <f>I14711*J14711*(1-K14711)</f>
        <v/>
      </c>
      <c r="M14711">
        <f>VLOOKUP(F14711,Products!A:D,4,FALSE)*I14711</f>
        <v/>
      </c>
      <c r="N14711">
        <f>L14711-M14711</f>
        <v/>
      </c>
    </row>
    <row r="14712">
      <c r="A14712" t="inlineStr">
        <is>
          <t>T1014710</t>
        </is>
      </c>
      <c r="B14712" t="inlineStr">
        <is>
          <t>2024-07-02</t>
        </is>
      </c>
      <c r="C14712" t="inlineStr">
        <is>
          <t>S038</t>
        </is>
      </c>
      <c r="D14712" t="inlineStr">
        <is>
          <t>Store_038</t>
        </is>
      </c>
      <c r="E14712" t="inlineStr">
        <is>
          <t>East</t>
        </is>
      </c>
      <c r="F14712" t="inlineStr">
        <is>
          <t>P0125</t>
        </is>
      </c>
      <c r="G14712" t="inlineStr">
        <is>
          <t>Prod_0125</t>
        </is>
      </c>
      <c r="H14712" t="inlineStr">
        <is>
          <t>Toys</t>
        </is>
      </c>
      <c r="I14712" t="n">
        <v>9</v>
      </c>
      <c r="J14712" t="n">
        <v>249.95</v>
      </c>
      <c r="K14712" t="n">
        <v>0.2</v>
      </c>
      <c r="L14712">
        <f>I14712*J14712*(1-K14712)</f>
        <v/>
      </c>
      <c r="M14712">
        <f>VLOOKUP(F14712,Products!A:D,4,FALSE)*I14712</f>
        <v/>
      </c>
      <c r="N14712">
        <f>L14712-M14712</f>
        <v/>
      </c>
    </row>
    <row r="14713">
      <c r="A14713" t="inlineStr">
        <is>
          <t>T1014711</t>
        </is>
      </c>
      <c r="B14713" t="inlineStr">
        <is>
          <t>2024-06-26</t>
        </is>
      </c>
      <c r="C14713" t="inlineStr">
        <is>
          <t>S049</t>
        </is>
      </c>
      <c r="D14713" t="inlineStr">
        <is>
          <t>Store_049</t>
        </is>
      </c>
      <c r="E14713" t="inlineStr">
        <is>
          <t>North</t>
        </is>
      </c>
      <c r="F14713" t="inlineStr">
        <is>
          <t>P0017</t>
        </is>
      </c>
      <c r="G14713" t="inlineStr">
        <is>
          <t>Prod_0017</t>
        </is>
      </c>
      <c r="H14713" t="inlineStr">
        <is>
          <t>Food</t>
        </is>
      </c>
      <c r="I14713" t="n">
        <v>2</v>
      </c>
      <c r="J14713" t="n">
        <v>644.24</v>
      </c>
      <c r="K14713" t="n">
        <v>0.05</v>
      </c>
      <c r="L14713">
        <f>I14713*J14713*(1-K14713)</f>
        <v/>
      </c>
      <c r="M14713">
        <f>VLOOKUP(F14713,Products!A:D,4,FALSE)*I14713</f>
        <v/>
      </c>
      <c r="N14713">
        <f>L14713-M14713</f>
        <v/>
      </c>
    </row>
    <row r="14714">
      <c r="A14714" t="inlineStr">
        <is>
          <t>T1014712</t>
        </is>
      </c>
      <c r="B14714" t="inlineStr">
        <is>
          <t>2025-04-02</t>
        </is>
      </c>
      <c r="C14714" t="inlineStr">
        <is>
          <t>S015</t>
        </is>
      </c>
      <c r="D14714" t="inlineStr">
        <is>
          <t>Store_015</t>
        </is>
      </c>
      <c r="E14714" t="inlineStr">
        <is>
          <t>North</t>
        </is>
      </c>
      <c r="F14714" t="inlineStr">
        <is>
          <t>P0132</t>
        </is>
      </c>
      <c r="G14714" t="inlineStr">
        <is>
          <t>Prod_0132</t>
        </is>
      </c>
      <c r="H14714" t="inlineStr">
        <is>
          <t>Food</t>
        </is>
      </c>
      <c r="I14714" t="n">
        <v>8</v>
      </c>
      <c r="J14714" t="n">
        <v>107.26</v>
      </c>
      <c r="K14714" t="n">
        <v>0</v>
      </c>
      <c r="L14714">
        <f>I14714*J14714*(1-K14714)</f>
        <v/>
      </c>
      <c r="M14714">
        <f>VLOOKUP(F14714,Products!A:D,4,FALSE)*I14714</f>
        <v/>
      </c>
      <c r="N14714">
        <f>L14714-M14714</f>
        <v/>
      </c>
    </row>
    <row r="14715">
      <c r="A14715" t="inlineStr">
        <is>
          <t>T1014713</t>
        </is>
      </c>
      <c r="B14715" t="inlineStr">
        <is>
          <t>2025-01-07</t>
        </is>
      </c>
      <c r="C14715" t="inlineStr">
        <is>
          <t>S047</t>
        </is>
      </c>
      <c r="D14715" t="inlineStr">
        <is>
          <t>Store_047</t>
        </is>
      </c>
      <c r="E14715" t="inlineStr">
        <is>
          <t>North</t>
        </is>
      </c>
      <c r="F14715" t="inlineStr">
        <is>
          <t>P0050</t>
        </is>
      </c>
      <c r="G14715" t="inlineStr">
        <is>
          <t>Prod_0050</t>
        </is>
      </c>
      <c r="H14715" t="inlineStr">
        <is>
          <t>Household</t>
        </is>
      </c>
      <c r="I14715" t="n">
        <v>8</v>
      </c>
      <c r="J14715" t="n">
        <v>632.11</v>
      </c>
      <c r="K14715" t="n">
        <v>0</v>
      </c>
      <c r="L14715">
        <f>I14715*J14715*(1-K14715)</f>
        <v/>
      </c>
      <c r="M14715">
        <f>VLOOKUP(F14715,Products!A:D,4,FALSE)*I14715</f>
        <v/>
      </c>
      <c r="N14715">
        <f>L14715-M14715</f>
        <v/>
      </c>
    </row>
    <row r="14716">
      <c r="A14716" t="inlineStr">
        <is>
          <t>T1014714</t>
        </is>
      </c>
      <c r="B14716" t="inlineStr">
        <is>
          <t>2024-08-31</t>
        </is>
      </c>
      <c r="C14716" t="inlineStr">
        <is>
          <t>S012</t>
        </is>
      </c>
      <c r="D14716" t="inlineStr">
        <is>
          <t>Store_012</t>
        </is>
      </c>
      <c r="E14716" t="inlineStr">
        <is>
          <t>South</t>
        </is>
      </c>
      <c r="F14716" t="inlineStr">
        <is>
          <t>P0064</t>
        </is>
      </c>
      <c r="G14716" t="inlineStr">
        <is>
          <t>Prod_0064</t>
        </is>
      </c>
      <c r="H14716" t="inlineStr">
        <is>
          <t>Beverages</t>
        </is>
      </c>
      <c r="I14716" t="n">
        <v>9</v>
      </c>
      <c r="J14716" t="n">
        <v>880.8200000000001</v>
      </c>
      <c r="K14716" t="n">
        <v>0</v>
      </c>
      <c r="L14716">
        <f>I14716*J14716*(1-K14716)</f>
        <v/>
      </c>
      <c r="M14716">
        <f>VLOOKUP(F14716,Products!A:D,4,FALSE)*I14716</f>
        <v/>
      </c>
      <c r="N14716">
        <f>L14716-M14716</f>
        <v/>
      </c>
    </row>
    <row r="14717">
      <c r="A14717" t="inlineStr">
        <is>
          <t>T1014715</t>
        </is>
      </c>
      <c r="B14717" t="inlineStr">
        <is>
          <t>2023-07-29</t>
        </is>
      </c>
      <c r="C14717" t="inlineStr">
        <is>
          <t>S012</t>
        </is>
      </c>
      <c r="D14717" t="inlineStr">
        <is>
          <t>Store_012</t>
        </is>
      </c>
      <c r="E14717" t="inlineStr">
        <is>
          <t>South</t>
        </is>
      </c>
      <c r="F14717" t="inlineStr">
        <is>
          <t>P0047</t>
        </is>
      </c>
      <c r="G14717" t="inlineStr">
        <is>
          <t>Prod_0047</t>
        </is>
      </c>
      <c r="H14717" t="inlineStr">
        <is>
          <t>Beverages</t>
        </is>
      </c>
      <c r="I14717" t="n">
        <v>8</v>
      </c>
      <c r="J14717" t="n">
        <v>455.25</v>
      </c>
      <c r="K14717" t="n">
        <v>0</v>
      </c>
      <c r="L14717">
        <f>I14717*J14717*(1-K14717)</f>
        <v/>
      </c>
      <c r="M14717">
        <f>VLOOKUP(F14717,Products!A:D,4,FALSE)*I14717</f>
        <v/>
      </c>
      <c r="N14717">
        <f>L14717-M14717</f>
        <v/>
      </c>
    </row>
    <row r="14718">
      <c r="A14718" t="inlineStr">
        <is>
          <t>T1014716</t>
        </is>
      </c>
      <c r="B14718" t="inlineStr">
        <is>
          <t>2024-06-14</t>
        </is>
      </c>
      <c r="C14718" t="inlineStr">
        <is>
          <t>S010</t>
        </is>
      </c>
      <c r="D14718" t="inlineStr">
        <is>
          <t>Store_010</t>
        </is>
      </c>
      <c r="E14718" t="inlineStr">
        <is>
          <t>North</t>
        </is>
      </c>
      <c r="F14718" t="inlineStr">
        <is>
          <t>P0049</t>
        </is>
      </c>
      <c r="G14718" t="inlineStr">
        <is>
          <t>Prod_0049</t>
        </is>
      </c>
      <c r="H14718" t="inlineStr">
        <is>
          <t>Beverages</t>
        </is>
      </c>
      <c r="I14718" t="n">
        <v>4</v>
      </c>
      <c r="J14718" t="n">
        <v>252.58</v>
      </c>
      <c r="K14718" t="n">
        <v>0.1</v>
      </c>
      <c r="L14718">
        <f>I14718*J14718*(1-K14718)</f>
        <v/>
      </c>
      <c r="M14718">
        <f>VLOOKUP(F14718,Products!A:D,4,FALSE)*I14718</f>
        <v/>
      </c>
      <c r="N14718">
        <f>L14718-M14718</f>
        <v/>
      </c>
    </row>
    <row r="14719">
      <c r="A14719" t="inlineStr">
        <is>
          <t>T1014717</t>
        </is>
      </c>
      <c r="B14719" t="inlineStr">
        <is>
          <t>2025-07-03</t>
        </is>
      </c>
      <c r="C14719" t="inlineStr">
        <is>
          <t>S031</t>
        </is>
      </c>
      <c r="D14719" t="inlineStr">
        <is>
          <t>Store_031</t>
        </is>
      </c>
      <c r="E14719" t="inlineStr">
        <is>
          <t>Central</t>
        </is>
      </c>
      <c r="F14719" t="inlineStr">
        <is>
          <t>P0115</t>
        </is>
      </c>
      <c r="G14719" t="inlineStr">
        <is>
          <t>Prod_0115</t>
        </is>
      </c>
      <c r="H14719" t="inlineStr">
        <is>
          <t>Clothing</t>
        </is>
      </c>
      <c r="I14719" t="n">
        <v>4</v>
      </c>
      <c r="J14719" t="n">
        <v>697.96</v>
      </c>
      <c r="K14719" t="n">
        <v>0</v>
      </c>
      <c r="L14719">
        <f>I14719*J14719*(1-K14719)</f>
        <v/>
      </c>
      <c r="M14719">
        <f>VLOOKUP(F14719,Products!A:D,4,FALSE)*I14719</f>
        <v/>
      </c>
      <c r="N14719">
        <f>L14719-M14719</f>
        <v/>
      </c>
    </row>
    <row r="14720">
      <c r="A14720" t="inlineStr">
        <is>
          <t>T1014718</t>
        </is>
      </c>
      <c r="B14720" t="inlineStr">
        <is>
          <t>2025-04-29</t>
        </is>
      </c>
      <c r="C14720" t="inlineStr">
        <is>
          <t>S002</t>
        </is>
      </c>
      <c r="D14720" t="inlineStr">
        <is>
          <t>Store_002</t>
        </is>
      </c>
      <c r="E14720" t="inlineStr">
        <is>
          <t>South</t>
        </is>
      </c>
      <c r="F14720" t="inlineStr">
        <is>
          <t>P0140</t>
        </is>
      </c>
      <c r="G14720" t="inlineStr">
        <is>
          <t>Prod_0140</t>
        </is>
      </c>
      <c r="H14720" t="inlineStr">
        <is>
          <t>Food</t>
        </is>
      </c>
      <c r="I14720" t="n">
        <v>4</v>
      </c>
      <c r="J14720" t="n">
        <v>834.26</v>
      </c>
      <c r="K14720" t="n">
        <v>0</v>
      </c>
      <c r="L14720">
        <f>I14720*J14720*(1-K14720)</f>
        <v/>
      </c>
      <c r="M14720">
        <f>VLOOKUP(F14720,Products!A:D,4,FALSE)*I14720</f>
        <v/>
      </c>
      <c r="N14720">
        <f>L14720-M14720</f>
        <v/>
      </c>
    </row>
    <row r="14721">
      <c r="A14721" t="inlineStr">
        <is>
          <t>T1014719</t>
        </is>
      </c>
      <c r="B14721" t="inlineStr">
        <is>
          <t>2024-08-29</t>
        </is>
      </c>
      <c r="C14721" t="inlineStr">
        <is>
          <t>S011</t>
        </is>
      </c>
      <c r="D14721" t="inlineStr">
        <is>
          <t>Store_011</t>
        </is>
      </c>
      <c r="E14721" t="inlineStr">
        <is>
          <t>South</t>
        </is>
      </c>
      <c r="F14721" t="inlineStr">
        <is>
          <t>P0175</t>
        </is>
      </c>
      <c r="G14721" t="inlineStr">
        <is>
          <t>Prod_0175</t>
        </is>
      </c>
      <c r="H14721" t="inlineStr">
        <is>
          <t>Food</t>
        </is>
      </c>
      <c r="I14721" t="n">
        <v>4</v>
      </c>
      <c r="J14721" t="n">
        <v>820.12</v>
      </c>
      <c r="K14721" t="n">
        <v>0.15</v>
      </c>
      <c r="L14721">
        <f>I14721*J14721*(1-K14721)</f>
        <v/>
      </c>
      <c r="M14721">
        <f>VLOOKUP(F14721,Products!A:D,4,FALSE)*I14721</f>
        <v/>
      </c>
      <c r="N14721">
        <f>L14721-M14721</f>
        <v/>
      </c>
    </row>
    <row r="14722">
      <c r="A14722" t="inlineStr">
        <is>
          <t>T1014720</t>
        </is>
      </c>
      <c r="B14722" t="inlineStr">
        <is>
          <t>2023-10-08</t>
        </is>
      </c>
      <c r="C14722" t="inlineStr">
        <is>
          <t>S040</t>
        </is>
      </c>
      <c r="D14722" t="inlineStr">
        <is>
          <t>Store_040</t>
        </is>
      </c>
      <c r="E14722" t="inlineStr">
        <is>
          <t>Central</t>
        </is>
      </c>
      <c r="F14722" t="inlineStr">
        <is>
          <t>P0122</t>
        </is>
      </c>
      <c r="G14722" t="inlineStr">
        <is>
          <t>Prod_0122</t>
        </is>
      </c>
      <c r="H14722" t="inlineStr">
        <is>
          <t>Beverages</t>
        </is>
      </c>
      <c r="I14722" t="n">
        <v>1</v>
      </c>
      <c r="J14722" t="n">
        <v>709.4</v>
      </c>
      <c r="K14722" t="n">
        <v>0.05</v>
      </c>
      <c r="L14722">
        <f>I14722*J14722*(1-K14722)</f>
        <v/>
      </c>
      <c r="M14722">
        <f>VLOOKUP(F14722,Products!A:D,4,FALSE)*I14722</f>
        <v/>
      </c>
      <c r="N14722">
        <f>L14722-M14722</f>
        <v/>
      </c>
    </row>
    <row r="14723">
      <c r="A14723" t="inlineStr">
        <is>
          <t>T1014721</t>
        </is>
      </c>
      <c r="B14723" t="inlineStr">
        <is>
          <t>2023-05-03</t>
        </is>
      </c>
      <c r="C14723" t="inlineStr">
        <is>
          <t>S033</t>
        </is>
      </c>
      <c r="D14723" t="inlineStr">
        <is>
          <t>Store_033</t>
        </is>
      </c>
      <c r="E14723" t="inlineStr">
        <is>
          <t>North</t>
        </is>
      </c>
      <c r="F14723" t="inlineStr">
        <is>
          <t>P0035</t>
        </is>
      </c>
      <c r="G14723" t="inlineStr">
        <is>
          <t>Prod_0035</t>
        </is>
      </c>
      <c r="H14723" t="inlineStr">
        <is>
          <t>Beverages</t>
        </is>
      </c>
      <c r="I14723" t="n">
        <v>5</v>
      </c>
      <c r="J14723" t="n">
        <v>118.02</v>
      </c>
      <c r="K14723" t="n">
        <v>0</v>
      </c>
      <c r="L14723">
        <f>I14723*J14723*(1-K14723)</f>
        <v/>
      </c>
      <c r="M14723">
        <f>VLOOKUP(F14723,Products!A:D,4,FALSE)*I14723</f>
        <v/>
      </c>
      <c r="N14723">
        <f>L14723-M14723</f>
        <v/>
      </c>
    </row>
    <row r="14724">
      <c r="A14724" t="inlineStr">
        <is>
          <t>T1014722</t>
        </is>
      </c>
      <c r="B14724" t="inlineStr">
        <is>
          <t>2024-10-26</t>
        </is>
      </c>
      <c r="C14724" t="inlineStr">
        <is>
          <t>S021</t>
        </is>
      </c>
      <c r="D14724" t="inlineStr">
        <is>
          <t>Store_021</t>
        </is>
      </c>
      <c r="E14724" t="inlineStr">
        <is>
          <t>North</t>
        </is>
      </c>
      <c r="F14724" t="inlineStr">
        <is>
          <t>P0104</t>
        </is>
      </c>
      <c r="G14724" t="inlineStr">
        <is>
          <t>Prod_0104</t>
        </is>
      </c>
      <c r="H14724" t="inlineStr">
        <is>
          <t>Clothing</t>
        </is>
      </c>
      <c r="I14724" t="n">
        <v>8</v>
      </c>
      <c r="J14724" t="n">
        <v>541.2</v>
      </c>
      <c r="K14724" t="n">
        <v>0.05</v>
      </c>
      <c r="L14724">
        <f>I14724*J14724*(1-K14724)</f>
        <v/>
      </c>
      <c r="M14724">
        <f>VLOOKUP(F14724,Products!A:D,4,FALSE)*I14724</f>
        <v/>
      </c>
      <c r="N14724">
        <f>L14724-M14724</f>
        <v/>
      </c>
    </row>
    <row r="14725">
      <c r="A14725" t="inlineStr">
        <is>
          <t>T1014723</t>
        </is>
      </c>
      <c r="B14725" t="inlineStr">
        <is>
          <t>2023-12-29</t>
        </is>
      </c>
      <c r="C14725" t="inlineStr">
        <is>
          <t>S050</t>
        </is>
      </c>
      <c r="D14725" t="inlineStr">
        <is>
          <t>Store_050</t>
        </is>
      </c>
      <c r="E14725" t="inlineStr">
        <is>
          <t>South</t>
        </is>
      </c>
      <c r="F14725" t="inlineStr">
        <is>
          <t>P0098</t>
        </is>
      </c>
      <c r="G14725" t="inlineStr">
        <is>
          <t>Prod_0098</t>
        </is>
      </c>
      <c r="H14725" t="inlineStr">
        <is>
          <t>Clothing</t>
        </is>
      </c>
      <c r="I14725" t="n">
        <v>4</v>
      </c>
      <c r="J14725" t="n">
        <v>572.51</v>
      </c>
      <c r="K14725" t="n">
        <v>0</v>
      </c>
      <c r="L14725">
        <f>I14725*J14725*(1-K14725)</f>
        <v/>
      </c>
      <c r="M14725">
        <f>VLOOKUP(F14725,Products!A:D,4,FALSE)*I14725</f>
        <v/>
      </c>
      <c r="N14725">
        <f>L14725-M14725</f>
        <v/>
      </c>
    </row>
    <row r="14726">
      <c r="A14726" t="inlineStr">
        <is>
          <t>T1014724</t>
        </is>
      </c>
      <c r="B14726" t="inlineStr">
        <is>
          <t>2024-01-31</t>
        </is>
      </c>
      <c r="C14726" t="inlineStr">
        <is>
          <t>S013</t>
        </is>
      </c>
      <c r="D14726" t="inlineStr">
        <is>
          <t>Store_013</t>
        </is>
      </c>
      <c r="E14726" t="inlineStr">
        <is>
          <t>North</t>
        </is>
      </c>
      <c r="F14726" t="inlineStr">
        <is>
          <t>P0014</t>
        </is>
      </c>
      <c r="G14726" t="inlineStr">
        <is>
          <t>Prod_0014</t>
        </is>
      </c>
      <c r="H14726" t="inlineStr">
        <is>
          <t>Clothing</t>
        </is>
      </c>
      <c r="I14726" t="n">
        <v>6</v>
      </c>
      <c r="J14726" t="n">
        <v>278.67</v>
      </c>
      <c r="K14726" t="n">
        <v>0</v>
      </c>
      <c r="L14726">
        <f>I14726*J14726*(1-K14726)</f>
        <v/>
      </c>
      <c r="M14726">
        <f>VLOOKUP(F14726,Products!A:D,4,FALSE)*I14726</f>
        <v/>
      </c>
      <c r="N14726">
        <f>L14726-M14726</f>
        <v/>
      </c>
    </row>
    <row r="14727">
      <c r="A14727" t="inlineStr">
        <is>
          <t>T1014725</t>
        </is>
      </c>
      <c r="B14727" t="inlineStr">
        <is>
          <t>2024-10-26</t>
        </is>
      </c>
      <c r="C14727" t="inlineStr">
        <is>
          <t>S021</t>
        </is>
      </c>
      <c r="D14727" t="inlineStr">
        <is>
          <t>Store_021</t>
        </is>
      </c>
      <c r="E14727" t="inlineStr">
        <is>
          <t>North</t>
        </is>
      </c>
      <c r="F14727" t="inlineStr">
        <is>
          <t>P0068</t>
        </is>
      </c>
      <c r="G14727" t="inlineStr">
        <is>
          <t>Prod_0068</t>
        </is>
      </c>
      <c r="H14727" t="inlineStr">
        <is>
          <t>Household</t>
        </is>
      </c>
      <c r="I14727" t="n">
        <v>9</v>
      </c>
      <c r="J14727" t="n">
        <v>196.62</v>
      </c>
      <c r="K14727" t="n">
        <v>0.1</v>
      </c>
      <c r="L14727">
        <f>I14727*J14727*(1-K14727)</f>
        <v/>
      </c>
      <c r="M14727">
        <f>VLOOKUP(F14727,Products!A:D,4,FALSE)*I14727</f>
        <v/>
      </c>
      <c r="N14727">
        <f>L14727-M14727</f>
        <v/>
      </c>
    </row>
    <row r="14728">
      <c r="A14728" t="inlineStr">
        <is>
          <t>T1014726</t>
        </is>
      </c>
      <c r="B14728" t="inlineStr">
        <is>
          <t>2023-06-30</t>
        </is>
      </c>
      <c r="C14728" t="inlineStr">
        <is>
          <t>S033</t>
        </is>
      </c>
      <c r="D14728" t="inlineStr">
        <is>
          <t>Store_033</t>
        </is>
      </c>
      <c r="E14728" t="inlineStr">
        <is>
          <t>North</t>
        </is>
      </c>
      <c r="F14728" t="inlineStr">
        <is>
          <t>P0174</t>
        </is>
      </c>
      <c r="G14728" t="inlineStr">
        <is>
          <t>Prod_0174</t>
        </is>
      </c>
      <c r="H14728" t="inlineStr">
        <is>
          <t>Food</t>
        </is>
      </c>
      <c r="I14728" t="n">
        <v>3</v>
      </c>
      <c r="J14728" t="n">
        <v>89.64</v>
      </c>
      <c r="K14728" t="n">
        <v>0</v>
      </c>
      <c r="L14728">
        <f>I14728*J14728*(1-K14728)</f>
        <v/>
      </c>
      <c r="M14728">
        <f>VLOOKUP(F14728,Products!A:D,4,FALSE)*I14728</f>
        <v/>
      </c>
      <c r="N14728">
        <f>L14728-M14728</f>
        <v/>
      </c>
    </row>
    <row r="14729">
      <c r="A14729" t="inlineStr">
        <is>
          <t>T1014727</t>
        </is>
      </c>
      <c r="B14729" t="inlineStr">
        <is>
          <t>2025-01-14</t>
        </is>
      </c>
      <c r="C14729" t="inlineStr">
        <is>
          <t>S013</t>
        </is>
      </c>
      <c r="D14729" t="inlineStr">
        <is>
          <t>Store_013</t>
        </is>
      </c>
      <c r="E14729" t="inlineStr">
        <is>
          <t>North</t>
        </is>
      </c>
      <c r="F14729" t="inlineStr">
        <is>
          <t>P0015</t>
        </is>
      </c>
      <c r="G14729" t="inlineStr">
        <is>
          <t>Prod_0015</t>
        </is>
      </c>
      <c r="H14729" t="inlineStr">
        <is>
          <t>Food</t>
        </is>
      </c>
      <c r="I14729" t="n">
        <v>3</v>
      </c>
      <c r="J14729" t="n">
        <v>94.44</v>
      </c>
      <c r="K14729" t="n">
        <v>0</v>
      </c>
      <c r="L14729">
        <f>I14729*J14729*(1-K14729)</f>
        <v/>
      </c>
      <c r="M14729">
        <f>VLOOKUP(F14729,Products!A:D,4,FALSE)*I14729</f>
        <v/>
      </c>
      <c r="N14729">
        <f>L14729-M14729</f>
        <v/>
      </c>
    </row>
    <row r="14730">
      <c r="A14730" t="inlineStr">
        <is>
          <t>T1014728</t>
        </is>
      </c>
      <c r="B14730" t="inlineStr">
        <is>
          <t>2024-09-04</t>
        </is>
      </c>
      <c r="C14730" t="inlineStr">
        <is>
          <t>S021</t>
        </is>
      </c>
      <c r="D14730" t="inlineStr">
        <is>
          <t>Store_021</t>
        </is>
      </c>
      <c r="E14730" t="inlineStr">
        <is>
          <t>North</t>
        </is>
      </c>
      <c r="F14730" t="inlineStr">
        <is>
          <t>P0112</t>
        </is>
      </c>
      <c r="G14730" t="inlineStr">
        <is>
          <t>Prod_0112</t>
        </is>
      </c>
      <c r="H14730" t="inlineStr">
        <is>
          <t>Beverages</t>
        </is>
      </c>
      <c r="I14730" t="n">
        <v>3</v>
      </c>
      <c r="J14730" t="n">
        <v>639.67</v>
      </c>
      <c r="K14730" t="n">
        <v>0</v>
      </c>
      <c r="L14730">
        <f>I14730*J14730*(1-K14730)</f>
        <v/>
      </c>
      <c r="M14730">
        <f>VLOOKUP(F14730,Products!A:D,4,FALSE)*I14730</f>
        <v/>
      </c>
      <c r="N14730">
        <f>L14730-M14730</f>
        <v/>
      </c>
    </row>
    <row r="14731">
      <c r="A14731" t="inlineStr">
        <is>
          <t>T1014729</t>
        </is>
      </c>
      <c r="B14731" t="inlineStr">
        <is>
          <t>2024-06-10</t>
        </is>
      </c>
      <c r="C14731" t="inlineStr">
        <is>
          <t>S032</t>
        </is>
      </c>
      <c r="D14731" t="inlineStr">
        <is>
          <t>Store_032</t>
        </is>
      </c>
      <c r="E14731" t="inlineStr">
        <is>
          <t>Central</t>
        </is>
      </c>
      <c r="F14731" t="inlineStr">
        <is>
          <t>P0064</t>
        </is>
      </c>
      <c r="G14731" t="inlineStr">
        <is>
          <t>Prod_0064</t>
        </is>
      </c>
      <c r="H14731" t="inlineStr">
        <is>
          <t>Beverages</t>
        </is>
      </c>
      <c r="I14731" t="n">
        <v>9</v>
      </c>
      <c r="J14731" t="n">
        <v>653.09</v>
      </c>
      <c r="K14731" t="n">
        <v>0.05</v>
      </c>
      <c r="L14731">
        <f>I14731*J14731*(1-K14731)</f>
        <v/>
      </c>
      <c r="M14731">
        <f>VLOOKUP(F14731,Products!A:D,4,FALSE)*I14731</f>
        <v/>
      </c>
      <c r="N14731">
        <f>L14731-M14731</f>
        <v/>
      </c>
    </row>
    <row r="14732">
      <c r="A14732" t="inlineStr">
        <is>
          <t>T1014730</t>
        </is>
      </c>
      <c r="B14732" t="inlineStr">
        <is>
          <t>2025-02-14</t>
        </is>
      </c>
      <c r="C14732" t="inlineStr">
        <is>
          <t>S018</t>
        </is>
      </c>
      <c r="D14732" t="inlineStr">
        <is>
          <t>Store_018</t>
        </is>
      </c>
      <c r="E14732" t="inlineStr">
        <is>
          <t>South</t>
        </is>
      </c>
      <c r="F14732" t="inlineStr">
        <is>
          <t>P0096</t>
        </is>
      </c>
      <c r="G14732" t="inlineStr">
        <is>
          <t>Prod_0096</t>
        </is>
      </c>
      <c r="H14732" t="inlineStr">
        <is>
          <t>Beverages</t>
        </is>
      </c>
      <c r="I14732" t="n">
        <v>5</v>
      </c>
      <c r="J14732" t="n">
        <v>484.99</v>
      </c>
      <c r="K14732" t="n">
        <v>0</v>
      </c>
      <c r="L14732">
        <f>I14732*J14732*(1-K14732)</f>
        <v/>
      </c>
      <c r="M14732">
        <f>VLOOKUP(F14732,Products!A:D,4,FALSE)*I14732</f>
        <v/>
      </c>
      <c r="N14732">
        <f>L14732-M14732</f>
        <v/>
      </c>
    </row>
    <row r="14733">
      <c r="A14733" t="inlineStr">
        <is>
          <t>T1014731</t>
        </is>
      </c>
      <c r="B14733" t="inlineStr">
        <is>
          <t>2023-07-04</t>
        </is>
      </c>
      <c r="C14733" t="inlineStr">
        <is>
          <t>S019</t>
        </is>
      </c>
      <c r="D14733" t="inlineStr">
        <is>
          <t>Store_019</t>
        </is>
      </c>
      <c r="E14733" t="inlineStr">
        <is>
          <t>East</t>
        </is>
      </c>
      <c r="F14733" t="inlineStr">
        <is>
          <t>P0086</t>
        </is>
      </c>
      <c r="G14733" t="inlineStr">
        <is>
          <t>Prod_0086</t>
        </is>
      </c>
      <c r="H14733" t="inlineStr">
        <is>
          <t>Stationery</t>
        </is>
      </c>
      <c r="I14733" t="n">
        <v>2</v>
      </c>
      <c r="J14733" t="n">
        <v>865.99</v>
      </c>
      <c r="K14733" t="n">
        <v>0.1</v>
      </c>
      <c r="L14733">
        <f>I14733*J14733*(1-K14733)</f>
        <v/>
      </c>
      <c r="M14733">
        <f>VLOOKUP(F14733,Products!A:D,4,FALSE)*I14733</f>
        <v/>
      </c>
      <c r="N14733">
        <f>L14733-M14733</f>
        <v/>
      </c>
    </row>
    <row r="14734">
      <c r="A14734" t="inlineStr">
        <is>
          <t>T1014732</t>
        </is>
      </c>
      <c r="B14734" t="inlineStr">
        <is>
          <t>2024-03-20</t>
        </is>
      </c>
      <c r="C14734" t="inlineStr">
        <is>
          <t>S028</t>
        </is>
      </c>
      <c r="D14734" t="inlineStr">
        <is>
          <t>Store_028</t>
        </is>
      </c>
      <c r="E14734" t="inlineStr">
        <is>
          <t>North</t>
        </is>
      </c>
      <c r="F14734" t="inlineStr">
        <is>
          <t>P0120</t>
        </is>
      </c>
      <c r="G14734" t="inlineStr">
        <is>
          <t>Prod_0120</t>
        </is>
      </c>
      <c r="H14734" t="inlineStr">
        <is>
          <t>Stationery</t>
        </is>
      </c>
      <c r="I14734" t="n">
        <v>1</v>
      </c>
      <c r="J14734" t="n">
        <v>381.74</v>
      </c>
      <c r="K14734" t="n">
        <v>0.2</v>
      </c>
      <c r="L14734">
        <f>I14734*J14734*(1-K14734)</f>
        <v/>
      </c>
      <c r="M14734">
        <f>VLOOKUP(F14734,Products!A:D,4,FALSE)*I14734</f>
        <v/>
      </c>
      <c r="N14734">
        <f>L14734-M14734</f>
        <v/>
      </c>
    </row>
    <row r="14735">
      <c r="A14735" t="inlineStr">
        <is>
          <t>T1014733</t>
        </is>
      </c>
      <c r="B14735" t="inlineStr">
        <is>
          <t>2025-08-22</t>
        </is>
      </c>
      <c r="C14735" t="inlineStr">
        <is>
          <t>S014</t>
        </is>
      </c>
      <c r="D14735" t="inlineStr">
        <is>
          <t>Store_014</t>
        </is>
      </c>
      <c r="E14735" t="inlineStr">
        <is>
          <t>West</t>
        </is>
      </c>
      <c r="F14735" t="inlineStr">
        <is>
          <t>P0164</t>
        </is>
      </c>
      <c r="G14735" t="inlineStr">
        <is>
          <t>Prod_0164</t>
        </is>
      </c>
      <c r="H14735" t="inlineStr">
        <is>
          <t>Food</t>
        </is>
      </c>
      <c r="I14735" t="n">
        <v>9</v>
      </c>
      <c r="J14735" t="n">
        <v>683.64</v>
      </c>
      <c r="K14735" t="n">
        <v>0</v>
      </c>
      <c r="L14735">
        <f>I14735*J14735*(1-K14735)</f>
        <v/>
      </c>
      <c r="M14735">
        <f>VLOOKUP(F14735,Products!A:D,4,FALSE)*I14735</f>
        <v/>
      </c>
      <c r="N14735">
        <f>L14735-M14735</f>
        <v/>
      </c>
    </row>
    <row r="14736">
      <c r="A14736" t="inlineStr">
        <is>
          <t>T1014734</t>
        </is>
      </c>
      <c r="B14736" t="inlineStr">
        <is>
          <t>2025-02-04</t>
        </is>
      </c>
      <c r="C14736" t="inlineStr">
        <is>
          <t>S014</t>
        </is>
      </c>
      <c r="D14736" t="inlineStr">
        <is>
          <t>Store_014</t>
        </is>
      </c>
      <c r="E14736" t="inlineStr">
        <is>
          <t>West</t>
        </is>
      </c>
      <c r="F14736" t="inlineStr">
        <is>
          <t>P0146</t>
        </is>
      </c>
      <c r="G14736" t="inlineStr">
        <is>
          <t>Prod_0146</t>
        </is>
      </c>
      <c r="H14736" t="inlineStr">
        <is>
          <t>Food</t>
        </is>
      </c>
      <c r="I14736" t="n">
        <v>8</v>
      </c>
      <c r="J14736" t="n">
        <v>277.78</v>
      </c>
      <c r="K14736" t="n">
        <v>0</v>
      </c>
      <c r="L14736">
        <f>I14736*J14736*(1-K14736)</f>
        <v/>
      </c>
      <c r="M14736">
        <f>VLOOKUP(F14736,Products!A:D,4,FALSE)*I14736</f>
        <v/>
      </c>
      <c r="N14736">
        <f>L14736-M14736</f>
        <v/>
      </c>
    </row>
    <row r="14737">
      <c r="A14737" t="inlineStr">
        <is>
          <t>T1014735</t>
        </is>
      </c>
      <c r="B14737" t="inlineStr">
        <is>
          <t>2025-02-04</t>
        </is>
      </c>
      <c r="C14737" t="inlineStr">
        <is>
          <t>S020</t>
        </is>
      </c>
      <c r="D14737" t="inlineStr">
        <is>
          <t>Store_020</t>
        </is>
      </c>
      <c r="E14737" t="inlineStr">
        <is>
          <t>West</t>
        </is>
      </c>
      <c r="F14737" t="inlineStr">
        <is>
          <t>P0040</t>
        </is>
      </c>
      <c r="G14737" t="inlineStr">
        <is>
          <t>Prod_0040</t>
        </is>
      </c>
      <c r="H14737" t="inlineStr">
        <is>
          <t>Toys</t>
        </is>
      </c>
      <c r="I14737" t="n">
        <v>6</v>
      </c>
      <c r="J14737" t="n">
        <v>53.87</v>
      </c>
      <c r="K14737" t="n">
        <v>0.05</v>
      </c>
      <c r="L14737">
        <f>I14737*J14737*(1-K14737)</f>
        <v/>
      </c>
      <c r="M14737">
        <f>VLOOKUP(F14737,Products!A:D,4,FALSE)*I14737</f>
        <v/>
      </c>
      <c r="N14737">
        <f>L14737-M14737</f>
        <v/>
      </c>
    </row>
    <row r="14738">
      <c r="A14738" t="inlineStr">
        <is>
          <t>T1014736</t>
        </is>
      </c>
      <c r="B14738" t="inlineStr">
        <is>
          <t>2023-06-10</t>
        </is>
      </c>
      <c r="C14738" t="inlineStr">
        <is>
          <t>S012</t>
        </is>
      </c>
      <c r="D14738" t="inlineStr">
        <is>
          <t>Store_012</t>
        </is>
      </c>
      <c r="E14738" t="inlineStr">
        <is>
          <t>South</t>
        </is>
      </c>
      <c r="F14738" t="inlineStr">
        <is>
          <t>P0037</t>
        </is>
      </c>
      <c r="G14738" t="inlineStr">
        <is>
          <t>Prod_0037</t>
        </is>
      </c>
      <c r="H14738" t="inlineStr">
        <is>
          <t>Stationery</t>
        </is>
      </c>
      <c r="I14738" t="n">
        <v>7</v>
      </c>
      <c r="J14738" t="n">
        <v>470.62</v>
      </c>
      <c r="K14738" t="n">
        <v>0</v>
      </c>
      <c r="L14738">
        <f>I14738*J14738*(1-K14738)</f>
        <v/>
      </c>
      <c r="M14738">
        <f>VLOOKUP(F14738,Products!A:D,4,FALSE)*I14738</f>
        <v/>
      </c>
      <c r="N14738">
        <f>L14738-M14738</f>
        <v/>
      </c>
    </row>
    <row r="14739">
      <c r="A14739" t="inlineStr">
        <is>
          <t>T1014737</t>
        </is>
      </c>
      <c r="B14739" t="inlineStr">
        <is>
          <t>2025-07-18</t>
        </is>
      </c>
      <c r="C14739" t="inlineStr">
        <is>
          <t>S008</t>
        </is>
      </c>
      <c r="D14739" t="inlineStr">
        <is>
          <t>Store_008</t>
        </is>
      </c>
      <c r="E14739" t="inlineStr">
        <is>
          <t>East</t>
        </is>
      </c>
      <c r="F14739" t="inlineStr">
        <is>
          <t>P0141</t>
        </is>
      </c>
      <c r="G14739" t="inlineStr">
        <is>
          <t>Prod_0141</t>
        </is>
      </c>
      <c r="H14739" t="inlineStr">
        <is>
          <t>Food</t>
        </is>
      </c>
      <c r="I14739" t="n">
        <v>7</v>
      </c>
      <c r="J14739" t="n">
        <v>1008.12</v>
      </c>
      <c r="K14739" t="n">
        <v>0</v>
      </c>
      <c r="L14739">
        <f>I14739*J14739*(1-K14739)</f>
        <v/>
      </c>
      <c r="M14739">
        <f>VLOOKUP(F14739,Products!A:D,4,FALSE)*I14739</f>
        <v/>
      </c>
      <c r="N14739">
        <f>L14739-M14739</f>
        <v/>
      </c>
    </row>
    <row r="14740">
      <c r="A14740" t="inlineStr">
        <is>
          <t>T1014738</t>
        </is>
      </c>
      <c r="B14740" t="inlineStr">
        <is>
          <t>2023-03-15</t>
        </is>
      </c>
      <c r="C14740" t="inlineStr">
        <is>
          <t>S006</t>
        </is>
      </c>
      <c r="D14740" t="inlineStr">
        <is>
          <t>Store_006</t>
        </is>
      </c>
      <c r="E14740" t="inlineStr">
        <is>
          <t>East</t>
        </is>
      </c>
      <c r="F14740" t="inlineStr">
        <is>
          <t>P0178</t>
        </is>
      </c>
      <c r="G14740" t="inlineStr">
        <is>
          <t>Prod_0178</t>
        </is>
      </c>
      <c r="H14740" t="inlineStr">
        <is>
          <t>Beverages</t>
        </is>
      </c>
      <c r="I14740" t="n">
        <v>2</v>
      </c>
      <c r="J14740" t="n">
        <v>698.9400000000001</v>
      </c>
      <c r="K14740" t="n">
        <v>0</v>
      </c>
      <c r="L14740">
        <f>I14740*J14740*(1-K14740)</f>
        <v/>
      </c>
      <c r="M14740">
        <f>VLOOKUP(F14740,Products!A:D,4,FALSE)*I14740</f>
        <v/>
      </c>
      <c r="N14740">
        <f>L14740-M14740</f>
        <v/>
      </c>
    </row>
    <row r="14741">
      <c r="A14741" t="inlineStr">
        <is>
          <t>T1014739</t>
        </is>
      </c>
      <c r="B14741" t="inlineStr">
        <is>
          <t>2023-02-16</t>
        </is>
      </c>
      <c r="C14741" t="inlineStr">
        <is>
          <t>S009</t>
        </is>
      </c>
      <c r="D14741" t="inlineStr">
        <is>
          <t>Store_009</t>
        </is>
      </c>
      <c r="E14741" t="inlineStr">
        <is>
          <t>Central</t>
        </is>
      </c>
      <c r="F14741" t="inlineStr">
        <is>
          <t>P0029</t>
        </is>
      </c>
      <c r="G14741" t="inlineStr">
        <is>
          <t>Prod_0029</t>
        </is>
      </c>
      <c r="H14741" t="inlineStr">
        <is>
          <t>Clothing</t>
        </is>
      </c>
      <c r="I14741" t="n">
        <v>8</v>
      </c>
      <c r="J14741" t="n">
        <v>667.29</v>
      </c>
      <c r="K14741" t="n">
        <v>0</v>
      </c>
      <c r="L14741">
        <f>I14741*J14741*(1-K14741)</f>
        <v/>
      </c>
      <c r="M14741">
        <f>VLOOKUP(F14741,Products!A:D,4,FALSE)*I14741</f>
        <v/>
      </c>
      <c r="N14741">
        <f>L14741-M14741</f>
        <v/>
      </c>
    </row>
    <row r="14742">
      <c r="A14742" t="inlineStr">
        <is>
          <t>T1014740</t>
        </is>
      </c>
      <c r="B14742" t="inlineStr">
        <is>
          <t>2024-10-16</t>
        </is>
      </c>
      <c r="C14742" t="inlineStr">
        <is>
          <t>S047</t>
        </is>
      </c>
      <c r="D14742" t="inlineStr">
        <is>
          <t>Store_047</t>
        </is>
      </c>
      <c r="E14742" t="inlineStr">
        <is>
          <t>North</t>
        </is>
      </c>
      <c r="F14742" t="inlineStr">
        <is>
          <t>P0062</t>
        </is>
      </c>
      <c r="G14742" t="inlineStr">
        <is>
          <t>Prod_0062</t>
        </is>
      </c>
      <c r="H14742" t="inlineStr">
        <is>
          <t>Beverages</t>
        </is>
      </c>
      <c r="I14742" t="n">
        <v>5</v>
      </c>
      <c r="J14742" t="n">
        <v>608.41</v>
      </c>
      <c r="K14742" t="n">
        <v>0</v>
      </c>
      <c r="L14742">
        <f>I14742*J14742*(1-K14742)</f>
        <v/>
      </c>
      <c r="M14742">
        <f>VLOOKUP(F14742,Products!A:D,4,FALSE)*I14742</f>
        <v/>
      </c>
      <c r="N14742">
        <f>L14742-M14742</f>
        <v/>
      </c>
    </row>
    <row r="14743">
      <c r="A14743" t="inlineStr">
        <is>
          <t>T1014741</t>
        </is>
      </c>
      <c r="B14743" t="inlineStr">
        <is>
          <t>2023-03-10</t>
        </is>
      </c>
      <c r="C14743" t="inlineStr">
        <is>
          <t>S025</t>
        </is>
      </c>
      <c r="D14743" t="inlineStr">
        <is>
          <t>Store_025</t>
        </is>
      </c>
      <c r="E14743" t="inlineStr">
        <is>
          <t>Central</t>
        </is>
      </c>
      <c r="F14743" t="inlineStr">
        <is>
          <t>P0051</t>
        </is>
      </c>
      <c r="G14743" t="inlineStr">
        <is>
          <t>Prod_0051</t>
        </is>
      </c>
      <c r="H14743" t="inlineStr">
        <is>
          <t>Clothing</t>
        </is>
      </c>
      <c r="I14743" t="n">
        <v>9</v>
      </c>
      <c r="J14743" t="n">
        <v>82.03</v>
      </c>
      <c r="K14743" t="n">
        <v>0</v>
      </c>
      <c r="L14743">
        <f>I14743*J14743*(1-K14743)</f>
        <v/>
      </c>
      <c r="M14743">
        <f>VLOOKUP(F14743,Products!A:D,4,FALSE)*I14743</f>
        <v/>
      </c>
      <c r="N14743">
        <f>L14743-M14743</f>
        <v/>
      </c>
    </row>
    <row r="14744">
      <c r="A14744" t="inlineStr">
        <is>
          <t>T1014742</t>
        </is>
      </c>
      <c r="B14744" t="inlineStr">
        <is>
          <t>2023-11-09</t>
        </is>
      </c>
      <c r="C14744" t="inlineStr">
        <is>
          <t>S011</t>
        </is>
      </c>
      <c r="D14744" t="inlineStr">
        <is>
          <t>Store_011</t>
        </is>
      </c>
      <c r="E14744" t="inlineStr">
        <is>
          <t>South</t>
        </is>
      </c>
      <c r="F14744" t="inlineStr">
        <is>
          <t>P0152</t>
        </is>
      </c>
      <c r="G14744" t="inlineStr">
        <is>
          <t>Prod_0152</t>
        </is>
      </c>
      <c r="H14744" t="inlineStr">
        <is>
          <t>Household</t>
        </is>
      </c>
      <c r="I14744" t="n">
        <v>4</v>
      </c>
      <c r="J14744" t="n">
        <v>780.96</v>
      </c>
      <c r="K14744" t="n">
        <v>0</v>
      </c>
      <c r="L14744">
        <f>I14744*J14744*(1-K14744)</f>
        <v/>
      </c>
      <c r="M14744">
        <f>VLOOKUP(F14744,Products!A:D,4,FALSE)*I14744</f>
        <v/>
      </c>
      <c r="N14744">
        <f>L14744-M14744</f>
        <v/>
      </c>
    </row>
    <row r="14745">
      <c r="A14745" t="inlineStr">
        <is>
          <t>T1014743</t>
        </is>
      </c>
      <c r="B14745" t="inlineStr">
        <is>
          <t>2025-05-04</t>
        </is>
      </c>
      <c r="C14745" t="inlineStr">
        <is>
          <t>S020</t>
        </is>
      </c>
      <c r="D14745" t="inlineStr">
        <is>
          <t>Store_020</t>
        </is>
      </c>
      <c r="E14745" t="inlineStr">
        <is>
          <t>West</t>
        </is>
      </c>
      <c r="F14745" t="inlineStr">
        <is>
          <t>P0093</t>
        </is>
      </c>
      <c r="G14745" t="inlineStr">
        <is>
          <t>Prod_0093</t>
        </is>
      </c>
      <c r="H14745" t="inlineStr">
        <is>
          <t>Electronics</t>
        </is>
      </c>
      <c r="I14745" t="n">
        <v>9</v>
      </c>
      <c r="J14745" t="n">
        <v>177.81</v>
      </c>
      <c r="K14745" t="n">
        <v>0</v>
      </c>
      <c r="L14745">
        <f>I14745*J14745*(1-K14745)</f>
        <v/>
      </c>
      <c r="M14745">
        <f>VLOOKUP(F14745,Products!A:D,4,FALSE)*I14745</f>
        <v/>
      </c>
      <c r="N14745">
        <f>L14745-M14745</f>
        <v/>
      </c>
    </row>
    <row r="14746">
      <c r="A14746" t="inlineStr">
        <is>
          <t>T1014744</t>
        </is>
      </c>
      <c r="B14746" t="inlineStr">
        <is>
          <t>2024-10-25</t>
        </is>
      </c>
      <c r="C14746" t="inlineStr">
        <is>
          <t>S034</t>
        </is>
      </c>
      <c r="D14746" t="inlineStr">
        <is>
          <t>Store_034</t>
        </is>
      </c>
      <c r="E14746" t="inlineStr">
        <is>
          <t>Central</t>
        </is>
      </c>
      <c r="F14746" t="inlineStr">
        <is>
          <t>P0166</t>
        </is>
      </c>
      <c r="G14746" t="inlineStr">
        <is>
          <t>Prod_0166</t>
        </is>
      </c>
      <c r="H14746" t="inlineStr">
        <is>
          <t>Electronics</t>
        </is>
      </c>
      <c r="I14746" t="n">
        <v>8</v>
      </c>
      <c r="J14746" t="n">
        <v>476.71</v>
      </c>
      <c r="K14746" t="n">
        <v>0</v>
      </c>
      <c r="L14746">
        <f>I14746*J14746*(1-K14746)</f>
        <v/>
      </c>
      <c r="M14746">
        <f>VLOOKUP(F14746,Products!A:D,4,FALSE)*I14746</f>
        <v/>
      </c>
      <c r="N14746">
        <f>L14746-M14746</f>
        <v/>
      </c>
    </row>
    <row r="14747">
      <c r="A14747" t="inlineStr">
        <is>
          <t>T1014745</t>
        </is>
      </c>
      <c r="B14747" t="inlineStr">
        <is>
          <t>2023-01-17</t>
        </is>
      </c>
      <c r="C14747" t="inlineStr">
        <is>
          <t>S009</t>
        </is>
      </c>
      <c r="D14747" t="inlineStr">
        <is>
          <t>Store_009</t>
        </is>
      </c>
      <c r="E14747" t="inlineStr">
        <is>
          <t>Central</t>
        </is>
      </c>
      <c r="F14747" t="inlineStr">
        <is>
          <t>P0047</t>
        </is>
      </c>
      <c r="G14747" t="inlineStr">
        <is>
          <t>Prod_0047</t>
        </is>
      </c>
      <c r="H14747" t="inlineStr">
        <is>
          <t>Beverages</t>
        </is>
      </c>
      <c r="I14747" t="n">
        <v>5</v>
      </c>
      <c r="J14747" t="n">
        <v>613.75</v>
      </c>
      <c r="K14747" t="n">
        <v>0.05</v>
      </c>
      <c r="L14747">
        <f>I14747*J14747*(1-K14747)</f>
        <v/>
      </c>
      <c r="M14747">
        <f>VLOOKUP(F14747,Products!A:D,4,FALSE)*I14747</f>
        <v/>
      </c>
      <c r="N14747">
        <f>L14747-M14747</f>
        <v/>
      </c>
    </row>
    <row r="14748">
      <c r="A14748" t="inlineStr">
        <is>
          <t>T1014746</t>
        </is>
      </c>
      <c r="B14748" t="inlineStr">
        <is>
          <t>2023-05-04</t>
        </is>
      </c>
      <c r="C14748" t="inlineStr">
        <is>
          <t>S032</t>
        </is>
      </c>
      <c r="D14748" t="inlineStr">
        <is>
          <t>Store_032</t>
        </is>
      </c>
      <c r="E14748" t="inlineStr">
        <is>
          <t>Central</t>
        </is>
      </c>
      <c r="F14748" t="inlineStr">
        <is>
          <t>P0038</t>
        </is>
      </c>
      <c r="G14748" t="inlineStr">
        <is>
          <t>Prod_0038</t>
        </is>
      </c>
      <c r="H14748" t="inlineStr">
        <is>
          <t>Beverages</t>
        </is>
      </c>
      <c r="I14748" t="n">
        <v>4</v>
      </c>
      <c r="J14748" t="n">
        <v>958.97</v>
      </c>
      <c r="K14748" t="n">
        <v>0</v>
      </c>
      <c r="L14748">
        <f>I14748*J14748*(1-K14748)</f>
        <v/>
      </c>
      <c r="M14748">
        <f>VLOOKUP(F14748,Products!A:D,4,FALSE)*I14748</f>
        <v/>
      </c>
      <c r="N14748">
        <f>L14748-M14748</f>
        <v/>
      </c>
    </row>
    <row r="14749">
      <c r="A14749" t="inlineStr">
        <is>
          <t>T1014747</t>
        </is>
      </c>
      <c r="B14749" t="inlineStr">
        <is>
          <t>2024-11-17</t>
        </is>
      </c>
      <c r="C14749" t="inlineStr">
        <is>
          <t>S044</t>
        </is>
      </c>
      <c r="D14749" t="inlineStr">
        <is>
          <t>Store_044</t>
        </is>
      </c>
      <c r="E14749" t="inlineStr">
        <is>
          <t>North</t>
        </is>
      </c>
      <c r="F14749" t="inlineStr">
        <is>
          <t>P0011</t>
        </is>
      </c>
      <c r="G14749" t="inlineStr">
        <is>
          <t>Prod_0011</t>
        </is>
      </c>
      <c r="H14749" t="inlineStr">
        <is>
          <t>Household</t>
        </is>
      </c>
      <c r="I14749" t="n">
        <v>9</v>
      </c>
      <c r="J14749" t="n">
        <v>356.24</v>
      </c>
      <c r="K14749" t="n">
        <v>0.05</v>
      </c>
      <c r="L14749">
        <f>I14749*J14749*(1-K14749)</f>
        <v/>
      </c>
      <c r="M14749">
        <f>VLOOKUP(F14749,Products!A:D,4,FALSE)*I14749</f>
        <v/>
      </c>
      <c r="N14749">
        <f>L14749-M14749</f>
        <v/>
      </c>
    </row>
    <row r="14750">
      <c r="A14750" t="inlineStr">
        <is>
          <t>T1014748</t>
        </is>
      </c>
      <c r="B14750" t="inlineStr">
        <is>
          <t>2023-11-06</t>
        </is>
      </c>
      <c r="C14750" t="inlineStr">
        <is>
          <t>S007</t>
        </is>
      </c>
      <c r="D14750" t="inlineStr">
        <is>
          <t>Store_007</t>
        </is>
      </c>
      <c r="E14750" t="inlineStr">
        <is>
          <t>East</t>
        </is>
      </c>
      <c r="F14750" t="inlineStr">
        <is>
          <t>P0030</t>
        </is>
      </c>
      <c r="G14750" t="inlineStr">
        <is>
          <t>Prod_0030</t>
        </is>
      </c>
      <c r="H14750" t="inlineStr">
        <is>
          <t>Household</t>
        </is>
      </c>
      <c r="I14750" t="n">
        <v>9</v>
      </c>
      <c r="J14750" t="n">
        <v>574.01</v>
      </c>
      <c r="K14750" t="n">
        <v>0</v>
      </c>
      <c r="L14750">
        <f>I14750*J14750*(1-K14750)</f>
        <v/>
      </c>
      <c r="M14750">
        <f>VLOOKUP(F14750,Products!A:D,4,FALSE)*I14750</f>
        <v/>
      </c>
      <c r="N14750">
        <f>L14750-M14750</f>
        <v/>
      </c>
    </row>
    <row r="14751">
      <c r="A14751" t="inlineStr">
        <is>
          <t>T1014749</t>
        </is>
      </c>
      <c r="B14751" t="inlineStr">
        <is>
          <t>2023-08-03</t>
        </is>
      </c>
      <c r="C14751" t="inlineStr">
        <is>
          <t>S030</t>
        </is>
      </c>
      <c r="D14751" t="inlineStr">
        <is>
          <t>Store_030</t>
        </is>
      </c>
      <c r="E14751" t="inlineStr">
        <is>
          <t>North</t>
        </is>
      </c>
      <c r="F14751" t="inlineStr">
        <is>
          <t>P0097</t>
        </is>
      </c>
      <c r="G14751" t="inlineStr">
        <is>
          <t>Prod_0097</t>
        </is>
      </c>
      <c r="H14751" t="inlineStr">
        <is>
          <t>Clothing</t>
        </is>
      </c>
      <c r="I14751" t="n">
        <v>1</v>
      </c>
      <c r="J14751" t="n">
        <v>217.53</v>
      </c>
      <c r="K14751" t="n">
        <v>0</v>
      </c>
      <c r="L14751">
        <f>I14751*J14751*(1-K14751)</f>
        <v/>
      </c>
      <c r="M14751">
        <f>VLOOKUP(F14751,Products!A:D,4,FALSE)*I14751</f>
        <v/>
      </c>
      <c r="N14751">
        <f>L14751-M14751</f>
        <v/>
      </c>
    </row>
    <row r="14752">
      <c r="A14752" t="inlineStr">
        <is>
          <t>T1014750</t>
        </is>
      </c>
      <c r="B14752" t="inlineStr">
        <is>
          <t>2024-12-08</t>
        </is>
      </c>
      <c r="C14752" t="inlineStr">
        <is>
          <t>S016</t>
        </is>
      </c>
      <c r="D14752" t="inlineStr">
        <is>
          <t>Store_016</t>
        </is>
      </c>
      <c r="E14752" t="inlineStr">
        <is>
          <t>West</t>
        </is>
      </c>
      <c r="F14752" t="inlineStr">
        <is>
          <t>P0101</t>
        </is>
      </c>
      <c r="G14752" t="inlineStr">
        <is>
          <t>Prod_0101</t>
        </is>
      </c>
      <c r="H14752" t="inlineStr">
        <is>
          <t>Food</t>
        </is>
      </c>
      <c r="I14752" t="n">
        <v>7</v>
      </c>
      <c r="J14752" t="n">
        <v>101.97</v>
      </c>
      <c r="K14752" t="n">
        <v>0</v>
      </c>
      <c r="L14752">
        <f>I14752*J14752*(1-K14752)</f>
        <v/>
      </c>
      <c r="M14752">
        <f>VLOOKUP(F14752,Products!A:D,4,FALSE)*I14752</f>
        <v/>
      </c>
      <c r="N14752">
        <f>L14752-M14752</f>
        <v/>
      </c>
    </row>
    <row r="14753">
      <c r="A14753" t="inlineStr">
        <is>
          <t>T1014751</t>
        </is>
      </c>
      <c r="B14753" t="inlineStr">
        <is>
          <t>2025-03-11</t>
        </is>
      </c>
      <c r="C14753" t="inlineStr">
        <is>
          <t>S013</t>
        </is>
      </c>
      <c r="D14753" t="inlineStr">
        <is>
          <t>Store_013</t>
        </is>
      </c>
      <c r="E14753" t="inlineStr">
        <is>
          <t>North</t>
        </is>
      </c>
      <c r="F14753" t="inlineStr">
        <is>
          <t>P0140</t>
        </is>
      </c>
      <c r="G14753" t="inlineStr">
        <is>
          <t>Prod_0140</t>
        </is>
      </c>
      <c r="H14753" t="inlineStr">
        <is>
          <t>Food</t>
        </is>
      </c>
      <c r="I14753" t="n">
        <v>4</v>
      </c>
      <c r="J14753" t="n">
        <v>803.24</v>
      </c>
      <c r="K14753" t="n">
        <v>0.15</v>
      </c>
      <c r="L14753">
        <f>I14753*J14753*(1-K14753)</f>
        <v/>
      </c>
      <c r="M14753">
        <f>VLOOKUP(F14753,Products!A:D,4,FALSE)*I14753</f>
        <v/>
      </c>
      <c r="N14753">
        <f>L14753-M14753</f>
        <v/>
      </c>
    </row>
    <row r="14754">
      <c r="A14754" t="inlineStr">
        <is>
          <t>T1014752</t>
        </is>
      </c>
      <c r="B14754" t="inlineStr">
        <is>
          <t>2024-07-03</t>
        </is>
      </c>
      <c r="C14754" t="inlineStr">
        <is>
          <t>S027</t>
        </is>
      </c>
      <c r="D14754" t="inlineStr">
        <is>
          <t>Store_027</t>
        </is>
      </c>
      <c r="E14754" t="inlineStr">
        <is>
          <t>South</t>
        </is>
      </c>
      <c r="F14754" t="inlineStr">
        <is>
          <t>P0091</t>
        </is>
      </c>
      <c r="G14754" t="inlineStr">
        <is>
          <t>Prod_0091</t>
        </is>
      </c>
      <c r="H14754" t="inlineStr">
        <is>
          <t>Toys</t>
        </is>
      </c>
      <c r="I14754" t="n">
        <v>2</v>
      </c>
      <c r="J14754" t="n">
        <v>336.5</v>
      </c>
      <c r="K14754" t="n">
        <v>0</v>
      </c>
      <c r="L14754">
        <f>I14754*J14754*(1-K14754)</f>
        <v/>
      </c>
      <c r="M14754">
        <f>VLOOKUP(F14754,Products!A:D,4,FALSE)*I14754</f>
        <v/>
      </c>
      <c r="N14754">
        <f>L14754-M14754</f>
        <v/>
      </c>
    </row>
    <row r="14755">
      <c r="A14755" t="inlineStr">
        <is>
          <t>T1014753</t>
        </is>
      </c>
      <c r="B14755" t="inlineStr">
        <is>
          <t>2025-07-12</t>
        </is>
      </c>
      <c r="C14755" t="inlineStr">
        <is>
          <t>S013</t>
        </is>
      </c>
      <c r="D14755" t="inlineStr">
        <is>
          <t>Store_013</t>
        </is>
      </c>
      <c r="E14755" t="inlineStr">
        <is>
          <t>North</t>
        </is>
      </c>
      <c r="F14755" t="inlineStr">
        <is>
          <t>P0084</t>
        </is>
      </c>
      <c r="G14755" t="inlineStr">
        <is>
          <t>Prod_0084</t>
        </is>
      </c>
      <c r="H14755" t="inlineStr">
        <is>
          <t>Beverages</t>
        </is>
      </c>
      <c r="I14755" t="n">
        <v>3</v>
      </c>
      <c r="J14755" t="n">
        <v>755.86</v>
      </c>
      <c r="K14755" t="n">
        <v>0.05</v>
      </c>
      <c r="L14755">
        <f>I14755*J14755*(1-K14755)</f>
        <v/>
      </c>
      <c r="M14755">
        <f>VLOOKUP(F14755,Products!A:D,4,FALSE)*I14755</f>
        <v/>
      </c>
      <c r="N14755">
        <f>L14755-M14755</f>
        <v/>
      </c>
    </row>
    <row r="14756">
      <c r="A14756" t="inlineStr">
        <is>
          <t>T1014754</t>
        </is>
      </c>
      <c r="B14756" t="inlineStr">
        <is>
          <t>2025-04-25</t>
        </is>
      </c>
      <c r="C14756" t="inlineStr">
        <is>
          <t>S029</t>
        </is>
      </c>
      <c r="D14756" t="inlineStr">
        <is>
          <t>Store_029</t>
        </is>
      </c>
      <c r="E14756" t="inlineStr">
        <is>
          <t>South</t>
        </is>
      </c>
      <c r="F14756" t="inlineStr">
        <is>
          <t>P0158</t>
        </is>
      </c>
      <c r="G14756" t="inlineStr">
        <is>
          <t>Prod_0158</t>
        </is>
      </c>
      <c r="H14756" t="inlineStr">
        <is>
          <t>Beverages</t>
        </is>
      </c>
      <c r="I14756" t="n">
        <v>6</v>
      </c>
      <c r="J14756" t="n">
        <v>249.04</v>
      </c>
      <c r="K14756" t="n">
        <v>0.2</v>
      </c>
      <c r="L14756">
        <f>I14756*J14756*(1-K14756)</f>
        <v/>
      </c>
      <c r="M14756">
        <f>VLOOKUP(F14756,Products!A:D,4,FALSE)*I14756</f>
        <v/>
      </c>
      <c r="N14756">
        <f>L14756-M14756</f>
        <v/>
      </c>
    </row>
    <row r="14757">
      <c r="A14757" t="inlineStr">
        <is>
          <t>T1014755</t>
        </is>
      </c>
      <c r="B14757" t="inlineStr">
        <is>
          <t>2023-04-25</t>
        </is>
      </c>
      <c r="C14757" t="inlineStr">
        <is>
          <t>S026</t>
        </is>
      </c>
      <c r="D14757" t="inlineStr">
        <is>
          <t>Store_026</t>
        </is>
      </c>
      <c r="E14757" t="inlineStr">
        <is>
          <t>North</t>
        </is>
      </c>
      <c r="F14757" t="inlineStr">
        <is>
          <t>P0171</t>
        </is>
      </c>
      <c r="G14757" t="inlineStr">
        <is>
          <t>Prod_0171</t>
        </is>
      </c>
      <c r="H14757" t="inlineStr">
        <is>
          <t>Household</t>
        </is>
      </c>
      <c r="I14757" t="n">
        <v>9</v>
      </c>
      <c r="J14757" t="n">
        <v>382.1</v>
      </c>
      <c r="K14757" t="n">
        <v>0</v>
      </c>
      <c r="L14757">
        <f>I14757*J14757*(1-K14757)</f>
        <v/>
      </c>
      <c r="M14757">
        <f>VLOOKUP(F14757,Products!A:D,4,FALSE)*I14757</f>
        <v/>
      </c>
      <c r="N14757">
        <f>L14757-M14757</f>
        <v/>
      </c>
    </row>
    <row r="14758">
      <c r="A14758" t="inlineStr">
        <is>
          <t>T1014756</t>
        </is>
      </c>
      <c r="B14758" t="inlineStr">
        <is>
          <t>2025-05-29</t>
        </is>
      </c>
      <c r="C14758" t="inlineStr">
        <is>
          <t>S013</t>
        </is>
      </c>
      <c r="D14758" t="inlineStr">
        <is>
          <t>Store_013</t>
        </is>
      </c>
      <c r="E14758" t="inlineStr">
        <is>
          <t>North</t>
        </is>
      </c>
      <c r="F14758" t="inlineStr">
        <is>
          <t>P0005</t>
        </is>
      </c>
      <c r="G14758" t="inlineStr">
        <is>
          <t>Prod_0005</t>
        </is>
      </c>
      <c r="H14758" t="inlineStr">
        <is>
          <t>Beverages</t>
        </is>
      </c>
      <c r="I14758" t="n">
        <v>1</v>
      </c>
      <c r="J14758" t="n">
        <v>123.49</v>
      </c>
      <c r="K14758" t="n">
        <v>0</v>
      </c>
      <c r="L14758">
        <f>I14758*J14758*(1-K14758)</f>
        <v/>
      </c>
      <c r="M14758">
        <f>VLOOKUP(F14758,Products!A:D,4,FALSE)*I14758</f>
        <v/>
      </c>
      <c r="N14758">
        <f>L14758-M14758</f>
        <v/>
      </c>
    </row>
    <row r="14759">
      <c r="A14759" t="inlineStr">
        <is>
          <t>T1014757</t>
        </is>
      </c>
      <c r="B14759" t="inlineStr">
        <is>
          <t>2025-09-23</t>
        </is>
      </c>
      <c r="C14759" t="inlineStr">
        <is>
          <t>S025</t>
        </is>
      </c>
      <c r="D14759" t="inlineStr">
        <is>
          <t>Store_025</t>
        </is>
      </c>
      <c r="E14759" t="inlineStr">
        <is>
          <t>Central</t>
        </is>
      </c>
      <c r="F14759" t="inlineStr">
        <is>
          <t>P0023</t>
        </is>
      </c>
      <c r="G14759" t="inlineStr">
        <is>
          <t>Prod_0023</t>
        </is>
      </c>
      <c r="H14759" t="inlineStr">
        <is>
          <t>Stationery</t>
        </is>
      </c>
      <c r="I14759" t="n">
        <v>5</v>
      </c>
      <c r="J14759" t="n">
        <v>168.8</v>
      </c>
      <c r="K14759" t="n">
        <v>0.1</v>
      </c>
      <c r="L14759">
        <f>I14759*J14759*(1-K14759)</f>
        <v/>
      </c>
      <c r="M14759">
        <f>VLOOKUP(F14759,Products!A:D,4,FALSE)*I14759</f>
        <v/>
      </c>
      <c r="N14759">
        <f>L14759-M14759</f>
        <v/>
      </c>
    </row>
    <row r="14760">
      <c r="A14760" t="inlineStr">
        <is>
          <t>T1014758</t>
        </is>
      </c>
      <c r="B14760" t="inlineStr">
        <is>
          <t>2024-12-20</t>
        </is>
      </c>
      <c r="C14760" t="inlineStr">
        <is>
          <t>S012</t>
        </is>
      </c>
      <c r="D14760" t="inlineStr">
        <is>
          <t>Store_012</t>
        </is>
      </c>
      <c r="E14760" t="inlineStr">
        <is>
          <t>South</t>
        </is>
      </c>
      <c r="F14760" t="inlineStr">
        <is>
          <t>P0121</t>
        </is>
      </c>
      <c r="G14760" t="inlineStr">
        <is>
          <t>Prod_0121</t>
        </is>
      </c>
      <c r="H14760" t="inlineStr">
        <is>
          <t>Clothing</t>
        </is>
      </c>
      <c r="I14760" t="n">
        <v>9</v>
      </c>
      <c r="J14760" t="n">
        <v>906.4299999999999</v>
      </c>
      <c r="K14760" t="n">
        <v>0.05</v>
      </c>
      <c r="L14760">
        <f>I14760*J14760*(1-K14760)</f>
        <v/>
      </c>
      <c r="M14760">
        <f>VLOOKUP(F14760,Products!A:D,4,FALSE)*I14760</f>
        <v/>
      </c>
      <c r="N14760">
        <f>L14760-M14760</f>
        <v/>
      </c>
    </row>
    <row r="14761">
      <c r="A14761" t="inlineStr">
        <is>
          <t>T1014759</t>
        </is>
      </c>
      <c r="B14761" t="inlineStr">
        <is>
          <t>2023-08-07</t>
        </is>
      </c>
      <c r="C14761" t="inlineStr">
        <is>
          <t>S015</t>
        </is>
      </c>
      <c r="D14761" t="inlineStr">
        <is>
          <t>Store_015</t>
        </is>
      </c>
      <c r="E14761" t="inlineStr">
        <is>
          <t>North</t>
        </is>
      </c>
      <c r="F14761" t="inlineStr">
        <is>
          <t>P0198</t>
        </is>
      </c>
      <c r="G14761" t="inlineStr">
        <is>
          <t>Prod_0198</t>
        </is>
      </c>
      <c r="H14761" t="inlineStr">
        <is>
          <t>Beverages</t>
        </is>
      </c>
      <c r="I14761" t="n">
        <v>4</v>
      </c>
      <c r="J14761" t="n">
        <v>1004.35</v>
      </c>
      <c r="K14761" t="n">
        <v>0</v>
      </c>
      <c r="L14761">
        <f>I14761*J14761*(1-K14761)</f>
        <v/>
      </c>
      <c r="M14761">
        <f>VLOOKUP(F14761,Products!A:D,4,FALSE)*I14761</f>
        <v/>
      </c>
      <c r="N14761">
        <f>L14761-M14761</f>
        <v/>
      </c>
    </row>
    <row r="14762">
      <c r="A14762" t="inlineStr">
        <is>
          <t>T1014760</t>
        </is>
      </c>
      <c r="B14762" t="inlineStr">
        <is>
          <t>2024-09-27</t>
        </is>
      </c>
      <c r="C14762" t="inlineStr">
        <is>
          <t>S012</t>
        </is>
      </c>
      <c r="D14762" t="inlineStr">
        <is>
          <t>Store_012</t>
        </is>
      </c>
      <c r="E14762" t="inlineStr">
        <is>
          <t>South</t>
        </is>
      </c>
      <c r="F14762" t="inlineStr">
        <is>
          <t>P0112</t>
        </is>
      </c>
      <c r="G14762" t="inlineStr">
        <is>
          <t>Prod_0112</t>
        </is>
      </c>
      <c r="H14762" t="inlineStr">
        <is>
          <t>Beverages</t>
        </is>
      </c>
      <c r="I14762" t="n">
        <v>6</v>
      </c>
      <c r="J14762" t="n">
        <v>861.66</v>
      </c>
      <c r="K14762" t="n">
        <v>0.1</v>
      </c>
      <c r="L14762">
        <f>I14762*J14762*(1-K14762)</f>
        <v/>
      </c>
      <c r="M14762">
        <f>VLOOKUP(F14762,Products!A:D,4,FALSE)*I14762</f>
        <v/>
      </c>
      <c r="N14762">
        <f>L14762-M14762</f>
        <v/>
      </c>
    </row>
    <row r="14763">
      <c r="A14763" t="inlineStr">
        <is>
          <t>T1014761</t>
        </is>
      </c>
      <c r="B14763" t="inlineStr">
        <is>
          <t>2023-09-20</t>
        </is>
      </c>
      <c r="C14763" t="inlineStr">
        <is>
          <t>S019</t>
        </is>
      </c>
      <c r="D14763" t="inlineStr">
        <is>
          <t>Store_019</t>
        </is>
      </c>
      <c r="E14763" t="inlineStr">
        <is>
          <t>East</t>
        </is>
      </c>
      <c r="F14763" t="inlineStr">
        <is>
          <t>P0016</t>
        </is>
      </c>
      <c r="G14763" t="inlineStr">
        <is>
          <t>Prod_0016</t>
        </is>
      </c>
      <c r="H14763" t="inlineStr">
        <is>
          <t>Food</t>
        </is>
      </c>
      <c r="I14763" t="n">
        <v>7</v>
      </c>
      <c r="J14763" t="n">
        <v>984.25</v>
      </c>
      <c r="K14763" t="n">
        <v>0.1</v>
      </c>
      <c r="L14763">
        <f>I14763*J14763*(1-K14763)</f>
        <v/>
      </c>
      <c r="M14763">
        <f>VLOOKUP(F14763,Products!A:D,4,FALSE)*I14763</f>
        <v/>
      </c>
      <c r="N14763">
        <f>L14763-M14763</f>
        <v/>
      </c>
    </row>
    <row r="14764">
      <c r="A14764" t="inlineStr">
        <is>
          <t>T1014762</t>
        </is>
      </c>
      <c r="B14764" t="inlineStr">
        <is>
          <t>2025-06-24</t>
        </is>
      </c>
      <c r="C14764" t="inlineStr">
        <is>
          <t>S003</t>
        </is>
      </c>
      <c r="D14764" t="inlineStr">
        <is>
          <t>Store_003</t>
        </is>
      </c>
      <c r="E14764" t="inlineStr">
        <is>
          <t>North</t>
        </is>
      </c>
      <c r="F14764" t="inlineStr">
        <is>
          <t>P0081</t>
        </is>
      </c>
      <c r="G14764" t="inlineStr">
        <is>
          <t>Prod_0081</t>
        </is>
      </c>
      <c r="H14764" t="inlineStr">
        <is>
          <t>Electronics</t>
        </is>
      </c>
      <c r="I14764" t="n">
        <v>6</v>
      </c>
      <c r="J14764" t="n">
        <v>286.16</v>
      </c>
      <c r="K14764" t="n">
        <v>0</v>
      </c>
      <c r="L14764">
        <f>I14764*J14764*(1-K14764)</f>
        <v/>
      </c>
      <c r="M14764">
        <f>VLOOKUP(F14764,Products!A:D,4,FALSE)*I14764</f>
        <v/>
      </c>
      <c r="N14764">
        <f>L14764-M14764</f>
        <v/>
      </c>
    </row>
    <row r="14765">
      <c r="A14765" t="inlineStr">
        <is>
          <t>T1014763</t>
        </is>
      </c>
      <c r="B14765" t="inlineStr">
        <is>
          <t>2024-10-13</t>
        </is>
      </c>
      <c r="C14765" t="inlineStr">
        <is>
          <t>S006</t>
        </is>
      </c>
      <c r="D14765" t="inlineStr">
        <is>
          <t>Store_006</t>
        </is>
      </c>
      <c r="E14765" t="inlineStr">
        <is>
          <t>East</t>
        </is>
      </c>
      <c r="F14765" t="inlineStr">
        <is>
          <t>P0139</t>
        </is>
      </c>
      <c r="G14765" t="inlineStr">
        <is>
          <t>Prod_0139</t>
        </is>
      </c>
      <c r="H14765" t="inlineStr">
        <is>
          <t>Clothing</t>
        </is>
      </c>
      <c r="I14765" t="n">
        <v>7</v>
      </c>
      <c r="J14765" t="n">
        <v>606.29</v>
      </c>
      <c r="K14765" t="n">
        <v>0</v>
      </c>
      <c r="L14765">
        <f>I14765*J14765*(1-K14765)</f>
        <v/>
      </c>
      <c r="M14765">
        <f>VLOOKUP(F14765,Products!A:D,4,FALSE)*I14765</f>
        <v/>
      </c>
      <c r="N14765">
        <f>L14765-M14765</f>
        <v/>
      </c>
    </row>
    <row r="14766">
      <c r="A14766" t="inlineStr">
        <is>
          <t>T1014764</t>
        </is>
      </c>
      <c r="B14766" t="inlineStr">
        <is>
          <t>2024-05-17</t>
        </is>
      </c>
      <c r="C14766" t="inlineStr">
        <is>
          <t>S014</t>
        </is>
      </c>
      <c r="D14766" t="inlineStr">
        <is>
          <t>Store_014</t>
        </is>
      </c>
      <c r="E14766" t="inlineStr">
        <is>
          <t>West</t>
        </is>
      </c>
      <c r="F14766" t="inlineStr">
        <is>
          <t>P0117</t>
        </is>
      </c>
      <c r="G14766" t="inlineStr">
        <is>
          <t>Prod_0117</t>
        </is>
      </c>
      <c r="H14766" t="inlineStr">
        <is>
          <t>Electronics</t>
        </is>
      </c>
      <c r="I14766" t="n">
        <v>4</v>
      </c>
      <c r="J14766" t="n">
        <v>377.69</v>
      </c>
      <c r="K14766" t="n">
        <v>0</v>
      </c>
      <c r="L14766">
        <f>I14766*J14766*(1-K14766)</f>
        <v/>
      </c>
      <c r="M14766">
        <f>VLOOKUP(F14766,Products!A:D,4,FALSE)*I14766</f>
        <v/>
      </c>
      <c r="N14766">
        <f>L14766-M14766</f>
        <v/>
      </c>
    </row>
    <row r="14767">
      <c r="A14767" t="inlineStr">
        <is>
          <t>T1014765</t>
        </is>
      </c>
      <c r="B14767" t="inlineStr">
        <is>
          <t>2024-03-08</t>
        </is>
      </c>
      <c r="C14767" t="inlineStr">
        <is>
          <t>S033</t>
        </is>
      </c>
      <c r="D14767" t="inlineStr">
        <is>
          <t>Store_033</t>
        </is>
      </c>
      <c r="E14767" t="inlineStr">
        <is>
          <t>North</t>
        </is>
      </c>
      <c r="F14767" t="inlineStr">
        <is>
          <t>P0189</t>
        </is>
      </c>
      <c r="G14767" t="inlineStr">
        <is>
          <t>Prod_0189</t>
        </is>
      </c>
      <c r="H14767" t="inlineStr">
        <is>
          <t>Food</t>
        </is>
      </c>
      <c r="I14767" t="n">
        <v>9</v>
      </c>
      <c r="J14767" t="n">
        <v>707.55</v>
      </c>
      <c r="K14767" t="n">
        <v>0</v>
      </c>
      <c r="L14767">
        <f>I14767*J14767*(1-K14767)</f>
        <v/>
      </c>
      <c r="M14767">
        <f>VLOOKUP(F14767,Products!A:D,4,FALSE)*I14767</f>
        <v/>
      </c>
      <c r="N14767">
        <f>L14767-M14767</f>
        <v/>
      </c>
    </row>
    <row r="14768">
      <c r="A14768" t="inlineStr">
        <is>
          <t>T1014766</t>
        </is>
      </c>
      <c r="B14768" t="inlineStr">
        <is>
          <t>2025-01-14</t>
        </is>
      </c>
      <c r="C14768" t="inlineStr">
        <is>
          <t>S035</t>
        </is>
      </c>
      <c r="D14768" t="inlineStr">
        <is>
          <t>Store_035</t>
        </is>
      </c>
      <c r="E14768" t="inlineStr">
        <is>
          <t>Central</t>
        </is>
      </c>
      <c r="F14768" t="inlineStr">
        <is>
          <t>P0047</t>
        </is>
      </c>
      <c r="G14768" t="inlineStr">
        <is>
          <t>Prod_0047</t>
        </is>
      </c>
      <c r="H14768" t="inlineStr">
        <is>
          <t>Beverages</t>
        </is>
      </c>
      <c r="I14768" t="n">
        <v>7</v>
      </c>
      <c r="J14768" t="n">
        <v>513.27</v>
      </c>
      <c r="K14768" t="n">
        <v>0.05</v>
      </c>
      <c r="L14768">
        <f>I14768*J14768*(1-K14768)</f>
        <v/>
      </c>
      <c r="M14768">
        <f>VLOOKUP(F14768,Products!A:D,4,FALSE)*I14768</f>
        <v/>
      </c>
      <c r="N14768">
        <f>L14768-M14768</f>
        <v/>
      </c>
    </row>
    <row r="14769">
      <c r="A14769" t="inlineStr">
        <is>
          <t>T1014767</t>
        </is>
      </c>
      <c r="B14769" t="inlineStr">
        <is>
          <t>2025-01-26</t>
        </is>
      </c>
      <c r="C14769" t="inlineStr">
        <is>
          <t>S023</t>
        </is>
      </c>
      <c r="D14769" t="inlineStr">
        <is>
          <t>Store_023</t>
        </is>
      </c>
      <c r="E14769" t="inlineStr">
        <is>
          <t>South</t>
        </is>
      </c>
      <c r="F14769" t="inlineStr">
        <is>
          <t>P0064</t>
        </is>
      </c>
      <c r="G14769" t="inlineStr">
        <is>
          <t>Prod_0064</t>
        </is>
      </c>
      <c r="H14769" t="inlineStr">
        <is>
          <t>Beverages</t>
        </is>
      </c>
      <c r="I14769" t="n">
        <v>7</v>
      </c>
      <c r="J14769" t="n">
        <v>902.97</v>
      </c>
      <c r="K14769" t="n">
        <v>0</v>
      </c>
      <c r="L14769">
        <f>I14769*J14769*(1-K14769)</f>
        <v/>
      </c>
      <c r="M14769">
        <f>VLOOKUP(F14769,Products!A:D,4,FALSE)*I14769</f>
        <v/>
      </c>
      <c r="N14769">
        <f>L14769-M14769</f>
        <v/>
      </c>
    </row>
    <row r="14770">
      <c r="A14770" t="inlineStr">
        <is>
          <t>T1014768</t>
        </is>
      </c>
      <c r="B14770" t="inlineStr">
        <is>
          <t>2023-12-06</t>
        </is>
      </c>
      <c r="C14770" t="inlineStr">
        <is>
          <t>S037</t>
        </is>
      </c>
      <c r="D14770" t="inlineStr">
        <is>
          <t>Store_037</t>
        </is>
      </c>
      <c r="E14770" t="inlineStr">
        <is>
          <t>East</t>
        </is>
      </c>
      <c r="F14770" t="inlineStr">
        <is>
          <t>P0172</t>
        </is>
      </c>
      <c r="G14770" t="inlineStr">
        <is>
          <t>Prod_0172</t>
        </is>
      </c>
      <c r="H14770" t="inlineStr">
        <is>
          <t>Beverages</t>
        </is>
      </c>
      <c r="I14770" t="n">
        <v>1</v>
      </c>
      <c r="J14770" t="n">
        <v>766.25</v>
      </c>
      <c r="K14770" t="n">
        <v>0</v>
      </c>
      <c r="L14770">
        <f>I14770*J14770*(1-K14770)</f>
        <v/>
      </c>
      <c r="M14770">
        <f>VLOOKUP(F14770,Products!A:D,4,FALSE)*I14770</f>
        <v/>
      </c>
      <c r="N14770">
        <f>L14770-M14770</f>
        <v/>
      </c>
    </row>
    <row r="14771">
      <c r="A14771" t="inlineStr">
        <is>
          <t>T1014769</t>
        </is>
      </c>
      <c r="B14771" t="inlineStr">
        <is>
          <t>2023-06-11</t>
        </is>
      </c>
      <c r="C14771" t="inlineStr">
        <is>
          <t>S048</t>
        </is>
      </c>
      <c r="D14771" t="inlineStr">
        <is>
          <t>Store_048</t>
        </is>
      </c>
      <c r="E14771" t="inlineStr">
        <is>
          <t>South</t>
        </is>
      </c>
      <c r="F14771" t="inlineStr">
        <is>
          <t>P0075</t>
        </is>
      </c>
      <c r="G14771" t="inlineStr">
        <is>
          <t>Prod_0075</t>
        </is>
      </c>
      <c r="H14771" t="inlineStr">
        <is>
          <t>Beverages</t>
        </is>
      </c>
      <c r="I14771" t="n">
        <v>7</v>
      </c>
      <c r="J14771" t="n">
        <v>727.1</v>
      </c>
      <c r="K14771" t="n">
        <v>0</v>
      </c>
      <c r="L14771">
        <f>I14771*J14771*(1-K14771)</f>
        <v/>
      </c>
      <c r="M14771">
        <f>VLOOKUP(F14771,Products!A:D,4,FALSE)*I14771</f>
        <v/>
      </c>
      <c r="N14771">
        <f>L14771-M14771</f>
        <v/>
      </c>
    </row>
    <row r="14772">
      <c r="A14772" t="inlineStr">
        <is>
          <t>T1014770</t>
        </is>
      </c>
      <c r="B14772" t="inlineStr">
        <is>
          <t>2025-08-24</t>
        </is>
      </c>
      <c r="C14772" t="inlineStr">
        <is>
          <t>S030</t>
        </is>
      </c>
      <c r="D14772" t="inlineStr">
        <is>
          <t>Store_030</t>
        </is>
      </c>
      <c r="E14772" t="inlineStr">
        <is>
          <t>North</t>
        </is>
      </c>
      <c r="F14772" t="inlineStr">
        <is>
          <t>P0014</t>
        </is>
      </c>
      <c r="G14772" t="inlineStr">
        <is>
          <t>Prod_0014</t>
        </is>
      </c>
      <c r="H14772" t="inlineStr">
        <is>
          <t>Clothing</t>
        </is>
      </c>
      <c r="I14772" t="n">
        <v>4</v>
      </c>
      <c r="J14772" t="n">
        <v>277.28</v>
      </c>
      <c r="K14772" t="n">
        <v>0</v>
      </c>
      <c r="L14772">
        <f>I14772*J14772*(1-K14772)</f>
        <v/>
      </c>
      <c r="M14772">
        <f>VLOOKUP(F14772,Products!A:D,4,FALSE)*I14772</f>
        <v/>
      </c>
      <c r="N14772">
        <f>L14772-M14772</f>
        <v/>
      </c>
    </row>
    <row r="14773">
      <c r="A14773" t="inlineStr">
        <is>
          <t>T1014771</t>
        </is>
      </c>
      <c r="B14773" t="inlineStr">
        <is>
          <t>2023-09-15</t>
        </is>
      </c>
      <c r="C14773" t="inlineStr">
        <is>
          <t>S049</t>
        </is>
      </c>
      <c r="D14773" t="inlineStr">
        <is>
          <t>Store_049</t>
        </is>
      </c>
      <c r="E14773" t="inlineStr">
        <is>
          <t>North</t>
        </is>
      </c>
      <c r="F14773" t="inlineStr">
        <is>
          <t>P0154</t>
        </is>
      </c>
      <c r="G14773" t="inlineStr">
        <is>
          <t>Prod_0154</t>
        </is>
      </c>
      <c r="H14773" t="inlineStr">
        <is>
          <t>Toys</t>
        </is>
      </c>
      <c r="I14773" t="n">
        <v>1</v>
      </c>
      <c r="J14773" t="n">
        <v>264.07</v>
      </c>
      <c r="K14773" t="n">
        <v>0.05</v>
      </c>
      <c r="L14773">
        <f>I14773*J14773*(1-K14773)</f>
        <v/>
      </c>
      <c r="M14773">
        <f>VLOOKUP(F14773,Products!A:D,4,FALSE)*I14773</f>
        <v/>
      </c>
      <c r="N14773">
        <f>L14773-M14773</f>
        <v/>
      </c>
    </row>
    <row r="14774">
      <c r="A14774" t="inlineStr">
        <is>
          <t>T1014772</t>
        </is>
      </c>
      <c r="B14774" t="inlineStr">
        <is>
          <t>2025-01-06</t>
        </is>
      </c>
      <c r="C14774" t="inlineStr">
        <is>
          <t>S010</t>
        </is>
      </c>
      <c r="D14774" t="inlineStr">
        <is>
          <t>Store_010</t>
        </is>
      </c>
      <c r="E14774" t="inlineStr">
        <is>
          <t>North</t>
        </is>
      </c>
      <c r="F14774" t="inlineStr">
        <is>
          <t>P0057</t>
        </is>
      </c>
      <c r="G14774" t="inlineStr">
        <is>
          <t>Prod_0057</t>
        </is>
      </c>
      <c r="H14774" t="inlineStr">
        <is>
          <t>Beverages</t>
        </is>
      </c>
      <c r="I14774" t="n">
        <v>7</v>
      </c>
      <c r="J14774" t="n">
        <v>79.86</v>
      </c>
      <c r="K14774" t="n">
        <v>0</v>
      </c>
      <c r="L14774">
        <f>I14774*J14774*(1-K14774)</f>
        <v/>
      </c>
      <c r="M14774">
        <f>VLOOKUP(F14774,Products!A:D,4,FALSE)*I14774</f>
        <v/>
      </c>
      <c r="N14774">
        <f>L14774-M14774</f>
        <v/>
      </c>
    </row>
    <row r="14775">
      <c r="A14775" t="inlineStr">
        <is>
          <t>T1014773</t>
        </is>
      </c>
      <c r="B14775" t="inlineStr">
        <is>
          <t>2023-10-16</t>
        </is>
      </c>
      <c r="C14775" t="inlineStr">
        <is>
          <t>S023</t>
        </is>
      </c>
      <c r="D14775" t="inlineStr">
        <is>
          <t>Store_023</t>
        </is>
      </c>
      <c r="E14775" t="inlineStr">
        <is>
          <t>South</t>
        </is>
      </c>
      <c r="F14775" t="inlineStr">
        <is>
          <t>P0042</t>
        </is>
      </c>
      <c r="G14775" t="inlineStr">
        <is>
          <t>Prod_0042</t>
        </is>
      </c>
      <c r="H14775" t="inlineStr">
        <is>
          <t>Electronics</t>
        </is>
      </c>
      <c r="I14775" t="n">
        <v>8</v>
      </c>
      <c r="J14775" t="n">
        <v>833.3</v>
      </c>
      <c r="K14775" t="n">
        <v>0</v>
      </c>
      <c r="L14775">
        <f>I14775*J14775*(1-K14775)</f>
        <v/>
      </c>
      <c r="M14775">
        <f>VLOOKUP(F14775,Products!A:D,4,FALSE)*I14775</f>
        <v/>
      </c>
      <c r="N14775">
        <f>L14775-M14775</f>
        <v/>
      </c>
    </row>
    <row r="14776">
      <c r="A14776" t="inlineStr">
        <is>
          <t>T1014774</t>
        </is>
      </c>
      <c r="B14776" t="inlineStr">
        <is>
          <t>2024-04-03</t>
        </is>
      </c>
      <c r="C14776" t="inlineStr">
        <is>
          <t>S044</t>
        </is>
      </c>
      <c r="D14776" t="inlineStr">
        <is>
          <t>Store_044</t>
        </is>
      </c>
      <c r="E14776" t="inlineStr">
        <is>
          <t>North</t>
        </is>
      </c>
      <c r="F14776" t="inlineStr">
        <is>
          <t>P0133</t>
        </is>
      </c>
      <c r="G14776" t="inlineStr">
        <is>
          <t>Prod_0133</t>
        </is>
      </c>
      <c r="H14776" t="inlineStr">
        <is>
          <t>Stationery</t>
        </is>
      </c>
      <c r="I14776" t="n">
        <v>4</v>
      </c>
      <c r="J14776" t="n">
        <v>342.85</v>
      </c>
      <c r="K14776" t="n">
        <v>0</v>
      </c>
      <c r="L14776">
        <f>I14776*J14776*(1-K14776)</f>
        <v/>
      </c>
      <c r="M14776">
        <f>VLOOKUP(F14776,Products!A:D,4,FALSE)*I14776</f>
        <v/>
      </c>
      <c r="N14776">
        <f>L14776-M14776</f>
        <v/>
      </c>
    </row>
    <row r="14777">
      <c r="A14777" t="inlineStr">
        <is>
          <t>T1014775</t>
        </is>
      </c>
      <c r="B14777" t="inlineStr">
        <is>
          <t>2023-01-23</t>
        </is>
      </c>
      <c r="C14777" t="inlineStr">
        <is>
          <t>S030</t>
        </is>
      </c>
      <c r="D14777" t="inlineStr">
        <is>
          <t>Store_030</t>
        </is>
      </c>
      <c r="E14777" t="inlineStr">
        <is>
          <t>North</t>
        </is>
      </c>
      <c r="F14777" t="inlineStr">
        <is>
          <t>P0068</t>
        </is>
      </c>
      <c r="G14777" t="inlineStr">
        <is>
          <t>Prod_0068</t>
        </is>
      </c>
      <c r="H14777" t="inlineStr">
        <is>
          <t>Household</t>
        </is>
      </c>
      <c r="I14777" t="n">
        <v>9</v>
      </c>
      <c r="J14777" t="n">
        <v>235.4</v>
      </c>
      <c r="K14777" t="n">
        <v>0</v>
      </c>
      <c r="L14777">
        <f>I14777*J14777*(1-K14777)</f>
        <v/>
      </c>
      <c r="M14777">
        <f>VLOOKUP(F14777,Products!A:D,4,FALSE)*I14777</f>
        <v/>
      </c>
      <c r="N14777">
        <f>L14777-M14777</f>
        <v/>
      </c>
    </row>
    <row r="14778">
      <c r="A14778" t="inlineStr">
        <is>
          <t>T1014776</t>
        </is>
      </c>
      <c r="B14778" t="inlineStr">
        <is>
          <t>2024-08-09</t>
        </is>
      </c>
      <c r="C14778" t="inlineStr">
        <is>
          <t>S048</t>
        </is>
      </c>
      <c r="D14778" t="inlineStr">
        <is>
          <t>Store_048</t>
        </is>
      </c>
      <c r="E14778" t="inlineStr">
        <is>
          <t>South</t>
        </is>
      </c>
      <c r="F14778" t="inlineStr">
        <is>
          <t>P0163</t>
        </is>
      </c>
      <c r="G14778" t="inlineStr">
        <is>
          <t>Prod_0163</t>
        </is>
      </c>
      <c r="H14778" t="inlineStr">
        <is>
          <t>Food</t>
        </is>
      </c>
      <c r="I14778" t="n">
        <v>3</v>
      </c>
      <c r="J14778" t="n">
        <v>694.34</v>
      </c>
      <c r="K14778" t="n">
        <v>0</v>
      </c>
      <c r="L14778">
        <f>I14778*J14778*(1-K14778)</f>
        <v/>
      </c>
      <c r="M14778">
        <f>VLOOKUP(F14778,Products!A:D,4,FALSE)*I14778</f>
        <v/>
      </c>
      <c r="N14778">
        <f>L14778-M14778</f>
        <v/>
      </c>
    </row>
    <row r="14779">
      <c r="A14779" t="inlineStr">
        <is>
          <t>T1014777</t>
        </is>
      </c>
      <c r="B14779" t="inlineStr">
        <is>
          <t>2025-02-24</t>
        </is>
      </c>
      <c r="C14779" t="inlineStr">
        <is>
          <t>S043</t>
        </is>
      </c>
      <c r="D14779" t="inlineStr">
        <is>
          <t>Store_043</t>
        </is>
      </c>
      <c r="E14779" t="inlineStr">
        <is>
          <t>East</t>
        </is>
      </c>
      <c r="F14779" t="inlineStr">
        <is>
          <t>P0106</t>
        </is>
      </c>
      <c r="G14779" t="inlineStr">
        <is>
          <t>Prod_0106</t>
        </is>
      </c>
      <c r="H14779" t="inlineStr">
        <is>
          <t>Electronics</t>
        </is>
      </c>
      <c r="I14779" t="n">
        <v>7</v>
      </c>
      <c r="J14779" t="n">
        <v>919.37</v>
      </c>
      <c r="K14779" t="n">
        <v>0.15</v>
      </c>
      <c r="L14779">
        <f>I14779*J14779*(1-K14779)</f>
        <v/>
      </c>
      <c r="M14779">
        <f>VLOOKUP(F14779,Products!A:D,4,FALSE)*I14779</f>
        <v/>
      </c>
      <c r="N14779">
        <f>L14779-M14779</f>
        <v/>
      </c>
    </row>
    <row r="14780">
      <c r="A14780" t="inlineStr">
        <is>
          <t>T1014778</t>
        </is>
      </c>
      <c r="B14780" t="inlineStr">
        <is>
          <t>2023-07-09</t>
        </is>
      </c>
      <c r="C14780" t="inlineStr">
        <is>
          <t>S029</t>
        </is>
      </c>
      <c r="D14780" t="inlineStr">
        <is>
          <t>Store_029</t>
        </is>
      </c>
      <c r="E14780" t="inlineStr">
        <is>
          <t>South</t>
        </is>
      </c>
      <c r="F14780" t="inlineStr">
        <is>
          <t>P0147</t>
        </is>
      </c>
      <c r="G14780" t="inlineStr">
        <is>
          <t>Prod_0147</t>
        </is>
      </c>
      <c r="H14780" t="inlineStr">
        <is>
          <t>Stationery</t>
        </is>
      </c>
      <c r="I14780" t="n">
        <v>7</v>
      </c>
      <c r="J14780" t="n">
        <v>392.16</v>
      </c>
      <c r="K14780" t="n">
        <v>0</v>
      </c>
      <c r="L14780">
        <f>I14780*J14780*(1-K14780)</f>
        <v/>
      </c>
      <c r="M14780">
        <f>VLOOKUP(F14780,Products!A:D,4,FALSE)*I14780</f>
        <v/>
      </c>
      <c r="N14780">
        <f>L14780-M14780</f>
        <v/>
      </c>
    </row>
    <row r="14781">
      <c r="A14781" t="inlineStr">
        <is>
          <t>T1014779</t>
        </is>
      </c>
      <c r="B14781" t="inlineStr">
        <is>
          <t>2025-01-24</t>
        </is>
      </c>
      <c r="C14781" t="inlineStr">
        <is>
          <t>S041</t>
        </is>
      </c>
      <c r="D14781" t="inlineStr">
        <is>
          <t>Store_041</t>
        </is>
      </c>
      <c r="E14781" t="inlineStr">
        <is>
          <t>East</t>
        </is>
      </c>
      <c r="F14781" t="inlineStr">
        <is>
          <t>P0157</t>
        </is>
      </c>
      <c r="G14781" t="inlineStr">
        <is>
          <t>Prod_0157</t>
        </is>
      </c>
      <c r="H14781" t="inlineStr">
        <is>
          <t>Toys</t>
        </is>
      </c>
      <c r="I14781" t="n">
        <v>4</v>
      </c>
      <c r="J14781" t="n">
        <v>274.63</v>
      </c>
      <c r="K14781" t="n">
        <v>0</v>
      </c>
      <c r="L14781">
        <f>I14781*J14781*(1-K14781)</f>
        <v/>
      </c>
      <c r="M14781">
        <f>VLOOKUP(F14781,Products!A:D,4,FALSE)*I14781</f>
        <v/>
      </c>
      <c r="N14781">
        <f>L14781-M14781</f>
        <v/>
      </c>
    </row>
    <row r="14782">
      <c r="A14782" t="inlineStr">
        <is>
          <t>T1014780</t>
        </is>
      </c>
      <c r="B14782" t="inlineStr">
        <is>
          <t>2023-03-08</t>
        </is>
      </c>
      <c r="C14782" t="inlineStr">
        <is>
          <t>S013</t>
        </is>
      </c>
      <c r="D14782" t="inlineStr">
        <is>
          <t>Store_013</t>
        </is>
      </c>
      <c r="E14782" t="inlineStr">
        <is>
          <t>North</t>
        </is>
      </c>
      <c r="F14782" t="inlineStr">
        <is>
          <t>P0076</t>
        </is>
      </c>
      <c r="G14782" t="inlineStr">
        <is>
          <t>Prod_0076</t>
        </is>
      </c>
      <c r="H14782" t="inlineStr">
        <is>
          <t>Clothing</t>
        </is>
      </c>
      <c r="I14782" t="n">
        <v>3</v>
      </c>
      <c r="J14782" t="n">
        <v>365.13</v>
      </c>
      <c r="K14782" t="n">
        <v>0.05</v>
      </c>
      <c r="L14782">
        <f>I14782*J14782*(1-K14782)</f>
        <v/>
      </c>
      <c r="M14782">
        <f>VLOOKUP(F14782,Products!A:D,4,FALSE)*I14782</f>
        <v/>
      </c>
      <c r="N14782">
        <f>L14782-M14782</f>
        <v/>
      </c>
    </row>
    <row r="14783">
      <c r="A14783" t="inlineStr">
        <is>
          <t>T1014781</t>
        </is>
      </c>
      <c r="B14783" t="inlineStr">
        <is>
          <t>2024-02-03</t>
        </is>
      </c>
      <c r="C14783" t="inlineStr">
        <is>
          <t>S050</t>
        </is>
      </c>
      <c r="D14783" t="inlineStr">
        <is>
          <t>Store_050</t>
        </is>
      </c>
      <c r="E14783" t="inlineStr">
        <is>
          <t>South</t>
        </is>
      </c>
      <c r="F14783" t="inlineStr">
        <is>
          <t>P0050</t>
        </is>
      </c>
      <c r="G14783" t="inlineStr">
        <is>
          <t>Prod_0050</t>
        </is>
      </c>
      <c r="H14783" t="inlineStr">
        <is>
          <t>Household</t>
        </is>
      </c>
      <c r="I14783" t="n">
        <v>1</v>
      </c>
      <c r="J14783" t="n">
        <v>519.5</v>
      </c>
      <c r="K14783" t="n">
        <v>0.15</v>
      </c>
      <c r="L14783">
        <f>I14783*J14783*(1-K14783)</f>
        <v/>
      </c>
      <c r="M14783">
        <f>VLOOKUP(F14783,Products!A:D,4,FALSE)*I14783</f>
        <v/>
      </c>
      <c r="N14783">
        <f>L14783-M14783</f>
        <v/>
      </c>
    </row>
    <row r="14784">
      <c r="A14784" t="inlineStr">
        <is>
          <t>T1014782</t>
        </is>
      </c>
      <c r="B14784" t="inlineStr">
        <is>
          <t>2025-01-02</t>
        </is>
      </c>
      <c r="C14784" t="inlineStr">
        <is>
          <t>S016</t>
        </is>
      </c>
      <c r="D14784" t="inlineStr">
        <is>
          <t>Store_016</t>
        </is>
      </c>
      <c r="E14784" t="inlineStr">
        <is>
          <t>West</t>
        </is>
      </c>
      <c r="F14784" t="inlineStr">
        <is>
          <t>P0141</t>
        </is>
      </c>
      <c r="G14784" t="inlineStr">
        <is>
          <t>Prod_0141</t>
        </is>
      </c>
      <c r="H14784" t="inlineStr">
        <is>
          <t>Food</t>
        </is>
      </c>
      <c r="I14784" t="n">
        <v>2</v>
      </c>
      <c r="J14784" t="n">
        <v>963.58</v>
      </c>
      <c r="K14784" t="n">
        <v>0</v>
      </c>
      <c r="L14784">
        <f>I14784*J14784*(1-K14784)</f>
        <v/>
      </c>
      <c r="M14784">
        <f>VLOOKUP(F14784,Products!A:D,4,FALSE)*I14784</f>
        <v/>
      </c>
      <c r="N14784">
        <f>L14784-M14784</f>
        <v/>
      </c>
    </row>
    <row r="14785">
      <c r="A14785" t="inlineStr">
        <is>
          <t>T1014783</t>
        </is>
      </c>
      <c r="B14785" t="inlineStr">
        <is>
          <t>2023-03-20</t>
        </is>
      </c>
      <c r="C14785" t="inlineStr">
        <is>
          <t>S032</t>
        </is>
      </c>
      <c r="D14785" t="inlineStr">
        <is>
          <t>Store_032</t>
        </is>
      </c>
      <c r="E14785" t="inlineStr">
        <is>
          <t>Central</t>
        </is>
      </c>
      <c r="F14785" t="inlineStr">
        <is>
          <t>P0194</t>
        </is>
      </c>
      <c r="G14785" t="inlineStr">
        <is>
          <t>Prod_0194</t>
        </is>
      </c>
      <c r="H14785" t="inlineStr">
        <is>
          <t>Food</t>
        </is>
      </c>
      <c r="I14785" t="n">
        <v>7</v>
      </c>
      <c r="J14785" t="n">
        <v>652.79</v>
      </c>
      <c r="K14785" t="n">
        <v>0</v>
      </c>
      <c r="L14785">
        <f>I14785*J14785*(1-K14785)</f>
        <v/>
      </c>
      <c r="M14785">
        <f>VLOOKUP(F14785,Products!A:D,4,FALSE)*I14785</f>
        <v/>
      </c>
      <c r="N14785">
        <f>L14785-M14785</f>
        <v/>
      </c>
    </row>
    <row r="14786">
      <c r="A14786" t="inlineStr">
        <is>
          <t>T1014784</t>
        </is>
      </c>
      <c r="B14786" t="inlineStr">
        <is>
          <t>2023-11-27</t>
        </is>
      </c>
      <c r="C14786" t="inlineStr">
        <is>
          <t>S025</t>
        </is>
      </c>
      <c r="D14786" t="inlineStr">
        <is>
          <t>Store_025</t>
        </is>
      </c>
      <c r="E14786" t="inlineStr">
        <is>
          <t>Central</t>
        </is>
      </c>
      <c r="F14786" t="inlineStr">
        <is>
          <t>P0189</t>
        </is>
      </c>
      <c r="G14786" t="inlineStr">
        <is>
          <t>Prod_0189</t>
        </is>
      </c>
      <c r="H14786" t="inlineStr">
        <is>
          <t>Food</t>
        </is>
      </c>
      <c r="I14786" t="n">
        <v>1</v>
      </c>
      <c r="J14786" t="n">
        <v>833.9400000000001</v>
      </c>
      <c r="K14786" t="n">
        <v>0.1</v>
      </c>
      <c r="L14786">
        <f>I14786*J14786*(1-K14786)</f>
        <v/>
      </c>
      <c r="M14786">
        <f>VLOOKUP(F14786,Products!A:D,4,FALSE)*I14786</f>
        <v/>
      </c>
      <c r="N14786">
        <f>L14786-M14786</f>
        <v/>
      </c>
    </row>
    <row r="14787">
      <c r="A14787" t="inlineStr">
        <is>
          <t>T1014785</t>
        </is>
      </c>
      <c r="B14787" t="inlineStr">
        <is>
          <t>2024-10-02</t>
        </is>
      </c>
      <c r="C14787" t="inlineStr">
        <is>
          <t>S035</t>
        </is>
      </c>
      <c r="D14787" t="inlineStr">
        <is>
          <t>Store_035</t>
        </is>
      </c>
      <c r="E14787" t="inlineStr">
        <is>
          <t>Central</t>
        </is>
      </c>
      <c r="F14787" t="inlineStr">
        <is>
          <t>P0037</t>
        </is>
      </c>
      <c r="G14787" t="inlineStr">
        <is>
          <t>Prod_0037</t>
        </is>
      </c>
      <c r="H14787" t="inlineStr">
        <is>
          <t>Stationery</t>
        </is>
      </c>
      <c r="I14787" t="n">
        <v>7</v>
      </c>
      <c r="J14787" t="n">
        <v>355.22</v>
      </c>
      <c r="K14787" t="n">
        <v>0.1</v>
      </c>
      <c r="L14787">
        <f>I14787*J14787*(1-K14787)</f>
        <v/>
      </c>
      <c r="M14787">
        <f>VLOOKUP(F14787,Products!A:D,4,FALSE)*I14787</f>
        <v/>
      </c>
      <c r="N14787">
        <f>L14787-M14787</f>
        <v/>
      </c>
    </row>
    <row r="14788">
      <c r="A14788" t="inlineStr">
        <is>
          <t>T1014786</t>
        </is>
      </c>
      <c r="B14788" t="inlineStr">
        <is>
          <t>2024-02-24</t>
        </is>
      </c>
      <c r="C14788" t="inlineStr">
        <is>
          <t>S010</t>
        </is>
      </c>
      <c r="D14788" t="inlineStr">
        <is>
          <t>Store_010</t>
        </is>
      </c>
      <c r="E14788" t="inlineStr">
        <is>
          <t>North</t>
        </is>
      </c>
      <c r="F14788" t="inlineStr">
        <is>
          <t>P0097</t>
        </is>
      </c>
      <c r="G14788" t="inlineStr">
        <is>
          <t>Prod_0097</t>
        </is>
      </c>
      <c r="H14788" t="inlineStr">
        <is>
          <t>Clothing</t>
        </is>
      </c>
      <c r="I14788" t="n">
        <v>8</v>
      </c>
      <c r="J14788" t="n">
        <v>184.67</v>
      </c>
      <c r="K14788" t="n">
        <v>0</v>
      </c>
      <c r="L14788">
        <f>I14788*J14788*(1-K14788)</f>
        <v/>
      </c>
      <c r="M14788">
        <f>VLOOKUP(F14788,Products!A:D,4,FALSE)*I14788</f>
        <v/>
      </c>
      <c r="N14788">
        <f>L14788-M14788</f>
        <v/>
      </c>
    </row>
    <row r="14789">
      <c r="A14789" t="inlineStr">
        <is>
          <t>T1014787</t>
        </is>
      </c>
      <c r="B14789" t="inlineStr">
        <is>
          <t>2025-08-06</t>
        </is>
      </c>
      <c r="C14789" t="inlineStr">
        <is>
          <t>S022</t>
        </is>
      </c>
      <c r="D14789" t="inlineStr">
        <is>
          <t>Store_022</t>
        </is>
      </c>
      <c r="E14789" t="inlineStr">
        <is>
          <t>East</t>
        </is>
      </c>
      <c r="F14789" t="inlineStr">
        <is>
          <t>P0146</t>
        </is>
      </c>
      <c r="G14789" t="inlineStr">
        <is>
          <t>Prod_0146</t>
        </is>
      </c>
      <c r="H14789" t="inlineStr">
        <is>
          <t>Food</t>
        </is>
      </c>
      <c r="I14789" t="n">
        <v>2</v>
      </c>
      <c r="J14789" t="n">
        <v>294.09</v>
      </c>
      <c r="K14789" t="n">
        <v>0.2</v>
      </c>
      <c r="L14789">
        <f>I14789*J14789*(1-K14789)</f>
        <v/>
      </c>
      <c r="M14789">
        <f>VLOOKUP(F14789,Products!A:D,4,FALSE)*I14789</f>
        <v/>
      </c>
      <c r="N14789">
        <f>L14789-M14789</f>
        <v/>
      </c>
    </row>
    <row r="14790">
      <c r="A14790" t="inlineStr">
        <is>
          <t>T1014788</t>
        </is>
      </c>
      <c r="B14790" t="inlineStr">
        <is>
          <t>2025-01-12</t>
        </is>
      </c>
      <c r="C14790" t="inlineStr">
        <is>
          <t>S005</t>
        </is>
      </c>
      <c r="D14790" t="inlineStr">
        <is>
          <t>Store_005</t>
        </is>
      </c>
      <c r="E14790" t="inlineStr">
        <is>
          <t>Central</t>
        </is>
      </c>
      <c r="F14790" t="inlineStr">
        <is>
          <t>P0098</t>
        </is>
      </c>
      <c r="G14790" t="inlineStr">
        <is>
          <t>Prod_0098</t>
        </is>
      </c>
      <c r="H14790" t="inlineStr">
        <is>
          <t>Clothing</t>
        </is>
      </c>
      <c r="I14790" t="n">
        <v>4</v>
      </c>
      <c r="J14790" t="n">
        <v>564.58</v>
      </c>
      <c r="K14790" t="n">
        <v>0.1</v>
      </c>
      <c r="L14790">
        <f>I14790*J14790*(1-K14790)</f>
        <v/>
      </c>
      <c r="M14790">
        <f>VLOOKUP(F14790,Products!A:D,4,FALSE)*I14790</f>
        <v/>
      </c>
      <c r="N14790">
        <f>L14790-M14790</f>
        <v/>
      </c>
    </row>
    <row r="14791">
      <c r="A14791" t="inlineStr">
        <is>
          <t>T1014789</t>
        </is>
      </c>
      <c r="B14791" t="inlineStr">
        <is>
          <t>2025-01-27</t>
        </is>
      </c>
      <c r="C14791" t="inlineStr">
        <is>
          <t>S012</t>
        </is>
      </c>
      <c r="D14791" t="inlineStr">
        <is>
          <t>Store_012</t>
        </is>
      </c>
      <c r="E14791" t="inlineStr">
        <is>
          <t>South</t>
        </is>
      </c>
      <c r="F14791" t="inlineStr">
        <is>
          <t>P0026</t>
        </is>
      </c>
      <c r="G14791" t="inlineStr">
        <is>
          <t>Prod_0026</t>
        </is>
      </c>
      <c r="H14791" t="inlineStr">
        <is>
          <t>Beverages</t>
        </is>
      </c>
      <c r="I14791" t="n">
        <v>3</v>
      </c>
      <c r="J14791" t="n">
        <v>847.26</v>
      </c>
      <c r="K14791" t="n">
        <v>0.05</v>
      </c>
      <c r="L14791">
        <f>I14791*J14791*(1-K14791)</f>
        <v/>
      </c>
      <c r="M14791">
        <f>VLOOKUP(F14791,Products!A:D,4,FALSE)*I14791</f>
        <v/>
      </c>
      <c r="N14791">
        <f>L14791-M14791</f>
        <v/>
      </c>
    </row>
    <row r="14792">
      <c r="A14792" t="inlineStr">
        <is>
          <t>T1014790</t>
        </is>
      </c>
      <c r="B14792" t="inlineStr">
        <is>
          <t>2023-11-16</t>
        </is>
      </c>
      <c r="C14792" t="inlineStr">
        <is>
          <t>S038</t>
        </is>
      </c>
      <c r="D14792" t="inlineStr">
        <is>
          <t>Store_038</t>
        </is>
      </c>
      <c r="E14792" t="inlineStr">
        <is>
          <t>East</t>
        </is>
      </c>
      <c r="F14792" t="inlineStr">
        <is>
          <t>P0174</t>
        </is>
      </c>
      <c r="G14792" t="inlineStr">
        <is>
          <t>Prod_0174</t>
        </is>
      </c>
      <c r="H14792" t="inlineStr">
        <is>
          <t>Food</t>
        </is>
      </c>
      <c r="I14792" t="n">
        <v>2</v>
      </c>
      <c r="J14792" t="n">
        <v>86.2</v>
      </c>
      <c r="K14792" t="n">
        <v>0</v>
      </c>
      <c r="L14792">
        <f>I14792*J14792*(1-K14792)</f>
        <v/>
      </c>
      <c r="M14792">
        <f>VLOOKUP(F14792,Products!A:D,4,FALSE)*I14792</f>
        <v/>
      </c>
      <c r="N14792">
        <f>L14792-M14792</f>
        <v/>
      </c>
    </row>
    <row r="14793">
      <c r="A14793" t="inlineStr">
        <is>
          <t>T1014791</t>
        </is>
      </c>
      <c r="B14793" t="inlineStr">
        <is>
          <t>2025-07-06</t>
        </is>
      </c>
      <c r="C14793" t="inlineStr">
        <is>
          <t>S018</t>
        </is>
      </c>
      <c r="D14793" t="inlineStr">
        <is>
          <t>Store_018</t>
        </is>
      </c>
      <c r="E14793" t="inlineStr">
        <is>
          <t>South</t>
        </is>
      </c>
      <c r="F14793" t="inlineStr">
        <is>
          <t>P0081</t>
        </is>
      </c>
      <c r="G14793" t="inlineStr">
        <is>
          <t>Prod_0081</t>
        </is>
      </c>
      <c r="H14793" t="inlineStr">
        <is>
          <t>Electronics</t>
        </is>
      </c>
      <c r="I14793" t="n">
        <v>7</v>
      </c>
      <c r="J14793" t="n">
        <v>296.84</v>
      </c>
      <c r="K14793" t="n">
        <v>0.05</v>
      </c>
      <c r="L14793">
        <f>I14793*J14793*(1-K14793)</f>
        <v/>
      </c>
      <c r="M14793">
        <f>VLOOKUP(F14793,Products!A:D,4,FALSE)*I14793</f>
        <v/>
      </c>
      <c r="N14793">
        <f>L14793-M14793</f>
        <v/>
      </c>
    </row>
    <row r="14794">
      <c r="A14794" t="inlineStr">
        <is>
          <t>T1014792</t>
        </is>
      </c>
      <c r="B14794" t="inlineStr">
        <is>
          <t>2025-01-17</t>
        </is>
      </c>
      <c r="C14794" t="inlineStr">
        <is>
          <t>S009</t>
        </is>
      </c>
      <c r="D14794" t="inlineStr">
        <is>
          <t>Store_009</t>
        </is>
      </c>
      <c r="E14794" t="inlineStr">
        <is>
          <t>Central</t>
        </is>
      </c>
      <c r="F14794" t="inlineStr">
        <is>
          <t>P0130</t>
        </is>
      </c>
      <c r="G14794" t="inlineStr">
        <is>
          <t>Prod_0130</t>
        </is>
      </c>
      <c r="H14794" t="inlineStr">
        <is>
          <t>Electronics</t>
        </is>
      </c>
      <c r="I14794" t="n">
        <v>7</v>
      </c>
      <c r="J14794" t="n">
        <v>678.79</v>
      </c>
      <c r="K14794" t="n">
        <v>0</v>
      </c>
      <c r="L14794">
        <f>I14794*J14794*(1-K14794)</f>
        <v/>
      </c>
      <c r="M14794">
        <f>VLOOKUP(F14794,Products!A:D,4,FALSE)*I14794</f>
        <v/>
      </c>
      <c r="N14794">
        <f>L14794-M14794</f>
        <v/>
      </c>
    </row>
    <row r="14795">
      <c r="A14795" t="inlineStr">
        <is>
          <t>T1014793</t>
        </is>
      </c>
      <c r="B14795" t="inlineStr">
        <is>
          <t>2023-12-19</t>
        </is>
      </c>
      <c r="C14795" t="inlineStr">
        <is>
          <t>S040</t>
        </is>
      </c>
      <c r="D14795" t="inlineStr">
        <is>
          <t>Store_040</t>
        </is>
      </c>
      <c r="E14795" t="inlineStr">
        <is>
          <t>Central</t>
        </is>
      </c>
      <c r="F14795" t="inlineStr">
        <is>
          <t>P0160</t>
        </is>
      </c>
      <c r="G14795" t="inlineStr">
        <is>
          <t>Prod_0160</t>
        </is>
      </c>
      <c r="H14795" t="inlineStr">
        <is>
          <t>Food</t>
        </is>
      </c>
      <c r="I14795" t="n">
        <v>7</v>
      </c>
      <c r="J14795" t="n">
        <v>786.55</v>
      </c>
      <c r="K14795" t="n">
        <v>0</v>
      </c>
      <c r="L14795">
        <f>I14795*J14795*(1-K14795)</f>
        <v/>
      </c>
      <c r="M14795">
        <f>VLOOKUP(F14795,Products!A:D,4,FALSE)*I14795</f>
        <v/>
      </c>
      <c r="N14795">
        <f>L14795-M14795</f>
        <v/>
      </c>
    </row>
    <row r="14796">
      <c r="A14796" t="inlineStr">
        <is>
          <t>T1014794</t>
        </is>
      </c>
      <c r="B14796" t="inlineStr">
        <is>
          <t>2023-10-04</t>
        </is>
      </c>
      <c r="C14796" t="inlineStr">
        <is>
          <t>S005</t>
        </is>
      </c>
      <c r="D14796" t="inlineStr">
        <is>
          <t>Store_005</t>
        </is>
      </c>
      <c r="E14796" t="inlineStr">
        <is>
          <t>Central</t>
        </is>
      </c>
      <c r="F14796" t="inlineStr">
        <is>
          <t>P0196</t>
        </is>
      </c>
      <c r="G14796" t="inlineStr">
        <is>
          <t>Prod_0196</t>
        </is>
      </c>
      <c r="H14796" t="inlineStr">
        <is>
          <t>Beverages</t>
        </is>
      </c>
      <c r="I14796" t="n">
        <v>8</v>
      </c>
      <c r="J14796" t="n">
        <v>896.09</v>
      </c>
      <c r="K14796" t="n">
        <v>0</v>
      </c>
      <c r="L14796">
        <f>I14796*J14796*(1-K14796)</f>
        <v/>
      </c>
      <c r="M14796">
        <f>VLOOKUP(F14796,Products!A:D,4,FALSE)*I14796</f>
        <v/>
      </c>
      <c r="N14796">
        <f>L14796-M14796</f>
        <v/>
      </c>
    </row>
    <row r="14797">
      <c r="A14797" t="inlineStr">
        <is>
          <t>T1014795</t>
        </is>
      </c>
      <c r="B14797" t="inlineStr">
        <is>
          <t>2023-07-05</t>
        </is>
      </c>
      <c r="C14797" t="inlineStr">
        <is>
          <t>S008</t>
        </is>
      </c>
      <c r="D14797" t="inlineStr">
        <is>
          <t>Store_008</t>
        </is>
      </c>
      <c r="E14797" t="inlineStr">
        <is>
          <t>East</t>
        </is>
      </c>
      <c r="F14797" t="inlineStr">
        <is>
          <t>P0197</t>
        </is>
      </c>
      <c r="G14797" t="inlineStr">
        <is>
          <t>Prod_0197</t>
        </is>
      </c>
      <c r="H14797" t="inlineStr">
        <is>
          <t>Food</t>
        </is>
      </c>
      <c r="I14797" t="n">
        <v>7</v>
      </c>
      <c r="J14797" t="n">
        <v>231.68</v>
      </c>
      <c r="K14797" t="n">
        <v>0.05</v>
      </c>
      <c r="L14797">
        <f>I14797*J14797*(1-K14797)</f>
        <v/>
      </c>
      <c r="M14797">
        <f>VLOOKUP(F14797,Products!A:D,4,FALSE)*I14797</f>
        <v/>
      </c>
      <c r="N14797">
        <f>L14797-M14797</f>
        <v/>
      </c>
    </row>
    <row r="14798">
      <c r="A14798" t="inlineStr">
        <is>
          <t>T1014796</t>
        </is>
      </c>
      <c r="B14798" t="inlineStr">
        <is>
          <t>2023-12-09</t>
        </is>
      </c>
      <c r="C14798" t="inlineStr">
        <is>
          <t>S015</t>
        </is>
      </c>
      <c r="D14798" t="inlineStr">
        <is>
          <t>Store_015</t>
        </is>
      </c>
      <c r="E14798" t="inlineStr">
        <is>
          <t>North</t>
        </is>
      </c>
      <c r="F14798" t="inlineStr">
        <is>
          <t>P0028</t>
        </is>
      </c>
      <c r="G14798" t="inlineStr">
        <is>
          <t>Prod_0028</t>
        </is>
      </c>
      <c r="H14798" t="inlineStr">
        <is>
          <t>Food</t>
        </is>
      </c>
      <c r="I14798" t="n">
        <v>5</v>
      </c>
      <c r="J14798" t="n">
        <v>431.96</v>
      </c>
      <c r="K14798" t="n">
        <v>0.05</v>
      </c>
      <c r="L14798">
        <f>I14798*J14798*(1-K14798)</f>
        <v/>
      </c>
      <c r="M14798">
        <f>VLOOKUP(F14798,Products!A:D,4,FALSE)*I14798</f>
        <v/>
      </c>
      <c r="N14798">
        <f>L14798-M14798</f>
        <v/>
      </c>
    </row>
    <row r="14799">
      <c r="A14799" t="inlineStr">
        <is>
          <t>T1014797</t>
        </is>
      </c>
      <c r="B14799" t="inlineStr">
        <is>
          <t>2023-12-04</t>
        </is>
      </c>
      <c r="C14799" t="inlineStr">
        <is>
          <t>S031</t>
        </is>
      </c>
      <c r="D14799" t="inlineStr">
        <is>
          <t>Store_031</t>
        </is>
      </c>
      <c r="E14799" t="inlineStr">
        <is>
          <t>Central</t>
        </is>
      </c>
      <c r="F14799" t="inlineStr">
        <is>
          <t>P0075</t>
        </is>
      </c>
      <c r="G14799" t="inlineStr">
        <is>
          <t>Prod_0075</t>
        </is>
      </c>
      <c r="H14799" t="inlineStr">
        <is>
          <t>Beverages</t>
        </is>
      </c>
      <c r="I14799" t="n">
        <v>3</v>
      </c>
      <c r="J14799" t="n">
        <v>745.29</v>
      </c>
      <c r="K14799" t="n">
        <v>0.1</v>
      </c>
      <c r="L14799">
        <f>I14799*J14799*(1-K14799)</f>
        <v/>
      </c>
      <c r="M14799">
        <f>VLOOKUP(F14799,Products!A:D,4,FALSE)*I14799</f>
        <v/>
      </c>
      <c r="N14799">
        <f>L14799-M14799</f>
        <v/>
      </c>
    </row>
    <row r="14800">
      <c r="A14800" t="inlineStr">
        <is>
          <t>T1014798</t>
        </is>
      </c>
      <c r="B14800" t="inlineStr">
        <is>
          <t>2024-07-25</t>
        </is>
      </c>
      <c r="C14800" t="inlineStr">
        <is>
          <t>S040</t>
        </is>
      </c>
      <c r="D14800" t="inlineStr">
        <is>
          <t>Store_040</t>
        </is>
      </c>
      <c r="E14800" t="inlineStr">
        <is>
          <t>Central</t>
        </is>
      </c>
      <c r="F14800" t="inlineStr">
        <is>
          <t>P0094</t>
        </is>
      </c>
      <c r="G14800" t="inlineStr">
        <is>
          <t>Prod_0094</t>
        </is>
      </c>
      <c r="H14800" t="inlineStr">
        <is>
          <t>Toys</t>
        </is>
      </c>
      <c r="I14800" t="n">
        <v>8</v>
      </c>
      <c r="J14800" t="n">
        <v>569.5599999999999</v>
      </c>
      <c r="K14800" t="n">
        <v>0</v>
      </c>
      <c r="L14800">
        <f>I14800*J14800*(1-K14800)</f>
        <v/>
      </c>
      <c r="M14800">
        <f>VLOOKUP(F14800,Products!A:D,4,FALSE)*I14800</f>
        <v/>
      </c>
      <c r="N14800">
        <f>L14800-M14800</f>
        <v/>
      </c>
    </row>
    <row r="14801">
      <c r="A14801" t="inlineStr">
        <is>
          <t>T1014799</t>
        </is>
      </c>
      <c r="B14801" t="inlineStr">
        <is>
          <t>2024-04-04</t>
        </is>
      </c>
      <c r="C14801" t="inlineStr">
        <is>
          <t>S042</t>
        </is>
      </c>
      <c r="D14801" t="inlineStr">
        <is>
          <t>Store_042</t>
        </is>
      </c>
      <c r="E14801" t="inlineStr">
        <is>
          <t>Central</t>
        </is>
      </c>
      <c r="F14801" t="inlineStr">
        <is>
          <t>P0078</t>
        </is>
      </c>
      <c r="G14801" t="inlineStr">
        <is>
          <t>Prod_0078</t>
        </is>
      </c>
      <c r="H14801" t="inlineStr">
        <is>
          <t>Electronics</t>
        </is>
      </c>
      <c r="I14801" t="n">
        <v>1</v>
      </c>
      <c r="J14801" t="n">
        <v>627.5599999999999</v>
      </c>
      <c r="K14801" t="n">
        <v>0</v>
      </c>
      <c r="L14801">
        <f>I14801*J14801*(1-K14801)</f>
        <v/>
      </c>
      <c r="M14801">
        <f>VLOOKUP(F14801,Products!A:D,4,FALSE)*I14801</f>
        <v/>
      </c>
      <c r="N14801">
        <f>L14801-M14801</f>
        <v/>
      </c>
    </row>
    <row r="14802">
      <c r="A14802" t="inlineStr">
        <is>
          <t>T1014800</t>
        </is>
      </c>
      <c r="B14802" t="inlineStr">
        <is>
          <t>2024-01-13</t>
        </is>
      </c>
      <c r="C14802" t="inlineStr">
        <is>
          <t>S026</t>
        </is>
      </c>
      <c r="D14802" t="inlineStr">
        <is>
          <t>Store_026</t>
        </is>
      </c>
      <c r="E14802" t="inlineStr">
        <is>
          <t>North</t>
        </is>
      </c>
      <c r="F14802" t="inlineStr">
        <is>
          <t>P0110</t>
        </is>
      </c>
      <c r="G14802" t="inlineStr">
        <is>
          <t>Prod_0110</t>
        </is>
      </c>
      <c r="H14802" t="inlineStr">
        <is>
          <t>Stationery</t>
        </is>
      </c>
      <c r="I14802" t="n">
        <v>4</v>
      </c>
      <c r="J14802" t="n">
        <v>79.69</v>
      </c>
      <c r="K14802" t="n">
        <v>0.15</v>
      </c>
      <c r="L14802">
        <f>I14802*J14802*(1-K14802)</f>
        <v/>
      </c>
      <c r="M14802">
        <f>VLOOKUP(F14802,Products!A:D,4,FALSE)*I14802</f>
        <v/>
      </c>
      <c r="N14802">
        <f>L14802-M14802</f>
        <v/>
      </c>
    </row>
    <row r="14803">
      <c r="A14803" t="inlineStr">
        <is>
          <t>T1014801</t>
        </is>
      </c>
      <c r="B14803" t="inlineStr">
        <is>
          <t>2023-09-14</t>
        </is>
      </c>
      <c r="C14803" t="inlineStr">
        <is>
          <t>S032</t>
        </is>
      </c>
      <c r="D14803" t="inlineStr">
        <is>
          <t>Store_032</t>
        </is>
      </c>
      <c r="E14803" t="inlineStr">
        <is>
          <t>Central</t>
        </is>
      </c>
      <c r="F14803" t="inlineStr">
        <is>
          <t>P0060</t>
        </is>
      </c>
      <c r="G14803" t="inlineStr">
        <is>
          <t>Prod_0060</t>
        </is>
      </c>
      <c r="H14803" t="inlineStr">
        <is>
          <t>Toys</t>
        </is>
      </c>
      <c r="I14803" t="n">
        <v>4</v>
      </c>
      <c r="J14803" t="n">
        <v>122.54</v>
      </c>
      <c r="K14803" t="n">
        <v>0</v>
      </c>
      <c r="L14803">
        <f>I14803*J14803*(1-K14803)</f>
        <v/>
      </c>
      <c r="M14803">
        <f>VLOOKUP(F14803,Products!A:D,4,FALSE)*I14803</f>
        <v/>
      </c>
      <c r="N14803">
        <f>L14803-M14803</f>
        <v/>
      </c>
    </row>
    <row r="14804">
      <c r="A14804" t="inlineStr">
        <is>
          <t>T1014802</t>
        </is>
      </c>
      <c r="B14804" t="inlineStr">
        <is>
          <t>2023-02-12</t>
        </is>
      </c>
      <c r="C14804" t="inlineStr">
        <is>
          <t>S008</t>
        </is>
      </c>
      <c r="D14804" t="inlineStr">
        <is>
          <t>Store_008</t>
        </is>
      </c>
      <c r="E14804" t="inlineStr">
        <is>
          <t>East</t>
        </is>
      </c>
      <c r="F14804" t="inlineStr">
        <is>
          <t>P0102</t>
        </is>
      </c>
      <c r="G14804" t="inlineStr">
        <is>
          <t>Prod_0102</t>
        </is>
      </c>
      <c r="H14804" t="inlineStr">
        <is>
          <t>Food</t>
        </is>
      </c>
      <c r="I14804" t="n">
        <v>3</v>
      </c>
      <c r="J14804" t="n">
        <v>815.8200000000001</v>
      </c>
      <c r="K14804" t="n">
        <v>0</v>
      </c>
      <c r="L14804">
        <f>I14804*J14804*(1-K14804)</f>
        <v/>
      </c>
      <c r="M14804">
        <f>VLOOKUP(F14804,Products!A:D,4,FALSE)*I14804</f>
        <v/>
      </c>
      <c r="N14804">
        <f>L14804-M14804</f>
        <v/>
      </c>
    </row>
    <row r="14805">
      <c r="A14805" t="inlineStr">
        <is>
          <t>T1014803</t>
        </is>
      </c>
      <c r="B14805" t="inlineStr">
        <is>
          <t>2023-10-14</t>
        </is>
      </c>
      <c r="C14805" t="inlineStr">
        <is>
          <t>S011</t>
        </is>
      </c>
      <c r="D14805" t="inlineStr">
        <is>
          <t>Store_011</t>
        </is>
      </c>
      <c r="E14805" t="inlineStr">
        <is>
          <t>South</t>
        </is>
      </c>
      <c r="F14805" t="inlineStr">
        <is>
          <t>P0146</t>
        </is>
      </c>
      <c r="G14805" t="inlineStr">
        <is>
          <t>Prod_0146</t>
        </is>
      </c>
      <c r="H14805" t="inlineStr">
        <is>
          <t>Food</t>
        </is>
      </c>
      <c r="I14805" t="n">
        <v>1</v>
      </c>
      <c r="J14805" t="n">
        <v>252.19</v>
      </c>
      <c r="K14805" t="n">
        <v>0</v>
      </c>
      <c r="L14805">
        <f>I14805*J14805*(1-K14805)</f>
        <v/>
      </c>
      <c r="M14805">
        <f>VLOOKUP(F14805,Products!A:D,4,FALSE)*I14805</f>
        <v/>
      </c>
      <c r="N14805">
        <f>L14805-M14805</f>
        <v/>
      </c>
    </row>
    <row r="14806">
      <c r="A14806" t="inlineStr">
        <is>
          <t>T1014804</t>
        </is>
      </c>
      <c r="B14806" t="inlineStr">
        <is>
          <t>2023-12-19</t>
        </is>
      </c>
      <c r="C14806" t="inlineStr">
        <is>
          <t>S005</t>
        </is>
      </c>
      <c r="D14806" t="inlineStr">
        <is>
          <t>Store_005</t>
        </is>
      </c>
      <c r="E14806" t="inlineStr">
        <is>
          <t>Central</t>
        </is>
      </c>
      <c r="F14806" t="inlineStr">
        <is>
          <t>P0170</t>
        </is>
      </c>
      <c r="G14806" t="inlineStr">
        <is>
          <t>Prod_0170</t>
        </is>
      </c>
      <c r="H14806" t="inlineStr">
        <is>
          <t>Household</t>
        </is>
      </c>
      <c r="I14806" t="n">
        <v>6</v>
      </c>
      <c r="J14806" t="n">
        <v>464.15</v>
      </c>
      <c r="K14806" t="n">
        <v>0</v>
      </c>
      <c r="L14806">
        <f>I14806*J14806*(1-K14806)</f>
        <v/>
      </c>
      <c r="M14806">
        <f>VLOOKUP(F14806,Products!A:D,4,FALSE)*I14806</f>
        <v/>
      </c>
      <c r="N14806">
        <f>L14806-M14806</f>
        <v/>
      </c>
    </row>
    <row r="14807">
      <c r="A14807" t="inlineStr">
        <is>
          <t>T1014805</t>
        </is>
      </c>
      <c r="B14807" t="inlineStr">
        <is>
          <t>2024-11-16</t>
        </is>
      </c>
      <c r="C14807" t="inlineStr">
        <is>
          <t>S021</t>
        </is>
      </c>
      <c r="D14807" t="inlineStr">
        <is>
          <t>Store_021</t>
        </is>
      </c>
      <c r="E14807" t="inlineStr">
        <is>
          <t>North</t>
        </is>
      </c>
      <c r="F14807" t="inlineStr">
        <is>
          <t>P0176</t>
        </is>
      </c>
      <c r="G14807" t="inlineStr">
        <is>
          <t>Prod_0176</t>
        </is>
      </c>
      <c r="H14807" t="inlineStr">
        <is>
          <t>Food</t>
        </is>
      </c>
      <c r="I14807" t="n">
        <v>7</v>
      </c>
      <c r="J14807" t="n">
        <v>789.59</v>
      </c>
      <c r="K14807" t="n">
        <v>0.05</v>
      </c>
      <c r="L14807">
        <f>I14807*J14807*(1-K14807)</f>
        <v/>
      </c>
      <c r="M14807">
        <f>VLOOKUP(F14807,Products!A:D,4,FALSE)*I14807</f>
        <v/>
      </c>
      <c r="N14807">
        <f>L14807-M14807</f>
        <v/>
      </c>
    </row>
    <row r="14808">
      <c r="A14808" t="inlineStr">
        <is>
          <t>T1014806</t>
        </is>
      </c>
      <c r="B14808" t="inlineStr">
        <is>
          <t>2025-08-01</t>
        </is>
      </c>
      <c r="C14808" t="inlineStr">
        <is>
          <t>S040</t>
        </is>
      </c>
      <c r="D14808" t="inlineStr">
        <is>
          <t>Store_040</t>
        </is>
      </c>
      <c r="E14808" t="inlineStr">
        <is>
          <t>Central</t>
        </is>
      </c>
      <c r="F14808" t="inlineStr">
        <is>
          <t>P0085</t>
        </is>
      </c>
      <c r="G14808" t="inlineStr">
        <is>
          <t>Prod_0085</t>
        </is>
      </c>
      <c r="H14808" t="inlineStr">
        <is>
          <t>Food</t>
        </is>
      </c>
      <c r="I14808" t="n">
        <v>3</v>
      </c>
      <c r="J14808" t="n">
        <v>413.04</v>
      </c>
      <c r="K14808" t="n">
        <v>0.2</v>
      </c>
      <c r="L14808">
        <f>I14808*J14808*(1-K14808)</f>
        <v/>
      </c>
      <c r="M14808">
        <f>VLOOKUP(F14808,Products!A:D,4,FALSE)*I14808</f>
        <v/>
      </c>
      <c r="N14808">
        <f>L14808-M14808</f>
        <v/>
      </c>
    </row>
    <row r="14809">
      <c r="A14809" t="inlineStr">
        <is>
          <t>T1014807</t>
        </is>
      </c>
      <c r="B14809" t="inlineStr">
        <is>
          <t>2023-08-02</t>
        </is>
      </c>
      <c r="C14809" t="inlineStr">
        <is>
          <t>S043</t>
        </is>
      </c>
      <c r="D14809" t="inlineStr">
        <is>
          <t>Store_043</t>
        </is>
      </c>
      <c r="E14809" t="inlineStr">
        <is>
          <t>East</t>
        </is>
      </c>
      <c r="F14809" t="inlineStr">
        <is>
          <t>P0076</t>
        </is>
      </c>
      <c r="G14809" t="inlineStr">
        <is>
          <t>Prod_0076</t>
        </is>
      </c>
      <c r="H14809" t="inlineStr">
        <is>
          <t>Clothing</t>
        </is>
      </c>
      <c r="I14809" t="n">
        <v>5</v>
      </c>
      <c r="J14809" t="n">
        <v>377.85</v>
      </c>
      <c r="K14809" t="n">
        <v>0.1</v>
      </c>
      <c r="L14809">
        <f>I14809*J14809*(1-K14809)</f>
        <v/>
      </c>
      <c r="M14809">
        <f>VLOOKUP(F14809,Products!A:D,4,FALSE)*I14809</f>
        <v/>
      </c>
      <c r="N14809">
        <f>L14809-M14809</f>
        <v/>
      </c>
    </row>
    <row r="14810">
      <c r="A14810" t="inlineStr">
        <is>
          <t>T1014808</t>
        </is>
      </c>
      <c r="B14810" t="inlineStr">
        <is>
          <t>2024-06-05</t>
        </is>
      </c>
      <c r="C14810" t="inlineStr">
        <is>
          <t>S033</t>
        </is>
      </c>
      <c r="D14810" t="inlineStr">
        <is>
          <t>Store_033</t>
        </is>
      </c>
      <c r="E14810" t="inlineStr">
        <is>
          <t>North</t>
        </is>
      </c>
      <c r="F14810" t="inlineStr">
        <is>
          <t>P0086</t>
        </is>
      </c>
      <c r="G14810" t="inlineStr">
        <is>
          <t>Prod_0086</t>
        </is>
      </c>
      <c r="H14810" t="inlineStr">
        <is>
          <t>Stationery</t>
        </is>
      </c>
      <c r="I14810" t="n">
        <v>6</v>
      </c>
      <c r="J14810" t="n">
        <v>777.02</v>
      </c>
      <c r="K14810" t="n">
        <v>0</v>
      </c>
      <c r="L14810">
        <f>I14810*J14810*(1-K14810)</f>
        <v/>
      </c>
      <c r="M14810">
        <f>VLOOKUP(F14810,Products!A:D,4,FALSE)*I14810</f>
        <v/>
      </c>
      <c r="N14810">
        <f>L14810-M14810</f>
        <v/>
      </c>
    </row>
    <row r="14811">
      <c r="A14811" t="inlineStr">
        <is>
          <t>T1014809</t>
        </is>
      </c>
      <c r="B14811" t="inlineStr">
        <is>
          <t>2024-09-20</t>
        </is>
      </c>
      <c r="C14811" t="inlineStr">
        <is>
          <t>S020</t>
        </is>
      </c>
      <c r="D14811" t="inlineStr">
        <is>
          <t>Store_020</t>
        </is>
      </c>
      <c r="E14811" t="inlineStr">
        <is>
          <t>West</t>
        </is>
      </c>
      <c r="F14811" t="inlineStr">
        <is>
          <t>P0063</t>
        </is>
      </c>
      <c r="G14811" t="inlineStr">
        <is>
          <t>Prod_0063</t>
        </is>
      </c>
      <c r="H14811" t="inlineStr">
        <is>
          <t>Clothing</t>
        </is>
      </c>
      <c r="I14811" t="n">
        <v>6</v>
      </c>
      <c r="J14811" t="n">
        <v>199.11</v>
      </c>
      <c r="K14811" t="n">
        <v>0</v>
      </c>
      <c r="L14811">
        <f>I14811*J14811*(1-K14811)</f>
        <v/>
      </c>
      <c r="M14811">
        <f>VLOOKUP(F14811,Products!A:D,4,FALSE)*I14811</f>
        <v/>
      </c>
      <c r="N14811">
        <f>L14811-M14811</f>
        <v/>
      </c>
    </row>
    <row r="14812">
      <c r="A14812" t="inlineStr">
        <is>
          <t>T1014810</t>
        </is>
      </c>
      <c r="B14812" t="inlineStr">
        <is>
          <t>2023-08-13</t>
        </is>
      </c>
      <c r="C14812" t="inlineStr">
        <is>
          <t>S044</t>
        </is>
      </c>
      <c r="D14812" t="inlineStr">
        <is>
          <t>Store_044</t>
        </is>
      </c>
      <c r="E14812" t="inlineStr">
        <is>
          <t>North</t>
        </is>
      </c>
      <c r="F14812" t="inlineStr">
        <is>
          <t>P0111</t>
        </is>
      </c>
      <c r="G14812" t="inlineStr">
        <is>
          <t>Prod_0111</t>
        </is>
      </c>
      <c r="H14812" t="inlineStr">
        <is>
          <t>Clothing</t>
        </is>
      </c>
      <c r="I14812" t="n">
        <v>9</v>
      </c>
      <c r="J14812" t="n">
        <v>483.48</v>
      </c>
      <c r="K14812" t="n">
        <v>0.1</v>
      </c>
      <c r="L14812">
        <f>I14812*J14812*(1-K14812)</f>
        <v/>
      </c>
      <c r="M14812">
        <f>VLOOKUP(F14812,Products!A:D,4,FALSE)*I14812</f>
        <v/>
      </c>
      <c r="N14812">
        <f>L14812-M14812</f>
        <v/>
      </c>
    </row>
    <row r="14813">
      <c r="A14813" t="inlineStr">
        <is>
          <t>T1014811</t>
        </is>
      </c>
      <c r="B14813" t="inlineStr">
        <is>
          <t>2025-02-11</t>
        </is>
      </c>
      <c r="C14813" t="inlineStr">
        <is>
          <t>S032</t>
        </is>
      </c>
      <c r="D14813" t="inlineStr">
        <is>
          <t>Store_032</t>
        </is>
      </c>
      <c r="E14813" t="inlineStr">
        <is>
          <t>Central</t>
        </is>
      </c>
      <c r="F14813" t="inlineStr">
        <is>
          <t>P0121</t>
        </is>
      </c>
      <c r="G14813" t="inlineStr">
        <is>
          <t>Prod_0121</t>
        </is>
      </c>
      <c r="H14813" t="inlineStr">
        <is>
          <t>Clothing</t>
        </is>
      </c>
      <c r="I14813" t="n">
        <v>5</v>
      </c>
      <c r="J14813" t="n">
        <v>988.47</v>
      </c>
      <c r="K14813" t="n">
        <v>0</v>
      </c>
      <c r="L14813">
        <f>I14813*J14813*(1-K14813)</f>
        <v/>
      </c>
      <c r="M14813">
        <f>VLOOKUP(F14813,Products!A:D,4,FALSE)*I14813</f>
        <v/>
      </c>
      <c r="N14813">
        <f>L14813-M14813</f>
        <v/>
      </c>
    </row>
    <row r="14814">
      <c r="A14814" t="inlineStr">
        <is>
          <t>T1014812</t>
        </is>
      </c>
      <c r="B14814" t="inlineStr">
        <is>
          <t>2023-12-20</t>
        </is>
      </c>
      <c r="C14814" t="inlineStr">
        <is>
          <t>S050</t>
        </is>
      </c>
      <c r="D14814" t="inlineStr">
        <is>
          <t>Store_050</t>
        </is>
      </c>
      <c r="E14814" t="inlineStr">
        <is>
          <t>South</t>
        </is>
      </c>
      <c r="F14814" t="inlineStr">
        <is>
          <t>P0108</t>
        </is>
      </c>
      <c r="G14814" t="inlineStr">
        <is>
          <t>Prod_0108</t>
        </is>
      </c>
      <c r="H14814" t="inlineStr">
        <is>
          <t>Stationery</t>
        </is>
      </c>
      <c r="I14814" t="n">
        <v>6</v>
      </c>
      <c r="J14814" t="n">
        <v>736.45</v>
      </c>
      <c r="K14814" t="n">
        <v>0.2</v>
      </c>
      <c r="L14814">
        <f>I14814*J14814*(1-K14814)</f>
        <v/>
      </c>
      <c r="M14814">
        <f>VLOOKUP(F14814,Products!A:D,4,FALSE)*I14814</f>
        <v/>
      </c>
      <c r="N14814">
        <f>L14814-M14814</f>
        <v/>
      </c>
    </row>
    <row r="14815">
      <c r="A14815" t="inlineStr">
        <is>
          <t>T1014813</t>
        </is>
      </c>
      <c r="B14815" t="inlineStr">
        <is>
          <t>2024-06-09</t>
        </is>
      </c>
      <c r="C14815" t="inlineStr">
        <is>
          <t>S025</t>
        </is>
      </c>
      <c r="D14815" t="inlineStr">
        <is>
          <t>Store_025</t>
        </is>
      </c>
      <c r="E14815" t="inlineStr">
        <is>
          <t>Central</t>
        </is>
      </c>
      <c r="F14815" t="inlineStr">
        <is>
          <t>P0057</t>
        </is>
      </c>
      <c r="G14815" t="inlineStr">
        <is>
          <t>Prod_0057</t>
        </is>
      </c>
      <c r="H14815" t="inlineStr">
        <is>
          <t>Beverages</t>
        </is>
      </c>
      <c r="I14815" t="n">
        <v>9</v>
      </c>
      <c r="J14815" t="n">
        <v>87.40000000000001</v>
      </c>
      <c r="K14815" t="n">
        <v>0</v>
      </c>
      <c r="L14815">
        <f>I14815*J14815*(1-K14815)</f>
        <v/>
      </c>
      <c r="M14815">
        <f>VLOOKUP(F14815,Products!A:D,4,FALSE)*I14815</f>
        <v/>
      </c>
      <c r="N14815">
        <f>L14815-M14815</f>
        <v/>
      </c>
    </row>
    <row r="14816">
      <c r="A14816" t="inlineStr">
        <is>
          <t>T1014814</t>
        </is>
      </c>
      <c r="B14816" t="inlineStr">
        <is>
          <t>2025-03-02</t>
        </is>
      </c>
      <c r="C14816" t="inlineStr">
        <is>
          <t>S020</t>
        </is>
      </c>
      <c r="D14816" t="inlineStr">
        <is>
          <t>Store_020</t>
        </is>
      </c>
      <c r="E14816" t="inlineStr">
        <is>
          <t>West</t>
        </is>
      </c>
      <c r="F14816" t="inlineStr">
        <is>
          <t>P0099</t>
        </is>
      </c>
      <c r="G14816" t="inlineStr">
        <is>
          <t>Prod_0099</t>
        </is>
      </c>
      <c r="H14816" t="inlineStr">
        <is>
          <t>Beverages</t>
        </is>
      </c>
      <c r="I14816" t="n">
        <v>6</v>
      </c>
      <c r="J14816" t="n">
        <v>118.64</v>
      </c>
      <c r="K14816" t="n">
        <v>0.05</v>
      </c>
      <c r="L14816">
        <f>I14816*J14816*(1-K14816)</f>
        <v/>
      </c>
      <c r="M14816">
        <f>VLOOKUP(F14816,Products!A:D,4,FALSE)*I14816</f>
        <v/>
      </c>
      <c r="N14816">
        <f>L14816-M14816</f>
        <v/>
      </c>
    </row>
    <row r="14817">
      <c r="A14817" t="inlineStr">
        <is>
          <t>T1014815</t>
        </is>
      </c>
      <c r="B14817" t="inlineStr">
        <is>
          <t>2025-02-15</t>
        </is>
      </c>
      <c r="C14817" t="inlineStr">
        <is>
          <t>S004</t>
        </is>
      </c>
      <c r="D14817" t="inlineStr">
        <is>
          <t>Store_004</t>
        </is>
      </c>
      <c r="E14817" t="inlineStr">
        <is>
          <t>Central</t>
        </is>
      </c>
      <c r="F14817" t="inlineStr">
        <is>
          <t>P0061</t>
        </is>
      </c>
      <c r="G14817" t="inlineStr">
        <is>
          <t>Prod_0061</t>
        </is>
      </c>
      <c r="H14817" t="inlineStr">
        <is>
          <t>Beverages</t>
        </is>
      </c>
      <c r="I14817" t="n">
        <v>4</v>
      </c>
      <c r="J14817" t="n">
        <v>66.33</v>
      </c>
      <c r="K14817" t="n">
        <v>0</v>
      </c>
      <c r="L14817">
        <f>I14817*J14817*(1-K14817)</f>
        <v/>
      </c>
      <c r="M14817">
        <f>VLOOKUP(F14817,Products!A:D,4,FALSE)*I14817</f>
        <v/>
      </c>
      <c r="N14817">
        <f>L14817-M14817</f>
        <v/>
      </c>
    </row>
    <row r="14818">
      <c r="A14818" t="inlineStr">
        <is>
          <t>T1014816</t>
        </is>
      </c>
      <c r="B14818" t="inlineStr">
        <is>
          <t>2023-09-11</t>
        </is>
      </c>
      <c r="C14818" t="inlineStr">
        <is>
          <t>S042</t>
        </is>
      </c>
      <c r="D14818" t="inlineStr">
        <is>
          <t>Store_042</t>
        </is>
      </c>
      <c r="E14818" t="inlineStr">
        <is>
          <t>Central</t>
        </is>
      </c>
      <c r="F14818" t="inlineStr">
        <is>
          <t>P0106</t>
        </is>
      </c>
      <c r="G14818" t="inlineStr">
        <is>
          <t>Prod_0106</t>
        </is>
      </c>
      <c r="H14818" t="inlineStr">
        <is>
          <t>Electronics</t>
        </is>
      </c>
      <c r="I14818" t="n">
        <v>3</v>
      </c>
      <c r="J14818" t="n">
        <v>785.8</v>
      </c>
      <c r="K14818" t="n">
        <v>0</v>
      </c>
      <c r="L14818">
        <f>I14818*J14818*(1-K14818)</f>
        <v/>
      </c>
      <c r="M14818">
        <f>VLOOKUP(F14818,Products!A:D,4,FALSE)*I14818</f>
        <v/>
      </c>
      <c r="N14818">
        <f>L14818-M14818</f>
        <v/>
      </c>
    </row>
    <row r="14819">
      <c r="A14819" t="inlineStr">
        <is>
          <t>T1014817</t>
        </is>
      </c>
      <c r="B14819" t="inlineStr">
        <is>
          <t>2023-08-23</t>
        </is>
      </c>
      <c r="C14819" t="inlineStr">
        <is>
          <t>S026</t>
        </is>
      </c>
      <c r="D14819" t="inlineStr">
        <is>
          <t>Store_026</t>
        </is>
      </c>
      <c r="E14819" t="inlineStr">
        <is>
          <t>North</t>
        </is>
      </c>
      <c r="F14819" t="inlineStr">
        <is>
          <t>P0099</t>
        </is>
      </c>
      <c r="G14819" t="inlineStr">
        <is>
          <t>Prod_0099</t>
        </is>
      </c>
      <c r="H14819" t="inlineStr">
        <is>
          <t>Beverages</t>
        </is>
      </c>
      <c r="I14819" t="n">
        <v>7</v>
      </c>
      <c r="J14819" t="n">
        <v>135.39</v>
      </c>
      <c r="K14819" t="n">
        <v>0.1</v>
      </c>
      <c r="L14819">
        <f>I14819*J14819*(1-K14819)</f>
        <v/>
      </c>
      <c r="M14819">
        <f>VLOOKUP(F14819,Products!A:D,4,FALSE)*I14819</f>
        <v/>
      </c>
      <c r="N14819">
        <f>L14819-M14819</f>
        <v/>
      </c>
    </row>
    <row r="14820">
      <c r="A14820" t="inlineStr">
        <is>
          <t>T1014818</t>
        </is>
      </c>
      <c r="B14820" t="inlineStr">
        <is>
          <t>2024-04-22</t>
        </is>
      </c>
      <c r="C14820" t="inlineStr">
        <is>
          <t>S026</t>
        </is>
      </c>
      <c r="D14820" t="inlineStr">
        <is>
          <t>Store_026</t>
        </is>
      </c>
      <c r="E14820" t="inlineStr">
        <is>
          <t>North</t>
        </is>
      </c>
      <c r="F14820" t="inlineStr">
        <is>
          <t>P0128</t>
        </is>
      </c>
      <c r="G14820" t="inlineStr">
        <is>
          <t>Prod_0128</t>
        </is>
      </c>
      <c r="H14820" t="inlineStr">
        <is>
          <t>Toys</t>
        </is>
      </c>
      <c r="I14820" t="n">
        <v>8</v>
      </c>
      <c r="J14820" t="n">
        <v>166.31</v>
      </c>
      <c r="K14820" t="n">
        <v>0.1</v>
      </c>
      <c r="L14820">
        <f>I14820*J14820*(1-K14820)</f>
        <v/>
      </c>
      <c r="M14820">
        <f>VLOOKUP(F14820,Products!A:D,4,FALSE)*I14820</f>
        <v/>
      </c>
      <c r="N14820">
        <f>L14820-M14820</f>
        <v/>
      </c>
    </row>
    <row r="14821">
      <c r="A14821" t="inlineStr">
        <is>
          <t>T1014819</t>
        </is>
      </c>
      <c r="B14821" t="inlineStr">
        <is>
          <t>2025-06-01</t>
        </is>
      </c>
      <c r="C14821" t="inlineStr">
        <is>
          <t>S027</t>
        </is>
      </c>
      <c r="D14821" t="inlineStr">
        <is>
          <t>Store_027</t>
        </is>
      </c>
      <c r="E14821" t="inlineStr">
        <is>
          <t>South</t>
        </is>
      </c>
      <c r="F14821" t="inlineStr">
        <is>
          <t>P0133</t>
        </is>
      </c>
      <c r="G14821" t="inlineStr">
        <is>
          <t>Prod_0133</t>
        </is>
      </c>
      <c r="H14821" t="inlineStr">
        <is>
          <t>Stationery</t>
        </is>
      </c>
      <c r="I14821" t="n">
        <v>7</v>
      </c>
      <c r="J14821" t="n">
        <v>416.31</v>
      </c>
      <c r="K14821" t="n">
        <v>0</v>
      </c>
      <c r="L14821">
        <f>I14821*J14821*(1-K14821)</f>
        <v/>
      </c>
      <c r="M14821">
        <f>VLOOKUP(F14821,Products!A:D,4,FALSE)*I14821</f>
        <v/>
      </c>
      <c r="N14821">
        <f>L14821-M14821</f>
        <v/>
      </c>
    </row>
    <row r="14822">
      <c r="A14822" t="inlineStr">
        <is>
          <t>T1014820</t>
        </is>
      </c>
      <c r="B14822" t="inlineStr">
        <is>
          <t>2024-09-03</t>
        </is>
      </c>
      <c r="C14822" t="inlineStr">
        <is>
          <t>S042</t>
        </is>
      </c>
      <c r="D14822" t="inlineStr">
        <is>
          <t>Store_042</t>
        </is>
      </c>
      <c r="E14822" t="inlineStr">
        <is>
          <t>Central</t>
        </is>
      </c>
      <c r="F14822" t="inlineStr">
        <is>
          <t>P0009</t>
        </is>
      </c>
      <c r="G14822" t="inlineStr">
        <is>
          <t>Prod_0009</t>
        </is>
      </c>
      <c r="H14822" t="inlineStr">
        <is>
          <t>Toys</t>
        </is>
      </c>
      <c r="I14822" t="n">
        <v>8</v>
      </c>
      <c r="J14822" t="n">
        <v>613.49</v>
      </c>
      <c r="K14822" t="n">
        <v>0.2</v>
      </c>
      <c r="L14822">
        <f>I14822*J14822*(1-K14822)</f>
        <v/>
      </c>
      <c r="M14822">
        <f>VLOOKUP(F14822,Products!A:D,4,FALSE)*I14822</f>
        <v/>
      </c>
      <c r="N14822">
        <f>L14822-M14822</f>
        <v/>
      </c>
    </row>
    <row r="14823">
      <c r="A14823" t="inlineStr">
        <is>
          <t>T1014821</t>
        </is>
      </c>
      <c r="B14823" t="inlineStr">
        <is>
          <t>2023-08-26</t>
        </is>
      </c>
      <c r="C14823" t="inlineStr">
        <is>
          <t>S014</t>
        </is>
      </c>
      <c r="D14823" t="inlineStr">
        <is>
          <t>Store_014</t>
        </is>
      </c>
      <c r="E14823" t="inlineStr">
        <is>
          <t>West</t>
        </is>
      </c>
      <c r="F14823" t="inlineStr">
        <is>
          <t>P0062</t>
        </is>
      </c>
      <c r="G14823" t="inlineStr">
        <is>
          <t>Prod_0062</t>
        </is>
      </c>
      <c r="H14823" t="inlineStr">
        <is>
          <t>Beverages</t>
        </is>
      </c>
      <c r="I14823" t="n">
        <v>1</v>
      </c>
      <c r="J14823" t="n">
        <v>488.22</v>
      </c>
      <c r="K14823" t="n">
        <v>0</v>
      </c>
      <c r="L14823">
        <f>I14823*J14823*(1-K14823)</f>
        <v/>
      </c>
      <c r="M14823">
        <f>VLOOKUP(F14823,Products!A:D,4,FALSE)*I14823</f>
        <v/>
      </c>
      <c r="N14823">
        <f>L14823-M14823</f>
        <v/>
      </c>
    </row>
    <row r="14824">
      <c r="A14824" t="inlineStr">
        <is>
          <t>T1014822</t>
        </is>
      </c>
      <c r="B14824" t="inlineStr">
        <is>
          <t>2023-06-07</t>
        </is>
      </c>
      <c r="C14824" t="inlineStr">
        <is>
          <t>S048</t>
        </is>
      </c>
      <c r="D14824" t="inlineStr">
        <is>
          <t>Store_048</t>
        </is>
      </c>
      <c r="E14824" t="inlineStr">
        <is>
          <t>South</t>
        </is>
      </c>
      <c r="F14824" t="inlineStr">
        <is>
          <t>P0015</t>
        </is>
      </c>
      <c r="G14824" t="inlineStr">
        <is>
          <t>Prod_0015</t>
        </is>
      </c>
      <c r="H14824" t="inlineStr">
        <is>
          <t>Food</t>
        </is>
      </c>
      <c r="I14824" t="n">
        <v>9</v>
      </c>
      <c r="J14824" t="n">
        <v>102.25</v>
      </c>
      <c r="K14824" t="n">
        <v>0.1</v>
      </c>
      <c r="L14824">
        <f>I14824*J14824*(1-K14824)</f>
        <v/>
      </c>
      <c r="M14824">
        <f>VLOOKUP(F14824,Products!A:D,4,FALSE)*I14824</f>
        <v/>
      </c>
      <c r="N14824">
        <f>L14824-M14824</f>
        <v/>
      </c>
    </row>
    <row r="14825">
      <c r="A14825" t="inlineStr">
        <is>
          <t>T1014823</t>
        </is>
      </c>
      <c r="B14825" t="inlineStr">
        <is>
          <t>2023-03-10</t>
        </is>
      </c>
      <c r="C14825" t="inlineStr">
        <is>
          <t>S045</t>
        </is>
      </c>
      <c r="D14825" t="inlineStr">
        <is>
          <t>Store_045</t>
        </is>
      </c>
      <c r="E14825" t="inlineStr">
        <is>
          <t>East</t>
        </is>
      </c>
      <c r="F14825" t="inlineStr">
        <is>
          <t>P0125</t>
        </is>
      </c>
      <c r="G14825" t="inlineStr">
        <is>
          <t>Prod_0125</t>
        </is>
      </c>
      <c r="H14825" t="inlineStr">
        <is>
          <t>Toys</t>
        </is>
      </c>
      <c r="I14825" t="n">
        <v>4</v>
      </c>
      <c r="J14825" t="n">
        <v>299.36</v>
      </c>
      <c r="K14825" t="n">
        <v>0</v>
      </c>
      <c r="L14825">
        <f>I14825*J14825*(1-K14825)</f>
        <v/>
      </c>
      <c r="M14825">
        <f>VLOOKUP(F14825,Products!A:D,4,FALSE)*I14825</f>
        <v/>
      </c>
      <c r="N14825">
        <f>L14825-M14825</f>
        <v/>
      </c>
    </row>
    <row r="14826">
      <c r="A14826" t="inlineStr">
        <is>
          <t>T1014824</t>
        </is>
      </c>
      <c r="B14826" t="inlineStr">
        <is>
          <t>2024-06-17</t>
        </is>
      </c>
      <c r="C14826" t="inlineStr">
        <is>
          <t>S021</t>
        </is>
      </c>
      <c r="D14826" t="inlineStr">
        <is>
          <t>Store_021</t>
        </is>
      </c>
      <c r="E14826" t="inlineStr">
        <is>
          <t>North</t>
        </is>
      </c>
      <c r="F14826" t="inlineStr">
        <is>
          <t>P0092</t>
        </is>
      </c>
      <c r="G14826" t="inlineStr">
        <is>
          <t>Prod_0092</t>
        </is>
      </c>
      <c r="H14826" t="inlineStr">
        <is>
          <t>Household</t>
        </is>
      </c>
      <c r="I14826" t="n">
        <v>8</v>
      </c>
      <c r="J14826" t="n">
        <v>262.28</v>
      </c>
      <c r="K14826" t="n">
        <v>0.1</v>
      </c>
      <c r="L14826">
        <f>I14826*J14826*(1-K14826)</f>
        <v/>
      </c>
      <c r="M14826">
        <f>VLOOKUP(F14826,Products!A:D,4,FALSE)*I14826</f>
        <v/>
      </c>
      <c r="N14826">
        <f>L14826-M14826</f>
        <v/>
      </c>
    </row>
    <row r="14827">
      <c r="A14827" t="inlineStr">
        <is>
          <t>T1014825</t>
        </is>
      </c>
      <c r="B14827" t="inlineStr">
        <is>
          <t>2023-10-08</t>
        </is>
      </c>
      <c r="C14827" t="inlineStr">
        <is>
          <t>S007</t>
        </is>
      </c>
      <c r="D14827" t="inlineStr">
        <is>
          <t>Store_007</t>
        </is>
      </c>
      <c r="E14827" t="inlineStr">
        <is>
          <t>East</t>
        </is>
      </c>
      <c r="F14827" t="inlineStr">
        <is>
          <t>P0135</t>
        </is>
      </c>
      <c r="G14827" t="inlineStr">
        <is>
          <t>Prod_0135</t>
        </is>
      </c>
      <c r="H14827" t="inlineStr">
        <is>
          <t>Food</t>
        </is>
      </c>
      <c r="I14827" t="n">
        <v>4</v>
      </c>
      <c r="J14827" t="n">
        <v>94.67</v>
      </c>
      <c r="K14827" t="n">
        <v>0.1</v>
      </c>
      <c r="L14827">
        <f>I14827*J14827*(1-K14827)</f>
        <v/>
      </c>
      <c r="M14827">
        <f>VLOOKUP(F14827,Products!A:D,4,FALSE)*I14827</f>
        <v/>
      </c>
      <c r="N14827">
        <f>L14827-M14827</f>
        <v/>
      </c>
    </row>
    <row r="14828">
      <c r="A14828" t="inlineStr">
        <is>
          <t>T1014826</t>
        </is>
      </c>
      <c r="B14828" t="inlineStr">
        <is>
          <t>2024-05-22</t>
        </is>
      </c>
      <c r="C14828" t="inlineStr">
        <is>
          <t>S033</t>
        </is>
      </c>
      <c r="D14828" t="inlineStr">
        <is>
          <t>Store_033</t>
        </is>
      </c>
      <c r="E14828" t="inlineStr">
        <is>
          <t>North</t>
        </is>
      </c>
      <c r="F14828" t="inlineStr">
        <is>
          <t>P0094</t>
        </is>
      </c>
      <c r="G14828" t="inlineStr">
        <is>
          <t>Prod_0094</t>
        </is>
      </c>
      <c r="H14828" t="inlineStr">
        <is>
          <t>Toys</t>
        </is>
      </c>
      <c r="I14828" t="n">
        <v>8</v>
      </c>
      <c r="J14828" t="n">
        <v>771.88</v>
      </c>
      <c r="K14828" t="n">
        <v>0</v>
      </c>
      <c r="L14828">
        <f>I14828*J14828*(1-K14828)</f>
        <v/>
      </c>
      <c r="M14828">
        <f>VLOOKUP(F14828,Products!A:D,4,FALSE)*I14828</f>
        <v/>
      </c>
      <c r="N14828">
        <f>L14828-M14828</f>
        <v/>
      </c>
    </row>
    <row r="14829">
      <c r="A14829" t="inlineStr">
        <is>
          <t>T1014827</t>
        </is>
      </c>
      <c r="B14829" t="inlineStr">
        <is>
          <t>2025-01-22</t>
        </is>
      </c>
      <c r="C14829" t="inlineStr">
        <is>
          <t>S035</t>
        </is>
      </c>
      <c r="D14829" t="inlineStr">
        <is>
          <t>Store_035</t>
        </is>
      </c>
      <c r="E14829" t="inlineStr">
        <is>
          <t>Central</t>
        </is>
      </c>
      <c r="F14829" t="inlineStr">
        <is>
          <t>P0016</t>
        </is>
      </c>
      <c r="G14829" t="inlineStr">
        <is>
          <t>Prod_0016</t>
        </is>
      </c>
      <c r="H14829" t="inlineStr">
        <is>
          <t>Food</t>
        </is>
      </c>
      <c r="I14829" t="n">
        <v>1</v>
      </c>
      <c r="J14829" t="n">
        <v>760.26</v>
      </c>
      <c r="K14829" t="n">
        <v>0</v>
      </c>
      <c r="L14829">
        <f>I14829*J14829*(1-K14829)</f>
        <v/>
      </c>
      <c r="M14829">
        <f>VLOOKUP(F14829,Products!A:D,4,FALSE)*I14829</f>
        <v/>
      </c>
      <c r="N14829">
        <f>L14829-M14829</f>
        <v/>
      </c>
    </row>
    <row r="14830">
      <c r="A14830" t="inlineStr">
        <is>
          <t>T1014828</t>
        </is>
      </c>
      <c r="B14830" t="inlineStr">
        <is>
          <t>2024-05-19</t>
        </is>
      </c>
      <c r="C14830" t="inlineStr">
        <is>
          <t>S021</t>
        </is>
      </c>
      <c r="D14830" t="inlineStr">
        <is>
          <t>Store_021</t>
        </is>
      </c>
      <c r="E14830" t="inlineStr">
        <is>
          <t>North</t>
        </is>
      </c>
      <c r="F14830" t="inlineStr">
        <is>
          <t>P0010</t>
        </is>
      </c>
      <c r="G14830" t="inlineStr">
        <is>
          <t>Prod_0010</t>
        </is>
      </c>
      <c r="H14830" t="inlineStr">
        <is>
          <t>Electronics</t>
        </is>
      </c>
      <c r="I14830" t="n">
        <v>9</v>
      </c>
      <c r="J14830" t="n">
        <v>539.22</v>
      </c>
      <c r="K14830" t="n">
        <v>0.15</v>
      </c>
      <c r="L14830">
        <f>I14830*J14830*(1-K14830)</f>
        <v/>
      </c>
      <c r="M14830">
        <f>VLOOKUP(F14830,Products!A:D,4,FALSE)*I14830</f>
        <v/>
      </c>
      <c r="N14830">
        <f>L14830-M14830</f>
        <v/>
      </c>
    </row>
    <row r="14831">
      <c r="A14831" t="inlineStr">
        <is>
          <t>T1014829</t>
        </is>
      </c>
      <c r="B14831" t="inlineStr">
        <is>
          <t>2023-02-19</t>
        </is>
      </c>
      <c r="C14831" t="inlineStr">
        <is>
          <t>S027</t>
        </is>
      </c>
      <c r="D14831" t="inlineStr">
        <is>
          <t>Store_027</t>
        </is>
      </c>
      <c r="E14831" t="inlineStr">
        <is>
          <t>South</t>
        </is>
      </c>
      <c r="F14831" t="inlineStr">
        <is>
          <t>P0034</t>
        </is>
      </c>
      <c r="G14831" t="inlineStr">
        <is>
          <t>Prod_0034</t>
        </is>
      </c>
      <c r="H14831" t="inlineStr">
        <is>
          <t>Toys</t>
        </is>
      </c>
      <c r="I14831" t="n">
        <v>6</v>
      </c>
      <c r="J14831" t="n">
        <v>582.9299999999999</v>
      </c>
      <c r="K14831" t="n">
        <v>0</v>
      </c>
      <c r="L14831">
        <f>I14831*J14831*(1-K14831)</f>
        <v/>
      </c>
      <c r="M14831">
        <f>VLOOKUP(F14831,Products!A:D,4,FALSE)*I14831</f>
        <v/>
      </c>
      <c r="N14831">
        <f>L14831-M14831</f>
        <v/>
      </c>
    </row>
    <row r="14832">
      <c r="A14832" t="inlineStr">
        <is>
          <t>T1014830</t>
        </is>
      </c>
      <c r="B14832" t="inlineStr">
        <is>
          <t>2024-08-08</t>
        </is>
      </c>
      <c r="C14832" t="inlineStr">
        <is>
          <t>S033</t>
        </is>
      </c>
      <c r="D14832" t="inlineStr">
        <is>
          <t>Store_033</t>
        </is>
      </c>
      <c r="E14832" t="inlineStr">
        <is>
          <t>North</t>
        </is>
      </c>
      <c r="F14832" t="inlineStr">
        <is>
          <t>P0031</t>
        </is>
      </c>
      <c r="G14832" t="inlineStr">
        <is>
          <t>Prod_0031</t>
        </is>
      </c>
      <c r="H14832" t="inlineStr">
        <is>
          <t>Food</t>
        </is>
      </c>
      <c r="I14832" t="n">
        <v>3</v>
      </c>
      <c r="J14832" t="n">
        <v>223.06</v>
      </c>
      <c r="K14832" t="n">
        <v>0</v>
      </c>
      <c r="L14832">
        <f>I14832*J14832*(1-K14832)</f>
        <v/>
      </c>
      <c r="M14832">
        <f>VLOOKUP(F14832,Products!A:D,4,FALSE)*I14832</f>
        <v/>
      </c>
      <c r="N14832">
        <f>L14832-M14832</f>
        <v/>
      </c>
    </row>
    <row r="14833">
      <c r="A14833" t="inlineStr">
        <is>
          <t>T1014831</t>
        </is>
      </c>
      <c r="B14833" t="inlineStr">
        <is>
          <t>2023-09-07</t>
        </is>
      </c>
      <c r="C14833" t="inlineStr">
        <is>
          <t>S049</t>
        </is>
      </c>
      <c r="D14833" t="inlineStr">
        <is>
          <t>Store_049</t>
        </is>
      </c>
      <c r="E14833" t="inlineStr">
        <is>
          <t>North</t>
        </is>
      </c>
      <c r="F14833" t="inlineStr">
        <is>
          <t>P0173</t>
        </is>
      </c>
      <c r="G14833" t="inlineStr">
        <is>
          <t>Prod_0173</t>
        </is>
      </c>
      <c r="H14833" t="inlineStr">
        <is>
          <t>Toys</t>
        </is>
      </c>
      <c r="I14833" t="n">
        <v>4</v>
      </c>
      <c r="J14833" t="n">
        <v>904.1</v>
      </c>
      <c r="K14833" t="n">
        <v>0.15</v>
      </c>
      <c r="L14833">
        <f>I14833*J14833*(1-K14833)</f>
        <v/>
      </c>
      <c r="M14833">
        <f>VLOOKUP(F14833,Products!A:D,4,FALSE)*I14833</f>
        <v/>
      </c>
      <c r="N14833">
        <f>L14833-M14833</f>
        <v/>
      </c>
    </row>
    <row r="14834">
      <c r="A14834" t="inlineStr">
        <is>
          <t>T1014832</t>
        </is>
      </c>
      <c r="B14834" t="inlineStr">
        <is>
          <t>2024-03-31</t>
        </is>
      </c>
      <c r="C14834" t="inlineStr">
        <is>
          <t>S013</t>
        </is>
      </c>
      <c r="D14834" t="inlineStr">
        <is>
          <t>Store_013</t>
        </is>
      </c>
      <c r="E14834" t="inlineStr">
        <is>
          <t>North</t>
        </is>
      </c>
      <c r="F14834" t="inlineStr">
        <is>
          <t>P0102</t>
        </is>
      </c>
      <c r="G14834" t="inlineStr">
        <is>
          <t>Prod_0102</t>
        </is>
      </c>
      <c r="H14834" t="inlineStr">
        <is>
          <t>Food</t>
        </is>
      </c>
      <c r="I14834" t="n">
        <v>4</v>
      </c>
      <c r="J14834" t="n">
        <v>528.95</v>
      </c>
      <c r="K14834" t="n">
        <v>0.05</v>
      </c>
      <c r="L14834">
        <f>I14834*J14834*(1-K14834)</f>
        <v/>
      </c>
      <c r="M14834">
        <f>VLOOKUP(F14834,Products!A:D,4,FALSE)*I14834</f>
        <v/>
      </c>
      <c r="N14834">
        <f>L14834-M14834</f>
        <v/>
      </c>
    </row>
    <row r="14835">
      <c r="A14835" t="inlineStr">
        <is>
          <t>T1014833</t>
        </is>
      </c>
      <c r="B14835" t="inlineStr">
        <is>
          <t>2023-02-19</t>
        </is>
      </c>
      <c r="C14835" t="inlineStr">
        <is>
          <t>S032</t>
        </is>
      </c>
      <c r="D14835" t="inlineStr">
        <is>
          <t>Store_032</t>
        </is>
      </c>
      <c r="E14835" t="inlineStr">
        <is>
          <t>Central</t>
        </is>
      </c>
      <c r="F14835" t="inlineStr">
        <is>
          <t>P0096</t>
        </is>
      </c>
      <c r="G14835" t="inlineStr">
        <is>
          <t>Prod_0096</t>
        </is>
      </c>
      <c r="H14835" t="inlineStr">
        <is>
          <t>Beverages</t>
        </is>
      </c>
      <c r="I14835" t="n">
        <v>8</v>
      </c>
      <c r="J14835" t="n">
        <v>520.74</v>
      </c>
      <c r="K14835" t="n">
        <v>0.1</v>
      </c>
      <c r="L14835">
        <f>I14835*J14835*(1-K14835)</f>
        <v/>
      </c>
      <c r="M14835">
        <f>VLOOKUP(F14835,Products!A:D,4,FALSE)*I14835</f>
        <v/>
      </c>
      <c r="N14835">
        <f>L14835-M14835</f>
        <v/>
      </c>
    </row>
    <row r="14836">
      <c r="A14836" t="inlineStr">
        <is>
          <t>T1014834</t>
        </is>
      </c>
      <c r="B14836" t="inlineStr">
        <is>
          <t>2023-09-03</t>
        </is>
      </c>
      <c r="C14836" t="inlineStr">
        <is>
          <t>S007</t>
        </is>
      </c>
      <c r="D14836" t="inlineStr">
        <is>
          <t>Store_007</t>
        </is>
      </c>
      <c r="E14836" t="inlineStr">
        <is>
          <t>East</t>
        </is>
      </c>
      <c r="F14836" t="inlineStr">
        <is>
          <t>P0063</t>
        </is>
      </c>
      <c r="G14836" t="inlineStr">
        <is>
          <t>Prod_0063</t>
        </is>
      </c>
      <c r="H14836" t="inlineStr">
        <is>
          <t>Clothing</t>
        </is>
      </c>
      <c r="I14836" t="n">
        <v>7</v>
      </c>
      <c r="J14836" t="n">
        <v>299.03</v>
      </c>
      <c r="K14836" t="n">
        <v>0.2</v>
      </c>
      <c r="L14836">
        <f>I14836*J14836*(1-K14836)</f>
        <v/>
      </c>
      <c r="M14836">
        <f>VLOOKUP(F14836,Products!A:D,4,FALSE)*I14836</f>
        <v/>
      </c>
      <c r="N14836">
        <f>L14836-M14836</f>
        <v/>
      </c>
    </row>
    <row r="14837">
      <c r="A14837" t="inlineStr">
        <is>
          <t>T1014835</t>
        </is>
      </c>
      <c r="B14837" t="inlineStr">
        <is>
          <t>2024-10-16</t>
        </is>
      </c>
      <c r="C14837" t="inlineStr">
        <is>
          <t>S030</t>
        </is>
      </c>
      <c r="D14837" t="inlineStr">
        <is>
          <t>Store_030</t>
        </is>
      </c>
      <c r="E14837" t="inlineStr">
        <is>
          <t>North</t>
        </is>
      </c>
      <c r="F14837" t="inlineStr">
        <is>
          <t>P0200</t>
        </is>
      </c>
      <c r="G14837" t="inlineStr">
        <is>
          <t>Prod_0200</t>
        </is>
      </c>
      <c r="H14837" t="inlineStr">
        <is>
          <t>Electronics</t>
        </is>
      </c>
      <c r="I14837" t="n">
        <v>1</v>
      </c>
      <c r="J14837" t="n">
        <v>359.02</v>
      </c>
      <c r="K14837" t="n">
        <v>0</v>
      </c>
      <c r="L14837">
        <f>I14837*J14837*(1-K14837)</f>
        <v/>
      </c>
      <c r="M14837">
        <f>VLOOKUP(F14837,Products!A:D,4,FALSE)*I14837</f>
        <v/>
      </c>
      <c r="N14837">
        <f>L14837-M14837</f>
        <v/>
      </c>
    </row>
    <row r="14838">
      <c r="A14838" t="inlineStr">
        <is>
          <t>T1014836</t>
        </is>
      </c>
      <c r="B14838" t="inlineStr">
        <is>
          <t>2024-05-15</t>
        </is>
      </c>
      <c r="C14838" t="inlineStr">
        <is>
          <t>S006</t>
        </is>
      </c>
      <c r="D14838" t="inlineStr">
        <is>
          <t>Store_006</t>
        </is>
      </c>
      <c r="E14838" t="inlineStr">
        <is>
          <t>East</t>
        </is>
      </c>
      <c r="F14838" t="inlineStr">
        <is>
          <t>P0055</t>
        </is>
      </c>
      <c r="G14838" t="inlineStr">
        <is>
          <t>Prod_0055</t>
        </is>
      </c>
      <c r="H14838" t="inlineStr">
        <is>
          <t>Beverages</t>
        </is>
      </c>
      <c r="I14838" t="n">
        <v>8</v>
      </c>
      <c r="J14838" t="n">
        <v>184.29</v>
      </c>
      <c r="K14838" t="n">
        <v>0.05</v>
      </c>
      <c r="L14838">
        <f>I14838*J14838*(1-K14838)</f>
        <v/>
      </c>
      <c r="M14838">
        <f>VLOOKUP(F14838,Products!A:D,4,FALSE)*I14838</f>
        <v/>
      </c>
      <c r="N14838">
        <f>L14838-M14838</f>
        <v/>
      </c>
    </row>
    <row r="14839">
      <c r="A14839" t="inlineStr">
        <is>
          <t>T1014837</t>
        </is>
      </c>
      <c r="B14839" t="inlineStr">
        <is>
          <t>2024-09-10</t>
        </is>
      </c>
      <c r="C14839" t="inlineStr">
        <is>
          <t>S021</t>
        </is>
      </c>
      <c r="D14839" t="inlineStr">
        <is>
          <t>Store_021</t>
        </is>
      </c>
      <c r="E14839" t="inlineStr">
        <is>
          <t>North</t>
        </is>
      </c>
      <c r="F14839" t="inlineStr">
        <is>
          <t>P0123</t>
        </is>
      </c>
      <c r="G14839" t="inlineStr">
        <is>
          <t>Prod_0123</t>
        </is>
      </c>
      <c r="H14839" t="inlineStr">
        <is>
          <t>Food</t>
        </is>
      </c>
      <c r="I14839" t="n">
        <v>3</v>
      </c>
      <c r="J14839" t="n">
        <v>503.2</v>
      </c>
      <c r="K14839" t="n">
        <v>0</v>
      </c>
      <c r="L14839">
        <f>I14839*J14839*(1-K14839)</f>
        <v/>
      </c>
      <c r="M14839">
        <f>VLOOKUP(F14839,Products!A:D,4,FALSE)*I14839</f>
        <v/>
      </c>
      <c r="N14839">
        <f>L14839-M14839</f>
        <v/>
      </c>
    </row>
    <row r="14840">
      <c r="A14840" t="inlineStr">
        <is>
          <t>T1014838</t>
        </is>
      </c>
      <c r="B14840" t="inlineStr">
        <is>
          <t>2023-08-06</t>
        </is>
      </c>
      <c r="C14840" t="inlineStr">
        <is>
          <t>S047</t>
        </is>
      </c>
      <c r="D14840" t="inlineStr">
        <is>
          <t>Store_047</t>
        </is>
      </c>
      <c r="E14840" t="inlineStr">
        <is>
          <t>North</t>
        </is>
      </c>
      <c r="F14840" t="inlineStr">
        <is>
          <t>P0191</t>
        </is>
      </c>
      <c r="G14840" t="inlineStr">
        <is>
          <t>Prod_0191</t>
        </is>
      </c>
      <c r="H14840" t="inlineStr">
        <is>
          <t>Food</t>
        </is>
      </c>
      <c r="I14840" t="n">
        <v>6</v>
      </c>
      <c r="J14840" t="n">
        <v>393.42</v>
      </c>
      <c r="K14840" t="n">
        <v>0.15</v>
      </c>
      <c r="L14840">
        <f>I14840*J14840*(1-K14840)</f>
        <v/>
      </c>
      <c r="M14840">
        <f>VLOOKUP(F14840,Products!A:D,4,FALSE)*I14840</f>
        <v/>
      </c>
      <c r="N14840">
        <f>L14840-M14840</f>
        <v/>
      </c>
    </row>
    <row r="14841">
      <c r="A14841" t="inlineStr">
        <is>
          <t>T1014839</t>
        </is>
      </c>
      <c r="B14841" t="inlineStr">
        <is>
          <t>2024-10-24</t>
        </is>
      </c>
      <c r="C14841" t="inlineStr">
        <is>
          <t>S008</t>
        </is>
      </c>
      <c r="D14841" t="inlineStr">
        <is>
          <t>Store_008</t>
        </is>
      </c>
      <c r="E14841" t="inlineStr">
        <is>
          <t>East</t>
        </is>
      </c>
      <c r="F14841" t="inlineStr">
        <is>
          <t>P0067</t>
        </is>
      </c>
      <c r="G14841" t="inlineStr">
        <is>
          <t>Prod_0067</t>
        </is>
      </c>
      <c r="H14841" t="inlineStr">
        <is>
          <t>Toys</t>
        </is>
      </c>
      <c r="I14841" t="n">
        <v>2</v>
      </c>
      <c r="J14841" t="n">
        <v>172.83</v>
      </c>
      <c r="K14841" t="n">
        <v>0.05</v>
      </c>
      <c r="L14841">
        <f>I14841*J14841*(1-K14841)</f>
        <v/>
      </c>
      <c r="M14841">
        <f>VLOOKUP(F14841,Products!A:D,4,FALSE)*I14841</f>
        <v/>
      </c>
      <c r="N14841">
        <f>L14841-M14841</f>
        <v/>
      </c>
    </row>
    <row r="14842">
      <c r="A14842" t="inlineStr">
        <is>
          <t>T1014840</t>
        </is>
      </c>
      <c r="B14842" t="inlineStr">
        <is>
          <t>2024-03-05</t>
        </is>
      </c>
      <c r="C14842" t="inlineStr">
        <is>
          <t>S017</t>
        </is>
      </c>
      <c r="D14842" t="inlineStr">
        <is>
          <t>Store_017</t>
        </is>
      </c>
      <c r="E14842" t="inlineStr">
        <is>
          <t>South</t>
        </is>
      </c>
      <c r="F14842" t="inlineStr">
        <is>
          <t>P0172</t>
        </is>
      </c>
      <c r="G14842" t="inlineStr">
        <is>
          <t>Prod_0172</t>
        </is>
      </c>
      <c r="H14842" t="inlineStr">
        <is>
          <t>Beverages</t>
        </is>
      </c>
      <c r="I14842" t="n">
        <v>5</v>
      </c>
      <c r="J14842" t="n">
        <v>899.09</v>
      </c>
      <c r="K14842" t="n">
        <v>0.15</v>
      </c>
      <c r="L14842">
        <f>I14842*J14842*(1-K14842)</f>
        <v/>
      </c>
      <c r="M14842">
        <f>VLOOKUP(F14842,Products!A:D,4,FALSE)*I14842</f>
        <v/>
      </c>
      <c r="N14842">
        <f>L14842-M14842</f>
        <v/>
      </c>
    </row>
    <row r="14843">
      <c r="A14843" t="inlineStr">
        <is>
          <t>T1014841</t>
        </is>
      </c>
      <c r="B14843" t="inlineStr">
        <is>
          <t>2025-08-15</t>
        </is>
      </c>
      <c r="C14843" t="inlineStr">
        <is>
          <t>S005</t>
        </is>
      </c>
      <c r="D14843" t="inlineStr">
        <is>
          <t>Store_005</t>
        </is>
      </c>
      <c r="E14843" t="inlineStr">
        <is>
          <t>Central</t>
        </is>
      </c>
      <c r="F14843" t="inlineStr">
        <is>
          <t>P0024</t>
        </is>
      </c>
      <c r="G14843" t="inlineStr">
        <is>
          <t>Prod_0024</t>
        </is>
      </c>
      <c r="H14843" t="inlineStr">
        <is>
          <t>Clothing</t>
        </is>
      </c>
      <c r="I14843" t="n">
        <v>6</v>
      </c>
      <c r="J14843" t="n">
        <v>114.02</v>
      </c>
      <c r="K14843" t="n">
        <v>0</v>
      </c>
      <c r="L14843">
        <f>I14843*J14843*(1-K14843)</f>
        <v/>
      </c>
      <c r="M14843">
        <f>VLOOKUP(F14843,Products!A:D,4,FALSE)*I14843</f>
        <v/>
      </c>
      <c r="N14843">
        <f>L14843-M14843</f>
        <v/>
      </c>
    </row>
    <row r="14844">
      <c r="A14844" t="inlineStr">
        <is>
          <t>T1014842</t>
        </is>
      </c>
      <c r="B14844" t="inlineStr">
        <is>
          <t>2025-09-12</t>
        </is>
      </c>
      <c r="C14844" t="inlineStr">
        <is>
          <t>S002</t>
        </is>
      </c>
      <c r="D14844" t="inlineStr">
        <is>
          <t>Store_002</t>
        </is>
      </c>
      <c r="E14844" t="inlineStr">
        <is>
          <t>South</t>
        </is>
      </c>
      <c r="F14844" t="inlineStr">
        <is>
          <t>P0089</t>
        </is>
      </c>
      <c r="G14844" t="inlineStr">
        <is>
          <t>Prod_0089</t>
        </is>
      </c>
      <c r="H14844" t="inlineStr">
        <is>
          <t>Stationery</t>
        </is>
      </c>
      <c r="I14844" t="n">
        <v>6</v>
      </c>
      <c r="J14844" t="n">
        <v>549.77</v>
      </c>
      <c r="K14844" t="n">
        <v>0</v>
      </c>
      <c r="L14844">
        <f>I14844*J14844*(1-K14844)</f>
        <v/>
      </c>
      <c r="M14844">
        <f>VLOOKUP(F14844,Products!A:D,4,FALSE)*I14844</f>
        <v/>
      </c>
      <c r="N14844">
        <f>L14844-M14844</f>
        <v/>
      </c>
    </row>
    <row r="14845">
      <c r="A14845" t="inlineStr">
        <is>
          <t>T1014843</t>
        </is>
      </c>
      <c r="B14845" t="inlineStr">
        <is>
          <t>2023-08-05</t>
        </is>
      </c>
      <c r="C14845" t="inlineStr">
        <is>
          <t>S045</t>
        </is>
      </c>
      <c r="D14845" t="inlineStr">
        <is>
          <t>Store_045</t>
        </is>
      </c>
      <c r="E14845" t="inlineStr">
        <is>
          <t>East</t>
        </is>
      </c>
      <c r="F14845" t="inlineStr">
        <is>
          <t>P0082</t>
        </is>
      </c>
      <c r="G14845" t="inlineStr">
        <is>
          <t>Prod_0082</t>
        </is>
      </c>
      <c r="H14845" t="inlineStr">
        <is>
          <t>Food</t>
        </is>
      </c>
      <c r="I14845" t="n">
        <v>2</v>
      </c>
      <c r="J14845" t="n">
        <v>549.95</v>
      </c>
      <c r="K14845" t="n">
        <v>0.15</v>
      </c>
      <c r="L14845">
        <f>I14845*J14845*(1-K14845)</f>
        <v/>
      </c>
      <c r="M14845">
        <f>VLOOKUP(F14845,Products!A:D,4,FALSE)*I14845</f>
        <v/>
      </c>
      <c r="N14845">
        <f>L14845-M14845</f>
        <v/>
      </c>
    </row>
    <row r="14846">
      <c r="A14846" t="inlineStr">
        <is>
          <t>T1014844</t>
        </is>
      </c>
      <c r="B14846" t="inlineStr">
        <is>
          <t>2025-08-30</t>
        </is>
      </c>
      <c r="C14846" t="inlineStr">
        <is>
          <t>S030</t>
        </is>
      </c>
      <c r="D14846" t="inlineStr">
        <is>
          <t>Store_030</t>
        </is>
      </c>
      <c r="E14846" t="inlineStr">
        <is>
          <t>North</t>
        </is>
      </c>
      <c r="F14846" t="inlineStr">
        <is>
          <t>P0114</t>
        </is>
      </c>
      <c r="G14846" t="inlineStr">
        <is>
          <t>Prod_0114</t>
        </is>
      </c>
      <c r="H14846" t="inlineStr">
        <is>
          <t>Beverages</t>
        </is>
      </c>
      <c r="I14846" t="n">
        <v>9</v>
      </c>
      <c r="J14846" t="n">
        <v>667.12</v>
      </c>
      <c r="K14846" t="n">
        <v>0</v>
      </c>
      <c r="L14846">
        <f>I14846*J14846*(1-K14846)</f>
        <v/>
      </c>
      <c r="M14846">
        <f>VLOOKUP(F14846,Products!A:D,4,FALSE)*I14846</f>
        <v/>
      </c>
      <c r="N14846">
        <f>L14846-M14846</f>
        <v/>
      </c>
    </row>
    <row r="14847">
      <c r="A14847" t="inlineStr">
        <is>
          <t>T1014845</t>
        </is>
      </c>
      <c r="B14847" t="inlineStr">
        <is>
          <t>2023-07-28</t>
        </is>
      </c>
      <c r="C14847" t="inlineStr">
        <is>
          <t>S019</t>
        </is>
      </c>
      <c r="D14847" t="inlineStr">
        <is>
          <t>Store_019</t>
        </is>
      </c>
      <c r="E14847" t="inlineStr">
        <is>
          <t>East</t>
        </is>
      </c>
      <c r="F14847" t="inlineStr">
        <is>
          <t>P0125</t>
        </is>
      </c>
      <c r="G14847" t="inlineStr">
        <is>
          <t>Prod_0125</t>
        </is>
      </c>
      <c r="H14847" t="inlineStr">
        <is>
          <t>Toys</t>
        </is>
      </c>
      <c r="I14847" t="n">
        <v>7</v>
      </c>
      <c r="J14847" t="n">
        <v>261.27</v>
      </c>
      <c r="K14847" t="n">
        <v>0</v>
      </c>
      <c r="L14847">
        <f>I14847*J14847*(1-K14847)</f>
        <v/>
      </c>
      <c r="M14847">
        <f>VLOOKUP(F14847,Products!A:D,4,FALSE)*I14847</f>
        <v/>
      </c>
      <c r="N14847">
        <f>L14847-M14847</f>
        <v/>
      </c>
    </row>
    <row r="14848">
      <c r="A14848" t="inlineStr">
        <is>
          <t>T1014846</t>
        </is>
      </c>
      <c r="B14848" t="inlineStr">
        <is>
          <t>2024-12-24</t>
        </is>
      </c>
      <c r="C14848" t="inlineStr">
        <is>
          <t>S031</t>
        </is>
      </c>
      <c r="D14848" t="inlineStr">
        <is>
          <t>Store_031</t>
        </is>
      </c>
      <c r="E14848" t="inlineStr">
        <is>
          <t>Central</t>
        </is>
      </c>
      <c r="F14848" t="inlineStr">
        <is>
          <t>P0065</t>
        </is>
      </c>
      <c r="G14848" t="inlineStr">
        <is>
          <t>Prod_0065</t>
        </is>
      </c>
      <c r="H14848" t="inlineStr">
        <is>
          <t>Beverages</t>
        </is>
      </c>
      <c r="I14848" t="n">
        <v>3</v>
      </c>
      <c r="J14848" t="n">
        <v>160.57</v>
      </c>
      <c r="K14848" t="n">
        <v>0</v>
      </c>
      <c r="L14848">
        <f>I14848*J14848*(1-K14848)</f>
        <v/>
      </c>
      <c r="M14848">
        <f>VLOOKUP(F14848,Products!A:D,4,FALSE)*I14848</f>
        <v/>
      </c>
      <c r="N14848">
        <f>L14848-M14848</f>
        <v/>
      </c>
    </row>
    <row r="14849">
      <c r="A14849" t="inlineStr">
        <is>
          <t>T1014847</t>
        </is>
      </c>
      <c r="B14849" t="inlineStr">
        <is>
          <t>2024-05-17</t>
        </is>
      </c>
      <c r="C14849" t="inlineStr">
        <is>
          <t>S001</t>
        </is>
      </c>
      <c r="D14849" t="inlineStr">
        <is>
          <t>Store_001</t>
        </is>
      </c>
      <c r="E14849" t="inlineStr">
        <is>
          <t>West</t>
        </is>
      </c>
      <c r="F14849" t="inlineStr">
        <is>
          <t>P0004</t>
        </is>
      </c>
      <c r="G14849" t="inlineStr">
        <is>
          <t>Prod_0004</t>
        </is>
      </c>
      <c r="H14849" t="inlineStr">
        <is>
          <t>Household</t>
        </is>
      </c>
      <c r="I14849" t="n">
        <v>5</v>
      </c>
      <c r="J14849" t="n">
        <v>355.42</v>
      </c>
      <c r="K14849" t="n">
        <v>0</v>
      </c>
      <c r="L14849">
        <f>I14849*J14849*(1-K14849)</f>
        <v/>
      </c>
      <c r="M14849">
        <f>VLOOKUP(F14849,Products!A:D,4,FALSE)*I14849</f>
        <v/>
      </c>
      <c r="N14849">
        <f>L14849-M14849</f>
        <v/>
      </c>
    </row>
    <row r="14850">
      <c r="A14850" t="inlineStr">
        <is>
          <t>T1014848</t>
        </is>
      </c>
      <c r="B14850" t="inlineStr">
        <is>
          <t>2024-05-08</t>
        </is>
      </c>
      <c r="C14850" t="inlineStr">
        <is>
          <t>S010</t>
        </is>
      </c>
      <c r="D14850" t="inlineStr">
        <is>
          <t>Store_010</t>
        </is>
      </c>
      <c r="E14850" t="inlineStr">
        <is>
          <t>North</t>
        </is>
      </c>
      <c r="F14850" t="inlineStr">
        <is>
          <t>P0125</t>
        </is>
      </c>
      <c r="G14850" t="inlineStr">
        <is>
          <t>Prod_0125</t>
        </is>
      </c>
      <c r="H14850" t="inlineStr">
        <is>
          <t>Toys</t>
        </is>
      </c>
      <c r="I14850" t="n">
        <v>1</v>
      </c>
      <c r="J14850" t="n">
        <v>229.81</v>
      </c>
      <c r="K14850" t="n">
        <v>0.05</v>
      </c>
      <c r="L14850">
        <f>I14850*J14850*(1-K14850)</f>
        <v/>
      </c>
      <c r="M14850">
        <f>VLOOKUP(F14850,Products!A:D,4,FALSE)*I14850</f>
        <v/>
      </c>
      <c r="N14850">
        <f>L14850-M14850</f>
        <v/>
      </c>
    </row>
    <row r="14851">
      <c r="A14851" t="inlineStr">
        <is>
          <t>T1014849</t>
        </is>
      </c>
      <c r="B14851" t="inlineStr">
        <is>
          <t>2023-06-10</t>
        </is>
      </c>
      <c r="C14851" t="inlineStr">
        <is>
          <t>S007</t>
        </is>
      </c>
      <c r="D14851" t="inlineStr">
        <is>
          <t>Store_007</t>
        </is>
      </c>
      <c r="E14851" t="inlineStr">
        <is>
          <t>East</t>
        </is>
      </c>
      <c r="F14851" t="inlineStr">
        <is>
          <t>P0122</t>
        </is>
      </c>
      <c r="G14851" t="inlineStr">
        <is>
          <t>Prod_0122</t>
        </is>
      </c>
      <c r="H14851" t="inlineStr">
        <is>
          <t>Beverages</t>
        </is>
      </c>
      <c r="I14851" t="n">
        <v>2</v>
      </c>
      <c r="J14851" t="n">
        <v>811.34</v>
      </c>
      <c r="K14851" t="n">
        <v>0</v>
      </c>
      <c r="L14851">
        <f>I14851*J14851*(1-K14851)</f>
        <v/>
      </c>
      <c r="M14851">
        <f>VLOOKUP(F14851,Products!A:D,4,FALSE)*I14851</f>
        <v/>
      </c>
      <c r="N14851">
        <f>L14851-M14851</f>
        <v/>
      </c>
    </row>
    <row r="14852">
      <c r="A14852" t="inlineStr">
        <is>
          <t>T1014850</t>
        </is>
      </c>
      <c r="B14852" t="inlineStr">
        <is>
          <t>2024-06-20</t>
        </is>
      </c>
      <c r="C14852" t="inlineStr">
        <is>
          <t>S014</t>
        </is>
      </c>
      <c r="D14852" t="inlineStr">
        <is>
          <t>Store_014</t>
        </is>
      </c>
      <c r="E14852" t="inlineStr">
        <is>
          <t>West</t>
        </is>
      </c>
      <c r="F14852" t="inlineStr">
        <is>
          <t>P0012</t>
        </is>
      </c>
      <c r="G14852" t="inlineStr">
        <is>
          <t>Prod_0012</t>
        </is>
      </c>
      <c r="H14852" t="inlineStr">
        <is>
          <t>Food</t>
        </is>
      </c>
      <c r="I14852" t="n">
        <v>8</v>
      </c>
      <c r="J14852" t="n">
        <v>934.4</v>
      </c>
      <c r="K14852" t="n">
        <v>0</v>
      </c>
      <c r="L14852">
        <f>I14852*J14852*(1-K14852)</f>
        <v/>
      </c>
      <c r="M14852">
        <f>VLOOKUP(F14852,Products!A:D,4,FALSE)*I14852</f>
        <v/>
      </c>
      <c r="N14852">
        <f>L14852-M14852</f>
        <v/>
      </c>
    </row>
    <row r="14853">
      <c r="A14853" t="inlineStr">
        <is>
          <t>T1014851</t>
        </is>
      </c>
      <c r="B14853" t="inlineStr">
        <is>
          <t>2024-10-03</t>
        </is>
      </c>
      <c r="C14853" t="inlineStr">
        <is>
          <t>S035</t>
        </is>
      </c>
      <c r="D14853" t="inlineStr">
        <is>
          <t>Store_035</t>
        </is>
      </c>
      <c r="E14853" t="inlineStr">
        <is>
          <t>Central</t>
        </is>
      </c>
      <c r="F14853" t="inlineStr">
        <is>
          <t>P0125</t>
        </is>
      </c>
      <c r="G14853" t="inlineStr">
        <is>
          <t>Prod_0125</t>
        </is>
      </c>
      <c r="H14853" t="inlineStr">
        <is>
          <t>Toys</t>
        </is>
      </c>
      <c r="I14853" t="n">
        <v>9</v>
      </c>
      <c r="J14853" t="n">
        <v>325.46</v>
      </c>
      <c r="K14853" t="n">
        <v>0.1</v>
      </c>
      <c r="L14853">
        <f>I14853*J14853*(1-K14853)</f>
        <v/>
      </c>
      <c r="M14853">
        <f>VLOOKUP(F14853,Products!A:D,4,FALSE)*I14853</f>
        <v/>
      </c>
      <c r="N14853">
        <f>L14853-M14853</f>
        <v/>
      </c>
    </row>
    <row r="14854">
      <c r="A14854" t="inlineStr">
        <is>
          <t>T1014852</t>
        </is>
      </c>
      <c r="B14854" t="inlineStr">
        <is>
          <t>2023-05-11</t>
        </is>
      </c>
      <c r="C14854" t="inlineStr">
        <is>
          <t>S042</t>
        </is>
      </c>
      <c r="D14854" t="inlineStr">
        <is>
          <t>Store_042</t>
        </is>
      </c>
      <c r="E14854" t="inlineStr">
        <is>
          <t>Central</t>
        </is>
      </c>
      <c r="F14854" t="inlineStr">
        <is>
          <t>P0159</t>
        </is>
      </c>
      <c r="G14854" t="inlineStr">
        <is>
          <t>Prod_0159</t>
        </is>
      </c>
      <c r="H14854" t="inlineStr">
        <is>
          <t>Electronics</t>
        </is>
      </c>
      <c r="I14854" t="n">
        <v>2</v>
      </c>
      <c r="J14854" t="n">
        <v>580.83</v>
      </c>
      <c r="K14854" t="n">
        <v>0</v>
      </c>
      <c r="L14854">
        <f>I14854*J14854*(1-K14854)</f>
        <v/>
      </c>
      <c r="M14854">
        <f>VLOOKUP(F14854,Products!A:D,4,FALSE)*I14854</f>
        <v/>
      </c>
      <c r="N14854">
        <f>L14854-M14854</f>
        <v/>
      </c>
    </row>
    <row r="14855">
      <c r="A14855" t="inlineStr">
        <is>
          <t>T1014853</t>
        </is>
      </c>
      <c r="B14855" t="inlineStr">
        <is>
          <t>2024-12-21</t>
        </is>
      </c>
      <c r="C14855" t="inlineStr">
        <is>
          <t>S038</t>
        </is>
      </c>
      <c r="D14855" t="inlineStr">
        <is>
          <t>Store_038</t>
        </is>
      </c>
      <c r="E14855" t="inlineStr">
        <is>
          <t>East</t>
        </is>
      </c>
      <c r="F14855" t="inlineStr">
        <is>
          <t>P0077</t>
        </is>
      </c>
      <c r="G14855" t="inlineStr">
        <is>
          <t>Prod_0077</t>
        </is>
      </c>
      <c r="H14855" t="inlineStr">
        <is>
          <t>Beverages</t>
        </is>
      </c>
      <c r="I14855" t="n">
        <v>7</v>
      </c>
      <c r="J14855" t="n">
        <v>55.97</v>
      </c>
      <c r="K14855" t="n">
        <v>0</v>
      </c>
      <c r="L14855">
        <f>I14855*J14855*(1-K14855)</f>
        <v/>
      </c>
      <c r="M14855">
        <f>VLOOKUP(F14855,Products!A:D,4,FALSE)*I14855</f>
        <v/>
      </c>
      <c r="N14855">
        <f>L14855-M14855</f>
        <v/>
      </c>
    </row>
    <row r="14856">
      <c r="A14856" t="inlineStr">
        <is>
          <t>T1014854</t>
        </is>
      </c>
      <c r="B14856" t="inlineStr">
        <is>
          <t>2024-04-17</t>
        </is>
      </c>
      <c r="C14856" t="inlineStr">
        <is>
          <t>S034</t>
        </is>
      </c>
      <c r="D14856" t="inlineStr">
        <is>
          <t>Store_034</t>
        </is>
      </c>
      <c r="E14856" t="inlineStr">
        <is>
          <t>Central</t>
        </is>
      </c>
      <c r="F14856" t="inlineStr">
        <is>
          <t>P0052</t>
        </is>
      </c>
      <c r="G14856" t="inlineStr">
        <is>
          <t>Prod_0052</t>
        </is>
      </c>
      <c r="H14856" t="inlineStr">
        <is>
          <t>Clothing</t>
        </is>
      </c>
      <c r="I14856" t="n">
        <v>8</v>
      </c>
      <c r="J14856" t="n">
        <v>54.48</v>
      </c>
      <c r="K14856" t="n">
        <v>0</v>
      </c>
      <c r="L14856">
        <f>I14856*J14856*(1-K14856)</f>
        <v/>
      </c>
      <c r="M14856">
        <f>VLOOKUP(F14856,Products!A:D,4,FALSE)*I14856</f>
        <v/>
      </c>
      <c r="N14856">
        <f>L14856-M14856</f>
        <v/>
      </c>
    </row>
    <row r="14857">
      <c r="A14857" t="inlineStr">
        <is>
          <t>T1014855</t>
        </is>
      </c>
      <c r="B14857" t="inlineStr">
        <is>
          <t>2024-11-13</t>
        </is>
      </c>
      <c r="C14857" t="inlineStr">
        <is>
          <t>S020</t>
        </is>
      </c>
      <c r="D14857" t="inlineStr">
        <is>
          <t>Store_020</t>
        </is>
      </c>
      <c r="E14857" t="inlineStr">
        <is>
          <t>West</t>
        </is>
      </c>
      <c r="F14857" t="inlineStr">
        <is>
          <t>P0094</t>
        </is>
      </c>
      <c r="G14857" t="inlineStr">
        <is>
          <t>Prod_0094</t>
        </is>
      </c>
      <c r="H14857" t="inlineStr">
        <is>
          <t>Toys</t>
        </is>
      </c>
      <c r="I14857" t="n">
        <v>5</v>
      </c>
      <c r="J14857" t="n">
        <v>733.3099999999999</v>
      </c>
      <c r="K14857" t="n">
        <v>0</v>
      </c>
      <c r="L14857">
        <f>I14857*J14857*(1-K14857)</f>
        <v/>
      </c>
      <c r="M14857">
        <f>VLOOKUP(F14857,Products!A:D,4,FALSE)*I14857</f>
        <v/>
      </c>
      <c r="N14857">
        <f>L14857-M14857</f>
        <v/>
      </c>
    </row>
    <row r="14858">
      <c r="A14858" t="inlineStr">
        <is>
          <t>T1014856</t>
        </is>
      </c>
      <c r="B14858" t="inlineStr">
        <is>
          <t>2023-03-02</t>
        </is>
      </c>
      <c r="C14858" t="inlineStr">
        <is>
          <t>S047</t>
        </is>
      </c>
      <c r="D14858" t="inlineStr">
        <is>
          <t>Store_047</t>
        </is>
      </c>
      <c r="E14858" t="inlineStr">
        <is>
          <t>North</t>
        </is>
      </c>
      <c r="F14858" t="inlineStr">
        <is>
          <t>P0168</t>
        </is>
      </c>
      <c r="G14858" t="inlineStr">
        <is>
          <t>Prod_0168</t>
        </is>
      </c>
      <c r="H14858" t="inlineStr">
        <is>
          <t>Electronics</t>
        </is>
      </c>
      <c r="I14858" t="n">
        <v>5</v>
      </c>
      <c r="J14858" t="n">
        <v>70.03</v>
      </c>
      <c r="K14858" t="n">
        <v>0.1</v>
      </c>
      <c r="L14858">
        <f>I14858*J14858*(1-K14858)</f>
        <v/>
      </c>
      <c r="M14858">
        <f>VLOOKUP(F14858,Products!A:D,4,FALSE)*I14858</f>
        <v/>
      </c>
      <c r="N14858">
        <f>L14858-M14858</f>
        <v/>
      </c>
    </row>
    <row r="14859">
      <c r="A14859" t="inlineStr">
        <is>
          <t>T1014857</t>
        </is>
      </c>
      <c r="B14859" t="inlineStr">
        <is>
          <t>2024-11-11</t>
        </is>
      </c>
      <c r="C14859" t="inlineStr">
        <is>
          <t>S007</t>
        </is>
      </c>
      <c r="D14859" t="inlineStr">
        <is>
          <t>Store_007</t>
        </is>
      </c>
      <c r="E14859" t="inlineStr">
        <is>
          <t>East</t>
        </is>
      </c>
      <c r="F14859" t="inlineStr">
        <is>
          <t>P0098</t>
        </is>
      </c>
      <c r="G14859" t="inlineStr">
        <is>
          <t>Prod_0098</t>
        </is>
      </c>
      <c r="H14859" t="inlineStr">
        <is>
          <t>Clothing</t>
        </is>
      </c>
      <c r="I14859" t="n">
        <v>9</v>
      </c>
      <c r="J14859" t="n">
        <v>631.9299999999999</v>
      </c>
      <c r="K14859" t="n">
        <v>0</v>
      </c>
      <c r="L14859">
        <f>I14859*J14859*(1-K14859)</f>
        <v/>
      </c>
      <c r="M14859">
        <f>VLOOKUP(F14859,Products!A:D,4,FALSE)*I14859</f>
        <v/>
      </c>
      <c r="N14859">
        <f>L14859-M14859</f>
        <v/>
      </c>
    </row>
    <row r="14860">
      <c r="A14860" t="inlineStr">
        <is>
          <t>T1014858</t>
        </is>
      </c>
      <c r="B14860" t="inlineStr">
        <is>
          <t>2024-12-22</t>
        </is>
      </c>
      <c r="C14860" t="inlineStr">
        <is>
          <t>S006</t>
        </is>
      </c>
      <c r="D14860" t="inlineStr">
        <is>
          <t>Store_006</t>
        </is>
      </c>
      <c r="E14860" t="inlineStr">
        <is>
          <t>East</t>
        </is>
      </c>
      <c r="F14860" t="inlineStr">
        <is>
          <t>P0199</t>
        </is>
      </c>
      <c r="G14860" t="inlineStr">
        <is>
          <t>Prod_0199</t>
        </is>
      </c>
      <c r="H14860" t="inlineStr">
        <is>
          <t>Beverages</t>
        </is>
      </c>
      <c r="I14860" t="n">
        <v>2</v>
      </c>
      <c r="J14860" t="n">
        <v>108.6</v>
      </c>
      <c r="K14860" t="n">
        <v>0.1</v>
      </c>
      <c r="L14860">
        <f>I14860*J14860*(1-K14860)</f>
        <v/>
      </c>
      <c r="M14860">
        <f>VLOOKUP(F14860,Products!A:D,4,FALSE)*I14860</f>
        <v/>
      </c>
      <c r="N14860">
        <f>L14860-M14860</f>
        <v/>
      </c>
    </row>
    <row r="14861">
      <c r="A14861" t="inlineStr">
        <is>
          <t>T1014859</t>
        </is>
      </c>
      <c r="B14861" t="inlineStr">
        <is>
          <t>2025-04-22</t>
        </is>
      </c>
      <c r="C14861" t="inlineStr">
        <is>
          <t>S011</t>
        </is>
      </c>
      <c r="D14861" t="inlineStr">
        <is>
          <t>Store_011</t>
        </is>
      </c>
      <c r="E14861" t="inlineStr">
        <is>
          <t>South</t>
        </is>
      </c>
      <c r="F14861" t="inlineStr">
        <is>
          <t>P0137</t>
        </is>
      </c>
      <c r="G14861" t="inlineStr">
        <is>
          <t>Prod_0137</t>
        </is>
      </c>
      <c r="H14861" t="inlineStr">
        <is>
          <t>Electronics</t>
        </is>
      </c>
      <c r="I14861" t="n">
        <v>7</v>
      </c>
      <c r="J14861" t="n">
        <v>159.08</v>
      </c>
      <c r="K14861" t="n">
        <v>0</v>
      </c>
      <c r="L14861">
        <f>I14861*J14861*(1-K14861)</f>
        <v/>
      </c>
      <c r="M14861">
        <f>VLOOKUP(F14861,Products!A:D,4,FALSE)*I14861</f>
        <v/>
      </c>
      <c r="N14861">
        <f>L14861-M14861</f>
        <v/>
      </c>
    </row>
    <row r="14862">
      <c r="A14862" t="inlineStr">
        <is>
          <t>T1014860</t>
        </is>
      </c>
      <c r="B14862" t="inlineStr">
        <is>
          <t>2023-05-16</t>
        </is>
      </c>
      <c r="C14862" t="inlineStr">
        <is>
          <t>S027</t>
        </is>
      </c>
      <c r="D14862" t="inlineStr">
        <is>
          <t>Store_027</t>
        </is>
      </c>
      <c r="E14862" t="inlineStr">
        <is>
          <t>South</t>
        </is>
      </c>
      <c r="F14862" t="inlineStr">
        <is>
          <t>P0139</t>
        </is>
      </c>
      <c r="G14862" t="inlineStr">
        <is>
          <t>Prod_0139</t>
        </is>
      </c>
      <c r="H14862" t="inlineStr">
        <is>
          <t>Clothing</t>
        </is>
      </c>
      <c r="I14862" t="n">
        <v>5</v>
      </c>
      <c r="J14862" t="n">
        <v>671.5599999999999</v>
      </c>
      <c r="K14862" t="n">
        <v>0</v>
      </c>
      <c r="L14862">
        <f>I14862*J14862*(1-K14862)</f>
        <v/>
      </c>
      <c r="M14862">
        <f>VLOOKUP(F14862,Products!A:D,4,FALSE)*I14862</f>
        <v/>
      </c>
      <c r="N14862">
        <f>L14862-M14862</f>
        <v/>
      </c>
    </row>
    <row r="14863">
      <c r="A14863" t="inlineStr">
        <is>
          <t>T1014861</t>
        </is>
      </c>
      <c r="B14863" t="inlineStr">
        <is>
          <t>2023-10-09</t>
        </is>
      </c>
      <c r="C14863" t="inlineStr">
        <is>
          <t>S045</t>
        </is>
      </c>
      <c r="D14863" t="inlineStr">
        <is>
          <t>Store_045</t>
        </is>
      </c>
      <c r="E14863" t="inlineStr">
        <is>
          <t>East</t>
        </is>
      </c>
      <c r="F14863" t="inlineStr">
        <is>
          <t>P0033</t>
        </is>
      </c>
      <c r="G14863" t="inlineStr">
        <is>
          <t>Prod_0033</t>
        </is>
      </c>
      <c r="H14863" t="inlineStr">
        <is>
          <t>Food</t>
        </is>
      </c>
      <c r="I14863" t="n">
        <v>1</v>
      </c>
      <c r="J14863" t="n">
        <v>512.96</v>
      </c>
      <c r="K14863" t="n">
        <v>0</v>
      </c>
      <c r="L14863">
        <f>I14863*J14863*(1-K14863)</f>
        <v/>
      </c>
      <c r="M14863">
        <f>VLOOKUP(F14863,Products!A:D,4,FALSE)*I14863</f>
        <v/>
      </c>
      <c r="N14863">
        <f>L14863-M14863</f>
        <v/>
      </c>
    </row>
    <row r="14864">
      <c r="A14864" t="inlineStr">
        <is>
          <t>T1014862</t>
        </is>
      </c>
      <c r="B14864" t="inlineStr">
        <is>
          <t>2023-03-08</t>
        </is>
      </c>
      <c r="C14864" t="inlineStr">
        <is>
          <t>S013</t>
        </is>
      </c>
      <c r="D14864" t="inlineStr">
        <is>
          <t>Store_013</t>
        </is>
      </c>
      <c r="E14864" t="inlineStr">
        <is>
          <t>North</t>
        </is>
      </c>
      <c r="F14864" t="inlineStr">
        <is>
          <t>P0015</t>
        </is>
      </c>
      <c r="G14864" t="inlineStr">
        <is>
          <t>Prod_0015</t>
        </is>
      </c>
      <c r="H14864" t="inlineStr">
        <is>
          <t>Food</t>
        </is>
      </c>
      <c r="I14864" t="n">
        <v>8</v>
      </c>
      <c r="J14864" t="n">
        <v>96.25</v>
      </c>
      <c r="K14864" t="n">
        <v>0.05</v>
      </c>
      <c r="L14864">
        <f>I14864*J14864*(1-K14864)</f>
        <v/>
      </c>
      <c r="M14864">
        <f>VLOOKUP(F14864,Products!A:D,4,FALSE)*I14864</f>
        <v/>
      </c>
      <c r="N14864">
        <f>L14864-M14864</f>
        <v/>
      </c>
    </row>
    <row r="14865">
      <c r="A14865" t="inlineStr">
        <is>
          <t>T1014863</t>
        </is>
      </c>
      <c r="B14865" t="inlineStr">
        <is>
          <t>2025-02-16</t>
        </is>
      </c>
      <c r="C14865" t="inlineStr">
        <is>
          <t>S035</t>
        </is>
      </c>
      <c r="D14865" t="inlineStr">
        <is>
          <t>Store_035</t>
        </is>
      </c>
      <c r="E14865" t="inlineStr">
        <is>
          <t>Central</t>
        </is>
      </c>
      <c r="F14865" t="inlineStr">
        <is>
          <t>P0049</t>
        </is>
      </c>
      <c r="G14865" t="inlineStr">
        <is>
          <t>Prod_0049</t>
        </is>
      </c>
      <c r="H14865" t="inlineStr">
        <is>
          <t>Beverages</t>
        </is>
      </c>
      <c r="I14865" t="n">
        <v>7</v>
      </c>
      <c r="J14865" t="n">
        <v>183.04</v>
      </c>
      <c r="K14865" t="n">
        <v>0</v>
      </c>
      <c r="L14865">
        <f>I14865*J14865*(1-K14865)</f>
        <v/>
      </c>
      <c r="M14865">
        <f>VLOOKUP(F14865,Products!A:D,4,FALSE)*I14865</f>
        <v/>
      </c>
      <c r="N14865">
        <f>L14865-M14865</f>
        <v/>
      </c>
    </row>
    <row r="14866">
      <c r="A14866" t="inlineStr">
        <is>
          <t>T1014864</t>
        </is>
      </c>
      <c r="B14866" t="inlineStr">
        <is>
          <t>2023-09-23</t>
        </is>
      </c>
      <c r="C14866" t="inlineStr">
        <is>
          <t>S040</t>
        </is>
      </c>
      <c r="D14866" t="inlineStr">
        <is>
          <t>Store_040</t>
        </is>
      </c>
      <c r="E14866" t="inlineStr">
        <is>
          <t>Central</t>
        </is>
      </c>
      <c r="F14866" t="inlineStr">
        <is>
          <t>P0054</t>
        </is>
      </c>
      <c r="G14866" t="inlineStr">
        <is>
          <t>Prod_0054</t>
        </is>
      </c>
      <c r="H14866" t="inlineStr">
        <is>
          <t>Food</t>
        </is>
      </c>
      <c r="I14866" t="n">
        <v>3</v>
      </c>
      <c r="J14866" t="n">
        <v>524.1900000000001</v>
      </c>
      <c r="K14866" t="n">
        <v>0.05</v>
      </c>
      <c r="L14866">
        <f>I14866*J14866*(1-K14866)</f>
        <v/>
      </c>
      <c r="M14866">
        <f>VLOOKUP(F14866,Products!A:D,4,FALSE)*I14866</f>
        <v/>
      </c>
      <c r="N14866">
        <f>L14866-M14866</f>
        <v/>
      </c>
    </row>
    <row r="14867">
      <c r="A14867" t="inlineStr">
        <is>
          <t>T1014865</t>
        </is>
      </c>
      <c r="B14867" t="inlineStr">
        <is>
          <t>2025-09-17</t>
        </is>
      </c>
      <c r="C14867" t="inlineStr">
        <is>
          <t>S048</t>
        </is>
      </c>
      <c r="D14867" t="inlineStr">
        <is>
          <t>Store_048</t>
        </is>
      </c>
      <c r="E14867" t="inlineStr">
        <is>
          <t>South</t>
        </is>
      </c>
      <c r="F14867" t="inlineStr">
        <is>
          <t>P0178</t>
        </is>
      </c>
      <c r="G14867" t="inlineStr">
        <is>
          <t>Prod_0178</t>
        </is>
      </c>
      <c r="H14867" t="inlineStr">
        <is>
          <t>Beverages</t>
        </is>
      </c>
      <c r="I14867" t="n">
        <v>2</v>
      </c>
      <c r="J14867" t="n">
        <v>670.95</v>
      </c>
      <c r="K14867" t="n">
        <v>0</v>
      </c>
      <c r="L14867">
        <f>I14867*J14867*(1-K14867)</f>
        <v/>
      </c>
      <c r="M14867">
        <f>VLOOKUP(F14867,Products!A:D,4,FALSE)*I14867</f>
        <v/>
      </c>
      <c r="N14867">
        <f>L14867-M14867</f>
        <v/>
      </c>
    </row>
    <row r="14868">
      <c r="A14868" t="inlineStr">
        <is>
          <t>T1014866</t>
        </is>
      </c>
      <c r="B14868" t="inlineStr">
        <is>
          <t>2025-01-02</t>
        </is>
      </c>
      <c r="C14868" t="inlineStr">
        <is>
          <t>S041</t>
        </is>
      </c>
      <c r="D14868" t="inlineStr">
        <is>
          <t>Store_041</t>
        </is>
      </c>
      <c r="E14868" t="inlineStr">
        <is>
          <t>East</t>
        </is>
      </c>
      <c r="F14868" t="inlineStr">
        <is>
          <t>P0135</t>
        </is>
      </c>
      <c r="G14868" t="inlineStr">
        <is>
          <t>Prod_0135</t>
        </is>
      </c>
      <c r="H14868" t="inlineStr">
        <is>
          <t>Food</t>
        </is>
      </c>
      <c r="I14868" t="n">
        <v>6</v>
      </c>
      <c r="J14868" t="n">
        <v>107.92</v>
      </c>
      <c r="K14868" t="n">
        <v>0</v>
      </c>
      <c r="L14868">
        <f>I14868*J14868*(1-K14868)</f>
        <v/>
      </c>
      <c r="M14868">
        <f>VLOOKUP(F14868,Products!A:D,4,FALSE)*I14868</f>
        <v/>
      </c>
      <c r="N14868">
        <f>L14868-M14868</f>
        <v/>
      </c>
    </row>
    <row r="14869">
      <c r="A14869" t="inlineStr">
        <is>
          <t>T1014867</t>
        </is>
      </c>
      <c r="B14869" t="inlineStr">
        <is>
          <t>2025-03-13</t>
        </is>
      </c>
      <c r="C14869" t="inlineStr">
        <is>
          <t>S042</t>
        </is>
      </c>
      <c r="D14869" t="inlineStr">
        <is>
          <t>Store_042</t>
        </is>
      </c>
      <c r="E14869" t="inlineStr">
        <is>
          <t>Central</t>
        </is>
      </c>
      <c r="F14869" t="inlineStr">
        <is>
          <t>P0175</t>
        </is>
      </c>
      <c r="G14869" t="inlineStr">
        <is>
          <t>Prod_0175</t>
        </is>
      </c>
      <c r="H14869" t="inlineStr">
        <is>
          <t>Food</t>
        </is>
      </c>
      <c r="I14869" t="n">
        <v>6</v>
      </c>
      <c r="J14869" t="n">
        <v>1005</v>
      </c>
      <c r="K14869" t="n">
        <v>0.05</v>
      </c>
      <c r="L14869">
        <f>I14869*J14869*(1-K14869)</f>
        <v/>
      </c>
      <c r="M14869">
        <f>VLOOKUP(F14869,Products!A:D,4,FALSE)*I14869</f>
        <v/>
      </c>
      <c r="N14869">
        <f>L14869-M14869</f>
        <v/>
      </c>
    </row>
    <row r="14870">
      <c r="A14870" t="inlineStr">
        <is>
          <t>T1014868</t>
        </is>
      </c>
      <c r="B14870" t="inlineStr">
        <is>
          <t>2024-07-04</t>
        </is>
      </c>
      <c r="C14870" t="inlineStr">
        <is>
          <t>S006</t>
        </is>
      </c>
      <c r="D14870" t="inlineStr">
        <is>
          <t>Store_006</t>
        </is>
      </c>
      <c r="E14870" t="inlineStr">
        <is>
          <t>East</t>
        </is>
      </c>
      <c r="F14870" t="inlineStr">
        <is>
          <t>P0145</t>
        </is>
      </c>
      <c r="G14870" t="inlineStr">
        <is>
          <t>Prod_0145</t>
        </is>
      </c>
      <c r="H14870" t="inlineStr">
        <is>
          <t>Electronics</t>
        </is>
      </c>
      <c r="I14870" t="n">
        <v>1</v>
      </c>
      <c r="J14870" t="n">
        <v>473.83</v>
      </c>
      <c r="K14870" t="n">
        <v>0</v>
      </c>
      <c r="L14870">
        <f>I14870*J14870*(1-K14870)</f>
        <v/>
      </c>
      <c r="M14870">
        <f>VLOOKUP(F14870,Products!A:D,4,FALSE)*I14870</f>
        <v/>
      </c>
      <c r="N14870">
        <f>L14870-M14870</f>
        <v/>
      </c>
    </row>
    <row r="14871">
      <c r="A14871" t="inlineStr">
        <is>
          <t>T1014869</t>
        </is>
      </c>
      <c r="B14871" t="inlineStr">
        <is>
          <t>2025-07-21</t>
        </is>
      </c>
      <c r="C14871" t="inlineStr">
        <is>
          <t>S011</t>
        </is>
      </c>
      <c r="D14871" t="inlineStr">
        <is>
          <t>Store_011</t>
        </is>
      </c>
      <c r="E14871" t="inlineStr">
        <is>
          <t>South</t>
        </is>
      </c>
      <c r="F14871" t="inlineStr">
        <is>
          <t>P0195</t>
        </is>
      </c>
      <c r="G14871" t="inlineStr">
        <is>
          <t>Prod_0195</t>
        </is>
      </c>
      <c r="H14871" t="inlineStr">
        <is>
          <t>Food</t>
        </is>
      </c>
      <c r="I14871" t="n">
        <v>7</v>
      </c>
      <c r="J14871" t="n">
        <v>462.46</v>
      </c>
      <c r="K14871" t="n">
        <v>0</v>
      </c>
      <c r="L14871">
        <f>I14871*J14871*(1-K14871)</f>
        <v/>
      </c>
      <c r="M14871">
        <f>VLOOKUP(F14871,Products!A:D,4,FALSE)*I14871</f>
        <v/>
      </c>
      <c r="N14871">
        <f>L14871-M14871</f>
        <v/>
      </c>
    </row>
    <row r="14872">
      <c r="A14872" t="inlineStr">
        <is>
          <t>T1014870</t>
        </is>
      </c>
      <c r="B14872" t="inlineStr">
        <is>
          <t>2024-07-19</t>
        </is>
      </c>
      <c r="C14872" t="inlineStr">
        <is>
          <t>S030</t>
        </is>
      </c>
      <c r="D14872" t="inlineStr">
        <is>
          <t>Store_030</t>
        </is>
      </c>
      <c r="E14872" t="inlineStr">
        <is>
          <t>North</t>
        </is>
      </c>
      <c r="F14872" t="inlineStr">
        <is>
          <t>P0081</t>
        </is>
      </c>
      <c r="G14872" t="inlineStr">
        <is>
          <t>Prod_0081</t>
        </is>
      </c>
      <c r="H14872" t="inlineStr">
        <is>
          <t>Electronics</t>
        </is>
      </c>
      <c r="I14872" t="n">
        <v>7</v>
      </c>
      <c r="J14872" t="n">
        <v>291.12</v>
      </c>
      <c r="K14872" t="n">
        <v>0.05</v>
      </c>
      <c r="L14872">
        <f>I14872*J14872*(1-K14872)</f>
        <v/>
      </c>
      <c r="M14872">
        <f>VLOOKUP(F14872,Products!A:D,4,FALSE)*I14872</f>
        <v/>
      </c>
      <c r="N14872">
        <f>L14872-M14872</f>
        <v/>
      </c>
    </row>
    <row r="14873">
      <c r="A14873" t="inlineStr">
        <is>
          <t>T1014871</t>
        </is>
      </c>
      <c r="B14873" t="inlineStr">
        <is>
          <t>2025-09-05</t>
        </is>
      </c>
      <c r="C14873" t="inlineStr">
        <is>
          <t>S016</t>
        </is>
      </c>
      <c r="D14873" t="inlineStr">
        <is>
          <t>Store_016</t>
        </is>
      </c>
      <c r="E14873" t="inlineStr">
        <is>
          <t>West</t>
        </is>
      </c>
      <c r="F14873" t="inlineStr">
        <is>
          <t>P0021</t>
        </is>
      </c>
      <c r="G14873" t="inlineStr">
        <is>
          <t>Prod_0021</t>
        </is>
      </c>
      <c r="H14873" t="inlineStr">
        <is>
          <t>Household</t>
        </is>
      </c>
      <c r="I14873" t="n">
        <v>1</v>
      </c>
      <c r="J14873" t="n">
        <v>118.44</v>
      </c>
      <c r="K14873" t="n">
        <v>0</v>
      </c>
      <c r="L14873">
        <f>I14873*J14873*(1-K14873)</f>
        <v/>
      </c>
      <c r="M14873">
        <f>VLOOKUP(F14873,Products!A:D,4,FALSE)*I14873</f>
        <v/>
      </c>
      <c r="N14873">
        <f>L14873-M14873</f>
        <v/>
      </c>
    </row>
    <row r="14874">
      <c r="A14874" t="inlineStr">
        <is>
          <t>T1014872</t>
        </is>
      </c>
      <c r="B14874" t="inlineStr">
        <is>
          <t>2023-02-11</t>
        </is>
      </c>
      <c r="C14874" t="inlineStr">
        <is>
          <t>S048</t>
        </is>
      </c>
      <c r="D14874" t="inlineStr">
        <is>
          <t>Store_048</t>
        </is>
      </c>
      <c r="E14874" t="inlineStr">
        <is>
          <t>South</t>
        </is>
      </c>
      <c r="F14874" t="inlineStr">
        <is>
          <t>P0053</t>
        </is>
      </c>
      <c r="G14874" t="inlineStr">
        <is>
          <t>Prod_0053</t>
        </is>
      </c>
      <c r="H14874" t="inlineStr">
        <is>
          <t>Food</t>
        </is>
      </c>
      <c r="I14874" t="n">
        <v>2</v>
      </c>
      <c r="J14874" t="n">
        <v>355.84</v>
      </c>
      <c r="K14874" t="n">
        <v>0.15</v>
      </c>
      <c r="L14874">
        <f>I14874*J14874*(1-K14874)</f>
        <v/>
      </c>
      <c r="M14874">
        <f>VLOOKUP(F14874,Products!A:D,4,FALSE)*I14874</f>
        <v/>
      </c>
      <c r="N14874">
        <f>L14874-M14874</f>
        <v/>
      </c>
    </row>
    <row r="14875">
      <c r="A14875" t="inlineStr">
        <is>
          <t>T1014873</t>
        </is>
      </c>
      <c r="B14875" t="inlineStr">
        <is>
          <t>2024-10-22</t>
        </is>
      </c>
      <c r="C14875" t="inlineStr">
        <is>
          <t>S026</t>
        </is>
      </c>
      <c r="D14875" t="inlineStr">
        <is>
          <t>Store_026</t>
        </is>
      </c>
      <c r="E14875" t="inlineStr">
        <is>
          <t>North</t>
        </is>
      </c>
      <c r="F14875" t="inlineStr">
        <is>
          <t>P0112</t>
        </is>
      </c>
      <c r="G14875" t="inlineStr">
        <is>
          <t>Prod_0112</t>
        </is>
      </c>
      <c r="H14875" t="inlineStr">
        <is>
          <t>Beverages</t>
        </is>
      </c>
      <c r="I14875" t="n">
        <v>8</v>
      </c>
      <c r="J14875" t="n">
        <v>811.62</v>
      </c>
      <c r="K14875" t="n">
        <v>0.15</v>
      </c>
      <c r="L14875">
        <f>I14875*J14875*(1-K14875)</f>
        <v/>
      </c>
      <c r="M14875">
        <f>VLOOKUP(F14875,Products!A:D,4,FALSE)*I14875</f>
        <v/>
      </c>
      <c r="N14875">
        <f>L14875-M14875</f>
        <v/>
      </c>
    </row>
    <row r="14876">
      <c r="A14876" t="inlineStr">
        <is>
          <t>T1014874</t>
        </is>
      </c>
      <c r="B14876" t="inlineStr">
        <is>
          <t>2023-04-29</t>
        </is>
      </c>
      <c r="C14876" t="inlineStr">
        <is>
          <t>S023</t>
        </is>
      </c>
      <c r="D14876" t="inlineStr">
        <is>
          <t>Store_023</t>
        </is>
      </c>
      <c r="E14876" t="inlineStr">
        <is>
          <t>South</t>
        </is>
      </c>
      <c r="F14876" t="inlineStr">
        <is>
          <t>P0154</t>
        </is>
      </c>
      <c r="G14876" t="inlineStr">
        <is>
          <t>Prod_0154</t>
        </is>
      </c>
      <c r="H14876" t="inlineStr">
        <is>
          <t>Toys</t>
        </is>
      </c>
      <c r="I14876" t="n">
        <v>3</v>
      </c>
      <c r="J14876" t="n">
        <v>396.41</v>
      </c>
      <c r="K14876" t="n">
        <v>0.05</v>
      </c>
      <c r="L14876">
        <f>I14876*J14876*(1-K14876)</f>
        <v/>
      </c>
      <c r="M14876">
        <f>VLOOKUP(F14876,Products!A:D,4,FALSE)*I14876</f>
        <v/>
      </c>
      <c r="N14876">
        <f>L14876-M14876</f>
        <v/>
      </c>
    </row>
    <row r="14877">
      <c r="A14877" t="inlineStr">
        <is>
          <t>T1014875</t>
        </is>
      </c>
      <c r="B14877" t="inlineStr">
        <is>
          <t>2024-06-25</t>
        </is>
      </c>
      <c r="C14877" t="inlineStr">
        <is>
          <t>S007</t>
        </is>
      </c>
      <c r="D14877" t="inlineStr">
        <is>
          <t>Store_007</t>
        </is>
      </c>
      <c r="E14877" t="inlineStr">
        <is>
          <t>East</t>
        </is>
      </c>
      <c r="F14877" t="inlineStr">
        <is>
          <t>P0166</t>
        </is>
      </c>
      <c r="G14877" t="inlineStr">
        <is>
          <t>Prod_0166</t>
        </is>
      </c>
      <c r="H14877" t="inlineStr">
        <is>
          <t>Electronics</t>
        </is>
      </c>
      <c r="I14877" t="n">
        <v>6</v>
      </c>
      <c r="J14877" t="n">
        <v>402.16</v>
      </c>
      <c r="K14877" t="n">
        <v>0.1</v>
      </c>
      <c r="L14877">
        <f>I14877*J14877*(1-K14877)</f>
        <v/>
      </c>
      <c r="M14877">
        <f>VLOOKUP(F14877,Products!A:D,4,FALSE)*I14877</f>
        <v/>
      </c>
      <c r="N14877">
        <f>L14877-M14877</f>
        <v/>
      </c>
    </row>
    <row r="14878">
      <c r="A14878" t="inlineStr">
        <is>
          <t>T1014876</t>
        </is>
      </c>
      <c r="B14878" t="inlineStr">
        <is>
          <t>2025-02-04</t>
        </is>
      </c>
      <c r="C14878" t="inlineStr">
        <is>
          <t>S022</t>
        </is>
      </c>
      <c r="D14878" t="inlineStr">
        <is>
          <t>Store_022</t>
        </is>
      </c>
      <c r="E14878" t="inlineStr">
        <is>
          <t>East</t>
        </is>
      </c>
      <c r="F14878" t="inlineStr">
        <is>
          <t>P0146</t>
        </is>
      </c>
      <c r="G14878" t="inlineStr">
        <is>
          <t>Prod_0146</t>
        </is>
      </c>
      <c r="H14878" t="inlineStr">
        <is>
          <t>Food</t>
        </is>
      </c>
      <c r="I14878" t="n">
        <v>5</v>
      </c>
      <c r="J14878" t="n">
        <v>344.59</v>
      </c>
      <c r="K14878" t="n">
        <v>0</v>
      </c>
      <c r="L14878">
        <f>I14878*J14878*(1-K14878)</f>
        <v/>
      </c>
      <c r="M14878">
        <f>VLOOKUP(F14878,Products!A:D,4,FALSE)*I14878</f>
        <v/>
      </c>
      <c r="N14878">
        <f>L14878-M14878</f>
        <v/>
      </c>
    </row>
    <row r="14879">
      <c r="A14879" t="inlineStr">
        <is>
          <t>T1014877</t>
        </is>
      </c>
      <c r="B14879" t="inlineStr">
        <is>
          <t>2025-06-09</t>
        </is>
      </c>
      <c r="C14879" t="inlineStr">
        <is>
          <t>S040</t>
        </is>
      </c>
      <c r="D14879" t="inlineStr">
        <is>
          <t>Store_040</t>
        </is>
      </c>
      <c r="E14879" t="inlineStr">
        <is>
          <t>Central</t>
        </is>
      </c>
      <c r="F14879" t="inlineStr">
        <is>
          <t>P0129</t>
        </is>
      </c>
      <c r="G14879" t="inlineStr">
        <is>
          <t>Prod_0129</t>
        </is>
      </c>
      <c r="H14879" t="inlineStr">
        <is>
          <t>Stationery</t>
        </is>
      </c>
      <c r="I14879" t="n">
        <v>5</v>
      </c>
      <c r="J14879" t="n">
        <v>980.64</v>
      </c>
      <c r="K14879" t="n">
        <v>0</v>
      </c>
      <c r="L14879">
        <f>I14879*J14879*(1-K14879)</f>
        <v/>
      </c>
      <c r="M14879">
        <f>VLOOKUP(F14879,Products!A:D,4,FALSE)*I14879</f>
        <v/>
      </c>
      <c r="N14879">
        <f>L14879-M14879</f>
        <v/>
      </c>
    </row>
    <row r="14880">
      <c r="A14880" t="inlineStr">
        <is>
          <t>T1014878</t>
        </is>
      </c>
      <c r="B14880" t="inlineStr">
        <is>
          <t>2024-02-03</t>
        </is>
      </c>
      <c r="C14880" t="inlineStr">
        <is>
          <t>S013</t>
        </is>
      </c>
      <c r="D14880" t="inlineStr">
        <is>
          <t>Store_013</t>
        </is>
      </c>
      <c r="E14880" t="inlineStr">
        <is>
          <t>North</t>
        </is>
      </c>
      <c r="F14880" t="inlineStr">
        <is>
          <t>P0019</t>
        </is>
      </c>
      <c r="G14880" t="inlineStr">
        <is>
          <t>Prod_0019</t>
        </is>
      </c>
      <c r="H14880" t="inlineStr">
        <is>
          <t>Toys</t>
        </is>
      </c>
      <c r="I14880" t="n">
        <v>4</v>
      </c>
      <c r="J14880" t="n">
        <v>704.9400000000001</v>
      </c>
      <c r="K14880" t="n">
        <v>0</v>
      </c>
      <c r="L14880">
        <f>I14880*J14880*(1-K14880)</f>
        <v/>
      </c>
      <c r="M14880">
        <f>VLOOKUP(F14880,Products!A:D,4,FALSE)*I14880</f>
        <v/>
      </c>
      <c r="N14880">
        <f>L14880-M14880</f>
        <v/>
      </c>
    </row>
    <row r="14881">
      <c r="A14881" t="inlineStr">
        <is>
          <t>T1014879</t>
        </is>
      </c>
      <c r="B14881" t="inlineStr">
        <is>
          <t>2024-03-09</t>
        </is>
      </c>
      <c r="C14881" t="inlineStr">
        <is>
          <t>S026</t>
        </is>
      </c>
      <c r="D14881" t="inlineStr">
        <is>
          <t>Store_026</t>
        </is>
      </c>
      <c r="E14881" t="inlineStr">
        <is>
          <t>North</t>
        </is>
      </c>
      <c r="F14881" t="inlineStr">
        <is>
          <t>P0121</t>
        </is>
      </c>
      <c r="G14881" t="inlineStr">
        <is>
          <t>Prod_0121</t>
        </is>
      </c>
      <c r="H14881" t="inlineStr">
        <is>
          <t>Clothing</t>
        </is>
      </c>
      <c r="I14881" t="n">
        <v>6</v>
      </c>
      <c r="J14881" t="n">
        <v>932.76</v>
      </c>
      <c r="K14881" t="n">
        <v>0</v>
      </c>
      <c r="L14881">
        <f>I14881*J14881*(1-K14881)</f>
        <v/>
      </c>
      <c r="M14881">
        <f>VLOOKUP(F14881,Products!A:D,4,FALSE)*I14881</f>
        <v/>
      </c>
      <c r="N14881">
        <f>L14881-M14881</f>
        <v/>
      </c>
    </row>
    <row r="14882">
      <c r="A14882" t="inlineStr">
        <is>
          <t>T1014880</t>
        </is>
      </c>
      <c r="B14882" t="inlineStr">
        <is>
          <t>2025-08-07</t>
        </is>
      </c>
      <c r="C14882" t="inlineStr">
        <is>
          <t>S007</t>
        </is>
      </c>
      <c r="D14882" t="inlineStr">
        <is>
          <t>Store_007</t>
        </is>
      </c>
      <c r="E14882" t="inlineStr">
        <is>
          <t>East</t>
        </is>
      </c>
      <c r="F14882" t="inlineStr">
        <is>
          <t>P0015</t>
        </is>
      </c>
      <c r="G14882" t="inlineStr">
        <is>
          <t>Prod_0015</t>
        </is>
      </c>
      <c r="H14882" t="inlineStr">
        <is>
          <t>Food</t>
        </is>
      </c>
      <c r="I14882" t="n">
        <v>4</v>
      </c>
      <c r="J14882" t="n">
        <v>86.14</v>
      </c>
      <c r="K14882" t="n">
        <v>0.1</v>
      </c>
      <c r="L14882">
        <f>I14882*J14882*(1-K14882)</f>
        <v/>
      </c>
      <c r="M14882">
        <f>VLOOKUP(F14882,Products!A:D,4,FALSE)*I14882</f>
        <v/>
      </c>
      <c r="N14882">
        <f>L14882-M14882</f>
        <v/>
      </c>
    </row>
    <row r="14883">
      <c r="A14883" t="inlineStr">
        <is>
          <t>T1014881</t>
        </is>
      </c>
      <c r="B14883" t="inlineStr">
        <is>
          <t>2023-01-28</t>
        </is>
      </c>
      <c r="C14883" t="inlineStr">
        <is>
          <t>S026</t>
        </is>
      </c>
      <c r="D14883" t="inlineStr">
        <is>
          <t>Store_026</t>
        </is>
      </c>
      <c r="E14883" t="inlineStr">
        <is>
          <t>North</t>
        </is>
      </c>
      <c r="F14883" t="inlineStr">
        <is>
          <t>P0091</t>
        </is>
      </c>
      <c r="G14883" t="inlineStr">
        <is>
          <t>Prod_0091</t>
        </is>
      </c>
      <c r="H14883" t="inlineStr">
        <is>
          <t>Toys</t>
        </is>
      </c>
      <c r="I14883" t="n">
        <v>6</v>
      </c>
      <c r="J14883" t="n">
        <v>266.67</v>
      </c>
      <c r="K14883" t="n">
        <v>0.15</v>
      </c>
      <c r="L14883">
        <f>I14883*J14883*(1-K14883)</f>
        <v/>
      </c>
      <c r="M14883">
        <f>VLOOKUP(F14883,Products!A:D,4,FALSE)*I14883</f>
        <v/>
      </c>
      <c r="N14883">
        <f>L14883-M14883</f>
        <v/>
      </c>
    </row>
    <row r="14884">
      <c r="A14884" t="inlineStr">
        <is>
          <t>T1014882</t>
        </is>
      </c>
      <c r="B14884" t="inlineStr">
        <is>
          <t>2023-08-19</t>
        </is>
      </c>
      <c r="C14884" t="inlineStr">
        <is>
          <t>S019</t>
        </is>
      </c>
      <c r="D14884" t="inlineStr">
        <is>
          <t>Store_019</t>
        </is>
      </c>
      <c r="E14884" t="inlineStr">
        <is>
          <t>East</t>
        </is>
      </c>
      <c r="F14884" t="inlineStr">
        <is>
          <t>P0010</t>
        </is>
      </c>
      <c r="G14884" t="inlineStr">
        <is>
          <t>Prod_0010</t>
        </is>
      </c>
      <c r="H14884" t="inlineStr">
        <is>
          <t>Electronics</t>
        </is>
      </c>
      <c r="I14884" t="n">
        <v>5</v>
      </c>
      <c r="J14884" t="n">
        <v>729.6900000000001</v>
      </c>
      <c r="K14884" t="n">
        <v>0.1</v>
      </c>
      <c r="L14884">
        <f>I14884*J14884*(1-K14884)</f>
        <v/>
      </c>
      <c r="M14884">
        <f>VLOOKUP(F14884,Products!A:D,4,FALSE)*I14884</f>
        <v/>
      </c>
      <c r="N14884">
        <f>L14884-M14884</f>
        <v/>
      </c>
    </row>
    <row r="14885">
      <c r="A14885" t="inlineStr">
        <is>
          <t>T1014883</t>
        </is>
      </c>
      <c r="B14885" t="inlineStr">
        <is>
          <t>2025-07-24</t>
        </is>
      </c>
      <c r="C14885" t="inlineStr">
        <is>
          <t>S040</t>
        </is>
      </c>
      <c r="D14885" t="inlineStr">
        <is>
          <t>Store_040</t>
        </is>
      </c>
      <c r="E14885" t="inlineStr">
        <is>
          <t>Central</t>
        </is>
      </c>
      <c r="F14885" t="inlineStr">
        <is>
          <t>P0133</t>
        </is>
      </c>
      <c r="G14885" t="inlineStr">
        <is>
          <t>Prod_0133</t>
        </is>
      </c>
      <c r="H14885" t="inlineStr">
        <is>
          <t>Stationery</t>
        </is>
      </c>
      <c r="I14885" t="n">
        <v>8</v>
      </c>
      <c r="J14885" t="n">
        <v>482.48</v>
      </c>
      <c r="K14885" t="n">
        <v>0</v>
      </c>
      <c r="L14885">
        <f>I14885*J14885*(1-K14885)</f>
        <v/>
      </c>
      <c r="M14885">
        <f>VLOOKUP(F14885,Products!A:D,4,FALSE)*I14885</f>
        <v/>
      </c>
      <c r="N14885">
        <f>L14885-M14885</f>
        <v/>
      </c>
    </row>
    <row r="14886">
      <c r="A14886" t="inlineStr">
        <is>
          <t>T1014884</t>
        </is>
      </c>
      <c r="B14886" t="inlineStr">
        <is>
          <t>2023-04-15</t>
        </is>
      </c>
      <c r="C14886" t="inlineStr">
        <is>
          <t>S046</t>
        </is>
      </c>
      <c r="D14886" t="inlineStr">
        <is>
          <t>Store_046</t>
        </is>
      </c>
      <c r="E14886" t="inlineStr">
        <is>
          <t>South</t>
        </is>
      </c>
      <c r="F14886" t="inlineStr">
        <is>
          <t>P0182</t>
        </is>
      </c>
      <c r="G14886" t="inlineStr">
        <is>
          <t>Prod_0182</t>
        </is>
      </c>
      <c r="H14886" t="inlineStr">
        <is>
          <t>Electronics</t>
        </is>
      </c>
      <c r="I14886" t="n">
        <v>2</v>
      </c>
      <c r="J14886" t="n">
        <v>636.2</v>
      </c>
      <c r="K14886" t="n">
        <v>0</v>
      </c>
      <c r="L14886">
        <f>I14886*J14886*(1-K14886)</f>
        <v/>
      </c>
      <c r="M14886">
        <f>VLOOKUP(F14886,Products!A:D,4,FALSE)*I14886</f>
        <v/>
      </c>
      <c r="N14886">
        <f>L14886-M14886</f>
        <v/>
      </c>
    </row>
    <row r="14887">
      <c r="A14887" t="inlineStr">
        <is>
          <t>T1014885</t>
        </is>
      </c>
      <c r="B14887" t="inlineStr">
        <is>
          <t>2024-08-21</t>
        </is>
      </c>
      <c r="C14887" t="inlineStr">
        <is>
          <t>S025</t>
        </is>
      </c>
      <c r="D14887" t="inlineStr">
        <is>
          <t>Store_025</t>
        </is>
      </c>
      <c r="E14887" t="inlineStr">
        <is>
          <t>Central</t>
        </is>
      </c>
      <c r="F14887" t="inlineStr">
        <is>
          <t>P0140</t>
        </is>
      </c>
      <c r="G14887" t="inlineStr">
        <is>
          <t>Prod_0140</t>
        </is>
      </c>
      <c r="H14887" t="inlineStr">
        <is>
          <t>Food</t>
        </is>
      </c>
      <c r="I14887" t="n">
        <v>6</v>
      </c>
      <c r="J14887" t="n">
        <v>650.27</v>
      </c>
      <c r="K14887" t="n">
        <v>0</v>
      </c>
      <c r="L14887">
        <f>I14887*J14887*(1-K14887)</f>
        <v/>
      </c>
      <c r="M14887">
        <f>VLOOKUP(F14887,Products!A:D,4,FALSE)*I14887</f>
        <v/>
      </c>
      <c r="N14887">
        <f>L14887-M14887</f>
        <v/>
      </c>
    </row>
    <row r="14888">
      <c r="A14888" t="inlineStr">
        <is>
          <t>T1014886</t>
        </is>
      </c>
      <c r="B14888" t="inlineStr">
        <is>
          <t>2023-09-11</t>
        </is>
      </c>
      <c r="C14888" t="inlineStr">
        <is>
          <t>S037</t>
        </is>
      </c>
      <c r="D14888" t="inlineStr">
        <is>
          <t>Store_037</t>
        </is>
      </c>
      <c r="E14888" t="inlineStr">
        <is>
          <t>East</t>
        </is>
      </c>
      <c r="F14888" t="inlineStr">
        <is>
          <t>P0187</t>
        </is>
      </c>
      <c r="G14888" t="inlineStr">
        <is>
          <t>Prod_0187</t>
        </is>
      </c>
      <c r="H14888" t="inlineStr">
        <is>
          <t>Food</t>
        </is>
      </c>
      <c r="I14888" t="n">
        <v>7</v>
      </c>
      <c r="J14888" t="n">
        <v>887.25</v>
      </c>
      <c r="K14888" t="n">
        <v>0.1</v>
      </c>
      <c r="L14888">
        <f>I14888*J14888*(1-K14888)</f>
        <v/>
      </c>
      <c r="M14888">
        <f>VLOOKUP(F14888,Products!A:D,4,FALSE)*I14888</f>
        <v/>
      </c>
      <c r="N14888">
        <f>L14888-M14888</f>
        <v/>
      </c>
    </row>
    <row r="14889">
      <c r="A14889" t="inlineStr">
        <is>
          <t>T1014887</t>
        </is>
      </c>
      <c r="B14889" t="inlineStr">
        <is>
          <t>2024-01-30</t>
        </is>
      </c>
      <c r="C14889" t="inlineStr">
        <is>
          <t>S015</t>
        </is>
      </c>
      <c r="D14889" t="inlineStr">
        <is>
          <t>Store_015</t>
        </is>
      </c>
      <c r="E14889" t="inlineStr">
        <is>
          <t>North</t>
        </is>
      </c>
      <c r="F14889" t="inlineStr">
        <is>
          <t>P0010</t>
        </is>
      </c>
      <c r="G14889" t="inlineStr">
        <is>
          <t>Prod_0010</t>
        </is>
      </c>
      <c r="H14889" t="inlineStr">
        <is>
          <t>Electronics</t>
        </is>
      </c>
      <c r="I14889" t="n">
        <v>3</v>
      </c>
      <c r="J14889" t="n">
        <v>668.9</v>
      </c>
      <c r="K14889" t="n">
        <v>0</v>
      </c>
      <c r="L14889">
        <f>I14889*J14889*(1-K14889)</f>
        <v/>
      </c>
      <c r="M14889">
        <f>VLOOKUP(F14889,Products!A:D,4,FALSE)*I14889</f>
        <v/>
      </c>
      <c r="N14889">
        <f>L14889-M14889</f>
        <v/>
      </c>
    </row>
    <row r="14890">
      <c r="A14890" t="inlineStr">
        <is>
          <t>T1014888</t>
        </is>
      </c>
      <c r="B14890" t="inlineStr">
        <is>
          <t>2024-03-13</t>
        </is>
      </c>
      <c r="C14890" t="inlineStr">
        <is>
          <t>S017</t>
        </is>
      </c>
      <c r="D14890" t="inlineStr">
        <is>
          <t>Store_017</t>
        </is>
      </c>
      <c r="E14890" t="inlineStr">
        <is>
          <t>South</t>
        </is>
      </c>
      <c r="F14890" t="inlineStr">
        <is>
          <t>P0108</t>
        </is>
      </c>
      <c r="G14890" t="inlineStr">
        <is>
          <t>Prod_0108</t>
        </is>
      </c>
      <c r="H14890" t="inlineStr">
        <is>
          <t>Stationery</t>
        </is>
      </c>
      <c r="I14890" t="n">
        <v>4</v>
      </c>
      <c r="J14890" t="n">
        <v>514.1</v>
      </c>
      <c r="K14890" t="n">
        <v>0.05</v>
      </c>
      <c r="L14890">
        <f>I14890*J14890*(1-K14890)</f>
        <v/>
      </c>
      <c r="M14890">
        <f>VLOOKUP(F14890,Products!A:D,4,FALSE)*I14890</f>
        <v/>
      </c>
      <c r="N14890">
        <f>L14890-M14890</f>
        <v/>
      </c>
    </row>
    <row r="14891">
      <c r="A14891" t="inlineStr">
        <is>
          <t>T1014889</t>
        </is>
      </c>
      <c r="B14891" t="inlineStr">
        <is>
          <t>2025-02-04</t>
        </is>
      </c>
      <c r="C14891" t="inlineStr">
        <is>
          <t>S038</t>
        </is>
      </c>
      <c r="D14891" t="inlineStr">
        <is>
          <t>Store_038</t>
        </is>
      </c>
      <c r="E14891" t="inlineStr">
        <is>
          <t>East</t>
        </is>
      </c>
      <c r="F14891" t="inlineStr">
        <is>
          <t>P0185</t>
        </is>
      </c>
      <c r="G14891" t="inlineStr">
        <is>
          <t>Prod_0185</t>
        </is>
      </c>
      <c r="H14891" t="inlineStr">
        <is>
          <t>Food</t>
        </is>
      </c>
      <c r="I14891" t="n">
        <v>7</v>
      </c>
      <c r="J14891" t="n">
        <v>357.78</v>
      </c>
      <c r="K14891" t="n">
        <v>0.2</v>
      </c>
      <c r="L14891">
        <f>I14891*J14891*(1-K14891)</f>
        <v/>
      </c>
      <c r="M14891">
        <f>VLOOKUP(F14891,Products!A:D,4,FALSE)*I14891</f>
        <v/>
      </c>
      <c r="N14891">
        <f>L14891-M14891</f>
        <v/>
      </c>
    </row>
    <row r="14892">
      <c r="A14892" t="inlineStr">
        <is>
          <t>T1014890</t>
        </is>
      </c>
      <c r="B14892" t="inlineStr">
        <is>
          <t>2024-03-10</t>
        </is>
      </c>
      <c r="C14892" t="inlineStr">
        <is>
          <t>S027</t>
        </is>
      </c>
      <c r="D14892" t="inlineStr">
        <is>
          <t>Store_027</t>
        </is>
      </c>
      <c r="E14892" t="inlineStr">
        <is>
          <t>South</t>
        </is>
      </c>
      <c r="F14892" t="inlineStr">
        <is>
          <t>P0121</t>
        </is>
      </c>
      <c r="G14892" t="inlineStr">
        <is>
          <t>Prod_0121</t>
        </is>
      </c>
      <c r="H14892" t="inlineStr">
        <is>
          <t>Clothing</t>
        </is>
      </c>
      <c r="I14892" t="n">
        <v>4</v>
      </c>
      <c r="J14892" t="n">
        <v>802.28</v>
      </c>
      <c r="K14892" t="n">
        <v>0</v>
      </c>
      <c r="L14892">
        <f>I14892*J14892*(1-K14892)</f>
        <v/>
      </c>
      <c r="M14892">
        <f>VLOOKUP(F14892,Products!A:D,4,FALSE)*I14892</f>
        <v/>
      </c>
      <c r="N14892">
        <f>L14892-M14892</f>
        <v/>
      </c>
    </row>
    <row r="14893">
      <c r="A14893" t="inlineStr">
        <is>
          <t>T1014891</t>
        </is>
      </c>
      <c r="B14893" t="inlineStr">
        <is>
          <t>2023-02-05</t>
        </is>
      </c>
      <c r="C14893" t="inlineStr">
        <is>
          <t>S002</t>
        </is>
      </c>
      <c r="D14893" t="inlineStr">
        <is>
          <t>Store_002</t>
        </is>
      </c>
      <c r="E14893" t="inlineStr">
        <is>
          <t>South</t>
        </is>
      </c>
      <c r="F14893" t="inlineStr">
        <is>
          <t>P0136</t>
        </is>
      </c>
      <c r="G14893" t="inlineStr">
        <is>
          <t>Prod_0136</t>
        </is>
      </c>
      <c r="H14893" t="inlineStr">
        <is>
          <t>Beverages</t>
        </is>
      </c>
      <c r="I14893" t="n">
        <v>3</v>
      </c>
      <c r="J14893" t="n">
        <v>214.24</v>
      </c>
      <c r="K14893" t="n">
        <v>0</v>
      </c>
      <c r="L14893">
        <f>I14893*J14893*(1-K14893)</f>
        <v/>
      </c>
      <c r="M14893">
        <f>VLOOKUP(F14893,Products!A:D,4,FALSE)*I14893</f>
        <v/>
      </c>
      <c r="N14893">
        <f>L14893-M14893</f>
        <v/>
      </c>
    </row>
    <row r="14894">
      <c r="A14894" t="inlineStr">
        <is>
          <t>T1014892</t>
        </is>
      </c>
      <c r="B14894" t="inlineStr">
        <is>
          <t>2023-05-08</t>
        </is>
      </c>
      <c r="C14894" t="inlineStr">
        <is>
          <t>S029</t>
        </is>
      </c>
      <c r="D14894" t="inlineStr">
        <is>
          <t>Store_029</t>
        </is>
      </c>
      <c r="E14894" t="inlineStr">
        <is>
          <t>South</t>
        </is>
      </c>
      <c r="F14894" t="inlineStr">
        <is>
          <t>P0024</t>
        </is>
      </c>
      <c r="G14894" t="inlineStr">
        <is>
          <t>Prod_0024</t>
        </is>
      </c>
      <c r="H14894" t="inlineStr">
        <is>
          <t>Clothing</t>
        </is>
      </c>
      <c r="I14894" t="n">
        <v>5</v>
      </c>
      <c r="J14894" t="n">
        <v>116.2</v>
      </c>
      <c r="K14894" t="n">
        <v>0.15</v>
      </c>
      <c r="L14894">
        <f>I14894*J14894*(1-K14894)</f>
        <v/>
      </c>
      <c r="M14894">
        <f>VLOOKUP(F14894,Products!A:D,4,FALSE)*I14894</f>
        <v/>
      </c>
      <c r="N14894">
        <f>L14894-M14894</f>
        <v/>
      </c>
    </row>
    <row r="14895">
      <c r="A14895" t="inlineStr">
        <is>
          <t>T1014893</t>
        </is>
      </c>
      <c r="B14895" t="inlineStr">
        <is>
          <t>2025-03-02</t>
        </is>
      </c>
      <c r="C14895" t="inlineStr">
        <is>
          <t>S046</t>
        </is>
      </c>
      <c r="D14895" t="inlineStr">
        <is>
          <t>Store_046</t>
        </is>
      </c>
      <c r="E14895" t="inlineStr">
        <is>
          <t>South</t>
        </is>
      </c>
      <c r="F14895" t="inlineStr">
        <is>
          <t>P0135</t>
        </is>
      </c>
      <c r="G14895" t="inlineStr">
        <is>
          <t>Prod_0135</t>
        </is>
      </c>
      <c r="H14895" t="inlineStr">
        <is>
          <t>Food</t>
        </is>
      </c>
      <c r="I14895" t="n">
        <v>1</v>
      </c>
      <c r="J14895" t="n">
        <v>107.39</v>
      </c>
      <c r="K14895" t="n">
        <v>0</v>
      </c>
      <c r="L14895">
        <f>I14895*J14895*(1-K14895)</f>
        <v/>
      </c>
      <c r="M14895">
        <f>VLOOKUP(F14895,Products!A:D,4,FALSE)*I14895</f>
        <v/>
      </c>
      <c r="N14895">
        <f>L14895-M14895</f>
        <v/>
      </c>
    </row>
    <row r="14896">
      <c r="A14896" t="inlineStr">
        <is>
          <t>T1014894</t>
        </is>
      </c>
      <c r="B14896" t="inlineStr">
        <is>
          <t>2025-09-06</t>
        </is>
      </c>
      <c r="C14896" t="inlineStr">
        <is>
          <t>S025</t>
        </is>
      </c>
      <c r="D14896" t="inlineStr">
        <is>
          <t>Store_025</t>
        </is>
      </c>
      <c r="E14896" t="inlineStr">
        <is>
          <t>Central</t>
        </is>
      </c>
      <c r="F14896" t="inlineStr">
        <is>
          <t>P0062</t>
        </is>
      </c>
      <c r="G14896" t="inlineStr">
        <is>
          <t>Prod_0062</t>
        </is>
      </c>
      <c r="H14896" t="inlineStr">
        <is>
          <t>Beverages</t>
        </is>
      </c>
      <c r="I14896" t="n">
        <v>3</v>
      </c>
      <c r="J14896" t="n">
        <v>708.6900000000001</v>
      </c>
      <c r="K14896" t="n">
        <v>0.1</v>
      </c>
      <c r="L14896">
        <f>I14896*J14896*(1-K14896)</f>
        <v/>
      </c>
      <c r="M14896">
        <f>VLOOKUP(F14896,Products!A:D,4,FALSE)*I14896</f>
        <v/>
      </c>
      <c r="N14896">
        <f>L14896-M14896</f>
        <v/>
      </c>
    </row>
    <row r="14897">
      <c r="A14897" t="inlineStr">
        <is>
          <t>T1014895</t>
        </is>
      </c>
      <c r="B14897" t="inlineStr">
        <is>
          <t>2024-02-27</t>
        </is>
      </c>
      <c r="C14897" t="inlineStr">
        <is>
          <t>S044</t>
        </is>
      </c>
      <c r="D14897" t="inlineStr">
        <is>
          <t>Store_044</t>
        </is>
      </c>
      <c r="E14897" t="inlineStr">
        <is>
          <t>North</t>
        </is>
      </c>
      <c r="F14897" t="inlineStr">
        <is>
          <t>P0181</t>
        </is>
      </c>
      <c r="G14897" t="inlineStr">
        <is>
          <t>Prod_0181</t>
        </is>
      </c>
      <c r="H14897" t="inlineStr">
        <is>
          <t>Electronics</t>
        </is>
      </c>
      <c r="I14897" t="n">
        <v>3</v>
      </c>
      <c r="J14897" t="n">
        <v>690.42</v>
      </c>
      <c r="K14897" t="n">
        <v>0</v>
      </c>
      <c r="L14897">
        <f>I14897*J14897*(1-K14897)</f>
        <v/>
      </c>
      <c r="M14897">
        <f>VLOOKUP(F14897,Products!A:D,4,FALSE)*I14897</f>
        <v/>
      </c>
      <c r="N14897">
        <f>L14897-M14897</f>
        <v/>
      </c>
    </row>
    <row r="14898">
      <c r="A14898" t="inlineStr">
        <is>
          <t>T1014896</t>
        </is>
      </c>
      <c r="B14898" t="inlineStr">
        <is>
          <t>2023-03-29</t>
        </is>
      </c>
      <c r="C14898" t="inlineStr">
        <is>
          <t>S047</t>
        </is>
      </c>
      <c r="D14898" t="inlineStr">
        <is>
          <t>Store_047</t>
        </is>
      </c>
      <c r="E14898" t="inlineStr">
        <is>
          <t>North</t>
        </is>
      </c>
      <c r="F14898" t="inlineStr">
        <is>
          <t>P0015</t>
        </is>
      </c>
      <c r="G14898" t="inlineStr">
        <is>
          <t>Prod_0015</t>
        </is>
      </c>
      <c r="H14898" t="inlineStr">
        <is>
          <t>Food</t>
        </is>
      </c>
      <c r="I14898" t="n">
        <v>5</v>
      </c>
      <c r="J14898" t="n">
        <v>99.09999999999999</v>
      </c>
      <c r="K14898" t="n">
        <v>0</v>
      </c>
      <c r="L14898">
        <f>I14898*J14898*(1-K14898)</f>
        <v/>
      </c>
      <c r="M14898">
        <f>VLOOKUP(F14898,Products!A:D,4,FALSE)*I14898</f>
        <v/>
      </c>
      <c r="N14898">
        <f>L14898-M14898</f>
        <v/>
      </c>
    </row>
    <row r="14899">
      <c r="A14899" t="inlineStr">
        <is>
          <t>T1014897</t>
        </is>
      </c>
      <c r="B14899" t="inlineStr">
        <is>
          <t>2024-12-15</t>
        </is>
      </c>
      <c r="C14899" t="inlineStr">
        <is>
          <t>S019</t>
        </is>
      </c>
      <c r="D14899" t="inlineStr">
        <is>
          <t>Store_019</t>
        </is>
      </c>
      <c r="E14899" t="inlineStr">
        <is>
          <t>East</t>
        </is>
      </c>
      <c r="F14899" t="inlineStr">
        <is>
          <t>P0119</t>
        </is>
      </c>
      <c r="G14899" t="inlineStr">
        <is>
          <t>Prod_0119</t>
        </is>
      </c>
      <c r="H14899" t="inlineStr">
        <is>
          <t>Electronics</t>
        </is>
      </c>
      <c r="I14899" t="n">
        <v>3</v>
      </c>
      <c r="J14899" t="n">
        <v>332.36</v>
      </c>
      <c r="K14899" t="n">
        <v>0</v>
      </c>
      <c r="L14899">
        <f>I14899*J14899*(1-K14899)</f>
        <v/>
      </c>
      <c r="M14899">
        <f>VLOOKUP(F14899,Products!A:D,4,FALSE)*I14899</f>
        <v/>
      </c>
      <c r="N14899">
        <f>L14899-M14899</f>
        <v/>
      </c>
    </row>
    <row r="14900">
      <c r="A14900" t="inlineStr">
        <is>
          <t>T1014898</t>
        </is>
      </c>
      <c r="B14900" t="inlineStr">
        <is>
          <t>2023-05-19</t>
        </is>
      </c>
      <c r="C14900" t="inlineStr">
        <is>
          <t>S022</t>
        </is>
      </c>
      <c r="D14900" t="inlineStr">
        <is>
          <t>Store_022</t>
        </is>
      </c>
      <c r="E14900" t="inlineStr">
        <is>
          <t>East</t>
        </is>
      </c>
      <c r="F14900" t="inlineStr">
        <is>
          <t>P0057</t>
        </is>
      </c>
      <c r="G14900" t="inlineStr">
        <is>
          <t>Prod_0057</t>
        </is>
      </c>
      <c r="H14900" t="inlineStr">
        <is>
          <t>Beverages</t>
        </is>
      </c>
      <c r="I14900" t="n">
        <v>2</v>
      </c>
      <c r="J14900" t="n">
        <v>63.73</v>
      </c>
      <c r="K14900" t="n">
        <v>0</v>
      </c>
      <c r="L14900">
        <f>I14900*J14900*(1-K14900)</f>
        <v/>
      </c>
      <c r="M14900">
        <f>VLOOKUP(F14900,Products!A:D,4,FALSE)*I14900</f>
        <v/>
      </c>
      <c r="N14900">
        <f>L14900-M14900</f>
        <v/>
      </c>
    </row>
    <row r="14901">
      <c r="A14901" t="inlineStr">
        <is>
          <t>T1014899</t>
        </is>
      </c>
      <c r="B14901" t="inlineStr">
        <is>
          <t>2025-04-12</t>
        </is>
      </c>
      <c r="C14901" t="inlineStr">
        <is>
          <t>S025</t>
        </is>
      </c>
      <c r="D14901" t="inlineStr">
        <is>
          <t>Store_025</t>
        </is>
      </c>
      <c r="E14901" t="inlineStr">
        <is>
          <t>Central</t>
        </is>
      </c>
      <c r="F14901" t="inlineStr">
        <is>
          <t>P0172</t>
        </is>
      </c>
      <c r="G14901" t="inlineStr">
        <is>
          <t>Prod_0172</t>
        </is>
      </c>
      <c r="H14901" t="inlineStr">
        <is>
          <t>Beverages</t>
        </is>
      </c>
      <c r="I14901" t="n">
        <v>7</v>
      </c>
      <c r="J14901" t="n">
        <v>926.01</v>
      </c>
      <c r="K14901" t="n">
        <v>0.05</v>
      </c>
      <c r="L14901">
        <f>I14901*J14901*(1-K14901)</f>
        <v/>
      </c>
      <c r="M14901">
        <f>VLOOKUP(F14901,Products!A:D,4,FALSE)*I14901</f>
        <v/>
      </c>
      <c r="N14901">
        <f>L14901-M14901</f>
        <v/>
      </c>
    </row>
    <row r="14902">
      <c r="A14902" t="inlineStr">
        <is>
          <t>T1014900</t>
        </is>
      </c>
      <c r="B14902" t="inlineStr">
        <is>
          <t>2023-02-25</t>
        </is>
      </c>
      <c r="C14902" t="inlineStr">
        <is>
          <t>S023</t>
        </is>
      </c>
      <c r="D14902" t="inlineStr">
        <is>
          <t>Store_023</t>
        </is>
      </c>
      <c r="E14902" t="inlineStr">
        <is>
          <t>South</t>
        </is>
      </c>
      <c r="F14902" t="inlineStr">
        <is>
          <t>P0172</t>
        </is>
      </c>
      <c r="G14902" t="inlineStr">
        <is>
          <t>Prod_0172</t>
        </is>
      </c>
      <c r="H14902" t="inlineStr">
        <is>
          <t>Beverages</t>
        </is>
      </c>
      <c r="I14902" t="n">
        <v>7</v>
      </c>
      <c r="J14902" t="n">
        <v>690.01</v>
      </c>
      <c r="K14902" t="n">
        <v>0</v>
      </c>
      <c r="L14902">
        <f>I14902*J14902*(1-K14902)</f>
        <v/>
      </c>
      <c r="M14902">
        <f>VLOOKUP(F14902,Products!A:D,4,FALSE)*I14902</f>
        <v/>
      </c>
      <c r="N14902">
        <f>L14902-M14902</f>
        <v/>
      </c>
    </row>
    <row r="14903">
      <c r="A14903" t="inlineStr">
        <is>
          <t>T1014901</t>
        </is>
      </c>
      <c r="B14903" t="inlineStr">
        <is>
          <t>2024-12-10</t>
        </is>
      </c>
      <c r="C14903" t="inlineStr">
        <is>
          <t>S026</t>
        </is>
      </c>
      <c r="D14903" t="inlineStr">
        <is>
          <t>Store_026</t>
        </is>
      </c>
      <c r="E14903" t="inlineStr">
        <is>
          <t>North</t>
        </is>
      </c>
      <c r="F14903" t="inlineStr">
        <is>
          <t>P0194</t>
        </is>
      </c>
      <c r="G14903" t="inlineStr">
        <is>
          <t>Prod_0194</t>
        </is>
      </c>
      <c r="H14903" t="inlineStr">
        <is>
          <t>Food</t>
        </is>
      </c>
      <c r="I14903" t="n">
        <v>7</v>
      </c>
      <c r="J14903" t="n">
        <v>745.4</v>
      </c>
      <c r="K14903" t="n">
        <v>0.1</v>
      </c>
      <c r="L14903">
        <f>I14903*J14903*(1-K14903)</f>
        <v/>
      </c>
      <c r="M14903">
        <f>VLOOKUP(F14903,Products!A:D,4,FALSE)*I14903</f>
        <v/>
      </c>
      <c r="N14903">
        <f>L14903-M14903</f>
        <v/>
      </c>
    </row>
    <row r="14904">
      <c r="A14904" t="inlineStr">
        <is>
          <t>T1014902</t>
        </is>
      </c>
      <c r="B14904" t="inlineStr">
        <is>
          <t>2023-05-31</t>
        </is>
      </c>
      <c r="C14904" t="inlineStr">
        <is>
          <t>S009</t>
        </is>
      </c>
      <c r="D14904" t="inlineStr">
        <is>
          <t>Store_009</t>
        </is>
      </c>
      <c r="E14904" t="inlineStr">
        <is>
          <t>Central</t>
        </is>
      </c>
      <c r="F14904" t="inlineStr">
        <is>
          <t>P0054</t>
        </is>
      </c>
      <c r="G14904" t="inlineStr">
        <is>
          <t>Prod_0054</t>
        </is>
      </c>
      <c r="H14904" t="inlineStr">
        <is>
          <t>Food</t>
        </is>
      </c>
      <c r="I14904" t="n">
        <v>8</v>
      </c>
      <c r="J14904" t="n">
        <v>476.7</v>
      </c>
      <c r="K14904" t="n">
        <v>0</v>
      </c>
      <c r="L14904">
        <f>I14904*J14904*(1-K14904)</f>
        <v/>
      </c>
      <c r="M14904">
        <f>VLOOKUP(F14904,Products!A:D,4,FALSE)*I14904</f>
        <v/>
      </c>
      <c r="N14904">
        <f>L14904-M14904</f>
        <v/>
      </c>
    </row>
    <row r="14905">
      <c r="A14905" t="inlineStr">
        <is>
          <t>T1014903</t>
        </is>
      </c>
      <c r="B14905" t="inlineStr">
        <is>
          <t>2024-01-31</t>
        </is>
      </c>
      <c r="C14905" t="inlineStr">
        <is>
          <t>S045</t>
        </is>
      </c>
      <c r="D14905" t="inlineStr">
        <is>
          <t>Store_045</t>
        </is>
      </c>
      <c r="E14905" t="inlineStr">
        <is>
          <t>East</t>
        </is>
      </c>
      <c r="F14905" t="inlineStr">
        <is>
          <t>P0181</t>
        </is>
      </c>
      <c r="G14905" t="inlineStr">
        <is>
          <t>Prod_0181</t>
        </is>
      </c>
      <c r="H14905" t="inlineStr">
        <is>
          <t>Electronics</t>
        </is>
      </c>
      <c r="I14905" t="n">
        <v>5</v>
      </c>
      <c r="J14905" t="n">
        <v>889.3</v>
      </c>
      <c r="K14905" t="n">
        <v>0</v>
      </c>
      <c r="L14905">
        <f>I14905*J14905*(1-K14905)</f>
        <v/>
      </c>
      <c r="M14905">
        <f>VLOOKUP(F14905,Products!A:D,4,FALSE)*I14905</f>
        <v/>
      </c>
      <c r="N14905">
        <f>L14905-M14905</f>
        <v/>
      </c>
    </row>
    <row r="14906">
      <c r="A14906" t="inlineStr">
        <is>
          <t>T1014904</t>
        </is>
      </c>
      <c r="B14906" t="inlineStr">
        <is>
          <t>2023-07-07</t>
        </is>
      </c>
      <c r="C14906" t="inlineStr">
        <is>
          <t>S024</t>
        </is>
      </c>
      <c r="D14906" t="inlineStr">
        <is>
          <t>Store_024</t>
        </is>
      </c>
      <c r="E14906" t="inlineStr">
        <is>
          <t>South</t>
        </is>
      </c>
      <c r="F14906" t="inlineStr">
        <is>
          <t>P0108</t>
        </is>
      </c>
      <c r="G14906" t="inlineStr">
        <is>
          <t>Prod_0108</t>
        </is>
      </c>
      <c r="H14906" t="inlineStr">
        <is>
          <t>Stationery</t>
        </is>
      </c>
      <c r="I14906" t="n">
        <v>7</v>
      </c>
      <c r="J14906" t="n">
        <v>691.3200000000001</v>
      </c>
      <c r="K14906" t="n">
        <v>0.1</v>
      </c>
      <c r="L14906">
        <f>I14906*J14906*(1-K14906)</f>
        <v/>
      </c>
      <c r="M14906">
        <f>VLOOKUP(F14906,Products!A:D,4,FALSE)*I14906</f>
        <v/>
      </c>
      <c r="N14906">
        <f>L14906-M14906</f>
        <v/>
      </c>
    </row>
    <row r="14907">
      <c r="A14907" t="inlineStr">
        <is>
          <t>T1014905</t>
        </is>
      </c>
      <c r="B14907" t="inlineStr">
        <is>
          <t>2024-11-06</t>
        </is>
      </c>
      <c r="C14907" t="inlineStr">
        <is>
          <t>S045</t>
        </is>
      </c>
      <c r="D14907" t="inlineStr">
        <is>
          <t>Store_045</t>
        </is>
      </c>
      <c r="E14907" t="inlineStr">
        <is>
          <t>East</t>
        </is>
      </c>
      <c r="F14907" t="inlineStr">
        <is>
          <t>P0123</t>
        </is>
      </c>
      <c r="G14907" t="inlineStr">
        <is>
          <t>Prod_0123</t>
        </is>
      </c>
      <c r="H14907" t="inlineStr">
        <is>
          <t>Food</t>
        </is>
      </c>
      <c r="I14907" t="n">
        <v>6</v>
      </c>
      <c r="J14907" t="n">
        <v>598.8099999999999</v>
      </c>
      <c r="K14907" t="n">
        <v>0</v>
      </c>
      <c r="L14907">
        <f>I14907*J14907*(1-K14907)</f>
        <v/>
      </c>
      <c r="M14907">
        <f>VLOOKUP(F14907,Products!A:D,4,FALSE)*I14907</f>
        <v/>
      </c>
      <c r="N14907">
        <f>L14907-M14907</f>
        <v/>
      </c>
    </row>
    <row r="14908">
      <c r="A14908" t="inlineStr">
        <is>
          <t>T1014906</t>
        </is>
      </c>
      <c r="B14908" t="inlineStr">
        <is>
          <t>2023-10-04</t>
        </is>
      </c>
      <c r="C14908" t="inlineStr">
        <is>
          <t>S036</t>
        </is>
      </c>
      <c r="D14908" t="inlineStr">
        <is>
          <t>Store_036</t>
        </is>
      </c>
      <c r="E14908" t="inlineStr">
        <is>
          <t>Central</t>
        </is>
      </c>
      <c r="F14908" t="inlineStr">
        <is>
          <t>P0172</t>
        </is>
      </c>
      <c r="G14908" t="inlineStr">
        <is>
          <t>Prod_0172</t>
        </is>
      </c>
      <c r="H14908" t="inlineStr">
        <is>
          <t>Beverages</t>
        </is>
      </c>
      <c r="I14908" t="n">
        <v>7</v>
      </c>
      <c r="J14908" t="n">
        <v>831.8200000000001</v>
      </c>
      <c r="K14908" t="n">
        <v>0</v>
      </c>
      <c r="L14908">
        <f>I14908*J14908*(1-K14908)</f>
        <v/>
      </c>
      <c r="M14908">
        <f>VLOOKUP(F14908,Products!A:D,4,FALSE)*I14908</f>
        <v/>
      </c>
      <c r="N14908">
        <f>L14908-M14908</f>
        <v/>
      </c>
    </row>
    <row r="14909">
      <c r="A14909" t="inlineStr">
        <is>
          <t>T1014907</t>
        </is>
      </c>
      <c r="B14909" t="inlineStr">
        <is>
          <t>2024-06-03</t>
        </is>
      </c>
      <c r="C14909" t="inlineStr">
        <is>
          <t>S024</t>
        </is>
      </c>
      <c r="D14909" t="inlineStr">
        <is>
          <t>Store_024</t>
        </is>
      </c>
      <c r="E14909" t="inlineStr">
        <is>
          <t>South</t>
        </is>
      </c>
      <c r="F14909" t="inlineStr">
        <is>
          <t>P0151</t>
        </is>
      </c>
      <c r="G14909" t="inlineStr">
        <is>
          <t>Prod_0151</t>
        </is>
      </c>
      <c r="H14909" t="inlineStr">
        <is>
          <t>Food</t>
        </is>
      </c>
      <c r="I14909" t="n">
        <v>8</v>
      </c>
      <c r="J14909" t="n">
        <v>674.3</v>
      </c>
      <c r="K14909" t="n">
        <v>0.05</v>
      </c>
      <c r="L14909">
        <f>I14909*J14909*(1-K14909)</f>
        <v/>
      </c>
      <c r="M14909">
        <f>VLOOKUP(F14909,Products!A:D,4,FALSE)*I14909</f>
        <v/>
      </c>
      <c r="N14909">
        <f>L14909-M14909</f>
        <v/>
      </c>
    </row>
    <row r="14910">
      <c r="A14910" t="inlineStr">
        <is>
          <t>T1014908</t>
        </is>
      </c>
      <c r="B14910" t="inlineStr">
        <is>
          <t>2024-09-30</t>
        </is>
      </c>
      <c r="C14910" t="inlineStr">
        <is>
          <t>S008</t>
        </is>
      </c>
      <c r="D14910" t="inlineStr">
        <is>
          <t>Store_008</t>
        </is>
      </c>
      <c r="E14910" t="inlineStr">
        <is>
          <t>East</t>
        </is>
      </c>
      <c r="F14910" t="inlineStr">
        <is>
          <t>P0196</t>
        </is>
      </c>
      <c r="G14910" t="inlineStr">
        <is>
          <t>Prod_0196</t>
        </is>
      </c>
      <c r="H14910" t="inlineStr">
        <is>
          <t>Beverages</t>
        </is>
      </c>
      <c r="I14910" t="n">
        <v>7</v>
      </c>
      <c r="J14910" t="n">
        <v>976.58</v>
      </c>
      <c r="K14910" t="n">
        <v>0</v>
      </c>
      <c r="L14910">
        <f>I14910*J14910*(1-K14910)</f>
        <v/>
      </c>
      <c r="M14910">
        <f>VLOOKUP(F14910,Products!A:D,4,FALSE)*I14910</f>
        <v/>
      </c>
      <c r="N14910">
        <f>L14910-M14910</f>
        <v/>
      </c>
    </row>
    <row r="14911">
      <c r="A14911" t="inlineStr">
        <is>
          <t>T1014909</t>
        </is>
      </c>
      <c r="B14911" t="inlineStr">
        <is>
          <t>2024-08-21</t>
        </is>
      </c>
      <c r="C14911" t="inlineStr">
        <is>
          <t>S043</t>
        </is>
      </c>
      <c r="D14911" t="inlineStr">
        <is>
          <t>Store_043</t>
        </is>
      </c>
      <c r="E14911" t="inlineStr">
        <is>
          <t>East</t>
        </is>
      </c>
      <c r="F14911" t="inlineStr">
        <is>
          <t>P0140</t>
        </is>
      </c>
      <c r="G14911" t="inlineStr">
        <is>
          <t>Prod_0140</t>
        </is>
      </c>
      <c r="H14911" t="inlineStr">
        <is>
          <t>Food</t>
        </is>
      </c>
      <c r="I14911" t="n">
        <v>1</v>
      </c>
      <c r="J14911" t="n">
        <v>908.74</v>
      </c>
      <c r="K14911" t="n">
        <v>0</v>
      </c>
      <c r="L14911">
        <f>I14911*J14911*(1-K14911)</f>
        <v/>
      </c>
      <c r="M14911">
        <f>VLOOKUP(F14911,Products!A:D,4,FALSE)*I14911</f>
        <v/>
      </c>
      <c r="N14911">
        <f>L14911-M14911</f>
        <v/>
      </c>
    </row>
    <row r="14912">
      <c r="A14912" t="inlineStr">
        <is>
          <t>T1014910</t>
        </is>
      </c>
      <c r="B14912" t="inlineStr">
        <is>
          <t>2023-05-07</t>
        </is>
      </c>
      <c r="C14912" t="inlineStr">
        <is>
          <t>S048</t>
        </is>
      </c>
      <c r="D14912" t="inlineStr">
        <is>
          <t>Store_048</t>
        </is>
      </c>
      <c r="E14912" t="inlineStr">
        <is>
          <t>South</t>
        </is>
      </c>
      <c r="F14912" t="inlineStr">
        <is>
          <t>P0169</t>
        </is>
      </c>
      <c r="G14912" t="inlineStr">
        <is>
          <t>Prod_0169</t>
        </is>
      </c>
      <c r="H14912" t="inlineStr">
        <is>
          <t>Beverages</t>
        </is>
      </c>
      <c r="I14912" t="n">
        <v>8</v>
      </c>
      <c r="J14912" t="n">
        <v>674.3099999999999</v>
      </c>
      <c r="K14912" t="n">
        <v>0</v>
      </c>
      <c r="L14912">
        <f>I14912*J14912*(1-K14912)</f>
        <v/>
      </c>
      <c r="M14912">
        <f>VLOOKUP(F14912,Products!A:D,4,FALSE)*I14912</f>
        <v/>
      </c>
      <c r="N14912">
        <f>L14912-M14912</f>
        <v/>
      </c>
    </row>
    <row r="14913">
      <c r="A14913" t="inlineStr">
        <is>
          <t>T1014911</t>
        </is>
      </c>
      <c r="B14913" t="inlineStr">
        <is>
          <t>2025-02-09</t>
        </is>
      </c>
      <c r="C14913" t="inlineStr">
        <is>
          <t>S031</t>
        </is>
      </c>
      <c r="D14913" t="inlineStr">
        <is>
          <t>Store_031</t>
        </is>
      </c>
      <c r="E14913" t="inlineStr">
        <is>
          <t>Central</t>
        </is>
      </c>
      <c r="F14913" t="inlineStr">
        <is>
          <t>P0090</t>
        </is>
      </c>
      <c r="G14913" t="inlineStr">
        <is>
          <t>Prod_0090</t>
        </is>
      </c>
      <c r="H14913" t="inlineStr">
        <is>
          <t>Toys</t>
        </is>
      </c>
      <c r="I14913" t="n">
        <v>5</v>
      </c>
      <c r="J14913" t="n">
        <v>498.23</v>
      </c>
      <c r="K14913" t="n">
        <v>0.2</v>
      </c>
      <c r="L14913">
        <f>I14913*J14913*(1-K14913)</f>
        <v/>
      </c>
      <c r="M14913">
        <f>VLOOKUP(F14913,Products!A:D,4,FALSE)*I14913</f>
        <v/>
      </c>
      <c r="N14913">
        <f>L14913-M14913</f>
        <v/>
      </c>
    </row>
    <row r="14914">
      <c r="A14914" t="inlineStr">
        <is>
          <t>T1014912</t>
        </is>
      </c>
      <c r="B14914" t="inlineStr">
        <is>
          <t>2024-07-01</t>
        </is>
      </c>
      <c r="C14914" t="inlineStr">
        <is>
          <t>S016</t>
        </is>
      </c>
      <c r="D14914" t="inlineStr">
        <is>
          <t>Store_016</t>
        </is>
      </c>
      <c r="E14914" t="inlineStr">
        <is>
          <t>West</t>
        </is>
      </c>
      <c r="F14914" t="inlineStr">
        <is>
          <t>P0097</t>
        </is>
      </c>
      <c r="G14914" t="inlineStr">
        <is>
          <t>Prod_0097</t>
        </is>
      </c>
      <c r="H14914" t="inlineStr">
        <is>
          <t>Clothing</t>
        </is>
      </c>
      <c r="I14914" t="n">
        <v>9</v>
      </c>
      <c r="J14914" t="n">
        <v>273.48</v>
      </c>
      <c r="K14914" t="n">
        <v>0</v>
      </c>
      <c r="L14914">
        <f>I14914*J14914*(1-K14914)</f>
        <v/>
      </c>
      <c r="M14914">
        <f>VLOOKUP(F14914,Products!A:D,4,FALSE)*I14914</f>
        <v/>
      </c>
      <c r="N14914">
        <f>L14914-M14914</f>
        <v/>
      </c>
    </row>
    <row r="14915">
      <c r="A14915" t="inlineStr">
        <is>
          <t>T1014913</t>
        </is>
      </c>
      <c r="B14915" t="inlineStr">
        <is>
          <t>2024-06-24</t>
        </is>
      </c>
      <c r="C14915" t="inlineStr">
        <is>
          <t>S014</t>
        </is>
      </c>
      <c r="D14915" t="inlineStr">
        <is>
          <t>Store_014</t>
        </is>
      </c>
      <c r="E14915" t="inlineStr">
        <is>
          <t>West</t>
        </is>
      </c>
      <c r="F14915" t="inlineStr">
        <is>
          <t>P0194</t>
        </is>
      </c>
      <c r="G14915" t="inlineStr">
        <is>
          <t>Prod_0194</t>
        </is>
      </c>
      <c r="H14915" t="inlineStr">
        <is>
          <t>Food</t>
        </is>
      </c>
      <c r="I14915" t="n">
        <v>3</v>
      </c>
      <c r="J14915" t="n">
        <v>766.9</v>
      </c>
      <c r="K14915" t="n">
        <v>0</v>
      </c>
      <c r="L14915">
        <f>I14915*J14915*(1-K14915)</f>
        <v/>
      </c>
      <c r="M14915">
        <f>VLOOKUP(F14915,Products!A:D,4,FALSE)*I14915</f>
        <v/>
      </c>
      <c r="N14915">
        <f>L14915-M14915</f>
        <v/>
      </c>
    </row>
    <row r="14916">
      <c r="A14916" t="inlineStr">
        <is>
          <t>T1014914</t>
        </is>
      </c>
      <c r="B14916" t="inlineStr">
        <is>
          <t>2025-08-04</t>
        </is>
      </c>
      <c r="C14916" t="inlineStr">
        <is>
          <t>S046</t>
        </is>
      </c>
      <c r="D14916" t="inlineStr">
        <is>
          <t>Store_046</t>
        </is>
      </c>
      <c r="E14916" t="inlineStr">
        <is>
          <t>South</t>
        </is>
      </c>
      <c r="F14916" t="inlineStr">
        <is>
          <t>P0122</t>
        </is>
      </c>
      <c r="G14916" t="inlineStr">
        <is>
          <t>Prod_0122</t>
        </is>
      </c>
      <c r="H14916" t="inlineStr">
        <is>
          <t>Beverages</t>
        </is>
      </c>
      <c r="I14916" t="n">
        <v>5</v>
      </c>
      <c r="J14916" t="n">
        <v>644.38</v>
      </c>
      <c r="K14916" t="n">
        <v>0</v>
      </c>
      <c r="L14916">
        <f>I14916*J14916*(1-K14916)</f>
        <v/>
      </c>
      <c r="M14916">
        <f>VLOOKUP(F14916,Products!A:D,4,FALSE)*I14916</f>
        <v/>
      </c>
      <c r="N14916">
        <f>L14916-M14916</f>
        <v/>
      </c>
    </row>
    <row r="14917">
      <c r="A14917" t="inlineStr">
        <is>
          <t>T1014915</t>
        </is>
      </c>
      <c r="B14917" t="inlineStr">
        <is>
          <t>2025-06-04</t>
        </is>
      </c>
      <c r="C14917" t="inlineStr">
        <is>
          <t>S004</t>
        </is>
      </c>
      <c r="D14917" t="inlineStr">
        <is>
          <t>Store_004</t>
        </is>
      </c>
      <c r="E14917" t="inlineStr">
        <is>
          <t>Central</t>
        </is>
      </c>
      <c r="F14917" t="inlineStr">
        <is>
          <t>P0127</t>
        </is>
      </c>
      <c r="G14917" t="inlineStr">
        <is>
          <t>Prod_0127</t>
        </is>
      </c>
      <c r="H14917" t="inlineStr">
        <is>
          <t>Toys</t>
        </is>
      </c>
      <c r="I14917" t="n">
        <v>2</v>
      </c>
      <c r="J14917" t="n">
        <v>758.6900000000001</v>
      </c>
      <c r="K14917" t="n">
        <v>0.15</v>
      </c>
      <c r="L14917">
        <f>I14917*J14917*(1-K14917)</f>
        <v/>
      </c>
      <c r="M14917">
        <f>VLOOKUP(F14917,Products!A:D,4,FALSE)*I14917</f>
        <v/>
      </c>
      <c r="N14917">
        <f>L14917-M14917</f>
        <v/>
      </c>
    </row>
    <row r="14918">
      <c r="A14918" t="inlineStr">
        <is>
          <t>T1014916</t>
        </is>
      </c>
      <c r="B14918" t="inlineStr">
        <is>
          <t>2024-09-10</t>
        </is>
      </c>
      <c r="C14918" t="inlineStr">
        <is>
          <t>S011</t>
        </is>
      </c>
      <c r="D14918" t="inlineStr">
        <is>
          <t>Store_011</t>
        </is>
      </c>
      <c r="E14918" t="inlineStr">
        <is>
          <t>South</t>
        </is>
      </c>
      <c r="F14918" t="inlineStr">
        <is>
          <t>P0143</t>
        </is>
      </c>
      <c r="G14918" t="inlineStr">
        <is>
          <t>Prod_0143</t>
        </is>
      </c>
      <c r="H14918" t="inlineStr">
        <is>
          <t>Electronics</t>
        </is>
      </c>
      <c r="I14918" t="n">
        <v>2</v>
      </c>
      <c r="J14918" t="n">
        <v>318.75</v>
      </c>
      <c r="K14918" t="n">
        <v>0</v>
      </c>
      <c r="L14918">
        <f>I14918*J14918*(1-K14918)</f>
        <v/>
      </c>
      <c r="M14918">
        <f>VLOOKUP(F14918,Products!A:D,4,FALSE)*I14918</f>
        <v/>
      </c>
      <c r="N14918">
        <f>L14918-M14918</f>
        <v/>
      </c>
    </row>
    <row r="14919">
      <c r="A14919" t="inlineStr">
        <is>
          <t>T1014917</t>
        </is>
      </c>
      <c r="B14919" t="inlineStr">
        <is>
          <t>2025-04-05</t>
        </is>
      </c>
      <c r="C14919" t="inlineStr">
        <is>
          <t>S007</t>
        </is>
      </c>
      <c r="D14919" t="inlineStr">
        <is>
          <t>Store_007</t>
        </is>
      </c>
      <c r="E14919" t="inlineStr">
        <is>
          <t>East</t>
        </is>
      </c>
      <c r="F14919" t="inlineStr">
        <is>
          <t>P0117</t>
        </is>
      </c>
      <c r="G14919" t="inlineStr">
        <is>
          <t>Prod_0117</t>
        </is>
      </c>
      <c r="H14919" t="inlineStr">
        <is>
          <t>Electronics</t>
        </is>
      </c>
      <c r="I14919" t="n">
        <v>1</v>
      </c>
      <c r="J14919" t="n">
        <v>401.53</v>
      </c>
      <c r="K14919" t="n">
        <v>0</v>
      </c>
      <c r="L14919">
        <f>I14919*J14919*(1-K14919)</f>
        <v/>
      </c>
      <c r="M14919">
        <f>VLOOKUP(F14919,Products!A:D,4,FALSE)*I14919</f>
        <v/>
      </c>
      <c r="N14919">
        <f>L14919-M14919</f>
        <v/>
      </c>
    </row>
    <row r="14920">
      <c r="A14920" t="inlineStr">
        <is>
          <t>T1014918</t>
        </is>
      </c>
      <c r="B14920" t="inlineStr">
        <is>
          <t>2024-09-05</t>
        </is>
      </c>
      <c r="C14920" t="inlineStr">
        <is>
          <t>S046</t>
        </is>
      </c>
      <c r="D14920" t="inlineStr">
        <is>
          <t>Store_046</t>
        </is>
      </c>
      <c r="E14920" t="inlineStr">
        <is>
          <t>South</t>
        </is>
      </c>
      <c r="F14920" t="inlineStr">
        <is>
          <t>P0044</t>
        </is>
      </c>
      <c r="G14920" t="inlineStr">
        <is>
          <t>Prod_0044</t>
        </is>
      </c>
      <c r="H14920" t="inlineStr">
        <is>
          <t>Food</t>
        </is>
      </c>
      <c r="I14920" t="n">
        <v>7</v>
      </c>
      <c r="J14920" t="n">
        <v>207.44</v>
      </c>
      <c r="K14920" t="n">
        <v>0</v>
      </c>
      <c r="L14920">
        <f>I14920*J14920*(1-K14920)</f>
        <v/>
      </c>
      <c r="M14920">
        <f>VLOOKUP(F14920,Products!A:D,4,FALSE)*I14920</f>
        <v/>
      </c>
      <c r="N14920">
        <f>L14920-M14920</f>
        <v/>
      </c>
    </row>
    <row r="14921">
      <c r="A14921" t="inlineStr">
        <is>
          <t>T1014919</t>
        </is>
      </c>
      <c r="B14921" t="inlineStr">
        <is>
          <t>2023-05-22</t>
        </is>
      </c>
      <c r="C14921" t="inlineStr">
        <is>
          <t>S011</t>
        </is>
      </c>
      <c r="D14921" t="inlineStr">
        <is>
          <t>Store_011</t>
        </is>
      </c>
      <c r="E14921" t="inlineStr">
        <is>
          <t>South</t>
        </is>
      </c>
      <c r="F14921" t="inlineStr">
        <is>
          <t>P0176</t>
        </is>
      </c>
      <c r="G14921" t="inlineStr">
        <is>
          <t>Prod_0176</t>
        </is>
      </c>
      <c r="H14921" t="inlineStr">
        <is>
          <t>Food</t>
        </is>
      </c>
      <c r="I14921" t="n">
        <v>9</v>
      </c>
      <c r="J14921" t="n">
        <v>806.71</v>
      </c>
      <c r="K14921" t="n">
        <v>0.05</v>
      </c>
      <c r="L14921">
        <f>I14921*J14921*(1-K14921)</f>
        <v/>
      </c>
      <c r="M14921">
        <f>VLOOKUP(F14921,Products!A:D,4,FALSE)*I14921</f>
        <v/>
      </c>
      <c r="N14921">
        <f>L14921-M14921</f>
        <v/>
      </c>
    </row>
    <row r="14922">
      <c r="A14922" t="inlineStr">
        <is>
          <t>T1014920</t>
        </is>
      </c>
      <c r="B14922" t="inlineStr">
        <is>
          <t>2024-08-13</t>
        </is>
      </c>
      <c r="C14922" t="inlineStr">
        <is>
          <t>S031</t>
        </is>
      </c>
      <c r="D14922" t="inlineStr">
        <is>
          <t>Store_031</t>
        </is>
      </c>
      <c r="E14922" t="inlineStr">
        <is>
          <t>Central</t>
        </is>
      </c>
      <c r="F14922" t="inlineStr">
        <is>
          <t>P0196</t>
        </is>
      </c>
      <c r="G14922" t="inlineStr">
        <is>
          <t>Prod_0196</t>
        </is>
      </c>
      <c r="H14922" t="inlineStr">
        <is>
          <t>Beverages</t>
        </is>
      </c>
      <c r="I14922" t="n">
        <v>7</v>
      </c>
      <c r="J14922" t="n">
        <v>741.76</v>
      </c>
      <c r="K14922" t="n">
        <v>0</v>
      </c>
      <c r="L14922">
        <f>I14922*J14922*(1-K14922)</f>
        <v/>
      </c>
      <c r="M14922">
        <f>VLOOKUP(F14922,Products!A:D,4,FALSE)*I14922</f>
        <v/>
      </c>
      <c r="N14922">
        <f>L14922-M14922</f>
        <v/>
      </c>
    </row>
    <row r="14923">
      <c r="A14923" t="inlineStr">
        <is>
          <t>T1014921</t>
        </is>
      </c>
      <c r="B14923" t="inlineStr">
        <is>
          <t>2025-03-20</t>
        </is>
      </c>
      <c r="C14923" t="inlineStr">
        <is>
          <t>S032</t>
        </is>
      </c>
      <c r="D14923" t="inlineStr">
        <is>
          <t>Store_032</t>
        </is>
      </c>
      <c r="E14923" t="inlineStr">
        <is>
          <t>Central</t>
        </is>
      </c>
      <c r="F14923" t="inlineStr">
        <is>
          <t>P0162</t>
        </is>
      </c>
      <c r="G14923" t="inlineStr">
        <is>
          <t>Prod_0162</t>
        </is>
      </c>
      <c r="H14923" t="inlineStr">
        <is>
          <t>Food</t>
        </is>
      </c>
      <c r="I14923" t="n">
        <v>8</v>
      </c>
      <c r="J14923" t="n">
        <v>478.27</v>
      </c>
      <c r="K14923" t="n">
        <v>0.15</v>
      </c>
      <c r="L14923">
        <f>I14923*J14923*(1-K14923)</f>
        <v/>
      </c>
      <c r="M14923">
        <f>VLOOKUP(F14923,Products!A:D,4,FALSE)*I14923</f>
        <v/>
      </c>
      <c r="N14923">
        <f>L14923-M14923</f>
        <v/>
      </c>
    </row>
    <row r="14924">
      <c r="A14924" t="inlineStr">
        <is>
          <t>T1014922</t>
        </is>
      </c>
      <c r="B14924" t="inlineStr">
        <is>
          <t>2024-07-12</t>
        </is>
      </c>
      <c r="C14924" t="inlineStr">
        <is>
          <t>S010</t>
        </is>
      </c>
      <c r="D14924" t="inlineStr">
        <is>
          <t>Store_010</t>
        </is>
      </c>
      <c r="E14924" t="inlineStr">
        <is>
          <t>North</t>
        </is>
      </c>
      <c r="F14924" t="inlineStr">
        <is>
          <t>P0189</t>
        </is>
      </c>
      <c r="G14924" t="inlineStr">
        <is>
          <t>Prod_0189</t>
        </is>
      </c>
      <c r="H14924" t="inlineStr">
        <is>
          <t>Food</t>
        </is>
      </c>
      <c r="I14924" t="n">
        <v>5</v>
      </c>
      <c r="J14924" t="n">
        <v>699.87</v>
      </c>
      <c r="K14924" t="n">
        <v>0.15</v>
      </c>
      <c r="L14924">
        <f>I14924*J14924*(1-K14924)</f>
        <v/>
      </c>
      <c r="M14924">
        <f>VLOOKUP(F14924,Products!A:D,4,FALSE)*I14924</f>
        <v/>
      </c>
      <c r="N14924">
        <f>L14924-M14924</f>
        <v/>
      </c>
    </row>
    <row r="14925">
      <c r="A14925" t="inlineStr">
        <is>
          <t>T1014923</t>
        </is>
      </c>
      <c r="B14925" t="inlineStr">
        <is>
          <t>2025-03-02</t>
        </is>
      </c>
      <c r="C14925" t="inlineStr">
        <is>
          <t>S047</t>
        </is>
      </c>
      <c r="D14925" t="inlineStr">
        <is>
          <t>Store_047</t>
        </is>
      </c>
      <c r="E14925" t="inlineStr">
        <is>
          <t>North</t>
        </is>
      </c>
      <c r="F14925" t="inlineStr">
        <is>
          <t>P0077</t>
        </is>
      </c>
      <c r="G14925" t="inlineStr">
        <is>
          <t>Prod_0077</t>
        </is>
      </c>
      <c r="H14925" t="inlineStr">
        <is>
          <t>Beverages</t>
        </is>
      </c>
      <c r="I14925" t="n">
        <v>8</v>
      </c>
      <c r="J14925" t="n">
        <v>44.81</v>
      </c>
      <c r="K14925" t="n">
        <v>0</v>
      </c>
      <c r="L14925">
        <f>I14925*J14925*(1-K14925)</f>
        <v/>
      </c>
      <c r="M14925">
        <f>VLOOKUP(F14925,Products!A:D,4,FALSE)*I14925</f>
        <v/>
      </c>
      <c r="N14925">
        <f>L14925-M14925</f>
        <v/>
      </c>
    </row>
    <row r="14926">
      <c r="A14926" t="inlineStr">
        <is>
          <t>T1014924</t>
        </is>
      </c>
      <c r="B14926" t="inlineStr">
        <is>
          <t>2024-05-25</t>
        </is>
      </c>
      <c r="C14926" t="inlineStr">
        <is>
          <t>S017</t>
        </is>
      </c>
      <c r="D14926" t="inlineStr">
        <is>
          <t>Store_017</t>
        </is>
      </c>
      <c r="E14926" t="inlineStr">
        <is>
          <t>South</t>
        </is>
      </c>
      <c r="F14926" t="inlineStr">
        <is>
          <t>P0131</t>
        </is>
      </c>
      <c r="G14926" t="inlineStr">
        <is>
          <t>Prod_0131</t>
        </is>
      </c>
      <c r="H14926" t="inlineStr">
        <is>
          <t>Beverages</t>
        </is>
      </c>
      <c r="I14926" t="n">
        <v>8</v>
      </c>
      <c r="J14926" t="n">
        <v>375.56</v>
      </c>
      <c r="K14926" t="n">
        <v>0</v>
      </c>
      <c r="L14926">
        <f>I14926*J14926*(1-K14926)</f>
        <v/>
      </c>
      <c r="M14926">
        <f>VLOOKUP(F14926,Products!A:D,4,FALSE)*I14926</f>
        <v/>
      </c>
      <c r="N14926">
        <f>L14926-M14926</f>
        <v/>
      </c>
    </row>
    <row r="14927">
      <c r="A14927" t="inlineStr">
        <is>
          <t>T1014925</t>
        </is>
      </c>
      <c r="B14927" t="inlineStr">
        <is>
          <t>2025-01-18</t>
        </is>
      </c>
      <c r="C14927" t="inlineStr">
        <is>
          <t>S018</t>
        </is>
      </c>
      <c r="D14927" t="inlineStr">
        <is>
          <t>Store_018</t>
        </is>
      </c>
      <c r="E14927" t="inlineStr">
        <is>
          <t>South</t>
        </is>
      </c>
      <c r="F14927" t="inlineStr">
        <is>
          <t>P0021</t>
        </is>
      </c>
      <c r="G14927" t="inlineStr">
        <is>
          <t>Prod_0021</t>
        </is>
      </c>
      <c r="H14927" t="inlineStr">
        <is>
          <t>Household</t>
        </is>
      </c>
      <c r="I14927" t="n">
        <v>5</v>
      </c>
      <c r="J14927" t="n">
        <v>158.78</v>
      </c>
      <c r="K14927" t="n">
        <v>0</v>
      </c>
      <c r="L14927">
        <f>I14927*J14927*(1-K14927)</f>
        <v/>
      </c>
      <c r="M14927">
        <f>VLOOKUP(F14927,Products!A:D,4,FALSE)*I14927</f>
        <v/>
      </c>
      <c r="N14927">
        <f>L14927-M14927</f>
        <v/>
      </c>
    </row>
    <row r="14928">
      <c r="A14928" t="inlineStr">
        <is>
          <t>T1014926</t>
        </is>
      </c>
      <c r="B14928" t="inlineStr">
        <is>
          <t>2024-03-22</t>
        </is>
      </c>
      <c r="C14928" t="inlineStr">
        <is>
          <t>S031</t>
        </is>
      </c>
      <c r="D14928" t="inlineStr">
        <is>
          <t>Store_031</t>
        </is>
      </c>
      <c r="E14928" t="inlineStr">
        <is>
          <t>Central</t>
        </is>
      </c>
      <c r="F14928" t="inlineStr">
        <is>
          <t>P0061</t>
        </is>
      </c>
      <c r="G14928" t="inlineStr">
        <is>
          <t>Prod_0061</t>
        </is>
      </c>
      <c r="H14928" t="inlineStr">
        <is>
          <t>Beverages</t>
        </is>
      </c>
      <c r="I14928" t="n">
        <v>2</v>
      </c>
      <c r="J14928" t="n">
        <v>50.39</v>
      </c>
      <c r="K14928" t="n">
        <v>0</v>
      </c>
      <c r="L14928">
        <f>I14928*J14928*(1-K14928)</f>
        <v/>
      </c>
      <c r="M14928">
        <f>VLOOKUP(F14928,Products!A:D,4,FALSE)*I14928</f>
        <v/>
      </c>
      <c r="N14928">
        <f>L14928-M14928</f>
        <v/>
      </c>
    </row>
    <row r="14929">
      <c r="A14929" t="inlineStr">
        <is>
          <t>T1014927</t>
        </is>
      </c>
      <c r="B14929" t="inlineStr">
        <is>
          <t>2023-11-04</t>
        </is>
      </c>
      <c r="C14929" t="inlineStr">
        <is>
          <t>S049</t>
        </is>
      </c>
      <c r="D14929" t="inlineStr">
        <is>
          <t>Store_049</t>
        </is>
      </c>
      <c r="E14929" t="inlineStr">
        <is>
          <t>North</t>
        </is>
      </c>
      <c r="F14929" t="inlineStr">
        <is>
          <t>P0094</t>
        </is>
      </c>
      <c r="G14929" t="inlineStr">
        <is>
          <t>Prod_0094</t>
        </is>
      </c>
      <c r="H14929" t="inlineStr">
        <is>
          <t>Toys</t>
        </is>
      </c>
      <c r="I14929" t="n">
        <v>4</v>
      </c>
      <c r="J14929" t="n">
        <v>580.72</v>
      </c>
      <c r="K14929" t="n">
        <v>0</v>
      </c>
      <c r="L14929">
        <f>I14929*J14929*(1-K14929)</f>
        <v/>
      </c>
      <c r="M14929">
        <f>VLOOKUP(F14929,Products!A:D,4,FALSE)*I14929</f>
        <v/>
      </c>
      <c r="N14929">
        <f>L14929-M14929</f>
        <v/>
      </c>
    </row>
    <row r="14930">
      <c r="A14930" t="inlineStr">
        <is>
          <t>T1014928</t>
        </is>
      </c>
      <c r="B14930" t="inlineStr">
        <is>
          <t>2024-09-11</t>
        </is>
      </c>
      <c r="C14930" t="inlineStr">
        <is>
          <t>S031</t>
        </is>
      </c>
      <c r="D14930" t="inlineStr">
        <is>
          <t>Store_031</t>
        </is>
      </c>
      <c r="E14930" t="inlineStr">
        <is>
          <t>Central</t>
        </is>
      </c>
      <c r="F14930" t="inlineStr">
        <is>
          <t>P0005</t>
        </is>
      </c>
      <c r="G14930" t="inlineStr">
        <is>
          <t>Prod_0005</t>
        </is>
      </c>
      <c r="H14930" t="inlineStr">
        <is>
          <t>Beverages</t>
        </is>
      </c>
      <c r="I14930" t="n">
        <v>8</v>
      </c>
      <c r="J14930" t="n">
        <v>115.97</v>
      </c>
      <c r="K14930" t="n">
        <v>0</v>
      </c>
      <c r="L14930">
        <f>I14930*J14930*(1-K14930)</f>
        <v/>
      </c>
      <c r="M14930">
        <f>VLOOKUP(F14930,Products!A:D,4,FALSE)*I14930</f>
        <v/>
      </c>
      <c r="N14930">
        <f>L14930-M14930</f>
        <v/>
      </c>
    </row>
    <row r="14931">
      <c r="A14931" t="inlineStr">
        <is>
          <t>T1014929</t>
        </is>
      </c>
      <c r="B14931" t="inlineStr">
        <is>
          <t>2023-10-16</t>
        </is>
      </c>
      <c r="C14931" t="inlineStr">
        <is>
          <t>S044</t>
        </is>
      </c>
      <c r="D14931" t="inlineStr">
        <is>
          <t>Store_044</t>
        </is>
      </c>
      <c r="E14931" t="inlineStr">
        <is>
          <t>North</t>
        </is>
      </c>
      <c r="F14931" t="inlineStr">
        <is>
          <t>P0193</t>
        </is>
      </c>
      <c r="G14931" t="inlineStr">
        <is>
          <t>Prod_0193</t>
        </is>
      </c>
      <c r="H14931" t="inlineStr">
        <is>
          <t>Food</t>
        </is>
      </c>
      <c r="I14931" t="n">
        <v>8</v>
      </c>
      <c r="J14931" t="n">
        <v>566.67</v>
      </c>
      <c r="K14931" t="n">
        <v>0</v>
      </c>
      <c r="L14931">
        <f>I14931*J14931*(1-K14931)</f>
        <v/>
      </c>
      <c r="M14931">
        <f>VLOOKUP(F14931,Products!A:D,4,FALSE)*I14931</f>
        <v/>
      </c>
      <c r="N14931">
        <f>L14931-M14931</f>
        <v/>
      </c>
    </row>
    <row r="14932">
      <c r="A14932" t="inlineStr">
        <is>
          <t>T1014930</t>
        </is>
      </c>
      <c r="B14932" t="inlineStr">
        <is>
          <t>2023-10-21</t>
        </is>
      </c>
      <c r="C14932" t="inlineStr">
        <is>
          <t>S033</t>
        </is>
      </c>
      <c r="D14932" t="inlineStr">
        <is>
          <t>Store_033</t>
        </is>
      </c>
      <c r="E14932" t="inlineStr">
        <is>
          <t>North</t>
        </is>
      </c>
      <c r="F14932" t="inlineStr">
        <is>
          <t>P0093</t>
        </is>
      </c>
      <c r="G14932" t="inlineStr">
        <is>
          <t>Prod_0093</t>
        </is>
      </c>
      <c r="H14932" t="inlineStr">
        <is>
          <t>Electronics</t>
        </is>
      </c>
      <c r="I14932" t="n">
        <v>8</v>
      </c>
      <c r="J14932" t="n">
        <v>242.17</v>
      </c>
      <c r="K14932" t="n">
        <v>0</v>
      </c>
      <c r="L14932">
        <f>I14932*J14932*(1-K14932)</f>
        <v/>
      </c>
      <c r="M14932">
        <f>VLOOKUP(F14932,Products!A:D,4,FALSE)*I14932</f>
        <v/>
      </c>
      <c r="N14932">
        <f>L14932-M14932</f>
        <v/>
      </c>
    </row>
    <row r="14933">
      <c r="A14933" t="inlineStr">
        <is>
          <t>T1014931</t>
        </is>
      </c>
      <c r="B14933" t="inlineStr">
        <is>
          <t>2025-09-05</t>
        </is>
      </c>
      <c r="C14933" t="inlineStr">
        <is>
          <t>S010</t>
        </is>
      </c>
      <c r="D14933" t="inlineStr">
        <is>
          <t>Store_010</t>
        </is>
      </c>
      <c r="E14933" t="inlineStr">
        <is>
          <t>North</t>
        </is>
      </c>
      <c r="F14933" t="inlineStr">
        <is>
          <t>P0001</t>
        </is>
      </c>
      <c r="G14933" t="inlineStr">
        <is>
          <t>Prod_0001</t>
        </is>
      </c>
      <c r="H14933" t="inlineStr">
        <is>
          <t>Beverages</t>
        </is>
      </c>
      <c r="I14933" t="n">
        <v>7</v>
      </c>
      <c r="J14933" t="n">
        <v>689.75</v>
      </c>
      <c r="K14933" t="n">
        <v>0</v>
      </c>
      <c r="L14933">
        <f>I14933*J14933*(1-K14933)</f>
        <v/>
      </c>
      <c r="M14933">
        <f>VLOOKUP(F14933,Products!A:D,4,FALSE)*I14933</f>
        <v/>
      </c>
      <c r="N14933">
        <f>L14933-M14933</f>
        <v/>
      </c>
    </row>
    <row r="14934">
      <c r="A14934" t="inlineStr">
        <is>
          <t>T1014932</t>
        </is>
      </c>
      <c r="B14934" t="inlineStr">
        <is>
          <t>2025-09-18</t>
        </is>
      </c>
      <c r="C14934" t="inlineStr">
        <is>
          <t>S049</t>
        </is>
      </c>
      <c r="D14934" t="inlineStr">
        <is>
          <t>Store_049</t>
        </is>
      </c>
      <c r="E14934" t="inlineStr">
        <is>
          <t>North</t>
        </is>
      </c>
      <c r="F14934" t="inlineStr">
        <is>
          <t>P0146</t>
        </is>
      </c>
      <c r="G14934" t="inlineStr">
        <is>
          <t>Prod_0146</t>
        </is>
      </c>
      <c r="H14934" t="inlineStr">
        <is>
          <t>Food</t>
        </is>
      </c>
      <c r="I14934" t="n">
        <v>6</v>
      </c>
      <c r="J14934" t="n">
        <v>338.37</v>
      </c>
      <c r="K14934" t="n">
        <v>0.05</v>
      </c>
      <c r="L14934">
        <f>I14934*J14934*(1-K14934)</f>
        <v/>
      </c>
      <c r="M14934">
        <f>VLOOKUP(F14934,Products!A:D,4,FALSE)*I14934</f>
        <v/>
      </c>
      <c r="N14934">
        <f>L14934-M14934</f>
        <v/>
      </c>
    </row>
    <row r="14935">
      <c r="A14935" t="inlineStr">
        <is>
          <t>T1014933</t>
        </is>
      </c>
      <c r="B14935" t="inlineStr">
        <is>
          <t>2025-07-28</t>
        </is>
      </c>
      <c r="C14935" t="inlineStr">
        <is>
          <t>S030</t>
        </is>
      </c>
      <c r="D14935" t="inlineStr">
        <is>
          <t>Store_030</t>
        </is>
      </c>
      <c r="E14935" t="inlineStr">
        <is>
          <t>North</t>
        </is>
      </c>
      <c r="F14935" t="inlineStr">
        <is>
          <t>P0169</t>
        </is>
      </c>
      <c r="G14935" t="inlineStr">
        <is>
          <t>Prod_0169</t>
        </is>
      </c>
      <c r="H14935" t="inlineStr">
        <is>
          <t>Beverages</t>
        </is>
      </c>
      <c r="I14935" t="n">
        <v>9</v>
      </c>
      <c r="J14935" t="n">
        <v>719.55</v>
      </c>
      <c r="K14935" t="n">
        <v>0.15</v>
      </c>
      <c r="L14935">
        <f>I14935*J14935*(1-K14935)</f>
        <v/>
      </c>
      <c r="M14935">
        <f>VLOOKUP(F14935,Products!A:D,4,FALSE)*I14935</f>
        <v/>
      </c>
      <c r="N14935">
        <f>L14935-M14935</f>
        <v/>
      </c>
    </row>
    <row r="14936">
      <c r="A14936" t="inlineStr">
        <is>
          <t>T1014934</t>
        </is>
      </c>
      <c r="B14936" t="inlineStr">
        <is>
          <t>2025-04-01</t>
        </is>
      </c>
      <c r="C14936" t="inlineStr">
        <is>
          <t>S003</t>
        </is>
      </c>
      <c r="D14936" t="inlineStr">
        <is>
          <t>Store_003</t>
        </is>
      </c>
      <c r="E14936" t="inlineStr">
        <is>
          <t>North</t>
        </is>
      </c>
      <c r="F14936" t="inlineStr">
        <is>
          <t>P0064</t>
        </is>
      </c>
      <c r="G14936" t="inlineStr">
        <is>
          <t>Prod_0064</t>
        </is>
      </c>
      <c r="H14936" t="inlineStr">
        <is>
          <t>Beverages</t>
        </is>
      </c>
      <c r="I14936" t="n">
        <v>2</v>
      </c>
      <c r="J14936" t="n">
        <v>765.35</v>
      </c>
      <c r="K14936" t="n">
        <v>0.1</v>
      </c>
      <c r="L14936">
        <f>I14936*J14936*(1-K14936)</f>
        <v/>
      </c>
      <c r="M14936">
        <f>VLOOKUP(F14936,Products!A:D,4,FALSE)*I14936</f>
        <v/>
      </c>
      <c r="N14936">
        <f>L14936-M14936</f>
        <v/>
      </c>
    </row>
    <row r="14937">
      <c r="A14937" t="inlineStr">
        <is>
          <t>T1014935</t>
        </is>
      </c>
      <c r="B14937" t="inlineStr">
        <is>
          <t>2023-09-21</t>
        </is>
      </c>
      <c r="C14937" t="inlineStr">
        <is>
          <t>S014</t>
        </is>
      </c>
      <c r="D14937" t="inlineStr">
        <is>
          <t>Store_014</t>
        </is>
      </c>
      <c r="E14937" t="inlineStr">
        <is>
          <t>West</t>
        </is>
      </c>
      <c r="F14937" t="inlineStr">
        <is>
          <t>P0060</t>
        </is>
      </c>
      <c r="G14937" t="inlineStr">
        <is>
          <t>Prod_0060</t>
        </is>
      </c>
      <c r="H14937" t="inlineStr">
        <is>
          <t>Toys</t>
        </is>
      </c>
      <c r="I14937" t="n">
        <v>9</v>
      </c>
      <c r="J14937" t="n">
        <v>126.57</v>
      </c>
      <c r="K14937" t="n">
        <v>0</v>
      </c>
      <c r="L14937">
        <f>I14937*J14937*(1-K14937)</f>
        <v/>
      </c>
      <c r="M14937">
        <f>VLOOKUP(F14937,Products!A:D,4,FALSE)*I14937</f>
        <v/>
      </c>
      <c r="N14937">
        <f>L14937-M14937</f>
        <v/>
      </c>
    </row>
    <row r="14938">
      <c r="A14938" t="inlineStr">
        <is>
          <t>T1014936</t>
        </is>
      </c>
      <c r="B14938" t="inlineStr">
        <is>
          <t>2024-05-11</t>
        </is>
      </c>
      <c r="C14938" t="inlineStr">
        <is>
          <t>S003</t>
        </is>
      </c>
      <c r="D14938" t="inlineStr">
        <is>
          <t>Store_003</t>
        </is>
      </c>
      <c r="E14938" t="inlineStr">
        <is>
          <t>North</t>
        </is>
      </c>
      <c r="F14938" t="inlineStr">
        <is>
          <t>P0021</t>
        </is>
      </c>
      <c r="G14938" t="inlineStr">
        <is>
          <t>Prod_0021</t>
        </is>
      </c>
      <c r="H14938" t="inlineStr">
        <is>
          <t>Household</t>
        </is>
      </c>
      <c r="I14938" t="n">
        <v>2</v>
      </c>
      <c r="J14938" t="n">
        <v>142.01</v>
      </c>
      <c r="K14938" t="n">
        <v>0</v>
      </c>
      <c r="L14938">
        <f>I14938*J14938*(1-K14938)</f>
        <v/>
      </c>
      <c r="M14938">
        <f>VLOOKUP(F14938,Products!A:D,4,FALSE)*I14938</f>
        <v/>
      </c>
      <c r="N14938">
        <f>L14938-M14938</f>
        <v/>
      </c>
    </row>
    <row r="14939">
      <c r="A14939" t="inlineStr">
        <is>
          <t>T1014937</t>
        </is>
      </c>
      <c r="B14939" t="inlineStr">
        <is>
          <t>2023-12-28</t>
        </is>
      </c>
      <c r="C14939" t="inlineStr">
        <is>
          <t>S015</t>
        </is>
      </c>
      <c r="D14939" t="inlineStr">
        <is>
          <t>Store_015</t>
        </is>
      </c>
      <c r="E14939" t="inlineStr">
        <is>
          <t>North</t>
        </is>
      </c>
      <c r="F14939" t="inlineStr">
        <is>
          <t>P0044</t>
        </is>
      </c>
      <c r="G14939" t="inlineStr">
        <is>
          <t>Prod_0044</t>
        </is>
      </c>
      <c r="H14939" t="inlineStr">
        <is>
          <t>Food</t>
        </is>
      </c>
      <c r="I14939" t="n">
        <v>1</v>
      </c>
      <c r="J14939" t="n">
        <v>292.91</v>
      </c>
      <c r="K14939" t="n">
        <v>0</v>
      </c>
      <c r="L14939">
        <f>I14939*J14939*(1-K14939)</f>
        <v/>
      </c>
      <c r="M14939">
        <f>VLOOKUP(F14939,Products!A:D,4,FALSE)*I14939</f>
        <v/>
      </c>
      <c r="N14939">
        <f>L14939-M14939</f>
        <v/>
      </c>
    </row>
    <row r="14940">
      <c r="A14940" t="inlineStr">
        <is>
          <t>T1014938</t>
        </is>
      </c>
      <c r="B14940" t="inlineStr">
        <is>
          <t>2025-08-05</t>
        </is>
      </c>
      <c r="C14940" t="inlineStr">
        <is>
          <t>S014</t>
        </is>
      </c>
      <c r="D14940" t="inlineStr">
        <is>
          <t>Store_014</t>
        </is>
      </c>
      <c r="E14940" t="inlineStr">
        <is>
          <t>West</t>
        </is>
      </c>
      <c r="F14940" t="inlineStr">
        <is>
          <t>P0184</t>
        </is>
      </c>
      <c r="G14940" t="inlineStr">
        <is>
          <t>Prod_0184</t>
        </is>
      </c>
      <c r="H14940" t="inlineStr">
        <is>
          <t>Beverages</t>
        </is>
      </c>
      <c r="I14940" t="n">
        <v>2</v>
      </c>
      <c r="J14940" t="n">
        <v>600.67</v>
      </c>
      <c r="K14940" t="n">
        <v>0.15</v>
      </c>
      <c r="L14940">
        <f>I14940*J14940*(1-K14940)</f>
        <v/>
      </c>
      <c r="M14940">
        <f>VLOOKUP(F14940,Products!A:D,4,FALSE)*I14940</f>
        <v/>
      </c>
      <c r="N14940">
        <f>L14940-M14940</f>
        <v/>
      </c>
    </row>
    <row r="14941">
      <c r="A14941" t="inlineStr">
        <is>
          <t>T1014939</t>
        </is>
      </c>
      <c r="B14941" t="inlineStr">
        <is>
          <t>2024-10-01</t>
        </is>
      </c>
      <c r="C14941" t="inlineStr">
        <is>
          <t>S041</t>
        </is>
      </c>
      <c r="D14941" t="inlineStr">
        <is>
          <t>Store_041</t>
        </is>
      </c>
      <c r="E14941" t="inlineStr">
        <is>
          <t>East</t>
        </is>
      </c>
      <c r="F14941" t="inlineStr">
        <is>
          <t>P0149</t>
        </is>
      </c>
      <c r="G14941" t="inlineStr">
        <is>
          <t>Prod_0149</t>
        </is>
      </c>
      <c r="H14941" t="inlineStr">
        <is>
          <t>Toys</t>
        </is>
      </c>
      <c r="I14941" t="n">
        <v>8</v>
      </c>
      <c r="J14941" t="n">
        <v>63.84</v>
      </c>
      <c r="K14941" t="n">
        <v>0</v>
      </c>
      <c r="L14941">
        <f>I14941*J14941*(1-K14941)</f>
        <v/>
      </c>
      <c r="M14941">
        <f>VLOOKUP(F14941,Products!A:D,4,FALSE)*I14941</f>
        <v/>
      </c>
      <c r="N14941">
        <f>L14941-M14941</f>
        <v/>
      </c>
    </row>
    <row r="14942">
      <c r="A14942" t="inlineStr">
        <is>
          <t>T1014940</t>
        </is>
      </c>
      <c r="B14942" t="inlineStr">
        <is>
          <t>2025-04-10</t>
        </is>
      </c>
      <c r="C14942" t="inlineStr">
        <is>
          <t>S035</t>
        </is>
      </c>
      <c r="D14942" t="inlineStr">
        <is>
          <t>Store_035</t>
        </is>
      </c>
      <c r="E14942" t="inlineStr">
        <is>
          <t>Central</t>
        </is>
      </c>
      <c r="F14942" t="inlineStr">
        <is>
          <t>P0041</t>
        </is>
      </c>
      <c r="G14942" t="inlineStr">
        <is>
          <t>Prod_0041</t>
        </is>
      </c>
      <c r="H14942" t="inlineStr">
        <is>
          <t>Stationery</t>
        </is>
      </c>
      <c r="I14942" t="n">
        <v>7</v>
      </c>
      <c r="J14942" t="n">
        <v>381.81</v>
      </c>
      <c r="K14942" t="n">
        <v>0</v>
      </c>
      <c r="L14942">
        <f>I14942*J14942*(1-K14942)</f>
        <v/>
      </c>
      <c r="M14942">
        <f>VLOOKUP(F14942,Products!A:D,4,FALSE)*I14942</f>
        <v/>
      </c>
      <c r="N14942">
        <f>L14942-M14942</f>
        <v/>
      </c>
    </row>
    <row r="14943">
      <c r="A14943" t="inlineStr">
        <is>
          <t>T1014941</t>
        </is>
      </c>
      <c r="B14943" t="inlineStr">
        <is>
          <t>2023-05-05</t>
        </is>
      </c>
      <c r="C14943" t="inlineStr">
        <is>
          <t>S013</t>
        </is>
      </c>
      <c r="D14943" t="inlineStr">
        <is>
          <t>Store_013</t>
        </is>
      </c>
      <c r="E14943" t="inlineStr">
        <is>
          <t>North</t>
        </is>
      </c>
      <c r="F14943" t="inlineStr">
        <is>
          <t>P0126</t>
        </is>
      </c>
      <c r="G14943" t="inlineStr">
        <is>
          <t>Prod_0126</t>
        </is>
      </c>
      <c r="H14943" t="inlineStr">
        <is>
          <t>Toys</t>
        </is>
      </c>
      <c r="I14943" t="n">
        <v>7</v>
      </c>
      <c r="J14943" t="n">
        <v>316.67</v>
      </c>
      <c r="K14943" t="n">
        <v>0</v>
      </c>
      <c r="L14943">
        <f>I14943*J14943*(1-K14943)</f>
        <v/>
      </c>
      <c r="M14943">
        <f>VLOOKUP(F14943,Products!A:D,4,FALSE)*I14943</f>
        <v/>
      </c>
      <c r="N14943">
        <f>L14943-M14943</f>
        <v/>
      </c>
    </row>
    <row r="14944">
      <c r="A14944" t="inlineStr">
        <is>
          <t>T1014942</t>
        </is>
      </c>
      <c r="B14944" t="inlineStr">
        <is>
          <t>2024-03-12</t>
        </is>
      </c>
      <c r="C14944" t="inlineStr">
        <is>
          <t>S047</t>
        </is>
      </c>
      <c r="D14944" t="inlineStr">
        <is>
          <t>Store_047</t>
        </is>
      </c>
      <c r="E14944" t="inlineStr">
        <is>
          <t>North</t>
        </is>
      </c>
      <c r="F14944" t="inlineStr">
        <is>
          <t>P0073</t>
        </is>
      </c>
      <c r="G14944" t="inlineStr">
        <is>
          <t>Prod_0073</t>
        </is>
      </c>
      <c r="H14944" t="inlineStr">
        <is>
          <t>Food</t>
        </is>
      </c>
      <c r="I14944" t="n">
        <v>2</v>
      </c>
      <c r="J14944" t="n">
        <v>705.6799999999999</v>
      </c>
      <c r="K14944" t="n">
        <v>0.05</v>
      </c>
      <c r="L14944">
        <f>I14944*J14944*(1-K14944)</f>
        <v/>
      </c>
      <c r="M14944">
        <f>VLOOKUP(F14944,Products!A:D,4,FALSE)*I14944</f>
        <v/>
      </c>
      <c r="N14944">
        <f>L14944-M14944</f>
        <v/>
      </c>
    </row>
    <row r="14945">
      <c r="A14945" t="inlineStr">
        <is>
          <t>T1014943</t>
        </is>
      </c>
      <c r="B14945" t="inlineStr">
        <is>
          <t>2025-07-25</t>
        </is>
      </c>
      <c r="C14945" t="inlineStr">
        <is>
          <t>S019</t>
        </is>
      </c>
      <c r="D14945" t="inlineStr">
        <is>
          <t>Store_019</t>
        </is>
      </c>
      <c r="E14945" t="inlineStr">
        <is>
          <t>East</t>
        </is>
      </c>
      <c r="F14945" t="inlineStr">
        <is>
          <t>P0020</t>
        </is>
      </c>
      <c r="G14945" t="inlineStr">
        <is>
          <t>Prod_0020</t>
        </is>
      </c>
      <c r="H14945" t="inlineStr">
        <is>
          <t>Beverages</t>
        </is>
      </c>
      <c r="I14945" t="n">
        <v>7</v>
      </c>
      <c r="J14945" t="n">
        <v>701.1799999999999</v>
      </c>
      <c r="K14945" t="n">
        <v>0.1</v>
      </c>
      <c r="L14945">
        <f>I14945*J14945*(1-K14945)</f>
        <v/>
      </c>
      <c r="M14945">
        <f>VLOOKUP(F14945,Products!A:D,4,FALSE)*I14945</f>
        <v/>
      </c>
      <c r="N14945">
        <f>L14945-M14945</f>
        <v/>
      </c>
    </row>
    <row r="14946">
      <c r="A14946" t="inlineStr">
        <is>
          <t>T1014944</t>
        </is>
      </c>
      <c r="B14946" t="inlineStr">
        <is>
          <t>2024-11-08</t>
        </is>
      </c>
      <c r="C14946" t="inlineStr">
        <is>
          <t>S007</t>
        </is>
      </c>
      <c r="D14946" t="inlineStr">
        <is>
          <t>Store_007</t>
        </is>
      </c>
      <c r="E14946" t="inlineStr">
        <is>
          <t>East</t>
        </is>
      </c>
      <c r="F14946" t="inlineStr">
        <is>
          <t>P0004</t>
        </is>
      </c>
      <c r="G14946" t="inlineStr">
        <is>
          <t>Prod_0004</t>
        </is>
      </c>
      <c r="H14946" t="inlineStr">
        <is>
          <t>Household</t>
        </is>
      </c>
      <c r="I14946" t="n">
        <v>8</v>
      </c>
      <c r="J14946" t="n">
        <v>454.4</v>
      </c>
      <c r="K14946" t="n">
        <v>0</v>
      </c>
      <c r="L14946">
        <f>I14946*J14946*(1-K14946)</f>
        <v/>
      </c>
      <c r="M14946">
        <f>VLOOKUP(F14946,Products!A:D,4,FALSE)*I14946</f>
        <v/>
      </c>
      <c r="N14946">
        <f>L14946-M14946</f>
        <v/>
      </c>
    </row>
    <row r="14947">
      <c r="A14947" t="inlineStr">
        <is>
          <t>T1014945</t>
        </is>
      </c>
      <c r="B14947" t="inlineStr">
        <is>
          <t>2024-01-28</t>
        </is>
      </c>
      <c r="C14947" t="inlineStr">
        <is>
          <t>S020</t>
        </is>
      </c>
      <c r="D14947" t="inlineStr">
        <is>
          <t>Store_020</t>
        </is>
      </c>
      <c r="E14947" t="inlineStr">
        <is>
          <t>West</t>
        </is>
      </c>
      <c r="F14947" t="inlineStr">
        <is>
          <t>P0171</t>
        </is>
      </c>
      <c r="G14947" t="inlineStr">
        <is>
          <t>Prod_0171</t>
        </is>
      </c>
      <c r="H14947" t="inlineStr">
        <is>
          <t>Household</t>
        </is>
      </c>
      <c r="I14947" t="n">
        <v>4</v>
      </c>
      <c r="J14947" t="n">
        <v>343.71</v>
      </c>
      <c r="K14947" t="n">
        <v>0</v>
      </c>
      <c r="L14947">
        <f>I14947*J14947*(1-K14947)</f>
        <v/>
      </c>
      <c r="M14947">
        <f>VLOOKUP(F14947,Products!A:D,4,FALSE)*I14947</f>
        <v/>
      </c>
      <c r="N14947">
        <f>L14947-M14947</f>
        <v/>
      </c>
    </row>
    <row r="14948">
      <c r="A14948" t="inlineStr">
        <is>
          <t>T1014946</t>
        </is>
      </c>
      <c r="B14948" t="inlineStr">
        <is>
          <t>2025-05-24</t>
        </is>
      </c>
      <c r="C14948" t="inlineStr">
        <is>
          <t>S020</t>
        </is>
      </c>
      <c r="D14948" t="inlineStr">
        <is>
          <t>Store_020</t>
        </is>
      </c>
      <c r="E14948" t="inlineStr">
        <is>
          <t>West</t>
        </is>
      </c>
      <c r="F14948" t="inlineStr">
        <is>
          <t>P0070</t>
        </is>
      </c>
      <c r="G14948" t="inlineStr">
        <is>
          <t>Prod_0070</t>
        </is>
      </c>
      <c r="H14948" t="inlineStr">
        <is>
          <t>Beverages</t>
        </is>
      </c>
      <c r="I14948" t="n">
        <v>9</v>
      </c>
      <c r="J14948" t="n">
        <v>599.92</v>
      </c>
      <c r="K14948" t="n">
        <v>0</v>
      </c>
      <c r="L14948">
        <f>I14948*J14948*(1-K14948)</f>
        <v/>
      </c>
      <c r="M14948">
        <f>VLOOKUP(F14948,Products!A:D,4,FALSE)*I14948</f>
        <v/>
      </c>
      <c r="N14948">
        <f>L14948-M14948</f>
        <v/>
      </c>
    </row>
    <row r="14949">
      <c r="A14949" t="inlineStr">
        <is>
          <t>T1014947</t>
        </is>
      </c>
      <c r="B14949" t="inlineStr">
        <is>
          <t>2025-07-30</t>
        </is>
      </c>
      <c r="C14949" t="inlineStr">
        <is>
          <t>S037</t>
        </is>
      </c>
      <c r="D14949" t="inlineStr">
        <is>
          <t>Store_037</t>
        </is>
      </c>
      <c r="E14949" t="inlineStr">
        <is>
          <t>East</t>
        </is>
      </c>
      <c r="F14949" t="inlineStr">
        <is>
          <t>P0024</t>
        </is>
      </c>
      <c r="G14949" t="inlineStr">
        <is>
          <t>Prod_0024</t>
        </is>
      </c>
      <c r="H14949" t="inlineStr">
        <is>
          <t>Clothing</t>
        </is>
      </c>
      <c r="I14949" t="n">
        <v>2</v>
      </c>
      <c r="J14949" t="n">
        <v>123.75</v>
      </c>
      <c r="K14949" t="n">
        <v>0.1</v>
      </c>
      <c r="L14949">
        <f>I14949*J14949*(1-K14949)</f>
        <v/>
      </c>
      <c r="M14949">
        <f>VLOOKUP(F14949,Products!A:D,4,FALSE)*I14949</f>
        <v/>
      </c>
      <c r="N14949">
        <f>L14949-M14949</f>
        <v/>
      </c>
    </row>
    <row r="14950">
      <c r="A14950" t="inlineStr">
        <is>
          <t>T1014948</t>
        </is>
      </c>
      <c r="B14950" t="inlineStr">
        <is>
          <t>2023-06-02</t>
        </is>
      </c>
      <c r="C14950" t="inlineStr">
        <is>
          <t>S042</t>
        </is>
      </c>
      <c r="D14950" t="inlineStr">
        <is>
          <t>Store_042</t>
        </is>
      </c>
      <c r="E14950" t="inlineStr">
        <is>
          <t>Central</t>
        </is>
      </c>
      <c r="F14950" t="inlineStr">
        <is>
          <t>P0192</t>
        </is>
      </c>
      <c r="G14950" t="inlineStr">
        <is>
          <t>Prod_0192</t>
        </is>
      </c>
      <c r="H14950" t="inlineStr">
        <is>
          <t>Beverages</t>
        </is>
      </c>
      <c r="I14950" t="n">
        <v>9</v>
      </c>
      <c r="J14950" t="n">
        <v>458.24</v>
      </c>
      <c r="K14950" t="n">
        <v>0</v>
      </c>
      <c r="L14950">
        <f>I14950*J14950*(1-K14950)</f>
        <v/>
      </c>
      <c r="M14950">
        <f>VLOOKUP(F14950,Products!A:D,4,FALSE)*I14950</f>
        <v/>
      </c>
      <c r="N14950">
        <f>L14950-M14950</f>
        <v/>
      </c>
    </row>
    <row r="14951">
      <c r="A14951" t="inlineStr">
        <is>
          <t>T1014949</t>
        </is>
      </c>
      <c r="B14951" t="inlineStr">
        <is>
          <t>2024-08-19</t>
        </is>
      </c>
      <c r="C14951" t="inlineStr">
        <is>
          <t>S024</t>
        </is>
      </c>
      <c r="D14951" t="inlineStr">
        <is>
          <t>Store_024</t>
        </is>
      </c>
      <c r="E14951" t="inlineStr">
        <is>
          <t>South</t>
        </is>
      </c>
      <c r="F14951" t="inlineStr">
        <is>
          <t>P0177</t>
        </is>
      </c>
      <c r="G14951" t="inlineStr">
        <is>
          <t>Prod_0177</t>
        </is>
      </c>
      <c r="H14951" t="inlineStr">
        <is>
          <t>Household</t>
        </is>
      </c>
      <c r="I14951" t="n">
        <v>4</v>
      </c>
      <c r="J14951" t="n">
        <v>224.77</v>
      </c>
      <c r="K14951" t="n">
        <v>0.1</v>
      </c>
      <c r="L14951">
        <f>I14951*J14951*(1-K14951)</f>
        <v/>
      </c>
      <c r="M14951">
        <f>VLOOKUP(F14951,Products!A:D,4,FALSE)*I14951</f>
        <v/>
      </c>
      <c r="N14951">
        <f>L14951-M14951</f>
        <v/>
      </c>
    </row>
    <row r="14952">
      <c r="A14952" t="inlineStr">
        <is>
          <t>T1014950</t>
        </is>
      </c>
      <c r="B14952" t="inlineStr">
        <is>
          <t>2023-12-25</t>
        </is>
      </c>
      <c r="C14952" t="inlineStr">
        <is>
          <t>S008</t>
        </is>
      </c>
      <c r="D14952" t="inlineStr">
        <is>
          <t>Store_008</t>
        </is>
      </c>
      <c r="E14952" t="inlineStr">
        <is>
          <t>East</t>
        </is>
      </c>
      <c r="F14952" t="inlineStr">
        <is>
          <t>P0179</t>
        </is>
      </c>
      <c r="G14952" t="inlineStr">
        <is>
          <t>Prod_0179</t>
        </is>
      </c>
      <c r="H14952" t="inlineStr">
        <is>
          <t>Household</t>
        </is>
      </c>
      <c r="I14952" t="n">
        <v>1</v>
      </c>
      <c r="J14952" t="n">
        <v>183.19</v>
      </c>
      <c r="K14952" t="n">
        <v>0.15</v>
      </c>
      <c r="L14952">
        <f>I14952*J14952*(1-K14952)</f>
        <v/>
      </c>
      <c r="M14952">
        <f>VLOOKUP(F14952,Products!A:D,4,FALSE)*I14952</f>
        <v/>
      </c>
      <c r="N14952">
        <f>L14952-M14952</f>
        <v/>
      </c>
    </row>
    <row r="14953">
      <c r="A14953" t="inlineStr">
        <is>
          <t>T1014951</t>
        </is>
      </c>
      <c r="B14953" t="inlineStr">
        <is>
          <t>2023-02-07</t>
        </is>
      </c>
      <c r="C14953" t="inlineStr">
        <is>
          <t>S008</t>
        </is>
      </c>
      <c r="D14953" t="inlineStr">
        <is>
          <t>Store_008</t>
        </is>
      </c>
      <c r="E14953" t="inlineStr">
        <is>
          <t>East</t>
        </is>
      </c>
      <c r="F14953" t="inlineStr">
        <is>
          <t>P0093</t>
        </is>
      </c>
      <c r="G14953" t="inlineStr">
        <is>
          <t>Prod_0093</t>
        </is>
      </c>
      <c r="H14953" t="inlineStr">
        <is>
          <t>Electronics</t>
        </is>
      </c>
      <c r="I14953" t="n">
        <v>1</v>
      </c>
      <c r="J14953" t="n">
        <v>252.44</v>
      </c>
      <c r="K14953" t="n">
        <v>0</v>
      </c>
      <c r="L14953">
        <f>I14953*J14953*(1-K14953)</f>
        <v/>
      </c>
      <c r="M14953">
        <f>VLOOKUP(F14953,Products!A:D,4,FALSE)*I14953</f>
        <v/>
      </c>
      <c r="N14953">
        <f>L14953-M14953</f>
        <v/>
      </c>
    </row>
    <row r="14954">
      <c r="A14954" t="inlineStr">
        <is>
          <t>T1014952</t>
        </is>
      </c>
      <c r="B14954" t="inlineStr">
        <is>
          <t>2025-03-29</t>
        </is>
      </c>
      <c r="C14954" t="inlineStr">
        <is>
          <t>S003</t>
        </is>
      </c>
      <c r="D14954" t="inlineStr">
        <is>
          <t>Store_003</t>
        </is>
      </c>
      <c r="E14954" t="inlineStr">
        <is>
          <t>North</t>
        </is>
      </c>
      <c r="F14954" t="inlineStr">
        <is>
          <t>P0066</t>
        </is>
      </c>
      <c r="G14954" t="inlineStr">
        <is>
          <t>Prod_0066</t>
        </is>
      </c>
      <c r="H14954" t="inlineStr">
        <is>
          <t>Household</t>
        </is>
      </c>
      <c r="I14954" t="n">
        <v>7</v>
      </c>
      <c r="J14954" t="n">
        <v>474.07</v>
      </c>
      <c r="K14954" t="n">
        <v>0</v>
      </c>
      <c r="L14954">
        <f>I14954*J14954*(1-K14954)</f>
        <v/>
      </c>
      <c r="M14954">
        <f>VLOOKUP(F14954,Products!A:D,4,FALSE)*I14954</f>
        <v/>
      </c>
      <c r="N14954">
        <f>L14954-M14954</f>
        <v/>
      </c>
    </row>
    <row r="14955">
      <c r="A14955" t="inlineStr">
        <is>
          <t>T1014953</t>
        </is>
      </c>
      <c r="B14955" t="inlineStr">
        <is>
          <t>2024-12-04</t>
        </is>
      </c>
      <c r="C14955" t="inlineStr">
        <is>
          <t>S043</t>
        </is>
      </c>
      <c r="D14955" t="inlineStr">
        <is>
          <t>Store_043</t>
        </is>
      </c>
      <c r="E14955" t="inlineStr">
        <is>
          <t>East</t>
        </is>
      </c>
      <c r="F14955" t="inlineStr">
        <is>
          <t>P0058</t>
        </is>
      </c>
      <c r="G14955" t="inlineStr">
        <is>
          <t>Prod_0058</t>
        </is>
      </c>
      <c r="H14955" t="inlineStr">
        <is>
          <t>Stationery</t>
        </is>
      </c>
      <c r="I14955" t="n">
        <v>9</v>
      </c>
      <c r="J14955" t="n">
        <v>486.61</v>
      </c>
      <c r="K14955" t="n">
        <v>0.05</v>
      </c>
      <c r="L14955">
        <f>I14955*J14955*(1-K14955)</f>
        <v/>
      </c>
      <c r="M14955">
        <f>VLOOKUP(F14955,Products!A:D,4,FALSE)*I14955</f>
        <v/>
      </c>
      <c r="N14955">
        <f>L14955-M14955</f>
        <v/>
      </c>
    </row>
    <row r="14956">
      <c r="A14956" t="inlineStr">
        <is>
          <t>T1014954</t>
        </is>
      </c>
      <c r="B14956" t="inlineStr">
        <is>
          <t>2024-05-21</t>
        </is>
      </c>
      <c r="C14956" t="inlineStr">
        <is>
          <t>S023</t>
        </is>
      </c>
      <c r="D14956" t="inlineStr">
        <is>
          <t>Store_023</t>
        </is>
      </c>
      <c r="E14956" t="inlineStr">
        <is>
          <t>South</t>
        </is>
      </c>
      <c r="F14956" t="inlineStr">
        <is>
          <t>P0088</t>
        </is>
      </c>
      <c r="G14956" t="inlineStr">
        <is>
          <t>Prod_0088</t>
        </is>
      </c>
      <c r="H14956" t="inlineStr">
        <is>
          <t>Toys</t>
        </is>
      </c>
      <c r="I14956" t="n">
        <v>7</v>
      </c>
      <c r="J14956" t="n">
        <v>525.22</v>
      </c>
      <c r="K14956" t="n">
        <v>0.05</v>
      </c>
      <c r="L14956">
        <f>I14956*J14956*(1-K14956)</f>
        <v/>
      </c>
      <c r="M14956">
        <f>VLOOKUP(F14956,Products!A:D,4,FALSE)*I14956</f>
        <v/>
      </c>
      <c r="N14956">
        <f>L14956-M14956</f>
        <v/>
      </c>
    </row>
    <row r="14957">
      <c r="A14957" t="inlineStr">
        <is>
          <t>T1014955</t>
        </is>
      </c>
      <c r="B14957" t="inlineStr">
        <is>
          <t>2023-09-30</t>
        </is>
      </c>
      <c r="C14957" t="inlineStr">
        <is>
          <t>S006</t>
        </is>
      </c>
      <c r="D14957" t="inlineStr">
        <is>
          <t>Store_006</t>
        </is>
      </c>
      <c r="E14957" t="inlineStr">
        <is>
          <t>East</t>
        </is>
      </c>
      <c r="F14957" t="inlineStr">
        <is>
          <t>P0107</t>
        </is>
      </c>
      <c r="G14957" t="inlineStr">
        <is>
          <t>Prod_0107</t>
        </is>
      </c>
      <c r="H14957" t="inlineStr">
        <is>
          <t>Stationery</t>
        </is>
      </c>
      <c r="I14957" t="n">
        <v>3</v>
      </c>
      <c r="J14957" t="n">
        <v>725.73</v>
      </c>
      <c r="K14957" t="n">
        <v>0</v>
      </c>
      <c r="L14957">
        <f>I14957*J14957*(1-K14957)</f>
        <v/>
      </c>
      <c r="M14957">
        <f>VLOOKUP(F14957,Products!A:D,4,FALSE)*I14957</f>
        <v/>
      </c>
      <c r="N14957">
        <f>L14957-M14957</f>
        <v/>
      </c>
    </row>
    <row r="14958">
      <c r="A14958" t="inlineStr">
        <is>
          <t>T1014956</t>
        </is>
      </c>
      <c r="B14958" t="inlineStr">
        <is>
          <t>2025-07-08</t>
        </is>
      </c>
      <c r="C14958" t="inlineStr">
        <is>
          <t>S032</t>
        </is>
      </c>
      <c r="D14958" t="inlineStr">
        <is>
          <t>Store_032</t>
        </is>
      </c>
      <c r="E14958" t="inlineStr">
        <is>
          <t>Central</t>
        </is>
      </c>
      <c r="F14958" t="inlineStr">
        <is>
          <t>P0171</t>
        </is>
      </c>
      <c r="G14958" t="inlineStr">
        <is>
          <t>Prod_0171</t>
        </is>
      </c>
      <c r="H14958" t="inlineStr">
        <is>
          <t>Household</t>
        </is>
      </c>
      <c r="I14958" t="n">
        <v>9</v>
      </c>
      <c r="J14958" t="n">
        <v>337.52</v>
      </c>
      <c r="K14958" t="n">
        <v>0</v>
      </c>
      <c r="L14958">
        <f>I14958*J14958*(1-K14958)</f>
        <v/>
      </c>
      <c r="M14958">
        <f>VLOOKUP(F14958,Products!A:D,4,FALSE)*I14958</f>
        <v/>
      </c>
      <c r="N14958">
        <f>L14958-M14958</f>
        <v/>
      </c>
    </row>
    <row r="14959">
      <c r="A14959" t="inlineStr">
        <is>
          <t>T1014957</t>
        </is>
      </c>
      <c r="B14959" t="inlineStr">
        <is>
          <t>2025-07-21</t>
        </is>
      </c>
      <c r="C14959" t="inlineStr">
        <is>
          <t>S006</t>
        </is>
      </c>
      <c r="D14959" t="inlineStr">
        <is>
          <t>Store_006</t>
        </is>
      </c>
      <c r="E14959" t="inlineStr">
        <is>
          <t>East</t>
        </is>
      </c>
      <c r="F14959" t="inlineStr">
        <is>
          <t>P0189</t>
        </is>
      </c>
      <c r="G14959" t="inlineStr">
        <is>
          <t>Prod_0189</t>
        </is>
      </c>
      <c r="H14959" t="inlineStr">
        <is>
          <t>Food</t>
        </is>
      </c>
      <c r="I14959" t="n">
        <v>5</v>
      </c>
      <c r="J14959" t="n">
        <v>925.89</v>
      </c>
      <c r="K14959" t="n">
        <v>0</v>
      </c>
      <c r="L14959">
        <f>I14959*J14959*(1-K14959)</f>
        <v/>
      </c>
      <c r="M14959">
        <f>VLOOKUP(F14959,Products!A:D,4,FALSE)*I14959</f>
        <v/>
      </c>
      <c r="N14959">
        <f>L14959-M14959</f>
        <v/>
      </c>
    </row>
    <row r="14960">
      <c r="A14960" t="inlineStr">
        <is>
          <t>T1014958</t>
        </is>
      </c>
      <c r="B14960" t="inlineStr">
        <is>
          <t>2023-10-22</t>
        </is>
      </c>
      <c r="C14960" t="inlineStr">
        <is>
          <t>S005</t>
        </is>
      </c>
      <c r="D14960" t="inlineStr">
        <is>
          <t>Store_005</t>
        </is>
      </c>
      <c r="E14960" t="inlineStr">
        <is>
          <t>Central</t>
        </is>
      </c>
      <c r="F14960" t="inlineStr">
        <is>
          <t>P0087</t>
        </is>
      </c>
      <c r="G14960" t="inlineStr">
        <is>
          <t>Prod_0087</t>
        </is>
      </c>
      <c r="H14960" t="inlineStr">
        <is>
          <t>Clothing</t>
        </is>
      </c>
      <c r="I14960" t="n">
        <v>8</v>
      </c>
      <c r="J14960" t="n">
        <v>389.79</v>
      </c>
      <c r="K14960" t="n">
        <v>0</v>
      </c>
      <c r="L14960">
        <f>I14960*J14960*(1-K14960)</f>
        <v/>
      </c>
      <c r="M14960">
        <f>VLOOKUP(F14960,Products!A:D,4,FALSE)*I14960</f>
        <v/>
      </c>
      <c r="N14960">
        <f>L14960-M14960</f>
        <v/>
      </c>
    </row>
    <row r="14961">
      <c r="A14961" t="inlineStr">
        <is>
          <t>T1014959</t>
        </is>
      </c>
      <c r="B14961" t="inlineStr">
        <is>
          <t>2025-01-14</t>
        </is>
      </c>
      <c r="C14961" t="inlineStr">
        <is>
          <t>S046</t>
        </is>
      </c>
      <c r="D14961" t="inlineStr">
        <is>
          <t>Store_046</t>
        </is>
      </c>
      <c r="E14961" t="inlineStr">
        <is>
          <t>South</t>
        </is>
      </c>
      <c r="F14961" t="inlineStr">
        <is>
          <t>P0055</t>
        </is>
      </c>
      <c r="G14961" t="inlineStr">
        <is>
          <t>Prod_0055</t>
        </is>
      </c>
      <c r="H14961" t="inlineStr">
        <is>
          <t>Beverages</t>
        </is>
      </c>
      <c r="I14961" t="n">
        <v>6</v>
      </c>
      <c r="J14961" t="n">
        <v>186.6</v>
      </c>
      <c r="K14961" t="n">
        <v>0</v>
      </c>
      <c r="L14961">
        <f>I14961*J14961*(1-K14961)</f>
        <v/>
      </c>
      <c r="M14961">
        <f>VLOOKUP(F14961,Products!A:D,4,FALSE)*I14961</f>
        <v/>
      </c>
      <c r="N14961">
        <f>L14961-M14961</f>
        <v/>
      </c>
    </row>
    <row r="14962">
      <c r="A14962" t="inlineStr">
        <is>
          <t>T1014960</t>
        </is>
      </c>
      <c r="B14962" t="inlineStr">
        <is>
          <t>2025-02-22</t>
        </is>
      </c>
      <c r="C14962" t="inlineStr">
        <is>
          <t>S039</t>
        </is>
      </c>
      <c r="D14962" t="inlineStr">
        <is>
          <t>Store_039</t>
        </is>
      </c>
      <c r="E14962" t="inlineStr">
        <is>
          <t>North</t>
        </is>
      </c>
      <c r="F14962" t="inlineStr">
        <is>
          <t>P0029</t>
        </is>
      </c>
      <c r="G14962" t="inlineStr">
        <is>
          <t>Prod_0029</t>
        </is>
      </c>
      <c r="H14962" t="inlineStr">
        <is>
          <t>Clothing</t>
        </is>
      </c>
      <c r="I14962" t="n">
        <v>6</v>
      </c>
      <c r="J14962" t="n">
        <v>764.14</v>
      </c>
      <c r="K14962" t="n">
        <v>0.15</v>
      </c>
      <c r="L14962">
        <f>I14962*J14962*(1-K14962)</f>
        <v/>
      </c>
      <c r="M14962">
        <f>VLOOKUP(F14962,Products!A:D,4,FALSE)*I14962</f>
        <v/>
      </c>
      <c r="N14962">
        <f>L14962-M14962</f>
        <v/>
      </c>
    </row>
    <row r="14963">
      <c r="A14963" t="inlineStr">
        <is>
          <t>T1014961</t>
        </is>
      </c>
      <c r="B14963" t="inlineStr">
        <is>
          <t>2023-08-13</t>
        </is>
      </c>
      <c r="C14963" t="inlineStr">
        <is>
          <t>S008</t>
        </is>
      </c>
      <c r="D14963" t="inlineStr">
        <is>
          <t>Store_008</t>
        </is>
      </c>
      <c r="E14963" t="inlineStr">
        <is>
          <t>East</t>
        </is>
      </c>
      <c r="F14963" t="inlineStr">
        <is>
          <t>P0102</t>
        </is>
      </c>
      <c r="G14963" t="inlineStr">
        <is>
          <t>Prod_0102</t>
        </is>
      </c>
      <c r="H14963" t="inlineStr">
        <is>
          <t>Food</t>
        </is>
      </c>
      <c r="I14963" t="n">
        <v>4</v>
      </c>
      <c r="J14963" t="n">
        <v>807.21</v>
      </c>
      <c r="K14963" t="n">
        <v>0</v>
      </c>
      <c r="L14963">
        <f>I14963*J14963*(1-K14963)</f>
        <v/>
      </c>
      <c r="M14963">
        <f>VLOOKUP(F14963,Products!A:D,4,FALSE)*I14963</f>
        <v/>
      </c>
      <c r="N14963">
        <f>L14963-M14963</f>
        <v/>
      </c>
    </row>
    <row r="14964">
      <c r="A14964" t="inlineStr">
        <is>
          <t>T1014962</t>
        </is>
      </c>
      <c r="B14964" t="inlineStr">
        <is>
          <t>2024-05-19</t>
        </is>
      </c>
      <c r="C14964" t="inlineStr">
        <is>
          <t>S026</t>
        </is>
      </c>
      <c r="D14964" t="inlineStr">
        <is>
          <t>Store_026</t>
        </is>
      </c>
      <c r="E14964" t="inlineStr">
        <is>
          <t>North</t>
        </is>
      </c>
      <c r="F14964" t="inlineStr">
        <is>
          <t>P0033</t>
        </is>
      </c>
      <c r="G14964" t="inlineStr">
        <is>
          <t>Prod_0033</t>
        </is>
      </c>
      <c r="H14964" t="inlineStr">
        <is>
          <t>Food</t>
        </is>
      </c>
      <c r="I14964" t="n">
        <v>8</v>
      </c>
      <c r="J14964" t="n">
        <v>409.75</v>
      </c>
      <c r="K14964" t="n">
        <v>0</v>
      </c>
      <c r="L14964">
        <f>I14964*J14964*(1-K14964)</f>
        <v/>
      </c>
      <c r="M14964">
        <f>VLOOKUP(F14964,Products!A:D,4,FALSE)*I14964</f>
        <v/>
      </c>
      <c r="N14964">
        <f>L14964-M14964</f>
        <v/>
      </c>
    </row>
    <row r="14965">
      <c r="A14965" t="inlineStr">
        <is>
          <t>T1014963</t>
        </is>
      </c>
      <c r="B14965" t="inlineStr">
        <is>
          <t>2025-03-17</t>
        </is>
      </c>
      <c r="C14965" t="inlineStr">
        <is>
          <t>S037</t>
        </is>
      </c>
      <c r="D14965" t="inlineStr">
        <is>
          <t>Store_037</t>
        </is>
      </c>
      <c r="E14965" t="inlineStr">
        <is>
          <t>East</t>
        </is>
      </c>
      <c r="F14965" t="inlineStr">
        <is>
          <t>P0166</t>
        </is>
      </c>
      <c r="G14965" t="inlineStr">
        <is>
          <t>Prod_0166</t>
        </is>
      </c>
      <c r="H14965" t="inlineStr">
        <is>
          <t>Electronics</t>
        </is>
      </c>
      <c r="I14965" t="n">
        <v>1</v>
      </c>
      <c r="J14965" t="n">
        <v>557.21</v>
      </c>
      <c r="K14965" t="n">
        <v>0</v>
      </c>
      <c r="L14965">
        <f>I14965*J14965*(1-K14965)</f>
        <v/>
      </c>
      <c r="M14965">
        <f>VLOOKUP(F14965,Products!A:D,4,FALSE)*I14965</f>
        <v/>
      </c>
      <c r="N14965">
        <f>L14965-M14965</f>
        <v/>
      </c>
    </row>
    <row r="14966">
      <c r="A14966" t="inlineStr">
        <is>
          <t>T1014964</t>
        </is>
      </c>
      <c r="B14966" t="inlineStr">
        <is>
          <t>2023-09-19</t>
        </is>
      </c>
      <c r="C14966" t="inlineStr">
        <is>
          <t>S036</t>
        </is>
      </c>
      <c r="D14966" t="inlineStr">
        <is>
          <t>Store_036</t>
        </is>
      </c>
      <c r="E14966" t="inlineStr">
        <is>
          <t>Central</t>
        </is>
      </c>
      <c r="F14966" t="inlineStr">
        <is>
          <t>P0016</t>
        </is>
      </c>
      <c r="G14966" t="inlineStr">
        <is>
          <t>Prod_0016</t>
        </is>
      </c>
      <c r="H14966" t="inlineStr">
        <is>
          <t>Food</t>
        </is>
      </c>
      <c r="I14966" t="n">
        <v>8</v>
      </c>
      <c r="J14966" t="n">
        <v>1004.65</v>
      </c>
      <c r="K14966" t="n">
        <v>0</v>
      </c>
      <c r="L14966">
        <f>I14966*J14966*(1-K14966)</f>
        <v/>
      </c>
      <c r="M14966">
        <f>VLOOKUP(F14966,Products!A:D,4,FALSE)*I14966</f>
        <v/>
      </c>
      <c r="N14966">
        <f>L14966-M14966</f>
        <v/>
      </c>
    </row>
    <row r="14967">
      <c r="A14967" t="inlineStr">
        <is>
          <t>T1014965</t>
        </is>
      </c>
      <c r="B14967" t="inlineStr">
        <is>
          <t>2024-08-22</t>
        </is>
      </c>
      <c r="C14967" t="inlineStr">
        <is>
          <t>S047</t>
        </is>
      </c>
      <c r="D14967" t="inlineStr">
        <is>
          <t>Store_047</t>
        </is>
      </c>
      <c r="E14967" t="inlineStr">
        <is>
          <t>North</t>
        </is>
      </c>
      <c r="F14967" t="inlineStr">
        <is>
          <t>P0083</t>
        </is>
      </c>
      <c r="G14967" t="inlineStr">
        <is>
          <t>Prod_0083</t>
        </is>
      </c>
      <c r="H14967" t="inlineStr">
        <is>
          <t>Clothing</t>
        </is>
      </c>
      <c r="I14967" t="n">
        <v>9</v>
      </c>
      <c r="J14967" t="n">
        <v>675.77</v>
      </c>
      <c r="K14967" t="n">
        <v>0</v>
      </c>
      <c r="L14967">
        <f>I14967*J14967*(1-K14967)</f>
        <v/>
      </c>
      <c r="M14967">
        <f>VLOOKUP(F14967,Products!A:D,4,FALSE)*I14967</f>
        <v/>
      </c>
      <c r="N14967">
        <f>L14967-M14967</f>
        <v/>
      </c>
    </row>
    <row r="14968">
      <c r="A14968" t="inlineStr">
        <is>
          <t>T1014966</t>
        </is>
      </c>
      <c r="B14968" t="inlineStr">
        <is>
          <t>2024-08-01</t>
        </is>
      </c>
      <c r="C14968" t="inlineStr">
        <is>
          <t>S025</t>
        </is>
      </c>
      <c r="D14968" t="inlineStr">
        <is>
          <t>Store_025</t>
        </is>
      </c>
      <c r="E14968" t="inlineStr">
        <is>
          <t>Central</t>
        </is>
      </c>
      <c r="F14968" t="inlineStr">
        <is>
          <t>P0063</t>
        </is>
      </c>
      <c r="G14968" t="inlineStr">
        <is>
          <t>Prod_0063</t>
        </is>
      </c>
      <c r="H14968" t="inlineStr">
        <is>
          <t>Clothing</t>
        </is>
      </c>
      <c r="I14968" t="n">
        <v>1</v>
      </c>
      <c r="J14968" t="n">
        <v>211.32</v>
      </c>
      <c r="K14968" t="n">
        <v>0</v>
      </c>
      <c r="L14968">
        <f>I14968*J14968*(1-K14968)</f>
        <v/>
      </c>
      <c r="M14968">
        <f>VLOOKUP(F14968,Products!A:D,4,FALSE)*I14968</f>
        <v/>
      </c>
      <c r="N14968">
        <f>L14968-M14968</f>
        <v/>
      </c>
    </row>
    <row r="14969">
      <c r="A14969" t="inlineStr">
        <is>
          <t>T1014967</t>
        </is>
      </c>
      <c r="B14969" t="inlineStr">
        <is>
          <t>2024-09-10</t>
        </is>
      </c>
      <c r="C14969" t="inlineStr">
        <is>
          <t>S002</t>
        </is>
      </c>
      <c r="D14969" t="inlineStr">
        <is>
          <t>Store_002</t>
        </is>
      </c>
      <c r="E14969" t="inlineStr">
        <is>
          <t>South</t>
        </is>
      </c>
      <c r="F14969" t="inlineStr">
        <is>
          <t>P0178</t>
        </is>
      </c>
      <c r="G14969" t="inlineStr">
        <is>
          <t>Prod_0178</t>
        </is>
      </c>
      <c r="H14969" t="inlineStr">
        <is>
          <t>Beverages</t>
        </is>
      </c>
      <c r="I14969" t="n">
        <v>3</v>
      </c>
      <c r="J14969" t="n">
        <v>805.97</v>
      </c>
      <c r="K14969" t="n">
        <v>0</v>
      </c>
      <c r="L14969">
        <f>I14969*J14969*(1-K14969)</f>
        <v/>
      </c>
      <c r="M14969">
        <f>VLOOKUP(F14969,Products!A:D,4,FALSE)*I14969</f>
        <v/>
      </c>
      <c r="N14969">
        <f>L14969-M14969</f>
        <v/>
      </c>
    </row>
    <row r="14970">
      <c r="A14970" t="inlineStr">
        <is>
          <t>T1014968</t>
        </is>
      </c>
      <c r="B14970" t="inlineStr">
        <is>
          <t>2023-05-29</t>
        </is>
      </c>
      <c r="C14970" t="inlineStr">
        <is>
          <t>S011</t>
        </is>
      </c>
      <c r="D14970" t="inlineStr">
        <is>
          <t>Store_011</t>
        </is>
      </c>
      <c r="E14970" t="inlineStr">
        <is>
          <t>South</t>
        </is>
      </c>
      <c r="F14970" t="inlineStr">
        <is>
          <t>P0099</t>
        </is>
      </c>
      <c r="G14970" t="inlineStr">
        <is>
          <t>Prod_0099</t>
        </is>
      </c>
      <c r="H14970" t="inlineStr">
        <is>
          <t>Beverages</t>
        </is>
      </c>
      <c r="I14970" t="n">
        <v>3</v>
      </c>
      <c r="J14970" t="n">
        <v>116.59</v>
      </c>
      <c r="K14970" t="n">
        <v>0</v>
      </c>
      <c r="L14970">
        <f>I14970*J14970*(1-K14970)</f>
        <v/>
      </c>
      <c r="M14970">
        <f>VLOOKUP(F14970,Products!A:D,4,FALSE)*I14970</f>
        <v/>
      </c>
      <c r="N14970">
        <f>L14970-M14970</f>
        <v/>
      </c>
    </row>
    <row r="14971">
      <c r="A14971" t="inlineStr">
        <is>
          <t>T1014969</t>
        </is>
      </c>
      <c r="B14971" t="inlineStr">
        <is>
          <t>2024-01-15</t>
        </is>
      </c>
      <c r="C14971" t="inlineStr">
        <is>
          <t>S009</t>
        </is>
      </c>
      <c r="D14971" t="inlineStr">
        <is>
          <t>Store_009</t>
        </is>
      </c>
      <c r="E14971" t="inlineStr">
        <is>
          <t>Central</t>
        </is>
      </c>
      <c r="F14971" t="inlineStr">
        <is>
          <t>P0192</t>
        </is>
      </c>
      <c r="G14971" t="inlineStr">
        <is>
          <t>Prod_0192</t>
        </is>
      </c>
      <c r="H14971" t="inlineStr">
        <is>
          <t>Beverages</t>
        </is>
      </c>
      <c r="I14971" t="n">
        <v>5</v>
      </c>
      <c r="J14971" t="n">
        <v>493.12</v>
      </c>
      <c r="K14971" t="n">
        <v>0</v>
      </c>
      <c r="L14971">
        <f>I14971*J14971*(1-K14971)</f>
        <v/>
      </c>
      <c r="M14971">
        <f>VLOOKUP(F14971,Products!A:D,4,FALSE)*I14971</f>
        <v/>
      </c>
      <c r="N14971">
        <f>L14971-M14971</f>
        <v/>
      </c>
    </row>
    <row r="14972">
      <c r="A14972" t="inlineStr">
        <is>
          <t>T1014970</t>
        </is>
      </c>
      <c r="B14972" t="inlineStr">
        <is>
          <t>2023-03-05</t>
        </is>
      </c>
      <c r="C14972" t="inlineStr">
        <is>
          <t>S021</t>
        </is>
      </c>
      <c r="D14972" t="inlineStr">
        <is>
          <t>Store_021</t>
        </is>
      </c>
      <c r="E14972" t="inlineStr">
        <is>
          <t>North</t>
        </is>
      </c>
      <c r="F14972" t="inlineStr">
        <is>
          <t>P0132</t>
        </is>
      </c>
      <c r="G14972" t="inlineStr">
        <is>
          <t>Prod_0132</t>
        </is>
      </c>
      <c r="H14972" t="inlineStr">
        <is>
          <t>Food</t>
        </is>
      </c>
      <c r="I14972" t="n">
        <v>2</v>
      </c>
      <c r="J14972" t="n">
        <v>148.65</v>
      </c>
      <c r="K14972" t="n">
        <v>0</v>
      </c>
      <c r="L14972">
        <f>I14972*J14972*(1-K14972)</f>
        <v/>
      </c>
      <c r="M14972">
        <f>VLOOKUP(F14972,Products!A:D,4,FALSE)*I14972</f>
        <v/>
      </c>
      <c r="N14972">
        <f>L14972-M14972</f>
        <v/>
      </c>
    </row>
    <row r="14973">
      <c r="A14973" t="inlineStr">
        <is>
          <t>T1014971</t>
        </is>
      </c>
      <c r="B14973" t="inlineStr">
        <is>
          <t>2025-08-09</t>
        </is>
      </c>
      <c r="C14973" t="inlineStr">
        <is>
          <t>S019</t>
        </is>
      </c>
      <c r="D14973" t="inlineStr">
        <is>
          <t>Store_019</t>
        </is>
      </c>
      <c r="E14973" t="inlineStr">
        <is>
          <t>East</t>
        </is>
      </c>
      <c r="F14973" t="inlineStr">
        <is>
          <t>P0070</t>
        </is>
      </c>
      <c r="G14973" t="inlineStr">
        <is>
          <t>Prod_0070</t>
        </is>
      </c>
      <c r="H14973" t="inlineStr">
        <is>
          <t>Beverages</t>
        </is>
      </c>
      <c r="I14973" t="n">
        <v>4</v>
      </c>
      <c r="J14973" t="n">
        <v>658.4299999999999</v>
      </c>
      <c r="K14973" t="n">
        <v>0.2</v>
      </c>
      <c r="L14973">
        <f>I14973*J14973*(1-K14973)</f>
        <v/>
      </c>
      <c r="M14973">
        <f>VLOOKUP(F14973,Products!A:D,4,FALSE)*I14973</f>
        <v/>
      </c>
      <c r="N14973">
        <f>L14973-M14973</f>
        <v/>
      </c>
    </row>
    <row r="14974">
      <c r="A14974" t="inlineStr">
        <is>
          <t>T1014972</t>
        </is>
      </c>
      <c r="B14974" t="inlineStr">
        <is>
          <t>2024-04-24</t>
        </is>
      </c>
      <c r="C14974" t="inlineStr">
        <is>
          <t>S020</t>
        </is>
      </c>
      <c r="D14974" t="inlineStr">
        <is>
          <t>Store_020</t>
        </is>
      </c>
      <c r="E14974" t="inlineStr">
        <is>
          <t>West</t>
        </is>
      </c>
      <c r="F14974" t="inlineStr">
        <is>
          <t>P0114</t>
        </is>
      </c>
      <c r="G14974" t="inlineStr">
        <is>
          <t>Prod_0114</t>
        </is>
      </c>
      <c r="H14974" t="inlineStr">
        <is>
          <t>Beverages</t>
        </is>
      </c>
      <c r="I14974" t="n">
        <v>2</v>
      </c>
      <c r="J14974" t="n">
        <v>843.77</v>
      </c>
      <c r="K14974" t="n">
        <v>0</v>
      </c>
      <c r="L14974">
        <f>I14974*J14974*(1-K14974)</f>
        <v/>
      </c>
      <c r="M14974">
        <f>VLOOKUP(F14974,Products!A:D,4,FALSE)*I14974</f>
        <v/>
      </c>
      <c r="N14974">
        <f>L14974-M14974</f>
        <v/>
      </c>
    </row>
    <row r="14975">
      <c r="A14975" t="inlineStr">
        <is>
          <t>T1014973</t>
        </is>
      </c>
      <c r="B14975" t="inlineStr">
        <is>
          <t>2025-08-28</t>
        </is>
      </c>
      <c r="C14975" t="inlineStr">
        <is>
          <t>S010</t>
        </is>
      </c>
      <c r="D14975" t="inlineStr">
        <is>
          <t>Store_010</t>
        </is>
      </c>
      <c r="E14975" t="inlineStr">
        <is>
          <t>North</t>
        </is>
      </c>
      <c r="F14975" t="inlineStr">
        <is>
          <t>P0101</t>
        </is>
      </c>
      <c r="G14975" t="inlineStr">
        <is>
          <t>Prod_0101</t>
        </is>
      </c>
      <c r="H14975" t="inlineStr">
        <is>
          <t>Food</t>
        </is>
      </c>
      <c r="I14975" t="n">
        <v>7</v>
      </c>
      <c r="J14975" t="n">
        <v>101.03</v>
      </c>
      <c r="K14975" t="n">
        <v>0</v>
      </c>
      <c r="L14975">
        <f>I14975*J14975*(1-K14975)</f>
        <v/>
      </c>
      <c r="M14975">
        <f>VLOOKUP(F14975,Products!A:D,4,FALSE)*I14975</f>
        <v/>
      </c>
      <c r="N14975">
        <f>L14975-M14975</f>
        <v/>
      </c>
    </row>
    <row r="14976">
      <c r="A14976" t="inlineStr">
        <is>
          <t>T1014974</t>
        </is>
      </c>
      <c r="B14976" t="inlineStr">
        <is>
          <t>2023-12-30</t>
        </is>
      </c>
      <c r="C14976" t="inlineStr">
        <is>
          <t>S027</t>
        </is>
      </c>
      <c r="D14976" t="inlineStr">
        <is>
          <t>Store_027</t>
        </is>
      </c>
      <c r="E14976" t="inlineStr">
        <is>
          <t>South</t>
        </is>
      </c>
      <c r="F14976" t="inlineStr">
        <is>
          <t>P0174</t>
        </is>
      </c>
      <c r="G14976" t="inlineStr">
        <is>
          <t>Prod_0174</t>
        </is>
      </c>
      <c r="H14976" t="inlineStr">
        <is>
          <t>Food</t>
        </is>
      </c>
      <c r="I14976" t="n">
        <v>8</v>
      </c>
      <c r="J14976" t="n">
        <v>95.83</v>
      </c>
      <c r="K14976" t="n">
        <v>0</v>
      </c>
      <c r="L14976">
        <f>I14976*J14976*(1-K14976)</f>
        <v/>
      </c>
      <c r="M14976">
        <f>VLOOKUP(F14976,Products!A:D,4,FALSE)*I14976</f>
        <v/>
      </c>
      <c r="N14976">
        <f>L14976-M14976</f>
        <v/>
      </c>
    </row>
    <row r="14977">
      <c r="A14977" t="inlineStr">
        <is>
          <t>T1014975</t>
        </is>
      </c>
      <c r="B14977" t="inlineStr">
        <is>
          <t>2024-09-04</t>
        </is>
      </c>
      <c r="C14977" t="inlineStr">
        <is>
          <t>S020</t>
        </is>
      </c>
      <c r="D14977" t="inlineStr">
        <is>
          <t>Store_020</t>
        </is>
      </c>
      <c r="E14977" t="inlineStr">
        <is>
          <t>West</t>
        </is>
      </c>
      <c r="F14977" t="inlineStr">
        <is>
          <t>P0163</t>
        </is>
      </c>
      <c r="G14977" t="inlineStr">
        <is>
          <t>Prod_0163</t>
        </is>
      </c>
      <c r="H14977" t="inlineStr">
        <is>
          <t>Food</t>
        </is>
      </c>
      <c r="I14977" t="n">
        <v>8</v>
      </c>
      <c r="J14977" t="n">
        <v>688.99</v>
      </c>
      <c r="K14977" t="n">
        <v>0.2</v>
      </c>
      <c r="L14977">
        <f>I14977*J14977*(1-K14977)</f>
        <v/>
      </c>
      <c r="M14977">
        <f>VLOOKUP(F14977,Products!A:D,4,FALSE)*I14977</f>
        <v/>
      </c>
      <c r="N14977">
        <f>L14977-M14977</f>
        <v/>
      </c>
    </row>
    <row r="14978">
      <c r="A14978" t="inlineStr">
        <is>
          <t>T1014976</t>
        </is>
      </c>
      <c r="B14978" t="inlineStr">
        <is>
          <t>2024-05-13</t>
        </is>
      </c>
      <c r="C14978" t="inlineStr">
        <is>
          <t>S038</t>
        </is>
      </c>
      <c r="D14978" t="inlineStr">
        <is>
          <t>Store_038</t>
        </is>
      </c>
      <c r="E14978" t="inlineStr">
        <is>
          <t>East</t>
        </is>
      </c>
      <c r="F14978" t="inlineStr">
        <is>
          <t>P0032</t>
        </is>
      </c>
      <c r="G14978" t="inlineStr">
        <is>
          <t>Prod_0032</t>
        </is>
      </c>
      <c r="H14978" t="inlineStr">
        <is>
          <t>Beverages</t>
        </is>
      </c>
      <c r="I14978" t="n">
        <v>2</v>
      </c>
      <c r="J14978" t="n">
        <v>341.3</v>
      </c>
      <c r="K14978" t="n">
        <v>0</v>
      </c>
      <c r="L14978">
        <f>I14978*J14978*(1-K14978)</f>
        <v/>
      </c>
      <c r="M14978">
        <f>VLOOKUP(F14978,Products!A:D,4,FALSE)*I14978</f>
        <v/>
      </c>
      <c r="N14978">
        <f>L14978-M14978</f>
        <v/>
      </c>
    </row>
    <row r="14979">
      <c r="A14979" t="inlineStr">
        <is>
          <t>T1014977</t>
        </is>
      </c>
      <c r="B14979" t="inlineStr">
        <is>
          <t>2023-12-09</t>
        </is>
      </c>
      <c r="C14979" t="inlineStr">
        <is>
          <t>S023</t>
        </is>
      </c>
      <c r="D14979" t="inlineStr">
        <is>
          <t>Store_023</t>
        </is>
      </c>
      <c r="E14979" t="inlineStr">
        <is>
          <t>South</t>
        </is>
      </c>
      <c r="F14979" t="inlineStr">
        <is>
          <t>P0160</t>
        </is>
      </c>
      <c r="G14979" t="inlineStr">
        <is>
          <t>Prod_0160</t>
        </is>
      </c>
      <c r="H14979" t="inlineStr">
        <is>
          <t>Food</t>
        </is>
      </c>
      <c r="I14979" t="n">
        <v>2</v>
      </c>
      <c r="J14979" t="n">
        <v>782.3099999999999</v>
      </c>
      <c r="K14979" t="n">
        <v>0</v>
      </c>
      <c r="L14979">
        <f>I14979*J14979*(1-K14979)</f>
        <v/>
      </c>
      <c r="M14979">
        <f>VLOOKUP(F14979,Products!A:D,4,FALSE)*I14979</f>
        <v/>
      </c>
      <c r="N14979">
        <f>L14979-M14979</f>
        <v/>
      </c>
    </row>
    <row r="14980">
      <c r="A14980" t="inlineStr">
        <is>
          <t>T1014978</t>
        </is>
      </c>
      <c r="B14980" t="inlineStr">
        <is>
          <t>2024-03-25</t>
        </is>
      </c>
      <c r="C14980" t="inlineStr">
        <is>
          <t>S025</t>
        </is>
      </c>
      <c r="D14980" t="inlineStr">
        <is>
          <t>Store_025</t>
        </is>
      </c>
      <c r="E14980" t="inlineStr">
        <is>
          <t>Central</t>
        </is>
      </c>
      <c r="F14980" t="inlineStr">
        <is>
          <t>P0069</t>
        </is>
      </c>
      <c r="G14980" t="inlineStr">
        <is>
          <t>Prod_0069</t>
        </is>
      </c>
      <c r="H14980" t="inlineStr">
        <is>
          <t>Household</t>
        </is>
      </c>
      <c r="I14980" t="n">
        <v>2</v>
      </c>
      <c r="J14980" t="n">
        <v>327.78</v>
      </c>
      <c r="K14980" t="n">
        <v>0</v>
      </c>
      <c r="L14980">
        <f>I14980*J14980*(1-K14980)</f>
        <v/>
      </c>
      <c r="M14980">
        <f>VLOOKUP(F14980,Products!A:D,4,FALSE)*I14980</f>
        <v/>
      </c>
      <c r="N14980">
        <f>L14980-M14980</f>
        <v/>
      </c>
    </row>
    <row r="14981">
      <c r="A14981" t="inlineStr">
        <is>
          <t>T1014979</t>
        </is>
      </c>
      <c r="B14981" t="inlineStr">
        <is>
          <t>2024-04-06</t>
        </is>
      </c>
      <c r="C14981" t="inlineStr">
        <is>
          <t>S003</t>
        </is>
      </c>
      <c r="D14981" t="inlineStr">
        <is>
          <t>Store_003</t>
        </is>
      </c>
      <c r="E14981" t="inlineStr">
        <is>
          <t>North</t>
        </is>
      </c>
      <c r="F14981" t="inlineStr">
        <is>
          <t>P0023</t>
        </is>
      </c>
      <c r="G14981" t="inlineStr">
        <is>
          <t>Prod_0023</t>
        </is>
      </c>
      <c r="H14981" t="inlineStr">
        <is>
          <t>Stationery</t>
        </is>
      </c>
      <c r="I14981" t="n">
        <v>5</v>
      </c>
      <c r="J14981" t="n">
        <v>136.87</v>
      </c>
      <c r="K14981" t="n">
        <v>0.15</v>
      </c>
      <c r="L14981">
        <f>I14981*J14981*(1-K14981)</f>
        <v/>
      </c>
      <c r="M14981">
        <f>VLOOKUP(F14981,Products!A:D,4,FALSE)*I14981</f>
        <v/>
      </c>
      <c r="N14981">
        <f>L14981-M14981</f>
        <v/>
      </c>
    </row>
    <row r="14982">
      <c r="A14982" t="inlineStr">
        <is>
          <t>T1014980</t>
        </is>
      </c>
      <c r="B14982" t="inlineStr">
        <is>
          <t>2023-10-01</t>
        </is>
      </c>
      <c r="C14982" t="inlineStr">
        <is>
          <t>S003</t>
        </is>
      </c>
      <c r="D14982" t="inlineStr">
        <is>
          <t>Store_003</t>
        </is>
      </c>
      <c r="E14982" t="inlineStr">
        <is>
          <t>North</t>
        </is>
      </c>
      <c r="F14982" t="inlineStr">
        <is>
          <t>P0060</t>
        </is>
      </c>
      <c r="G14982" t="inlineStr">
        <is>
          <t>Prod_0060</t>
        </is>
      </c>
      <c r="H14982" t="inlineStr">
        <is>
          <t>Toys</t>
        </is>
      </c>
      <c r="I14982" t="n">
        <v>8</v>
      </c>
      <c r="J14982" t="n">
        <v>108.6</v>
      </c>
      <c r="K14982" t="n">
        <v>0.1</v>
      </c>
      <c r="L14982">
        <f>I14982*J14982*(1-K14982)</f>
        <v/>
      </c>
      <c r="M14982">
        <f>VLOOKUP(F14982,Products!A:D,4,FALSE)*I14982</f>
        <v/>
      </c>
      <c r="N14982">
        <f>L14982-M14982</f>
        <v/>
      </c>
    </row>
    <row r="14983">
      <c r="A14983" t="inlineStr">
        <is>
          <t>T1014981</t>
        </is>
      </c>
      <c r="B14983" t="inlineStr">
        <is>
          <t>2024-05-23</t>
        </is>
      </c>
      <c r="C14983" t="inlineStr">
        <is>
          <t>S009</t>
        </is>
      </c>
      <c r="D14983" t="inlineStr">
        <is>
          <t>Store_009</t>
        </is>
      </c>
      <c r="E14983" t="inlineStr">
        <is>
          <t>Central</t>
        </is>
      </c>
      <c r="F14983" t="inlineStr">
        <is>
          <t>P0003</t>
        </is>
      </c>
      <c r="G14983" t="inlineStr">
        <is>
          <t>Prod_0003</t>
        </is>
      </c>
      <c r="H14983" t="inlineStr">
        <is>
          <t>Household</t>
        </is>
      </c>
      <c r="I14983" t="n">
        <v>9</v>
      </c>
      <c r="J14983" t="n">
        <v>89.93000000000001</v>
      </c>
      <c r="K14983" t="n">
        <v>0</v>
      </c>
      <c r="L14983">
        <f>I14983*J14983*(1-K14983)</f>
        <v/>
      </c>
      <c r="M14983">
        <f>VLOOKUP(F14983,Products!A:D,4,FALSE)*I14983</f>
        <v/>
      </c>
      <c r="N14983">
        <f>L14983-M14983</f>
        <v/>
      </c>
    </row>
    <row r="14984">
      <c r="A14984" t="inlineStr">
        <is>
          <t>T1014982</t>
        </is>
      </c>
      <c r="B14984" t="inlineStr">
        <is>
          <t>2024-08-10</t>
        </is>
      </c>
      <c r="C14984" t="inlineStr">
        <is>
          <t>S029</t>
        </is>
      </c>
      <c r="D14984" t="inlineStr">
        <is>
          <t>Store_029</t>
        </is>
      </c>
      <c r="E14984" t="inlineStr">
        <is>
          <t>South</t>
        </is>
      </c>
      <c r="F14984" t="inlineStr">
        <is>
          <t>P0188</t>
        </is>
      </c>
      <c r="G14984" t="inlineStr">
        <is>
          <t>Prod_0188</t>
        </is>
      </c>
      <c r="H14984" t="inlineStr">
        <is>
          <t>Food</t>
        </is>
      </c>
      <c r="I14984" t="n">
        <v>6</v>
      </c>
      <c r="J14984" t="n">
        <v>565.49</v>
      </c>
      <c r="K14984" t="n">
        <v>0</v>
      </c>
      <c r="L14984">
        <f>I14984*J14984*(1-K14984)</f>
        <v/>
      </c>
      <c r="M14984">
        <f>VLOOKUP(F14984,Products!A:D,4,FALSE)*I14984</f>
        <v/>
      </c>
      <c r="N14984">
        <f>L14984-M14984</f>
        <v/>
      </c>
    </row>
    <row r="14985">
      <c r="A14985" t="inlineStr">
        <is>
          <t>T1014983</t>
        </is>
      </c>
      <c r="B14985" t="inlineStr">
        <is>
          <t>2024-12-18</t>
        </is>
      </c>
      <c r="C14985" t="inlineStr">
        <is>
          <t>S015</t>
        </is>
      </c>
      <c r="D14985" t="inlineStr">
        <is>
          <t>Store_015</t>
        </is>
      </c>
      <c r="E14985" t="inlineStr">
        <is>
          <t>North</t>
        </is>
      </c>
      <c r="F14985" t="inlineStr">
        <is>
          <t>P0060</t>
        </is>
      </c>
      <c r="G14985" t="inlineStr">
        <is>
          <t>Prod_0060</t>
        </is>
      </c>
      <c r="H14985" t="inlineStr">
        <is>
          <t>Toys</t>
        </is>
      </c>
      <c r="I14985" t="n">
        <v>4</v>
      </c>
      <c r="J14985" t="n">
        <v>141.05</v>
      </c>
      <c r="K14985" t="n">
        <v>0</v>
      </c>
      <c r="L14985">
        <f>I14985*J14985*(1-K14985)</f>
        <v/>
      </c>
      <c r="M14985">
        <f>VLOOKUP(F14985,Products!A:D,4,FALSE)*I14985</f>
        <v/>
      </c>
      <c r="N14985">
        <f>L14985-M14985</f>
        <v/>
      </c>
    </row>
    <row r="14986">
      <c r="A14986" t="inlineStr">
        <is>
          <t>T1014984</t>
        </is>
      </c>
      <c r="B14986" t="inlineStr">
        <is>
          <t>2023-01-29</t>
        </is>
      </c>
      <c r="C14986" t="inlineStr">
        <is>
          <t>S024</t>
        </is>
      </c>
      <c r="D14986" t="inlineStr">
        <is>
          <t>Store_024</t>
        </is>
      </c>
      <c r="E14986" t="inlineStr">
        <is>
          <t>South</t>
        </is>
      </c>
      <c r="F14986" t="inlineStr">
        <is>
          <t>P0006</t>
        </is>
      </c>
      <c r="G14986" t="inlineStr">
        <is>
          <t>Prod_0006</t>
        </is>
      </c>
      <c r="H14986" t="inlineStr">
        <is>
          <t>Food</t>
        </is>
      </c>
      <c r="I14986" t="n">
        <v>1</v>
      </c>
      <c r="J14986" t="n">
        <v>981.36</v>
      </c>
      <c r="K14986" t="n">
        <v>0</v>
      </c>
      <c r="L14986">
        <f>I14986*J14986*(1-K14986)</f>
        <v/>
      </c>
      <c r="M14986">
        <f>VLOOKUP(F14986,Products!A:D,4,FALSE)*I14986</f>
        <v/>
      </c>
      <c r="N14986">
        <f>L14986-M14986</f>
        <v/>
      </c>
    </row>
    <row r="14987">
      <c r="A14987" t="inlineStr">
        <is>
          <t>T1014985</t>
        </is>
      </c>
      <c r="B14987" t="inlineStr">
        <is>
          <t>2024-06-03</t>
        </is>
      </c>
      <c r="C14987" t="inlineStr">
        <is>
          <t>S015</t>
        </is>
      </c>
      <c r="D14987" t="inlineStr">
        <is>
          <t>Store_015</t>
        </is>
      </c>
      <c r="E14987" t="inlineStr">
        <is>
          <t>North</t>
        </is>
      </c>
      <c r="F14987" t="inlineStr">
        <is>
          <t>P0066</t>
        </is>
      </c>
      <c r="G14987" t="inlineStr">
        <is>
          <t>Prod_0066</t>
        </is>
      </c>
      <c r="H14987" t="inlineStr">
        <is>
          <t>Household</t>
        </is>
      </c>
      <c r="I14987" t="n">
        <v>9</v>
      </c>
      <c r="J14987" t="n">
        <v>476.05</v>
      </c>
      <c r="K14987" t="n">
        <v>0</v>
      </c>
      <c r="L14987">
        <f>I14987*J14987*(1-K14987)</f>
        <v/>
      </c>
      <c r="M14987">
        <f>VLOOKUP(F14987,Products!A:D,4,FALSE)*I14987</f>
        <v/>
      </c>
      <c r="N14987">
        <f>L14987-M14987</f>
        <v/>
      </c>
    </row>
    <row r="14988">
      <c r="A14988" t="inlineStr">
        <is>
          <t>T1014986</t>
        </is>
      </c>
      <c r="B14988" t="inlineStr">
        <is>
          <t>2023-01-25</t>
        </is>
      </c>
      <c r="C14988" t="inlineStr">
        <is>
          <t>S048</t>
        </is>
      </c>
      <c r="D14988" t="inlineStr">
        <is>
          <t>Store_048</t>
        </is>
      </c>
      <c r="E14988" t="inlineStr">
        <is>
          <t>South</t>
        </is>
      </c>
      <c r="F14988" t="inlineStr">
        <is>
          <t>P0078</t>
        </is>
      </c>
      <c r="G14988" t="inlineStr">
        <is>
          <t>Prod_0078</t>
        </is>
      </c>
      <c r="H14988" t="inlineStr">
        <is>
          <t>Electronics</t>
        </is>
      </c>
      <c r="I14988" t="n">
        <v>3</v>
      </c>
      <c r="J14988" t="n">
        <v>522.04</v>
      </c>
      <c r="K14988" t="n">
        <v>0.15</v>
      </c>
      <c r="L14988">
        <f>I14988*J14988*(1-K14988)</f>
        <v/>
      </c>
      <c r="M14988">
        <f>VLOOKUP(F14988,Products!A:D,4,FALSE)*I14988</f>
        <v/>
      </c>
      <c r="N14988">
        <f>L14988-M14988</f>
        <v/>
      </c>
    </row>
    <row r="14989">
      <c r="A14989" t="inlineStr">
        <is>
          <t>T1014987</t>
        </is>
      </c>
      <c r="B14989" t="inlineStr">
        <is>
          <t>2025-05-21</t>
        </is>
      </c>
      <c r="C14989" t="inlineStr">
        <is>
          <t>S041</t>
        </is>
      </c>
      <c r="D14989" t="inlineStr">
        <is>
          <t>Store_041</t>
        </is>
      </c>
      <c r="E14989" t="inlineStr">
        <is>
          <t>East</t>
        </is>
      </c>
      <c r="F14989" t="inlineStr">
        <is>
          <t>P0071</t>
        </is>
      </c>
      <c r="G14989" t="inlineStr">
        <is>
          <t>Prod_0071</t>
        </is>
      </c>
      <c r="H14989" t="inlineStr">
        <is>
          <t>Beverages</t>
        </is>
      </c>
      <c r="I14989" t="n">
        <v>6</v>
      </c>
      <c r="J14989" t="n">
        <v>657.99</v>
      </c>
      <c r="K14989" t="n">
        <v>0</v>
      </c>
      <c r="L14989">
        <f>I14989*J14989*(1-K14989)</f>
        <v/>
      </c>
      <c r="M14989">
        <f>VLOOKUP(F14989,Products!A:D,4,FALSE)*I14989</f>
        <v/>
      </c>
      <c r="N14989">
        <f>L14989-M14989</f>
        <v/>
      </c>
    </row>
    <row r="14990">
      <c r="A14990" t="inlineStr">
        <is>
          <t>T1014988</t>
        </is>
      </c>
      <c r="B14990" t="inlineStr">
        <is>
          <t>2025-05-17</t>
        </is>
      </c>
      <c r="C14990" t="inlineStr">
        <is>
          <t>S030</t>
        </is>
      </c>
      <c r="D14990" t="inlineStr">
        <is>
          <t>Store_030</t>
        </is>
      </c>
      <c r="E14990" t="inlineStr">
        <is>
          <t>North</t>
        </is>
      </c>
      <c r="F14990" t="inlineStr">
        <is>
          <t>P0184</t>
        </is>
      </c>
      <c r="G14990" t="inlineStr">
        <is>
          <t>Prod_0184</t>
        </is>
      </c>
      <c r="H14990" t="inlineStr">
        <is>
          <t>Beverages</t>
        </is>
      </c>
      <c r="I14990" t="n">
        <v>1</v>
      </c>
      <c r="J14990" t="n">
        <v>546.47</v>
      </c>
      <c r="K14990" t="n">
        <v>0</v>
      </c>
      <c r="L14990">
        <f>I14990*J14990*(1-K14990)</f>
        <v/>
      </c>
      <c r="M14990">
        <f>VLOOKUP(F14990,Products!A:D,4,FALSE)*I14990</f>
        <v/>
      </c>
      <c r="N14990">
        <f>L14990-M14990</f>
        <v/>
      </c>
    </row>
    <row r="14991">
      <c r="A14991" t="inlineStr">
        <is>
          <t>T1014989</t>
        </is>
      </c>
      <c r="B14991" t="inlineStr">
        <is>
          <t>2023-01-11</t>
        </is>
      </c>
      <c r="C14991" t="inlineStr">
        <is>
          <t>S002</t>
        </is>
      </c>
      <c r="D14991" t="inlineStr">
        <is>
          <t>Store_002</t>
        </is>
      </c>
      <c r="E14991" t="inlineStr">
        <is>
          <t>South</t>
        </is>
      </c>
      <c r="F14991" t="inlineStr">
        <is>
          <t>P0024</t>
        </is>
      </c>
      <c r="G14991" t="inlineStr">
        <is>
          <t>Prod_0024</t>
        </is>
      </c>
      <c r="H14991" t="inlineStr">
        <is>
          <t>Clothing</t>
        </is>
      </c>
      <c r="I14991" t="n">
        <v>9</v>
      </c>
      <c r="J14991" t="n">
        <v>131.37</v>
      </c>
      <c r="K14991" t="n">
        <v>0.05</v>
      </c>
      <c r="L14991">
        <f>I14991*J14991*(1-K14991)</f>
        <v/>
      </c>
      <c r="M14991">
        <f>VLOOKUP(F14991,Products!A:D,4,FALSE)*I14991</f>
        <v/>
      </c>
      <c r="N14991">
        <f>L14991-M14991</f>
        <v/>
      </c>
    </row>
    <row r="14992">
      <c r="A14992" t="inlineStr">
        <is>
          <t>T1014990</t>
        </is>
      </c>
      <c r="B14992" t="inlineStr">
        <is>
          <t>2023-11-17</t>
        </is>
      </c>
      <c r="C14992" t="inlineStr">
        <is>
          <t>S043</t>
        </is>
      </c>
      <c r="D14992" t="inlineStr">
        <is>
          <t>Store_043</t>
        </is>
      </c>
      <c r="E14992" t="inlineStr">
        <is>
          <t>East</t>
        </is>
      </c>
      <c r="F14992" t="inlineStr">
        <is>
          <t>P0129</t>
        </is>
      </c>
      <c r="G14992" t="inlineStr">
        <is>
          <t>Prod_0129</t>
        </is>
      </c>
      <c r="H14992" t="inlineStr">
        <is>
          <t>Stationery</t>
        </is>
      </c>
      <c r="I14992" t="n">
        <v>6</v>
      </c>
      <c r="J14992" t="n">
        <v>914.74</v>
      </c>
      <c r="K14992" t="n">
        <v>0</v>
      </c>
      <c r="L14992">
        <f>I14992*J14992*(1-K14992)</f>
        <v/>
      </c>
      <c r="M14992">
        <f>VLOOKUP(F14992,Products!A:D,4,FALSE)*I14992</f>
        <v/>
      </c>
      <c r="N14992">
        <f>L14992-M14992</f>
        <v/>
      </c>
    </row>
    <row r="14993">
      <c r="A14993" t="inlineStr">
        <is>
          <t>T1014991</t>
        </is>
      </c>
      <c r="B14993" t="inlineStr">
        <is>
          <t>2024-08-18</t>
        </is>
      </c>
      <c r="C14993" t="inlineStr">
        <is>
          <t>S040</t>
        </is>
      </c>
      <c r="D14993" t="inlineStr">
        <is>
          <t>Store_040</t>
        </is>
      </c>
      <c r="E14993" t="inlineStr">
        <is>
          <t>Central</t>
        </is>
      </c>
      <c r="F14993" t="inlineStr">
        <is>
          <t>P0070</t>
        </is>
      </c>
      <c r="G14993" t="inlineStr">
        <is>
          <t>Prod_0070</t>
        </is>
      </c>
      <c r="H14993" t="inlineStr">
        <is>
          <t>Beverages</t>
        </is>
      </c>
      <c r="I14993" t="n">
        <v>3</v>
      </c>
      <c r="J14993" t="n">
        <v>657.04</v>
      </c>
      <c r="K14993" t="n">
        <v>0.2</v>
      </c>
      <c r="L14993">
        <f>I14993*J14993*(1-K14993)</f>
        <v/>
      </c>
      <c r="M14993">
        <f>VLOOKUP(F14993,Products!A:D,4,FALSE)*I14993</f>
        <v/>
      </c>
      <c r="N14993">
        <f>L14993-M14993</f>
        <v/>
      </c>
    </row>
    <row r="14994">
      <c r="A14994" t="inlineStr">
        <is>
          <t>T1014992</t>
        </is>
      </c>
      <c r="B14994" t="inlineStr">
        <is>
          <t>2024-05-21</t>
        </is>
      </c>
      <c r="C14994" t="inlineStr">
        <is>
          <t>S042</t>
        </is>
      </c>
      <c r="D14994" t="inlineStr">
        <is>
          <t>Store_042</t>
        </is>
      </c>
      <c r="E14994" t="inlineStr">
        <is>
          <t>Central</t>
        </is>
      </c>
      <c r="F14994" t="inlineStr">
        <is>
          <t>P0034</t>
        </is>
      </c>
      <c r="G14994" t="inlineStr">
        <is>
          <t>Prod_0034</t>
        </is>
      </c>
      <c r="H14994" t="inlineStr">
        <is>
          <t>Toys</t>
        </is>
      </c>
      <c r="I14994" t="n">
        <v>3</v>
      </c>
      <c r="J14994" t="n">
        <v>533.8</v>
      </c>
      <c r="K14994" t="n">
        <v>0.1</v>
      </c>
      <c r="L14994">
        <f>I14994*J14994*(1-K14994)</f>
        <v/>
      </c>
      <c r="M14994">
        <f>VLOOKUP(F14994,Products!A:D,4,FALSE)*I14994</f>
        <v/>
      </c>
      <c r="N14994">
        <f>L14994-M14994</f>
        <v/>
      </c>
    </row>
    <row r="14995">
      <c r="A14995" t="inlineStr">
        <is>
          <t>T1014993</t>
        </is>
      </c>
      <c r="B14995" t="inlineStr">
        <is>
          <t>2025-08-05</t>
        </is>
      </c>
      <c r="C14995" t="inlineStr">
        <is>
          <t>S013</t>
        </is>
      </c>
      <c r="D14995" t="inlineStr">
        <is>
          <t>Store_013</t>
        </is>
      </c>
      <c r="E14995" t="inlineStr">
        <is>
          <t>North</t>
        </is>
      </c>
      <c r="F14995" t="inlineStr">
        <is>
          <t>P0056</t>
        </is>
      </c>
      <c r="G14995" t="inlineStr">
        <is>
          <t>Prod_0056</t>
        </is>
      </c>
      <c r="H14995" t="inlineStr">
        <is>
          <t>Household</t>
        </is>
      </c>
      <c r="I14995" t="n">
        <v>3</v>
      </c>
      <c r="J14995" t="n">
        <v>243.4</v>
      </c>
      <c r="K14995" t="n">
        <v>0.05</v>
      </c>
      <c r="L14995">
        <f>I14995*J14995*(1-K14995)</f>
        <v/>
      </c>
      <c r="M14995">
        <f>VLOOKUP(F14995,Products!A:D,4,FALSE)*I14995</f>
        <v/>
      </c>
      <c r="N14995">
        <f>L14995-M14995</f>
        <v/>
      </c>
    </row>
    <row r="14996">
      <c r="A14996" t="inlineStr">
        <is>
          <t>T1014994</t>
        </is>
      </c>
      <c r="B14996" t="inlineStr">
        <is>
          <t>2025-09-19</t>
        </is>
      </c>
      <c r="C14996" t="inlineStr">
        <is>
          <t>S020</t>
        </is>
      </c>
      <c r="D14996" t="inlineStr">
        <is>
          <t>Store_020</t>
        </is>
      </c>
      <c r="E14996" t="inlineStr">
        <is>
          <t>West</t>
        </is>
      </c>
      <c r="F14996" t="inlineStr">
        <is>
          <t>P0123</t>
        </is>
      </c>
      <c r="G14996" t="inlineStr">
        <is>
          <t>Prod_0123</t>
        </is>
      </c>
      <c r="H14996" t="inlineStr">
        <is>
          <t>Food</t>
        </is>
      </c>
      <c r="I14996" t="n">
        <v>1</v>
      </c>
      <c r="J14996" t="n">
        <v>623.03</v>
      </c>
      <c r="K14996" t="n">
        <v>0</v>
      </c>
      <c r="L14996">
        <f>I14996*J14996*(1-K14996)</f>
        <v/>
      </c>
      <c r="M14996">
        <f>VLOOKUP(F14996,Products!A:D,4,FALSE)*I14996</f>
        <v/>
      </c>
      <c r="N14996">
        <f>L14996-M14996</f>
        <v/>
      </c>
    </row>
    <row r="14997">
      <c r="A14997" t="inlineStr">
        <is>
          <t>T1014995</t>
        </is>
      </c>
      <c r="B14997" t="inlineStr">
        <is>
          <t>2024-12-22</t>
        </is>
      </c>
      <c r="C14997" t="inlineStr">
        <is>
          <t>S002</t>
        </is>
      </c>
      <c r="D14997" t="inlineStr">
        <is>
          <t>Store_002</t>
        </is>
      </c>
      <c r="E14997" t="inlineStr">
        <is>
          <t>South</t>
        </is>
      </c>
      <c r="F14997" t="inlineStr">
        <is>
          <t>P0027</t>
        </is>
      </c>
      <c r="G14997" t="inlineStr">
        <is>
          <t>Prod_0027</t>
        </is>
      </c>
      <c r="H14997" t="inlineStr">
        <is>
          <t>Electronics</t>
        </is>
      </c>
      <c r="I14997" t="n">
        <v>5</v>
      </c>
      <c r="J14997" t="n">
        <v>672.11</v>
      </c>
      <c r="K14997" t="n">
        <v>0.1</v>
      </c>
      <c r="L14997">
        <f>I14997*J14997*(1-K14997)</f>
        <v/>
      </c>
      <c r="M14997">
        <f>VLOOKUP(F14997,Products!A:D,4,FALSE)*I14997</f>
        <v/>
      </c>
      <c r="N14997">
        <f>L14997-M14997</f>
        <v/>
      </c>
    </row>
    <row r="14998">
      <c r="A14998" t="inlineStr">
        <is>
          <t>T1014996</t>
        </is>
      </c>
      <c r="B14998" t="inlineStr">
        <is>
          <t>2024-02-22</t>
        </is>
      </c>
      <c r="C14998" t="inlineStr">
        <is>
          <t>S043</t>
        </is>
      </c>
      <c r="D14998" t="inlineStr">
        <is>
          <t>Store_043</t>
        </is>
      </c>
      <c r="E14998" t="inlineStr">
        <is>
          <t>East</t>
        </is>
      </c>
      <c r="F14998" t="inlineStr">
        <is>
          <t>P0010</t>
        </is>
      </c>
      <c r="G14998" t="inlineStr">
        <is>
          <t>Prod_0010</t>
        </is>
      </c>
      <c r="H14998" t="inlineStr">
        <is>
          <t>Electronics</t>
        </is>
      </c>
      <c r="I14998" t="n">
        <v>6</v>
      </c>
      <c r="J14998" t="n">
        <v>666.11</v>
      </c>
      <c r="K14998" t="n">
        <v>0</v>
      </c>
      <c r="L14998">
        <f>I14998*J14998*(1-K14998)</f>
        <v/>
      </c>
      <c r="M14998">
        <f>VLOOKUP(F14998,Products!A:D,4,FALSE)*I14998</f>
        <v/>
      </c>
      <c r="N14998">
        <f>L14998-M14998</f>
        <v/>
      </c>
    </row>
    <row r="14999">
      <c r="A14999" t="inlineStr">
        <is>
          <t>T1014997</t>
        </is>
      </c>
      <c r="B14999" t="inlineStr">
        <is>
          <t>2025-06-14</t>
        </is>
      </c>
      <c r="C14999" t="inlineStr">
        <is>
          <t>S010</t>
        </is>
      </c>
      <c r="D14999" t="inlineStr">
        <is>
          <t>Store_010</t>
        </is>
      </c>
      <c r="E14999" t="inlineStr">
        <is>
          <t>North</t>
        </is>
      </c>
      <c r="F14999" t="inlineStr">
        <is>
          <t>P0116</t>
        </is>
      </c>
      <c r="G14999" t="inlineStr">
        <is>
          <t>Prod_0116</t>
        </is>
      </c>
      <c r="H14999" t="inlineStr">
        <is>
          <t>Clothing</t>
        </is>
      </c>
      <c r="I14999" t="n">
        <v>5</v>
      </c>
      <c r="J14999" t="n">
        <v>727.16</v>
      </c>
      <c r="K14999" t="n">
        <v>0.15</v>
      </c>
      <c r="L14999">
        <f>I14999*J14999*(1-K14999)</f>
        <v/>
      </c>
      <c r="M14999">
        <f>VLOOKUP(F14999,Products!A:D,4,FALSE)*I14999</f>
        <v/>
      </c>
      <c r="N14999">
        <f>L14999-M14999</f>
        <v/>
      </c>
    </row>
    <row r="15000">
      <c r="A15000" t="inlineStr">
        <is>
          <t>T1014998</t>
        </is>
      </c>
      <c r="B15000" t="inlineStr">
        <is>
          <t>2025-01-04</t>
        </is>
      </c>
      <c r="C15000" t="inlineStr">
        <is>
          <t>S004</t>
        </is>
      </c>
      <c r="D15000" t="inlineStr">
        <is>
          <t>Store_004</t>
        </is>
      </c>
      <c r="E15000" t="inlineStr">
        <is>
          <t>Central</t>
        </is>
      </c>
      <c r="F15000" t="inlineStr">
        <is>
          <t>P0139</t>
        </is>
      </c>
      <c r="G15000" t="inlineStr">
        <is>
          <t>Prod_0139</t>
        </is>
      </c>
      <c r="H15000" t="inlineStr">
        <is>
          <t>Clothing</t>
        </is>
      </c>
      <c r="I15000" t="n">
        <v>7</v>
      </c>
      <c r="J15000" t="n">
        <v>573.6900000000001</v>
      </c>
      <c r="K15000" t="n">
        <v>0.1</v>
      </c>
      <c r="L15000">
        <f>I15000*J15000*(1-K15000)</f>
        <v/>
      </c>
      <c r="M15000">
        <f>VLOOKUP(F15000,Products!A:D,4,FALSE)*I15000</f>
        <v/>
      </c>
      <c r="N15000">
        <f>L15000-M15000</f>
        <v/>
      </c>
    </row>
    <row r="15001">
      <c r="A15001" t="inlineStr">
        <is>
          <t>T1014999</t>
        </is>
      </c>
      <c r="B15001" t="inlineStr">
        <is>
          <t>2024-09-21</t>
        </is>
      </c>
      <c r="C15001" t="inlineStr">
        <is>
          <t>S045</t>
        </is>
      </c>
      <c r="D15001" t="inlineStr">
        <is>
          <t>Store_045</t>
        </is>
      </c>
      <c r="E15001" t="inlineStr">
        <is>
          <t>East</t>
        </is>
      </c>
      <c r="F15001" t="inlineStr">
        <is>
          <t>P0061</t>
        </is>
      </c>
      <c r="G15001" t="inlineStr">
        <is>
          <t>Prod_0061</t>
        </is>
      </c>
      <c r="H15001" t="inlineStr">
        <is>
          <t>Beverages</t>
        </is>
      </c>
      <c r="I15001" t="n">
        <v>4</v>
      </c>
      <c r="J15001" t="n">
        <v>56.62</v>
      </c>
      <c r="K15001" t="n">
        <v>0</v>
      </c>
      <c r="L15001">
        <f>I15001*J15001*(1-K15001)</f>
        <v/>
      </c>
      <c r="M15001">
        <f>VLOOKUP(F15001,Products!A:D,4,FALSE)*I15001</f>
        <v/>
      </c>
      <c r="N15001">
        <f>L15001-M15001</f>
        <v/>
      </c>
    </row>
    <row r="15002">
      <c r="A15002" t="inlineStr">
        <is>
          <t>T1015000</t>
        </is>
      </c>
      <c r="B15002" t="inlineStr">
        <is>
          <t>2024-03-17</t>
        </is>
      </c>
      <c r="C15002" t="inlineStr">
        <is>
          <t>S001</t>
        </is>
      </c>
      <c r="D15002" t="inlineStr">
        <is>
          <t>Store_001</t>
        </is>
      </c>
      <c r="E15002" t="inlineStr">
        <is>
          <t>West</t>
        </is>
      </c>
      <c r="F15002" t="inlineStr">
        <is>
          <t>P0091</t>
        </is>
      </c>
      <c r="G15002" t="inlineStr">
        <is>
          <t>Prod_0091</t>
        </is>
      </c>
      <c r="H15002" t="inlineStr">
        <is>
          <t>Toys</t>
        </is>
      </c>
      <c r="I15002" t="n">
        <v>5</v>
      </c>
      <c r="J15002" t="n">
        <v>272.71</v>
      </c>
      <c r="K15002" t="n">
        <v>0.05</v>
      </c>
      <c r="L15002">
        <f>I15002*J15002*(1-K15002)</f>
        <v/>
      </c>
      <c r="M15002">
        <f>VLOOKUP(F15002,Products!A:D,4,FALSE)*I15002</f>
        <v/>
      </c>
      <c r="N15002">
        <f>L15002-M15002</f>
        <v/>
      </c>
    </row>
    <row r="15003">
      <c r="A15003" t="inlineStr">
        <is>
          <t>T1015001</t>
        </is>
      </c>
      <c r="B15003" t="inlineStr">
        <is>
          <t>2024-08-18</t>
        </is>
      </c>
      <c r="C15003" t="inlineStr">
        <is>
          <t>S013</t>
        </is>
      </c>
      <c r="D15003" t="inlineStr">
        <is>
          <t>Store_013</t>
        </is>
      </c>
      <c r="E15003" t="inlineStr">
        <is>
          <t>North</t>
        </is>
      </c>
      <c r="F15003" t="inlineStr">
        <is>
          <t>P0196</t>
        </is>
      </c>
      <c r="G15003" t="inlineStr">
        <is>
          <t>Prod_0196</t>
        </is>
      </c>
      <c r="H15003" t="inlineStr">
        <is>
          <t>Beverages</t>
        </is>
      </c>
      <c r="I15003" t="n">
        <v>9</v>
      </c>
      <c r="J15003" t="n">
        <v>793.1</v>
      </c>
      <c r="K15003" t="n">
        <v>0.2</v>
      </c>
      <c r="L15003">
        <f>I15003*J15003*(1-K15003)</f>
        <v/>
      </c>
      <c r="M15003">
        <f>VLOOKUP(F15003,Products!A:D,4,FALSE)*I15003</f>
        <v/>
      </c>
      <c r="N15003">
        <f>L15003-M15003</f>
        <v/>
      </c>
    </row>
    <row r="15004">
      <c r="A15004" t="inlineStr">
        <is>
          <t>T1015002</t>
        </is>
      </c>
      <c r="B15004" t="inlineStr">
        <is>
          <t>2023-11-15</t>
        </is>
      </c>
      <c r="C15004" t="inlineStr">
        <is>
          <t>S027</t>
        </is>
      </c>
      <c r="D15004" t="inlineStr">
        <is>
          <t>Store_027</t>
        </is>
      </c>
      <c r="E15004" t="inlineStr">
        <is>
          <t>South</t>
        </is>
      </c>
      <c r="F15004" t="inlineStr">
        <is>
          <t>P0030</t>
        </is>
      </c>
      <c r="G15004" t="inlineStr">
        <is>
          <t>Prod_0030</t>
        </is>
      </c>
      <c r="H15004" t="inlineStr">
        <is>
          <t>Household</t>
        </is>
      </c>
      <c r="I15004" t="n">
        <v>3</v>
      </c>
      <c r="J15004" t="n">
        <v>631.42</v>
      </c>
      <c r="K15004" t="n">
        <v>0</v>
      </c>
      <c r="L15004">
        <f>I15004*J15004*(1-K15004)</f>
        <v/>
      </c>
      <c r="M15004">
        <f>VLOOKUP(F15004,Products!A:D,4,FALSE)*I15004</f>
        <v/>
      </c>
      <c r="N15004">
        <f>L15004-M15004</f>
        <v/>
      </c>
    </row>
    <row r="15005">
      <c r="A15005" t="inlineStr">
        <is>
          <t>T1015003</t>
        </is>
      </c>
      <c r="B15005" t="inlineStr">
        <is>
          <t>2023-05-23</t>
        </is>
      </c>
      <c r="C15005" t="inlineStr">
        <is>
          <t>S045</t>
        </is>
      </c>
      <c r="D15005" t="inlineStr">
        <is>
          <t>Store_045</t>
        </is>
      </c>
      <c r="E15005" t="inlineStr">
        <is>
          <t>East</t>
        </is>
      </c>
      <c r="F15005" t="inlineStr">
        <is>
          <t>P0020</t>
        </is>
      </c>
      <c r="G15005" t="inlineStr">
        <is>
          <t>Prod_0020</t>
        </is>
      </c>
      <c r="H15005" t="inlineStr">
        <is>
          <t>Beverages</t>
        </is>
      </c>
      <c r="I15005" t="n">
        <v>9</v>
      </c>
      <c r="J15005" t="n">
        <v>792.28</v>
      </c>
      <c r="K15005" t="n">
        <v>0</v>
      </c>
      <c r="L15005">
        <f>I15005*J15005*(1-K15005)</f>
        <v/>
      </c>
      <c r="M15005">
        <f>VLOOKUP(F15005,Products!A:D,4,FALSE)*I15005</f>
        <v/>
      </c>
      <c r="N15005">
        <f>L15005-M15005</f>
        <v/>
      </c>
    </row>
    <row r="15006">
      <c r="A15006" t="inlineStr">
        <is>
          <t>T1015004</t>
        </is>
      </c>
      <c r="B15006" t="inlineStr">
        <is>
          <t>2023-09-02</t>
        </is>
      </c>
      <c r="C15006" t="inlineStr">
        <is>
          <t>S009</t>
        </is>
      </c>
      <c r="D15006" t="inlineStr">
        <is>
          <t>Store_009</t>
        </is>
      </c>
      <c r="E15006" t="inlineStr">
        <is>
          <t>Central</t>
        </is>
      </c>
      <c r="F15006" t="inlineStr">
        <is>
          <t>P0050</t>
        </is>
      </c>
      <c r="G15006" t="inlineStr">
        <is>
          <t>Prod_0050</t>
        </is>
      </c>
      <c r="H15006" t="inlineStr">
        <is>
          <t>Household</t>
        </is>
      </c>
      <c r="I15006" t="n">
        <v>8</v>
      </c>
      <c r="J15006" t="n">
        <v>568.58</v>
      </c>
      <c r="K15006" t="n">
        <v>0</v>
      </c>
      <c r="L15006">
        <f>I15006*J15006*(1-K15006)</f>
        <v/>
      </c>
      <c r="M15006">
        <f>VLOOKUP(F15006,Products!A:D,4,FALSE)*I15006</f>
        <v/>
      </c>
      <c r="N15006">
        <f>L15006-M15006</f>
        <v/>
      </c>
    </row>
    <row r="15007">
      <c r="A15007" t="inlineStr">
        <is>
          <t>T1015005</t>
        </is>
      </c>
      <c r="B15007" t="inlineStr">
        <is>
          <t>2023-02-10</t>
        </is>
      </c>
      <c r="C15007" t="inlineStr">
        <is>
          <t>S005</t>
        </is>
      </c>
      <c r="D15007" t="inlineStr">
        <is>
          <t>Store_005</t>
        </is>
      </c>
      <c r="E15007" t="inlineStr">
        <is>
          <t>Central</t>
        </is>
      </c>
      <c r="F15007" t="inlineStr">
        <is>
          <t>P0109</t>
        </is>
      </c>
      <c r="G15007" t="inlineStr">
        <is>
          <t>Prod_0109</t>
        </is>
      </c>
      <c r="H15007" t="inlineStr">
        <is>
          <t>Beverages</t>
        </is>
      </c>
      <c r="I15007" t="n">
        <v>4</v>
      </c>
      <c r="J15007" t="n">
        <v>684.98</v>
      </c>
      <c r="K15007" t="n">
        <v>0</v>
      </c>
      <c r="L15007">
        <f>I15007*J15007*(1-K15007)</f>
        <v/>
      </c>
      <c r="M15007">
        <f>VLOOKUP(F15007,Products!A:D,4,FALSE)*I15007</f>
        <v/>
      </c>
      <c r="N15007">
        <f>L15007-M15007</f>
        <v/>
      </c>
    </row>
    <row r="15008">
      <c r="A15008" t="inlineStr">
        <is>
          <t>T1015006</t>
        </is>
      </c>
      <c r="B15008" t="inlineStr">
        <is>
          <t>2025-09-12</t>
        </is>
      </c>
      <c r="C15008" t="inlineStr">
        <is>
          <t>S002</t>
        </is>
      </c>
      <c r="D15008" t="inlineStr">
        <is>
          <t>Store_002</t>
        </is>
      </c>
      <c r="E15008" t="inlineStr">
        <is>
          <t>South</t>
        </is>
      </c>
      <c r="F15008" t="inlineStr">
        <is>
          <t>P0088</t>
        </is>
      </c>
      <c r="G15008" t="inlineStr">
        <is>
          <t>Prod_0088</t>
        </is>
      </c>
      <c r="H15008" t="inlineStr">
        <is>
          <t>Toys</t>
        </is>
      </c>
      <c r="I15008" t="n">
        <v>4</v>
      </c>
      <c r="J15008" t="n">
        <v>472.54</v>
      </c>
      <c r="K15008" t="n">
        <v>0.15</v>
      </c>
      <c r="L15008">
        <f>I15008*J15008*(1-K15008)</f>
        <v/>
      </c>
      <c r="M15008">
        <f>VLOOKUP(F15008,Products!A:D,4,FALSE)*I15008</f>
        <v/>
      </c>
      <c r="N15008">
        <f>L15008-M15008</f>
        <v/>
      </c>
    </row>
    <row r="15009">
      <c r="A15009" t="inlineStr">
        <is>
          <t>T1015007</t>
        </is>
      </c>
      <c r="B15009" t="inlineStr">
        <is>
          <t>2025-09-15</t>
        </is>
      </c>
      <c r="C15009" t="inlineStr">
        <is>
          <t>S026</t>
        </is>
      </c>
      <c r="D15009" t="inlineStr">
        <is>
          <t>Store_026</t>
        </is>
      </c>
      <c r="E15009" t="inlineStr">
        <is>
          <t>North</t>
        </is>
      </c>
      <c r="F15009" t="inlineStr">
        <is>
          <t>P0044</t>
        </is>
      </c>
      <c r="G15009" t="inlineStr">
        <is>
          <t>Prod_0044</t>
        </is>
      </c>
      <c r="H15009" t="inlineStr">
        <is>
          <t>Food</t>
        </is>
      </c>
      <c r="I15009" t="n">
        <v>3</v>
      </c>
      <c r="J15009" t="n">
        <v>267.91</v>
      </c>
      <c r="K15009" t="n">
        <v>0</v>
      </c>
      <c r="L15009">
        <f>I15009*J15009*(1-K15009)</f>
        <v/>
      </c>
      <c r="M15009">
        <f>VLOOKUP(F15009,Products!A:D,4,FALSE)*I15009</f>
        <v/>
      </c>
      <c r="N15009">
        <f>L15009-M15009</f>
        <v/>
      </c>
    </row>
    <row r="15010">
      <c r="A15010" t="inlineStr">
        <is>
          <t>T1015008</t>
        </is>
      </c>
      <c r="B15010" t="inlineStr">
        <is>
          <t>2025-05-03</t>
        </is>
      </c>
      <c r="C15010" t="inlineStr">
        <is>
          <t>S024</t>
        </is>
      </c>
      <c r="D15010" t="inlineStr">
        <is>
          <t>Store_024</t>
        </is>
      </c>
      <c r="E15010" t="inlineStr">
        <is>
          <t>South</t>
        </is>
      </c>
      <c r="F15010" t="inlineStr">
        <is>
          <t>P0041</t>
        </is>
      </c>
      <c r="G15010" t="inlineStr">
        <is>
          <t>Prod_0041</t>
        </is>
      </c>
      <c r="H15010" t="inlineStr">
        <is>
          <t>Stationery</t>
        </is>
      </c>
      <c r="I15010" t="n">
        <v>3</v>
      </c>
      <c r="J15010" t="n">
        <v>301.1</v>
      </c>
      <c r="K15010" t="n">
        <v>0.1</v>
      </c>
      <c r="L15010">
        <f>I15010*J15010*(1-K15010)</f>
        <v/>
      </c>
      <c r="M15010">
        <f>VLOOKUP(F15010,Products!A:D,4,FALSE)*I15010</f>
        <v/>
      </c>
      <c r="N15010">
        <f>L15010-M15010</f>
        <v/>
      </c>
    </row>
    <row r="15011">
      <c r="A15011" t="inlineStr">
        <is>
          <t>T1015009</t>
        </is>
      </c>
      <c r="B15011" t="inlineStr">
        <is>
          <t>2024-07-26</t>
        </is>
      </c>
      <c r="C15011" t="inlineStr">
        <is>
          <t>S012</t>
        </is>
      </c>
      <c r="D15011" t="inlineStr">
        <is>
          <t>Store_012</t>
        </is>
      </c>
      <c r="E15011" t="inlineStr">
        <is>
          <t>South</t>
        </is>
      </c>
      <c r="F15011" t="inlineStr">
        <is>
          <t>P0177</t>
        </is>
      </c>
      <c r="G15011" t="inlineStr">
        <is>
          <t>Prod_0177</t>
        </is>
      </c>
      <c r="H15011" t="inlineStr">
        <is>
          <t>Household</t>
        </is>
      </c>
      <c r="I15011" t="n">
        <v>6</v>
      </c>
      <c r="J15011" t="n">
        <v>263.15</v>
      </c>
      <c r="K15011" t="n">
        <v>0</v>
      </c>
      <c r="L15011">
        <f>I15011*J15011*(1-K15011)</f>
        <v/>
      </c>
      <c r="M15011">
        <f>VLOOKUP(F15011,Products!A:D,4,FALSE)*I15011</f>
        <v/>
      </c>
      <c r="N15011">
        <f>L15011-M15011</f>
        <v/>
      </c>
    </row>
    <row r="15012">
      <c r="A15012" t="inlineStr">
        <is>
          <t>T1015010</t>
        </is>
      </c>
      <c r="B15012" t="inlineStr">
        <is>
          <t>2025-09-16</t>
        </is>
      </c>
      <c r="C15012" t="inlineStr">
        <is>
          <t>S042</t>
        </is>
      </c>
      <c r="D15012" t="inlineStr">
        <is>
          <t>Store_042</t>
        </is>
      </c>
      <c r="E15012" t="inlineStr">
        <is>
          <t>Central</t>
        </is>
      </c>
      <c r="F15012" t="inlineStr">
        <is>
          <t>P0039</t>
        </is>
      </c>
      <c r="G15012" t="inlineStr">
        <is>
          <t>Prod_0039</t>
        </is>
      </c>
      <c r="H15012" t="inlineStr">
        <is>
          <t>Household</t>
        </is>
      </c>
      <c r="I15012" t="n">
        <v>3</v>
      </c>
      <c r="J15012" t="n">
        <v>301.51</v>
      </c>
      <c r="K15012" t="n">
        <v>0.15</v>
      </c>
      <c r="L15012">
        <f>I15012*J15012*(1-K15012)</f>
        <v/>
      </c>
      <c r="M15012">
        <f>VLOOKUP(F15012,Products!A:D,4,FALSE)*I15012</f>
        <v/>
      </c>
      <c r="N15012">
        <f>L15012-M15012</f>
        <v/>
      </c>
    </row>
    <row r="15013">
      <c r="A15013" t="inlineStr">
        <is>
          <t>T1015011</t>
        </is>
      </c>
      <c r="B15013" t="inlineStr">
        <is>
          <t>2024-04-26</t>
        </is>
      </c>
      <c r="C15013" t="inlineStr">
        <is>
          <t>S050</t>
        </is>
      </c>
      <c r="D15013" t="inlineStr">
        <is>
          <t>Store_050</t>
        </is>
      </c>
      <c r="E15013" t="inlineStr">
        <is>
          <t>South</t>
        </is>
      </c>
      <c r="F15013" t="inlineStr">
        <is>
          <t>P0125</t>
        </is>
      </c>
      <c r="G15013" t="inlineStr">
        <is>
          <t>Prod_0125</t>
        </is>
      </c>
      <c r="H15013" t="inlineStr">
        <is>
          <t>Toys</t>
        </is>
      </c>
      <c r="I15013" t="n">
        <v>5</v>
      </c>
      <c r="J15013" t="n">
        <v>250.12</v>
      </c>
      <c r="K15013" t="n">
        <v>0.1</v>
      </c>
      <c r="L15013">
        <f>I15013*J15013*(1-K15013)</f>
        <v/>
      </c>
      <c r="M15013">
        <f>VLOOKUP(F15013,Products!A:D,4,FALSE)*I15013</f>
        <v/>
      </c>
      <c r="N15013">
        <f>L15013-M15013</f>
        <v/>
      </c>
    </row>
    <row r="15014">
      <c r="A15014" t="inlineStr">
        <is>
          <t>T1015012</t>
        </is>
      </c>
      <c r="B15014" t="inlineStr">
        <is>
          <t>2023-04-16</t>
        </is>
      </c>
      <c r="C15014" t="inlineStr">
        <is>
          <t>S008</t>
        </is>
      </c>
      <c r="D15014" t="inlineStr">
        <is>
          <t>Store_008</t>
        </is>
      </c>
      <c r="E15014" t="inlineStr">
        <is>
          <t>East</t>
        </is>
      </c>
      <c r="F15014" t="inlineStr">
        <is>
          <t>P0145</t>
        </is>
      </c>
      <c r="G15014" t="inlineStr">
        <is>
          <t>Prod_0145</t>
        </is>
      </c>
      <c r="H15014" t="inlineStr">
        <is>
          <t>Electronics</t>
        </is>
      </c>
      <c r="I15014" t="n">
        <v>8</v>
      </c>
      <c r="J15014" t="n">
        <v>625.74</v>
      </c>
      <c r="K15014" t="n">
        <v>0.05</v>
      </c>
      <c r="L15014">
        <f>I15014*J15014*(1-K15014)</f>
        <v/>
      </c>
      <c r="M15014">
        <f>VLOOKUP(F15014,Products!A:D,4,FALSE)*I15014</f>
        <v/>
      </c>
      <c r="N15014">
        <f>L15014-M15014</f>
        <v/>
      </c>
    </row>
    <row r="15015">
      <c r="A15015" t="inlineStr">
        <is>
          <t>T1015013</t>
        </is>
      </c>
      <c r="B15015" t="inlineStr">
        <is>
          <t>2024-03-29</t>
        </is>
      </c>
      <c r="C15015" t="inlineStr">
        <is>
          <t>S018</t>
        </is>
      </c>
      <c r="D15015" t="inlineStr">
        <is>
          <t>Store_018</t>
        </is>
      </c>
      <c r="E15015" t="inlineStr">
        <is>
          <t>South</t>
        </is>
      </c>
      <c r="F15015" t="inlineStr">
        <is>
          <t>P0032</t>
        </is>
      </c>
      <c r="G15015" t="inlineStr">
        <is>
          <t>Prod_0032</t>
        </is>
      </c>
      <c r="H15015" t="inlineStr">
        <is>
          <t>Beverages</t>
        </is>
      </c>
      <c r="I15015" t="n">
        <v>3</v>
      </c>
      <c r="J15015" t="n">
        <v>316.41</v>
      </c>
      <c r="K15015" t="n">
        <v>0.1</v>
      </c>
      <c r="L15015">
        <f>I15015*J15015*(1-K15015)</f>
        <v/>
      </c>
      <c r="M15015">
        <f>VLOOKUP(F15015,Products!A:D,4,FALSE)*I15015</f>
        <v/>
      </c>
      <c r="N15015">
        <f>L15015-M15015</f>
        <v/>
      </c>
    </row>
    <row r="15016">
      <c r="A15016" t="inlineStr">
        <is>
          <t>T1015014</t>
        </is>
      </c>
      <c r="B15016" t="inlineStr">
        <is>
          <t>2025-08-15</t>
        </is>
      </c>
      <c r="C15016" t="inlineStr">
        <is>
          <t>S027</t>
        </is>
      </c>
      <c r="D15016" t="inlineStr">
        <is>
          <t>Store_027</t>
        </is>
      </c>
      <c r="E15016" t="inlineStr">
        <is>
          <t>South</t>
        </is>
      </c>
      <c r="F15016" t="inlineStr">
        <is>
          <t>P0013</t>
        </is>
      </c>
      <c r="G15016" t="inlineStr">
        <is>
          <t>Prod_0013</t>
        </is>
      </c>
      <c r="H15016" t="inlineStr">
        <is>
          <t>Clothing</t>
        </is>
      </c>
      <c r="I15016" t="n">
        <v>1</v>
      </c>
      <c r="J15016" t="n">
        <v>65.84999999999999</v>
      </c>
      <c r="K15016" t="n">
        <v>0.2</v>
      </c>
      <c r="L15016">
        <f>I15016*J15016*(1-K15016)</f>
        <v/>
      </c>
      <c r="M15016">
        <f>VLOOKUP(F15016,Products!A:D,4,FALSE)*I15016</f>
        <v/>
      </c>
      <c r="N15016">
        <f>L15016-M15016</f>
        <v/>
      </c>
    </row>
    <row r="15017">
      <c r="A15017" t="inlineStr">
        <is>
          <t>T1015015</t>
        </is>
      </c>
      <c r="B15017" t="inlineStr">
        <is>
          <t>2023-11-22</t>
        </is>
      </c>
      <c r="C15017" t="inlineStr">
        <is>
          <t>S045</t>
        </is>
      </c>
      <c r="D15017" t="inlineStr">
        <is>
          <t>Store_045</t>
        </is>
      </c>
      <c r="E15017" t="inlineStr">
        <is>
          <t>East</t>
        </is>
      </c>
      <c r="F15017" t="inlineStr">
        <is>
          <t>P0042</t>
        </is>
      </c>
      <c r="G15017" t="inlineStr">
        <is>
          <t>Prod_0042</t>
        </is>
      </c>
      <c r="H15017" t="inlineStr">
        <is>
          <t>Electronics</t>
        </is>
      </c>
      <c r="I15017" t="n">
        <v>8</v>
      </c>
      <c r="J15017" t="n">
        <v>882.52</v>
      </c>
      <c r="K15017" t="n">
        <v>0</v>
      </c>
      <c r="L15017">
        <f>I15017*J15017*(1-K15017)</f>
        <v/>
      </c>
      <c r="M15017">
        <f>VLOOKUP(F15017,Products!A:D,4,FALSE)*I15017</f>
        <v/>
      </c>
      <c r="N15017">
        <f>L15017-M15017</f>
        <v/>
      </c>
    </row>
    <row r="15018">
      <c r="A15018" t="inlineStr">
        <is>
          <t>T1015016</t>
        </is>
      </c>
      <c r="B15018" t="inlineStr">
        <is>
          <t>2023-12-29</t>
        </is>
      </c>
      <c r="C15018" t="inlineStr">
        <is>
          <t>S036</t>
        </is>
      </c>
      <c r="D15018" t="inlineStr">
        <is>
          <t>Store_036</t>
        </is>
      </c>
      <c r="E15018" t="inlineStr">
        <is>
          <t>Central</t>
        </is>
      </c>
      <c r="F15018" t="inlineStr">
        <is>
          <t>P0026</t>
        </is>
      </c>
      <c r="G15018" t="inlineStr">
        <is>
          <t>Prod_0026</t>
        </is>
      </c>
      <c r="H15018" t="inlineStr">
        <is>
          <t>Beverages</t>
        </is>
      </c>
      <c r="I15018" t="n">
        <v>7</v>
      </c>
      <c r="J15018" t="n">
        <v>977.24</v>
      </c>
      <c r="K15018" t="n">
        <v>0</v>
      </c>
      <c r="L15018">
        <f>I15018*J15018*(1-K15018)</f>
        <v/>
      </c>
      <c r="M15018">
        <f>VLOOKUP(F15018,Products!A:D,4,FALSE)*I15018</f>
        <v/>
      </c>
      <c r="N15018">
        <f>L15018-M15018</f>
        <v/>
      </c>
    </row>
    <row r="15019">
      <c r="A15019" t="inlineStr">
        <is>
          <t>T1015017</t>
        </is>
      </c>
      <c r="B15019" t="inlineStr">
        <is>
          <t>2023-12-10</t>
        </is>
      </c>
      <c r="C15019" t="inlineStr">
        <is>
          <t>S025</t>
        </is>
      </c>
      <c r="D15019" t="inlineStr">
        <is>
          <t>Store_025</t>
        </is>
      </c>
      <c r="E15019" t="inlineStr">
        <is>
          <t>Central</t>
        </is>
      </c>
      <c r="F15019" t="inlineStr">
        <is>
          <t>P0112</t>
        </is>
      </c>
      <c r="G15019" t="inlineStr">
        <is>
          <t>Prod_0112</t>
        </is>
      </c>
      <c r="H15019" t="inlineStr">
        <is>
          <t>Beverages</t>
        </is>
      </c>
      <c r="I15019" t="n">
        <v>3</v>
      </c>
      <c r="J15019" t="n">
        <v>779.76</v>
      </c>
      <c r="K15019" t="n">
        <v>0.05</v>
      </c>
      <c r="L15019">
        <f>I15019*J15019*(1-K15019)</f>
        <v/>
      </c>
      <c r="M15019">
        <f>VLOOKUP(F15019,Products!A:D,4,FALSE)*I15019</f>
        <v/>
      </c>
      <c r="N15019">
        <f>L15019-M15019</f>
        <v/>
      </c>
    </row>
    <row r="15020">
      <c r="A15020" t="inlineStr">
        <is>
          <t>T1015018</t>
        </is>
      </c>
      <c r="B15020" t="inlineStr">
        <is>
          <t>2025-02-02</t>
        </is>
      </c>
      <c r="C15020" t="inlineStr">
        <is>
          <t>S010</t>
        </is>
      </c>
      <c r="D15020" t="inlineStr">
        <is>
          <t>Store_010</t>
        </is>
      </c>
      <c r="E15020" t="inlineStr">
        <is>
          <t>North</t>
        </is>
      </c>
      <c r="F15020" t="inlineStr">
        <is>
          <t>P0159</t>
        </is>
      </c>
      <c r="G15020" t="inlineStr">
        <is>
          <t>Prod_0159</t>
        </is>
      </c>
      <c r="H15020" t="inlineStr">
        <is>
          <t>Electronics</t>
        </is>
      </c>
      <c r="I15020" t="n">
        <v>5</v>
      </c>
      <c r="J15020" t="n">
        <v>415.42</v>
      </c>
      <c r="K15020" t="n">
        <v>0</v>
      </c>
      <c r="L15020">
        <f>I15020*J15020*(1-K15020)</f>
        <v/>
      </c>
      <c r="M15020">
        <f>VLOOKUP(F15020,Products!A:D,4,FALSE)*I15020</f>
        <v/>
      </c>
      <c r="N15020">
        <f>L15020-M15020</f>
        <v/>
      </c>
    </row>
    <row r="15021">
      <c r="A15021" t="inlineStr">
        <is>
          <t>T1015019</t>
        </is>
      </c>
      <c r="B15021" t="inlineStr">
        <is>
          <t>2025-02-18</t>
        </is>
      </c>
      <c r="C15021" t="inlineStr">
        <is>
          <t>S014</t>
        </is>
      </c>
      <c r="D15021" t="inlineStr">
        <is>
          <t>Store_014</t>
        </is>
      </c>
      <c r="E15021" t="inlineStr">
        <is>
          <t>West</t>
        </is>
      </c>
      <c r="F15021" t="inlineStr">
        <is>
          <t>P0032</t>
        </is>
      </c>
      <c r="G15021" t="inlineStr">
        <is>
          <t>Prod_0032</t>
        </is>
      </c>
      <c r="H15021" t="inlineStr">
        <is>
          <t>Beverages</t>
        </is>
      </c>
      <c r="I15021" t="n">
        <v>1</v>
      </c>
      <c r="J15021" t="n">
        <v>269.76</v>
      </c>
      <c r="K15021" t="n">
        <v>0.05</v>
      </c>
      <c r="L15021">
        <f>I15021*J15021*(1-K15021)</f>
        <v/>
      </c>
      <c r="M15021">
        <f>VLOOKUP(F15021,Products!A:D,4,FALSE)*I15021</f>
        <v/>
      </c>
      <c r="N15021">
        <f>L15021-M15021</f>
        <v/>
      </c>
    </row>
    <row r="15022">
      <c r="A15022" t="inlineStr">
        <is>
          <t>T1015020</t>
        </is>
      </c>
      <c r="B15022" t="inlineStr">
        <is>
          <t>2025-04-22</t>
        </is>
      </c>
      <c r="C15022" t="inlineStr">
        <is>
          <t>S026</t>
        </is>
      </c>
      <c r="D15022" t="inlineStr">
        <is>
          <t>Store_026</t>
        </is>
      </c>
      <c r="E15022" t="inlineStr">
        <is>
          <t>North</t>
        </is>
      </c>
      <c r="F15022" t="inlineStr">
        <is>
          <t>P0197</t>
        </is>
      </c>
      <c r="G15022" t="inlineStr">
        <is>
          <t>Prod_0197</t>
        </is>
      </c>
      <c r="H15022" t="inlineStr">
        <is>
          <t>Food</t>
        </is>
      </c>
      <c r="I15022" t="n">
        <v>6</v>
      </c>
      <c r="J15022" t="n">
        <v>250.31</v>
      </c>
      <c r="K15022" t="n">
        <v>0.05</v>
      </c>
      <c r="L15022">
        <f>I15022*J15022*(1-K15022)</f>
        <v/>
      </c>
      <c r="M15022">
        <f>VLOOKUP(F15022,Products!A:D,4,FALSE)*I15022</f>
        <v/>
      </c>
      <c r="N15022">
        <f>L15022-M15022</f>
        <v/>
      </c>
    </row>
    <row r="15023">
      <c r="A15023" t="inlineStr">
        <is>
          <t>T1015021</t>
        </is>
      </c>
      <c r="B15023" t="inlineStr">
        <is>
          <t>2023-08-01</t>
        </is>
      </c>
      <c r="C15023" t="inlineStr">
        <is>
          <t>S014</t>
        </is>
      </c>
      <c r="D15023" t="inlineStr">
        <is>
          <t>Store_014</t>
        </is>
      </c>
      <c r="E15023" t="inlineStr">
        <is>
          <t>West</t>
        </is>
      </c>
      <c r="F15023" t="inlineStr">
        <is>
          <t>P0150</t>
        </is>
      </c>
      <c r="G15023" t="inlineStr">
        <is>
          <t>Prod_0150</t>
        </is>
      </c>
      <c r="H15023" t="inlineStr">
        <is>
          <t>Clothing</t>
        </is>
      </c>
      <c r="I15023" t="n">
        <v>6</v>
      </c>
      <c r="J15023" t="n">
        <v>334.42</v>
      </c>
      <c r="K15023" t="n">
        <v>0</v>
      </c>
      <c r="L15023">
        <f>I15023*J15023*(1-K15023)</f>
        <v/>
      </c>
      <c r="M15023">
        <f>VLOOKUP(F15023,Products!A:D,4,FALSE)*I15023</f>
        <v/>
      </c>
      <c r="N15023">
        <f>L15023-M15023</f>
        <v/>
      </c>
    </row>
    <row r="15024">
      <c r="A15024" t="inlineStr">
        <is>
          <t>T1015022</t>
        </is>
      </c>
      <c r="B15024" t="inlineStr">
        <is>
          <t>2023-07-25</t>
        </is>
      </c>
      <c r="C15024" t="inlineStr">
        <is>
          <t>S023</t>
        </is>
      </c>
      <c r="D15024" t="inlineStr">
        <is>
          <t>Store_023</t>
        </is>
      </c>
      <c r="E15024" t="inlineStr">
        <is>
          <t>South</t>
        </is>
      </c>
      <c r="F15024" t="inlineStr">
        <is>
          <t>P0185</t>
        </is>
      </c>
      <c r="G15024" t="inlineStr">
        <is>
          <t>Prod_0185</t>
        </is>
      </c>
      <c r="H15024" t="inlineStr">
        <is>
          <t>Food</t>
        </is>
      </c>
      <c r="I15024" t="n">
        <v>4</v>
      </c>
      <c r="J15024" t="n">
        <v>408.46</v>
      </c>
      <c r="K15024" t="n">
        <v>0</v>
      </c>
      <c r="L15024">
        <f>I15024*J15024*(1-K15024)</f>
        <v/>
      </c>
      <c r="M15024">
        <f>VLOOKUP(F15024,Products!A:D,4,FALSE)*I15024</f>
        <v/>
      </c>
      <c r="N15024">
        <f>L15024-M15024</f>
        <v/>
      </c>
    </row>
    <row r="15025">
      <c r="A15025" t="inlineStr">
        <is>
          <t>T1015023</t>
        </is>
      </c>
      <c r="B15025" t="inlineStr">
        <is>
          <t>2023-09-04</t>
        </is>
      </c>
      <c r="C15025" t="inlineStr">
        <is>
          <t>S027</t>
        </is>
      </c>
      <c r="D15025" t="inlineStr">
        <is>
          <t>Store_027</t>
        </is>
      </c>
      <c r="E15025" t="inlineStr">
        <is>
          <t>South</t>
        </is>
      </c>
      <c r="F15025" t="inlineStr">
        <is>
          <t>P0025</t>
        </is>
      </c>
      <c r="G15025" t="inlineStr">
        <is>
          <t>Prod_0025</t>
        </is>
      </c>
      <c r="H15025" t="inlineStr">
        <is>
          <t>Beverages</t>
        </is>
      </c>
      <c r="I15025" t="n">
        <v>7</v>
      </c>
      <c r="J15025" t="n">
        <v>383.5</v>
      </c>
      <c r="K15025" t="n">
        <v>0.05</v>
      </c>
      <c r="L15025">
        <f>I15025*J15025*(1-K15025)</f>
        <v/>
      </c>
      <c r="M15025">
        <f>VLOOKUP(F15025,Products!A:D,4,FALSE)*I15025</f>
        <v/>
      </c>
      <c r="N15025">
        <f>L15025-M15025</f>
        <v/>
      </c>
    </row>
    <row r="15026">
      <c r="A15026" t="inlineStr">
        <is>
          <t>T1015024</t>
        </is>
      </c>
      <c r="B15026" t="inlineStr">
        <is>
          <t>2024-07-06</t>
        </is>
      </c>
      <c r="C15026" t="inlineStr">
        <is>
          <t>S001</t>
        </is>
      </c>
      <c r="D15026" t="inlineStr">
        <is>
          <t>Store_001</t>
        </is>
      </c>
      <c r="E15026" t="inlineStr">
        <is>
          <t>West</t>
        </is>
      </c>
      <c r="F15026" t="inlineStr">
        <is>
          <t>P0173</t>
        </is>
      </c>
      <c r="G15026" t="inlineStr">
        <is>
          <t>Prod_0173</t>
        </is>
      </c>
      <c r="H15026" t="inlineStr">
        <is>
          <t>Toys</t>
        </is>
      </c>
      <c r="I15026" t="n">
        <v>6</v>
      </c>
      <c r="J15026" t="n">
        <v>1011.96</v>
      </c>
      <c r="K15026" t="n">
        <v>0.1</v>
      </c>
      <c r="L15026">
        <f>I15026*J15026*(1-K15026)</f>
        <v/>
      </c>
      <c r="M15026">
        <f>VLOOKUP(F15026,Products!A:D,4,FALSE)*I15026</f>
        <v/>
      </c>
      <c r="N15026">
        <f>L15026-M15026</f>
        <v/>
      </c>
    </row>
    <row r="15027">
      <c r="A15027" t="inlineStr">
        <is>
          <t>T1015025</t>
        </is>
      </c>
      <c r="B15027" t="inlineStr">
        <is>
          <t>2024-12-01</t>
        </is>
      </c>
      <c r="C15027" t="inlineStr">
        <is>
          <t>S046</t>
        </is>
      </c>
      <c r="D15027" t="inlineStr">
        <is>
          <t>Store_046</t>
        </is>
      </c>
      <c r="E15027" t="inlineStr">
        <is>
          <t>South</t>
        </is>
      </c>
      <c r="F15027" t="inlineStr">
        <is>
          <t>P0066</t>
        </is>
      </c>
      <c r="G15027" t="inlineStr">
        <is>
          <t>Prod_0066</t>
        </is>
      </c>
      <c r="H15027" t="inlineStr">
        <is>
          <t>Household</t>
        </is>
      </c>
      <c r="I15027" t="n">
        <v>4</v>
      </c>
      <c r="J15027" t="n">
        <v>446.4</v>
      </c>
      <c r="K15027" t="n">
        <v>0</v>
      </c>
      <c r="L15027">
        <f>I15027*J15027*(1-K15027)</f>
        <v/>
      </c>
      <c r="M15027">
        <f>VLOOKUP(F15027,Products!A:D,4,FALSE)*I15027</f>
        <v/>
      </c>
      <c r="N15027">
        <f>L15027-M15027</f>
        <v/>
      </c>
    </row>
    <row r="15028">
      <c r="A15028" t="inlineStr">
        <is>
          <t>T1015026</t>
        </is>
      </c>
      <c r="B15028" t="inlineStr">
        <is>
          <t>2023-06-29</t>
        </is>
      </c>
      <c r="C15028" t="inlineStr">
        <is>
          <t>S028</t>
        </is>
      </c>
      <c r="D15028" t="inlineStr">
        <is>
          <t>Store_028</t>
        </is>
      </c>
      <c r="E15028" t="inlineStr">
        <is>
          <t>North</t>
        </is>
      </c>
      <c r="F15028" t="inlineStr">
        <is>
          <t>P0001</t>
        </is>
      </c>
      <c r="G15028" t="inlineStr">
        <is>
          <t>Prod_0001</t>
        </is>
      </c>
      <c r="H15028" t="inlineStr">
        <is>
          <t>Beverages</t>
        </is>
      </c>
      <c r="I15028" t="n">
        <v>4</v>
      </c>
      <c r="J15028" t="n">
        <v>633.37</v>
      </c>
      <c r="K15028" t="n">
        <v>0</v>
      </c>
      <c r="L15028">
        <f>I15028*J15028*(1-K15028)</f>
        <v/>
      </c>
      <c r="M15028">
        <f>VLOOKUP(F15028,Products!A:D,4,FALSE)*I15028</f>
        <v/>
      </c>
      <c r="N15028">
        <f>L15028-M15028</f>
        <v/>
      </c>
    </row>
    <row r="15029">
      <c r="A15029" t="inlineStr">
        <is>
          <t>T1015027</t>
        </is>
      </c>
      <c r="B15029" t="inlineStr">
        <is>
          <t>2023-10-29</t>
        </is>
      </c>
      <c r="C15029" t="inlineStr">
        <is>
          <t>S031</t>
        </is>
      </c>
      <c r="D15029" t="inlineStr">
        <is>
          <t>Store_031</t>
        </is>
      </c>
      <c r="E15029" t="inlineStr">
        <is>
          <t>Central</t>
        </is>
      </c>
      <c r="F15029" t="inlineStr">
        <is>
          <t>P0117</t>
        </is>
      </c>
      <c r="G15029" t="inlineStr">
        <is>
          <t>Prod_0117</t>
        </is>
      </c>
      <c r="H15029" t="inlineStr">
        <is>
          <t>Electronics</t>
        </is>
      </c>
      <c r="I15029" t="n">
        <v>7</v>
      </c>
      <c r="J15029" t="n">
        <v>465.51</v>
      </c>
      <c r="K15029" t="n">
        <v>0</v>
      </c>
      <c r="L15029">
        <f>I15029*J15029*(1-K15029)</f>
        <v/>
      </c>
      <c r="M15029">
        <f>VLOOKUP(F15029,Products!A:D,4,FALSE)*I15029</f>
        <v/>
      </c>
      <c r="N15029">
        <f>L15029-M15029</f>
        <v/>
      </c>
    </row>
    <row r="15030">
      <c r="A15030" t="inlineStr">
        <is>
          <t>T1015028</t>
        </is>
      </c>
      <c r="B15030" t="inlineStr">
        <is>
          <t>2024-11-12</t>
        </is>
      </c>
      <c r="C15030" t="inlineStr">
        <is>
          <t>S012</t>
        </is>
      </c>
      <c r="D15030" t="inlineStr">
        <is>
          <t>Store_012</t>
        </is>
      </c>
      <c r="E15030" t="inlineStr">
        <is>
          <t>South</t>
        </is>
      </c>
      <c r="F15030" t="inlineStr">
        <is>
          <t>P0018</t>
        </is>
      </c>
      <c r="G15030" t="inlineStr">
        <is>
          <t>Prod_0018</t>
        </is>
      </c>
      <c r="H15030" t="inlineStr">
        <is>
          <t>Food</t>
        </is>
      </c>
      <c r="I15030" t="n">
        <v>6</v>
      </c>
      <c r="J15030" t="n">
        <v>1075.64</v>
      </c>
      <c r="K15030" t="n">
        <v>0</v>
      </c>
      <c r="L15030">
        <f>I15030*J15030*(1-K15030)</f>
        <v/>
      </c>
      <c r="M15030">
        <f>VLOOKUP(F15030,Products!A:D,4,FALSE)*I15030</f>
        <v/>
      </c>
      <c r="N15030">
        <f>L15030-M15030</f>
        <v/>
      </c>
    </row>
    <row r="15031">
      <c r="A15031" t="inlineStr">
        <is>
          <t>T1015029</t>
        </is>
      </c>
      <c r="B15031" t="inlineStr">
        <is>
          <t>2025-01-08</t>
        </is>
      </c>
      <c r="C15031" t="inlineStr">
        <is>
          <t>S006</t>
        </is>
      </c>
      <c r="D15031" t="inlineStr">
        <is>
          <t>Store_006</t>
        </is>
      </c>
      <c r="E15031" t="inlineStr">
        <is>
          <t>East</t>
        </is>
      </c>
      <c r="F15031" t="inlineStr">
        <is>
          <t>P0088</t>
        </is>
      </c>
      <c r="G15031" t="inlineStr">
        <is>
          <t>Prod_0088</t>
        </is>
      </c>
      <c r="H15031" t="inlineStr">
        <is>
          <t>Toys</t>
        </is>
      </c>
      <c r="I15031" t="n">
        <v>8</v>
      </c>
      <c r="J15031" t="n">
        <v>506.37</v>
      </c>
      <c r="K15031" t="n">
        <v>0.05</v>
      </c>
      <c r="L15031">
        <f>I15031*J15031*(1-K15031)</f>
        <v/>
      </c>
      <c r="M15031">
        <f>VLOOKUP(F15031,Products!A:D,4,FALSE)*I15031</f>
        <v/>
      </c>
      <c r="N15031">
        <f>L15031-M15031</f>
        <v/>
      </c>
    </row>
    <row r="15032">
      <c r="A15032" t="inlineStr">
        <is>
          <t>T1015030</t>
        </is>
      </c>
      <c r="B15032" t="inlineStr">
        <is>
          <t>2023-10-15</t>
        </is>
      </c>
      <c r="C15032" t="inlineStr">
        <is>
          <t>S007</t>
        </is>
      </c>
      <c r="D15032" t="inlineStr">
        <is>
          <t>Store_007</t>
        </is>
      </c>
      <c r="E15032" t="inlineStr">
        <is>
          <t>East</t>
        </is>
      </c>
      <c r="F15032" t="inlineStr">
        <is>
          <t>P0186</t>
        </is>
      </c>
      <c r="G15032" t="inlineStr">
        <is>
          <t>Prod_0186</t>
        </is>
      </c>
      <c r="H15032" t="inlineStr">
        <is>
          <t>Household</t>
        </is>
      </c>
      <c r="I15032" t="n">
        <v>1</v>
      </c>
      <c r="J15032" t="n">
        <v>864.84</v>
      </c>
      <c r="K15032" t="n">
        <v>0.05</v>
      </c>
      <c r="L15032">
        <f>I15032*J15032*(1-K15032)</f>
        <v/>
      </c>
      <c r="M15032">
        <f>VLOOKUP(F15032,Products!A:D,4,FALSE)*I15032</f>
        <v/>
      </c>
      <c r="N15032">
        <f>L15032-M15032</f>
        <v/>
      </c>
    </row>
    <row r="15033">
      <c r="A15033" t="inlineStr">
        <is>
          <t>T1015031</t>
        </is>
      </c>
      <c r="B15033" t="inlineStr">
        <is>
          <t>2024-11-26</t>
        </is>
      </c>
      <c r="C15033" t="inlineStr">
        <is>
          <t>S024</t>
        </is>
      </c>
      <c r="D15033" t="inlineStr">
        <is>
          <t>Store_024</t>
        </is>
      </c>
      <c r="E15033" t="inlineStr">
        <is>
          <t>South</t>
        </is>
      </c>
      <c r="F15033" t="inlineStr">
        <is>
          <t>P0145</t>
        </is>
      </c>
      <c r="G15033" t="inlineStr">
        <is>
          <t>Prod_0145</t>
        </is>
      </c>
      <c r="H15033" t="inlineStr">
        <is>
          <t>Electronics</t>
        </is>
      </c>
      <c r="I15033" t="n">
        <v>5</v>
      </c>
      <c r="J15033" t="n">
        <v>443.46</v>
      </c>
      <c r="K15033" t="n">
        <v>0.05</v>
      </c>
      <c r="L15033">
        <f>I15033*J15033*(1-K15033)</f>
        <v/>
      </c>
      <c r="M15033">
        <f>VLOOKUP(F15033,Products!A:D,4,FALSE)*I15033</f>
        <v/>
      </c>
      <c r="N15033">
        <f>L15033-M15033</f>
        <v/>
      </c>
    </row>
    <row r="15034">
      <c r="A15034" t="inlineStr">
        <is>
          <t>T1015032</t>
        </is>
      </c>
      <c r="B15034" t="inlineStr">
        <is>
          <t>2023-09-30</t>
        </is>
      </c>
      <c r="C15034" t="inlineStr">
        <is>
          <t>S017</t>
        </is>
      </c>
      <c r="D15034" t="inlineStr">
        <is>
          <t>Store_017</t>
        </is>
      </c>
      <c r="E15034" t="inlineStr">
        <is>
          <t>South</t>
        </is>
      </c>
      <c r="F15034" t="inlineStr">
        <is>
          <t>P0106</t>
        </is>
      </c>
      <c r="G15034" t="inlineStr">
        <is>
          <t>Prod_0106</t>
        </is>
      </c>
      <c r="H15034" t="inlineStr">
        <is>
          <t>Electronics</t>
        </is>
      </c>
      <c r="I15034" t="n">
        <v>5</v>
      </c>
      <c r="J15034" t="n">
        <v>682.1</v>
      </c>
      <c r="K15034" t="n">
        <v>0.05</v>
      </c>
      <c r="L15034">
        <f>I15034*J15034*(1-K15034)</f>
        <v/>
      </c>
      <c r="M15034">
        <f>VLOOKUP(F15034,Products!A:D,4,FALSE)*I15034</f>
        <v/>
      </c>
      <c r="N15034">
        <f>L15034-M15034</f>
        <v/>
      </c>
    </row>
    <row r="15035">
      <c r="A15035" t="inlineStr">
        <is>
          <t>T1015033</t>
        </is>
      </c>
      <c r="B15035" t="inlineStr">
        <is>
          <t>2024-09-01</t>
        </is>
      </c>
      <c r="C15035" t="inlineStr">
        <is>
          <t>S014</t>
        </is>
      </c>
      <c r="D15035" t="inlineStr">
        <is>
          <t>Store_014</t>
        </is>
      </c>
      <c r="E15035" t="inlineStr">
        <is>
          <t>West</t>
        </is>
      </c>
      <c r="F15035" t="inlineStr">
        <is>
          <t>P0191</t>
        </is>
      </c>
      <c r="G15035" t="inlineStr">
        <is>
          <t>Prod_0191</t>
        </is>
      </c>
      <c r="H15035" t="inlineStr">
        <is>
          <t>Food</t>
        </is>
      </c>
      <c r="I15035" t="n">
        <v>2</v>
      </c>
      <c r="J15035" t="n">
        <v>499.93</v>
      </c>
      <c r="K15035" t="n">
        <v>0</v>
      </c>
      <c r="L15035">
        <f>I15035*J15035*(1-K15035)</f>
        <v/>
      </c>
      <c r="M15035">
        <f>VLOOKUP(F15035,Products!A:D,4,FALSE)*I15035</f>
        <v/>
      </c>
      <c r="N15035">
        <f>L15035-M15035</f>
        <v/>
      </c>
    </row>
    <row r="15036">
      <c r="A15036" t="inlineStr">
        <is>
          <t>T1015034</t>
        </is>
      </c>
      <c r="B15036" t="inlineStr">
        <is>
          <t>2024-07-27</t>
        </is>
      </c>
      <c r="C15036" t="inlineStr">
        <is>
          <t>S001</t>
        </is>
      </c>
      <c r="D15036" t="inlineStr">
        <is>
          <t>Store_001</t>
        </is>
      </c>
      <c r="E15036" t="inlineStr">
        <is>
          <t>West</t>
        </is>
      </c>
      <c r="F15036" t="inlineStr">
        <is>
          <t>P0182</t>
        </is>
      </c>
      <c r="G15036" t="inlineStr">
        <is>
          <t>Prod_0182</t>
        </is>
      </c>
      <c r="H15036" t="inlineStr">
        <is>
          <t>Electronics</t>
        </is>
      </c>
      <c r="I15036" t="n">
        <v>7</v>
      </c>
      <c r="J15036" t="n">
        <v>776.15</v>
      </c>
      <c r="K15036" t="n">
        <v>0</v>
      </c>
      <c r="L15036">
        <f>I15036*J15036*(1-K15036)</f>
        <v/>
      </c>
      <c r="M15036">
        <f>VLOOKUP(F15036,Products!A:D,4,FALSE)*I15036</f>
        <v/>
      </c>
      <c r="N15036">
        <f>L15036-M15036</f>
        <v/>
      </c>
    </row>
    <row r="15037">
      <c r="A15037" t="inlineStr">
        <is>
          <t>T1015035</t>
        </is>
      </c>
      <c r="B15037" t="inlineStr">
        <is>
          <t>2024-11-25</t>
        </is>
      </c>
      <c r="C15037" t="inlineStr">
        <is>
          <t>S003</t>
        </is>
      </c>
      <c r="D15037" t="inlineStr">
        <is>
          <t>Store_003</t>
        </is>
      </c>
      <c r="E15037" t="inlineStr">
        <is>
          <t>North</t>
        </is>
      </c>
      <c r="F15037" t="inlineStr">
        <is>
          <t>P0168</t>
        </is>
      </c>
      <c r="G15037" t="inlineStr">
        <is>
          <t>Prod_0168</t>
        </is>
      </c>
      <c r="H15037" t="inlineStr">
        <is>
          <t>Electronics</t>
        </is>
      </c>
      <c r="I15037" t="n">
        <v>5</v>
      </c>
      <c r="J15037" t="n">
        <v>58.03</v>
      </c>
      <c r="K15037" t="n">
        <v>0.2</v>
      </c>
      <c r="L15037">
        <f>I15037*J15037*(1-K15037)</f>
        <v/>
      </c>
      <c r="M15037">
        <f>VLOOKUP(F15037,Products!A:D,4,FALSE)*I15037</f>
        <v/>
      </c>
      <c r="N15037">
        <f>L15037-M15037</f>
        <v/>
      </c>
    </row>
    <row r="15038">
      <c r="A15038" t="inlineStr">
        <is>
          <t>T1015036</t>
        </is>
      </c>
      <c r="B15038" t="inlineStr">
        <is>
          <t>2023-08-27</t>
        </is>
      </c>
      <c r="C15038" t="inlineStr">
        <is>
          <t>S012</t>
        </is>
      </c>
      <c r="D15038" t="inlineStr">
        <is>
          <t>Store_012</t>
        </is>
      </c>
      <c r="E15038" t="inlineStr">
        <is>
          <t>South</t>
        </is>
      </c>
      <c r="F15038" t="inlineStr">
        <is>
          <t>P0126</t>
        </is>
      </c>
      <c r="G15038" t="inlineStr">
        <is>
          <t>Prod_0126</t>
        </is>
      </c>
      <c r="H15038" t="inlineStr">
        <is>
          <t>Toys</t>
        </is>
      </c>
      <c r="I15038" t="n">
        <v>4</v>
      </c>
      <c r="J15038" t="n">
        <v>326.73</v>
      </c>
      <c r="K15038" t="n">
        <v>0.1</v>
      </c>
      <c r="L15038">
        <f>I15038*J15038*(1-K15038)</f>
        <v/>
      </c>
      <c r="M15038">
        <f>VLOOKUP(F15038,Products!A:D,4,FALSE)*I15038</f>
        <v/>
      </c>
      <c r="N15038">
        <f>L15038-M15038</f>
        <v/>
      </c>
    </row>
    <row r="15039">
      <c r="A15039" t="inlineStr">
        <is>
          <t>T1015037</t>
        </is>
      </c>
      <c r="B15039" t="inlineStr">
        <is>
          <t>2023-03-11</t>
        </is>
      </c>
      <c r="C15039" t="inlineStr">
        <is>
          <t>S004</t>
        </is>
      </c>
      <c r="D15039" t="inlineStr">
        <is>
          <t>Store_004</t>
        </is>
      </c>
      <c r="E15039" t="inlineStr">
        <is>
          <t>Central</t>
        </is>
      </c>
      <c r="F15039" t="inlineStr">
        <is>
          <t>P0196</t>
        </is>
      </c>
      <c r="G15039" t="inlineStr">
        <is>
          <t>Prod_0196</t>
        </is>
      </c>
      <c r="H15039" t="inlineStr">
        <is>
          <t>Beverages</t>
        </is>
      </c>
      <c r="I15039" t="n">
        <v>8</v>
      </c>
      <c r="J15039" t="n">
        <v>658.09</v>
      </c>
      <c r="K15039" t="n">
        <v>0</v>
      </c>
      <c r="L15039">
        <f>I15039*J15039*(1-K15039)</f>
        <v/>
      </c>
      <c r="M15039">
        <f>VLOOKUP(F15039,Products!A:D,4,FALSE)*I15039</f>
        <v/>
      </c>
      <c r="N15039">
        <f>L15039-M15039</f>
        <v/>
      </c>
    </row>
    <row r="15040">
      <c r="A15040" t="inlineStr">
        <is>
          <t>T1015038</t>
        </is>
      </c>
      <c r="B15040" t="inlineStr">
        <is>
          <t>2024-05-01</t>
        </is>
      </c>
      <c r="C15040" t="inlineStr">
        <is>
          <t>S011</t>
        </is>
      </c>
      <c r="D15040" t="inlineStr">
        <is>
          <t>Store_011</t>
        </is>
      </c>
      <c r="E15040" t="inlineStr">
        <is>
          <t>South</t>
        </is>
      </c>
      <c r="F15040" t="inlineStr">
        <is>
          <t>P0134</t>
        </is>
      </c>
      <c r="G15040" t="inlineStr">
        <is>
          <t>Prod_0134</t>
        </is>
      </c>
      <c r="H15040" t="inlineStr">
        <is>
          <t>Food</t>
        </is>
      </c>
      <c r="I15040" t="n">
        <v>1</v>
      </c>
      <c r="J15040" t="n">
        <v>427.67</v>
      </c>
      <c r="K15040" t="n">
        <v>0</v>
      </c>
      <c r="L15040">
        <f>I15040*J15040*(1-K15040)</f>
        <v/>
      </c>
      <c r="M15040">
        <f>VLOOKUP(F15040,Products!A:D,4,FALSE)*I15040</f>
        <v/>
      </c>
      <c r="N15040">
        <f>L15040-M15040</f>
        <v/>
      </c>
    </row>
    <row r="15041">
      <c r="A15041" t="inlineStr">
        <is>
          <t>T1015039</t>
        </is>
      </c>
      <c r="B15041" t="inlineStr">
        <is>
          <t>2025-07-29</t>
        </is>
      </c>
      <c r="C15041" t="inlineStr">
        <is>
          <t>S040</t>
        </is>
      </c>
      <c r="D15041" t="inlineStr">
        <is>
          <t>Store_040</t>
        </is>
      </c>
      <c r="E15041" t="inlineStr">
        <is>
          <t>Central</t>
        </is>
      </c>
      <c r="F15041" t="inlineStr">
        <is>
          <t>P0183</t>
        </is>
      </c>
      <c r="G15041" t="inlineStr">
        <is>
          <t>Prod_0183</t>
        </is>
      </c>
      <c r="H15041" t="inlineStr">
        <is>
          <t>Stationery</t>
        </is>
      </c>
      <c r="I15041" t="n">
        <v>5</v>
      </c>
      <c r="J15041" t="n">
        <v>917.3</v>
      </c>
      <c r="K15041" t="n">
        <v>0.2</v>
      </c>
      <c r="L15041">
        <f>I15041*J15041*(1-K15041)</f>
        <v/>
      </c>
      <c r="M15041">
        <f>VLOOKUP(F15041,Products!A:D,4,FALSE)*I15041</f>
        <v/>
      </c>
      <c r="N15041">
        <f>L15041-M15041</f>
        <v/>
      </c>
    </row>
    <row r="15042">
      <c r="A15042" t="inlineStr">
        <is>
          <t>T1015040</t>
        </is>
      </c>
      <c r="B15042" t="inlineStr">
        <is>
          <t>2024-05-15</t>
        </is>
      </c>
      <c r="C15042" t="inlineStr">
        <is>
          <t>S005</t>
        </is>
      </c>
      <c r="D15042" t="inlineStr">
        <is>
          <t>Store_005</t>
        </is>
      </c>
      <c r="E15042" t="inlineStr">
        <is>
          <t>Central</t>
        </is>
      </c>
      <c r="F15042" t="inlineStr">
        <is>
          <t>P0144</t>
        </is>
      </c>
      <c r="G15042" t="inlineStr">
        <is>
          <t>Prod_0144</t>
        </is>
      </c>
      <c r="H15042" t="inlineStr">
        <is>
          <t>Stationery</t>
        </is>
      </c>
      <c r="I15042" t="n">
        <v>2</v>
      </c>
      <c r="J15042" t="n">
        <v>204.55</v>
      </c>
      <c r="K15042" t="n">
        <v>0.15</v>
      </c>
      <c r="L15042">
        <f>I15042*J15042*(1-K15042)</f>
        <v/>
      </c>
      <c r="M15042">
        <f>VLOOKUP(F15042,Products!A:D,4,FALSE)*I15042</f>
        <v/>
      </c>
      <c r="N15042">
        <f>L15042-M15042</f>
        <v/>
      </c>
    </row>
    <row r="15043">
      <c r="A15043" t="inlineStr">
        <is>
          <t>T1015041</t>
        </is>
      </c>
      <c r="B15043" t="inlineStr">
        <is>
          <t>2025-04-23</t>
        </is>
      </c>
      <c r="C15043" t="inlineStr">
        <is>
          <t>S012</t>
        </is>
      </c>
      <c r="D15043" t="inlineStr">
        <is>
          <t>Store_012</t>
        </is>
      </c>
      <c r="E15043" t="inlineStr">
        <is>
          <t>South</t>
        </is>
      </c>
      <c r="F15043" t="inlineStr">
        <is>
          <t>P0196</t>
        </is>
      </c>
      <c r="G15043" t="inlineStr">
        <is>
          <t>Prod_0196</t>
        </is>
      </c>
      <c r="H15043" t="inlineStr">
        <is>
          <t>Beverages</t>
        </is>
      </c>
      <c r="I15043" t="n">
        <v>1</v>
      </c>
      <c r="J15043" t="n">
        <v>827.61</v>
      </c>
      <c r="K15043" t="n">
        <v>0</v>
      </c>
      <c r="L15043">
        <f>I15043*J15043*(1-K15043)</f>
        <v/>
      </c>
      <c r="M15043">
        <f>VLOOKUP(F15043,Products!A:D,4,FALSE)*I15043</f>
        <v/>
      </c>
      <c r="N15043">
        <f>L15043-M15043</f>
        <v/>
      </c>
    </row>
    <row r="15044">
      <c r="A15044" t="inlineStr">
        <is>
          <t>T1015042</t>
        </is>
      </c>
      <c r="B15044" t="inlineStr">
        <is>
          <t>2024-07-15</t>
        </is>
      </c>
      <c r="C15044" t="inlineStr">
        <is>
          <t>S007</t>
        </is>
      </c>
      <c r="D15044" t="inlineStr">
        <is>
          <t>Store_007</t>
        </is>
      </c>
      <c r="E15044" t="inlineStr">
        <is>
          <t>East</t>
        </is>
      </c>
      <c r="F15044" t="inlineStr">
        <is>
          <t>P0129</t>
        </is>
      </c>
      <c r="G15044" t="inlineStr">
        <is>
          <t>Prod_0129</t>
        </is>
      </c>
      <c r="H15044" t="inlineStr">
        <is>
          <t>Stationery</t>
        </is>
      </c>
      <c r="I15044" t="n">
        <v>2</v>
      </c>
      <c r="J15044" t="n">
        <v>705.9400000000001</v>
      </c>
      <c r="K15044" t="n">
        <v>0</v>
      </c>
      <c r="L15044">
        <f>I15044*J15044*(1-K15044)</f>
        <v/>
      </c>
      <c r="M15044">
        <f>VLOOKUP(F15044,Products!A:D,4,FALSE)*I15044</f>
        <v/>
      </c>
      <c r="N15044">
        <f>L15044-M15044</f>
        <v/>
      </c>
    </row>
    <row r="15045">
      <c r="A15045" t="inlineStr">
        <is>
          <t>T1015043</t>
        </is>
      </c>
      <c r="B15045" t="inlineStr">
        <is>
          <t>2024-02-29</t>
        </is>
      </c>
      <c r="C15045" t="inlineStr">
        <is>
          <t>S038</t>
        </is>
      </c>
      <c r="D15045" t="inlineStr">
        <is>
          <t>Store_038</t>
        </is>
      </c>
      <c r="E15045" t="inlineStr">
        <is>
          <t>East</t>
        </is>
      </c>
      <c r="F15045" t="inlineStr">
        <is>
          <t>P0182</t>
        </is>
      </c>
      <c r="G15045" t="inlineStr">
        <is>
          <t>Prod_0182</t>
        </is>
      </c>
      <c r="H15045" t="inlineStr">
        <is>
          <t>Electronics</t>
        </is>
      </c>
      <c r="I15045" t="n">
        <v>3</v>
      </c>
      <c r="J15045" t="n">
        <v>595.01</v>
      </c>
      <c r="K15045" t="n">
        <v>0.05</v>
      </c>
      <c r="L15045">
        <f>I15045*J15045*(1-K15045)</f>
        <v/>
      </c>
      <c r="M15045">
        <f>VLOOKUP(F15045,Products!A:D,4,FALSE)*I15045</f>
        <v/>
      </c>
      <c r="N15045">
        <f>L15045-M15045</f>
        <v/>
      </c>
    </row>
    <row r="15046">
      <c r="A15046" t="inlineStr">
        <is>
          <t>T1015044</t>
        </is>
      </c>
      <c r="B15046" t="inlineStr">
        <is>
          <t>2023-09-04</t>
        </is>
      </c>
      <c r="C15046" t="inlineStr">
        <is>
          <t>S004</t>
        </is>
      </c>
      <c r="D15046" t="inlineStr">
        <is>
          <t>Store_004</t>
        </is>
      </c>
      <c r="E15046" t="inlineStr">
        <is>
          <t>Central</t>
        </is>
      </c>
      <c r="F15046" t="inlineStr">
        <is>
          <t>P0110</t>
        </is>
      </c>
      <c r="G15046" t="inlineStr">
        <is>
          <t>Prod_0110</t>
        </is>
      </c>
      <c r="H15046" t="inlineStr">
        <is>
          <t>Stationery</t>
        </is>
      </c>
      <c r="I15046" t="n">
        <v>6</v>
      </c>
      <c r="J15046" t="n">
        <v>79.3</v>
      </c>
      <c r="K15046" t="n">
        <v>0.15</v>
      </c>
      <c r="L15046">
        <f>I15046*J15046*(1-K15046)</f>
        <v/>
      </c>
      <c r="M15046">
        <f>VLOOKUP(F15046,Products!A:D,4,FALSE)*I15046</f>
        <v/>
      </c>
      <c r="N15046">
        <f>L15046-M15046</f>
        <v/>
      </c>
    </row>
    <row r="15047">
      <c r="A15047" t="inlineStr">
        <is>
          <t>T1015045</t>
        </is>
      </c>
      <c r="B15047" t="inlineStr">
        <is>
          <t>2024-03-22</t>
        </is>
      </c>
      <c r="C15047" t="inlineStr">
        <is>
          <t>S003</t>
        </is>
      </c>
      <c r="D15047" t="inlineStr">
        <is>
          <t>Store_003</t>
        </is>
      </c>
      <c r="E15047" t="inlineStr">
        <is>
          <t>North</t>
        </is>
      </c>
      <c r="F15047" t="inlineStr">
        <is>
          <t>P0156</t>
        </is>
      </c>
      <c r="G15047" t="inlineStr">
        <is>
          <t>Prod_0156</t>
        </is>
      </c>
      <c r="H15047" t="inlineStr">
        <is>
          <t>Toys</t>
        </is>
      </c>
      <c r="I15047" t="n">
        <v>6</v>
      </c>
      <c r="J15047" t="n">
        <v>381.2</v>
      </c>
      <c r="K15047" t="n">
        <v>0</v>
      </c>
      <c r="L15047">
        <f>I15047*J15047*(1-K15047)</f>
        <v/>
      </c>
      <c r="M15047">
        <f>VLOOKUP(F15047,Products!A:D,4,FALSE)*I15047</f>
        <v/>
      </c>
      <c r="N15047">
        <f>L15047-M15047</f>
        <v/>
      </c>
    </row>
    <row r="15048">
      <c r="A15048" t="inlineStr">
        <is>
          <t>T1015046</t>
        </is>
      </c>
      <c r="B15048" t="inlineStr">
        <is>
          <t>2024-05-27</t>
        </is>
      </c>
      <c r="C15048" t="inlineStr">
        <is>
          <t>S010</t>
        </is>
      </c>
      <c r="D15048" t="inlineStr">
        <is>
          <t>Store_010</t>
        </is>
      </c>
      <c r="E15048" t="inlineStr">
        <is>
          <t>North</t>
        </is>
      </c>
      <c r="F15048" t="inlineStr">
        <is>
          <t>P0156</t>
        </is>
      </c>
      <c r="G15048" t="inlineStr">
        <is>
          <t>Prod_0156</t>
        </is>
      </c>
      <c r="H15048" t="inlineStr">
        <is>
          <t>Toys</t>
        </is>
      </c>
      <c r="I15048" t="n">
        <v>3</v>
      </c>
      <c r="J15048" t="n">
        <v>336.98</v>
      </c>
      <c r="K15048" t="n">
        <v>0</v>
      </c>
      <c r="L15048">
        <f>I15048*J15048*(1-K15048)</f>
        <v/>
      </c>
      <c r="M15048">
        <f>VLOOKUP(F15048,Products!A:D,4,FALSE)*I15048</f>
        <v/>
      </c>
      <c r="N15048">
        <f>L15048-M15048</f>
        <v/>
      </c>
    </row>
    <row r="15049">
      <c r="A15049" t="inlineStr">
        <is>
          <t>T1015047</t>
        </is>
      </c>
      <c r="B15049" t="inlineStr">
        <is>
          <t>2025-03-30</t>
        </is>
      </c>
      <c r="C15049" t="inlineStr">
        <is>
          <t>S025</t>
        </is>
      </c>
      <c r="D15049" t="inlineStr">
        <is>
          <t>Store_025</t>
        </is>
      </c>
      <c r="E15049" t="inlineStr">
        <is>
          <t>Central</t>
        </is>
      </c>
      <c r="F15049" t="inlineStr">
        <is>
          <t>P0021</t>
        </is>
      </c>
      <c r="G15049" t="inlineStr">
        <is>
          <t>Prod_0021</t>
        </is>
      </c>
      <c r="H15049" t="inlineStr">
        <is>
          <t>Household</t>
        </is>
      </c>
      <c r="I15049" t="n">
        <v>6</v>
      </c>
      <c r="J15049" t="n">
        <v>165.21</v>
      </c>
      <c r="K15049" t="n">
        <v>0</v>
      </c>
      <c r="L15049">
        <f>I15049*J15049*(1-K15049)</f>
        <v/>
      </c>
      <c r="M15049">
        <f>VLOOKUP(F15049,Products!A:D,4,FALSE)*I15049</f>
        <v/>
      </c>
      <c r="N15049">
        <f>L15049-M15049</f>
        <v/>
      </c>
    </row>
    <row r="15050">
      <c r="A15050" t="inlineStr">
        <is>
          <t>T1015048</t>
        </is>
      </c>
      <c r="B15050" t="inlineStr">
        <is>
          <t>2023-12-15</t>
        </is>
      </c>
      <c r="C15050" t="inlineStr">
        <is>
          <t>S001</t>
        </is>
      </c>
      <c r="D15050" t="inlineStr">
        <is>
          <t>Store_001</t>
        </is>
      </c>
      <c r="E15050" t="inlineStr">
        <is>
          <t>West</t>
        </is>
      </c>
      <c r="F15050" t="inlineStr">
        <is>
          <t>P0061</t>
        </is>
      </c>
      <c r="G15050" t="inlineStr">
        <is>
          <t>Prod_0061</t>
        </is>
      </c>
      <c r="H15050" t="inlineStr">
        <is>
          <t>Beverages</t>
        </is>
      </c>
      <c r="I15050" t="n">
        <v>2</v>
      </c>
      <c r="J15050" t="n">
        <v>65.17</v>
      </c>
      <c r="K15050" t="n">
        <v>0</v>
      </c>
      <c r="L15050">
        <f>I15050*J15050*(1-K15050)</f>
        <v/>
      </c>
      <c r="M15050">
        <f>VLOOKUP(F15050,Products!A:D,4,FALSE)*I15050</f>
        <v/>
      </c>
      <c r="N15050">
        <f>L15050-M15050</f>
        <v/>
      </c>
    </row>
    <row r="15051">
      <c r="A15051" t="inlineStr">
        <is>
          <t>T1015049</t>
        </is>
      </c>
      <c r="B15051" t="inlineStr">
        <is>
          <t>2023-11-02</t>
        </is>
      </c>
      <c r="C15051" t="inlineStr">
        <is>
          <t>S003</t>
        </is>
      </c>
      <c r="D15051" t="inlineStr">
        <is>
          <t>Store_003</t>
        </is>
      </c>
      <c r="E15051" t="inlineStr">
        <is>
          <t>North</t>
        </is>
      </c>
      <c r="F15051" t="inlineStr">
        <is>
          <t>P0068</t>
        </is>
      </c>
      <c r="G15051" t="inlineStr">
        <is>
          <t>Prod_0068</t>
        </is>
      </c>
      <c r="H15051" t="inlineStr">
        <is>
          <t>Household</t>
        </is>
      </c>
      <c r="I15051" t="n">
        <v>4</v>
      </c>
      <c r="J15051" t="n">
        <v>261.01</v>
      </c>
      <c r="K15051" t="n">
        <v>0</v>
      </c>
      <c r="L15051">
        <f>I15051*J15051*(1-K15051)</f>
        <v/>
      </c>
      <c r="M15051">
        <f>VLOOKUP(F15051,Products!A:D,4,FALSE)*I15051</f>
        <v/>
      </c>
      <c r="N15051">
        <f>L15051-M15051</f>
        <v/>
      </c>
    </row>
    <row r="15052">
      <c r="A15052" t="inlineStr">
        <is>
          <t>T1015050</t>
        </is>
      </c>
      <c r="B15052" t="inlineStr">
        <is>
          <t>2024-01-01</t>
        </is>
      </c>
      <c r="C15052" t="inlineStr">
        <is>
          <t>S036</t>
        </is>
      </c>
      <c r="D15052" t="inlineStr">
        <is>
          <t>Store_036</t>
        </is>
      </c>
      <c r="E15052" t="inlineStr">
        <is>
          <t>Central</t>
        </is>
      </c>
      <c r="F15052" t="inlineStr">
        <is>
          <t>P0019</t>
        </is>
      </c>
      <c r="G15052" t="inlineStr">
        <is>
          <t>Prod_0019</t>
        </is>
      </c>
      <c r="H15052" t="inlineStr">
        <is>
          <t>Toys</t>
        </is>
      </c>
      <c r="I15052" t="n">
        <v>1</v>
      </c>
      <c r="J15052" t="n">
        <v>698.46</v>
      </c>
      <c r="K15052" t="n">
        <v>0</v>
      </c>
      <c r="L15052">
        <f>I15052*J15052*(1-K15052)</f>
        <v/>
      </c>
      <c r="M15052">
        <f>VLOOKUP(F15052,Products!A:D,4,FALSE)*I15052</f>
        <v/>
      </c>
      <c r="N15052">
        <f>L15052-M15052</f>
        <v/>
      </c>
    </row>
    <row r="15053">
      <c r="A15053" t="inlineStr">
        <is>
          <t>T1015051</t>
        </is>
      </c>
      <c r="B15053" t="inlineStr">
        <is>
          <t>2025-01-02</t>
        </is>
      </c>
      <c r="C15053" t="inlineStr">
        <is>
          <t>S030</t>
        </is>
      </c>
      <c r="D15053" t="inlineStr">
        <is>
          <t>Store_030</t>
        </is>
      </c>
      <c r="E15053" t="inlineStr">
        <is>
          <t>North</t>
        </is>
      </c>
      <c r="F15053" t="inlineStr">
        <is>
          <t>P0010</t>
        </is>
      </c>
      <c r="G15053" t="inlineStr">
        <is>
          <t>Prod_0010</t>
        </is>
      </c>
      <c r="H15053" t="inlineStr">
        <is>
          <t>Electronics</t>
        </is>
      </c>
      <c r="I15053" t="n">
        <v>4</v>
      </c>
      <c r="J15053" t="n">
        <v>684.51</v>
      </c>
      <c r="K15053" t="n">
        <v>0.15</v>
      </c>
      <c r="L15053">
        <f>I15053*J15053*(1-K15053)</f>
        <v/>
      </c>
      <c r="M15053">
        <f>VLOOKUP(F15053,Products!A:D,4,FALSE)*I15053</f>
        <v/>
      </c>
      <c r="N15053">
        <f>L15053-M15053</f>
        <v/>
      </c>
    </row>
    <row r="15054">
      <c r="A15054" t="inlineStr">
        <is>
          <t>T1015052</t>
        </is>
      </c>
      <c r="B15054" t="inlineStr">
        <is>
          <t>2024-06-16</t>
        </is>
      </c>
      <c r="C15054" t="inlineStr">
        <is>
          <t>S002</t>
        </is>
      </c>
      <c r="D15054" t="inlineStr">
        <is>
          <t>Store_002</t>
        </is>
      </c>
      <c r="E15054" t="inlineStr">
        <is>
          <t>South</t>
        </is>
      </c>
      <c r="F15054" t="inlineStr">
        <is>
          <t>P0143</t>
        </is>
      </c>
      <c r="G15054" t="inlineStr">
        <is>
          <t>Prod_0143</t>
        </is>
      </c>
      <c r="H15054" t="inlineStr">
        <is>
          <t>Electronics</t>
        </is>
      </c>
      <c r="I15054" t="n">
        <v>2</v>
      </c>
      <c r="J15054" t="n">
        <v>309.02</v>
      </c>
      <c r="K15054" t="n">
        <v>0</v>
      </c>
      <c r="L15054">
        <f>I15054*J15054*(1-K15054)</f>
        <v/>
      </c>
      <c r="M15054">
        <f>VLOOKUP(F15054,Products!A:D,4,FALSE)*I15054</f>
        <v/>
      </c>
      <c r="N15054">
        <f>L15054-M15054</f>
        <v/>
      </c>
    </row>
    <row r="15055">
      <c r="A15055" t="inlineStr">
        <is>
          <t>T1015053</t>
        </is>
      </c>
      <c r="B15055" t="inlineStr">
        <is>
          <t>2023-05-11</t>
        </is>
      </c>
      <c r="C15055" t="inlineStr">
        <is>
          <t>S046</t>
        </is>
      </c>
      <c r="D15055" t="inlineStr">
        <is>
          <t>Store_046</t>
        </is>
      </c>
      <c r="E15055" t="inlineStr">
        <is>
          <t>South</t>
        </is>
      </c>
      <c r="F15055" t="inlineStr">
        <is>
          <t>P0177</t>
        </is>
      </c>
      <c r="G15055" t="inlineStr">
        <is>
          <t>Prod_0177</t>
        </is>
      </c>
      <c r="H15055" t="inlineStr">
        <is>
          <t>Household</t>
        </is>
      </c>
      <c r="I15055" t="n">
        <v>7</v>
      </c>
      <c r="J15055" t="n">
        <v>203.12</v>
      </c>
      <c r="K15055" t="n">
        <v>0.05</v>
      </c>
      <c r="L15055">
        <f>I15055*J15055*(1-K15055)</f>
        <v/>
      </c>
      <c r="M15055">
        <f>VLOOKUP(F15055,Products!A:D,4,FALSE)*I15055</f>
        <v/>
      </c>
      <c r="N15055">
        <f>L15055-M15055</f>
        <v/>
      </c>
    </row>
    <row r="15056">
      <c r="A15056" t="inlineStr">
        <is>
          <t>T1015054</t>
        </is>
      </c>
      <c r="B15056" t="inlineStr">
        <is>
          <t>2023-03-12</t>
        </is>
      </c>
      <c r="C15056" t="inlineStr">
        <is>
          <t>S016</t>
        </is>
      </c>
      <c r="D15056" t="inlineStr">
        <is>
          <t>Store_016</t>
        </is>
      </c>
      <c r="E15056" t="inlineStr">
        <is>
          <t>West</t>
        </is>
      </c>
      <c r="F15056" t="inlineStr">
        <is>
          <t>P0150</t>
        </is>
      </c>
      <c r="G15056" t="inlineStr">
        <is>
          <t>Prod_0150</t>
        </is>
      </c>
      <c r="H15056" t="inlineStr">
        <is>
          <t>Clothing</t>
        </is>
      </c>
      <c r="I15056" t="n">
        <v>4</v>
      </c>
      <c r="J15056" t="n">
        <v>408.37</v>
      </c>
      <c r="K15056" t="n">
        <v>0</v>
      </c>
      <c r="L15056">
        <f>I15056*J15056*(1-K15056)</f>
        <v/>
      </c>
      <c r="M15056">
        <f>VLOOKUP(F15056,Products!A:D,4,FALSE)*I15056</f>
        <v/>
      </c>
      <c r="N15056">
        <f>L15056-M15056</f>
        <v/>
      </c>
    </row>
    <row r="15057">
      <c r="A15057" t="inlineStr">
        <is>
          <t>T1015055</t>
        </is>
      </c>
      <c r="B15057" t="inlineStr">
        <is>
          <t>2023-03-01</t>
        </is>
      </c>
      <c r="C15057" t="inlineStr">
        <is>
          <t>S046</t>
        </is>
      </c>
      <c r="D15057" t="inlineStr">
        <is>
          <t>Store_046</t>
        </is>
      </c>
      <c r="E15057" t="inlineStr">
        <is>
          <t>South</t>
        </is>
      </c>
      <c r="F15057" t="inlineStr">
        <is>
          <t>P0107</t>
        </is>
      </c>
      <c r="G15057" t="inlineStr">
        <is>
          <t>Prod_0107</t>
        </is>
      </c>
      <c r="H15057" t="inlineStr">
        <is>
          <t>Stationery</t>
        </is>
      </c>
      <c r="I15057" t="n">
        <v>3</v>
      </c>
      <c r="J15057" t="n">
        <v>604.95</v>
      </c>
      <c r="K15057" t="n">
        <v>0.1</v>
      </c>
      <c r="L15057">
        <f>I15057*J15057*(1-K15057)</f>
        <v/>
      </c>
      <c r="M15057">
        <f>VLOOKUP(F15057,Products!A:D,4,FALSE)*I15057</f>
        <v/>
      </c>
      <c r="N15057">
        <f>L15057-M15057</f>
        <v/>
      </c>
    </row>
    <row r="15058">
      <c r="A15058" t="inlineStr">
        <is>
          <t>T1015056</t>
        </is>
      </c>
      <c r="B15058" t="inlineStr">
        <is>
          <t>2023-01-11</t>
        </is>
      </c>
      <c r="C15058" t="inlineStr">
        <is>
          <t>S026</t>
        </is>
      </c>
      <c r="D15058" t="inlineStr">
        <is>
          <t>Store_026</t>
        </is>
      </c>
      <c r="E15058" t="inlineStr">
        <is>
          <t>North</t>
        </is>
      </c>
      <c r="F15058" t="inlineStr">
        <is>
          <t>P0098</t>
        </is>
      </c>
      <c r="G15058" t="inlineStr">
        <is>
          <t>Prod_0098</t>
        </is>
      </c>
      <c r="H15058" t="inlineStr">
        <is>
          <t>Clothing</t>
        </is>
      </c>
      <c r="I15058" t="n">
        <v>7</v>
      </c>
      <c r="J15058" t="n">
        <v>612.66</v>
      </c>
      <c r="K15058" t="n">
        <v>0.1</v>
      </c>
      <c r="L15058">
        <f>I15058*J15058*(1-K15058)</f>
        <v/>
      </c>
      <c r="M15058">
        <f>VLOOKUP(F15058,Products!A:D,4,FALSE)*I15058</f>
        <v/>
      </c>
      <c r="N15058">
        <f>L15058-M15058</f>
        <v/>
      </c>
    </row>
    <row r="15059">
      <c r="A15059" t="inlineStr">
        <is>
          <t>T1015057</t>
        </is>
      </c>
      <c r="B15059" t="inlineStr">
        <is>
          <t>2023-08-10</t>
        </is>
      </c>
      <c r="C15059" t="inlineStr">
        <is>
          <t>S022</t>
        </is>
      </c>
      <c r="D15059" t="inlineStr">
        <is>
          <t>Store_022</t>
        </is>
      </c>
      <c r="E15059" t="inlineStr">
        <is>
          <t>East</t>
        </is>
      </c>
      <c r="F15059" t="inlineStr">
        <is>
          <t>P0072</t>
        </is>
      </c>
      <c r="G15059" t="inlineStr">
        <is>
          <t>Prod_0072</t>
        </is>
      </c>
      <c r="H15059" t="inlineStr">
        <is>
          <t>Food</t>
        </is>
      </c>
      <c r="I15059" t="n">
        <v>7</v>
      </c>
      <c r="J15059" t="n">
        <v>744.34</v>
      </c>
      <c r="K15059" t="n">
        <v>0</v>
      </c>
      <c r="L15059">
        <f>I15059*J15059*(1-K15059)</f>
        <v/>
      </c>
      <c r="M15059">
        <f>VLOOKUP(F15059,Products!A:D,4,FALSE)*I15059</f>
        <v/>
      </c>
      <c r="N15059">
        <f>L15059-M15059</f>
        <v/>
      </c>
    </row>
    <row r="15060">
      <c r="A15060" t="inlineStr">
        <is>
          <t>T1015058</t>
        </is>
      </c>
      <c r="B15060" t="inlineStr">
        <is>
          <t>2024-01-14</t>
        </is>
      </c>
      <c r="C15060" t="inlineStr">
        <is>
          <t>S026</t>
        </is>
      </c>
      <c r="D15060" t="inlineStr">
        <is>
          <t>Store_026</t>
        </is>
      </c>
      <c r="E15060" t="inlineStr">
        <is>
          <t>North</t>
        </is>
      </c>
      <c r="F15060" t="inlineStr">
        <is>
          <t>P0178</t>
        </is>
      </c>
      <c r="G15060" t="inlineStr">
        <is>
          <t>Prod_0178</t>
        </is>
      </c>
      <c r="H15060" t="inlineStr">
        <is>
          <t>Beverages</t>
        </is>
      </c>
      <c r="I15060" t="n">
        <v>8</v>
      </c>
      <c r="J15060" t="n">
        <v>722.12</v>
      </c>
      <c r="K15060" t="n">
        <v>0</v>
      </c>
      <c r="L15060">
        <f>I15060*J15060*(1-K15060)</f>
        <v/>
      </c>
      <c r="M15060">
        <f>VLOOKUP(F15060,Products!A:D,4,FALSE)*I15060</f>
        <v/>
      </c>
      <c r="N15060">
        <f>L15060-M15060</f>
        <v/>
      </c>
    </row>
    <row r="15061">
      <c r="A15061" t="inlineStr">
        <is>
          <t>T1015059</t>
        </is>
      </c>
      <c r="B15061" t="inlineStr">
        <is>
          <t>2025-07-12</t>
        </is>
      </c>
      <c r="C15061" t="inlineStr">
        <is>
          <t>S011</t>
        </is>
      </c>
      <c r="D15061" t="inlineStr">
        <is>
          <t>Store_011</t>
        </is>
      </c>
      <c r="E15061" t="inlineStr">
        <is>
          <t>South</t>
        </is>
      </c>
      <c r="F15061" t="inlineStr">
        <is>
          <t>P0101</t>
        </is>
      </c>
      <c r="G15061" t="inlineStr">
        <is>
          <t>Prod_0101</t>
        </is>
      </c>
      <c r="H15061" t="inlineStr">
        <is>
          <t>Food</t>
        </is>
      </c>
      <c r="I15061" t="n">
        <v>9</v>
      </c>
      <c r="J15061" t="n">
        <v>88.40000000000001</v>
      </c>
      <c r="K15061" t="n">
        <v>0.05</v>
      </c>
      <c r="L15061">
        <f>I15061*J15061*(1-K15061)</f>
        <v/>
      </c>
      <c r="M15061">
        <f>VLOOKUP(F15061,Products!A:D,4,FALSE)*I15061</f>
        <v/>
      </c>
      <c r="N15061">
        <f>L15061-M15061</f>
        <v/>
      </c>
    </row>
    <row r="15062">
      <c r="A15062" t="inlineStr">
        <is>
          <t>T1015060</t>
        </is>
      </c>
      <c r="B15062" t="inlineStr">
        <is>
          <t>2024-06-10</t>
        </is>
      </c>
      <c r="C15062" t="inlineStr">
        <is>
          <t>S046</t>
        </is>
      </c>
      <c r="D15062" t="inlineStr">
        <is>
          <t>Store_046</t>
        </is>
      </c>
      <c r="E15062" t="inlineStr">
        <is>
          <t>South</t>
        </is>
      </c>
      <c r="F15062" t="inlineStr">
        <is>
          <t>P0152</t>
        </is>
      </c>
      <c r="G15062" t="inlineStr">
        <is>
          <t>Prod_0152</t>
        </is>
      </c>
      <c r="H15062" t="inlineStr">
        <is>
          <t>Household</t>
        </is>
      </c>
      <c r="I15062" t="n">
        <v>4</v>
      </c>
      <c r="J15062" t="n">
        <v>762.58</v>
      </c>
      <c r="K15062" t="n">
        <v>0.05</v>
      </c>
      <c r="L15062">
        <f>I15062*J15062*(1-K15062)</f>
        <v/>
      </c>
      <c r="M15062">
        <f>VLOOKUP(F15062,Products!A:D,4,FALSE)*I15062</f>
        <v/>
      </c>
      <c r="N15062">
        <f>L15062-M15062</f>
        <v/>
      </c>
    </row>
    <row r="15063">
      <c r="A15063" t="inlineStr">
        <is>
          <t>T1015061</t>
        </is>
      </c>
      <c r="B15063" t="inlineStr">
        <is>
          <t>2023-01-31</t>
        </is>
      </c>
      <c r="C15063" t="inlineStr">
        <is>
          <t>S030</t>
        </is>
      </c>
      <c r="D15063" t="inlineStr">
        <is>
          <t>Store_030</t>
        </is>
      </c>
      <c r="E15063" t="inlineStr">
        <is>
          <t>North</t>
        </is>
      </c>
      <c r="F15063" t="inlineStr">
        <is>
          <t>P0148</t>
        </is>
      </c>
      <c r="G15063" t="inlineStr">
        <is>
          <t>Prod_0148</t>
        </is>
      </c>
      <c r="H15063" t="inlineStr">
        <is>
          <t>Electronics</t>
        </is>
      </c>
      <c r="I15063" t="n">
        <v>8</v>
      </c>
      <c r="J15063" t="n">
        <v>236.33</v>
      </c>
      <c r="K15063" t="n">
        <v>0</v>
      </c>
      <c r="L15063">
        <f>I15063*J15063*(1-K15063)</f>
        <v/>
      </c>
      <c r="M15063">
        <f>VLOOKUP(F15063,Products!A:D,4,FALSE)*I15063</f>
        <v/>
      </c>
      <c r="N15063">
        <f>L15063-M15063</f>
        <v/>
      </c>
    </row>
    <row r="15064">
      <c r="A15064" t="inlineStr">
        <is>
          <t>T1015062</t>
        </is>
      </c>
      <c r="B15064" t="inlineStr">
        <is>
          <t>2023-05-29</t>
        </is>
      </c>
      <c r="C15064" t="inlineStr">
        <is>
          <t>S049</t>
        </is>
      </c>
      <c r="D15064" t="inlineStr">
        <is>
          <t>Store_049</t>
        </is>
      </c>
      <c r="E15064" t="inlineStr">
        <is>
          <t>North</t>
        </is>
      </c>
      <c r="F15064" t="inlineStr">
        <is>
          <t>P0129</t>
        </is>
      </c>
      <c r="G15064" t="inlineStr">
        <is>
          <t>Prod_0129</t>
        </is>
      </c>
      <c r="H15064" t="inlineStr">
        <is>
          <t>Stationery</t>
        </is>
      </c>
      <c r="I15064" t="n">
        <v>1</v>
      </c>
      <c r="J15064" t="n">
        <v>864.83</v>
      </c>
      <c r="K15064" t="n">
        <v>0.15</v>
      </c>
      <c r="L15064">
        <f>I15064*J15064*(1-K15064)</f>
        <v/>
      </c>
      <c r="M15064">
        <f>VLOOKUP(F15064,Products!A:D,4,FALSE)*I15064</f>
        <v/>
      </c>
      <c r="N15064">
        <f>L15064-M15064</f>
        <v/>
      </c>
    </row>
    <row r="15065">
      <c r="A15065" t="inlineStr">
        <is>
          <t>T1015063</t>
        </is>
      </c>
      <c r="B15065" t="inlineStr">
        <is>
          <t>2024-12-09</t>
        </is>
      </c>
      <c r="C15065" t="inlineStr">
        <is>
          <t>S037</t>
        </is>
      </c>
      <c r="D15065" t="inlineStr">
        <is>
          <t>Store_037</t>
        </is>
      </c>
      <c r="E15065" t="inlineStr">
        <is>
          <t>East</t>
        </is>
      </c>
      <c r="F15065" t="inlineStr">
        <is>
          <t>P0031</t>
        </is>
      </c>
      <c r="G15065" t="inlineStr">
        <is>
          <t>Prod_0031</t>
        </is>
      </c>
      <c r="H15065" t="inlineStr">
        <is>
          <t>Food</t>
        </is>
      </c>
      <c r="I15065" t="n">
        <v>3</v>
      </c>
      <c r="J15065" t="n">
        <v>182.25</v>
      </c>
      <c r="K15065" t="n">
        <v>0.1</v>
      </c>
      <c r="L15065">
        <f>I15065*J15065*(1-K15065)</f>
        <v/>
      </c>
      <c r="M15065">
        <f>VLOOKUP(F15065,Products!A:D,4,FALSE)*I15065</f>
        <v/>
      </c>
      <c r="N15065">
        <f>L15065-M15065</f>
        <v/>
      </c>
    </row>
    <row r="15066">
      <c r="A15066" t="inlineStr">
        <is>
          <t>T1015064</t>
        </is>
      </c>
      <c r="B15066" t="inlineStr">
        <is>
          <t>2023-10-12</t>
        </is>
      </c>
      <c r="C15066" t="inlineStr">
        <is>
          <t>S011</t>
        </is>
      </c>
      <c r="D15066" t="inlineStr">
        <is>
          <t>Store_011</t>
        </is>
      </c>
      <c r="E15066" t="inlineStr">
        <is>
          <t>South</t>
        </is>
      </c>
      <c r="F15066" t="inlineStr">
        <is>
          <t>P0139</t>
        </is>
      </c>
      <c r="G15066" t="inlineStr">
        <is>
          <t>Prod_0139</t>
        </is>
      </c>
      <c r="H15066" t="inlineStr">
        <is>
          <t>Clothing</t>
        </is>
      </c>
      <c r="I15066" t="n">
        <v>8</v>
      </c>
      <c r="J15066" t="n">
        <v>662.51</v>
      </c>
      <c r="K15066" t="n">
        <v>0.2</v>
      </c>
      <c r="L15066">
        <f>I15066*J15066*(1-K15066)</f>
        <v/>
      </c>
      <c r="M15066">
        <f>VLOOKUP(F15066,Products!A:D,4,FALSE)*I15066</f>
        <v/>
      </c>
      <c r="N15066">
        <f>L15066-M15066</f>
        <v/>
      </c>
    </row>
    <row r="15067">
      <c r="A15067" t="inlineStr">
        <is>
          <t>T1015065</t>
        </is>
      </c>
      <c r="B15067" t="inlineStr">
        <is>
          <t>2023-01-29</t>
        </is>
      </c>
      <c r="C15067" t="inlineStr">
        <is>
          <t>S005</t>
        </is>
      </c>
      <c r="D15067" t="inlineStr">
        <is>
          <t>Store_005</t>
        </is>
      </c>
      <c r="E15067" t="inlineStr">
        <is>
          <t>Central</t>
        </is>
      </c>
      <c r="F15067" t="inlineStr">
        <is>
          <t>P0131</t>
        </is>
      </c>
      <c r="G15067" t="inlineStr">
        <is>
          <t>Prod_0131</t>
        </is>
      </c>
      <c r="H15067" t="inlineStr">
        <is>
          <t>Beverages</t>
        </is>
      </c>
      <c r="I15067" t="n">
        <v>3</v>
      </c>
      <c r="J15067" t="n">
        <v>384.52</v>
      </c>
      <c r="K15067" t="n">
        <v>0.2</v>
      </c>
      <c r="L15067">
        <f>I15067*J15067*(1-K15067)</f>
        <v/>
      </c>
      <c r="M15067">
        <f>VLOOKUP(F15067,Products!A:D,4,FALSE)*I15067</f>
        <v/>
      </c>
      <c r="N15067">
        <f>L15067-M15067</f>
        <v/>
      </c>
    </row>
    <row r="15068">
      <c r="A15068" t="inlineStr">
        <is>
          <t>T1015066</t>
        </is>
      </c>
      <c r="B15068" t="inlineStr">
        <is>
          <t>2025-06-22</t>
        </is>
      </c>
      <c r="C15068" t="inlineStr">
        <is>
          <t>S005</t>
        </is>
      </c>
      <c r="D15068" t="inlineStr">
        <is>
          <t>Store_005</t>
        </is>
      </c>
      <c r="E15068" t="inlineStr">
        <is>
          <t>Central</t>
        </is>
      </c>
      <c r="F15068" t="inlineStr">
        <is>
          <t>P0111</t>
        </is>
      </c>
      <c r="G15068" t="inlineStr">
        <is>
          <t>Prod_0111</t>
        </is>
      </c>
      <c r="H15068" t="inlineStr">
        <is>
          <t>Clothing</t>
        </is>
      </c>
      <c r="I15068" t="n">
        <v>4</v>
      </c>
      <c r="J15068" t="n">
        <v>595.21</v>
      </c>
      <c r="K15068" t="n">
        <v>0</v>
      </c>
      <c r="L15068">
        <f>I15068*J15068*(1-K15068)</f>
        <v/>
      </c>
      <c r="M15068">
        <f>VLOOKUP(F15068,Products!A:D,4,FALSE)*I15068</f>
        <v/>
      </c>
      <c r="N15068">
        <f>L15068-M15068</f>
        <v/>
      </c>
    </row>
    <row r="15069">
      <c r="A15069" t="inlineStr">
        <is>
          <t>T1015067</t>
        </is>
      </c>
      <c r="B15069" t="inlineStr">
        <is>
          <t>2025-06-30</t>
        </is>
      </c>
      <c r="C15069" t="inlineStr">
        <is>
          <t>S030</t>
        </is>
      </c>
      <c r="D15069" t="inlineStr">
        <is>
          <t>Store_030</t>
        </is>
      </c>
      <c r="E15069" t="inlineStr">
        <is>
          <t>North</t>
        </is>
      </c>
      <c r="F15069" t="inlineStr">
        <is>
          <t>P0070</t>
        </is>
      </c>
      <c r="G15069" t="inlineStr">
        <is>
          <t>Prod_0070</t>
        </is>
      </c>
      <c r="H15069" t="inlineStr">
        <is>
          <t>Beverages</t>
        </is>
      </c>
      <c r="I15069" t="n">
        <v>5</v>
      </c>
      <c r="J15069" t="n">
        <v>757.23</v>
      </c>
      <c r="K15069" t="n">
        <v>0</v>
      </c>
      <c r="L15069">
        <f>I15069*J15069*(1-K15069)</f>
        <v/>
      </c>
      <c r="M15069">
        <f>VLOOKUP(F15069,Products!A:D,4,FALSE)*I15069</f>
        <v/>
      </c>
      <c r="N15069">
        <f>L15069-M15069</f>
        <v/>
      </c>
    </row>
    <row r="15070">
      <c r="A15070" t="inlineStr">
        <is>
          <t>T1015068</t>
        </is>
      </c>
      <c r="B15070" t="inlineStr">
        <is>
          <t>2023-04-02</t>
        </is>
      </c>
      <c r="C15070" t="inlineStr">
        <is>
          <t>S012</t>
        </is>
      </c>
      <c r="D15070" t="inlineStr">
        <is>
          <t>Store_012</t>
        </is>
      </c>
      <c r="E15070" t="inlineStr">
        <is>
          <t>South</t>
        </is>
      </c>
      <c r="F15070" t="inlineStr">
        <is>
          <t>P0181</t>
        </is>
      </c>
      <c r="G15070" t="inlineStr">
        <is>
          <t>Prod_0181</t>
        </is>
      </c>
      <c r="H15070" t="inlineStr">
        <is>
          <t>Electronics</t>
        </is>
      </c>
      <c r="I15070" t="n">
        <v>1</v>
      </c>
      <c r="J15070" t="n">
        <v>664.9400000000001</v>
      </c>
      <c r="K15070" t="n">
        <v>0</v>
      </c>
      <c r="L15070">
        <f>I15070*J15070*(1-K15070)</f>
        <v/>
      </c>
      <c r="M15070">
        <f>VLOOKUP(F15070,Products!A:D,4,FALSE)*I15070</f>
        <v/>
      </c>
      <c r="N15070">
        <f>L15070-M15070</f>
        <v/>
      </c>
    </row>
    <row r="15071">
      <c r="A15071" t="inlineStr">
        <is>
          <t>T1015069</t>
        </is>
      </c>
      <c r="B15071" t="inlineStr">
        <is>
          <t>2025-08-30</t>
        </is>
      </c>
      <c r="C15071" t="inlineStr">
        <is>
          <t>S040</t>
        </is>
      </c>
      <c r="D15071" t="inlineStr">
        <is>
          <t>Store_040</t>
        </is>
      </c>
      <c r="E15071" t="inlineStr">
        <is>
          <t>Central</t>
        </is>
      </c>
      <c r="F15071" t="inlineStr">
        <is>
          <t>P0147</t>
        </is>
      </c>
      <c r="G15071" t="inlineStr">
        <is>
          <t>Prod_0147</t>
        </is>
      </c>
      <c r="H15071" t="inlineStr">
        <is>
          <t>Stationery</t>
        </is>
      </c>
      <c r="I15071" t="n">
        <v>8</v>
      </c>
      <c r="J15071" t="n">
        <v>483.79</v>
      </c>
      <c r="K15071" t="n">
        <v>0</v>
      </c>
      <c r="L15071">
        <f>I15071*J15071*(1-K15071)</f>
        <v/>
      </c>
      <c r="M15071">
        <f>VLOOKUP(F15071,Products!A:D,4,FALSE)*I15071</f>
        <v/>
      </c>
      <c r="N15071">
        <f>L15071-M15071</f>
        <v/>
      </c>
    </row>
    <row r="15072">
      <c r="A15072" t="inlineStr">
        <is>
          <t>T1015070</t>
        </is>
      </c>
      <c r="B15072" t="inlineStr">
        <is>
          <t>2024-03-01</t>
        </is>
      </c>
      <c r="C15072" t="inlineStr">
        <is>
          <t>S025</t>
        </is>
      </c>
      <c r="D15072" t="inlineStr">
        <is>
          <t>Store_025</t>
        </is>
      </c>
      <c r="E15072" t="inlineStr">
        <is>
          <t>Central</t>
        </is>
      </c>
      <c r="F15072" t="inlineStr">
        <is>
          <t>P0134</t>
        </is>
      </c>
      <c r="G15072" t="inlineStr">
        <is>
          <t>Prod_0134</t>
        </is>
      </c>
      <c r="H15072" t="inlineStr">
        <is>
          <t>Food</t>
        </is>
      </c>
      <c r="I15072" t="n">
        <v>3</v>
      </c>
      <c r="J15072" t="n">
        <v>478.21</v>
      </c>
      <c r="K15072" t="n">
        <v>0.15</v>
      </c>
      <c r="L15072">
        <f>I15072*J15072*(1-K15072)</f>
        <v/>
      </c>
      <c r="M15072">
        <f>VLOOKUP(F15072,Products!A:D,4,FALSE)*I15072</f>
        <v/>
      </c>
      <c r="N15072">
        <f>L15072-M15072</f>
        <v/>
      </c>
    </row>
    <row r="15073">
      <c r="A15073" t="inlineStr">
        <is>
          <t>T1015071</t>
        </is>
      </c>
      <c r="B15073" t="inlineStr">
        <is>
          <t>2023-04-22</t>
        </is>
      </c>
      <c r="C15073" t="inlineStr">
        <is>
          <t>S013</t>
        </is>
      </c>
      <c r="D15073" t="inlineStr">
        <is>
          <t>Store_013</t>
        </is>
      </c>
      <c r="E15073" t="inlineStr">
        <is>
          <t>North</t>
        </is>
      </c>
      <c r="F15073" t="inlineStr">
        <is>
          <t>P0056</t>
        </is>
      </c>
      <c r="G15073" t="inlineStr">
        <is>
          <t>Prod_0056</t>
        </is>
      </c>
      <c r="H15073" t="inlineStr">
        <is>
          <t>Household</t>
        </is>
      </c>
      <c r="I15073" t="n">
        <v>8</v>
      </c>
      <c r="J15073" t="n">
        <v>291.35</v>
      </c>
      <c r="K15073" t="n">
        <v>0.1</v>
      </c>
      <c r="L15073">
        <f>I15073*J15073*(1-K15073)</f>
        <v/>
      </c>
      <c r="M15073">
        <f>VLOOKUP(F15073,Products!A:D,4,FALSE)*I15073</f>
        <v/>
      </c>
      <c r="N15073">
        <f>L15073-M15073</f>
        <v/>
      </c>
    </row>
    <row r="15074">
      <c r="A15074" t="inlineStr">
        <is>
          <t>T1015072</t>
        </is>
      </c>
      <c r="B15074" t="inlineStr">
        <is>
          <t>2023-03-15</t>
        </is>
      </c>
      <c r="C15074" t="inlineStr">
        <is>
          <t>S038</t>
        </is>
      </c>
      <c r="D15074" t="inlineStr">
        <is>
          <t>Store_038</t>
        </is>
      </c>
      <c r="E15074" t="inlineStr">
        <is>
          <t>East</t>
        </is>
      </c>
      <c r="F15074" t="inlineStr">
        <is>
          <t>P0118</t>
        </is>
      </c>
      <c r="G15074" t="inlineStr">
        <is>
          <t>Prod_0118</t>
        </is>
      </c>
      <c r="H15074" t="inlineStr">
        <is>
          <t>Toys</t>
        </is>
      </c>
      <c r="I15074" t="n">
        <v>6</v>
      </c>
      <c r="J15074" t="n">
        <v>614.62</v>
      </c>
      <c r="K15074" t="n">
        <v>0</v>
      </c>
      <c r="L15074">
        <f>I15074*J15074*(1-K15074)</f>
        <v/>
      </c>
      <c r="M15074">
        <f>VLOOKUP(F15074,Products!A:D,4,FALSE)*I15074</f>
        <v/>
      </c>
      <c r="N15074">
        <f>L15074-M15074</f>
        <v/>
      </c>
    </row>
    <row r="15075">
      <c r="A15075" t="inlineStr">
        <is>
          <t>T1015073</t>
        </is>
      </c>
      <c r="B15075" t="inlineStr">
        <is>
          <t>2025-06-27</t>
        </is>
      </c>
      <c r="C15075" t="inlineStr">
        <is>
          <t>S006</t>
        </is>
      </c>
      <c r="D15075" t="inlineStr">
        <is>
          <t>Store_006</t>
        </is>
      </c>
      <c r="E15075" t="inlineStr">
        <is>
          <t>East</t>
        </is>
      </c>
      <c r="F15075" t="inlineStr">
        <is>
          <t>P0022</t>
        </is>
      </c>
      <c r="G15075" t="inlineStr">
        <is>
          <t>Prod_0022</t>
        </is>
      </c>
      <c r="H15075" t="inlineStr">
        <is>
          <t>Beverages</t>
        </is>
      </c>
      <c r="I15075" t="n">
        <v>3</v>
      </c>
      <c r="J15075" t="n">
        <v>205.77</v>
      </c>
      <c r="K15075" t="n">
        <v>0</v>
      </c>
      <c r="L15075">
        <f>I15075*J15075*(1-K15075)</f>
        <v/>
      </c>
      <c r="M15075">
        <f>VLOOKUP(F15075,Products!A:D,4,FALSE)*I15075</f>
        <v/>
      </c>
      <c r="N15075">
        <f>L15075-M15075</f>
        <v/>
      </c>
    </row>
    <row r="15076">
      <c r="A15076" t="inlineStr">
        <is>
          <t>T1015074</t>
        </is>
      </c>
      <c r="B15076" t="inlineStr">
        <is>
          <t>2024-04-27</t>
        </is>
      </c>
      <c r="C15076" t="inlineStr">
        <is>
          <t>S019</t>
        </is>
      </c>
      <c r="D15076" t="inlineStr">
        <is>
          <t>Store_019</t>
        </is>
      </c>
      <c r="E15076" t="inlineStr">
        <is>
          <t>East</t>
        </is>
      </c>
      <c r="F15076" t="inlineStr">
        <is>
          <t>P0071</t>
        </is>
      </c>
      <c r="G15076" t="inlineStr">
        <is>
          <t>Prod_0071</t>
        </is>
      </c>
      <c r="H15076" t="inlineStr">
        <is>
          <t>Beverages</t>
        </is>
      </c>
      <c r="I15076" t="n">
        <v>5</v>
      </c>
      <c r="J15076" t="n">
        <v>556.66</v>
      </c>
      <c r="K15076" t="n">
        <v>0</v>
      </c>
      <c r="L15076">
        <f>I15076*J15076*(1-K15076)</f>
        <v/>
      </c>
      <c r="M15076">
        <f>VLOOKUP(F15076,Products!A:D,4,FALSE)*I15076</f>
        <v/>
      </c>
      <c r="N15076">
        <f>L15076-M15076</f>
        <v/>
      </c>
    </row>
    <row r="15077">
      <c r="A15077" t="inlineStr">
        <is>
          <t>T1015075</t>
        </is>
      </c>
      <c r="B15077" t="inlineStr">
        <is>
          <t>2023-05-13</t>
        </is>
      </c>
      <c r="C15077" t="inlineStr">
        <is>
          <t>S008</t>
        </is>
      </c>
      <c r="D15077" t="inlineStr">
        <is>
          <t>Store_008</t>
        </is>
      </c>
      <c r="E15077" t="inlineStr">
        <is>
          <t>East</t>
        </is>
      </c>
      <c r="F15077" t="inlineStr">
        <is>
          <t>P0130</t>
        </is>
      </c>
      <c r="G15077" t="inlineStr">
        <is>
          <t>Prod_0130</t>
        </is>
      </c>
      <c r="H15077" t="inlineStr">
        <is>
          <t>Electronics</t>
        </is>
      </c>
      <c r="I15077" t="n">
        <v>8</v>
      </c>
      <c r="J15077" t="n">
        <v>666.71</v>
      </c>
      <c r="K15077" t="n">
        <v>0.15</v>
      </c>
      <c r="L15077">
        <f>I15077*J15077*(1-K15077)</f>
        <v/>
      </c>
      <c r="M15077">
        <f>VLOOKUP(F15077,Products!A:D,4,FALSE)*I15077</f>
        <v/>
      </c>
      <c r="N15077">
        <f>L15077-M15077</f>
        <v/>
      </c>
    </row>
    <row r="15078">
      <c r="A15078" t="inlineStr">
        <is>
          <t>T1015076</t>
        </is>
      </c>
      <c r="B15078" t="inlineStr">
        <is>
          <t>2024-02-28</t>
        </is>
      </c>
      <c r="C15078" t="inlineStr">
        <is>
          <t>S021</t>
        </is>
      </c>
      <c r="D15078" t="inlineStr">
        <is>
          <t>Store_021</t>
        </is>
      </c>
      <c r="E15078" t="inlineStr">
        <is>
          <t>North</t>
        </is>
      </c>
      <c r="F15078" t="inlineStr">
        <is>
          <t>P0106</t>
        </is>
      </c>
      <c r="G15078" t="inlineStr">
        <is>
          <t>Prod_0106</t>
        </is>
      </c>
      <c r="H15078" t="inlineStr">
        <is>
          <t>Electronics</t>
        </is>
      </c>
      <c r="I15078" t="n">
        <v>8</v>
      </c>
      <c r="J15078" t="n">
        <v>908.01</v>
      </c>
      <c r="K15078" t="n">
        <v>0.15</v>
      </c>
      <c r="L15078">
        <f>I15078*J15078*(1-K15078)</f>
        <v/>
      </c>
      <c r="M15078">
        <f>VLOOKUP(F15078,Products!A:D,4,FALSE)*I15078</f>
        <v/>
      </c>
      <c r="N15078">
        <f>L15078-M15078</f>
        <v/>
      </c>
    </row>
    <row r="15079">
      <c r="A15079" t="inlineStr">
        <is>
          <t>T1015077</t>
        </is>
      </c>
      <c r="B15079" t="inlineStr">
        <is>
          <t>2024-02-02</t>
        </is>
      </c>
      <c r="C15079" t="inlineStr">
        <is>
          <t>S010</t>
        </is>
      </c>
      <c r="D15079" t="inlineStr">
        <is>
          <t>Store_010</t>
        </is>
      </c>
      <c r="E15079" t="inlineStr">
        <is>
          <t>North</t>
        </is>
      </c>
      <c r="F15079" t="inlineStr">
        <is>
          <t>P0178</t>
        </is>
      </c>
      <c r="G15079" t="inlineStr">
        <is>
          <t>Prod_0178</t>
        </is>
      </c>
      <c r="H15079" t="inlineStr">
        <is>
          <t>Beverages</t>
        </is>
      </c>
      <c r="I15079" t="n">
        <v>7</v>
      </c>
      <c r="J15079" t="n">
        <v>693.4299999999999</v>
      </c>
      <c r="K15079" t="n">
        <v>0</v>
      </c>
      <c r="L15079">
        <f>I15079*J15079*(1-K15079)</f>
        <v/>
      </c>
      <c r="M15079">
        <f>VLOOKUP(F15079,Products!A:D,4,FALSE)*I15079</f>
        <v/>
      </c>
      <c r="N15079">
        <f>L15079-M15079</f>
        <v/>
      </c>
    </row>
    <row r="15080">
      <c r="A15080" t="inlineStr">
        <is>
          <t>T1015078</t>
        </is>
      </c>
      <c r="B15080" t="inlineStr">
        <is>
          <t>2023-02-15</t>
        </is>
      </c>
      <c r="C15080" t="inlineStr">
        <is>
          <t>S010</t>
        </is>
      </c>
      <c r="D15080" t="inlineStr">
        <is>
          <t>Store_010</t>
        </is>
      </c>
      <c r="E15080" t="inlineStr">
        <is>
          <t>North</t>
        </is>
      </c>
      <c r="F15080" t="inlineStr">
        <is>
          <t>P0087</t>
        </is>
      </c>
      <c r="G15080" t="inlineStr">
        <is>
          <t>Prod_0087</t>
        </is>
      </c>
      <c r="H15080" t="inlineStr">
        <is>
          <t>Clothing</t>
        </is>
      </c>
      <c r="I15080" t="n">
        <v>1</v>
      </c>
      <c r="J15080" t="n">
        <v>453.21</v>
      </c>
      <c r="K15080" t="n">
        <v>0</v>
      </c>
      <c r="L15080">
        <f>I15080*J15080*(1-K15080)</f>
        <v/>
      </c>
      <c r="M15080">
        <f>VLOOKUP(F15080,Products!A:D,4,FALSE)*I15080</f>
        <v/>
      </c>
      <c r="N15080">
        <f>L15080-M15080</f>
        <v/>
      </c>
    </row>
    <row r="15081">
      <c r="A15081" t="inlineStr">
        <is>
          <t>T1015079</t>
        </is>
      </c>
      <c r="B15081" t="inlineStr">
        <is>
          <t>2025-07-26</t>
        </is>
      </c>
      <c r="C15081" t="inlineStr">
        <is>
          <t>S036</t>
        </is>
      </c>
      <c r="D15081" t="inlineStr">
        <is>
          <t>Store_036</t>
        </is>
      </c>
      <c r="E15081" t="inlineStr">
        <is>
          <t>Central</t>
        </is>
      </c>
      <c r="F15081" t="inlineStr">
        <is>
          <t>P0073</t>
        </is>
      </c>
      <c r="G15081" t="inlineStr">
        <is>
          <t>Prod_0073</t>
        </is>
      </c>
      <c r="H15081" t="inlineStr">
        <is>
          <t>Food</t>
        </is>
      </c>
      <c r="I15081" t="n">
        <v>5</v>
      </c>
      <c r="J15081" t="n">
        <v>613.75</v>
      </c>
      <c r="K15081" t="n">
        <v>0</v>
      </c>
      <c r="L15081">
        <f>I15081*J15081*(1-K15081)</f>
        <v/>
      </c>
      <c r="M15081">
        <f>VLOOKUP(F15081,Products!A:D,4,FALSE)*I15081</f>
        <v/>
      </c>
      <c r="N15081">
        <f>L15081-M15081</f>
        <v/>
      </c>
    </row>
    <row r="15082">
      <c r="A15082" t="inlineStr">
        <is>
          <t>T1015080</t>
        </is>
      </c>
      <c r="B15082" t="inlineStr">
        <is>
          <t>2025-08-20</t>
        </is>
      </c>
      <c r="C15082" t="inlineStr">
        <is>
          <t>S038</t>
        </is>
      </c>
      <c r="D15082" t="inlineStr">
        <is>
          <t>Store_038</t>
        </is>
      </c>
      <c r="E15082" t="inlineStr">
        <is>
          <t>East</t>
        </is>
      </c>
      <c r="F15082" t="inlineStr">
        <is>
          <t>P0131</t>
        </is>
      </c>
      <c r="G15082" t="inlineStr">
        <is>
          <t>Prod_0131</t>
        </is>
      </c>
      <c r="H15082" t="inlineStr">
        <is>
          <t>Beverages</t>
        </is>
      </c>
      <c r="I15082" t="n">
        <v>3</v>
      </c>
      <c r="J15082" t="n">
        <v>364.83</v>
      </c>
      <c r="K15082" t="n">
        <v>0</v>
      </c>
      <c r="L15082">
        <f>I15082*J15082*(1-K15082)</f>
        <v/>
      </c>
      <c r="M15082">
        <f>VLOOKUP(F15082,Products!A:D,4,FALSE)*I15082</f>
        <v/>
      </c>
      <c r="N15082">
        <f>L15082-M15082</f>
        <v/>
      </c>
    </row>
    <row r="15083">
      <c r="A15083" t="inlineStr">
        <is>
          <t>T1015081</t>
        </is>
      </c>
      <c r="B15083" t="inlineStr">
        <is>
          <t>2023-11-07</t>
        </is>
      </c>
      <c r="C15083" t="inlineStr">
        <is>
          <t>S039</t>
        </is>
      </c>
      <c r="D15083" t="inlineStr">
        <is>
          <t>Store_039</t>
        </is>
      </c>
      <c r="E15083" t="inlineStr">
        <is>
          <t>North</t>
        </is>
      </c>
      <c r="F15083" t="inlineStr">
        <is>
          <t>P0133</t>
        </is>
      </c>
      <c r="G15083" t="inlineStr">
        <is>
          <t>Prod_0133</t>
        </is>
      </c>
      <c r="H15083" t="inlineStr">
        <is>
          <t>Stationery</t>
        </is>
      </c>
      <c r="I15083" t="n">
        <v>9</v>
      </c>
      <c r="J15083" t="n">
        <v>351.69</v>
      </c>
      <c r="K15083" t="n">
        <v>0</v>
      </c>
      <c r="L15083">
        <f>I15083*J15083*(1-K15083)</f>
        <v/>
      </c>
      <c r="M15083">
        <f>VLOOKUP(F15083,Products!A:D,4,FALSE)*I15083</f>
        <v/>
      </c>
      <c r="N15083">
        <f>L15083-M15083</f>
        <v/>
      </c>
    </row>
    <row r="15084">
      <c r="A15084" t="inlineStr">
        <is>
          <t>T1015082</t>
        </is>
      </c>
      <c r="B15084" t="inlineStr">
        <is>
          <t>2025-03-30</t>
        </is>
      </c>
      <c r="C15084" t="inlineStr">
        <is>
          <t>S032</t>
        </is>
      </c>
      <c r="D15084" t="inlineStr">
        <is>
          <t>Store_032</t>
        </is>
      </c>
      <c r="E15084" t="inlineStr">
        <is>
          <t>Central</t>
        </is>
      </c>
      <c r="F15084" t="inlineStr">
        <is>
          <t>P0112</t>
        </is>
      </c>
      <c r="G15084" t="inlineStr">
        <is>
          <t>Prod_0112</t>
        </is>
      </c>
      <c r="H15084" t="inlineStr">
        <is>
          <t>Beverages</t>
        </is>
      </c>
      <c r="I15084" t="n">
        <v>4</v>
      </c>
      <c r="J15084" t="n">
        <v>629.66</v>
      </c>
      <c r="K15084" t="n">
        <v>0</v>
      </c>
      <c r="L15084">
        <f>I15084*J15084*(1-K15084)</f>
        <v/>
      </c>
      <c r="M15084">
        <f>VLOOKUP(F15084,Products!A:D,4,FALSE)*I15084</f>
        <v/>
      </c>
      <c r="N15084">
        <f>L15084-M15084</f>
        <v/>
      </c>
    </row>
    <row r="15085">
      <c r="A15085" t="inlineStr">
        <is>
          <t>T1015083</t>
        </is>
      </c>
      <c r="B15085" t="inlineStr">
        <is>
          <t>2023-07-24</t>
        </is>
      </c>
      <c r="C15085" t="inlineStr">
        <is>
          <t>S024</t>
        </is>
      </c>
      <c r="D15085" t="inlineStr">
        <is>
          <t>Store_024</t>
        </is>
      </c>
      <c r="E15085" t="inlineStr">
        <is>
          <t>South</t>
        </is>
      </c>
      <c r="F15085" t="inlineStr">
        <is>
          <t>P0009</t>
        </is>
      </c>
      <c r="G15085" t="inlineStr">
        <is>
          <t>Prod_0009</t>
        </is>
      </c>
      <c r="H15085" t="inlineStr">
        <is>
          <t>Toys</t>
        </is>
      </c>
      <c r="I15085" t="n">
        <v>3</v>
      </c>
      <c r="J15085" t="n">
        <v>515.53</v>
      </c>
      <c r="K15085" t="n">
        <v>0</v>
      </c>
      <c r="L15085">
        <f>I15085*J15085*(1-K15085)</f>
        <v/>
      </c>
      <c r="M15085">
        <f>VLOOKUP(F15085,Products!A:D,4,FALSE)*I15085</f>
        <v/>
      </c>
      <c r="N15085">
        <f>L15085-M15085</f>
        <v/>
      </c>
    </row>
    <row r="15086">
      <c r="A15086" t="inlineStr">
        <is>
          <t>T1015084</t>
        </is>
      </c>
      <c r="B15086" t="inlineStr">
        <is>
          <t>2024-12-28</t>
        </is>
      </c>
      <c r="C15086" t="inlineStr">
        <is>
          <t>S036</t>
        </is>
      </c>
      <c r="D15086" t="inlineStr">
        <is>
          <t>Store_036</t>
        </is>
      </c>
      <c r="E15086" t="inlineStr">
        <is>
          <t>Central</t>
        </is>
      </c>
      <c r="F15086" t="inlineStr">
        <is>
          <t>P0012</t>
        </is>
      </c>
      <c r="G15086" t="inlineStr">
        <is>
          <t>Prod_0012</t>
        </is>
      </c>
      <c r="H15086" t="inlineStr">
        <is>
          <t>Food</t>
        </is>
      </c>
      <c r="I15086" t="n">
        <v>4</v>
      </c>
      <c r="J15086" t="n">
        <v>870.67</v>
      </c>
      <c r="K15086" t="n">
        <v>0</v>
      </c>
      <c r="L15086">
        <f>I15086*J15086*(1-K15086)</f>
        <v/>
      </c>
      <c r="M15086">
        <f>VLOOKUP(F15086,Products!A:D,4,FALSE)*I15086</f>
        <v/>
      </c>
      <c r="N15086">
        <f>L15086-M15086</f>
        <v/>
      </c>
    </row>
    <row r="15087">
      <c r="A15087" t="inlineStr">
        <is>
          <t>T1015085</t>
        </is>
      </c>
      <c r="B15087" t="inlineStr">
        <is>
          <t>2024-03-11</t>
        </is>
      </c>
      <c r="C15087" t="inlineStr">
        <is>
          <t>S041</t>
        </is>
      </c>
      <c r="D15087" t="inlineStr">
        <is>
          <t>Store_041</t>
        </is>
      </c>
      <c r="E15087" t="inlineStr">
        <is>
          <t>East</t>
        </is>
      </c>
      <c r="F15087" t="inlineStr">
        <is>
          <t>P0163</t>
        </is>
      </c>
      <c r="G15087" t="inlineStr">
        <is>
          <t>Prod_0163</t>
        </is>
      </c>
      <c r="H15087" t="inlineStr">
        <is>
          <t>Food</t>
        </is>
      </c>
      <c r="I15087" t="n">
        <v>8</v>
      </c>
      <c r="J15087" t="n">
        <v>567.49</v>
      </c>
      <c r="K15087" t="n">
        <v>0</v>
      </c>
      <c r="L15087">
        <f>I15087*J15087*(1-K15087)</f>
        <v/>
      </c>
      <c r="M15087">
        <f>VLOOKUP(F15087,Products!A:D,4,FALSE)*I15087</f>
        <v/>
      </c>
      <c r="N15087">
        <f>L15087-M15087</f>
        <v/>
      </c>
    </row>
    <row r="15088">
      <c r="A15088" t="inlineStr">
        <is>
          <t>T1015086</t>
        </is>
      </c>
      <c r="B15088" t="inlineStr">
        <is>
          <t>2024-05-17</t>
        </is>
      </c>
      <c r="C15088" t="inlineStr">
        <is>
          <t>S019</t>
        </is>
      </c>
      <c r="D15088" t="inlineStr">
        <is>
          <t>Store_019</t>
        </is>
      </c>
      <c r="E15088" t="inlineStr">
        <is>
          <t>East</t>
        </is>
      </c>
      <c r="F15088" t="inlineStr">
        <is>
          <t>P0113</t>
        </is>
      </c>
      <c r="G15088" t="inlineStr">
        <is>
          <t>Prod_0113</t>
        </is>
      </c>
      <c r="H15088" t="inlineStr">
        <is>
          <t>Toys</t>
        </is>
      </c>
      <c r="I15088" t="n">
        <v>5</v>
      </c>
      <c r="J15088" t="n">
        <v>671.28</v>
      </c>
      <c r="K15088" t="n">
        <v>0.05</v>
      </c>
      <c r="L15088">
        <f>I15088*J15088*(1-K15088)</f>
        <v/>
      </c>
      <c r="M15088">
        <f>VLOOKUP(F15088,Products!A:D,4,FALSE)*I15088</f>
        <v/>
      </c>
      <c r="N15088">
        <f>L15088-M15088</f>
        <v/>
      </c>
    </row>
    <row r="15089">
      <c r="A15089" t="inlineStr">
        <is>
          <t>T1015087</t>
        </is>
      </c>
      <c r="B15089" t="inlineStr">
        <is>
          <t>2024-01-01</t>
        </is>
      </c>
      <c r="C15089" t="inlineStr">
        <is>
          <t>S007</t>
        </is>
      </c>
      <c r="D15089" t="inlineStr">
        <is>
          <t>Store_007</t>
        </is>
      </c>
      <c r="E15089" t="inlineStr">
        <is>
          <t>East</t>
        </is>
      </c>
      <c r="F15089" t="inlineStr">
        <is>
          <t>P0035</t>
        </is>
      </c>
      <c r="G15089" t="inlineStr">
        <is>
          <t>Prod_0035</t>
        </is>
      </c>
      <c r="H15089" t="inlineStr">
        <is>
          <t>Beverages</t>
        </is>
      </c>
      <c r="I15089" t="n">
        <v>8</v>
      </c>
      <c r="J15089" t="n">
        <v>94.7</v>
      </c>
      <c r="K15089" t="n">
        <v>0.05</v>
      </c>
      <c r="L15089">
        <f>I15089*J15089*(1-K15089)</f>
        <v/>
      </c>
      <c r="M15089">
        <f>VLOOKUP(F15089,Products!A:D,4,FALSE)*I15089</f>
        <v/>
      </c>
      <c r="N15089">
        <f>L15089-M15089</f>
        <v/>
      </c>
    </row>
    <row r="15090">
      <c r="A15090" t="inlineStr">
        <is>
          <t>T1015088</t>
        </is>
      </c>
      <c r="B15090" t="inlineStr">
        <is>
          <t>2025-03-24</t>
        </is>
      </c>
      <c r="C15090" t="inlineStr">
        <is>
          <t>S011</t>
        </is>
      </c>
      <c r="D15090" t="inlineStr">
        <is>
          <t>Store_011</t>
        </is>
      </c>
      <c r="E15090" t="inlineStr">
        <is>
          <t>South</t>
        </is>
      </c>
      <c r="F15090" t="inlineStr">
        <is>
          <t>P0059</t>
        </is>
      </c>
      <c r="G15090" t="inlineStr">
        <is>
          <t>Prod_0059</t>
        </is>
      </c>
      <c r="H15090" t="inlineStr">
        <is>
          <t>Beverages</t>
        </is>
      </c>
      <c r="I15090" t="n">
        <v>2</v>
      </c>
      <c r="J15090" t="n">
        <v>405.22</v>
      </c>
      <c r="K15090" t="n">
        <v>0.15</v>
      </c>
      <c r="L15090">
        <f>I15090*J15090*(1-K15090)</f>
        <v/>
      </c>
      <c r="M15090">
        <f>VLOOKUP(F15090,Products!A:D,4,FALSE)*I15090</f>
        <v/>
      </c>
      <c r="N15090">
        <f>L15090-M15090</f>
        <v/>
      </c>
    </row>
    <row r="15091">
      <c r="A15091" t="inlineStr">
        <is>
          <t>T1015089</t>
        </is>
      </c>
      <c r="B15091" t="inlineStr">
        <is>
          <t>2024-06-20</t>
        </is>
      </c>
      <c r="C15091" t="inlineStr">
        <is>
          <t>S035</t>
        </is>
      </c>
      <c r="D15091" t="inlineStr">
        <is>
          <t>Store_035</t>
        </is>
      </c>
      <c r="E15091" t="inlineStr">
        <is>
          <t>Central</t>
        </is>
      </c>
      <c r="F15091" t="inlineStr">
        <is>
          <t>P0121</t>
        </is>
      </c>
      <c r="G15091" t="inlineStr">
        <is>
          <t>Prod_0121</t>
        </is>
      </c>
      <c r="H15091" t="inlineStr">
        <is>
          <t>Clothing</t>
        </is>
      </c>
      <c r="I15091" t="n">
        <v>5</v>
      </c>
      <c r="J15091" t="n">
        <v>698.4299999999999</v>
      </c>
      <c r="K15091" t="n">
        <v>0.05</v>
      </c>
      <c r="L15091">
        <f>I15091*J15091*(1-K15091)</f>
        <v/>
      </c>
      <c r="M15091">
        <f>VLOOKUP(F15091,Products!A:D,4,FALSE)*I15091</f>
        <v/>
      </c>
      <c r="N15091">
        <f>L15091-M15091</f>
        <v/>
      </c>
    </row>
    <row r="15092">
      <c r="A15092" t="inlineStr">
        <is>
          <t>T1015090</t>
        </is>
      </c>
      <c r="B15092" t="inlineStr">
        <is>
          <t>2025-04-15</t>
        </is>
      </c>
      <c r="C15092" t="inlineStr">
        <is>
          <t>S038</t>
        </is>
      </c>
      <c r="D15092" t="inlineStr">
        <is>
          <t>Store_038</t>
        </is>
      </c>
      <c r="E15092" t="inlineStr">
        <is>
          <t>East</t>
        </is>
      </c>
      <c r="F15092" t="inlineStr">
        <is>
          <t>P0074</t>
        </is>
      </c>
      <c r="G15092" t="inlineStr">
        <is>
          <t>Prod_0074</t>
        </is>
      </c>
      <c r="H15092" t="inlineStr">
        <is>
          <t>Food</t>
        </is>
      </c>
      <c r="I15092" t="n">
        <v>3</v>
      </c>
      <c r="J15092" t="n">
        <v>701.03</v>
      </c>
      <c r="K15092" t="n">
        <v>0.15</v>
      </c>
      <c r="L15092">
        <f>I15092*J15092*(1-K15092)</f>
        <v/>
      </c>
      <c r="M15092">
        <f>VLOOKUP(F15092,Products!A:D,4,FALSE)*I15092</f>
        <v/>
      </c>
      <c r="N15092">
        <f>L15092-M15092</f>
        <v/>
      </c>
    </row>
    <row r="15093">
      <c r="A15093" t="inlineStr">
        <is>
          <t>T1015091</t>
        </is>
      </c>
      <c r="B15093" t="inlineStr">
        <is>
          <t>2024-05-05</t>
        </is>
      </c>
      <c r="C15093" t="inlineStr">
        <is>
          <t>S007</t>
        </is>
      </c>
      <c r="D15093" t="inlineStr">
        <is>
          <t>Store_007</t>
        </is>
      </c>
      <c r="E15093" t="inlineStr">
        <is>
          <t>East</t>
        </is>
      </c>
      <c r="F15093" t="inlineStr">
        <is>
          <t>P0002</t>
        </is>
      </c>
      <c r="G15093" t="inlineStr">
        <is>
          <t>Prod_0002</t>
        </is>
      </c>
      <c r="H15093" t="inlineStr">
        <is>
          <t>Food</t>
        </is>
      </c>
      <c r="I15093" t="n">
        <v>5</v>
      </c>
      <c r="J15093" t="n">
        <v>236.57</v>
      </c>
      <c r="K15093" t="n">
        <v>0</v>
      </c>
      <c r="L15093">
        <f>I15093*J15093*(1-K15093)</f>
        <v/>
      </c>
      <c r="M15093">
        <f>VLOOKUP(F15093,Products!A:D,4,FALSE)*I15093</f>
        <v/>
      </c>
      <c r="N15093">
        <f>L15093-M15093</f>
        <v/>
      </c>
    </row>
    <row r="15094">
      <c r="A15094" t="inlineStr">
        <is>
          <t>T1015092</t>
        </is>
      </c>
      <c r="B15094" t="inlineStr">
        <is>
          <t>2024-08-10</t>
        </is>
      </c>
      <c r="C15094" t="inlineStr">
        <is>
          <t>S004</t>
        </is>
      </c>
      <c r="D15094" t="inlineStr">
        <is>
          <t>Store_004</t>
        </is>
      </c>
      <c r="E15094" t="inlineStr">
        <is>
          <t>Central</t>
        </is>
      </c>
      <c r="F15094" t="inlineStr">
        <is>
          <t>P0038</t>
        </is>
      </c>
      <c r="G15094" t="inlineStr">
        <is>
          <t>Prod_0038</t>
        </is>
      </c>
      <c r="H15094" t="inlineStr">
        <is>
          <t>Beverages</t>
        </is>
      </c>
      <c r="I15094" t="n">
        <v>7</v>
      </c>
      <c r="J15094" t="n">
        <v>865.86</v>
      </c>
      <c r="K15094" t="n">
        <v>0</v>
      </c>
      <c r="L15094">
        <f>I15094*J15094*(1-K15094)</f>
        <v/>
      </c>
      <c r="M15094">
        <f>VLOOKUP(F15094,Products!A:D,4,FALSE)*I15094</f>
        <v/>
      </c>
      <c r="N15094">
        <f>L15094-M15094</f>
        <v/>
      </c>
    </row>
    <row r="15095">
      <c r="A15095" t="inlineStr">
        <is>
          <t>T1015093</t>
        </is>
      </c>
      <c r="B15095" t="inlineStr">
        <is>
          <t>2024-11-24</t>
        </is>
      </c>
      <c r="C15095" t="inlineStr">
        <is>
          <t>S024</t>
        </is>
      </c>
      <c r="D15095" t="inlineStr">
        <is>
          <t>Store_024</t>
        </is>
      </c>
      <c r="E15095" t="inlineStr">
        <is>
          <t>South</t>
        </is>
      </c>
      <c r="F15095" t="inlineStr">
        <is>
          <t>P0194</t>
        </is>
      </c>
      <c r="G15095" t="inlineStr">
        <is>
          <t>Prod_0194</t>
        </is>
      </c>
      <c r="H15095" t="inlineStr">
        <is>
          <t>Food</t>
        </is>
      </c>
      <c r="I15095" t="n">
        <v>4</v>
      </c>
      <c r="J15095" t="n">
        <v>637.0599999999999</v>
      </c>
      <c r="K15095" t="n">
        <v>0.2</v>
      </c>
      <c r="L15095">
        <f>I15095*J15095*(1-K15095)</f>
        <v/>
      </c>
      <c r="M15095">
        <f>VLOOKUP(F15095,Products!A:D,4,FALSE)*I15095</f>
        <v/>
      </c>
      <c r="N15095">
        <f>L15095-M15095</f>
        <v/>
      </c>
    </row>
    <row r="15096">
      <c r="A15096" t="inlineStr">
        <is>
          <t>T1015094</t>
        </is>
      </c>
      <c r="B15096" t="inlineStr">
        <is>
          <t>2025-06-15</t>
        </is>
      </c>
      <c r="C15096" t="inlineStr">
        <is>
          <t>S037</t>
        </is>
      </c>
      <c r="D15096" t="inlineStr">
        <is>
          <t>Store_037</t>
        </is>
      </c>
      <c r="E15096" t="inlineStr">
        <is>
          <t>East</t>
        </is>
      </c>
      <c r="F15096" t="inlineStr">
        <is>
          <t>P0015</t>
        </is>
      </c>
      <c r="G15096" t="inlineStr">
        <is>
          <t>Prod_0015</t>
        </is>
      </c>
      <c r="H15096" t="inlineStr">
        <is>
          <t>Food</t>
        </is>
      </c>
      <c r="I15096" t="n">
        <v>6</v>
      </c>
      <c r="J15096" t="n">
        <v>113.9</v>
      </c>
      <c r="K15096" t="n">
        <v>0.2</v>
      </c>
      <c r="L15096">
        <f>I15096*J15096*(1-K15096)</f>
        <v/>
      </c>
      <c r="M15096">
        <f>VLOOKUP(F15096,Products!A:D,4,FALSE)*I15096</f>
        <v/>
      </c>
      <c r="N15096">
        <f>L15096-M15096</f>
        <v/>
      </c>
    </row>
    <row r="15097">
      <c r="A15097" t="inlineStr">
        <is>
          <t>T1015095</t>
        </is>
      </c>
      <c r="B15097" t="inlineStr">
        <is>
          <t>2024-12-16</t>
        </is>
      </c>
      <c r="C15097" t="inlineStr">
        <is>
          <t>S002</t>
        </is>
      </c>
      <c r="D15097" t="inlineStr">
        <is>
          <t>Store_002</t>
        </is>
      </c>
      <c r="E15097" t="inlineStr">
        <is>
          <t>South</t>
        </is>
      </c>
      <c r="F15097" t="inlineStr">
        <is>
          <t>P0127</t>
        </is>
      </c>
      <c r="G15097" t="inlineStr">
        <is>
          <t>Prod_0127</t>
        </is>
      </c>
      <c r="H15097" t="inlineStr">
        <is>
          <t>Toys</t>
        </is>
      </c>
      <c r="I15097" t="n">
        <v>7</v>
      </c>
      <c r="J15097" t="n">
        <v>844.17</v>
      </c>
      <c r="K15097" t="n">
        <v>0</v>
      </c>
      <c r="L15097">
        <f>I15097*J15097*(1-K15097)</f>
        <v/>
      </c>
      <c r="M15097">
        <f>VLOOKUP(F15097,Products!A:D,4,FALSE)*I15097</f>
        <v/>
      </c>
      <c r="N15097">
        <f>L15097-M15097</f>
        <v/>
      </c>
    </row>
    <row r="15098">
      <c r="A15098" t="inlineStr">
        <is>
          <t>T1015096</t>
        </is>
      </c>
      <c r="B15098" t="inlineStr">
        <is>
          <t>2023-12-07</t>
        </is>
      </c>
      <c r="C15098" t="inlineStr">
        <is>
          <t>S031</t>
        </is>
      </c>
      <c r="D15098" t="inlineStr">
        <is>
          <t>Store_031</t>
        </is>
      </c>
      <c r="E15098" t="inlineStr">
        <is>
          <t>Central</t>
        </is>
      </c>
      <c r="F15098" t="inlineStr">
        <is>
          <t>P0090</t>
        </is>
      </c>
      <c r="G15098" t="inlineStr">
        <is>
          <t>Prod_0090</t>
        </is>
      </c>
      <c r="H15098" t="inlineStr">
        <is>
          <t>Toys</t>
        </is>
      </c>
      <c r="I15098" t="n">
        <v>1</v>
      </c>
      <c r="J15098" t="n">
        <v>506.39</v>
      </c>
      <c r="K15098" t="n">
        <v>0</v>
      </c>
      <c r="L15098">
        <f>I15098*J15098*(1-K15098)</f>
        <v/>
      </c>
      <c r="M15098">
        <f>VLOOKUP(F15098,Products!A:D,4,FALSE)*I15098</f>
        <v/>
      </c>
      <c r="N15098">
        <f>L15098-M15098</f>
        <v/>
      </c>
    </row>
    <row r="15099">
      <c r="A15099" t="inlineStr">
        <is>
          <t>T1015097</t>
        </is>
      </c>
      <c r="B15099" t="inlineStr">
        <is>
          <t>2025-05-29</t>
        </is>
      </c>
      <c r="C15099" t="inlineStr">
        <is>
          <t>S041</t>
        </is>
      </c>
      <c r="D15099" t="inlineStr">
        <is>
          <t>Store_041</t>
        </is>
      </c>
      <c r="E15099" t="inlineStr">
        <is>
          <t>East</t>
        </is>
      </c>
      <c r="F15099" t="inlineStr">
        <is>
          <t>P0015</t>
        </is>
      </c>
      <c r="G15099" t="inlineStr">
        <is>
          <t>Prod_0015</t>
        </is>
      </c>
      <c r="H15099" t="inlineStr">
        <is>
          <t>Food</t>
        </is>
      </c>
      <c r="I15099" t="n">
        <v>4</v>
      </c>
      <c r="J15099" t="n">
        <v>116.65</v>
      </c>
      <c r="K15099" t="n">
        <v>0.1</v>
      </c>
      <c r="L15099">
        <f>I15099*J15099*(1-K15099)</f>
        <v/>
      </c>
      <c r="M15099">
        <f>VLOOKUP(F15099,Products!A:D,4,FALSE)*I15099</f>
        <v/>
      </c>
      <c r="N15099">
        <f>L15099-M15099</f>
        <v/>
      </c>
    </row>
    <row r="15100">
      <c r="A15100" t="inlineStr">
        <is>
          <t>T1015098</t>
        </is>
      </c>
      <c r="B15100" t="inlineStr">
        <is>
          <t>2023-05-16</t>
        </is>
      </c>
      <c r="C15100" t="inlineStr">
        <is>
          <t>S016</t>
        </is>
      </c>
      <c r="D15100" t="inlineStr">
        <is>
          <t>Store_016</t>
        </is>
      </c>
      <c r="E15100" t="inlineStr">
        <is>
          <t>West</t>
        </is>
      </c>
      <c r="F15100" t="inlineStr">
        <is>
          <t>P0181</t>
        </is>
      </c>
      <c r="G15100" t="inlineStr">
        <is>
          <t>Prod_0181</t>
        </is>
      </c>
      <c r="H15100" t="inlineStr">
        <is>
          <t>Electronics</t>
        </is>
      </c>
      <c r="I15100" t="n">
        <v>3</v>
      </c>
      <c r="J15100" t="n">
        <v>969.49</v>
      </c>
      <c r="K15100" t="n">
        <v>0.2</v>
      </c>
      <c r="L15100">
        <f>I15100*J15100*(1-K15100)</f>
        <v/>
      </c>
      <c r="M15100">
        <f>VLOOKUP(F15100,Products!A:D,4,FALSE)*I15100</f>
        <v/>
      </c>
      <c r="N15100">
        <f>L15100-M15100</f>
        <v/>
      </c>
    </row>
    <row r="15101">
      <c r="A15101" t="inlineStr">
        <is>
          <t>T1015099</t>
        </is>
      </c>
      <c r="B15101" t="inlineStr">
        <is>
          <t>2023-11-08</t>
        </is>
      </c>
      <c r="C15101" t="inlineStr">
        <is>
          <t>S035</t>
        </is>
      </c>
      <c r="D15101" t="inlineStr">
        <is>
          <t>Store_035</t>
        </is>
      </c>
      <c r="E15101" t="inlineStr">
        <is>
          <t>Central</t>
        </is>
      </c>
      <c r="F15101" t="inlineStr">
        <is>
          <t>P0144</t>
        </is>
      </c>
      <c r="G15101" t="inlineStr">
        <is>
          <t>Prod_0144</t>
        </is>
      </c>
      <c r="H15101" t="inlineStr">
        <is>
          <t>Stationery</t>
        </is>
      </c>
      <c r="I15101" t="n">
        <v>3</v>
      </c>
      <c r="J15101" t="n">
        <v>233.98</v>
      </c>
      <c r="K15101" t="n">
        <v>0</v>
      </c>
      <c r="L15101">
        <f>I15101*J15101*(1-K15101)</f>
        <v/>
      </c>
      <c r="M15101">
        <f>VLOOKUP(F15101,Products!A:D,4,FALSE)*I15101</f>
        <v/>
      </c>
      <c r="N15101">
        <f>L15101-M15101</f>
        <v/>
      </c>
    </row>
    <row r="15102">
      <c r="A15102" t="inlineStr">
        <is>
          <t>T1015100</t>
        </is>
      </c>
      <c r="B15102" t="inlineStr">
        <is>
          <t>2024-04-04</t>
        </is>
      </c>
      <c r="C15102" t="inlineStr">
        <is>
          <t>S015</t>
        </is>
      </c>
      <c r="D15102" t="inlineStr">
        <is>
          <t>Store_015</t>
        </is>
      </c>
      <c r="E15102" t="inlineStr">
        <is>
          <t>North</t>
        </is>
      </c>
      <c r="F15102" t="inlineStr">
        <is>
          <t>P0181</t>
        </is>
      </c>
      <c r="G15102" t="inlineStr">
        <is>
          <t>Prod_0181</t>
        </is>
      </c>
      <c r="H15102" t="inlineStr">
        <is>
          <t>Electronics</t>
        </is>
      </c>
      <c r="I15102" t="n">
        <v>2</v>
      </c>
      <c r="J15102" t="n">
        <v>651.1900000000001</v>
      </c>
      <c r="K15102" t="n">
        <v>0</v>
      </c>
      <c r="L15102">
        <f>I15102*J15102*(1-K15102)</f>
        <v/>
      </c>
      <c r="M15102">
        <f>VLOOKUP(F15102,Products!A:D,4,FALSE)*I15102</f>
        <v/>
      </c>
      <c r="N15102">
        <f>L15102-M15102</f>
        <v/>
      </c>
    </row>
    <row r="15103">
      <c r="A15103" t="inlineStr">
        <is>
          <t>T1015101</t>
        </is>
      </c>
      <c r="B15103" t="inlineStr">
        <is>
          <t>2024-06-30</t>
        </is>
      </c>
      <c r="C15103" t="inlineStr">
        <is>
          <t>S035</t>
        </is>
      </c>
      <c r="D15103" t="inlineStr">
        <is>
          <t>Store_035</t>
        </is>
      </c>
      <c r="E15103" t="inlineStr">
        <is>
          <t>Central</t>
        </is>
      </c>
      <c r="F15103" t="inlineStr">
        <is>
          <t>P0079</t>
        </is>
      </c>
      <c r="G15103" t="inlineStr">
        <is>
          <t>Prod_0079</t>
        </is>
      </c>
      <c r="H15103" t="inlineStr">
        <is>
          <t>Food</t>
        </is>
      </c>
      <c r="I15103" t="n">
        <v>6</v>
      </c>
      <c r="J15103" t="n">
        <v>624.45</v>
      </c>
      <c r="K15103" t="n">
        <v>0</v>
      </c>
      <c r="L15103">
        <f>I15103*J15103*(1-K15103)</f>
        <v/>
      </c>
      <c r="M15103">
        <f>VLOOKUP(F15103,Products!A:D,4,FALSE)*I15103</f>
        <v/>
      </c>
      <c r="N15103">
        <f>L15103-M15103</f>
        <v/>
      </c>
    </row>
    <row r="15104">
      <c r="A15104" t="inlineStr">
        <is>
          <t>T1015102</t>
        </is>
      </c>
      <c r="B15104" t="inlineStr">
        <is>
          <t>2025-05-29</t>
        </is>
      </c>
      <c r="C15104" t="inlineStr">
        <is>
          <t>S039</t>
        </is>
      </c>
      <c r="D15104" t="inlineStr">
        <is>
          <t>Store_039</t>
        </is>
      </c>
      <c r="E15104" t="inlineStr">
        <is>
          <t>North</t>
        </is>
      </c>
      <c r="F15104" t="inlineStr">
        <is>
          <t>P0109</t>
        </is>
      </c>
      <c r="G15104" t="inlineStr">
        <is>
          <t>Prod_0109</t>
        </is>
      </c>
      <c r="H15104" t="inlineStr">
        <is>
          <t>Beverages</t>
        </is>
      </c>
      <c r="I15104" t="n">
        <v>7</v>
      </c>
      <c r="J15104" t="n">
        <v>694.01</v>
      </c>
      <c r="K15104" t="n">
        <v>0.1</v>
      </c>
      <c r="L15104">
        <f>I15104*J15104*(1-K15104)</f>
        <v/>
      </c>
      <c r="M15104">
        <f>VLOOKUP(F15104,Products!A:D,4,FALSE)*I15104</f>
        <v/>
      </c>
      <c r="N15104">
        <f>L15104-M15104</f>
        <v/>
      </c>
    </row>
    <row r="15105">
      <c r="A15105" t="inlineStr">
        <is>
          <t>T1015103</t>
        </is>
      </c>
      <c r="B15105" t="inlineStr">
        <is>
          <t>2024-11-25</t>
        </is>
      </c>
      <c r="C15105" t="inlineStr">
        <is>
          <t>S009</t>
        </is>
      </c>
      <c r="D15105" t="inlineStr">
        <is>
          <t>Store_009</t>
        </is>
      </c>
      <c r="E15105" t="inlineStr">
        <is>
          <t>Central</t>
        </is>
      </c>
      <c r="F15105" t="inlineStr">
        <is>
          <t>P0166</t>
        </is>
      </c>
      <c r="G15105" t="inlineStr">
        <is>
          <t>Prod_0166</t>
        </is>
      </c>
      <c r="H15105" t="inlineStr">
        <is>
          <t>Electronics</t>
        </is>
      </c>
      <c r="I15105" t="n">
        <v>8</v>
      </c>
      <c r="J15105" t="n">
        <v>429.44</v>
      </c>
      <c r="K15105" t="n">
        <v>0.1</v>
      </c>
      <c r="L15105">
        <f>I15105*J15105*(1-K15105)</f>
        <v/>
      </c>
      <c r="M15105">
        <f>VLOOKUP(F15105,Products!A:D,4,FALSE)*I15105</f>
        <v/>
      </c>
      <c r="N15105">
        <f>L15105-M15105</f>
        <v/>
      </c>
    </row>
    <row r="15106">
      <c r="A15106" t="inlineStr">
        <is>
          <t>T1015104</t>
        </is>
      </c>
      <c r="B15106" t="inlineStr">
        <is>
          <t>2023-02-11</t>
        </is>
      </c>
      <c r="C15106" t="inlineStr">
        <is>
          <t>S009</t>
        </is>
      </c>
      <c r="D15106" t="inlineStr">
        <is>
          <t>Store_009</t>
        </is>
      </c>
      <c r="E15106" t="inlineStr">
        <is>
          <t>Central</t>
        </is>
      </c>
      <c r="F15106" t="inlineStr">
        <is>
          <t>P0006</t>
        </is>
      </c>
      <c r="G15106" t="inlineStr">
        <is>
          <t>Prod_0006</t>
        </is>
      </c>
      <c r="H15106" t="inlineStr">
        <is>
          <t>Food</t>
        </is>
      </c>
      <c r="I15106" t="n">
        <v>9</v>
      </c>
      <c r="J15106" t="n">
        <v>924.29</v>
      </c>
      <c r="K15106" t="n">
        <v>0</v>
      </c>
      <c r="L15106">
        <f>I15106*J15106*(1-K15106)</f>
        <v/>
      </c>
      <c r="M15106">
        <f>VLOOKUP(F15106,Products!A:D,4,FALSE)*I15106</f>
        <v/>
      </c>
      <c r="N15106">
        <f>L15106-M15106</f>
        <v/>
      </c>
    </row>
    <row r="15107">
      <c r="A15107" t="inlineStr">
        <is>
          <t>T1015105</t>
        </is>
      </c>
      <c r="B15107" t="inlineStr">
        <is>
          <t>2024-02-10</t>
        </is>
      </c>
      <c r="C15107" t="inlineStr">
        <is>
          <t>S030</t>
        </is>
      </c>
      <c r="D15107" t="inlineStr">
        <is>
          <t>Store_030</t>
        </is>
      </c>
      <c r="E15107" t="inlineStr">
        <is>
          <t>North</t>
        </is>
      </c>
      <c r="F15107" t="inlineStr">
        <is>
          <t>P0047</t>
        </is>
      </c>
      <c r="G15107" t="inlineStr">
        <is>
          <t>Prod_0047</t>
        </is>
      </c>
      <c r="H15107" t="inlineStr">
        <is>
          <t>Beverages</t>
        </is>
      </c>
      <c r="I15107" t="n">
        <v>2</v>
      </c>
      <c r="J15107" t="n">
        <v>620.25</v>
      </c>
      <c r="K15107" t="n">
        <v>0</v>
      </c>
      <c r="L15107">
        <f>I15107*J15107*(1-K15107)</f>
        <v/>
      </c>
      <c r="M15107">
        <f>VLOOKUP(F15107,Products!A:D,4,FALSE)*I15107</f>
        <v/>
      </c>
      <c r="N15107">
        <f>L15107-M15107</f>
        <v/>
      </c>
    </row>
    <row r="15108">
      <c r="A15108" t="inlineStr">
        <is>
          <t>T1015106</t>
        </is>
      </c>
      <c r="B15108" t="inlineStr">
        <is>
          <t>2023-05-02</t>
        </is>
      </c>
      <c r="C15108" t="inlineStr">
        <is>
          <t>S026</t>
        </is>
      </c>
      <c r="D15108" t="inlineStr">
        <is>
          <t>Store_026</t>
        </is>
      </c>
      <c r="E15108" t="inlineStr">
        <is>
          <t>North</t>
        </is>
      </c>
      <c r="F15108" t="inlineStr">
        <is>
          <t>P0155</t>
        </is>
      </c>
      <c r="G15108" t="inlineStr">
        <is>
          <t>Prod_0155</t>
        </is>
      </c>
      <c r="H15108" t="inlineStr">
        <is>
          <t>Electronics</t>
        </is>
      </c>
      <c r="I15108" t="n">
        <v>4</v>
      </c>
      <c r="J15108" t="n">
        <v>478.09</v>
      </c>
      <c r="K15108" t="n">
        <v>0</v>
      </c>
      <c r="L15108">
        <f>I15108*J15108*(1-K15108)</f>
        <v/>
      </c>
      <c r="M15108">
        <f>VLOOKUP(F15108,Products!A:D,4,FALSE)*I15108</f>
        <v/>
      </c>
      <c r="N15108">
        <f>L15108-M15108</f>
        <v/>
      </c>
    </row>
    <row r="15109">
      <c r="A15109" t="inlineStr">
        <is>
          <t>T1015107</t>
        </is>
      </c>
      <c r="B15109" t="inlineStr">
        <is>
          <t>2023-02-08</t>
        </is>
      </c>
      <c r="C15109" t="inlineStr">
        <is>
          <t>S049</t>
        </is>
      </c>
      <c r="D15109" t="inlineStr">
        <is>
          <t>Store_049</t>
        </is>
      </c>
      <c r="E15109" t="inlineStr">
        <is>
          <t>North</t>
        </is>
      </c>
      <c r="F15109" t="inlineStr">
        <is>
          <t>P0117</t>
        </is>
      </c>
      <c r="G15109" t="inlineStr">
        <is>
          <t>Prod_0117</t>
        </is>
      </c>
      <c r="H15109" t="inlineStr">
        <is>
          <t>Electronics</t>
        </is>
      </c>
      <c r="I15109" t="n">
        <v>6</v>
      </c>
      <c r="J15109" t="n">
        <v>555.42</v>
      </c>
      <c r="K15109" t="n">
        <v>0.05</v>
      </c>
      <c r="L15109">
        <f>I15109*J15109*(1-K15109)</f>
        <v/>
      </c>
      <c r="M15109">
        <f>VLOOKUP(F15109,Products!A:D,4,FALSE)*I15109</f>
        <v/>
      </c>
      <c r="N15109">
        <f>L15109-M15109</f>
        <v/>
      </c>
    </row>
    <row r="15110">
      <c r="A15110" t="inlineStr">
        <is>
          <t>T1015108</t>
        </is>
      </c>
      <c r="B15110" t="inlineStr">
        <is>
          <t>2024-05-01</t>
        </is>
      </c>
      <c r="C15110" t="inlineStr">
        <is>
          <t>S011</t>
        </is>
      </c>
      <c r="D15110" t="inlineStr">
        <is>
          <t>Store_011</t>
        </is>
      </c>
      <c r="E15110" t="inlineStr">
        <is>
          <t>South</t>
        </is>
      </c>
      <c r="F15110" t="inlineStr">
        <is>
          <t>P0030</t>
        </is>
      </c>
      <c r="G15110" t="inlineStr">
        <is>
          <t>Prod_0030</t>
        </is>
      </c>
      <c r="H15110" t="inlineStr">
        <is>
          <t>Household</t>
        </is>
      </c>
      <c r="I15110" t="n">
        <v>9</v>
      </c>
      <c r="J15110" t="n">
        <v>707.73</v>
      </c>
      <c r="K15110" t="n">
        <v>0</v>
      </c>
      <c r="L15110">
        <f>I15110*J15110*(1-K15110)</f>
        <v/>
      </c>
      <c r="M15110">
        <f>VLOOKUP(F15110,Products!A:D,4,FALSE)*I15110</f>
        <v/>
      </c>
      <c r="N15110">
        <f>L15110-M15110</f>
        <v/>
      </c>
    </row>
    <row r="15111">
      <c r="A15111" t="inlineStr">
        <is>
          <t>T1015109</t>
        </is>
      </c>
      <c r="B15111" t="inlineStr">
        <is>
          <t>2023-05-30</t>
        </is>
      </c>
      <c r="C15111" t="inlineStr">
        <is>
          <t>S046</t>
        </is>
      </c>
      <c r="D15111" t="inlineStr">
        <is>
          <t>Store_046</t>
        </is>
      </c>
      <c r="E15111" t="inlineStr">
        <is>
          <t>South</t>
        </is>
      </c>
      <c r="F15111" t="inlineStr">
        <is>
          <t>P0039</t>
        </is>
      </c>
      <c r="G15111" t="inlineStr">
        <is>
          <t>Prod_0039</t>
        </is>
      </c>
      <c r="H15111" t="inlineStr">
        <is>
          <t>Household</t>
        </is>
      </c>
      <c r="I15111" t="n">
        <v>5</v>
      </c>
      <c r="J15111" t="n">
        <v>287.56</v>
      </c>
      <c r="K15111" t="n">
        <v>0</v>
      </c>
      <c r="L15111">
        <f>I15111*J15111*(1-K15111)</f>
        <v/>
      </c>
      <c r="M15111">
        <f>VLOOKUP(F15111,Products!A:D,4,FALSE)*I15111</f>
        <v/>
      </c>
      <c r="N15111">
        <f>L15111-M15111</f>
        <v/>
      </c>
    </row>
    <row r="15112">
      <c r="A15112" t="inlineStr">
        <is>
          <t>T1015110</t>
        </is>
      </c>
      <c r="B15112" t="inlineStr">
        <is>
          <t>2025-06-21</t>
        </is>
      </c>
      <c r="C15112" t="inlineStr">
        <is>
          <t>S038</t>
        </is>
      </c>
      <c r="D15112" t="inlineStr">
        <is>
          <t>Store_038</t>
        </is>
      </c>
      <c r="E15112" t="inlineStr">
        <is>
          <t>East</t>
        </is>
      </c>
      <c r="F15112" t="inlineStr">
        <is>
          <t>P0076</t>
        </is>
      </c>
      <c r="G15112" t="inlineStr">
        <is>
          <t>Prod_0076</t>
        </is>
      </c>
      <c r="H15112" t="inlineStr">
        <is>
          <t>Clothing</t>
        </is>
      </c>
      <c r="I15112" t="n">
        <v>8</v>
      </c>
      <c r="J15112" t="n">
        <v>369.75</v>
      </c>
      <c r="K15112" t="n">
        <v>0</v>
      </c>
      <c r="L15112">
        <f>I15112*J15112*(1-K15112)</f>
        <v/>
      </c>
      <c r="M15112">
        <f>VLOOKUP(F15112,Products!A:D,4,FALSE)*I15112</f>
        <v/>
      </c>
      <c r="N15112">
        <f>L15112-M15112</f>
        <v/>
      </c>
    </row>
    <row r="15113">
      <c r="A15113" t="inlineStr">
        <is>
          <t>T1015111</t>
        </is>
      </c>
      <c r="B15113" t="inlineStr">
        <is>
          <t>2025-08-06</t>
        </is>
      </c>
      <c r="C15113" t="inlineStr">
        <is>
          <t>S024</t>
        </is>
      </c>
      <c r="D15113" t="inlineStr">
        <is>
          <t>Store_024</t>
        </is>
      </c>
      <c r="E15113" t="inlineStr">
        <is>
          <t>South</t>
        </is>
      </c>
      <c r="F15113" t="inlineStr">
        <is>
          <t>P0143</t>
        </is>
      </c>
      <c r="G15113" t="inlineStr">
        <is>
          <t>Prod_0143</t>
        </is>
      </c>
      <c r="H15113" t="inlineStr">
        <is>
          <t>Electronics</t>
        </is>
      </c>
      <c r="I15113" t="n">
        <v>7</v>
      </c>
      <c r="J15113" t="n">
        <v>328.89</v>
      </c>
      <c r="K15113" t="n">
        <v>0</v>
      </c>
      <c r="L15113">
        <f>I15113*J15113*(1-K15113)</f>
        <v/>
      </c>
      <c r="M15113">
        <f>VLOOKUP(F15113,Products!A:D,4,FALSE)*I15113</f>
        <v/>
      </c>
      <c r="N15113">
        <f>L15113-M15113</f>
        <v/>
      </c>
    </row>
    <row r="15114">
      <c r="A15114" t="inlineStr">
        <is>
          <t>T1015112</t>
        </is>
      </c>
      <c r="B15114" t="inlineStr">
        <is>
          <t>2024-12-12</t>
        </is>
      </c>
      <c r="C15114" t="inlineStr">
        <is>
          <t>S010</t>
        </is>
      </c>
      <c r="D15114" t="inlineStr">
        <is>
          <t>Store_010</t>
        </is>
      </c>
      <c r="E15114" t="inlineStr">
        <is>
          <t>North</t>
        </is>
      </c>
      <c r="F15114" t="inlineStr">
        <is>
          <t>P0118</t>
        </is>
      </c>
      <c r="G15114" t="inlineStr">
        <is>
          <t>Prod_0118</t>
        </is>
      </c>
      <c r="H15114" t="inlineStr">
        <is>
          <t>Toys</t>
        </is>
      </c>
      <c r="I15114" t="n">
        <v>7</v>
      </c>
      <c r="J15114" t="n">
        <v>638.77</v>
      </c>
      <c r="K15114" t="n">
        <v>0.1</v>
      </c>
      <c r="L15114">
        <f>I15114*J15114*(1-K15114)</f>
        <v/>
      </c>
      <c r="M15114">
        <f>VLOOKUP(F15114,Products!A:D,4,FALSE)*I15114</f>
        <v/>
      </c>
      <c r="N15114">
        <f>L15114-M15114</f>
        <v/>
      </c>
    </row>
    <row r="15115">
      <c r="A15115" t="inlineStr">
        <is>
          <t>T1015113</t>
        </is>
      </c>
      <c r="B15115" t="inlineStr">
        <is>
          <t>2024-12-18</t>
        </is>
      </c>
      <c r="C15115" t="inlineStr">
        <is>
          <t>S036</t>
        </is>
      </c>
      <c r="D15115" t="inlineStr">
        <is>
          <t>Store_036</t>
        </is>
      </c>
      <c r="E15115" t="inlineStr">
        <is>
          <t>Central</t>
        </is>
      </c>
      <c r="F15115" t="inlineStr">
        <is>
          <t>P0153</t>
        </is>
      </c>
      <c r="G15115" t="inlineStr">
        <is>
          <t>Prod_0153</t>
        </is>
      </c>
      <c r="H15115" t="inlineStr">
        <is>
          <t>Clothing</t>
        </is>
      </c>
      <c r="I15115" t="n">
        <v>6</v>
      </c>
      <c r="J15115" t="n">
        <v>143.64</v>
      </c>
      <c r="K15115" t="n">
        <v>0</v>
      </c>
      <c r="L15115">
        <f>I15115*J15115*(1-K15115)</f>
        <v/>
      </c>
      <c r="M15115">
        <f>VLOOKUP(F15115,Products!A:D,4,FALSE)*I15115</f>
        <v/>
      </c>
      <c r="N15115">
        <f>L15115-M15115</f>
        <v/>
      </c>
    </row>
    <row r="15116">
      <c r="A15116" t="inlineStr">
        <is>
          <t>T1015114</t>
        </is>
      </c>
      <c r="B15116" t="inlineStr">
        <is>
          <t>2025-07-03</t>
        </is>
      </c>
      <c r="C15116" t="inlineStr">
        <is>
          <t>S020</t>
        </is>
      </c>
      <c r="D15116" t="inlineStr">
        <is>
          <t>Store_020</t>
        </is>
      </c>
      <c r="E15116" t="inlineStr">
        <is>
          <t>West</t>
        </is>
      </c>
      <c r="F15116" t="inlineStr">
        <is>
          <t>P0191</t>
        </is>
      </c>
      <c r="G15116" t="inlineStr">
        <is>
          <t>Prod_0191</t>
        </is>
      </c>
      <c r="H15116" t="inlineStr">
        <is>
          <t>Food</t>
        </is>
      </c>
      <c r="I15116" t="n">
        <v>4</v>
      </c>
      <c r="J15116" t="n">
        <v>488.05</v>
      </c>
      <c r="K15116" t="n">
        <v>0.1</v>
      </c>
      <c r="L15116">
        <f>I15116*J15116*(1-K15116)</f>
        <v/>
      </c>
      <c r="M15116">
        <f>VLOOKUP(F15116,Products!A:D,4,FALSE)*I15116</f>
        <v/>
      </c>
      <c r="N15116">
        <f>L15116-M15116</f>
        <v/>
      </c>
    </row>
    <row r="15117">
      <c r="A15117" t="inlineStr">
        <is>
          <t>T1015115</t>
        </is>
      </c>
      <c r="B15117" t="inlineStr">
        <is>
          <t>2025-09-15</t>
        </is>
      </c>
      <c r="C15117" t="inlineStr">
        <is>
          <t>S014</t>
        </is>
      </c>
      <c r="D15117" t="inlineStr">
        <is>
          <t>Store_014</t>
        </is>
      </c>
      <c r="E15117" t="inlineStr">
        <is>
          <t>West</t>
        </is>
      </c>
      <c r="F15117" t="inlineStr">
        <is>
          <t>P0116</t>
        </is>
      </c>
      <c r="G15117" t="inlineStr">
        <is>
          <t>Prod_0116</t>
        </is>
      </c>
      <c r="H15117" t="inlineStr">
        <is>
          <t>Clothing</t>
        </is>
      </c>
      <c r="I15117" t="n">
        <v>4</v>
      </c>
      <c r="J15117" t="n">
        <v>1099.35</v>
      </c>
      <c r="K15117" t="n">
        <v>0</v>
      </c>
      <c r="L15117">
        <f>I15117*J15117*(1-K15117)</f>
        <v/>
      </c>
      <c r="M15117">
        <f>VLOOKUP(F15117,Products!A:D,4,FALSE)*I15117</f>
        <v/>
      </c>
      <c r="N15117">
        <f>L15117-M15117</f>
        <v/>
      </c>
    </row>
    <row r="15118">
      <c r="A15118" t="inlineStr">
        <is>
          <t>T1015116</t>
        </is>
      </c>
      <c r="B15118" t="inlineStr">
        <is>
          <t>2023-11-13</t>
        </is>
      </c>
      <c r="C15118" t="inlineStr">
        <is>
          <t>S039</t>
        </is>
      </c>
      <c r="D15118" t="inlineStr">
        <is>
          <t>Store_039</t>
        </is>
      </c>
      <c r="E15118" t="inlineStr">
        <is>
          <t>North</t>
        </is>
      </c>
      <c r="F15118" t="inlineStr">
        <is>
          <t>P0140</t>
        </is>
      </c>
      <c r="G15118" t="inlineStr">
        <is>
          <t>Prod_0140</t>
        </is>
      </c>
      <c r="H15118" t="inlineStr">
        <is>
          <t>Food</t>
        </is>
      </c>
      <c r="I15118" t="n">
        <v>7</v>
      </c>
      <c r="J15118" t="n">
        <v>907.79</v>
      </c>
      <c r="K15118" t="n">
        <v>0</v>
      </c>
      <c r="L15118">
        <f>I15118*J15118*(1-K15118)</f>
        <v/>
      </c>
      <c r="M15118">
        <f>VLOOKUP(F15118,Products!A:D,4,FALSE)*I15118</f>
        <v/>
      </c>
      <c r="N15118">
        <f>L15118-M15118</f>
        <v/>
      </c>
    </row>
    <row r="15119">
      <c r="A15119" t="inlineStr">
        <is>
          <t>T1015117</t>
        </is>
      </c>
      <c r="B15119" t="inlineStr">
        <is>
          <t>2024-03-16</t>
        </is>
      </c>
      <c r="C15119" t="inlineStr">
        <is>
          <t>S022</t>
        </is>
      </c>
      <c r="D15119" t="inlineStr">
        <is>
          <t>Store_022</t>
        </is>
      </c>
      <c r="E15119" t="inlineStr">
        <is>
          <t>East</t>
        </is>
      </c>
      <c r="F15119" t="inlineStr">
        <is>
          <t>P0110</t>
        </is>
      </c>
      <c r="G15119" t="inlineStr">
        <is>
          <t>Prod_0110</t>
        </is>
      </c>
      <c r="H15119" t="inlineStr">
        <is>
          <t>Stationery</t>
        </is>
      </c>
      <c r="I15119" t="n">
        <v>5</v>
      </c>
      <c r="J15119" t="n">
        <v>88.20999999999999</v>
      </c>
      <c r="K15119" t="n">
        <v>0</v>
      </c>
      <c r="L15119">
        <f>I15119*J15119*(1-K15119)</f>
        <v/>
      </c>
      <c r="M15119">
        <f>VLOOKUP(F15119,Products!A:D,4,FALSE)*I15119</f>
        <v/>
      </c>
      <c r="N15119">
        <f>L15119-M15119</f>
        <v/>
      </c>
    </row>
    <row r="15120">
      <c r="A15120" t="inlineStr">
        <is>
          <t>T1015118</t>
        </is>
      </c>
      <c r="B15120" t="inlineStr">
        <is>
          <t>2024-03-21</t>
        </is>
      </c>
      <c r="C15120" t="inlineStr">
        <is>
          <t>S013</t>
        </is>
      </c>
      <c r="D15120" t="inlineStr">
        <is>
          <t>Store_013</t>
        </is>
      </c>
      <c r="E15120" t="inlineStr">
        <is>
          <t>North</t>
        </is>
      </c>
      <c r="F15120" t="inlineStr">
        <is>
          <t>P0182</t>
        </is>
      </c>
      <c r="G15120" t="inlineStr">
        <is>
          <t>Prod_0182</t>
        </is>
      </c>
      <c r="H15120" t="inlineStr">
        <is>
          <t>Electronics</t>
        </is>
      </c>
      <c r="I15120" t="n">
        <v>1</v>
      </c>
      <c r="J15120" t="n">
        <v>738.09</v>
      </c>
      <c r="K15120" t="n">
        <v>0.1</v>
      </c>
      <c r="L15120">
        <f>I15120*J15120*(1-K15120)</f>
        <v/>
      </c>
      <c r="M15120">
        <f>VLOOKUP(F15120,Products!A:D,4,FALSE)*I15120</f>
        <v/>
      </c>
      <c r="N15120">
        <f>L15120-M15120</f>
        <v/>
      </c>
    </row>
    <row r="15121">
      <c r="A15121" t="inlineStr">
        <is>
          <t>T1015119</t>
        </is>
      </c>
      <c r="B15121" t="inlineStr">
        <is>
          <t>2024-09-27</t>
        </is>
      </c>
      <c r="C15121" t="inlineStr">
        <is>
          <t>S038</t>
        </is>
      </c>
      <c r="D15121" t="inlineStr">
        <is>
          <t>Store_038</t>
        </is>
      </c>
      <c r="E15121" t="inlineStr">
        <is>
          <t>East</t>
        </is>
      </c>
      <c r="F15121" t="inlineStr">
        <is>
          <t>P0080</t>
        </is>
      </c>
      <c r="G15121" t="inlineStr">
        <is>
          <t>Prod_0080</t>
        </is>
      </c>
      <c r="H15121" t="inlineStr">
        <is>
          <t>Clothing</t>
        </is>
      </c>
      <c r="I15121" t="n">
        <v>1</v>
      </c>
      <c r="J15121" t="n">
        <v>523.36</v>
      </c>
      <c r="K15121" t="n">
        <v>0</v>
      </c>
      <c r="L15121">
        <f>I15121*J15121*(1-K15121)</f>
        <v/>
      </c>
      <c r="M15121">
        <f>VLOOKUP(F15121,Products!A:D,4,FALSE)*I15121</f>
        <v/>
      </c>
      <c r="N15121">
        <f>L15121-M15121</f>
        <v/>
      </c>
    </row>
    <row r="15122">
      <c r="A15122" t="inlineStr">
        <is>
          <t>T1015120</t>
        </is>
      </c>
      <c r="B15122" t="inlineStr">
        <is>
          <t>2025-04-24</t>
        </is>
      </c>
      <c r="C15122" t="inlineStr">
        <is>
          <t>S026</t>
        </is>
      </c>
      <c r="D15122" t="inlineStr">
        <is>
          <t>Store_026</t>
        </is>
      </c>
      <c r="E15122" t="inlineStr">
        <is>
          <t>North</t>
        </is>
      </c>
      <c r="F15122" t="inlineStr">
        <is>
          <t>P0177</t>
        </is>
      </c>
      <c r="G15122" t="inlineStr">
        <is>
          <t>Prod_0177</t>
        </is>
      </c>
      <c r="H15122" t="inlineStr">
        <is>
          <t>Household</t>
        </is>
      </c>
      <c r="I15122" t="n">
        <v>4</v>
      </c>
      <c r="J15122" t="n">
        <v>201.42</v>
      </c>
      <c r="K15122" t="n">
        <v>0</v>
      </c>
      <c r="L15122">
        <f>I15122*J15122*(1-K15122)</f>
        <v/>
      </c>
      <c r="M15122">
        <f>VLOOKUP(F15122,Products!A:D,4,FALSE)*I15122</f>
        <v/>
      </c>
      <c r="N15122">
        <f>L15122-M15122</f>
        <v/>
      </c>
    </row>
    <row r="15123">
      <c r="A15123" t="inlineStr">
        <is>
          <t>T1015121</t>
        </is>
      </c>
      <c r="B15123" t="inlineStr">
        <is>
          <t>2024-09-12</t>
        </is>
      </c>
      <c r="C15123" t="inlineStr">
        <is>
          <t>S021</t>
        </is>
      </c>
      <c r="D15123" t="inlineStr">
        <is>
          <t>Store_021</t>
        </is>
      </c>
      <c r="E15123" t="inlineStr">
        <is>
          <t>North</t>
        </is>
      </c>
      <c r="F15123" t="inlineStr">
        <is>
          <t>P0094</t>
        </is>
      </c>
      <c r="G15123" t="inlineStr">
        <is>
          <t>Prod_0094</t>
        </is>
      </c>
      <c r="H15123" t="inlineStr">
        <is>
          <t>Toys</t>
        </is>
      </c>
      <c r="I15123" t="n">
        <v>1</v>
      </c>
      <c r="J15123" t="n">
        <v>769.58</v>
      </c>
      <c r="K15123" t="n">
        <v>0.15</v>
      </c>
      <c r="L15123">
        <f>I15123*J15123*(1-K15123)</f>
        <v/>
      </c>
      <c r="M15123">
        <f>VLOOKUP(F15123,Products!A:D,4,FALSE)*I15123</f>
        <v/>
      </c>
      <c r="N15123">
        <f>L15123-M15123</f>
        <v/>
      </c>
    </row>
    <row r="15124">
      <c r="A15124" t="inlineStr">
        <is>
          <t>T1015122</t>
        </is>
      </c>
      <c r="B15124" t="inlineStr">
        <is>
          <t>2025-05-07</t>
        </is>
      </c>
      <c r="C15124" t="inlineStr">
        <is>
          <t>S036</t>
        </is>
      </c>
      <c r="D15124" t="inlineStr">
        <is>
          <t>Store_036</t>
        </is>
      </c>
      <c r="E15124" t="inlineStr">
        <is>
          <t>Central</t>
        </is>
      </c>
      <c r="F15124" t="inlineStr">
        <is>
          <t>P0178</t>
        </is>
      </c>
      <c r="G15124" t="inlineStr">
        <is>
          <t>Prod_0178</t>
        </is>
      </c>
      <c r="H15124" t="inlineStr">
        <is>
          <t>Beverages</t>
        </is>
      </c>
      <c r="I15124" t="n">
        <v>8</v>
      </c>
      <c r="J15124" t="n">
        <v>776.52</v>
      </c>
      <c r="K15124" t="n">
        <v>0</v>
      </c>
      <c r="L15124">
        <f>I15124*J15124*(1-K15124)</f>
        <v/>
      </c>
      <c r="M15124">
        <f>VLOOKUP(F15124,Products!A:D,4,FALSE)*I15124</f>
        <v/>
      </c>
      <c r="N15124">
        <f>L15124-M15124</f>
        <v/>
      </c>
    </row>
    <row r="15125">
      <c r="A15125" t="inlineStr">
        <is>
          <t>T1015123</t>
        </is>
      </c>
      <c r="B15125" t="inlineStr">
        <is>
          <t>2023-02-02</t>
        </is>
      </c>
      <c r="C15125" t="inlineStr">
        <is>
          <t>S001</t>
        </is>
      </c>
      <c r="D15125" t="inlineStr">
        <is>
          <t>Store_001</t>
        </is>
      </c>
      <c r="E15125" t="inlineStr">
        <is>
          <t>West</t>
        </is>
      </c>
      <c r="F15125" t="inlineStr">
        <is>
          <t>P0128</t>
        </is>
      </c>
      <c r="G15125" t="inlineStr">
        <is>
          <t>Prod_0128</t>
        </is>
      </c>
      <c r="H15125" t="inlineStr">
        <is>
          <t>Toys</t>
        </is>
      </c>
      <c r="I15125" t="n">
        <v>1</v>
      </c>
      <c r="J15125" t="n">
        <v>168.57</v>
      </c>
      <c r="K15125" t="n">
        <v>0</v>
      </c>
      <c r="L15125">
        <f>I15125*J15125*(1-K15125)</f>
        <v/>
      </c>
      <c r="M15125">
        <f>VLOOKUP(F15125,Products!A:D,4,FALSE)*I15125</f>
        <v/>
      </c>
      <c r="N15125">
        <f>L15125-M15125</f>
        <v/>
      </c>
    </row>
    <row r="15126">
      <c r="A15126" t="inlineStr">
        <is>
          <t>T1015124</t>
        </is>
      </c>
      <c r="B15126" t="inlineStr">
        <is>
          <t>2024-12-27</t>
        </is>
      </c>
      <c r="C15126" t="inlineStr">
        <is>
          <t>S003</t>
        </is>
      </c>
      <c r="D15126" t="inlineStr">
        <is>
          <t>Store_003</t>
        </is>
      </c>
      <c r="E15126" t="inlineStr">
        <is>
          <t>North</t>
        </is>
      </c>
      <c r="F15126" t="inlineStr">
        <is>
          <t>P0068</t>
        </is>
      </c>
      <c r="G15126" t="inlineStr">
        <is>
          <t>Prod_0068</t>
        </is>
      </c>
      <c r="H15126" t="inlineStr">
        <is>
          <t>Household</t>
        </is>
      </c>
      <c r="I15126" t="n">
        <v>8</v>
      </c>
      <c r="J15126" t="n">
        <v>200.07</v>
      </c>
      <c r="K15126" t="n">
        <v>0.15</v>
      </c>
      <c r="L15126">
        <f>I15126*J15126*(1-K15126)</f>
        <v/>
      </c>
      <c r="M15126">
        <f>VLOOKUP(F15126,Products!A:D,4,FALSE)*I15126</f>
        <v/>
      </c>
      <c r="N15126">
        <f>L15126-M15126</f>
        <v/>
      </c>
    </row>
    <row r="15127">
      <c r="A15127" t="inlineStr">
        <is>
          <t>T1015125</t>
        </is>
      </c>
      <c r="B15127" t="inlineStr">
        <is>
          <t>2023-05-12</t>
        </is>
      </c>
      <c r="C15127" t="inlineStr">
        <is>
          <t>S013</t>
        </is>
      </c>
      <c r="D15127" t="inlineStr">
        <is>
          <t>Store_013</t>
        </is>
      </c>
      <c r="E15127" t="inlineStr">
        <is>
          <t>North</t>
        </is>
      </c>
      <c r="F15127" t="inlineStr">
        <is>
          <t>P0161</t>
        </is>
      </c>
      <c r="G15127" t="inlineStr">
        <is>
          <t>Prod_0161</t>
        </is>
      </c>
      <c r="H15127" t="inlineStr">
        <is>
          <t>Household</t>
        </is>
      </c>
      <c r="I15127" t="n">
        <v>1</v>
      </c>
      <c r="J15127" t="n">
        <v>78.29000000000001</v>
      </c>
      <c r="K15127" t="n">
        <v>0.15</v>
      </c>
      <c r="L15127">
        <f>I15127*J15127*(1-K15127)</f>
        <v/>
      </c>
      <c r="M15127">
        <f>VLOOKUP(F15127,Products!A:D,4,FALSE)*I15127</f>
        <v/>
      </c>
      <c r="N15127">
        <f>L15127-M15127</f>
        <v/>
      </c>
    </row>
    <row r="15128">
      <c r="A15128" t="inlineStr">
        <is>
          <t>T1015126</t>
        </is>
      </c>
      <c r="B15128" t="inlineStr">
        <is>
          <t>2025-05-07</t>
        </is>
      </c>
      <c r="C15128" t="inlineStr">
        <is>
          <t>S012</t>
        </is>
      </c>
      <c r="D15128" t="inlineStr">
        <is>
          <t>Store_012</t>
        </is>
      </c>
      <c r="E15128" t="inlineStr">
        <is>
          <t>South</t>
        </is>
      </c>
      <c r="F15128" t="inlineStr">
        <is>
          <t>P0127</t>
        </is>
      </c>
      <c r="G15128" t="inlineStr">
        <is>
          <t>Prod_0127</t>
        </is>
      </c>
      <c r="H15128" t="inlineStr">
        <is>
          <t>Toys</t>
        </is>
      </c>
      <c r="I15128" t="n">
        <v>6</v>
      </c>
      <c r="J15128" t="n">
        <v>814.0599999999999</v>
      </c>
      <c r="K15128" t="n">
        <v>0.15</v>
      </c>
      <c r="L15128">
        <f>I15128*J15128*(1-K15128)</f>
        <v/>
      </c>
      <c r="M15128">
        <f>VLOOKUP(F15128,Products!A:D,4,FALSE)*I15128</f>
        <v/>
      </c>
      <c r="N15128">
        <f>L15128-M15128</f>
        <v/>
      </c>
    </row>
    <row r="15129">
      <c r="A15129" t="inlineStr">
        <is>
          <t>T1015127</t>
        </is>
      </c>
      <c r="B15129" t="inlineStr">
        <is>
          <t>2025-05-13</t>
        </is>
      </c>
      <c r="C15129" t="inlineStr">
        <is>
          <t>S040</t>
        </is>
      </c>
      <c r="D15129" t="inlineStr">
        <is>
          <t>Store_040</t>
        </is>
      </c>
      <c r="E15129" t="inlineStr">
        <is>
          <t>Central</t>
        </is>
      </c>
      <c r="F15129" t="inlineStr">
        <is>
          <t>P0144</t>
        </is>
      </c>
      <c r="G15129" t="inlineStr">
        <is>
          <t>Prod_0144</t>
        </is>
      </c>
      <c r="H15129" t="inlineStr">
        <is>
          <t>Stationery</t>
        </is>
      </c>
      <c r="I15129" t="n">
        <v>8</v>
      </c>
      <c r="J15129" t="n">
        <v>188.37</v>
      </c>
      <c r="K15129" t="n">
        <v>0</v>
      </c>
      <c r="L15129">
        <f>I15129*J15129*(1-K15129)</f>
        <v/>
      </c>
      <c r="M15129">
        <f>VLOOKUP(F15129,Products!A:D,4,FALSE)*I15129</f>
        <v/>
      </c>
      <c r="N15129">
        <f>L15129-M15129</f>
        <v/>
      </c>
    </row>
    <row r="15130">
      <c r="A15130" t="inlineStr">
        <is>
          <t>T1015128</t>
        </is>
      </c>
      <c r="B15130" t="inlineStr">
        <is>
          <t>2023-09-10</t>
        </is>
      </c>
      <c r="C15130" t="inlineStr">
        <is>
          <t>S001</t>
        </is>
      </c>
      <c r="D15130" t="inlineStr">
        <is>
          <t>Store_001</t>
        </is>
      </c>
      <c r="E15130" t="inlineStr">
        <is>
          <t>West</t>
        </is>
      </c>
      <c r="F15130" t="inlineStr">
        <is>
          <t>P0082</t>
        </is>
      </c>
      <c r="G15130" t="inlineStr">
        <is>
          <t>Prod_0082</t>
        </is>
      </c>
      <c r="H15130" t="inlineStr">
        <is>
          <t>Food</t>
        </is>
      </c>
      <c r="I15130" t="n">
        <v>8</v>
      </c>
      <c r="J15130" t="n">
        <v>564.92</v>
      </c>
      <c r="K15130" t="n">
        <v>0</v>
      </c>
      <c r="L15130">
        <f>I15130*J15130*(1-K15130)</f>
        <v/>
      </c>
      <c r="M15130">
        <f>VLOOKUP(F15130,Products!A:D,4,FALSE)*I15130</f>
        <v/>
      </c>
      <c r="N15130">
        <f>L15130-M15130</f>
        <v/>
      </c>
    </row>
    <row r="15131">
      <c r="A15131" t="inlineStr">
        <is>
          <t>T1015129</t>
        </is>
      </c>
      <c r="B15131" t="inlineStr">
        <is>
          <t>2025-08-01</t>
        </is>
      </c>
      <c r="C15131" t="inlineStr">
        <is>
          <t>S037</t>
        </is>
      </c>
      <c r="D15131" t="inlineStr">
        <is>
          <t>Store_037</t>
        </is>
      </c>
      <c r="E15131" t="inlineStr">
        <is>
          <t>East</t>
        </is>
      </c>
      <c r="F15131" t="inlineStr">
        <is>
          <t>P0173</t>
        </is>
      </c>
      <c r="G15131" t="inlineStr">
        <is>
          <t>Prod_0173</t>
        </is>
      </c>
      <c r="H15131" t="inlineStr">
        <is>
          <t>Toys</t>
        </is>
      </c>
      <c r="I15131" t="n">
        <v>6</v>
      </c>
      <c r="J15131" t="n">
        <v>972.53</v>
      </c>
      <c r="K15131" t="n">
        <v>0</v>
      </c>
      <c r="L15131">
        <f>I15131*J15131*(1-K15131)</f>
        <v/>
      </c>
      <c r="M15131">
        <f>VLOOKUP(F15131,Products!A:D,4,FALSE)*I15131</f>
        <v/>
      </c>
      <c r="N15131">
        <f>L15131-M15131</f>
        <v/>
      </c>
    </row>
    <row r="15132">
      <c r="A15132" t="inlineStr">
        <is>
          <t>T1015130</t>
        </is>
      </c>
      <c r="B15132" t="inlineStr">
        <is>
          <t>2024-11-01</t>
        </is>
      </c>
      <c r="C15132" t="inlineStr">
        <is>
          <t>S045</t>
        </is>
      </c>
      <c r="D15132" t="inlineStr">
        <is>
          <t>Store_045</t>
        </is>
      </c>
      <c r="E15132" t="inlineStr">
        <is>
          <t>East</t>
        </is>
      </c>
      <c r="F15132" t="inlineStr">
        <is>
          <t>P0054</t>
        </is>
      </c>
      <c r="G15132" t="inlineStr">
        <is>
          <t>Prod_0054</t>
        </is>
      </c>
      <c r="H15132" t="inlineStr">
        <is>
          <t>Food</t>
        </is>
      </c>
      <c r="I15132" t="n">
        <v>6</v>
      </c>
      <c r="J15132" t="n">
        <v>579.5599999999999</v>
      </c>
      <c r="K15132" t="n">
        <v>0.15</v>
      </c>
      <c r="L15132">
        <f>I15132*J15132*(1-K15132)</f>
        <v/>
      </c>
      <c r="M15132">
        <f>VLOOKUP(F15132,Products!A:D,4,FALSE)*I15132</f>
        <v/>
      </c>
      <c r="N15132">
        <f>L15132-M15132</f>
        <v/>
      </c>
    </row>
    <row r="15133">
      <c r="A15133" t="inlineStr">
        <is>
          <t>T1015131</t>
        </is>
      </c>
      <c r="B15133" t="inlineStr">
        <is>
          <t>2024-12-11</t>
        </is>
      </c>
      <c r="C15133" t="inlineStr">
        <is>
          <t>S015</t>
        </is>
      </c>
      <c r="D15133" t="inlineStr">
        <is>
          <t>Store_015</t>
        </is>
      </c>
      <c r="E15133" t="inlineStr">
        <is>
          <t>North</t>
        </is>
      </c>
      <c r="F15133" t="inlineStr">
        <is>
          <t>P0052</t>
        </is>
      </c>
      <c r="G15133" t="inlineStr">
        <is>
          <t>Prod_0052</t>
        </is>
      </c>
      <c r="H15133" t="inlineStr">
        <is>
          <t>Clothing</t>
        </is>
      </c>
      <c r="I15133" t="n">
        <v>3</v>
      </c>
      <c r="J15133" t="n">
        <v>56.04</v>
      </c>
      <c r="K15133" t="n">
        <v>0.05</v>
      </c>
      <c r="L15133">
        <f>I15133*J15133*(1-K15133)</f>
        <v/>
      </c>
      <c r="M15133">
        <f>VLOOKUP(F15133,Products!A:D,4,FALSE)*I15133</f>
        <v/>
      </c>
      <c r="N15133">
        <f>L15133-M15133</f>
        <v/>
      </c>
    </row>
    <row r="15134">
      <c r="A15134" t="inlineStr">
        <is>
          <t>T1015132</t>
        </is>
      </c>
      <c r="B15134" t="inlineStr">
        <is>
          <t>2024-05-28</t>
        </is>
      </c>
      <c r="C15134" t="inlineStr">
        <is>
          <t>S002</t>
        </is>
      </c>
      <c r="D15134" t="inlineStr">
        <is>
          <t>Store_002</t>
        </is>
      </c>
      <c r="E15134" t="inlineStr">
        <is>
          <t>South</t>
        </is>
      </c>
      <c r="F15134" t="inlineStr">
        <is>
          <t>P0022</t>
        </is>
      </c>
      <c r="G15134" t="inlineStr">
        <is>
          <t>Prod_0022</t>
        </is>
      </c>
      <c r="H15134" t="inlineStr">
        <is>
          <t>Beverages</t>
        </is>
      </c>
      <c r="I15134" t="n">
        <v>6</v>
      </c>
      <c r="J15134" t="n">
        <v>192.4</v>
      </c>
      <c r="K15134" t="n">
        <v>0</v>
      </c>
      <c r="L15134">
        <f>I15134*J15134*(1-K15134)</f>
        <v/>
      </c>
      <c r="M15134">
        <f>VLOOKUP(F15134,Products!A:D,4,FALSE)*I15134</f>
        <v/>
      </c>
      <c r="N15134">
        <f>L15134-M15134</f>
        <v/>
      </c>
    </row>
    <row r="15135">
      <c r="A15135" t="inlineStr">
        <is>
          <t>T1015133</t>
        </is>
      </c>
      <c r="B15135" t="inlineStr">
        <is>
          <t>2023-02-25</t>
        </is>
      </c>
      <c r="C15135" t="inlineStr">
        <is>
          <t>S009</t>
        </is>
      </c>
      <c r="D15135" t="inlineStr">
        <is>
          <t>Store_009</t>
        </is>
      </c>
      <c r="E15135" t="inlineStr">
        <is>
          <t>Central</t>
        </is>
      </c>
      <c r="F15135" t="inlineStr">
        <is>
          <t>P0003</t>
        </is>
      </c>
      <c r="G15135" t="inlineStr">
        <is>
          <t>Prod_0003</t>
        </is>
      </c>
      <c r="H15135" t="inlineStr">
        <is>
          <t>Household</t>
        </is>
      </c>
      <c r="I15135" t="n">
        <v>7</v>
      </c>
      <c r="J15135" t="n">
        <v>91.95</v>
      </c>
      <c r="K15135" t="n">
        <v>0</v>
      </c>
      <c r="L15135">
        <f>I15135*J15135*(1-K15135)</f>
        <v/>
      </c>
      <c r="M15135">
        <f>VLOOKUP(F15135,Products!A:D,4,FALSE)*I15135</f>
        <v/>
      </c>
      <c r="N15135">
        <f>L15135-M15135</f>
        <v/>
      </c>
    </row>
    <row r="15136">
      <c r="A15136" t="inlineStr">
        <is>
          <t>T1015134</t>
        </is>
      </c>
      <c r="B15136" t="inlineStr">
        <is>
          <t>2024-08-19</t>
        </is>
      </c>
      <c r="C15136" t="inlineStr">
        <is>
          <t>S027</t>
        </is>
      </c>
      <c r="D15136" t="inlineStr">
        <is>
          <t>Store_027</t>
        </is>
      </c>
      <c r="E15136" t="inlineStr">
        <is>
          <t>South</t>
        </is>
      </c>
      <c r="F15136" t="inlineStr">
        <is>
          <t>P0160</t>
        </is>
      </c>
      <c r="G15136" t="inlineStr">
        <is>
          <t>Prod_0160</t>
        </is>
      </c>
      <c r="H15136" t="inlineStr">
        <is>
          <t>Food</t>
        </is>
      </c>
      <c r="I15136" t="n">
        <v>7</v>
      </c>
      <c r="J15136" t="n">
        <v>610.49</v>
      </c>
      <c r="K15136" t="n">
        <v>0.05</v>
      </c>
      <c r="L15136">
        <f>I15136*J15136*(1-K15136)</f>
        <v/>
      </c>
      <c r="M15136">
        <f>VLOOKUP(F15136,Products!A:D,4,FALSE)*I15136</f>
        <v/>
      </c>
      <c r="N15136">
        <f>L15136-M15136</f>
        <v/>
      </c>
    </row>
    <row r="15137">
      <c r="A15137" t="inlineStr">
        <is>
          <t>T1015135</t>
        </is>
      </c>
      <c r="B15137" t="inlineStr">
        <is>
          <t>2023-01-03</t>
        </is>
      </c>
      <c r="C15137" t="inlineStr">
        <is>
          <t>S022</t>
        </is>
      </c>
      <c r="D15137" t="inlineStr">
        <is>
          <t>Store_022</t>
        </is>
      </c>
      <c r="E15137" t="inlineStr">
        <is>
          <t>East</t>
        </is>
      </c>
      <c r="F15137" t="inlineStr">
        <is>
          <t>P0001</t>
        </is>
      </c>
      <c r="G15137" t="inlineStr">
        <is>
          <t>Prod_0001</t>
        </is>
      </c>
      <c r="H15137" t="inlineStr">
        <is>
          <t>Beverages</t>
        </is>
      </c>
      <c r="I15137" t="n">
        <v>2</v>
      </c>
      <c r="J15137" t="n">
        <v>555.89</v>
      </c>
      <c r="K15137" t="n">
        <v>0</v>
      </c>
      <c r="L15137">
        <f>I15137*J15137*(1-K15137)</f>
        <v/>
      </c>
      <c r="M15137">
        <f>VLOOKUP(F15137,Products!A:D,4,FALSE)*I15137</f>
        <v/>
      </c>
      <c r="N15137">
        <f>L15137-M15137</f>
        <v/>
      </c>
    </row>
    <row r="15138">
      <c r="A15138" t="inlineStr">
        <is>
          <t>T1015136</t>
        </is>
      </c>
      <c r="B15138" t="inlineStr">
        <is>
          <t>2024-11-08</t>
        </is>
      </c>
      <c r="C15138" t="inlineStr">
        <is>
          <t>S005</t>
        </is>
      </c>
      <c r="D15138" t="inlineStr">
        <is>
          <t>Store_005</t>
        </is>
      </c>
      <c r="E15138" t="inlineStr">
        <is>
          <t>Central</t>
        </is>
      </c>
      <c r="F15138" t="inlineStr">
        <is>
          <t>P0068</t>
        </is>
      </c>
      <c r="G15138" t="inlineStr">
        <is>
          <t>Prod_0068</t>
        </is>
      </c>
      <c r="H15138" t="inlineStr">
        <is>
          <t>Household</t>
        </is>
      </c>
      <c r="I15138" t="n">
        <v>8</v>
      </c>
      <c r="J15138" t="n">
        <v>275.88</v>
      </c>
      <c r="K15138" t="n">
        <v>0.05</v>
      </c>
      <c r="L15138">
        <f>I15138*J15138*(1-K15138)</f>
        <v/>
      </c>
      <c r="M15138">
        <f>VLOOKUP(F15138,Products!A:D,4,FALSE)*I15138</f>
        <v/>
      </c>
      <c r="N15138">
        <f>L15138-M15138</f>
        <v/>
      </c>
    </row>
    <row r="15139">
      <c r="A15139" t="inlineStr">
        <is>
          <t>T1015137</t>
        </is>
      </c>
      <c r="B15139" t="inlineStr">
        <is>
          <t>2025-08-10</t>
        </is>
      </c>
      <c r="C15139" t="inlineStr">
        <is>
          <t>S038</t>
        </is>
      </c>
      <c r="D15139" t="inlineStr">
        <is>
          <t>Store_038</t>
        </is>
      </c>
      <c r="E15139" t="inlineStr">
        <is>
          <t>East</t>
        </is>
      </c>
      <c r="F15139" t="inlineStr">
        <is>
          <t>P0037</t>
        </is>
      </c>
      <c r="G15139" t="inlineStr">
        <is>
          <t>Prod_0037</t>
        </is>
      </c>
      <c r="H15139" t="inlineStr">
        <is>
          <t>Stationery</t>
        </is>
      </c>
      <c r="I15139" t="n">
        <v>7</v>
      </c>
      <c r="J15139" t="n">
        <v>541.41</v>
      </c>
      <c r="K15139" t="n">
        <v>0</v>
      </c>
      <c r="L15139">
        <f>I15139*J15139*(1-K15139)</f>
        <v/>
      </c>
      <c r="M15139">
        <f>VLOOKUP(F15139,Products!A:D,4,FALSE)*I15139</f>
        <v/>
      </c>
      <c r="N15139">
        <f>L15139-M15139</f>
        <v/>
      </c>
    </row>
    <row r="15140">
      <c r="A15140" t="inlineStr">
        <is>
          <t>T1015138</t>
        </is>
      </c>
      <c r="B15140" t="inlineStr">
        <is>
          <t>2024-03-24</t>
        </is>
      </c>
      <c r="C15140" t="inlineStr">
        <is>
          <t>S022</t>
        </is>
      </c>
      <c r="D15140" t="inlineStr">
        <is>
          <t>Store_022</t>
        </is>
      </c>
      <c r="E15140" t="inlineStr">
        <is>
          <t>East</t>
        </is>
      </c>
      <c r="F15140" t="inlineStr">
        <is>
          <t>P0139</t>
        </is>
      </c>
      <c r="G15140" t="inlineStr">
        <is>
          <t>Prod_0139</t>
        </is>
      </c>
      <c r="H15140" t="inlineStr">
        <is>
          <t>Clothing</t>
        </is>
      </c>
      <c r="I15140" t="n">
        <v>3</v>
      </c>
      <c r="J15140" t="n">
        <v>646.67</v>
      </c>
      <c r="K15140" t="n">
        <v>0</v>
      </c>
      <c r="L15140">
        <f>I15140*J15140*(1-K15140)</f>
        <v/>
      </c>
      <c r="M15140">
        <f>VLOOKUP(F15140,Products!A:D,4,FALSE)*I15140</f>
        <v/>
      </c>
      <c r="N15140">
        <f>L15140-M15140</f>
        <v/>
      </c>
    </row>
    <row r="15141">
      <c r="A15141" t="inlineStr">
        <is>
          <t>T1015139</t>
        </is>
      </c>
      <c r="B15141" t="inlineStr">
        <is>
          <t>2023-08-21</t>
        </is>
      </c>
      <c r="C15141" t="inlineStr">
        <is>
          <t>S007</t>
        </is>
      </c>
      <c r="D15141" t="inlineStr">
        <is>
          <t>Store_007</t>
        </is>
      </c>
      <c r="E15141" t="inlineStr">
        <is>
          <t>East</t>
        </is>
      </c>
      <c r="F15141" t="inlineStr">
        <is>
          <t>P0051</t>
        </is>
      </c>
      <c r="G15141" t="inlineStr">
        <is>
          <t>Prod_0051</t>
        </is>
      </c>
      <c r="H15141" t="inlineStr">
        <is>
          <t>Clothing</t>
        </is>
      </c>
      <c r="I15141" t="n">
        <v>2</v>
      </c>
      <c r="J15141" t="n">
        <v>66.08</v>
      </c>
      <c r="K15141" t="n">
        <v>0</v>
      </c>
      <c r="L15141">
        <f>I15141*J15141*(1-K15141)</f>
        <v/>
      </c>
      <c r="M15141">
        <f>VLOOKUP(F15141,Products!A:D,4,FALSE)*I15141</f>
        <v/>
      </c>
      <c r="N15141">
        <f>L15141-M15141</f>
        <v/>
      </c>
    </row>
    <row r="15142">
      <c r="A15142" t="inlineStr">
        <is>
          <t>T1015140</t>
        </is>
      </c>
      <c r="B15142" t="inlineStr">
        <is>
          <t>2025-05-17</t>
        </is>
      </c>
      <c r="C15142" t="inlineStr">
        <is>
          <t>S019</t>
        </is>
      </c>
      <c r="D15142" t="inlineStr">
        <is>
          <t>Store_019</t>
        </is>
      </c>
      <c r="E15142" t="inlineStr">
        <is>
          <t>East</t>
        </is>
      </c>
      <c r="F15142" t="inlineStr">
        <is>
          <t>P0153</t>
        </is>
      </c>
      <c r="G15142" t="inlineStr">
        <is>
          <t>Prod_0153</t>
        </is>
      </c>
      <c r="H15142" t="inlineStr">
        <is>
          <t>Clothing</t>
        </is>
      </c>
      <c r="I15142" t="n">
        <v>9</v>
      </c>
      <c r="J15142" t="n">
        <v>176.47</v>
      </c>
      <c r="K15142" t="n">
        <v>0.1</v>
      </c>
      <c r="L15142">
        <f>I15142*J15142*(1-K15142)</f>
        <v/>
      </c>
      <c r="M15142">
        <f>VLOOKUP(F15142,Products!A:D,4,FALSE)*I15142</f>
        <v/>
      </c>
      <c r="N15142">
        <f>L15142-M15142</f>
        <v/>
      </c>
    </row>
    <row r="15143">
      <c r="A15143" t="inlineStr">
        <is>
          <t>T1015141</t>
        </is>
      </c>
      <c r="B15143" t="inlineStr">
        <is>
          <t>2023-11-06</t>
        </is>
      </c>
      <c r="C15143" t="inlineStr">
        <is>
          <t>S004</t>
        </is>
      </c>
      <c r="D15143" t="inlineStr">
        <is>
          <t>Store_004</t>
        </is>
      </c>
      <c r="E15143" t="inlineStr">
        <is>
          <t>Central</t>
        </is>
      </c>
      <c r="F15143" t="inlineStr">
        <is>
          <t>P0016</t>
        </is>
      </c>
      <c r="G15143" t="inlineStr">
        <is>
          <t>Prod_0016</t>
        </is>
      </c>
      <c r="H15143" t="inlineStr">
        <is>
          <t>Food</t>
        </is>
      </c>
      <c r="I15143" t="n">
        <v>7</v>
      </c>
      <c r="J15143" t="n">
        <v>679.35</v>
      </c>
      <c r="K15143" t="n">
        <v>0</v>
      </c>
      <c r="L15143">
        <f>I15143*J15143*(1-K15143)</f>
        <v/>
      </c>
      <c r="M15143">
        <f>VLOOKUP(F15143,Products!A:D,4,FALSE)*I15143</f>
        <v/>
      </c>
      <c r="N15143">
        <f>L15143-M15143</f>
        <v/>
      </c>
    </row>
    <row r="15144">
      <c r="A15144" t="inlineStr">
        <is>
          <t>T1015142</t>
        </is>
      </c>
      <c r="B15144" t="inlineStr">
        <is>
          <t>2023-08-28</t>
        </is>
      </c>
      <c r="C15144" t="inlineStr">
        <is>
          <t>S030</t>
        </is>
      </c>
      <c r="D15144" t="inlineStr">
        <is>
          <t>Store_030</t>
        </is>
      </c>
      <c r="E15144" t="inlineStr">
        <is>
          <t>North</t>
        </is>
      </c>
      <c r="F15144" t="inlineStr">
        <is>
          <t>P0168</t>
        </is>
      </c>
      <c r="G15144" t="inlineStr">
        <is>
          <t>Prod_0168</t>
        </is>
      </c>
      <c r="H15144" t="inlineStr">
        <is>
          <t>Electronics</t>
        </is>
      </c>
      <c r="I15144" t="n">
        <v>9</v>
      </c>
      <c r="J15144" t="n">
        <v>76.7</v>
      </c>
      <c r="K15144" t="n">
        <v>0.05</v>
      </c>
      <c r="L15144">
        <f>I15144*J15144*(1-K15144)</f>
        <v/>
      </c>
      <c r="M15144">
        <f>VLOOKUP(F15144,Products!A:D,4,FALSE)*I15144</f>
        <v/>
      </c>
      <c r="N15144">
        <f>L15144-M15144</f>
        <v/>
      </c>
    </row>
    <row r="15145">
      <c r="A15145" t="inlineStr">
        <is>
          <t>T1015143</t>
        </is>
      </c>
      <c r="B15145" t="inlineStr">
        <is>
          <t>2024-02-22</t>
        </is>
      </c>
      <c r="C15145" t="inlineStr">
        <is>
          <t>S005</t>
        </is>
      </c>
      <c r="D15145" t="inlineStr">
        <is>
          <t>Store_005</t>
        </is>
      </c>
      <c r="E15145" t="inlineStr">
        <is>
          <t>Central</t>
        </is>
      </c>
      <c r="F15145" t="inlineStr">
        <is>
          <t>P0146</t>
        </is>
      </c>
      <c r="G15145" t="inlineStr">
        <is>
          <t>Prod_0146</t>
        </is>
      </c>
      <c r="H15145" t="inlineStr">
        <is>
          <t>Food</t>
        </is>
      </c>
      <c r="I15145" t="n">
        <v>2</v>
      </c>
      <c r="J15145" t="n">
        <v>356.1</v>
      </c>
      <c r="K15145" t="n">
        <v>0</v>
      </c>
      <c r="L15145">
        <f>I15145*J15145*(1-K15145)</f>
        <v/>
      </c>
      <c r="M15145">
        <f>VLOOKUP(F15145,Products!A:D,4,FALSE)*I15145</f>
        <v/>
      </c>
      <c r="N15145">
        <f>L15145-M15145</f>
        <v/>
      </c>
    </row>
    <row r="15146">
      <c r="A15146" t="inlineStr">
        <is>
          <t>T1015144</t>
        </is>
      </c>
      <c r="B15146" t="inlineStr">
        <is>
          <t>2025-09-19</t>
        </is>
      </c>
      <c r="C15146" t="inlineStr">
        <is>
          <t>S043</t>
        </is>
      </c>
      <c r="D15146" t="inlineStr">
        <is>
          <t>Store_043</t>
        </is>
      </c>
      <c r="E15146" t="inlineStr">
        <is>
          <t>East</t>
        </is>
      </c>
      <c r="F15146" t="inlineStr">
        <is>
          <t>P0036</t>
        </is>
      </c>
      <c r="G15146" t="inlineStr">
        <is>
          <t>Prod_0036</t>
        </is>
      </c>
      <c r="H15146" t="inlineStr">
        <is>
          <t>Clothing</t>
        </is>
      </c>
      <c r="I15146" t="n">
        <v>1</v>
      </c>
      <c r="J15146" t="n">
        <v>511.62</v>
      </c>
      <c r="K15146" t="n">
        <v>0</v>
      </c>
      <c r="L15146">
        <f>I15146*J15146*(1-K15146)</f>
        <v/>
      </c>
      <c r="M15146">
        <f>VLOOKUP(F15146,Products!A:D,4,FALSE)*I15146</f>
        <v/>
      </c>
      <c r="N15146">
        <f>L15146-M15146</f>
        <v/>
      </c>
    </row>
    <row r="15147">
      <c r="A15147" t="inlineStr">
        <is>
          <t>T1015145</t>
        </is>
      </c>
      <c r="B15147" t="inlineStr">
        <is>
          <t>2023-11-12</t>
        </is>
      </c>
      <c r="C15147" t="inlineStr">
        <is>
          <t>S030</t>
        </is>
      </c>
      <c r="D15147" t="inlineStr">
        <is>
          <t>Store_030</t>
        </is>
      </c>
      <c r="E15147" t="inlineStr">
        <is>
          <t>North</t>
        </is>
      </c>
      <c r="F15147" t="inlineStr">
        <is>
          <t>P0006</t>
        </is>
      </c>
      <c r="G15147" t="inlineStr">
        <is>
          <t>Prod_0006</t>
        </is>
      </c>
      <c r="H15147" t="inlineStr">
        <is>
          <t>Food</t>
        </is>
      </c>
      <c r="I15147" t="n">
        <v>7</v>
      </c>
      <c r="J15147" t="n">
        <v>959.5700000000001</v>
      </c>
      <c r="K15147" t="n">
        <v>0.05</v>
      </c>
      <c r="L15147">
        <f>I15147*J15147*(1-K15147)</f>
        <v/>
      </c>
      <c r="M15147">
        <f>VLOOKUP(F15147,Products!A:D,4,FALSE)*I15147</f>
        <v/>
      </c>
      <c r="N15147">
        <f>L15147-M15147</f>
        <v/>
      </c>
    </row>
    <row r="15148">
      <c r="A15148" t="inlineStr">
        <is>
          <t>T1015146</t>
        </is>
      </c>
      <c r="B15148" t="inlineStr">
        <is>
          <t>2023-04-01</t>
        </is>
      </c>
      <c r="C15148" t="inlineStr">
        <is>
          <t>S018</t>
        </is>
      </c>
      <c r="D15148" t="inlineStr">
        <is>
          <t>Store_018</t>
        </is>
      </c>
      <c r="E15148" t="inlineStr">
        <is>
          <t>South</t>
        </is>
      </c>
      <c r="F15148" t="inlineStr">
        <is>
          <t>P0137</t>
        </is>
      </c>
      <c r="G15148" t="inlineStr">
        <is>
          <t>Prod_0137</t>
        </is>
      </c>
      <c r="H15148" t="inlineStr">
        <is>
          <t>Electronics</t>
        </is>
      </c>
      <c r="I15148" t="n">
        <v>6</v>
      </c>
      <c r="J15148" t="n">
        <v>134.09</v>
      </c>
      <c r="K15148" t="n">
        <v>0.1</v>
      </c>
      <c r="L15148">
        <f>I15148*J15148*(1-K15148)</f>
        <v/>
      </c>
      <c r="M15148">
        <f>VLOOKUP(F15148,Products!A:D,4,FALSE)*I15148</f>
        <v/>
      </c>
      <c r="N15148">
        <f>L15148-M15148</f>
        <v/>
      </c>
    </row>
    <row r="15149">
      <c r="A15149" t="inlineStr">
        <is>
          <t>T1015147</t>
        </is>
      </c>
      <c r="B15149" t="inlineStr">
        <is>
          <t>2024-11-22</t>
        </is>
      </c>
      <c r="C15149" t="inlineStr">
        <is>
          <t>S032</t>
        </is>
      </c>
      <c r="D15149" t="inlineStr">
        <is>
          <t>Store_032</t>
        </is>
      </c>
      <c r="E15149" t="inlineStr">
        <is>
          <t>Central</t>
        </is>
      </c>
      <c r="F15149" t="inlineStr">
        <is>
          <t>P0158</t>
        </is>
      </c>
      <c r="G15149" t="inlineStr">
        <is>
          <t>Prod_0158</t>
        </is>
      </c>
      <c r="H15149" t="inlineStr">
        <is>
          <t>Beverages</t>
        </is>
      </c>
      <c r="I15149" t="n">
        <v>6</v>
      </c>
      <c r="J15149" t="n">
        <v>230.24</v>
      </c>
      <c r="K15149" t="n">
        <v>0</v>
      </c>
      <c r="L15149">
        <f>I15149*J15149*(1-K15149)</f>
        <v/>
      </c>
      <c r="M15149">
        <f>VLOOKUP(F15149,Products!A:D,4,FALSE)*I15149</f>
        <v/>
      </c>
      <c r="N15149">
        <f>L15149-M15149</f>
        <v/>
      </c>
    </row>
    <row r="15150">
      <c r="A15150" t="inlineStr">
        <is>
          <t>T1015148</t>
        </is>
      </c>
      <c r="B15150" t="inlineStr">
        <is>
          <t>2024-07-07</t>
        </is>
      </c>
      <c r="C15150" t="inlineStr">
        <is>
          <t>S020</t>
        </is>
      </c>
      <c r="D15150" t="inlineStr">
        <is>
          <t>Store_020</t>
        </is>
      </c>
      <c r="E15150" t="inlineStr">
        <is>
          <t>West</t>
        </is>
      </c>
      <c r="F15150" t="inlineStr">
        <is>
          <t>P0046</t>
        </is>
      </c>
      <c r="G15150" t="inlineStr">
        <is>
          <t>Prod_0046</t>
        </is>
      </c>
      <c r="H15150" t="inlineStr">
        <is>
          <t>Electronics</t>
        </is>
      </c>
      <c r="I15150" t="n">
        <v>5</v>
      </c>
      <c r="J15150" t="n">
        <v>51.26</v>
      </c>
      <c r="K15150" t="n">
        <v>0.15</v>
      </c>
      <c r="L15150">
        <f>I15150*J15150*(1-K15150)</f>
        <v/>
      </c>
      <c r="M15150">
        <f>VLOOKUP(F15150,Products!A:D,4,FALSE)*I15150</f>
        <v/>
      </c>
      <c r="N15150">
        <f>L15150-M15150</f>
        <v/>
      </c>
    </row>
    <row r="15151">
      <c r="A15151" t="inlineStr">
        <is>
          <t>T1015149</t>
        </is>
      </c>
      <c r="B15151" t="inlineStr">
        <is>
          <t>2024-07-02</t>
        </is>
      </c>
      <c r="C15151" t="inlineStr">
        <is>
          <t>S045</t>
        </is>
      </c>
      <c r="D15151" t="inlineStr">
        <is>
          <t>Store_045</t>
        </is>
      </c>
      <c r="E15151" t="inlineStr">
        <is>
          <t>East</t>
        </is>
      </c>
      <c r="F15151" t="inlineStr">
        <is>
          <t>P0136</t>
        </is>
      </c>
      <c r="G15151" t="inlineStr">
        <is>
          <t>Prod_0136</t>
        </is>
      </c>
      <c r="H15151" t="inlineStr">
        <is>
          <t>Beverages</t>
        </is>
      </c>
      <c r="I15151" t="n">
        <v>1</v>
      </c>
      <c r="J15151" t="n">
        <v>185.78</v>
      </c>
      <c r="K15151" t="n">
        <v>0.05</v>
      </c>
      <c r="L15151">
        <f>I15151*J15151*(1-K15151)</f>
        <v/>
      </c>
      <c r="M15151">
        <f>VLOOKUP(F15151,Products!A:D,4,FALSE)*I15151</f>
        <v/>
      </c>
      <c r="N15151">
        <f>L15151-M15151</f>
        <v/>
      </c>
    </row>
    <row r="15152">
      <c r="A15152" t="inlineStr">
        <is>
          <t>T1015150</t>
        </is>
      </c>
      <c r="B15152" t="inlineStr">
        <is>
          <t>2024-01-25</t>
        </is>
      </c>
      <c r="C15152" t="inlineStr">
        <is>
          <t>S007</t>
        </is>
      </c>
      <c r="D15152" t="inlineStr">
        <is>
          <t>Store_007</t>
        </is>
      </c>
      <c r="E15152" t="inlineStr">
        <is>
          <t>East</t>
        </is>
      </c>
      <c r="F15152" t="inlineStr">
        <is>
          <t>P0151</t>
        </is>
      </c>
      <c r="G15152" t="inlineStr">
        <is>
          <t>Prod_0151</t>
        </is>
      </c>
      <c r="H15152" t="inlineStr">
        <is>
          <t>Food</t>
        </is>
      </c>
      <c r="I15152" t="n">
        <v>6</v>
      </c>
      <c r="J15152" t="n">
        <v>977.16</v>
      </c>
      <c r="K15152" t="n">
        <v>0</v>
      </c>
      <c r="L15152">
        <f>I15152*J15152*(1-K15152)</f>
        <v/>
      </c>
      <c r="M15152">
        <f>VLOOKUP(F15152,Products!A:D,4,FALSE)*I15152</f>
        <v/>
      </c>
      <c r="N15152">
        <f>L15152-M15152</f>
        <v/>
      </c>
    </row>
    <row r="15153">
      <c r="A15153" t="inlineStr">
        <is>
          <t>T1015151</t>
        </is>
      </c>
      <c r="B15153" t="inlineStr">
        <is>
          <t>2025-07-11</t>
        </is>
      </c>
      <c r="C15153" t="inlineStr">
        <is>
          <t>S002</t>
        </is>
      </c>
      <c r="D15153" t="inlineStr">
        <is>
          <t>Store_002</t>
        </is>
      </c>
      <c r="E15153" t="inlineStr">
        <is>
          <t>South</t>
        </is>
      </c>
      <c r="F15153" t="inlineStr">
        <is>
          <t>P0081</t>
        </is>
      </c>
      <c r="G15153" t="inlineStr">
        <is>
          <t>Prod_0081</t>
        </is>
      </c>
      <c r="H15153" t="inlineStr">
        <is>
          <t>Electronics</t>
        </is>
      </c>
      <c r="I15153" t="n">
        <v>2</v>
      </c>
      <c r="J15153" t="n">
        <v>254.34</v>
      </c>
      <c r="K15153" t="n">
        <v>0</v>
      </c>
      <c r="L15153">
        <f>I15153*J15153*(1-K15153)</f>
        <v/>
      </c>
      <c r="M15153">
        <f>VLOOKUP(F15153,Products!A:D,4,FALSE)*I15153</f>
        <v/>
      </c>
      <c r="N15153">
        <f>L15153-M15153</f>
        <v/>
      </c>
    </row>
    <row r="15154">
      <c r="A15154" t="inlineStr">
        <is>
          <t>T1015152</t>
        </is>
      </c>
      <c r="B15154" t="inlineStr">
        <is>
          <t>2023-10-04</t>
        </is>
      </c>
      <c r="C15154" t="inlineStr">
        <is>
          <t>S033</t>
        </is>
      </c>
      <c r="D15154" t="inlineStr">
        <is>
          <t>Store_033</t>
        </is>
      </c>
      <c r="E15154" t="inlineStr">
        <is>
          <t>North</t>
        </is>
      </c>
      <c r="F15154" t="inlineStr">
        <is>
          <t>P0030</t>
        </is>
      </c>
      <c r="G15154" t="inlineStr">
        <is>
          <t>Prod_0030</t>
        </is>
      </c>
      <c r="H15154" t="inlineStr">
        <is>
          <t>Household</t>
        </is>
      </c>
      <c r="I15154" t="n">
        <v>9</v>
      </c>
      <c r="J15154" t="n">
        <v>798.86</v>
      </c>
      <c r="K15154" t="n">
        <v>0.05</v>
      </c>
      <c r="L15154">
        <f>I15154*J15154*(1-K15154)</f>
        <v/>
      </c>
      <c r="M15154">
        <f>VLOOKUP(F15154,Products!A:D,4,FALSE)*I15154</f>
        <v/>
      </c>
      <c r="N15154">
        <f>L15154-M15154</f>
        <v/>
      </c>
    </row>
    <row r="15155">
      <c r="A15155" t="inlineStr">
        <is>
          <t>T1015153</t>
        </is>
      </c>
      <c r="B15155" t="inlineStr">
        <is>
          <t>2023-11-04</t>
        </is>
      </c>
      <c r="C15155" t="inlineStr">
        <is>
          <t>S015</t>
        </is>
      </c>
      <c r="D15155" t="inlineStr">
        <is>
          <t>Store_015</t>
        </is>
      </c>
      <c r="E15155" t="inlineStr">
        <is>
          <t>North</t>
        </is>
      </c>
      <c r="F15155" t="inlineStr">
        <is>
          <t>P0123</t>
        </is>
      </c>
      <c r="G15155" t="inlineStr">
        <is>
          <t>Prod_0123</t>
        </is>
      </c>
      <c r="H15155" t="inlineStr">
        <is>
          <t>Food</t>
        </is>
      </c>
      <c r="I15155" t="n">
        <v>9</v>
      </c>
      <c r="J15155" t="n">
        <v>728.54</v>
      </c>
      <c r="K15155" t="n">
        <v>0</v>
      </c>
      <c r="L15155">
        <f>I15155*J15155*(1-K15155)</f>
        <v/>
      </c>
      <c r="M15155">
        <f>VLOOKUP(F15155,Products!A:D,4,FALSE)*I15155</f>
        <v/>
      </c>
      <c r="N15155">
        <f>L15155-M15155</f>
        <v/>
      </c>
    </row>
    <row r="15156">
      <c r="A15156" t="inlineStr">
        <is>
          <t>T1015154</t>
        </is>
      </c>
      <c r="B15156" t="inlineStr">
        <is>
          <t>2024-01-22</t>
        </is>
      </c>
      <c r="C15156" t="inlineStr">
        <is>
          <t>S013</t>
        </is>
      </c>
      <c r="D15156" t="inlineStr">
        <is>
          <t>Store_013</t>
        </is>
      </c>
      <c r="E15156" t="inlineStr">
        <is>
          <t>North</t>
        </is>
      </c>
      <c r="F15156" t="inlineStr">
        <is>
          <t>P0181</t>
        </is>
      </c>
      <c r="G15156" t="inlineStr">
        <is>
          <t>Prod_0181</t>
        </is>
      </c>
      <c r="H15156" t="inlineStr">
        <is>
          <t>Electronics</t>
        </is>
      </c>
      <c r="I15156" t="n">
        <v>7</v>
      </c>
      <c r="J15156" t="n">
        <v>873.0700000000001</v>
      </c>
      <c r="K15156" t="n">
        <v>0</v>
      </c>
      <c r="L15156">
        <f>I15156*J15156*(1-K15156)</f>
        <v/>
      </c>
      <c r="M15156">
        <f>VLOOKUP(F15156,Products!A:D,4,FALSE)*I15156</f>
        <v/>
      </c>
      <c r="N15156">
        <f>L15156-M15156</f>
        <v/>
      </c>
    </row>
    <row r="15157">
      <c r="A15157" t="inlineStr">
        <is>
          <t>T1015155</t>
        </is>
      </c>
      <c r="B15157" t="inlineStr">
        <is>
          <t>2024-05-06</t>
        </is>
      </c>
      <c r="C15157" t="inlineStr">
        <is>
          <t>S016</t>
        </is>
      </c>
      <c r="D15157" t="inlineStr">
        <is>
          <t>Store_016</t>
        </is>
      </c>
      <c r="E15157" t="inlineStr">
        <is>
          <t>West</t>
        </is>
      </c>
      <c r="F15157" t="inlineStr">
        <is>
          <t>P0163</t>
        </is>
      </c>
      <c r="G15157" t="inlineStr">
        <is>
          <t>Prod_0163</t>
        </is>
      </c>
      <c r="H15157" t="inlineStr">
        <is>
          <t>Food</t>
        </is>
      </c>
      <c r="I15157" t="n">
        <v>3</v>
      </c>
      <c r="J15157" t="n">
        <v>821.85</v>
      </c>
      <c r="K15157" t="n">
        <v>0</v>
      </c>
      <c r="L15157">
        <f>I15157*J15157*(1-K15157)</f>
        <v/>
      </c>
      <c r="M15157">
        <f>VLOOKUP(F15157,Products!A:D,4,FALSE)*I15157</f>
        <v/>
      </c>
      <c r="N15157">
        <f>L15157-M15157</f>
        <v/>
      </c>
    </row>
    <row r="15158">
      <c r="A15158" t="inlineStr">
        <is>
          <t>T1015156</t>
        </is>
      </c>
      <c r="B15158" t="inlineStr">
        <is>
          <t>2023-12-17</t>
        </is>
      </c>
      <c r="C15158" t="inlineStr">
        <is>
          <t>S043</t>
        </is>
      </c>
      <c r="D15158" t="inlineStr">
        <is>
          <t>Store_043</t>
        </is>
      </c>
      <c r="E15158" t="inlineStr">
        <is>
          <t>East</t>
        </is>
      </c>
      <c r="F15158" t="inlineStr">
        <is>
          <t>P0082</t>
        </is>
      </c>
      <c r="G15158" t="inlineStr">
        <is>
          <t>Prod_0082</t>
        </is>
      </c>
      <c r="H15158" t="inlineStr">
        <is>
          <t>Food</t>
        </is>
      </c>
      <c r="I15158" t="n">
        <v>4</v>
      </c>
      <c r="J15158" t="n">
        <v>550.41</v>
      </c>
      <c r="K15158" t="n">
        <v>0</v>
      </c>
      <c r="L15158">
        <f>I15158*J15158*(1-K15158)</f>
        <v/>
      </c>
      <c r="M15158">
        <f>VLOOKUP(F15158,Products!A:D,4,FALSE)*I15158</f>
        <v/>
      </c>
      <c r="N15158">
        <f>L15158-M15158</f>
        <v/>
      </c>
    </row>
    <row r="15159">
      <c r="A15159" t="inlineStr">
        <is>
          <t>T1015157</t>
        </is>
      </c>
      <c r="B15159" t="inlineStr">
        <is>
          <t>2023-10-19</t>
        </is>
      </c>
      <c r="C15159" t="inlineStr">
        <is>
          <t>S005</t>
        </is>
      </c>
      <c r="D15159" t="inlineStr">
        <is>
          <t>Store_005</t>
        </is>
      </c>
      <c r="E15159" t="inlineStr">
        <is>
          <t>Central</t>
        </is>
      </c>
      <c r="F15159" t="inlineStr">
        <is>
          <t>P0086</t>
        </is>
      </c>
      <c r="G15159" t="inlineStr">
        <is>
          <t>Prod_0086</t>
        </is>
      </c>
      <c r="H15159" t="inlineStr">
        <is>
          <t>Stationery</t>
        </is>
      </c>
      <c r="I15159" t="n">
        <v>8</v>
      </c>
      <c r="J15159" t="n">
        <v>1074.93</v>
      </c>
      <c r="K15159" t="n">
        <v>0.15</v>
      </c>
      <c r="L15159">
        <f>I15159*J15159*(1-K15159)</f>
        <v/>
      </c>
      <c r="M15159">
        <f>VLOOKUP(F15159,Products!A:D,4,FALSE)*I15159</f>
        <v/>
      </c>
      <c r="N15159">
        <f>L15159-M15159</f>
        <v/>
      </c>
    </row>
    <row r="15160">
      <c r="A15160" t="inlineStr">
        <is>
          <t>T1015158</t>
        </is>
      </c>
      <c r="B15160" t="inlineStr">
        <is>
          <t>2023-11-01</t>
        </is>
      </c>
      <c r="C15160" t="inlineStr">
        <is>
          <t>S014</t>
        </is>
      </c>
      <c r="D15160" t="inlineStr">
        <is>
          <t>Store_014</t>
        </is>
      </c>
      <c r="E15160" t="inlineStr">
        <is>
          <t>West</t>
        </is>
      </c>
      <c r="F15160" t="inlineStr">
        <is>
          <t>P0039</t>
        </is>
      </c>
      <c r="G15160" t="inlineStr">
        <is>
          <t>Prod_0039</t>
        </is>
      </c>
      <c r="H15160" t="inlineStr">
        <is>
          <t>Household</t>
        </is>
      </c>
      <c r="I15160" t="n">
        <v>4</v>
      </c>
      <c r="J15160" t="n">
        <v>305.09</v>
      </c>
      <c r="K15160" t="n">
        <v>0</v>
      </c>
      <c r="L15160">
        <f>I15160*J15160*(1-K15160)</f>
        <v/>
      </c>
      <c r="M15160">
        <f>VLOOKUP(F15160,Products!A:D,4,FALSE)*I15160</f>
        <v/>
      </c>
      <c r="N15160">
        <f>L15160-M15160</f>
        <v/>
      </c>
    </row>
    <row r="15161">
      <c r="A15161" t="inlineStr">
        <is>
          <t>T1015159</t>
        </is>
      </c>
      <c r="B15161" t="inlineStr">
        <is>
          <t>2024-12-15</t>
        </is>
      </c>
      <c r="C15161" t="inlineStr">
        <is>
          <t>S044</t>
        </is>
      </c>
      <c r="D15161" t="inlineStr">
        <is>
          <t>Store_044</t>
        </is>
      </c>
      <c r="E15161" t="inlineStr">
        <is>
          <t>North</t>
        </is>
      </c>
      <c r="F15161" t="inlineStr">
        <is>
          <t>P0140</t>
        </is>
      </c>
      <c r="G15161" t="inlineStr">
        <is>
          <t>Prod_0140</t>
        </is>
      </c>
      <c r="H15161" t="inlineStr">
        <is>
          <t>Food</t>
        </is>
      </c>
      <c r="I15161" t="n">
        <v>8</v>
      </c>
      <c r="J15161" t="n">
        <v>688.54</v>
      </c>
      <c r="K15161" t="n">
        <v>0.15</v>
      </c>
      <c r="L15161">
        <f>I15161*J15161*(1-K15161)</f>
        <v/>
      </c>
      <c r="M15161">
        <f>VLOOKUP(F15161,Products!A:D,4,FALSE)*I15161</f>
        <v/>
      </c>
      <c r="N15161">
        <f>L15161-M15161</f>
        <v/>
      </c>
    </row>
    <row r="15162">
      <c r="A15162" t="inlineStr">
        <is>
          <t>T1015160</t>
        </is>
      </c>
      <c r="B15162" t="inlineStr">
        <is>
          <t>2025-04-05</t>
        </is>
      </c>
      <c r="C15162" t="inlineStr">
        <is>
          <t>S036</t>
        </is>
      </c>
      <c r="D15162" t="inlineStr">
        <is>
          <t>Store_036</t>
        </is>
      </c>
      <c r="E15162" t="inlineStr">
        <is>
          <t>Central</t>
        </is>
      </c>
      <c r="F15162" t="inlineStr">
        <is>
          <t>P0082</t>
        </is>
      </c>
      <c r="G15162" t="inlineStr">
        <is>
          <t>Prod_0082</t>
        </is>
      </c>
      <c r="H15162" t="inlineStr">
        <is>
          <t>Food</t>
        </is>
      </c>
      <c r="I15162" t="n">
        <v>5</v>
      </c>
      <c r="J15162" t="n">
        <v>744.0599999999999</v>
      </c>
      <c r="K15162" t="n">
        <v>0</v>
      </c>
      <c r="L15162">
        <f>I15162*J15162*(1-K15162)</f>
        <v/>
      </c>
      <c r="M15162">
        <f>VLOOKUP(F15162,Products!A:D,4,FALSE)*I15162</f>
        <v/>
      </c>
      <c r="N15162">
        <f>L15162-M15162</f>
        <v/>
      </c>
    </row>
    <row r="15163">
      <c r="A15163" t="inlineStr">
        <is>
          <t>T1015161</t>
        </is>
      </c>
      <c r="B15163" t="inlineStr">
        <is>
          <t>2024-10-01</t>
        </is>
      </c>
      <c r="C15163" t="inlineStr">
        <is>
          <t>S046</t>
        </is>
      </c>
      <c r="D15163" t="inlineStr">
        <is>
          <t>Store_046</t>
        </is>
      </c>
      <c r="E15163" t="inlineStr">
        <is>
          <t>South</t>
        </is>
      </c>
      <c r="F15163" t="inlineStr">
        <is>
          <t>P0177</t>
        </is>
      </c>
      <c r="G15163" t="inlineStr">
        <is>
          <t>Prod_0177</t>
        </is>
      </c>
      <c r="H15163" t="inlineStr">
        <is>
          <t>Household</t>
        </is>
      </c>
      <c r="I15163" t="n">
        <v>9</v>
      </c>
      <c r="J15163" t="n">
        <v>199.96</v>
      </c>
      <c r="K15163" t="n">
        <v>0</v>
      </c>
      <c r="L15163">
        <f>I15163*J15163*(1-K15163)</f>
        <v/>
      </c>
      <c r="M15163">
        <f>VLOOKUP(F15163,Products!A:D,4,FALSE)*I15163</f>
        <v/>
      </c>
      <c r="N15163">
        <f>L15163-M15163</f>
        <v/>
      </c>
    </row>
    <row r="15164">
      <c r="A15164" t="inlineStr">
        <is>
          <t>T1015162</t>
        </is>
      </c>
      <c r="B15164" t="inlineStr">
        <is>
          <t>2025-08-03</t>
        </is>
      </c>
      <c r="C15164" t="inlineStr">
        <is>
          <t>S035</t>
        </is>
      </c>
      <c r="D15164" t="inlineStr">
        <is>
          <t>Store_035</t>
        </is>
      </c>
      <c r="E15164" t="inlineStr">
        <is>
          <t>Central</t>
        </is>
      </c>
      <c r="F15164" t="inlineStr">
        <is>
          <t>P0188</t>
        </is>
      </c>
      <c r="G15164" t="inlineStr">
        <is>
          <t>Prod_0188</t>
        </is>
      </c>
      <c r="H15164" t="inlineStr">
        <is>
          <t>Food</t>
        </is>
      </c>
      <c r="I15164" t="n">
        <v>3</v>
      </c>
      <c r="J15164" t="n">
        <v>584.29</v>
      </c>
      <c r="K15164" t="n">
        <v>0</v>
      </c>
      <c r="L15164">
        <f>I15164*J15164*(1-K15164)</f>
        <v/>
      </c>
      <c r="M15164">
        <f>VLOOKUP(F15164,Products!A:D,4,FALSE)*I15164</f>
        <v/>
      </c>
      <c r="N15164">
        <f>L15164-M15164</f>
        <v/>
      </c>
    </row>
    <row r="15165">
      <c r="A15165" t="inlineStr">
        <is>
          <t>T1015163</t>
        </is>
      </c>
      <c r="B15165" t="inlineStr">
        <is>
          <t>2023-03-03</t>
        </is>
      </c>
      <c r="C15165" t="inlineStr">
        <is>
          <t>S040</t>
        </is>
      </c>
      <c r="D15165" t="inlineStr">
        <is>
          <t>Store_040</t>
        </is>
      </c>
      <c r="E15165" t="inlineStr">
        <is>
          <t>Central</t>
        </is>
      </c>
      <c r="F15165" t="inlineStr">
        <is>
          <t>P0004</t>
        </is>
      </c>
      <c r="G15165" t="inlineStr">
        <is>
          <t>Prod_0004</t>
        </is>
      </c>
      <c r="H15165" t="inlineStr">
        <is>
          <t>Household</t>
        </is>
      </c>
      <c r="I15165" t="n">
        <v>9</v>
      </c>
      <c r="J15165" t="n">
        <v>356.28</v>
      </c>
      <c r="K15165" t="n">
        <v>0</v>
      </c>
      <c r="L15165">
        <f>I15165*J15165*(1-K15165)</f>
        <v/>
      </c>
      <c r="M15165">
        <f>VLOOKUP(F15165,Products!A:D,4,FALSE)*I15165</f>
        <v/>
      </c>
      <c r="N15165">
        <f>L15165-M15165</f>
        <v/>
      </c>
    </row>
    <row r="15166">
      <c r="A15166" t="inlineStr">
        <is>
          <t>T1015164</t>
        </is>
      </c>
      <c r="B15166" t="inlineStr">
        <is>
          <t>2023-01-26</t>
        </is>
      </c>
      <c r="C15166" t="inlineStr">
        <is>
          <t>S025</t>
        </is>
      </c>
      <c r="D15166" t="inlineStr">
        <is>
          <t>Store_025</t>
        </is>
      </c>
      <c r="E15166" t="inlineStr">
        <is>
          <t>Central</t>
        </is>
      </c>
      <c r="F15166" t="inlineStr">
        <is>
          <t>P0188</t>
        </is>
      </c>
      <c r="G15166" t="inlineStr">
        <is>
          <t>Prod_0188</t>
        </is>
      </c>
      <c r="H15166" t="inlineStr">
        <is>
          <t>Food</t>
        </is>
      </c>
      <c r="I15166" t="n">
        <v>8</v>
      </c>
      <c r="J15166" t="n">
        <v>483.78</v>
      </c>
      <c r="K15166" t="n">
        <v>0.05</v>
      </c>
      <c r="L15166">
        <f>I15166*J15166*(1-K15166)</f>
        <v/>
      </c>
      <c r="M15166">
        <f>VLOOKUP(F15166,Products!A:D,4,FALSE)*I15166</f>
        <v/>
      </c>
      <c r="N15166">
        <f>L15166-M15166</f>
        <v/>
      </c>
    </row>
    <row r="15167">
      <c r="A15167" t="inlineStr">
        <is>
          <t>T1015165</t>
        </is>
      </c>
      <c r="B15167" t="inlineStr">
        <is>
          <t>2025-02-20</t>
        </is>
      </c>
      <c r="C15167" t="inlineStr">
        <is>
          <t>S040</t>
        </is>
      </c>
      <c r="D15167" t="inlineStr">
        <is>
          <t>Store_040</t>
        </is>
      </c>
      <c r="E15167" t="inlineStr">
        <is>
          <t>Central</t>
        </is>
      </c>
      <c r="F15167" t="inlineStr">
        <is>
          <t>P0151</t>
        </is>
      </c>
      <c r="G15167" t="inlineStr">
        <is>
          <t>Prod_0151</t>
        </is>
      </c>
      <c r="H15167" t="inlineStr">
        <is>
          <t>Food</t>
        </is>
      </c>
      <c r="I15167" t="n">
        <v>2</v>
      </c>
      <c r="J15167" t="n">
        <v>860.09</v>
      </c>
      <c r="K15167" t="n">
        <v>0.1</v>
      </c>
      <c r="L15167">
        <f>I15167*J15167*(1-K15167)</f>
        <v/>
      </c>
      <c r="M15167">
        <f>VLOOKUP(F15167,Products!A:D,4,FALSE)*I15167</f>
        <v/>
      </c>
      <c r="N15167">
        <f>L15167-M15167</f>
        <v/>
      </c>
    </row>
    <row r="15168">
      <c r="A15168" t="inlineStr">
        <is>
          <t>T1015166</t>
        </is>
      </c>
      <c r="B15168" t="inlineStr">
        <is>
          <t>2025-08-20</t>
        </is>
      </c>
      <c r="C15168" t="inlineStr">
        <is>
          <t>S004</t>
        </is>
      </c>
      <c r="D15168" t="inlineStr">
        <is>
          <t>Store_004</t>
        </is>
      </c>
      <c r="E15168" t="inlineStr">
        <is>
          <t>Central</t>
        </is>
      </c>
      <c r="F15168" t="inlineStr">
        <is>
          <t>P0074</t>
        </is>
      </c>
      <c r="G15168" t="inlineStr">
        <is>
          <t>Prod_0074</t>
        </is>
      </c>
      <c r="H15168" t="inlineStr">
        <is>
          <t>Food</t>
        </is>
      </c>
      <c r="I15168" t="n">
        <v>4</v>
      </c>
      <c r="J15168" t="n">
        <v>1000.79</v>
      </c>
      <c r="K15168" t="n">
        <v>0</v>
      </c>
      <c r="L15168">
        <f>I15168*J15168*(1-K15168)</f>
        <v/>
      </c>
      <c r="M15168">
        <f>VLOOKUP(F15168,Products!A:D,4,FALSE)*I15168</f>
        <v/>
      </c>
      <c r="N15168">
        <f>L15168-M15168</f>
        <v/>
      </c>
    </row>
    <row r="15169">
      <c r="A15169" t="inlineStr">
        <is>
          <t>T1015167</t>
        </is>
      </c>
      <c r="B15169" t="inlineStr">
        <is>
          <t>2024-07-12</t>
        </is>
      </c>
      <c r="C15169" t="inlineStr">
        <is>
          <t>S047</t>
        </is>
      </c>
      <c r="D15169" t="inlineStr">
        <is>
          <t>Store_047</t>
        </is>
      </c>
      <c r="E15169" t="inlineStr">
        <is>
          <t>North</t>
        </is>
      </c>
      <c r="F15169" t="inlineStr">
        <is>
          <t>P0183</t>
        </is>
      </c>
      <c r="G15169" t="inlineStr">
        <is>
          <t>Prod_0183</t>
        </is>
      </c>
      <c r="H15169" t="inlineStr">
        <is>
          <t>Stationery</t>
        </is>
      </c>
      <c r="I15169" t="n">
        <v>8</v>
      </c>
      <c r="J15169" t="n">
        <v>728.11</v>
      </c>
      <c r="K15169" t="n">
        <v>0</v>
      </c>
      <c r="L15169">
        <f>I15169*J15169*(1-K15169)</f>
        <v/>
      </c>
      <c r="M15169">
        <f>VLOOKUP(F15169,Products!A:D,4,FALSE)*I15169</f>
        <v/>
      </c>
      <c r="N15169">
        <f>L15169-M15169</f>
        <v/>
      </c>
    </row>
    <row r="15170">
      <c r="A15170" t="inlineStr">
        <is>
          <t>T1015168</t>
        </is>
      </c>
      <c r="B15170" t="inlineStr">
        <is>
          <t>2025-07-01</t>
        </is>
      </c>
      <c r="C15170" t="inlineStr">
        <is>
          <t>S029</t>
        </is>
      </c>
      <c r="D15170" t="inlineStr">
        <is>
          <t>Store_029</t>
        </is>
      </c>
      <c r="E15170" t="inlineStr">
        <is>
          <t>South</t>
        </is>
      </c>
      <c r="F15170" t="inlineStr">
        <is>
          <t>P0154</t>
        </is>
      </c>
      <c r="G15170" t="inlineStr">
        <is>
          <t>Prod_0154</t>
        </is>
      </c>
      <c r="H15170" t="inlineStr">
        <is>
          <t>Toys</t>
        </is>
      </c>
      <c r="I15170" t="n">
        <v>8</v>
      </c>
      <c r="J15170" t="n">
        <v>383.44</v>
      </c>
      <c r="K15170" t="n">
        <v>0</v>
      </c>
      <c r="L15170">
        <f>I15170*J15170*(1-K15170)</f>
        <v/>
      </c>
      <c r="M15170">
        <f>VLOOKUP(F15170,Products!A:D,4,FALSE)*I15170</f>
        <v/>
      </c>
      <c r="N15170">
        <f>L15170-M15170</f>
        <v/>
      </c>
    </row>
    <row r="15171">
      <c r="A15171" t="inlineStr">
        <is>
          <t>T1015169</t>
        </is>
      </c>
      <c r="B15171" t="inlineStr">
        <is>
          <t>2024-10-22</t>
        </is>
      </c>
      <c r="C15171" t="inlineStr">
        <is>
          <t>S050</t>
        </is>
      </c>
      <c r="D15171" t="inlineStr">
        <is>
          <t>Store_050</t>
        </is>
      </c>
      <c r="E15171" t="inlineStr">
        <is>
          <t>South</t>
        </is>
      </c>
      <c r="F15171" t="inlineStr">
        <is>
          <t>P0131</t>
        </is>
      </c>
      <c r="G15171" t="inlineStr">
        <is>
          <t>Prod_0131</t>
        </is>
      </c>
      <c r="H15171" t="inlineStr">
        <is>
          <t>Beverages</t>
        </is>
      </c>
      <c r="I15171" t="n">
        <v>8</v>
      </c>
      <c r="J15171" t="n">
        <v>426.29</v>
      </c>
      <c r="K15171" t="n">
        <v>0.05</v>
      </c>
      <c r="L15171">
        <f>I15171*J15171*(1-K15171)</f>
        <v/>
      </c>
      <c r="M15171">
        <f>VLOOKUP(F15171,Products!A:D,4,FALSE)*I15171</f>
        <v/>
      </c>
      <c r="N15171">
        <f>L15171-M15171</f>
        <v/>
      </c>
    </row>
    <row r="15172">
      <c r="A15172" t="inlineStr">
        <is>
          <t>T1015170</t>
        </is>
      </c>
      <c r="B15172" t="inlineStr">
        <is>
          <t>2025-02-07</t>
        </is>
      </c>
      <c r="C15172" t="inlineStr">
        <is>
          <t>S038</t>
        </is>
      </c>
      <c r="D15172" t="inlineStr">
        <is>
          <t>Store_038</t>
        </is>
      </c>
      <c r="E15172" t="inlineStr">
        <is>
          <t>East</t>
        </is>
      </c>
      <c r="F15172" t="inlineStr">
        <is>
          <t>P0018</t>
        </is>
      </c>
      <c r="G15172" t="inlineStr">
        <is>
          <t>Prod_0018</t>
        </is>
      </c>
      <c r="H15172" t="inlineStr">
        <is>
          <t>Food</t>
        </is>
      </c>
      <c r="I15172" t="n">
        <v>5</v>
      </c>
      <c r="J15172" t="n">
        <v>949.86</v>
      </c>
      <c r="K15172" t="n">
        <v>0</v>
      </c>
      <c r="L15172">
        <f>I15172*J15172*(1-K15172)</f>
        <v/>
      </c>
      <c r="M15172">
        <f>VLOOKUP(F15172,Products!A:D,4,FALSE)*I15172</f>
        <v/>
      </c>
      <c r="N15172">
        <f>L15172-M15172</f>
        <v/>
      </c>
    </row>
    <row r="15173">
      <c r="A15173" t="inlineStr">
        <is>
          <t>T1015171</t>
        </is>
      </c>
      <c r="B15173" t="inlineStr">
        <is>
          <t>2024-01-27</t>
        </is>
      </c>
      <c r="C15173" t="inlineStr">
        <is>
          <t>S007</t>
        </is>
      </c>
      <c r="D15173" t="inlineStr">
        <is>
          <t>Store_007</t>
        </is>
      </c>
      <c r="E15173" t="inlineStr">
        <is>
          <t>East</t>
        </is>
      </c>
      <c r="F15173" t="inlineStr">
        <is>
          <t>P0096</t>
        </is>
      </c>
      <c r="G15173" t="inlineStr">
        <is>
          <t>Prod_0096</t>
        </is>
      </c>
      <c r="H15173" t="inlineStr">
        <is>
          <t>Beverages</t>
        </is>
      </c>
      <c r="I15173" t="n">
        <v>3</v>
      </c>
      <c r="J15173" t="n">
        <v>478.44</v>
      </c>
      <c r="K15173" t="n">
        <v>0</v>
      </c>
      <c r="L15173">
        <f>I15173*J15173*(1-K15173)</f>
        <v/>
      </c>
      <c r="M15173">
        <f>VLOOKUP(F15173,Products!A:D,4,FALSE)*I15173</f>
        <v/>
      </c>
      <c r="N15173">
        <f>L15173-M15173</f>
        <v/>
      </c>
    </row>
    <row r="15174">
      <c r="A15174" t="inlineStr">
        <is>
          <t>T1015172</t>
        </is>
      </c>
      <c r="B15174" t="inlineStr">
        <is>
          <t>2023-11-03</t>
        </is>
      </c>
      <c r="C15174" t="inlineStr">
        <is>
          <t>S038</t>
        </is>
      </c>
      <c r="D15174" t="inlineStr">
        <is>
          <t>Store_038</t>
        </is>
      </c>
      <c r="E15174" t="inlineStr">
        <is>
          <t>East</t>
        </is>
      </c>
      <c r="F15174" t="inlineStr">
        <is>
          <t>P0073</t>
        </is>
      </c>
      <c r="G15174" t="inlineStr">
        <is>
          <t>Prod_0073</t>
        </is>
      </c>
      <c r="H15174" t="inlineStr">
        <is>
          <t>Food</t>
        </is>
      </c>
      <c r="I15174" t="n">
        <v>3</v>
      </c>
      <c r="J15174" t="n">
        <v>638.16</v>
      </c>
      <c r="K15174" t="n">
        <v>0</v>
      </c>
      <c r="L15174">
        <f>I15174*J15174*(1-K15174)</f>
        <v/>
      </c>
      <c r="M15174">
        <f>VLOOKUP(F15174,Products!A:D,4,FALSE)*I15174</f>
        <v/>
      </c>
      <c r="N15174">
        <f>L15174-M15174</f>
        <v/>
      </c>
    </row>
    <row r="15175">
      <c r="A15175" t="inlineStr">
        <is>
          <t>T1015173</t>
        </is>
      </c>
      <c r="B15175" t="inlineStr">
        <is>
          <t>2025-07-30</t>
        </is>
      </c>
      <c r="C15175" t="inlineStr">
        <is>
          <t>S017</t>
        </is>
      </c>
      <c r="D15175" t="inlineStr">
        <is>
          <t>Store_017</t>
        </is>
      </c>
      <c r="E15175" t="inlineStr">
        <is>
          <t>South</t>
        </is>
      </c>
      <c r="F15175" t="inlineStr">
        <is>
          <t>P0160</t>
        </is>
      </c>
      <c r="G15175" t="inlineStr">
        <is>
          <t>Prod_0160</t>
        </is>
      </c>
      <c r="H15175" t="inlineStr">
        <is>
          <t>Food</t>
        </is>
      </c>
      <c r="I15175" t="n">
        <v>3</v>
      </c>
      <c r="J15175" t="n">
        <v>783.4</v>
      </c>
      <c r="K15175" t="n">
        <v>0</v>
      </c>
      <c r="L15175">
        <f>I15175*J15175*(1-K15175)</f>
        <v/>
      </c>
      <c r="M15175">
        <f>VLOOKUP(F15175,Products!A:D,4,FALSE)*I15175</f>
        <v/>
      </c>
      <c r="N15175">
        <f>L15175-M15175</f>
        <v/>
      </c>
    </row>
    <row r="15176">
      <c r="A15176" t="inlineStr">
        <is>
          <t>T1015174</t>
        </is>
      </c>
      <c r="B15176" t="inlineStr">
        <is>
          <t>2024-06-12</t>
        </is>
      </c>
      <c r="C15176" t="inlineStr">
        <is>
          <t>S028</t>
        </is>
      </c>
      <c r="D15176" t="inlineStr">
        <is>
          <t>Store_028</t>
        </is>
      </c>
      <c r="E15176" t="inlineStr">
        <is>
          <t>North</t>
        </is>
      </c>
      <c r="F15176" t="inlineStr">
        <is>
          <t>P0151</t>
        </is>
      </c>
      <c r="G15176" t="inlineStr">
        <is>
          <t>Prod_0151</t>
        </is>
      </c>
      <c r="H15176" t="inlineStr">
        <is>
          <t>Food</t>
        </is>
      </c>
      <c r="I15176" t="n">
        <v>8</v>
      </c>
      <c r="J15176" t="n">
        <v>1005.27</v>
      </c>
      <c r="K15176" t="n">
        <v>0.15</v>
      </c>
      <c r="L15176">
        <f>I15176*J15176*(1-K15176)</f>
        <v/>
      </c>
      <c r="M15176">
        <f>VLOOKUP(F15176,Products!A:D,4,FALSE)*I15176</f>
        <v/>
      </c>
      <c r="N15176">
        <f>L15176-M15176</f>
        <v/>
      </c>
    </row>
    <row r="15177">
      <c r="A15177" t="inlineStr">
        <is>
          <t>T1015175</t>
        </is>
      </c>
      <c r="B15177" t="inlineStr">
        <is>
          <t>2024-05-30</t>
        </is>
      </c>
      <c r="C15177" t="inlineStr">
        <is>
          <t>S001</t>
        </is>
      </c>
      <c r="D15177" t="inlineStr">
        <is>
          <t>Store_001</t>
        </is>
      </c>
      <c r="E15177" t="inlineStr">
        <is>
          <t>West</t>
        </is>
      </c>
      <c r="F15177" t="inlineStr">
        <is>
          <t>P0090</t>
        </is>
      </c>
      <c r="G15177" t="inlineStr">
        <is>
          <t>Prod_0090</t>
        </is>
      </c>
      <c r="H15177" t="inlineStr">
        <is>
          <t>Toys</t>
        </is>
      </c>
      <c r="I15177" t="n">
        <v>9</v>
      </c>
      <c r="J15177" t="n">
        <v>380.13</v>
      </c>
      <c r="K15177" t="n">
        <v>0.1</v>
      </c>
      <c r="L15177">
        <f>I15177*J15177*(1-K15177)</f>
        <v/>
      </c>
      <c r="M15177">
        <f>VLOOKUP(F15177,Products!A:D,4,FALSE)*I15177</f>
        <v/>
      </c>
      <c r="N15177">
        <f>L15177-M15177</f>
        <v/>
      </c>
    </row>
    <row r="15178">
      <c r="A15178" t="inlineStr">
        <is>
          <t>T1015176</t>
        </is>
      </c>
      <c r="B15178" t="inlineStr">
        <is>
          <t>2024-06-24</t>
        </is>
      </c>
      <c r="C15178" t="inlineStr">
        <is>
          <t>S030</t>
        </is>
      </c>
      <c r="D15178" t="inlineStr">
        <is>
          <t>Store_030</t>
        </is>
      </c>
      <c r="E15178" t="inlineStr">
        <is>
          <t>North</t>
        </is>
      </c>
      <c r="F15178" t="inlineStr">
        <is>
          <t>P0148</t>
        </is>
      </c>
      <c r="G15178" t="inlineStr">
        <is>
          <t>Prod_0148</t>
        </is>
      </c>
      <c r="H15178" t="inlineStr">
        <is>
          <t>Electronics</t>
        </is>
      </c>
      <c r="I15178" t="n">
        <v>1</v>
      </c>
      <c r="J15178" t="n">
        <v>298.5</v>
      </c>
      <c r="K15178" t="n">
        <v>0</v>
      </c>
      <c r="L15178">
        <f>I15178*J15178*(1-K15178)</f>
        <v/>
      </c>
      <c r="M15178">
        <f>VLOOKUP(F15178,Products!A:D,4,FALSE)*I15178</f>
        <v/>
      </c>
      <c r="N15178">
        <f>L15178-M15178</f>
        <v/>
      </c>
    </row>
    <row r="15179">
      <c r="A15179" t="inlineStr">
        <is>
          <t>T1015177</t>
        </is>
      </c>
      <c r="B15179" t="inlineStr">
        <is>
          <t>2023-03-26</t>
        </is>
      </c>
      <c r="C15179" t="inlineStr">
        <is>
          <t>S006</t>
        </is>
      </c>
      <c r="D15179" t="inlineStr">
        <is>
          <t>Store_006</t>
        </is>
      </c>
      <c r="E15179" t="inlineStr">
        <is>
          <t>East</t>
        </is>
      </c>
      <c r="F15179" t="inlineStr">
        <is>
          <t>P0039</t>
        </is>
      </c>
      <c r="G15179" t="inlineStr">
        <is>
          <t>Prod_0039</t>
        </is>
      </c>
      <c r="H15179" t="inlineStr">
        <is>
          <t>Household</t>
        </is>
      </c>
      <c r="I15179" t="n">
        <v>1</v>
      </c>
      <c r="J15179" t="n">
        <v>345.33</v>
      </c>
      <c r="K15179" t="n">
        <v>0</v>
      </c>
      <c r="L15179">
        <f>I15179*J15179*(1-K15179)</f>
        <v/>
      </c>
      <c r="M15179">
        <f>VLOOKUP(F15179,Products!A:D,4,FALSE)*I15179</f>
        <v/>
      </c>
      <c r="N15179">
        <f>L15179-M15179</f>
        <v/>
      </c>
    </row>
    <row r="15180">
      <c r="A15180" t="inlineStr">
        <is>
          <t>T1015178</t>
        </is>
      </c>
      <c r="B15180" t="inlineStr">
        <is>
          <t>2024-06-28</t>
        </is>
      </c>
      <c r="C15180" t="inlineStr">
        <is>
          <t>S023</t>
        </is>
      </c>
      <c r="D15180" t="inlineStr">
        <is>
          <t>Store_023</t>
        </is>
      </c>
      <c r="E15180" t="inlineStr">
        <is>
          <t>South</t>
        </is>
      </c>
      <c r="F15180" t="inlineStr">
        <is>
          <t>P0053</t>
        </is>
      </c>
      <c r="G15180" t="inlineStr">
        <is>
          <t>Prod_0053</t>
        </is>
      </c>
      <c r="H15180" t="inlineStr">
        <is>
          <t>Food</t>
        </is>
      </c>
      <c r="I15180" t="n">
        <v>5</v>
      </c>
      <c r="J15180" t="n">
        <v>286.04</v>
      </c>
      <c r="K15180" t="n">
        <v>0</v>
      </c>
      <c r="L15180">
        <f>I15180*J15180*(1-K15180)</f>
        <v/>
      </c>
      <c r="M15180">
        <f>VLOOKUP(F15180,Products!A:D,4,FALSE)*I15180</f>
        <v/>
      </c>
      <c r="N15180">
        <f>L15180-M15180</f>
        <v/>
      </c>
    </row>
    <row r="15181">
      <c r="A15181" t="inlineStr">
        <is>
          <t>T1015179</t>
        </is>
      </c>
      <c r="B15181" t="inlineStr">
        <is>
          <t>2023-11-02</t>
        </is>
      </c>
      <c r="C15181" t="inlineStr">
        <is>
          <t>S027</t>
        </is>
      </c>
      <c r="D15181" t="inlineStr">
        <is>
          <t>Store_027</t>
        </is>
      </c>
      <c r="E15181" t="inlineStr">
        <is>
          <t>South</t>
        </is>
      </c>
      <c r="F15181" t="inlineStr">
        <is>
          <t>P0022</t>
        </is>
      </c>
      <c r="G15181" t="inlineStr">
        <is>
          <t>Prod_0022</t>
        </is>
      </c>
      <c r="H15181" t="inlineStr">
        <is>
          <t>Beverages</t>
        </is>
      </c>
      <c r="I15181" t="n">
        <v>8</v>
      </c>
      <c r="J15181" t="n">
        <v>188.86</v>
      </c>
      <c r="K15181" t="n">
        <v>0</v>
      </c>
      <c r="L15181">
        <f>I15181*J15181*(1-K15181)</f>
        <v/>
      </c>
      <c r="M15181">
        <f>VLOOKUP(F15181,Products!A:D,4,FALSE)*I15181</f>
        <v/>
      </c>
      <c r="N15181">
        <f>L15181-M15181</f>
        <v/>
      </c>
    </row>
    <row r="15182">
      <c r="A15182" t="inlineStr">
        <is>
          <t>T1015180</t>
        </is>
      </c>
      <c r="B15182" t="inlineStr">
        <is>
          <t>2023-04-24</t>
        </is>
      </c>
      <c r="C15182" t="inlineStr">
        <is>
          <t>S007</t>
        </is>
      </c>
      <c r="D15182" t="inlineStr">
        <is>
          <t>Store_007</t>
        </is>
      </c>
      <c r="E15182" t="inlineStr">
        <is>
          <t>East</t>
        </is>
      </c>
      <c r="F15182" t="inlineStr">
        <is>
          <t>P0153</t>
        </is>
      </c>
      <c r="G15182" t="inlineStr">
        <is>
          <t>Prod_0153</t>
        </is>
      </c>
      <c r="H15182" t="inlineStr">
        <is>
          <t>Clothing</t>
        </is>
      </c>
      <c r="I15182" t="n">
        <v>5</v>
      </c>
      <c r="J15182" t="n">
        <v>175.73</v>
      </c>
      <c r="K15182" t="n">
        <v>0.05</v>
      </c>
      <c r="L15182">
        <f>I15182*J15182*(1-K15182)</f>
        <v/>
      </c>
      <c r="M15182">
        <f>VLOOKUP(F15182,Products!A:D,4,FALSE)*I15182</f>
        <v/>
      </c>
      <c r="N15182">
        <f>L15182-M15182</f>
        <v/>
      </c>
    </row>
    <row r="15183">
      <c r="A15183" t="inlineStr">
        <is>
          <t>T1015181</t>
        </is>
      </c>
      <c r="B15183" t="inlineStr">
        <is>
          <t>2025-02-08</t>
        </is>
      </c>
      <c r="C15183" t="inlineStr">
        <is>
          <t>S032</t>
        </is>
      </c>
      <c r="D15183" t="inlineStr">
        <is>
          <t>Store_032</t>
        </is>
      </c>
      <c r="E15183" t="inlineStr">
        <is>
          <t>Central</t>
        </is>
      </c>
      <c r="F15183" t="inlineStr">
        <is>
          <t>P0009</t>
        </is>
      </c>
      <c r="G15183" t="inlineStr">
        <is>
          <t>Prod_0009</t>
        </is>
      </c>
      <c r="H15183" t="inlineStr">
        <is>
          <t>Toys</t>
        </is>
      </c>
      <c r="I15183" t="n">
        <v>6</v>
      </c>
      <c r="J15183" t="n">
        <v>575.39</v>
      </c>
      <c r="K15183" t="n">
        <v>0</v>
      </c>
      <c r="L15183">
        <f>I15183*J15183*(1-K15183)</f>
        <v/>
      </c>
      <c r="M15183">
        <f>VLOOKUP(F15183,Products!A:D,4,FALSE)*I15183</f>
        <v/>
      </c>
      <c r="N15183">
        <f>L15183-M15183</f>
        <v/>
      </c>
    </row>
    <row r="15184">
      <c r="A15184" t="inlineStr">
        <is>
          <t>T1015182</t>
        </is>
      </c>
      <c r="B15184" t="inlineStr">
        <is>
          <t>2025-02-20</t>
        </is>
      </c>
      <c r="C15184" t="inlineStr">
        <is>
          <t>S019</t>
        </is>
      </c>
      <c r="D15184" t="inlineStr">
        <is>
          <t>Store_019</t>
        </is>
      </c>
      <c r="E15184" t="inlineStr">
        <is>
          <t>East</t>
        </is>
      </c>
      <c r="F15184" t="inlineStr">
        <is>
          <t>P0086</t>
        </is>
      </c>
      <c r="G15184" t="inlineStr">
        <is>
          <t>Prod_0086</t>
        </is>
      </c>
      <c r="H15184" t="inlineStr">
        <is>
          <t>Stationery</t>
        </is>
      </c>
      <c r="I15184" t="n">
        <v>7</v>
      </c>
      <c r="J15184" t="n">
        <v>922.03</v>
      </c>
      <c r="K15184" t="n">
        <v>0</v>
      </c>
      <c r="L15184">
        <f>I15184*J15184*(1-K15184)</f>
        <v/>
      </c>
      <c r="M15184">
        <f>VLOOKUP(F15184,Products!A:D,4,FALSE)*I15184</f>
        <v/>
      </c>
      <c r="N15184">
        <f>L15184-M15184</f>
        <v/>
      </c>
    </row>
    <row r="15185">
      <c r="A15185" t="inlineStr">
        <is>
          <t>T1015183</t>
        </is>
      </c>
      <c r="B15185" t="inlineStr">
        <is>
          <t>2023-12-25</t>
        </is>
      </c>
      <c r="C15185" t="inlineStr">
        <is>
          <t>S032</t>
        </is>
      </c>
      <c r="D15185" t="inlineStr">
        <is>
          <t>Store_032</t>
        </is>
      </c>
      <c r="E15185" t="inlineStr">
        <is>
          <t>Central</t>
        </is>
      </c>
      <c r="F15185" t="inlineStr">
        <is>
          <t>P0178</t>
        </is>
      </c>
      <c r="G15185" t="inlineStr">
        <is>
          <t>Prod_0178</t>
        </is>
      </c>
      <c r="H15185" t="inlineStr">
        <is>
          <t>Beverages</t>
        </is>
      </c>
      <c r="I15185" t="n">
        <v>9</v>
      </c>
      <c r="J15185" t="n">
        <v>682.89</v>
      </c>
      <c r="K15185" t="n">
        <v>0</v>
      </c>
      <c r="L15185">
        <f>I15185*J15185*(1-K15185)</f>
        <v/>
      </c>
      <c r="M15185">
        <f>VLOOKUP(F15185,Products!A:D,4,FALSE)*I15185</f>
        <v/>
      </c>
      <c r="N15185">
        <f>L15185-M15185</f>
        <v/>
      </c>
    </row>
    <row r="15186">
      <c r="A15186" t="inlineStr">
        <is>
          <t>T1015184</t>
        </is>
      </c>
      <c r="B15186" t="inlineStr">
        <is>
          <t>2024-04-11</t>
        </is>
      </c>
      <c r="C15186" t="inlineStr">
        <is>
          <t>S012</t>
        </is>
      </c>
      <c r="D15186" t="inlineStr">
        <is>
          <t>Store_012</t>
        </is>
      </c>
      <c r="E15186" t="inlineStr">
        <is>
          <t>South</t>
        </is>
      </c>
      <c r="F15186" t="inlineStr">
        <is>
          <t>P0093</t>
        </is>
      </c>
      <c r="G15186" t="inlineStr">
        <is>
          <t>Prod_0093</t>
        </is>
      </c>
      <c r="H15186" t="inlineStr">
        <is>
          <t>Electronics</t>
        </is>
      </c>
      <c r="I15186" t="n">
        <v>2</v>
      </c>
      <c r="J15186" t="n">
        <v>188.22</v>
      </c>
      <c r="K15186" t="n">
        <v>0</v>
      </c>
      <c r="L15186">
        <f>I15186*J15186*(1-K15186)</f>
        <v/>
      </c>
      <c r="M15186">
        <f>VLOOKUP(F15186,Products!A:D,4,FALSE)*I15186</f>
        <v/>
      </c>
      <c r="N15186">
        <f>L15186-M15186</f>
        <v/>
      </c>
    </row>
    <row r="15187">
      <c r="A15187" t="inlineStr">
        <is>
          <t>T1015185</t>
        </is>
      </c>
      <c r="B15187" t="inlineStr">
        <is>
          <t>2024-12-24</t>
        </is>
      </c>
      <c r="C15187" t="inlineStr">
        <is>
          <t>S012</t>
        </is>
      </c>
      <c r="D15187" t="inlineStr">
        <is>
          <t>Store_012</t>
        </is>
      </c>
      <c r="E15187" t="inlineStr">
        <is>
          <t>South</t>
        </is>
      </c>
      <c r="F15187" t="inlineStr">
        <is>
          <t>P0062</t>
        </is>
      </c>
      <c r="G15187" t="inlineStr">
        <is>
          <t>Prod_0062</t>
        </is>
      </c>
      <c r="H15187" t="inlineStr">
        <is>
          <t>Beverages</t>
        </is>
      </c>
      <c r="I15187" t="n">
        <v>9</v>
      </c>
      <c r="J15187" t="n">
        <v>716.47</v>
      </c>
      <c r="K15187" t="n">
        <v>0</v>
      </c>
      <c r="L15187">
        <f>I15187*J15187*(1-K15187)</f>
        <v/>
      </c>
      <c r="M15187">
        <f>VLOOKUP(F15187,Products!A:D,4,FALSE)*I15187</f>
        <v/>
      </c>
      <c r="N15187">
        <f>L15187-M15187</f>
        <v/>
      </c>
    </row>
    <row r="15188">
      <c r="A15188" t="inlineStr">
        <is>
          <t>T1015186</t>
        </is>
      </c>
      <c r="B15188" t="inlineStr">
        <is>
          <t>2024-07-31</t>
        </is>
      </c>
      <c r="C15188" t="inlineStr">
        <is>
          <t>S045</t>
        </is>
      </c>
      <c r="D15188" t="inlineStr">
        <is>
          <t>Store_045</t>
        </is>
      </c>
      <c r="E15188" t="inlineStr">
        <is>
          <t>East</t>
        </is>
      </c>
      <c r="F15188" t="inlineStr">
        <is>
          <t>P0100</t>
        </is>
      </c>
      <c r="G15188" t="inlineStr">
        <is>
          <t>Prod_0100</t>
        </is>
      </c>
      <c r="H15188" t="inlineStr">
        <is>
          <t>Household</t>
        </is>
      </c>
      <c r="I15188" t="n">
        <v>9</v>
      </c>
      <c r="J15188" t="n">
        <v>521.3200000000001</v>
      </c>
      <c r="K15188" t="n">
        <v>0</v>
      </c>
      <c r="L15188">
        <f>I15188*J15188*(1-K15188)</f>
        <v/>
      </c>
      <c r="M15188">
        <f>VLOOKUP(F15188,Products!A:D,4,FALSE)*I15188</f>
        <v/>
      </c>
      <c r="N15188">
        <f>L15188-M15188</f>
        <v/>
      </c>
    </row>
    <row r="15189">
      <c r="A15189" t="inlineStr">
        <is>
          <t>T1015187</t>
        </is>
      </c>
      <c r="B15189" t="inlineStr">
        <is>
          <t>2023-06-10</t>
        </is>
      </c>
      <c r="C15189" t="inlineStr">
        <is>
          <t>S024</t>
        </is>
      </c>
      <c r="D15189" t="inlineStr">
        <is>
          <t>Store_024</t>
        </is>
      </c>
      <c r="E15189" t="inlineStr">
        <is>
          <t>South</t>
        </is>
      </c>
      <c r="F15189" t="inlineStr">
        <is>
          <t>P0035</t>
        </is>
      </c>
      <c r="G15189" t="inlineStr">
        <is>
          <t>Prod_0035</t>
        </is>
      </c>
      <c r="H15189" t="inlineStr">
        <is>
          <t>Beverages</t>
        </is>
      </c>
      <c r="I15189" t="n">
        <v>2</v>
      </c>
      <c r="J15189" t="n">
        <v>116.3</v>
      </c>
      <c r="K15189" t="n">
        <v>0</v>
      </c>
      <c r="L15189">
        <f>I15189*J15189*(1-K15189)</f>
        <v/>
      </c>
      <c r="M15189">
        <f>VLOOKUP(F15189,Products!A:D,4,FALSE)*I15189</f>
        <v/>
      </c>
      <c r="N15189">
        <f>L15189-M15189</f>
        <v/>
      </c>
    </row>
    <row r="15190">
      <c r="A15190" t="inlineStr">
        <is>
          <t>T1015188</t>
        </is>
      </c>
      <c r="B15190" t="inlineStr">
        <is>
          <t>2025-03-12</t>
        </is>
      </c>
      <c r="C15190" t="inlineStr">
        <is>
          <t>S038</t>
        </is>
      </c>
      <c r="D15190" t="inlineStr">
        <is>
          <t>Store_038</t>
        </is>
      </c>
      <c r="E15190" t="inlineStr">
        <is>
          <t>East</t>
        </is>
      </c>
      <c r="F15190" t="inlineStr">
        <is>
          <t>P0158</t>
        </is>
      </c>
      <c r="G15190" t="inlineStr">
        <is>
          <t>Prod_0158</t>
        </is>
      </c>
      <c r="H15190" t="inlineStr">
        <is>
          <t>Beverages</t>
        </is>
      </c>
      <c r="I15190" t="n">
        <v>3</v>
      </c>
      <c r="J15190" t="n">
        <v>298.37</v>
      </c>
      <c r="K15190" t="n">
        <v>0.2</v>
      </c>
      <c r="L15190">
        <f>I15190*J15190*(1-K15190)</f>
        <v/>
      </c>
      <c r="M15190">
        <f>VLOOKUP(F15190,Products!A:D,4,FALSE)*I15190</f>
        <v/>
      </c>
      <c r="N15190">
        <f>L15190-M15190</f>
        <v/>
      </c>
    </row>
    <row r="15191">
      <c r="A15191" t="inlineStr">
        <is>
          <t>T1015189</t>
        </is>
      </c>
      <c r="B15191" t="inlineStr">
        <is>
          <t>2023-01-01</t>
        </is>
      </c>
      <c r="C15191" t="inlineStr">
        <is>
          <t>S035</t>
        </is>
      </c>
      <c r="D15191" t="inlineStr">
        <is>
          <t>Store_035</t>
        </is>
      </c>
      <c r="E15191" t="inlineStr">
        <is>
          <t>Central</t>
        </is>
      </c>
      <c r="F15191" t="inlineStr">
        <is>
          <t>P0087</t>
        </is>
      </c>
      <c r="G15191" t="inlineStr">
        <is>
          <t>Prod_0087</t>
        </is>
      </c>
      <c r="H15191" t="inlineStr">
        <is>
          <t>Clothing</t>
        </is>
      </c>
      <c r="I15191" t="n">
        <v>1</v>
      </c>
      <c r="J15191" t="n">
        <v>394.56</v>
      </c>
      <c r="K15191" t="n">
        <v>0.15</v>
      </c>
      <c r="L15191">
        <f>I15191*J15191*(1-K15191)</f>
        <v/>
      </c>
      <c r="M15191">
        <f>VLOOKUP(F15191,Products!A:D,4,FALSE)*I15191</f>
        <v/>
      </c>
      <c r="N15191">
        <f>L15191-M15191</f>
        <v/>
      </c>
    </row>
    <row r="15192">
      <c r="A15192" t="inlineStr">
        <is>
          <t>T1015190</t>
        </is>
      </c>
      <c r="B15192" t="inlineStr">
        <is>
          <t>2024-10-11</t>
        </is>
      </c>
      <c r="C15192" t="inlineStr">
        <is>
          <t>S048</t>
        </is>
      </c>
      <c r="D15192" t="inlineStr">
        <is>
          <t>Store_048</t>
        </is>
      </c>
      <c r="E15192" t="inlineStr">
        <is>
          <t>South</t>
        </is>
      </c>
      <c r="F15192" t="inlineStr">
        <is>
          <t>P0092</t>
        </is>
      </c>
      <c r="G15192" t="inlineStr">
        <is>
          <t>Prod_0092</t>
        </is>
      </c>
      <c r="H15192" t="inlineStr">
        <is>
          <t>Household</t>
        </is>
      </c>
      <c r="I15192" t="n">
        <v>1</v>
      </c>
      <c r="J15192" t="n">
        <v>261.7</v>
      </c>
      <c r="K15192" t="n">
        <v>0.2</v>
      </c>
      <c r="L15192">
        <f>I15192*J15192*(1-K15192)</f>
        <v/>
      </c>
      <c r="M15192">
        <f>VLOOKUP(F15192,Products!A:D,4,FALSE)*I15192</f>
        <v/>
      </c>
      <c r="N15192">
        <f>L15192-M15192</f>
        <v/>
      </c>
    </row>
    <row r="15193">
      <c r="A15193" t="inlineStr">
        <is>
          <t>T1015191</t>
        </is>
      </c>
      <c r="B15193" t="inlineStr">
        <is>
          <t>2023-07-14</t>
        </is>
      </c>
      <c r="C15193" t="inlineStr">
        <is>
          <t>S020</t>
        </is>
      </c>
      <c r="D15193" t="inlineStr">
        <is>
          <t>Store_020</t>
        </is>
      </c>
      <c r="E15193" t="inlineStr">
        <is>
          <t>West</t>
        </is>
      </c>
      <c r="F15193" t="inlineStr">
        <is>
          <t>P0031</t>
        </is>
      </c>
      <c r="G15193" t="inlineStr">
        <is>
          <t>Prod_0031</t>
        </is>
      </c>
      <c r="H15193" t="inlineStr">
        <is>
          <t>Food</t>
        </is>
      </c>
      <c r="I15193" t="n">
        <v>6</v>
      </c>
      <c r="J15193" t="n">
        <v>236.28</v>
      </c>
      <c r="K15193" t="n">
        <v>0</v>
      </c>
      <c r="L15193">
        <f>I15193*J15193*(1-K15193)</f>
        <v/>
      </c>
      <c r="M15193">
        <f>VLOOKUP(F15193,Products!A:D,4,FALSE)*I15193</f>
        <v/>
      </c>
      <c r="N15193">
        <f>L15193-M15193</f>
        <v/>
      </c>
    </row>
    <row r="15194">
      <c r="A15194" t="inlineStr">
        <is>
          <t>T1015192</t>
        </is>
      </c>
      <c r="B15194" t="inlineStr">
        <is>
          <t>2024-12-30</t>
        </is>
      </c>
      <c r="C15194" t="inlineStr">
        <is>
          <t>S025</t>
        </is>
      </c>
      <c r="D15194" t="inlineStr">
        <is>
          <t>Store_025</t>
        </is>
      </c>
      <c r="E15194" t="inlineStr">
        <is>
          <t>Central</t>
        </is>
      </c>
      <c r="F15194" t="inlineStr">
        <is>
          <t>P0113</t>
        </is>
      </c>
      <c r="G15194" t="inlineStr">
        <is>
          <t>Prod_0113</t>
        </is>
      </c>
      <c r="H15194" t="inlineStr">
        <is>
          <t>Toys</t>
        </is>
      </c>
      <c r="I15194" t="n">
        <v>3</v>
      </c>
      <c r="J15194" t="n">
        <v>737.0599999999999</v>
      </c>
      <c r="K15194" t="n">
        <v>0</v>
      </c>
      <c r="L15194">
        <f>I15194*J15194*(1-K15194)</f>
        <v/>
      </c>
      <c r="M15194">
        <f>VLOOKUP(F15194,Products!A:D,4,FALSE)*I15194</f>
        <v/>
      </c>
      <c r="N15194">
        <f>L15194-M15194</f>
        <v/>
      </c>
    </row>
    <row r="15195">
      <c r="A15195" t="inlineStr">
        <is>
          <t>T1015193</t>
        </is>
      </c>
      <c r="B15195" t="inlineStr">
        <is>
          <t>2023-11-10</t>
        </is>
      </c>
      <c r="C15195" t="inlineStr">
        <is>
          <t>S023</t>
        </is>
      </c>
      <c r="D15195" t="inlineStr">
        <is>
          <t>Store_023</t>
        </is>
      </c>
      <c r="E15195" t="inlineStr">
        <is>
          <t>South</t>
        </is>
      </c>
      <c r="F15195" t="inlineStr">
        <is>
          <t>P0134</t>
        </is>
      </c>
      <c r="G15195" t="inlineStr">
        <is>
          <t>Prod_0134</t>
        </is>
      </c>
      <c r="H15195" t="inlineStr">
        <is>
          <t>Food</t>
        </is>
      </c>
      <c r="I15195" t="n">
        <v>2</v>
      </c>
      <c r="J15195" t="n">
        <v>478.52</v>
      </c>
      <c r="K15195" t="n">
        <v>0.05</v>
      </c>
      <c r="L15195">
        <f>I15195*J15195*(1-K15195)</f>
        <v/>
      </c>
      <c r="M15195">
        <f>VLOOKUP(F15195,Products!A:D,4,FALSE)*I15195</f>
        <v/>
      </c>
      <c r="N15195">
        <f>L15195-M15195</f>
        <v/>
      </c>
    </row>
    <row r="15196">
      <c r="A15196" t="inlineStr">
        <is>
          <t>T1015194</t>
        </is>
      </c>
      <c r="B15196" t="inlineStr">
        <is>
          <t>2023-01-26</t>
        </is>
      </c>
      <c r="C15196" t="inlineStr">
        <is>
          <t>S013</t>
        </is>
      </c>
      <c r="D15196" t="inlineStr">
        <is>
          <t>Store_013</t>
        </is>
      </c>
      <c r="E15196" t="inlineStr">
        <is>
          <t>North</t>
        </is>
      </c>
      <c r="F15196" t="inlineStr">
        <is>
          <t>P0166</t>
        </is>
      </c>
      <c r="G15196" t="inlineStr">
        <is>
          <t>Prod_0166</t>
        </is>
      </c>
      <c r="H15196" t="inlineStr">
        <is>
          <t>Electronics</t>
        </is>
      </c>
      <c r="I15196" t="n">
        <v>8</v>
      </c>
      <c r="J15196" t="n">
        <v>527.76</v>
      </c>
      <c r="K15196" t="n">
        <v>0.1</v>
      </c>
      <c r="L15196">
        <f>I15196*J15196*(1-K15196)</f>
        <v/>
      </c>
      <c r="M15196">
        <f>VLOOKUP(F15196,Products!A:D,4,FALSE)*I15196</f>
        <v/>
      </c>
      <c r="N15196">
        <f>L15196-M15196</f>
        <v/>
      </c>
    </row>
    <row r="15197">
      <c r="A15197" t="inlineStr">
        <is>
          <t>T1015195</t>
        </is>
      </c>
      <c r="B15197" t="inlineStr">
        <is>
          <t>2024-09-13</t>
        </is>
      </c>
      <c r="C15197" t="inlineStr">
        <is>
          <t>S034</t>
        </is>
      </c>
      <c r="D15197" t="inlineStr">
        <is>
          <t>Store_034</t>
        </is>
      </c>
      <c r="E15197" t="inlineStr">
        <is>
          <t>Central</t>
        </is>
      </c>
      <c r="F15197" t="inlineStr">
        <is>
          <t>P0172</t>
        </is>
      </c>
      <c r="G15197" t="inlineStr">
        <is>
          <t>Prod_0172</t>
        </is>
      </c>
      <c r="H15197" t="inlineStr">
        <is>
          <t>Beverages</t>
        </is>
      </c>
      <c r="I15197" t="n">
        <v>8</v>
      </c>
      <c r="J15197" t="n">
        <v>897.33</v>
      </c>
      <c r="K15197" t="n">
        <v>0</v>
      </c>
      <c r="L15197">
        <f>I15197*J15197*(1-K15197)</f>
        <v/>
      </c>
      <c r="M15197">
        <f>VLOOKUP(F15197,Products!A:D,4,FALSE)*I15197</f>
        <v/>
      </c>
      <c r="N15197">
        <f>L15197-M15197</f>
        <v/>
      </c>
    </row>
    <row r="15198">
      <c r="A15198" t="inlineStr">
        <is>
          <t>T1015196</t>
        </is>
      </c>
      <c r="B15198" t="inlineStr">
        <is>
          <t>2025-02-28</t>
        </is>
      </c>
      <c r="C15198" t="inlineStr">
        <is>
          <t>S020</t>
        </is>
      </c>
      <c r="D15198" t="inlineStr">
        <is>
          <t>Store_020</t>
        </is>
      </c>
      <c r="E15198" t="inlineStr">
        <is>
          <t>West</t>
        </is>
      </c>
      <c r="F15198" t="inlineStr">
        <is>
          <t>P0161</t>
        </is>
      </c>
      <c r="G15198" t="inlineStr">
        <is>
          <t>Prod_0161</t>
        </is>
      </c>
      <c r="H15198" t="inlineStr">
        <is>
          <t>Household</t>
        </is>
      </c>
      <c r="I15198" t="n">
        <v>1</v>
      </c>
      <c r="J15198" t="n">
        <v>110.66</v>
      </c>
      <c r="K15198" t="n">
        <v>0</v>
      </c>
      <c r="L15198">
        <f>I15198*J15198*(1-K15198)</f>
        <v/>
      </c>
      <c r="M15198">
        <f>VLOOKUP(F15198,Products!A:D,4,FALSE)*I15198</f>
        <v/>
      </c>
      <c r="N15198">
        <f>L15198-M15198</f>
        <v/>
      </c>
    </row>
    <row r="15199">
      <c r="A15199" t="inlineStr">
        <is>
          <t>T1015197</t>
        </is>
      </c>
      <c r="B15199" t="inlineStr">
        <is>
          <t>2025-01-27</t>
        </is>
      </c>
      <c r="C15199" t="inlineStr">
        <is>
          <t>S036</t>
        </is>
      </c>
      <c r="D15199" t="inlineStr">
        <is>
          <t>Store_036</t>
        </is>
      </c>
      <c r="E15199" t="inlineStr">
        <is>
          <t>Central</t>
        </is>
      </c>
      <c r="F15199" t="inlineStr">
        <is>
          <t>P0111</t>
        </is>
      </c>
      <c r="G15199" t="inlineStr">
        <is>
          <t>Prod_0111</t>
        </is>
      </c>
      <c r="H15199" t="inlineStr">
        <is>
          <t>Clothing</t>
        </is>
      </c>
      <c r="I15199" t="n">
        <v>7</v>
      </c>
      <c r="J15199" t="n">
        <v>453.39</v>
      </c>
      <c r="K15199" t="n">
        <v>0</v>
      </c>
      <c r="L15199">
        <f>I15199*J15199*(1-K15199)</f>
        <v/>
      </c>
      <c r="M15199">
        <f>VLOOKUP(F15199,Products!A:D,4,FALSE)*I15199</f>
        <v/>
      </c>
      <c r="N15199">
        <f>L15199-M15199</f>
        <v/>
      </c>
    </row>
    <row r="15200">
      <c r="A15200" t="inlineStr">
        <is>
          <t>T1015198</t>
        </is>
      </c>
      <c r="B15200" t="inlineStr">
        <is>
          <t>2023-10-11</t>
        </is>
      </c>
      <c r="C15200" t="inlineStr">
        <is>
          <t>S001</t>
        </is>
      </c>
      <c r="D15200" t="inlineStr">
        <is>
          <t>Store_001</t>
        </is>
      </c>
      <c r="E15200" t="inlineStr">
        <is>
          <t>West</t>
        </is>
      </c>
      <c r="F15200" t="inlineStr">
        <is>
          <t>P0105</t>
        </is>
      </c>
      <c r="G15200" t="inlineStr">
        <is>
          <t>Prod_0105</t>
        </is>
      </c>
      <c r="H15200" t="inlineStr">
        <is>
          <t>Electronics</t>
        </is>
      </c>
      <c r="I15200" t="n">
        <v>5</v>
      </c>
      <c r="J15200" t="n">
        <v>453.16</v>
      </c>
      <c r="K15200" t="n">
        <v>0.2</v>
      </c>
      <c r="L15200">
        <f>I15200*J15200*(1-K15200)</f>
        <v/>
      </c>
      <c r="M15200">
        <f>VLOOKUP(F15200,Products!A:D,4,FALSE)*I15200</f>
        <v/>
      </c>
      <c r="N15200">
        <f>L15200-M15200</f>
        <v/>
      </c>
    </row>
    <row r="15201">
      <c r="A15201" t="inlineStr">
        <is>
          <t>T1015199</t>
        </is>
      </c>
      <c r="B15201" t="inlineStr">
        <is>
          <t>2024-02-15</t>
        </is>
      </c>
      <c r="C15201" t="inlineStr">
        <is>
          <t>S044</t>
        </is>
      </c>
      <c r="D15201" t="inlineStr">
        <is>
          <t>Store_044</t>
        </is>
      </c>
      <c r="E15201" t="inlineStr">
        <is>
          <t>North</t>
        </is>
      </c>
      <c r="F15201" t="inlineStr">
        <is>
          <t>P0002</t>
        </is>
      </c>
      <c r="G15201" t="inlineStr">
        <is>
          <t>Prod_0002</t>
        </is>
      </c>
      <c r="H15201" t="inlineStr">
        <is>
          <t>Food</t>
        </is>
      </c>
      <c r="I15201" t="n">
        <v>7</v>
      </c>
      <c r="J15201" t="n">
        <v>253.2</v>
      </c>
      <c r="K15201" t="n">
        <v>0</v>
      </c>
      <c r="L15201">
        <f>I15201*J15201*(1-K15201)</f>
        <v/>
      </c>
      <c r="M15201">
        <f>VLOOKUP(F15201,Products!A:D,4,FALSE)*I15201</f>
        <v/>
      </c>
      <c r="N15201">
        <f>L15201-M15201</f>
        <v/>
      </c>
    </row>
    <row r="15202">
      <c r="A15202" t="inlineStr">
        <is>
          <t>T1015200</t>
        </is>
      </c>
      <c r="B15202" t="inlineStr">
        <is>
          <t>2025-08-10</t>
        </is>
      </c>
      <c r="C15202" t="inlineStr">
        <is>
          <t>S039</t>
        </is>
      </c>
      <c r="D15202" t="inlineStr">
        <is>
          <t>Store_039</t>
        </is>
      </c>
      <c r="E15202" t="inlineStr">
        <is>
          <t>North</t>
        </is>
      </c>
      <c r="F15202" t="inlineStr">
        <is>
          <t>P0030</t>
        </is>
      </c>
      <c r="G15202" t="inlineStr">
        <is>
          <t>Prod_0030</t>
        </is>
      </c>
      <c r="H15202" t="inlineStr">
        <is>
          <t>Household</t>
        </is>
      </c>
      <c r="I15202" t="n">
        <v>4</v>
      </c>
      <c r="J15202" t="n">
        <v>683.3099999999999</v>
      </c>
      <c r="K15202" t="n">
        <v>0.1</v>
      </c>
      <c r="L15202">
        <f>I15202*J15202*(1-K15202)</f>
        <v/>
      </c>
      <c r="M15202">
        <f>VLOOKUP(F15202,Products!A:D,4,FALSE)*I15202</f>
        <v/>
      </c>
      <c r="N15202">
        <f>L15202-M15202</f>
        <v/>
      </c>
    </row>
    <row r="15203">
      <c r="A15203" t="inlineStr">
        <is>
          <t>T1015201</t>
        </is>
      </c>
      <c r="B15203" t="inlineStr">
        <is>
          <t>2024-09-30</t>
        </is>
      </c>
      <c r="C15203" t="inlineStr">
        <is>
          <t>S025</t>
        </is>
      </c>
      <c r="D15203" t="inlineStr">
        <is>
          <t>Store_025</t>
        </is>
      </c>
      <c r="E15203" t="inlineStr">
        <is>
          <t>Central</t>
        </is>
      </c>
      <c r="F15203" t="inlineStr">
        <is>
          <t>P0121</t>
        </is>
      </c>
      <c r="G15203" t="inlineStr">
        <is>
          <t>Prod_0121</t>
        </is>
      </c>
      <c r="H15203" t="inlineStr">
        <is>
          <t>Clothing</t>
        </is>
      </c>
      <c r="I15203" t="n">
        <v>3</v>
      </c>
      <c r="J15203" t="n">
        <v>917.87</v>
      </c>
      <c r="K15203" t="n">
        <v>0</v>
      </c>
      <c r="L15203">
        <f>I15203*J15203*(1-K15203)</f>
        <v/>
      </c>
      <c r="M15203">
        <f>VLOOKUP(F15203,Products!A:D,4,FALSE)*I15203</f>
        <v/>
      </c>
      <c r="N15203">
        <f>L15203-M15203</f>
        <v/>
      </c>
    </row>
    <row r="15204">
      <c r="A15204" t="inlineStr">
        <is>
          <t>T1015202</t>
        </is>
      </c>
      <c r="B15204" t="inlineStr">
        <is>
          <t>2023-01-29</t>
        </is>
      </c>
      <c r="C15204" t="inlineStr">
        <is>
          <t>S049</t>
        </is>
      </c>
      <c r="D15204" t="inlineStr">
        <is>
          <t>Store_049</t>
        </is>
      </c>
      <c r="E15204" t="inlineStr">
        <is>
          <t>North</t>
        </is>
      </c>
      <c r="F15204" t="inlineStr">
        <is>
          <t>P0058</t>
        </is>
      </c>
      <c r="G15204" t="inlineStr">
        <is>
          <t>Prod_0058</t>
        </is>
      </c>
      <c r="H15204" t="inlineStr">
        <is>
          <t>Stationery</t>
        </is>
      </c>
      <c r="I15204" t="n">
        <v>1</v>
      </c>
      <c r="J15204" t="n">
        <v>491.67</v>
      </c>
      <c r="K15204" t="n">
        <v>0</v>
      </c>
      <c r="L15204">
        <f>I15204*J15204*(1-K15204)</f>
        <v/>
      </c>
      <c r="M15204">
        <f>VLOOKUP(F15204,Products!A:D,4,FALSE)*I15204</f>
        <v/>
      </c>
      <c r="N15204">
        <f>L15204-M15204</f>
        <v/>
      </c>
    </row>
    <row r="15205">
      <c r="A15205" t="inlineStr">
        <is>
          <t>T1015203</t>
        </is>
      </c>
      <c r="B15205" t="inlineStr">
        <is>
          <t>2024-10-29</t>
        </is>
      </c>
      <c r="C15205" t="inlineStr">
        <is>
          <t>S025</t>
        </is>
      </c>
      <c r="D15205" t="inlineStr">
        <is>
          <t>Store_025</t>
        </is>
      </c>
      <c r="E15205" t="inlineStr">
        <is>
          <t>Central</t>
        </is>
      </c>
      <c r="F15205" t="inlineStr">
        <is>
          <t>P0048</t>
        </is>
      </c>
      <c r="G15205" t="inlineStr">
        <is>
          <t>Prod_0048</t>
        </is>
      </c>
      <c r="H15205" t="inlineStr">
        <is>
          <t>Toys</t>
        </is>
      </c>
      <c r="I15205" t="n">
        <v>7</v>
      </c>
      <c r="J15205" t="n">
        <v>293.17</v>
      </c>
      <c r="K15205" t="n">
        <v>0</v>
      </c>
      <c r="L15205">
        <f>I15205*J15205*(1-K15205)</f>
        <v/>
      </c>
      <c r="M15205">
        <f>VLOOKUP(F15205,Products!A:D,4,FALSE)*I15205</f>
        <v/>
      </c>
      <c r="N15205">
        <f>L15205-M15205</f>
        <v/>
      </c>
    </row>
    <row r="15206">
      <c r="A15206" t="inlineStr">
        <is>
          <t>T1015204</t>
        </is>
      </c>
      <c r="B15206" t="inlineStr">
        <is>
          <t>2023-11-01</t>
        </is>
      </c>
      <c r="C15206" t="inlineStr">
        <is>
          <t>S019</t>
        </is>
      </c>
      <c r="D15206" t="inlineStr">
        <is>
          <t>Store_019</t>
        </is>
      </c>
      <c r="E15206" t="inlineStr">
        <is>
          <t>East</t>
        </is>
      </c>
      <c r="F15206" t="inlineStr">
        <is>
          <t>P0128</t>
        </is>
      </c>
      <c r="G15206" t="inlineStr">
        <is>
          <t>Prod_0128</t>
        </is>
      </c>
      <c r="H15206" t="inlineStr">
        <is>
          <t>Toys</t>
        </is>
      </c>
      <c r="I15206" t="n">
        <v>4</v>
      </c>
      <c r="J15206" t="n">
        <v>161.41</v>
      </c>
      <c r="K15206" t="n">
        <v>0.05</v>
      </c>
      <c r="L15206">
        <f>I15206*J15206*(1-K15206)</f>
        <v/>
      </c>
      <c r="M15206">
        <f>VLOOKUP(F15206,Products!A:D,4,FALSE)*I15206</f>
        <v/>
      </c>
      <c r="N15206">
        <f>L15206-M15206</f>
        <v/>
      </c>
    </row>
    <row r="15207">
      <c r="A15207" t="inlineStr">
        <is>
          <t>T1015205</t>
        </is>
      </c>
      <c r="B15207" t="inlineStr">
        <is>
          <t>2025-07-11</t>
        </is>
      </c>
      <c r="C15207" t="inlineStr">
        <is>
          <t>S016</t>
        </is>
      </c>
      <c r="D15207" t="inlineStr">
        <is>
          <t>Store_016</t>
        </is>
      </c>
      <c r="E15207" t="inlineStr">
        <is>
          <t>West</t>
        </is>
      </c>
      <c r="F15207" t="inlineStr">
        <is>
          <t>P0016</t>
        </is>
      </c>
      <c r="G15207" t="inlineStr">
        <is>
          <t>Prod_0016</t>
        </is>
      </c>
      <c r="H15207" t="inlineStr">
        <is>
          <t>Food</t>
        </is>
      </c>
      <c r="I15207" t="n">
        <v>9</v>
      </c>
      <c r="J15207" t="n">
        <v>937.39</v>
      </c>
      <c r="K15207" t="n">
        <v>0.15</v>
      </c>
      <c r="L15207">
        <f>I15207*J15207*(1-K15207)</f>
        <v/>
      </c>
      <c r="M15207">
        <f>VLOOKUP(F15207,Products!A:D,4,FALSE)*I15207</f>
        <v/>
      </c>
      <c r="N15207">
        <f>L15207-M15207</f>
        <v/>
      </c>
    </row>
    <row r="15208">
      <c r="A15208" t="inlineStr">
        <is>
          <t>T1015206</t>
        </is>
      </c>
      <c r="B15208" t="inlineStr">
        <is>
          <t>2024-12-28</t>
        </is>
      </c>
      <c r="C15208" t="inlineStr">
        <is>
          <t>S015</t>
        </is>
      </c>
      <c r="D15208" t="inlineStr">
        <is>
          <t>Store_015</t>
        </is>
      </c>
      <c r="E15208" t="inlineStr">
        <is>
          <t>North</t>
        </is>
      </c>
      <c r="F15208" t="inlineStr">
        <is>
          <t>P0003</t>
        </is>
      </c>
      <c r="G15208" t="inlineStr">
        <is>
          <t>Prod_0003</t>
        </is>
      </c>
      <c r="H15208" t="inlineStr">
        <is>
          <t>Household</t>
        </is>
      </c>
      <c r="I15208" t="n">
        <v>5</v>
      </c>
      <c r="J15208" t="n">
        <v>72.05</v>
      </c>
      <c r="K15208" t="n">
        <v>0</v>
      </c>
      <c r="L15208">
        <f>I15208*J15208*(1-K15208)</f>
        <v/>
      </c>
      <c r="M15208">
        <f>VLOOKUP(F15208,Products!A:D,4,FALSE)*I15208</f>
        <v/>
      </c>
      <c r="N15208">
        <f>L15208-M15208</f>
        <v/>
      </c>
    </row>
    <row r="15209">
      <c r="A15209" t="inlineStr">
        <is>
          <t>T1015207</t>
        </is>
      </c>
      <c r="B15209" t="inlineStr">
        <is>
          <t>2025-02-23</t>
        </is>
      </c>
      <c r="C15209" t="inlineStr">
        <is>
          <t>S043</t>
        </is>
      </c>
      <c r="D15209" t="inlineStr">
        <is>
          <t>Store_043</t>
        </is>
      </c>
      <c r="E15209" t="inlineStr">
        <is>
          <t>East</t>
        </is>
      </c>
      <c r="F15209" t="inlineStr">
        <is>
          <t>P0030</t>
        </is>
      </c>
      <c r="G15209" t="inlineStr">
        <is>
          <t>Prod_0030</t>
        </is>
      </c>
      <c r="H15209" t="inlineStr">
        <is>
          <t>Household</t>
        </is>
      </c>
      <c r="I15209" t="n">
        <v>2</v>
      </c>
      <c r="J15209" t="n">
        <v>615.92</v>
      </c>
      <c r="K15209" t="n">
        <v>0</v>
      </c>
      <c r="L15209">
        <f>I15209*J15209*(1-K15209)</f>
        <v/>
      </c>
      <c r="M15209">
        <f>VLOOKUP(F15209,Products!A:D,4,FALSE)*I15209</f>
        <v/>
      </c>
      <c r="N15209">
        <f>L15209-M15209</f>
        <v/>
      </c>
    </row>
    <row r="15210">
      <c r="A15210" t="inlineStr">
        <is>
          <t>T1015208</t>
        </is>
      </c>
      <c r="B15210" t="inlineStr">
        <is>
          <t>2024-11-19</t>
        </is>
      </c>
      <c r="C15210" t="inlineStr">
        <is>
          <t>S024</t>
        </is>
      </c>
      <c r="D15210" t="inlineStr">
        <is>
          <t>Store_024</t>
        </is>
      </c>
      <c r="E15210" t="inlineStr">
        <is>
          <t>South</t>
        </is>
      </c>
      <c r="F15210" t="inlineStr">
        <is>
          <t>P0125</t>
        </is>
      </c>
      <c r="G15210" t="inlineStr">
        <is>
          <t>Prod_0125</t>
        </is>
      </c>
      <c r="H15210" t="inlineStr">
        <is>
          <t>Toys</t>
        </is>
      </c>
      <c r="I15210" t="n">
        <v>7</v>
      </c>
      <c r="J15210" t="n">
        <v>245.18</v>
      </c>
      <c r="K15210" t="n">
        <v>0</v>
      </c>
      <c r="L15210">
        <f>I15210*J15210*(1-K15210)</f>
        <v/>
      </c>
      <c r="M15210">
        <f>VLOOKUP(F15210,Products!A:D,4,FALSE)*I15210</f>
        <v/>
      </c>
      <c r="N15210">
        <f>L15210-M15210</f>
        <v/>
      </c>
    </row>
    <row r="15211">
      <c r="A15211" t="inlineStr">
        <is>
          <t>T1015209</t>
        </is>
      </c>
      <c r="B15211" t="inlineStr">
        <is>
          <t>2023-01-08</t>
        </is>
      </c>
      <c r="C15211" t="inlineStr">
        <is>
          <t>S018</t>
        </is>
      </c>
      <c r="D15211" t="inlineStr">
        <is>
          <t>Store_018</t>
        </is>
      </c>
      <c r="E15211" t="inlineStr">
        <is>
          <t>South</t>
        </is>
      </c>
      <c r="F15211" t="inlineStr">
        <is>
          <t>P0187</t>
        </is>
      </c>
      <c r="G15211" t="inlineStr">
        <is>
          <t>Prod_0187</t>
        </is>
      </c>
      <c r="H15211" t="inlineStr">
        <is>
          <t>Food</t>
        </is>
      </c>
      <c r="I15211" t="n">
        <v>7</v>
      </c>
      <c r="J15211" t="n">
        <v>746.77</v>
      </c>
      <c r="K15211" t="n">
        <v>0</v>
      </c>
      <c r="L15211">
        <f>I15211*J15211*(1-K15211)</f>
        <v/>
      </c>
      <c r="M15211">
        <f>VLOOKUP(F15211,Products!A:D,4,FALSE)*I15211</f>
        <v/>
      </c>
      <c r="N15211">
        <f>L15211-M15211</f>
        <v/>
      </c>
    </row>
    <row r="15212">
      <c r="A15212" t="inlineStr">
        <is>
          <t>T1015210</t>
        </is>
      </c>
      <c r="B15212" t="inlineStr">
        <is>
          <t>2024-04-08</t>
        </is>
      </c>
      <c r="C15212" t="inlineStr">
        <is>
          <t>S013</t>
        </is>
      </c>
      <c r="D15212" t="inlineStr">
        <is>
          <t>Store_013</t>
        </is>
      </c>
      <c r="E15212" t="inlineStr">
        <is>
          <t>North</t>
        </is>
      </c>
      <c r="F15212" t="inlineStr">
        <is>
          <t>P0098</t>
        </is>
      </c>
      <c r="G15212" t="inlineStr">
        <is>
          <t>Prod_0098</t>
        </is>
      </c>
      <c r="H15212" t="inlineStr">
        <is>
          <t>Clothing</t>
        </is>
      </c>
      <c r="I15212" t="n">
        <v>2</v>
      </c>
      <c r="J15212" t="n">
        <v>420.34</v>
      </c>
      <c r="K15212" t="n">
        <v>0.1</v>
      </c>
      <c r="L15212">
        <f>I15212*J15212*(1-K15212)</f>
        <v/>
      </c>
      <c r="M15212">
        <f>VLOOKUP(F15212,Products!A:D,4,FALSE)*I15212</f>
        <v/>
      </c>
      <c r="N15212">
        <f>L15212-M15212</f>
        <v/>
      </c>
    </row>
    <row r="15213">
      <c r="A15213" t="inlineStr">
        <is>
          <t>T1015211</t>
        </is>
      </c>
      <c r="B15213" t="inlineStr">
        <is>
          <t>2025-04-27</t>
        </is>
      </c>
      <c r="C15213" t="inlineStr">
        <is>
          <t>S038</t>
        </is>
      </c>
      <c r="D15213" t="inlineStr">
        <is>
          <t>Store_038</t>
        </is>
      </c>
      <c r="E15213" t="inlineStr">
        <is>
          <t>East</t>
        </is>
      </c>
      <c r="F15213" t="inlineStr">
        <is>
          <t>P0074</t>
        </is>
      </c>
      <c r="G15213" t="inlineStr">
        <is>
          <t>Prod_0074</t>
        </is>
      </c>
      <c r="H15213" t="inlineStr">
        <is>
          <t>Food</t>
        </is>
      </c>
      <c r="I15213" t="n">
        <v>8</v>
      </c>
      <c r="J15213" t="n">
        <v>958.88</v>
      </c>
      <c r="K15213" t="n">
        <v>0</v>
      </c>
      <c r="L15213">
        <f>I15213*J15213*(1-K15213)</f>
        <v/>
      </c>
      <c r="M15213">
        <f>VLOOKUP(F15213,Products!A:D,4,FALSE)*I15213</f>
        <v/>
      </c>
      <c r="N15213">
        <f>L15213-M15213</f>
        <v/>
      </c>
    </row>
    <row r="15214">
      <c r="A15214" t="inlineStr">
        <is>
          <t>T1015212</t>
        </is>
      </c>
      <c r="B15214" t="inlineStr">
        <is>
          <t>2023-05-25</t>
        </is>
      </c>
      <c r="C15214" t="inlineStr">
        <is>
          <t>S004</t>
        </is>
      </c>
      <c r="D15214" t="inlineStr">
        <is>
          <t>Store_004</t>
        </is>
      </c>
      <c r="E15214" t="inlineStr">
        <is>
          <t>Central</t>
        </is>
      </c>
      <c r="F15214" t="inlineStr">
        <is>
          <t>P0108</t>
        </is>
      </c>
      <c r="G15214" t="inlineStr">
        <is>
          <t>Prod_0108</t>
        </is>
      </c>
      <c r="H15214" t="inlineStr">
        <is>
          <t>Stationery</t>
        </is>
      </c>
      <c r="I15214" t="n">
        <v>4</v>
      </c>
      <c r="J15214" t="n">
        <v>654.1</v>
      </c>
      <c r="K15214" t="n">
        <v>0.1</v>
      </c>
      <c r="L15214">
        <f>I15214*J15214*(1-K15214)</f>
        <v/>
      </c>
      <c r="M15214">
        <f>VLOOKUP(F15214,Products!A:D,4,FALSE)*I15214</f>
        <v/>
      </c>
      <c r="N15214">
        <f>L15214-M15214</f>
        <v/>
      </c>
    </row>
    <row r="15215">
      <c r="A15215" t="inlineStr">
        <is>
          <t>T1015213</t>
        </is>
      </c>
      <c r="B15215" t="inlineStr">
        <is>
          <t>2025-09-08</t>
        </is>
      </c>
      <c r="C15215" t="inlineStr">
        <is>
          <t>S005</t>
        </is>
      </c>
      <c r="D15215" t="inlineStr">
        <is>
          <t>Store_005</t>
        </is>
      </c>
      <c r="E15215" t="inlineStr">
        <is>
          <t>Central</t>
        </is>
      </c>
      <c r="F15215" t="inlineStr">
        <is>
          <t>P0116</t>
        </is>
      </c>
      <c r="G15215" t="inlineStr">
        <is>
          <t>Prod_0116</t>
        </is>
      </c>
      <c r="H15215" t="inlineStr">
        <is>
          <t>Clothing</t>
        </is>
      </c>
      <c r="I15215" t="n">
        <v>6</v>
      </c>
      <c r="J15215" t="n">
        <v>703.35</v>
      </c>
      <c r="K15215" t="n">
        <v>0.2</v>
      </c>
      <c r="L15215">
        <f>I15215*J15215*(1-K15215)</f>
        <v/>
      </c>
      <c r="M15215">
        <f>VLOOKUP(F15215,Products!A:D,4,FALSE)*I15215</f>
        <v/>
      </c>
      <c r="N15215">
        <f>L15215-M15215</f>
        <v/>
      </c>
    </row>
    <row r="15216">
      <c r="A15216" t="inlineStr">
        <is>
          <t>T1015214</t>
        </is>
      </c>
      <c r="B15216" t="inlineStr">
        <is>
          <t>2024-01-06</t>
        </is>
      </c>
      <c r="C15216" t="inlineStr">
        <is>
          <t>S026</t>
        </is>
      </c>
      <c r="D15216" t="inlineStr">
        <is>
          <t>Store_026</t>
        </is>
      </c>
      <c r="E15216" t="inlineStr">
        <is>
          <t>North</t>
        </is>
      </c>
      <c r="F15216" t="inlineStr">
        <is>
          <t>P0185</t>
        </is>
      </c>
      <c r="G15216" t="inlineStr">
        <is>
          <t>Prod_0185</t>
        </is>
      </c>
      <c r="H15216" t="inlineStr">
        <is>
          <t>Food</t>
        </is>
      </c>
      <c r="I15216" t="n">
        <v>4</v>
      </c>
      <c r="J15216" t="n">
        <v>487.01</v>
      </c>
      <c r="K15216" t="n">
        <v>0.2</v>
      </c>
      <c r="L15216">
        <f>I15216*J15216*(1-K15216)</f>
        <v/>
      </c>
      <c r="M15216">
        <f>VLOOKUP(F15216,Products!A:D,4,FALSE)*I15216</f>
        <v/>
      </c>
      <c r="N15216">
        <f>L15216-M15216</f>
        <v/>
      </c>
    </row>
    <row r="15217">
      <c r="A15217" t="inlineStr">
        <is>
          <t>T1015215</t>
        </is>
      </c>
      <c r="B15217" t="inlineStr">
        <is>
          <t>2024-01-26</t>
        </is>
      </c>
      <c r="C15217" t="inlineStr">
        <is>
          <t>S032</t>
        </is>
      </c>
      <c r="D15217" t="inlineStr">
        <is>
          <t>Store_032</t>
        </is>
      </c>
      <c r="E15217" t="inlineStr">
        <is>
          <t>Central</t>
        </is>
      </c>
      <c r="F15217" t="inlineStr">
        <is>
          <t>P0185</t>
        </is>
      </c>
      <c r="G15217" t="inlineStr">
        <is>
          <t>Prod_0185</t>
        </is>
      </c>
      <c r="H15217" t="inlineStr">
        <is>
          <t>Food</t>
        </is>
      </c>
      <c r="I15217" t="n">
        <v>9</v>
      </c>
      <c r="J15217" t="n">
        <v>453.66</v>
      </c>
      <c r="K15217" t="n">
        <v>0.05</v>
      </c>
      <c r="L15217">
        <f>I15217*J15217*(1-K15217)</f>
        <v/>
      </c>
      <c r="M15217">
        <f>VLOOKUP(F15217,Products!A:D,4,FALSE)*I15217</f>
        <v/>
      </c>
      <c r="N15217">
        <f>L15217-M15217</f>
        <v/>
      </c>
    </row>
    <row r="15218">
      <c r="A15218" t="inlineStr">
        <is>
          <t>T1015216</t>
        </is>
      </c>
      <c r="B15218" t="inlineStr">
        <is>
          <t>2023-10-26</t>
        </is>
      </c>
      <c r="C15218" t="inlineStr">
        <is>
          <t>S042</t>
        </is>
      </c>
      <c r="D15218" t="inlineStr">
        <is>
          <t>Store_042</t>
        </is>
      </c>
      <c r="E15218" t="inlineStr">
        <is>
          <t>Central</t>
        </is>
      </c>
      <c r="F15218" t="inlineStr">
        <is>
          <t>P0158</t>
        </is>
      </c>
      <c r="G15218" t="inlineStr">
        <is>
          <t>Prod_0158</t>
        </is>
      </c>
      <c r="H15218" t="inlineStr">
        <is>
          <t>Beverages</t>
        </is>
      </c>
      <c r="I15218" t="n">
        <v>7</v>
      </c>
      <c r="J15218" t="n">
        <v>313.96</v>
      </c>
      <c r="K15218" t="n">
        <v>0</v>
      </c>
      <c r="L15218">
        <f>I15218*J15218*(1-K15218)</f>
        <v/>
      </c>
      <c r="M15218">
        <f>VLOOKUP(F15218,Products!A:D,4,FALSE)*I15218</f>
        <v/>
      </c>
      <c r="N15218">
        <f>L15218-M15218</f>
        <v/>
      </c>
    </row>
    <row r="15219">
      <c r="A15219" t="inlineStr">
        <is>
          <t>T1015217</t>
        </is>
      </c>
      <c r="B15219" t="inlineStr">
        <is>
          <t>2023-04-03</t>
        </is>
      </c>
      <c r="C15219" t="inlineStr">
        <is>
          <t>S028</t>
        </is>
      </c>
      <c r="D15219" t="inlineStr">
        <is>
          <t>Store_028</t>
        </is>
      </c>
      <c r="E15219" t="inlineStr">
        <is>
          <t>North</t>
        </is>
      </c>
      <c r="F15219" t="inlineStr">
        <is>
          <t>P0113</t>
        </is>
      </c>
      <c r="G15219" t="inlineStr">
        <is>
          <t>Prod_0113</t>
        </is>
      </c>
      <c r="H15219" t="inlineStr">
        <is>
          <t>Toys</t>
        </is>
      </c>
      <c r="I15219" t="n">
        <v>6</v>
      </c>
      <c r="J15219" t="n">
        <v>575.41</v>
      </c>
      <c r="K15219" t="n">
        <v>0</v>
      </c>
      <c r="L15219">
        <f>I15219*J15219*(1-K15219)</f>
        <v/>
      </c>
      <c r="M15219">
        <f>VLOOKUP(F15219,Products!A:D,4,FALSE)*I15219</f>
        <v/>
      </c>
      <c r="N15219">
        <f>L15219-M15219</f>
        <v/>
      </c>
    </row>
    <row r="15220">
      <c r="A15220" t="inlineStr">
        <is>
          <t>T1015218</t>
        </is>
      </c>
      <c r="B15220" t="inlineStr">
        <is>
          <t>2023-08-29</t>
        </is>
      </c>
      <c r="C15220" t="inlineStr">
        <is>
          <t>S013</t>
        </is>
      </c>
      <c r="D15220" t="inlineStr">
        <is>
          <t>Store_013</t>
        </is>
      </c>
      <c r="E15220" t="inlineStr">
        <is>
          <t>North</t>
        </is>
      </c>
      <c r="F15220" t="inlineStr">
        <is>
          <t>P0078</t>
        </is>
      </c>
      <c r="G15220" t="inlineStr">
        <is>
          <t>Prod_0078</t>
        </is>
      </c>
      <c r="H15220" t="inlineStr">
        <is>
          <t>Electronics</t>
        </is>
      </c>
      <c r="I15220" t="n">
        <v>3</v>
      </c>
      <c r="J15220" t="n">
        <v>632.01</v>
      </c>
      <c r="K15220" t="n">
        <v>0</v>
      </c>
      <c r="L15220">
        <f>I15220*J15220*(1-K15220)</f>
        <v/>
      </c>
      <c r="M15220">
        <f>VLOOKUP(F15220,Products!A:D,4,FALSE)*I15220</f>
        <v/>
      </c>
      <c r="N15220">
        <f>L15220-M15220</f>
        <v/>
      </c>
    </row>
    <row r="15221">
      <c r="A15221" t="inlineStr">
        <is>
          <t>T1015219</t>
        </is>
      </c>
      <c r="B15221" t="inlineStr">
        <is>
          <t>2025-06-12</t>
        </is>
      </c>
      <c r="C15221" t="inlineStr">
        <is>
          <t>S048</t>
        </is>
      </c>
      <c r="D15221" t="inlineStr">
        <is>
          <t>Store_048</t>
        </is>
      </c>
      <c r="E15221" t="inlineStr">
        <is>
          <t>South</t>
        </is>
      </c>
      <c r="F15221" t="inlineStr">
        <is>
          <t>P0198</t>
        </is>
      </c>
      <c r="G15221" t="inlineStr">
        <is>
          <t>Prod_0198</t>
        </is>
      </c>
      <c r="H15221" t="inlineStr">
        <is>
          <t>Beverages</t>
        </is>
      </c>
      <c r="I15221" t="n">
        <v>6</v>
      </c>
      <c r="J15221" t="n">
        <v>1011.49</v>
      </c>
      <c r="K15221" t="n">
        <v>0.05</v>
      </c>
      <c r="L15221">
        <f>I15221*J15221*(1-K15221)</f>
        <v/>
      </c>
      <c r="M15221">
        <f>VLOOKUP(F15221,Products!A:D,4,FALSE)*I15221</f>
        <v/>
      </c>
      <c r="N15221">
        <f>L15221-M15221</f>
        <v/>
      </c>
    </row>
    <row r="15222">
      <c r="A15222" t="inlineStr">
        <is>
          <t>T1015220</t>
        </is>
      </c>
      <c r="B15222" t="inlineStr">
        <is>
          <t>2023-02-25</t>
        </is>
      </c>
      <c r="C15222" t="inlineStr">
        <is>
          <t>S049</t>
        </is>
      </c>
      <c r="D15222" t="inlineStr">
        <is>
          <t>Store_049</t>
        </is>
      </c>
      <c r="E15222" t="inlineStr">
        <is>
          <t>North</t>
        </is>
      </c>
      <c r="F15222" t="inlineStr">
        <is>
          <t>P0107</t>
        </is>
      </c>
      <c r="G15222" t="inlineStr">
        <is>
          <t>Prod_0107</t>
        </is>
      </c>
      <c r="H15222" t="inlineStr">
        <is>
          <t>Stationery</t>
        </is>
      </c>
      <c r="I15222" t="n">
        <v>2</v>
      </c>
      <c r="J15222" t="n">
        <v>857.24</v>
      </c>
      <c r="K15222" t="n">
        <v>0</v>
      </c>
      <c r="L15222">
        <f>I15222*J15222*(1-K15222)</f>
        <v/>
      </c>
      <c r="M15222">
        <f>VLOOKUP(F15222,Products!A:D,4,FALSE)*I15222</f>
        <v/>
      </c>
      <c r="N15222">
        <f>L15222-M15222</f>
        <v/>
      </c>
    </row>
    <row r="15223">
      <c r="A15223" t="inlineStr">
        <is>
          <t>T1015221</t>
        </is>
      </c>
      <c r="B15223" t="inlineStr">
        <is>
          <t>2023-12-29</t>
        </is>
      </c>
      <c r="C15223" t="inlineStr">
        <is>
          <t>S021</t>
        </is>
      </c>
      <c r="D15223" t="inlineStr">
        <is>
          <t>Store_021</t>
        </is>
      </c>
      <c r="E15223" t="inlineStr">
        <is>
          <t>North</t>
        </is>
      </c>
      <c r="F15223" t="inlineStr">
        <is>
          <t>P0107</t>
        </is>
      </c>
      <c r="G15223" t="inlineStr">
        <is>
          <t>Prod_0107</t>
        </is>
      </c>
      <c r="H15223" t="inlineStr">
        <is>
          <t>Stationery</t>
        </is>
      </c>
      <c r="I15223" t="n">
        <v>8</v>
      </c>
      <c r="J15223" t="n">
        <v>596.96</v>
      </c>
      <c r="K15223" t="n">
        <v>0.05</v>
      </c>
      <c r="L15223">
        <f>I15223*J15223*(1-K15223)</f>
        <v/>
      </c>
      <c r="M15223">
        <f>VLOOKUP(F15223,Products!A:D,4,FALSE)*I15223</f>
        <v/>
      </c>
      <c r="N15223">
        <f>L15223-M15223</f>
        <v/>
      </c>
    </row>
    <row r="15224">
      <c r="A15224" t="inlineStr">
        <is>
          <t>T1015222</t>
        </is>
      </c>
      <c r="B15224" t="inlineStr">
        <is>
          <t>2025-08-19</t>
        </is>
      </c>
      <c r="C15224" t="inlineStr">
        <is>
          <t>S032</t>
        </is>
      </c>
      <c r="D15224" t="inlineStr">
        <is>
          <t>Store_032</t>
        </is>
      </c>
      <c r="E15224" t="inlineStr">
        <is>
          <t>Central</t>
        </is>
      </c>
      <c r="F15224" t="inlineStr">
        <is>
          <t>P0144</t>
        </is>
      </c>
      <c r="G15224" t="inlineStr">
        <is>
          <t>Prod_0144</t>
        </is>
      </c>
      <c r="H15224" t="inlineStr">
        <is>
          <t>Stationery</t>
        </is>
      </c>
      <c r="I15224" t="n">
        <v>4</v>
      </c>
      <c r="J15224" t="n">
        <v>225.14</v>
      </c>
      <c r="K15224" t="n">
        <v>0</v>
      </c>
      <c r="L15224">
        <f>I15224*J15224*(1-K15224)</f>
        <v/>
      </c>
      <c r="M15224">
        <f>VLOOKUP(F15224,Products!A:D,4,FALSE)*I15224</f>
        <v/>
      </c>
      <c r="N15224">
        <f>L15224-M15224</f>
        <v/>
      </c>
    </row>
    <row r="15225">
      <c r="A15225" t="inlineStr">
        <is>
          <t>T1015223</t>
        </is>
      </c>
      <c r="B15225" t="inlineStr">
        <is>
          <t>2023-09-28</t>
        </is>
      </c>
      <c r="C15225" t="inlineStr">
        <is>
          <t>S047</t>
        </is>
      </c>
      <c r="D15225" t="inlineStr">
        <is>
          <t>Store_047</t>
        </is>
      </c>
      <c r="E15225" t="inlineStr">
        <is>
          <t>North</t>
        </is>
      </c>
      <c r="F15225" t="inlineStr">
        <is>
          <t>P0049</t>
        </is>
      </c>
      <c r="G15225" t="inlineStr">
        <is>
          <t>Prod_0049</t>
        </is>
      </c>
      <c r="H15225" t="inlineStr">
        <is>
          <t>Beverages</t>
        </is>
      </c>
      <c r="I15225" t="n">
        <v>5</v>
      </c>
      <c r="J15225" t="n">
        <v>216.17</v>
      </c>
      <c r="K15225" t="n">
        <v>0</v>
      </c>
      <c r="L15225">
        <f>I15225*J15225*(1-K15225)</f>
        <v/>
      </c>
      <c r="M15225">
        <f>VLOOKUP(F15225,Products!A:D,4,FALSE)*I15225</f>
        <v/>
      </c>
      <c r="N15225">
        <f>L15225-M15225</f>
        <v/>
      </c>
    </row>
    <row r="15226">
      <c r="A15226" t="inlineStr">
        <is>
          <t>T1015224</t>
        </is>
      </c>
      <c r="B15226" t="inlineStr">
        <is>
          <t>2023-04-08</t>
        </is>
      </c>
      <c r="C15226" t="inlineStr">
        <is>
          <t>S008</t>
        </is>
      </c>
      <c r="D15226" t="inlineStr">
        <is>
          <t>Store_008</t>
        </is>
      </c>
      <c r="E15226" t="inlineStr">
        <is>
          <t>East</t>
        </is>
      </c>
      <c r="F15226" t="inlineStr">
        <is>
          <t>P0151</t>
        </is>
      </c>
      <c r="G15226" t="inlineStr">
        <is>
          <t>Prod_0151</t>
        </is>
      </c>
      <c r="H15226" t="inlineStr">
        <is>
          <t>Food</t>
        </is>
      </c>
      <c r="I15226" t="n">
        <v>3</v>
      </c>
      <c r="J15226" t="n">
        <v>864.37</v>
      </c>
      <c r="K15226" t="n">
        <v>0</v>
      </c>
      <c r="L15226">
        <f>I15226*J15226*(1-K15226)</f>
        <v/>
      </c>
      <c r="M15226">
        <f>VLOOKUP(F15226,Products!A:D,4,FALSE)*I15226</f>
        <v/>
      </c>
      <c r="N15226">
        <f>L15226-M15226</f>
        <v/>
      </c>
    </row>
    <row r="15227">
      <c r="A15227" t="inlineStr">
        <is>
          <t>T1015225</t>
        </is>
      </c>
      <c r="B15227" t="inlineStr">
        <is>
          <t>2025-07-06</t>
        </is>
      </c>
      <c r="C15227" t="inlineStr">
        <is>
          <t>S028</t>
        </is>
      </c>
      <c r="D15227" t="inlineStr">
        <is>
          <t>Store_028</t>
        </is>
      </c>
      <c r="E15227" t="inlineStr">
        <is>
          <t>North</t>
        </is>
      </c>
      <c r="F15227" t="inlineStr">
        <is>
          <t>P0031</t>
        </is>
      </c>
      <c r="G15227" t="inlineStr">
        <is>
          <t>Prod_0031</t>
        </is>
      </c>
      <c r="H15227" t="inlineStr">
        <is>
          <t>Food</t>
        </is>
      </c>
      <c r="I15227" t="n">
        <v>4</v>
      </c>
      <c r="J15227" t="n">
        <v>174.71</v>
      </c>
      <c r="K15227" t="n">
        <v>0.2</v>
      </c>
      <c r="L15227">
        <f>I15227*J15227*(1-K15227)</f>
        <v/>
      </c>
      <c r="M15227">
        <f>VLOOKUP(F15227,Products!A:D,4,FALSE)*I15227</f>
        <v/>
      </c>
      <c r="N15227">
        <f>L15227-M15227</f>
        <v/>
      </c>
    </row>
    <row r="15228">
      <c r="A15228" t="inlineStr">
        <is>
          <t>T1015226</t>
        </is>
      </c>
      <c r="B15228" t="inlineStr">
        <is>
          <t>2024-07-09</t>
        </is>
      </c>
      <c r="C15228" t="inlineStr">
        <is>
          <t>S041</t>
        </is>
      </c>
      <c r="D15228" t="inlineStr">
        <is>
          <t>Store_041</t>
        </is>
      </c>
      <c r="E15228" t="inlineStr">
        <is>
          <t>East</t>
        </is>
      </c>
      <c r="F15228" t="inlineStr">
        <is>
          <t>P0099</t>
        </is>
      </c>
      <c r="G15228" t="inlineStr">
        <is>
          <t>Prod_0099</t>
        </is>
      </c>
      <c r="H15228" t="inlineStr">
        <is>
          <t>Beverages</t>
        </is>
      </c>
      <c r="I15228" t="n">
        <v>7</v>
      </c>
      <c r="J15228" t="n">
        <v>101.59</v>
      </c>
      <c r="K15228" t="n">
        <v>0</v>
      </c>
      <c r="L15228">
        <f>I15228*J15228*(1-K15228)</f>
        <v/>
      </c>
      <c r="M15228">
        <f>VLOOKUP(F15228,Products!A:D,4,FALSE)*I15228</f>
        <v/>
      </c>
      <c r="N15228">
        <f>L15228-M15228</f>
        <v/>
      </c>
    </row>
    <row r="15229">
      <c r="A15229" t="inlineStr">
        <is>
          <t>T1015227</t>
        </is>
      </c>
      <c r="B15229" t="inlineStr">
        <is>
          <t>2024-08-04</t>
        </is>
      </c>
      <c r="C15229" t="inlineStr">
        <is>
          <t>S044</t>
        </is>
      </c>
      <c r="D15229" t="inlineStr">
        <is>
          <t>Store_044</t>
        </is>
      </c>
      <c r="E15229" t="inlineStr">
        <is>
          <t>North</t>
        </is>
      </c>
      <c r="F15229" t="inlineStr">
        <is>
          <t>P0165</t>
        </is>
      </c>
      <c r="G15229" t="inlineStr">
        <is>
          <t>Prod_0165</t>
        </is>
      </c>
      <c r="H15229" t="inlineStr">
        <is>
          <t>Clothing</t>
        </is>
      </c>
      <c r="I15229" t="n">
        <v>6</v>
      </c>
      <c r="J15229" t="n">
        <v>745.46</v>
      </c>
      <c r="K15229" t="n">
        <v>0</v>
      </c>
      <c r="L15229">
        <f>I15229*J15229*(1-K15229)</f>
        <v/>
      </c>
      <c r="M15229">
        <f>VLOOKUP(F15229,Products!A:D,4,FALSE)*I15229</f>
        <v/>
      </c>
      <c r="N15229">
        <f>L15229-M15229</f>
        <v/>
      </c>
    </row>
    <row r="15230">
      <c r="A15230" t="inlineStr">
        <is>
          <t>T1015228</t>
        </is>
      </c>
      <c r="B15230" t="inlineStr">
        <is>
          <t>2024-11-05</t>
        </is>
      </c>
      <c r="C15230" t="inlineStr">
        <is>
          <t>S004</t>
        </is>
      </c>
      <c r="D15230" t="inlineStr">
        <is>
          <t>Store_004</t>
        </is>
      </c>
      <c r="E15230" t="inlineStr">
        <is>
          <t>Central</t>
        </is>
      </c>
      <c r="F15230" t="inlineStr">
        <is>
          <t>P0107</t>
        </is>
      </c>
      <c r="G15230" t="inlineStr">
        <is>
          <t>Prod_0107</t>
        </is>
      </c>
      <c r="H15230" t="inlineStr">
        <is>
          <t>Stationery</t>
        </is>
      </c>
      <c r="I15230" t="n">
        <v>3</v>
      </c>
      <c r="J15230" t="n">
        <v>865.58</v>
      </c>
      <c r="K15230" t="n">
        <v>0</v>
      </c>
      <c r="L15230">
        <f>I15230*J15230*(1-K15230)</f>
        <v/>
      </c>
      <c r="M15230">
        <f>VLOOKUP(F15230,Products!A:D,4,FALSE)*I15230</f>
        <v/>
      </c>
      <c r="N15230">
        <f>L15230-M15230</f>
        <v/>
      </c>
    </row>
    <row r="15231">
      <c r="A15231" t="inlineStr">
        <is>
          <t>T1015229</t>
        </is>
      </c>
      <c r="B15231" t="inlineStr">
        <is>
          <t>2023-07-02</t>
        </is>
      </c>
      <c r="C15231" t="inlineStr">
        <is>
          <t>S033</t>
        </is>
      </c>
      <c r="D15231" t="inlineStr">
        <is>
          <t>Store_033</t>
        </is>
      </c>
      <c r="E15231" t="inlineStr">
        <is>
          <t>North</t>
        </is>
      </c>
      <c r="F15231" t="inlineStr">
        <is>
          <t>P0181</t>
        </is>
      </c>
      <c r="G15231" t="inlineStr">
        <is>
          <t>Prod_0181</t>
        </is>
      </c>
      <c r="H15231" t="inlineStr">
        <is>
          <t>Electronics</t>
        </is>
      </c>
      <c r="I15231" t="n">
        <v>5</v>
      </c>
      <c r="J15231" t="n">
        <v>772.89</v>
      </c>
      <c r="K15231" t="n">
        <v>0</v>
      </c>
      <c r="L15231">
        <f>I15231*J15231*(1-K15231)</f>
        <v/>
      </c>
      <c r="M15231">
        <f>VLOOKUP(F15231,Products!A:D,4,FALSE)*I15231</f>
        <v/>
      </c>
      <c r="N15231">
        <f>L15231-M15231</f>
        <v/>
      </c>
    </row>
    <row r="15232">
      <c r="A15232" t="inlineStr">
        <is>
          <t>T1015230</t>
        </is>
      </c>
      <c r="B15232" t="inlineStr">
        <is>
          <t>2023-02-04</t>
        </is>
      </c>
      <c r="C15232" t="inlineStr">
        <is>
          <t>S035</t>
        </is>
      </c>
      <c r="D15232" t="inlineStr">
        <is>
          <t>Store_035</t>
        </is>
      </c>
      <c r="E15232" t="inlineStr">
        <is>
          <t>Central</t>
        </is>
      </c>
      <c r="F15232" t="inlineStr">
        <is>
          <t>P0115</t>
        </is>
      </c>
      <c r="G15232" t="inlineStr">
        <is>
          <t>Prod_0115</t>
        </is>
      </c>
      <c r="H15232" t="inlineStr">
        <is>
          <t>Clothing</t>
        </is>
      </c>
      <c r="I15232" t="n">
        <v>5</v>
      </c>
      <c r="J15232" t="n">
        <v>608.28</v>
      </c>
      <c r="K15232" t="n">
        <v>0</v>
      </c>
      <c r="L15232">
        <f>I15232*J15232*(1-K15232)</f>
        <v/>
      </c>
      <c r="M15232">
        <f>VLOOKUP(F15232,Products!A:D,4,FALSE)*I15232</f>
        <v/>
      </c>
      <c r="N15232">
        <f>L15232-M15232</f>
        <v/>
      </c>
    </row>
    <row r="15233">
      <c r="A15233" t="inlineStr">
        <is>
          <t>T1015231</t>
        </is>
      </c>
      <c r="B15233" t="inlineStr">
        <is>
          <t>2024-07-11</t>
        </is>
      </c>
      <c r="C15233" t="inlineStr">
        <is>
          <t>S044</t>
        </is>
      </c>
      <c r="D15233" t="inlineStr">
        <is>
          <t>Store_044</t>
        </is>
      </c>
      <c r="E15233" t="inlineStr">
        <is>
          <t>North</t>
        </is>
      </c>
      <c r="F15233" t="inlineStr">
        <is>
          <t>P0058</t>
        </is>
      </c>
      <c r="G15233" t="inlineStr">
        <is>
          <t>Prod_0058</t>
        </is>
      </c>
      <c r="H15233" t="inlineStr">
        <is>
          <t>Stationery</t>
        </is>
      </c>
      <c r="I15233" t="n">
        <v>5</v>
      </c>
      <c r="J15233" t="n">
        <v>394.76</v>
      </c>
      <c r="K15233" t="n">
        <v>0</v>
      </c>
      <c r="L15233">
        <f>I15233*J15233*(1-K15233)</f>
        <v/>
      </c>
      <c r="M15233">
        <f>VLOOKUP(F15233,Products!A:D,4,FALSE)*I15233</f>
        <v/>
      </c>
      <c r="N15233">
        <f>L15233-M15233</f>
        <v/>
      </c>
    </row>
    <row r="15234">
      <c r="A15234" t="inlineStr">
        <is>
          <t>T1015232</t>
        </is>
      </c>
      <c r="B15234" t="inlineStr">
        <is>
          <t>2025-03-28</t>
        </is>
      </c>
      <c r="C15234" t="inlineStr">
        <is>
          <t>S026</t>
        </is>
      </c>
      <c r="D15234" t="inlineStr">
        <is>
          <t>Store_026</t>
        </is>
      </c>
      <c r="E15234" t="inlineStr">
        <is>
          <t>North</t>
        </is>
      </c>
      <c r="F15234" t="inlineStr">
        <is>
          <t>P0066</t>
        </is>
      </c>
      <c r="G15234" t="inlineStr">
        <is>
          <t>Prod_0066</t>
        </is>
      </c>
      <c r="H15234" t="inlineStr">
        <is>
          <t>Household</t>
        </is>
      </c>
      <c r="I15234" t="n">
        <v>8</v>
      </c>
      <c r="J15234" t="n">
        <v>493.2</v>
      </c>
      <c r="K15234" t="n">
        <v>0.15</v>
      </c>
      <c r="L15234">
        <f>I15234*J15234*(1-K15234)</f>
        <v/>
      </c>
      <c r="M15234">
        <f>VLOOKUP(F15234,Products!A:D,4,FALSE)*I15234</f>
        <v/>
      </c>
      <c r="N15234">
        <f>L15234-M15234</f>
        <v/>
      </c>
    </row>
    <row r="15235">
      <c r="A15235" t="inlineStr">
        <is>
          <t>T1015233</t>
        </is>
      </c>
      <c r="B15235" t="inlineStr">
        <is>
          <t>2024-08-02</t>
        </is>
      </c>
      <c r="C15235" t="inlineStr">
        <is>
          <t>S025</t>
        </is>
      </c>
      <c r="D15235" t="inlineStr">
        <is>
          <t>Store_025</t>
        </is>
      </c>
      <c r="E15235" t="inlineStr">
        <is>
          <t>Central</t>
        </is>
      </c>
      <c r="F15235" t="inlineStr">
        <is>
          <t>P0062</t>
        </is>
      </c>
      <c r="G15235" t="inlineStr">
        <is>
          <t>Prod_0062</t>
        </is>
      </c>
      <c r="H15235" t="inlineStr">
        <is>
          <t>Beverages</t>
        </is>
      </c>
      <c r="I15235" t="n">
        <v>6</v>
      </c>
      <c r="J15235" t="n">
        <v>495.54</v>
      </c>
      <c r="K15235" t="n">
        <v>0.15</v>
      </c>
      <c r="L15235">
        <f>I15235*J15235*(1-K15235)</f>
        <v/>
      </c>
      <c r="M15235">
        <f>VLOOKUP(F15235,Products!A:D,4,FALSE)*I15235</f>
        <v/>
      </c>
      <c r="N15235">
        <f>L15235-M15235</f>
        <v/>
      </c>
    </row>
    <row r="15236">
      <c r="A15236" t="inlineStr">
        <is>
          <t>T1015234</t>
        </is>
      </c>
      <c r="B15236" t="inlineStr">
        <is>
          <t>2023-07-18</t>
        </is>
      </c>
      <c r="C15236" t="inlineStr">
        <is>
          <t>S011</t>
        </is>
      </c>
      <c r="D15236" t="inlineStr">
        <is>
          <t>Store_011</t>
        </is>
      </c>
      <c r="E15236" t="inlineStr">
        <is>
          <t>South</t>
        </is>
      </c>
      <c r="F15236" t="inlineStr">
        <is>
          <t>P0139</t>
        </is>
      </c>
      <c r="G15236" t="inlineStr">
        <is>
          <t>Prod_0139</t>
        </is>
      </c>
      <c r="H15236" t="inlineStr">
        <is>
          <t>Clothing</t>
        </is>
      </c>
      <c r="I15236" t="n">
        <v>9</v>
      </c>
      <c r="J15236" t="n">
        <v>684.4</v>
      </c>
      <c r="K15236" t="n">
        <v>0</v>
      </c>
      <c r="L15236">
        <f>I15236*J15236*(1-K15236)</f>
        <v/>
      </c>
      <c r="M15236">
        <f>VLOOKUP(F15236,Products!A:D,4,FALSE)*I15236</f>
        <v/>
      </c>
      <c r="N15236">
        <f>L15236-M15236</f>
        <v/>
      </c>
    </row>
    <row r="15237">
      <c r="A15237" t="inlineStr">
        <is>
          <t>T1015235</t>
        </is>
      </c>
      <c r="B15237" t="inlineStr">
        <is>
          <t>2023-11-24</t>
        </is>
      </c>
      <c r="C15237" t="inlineStr">
        <is>
          <t>S018</t>
        </is>
      </c>
      <c r="D15237" t="inlineStr">
        <is>
          <t>Store_018</t>
        </is>
      </c>
      <c r="E15237" t="inlineStr">
        <is>
          <t>South</t>
        </is>
      </c>
      <c r="F15237" t="inlineStr">
        <is>
          <t>P0056</t>
        </is>
      </c>
      <c r="G15237" t="inlineStr">
        <is>
          <t>Prod_0056</t>
        </is>
      </c>
      <c r="H15237" t="inlineStr">
        <is>
          <t>Household</t>
        </is>
      </c>
      <c r="I15237" t="n">
        <v>1</v>
      </c>
      <c r="J15237" t="n">
        <v>281.87</v>
      </c>
      <c r="K15237" t="n">
        <v>0.1</v>
      </c>
      <c r="L15237">
        <f>I15237*J15237*(1-K15237)</f>
        <v/>
      </c>
      <c r="M15237">
        <f>VLOOKUP(F15237,Products!A:D,4,FALSE)*I15237</f>
        <v/>
      </c>
      <c r="N15237">
        <f>L15237-M15237</f>
        <v/>
      </c>
    </row>
    <row r="15238">
      <c r="A15238" t="inlineStr">
        <is>
          <t>T1015236</t>
        </is>
      </c>
      <c r="B15238" t="inlineStr">
        <is>
          <t>2025-09-19</t>
        </is>
      </c>
      <c r="C15238" t="inlineStr">
        <is>
          <t>S016</t>
        </is>
      </c>
      <c r="D15238" t="inlineStr">
        <is>
          <t>Store_016</t>
        </is>
      </c>
      <c r="E15238" t="inlineStr">
        <is>
          <t>West</t>
        </is>
      </c>
      <c r="F15238" t="inlineStr">
        <is>
          <t>P0092</t>
        </is>
      </c>
      <c r="G15238" t="inlineStr">
        <is>
          <t>Prod_0092</t>
        </is>
      </c>
      <c r="H15238" t="inlineStr">
        <is>
          <t>Household</t>
        </is>
      </c>
      <c r="I15238" t="n">
        <v>9</v>
      </c>
      <c r="J15238" t="n">
        <v>285.29</v>
      </c>
      <c r="K15238" t="n">
        <v>0.15</v>
      </c>
      <c r="L15238">
        <f>I15238*J15238*(1-K15238)</f>
        <v/>
      </c>
      <c r="M15238">
        <f>VLOOKUP(F15238,Products!A:D,4,FALSE)*I15238</f>
        <v/>
      </c>
      <c r="N15238">
        <f>L15238-M15238</f>
        <v/>
      </c>
    </row>
    <row r="15239">
      <c r="A15239" t="inlineStr">
        <is>
          <t>T1015237</t>
        </is>
      </c>
      <c r="B15239" t="inlineStr">
        <is>
          <t>2023-12-25</t>
        </is>
      </c>
      <c r="C15239" t="inlineStr">
        <is>
          <t>S019</t>
        </is>
      </c>
      <c r="D15239" t="inlineStr">
        <is>
          <t>Store_019</t>
        </is>
      </c>
      <c r="E15239" t="inlineStr">
        <is>
          <t>East</t>
        </is>
      </c>
      <c r="F15239" t="inlineStr">
        <is>
          <t>P0028</t>
        </is>
      </c>
      <c r="G15239" t="inlineStr">
        <is>
          <t>Prod_0028</t>
        </is>
      </c>
      <c r="H15239" t="inlineStr">
        <is>
          <t>Food</t>
        </is>
      </c>
      <c r="I15239" t="n">
        <v>5</v>
      </c>
      <c r="J15239" t="n">
        <v>493.86</v>
      </c>
      <c r="K15239" t="n">
        <v>0</v>
      </c>
      <c r="L15239">
        <f>I15239*J15239*(1-K15239)</f>
        <v/>
      </c>
      <c r="M15239">
        <f>VLOOKUP(F15239,Products!A:D,4,FALSE)*I15239</f>
        <v/>
      </c>
      <c r="N15239">
        <f>L15239-M15239</f>
        <v/>
      </c>
    </row>
    <row r="15240">
      <c r="A15240" t="inlineStr">
        <is>
          <t>T1015238</t>
        </is>
      </c>
      <c r="B15240" t="inlineStr">
        <is>
          <t>2024-10-26</t>
        </is>
      </c>
      <c r="C15240" t="inlineStr">
        <is>
          <t>S005</t>
        </is>
      </c>
      <c r="D15240" t="inlineStr">
        <is>
          <t>Store_005</t>
        </is>
      </c>
      <c r="E15240" t="inlineStr">
        <is>
          <t>Central</t>
        </is>
      </c>
      <c r="F15240" t="inlineStr">
        <is>
          <t>P0126</t>
        </is>
      </c>
      <c r="G15240" t="inlineStr">
        <is>
          <t>Prod_0126</t>
        </is>
      </c>
      <c r="H15240" t="inlineStr">
        <is>
          <t>Toys</t>
        </is>
      </c>
      <c r="I15240" t="n">
        <v>1</v>
      </c>
      <c r="J15240" t="n">
        <v>355</v>
      </c>
      <c r="K15240" t="n">
        <v>0.15</v>
      </c>
      <c r="L15240">
        <f>I15240*J15240*(1-K15240)</f>
        <v/>
      </c>
      <c r="M15240">
        <f>VLOOKUP(F15240,Products!A:D,4,FALSE)*I15240</f>
        <v/>
      </c>
      <c r="N15240">
        <f>L15240-M15240</f>
        <v/>
      </c>
    </row>
    <row r="15241">
      <c r="A15241" t="inlineStr">
        <is>
          <t>T1015239</t>
        </is>
      </c>
      <c r="B15241" t="inlineStr">
        <is>
          <t>2024-11-01</t>
        </is>
      </c>
      <c r="C15241" t="inlineStr">
        <is>
          <t>S009</t>
        </is>
      </c>
      <c r="D15241" t="inlineStr">
        <is>
          <t>Store_009</t>
        </is>
      </c>
      <c r="E15241" t="inlineStr">
        <is>
          <t>Central</t>
        </is>
      </c>
      <c r="F15241" t="inlineStr">
        <is>
          <t>P0029</t>
        </is>
      </c>
      <c r="G15241" t="inlineStr">
        <is>
          <t>Prod_0029</t>
        </is>
      </c>
      <c r="H15241" t="inlineStr">
        <is>
          <t>Clothing</t>
        </is>
      </c>
      <c r="I15241" t="n">
        <v>4</v>
      </c>
      <c r="J15241" t="n">
        <v>761.0599999999999</v>
      </c>
      <c r="K15241" t="n">
        <v>0</v>
      </c>
      <c r="L15241">
        <f>I15241*J15241*(1-K15241)</f>
        <v/>
      </c>
      <c r="M15241">
        <f>VLOOKUP(F15241,Products!A:D,4,FALSE)*I15241</f>
        <v/>
      </c>
      <c r="N15241">
        <f>L15241-M15241</f>
        <v/>
      </c>
    </row>
    <row r="15242">
      <c r="A15242" t="inlineStr">
        <is>
          <t>T1015240</t>
        </is>
      </c>
      <c r="B15242" t="inlineStr">
        <is>
          <t>2023-09-13</t>
        </is>
      </c>
      <c r="C15242" t="inlineStr">
        <is>
          <t>S008</t>
        </is>
      </c>
      <c r="D15242" t="inlineStr">
        <is>
          <t>Store_008</t>
        </is>
      </c>
      <c r="E15242" t="inlineStr">
        <is>
          <t>East</t>
        </is>
      </c>
      <c r="F15242" t="inlineStr">
        <is>
          <t>P0040</t>
        </is>
      </c>
      <c r="G15242" t="inlineStr">
        <is>
          <t>Prod_0040</t>
        </is>
      </c>
      <c r="H15242" t="inlineStr">
        <is>
          <t>Toys</t>
        </is>
      </c>
      <c r="I15242" t="n">
        <v>6</v>
      </c>
      <c r="J15242" t="n">
        <v>68.47</v>
      </c>
      <c r="K15242" t="n">
        <v>0.15</v>
      </c>
      <c r="L15242">
        <f>I15242*J15242*(1-K15242)</f>
        <v/>
      </c>
      <c r="M15242">
        <f>VLOOKUP(F15242,Products!A:D,4,FALSE)*I15242</f>
        <v/>
      </c>
      <c r="N15242">
        <f>L15242-M15242</f>
        <v/>
      </c>
    </row>
    <row r="15243">
      <c r="A15243" t="inlineStr">
        <is>
          <t>T1015241</t>
        </is>
      </c>
      <c r="B15243" t="inlineStr">
        <is>
          <t>2025-07-24</t>
        </is>
      </c>
      <c r="C15243" t="inlineStr">
        <is>
          <t>S002</t>
        </is>
      </c>
      <c r="D15243" t="inlineStr">
        <is>
          <t>Store_002</t>
        </is>
      </c>
      <c r="E15243" t="inlineStr">
        <is>
          <t>South</t>
        </is>
      </c>
      <c r="F15243" t="inlineStr">
        <is>
          <t>P0111</t>
        </is>
      </c>
      <c r="G15243" t="inlineStr">
        <is>
          <t>Prod_0111</t>
        </is>
      </c>
      <c r="H15243" t="inlineStr">
        <is>
          <t>Clothing</t>
        </is>
      </c>
      <c r="I15243" t="n">
        <v>8</v>
      </c>
      <c r="J15243" t="n">
        <v>648.9299999999999</v>
      </c>
      <c r="K15243" t="n">
        <v>0.1</v>
      </c>
      <c r="L15243">
        <f>I15243*J15243*(1-K15243)</f>
        <v/>
      </c>
      <c r="M15243">
        <f>VLOOKUP(F15243,Products!A:D,4,FALSE)*I15243</f>
        <v/>
      </c>
      <c r="N15243">
        <f>L15243-M15243</f>
        <v/>
      </c>
    </row>
    <row r="15244">
      <c r="A15244" t="inlineStr">
        <is>
          <t>T1015242</t>
        </is>
      </c>
      <c r="B15244" t="inlineStr">
        <is>
          <t>2025-04-14</t>
        </is>
      </c>
      <c r="C15244" t="inlineStr">
        <is>
          <t>S010</t>
        </is>
      </c>
      <c r="D15244" t="inlineStr">
        <is>
          <t>Store_010</t>
        </is>
      </c>
      <c r="E15244" t="inlineStr">
        <is>
          <t>North</t>
        </is>
      </c>
      <c r="F15244" t="inlineStr">
        <is>
          <t>P0104</t>
        </is>
      </c>
      <c r="G15244" t="inlineStr">
        <is>
          <t>Prod_0104</t>
        </is>
      </c>
      <c r="H15244" t="inlineStr">
        <is>
          <t>Clothing</t>
        </is>
      </c>
      <c r="I15244" t="n">
        <v>2</v>
      </c>
      <c r="J15244" t="n">
        <v>693.41</v>
      </c>
      <c r="K15244" t="n">
        <v>0</v>
      </c>
      <c r="L15244">
        <f>I15244*J15244*(1-K15244)</f>
        <v/>
      </c>
      <c r="M15244">
        <f>VLOOKUP(F15244,Products!A:D,4,FALSE)*I15244</f>
        <v/>
      </c>
      <c r="N15244">
        <f>L15244-M15244</f>
        <v/>
      </c>
    </row>
    <row r="15245">
      <c r="A15245" t="inlineStr">
        <is>
          <t>T1015243</t>
        </is>
      </c>
      <c r="B15245" t="inlineStr">
        <is>
          <t>2025-05-05</t>
        </is>
      </c>
      <c r="C15245" t="inlineStr">
        <is>
          <t>S025</t>
        </is>
      </c>
      <c r="D15245" t="inlineStr">
        <is>
          <t>Store_025</t>
        </is>
      </c>
      <c r="E15245" t="inlineStr">
        <is>
          <t>Central</t>
        </is>
      </c>
      <c r="F15245" t="inlineStr">
        <is>
          <t>P0128</t>
        </is>
      </c>
      <c r="G15245" t="inlineStr">
        <is>
          <t>Prod_0128</t>
        </is>
      </c>
      <c r="H15245" t="inlineStr">
        <is>
          <t>Toys</t>
        </is>
      </c>
      <c r="I15245" t="n">
        <v>8</v>
      </c>
      <c r="J15245" t="n">
        <v>181.78</v>
      </c>
      <c r="K15245" t="n">
        <v>0.2</v>
      </c>
      <c r="L15245">
        <f>I15245*J15245*(1-K15245)</f>
        <v/>
      </c>
      <c r="M15245">
        <f>VLOOKUP(F15245,Products!A:D,4,FALSE)*I15245</f>
        <v/>
      </c>
      <c r="N15245">
        <f>L15245-M15245</f>
        <v/>
      </c>
    </row>
    <row r="15246">
      <c r="A15246" t="inlineStr">
        <is>
          <t>T1015244</t>
        </is>
      </c>
      <c r="B15246" t="inlineStr">
        <is>
          <t>2025-01-16</t>
        </is>
      </c>
      <c r="C15246" t="inlineStr">
        <is>
          <t>S003</t>
        </is>
      </c>
      <c r="D15246" t="inlineStr">
        <is>
          <t>Store_003</t>
        </is>
      </c>
      <c r="E15246" t="inlineStr">
        <is>
          <t>North</t>
        </is>
      </c>
      <c r="F15246" t="inlineStr">
        <is>
          <t>P0045</t>
        </is>
      </c>
      <c r="G15246" t="inlineStr">
        <is>
          <t>Prod_0045</t>
        </is>
      </c>
      <c r="H15246" t="inlineStr">
        <is>
          <t>Toys</t>
        </is>
      </c>
      <c r="I15246" t="n">
        <v>3</v>
      </c>
      <c r="J15246" t="n">
        <v>197.07</v>
      </c>
      <c r="K15246" t="n">
        <v>0</v>
      </c>
      <c r="L15246">
        <f>I15246*J15246*(1-K15246)</f>
        <v/>
      </c>
      <c r="M15246">
        <f>VLOOKUP(F15246,Products!A:D,4,FALSE)*I15246</f>
        <v/>
      </c>
      <c r="N15246">
        <f>L15246-M15246</f>
        <v/>
      </c>
    </row>
    <row r="15247">
      <c r="A15247" t="inlineStr">
        <is>
          <t>T1015245</t>
        </is>
      </c>
      <c r="B15247" t="inlineStr">
        <is>
          <t>2024-05-19</t>
        </is>
      </c>
      <c r="C15247" t="inlineStr">
        <is>
          <t>S028</t>
        </is>
      </c>
      <c r="D15247" t="inlineStr">
        <is>
          <t>Store_028</t>
        </is>
      </c>
      <c r="E15247" t="inlineStr">
        <is>
          <t>North</t>
        </is>
      </c>
      <c r="F15247" t="inlineStr">
        <is>
          <t>P0028</t>
        </is>
      </c>
      <c r="G15247" t="inlineStr">
        <is>
          <t>Prod_0028</t>
        </is>
      </c>
      <c r="H15247" t="inlineStr">
        <is>
          <t>Food</t>
        </is>
      </c>
      <c r="I15247" t="n">
        <v>1</v>
      </c>
      <c r="J15247" t="n">
        <v>522.27</v>
      </c>
      <c r="K15247" t="n">
        <v>0.1</v>
      </c>
      <c r="L15247">
        <f>I15247*J15247*(1-K15247)</f>
        <v/>
      </c>
      <c r="M15247">
        <f>VLOOKUP(F15247,Products!A:D,4,FALSE)*I15247</f>
        <v/>
      </c>
      <c r="N15247">
        <f>L15247-M15247</f>
        <v/>
      </c>
    </row>
    <row r="15248">
      <c r="A15248" t="inlineStr">
        <is>
          <t>T1015246</t>
        </is>
      </c>
      <c r="B15248" t="inlineStr">
        <is>
          <t>2023-10-26</t>
        </is>
      </c>
      <c r="C15248" t="inlineStr">
        <is>
          <t>S018</t>
        </is>
      </c>
      <c r="D15248" t="inlineStr">
        <is>
          <t>Store_018</t>
        </is>
      </c>
      <c r="E15248" t="inlineStr">
        <is>
          <t>South</t>
        </is>
      </c>
      <c r="F15248" t="inlineStr">
        <is>
          <t>P0023</t>
        </is>
      </c>
      <c r="G15248" t="inlineStr">
        <is>
          <t>Prod_0023</t>
        </is>
      </c>
      <c r="H15248" t="inlineStr">
        <is>
          <t>Stationery</t>
        </is>
      </c>
      <c r="I15248" t="n">
        <v>6</v>
      </c>
      <c r="J15248" t="n">
        <v>131.85</v>
      </c>
      <c r="K15248" t="n">
        <v>0.05</v>
      </c>
      <c r="L15248">
        <f>I15248*J15248*(1-K15248)</f>
        <v/>
      </c>
      <c r="M15248">
        <f>VLOOKUP(F15248,Products!A:D,4,FALSE)*I15248</f>
        <v/>
      </c>
      <c r="N15248">
        <f>L15248-M15248</f>
        <v/>
      </c>
    </row>
    <row r="15249">
      <c r="A15249" t="inlineStr">
        <is>
          <t>T1015247</t>
        </is>
      </c>
      <c r="B15249" t="inlineStr">
        <is>
          <t>2023-01-20</t>
        </is>
      </c>
      <c r="C15249" t="inlineStr">
        <is>
          <t>S027</t>
        </is>
      </c>
      <c r="D15249" t="inlineStr">
        <is>
          <t>Store_027</t>
        </is>
      </c>
      <c r="E15249" t="inlineStr">
        <is>
          <t>South</t>
        </is>
      </c>
      <c r="F15249" t="inlineStr">
        <is>
          <t>P0136</t>
        </is>
      </c>
      <c r="G15249" t="inlineStr">
        <is>
          <t>Prod_0136</t>
        </is>
      </c>
      <c r="H15249" t="inlineStr">
        <is>
          <t>Beverages</t>
        </is>
      </c>
      <c r="I15249" t="n">
        <v>4</v>
      </c>
      <c r="J15249" t="n">
        <v>211.06</v>
      </c>
      <c r="K15249" t="n">
        <v>0</v>
      </c>
      <c r="L15249">
        <f>I15249*J15249*(1-K15249)</f>
        <v/>
      </c>
      <c r="M15249">
        <f>VLOOKUP(F15249,Products!A:D,4,FALSE)*I15249</f>
        <v/>
      </c>
      <c r="N15249">
        <f>L15249-M15249</f>
        <v/>
      </c>
    </row>
    <row r="15250">
      <c r="A15250" t="inlineStr">
        <is>
          <t>T1015248</t>
        </is>
      </c>
      <c r="B15250" t="inlineStr">
        <is>
          <t>2024-11-25</t>
        </is>
      </c>
      <c r="C15250" t="inlineStr">
        <is>
          <t>S018</t>
        </is>
      </c>
      <c r="D15250" t="inlineStr">
        <is>
          <t>Store_018</t>
        </is>
      </c>
      <c r="E15250" t="inlineStr">
        <is>
          <t>South</t>
        </is>
      </c>
      <c r="F15250" t="inlineStr">
        <is>
          <t>P0006</t>
        </is>
      </c>
      <c r="G15250" t="inlineStr">
        <is>
          <t>Prod_0006</t>
        </is>
      </c>
      <c r="H15250" t="inlineStr">
        <is>
          <t>Food</t>
        </is>
      </c>
      <c r="I15250" t="n">
        <v>8</v>
      </c>
      <c r="J15250" t="n">
        <v>813.73</v>
      </c>
      <c r="K15250" t="n">
        <v>0</v>
      </c>
      <c r="L15250">
        <f>I15250*J15250*(1-K15250)</f>
        <v/>
      </c>
      <c r="M15250">
        <f>VLOOKUP(F15250,Products!A:D,4,FALSE)*I15250</f>
        <v/>
      </c>
      <c r="N15250">
        <f>L15250-M15250</f>
        <v/>
      </c>
    </row>
    <row r="15251">
      <c r="A15251" t="inlineStr">
        <is>
          <t>T1015249</t>
        </is>
      </c>
      <c r="B15251" t="inlineStr">
        <is>
          <t>2023-11-22</t>
        </is>
      </c>
      <c r="C15251" t="inlineStr">
        <is>
          <t>S001</t>
        </is>
      </c>
      <c r="D15251" t="inlineStr">
        <is>
          <t>Store_001</t>
        </is>
      </c>
      <c r="E15251" t="inlineStr">
        <is>
          <t>West</t>
        </is>
      </c>
      <c r="F15251" t="inlineStr">
        <is>
          <t>P0062</t>
        </is>
      </c>
      <c r="G15251" t="inlineStr">
        <is>
          <t>Prod_0062</t>
        </is>
      </c>
      <c r="H15251" t="inlineStr">
        <is>
          <t>Beverages</t>
        </is>
      </c>
      <c r="I15251" t="n">
        <v>5</v>
      </c>
      <c r="J15251" t="n">
        <v>671.5700000000001</v>
      </c>
      <c r="K15251" t="n">
        <v>0</v>
      </c>
      <c r="L15251">
        <f>I15251*J15251*(1-K15251)</f>
        <v/>
      </c>
      <c r="M15251">
        <f>VLOOKUP(F15251,Products!A:D,4,FALSE)*I15251</f>
        <v/>
      </c>
      <c r="N15251">
        <f>L15251-M15251</f>
        <v/>
      </c>
    </row>
    <row r="15252">
      <c r="A15252" t="inlineStr">
        <is>
          <t>T1015250</t>
        </is>
      </c>
      <c r="B15252" t="inlineStr">
        <is>
          <t>2023-12-08</t>
        </is>
      </c>
      <c r="C15252" t="inlineStr">
        <is>
          <t>S040</t>
        </is>
      </c>
      <c r="D15252" t="inlineStr">
        <is>
          <t>Store_040</t>
        </is>
      </c>
      <c r="E15252" t="inlineStr">
        <is>
          <t>Central</t>
        </is>
      </c>
      <c r="F15252" t="inlineStr">
        <is>
          <t>P0195</t>
        </is>
      </c>
      <c r="G15252" t="inlineStr">
        <is>
          <t>Prod_0195</t>
        </is>
      </c>
      <c r="H15252" t="inlineStr">
        <is>
          <t>Food</t>
        </is>
      </c>
      <c r="I15252" t="n">
        <v>6</v>
      </c>
      <c r="J15252" t="n">
        <v>536.1</v>
      </c>
      <c r="K15252" t="n">
        <v>0.05</v>
      </c>
      <c r="L15252">
        <f>I15252*J15252*(1-K15252)</f>
        <v/>
      </c>
      <c r="M15252">
        <f>VLOOKUP(F15252,Products!A:D,4,FALSE)*I15252</f>
        <v/>
      </c>
      <c r="N15252">
        <f>L15252-M15252</f>
        <v/>
      </c>
    </row>
    <row r="15253">
      <c r="A15253" t="inlineStr">
        <is>
          <t>T1015251</t>
        </is>
      </c>
      <c r="B15253" t="inlineStr">
        <is>
          <t>2025-08-02</t>
        </is>
      </c>
      <c r="C15253" t="inlineStr">
        <is>
          <t>S003</t>
        </is>
      </c>
      <c r="D15253" t="inlineStr">
        <is>
          <t>Store_003</t>
        </is>
      </c>
      <c r="E15253" t="inlineStr">
        <is>
          <t>North</t>
        </is>
      </c>
      <c r="F15253" t="inlineStr">
        <is>
          <t>P0017</t>
        </is>
      </c>
      <c r="G15253" t="inlineStr">
        <is>
          <t>Prod_0017</t>
        </is>
      </c>
      <c r="H15253" t="inlineStr">
        <is>
          <t>Food</t>
        </is>
      </c>
      <c r="I15253" t="n">
        <v>1</v>
      </c>
      <c r="J15253" t="n">
        <v>681.6799999999999</v>
      </c>
      <c r="K15253" t="n">
        <v>0.15</v>
      </c>
      <c r="L15253">
        <f>I15253*J15253*(1-K15253)</f>
        <v/>
      </c>
      <c r="M15253">
        <f>VLOOKUP(F15253,Products!A:D,4,FALSE)*I15253</f>
        <v/>
      </c>
      <c r="N15253">
        <f>L15253-M15253</f>
        <v/>
      </c>
    </row>
    <row r="15254">
      <c r="A15254" t="inlineStr">
        <is>
          <t>T1015252</t>
        </is>
      </c>
      <c r="B15254" t="inlineStr">
        <is>
          <t>2023-08-06</t>
        </is>
      </c>
      <c r="C15254" t="inlineStr">
        <is>
          <t>S032</t>
        </is>
      </c>
      <c r="D15254" t="inlineStr">
        <is>
          <t>Store_032</t>
        </is>
      </c>
      <c r="E15254" t="inlineStr">
        <is>
          <t>Central</t>
        </is>
      </c>
      <c r="F15254" t="inlineStr">
        <is>
          <t>P0080</t>
        </is>
      </c>
      <c r="G15254" t="inlineStr">
        <is>
          <t>Prod_0080</t>
        </is>
      </c>
      <c r="H15254" t="inlineStr">
        <is>
          <t>Clothing</t>
        </is>
      </c>
      <c r="I15254" t="n">
        <v>1</v>
      </c>
      <c r="J15254" t="n">
        <v>544.4299999999999</v>
      </c>
      <c r="K15254" t="n">
        <v>0</v>
      </c>
      <c r="L15254">
        <f>I15254*J15254*(1-K15254)</f>
        <v/>
      </c>
      <c r="M15254">
        <f>VLOOKUP(F15254,Products!A:D,4,FALSE)*I15254</f>
        <v/>
      </c>
      <c r="N15254">
        <f>L15254-M15254</f>
        <v/>
      </c>
    </row>
    <row r="15255">
      <c r="A15255" t="inlineStr">
        <is>
          <t>T1015253</t>
        </is>
      </c>
      <c r="B15255" t="inlineStr">
        <is>
          <t>2023-03-28</t>
        </is>
      </c>
      <c r="C15255" t="inlineStr">
        <is>
          <t>S047</t>
        </is>
      </c>
      <c r="D15255" t="inlineStr">
        <is>
          <t>Store_047</t>
        </is>
      </c>
      <c r="E15255" t="inlineStr">
        <is>
          <t>North</t>
        </is>
      </c>
      <c r="F15255" t="inlineStr">
        <is>
          <t>P0045</t>
        </is>
      </c>
      <c r="G15255" t="inlineStr">
        <is>
          <t>Prod_0045</t>
        </is>
      </c>
      <c r="H15255" t="inlineStr">
        <is>
          <t>Toys</t>
        </is>
      </c>
      <c r="I15255" t="n">
        <v>4</v>
      </c>
      <c r="J15255" t="n">
        <v>253.99</v>
      </c>
      <c r="K15255" t="n">
        <v>0</v>
      </c>
      <c r="L15255">
        <f>I15255*J15255*(1-K15255)</f>
        <v/>
      </c>
      <c r="M15255">
        <f>VLOOKUP(F15255,Products!A:D,4,FALSE)*I15255</f>
        <v/>
      </c>
      <c r="N15255">
        <f>L15255-M15255</f>
        <v/>
      </c>
    </row>
    <row r="15256">
      <c r="A15256" t="inlineStr">
        <is>
          <t>T1015254</t>
        </is>
      </c>
      <c r="B15256" t="inlineStr">
        <is>
          <t>2025-08-13</t>
        </is>
      </c>
      <c r="C15256" t="inlineStr">
        <is>
          <t>S040</t>
        </is>
      </c>
      <c r="D15256" t="inlineStr">
        <is>
          <t>Store_040</t>
        </is>
      </c>
      <c r="E15256" t="inlineStr">
        <is>
          <t>Central</t>
        </is>
      </c>
      <c r="F15256" t="inlineStr">
        <is>
          <t>P0131</t>
        </is>
      </c>
      <c r="G15256" t="inlineStr">
        <is>
          <t>Prod_0131</t>
        </is>
      </c>
      <c r="H15256" t="inlineStr">
        <is>
          <t>Beverages</t>
        </is>
      </c>
      <c r="I15256" t="n">
        <v>2</v>
      </c>
      <c r="J15256" t="n">
        <v>370.4</v>
      </c>
      <c r="K15256" t="n">
        <v>0</v>
      </c>
      <c r="L15256">
        <f>I15256*J15256*(1-K15256)</f>
        <v/>
      </c>
      <c r="M15256">
        <f>VLOOKUP(F15256,Products!A:D,4,FALSE)*I15256</f>
        <v/>
      </c>
      <c r="N15256">
        <f>L15256-M15256</f>
        <v/>
      </c>
    </row>
    <row r="15257">
      <c r="A15257" t="inlineStr">
        <is>
          <t>T1015255</t>
        </is>
      </c>
      <c r="B15257" t="inlineStr">
        <is>
          <t>2023-06-09</t>
        </is>
      </c>
      <c r="C15257" t="inlineStr">
        <is>
          <t>S037</t>
        </is>
      </c>
      <c r="D15257" t="inlineStr">
        <is>
          <t>Store_037</t>
        </is>
      </c>
      <c r="E15257" t="inlineStr">
        <is>
          <t>East</t>
        </is>
      </c>
      <c r="F15257" t="inlineStr">
        <is>
          <t>P0198</t>
        </is>
      </c>
      <c r="G15257" t="inlineStr">
        <is>
          <t>Prod_0198</t>
        </is>
      </c>
      <c r="H15257" t="inlineStr">
        <is>
          <t>Beverages</t>
        </is>
      </c>
      <c r="I15257" t="n">
        <v>3</v>
      </c>
      <c r="J15257" t="n">
        <v>854.36</v>
      </c>
      <c r="K15257" t="n">
        <v>0.15</v>
      </c>
      <c r="L15257">
        <f>I15257*J15257*(1-K15257)</f>
        <v/>
      </c>
      <c r="M15257">
        <f>VLOOKUP(F15257,Products!A:D,4,FALSE)*I15257</f>
        <v/>
      </c>
      <c r="N15257">
        <f>L15257-M15257</f>
        <v/>
      </c>
    </row>
    <row r="15258">
      <c r="A15258" t="inlineStr">
        <is>
          <t>T1015256</t>
        </is>
      </c>
      <c r="B15258" t="inlineStr">
        <is>
          <t>2023-01-25</t>
        </is>
      </c>
      <c r="C15258" t="inlineStr">
        <is>
          <t>S025</t>
        </is>
      </c>
      <c r="D15258" t="inlineStr">
        <is>
          <t>Store_025</t>
        </is>
      </c>
      <c r="E15258" t="inlineStr">
        <is>
          <t>Central</t>
        </is>
      </c>
      <c r="F15258" t="inlineStr">
        <is>
          <t>P0078</t>
        </is>
      </c>
      <c r="G15258" t="inlineStr">
        <is>
          <t>Prod_0078</t>
        </is>
      </c>
      <c r="H15258" t="inlineStr">
        <is>
          <t>Electronics</t>
        </is>
      </c>
      <c r="I15258" t="n">
        <v>8</v>
      </c>
      <c r="J15258" t="n">
        <v>699.62</v>
      </c>
      <c r="K15258" t="n">
        <v>0</v>
      </c>
      <c r="L15258">
        <f>I15258*J15258*(1-K15258)</f>
        <v/>
      </c>
      <c r="M15258">
        <f>VLOOKUP(F15258,Products!A:D,4,FALSE)*I15258</f>
        <v/>
      </c>
      <c r="N15258">
        <f>L15258-M15258</f>
        <v/>
      </c>
    </row>
    <row r="15259">
      <c r="A15259" t="inlineStr">
        <is>
          <t>T1015257</t>
        </is>
      </c>
      <c r="B15259" t="inlineStr">
        <is>
          <t>2025-07-24</t>
        </is>
      </c>
      <c r="C15259" t="inlineStr">
        <is>
          <t>S023</t>
        </is>
      </c>
      <c r="D15259" t="inlineStr">
        <is>
          <t>Store_023</t>
        </is>
      </c>
      <c r="E15259" t="inlineStr">
        <is>
          <t>South</t>
        </is>
      </c>
      <c r="F15259" t="inlineStr">
        <is>
          <t>P0011</t>
        </is>
      </c>
      <c r="G15259" t="inlineStr">
        <is>
          <t>Prod_0011</t>
        </is>
      </c>
      <c r="H15259" t="inlineStr">
        <is>
          <t>Household</t>
        </is>
      </c>
      <c r="I15259" t="n">
        <v>5</v>
      </c>
      <c r="J15259" t="n">
        <v>388.9</v>
      </c>
      <c r="K15259" t="n">
        <v>0</v>
      </c>
      <c r="L15259">
        <f>I15259*J15259*(1-K15259)</f>
        <v/>
      </c>
      <c r="M15259">
        <f>VLOOKUP(F15259,Products!A:D,4,FALSE)*I15259</f>
        <v/>
      </c>
      <c r="N15259">
        <f>L15259-M15259</f>
        <v/>
      </c>
    </row>
    <row r="15260">
      <c r="A15260" t="inlineStr">
        <is>
          <t>T1015258</t>
        </is>
      </c>
      <c r="B15260" t="inlineStr">
        <is>
          <t>2023-04-05</t>
        </is>
      </c>
      <c r="C15260" t="inlineStr">
        <is>
          <t>S040</t>
        </is>
      </c>
      <c r="D15260" t="inlineStr">
        <is>
          <t>Store_040</t>
        </is>
      </c>
      <c r="E15260" t="inlineStr">
        <is>
          <t>Central</t>
        </is>
      </c>
      <c r="F15260" t="inlineStr">
        <is>
          <t>P0066</t>
        </is>
      </c>
      <c r="G15260" t="inlineStr">
        <is>
          <t>Prod_0066</t>
        </is>
      </c>
      <c r="H15260" t="inlineStr">
        <is>
          <t>Household</t>
        </is>
      </c>
      <c r="I15260" t="n">
        <v>6</v>
      </c>
      <c r="J15260" t="n">
        <v>393.15</v>
      </c>
      <c r="K15260" t="n">
        <v>0.1</v>
      </c>
      <c r="L15260">
        <f>I15260*J15260*(1-K15260)</f>
        <v/>
      </c>
      <c r="M15260">
        <f>VLOOKUP(F15260,Products!A:D,4,FALSE)*I15260</f>
        <v/>
      </c>
      <c r="N15260">
        <f>L15260-M15260</f>
        <v/>
      </c>
    </row>
    <row r="15261">
      <c r="A15261" t="inlineStr">
        <is>
          <t>T1015259</t>
        </is>
      </c>
      <c r="B15261" t="inlineStr">
        <is>
          <t>2023-05-02</t>
        </is>
      </c>
      <c r="C15261" t="inlineStr">
        <is>
          <t>S022</t>
        </is>
      </c>
      <c r="D15261" t="inlineStr">
        <is>
          <t>Store_022</t>
        </is>
      </c>
      <c r="E15261" t="inlineStr">
        <is>
          <t>East</t>
        </is>
      </c>
      <c r="F15261" t="inlineStr">
        <is>
          <t>P0075</t>
        </is>
      </c>
      <c r="G15261" t="inlineStr">
        <is>
          <t>Prod_0075</t>
        </is>
      </c>
      <c r="H15261" t="inlineStr">
        <is>
          <t>Beverages</t>
        </is>
      </c>
      <c r="I15261" t="n">
        <v>9</v>
      </c>
      <c r="J15261" t="n">
        <v>645.61</v>
      </c>
      <c r="K15261" t="n">
        <v>0</v>
      </c>
      <c r="L15261">
        <f>I15261*J15261*(1-K15261)</f>
        <v/>
      </c>
      <c r="M15261">
        <f>VLOOKUP(F15261,Products!A:D,4,FALSE)*I15261</f>
        <v/>
      </c>
      <c r="N15261">
        <f>L15261-M15261</f>
        <v/>
      </c>
    </row>
    <row r="15262">
      <c r="A15262" t="inlineStr">
        <is>
          <t>T1015260</t>
        </is>
      </c>
      <c r="B15262" t="inlineStr">
        <is>
          <t>2023-07-10</t>
        </is>
      </c>
      <c r="C15262" t="inlineStr">
        <is>
          <t>S021</t>
        </is>
      </c>
      <c r="D15262" t="inlineStr">
        <is>
          <t>Store_021</t>
        </is>
      </c>
      <c r="E15262" t="inlineStr">
        <is>
          <t>North</t>
        </is>
      </c>
      <c r="F15262" t="inlineStr">
        <is>
          <t>P0127</t>
        </is>
      </c>
      <c r="G15262" t="inlineStr">
        <is>
          <t>Prod_0127</t>
        </is>
      </c>
      <c r="H15262" t="inlineStr">
        <is>
          <t>Toys</t>
        </is>
      </c>
      <c r="I15262" t="n">
        <v>6</v>
      </c>
      <c r="J15262" t="n">
        <v>898.79</v>
      </c>
      <c r="K15262" t="n">
        <v>0.2</v>
      </c>
      <c r="L15262">
        <f>I15262*J15262*(1-K15262)</f>
        <v/>
      </c>
      <c r="M15262">
        <f>VLOOKUP(F15262,Products!A:D,4,FALSE)*I15262</f>
        <v/>
      </c>
      <c r="N15262">
        <f>L15262-M15262</f>
        <v/>
      </c>
    </row>
    <row r="15263">
      <c r="A15263" t="inlineStr">
        <is>
          <t>T1015261</t>
        </is>
      </c>
      <c r="B15263" t="inlineStr">
        <is>
          <t>2024-09-05</t>
        </is>
      </c>
      <c r="C15263" t="inlineStr">
        <is>
          <t>S021</t>
        </is>
      </c>
      <c r="D15263" t="inlineStr">
        <is>
          <t>Store_021</t>
        </is>
      </c>
      <c r="E15263" t="inlineStr">
        <is>
          <t>North</t>
        </is>
      </c>
      <c r="F15263" t="inlineStr">
        <is>
          <t>P0136</t>
        </is>
      </c>
      <c r="G15263" t="inlineStr">
        <is>
          <t>Prod_0136</t>
        </is>
      </c>
      <c r="H15263" t="inlineStr">
        <is>
          <t>Beverages</t>
        </is>
      </c>
      <c r="I15263" t="n">
        <v>4</v>
      </c>
      <c r="J15263" t="n">
        <v>193.5</v>
      </c>
      <c r="K15263" t="n">
        <v>0</v>
      </c>
      <c r="L15263">
        <f>I15263*J15263*(1-K15263)</f>
        <v/>
      </c>
      <c r="M15263">
        <f>VLOOKUP(F15263,Products!A:D,4,FALSE)*I15263</f>
        <v/>
      </c>
      <c r="N15263">
        <f>L15263-M15263</f>
        <v/>
      </c>
    </row>
    <row r="15264">
      <c r="A15264" t="inlineStr">
        <is>
          <t>T1015262</t>
        </is>
      </c>
      <c r="B15264" t="inlineStr">
        <is>
          <t>2023-05-15</t>
        </is>
      </c>
      <c r="C15264" t="inlineStr">
        <is>
          <t>S044</t>
        </is>
      </c>
      <c r="D15264" t="inlineStr">
        <is>
          <t>Store_044</t>
        </is>
      </c>
      <c r="E15264" t="inlineStr">
        <is>
          <t>North</t>
        </is>
      </c>
      <c r="F15264" t="inlineStr">
        <is>
          <t>P0111</t>
        </is>
      </c>
      <c r="G15264" t="inlineStr">
        <is>
          <t>Prod_0111</t>
        </is>
      </c>
      <c r="H15264" t="inlineStr">
        <is>
          <t>Clothing</t>
        </is>
      </c>
      <c r="I15264" t="n">
        <v>2</v>
      </c>
      <c r="J15264" t="n">
        <v>532.51</v>
      </c>
      <c r="K15264" t="n">
        <v>0</v>
      </c>
      <c r="L15264">
        <f>I15264*J15264*(1-K15264)</f>
        <v/>
      </c>
      <c r="M15264">
        <f>VLOOKUP(F15264,Products!A:D,4,FALSE)*I15264</f>
        <v/>
      </c>
      <c r="N15264">
        <f>L15264-M15264</f>
        <v/>
      </c>
    </row>
    <row r="15265">
      <c r="A15265" t="inlineStr">
        <is>
          <t>T1015263</t>
        </is>
      </c>
      <c r="B15265" t="inlineStr">
        <is>
          <t>2025-05-24</t>
        </is>
      </c>
      <c r="C15265" t="inlineStr">
        <is>
          <t>S029</t>
        </is>
      </c>
      <c r="D15265" t="inlineStr">
        <is>
          <t>Store_029</t>
        </is>
      </c>
      <c r="E15265" t="inlineStr">
        <is>
          <t>South</t>
        </is>
      </c>
      <c r="F15265" t="inlineStr">
        <is>
          <t>P0040</t>
        </is>
      </c>
      <c r="G15265" t="inlineStr">
        <is>
          <t>Prod_0040</t>
        </is>
      </c>
      <c r="H15265" t="inlineStr">
        <is>
          <t>Toys</t>
        </is>
      </c>
      <c r="I15265" t="n">
        <v>8</v>
      </c>
      <c r="J15265" t="n">
        <v>72.58</v>
      </c>
      <c r="K15265" t="n">
        <v>0.15</v>
      </c>
      <c r="L15265">
        <f>I15265*J15265*(1-K15265)</f>
        <v/>
      </c>
      <c r="M15265">
        <f>VLOOKUP(F15265,Products!A:D,4,FALSE)*I15265</f>
        <v/>
      </c>
      <c r="N15265">
        <f>L15265-M15265</f>
        <v/>
      </c>
    </row>
    <row r="15266">
      <c r="A15266" t="inlineStr">
        <is>
          <t>T1015264</t>
        </is>
      </c>
      <c r="B15266" t="inlineStr">
        <is>
          <t>2024-04-16</t>
        </is>
      </c>
      <c r="C15266" t="inlineStr">
        <is>
          <t>S019</t>
        </is>
      </c>
      <c r="D15266" t="inlineStr">
        <is>
          <t>Store_019</t>
        </is>
      </c>
      <c r="E15266" t="inlineStr">
        <is>
          <t>East</t>
        </is>
      </c>
      <c r="F15266" t="inlineStr">
        <is>
          <t>P0195</t>
        </is>
      </c>
      <c r="G15266" t="inlineStr">
        <is>
          <t>Prod_0195</t>
        </is>
      </c>
      <c r="H15266" t="inlineStr">
        <is>
          <t>Food</t>
        </is>
      </c>
      <c r="I15266" t="n">
        <v>5</v>
      </c>
      <c r="J15266" t="n">
        <v>434.65</v>
      </c>
      <c r="K15266" t="n">
        <v>0.1</v>
      </c>
      <c r="L15266">
        <f>I15266*J15266*(1-K15266)</f>
        <v/>
      </c>
      <c r="M15266">
        <f>VLOOKUP(F15266,Products!A:D,4,FALSE)*I15266</f>
        <v/>
      </c>
      <c r="N15266">
        <f>L15266-M15266</f>
        <v/>
      </c>
    </row>
    <row r="15267">
      <c r="A15267" t="inlineStr">
        <is>
          <t>T1015265</t>
        </is>
      </c>
      <c r="B15267" t="inlineStr">
        <is>
          <t>2024-09-04</t>
        </is>
      </c>
      <c r="C15267" t="inlineStr">
        <is>
          <t>S040</t>
        </is>
      </c>
      <c r="D15267" t="inlineStr">
        <is>
          <t>Store_040</t>
        </is>
      </c>
      <c r="E15267" t="inlineStr">
        <is>
          <t>Central</t>
        </is>
      </c>
      <c r="F15267" t="inlineStr">
        <is>
          <t>P0140</t>
        </is>
      </c>
      <c r="G15267" t="inlineStr">
        <is>
          <t>Prod_0140</t>
        </is>
      </c>
      <c r="H15267" t="inlineStr">
        <is>
          <t>Food</t>
        </is>
      </c>
      <c r="I15267" t="n">
        <v>8</v>
      </c>
      <c r="J15267" t="n">
        <v>905.99</v>
      </c>
      <c r="K15267" t="n">
        <v>0.15</v>
      </c>
      <c r="L15267">
        <f>I15267*J15267*(1-K15267)</f>
        <v/>
      </c>
      <c r="M15267">
        <f>VLOOKUP(F15267,Products!A:D,4,FALSE)*I15267</f>
        <v/>
      </c>
      <c r="N15267">
        <f>L15267-M15267</f>
        <v/>
      </c>
    </row>
    <row r="15268">
      <c r="A15268" t="inlineStr">
        <is>
          <t>T1015266</t>
        </is>
      </c>
      <c r="B15268" t="inlineStr">
        <is>
          <t>2025-07-15</t>
        </is>
      </c>
      <c r="C15268" t="inlineStr">
        <is>
          <t>S002</t>
        </is>
      </c>
      <c r="D15268" t="inlineStr">
        <is>
          <t>Store_002</t>
        </is>
      </c>
      <c r="E15268" t="inlineStr">
        <is>
          <t>South</t>
        </is>
      </c>
      <c r="F15268" t="inlineStr">
        <is>
          <t>P0077</t>
        </is>
      </c>
      <c r="G15268" t="inlineStr">
        <is>
          <t>Prod_0077</t>
        </is>
      </c>
      <c r="H15268" t="inlineStr">
        <is>
          <t>Beverages</t>
        </is>
      </c>
      <c r="I15268" t="n">
        <v>9</v>
      </c>
      <c r="J15268" t="n">
        <v>47.23</v>
      </c>
      <c r="K15268" t="n">
        <v>0</v>
      </c>
      <c r="L15268">
        <f>I15268*J15268*(1-K15268)</f>
        <v/>
      </c>
      <c r="M15268">
        <f>VLOOKUP(F15268,Products!A:D,4,FALSE)*I15268</f>
        <v/>
      </c>
      <c r="N15268">
        <f>L15268-M15268</f>
        <v/>
      </c>
    </row>
    <row r="15269">
      <c r="A15269" t="inlineStr">
        <is>
          <t>T1015267</t>
        </is>
      </c>
      <c r="B15269" t="inlineStr">
        <is>
          <t>2023-03-01</t>
        </is>
      </c>
      <c r="C15269" t="inlineStr">
        <is>
          <t>S006</t>
        </is>
      </c>
      <c r="D15269" t="inlineStr">
        <is>
          <t>Store_006</t>
        </is>
      </c>
      <c r="E15269" t="inlineStr">
        <is>
          <t>East</t>
        </is>
      </c>
      <c r="F15269" t="inlineStr">
        <is>
          <t>P0175</t>
        </is>
      </c>
      <c r="G15269" t="inlineStr">
        <is>
          <t>Prod_0175</t>
        </is>
      </c>
      <c r="H15269" t="inlineStr">
        <is>
          <t>Food</t>
        </is>
      </c>
      <c r="I15269" t="n">
        <v>7</v>
      </c>
      <c r="J15269" t="n">
        <v>966.17</v>
      </c>
      <c r="K15269" t="n">
        <v>0</v>
      </c>
      <c r="L15269">
        <f>I15269*J15269*(1-K15269)</f>
        <v/>
      </c>
      <c r="M15269">
        <f>VLOOKUP(F15269,Products!A:D,4,FALSE)*I15269</f>
        <v/>
      </c>
      <c r="N15269">
        <f>L15269-M15269</f>
        <v/>
      </c>
    </row>
    <row r="15270">
      <c r="A15270" t="inlineStr">
        <is>
          <t>T1015268</t>
        </is>
      </c>
      <c r="B15270" t="inlineStr">
        <is>
          <t>2024-10-02</t>
        </is>
      </c>
      <c r="C15270" t="inlineStr">
        <is>
          <t>S040</t>
        </is>
      </c>
      <c r="D15270" t="inlineStr">
        <is>
          <t>Store_040</t>
        </is>
      </c>
      <c r="E15270" t="inlineStr">
        <is>
          <t>Central</t>
        </is>
      </c>
      <c r="F15270" t="inlineStr">
        <is>
          <t>P0061</t>
        </is>
      </c>
      <c r="G15270" t="inlineStr">
        <is>
          <t>Prod_0061</t>
        </is>
      </c>
      <c r="H15270" t="inlineStr">
        <is>
          <t>Beverages</t>
        </is>
      </c>
      <c r="I15270" t="n">
        <v>3</v>
      </c>
      <c r="J15270" t="n">
        <v>75.04000000000001</v>
      </c>
      <c r="K15270" t="n">
        <v>0.05</v>
      </c>
      <c r="L15270">
        <f>I15270*J15270*(1-K15270)</f>
        <v/>
      </c>
      <c r="M15270">
        <f>VLOOKUP(F15270,Products!A:D,4,FALSE)*I15270</f>
        <v/>
      </c>
      <c r="N15270">
        <f>L15270-M15270</f>
        <v/>
      </c>
    </row>
    <row r="15271">
      <c r="A15271" t="inlineStr">
        <is>
          <t>T1015269</t>
        </is>
      </c>
      <c r="B15271" t="inlineStr">
        <is>
          <t>2024-11-14</t>
        </is>
      </c>
      <c r="C15271" t="inlineStr">
        <is>
          <t>S007</t>
        </is>
      </c>
      <c r="D15271" t="inlineStr">
        <is>
          <t>Store_007</t>
        </is>
      </c>
      <c r="E15271" t="inlineStr">
        <is>
          <t>East</t>
        </is>
      </c>
      <c r="F15271" t="inlineStr">
        <is>
          <t>P0145</t>
        </is>
      </c>
      <c r="G15271" t="inlineStr">
        <is>
          <t>Prod_0145</t>
        </is>
      </c>
      <c r="H15271" t="inlineStr">
        <is>
          <t>Electronics</t>
        </is>
      </c>
      <c r="I15271" t="n">
        <v>6</v>
      </c>
      <c r="J15271" t="n">
        <v>668.3099999999999</v>
      </c>
      <c r="K15271" t="n">
        <v>0.15</v>
      </c>
      <c r="L15271">
        <f>I15271*J15271*(1-K15271)</f>
        <v/>
      </c>
      <c r="M15271">
        <f>VLOOKUP(F15271,Products!A:D,4,FALSE)*I15271</f>
        <v/>
      </c>
      <c r="N15271">
        <f>L15271-M15271</f>
        <v/>
      </c>
    </row>
    <row r="15272">
      <c r="A15272" t="inlineStr">
        <is>
          <t>T1015270</t>
        </is>
      </c>
      <c r="B15272" t="inlineStr">
        <is>
          <t>2024-05-17</t>
        </is>
      </c>
      <c r="C15272" t="inlineStr">
        <is>
          <t>S042</t>
        </is>
      </c>
      <c r="D15272" t="inlineStr">
        <is>
          <t>Store_042</t>
        </is>
      </c>
      <c r="E15272" t="inlineStr">
        <is>
          <t>Central</t>
        </is>
      </c>
      <c r="F15272" t="inlineStr">
        <is>
          <t>P0172</t>
        </is>
      </c>
      <c r="G15272" t="inlineStr">
        <is>
          <t>Prod_0172</t>
        </is>
      </c>
      <c r="H15272" t="inlineStr">
        <is>
          <t>Beverages</t>
        </is>
      </c>
      <c r="I15272" t="n">
        <v>3</v>
      </c>
      <c r="J15272" t="n">
        <v>982.59</v>
      </c>
      <c r="K15272" t="n">
        <v>0</v>
      </c>
      <c r="L15272">
        <f>I15272*J15272*(1-K15272)</f>
        <v/>
      </c>
      <c r="M15272">
        <f>VLOOKUP(F15272,Products!A:D,4,FALSE)*I15272</f>
        <v/>
      </c>
      <c r="N15272">
        <f>L15272-M15272</f>
        <v/>
      </c>
    </row>
    <row r="15273">
      <c r="A15273" t="inlineStr">
        <is>
          <t>T1015271</t>
        </is>
      </c>
      <c r="B15273" t="inlineStr">
        <is>
          <t>2023-06-20</t>
        </is>
      </c>
      <c r="C15273" t="inlineStr">
        <is>
          <t>S028</t>
        </is>
      </c>
      <c r="D15273" t="inlineStr">
        <is>
          <t>Store_028</t>
        </is>
      </c>
      <c r="E15273" t="inlineStr">
        <is>
          <t>North</t>
        </is>
      </c>
      <c r="F15273" t="inlineStr">
        <is>
          <t>P0138</t>
        </is>
      </c>
      <c r="G15273" t="inlineStr">
        <is>
          <t>Prod_0138</t>
        </is>
      </c>
      <c r="H15273" t="inlineStr">
        <is>
          <t>Household</t>
        </is>
      </c>
      <c r="I15273" t="n">
        <v>5</v>
      </c>
      <c r="J15273" t="n">
        <v>289.06</v>
      </c>
      <c r="K15273" t="n">
        <v>0.2</v>
      </c>
      <c r="L15273">
        <f>I15273*J15273*(1-K15273)</f>
        <v/>
      </c>
      <c r="M15273">
        <f>VLOOKUP(F15273,Products!A:D,4,FALSE)*I15273</f>
        <v/>
      </c>
      <c r="N15273">
        <f>L15273-M15273</f>
        <v/>
      </c>
    </row>
    <row r="15274">
      <c r="A15274" t="inlineStr">
        <is>
          <t>T1015272</t>
        </is>
      </c>
      <c r="B15274" t="inlineStr">
        <is>
          <t>2023-03-18</t>
        </is>
      </c>
      <c r="C15274" t="inlineStr">
        <is>
          <t>S008</t>
        </is>
      </c>
      <c r="D15274" t="inlineStr">
        <is>
          <t>Store_008</t>
        </is>
      </c>
      <c r="E15274" t="inlineStr">
        <is>
          <t>East</t>
        </is>
      </c>
      <c r="F15274" t="inlineStr">
        <is>
          <t>P0107</t>
        </is>
      </c>
      <c r="G15274" t="inlineStr">
        <is>
          <t>Prod_0107</t>
        </is>
      </c>
      <c r="H15274" t="inlineStr">
        <is>
          <t>Stationery</t>
        </is>
      </c>
      <c r="I15274" t="n">
        <v>9</v>
      </c>
      <c r="J15274" t="n">
        <v>848.85</v>
      </c>
      <c r="K15274" t="n">
        <v>0.15</v>
      </c>
      <c r="L15274">
        <f>I15274*J15274*(1-K15274)</f>
        <v/>
      </c>
      <c r="M15274">
        <f>VLOOKUP(F15274,Products!A:D,4,FALSE)*I15274</f>
        <v/>
      </c>
      <c r="N15274">
        <f>L15274-M15274</f>
        <v/>
      </c>
    </row>
    <row r="15275">
      <c r="A15275" t="inlineStr">
        <is>
          <t>T1015273</t>
        </is>
      </c>
      <c r="B15275" t="inlineStr">
        <is>
          <t>2023-12-22</t>
        </is>
      </c>
      <c r="C15275" t="inlineStr">
        <is>
          <t>S007</t>
        </is>
      </c>
      <c r="D15275" t="inlineStr">
        <is>
          <t>Store_007</t>
        </is>
      </c>
      <c r="E15275" t="inlineStr">
        <is>
          <t>East</t>
        </is>
      </c>
      <c r="F15275" t="inlineStr">
        <is>
          <t>P0066</t>
        </is>
      </c>
      <c r="G15275" t="inlineStr">
        <is>
          <t>Prod_0066</t>
        </is>
      </c>
      <c r="H15275" t="inlineStr">
        <is>
          <t>Household</t>
        </is>
      </c>
      <c r="I15275" t="n">
        <v>1</v>
      </c>
      <c r="J15275" t="n">
        <v>483.97</v>
      </c>
      <c r="K15275" t="n">
        <v>0.1</v>
      </c>
      <c r="L15275">
        <f>I15275*J15275*(1-K15275)</f>
        <v/>
      </c>
      <c r="M15275">
        <f>VLOOKUP(F15275,Products!A:D,4,FALSE)*I15275</f>
        <v/>
      </c>
      <c r="N15275">
        <f>L15275-M15275</f>
        <v/>
      </c>
    </row>
    <row r="15276">
      <c r="A15276" t="inlineStr">
        <is>
          <t>T1015274</t>
        </is>
      </c>
      <c r="B15276" t="inlineStr">
        <is>
          <t>2024-03-20</t>
        </is>
      </c>
      <c r="C15276" t="inlineStr">
        <is>
          <t>S027</t>
        </is>
      </c>
      <c r="D15276" t="inlineStr">
        <is>
          <t>Store_027</t>
        </is>
      </c>
      <c r="E15276" t="inlineStr">
        <is>
          <t>South</t>
        </is>
      </c>
      <c r="F15276" t="inlineStr">
        <is>
          <t>P0062</t>
        </is>
      </c>
      <c r="G15276" t="inlineStr">
        <is>
          <t>Prod_0062</t>
        </is>
      </c>
      <c r="H15276" t="inlineStr">
        <is>
          <t>Beverages</t>
        </is>
      </c>
      <c r="I15276" t="n">
        <v>8</v>
      </c>
      <c r="J15276" t="n">
        <v>496.37</v>
      </c>
      <c r="K15276" t="n">
        <v>0</v>
      </c>
      <c r="L15276">
        <f>I15276*J15276*(1-K15276)</f>
        <v/>
      </c>
      <c r="M15276">
        <f>VLOOKUP(F15276,Products!A:D,4,FALSE)*I15276</f>
        <v/>
      </c>
      <c r="N15276">
        <f>L15276-M15276</f>
        <v/>
      </c>
    </row>
    <row r="15277">
      <c r="A15277" t="inlineStr">
        <is>
          <t>T1015275</t>
        </is>
      </c>
      <c r="B15277" t="inlineStr">
        <is>
          <t>2024-11-06</t>
        </is>
      </c>
      <c r="C15277" t="inlineStr">
        <is>
          <t>S015</t>
        </is>
      </c>
      <c r="D15277" t="inlineStr">
        <is>
          <t>Store_015</t>
        </is>
      </c>
      <c r="E15277" t="inlineStr">
        <is>
          <t>North</t>
        </is>
      </c>
      <c r="F15277" t="inlineStr">
        <is>
          <t>P0075</t>
        </is>
      </c>
      <c r="G15277" t="inlineStr">
        <is>
          <t>Prod_0075</t>
        </is>
      </c>
      <c r="H15277" t="inlineStr">
        <is>
          <t>Beverages</t>
        </is>
      </c>
      <c r="I15277" t="n">
        <v>9</v>
      </c>
      <c r="J15277" t="n">
        <v>731.42</v>
      </c>
      <c r="K15277" t="n">
        <v>0</v>
      </c>
      <c r="L15277">
        <f>I15277*J15277*(1-K15277)</f>
        <v/>
      </c>
      <c r="M15277">
        <f>VLOOKUP(F15277,Products!A:D,4,FALSE)*I15277</f>
        <v/>
      </c>
      <c r="N15277">
        <f>L15277-M15277</f>
        <v/>
      </c>
    </row>
    <row r="15278">
      <c r="A15278" t="inlineStr">
        <is>
          <t>T1015276</t>
        </is>
      </c>
      <c r="B15278" t="inlineStr">
        <is>
          <t>2023-05-20</t>
        </is>
      </c>
      <c r="C15278" t="inlineStr">
        <is>
          <t>S045</t>
        </is>
      </c>
      <c r="D15278" t="inlineStr">
        <is>
          <t>Store_045</t>
        </is>
      </c>
      <c r="E15278" t="inlineStr">
        <is>
          <t>East</t>
        </is>
      </c>
      <c r="F15278" t="inlineStr">
        <is>
          <t>P0070</t>
        </is>
      </c>
      <c r="G15278" t="inlineStr">
        <is>
          <t>Prod_0070</t>
        </is>
      </c>
      <c r="H15278" t="inlineStr">
        <is>
          <t>Beverages</t>
        </is>
      </c>
      <c r="I15278" t="n">
        <v>2</v>
      </c>
      <c r="J15278" t="n">
        <v>738.16</v>
      </c>
      <c r="K15278" t="n">
        <v>0</v>
      </c>
      <c r="L15278">
        <f>I15278*J15278*(1-K15278)</f>
        <v/>
      </c>
      <c r="M15278">
        <f>VLOOKUP(F15278,Products!A:D,4,FALSE)*I15278</f>
        <v/>
      </c>
      <c r="N15278">
        <f>L15278-M15278</f>
        <v/>
      </c>
    </row>
    <row r="15279">
      <c r="A15279" t="inlineStr">
        <is>
          <t>T1015277</t>
        </is>
      </c>
      <c r="B15279" t="inlineStr">
        <is>
          <t>2024-11-23</t>
        </is>
      </c>
      <c r="C15279" t="inlineStr">
        <is>
          <t>S046</t>
        </is>
      </c>
      <c r="D15279" t="inlineStr">
        <is>
          <t>Store_046</t>
        </is>
      </c>
      <c r="E15279" t="inlineStr">
        <is>
          <t>South</t>
        </is>
      </c>
      <c r="F15279" t="inlineStr">
        <is>
          <t>P0187</t>
        </is>
      </c>
      <c r="G15279" t="inlineStr">
        <is>
          <t>Prod_0187</t>
        </is>
      </c>
      <c r="H15279" t="inlineStr">
        <is>
          <t>Food</t>
        </is>
      </c>
      <c r="I15279" t="n">
        <v>3</v>
      </c>
      <c r="J15279" t="n">
        <v>931.5599999999999</v>
      </c>
      <c r="K15279" t="n">
        <v>0</v>
      </c>
      <c r="L15279">
        <f>I15279*J15279*(1-K15279)</f>
        <v/>
      </c>
      <c r="M15279">
        <f>VLOOKUP(F15279,Products!A:D,4,FALSE)*I15279</f>
        <v/>
      </c>
      <c r="N15279">
        <f>L15279-M15279</f>
        <v/>
      </c>
    </row>
    <row r="15280">
      <c r="A15280" t="inlineStr">
        <is>
          <t>T1015278</t>
        </is>
      </c>
      <c r="B15280" t="inlineStr">
        <is>
          <t>2023-01-22</t>
        </is>
      </c>
      <c r="C15280" t="inlineStr">
        <is>
          <t>S024</t>
        </is>
      </c>
      <c r="D15280" t="inlineStr">
        <is>
          <t>Store_024</t>
        </is>
      </c>
      <c r="E15280" t="inlineStr">
        <is>
          <t>South</t>
        </is>
      </c>
      <c r="F15280" t="inlineStr">
        <is>
          <t>P0066</t>
        </is>
      </c>
      <c r="G15280" t="inlineStr">
        <is>
          <t>Prod_0066</t>
        </is>
      </c>
      <c r="H15280" t="inlineStr">
        <is>
          <t>Household</t>
        </is>
      </c>
      <c r="I15280" t="n">
        <v>4</v>
      </c>
      <c r="J15280" t="n">
        <v>438.27</v>
      </c>
      <c r="K15280" t="n">
        <v>0</v>
      </c>
      <c r="L15280">
        <f>I15280*J15280*(1-K15280)</f>
        <v/>
      </c>
      <c r="M15280">
        <f>VLOOKUP(F15280,Products!A:D,4,FALSE)*I15280</f>
        <v/>
      </c>
      <c r="N15280">
        <f>L15280-M15280</f>
        <v/>
      </c>
    </row>
    <row r="15281">
      <c r="A15281" t="inlineStr">
        <is>
          <t>T1015279</t>
        </is>
      </c>
      <c r="B15281" t="inlineStr">
        <is>
          <t>2024-08-09</t>
        </is>
      </c>
      <c r="C15281" t="inlineStr">
        <is>
          <t>S030</t>
        </is>
      </c>
      <c r="D15281" t="inlineStr">
        <is>
          <t>Store_030</t>
        </is>
      </c>
      <c r="E15281" t="inlineStr">
        <is>
          <t>North</t>
        </is>
      </c>
      <c r="F15281" t="inlineStr">
        <is>
          <t>P0076</t>
        </is>
      </c>
      <c r="G15281" t="inlineStr">
        <is>
          <t>Prod_0076</t>
        </is>
      </c>
      <c r="H15281" t="inlineStr">
        <is>
          <t>Clothing</t>
        </is>
      </c>
      <c r="I15281" t="n">
        <v>8</v>
      </c>
      <c r="J15281" t="n">
        <v>335.52</v>
      </c>
      <c r="K15281" t="n">
        <v>0</v>
      </c>
      <c r="L15281">
        <f>I15281*J15281*(1-K15281)</f>
        <v/>
      </c>
      <c r="M15281">
        <f>VLOOKUP(F15281,Products!A:D,4,FALSE)*I15281</f>
        <v/>
      </c>
      <c r="N15281">
        <f>L15281-M15281</f>
        <v/>
      </c>
    </row>
    <row r="15282">
      <c r="A15282" t="inlineStr">
        <is>
          <t>T1015280</t>
        </is>
      </c>
      <c r="B15282" t="inlineStr">
        <is>
          <t>2024-06-18</t>
        </is>
      </c>
      <c r="C15282" t="inlineStr">
        <is>
          <t>S050</t>
        </is>
      </c>
      <c r="D15282" t="inlineStr">
        <is>
          <t>Store_050</t>
        </is>
      </c>
      <c r="E15282" t="inlineStr">
        <is>
          <t>South</t>
        </is>
      </c>
      <c r="F15282" t="inlineStr">
        <is>
          <t>P0099</t>
        </is>
      </c>
      <c r="G15282" t="inlineStr">
        <is>
          <t>Prod_0099</t>
        </is>
      </c>
      <c r="H15282" t="inlineStr">
        <is>
          <t>Beverages</t>
        </is>
      </c>
      <c r="I15282" t="n">
        <v>1</v>
      </c>
      <c r="J15282" t="n">
        <v>97.02</v>
      </c>
      <c r="K15282" t="n">
        <v>0</v>
      </c>
      <c r="L15282">
        <f>I15282*J15282*(1-K15282)</f>
        <v/>
      </c>
      <c r="M15282">
        <f>VLOOKUP(F15282,Products!A:D,4,FALSE)*I15282</f>
        <v/>
      </c>
      <c r="N15282">
        <f>L15282-M15282</f>
        <v/>
      </c>
    </row>
    <row r="15283">
      <c r="A15283" t="inlineStr">
        <is>
          <t>T1015281</t>
        </is>
      </c>
      <c r="B15283" t="inlineStr">
        <is>
          <t>2024-05-19</t>
        </is>
      </c>
      <c r="C15283" t="inlineStr">
        <is>
          <t>S035</t>
        </is>
      </c>
      <c r="D15283" t="inlineStr">
        <is>
          <t>Store_035</t>
        </is>
      </c>
      <c r="E15283" t="inlineStr">
        <is>
          <t>Central</t>
        </is>
      </c>
      <c r="F15283" t="inlineStr">
        <is>
          <t>P0136</t>
        </is>
      </c>
      <c r="G15283" t="inlineStr">
        <is>
          <t>Prod_0136</t>
        </is>
      </c>
      <c r="H15283" t="inlineStr">
        <is>
          <t>Beverages</t>
        </is>
      </c>
      <c r="I15283" t="n">
        <v>4</v>
      </c>
      <c r="J15283" t="n">
        <v>215</v>
      </c>
      <c r="K15283" t="n">
        <v>0.15</v>
      </c>
      <c r="L15283">
        <f>I15283*J15283*(1-K15283)</f>
        <v/>
      </c>
      <c r="M15283">
        <f>VLOOKUP(F15283,Products!A:D,4,FALSE)*I15283</f>
        <v/>
      </c>
      <c r="N15283">
        <f>L15283-M15283</f>
        <v/>
      </c>
    </row>
    <row r="15284">
      <c r="A15284" t="inlineStr">
        <is>
          <t>T1015282</t>
        </is>
      </c>
      <c r="B15284" t="inlineStr">
        <is>
          <t>2024-08-14</t>
        </is>
      </c>
      <c r="C15284" t="inlineStr">
        <is>
          <t>S001</t>
        </is>
      </c>
      <c r="D15284" t="inlineStr">
        <is>
          <t>Store_001</t>
        </is>
      </c>
      <c r="E15284" t="inlineStr">
        <is>
          <t>West</t>
        </is>
      </c>
      <c r="F15284" t="inlineStr">
        <is>
          <t>P0197</t>
        </is>
      </c>
      <c r="G15284" t="inlineStr">
        <is>
          <t>Prod_0197</t>
        </is>
      </c>
      <c r="H15284" t="inlineStr">
        <is>
          <t>Food</t>
        </is>
      </c>
      <c r="I15284" t="n">
        <v>2</v>
      </c>
      <c r="J15284" t="n">
        <v>232.58</v>
      </c>
      <c r="K15284" t="n">
        <v>0</v>
      </c>
      <c r="L15284">
        <f>I15284*J15284*(1-K15284)</f>
        <v/>
      </c>
      <c r="M15284">
        <f>VLOOKUP(F15284,Products!A:D,4,FALSE)*I15284</f>
        <v/>
      </c>
      <c r="N15284">
        <f>L15284-M15284</f>
        <v/>
      </c>
    </row>
    <row r="15285">
      <c r="A15285" t="inlineStr">
        <is>
          <t>T1015283</t>
        </is>
      </c>
      <c r="B15285" t="inlineStr">
        <is>
          <t>2023-05-03</t>
        </is>
      </c>
      <c r="C15285" t="inlineStr">
        <is>
          <t>S016</t>
        </is>
      </c>
      <c r="D15285" t="inlineStr">
        <is>
          <t>Store_016</t>
        </is>
      </c>
      <c r="E15285" t="inlineStr">
        <is>
          <t>West</t>
        </is>
      </c>
      <c r="F15285" t="inlineStr">
        <is>
          <t>P0197</t>
        </is>
      </c>
      <c r="G15285" t="inlineStr">
        <is>
          <t>Prod_0197</t>
        </is>
      </c>
      <c r="H15285" t="inlineStr">
        <is>
          <t>Food</t>
        </is>
      </c>
      <c r="I15285" t="n">
        <v>4</v>
      </c>
      <c r="J15285" t="n">
        <v>184.69</v>
      </c>
      <c r="K15285" t="n">
        <v>0</v>
      </c>
      <c r="L15285">
        <f>I15285*J15285*(1-K15285)</f>
        <v/>
      </c>
      <c r="M15285">
        <f>VLOOKUP(F15285,Products!A:D,4,FALSE)*I15285</f>
        <v/>
      </c>
      <c r="N15285">
        <f>L15285-M15285</f>
        <v/>
      </c>
    </row>
    <row r="15286">
      <c r="A15286" t="inlineStr">
        <is>
          <t>T1015284</t>
        </is>
      </c>
      <c r="B15286" t="inlineStr">
        <is>
          <t>2025-07-27</t>
        </is>
      </c>
      <c r="C15286" t="inlineStr">
        <is>
          <t>S025</t>
        </is>
      </c>
      <c r="D15286" t="inlineStr">
        <is>
          <t>Store_025</t>
        </is>
      </c>
      <c r="E15286" t="inlineStr">
        <is>
          <t>Central</t>
        </is>
      </c>
      <c r="F15286" t="inlineStr">
        <is>
          <t>P0040</t>
        </is>
      </c>
      <c r="G15286" t="inlineStr">
        <is>
          <t>Prod_0040</t>
        </is>
      </c>
      <c r="H15286" t="inlineStr">
        <is>
          <t>Toys</t>
        </is>
      </c>
      <c r="I15286" t="n">
        <v>4</v>
      </c>
      <c r="J15286" t="n">
        <v>52.22</v>
      </c>
      <c r="K15286" t="n">
        <v>0</v>
      </c>
      <c r="L15286">
        <f>I15286*J15286*(1-K15286)</f>
        <v/>
      </c>
      <c r="M15286">
        <f>VLOOKUP(F15286,Products!A:D,4,FALSE)*I15286</f>
        <v/>
      </c>
      <c r="N15286">
        <f>L15286-M15286</f>
        <v/>
      </c>
    </row>
    <row r="15287">
      <c r="A15287" t="inlineStr">
        <is>
          <t>T1015285</t>
        </is>
      </c>
      <c r="B15287" t="inlineStr">
        <is>
          <t>2023-07-17</t>
        </is>
      </c>
      <c r="C15287" t="inlineStr">
        <is>
          <t>S020</t>
        </is>
      </c>
      <c r="D15287" t="inlineStr">
        <is>
          <t>Store_020</t>
        </is>
      </c>
      <c r="E15287" t="inlineStr">
        <is>
          <t>West</t>
        </is>
      </c>
      <c r="F15287" t="inlineStr">
        <is>
          <t>P0090</t>
        </is>
      </c>
      <c r="G15287" t="inlineStr">
        <is>
          <t>Prod_0090</t>
        </is>
      </c>
      <c r="H15287" t="inlineStr">
        <is>
          <t>Toys</t>
        </is>
      </c>
      <c r="I15287" t="n">
        <v>8</v>
      </c>
      <c r="J15287" t="n">
        <v>376.67</v>
      </c>
      <c r="K15287" t="n">
        <v>0.15</v>
      </c>
      <c r="L15287">
        <f>I15287*J15287*(1-K15287)</f>
        <v/>
      </c>
      <c r="M15287">
        <f>VLOOKUP(F15287,Products!A:D,4,FALSE)*I15287</f>
        <v/>
      </c>
      <c r="N15287">
        <f>L15287-M15287</f>
        <v/>
      </c>
    </row>
    <row r="15288">
      <c r="A15288" t="inlineStr">
        <is>
          <t>T1015286</t>
        </is>
      </c>
      <c r="B15288" t="inlineStr">
        <is>
          <t>2025-02-02</t>
        </is>
      </c>
      <c r="C15288" t="inlineStr">
        <is>
          <t>S007</t>
        </is>
      </c>
      <c r="D15288" t="inlineStr">
        <is>
          <t>Store_007</t>
        </is>
      </c>
      <c r="E15288" t="inlineStr">
        <is>
          <t>East</t>
        </is>
      </c>
      <c r="F15288" t="inlineStr">
        <is>
          <t>P0023</t>
        </is>
      </c>
      <c r="G15288" t="inlineStr">
        <is>
          <t>Prod_0023</t>
        </is>
      </c>
      <c r="H15288" t="inlineStr">
        <is>
          <t>Stationery</t>
        </is>
      </c>
      <c r="I15288" t="n">
        <v>8</v>
      </c>
      <c r="J15288" t="n">
        <v>130.24</v>
      </c>
      <c r="K15288" t="n">
        <v>0.15</v>
      </c>
      <c r="L15288">
        <f>I15288*J15288*(1-K15288)</f>
        <v/>
      </c>
      <c r="M15288">
        <f>VLOOKUP(F15288,Products!A:D,4,FALSE)*I15288</f>
        <v/>
      </c>
      <c r="N15288">
        <f>L15288-M15288</f>
        <v/>
      </c>
    </row>
    <row r="15289">
      <c r="A15289" t="inlineStr">
        <is>
          <t>T1015287</t>
        </is>
      </c>
      <c r="B15289" t="inlineStr">
        <is>
          <t>2023-02-06</t>
        </is>
      </c>
      <c r="C15289" t="inlineStr">
        <is>
          <t>S040</t>
        </is>
      </c>
      <c r="D15289" t="inlineStr">
        <is>
          <t>Store_040</t>
        </is>
      </c>
      <c r="E15289" t="inlineStr">
        <is>
          <t>Central</t>
        </is>
      </c>
      <c r="F15289" t="inlineStr">
        <is>
          <t>P0105</t>
        </is>
      </c>
      <c r="G15289" t="inlineStr">
        <is>
          <t>Prod_0105</t>
        </is>
      </c>
      <c r="H15289" t="inlineStr">
        <is>
          <t>Electronics</t>
        </is>
      </c>
      <c r="I15289" t="n">
        <v>4</v>
      </c>
      <c r="J15289" t="n">
        <v>511.15</v>
      </c>
      <c r="K15289" t="n">
        <v>0</v>
      </c>
      <c r="L15289">
        <f>I15289*J15289*(1-K15289)</f>
        <v/>
      </c>
      <c r="M15289">
        <f>VLOOKUP(F15289,Products!A:D,4,FALSE)*I15289</f>
        <v/>
      </c>
      <c r="N15289">
        <f>L15289-M15289</f>
        <v/>
      </c>
    </row>
    <row r="15290">
      <c r="A15290" t="inlineStr">
        <is>
          <t>T1015288</t>
        </is>
      </c>
      <c r="B15290" t="inlineStr">
        <is>
          <t>2023-05-07</t>
        </is>
      </c>
      <c r="C15290" t="inlineStr">
        <is>
          <t>S039</t>
        </is>
      </c>
      <c r="D15290" t="inlineStr">
        <is>
          <t>Store_039</t>
        </is>
      </c>
      <c r="E15290" t="inlineStr">
        <is>
          <t>North</t>
        </is>
      </c>
      <c r="F15290" t="inlineStr">
        <is>
          <t>P0084</t>
        </is>
      </c>
      <c r="G15290" t="inlineStr">
        <is>
          <t>Prod_0084</t>
        </is>
      </c>
      <c r="H15290" t="inlineStr">
        <is>
          <t>Beverages</t>
        </is>
      </c>
      <c r="I15290" t="n">
        <v>9</v>
      </c>
      <c r="J15290" t="n">
        <v>697.09</v>
      </c>
      <c r="K15290" t="n">
        <v>0.05</v>
      </c>
      <c r="L15290">
        <f>I15290*J15290*(1-K15290)</f>
        <v/>
      </c>
      <c r="M15290">
        <f>VLOOKUP(F15290,Products!A:D,4,FALSE)*I15290</f>
        <v/>
      </c>
      <c r="N15290">
        <f>L15290-M15290</f>
        <v/>
      </c>
    </row>
    <row r="15291">
      <c r="A15291" t="inlineStr">
        <is>
          <t>T1015289</t>
        </is>
      </c>
      <c r="B15291" t="inlineStr">
        <is>
          <t>2024-05-03</t>
        </is>
      </c>
      <c r="C15291" t="inlineStr">
        <is>
          <t>S006</t>
        </is>
      </c>
      <c r="D15291" t="inlineStr">
        <is>
          <t>Store_006</t>
        </is>
      </c>
      <c r="E15291" t="inlineStr">
        <is>
          <t>East</t>
        </is>
      </c>
      <c r="F15291" t="inlineStr">
        <is>
          <t>P0080</t>
        </is>
      </c>
      <c r="G15291" t="inlineStr">
        <is>
          <t>Prod_0080</t>
        </is>
      </c>
      <c r="H15291" t="inlineStr">
        <is>
          <t>Clothing</t>
        </is>
      </c>
      <c r="I15291" t="n">
        <v>9</v>
      </c>
      <c r="J15291" t="n">
        <v>618.88</v>
      </c>
      <c r="K15291" t="n">
        <v>0.15</v>
      </c>
      <c r="L15291">
        <f>I15291*J15291*(1-K15291)</f>
        <v/>
      </c>
      <c r="M15291">
        <f>VLOOKUP(F15291,Products!A:D,4,FALSE)*I15291</f>
        <v/>
      </c>
      <c r="N15291">
        <f>L15291-M15291</f>
        <v/>
      </c>
    </row>
    <row r="15292">
      <c r="A15292" t="inlineStr">
        <is>
          <t>T1015290</t>
        </is>
      </c>
      <c r="B15292" t="inlineStr">
        <is>
          <t>2024-09-01</t>
        </is>
      </c>
      <c r="C15292" t="inlineStr">
        <is>
          <t>S037</t>
        </is>
      </c>
      <c r="D15292" t="inlineStr">
        <is>
          <t>Store_037</t>
        </is>
      </c>
      <c r="E15292" t="inlineStr">
        <is>
          <t>East</t>
        </is>
      </c>
      <c r="F15292" t="inlineStr">
        <is>
          <t>P0094</t>
        </is>
      </c>
      <c r="G15292" t="inlineStr">
        <is>
          <t>Prod_0094</t>
        </is>
      </c>
      <c r="H15292" t="inlineStr">
        <is>
          <t>Toys</t>
        </is>
      </c>
      <c r="I15292" t="n">
        <v>2</v>
      </c>
      <c r="J15292" t="n">
        <v>811.96</v>
      </c>
      <c r="K15292" t="n">
        <v>0</v>
      </c>
      <c r="L15292">
        <f>I15292*J15292*(1-K15292)</f>
        <v/>
      </c>
      <c r="M15292">
        <f>VLOOKUP(F15292,Products!A:D,4,FALSE)*I15292</f>
        <v/>
      </c>
      <c r="N15292">
        <f>L15292-M15292</f>
        <v/>
      </c>
    </row>
    <row r="15293">
      <c r="A15293" t="inlineStr">
        <is>
          <t>T1015291</t>
        </is>
      </c>
      <c r="B15293" t="inlineStr">
        <is>
          <t>2023-07-10</t>
        </is>
      </c>
      <c r="C15293" t="inlineStr">
        <is>
          <t>S013</t>
        </is>
      </c>
      <c r="D15293" t="inlineStr">
        <is>
          <t>Store_013</t>
        </is>
      </c>
      <c r="E15293" t="inlineStr">
        <is>
          <t>North</t>
        </is>
      </c>
      <c r="F15293" t="inlineStr">
        <is>
          <t>P0043</t>
        </is>
      </c>
      <c r="G15293" t="inlineStr">
        <is>
          <t>Prod_0043</t>
        </is>
      </c>
      <c r="H15293" t="inlineStr">
        <is>
          <t>Food</t>
        </is>
      </c>
      <c r="I15293" t="n">
        <v>8</v>
      </c>
      <c r="J15293" t="n">
        <v>274.47</v>
      </c>
      <c r="K15293" t="n">
        <v>0.05</v>
      </c>
      <c r="L15293">
        <f>I15293*J15293*(1-K15293)</f>
        <v/>
      </c>
      <c r="M15293">
        <f>VLOOKUP(F15293,Products!A:D,4,FALSE)*I15293</f>
        <v/>
      </c>
      <c r="N15293">
        <f>L15293-M15293</f>
        <v/>
      </c>
    </row>
    <row r="15294">
      <c r="A15294" t="inlineStr">
        <is>
          <t>T1015292</t>
        </is>
      </c>
      <c r="B15294" t="inlineStr">
        <is>
          <t>2024-10-28</t>
        </is>
      </c>
      <c r="C15294" t="inlineStr">
        <is>
          <t>S015</t>
        </is>
      </c>
      <c r="D15294" t="inlineStr">
        <is>
          <t>Store_015</t>
        </is>
      </c>
      <c r="E15294" t="inlineStr">
        <is>
          <t>North</t>
        </is>
      </c>
      <c r="F15294" t="inlineStr">
        <is>
          <t>P0144</t>
        </is>
      </c>
      <c r="G15294" t="inlineStr">
        <is>
          <t>Prod_0144</t>
        </is>
      </c>
      <c r="H15294" t="inlineStr">
        <is>
          <t>Stationery</t>
        </is>
      </c>
      <c r="I15294" t="n">
        <v>2</v>
      </c>
      <c r="J15294" t="n">
        <v>249.43</v>
      </c>
      <c r="K15294" t="n">
        <v>0</v>
      </c>
      <c r="L15294">
        <f>I15294*J15294*(1-K15294)</f>
        <v/>
      </c>
      <c r="M15294">
        <f>VLOOKUP(F15294,Products!A:D,4,FALSE)*I15294</f>
        <v/>
      </c>
      <c r="N15294">
        <f>L15294-M15294</f>
        <v/>
      </c>
    </row>
    <row r="15295">
      <c r="A15295" t="inlineStr">
        <is>
          <t>T1015293</t>
        </is>
      </c>
      <c r="B15295" t="inlineStr">
        <is>
          <t>2024-01-02</t>
        </is>
      </c>
      <c r="C15295" t="inlineStr">
        <is>
          <t>S031</t>
        </is>
      </c>
      <c r="D15295" t="inlineStr">
        <is>
          <t>Store_031</t>
        </is>
      </c>
      <c r="E15295" t="inlineStr">
        <is>
          <t>Central</t>
        </is>
      </c>
      <c r="F15295" t="inlineStr">
        <is>
          <t>P0071</t>
        </is>
      </c>
      <c r="G15295" t="inlineStr">
        <is>
          <t>Prod_0071</t>
        </is>
      </c>
      <c r="H15295" t="inlineStr">
        <is>
          <t>Beverages</t>
        </is>
      </c>
      <c r="I15295" t="n">
        <v>5</v>
      </c>
      <c r="J15295" t="n">
        <v>645.72</v>
      </c>
      <c r="K15295" t="n">
        <v>0.15</v>
      </c>
      <c r="L15295">
        <f>I15295*J15295*(1-K15295)</f>
        <v/>
      </c>
      <c r="M15295">
        <f>VLOOKUP(F15295,Products!A:D,4,FALSE)*I15295</f>
        <v/>
      </c>
      <c r="N15295">
        <f>L15295-M15295</f>
        <v/>
      </c>
    </row>
    <row r="15296">
      <c r="A15296" t="inlineStr">
        <is>
          <t>T1015294</t>
        </is>
      </c>
      <c r="B15296" t="inlineStr">
        <is>
          <t>2024-08-25</t>
        </is>
      </c>
      <c r="C15296" t="inlineStr">
        <is>
          <t>S020</t>
        </is>
      </c>
      <c r="D15296" t="inlineStr">
        <is>
          <t>Store_020</t>
        </is>
      </c>
      <c r="E15296" t="inlineStr">
        <is>
          <t>West</t>
        </is>
      </c>
      <c r="F15296" t="inlineStr">
        <is>
          <t>P0085</t>
        </is>
      </c>
      <c r="G15296" t="inlineStr">
        <is>
          <t>Prod_0085</t>
        </is>
      </c>
      <c r="H15296" t="inlineStr">
        <is>
          <t>Food</t>
        </is>
      </c>
      <c r="I15296" t="n">
        <v>7</v>
      </c>
      <c r="J15296" t="n">
        <v>381.07</v>
      </c>
      <c r="K15296" t="n">
        <v>0</v>
      </c>
      <c r="L15296">
        <f>I15296*J15296*(1-K15296)</f>
        <v/>
      </c>
      <c r="M15296">
        <f>VLOOKUP(F15296,Products!A:D,4,FALSE)*I15296</f>
        <v/>
      </c>
      <c r="N15296">
        <f>L15296-M15296</f>
        <v/>
      </c>
    </row>
    <row r="15297">
      <c r="A15297" t="inlineStr">
        <is>
          <t>T1015295</t>
        </is>
      </c>
      <c r="B15297" t="inlineStr">
        <is>
          <t>2023-08-19</t>
        </is>
      </c>
      <c r="C15297" t="inlineStr">
        <is>
          <t>S036</t>
        </is>
      </c>
      <c r="D15297" t="inlineStr">
        <is>
          <t>Store_036</t>
        </is>
      </c>
      <c r="E15297" t="inlineStr">
        <is>
          <t>Central</t>
        </is>
      </c>
      <c r="F15297" t="inlineStr">
        <is>
          <t>P0007</t>
        </is>
      </c>
      <c r="G15297" t="inlineStr">
        <is>
          <t>Prod_0007</t>
        </is>
      </c>
      <c r="H15297" t="inlineStr">
        <is>
          <t>Food</t>
        </is>
      </c>
      <c r="I15297" t="n">
        <v>1</v>
      </c>
      <c r="J15297" t="n">
        <v>96.48999999999999</v>
      </c>
      <c r="K15297" t="n">
        <v>0</v>
      </c>
      <c r="L15297">
        <f>I15297*J15297*(1-K15297)</f>
        <v/>
      </c>
      <c r="M15297">
        <f>VLOOKUP(F15297,Products!A:D,4,FALSE)*I15297</f>
        <v/>
      </c>
      <c r="N15297">
        <f>L15297-M15297</f>
        <v/>
      </c>
    </row>
    <row r="15298">
      <c r="A15298" t="inlineStr">
        <is>
          <t>T1015296</t>
        </is>
      </c>
      <c r="B15298" t="inlineStr">
        <is>
          <t>2025-03-29</t>
        </is>
      </c>
      <c r="C15298" t="inlineStr">
        <is>
          <t>S045</t>
        </is>
      </c>
      <c r="D15298" t="inlineStr">
        <is>
          <t>Store_045</t>
        </is>
      </c>
      <c r="E15298" t="inlineStr">
        <is>
          <t>East</t>
        </is>
      </c>
      <c r="F15298" t="inlineStr">
        <is>
          <t>P0176</t>
        </is>
      </c>
      <c r="G15298" t="inlineStr">
        <is>
          <t>Prod_0176</t>
        </is>
      </c>
      <c r="H15298" t="inlineStr">
        <is>
          <t>Food</t>
        </is>
      </c>
      <c r="I15298" t="n">
        <v>7</v>
      </c>
      <c r="J15298" t="n">
        <v>704.16</v>
      </c>
      <c r="K15298" t="n">
        <v>0</v>
      </c>
      <c r="L15298">
        <f>I15298*J15298*(1-K15298)</f>
        <v/>
      </c>
      <c r="M15298">
        <f>VLOOKUP(F15298,Products!A:D,4,FALSE)*I15298</f>
        <v/>
      </c>
      <c r="N15298">
        <f>L15298-M15298</f>
        <v/>
      </c>
    </row>
    <row r="15299">
      <c r="A15299" t="inlineStr">
        <is>
          <t>T1015297</t>
        </is>
      </c>
      <c r="B15299" t="inlineStr">
        <is>
          <t>2023-12-23</t>
        </is>
      </c>
      <c r="C15299" t="inlineStr">
        <is>
          <t>S007</t>
        </is>
      </c>
      <c r="D15299" t="inlineStr">
        <is>
          <t>Store_007</t>
        </is>
      </c>
      <c r="E15299" t="inlineStr">
        <is>
          <t>East</t>
        </is>
      </c>
      <c r="F15299" t="inlineStr">
        <is>
          <t>P0049</t>
        </is>
      </c>
      <c r="G15299" t="inlineStr">
        <is>
          <t>Prod_0049</t>
        </is>
      </c>
      <c r="H15299" t="inlineStr">
        <is>
          <t>Beverages</t>
        </is>
      </c>
      <c r="I15299" t="n">
        <v>5</v>
      </c>
      <c r="J15299" t="n">
        <v>205.62</v>
      </c>
      <c r="K15299" t="n">
        <v>0</v>
      </c>
      <c r="L15299">
        <f>I15299*J15299*(1-K15299)</f>
        <v/>
      </c>
      <c r="M15299">
        <f>VLOOKUP(F15299,Products!A:D,4,FALSE)*I15299</f>
        <v/>
      </c>
      <c r="N15299">
        <f>L15299-M15299</f>
        <v/>
      </c>
    </row>
    <row r="15300">
      <c r="A15300" t="inlineStr">
        <is>
          <t>T1015298</t>
        </is>
      </c>
      <c r="B15300" t="inlineStr">
        <is>
          <t>2023-11-08</t>
        </is>
      </c>
      <c r="C15300" t="inlineStr">
        <is>
          <t>S012</t>
        </is>
      </c>
      <c r="D15300" t="inlineStr">
        <is>
          <t>Store_012</t>
        </is>
      </c>
      <c r="E15300" t="inlineStr">
        <is>
          <t>South</t>
        </is>
      </c>
      <c r="F15300" t="inlineStr">
        <is>
          <t>P0149</t>
        </is>
      </c>
      <c r="G15300" t="inlineStr">
        <is>
          <t>Prod_0149</t>
        </is>
      </c>
      <c r="H15300" t="inlineStr">
        <is>
          <t>Toys</t>
        </is>
      </c>
      <c r="I15300" t="n">
        <v>3</v>
      </c>
      <c r="J15300" t="n">
        <v>49.37</v>
      </c>
      <c r="K15300" t="n">
        <v>0</v>
      </c>
      <c r="L15300">
        <f>I15300*J15300*(1-K15300)</f>
        <v/>
      </c>
      <c r="M15300">
        <f>VLOOKUP(F15300,Products!A:D,4,FALSE)*I15300</f>
        <v/>
      </c>
      <c r="N15300">
        <f>L15300-M15300</f>
        <v/>
      </c>
    </row>
    <row r="15301">
      <c r="A15301" t="inlineStr">
        <is>
          <t>T1015299</t>
        </is>
      </c>
      <c r="B15301" t="inlineStr">
        <is>
          <t>2024-02-16</t>
        </is>
      </c>
      <c r="C15301" t="inlineStr">
        <is>
          <t>S050</t>
        </is>
      </c>
      <c r="D15301" t="inlineStr">
        <is>
          <t>Store_050</t>
        </is>
      </c>
      <c r="E15301" t="inlineStr">
        <is>
          <t>South</t>
        </is>
      </c>
      <c r="F15301" t="inlineStr">
        <is>
          <t>P0035</t>
        </is>
      </c>
      <c r="G15301" t="inlineStr">
        <is>
          <t>Prod_0035</t>
        </is>
      </c>
      <c r="H15301" t="inlineStr">
        <is>
          <t>Beverages</t>
        </is>
      </c>
      <c r="I15301" t="n">
        <v>9</v>
      </c>
      <c r="J15301" t="n">
        <v>100.69</v>
      </c>
      <c r="K15301" t="n">
        <v>0.1</v>
      </c>
      <c r="L15301">
        <f>I15301*J15301*(1-K15301)</f>
        <v/>
      </c>
      <c r="M15301">
        <f>VLOOKUP(F15301,Products!A:D,4,FALSE)*I15301</f>
        <v/>
      </c>
      <c r="N15301">
        <f>L15301-M15301</f>
        <v/>
      </c>
    </row>
    <row r="15302">
      <c r="A15302" t="inlineStr">
        <is>
          <t>T1015300</t>
        </is>
      </c>
      <c r="B15302" t="inlineStr">
        <is>
          <t>2023-08-17</t>
        </is>
      </c>
      <c r="C15302" t="inlineStr">
        <is>
          <t>S038</t>
        </is>
      </c>
      <c r="D15302" t="inlineStr">
        <is>
          <t>Store_038</t>
        </is>
      </c>
      <c r="E15302" t="inlineStr">
        <is>
          <t>East</t>
        </is>
      </c>
      <c r="F15302" t="inlineStr">
        <is>
          <t>P0076</t>
        </is>
      </c>
      <c r="G15302" t="inlineStr">
        <is>
          <t>Prod_0076</t>
        </is>
      </c>
      <c r="H15302" t="inlineStr">
        <is>
          <t>Clothing</t>
        </is>
      </c>
      <c r="I15302" t="n">
        <v>3</v>
      </c>
      <c r="J15302" t="n">
        <v>404.83</v>
      </c>
      <c r="K15302" t="n">
        <v>0</v>
      </c>
      <c r="L15302">
        <f>I15302*J15302*(1-K15302)</f>
        <v/>
      </c>
      <c r="M15302">
        <f>VLOOKUP(F15302,Products!A:D,4,FALSE)*I15302</f>
        <v/>
      </c>
      <c r="N15302">
        <f>L15302-M15302</f>
        <v/>
      </c>
    </row>
    <row r="15303">
      <c r="A15303" t="inlineStr">
        <is>
          <t>T1015301</t>
        </is>
      </c>
      <c r="B15303" t="inlineStr">
        <is>
          <t>2025-04-15</t>
        </is>
      </c>
      <c r="C15303" t="inlineStr">
        <is>
          <t>S018</t>
        </is>
      </c>
      <c r="D15303" t="inlineStr">
        <is>
          <t>Store_018</t>
        </is>
      </c>
      <c r="E15303" t="inlineStr">
        <is>
          <t>South</t>
        </is>
      </c>
      <c r="F15303" t="inlineStr">
        <is>
          <t>P0161</t>
        </is>
      </c>
      <c r="G15303" t="inlineStr">
        <is>
          <t>Prod_0161</t>
        </is>
      </c>
      <c r="H15303" t="inlineStr">
        <is>
          <t>Household</t>
        </is>
      </c>
      <c r="I15303" t="n">
        <v>8</v>
      </c>
      <c r="J15303" t="n">
        <v>105.56</v>
      </c>
      <c r="K15303" t="n">
        <v>0.1</v>
      </c>
      <c r="L15303">
        <f>I15303*J15303*(1-K15303)</f>
        <v/>
      </c>
      <c r="M15303">
        <f>VLOOKUP(F15303,Products!A:D,4,FALSE)*I15303</f>
        <v/>
      </c>
      <c r="N15303">
        <f>L15303-M15303</f>
        <v/>
      </c>
    </row>
    <row r="15304">
      <c r="A15304" t="inlineStr">
        <is>
          <t>T1015302</t>
        </is>
      </c>
      <c r="B15304" t="inlineStr">
        <is>
          <t>2024-09-09</t>
        </is>
      </c>
      <c r="C15304" t="inlineStr">
        <is>
          <t>S048</t>
        </is>
      </c>
      <c r="D15304" t="inlineStr">
        <is>
          <t>Store_048</t>
        </is>
      </c>
      <c r="E15304" t="inlineStr">
        <is>
          <t>South</t>
        </is>
      </c>
      <c r="F15304" t="inlineStr">
        <is>
          <t>P0015</t>
        </is>
      </c>
      <c r="G15304" t="inlineStr">
        <is>
          <t>Prod_0015</t>
        </is>
      </c>
      <c r="H15304" t="inlineStr">
        <is>
          <t>Food</t>
        </is>
      </c>
      <c r="I15304" t="n">
        <v>7</v>
      </c>
      <c r="J15304" t="n">
        <v>129.64</v>
      </c>
      <c r="K15304" t="n">
        <v>0</v>
      </c>
      <c r="L15304">
        <f>I15304*J15304*(1-K15304)</f>
        <v/>
      </c>
      <c r="M15304">
        <f>VLOOKUP(F15304,Products!A:D,4,FALSE)*I15304</f>
        <v/>
      </c>
      <c r="N15304">
        <f>L15304-M15304</f>
        <v/>
      </c>
    </row>
    <row r="15305">
      <c r="A15305" t="inlineStr">
        <is>
          <t>T1015303</t>
        </is>
      </c>
      <c r="B15305" t="inlineStr">
        <is>
          <t>2025-05-12</t>
        </is>
      </c>
      <c r="C15305" t="inlineStr">
        <is>
          <t>S006</t>
        </is>
      </c>
      <c r="D15305" t="inlineStr">
        <is>
          <t>Store_006</t>
        </is>
      </c>
      <c r="E15305" t="inlineStr">
        <is>
          <t>East</t>
        </is>
      </c>
      <c r="F15305" t="inlineStr">
        <is>
          <t>P0014</t>
        </is>
      </c>
      <c r="G15305" t="inlineStr">
        <is>
          <t>Prod_0014</t>
        </is>
      </c>
      <c r="H15305" t="inlineStr">
        <is>
          <t>Clothing</t>
        </is>
      </c>
      <c r="I15305" t="n">
        <v>8</v>
      </c>
      <c r="J15305" t="n">
        <v>324.78</v>
      </c>
      <c r="K15305" t="n">
        <v>0</v>
      </c>
      <c r="L15305">
        <f>I15305*J15305*(1-K15305)</f>
        <v/>
      </c>
      <c r="M15305">
        <f>VLOOKUP(F15305,Products!A:D,4,FALSE)*I15305</f>
        <v/>
      </c>
      <c r="N15305">
        <f>L15305-M15305</f>
        <v/>
      </c>
    </row>
    <row r="15306">
      <c r="A15306" t="inlineStr">
        <is>
          <t>T1015304</t>
        </is>
      </c>
      <c r="B15306" t="inlineStr">
        <is>
          <t>2023-05-05</t>
        </is>
      </c>
      <c r="C15306" t="inlineStr">
        <is>
          <t>S036</t>
        </is>
      </c>
      <c r="D15306" t="inlineStr">
        <is>
          <t>Store_036</t>
        </is>
      </c>
      <c r="E15306" t="inlineStr">
        <is>
          <t>Central</t>
        </is>
      </c>
      <c r="F15306" t="inlineStr">
        <is>
          <t>P0114</t>
        </is>
      </c>
      <c r="G15306" t="inlineStr">
        <is>
          <t>Prod_0114</t>
        </is>
      </c>
      <c r="H15306" t="inlineStr">
        <is>
          <t>Beverages</t>
        </is>
      </c>
      <c r="I15306" t="n">
        <v>4</v>
      </c>
      <c r="J15306" t="n">
        <v>771.98</v>
      </c>
      <c r="K15306" t="n">
        <v>0.05</v>
      </c>
      <c r="L15306">
        <f>I15306*J15306*(1-K15306)</f>
        <v/>
      </c>
      <c r="M15306">
        <f>VLOOKUP(F15306,Products!A:D,4,FALSE)*I15306</f>
        <v/>
      </c>
      <c r="N15306">
        <f>L15306-M15306</f>
        <v/>
      </c>
    </row>
    <row r="15307">
      <c r="A15307" t="inlineStr">
        <is>
          <t>T1015305</t>
        </is>
      </c>
      <c r="B15307" t="inlineStr">
        <is>
          <t>2024-12-17</t>
        </is>
      </c>
      <c r="C15307" t="inlineStr">
        <is>
          <t>S034</t>
        </is>
      </c>
      <c r="D15307" t="inlineStr">
        <is>
          <t>Store_034</t>
        </is>
      </c>
      <c r="E15307" t="inlineStr">
        <is>
          <t>Central</t>
        </is>
      </c>
      <c r="F15307" t="inlineStr">
        <is>
          <t>P0044</t>
        </is>
      </c>
      <c r="G15307" t="inlineStr">
        <is>
          <t>Prod_0044</t>
        </is>
      </c>
      <c r="H15307" t="inlineStr">
        <is>
          <t>Food</t>
        </is>
      </c>
      <c r="I15307" t="n">
        <v>9</v>
      </c>
      <c r="J15307" t="n">
        <v>192.31</v>
      </c>
      <c r="K15307" t="n">
        <v>0.2</v>
      </c>
      <c r="L15307">
        <f>I15307*J15307*(1-K15307)</f>
        <v/>
      </c>
      <c r="M15307">
        <f>VLOOKUP(F15307,Products!A:D,4,FALSE)*I15307</f>
        <v/>
      </c>
      <c r="N15307">
        <f>L15307-M15307</f>
        <v/>
      </c>
    </row>
    <row r="15308">
      <c r="A15308" t="inlineStr">
        <is>
          <t>T1015306</t>
        </is>
      </c>
      <c r="B15308" t="inlineStr">
        <is>
          <t>2023-04-09</t>
        </is>
      </c>
      <c r="C15308" t="inlineStr">
        <is>
          <t>S031</t>
        </is>
      </c>
      <c r="D15308" t="inlineStr">
        <is>
          <t>Store_031</t>
        </is>
      </c>
      <c r="E15308" t="inlineStr">
        <is>
          <t>Central</t>
        </is>
      </c>
      <c r="F15308" t="inlineStr">
        <is>
          <t>P0168</t>
        </is>
      </c>
      <c r="G15308" t="inlineStr">
        <is>
          <t>Prod_0168</t>
        </is>
      </c>
      <c r="H15308" t="inlineStr">
        <is>
          <t>Electronics</t>
        </is>
      </c>
      <c r="I15308" t="n">
        <v>9</v>
      </c>
      <c r="J15308" t="n">
        <v>62.34</v>
      </c>
      <c r="K15308" t="n">
        <v>0</v>
      </c>
      <c r="L15308">
        <f>I15308*J15308*(1-K15308)</f>
        <v/>
      </c>
      <c r="M15308">
        <f>VLOOKUP(F15308,Products!A:D,4,FALSE)*I15308</f>
        <v/>
      </c>
      <c r="N15308">
        <f>L15308-M15308</f>
        <v/>
      </c>
    </row>
    <row r="15309">
      <c r="A15309" t="inlineStr">
        <is>
          <t>T1015307</t>
        </is>
      </c>
      <c r="B15309" t="inlineStr">
        <is>
          <t>2025-04-29</t>
        </is>
      </c>
      <c r="C15309" t="inlineStr">
        <is>
          <t>S040</t>
        </is>
      </c>
      <c r="D15309" t="inlineStr">
        <is>
          <t>Store_040</t>
        </is>
      </c>
      <c r="E15309" t="inlineStr">
        <is>
          <t>Central</t>
        </is>
      </c>
      <c r="F15309" t="inlineStr">
        <is>
          <t>P0105</t>
        </is>
      </c>
      <c r="G15309" t="inlineStr">
        <is>
          <t>Prod_0105</t>
        </is>
      </c>
      <c r="H15309" t="inlineStr">
        <is>
          <t>Electronics</t>
        </is>
      </c>
      <c r="I15309" t="n">
        <v>7</v>
      </c>
      <c r="J15309" t="n">
        <v>664.0599999999999</v>
      </c>
      <c r="K15309" t="n">
        <v>0.05</v>
      </c>
      <c r="L15309">
        <f>I15309*J15309*(1-K15309)</f>
        <v/>
      </c>
      <c r="M15309">
        <f>VLOOKUP(F15309,Products!A:D,4,FALSE)*I15309</f>
        <v/>
      </c>
      <c r="N15309">
        <f>L15309-M15309</f>
        <v/>
      </c>
    </row>
    <row r="15310">
      <c r="A15310" t="inlineStr">
        <is>
          <t>T1015308</t>
        </is>
      </c>
      <c r="B15310" t="inlineStr">
        <is>
          <t>2023-01-17</t>
        </is>
      </c>
      <c r="C15310" t="inlineStr">
        <is>
          <t>S030</t>
        </is>
      </c>
      <c r="D15310" t="inlineStr">
        <is>
          <t>Store_030</t>
        </is>
      </c>
      <c r="E15310" t="inlineStr">
        <is>
          <t>North</t>
        </is>
      </c>
      <c r="F15310" t="inlineStr">
        <is>
          <t>P0033</t>
        </is>
      </c>
      <c r="G15310" t="inlineStr">
        <is>
          <t>Prod_0033</t>
        </is>
      </c>
      <c r="H15310" t="inlineStr">
        <is>
          <t>Food</t>
        </is>
      </c>
      <c r="I15310" t="n">
        <v>9</v>
      </c>
      <c r="J15310" t="n">
        <v>375.23</v>
      </c>
      <c r="K15310" t="n">
        <v>0</v>
      </c>
      <c r="L15310">
        <f>I15310*J15310*(1-K15310)</f>
        <v/>
      </c>
      <c r="M15310">
        <f>VLOOKUP(F15310,Products!A:D,4,FALSE)*I15310</f>
        <v/>
      </c>
      <c r="N15310">
        <f>L15310-M15310</f>
        <v/>
      </c>
    </row>
    <row r="15311">
      <c r="A15311" t="inlineStr">
        <is>
          <t>T1015309</t>
        </is>
      </c>
      <c r="B15311" t="inlineStr">
        <is>
          <t>2025-07-17</t>
        </is>
      </c>
      <c r="C15311" t="inlineStr">
        <is>
          <t>S035</t>
        </is>
      </c>
      <c r="D15311" t="inlineStr">
        <is>
          <t>Store_035</t>
        </is>
      </c>
      <c r="E15311" t="inlineStr">
        <is>
          <t>Central</t>
        </is>
      </c>
      <c r="F15311" t="inlineStr">
        <is>
          <t>P0049</t>
        </is>
      </c>
      <c r="G15311" t="inlineStr">
        <is>
          <t>Prod_0049</t>
        </is>
      </c>
      <c r="H15311" t="inlineStr">
        <is>
          <t>Beverages</t>
        </is>
      </c>
      <c r="I15311" t="n">
        <v>5</v>
      </c>
      <c r="J15311" t="n">
        <v>212.63</v>
      </c>
      <c r="K15311" t="n">
        <v>0</v>
      </c>
      <c r="L15311">
        <f>I15311*J15311*(1-K15311)</f>
        <v/>
      </c>
      <c r="M15311">
        <f>VLOOKUP(F15311,Products!A:D,4,FALSE)*I15311</f>
        <v/>
      </c>
      <c r="N15311">
        <f>L15311-M15311</f>
        <v/>
      </c>
    </row>
    <row r="15312">
      <c r="A15312" t="inlineStr">
        <is>
          <t>T1015310</t>
        </is>
      </c>
      <c r="B15312" t="inlineStr">
        <is>
          <t>2024-02-22</t>
        </is>
      </c>
      <c r="C15312" t="inlineStr">
        <is>
          <t>S019</t>
        </is>
      </c>
      <c r="D15312" t="inlineStr">
        <is>
          <t>Store_019</t>
        </is>
      </c>
      <c r="E15312" t="inlineStr">
        <is>
          <t>East</t>
        </is>
      </c>
      <c r="F15312" t="inlineStr">
        <is>
          <t>P0022</t>
        </is>
      </c>
      <c r="G15312" t="inlineStr">
        <is>
          <t>Prod_0022</t>
        </is>
      </c>
      <c r="H15312" t="inlineStr">
        <is>
          <t>Beverages</t>
        </is>
      </c>
      <c r="I15312" t="n">
        <v>9</v>
      </c>
      <c r="J15312" t="n">
        <v>186.19</v>
      </c>
      <c r="K15312" t="n">
        <v>0</v>
      </c>
      <c r="L15312">
        <f>I15312*J15312*(1-K15312)</f>
        <v/>
      </c>
      <c r="M15312">
        <f>VLOOKUP(F15312,Products!A:D,4,FALSE)*I15312</f>
        <v/>
      </c>
      <c r="N15312">
        <f>L15312-M15312</f>
        <v/>
      </c>
    </row>
    <row r="15313">
      <c r="A15313" t="inlineStr">
        <is>
          <t>T1015311</t>
        </is>
      </c>
      <c r="B15313" t="inlineStr">
        <is>
          <t>2025-05-15</t>
        </is>
      </c>
      <c r="C15313" t="inlineStr">
        <is>
          <t>S045</t>
        </is>
      </c>
      <c r="D15313" t="inlineStr">
        <is>
          <t>Store_045</t>
        </is>
      </c>
      <c r="E15313" t="inlineStr">
        <is>
          <t>East</t>
        </is>
      </c>
      <c r="F15313" t="inlineStr">
        <is>
          <t>P0183</t>
        </is>
      </c>
      <c r="G15313" t="inlineStr">
        <is>
          <t>Prod_0183</t>
        </is>
      </c>
      <c r="H15313" t="inlineStr">
        <is>
          <t>Stationery</t>
        </is>
      </c>
      <c r="I15313" t="n">
        <v>9</v>
      </c>
      <c r="J15313" t="n">
        <v>842.09</v>
      </c>
      <c r="K15313" t="n">
        <v>0.15</v>
      </c>
      <c r="L15313">
        <f>I15313*J15313*(1-K15313)</f>
        <v/>
      </c>
      <c r="M15313">
        <f>VLOOKUP(F15313,Products!A:D,4,FALSE)*I15313</f>
        <v/>
      </c>
      <c r="N15313">
        <f>L15313-M15313</f>
        <v/>
      </c>
    </row>
    <row r="15314">
      <c r="A15314" t="inlineStr">
        <is>
          <t>T1015312</t>
        </is>
      </c>
      <c r="B15314" t="inlineStr">
        <is>
          <t>2023-12-16</t>
        </is>
      </c>
      <c r="C15314" t="inlineStr">
        <is>
          <t>S047</t>
        </is>
      </c>
      <c r="D15314" t="inlineStr">
        <is>
          <t>Store_047</t>
        </is>
      </c>
      <c r="E15314" t="inlineStr">
        <is>
          <t>North</t>
        </is>
      </c>
      <c r="F15314" t="inlineStr">
        <is>
          <t>P0007</t>
        </is>
      </c>
      <c r="G15314" t="inlineStr">
        <is>
          <t>Prod_0007</t>
        </is>
      </c>
      <c r="H15314" t="inlineStr">
        <is>
          <t>Food</t>
        </is>
      </c>
      <c r="I15314" t="n">
        <v>4</v>
      </c>
      <c r="J15314" t="n">
        <v>149.32</v>
      </c>
      <c r="K15314" t="n">
        <v>0.05</v>
      </c>
      <c r="L15314">
        <f>I15314*J15314*(1-K15314)</f>
        <v/>
      </c>
      <c r="M15314">
        <f>VLOOKUP(F15314,Products!A:D,4,FALSE)*I15314</f>
        <v/>
      </c>
      <c r="N15314">
        <f>L15314-M15314</f>
        <v/>
      </c>
    </row>
    <row r="15315">
      <c r="A15315" t="inlineStr">
        <is>
          <t>T1015313</t>
        </is>
      </c>
      <c r="B15315" t="inlineStr">
        <is>
          <t>2023-12-30</t>
        </is>
      </c>
      <c r="C15315" t="inlineStr">
        <is>
          <t>S003</t>
        </is>
      </c>
      <c r="D15315" t="inlineStr">
        <is>
          <t>Store_003</t>
        </is>
      </c>
      <c r="E15315" t="inlineStr">
        <is>
          <t>North</t>
        </is>
      </c>
      <c r="F15315" t="inlineStr">
        <is>
          <t>P0133</t>
        </is>
      </c>
      <c r="G15315" t="inlineStr">
        <is>
          <t>Prod_0133</t>
        </is>
      </c>
      <c r="H15315" t="inlineStr">
        <is>
          <t>Stationery</t>
        </is>
      </c>
      <c r="I15315" t="n">
        <v>1</v>
      </c>
      <c r="J15315" t="n">
        <v>445.27</v>
      </c>
      <c r="K15315" t="n">
        <v>0.1</v>
      </c>
      <c r="L15315">
        <f>I15315*J15315*(1-K15315)</f>
        <v/>
      </c>
      <c r="M15315">
        <f>VLOOKUP(F15315,Products!A:D,4,FALSE)*I15315</f>
        <v/>
      </c>
      <c r="N15315">
        <f>L15315-M15315</f>
        <v/>
      </c>
    </row>
    <row r="15316">
      <c r="A15316" t="inlineStr">
        <is>
          <t>T1015314</t>
        </is>
      </c>
      <c r="B15316" t="inlineStr">
        <is>
          <t>2023-01-26</t>
        </is>
      </c>
      <c r="C15316" t="inlineStr">
        <is>
          <t>S022</t>
        </is>
      </c>
      <c r="D15316" t="inlineStr">
        <is>
          <t>Store_022</t>
        </is>
      </c>
      <c r="E15316" t="inlineStr">
        <is>
          <t>East</t>
        </is>
      </c>
      <c r="F15316" t="inlineStr">
        <is>
          <t>P0113</t>
        </is>
      </c>
      <c r="G15316" t="inlineStr">
        <is>
          <t>Prod_0113</t>
        </is>
      </c>
      <c r="H15316" t="inlineStr">
        <is>
          <t>Toys</t>
        </is>
      </c>
      <c r="I15316" t="n">
        <v>5</v>
      </c>
      <c r="J15316" t="n">
        <v>685.8099999999999</v>
      </c>
      <c r="K15316" t="n">
        <v>0.1</v>
      </c>
      <c r="L15316">
        <f>I15316*J15316*(1-K15316)</f>
        <v/>
      </c>
      <c r="M15316">
        <f>VLOOKUP(F15316,Products!A:D,4,FALSE)*I15316</f>
        <v/>
      </c>
      <c r="N15316">
        <f>L15316-M15316</f>
        <v/>
      </c>
    </row>
    <row r="15317">
      <c r="A15317" t="inlineStr">
        <is>
          <t>T1015315</t>
        </is>
      </c>
      <c r="B15317" t="inlineStr">
        <is>
          <t>2024-02-28</t>
        </is>
      </c>
      <c r="C15317" t="inlineStr">
        <is>
          <t>S049</t>
        </is>
      </c>
      <c r="D15317" t="inlineStr">
        <is>
          <t>Store_049</t>
        </is>
      </c>
      <c r="E15317" t="inlineStr">
        <is>
          <t>North</t>
        </is>
      </c>
      <c r="F15317" t="inlineStr">
        <is>
          <t>P0117</t>
        </is>
      </c>
      <c r="G15317" t="inlineStr">
        <is>
          <t>Prod_0117</t>
        </is>
      </c>
      <c r="H15317" t="inlineStr">
        <is>
          <t>Electronics</t>
        </is>
      </c>
      <c r="I15317" t="n">
        <v>7</v>
      </c>
      <c r="J15317" t="n">
        <v>408.94</v>
      </c>
      <c r="K15317" t="n">
        <v>0</v>
      </c>
      <c r="L15317">
        <f>I15317*J15317*(1-K15317)</f>
        <v/>
      </c>
      <c r="M15317">
        <f>VLOOKUP(F15317,Products!A:D,4,FALSE)*I15317</f>
        <v/>
      </c>
      <c r="N15317">
        <f>L15317-M15317</f>
        <v/>
      </c>
    </row>
    <row r="15318">
      <c r="A15318" t="inlineStr">
        <is>
          <t>T1015316</t>
        </is>
      </c>
      <c r="B15318" t="inlineStr">
        <is>
          <t>2025-09-21</t>
        </is>
      </c>
      <c r="C15318" t="inlineStr">
        <is>
          <t>S034</t>
        </is>
      </c>
      <c r="D15318" t="inlineStr">
        <is>
          <t>Store_034</t>
        </is>
      </c>
      <c r="E15318" t="inlineStr">
        <is>
          <t>Central</t>
        </is>
      </c>
      <c r="F15318" t="inlineStr">
        <is>
          <t>P0159</t>
        </is>
      </c>
      <c r="G15318" t="inlineStr">
        <is>
          <t>Prod_0159</t>
        </is>
      </c>
      <c r="H15318" t="inlineStr">
        <is>
          <t>Electronics</t>
        </is>
      </c>
      <c r="I15318" t="n">
        <v>1</v>
      </c>
      <c r="J15318" t="n">
        <v>575.02</v>
      </c>
      <c r="K15318" t="n">
        <v>0.1</v>
      </c>
      <c r="L15318">
        <f>I15318*J15318*(1-K15318)</f>
        <v/>
      </c>
      <c r="M15318">
        <f>VLOOKUP(F15318,Products!A:D,4,FALSE)*I15318</f>
        <v/>
      </c>
      <c r="N15318">
        <f>L15318-M15318</f>
        <v/>
      </c>
    </row>
    <row r="15319">
      <c r="A15319" t="inlineStr">
        <is>
          <t>T1015317</t>
        </is>
      </c>
      <c r="B15319" t="inlineStr">
        <is>
          <t>2023-08-23</t>
        </is>
      </c>
      <c r="C15319" t="inlineStr">
        <is>
          <t>S004</t>
        </is>
      </c>
      <c r="D15319" t="inlineStr">
        <is>
          <t>Store_004</t>
        </is>
      </c>
      <c r="E15319" t="inlineStr">
        <is>
          <t>Central</t>
        </is>
      </c>
      <c r="F15319" t="inlineStr">
        <is>
          <t>P0041</t>
        </is>
      </c>
      <c r="G15319" t="inlineStr">
        <is>
          <t>Prod_0041</t>
        </is>
      </c>
      <c r="H15319" t="inlineStr">
        <is>
          <t>Stationery</t>
        </is>
      </c>
      <c r="I15319" t="n">
        <v>4</v>
      </c>
      <c r="J15319" t="n">
        <v>294.81</v>
      </c>
      <c r="K15319" t="n">
        <v>0</v>
      </c>
      <c r="L15319">
        <f>I15319*J15319*(1-K15319)</f>
        <v/>
      </c>
      <c r="M15319">
        <f>VLOOKUP(F15319,Products!A:D,4,FALSE)*I15319</f>
        <v/>
      </c>
      <c r="N15319">
        <f>L15319-M15319</f>
        <v/>
      </c>
    </row>
    <row r="15320">
      <c r="A15320" t="inlineStr">
        <is>
          <t>T1015318</t>
        </is>
      </c>
      <c r="B15320" t="inlineStr">
        <is>
          <t>2023-03-13</t>
        </is>
      </c>
      <c r="C15320" t="inlineStr">
        <is>
          <t>S032</t>
        </is>
      </c>
      <c r="D15320" t="inlineStr">
        <is>
          <t>Store_032</t>
        </is>
      </c>
      <c r="E15320" t="inlineStr">
        <is>
          <t>Central</t>
        </is>
      </c>
      <c r="F15320" t="inlineStr">
        <is>
          <t>P0109</t>
        </is>
      </c>
      <c r="G15320" t="inlineStr">
        <is>
          <t>Prod_0109</t>
        </is>
      </c>
      <c r="H15320" t="inlineStr">
        <is>
          <t>Beverages</t>
        </is>
      </c>
      <c r="I15320" t="n">
        <v>7</v>
      </c>
      <c r="J15320" t="n">
        <v>666.79</v>
      </c>
      <c r="K15320" t="n">
        <v>0.1</v>
      </c>
      <c r="L15320">
        <f>I15320*J15320*(1-K15320)</f>
        <v/>
      </c>
      <c r="M15320">
        <f>VLOOKUP(F15320,Products!A:D,4,FALSE)*I15320</f>
        <v/>
      </c>
      <c r="N15320">
        <f>L15320-M15320</f>
        <v/>
      </c>
    </row>
    <row r="15321">
      <c r="A15321" t="inlineStr">
        <is>
          <t>T1015319</t>
        </is>
      </c>
      <c r="B15321" t="inlineStr">
        <is>
          <t>2024-12-01</t>
        </is>
      </c>
      <c r="C15321" t="inlineStr">
        <is>
          <t>S012</t>
        </is>
      </c>
      <c r="D15321" t="inlineStr">
        <is>
          <t>Store_012</t>
        </is>
      </c>
      <c r="E15321" t="inlineStr">
        <is>
          <t>South</t>
        </is>
      </c>
      <c r="F15321" t="inlineStr">
        <is>
          <t>P0077</t>
        </is>
      </c>
      <c r="G15321" t="inlineStr">
        <is>
          <t>Prod_0077</t>
        </is>
      </c>
      <c r="H15321" t="inlineStr">
        <is>
          <t>Beverages</t>
        </is>
      </c>
      <c r="I15321" t="n">
        <v>1</v>
      </c>
      <c r="J15321" t="n">
        <v>54.07</v>
      </c>
      <c r="K15321" t="n">
        <v>0</v>
      </c>
      <c r="L15321">
        <f>I15321*J15321*(1-K15321)</f>
        <v/>
      </c>
      <c r="M15321">
        <f>VLOOKUP(F15321,Products!A:D,4,FALSE)*I15321</f>
        <v/>
      </c>
      <c r="N15321">
        <f>L15321-M15321</f>
        <v/>
      </c>
    </row>
    <row r="15322">
      <c r="A15322" t="inlineStr">
        <is>
          <t>T1015320</t>
        </is>
      </c>
      <c r="B15322" t="inlineStr">
        <is>
          <t>2025-03-07</t>
        </is>
      </c>
      <c r="C15322" t="inlineStr">
        <is>
          <t>S011</t>
        </is>
      </c>
      <c r="D15322" t="inlineStr">
        <is>
          <t>Store_011</t>
        </is>
      </c>
      <c r="E15322" t="inlineStr">
        <is>
          <t>South</t>
        </is>
      </c>
      <c r="F15322" t="inlineStr">
        <is>
          <t>P0005</t>
        </is>
      </c>
      <c r="G15322" t="inlineStr">
        <is>
          <t>Prod_0005</t>
        </is>
      </c>
      <c r="H15322" t="inlineStr">
        <is>
          <t>Beverages</t>
        </is>
      </c>
      <c r="I15322" t="n">
        <v>9</v>
      </c>
      <c r="J15322" t="n">
        <v>126.02</v>
      </c>
      <c r="K15322" t="n">
        <v>0.15</v>
      </c>
      <c r="L15322">
        <f>I15322*J15322*(1-K15322)</f>
        <v/>
      </c>
      <c r="M15322">
        <f>VLOOKUP(F15322,Products!A:D,4,FALSE)*I15322</f>
        <v/>
      </c>
      <c r="N15322">
        <f>L15322-M15322</f>
        <v/>
      </c>
    </row>
    <row r="15323">
      <c r="A15323" t="inlineStr">
        <is>
          <t>T1015321</t>
        </is>
      </c>
      <c r="B15323" t="inlineStr">
        <is>
          <t>2024-02-05</t>
        </is>
      </c>
      <c r="C15323" t="inlineStr">
        <is>
          <t>S039</t>
        </is>
      </c>
      <c r="D15323" t="inlineStr">
        <is>
          <t>Store_039</t>
        </is>
      </c>
      <c r="E15323" t="inlineStr">
        <is>
          <t>North</t>
        </is>
      </c>
      <c r="F15323" t="inlineStr">
        <is>
          <t>P0074</t>
        </is>
      </c>
      <c r="G15323" t="inlineStr">
        <is>
          <t>Prod_0074</t>
        </is>
      </c>
      <c r="H15323" t="inlineStr">
        <is>
          <t>Food</t>
        </is>
      </c>
      <c r="I15323" t="n">
        <v>4</v>
      </c>
      <c r="J15323" t="n">
        <v>940.5</v>
      </c>
      <c r="K15323" t="n">
        <v>0</v>
      </c>
      <c r="L15323">
        <f>I15323*J15323*(1-K15323)</f>
        <v/>
      </c>
      <c r="M15323">
        <f>VLOOKUP(F15323,Products!A:D,4,FALSE)*I15323</f>
        <v/>
      </c>
      <c r="N15323">
        <f>L15323-M15323</f>
        <v/>
      </c>
    </row>
    <row r="15324">
      <c r="A15324" t="inlineStr">
        <is>
          <t>T1015322</t>
        </is>
      </c>
      <c r="B15324" t="inlineStr">
        <is>
          <t>2024-01-19</t>
        </is>
      </c>
      <c r="C15324" t="inlineStr">
        <is>
          <t>S017</t>
        </is>
      </c>
      <c r="D15324" t="inlineStr">
        <is>
          <t>Store_017</t>
        </is>
      </c>
      <c r="E15324" t="inlineStr">
        <is>
          <t>South</t>
        </is>
      </c>
      <c r="F15324" t="inlineStr">
        <is>
          <t>P0024</t>
        </is>
      </c>
      <c r="G15324" t="inlineStr">
        <is>
          <t>Prod_0024</t>
        </is>
      </c>
      <c r="H15324" t="inlineStr">
        <is>
          <t>Clothing</t>
        </is>
      </c>
      <c r="I15324" t="n">
        <v>5</v>
      </c>
      <c r="J15324" t="n">
        <v>123</v>
      </c>
      <c r="K15324" t="n">
        <v>0</v>
      </c>
      <c r="L15324">
        <f>I15324*J15324*(1-K15324)</f>
        <v/>
      </c>
      <c r="M15324">
        <f>VLOOKUP(F15324,Products!A:D,4,FALSE)*I15324</f>
        <v/>
      </c>
      <c r="N15324">
        <f>L15324-M15324</f>
        <v/>
      </c>
    </row>
    <row r="15325">
      <c r="A15325" t="inlineStr">
        <is>
          <t>T1015323</t>
        </is>
      </c>
      <c r="B15325" t="inlineStr">
        <is>
          <t>2024-12-15</t>
        </is>
      </c>
      <c r="C15325" t="inlineStr">
        <is>
          <t>S017</t>
        </is>
      </c>
      <c r="D15325" t="inlineStr">
        <is>
          <t>Store_017</t>
        </is>
      </c>
      <c r="E15325" t="inlineStr">
        <is>
          <t>South</t>
        </is>
      </c>
      <c r="F15325" t="inlineStr">
        <is>
          <t>P0174</t>
        </is>
      </c>
      <c r="G15325" t="inlineStr">
        <is>
          <t>Prod_0174</t>
        </is>
      </c>
      <c r="H15325" t="inlineStr">
        <is>
          <t>Food</t>
        </is>
      </c>
      <c r="I15325" t="n">
        <v>8</v>
      </c>
      <c r="J15325" t="n">
        <v>91.51000000000001</v>
      </c>
      <c r="K15325" t="n">
        <v>0.05</v>
      </c>
      <c r="L15325">
        <f>I15325*J15325*(1-K15325)</f>
        <v/>
      </c>
      <c r="M15325">
        <f>VLOOKUP(F15325,Products!A:D,4,FALSE)*I15325</f>
        <v/>
      </c>
      <c r="N15325">
        <f>L15325-M15325</f>
        <v/>
      </c>
    </row>
    <row r="15326">
      <c r="A15326" t="inlineStr">
        <is>
          <t>T1015324</t>
        </is>
      </c>
      <c r="B15326" t="inlineStr">
        <is>
          <t>2025-01-27</t>
        </is>
      </c>
      <c r="C15326" t="inlineStr">
        <is>
          <t>S049</t>
        </is>
      </c>
      <c r="D15326" t="inlineStr">
        <is>
          <t>Store_049</t>
        </is>
      </c>
      <c r="E15326" t="inlineStr">
        <is>
          <t>North</t>
        </is>
      </c>
      <c r="F15326" t="inlineStr">
        <is>
          <t>P0197</t>
        </is>
      </c>
      <c r="G15326" t="inlineStr">
        <is>
          <t>Prod_0197</t>
        </is>
      </c>
      <c r="H15326" t="inlineStr">
        <is>
          <t>Food</t>
        </is>
      </c>
      <c r="I15326" t="n">
        <v>4</v>
      </c>
      <c r="J15326" t="n">
        <v>261.36</v>
      </c>
      <c r="K15326" t="n">
        <v>0.15</v>
      </c>
      <c r="L15326">
        <f>I15326*J15326*(1-K15326)</f>
        <v/>
      </c>
      <c r="M15326">
        <f>VLOOKUP(F15326,Products!A:D,4,FALSE)*I15326</f>
        <v/>
      </c>
      <c r="N15326">
        <f>L15326-M15326</f>
        <v/>
      </c>
    </row>
    <row r="15327">
      <c r="A15327" t="inlineStr">
        <is>
          <t>T1015325</t>
        </is>
      </c>
      <c r="B15327" t="inlineStr">
        <is>
          <t>2023-06-07</t>
        </is>
      </c>
      <c r="C15327" t="inlineStr">
        <is>
          <t>S004</t>
        </is>
      </c>
      <c r="D15327" t="inlineStr">
        <is>
          <t>Store_004</t>
        </is>
      </c>
      <c r="E15327" t="inlineStr">
        <is>
          <t>Central</t>
        </is>
      </c>
      <c r="F15327" t="inlineStr">
        <is>
          <t>P0105</t>
        </is>
      </c>
      <c r="G15327" t="inlineStr">
        <is>
          <t>Prod_0105</t>
        </is>
      </c>
      <c r="H15327" t="inlineStr">
        <is>
          <t>Electronics</t>
        </is>
      </c>
      <c r="I15327" t="n">
        <v>4</v>
      </c>
      <c r="J15327" t="n">
        <v>489.06</v>
      </c>
      <c r="K15327" t="n">
        <v>0.05</v>
      </c>
      <c r="L15327">
        <f>I15327*J15327*(1-K15327)</f>
        <v/>
      </c>
      <c r="M15327">
        <f>VLOOKUP(F15327,Products!A:D,4,FALSE)*I15327</f>
        <v/>
      </c>
      <c r="N15327">
        <f>L15327-M15327</f>
        <v/>
      </c>
    </row>
    <row r="15328">
      <c r="A15328" t="inlineStr">
        <is>
          <t>T1015326</t>
        </is>
      </c>
      <c r="B15328" t="inlineStr">
        <is>
          <t>2023-10-31</t>
        </is>
      </c>
      <c r="C15328" t="inlineStr">
        <is>
          <t>S005</t>
        </is>
      </c>
      <c r="D15328" t="inlineStr">
        <is>
          <t>Store_005</t>
        </is>
      </c>
      <c r="E15328" t="inlineStr">
        <is>
          <t>Central</t>
        </is>
      </c>
      <c r="F15328" t="inlineStr">
        <is>
          <t>P0150</t>
        </is>
      </c>
      <c r="G15328" t="inlineStr">
        <is>
          <t>Prod_0150</t>
        </is>
      </c>
      <c r="H15328" t="inlineStr">
        <is>
          <t>Clothing</t>
        </is>
      </c>
      <c r="I15328" t="n">
        <v>8</v>
      </c>
      <c r="J15328" t="n">
        <v>425.79</v>
      </c>
      <c r="K15328" t="n">
        <v>0</v>
      </c>
      <c r="L15328">
        <f>I15328*J15328*(1-K15328)</f>
        <v/>
      </c>
      <c r="M15328">
        <f>VLOOKUP(F15328,Products!A:D,4,FALSE)*I15328</f>
        <v/>
      </c>
      <c r="N15328">
        <f>L15328-M15328</f>
        <v/>
      </c>
    </row>
    <row r="15329">
      <c r="A15329" t="inlineStr">
        <is>
          <t>T1015327</t>
        </is>
      </c>
      <c r="B15329" t="inlineStr">
        <is>
          <t>2023-09-26</t>
        </is>
      </c>
      <c r="C15329" t="inlineStr">
        <is>
          <t>S049</t>
        </is>
      </c>
      <c r="D15329" t="inlineStr">
        <is>
          <t>Store_049</t>
        </is>
      </c>
      <c r="E15329" t="inlineStr">
        <is>
          <t>North</t>
        </is>
      </c>
      <c r="F15329" t="inlineStr">
        <is>
          <t>P0085</t>
        </is>
      </c>
      <c r="G15329" t="inlineStr">
        <is>
          <t>Prod_0085</t>
        </is>
      </c>
      <c r="H15329" t="inlineStr">
        <is>
          <t>Food</t>
        </is>
      </c>
      <c r="I15329" t="n">
        <v>3</v>
      </c>
      <c r="J15329" t="n">
        <v>358.63</v>
      </c>
      <c r="K15329" t="n">
        <v>0.2</v>
      </c>
      <c r="L15329">
        <f>I15329*J15329*(1-K15329)</f>
        <v/>
      </c>
      <c r="M15329">
        <f>VLOOKUP(F15329,Products!A:D,4,FALSE)*I15329</f>
        <v/>
      </c>
      <c r="N15329">
        <f>L15329-M15329</f>
        <v/>
      </c>
    </row>
    <row r="15330">
      <c r="A15330" t="inlineStr">
        <is>
          <t>T1015328</t>
        </is>
      </c>
      <c r="B15330" t="inlineStr">
        <is>
          <t>2023-07-27</t>
        </is>
      </c>
      <c r="C15330" t="inlineStr">
        <is>
          <t>S024</t>
        </is>
      </c>
      <c r="D15330" t="inlineStr">
        <is>
          <t>Store_024</t>
        </is>
      </c>
      <c r="E15330" t="inlineStr">
        <is>
          <t>South</t>
        </is>
      </c>
      <c r="F15330" t="inlineStr">
        <is>
          <t>P0086</t>
        </is>
      </c>
      <c r="G15330" t="inlineStr">
        <is>
          <t>Prod_0086</t>
        </is>
      </c>
      <c r="H15330" t="inlineStr">
        <is>
          <t>Stationery</t>
        </is>
      </c>
      <c r="I15330" t="n">
        <v>9</v>
      </c>
      <c r="J15330" t="n">
        <v>1038.59</v>
      </c>
      <c r="K15330" t="n">
        <v>0</v>
      </c>
      <c r="L15330">
        <f>I15330*J15330*(1-K15330)</f>
        <v/>
      </c>
      <c r="M15330">
        <f>VLOOKUP(F15330,Products!A:D,4,FALSE)*I15330</f>
        <v/>
      </c>
      <c r="N15330">
        <f>L15330-M15330</f>
        <v/>
      </c>
    </row>
    <row r="15331">
      <c r="A15331" t="inlineStr">
        <is>
          <t>T1015329</t>
        </is>
      </c>
      <c r="B15331" t="inlineStr">
        <is>
          <t>2024-03-24</t>
        </is>
      </c>
      <c r="C15331" t="inlineStr">
        <is>
          <t>S040</t>
        </is>
      </c>
      <c r="D15331" t="inlineStr">
        <is>
          <t>Store_040</t>
        </is>
      </c>
      <c r="E15331" t="inlineStr">
        <is>
          <t>Central</t>
        </is>
      </c>
      <c r="F15331" t="inlineStr">
        <is>
          <t>P0110</t>
        </is>
      </c>
      <c r="G15331" t="inlineStr">
        <is>
          <t>Prod_0110</t>
        </is>
      </c>
      <c r="H15331" t="inlineStr">
        <is>
          <t>Stationery</t>
        </is>
      </c>
      <c r="I15331" t="n">
        <v>7</v>
      </c>
      <c r="J15331" t="n">
        <v>67.98999999999999</v>
      </c>
      <c r="K15331" t="n">
        <v>0</v>
      </c>
      <c r="L15331">
        <f>I15331*J15331*(1-K15331)</f>
        <v/>
      </c>
      <c r="M15331">
        <f>VLOOKUP(F15331,Products!A:D,4,FALSE)*I15331</f>
        <v/>
      </c>
      <c r="N15331">
        <f>L15331-M15331</f>
        <v/>
      </c>
    </row>
    <row r="15332">
      <c r="A15332" t="inlineStr">
        <is>
          <t>T1015330</t>
        </is>
      </c>
      <c r="B15332" t="inlineStr">
        <is>
          <t>2023-02-26</t>
        </is>
      </c>
      <c r="C15332" t="inlineStr">
        <is>
          <t>S035</t>
        </is>
      </c>
      <c r="D15332" t="inlineStr">
        <is>
          <t>Store_035</t>
        </is>
      </c>
      <c r="E15332" t="inlineStr">
        <is>
          <t>Central</t>
        </is>
      </c>
      <c r="F15332" t="inlineStr">
        <is>
          <t>P0116</t>
        </is>
      </c>
      <c r="G15332" t="inlineStr">
        <is>
          <t>Prod_0116</t>
        </is>
      </c>
      <c r="H15332" t="inlineStr">
        <is>
          <t>Clothing</t>
        </is>
      </c>
      <c r="I15332" t="n">
        <v>5</v>
      </c>
      <c r="J15332" t="n">
        <v>1043.49</v>
      </c>
      <c r="K15332" t="n">
        <v>0.1</v>
      </c>
      <c r="L15332">
        <f>I15332*J15332*(1-K15332)</f>
        <v/>
      </c>
      <c r="M15332">
        <f>VLOOKUP(F15332,Products!A:D,4,FALSE)*I15332</f>
        <v/>
      </c>
      <c r="N15332">
        <f>L15332-M15332</f>
        <v/>
      </c>
    </row>
    <row r="15333">
      <c r="A15333" t="inlineStr">
        <is>
          <t>T1015331</t>
        </is>
      </c>
      <c r="B15333" t="inlineStr">
        <is>
          <t>2025-06-19</t>
        </is>
      </c>
      <c r="C15333" t="inlineStr">
        <is>
          <t>S024</t>
        </is>
      </c>
      <c r="D15333" t="inlineStr">
        <is>
          <t>Store_024</t>
        </is>
      </c>
      <c r="E15333" t="inlineStr">
        <is>
          <t>South</t>
        </is>
      </c>
      <c r="F15333" t="inlineStr">
        <is>
          <t>P0121</t>
        </is>
      </c>
      <c r="G15333" t="inlineStr">
        <is>
          <t>Prod_0121</t>
        </is>
      </c>
      <c r="H15333" t="inlineStr">
        <is>
          <t>Clothing</t>
        </is>
      </c>
      <c r="I15333" t="n">
        <v>3</v>
      </c>
      <c r="J15333" t="n">
        <v>659.22</v>
      </c>
      <c r="K15333" t="n">
        <v>0</v>
      </c>
      <c r="L15333">
        <f>I15333*J15333*(1-K15333)</f>
        <v/>
      </c>
      <c r="M15333">
        <f>VLOOKUP(F15333,Products!A:D,4,FALSE)*I15333</f>
        <v/>
      </c>
      <c r="N15333">
        <f>L15333-M15333</f>
        <v/>
      </c>
    </row>
    <row r="15334">
      <c r="A15334" t="inlineStr">
        <is>
          <t>T1015332</t>
        </is>
      </c>
      <c r="B15334" t="inlineStr">
        <is>
          <t>2023-09-03</t>
        </is>
      </c>
      <c r="C15334" t="inlineStr">
        <is>
          <t>S009</t>
        </is>
      </c>
      <c r="D15334" t="inlineStr">
        <is>
          <t>Store_009</t>
        </is>
      </c>
      <c r="E15334" t="inlineStr">
        <is>
          <t>Central</t>
        </is>
      </c>
      <c r="F15334" t="inlineStr">
        <is>
          <t>P0172</t>
        </is>
      </c>
      <c r="G15334" t="inlineStr">
        <is>
          <t>Prod_0172</t>
        </is>
      </c>
      <c r="H15334" t="inlineStr">
        <is>
          <t>Beverages</t>
        </is>
      </c>
      <c r="I15334" t="n">
        <v>6</v>
      </c>
      <c r="J15334" t="n">
        <v>967.14</v>
      </c>
      <c r="K15334" t="n">
        <v>0</v>
      </c>
      <c r="L15334">
        <f>I15334*J15334*(1-K15334)</f>
        <v/>
      </c>
      <c r="M15334">
        <f>VLOOKUP(F15334,Products!A:D,4,FALSE)*I15334</f>
        <v/>
      </c>
      <c r="N15334">
        <f>L15334-M15334</f>
        <v/>
      </c>
    </row>
    <row r="15335">
      <c r="A15335" t="inlineStr">
        <is>
          <t>T1015333</t>
        </is>
      </c>
      <c r="B15335" t="inlineStr">
        <is>
          <t>2025-02-17</t>
        </is>
      </c>
      <c r="C15335" t="inlineStr">
        <is>
          <t>S028</t>
        </is>
      </c>
      <c r="D15335" t="inlineStr">
        <is>
          <t>Store_028</t>
        </is>
      </c>
      <c r="E15335" t="inlineStr">
        <is>
          <t>North</t>
        </is>
      </c>
      <c r="F15335" t="inlineStr">
        <is>
          <t>P0187</t>
        </is>
      </c>
      <c r="G15335" t="inlineStr">
        <is>
          <t>Prod_0187</t>
        </is>
      </c>
      <c r="H15335" t="inlineStr">
        <is>
          <t>Food</t>
        </is>
      </c>
      <c r="I15335" t="n">
        <v>6</v>
      </c>
      <c r="J15335" t="n">
        <v>871.5700000000001</v>
      </c>
      <c r="K15335" t="n">
        <v>0</v>
      </c>
      <c r="L15335">
        <f>I15335*J15335*(1-K15335)</f>
        <v/>
      </c>
      <c r="M15335">
        <f>VLOOKUP(F15335,Products!A:D,4,FALSE)*I15335</f>
        <v/>
      </c>
      <c r="N15335">
        <f>L15335-M15335</f>
        <v/>
      </c>
    </row>
    <row r="15336">
      <c r="A15336" t="inlineStr">
        <is>
          <t>T1015334</t>
        </is>
      </c>
      <c r="B15336" t="inlineStr">
        <is>
          <t>2023-06-01</t>
        </is>
      </c>
      <c r="C15336" t="inlineStr">
        <is>
          <t>S022</t>
        </is>
      </c>
      <c r="D15336" t="inlineStr">
        <is>
          <t>Store_022</t>
        </is>
      </c>
      <c r="E15336" t="inlineStr">
        <is>
          <t>East</t>
        </is>
      </c>
      <c r="F15336" t="inlineStr">
        <is>
          <t>P0051</t>
        </is>
      </c>
      <c r="G15336" t="inlineStr">
        <is>
          <t>Prod_0051</t>
        </is>
      </c>
      <c r="H15336" t="inlineStr">
        <is>
          <t>Clothing</t>
        </is>
      </c>
      <c r="I15336" t="n">
        <v>9</v>
      </c>
      <c r="J15336" t="n">
        <v>69.52</v>
      </c>
      <c r="K15336" t="n">
        <v>0.15</v>
      </c>
      <c r="L15336">
        <f>I15336*J15336*(1-K15336)</f>
        <v/>
      </c>
      <c r="M15336">
        <f>VLOOKUP(F15336,Products!A:D,4,FALSE)*I15336</f>
        <v/>
      </c>
      <c r="N15336">
        <f>L15336-M15336</f>
        <v/>
      </c>
    </row>
    <row r="15337">
      <c r="A15337" t="inlineStr">
        <is>
          <t>T1015335</t>
        </is>
      </c>
      <c r="B15337" t="inlineStr">
        <is>
          <t>2024-10-28</t>
        </is>
      </c>
      <c r="C15337" t="inlineStr">
        <is>
          <t>S026</t>
        </is>
      </c>
      <c r="D15337" t="inlineStr">
        <is>
          <t>Store_026</t>
        </is>
      </c>
      <c r="E15337" t="inlineStr">
        <is>
          <t>North</t>
        </is>
      </c>
      <c r="F15337" t="inlineStr">
        <is>
          <t>P0200</t>
        </is>
      </c>
      <c r="G15337" t="inlineStr">
        <is>
          <t>Prod_0200</t>
        </is>
      </c>
      <c r="H15337" t="inlineStr">
        <is>
          <t>Electronics</t>
        </is>
      </c>
      <c r="I15337" t="n">
        <v>8</v>
      </c>
      <c r="J15337" t="n">
        <v>385.12</v>
      </c>
      <c r="K15337" t="n">
        <v>0</v>
      </c>
      <c r="L15337">
        <f>I15337*J15337*(1-K15337)</f>
        <v/>
      </c>
      <c r="M15337">
        <f>VLOOKUP(F15337,Products!A:D,4,FALSE)*I15337</f>
        <v/>
      </c>
      <c r="N15337">
        <f>L15337-M15337</f>
        <v/>
      </c>
    </row>
    <row r="15338">
      <c r="A15338" t="inlineStr">
        <is>
          <t>T1015336</t>
        </is>
      </c>
      <c r="B15338" t="inlineStr">
        <is>
          <t>2023-09-11</t>
        </is>
      </c>
      <c r="C15338" t="inlineStr">
        <is>
          <t>S018</t>
        </is>
      </c>
      <c r="D15338" t="inlineStr">
        <is>
          <t>Store_018</t>
        </is>
      </c>
      <c r="E15338" t="inlineStr">
        <is>
          <t>South</t>
        </is>
      </c>
      <c r="F15338" t="inlineStr">
        <is>
          <t>P0159</t>
        </is>
      </c>
      <c r="G15338" t="inlineStr">
        <is>
          <t>Prod_0159</t>
        </is>
      </c>
      <c r="H15338" t="inlineStr">
        <is>
          <t>Electronics</t>
        </is>
      </c>
      <c r="I15338" t="n">
        <v>5</v>
      </c>
      <c r="J15338" t="n">
        <v>552.34</v>
      </c>
      <c r="K15338" t="n">
        <v>0</v>
      </c>
      <c r="L15338">
        <f>I15338*J15338*(1-K15338)</f>
        <v/>
      </c>
      <c r="M15338">
        <f>VLOOKUP(F15338,Products!A:D,4,FALSE)*I15338</f>
        <v/>
      </c>
      <c r="N15338">
        <f>L15338-M15338</f>
        <v/>
      </c>
    </row>
    <row r="15339">
      <c r="A15339" t="inlineStr">
        <is>
          <t>T1015337</t>
        </is>
      </c>
      <c r="B15339" t="inlineStr">
        <is>
          <t>2025-07-07</t>
        </is>
      </c>
      <c r="C15339" t="inlineStr">
        <is>
          <t>S021</t>
        </is>
      </c>
      <c r="D15339" t="inlineStr">
        <is>
          <t>Store_021</t>
        </is>
      </c>
      <c r="E15339" t="inlineStr">
        <is>
          <t>North</t>
        </is>
      </c>
      <c r="F15339" t="inlineStr">
        <is>
          <t>P0030</t>
        </is>
      </c>
      <c r="G15339" t="inlineStr">
        <is>
          <t>Prod_0030</t>
        </is>
      </c>
      <c r="H15339" t="inlineStr">
        <is>
          <t>Household</t>
        </is>
      </c>
      <c r="I15339" t="n">
        <v>8</v>
      </c>
      <c r="J15339" t="n">
        <v>720.15</v>
      </c>
      <c r="K15339" t="n">
        <v>0</v>
      </c>
      <c r="L15339">
        <f>I15339*J15339*(1-K15339)</f>
        <v/>
      </c>
      <c r="M15339">
        <f>VLOOKUP(F15339,Products!A:D,4,FALSE)*I15339</f>
        <v/>
      </c>
      <c r="N15339">
        <f>L15339-M15339</f>
        <v/>
      </c>
    </row>
    <row r="15340">
      <c r="A15340" t="inlineStr">
        <is>
          <t>T1015338</t>
        </is>
      </c>
      <c r="B15340" t="inlineStr">
        <is>
          <t>2023-06-16</t>
        </is>
      </c>
      <c r="C15340" t="inlineStr">
        <is>
          <t>S036</t>
        </is>
      </c>
      <c r="D15340" t="inlineStr">
        <is>
          <t>Store_036</t>
        </is>
      </c>
      <c r="E15340" t="inlineStr">
        <is>
          <t>Central</t>
        </is>
      </c>
      <c r="F15340" t="inlineStr">
        <is>
          <t>P0148</t>
        </is>
      </c>
      <c r="G15340" t="inlineStr">
        <is>
          <t>Prod_0148</t>
        </is>
      </c>
      <c r="H15340" t="inlineStr">
        <is>
          <t>Electronics</t>
        </is>
      </c>
      <c r="I15340" t="n">
        <v>4</v>
      </c>
      <c r="J15340" t="n">
        <v>225.33</v>
      </c>
      <c r="K15340" t="n">
        <v>0.1</v>
      </c>
      <c r="L15340">
        <f>I15340*J15340*(1-K15340)</f>
        <v/>
      </c>
      <c r="M15340">
        <f>VLOOKUP(F15340,Products!A:D,4,FALSE)*I15340</f>
        <v/>
      </c>
      <c r="N15340">
        <f>L15340-M15340</f>
        <v/>
      </c>
    </row>
    <row r="15341">
      <c r="A15341" t="inlineStr">
        <is>
          <t>T1015339</t>
        </is>
      </c>
      <c r="B15341" t="inlineStr">
        <is>
          <t>2024-09-07</t>
        </is>
      </c>
      <c r="C15341" t="inlineStr">
        <is>
          <t>S004</t>
        </is>
      </c>
      <c r="D15341" t="inlineStr">
        <is>
          <t>Store_004</t>
        </is>
      </c>
      <c r="E15341" t="inlineStr">
        <is>
          <t>Central</t>
        </is>
      </c>
      <c r="F15341" t="inlineStr">
        <is>
          <t>P0073</t>
        </is>
      </c>
      <c r="G15341" t="inlineStr">
        <is>
          <t>Prod_0073</t>
        </is>
      </c>
      <c r="H15341" t="inlineStr">
        <is>
          <t>Food</t>
        </is>
      </c>
      <c r="I15341" t="n">
        <v>8</v>
      </c>
      <c r="J15341" t="n">
        <v>684.72</v>
      </c>
      <c r="K15341" t="n">
        <v>0.2</v>
      </c>
      <c r="L15341">
        <f>I15341*J15341*(1-K15341)</f>
        <v/>
      </c>
      <c r="M15341">
        <f>VLOOKUP(F15341,Products!A:D,4,FALSE)*I15341</f>
        <v/>
      </c>
      <c r="N15341">
        <f>L15341-M15341</f>
        <v/>
      </c>
    </row>
    <row r="15342">
      <c r="A15342" t="inlineStr">
        <is>
          <t>T1015340</t>
        </is>
      </c>
      <c r="B15342" t="inlineStr">
        <is>
          <t>2024-12-07</t>
        </is>
      </c>
      <c r="C15342" t="inlineStr">
        <is>
          <t>S031</t>
        </is>
      </c>
      <c r="D15342" t="inlineStr">
        <is>
          <t>Store_031</t>
        </is>
      </c>
      <c r="E15342" t="inlineStr">
        <is>
          <t>Central</t>
        </is>
      </c>
      <c r="F15342" t="inlineStr">
        <is>
          <t>P0077</t>
        </is>
      </c>
      <c r="G15342" t="inlineStr">
        <is>
          <t>Prod_0077</t>
        </is>
      </c>
      <c r="H15342" t="inlineStr">
        <is>
          <t>Beverages</t>
        </is>
      </c>
      <c r="I15342" t="n">
        <v>4</v>
      </c>
      <c r="J15342" t="n">
        <v>40.76</v>
      </c>
      <c r="K15342" t="n">
        <v>0.1</v>
      </c>
      <c r="L15342">
        <f>I15342*J15342*(1-K15342)</f>
        <v/>
      </c>
      <c r="M15342">
        <f>VLOOKUP(F15342,Products!A:D,4,FALSE)*I15342</f>
        <v/>
      </c>
      <c r="N15342">
        <f>L15342-M15342</f>
        <v/>
      </c>
    </row>
    <row r="15343">
      <c r="A15343" t="inlineStr">
        <is>
          <t>T1015341</t>
        </is>
      </c>
      <c r="B15343" t="inlineStr">
        <is>
          <t>2023-11-29</t>
        </is>
      </c>
      <c r="C15343" t="inlineStr">
        <is>
          <t>S045</t>
        </is>
      </c>
      <c r="D15343" t="inlineStr">
        <is>
          <t>Store_045</t>
        </is>
      </c>
      <c r="E15343" t="inlineStr">
        <is>
          <t>East</t>
        </is>
      </c>
      <c r="F15343" t="inlineStr">
        <is>
          <t>P0057</t>
        </is>
      </c>
      <c r="G15343" t="inlineStr">
        <is>
          <t>Prod_0057</t>
        </is>
      </c>
      <c r="H15343" t="inlineStr">
        <is>
          <t>Beverages</t>
        </is>
      </c>
      <c r="I15343" t="n">
        <v>2</v>
      </c>
      <c r="J15343" t="n">
        <v>72.83</v>
      </c>
      <c r="K15343" t="n">
        <v>0</v>
      </c>
      <c r="L15343">
        <f>I15343*J15343*(1-K15343)</f>
        <v/>
      </c>
      <c r="M15343">
        <f>VLOOKUP(F15343,Products!A:D,4,FALSE)*I15343</f>
        <v/>
      </c>
      <c r="N15343">
        <f>L15343-M15343</f>
        <v/>
      </c>
    </row>
    <row r="15344">
      <c r="A15344" t="inlineStr">
        <is>
          <t>T1015342</t>
        </is>
      </c>
      <c r="B15344" t="inlineStr">
        <is>
          <t>2023-04-23</t>
        </is>
      </c>
      <c r="C15344" t="inlineStr">
        <is>
          <t>S043</t>
        </is>
      </c>
      <c r="D15344" t="inlineStr">
        <is>
          <t>Store_043</t>
        </is>
      </c>
      <c r="E15344" t="inlineStr">
        <is>
          <t>East</t>
        </is>
      </c>
      <c r="F15344" t="inlineStr">
        <is>
          <t>P0149</t>
        </is>
      </c>
      <c r="G15344" t="inlineStr">
        <is>
          <t>Prod_0149</t>
        </is>
      </c>
      <c r="H15344" t="inlineStr">
        <is>
          <t>Toys</t>
        </is>
      </c>
      <c r="I15344" t="n">
        <v>3</v>
      </c>
      <c r="J15344" t="n">
        <v>61.76</v>
      </c>
      <c r="K15344" t="n">
        <v>0</v>
      </c>
      <c r="L15344">
        <f>I15344*J15344*(1-K15344)</f>
        <v/>
      </c>
      <c r="M15344">
        <f>VLOOKUP(F15344,Products!A:D,4,FALSE)*I15344</f>
        <v/>
      </c>
      <c r="N15344">
        <f>L15344-M15344</f>
        <v/>
      </c>
    </row>
    <row r="15345">
      <c r="A15345" t="inlineStr">
        <is>
          <t>T1015343</t>
        </is>
      </c>
      <c r="B15345" t="inlineStr">
        <is>
          <t>2023-10-20</t>
        </is>
      </c>
      <c r="C15345" t="inlineStr">
        <is>
          <t>S015</t>
        </is>
      </c>
      <c r="D15345" t="inlineStr">
        <is>
          <t>Store_015</t>
        </is>
      </c>
      <c r="E15345" t="inlineStr">
        <is>
          <t>North</t>
        </is>
      </c>
      <c r="F15345" t="inlineStr">
        <is>
          <t>P0119</t>
        </is>
      </c>
      <c r="G15345" t="inlineStr">
        <is>
          <t>Prod_0119</t>
        </is>
      </c>
      <c r="H15345" t="inlineStr">
        <is>
          <t>Electronics</t>
        </is>
      </c>
      <c r="I15345" t="n">
        <v>4</v>
      </c>
      <c r="J15345" t="n">
        <v>230.09</v>
      </c>
      <c r="K15345" t="n">
        <v>0.1</v>
      </c>
      <c r="L15345">
        <f>I15345*J15345*(1-K15345)</f>
        <v/>
      </c>
      <c r="M15345">
        <f>VLOOKUP(F15345,Products!A:D,4,FALSE)*I15345</f>
        <v/>
      </c>
      <c r="N15345">
        <f>L15345-M15345</f>
        <v/>
      </c>
    </row>
    <row r="15346">
      <c r="A15346" t="inlineStr">
        <is>
          <t>T1015344</t>
        </is>
      </c>
      <c r="B15346" t="inlineStr">
        <is>
          <t>2024-07-04</t>
        </is>
      </c>
      <c r="C15346" t="inlineStr">
        <is>
          <t>S010</t>
        </is>
      </c>
      <c r="D15346" t="inlineStr">
        <is>
          <t>Store_010</t>
        </is>
      </c>
      <c r="E15346" t="inlineStr">
        <is>
          <t>North</t>
        </is>
      </c>
      <c r="F15346" t="inlineStr">
        <is>
          <t>P0130</t>
        </is>
      </c>
      <c r="G15346" t="inlineStr">
        <is>
          <t>Prod_0130</t>
        </is>
      </c>
      <c r="H15346" t="inlineStr">
        <is>
          <t>Electronics</t>
        </is>
      </c>
      <c r="I15346" t="n">
        <v>5</v>
      </c>
      <c r="J15346" t="n">
        <v>480.35</v>
      </c>
      <c r="K15346" t="n">
        <v>0</v>
      </c>
      <c r="L15346">
        <f>I15346*J15346*(1-K15346)</f>
        <v/>
      </c>
      <c r="M15346">
        <f>VLOOKUP(F15346,Products!A:D,4,FALSE)*I15346</f>
        <v/>
      </c>
      <c r="N15346">
        <f>L15346-M15346</f>
        <v/>
      </c>
    </row>
    <row r="15347">
      <c r="A15347" t="inlineStr">
        <is>
          <t>T1015345</t>
        </is>
      </c>
      <c r="B15347" t="inlineStr">
        <is>
          <t>2025-05-23</t>
        </is>
      </c>
      <c r="C15347" t="inlineStr">
        <is>
          <t>S007</t>
        </is>
      </c>
      <c r="D15347" t="inlineStr">
        <is>
          <t>Store_007</t>
        </is>
      </c>
      <c r="E15347" t="inlineStr">
        <is>
          <t>East</t>
        </is>
      </c>
      <c r="F15347" t="inlineStr">
        <is>
          <t>P0158</t>
        </is>
      </c>
      <c r="G15347" t="inlineStr">
        <is>
          <t>Prod_0158</t>
        </is>
      </c>
      <c r="H15347" t="inlineStr">
        <is>
          <t>Beverages</t>
        </is>
      </c>
      <c r="I15347" t="n">
        <v>4</v>
      </c>
      <c r="J15347" t="n">
        <v>249.8</v>
      </c>
      <c r="K15347" t="n">
        <v>0</v>
      </c>
      <c r="L15347">
        <f>I15347*J15347*(1-K15347)</f>
        <v/>
      </c>
      <c r="M15347">
        <f>VLOOKUP(F15347,Products!A:D,4,FALSE)*I15347</f>
        <v/>
      </c>
      <c r="N15347">
        <f>L15347-M15347</f>
        <v/>
      </c>
    </row>
    <row r="15348">
      <c r="A15348" t="inlineStr">
        <is>
          <t>T1015346</t>
        </is>
      </c>
      <c r="B15348" t="inlineStr">
        <is>
          <t>2024-06-28</t>
        </is>
      </c>
      <c r="C15348" t="inlineStr">
        <is>
          <t>S049</t>
        </is>
      </c>
      <c r="D15348" t="inlineStr">
        <is>
          <t>Store_049</t>
        </is>
      </c>
      <c r="E15348" t="inlineStr">
        <is>
          <t>North</t>
        </is>
      </c>
      <c r="F15348" t="inlineStr">
        <is>
          <t>P0187</t>
        </is>
      </c>
      <c r="G15348" t="inlineStr">
        <is>
          <t>Prod_0187</t>
        </is>
      </c>
      <c r="H15348" t="inlineStr">
        <is>
          <t>Food</t>
        </is>
      </c>
      <c r="I15348" t="n">
        <v>2</v>
      </c>
      <c r="J15348" t="n">
        <v>956.01</v>
      </c>
      <c r="K15348" t="n">
        <v>0</v>
      </c>
      <c r="L15348">
        <f>I15348*J15348*(1-K15348)</f>
        <v/>
      </c>
      <c r="M15348">
        <f>VLOOKUP(F15348,Products!A:D,4,FALSE)*I15348</f>
        <v/>
      </c>
      <c r="N15348">
        <f>L15348-M15348</f>
        <v/>
      </c>
    </row>
    <row r="15349">
      <c r="A15349" t="inlineStr">
        <is>
          <t>T1015347</t>
        </is>
      </c>
      <c r="B15349" t="inlineStr">
        <is>
          <t>2024-09-12</t>
        </is>
      </c>
      <c r="C15349" t="inlineStr">
        <is>
          <t>S039</t>
        </is>
      </c>
      <c r="D15349" t="inlineStr">
        <is>
          <t>Store_039</t>
        </is>
      </c>
      <c r="E15349" t="inlineStr">
        <is>
          <t>North</t>
        </is>
      </c>
      <c r="F15349" t="inlineStr">
        <is>
          <t>P0165</t>
        </is>
      </c>
      <c r="G15349" t="inlineStr">
        <is>
          <t>Prod_0165</t>
        </is>
      </c>
      <c r="H15349" t="inlineStr">
        <is>
          <t>Clothing</t>
        </is>
      </c>
      <c r="I15349" t="n">
        <v>3</v>
      </c>
      <c r="J15349" t="n">
        <v>545.28</v>
      </c>
      <c r="K15349" t="n">
        <v>0</v>
      </c>
      <c r="L15349">
        <f>I15349*J15349*(1-K15349)</f>
        <v/>
      </c>
      <c r="M15349">
        <f>VLOOKUP(F15349,Products!A:D,4,FALSE)*I15349</f>
        <v/>
      </c>
      <c r="N15349">
        <f>L15349-M15349</f>
        <v/>
      </c>
    </row>
    <row r="15350">
      <c r="A15350" t="inlineStr">
        <is>
          <t>T1015348</t>
        </is>
      </c>
      <c r="B15350" t="inlineStr">
        <is>
          <t>2024-01-07</t>
        </is>
      </c>
      <c r="C15350" t="inlineStr">
        <is>
          <t>S042</t>
        </is>
      </c>
      <c r="D15350" t="inlineStr">
        <is>
          <t>Store_042</t>
        </is>
      </c>
      <c r="E15350" t="inlineStr">
        <is>
          <t>Central</t>
        </is>
      </c>
      <c r="F15350" t="inlineStr">
        <is>
          <t>P0131</t>
        </is>
      </c>
      <c r="G15350" t="inlineStr">
        <is>
          <t>Prod_0131</t>
        </is>
      </c>
      <c r="H15350" t="inlineStr">
        <is>
          <t>Beverages</t>
        </is>
      </c>
      <c r="I15350" t="n">
        <v>7</v>
      </c>
      <c r="J15350" t="n">
        <v>316.74</v>
      </c>
      <c r="K15350" t="n">
        <v>0</v>
      </c>
      <c r="L15350">
        <f>I15350*J15350*(1-K15350)</f>
        <v/>
      </c>
      <c r="M15350">
        <f>VLOOKUP(F15350,Products!A:D,4,FALSE)*I15350</f>
        <v/>
      </c>
      <c r="N15350">
        <f>L15350-M15350</f>
        <v/>
      </c>
    </row>
    <row r="15351">
      <c r="A15351" t="inlineStr">
        <is>
          <t>T1015349</t>
        </is>
      </c>
      <c r="B15351" t="inlineStr">
        <is>
          <t>2024-12-13</t>
        </is>
      </c>
      <c r="C15351" t="inlineStr">
        <is>
          <t>S020</t>
        </is>
      </c>
      <c r="D15351" t="inlineStr">
        <is>
          <t>Store_020</t>
        </is>
      </c>
      <c r="E15351" t="inlineStr">
        <is>
          <t>West</t>
        </is>
      </c>
      <c r="F15351" t="inlineStr">
        <is>
          <t>P0115</t>
        </is>
      </c>
      <c r="G15351" t="inlineStr">
        <is>
          <t>Prod_0115</t>
        </is>
      </c>
      <c r="H15351" t="inlineStr">
        <is>
          <t>Clothing</t>
        </is>
      </c>
      <c r="I15351" t="n">
        <v>9</v>
      </c>
      <c r="J15351" t="n">
        <v>832.9299999999999</v>
      </c>
      <c r="K15351" t="n">
        <v>0.1</v>
      </c>
      <c r="L15351">
        <f>I15351*J15351*(1-K15351)</f>
        <v/>
      </c>
      <c r="M15351">
        <f>VLOOKUP(F15351,Products!A:D,4,FALSE)*I15351</f>
        <v/>
      </c>
      <c r="N15351">
        <f>L15351-M15351</f>
        <v/>
      </c>
    </row>
    <row r="15352">
      <c r="A15352" t="inlineStr">
        <is>
          <t>T1015350</t>
        </is>
      </c>
      <c r="B15352" t="inlineStr">
        <is>
          <t>2023-01-19</t>
        </is>
      </c>
      <c r="C15352" t="inlineStr">
        <is>
          <t>S049</t>
        </is>
      </c>
      <c r="D15352" t="inlineStr">
        <is>
          <t>Store_049</t>
        </is>
      </c>
      <c r="E15352" t="inlineStr">
        <is>
          <t>North</t>
        </is>
      </c>
      <c r="F15352" t="inlineStr">
        <is>
          <t>P0179</t>
        </is>
      </c>
      <c r="G15352" t="inlineStr">
        <is>
          <t>Prod_0179</t>
        </is>
      </c>
      <c r="H15352" t="inlineStr">
        <is>
          <t>Household</t>
        </is>
      </c>
      <c r="I15352" t="n">
        <v>8</v>
      </c>
      <c r="J15352" t="n">
        <v>204.62</v>
      </c>
      <c r="K15352" t="n">
        <v>0.2</v>
      </c>
      <c r="L15352">
        <f>I15352*J15352*(1-K15352)</f>
        <v/>
      </c>
      <c r="M15352">
        <f>VLOOKUP(F15352,Products!A:D,4,FALSE)*I15352</f>
        <v/>
      </c>
      <c r="N15352">
        <f>L15352-M15352</f>
        <v/>
      </c>
    </row>
    <row r="15353">
      <c r="A15353" t="inlineStr">
        <is>
          <t>T1015351</t>
        </is>
      </c>
      <c r="B15353" t="inlineStr">
        <is>
          <t>2025-09-01</t>
        </is>
      </c>
      <c r="C15353" t="inlineStr">
        <is>
          <t>S005</t>
        </is>
      </c>
      <c r="D15353" t="inlineStr">
        <is>
          <t>Store_005</t>
        </is>
      </c>
      <c r="E15353" t="inlineStr">
        <is>
          <t>Central</t>
        </is>
      </c>
      <c r="F15353" t="inlineStr">
        <is>
          <t>P0124</t>
        </is>
      </c>
      <c r="G15353" t="inlineStr">
        <is>
          <t>Prod_0124</t>
        </is>
      </c>
      <c r="H15353" t="inlineStr">
        <is>
          <t>Beverages</t>
        </is>
      </c>
      <c r="I15353" t="n">
        <v>8</v>
      </c>
      <c r="J15353" t="n">
        <v>924.33</v>
      </c>
      <c r="K15353" t="n">
        <v>0.15</v>
      </c>
      <c r="L15353">
        <f>I15353*J15353*(1-K15353)</f>
        <v/>
      </c>
      <c r="M15353">
        <f>VLOOKUP(F15353,Products!A:D,4,FALSE)*I15353</f>
        <v/>
      </c>
      <c r="N15353">
        <f>L15353-M15353</f>
        <v/>
      </c>
    </row>
    <row r="15354">
      <c r="A15354" t="inlineStr">
        <is>
          <t>T1015352</t>
        </is>
      </c>
      <c r="B15354" t="inlineStr">
        <is>
          <t>2024-04-10</t>
        </is>
      </c>
      <c r="C15354" t="inlineStr">
        <is>
          <t>S009</t>
        </is>
      </c>
      <c r="D15354" t="inlineStr">
        <is>
          <t>Store_009</t>
        </is>
      </c>
      <c r="E15354" t="inlineStr">
        <is>
          <t>Central</t>
        </is>
      </c>
      <c r="F15354" t="inlineStr">
        <is>
          <t>P0057</t>
        </is>
      </c>
      <c r="G15354" t="inlineStr">
        <is>
          <t>Prod_0057</t>
        </is>
      </c>
      <c r="H15354" t="inlineStr">
        <is>
          <t>Beverages</t>
        </is>
      </c>
      <c r="I15354" t="n">
        <v>9</v>
      </c>
      <c r="J15354" t="n">
        <v>78.06</v>
      </c>
      <c r="K15354" t="n">
        <v>0</v>
      </c>
      <c r="L15354">
        <f>I15354*J15354*(1-K15354)</f>
        <v/>
      </c>
      <c r="M15354">
        <f>VLOOKUP(F15354,Products!A:D,4,FALSE)*I15354</f>
        <v/>
      </c>
      <c r="N15354">
        <f>L15354-M15354</f>
        <v/>
      </c>
    </row>
    <row r="15355">
      <c r="A15355" t="inlineStr">
        <is>
          <t>T1015353</t>
        </is>
      </c>
      <c r="B15355" t="inlineStr">
        <is>
          <t>2024-02-13</t>
        </is>
      </c>
      <c r="C15355" t="inlineStr">
        <is>
          <t>S037</t>
        </is>
      </c>
      <c r="D15355" t="inlineStr">
        <is>
          <t>Store_037</t>
        </is>
      </c>
      <c r="E15355" t="inlineStr">
        <is>
          <t>East</t>
        </is>
      </c>
      <c r="F15355" t="inlineStr">
        <is>
          <t>P0004</t>
        </is>
      </c>
      <c r="G15355" t="inlineStr">
        <is>
          <t>Prod_0004</t>
        </is>
      </c>
      <c r="H15355" t="inlineStr">
        <is>
          <t>Household</t>
        </is>
      </c>
      <c r="I15355" t="n">
        <v>1</v>
      </c>
      <c r="J15355" t="n">
        <v>373.78</v>
      </c>
      <c r="K15355" t="n">
        <v>0</v>
      </c>
      <c r="L15355">
        <f>I15355*J15355*(1-K15355)</f>
        <v/>
      </c>
      <c r="M15355">
        <f>VLOOKUP(F15355,Products!A:D,4,FALSE)*I15355</f>
        <v/>
      </c>
      <c r="N15355">
        <f>L15355-M15355</f>
        <v/>
      </c>
    </row>
    <row r="15356">
      <c r="A15356" t="inlineStr">
        <is>
          <t>T1015354</t>
        </is>
      </c>
      <c r="B15356" t="inlineStr">
        <is>
          <t>2025-08-29</t>
        </is>
      </c>
      <c r="C15356" t="inlineStr">
        <is>
          <t>S006</t>
        </is>
      </c>
      <c r="D15356" t="inlineStr">
        <is>
          <t>Store_006</t>
        </is>
      </c>
      <c r="E15356" t="inlineStr">
        <is>
          <t>East</t>
        </is>
      </c>
      <c r="F15356" t="inlineStr">
        <is>
          <t>P0196</t>
        </is>
      </c>
      <c r="G15356" t="inlineStr">
        <is>
          <t>Prod_0196</t>
        </is>
      </c>
      <c r="H15356" t="inlineStr">
        <is>
          <t>Beverages</t>
        </is>
      </c>
      <c r="I15356" t="n">
        <v>5</v>
      </c>
      <c r="J15356" t="n">
        <v>648.84</v>
      </c>
      <c r="K15356" t="n">
        <v>0</v>
      </c>
      <c r="L15356">
        <f>I15356*J15356*(1-K15356)</f>
        <v/>
      </c>
      <c r="M15356">
        <f>VLOOKUP(F15356,Products!A:D,4,FALSE)*I15356</f>
        <v/>
      </c>
      <c r="N15356">
        <f>L15356-M15356</f>
        <v/>
      </c>
    </row>
    <row r="15357">
      <c r="A15357" t="inlineStr">
        <is>
          <t>T1015355</t>
        </is>
      </c>
      <c r="B15357" t="inlineStr">
        <is>
          <t>2023-08-21</t>
        </is>
      </c>
      <c r="C15357" t="inlineStr">
        <is>
          <t>S012</t>
        </is>
      </c>
      <c r="D15357" t="inlineStr">
        <is>
          <t>Store_012</t>
        </is>
      </c>
      <c r="E15357" t="inlineStr">
        <is>
          <t>South</t>
        </is>
      </c>
      <c r="F15357" t="inlineStr">
        <is>
          <t>P0111</t>
        </is>
      </c>
      <c r="G15357" t="inlineStr">
        <is>
          <t>Prod_0111</t>
        </is>
      </c>
      <c r="H15357" t="inlineStr">
        <is>
          <t>Clothing</t>
        </is>
      </c>
      <c r="I15357" t="n">
        <v>6</v>
      </c>
      <c r="J15357" t="n">
        <v>687.14</v>
      </c>
      <c r="K15357" t="n">
        <v>0</v>
      </c>
      <c r="L15357">
        <f>I15357*J15357*(1-K15357)</f>
        <v/>
      </c>
      <c r="M15357">
        <f>VLOOKUP(F15357,Products!A:D,4,FALSE)*I15357</f>
        <v/>
      </c>
      <c r="N15357">
        <f>L15357-M15357</f>
        <v/>
      </c>
    </row>
    <row r="15358">
      <c r="A15358" t="inlineStr">
        <is>
          <t>T1015356</t>
        </is>
      </c>
      <c r="B15358" t="inlineStr">
        <is>
          <t>2025-06-25</t>
        </is>
      </c>
      <c r="C15358" t="inlineStr">
        <is>
          <t>S048</t>
        </is>
      </c>
      <c r="D15358" t="inlineStr">
        <is>
          <t>Store_048</t>
        </is>
      </c>
      <c r="E15358" t="inlineStr">
        <is>
          <t>South</t>
        </is>
      </c>
      <c r="F15358" t="inlineStr">
        <is>
          <t>P0038</t>
        </is>
      </c>
      <c r="G15358" t="inlineStr">
        <is>
          <t>Prod_0038</t>
        </is>
      </c>
      <c r="H15358" t="inlineStr">
        <is>
          <t>Beverages</t>
        </is>
      </c>
      <c r="I15358" t="n">
        <v>4</v>
      </c>
      <c r="J15358" t="n">
        <v>763.74</v>
      </c>
      <c r="K15358" t="n">
        <v>0</v>
      </c>
      <c r="L15358">
        <f>I15358*J15358*(1-K15358)</f>
        <v/>
      </c>
      <c r="M15358">
        <f>VLOOKUP(F15358,Products!A:D,4,FALSE)*I15358</f>
        <v/>
      </c>
      <c r="N15358">
        <f>L15358-M15358</f>
        <v/>
      </c>
    </row>
    <row r="15359">
      <c r="A15359" t="inlineStr">
        <is>
          <t>T1015357</t>
        </is>
      </c>
      <c r="B15359" t="inlineStr">
        <is>
          <t>2024-01-04</t>
        </is>
      </c>
      <c r="C15359" t="inlineStr">
        <is>
          <t>S019</t>
        </is>
      </c>
      <c r="D15359" t="inlineStr">
        <is>
          <t>Store_019</t>
        </is>
      </c>
      <c r="E15359" t="inlineStr">
        <is>
          <t>East</t>
        </is>
      </c>
      <c r="F15359" t="inlineStr">
        <is>
          <t>P0192</t>
        </is>
      </c>
      <c r="G15359" t="inlineStr">
        <is>
          <t>Prod_0192</t>
        </is>
      </c>
      <c r="H15359" t="inlineStr">
        <is>
          <t>Beverages</t>
        </is>
      </c>
      <c r="I15359" t="n">
        <v>5</v>
      </c>
      <c r="J15359" t="n">
        <v>337.39</v>
      </c>
      <c r="K15359" t="n">
        <v>0.05</v>
      </c>
      <c r="L15359">
        <f>I15359*J15359*(1-K15359)</f>
        <v/>
      </c>
      <c r="M15359">
        <f>VLOOKUP(F15359,Products!A:D,4,FALSE)*I15359</f>
        <v/>
      </c>
      <c r="N15359">
        <f>L15359-M15359</f>
        <v/>
      </c>
    </row>
    <row r="15360">
      <c r="A15360" t="inlineStr">
        <is>
          <t>T1015358</t>
        </is>
      </c>
      <c r="B15360" t="inlineStr">
        <is>
          <t>2024-05-30</t>
        </is>
      </c>
      <c r="C15360" t="inlineStr">
        <is>
          <t>S012</t>
        </is>
      </c>
      <c r="D15360" t="inlineStr">
        <is>
          <t>Store_012</t>
        </is>
      </c>
      <c r="E15360" t="inlineStr">
        <is>
          <t>South</t>
        </is>
      </c>
      <c r="F15360" t="inlineStr">
        <is>
          <t>P0073</t>
        </is>
      </c>
      <c r="G15360" t="inlineStr">
        <is>
          <t>Prod_0073</t>
        </is>
      </c>
      <c r="H15360" t="inlineStr">
        <is>
          <t>Food</t>
        </is>
      </c>
      <c r="I15360" t="n">
        <v>3</v>
      </c>
      <c r="J15360" t="n">
        <v>590.63</v>
      </c>
      <c r="K15360" t="n">
        <v>0</v>
      </c>
      <c r="L15360">
        <f>I15360*J15360*(1-K15360)</f>
        <v/>
      </c>
      <c r="M15360">
        <f>VLOOKUP(F15360,Products!A:D,4,FALSE)*I15360</f>
        <v/>
      </c>
      <c r="N15360">
        <f>L15360-M15360</f>
        <v/>
      </c>
    </row>
    <row r="15361">
      <c r="A15361" t="inlineStr">
        <is>
          <t>T1015359</t>
        </is>
      </c>
      <c r="B15361" t="inlineStr">
        <is>
          <t>2024-06-20</t>
        </is>
      </c>
      <c r="C15361" t="inlineStr">
        <is>
          <t>S002</t>
        </is>
      </c>
      <c r="D15361" t="inlineStr">
        <is>
          <t>Store_002</t>
        </is>
      </c>
      <c r="E15361" t="inlineStr">
        <is>
          <t>South</t>
        </is>
      </c>
      <c r="F15361" t="inlineStr">
        <is>
          <t>P0096</t>
        </is>
      </c>
      <c r="G15361" t="inlineStr">
        <is>
          <t>Prod_0096</t>
        </is>
      </c>
      <c r="H15361" t="inlineStr">
        <is>
          <t>Beverages</t>
        </is>
      </c>
      <c r="I15361" t="n">
        <v>7</v>
      </c>
      <c r="J15361" t="n">
        <v>432.26</v>
      </c>
      <c r="K15361" t="n">
        <v>0.05</v>
      </c>
      <c r="L15361">
        <f>I15361*J15361*(1-K15361)</f>
        <v/>
      </c>
      <c r="M15361">
        <f>VLOOKUP(F15361,Products!A:D,4,FALSE)*I15361</f>
        <v/>
      </c>
      <c r="N15361">
        <f>L15361-M15361</f>
        <v/>
      </c>
    </row>
    <row r="15362">
      <c r="A15362" t="inlineStr">
        <is>
          <t>T1015360</t>
        </is>
      </c>
      <c r="B15362" t="inlineStr">
        <is>
          <t>2025-08-20</t>
        </is>
      </c>
      <c r="C15362" t="inlineStr">
        <is>
          <t>S043</t>
        </is>
      </c>
      <c r="D15362" t="inlineStr">
        <is>
          <t>Store_043</t>
        </is>
      </c>
      <c r="E15362" t="inlineStr">
        <is>
          <t>East</t>
        </is>
      </c>
      <c r="F15362" t="inlineStr">
        <is>
          <t>P0094</t>
        </is>
      </c>
      <c r="G15362" t="inlineStr">
        <is>
          <t>Prod_0094</t>
        </is>
      </c>
      <c r="H15362" t="inlineStr">
        <is>
          <t>Toys</t>
        </is>
      </c>
      <c r="I15362" t="n">
        <v>6</v>
      </c>
      <c r="J15362" t="n">
        <v>612.12</v>
      </c>
      <c r="K15362" t="n">
        <v>0.1</v>
      </c>
      <c r="L15362">
        <f>I15362*J15362*(1-K15362)</f>
        <v/>
      </c>
      <c r="M15362">
        <f>VLOOKUP(F15362,Products!A:D,4,FALSE)*I15362</f>
        <v/>
      </c>
      <c r="N15362">
        <f>L15362-M15362</f>
        <v/>
      </c>
    </row>
    <row r="15363">
      <c r="A15363" t="inlineStr">
        <is>
          <t>T1015361</t>
        </is>
      </c>
      <c r="B15363" t="inlineStr">
        <is>
          <t>2025-01-28</t>
        </is>
      </c>
      <c r="C15363" t="inlineStr">
        <is>
          <t>S024</t>
        </is>
      </c>
      <c r="D15363" t="inlineStr">
        <is>
          <t>Store_024</t>
        </is>
      </c>
      <c r="E15363" t="inlineStr">
        <is>
          <t>South</t>
        </is>
      </c>
      <c r="F15363" t="inlineStr">
        <is>
          <t>P0139</t>
        </is>
      </c>
      <c r="G15363" t="inlineStr">
        <is>
          <t>Prod_0139</t>
        </is>
      </c>
      <c r="H15363" t="inlineStr">
        <is>
          <t>Clothing</t>
        </is>
      </c>
      <c r="I15363" t="n">
        <v>1</v>
      </c>
      <c r="J15363" t="n">
        <v>558.13</v>
      </c>
      <c r="K15363" t="n">
        <v>0.05</v>
      </c>
      <c r="L15363">
        <f>I15363*J15363*(1-K15363)</f>
        <v/>
      </c>
      <c r="M15363">
        <f>VLOOKUP(F15363,Products!A:D,4,FALSE)*I15363</f>
        <v/>
      </c>
      <c r="N15363">
        <f>L15363-M15363</f>
        <v/>
      </c>
    </row>
    <row r="15364">
      <c r="A15364" t="inlineStr">
        <is>
          <t>T1015362</t>
        </is>
      </c>
      <c r="B15364" t="inlineStr">
        <is>
          <t>2023-07-14</t>
        </is>
      </c>
      <c r="C15364" t="inlineStr">
        <is>
          <t>S005</t>
        </is>
      </c>
      <c r="D15364" t="inlineStr">
        <is>
          <t>Store_005</t>
        </is>
      </c>
      <c r="E15364" t="inlineStr">
        <is>
          <t>Central</t>
        </is>
      </c>
      <c r="F15364" t="inlineStr">
        <is>
          <t>P0200</t>
        </is>
      </c>
      <c r="G15364" t="inlineStr">
        <is>
          <t>Prod_0200</t>
        </is>
      </c>
      <c r="H15364" t="inlineStr">
        <is>
          <t>Electronics</t>
        </is>
      </c>
      <c r="I15364" t="n">
        <v>8</v>
      </c>
      <c r="J15364" t="n">
        <v>401.79</v>
      </c>
      <c r="K15364" t="n">
        <v>0</v>
      </c>
      <c r="L15364">
        <f>I15364*J15364*(1-K15364)</f>
        <v/>
      </c>
      <c r="M15364">
        <f>VLOOKUP(F15364,Products!A:D,4,FALSE)*I15364</f>
        <v/>
      </c>
      <c r="N15364">
        <f>L15364-M15364</f>
        <v/>
      </c>
    </row>
    <row r="15365">
      <c r="A15365" t="inlineStr">
        <is>
          <t>T1015363</t>
        </is>
      </c>
      <c r="B15365" t="inlineStr">
        <is>
          <t>2025-05-18</t>
        </is>
      </c>
      <c r="C15365" t="inlineStr">
        <is>
          <t>S026</t>
        </is>
      </c>
      <c r="D15365" t="inlineStr">
        <is>
          <t>Store_026</t>
        </is>
      </c>
      <c r="E15365" t="inlineStr">
        <is>
          <t>North</t>
        </is>
      </c>
      <c r="F15365" t="inlineStr">
        <is>
          <t>P0036</t>
        </is>
      </c>
      <c r="G15365" t="inlineStr">
        <is>
          <t>Prod_0036</t>
        </is>
      </c>
      <c r="H15365" t="inlineStr">
        <is>
          <t>Clothing</t>
        </is>
      </c>
      <c r="I15365" t="n">
        <v>5</v>
      </c>
      <c r="J15365" t="n">
        <v>410.65</v>
      </c>
      <c r="K15365" t="n">
        <v>0.15</v>
      </c>
      <c r="L15365">
        <f>I15365*J15365*(1-K15365)</f>
        <v/>
      </c>
      <c r="M15365">
        <f>VLOOKUP(F15365,Products!A:D,4,FALSE)*I15365</f>
        <v/>
      </c>
      <c r="N15365">
        <f>L15365-M15365</f>
        <v/>
      </c>
    </row>
    <row r="15366">
      <c r="A15366" t="inlineStr">
        <is>
          <t>T1015364</t>
        </is>
      </c>
      <c r="B15366" t="inlineStr">
        <is>
          <t>2023-05-12</t>
        </is>
      </c>
      <c r="C15366" t="inlineStr">
        <is>
          <t>S050</t>
        </is>
      </c>
      <c r="D15366" t="inlineStr">
        <is>
          <t>Store_050</t>
        </is>
      </c>
      <c r="E15366" t="inlineStr">
        <is>
          <t>South</t>
        </is>
      </c>
      <c r="F15366" t="inlineStr">
        <is>
          <t>P0052</t>
        </is>
      </c>
      <c r="G15366" t="inlineStr">
        <is>
          <t>Prod_0052</t>
        </is>
      </c>
      <c r="H15366" t="inlineStr">
        <is>
          <t>Clothing</t>
        </is>
      </c>
      <c r="I15366" t="n">
        <v>1</v>
      </c>
      <c r="J15366" t="n">
        <v>42.29</v>
      </c>
      <c r="K15366" t="n">
        <v>0</v>
      </c>
      <c r="L15366">
        <f>I15366*J15366*(1-K15366)</f>
        <v/>
      </c>
      <c r="M15366">
        <f>VLOOKUP(F15366,Products!A:D,4,FALSE)*I15366</f>
        <v/>
      </c>
      <c r="N15366">
        <f>L15366-M15366</f>
        <v/>
      </c>
    </row>
    <row r="15367">
      <c r="A15367" t="inlineStr">
        <is>
          <t>T1015365</t>
        </is>
      </c>
      <c r="B15367" t="inlineStr">
        <is>
          <t>2025-08-23</t>
        </is>
      </c>
      <c r="C15367" t="inlineStr">
        <is>
          <t>S048</t>
        </is>
      </c>
      <c r="D15367" t="inlineStr">
        <is>
          <t>Store_048</t>
        </is>
      </c>
      <c r="E15367" t="inlineStr">
        <is>
          <t>South</t>
        </is>
      </c>
      <c r="F15367" t="inlineStr">
        <is>
          <t>P0003</t>
        </is>
      </c>
      <c r="G15367" t="inlineStr">
        <is>
          <t>Prod_0003</t>
        </is>
      </c>
      <c r="H15367" t="inlineStr">
        <is>
          <t>Household</t>
        </is>
      </c>
      <c r="I15367" t="n">
        <v>1</v>
      </c>
      <c r="J15367" t="n">
        <v>106.2</v>
      </c>
      <c r="K15367" t="n">
        <v>0</v>
      </c>
      <c r="L15367">
        <f>I15367*J15367*(1-K15367)</f>
        <v/>
      </c>
      <c r="M15367">
        <f>VLOOKUP(F15367,Products!A:D,4,FALSE)*I15367</f>
        <v/>
      </c>
      <c r="N15367">
        <f>L15367-M15367</f>
        <v/>
      </c>
    </row>
    <row r="15368">
      <c r="A15368" t="inlineStr">
        <is>
          <t>T1015366</t>
        </is>
      </c>
      <c r="B15368" t="inlineStr">
        <is>
          <t>2024-07-28</t>
        </is>
      </c>
      <c r="C15368" t="inlineStr">
        <is>
          <t>S002</t>
        </is>
      </c>
      <c r="D15368" t="inlineStr">
        <is>
          <t>Store_002</t>
        </is>
      </c>
      <c r="E15368" t="inlineStr">
        <is>
          <t>South</t>
        </is>
      </c>
      <c r="F15368" t="inlineStr">
        <is>
          <t>P0146</t>
        </is>
      </c>
      <c r="G15368" t="inlineStr">
        <is>
          <t>Prod_0146</t>
        </is>
      </c>
      <c r="H15368" t="inlineStr">
        <is>
          <t>Food</t>
        </is>
      </c>
      <c r="I15368" t="n">
        <v>2</v>
      </c>
      <c r="J15368" t="n">
        <v>376.2</v>
      </c>
      <c r="K15368" t="n">
        <v>0</v>
      </c>
      <c r="L15368">
        <f>I15368*J15368*(1-K15368)</f>
        <v/>
      </c>
      <c r="M15368">
        <f>VLOOKUP(F15368,Products!A:D,4,FALSE)*I15368</f>
        <v/>
      </c>
      <c r="N15368">
        <f>L15368-M15368</f>
        <v/>
      </c>
    </row>
    <row r="15369">
      <c r="A15369" t="inlineStr">
        <is>
          <t>T1015367</t>
        </is>
      </c>
      <c r="B15369" t="inlineStr">
        <is>
          <t>2024-10-24</t>
        </is>
      </c>
      <c r="C15369" t="inlineStr">
        <is>
          <t>S014</t>
        </is>
      </c>
      <c r="D15369" t="inlineStr">
        <is>
          <t>Store_014</t>
        </is>
      </c>
      <c r="E15369" t="inlineStr">
        <is>
          <t>West</t>
        </is>
      </c>
      <c r="F15369" t="inlineStr">
        <is>
          <t>P0044</t>
        </is>
      </c>
      <c r="G15369" t="inlineStr">
        <is>
          <t>Prod_0044</t>
        </is>
      </c>
      <c r="H15369" t="inlineStr">
        <is>
          <t>Food</t>
        </is>
      </c>
      <c r="I15369" t="n">
        <v>5</v>
      </c>
      <c r="J15369" t="n">
        <v>293.05</v>
      </c>
      <c r="K15369" t="n">
        <v>0</v>
      </c>
      <c r="L15369">
        <f>I15369*J15369*(1-K15369)</f>
        <v/>
      </c>
      <c r="M15369">
        <f>VLOOKUP(F15369,Products!A:D,4,FALSE)*I15369</f>
        <v/>
      </c>
      <c r="N15369">
        <f>L15369-M15369</f>
        <v/>
      </c>
    </row>
    <row r="15370">
      <c r="A15370" t="inlineStr">
        <is>
          <t>T1015368</t>
        </is>
      </c>
      <c r="B15370" t="inlineStr">
        <is>
          <t>2025-01-23</t>
        </is>
      </c>
      <c r="C15370" t="inlineStr">
        <is>
          <t>S039</t>
        </is>
      </c>
      <c r="D15370" t="inlineStr">
        <is>
          <t>Store_039</t>
        </is>
      </c>
      <c r="E15370" t="inlineStr">
        <is>
          <t>North</t>
        </is>
      </c>
      <c r="F15370" t="inlineStr">
        <is>
          <t>P0036</t>
        </is>
      </c>
      <c r="G15370" t="inlineStr">
        <is>
          <t>Prod_0036</t>
        </is>
      </c>
      <c r="H15370" t="inlineStr">
        <is>
          <t>Clothing</t>
        </is>
      </c>
      <c r="I15370" t="n">
        <v>3</v>
      </c>
      <c r="J15370" t="n">
        <v>370.31</v>
      </c>
      <c r="K15370" t="n">
        <v>0</v>
      </c>
      <c r="L15370">
        <f>I15370*J15370*(1-K15370)</f>
        <v/>
      </c>
      <c r="M15370">
        <f>VLOOKUP(F15370,Products!A:D,4,FALSE)*I15370</f>
        <v/>
      </c>
      <c r="N15370">
        <f>L15370-M15370</f>
        <v/>
      </c>
    </row>
    <row r="15371">
      <c r="A15371" t="inlineStr">
        <is>
          <t>T1015369</t>
        </is>
      </c>
      <c r="B15371" t="inlineStr">
        <is>
          <t>2025-08-14</t>
        </is>
      </c>
      <c r="C15371" t="inlineStr">
        <is>
          <t>S049</t>
        </is>
      </c>
      <c r="D15371" t="inlineStr">
        <is>
          <t>Store_049</t>
        </is>
      </c>
      <c r="E15371" t="inlineStr">
        <is>
          <t>North</t>
        </is>
      </c>
      <c r="F15371" t="inlineStr">
        <is>
          <t>P0185</t>
        </is>
      </c>
      <c r="G15371" t="inlineStr">
        <is>
          <t>Prod_0185</t>
        </is>
      </c>
      <c r="H15371" t="inlineStr">
        <is>
          <t>Food</t>
        </is>
      </c>
      <c r="I15371" t="n">
        <v>8</v>
      </c>
      <c r="J15371" t="n">
        <v>495.06</v>
      </c>
      <c r="K15371" t="n">
        <v>0</v>
      </c>
      <c r="L15371">
        <f>I15371*J15371*(1-K15371)</f>
        <v/>
      </c>
      <c r="M15371">
        <f>VLOOKUP(F15371,Products!A:D,4,FALSE)*I15371</f>
        <v/>
      </c>
      <c r="N15371">
        <f>L15371-M15371</f>
        <v/>
      </c>
    </row>
    <row r="15372">
      <c r="A15372" t="inlineStr">
        <is>
          <t>T1015370</t>
        </is>
      </c>
      <c r="B15372" t="inlineStr">
        <is>
          <t>2025-03-02</t>
        </is>
      </c>
      <c r="C15372" t="inlineStr">
        <is>
          <t>S049</t>
        </is>
      </c>
      <c r="D15372" t="inlineStr">
        <is>
          <t>Store_049</t>
        </is>
      </c>
      <c r="E15372" t="inlineStr">
        <is>
          <t>North</t>
        </is>
      </c>
      <c r="F15372" t="inlineStr">
        <is>
          <t>P0036</t>
        </is>
      </c>
      <c r="G15372" t="inlineStr">
        <is>
          <t>Prod_0036</t>
        </is>
      </c>
      <c r="H15372" t="inlineStr">
        <is>
          <t>Clothing</t>
        </is>
      </c>
      <c r="I15372" t="n">
        <v>6</v>
      </c>
      <c r="J15372" t="n">
        <v>396.68</v>
      </c>
      <c r="K15372" t="n">
        <v>0</v>
      </c>
      <c r="L15372">
        <f>I15372*J15372*(1-K15372)</f>
        <v/>
      </c>
      <c r="M15372">
        <f>VLOOKUP(F15372,Products!A:D,4,FALSE)*I15372</f>
        <v/>
      </c>
      <c r="N15372">
        <f>L15372-M15372</f>
        <v/>
      </c>
    </row>
    <row r="15373">
      <c r="A15373" t="inlineStr">
        <is>
          <t>T1015371</t>
        </is>
      </c>
      <c r="B15373" t="inlineStr">
        <is>
          <t>2025-07-05</t>
        </is>
      </c>
      <c r="C15373" t="inlineStr">
        <is>
          <t>S044</t>
        </is>
      </c>
      <c r="D15373" t="inlineStr">
        <is>
          <t>Store_044</t>
        </is>
      </c>
      <c r="E15373" t="inlineStr">
        <is>
          <t>North</t>
        </is>
      </c>
      <c r="F15373" t="inlineStr">
        <is>
          <t>P0087</t>
        </is>
      </c>
      <c r="G15373" t="inlineStr">
        <is>
          <t>Prod_0087</t>
        </is>
      </c>
      <c r="H15373" t="inlineStr">
        <is>
          <t>Clothing</t>
        </is>
      </c>
      <c r="I15373" t="n">
        <v>5</v>
      </c>
      <c r="J15373" t="n">
        <v>460.07</v>
      </c>
      <c r="K15373" t="n">
        <v>0</v>
      </c>
      <c r="L15373">
        <f>I15373*J15373*(1-K15373)</f>
        <v/>
      </c>
      <c r="M15373">
        <f>VLOOKUP(F15373,Products!A:D,4,FALSE)*I15373</f>
        <v/>
      </c>
      <c r="N15373">
        <f>L15373-M15373</f>
        <v/>
      </c>
    </row>
    <row r="15374">
      <c r="A15374" t="inlineStr">
        <is>
          <t>T1015372</t>
        </is>
      </c>
      <c r="B15374" t="inlineStr">
        <is>
          <t>2023-02-07</t>
        </is>
      </c>
      <c r="C15374" t="inlineStr">
        <is>
          <t>S049</t>
        </is>
      </c>
      <c r="D15374" t="inlineStr">
        <is>
          <t>Store_049</t>
        </is>
      </c>
      <c r="E15374" t="inlineStr">
        <is>
          <t>North</t>
        </is>
      </c>
      <c r="F15374" t="inlineStr">
        <is>
          <t>P0040</t>
        </is>
      </c>
      <c r="G15374" t="inlineStr">
        <is>
          <t>Prod_0040</t>
        </is>
      </c>
      <c r="H15374" t="inlineStr">
        <is>
          <t>Toys</t>
        </is>
      </c>
      <c r="I15374" t="n">
        <v>6</v>
      </c>
      <c r="J15374" t="n">
        <v>78.92</v>
      </c>
      <c r="K15374" t="n">
        <v>0</v>
      </c>
      <c r="L15374">
        <f>I15374*J15374*(1-K15374)</f>
        <v/>
      </c>
      <c r="M15374">
        <f>VLOOKUP(F15374,Products!A:D,4,FALSE)*I15374</f>
        <v/>
      </c>
      <c r="N15374">
        <f>L15374-M15374</f>
        <v/>
      </c>
    </row>
    <row r="15375">
      <c r="A15375" t="inlineStr">
        <is>
          <t>T1015373</t>
        </is>
      </c>
      <c r="B15375" t="inlineStr">
        <is>
          <t>2023-04-26</t>
        </is>
      </c>
      <c r="C15375" t="inlineStr">
        <is>
          <t>S008</t>
        </is>
      </c>
      <c r="D15375" t="inlineStr">
        <is>
          <t>Store_008</t>
        </is>
      </c>
      <c r="E15375" t="inlineStr">
        <is>
          <t>East</t>
        </is>
      </c>
      <c r="F15375" t="inlineStr">
        <is>
          <t>P0159</t>
        </is>
      </c>
      <c r="G15375" t="inlineStr">
        <is>
          <t>Prod_0159</t>
        </is>
      </c>
      <c r="H15375" t="inlineStr">
        <is>
          <t>Electronics</t>
        </is>
      </c>
      <c r="I15375" t="n">
        <v>7</v>
      </c>
      <c r="J15375" t="n">
        <v>433.15</v>
      </c>
      <c r="K15375" t="n">
        <v>0.1</v>
      </c>
      <c r="L15375">
        <f>I15375*J15375*(1-K15375)</f>
        <v/>
      </c>
      <c r="M15375">
        <f>VLOOKUP(F15375,Products!A:D,4,FALSE)*I15375</f>
        <v/>
      </c>
      <c r="N15375">
        <f>L15375-M15375</f>
        <v/>
      </c>
    </row>
    <row r="15376">
      <c r="A15376" t="inlineStr">
        <is>
          <t>T1015374</t>
        </is>
      </c>
      <c r="B15376" t="inlineStr">
        <is>
          <t>2023-05-06</t>
        </is>
      </c>
      <c r="C15376" t="inlineStr">
        <is>
          <t>S029</t>
        </is>
      </c>
      <c r="D15376" t="inlineStr">
        <is>
          <t>Store_029</t>
        </is>
      </c>
      <c r="E15376" t="inlineStr">
        <is>
          <t>South</t>
        </is>
      </c>
      <c r="F15376" t="inlineStr">
        <is>
          <t>P0109</t>
        </is>
      </c>
      <c r="G15376" t="inlineStr">
        <is>
          <t>Prod_0109</t>
        </is>
      </c>
      <c r="H15376" t="inlineStr">
        <is>
          <t>Beverages</t>
        </is>
      </c>
      <c r="I15376" t="n">
        <v>8</v>
      </c>
      <c r="J15376" t="n">
        <v>810.4</v>
      </c>
      <c r="K15376" t="n">
        <v>0</v>
      </c>
      <c r="L15376">
        <f>I15376*J15376*(1-K15376)</f>
        <v/>
      </c>
      <c r="M15376">
        <f>VLOOKUP(F15376,Products!A:D,4,FALSE)*I15376</f>
        <v/>
      </c>
      <c r="N15376">
        <f>L15376-M15376</f>
        <v/>
      </c>
    </row>
    <row r="15377">
      <c r="A15377" t="inlineStr">
        <is>
          <t>T1015375</t>
        </is>
      </c>
      <c r="B15377" t="inlineStr">
        <is>
          <t>2025-01-03</t>
        </is>
      </c>
      <c r="C15377" t="inlineStr">
        <is>
          <t>S021</t>
        </is>
      </c>
      <c r="D15377" t="inlineStr">
        <is>
          <t>Store_021</t>
        </is>
      </c>
      <c r="E15377" t="inlineStr">
        <is>
          <t>North</t>
        </is>
      </c>
      <c r="F15377" t="inlineStr">
        <is>
          <t>P0024</t>
        </is>
      </c>
      <c r="G15377" t="inlineStr">
        <is>
          <t>Prod_0024</t>
        </is>
      </c>
      <c r="H15377" t="inlineStr">
        <is>
          <t>Clothing</t>
        </is>
      </c>
      <c r="I15377" t="n">
        <v>1</v>
      </c>
      <c r="J15377" t="n">
        <v>94.84999999999999</v>
      </c>
      <c r="K15377" t="n">
        <v>0.1</v>
      </c>
      <c r="L15377">
        <f>I15377*J15377*(1-K15377)</f>
        <v/>
      </c>
      <c r="M15377">
        <f>VLOOKUP(F15377,Products!A:D,4,FALSE)*I15377</f>
        <v/>
      </c>
      <c r="N15377">
        <f>L15377-M15377</f>
        <v/>
      </c>
    </row>
    <row r="15378">
      <c r="A15378" t="inlineStr">
        <is>
          <t>T1015376</t>
        </is>
      </c>
      <c r="B15378" t="inlineStr">
        <is>
          <t>2025-06-01</t>
        </is>
      </c>
      <c r="C15378" t="inlineStr">
        <is>
          <t>S012</t>
        </is>
      </c>
      <c r="D15378" t="inlineStr">
        <is>
          <t>Store_012</t>
        </is>
      </c>
      <c r="E15378" t="inlineStr">
        <is>
          <t>South</t>
        </is>
      </c>
      <c r="F15378" t="inlineStr">
        <is>
          <t>P0053</t>
        </is>
      </c>
      <c r="G15378" t="inlineStr">
        <is>
          <t>Prod_0053</t>
        </is>
      </c>
      <c r="H15378" t="inlineStr">
        <is>
          <t>Food</t>
        </is>
      </c>
      <c r="I15378" t="n">
        <v>9</v>
      </c>
      <c r="J15378" t="n">
        <v>356.35</v>
      </c>
      <c r="K15378" t="n">
        <v>0</v>
      </c>
      <c r="L15378">
        <f>I15378*J15378*(1-K15378)</f>
        <v/>
      </c>
      <c r="M15378">
        <f>VLOOKUP(F15378,Products!A:D,4,FALSE)*I15378</f>
        <v/>
      </c>
      <c r="N15378">
        <f>L15378-M15378</f>
        <v/>
      </c>
    </row>
    <row r="15379">
      <c r="A15379" t="inlineStr">
        <is>
          <t>T1015377</t>
        </is>
      </c>
      <c r="B15379" t="inlineStr">
        <is>
          <t>2025-08-09</t>
        </is>
      </c>
      <c r="C15379" t="inlineStr">
        <is>
          <t>S048</t>
        </is>
      </c>
      <c r="D15379" t="inlineStr">
        <is>
          <t>Store_048</t>
        </is>
      </c>
      <c r="E15379" t="inlineStr">
        <is>
          <t>South</t>
        </is>
      </c>
      <c r="F15379" t="inlineStr">
        <is>
          <t>P0085</t>
        </is>
      </c>
      <c r="G15379" t="inlineStr">
        <is>
          <t>Prod_0085</t>
        </is>
      </c>
      <c r="H15379" t="inlineStr">
        <is>
          <t>Food</t>
        </is>
      </c>
      <c r="I15379" t="n">
        <v>9</v>
      </c>
      <c r="J15379" t="n">
        <v>355.34</v>
      </c>
      <c r="K15379" t="n">
        <v>0</v>
      </c>
      <c r="L15379">
        <f>I15379*J15379*(1-K15379)</f>
        <v/>
      </c>
      <c r="M15379">
        <f>VLOOKUP(F15379,Products!A:D,4,FALSE)*I15379</f>
        <v/>
      </c>
      <c r="N15379">
        <f>L15379-M15379</f>
        <v/>
      </c>
    </row>
    <row r="15380">
      <c r="A15380" t="inlineStr">
        <is>
          <t>T1015378</t>
        </is>
      </c>
      <c r="B15380" t="inlineStr">
        <is>
          <t>2024-02-09</t>
        </is>
      </c>
      <c r="C15380" t="inlineStr">
        <is>
          <t>S050</t>
        </is>
      </c>
      <c r="D15380" t="inlineStr">
        <is>
          <t>Store_050</t>
        </is>
      </c>
      <c r="E15380" t="inlineStr">
        <is>
          <t>South</t>
        </is>
      </c>
      <c r="F15380" t="inlineStr">
        <is>
          <t>P0103</t>
        </is>
      </c>
      <c r="G15380" t="inlineStr">
        <is>
          <t>Prod_0103</t>
        </is>
      </c>
      <c r="H15380" t="inlineStr">
        <is>
          <t>Stationery</t>
        </is>
      </c>
      <c r="I15380" t="n">
        <v>1</v>
      </c>
      <c r="J15380" t="n">
        <v>888.87</v>
      </c>
      <c r="K15380" t="n">
        <v>0</v>
      </c>
      <c r="L15380">
        <f>I15380*J15380*(1-K15380)</f>
        <v/>
      </c>
      <c r="M15380">
        <f>VLOOKUP(F15380,Products!A:D,4,FALSE)*I15380</f>
        <v/>
      </c>
      <c r="N15380">
        <f>L15380-M15380</f>
        <v/>
      </c>
    </row>
    <row r="15381">
      <c r="A15381" t="inlineStr">
        <is>
          <t>T1015379</t>
        </is>
      </c>
      <c r="B15381" t="inlineStr">
        <is>
          <t>2024-06-21</t>
        </is>
      </c>
      <c r="C15381" t="inlineStr">
        <is>
          <t>S022</t>
        </is>
      </c>
      <c r="D15381" t="inlineStr">
        <is>
          <t>Store_022</t>
        </is>
      </c>
      <c r="E15381" t="inlineStr">
        <is>
          <t>East</t>
        </is>
      </c>
      <c r="F15381" t="inlineStr">
        <is>
          <t>P0078</t>
        </is>
      </c>
      <c r="G15381" t="inlineStr">
        <is>
          <t>Prod_0078</t>
        </is>
      </c>
      <c r="H15381" t="inlineStr">
        <is>
          <t>Electronics</t>
        </is>
      </c>
      <c r="I15381" t="n">
        <v>2</v>
      </c>
      <c r="J15381" t="n">
        <v>472.94</v>
      </c>
      <c r="K15381" t="n">
        <v>0</v>
      </c>
      <c r="L15381">
        <f>I15381*J15381*(1-K15381)</f>
        <v/>
      </c>
      <c r="M15381">
        <f>VLOOKUP(F15381,Products!A:D,4,FALSE)*I15381</f>
        <v/>
      </c>
      <c r="N15381">
        <f>L15381-M15381</f>
        <v/>
      </c>
    </row>
    <row r="15382">
      <c r="A15382" t="inlineStr">
        <is>
          <t>T1015380</t>
        </is>
      </c>
      <c r="B15382" t="inlineStr">
        <is>
          <t>2023-06-20</t>
        </is>
      </c>
      <c r="C15382" t="inlineStr">
        <is>
          <t>S032</t>
        </is>
      </c>
      <c r="D15382" t="inlineStr">
        <is>
          <t>Store_032</t>
        </is>
      </c>
      <c r="E15382" t="inlineStr">
        <is>
          <t>Central</t>
        </is>
      </c>
      <c r="F15382" t="inlineStr">
        <is>
          <t>P0187</t>
        </is>
      </c>
      <c r="G15382" t="inlineStr">
        <is>
          <t>Prod_0187</t>
        </is>
      </c>
      <c r="H15382" t="inlineStr">
        <is>
          <t>Food</t>
        </is>
      </c>
      <c r="I15382" t="n">
        <v>5</v>
      </c>
      <c r="J15382" t="n">
        <v>985.46</v>
      </c>
      <c r="K15382" t="n">
        <v>0</v>
      </c>
      <c r="L15382">
        <f>I15382*J15382*(1-K15382)</f>
        <v/>
      </c>
      <c r="M15382">
        <f>VLOOKUP(F15382,Products!A:D,4,FALSE)*I15382</f>
        <v/>
      </c>
      <c r="N15382">
        <f>L15382-M15382</f>
        <v/>
      </c>
    </row>
    <row r="15383">
      <c r="A15383" t="inlineStr">
        <is>
          <t>T1015381</t>
        </is>
      </c>
      <c r="B15383" t="inlineStr">
        <is>
          <t>2025-08-29</t>
        </is>
      </c>
      <c r="C15383" t="inlineStr">
        <is>
          <t>S048</t>
        </is>
      </c>
      <c r="D15383" t="inlineStr">
        <is>
          <t>Store_048</t>
        </is>
      </c>
      <c r="E15383" t="inlineStr">
        <is>
          <t>South</t>
        </is>
      </c>
      <c r="F15383" t="inlineStr">
        <is>
          <t>P0097</t>
        </is>
      </c>
      <c r="G15383" t="inlineStr">
        <is>
          <t>Prod_0097</t>
        </is>
      </c>
      <c r="H15383" t="inlineStr">
        <is>
          <t>Clothing</t>
        </is>
      </c>
      <c r="I15383" t="n">
        <v>6</v>
      </c>
      <c r="J15383" t="n">
        <v>235.48</v>
      </c>
      <c r="K15383" t="n">
        <v>0</v>
      </c>
      <c r="L15383">
        <f>I15383*J15383*(1-K15383)</f>
        <v/>
      </c>
      <c r="M15383">
        <f>VLOOKUP(F15383,Products!A:D,4,FALSE)*I15383</f>
        <v/>
      </c>
      <c r="N15383">
        <f>L15383-M15383</f>
        <v/>
      </c>
    </row>
    <row r="15384">
      <c r="A15384" t="inlineStr">
        <is>
          <t>T1015382</t>
        </is>
      </c>
      <c r="B15384" t="inlineStr">
        <is>
          <t>2023-12-21</t>
        </is>
      </c>
      <c r="C15384" t="inlineStr">
        <is>
          <t>S007</t>
        </is>
      </c>
      <c r="D15384" t="inlineStr">
        <is>
          <t>Store_007</t>
        </is>
      </c>
      <c r="E15384" t="inlineStr">
        <is>
          <t>East</t>
        </is>
      </c>
      <c r="F15384" t="inlineStr">
        <is>
          <t>P0123</t>
        </is>
      </c>
      <c r="G15384" t="inlineStr">
        <is>
          <t>Prod_0123</t>
        </is>
      </c>
      <c r="H15384" t="inlineStr">
        <is>
          <t>Food</t>
        </is>
      </c>
      <c r="I15384" t="n">
        <v>2</v>
      </c>
      <c r="J15384" t="n">
        <v>481.73</v>
      </c>
      <c r="K15384" t="n">
        <v>0</v>
      </c>
      <c r="L15384">
        <f>I15384*J15384*(1-K15384)</f>
        <v/>
      </c>
      <c r="M15384">
        <f>VLOOKUP(F15384,Products!A:D,4,FALSE)*I15384</f>
        <v/>
      </c>
      <c r="N15384">
        <f>L15384-M15384</f>
        <v/>
      </c>
    </row>
    <row r="15385">
      <c r="A15385" t="inlineStr">
        <is>
          <t>T1015383</t>
        </is>
      </c>
      <c r="B15385" t="inlineStr">
        <is>
          <t>2024-11-02</t>
        </is>
      </c>
      <c r="C15385" t="inlineStr">
        <is>
          <t>S009</t>
        </is>
      </c>
      <c r="D15385" t="inlineStr">
        <is>
          <t>Store_009</t>
        </is>
      </c>
      <c r="E15385" t="inlineStr">
        <is>
          <t>Central</t>
        </is>
      </c>
      <c r="F15385" t="inlineStr">
        <is>
          <t>P0061</t>
        </is>
      </c>
      <c r="G15385" t="inlineStr">
        <is>
          <t>Prod_0061</t>
        </is>
      </c>
      <c r="H15385" t="inlineStr">
        <is>
          <t>Beverages</t>
        </is>
      </c>
      <c r="I15385" t="n">
        <v>4</v>
      </c>
      <c r="J15385" t="n">
        <v>55.33</v>
      </c>
      <c r="K15385" t="n">
        <v>0.05</v>
      </c>
      <c r="L15385">
        <f>I15385*J15385*(1-K15385)</f>
        <v/>
      </c>
      <c r="M15385">
        <f>VLOOKUP(F15385,Products!A:D,4,FALSE)*I15385</f>
        <v/>
      </c>
      <c r="N15385">
        <f>L15385-M15385</f>
        <v/>
      </c>
    </row>
    <row r="15386">
      <c r="A15386" t="inlineStr">
        <is>
          <t>T1015384</t>
        </is>
      </c>
      <c r="B15386" t="inlineStr">
        <is>
          <t>2025-03-02</t>
        </is>
      </c>
      <c r="C15386" t="inlineStr">
        <is>
          <t>S046</t>
        </is>
      </c>
      <c r="D15386" t="inlineStr">
        <is>
          <t>Store_046</t>
        </is>
      </c>
      <c r="E15386" t="inlineStr">
        <is>
          <t>South</t>
        </is>
      </c>
      <c r="F15386" t="inlineStr">
        <is>
          <t>P0046</t>
        </is>
      </c>
      <c r="G15386" t="inlineStr">
        <is>
          <t>Prod_0046</t>
        </is>
      </c>
      <c r="H15386" t="inlineStr">
        <is>
          <t>Electronics</t>
        </is>
      </c>
      <c r="I15386" t="n">
        <v>5</v>
      </c>
      <c r="J15386" t="n">
        <v>59.96</v>
      </c>
      <c r="K15386" t="n">
        <v>0.05</v>
      </c>
      <c r="L15386">
        <f>I15386*J15386*(1-K15386)</f>
        <v/>
      </c>
      <c r="M15386">
        <f>VLOOKUP(F15386,Products!A:D,4,FALSE)*I15386</f>
        <v/>
      </c>
      <c r="N15386">
        <f>L15386-M15386</f>
        <v/>
      </c>
    </row>
    <row r="15387">
      <c r="A15387" t="inlineStr">
        <is>
          <t>T1015385</t>
        </is>
      </c>
      <c r="B15387" t="inlineStr">
        <is>
          <t>2024-10-28</t>
        </is>
      </c>
      <c r="C15387" t="inlineStr">
        <is>
          <t>S031</t>
        </is>
      </c>
      <c r="D15387" t="inlineStr">
        <is>
          <t>Store_031</t>
        </is>
      </c>
      <c r="E15387" t="inlineStr">
        <is>
          <t>Central</t>
        </is>
      </c>
      <c r="F15387" t="inlineStr">
        <is>
          <t>P0042</t>
        </is>
      </c>
      <c r="G15387" t="inlineStr">
        <is>
          <t>Prod_0042</t>
        </is>
      </c>
      <c r="H15387" t="inlineStr">
        <is>
          <t>Electronics</t>
        </is>
      </c>
      <c r="I15387" t="n">
        <v>1</v>
      </c>
      <c r="J15387" t="n">
        <v>989.35</v>
      </c>
      <c r="K15387" t="n">
        <v>0</v>
      </c>
      <c r="L15387">
        <f>I15387*J15387*(1-K15387)</f>
        <v/>
      </c>
      <c r="M15387">
        <f>VLOOKUP(F15387,Products!A:D,4,FALSE)*I15387</f>
        <v/>
      </c>
      <c r="N15387">
        <f>L15387-M15387</f>
        <v/>
      </c>
    </row>
    <row r="15388">
      <c r="A15388" t="inlineStr">
        <is>
          <t>T1015386</t>
        </is>
      </c>
      <c r="B15388" t="inlineStr">
        <is>
          <t>2023-02-12</t>
        </is>
      </c>
      <c r="C15388" t="inlineStr">
        <is>
          <t>S011</t>
        </is>
      </c>
      <c r="D15388" t="inlineStr">
        <is>
          <t>Store_011</t>
        </is>
      </c>
      <c r="E15388" t="inlineStr">
        <is>
          <t>South</t>
        </is>
      </c>
      <c r="F15388" t="inlineStr">
        <is>
          <t>P0161</t>
        </is>
      </c>
      <c r="G15388" t="inlineStr">
        <is>
          <t>Prod_0161</t>
        </is>
      </c>
      <c r="H15388" t="inlineStr">
        <is>
          <t>Household</t>
        </is>
      </c>
      <c r="I15388" t="n">
        <v>8</v>
      </c>
      <c r="J15388" t="n">
        <v>108</v>
      </c>
      <c r="K15388" t="n">
        <v>0</v>
      </c>
      <c r="L15388">
        <f>I15388*J15388*(1-K15388)</f>
        <v/>
      </c>
      <c r="M15388">
        <f>VLOOKUP(F15388,Products!A:D,4,FALSE)*I15388</f>
        <v/>
      </c>
      <c r="N15388">
        <f>L15388-M15388</f>
        <v/>
      </c>
    </row>
    <row r="15389">
      <c r="A15389" t="inlineStr">
        <is>
          <t>T1015387</t>
        </is>
      </c>
      <c r="B15389" t="inlineStr">
        <is>
          <t>2024-12-19</t>
        </is>
      </c>
      <c r="C15389" t="inlineStr">
        <is>
          <t>S047</t>
        </is>
      </c>
      <c r="D15389" t="inlineStr">
        <is>
          <t>Store_047</t>
        </is>
      </c>
      <c r="E15389" t="inlineStr">
        <is>
          <t>North</t>
        </is>
      </c>
      <c r="F15389" t="inlineStr">
        <is>
          <t>P0163</t>
        </is>
      </c>
      <c r="G15389" t="inlineStr">
        <is>
          <t>Prod_0163</t>
        </is>
      </c>
      <c r="H15389" t="inlineStr">
        <is>
          <t>Food</t>
        </is>
      </c>
      <c r="I15389" t="n">
        <v>9</v>
      </c>
      <c r="J15389" t="n">
        <v>523.1</v>
      </c>
      <c r="K15389" t="n">
        <v>0</v>
      </c>
      <c r="L15389">
        <f>I15389*J15389*(1-K15389)</f>
        <v/>
      </c>
      <c r="M15389">
        <f>VLOOKUP(F15389,Products!A:D,4,FALSE)*I15389</f>
        <v/>
      </c>
      <c r="N15389">
        <f>L15389-M15389</f>
        <v/>
      </c>
    </row>
    <row r="15390">
      <c r="A15390" t="inlineStr">
        <is>
          <t>T1015388</t>
        </is>
      </c>
      <c r="B15390" t="inlineStr">
        <is>
          <t>2024-06-17</t>
        </is>
      </c>
      <c r="C15390" t="inlineStr">
        <is>
          <t>S038</t>
        </is>
      </c>
      <c r="D15390" t="inlineStr">
        <is>
          <t>Store_038</t>
        </is>
      </c>
      <c r="E15390" t="inlineStr">
        <is>
          <t>East</t>
        </is>
      </c>
      <c r="F15390" t="inlineStr">
        <is>
          <t>P0113</t>
        </is>
      </c>
      <c r="G15390" t="inlineStr">
        <is>
          <t>Prod_0113</t>
        </is>
      </c>
      <c r="H15390" t="inlineStr">
        <is>
          <t>Toys</t>
        </is>
      </c>
      <c r="I15390" t="n">
        <v>4</v>
      </c>
      <c r="J15390" t="n">
        <v>711.67</v>
      </c>
      <c r="K15390" t="n">
        <v>0.05</v>
      </c>
      <c r="L15390">
        <f>I15390*J15390*(1-K15390)</f>
        <v/>
      </c>
      <c r="M15390">
        <f>VLOOKUP(F15390,Products!A:D,4,FALSE)*I15390</f>
        <v/>
      </c>
      <c r="N15390">
        <f>L15390-M15390</f>
        <v/>
      </c>
    </row>
    <row r="15391">
      <c r="A15391" t="inlineStr">
        <is>
          <t>T1015389</t>
        </is>
      </c>
      <c r="B15391" t="inlineStr">
        <is>
          <t>2023-11-24</t>
        </is>
      </c>
      <c r="C15391" t="inlineStr">
        <is>
          <t>S042</t>
        </is>
      </c>
      <c r="D15391" t="inlineStr">
        <is>
          <t>Store_042</t>
        </is>
      </c>
      <c r="E15391" t="inlineStr">
        <is>
          <t>Central</t>
        </is>
      </c>
      <c r="F15391" t="inlineStr">
        <is>
          <t>P0117</t>
        </is>
      </c>
      <c r="G15391" t="inlineStr">
        <is>
          <t>Prod_0117</t>
        </is>
      </c>
      <c r="H15391" t="inlineStr">
        <is>
          <t>Electronics</t>
        </is>
      </c>
      <c r="I15391" t="n">
        <v>8</v>
      </c>
      <c r="J15391" t="n">
        <v>434.14</v>
      </c>
      <c r="K15391" t="n">
        <v>0.1</v>
      </c>
      <c r="L15391">
        <f>I15391*J15391*(1-K15391)</f>
        <v/>
      </c>
      <c r="M15391">
        <f>VLOOKUP(F15391,Products!A:D,4,FALSE)*I15391</f>
        <v/>
      </c>
      <c r="N15391">
        <f>L15391-M15391</f>
        <v/>
      </c>
    </row>
    <row r="15392">
      <c r="A15392" t="inlineStr">
        <is>
          <t>T1015390</t>
        </is>
      </c>
      <c r="B15392" t="inlineStr">
        <is>
          <t>2024-02-27</t>
        </is>
      </c>
      <c r="C15392" t="inlineStr">
        <is>
          <t>S043</t>
        </is>
      </c>
      <c r="D15392" t="inlineStr">
        <is>
          <t>Store_043</t>
        </is>
      </c>
      <c r="E15392" t="inlineStr">
        <is>
          <t>East</t>
        </is>
      </c>
      <c r="F15392" t="inlineStr">
        <is>
          <t>P0043</t>
        </is>
      </c>
      <c r="G15392" t="inlineStr">
        <is>
          <t>Prod_0043</t>
        </is>
      </c>
      <c r="H15392" t="inlineStr">
        <is>
          <t>Food</t>
        </is>
      </c>
      <c r="I15392" t="n">
        <v>9</v>
      </c>
      <c r="J15392" t="n">
        <v>250.66</v>
      </c>
      <c r="K15392" t="n">
        <v>0.1</v>
      </c>
      <c r="L15392">
        <f>I15392*J15392*(1-K15392)</f>
        <v/>
      </c>
      <c r="M15392">
        <f>VLOOKUP(F15392,Products!A:D,4,FALSE)*I15392</f>
        <v/>
      </c>
      <c r="N15392">
        <f>L15392-M15392</f>
        <v/>
      </c>
    </row>
    <row r="15393">
      <c r="A15393" t="inlineStr">
        <is>
          <t>T1015391</t>
        </is>
      </c>
      <c r="B15393" t="inlineStr">
        <is>
          <t>2023-02-12</t>
        </is>
      </c>
      <c r="C15393" t="inlineStr">
        <is>
          <t>S008</t>
        </is>
      </c>
      <c r="D15393" t="inlineStr">
        <is>
          <t>Store_008</t>
        </is>
      </c>
      <c r="E15393" t="inlineStr">
        <is>
          <t>East</t>
        </is>
      </c>
      <c r="F15393" t="inlineStr">
        <is>
          <t>P0070</t>
        </is>
      </c>
      <c r="G15393" t="inlineStr">
        <is>
          <t>Prod_0070</t>
        </is>
      </c>
      <c r="H15393" t="inlineStr">
        <is>
          <t>Beverages</t>
        </is>
      </c>
      <c r="I15393" t="n">
        <v>7</v>
      </c>
      <c r="J15393" t="n">
        <v>567.5700000000001</v>
      </c>
      <c r="K15393" t="n">
        <v>0.05</v>
      </c>
      <c r="L15393">
        <f>I15393*J15393*(1-K15393)</f>
        <v/>
      </c>
      <c r="M15393">
        <f>VLOOKUP(F15393,Products!A:D,4,FALSE)*I15393</f>
        <v/>
      </c>
      <c r="N15393">
        <f>L15393-M15393</f>
        <v/>
      </c>
    </row>
    <row r="15394">
      <c r="A15394" t="inlineStr">
        <is>
          <t>T1015392</t>
        </is>
      </c>
      <c r="B15394" t="inlineStr">
        <is>
          <t>2024-10-17</t>
        </is>
      </c>
      <c r="C15394" t="inlineStr">
        <is>
          <t>S008</t>
        </is>
      </c>
      <c r="D15394" t="inlineStr">
        <is>
          <t>Store_008</t>
        </is>
      </c>
      <c r="E15394" t="inlineStr">
        <is>
          <t>East</t>
        </is>
      </c>
      <c r="F15394" t="inlineStr">
        <is>
          <t>P0151</t>
        </is>
      </c>
      <c r="G15394" t="inlineStr">
        <is>
          <t>Prod_0151</t>
        </is>
      </c>
      <c r="H15394" t="inlineStr">
        <is>
          <t>Food</t>
        </is>
      </c>
      <c r="I15394" t="n">
        <v>4</v>
      </c>
      <c r="J15394" t="n">
        <v>734.1</v>
      </c>
      <c r="K15394" t="n">
        <v>0</v>
      </c>
      <c r="L15394">
        <f>I15394*J15394*(1-K15394)</f>
        <v/>
      </c>
      <c r="M15394">
        <f>VLOOKUP(F15394,Products!A:D,4,FALSE)*I15394</f>
        <v/>
      </c>
      <c r="N15394">
        <f>L15394-M15394</f>
        <v/>
      </c>
    </row>
    <row r="15395">
      <c r="A15395" t="inlineStr">
        <is>
          <t>T1015393</t>
        </is>
      </c>
      <c r="B15395" t="inlineStr">
        <is>
          <t>2025-01-04</t>
        </is>
      </c>
      <c r="C15395" t="inlineStr">
        <is>
          <t>S007</t>
        </is>
      </c>
      <c r="D15395" t="inlineStr">
        <is>
          <t>Store_007</t>
        </is>
      </c>
      <c r="E15395" t="inlineStr">
        <is>
          <t>East</t>
        </is>
      </c>
      <c r="F15395" t="inlineStr">
        <is>
          <t>P0186</t>
        </is>
      </c>
      <c r="G15395" t="inlineStr">
        <is>
          <t>Prod_0186</t>
        </is>
      </c>
      <c r="H15395" t="inlineStr">
        <is>
          <t>Household</t>
        </is>
      </c>
      <c r="I15395" t="n">
        <v>3</v>
      </c>
      <c r="J15395" t="n">
        <v>824.72</v>
      </c>
      <c r="K15395" t="n">
        <v>0</v>
      </c>
      <c r="L15395">
        <f>I15395*J15395*(1-K15395)</f>
        <v/>
      </c>
      <c r="M15395">
        <f>VLOOKUP(F15395,Products!A:D,4,FALSE)*I15395</f>
        <v/>
      </c>
      <c r="N15395">
        <f>L15395-M15395</f>
        <v/>
      </c>
    </row>
    <row r="15396">
      <c r="A15396" t="inlineStr">
        <is>
          <t>T1015394</t>
        </is>
      </c>
      <c r="B15396" t="inlineStr">
        <is>
          <t>2024-07-28</t>
        </is>
      </c>
      <c r="C15396" t="inlineStr">
        <is>
          <t>S040</t>
        </is>
      </c>
      <c r="D15396" t="inlineStr">
        <is>
          <t>Store_040</t>
        </is>
      </c>
      <c r="E15396" t="inlineStr">
        <is>
          <t>Central</t>
        </is>
      </c>
      <c r="F15396" t="inlineStr">
        <is>
          <t>P0126</t>
        </is>
      </c>
      <c r="G15396" t="inlineStr">
        <is>
          <t>Prod_0126</t>
        </is>
      </c>
      <c r="H15396" t="inlineStr">
        <is>
          <t>Toys</t>
        </is>
      </c>
      <c r="I15396" t="n">
        <v>8</v>
      </c>
      <c r="J15396" t="n">
        <v>343.8</v>
      </c>
      <c r="K15396" t="n">
        <v>0.05</v>
      </c>
      <c r="L15396">
        <f>I15396*J15396*(1-K15396)</f>
        <v/>
      </c>
      <c r="M15396">
        <f>VLOOKUP(F15396,Products!A:D,4,FALSE)*I15396</f>
        <v/>
      </c>
      <c r="N15396">
        <f>L15396-M15396</f>
        <v/>
      </c>
    </row>
    <row r="15397">
      <c r="A15397" t="inlineStr">
        <is>
          <t>T1015395</t>
        </is>
      </c>
      <c r="B15397" t="inlineStr">
        <is>
          <t>2023-03-29</t>
        </is>
      </c>
      <c r="C15397" t="inlineStr">
        <is>
          <t>S026</t>
        </is>
      </c>
      <c r="D15397" t="inlineStr">
        <is>
          <t>Store_026</t>
        </is>
      </c>
      <c r="E15397" t="inlineStr">
        <is>
          <t>North</t>
        </is>
      </c>
      <c r="F15397" t="inlineStr">
        <is>
          <t>P0136</t>
        </is>
      </c>
      <c r="G15397" t="inlineStr">
        <is>
          <t>Prod_0136</t>
        </is>
      </c>
      <c r="H15397" t="inlineStr">
        <is>
          <t>Beverages</t>
        </is>
      </c>
      <c r="I15397" t="n">
        <v>9</v>
      </c>
      <c r="J15397" t="n">
        <v>177.05</v>
      </c>
      <c r="K15397" t="n">
        <v>0.2</v>
      </c>
      <c r="L15397">
        <f>I15397*J15397*(1-K15397)</f>
        <v/>
      </c>
      <c r="M15397">
        <f>VLOOKUP(F15397,Products!A:D,4,FALSE)*I15397</f>
        <v/>
      </c>
      <c r="N15397">
        <f>L15397-M15397</f>
        <v/>
      </c>
    </row>
    <row r="15398">
      <c r="A15398" t="inlineStr">
        <is>
          <t>T1015396</t>
        </is>
      </c>
      <c r="B15398" t="inlineStr">
        <is>
          <t>2025-06-21</t>
        </is>
      </c>
      <c r="C15398" t="inlineStr">
        <is>
          <t>S003</t>
        </is>
      </c>
      <c r="D15398" t="inlineStr">
        <is>
          <t>Store_003</t>
        </is>
      </c>
      <c r="E15398" t="inlineStr">
        <is>
          <t>North</t>
        </is>
      </c>
      <c r="F15398" t="inlineStr">
        <is>
          <t>P0194</t>
        </is>
      </c>
      <c r="G15398" t="inlineStr">
        <is>
          <t>Prod_0194</t>
        </is>
      </c>
      <c r="H15398" t="inlineStr">
        <is>
          <t>Food</t>
        </is>
      </c>
      <c r="I15398" t="n">
        <v>8</v>
      </c>
      <c r="J15398" t="n">
        <v>695.05</v>
      </c>
      <c r="K15398" t="n">
        <v>0.15</v>
      </c>
      <c r="L15398">
        <f>I15398*J15398*(1-K15398)</f>
        <v/>
      </c>
      <c r="M15398">
        <f>VLOOKUP(F15398,Products!A:D,4,FALSE)*I15398</f>
        <v/>
      </c>
      <c r="N15398">
        <f>L15398-M15398</f>
        <v/>
      </c>
    </row>
    <row r="15399">
      <c r="A15399" t="inlineStr">
        <is>
          <t>T1015397</t>
        </is>
      </c>
      <c r="B15399" t="inlineStr">
        <is>
          <t>2025-04-06</t>
        </is>
      </c>
      <c r="C15399" t="inlineStr">
        <is>
          <t>S030</t>
        </is>
      </c>
      <c r="D15399" t="inlineStr">
        <is>
          <t>Store_030</t>
        </is>
      </c>
      <c r="E15399" t="inlineStr">
        <is>
          <t>North</t>
        </is>
      </c>
      <c r="F15399" t="inlineStr">
        <is>
          <t>P0185</t>
        </is>
      </c>
      <c r="G15399" t="inlineStr">
        <is>
          <t>Prod_0185</t>
        </is>
      </c>
      <c r="H15399" t="inlineStr">
        <is>
          <t>Food</t>
        </is>
      </c>
      <c r="I15399" t="n">
        <v>9</v>
      </c>
      <c r="J15399" t="n">
        <v>489.3</v>
      </c>
      <c r="K15399" t="n">
        <v>0.05</v>
      </c>
      <c r="L15399">
        <f>I15399*J15399*(1-K15399)</f>
        <v/>
      </c>
      <c r="M15399">
        <f>VLOOKUP(F15399,Products!A:D,4,FALSE)*I15399</f>
        <v/>
      </c>
      <c r="N15399">
        <f>L15399-M15399</f>
        <v/>
      </c>
    </row>
    <row r="15400">
      <c r="A15400" t="inlineStr">
        <is>
          <t>T1015398</t>
        </is>
      </c>
      <c r="B15400" t="inlineStr">
        <is>
          <t>2023-07-07</t>
        </is>
      </c>
      <c r="C15400" t="inlineStr">
        <is>
          <t>S020</t>
        </is>
      </c>
      <c r="D15400" t="inlineStr">
        <is>
          <t>Store_020</t>
        </is>
      </c>
      <c r="E15400" t="inlineStr">
        <is>
          <t>West</t>
        </is>
      </c>
      <c r="F15400" t="inlineStr">
        <is>
          <t>P0192</t>
        </is>
      </c>
      <c r="G15400" t="inlineStr">
        <is>
          <t>Prod_0192</t>
        </is>
      </c>
      <c r="H15400" t="inlineStr">
        <is>
          <t>Beverages</t>
        </is>
      </c>
      <c r="I15400" t="n">
        <v>3</v>
      </c>
      <c r="J15400" t="n">
        <v>418.64</v>
      </c>
      <c r="K15400" t="n">
        <v>0.1</v>
      </c>
      <c r="L15400">
        <f>I15400*J15400*(1-K15400)</f>
        <v/>
      </c>
      <c r="M15400">
        <f>VLOOKUP(F15400,Products!A:D,4,FALSE)*I15400</f>
        <v/>
      </c>
      <c r="N15400">
        <f>L15400-M15400</f>
        <v/>
      </c>
    </row>
    <row r="15401">
      <c r="A15401" t="inlineStr">
        <is>
          <t>T1015399</t>
        </is>
      </c>
      <c r="B15401" t="inlineStr">
        <is>
          <t>2024-09-17</t>
        </is>
      </c>
      <c r="C15401" t="inlineStr">
        <is>
          <t>S050</t>
        </is>
      </c>
      <c r="D15401" t="inlineStr">
        <is>
          <t>Store_050</t>
        </is>
      </c>
      <c r="E15401" t="inlineStr">
        <is>
          <t>South</t>
        </is>
      </c>
      <c r="F15401" t="inlineStr">
        <is>
          <t>P0179</t>
        </is>
      </c>
      <c r="G15401" t="inlineStr">
        <is>
          <t>Prod_0179</t>
        </is>
      </c>
      <c r="H15401" t="inlineStr">
        <is>
          <t>Household</t>
        </is>
      </c>
      <c r="I15401" t="n">
        <v>2</v>
      </c>
      <c r="J15401" t="n">
        <v>215.35</v>
      </c>
      <c r="K15401" t="n">
        <v>0</v>
      </c>
      <c r="L15401">
        <f>I15401*J15401*(1-K15401)</f>
        <v/>
      </c>
      <c r="M15401">
        <f>VLOOKUP(F15401,Products!A:D,4,FALSE)*I15401</f>
        <v/>
      </c>
      <c r="N15401">
        <f>L15401-M15401</f>
        <v/>
      </c>
    </row>
    <row r="15402">
      <c r="A15402" t="inlineStr">
        <is>
          <t>T1015400</t>
        </is>
      </c>
      <c r="B15402" t="inlineStr">
        <is>
          <t>2024-11-26</t>
        </is>
      </c>
      <c r="C15402" t="inlineStr">
        <is>
          <t>S020</t>
        </is>
      </c>
      <c r="D15402" t="inlineStr">
        <is>
          <t>Store_020</t>
        </is>
      </c>
      <c r="E15402" t="inlineStr">
        <is>
          <t>West</t>
        </is>
      </c>
      <c r="F15402" t="inlineStr">
        <is>
          <t>P0068</t>
        </is>
      </c>
      <c r="G15402" t="inlineStr">
        <is>
          <t>Prod_0068</t>
        </is>
      </c>
      <c r="H15402" t="inlineStr">
        <is>
          <t>Household</t>
        </is>
      </c>
      <c r="I15402" t="n">
        <v>1</v>
      </c>
      <c r="J15402" t="n">
        <v>235.87</v>
      </c>
      <c r="K15402" t="n">
        <v>0.2</v>
      </c>
      <c r="L15402">
        <f>I15402*J15402*(1-K15402)</f>
        <v/>
      </c>
      <c r="M15402">
        <f>VLOOKUP(F15402,Products!A:D,4,FALSE)*I15402</f>
        <v/>
      </c>
      <c r="N15402">
        <f>L15402-M15402</f>
        <v/>
      </c>
    </row>
    <row r="15403">
      <c r="A15403" t="inlineStr">
        <is>
          <t>T1015401</t>
        </is>
      </c>
      <c r="B15403" t="inlineStr">
        <is>
          <t>2025-08-23</t>
        </is>
      </c>
      <c r="C15403" t="inlineStr">
        <is>
          <t>S022</t>
        </is>
      </c>
      <c r="D15403" t="inlineStr">
        <is>
          <t>Store_022</t>
        </is>
      </c>
      <c r="E15403" t="inlineStr">
        <is>
          <t>East</t>
        </is>
      </c>
      <c r="F15403" t="inlineStr">
        <is>
          <t>P0112</t>
        </is>
      </c>
      <c r="G15403" t="inlineStr">
        <is>
          <t>Prod_0112</t>
        </is>
      </c>
      <c r="H15403" t="inlineStr">
        <is>
          <t>Beverages</t>
        </is>
      </c>
      <c r="I15403" t="n">
        <v>6</v>
      </c>
      <c r="J15403" t="n">
        <v>652.67</v>
      </c>
      <c r="K15403" t="n">
        <v>0.2</v>
      </c>
      <c r="L15403">
        <f>I15403*J15403*(1-K15403)</f>
        <v/>
      </c>
      <c r="M15403">
        <f>VLOOKUP(F15403,Products!A:D,4,FALSE)*I15403</f>
        <v/>
      </c>
      <c r="N15403">
        <f>L15403-M15403</f>
        <v/>
      </c>
    </row>
    <row r="15404">
      <c r="A15404" t="inlineStr">
        <is>
          <t>T1015402</t>
        </is>
      </c>
      <c r="B15404" t="inlineStr">
        <is>
          <t>2025-03-15</t>
        </is>
      </c>
      <c r="C15404" t="inlineStr">
        <is>
          <t>S013</t>
        </is>
      </c>
      <c r="D15404" t="inlineStr">
        <is>
          <t>Store_013</t>
        </is>
      </c>
      <c r="E15404" t="inlineStr">
        <is>
          <t>North</t>
        </is>
      </c>
      <c r="F15404" t="inlineStr">
        <is>
          <t>P0081</t>
        </is>
      </c>
      <c r="G15404" t="inlineStr">
        <is>
          <t>Prod_0081</t>
        </is>
      </c>
      <c r="H15404" t="inlineStr">
        <is>
          <t>Electronics</t>
        </is>
      </c>
      <c r="I15404" t="n">
        <v>4</v>
      </c>
      <c r="J15404" t="n">
        <v>345.95</v>
      </c>
      <c r="K15404" t="n">
        <v>0</v>
      </c>
      <c r="L15404">
        <f>I15404*J15404*(1-K15404)</f>
        <v/>
      </c>
      <c r="M15404">
        <f>VLOOKUP(F15404,Products!A:D,4,FALSE)*I15404</f>
        <v/>
      </c>
      <c r="N15404">
        <f>L15404-M15404</f>
        <v/>
      </c>
    </row>
    <row r="15405">
      <c r="A15405" t="inlineStr">
        <is>
          <t>T1015403</t>
        </is>
      </c>
      <c r="B15405" t="inlineStr">
        <is>
          <t>2025-02-10</t>
        </is>
      </c>
      <c r="C15405" t="inlineStr">
        <is>
          <t>S020</t>
        </is>
      </c>
      <c r="D15405" t="inlineStr">
        <is>
          <t>Store_020</t>
        </is>
      </c>
      <c r="E15405" t="inlineStr">
        <is>
          <t>West</t>
        </is>
      </c>
      <c r="F15405" t="inlineStr">
        <is>
          <t>P0181</t>
        </is>
      </c>
      <c r="G15405" t="inlineStr">
        <is>
          <t>Prod_0181</t>
        </is>
      </c>
      <c r="H15405" t="inlineStr">
        <is>
          <t>Electronics</t>
        </is>
      </c>
      <c r="I15405" t="n">
        <v>1</v>
      </c>
      <c r="J15405" t="n">
        <v>671.13</v>
      </c>
      <c r="K15405" t="n">
        <v>0</v>
      </c>
      <c r="L15405">
        <f>I15405*J15405*(1-K15405)</f>
        <v/>
      </c>
      <c r="M15405">
        <f>VLOOKUP(F15405,Products!A:D,4,FALSE)*I15405</f>
        <v/>
      </c>
      <c r="N15405">
        <f>L15405-M15405</f>
        <v/>
      </c>
    </row>
    <row r="15406">
      <c r="A15406" t="inlineStr">
        <is>
          <t>T1015404</t>
        </is>
      </c>
      <c r="B15406" t="inlineStr">
        <is>
          <t>2024-06-19</t>
        </is>
      </c>
      <c r="C15406" t="inlineStr">
        <is>
          <t>S016</t>
        </is>
      </c>
      <c r="D15406" t="inlineStr">
        <is>
          <t>Store_016</t>
        </is>
      </c>
      <c r="E15406" t="inlineStr">
        <is>
          <t>West</t>
        </is>
      </c>
      <c r="F15406" t="inlineStr">
        <is>
          <t>P0136</t>
        </is>
      </c>
      <c r="G15406" t="inlineStr">
        <is>
          <t>Prod_0136</t>
        </is>
      </c>
      <c r="H15406" t="inlineStr">
        <is>
          <t>Beverages</t>
        </is>
      </c>
      <c r="I15406" t="n">
        <v>6</v>
      </c>
      <c r="J15406" t="n">
        <v>209.75</v>
      </c>
      <c r="K15406" t="n">
        <v>0</v>
      </c>
      <c r="L15406">
        <f>I15406*J15406*(1-K15406)</f>
        <v/>
      </c>
      <c r="M15406">
        <f>VLOOKUP(F15406,Products!A:D,4,FALSE)*I15406</f>
        <v/>
      </c>
      <c r="N15406">
        <f>L15406-M15406</f>
        <v/>
      </c>
    </row>
    <row r="15407">
      <c r="A15407" t="inlineStr">
        <is>
          <t>T1015405</t>
        </is>
      </c>
      <c r="B15407" t="inlineStr">
        <is>
          <t>2023-10-06</t>
        </is>
      </c>
      <c r="C15407" t="inlineStr">
        <is>
          <t>S023</t>
        </is>
      </c>
      <c r="D15407" t="inlineStr">
        <is>
          <t>Store_023</t>
        </is>
      </c>
      <c r="E15407" t="inlineStr">
        <is>
          <t>South</t>
        </is>
      </c>
      <c r="F15407" t="inlineStr">
        <is>
          <t>P0005</t>
        </is>
      </c>
      <c r="G15407" t="inlineStr">
        <is>
          <t>Prod_0005</t>
        </is>
      </c>
      <c r="H15407" t="inlineStr">
        <is>
          <t>Beverages</t>
        </is>
      </c>
      <c r="I15407" t="n">
        <v>5</v>
      </c>
      <c r="J15407" t="n">
        <v>111.79</v>
      </c>
      <c r="K15407" t="n">
        <v>0.2</v>
      </c>
      <c r="L15407">
        <f>I15407*J15407*(1-K15407)</f>
        <v/>
      </c>
      <c r="M15407">
        <f>VLOOKUP(F15407,Products!A:D,4,FALSE)*I15407</f>
        <v/>
      </c>
      <c r="N15407">
        <f>L15407-M15407</f>
        <v/>
      </c>
    </row>
    <row r="15408">
      <c r="A15408" t="inlineStr">
        <is>
          <t>T1015406</t>
        </is>
      </c>
      <c r="B15408" t="inlineStr">
        <is>
          <t>2024-11-28</t>
        </is>
      </c>
      <c r="C15408" t="inlineStr">
        <is>
          <t>S002</t>
        </is>
      </c>
      <c r="D15408" t="inlineStr">
        <is>
          <t>Store_002</t>
        </is>
      </c>
      <c r="E15408" t="inlineStr">
        <is>
          <t>South</t>
        </is>
      </c>
      <c r="F15408" t="inlineStr">
        <is>
          <t>P0130</t>
        </is>
      </c>
      <c r="G15408" t="inlineStr">
        <is>
          <t>Prod_0130</t>
        </is>
      </c>
      <c r="H15408" t="inlineStr">
        <is>
          <t>Electronics</t>
        </is>
      </c>
      <c r="I15408" t="n">
        <v>3</v>
      </c>
      <c r="J15408" t="n">
        <v>696.49</v>
      </c>
      <c r="K15408" t="n">
        <v>0.1</v>
      </c>
      <c r="L15408">
        <f>I15408*J15408*(1-K15408)</f>
        <v/>
      </c>
      <c r="M15408">
        <f>VLOOKUP(F15408,Products!A:D,4,FALSE)*I15408</f>
        <v/>
      </c>
      <c r="N15408">
        <f>L15408-M15408</f>
        <v/>
      </c>
    </row>
    <row r="15409">
      <c r="A15409" t="inlineStr">
        <is>
          <t>T1015407</t>
        </is>
      </c>
      <c r="B15409" t="inlineStr">
        <is>
          <t>2023-01-28</t>
        </is>
      </c>
      <c r="C15409" t="inlineStr">
        <is>
          <t>S009</t>
        </is>
      </c>
      <c r="D15409" t="inlineStr">
        <is>
          <t>Store_009</t>
        </is>
      </c>
      <c r="E15409" t="inlineStr">
        <is>
          <t>Central</t>
        </is>
      </c>
      <c r="F15409" t="inlineStr">
        <is>
          <t>P0010</t>
        </is>
      </c>
      <c r="G15409" t="inlineStr">
        <is>
          <t>Prod_0010</t>
        </is>
      </c>
      <c r="H15409" t="inlineStr">
        <is>
          <t>Electronics</t>
        </is>
      </c>
      <c r="I15409" t="n">
        <v>2</v>
      </c>
      <c r="J15409" t="n">
        <v>667.97</v>
      </c>
      <c r="K15409" t="n">
        <v>0.15</v>
      </c>
      <c r="L15409">
        <f>I15409*J15409*(1-K15409)</f>
        <v/>
      </c>
      <c r="M15409">
        <f>VLOOKUP(F15409,Products!A:D,4,FALSE)*I15409</f>
        <v/>
      </c>
      <c r="N15409">
        <f>L15409-M15409</f>
        <v/>
      </c>
    </row>
    <row r="15410">
      <c r="A15410" t="inlineStr">
        <is>
          <t>T1015408</t>
        </is>
      </c>
      <c r="B15410" t="inlineStr">
        <is>
          <t>2024-11-05</t>
        </is>
      </c>
      <c r="C15410" t="inlineStr">
        <is>
          <t>S013</t>
        </is>
      </c>
      <c r="D15410" t="inlineStr">
        <is>
          <t>Store_013</t>
        </is>
      </c>
      <c r="E15410" t="inlineStr">
        <is>
          <t>North</t>
        </is>
      </c>
      <c r="F15410" t="inlineStr">
        <is>
          <t>P0090</t>
        </is>
      </c>
      <c r="G15410" t="inlineStr">
        <is>
          <t>Prod_0090</t>
        </is>
      </c>
      <c r="H15410" t="inlineStr">
        <is>
          <t>Toys</t>
        </is>
      </c>
      <c r="I15410" t="n">
        <v>6</v>
      </c>
      <c r="J15410" t="n">
        <v>534.5</v>
      </c>
      <c r="K15410" t="n">
        <v>0</v>
      </c>
      <c r="L15410">
        <f>I15410*J15410*(1-K15410)</f>
        <v/>
      </c>
      <c r="M15410">
        <f>VLOOKUP(F15410,Products!A:D,4,FALSE)*I15410</f>
        <v/>
      </c>
      <c r="N15410">
        <f>L15410-M15410</f>
        <v/>
      </c>
    </row>
    <row r="15411">
      <c r="A15411" t="inlineStr">
        <is>
          <t>T1015409</t>
        </is>
      </c>
      <c r="B15411" t="inlineStr">
        <is>
          <t>2023-10-05</t>
        </is>
      </c>
      <c r="C15411" t="inlineStr">
        <is>
          <t>S035</t>
        </is>
      </c>
      <c r="D15411" t="inlineStr">
        <is>
          <t>Store_035</t>
        </is>
      </c>
      <c r="E15411" t="inlineStr">
        <is>
          <t>Central</t>
        </is>
      </c>
      <c r="F15411" t="inlineStr">
        <is>
          <t>P0105</t>
        </is>
      </c>
      <c r="G15411" t="inlineStr">
        <is>
          <t>Prod_0105</t>
        </is>
      </c>
      <c r="H15411" t="inlineStr">
        <is>
          <t>Electronics</t>
        </is>
      </c>
      <c r="I15411" t="n">
        <v>2</v>
      </c>
      <c r="J15411" t="n">
        <v>454.31</v>
      </c>
      <c r="K15411" t="n">
        <v>0</v>
      </c>
      <c r="L15411">
        <f>I15411*J15411*(1-K15411)</f>
        <v/>
      </c>
      <c r="M15411">
        <f>VLOOKUP(F15411,Products!A:D,4,FALSE)*I15411</f>
        <v/>
      </c>
      <c r="N15411">
        <f>L15411-M15411</f>
        <v/>
      </c>
    </row>
    <row r="15412">
      <c r="A15412" t="inlineStr">
        <is>
          <t>T1015410</t>
        </is>
      </c>
      <c r="B15412" t="inlineStr">
        <is>
          <t>2024-11-26</t>
        </is>
      </c>
      <c r="C15412" t="inlineStr">
        <is>
          <t>S021</t>
        </is>
      </c>
      <c r="D15412" t="inlineStr">
        <is>
          <t>Store_021</t>
        </is>
      </c>
      <c r="E15412" t="inlineStr">
        <is>
          <t>North</t>
        </is>
      </c>
      <c r="F15412" t="inlineStr">
        <is>
          <t>P0006</t>
        </is>
      </c>
      <c r="G15412" t="inlineStr">
        <is>
          <t>Prod_0006</t>
        </is>
      </c>
      <c r="H15412" t="inlineStr">
        <is>
          <t>Food</t>
        </is>
      </c>
      <c r="I15412" t="n">
        <v>6</v>
      </c>
      <c r="J15412" t="n">
        <v>1049.7</v>
      </c>
      <c r="K15412" t="n">
        <v>0.05</v>
      </c>
      <c r="L15412">
        <f>I15412*J15412*(1-K15412)</f>
        <v/>
      </c>
      <c r="M15412">
        <f>VLOOKUP(F15412,Products!A:D,4,FALSE)*I15412</f>
        <v/>
      </c>
      <c r="N15412">
        <f>L15412-M15412</f>
        <v/>
      </c>
    </row>
    <row r="15413">
      <c r="A15413" t="inlineStr">
        <is>
          <t>T1015411</t>
        </is>
      </c>
      <c r="B15413" t="inlineStr">
        <is>
          <t>2024-01-08</t>
        </is>
      </c>
      <c r="C15413" t="inlineStr">
        <is>
          <t>S042</t>
        </is>
      </c>
      <c r="D15413" t="inlineStr">
        <is>
          <t>Store_042</t>
        </is>
      </c>
      <c r="E15413" t="inlineStr">
        <is>
          <t>Central</t>
        </is>
      </c>
      <c r="F15413" t="inlineStr">
        <is>
          <t>P0114</t>
        </is>
      </c>
      <c r="G15413" t="inlineStr">
        <is>
          <t>Prod_0114</t>
        </is>
      </c>
      <c r="H15413" t="inlineStr">
        <is>
          <t>Beverages</t>
        </is>
      </c>
      <c r="I15413" t="n">
        <v>6</v>
      </c>
      <c r="J15413" t="n">
        <v>715.86</v>
      </c>
      <c r="K15413" t="n">
        <v>0</v>
      </c>
      <c r="L15413">
        <f>I15413*J15413*(1-K15413)</f>
        <v/>
      </c>
      <c r="M15413">
        <f>VLOOKUP(F15413,Products!A:D,4,FALSE)*I15413</f>
        <v/>
      </c>
      <c r="N15413">
        <f>L15413-M15413</f>
        <v/>
      </c>
    </row>
    <row r="15414">
      <c r="A15414" t="inlineStr">
        <is>
          <t>T1015412</t>
        </is>
      </c>
      <c r="B15414" t="inlineStr">
        <is>
          <t>2024-11-10</t>
        </is>
      </c>
      <c r="C15414" t="inlineStr">
        <is>
          <t>S019</t>
        </is>
      </c>
      <c r="D15414" t="inlineStr">
        <is>
          <t>Store_019</t>
        </is>
      </c>
      <c r="E15414" t="inlineStr">
        <is>
          <t>East</t>
        </is>
      </c>
      <c r="F15414" t="inlineStr">
        <is>
          <t>P0056</t>
        </is>
      </c>
      <c r="G15414" t="inlineStr">
        <is>
          <t>Prod_0056</t>
        </is>
      </c>
      <c r="H15414" t="inlineStr">
        <is>
          <t>Household</t>
        </is>
      </c>
      <c r="I15414" t="n">
        <v>4</v>
      </c>
      <c r="J15414" t="n">
        <v>227.84</v>
      </c>
      <c r="K15414" t="n">
        <v>0.1</v>
      </c>
      <c r="L15414">
        <f>I15414*J15414*(1-K15414)</f>
        <v/>
      </c>
      <c r="M15414">
        <f>VLOOKUP(F15414,Products!A:D,4,FALSE)*I15414</f>
        <v/>
      </c>
      <c r="N15414">
        <f>L15414-M15414</f>
        <v/>
      </c>
    </row>
    <row r="15415">
      <c r="A15415" t="inlineStr">
        <is>
          <t>T1015413</t>
        </is>
      </c>
      <c r="B15415" t="inlineStr">
        <is>
          <t>2023-05-30</t>
        </is>
      </c>
      <c r="C15415" t="inlineStr">
        <is>
          <t>S022</t>
        </is>
      </c>
      <c r="D15415" t="inlineStr">
        <is>
          <t>Store_022</t>
        </is>
      </c>
      <c r="E15415" t="inlineStr">
        <is>
          <t>East</t>
        </is>
      </c>
      <c r="F15415" t="inlineStr">
        <is>
          <t>P0200</t>
        </is>
      </c>
      <c r="G15415" t="inlineStr">
        <is>
          <t>Prod_0200</t>
        </is>
      </c>
      <c r="H15415" t="inlineStr">
        <is>
          <t>Electronics</t>
        </is>
      </c>
      <c r="I15415" t="n">
        <v>9</v>
      </c>
      <c r="J15415" t="n">
        <v>295.17</v>
      </c>
      <c r="K15415" t="n">
        <v>0</v>
      </c>
      <c r="L15415">
        <f>I15415*J15415*(1-K15415)</f>
        <v/>
      </c>
      <c r="M15415">
        <f>VLOOKUP(F15415,Products!A:D,4,FALSE)*I15415</f>
        <v/>
      </c>
      <c r="N15415">
        <f>L15415-M15415</f>
        <v/>
      </c>
    </row>
    <row r="15416">
      <c r="A15416" t="inlineStr">
        <is>
          <t>T1015414</t>
        </is>
      </c>
      <c r="B15416" t="inlineStr">
        <is>
          <t>2025-05-10</t>
        </is>
      </c>
      <c r="C15416" t="inlineStr">
        <is>
          <t>S039</t>
        </is>
      </c>
      <c r="D15416" t="inlineStr">
        <is>
          <t>Store_039</t>
        </is>
      </c>
      <c r="E15416" t="inlineStr">
        <is>
          <t>North</t>
        </is>
      </c>
      <c r="F15416" t="inlineStr">
        <is>
          <t>P0076</t>
        </is>
      </c>
      <c r="G15416" t="inlineStr">
        <is>
          <t>Prod_0076</t>
        </is>
      </c>
      <c r="H15416" t="inlineStr">
        <is>
          <t>Clothing</t>
        </is>
      </c>
      <c r="I15416" t="n">
        <v>4</v>
      </c>
      <c r="J15416" t="n">
        <v>453.06</v>
      </c>
      <c r="K15416" t="n">
        <v>0</v>
      </c>
      <c r="L15416">
        <f>I15416*J15416*(1-K15416)</f>
        <v/>
      </c>
      <c r="M15416">
        <f>VLOOKUP(F15416,Products!A:D,4,FALSE)*I15416</f>
        <v/>
      </c>
      <c r="N15416">
        <f>L15416-M15416</f>
        <v/>
      </c>
    </row>
    <row r="15417">
      <c r="A15417" t="inlineStr">
        <is>
          <t>T1015415</t>
        </is>
      </c>
      <c r="B15417" t="inlineStr">
        <is>
          <t>2025-01-28</t>
        </is>
      </c>
      <c r="C15417" t="inlineStr">
        <is>
          <t>S006</t>
        </is>
      </c>
      <c r="D15417" t="inlineStr">
        <is>
          <t>Store_006</t>
        </is>
      </c>
      <c r="E15417" t="inlineStr">
        <is>
          <t>East</t>
        </is>
      </c>
      <c r="F15417" t="inlineStr">
        <is>
          <t>P0101</t>
        </is>
      </c>
      <c r="G15417" t="inlineStr">
        <is>
          <t>Prod_0101</t>
        </is>
      </c>
      <c r="H15417" t="inlineStr">
        <is>
          <t>Food</t>
        </is>
      </c>
      <c r="I15417" t="n">
        <v>9</v>
      </c>
      <c r="J15417" t="n">
        <v>90.27</v>
      </c>
      <c r="K15417" t="n">
        <v>0</v>
      </c>
      <c r="L15417">
        <f>I15417*J15417*(1-K15417)</f>
        <v/>
      </c>
      <c r="M15417">
        <f>VLOOKUP(F15417,Products!A:D,4,FALSE)*I15417</f>
        <v/>
      </c>
      <c r="N15417">
        <f>L15417-M15417</f>
        <v/>
      </c>
    </row>
    <row r="15418">
      <c r="A15418" t="inlineStr">
        <is>
          <t>T1015416</t>
        </is>
      </c>
      <c r="B15418" t="inlineStr">
        <is>
          <t>2024-05-21</t>
        </is>
      </c>
      <c r="C15418" t="inlineStr">
        <is>
          <t>S007</t>
        </is>
      </c>
      <c r="D15418" t="inlineStr">
        <is>
          <t>Store_007</t>
        </is>
      </c>
      <c r="E15418" t="inlineStr">
        <is>
          <t>East</t>
        </is>
      </c>
      <c r="F15418" t="inlineStr">
        <is>
          <t>P0152</t>
        </is>
      </c>
      <c r="G15418" t="inlineStr">
        <is>
          <t>Prod_0152</t>
        </is>
      </c>
      <c r="H15418" t="inlineStr">
        <is>
          <t>Household</t>
        </is>
      </c>
      <c r="I15418" t="n">
        <v>4</v>
      </c>
      <c r="J15418" t="n">
        <v>710.74</v>
      </c>
      <c r="K15418" t="n">
        <v>0</v>
      </c>
      <c r="L15418">
        <f>I15418*J15418*(1-K15418)</f>
        <v/>
      </c>
      <c r="M15418">
        <f>VLOOKUP(F15418,Products!A:D,4,FALSE)*I15418</f>
        <v/>
      </c>
      <c r="N15418">
        <f>L15418-M15418</f>
        <v/>
      </c>
    </row>
    <row r="15419">
      <c r="A15419" t="inlineStr">
        <is>
          <t>T1015417</t>
        </is>
      </c>
      <c r="B15419" t="inlineStr">
        <is>
          <t>2023-11-20</t>
        </is>
      </c>
      <c r="C15419" t="inlineStr">
        <is>
          <t>S014</t>
        </is>
      </c>
      <c r="D15419" t="inlineStr">
        <is>
          <t>Store_014</t>
        </is>
      </c>
      <c r="E15419" t="inlineStr">
        <is>
          <t>West</t>
        </is>
      </c>
      <c r="F15419" t="inlineStr">
        <is>
          <t>P0178</t>
        </is>
      </c>
      <c r="G15419" t="inlineStr">
        <is>
          <t>Prod_0178</t>
        </is>
      </c>
      <c r="H15419" t="inlineStr">
        <is>
          <t>Beverages</t>
        </is>
      </c>
      <c r="I15419" t="n">
        <v>3</v>
      </c>
      <c r="J15419" t="n">
        <v>612.79</v>
      </c>
      <c r="K15419" t="n">
        <v>0.05</v>
      </c>
      <c r="L15419">
        <f>I15419*J15419*(1-K15419)</f>
        <v/>
      </c>
      <c r="M15419">
        <f>VLOOKUP(F15419,Products!A:D,4,FALSE)*I15419</f>
        <v/>
      </c>
      <c r="N15419">
        <f>L15419-M15419</f>
        <v/>
      </c>
    </row>
    <row r="15420">
      <c r="A15420" t="inlineStr">
        <is>
          <t>T1015418</t>
        </is>
      </c>
      <c r="B15420" t="inlineStr">
        <is>
          <t>2023-07-08</t>
        </is>
      </c>
      <c r="C15420" t="inlineStr">
        <is>
          <t>S037</t>
        </is>
      </c>
      <c r="D15420" t="inlineStr">
        <is>
          <t>Store_037</t>
        </is>
      </c>
      <c r="E15420" t="inlineStr">
        <is>
          <t>East</t>
        </is>
      </c>
      <c r="F15420" t="inlineStr">
        <is>
          <t>P0135</t>
        </is>
      </c>
      <c r="G15420" t="inlineStr">
        <is>
          <t>Prod_0135</t>
        </is>
      </c>
      <c r="H15420" t="inlineStr">
        <is>
          <t>Food</t>
        </is>
      </c>
      <c r="I15420" t="n">
        <v>5</v>
      </c>
      <c r="J15420" t="n">
        <v>101.1</v>
      </c>
      <c r="K15420" t="n">
        <v>0</v>
      </c>
      <c r="L15420">
        <f>I15420*J15420*(1-K15420)</f>
        <v/>
      </c>
      <c r="M15420">
        <f>VLOOKUP(F15420,Products!A:D,4,FALSE)*I15420</f>
        <v/>
      </c>
      <c r="N15420">
        <f>L15420-M15420</f>
        <v/>
      </c>
    </row>
    <row r="15421">
      <c r="A15421" t="inlineStr">
        <is>
          <t>T1015419</t>
        </is>
      </c>
      <c r="B15421" t="inlineStr">
        <is>
          <t>2024-03-15</t>
        </is>
      </c>
      <c r="C15421" t="inlineStr">
        <is>
          <t>S010</t>
        </is>
      </c>
      <c r="D15421" t="inlineStr">
        <is>
          <t>Store_010</t>
        </is>
      </c>
      <c r="E15421" t="inlineStr">
        <is>
          <t>North</t>
        </is>
      </c>
      <c r="F15421" t="inlineStr">
        <is>
          <t>P0086</t>
        </is>
      </c>
      <c r="G15421" t="inlineStr">
        <is>
          <t>Prod_0086</t>
        </is>
      </c>
      <c r="H15421" t="inlineStr">
        <is>
          <t>Stationery</t>
        </is>
      </c>
      <c r="I15421" t="n">
        <v>9</v>
      </c>
      <c r="J15421" t="n">
        <v>976.83</v>
      </c>
      <c r="K15421" t="n">
        <v>0.15</v>
      </c>
      <c r="L15421">
        <f>I15421*J15421*(1-K15421)</f>
        <v/>
      </c>
      <c r="M15421">
        <f>VLOOKUP(F15421,Products!A:D,4,FALSE)*I15421</f>
        <v/>
      </c>
      <c r="N15421">
        <f>L15421-M15421</f>
        <v/>
      </c>
    </row>
    <row r="15422">
      <c r="A15422" t="inlineStr">
        <is>
          <t>T1015420</t>
        </is>
      </c>
      <c r="B15422" t="inlineStr">
        <is>
          <t>2023-01-19</t>
        </is>
      </c>
      <c r="C15422" t="inlineStr">
        <is>
          <t>S048</t>
        </is>
      </c>
      <c r="D15422" t="inlineStr">
        <is>
          <t>Store_048</t>
        </is>
      </c>
      <c r="E15422" t="inlineStr">
        <is>
          <t>South</t>
        </is>
      </c>
      <c r="F15422" t="inlineStr">
        <is>
          <t>P0006</t>
        </is>
      </c>
      <c r="G15422" t="inlineStr">
        <is>
          <t>Prod_0006</t>
        </is>
      </c>
      <c r="H15422" t="inlineStr">
        <is>
          <t>Food</t>
        </is>
      </c>
      <c r="I15422" t="n">
        <v>1</v>
      </c>
      <c r="J15422" t="n">
        <v>962.88</v>
      </c>
      <c r="K15422" t="n">
        <v>0</v>
      </c>
      <c r="L15422">
        <f>I15422*J15422*(1-K15422)</f>
        <v/>
      </c>
      <c r="M15422">
        <f>VLOOKUP(F15422,Products!A:D,4,FALSE)*I15422</f>
        <v/>
      </c>
      <c r="N15422">
        <f>L15422-M15422</f>
        <v/>
      </c>
    </row>
    <row r="15423">
      <c r="A15423" t="inlineStr">
        <is>
          <t>T1015421</t>
        </is>
      </c>
      <c r="B15423" t="inlineStr">
        <is>
          <t>2024-03-28</t>
        </is>
      </c>
      <c r="C15423" t="inlineStr">
        <is>
          <t>S027</t>
        </is>
      </c>
      <c r="D15423" t="inlineStr">
        <is>
          <t>Store_027</t>
        </is>
      </c>
      <c r="E15423" t="inlineStr">
        <is>
          <t>South</t>
        </is>
      </c>
      <c r="F15423" t="inlineStr">
        <is>
          <t>P0072</t>
        </is>
      </c>
      <c r="G15423" t="inlineStr">
        <is>
          <t>Prod_0072</t>
        </is>
      </c>
      <c r="H15423" t="inlineStr">
        <is>
          <t>Food</t>
        </is>
      </c>
      <c r="I15423" t="n">
        <v>3</v>
      </c>
      <c r="J15423" t="n">
        <v>583.47</v>
      </c>
      <c r="K15423" t="n">
        <v>0.15</v>
      </c>
      <c r="L15423">
        <f>I15423*J15423*(1-K15423)</f>
        <v/>
      </c>
      <c r="M15423">
        <f>VLOOKUP(F15423,Products!A:D,4,FALSE)*I15423</f>
        <v/>
      </c>
      <c r="N15423">
        <f>L15423-M15423</f>
        <v/>
      </c>
    </row>
    <row r="15424">
      <c r="A15424" t="inlineStr">
        <is>
          <t>T1015422</t>
        </is>
      </c>
      <c r="B15424" t="inlineStr">
        <is>
          <t>2024-11-13</t>
        </is>
      </c>
      <c r="C15424" t="inlineStr">
        <is>
          <t>S048</t>
        </is>
      </c>
      <c r="D15424" t="inlineStr">
        <is>
          <t>Store_048</t>
        </is>
      </c>
      <c r="E15424" t="inlineStr">
        <is>
          <t>South</t>
        </is>
      </c>
      <c r="F15424" t="inlineStr">
        <is>
          <t>P0136</t>
        </is>
      </c>
      <c r="G15424" t="inlineStr">
        <is>
          <t>Prod_0136</t>
        </is>
      </c>
      <c r="H15424" t="inlineStr">
        <is>
          <t>Beverages</t>
        </is>
      </c>
      <c r="I15424" t="n">
        <v>6</v>
      </c>
      <c r="J15424" t="n">
        <v>235.64</v>
      </c>
      <c r="K15424" t="n">
        <v>0.1</v>
      </c>
      <c r="L15424">
        <f>I15424*J15424*(1-K15424)</f>
        <v/>
      </c>
      <c r="M15424">
        <f>VLOOKUP(F15424,Products!A:D,4,FALSE)*I15424</f>
        <v/>
      </c>
      <c r="N15424">
        <f>L15424-M15424</f>
        <v/>
      </c>
    </row>
    <row r="15425">
      <c r="A15425" t="inlineStr">
        <is>
          <t>T1015423</t>
        </is>
      </c>
      <c r="B15425" t="inlineStr">
        <is>
          <t>2024-11-07</t>
        </is>
      </c>
      <c r="C15425" t="inlineStr">
        <is>
          <t>S011</t>
        </is>
      </c>
      <c r="D15425" t="inlineStr">
        <is>
          <t>Store_011</t>
        </is>
      </c>
      <c r="E15425" t="inlineStr">
        <is>
          <t>South</t>
        </is>
      </c>
      <c r="F15425" t="inlineStr">
        <is>
          <t>P0133</t>
        </is>
      </c>
      <c r="G15425" t="inlineStr">
        <is>
          <t>Prod_0133</t>
        </is>
      </c>
      <c r="H15425" t="inlineStr">
        <is>
          <t>Stationery</t>
        </is>
      </c>
      <c r="I15425" t="n">
        <v>6</v>
      </c>
      <c r="J15425" t="n">
        <v>422.61</v>
      </c>
      <c r="K15425" t="n">
        <v>0.2</v>
      </c>
      <c r="L15425">
        <f>I15425*J15425*(1-K15425)</f>
        <v/>
      </c>
      <c r="M15425">
        <f>VLOOKUP(F15425,Products!A:D,4,FALSE)*I15425</f>
        <v/>
      </c>
      <c r="N15425">
        <f>L15425-M15425</f>
        <v/>
      </c>
    </row>
    <row r="15426">
      <c r="A15426" t="inlineStr">
        <is>
          <t>T1015424</t>
        </is>
      </c>
      <c r="B15426" t="inlineStr">
        <is>
          <t>2023-09-28</t>
        </is>
      </c>
      <c r="C15426" t="inlineStr">
        <is>
          <t>S046</t>
        </is>
      </c>
      <c r="D15426" t="inlineStr">
        <is>
          <t>Store_046</t>
        </is>
      </c>
      <c r="E15426" t="inlineStr">
        <is>
          <t>South</t>
        </is>
      </c>
      <c r="F15426" t="inlineStr">
        <is>
          <t>P0176</t>
        </is>
      </c>
      <c r="G15426" t="inlineStr">
        <is>
          <t>Prod_0176</t>
        </is>
      </c>
      <c r="H15426" t="inlineStr">
        <is>
          <t>Food</t>
        </is>
      </c>
      <c r="I15426" t="n">
        <v>9</v>
      </c>
      <c r="J15426" t="n">
        <v>790.58</v>
      </c>
      <c r="K15426" t="n">
        <v>0</v>
      </c>
      <c r="L15426">
        <f>I15426*J15426*(1-K15426)</f>
        <v/>
      </c>
      <c r="M15426">
        <f>VLOOKUP(F15426,Products!A:D,4,FALSE)*I15426</f>
        <v/>
      </c>
      <c r="N15426">
        <f>L15426-M15426</f>
        <v/>
      </c>
    </row>
    <row r="15427">
      <c r="A15427" t="inlineStr">
        <is>
          <t>T1015425</t>
        </is>
      </c>
      <c r="B15427" t="inlineStr">
        <is>
          <t>2025-08-25</t>
        </is>
      </c>
      <c r="C15427" t="inlineStr">
        <is>
          <t>S038</t>
        </is>
      </c>
      <c r="D15427" t="inlineStr">
        <is>
          <t>Store_038</t>
        </is>
      </c>
      <c r="E15427" t="inlineStr">
        <is>
          <t>East</t>
        </is>
      </c>
      <c r="F15427" t="inlineStr">
        <is>
          <t>P0173</t>
        </is>
      </c>
      <c r="G15427" t="inlineStr">
        <is>
          <t>Prod_0173</t>
        </is>
      </c>
      <c r="H15427" t="inlineStr">
        <is>
          <t>Toys</t>
        </is>
      </c>
      <c r="I15427" t="n">
        <v>9</v>
      </c>
      <c r="J15427" t="n">
        <v>903.79</v>
      </c>
      <c r="K15427" t="n">
        <v>0</v>
      </c>
      <c r="L15427">
        <f>I15427*J15427*(1-K15427)</f>
        <v/>
      </c>
      <c r="M15427">
        <f>VLOOKUP(F15427,Products!A:D,4,FALSE)*I15427</f>
        <v/>
      </c>
      <c r="N15427">
        <f>L15427-M15427</f>
        <v/>
      </c>
    </row>
    <row r="15428">
      <c r="A15428" t="inlineStr">
        <is>
          <t>T1015426</t>
        </is>
      </c>
      <c r="B15428" t="inlineStr">
        <is>
          <t>2023-03-17</t>
        </is>
      </c>
      <c r="C15428" t="inlineStr">
        <is>
          <t>S008</t>
        </is>
      </c>
      <c r="D15428" t="inlineStr">
        <is>
          <t>Store_008</t>
        </is>
      </c>
      <c r="E15428" t="inlineStr">
        <is>
          <t>East</t>
        </is>
      </c>
      <c r="F15428" t="inlineStr">
        <is>
          <t>P0061</t>
        </is>
      </c>
      <c r="G15428" t="inlineStr">
        <is>
          <t>Prod_0061</t>
        </is>
      </c>
      <c r="H15428" t="inlineStr">
        <is>
          <t>Beverages</t>
        </is>
      </c>
      <c r="I15428" t="n">
        <v>9</v>
      </c>
      <c r="J15428" t="n">
        <v>67.34999999999999</v>
      </c>
      <c r="K15428" t="n">
        <v>0</v>
      </c>
      <c r="L15428">
        <f>I15428*J15428*(1-K15428)</f>
        <v/>
      </c>
      <c r="M15428">
        <f>VLOOKUP(F15428,Products!A:D,4,FALSE)*I15428</f>
        <v/>
      </c>
      <c r="N15428">
        <f>L15428-M15428</f>
        <v/>
      </c>
    </row>
    <row r="15429">
      <c r="A15429" t="inlineStr">
        <is>
          <t>T1015427</t>
        </is>
      </c>
      <c r="B15429" t="inlineStr">
        <is>
          <t>2023-01-01</t>
        </is>
      </c>
      <c r="C15429" t="inlineStr">
        <is>
          <t>S011</t>
        </is>
      </c>
      <c r="D15429" t="inlineStr">
        <is>
          <t>Store_011</t>
        </is>
      </c>
      <c r="E15429" t="inlineStr">
        <is>
          <t>South</t>
        </is>
      </c>
      <c r="F15429" t="inlineStr">
        <is>
          <t>P0077</t>
        </is>
      </c>
      <c r="G15429" t="inlineStr">
        <is>
          <t>Prod_0077</t>
        </is>
      </c>
      <c r="H15429" t="inlineStr">
        <is>
          <t>Beverages</t>
        </is>
      </c>
      <c r="I15429" t="n">
        <v>9</v>
      </c>
      <c r="J15429" t="n">
        <v>51.01</v>
      </c>
      <c r="K15429" t="n">
        <v>0</v>
      </c>
      <c r="L15429">
        <f>I15429*J15429*(1-K15429)</f>
        <v/>
      </c>
      <c r="M15429">
        <f>VLOOKUP(F15429,Products!A:D,4,FALSE)*I15429</f>
        <v/>
      </c>
      <c r="N15429">
        <f>L15429-M15429</f>
        <v/>
      </c>
    </row>
    <row r="15430">
      <c r="A15430" t="inlineStr">
        <is>
          <t>T1015428</t>
        </is>
      </c>
      <c r="B15430" t="inlineStr">
        <is>
          <t>2023-04-01</t>
        </is>
      </c>
      <c r="C15430" t="inlineStr">
        <is>
          <t>S031</t>
        </is>
      </c>
      <c r="D15430" t="inlineStr">
        <is>
          <t>Store_031</t>
        </is>
      </c>
      <c r="E15430" t="inlineStr">
        <is>
          <t>Central</t>
        </is>
      </c>
      <c r="F15430" t="inlineStr">
        <is>
          <t>P0154</t>
        </is>
      </c>
      <c r="G15430" t="inlineStr">
        <is>
          <t>Prod_0154</t>
        </is>
      </c>
      <c r="H15430" t="inlineStr">
        <is>
          <t>Toys</t>
        </is>
      </c>
      <c r="I15430" t="n">
        <v>9</v>
      </c>
      <c r="J15430" t="n">
        <v>329.9</v>
      </c>
      <c r="K15430" t="n">
        <v>0.15</v>
      </c>
      <c r="L15430">
        <f>I15430*J15430*(1-K15430)</f>
        <v/>
      </c>
      <c r="M15430">
        <f>VLOOKUP(F15430,Products!A:D,4,FALSE)*I15430</f>
        <v/>
      </c>
      <c r="N15430">
        <f>L15430-M15430</f>
        <v/>
      </c>
    </row>
    <row r="15431">
      <c r="A15431" t="inlineStr">
        <is>
          <t>T1015429</t>
        </is>
      </c>
      <c r="B15431" t="inlineStr">
        <is>
          <t>2024-03-27</t>
        </is>
      </c>
      <c r="C15431" t="inlineStr">
        <is>
          <t>S037</t>
        </is>
      </c>
      <c r="D15431" t="inlineStr">
        <is>
          <t>Store_037</t>
        </is>
      </c>
      <c r="E15431" t="inlineStr">
        <is>
          <t>East</t>
        </is>
      </c>
      <c r="F15431" t="inlineStr">
        <is>
          <t>P0089</t>
        </is>
      </c>
      <c r="G15431" t="inlineStr">
        <is>
          <t>Prod_0089</t>
        </is>
      </c>
      <c r="H15431" t="inlineStr">
        <is>
          <t>Stationery</t>
        </is>
      </c>
      <c r="I15431" t="n">
        <v>6</v>
      </c>
      <c r="J15431" t="n">
        <v>558.39</v>
      </c>
      <c r="K15431" t="n">
        <v>0</v>
      </c>
      <c r="L15431">
        <f>I15431*J15431*(1-K15431)</f>
        <v/>
      </c>
      <c r="M15431">
        <f>VLOOKUP(F15431,Products!A:D,4,FALSE)*I15431</f>
        <v/>
      </c>
      <c r="N15431">
        <f>L15431-M15431</f>
        <v/>
      </c>
    </row>
    <row r="15432">
      <c r="A15432" t="inlineStr">
        <is>
          <t>T1015430</t>
        </is>
      </c>
      <c r="B15432" t="inlineStr">
        <is>
          <t>2024-02-17</t>
        </is>
      </c>
      <c r="C15432" t="inlineStr">
        <is>
          <t>S046</t>
        </is>
      </c>
      <c r="D15432" t="inlineStr">
        <is>
          <t>Store_046</t>
        </is>
      </c>
      <c r="E15432" t="inlineStr">
        <is>
          <t>South</t>
        </is>
      </c>
      <c r="F15432" t="inlineStr">
        <is>
          <t>P0171</t>
        </is>
      </c>
      <c r="G15432" t="inlineStr">
        <is>
          <t>Prod_0171</t>
        </is>
      </c>
      <c r="H15432" t="inlineStr">
        <is>
          <t>Household</t>
        </is>
      </c>
      <c r="I15432" t="n">
        <v>1</v>
      </c>
      <c r="J15432" t="n">
        <v>329.6</v>
      </c>
      <c r="K15432" t="n">
        <v>0</v>
      </c>
      <c r="L15432">
        <f>I15432*J15432*(1-K15432)</f>
        <v/>
      </c>
      <c r="M15432">
        <f>VLOOKUP(F15432,Products!A:D,4,FALSE)*I15432</f>
        <v/>
      </c>
      <c r="N15432">
        <f>L15432-M15432</f>
        <v/>
      </c>
    </row>
    <row r="15433">
      <c r="A15433" t="inlineStr">
        <is>
          <t>T1015431</t>
        </is>
      </c>
      <c r="B15433" t="inlineStr">
        <is>
          <t>2025-01-08</t>
        </is>
      </c>
      <c r="C15433" t="inlineStr">
        <is>
          <t>S038</t>
        </is>
      </c>
      <c r="D15433" t="inlineStr">
        <is>
          <t>Store_038</t>
        </is>
      </c>
      <c r="E15433" t="inlineStr">
        <is>
          <t>East</t>
        </is>
      </c>
      <c r="F15433" t="inlineStr">
        <is>
          <t>P0140</t>
        </is>
      </c>
      <c r="G15433" t="inlineStr">
        <is>
          <t>Prod_0140</t>
        </is>
      </c>
      <c r="H15433" t="inlineStr">
        <is>
          <t>Food</t>
        </is>
      </c>
      <c r="I15433" t="n">
        <v>5</v>
      </c>
      <c r="J15433" t="n">
        <v>781.55</v>
      </c>
      <c r="K15433" t="n">
        <v>0.1</v>
      </c>
      <c r="L15433">
        <f>I15433*J15433*(1-K15433)</f>
        <v/>
      </c>
      <c r="M15433">
        <f>VLOOKUP(F15433,Products!A:D,4,FALSE)*I15433</f>
        <v/>
      </c>
      <c r="N15433">
        <f>L15433-M15433</f>
        <v/>
      </c>
    </row>
    <row r="15434">
      <c r="A15434" t="inlineStr">
        <is>
          <t>T1015432</t>
        </is>
      </c>
      <c r="B15434" t="inlineStr">
        <is>
          <t>2024-12-07</t>
        </is>
      </c>
      <c r="C15434" t="inlineStr">
        <is>
          <t>S036</t>
        </is>
      </c>
      <c r="D15434" t="inlineStr">
        <is>
          <t>Store_036</t>
        </is>
      </c>
      <c r="E15434" t="inlineStr">
        <is>
          <t>Central</t>
        </is>
      </c>
      <c r="F15434" t="inlineStr">
        <is>
          <t>P0119</t>
        </is>
      </c>
      <c r="G15434" t="inlineStr">
        <is>
          <t>Prod_0119</t>
        </is>
      </c>
      <c r="H15434" t="inlineStr">
        <is>
          <t>Electronics</t>
        </is>
      </c>
      <c r="I15434" t="n">
        <v>6</v>
      </c>
      <c r="J15434" t="n">
        <v>344.77</v>
      </c>
      <c r="K15434" t="n">
        <v>0</v>
      </c>
      <c r="L15434">
        <f>I15434*J15434*(1-K15434)</f>
        <v/>
      </c>
      <c r="M15434">
        <f>VLOOKUP(F15434,Products!A:D,4,FALSE)*I15434</f>
        <v/>
      </c>
      <c r="N15434">
        <f>L15434-M15434</f>
        <v/>
      </c>
    </row>
    <row r="15435">
      <c r="A15435" t="inlineStr">
        <is>
          <t>T1015433</t>
        </is>
      </c>
      <c r="B15435" t="inlineStr">
        <is>
          <t>2023-09-09</t>
        </is>
      </c>
      <c r="C15435" t="inlineStr">
        <is>
          <t>S025</t>
        </is>
      </c>
      <c r="D15435" t="inlineStr">
        <is>
          <t>Store_025</t>
        </is>
      </c>
      <c r="E15435" t="inlineStr">
        <is>
          <t>Central</t>
        </is>
      </c>
      <c r="F15435" t="inlineStr">
        <is>
          <t>P0088</t>
        </is>
      </c>
      <c r="G15435" t="inlineStr">
        <is>
          <t>Prod_0088</t>
        </is>
      </c>
      <c r="H15435" t="inlineStr">
        <is>
          <t>Toys</t>
        </is>
      </c>
      <c r="I15435" t="n">
        <v>3</v>
      </c>
      <c r="J15435" t="n">
        <v>500.04</v>
      </c>
      <c r="K15435" t="n">
        <v>0.05</v>
      </c>
      <c r="L15435">
        <f>I15435*J15435*(1-K15435)</f>
        <v/>
      </c>
      <c r="M15435">
        <f>VLOOKUP(F15435,Products!A:D,4,FALSE)*I15435</f>
        <v/>
      </c>
      <c r="N15435">
        <f>L15435-M15435</f>
        <v/>
      </c>
    </row>
    <row r="15436">
      <c r="A15436" t="inlineStr">
        <is>
          <t>T1015434</t>
        </is>
      </c>
      <c r="B15436" t="inlineStr">
        <is>
          <t>2023-01-22</t>
        </is>
      </c>
      <c r="C15436" t="inlineStr">
        <is>
          <t>S032</t>
        </is>
      </c>
      <c r="D15436" t="inlineStr">
        <is>
          <t>Store_032</t>
        </is>
      </c>
      <c r="E15436" t="inlineStr">
        <is>
          <t>Central</t>
        </is>
      </c>
      <c r="F15436" t="inlineStr">
        <is>
          <t>P0194</t>
        </is>
      </c>
      <c r="G15436" t="inlineStr">
        <is>
          <t>Prod_0194</t>
        </is>
      </c>
      <c r="H15436" t="inlineStr">
        <is>
          <t>Food</t>
        </is>
      </c>
      <c r="I15436" t="n">
        <v>8</v>
      </c>
      <c r="J15436" t="n">
        <v>641.39</v>
      </c>
      <c r="K15436" t="n">
        <v>0</v>
      </c>
      <c r="L15436">
        <f>I15436*J15436*(1-K15436)</f>
        <v/>
      </c>
      <c r="M15436">
        <f>VLOOKUP(F15436,Products!A:D,4,FALSE)*I15436</f>
        <v/>
      </c>
      <c r="N15436">
        <f>L15436-M15436</f>
        <v/>
      </c>
    </row>
    <row r="15437">
      <c r="A15437" t="inlineStr">
        <is>
          <t>T1015435</t>
        </is>
      </c>
      <c r="B15437" t="inlineStr">
        <is>
          <t>2024-12-05</t>
        </is>
      </c>
      <c r="C15437" t="inlineStr">
        <is>
          <t>S023</t>
        </is>
      </c>
      <c r="D15437" t="inlineStr">
        <is>
          <t>Store_023</t>
        </is>
      </c>
      <c r="E15437" t="inlineStr">
        <is>
          <t>South</t>
        </is>
      </c>
      <c r="F15437" t="inlineStr">
        <is>
          <t>P0009</t>
        </is>
      </c>
      <c r="G15437" t="inlineStr">
        <is>
          <t>Prod_0009</t>
        </is>
      </c>
      <c r="H15437" t="inlineStr">
        <is>
          <t>Toys</t>
        </is>
      </c>
      <c r="I15437" t="n">
        <v>1</v>
      </c>
      <c r="J15437" t="n">
        <v>557.13</v>
      </c>
      <c r="K15437" t="n">
        <v>0.1</v>
      </c>
      <c r="L15437">
        <f>I15437*J15437*(1-K15437)</f>
        <v/>
      </c>
      <c r="M15437">
        <f>VLOOKUP(F15437,Products!A:D,4,FALSE)*I15437</f>
        <v/>
      </c>
      <c r="N15437">
        <f>L15437-M15437</f>
        <v/>
      </c>
    </row>
    <row r="15438">
      <c r="A15438" t="inlineStr">
        <is>
          <t>T1015436</t>
        </is>
      </c>
      <c r="B15438" t="inlineStr">
        <is>
          <t>2024-10-11</t>
        </is>
      </c>
      <c r="C15438" t="inlineStr">
        <is>
          <t>S041</t>
        </is>
      </c>
      <c r="D15438" t="inlineStr">
        <is>
          <t>Store_041</t>
        </is>
      </c>
      <c r="E15438" t="inlineStr">
        <is>
          <t>East</t>
        </is>
      </c>
      <c r="F15438" t="inlineStr">
        <is>
          <t>P0018</t>
        </is>
      </c>
      <c r="G15438" t="inlineStr">
        <is>
          <t>Prod_0018</t>
        </is>
      </c>
      <c r="H15438" t="inlineStr">
        <is>
          <t>Food</t>
        </is>
      </c>
      <c r="I15438" t="n">
        <v>2</v>
      </c>
      <c r="J15438" t="n">
        <v>1074.18</v>
      </c>
      <c r="K15438" t="n">
        <v>0</v>
      </c>
      <c r="L15438">
        <f>I15438*J15438*(1-K15438)</f>
        <v/>
      </c>
      <c r="M15438">
        <f>VLOOKUP(F15438,Products!A:D,4,FALSE)*I15438</f>
        <v/>
      </c>
      <c r="N15438">
        <f>L15438-M15438</f>
        <v/>
      </c>
    </row>
    <row r="15439">
      <c r="A15439" t="inlineStr">
        <is>
          <t>T1015437</t>
        </is>
      </c>
      <c r="B15439" t="inlineStr">
        <is>
          <t>2024-04-06</t>
        </is>
      </c>
      <c r="C15439" t="inlineStr">
        <is>
          <t>S037</t>
        </is>
      </c>
      <c r="D15439" t="inlineStr">
        <is>
          <t>Store_037</t>
        </is>
      </c>
      <c r="E15439" t="inlineStr">
        <is>
          <t>East</t>
        </is>
      </c>
      <c r="F15439" t="inlineStr">
        <is>
          <t>P0028</t>
        </is>
      </c>
      <c r="G15439" t="inlineStr">
        <is>
          <t>Prod_0028</t>
        </is>
      </c>
      <c r="H15439" t="inlineStr">
        <is>
          <t>Food</t>
        </is>
      </c>
      <c r="I15439" t="n">
        <v>2</v>
      </c>
      <c r="J15439" t="n">
        <v>483.13</v>
      </c>
      <c r="K15439" t="n">
        <v>0</v>
      </c>
      <c r="L15439">
        <f>I15439*J15439*(1-K15439)</f>
        <v/>
      </c>
      <c r="M15439">
        <f>VLOOKUP(F15439,Products!A:D,4,FALSE)*I15439</f>
        <v/>
      </c>
      <c r="N15439">
        <f>L15439-M15439</f>
        <v/>
      </c>
    </row>
    <row r="15440">
      <c r="A15440" t="inlineStr">
        <is>
          <t>T1015438</t>
        </is>
      </c>
      <c r="B15440" t="inlineStr">
        <is>
          <t>2025-01-24</t>
        </is>
      </c>
      <c r="C15440" t="inlineStr">
        <is>
          <t>S016</t>
        </is>
      </c>
      <c r="D15440" t="inlineStr">
        <is>
          <t>Store_016</t>
        </is>
      </c>
      <c r="E15440" t="inlineStr">
        <is>
          <t>West</t>
        </is>
      </c>
      <c r="F15440" t="inlineStr">
        <is>
          <t>P0024</t>
        </is>
      </c>
      <c r="G15440" t="inlineStr">
        <is>
          <t>Prod_0024</t>
        </is>
      </c>
      <c r="H15440" t="inlineStr">
        <is>
          <t>Clothing</t>
        </is>
      </c>
      <c r="I15440" t="n">
        <v>4</v>
      </c>
      <c r="J15440" t="n">
        <v>125.92</v>
      </c>
      <c r="K15440" t="n">
        <v>0</v>
      </c>
      <c r="L15440">
        <f>I15440*J15440*(1-K15440)</f>
        <v/>
      </c>
      <c r="M15440">
        <f>VLOOKUP(F15440,Products!A:D,4,FALSE)*I15440</f>
        <v/>
      </c>
      <c r="N15440">
        <f>L15440-M15440</f>
        <v/>
      </c>
    </row>
    <row r="15441">
      <c r="A15441" t="inlineStr">
        <is>
          <t>T1015439</t>
        </is>
      </c>
      <c r="B15441" t="inlineStr">
        <is>
          <t>2024-11-01</t>
        </is>
      </c>
      <c r="C15441" t="inlineStr">
        <is>
          <t>S042</t>
        </is>
      </c>
      <c r="D15441" t="inlineStr">
        <is>
          <t>Store_042</t>
        </is>
      </c>
      <c r="E15441" t="inlineStr">
        <is>
          <t>Central</t>
        </is>
      </c>
      <c r="F15441" t="inlineStr">
        <is>
          <t>P0085</t>
        </is>
      </c>
      <c r="G15441" t="inlineStr">
        <is>
          <t>Prod_0085</t>
        </is>
      </c>
      <c r="H15441" t="inlineStr">
        <is>
          <t>Food</t>
        </is>
      </c>
      <c r="I15441" t="n">
        <v>1</v>
      </c>
      <c r="J15441" t="n">
        <v>387.71</v>
      </c>
      <c r="K15441" t="n">
        <v>0.1</v>
      </c>
      <c r="L15441">
        <f>I15441*J15441*(1-K15441)</f>
        <v/>
      </c>
      <c r="M15441">
        <f>VLOOKUP(F15441,Products!A:D,4,FALSE)*I15441</f>
        <v/>
      </c>
      <c r="N15441">
        <f>L15441-M15441</f>
        <v/>
      </c>
    </row>
    <row r="15442">
      <c r="A15442" t="inlineStr">
        <is>
          <t>T1015440</t>
        </is>
      </c>
      <c r="B15442" t="inlineStr">
        <is>
          <t>2024-02-09</t>
        </is>
      </c>
      <c r="C15442" t="inlineStr">
        <is>
          <t>S021</t>
        </is>
      </c>
      <c r="D15442" t="inlineStr">
        <is>
          <t>Store_021</t>
        </is>
      </c>
      <c r="E15442" t="inlineStr">
        <is>
          <t>North</t>
        </is>
      </c>
      <c r="F15442" t="inlineStr">
        <is>
          <t>P0031</t>
        </is>
      </c>
      <c r="G15442" t="inlineStr">
        <is>
          <t>Prod_0031</t>
        </is>
      </c>
      <c r="H15442" t="inlineStr">
        <is>
          <t>Food</t>
        </is>
      </c>
      <c r="I15442" t="n">
        <v>5</v>
      </c>
      <c r="J15442" t="n">
        <v>172.3</v>
      </c>
      <c r="K15442" t="n">
        <v>0</v>
      </c>
      <c r="L15442">
        <f>I15442*J15442*(1-K15442)</f>
        <v/>
      </c>
      <c r="M15442">
        <f>VLOOKUP(F15442,Products!A:D,4,FALSE)*I15442</f>
        <v/>
      </c>
      <c r="N15442">
        <f>L15442-M15442</f>
        <v/>
      </c>
    </row>
    <row r="15443">
      <c r="A15443" t="inlineStr">
        <is>
          <t>T1015441</t>
        </is>
      </c>
      <c r="B15443" t="inlineStr">
        <is>
          <t>2023-05-28</t>
        </is>
      </c>
      <c r="C15443" t="inlineStr">
        <is>
          <t>S039</t>
        </is>
      </c>
      <c r="D15443" t="inlineStr">
        <is>
          <t>Store_039</t>
        </is>
      </c>
      <c r="E15443" t="inlineStr">
        <is>
          <t>North</t>
        </is>
      </c>
      <c r="F15443" t="inlineStr">
        <is>
          <t>P0178</t>
        </is>
      </c>
      <c r="G15443" t="inlineStr">
        <is>
          <t>Prod_0178</t>
        </is>
      </c>
      <c r="H15443" t="inlineStr">
        <is>
          <t>Beverages</t>
        </is>
      </c>
      <c r="I15443" t="n">
        <v>4</v>
      </c>
      <c r="J15443" t="n">
        <v>651.79</v>
      </c>
      <c r="K15443" t="n">
        <v>0</v>
      </c>
      <c r="L15443">
        <f>I15443*J15443*(1-K15443)</f>
        <v/>
      </c>
      <c r="M15443">
        <f>VLOOKUP(F15443,Products!A:D,4,FALSE)*I15443</f>
        <v/>
      </c>
      <c r="N15443">
        <f>L15443-M15443</f>
        <v/>
      </c>
    </row>
    <row r="15444">
      <c r="A15444" t="inlineStr">
        <is>
          <t>T1015442</t>
        </is>
      </c>
      <c r="B15444" t="inlineStr">
        <is>
          <t>2024-09-19</t>
        </is>
      </c>
      <c r="C15444" t="inlineStr">
        <is>
          <t>S037</t>
        </is>
      </c>
      <c r="D15444" t="inlineStr">
        <is>
          <t>Store_037</t>
        </is>
      </c>
      <c r="E15444" t="inlineStr">
        <is>
          <t>East</t>
        </is>
      </c>
      <c r="F15444" t="inlineStr">
        <is>
          <t>P0063</t>
        </is>
      </c>
      <c r="G15444" t="inlineStr">
        <is>
          <t>Prod_0063</t>
        </is>
      </c>
      <c r="H15444" t="inlineStr">
        <is>
          <t>Clothing</t>
        </is>
      </c>
      <c r="I15444" t="n">
        <v>6</v>
      </c>
      <c r="J15444" t="n">
        <v>282.55</v>
      </c>
      <c r="K15444" t="n">
        <v>0.05</v>
      </c>
      <c r="L15444">
        <f>I15444*J15444*(1-K15444)</f>
        <v/>
      </c>
      <c r="M15444">
        <f>VLOOKUP(F15444,Products!A:D,4,FALSE)*I15444</f>
        <v/>
      </c>
      <c r="N15444">
        <f>L15444-M15444</f>
        <v/>
      </c>
    </row>
    <row r="15445">
      <c r="A15445" t="inlineStr">
        <is>
          <t>T1015443</t>
        </is>
      </c>
      <c r="B15445" t="inlineStr">
        <is>
          <t>2023-09-11</t>
        </is>
      </c>
      <c r="C15445" t="inlineStr">
        <is>
          <t>S014</t>
        </is>
      </c>
      <c r="D15445" t="inlineStr">
        <is>
          <t>Store_014</t>
        </is>
      </c>
      <c r="E15445" t="inlineStr">
        <is>
          <t>West</t>
        </is>
      </c>
      <c r="F15445" t="inlineStr">
        <is>
          <t>P0163</t>
        </is>
      </c>
      <c r="G15445" t="inlineStr">
        <is>
          <t>Prod_0163</t>
        </is>
      </c>
      <c r="H15445" t="inlineStr">
        <is>
          <t>Food</t>
        </is>
      </c>
      <c r="I15445" t="n">
        <v>5</v>
      </c>
      <c r="J15445" t="n">
        <v>596.23</v>
      </c>
      <c r="K15445" t="n">
        <v>0.05</v>
      </c>
      <c r="L15445">
        <f>I15445*J15445*(1-K15445)</f>
        <v/>
      </c>
      <c r="M15445">
        <f>VLOOKUP(F15445,Products!A:D,4,FALSE)*I15445</f>
        <v/>
      </c>
      <c r="N15445">
        <f>L15445-M15445</f>
        <v/>
      </c>
    </row>
    <row r="15446">
      <c r="A15446" t="inlineStr">
        <is>
          <t>T1015444</t>
        </is>
      </c>
      <c r="B15446" t="inlineStr">
        <is>
          <t>2024-11-13</t>
        </is>
      </c>
      <c r="C15446" t="inlineStr">
        <is>
          <t>S008</t>
        </is>
      </c>
      <c r="D15446" t="inlineStr">
        <is>
          <t>Store_008</t>
        </is>
      </c>
      <c r="E15446" t="inlineStr">
        <is>
          <t>East</t>
        </is>
      </c>
      <c r="F15446" t="inlineStr">
        <is>
          <t>P0090</t>
        </is>
      </c>
      <c r="G15446" t="inlineStr">
        <is>
          <t>Prod_0090</t>
        </is>
      </c>
      <c r="H15446" t="inlineStr">
        <is>
          <t>Toys</t>
        </is>
      </c>
      <c r="I15446" t="n">
        <v>7</v>
      </c>
      <c r="J15446" t="n">
        <v>432.53</v>
      </c>
      <c r="K15446" t="n">
        <v>0.05</v>
      </c>
      <c r="L15446">
        <f>I15446*J15446*(1-K15446)</f>
        <v/>
      </c>
      <c r="M15446">
        <f>VLOOKUP(F15446,Products!A:D,4,FALSE)*I15446</f>
        <v/>
      </c>
      <c r="N15446">
        <f>L15446-M15446</f>
        <v/>
      </c>
    </row>
    <row r="15447">
      <c r="A15447" t="inlineStr">
        <is>
          <t>T1015445</t>
        </is>
      </c>
      <c r="B15447" t="inlineStr">
        <is>
          <t>2024-10-22</t>
        </is>
      </c>
      <c r="C15447" t="inlineStr">
        <is>
          <t>S048</t>
        </is>
      </c>
      <c r="D15447" t="inlineStr">
        <is>
          <t>Store_048</t>
        </is>
      </c>
      <c r="E15447" t="inlineStr">
        <is>
          <t>South</t>
        </is>
      </c>
      <c r="F15447" t="inlineStr">
        <is>
          <t>P0061</t>
        </is>
      </c>
      <c r="G15447" t="inlineStr">
        <is>
          <t>Prod_0061</t>
        </is>
      </c>
      <c r="H15447" t="inlineStr">
        <is>
          <t>Beverages</t>
        </is>
      </c>
      <c r="I15447" t="n">
        <v>1</v>
      </c>
      <c r="J15447" t="n">
        <v>66.20999999999999</v>
      </c>
      <c r="K15447" t="n">
        <v>0</v>
      </c>
      <c r="L15447">
        <f>I15447*J15447*(1-K15447)</f>
        <v/>
      </c>
      <c r="M15447">
        <f>VLOOKUP(F15447,Products!A:D,4,FALSE)*I15447</f>
        <v/>
      </c>
      <c r="N15447">
        <f>L15447-M15447</f>
        <v/>
      </c>
    </row>
    <row r="15448">
      <c r="A15448" t="inlineStr">
        <is>
          <t>T1015446</t>
        </is>
      </c>
      <c r="B15448" t="inlineStr">
        <is>
          <t>2025-08-20</t>
        </is>
      </c>
      <c r="C15448" t="inlineStr">
        <is>
          <t>S026</t>
        </is>
      </c>
      <c r="D15448" t="inlineStr">
        <is>
          <t>Store_026</t>
        </is>
      </c>
      <c r="E15448" t="inlineStr">
        <is>
          <t>North</t>
        </is>
      </c>
      <c r="F15448" t="inlineStr">
        <is>
          <t>P0181</t>
        </is>
      </c>
      <c r="G15448" t="inlineStr">
        <is>
          <t>Prod_0181</t>
        </is>
      </c>
      <c r="H15448" t="inlineStr">
        <is>
          <t>Electronics</t>
        </is>
      </c>
      <c r="I15448" t="n">
        <v>4</v>
      </c>
      <c r="J15448" t="n">
        <v>955.95</v>
      </c>
      <c r="K15448" t="n">
        <v>0.15</v>
      </c>
      <c r="L15448">
        <f>I15448*J15448*(1-K15448)</f>
        <v/>
      </c>
      <c r="M15448">
        <f>VLOOKUP(F15448,Products!A:D,4,FALSE)*I15448</f>
        <v/>
      </c>
      <c r="N15448">
        <f>L15448-M15448</f>
        <v/>
      </c>
    </row>
    <row r="15449">
      <c r="A15449" t="inlineStr">
        <is>
          <t>T1015447</t>
        </is>
      </c>
      <c r="B15449" t="inlineStr">
        <is>
          <t>2023-01-23</t>
        </is>
      </c>
      <c r="C15449" t="inlineStr">
        <is>
          <t>S050</t>
        </is>
      </c>
      <c r="D15449" t="inlineStr">
        <is>
          <t>Store_050</t>
        </is>
      </c>
      <c r="E15449" t="inlineStr">
        <is>
          <t>South</t>
        </is>
      </c>
      <c r="F15449" t="inlineStr">
        <is>
          <t>P0148</t>
        </is>
      </c>
      <c r="G15449" t="inlineStr">
        <is>
          <t>Prod_0148</t>
        </is>
      </c>
      <c r="H15449" t="inlineStr">
        <is>
          <t>Electronics</t>
        </is>
      </c>
      <c r="I15449" t="n">
        <v>4</v>
      </c>
      <c r="J15449" t="n">
        <v>264.12</v>
      </c>
      <c r="K15449" t="n">
        <v>0.15</v>
      </c>
      <c r="L15449">
        <f>I15449*J15449*(1-K15449)</f>
        <v/>
      </c>
      <c r="M15449">
        <f>VLOOKUP(F15449,Products!A:D,4,FALSE)*I15449</f>
        <v/>
      </c>
      <c r="N15449">
        <f>L15449-M15449</f>
        <v/>
      </c>
    </row>
    <row r="15450">
      <c r="A15450" t="inlineStr">
        <is>
          <t>T1015448</t>
        </is>
      </c>
      <c r="B15450" t="inlineStr">
        <is>
          <t>2023-06-22</t>
        </is>
      </c>
      <c r="C15450" t="inlineStr">
        <is>
          <t>S028</t>
        </is>
      </c>
      <c r="D15450" t="inlineStr">
        <is>
          <t>Store_028</t>
        </is>
      </c>
      <c r="E15450" t="inlineStr">
        <is>
          <t>North</t>
        </is>
      </c>
      <c r="F15450" t="inlineStr">
        <is>
          <t>P0055</t>
        </is>
      </c>
      <c r="G15450" t="inlineStr">
        <is>
          <t>Prod_0055</t>
        </is>
      </c>
      <c r="H15450" t="inlineStr">
        <is>
          <t>Beverages</t>
        </is>
      </c>
      <c r="I15450" t="n">
        <v>2</v>
      </c>
      <c r="J15450" t="n">
        <v>207.02</v>
      </c>
      <c r="K15450" t="n">
        <v>0.1</v>
      </c>
      <c r="L15450">
        <f>I15450*J15450*(1-K15450)</f>
        <v/>
      </c>
      <c r="M15450">
        <f>VLOOKUP(F15450,Products!A:D,4,FALSE)*I15450</f>
        <v/>
      </c>
      <c r="N15450">
        <f>L15450-M15450</f>
        <v/>
      </c>
    </row>
    <row r="15451">
      <c r="A15451" t="inlineStr">
        <is>
          <t>T1015449</t>
        </is>
      </c>
      <c r="B15451" t="inlineStr">
        <is>
          <t>2023-08-27</t>
        </is>
      </c>
      <c r="C15451" t="inlineStr">
        <is>
          <t>S014</t>
        </is>
      </c>
      <c r="D15451" t="inlineStr">
        <is>
          <t>Store_014</t>
        </is>
      </c>
      <c r="E15451" t="inlineStr">
        <is>
          <t>West</t>
        </is>
      </c>
      <c r="F15451" t="inlineStr">
        <is>
          <t>P0115</t>
        </is>
      </c>
      <c r="G15451" t="inlineStr">
        <is>
          <t>Prod_0115</t>
        </is>
      </c>
      <c r="H15451" t="inlineStr">
        <is>
          <t>Clothing</t>
        </is>
      </c>
      <c r="I15451" t="n">
        <v>6</v>
      </c>
      <c r="J15451" t="n">
        <v>930.88</v>
      </c>
      <c r="K15451" t="n">
        <v>0</v>
      </c>
      <c r="L15451">
        <f>I15451*J15451*(1-K15451)</f>
        <v/>
      </c>
      <c r="M15451">
        <f>VLOOKUP(F15451,Products!A:D,4,FALSE)*I15451</f>
        <v/>
      </c>
      <c r="N15451">
        <f>L15451-M15451</f>
        <v/>
      </c>
    </row>
    <row r="15452">
      <c r="A15452" t="inlineStr">
        <is>
          <t>T1015450</t>
        </is>
      </c>
      <c r="B15452" t="inlineStr">
        <is>
          <t>2023-05-18</t>
        </is>
      </c>
      <c r="C15452" t="inlineStr">
        <is>
          <t>S027</t>
        </is>
      </c>
      <c r="D15452" t="inlineStr">
        <is>
          <t>Store_027</t>
        </is>
      </c>
      <c r="E15452" t="inlineStr">
        <is>
          <t>South</t>
        </is>
      </c>
      <c r="F15452" t="inlineStr">
        <is>
          <t>P0015</t>
        </is>
      </c>
      <c r="G15452" t="inlineStr">
        <is>
          <t>Prod_0015</t>
        </is>
      </c>
      <c r="H15452" t="inlineStr">
        <is>
          <t>Food</t>
        </is>
      </c>
      <c r="I15452" t="n">
        <v>3</v>
      </c>
      <c r="J15452" t="n">
        <v>119.42</v>
      </c>
      <c r="K15452" t="n">
        <v>0</v>
      </c>
      <c r="L15452">
        <f>I15452*J15452*(1-K15452)</f>
        <v/>
      </c>
      <c r="M15452">
        <f>VLOOKUP(F15452,Products!A:D,4,FALSE)*I15452</f>
        <v/>
      </c>
      <c r="N15452">
        <f>L15452-M15452</f>
        <v/>
      </c>
    </row>
    <row r="15453">
      <c r="A15453" t="inlineStr">
        <is>
          <t>T1015451</t>
        </is>
      </c>
      <c r="B15453" t="inlineStr">
        <is>
          <t>2024-05-02</t>
        </is>
      </c>
      <c r="C15453" t="inlineStr">
        <is>
          <t>S022</t>
        </is>
      </c>
      <c r="D15453" t="inlineStr">
        <is>
          <t>Store_022</t>
        </is>
      </c>
      <c r="E15453" t="inlineStr">
        <is>
          <t>East</t>
        </is>
      </c>
      <c r="F15453" t="inlineStr">
        <is>
          <t>P0168</t>
        </is>
      </c>
      <c r="G15453" t="inlineStr">
        <is>
          <t>Prod_0168</t>
        </is>
      </c>
      <c r="H15453" t="inlineStr">
        <is>
          <t>Electronics</t>
        </is>
      </c>
      <c r="I15453" t="n">
        <v>4</v>
      </c>
      <c r="J15453" t="n">
        <v>65.41</v>
      </c>
      <c r="K15453" t="n">
        <v>0</v>
      </c>
      <c r="L15453">
        <f>I15453*J15453*(1-K15453)</f>
        <v/>
      </c>
      <c r="M15453">
        <f>VLOOKUP(F15453,Products!A:D,4,FALSE)*I15453</f>
        <v/>
      </c>
      <c r="N15453">
        <f>L15453-M15453</f>
        <v/>
      </c>
    </row>
    <row r="15454">
      <c r="A15454" t="inlineStr">
        <is>
          <t>T1015452</t>
        </is>
      </c>
      <c r="B15454" t="inlineStr">
        <is>
          <t>2023-12-14</t>
        </is>
      </c>
      <c r="C15454" t="inlineStr">
        <is>
          <t>S024</t>
        </is>
      </c>
      <c r="D15454" t="inlineStr">
        <is>
          <t>Store_024</t>
        </is>
      </c>
      <c r="E15454" t="inlineStr">
        <is>
          <t>South</t>
        </is>
      </c>
      <c r="F15454" t="inlineStr">
        <is>
          <t>P0132</t>
        </is>
      </c>
      <c r="G15454" t="inlineStr">
        <is>
          <t>Prod_0132</t>
        </is>
      </c>
      <c r="H15454" t="inlineStr">
        <is>
          <t>Food</t>
        </is>
      </c>
      <c r="I15454" t="n">
        <v>2</v>
      </c>
      <c r="J15454" t="n">
        <v>121.8</v>
      </c>
      <c r="K15454" t="n">
        <v>0</v>
      </c>
      <c r="L15454">
        <f>I15454*J15454*(1-K15454)</f>
        <v/>
      </c>
      <c r="M15454">
        <f>VLOOKUP(F15454,Products!A:D,4,FALSE)*I15454</f>
        <v/>
      </c>
      <c r="N15454">
        <f>L15454-M15454</f>
        <v/>
      </c>
    </row>
    <row r="15455">
      <c r="A15455" t="inlineStr">
        <is>
          <t>T1015453</t>
        </is>
      </c>
      <c r="B15455" t="inlineStr">
        <is>
          <t>2023-09-21</t>
        </is>
      </c>
      <c r="C15455" t="inlineStr">
        <is>
          <t>S023</t>
        </is>
      </c>
      <c r="D15455" t="inlineStr">
        <is>
          <t>Store_023</t>
        </is>
      </c>
      <c r="E15455" t="inlineStr">
        <is>
          <t>South</t>
        </is>
      </c>
      <c r="F15455" t="inlineStr">
        <is>
          <t>P0183</t>
        </is>
      </c>
      <c r="G15455" t="inlineStr">
        <is>
          <t>Prod_0183</t>
        </is>
      </c>
      <c r="H15455" t="inlineStr">
        <is>
          <t>Stationery</t>
        </is>
      </c>
      <c r="I15455" t="n">
        <v>4</v>
      </c>
      <c r="J15455" t="n">
        <v>818.1799999999999</v>
      </c>
      <c r="K15455" t="n">
        <v>0.1</v>
      </c>
      <c r="L15455">
        <f>I15455*J15455*(1-K15455)</f>
        <v/>
      </c>
      <c r="M15455">
        <f>VLOOKUP(F15455,Products!A:D,4,FALSE)*I15455</f>
        <v/>
      </c>
      <c r="N15455">
        <f>L15455-M15455</f>
        <v/>
      </c>
    </row>
    <row r="15456">
      <c r="A15456" t="inlineStr">
        <is>
          <t>T1015454</t>
        </is>
      </c>
      <c r="B15456" t="inlineStr">
        <is>
          <t>2024-06-18</t>
        </is>
      </c>
      <c r="C15456" t="inlineStr">
        <is>
          <t>S008</t>
        </is>
      </c>
      <c r="D15456" t="inlineStr">
        <is>
          <t>Store_008</t>
        </is>
      </c>
      <c r="E15456" t="inlineStr">
        <is>
          <t>East</t>
        </is>
      </c>
      <c r="F15456" t="inlineStr">
        <is>
          <t>P0176</t>
        </is>
      </c>
      <c r="G15456" t="inlineStr">
        <is>
          <t>Prod_0176</t>
        </is>
      </c>
      <c r="H15456" t="inlineStr">
        <is>
          <t>Food</t>
        </is>
      </c>
      <c r="I15456" t="n">
        <v>4</v>
      </c>
      <c r="J15456" t="n">
        <v>587.5</v>
      </c>
      <c r="K15456" t="n">
        <v>0.05</v>
      </c>
      <c r="L15456">
        <f>I15456*J15456*(1-K15456)</f>
        <v/>
      </c>
      <c r="M15456">
        <f>VLOOKUP(F15456,Products!A:D,4,FALSE)*I15456</f>
        <v/>
      </c>
      <c r="N15456">
        <f>L15456-M15456</f>
        <v/>
      </c>
    </row>
    <row r="15457">
      <c r="A15457" t="inlineStr">
        <is>
          <t>T1015455</t>
        </is>
      </c>
      <c r="B15457" t="inlineStr">
        <is>
          <t>2023-10-19</t>
        </is>
      </c>
      <c r="C15457" t="inlineStr">
        <is>
          <t>S010</t>
        </is>
      </c>
      <c r="D15457" t="inlineStr">
        <is>
          <t>Store_010</t>
        </is>
      </c>
      <c r="E15457" t="inlineStr">
        <is>
          <t>North</t>
        </is>
      </c>
      <c r="F15457" t="inlineStr">
        <is>
          <t>P0169</t>
        </is>
      </c>
      <c r="G15457" t="inlineStr">
        <is>
          <t>Prod_0169</t>
        </is>
      </c>
      <c r="H15457" t="inlineStr">
        <is>
          <t>Beverages</t>
        </is>
      </c>
      <c r="I15457" t="n">
        <v>4</v>
      </c>
      <c r="J15457" t="n">
        <v>704.75</v>
      </c>
      <c r="K15457" t="n">
        <v>0</v>
      </c>
      <c r="L15457">
        <f>I15457*J15457*(1-K15457)</f>
        <v/>
      </c>
      <c r="M15457">
        <f>VLOOKUP(F15457,Products!A:D,4,FALSE)*I15457</f>
        <v/>
      </c>
      <c r="N15457">
        <f>L15457-M15457</f>
        <v/>
      </c>
    </row>
    <row r="15458">
      <c r="A15458" t="inlineStr">
        <is>
          <t>T1015456</t>
        </is>
      </c>
      <c r="B15458" t="inlineStr">
        <is>
          <t>2024-01-17</t>
        </is>
      </c>
      <c r="C15458" t="inlineStr">
        <is>
          <t>S020</t>
        </is>
      </c>
      <c r="D15458" t="inlineStr">
        <is>
          <t>Store_020</t>
        </is>
      </c>
      <c r="E15458" t="inlineStr">
        <is>
          <t>West</t>
        </is>
      </c>
      <c r="F15458" t="inlineStr">
        <is>
          <t>P0042</t>
        </is>
      </c>
      <c r="G15458" t="inlineStr">
        <is>
          <t>Prod_0042</t>
        </is>
      </c>
      <c r="H15458" t="inlineStr">
        <is>
          <t>Electronics</t>
        </is>
      </c>
      <c r="I15458" t="n">
        <v>8</v>
      </c>
      <c r="J15458" t="n">
        <v>902.76</v>
      </c>
      <c r="K15458" t="n">
        <v>0</v>
      </c>
      <c r="L15458">
        <f>I15458*J15458*(1-K15458)</f>
        <v/>
      </c>
      <c r="M15458">
        <f>VLOOKUP(F15458,Products!A:D,4,FALSE)*I15458</f>
        <v/>
      </c>
      <c r="N15458">
        <f>L15458-M15458</f>
        <v/>
      </c>
    </row>
    <row r="15459">
      <c r="A15459" t="inlineStr">
        <is>
          <t>T1015457</t>
        </is>
      </c>
      <c r="B15459" t="inlineStr">
        <is>
          <t>2023-01-03</t>
        </is>
      </c>
      <c r="C15459" t="inlineStr">
        <is>
          <t>S007</t>
        </is>
      </c>
      <c r="D15459" t="inlineStr">
        <is>
          <t>Store_007</t>
        </is>
      </c>
      <c r="E15459" t="inlineStr">
        <is>
          <t>East</t>
        </is>
      </c>
      <c r="F15459" t="inlineStr">
        <is>
          <t>P0088</t>
        </is>
      </c>
      <c r="G15459" t="inlineStr">
        <is>
          <t>Prod_0088</t>
        </is>
      </c>
      <c r="H15459" t="inlineStr">
        <is>
          <t>Toys</t>
        </is>
      </c>
      <c r="I15459" t="n">
        <v>5</v>
      </c>
      <c r="J15459" t="n">
        <v>481.04</v>
      </c>
      <c r="K15459" t="n">
        <v>0</v>
      </c>
      <c r="L15459">
        <f>I15459*J15459*(1-K15459)</f>
        <v/>
      </c>
      <c r="M15459">
        <f>VLOOKUP(F15459,Products!A:D,4,FALSE)*I15459</f>
        <v/>
      </c>
      <c r="N15459">
        <f>L15459-M15459</f>
        <v/>
      </c>
    </row>
    <row r="15460">
      <c r="A15460" t="inlineStr">
        <is>
          <t>T1015458</t>
        </is>
      </c>
      <c r="B15460" t="inlineStr">
        <is>
          <t>2024-11-07</t>
        </is>
      </c>
      <c r="C15460" t="inlineStr">
        <is>
          <t>S036</t>
        </is>
      </c>
      <c r="D15460" t="inlineStr">
        <is>
          <t>Store_036</t>
        </is>
      </c>
      <c r="E15460" t="inlineStr">
        <is>
          <t>Central</t>
        </is>
      </c>
      <c r="F15460" t="inlineStr">
        <is>
          <t>P0088</t>
        </is>
      </c>
      <c r="G15460" t="inlineStr">
        <is>
          <t>Prod_0088</t>
        </is>
      </c>
      <c r="H15460" t="inlineStr">
        <is>
          <t>Toys</t>
        </is>
      </c>
      <c r="I15460" t="n">
        <v>8</v>
      </c>
      <c r="J15460" t="n">
        <v>532.23</v>
      </c>
      <c r="K15460" t="n">
        <v>0.05</v>
      </c>
      <c r="L15460">
        <f>I15460*J15460*(1-K15460)</f>
        <v/>
      </c>
      <c r="M15460">
        <f>VLOOKUP(F15460,Products!A:D,4,FALSE)*I15460</f>
        <v/>
      </c>
      <c r="N15460">
        <f>L15460-M15460</f>
        <v/>
      </c>
    </row>
    <row r="15461">
      <c r="A15461" t="inlineStr">
        <is>
          <t>T1015459</t>
        </is>
      </c>
      <c r="B15461" t="inlineStr">
        <is>
          <t>2023-05-09</t>
        </is>
      </c>
      <c r="C15461" t="inlineStr">
        <is>
          <t>S025</t>
        </is>
      </c>
      <c r="D15461" t="inlineStr">
        <is>
          <t>Store_025</t>
        </is>
      </c>
      <c r="E15461" t="inlineStr">
        <is>
          <t>Central</t>
        </is>
      </c>
      <c r="F15461" t="inlineStr">
        <is>
          <t>P0134</t>
        </is>
      </c>
      <c r="G15461" t="inlineStr">
        <is>
          <t>Prod_0134</t>
        </is>
      </c>
      <c r="H15461" t="inlineStr">
        <is>
          <t>Food</t>
        </is>
      </c>
      <c r="I15461" t="n">
        <v>2</v>
      </c>
      <c r="J15461" t="n">
        <v>372.51</v>
      </c>
      <c r="K15461" t="n">
        <v>0</v>
      </c>
      <c r="L15461">
        <f>I15461*J15461*(1-K15461)</f>
        <v/>
      </c>
      <c r="M15461">
        <f>VLOOKUP(F15461,Products!A:D,4,FALSE)*I15461</f>
        <v/>
      </c>
      <c r="N15461">
        <f>L15461-M15461</f>
        <v/>
      </c>
    </row>
    <row r="15462">
      <c r="A15462" t="inlineStr">
        <is>
          <t>T1015460</t>
        </is>
      </c>
      <c r="B15462" t="inlineStr">
        <is>
          <t>2023-03-02</t>
        </is>
      </c>
      <c r="C15462" t="inlineStr">
        <is>
          <t>S002</t>
        </is>
      </c>
      <c r="D15462" t="inlineStr">
        <is>
          <t>Store_002</t>
        </is>
      </c>
      <c r="E15462" t="inlineStr">
        <is>
          <t>South</t>
        </is>
      </c>
      <c r="F15462" t="inlineStr">
        <is>
          <t>P0013</t>
        </is>
      </c>
      <c r="G15462" t="inlineStr">
        <is>
          <t>Prod_0013</t>
        </is>
      </c>
      <c r="H15462" t="inlineStr">
        <is>
          <t>Clothing</t>
        </is>
      </c>
      <c r="I15462" t="n">
        <v>5</v>
      </c>
      <c r="J15462" t="n">
        <v>69.44</v>
      </c>
      <c r="K15462" t="n">
        <v>0</v>
      </c>
      <c r="L15462">
        <f>I15462*J15462*(1-K15462)</f>
        <v/>
      </c>
      <c r="M15462">
        <f>VLOOKUP(F15462,Products!A:D,4,FALSE)*I15462</f>
        <v/>
      </c>
      <c r="N15462">
        <f>L15462-M15462</f>
        <v/>
      </c>
    </row>
    <row r="15463">
      <c r="A15463" t="inlineStr">
        <is>
          <t>T1015461</t>
        </is>
      </c>
      <c r="B15463" t="inlineStr">
        <is>
          <t>2024-01-22</t>
        </is>
      </c>
      <c r="C15463" t="inlineStr">
        <is>
          <t>S045</t>
        </is>
      </c>
      <c r="D15463" t="inlineStr">
        <is>
          <t>Store_045</t>
        </is>
      </c>
      <c r="E15463" t="inlineStr">
        <is>
          <t>East</t>
        </is>
      </c>
      <c r="F15463" t="inlineStr">
        <is>
          <t>P0124</t>
        </is>
      </c>
      <c r="G15463" t="inlineStr">
        <is>
          <t>Prod_0124</t>
        </is>
      </c>
      <c r="H15463" t="inlineStr">
        <is>
          <t>Beverages</t>
        </is>
      </c>
      <c r="I15463" t="n">
        <v>9</v>
      </c>
      <c r="J15463" t="n">
        <v>929.1</v>
      </c>
      <c r="K15463" t="n">
        <v>0.1</v>
      </c>
      <c r="L15463">
        <f>I15463*J15463*(1-K15463)</f>
        <v/>
      </c>
      <c r="M15463">
        <f>VLOOKUP(F15463,Products!A:D,4,FALSE)*I15463</f>
        <v/>
      </c>
      <c r="N15463">
        <f>L15463-M15463</f>
        <v/>
      </c>
    </row>
    <row r="15464">
      <c r="A15464" t="inlineStr">
        <is>
          <t>T1015462</t>
        </is>
      </c>
      <c r="B15464" t="inlineStr">
        <is>
          <t>2025-03-15</t>
        </is>
      </c>
      <c r="C15464" t="inlineStr">
        <is>
          <t>S014</t>
        </is>
      </c>
      <c r="D15464" t="inlineStr">
        <is>
          <t>Store_014</t>
        </is>
      </c>
      <c r="E15464" t="inlineStr">
        <is>
          <t>West</t>
        </is>
      </c>
      <c r="F15464" t="inlineStr">
        <is>
          <t>P0060</t>
        </is>
      </c>
      <c r="G15464" t="inlineStr">
        <is>
          <t>Prod_0060</t>
        </is>
      </c>
      <c r="H15464" t="inlineStr">
        <is>
          <t>Toys</t>
        </is>
      </c>
      <c r="I15464" t="n">
        <v>6</v>
      </c>
      <c r="J15464" t="n">
        <v>92.27</v>
      </c>
      <c r="K15464" t="n">
        <v>0.2</v>
      </c>
      <c r="L15464">
        <f>I15464*J15464*(1-K15464)</f>
        <v/>
      </c>
      <c r="M15464">
        <f>VLOOKUP(F15464,Products!A:D,4,FALSE)*I15464</f>
        <v/>
      </c>
      <c r="N15464">
        <f>L15464-M15464</f>
        <v/>
      </c>
    </row>
    <row r="15465">
      <c r="A15465" t="inlineStr">
        <is>
          <t>T1015463</t>
        </is>
      </c>
      <c r="B15465" t="inlineStr">
        <is>
          <t>2024-04-29</t>
        </is>
      </c>
      <c r="C15465" t="inlineStr">
        <is>
          <t>S009</t>
        </is>
      </c>
      <c r="D15465" t="inlineStr">
        <is>
          <t>Store_009</t>
        </is>
      </c>
      <c r="E15465" t="inlineStr">
        <is>
          <t>Central</t>
        </is>
      </c>
      <c r="F15465" t="inlineStr">
        <is>
          <t>P0175</t>
        </is>
      </c>
      <c r="G15465" t="inlineStr">
        <is>
          <t>Prod_0175</t>
        </is>
      </c>
      <c r="H15465" t="inlineStr">
        <is>
          <t>Food</t>
        </is>
      </c>
      <c r="I15465" t="n">
        <v>7</v>
      </c>
      <c r="J15465" t="n">
        <v>975.47</v>
      </c>
      <c r="K15465" t="n">
        <v>0</v>
      </c>
      <c r="L15465">
        <f>I15465*J15465*(1-K15465)</f>
        <v/>
      </c>
      <c r="M15465">
        <f>VLOOKUP(F15465,Products!A:D,4,FALSE)*I15465</f>
        <v/>
      </c>
      <c r="N15465">
        <f>L15465-M15465</f>
        <v/>
      </c>
    </row>
    <row r="15466">
      <c r="A15466" t="inlineStr">
        <is>
          <t>T1015464</t>
        </is>
      </c>
      <c r="B15466" t="inlineStr">
        <is>
          <t>2023-01-13</t>
        </is>
      </c>
      <c r="C15466" t="inlineStr">
        <is>
          <t>S045</t>
        </is>
      </c>
      <c r="D15466" t="inlineStr">
        <is>
          <t>Store_045</t>
        </is>
      </c>
      <c r="E15466" t="inlineStr">
        <is>
          <t>East</t>
        </is>
      </c>
      <c r="F15466" t="inlineStr">
        <is>
          <t>P0050</t>
        </is>
      </c>
      <c r="G15466" t="inlineStr">
        <is>
          <t>Prod_0050</t>
        </is>
      </c>
      <c r="H15466" t="inlineStr">
        <is>
          <t>Household</t>
        </is>
      </c>
      <c r="I15466" t="n">
        <v>5</v>
      </c>
      <c r="J15466" t="n">
        <v>519.66</v>
      </c>
      <c r="K15466" t="n">
        <v>0.1</v>
      </c>
      <c r="L15466">
        <f>I15466*J15466*(1-K15466)</f>
        <v/>
      </c>
      <c r="M15466">
        <f>VLOOKUP(F15466,Products!A:D,4,FALSE)*I15466</f>
        <v/>
      </c>
      <c r="N15466">
        <f>L15466-M15466</f>
        <v/>
      </c>
    </row>
    <row r="15467">
      <c r="A15467" t="inlineStr">
        <is>
          <t>T1015465</t>
        </is>
      </c>
      <c r="B15467" t="inlineStr">
        <is>
          <t>2024-06-27</t>
        </is>
      </c>
      <c r="C15467" t="inlineStr">
        <is>
          <t>S027</t>
        </is>
      </c>
      <c r="D15467" t="inlineStr">
        <is>
          <t>Store_027</t>
        </is>
      </c>
      <c r="E15467" t="inlineStr">
        <is>
          <t>South</t>
        </is>
      </c>
      <c r="F15467" t="inlineStr">
        <is>
          <t>P0178</t>
        </is>
      </c>
      <c r="G15467" t="inlineStr">
        <is>
          <t>Prod_0178</t>
        </is>
      </c>
      <c r="H15467" t="inlineStr">
        <is>
          <t>Beverages</t>
        </is>
      </c>
      <c r="I15467" t="n">
        <v>3</v>
      </c>
      <c r="J15467" t="n">
        <v>573.49</v>
      </c>
      <c r="K15467" t="n">
        <v>0.1</v>
      </c>
      <c r="L15467">
        <f>I15467*J15467*(1-K15467)</f>
        <v/>
      </c>
      <c r="M15467">
        <f>VLOOKUP(F15467,Products!A:D,4,FALSE)*I15467</f>
        <v/>
      </c>
      <c r="N15467">
        <f>L15467-M15467</f>
        <v/>
      </c>
    </row>
    <row r="15468">
      <c r="A15468" t="inlineStr">
        <is>
          <t>T1015466</t>
        </is>
      </c>
      <c r="B15468" t="inlineStr">
        <is>
          <t>2023-08-16</t>
        </is>
      </c>
      <c r="C15468" t="inlineStr">
        <is>
          <t>S031</t>
        </is>
      </c>
      <c r="D15468" t="inlineStr">
        <is>
          <t>Store_031</t>
        </is>
      </c>
      <c r="E15468" t="inlineStr">
        <is>
          <t>Central</t>
        </is>
      </c>
      <c r="F15468" t="inlineStr">
        <is>
          <t>P0123</t>
        </is>
      </c>
      <c r="G15468" t="inlineStr">
        <is>
          <t>Prod_0123</t>
        </is>
      </c>
      <c r="H15468" t="inlineStr">
        <is>
          <t>Food</t>
        </is>
      </c>
      <c r="I15468" t="n">
        <v>4</v>
      </c>
      <c r="J15468" t="n">
        <v>715.4400000000001</v>
      </c>
      <c r="K15468" t="n">
        <v>0.1</v>
      </c>
      <c r="L15468">
        <f>I15468*J15468*(1-K15468)</f>
        <v/>
      </c>
      <c r="M15468">
        <f>VLOOKUP(F15468,Products!A:D,4,FALSE)*I15468</f>
        <v/>
      </c>
      <c r="N15468">
        <f>L15468-M15468</f>
        <v/>
      </c>
    </row>
    <row r="15469">
      <c r="A15469" t="inlineStr">
        <is>
          <t>T1015467</t>
        </is>
      </c>
      <c r="B15469" t="inlineStr">
        <is>
          <t>2024-03-25</t>
        </is>
      </c>
      <c r="C15469" t="inlineStr">
        <is>
          <t>S001</t>
        </is>
      </c>
      <c r="D15469" t="inlineStr">
        <is>
          <t>Store_001</t>
        </is>
      </c>
      <c r="E15469" t="inlineStr">
        <is>
          <t>West</t>
        </is>
      </c>
      <c r="F15469" t="inlineStr">
        <is>
          <t>P0128</t>
        </is>
      </c>
      <c r="G15469" t="inlineStr">
        <is>
          <t>Prod_0128</t>
        </is>
      </c>
      <c r="H15469" t="inlineStr">
        <is>
          <t>Toys</t>
        </is>
      </c>
      <c r="I15469" t="n">
        <v>6</v>
      </c>
      <c r="J15469" t="n">
        <v>176.73</v>
      </c>
      <c r="K15469" t="n">
        <v>0.2</v>
      </c>
      <c r="L15469">
        <f>I15469*J15469*(1-K15469)</f>
        <v/>
      </c>
      <c r="M15469">
        <f>VLOOKUP(F15469,Products!A:D,4,FALSE)*I15469</f>
        <v/>
      </c>
      <c r="N15469">
        <f>L15469-M15469</f>
        <v/>
      </c>
    </row>
    <row r="15470">
      <c r="A15470" t="inlineStr">
        <is>
          <t>T1015468</t>
        </is>
      </c>
      <c r="B15470" t="inlineStr">
        <is>
          <t>2023-03-04</t>
        </is>
      </c>
      <c r="C15470" t="inlineStr">
        <is>
          <t>S046</t>
        </is>
      </c>
      <c r="D15470" t="inlineStr">
        <is>
          <t>Store_046</t>
        </is>
      </c>
      <c r="E15470" t="inlineStr">
        <is>
          <t>South</t>
        </is>
      </c>
      <c r="F15470" t="inlineStr">
        <is>
          <t>P0130</t>
        </is>
      </c>
      <c r="G15470" t="inlineStr">
        <is>
          <t>Prod_0130</t>
        </is>
      </c>
      <c r="H15470" t="inlineStr">
        <is>
          <t>Electronics</t>
        </is>
      </c>
      <c r="I15470" t="n">
        <v>3</v>
      </c>
      <c r="J15470" t="n">
        <v>474.1</v>
      </c>
      <c r="K15470" t="n">
        <v>0</v>
      </c>
      <c r="L15470">
        <f>I15470*J15470*(1-K15470)</f>
        <v/>
      </c>
      <c r="M15470">
        <f>VLOOKUP(F15470,Products!A:D,4,FALSE)*I15470</f>
        <v/>
      </c>
      <c r="N15470">
        <f>L15470-M15470</f>
        <v/>
      </c>
    </row>
    <row r="15471">
      <c r="A15471" t="inlineStr">
        <is>
          <t>T1015469</t>
        </is>
      </c>
      <c r="B15471" t="inlineStr">
        <is>
          <t>2023-12-03</t>
        </is>
      </c>
      <c r="C15471" t="inlineStr">
        <is>
          <t>S042</t>
        </is>
      </c>
      <c r="D15471" t="inlineStr">
        <is>
          <t>Store_042</t>
        </is>
      </c>
      <c r="E15471" t="inlineStr">
        <is>
          <t>Central</t>
        </is>
      </c>
      <c r="F15471" t="inlineStr">
        <is>
          <t>P0143</t>
        </is>
      </c>
      <c r="G15471" t="inlineStr">
        <is>
          <t>Prod_0143</t>
        </is>
      </c>
      <c r="H15471" t="inlineStr">
        <is>
          <t>Electronics</t>
        </is>
      </c>
      <c r="I15471" t="n">
        <v>3</v>
      </c>
      <c r="J15471" t="n">
        <v>287.32</v>
      </c>
      <c r="K15471" t="n">
        <v>0</v>
      </c>
      <c r="L15471">
        <f>I15471*J15471*(1-K15471)</f>
        <v/>
      </c>
      <c r="M15471">
        <f>VLOOKUP(F15471,Products!A:D,4,FALSE)*I15471</f>
        <v/>
      </c>
      <c r="N15471">
        <f>L15471-M15471</f>
        <v/>
      </c>
    </row>
    <row r="15472">
      <c r="A15472" t="inlineStr">
        <is>
          <t>T1015470</t>
        </is>
      </c>
      <c r="B15472" t="inlineStr">
        <is>
          <t>2025-03-17</t>
        </is>
      </c>
      <c r="C15472" t="inlineStr">
        <is>
          <t>S050</t>
        </is>
      </c>
      <c r="D15472" t="inlineStr">
        <is>
          <t>Store_050</t>
        </is>
      </c>
      <c r="E15472" t="inlineStr">
        <is>
          <t>South</t>
        </is>
      </c>
      <c r="F15472" t="inlineStr">
        <is>
          <t>P0200</t>
        </is>
      </c>
      <c r="G15472" t="inlineStr">
        <is>
          <t>Prod_0200</t>
        </is>
      </c>
      <c r="H15472" t="inlineStr">
        <is>
          <t>Electronics</t>
        </is>
      </c>
      <c r="I15472" t="n">
        <v>3</v>
      </c>
      <c r="J15472" t="n">
        <v>328.14</v>
      </c>
      <c r="K15472" t="n">
        <v>0.2</v>
      </c>
      <c r="L15472">
        <f>I15472*J15472*(1-K15472)</f>
        <v/>
      </c>
      <c r="M15472">
        <f>VLOOKUP(F15472,Products!A:D,4,FALSE)*I15472</f>
        <v/>
      </c>
      <c r="N15472">
        <f>L15472-M15472</f>
        <v/>
      </c>
    </row>
    <row r="15473">
      <c r="A15473" t="inlineStr">
        <is>
          <t>T1015471</t>
        </is>
      </c>
      <c r="B15473" t="inlineStr">
        <is>
          <t>2024-11-25</t>
        </is>
      </c>
      <c r="C15473" t="inlineStr">
        <is>
          <t>S006</t>
        </is>
      </c>
      <c r="D15473" t="inlineStr">
        <is>
          <t>Store_006</t>
        </is>
      </c>
      <c r="E15473" t="inlineStr">
        <is>
          <t>East</t>
        </is>
      </c>
      <c r="F15473" t="inlineStr">
        <is>
          <t>P0127</t>
        </is>
      </c>
      <c r="G15473" t="inlineStr">
        <is>
          <t>Prod_0127</t>
        </is>
      </c>
      <c r="H15473" t="inlineStr">
        <is>
          <t>Toys</t>
        </is>
      </c>
      <c r="I15473" t="n">
        <v>9</v>
      </c>
      <c r="J15473" t="n">
        <v>800.39</v>
      </c>
      <c r="K15473" t="n">
        <v>0.1</v>
      </c>
      <c r="L15473">
        <f>I15473*J15473*(1-K15473)</f>
        <v/>
      </c>
      <c r="M15473">
        <f>VLOOKUP(F15473,Products!A:D,4,FALSE)*I15473</f>
        <v/>
      </c>
      <c r="N15473">
        <f>L15473-M15473</f>
        <v/>
      </c>
    </row>
    <row r="15474">
      <c r="A15474" t="inlineStr">
        <is>
          <t>T1015472</t>
        </is>
      </c>
      <c r="B15474" t="inlineStr">
        <is>
          <t>2024-07-26</t>
        </is>
      </c>
      <c r="C15474" t="inlineStr">
        <is>
          <t>S047</t>
        </is>
      </c>
      <c r="D15474" t="inlineStr">
        <is>
          <t>Store_047</t>
        </is>
      </c>
      <c r="E15474" t="inlineStr">
        <is>
          <t>North</t>
        </is>
      </c>
      <c r="F15474" t="inlineStr">
        <is>
          <t>P0073</t>
        </is>
      </c>
      <c r="G15474" t="inlineStr">
        <is>
          <t>Prod_0073</t>
        </is>
      </c>
      <c r="H15474" t="inlineStr">
        <is>
          <t>Food</t>
        </is>
      </c>
      <c r="I15474" t="n">
        <v>6</v>
      </c>
      <c r="J15474" t="n">
        <v>564.42</v>
      </c>
      <c r="K15474" t="n">
        <v>0</v>
      </c>
      <c r="L15474">
        <f>I15474*J15474*(1-K15474)</f>
        <v/>
      </c>
      <c r="M15474">
        <f>VLOOKUP(F15474,Products!A:D,4,FALSE)*I15474</f>
        <v/>
      </c>
      <c r="N15474">
        <f>L15474-M15474</f>
        <v/>
      </c>
    </row>
    <row r="15475">
      <c r="A15475" t="inlineStr">
        <is>
          <t>T1015473</t>
        </is>
      </c>
      <c r="B15475" t="inlineStr">
        <is>
          <t>2025-04-10</t>
        </is>
      </c>
      <c r="C15475" t="inlineStr">
        <is>
          <t>S027</t>
        </is>
      </c>
      <c r="D15475" t="inlineStr">
        <is>
          <t>Store_027</t>
        </is>
      </c>
      <c r="E15475" t="inlineStr">
        <is>
          <t>South</t>
        </is>
      </c>
      <c r="F15475" t="inlineStr">
        <is>
          <t>P0091</t>
        </is>
      </c>
      <c r="G15475" t="inlineStr">
        <is>
          <t>Prod_0091</t>
        </is>
      </c>
      <c r="H15475" t="inlineStr">
        <is>
          <t>Toys</t>
        </is>
      </c>
      <c r="I15475" t="n">
        <v>2</v>
      </c>
      <c r="J15475" t="n">
        <v>307.3</v>
      </c>
      <c r="K15475" t="n">
        <v>0</v>
      </c>
      <c r="L15475">
        <f>I15475*J15475*(1-K15475)</f>
        <v/>
      </c>
      <c r="M15475">
        <f>VLOOKUP(F15475,Products!A:D,4,FALSE)*I15475</f>
        <v/>
      </c>
      <c r="N15475">
        <f>L15475-M15475</f>
        <v/>
      </c>
    </row>
    <row r="15476">
      <c r="A15476" t="inlineStr">
        <is>
          <t>T1015474</t>
        </is>
      </c>
      <c r="B15476" t="inlineStr">
        <is>
          <t>2024-05-24</t>
        </is>
      </c>
      <c r="C15476" t="inlineStr">
        <is>
          <t>S035</t>
        </is>
      </c>
      <c r="D15476" t="inlineStr">
        <is>
          <t>Store_035</t>
        </is>
      </c>
      <c r="E15476" t="inlineStr">
        <is>
          <t>Central</t>
        </is>
      </c>
      <c r="F15476" t="inlineStr">
        <is>
          <t>P0200</t>
        </is>
      </c>
      <c r="G15476" t="inlineStr">
        <is>
          <t>Prod_0200</t>
        </is>
      </c>
      <c r="H15476" t="inlineStr">
        <is>
          <t>Electronics</t>
        </is>
      </c>
      <c r="I15476" t="n">
        <v>1</v>
      </c>
      <c r="J15476" t="n">
        <v>404.61</v>
      </c>
      <c r="K15476" t="n">
        <v>0</v>
      </c>
      <c r="L15476">
        <f>I15476*J15476*(1-K15476)</f>
        <v/>
      </c>
      <c r="M15476">
        <f>VLOOKUP(F15476,Products!A:D,4,FALSE)*I15476</f>
        <v/>
      </c>
      <c r="N15476">
        <f>L15476-M15476</f>
        <v/>
      </c>
    </row>
    <row r="15477">
      <c r="A15477" t="inlineStr">
        <is>
          <t>T1015475</t>
        </is>
      </c>
      <c r="B15477" t="inlineStr">
        <is>
          <t>2025-06-15</t>
        </is>
      </c>
      <c r="C15477" t="inlineStr">
        <is>
          <t>S049</t>
        </is>
      </c>
      <c r="D15477" t="inlineStr">
        <is>
          <t>Store_049</t>
        </is>
      </c>
      <c r="E15477" t="inlineStr">
        <is>
          <t>North</t>
        </is>
      </c>
      <c r="F15477" t="inlineStr">
        <is>
          <t>P0007</t>
        </is>
      </c>
      <c r="G15477" t="inlineStr">
        <is>
          <t>Prod_0007</t>
        </is>
      </c>
      <c r="H15477" t="inlineStr">
        <is>
          <t>Food</t>
        </is>
      </c>
      <c r="I15477" t="n">
        <v>8</v>
      </c>
      <c r="J15477" t="n">
        <v>129.94</v>
      </c>
      <c r="K15477" t="n">
        <v>0.05</v>
      </c>
      <c r="L15477">
        <f>I15477*J15477*(1-K15477)</f>
        <v/>
      </c>
      <c r="M15477">
        <f>VLOOKUP(F15477,Products!A:D,4,FALSE)*I15477</f>
        <v/>
      </c>
      <c r="N15477">
        <f>L15477-M15477</f>
        <v/>
      </c>
    </row>
    <row r="15478">
      <c r="A15478" t="inlineStr">
        <is>
          <t>T1015476</t>
        </is>
      </c>
      <c r="B15478" t="inlineStr">
        <is>
          <t>2024-06-17</t>
        </is>
      </c>
      <c r="C15478" t="inlineStr">
        <is>
          <t>S031</t>
        </is>
      </c>
      <c r="D15478" t="inlineStr">
        <is>
          <t>Store_031</t>
        </is>
      </c>
      <c r="E15478" t="inlineStr">
        <is>
          <t>Central</t>
        </is>
      </c>
      <c r="F15478" t="inlineStr">
        <is>
          <t>P0070</t>
        </is>
      </c>
      <c r="G15478" t="inlineStr">
        <is>
          <t>Prod_0070</t>
        </is>
      </c>
      <c r="H15478" t="inlineStr">
        <is>
          <t>Beverages</t>
        </is>
      </c>
      <c r="I15478" t="n">
        <v>3</v>
      </c>
      <c r="J15478" t="n">
        <v>634.51</v>
      </c>
      <c r="K15478" t="n">
        <v>0</v>
      </c>
      <c r="L15478">
        <f>I15478*J15478*(1-K15478)</f>
        <v/>
      </c>
      <c r="M15478">
        <f>VLOOKUP(F15478,Products!A:D,4,FALSE)*I15478</f>
        <v/>
      </c>
      <c r="N15478">
        <f>L15478-M15478</f>
        <v/>
      </c>
    </row>
    <row r="15479">
      <c r="A15479" t="inlineStr">
        <is>
          <t>T1015477</t>
        </is>
      </c>
      <c r="B15479" t="inlineStr">
        <is>
          <t>2025-04-01</t>
        </is>
      </c>
      <c r="C15479" t="inlineStr">
        <is>
          <t>S023</t>
        </is>
      </c>
      <c r="D15479" t="inlineStr">
        <is>
          <t>Store_023</t>
        </is>
      </c>
      <c r="E15479" t="inlineStr">
        <is>
          <t>South</t>
        </is>
      </c>
      <c r="F15479" t="inlineStr">
        <is>
          <t>P0088</t>
        </is>
      </c>
      <c r="G15479" t="inlineStr">
        <is>
          <t>Prod_0088</t>
        </is>
      </c>
      <c r="H15479" t="inlineStr">
        <is>
          <t>Toys</t>
        </is>
      </c>
      <c r="I15479" t="n">
        <v>3</v>
      </c>
      <c r="J15479" t="n">
        <v>584.29</v>
      </c>
      <c r="K15479" t="n">
        <v>0</v>
      </c>
      <c r="L15479">
        <f>I15479*J15479*(1-K15479)</f>
        <v/>
      </c>
      <c r="M15479">
        <f>VLOOKUP(F15479,Products!A:D,4,FALSE)*I15479</f>
        <v/>
      </c>
      <c r="N15479">
        <f>L15479-M15479</f>
        <v/>
      </c>
    </row>
    <row r="15480">
      <c r="A15480" t="inlineStr">
        <is>
          <t>T1015478</t>
        </is>
      </c>
      <c r="B15480" t="inlineStr">
        <is>
          <t>2024-08-27</t>
        </is>
      </c>
      <c r="C15480" t="inlineStr">
        <is>
          <t>S017</t>
        </is>
      </c>
      <c r="D15480" t="inlineStr">
        <is>
          <t>Store_017</t>
        </is>
      </c>
      <c r="E15480" t="inlineStr">
        <is>
          <t>South</t>
        </is>
      </c>
      <c r="F15480" t="inlineStr">
        <is>
          <t>P0168</t>
        </is>
      </c>
      <c r="G15480" t="inlineStr">
        <is>
          <t>Prod_0168</t>
        </is>
      </c>
      <c r="H15480" t="inlineStr">
        <is>
          <t>Electronics</t>
        </is>
      </c>
      <c r="I15480" t="n">
        <v>1</v>
      </c>
      <c r="J15480" t="n">
        <v>77.45999999999999</v>
      </c>
      <c r="K15480" t="n">
        <v>0</v>
      </c>
      <c r="L15480">
        <f>I15480*J15480*(1-K15480)</f>
        <v/>
      </c>
      <c r="M15480">
        <f>VLOOKUP(F15480,Products!A:D,4,FALSE)*I15480</f>
        <v/>
      </c>
      <c r="N15480">
        <f>L15480-M15480</f>
        <v/>
      </c>
    </row>
    <row r="15481">
      <c r="A15481" t="inlineStr">
        <is>
          <t>T1015479</t>
        </is>
      </c>
      <c r="B15481" t="inlineStr">
        <is>
          <t>2024-03-20</t>
        </is>
      </c>
      <c r="C15481" t="inlineStr">
        <is>
          <t>S047</t>
        </is>
      </c>
      <c r="D15481" t="inlineStr">
        <is>
          <t>Store_047</t>
        </is>
      </c>
      <c r="E15481" t="inlineStr">
        <is>
          <t>North</t>
        </is>
      </c>
      <c r="F15481" t="inlineStr">
        <is>
          <t>P0071</t>
        </is>
      </c>
      <c r="G15481" t="inlineStr">
        <is>
          <t>Prod_0071</t>
        </is>
      </c>
      <c r="H15481" t="inlineStr">
        <is>
          <t>Beverages</t>
        </is>
      </c>
      <c r="I15481" t="n">
        <v>9</v>
      </c>
      <c r="J15481" t="n">
        <v>596.92</v>
      </c>
      <c r="K15481" t="n">
        <v>0.1</v>
      </c>
      <c r="L15481">
        <f>I15481*J15481*(1-K15481)</f>
        <v/>
      </c>
      <c r="M15481">
        <f>VLOOKUP(F15481,Products!A:D,4,FALSE)*I15481</f>
        <v/>
      </c>
      <c r="N15481">
        <f>L15481-M15481</f>
        <v/>
      </c>
    </row>
    <row r="15482">
      <c r="A15482" t="inlineStr">
        <is>
          <t>T1015480</t>
        </is>
      </c>
      <c r="B15482" t="inlineStr">
        <is>
          <t>2024-05-02</t>
        </is>
      </c>
      <c r="C15482" t="inlineStr">
        <is>
          <t>S021</t>
        </is>
      </c>
      <c r="D15482" t="inlineStr">
        <is>
          <t>Store_021</t>
        </is>
      </c>
      <c r="E15482" t="inlineStr">
        <is>
          <t>North</t>
        </is>
      </c>
      <c r="F15482" t="inlineStr">
        <is>
          <t>P0043</t>
        </is>
      </c>
      <c r="G15482" t="inlineStr">
        <is>
          <t>Prod_0043</t>
        </is>
      </c>
      <c r="H15482" t="inlineStr">
        <is>
          <t>Food</t>
        </is>
      </c>
      <c r="I15482" t="n">
        <v>8</v>
      </c>
      <c r="J15482" t="n">
        <v>194.65</v>
      </c>
      <c r="K15482" t="n">
        <v>0.15</v>
      </c>
      <c r="L15482">
        <f>I15482*J15482*(1-K15482)</f>
        <v/>
      </c>
      <c r="M15482">
        <f>VLOOKUP(F15482,Products!A:D,4,FALSE)*I15482</f>
        <v/>
      </c>
      <c r="N15482">
        <f>L15482-M15482</f>
        <v/>
      </c>
    </row>
    <row r="15483">
      <c r="A15483" t="inlineStr">
        <is>
          <t>T1015481</t>
        </is>
      </c>
      <c r="B15483" t="inlineStr">
        <is>
          <t>2024-09-25</t>
        </is>
      </c>
      <c r="C15483" t="inlineStr">
        <is>
          <t>S014</t>
        </is>
      </c>
      <c r="D15483" t="inlineStr">
        <is>
          <t>Store_014</t>
        </is>
      </c>
      <c r="E15483" t="inlineStr">
        <is>
          <t>West</t>
        </is>
      </c>
      <c r="F15483" t="inlineStr">
        <is>
          <t>P0094</t>
        </is>
      </c>
      <c r="G15483" t="inlineStr">
        <is>
          <t>Prod_0094</t>
        </is>
      </c>
      <c r="H15483" t="inlineStr">
        <is>
          <t>Toys</t>
        </is>
      </c>
      <c r="I15483" t="n">
        <v>8</v>
      </c>
      <c r="J15483" t="n">
        <v>724.36</v>
      </c>
      <c r="K15483" t="n">
        <v>0</v>
      </c>
      <c r="L15483">
        <f>I15483*J15483*(1-K15483)</f>
        <v/>
      </c>
      <c r="M15483">
        <f>VLOOKUP(F15483,Products!A:D,4,FALSE)*I15483</f>
        <v/>
      </c>
      <c r="N15483">
        <f>L15483-M15483</f>
        <v/>
      </c>
    </row>
    <row r="15484">
      <c r="A15484" t="inlineStr">
        <is>
          <t>T1015482</t>
        </is>
      </c>
      <c r="B15484" t="inlineStr">
        <is>
          <t>2025-02-13</t>
        </is>
      </c>
      <c r="C15484" t="inlineStr">
        <is>
          <t>S019</t>
        </is>
      </c>
      <c r="D15484" t="inlineStr">
        <is>
          <t>Store_019</t>
        </is>
      </c>
      <c r="E15484" t="inlineStr">
        <is>
          <t>East</t>
        </is>
      </c>
      <c r="F15484" t="inlineStr">
        <is>
          <t>P0128</t>
        </is>
      </c>
      <c r="G15484" t="inlineStr">
        <is>
          <t>Prod_0128</t>
        </is>
      </c>
      <c r="H15484" t="inlineStr">
        <is>
          <t>Toys</t>
        </is>
      </c>
      <c r="I15484" t="n">
        <v>1</v>
      </c>
      <c r="J15484" t="n">
        <v>189.68</v>
      </c>
      <c r="K15484" t="n">
        <v>0</v>
      </c>
      <c r="L15484">
        <f>I15484*J15484*(1-K15484)</f>
        <v/>
      </c>
      <c r="M15484">
        <f>VLOOKUP(F15484,Products!A:D,4,FALSE)*I15484</f>
        <v/>
      </c>
      <c r="N15484">
        <f>L15484-M15484</f>
        <v/>
      </c>
    </row>
    <row r="15485">
      <c r="A15485" t="inlineStr">
        <is>
          <t>T1015483</t>
        </is>
      </c>
      <c r="B15485" t="inlineStr">
        <is>
          <t>2023-03-23</t>
        </is>
      </c>
      <c r="C15485" t="inlineStr">
        <is>
          <t>S007</t>
        </is>
      </c>
      <c r="D15485" t="inlineStr">
        <is>
          <t>Store_007</t>
        </is>
      </c>
      <c r="E15485" t="inlineStr">
        <is>
          <t>East</t>
        </is>
      </c>
      <c r="F15485" t="inlineStr">
        <is>
          <t>P0012</t>
        </is>
      </c>
      <c r="G15485" t="inlineStr">
        <is>
          <t>Prod_0012</t>
        </is>
      </c>
      <c r="H15485" t="inlineStr">
        <is>
          <t>Food</t>
        </is>
      </c>
      <c r="I15485" t="n">
        <v>9</v>
      </c>
      <c r="J15485" t="n">
        <v>974.9400000000001</v>
      </c>
      <c r="K15485" t="n">
        <v>0</v>
      </c>
      <c r="L15485">
        <f>I15485*J15485*(1-K15485)</f>
        <v/>
      </c>
      <c r="M15485">
        <f>VLOOKUP(F15485,Products!A:D,4,FALSE)*I15485</f>
        <v/>
      </c>
      <c r="N15485">
        <f>L15485-M15485</f>
        <v/>
      </c>
    </row>
    <row r="15486">
      <c r="A15486" t="inlineStr">
        <is>
          <t>T1015484</t>
        </is>
      </c>
      <c r="B15486" t="inlineStr">
        <is>
          <t>2024-07-24</t>
        </is>
      </c>
      <c r="C15486" t="inlineStr">
        <is>
          <t>S010</t>
        </is>
      </c>
      <c r="D15486" t="inlineStr">
        <is>
          <t>Store_010</t>
        </is>
      </c>
      <c r="E15486" t="inlineStr">
        <is>
          <t>North</t>
        </is>
      </c>
      <c r="F15486" t="inlineStr">
        <is>
          <t>P0023</t>
        </is>
      </c>
      <c r="G15486" t="inlineStr">
        <is>
          <t>Prod_0023</t>
        </is>
      </c>
      <c r="H15486" t="inlineStr">
        <is>
          <t>Stationery</t>
        </is>
      </c>
      <c r="I15486" t="n">
        <v>5</v>
      </c>
      <c r="J15486" t="n">
        <v>171.27</v>
      </c>
      <c r="K15486" t="n">
        <v>0</v>
      </c>
      <c r="L15486">
        <f>I15486*J15486*(1-K15486)</f>
        <v/>
      </c>
      <c r="M15486">
        <f>VLOOKUP(F15486,Products!A:D,4,FALSE)*I15486</f>
        <v/>
      </c>
      <c r="N15486">
        <f>L15486-M15486</f>
        <v/>
      </c>
    </row>
    <row r="15487">
      <c r="A15487" t="inlineStr">
        <is>
          <t>T1015485</t>
        </is>
      </c>
      <c r="B15487" t="inlineStr">
        <is>
          <t>2024-05-16</t>
        </is>
      </c>
      <c r="C15487" t="inlineStr">
        <is>
          <t>S050</t>
        </is>
      </c>
      <c r="D15487" t="inlineStr">
        <is>
          <t>Store_050</t>
        </is>
      </c>
      <c r="E15487" t="inlineStr">
        <is>
          <t>South</t>
        </is>
      </c>
      <c r="F15487" t="inlineStr">
        <is>
          <t>P0090</t>
        </is>
      </c>
      <c r="G15487" t="inlineStr">
        <is>
          <t>Prod_0090</t>
        </is>
      </c>
      <c r="H15487" t="inlineStr">
        <is>
          <t>Toys</t>
        </is>
      </c>
      <c r="I15487" t="n">
        <v>3</v>
      </c>
      <c r="J15487" t="n">
        <v>360.73</v>
      </c>
      <c r="K15487" t="n">
        <v>0</v>
      </c>
      <c r="L15487">
        <f>I15487*J15487*(1-K15487)</f>
        <v/>
      </c>
      <c r="M15487">
        <f>VLOOKUP(F15487,Products!A:D,4,FALSE)*I15487</f>
        <v/>
      </c>
      <c r="N15487">
        <f>L15487-M15487</f>
        <v/>
      </c>
    </row>
    <row r="15488">
      <c r="A15488" t="inlineStr">
        <is>
          <t>T1015486</t>
        </is>
      </c>
      <c r="B15488" t="inlineStr">
        <is>
          <t>2024-09-17</t>
        </is>
      </c>
      <c r="C15488" t="inlineStr">
        <is>
          <t>S014</t>
        </is>
      </c>
      <c r="D15488" t="inlineStr">
        <is>
          <t>Store_014</t>
        </is>
      </c>
      <c r="E15488" t="inlineStr">
        <is>
          <t>West</t>
        </is>
      </c>
      <c r="F15488" t="inlineStr">
        <is>
          <t>P0037</t>
        </is>
      </c>
      <c r="G15488" t="inlineStr">
        <is>
          <t>Prod_0037</t>
        </is>
      </c>
      <c r="H15488" t="inlineStr">
        <is>
          <t>Stationery</t>
        </is>
      </c>
      <c r="I15488" t="n">
        <v>4</v>
      </c>
      <c r="J15488" t="n">
        <v>392.33</v>
      </c>
      <c r="K15488" t="n">
        <v>0</v>
      </c>
      <c r="L15488">
        <f>I15488*J15488*(1-K15488)</f>
        <v/>
      </c>
      <c r="M15488">
        <f>VLOOKUP(F15488,Products!A:D,4,FALSE)*I15488</f>
        <v/>
      </c>
      <c r="N15488">
        <f>L15488-M15488</f>
        <v/>
      </c>
    </row>
    <row r="15489">
      <c r="A15489" t="inlineStr">
        <is>
          <t>T1015487</t>
        </is>
      </c>
      <c r="B15489" t="inlineStr">
        <is>
          <t>2023-10-23</t>
        </is>
      </c>
      <c r="C15489" t="inlineStr">
        <is>
          <t>S012</t>
        </is>
      </c>
      <c r="D15489" t="inlineStr">
        <is>
          <t>Store_012</t>
        </is>
      </c>
      <c r="E15489" t="inlineStr">
        <is>
          <t>South</t>
        </is>
      </c>
      <c r="F15489" t="inlineStr">
        <is>
          <t>P0156</t>
        </is>
      </c>
      <c r="G15489" t="inlineStr">
        <is>
          <t>Prod_0156</t>
        </is>
      </c>
      <c r="H15489" t="inlineStr">
        <is>
          <t>Toys</t>
        </is>
      </c>
      <c r="I15489" t="n">
        <v>9</v>
      </c>
      <c r="J15489" t="n">
        <v>413.55</v>
      </c>
      <c r="K15489" t="n">
        <v>0</v>
      </c>
      <c r="L15489">
        <f>I15489*J15489*(1-K15489)</f>
        <v/>
      </c>
      <c r="M15489">
        <f>VLOOKUP(F15489,Products!A:D,4,FALSE)*I15489</f>
        <v/>
      </c>
      <c r="N15489">
        <f>L15489-M15489</f>
        <v/>
      </c>
    </row>
    <row r="15490">
      <c r="A15490" t="inlineStr">
        <is>
          <t>T1015488</t>
        </is>
      </c>
      <c r="B15490" t="inlineStr">
        <is>
          <t>2024-12-21</t>
        </is>
      </c>
      <c r="C15490" t="inlineStr">
        <is>
          <t>S018</t>
        </is>
      </c>
      <c r="D15490" t="inlineStr">
        <is>
          <t>Store_018</t>
        </is>
      </c>
      <c r="E15490" t="inlineStr">
        <is>
          <t>South</t>
        </is>
      </c>
      <c r="F15490" t="inlineStr">
        <is>
          <t>P0062</t>
        </is>
      </c>
      <c r="G15490" t="inlineStr">
        <is>
          <t>Prod_0062</t>
        </is>
      </c>
      <c r="H15490" t="inlineStr">
        <is>
          <t>Beverages</t>
        </is>
      </c>
      <c r="I15490" t="n">
        <v>8</v>
      </c>
      <c r="J15490" t="n">
        <v>648.76</v>
      </c>
      <c r="K15490" t="n">
        <v>0.1</v>
      </c>
      <c r="L15490">
        <f>I15490*J15490*(1-K15490)</f>
        <v/>
      </c>
      <c r="M15490">
        <f>VLOOKUP(F15490,Products!A:D,4,FALSE)*I15490</f>
        <v/>
      </c>
      <c r="N15490">
        <f>L15490-M15490</f>
        <v/>
      </c>
    </row>
    <row r="15491">
      <c r="A15491" t="inlineStr">
        <is>
          <t>T1015489</t>
        </is>
      </c>
      <c r="B15491" t="inlineStr">
        <is>
          <t>2024-06-23</t>
        </is>
      </c>
      <c r="C15491" t="inlineStr">
        <is>
          <t>S024</t>
        </is>
      </c>
      <c r="D15491" t="inlineStr">
        <is>
          <t>Store_024</t>
        </is>
      </c>
      <c r="E15491" t="inlineStr">
        <is>
          <t>South</t>
        </is>
      </c>
      <c r="F15491" t="inlineStr">
        <is>
          <t>P0161</t>
        </is>
      </c>
      <c r="G15491" t="inlineStr">
        <is>
          <t>Prod_0161</t>
        </is>
      </c>
      <c r="H15491" t="inlineStr">
        <is>
          <t>Household</t>
        </is>
      </c>
      <c r="I15491" t="n">
        <v>9</v>
      </c>
      <c r="J15491" t="n">
        <v>103.5</v>
      </c>
      <c r="K15491" t="n">
        <v>0.05</v>
      </c>
      <c r="L15491">
        <f>I15491*J15491*(1-K15491)</f>
        <v/>
      </c>
      <c r="M15491">
        <f>VLOOKUP(F15491,Products!A:D,4,FALSE)*I15491</f>
        <v/>
      </c>
      <c r="N15491">
        <f>L15491-M15491</f>
        <v/>
      </c>
    </row>
    <row r="15492">
      <c r="A15492" t="inlineStr">
        <is>
          <t>T1015490</t>
        </is>
      </c>
      <c r="B15492" t="inlineStr">
        <is>
          <t>2023-12-03</t>
        </is>
      </c>
      <c r="C15492" t="inlineStr">
        <is>
          <t>S022</t>
        </is>
      </c>
      <c r="D15492" t="inlineStr">
        <is>
          <t>Store_022</t>
        </is>
      </c>
      <c r="E15492" t="inlineStr">
        <is>
          <t>East</t>
        </is>
      </c>
      <c r="F15492" t="inlineStr">
        <is>
          <t>P0045</t>
        </is>
      </c>
      <c r="G15492" t="inlineStr">
        <is>
          <t>Prod_0045</t>
        </is>
      </c>
      <c r="H15492" t="inlineStr">
        <is>
          <t>Toys</t>
        </is>
      </c>
      <c r="I15492" t="n">
        <v>9</v>
      </c>
      <c r="J15492" t="n">
        <v>234.18</v>
      </c>
      <c r="K15492" t="n">
        <v>0.05</v>
      </c>
      <c r="L15492">
        <f>I15492*J15492*(1-K15492)</f>
        <v/>
      </c>
      <c r="M15492">
        <f>VLOOKUP(F15492,Products!A:D,4,FALSE)*I15492</f>
        <v/>
      </c>
      <c r="N15492">
        <f>L15492-M15492</f>
        <v/>
      </c>
    </row>
    <row r="15493">
      <c r="A15493" t="inlineStr">
        <is>
          <t>T1015491</t>
        </is>
      </c>
      <c r="B15493" t="inlineStr">
        <is>
          <t>2024-03-27</t>
        </is>
      </c>
      <c r="C15493" t="inlineStr">
        <is>
          <t>S027</t>
        </is>
      </c>
      <c r="D15493" t="inlineStr">
        <is>
          <t>Store_027</t>
        </is>
      </c>
      <c r="E15493" t="inlineStr">
        <is>
          <t>South</t>
        </is>
      </c>
      <c r="F15493" t="inlineStr">
        <is>
          <t>P0158</t>
        </is>
      </c>
      <c r="G15493" t="inlineStr">
        <is>
          <t>Prod_0158</t>
        </is>
      </c>
      <c r="H15493" t="inlineStr">
        <is>
          <t>Beverages</t>
        </is>
      </c>
      <c r="I15493" t="n">
        <v>8</v>
      </c>
      <c r="J15493" t="n">
        <v>256.83</v>
      </c>
      <c r="K15493" t="n">
        <v>0.15</v>
      </c>
      <c r="L15493">
        <f>I15493*J15493*(1-K15493)</f>
        <v/>
      </c>
      <c r="M15493">
        <f>VLOOKUP(F15493,Products!A:D,4,FALSE)*I15493</f>
        <v/>
      </c>
      <c r="N15493">
        <f>L15493-M15493</f>
        <v/>
      </c>
    </row>
    <row r="15494">
      <c r="A15494" t="inlineStr">
        <is>
          <t>T1015492</t>
        </is>
      </c>
      <c r="B15494" t="inlineStr">
        <is>
          <t>2025-08-01</t>
        </is>
      </c>
      <c r="C15494" t="inlineStr">
        <is>
          <t>S038</t>
        </is>
      </c>
      <c r="D15494" t="inlineStr">
        <is>
          <t>Store_038</t>
        </is>
      </c>
      <c r="E15494" t="inlineStr">
        <is>
          <t>East</t>
        </is>
      </c>
      <c r="F15494" t="inlineStr">
        <is>
          <t>P0128</t>
        </is>
      </c>
      <c r="G15494" t="inlineStr">
        <is>
          <t>Prod_0128</t>
        </is>
      </c>
      <c r="H15494" t="inlineStr">
        <is>
          <t>Toys</t>
        </is>
      </c>
      <c r="I15494" t="n">
        <v>2</v>
      </c>
      <c r="J15494" t="n">
        <v>217.2</v>
      </c>
      <c r="K15494" t="n">
        <v>0.05</v>
      </c>
      <c r="L15494">
        <f>I15494*J15494*(1-K15494)</f>
        <v/>
      </c>
      <c r="M15494">
        <f>VLOOKUP(F15494,Products!A:D,4,FALSE)*I15494</f>
        <v/>
      </c>
      <c r="N15494">
        <f>L15494-M15494</f>
        <v/>
      </c>
    </row>
    <row r="15495">
      <c r="A15495" t="inlineStr">
        <is>
          <t>T1015493</t>
        </is>
      </c>
      <c r="B15495" t="inlineStr">
        <is>
          <t>2024-02-16</t>
        </is>
      </c>
      <c r="C15495" t="inlineStr">
        <is>
          <t>S042</t>
        </is>
      </c>
      <c r="D15495" t="inlineStr">
        <is>
          <t>Store_042</t>
        </is>
      </c>
      <c r="E15495" t="inlineStr">
        <is>
          <t>Central</t>
        </is>
      </c>
      <c r="F15495" t="inlineStr">
        <is>
          <t>P0057</t>
        </is>
      </c>
      <c r="G15495" t="inlineStr">
        <is>
          <t>Prod_0057</t>
        </is>
      </c>
      <c r="H15495" t="inlineStr">
        <is>
          <t>Beverages</t>
        </is>
      </c>
      <c r="I15495" t="n">
        <v>1</v>
      </c>
      <c r="J15495" t="n">
        <v>85.06999999999999</v>
      </c>
      <c r="K15495" t="n">
        <v>0</v>
      </c>
      <c r="L15495">
        <f>I15495*J15495*(1-K15495)</f>
        <v/>
      </c>
      <c r="M15495">
        <f>VLOOKUP(F15495,Products!A:D,4,FALSE)*I15495</f>
        <v/>
      </c>
      <c r="N15495">
        <f>L15495-M15495</f>
        <v/>
      </c>
    </row>
    <row r="15496">
      <c r="A15496" t="inlineStr">
        <is>
          <t>T1015494</t>
        </is>
      </c>
      <c r="B15496" t="inlineStr">
        <is>
          <t>2024-03-08</t>
        </is>
      </c>
      <c r="C15496" t="inlineStr">
        <is>
          <t>S020</t>
        </is>
      </c>
      <c r="D15496" t="inlineStr">
        <is>
          <t>Store_020</t>
        </is>
      </c>
      <c r="E15496" t="inlineStr">
        <is>
          <t>West</t>
        </is>
      </c>
      <c r="F15496" t="inlineStr">
        <is>
          <t>P0114</t>
        </is>
      </c>
      <c r="G15496" t="inlineStr">
        <is>
          <t>Prod_0114</t>
        </is>
      </c>
      <c r="H15496" t="inlineStr">
        <is>
          <t>Beverages</t>
        </is>
      </c>
      <c r="I15496" t="n">
        <v>2</v>
      </c>
      <c r="J15496" t="n">
        <v>806.28</v>
      </c>
      <c r="K15496" t="n">
        <v>0.05</v>
      </c>
      <c r="L15496">
        <f>I15496*J15496*(1-K15496)</f>
        <v/>
      </c>
      <c r="M15496">
        <f>VLOOKUP(F15496,Products!A:D,4,FALSE)*I15496</f>
        <v/>
      </c>
      <c r="N15496">
        <f>L15496-M15496</f>
        <v/>
      </c>
    </row>
    <row r="15497">
      <c r="A15497" t="inlineStr">
        <is>
          <t>T1015495</t>
        </is>
      </c>
      <c r="B15497" t="inlineStr">
        <is>
          <t>2023-12-02</t>
        </is>
      </c>
      <c r="C15497" t="inlineStr">
        <is>
          <t>S003</t>
        </is>
      </c>
      <c r="D15497" t="inlineStr">
        <is>
          <t>Store_003</t>
        </is>
      </c>
      <c r="E15497" t="inlineStr">
        <is>
          <t>North</t>
        </is>
      </c>
      <c r="F15497" t="inlineStr">
        <is>
          <t>P0126</t>
        </is>
      </c>
      <c r="G15497" t="inlineStr">
        <is>
          <t>Prod_0126</t>
        </is>
      </c>
      <c r="H15497" t="inlineStr">
        <is>
          <t>Toys</t>
        </is>
      </c>
      <c r="I15497" t="n">
        <v>1</v>
      </c>
      <c r="J15497" t="n">
        <v>384.07</v>
      </c>
      <c r="K15497" t="n">
        <v>0</v>
      </c>
      <c r="L15497">
        <f>I15497*J15497*(1-K15497)</f>
        <v/>
      </c>
      <c r="M15497">
        <f>VLOOKUP(F15497,Products!A:D,4,FALSE)*I15497</f>
        <v/>
      </c>
      <c r="N15497">
        <f>L15497-M15497</f>
        <v/>
      </c>
    </row>
    <row r="15498">
      <c r="A15498" t="inlineStr">
        <is>
          <t>T1015496</t>
        </is>
      </c>
      <c r="B15498" t="inlineStr">
        <is>
          <t>2023-05-12</t>
        </is>
      </c>
      <c r="C15498" t="inlineStr">
        <is>
          <t>S002</t>
        </is>
      </c>
      <c r="D15498" t="inlineStr">
        <is>
          <t>Store_002</t>
        </is>
      </c>
      <c r="E15498" t="inlineStr">
        <is>
          <t>South</t>
        </is>
      </c>
      <c r="F15498" t="inlineStr">
        <is>
          <t>P0098</t>
        </is>
      </c>
      <c r="G15498" t="inlineStr">
        <is>
          <t>Prod_0098</t>
        </is>
      </c>
      <c r="H15498" t="inlineStr">
        <is>
          <t>Clothing</t>
        </is>
      </c>
      <c r="I15498" t="n">
        <v>6</v>
      </c>
      <c r="J15498" t="n">
        <v>425.08</v>
      </c>
      <c r="K15498" t="n">
        <v>0</v>
      </c>
      <c r="L15498">
        <f>I15498*J15498*(1-K15498)</f>
        <v/>
      </c>
      <c r="M15498">
        <f>VLOOKUP(F15498,Products!A:D,4,FALSE)*I15498</f>
        <v/>
      </c>
      <c r="N15498">
        <f>L15498-M15498</f>
        <v/>
      </c>
    </row>
    <row r="15499">
      <c r="A15499" t="inlineStr">
        <is>
          <t>T1015497</t>
        </is>
      </c>
      <c r="B15499" t="inlineStr">
        <is>
          <t>2023-09-25</t>
        </is>
      </c>
      <c r="C15499" t="inlineStr">
        <is>
          <t>S043</t>
        </is>
      </c>
      <c r="D15499" t="inlineStr">
        <is>
          <t>Store_043</t>
        </is>
      </c>
      <c r="E15499" t="inlineStr">
        <is>
          <t>East</t>
        </is>
      </c>
      <c r="F15499" t="inlineStr">
        <is>
          <t>P0050</t>
        </is>
      </c>
      <c r="G15499" t="inlineStr">
        <is>
          <t>Prod_0050</t>
        </is>
      </c>
      <c r="H15499" t="inlineStr">
        <is>
          <t>Household</t>
        </is>
      </c>
      <c r="I15499" t="n">
        <v>8</v>
      </c>
      <c r="J15499" t="n">
        <v>542.27</v>
      </c>
      <c r="K15499" t="n">
        <v>0.2</v>
      </c>
      <c r="L15499">
        <f>I15499*J15499*(1-K15499)</f>
        <v/>
      </c>
      <c r="M15499">
        <f>VLOOKUP(F15499,Products!A:D,4,FALSE)*I15499</f>
        <v/>
      </c>
      <c r="N15499">
        <f>L15499-M15499</f>
        <v/>
      </c>
    </row>
    <row r="15500">
      <c r="A15500" t="inlineStr">
        <is>
          <t>T1015498</t>
        </is>
      </c>
      <c r="B15500" t="inlineStr">
        <is>
          <t>2025-01-07</t>
        </is>
      </c>
      <c r="C15500" t="inlineStr">
        <is>
          <t>S048</t>
        </is>
      </c>
      <c r="D15500" t="inlineStr">
        <is>
          <t>Store_048</t>
        </is>
      </c>
      <c r="E15500" t="inlineStr">
        <is>
          <t>South</t>
        </is>
      </c>
      <c r="F15500" t="inlineStr">
        <is>
          <t>P0191</t>
        </is>
      </c>
      <c r="G15500" t="inlineStr">
        <is>
          <t>Prod_0191</t>
        </is>
      </c>
      <c r="H15500" t="inlineStr">
        <is>
          <t>Food</t>
        </is>
      </c>
      <c r="I15500" t="n">
        <v>1</v>
      </c>
      <c r="J15500" t="n">
        <v>470.14</v>
      </c>
      <c r="K15500" t="n">
        <v>0</v>
      </c>
      <c r="L15500">
        <f>I15500*J15500*(1-K15500)</f>
        <v/>
      </c>
      <c r="M15500">
        <f>VLOOKUP(F15500,Products!A:D,4,FALSE)*I15500</f>
        <v/>
      </c>
      <c r="N15500">
        <f>L15500-M15500</f>
        <v/>
      </c>
    </row>
    <row r="15501">
      <c r="A15501" t="inlineStr">
        <is>
          <t>T1015499</t>
        </is>
      </c>
      <c r="B15501" t="inlineStr">
        <is>
          <t>2024-02-06</t>
        </is>
      </c>
      <c r="C15501" t="inlineStr">
        <is>
          <t>S014</t>
        </is>
      </c>
      <c r="D15501" t="inlineStr">
        <is>
          <t>Store_014</t>
        </is>
      </c>
      <c r="E15501" t="inlineStr">
        <is>
          <t>West</t>
        </is>
      </c>
      <c r="F15501" t="inlineStr">
        <is>
          <t>P0160</t>
        </is>
      </c>
      <c r="G15501" t="inlineStr">
        <is>
          <t>Prod_0160</t>
        </is>
      </c>
      <c r="H15501" t="inlineStr">
        <is>
          <t>Food</t>
        </is>
      </c>
      <c r="I15501" t="n">
        <v>6</v>
      </c>
      <c r="J15501" t="n">
        <v>859.55</v>
      </c>
      <c r="K15501" t="n">
        <v>0</v>
      </c>
      <c r="L15501">
        <f>I15501*J15501*(1-K15501)</f>
        <v/>
      </c>
      <c r="M15501">
        <f>VLOOKUP(F15501,Products!A:D,4,FALSE)*I15501</f>
        <v/>
      </c>
      <c r="N15501">
        <f>L15501-M15501</f>
        <v/>
      </c>
    </row>
    <row r="15502">
      <c r="A15502" t="inlineStr">
        <is>
          <t>T1015500</t>
        </is>
      </c>
      <c r="B15502" t="inlineStr">
        <is>
          <t>2024-06-20</t>
        </is>
      </c>
      <c r="C15502" t="inlineStr">
        <is>
          <t>S019</t>
        </is>
      </c>
      <c r="D15502" t="inlineStr">
        <is>
          <t>Store_019</t>
        </is>
      </c>
      <c r="E15502" t="inlineStr">
        <is>
          <t>East</t>
        </is>
      </c>
      <c r="F15502" t="inlineStr">
        <is>
          <t>P0080</t>
        </is>
      </c>
      <c r="G15502" t="inlineStr">
        <is>
          <t>Prod_0080</t>
        </is>
      </c>
      <c r="H15502" t="inlineStr">
        <is>
          <t>Clothing</t>
        </is>
      </c>
      <c r="I15502" t="n">
        <v>8</v>
      </c>
      <c r="J15502" t="n">
        <v>540.52</v>
      </c>
      <c r="K15502" t="n">
        <v>0</v>
      </c>
      <c r="L15502">
        <f>I15502*J15502*(1-K15502)</f>
        <v/>
      </c>
      <c r="M15502">
        <f>VLOOKUP(F15502,Products!A:D,4,FALSE)*I15502</f>
        <v/>
      </c>
      <c r="N15502">
        <f>L15502-M15502</f>
        <v/>
      </c>
    </row>
    <row r="15503">
      <c r="A15503" t="inlineStr">
        <is>
          <t>T1015501</t>
        </is>
      </c>
      <c r="B15503" t="inlineStr">
        <is>
          <t>2024-08-03</t>
        </is>
      </c>
      <c r="C15503" t="inlineStr">
        <is>
          <t>S049</t>
        </is>
      </c>
      <c r="D15503" t="inlineStr">
        <is>
          <t>Store_049</t>
        </is>
      </c>
      <c r="E15503" t="inlineStr">
        <is>
          <t>North</t>
        </is>
      </c>
      <c r="F15503" t="inlineStr">
        <is>
          <t>P0174</t>
        </is>
      </c>
      <c r="G15503" t="inlineStr">
        <is>
          <t>Prod_0174</t>
        </is>
      </c>
      <c r="H15503" t="inlineStr">
        <is>
          <t>Food</t>
        </is>
      </c>
      <c r="I15503" t="n">
        <v>6</v>
      </c>
      <c r="J15503" t="n">
        <v>88.64</v>
      </c>
      <c r="K15503" t="n">
        <v>0</v>
      </c>
      <c r="L15503">
        <f>I15503*J15503*(1-K15503)</f>
        <v/>
      </c>
      <c r="M15503">
        <f>VLOOKUP(F15503,Products!A:D,4,FALSE)*I15503</f>
        <v/>
      </c>
      <c r="N15503">
        <f>L15503-M15503</f>
        <v/>
      </c>
    </row>
    <row r="15504">
      <c r="A15504" t="inlineStr">
        <is>
          <t>T1015502</t>
        </is>
      </c>
      <c r="B15504" t="inlineStr">
        <is>
          <t>2024-12-11</t>
        </is>
      </c>
      <c r="C15504" t="inlineStr">
        <is>
          <t>S021</t>
        </is>
      </c>
      <c r="D15504" t="inlineStr">
        <is>
          <t>Store_021</t>
        </is>
      </c>
      <c r="E15504" t="inlineStr">
        <is>
          <t>North</t>
        </is>
      </c>
      <c r="F15504" t="inlineStr">
        <is>
          <t>P0140</t>
        </is>
      </c>
      <c r="G15504" t="inlineStr">
        <is>
          <t>Prod_0140</t>
        </is>
      </c>
      <c r="H15504" t="inlineStr">
        <is>
          <t>Food</t>
        </is>
      </c>
      <c r="I15504" t="n">
        <v>7</v>
      </c>
      <c r="J15504" t="n">
        <v>653.05</v>
      </c>
      <c r="K15504" t="n">
        <v>0</v>
      </c>
      <c r="L15504">
        <f>I15504*J15504*(1-K15504)</f>
        <v/>
      </c>
      <c r="M15504">
        <f>VLOOKUP(F15504,Products!A:D,4,FALSE)*I15504</f>
        <v/>
      </c>
      <c r="N15504">
        <f>L15504-M15504</f>
        <v/>
      </c>
    </row>
    <row r="15505">
      <c r="A15505" t="inlineStr">
        <is>
          <t>T1015503</t>
        </is>
      </c>
      <c r="B15505" t="inlineStr">
        <is>
          <t>2024-01-01</t>
        </is>
      </c>
      <c r="C15505" t="inlineStr">
        <is>
          <t>S024</t>
        </is>
      </c>
      <c r="D15505" t="inlineStr">
        <is>
          <t>Store_024</t>
        </is>
      </c>
      <c r="E15505" t="inlineStr">
        <is>
          <t>South</t>
        </is>
      </c>
      <c r="F15505" t="inlineStr">
        <is>
          <t>P0051</t>
        </is>
      </c>
      <c r="G15505" t="inlineStr">
        <is>
          <t>Prod_0051</t>
        </is>
      </c>
      <c r="H15505" t="inlineStr">
        <is>
          <t>Clothing</t>
        </is>
      </c>
      <c r="I15505" t="n">
        <v>1</v>
      </c>
      <c r="J15505" t="n">
        <v>64.36</v>
      </c>
      <c r="K15505" t="n">
        <v>0</v>
      </c>
      <c r="L15505">
        <f>I15505*J15505*(1-K15505)</f>
        <v/>
      </c>
      <c r="M15505">
        <f>VLOOKUP(F15505,Products!A:D,4,FALSE)*I15505</f>
        <v/>
      </c>
      <c r="N15505">
        <f>L15505-M15505</f>
        <v/>
      </c>
    </row>
    <row r="15506">
      <c r="A15506" t="inlineStr">
        <is>
          <t>T1015504</t>
        </is>
      </c>
      <c r="B15506" t="inlineStr">
        <is>
          <t>2025-04-05</t>
        </is>
      </c>
      <c r="C15506" t="inlineStr">
        <is>
          <t>S047</t>
        </is>
      </c>
      <c r="D15506" t="inlineStr">
        <is>
          <t>Store_047</t>
        </is>
      </c>
      <c r="E15506" t="inlineStr">
        <is>
          <t>North</t>
        </is>
      </c>
      <c r="F15506" t="inlineStr">
        <is>
          <t>P0063</t>
        </is>
      </c>
      <c r="G15506" t="inlineStr">
        <is>
          <t>Prod_0063</t>
        </is>
      </c>
      <c r="H15506" t="inlineStr">
        <is>
          <t>Clothing</t>
        </is>
      </c>
      <c r="I15506" t="n">
        <v>6</v>
      </c>
      <c r="J15506" t="n">
        <v>236.68</v>
      </c>
      <c r="K15506" t="n">
        <v>0.1</v>
      </c>
      <c r="L15506">
        <f>I15506*J15506*(1-K15506)</f>
        <v/>
      </c>
      <c r="M15506">
        <f>VLOOKUP(F15506,Products!A:D,4,FALSE)*I15506</f>
        <v/>
      </c>
      <c r="N15506">
        <f>L15506-M15506</f>
        <v/>
      </c>
    </row>
    <row r="15507">
      <c r="A15507" t="inlineStr">
        <is>
          <t>T1015505</t>
        </is>
      </c>
      <c r="B15507" t="inlineStr">
        <is>
          <t>2023-10-02</t>
        </is>
      </c>
      <c r="C15507" t="inlineStr">
        <is>
          <t>S020</t>
        </is>
      </c>
      <c r="D15507" t="inlineStr">
        <is>
          <t>Store_020</t>
        </is>
      </c>
      <c r="E15507" t="inlineStr">
        <is>
          <t>West</t>
        </is>
      </c>
      <c r="F15507" t="inlineStr">
        <is>
          <t>P0024</t>
        </is>
      </c>
      <c r="G15507" t="inlineStr">
        <is>
          <t>Prod_0024</t>
        </is>
      </c>
      <c r="H15507" t="inlineStr">
        <is>
          <t>Clothing</t>
        </is>
      </c>
      <c r="I15507" t="n">
        <v>2</v>
      </c>
      <c r="J15507" t="n">
        <v>109.39</v>
      </c>
      <c r="K15507" t="n">
        <v>0.05</v>
      </c>
      <c r="L15507">
        <f>I15507*J15507*(1-K15507)</f>
        <v/>
      </c>
      <c r="M15507">
        <f>VLOOKUP(F15507,Products!A:D,4,FALSE)*I15507</f>
        <v/>
      </c>
      <c r="N15507">
        <f>L15507-M15507</f>
        <v/>
      </c>
    </row>
    <row r="15508">
      <c r="A15508" t="inlineStr">
        <is>
          <t>T1015506</t>
        </is>
      </c>
      <c r="B15508" t="inlineStr">
        <is>
          <t>2024-12-13</t>
        </is>
      </c>
      <c r="C15508" t="inlineStr">
        <is>
          <t>S015</t>
        </is>
      </c>
      <c r="D15508" t="inlineStr">
        <is>
          <t>Store_015</t>
        </is>
      </c>
      <c r="E15508" t="inlineStr">
        <is>
          <t>North</t>
        </is>
      </c>
      <c r="F15508" t="inlineStr">
        <is>
          <t>P0159</t>
        </is>
      </c>
      <c r="G15508" t="inlineStr">
        <is>
          <t>Prod_0159</t>
        </is>
      </c>
      <c r="H15508" t="inlineStr">
        <is>
          <t>Electronics</t>
        </is>
      </c>
      <c r="I15508" t="n">
        <v>7</v>
      </c>
      <c r="J15508" t="n">
        <v>576.17</v>
      </c>
      <c r="K15508" t="n">
        <v>0.15</v>
      </c>
      <c r="L15508">
        <f>I15508*J15508*(1-K15508)</f>
        <v/>
      </c>
      <c r="M15508">
        <f>VLOOKUP(F15508,Products!A:D,4,FALSE)*I15508</f>
        <v/>
      </c>
      <c r="N15508">
        <f>L15508-M15508</f>
        <v/>
      </c>
    </row>
    <row r="15509">
      <c r="A15509" t="inlineStr">
        <is>
          <t>T1015507</t>
        </is>
      </c>
      <c r="B15509" t="inlineStr">
        <is>
          <t>2023-09-20</t>
        </is>
      </c>
      <c r="C15509" t="inlineStr">
        <is>
          <t>S012</t>
        </is>
      </c>
      <c r="D15509" t="inlineStr">
        <is>
          <t>Store_012</t>
        </is>
      </c>
      <c r="E15509" t="inlineStr">
        <is>
          <t>South</t>
        </is>
      </c>
      <c r="F15509" t="inlineStr">
        <is>
          <t>P0083</t>
        </is>
      </c>
      <c r="G15509" t="inlineStr">
        <is>
          <t>Prod_0083</t>
        </is>
      </c>
      <c r="H15509" t="inlineStr">
        <is>
          <t>Clothing</t>
        </is>
      </c>
      <c r="I15509" t="n">
        <v>4</v>
      </c>
      <c r="J15509" t="n">
        <v>553.83</v>
      </c>
      <c r="K15509" t="n">
        <v>0</v>
      </c>
      <c r="L15509">
        <f>I15509*J15509*(1-K15509)</f>
        <v/>
      </c>
      <c r="M15509">
        <f>VLOOKUP(F15509,Products!A:D,4,FALSE)*I15509</f>
        <v/>
      </c>
      <c r="N15509">
        <f>L15509-M15509</f>
        <v/>
      </c>
    </row>
    <row r="15510">
      <c r="A15510" t="inlineStr">
        <is>
          <t>T1015508</t>
        </is>
      </c>
      <c r="B15510" t="inlineStr">
        <is>
          <t>2024-06-16</t>
        </is>
      </c>
      <c r="C15510" t="inlineStr">
        <is>
          <t>S009</t>
        </is>
      </c>
      <c r="D15510" t="inlineStr">
        <is>
          <t>Store_009</t>
        </is>
      </c>
      <c r="E15510" t="inlineStr">
        <is>
          <t>Central</t>
        </is>
      </c>
      <c r="F15510" t="inlineStr">
        <is>
          <t>P0114</t>
        </is>
      </c>
      <c r="G15510" t="inlineStr">
        <is>
          <t>Prod_0114</t>
        </is>
      </c>
      <c r="H15510" t="inlineStr">
        <is>
          <t>Beverages</t>
        </is>
      </c>
      <c r="I15510" t="n">
        <v>3</v>
      </c>
      <c r="J15510" t="n">
        <v>752.2</v>
      </c>
      <c r="K15510" t="n">
        <v>0</v>
      </c>
      <c r="L15510">
        <f>I15510*J15510*(1-K15510)</f>
        <v/>
      </c>
      <c r="M15510">
        <f>VLOOKUP(F15510,Products!A:D,4,FALSE)*I15510</f>
        <v/>
      </c>
      <c r="N15510">
        <f>L15510-M15510</f>
        <v/>
      </c>
    </row>
    <row r="15511">
      <c r="A15511" t="inlineStr">
        <is>
          <t>T1015509</t>
        </is>
      </c>
      <c r="B15511" t="inlineStr">
        <is>
          <t>2025-01-10</t>
        </is>
      </c>
      <c r="C15511" t="inlineStr">
        <is>
          <t>S013</t>
        </is>
      </c>
      <c r="D15511" t="inlineStr">
        <is>
          <t>Store_013</t>
        </is>
      </c>
      <c r="E15511" t="inlineStr">
        <is>
          <t>North</t>
        </is>
      </c>
      <c r="F15511" t="inlineStr">
        <is>
          <t>P0189</t>
        </is>
      </c>
      <c r="G15511" t="inlineStr">
        <is>
          <t>Prod_0189</t>
        </is>
      </c>
      <c r="H15511" t="inlineStr">
        <is>
          <t>Food</t>
        </is>
      </c>
      <c r="I15511" t="n">
        <v>5</v>
      </c>
      <c r="J15511" t="n">
        <v>752.99</v>
      </c>
      <c r="K15511" t="n">
        <v>0.05</v>
      </c>
      <c r="L15511">
        <f>I15511*J15511*(1-K15511)</f>
        <v/>
      </c>
      <c r="M15511">
        <f>VLOOKUP(F15511,Products!A:D,4,FALSE)*I15511</f>
        <v/>
      </c>
      <c r="N15511">
        <f>L15511-M15511</f>
        <v/>
      </c>
    </row>
    <row r="15512">
      <c r="A15512" t="inlineStr">
        <is>
          <t>T1015510</t>
        </is>
      </c>
      <c r="B15512" t="inlineStr">
        <is>
          <t>2024-10-07</t>
        </is>
      </c>
      <c r="C15512" t="inlineStr">
        <is>
          <t>S021</t>
        </is>
      </c>
      <c r="D15512" t="inlineStr">
        <is>
          <t>Store_021</t>
        </is>
      </c>
      <c r="E15512" t="inlineStr">
        <is>
          <t>North</t>
        </is>
      </c>
      <c r="F15512" t="inlineStr">
        <is>
          <t>P0044</t>
        </is>
      </c>
      <c r="G15512" t="inlineStr">
        <is>
          <t>Prod_0044</t>
        </is>
      </c>
      <c r="H15512" t="inlineStr">
        <is>
          <t>Food</t>
        </is>
      </c>
      <c r="I15512" t="n">
        <v>9</v>
      </c>
      <c r="J15512" t="n">
        <v>273.7</v>
      </c>
      <c r="K15512" t="n">
        <v>0</v>
      </c>
      <c r="L15512">
        <f>I15512*J15512*(1-K15512)</f>
        <v/>
      </c>
      <c r="M15512">
        <f>VLOOKUP(F15512,Products!A:D,4,FALSE)*I15512</f>
        <v/>
      </c>
      <c r="N15512">
        <f>L15512-M15512</f>
        <v/>
      </c>
    </row>
    <row r="15513">
      <c r="A15513" t="inlineStr">
        <is>
          <t>T1015511</t>
        </is>
      </c>
      <c r="B15513" t="inlineStr">
        <is>
          <t>2023-05-04</t>
        </is>
      </c>
      <c r="C15513" t="inlineStr">
        <is>
          <t>S035</t>
        </is>
      </c>
      <c r="D15513" t="inlineStr">
        <is>
          <t>Store_035</t>
        </is>
      </c>
      <c r="E15513" t="inlineStr">
        <is>
          <t>Central</t>
        </is>
      </c>
      <c r="F15513" t="inlineStr">
        <is>
          <t>P0172</t>
        </is>
      </c>
      <c r="G15513" t="inlineStr">
        <is>
          <t>Prod_0172</t>
        </is>
      </c>
      <c r="H15513" t="inlineStr">
        <is>
          <t>Beverages</t>
        </is>
      </c>
      <c r="I15513" t="n">
        <v>6</v>
      </c>
      <c r="J15513" t="n">
        <v>752.63</v>
      </c>
      <c r="K15513" t="n">
        <v>0.05</v>
      </c>
      <c r="L15513">
        <f>I15513*J15513*(1-K15513)</f>
        <v/>
      </c>
      <c r="M15513">
        <f>VLOOKUP(F15513,Products!A:D,4,FALSE)*I15513</f>
        <v/>
      </c>
      <c r="N15513">
        <f>L15513-M15513</f>
        <v/>
      </c>
    </row>
    <row r="15514">
      <c r="A15514" t="inlineStr">
        <is>
          <t>T1015512</t>
        </is>
      </c>
      <c r="B15514" t="inlineStr">
        <is>
          <t>2023-06-29</t>
        </is>
      </c>
      <c r="C15514" t="inlineStr">
        <is>
          <t>S044</t>
        </is>
      </c>
      <c r="D15514" t="inlineStr">
        <is>
          <t>Store_044</t>
        </is>
      </c>
      <c r="E15514" t="inlineStr">
        <is>
          <t>North</t>
        </is>
      </c>
      <c r="F15514" t="inlineStr">
        <is>
          <t>P0173</t>
        </is>
      </c>
      <c r="G15514" t="inlineStr">
        <is>
          <t>Prod_0173</t>
        </is>
      </c>
      <c r="H15514" t="inlineStr">
        <is>
          <t>Toys</t>
        </is>
      </c>
      <c r="I15514" t="n">
        <v>9</v>
      </c>
      <c r="J15514" t="n">
        <v>985.67</v>
      </c>
      <c r="K15514" t="n">
        <v>0.05</v>
      </c>
      <c r="L15514">
        <f>I15514*J15514*(1-K15514)</f>
        <v/>
      </c>
      <c r="M15514">
        <f>VLOOKUP(F15514,Products!A:D,4,FALSE)*I15514</f>
        <v/>
      </c>
      <c r="N15514">
        <f>L15514-M15514</f>
        <v/>
      </c>
    </row>
    <row r="15515">
      <c r="A15515" t="inlineStr">
        <is>
          <t>T1015513</t>
        </is>
      </c>
      <c r="B15515" t="inlineStr">
        <is>
          <t>2024-02-24</t>
        </is>
      </c>
      <c r="C15515" t="inlineStr">
        <is>
          <t>S050</t>
        </is>
      </c>
      <c r="D15515" t="inlineStr">
        <is>
          <t>Store_050</t>
        </is>
      </c>
      <c r="E15515" t="inlineStr">
        <is>
          <t>South</t>
        </is>
      </c>
      <c r="F15515" t="inlineStr">
        <is>
          <t>P0018</t>
        </is>
      </c>
      <c r="G15515" t="inlineStr">
        <is>
          <t>Prod_0018</t>
        </is>
      </c>
      <c r="H15515" t="inlineStr">
        <is>
          <t>Food</t>
        </is>
      </c>
      <c r="I15515" t="n">
        <v>9</v>
      </c>
      <c r="J15515" t="n">
        <v>904.53</v>
      </c>
      <c r="K15515" t="n">
        <v>0.2</v>
      </c>
      <c r="L15515">
        <f>I15515*J15515*(1-K15515)</f>
        <v/>
      </c>
      <c r="M15515">
        <f>VLOOKUP(F15515,Products!A:D,4,FALSE)*I15515</f>
        <v/>
      </c>
      <c r="N15515">
        <f>L15515-M15515</f>
        <v/>
      </c>
    </row>
    <row r="15516">
      <c r="A15516" t="inlineStr">
        <is>
          <t>T1015514</t>
        </is>
      </c>
      <c r="B15516" t="inlineStr">
        <is>
          <t>2025-06-23</t>
        </is>
      </c>
      <c r="C15516" t="inlineStr">
        <is>
          <t>S010</t>
        </is>
      </c>
      <c r="D15516" t="inlineStr">
        <is>
          <t>Store_010</t>
        </is>
      </c>
      <c r="E15516" t="inlineStr">
        <is>
          <t>North</t>
        </is>
      </c>
      <c r="F15516" t="inlineStr">
        <is>
          <t>P0021</t>
        </is>
      </c>
      <c r="G15516" t="inlineStr">
        <is>
          <t>Prod_0021</t>
        </is>
      </c>
      <c r="H15516" t="inlineStr">
        <is>
          <t>Household</t>
        </is>
      </c>
      <c r="I15516" t="n">
        <v>2</v>
      </c>
      <c r="J15516" t="n">
        <v>165.04</v>
      </c>
      <c r="K15516" t="n">
        <v>0</v>
      </c>
      <c r="L15516">
        <f>I15516*J15516*(1-K15516)</f>
        <v/>
      </c>
      <c r="M15516">
        <f>VLOOKUP(F15516,Products!A:D,4,FALSE)*I15516</f>
        <v/>
      </c>
      <c r="N15516">
        <f>L15516-M15516</f>
        <v/>
      </c>
    </row>
    <row r="15517">
      <c r="A15517" t="inlineStr">
        <is>
          <t>T1015515</t>
        </is>
      </c>
      <c r="B15517" t="inlineStr">
        <is>
          <t>2025-01-03</t>
        </is>
      </c>
      <c r="C15517" t="inlineStr">
        <is>
          <t>S024</t>
        </is>
      </c>
      <c r="D15517" t="inlineStr">
        <is>
          <t>Store_024</t>
        </is>
      </c>
      <c r="E15517" t="inlineStr">
        <is>
          <t>South</t>
        </is>
      </c>
      <c r="F15517" t="inlineStr">
        <is>
          <t>P0127</t>
        </is>
      </c>
      <c r="G15517" t="inlineStr">
        <is>
          <t>Prod_0127</t>
        </is>
      </c>
      <c r="H15517" t="inlineStr">
        <is>
          <t>Toys</t>
        </is>
      </c>
      <c r="I15517" t="n">
        <v>7</v>
      </c>
      <c r="J15517" t="n">
        <v>886.27</v>
      </c>
      <c r="K15517" t="n">
        <v>0.2</v>
      </c>
      <c r="L15517">
        <f>I15517*J15517*(1-K15517)</f>
        <v/>
      </c>
      <c r="M15517">
        <f>VLOOKUP(F15517,Products!A:D,4,FALSE)*I15517</f>
        <v/>
      </c>
      <c r="N15517">
        <f>L15517-M15517</f>
        <v/>
      </c>
    </row>
    <row r="15518">
      <c r="A15518" t="inlineStr">
        <is>
          <t>T1015516</t>
        </is>
      </c>
      <c r="B15518" t="inlineStr">
        <is>
          <t>2024-12-12</t>
        </is>
      </c>
      <c r="C15518" t="inlineStr">
        <is>
          <t>S043</t>
        </is>
      </c>
      <c r="D15518" t="inlineStr">
        <is>
          <t>Store_043</t>
        </is>
      </c>
      <c r="E15518" t="inlineStr">
        <is>
          <t>East</t>
        </is>
      </c>
      <c r="F15518" t="inlineStr">
        <is>
          <t>P0159</t>
        </is>
      </c>
      <c r="G15518" t="inlineStr">
        <is>
          <t>Prod_0159</t>
        </is>
      </c>
      <c r="H15518" t="inlineStr">
        <is>
          <t>Electronics</t>
        </is>
      </c>
      <c r="I15518" t="n">
        <v>1</v>
      </c>
      <c r="J15518" t="n">
        <v>426.09</v>
      </c>
      <c r="K15518" t="n">
        <v>0</v>
      </c>
      <c r="L15518">
        <f>I15518*J15518*(1-K15518)</f>
        <v/>
      </c>
      <c r="M15518">
        <f>VLOOKUP(F15518,Products!A:D,4,FALSE)*I15518</f>
        <v/>
      </c>
      <c r="N15518">
        <f>L15518-M15518</f>
        <v/>
      </c>
    </row>
    <row r="15519">
      <c r="A15519" t="inlineStr">
        <is>
          <t>T1015517</t>
        </is>
      </c>
      <c r="B15519" t="inlineStr">
        <is>
          <t>2023-06-19</t>
        </is>
      </c>
      <c r="C15519" t="inlineStr">
        <is>
          <t>S030</t>
        </is>
      </c>
      <c r="D15519" t="inlineStr">
        <is>
          <t>Store_030</t>
        </is>
      </c>
      <c r="E15519" t="inlineStr">
        <is>
          <t>North</t>
        </is>
      </c>
      <c r="F15519" t="inlineStr">
        <is>
          <t>P0096</t>
        </is>
      </c>
      <c r="G15519" t="inlineStr">
        <is>
          <t>Prod_0096</t>
        </is>
      </c>
      <c r="H15519" t="inlineStr">
        <is>
          <t>Beverages</t>
        </is>
      </c>
      <c r="I15519" t="n">
        <v>4</v>
      </c>
      <c r="J15519" t="n">
        <v>386.56</v>
      </c>
      <c r="K15519" t="n">
        <v>0.15</v>
      </c>
      <c r="L15519">
        <f>I15519*J15519*(1-K15519)</f>
        <v/>
      </c>
      <c r="M15519">
        <f>VLOOKUP(F15519,Products!A:D,4,FALSE)*I15519</f>
        <v/>
      </c>
      <c r="N15519">
        <f>L15519-M15519</f>
        <v/>
      </c>
    </row>
    <row r="15520">
      <c r="A15520" t="inlineStr">
        <is>
          <t>T1015518</t>
        </is>
      </c>
      <c r="B15520" t="inlineStr">
        <is>
          <t>2024-05-26</t>
        </is>
      </c>
      <c r="C15520" t="inlineStr">
        <is>
          <t>S020</t>
        </is>
      </c>
      <c r="D15520" t="inlineStr">
        <is>
          <t>Store_020</t>
        </is>
      </c>
      <c r="E15520" t="inlineStr">
        <is>
          <t>West</t>
        </is>
      </c>
      <c r="F15520" t="inlineStr">
        <is>
          <t>P0106</t>
        </is>
      </c>
      <c r="G15520" t="inlineStr">
        <is>
          <t>Prod_0106</t>
        </is>
      </c>
      <c r="H15520" t="inlineStr">
        <is>
          <t>Electronics</t>
        </is>
      </c>
      <c r="I15520" t="n">
        <v>2</v>
      </c>
      <c r="J15520" t="n">
        <v>964.15</v>
      </c>
      <c r="K15520" t="n">
        <v>0</v>
      </c>
      <c r="L15520">
        <f>I15520*J15520*(1-K15520)</f>
        <v/>
      </c>
      <c r="M15520">
        <f>VLOOKUP(F15520,Products!A:D,4,FALSE)*I15520</f>
        <v/>
      </c>
      <c r="N15520">
        <f>L15520-M15520</f>
        <v/>
      </c>
    </row>
    <row r="15521">
      <c r="A15521" t="inlineStr">
        <is>
          <t>T1015519</t>
        </is>
      </c>
      <c r="B15521" t="inlineStr">
        <is>
          <t>2025-03-17</t>
        </is>
      </c>
      <c r="C15521" t="inlineStr">
        <is>
          <t>S004</t>
        </is>
      </c>
      <c r="D15521" t="inlineStr">
        <is>
          <t>Store_004</t>
        </is>
      </c>
      <c r="E15521" t="inlineStr">
        <is>
          <t>Central</t>
        </is>
      </c>
      <c r="F15521" t="inlineStr">
        <is>
          <t>P0090</t>
        </is>
      </c>
      <c r="G15521" t="inlineStr">
        <is>
          <t>Prod_0090</t>
        </is>
      </c>
      <c r="H15521" t="inlineStr">
        <is>
          <t>Toys</t>
        </is>
      </c>
      <c r="I15521" t="n">
        <v>2</v>
      </c>
      <c r="J15521" t="n">
        <v>411.1</v>
      </c>
      <c r="K15521" t="n">
        <v>0</v>
      </c>
      <c r="L15521">
        <f>I15521*J15521*(1-K15521)</f>
        <v/>
      </c>
      <c r="M15521">
        <f>VLOOKUP(F15521,Products!A:D,4,FALSE)*I15521</f>
        <v/>
      </c>
      <c r="N15521">
        <f>L15521-M15521</f>
        <v/>
      </c>
    </row>
    <row r="15522">
      <c r="A15522" t="inlineStr">
        <is>
          <t>T1015520</t>
        </is>
      </c>
      <c r="B15522" t="inlineStr">
        <is>
          <t>2024-11-24</t>
        </is>
      </c>
      <c r="C15522" t="inlineStr">
        <is>
          <t>S033</t>
        </is>
      </c>
      <c r="D15522" t="inlineStr">
        <is>
          <t>Store_033</t>
        </is>
      </c>
      <c r="E15522" t="inlineStr">
        <is>
          <t>North</t>
        </is>
      </c>
      <c r="F15522" t="inlineStr">
        <is>
          <t>P0159</t>
        </is>
      </c>
      <c r="G15522" t="inlineStr">
        <is>
          <t>Prod_0159</t>
        </is>
      </c>
      <c r="H15522" t="inlineStr">
        <is>
          <t>Electronics</t>
        </is>
      </c>
      <c r="I15522" t="n">
        <v>6</v>
      </c>
      <c r="J15522" t="n">
        <v>580.7</v>
      </c>
      <c r="K15522" t="n">
        <v>0.05</v>
      </c>
      <c r="L15522">
        <f>I15522*J15522*(1-K15522)</f>
        <v/>
      </c>
      <c r="M15522">
        <f>VLOOKUP(F15522,Products!A:D,4,FALSE)*I15522</f>
        <v/>
      </c>
      <c r="N15522">
        <f>L15522-M15522</f>
        <v/>
      </c>
    </row>
    <row r="15523">
      <c r="A15523" t="inlineStr">
        <is>
          <t>T1015521</t>
        </is>
      </c>
      <c r="B15523" t="inlineStr">
        <is>
          <t>2024-11-16</t>
        </is>
      </c>
      <c r="C15523" t="inlineStr">
        <is>
          <t>S015</t>
        </is>
      </c>
      <c r="D15523" t="inlineStr">
        <is>
          <t>Store_015</t>
        </is>
      </c>
      <c r="E15523" t="inlineStr">
        <is>
          <t>North</t>
        </is>
      </c>
      <c r="F15523" t="inlineStr">
        <is>
          <t>P0137</t>
        </is>
      </c>
      <c r="G15523" t="inlineStr">
        <is>
          <t>Prod_0137</t>
        </is>
      </c>
      <c r="H15523" t="inlineStr">
        <is>
          <t>Electronics</t>
        </is>
      </c>
      <c r="I15523" t="n">
        <v>6</v>
      </c>
      <c r="J15523" t="n">
        <v>118.42</v>
      </c>
      <c r="K15523" t="n">
        <v>0</v>
      </c>
      <c r="L15523">
        <f>I15523*J15523*(1-K15523)</f>
        <v/>
      </c>
      <c r="M15523">
        <f>VLOOKUP(F15523,Products!A:D,4,FALSE)*I15523</f>
        <v/>
      </c>
      <c r="N15523">
        <f>L15523-M15523</f>
        <v/>
      </c>
    </row>
    <row r="15524">
      <c r="A15524" t="inlineStr">
        <is>
          <t>T1015522</t>
        </is>
      </c>
      <c r="B15524" t="inlineStr">
        <is>
          <t>2023-03-12</t>
        </is>
      </c>
      <c r="C15524" t="inlineStr">
        <is>
          <t>S012</t>
        </is>
      </c>
      <c r="D15524" t="inlineStr">
        <is>
          <t>Store_012</t>
        </is>
      </c>
      <c r="E15524" t="inlineStr">
        <is>
          <t>South</t>
        </is>
      </c>
      <c r="F15524" t="inlineStr">
        <is>
          <t>P0081</t>
        </is>
      </c>
      <c r="G15524" t="inlineStr">
        <is>
          <t>Prod_0081</t>
        </is>
      </c>
      <c r="H15524" t="inlineStr">
        <is>
          <t>Electronics</t>
        </is>
      </c>
      <c r="I15524" t="n">
        <v>8</v>
      </c>
      <c r="J15524" t="n">
        <v>355.79</v>
      </c>
      <c r="K15524" t="n">
        <v>0.05</v>
      </c>
      <c r="L15524">
        <f>I15524*J15524*(1-K15524)</f>
        <v/>
      </c>
      <c r="M15524">
        <f>VLOOKUP(F15524,Products!A:D,4,FALSE)*I15524</f>
        <v/>
      </c>
      <c r="N15524">
        <f>L15524-M15524</f>
        <v/>
      </c>
    </row>
    <row r="15525">
      <c r="A15525" t="inlineStr">
        <is>
          <t>T1015523</t>
        </is>
      </c>
      <c r="B15525" t="inlineStr">
        <is>
          <t>2023-04-04</t>
        </is>
      </c>
      <c r="C15525" t="inlineStr">
        <is>
          <t>S030</t>
        </is>
      </c>
      <c r="D15525" t="inlineStr">
        <is>
          <t>Store_030</t>
        </is>
      </c>
      <c r="E15525" t="inlineStr">
        <is>
          <t>North</t>
        </is>
      </c>
      <c r="F15525" t="inlineStr">
        <is>
          <t>P0012</t>
        </is>
      </c>
      <c r="G15525" t="inlineStr">
        <is>
          <t>Prod_0012</t>
        </is>
      </c>
      <c r="H15525" t="inlineStr">
        <is>
          <t>Food</t>
        </is>
      </c>
      <c r="I15525" t="n">
        <v>3</v>
      </c>
      <c r="J15525" t="n">
        <v>650.39</v>
      </c>
      <c r="K15525" t="n">
        <v>0</v>
      </c>
      <c r="L15525">
        <f>I15525*J15525*(1-K15525)</f>
        <v/>
      </c>
      <c r="M15525">
        <f>VLOOKUP(F15525,Products!A:D,4,FALSE)*I15525</f>
        <v/>
      </c>
      <c r="N15525">
        <f>L15525-M15525</f>
        <v/>
      </c>
    </row>
    <row r="15526">
      <c r="A15526" t="inlineStr">
        <is>
          <t>T1015524</t>
        </is>
      </c>
      <c r="B15526" t="inlineStr">
        <is>
          <t>2023-06-23</t>
        </is>
      </c>
      <c r="C15526" t="inlineStr">
        <is>
          <t>S017</t>
        </is>
      </c>
      <c r="D15526" t="inlineStr">
        <is>
          <t>Store_017</t>
        </is>
      </c>
      <c r="E15526" t="inlineStr">
        <is>
          <t>South</t>
        </is>
      </c>
      <c r="F15526" t="inlineStr">
        <is>
          <t>P0133</t>
        </is>
      </c>
      <c r="G15526" t="inlineStr">
        <is>
          <t>Prod_0133</t>
        </is>
      </c>
      <c r="H15526" t="inlineStr">
        <is>
          <t>Stationery</t>
        </is>
      </c>
      <c r="I15526" t="n">
        <v>7</v>
      </c>
      <c r="J15526" t="n">
        <v>431.28</v>
      </c>
      <c r="K15526" t="n">
        <v>0</v>
      </c>
      <c r="L15526">
        <f>I15526*J15526*(1-K15526)</f>
        <v/>
      </c>
      <c r="M15526">
        <f>VLOOKUP(F15526,Products!A:D,4,FALSE)*I15526</f>
        <v/>
      </c>
      <c r="N15526">
        <f>L15526-M15526</f>
        <v/>
      </c>
    </row>
    <row r="15527">
      <c r="A15527" t="inlineStr">
        <is>
          <t>T1015525</t>
        </is>
      </c>
      <c r="B15527" t="inlineStr">
        <is>
          <t>2024-10-13</t>
        </is>
      </c>
      <c r="C15527" t="inlineStr">
        <is>
          <t>S009</t>
        </is>
      </c>
      <c r="D15527" t="inlineStr">
        <is>
          <t>Store_009</t>
        </is>
      </c>
      <c r="E15527" t="inlineStr">
        <is>
          <t>Central</t>
        </is>
      </c>
      <c r="F15527" t="inlineStr">
        <is>
          <t>P0163</t>
        </is>
      </c>
      <c r="G15527" t="inlineStr">
        <is>
          <t>Prod_0163</t>
        </is>
      </c>
      <c r="H15527" t="inlineStr">
        <is>
          <t>Food</t>
        </is>
      </c>
      <c r="I15527" t="n">
        <v>2</v>
      </c>
      <c r="J15527" t="n">
        <v>758.41</v>
      </c>
      <c r="K15527" t="n">
        <v>0.2</v>
      </c>
      <c r="L15527">
        <f>I15527*J15527*(1-K15527)</f>
        <v/>
      </c>
      <c r="M15527">
        <f>VLOOKUP(F15527,Products!A:D,4,FALSE)*I15527</f>
        <v/>
      </c>
      <c r="N15527">
        <f>L15527-M15527</f>
        <v/>
      </c>
    </row>
    <row r="15528">
      <c r="A15528" t="inlineStr">
        <is>
          <t>T1015526</t>
        </is>
      </c>
      <c r="B15528" t="inlineStr">
        <is>
          <t>2023-05-20</t>
        </is>
      </c>
      <c r="C15528" t="inlineStr">
        <is>
          <t>S044</t>
        </is>
      </c>
      <c r="D15528" t="inlineStr">
        <is>
          <t>Store_044</t>
        </is>
      </c>
      <c r="E15528" t="inlineStr">
        <is>
          <t>North</t>
        </is>
      </c>
      <c r="F15528" t="inlineStr">
        <is>
          <t>P0173</t>
        </is>
      </c>
      <c r="G15528" t="inlineStr">
        <is>
          <t>Prod_0173</t>
        </is>
      </c>
      <c r="H15528" t="inlineStr">
        <is>
          <t>Toys</t>
        </is>
      </c>
      <c r="I15528" t="n">
        <v>3</v>
      </c>
      <c r="J15528" t="n">
        <v>834.6</v>
      </c>
      <c r="K15528" t="n">
        <v>0</v>
      </c>
      <c r="L15528">
        <f>I15528*J15528*(1-K15528)</f>
        <v/>
      </c>
      <c r="M15528">
        <f>VLOOKUP(F15528,Products!A:D,4,FALSE)*I15528</f>
        <v/>
      </c>
      <c r="N15528">
        <f>L15528-M15528</f>
        <v/>
      </c>
    </row>
    <row r="15529">
      <c r="A15529" t="inlineStr">
        <is>
          <t>T1015527</t>
        </is>
      </c>
      <c r="B15529" t="inlineStr">
        <is>
          <t>2023-01-09</t>
        </is>
      </c>
      <c r="C15529" t="inlineStr">
        <is>
          <t>S050</t>
        </is>
      </c>
      <c r="D15529" t="inlineStr">
        <is>
          <t>Store_050</t>
        </is>
      </c>
      <c r="E15529" t="inlineStr">
        <is>
          <t>South</t>
        </is>
      </c>
      <c r="F15529" t="inlineStr">
        <is>
          <t>P0069</t>
        </is>
      </c>
      <c r="G15529" t="inlineStr">
        <is>
          <t>Prod_0069</t>
        </is>
      </c>
      <c r="H15529" t="inlineStr">
        <is>
          <t>Household</t>
        </is>
      </c>
      <c r="I15529" t="n">
        <v>1</v>
      </c>
      <c r="J15529" t="n">
        <v>378.78</v>
      </c>
      <c r="K15529" t="n">
        <v>0.2</v>
      </c>
      <c r="L15529">
        <f>I15529*J15529*(1-K15529)</f>
        <v/>
      </c>
      <c r="M15529">
        <f>VLOOKUP(F15529,Products!A:D,4,FALSE)*I15529</f>
        <v/>
      </c>
      <c r="N15529">
        <f>L15529-M15529</f>
        <v/>
      </c>
    </row>
    <row r="15530">
      <c r="A15530" t="inlineStr">
        <is>
          <t>T1015528</t>
        </is>
      </c>
      <c r="B15530" t="inlineStr">
        <is>
          <t>2025-05-12</t>
        </is>
      </c>
      <c r="C15530" t="inlineStr">
        <is>
          <t>S022</t>
        </is>
      </c>
      <c r="D15530" t="inlineStr">
        <is>
          <t>Store_022</t>
        </is>
      </c>
      <c r="E15530" t="inlineStr">
        <is>
          <t>East</t>
        </is>
      </c>
      <c r="F15530" t="inlineStr">
        <is>
          <t>P0080</t>
        </is>
      </c>
      <c r="G15530" t="inlineStr">
        <is>
          <t>Prod_0080</t>
        </is>
      </c>
      <c r="H15530" t="inlineStr">
        <is>
          <t>Clothing</t>
        </is>
      </c>
      <c r="I15530" t="n">
        <v>5</v>
      </c>
      <c r="J15530" t="n">
        <v>668.4400000000001</v>
      </c>
      <c r="K15530" t="n">
        <v>0</v>
      </c>
      <c r="L15530">
        <f>I15530*J15530*(1-K15530)</f>
        <v/>
      </c>
      <c r="M15530">
        <f>VLOOKUP(F15530,Products!A:D,4,FALSE)*I15530</f>
        <v/>
      </c>
      <c r="N15530">
        <f>L15530-M15530</f>
        <v/>
      </c>
    </row>
    <row r="15531">
      <c r="A15531" t="inlineStr">
        <is>
          <t>T1015529</t>
        </is>
      </c>
      <c r="B15531" t="inlineStr">
        <is>
          <t>2025-09-17</t>
        </is>
      </c>
      <c r="C15531" t="inlineStr">
        <is>
          <t>S004</t>
        </is>
      </c>
      <c r="D15531" t="inlineStr">
        <is>
          <t>Store_004</t>
        </is>
      </c>
      <c r="E15531" t="inlineStr">
        <is>
          <t>Central</t>
        </is>
      </c>
      <c r="F15531" t="inlineStr">
        <is>
          <t>P0172</t>
        </is>
      </c>
      <c r="G15531" t="inlineStr">
        <is>
          <t>Prod_0172</t>
        </is>
      </c>
      <c r="H15531" t="inlineStr">
        <is>
          <t>Beverages</t>
        </is>
      </c>
      <c r="I15531" t="n">
        <v>6</v>
      </c>
      <c r="J15531" t="n">
        <v>828.65</v>
      </c>
      <c r="K15531" t="n">
        <v>0.15</v>
      </c>
      <c r="L15531">
        <f>I15531*J15531*(1-K15531)</f>
        <v/>
      </c>
      <c r="M15531">
        <f>VLOOKUP(F15531,Products!A:D,4,FALSE)*I15531</f>
        <v/>
      </c>
      <c r="N15531">
        <f>L15531-M15531</f>
        <v/>
      </c>
    </row>
    <row r="15532">
      <c r="A15532" t="inlineStr">
        <is>
          <t>T1015530</t>
        </is>
      </c>
      <c r="B15532" t="inlineStr">
        <is>
          <t>2025-08-12</t>
        </is>
      </c>
      <c r="C15532" t="inlineStr">
        <is>
          <t>S009</t>
        </is>
      </c>
      <c r="D15532" t="inlineStr">
        <is>
          <t>Store_009</t>
        </is>
      </c>
      <c r="E15532" t="inlineStr">
        <is>
          <t>Central</t>
        </is>
      </c>
      <c r="F15532" t="inlineStr">
        <is>
          <t>P0159</t>
        </is>
      </c>
      <c r="G15532" t="inlineStr">
        <is>
          <t>Prod_0159</t>
        </is>
      </c>
      <c r="H15532" t="inlineStr">
        <is>
          <t>Electronics</t>
        </is>
      </c>
      <c r="I15532" t="n">
        <v>8</v>
      </c>
      <c r="J15532" t="n">
        <v>582.83</v>
      </c>
      <c r="K15532" t="n">
        <v>0</v>
      </c>
      <c r="L15532">
        <f>I15532*J15532*(1-K15532)</f>
        <v/>
      </c>
      <c r="M15532">
        <f>VLOOKUP(F15532,Products!A:D,4,FALSE)*I15532</f>
        <v/>
      </c>
      <c r="N15532">
        <f>L15532-M15532</f>
        <v/>
      </c>
    </row>
    <row r="15533">
      <c r="A15533" t="inlineStr">
        <is>
          <t>T1015531</t>
        </is>
      </c>
      <c r="B15533" t="inlineStr">
        <is>
          <t>2024-09-13</t>
        </is>
      </c>
      <c r="C15533" t="inlineStr">
        <is>
          <t>S020</t>
        </is>
      </c>
      <c r="D15533" t="inlineStr">
        <is>
          <t>Store_020</t>
        </is>
      </c>
      <c r="E15533" t="inlineStr">
        <is>
          <t>West</t>
        </is>
      </c>
      <c r="F15533" t="inlineStr">
        <is>
          <t>P0190</t>
        </is>
      </c>
      <c r="G15533" t="inlineStr">
        <is>
          <t>Prod_0190</t>
        </is>
      </c>
      <c r="H15533" t="inlineStr">
        <is>
          <t>Household</t>
        </is>
      </c>
      <c r="I15533" t="n">
        <v>2</v>
      </c>
      <c r="J15533" t="n">
        <v>222.23</v>
      </c>
      <c r="K15533" t="n">
        <v>0</v>
      </c>
      <c r="L15533">
        <f>I15533*J15533*(1-K15533)</f>
        <v/>
      </c>
      <c r="M15533">
        <f>VLOOKUP(F15533,Products!A:D,4,FALSE)*I15533</f>
        <v/>
      </c>
      <c r="N15533">
        <f>L15533-M15533</f>
        <v/>
      </c>
    </row>
    <row r="15534">
      <c r="A15534" t="inlineStr">
        <is>
          <t>T1015532</t>
        </is>
      </c>
      <c r="B15534" t="inlineStr">
        <is>
          <t>2025-02-25</t>
        </is>
      </c>
      <c r="C15534" t="inlineStr">
        <is>
          <t>S004</t>
        </is>
      </c>
      <c r="D15534" t="inlineStr">
        <is>
          <t>Store_004</t>
        </is>
      </c>
      <c r="E15534" t="inlineStr">
        <is>
          <t>Central</t>
        </is>
      </c>
      <c r="F15534" t="inlineStr">
        <is>
          <t>P0017</t>
        </is>
      </c>
      <c r="G15534" t="inlineStr">
        <is>
          <t>Prod_0017</t>
        </is>
      </c>
      <c r="H15534" t="inlineStr">
        <is>
          <t>Food</t>
        </is>
      </c>
      <c r="I15534" t="n">
        <v>1</v>
      </c>
      <c r="J15534" t="n">
        <v>587.54</v>
      </c>
      <c r="K15534" t="n">
        <v>0.05</v>
      </c>
      <c r="L15534">
        <f>I15534*J15534*(1-K15534)</f>
        <v/>
      </c>
      <c r="M15534">
        <f>VLOOKUP(F15534,Products!A:D,4,FALSE)*I15534</f>
        <v/>
      </c>
      <c r="N15534">
        <f>L15534-M15534</f>
        <v/>
      </c>
    </row>
    <row r="15535">
      <c r="A15535" t="inlineStr">
        <is>
          <t>T1015533</t>
        </is>
      </c>
      <c r="B15535" t="inlineStr">
        <is>
          <t>2023-05-26</t>
        </is>
      </c>
      <c r="C15535" t="inlineStr">
        <is>
          <t>S001</t>
        </is>
      </c>
      <c r="D15535" t="inlineStr">
        <is>
          <t>Store_001</t>
        </is>
      </c>
      <c r="E15535" t="inlineStr">
        <is>
          <t>West</t>
        </is>
      </c>
      <c r="F15535" t="inlineStr">
        <is>
          <t>P0150</t>
        </is>
      </c>
      <c r="G15535" t="inlineStr">
        <is>
          <t>Prod_0150</t>
        </is>
      </c>
      <c r="H15535" t="inlineStr">
        <is>
          <t>Clothing</t>
        </is>
      </c>
      <c r="I15535" t="n">
        <v>9</v>
      </c>
      <c r="J15535" t="n">
        <v>337.41</v>
      </c>
      <c r="K15535" t="n">
        <v>0</v>
      </c>
      <c r="L15535">
        <f>I15535*J15535*(1-K15535)</f>
        <v/>
      </c>
      <c r="M15535">
        <f>VLOOKUP(F15535,Products!A:D,4,FALSE)*I15535</f>
        <v/>
      </c>
      <c r="N15535">
        <f>L15535-M15535</f>
        <v/>
      </c>
    </row>
    <row r="15536">
      <c r="A15536" t="inlineStr">
        <is>
          <t>T1015534</t>
        </is>
      </c>
      <c r="B15536" t="inlineStr">
        <is>
          <t>2024-11-13</t>
        </is>
      </c>
      <c r="C15536" t="inlineStr">
        <is>
          <t>S010</t>
        </is>
      </c>
      <c r="D15536" t="inlineStr">
        <is>
          <t>Store_010</t>
        </is>
      </c>
      <c r="E15536" t="inlineStr">
        <is>
          <t>North</t>
        </is>
      </c>
      <c r="F15536" t="inlineStr">
        <is>
          <t>P0179</t>
        </is>
      </c>
      <c r="G15536" t="inlineStr">
        <is>
          <t>Prod_0179</t>
        </is>
      </c>
      <c r="H15536" t="inlineStr">
        <is>
          <t>Household</t>
        </is>
      </c>
      <c r="I15536" t="n">
        <v>8</v>
      </c>
      <c r="J15536" t="n">
        <v>215.36</v>
      </c>
      <c r="K15536" t="n">
        <v>0</v>
      </c>
      <c r="L15536">
        <f>I15536*J15536*(1-K15536)</f>
        <v/>
      </c>
      <c r="M15536">
        <f>VLOOKUP(F15536,Products!A:D,4,FALSE)*I15536</f>
        <v/>
      </c>
      <c r="N15536">
        <f>L15536-M15536</f>
        <v/>
      </c>
    </row>
    <row r="15537">
      <c r="A15537" t="inlineStr">
        <is>
          <t>T1015535</t>
        </is>
      </c>
      <c r="B15537" t="inlineStr">
        <is>
          <t>2024-04-18</t>
        </is>
      </c>
      <c r="C15537" t="inlineStr">
        <is>
          <t>S031</t>
        </is>
      </c>
      <c r="D15537" t="inlineStr">
        <is>
          <t>Store_031</t>
        </is>
      </c>
      <c r="E15537" t="inlineStr">
        <is>
          <t>Central</t>
        </is>
      </c>
      <c r="F15537" t="inlineStr">
        <is>
          <t>P0031</t>
        </is>
      </c>
      <c r="G15537" t="inlineStr">
        <is>
          <t>Prod_0031</t>
        </is>
      </c>
      <c r="H15537" t="inlineStr">
        <is>
          <t>Food</t>
        </is>
      </c>
      <c r="I15537" t="n">
        <v>3</v>
      </c>
      <c r="J15537" t="n">
        <v>217.8</v>
      </c>
      <c r="K15537" t="n">
        <v>0</v>
      </c>
      <c r="L15537">
        <f>I15537*J15537*(1-K15537)</f>
        <v/>
      </c>
      <c r="M15537">
        <f>VLOOKUP(F15537,Products!A:D,4,FALSE)*I15537</f>
        <v/>
      </c>
      <c r="N15537">
        <f>L15537-M15537</f>
        <v/>
      </c>
    </row>
    <row r="15538">
      <c r="A15538" t="inlineStr">
        <is>
          <t>T1015536</t>
        </is>
      </c>
      <c r="B15538" t="inlineStr">
        <is>
          <t>2024-08-11</t>
        </is>
      </c>
      <c r="C15538" t="inlineStr">
        <is>
          <t>S008</t>
        </is>
      </c>
      <c r="D15538" t="inlineStr">
        <is>
          <t>Store_008</t>
        </is>
      </c>
      <c r="E15538" t="inlineStr">
        <is>
          <t>East</t>
        </is>
      </c>
      <c r="F15538" t="inlineStr">
        <is>
          <t>P0122</t>
        </is>
      </c>
      <c r="G15538" t="inlineStr">
        <is>
          <t>Prod_0122</t>
        </is>
      </c>
      <c r="H15538" t="inlineStr">
        <is>
          <t>Beverages</t>
        </is>
      </c>
      <c r="I15538" t="n">
        <v>5</v>
      </c>
      <c r="J15538" t="n">
        <v>803.5</v>
      </c>
      <c r="K15538" t="n">
        <v>0</v>
      </c>
      <c r="L15538">
        <f>I15538*J15538*(1-K15538)</f>
        <v/>
      </c>
      <c r="M15538">
        <f>VLOOKUP(F15538,Products!A:D,4,FALSE)*I15538</f>
        <v/>
      </c>
      <c r="N15538">
        <f>L15538-M15538</f>
        <v/>
      </c>
    </row>
    <row r="15539">
      <c r="A15539" t="inlineStr">
        <is>
          <t>T1015537</t>
        </is>
      </c>
      <c r="B15539" t="inlineStr">
        <is>
          <t>2025-06-12</t>
        </is>
      </c>
      <c r="C15539" t="inlineStr">
        <is>
          <t>S007</t>
        </is>
      </c>
      <c r="D15539" t="inlineStr">
        <is>
          <t>Store_007</t>
        </is>
      </c>
      <c r="E15539" t="inlineStr">
        <is>
          <t>East</t>
        </is>
      </c>
      <c r="F15539" t="inlineStr">
        <is>
          <t>P0187</t>
        </is>
      </c>
      <c r="G15539" t="inlineStr">
        <is>
          <t>Prod_0187</t>
        </is>
      </c>
      <c r="H15539" t="inlineStr">
        <is>
          <t>Food</t>
        </is>
      </c>
      <c r="I15539" t="n">
        <v>1</v>
      </c>
      <c r="J15539" t="n">
        <v>796.8</v>
      </c>
      <c r="K15539" t="n">
        <v>0</v>
      </c>
      <c r="L15539">
        <f>I15539*J15539*(1-K15539)</f>
        <v/>
      </c>
      <c r="M15539">
        <f>VLOOKUP(F15539,Products!A:D,4,FALSE)*I15539</f>
        <v/>
      </c>
      <c r="N15539">
        <f>L15539-M15539</f>
        <v/>
      </c>
    </row>
    <row r="15540">
      <c r="A15540" t="inlineStr">
        <is>
          <t>T1015538</t>
        </is>
      </c>
      <c r="B15540" t="inlineStr">
        <is>
          <t>2025-04-17</t>
        </is>
      </c>
      <c r="C15540" t="inlineStr">
        <is>
          <t>S009</t>
        </is>
      </c>
      <c r="D15540" t="inlineStr">
        <is>
          <t>Store_009</t>
        </is>
      </c>
      <c r="E15540" t="inlineStr">
        <is>
          <t>Central</t>
        </is>
      </c>
      <c r="F15540" t="inlineStr">
        <is>
          <t>P0144</t>
        </is>
      </c>
      <c r="G15540" t="inlineStr">
        <is>
          <t>Prod_0144</t>
        </is>
      </c>
      <c r="H15540" t="inlineStr">
        <is>
          <t>Stationery</t>
        </is>
      </c>
      <c r="I15540" t="n">
        <v>4</v>
      </c>
      <c r="J15540" t="n">
        <v>240.16</v>
      </c>
      <c r="K15540" t="n">
        <v>0</v>
      </c>
      <c r="L15540">
        <f>I15540*J15540*(1-K15540)</f>
        <v/>
      </c>
      <c r="M15540">
        <f>VLOOKUP(F15540,Products!A:D,4,FALSE)*I15540</f>
        <v/>
      </c>
      <c r="N15540">
        <f>L15540-M15540</f>
        <v/>
      </c>
    </row>
    <row r="15541">
      <c r="A15541" t="inlineStr">
        <is>
          <t>T1015539</t>
        </is>
      </c>
      <c r="B15541" t="inlineStr">
        <is>
          <t>2024-08-09</t>
        </is>
      </c>
      <c r="C15541" t="inlineStr">
        <is>
          <t>S045</t>
        </is>
      </c>
      <c r="D15541" t="inlineStr">
        <is>
          <t>Store_045</t>
        </is>
      </c>
      <c r="E15541" t="inlineStr">
        <is>
          <t>East</t>
        </is>
      </c>
      <c r="F15541" t="inlineStr">
        <is>
          <t>P0143</t>
        </is>
      </c>
      <c r="G15541" t="inlineStr">
        <is>
          <t>Prod_0143</t>
        </is>
      </c>
      <c r="H15541" t="inlineStr">
        <is>
          <t>Electronics</t>
        </is>
      </c>
      <c r="I15541" t="n">
        <v>8</v>
      </c>
      <c r="J15541" t="n">
        <v>320.36</v>
      </c>
      <c r="K15541" t="n">
        <v>0</v>
      </c>
      <c r="L15541">
        <f>I15541*J15541*(1-K15541)</f>
        <v/>
      </c>
      <c r="M15541">
        <f>VLOOKUP(F15541,Products!A:D,4,FALSE)*I15541</f>
        <v/>
      </c>
      <c r="N15541">
        <f>L15541-M15541</f>
        <v/>
      </c>
    </row>
    <row r="15542">
      <c r="A15542" t="inlineStr">
        <is>
          <t>T1015540</t>
        </is>
      </c>
      <c r="B15542" t="inlineStr">
        <is>
          <t>2023-10-27</t>
        </is>
      </c>
      <c r="C15542" t="inlineStr">
        <is>
          <t>S044</t>
        </is>
      </c>
      <c r="D15542" t="inlineStr">
        <is>
          <t>Store_044</t>
        </is>
      </c>
      <c r="E15542" t="inlineStr">
        <is>
          <t>North</t>
        </is>
      </c>
      <c r="F15542" t="inlineStr">
        <is>
          <t>P0061</t>
        </is>
      </c>
      <c r="G15542" t="inlineStr">
        <is>
          <t>Prod_0061</t>
        </is>
      </c>
      <c r="H15542" t="inlineStr">
        <is>
          <t>Beverages</t>
        </is>
      </c>
      <c r="I15542" t="n">
        <v>7</v>
      </c>
      <c r="J15542" t="n">
        <v>73.34</v>
      </c>
      <c r="K15542" t="n">
        <v>0</v>
      </c>
      <c r="L15542">
        <f>I15542*J15542*(1-K15542)</f>
        <v/>
      </c>
      <c r="M15542">
        <f>VLOOKUP(F15542,Products!A:D,4,FALSE)*I15542</f>
        <v/>
      </c>
      <c r="N15542">
        <f>L15542-M15542</f>
        <v/>
      </c>
    </row>
    <row r="15543">
      <c r="A15543" t="inlineStr">
        <is>
          <t>T1015541</t>
        </is>
      </c>
      <c r="B15543" t="inlineStr">
        <is>
          <t>2025-08-10</t>
        </is>
      </c>
      <c r="C15543" t="inlineStr">
        <is>
          <t>S001</t>
        </is>
      </c>
      <c r="D15543" t="inlineStr">
        <is>
          <t>Store_001</t>
        </is>
      </c>
      <c r="E15543" t="inlineStr">
        <is>
          <t>West</t>
        </is>
      </c>
      <c r="F15543" t="inlineStr">
        <is>
          <t>P0089</t>
        </is>
      </c>
      <c r="G15543" t="inlineStr">
        <is>
          <t>Prod_0089</t>
        </is>
      </c>
      <c r="H15543" t="inlineStr">
        <is>
          <t>Stationery</t>
        </is>
      </c>
      <c r="I15543" t="n">
        <v>3</v>
      </c>
      <c r="J15543" t="n">
        <v>578.28</v>
      </c>
      <c r="K15543" t="n">
        <v>0</v>
      </c>
      <c r="L15543">
        <f>I15543*J15543*(1-K15543)</f>
        <v/>
      </c>
      <c r="M15543">
        <f>VLOOKUP(F15543,Products!A:D,4,FALSE)*I15543</f>
        <v/>
      </c>
      <c r="N15543">
        <f>L15543-M15543</f>
        <v/>
      </c>
    </row>
    <row r="15544">
      <c r="A15544" t="inlineStr">
        <is>
          <t>T1015542</t>
        </is>
      </c>
      <c r="B15544" t="inlineStr">
        <is>
          <t>2025-05-23</t>
        </is>
      </c>
      <c r="C15544" t="inlineStr">
        <is>
          <t>S019</t>
        </is>
      </c>
      <c r="D15544" t="inlineStr">
        <is>
          <t>Store_019</t>
        </is>
      </c>
      <c r="E15544" t="inlineStr">
        <is>
          <t>East</t>
        </is>
      </c>
      <c r="F15544" t="inlineStr">
        <is>
          <t>P0057</t>
        </is>
      </c>
      <c r="G15544" t="inlineStr">
        <is>
          <t>Prod_0057</t>
        </is>
      </c>
      <c r="H15544" t="inlineStr">
        <is>
          <t>Beverages</t>
        </is>
      </c>
      <c r="I15544" t="n">
        <v>1</v>
      </c>
      <c r="J15544" t="n">
        <v>83.66</v>
      </c>
      <c r="K15544" t="n">
        <v>0.05</v>
      </c>
      <c r="L15544">
        <f>I15544*J15544*(1-K15544)</f>
        <v/>
      </c>
      <c r="M15544">
        <f>VLOOKUP(F15544,Products!A:D,4,FALSE)*I15544</f>
        <v/>
      </c>
      <c r="N15544">
        <f>L15544-M15544</f>
        <v/>
      </c>
    </row>
    <row r="15545">
      <c r="A15545" t="inlineStr">
        <is>
          <t>T1015543</t>
        </is>
      </c>
      <c r="B15545" t="inlineStr">
        <is>
          <t>2023-03-21</t>
        </is>
      </c>
      <c r="C15545" t="inlineStr">
        <is>
          <t>S020</t>
        </is>
      </c>
      <c r="D15545" t="inlineStr">
        <is>
          <t>Store_020</t>
        </is>
      </c>
      <c r="E15545" t="inlineStr">
        <is>
          <t>West</t>
        </is>
      </c>
      <c r="F15545" t="inlineStr">
        <is>
          <t>P0055</t>
        </is>
      </c>
      <c r="G15545" t="inlineStr">
        <is>
          <t>Prod_0055</t>
        </is>
      </c>
      <c r="H15545" t="inlineStr">
        <is>
          <t>Beverages</t>
        </is>
      </c>
      <c r="I15545" t="n">
        <v>5</v>
      </c>
      <c r="J15545" t="n">
        <v>226.87</v>
      </c>
      <c r="K15545" t="n">
        <v>0</v>
      </c>
      <c r="L15545">
        <f>I15545*J15545*(1-K15545)</f>
        <v/>
      </c>
      <c r="M15545">
        <f>VLOOKUP(F15545,Products!A:D,4,FALSE)*I15545</f>
        <v/>
      </c>
      <c r="N15545">
        <f>L15545-M15545</f>
        <v/>
      </c>
    </row>
    <row r="15546">
      <c r="A15546" t="inlineStr">
        <is>
          <t>T1015544</t>
        </is>
      </c>
      <c r="B15546" t="inlineStr">
        <is>
          <t>2023-12-12</t>
        </is>
      </c>
      <c r="C15546" t="inlineStr">
        <is>
          <t>S048</t>
        </is>
      </c>
      <c r="D15546" t="inlineStr">
        <is>
          <t>Store_048</t>
        </is>
      </c>
      <c r="E15546" t="inlineStr">
        <is>
          <t>South</t>
        </is>
      </c>
      <c r="F15546" t="inlineStr">
        <is>
          <t>P0138</t>
        </is>
      </c>
      <c r="G15546" t="inlineStr">
        <is>
          <t>Prod_0138</t>
        </is>
      </c>
      <c r="H15546" t="inlineStr">
        <is>
          <t>Household</t>
        </is>
      </c>
      <c r="I15546" t="n">
        <v>9</v>
      </c>
      <c r="J15546" t="n">
        <v>329.95</v>
      </c>
      <c r="K15546" t="n">
        <v>0.05</v>
      </c>
      <c r="L15546">
        <f>I15546*J15546*(1-K15546)</f>
        <v/>
      </c>
      <c r="M15546">
        <f>VLOOKUP(F15546,Products!A:D,4,FALSE)*I15546</f>
        <v/>
      </c>
      <c r="N15546">
        <f>L15546-M15546</f>
        <v/>
      </c>
    </row>
    <row r="15547">
      <c r="A15547" t="inlineStr">
        <is>
          <t>T1015545</t>
        </is>
      </c>
      <c r="B15547" t="inlineStr">
        <is>
          <t>2025-01-18</t>
        </is>
      </c>
      <c r="C15547" t="inlineStr">
        <is>
          <t>S029</t>
        </is>
      </c>
      <c r="D15547" t="inlineStr">
        <is>
          <t>Store_029</t>
        </is>
      </c>
      <c r="E15547" t="inlineStr">
        <is>
          <t>South</t>
        </is>
      </c>
      <c r="F15547" t="inlineStr">
        <is>
          <t>P0084</t>
        </is>
      </c>
      <c r="G15547" t="inlineStr">
        <is>
          <t>Prod_0084</t>
        </is>
      </c>
      <c r="H15547" t="inlineStr">
        <is>
          <t>Beverages</t>
        </is>
      </c>
      <c r="I15547" t="n">
        <v>6</v>
      </c>
      <c r="J15547" t="n">
        <v>841.36</v>
      </c>
      <c r="K15547" t="n">
        <v>0</v>
      </c>
      <c r="L15547">
        <f>I15547*J15547*(1-K15547)</f>
        <v/>
      </c>
      <c r="M15547">
        <f>VLOOKUP(F15547,Products!A:D,4,FALSE)*I15547</f>
        <v/>
      </c>
      <c r="N15547">
        <f>L15547-M15547</f>
        <v/>
      </c>
    </row>
    <row r="15548">
      <c r="A15548" t="inlineStr">
        <is>
          <t>T1015546</t>
        </is>
      </c>
      <c r="B15548" t="inlineStr">
        <is>
          <t>2025-06-06</t>
        </is>
      </c>
      <c r="C15548" t="inlineStr">
        <is>
          <t>S004</t>
        </is>
      </c>
      <c r="D15548" t="inlineStr">
        <is>
          <t>Store_004</t>
        </is>
      </c>
      <c r="E15548" t="inlineStr">
        <is>
          <t>Central</t>
        </is>
      </c>
      <c r="F15548" t="inlineStr">
        <is>
          <t>P0071</t>
        </is>
      </c>
      <c r="G15548" t="inlineStr">
        <is>
          <t>Prod_0071</t>
        </is>
      </c>
      <c r="H15548" t="inlineStr">
        <is>
          <t>Beverages</t>
        </is>
      </c>
      <c r="I15548" t="n">
        <v>2</v>
      </c>
      <c r="J15548" t="n">
        <v>472.18</v>
      </c>
      <c r="K15548" t="n">
        <v>0.15</v>
      </c>
      <c r="L15548">
        <f>I15548*J15548*(1-K15548)</f>
        <v/>
      </c>
      <c r="M15548">
        <f>VLOOKUP(F15548,Products!A:D,4,FALSE)*I15548</f>
        <v/>
      </c>
      <c r="N15548">
        <f>L15548-M15548</f>
        <v/>
      </c>
    </row>
    <row r="15549">
      <c r="A15549" t="inlineStr">
        <is>
          <t>T1015547</t>
        </is>
      </c>
      <c r="B15549" t="inlineStr">
        <is>
          <t>2024-05-10</t>
        </is>
      </c>
      <c r="C15549" t="inlineStr">
        <is>
          <t>S041</t>
        </is>
      </c>
      <c r="D15549" t="inlineStr">
        <is>
          <t>Store_041</t>
        </is>
      </c>
      <c r="E15549" t="inlineStr">
        <is>
          <t>East</t>
        </is>
      </c>
      <c r="F15549" t="inlineStr">
        <is>
          <t>P0170</t>
        </is>
      </c>
      <c r="G15549" t="inlineStr">
        <is>
          <t>Prod_0170</t>
        </is>
      </c>
      <c r="H15549" t="inlineStr">
        <is>
          <t>Household</t>
        </is>
      </c>
      <c r="I15549" t="n">
        <v>2</v>
      </c>
      <c r="J15549" t="n">
        <v>512.86</v>
      </c>
      <c r="K15549" t="n">
        <v>0</v>
      </c>
      <c r="L15549">
        <f>I15549*J15549*(1-K15549)</f>
        <v/>
      </c>
      <c r="M15549">
        <f>VLOOKUP(F15549,Products!A:D,4,FALSE)*I15549</f>
        <v/>
      </c>
      <c r="N15549">
        <f>L15549-M15549</f>
        <v/>
      </c>
    </row>
    <row r="15550">
      <c r="A15550" t="inlineStr">
        <is>
          <t>T1015548</t>
        </is>
      </c>
      <c r="B15550" t="inlineStr">
        <is>
          <t>2024-02-21</t>
        </is>
      </c>
      <c r="C15550" t="inlineStr">
        <is>
          <t>S029</t>
        </is>
      </c>
      <c r="D15550" t="inlineStr">
        <is>
          <t>Store_029</t>
        </is>
      </c>
      <c r="E15550" t="inlineStr">
        <is>
          <t>South</t>
        </is>
      </c>
      <c r="F15550" t="inlineStr">
        <is>
          <t>P0039</t>
        </is>
      </c>
      <c r="G15550" t="inlineStr">
        <is>
          <t>Prod_0039</t>
        </is>
      </c>
      <c r="H15550" t="inlineStr">
        <is>
          <t>Household</t>
        </is>
      </c>
      <c r="I15550" t="n">
        <v>9</v>
      </c>
      <c r="J15550" t="n">
        <v>396.1</v>
      </c>
      <c r="K15550" t="n">
        <v>0.15</v>
      </c>
      <c r="L15550">
        <f>I15550*J15550*(1-K15550)</f>
        <v/>
      </c>
      <c r="M15550">
        <f>VLOOKUP(F15550,Products!A:D,4,FALSE)*I15550</f>
        <v/>
      </c>
      <c r="N15550">
        <f>L15550-M15550</f>
        <v/>
      </c>
    </row>
    <row r="15551">
      <c r="A15551" t="inlineStr">
        <is>
          <t>T1015549</t>
        </is>
      </c>
      <c r="B15551" t="inlineStr">
        <is>
          <t>2023-08-02</t>
        </is>
      </c>
      <c r="C15551" t="inlineStr">
        <is>
          <t>S036</t>
        </is>
      </c>
      <c r="D15551" t="inlineStr">
        <is>
          <t>Store_036</t>
        </is>
      </c>
      <c r="E15551" t="inlineStr">
        <is>
          <t>Central</t>
        </is>
      </c>
      <c r="F15551" t="inlineStr">
        <is>
          <t>P0081</t>
        </is>
      </c>
      <c r="G15551" t="inlineStr">
        <is>
          <t>Prod_0081</t>
        </is>
      </c>
      <c r="H15551" t="inlineStr">
        <is>
          <t>Electronics</t>
        </is>
      </c>
      <c r="I15551" t="n">
        <v>2</v>
      </c>
      <c r="J15551" t="n">
        <v>277.61</v>
      </c>
      <c r="K15551" t="n">
        <v>0</v>
      </c>
      <c r="L15551">
        <f>I15551*J15551*(1-K15551)</f>
        <v/>
      </c>
      <c r="M15551">
        <f>VLOOKUP(F15551,Products!A:D,4,FALSE)*I15551</f>
        <v/>
      </c>
      <c r="N15551">
        <f>L15551-M15551</f>
        <v/>
      </c>
    </row>
    <row r="15552">
      <c r="A15552" t="inlineStr">
        <is>
          <t>T1015550</t>
        </is>
      </c>
      <c r="B15552" t="inlineStr">
        <is>
          <t>2024-02-20</t>
        </is>
      </c>
      <c r="C15552" t="inlineStr">
        <is>
          <t>S007</t>
        </is>
      </c>
      <c r="D15552" t="inlineStr">
        <is>
          <t>Store_007</t>
        </is>
      </c>
      <c r="E15552" t="inlineStr">
        <is>
          <t>East</t>
        </is>
      </c>
      <c r="F15552" t="inlineStr">
        <is>
          <t>P0149</t>
        </is>
      </c>
      <c r="G15552" t="inlineStr">
        <is>
          <t>Prod_0149</t>
        </is>
      </c>
      <c r="H15552" t="inlineStr">
        <is>
          <t>Toys</t>
        </is>
      </c>
      <c r="I15552" t="n">
        <v>9</v>
      </c>
      <c r="J15552" t="n">
        <v>71.14</v>
      </c>
      <c r="K15552" t="n">
        <v>0</v>
      </c>
      <c r="L15552">
        <f>I15552*J15552*(1-K15552)</f>
        <v/>
      </c>
      <c r="M15552">
        <f>VLOOKUP(F15552,Products!A:D,4,FALSE)*I15552</f>
        <v/>
      </c>
      <c r="N15552">
        <f>L15552-M15552</f>
        <v/>
      </c>
    </row>
    <row r="15553">
      <c r="A15553" t="inlineStr">
        <is>
          <t>T1015551</t>
        </is>
      </c>
      <c r="B15553" t="inlineStr">
        <is>
          <t>2024-06-22</t>
        </is>
      </c>
      <c r="C15553" t="inlineStr">
        <is>
          <t>S043</t>
        </is>
      </c>
      <c r="D15553" t="inlineStr">
        <is>
          <t>Store_043</t>
        </is>
      </c>
      <c r="E15553" t="inlineStr">
        <is>
          <t>East</t>
        </is>
      </c>
      <c r="F15553" t="inlineStr">
        <is>
          <t>P0080</t>
        </is>
      </c>
      <c r="G15553" t="inlineStr">
        <is>
          <t>Prod_0080</t>
        </is>
      </c>
      <c r="H15553" t="inlineStr">
        <is>
          <t>Clothing</t>
        </is>
      </c>
      <c r="I15553" t="n">
        <v>4</v>
      </c>
      <c r="J15553" t="n">
        <v>634.8200000000001</v>
      </c>
      <c r="K15553" t="n">
        <v>0.1</v>
      </c>
      <c r="L15553">
        <f>I15553*J15553*(1-K15553)</f>
        <v/>
      </c>
      <c r="M15553">
        <f>VLOOKUP(F15553,Products!A:D,4,FALSE)*I15553</f>
        <v/>
      </c>
      <c r="N15553">
        <f>L15553-M15553</f>
        <v/>
      </c>
    </row>
    <row r="15554">
      <c r="A15554" t="inlineStr">
        <is>
          <t>T1015552</t>
        </is>
      </c>
      <c r="B15554" t="inlineStr">
        <is>
          <t>2025-01-21</t>
        </is>
      </c>
      <c r="C15554" t="inlineStr">
        <is>
          <t>S031</t>
        </is>
      </c>
      <c r="D15554" t="inlineStr">
        <is>
          <t>Store_031</t>
        </is>
      </c>
      <c r="E15554" t="inlineStr">
        <is>
          <t>Central</t>
        </is>
      </c>
      <c r="F15554" t="inlineStr">
        <is>
          <t>P0118</t>
        </is>
      </c>
      <c r="G15554" t="inlineStr">
        <is>
          <t>Prod_0118</t>
        </is>
      </c>
      <c r="H15554" t="inlineStr">
        <is>
          <t>Toys</t>
        </is>
      </c>
      <c r="I15554" t="n">
        <v>9</v>
      </c>
      <c r="J15554" t="n">
        <v>762.28</v>
      </c>
      <c r="K15554" t="n">
        <v>0</v>
      </c>
      <c r="L15554">
        <f>I15554*J15554*(1-K15554)</f>
        <v/>
      </c>
      <c r="M15554">
        <f>VLOOKUP(F15554,Products!A:D,4,FALSE)*I15554</f>
        <v/>
      </c>
      <c r="N15554">
        <f>L15554-M15554</f>
        <v/>
      </c>
    </row>
    <row r="15555">
      <c r="A15555" t="inlineStr">
        <is>
          <t>T1015553</t>
        </is>
      </c>
      <c r="B15555" t="inlineStr">
        <is>
          <t>2023-06-09</t>
        </is>
      </c>
      <c r="C15555" t="inlineStr">
        <is>
          <t>S010</t>
        </is>
      </c>
      <c r="D15555" t="inlineStr">
        <is>
          <t>Store_010</t>
        </is>
      </c>
      <c r="E15555" t="inlineStr">
        <is>
          <t>North</t>
        </is>
      </c>
      <c r="F15555" t="inlineStr">
        <is>
          <t>P0047</t>
        </is>
      </c>
      <c r="G15555" t="inlineStr">
        <is>
          <t>Prod_0047</t>
        </is>
      </c>
      <c r="H15555" t="inlineStr">
        <is>
          <t>Beverages</t>
        </is>
      </c>
      <c r="I15555" t="n">
        <v>5</v>
      </c>
      <c r="J15555" t="n">
        <v>567.3099999999999</v>
      </c>
      <c r="K15555" t="n">
        <v>0</v>
      </c>
      <c r="L15555">
        <f>I15555*J15555*(1-K15555)</f>
        <v/>
      </c>
      <c r="M15555">
        <f>VLOOKUP(F15555,Products!A:D,4,FALSE)*I15555</f>
        <v/>
      </c>
      <c r="N15555">
        <f>L15555-M15555</f>
        <v/>
      </c>
    </row>
    <row r="15556">
      <c r="A15556" t="inlineStr">
        <is>
          <t>T1015554</t>
        </is>
      </c>
      <c r="B15556" t="inlineStr">
        <is>
          <t>2025-08-29</t>
        </is>
      </c>
      <c r="C15556" t="inlineStr">
        <is>
          <t>S003</t>
        </is>
      </c>
      <c r="D15556" t="inlineStr">
        <is>
          <t>Store_003</t>
        </is>
      </c>
      <c r="E15556" t="inlineStr">
        <is>
          <t>North</t>
        </is>
      </c>
      <c r="F15556" t="inlineStr">
        <is>
          <t>P0095</t>
        </is>
      </c>
      <c r="G15556" t="inlineStr">
        <is>
          <t>Prod_0095</t>
        </is>
      </c>
      <c r="H15556" t="inlineStr">
        <is>
          <t>Food</t>
        </is>
      </c>
      <c r="I15556" t="n">
        <v>7</v>
      </c>
      <c r="J15556" t="n">
        <v>210.57</v>
      </c>
      <c r="K15556" t="n">
        <v>0</v>
      </c>
      <c r="L15556">
        <f>I15556*J15556*(1-K15556)</f>
        <v/>
      </c>
      <c r="M15556">
        <f>VLOOKUP(F15556,Products!A:D,4,FALSE)*I15556</f>
        <v/>
      </c>
      <c r="N15556">
        <f>L15556-M15556</f>
        <v/>
      </c>
    </row>
    <row r="15557">
      <c r="A15557" t="inlineStr">
        <is>
          <t>T1015555</t>
        </is>
      </c>
      <c r="B15557" t="inlineStr">
        <is>
          <t>2023-09-02</t>
        </is>
      </c>
      <c r="C15557" t="inlineStr">
        <is>
          <t>S043</t>
        </is>
      </c>
      <c r="D15557" t="inlineStr">
        <is>
          <t>Store_043</t>
        </is>
      </c>
      <c r="E15557" t="inlineStr">
        <is>
          <t>East</t>
        </is>
      </c>
      <c r="F15557" t="inlineStr">
        <is>
          <t>P0129</t>
        </is>
      </c>
      <c r="G15557" t="inlineStr">
        <is>
          <t>Prod_0129</t>
        </is>
      </c>
      <c r="H15557" t="inlineStr">
        <is>
          <t>Stationery</t>
        </is>
      </c>
      <c r="I15557" t="n">
        <v>1</v>
      </c>
      <c r="J15557" t="n">
        <v>688.78</v>
      </c>
      <c r="K15557" t="n">
        <v>0</v>
      </c>
      <c r="L15557">
        <f>I15557*J15557*(1-K15557)</f>
        <v/>
      </c>
      <c r="M15557">
        <f>VLOOKUP(F15557,Products!A:D,4,FALSE)*I15557</f>
        <v/>
      </c>
      <c r="N15557">
        <f>L15557-M15557</f>
        <v/>
      </c>
    </row>
    <row r="15558">
      <c r="A15558" t="inlineStr">
        <is>
          <t>T1015556</t>
        </is>
      </c>
      <c r="B15558" t="inlineStr">
        <is>
          <t>2023-09-13</t>
        </is>
      </c>
      <c r="C15558" t="inlineStr">
        <is>
          <t>S005</t>
        </is>
      </c>
      <c r="D15558" t="inlineStr">
        <is>
          <t>Store_005</t>
        </is>
      </c>
      <c r="E15558" t="inlineStr">
        <is>
          <t>Central</t>
        </is>
      </c>
      <c r="F15558" t="inlineStr">
        <is>
          <t>P0003</t>
        </is>
      </c>
      <c r="G15558" t="inlineStr">
        <is>
          <t>Prod_0003</t>
        </is>
      </c>
      <c r="H15558" t="inlineStr">
        <is>
          <t>Household</t>
        </is>
      </c>
      <c r="I15558" t="n">
        <v>7</v>
      </c>
      <c r="J15558" t="n">
        <v>80.45999999999999</v>
      </c>
      <c r="K15558" t="n">
        <v>0</v>
      </c>
      <c r="L15558">
        <f>I15558*J15558*(1-K15558)</f>
        <v/>
      </c>
      <c r="M15558">
        <f>VLOOKUP(F15558,Products!A:D,4,FALSE)*I15558</f>
        <v/>
      </c>
      <c r="N15558">
        <f>L15558-M15558</f>
        <v/>
      </c>
    </row>
    <row r="15559">
      <c r="A15559" t="inlineStr">
        <is>
          <t>T1015557</t>
        </is>
      </c>
      <c r="B15559" t="inlineStr">
        <is>
          <t>2023-09-04</t>
        </is>
      </c>
      <c r="C15559" t="inlineStr">
        <is>
          <t>S007</t>
        </is>
      </c>
      <c r="D15559" t="inlineStr">
        <is>
          <t>Store_007</t>
        </is>
      </c>
      <c r="E15559" t="inlineStr">
        <is>
          <t>East</t>
        </is>
      </c>
      <c r="F15559" t="inlineStr">
        <is>
          <t>P0131</t>
        </is>
      </c>
      <c r="G15559" t="inlineStr">
        <is>
          <t>Prod_0131</t>
        </is>
      </c>
      <c r="H15559" t="inlineStr">
        <is>
          <t>Beverages</t>
        </is>
      </c>
      <c r="I15559" t="n">
        <v>6</v>
      </c>
      <c r="J15559" t="n">
        <v>313.89</v>
      </c>
      <c r="K15559" t="n">
        <v>0</v>
      </c>
      <c r="L15559">
        <f>I15559*J15559*(1-K15559)</f>
        <v/>
      </c>
      <c r="M15559">
        <f>VLOOKUP(F15559,Products!A:D,4,FALSE)*I15559</f>
        <v/>
      </c>
      <c r="N15559">
        <f>L15559-M15559</f>
        <v/>
      </c>
    </row>
    <row r="15560">
      <c r="A15560" t="inlineStr">
        <is>
          <t>T1015558</t>
        </is>
      </c>
      <c r="B15560" t="inlineStr">
        <is>
          <t>2023-10-08</t>
        </is>
      </c>
      <c r="C15560" t="inlineStr">
        <is>
          <t>S025</t>
        </is>
      </c>
      <c r="D15560" t="inlineStr">
        <is>
          <t>Store_025</t>
        </is>
      </c>
      <c r="E15560" t="inlineStr">
        <is>
          <t>Central</t>
        </is>
      </c>
      <c r="F15560" t="inlineStr">
        <is>
          <t>P0065</t>
        </is>
      </c>
      <c r="G15560" t="inlineStr">
        <is>
          <t>Prod_0065</t>
        </is>
      </c>
      <c r="H15560" t="inlineStr">
        <is>
          <t>Beverages</t>
        </is>
      </c>
      <c r="I15560" t="n">
        <v>1</v>
      </c>
      <c r="J15560" t="n">
        <v>199.55</v>
      </c>
      <c r="K15560" t="n">
        <v>0.15</v>
      </c>
      <c r="L15560">
        <f>I15560*J15560*(1-K15560)</f>
        <v/>
      </c>
      <c r="M15560">
        <f>VLOOKUP(F15560,Products!A:D,4,FALSE)*I15560</f>
        <v/>
      </c>
      <c r="N15560">
        <f>L15560-M15560</f>
        <v/>
      </c>
    </row>
    <row r="15561">
      <c r="A15561" t="inlineStr">
        <is>
          <t>T1015559</t>
        </is>
      </c>
      <c r="B15561" t="inlineStr">
        <is>
          <t>2024-01-24</t>
        </is>
      </c>
      <c r="C15561" t="inlineStr">
        <is>
          <t>S016</t>
        </is>
      </c>
      <c r="D15561" t="inlineStr">
        <is>
          <t>Store_016</t>
        </is>
      </c>
      <c r="E15561" t="inlineStr">
        <is>
          <t>West</t>
        </is>
      </c>
      <c r="F15561" t="inlineStr">
        <is>
          <t>P0045</t>
        </is>
      </c>
      <c r="G15561" t="inlineStr">
        <is>
          <t>Prod_0045</t>
        </is>
      </c>
      <c r="H15561" t="inlineStr">
        <is>
          <t>Toys</t>
        </is>
      </c>
      <c r="I15561" t="n">
        <v>2</v>
      </c>
      <c r="J15561" t="n">
        <v>166.32</v>
      </c>
      <c r="K15561" t="n">
        <v>0.15</v>
      </c>
      <c r="L15561">
        <f>I15561*J15561*(1-K15561)</f>
        <v/>
      </c>
      <c r="M15561">
        <f>VLOOKUP(F15561,Products!A:D,4,FALSE)*I15561</f>
        <v/>
      </c>
      <c r="N15561">
        <f>L15561-M15561</f>
        <v/>
      </c>
    </row>
    <row r="15562">
      <c r="A15562" t="inlineStr">
        <is>
          <t>T1015560</t>
        </is>
      </c>
      <c r="B15562" t="inlineStr">
        <is>
          <t>2025-03-02</t>
        </is>
      </c>
      <c r="C15562" t="inlineStr">
        <is>
          <t>S018</t>
        </is>
      </c>
      <c r="D15562" t="inlineStr">
        <is>
          <t>Store_018</t>
        </is>
      </c>
      <c r="E15562" t="inlineStr">
        <is>
          <t>South</t>
        </is>
      </c>
      <c r="F15562" t="inlineStr">
        <is>
          <t>P0106</t>
        </is>
      </c>
      <c r="G15562" t="inlineStr">
        <is>
          <t>Prod_0106</t>
        </is>
      </c>
      <c r="H15562" t="inlineStr">
        <is>
          <t>Electronics</t>
        </is>
      </c>
      <c r="I15562" t="n">
        <v>3</v>
      </c>
      <c r="J15562" t="n">
        <v>814.3200000000001</v>
      </c>
      <c r="K15562" t="n">
        <v>0.15</v>
      </c>
      <c r="L15562">
        <f>I15562*J15562*(1-K15562)</f>
        <v/>
      </c>
      <c r="M15562">
        <f>VLOOKUP(F15562,Products!A:D,4,FALSE)*I15562</f>
        <v/>
      </c>
      <c r="N15562">
        <f>L15562-M15562</f>
        <v/>
      </c>
    </row>
    <row r="15563">
      <c r="A15563" t="inlineStr">
        <is>
          <t>T1015561</t>
        </is>
      </c>
      <c r="B15563" t="inlineStr">
        <is>
          <t>2023-03-31</t>
        </is>
      </c>
      <c r="C15563" t="inlineStr">
        <is>
          <t>S046</t>
        </is>
      </c>
      <c r="D15563" t="inlineStr">
        <is>
          <t>Store_046</t>
        </is>
      </c>
      <c r="E15563" t="inlineStr">
        <is>
          <t>South</t>
        </is>
      </c>
      <c r="F15563" t="inlineStr">
        <is>
          <t>P0116</t>
        </is>
      </c>
      <c r="G15563" t="inlineStr">
        <is>
          <t>Prod_0116</t>
        </is>
      </c>
      <c r="H15563" t="inlineStr">
        <is>
          <t>Clothing</t>
        </is>
      </c>
      <c r="I15563" t="n">
        <v>5</v>
      </c>
      <c r="J15563" t="n">
        <v>745.58</v>
      </c>
      <c r="K15563" t="n">
        <v>0</v>
      </c>
      <c r="L15563">
        <f>I15563*J15563*(1-K15563)</f>
        <v/>
      </c>
      <c r="M15563">
        <f>VLOOKUP(F15563,Products!A:D,4,FALSE)*I15563</f>
        <v/>
      </c>
      <c r="N15563">
        <f>L15563-M15563</f>
        <v/>
      </c>
    </row>
    <row r="15564">
      <c r="A15564" t="inlineStr">
        <is>
          <t>T1015562</t>
        </is>
      </c>
      <c r="B15564" t="inlineStr">
        <is>
          <t>2024-02-28</t>
        </is>
      </c>
      <c r="C15564" t="inlineStr">
        <is>
          <t>S017</t>
        </is>
      </c>
      <c r="D15564" t="inlineStr">
        <is>
          <t>Store_017</t>
        </is>
      </c>
      <c r="E15564" t="inlineStr">
        <is>
          <t>South</t>
        </is>
      </c>
      <c r="F15564" t="inlineStr">
        <is>
          <t>P0040</t>
        </is>
      </c>
      <c r="G15564" t="inlineStr">
        <is>
          <t>Prod_0040</t>
        </is>
      </c>
      <c r="H15564" t="inlineStr">
        <is>
          <t>Toys</t>
        </is>
      </c>
      <c r="I15564" t="n">
        <v>8</v>
      </c>
      <c r="J15564" t="n">
        <v>59.72</v>
      </c>
      <c r="K15564" t="n">
        <v>0.05</v>
      </c>
      <c r="L15564">
        <f>I15564*J15564*(1-K15564)</f>
        <v/>
      </c>
      <c r="M15564">
        <f>VLOOKUP(F15564,Products!A:D,4,FALSE)*I15564</f>
        <v/>
      </c>
      <c r="N15564">
        <f>L15564-M15564</f>
        <v/>
      </c>
    </row>
    <row r="15565">
      <c r="A15565" t="inlineStr">
        <is>
          <t>T1015563</t>
        </is>
      </c>
      <c r="B15565" t="inlineStr">
        <is>
          <t>2023-03-26</t>
        </is>
      </c>
      <c r="C15565" t="inlineStr">
        <is>
          <t>S008</t>
        </is>
      </c>
      <c r="D15565" t="inlineStr">
        <is>
          <t>Store_008</t>
        </is>
      </c>
      <c r="E15565" t="inlineStr">
        <is>
          <t>East</t>
        </is>
      </c>
      <c r="F15565" t="inlineStr">
        <is>
          <t>P0185</t>
        </is>
      </c>
      <c r="G15565" t="inlineStr">
        <is>
          <t>Prod_0185</t>
        </is>
      </c>
      <c r="H15565" t="inlineStr">
        <is>
          <t>Food</t>
        </is>
      </c>
      <c r="I15565" t="n">
        <v>5</v>
      </c>
      <c r="J15565" t="n">
        <v>523.98</v>
      </c>
      <c r="K15565" t="n">
        <v>0.15</v>
      </c>
      <c r="L15565">
        <f>I15565*J15565*(1-K15565)</f>
        <v/>
      </c>
      <c r="M15565">
        <f>VLOOKUP(F15565,Products!A:D,4,FALSE)*I15565</f>
        <v/>
      </c>
      <c r="N15565">
        <f>L15565-M15565</f>
        <v/>
      </c>
    </row>
    <row r="15566">
      <c r="A15566" t="inlineStr">
        <is>
          <t>T1015564</t>
        </is>
      </c>
      <c r="B15566" t="inlineStr">
        <is>
          <t>2023-07-26</t>
        </is>
      </c>
      <c r="C15566" t="inlineStr">
        <is>
          <t>S035</t>
        </is>
      </c>
      <c r="D15566" t="inlineStr">
        <is>
          <t>Store_035</t>
        </is>
      </c>
      <c r="E15566" t="inlineStr">
        <is>
          <t>Central</t>
        </is>
      </c>
      <c r="F15566" t="inlineStr">
        <is>
          <t>P0168</t>
        </is>
      </c>
      <c r="G15566" t="inlineStr">
        <is>
          <t>Prod_0168</t>
        </is>
      </c>
      <c r="H15566" t="inlineStr">
        <is>
          <t>Electronics</t>
        </is>
      </c>
      <c r="I15566" t="n">
        <v>8</v>
      </c>
      <c r="J15566" t="n">
        <v>64.61</v>
      </c>
      <c r="K15566" t="n">
        <v>0</v>
      </c>
      <c r="L15566">
        <f>I15566*J15566*(1-K15566)</f>
        <v/>
      </c>
      <c r="M15566">
        <f>VLOOKUP(F15566,Products!A:D,4,FALSE)*I15566</f>
        <v/>
      </c>
      <c r="N15566">
        <f>L15566-M15566</f>
        <v/>
      </c>
    </row>
    <row r="15567">
      <c r="A15567" t="inlineStr">
        <is>
          <t>T1015565</t>
        </is>
      </c>
      <c r="B15567" t="inlineStr">
        <is>
          <t>2023-09-03</t>
        </is>
      </c>
      <c r="C15567" t="inlineStr">
        <is>
          <t>S019</t>
        </is>
      </c>
      <c r="D15567" t="inlineStr">
        <is>
          <t>Store_019</t>
        </is>
      </c>
      <c r="E15567" t="inlineStr">
        <is>
          <t>East</t>
        </is>
      </c>
      <c r="F15567" t="inlineStr">
        <is>
          <t>P0071</t>
        </is>
      </c>
      <c r="G15567" t="inlineStr">
        <is>
          <t>Prod_0071</t>
        </is>
      </c>
      <c r="H15567" t="inlineStr">
        <is>
          <t>Beverages</t>
        </is>
      </c>
      <c r="I15567" t="n">
        <v>2</v>
      </c>
      <c r="J15567" t="n">
        <v>600.5599999999999</v>
      </c>
      <c r="K15567" t="n">
        <v>0.1</v>
      </c>
      <c r="L15567">
        <f>I15567*J15567*(1-K15567)</f>
        <v/>
      </c>
      <c r="M15567">
        <f>VLOOKUP(F15567,Products!A:D,4,FALSE)*I15567</f>
        <v/>
      </c>
      <c r="N15567">
        <f>L15567-M15567</f>
        <v/>
      </c>
    </row>
    <row r="15568">
      <c r="A15568" t="inlineStr">
        <is>
          <t>T1015566</t>
        </is>
      </c>
      <c r="B15568" t="inlineStr">
        <is>
          <t>2024-06-15</t>
        </is>
      </c>
      <c r="C15568" t="inlineStr">
        <is>
          <t>S041</t>
        </is>
      </c>
      <c r="D15568" t="inlineStr">
        <is>
          <t>Store_041</t>
        </is>
      </c>
      <c r="E15568" t="inlineStr">
        <is>
          <t>East</t>
        </is>
      </c>
      <c r="F15568" t="inlineStr">
        <is>
          <t>P0012</t>
        </is>
      </c>
      <c r="G15568" t="inlineStr">
        <is>
          <t>Prod_0012</t>
        </is>
      </c>
      <c r="H15568" t="inlineStr">
        <is>
          <t>Food</t>
        </is>
      </c>
      <c r="I15568" t="n">
        <v>6</v>
      </c>
      <c r="J15568" t="n">
        <v>870.86</v>
      </c>
      <c r="K15568" t="n">
        <v>0.15</v>
      </c>
      <c r="L15568">
        <f>I15568*J15568*(1-K15568)</f>
        <v/>
      </c>
      <c r="M15568">
        <f>VLOOKUP(F15568,Products!A:D,4,FALSE)*I15568</f>
        <v/>
      </c>
      <c r="N15568">
        <f>L15568-M15568</f>
        <v/>
      </c>
    </row>
    <row r="15569">
      <c r="A15569" t="inlineStr">
        <is>
          <t>T1015567</t>
        </is>
      </c>
      <c r="B15569" t="inlineStr">
        <is>
          <t>2024-07-24</t>
        </is>
      </c>
      <c r="C15569" t="inlineStr">
        <is>
          <t>S048</t>
        </is>
      </c>
      <c r="D15569" t="inlineStr">
        <is>
          <t>Store_048</t>
        </is>
      </c>
      <c r="E15569" t="inlineStr">
        <is>
          <t>South</t>
        </is>
      </c>
      <c r="F15569" t="inlineStr">
        <is>
          <t>P0142</t>
        </is>
      </c>
      <c r="G15569" t="inlineStr">
        <is>
          <t>Prod_0142</t>
        </is>
      </c>
      <c r="H15569" t="inlineStr">
        <is>
          <t>Household</t>
        </is>
      </c>
      <c r="I15569" t="n">
        <v>2</v>
      </c>
      <c r="J15569" t="n">
        <v>209.3</v>
      </c>
      <c r="K15569" t="n">
        <v>0.1</v>
      </c>
      <c r="L15569">
        <f>I15569*J15569*(1-K15569)</f>
        <v/>
      </c>
      <c r="M15569">
        <f>VLOOKUP(F15569,Products!A:D,4,FALSE)*I15569</f>
        <v/>
      </c>
      <c r="N15569">
        <f>L15569-M15569</f>
        <v/>
      </c>
    </row>
    <row r="15570">
      <c r="A15570" t="inlineStr">
        <is>
          <t>T1015568</t>
        </is>
      </c>
      <c r="B15570" t="inlineStr">
        <is>
          <t>2023-02-10</t>
        </is>
      </c>
      <c r="C15570" t="inlineStr">
        <is>
          <t>S011</t>
        </is>
      </c>
      <c r="D15570" t="inlineStr">
        <is>
          <t>Store_011</t>
        </is>
      </c>
      <c r="E15570" t="inlineStr">
        <is>
          <t>South</t>
        </is>
      </c>
      <c r="F15570" t="inlineStr">
        <is>
          <t>P0070</t>
        </is>
      </c>
      <c r="G15570" t="inlineStr">
        <is>
          <t>Prod_0070</t>
        </is>
      </c>
      <c r="H15570" t="inlineStr">
        <is>
          <t>Beverages</t>
        </is>
      </c>
      <c r="I15570" t="n">
        <v>1</v>
      </c>
      <c r="J15570" t="n">
        <v>516.78</v>
      </c>
      <c r="K15570" t="n">
        <v>0.15</v>
      </c>
      <c r="L15570">
        <f>I15570*J15570*(1-K15570)</f>
        <v/>
      </c>
      <c r="M15570">
        <f>VLOOKUP(F15570,Products!A:D,4,FALSE)*I15570</f>
        <v/>
      </c>
      <c r="N15570">
        <f>L15570-M15570</f>
        <v/>
      </c>
    </row>
    <row r="15571">
      <c r="A15571" t="inlineStr">
        <is>
          <t>T1015569</t>
        </is>
      </c>
      <c r="B15571" t="inlineStr">
        <is>
          <t>2023-11-07</t>
        </is>
      </c>
      <c r="C15571" t="inlineStr">
        <is>
          <t>S021</t>
        </is>
      </c>
      <c r="D15571" t="inlineStr">
        <is>
          <t>Store_021</t>
        </is>
      </c>
      <c r="E15571" t="inlineStr">
        <is>
          <t>North</t>
        </is>
      </c>
      <c r="F15571" t="inlineStr">
        <is>
          <t>P0121</t>
        </is>
      </c>
      <c r="G15571" t="inlineStr">
        <is>
          <t>Prod_0121</t>
        </is>
      </c>
      <c r="H15571" t="inlineStr">
        <is>
          <t>Clothing</t>
        </is>
      </c>
      <c r="I15571" t="n">
        <v>7</v>
      </c>
      <c r="J15571" t="n">
        <v>814.45</v>
      </c>
      <c r="K15571" t="n">
        <v>0.05</v>
      </c>
      <c r="L15571">
        <f>I15571*J15571*(1-K15571)</f>
        <v/>
      </c>
      <c r="M15571">
        <f>VLOOKUP(F15571,Products!A:D,4,FALSE)*I15571</f>
        <v/>
      </c>
      <c r="N15571">
        <f>L15571-M15571</f>
        <v/>
      </c>
    </row>
    <row r="15572">
      <c r="A15572" t="inlineStr">
        <is>
          <t>T1015570</t>
        </is>
      </c>
      <c r="B15572" t="inlineStr">
        <is>
          <t>2023-06-10</t>
        </is>
      </c>
      <c r="C15572" t="inlineStr">
        <is>
          <t>S012</t>
        </is>
      </c>
      <c r="D15572" t="inlineStr">
        <is>
          <t>Store_012</t>
        </is>
      </c>
      <c r="E15572" t="inlineStr">
        <is>
          <t>South</t>
        </is>
      </c>
      <c r="F15572" t="inlineStr">
        <is>
          <t>P0073</t>
        </is>
      </c>
      <c r="G15572" t="inlineStr">
        <is>
          <t>Prod_0073</t>
        </is>
      </c>
      <c r="H15572" t="inlineStr">
        <is>
          <t>Food</t>
        </is>
      </c>
      <c r="I15572" t="n">
        <v>9</v>
      </c>
      <c r="J15572" t="n">
        <v>593.24</v>
      </c>
      <c r="K15572" t="n">
        <v>0</v>
      </c>
      <c r="L15572">
        <f>I15572*J15572*(1-K15572)</f>
        <v/>
      </c>
      <c r="M15572">
        <f>VLOOKUP(F15572,Products!A:D,4,FALSE)*I15572</f>
        <v/>
      </c>
      <c r="N15572">
        <f>L15572-M15572</f>
        <v/>
      </c>
    </row>
    <row r="15573">
      <c r="A15573" t="inlineStr">
        <is>
          <t>T1015571</t>
        </is>
      </c>
      <c r="B15573" t="inlineStr">
        <is>
          <t>2023-03-30</t>
        </is>
      </c>
      <c r="C15573" t="inlineStr">
        <is>
          <t>S030</t>
        </is>
      </c>
      <c r="D15573" t="inlineStr">
        <is>
          <t>Store_030</t>
        </is>
      </c>
      <c r="E15573" t="inlineStr">
        <is>
          <t>North</t>
        </is>
      </c>
      <c r="F15573" t="inlineStr">
        <is>
          <t>P0039</t>
        </is>
      </c>
      <c r="G15573" t="inlineStr">
        <is>
          <t>Prod_0039</t>
        </is>
      </c>
      <c r="H15573" t="inlineStr">
        <is>
          <t>Household</t>
        </is>
      </c>
      <c r="I15573" t="n">
        <v>5</v>
      </c>
      <c r="J15573" t="n">
        <v>376.37</v>
      </c>
      <c r="K15573" t="n">
        <v>0.1</v>
      </c>
      <c r="L15573">
        <f>I15573*J15573*(1-K15573)</f>
        <v/>
      </c>
      <c r="M15573">
        <f>VLOOKUP(F15573,Products!A:D,4,FALSE)*I15573</f>
        <v/>
      </c>
      <c r="N15573">
        <f>L15573-M15573</f>
        <v/>
      </c>
    </row>
    <row r="15574">
      <c r="A15574" t="inlineStr">
        <is>
          <t>T1015572</t>
        </is>
      </c>
      <c r="B15574" t="inlineStr">
        <is>
          <t>2023-09-04</t>
        </is>
      </c>
      <c r="C15574" t="inlineStr">
        <is>
          <t>S004</t>
        </is>
      </c>
      <c r="D15574" t="inlineStr">
        <is>
          <t>Store_004</t>
        </is>
      </c>
      <c r="E15574" t="inlineStr">
        <is>
          <t>Central</t>
        </is>
      </c>
      <c r="F15574" t="inlineStr">
        <is>
          <t>P0199</t>
        </is>
      </c>
      <c r="G15574" t="inlineStr">
        <is>
          <t>Prod_0199</t>
        </is>
      </c>
      <c r="H15574" t="inlineStr">
        <is>
          <t>Beverages</t>
        </is>
      </c>
      <c r="I15574" t="n">
        <v>9</v>
      </c>
      <c r="J15574" t="n">
        <v>98.28</v>
      </c>
      <c r="K15574" t="n">
        <v>0</v>
      </c>
      <c r="L15574">
        <f>I15574*J15574*(1-K15574)</f>
        <v/>
      </c>
      <c r="M15574">
        <f>VLOOKUP(F15574,Products!A:D,4,FALSE)*I15574</f>
        <v/>
      </c>
      <c r="N15574">
        <f>L15574-M15574</f>
        <v/>
      </c>
    </row>
    <row r="15575">
      <c r="A15575" t="inlineStr">
        <is>
          <t>T1015573</t>
        </is>
      </c>
      <c r="B15575" t="inlineStr">
        <is>
          <t>2023-09-21</t>
        </is>
      </c>
      <c r="C15575" t="inlineStr">
        <is>
          <t>S040</t>
        </is>
      </c>
      <c r="D15575" t="inlineStr">
        <is>
          <t>Store_040</t>
        </is>
      </c>
      <c r="E15575" t="inlineStr">
        <is>
          <t>Central</t>
        </is>
      </c>
      <c r="F15575" t="inlineStr">
        <is>
          <t>P0156</t>
        </is>
      </c>
      <c r="G15575" t="inlineStr">
        <is>
          <t>Prod_0156</t>
        </is>
      </c>
      <c r="H15575" t="inlineStr">
        <is>
          <t>Toys</t>
        </is>
      </c>
      <c r="I15575" t="n">
        <v>2</v>
      </c>
      <c r="J15575" t="n">
        <v>360.23</v>
      </c>
      <c r="K15575" t="n">
        <v>0.15</v>
      </c>
      <c r="L15575">
        <f>I15575*J15575*(1-K15575)</f>
        <v/>
      </c>
      <c r="M15575">
        <f>VLOOKUP(F15575,Products!A:D,4,FALSE)*I15575</f>
        <v/>
      </c>
      <c r="N15575">
        <f>L15575-M15575</f>
        <v/>
      </c>
    </row>
    <row r="15576">
      <c r="A15576" t="inlineStr">
        <is>
          <t>T1015574</t>
        </is>
      </c>
      <c r="B15576" t="inlineStr">
        <is>
          <t>2024-01-02</t>
        </is>
      </c>
      <c r="C15576" t="inlineStr">
        <is>
          <t>S002</t>
        </is>
      </c>
      <c r="D15576" t="inlineStr">
        <is>
          <t>Store_002</t>
        </is>
      </c>
      <c r="E15576" t="inlineStr">
        <is>
          <t>South</t>
        </is>
      </c>
      <c r="F15576" t="inlineStr">
        <is>
          <t>P0191</t>
        </is>
      </c>
      <c r="G15576" t="inlineStr">
        <is>
          <t>Prod_0191</t>
        </is>
      </c>
      <c r="H15576" t="inlineStr">
        <is>
          <t>Food</t>
        </is>
      </c>
      <c r="I15576" t="n">
        <v>1</v>
      </c>
      <c r="J15576" t="n">
        <v>537.85</v>
      </c>
      <c r="K15576" t="n">
        <v>0.2</v>
      </c>
      <c r="L15576">
        <f>I15576*J15576*(1-K15576)</f>
        <v/>
      </c>
      <c r="M15576">
        <f>VLOOKUP(F15576,Products!A:D,4,FALSE)*I15576</f>
        <v/>
      </c>
      <c r="N15576">
        <f>L15576-M15576</f>
        <v/>
      </c>
    </row>
    <row r="15577">
      <c r="A15577" t="inlineStr">
        <is>
          <t>T1015575</t>
        </is>
      </c>
      <c r="B15577" t="inlineStr">
        <is>
          <t>2024-11-20</t>
        </is>
      </c>
      <c r="C15577" t="inlineStr">
        <is>
          <t>S011</t>
        </is>
      </c>
      <c r="D15577" t="inlineStr">
        <is>
          <t>Store_011</t>
        </is>
      </c>
      <c r="E15577" t="inlineStr">
        <is>
          <t>South</t>
        </is>
      </c>
      <c r="F15577" t="inlineStr">
        <is>
          <t>P0137</t>
        </is>
      </c>
      <c r="G15577" t="inlineStr">
        <is>
          <t>Prod_0137</t>
        </is>
      </c>
      <c r="H15577" t="inlineStr">
        <is>
          <t>Electronics</t>
        </is>
      </c>
      <c r="I15577" t="n">
        <v>6</v>
      </c>
      <c r="J15577" t="n">
        <v>152.3</v>
      </c>
      <c r="K15577" t="n">
        <v>0.2</v>
      </c>
      <c r="L15577">
        <f>I15577*J15577*(1-K15577)</f>
        <v/>
      </c>
      <c r="M15577">
        <f>VLOOKUP(F15577,Products!A:D,4,FALSE)*I15577</f>
        <v/>
      </c>
      <c r="N15577">
        <f>L15577-M15577</f>
        <v/>
      </c>
    </row>
    <row r="15578">
      <c r="A15578" t="inlineStr">
        <is>
          <t>T1015576</t>
        </is>
      </c>
      <c r="B15578" t="inlineStr">
        <is>
          <t>2024-04-12</t>
        </is>
      </c>
      <c r="C15578" t="inlineStr">
        <is>
          <t>S043</t>
        </is>
      </c>
      <c r="D15578" t="inlineStr">
        <is>
          <t>Store_043</t>
        </is>
      </c>
      <c r="E15578" t="inlineStr">
        <is>
          <t>East</t>
        </is>
      </c>
      <c r="F15578" t="inlineStr">
        <is>
          <t>P0029</t>
        </is>
      </c>
      <c r="G15578" t="inlineStr">
        <is>
          <t>Prod_0029</t>
        </is>
      </c>
      <c r="H15578" t="inlineStr">
        <is>
          <t>Clothing</t>
        </is>
      </c>
      <c r="I15578" t="n">
        <v>1</v>
      </c>
      <c r="J15578" t="n">
        <v>527.8099999999999</v>
      </c>
      <c r="K15578" t="n">
        <v>0</v>
      </c>
      <c r="L15578">
        <f>I15578*J15578*(1-K15578)</f>
        <v/>
      </c>
      <c r="M15578">
        <f>VLOOKUP(F15578,Products!A:D,4,FALSE)*I15578</f>
        <v/>
      </c>
      <c r="N15578">
        <f>L15578-M15578</f>
        <v/>
      </c>
    </row>
    <row r="15579">
      <c r="A15579" t="inlineStr">
        <is>
          <t>T1015577</t>
        </is>
      </c>
      <c r="B15579" t="inlineStr">
        <is>
          <t>2023-10-01</t>
        </is>
      </c>
      <c r="C15579" t="inlineStr">
        <is>
          <t>S033</t>
        </is>
      </c>
      <c r="D15579" t="inlineStr">
        <is>
          <t>Store_033</t>
        </is>
      </c>
      <c r="E15579" t="inlineStr">
        <is>
          <t>North</t>
        </is>
      </c>
      <c r="F15579" t="inlineStr">
        <is>
          <t>P0054</t>
        </is>
      </c>
      <c r="G15579" t="inlineStr">
        <is>
          <t>Prod_0054</t>
        </is>
      </c>
      <c r="H15579" t="inlineStr">
        <is>
          <t>Food</t>
        </is>
      </c>
      <c r="I15579" t="n">
        <v>1</v>
      </c>
      <c r="J15579" t="n">
        <v>513.79</v>
      </c>
      <c r="K15579" t="n">
        <v>0.15</v>
      </c>
      <c r="L15579">
        <f>I15579*J15579*(1-K15579)</f>
        <v/>
      </c>
      <c r="M15579">
        <f>VLOOKUP(F15579,Products!A:D,4,FALSE)*I15579</f>
        <v/>
      </c>
      <c r="N15579">
        <f>L15579-M15579</f>
        <v/>
      </c>
    </row>
    <row r="15580">
      <c r="A15580" t="inlineStr">
        <is>
          <t>T1015578</t>
        </is>
      </c>
      <c r="B15580" t="inlineStr">
        <is>
          <t>2023-08-23</t>
        </is>
      </c>
      <c r="C15580" t="inlineStr">
        <is>
          <t>S050</t>
        </is>
      </c>
      <c r="D15580" t="inlineStr">
        <is>
          <t>Store_050</t>
        </is>
      </c>
      <c r="E15580" t="inlineStr">
        <is>
          <t>South</t>
        </is>
      </c>
      <c r="F15580" t="inlineStr">
        <is>
          <t>P0028</t>
        </is>
      </c>
      <c r="G15580" t="inlineStr">
        <is>
          <t>Prod_0028</t>
        </is>
      </c>
      <c r="H15580" t="inlineStr">
        <is>
          <t>Food</t>
        </is>
      </c>
      <c r="I15580" t="n">
        <v>4</v>
      </c>
      <c r="J15580" t="n">
        <v>506.96</v>
      </c>
      <c r="K15580" t="n">
        <v>0</v>
      </c>
      <c r="L15580">
        <f>I15580*J15580*(1-K15580)</f>
        <v/>
      </c>
      <c r="M15580">
        <f>VLOOKUP(F15580,Products!A:D,4,FALSE)*I15580</f>
        <v/>
      </c>
      <c r="N15580">
        <f>L15580-M15580</f>
        <v/>
      </c>
    </row>
    <row r="15581">
      <c r="A15581" t="inlineStr">
        <is>
          <t>T1015579</t>
        </is>
      </c>
      <c r="B15581" t="inlineStr">
        <is>
          <t>2025-04-28</t>
        </is>
      </c>
      <c r="C15581" t="inlineStr">
        <is>
          <t>S043</t>
        </is>
      </c>
      <c r="D15581" t="inlineStr">
        <is>
          <t>Store_043</t>
        </is>
      </c>
      <c r="E15581" t="inlineStr">
        <is>
          <t>East</t>
        </is>
      </c>
      <c r="F15581" t="inlineStr">
        <is>
          <t>P0122</t>
        </is>
      </c>
      <c r="G15581" t="inlineStr">
        <is>
          <t>Prod_0122</t>
        </is>
      </c>
      <c r="H15581" t="inlineStr">
        <is>
          <t>Beverages</t>
        </is>
      </c>
      <c r="I15581" t="n">
        <v>9</v>
      </c>
      <c r="J15581" t="n">
        <v>765.87</v>
      </c>
      <c r="K15581" t="n">
        <v>0.1</v>
      </c>
      <c r="L15581">
        <f>I15581*J15581*(1-K15581)</f>
        <v/>
      </c>
      <c r="M15581">
        <f>VLOOKUP(F15581,Products!A:D,4,FALSE)*I15581</f>
        <v/>
      </c>
      <c r="N15581">
        <f>L15581-M15581</f>
        <v/>
      </c>
    </row>
    <row r="15582">
      <c r="A15582" t="inlineStr">
        <is>
          <t>T1015580</t>
        </is>
      </c>
      <c r="B15582" t="inlineStr">
        <is>
          <t>2025-03-18</t>
        </is>
      </c>
      <c r="C15582" t="inlineStr">
        <is>
          <t>S024</t>
        </is>
      </c>
      <c r="D15582" t="inlineStr">
        <is>
          <t>Store_024</t>
        </is>
      </c>
      <c r="E15582" t="inlineStr">
        <is>
          <t>South</t>
        </is>
      </c>
      <c r="F15582" t="inlineStr">
        <is>
          <t>P0059</t>
        </is>
      </c>
      <c r="G15582" t="inlineStr">
        <is>
          <t>Prod_0059</t>
        </is>
      </c>
      <c r="H15582" t="inlineStr">
        <is>
          <t>Beverages</t>
        </is>
      </c>
      <c r="I15582" t="n">
        <v>7</v>
      </c>
      <c r="J15582" t="n">
        <v>589.39</v>
      </c>
      <c r="K15582" t="n">
        <v>0</v>
      </c>
      <c r="L15582">
        <f>I15582*J15582*(1-K15582)</f>
        <v/>
      </c>
      <c r="M15582">
        <f>VLOOKUP(F15582,Products!A:D,4,FALSE)*I15582</f>
        <v/>
      </c>
      <c r="N15582">
        <f>L15582-M15582</f>
        <v/>
      </c>
    </row>
    <row r="15583">
      <c r="A15583" t="inlineStr">
        <is>
          <t>T1015581</t>
        </is>
      </c>
      <c r="B15583" t="inlineStr">
        <is>
          <t>2023-09-07</t>
        </is>
      </c>
      <c r="C15583" t="inlineStr">
        <is>
          <t>S039</t>
        </is>
      </c>
      <c r="D15583" t="inlineStr">
        <is>
          <t>Store_039</t>
        </is>
      </c>
      <c r="E15583" t="inlineStr">
        <is>
          <t>North</t>
        </is>
      </c>
      <c r="F15583" t="inlineStr">
        <is>
          <t>P0158</t>
        </is>
      </c>
      <c r="G15583" t="inlineStr">
        <is>
          <t>Prod_0158</t>
        </is>
      </c>
      <c r="H15583" t="inlineStr">
        <is>
          <t>Beverages</t>
        </is>
      </c>
      <c r="I15583" t="n">
        <v>7</v>
      </c>
      <c r="J15583" t="n">
        <v>296.84</v>
      </c>
      <c r="K15583" t="n">
        <v>0.2</v>
      </c>
      <c r="L15583">
        <f>I15583*J15583*(1-K15583)</f>
        <v/>
      </c>
      <c r="M15583">
        <f>VLOOKUP(F15583,Products!A:D,4,FALSE)*I15583</f>
        <v/>
      </c>
      <c r="N15583">
        <f>L15583-M15583</f>
        <v/>
      </c>
    </row>
    <row r="15584">
      <c r="A15584" t="inlineStr">
        <is>
          <t>T1015582</t>
        </is>
      </c>
      <c r="B15584" t="inlineStr">
        <is>
          <t>2025-03-21</t>
        </is>
      </c>
      <c r="C15584" t="inlineStr">
        <is>
          <t>S046</t>
        </is>
      </c>
      <c r="D15584" t="inlineStr">
        <is>
          <t>Store_046</t>
        </is>
      </c>
      <c r="E15584" t="inlineStr">
        <is>
          <t>South</t>
        </is>
      </c>
      <c r="F15584" t="inlineStr">
        <is>
          <t>P0076</t>
        </is>
      </c>
      <c r="G15584" t="inlineStr">
        <is>
          <t>Prod_0076</t>
        </is>
      </c>
      <c r="H15584" t="inlineStr">
        <is>
          <t>Clothing</t>
        </is>
      </c>
      <c r="I15584" t="n">
        <v>5</v>
      </c>
      <c r="J15584" t="n">
        <v>435.34</v>
      </c>
      <c r="K15584" t="n">
        <v>0.1</v>
      </c>
      <c r="L15584">
        <f>I15584*J15584*(1-K15584)</f>
        <v/>
      </c>
      <c r="M15584">
        <f>VLOOKUP(F15584,Products!A:D,4,FALSE)*I15584</f>
        <v/>
      </c>
      <c r="N15584">
        <f>L15584-M15584</f>
        <v/>
      </c>
    </row>
    <row r="15585">
      <c r="A15585" t="inlineStr">
        <is>
          <t>T1015583</t>
        </is>
      </c>
      <c r="B15585" t="inlineStr">
        <is>
          <t>2025-03-23</t>
        </is>
      </c>
      <c r="C15585" t="inlineStr">
        <is>
          <t>S029</t>
        </is>
      </c>
      <c r="D15585" t="inlineStr">
        <is>
          <t>Store_029</t>
        </is>
      </c>
      <c r="E15585" t="inlineStr">
        <is>
          <t>South</t>
        </is>
      </c>
      <c r="F15585" t="inlineStr">
        <is>
          <t>P0064</t>
        </is>
      </c>
      <c r="G15585" t="inlineStr">
        <is>
          <t>Prod_0064</t>
        </is>
      </c>
      <c r="H15585" t="inlineStr">
        <is>
          <t>Beverages</t>
        </is>
      </c>
      <c r="I15585" t="n">
        <v>9</v>
      </c>
      <c r="J15585" t="n">
        <v>616.09</v>
      </c>
      <c r="K15585" t="n">
        <v>0.1</v>
      </c>
      <c r="L15585">
        <f>I15585*J15585*(1-K15585)</f>
        <v/>
      </c>
      <c r="M15585">
        <f>VLOOKUP(F15585,Products!A:D,4,FALSE)*I15585</f>
        <v/>
      </c>
      <c r="N15585">
        <f>L15585-M15585</f>
        <v/>
      </c>
    </row>
    <row r="15586">
      <c r="A15586" t="inlineStr">
        <is>
          <t>T1015584</t>
        </is>
      </c>
      <c r="B15586" t="inlineStr">
        <is>
          <t>2024-09-11</t>
        </is>
      </c>
      <c r="C15586" t="inlineStr">
        <is>
          <t>S006</t>
        </is>
      </c>
      <c r="D15586" t="inlineStr">
        <is>
          <t>Store_006</t>
        </is>
      </c>
      <c r="E15586" t="inlineStr">
        <is>
          <t>East</t>
        </is>
      </c>
      <c r="F15586" t="inlineStr">
        <is>
          <t>P0111</t>
        </is>
      </c>
      <c r="G15586" t="inlineStr">
        <is>
          <t>Prod_0111</t>
        </is>
      </c>
      <c r="H15586" t="inlineStr">
        <is>
          <t>Clothing</t>
        </is>
      </c>
      <c r="I15586" t="n">
        <v>6</v>
      </c>
      <c r="J15586" t="n">
        <v>486.19</v>
      </c>
      <c r="K15586" t="n">
        <v>0.1</v>
      </c>
      <c r="L15586">
        <f>I15586*J15586*(1-K15586)</f>
        <v/>
      </c>
      <c r="M15586">
        <f>VLOOKUP(F15586,Products!A:D,4,FALSE)*I15586</f>
        <v/>
      </c>
      <c r="N15586">
        <f>L15586-M15586</f>
        <v/>
      </c>
    </row>
    <row r="15587">
      <c r="A15587" t="inlineStr">
        <is>
          <t>T1015585</t>
        </is>
      </c>
      <c r="B15587" t="inlineStr">
        <is>
          <t>2023-12-30</t>
        </is>
      </c>
      <c r="C15587" t="inlineStr">
        <is>
          <t>S025</t>
        </is>
      </c>
      <c r="D15587" t="inlineStr">
        <is>
          <t>Store_025</t>
        </is>
      </c>
      <c r="E15587" t="inlineStr">
        <is>
          <t>Central</t>
        </is>
      </c>
      <c r="F15587" t="inlineStr">
        <is>
          <t>P0020</t>
        </is>
      </c>
      <c r="G15587" t="inlineStr">
        <is>
          <t>Prod_0020</t>
        </is>
      </c>
      <c r="H15587" t="inlineStr">
        <is>
          <t>Beverages</t>
        </is>
      </c>
      <c r="I15587" t="n">
        <v>1</v>
      </c>
      <c r="J15587" t="n">
        <v>677.59</v>
      </c>
      <c r="K15587" t="n">
        <v>0</v>
      </c>
      <c r="L15587">
        <f>I15587*J15587*(1-K15587)</f>
        <v/>
      </c>
      <c r="M15587">
        <f>VLOOKUP(F15587,Products!A:D,4,FALSE)*I15587</f>
        <v/>
      </c>
      <c r="N15587">
        <f>L15587-M15587</f>
        <v/>
      </c>
    </row>
    <row r="15588">
      <c r="A15588" t="inlineStr">
        <is>
          <t>T1015586</t>
        </is>
      </c>
      <c r="B15588" t="inlineStr">
        <is>
          <t>2024-02-29</t>
        </is>
      </c>
      <c r="C15588" t="inlineStr">
        <is>
          <t>S014</t>
        </is>
      </c>
      <c r="D15588" t="inlineStr">
        <is>
          <t>Store_014</t>
        </is>
      </c>
      <c r="E15588" t="inlineStr">
        <is>
          <t>West</t>
        </is>
      </c>
      <c r="F15588" t="inlineStr">
        <is>
          <t>P0133</t>
        </is>
      </c>
      <c r="G15588" t="inlineStr">
        <is>
          <t>Prod_0133</t>
        </is>
      </c>
      <c r="H15588" t="inlineStr">
        <is>
          <t>Stationery</t>
        </is>
      </c>
      <c r="I15588" t="n">
        <v>7</v>
      </c>
      <c r="J15588" t="n">
        <v>350.48</v>
      </c>
      <c r="K15588" t="n">
        <v>0.05</v>
      </c>
      <c r="L15588">
        <f>I15588*J15588*(1-K15588)</f>
        <v/>
      </c>
      <c r="M15588">
        <f>VLOOKUP(F15588,Products!A:D,4,FALSE)*I15588</f>
        <v/>
      </c>
      <c r="N15588">
        <f>L15588-M15588</f>
        <v/>
      </c>
    </row>
    <row r="15589">
      <c r="A15589" t="inlineStr">
        <is>
          <t>T1015587</t>
        </is>
      </c>
      <c r="B15589" t="inlineStr">
        <is>
          <t>2025-01-09</t>
        </is>
      </c>
      <c r="C15589" t="inlineStr">
        <is>
          <t>S036</t>
        </is>
      </c>
      <c r="D15589" t="inlineStr">
        <is>
          <t>Store_036</t>
        </is>
      </c>
      <c r="E15589" t="inlineStr">
        <is>
          <t>Central</t>
        </is>
      </c>
      <c r="F15589" t="inlineStr">
        <is>
          <t>P0096</t>
        </is>
      </c>
      <c r="G15589" t="inlineStr">
        <is>
          <t>Prod_0096</t>
        </is>
      </c>
      <c r="H15589" t="inlineStr">
        <is>
          <t>Beverages</t>
        </is>
      </c>
      <c r="I15589" t="n">
        <v>4</v>
      </c>
      <c r="J15589" t="n">
        <v>435.38</v>
      </c>
      <c r="K15589" t="n">
        <v>0.1</v>
      </c>
      <c r="L15589">
        <f>I15589*J15589*(1-K15589)</f>
        <v/>
      </c>
      <c r="M15589">
        <f>VLOOKUP(F15589,Products!A:D,4,FALSE)*I15589</f>
        <v/>
      </c>
      <c r="N15589">
        <f>L15589-M15589</f>
        <v/>
      </c>
    </row>
    <row r="15590">
      <c r="A15590" t="inlineStr">
        <is>
          <t>T1015588</t>
        </is>
      </c>
      <c r="B15590" t="inlineStr">
        <is>
          <t>2024-04-28</t>
        </is>
      </c>
      <c r="C15590" t="inlineStr">
        <is>
          <t>S050</t>
        </is>
      </c>
      <c r="D15590" t="inlineStr">
        <is>
          <t>Store_050</t>
        </is>
      </c>
      <c r="E15590" t="inlineStr">
        <is>
          <t>South</t>
        </is>
      </c>
      <c r="F15590" t="inlineStr">
        <is>
          <t>P0038</t>
        </is>
      </c>
      <c r="G15590" t="inlineStr">
        <is>
          <t>Prod_0038</t>
        </is>
      </c>
      <c r="H15590" t="inlineStr">
        <is>
          <t>Beverages</t>
        </is>
      </c>
      <c r="I15590" t="n">
        <v>6</v>
      </c>
      <c r="J15590" t="n">
        <v>979.88</v>
      </c>
      <c r="K15590" t="n">
        <v>0.2</v>
      </c>
      <c r="L15590">
        <f>I15590*J15590*(1-K15590)</f>
        <v/>
      </c>
      <c r="M15590">
        <f>VLOOKUP(F15590,Products!A:D,4,FALSE)*I15590</f>
        <v/>
      </c>
      <c r="N15590">
        <f>L15590-M15590</f>
        <v/>
      </c>
    </row>
    <row r="15591">
      <c r="A15591" t="inlineStr">
        <is>
          <t>T1015589</t>
        </is>
      </c>
      <c r="B15591" t="inlineStr">
        <is>
          <t>2024-04-04</t>
        </is>
      </c>
      <c r="C15591" t="inlineStr">
        <is>
          <t>S006</t>
        </is>
      </c>
      <c r="D15591" t="inlineStr">
        <is>
          <t>Store_006</t>
        </is>
      </c>
      <c r="E15591" t="inlineStr">
        <is>
          <t>East</t>
        </is>
      </c>
      <c r="F15591" t="inlineStr">
        <is>
          <t>P0088</t>
        </is>
      </c>
      <c r="G15591" t="inlineStr">
        <is>
          <t>Prod_0088</t>
        </is>
      </c>
      <c r="H15591" t="inlineStr">
        <is>
          <t>Toys</t>
        </is>
      </c>
      <c r="I15591" t="n">
        <v>4</v>
      </c>
      <c r="J15591" t="n">
        <v>604.29</v>
      </c>
      <c r="K15591" t="n">
        <v>0.1</v>
      </c>
      <c r="L15591">
        <f>I15591*J15591*(1-K15591)</f>
        <v/>
      </c>
      <c r="M15591">
        <f>VLOOKUP(F15591,Products!A:D,4,FALSE)*I15591</f>
        <v/>
      </c>
      <c r="N15591">
        <f>L15591-M15591</f>
        <v/>
      </c>
    </row>
    <row r="15592">
      <c r="A15592" t="inlineStr">
        <is>
          <t>T1015590</t>
        </is>
      </c>
      <c r="B15592" t="inlineStr">
        <is>
          <t>2025-03-25</t>
        </is>
      </c>
      <c r="C15592" t="inlineStr">
        <is>
          <t>S041</t>
        </is>
      </c>
      <c r="D15592" t="inlineStr">
        <is>
          <t>Store_041</t>
        </is>
      </c>
      <c r="E15592" t="inlineStr">
        <is>
          <t>East</t>
        </is>
      </c>
      <c r="F15592" t="inlineStr">
        <is>
          <t>P0028</t>
        </is>
      </c>
      <c r="G15592" t="inlineStr">
        <is>
          <t>Prod_0028</t>
        </is>
      </c>
      <c r="H15592" t="inlineStr">
        <is>
          <t>Food</t>
        </is>
      </c>
      <c r="I15592" t="n">
        <v>1</v>
      </c>
      <c r="J15592" t="n">
        <v>530.26</v>
      </c>
      <c r="K15592" t="n">
        <v>0</v>
      </c>
      <c r="L15592">
        <f>I15592*J15592*(1-K15592)</f>
        <v/>
      </c>
      <c r="M15592">
        <f>VLOOKUP(F15592,Products!A:D,4,FALSE)*I15592</f>
        <v/>
      </c>
      <c r="N15592">
        <f>L15592-M15592</f>
        <v/>
      </c>
    </row>
    <row r="15593">
      <c r="A15593" t="inlineStr">
        <is>
          <t>T1015591</t>
        </is>
      </c>
      <c r="B15593" t="inlineStr">
        <is>
          <t>2024-10-31</t>
        </is>
      </c>
      <c r="C15593" t="inlineStr">
        <is>
          <t>S005</t>
        </is>
      </c>
      <c r="D15593" t="inlineStr">
        <is>
          <t>Store_005</t>
        </is>
      </c>
      <c r="E15593" t="inlineStr">
        <is>
          <t>Central</t>
        </is>
      </c>
      <c r="F15593" t="inlineStr">
        <is>
          <t>P0180</t>
        </is>
      </c>
      <c r="G15593" t="inlineStr">
        <is>
          <t>Prod_0180</t>
        </is>
      </c>
      <c r="H15593" t="inlineStr">
        <is>
          <t>Clothing</t>
        </is>
      </c>
      <c r="I15593" t="n">
        <v>7</v>
      </c>
      <c r="J15593" t="n">
        <v>546.36</v>
      </c>
      <c r="K15593" t="n">
        <v>0</v>
      </c>
      <c r="L15593">
        <f>I15593*J15593*(1-K15593)</f>
        <v/>
      </c>
      <c r="M15593">
        <f>VLOOKUP(F15593,Products!A:D,4,FALSE)*I15593</f>
        <v/>
      </c>
      <c r="N15593">
        <f>L15593-M15593</f>
        <v/>
      </c>
    </row>
    <row r="15594">
      <c r="A15594" t="inlineStr">
        <is>
          <t>T1015592</t>
        </is>
      </c>
      <c r="B15594" t="inlineStr">
        <is>
          <t>2023-08-12</t>
        </is>
      </c>
      <c r="C15594" t="inlineStr">
        <is>
          <t>S022</t>
        </is>
      </c>
      <c r="D15594" t="inlineStr">
        <is>
          <t>Store_022</t>
        </is>
      </c>
      <c r="E15594" t="inlineStr">
        <is>
          <t>East</t>
        </is>
      </c>
      <c r="F15594" t="inlineStr">
        <is>
          <t>P0145</t>
        </is>
      </c>
      <c r="G15594" t="inlineStr">
        <is>
          <t>Prod_0145</t>
        </is>
      </c>
      <c r="H15594" t="inlineStr">
        <is>
          <t>Electronics</t>
        </is>
      </c>
      <c r="I15594" t="n">
        <v>8</v>
      </c>
      <c r="J15594" t="n">
        <v>534.26</v>
      </c>
      <c r="K15594" t="n">
        <v>0</v>
      </c>
      <c r="L15594">
        <f>I15594*J15594*(1-K15594)</f>
        <v/>
      </c>
      <c r="M15594">
        <f>VLOOKUP(F15594,Products!A:D,4,FALSE)*I15594</f>
        <v/>
      </c>
      <c r="N15594">
        <f>L15594-M15594</f>
        <v/>
      </c>
    </row>
    <row r="15595">
      <c r="A15595" t="inlineStr">
        <is>
          <t>T1015593</t>
        </is>
      </c>
      <c r="B15595" t="inlineStr">
        <is>
          <t>2023-05-02</t>
        </is>
      </c>
      <c r="C15595" t="inlineStr">
        <is>
          <t>S035</t>
        </is>
      </c>
      <c r="D15595" t="inlineStr">
        <is>
          <t>Store_035</t>
        </is>
      </c>
      <c r="E15595" t="inlineStr">
        <is>
          <t>Central</t>
        </is>
      </c>
      <c r="F15595" t="inlineStr">
        <is>
          <t>P0092</t>
        </is>
      </c>
      <c r="G15595" t="inlineStr">
        <is>
          <t>Prod_0092</t>
        </is>
      </c>
      <c r="H15595" t="inlineStr">
        <is>
          <t>Household</t>
        </is>
      </c>
      <c r="I15595" t="n">
        <v>1</v>
      </c>
      <c r="J15595" t="n">
        <v>247.8</v>
      </c>
      <c r="K15595" t="n">
        <v>0</v>
      </c>
      <c r="L15595">
        <f>I15595*J15595*(1-K15595)</f>
        <v/>
      </c>
      <c r="M15595">
        <f>VLOOKUP(F15595,Products!A:D,4,FALSE)*I15595</f>
        <v/>
      </c>
      <c r="N15595">
        <f>L15595-M15595</f>
        <v/>
      </c>
    </row>
    <row r="15596">
      <c r="A15596" t="inlineStr">
        <is>
          <t>T1015594</t>
        </is>
      </c>
      <c r="B15596" t="inlineStr">
        <is>
          <t>2023-06-30</t>
        </is>
      </c>
      <c r="C15596" t="inlineStr">
        <is>
          <t>S031</t>
        </is>
      </c>
      <c r="D15596" t="inlineStr">
        <is>
          <t>Store_031</t>
        </is>
      </c>
      <c r="E15596" t="inlineStr">
        <is>
          <t>Central</t>
        </is>
      </c>
      <c r="F15596" t="inlineStr">
        <is>
          <t>P0175</t>
        </is>
      </c>
      <c r="G15596" t="inlineStr">
        <is>
          <t>Prod_0175</t>
        </is>
      </c>
      <c r="H15596" t="inlineStr">
        <is>
          <t>Food</t>
        </is>
      </c>
      <c r="I15596" t="n">
        <v>2</v>
      </c>
      <c r="J15596" t="n">
        <v>790.9</v>
      </c>
      <c r="K15596" t="n">
        <v>0.1</v>
      </c>
      <c r="L15596">
        <f>I15596*J15596*(1-K15596)</f>
        <v/>
      </c>
      <c r="M15596">
        <f>VLOOKUP(F15596,Products!A:D,4,FALSE)*I15596</f>
        <v/>
      </c>
      <c r="N15596">
        <f>L15596-M15596</f>
        <v/>
      </c>
    </row>
    <row r="15597">
      <c r="A15597" t="inlineStr">
        <is>
          <t>T1015595</t>
        </is>
      </c>
      <c r="B15597" t="inlineStr">
        <is>
          <t>2025-03-14</t>
        </is>
      </c>
      <c r="C15597" t="inlineStr">
        <is>
          <t>S004</t>
        </is>
      </c>
      <c r="D15597" t="inlineStr">
        <is>
          <t>Store_004</t>
        </is>
      </c>
      <c r="E15597" t="inlineStr">
        <is>
          <t>Central</t>
        </is>
      </c>
      <c r="F15597" t="inlineStr">
        <is>
          <t>P0109</t>
        </is>
      </c>
      <c r="G15597" t="inlineStr">
        <is>
          <t>Prod_0109</t>
        </is>
      </c>
      <c r="H15597" t="inlineStr">
        <is>
          <t>Beverages</t>
        </is>
      </c>
      <c r="I15597" t="n">
        <v>3</v>
      </c>
      <c r="J15597" t="n">
        <v>565.53</v>
      </c>
      <c r="K15597" t="n">
        <v>0</v>
      </c>
      <c r="L15597">
        <f>I15597*J15597*(1-K15597)</f>
        <v/>
      </c>
      <c r="M15597">
        <f>VLOOKUP(F15597,Products!A:D,4,FALSE)*I15597</f>
        <v/>
      </c>
      <c r="N15597">
        <f>L15597-M15597</f>
        <v/>
      </c>
    </row>
    <row r="15598">
      <c r="A15598" t="inlineStr">
        <is>
          <t>T1015596</t>
        </is>
      </c>
      <c r="B15598" t="inlineStr">
        <is>
          <t>2023-08-26</t>
        </is>
      </c>
      <c r="C15598" t="inlineStr">
        <is>
          <t>S012</t>
        </is>
      </c>
      <c r="D15598" t="inlineStr">
        <is>
          <t>Store_012</t>
        </is>
      </c>
      <c r="E15598" t="inlineStr">
        <is>
          <t>South</t>
        </is>
      </c>
      <c r="F15598" t="inlineStr">
        <is>
          <t>P0060</t>
        </is>
      </c>
      <c r="G15598" t="inlineStr">
        <is>
          <t>Prod_0060</t>
        </is>
      </c>
      <c r="H15598" t="inlineStr">
        <is>
          <t>Toys</t>
        </is>
      </c>
      <c r="I15598" t="n">
        <v>6</v>
      </c>
      <c r="J15598" t="n">
        <v>122.53</v>
      </c>
      <c r="K15598" t="n">
        <v>0</v>
      </c>
      <c r="L15598">
        <f>I15598*J15598*(1-K15598)</f>
        <v/>
      </c>
      <c r="M15598">
        <f>VLOOKUP(F15598,Products!A:D,4,FALSE)*I15598</f>
        <v/>
      </c>
      <c r="N15598">
        <f>L15598-M15598</f>
        <v/>
      </c>
    </row>
    <row r="15599">
      <c r="A15599" t="inlineStr">
        <is>
          <t>T1015597</t>
        </is>
      </c>
      <c r="B15599" t="inlineStr">
        <is>
          <t>2024-08-28</t>
        </is>
      </c>
      <c r="C15599" t="inlineStr">
        <is>
          <t>S050</t>
        </is>
      </c>
      <c r="D15599" t="inlineStr">
        <is>
          <t>Store_050</t>
        </is>
      </c>
      <c r="E15599" t="inlineStr">
        <is>
          <t>South</t>
        </is>
      </c>
      <c r="F15599" t="inlineStr">
        <is>
          <t>P0024</t>
        </is>
      </c>
      <c r="G15599" t="inlineStr">
        <is>
          <t>Prod_0024</t>
        </is>
      </c>
      <c r="H15599" t="inlineStr">
        <is>
          <t>Clothing</t>
        </is>
      </c>
      <c r="I15599" t="n">
        <v>2</v>
      </c>
      <c r="J15599" t="n">
        <v>106.77</v>
      </c>
      <c r="K15599" t="n">
        <v>0</v>
      </c>
      <c r="L15599">
        <f>I15599*J15599*(1-K15599)</f>
        <v/>
      </c>
      <c r="M15599">
        <f>VLOOKUP(F15599,Products!A:D,4,FALSE)*I15599</f>
        <v/>
      </c>
      <c r="N15599">
        <f>L15599-M15599</f>
        <v/>
      </c>
    </row>
    <row r="15600">
      <c r="A15600" t="inlineStr">
        <is>
          <t>T1015598</t>
        </is>
      </c>
      <c r="B15600" t="inlineStr">
        <is>
          <t>2024-08-13</t>
        </is>
      </c>
      <c r="C15600" t="inlineStr">
        <is>
          <t>S034</t>
        </is>
      </c>
      <c r="D15600" t="inlineStr">
        <is>
          <t>Store_034</t>
        </is>
      </c>
      <c r="E15600" t="inlineStr">
        <is>
          <t>Central</t>
        </is>
      </c>
      <c r="F15600" t="inlineStr">
        <is>
          <t>P0044</t>
        </is>
      </c>
      <c r="G15600" t="inlineStr">
        <is>
          <t>Prod_0044</t>
        </is>
      </c>
      <c r="H15600" t="inlineStr">
        <is>
          <t>Food</t>
        </is>
      </c>
      <c r="I15600" t="n">
        <v>1</v>
      </c>
      <c r="J15600" t="n">
        <v>246</v>
      </c>
      <c r="K15600" t="n">
        <v>0.15</v>
      </c>
      <c r="L15600">
        <f>I15600*J15600*(1-K15600)</f>
        <v/>
      </c>
      <c r="M15600">
        <f>VLOOKUP(F15600,Products!A:D,4,FALSE)*I15600</f>
        <v/>
      </c>
      <c r="N15600">
        <f>L15600-M15600</f>
        <v/>
      </c>
    </row>
    <row r="15601">
      <c r="A15601" t="inlineStr">
        <is>
          <t>T1015599</t>
        </is>
      </c>
      <c r="B15601" t="inlineStr">
        <is>
          <t>2024-05-12</t>
        </is>
      </c>
      <c r="C15601" t="inlineStr">
        <is>
          <t>S010</t>
        </is>
      </c>
      <c r="D15601" t="inlineStr">
        <is>
          <t>Store_010</t>
        </is>
      </c>
      <c r="E15601" t="inlineStr">
        <is>
          <t>North</t>
        </is>
      </c>
      <c r="F15601" t="inlineStr">
        <is>
          <t>P0173</t>
        </is>
      </c>
      <c r="G15601" t="inlineStr">
        <is>
          <t>Prod_0173</t>
        </is>
      </c>
      <c r="H15601" t="inlineStr">
        <is>
          <t>Toys</t>
        </is>
      </c>
      <c r="I15601" t="n">
        <v>6</v>
      </c>
      <c r="J15601" t="n">
        <v>881.9299999999999</v>
      </c>
      <c r="K15601" t="n">
        <v>0.15</v>
      </c>
      <c r="L15601">
        <f>I15601*J15601*(1-K15601)</f>
        <v/>
      </c>
      <c r="M15601">
        <f>VLOOKUP(F15601,Products!A:D,4,FALSE)*I15601</f>
        <v/>
      </c>
      <c r="N15601">
        <f>L15601-M15601</f>
        <v/>
      </c>
    </row>
    <row r="15602">
      <c r="A15602" t="inlineStr">
        <is>
          <t>T1015600</t>
        </is>
      </c>
      <c r="B15602" t="inlineStr">
        <is>
          <t>2024-02-26</t>
        </is>
      </c>
      <c r="C15602" t="inlineStr">
        <is>
          <t>S029</t>
        </is>
      </c>
      <c r="D15602" t="inlineStr">
        <is>
          <t>Store_029</t>
        </is>
      </c>
      <c r="E15602" t="inlineStr">
        <is>
          <t>South</t>
        </is>
      </c>
      <c r="F15602" t="inlineStr">
        <is>
          <t>P0097</t>
        </is>
      </c>
      <c r="G15602" t="inlineStr">
        <is>
          <t>Prod_0097</t>
        </is>
      </c>
      <c r="H15602" t="inlineStr">
        <is>
          <t>Clothing</t>
        </is>
      </c>
      <c r="I15602" t="n">
        <v>8</v>
      </c>
      <c r="J15602" t="n">
        <v>242.82</v>
      </c>
      <c r="K15602" t="n">
        <v>0</v>
      </c>
      <c r="L15602">
        <f>I15602*J15602*(1-K15602)</f>
        <v/>
      </c>
      <c r="M15602">
        <f>VLOOKUP(F15602,Products!A:D,4,FALSE)*I15602</f>
        <v/>
      </c>
      <c r="N15602">
        <f>L15602-M15602</f>
        <v/>
      </c>
    </row>
    <row r="15603">
      <c r="A15603" t="inlineStr">
        <is>
          <t>T1015601</t>
        </is>
      </c>
      <c r="B15603" t="inlineStr">
        <is>
          <t>2024-02-01</t>
        </is>
      </c>
      <c r="C15603" t="inlineStr">
        <is>
          <t>S013</t>
        </is>
      </c>
      <c r="D15603" t="inlineStr">
        <is>
          <t>Store_013</t>
        </is>
      </c>
      <c r="E15603" t="inlineStr">
        <is>
          <t>North</t>
        </is>
      </c>
      <c r="F15603" t="inlineStr">
        <is>
          <t>P0190</t>
        </is>
      </c>
      <c r="G15603" t="inlineStr">
        <is>
          <t>Prod_0190</t>
        </is>
      </c>
      <c r="H15603" t="inlineStr">
        <is>
          <t>Household</t>
        </is>
      </c>
      <c r="I15603" t="n">
        <v>9</v>
      </c>
      <c r="J15603" t="n">
        <v>294.11</v>
      </c>
      <c r="K15603" t="n">
        <v>0</v>
      </c>
      <c r="L15603">
        <f>I15603*J15603*(1-K15603)</f>
        <v/>
      </c>
      <c r="M15603">
        <f>VLOOKUP(F15603,Products!A:D,4,FALSE)*I15603</f>
        <v/>
      </c>
      <c r="N15603">
        <f>L15603-M15603</f>
        <v/>
      </c>
    </row>
    <row r="15604">
      <c r="A15604" t="inlineStr">
        <is>
          <t>T1015602</t>
        </is>
      </c>
      <c r="B15604" t="inlineStr">
        <is>
          <t>2023-09-29</t>
        </is>
      </c>
      <c r="C15604" t="inlineStr">
        <is>
          <t>S041</t>
        </is>
      </c>
      <c r="D15604" t="inlineStr">
        <is>
          <t>Store_041</t>
        </is>
      </c>
      <c r="E15604" t="inlineStr">
        <is>
          <t>East</t>
        </is>
      </c>
      <c r="F15604" t="inlineStr">
        <is>
          <t>P0200</t>
        </is>
      </c>
      <c r="G15604" t="inlineStr">
        <is>
          <t>Prod_0200</t>
        </is>
      </c>
      <c r="H15604" t="inlineStr">
        <is>
          <t>Electronics</t>
        </is>
      </c>
      <c r="I15604" t="n">
        <v>8</v>
      </c>
      <c r="J15604" t="n">
        <v>318.69</v>
      </c>
      <c r="K15604" t="n">
        <v>0</v>
      </c>
      <c r="L15604">
        <f>I15604*J15604*(1-K15604)</f>
        <v/>
      </c>
      <c r="M15604">
        <f>VLOOKUP(F15604,Products!A:D,4,FALSE)*I15604</f>
        <v/>
      </c>
      <c r="N15604">
        <f>L15604-M15604</f>
        <v/>
      </c>
    </row>
    <row r="15605">
      <c r="A15605" t="inlineStr">
        <is>
          <t>T1015603</t>
        </is>
      </c>
      <c r="B15605" t="inlineStr">
        <is>
          <t>2025-07-06</t>
        </is>
      </c>
      <c r="C15605" t="inlineStr">
        <is>
          <t>S018</t>
        </is>
      </c>
      <c r="D15605" t="inlineStr">
        <is>
          <t>Store_018</t>
        </is>
      </c>
      <c r="E15605" t="inlineStr">
        <is>
          <t>South</t>
        </is>
      </c>
      <c r="F15605" t="inlineStr">
        <is>
          <t>P0029</t>
        </is>
      </c>
      <c r="G15605" t="inlineStr">
        <is>
          <t>Prod_0029</t>
        </is>
      </c>
      <c r="H15605" t="inlineStr">
        <is>
          <t>Clothing</t>
        </is>
      </c>
      <c r="I15605" t="n">
        <v>9</v>
      </c>
      <c r="J15605" t="n">
        <v>532.86</v>
      </c>
      <c r="K15605" t="n">
        <v>0</v>
      </c>
      <c r="L15605">
        <f>I15605*J15605*(1-K15605)</f>
        <v/>
      </c>
      <c r="M15605">
        <f>VLOOKUP(F15605,Products!A:D,4,FALSE)*I15605</f>
        <v/>
      </c>
      <c r="N15605">
        <f>L15605-M15605</f>
        <v/>
      </c>
    </row>
    <row r="15606">
      <c r="A15606" t="inlineStr">
        <is>
          <t>T1015604</t>
        </is>
      </c>
      <c r="B15606" t="inlineStr">
        <is>
          <t>2024-05-22</t>
        </is>
      </c>
      <c r="C15606" t="inlineStr">
        <is>
          <t>S027</t>
        </is>
      </c>
      <c r="D15606" t="inlineStr">
        <is>
          <t>Store_027</t>
        </is>
      </c>
      <c r="E15606" t="inlineStr">
        <is>
          <t>South</t>
        </is>
      </c>
      <c r="F15606" t="inlineStr">
        <is>
          <t>P0080</t>
        </is>
      </c>
      <c r="G15606" t="inlineStr">
        <is>
          <t>Prod_0080</t>
        </is>
      </c>
      <c r="H15606" t="inlineStr">
        <is>
          <t>Clothing</t>
        </is>
      </c>
      <c r="I15606" t="n">
        <v>5</v>
      </c>
      <c r="J15606" t="n">
        <v>663.04</v>
      </c>
      <c r="K15606" t="n">
        <v>0.1</v>
      </c>
      <c r="L15606">
        <f>I15606*J15606*(1-K15606)</f>
        <v/>
      </c>
      <c r="M15606">
        <f>VLOOKUP(F15606,Products!A:D,4,FALSE)*I15606</f>
        <v/>
      </c>
      <c r="N15606">
        <f>L15606-M15606</f>
        <v/>
      </c>
    </row>
    <row r="15607">
      <c r="A15607" t="inlineStr">
        <is>
          <t>T1015605</t>
        </is>
      </c>
      <c r="B15607" t="inlineStr">
        <is>
          <t>2025-09-13</t>
        </is>
      </c>
      <c r="C15607" t="inlineStr">
        <is>
          <t>S010</t>
        </is>
      </c>
      <c r="D15607" t="inlineStr">
        <is>
          <t>Store_010</t>
        </is>
      </c>
      <c r="E15607" t="inlineStr">
        <is>
          <t>North</t>
        </is>
      </c>
      <c r="F15607" t="inlineStr">
        <is>
          <t>P0178</t>
        </is>
      </c>
      <c r="G15607" t="inlineStr">
        <is>
          <t>Prod_0178</t>
        </is>
      </c>
      <c r="H15607" t="inlineStr">
        <is>
          <t>Beverages</t>
        </is>
      </c>
      <c r="I15607" t="n">
        <v>7</v>
      </c>
      <c r="J15607" t="n">
        <v>701.08</v>
      </c>
      <c r="K15607" t="n">
        <v>0.05</v>
      </c>
      <c r="L15607">
        <f>I15607*J15607*(1-K15607)</f>
        <v/>
      </c>
      <c r="M15607">
        <f>VLOOKUP(F15607,Products!A:D,4,FALSE)*I15607</f>
        <v/>
      </c>
      <c r="N15607">
        <f>L15607-M15607</f>
        <v/>
      </c>
    </row>
    <row r="15608">
      <c r="A15608" t="inlineStr">
        <is>
          <t>T1015606</t>
        </is>
      </c>
      <c r="B15608" t="inlineStr">
        <is>
          <t>2023-06-21</t>
        </is>
      </c>
      <c r="C15608" t="inlineStr">
        <is>
          <t>S029</t>
        </is>
      </c>
      <c r="D15608" t="inlineStr">
        <is>
          <t>Store_029</t>
        </is>
      </c>
      <c r="E15608" t="inlineStr">
        <is>
          <t>South</t>
        </is>
      </c>
      <c r="F15608" t="inlineStr">
        <is>
          <t>P0022</t>
        </is>
      </c>
      <c r="G15608" t="inlineStr">
        <is>
          <t>Prod_0022</t>
        </is>
      </c>
      <c r="H15608" t="inlineStr">
        <is>
          <t>Beverages</t>
        </is>
      </c>
      <c r="I15608" t="n">
        <v>8</v>
      </c>
      <c r="J15608" t="n">
        <v>260.47</v>
      </c>
      <c r="K15608" t="n">
        <v>0</v>
      </c>
      <c r="L15608">
        <f>I15608*J15608*(1-K15608)</f>
        <v/>
      </c>
      <c r="M15608">
        <f>VLOOKUP(F15608,Products!A:D,4,FALSE)*I15608</f>
        <v/>
      </c>
      <c r="N15608">
        <f>L15608-M15608</f>
        <v/>
      </c>
    </row>
    <row r="15609">
      <c r="A15609" t="inlineStr">
        <is>
          <t>T1015607</t>
        </is>
      </c>
      <c r="B15609" t="inlineStr">
        <is>
          <t>2024-12-26</t>
        </is>
      </c>
      <c r="C15609" t="inlineStr">
        <is>
          <t>S027</t>
        </is>
      </c>
      <c r="D15609" t="inlineStr">
        <is>
          <t>Store_027</t>
        </is>
      </c>
      <c r="E15609" t="inlineStr">
        <is>
          <t>South</t>
        </is>
      </c>
      <c r="F15609" t="inlineStr">
        <is>
          <t>P0047</t>
        </is>
      </c>
      <c r="G15609" t="inlineStr">
        <is>
          <t>Prod_0047</t>
        </is>
      </c>
      <c r="H15609" t="inlineStr">
        <is>
          <t>Beverages</t>
        </is>
      </c>
      <c r="I15609" t="n">
        <v>3</v>
      </c>
      <c r="J15609" t="n">
        <v>518.05</v>
      </c>
      <c r="K15609" t="n">
        <v>0</v>
      </c>
      <c r="L15609">
        <f>I15609*J15609*(1-K15609)</f>
        <v/>
      </c>
      <c r="M15609">
        <f>VLOOKUP(F15609,Products!A:D,4,FALSE)*I15609</f>
        <v/>
      </c>
      <c r="N15609">
        <f>L15609-M15609</f>
        <v/>
      </c>
    </row>
    <row r="15610">
      <c r="A15610" t="inlineStr">
        <is>
          <t>T1015608</t>
        </is>
      </c>
      <c r="B15610" t="inlineStr">
        <is>
          <t>2024-08-05</t>
        </is>
      </c>
      <c r="C15610" t="inlineStr">
        <is>
          <t>S038</t>
        </is>
      </c>
      <c r="D15610" t="inlineStr">
        <is>
          <t>Store_038</t>
        </is>
      </c>
      <c r="E15610" t="inlineStr">
        <is>
          <t>East</t>
        </is>
      </c>
      <c r="F15610" t="inlineStr">
        <is>
          <t>P0016</t>
        </is>
      </c>
      <c r="G15610" t="inlineStr">
        <is>
          <t>Prod_0016</t>
        </is>
      </c>
      <c r="H15610" t="inlineStr">
        <is>
          <t>Food</t>
        </is>
      </c>
      <c r="I15610" t="n">
        <v>5</v>
      </c>
      <c r="J15610" t="n">
        <v>1030.19</v>
      </c>
      <c r="K15610" t="n">
        <v>0</v>
      </c>
      <c r="L15610">
        <f>I15610*J15610*(1-K15610)</f>
        <v/>
      </c>
      <c r="M15610">
        <f>VLOOKUP(F15610,Products!A:D,4,FALSE)*I15610</f>
        <v/>
      </c>
      <c r="N15610">
        <f>L15610-M15610</f>
        <v/>
      </c>
    </row>
    <row r="15611">
      <c r="A15611" t="inlineStr">
        <is>
          <t>T1015609</t>
        </is>
      </c>
      <c r="B15611" t="inlineStr">
        <is>
          <t>2025-06-24</t>
        </is>
      </c>
      <c r="C15611" t="inlineStr">
        <is>
          <t>S010</t>
        </is>
      </c>
      <c r="D15611" t="inlineStr">
        <is>
          <t>Store_010</t>
        </is>
      </c>
      <c r="E15611" t="inlineStr">
        <is>
          <t>North</t>
        </is>
      </c>
      <c r="F15611" t="inlineStr">
        <is>
          <t>P0109</t>
        </is>
      </c>
      <c r="G15611" t="inlineStr">
        <is>
          <t>Prod_0109</t>
        </is>
      </c>
      <c r="H15611" t="inlineStr">
        <is>
          <t>Beverages</t>
        </is>
      </c>
      <c r="I15611" t="n">
        <v>6</v>
      </c>
      <c r="J15611" t="n">
        <v>751.04</v>
      </c>
      <c r="K15611" t="n">
        <v>0</v>
      </c>
      <c r="L15611">
        <f>I15611*J15611*(1-K15611)</f>
        <v/>
      </c>
      <c r="M15611">
        <f>VLOOKUP(F15611,Products!A:D,4,FALSE)*I15611</f>
        <v/>
      </c>
      <c r="N15611">
        <f>L15611-M15611</f>
        <v/>
      </c>
    </row>
    <row r="15612">
      <c r="A15612" t="inlineStr">
        <is>
          <t>T1015610</t>
        </is>
      </c>
      <c r="B15612" t="inlineStr">
        <is>
          <t>2025-02-21</t>
        </is>
      </c>
      <c r="C15612" t="inlineStr">
        <is>
          <t>S011</t>
        </is>
      </c>
      <c r="D15612" t="inlineStr">
        <is>
          <t>Store_011</t>
        </is>
      </c>
      <c r="E15612" t="inlineStr">
        <is>
          <t>South</t>
        </is>
      </c>
      <c r="F15612" t="inlineStr">
        <is>
          <t>P0059</t>
        </is>
      </c>
      <c r="G15612" t="inlineStr">
        <is>
          <t>Prod_0059</t>
        </is>
      </c>
      <c r="H15612" t="inlineStr">
        <is>
          <t>Beverages</t>
        </is>
      </c>
      <c r="I15612" t="n">
        <v>9</v>
      </c>
      <c r="J15612" t="n">
        <v>509.55</v>
      </c>
      <c r="K15612" t="n">
        <v>0</v>
      </c>
      <c r="L15612">
        <f>I15612*J15612*(1-K15612)</f>
        <v/>
      </c>
      <c r="M15612">
        <f>VLOOKUP(F15612,Products!A:D,4,FALSE)*I15612</f>
        <v/>
      </c>
      <c r="N15612">
        <f>L15612-M15612</f>
        <v/>
      </c>
    </row>
    <row r="15613">
      <c r="A15613" t="inlineStr">
        <is>
          <t>T1015611</t>
        </is>
      </c>
      <c r="B15613" t="inlineStr">
        <is>
          <t>2024-12-25</t>
        </is>
      </c>
      <c r="C15613" t="inlineStr">
        <is>
          <t>S033</t>
        </is>
      </c>
      <c r="D15613" t="inlineStr">
        <is>
          <t>Store_033</t>
        </is>
      </c>
      <c r="E15613" t="inlineStr">
        <is>
          <t>North</t>
        </is>
      </c>
      <c r="F15613" t="inlineStr">
        <is>
          <t>P0080</t>
        </is>
      </c>
      <c r="G15613" t="inlineStr">
        <is>
          <t>Prod_0080</t>
        </is>
      </c>
      <c r="H15613" t="inlineStr">
        <is>
          <t>Clothing</t>
        </is>
      </c>
      <c r="I15613" t="n">
        <v>4</v>
      </c>
      <c r="J15613" t="n">
        <v>742.34</v>
      </c>
      <c r="K15613" t="n">
        <v>0</v>
      </c>
      <c r="L15613">
        <f>I15613*J15613*(1-K15613)</f>
        <v/>
      </c>
      <c r="M15613">
        <f>VLOOKUP(F15613,Products!A:D,4,FALSE)*I15613</f>
        <v/>
      </c>
      <c r="N15613">
        <f>L15613-M15613</f>
        <v/>
      </c>
    </row>
    <row r="15614">
      <c r="A15614" t="inlineStr">
        <is>
          <t>T1015612</t>
        </is>
      </c>
      <c r="B15614" t="inlineStr">
        <is>
          <t>2023-06-10</t>
        </is>
      </c>
      <c r="C15614" t="inlineStr">
        <is>
          <t>S050</t>
        </is>
      </c>
      <c r="D15614" t="inlineStr">
        <is>
          <t>Store_050</t>
        </is>
      </c>
      <c r="E15614" t="inlineStr">
        <is>
          <t>South</t>
        </is>
      </c>
      <c r="F15614" t="inlineStr">
        <is>
          <t>P0137</t>
        </is>
      </c>
      <c r="G15614" t="inlineStr">
        <is>
          <t>Prod_0137</t>
        </is>
      </c>
      <c r="H15614" t="inlineStr">
        <is>
          <t>Electronics</t>
        </is>
      </c>
      <c r="I15614" t="n">
        <v>1</v>
      </c>
      <c r="J15614" t="n">
        <v>166.32</v>
      </c>
      <c r="K15614" t="n">
        <v>0</v>
      </c>
      <c r="L15614">
        <f>I15614*J15614*(1-K15614)</f>
        <v/>
      </c>
      <c r="M15614">
        <f>VLOOKUP(F15614,Products!A:D,4,FALSE)*I15614</f>
        <v/>
      </c>
      <c r="N15614">
        <f>L15614-M15614</f>
        <v/>
      </c>
    </row>
    <row r="15615">
      <c r="A15615" t="inlineStr">
        <is>
          <t>T1015613</t>
        </is>
      </c>
      <c r="B15615" t="inlineStr">
        <is>
          <t>2023-12-11</t>
        </is>
      </c>
      <c r="C15615" t="inlineStr">
        <is>
          <t>S012</t>
        </is>
      </c>
      <c r="D15615" t="inlineStr">
        <is>
          <t>Store_012</t>
        </is>
      </c>
      <c r="E15615" t="inlineStr">
        <is>
          <t>South</t>
        </is>
      </c>
      <c r="F15615" t="inlineStr">
        <is>
          <t>P0168</t>
        </is>
      </c>
      <c r="G15615" t="inlineStr">
        <is>
          <t>Prod_0168</t>
        </is>
      </c>
      <c r="H15615" t="inlineStr">
        <is>
          <t>Electronics</t>
        </is>
      </c>
      <c r="I15615" t="n">
        <v>6</v>
      </c>
      <c r="J15615" t="n">
        <v>69.41</v>
      </c>
      <c r="K15615" t="n">
        <v>0.2</v>
      </c>
      <c r="L15615">
        <f>I15615*J15615*(1-K15615)</f>
        <v/>
      </c>
      <c r="M15615">
        <f>VLOOKUP(F15615,Products!A:D,4,FALSE)*I15615</f>
        <v/>
      </c>
      <c r="N15615">
        <f>L15615-M15615</f>
        <v/>
      </c>
    </row>
    <row r="15616">
      <c r="A15616" t="inlineStr">
        <is>
          <t>T1015614</t>
        </is>
      </c>
      <c r="B15616" t="inlineStr">
        <is>
          <t>2024-04-11</t>
        </is>
      </c>
      <c r="C15616" t="inlineStr">
        <is>
          <t>S039</t>
        </is>
      </c>
      <c r="D15616" t="inlineStr">
        <is>
          <t>Store_039</t>
        </is>
      </c>
      <c r="E15616" t="inlineStr">
        <is>
          <t>North</t>
        </is>
      </c>
      <c r="F15616" t="inlineStr">
        <is>
          <t>P0147</t>
        </is>
      </c>
      <c r="G15616" t="inlineStr">
        <is>
          <t>Prod_0147</t>
        </is>
      </c>
      <c r="H15616" t="inlineStr">
        <is>
          <t>Stationery</t>
        </is>
      </c>
      <c r="I15616" t="n">
        <v>1</v>
      </c>
      <c r="J15616" t="n">
        <v>344.45</v>
      </c>
      <c r="K15616" t="n">
        <v>0</v>
      </c>
      <c r="L15616">
        <f>I15616*J15616*(1-K15616)</f>
        <v/>
      </c>
      <c r="M15616">
        <f>VLOOKUP(F15616,Products!A:D,4,FALSE)*I15616</f>
        <v/>
      </c>
      <c r="N15616">
        <f>L15616-M15616</f>
        <v/>
      </c>
    </row>
    <row r="15617">
      <c r="A15617" t="inlineStr">
        <is>
          <t>T1015615</t>
        </is>
      </c>
      <c r="B15617" t="inlineStr">
        <is>
          <t>2024-04-30</t>
        </is>
      </c>
      <c r="C15617" t="inlineStr">
        <is>
          <t>S045</t>
        </is>
      </c>
      <c r="D15617" t="inlineStr">
        <is>
          <t>Store_045</t>
        </is>
      </c>
      <c r="E15617" t="inlineStr">
        <is>
          <t>East</t>
        </is>
      </c>
      <c r="F15617" t="inlineStr">
        <is>
          <t>P0114</t>
        </is>
      </c>
      <c r="G15617" t="inlineStr">
        <is>
          <t>Prod_0114</t>
        </is>
      </c>
      <c r="H15617" t="inlineStr">
        <is>
          <t>Beverages</t>
        </is>
      </c>
      <c r="I15617" t="n">
        <v>7</v>
      </c>
      <c r="J15617" t="n">
        <v>787.45</v>
      </c>
      <c r="K15617" t="n">
        <v>0.05</v>
      </c>
      <c r="L15617">
        <f>I15617*J15617*(1-K15617)</f>
        <v/>
      </c>
      <c r="M15617">
        <f>VLOOKUP(F15617,Products!A:D,4,FALSE)*I15617</f>
        <v/>
      </c>
      <c r="N15617">
        <f>L15617-M15617</f>
        <v/>
      </c>
    </row>
    <row r="15618">
      <c r="A15618" t="inlineStr">
        <is>
          <t>T1015616</t>
        </is>
      </c>
      <c r="B15618" t="inlineStr">
        <is>
          <t>2023-04-18</t>
        </is>
      </c>
      <c r="C15618" t="inlineStr">
        <is>
          <t>S018</t>
        </is>
      </c>
      <c r="D15618" t="inlineStr">
        <is>
          <t>Store_018</t>
        </is>
      </c>
      <c r="E15618" t="inlineStr">
        <is>
          <t>South</t>
        </is>
      </c>
      <c r="F15618" t="inlineStr">
        <is>
          <t>P0173</t>
        </is>
      </c>
      <c r="G15618" t="inlineStr">
        <is>
          <t>Prod_0173</t>
        </is>
      </c>
      <c r="H15618" t="inlineStr">
        <is>
          <t>Toys</t>
        </is>
      </c>
      <c r="I15618" t="n">
        <v>7</v>
      </c>
      <c r="J15618" t="n">
        <v>687.03</v>
      </c>
      <c r="K15618" t="n">
        <v>0.05</v>
      </c>
      <c r="L15618">
        <f>I15618*J15618*(1-K15618)</f>
        <v/>
      </c>
      <c r="M15618">
        <f>VLOOKUP(F15618,Products!A:D,4,FALSE)*I15618</f>
        <v/>
      </c>
      <c r="N15618">
        <f>L15618-M15618</f>
        <v/>
      </c>
    </row>
    <row r="15619">
      <c r="A15619" t="inlineStr">
        <is>
          <t>T1015617</t>
        </is>
      </c>
      <c r="B15619" t="inlineStr">
        <is>
          <t>2025-01-16</t>
        </is>
      </c>
      <c r="C15619" t="inlineStr">
        <is>
          <t>S015</t>
        </is>
      </c>
      <c r="D15619" t="inlineStr">
        <is>
          <t>Store_015</t>
        </is>
      </c>
      <c r="E15619" t="inlineStr">
        <is>
          <t>North</t>
        </is>
      </c>
      <c r="F15619" t="inlineStr">
        <is>
          <t>P0061</t>
        </is>
      </c>
      <c r="G15619" t="inlineStr">
        <is>
          <t>Prod_0061</t>
        </is>
      </c>
      <c r="H15619" t="inlineStr">
        <is>
          <t>Beverages</t>
        </is>
      </c>
      <c r="I15619" t="n">
        <v>2</v>
      </c>
      <c r="J15619" t="n">
        <v>50.83</v>
      </c>
      <c r="K15619" t="n">
        <v>0</v>
      </c>
      <c r="L15619">
        <f>I15619*J15619*(1-K15619)</f>
        <v/>
      </c>
      <c r="M15619">
        <f>VLOOKUP(F15619,Products!A:D,4,FALSE)*I15619</f>
        <v/>
      </c>
      <c r="N15619">
        <f>L15619-M15619</f>
        <v/>
      </c>
    </row>
    <row r="15620">
      <c r="A15620" t="inlineStr">
        <is>
          <t>T1015618</t>
        </is>
      </c>
      <c r="B15620" t="inlineStr">
        <is>
          <t>2023-04-27</t>
        </is>
      </c>
      <c r="C15620" t="inlineStr">
        <is>
          <t>S033</t>
        </is>
      </c>
      <c r="D15620" t="inlineStr">
        <is>
          <t>Store_033</t>
        </is>
      </c>
      <c r="E15620" t="inlineStr">
        <is>
          <t>North</t>
        </is>
      </c>
      <c r="F15620" t="inlineStr">
        <is>
          <t>P0023</t>
        </is>
      </c>
      <c r="G15620" t="inlineStr">
        <is>
          <t>Prod_0023</t>
        </is>
      </c>
      <c r="H15620" t="inlineStr">
        <is>
          <t>Stationery</t>
        </is>
      </c>
      <c r="I15620" t="n">
        <v>3</v>
      </c>
      <c r="J15620" t="n">
        <v>127.17</v>
      </c>
      <c r="K15620" t="n">
        <v>0.15</v>
      </c>
      <c r="L15620">
        <f>I15620*J15620*(1-K15620)</f>
        <v/>
      </c>
      <c r="M15620">
        <f>VLOOKUP(F15620,Products!A:D,4,FALSE)*I15620</f>
        <v/>
      </c>
      <c r="N15620">
        <f>L15620-M15620</f>
        <v/>
      </c>
    </row>
    <row r="15621">
      <c r="A15621" t="inlineStr">
        <is>
          <t>T1015619</t>
        </is>
      </c>
      <c r="B15621" t="inlineStr">
        <is>
          <t>2024-04-04</t>
        </is>
      </c>
      <c r="C15621" t="inlineStr">
        <is>
          <t>S016</t>
        </is>
      </c>
      <c r="D15621" t="inlineStr">
        <is>
          <t>Store_016</t>
        </is>
      </c>
      <c r="E15621" t="inlineStr">
        <is>
          <t>West</t>
        </is>
      </c>
      <c r="F15621" t="inlineStr">
        <is>
          <t>P0013</t>
        </is>
      </c>
      <c r="G15621" t="inlineStr">
        <is>
          <t>Prod_0013</t>
        </is>
      </c>
      <c r="H15621" t="inlineStr">
        <is>
          <t>Clothing</t>
        </is>
      </c>
      <c r="I15621" t="n">
        <v>5</v>
      </c>
      <c r="J15621" t="n">
        <v>76.95</v>
      </c>
      <c r="K15621" t="n">
        <v>0.15</v>
      </c>
      <c r="L15621">
        <f>I15621*J15621*(1-K15621)</f>
        <v/>
      </c>
      <c r="M15621">
        <f>VLOOKUP(F15621,Products!A:D,4,FALSE)*I15621</f>
        <v/>
      </c>
      <c r="N15621">
        <f>L15621-M15621</f>
        <v/>
      </c>
    </row>
    <row r="15622">
      <c r="A15622" t="inlineStr">
        <is>
          <t>T1015620</t>
        </is>
      </c>
      <c r="B15622" t="inlineStr">
        <is>
          <t>2023-11-24</t>
        </is>
      </c>
      <c r="C15622" t="inlineStr">
        <is>
          <t>S005</t>
        </is>
      </c>
      <c r="D15622" t="inlineStr">
        <is>
          <t>Store_005</t>
        </is>
      </c>
      <c r="E15622" t="inlineStr">
        <is>
          <t>Central</t>
        </is>
      </c>
      <c r="F15622" t="inlineStr">
        <is>
          <t>P0157</t>
        </is>
      </c>
      <c r="G15622" t="inlineStr">
        <is>
          <t>Prod_0157</t>
        </is>
      </c>
      <c r="H15622" t="inlineStr">
        <is>
          <t>Toys</t>
        </is>
      </c>
      <c r="I15622" t="n">
        <v>1</v>
      </c>
      <c r="J15622" t="n">
        <v>312.02</v>
      </c>
      <c r="K15622" t="n">
        <v>0</v>
      </c>
      <c r="L15622">
        <f>I15622*J15622*(1-K15622)</f>
        <v/>
      </c>
      <c r="M15622">
        <f>VLOOKUP(F15622,Products!A:D,4,FALSE)*I15622</f>
        <v/>
      </c>
      <c r="N15622">
        <f>L15622-M15622</f>
        <v/>
      </c>
    </row>
    <row r="15623">
      <c r="A15623" t="inlineStr">
        <is>
          <t>T1015621</t>
        </is>
      </c>
      <c r="B15623" t="inlineStr">
        <is>
          <t>2024-12-05</t>
        </is>
      </c>
      <c r="C15623" t="inlineStr">
        <is>
          <t>S050</t>
        </is>
      </c>
      <c r="D15623" t="inlineStr">
        <is>
          <t>Store_050</t>
        </is>
      </c>
      <c r="E15623" t="inlineStr">
        <is>
          <t>South</t>
        </is>
      </c>
      <c r="F15623" t="inlineStr">
        <is>
          <t>P0058</t>
        </is>
      </c>
      <c r="G15623" t="inlineStr">
        <is>
          <t>Prod_0058</t>
        </is>
      </c>
      <c r="H15623" t="inlineStr">
        <is>
          <t>Stationery</t>
        </is>
      </c>
      <c r="I15623" t="n">
        <v>3</v>
      </c>
      <c r="J15623" t="n">
        <v>484.21</v>
      </c>
      <c r="K15623" t="n">
        <v>0</v>
      </c>
      <c r="L15623">
        <f>I15623*J15623*(1-K15623)</f>
        <v/>
      </c>
      <c r="M15623">
        <f>VLOOKUP(F15623,Products!A:D,4,FALSE)*I15623</f>
        <v/>
      </c>
      <c r="N15623">
        <f>L15623-M15623</f>
        <v/>
      </c>
    </row>
    <row r="15624">
      <c r="A15624" t="inlineStr">
        <is>
          <t>T1015622</t>
        </is>
      </c>
      <c r="B15624" t="inlineStr">
        <is>
          <t>2023-05-17</t>
        </is>
      </c>
      <c r="C15624" t="inlineStr">
        <is>
          <t>S050</t>
        </is>
      </c>
      <c r="D15624" t="inlineStr">
        <is>
          <t>Store_050</t>
        </is>
      </c>
      <c r="E15624" t="inlineStr">
        <is>
          <t>South</t>
        </is>
      </c>
      <c r="F15624" t="inlineStr">
        <is>
          <t>P0140</t>
        </is>
      </c>
      <c r="G15624" t="inlineStr">
        <is>
          <t>Prod_0140</t>
        </is>
      </c>
      <c r="H15624" t="inlineStr">
        <is>
          <t>Food</t>
        </is>
      </c>
      <c r="I15624" t="n">
        <v>6</v>
      </c>
      <c r="J15624" t="n">
        <v>860</v>
      </c>
      <c r="K15624" t="n">
        <v>0</v>
      </c>
      <c r="L15624">
        <f>I15624*J15624*(1-K15624)</f>
        <v/>
      </c>
      <c r="M15624">
        <f>VLOOKUP(F15624,Products!A:D,4,FALSE)*I15624</f>
        <v/>
      </c>
      <c r="N15624">
        <f>L15624-M15624</f>
        <v/>
      </c>
    </row>
    <row r="15625">
      <c r="A15625" t="inlineStr">
        <is>
          <t>T1015623</t>
        </is>
      </c>
      <c r="B15625" t="inlineStr">
        <is>
          <t>2024-10-21</t>
        </is>
      </c>
      <c r="C15625" t="inlineStr">
        <is>
          <t>S026</t>
        </is>
      </c>
      <c r="D15625" t="inlineStr">
        <is>
          <t>Store_026</t>
        </is>
      </c>
      <c r="E15625" t="inlineStr">
        <is>
          <t>North</t>
        </is>
      </c>
      <c r="F15625" t="inlineStr">
        <is>
          <t>P0008</t>
        </is>
      </c>
      <c r="G15625" t="inlineStr">
        <is>
          <t>Prod_0008</t>
        </is>
      </c>
      <c r="H15625" t="inlineStr">
        <is>
          <t>Electronics</t>
        </is>
      </c>
      <c r="I15625" t="n">
        <v>5</v>
      </c>
      <c r="J15625" t="n">
        <v>322.39</v>
      </c>
      <c r="K15625" t="n">
        <v>0</v>
      </c>
      <c r="L15625">
        <f>I15625*J15625*(1-K15625)</f>
        <v/>
      </c>
      <c r="M15625">
        <f>VLOOKUP(F15625,Products!A:D,4,FALSE)*I15625</f>
        <v/>
      </c>
      <c r="N15625">
        <f>L15625-M15625</f>
        <v/>
      </c>
    </row>
    <row r="15626">
      <c r="A15626" t="inlineStr">
        <is>
          <t>T1015624</t>
        </is>
      </c>
      <c r="B15626" t="inlineStr">
        <is>
          <t>2024-10-03</t>
        </is>
      </c>
      <c r="C15626" t="inlineStr">
        <is>
          <t>S016</t>
        </is>
      </c>
      <c r="D15626" t="inlineStr">
        <is>
          <t>Store_016</t>
        </is>
      </c>
      <c r="E15626" t="inlineStr">
        <is>
          <t>West</t>
        </is>
      </c>
      <c r="F15626" t="inlineStr">
        <is>
          <t>P0123</t>
        </is>
      </c>
      <c r="G15626" t="inlineStr">
        <is>
          <t>Prod_0123</t>
        </is>
      </c>
      <c r="H15626" t="inlineStr">
        <is>
          <t>Food</t>
        </is>
      </c>
      <c r="I15626" t="n">
        <v>4</v>
      </c>
      <c r="J15626" t="n">
        <v>696.97</v>
      </c>
      <c r="K15626" t="n">
        <v>0</v>
      </c>
      <c r="L15626">
        <f>I15626*J15626*(1-K15626)</f>
        <v/>
      </c>
      <c r="M15626">
        <f>VLOOKUP(F15626,Products!A:D,4,FALSE)*I15626</f>
        <v/>
      </c>
      <c r="N15626">
        <f>L15626-M15626</f>
        <v/>
      </c>
    </row>
    <row r="15627">
      <c r="A15627" t="inlineStr">
        <is>
          <t>T1015625</t>
        </is>
      </c>
      <c r="B15627" t="inlineStr">
        <is>
          <t>2025-04-20</t>
        </is>
      </c>
      <c r="C15627" t="inlineStr">
        <is>
          <t>S024</t>
        </is>
      </c>
      <c r="D15627" t="inlineStr">
        <is>
          <t>Store_024</t>
        </is>
      </c>
      <c r="E15627" t="inlineStr">
        <is>
          <t>South</t>
        </is>
      </c>
      <c r="F15627" t="inlineStr">
        <is>
          <t>P0172</t>
        </is>
      </c>
      <c r="G15627" t="inlineStr">
        <is>
          <t>Prod_0172</t>
        </is>
      </c>
      <c r="H15627" t="inlineStr">
        <is>
          <t>Beverages</t>
        </is>
      </c>
      <c r="I15627" t="n">
        <v>6</v>
      </c>
      <c r="J15627" t="n">
        <v>845.97</v>
      </c>
      <c r="K15627" t="n">
        <v>0</v>
      </c>
      <c r="L15627">
        <f>I15627*J15627*(1-K15627)</f>
        <v/>
      </c>
      <c r="M15627">
        <f>VLOOKUP(F15627,Products!A:D,4,FALSE)*I15627</f>
        <v/>
      </c>
      <c r="N15627">
        <f>L15627-M15627</f>
        <v/>
      </c>
    </row>
    <row r="15628">
      <c r="A15628" t="inlineStr">
        <is>
          <t>T1015626</t>
        </is>
      </c>
      <c r="B15628" t="inlineStr">
        <is>
          <t>2023-03-23</t>
        </is>
      </c>
      <c r="C15628" t="inlineStr">
        <is>
          <t>S049</t>
        </is>
      </c>
      <c r="D15628" t="inlineStr">
        <is>
          <t>Store_049</t>
        </is>
      </c>
      <c r="E15628" t="inlineStr">
        <is>
          <t>North</t>
        </is>
      </c>
      <c r="F15628" t="inlineStr">
        <is>
          <t>P0042</t>
        </is>
      </c>
      <c r="G15628" t="inlineStr">
        <is>
          <t>Prod_0042</t>
        </is>
      </c>
      <c r="H15628" t="inlineStr">
        <is>
          <t>Electronics</t>
        </is>
      </c>
      <c r="I15628" t="n">
        <v>9</v>
      </c>
      <c r="J15628" t="n">
        <v>851.49</v>
      </c>
      <c r="K15628" t="n">
        <v>0</v>
      </c>
      <c r="L15628">
        <f>I15628*J15628*(1-K15628)</f>
        <v/>
      </c>
      <c r="M15628">
        <f>VLOOKUP(F15628,Products!A:D,4,FALSE)*I15628</f>
        <v/>
      </c>
      <c r="N15628">
        <f>L15628-M15628</f>
        <v/>
      </c>
    </row>
    <row r="15629">
      <c r="A15629" t="inlineStr">
        <is>
          <t>T1015627</t>
        </is>
      </c>
      <c r="B15629" t="inlineStr">
        <is>
          <t>2023-10-20</t>
        </is>
      </c>
      <c r="C15629" t="inlineStr">
        <is>
          <t>S039</t>
        </is>
      </c>
      <c r="D15629" t="inlineStr">
        <is>
          <t>Store_039</t>
        </is>
      </c>
      <c r="E15629" t="inlineStr">
        <is>
          <t>North</t>
        </is>
      </c>
      <c r="F15629" t="inlineStr">
        <is>
          <t>P0060</t>
        </is>
      </c>
      <c r="G15629" t="inlineStr">
        <is>
          <t>Prod_0060</t>
        </is>
      </c>
      <c r="H15629" t="inlineStr">
        <is>
          <t>Toys</t>
        </is>
      </c>
      <c r="I15629" t="n">
        <v>4</v>
      </c>
      <c r="J15629" t="n">
        <v>117.58</v>
      </c>
      <c r="K15629" t="n">
        <v>0</v>
      </c>
      <c r="L15629">
        <f>I15629*J15629*(1-K15629)</f>
        <v/>
      </c>
      <c r="M15629">
        <f>VLOOKUP(F15629,Products!A:D,4,FALSE)*I15629</f>
        <v/>
      </c>
      <c r="N15629">
        <f>L15629-M15629</f>
        <v/>
      </c>
    </row>
    <row r="15630">
      <c r="A15630" t="inlineStr">
        <is>
          <t>T1015628</t>
        </is>
      </c>
      <c r="B15630" t="inlineStr">
        <is>
          <t>2023-02-20</t>
        </is>
      </c>
      <c r="C15630" t="inlineStr">
        <is>
          <t>S030</t>
        </is>
      </c>
      <c r="D15630" t="inlineStr">
        <is>
          <t>Store_030</t>
        </is>
      </c>
      <c r="E15630" t="inlineStr">
        <is>
          <t>North</t>
        </is>
      </c>
      <c r="F15630" t="inlineStr">
        <is>
          <t>P0105</t>
        </is>
      </c>
      <c r="G15630" t="inlineStr">
        <is>
          <t>Prod_0105</t>
        </is>
      </c>
      <c r="H15630" t="inlineStr">
        <is>
          <t>Electronics</t>
        </is>
      </c>
      <c r="I15630" t="n">
        <v>9</v>
      </c>
      <c r="J15630" t="n">
        <v>427.95</v>
      </c>
      <c r="K15630" t="n">
        <v>0</v>
      </c>
      <c r="L15630">
        <f>I15630*J15630*(1-K15630)</f>
        <v/>
      </c>
      <c r="M15630">
        <f>VLOOKUP(F15630,Products!A:D,4,FALSE)*I15630</f>
        <v/>
      </c>
      <c r="N15630">
        <f>L15630-M15630</f>
        <v/>
      </c>
    </row>
    <row r="15631">
      <c r="A15631" t="inlineStr">
        <is>
          <t>T1015629</t>
        </is>
      </c>
      <c r="B15631" t="inlineStr">
        <is>
          <t>2023-09-03</t>
        </is>
      </c>
      <c r="C15631" t="inlineStr">
        <is>
          <t>S011</t>
        </is>
      </c>
      <c r="D15631" t="inlineStr">
        <is>
          <t>Store_011</t>
        </is>
      </c>
      <c r="E15631" t="inlineStr">
        <is>
          <t>South</t>
        </is>
      </c>
      <c r="F15631" t="inlineStr">
        <is>
          <t>P0022</t>
        </is>
      </c>
      <c r="G15631" t="inlineStr">
        <is>
          <t>Prod_0022</t>
        </is>
      </c>
      <c r="H15631" t="inlineStr">
        <is>
          <t>Beverages</t>
        </is>
      </c>
      <c r="I15631" t="n">
        <v>6</v>
      </c>
      <c r="J15631" t="n">
        <v>248.47</v>
      </c>
      <c r="K15631" t="n">
        <v>0</v>
      </c>
      <c r="L15631">
        <f>I15631*J15631*(1-K15631)</f>
        <v/>
      </c>
      <c r="M15631">
        <f>VLOOKUP(F15631,Products!A:D,4,FALSE)*I15631</f>
        <v/>
      </c>
      <c r="N15631">
        <f>L15631-M15631</f>
        <v/>
      </c>
    </row>
    <row r="15632">
      <c r="A15632" t="inlineStr">
        <is>
          <t>T1015630</t>
        </is>
      </c>
      <c r="B15632" t="inlineStr">
        <is>
          <t>2024-08-02</t>
        </is>
      </c>
      <c r="C15632" t="inlineStr">
        <is>
          <t>S046</t>
        </is>
      </c>
      <c r="D15632" t="inlineStr">
        <is>
          <t>Store_046</t>
        </is>
      </c>
      <c r="E15632" t="inlineStr">
        <is>
          <t>South</t>
        </is>
      </c>
      <c r="F15632" t="inlineStr">
        <is>
          <t>P0108</t>
        </is>
      </c>
      <c r="G15632" t="inlineStr">
        <is>
          <t>Prod_0108</t>
        </is>
      </c>
      <c r="H15632" t="inlineStr">
        <is>
          <t>Stationery</t>
        </is>
      </c>
      <c r="I15632" t="n">
        <v>1</v>
      </c>
      <c r="J15632" t="n">
        <v>586.01</v>
      </c>
      <c r="K15632" t="n">
        <v>0.2</v>
      </c>
      <c r="L15632">
        <f>I15632*J15632*(1-K15632)</f>
        <v/>
      </c>
      <c r="M15632">
        <f>VLOOKUP(F15632,Products!A:D,4,FALSE)*I15632</f>
        <v/>
      </c>
      <c r="N15632">
        <f>L15632-M15632</f>
        <v/>
      </c>
    </row>
    <row r="15633">
      <c r="A15633" t="inlineStr">
        <is>
          <t>T1015631</t>
        </is>
      </c>
      <c r="B15633" t="inlineStr">
        <is>
          <t>2025-07-12</t>
        </is>
      </c>
      <c r="C15633" t="inlineStr">
        <is>
          <t>S048</t>
        </is>
      </c>
      <c r="D15633" t="inlineStr">
        <is>
          <t>Store_048</t>
        </is>
      </c>
      <c r="E15633" t="inlineStr">
        <is>
          <t>South</t>
        </is>
      </c>
      <c r="F15633" t="inlineStr">
        <is>
          <t>P0129</t>
        </is>
      </c>
      <c r="G15633" t="inlineStr">
        <is>
          <t>Prod_0129</t>
        </is>
      </c>
      <c r="H15633" t="inlineStr">
        <is>
          <t>Stationery</t>
        </is>
      </c>
      <c r="I15633" t="n">
        <v>8</v>
      </c>
      <c r="J15633" t="n">
        <v>862.71</v>
      </c>
      <c r="K15633" t="n">
        <v>0</v>
      </c>
      <c r="L15633">
        <f>I15633*J15633*(1-K15633)</f>
        <v/>
      </c>
      <c r="M15633">
        <f>VLOOKUP(F15633,Products!A:D,4,FALSE)*I15633</f>
        <v/>
      </c>
      <c r="N15633">
        <f>L15633-M15633</f>
        <v/>
      </c>
    </row>
    <row r="15634">
      <c r="A15634" t="inlineStr">
        <is>
          <t>T1015632</t>
        </is>
      </c>
      <c r="B15634" t="inlineStr">
        <is>
          <t>2025-05-17</t>
        </is>
      </c>
      <c r="C15634" t="inlineStr">
        <is>
          <t>S025</t>
        </is>
      </c>
      <c r="D15634" t="inlineStr">
        <is>
          <t>Store_025</t>
        </is>
      </c>
      <c r="E15634" t="inlineStr">
        <is>
          <t>Central</t>
        </is>
      </c>
      <c r="F15634" t="inlineStr">
        <is>
          <t>P0067</t>
        </is>
      </c>
      <c r="G15634" t="inlineStr">
        <is>
          <t>Prod_0067</t>
        </is>
      </c>
      <c r="H15634" t="inlineStr">
        <is>
          <t>Toys</t>
        </is>
      </c>
      <c r="I15634" t="n">
        <v>5</v>
      </c>
      <c r="J15634" t="n">
        <v>188.78</v>
      </c>
      <c r="K15634" t="n">
        <v>0</v>
      </c>
      <c r="L15634">
        <f>I15634*J15634*(1-K15634)</f>
        <v/>
      </c>
      <c r="M15634">
        <f>VLOOKUP(F15634,Products!A:D,4,FALSE)*I15634</f>
        <v/>
      </c>
      <c r="N15634">
        <f>L15634-M15634</f>
        <v/>
      </c>
    </row>
    <row r="15635">
      <c r="A15635" t="inlineStr">
        <is>
          <t>T1015633</t>
        </is>
      </c>
      <c r="B15635" t="inlineStr">
        <is>
          <t>2024-05-01</t>
        </is>
      </c>
      <c r="C15635" t="inlineStr">
        <is>
          <t>S025</t>
        </is>
      </c>
      <c r="D15635" t="inlineStr">
        <is>
          <t>Store_025</t>
        </is>
      </c>
      <c r="E15635" t="inlineStr">
        <is>
          <t>Central</t>
        </is>
      </c>
      <c r="F15635" t="inlineStr">
        <is>
          <t>P0136</t>
        </is>
      </c>
      <c r="G15635" t="inlineStr">
        <is>
          <t>Prod_0136</t>
        </is>
      </c>
      <c r="H15635" t="inlineStr">
        <is>
          <t>Beverages</t>
        </is>
      </c>
      <c r="I15635" t="n">
        <v>9</v>
      </c>
      <c r="J15635" t="n">
        <v>196.82</v>
      </c>
      <c r="K15635" t="n">
        <v>0</v>
      </c>
      <c r="L15635">
        <f>I15635*J15635*(1-K15635)</f>
        <v/>
      </c>
      <c r="M15635">
        <f>VLOOKUP(F15635,Products!A:D,4,FALSE)*I15635</f>
        <v/>
      </c>
      <c r="N15635">
        <f>L15635-M15635</f>
        <v/>
      </c>
    </row>
    <row r="15636">
      <c r="A15636" t="inlineStr">
        <is>
          <t>T1015634</t>
        </is>
      </c>
      <c r="B15636" t="inlineStr">
        <is>
          <t>2023-10-30</t>
        </is>
      </c>
      <c r="C15636" t="inlineStr">
        <is>
          <t>S011</t>
        </is>
      </c>
      <c r="D15636" t="inlineStr">
        <is>
          <t>Store_011</t>
        </is>
      </c>
      <c r="E15636" t="inlineStr">
        <is>
          <t>South</t>
        </is>
      </c>
      <c r="F15636" t="inlineStr">
        <is>
          <t>P0132</t>
        </is>
      </c>
      <c r="G15636" t="inlineStr">
        <is>
          <t>Prod_0132</t>
        </is>
      </c>
      <c r="H15636" t="inlineStr">
        <is>
          <t>Food</t>
        </is>
      </c>
      <c r="I15636" t="n">
        <v>4</v>
      </c>
      <c r="J15636" t="n">
        <v>128.84</v>
      </c>
      <c r="K15636" t="n">
        <v>0.1</v>
      </c>
      <c r="L15636">
        <f>I15636*J15636*(1-K15636)</f>
        <v/>
      </c>
      <c r="M15636">
        <f>VLOOKUP(F15636,Products!A:D,4,FALSE)*I15636</f>
        <v/>
      </c>
      <c r="N15636">
        <f>L15636-M15636</f>
        <v/>
      </c>
    </row>
    <row r="15637">
      <c r="A15637" t="inlineStr">
        <is>
          <t>T1015635</t>
        </is>
      </c>
      <c r="B15637" t="inlineStr">
        <is>
          <t>2023-09-02</t>
        </is>
      </c>
      <c r="C15637" t="inlineStr">
        <is>
          <t>S037</t>
        </is>
      </c>
      <c r="D15637" t="inlineStr">
        <is>
          <t>Store_037</t>
        </is>
      </c>
      <c r="E15637" t="inlineStr">
        <is>
          <t>East</t>
        </is>
      </c>
      <c r="F15637" t="inlineStr">
        <is>
          <t>P0102</t>
        </is>
      </c>
      <c r="G15637" t="inlineStr">
        <is>
          <t>Prod_0102</t>
        </is>
      </c>
      <c r="H15637" t="inlineStr">
        <is>
          <t>Food</t>
        </is>
      </c>
      <c r="I15637" t="n">
        <v>9</v>
      </c>
      <c r="J15637" t="n">
        <v>736.2</v>
      </c>
      <c r="K15637" t="n">
        <v>0</v>
      </c>
      <c r="L15637">
        <f>I15637*J15637*(1-K15637)</f>
        <v/>
      </c>
      <c r="M15637">
        <f>VLOOKUP(F15637,Products!A:D,4,FALSE)*I15637</f>
        <v/>
      </c>
      <c r="N15637">
        <f>L15637-M15637</f>
        <v/>
      </c>
    </row>
    <row r="15638">
      <c r="A15638" t="inlineStr">
        <is>
          <t>T1015636</t>
        </is>
      </c>
      <c r="B15638" t="inlineStr">
        <is>
          <t>2024-05-29</t>
        </is>
      </c>
      <c r="C15638" t="inlineStr">
        <is>
          <t>S030</t>
        </is>
      </c>
      <c r="D15638" t="inlineStr">
        <is>
          <t>Store_030</t>
        </is>
      </c>
      <c r="E15638" t="inlineStr">
        <is>
          <t>North</t>
        </is>
      </c>
      <c r="F15638" t="inlineStr">
        <is>
          <t>P0198</t>
        </is>
      </c>
      <c r="G15638" t="inlineStr">
        <is>
          <t>Prod_0198</t>
        </is>
      </c>
      <c r="H15638" t="inlineStr">
        <is>
          <t>Beverages</t>
        </is>
      </c>
      <c r="I15638" t="n">
        <v>9</v>
      </c>
      <c r="J15638" t="n">
        <v>709.91</v>
      </c>
      <c r="K15638" t="n">
        <v>0</v>
      </c>
      <c r="L15638">
        <f>I15638*J15638*(1-K15638)</f>
        <v/>
      </c>
      <c r="M15638">
        <f>VLOOKUP(F15638,Products!A:D,4,FALSE)*I15638</f>
        <v/>
      </c>
      <c r="N15638">
        <f>L15638-M15638</f>
        <v/>
      </c>
    </row>
    <row r="15639">
      <c r="A15639" t="inlineStr">
        <is>
          <t>T1015637</t>
        </is>
      </c>
      <c r="B15639" t="inlineStr">
        <is>
          <t>2025-05-24</t>
        </is>
      </c>
      <c r="C15639" t="inlineStr">
        <is>
          <t>S019</t>
        </is>
      </c>
      <c r="D15639" t="inlineStr">
        <is>
          <t>Store_019</t>
        </is>
      </c>
      <c r="E15639" t="inlineStr">
        <is>
          <t>East</t>
        </is>
      </c>
      <c r="F15639" t="inlineStr">
        <is>
          <t>P0173</t>
        </is>
      </c>
      <c r="G15639" t="inlineStr">
        <is>
          <t>Prod_0173</t>
        </is>
      </c>
      <c r="H15639" t="inlineStr">
        <is>
          <t>Toys</t>
        </is>
      </c>
      <c r="I15639" t="n">
        <v>6</v>
      </c>
      <c r="J15639" t="n">
        <v>854.66</v>
      </c>
      <c r="K15639" t="n">
        <v>0</v>
      </c>
      <c r="L15639">
        <f>I15639*J15639*(1-K15639)</f>
        <v/>
      </c>
      <c r="M15639">
        <f>VLOOKUP(F15639,Products!A:D,4,FALSE)*I15639</f>
        <v/>
      </c>
      <c r="N15639">
        <f>L15639-M15639</f>
        <v/>
      </c>
    </row>
    <row r="15640">
      <c r="A15640" t="inlineStr">
        <is>
          <t>T1015638</t>
        </is>
      </c>
      <c r="B15640" t="inlineStr">
        <is>
          <t>2024-02-15</t>
        </is>
      </c>
      <c r="C15640" t="inlineStr">
        <is>
          <t>S005</t>
        </is>
      </c>
      <c r="D15640" t="inlineStr">
        <is>
          <t>Store_005</t>
        </is>
      </c>
      <c r="E15640" t="inlineStr">
        <is>
          <t>Central</t>
        </is>
      </c>
      <c r="F15640" t="inlineStr">
        <is>
          <t>P0155</t>
        </is>
      </c>
      <c r="G15640" t="inlineStr">
        <is>
          <t>Prod_0155</t>
        </is>
      </c>
      <c r="H15640" t="inlineStr">
        <is>
          <t>Electronics</t>
        </is>
      </c>
      <c r="I15640" t="n">
        <v>8</v>
      </c>
      <c r="J15640" t="n">
        <v>421.13</v>
      </c>
      <c r="K15640" t="n">
        <v>0</v>
      </c>
      <c r="L15640">
        <f>I15640*J15640*(1-K15640)</f>
        <v/>
      </c>
      <c r="M15640">
        <f>VLOOKUP(F15640,Products!A:D,4,FALSE)*I15640</f>
        <v/>
      </c>
      <c r="N15640">
        <f>L15640-M15640</f>
        <v/>
      </c>
    </row>
    <row r="15641">
      <c r="A15641" t="inlineStr">
        <is>
          <t>T1015639</t>
        </is>
      </c>
      <c r="B15641" t="inlineStr">
        <is>
          <t>2024-03-01</t>
        </is>
      </c>
      <c r="C15641" t="inlineStr">
        <is>
          <t>S011</t>
        </is>
      </c>
      <c r="D15641" t="inlineStr">
        <is>
          <t>Store_011</t>
        </is>
      </c>
      <c r="E15641" t="inlineStr">
        <is>
          <t>South</t>
        </is>
      </c>
      <c r="F15641" t="inlineStr">
        <is>
          <t>P0176</t>
        </is>
      </c>
      <c r="G15641" t="inlineStr">
        <is>
          <t>Prod_0176</t>
        </is>
      </c>
      <c r="H15641" t="inlineStr">
        <is>
          <t>Food</t>
        </is>
      </c>
      <c r="I15641" t="n">
        <v>5</v>
      </c>
      <c r="J15641" t="n">
        <v>747.5700000000001</v>
      </c>
      <c r="K15641" t="n">
        <v>0.05</v>
      </c>
      <c r="L15641">
        <f>I15641*J15641*(1-K15641)</f>
        <v/>
      </c>
      <c r="M15641">
        <f>VLOOKUP(F15641,Products!A:D,4,FALSE)*I15641</f>
        <v/>
      </c>
      <c r="N15641">
        <f>L15641-M15641</f>
        <v/>
      </c>
    </row>
    <row r="15642">
      <c r="A15642" t="inlineStr">
        <is>
          <t>T1015640</t>
        </is>
      </c>
      <c r="B15642" t="inlineStr">
        <is>
          <t>2023-10-05</t>
        </is>
      </c>
      <c r="C15642" t="inlineStr">
        <is>
          <t>S038</t>
        </is>
      </c>
      <c r="D15642" t="inlineStr">
        <is>
          <t>Store_038</t>
        </is>
      </c>
      <c r="E15642" t="inlineStr">
        <is>
          <t>East</t>
        </is>
      </c>
      <c r="F15642" t="inlineStr">
        <is>
          <t>P0068</t>
        </is>
      </c>
      <c r="G15642" t="inlineStr">
        <is>
          <t>Prod_0068</t>
        </is>
      </c>
      <c r="H15642" t="inlineStr">
        <is>
          <t>Household</t>
        </is>
      </c>
      <c r="I15642" t="n">
        <v>5</v>
      </c>
      <c r="J15642" t="n">
        <v>240.37</v>
      </c>
      <c r="K15642" t="n">
        <v>0</v>
      </c>
      <c r="L15642">
        <f>I15642*J15642*(1-K15642)</f>
        <v/>
      </c>
      <c r="M15642">
        <f>VLOOKUP(F15642,Products!A:D,4,FALSE)*I15642</f>
        <v/>
      </c>
      <c r="N15642">
        <f>L15642-M15642</f>
        <v/>
      </c>
    </row>
    <row r="15643">
      <c r="A15643" t="inlineStr">
        <is>
          <t>T1015641</t>
        </is>
      </c>
      <c r="B15643" t="inlineStr">
        <is>
          <t>2025-07-28</t>
        </is>
      </c>
      <c r="C15643" t="inlineStr">
        <is>
          <t>S050</t>
        </is>
      </c>
      <c r="D15643" t="inlineStr">
        <is>
          <t>Store_050</t>
        </is>
      </c>
      <c r="E15643" t="inlineStr">
        <is>
          <t>South</t>
        </is>
      </c>
      <c r="F15643" t="inlineStr">
        <is>
          <t>P0139</t>
        </is>
      </c>
      <c r="G15643" t="inlineStr">
        <is>
          <t>Prod_0139</t>
        </is>
      </c>
      <c r="H15643" t="inlineStr">
        <is>
          <t>Clothing</t>
        </is>
      </c>
      <c r="I15643" t="n">
        <v>6</v>
      </c>
      <c r="J15643" t="n">
        <v>704.37</v>
      </c>
      <c r="K15643" t="n">
        <v>0</v>
      </c>
      <c r="L15643">
        <f>I15643*J15643*(1-K15643)</f>
        <v/>
      </c>
      <c r="M15643">
        <f>VLOOKUP(F15643,Products!A:D,4,FALSE)*I15643</f>
        <v/>
      </c>
      <c r="N15643">
        <f>L15643-M15643</f>
        <v/>
      </c>
    </row>
    <row r="15644">
      <c r="A15644" t="inlineStr">
        <is>
          <t>T1015642</t>
        </is>
      </c>
      <c r="B15644" t="inlineStr">
        <is>
          <t>2023-10-14</t>
        </is>
      </c>
      <c r="C15644" t="inlineStr">
        <is>
          <t>S043</t>
        </is>
      </c>
      <c r="D15644" t="inlineStr">
        <is>
          <t>Store_043</t>
        </is>
      </c>
      <c r="E15644" t="inlineStr">
        <is>
          <t>East</t>
        </is>
      </c>
      <c r="F15644" t="inlineStr">
        <is>
          <t>P0113</t>
        </is>
      </c>
      <c r="G15644" t="inlineStr">
        <is>
          <t>Prod_0113</t>
        </is>
      </c>
      <c r="H15644" t="inlineStr">
        <is>
          <t>Toys</t>
        </is>
      </c>
      <c r="I15644" t="n">
        <v>1</v>
      </c>
      <c r="J15644" t="n">
        <v>515.4299999999999</v>
      </c>
      <c r="K15644" t="n">
        <v>0.15</v>
      </c>
      <c r="L15644">
        <f>I15644*J15644*(1-K15644)</f>
        <v/>
      </c>
      <c r="M15644">
        <f>VLOOKUP(F15644,Products!A:D,4,FALSE)*I15644</f>
        <v/>
      </c>
      <c r="N15644">
        <f>L15644-M15644</f>
        <v/>
      </c>
    </row>
    <row r="15645">
      <c r="A15645" t="inlineStr">
        <is>
          <t>T1015643</t>
        </is>
      </c>
      <c r="B15645" t="inlineStr">
        <is>
          <t>2025-03-23</t>
        </is>
      </c>
      <c r="C15645" t="inlineStr">
        <is>
          <t>S001</t>
        </is>
      </c>
      <c r="D15645" t="inlineStr">
        <is>
          <t>Store_001</t>
        </is>
      </c>
      <c r="E15645" t="inlineStr">
        <is>
          <t>West</t>
        </is>
      </c>
      <c r="F15645" t="inlineStr">
        <is>
          <t>P0134</t>
        </is>
      </c>
      <c r="G15645" t="inlineStr">
        <is>
          <t>Prod_0134</t>
        </is>
      </c>
      <c r="H15645" t="inlineStr">
        <is>
          <t>Food</t>
        </is>
      </c>
      <c r="I15645" t="n">
        <v>9</v>
      </c>
      <c r="J15645" t="n">
        <v>534.47</v>
      </c>
      <c r="K15645" t="n">
        <v>0.1</v>
      </c>
      <c r="L15645">
        <f>I15645*J15645*(1-K15645)</f>
        <v/>
      </c>
      <c r="M15645">
        <f>VLOOKUP(F15645,Products!A:D,4,FALSE)*I15645</f>
        <v/>
      </c>
      <c r="N15645">
        <f>L15645-M15645</f>
        <v/>
      </c>
    </row>
    <row r="15646">
      <c r="A15646" t="inlineStr">
        <is>
          <t>T1015644</t>
        </is>
      </c>
      <c r="B15646" t="inlineStr">
        <is>
          <t>2023-09-21</t>
        </is>
      </c>
      <c r="C15646" t="inlineStr">
        <is>
          <t>S013</t>
        </is>
      </c>
      <c r="D15646" t="inlineStr">
        <is>
          <t>Store_013</t>
        </is>
      </c>
      <c r="E15646" t="inlineStr">
        <is>
          <t>North</t>
        </is>
      </c>
      <c r="F15646" t="inlineStr">
        <is>
          <t>P0189</t>
        </is>
      </c>
      <c r="G15646" t="inlineStr">
        <is>
          <t>Prod_0189</t>
        </is>
      </c>
      <c r="H15646" t="inlineStr">
        <is>
          <t>Food</t>
        </is>
      </c>
      <c r="I15646" t="n">
        <v>4</v>
      </c>
      <c r="J15646" t="n">
        <v>907.23</v>
      </c>
      <c r="K15646" t="n">
        <v>0</v>
      </c>
      <c r="L15646">
        <f>I15646*J15646*(1-K15646)</f>
        <v/>
      </c>
      <c r="M15646">
        <f>VLOOKUP(F15646,Products!A:D,4,FALSE)*I15646</f>
        <v/>
      </c>
      <c r="N15646">
        <f>L15646-M15646</f>
        <v/>
      </c>
    </row>
    <row r="15647">
      <c r="A15647" t="inlineStr">
        <is>
          <t>T1015645</t>
        </is>
      </c>
      <c r="B15647" t="inlineStr">
        <is>
          <t>2025-03-08</t>
        </is>
      </c>
      <c r="C15647" t="inlineStr">
        <is>
          <t>S032</t>
        </is>
      </c>
      <c r="D15647" t="inlineStr">
        <is>
          <t>Store_032</t>
        </is>
      </c>
      <c r="E15647" t="inlineStr">
        <is>
          <t>Central</t>
        </is>
      </c>
      <c r="F15647" t="inlineStr">
        <is>
          <t>P0021</t>
        </is>
      </c>
      <c r="G15647" t="inlineStr">
        <is>
          <t>Prod_0021</t>
        </is>
      </c>
      <c r="H15647" t="inlineStr">
        <is>
          <t>Household</t>
        </is>
      </c>
      <c r="I15647" t="n">
        <v>9</v>
      </c>
      <c r="J15647" t="n">
        <v>134.56</v>
      </c>
      <c r="K15647" t="n">
        <v>0</v>
      </c>
      <c r="L15647">
        <f>I15647*J15647*(1-K15647)</f>
        <v/>
      </c>
      <c r="M15647">
        <f>VLOOKUP(F15647,Products!A:D,4,FALSE)*I15647</f>
        <v/>
      </c>
      <c r="N15647">
        <f>L15647-M15647</f>
        <v/>
      </c>
    </row>
    <row r="15648">
      <c r="A15648" t="inlineStr">
        <is>
          <t>T1015646</t>
        </is>
      </c>
      <c r="B15648" t="inlineStr">
        <is>
          <t>2023-09-23</t>
        </is>
      </c>
      <c r="C15648" t="inlineStr">
        <is>
          <t>S038</t>
        </is>
      </c>
      <c r="D15648" t="inlineStr">
        <is>
          <t>Store_038</t>
        </is>
      </c>
      <c r="E15648" t="inlineStr">
        <is>
          <t>East</t>
        </is>
      </c>
      <c r="F15648" t="inlineStr">
        <is>
          <t>P0017</t>
        </is>
      </c>
      <c r="G15648" t="inlineStr">
        <is>
          <t>Prod_0017</t>
        </is>
      </c>
      <c r="H15648" t="inlineStr">
        <is>
          <t>Food</t>
        </is>
      </c>
      <c r="I15648" t="n">
        <v>7</v>
      </c>
      <c r="J15648" t="n">
        <v>698.3099999999999</v>
      </c>
      <c r="K15648" t="n">
        <v>0.05</v>
      </c>
      <c r="L15648">
        <f>I15648*J15648*(1-K15648)</f>
        <v/>
      </c>
      <c r="M15648">
        <f>VLOOKUP(F15648,Products!A:D,4,FALSE)*I15648</f>
        <v/>
      </c>
      <c r="N15648">
        <f>L15648-M15648</f>
        <v/>
      </c>
    </row>
    <row r="15649">
      <c r="A15649" t="inlineStr">
        <is>
          <t>T1015647</t>
        </is>
      </c>
      <c r="B15649" t="inlineStr">
        <is>
          <t>2025-08-24</t>
        </is>
      </c>
      <c r="C15649" t="inlineStr">
        <is>
          <t>S034</t>
        </is>
      </c>
      <c r="D15649" t="inlineStr">
        <is>
          <t>Store_034</t>
        </is>
      </c>
      <c r="E15649" t="inlineStr">
        <is>
          <t>Central</t>
        </is>
      </c>
      <c r="F15649" t="inlineStr">
        <is>
          <t>P0167</t>
        </is>
      </c>
      <c r="G15649" t="inlineStr">
        <is>
          <t>Prod_0167</t>
        </is>
      </c>
      <c r="H15649" t="inlineStr">
        <is>
          <t>Beverages</t>
        </is>
      </c>
      <c r="I15649" t="n">
        <v>8</v>
      </c>
      <c r="J15649" t="n">
        <v>481.75</v>
      </c>
      <c r="K15649" t="n">
        <v>0</v>
      </c>
      <c r="L15649">
        <f>I15649*J15649*(1-K15649)</f>
        <v/>
      </c>
      <c r="M15649">
        <f>VLOOKUP(F15649,Products!A:D,4,FALSE)*I15649</f>
        <v/>
      </c>
      <c r="N15649">
        <f>L15649-M15649</f>
        <v/>
      </c>
    </row>
    <row r="15650">
      <c r="A15650" t="inlineStr">
        <is>
          <t>T1015648</t>
        </is>
      </c>
      <c r="B15650" t="inlineStr">
        <is>
          <t>2025-07-23</t>
        </is>
      </c>
      <c r="C15650" t="inlineStr">
        <is>
          <t>S031</t>
        </is>
      </c>
      <c r="D15650" t="inlineStr">
        <is>
          <t>Store_031</t>
        </is>
      </c>
      <c r="E15650" t="inlineStr">
        <is>
          <t>Central</t>
        </is>
      </c>
      <c r="F15650" t="inlineStr">
        <is>
          <t>P0003</t>
        </is>
      </c>
      <c r="G15650" t="inlineStr">
        <is>
          <t>Prod_0003</t>
        </is>
      </c>
      <c r="H15650" t="inlineStr">
        <is>
          <t>Household</t>
        </is>
      </c>
      <c r="I15650" t="n">
        <v>5</v>
      </c>
      <c r="J15650" t="n">
        <v>95.95</v>
      </c>
      <c r="K15650" t="n">
        <v>0.2</v>
      </c>
      <c r="L15650">
        <f>I15650*J15650*(1-K15650)</f>
        <v/>
      </c>
      <c r="M15650">
        <f>VLOOKUP(F15650,Products!A:D,4,FALSE)*I15650</f>
        <v/>
      </c>
      <c r="N15650">
        <f>L15650-M15650</f>
        <v/>
      </c>
    </row>
    <row r="15651">
      <c r="A15651" t="inlineStr">
        <is>
          <t>T1015649</t>
        </is>
      </c>
      <c r="B15651" t="inlineStr">
        <is>
          <t>2023-11-17</t>
        </is>
      </c>
      <c r="C15651" t="inlineStr">
        <is>
          <t>S032</t>
        </is>
      </c>
      <c r="D15651" t="inlineStr">
        <is>
          <t>Store_032</t>
        </is>
      </c>
      <c r="E15651" t="inlineStr">
        <is>
          <t>Central</t>
        </is>
      </c>
      <c r="F15651" t="inlineStr">
        <is>
          <t>P0188</t>
        </is>
      </c>
      <c r="G15651" t="inlineStr">
        <is>
          <t>Prod_0188</t>
        </is>
      </c>
      <c r="H15651" t="inlineStr">
        <is>
          <t>Food</t>
        </is>
      </c>
      <c r="I15651" t="n">
        <v>2</v>
      </c>
      <c r="J15651" t="n">
        <v>581.12</v>
      </c>
      <c r="K15651" t="n">
        <v>0</v>
      </c>
      <c r="L15651">
        <f>I15651*J15651*(1-K15651)</f>
        <v/>
      </c>
      <c r="M15651">
        <f>VLOOKUP(F15651,Products!A:D,4,FALSE)*I15651</f>
        <v/>
      </c>
      <c r="N15651">
        <f>L15651-M15651</f>
        <v/>
      </c>
    </row>
    <row r="15652">
      <c r="A15652" t="inlineStr">
        <is>
          <t>T1015650</t>
        </is>
      </c>
      <c r="B15652" t="inlineStr">
        <is>
          <t>2025-08-01</t>
        </is>
      </c>
      <c r="C15652" t="inlineStr">
        <is>
          <t>S002</t>
        </is>
      </c>
      <c r="D15652" t="inlineStr">
        <is>
          <t>Store_002</t>
        </is>
      </c>
      <c r="E15652" t="inlineStr">
        <is>
          <t>South</t>
        </is>
      </c>
      <c r="F15652" t="inlineStr">
        <is>
          <t>P0068</t>
        </is>
      </c>
      <c r="G15652" t="inlineStr">
        <is>
          <t>Prod_0068</t>
        </is>
      </c>
      <c r="H15652" t="inlineStr">
        <is>
          <t>Household</t>
        </is>
      </c>
      <c r="I15652" t="n">
        <v>5</v>
      </c>
      <c r="J15652" t="n">
        <v>230.56</v>
      </c>
      <c r="K15652" t="n">
        <v>0</v>
      </c>
      <c r="L15652">
        <f>I15652*J15652*(1-K15652)</f>
        <v/>
      </c>
      <c r="M15652">
        <f>VLOOKUP(F15652,Products!A:D,4,FALSE)*I15652</f>
        <v/>
      </c>
      <c r="N15652">
        <f>L15652-M15652</f>
        <v/>
      </c>
    </row>
    <row r="15653">
      <c r="A15653" t="inlineStr">
        <is>
          <t>T1015651</t>
        </is>
      </c>
      <c r="B15653" t="inlineStr">
        <is>
          <t>2024-08-28</t>
        </is>
      </c>
      <c r="C15653" t="inlineStr">
        <is>
          <t>S005</t>
        </is>
      </c>
      <c r="D15653" t="inlineStr">
        <is>
          <t>Store_005</t>
        </is>
      </c>
      <c r="E15653" t="inlineStr">
        <is>
          <t>Central</t>
        </is>
      </c>
      <c r="F15653" t="inlineStr">
        <is>
          <t>P0184</t>
        </is>
      </c>
      <c r="G15653" t="inlineStr">
        <is>
          <t>Prod_0184</t>
        </is>
      </c>
      <c r="H15653" t="inlineStr">
        <is>
          <t>Beverages</t>
        </is>
      </c>
      <c r="I15653" t="n">
        <v>9</v>
      </c>
      <c r="J15653" t="n">
        <v>613.6900000000001</v>
      </c>
      <c r="K15653" t="n">
        <v>0</v>
      </c>
      <c r="L15653">
        <f>I15653*J15653*(1-K15653)</f>
        <v/>
      </c>
      <c r="M15653">
        <f>VLOOKUP(F15653,Products!A:D,4,FALSE)*I15653</f>
        <v/>
      </c>
      <c r="N15653">
        <f>L15653-M15653</f>
        <v/>
      </c>
    </row>
    <row r="15654">
      <c r="A15654" t="inlineStr">
        <is>
          <t>T1015652</t>
        </is>
      </c>
      <c r="B15654" t="inlineStr">
        <is>
          <t>2025-07-20</t>
        </is>
      </c>
      <c r="C15654" t="inlineStr">
        <is>
          <t>S043</t>
        </is>
      </c>
      <c r="D15654" t="inlineStr">
        <is>
          <t>Store_043</t>
        </is>
      </c>
      <c r="E15654" t="inlineStr">
        <is>
          <t>East</t>
        </is>
      </c>
      <c r="F15654" t="inlineStr">
        <is>
          <t>P0183</t>
        </is>
      </c>
      <c r="G15654" t="inlineStr">
        <is>
          <t>Prod_0183</t>
        </is>
      </c>
      <c r="H15654" t="inlineStr">
        <is>
          <t>Stationery</t>
        </is>
      </c>
      <c r="I15654" t="n">
        <v>9</v>
      </c>
      <c r="J15654" t="n">
        <v>878.58</v>
      </c>
      <c r="K15654" t="n">
        <v>0.05</v>
      </c>
      <c r="L15654">
        <f>I15654*J15654*(1-K15654)</f>
        <v/>
      </c>
      <c r="M15654">
        <f>VLOOKUP(F15654,Products!A:D,4,FALSE)*I15654</f>
        <v/>
      </c>
      <c r="N15654">
        <f>L15654-M15654</f>
        <v/>
      </c>
    </row>
    <row r="15655">
      <c r="A15655" t="inlineStr">
        <is>
          <t>T1015653</t>
        </is>
      </c>
      <c r="B15655" t="inlineStr">
        <is>
          <t>2024-06-20</t>
        </is>
      </c>
      <c r="C15655" t="inlineStr">
        <is>
          <t>S016</t>
        </is>
      </c>
      <c r="D15655" t="inlineStr">
        <is>
          <t>Store_016</t>
        </is>
      </c>
      <c r="E15655" t="inlineStr">
        <is>
          <t>West</t>
        </is>
      </c>
      <c r="F15655" t="inlineStr">
        <is>
          <t>P0197</t>
        </is>
      </c>
      <c r="G15655" t="inlineStr">
        <is>
          <t>Prod_0197</t>
        </is>
      </c>
      <c r="H15655" t="inlineStr">
        <is>
          <t>Food</t>
        </is>
      </c>
      <c r="I15655" t="n">
        <v>8</v>
      </c>
      <c r="J15655" t="n">
        <v>246.54</v>
      </c>
      <c r="K15655" t="n">
        <v>0</v>
      </c>
      <c r="L15655">
        <f>I15655*J15655*(1-K15655)</f>
        <v/>
      </c>
      <c r="M15655">
        <f>VLOOKUP(F15655,Products!A:D,4,FALSE)*I15655</f>
        <v/>
      </c>
      <c r="N15655">
        <f>L15655-M15655</f>
        <v/>
      </c>
    </row>
    <row r="15656">
      <c r="A15656" t="inlineStr">
        <is>
          <t>T1015654</t>
        </is>
      </c>
      <c r="B15656" t="inlineStr">
        <is>
          <t>2023-12-05</t>
        </is>
      </c>
      <c r="C15656" t="inlineStr">
        <is>
          <t>S022</t>
        </is>
      </c>
      <c r="D15656" t="inlineStr">
        <is>
          <t>Store_022</t>
        </is>
      </c>
      <c r="E15656" t="inlineStr">
        <is>
          <t>East</t>
        </is>
      </c>
      <c r="F15656" t="inlineStr">
        <is>
          <t>P0042</t>
        </is>
      </c>
      <c r="G15656" t="inlineStr">
        <is>
          <t>Prod_0042</t>
        </is>
      </c>
      <c r="H15656" t="inlineStr">
        <is>
          <t>Electronics</t>
        </is>
      </c>
      <c r="I15656" t="n">
        <v>3</v>
      </c>
      <c r="J15656" t="n">
        <v>750.5599999999999</v>
      </c>
      <c r="K15656" t="n">
        <v>0</v>
      </c>
      <c r="L15656">
        <f>I15656*J15656*(1-K15656)</f>
        <v/>
      </c>
      <c r="M15656">
        <f>VLOOKUP(F15656,Products!A:D,4,FALSE)*I15656</f>
        <v/>
      </c>
      <c r="N15656">
        <f>L15656-M15656</f>
        <v/>
      </c>
    </row>
    <row r="15657">
      <c r="A15657" t="inlineStr">
        <is>
          <t>T1015655</t>
        </is>
      </c>
      <c r="B15657" t="inlineStr">
        <is>
          <t>2024-08-15</t>
        </is>
      </c>
      <c r="C15657" t="inlineStr">
        <is>
          <t>S017</t>
        </is>
      </c>
      <c r="D15657" t="inlineStr">
        <is>
          <t>Store_017</t>
        </is>
      </c>
      <c r="E15657" t="inlineStr">
        <is>
          <t>South</t>
        </is>
      </c>
      <c r="F15657" t="inlineStr">
        <is>
          <t>P0124</t>
        </is>
      </c>
      <c r="G15657" t="inlineStr">
        <is>
          <t>Prod_0124</t>
        </is>
      </c>
      <c r="H15657" t="inlineStr">
        <is>
          <t>Beverages</t>
        </is>
      </c>
      <c r="I15657" t="n">
        <v>9</v>
      </c>
      <c r="J15657" t="n">
        <v>976.53</v>
      </c>
      <c r="K15657" t="n">
        <v>0.1</v>
      </c>
      <c r="L15657">
        <f>I15657*J15657*(1-K15657)</f>
        <v/>
      </c>
      <c r="M15657">
        <f>VLOOKUP(F15657,Products!A:D,4,FALSE)*I15657</f>
        <v/>
      </c>
      <c r="N15657">
        <f>L15657-M15657</f>
        <v/>
      </c>
    </row>
    <row r="15658">
      <c r="A15658" t="inlineStr">
        <is>
          <t>T1015656</t>
        </is>
      </c>
      <c r="B15658" t="inlineStr">
        <is>
          <t>2024-08-25</t>
        </is>
      </c>
      <c r="C15658" t="inlineStr">
        <is>
          <t>S018</t>
        </is>
      </c>
      <c r="D15658" t="inlineStr">
        <is>
          <t>Store_018</t>
        </is>
      </c>
      <c r="E15658" t="inlineStr">
        <is>
          <t>South</t>
        </is>
      </c>
      <c r="F15658" t="inlineStr">
        <is>
          <t>P0172</t>
        </is>
      </c>
      <c r="G15658" t="inlineStr">
        <is>
          <t>Prod_0172</t>
        </is>
      </c>
      <c r="H15658" t="inlineStr">
        <is>
          <t>Beverages</t>
        </is>
      </c>
      <c r="I15658" t="n">
        <v>5</v>
      </c>
      <c r="J15658" t="n">
        <v>819.0599999999999</v>
      </c>
      <c r="K15658" t="n">
        <v>0</v>
      </c>
      <c r="L15658">
        <f>I15658*J15658*(1-K15658)</f>
        <v/>
      </c>
      <c r="M15658">
        <f>VLOOKUP(F15658,Products!A:D,4,FALSE)*I15658</f>
        <v/>
      </c>
      <c r="N15658">
        <f>L15658-M15658</f>
        <v/>
      </c>
    </row>
    <row r="15659">
      <c r="A15659" t="inlineStr">
        <is>
          <t>T1015657</t>
        </is>
      </c>
      <c r="B15659" t="inlineStr">
        <is>
          <t>2023-04-03</t>
        </is>
      </c>
      <c r="C15659" t="inlineStr">
        <is>
          <t>S030</t>
        </is>
      </c>
      <c r="D15659" t="inlineStr">
        <is>
          <t>Store_030</t>
        </is>
      </c>
      <c r="E15659" t="inlineStr">
        <is>
          <t>North</t>
        </is>
      </c>
      <c r="F15659" t="inlineStr">
        <is>
          <t>P0109</t>
        </is>
      </c>
      <c r="G15659" t="inlineStr">
        <is>
          <t>Prod_0109</t>
        </is>
      </c>
      <c r="H15659" t="inlineStr">
        <is>
          <t>Beverages</t>
        </is>
      </c>
      <c r="I15659" t="n">
        <v>4</v>
      </c>
      <c r="J15659" t="n">
        <v>839.71</v>
      </c>
      <c r="K15659" t="n">
        <v>0.2</v>
      </c>
      <c r="L15659">
        <f>I15659*J15659*(1-K15659)</f>
        <v/>
      </c>
      <c r="M15659">
        <f>VLOOKUP(F15659,Products!A:D,4,FALSE)*I15659</f>
        <v/>
      </c>
      <c r="N15659">
        <f>L15659-M15659</f>
        <v/>
      </c>
    </row>
    <row r="15660">
      <c r="A15660" t="inlineStr">
        <is>
          <t>T1015658</t>
        </is>
      </c>
      <c r="B15660" t="inlineStr">
        <is>
          <t>2024-06-06</t>
        </is>
      </c>
      <c r="C15660" t="inlineStr">
        <is>
          <t>S043</t>
        </is>
      </c>
      <c r="D15660" t="inlineStr">
        <is>
          <t>Store_043</t>
        </is>
      </c>
      <c r="E15660" t="inlineStr">
        <is>
          <t>East</t>
        </is>
      </c>
      <c r="F15660" t="inlineStr">
        <is>
          <t>P0084</t>
        </is>
      </c>
      <c r="G15660" t="inlineStr">
        <is>
          <t>Prod_0084</t>
        </is>
      </c>
      <c r="H15660" t="inlineStr">
        <is>
          <t>Beverages</t>
        </is>
      </c>
      <c r="I15660" t="n">
        <v>3</v>
      </c>
      <c r="J15660" t="n">
        <v>959.0700000000001</v>
      </c>
      <c r="K15660" t="n">
        <v>0</v>
      </c>
      <c r="L15660">
        <f>I15660*J15660*(1-K15660)</f>
        <v/>
      </c>
      <c r="M15660">
        <f>VLOOKUP(F15660,Products!A:D,4,FALSE)*I15660</f>
        <v/>
      </c>
      <c r="N15660">
        <f>L15660-M15660</f>
        <v/>
      </c>
    </row>
    <row r="15661">
      <c r="A15661" t="inlineStr">
        <is>
          <t>T1015659</t>
        </is>
      </c>
      <c r="B15661" t="inlineStr">
        <is>
          <t>2023-01-02</t>
        </is>
      </c>
      <c r="C15661" t="inlineStr">
        <is>
          <t>S038</t>
        </is>
      </c>
      <c r="D15661" t="inlineStr">
        <is>
          <t>Store_038</t>
        </is>
      </c>
      <c r="E15661" t="inlineStr">
        <is>
          <t>East</t>
        </is>
      </c>
      <c r="F15661" t="inlineStr">
        <is>
          <t>P0069</t>
        </is>
      </c>
      <c r="G15661" t="inlineStr">
        <is>
          <t>Prod_0069</t>
        </is>
      </c>
      <c r="H15661" t="inlineStr">
        <is>
          <t>Household</t>
        </is>
      </c>
      <c r="I15661" t="n">
        <v>8</v>
      </c>
      <c r="J15661" t="n">
        <v>345.49</v>
      </c>
      <c r="K15661" t="n">
        <v>0</v>
      </c>
      <c r="L15661">
        <f>I15661*J15661*(1-K15661)</f>
        <v/>
      </c>
      <c r="M15661">
        <f>VLOOKUP(F15661,Products!A:D,4,FALSE)*I15661</f>
        <v/>
      </c>
      <c r="N15661">
        <f>L15661-M15661</f>
        <v/>
      </c>
    </row>
    <row r="15662">
      <c r="A15662" t="inlineStr">
        <is>
          <t>T1015660</t>
        </is>
      </c>
      <c r="B15662" t="inlineStr">
        <is>
          <t>2025-03-23</t>
        </is>
      </c>
      <c r="C15662" t="inlineStr">
        <is>
          <t>S034</t>
        </is>
      </c>
      <c r="D15662" t="inlineStr">
        <is>
          <t>Store_034</t>
        </is>
      </c>
      <c r="E15662" t="inlineStr">
        <is>
          <t>Central</t>
        </is>
      </c>
      <c r="F15662" t="inlineStr">
        <is>
          <t>P0021</t>
        </is>
      </c>
      <c r="G15662" t="inlineStr">
        <is>
          <t>Prod_0021</t>
        </is>
      </c>
      <c r="H15662" t="inlineStr">
        <is>
          <t>Household</t>
        </is>
      </c>
      <c r="I15662" t="n">
        <v>3</v>
      </c>
      <c r="J15662" t="n">
        <v>163.99</v>
      </c>
      <c r="K15662" t="n">
        <v>0</v>
      </c>
      <c r="L15662">
        <f>I15662*J15662*(1-K15662)</f>
        <v/>
      </c>
      <c r="M15662">
        <f>VLOOKUP(F15662,Products!A:D,4,FALSE)*I15662</f>
        <v/>
      </c>
      <c r="N15662">
        <f>L15662-M15662</f>
        <v/>
      </c>
    </row>
    <row r="15663">
      <c r="A15663" t="inlineStr">
        <is>
          <t>T1015661</t>
        </is>
      </c>
      <c r="B15663" t="inlineStr">
        <is>
          <t>2023-08-21</t>
        </is>
      </c>
      <c r="C15663" t="inlineStr">
        <is>
          <t>S020</t>
        </is>
      </c>
      <c r="D15663" t="inlineStr">
        <is>
          <t>Store_020</t>
        </is>
      </c>
      <c r="E15663" t="inlineStr">
        <is>
          <t>West</t>
        </is>
      </c>
      <c r="F15663" t="inlineStr">
        <is>
          <t>P0072</t>
        </is>
      </c>
      <c r="G15663" t="inlineStr">
        <is>
          <t>Prod_0072</t>
        </is>
      </c>
      <c r="H15663" t="inlineStr">
        <is>
          <t>Food</t>
        </is>
      </c>
      <c r="I15663" t="n">
        <v>1</v>
      </c>
      <c r="J15663" t="n">
        <v>875.15</v>
      </c>
      <c r="K15663" t="n">
        <v>0.05</v>
      </c>
      <c r="L15663">
        <f>I15663*J15663*(1-K15663)</f>
        <v/>
      </c>
      <c r="M15663">
        <f>VLOOKUP(F15663,Products!A:D,4,FALSE)*I15663</f>
        <v/>
      </c>
      <c r="N15663">
        <f>L15663-M15663</f>
        <v/>
      </c>
    </row>
    <row r="15664">
      <c r="A15664" t="inlineStr">
        <is>
          <t>T1015662</t>
        </is>
      </c>
      <c r="B15664" t="inlineStr">
        <is>
          <t>2025-02-19</t>
        </is>
      </c>
      <c r="C15664" t="inlineStr">
        <is>
          <t>S040</t>
        </is>
      </c>
      <c r="D15664" t="inlineStr">
        <is>
          <t>Store_040</t>
        </is>
      </c>
      <c r="E15664" t="inlineStr">
        <is>
          <t>Central</t>
        </is>
      </c>
      <c r="F15664" t="inlineStr">
        <is>
          <t>P0052</t>
        </is>
      </c>
      <c r="G15664" t="inlineStr">
        <is>
          <t>Prod_0052</t>
        </is>
      </c>
      <c r="H15664" t="inlineStr">
        <is>
          <t>Clothing</t>
        </is>
      </c>
      <c r="I15664" t="n">
        <v>2</v>
      </c>
      <c r="J15664" t="n">
        <v>57.16</v>
      </c>
      <c r="K15664" t="n">
        <v>0.1</v>
      </c>
      <c r="L15664">
        <f>I15664*J15664*(1-K15664)</f>
        <v/>
      </c>
      <c r="M15664">
        <f>VLOOKUP(F15664,Products!A:D,4,FALSE)*I15664</f>
        <v/>
      </c>
      <c r="N15664">
        <f>L15664-M15664</f>
        <v/>
      </c>
    </row>
    <row r="15665">
      <c r="A15665" t="inlineStr">
        <is>
          <t>T1015663</t>
        </is>
      </c>
      <c r="B15665" t="inlineStr">
        <is>
          <t>2024-10-22</t>
        </is>
      </c>
      <c r="C15665" t="inlineStr">
        <is>
          <t>S039</t>
        </is>
      </c>
      <c r="D15665" t="inlineStr">
        <is>
          <t>Store_039</t>
        </is>
      </c>
      <c r="E15665" t="inlineStr">
        <is>
          <t>North</t>
        </is>
      </c>
      <c r="F15665" t="inlineStr">
        <is>
          <t>P0064</t>
        </is>
      </c>
      <c r="G15665" t="inlineStr">
        <is>
          <t>Prod_0064</t>
        </is>
      </c>
      <c r="H15665" t="inlineStr">
        <is>
          <t>Beverages</t>
        </is>
      </c>
      <c r="I15665" t="n">
        <v>2</v>
      </c>
      <c r="J15665" t="n">
        <v>847.14</v>
      </c>
      <c r="K15665" t="n">
        <v>0</v>
      </c>
      <c r="L15665">
        <f>I15665*J15665*(1-K15665)</f>
        <v/>
      </c>
      <c r="M15665">
        <f>VLOOKUP(F15665,Products!A:D,4,FALSE)*I15665</f>
        <v/>
      </c>
      <c r="N15665">
        <f>L15665-M15665</f>
        <v/>
      </c>
    </row>
    <row r="15666">
      <c r="A15666" t="inlineStr">
        <is>
          <t>T1015664</t>
        </is>
      </c>
      <c r="B15666" t="inlineStr">
        <is>
          <t>2025-07-07</t>
        </is>
      </c>
      <c r="C15666" t="inlineStr">
        <is>
          <t>S041</t>
        </is>
      </c>
      <c r="D15666" t="inlineStr">
        <is>
          <t>Store_041</t>
        </is>
      </c>
      <c r="E15666" t="inlineStr">
        <is>
          <t>East</t>
        </is>
      </c>
      <c r="F15666" t="inlineStr">
        <is>
          <t>P0068</t>
        </is>
      </c>
      <c r="G15666" t="inlineStr">
        <is>
          <t>Prod_0068</t>
        </is>
      </c>
      <c r="H15666" t="inlineStr">
        <is>
          <t>Household</t>
        </is>
      </c>
      <c r="I15666" t="n">
        <v>9</v>
      </c>
      <c r="J15666" t="n">
        <v>277.45</v>
      </c>
      <c r="K15666" t="n">
        <v>0</v>
      </c>
      <c r="L15666">
        <f>I15666*J15666*(1-K15666)</f>
        <v/>
      </c>
      <c r="M15666">
        <f>VLOOKUP(F15666,Products!A:D,4,FALSE)*I15666</f>
        <v/>
      </c>
      <c r="N15666">
        <f>L15666-M15666</f>
        <v/>
      </c>
    </row>
    <row r="15667">
      <c r="A15667" t="inlineStr">
        <is>
          <t>T1015665</t>
        </is>
      </c>
      <c r="B15667" t="inlineStr">
        <is>
          <t>2023-08-22</t>
        </is>
      </c>
      <c r="C15667" t="inlineStr">
        <is>
          <t>S020</t>
        </is>
      </c>
      <c r="D15667" t="inlineStr">
        <is>
          <t>Store_020</t>
        </is>
      </c>
      <c r="E15667" t="inlineStr">
        <is>
          <t>West</t>
        </is>
      </c>
      <c r="F15667" t="inlineStr">
        <is>
          <t>P0116</t>
        </is>
      </c>
      <c r="G15667" t="inlineStr">
        <is>
          <t>Prod_0116</t>
        </is>
      </c>
      <c r="H15667" t="inlineStr">
        <is>
          <t>Clothing</t>
        </is>
      </c>
      <c r="I15667" t="n">
        <v>4</v>
      </c>
      <c r="J15667" t="n">
        <v>1081.05</v>
      </c>
      <c r="K15667" t="n">
        <v>0.1</v>
      </c>
      <c r="L15667">
        <f>I15667*J15667*(1-K15667)</f>
        <v/>
      </c>
      <c r="M15667">
        <f>VLOOKUP(F15667,Products!A:D,4,FALSE)*I15667</f>
        <v/>
      </c>
      <c r="N15667">
        <f>L15667-M15667</f>
        <v/>
      </c>
    </row>
    <row r="15668">
      <c r="A15668" t="inlineStr">
        <is>
          <t>T1015666</t>
        </is>
      </c>
      <c r="B15668" t="inlineStr">
        <is>
          <t>2025-06-07</t>
        </is>
      </c>
      <c r="C15668" t="inlineStr">
        <is>
          <t>S043</t>
        </is>
      </c>
      <c r="D15668" t="inlineStr">
        <is>
          <t>Store_043</t>
        </is>
      </c>
      <c r="E15668" t="inlineStr">
        <is>
          <t>East</t>
        </is>
      </c>
      <c r="F15668" t="inlineStr">
        <is>
          <t>P0152</t>
        </is>
      </c>
      <c r="G15668" t="inlineStr">
        <is>
          <t>Prod_0152</t>
        </is>
      </c>
      <c r="H15668" t="inlineStr">
        <is>
          <t>Household</t>
        </is>
      </c>
      <c r="I15668" t="n">
        <v>7</v>
      </c>
      <c r="J15668" t="n">
        <v>559.47</v>
      </c>
      <c r="K15668" t="n">
        <v>0.05</v>
      </c>
      <c r="L15668">
        <f>I15668*J15668*(1-K15668)</f>
        <v/>
      </c>
      <c r="M15668">
        <f>VLOOKUP(F15668,Products!A:D,4,FALSE)*I15668</f>
        <v/>
      </c>
      <c r="N15668">
        <f>L15668-M15668</f>
        <v/>
      </c>
    </row>
    <row r="15669">
      <c r="A15669" t="inlineStr">
        <is>
          <t>T1015667</t>
        </is>
      </c>
      <c r="B15669" t="inlineStr">
        <is>
          <t>2023-07-25</t>
        </is>
      </c>
      <c r="C15669" t="inlineStr">
        <is>
          <t>S005</t>
        </is>
      </c>
      <c r="D15669" t="inlineStr">
        <is>
          <t>Store_005</t>
        </is>
      </c>
      <c r="E15669" t="inlineStr">
        <is>
          <t>Central</t>
        </is>
      </c>
      <c r="F15669" t="inlineStr">
        <is>
          <t>P0065</t>
        </is>
      </c>
      <c r="G15669" t="inlineStr">
        <is>
          <t>Prod_0065</t>
        </is>
      </c>
      <c r="H15669" t="inlineStr">
        <is>
          <t>Beverages</t>
        </is>
      </c>
      <c r="I15669" t="n">
        <v>8</v>
      </c>
      <c r="J15669" t="n">
        <v>171.07</v>
      </c>
      <c r="K15669" t="n">
        <v>0.1</v>
      </c>
      <c r="L15669">
        <f>I15669*J15669*(1-K15669)</f>
        <v/>
      </c>
      <c r="M15669">
        <f>VLOOKUP(F15669,Products!A:D,4,FALSE)*I15669</f>
        <v/>
      </c>
      <c r="N15669">
        <f>L15669-M15669</f>
        <v/>
      </c>
    </row>
    <row r="15670">
      <c r="A15670" t="inlineStr">
        <is>
          <t>T1015668</t>
        </is>
      </c>
      <c r="B15670" t="inlineStr">
        <is>
          <t>2024-03-18</t>
        </is>
      </c>
      <c r="C15670" t="inlineStr">
        <is>
          <t>S046</t>
        </is>
      </c>
      <c r="D15670" t="inlineStr">
        <is>
          <t>Store_046</t>
        </is>
      </c>
      <c r="E15670" t="inlineStr">
        <is>
          <t>South</t>
        </is>
      </c>
      <c r="F15670" t="inlineStr">
        <is>
          <t>P0116</t>
        </is>
      </c>
      <c r="G15670" t="inlineStr">
        <is>
          <t>Prod_0116</t>
        </is>
      </c>
      <c r="H15670" t="inlineStr">
        <is>
          <t>Clothing</t>
        </is>
      </c>
      <c r="I15670" t="n">
        <v>1</v>
      </c>
      <c r="J15670" t="n">
        <v>779.6799999999999</v>
      </c>
      <c r="K15670" t="n">
        <v>0.1</v>
      </c>
      <c r="L15670">
        <f>I15670*J15670*(1-K15670)</f>
        <v/>
      </c>
      <c r="M15670">
        <f>VLOOKUP(F15670,Products!A:D,4,FALSE)*I15670</f>
        <v/>
      </c>
      <c r="N15670">
        <f>L15670-M15670</f>
        <v/>
      </c>
    </row>
    <row r="15671">
      <c r="A15671" t="inlineStr">
        <is>
          <t>T1015669</t>
        </is>
      </c>
      <c r="B15671" t="inlineStr">
        <is>
          <t>2024-05-28</t>
        </is>
      </c>
      <c r="C15671" t="inlineStr">
        <is>
          <t>S028</t>
        </is>
      </c>
      <c r="D15671" t="inlineStr">
        <is>
          <t>Store_028</t>
        </is>
      </c>
      <c r="E15671" t="inlineStr">
        <is>
          <t>North</t>
        </is>
      </c>
      <c r="F15671" t="inlineStr">
        <is>
          <t>P0128</t>
        </is>
      </c>
      <c r="G15671" t="inlineStr">
        <is>
          <t>Prod_0128</t>
        </is>
      </c>
      <c r="H15671" t="inlineStr">
        <is>
          <t>Toys</t>
        </is>
      </c>
      <c r="I15671" t="n">
        <v>4</v>
      </c>
      <c r="J15671" t="n">
        <v>213.19</v>
      </c>
      <c r="K15671" t="n">
        <v>0</v>
      </c>
      <c r="L15671">
        <f>I15671*J15671*(1-K15671)</f>
        <v/>
      </c>
      <c r="M15671">
        <f>VLOOKUP(F15671,Products!A:D,4,FALSE)*I15671</f>
        <v/>
      </c>
      <c r="N15671">
        <f>L15671-M15671</f>
        <v/>
      </c>
    </row>
    <row r="15672">
      <c r="A15672" t="inlineStr">
        <is>
          <t>T1015670</t>
        </is>
      </c>
      <c r="B15672" t="inlineStr">
        <is>
          <t>2025-02-07</t>
        </is>
      </c>
      <c r="C15672" t="inlineStr">
        <is>
          <t>S025</t>
        </is>
      </c>
      <c r="D15672" t="inlineStr">
        <is>
          <t>Store_025</t>
        </is>
      </c>
      <c r="E15672" t="inlineStr">
        <is>
          <t>Central</t>
        </is>
      </c>
      <c r="F15672" t="inlineStr">
        <is>
          <t>P0076</t>
        </is>
      </c>
      <c r="G15672" t="inlineStr">
        <is>
          <t>Prod_0076</t>
        </is>
      </c>
      <c r="H15672" t="inlineStr">
        <is>
          <t>Clothing</t>
        </is>
      </c>
      <c r="I15672" t="n">
        <v>9</v>
      </c>
      <c r="J15672" t="n">
        <v>420.72</v>
      </c>
      <c r="K15672" t="n">
        <v>0.05</v>
      </c>
      <c r="L15672">
        <f>I15672*J15672*(1-K15672)</f>
        <v/>
      </c>
      <c r="M15672">
        <f>VLOOKUP(F15672,Products!A:D,4,FALSE)*I15672</f>
        <v/>
      </c>
      <c r="N15672">
        <f>L15672-M15672</f>
        <v/>
      </c>
    </row>
    <row r="15673">
      <c r="A15673" t="inlineStr">
        <is>
          <t>T1015671</t>
        </is>
      </c>
      <c r="B15673" t="inlineStr">
        <is>
          <t>2023-07-25</t>
        </is>
      </c>
      <c r="C15673" t="inlineStr">
        <is>
          <t>S028</t>
        </is>
      </c>
      <c r="D15673" t="inlineStr">
        <is>
          <t>Store_028</t>
        </is>
      </c>
      <c r="E15673" t="inlineStr">
        <is>
          <t>North</t>
        </is>
      </c>
      <c r="F15673" t="inlineStr">
        <is>
          <t>P0193</t>
        </is>
      </c>
      <c r="G15673" t="inlineStr">
        <is>
          <t>Prod_0193</t>
        </is>
      </c>
      <c r="H15673" t="inlineStr">
        <is>
          <t>Food</t>
        </is>
      </c>
      <c r="I15673" t="n">
        <v>2</v>
      </c>
      <c r="J15673" t="n">
        <v>443.58</v>
      </c>
      <c r="K15673" t="n">
        <v>0.05</v>
      </c>
      <c r="L15673">
        <f>I15673*J15673*(1-K15673)</f>
        <v/>
      </c>
      <c r="M15673">
        <f>VLOOKUP(F15673,Products!A:D,4,FALSE)*I15673</f>
        <v/>
      </c>
      <c r="N15673">
        <f>L15673-M15673</f>
        <v/>
      </c>
    </row>
    <row r="15674">
      <c r="A15674" t="inlineStr">
        <is>
          <t>T1015672</t>
        </is>
      </c>
      <c r="B15674" t="inlineStr">
        <is>
          <t>2024-08-22</t>
        </is>
      </c>
      <c r="C15674" t="inlineStr">
        <is>
          <t>S043</t>
        </is>
      </c>
      <c r="D15674" t="inlineStr">
        <is>
          <t>Store_043</t>
        </is>
      </c>
      <c r="E15674" t="inlineStr">
        <is>
          <t>East</t>
        </is>
      </c>
      <c r="F15674" t="inlineStr">
        <is>
          <t>P0022</t>
        </is>
      </c>
      <c r="G15674" t="inlineStr">
        <is>
          <t>Prod_0022</t>
        </is>
      </c>
      <c r="H15674" t="inlineStr">
        <is>
          <t>Beverages</t>
        </is>
      </c>
      <c r="I15674" t="n">
        <v>6</v>
      </c>
      <c r="J15674" t="n">
        <v>265.66</v>
      </c>
      <c r="K15674" t="n">
        <v>0.05</v>
      </c>
      <c r="L15674">
        <f>I15674*J15674*(1-K15674)</f>
        <v/>
      </c>
      <c r="M15674">
        <f>VLOOKUP(F15674,Products!A:D,4,FALSE)*I15674</f>
        <v/>
      </c>
      <c r="N15674">
        <f>L15674-M15674</f>
        <v/>
      </c>
    </row>
    <row r="15675">
      <c r="A15675" t="inlineStr">
        <is>
          <t>T1015673</t>
        </is>
      </c>
      <c r="B15675" t="inlineStr">
        <is>
          <t>2024-02-11</t>
        </is>
      </c>
      <c r="C15675" t="inlineStr">
        <is>
          <t>S018</t>
        </is>
      </c>
      <c r="D15675" t="inlineStr">
        <is>
          <t>Store_018</t>
        </is>
      </c>
      <c r="E15675" t="inlineStr">
        <is>
          <t>South</t>
        </is>
      </c>
      <c r="F15675" t="inlineStr">
        <is>
          <t>P0067</t>
        </is>
      </c>
      <c r="G15675" t="inlineStr">
        <is>
          <t>Prod_0067</t>
        </is>
      </c>
      <c r="H15675" t="inlineStr">
        <is>
          <t>Toys</t>
        </is>
      </c>
      <c r="I15675" t="n">
        <v>9</v>
      </c>
      <c r="J15675" t="n">
        <v>133.73</v>
      </c>
      <c r="K15675" t="n">
        <v>0</v>
      </c>
      <c r="L15675">
        <f>I15675*J15675*(1-K15675)</f>
        <v/>
      </c>
      <c r="M15675">
        <f>VLOOKUP(F15675,Products!A:D,4,FALSE)*I15675</f>
        <v/>
      </c>
      <c r="N15675">
        <f>L15675-M15675</f>
        <v/>
      </c>
    </row>
    <row r="15676">
      <c r="A15676" t="inlineStr">
        <is>
          <t>T1015674</t>
        </is>
      </c>
      <c r="B15676" t="inlineStr">
        <is>
          <t>2025-09-11</t>
        </is>
      </c>
      <c r="C15676" t="inlineStr">
        <is>
          <t>S014</t>
        </is>
      </c>
      <c r="D15676" t="inlineStr">
        <is>
          <t>Store_014</t>
        </is>
      </c>
      <c r="E15676" t="inlineStr">
        <is>
          <t>West</t>
        </is>
      </c>
      <c r="F15676" t="inlineStr">
        <is>
          <t>P0092</t>
        </is>
      </c>
      <c r="G15676" t="inlineStr">
        <is>
          <t>Prod_0092</t>
        </is>
      </c>
      <c r="H15676" t="inlineStr">
        <is>
          <t>Household</t>
        </is>
      </c>
      <c r="I15676" t="n">
        <v>7</v>
      </c>
      <c r="J15676" t="n">
        <v>274.54</v>
      </c>
      <c r="K15676" t="n">
        <v>0</v>
      </c>
      <c r="L15676">
        <f>I15676*J15676*(1-K15676)</f>
        <v/>
      </c>
      <c r="M15676">
        <f>VLOOKUP(F15676,Products!A:D,4,FALSE)*I15676</f>
        <v/>
      </c>
      <c r="N15676">
        <f>L15676-M15676</f>
        <v/>
      </c>
    </row>
    <row r="15677">
      <c r="A15677" t="inlineStr">
        <is>
          <t>T1015675</t>
        </is>
      </c>
      <c r="B15677" t="inlineStr">
        <is>
          <t>2025-05-30</t>
        </is>
      </c>
      <c r="C15677" t="inlineStr">
        <is>
          <t>S024</t>
        </is>
      </c>
      <c r="D15677" t="inlineStr">
        <is>
          <t>Store_024</t>
        </is>
      </c>
      <c r="E15677" t="inlineStr">
        <is>
          <t>South</t>
        </is>
      </c>
      <c r="F15677" t="inlineStr">
        <is>
          <t>P0004</t>
        </is>
      </c>
      <c r="G15677" t="inlineStr">
        <is>
          <t>Prod_0004</t>
        </is>
      </c>
      <c r="H15677" t="inlineStr">
        <is>
          <t>Household</t>
        </is>
      </c>
      <c r="I15677" t="n">
        <v>7</v>
      </c>
      <c r="J15677" t="n">
        <v>325.9</v>
      </c>
      <c r="K15677" t="n">
        <v>0.2</v>
      </c>
      <c r="L15677">
        <f>I15677*J15677*(1-K15677)</f>
        <v/>
      </c>
      <c r="M15677">
        <f>VLOOKUP(F15677,Products!A:D,4,FALSE)*I15677</f>
        <v/>
      </c>
      <c r="N15677">
        <f>L15677-M15677</f>
        <v/>
      </c>
    </row>
    <row r="15678">
      <c r="A15678" t="inlineStr">
        <is>
          <t>T1015676</t>
        </is>
      </c>
      <c r="B15678" t="inlineStr">
        <is>
          <t>2023-01-14</t>
        </is>
      </c>
      <c r="C15678" t="inlineStr">
        <is>
          <t>S023</t>
        </is>
      </c>
      <c r="D15678" t="inlineStr">
        <is>
          <t>Store_023</t>
        </is>
      </c>
      <c r="E15678" t="inlineStr">
        <is>
          <t>South</t>
        </is>
      </c>
      <c r="F15678" t="inlineStr">
        <is>
          <t>P0011</t>
        </is>
      </c>
      <c r="G15678" t="inlineStr">
        <is>
          <t>Prod_0011</t>
        </is>
      </c>
      <c r="H15678" t="inlineStr">
        <is>
          <t>Household</t>
        </is>
      </c>
      <c r="I15678" t="n">
        <v>3</v>
      </c>
      <c r="J15678" t="n">
        <v>300.31</v>
      </c>
      <c r="K15678" t="n">
        <v>0</v>
      </c>
      <c r="L15678">
        <f>I15678*J15678*(1-K15678)</f>
        <v/>
      </c>
      <c r="M15678">
        <f>VLOOKUP(F15678,Products!A:D,4,FALSE)*I15678</f>
        <v/>
      </c>
      <c r="N15678">
        <f>L15678-M15678</f>
        <v/>
      </c>
    </row>
    <row r="15679">
      <c r="A15679" t="inlineStr">
        <is>
          <t>T1015677</t>
        </is>
      </c>
      <c r="B15679" t="inlineStr">
        <is>
          <t>2024-11-09</t>
        </is>
      </c>
      <c r="C15679" t="inlineStr">
        <is>
          <t>S024</t>
        </is>
      </c>
      <c r="D15679" t="inlineStr">
        <is>
          <t>Store_024</t>
        </is>
      </c>
      <c r="E15679" t="inlineStr">
        <is>
          <t>South</t>
        </is>
      </c>
      <c r="F15679" t="inlineStr">
        <is>
          <t>P0094</t>
        </is>
      </c>
      <c r="G15679" t="inlineStr">
        <is>
          <t>Prod_0094</t>
        </is>
      </c>
      <c r="H15679" t="inlineStr">
        <is>
          <t>Toys</t>
        </is>
      </c>
      <c r="I15679" t="n">
        <v>4</v>
      </c>
      <c r="J15679" t="n">
        <v>663.29</v>
      </c>
      <c r="K15679" t="n">
        <v>0</v>
      </c>
      <c r="L15679">
        <f>I15679*J15679*(1-K15679)</f>
        <v/>
      </c>
      <c r="M15679">
        <f>VLOOKUP(F15679,Products!A:D,4,FALSE)*I15679</f>
        <v/>
      </c>
      <c r="N15679">
        <f>L15679-M15679</f>
        <v/>
      </c>
    </row>
    <row r="15680">
      <c r="A15680" t="inlineStr">
        <is>
          <t>T1015678</t>
        </is>
      </c>
      <c r="B15680" t="inlineStr">
        <is>
          <t>2024-02-25</t>
        </is>
      </c>
      <c r="C15680" t="inlineStr">
        <is>
          <t>S014</t>
        </is>
      </c>
      <c r="D15680" t="inlineStr">
        <is>
          <t>Store_014</t>
        </is>
      </c>
      <c r="E15680" t="inlineStr">
        <is>
          <t>West</t>
        </is>
      </c>
      <c r="F15680" t="inlineStr">
        <is>
          <t>P0063</t>
        </is>
      </c>
      <c r="G15680" t="inlineStr">
        <is>
          <t>Prod_0063</t>
        </is>
      </c>
      <c r="H15680" t="inlineStr">
        <is>
          <t>Clothing</t>
        </is>
      </c>
      <c r="I15680" t="n">
        <v>1</v>
      </c>
      <c r="J15680" t="n">
        <v>266.99</v>
      </c>
      <c r="K15680" t="n">
        <v>0</v>
      </c>
      <c r="L15680">
        <f>I15680*J15680*(1-K15680)</f>
        <v/>
      </c>
      <c r="M15680">
        <f>VLOOKUP(F15680,Products!A:D,4,FALSE)*I15680</f>
        <v/>
      </c>
      <c r="N15680">
        <f>L15680-M15680</f>
        <v/>
      </c>
    </row>
    <row r="15681">
      <c r="A15681" t="inlineStr">
        <is>
          <t>T1015679</t>
        </is>
      </c>
      <c r="B15681" t="inlineStr">
        <is>
          <t>2025-03-04</t>
        </is>
      </c>
      <c r="C15681" t="inlineStr">
        <is>
          <t>S019</t>
        </is>
      </c>
      <c r="D15681" t="inlineStr">
        <is>
          <t>Store_019</t>
        </is>
      </c>
      <c r="E15681" t="inlineStr">
        <is>
          <t>East</t>
        </is>
      </c>
      <c r="F15681" t="inlineStr">
        <is>
          <t>P0178</t>
        </is>
      </c>
      <c r="G15681" t="inlineStr">
        <is>
          <t>Prod_0178</t>
        </is>
      </c>
      <c r="H15681" t="inlineStr">
        <is>
          <t>Beverages</t>
        </is>
      </c>
      <c r="I15681" t="n">
        <v>8</v>
      </c>
      <c r="J15681" t="n">
        <v>800.11</v>
      </c>
      <c r="K15681" t="n">
        <v>0.15</v>
      </c>
      <c r="L15681">
        <f>I15681*J15681*(1-K15681)</f>
        <v/>
      </c>
      <c r="M15681">
        <f>VLOOKUP(F15681,Products!A:D,4,FALSE)*I15681</f>
        <v/>
      </c>
      <c r="N15681">
        <f>L15681-M15681</f>
        <v/>
      </c>
    </row>
    <row r="15682">
      <c r="A15682" t="inlineStr">
        <is>
          <t>T1015680</t>
        </is>
      </c>
      <c r="B15682" t="inlineStr">
        <is>
          <t>2023-08-10</t>
        </is>
      </c>
      <c r="C15682" t="inlineStr">
        <is>
          <t>S013</t>
        </is>
      </c>
      <c r="D15682" t="inlineStr">
        <is>
          <t>Store_013</t>
        </is>
      </c>
      <c r="E15682" t="inlineStr">
        <is>
          <t>North</t>
        </is>
      </c>
      <c r="F15682" t="inlineStr">
        <is>
          <t>P0019</t>
        </is>
      </c>
      <c r="G15682" t="inlineStr">
        <is>
          <t>Prod_0019</t>
        </is>
      </c>
      <c r="H15682" t="inlineStr">
        <is>
          <t>Toys</t>
        </is>
      </c>
      <c r="I15682" t="n">
        <v>8</v>
      </c>
      <c r="J15682" t="n">
        <v>510.61</v>
      </c>
      <c r="K15682" t="n">
        <v>0.1</v>
      </c>
      <c r="L15682">
        <f>I15682*J15682*(1-K15682)</f>
        <v/>
      </c>
      <c r="M15682">
        <f>VLOOKUP(F15682,Products!A:D,4,FALSE)*I15682</f>
        <v/>
      </c>
      <c r="N15682">
        <f>L15682-M15682</f>
        <v/>
      </c>
    </row>
    <row r="15683">
      <c r="A15683" t="inlineStr">
        <is>
          <t>T1015681</t>
        </is>
      </c>
      <c r="B15683" t="inlineStr">
        <is>
          <t>2025-03-02</t>
        </is>
      </c>
      <c r="C15683" t="inlineStr">
        <is>
          <t>S050</t>
        </is>
      </c>
      <c r="D15683" t="inlineStr">
        <is>
          <t>Store_050</t>
        </is>
      </c>
      <c r="E15683" t="inlineStr">
        <is>
          <t>South</t>
        </is>
      </c>
      <c r="F15683" t="inlineStr">
        <is>
          <t>P0004</t>
        </is>
      </c>
      <c r="G15683" t="inlineStr">
        <is>
          <t>Prod_0004</t>
        </is>
      </c>
      <c r="H15683" t="inlineStr">
        <is>
          <t>Household</t>
        </is>
      </c>
      <c r="I15683" t="n">
        <v>7</v>
      </c>
      <c r="J15683" t="n">
        <v>378.66</v>
      </c>
      <c r="K15683" t="n">
        <v>0.1</v>
      </c>
      <c r="L15683">
        <f>I15683*J15683*(1-K15683)</f>
        <v/>
      </c>
      <c r="M15683">
        <f>VLOOKUP(F15683,Products!A:D,4,FALSE)*I15683</f>
        <v/>
      </c>
      <c r="N15683">
        <f>L15683-M15683</f>
        <v/>
      </c>
    </row>
    <row r="15684">
      <c r="A15684" t="inlineStr">
        <is>
          <t>T1015682</t>
        </is>
      </c>
      <c r="B15684" t="inlineStr">
        <is>
          <t>2024-08-27</t>
        </is>
      </c>
      <c r="C15684" t="inlineStr">
        <is>
          <t>S011</t>
        </is>
      </c>
      <c r="D15684" t="inlineStr">
        <is>
          <t>Store_011</t>
        </is>
      </c>
      <c r="E15684" t="inlineStr">
        <is>
          <t>South</t>
        </is>
      </c>
      <c r="F15684" t="inlineStr">
        <is>
          <t>P0163</t>
        </is>
      </c>
      <c r="G15684" t="inlineStr">
        <is>
          <t>Prod_0163</t>
        </is>
      </c>
      <c r="H15684" t="inlineStr">
        <is>
          <t>Food</t>
        </is>
      </c>
      <c r="I15684" t="n">
        <v>8</v>
      </c>
      <c r="J15684" t="n">
        <v>702.1900000000001</v>
      </c>
      <c r="K15684" t="n">
        <v>0</v>
      </c>
      <c r="L15684">
        <f>I15684*J15684*(1-K15684)</f>
        <v/>
      </c>
      <c r="M15684">
        <f>VLOOKUP(F15684,Products!A:D,4,FALSE)*I15684</f>
        <v/>
      </c>
      <c r="N15684">
        <f>L15684-M15684</f>
        <v/>
      </c>
    </row>
    <row r="15685">
      <c r="A15685" t="inlineStr">
        <is>
          <t>T1015683</t>
        </is>
      </c>
      <c r="B15685" t="inlineStr">
        <is>
          <t>2025-02-03</t>
        </is>
      </c>
      <c r="C15685" t="inlineStr">
        <is>
          <t>S007</t>
        </is>
      </c>
      <c r="D15685" t="inlineStr">
        <is>
          <t>Store_007</t>
        </is>
      </c>
      <c r="E15685" t="inlineStr">
        <is>
          <t>East</t>
        </is>
      </c>
      <c r="F15685" t="inlineStr">
        <is>
          <t>P0156</t>
        </is>
      </c>
      <c r="G15685" t="inlineStr">
        <is>
          <t>Prod_0156</t>
        </is>
      </c>
      <c r="H15685" t="inlineStr">
        <is>
          <t>Toys</t>
        </is>
      </c>
      <c r="I15685" t="n">
        <v>8</v>
      </c>
      <c r="J15685" t="n">
        <v>428.23</v>
      </c>
      <c r="K15685" t="n">
        <v>0</v>
      </c>
      <c r="L15685">
        <f>I15685*J15685*(1-K15685)</f>
        <v/>
      </c>
      <c r="M15685">
        <f>VLOOKUP(F15685,Products!A:D,4,FALSE)*I15685</f>
        <v/>
      </c>
      <c r="N15685">
        <f>L15685-M15685</f>
        <v/>
      </c>
    </row>
    <row r="15686">
      <c r="A15686" t="inlineStr">
        <is>
          <t>T1015684</t>
        </is>
      </c>
      <c r="B15686" t="inlineStr">
        <is>
          <t>2025-03-21</t>
        </is>
      </c>
      <c r="C15686" t="inlineStr">
        <is>
          <t>S009</t>
        </is>
      </c>
      <c r="D15686" t="inlineStr">
        <is>
          <t>Store_009</t>
        </is>
      </c>
      <c r="E15686" t="inlineStr">
        <is>
          <t>Central</t>
        </is>
      </c>
      <c r="F15686" t="inlineStr">
        <is>
          <t>P0020</t>
        </is>
      </c>
      <c r="G15686" t="inlineStr">
        <is>
          <t>Prod_0020</t>
        </is>
      </c>
      <c r="H15686" t="inlineStr">
        <is>
          <t>Beverages</t>
        </is>
      </c>
      <c r="I15686" t="n">
        <v>5</v>
      </c>
      <c r="J15686" t="n">
        <v>806.26</v>
      </c>
      <c r="K15686" t="n">
        <v>0</v>
      </c>
      <c r="L15686">
        <f>I15686*J15686*(1-K15686)</f>
        <v/>
      </c>
      <c r="M15686">
        <f>VLOOKUP(F15686,Products!A:D,4,FALSE)*I15686</f>
        <v/>
      </c>
      <c r="N15686">
        <f>L15686-M15686</f>
        <v/>
      </c>
    </row>
    <row r="15687">
      <c r="A15687" t="inlineStr">
        <is>
          <t>T1015685</t>
        </is>
      </c>
      <c r="B15687" t="inlineStr">
        <is>
          <t>2024-05-11</t>
        </is>
      </c>
      <c r="C15687" t="inlineStr">
        <is>
          <t>S014</t>
        </is>
      </c>
      <c r="D15687" t="inlineStr">
        <is>
          <t>Store_014</t>
        </is>
      </c>
      <c r="E15687" t="inlineStr">
        <is>
          <t>West</t>
        </is>
      </c>
      <c r="F15687" t="inlineStr">
        <is>
          <t>P0096</t>
        </is>
      </c>
      <c r="G15687" t="inlineStr">
        <is>
          <t>Prod_0096</t>
        </is>
      </c>
      <c r="H15687" t="inlineStr">
        <is>
          <t>Beverages</t>
        </is>
      </c>
      <c r="I15687" t="n">
        <v>6</v>
      </c>
      <c r="J15687" t="n">
        <v>399.39</v>
      </c>
      <c r="K15687" t="n">
        <v>0</v>
      </c>
      <c r="L15687">
        <f>I15687*J15687*(1-K15687)</f>
        <v/>
      </c>
      <c r="M15687">
        <f>VLOOKUP(F15687,Products!A:D,4,FALSE)*I15687</f>
        <v/>
      </c>
      <c r="N15687">
        <f>L15687-M15687</f>
        <v/>
      </c>
    </row>
    <row r="15688">
      <c r="A15688" t="inlineStr">
        <is>
          <t>T1015686</t>
        </is>
      </c>
      <c r="B15688" t="inlineStr">
        <is>
          <t>2024-02-27</t>
        </is>
      </c>
      <c r="C15688" t="inlineStr">
        <is>
          <t>S019</t>
        </is>
      </c>
      <c r="D15688" t="inlineStr">
        <is>
          <t>Store_019</t>
        </is>
      </c>
      <c r="E15688" t="inlineStr">
        <is>
          <t>East</t>
        </is>
      </c>
      <c r="F15688" t="inlineStr">
        <is>
          <t>P0070</t>
        </is>
      </c>
      <c r="G15688" t="inlineStr">
        <is>
          <t>Prod_0070</t>
        </is>
      </c>
      <c r="H15688" t="inlineStr">
        <is>
          <t>Beverages</t>
        </is>
      </c>
      <c r="I15688" t="n">
        <v>2</v>
      </c>
      <c r="J15688" t="n">
        <v>625.34</v>
      </c>
      <c r="K15688" t="n">
        <v>0.15</v>
      </c>
      <c r="L15688">
        <f>I15688*J15688*(1-K15688)</f>
        <v/>
      </c>
      <c r="M15688">
        <f>VLOOKUP(F15688,Products!A:D,4,FALSE)*I15688</f>
        <v/>
      </c>
      <c r="N15688">
        <f>L15688-M15688</f>
        <v/>
      </c>
    </row>
    <row r="15689">
      <c r="A15689" t="inlineStr">
        <is>
          <t>T1015687</t>
        </is>
      </c>
      <c r="B15689" t="inlineStr">
        <is>
          <t>2024-08-11</t>
        </is>
      </c>
      <c r="C15689" t="inlineStr">
        <is>
          <t>S049</t>
        </is>
      </c>
      <c r="D15689" t="inlineStr">
        <is>
          <t>Store_049</t>
        </is>
      </c>
      <c r="E15689" t="inlineStr">
        <is>
          <t>North</t>
        </is>
      </c>
      <c r="F15689" t="inlineStr">
        <is>
          <t>P0017</t>
        </is>
      </c>
      <c r="G15689" t="inlineStr">
        <is>
          <t>Prod_0017</t>
        </is>
      </c>
      <c r="H15689" t="inlineStr">
        <is>
          <t>Food</t>
        </is>
      </c>
      <c r="I15689" t="n">
        <v>4</v>
      </c>
      <c r="J15689" t="n">
        <v>805.98</v>
      </c>
      <c r="K15689" t="n">
        <v>0.15</v>
      </c>
      <c r="L15689">
        <f>I15689*J15689*(1-K15689)</f>
        <v/>
      </c>
      <c r="M15689">
        <f>VLOOKUP(F15689,Products!A:D,4,FALSE)*I15689</f>
        <v/>
      </c>
      <c r="N15689">
        <f>L15689-M15689</f>
        <v/>
      </c>
    </row>
    <row r="15690">
      <c r="A15690" t="inlineStr">
        <is>
          <t>T1015688</t>
        </is>
      </c>
      <c r="B15690" t="inlineStr">
        <is>
          <t>2023-10-03</t>
        </is>
      </c>
      <c r="C15690" t="inlineStr">
        <is>
          <t>S026</t>
        </is>
      </c>
      <c r="D15690" t="inlineStr">
        <is>
          <t>Store_026</t>
        </is>
      </c>
      <c r="E15690" t="inlineStr">
        <is>
          <t>North</t>
        </is>
      </c>
      <c r="F15690" t="inlineStr">
        <is>
          <t>P0011</t>
        </is>
      </c>
      <c r="G15690" t="inlineStr">
        <is>
          <t>Prod_0011</t>
        </is>
      </c>
      <c r="H15690" t="inlineStr">
        <is>
          <t>Household</t>
        </is>
      </c>
      <c r="I15690" t="n">
        <v>5</v>
      </c>
      <c r="J15690" t="n">
        <v>417.62</v>
      </c>
      <c r="K15690" t="n">
        <v>0.15</v>
      </c>
      <c r="L15690">
        <f>I15690*J15690*(1-K15690)</f>
        <v/>
      </c>
      <c r="M15690">
        <f>VLOOKUP(F15690,Products!A:D,4,FALSE)*I15690</f>
        <v/>
      </c>
      <c r="N15690">
        <f>L15690-M15690</f>
        <v/>
      </c>
    </row>
    <row r="15691">
      <c r="A15691" t="inlineStr">
        <is>
          <t>T1015689</t>
        </is>
      </c>
      <c r="B15691" t="inlineStr">
        <is>
          <t>2023-11-02</t>
        </is>
      </c>
      <c r="C15691" t="inlineStr">
        <is>
          <t>S005</t>
        </is>
      </c>
      <c r="D15691" t="inlineStr">
        <is>
          <t>Store_005</t>
        </is>
      </c>
      <c r="E15691" t="inlineStr">
        <is>
          <t>Central</t>
        </is>
      </c>
      <c r="F15691" t="inlineStr">
        <is>
          <t>P0192</t>
        </is>
      </c>
      <c r="G15691" t="inlineStr">
        <is>
          <t>Prod_0192</t>
        </is>
      </c>
      <c r="H15691" t="inlineStr">
        <is>
          <t>Beverages</t>
        </is>
      </c>
      <c r="I15691" t="n">
        <v>3</v>
      </c>
      <c r="J15691" t="n">
        <v>456.21</v>
      </c>
      <c r="K15691" t="n">
        <v>0</v>
      </c>
      <c r="L15691">
        <f>I15691*J15691*(1-K15691)</f>
        <v/>
      </c>
      <c r="M15691">
        <f>VLOOKUP(F15691,Products!A:D,4,FALSE)*I15691</f>
        <v/>
      </c>
      <c r="N15691">
        <f>L15691-M15691</f>
        <v/>
      </c>
    </row>
    <row r="15692">
      <c r="A15692" t="inlineStr">
        <is>
          <t>T1015690</t>
        </is>
      </c>
      <c r="B15692" t="inlineStr">
        <is>
          <t>2025-09-17</t>
        </is>
      </c>
      <c r="C15692" t="inlineStr">
        <is>
          <t>S021</t>
        </is>
      </c>
      <c r="D15692" t="inlineStr">
        <is>
          <t>Store_021</t>
        </is>
      </c>
      <c r="E15692" t="inlineStr">
        <is>
          <t>North</t>
        </is>
      </c>
      <c r="F15692" t="inlineStr">
        <is>
          <t>P0073</t>
        </is>
      </c>
      <c r="G15692" t="inlineStr">
        <is>
          <t>Prod_0073</t>
        </is>
      </c>
      <c r="H15692" t="inlineStr">
        <is>
          <t>Food</t>
        </is>
      </c>
      <c r="I15692" t="n">
        <v>5</v>
      </c>
      <c r="J15692" t="n">
        <v>632.8</v>
      </c>
      <c r="K15692" t="n">
        <v>0</v>
      </c>
      <c r="L15692">
        <f>I15692*J15692*(1-K15692)</f>
        <v/>
      </c>
      <c r="M15692">
        <f>VLOOKUP(F15692,Products!A:D,4,FALSE)*I15692</f>
        <v/>
      </c>
      <c r="N15692">
        <f>L15692-M15692</f>
        <v/>
      </c>
    </row>
    <row r="15693">
      <c r="A15693" t="inlineStr">
        <is>
          <t>T1015691</t>
        </is>
      </c>
      <c r="B15693" t="inlineStr">
        <is>
          <t>2023-04-25</t>
        </is>
      </c>
      <c r="C15693" t="inlineStr">
        <is>
          <t>S039</t>
        </is>
      </c>
      <c r="D15693" t="inlineStr">
        <is>
          <t>Store_039</t>
        </is>
      </c>
      <c r="E15693" t="inlineStr">
        <is>
          <t>North</t>
        </is>
      </c>
      <c r="F15693" t="inlineStr">
        <is>
          <t>P0126</t>
        </is>
      </c>
      <c r="G15693" t="inlineStr">
        <is>
          <t>Prod_0126</t>
        </is>
      </c>
      <c r="H15693" t="inlineStr">
        <is>
          <t>Toys</t>
        </is>
      </c>
      <c r="I15693" t="n">
        <v>4</v>
      </c>
      <c r="J15693" t="n">
        <v>257.74</v>
      </c>
      <c r="K15693" t="n">
        <v>0.1</v>
      </c>
      <c r="L15693">
        <f>I15693*J15693*(1-K15693)</f>
        <v/>
      </c>
      <c r="M15693">
        <f>VLOOKUP(F15693,Products!A:D,4,FALSE)*I15693</f>
        <v/>
      </c>
      <c r="N15693">
        <f>L15693-M15693</f>
        <v/>
      </c>
    </row>
    <row r="15694">
      <c r="A15694" t="inlineStr">
        <is>
          <t>T1015692</t>
        </is>
      </c>
      <c r="B15694" t="inlineStr">
        <is>
          <t>2025-01-20</t>
        </is>
      </c>
      <c r="C15694" t="inlineStr">
        <is>
          <t>S002</t>
        </is>
      </c>
      <c r="D15694" t="inlineStr">
        <is>
          <t>Store_002</t>
        </is>
      </c>
      <c r="E15694" t="inlineStr">
        <is>
          <t>South</t>
        </is>
      </c>
      <c r="F15694" t="inlineStr">
        <is>
          <t>P0173</t>
        </is>
      </c>
      <c r="G15694" t="inlineStr">
        <is>
          <t>Prod_0173</t>
        </is>
      </c>
      <c r="H15694" t="inlineStr">
        <is>
          <t>Toys</t>
        </is>
      </c>
      <c r="I15694" t="n">
        <v>6</v>
      </c>
      <c r="J15694" t="n">
        <v>842.65</v>
      </c>
      <c r="K15694" t="n">
        <v>0</v>
      </c>
      <c r="L15694">
        <f>I15694*J15694*(1-K15694)</f>
        <v/>
      </c>
      <c r="M15694">
        <f>VLOOKUP(F15694,Products!A:D,4,FALSE)*I15694</f>
        <v/>
      </c>
      <c r="N15694">
        <f>L15694-M15694</f>
        <v/>
      </c>
    </row>
    <row r="15695">
      <c r="A15695" t="inlineStr">
        <is>
          <t>T1015693</t>
        </is>
      </c>
      <c r="B15695" t="inlineStr">
        <is>
          <t>2023-06-30</t>
        </is>
      </c>
      <c r="C15695" t="inlineStr">
        <is>
          <t>S046</t>
        </is>
      </c>
      <c r="D15695" t="inlineStr">
        <is>
          <t>Store_046</t>
        </is>
      </c>
      <c r="E15695" t="inlineStr">
        <is>
          <t>South</t>
        </is>
      </c>
      <c r="F15695" t="inlineStr">
        <is>
          <t>P0151</t>
        </is>
      </c>
      <c r="G15695" t="inlineStr">
        <is>
          <t>Prod_0151</t>
        </is>
      </c>
      <c r="H15695" t="inlineStr">
        <is>
          <t>Food</t>
        </is>
      </c>
      <c r="I15695" t="n">
        <v>9</v>
      </c>
      <c r="J15695" t="n">
        <v>1007.26</v>
      </c>
      <c r="K15695" t="n">
        <v>0</v>
      </c>
      <c r="L15695">
        <f>I15695*J15695*(1-K15695)</f>
        <v/>
      </c>
      <c r="M15695">
        <f>VLOOKUP(F15695,Products!A:D,4,FALSE)*I15695</f>
        <v/>
      </c>
      <c r="N15695">
        <f>L15695-M15695</f>
        <v/>
      </c>
    </row>
    <row r="15696">
      <c r="A15696" t="inlineStr">
        <is>
          <t>T1015694</t>
        </is>
      </c>
      <c r="B15696" t="inlineStr">
        <is>
          <t>2025-05-23</t>
        </is>
      </c>
      <c r="C15696" t="inlineStr">
        <is>
          <t>S005</t>
        </is>
      </c>
      <c r="D15696" t="inlineStr">
        <is>
          <t>Store_005</t>
        </is>
      </c>
      <c r="E15696" t="inlineStr">
        <is>
          <t>Central</t>
        </is>
      </c>
      <c r="F15696" t="inlineStr">
        <is>
          <t>P0078</t>
        </is>
      </c>
      <c r="G15696" t="inlineStr">
        <is>
          <t>Prod_0078</t>
        </is>
      </c>
      <c r="H15696" t="inlineStr">
        <is>
          <t>Electronics</t>
        </is>
      </c>
      <c r="I15696" t="n">
        <v>2</v>
      </c>
      <c r="J15696" t="n">
        <v>456.44</v>
      </c>
      <c r="K15696" t="n">
        <v>0</v>
      </c>
      <c r="L15696">
        <f>I15696*J15696*(1-K15696)</f>
        <v/>
      </c>
      <c r="M15696">
        <f>VLOOKUP(F15696,Products!A:D,4,FALSE)*I15696</f>
        <v/>
      </c>
      <c r="N15696">
        <f>L15696-M15696</f>
        <v/>
      </c>
    </row>
    <row r="15697">
      <c r="A15697" t="inlineStr">
        <is>
          <t>T1015695</t>
        </is>
      </c>
      <c r="B15697" t="inlineStr">
        <is>
          <t>2024-10-13</t>
        </is>
      </c>
      <c r="C15697" t="inlineStr">
        <is>
          <t>S038</t>
        </is>
      </c>
      <c r="D15697" t="inlineStr">
        <is>
          <t>Store_038</t>
        </is>
      </c>
      <c r="E15697" t="inlineStr">
        <is>
          <t>East</t>
        </is>
      </c>
      <c r="F15697" t="inlineStr">
        <is>
          <t>P0144</t>
        </is>
      </c>
      <c r="G15697" t="inlineStr">
        <is>
          <t>Prod_0144</t>
        </is>
      </c>
      <c r="H15697" t="inlineStr">
        <is>
          <t>Stationery</t>
        </is>
      </c>
      <c r="I15697" t="n">
        <v>8</v>
      </c>
      <c r="J15697" t="n">
        <v>201.17</v>
      </c>
      <c r="K15697" t="n">
        <v>0</v>
      </c>
      <c r="L15697">
        <f>I15697*J15697*(1-K15697)</f>
        <v/>
      </c>
      <c r="M15697">
        <f>VLOOKUP(F15697,Products!A:D,4,FALSE)*I15697</f>
        <v/>
      </c>
      <c r="N15697">
        <f>L15697-M15697</f>
        <v/>
      </c>
    </row>
    <row r="15698">
      <c r="A15698" t="inlineStr">
        <is>
          <t>T1015696</t>
        </is>
      </c>
      <c r="B15698" t="inlineStr">
        <is>
          <t>2024-11-28</t>
        </is>
      </c>
      <c r="C15698" t="inlineStr">
        <is>
          <t>S016</t>
        </is>
      </c>
      <c r="D15698" t="inlineStr">
        <is>
          <t>Store_016</t>
        </is>
      </c>
      <c r="E15698" t="inlineStr">
        <is>
          <t>West</t>
        </is>
      </c>
      <c r="F15698" t="inlineStr">
        <is>
          <t>P0185</t>
        </is>
      </c>
      <c r="G15698" t="inlineStr">
        <is>
          <t>Prod_0185</t>
        </is>
      </c>
      <c r="H15698" t="inlineStr">
        <is>
          <t>Food</t>
        </is>
      </c>
      <c r="I15698" t="n">
        <v>7</v>
      </c>
      <c r="J15698" t="n">
        <v>422.43</v>
      </c>
      <c r="K15698" t="n">
        <v>0.15</v>
      </c>
      <c r="L15698">
        <f>I15698*J15698*(1-K15698)</f>
        <v/>
      </c>
      <c r="M15698">
        <f>VLOOKUP(F15698,Products!A:D,4,FALSE)*I15698</f>
        <v/>
      </c>
      <c r="N15698">
        <f>L15698-M15698</f>
        <v/>
      </c>
    </row>
    <row r="15699">
      <c r="A15699" t="inlineStr">
        <is>
          <t>T1015697</t>
        </is>
      </c>
      <c r="B15699" t="inlineStr">
        <is>
          <t>2025-04-24</t>
        </is>
      </c>
      <c r="C15699" t="inlineStr">
        <is>
          <t>S030</t>
        </is>
      </c>
      <c r="D15699" t="inlineStr">
        <is>
          <t>Store_030</t>
        </is>
      </c>
      <c r="E15699" t="inlineStr">
        <is>
          <t>North</t>
        </is>
      </c>
      <c r="F15699" t="inlineStr">
        <is>
          <t>P0143</t>
        </is>
      </c>
      <c r="G15699" t="inlineStr">
        <is>
          <t>Prod_0143</t>
        </is>
      </c>
      <c r="H15699" t="inlineStr">
        <is>
          <t>Electronics</t>
        </is>
      </c>
      <c r="I15699" t="n">
        <v>6</v>
      </c>
      <c r="J15699" t="n">
        <v>312.71</v>
      </c>
      <c r="K15699" t="n">
        <v>0</v>
      </c>
      <c r="L15699">
        <f>I15699*J15699*(1-K15699)</f>
        <v/>
      </c>
      <c r="M15699">
        <f>VLOOKUP(F15699,Products!A:D,4,FALSE)*I15699</f>
        <v/>
      </c>
      <c r="N15699">
        <f>L15699-M15699</f>
        <v/>
      </c>
    </row>
    <row r="15700">
      <c r="A15700" t="inlineStr">
        <is>
          <t>T1015698</t>
        </is>
      </c>
      <c r="B15700" t="inlineStr">
        <is>
          <t>2024-06-16</t>
        </is>
      </c>
      <c r="C15700" t="inlineStr">
        <is>
          <t>S049</t>
        </is>
      </c>
      <c r="D15700" t="inlineStr">
        <is>
          <t>Store_049</t>
        </is>
      </c>
      <c r="E15700" t="inlineStr">
        <is>
          <t>North</t>
        </is>
      </c>
      <c r="F15700" t="inlineStr">
        <is>
          <t>P0084</t>
        </is>
      </c>
      <c r="G15700" t="inlineStr">
        <is>
          <t>Prod_0084</t>
        </is>
      </c>
      <c r="H15700" t="inlineStr">
        <is>
          <t>Beverages</t>
        </is>
      </c>
      <c r="I15700" t="n">
        <v>9</v>
      </c>
      <c r="J15700" t="n">
        <v>1021.69</v>
      </c>
      <c r="K15700" t="n">
        <v>0</v>
      </c>
      <c r="L15700">
        <f>I15700*J15700*(1-K15700)</f>
        <v/>
      </c>
      <c r="M15700">
        <f>VLOOKUP(F15700,Products!A:D,4,FALSE)*I15700</f>
        <v/>
      </c>
      <c r="N15700">
        <f>L15700-M15700</f>
        <v/>
      </c>
    </row>
    <row r="15701">
      <c r="A15701" t="inlineStr">
        <is>
          <t>T1015699</t>
        </is>
      </c>
      <c r="B15701" t="inlineStr">
        <is>
          <t>2025-02-28</t>
        </is>
      </c>
      <c r="C15701" t="inlineStr">
        <is>
          <t>S027</t>
        </is>
      </c>
      <c r="D15701" t="inlineStr">
        <is>
          <t>Store_027</t>
        </is>
      </c>
      <c r="E15701" t="inlineStr">
        <is>
          <t>South</t>
        </is>
      </c>
      <c r="F15701" t="inlineStr">
        <is>
          <t>P0110</t>
        </is>
      </c>
      <c r="G15701" t="inlineStr">
        <is>
          <t>Prod_0110</t>
        </is>
      </c>
      <c r="H15701" t="inlineStr">
        <is>
          <t>Stationery</t>
        </is>
      </c>
      <c r="I15701" t="n">
        <v>4</v>
      </c>
      <c r="J15701" t="n">
        <v>85.18000000000001</v>
      </c>
      <c r="K15701" t="n">
        <v>0.2</v>
      </c>
      <c r="L15701">
        <f>I15701*J15701*(1-K15701)</f>
        <v/>
      </c>
      <c r="M15701">
        <f>VLOOKUP(F15701,Products!A:D,4,FALSE)*I15701</f>
        <v/>
      </c>
      <c r="N15701">
        <f>L15701-M15701</f>
        <v/>
      </c>
    </row>
    <row r="15702">
      <c r="A15702" t="inlineStr">
        <is>
          <t>T1015700</t>
        </is>
      </c>
      <c r="B15702" t="inlineStr">
        <is>
          <t>2024-07-07</t>
        </is>
      </c>
      <c r="C15702" t="inlineStr">
        <is>
          <t>S039</t>
        </is>
      </c>
      <c r="D15702" t="inlineStr">
        <is>
          <t>Store_039</t>
        </is>
      </c>
      <c r="E15702" t="inlineStr">
        <is>
          <t>North</t>
        </is>
      </c>
      <c r="F15702" t="inlineStr">
        <is>
          <t>P0089</t>
        </is>
      </c>
      <c r="G15702" t="inlineStr">
        <is>
          <t>Prod_0089</t>
        </is>
      </c>
      <c r="H15702" t="inlineStr">
        <is>
          <t>Stationery</t>
        </is>
      </c>
      <c r="I15702" t="n">
        <v>5</v>
      </c>
      <c r="J15702" t="n">
        <v>736.63</v>
      </c>
      <c r="K15702" t="n">
        <v>0.05</v>
      </c>
      <c r="L15702">
        <f>I15702*J15702*(1-K15702)</f>
        <v/>
      </c>
      <c r="M15702">
        <f>VLOOKUP(F15702,Products!A:D,4,FALSE)*I15702</f>
        <v/>
      </c>
      <c r="N15702">
        <f>L15702-M15702</f>
        <v/>
      </c>
    </row>
    <row r="15703">
      <c r="A15703" t="inlineStr">
        <is>
          <t>T1015701</t>
        </is>
      </c>
      <c r="B15703" t="inlineStr">
        <is>
          <t>2024-03-18</t>
        </is>
      </c>
      <c r="C15703" t="inlineStr">
        <is>
          <t>S031</t>
        </is>
      </c>
      <c r="D15703" t="inlineStr">
        <is>
          <t>Store_031</t>
        </is>
      </c>
      <c r="E15703" t="inlineStr">
        <is>
          <t>Central</t>
        </is>
      </c>
      <c r="F15703" t="inlineStr">
        <is>
          <t>P0060</t>
        </is>
      </c>
      <c r="G15703" t="inlineStr">
        <is>
          <t>Prod_0060</t>
        </is>
      </c>
      <c r="H15703" t="inlineStr">
        <is>
          <t>Toys</t>
        </is>
      </c>
      <c r="I15703" t="n">
        <v>2</v>
      </c>
      <c r="J15703" t="n">
        <v>110.16</v>
      </c>
      <c r="K15703" t="n">
        <v>0</v>
      </c>
      <c r="L15703">
        <f>I15703*J15703*(1-K15703)</f>
        <v/>
      </c>
      <c r="M15703">
        <f>VLOOKUP(F15703,Products!A:D,4,FALSE)*I15703</f>
        <v/>
      </c>
      <c r="N15703">
        <f>L15703-M15703</f>
        <v/>
      </c>
    </row>
    <row r="15704">
      <c r="A15704" t="inlineStr">
        <is>
          <t>T1015702</t>
        </is>
      </c>
      <c r="B15704" t="inlineStr">
        <is>
          <t>2024-01-04</t>
        </is>
      </c>
      <c r="C15704" t="inlineStr">
        <is>
          <t>S001</t>
        </is>
      </c>
      <c r="D15704" t="inlineStr">
        <is>
          <t>Store_001</t>
        </is>
      </c>
      <c r="E15704" t="inlineStr">
        <is>
          <t>West</t>
        </is>
      </c>
      <c r="F15704" t="inlineStr">
        <is>
          <t>P0080</t>
        </is>
      </c>
      <c r="G15704" t="inlineStr">
        <is>
          <t>Prod_0080</t>
        </is>
      </c>
      <c r="H15704" t="inlineStr">
        <is>
          <t>Clothing</t>
        </is>
      </c>
      <c r="I15704" t="n">
        <v>6</v>
      </c>
      <c r="J15704" t="n">
        <v>657.0700000000001</v>
      </c>
      <c r="K15704" t="n">
        <v>0</v>
      </c>
      <c r="L15704">
        <f>I15704*J15704*(1-K15704)</f>
        <v/>
      </c>
      <c r="M15704">
        <f>VLOOKUP(F15704,Products!A:D,4,FALSE)*I15704</f>
        <v/>
      </c>
      <c r="N15704">
        <f>L15704-M15704</f>
        <v/>
      </c>
    </row>
    <row r="15705">
      <c r="A15705" t="inlineStr">
        <is>
          <t>T1015703</t>
        </is>
      </c>
      <c r="B15705" t="inlineStr">
        <is>
          <t>2025-04-07</t>
        </is>
      </c>
      <c r="C15705" t="inlineStr">
        <is>
          <t>S036</t>
        </is>
      </c>
      <c r="D15705" t="inlineStr">
        <is>
          <t>Store_036</t>
        </is>
      </c>
      <c r="E15705" t="inlineStr">
        <is>
          <t>Central</t>
        </is>
      </c>
      <c r="F15705" t="inlineStr">
        <is>
          <t>P0150</t>
        </is>
      </c>
      <c r="G15705" t="inlineStr">
        <is>
          <t>Prod_0150</t>
        </is>
      </c>
      <c r="H15705" t="inlineStr">
        <is>
          <t>Clothing</t>
        </is>
      </c>
      <c r="I15705" t="n">
        <v>8</v>
      </c>
      <c r="J15705" t="n">
        <v>309.8</v>
      </c>
      <c r="K15705" t="n">
        <v>0</v>
      </c>
      <c r="L15705">
        <f>I15705*J15705*(1-K15705)</f>
        <v/>
      </c>
      <c r="M15705">
        <f>VLOOKUP(F15705,Products!A:D,4,FALSE)*I15705</f>
        <v/>
      </c>
      <c r="N15705">
        <f>L15705-M15705</f>
        <v/>
      </c>
    </row>
    <row r="15706">
      <c r="A15706" t="inlineStr">
        <is>
          <t>T1015704</t>
        </is>
      </c>
      <c r="B15706" t="inlineStr">
        <is>
          <t>2025-03-30</t>
        </is>
      </c>
      <c r="C15706" t="inlineStr">
        <is>
          <t>S028</t>
        </is>
      </c>
      <c r="D15706" t="inlineStr">
        <is>
          <t>Store_028</t>
        </is>
      </c>
      <c r="E15706" t="inlineStr">
        <is>
          <t>North</t>
        </is>
      </c>
      <c r="F15706" t="inlineStr">
        <is>
          <t>P0088</t>
        </is>
      </c>
      <c r="G15706" t="inlineStr">
        <is>
          <t>Prod_0088</t>
        </is>
      </c>
      <c r="H15706" t="inlineStr">
        <is>
          <t>Toys</t>
        </is>
      </c>
      <c r="I15706" t="n">
        <v>4</v>
      </c>
      <c r="J15706" t="n">
        <v>522.48</v>
      </c>
      <c r="K15706" t="n">
        <v>0.1</v>
      </c>
      <c r="L15706">
        <f>I15706*J15706*(1-K15706)</f>
        <v/>
      </c>
      <c r="M15706">
        <f>VLOOKUP(F15706,Products!A:D,4,FALSE)*I15706</f>
        <v/>
      </c>
      <c r="N15706">
        <f>L15706-M15706</f>
        <v/>
      </c>
    </row>
    <row r="15707">
      <c r="A15707" t="inlineStr">
        <is>
          <t>T1015705</t>
        </is>
      </c>
      <c r="B15707" t="inlineStr">
        <is>
          <t>2023-08-07</t>
        </is>
      </c>
      <c r="C15707" t="inlineStr">
        <is>
          <t>S034</t>
        </is>
      </c>
      <c r="D15707" t="inlineStr">
        <is>
          <t>Store_034</t>
        </is>
      </c>
      <c r="E15707" t="inlineStr">
        <is>
          <t>Central</t>
        </is>
      </c>
      <c r="F15707" t="inlineStr">
        <is>
          <t>P0036</t>
        </is>
      </c>
      <c r="G15707" t="inlineStr">
        <is>
          <t>Prod_0036</t>
        </is>
      </c>
      <c r="H15707" t="inlineStr">
        <is>
          <t>Clothing</t>
        </is>
      </c>
      <c r="I15707" t="n">
        <v>3</v>
      </c>
      <c r="J15707" t="n">
        <v>401.3</v>
      </c>
      <c r="K15707" t="n">
        <v>0</v>
      </c>
      <c r="L15707">
        <f>I15707*J15707*(1-K15707)</f>
        <v/>
      </c>
      <c r="M15707">
        <f>VLOOKUP(F15707,Products!A:D,4,FALSE)*I15707</f>
        <v/>
      </c>
      <c r="N15707">
        <f>L15707-M15707</f>
        <v/>
      </c>
    </row>
    <row r="15708">
      <c r="A15708" t="inlineStr">
        <is>
          <t>T1015706</t>
        </is>
      </c>
      <c r="B15708" t="inlineStr">
        <is>
          <t>2023-10-05</t>
        </is>
      </c>
      <c r="C15708" t="inlineStr">
        <is>
          <t>S046</t>
        </is>
      </c>
      <c r="D15708" t="inlineStr">
        <is>
          <t>Store_046</t>
        </is>
      </c>
      <c r="E15708" t="inlineStr">
        <is>
          <t>South</t>
        </is>
      </c>
      <c r="F15708" t="inlineStr">
        <is>
          <t>P0089</t>
        </is>
      </c>
      <c r="G15708" t="inlineStr">
        <is>
          <t>Prod_0089</t>
        </is>
      </c>
      <c r="H15708" t="inlineStr">
        <is>
          <t>Stationery</t>
        </is>
      </c>
      <c r="I15708" t="n">
        <v>5</v>
      </c>
      <c r="J15708" t="n">
        <v>803.72</v>
      </c>
      <c r="K15708" t="n">
        <v>0.05</v>
      </c>
      <c r="L15708">
        <f>I15708*J15708*(1-K15708)</f>
        <v/>
      </c>
      <c r="M15708">
        <f>VLOOKUP(F15708,Products!A:D,4,FALSE)*I15708</f>
        <v/>
      </c>
      <c r="N15708">
        <f>L15708-M15708</f>
        <v/>
      </c>
    </row>
    <row r="15709">
      <c r="A15709" t="inlineStr">
        <is>
          <t>T1015707</t>
        </is>
      </c>
      <c r="B15709" t="inlineStr">
        <is>
          <t>2023-01-08</t>
        </is>
      </c>
      <c r="C15709" t="inlineStr">
        <is>
          <t>S027</t>
        </is>
      </c>
      <c r="D15709" t="inlineStr">
        <is>
          <t>Store_027</t>
        </is>
      </c>
      <c r="E15709" t="inlineStr">
        <is>
          <t>South</t>
        </is>
      </c>
      <c r="F15709" t="inlineStr">
        <is>
          <t>P0046</t>
        </is>
      </c>
      <c r="G15709" t="inlineStr">
        <is>
          <t>Prod_0046</t>
        </is>
      </c>
      <c r="H15709" t="inlineStr">
        <is>
          <t>Electronics</t>
        </is>
      </c>
      <c r="I15709" t="n">
        <v>5</v>
      </c>
      <c r="J15709" t="n">
        <v>46.12</v>
      </c>
      <c r="K15709" t="n">
        <v>0</v>
      </c>
      <c r="L15709">
        <f>I15709*J15709*(1-K15709)</f>
        <v/>
      </c>
      <c r="M15709">
        <f>VLOOKUP(F15709,Products!A:D,4,FALSE)*I15709</f>
        <v/>
      </c>
      <c r="N15709">
        <f>L15709-M15709</f>
        <v/>
      </c>
    </row>
    <row r="15710">
      <c r="A15710" t="inlineStr">
        <is>
          <t>T1015708</t>
        </is>
      </c>
      <c r="B15710" t="inlineStr">
        <is>
          <t>2023-07-13</t>
        </is>
      </c>
      <c r="C15710" t="inlineStr">
        <is>
          <t>S045</t>
        </is>
      </c>
      <c r="D15710" t="inlineStr">
        <is>
          <t>Store_045</t>
        </is>
      </c>
      <c r="E15710" t="inlineStr">
        <is>
          <t>East</t>
        </is>
      </c>
      <c r="F15710" t="inlineStr">
        <is>
          <t>P0170</t>
        </is>
      </c>
      <c r="G15710" t="inlineStr">
        <is>
          <t>Prod_0170</t>
        </is>
      </c>
      <c r="H15710" t="inlineStr">
        <is>
          <t>Household</t>
        </is>
      </c>
      <c r="I15710" t="n">
        <v>1</v>
      </c>
      <c r="J15710" t="n">
        <v>459.99</v>
      </c>
      <c r="K15710" t="n">
        <v>0.15</v>
      </c>
      <c r="L15710">
        <f>I15710*J15710*(1-K15710)</f>
        <v/>
      </c>
      <c r="M15710">
        <f>VLOOKUP(F15710,Products!A:D,4,FALSE)*I15710</f>
        <v/>
      </c>
      <c r="N15710">
        <f>L15710-M15710</f>
        <v/>
      </c>
    </row>
    <row r="15711">
      <c r="A15711" t="inlineStr">
        <is>
          <t>T1015709</t>
        </is>
      </c>
      <c r="B15711" t="inlineStr">
        <is>
          <t>2023-11-28</t>
        </is>
      </c>
      <c r="C15711" t="inlineStr">
        <is>
          <t>S034</t>
        </is>
      </c>
      <c r="D15711" t="inlineStr">
        <is>
          <t>Store_034</t>
        </is>
      </c>
      <c r="E15711" t="inlineStr">
        <is>
          <t>Central</t>
        </is>
      </c>
      <c r="F15711" t="inlineStr">
        <is>
          <t>P0069</t>
        </is>
      </c>
      <c r="G15711" t="inlineStr">
        <is>
          <t>Prod_0069</t>
        </is>
      </c>
      <c r="H15711" t="inlineStr">
        <is>
          <t>Household</t>
        </is>
      </c>
      <c r="I15711" t="n">
        <v>7</v>
      </c>
      <c r="J15711" t="n">
        <v>297.67</v>
      </c>
      <c r="K15711" t="n">
        <v>0</v>
      </c>
      <c r="L15711">
        <f>I15711*J15711*(1-K15711)</f>
        <v/>
      </c>
      <c r="M15711">
        <f>VLOOKUP(F15711,Products!A:D,4,FALSE)*I15711</f>
        <v/>
      </c>
      <c r="N15711">
        <f>L15711-M15711</f>
        <v/>
      </c>
    </row>
    <row r="15712">
      <c r="A15712" t="inlineStr">
        <is>
          <t>T1015710</t>
        </is>
      </c>
      <c r="B15712" t="inlineStr">
        <is>
          <t>2023-06-05</t>
        </is>
      </c>
      <c r="C15712" t="inlineStr">
        <is>
          <t>S045</t>
        </is>
      </c>
      <c r="D15712" t="inlineStr">
        <is>
          <t>Store_045</t>
        </is>
      </c>
      <c r="E15712" t="inlineStr">
        <is>
          <t>East</t>
        </is>
      </c>
      <c r="F15712" t="inlineStr">
        <is>
          <t>P0143</t>
        </is>
      </c>
      <c r="G15712" t="inlineStr">
        <is>
          <t>Prod_0143</t>
        </is>
      </c>
      <c r="H15712" t="inlineStr">
        <is>
          <t>Electronics</t>
        </is>
      </c>
      <c r="I15712" t="n">
        <v>1</v>
      </c>
      <c r="J15712" t="n">
        <v>287.82</v>
      </c>
      <c r="K15712" t="n">
        <v>0.05</v>
      </c>
      <c r="L15712">
        <f>I15712*J15712*(1-K15712)</f>
        <v/>
      </c>
      <c r="M15712">
        <f>VLOOKUP(F15712,Products!A:D,4,FALSE)*I15712</f>
        <v/>
      </c>
      <c r="N15712">
        <f>L15712-M15712</f>
        <v/>
      </c>
    </row>
    <row r="15713">
      <c r="A15713" t="inlineStr">
        <is>
          <t>T1015711</t>
        </is>
      </c>
      <c r="B15713" t="inlineStr">
        <is>
          <t>2024-12-03</t>
        </is>
      </c>
      <c r="C15713" t="inlineStr">
        <is>
          <t>S013</t>
        </is>
      </c>
      <c r="D15713" t="inlineStr">
        <is>
          <t>Store_013</t>
        </is>
      </c>
      <c r="E15713" t="inlineStr">
        <is>
          <t>North</t>
        </is>
      </c>
      <c r="F15713" t="inlineStr">
        <is>
          <t>P0101</t>
        </is>
      </c>
      <c r="G15713" t="inlineStr">
        <is>
          <t>Prod_0101</t>
        </is>
      </c>
      <c r="H15713" t="inlineStr">
        <is>
          <t>Food</t>
        </is>
      </c>
      <c r="I15713" t="n">
        <v>2</v>
      </c>
      <c r="J15713" t="n">
        <v>70.06999999999999</v>
      </c>
      <c r="K15713" t="n">
        <v>0</v>
      </c>
      <c r="L15713">
        <f>I15713*J15713*(1-K15713)</f>
        <v/>
      </c>
      <c r="M15713">
        <f>VLOOKUP(F15713,Products!A:D,4,FALSE)*I15713</f>
        <v/>
      </c>
      <c r="N15713">
        <f>L15713-M15713</f>
        <v/>
      </c>
    </row>
    <row r="15714">
      <c r="A15714" t="inlineStr">
        <is>
          <t>T1015712</t>
        </is>
      </c>
      <c r="B15714" t="inlineStr">
        <is>
          <t>2023-06-28</t>
        </is>
      </c>
      <c r="C15714" t="inlineStr">
        <is>
          <t>S030</t>
        </is>
      </c>
      <c r="D15714" t="inlineStr">
        <is>
          <t>Store_030</t>
        </is>
      </c>
      <c r="E15714" t="inlineStr">
        <is>
          <t>North</t>
        </is>
      </c>
      <c r="F15714" t="inlineStr">
        <is>
          <t>P0133</t>
        </is>
      </c>
      <c r="G15714" t="inlineStr">
        <is>
          <t>Prod_0133</t>
        </is>
      </c>
      <c r="H15714" t="inlineStr">
        <is>
          <t>Stationery</t>
        </is>
      </c>
      <c r="I15714" t="n">
        <v>3</v>
      </c>
      <c r="J15714" t="n">
        <v>363.55</v>
      </c>
      <c r="K15714" t="n">
        <v>0.15</v>
      </c>
      <c r="L15714">
        <f>I15714*J15714*(1-K15714)</f>
        <v/>
      </c>
      <c r="M15714">
        <f>VLOOKUP(F15714,Products!A:D,4,FALSE)*I15714</f>
        <v/>
      </c>
      <c r="N15714">
        <f>L15714-M15714</f>
        <v/>
      </c>
    </row>
    <row r="15715">
      <c r="A15715" t="inlineStr">
        <is>
          <t>T1015713</t>
        </is>
      </c>
      <c r="B15715" t="inlineStr">
        <is>
          <t>2024-02-26</t>
        </is>
      </c>
      <c r="C15715" t="inlineStr">
        <is>
          <t>S024</t>
        </is>
      </c>
      <c r="D15715" t="inlineStr">
        <is>
          <t>Store_024</t>
        </is>
      </c>
      <c r="E15715" t="inlineStr">
        <is>
          <t>South</t>
        </is>
      </c>
      <c r="F15715" t="inlineStr">
        <is>
          <t>P0049</t>
        </is>
      </c>
      <c r="G15715" t="inlineStr">
        <is>
          <t>Prod_0049</t>
        </is>
      </c>
      <c r="H15715" t="inlineStr">
        <is>
          <t>Beverages</t>
        </is>
      </c>
      <c r="I15715" t="n">
        <v>8</v>
      </c>
      <c r="J15715" t="n">
        <v>211.59</v>
      </c>
      <c r="K15715" t="n">
        <v>0</v>
      </c>
      <c r="L15715">
        <f>I15715*J15715*(1-K15715)</f>
        <v/>
      </c>
      <c r="M15715">
        <f>VLOOKUP(F15715,Products!A:D,4,FALSE)*I15715</f>
        <v/>
      </c>
      <c r="N15715">
        <f>L15715-M15715</f>
        <v/>
      </c>
    </row>
    <row r="15716">
      <c r="A15716" t="inlineStr">
        <is>
          <t>T1015714</t>
        </is>
      </c>
      <c r="B15716" t="inlineStr">
        <is>
          <t>2023-10-21</t>
        </is>
      </c>
      <c r="C15716" t="inlineStr">
        <is>
          <t>S032</t>
        </is>
      </c>
      <c r="D15716" t="inlineStr">
        <is>
          <t>Store_032</t>
        </is>
      </c>
      <c r="E15716" t="inlineStr">
        <is>
          <t>Central</t>
        </is>
      </c>
      <c r="F15716" t="inlineStr">
        <is>
          <t>P0102</t>
        </is>
      </c>
      <c r="G15716" t="inlineStr">
        <is>
          <t>Prod_0102</t>
        </is>
      </c>
      <c r="H15716" t="inlineStr">
        <is>
          <t>Food</t>
        </is>
      </c>
      <c r="I15716" t="n">
        <v>3</v>
      </c>
      <c r="J15716" t="n">
        <v>607.5</v>
      </c>
      <c r="K15716" t="n">
        <v>0</v>
      </c>
      <c r="L15716">
        <f>I15716*J15716*(1-K15716)</f>
        <v/>
      </c>
      <c r="M15716">
        <f>VLOOKUP(F15716,Products!A:D,4,FALSE)*I15716</f>
        <v/>
      </c>
      <c r="N15716">
        <f>L15716-M15716</f>
        <v/>
      </c>
    </row>
    <row r="15717">
      <c r="A15717" t="inlineStr">
        <is>
          <t>T1015715</t>
        </is>
      </c>
      <c r="B15717" t="inlineStr">
        <is>
          <t>2025-02-05</t>
        </is>
      </c>
      <c r="C15717" t="inlineStr">
        <is>
          <t>S003</t>
        </is>
      </c>
      <c r="D15717" t="inlineStr">
        <is>
          <t>Store_003</t>
        </is>
      </c>
      <c r="E15717" t="inlineStr">
        <is>
          <t>North</t>
        </is>
      </c>
      <c r="F15717" t="inlineStr">
        <is>
          <t>P0024</t>
        </is>
      </c>
      <c r="G15717" t="inlineStr">
        <is>
          <t>Prod_0024</t>
        </is>
      </c>
      <c r="H15717" t="inlineStr">
        <is>
          <t>Clothing</t>
        </is>
      </c>
      <c r="I15717" t="n">
        <v>9</v>
      </c>
      <c r="J15717" t="n">
        <v>115.24</v>
      </c>
      <c r="K15717" t="n">
        <v>0</v>
      </c>
      <c r="L15717">
        <f>I15717*J15717*(1-K15717)</f>
        <v/>
      </c>
      <c r="M15717">
        <f>VLOOKUP(F15717,Products!A:D,4,FALSE)*I15717</f>
        <v/>
      </c>
      <c r="N15717">
        <f>L15717-M15717</f>
        <v/>
      </c>
    </row>
    <row r="15718">
      <c r="A15718" t="inlineStr">
        <is>
          <t>T1015716</t>
        </is>
      </c>
      <c r="B15718" t="inlineStr">
        <is>
          <t>2024-11-01</t>
        </is>
      </c>
      <c r="C15718" t="inlineStr">
        <is>
          <t>S044</t>
        </is>
      </c>
      <c r="D15718" t="inlineStr">
        <is>
          <t>Store_044</t>
        </is>
      </c>
      <c r="E15718" t="inlineStr">
        <is>
          <t>North</t>
        </is>
      </c>
      <c r="F15718" t="inlineStr">
        <is>
          <t>P0128</t>
        </is>
      </c>
      <c r="G15718" t="inlineStr">
        <is>
          <t>Prod_0128</t>
        </is>
      </c>
      <c r="H15718" t="inlineStr">
        <is>
          <t>Toys</t>
        </is>
      </c>
      <c r="I15718" t="n">
        <v>8</v>
      </c>
      <c r="J15718" t="n">
        <v>200.67</v>
      </c>
      <c r="K15718" t="n">
        <v>0</v>
      </c>
      <c r="L15718">
        <f>I15718*J15718*(1-K15718)</f>
        <v/>
      </c>
      <c r="M15718">
        <f>VLOOKUP(F15718,Products!A:D,4,FALSE)*I15718</f>
        <v/>
      </c>
      <c r="N15718">
        <f>L15718-M15718</f>
        <v/>
      </c>
    </row>
    <row r="15719">
      <c r="A15719" t="inlineStr">
        <is>
          <t>T1015717</t>
        </is>
      </c>
      <c r="B15719" t="inlineStr">
        <is>
          <t>2025-02-05</t>
        </is>
      </c>
      <c r="C15719" t="inlineStr">
        <is>
          <t>S005</t>
        </is>
      </c>
      <c r="D15719" t="inlineStr">
        <is>
          <t>Store_005</t>
        </is>
      </c>
      <c r="E15719" t="inlineStr">
        <is>
          <t>Central</t>
        </is>
      </c>
      <c r="F15719" t="inlineStr">
        <is>
          <t>P0032</t>
        </is>
      </c>
      <c r="G15719" t="inlineStr">
        <is>
          <t>Prod_0032</t>
        </is>
      </c>
      <c r="H15719" t="inlineStr">
        <is>
          <t>Beverages</t>
        </is>
      </c>
      <c r="I15719" t="n">
        <v>7</v>
      </c>
      <c r="J15719" t="n">
        <v>308.59</v>
      </c>
      <c r="K15719" t="n">
        <v>0.1</v>
      </c>
      <c r="L15719">
        <f>I15719*J15719*(1-K15719)</f>
        <v/>
      </c>
      <c r="M15719">
        <f>VLOOKUP(F15719,Products!A:D,4,FALSE)*I15719</f>
        <v/>
      </c>
      <c r="N15719">
        <f>L15719-M15719</f>
        <v/>
      </c>
    </row>
    <row r="15720">
      <c r="A15720" t="inlineStr">
        <is>
          <t>T1015718</t>
        </is>
      </c>
      <c r="B15720" t="inlineStr">
        <is>
          <t>2025-06-15</t>
        </is>
      </c>
      <c r="C15720" t="inlineStr">
        <is>
          <t>S019</t>
        </is>
      </c>
      <c r="D15720" t="inlineStr">
        <is>
          <t>Store_019</t>
        </is>
      </c>
      <c r="E15720" t="inlineStr">
        <is>
          <t>East</t>
        </is>
      </c>
      <c r="F15720" t="inlineStr">
        <is>
          <t>P0058</t>
        </is>
      </c>
      <c r="G15720" t="inlineStr">
        <is>
          <t>Prod_0058</t>
        </is>
      </c>
      <c r="H15720" t="inlineStr">
        <is>
          <t>Stationery</t>
        </is>
      </c>
      <c r="I15720" t="n">
        <v>8</v>
      </c>
      <c r="J15720" t="n">
        <v>470.07</v>
      </c>
      <c r="K15720" t="n">
        <v>0</v>
      </c>
      <c r="L15720">
        <f>I15720*J15720*(1-K15720)</f>
        <v/>
      </c>
      <c r="M15720">
        <f>VLOOKUP(F15720,Products!A:D,4,FALSE)*I15720</f>
        <v/>
      </c>
      <c r="N15720">
        <f>L15720-M15720</f>
        <v/>
      </c>
    </row>
    <row r="15721">
      <c r="A15721" t="inlineStr">
        <is>
          <t>T1015719</t>
        </is>
      </c>
      <c r="B15721" t="inlineStr">
        <is>
          <t>2023-07-22</t>
        </is>
      </c>
      <c r="C15721" t="inlineStr">
        <is>
          <t>S031</t>
        </is>
      </c>
      <c r="D15721" t="inlineStr">
        <is>
          <t>Store_031</t>
        </is>
      </c>
      <c r="E15721" t="inlineStr">
        <is>
          <t>Central</t>
        </is>
      </c>
      <c r="F15721" t="inlineStr">
        <is>
          <t>P0126</t>
        </is>
      </c>
      <c r="G15721" t="inlineStr">
        <is>
          <t>Prod_0126</t>
        </is>
      </c>
      <c r="H15721" t="inlineStr">
        <is>
          <t>Toys</t>
        </is>
      </c>
      <c r="I15721" t="n">
        <v>6</v>
      </c>
      <c r="J15721" t="n">
        <v>403.28</v>
      </c>
      <c r="K15721" t="n">
        <v>0.1</v>
      </c>
      <c r="L15721">
        <f>I15721*J15721*(1-K15721)</f>
        <v/>
      </c>
      <c r="M15721">
        <f>VLOOKUP(F15721,Products!A:D,4,FALSE)*I15721</f>
        <v/>
      </c>
      <c r="N15721">
        <f>L15721-M15721</f>
        <v/>
      </c>
    </row>
    <row r="15722">
      <c r="A15722" t="inlineStr">
        <is>
          <t>T1015720</t>
        </is>
      </c>
      <c r="B15722" t="inlineStr">
        <is>
          <t>2025-08-02</t>
        </is>
      </c>
      <c r="C15722" t="inlineStr">
        <is>
          <t>S020</t>
        </is>
      </c>
      <c r="D15722" t="inlineStr">
        <is>
          <t>Store_020</t>
        </is>
      </c>
      <c r="E15722" t="inlineStr">
        <is>
          <t>West</t>
        </is>
      </c>
      <c r="F15722" t="inlineStr">
        <is>
          <t>P0115</t>
        </is>
      </c>
      <c r="G15722" t="inlineStr">
        <is>
          <t>Prod_0115</t>
        </is>
      </c>
      <c r="H15722" t="inlineStr">
        <is>
          <t>Clothing</t>
        </is>
      </c>
      <c r="I15722" t="n">
        <v>5</v>
      </c>
      <c r="J15722" t="n">
        <v>751.14</v>
      </c>
      <c r="K15722" t="n">
        <v>0.15</v>
      </c>
      <c r="L15722">
        <f>I15722*J15722*(1-K15722)</f>
        <v/>
      </c>
      <c r="M15722">
        <f>VLOOKUP(F15722,Products!A:D,4,FALSE)*I15722</f>
        <v/>
      </c>
      <c r="N15722">
        <f>L15722-M15722</f>
        <v/>
      </c>
    </row>
    <row r="15723">
      <c r="A15723" t="inlineStr">
        <is>
          <t>T1015721</t>
        </is>
      </c>
      <c r="B15723" t="inlineStr">
        <is>
          <t>2025-09-04</t>
        </is>
      </c>
      <c r="C15723" t="inlineStr">
        <is>
          <t>S046</t>
        </is>
      </c>
      <c r="D15723" t="inlineStr">
        <is>
          <t>Store_046</t>
        </is>
      </c>
      <c r="E15723" t="inlineStr">
        <is>
          <t>South</t>
        </is>
      </c>
      <c r="F15723" t="inlineStr">
        <is>
          <t>P0147</t>
        </is>
      </c>
      <c r="G15723" t="inlineStr">
        <is>
          <t>Prod_0147</t>
        </is>
      </c>
      <c r="H15723" t="inlineStr">
        <is>
          <t>Stationery</t>
        </is>
      </c>
      <c r="I15723" t="n">
        <v>5</v>
      </c>
      <c r="J15723" t="n">
        <v>411.19</v>
      </c>
      <c r="K15723" t="n">
        <v>0</v>
      </c>
      <c r="L15723">
        <f>I15723*J15723*(1-K15723)</f>
        <v/>
      </c>
      <c r="M15723">
        <f>VLOOKUP(F15723,Products!A:D,4,FALSE)*I15723</f>
        <v/>
      </c>
      <c r="N15723">
        <f>L15723-M15723</f>
        <v/>
      </c>
    </row>
    <row r="15724">
      <c r="A15724" t="inlineStr">
        <is>
          <t>T1015722</t>
        </is>
      </c>
      <c r="B15724" t="inlineStr">
        <is>
          <t>2025-01-11</t>
        </is>
      </c>
      <c r="C15724" t="inlineStr">
        <is>
          <t>S001</t>
        </is>
      </c>
      <c r="D15724" t="inlineStr">
        <is>
          <t>Store_001</t>
        </is>
      </c>
      <c r="E15724" t="inlineStr">
        <is>
          <t>West</t>
        </is>
      </c>
      <c r="F15724" t="inlineStr">
        <is>
          <t>P0099</t>
        </is>
      </c>
      <c r="G15724" t="inlineStr">
        <is>
          <t>Prod_0099</t>
        </is>
      </c>
      <c r="H15724" t="inlineStr">
        <is>
          <t>Beverages</t>
        </is>
      </c>
      <c r="I15724" t="n">
        <v>2</v>
      </c>
      <c r="J15724" t="n">
        <v>130.44</v>
      </c>
      <c r="K15724" t="n">
        <v>0</v>
      </c>
      <c r="L15724">
        <f>I15724*J15724*(1-K15724)</f>
        <v/>
      </c>
      <c r="M15724">
        <f>VLOOKUP(F15724,Products!A:D,4,FALSE)*I15724</f>
        <v/>
      </c>
      <c r="N15724">
        <f>L15724-M15724</f>
        <v/>
      </c>
    </row>
    <row r="15725">
      <c r="A15725" t="inlineStr">
        <is>
          <t>T1015723</t>
        </is>
      </c>
      <c r="B15725" t="inlineStr">
        <is>
          <t>2024-06-07</t>
        </is>
      </c>
      <c r="C15725" t="inlineStr">
        <is>
          <t>S005</t>
        </is>
      </c>
      <c r="D15725" t="inlineStr">
        <is>
          <t>Store_005</t>
        </is>
      </c>
      <c r="E15725" t="inlineStr">
        <is>
          <t>Central</t>
        </is>
      </c>
      <c r="F15725" t="inlineStr">
        <is>
          <t>P0173</t>
        </is>
      </c>
      <c r="G15725" t="inlineStr">
        <is>
          <t>Prod_0173</t>
        </is>
      </c>
      <c r="H15725" t="inlineStr">
        <is>
          <t>Toys</t>
        </is>
      </c>
      <c r="I15725" t="n">
        <v>2</v>
      </c>
      <c r="J15725" t="n">
        <v>717.75</v>
      </c>
      <c r="K15725" t="n">
        <v>0.15</v>
      </c>
      <c r="L15725">
        <f>I15725*J15725*(1-K15725)</f>
        <v/>
      </c>
      <c r="M15725">
        <f>VLOOKUP(F15725,Products!A:D,4,FALSE)*I15725</f>
        <v/>
      </c>
      <c r="N15725">
        <f>L15725-M15725</f>
        <v/>
      </c>
    </row>
    <row r="15726">
      <c r="A15726" t="inlineStr">
        <is>
          <t>T1015724</t>
        </is>
      </c>
      <c r="B15726" t="inlineStr">
        <is>
          <t>2023-07-14</t>
        </is>
      </c>
      <c r="C15726" t="inlineStr">
        <is>
          <t>S038</t>
        </is>
      </c>
      <c r="D15726" t="inlineStr">
        <is>
          <t>Store_038</t>
        </is>
      </c>
      <c r="E15726" t="inlineStr">
        <is>
          <t>East</t>
        </is>
      </c>
      <c r="F15726" t="inlineStr">
        <is>
          <t>P0130</t>
        </is>
      </c>
      <c r="G15726" t="inlineStr">
        <is>
          <t>Prod_0130</t>
        </is>
      </c>
      <c r="H15726" t="inlineStr">
        <is>
          <t>Electronics</t>
        </is>
      </c>
      <c r="I15726" t="n">
        <v>2</v>
      </c>
      <c r="J15726" t="n">
        <v>571.54</v>
      </c>
      <c r="K15726" t="n">
        <v>0.1</v>
      </c>
      <c r="L15726">
        <f>I15726*J15726*(1-K15726)</f>
        <v/>
      </c>
      <c r="M15726">
        <f>VLOOKUP(F15726,Products!A:D,4,FALSE)*I15726</f>
        <v/>
      </c>
      <c r="N15726">
        <f>L15726-M15726</f>
        <v/>
      </c>
    </row>
    <row r="15727">
      <c r="A15727" t="inlineStr">
        <is>
          <t>T1015725</t>
        </is>
      </c>
      <c r="B15727" t="inlineStr">
        <is>
          <t>2025-05-28</t>
        </is>
      </c>
      <c r="C15727" t="inlineStr">
        <is>
          <t>S035</t>
        </is>
      </c>
      <c r="D15727" t="inlineStr">
        <is>
          <t>Store_035</t>
        </is>
      </c>
      <c r="E15727" t="inlineStr">
        <is>
          <t>Central</t>
        </is>
      </c>
      <c r="F15727" t="inlineStr">
        <is>
          <t>P0099</t>
        </is>
      </c>
      <c r="G15727" t="inlineStr">
        <is>
          <t>Prod_0099</t>
        </is>
      </c>
      <c r="H15727" t="inlineStr">
        <is>
          <t>Beverages</t>
        </is>
      </c>
      <c r="I15727" t="n">
        <v>4</v>
      </c>
      <c r="J15727" t="n">
        <v>137.09</v>
      </c>
      <c r="K15727" t="n">
        <v>0.2</v>
      </c>
      <c r="L15727">
        <f>I15727*J15727*(1-K15727)</f>
        <v/>
      </c>
      <c r="M15727">
        <f>VLOOKUP(F15727,Products!A:D,4,FALSE)*I15727</f>
        <v/>
      </c>
      <c r="N15727">
        <f>L15727-M15727</f>
        <v/>
      </c>
    </row>
    <row r="15728">
      <c r="A15728" t="inlineStr">
        <is>
          <t>T1015726</t>
        </is>
      </c>
      <c r="B15728" t="inlineStr">
        <is>
          <t>2023-11-06</t>
        </is>
      </c>
      <c r="C15728" t="inlineStr">
        <is>
          <t>S011</t>
        </is>
      </c>
      <c r="D15728" t="inlineStr">
        <is>
          <t>Store_011</t>
        </is>
      </c>
      <c r="E15728" t="inlineStr">
        <is>
          <t>South</t>
        </is>
      </c>
      <c r="F15728" t="inlineStr">
        <is>
          <t>P0056</t>
        </is>
      </c>
      <c r="G15728" t="inlineStr">
        <is>
          <t>Prod_0056</t>
        </is>
      </c>
      <c r="H15728" t="inlineStr">
        <is>
          <t>Household</t>
        </is>
      </c>
      <c r="I15728" t="n">
        <v>9</v>
      </c>
      <c r="J15728" t="n">
        <v>229.18</v>
      </c>
      <c r="K15728" t="n">
        <v>0</v>
      </c>
      <c r="L15728">
        <f>I15728*J15728*(1-K15728)</f>
        <v/>
      </c>
      <c r="M15728">
        <f>VLOOKUP(F15728,Products!A:D,4,FALSE)*I15728</f>
        <v/>
      </c>
      <c r="N15728">
        <f>L15728-M15728</f>
        <v/>
      </c>
    </row>
    <row r="15729">
      <c r="A15729" t="inlineStr">
        <is>
          <t>T1015727</t>
        </is>
      </c>
      <c r="B15729" t="inlineStr">
        <is>
          <t>2024-02-24</t>
        </is>
      </c>
      <c r="C15729" t="inlineStr">
        <is>
          <t>S037</t>
        </is>
      </c>
      <c r="D15729" t="inlineStr">
        <is>
          <t>Store_037</t>
        </is>
      </c>
      <c r="E15729" t="inlineStr">
        <is>
          <t>East</t>
        </is>
      </c>
      <c r="F15729" t="inlineStr">
        <is>
          <t>P0147</t>
        </is>
      </c>
      <c r="G15729" t="inlineStr">
        <is>
          <t>Prod_0147</t>
        </is>
      </c>
      <c r="H15729" t="inlineStr">
        <is>
          <t>Stationery</t>
        </is>
      </c>
      <c r="I15729" t="n">
        <v>9</v>
      </c>
      <c r="J15729" t="n">
        <v>447.05</v>
      </c>
      <c r="K15729" t="n">
        <v>0</v>
      </c>
      <c r="L15729">
        <f>I15729*J15729*(1-K15729)</f>
        <v/>
      </c>
      <c r="M15729">
        <f>VLOOKUP(F15729,Products!A:D,4,FALSE)*I15729</f>
        <v/>
      </c>
      <c r="N15729">
        <f>L15729-M15729</f>
        <v/>
      </c>
    </row>
    <row r="15730">
      <c r="A15730" t="inlineStr">
        <is>
          <t>T1015728</t>
        </is>
      </c>
      <c r="B15730" t="inlineStr">
        <is>
          <t>2024-07-07</t>
        </is>
      </c>
      <c r="C15730" t="inlineStr">
        <is>
          <t>S007</t>
        </is>
      </c>
      <c r="D15730" t="inlineStr">
        <is>
          <t>Store_007</t>
        </is>
      </c>
      <c r="E15730" t="inlineStr">
        <is>
          <t>East</t>
        </is>
      </c>
      <c r="F15730" t="inlineStr">
        <is>
          <t>P0042</t>
        </is>
      </c>
      <c r="G15730" t="inlineStr">
        <is>
          <t>Prod_0042</t>
        </is>
      </c>
      <c r="H15730" t="inlineStr">
        <is>
          <t>Electronics</t>
        </is>
      </c>
      <c r="I15730" t="n">
        <v>9</v>
      </c>
      <c r="J15730" t="n">
        <v>940.87</v>
      </c>
      <c r="K15730" t="n">
        <v>0.05</v>
      </c>
      <c r="L15730">
        <f>I15730*J15730*(1-K15730)</f>
        <v/>
      </c>
      <c r="M15730">
        <f>VLOOKUP(F15730,Products!A:D,4,FALSE)*I15730</f>
        <v/>
      </c>
      <c r="N15730">
        <f>L15730-M15730</f>
        <v/>
      </c>
    </row>
    <row r="15731">
      <c r="A15731" t="inlineStr">
        <is>
          <t>T1015729</t>
        </is>
      </c>
      <c r="B15731" t="inlineStr">
        <is>
          <t>2023-01-02</t>
        </is>
      </c>
      <c r="C15731" t="inlineStr">
        <is>
          <t>S018</t>
        </is>
      </c>
      <c r="D15731" t="inlineStr">
        <is>
          <t>Store_018</t>
        </is>
      </c>
      <c r="E15731" t="inlineStr">
        <is>
          <t>South</t>
        </is>
      </c>
      <c r="F15731" t="inlineStr">
        <is>
          <t>P0124</t>
        </is>
      </c>
      <c r="G15731" t="inlineStr">
        <is>
          <t>Prod_0124</t>
        </is>
      </c>
      <c r="H15731" t="inlineStr">
        <is>
          <t>Beverages</t>
        </is>
      </c>
      <c r="I15731" t="n">
        <v>2</v>
      </c>
      <c r="J15731" t="n">
        <v>663.91</v>
      </c>
      <c r="K15731" t="n">
        <v>0</v>
      </c>
      <c r="L15731">
        <f>I15731*J15731*(1-K15731)</f>
        <v/>
      </c>
      <c r="M15731">
        <f>VLOOKUP(F15731,Products!A:D,4,FALSE)*I15731</f>
        <v/>
      </c>
      <c r="N15731">
        <f>L15731-M15731</f>
        <v/>
      </c>
    </row>
    <row r="15732">
      <c r="A15732" t="inlineStr">
        <is>
          <t>T1015730</t>
        </is>
      </c>
      <c r="B15732" t="inlineStr">
        <is>
          <t>2024-05-27</t>
        </is>
      </c>
      <c r="C15732" t="inlineStr">
        <is>
          <t>S005</t>
        </is>
      </c>
      <c r="D15732" t="inlineStr">
        <is>
          <t>Store_005</t>
        </is>
      </c>
      <c r="E15732" t="inlineStr">
        <is>
          <t>Central</t>
        </is>
      </c>
      <c r="F15732" t="inlineStr">
        <is>
          <t>P0158</t>
        </is>
      </c>
      <c r="G15732" t="inlineStr">
        <is>
          <t>Prod_0158</t>
        </is>
      </c>
      <c r="H15732" t="inlineStr">
        <is>
          <t>Beverages</t>
        </is>
      </c>
      <c r="I15732" t="n">
        <v>2</v>
      </c>
      <c r="J15732" t="n">
        <v>246.21</v>
      </c>
      <c r="K15732" t="n">
        <v>0</v>
      </c>
      <c r="L15732">
        <f>I15732*J15732*(1-K15732)</f>
        <v/>
      </c>
      <c r="M15732">
        <f>VLOOKUP(F15732,Products!A:D,4,FALSE)*I15732</f>
        <v/>
      </c>
      <c r="N15732">
        <f>L15732-M15732</f>
        <v/>
      </c>
    </row>
    <row r="15733">
      <c r="A15733" t="inlineStr">
        <is>
          <t>T1015731</t>
        </is>
      </c>
      <c r="B15733" t="inlineStr">
        <is>
          <t>2023-01-25</t>
        </is>
      </c>
      <c r="C15733" t="inlineStr">
        <is>
          <t>S048</t>
        </is>
      </c>
      <c r="D15733" t="inlineStr">
        <is>
          <t>Store_048</t>
        </is>
      </c>
      <c r="E15733" t="inlineStr">
        <is>
          <t>South</t>
        </is>
      </c>
      <c r="F15733" t="inlineStr">
        <is>
          <t>P0106</t>
        </is>
      </c>
      <c r="G15733" t="inlineStr">
        <is>
          <t>Prod_0106</t>
        </is>
      </c>
      <c r="H15733" t="inlineStr">
        <is>
          <t>Electronics</t>
        </is>
      </c>
      <c r="I15733" t="n">
        <v>6</v>
      </c>
      <c r="J15733" t="n">
        <v>848.14</v>
      </c>
      <c r="K15733" t="n">
        <v>0</v>
      </c>
      <c r="L15733">
        <f>I15733*J15733*(1-K15733)</f>
        <v/>
      </c>
      <c r="M15733">
        <f>VLOOKUP(F15733,Products!A:D,4,FALSE)*I15733</f>
        <v/>
      </c>
      <c r="N15733">
        <f>L15733-M15733</f>
        <v/>
      </c>
    </row>
    <row r="15734">
      <c r="A15734" t="inlineStr">
        <is>
          <t>T1015732</t>
        </is>
      </c>
      <c r="B15734" t="inlineStr">
        <is>
          <t>2023-12-24</t>
        </is>
      </c>
      <c r="C15734" t="inlineStr">
        <is>
          <t>S048</t>
        </is>
      </c>
      <c r="D15734" t="inlineStr">
        <is>
          <t>Store_048</t>
        </is>
      </c>
      <c r="E15734" t="inlineStr">
        <is>
          <t>South</t>
        </is>
      </c>
      <c r="F15734" t="inlineStr">
        <is>
          <t>P0089</t>
        </is>
      </c>
      <c r="G15734" t="inlineStr">
        <is>
          <t>Prod_0089</t>
        </is>
      </c>
      <c r="H15734" t="inlineStr">
        <is>
          <t>Stationery</t>
        </is>
      </c>
      <c r="I15734" t="n">
        <v>9</v>
      </c>
      <c r="J15734" t="n">
        <v>797.05</v>
      </c>
      <c r="K15734" t="n">
        <v>0</v>
      </c>
      <c r="L15734">
        <f>I15734*J15734*(1-K15734)</f>
        <v/>
      </c>
      <c r="M15734">
        <f>VLOOKUP(F15734,Products!A:D,4,FALSE)*I15734</f>
        <v/>
      </c>
      <c r="N15734">
        <f>L15734-M15734</f>
        <v/>
      </c>
    </row>
    <row r="15735">
      <c r="A15735" t="inlineStr">
        <is>
          <t>T1015733</t>
        </is>
      </c>
      <c r="B15735" t="inlineStr">
        <is>
          <t>2024-04-12</t>
        </is>
      </c>
      <c r="C15735" t="inlineStr">
        <is>
          <t>S049</t>
        </is>
      </c>
      <c r="D15735" t="inlineStr">
        <is>
          <t>Store_049</t>
        </is>
      </c>
      <c r="E15735" t="inlineStr">
        <is>
          <t>North</t>
        </is>
      </c>
      <c r="F15735" t="inlineStr">
        <is>
          <t>P0199</t>
        </is>
      </c>
      <c r="G15735" t="inlineStr">
        <is>
          <t>Prod_0199</t>
        </is>
      </c>
      <c r="H15735" t="inlineStr">
        <is>
          <t>Beverages</t>
        </is>
      </c>
      <c r="I15735" t="n">
        <v>2</v>
      </c>
      <c r="J15735" t="n">
        <v>108.67</v>
      </c>
      <c r="K15735" t="n">
        <v>0</v>
      </c>
      <c r="L15735">
        <f>I15735*J15735*(1-K15735)</f>
        <v/>
      </c>
      <c r="M15735">
        <f>VLOOKUP(F15735,Products!A:D,4,FALSE)*I15735</f>
        <v/>
      </c>
      <c r="N15735">
        <f>L15735-M15735</f>
        <v/>
      </c>
    </row>
    <row r="15736">
      <c r="A15736" t="inlineStr">
        <is>
          <t>T1015734</t>
        </is>
      </c>
      <c r="B15736" t="inlineStr">
        <is>
          <t>2023-07-06</t>
        </is>
      </c>
      <c r="C15736" t="inlineStr">
        <is>
          <t>S017</t>
        </is>
      </c>
      <c r="D15736" t="inlineStr">
        <is>
          <t>Store_017</t>
        </is>
      </c>
      <c r="E15736" t="inlineStr">
        <is>
          <t>South</t>
        </is>
      </c>
      <c r="F15736" t="inlineStr">
        <is>
          <t>P0200</t>
        </is>
      </c>
      <c r="G15736" t="inlineStr">
        <is>
          <t>Prod_0200</t>
        </is>
      </c>
      <c r="H15736" t="inlineStr">
        <is>
          <t>Electronics</t>
        </is>
      </c>
      <c r="I15736" t="n">
        <v>8</v>
      </c>
      <c r="J15736" t="n">
        <v>373.24</v>
      </c>
      <c r="K15736" t="n">
        <v>0.05</v>
      </c>
      <c r="L15736">
        <f>I15736*J15736*(1-K15736)</f>
        <v/>
      </c>
      <c r="M15736">
        <f>VLOOKUP(F15736,Products!A:D,4,FALSE)*I15736</f>
        <v/>
      </c>
      <c r="N15736">
        <f>L15736-M15736</f>
        <v/>
      </c>
    </row>
    <row r="15737">
      <c r="A15737" t="inlineStr">
        <is>
          <t>T1015735</t>
        </is>
      </c>
      <c r="B15737" t="inlineStr">
        <is>
          <t>2023-09-13</t>
        </is>
      </c>
      <c r="C15737" t="inlineStr">
        <is>
          <t>S032</t>
        </is>
      </c>
      <c r="D15737" t="inlineStr">
        <is>
          <t>Store_032</t>
        </is>
      </c>
      <c r="E15737" t="inlineStr">
        <is>
          <t>Central</t>
        </is>
      </c>
      <c r="F15737" t="inlineStr">
        <is>
          <t>P0054</t>
        </is>
      </c>
      <c r="G15737" t="inlineStr">
        <is>
          <t>Prod_0054</t>
        </is>
      </c>
      <c r="H15737" t="inlineStr">
        <is>
          <t>Food</t>
        </is>
      </c>
      <c r="I15737" t="n">
        <v>9</v>
      </c>
      <c r="J15737" t="n">
        <v>514.47</v>
      </c>
      <c r="K15737" t="n">
        <v>0</v>
      </c>
      <c r="L15737">
        <f>I15737*J15737*(1-K15737)</f>
        <v/>
      </c>
      <c r="M15737">
        <f>VLOOKUP(F15737,Products!A:D,4,FALSE)*I15737</f>
        <v/>
      </c>
      <c r="N15737">
        <f>L15737-M15737</f>
        <v/>
      </c>
    </row>
    <row r="15738">
      <c r="A15738" t="inlineStr">
        <is>
          <t>T1015736</t>
        </is>
      </c>
      <c r="B15738" t="inlineStr">
        <is>
          <t>2023-04-03</t>
        </is>
      </c>
      <c r="C15738" t="inlineStr">
        <is>
          <t>S032</t>
        </is>
      </c>
      <c r="D15738" t="inlineStr">
        <is>
          <t>Store_032</t>
        </is>
      </c>
      <c r="E15738" t="inlineStr">
        <is>
          <t>Central</t>
        </is>
      </c>
      <c r="F15738" t="inlineStr">
        <is>
          <t>P0115</t>
        </is>
      </c>
      <c r="G15738" t="inlineStr">
        <is>
          <t>Prod_0115</t>
        </is>
      </c>
      <c r="H15738" t="inlineStr">
        <is>
          <t>Clothing</t>
        </is>
      </c>
      <c r="I15738" t="n">
        <v>1</v>
      </c>
      <c r="J15738" t="n">
        <v>722.1900000000001</v>
      </c>
      <c r="K15738" t="n">
        <v>0.1</v>
      </c>
      <c r="L15738">
        <f>I15738*J15738*(1-K15738)</f>
        <v/>
      </c>
      <c r="M15738">
        <f>VLOOKUP(F15738,Products!A:D,4,FALSE)*I15738</f>
        <v/>
      </c>
      <c r="N15738">
        <f>L15738-M15738</f>
        <v/>
      </c>
    </row>
    <row r="15739">
      <c r="A15739" t="inlineStr">
        <is>
          <t>T1015737</t>
        </is>
      </c>
      <c r="B15739" t="inlineStr">
        <is>
          <t>2024-06-13</t>
        </is>
      </c>
      <c r="C15739" t="inlineStr">
        <is>
          <t>S004</t>
        </is>
      </c>
      <c r="D15739" t="inlineStr">
        <is>
          <t>Store_004</t>
        </is>
      </c>
      <c r="E15739" t="inlineStr">
        <is>
          <t>Central</t>
        </is>
      </c>
      <c r="F15739" t="inlineStr">
        <is>
          <t>P0021</t>
        </is>
      </c>
      <c r="G15739" t="inlineStr">
        <is>
          <t>Prod_0021</t>
        </is>
      </c>
      <c r="H15739" t="inlineStr">
        <is>
          <t>Household</t>
        </is>
      </c>
      <c r="I15739" t="n">
        <v>7</v>
      </c>
      <c r="J15739" t="n">
        <v>121.43</v>
      </c>
      <c r="K15739" t="n">
        <v>0.1</v>
      </c>
      <c r="L15739">
        <f>I15739*J15739*(1-K15739)</f>
        <v/>
      </c>
      <c r="M15739">
        <f>VLOOKUP(F15739,Products!A:D,4,FALSE)*I15739</f>
        <v/>
      </c>
      <c r="N15739">
        <f>L15739-M15739</f>
        <v/>
      </c>
    </row>
    <row r="15740">
      <c r="A15740" t="inlineStr">
        <is>
          <t>T1015738</t>
        </is>
      </c>
      <c r="B15740" t="inlineStr">
        <is>
          <t>2024-05-19</t>
        </is>
      </c>
      <c r="C15740" t="inlineStr">
        <is>
          <t>S002</t>
        </is>
      </c>
      <c r="D15740" t="inlineStr">
        <is>
          <t>Store_002</t>
        </is>
      </c>
      <c r="E15740" t="inlineStr">
        <is>
          <t>South</t>
        </is>
      </c>
      <c r="F15740" t="inlineStr">
        <is>
          <t>P0022</t>
        </is>
      </c>
      <c r="G15740" t="inlineStr">
        <is>
          <t>Prod_0022</t>
        </is>
      </c>
      <c r="H15740" t="inlineStr">
        <is>
          <t>Beverages</t>
        </is>
      </c>
      <c r="I15740" t="n">
        <v>3</v>
      </c>
      <c r="J15740" t="n">
        <v>209.72</v>
      </c>
      <c r="K15740" t="n">
        <v>0.05</v>
      </c>
      <c r="L15740">
        <f>I15740*J15740*(1-K15740)</f>
        <v/>
      </c>
      <c r="M15740">
        <f>VLOOKUP(F15740,Products!A:D,4,FALSE)*I15740</f>
        <v/>
      </c>
      <c r="N15740">
        <f>L15740-M15740</f>
        <v/>
      </c>
    </row>
    <row r="15741">
      <c r="A15741" t="inlineStr">
        <is>
          <t>T1015739</t>
        </is>
      </c>
      <c r="B15741" t="inlineStr">
        <is>
          <t>2023-01-02</t>
        </is>
      </c>
      <c r="C15741" t="inlineStr">
        <is>
          <t>S041</t>
        </is>
      </c>
      <c r="D15741" t="inlineStr">
        <is>
          <t>Store_041</t>
        </is>
      </c>
      <c r="E15741" t="inlineStr">
        <is>
          <t>East</t>
        </is>
      </c>
      <c r="F15741" t="inlineStr">
        <is>
          <t>P0018</t>
        </is>
      </c>
      <c r="G15741" t="inlineStr">
        <is>
          <t>Prod_0018</t>
        </is>
      </c>
      <c r="H15741" t="inlineStr">
        <is>
          <t>Food</t>
        </is>
      </c>
      <c r="I15741" t="n">
        <v>2</v>
      </c>
      <c r="J15741" t="n">
        <v>715.97</v>
      </c>
      <c r="K15741" t="n">
        <v>0.1</v>
      </c>
      <c r="L15741">
        <f>I15741*J15741*(1-K15741)</f>
        <v/>
      </c>
      <c r="M15741">
        <f>VLOOKUP(F15741,Products!A:D,4,FALSE)*I15741</f>
        <v/>
      </c>
      <c r="N15741">
        <f>L15741-M15741</f>
        <v/>
      </c>
    </row>
    <row r="15742">
      <c r="A15742" t="inlineStr">
        <is>
          <t>T1015740</t>
        </is>
      </c>
      <c r="B15742" t="inlineStr">
        <is>
          <t>2025-07-22</t>
        </is>
      </c>
      <c r="C15742" t="inlineStr">
        <is>
          <t>S003</t>
        </is>
      </c>
      <c r="D15742" t="inlineStr">
        <is>
          <t>Store_003</t>
        </is>
      </c>
      <c r="E15742" t="inlineStr">
        <is>
          <t>North</t>
        </is>
      </c>
      <c r="F15742" t="inlineStr">
        <is>
          <t>P0135</t>
        </is>
      </c>
      <c r="G15742" t="inlineStr">
        <is>
          <t>Prod_0135</t>
        </is>
      </c>
      <c r="H15742" t="inlineStr">
        <is>
          <t>Food</t>
        </is>
      </c>
      <c r="I15742" t="n">
        <v>4</v>
      </c>
      <c r="J15742" t="n">
        <v>90.93000000000001</v>
      </c>
      <c r="K15742" t="n">
        <v>0</v>
      </c>
      <c r="L15742">
        <f>I15742*J15742*(1-K15742)</f>
        <v/>
      </c>
      <c r="M15742">
        <f>VLOOKUP(F15742,Products!A:D,4,FALSE)*I15742</f>
        <v/>
      </c>
      <c r="N15742">
        <f>L15742-M15742</f>
        <v/>
      </c>
    </row>
    <row r="15743">
      <c r="A15743" t="inlineStr">
        <is>
          <t>T1015741</t>
        </is>
      </c>
      <c r="B15743" t="inlineStr">
        <is>
          <t>2025-02-13</t>
        </is>
      </c>
      <c r="C15743" t="inlineStr">
        <is>
          <t>S015</t>
        </is>
      </c>
      <c r="D15743" t="inlineStr">
        <is>
          <t>Store_015</t>
        </is>
      </c>
      <c r="E15743" t="inlineStr">
        <is>
          <t>North</t>
        </is>
      </c>
      <c r="F15743" t="inlineStr">
        <is>
          <t>P0003</t>
        </is>
      </c>
      <c r="G15743" t="inlineStr">
        <is>
          <t>Prod_0003</t>
        </is>
      </c>
      <c r="H15743" t="inlineStr">
        <is>
          <t>Household</t>
        </is>
      </c>
      <c r="I15743" t="n">
        <v>6</v>
      </c>
      <c r="J15743" t="n">
        <v>100.48</v>
      </c>
      <c r="K15743" t="n">
        <v>0</v>
      </c>
      <c r="L15743">
        <f>I15743*J15743*(1-K15743)</f>
        <v/>
      </c>
      <c r="M15743">
        <f>VLOOKUP(F15743,Products!A:D,4,FALSE)*I15743</f>
        <v/>
      </c>
      <c r="N15743">
        <f>L15743-M15743</f>
        <v/>
      </c>
    </row>
    <row r="15744">
      <c r="A15744" t="inlineStr">
        <is>
          <t>T1015742</t>
        </is>
      </c>
      <c r="B15744" t="inlineStr">
        <is>
          <t>2023-08-12</t>
        </is>
      </c>
      <c r="C15744" t="inlineStr">
        <is>
          <t>S013</t>
        </is>
      </c>
      <c r="D15744" t="inlineStr">
        <is>
          <t>Store_013</t>
        </is>
      </c>
      <c r="E15744" t="inlineStr">
        <is>
          <t>North</t>
        </is>
      </c>
      <c r="F15744" t="inlineStr">
        <is>
          <t>P0151</t>
        </is>
      </c>
      <c r="G15744" t="inlineStr">
        <is>
          <t>Prod_0151</t>
        </is>
      </c>
      <c r="H15744" t="inlineStr">
        <is>
          <t>Food</t>
        </is>
      </c>
      <c r="I15744" t="n">
        <v>4</v>
      </c>
      <c r="J15744" t="n">
        <v>761.2</v>
      </c>
      <c r="K15744" t="n">
        <v>0.05</v>
      </c>
      <c r="L15744">
        <f>I15744*J15744*(1-K15744)</f>
        <v/>
      </c>
      <c r="M15744">
        <f>VLOOKUP(F15744,Products!A:D,4,FALSE)*I15744</f>
        <v/>
      </c>
      <c r="N15744">
        <f>L15744-M15744</f>
        <v/>
      </c>
    </row>
    <row r="15745">
      <c r="A15745" t="inlineStr">
        <is>
          <t>T1015743</t>
        </is>
      </c>
      <c r="B15745" t="inlineStr">
        <is>
          <t>2024-02-18</t>
        </is>
      </c>
      <c r="C15745" t="inlineStr">
        <is>
          <t>S022</t>
        </is>
      </c>
      <c r="D15745" t="inlineStr">
        <is>
          <t>Store_022</t>
        </is>
      </c>
      <c r="E15745" t="inlineStr">
        <is>
          <t>East</t>
        </is>
      </c>
      <c r="F15745" t="inlineStr">
        <is>
          <t>P0094</t>
        </is>
      </c>
      <c r="G15745" t="inlineStr">
        <is>
          <t>Prod_0094</t>
        </is>
      </c>
      <c r="H15745" t="inlineStr">
        <is>
          <t>Toys</t>
        </is>
      </c>
      <c r="I15745" t="n">
        <v>3</v>
      </c>
      <c r="J15745" t="n">
        <v>525.6</v>
      </c>
      <c r="K15745" t="n">
        <v>0.1</v>
      </c>
      <c r="L15745">
        <f>I15745*J15745*(1-K15745)</f>
        <v/>
      </c>
      <c r="M15745">
        <f>VLOOKUP(F15745,Products!A:D,4,FALSE)*I15745</f>
        <v/>
      </c>
      <c r="N15745">
        <f>L15745-M15745</f>
        <v/>
      </c>
    </row>
    <row r="15746">
      <c r="A15746" t="inlineStr">
        <is>
          <t>T1015744</t>
        </is>
      </c>
      <c r="B15746" t="inlineStr">
        <is>
          <t>2023-04-12</t>
        </is>
      </c>
      <c r="C15746" t="inlineStr">
        <is>
          <t>S009</t>
        </is>
      </c>
      <c r="D15746" t="inlineStr">
        <is>
          <t>Store_009</t>
        </is>
      </c>
      <c r="E15746" t="inlineStr">
        <is>
          <t>Central</t>
        </is>
      </c>
      <c r="F15746" t="inlineStr">
        <is>
          <t>P0066</t>
        </is>
      </c>
      <c r="G15746" t="inlineStr">
        <is>
          <t>Prod_0066</t>
        </is>
      </c>
      <c r="H15746" t="inlineStr">
        <is>
          <t>Household</t>
        </is>
      </c>
      <c r="I15746" t="n">
        <v>8</v>
      </c>
      <c r="J15746" t="n">
        <v>399.07</v>
      </c>
      <c r="K15746" t="n">
        <v>0</v>
      </c>
      <c r="L15746">
        <f>I15746*J15746*(1-K15746)</f>
        <v/>
      </c>
      <c r="M15746">
        <f>VLOOKUP(F15746,Products!A:D,4,FALSE)*I15746</f>
        <v/>
      </c>
      <c r="N15746">
        <f>L15746-M15746</f>
        <v/>
      </c>
    </row>
    <row r="15747">
      <c r="A15747" t="inlineStr">
        <is>
          <t>T1015745</t>
        </is>
      </c>
      <c r="B15747" t="inlineStr">
        <is>
          <t>2024-10-15</t>
        </is>
      </c>
      <c r="C15747" t="inlineStr">
        <is>
          <t>S016</t>
        </is>
      </c>
      <c r="D15747" t="inlineStr">
        <is>
          <t>Store_016</t>
        </is>
      </c>
      <c r="E15747" t="inlineStr">
        <is>
          <t>West</t>
        </is>
      </c>
      <c r="F15747" t="inlineStr">
        <is>
          <t>P0132</t>
        </is>
      </c>
      <c r="G15747" t="inlineStr">
        <is>
          <t>Prod_0132</t>
        </is>
      </c>
      <c r="H15747" t="inlineStr">
        <is>
          <t>Food</t>
        </is>
      </c>
      <c r="I15747" t="n">
        <v>1</v>
      </c>
      <c r="J15747" t="n">
        <v>151.58</v>
      </c>
      <c r="K15747" t="n">
        <v>0.1</v>
      </c>
      <c r="L15747">
        <f>I15747*J15747*(1-K15747)</f>
        <v/>
      </c>
      <c r="M15747">
        <f>VLOOKUP(F15747,Products!A:D,4,FALSE)*I15747</f>
        <v/>
      </c>
      <c r="N15747">
        <f>L15747-M15747</f>
        <v/>
      </c>
    </row>
    <row r="15748">
      <c r="A15748" t="inlineStr">
        <is>
          <t>T1015746</t>
        </is>
      </c>
      <c r="B15748" t="inlineStr">
        <is>
          <t>2024-10-23</t>
        </is>
      </c>
      <c r="C15748" t="inlineStr">
        <is>
          <t>S041</t>
        </is>
      </c>
      <c r="D15748" t="inlineStr">
        <is>
          <t>Store_041</t>
        </is>
      </c>
      <c r="E15748" t="inlineStr">
        <is>
          <t>East</t>
        </is>
      </c>
      <c r="F15748" t="inlineStr">
        <is>
          <t>P0105</t>
        </is>
      </c>
      <c r="G15748" t="inlineStr">
        <is>
          <t>Prod_0105</t>
        </is>
      </c>
      <c r="H15748" t="inlineStr">
        <is>
          <t>Electronics</t>
        </is>
      </c>
      <c r="I15748" t="n">
        <v>9</v>
      </c>
      <c r="J15748" t="n">
        <v>629.91</v>
      </c>
      <c r="K15748" t="n">
        <v>0.1</v>
      </c>
      <c r="L15748">
        <f>I15748*J15748*(1-K15748)</f>
        <v/>
      </c>
      <c r="M15748">
        <f>VLOOKUP(F15748,Products!A:D,4,FALSE)*I15748</f>
        <v/>
      </c>
      <c r="N15748">
        <f>L15748-M15748</f>
        <v/>
      </c>
    </row>
    <row r="15749">
      <c r="A15749" t="inlineStr">
        <is>
          <t>T1015747</t>
        </is>
      </c>
      <c r="B15749" t="inlineStr">
        <is>
          <t>2025-01-16</t>
        </is>
      </c>
      <c r="C15749" t="inlineStr">
        <is>
          <t>S005</t>
        </is>
      </c>
      <c r="D15749" t="inlineStr">
        <is>
          <t>Store_005</t>
        </is>
      </c>
      <c r="E15749" t="inlineStr">
        <is>
          <t>Central</t>
        </is>
      </c>
      <c r="F15749" t="inlineStr">
        <is>
          <t>P0050</t>
        </is>
      </c>
      <c r="G15749" t="inlineStr">
        <is>
          <t>Prod_0050</t>
        </is>
      </c>
      <c r="H15749" t="inlineStr">
        <is>
          <t>Household</t>
        </is>
      </c>
      <c r="I15749" t="n">
        <v>6</v>
      </c>
      <c r="J15749" t="n">
        <v>545.92</v>
      </c>
      <c r="K15749" t="n">
        <v>0.1</v>
      </c>
      <c r="L15749">
        <f>I15749*J15749*(1-K15749)</f>
        <v/>
      </c>
      <c r="M15749">
        <f>VLOOKUP(F15749,Products!A:D,4,FALSE)*I15749</f>
        <v/>
      </c>
      <c r="N15749">
        <f>L15749-M15749</f>
        <v/>
      </c>
    </row>
    <row r="15750">
      <c r="A15750" t="inlineStr">
        <is>
          <t>T1015748</t>
        </is>
      </c>
      <c r="B15750" t="inlineStr">
        <is>
          <t>2024-02-22</t>
        </is>
      </c>
      <c r="C15750" t="inlineStr">
        <is>
          <t>S048</t>
        </is>
      </c>
      <c r="D15750" t="inlineStr">
        <is>
          <t>Store_048</t>
        </is>
      </c>
      <c r="E15750" t="inlineStr">
        <is>
          <t>South</t>
        </is>
      </c>
      <c r="F15750" t="inlineStr">
        <is>
          <t>P0076</t>
        </is>
      </c>
      <c r="G15750" t="inlineStr">
        <is>
          <t>Prod_0076</t>
        </is>
      </c>
      <c r="H15750" t="inlineStr">
        <is>
          <t>Clothing</t>
        </is>
      </c>
      <c r="I15750" t="n">
        <v>1</v>
      </c>
      <c r="J15750" t="n">
        <v>320.4</v>
      </c>
      <c r="K15750" t="n">
        <v>0.1</v>
      </c>
      <c r="L15750">
        <f>I15750*J15750*(1-K15750)</f>
        <v/>
      </c>
      <c r="M15750">
        <f>VLOOKUP(F15750,Products!A:D,4,FALSE)*I15750</f>
        <v/>
      </c>
      <c r="N15750">
        <f>L15750-M15750</f>
        <v/>
      </c>
    </row>
    <row r="15751">
      <c r="A15751" t="inlineStr">
        <is>
          <t>T1015749</t>
        </is>
      </c>
      <c r="B15751" t="inlineStr">
        <is>
          <t>2024-05-06</t>
        </is>
      </c>
      <c r="C15751" t="inlineStr">
        <is>
          <t>S050</t>
        </is>
      </c>
      <c r="D15751" t="inlineStr">
        <is>
          <t>Store_050</t>
        </is>
      </c>
      <c r="E15751" t="inlineStr">
        <is>
          <t>South</t>
        </is>
      </c>
      <c r="F15751" t="inlineStr">
        <is>
          <t>P0134</t>
        </is>
      </c>
      <c r="G15751" t="inlineStr">
        <is>
          <t>Prod_0134</t>
        </is>
      </c>
      <c r="H15751" t="inlineStr">
        <is>
          <t>Food</t>
        </is>
      </c>
      <c r="I15751" t="n">
        <v>3</v>
      </c>
      <c r="J15751" t="n">
        <v>554.48</v>
      </c>
      <c r="K15751" t="n">
        <v>0</v>
      </c>
      <c r="L15751">
        <f>I15751*J15751*(1-K15751)</f>
        <v/>
      </c>
      <c r="M15751">
        <f>VLOOKUP(F15751,Products!A:D,4,FALSE)*I15751</f>
        <v/>
      </c>
      <c r="N15751">
        <f>L15751-M15751</f>
        <v/>
      </c>
    </row>
    <row r="15752">
      <c r="A15752" t="inlineStr">
        <is>
          <t>T1015750</t>
        </is>
      </c>
      <c r="B15752" t="inlineStr">
        <is>
          <t>2024-05-22</t>
        </is>
      </c>
      <c r="C15752" t="inlineStr">
        <is>
          <t>S020</t>
        </is>
      </c>
      <c r="D15752" t="inlineStr">
        <is>
          <t>Store_020</t>
        </is>
      </c>
      <c r="E15752" t="inlineStr">
        <is>
          <t>West</t>
        </is>
      </c>
      <c r="F15752" t="inlineStr">
        <is>
          <t>P0047</t>
        </is>
      </c>
      <c r="G15752" t="inlineStr">
        <is>
          <t>Prod_0047</t>
        </is>
      </c>
      <c r="H15752" t="inlineStr">
        <is>
          <t>Beverages</t>
        </is>
      </c>
      <c r="I15752" t="n">
        <v>4</v>
      </c>
      <c r="J15752" t="n">
        <v>430.91</v>
      </c>
      <c r="K15752" t="n">
        <v>0</v>
      </c>
      <c r="L15752">
        <f>I15752*J15752*(1-K15752)</f>
        <v/>
      </c>
      <c r="M15752">
        <f>VLOOKUP(F15752,Products!A:D,4,FALSE)*I15752</f>
        <v/>
      </c>
      <c r="N15752">
        <f>L15752-M15752</f>
        <v/>
      </c>
    </row>
    <row r="15753">
      <c r="A15753" t="inlineStr">
        <is>
          <t>T1015751</t>
        </is>
      </c>
      <c r="B15753" t="inlineStr">
        <is>
          <t>2025-06-01</t>
        </is>
      </c>
      <c r="C15753" t="inlineStr">
        <is>
          <t>S032</t>
        </is>
      </c>
      <c r="D15753" t="inlineStr">
        <is>
          <t>Store_032</t>
        </is>
      </c>
      <c r="E15753" t="inlineStr">
        <is>
          <t>Central</t>
        </is>
      </c>
      <c r="F15753" t="inlineStr">
        <is>
          <t>P0067</t>
        </is>
      </c>
      <c r="G15753" t="inlineStr">
        <is>
          <t>Prod_0067</t>
        </is>
      </c>
      <c r="H15753" t="inlineStr">
        <is>
          <t>Toys</t>
        </is>
      </c>
      <c r="I15753" t="n">
        <v>8</v>
      </c>
      <c r="J15753" t="n">
        <v>138.16</v>
      </c>
      <c r="K15753" t="n">
        <v>0.15</v>
      </c>
      <c r="L15753">
        <f>I15753*J15753*(1-K15753)</f>
        <v/>
      </c>
      <c r="M15753">
        <f>VLOOKUP(F15753,Products!A:D,4,FALSE)*I15753</f>
        <v/>
      </c>
      <c r="N15753">
        <f>L15753-M15753</f>
        <v/>
      </c>
    </row>
    <row r="15754">
      <c r="A15754" t="inlineStr">
        <is>
          <t>T1015752</t>
        </is>
      </c>
      <c r="B15754" t="inlineStr">
        <is>
          <t>2024-12-28</t>
        </is>
      </c>
      <c r="C15754" t="inlineStr">
        <is>
          <t>S009</t>
        </is>
      </c>
      <c r="D15754" t="inlineStr">
        <is>
          <t>Store_009</t>
        </is>
      </c>
      <c r="E15754" t="inlineStr">
        <is>
          <t>Central</t>
        </is>
      </c>
      <c r="F15754" t="inlineStr">
        <is>
          <t>P0015</t>
        </is>
      </c>
      <c r="G15754" t="inlineStr">
        <is>
          <t>Prod_0015</t>
        </is>
      </c>
      <c r="H15754" t="inlineStr">
        <is>
          <t>Food</t>
        </is>
      </c>
      <c r="I15754" t="n">
        <v>6</v>
      </c>
      <c r="J15754" t="n">
        <v>104.16</v>
      </c>
      <c r="K15754" t="n">
        <v>0</v>
      </c>
      <c r="L15754">
        <f>I15754*J15754*(1-K15754)</f>
        <v/>
      </c>
      <c r="M15754">
        <f>VLOOKUP(F15754,Products!A:D,4,FALSE)*I15754</f>
        <v/>
      </c>
      <c r="N15754">
        <f>L15754-M15754</f>
        <v/>
      </c>
    </row>
    <row r="15755">
      <c r="A15755" t="inlineStr">
        <is>
          <t>T1015753</t>
        </is>
      </c>
      <c r="B15755" t="inlineStr">
        <is>
          <t>2025-06-21</t>
        </is>
      </c>
      <c r="C15755" t="inlineStr">
        <is>
          <t>S026</t>
        </is>
      </c>
      <c r="D15755" t="inlineStr">
        <is>
          <t>Store_026</t>
        </is>
      </c>
      <c r="E15755" t="inlineStr">
        <is>
          <t>North</t>
        </is>
      </c>
      <c r="F15755" t="inlineStr">
        <is>
          <t>P0089</t>
        </is>
      </c>
      <c r="G15755" t="inlineStr">
        <is>
          <t>Prod_0089</t>
        </is>
      </c>
      <c r="H15755" t="inlineStr">
        <is>
          <t>Stationery</t>
        </is>
      </c>
      <c r="I15755" t="n">
        <v>3</v>
      </c>
      <c r="J15755" t="n">
        <v>565.27</v>
      </c>
      <c r="K15755" t="n">
        <v>0.2</v>
      </c>
      <c r="L15755">
        <f>I15755*J15755*(1-K15755)</f>
        <v/>
      </c>
      <c r="M15755">
        <f>VLOOKUP(F15755,Products!A:D,4,FALSE)*I15755</f>
        <v/>
      </c>
      <c r="N15755">
        <f>L15755-M15755</f>
        <v/>
      </c>
    </row>
    <row r="15756">
      <c r="A15756" t="inlineStr">
        <is>
          <t>T1015754</t>
        </is>
      </c>
      <c r="B15756" t="inlineStr">
        <is>
          <t>2023-05-01</t>
        </is>
      </c>
      <c r="C15756" t="inlineStr">
        <is>
          <t>S029</t>
        </is>
      </c>
      <c r="D15756" t="inlineStr">
        <is>
          <t>Store_029</t>
        </is>
      </c>
      <c r="E15756" t="inlineStr">
        <is>
          <t>South</t>
        </is>
      </c>
      <c r="F15756" t="inlineStr">
        <is>
          <t>P0190</t>
        </is>
      </c>
      <c r="G15756" t="inlineStr">
        <is>
          <t>Prod_0190</t>
        </is>
      </c>
      <c r="H15756" t="inlineStr">
        <is>
          <t>Household</t>
        </is>
      </c>
      <c r="I15756" t="n">
        <v>6</v>
      </c>
      <c r="J15756" t="n">
        <v>312.06</v>
      </c>
      <c r="K15756" t="n">
        <v>0</v>
      </c>
      <c r="L15756">
        <f>I15756*J15756*(1-K15756)</f>
        <v/>
      </c>
      <c r="M15756">
        <f>VLOOKUP(F15756,Products!A:D,4,FALSE)*I15756</f>
        <v/>
      </c>
      <c r="N15756">
        <f>L15756-M15756</f>
        <v/>
      </c>
    </row>
    <row r="15757">
      <c r="A15757" t="inlineStr">
        <is>
          <t>T1015755</t>
        </is>
      </c>
      <c r="B15757" t="inlineStr">
        <is>
          <t>2023-01-09</t>
        </is>
      </c>
      <c r="C15757" t="inlineStr">
        <is>
          <t>S049</t>
        </is>
      </c>
      <c r="D15757" t="inlineStr">
        <is>
          <t>Store_049</t>
        </is>
      </c>
      <c r="E15757" t="inlineStr">
        <is>
          <t>North</t>
        </is>
      </c>
      <c r="F15757" t="inlineStr">
        <is>
          <t>P0055</t>
        </is>
      </c>
      <c r="G15757" t="inlineStr">
        <is>
          <t>Prod_0055</t>
        </is>
      </c>
      <c r="H15757" t="inlineStr">
        <is>
          <t>Beverages</t>
        </is>
      </c>
      <c r="I15757" t="n">
        <v>5</v>
      </c>
      <c r="J15757" t="n">
        <v>168.81</v>
      </c>
      <c r="K15757" t="n">
        <v>0</v>
      </c>
      <c r="L15757">
        <f>I15757*J15757*(1-K15757)</f>
        <v/>
      </c>
      <c r="M15757">
        <f>VLOOKUP(F15757,Products!A:D,4,FALSE)*I15757</f>
        <v/>
      </c>
      <c r="N15757">
        <f>L15757-M15757</f>
        <v/>
      </c>
    </row>
    <row r="15758">
      <c r="A15758" t="inlineStr">
        <is>
          <t>T1015756</t>
        </is>
      </c>
      <c r="B15758" t="inlineStr">
        <is>
          <t>2024-10-05</t>
        </is>
      </c>
      <c r="C15758" t="inlineStr">
        <is>
          <t>S037</t>
        </is>
      </c>
      <c r="D15758" t="inlineStr">
        <is>
          <t>Store_037</t>
        </is>
      </c>
      <c r="E15758" t="inlineStr">
        <is>
          <t>East</t>
        </is>
      </c>
      <c r="F15758" t="inlineStr">
        <is>
          <t>P0109</t>
        </is>
      </c>
      <c r="G15758" t="inlineStr">
        <is>
          <t>Prod_0109</t>
        </is>
      </c>
      <c r="H15758" t="inlineStr">
        <is>
          <t>Beverages</t>
        </is>
      </c>
      <c r="I15758" t="n">
        <v>6</v>
      </c>
      <c r="J15758" t="n">
        <v>566.86</v>
      </c>
      <c r="K15758" t="n">
        <v>0</v>
      </c>
      <c r="L15758">
        <f>I15758*J15758*(1-K15758)</f>
        <v/>
      </c>
      <c r="M15758">
        <f>VLOOKUP(F15758,Products!A:D,4,FALSE)*I15758</f>
        <v/>
      </c>
      <c r="N15758">
        <f>L15758-M15758</f>
        <v/>
      </c>
    </row>
    <row r="15759">
      <c r="A15759" t="inlineStr">
        <is>
          <t>T1015757</t>
        </is>
      </c>
      <c r="B15759" t="inlineStr">
        <is>
          <t>2024-01-15</t>
        </is>
      </c>
      <c r="C15759" t="inlineStr">
        <is>
          <t>S002</t>
        </is>
      </c>
      <c r="D15759" t="inlineStr">
        <is>
          <t>Store_002</t>
        </is>
      </c>
      <c r="E15759" t="inlineStr">
        <is>
          <t>South</t>
        </is>
      </c>
      <c r="F15759" t="inlineStr">
        <is>
          <t>P0012</t>
        </is>
      </c>
      <c r="G15759" t="inlineStr">
        <is>
          <t>Prod_0012</t>
        </is>
      </c>
      <c r="H15759" t="inlineStr">
        <is>
          <t>Food</t>
        </is>
      </c>
      <c r="I15759" t="n">
        <v>9</v>
      </c>
      <c r="J15759" t="n">
        <v>684.3099999999999</v>
      </c>
      <c r="K15759" t="n">
        <v>0.1</v>
      </c>
      <c r="L15759">
        <f>I15759*J15759*(1-K15759)</f>
        <v/>
      </c>
      <c r="M15759">
        <f>VLOOKUP(F15759,Products!A:D,4,FALSE)*I15759</f>
        <v/>
      </c>
      <c r="N15759">
        <f>L15759-M15759</f>
        <v/>
      </c>
    </row>
    <row r="15760">
      <c r="A15760" t="inlineStr">
        <is>
          <t>T1015758</t>
        </is>
      </c>
      <c r="B15760" t="inlineStr">
        <is>
          <t>2023-07-22</t>
        </is>
      </c>
      <c r="C15760" t="inlineStr">
        <is>
          <t>S021</t>
        </is>
      </c>
      <c r="D15760" t="inlineStr">
        <is>
          <t>Store_021</t>
        </is>
      </c>
      <c r="E15760" t="inlineStr">
        <is>
          <t>North</t>
        </is>
      </c>
      <c r="F15760" t="inlineStr">
        <is>
          <t>P0106</t>
        </is>
      </c>
      <c r="G15760" t="inlineStr">
        <is>
          <t>Prod_0106</t>
        </is>
      </c>
      <c r="H15760" t="inlineStr">
        <is>
          <t>Electronics</t>
        </is>
      </c>
      <c r="I15760" t="n">
        <v>2</v>
      </c>
      <c r="J15760" t="n">
        <v>986.09</v>
      </c>
      <c r="K15760" t="n">
        <v>0</v>
      </c>
      <c r="L15760">
        <f>I15760*J15760*(1-K15760)</f>
        <v/>
      </c>
      <c r="M15760">
        <f>VLOOKUP(F15760,Products!A:D,4,FALSE)*I15760</f>
        <v/>
      </c>
      <c r="N15760">
        <f>L15760-M15760</f>
        <v/>
      </c>
    </row>
    <row r="15761">
      <c r="A15761" t="inlineStr">
        <is>
          <t>T1015759</t>
        </is>
      </c>
      <c r="B15761" t="inlineStr">
        <is>
          <t>2024-04-27</t>
        </is>
      </c>
      <c r="C15761" t="inlineStr">
        <is>
          <t>S028</t>
        </is>
      </c>
      <c r="D15761" t="inlineStr">
        <is>
          <t>Store_028</t>
        </is>
      </c>
      <c r="E15761" t="inlineStr">
        <is>
          <t>North</t>
        </is>
      </c>
      <c r="F15761" t="inlineStr">
        <is>
          <t>P0091</t>
        </is>
      </c>
      <c r="G15761" t="inlineStr">
        <is>
          <t>Prod_0091</t>
        </is>
      </c>
      <c r="H15761" t="inlineStr">
        <is>
          <t>Toys</t>
        </is>
      </c>
      <c r="I15761" t="n">
        <v>7</v>
      </c>
      <c r="J15761" t="n">
        <v>244.24</v>
      </c>
      <c r="K15761" t="n">
        <v>0</v>
      </c>
      <c r="L15761">
        <f>I15761*J15761*(1-K15761)</f>
        <v/>
      </c>
      <c r="M15761">
        <f>VLOOKUP(F15761,Products!A:D,4,FALSE)*I15761</f>
        <v/>
      </c>
      <c r="N15761">
        <f>L15761-M15761</f>
        <v/>
      </c>
    </row>
    <row r="15762">
      <c r="A15762" t="inlineStr">
        <is>
          <t>T1015760</t>
        </is>
      </c>
      <c r="B15762" t="inlineStr">
        <is>
          <t>2024-10-03</t>
        </is>
      </c>
      <c r="C15762" t="inlineStr">
        <is>
          <t>S015</t>
        </is>
      </c>
      <c r="D15762" t="inlineStr">
        <is>
          <t>Store_015</t>
        </is>
      </c>
      <c r="E15762" t="inlineStr">
        <is>
          <t>North</t>
        </is>
      </c>
      <c r="F15762" t="inlineStr">
        <is>
          <t>P0177</t>
        </is>
      </c>
      <c r="G15762" t="inlineStr">
        <is>
          <t>Prod_0177</t>
        </is>
      </c>
      <c r="H15762" t="inlineStr">
        <is>
          <t>Household</t>
        </is>
      </c>
      <c r="I15762" t="n">
        <v>5</v>
      </c>
      <c r="J15762" t="n">
        <v>242.68</v>
      </c>
      <c r="K15762" t="n">
        <v>0.1</v>
      </c>
      <c r="L15762">
        <f>I15762*J15762*(1-K15762)</f>
        <v/>
      </c>
      <c r="M15762">
        <f>VLOOKUP(F15762,Products!A:D,4,FALSE)*I15762</f>
        <v/>
      </c>
      <c r="N15762">
        <f>L15762-M15762</f>
        <v/>
      </c>
    </row>
    <row r="15763">
      <c r="A15763" t="inlineStr">
        <is>
          <t>T1015761</t>
        </is>
      </c>
      <c r="B15763" t="inlineStr">
        <is>
          <t>2024-03-23</t>
        </is>
      </c>
      <c r="C15763" t="inlineStr">
        <is>
          <t>S007</t>
        </is>
      </c>
      <c r="D15763" t="inlineStr">
        <is>
          <t>Store_007</t>
        </is>
      </c>
      <c r="E15763" t="inlineStr">
        <is>
          <t>East</t>
        </is>
      </c>
      <c r="F15763" t="inlineStr">
        <is>
          <t>P0095</t>
        </is>
      </c>
      <c r="G15763" t="inlineStr">
        <is>
          <t>Prod_0095</t>
        </is>
      </c>
      <c r="H15763" t="inlineStr">
        <is>
          <t>Food</t>
        </is>
      </c>
      <c r="I15763" t="n">
        <v>6</v>
      </c>
      <c r="J15763" t="n">
        <v>256.95</v>
      </c>
      <c r="K15763" t="n">
        <v>0</v>
      </c>
      <c r="L15763">
        <f>I15763*J15763*(1-K15763)</f>
        <v/>
      </c>
      <c r="M15763">
        <f>VLOOKUP(F15763,Products!A:D,4,FALSE)*I15763</f>
        <v/>
      </c>
      <c r="N15763">
        <f>L15763-M15763</f>
        <v/>
      </c>
    </row>
    <row r="15764">
      <c r="A15764" t="inlineStr">
        <is>
          <t>T1015762</t>
        </is>
      </c>
      <c r="B15764" t="inlineStr">
        <is>
          <t>2023-04-13</t>
        </is>
      </c>
      <c r="C15764" t="inlineStr">
        <is>
          <t>S050</t>
        </is>
      </c>
      <c r="D15764" t="inlineStr">
        <is>
          <t>Store_050</t>
        </is>
      </c>
      <c r="E15764" t="inlineStr">
        <is>
          <t>South</t>
        </is>
      </c>
      <c r="F15764" t="inlineStr">
        <is>
          <t>P0013</t>
        </is>
      </c>
      <c r="G15764" t="inlineStr">
        <is>
          <t>Prod_0013</t>
        </is>
      </c>
      <c r="H15764" t="inlineStr">
        <is>
          <t>Clothing</t>
        </is>
      </c>
      <c r="I15764" t="n">
        <v>8</v>
      </c>
      <c r="J15764" t="n">
        <v>63.14</v>
      </c>
      <c r="K15764" t="n">
        <v>0</v>
      </c>
      <c r="L15764">
        <f>I15764*J15764*(1-K15764)</f>
        <v/>
      </c>
      <c r="M15764">
        <f>VLOOKUP(F15764,Products!A:D,4,FALSE)*I15764</f>
        <v/>
      </c>
      <c r="N15764">
        <f>L15764-M15764</f>
        <v/>
      </c>
    </row>
    <row r="15765">
      <c r="A15765" t="inlineStr">
        <is>
          <t>T1015763</t>
        </is>
      </c>
      <c r="B15765" t="inlineStr">
        <is>
          <t>2024-12-16</t>
        </is>
      </c>
      <c r="C15765" t="inlineStr">
        <is>
          <t>S015</t>
        </is>
      </c>
      <c r="D15765" t="inlineStr">
        <is>
          <t>Store_015</t>
        </is>
      </c>
      <c r="E15765" t="inlineStr">
        <is>
          <t>North</t>
        </is>
      </c>
      <c r="F15765" t="inlineStr">
        <is>
          <t>P0067</t>
        </is>
      </c>
      <c r="G15765" t="inlineStr">
        <is>
          <t>Prod_0067</t>
        </is>
      </c>
      <c r="H15765" t="inlineStr">
        <is>
          <t>Toys</t>
        </is>
      </c>
      <c r="I15765" t="n">
        <v>3</v>
      </c>
      <c r="J15765" t="n">
        <v>189.7</v>
      </c>
      <c r="K15765" t="n">
        <v>0</v>
      </c>
      <c r="L15765">
        <f>I15765*J15765*(1-K15765)</f>
        <v/>
      </c>
      <c r="M15765">
        <f>VLOOKUP(F15765,Products!A:D,4,FALSE)*I15765</f>
        <v/>
      </c>
      <c r="N15765">
        <f>L15765-M15765</f>
        <v/>
      </c>
    </row>
    <row r="15766">
      <c r="A15766" t="inlineStr">
        <is>
          <t>T1015764</t>
        </is>
      </c>
      <c r="B15766" t="inlineStr">
        <is>
          <t>2023-05-18</t>
        </is>
      </c>
      <c r="C15766" t="inlineStr">
        <is>
          <t>S019</t>
        </is>
      </c>
      <c r="D15766" t="inlineStr">
        <is>
          <t>Store_019</t>
        </is>
      </c>
      <c r="E15766" t="inlineStr">
        <is>
          <t>East</t>
        </is>
      </c>
      <c r="F15766" t="inlineStr">
        <is>
          <t>P0130</t>
        </is>
      </c>
      <c r="G15766" t="inlineStr">
        <is>
          <t>Prod_0130</t>
        </is>
      </c>
      <c r="H15766" t="inlineStr">
        <is>
          <t>Electronics</t>
        </is>
      </c>
      <c r="I15766" t="n">
        <v>4</v>
      </c>
      <c r="J15766" t="n">
        <v>652.71</v>
      </c>
      <c r="K15766" t="n">
        <v>0.15</v>
      </c>
      <c r="L15766">
        <f>I15766*J15766*(1-K15766)</f>
        <v/>
      </c>
      <c r="M15766">
        <f>VLOOKUP(F15766,Products!A:D,4,FALSE)*I15766</f>
        <v/>
      </c>
      <c r="N15766">
        <f>L15766-M15766</f>
        <v/>
      </c>
    </row>
    <row r="15767">
      <c r="A15767" t="inlineStr">
        <is>
          <t>T1015765</t>
        </is>
      </c>
      <c r="B15767" t="inlineStr">
        <is>
          <t>2023-11-22</t>
        </is>
      </c>
      <c r="C15767" t="inlineStr">
        <is>
          <t>S032</t>
        </is>
      </c>
      <c r="D15767" t="inlineStr">
        <is>
          <t>Store_032</t>
        </is>
      </c>
      <c r="E15767" t="inlineStr">
        <is>
          <t>Central</t>
        </is>
      </c>
      <c r="F15767" t="inlineStr">
        <is>
          <t>P0025</t>
        </is>
      </c>
      <c r="G15767" t="inlineStr">
        <is>
          <t>Prod_0025</t>
        </is>
      </c>
      <c r="H15767" t="inlineStr">
        <is>
          <t>Beverages</t>
        </is>
      </c>
      <c r="I15767" t="n">
        <v>7</v>
      </c>
      <c r="J15767" t="n">
        <v>334.65</v>
      </c>
      <c r="K15767" t="n">
        <v>0</v>
      </c>
      <c r="L15767">
        <f>I15767*J15767*(1-K15767)</f>
        <v/>
      </c>
      <c r="M15767">
        <f>VLOOKUP(F15767,Products!A:D,4,FALSE)*I15767</f>
        <v/>
      </c>
      <c r="N15767">
        <f>L15767-M15767</f>
        <v/>
      </c>
    </row>
    <row r="15768">
      <c r="A15768" t="inlineStr">
        <is>
          <t>T1015766</t>
        </is>
      </c>
      <c r="B15768" t="inlineStr">
        <is>
          <t>2024-08-27</t>
        </is>
      </c>
      <c r="C15768" t="inlineStr">
        <is>
          <t>S039</t>
        </is>
      </c>
      <c r="D15768" t="inlineStr">
        <is>
          <t>Store_039</t>
        </is>
      </c>
      <c r="E15768" t="inlineStr">
        <is>
          <t>North</t>
        </is>
      </c>
      <c r="F15768" t="inlineStr">
        <is>
          <t>P0154</t>
        </is>
      </c>
      <c r="G15768" t="inlineStr">
        <is>
          <t>Prod_0154</t>
        </is>
      </c>
      <c r="H15768" t="inlineStr">
        <is>
          <t>Toys</t>
        </is>
      </c>
      <c r="I15768" t="n">
        <v>2</v>
      </c>
      <c r="J15768" t="n">
        <v>289.11</v>
      </c>
      <c r="K15768" t="n">
        <v>0</v>
      </c>
      <c r="L15768">
        <f>I15768*J15768*(1-K15768)</f>
        <v/>
      </c>
      <c r="M15768">
        <f>VLOOKUP(F15768,Products!A:D,4,FALSE)*I15768</f>
        <v/>
      </c>
      <c r="N15768">
        <f>L15768-M15768</f>
        <v/>
      </c>
    </row>
    <row r="15769">
      <c r="A15769" t="inlineStr">
        <is>
          <t>T1015767</t>
        </is>
      </c>
      <c r="B15769" t="inlineStr">
        <is>
          <t>2023-05-04</t>
        </is>
      </c>
      <c r="C15769" t="inlineStr">
        <is>
          <t>S026</t>
        </is>
      </c>
      <c r="D15769" t="inlineStr">
        <is>
          <t>Store_026</t>
        </is>
      </c>
      <c r="E15769" t="inlineStr">
        <is>
          <t>North</t>
        </is>
      </c>
      <c r="F15769" t="inlineStr">
        <is>
          <t>P0062</t>
        </is>
      </c>
      <c r="G15769" t="inlineStr">
        <is>
          <t>Prod_0062</t>
        </is>
      </c>
      <c r="H15769" t="inlineStr">
        <is>
          <t>Beverages</t>
        </is>
      </c>
      <c r="I15769" t="n">
        <v>4</v>
      </c>
      <c r="J15769" t="n">
        <v>538</v>
      </c>
      <c r="K15769" t="n">
        <v>0.05</v>
      </c>
      <c r="L15769">
        <f>I15769*J15769*(1-K15769)</f>
        <v/>
      </c>
      <c r="M15769">
        <f>VLOOKUP(F15769,Products!A:D,4,FALSE)*I15769</f>
        <v/>
      </c>
      <c r="N15769">
        <f>L15769-M15769</f>
        <v/>
      </c>
    </row>
    <row r="15770">
      <c r="A15770" t="inlineStr">
        <is>
          <t>T1015768</t>
        </is>
      </c>
      <c r="B15770" t="inlineStr">
        <is>
          <t>2025-04-10</t>
        </is>
      </c>
      <c r="C15770" t="inlineStr">
        <is>
          <t>S036</t>
        </is>
      </c>
      <c r="D15770" t="inlineStr">
        <is>
          <t>Store_036</t>
        </is>
      </c>
      <c r="E15770" t="inlineStr">
        <is>
          <t>Central</t>
        </is>
      </c>
      <c r="F15770" t="inlineStr">
        <is>
          <t>P0153</t>
        </is>
      </c>
      <c r="G15770" t="inlineStr">
        <is>
          <t>Prod_0153</t>
        </is>
      </c>
      <c r="H15770" t="inlineStr">
        <is>
          <t>Clothing</t>
        </is>
      </c>
      <c r="I15770" t="n">
        <v>6</v>
      </c>
      <c r="J15770" t="n">
        <v>171.97</v>
      </c>
      <c r="K15770" t="n">
        <v>0.05</v>
      </c>
      <c r="L15770">
        <f>I15770*J15770*(1-K15770)</f>
        <v/>
      </c>
      <c r="M15770">
        <f>VLOOKUP(F15770,Products!A:D,4,FALSE)*I15770</f>
        <v/>
      </c>
      <c r="N15770">
        <f>L15770-M15770</f>
        <v/>
      </c>
    </row>
    <row r="15771">
      <c r="A15771" t="inlineStr">
        <is>
          <t>T1015769</t>
        </is>
      </c>
      <c r="B15771" t="inlineStr">
        <is>
          <t>2023-10-08</t>
        </is>
      </c>
      <c r="C15771" t="inlineStr">
        <is>
          <t>S019</t>
        </is>
      </c>
      <c r="D15771" t="inlineStr">
        <is>
          <t>Store_019</t>
        </is>
      </c>
      <c r="E15771" t="inlineStr">
        <is>
          <t>East</t>
        </is>
      </c>
      <c r="F15771" t="inlineStr">
        <is>
          <t>P0119</t>
        </is>
      </c>
      <c r="G15771" t="inlineStr">
        <is>
          <t>Prod_0119</t>
        </is>
      </c>
      <c r="H15771" t="inlineStr">
        <is>
          <t>Electronics</t>
        </is>
      </c>
      <c r="I15771" t="n">
        <v>1</v>
      </c>
      <c r="J15771" t="n">
        <v>316.63</v>
      </c>
      <c r="K15771" t="n">
        <v>0</v>
      </c>
      <c r="L15771">
        <f>I15771*J15771*(1-K15771)</f>
        <v/>
      </c>
      <c r="M15771">
        <f>VLOOKUP(F15771,Products!A:D,4,FALSE)*I15771</f>
        <v/>
      </c>
      <c r="N15771">
        <f>L15771-M15771</f>
        <v/>
      </c>
    </row>
    <row r="15772">
      <c r="A15772" t="inlineStr">
        <is>
          <t>T1015770</t>
        </is>
      </c>
      <c r="B15772" t="inlineStr">
        <is>
          <t>2024-01-11</t>
        </is>
      </c>
      <c r="C15772" t="inlineStr">
        <is>
          <t>S045</t>
        </is>
      </c>
      <c r="D15772" t="inlineStr">
        <is>
          <t>Store_045</t>
        </is>
      </c>
      <c r="E15772" t="inlineStr">
        <is>
          <t>East</t>
        </is>
      </c>
      <c r="F15772" t="inlineStr">
        <is>
          <t>P0140</t>
        </is>
      </c>
      <c r="G15772" t="inlineStr">
        <is>
          <t>Prod_0140</t>
        </is>
      </c>
      <c r="H15772" t="inlineStr">
        <is>
          <t>Food</t>
        </is>
      </c>
      <c r="I15772" t="n">
        <v>7</v>
      </c>
      <c r="J15772" t="n">
        <v>925.96</v>
      </c>
      <c r="K15772" t="n">
        <v>0.15</v>
      </c>
      <c r="L15772">
        <f>I15772*J15772*(1-K15772)</f>
        <v/>
      </c>
      <c r="M15772">
        <f>VLOOKUP(F15772,Products!A:D,4,FALSE)*I15772</f>
        <v/>
      </c>
      <c r="N15772">
        <f>L15772-M15772</f>
        <v/>
      </c>
    </row>
    <row r="15773">
      <c r="A15773" t="inlineStr">
        <is>
          <t>T1015771</t>
        </is>
      </c>
      <c r="B15773" t="inlineStr">
        <is>
          <t>2023-04-19</t>
        </is>
      </c>
      <c r="C15773" t="inlineStr">
        <is>
          <t>S006</t>
        </is>
      </c>
      <c r="D15773" t="inlineStr">
        <is>
          <t>Store_006</t>
        </is>
      </c>
      <c r="E15773" t="inlineStr">
        <is>
          <t>East</t>
        </is>
      </c>
      <c r="F15773" t="inlineStr">
        <is>
          <t>P0174</t>
        </is>
      </c>
      <c r="G15773" t="inlineStr">
        <is>
          <t>Prod_0174</t>
        </is>
      </c>
      <c r="H15773" t="inlineStr">
        <is>
          <t>Food</t>
        </is>
      </c>
      <c r="I15773" t="n">
        <v>9</v>
      </c>
      <c r="J15773" t="n">
        <v>78.37</v>
      </c>
      <c r="K15773" t="n">
        <v>0.2</v>
      </c>
      <c r="L15773">
        <f>I15773*J15773*(1-K15773)</f>
        <v/>
      </c>
      <c r="M15773">
        <f>VLOOKUP(F15773,Products!A:D,4,FALSE)*I15773</f>
        <v/>
      </c>
      <c r="N15773">
        <f>L15773-M15773</f>
        <v/>
      </c>
    </row>
    <row r="15774">
      <c r="A15774" t="inlineStr">
        <is>
          <t>T1015772</t>
        </is>
      </c>
      <c r="B15774" t="inlineStr">
        <is>
          <t>2024-04-19</t>
        </is>
      </c>
      <c r="C15774" t="inlineStr">
        <is>
          <t>S028</t>
        </is>
      </c>
      <c r="D15774" t="inlineStr">
        <is>
          <t>Store_028</t>
        </is>
      </c>
      <c r="E15774" t="inlineStr">
        <is>
          <t>North</t>
        </is>
      </c>
      <c r="F15774" t="inlineStr">
        <is>
          <t>P0077</t>
        </is>
      </c>
      <c r="G15774" t="inlineStr">
        <is>
          <t>Prod_0077</t>
        </is>
      </c>
      <c r="H15774" t="inlineStr">
        <is>
          <t>Beverages</t>
        </is>
      </c>
      <c r="I15774" t="n">
        <v>1</v>
      </c>
      <c r="J15774" t="n">
        <v>40.44</v>
      </c>
      <c r="K15774" t="n">
        <v>0.2</v>
      </c>
      <c r="L15774">
        <f>I15774*J15774*(1-K15774)</f>
        <v/>
      </c>
      <c r="M15774">
        <f>VLOOKUP(F15774,Products!A:D,4,FALSE)*I15774</f>
        <v/>
      </c>
      <c r="N15774">
        <f>L15774-M15774</f>
        <v/>
      </c>
    </row>
    <row r="15775">
      <c r="A15775" t="inlineStr">
        <is>
          <t>T1015773</t>
        </is>
      </c>
      <c r="B15775" t="inlineStr">
        <is>
          <t>2023-12-15</t>
        </is>
      </c>
      <c r="C15775" t="inlineStr">
        <is>
          <t>S001</t>
        </is>
      </c>
      <c r="D15775" t="inlineStr">
        <is>
          <t>Store_001</t>
        </is>
      </c>
      <c r="E15775" t="inlineStr">
        <is>
          <t>West</t>
        </is>
      </c>
      <c r="F15775" t="inlineStr">
        <is>
          <t>P0122</t>
        </is>
      </c>
      <c r="G15775" t="inlineStr">
        <is>
          <t>Prod_0122</t>
        </is>
      </c>
      <c r="H15775" t="inlineStr">
        <is>
          <t>Beverages</t>
        </is>
      </c>
      <c r="I15775" t="n">
        <v>7</v>
      </c>
      <c r="J15775" t="n">
        <v>764.3099999999999</v>
      </c>
      <c r="K15775" t="n">
        <v>0.1</v>
      </c>
      <c r="L15775">
        <f>I15775*J15775*(1-K15775)</f>
        <v/>
      </c>
      <c r="M15775">
        <f>VLOOKUP(F15775,Products!A:D,4,FALSE)*I15775</f>
        <v/>
      </c>
      <c r="N15775">
        <f>L15775-M15775</f>
        <v/>
      </c>
    </row>
    <row r="15776">
      <c r="A15776" t="inlineStr">
        <is>
          <t>T1015774</t>
        </is>
      </c>
      <c r="B15776" t="inlineStr">
        <is>
          <t>2023-11-28</t>
        </is>
      </c>
      <c r="C15776" t="inlineStr">
        <is>
          <t>S044</t>
        </is>
      </c>
      <c r="D15776" t="inlineStr">
        <is>
          <t>Store_044</t>
        </is>
      </c>
      <c r="E15776" t="inlineStr">
        <is>
          <t>North</t>
        </is>
      </c>
      <c r="F15776" t="inlineStr">
        <is>
          <t>P0030</t>
        </is>
      </c>
      <c r="G15776" t="inlineStr">
        <is>
          <t>Prod_0030</t>
        </is>
      </c>
      <c r="H15776" t="inlineStr">
        <is>
          <t>Household</t>
        </is>
      </c>
      <c r="I15776" t="n">
        <v>3</v>
      </c>
      <c r="J15776" t="n">
        <v>813.28</v>
      </c>
      <c r="K15776" t="n">
        <v>0</v>
      </c>
      <c r="L15776">
        <f>I15776*J15776*(1-K15776)</f>
        <v/>
      </c>
      <c r="M15776">
        <f>VLOOKUP(F15776,Products!A:D,4,FALSE)*I15776</f>
        <v/>
      </c>
      <c r="N15776">
        <f>L15776-M15776</f>
        <v/>
      </c>
    </row>
    <row r="15777">
      <c r="A15777" t="inlineStr">
        <is>
          <t>T1015775</t>
        </is>
      </c>
      <c r="B15777" t="inlineStr">
        <is>
          <t>2024-02-01</t>
        </is>
      </c>
      <c r="C15777" t="inlineStr">
        <is>
          <t>S024</t>
        </is>
      </c>
      <c r="D15777" t="inlineStr">
        <is>
          <t>Store_024</t>
        </is>
      </c>
      <c r="E15777" t="inlineStr">
        <is>
          <t>South</t>
        </is>
      </c>
      <c r="F15777" t="inlineStr">
        <is>
          <t>P0069</t>
        </is>
      </c>
      <c r="G15777" t="inlineStr">
        <is>
          <t>Prod_0069</t>
        </is>
      </c>
      <c r="H15777" t="inlineStr">
        <is>
          <t>Household</t>
        </is>
      </c>
      <c r="I15777" t="n">
        <v>1</v>
      </c>
      <c r="J15777" t="n">
        <v>257.2</v>
      </c>
      <c r="K15777" t="n">
        <v>0.05</v>
      </c>
      <c r="L15777">
        <f>I15777*J15777*(1-K15777)</f>
        <v/>
      </c>
      <c r="M15777">
        <f>VLOOKUP(F15777,Products!A:D,4,FALSE)*I15777</f>
        <v/>
      </c>
      <c r="N15777">
        <f>L15777-M15777</f>
        <v/>
      </c>
    </row>
    <row r="15778">
      <c r="A15778" t="inlineStr">
        <is>
          <t>T1015776</t>
        </is>
      </c>
      <c r="B15778" t="inlineStr">
        <is>
          <t>2024-09-26</t>
        </is>
      </c>
      <c r="C15778" t="inlineStr">
        <is>
          <t>S025</t>
        </is>
      </c>
      <c r="D15778" t="inlineStr">
        <is>
          <t>Store_025</t>
        </is>
      </c>
      <c r="E15778" t="inlineStr">
        <is>
          <t>Central</t>
        </is>
      </c>
      <c r="F15778" t="inlineStr">
        <is>
          <t>P0147</t>
        </is>
      </c>
      <c r="G15778" t="inlineStr">
        <is>
          <t>Prod_0147</t>
        </is>
      </c>
      <c r="H15778" t="inlineStr">
        <is>
          <t>Stationery</t>
        </is>
      </c>
      <c r="I15778" t="n">
        <v>9</v>
      </c>
      <c r="J15778" t="n">
        <v>394.29</v>
      </c>
      <c r="K15778" t="n">
        <v>0.1</v>
      </c>
      <c r="L15778">
        <f>I15778*J15778*(1-K15778)</f>
        <v/>
      </c>
      <c r="M15778">
        <f>VLOOKUP(F15778,Products!A:D,4,FALSE)*I15778</f>
        <v/>
      </c>
      <c r="N15778">
        <f>L15778-M15778</f>
        <v/>
      </c>
    </row>
    <row r="15779">
      <c r="A15779" t="inlineStr">
        <is>
          <t>T1015777</t>
        </is>
      </c>
      <c r="B15779" t="inlineStr">
        <is>
          <t>2025-09-14</t>
        </is>
      </c>
      <c r="C15779" t="inlineStr">
        <is>
          <t>S013</t>
        </is>
      </c>
      <c r="D15779" t="inlineStr">
        <is>
          <t>Store_013</t>
        </is>
      </c>
      <c r="E15779" t="inlineStr">
        <is>
          <t>North</t>
        </is>
      </c>
      <c r="F15779" t="inlineStr">
        <is>
          <t>P0138</t>
        </is>
      </c>
      <c r="G15779" t="inlineStr">
        <is>
          <t>Prod_0138</t>
        </is>
      </c>
      <c r="H15779" t="inlineStr">
        <is>
          <t>Household</t>
        </is>
      </c>
      <c r="I15779" t="n">
        <v>7</v>
      </c>
      <c r="J15779" t="n">
        <v>273.41</v>
      </c>
      <c r="K15779" t="n">
        <v>0</v>
      </c>
      <c r="L15779">
        <f>I15779*J15779*(1-K15779)</f>
        <v/>
      </c>
      <c r="M15779">
        <f>VLOOKUP(F15779,Products!A:D,4,FALSE)*I15779</f>
        <v/>
      </c>
      <c r="N15779">
        <f>L15779-M15779</f>
        <v/>
      </c>
    </row>
    <row r="15780">
      <c r="A15780" t="inlineStr">
        <is>
          <t>T1015778</t>
        </is>
      </c>
      <c r="B15780" t="inlineStr">
        <is>
          <t>2023-06-19</t>
        </is>
      </c>
      <c r="C15780" t="inlineStr">
        <is>
          <t>S008</t>
        </is>
      </c>
      <c r="D15780" t="inlineStr">
        <is>
          <t>Store_008</t>
        </is>
      </c>
      <c r="E15780" t="inlineStr">
        <is>
          <t>East</t>
        </is>
      </c>
      <c r="F15780" t="inlineStr">
        <is>
          <t>P0087</t>
        </is>
      </c>
      <c r="G15780" t="inlineStr">
        <is>
          <t>Prod_0087</t>
        </is>
      </c>
      <c r="H15780" t="inlineStr">
        <is>
          <t>Clothing</t>
        </is>
      </c>
      <c r="I15780" t="n">
        <v>5</v>
      </c>
      <c r="J15780" t="n">
        <v>448.56</v>
      </c>
      <c r="K15780" t="n">
        <v>0</v>
      </c>
      <c r="L15780">
        <f>I15780*J15780*(1-K15780)</f>
        <v/>
      </c>
      <c r="M15780">
        <f>VLOOKUP(F15780,Products!A:D,4,FALSE)*I15780</f>
        <v/>
      </c>
      <c r="N15780">
        <f>L15780-M15780</f>
        <v/>
      </c>
    </row>
    <row r="15781">
      <c r="A15781" t="inlineStr">
        <is>
          <t>T1015779</t>
        </is>
      </c>
      <c r="B15781" t="inlineStr">
        <is>
          <t>2023-01-15</t>
        </is>
      </c>
      <c r="C15781" t="inlineStr">
        <is>
          <t>S006</t>
        </is>
      </c>
      <c r="D15781" t="inlineStr">
        <is>
          <t>Store_006</t>
        </is>
      </c>
      <c r="E15781" t="inlineStr">
        <is>
          <t>East</t>
        </is>
      </c>
      <c r="F15781" t="inlineStr">
        <is>
          <t>P0032</t>
        </is>
      </c>
      <c r="G15781" t="inlineStr">
        <is>
          <t>Prod_0032</t>
        </is>
      </c>
      <c r="H15781" t="inlineStr">
        <is>
          <t>Beverages</t>
        </is>
      </c>
      <c r="I15781" t="n">
        <v>6</v>
      </c>
      <c r="J15781" t="n">
        <v>338.73</v>
      </c>
      <c r="K15781" t="n">
        <v>0</v>
      </c>
      <c r="L15781">
        <f>I15781*J15781*(1-K15781)</f>
        <v/>
      </c>
      <c r="M15781">
        <f>VLOOKUP(F15781,Products!A:D,4,FALSE)*I15781</f>
        <v/>
      </c>
      <c r="N15781">
        <f>L15781-M15781</f>
        <v/>
      </c>
    </row>
    <row r="15782">
      <c r="A15782" t="inlineStr">
        <is>
          <t>T1015780</t>
        </is>
      </c>
      <c r="B15782" t="inlineStr">
        <is>
          <t>2025-04-02</t>
        </is>
      </c>
      <c r="C15782" t="inlineStr">
        <is>
          <t>S018</t>
        </is>
      </c>
      <c r="D15782" t="inlineStr">
        <is>
          <t>Store_018</t>
        </is>
      </c>
      <c r="E15782" t="inlineStr">
        <is>
          <t>South</t>
        </is>
      </c>
      <c r="F15782" t="inlineStr">
        <is>
          <t>P0081</t>
        </is>
      </c>
      <c r="G15782" t="inlineStr">
        <is>
          <t>Prod_0081</t>
        </is>
      </c>
      <c r="H15782" t="inlineStr">
        <is>
          <t>Electronics</t>
        </is>
      </c>
      <c r="I15782" t="n">
        <v>6</v>
      </c>
      <c r="J15782" t="n">
        <v>267.45</v>
      </c>
      <c r="K15782" t="n">
        <v>0.15</v>
      </c>
      <c r="L15782">
        <f>I15782*J15782*(1-K15782)</f>
        <v/>
      </c>
      <c r="M15782">
        <f>VLOOKUP(F15782,Products!A:D,4,FALSE)*I15782</f>
        <v/>
      </c>
      <c r="N15782">
        <f>L15782-M15782</f>
        <v/>
      </c>
    </row>
    <row r="15783">
      <c r="A15783" t="inlineStr">
        <is>
          <t>T1015781</t>
        </is>
      </c>
      <c r="B15783" t="inlineStr">
        <is>
          <t>2025-07-31</t>
        </is>
      </c>
      <c r="C15783" t="inlineStr">
        <is>
          <t>S011</t>
        </is>
      </c>
      <c r="D15783" t="inlineStr">
        <is>
          <t>Store_011</t>
        </is>
      </c>
      <c r="E15783" t="inlineStr">
        <is>
          <t>South</t>
        </is>
      </c>
      <c r="F15783" t="inlineStr">
        <is>
          <t>P0093</t>
        </is>
      </c>
      <c r="G15783" t="inlineStr">
        <is>
          <t>Prod_0093</t>
        </is>
      </c>
      <c r="H15783" t="inlineStr">
        <is>
          <t>Electronics</t>
        </is>
      </c>
      <c r="I15783" t="n">
        <v>9</v>
      </c>
      <c r="J15783" t="n">
        <v>221.9</v>
      </c>
      <c r="K15783" t="n">
        <v>0</v>
      </c>
      <c r="L15783">
        <f>I15783*J15783*(1-K15783)</f>
        <v/>
      </c>
      <c r="M15783">
        <f>VLOOKUP(F15783,Products!A:D,4,FALSE)*I15783</f>
        <v/>
      </c>
      <c r="N15783">
        <f>L15783-M15783</f>
        <v/>
      </c>
    </row>
    <row r="15784">
      <c r="A15784" t="inlineStr">
        <is>
          <t>T1015782</t>
        </is>
      </c>
      <c r="B15784" t="inlineStr">
        <is>
          <t>2024-11-28</t>
        </is>
      </c>
      <c r="C15784" t="inlineStr">
        <is>
          <t>S018</t>
        </is>
      </c>
      <c r="D15784" t="inlineStr">
        <is>
          <t>Store_018</t>
        </is>
      </c>
      <c r="E15784" t="inlineStr">
        <is>
          <t>South</t>
        </is>
      </c>
      <c r="F15784" t="inlineStr">
        <is>
          <t>P0126</t>
        </is>
      </c>
      <c r="G15784" t="inlineStr">
        <is>
          <t>Prod_0126</t>
        </is>
      </c>
      <c r="H15784" t="inlineStr">
        <is>
          <t>Toys</t>
        </is>
      </c>
      <c r="I15784" t="n">
        <v>7</v>
      </c>
      <c r="J15784" t="n">
        <v>299.17</v>
      </c>
      <c r="K15784" t="n">
        <v>0.1</v>
      </c>
      <c r="L15784">
        <f>I15784*J15784*(1-K15784)</f>
        <v/>
      </c>
      <c r="M15784">
        <f>VLOOKUP(F15784,Products!A:D,4,FALSE)*I15784</f>
        <v/>
      </c>
      <c r="N15784">
        <f>L15784-M15784</f>
        <v/>
      </c>
    </row>
    <row r="15785">
      <c r="A15785" t="inlineStr">
        <is>
          <t>T1015783</t>
        </is>
      </c>
      <c r="B15785" t="inlineStr">
        <is>
          <t>2023-09-05</t>
        </is>
      </c>
      <c r="C15785" t="inlineStr">
        <is>
          <t>S026</t>
        </is>
      </c>
      <c r="D15785" t="inlineStr">
        <is>
          <t>Store_026</t>
        </is>
      </c>
      <c r="E15785" t="inlineStr">
        <is>
          <t>North</t>
        </is>
      </c>
      <c r="F15785" t="inlineStr">
        <is>
          <t>P0176</t>
        </is>
      </c>
      <c r="G15785" t="inlineStr">
        <is>
          <t>Prod_0176</t>
        </is>
      </c>
      <c r="H15785" t="inlineStr">
        <is>
          <t>Food</t>
        </is>
      </c>
      <c r="I15785" t="n">
        <v>9</v>
      </c>
      <c r="J15785" t="n">
        <v>744.6799999999999</v>
      </c>
      <c r="K15785" t="n">
        <v>0.15</v>
      </c>
      <c r="L15785">
        <f>I15785*J15785*(1-K15785)</f>
        <v/>
      </c>
      <c r="M15785">
        <f>VLOOKUP(F15785,Products!A:D,4,FALSE)*I15785</f>
        <v/>
      </c>
      <c r="N15785">
        <f>L15785-M15785</f>
        <v/>
      </c>
    </row>
    <row r="15786">
      <c r="A15786" t="inlineStr">
        <is>
          <t>T1015784</t>
        </is>
      </c>
      <c r="B15786" t="inlineStr">
        <is>
          <t>2024-12-21</t>
        </is>
      </c>
      <c r="C15786" t="inlineStr">
        <is>
          <t>S023</t>
        </is>
      </c>
      <c r="D15786" t="inlineStr">
        <is>
          <t>Store_023</t>
        </is>
      </c>
      <c r="E15786" t="inlineStr">
        <is>
          <t>South</t>
        </is>
      </c>
      <c r="F15786" t="inlineStr">
        <is>
          <t>P0155</t>
        </is>
      </c>
      <c r="G15786" t="inlineStr">
        <is>
          <t>Prod_0155</t>
        </is>
      </c>
      <c r="H15786" t="inlineStr">
        <is>
          <t>Electronics</t>
        </is>
      </c>
      <c r="I15786" t="n">
        <v>4</v>
      </c>
      <c r="J15786" t="n">
        <v>361.45</v>
      </c>
      <c r="K15786" t="n">
        <v>0.15</v>
      </c>
      <c r="L15786">
        <f>I15786*J15786*(1-K15786)</f>
        <v/>
      </c>
      <c r="M15786">
        <f>VLOOKUP(F15786,Products!A:D,4,FALSE)*I15786</f>
        <v/>
      </c>
      <c r="N15786">
        <f>L15786-M15786</f>
        <v/>
      </c>
    </row>
    <row r="15787">
      <c r="A15787" t="inlineStr">
        <is>
          <t>T1015785</t>
        </is>
      </c>
      <c r="B15787" t="inlineStr">
        <is>
          <t>2025-03-27</t>
        </is>
      </c>
      <c r="C15787" t="inlineStr">
        <is>
          <t>S039</t>
        </is>
      </c>
      <c r="D15787" t="inlineStr">
        <is>
          <t>Store_039</t>
        </is>
      </c>
      <c r="E15787" t="inlineStr">
        <is>
          <t>North</t>
        </is>
      </c>
      <c r="F15787" t="inlineStr">
        <is>
          <t>P0124</t>
        </is>
      </c>
      <c r="G15787" t="inlineStr">
        <is>
          <t>Prod_0124</t>
        </is>
      </c>
      <c r="H15787" t="inlineStr">
        <is>
          <t>Beverages</t>
        </is>
      </c>
      <c r="I15787" t="n">
        <v>2</v>
      </c>
      <c r="J15787" t="n">
        <v>864.48</v>
      </c>
      <c r="K15787" t="n">
        <v>0</v>
      </c>
      <c r="L15787">
        <f>I15787*J15787*(1-K15787)</f>
        <v/>
      </c>
      <c r="M15787">
        <f>VLOOKUP(F15787,Products!A:D,4,FALSE)*I15787</f>
        <v/>
      </c>
      <c r="N15787">
        <f>L15787-M15787</f>
        <v/>
      </c>
    </row>
    <row r="15788">
      <c r="A15788" t="inlineStr">
        <is>
          <t>T1015786</t>
        </is>
      </c>
      <c r="B15788" t="inlineStr">
        <is>
          <t>2024-10-11</t>
        </is>
      </c>
      <c r="C15788" t="inlineStr">
        <is>
          <t>S019</t>
        </is>
      </c>
      <c r="D15788" t="inlineStr">
        <is>
          <t>Store_019</t>
        </is>
      </c>
      <c r="E15788" t="inlineStr">
        <is>
          <t>East</t>
        </is>
      </c>
      <c r="F15788" t="inlineStr">
        <is>
          <t>P0181</t>
        </is>
      </c>
      <c r="G15788" t="inlineStr">
        <is>
          <t>Prod_0181</t>
        </is>
      </c>
      <c r="H15788" t="inlineStr">
        <is>
          <t>Electronics</t>
        </is>
      </c>
      <c r="I15788" t="n">
        <v>2</v>
      </c>
      <c r="J15788" t="n">
        <v>850.09</v>
      </c>
      <c r="K15788" t="n">
        <v>0</v>
      </c>
      <c r="L15788">
        <f>I15788*J15788*(1-K15788)</f>
        <v/>
      </c>
      <c r="M15788">
        <f>VLOOKUP(F15788,Products!A:D,4,FALSE)*I15788</f>
        <v/>
      </c>
      <c r="N15788">
        <f>L15788-M15788</f>
        <v/>
      </c>
    </row>
    <row r="15789">
      <c r="A15789" t="inlineStr">
        <is>
          <t>T1015787</t>
        </is>
      </c>
      <c r="B15789" t="inlineStr">
        <is>
          <t>2025-03-10</t>
        </is>
      </c>
      <c r="C15789" t="inlineStr">
        <is>
          <t>S034</t>
        </is>
      </c>
      <c r="D15789" t="inlineStr">
        <is>
          <t>Store_034</t>
        </is>
      </c>
      <c r="E15789" t="inlineStr">
        <is>
          <t>Central</t>
        </is>
      </c>
      <c r="F15789" t="inlineStr">
        <is>
          <t>P0044</t>
        </is>
      </c>
      <c r="G15789" t="inlineStr">
        <is>
          <t>Prod_0044</t>
        </is>
      </c>
      <c r="H15789" t="inlineStr">
        <is>
          <t>Food</t>
        </is>
      </c>
      <c r="I15789" t="n">
        <v>8</v>
      </c>
      <c r="J15789" t="n">
        <v>293.31</v>
      </c>
      <c r="K15789" t="n">
        <v>0.15</v>
      </c>
      <c r="L15789">
        <f>I15789*J15789*(1-K15789)</f>
        <v/>
      </c>
      <c r="M15789">
        <f>VLOOKUP(F15789,Products!A:D,4,FALSE)*I15789</f>
        <v/>
      </c>
      <c r="N15789">
        <f>L15789-M15789</f>
        <v/>
      </c>
    </row>
    <row r="15790">
      <c r="A15790" t="inlineStr">
        <is>
          <t>T1015788</t>
        </is>
      </c>
      <c r="B15790" t="inlineStr">
        <is>
          <t>2025-03-17</t>
        </is>
      </c>
      <c r="C15790" t="inlineStr">
        <is>
          <t>S012</t>
        </is>
      </c>
      <c r="D15790" t="inlineStr">
        <is>
          <t>Store_012</t>
        </is>
      </c>
      <c r="E15790" t="inlineStr">
        <is>
          <t>South</t>
        </is>
      </c>
      <c r="F15790" t="inlineStr">
        <is>
          <t>P0056</t>
        </is>
      </c>
      <c r="G15790" t="inlineStr">
        <is>
          <t>Prod_0056</t>
        </is>
      </c>
      <c r="H15790" t="inlineStr">
        <is>
          <t>Household</t>
        </is>
      </c>
      <c r="I15790" t="n">
        <v>2</v>
      </c>
      <c r="J15790" t="n">
        <v>291.25</v>
      </c>
      <c r="K15790" t="n">
        <v>0</v>
      </c>
      <c r="L15790">
        <f>I15790*J15790*(1-K15790)</f>
        <v/>
      </c>
      <c r="M15790">
        <f>VLOOKUP(F15790,Products!A:D,4,FALSE)*I15790</f>
        <v/>
      </c>
      <c r="N15790">
        <f>L15790-M15790</f>
        <v/>
      </c>
    </row>
    <row r="15791">
      <c r="A15791" t="inlineStr">
        <is>
          <t>T1015789</t>
        </is>
      </c>
      <c r="B15791" t="inlineStr">
        <is>
          <t>2025-03-06</t>
        </is>
      </c>
      <c r="C15791" t="inlineStr">
        <is>
          <t>S001</t>
        </is>
      </c>
      <c r="D15791" t="inlineStr">
        <is>
          <t>Store_001</t>
        </is>
      </c>
      <c r="E15791" t="inlineStr">
        <is>
          <t>West</t>
        </is>
      </c>
      <c r="F15791" t="inlineStr">
        <is>
          <t>P0121</t>
        </is>
      </c>
      <c r="G15791" t="inlineStr">
        <is>
          <t>Prod_0121</t>
        </is>
      </c>
      <c r="H15791" t="inlineStr">
        <is>
          <t>Clothing</t>
        </is>
      </c>
      <c r="I15791" t="n">
        <v>8</v>
      </c>
      <c r="J15791" t="n">
        <v>819.03</v>
      </c>
      <c r="K15791" t="n">
        <v>0</v>
      </c>
      <c r="L15791">
        <f>I15791*J15791*(1-K15791)</f>
        <v/>
      </c>
      <c r="M15791">
        <f>VLOOKUP(F15791,Products!A:D,4,FALSE)*I15791</f>
        <v/>
      </c>
      <c r="N15791">
        <f>L15791-M15791</f>
        <v/>
      </c>
    </row>
    <row r="15792">
      <c r="A15792" t="inlineStr">
        <is>
          <t>T1015790</t>
        </is>
      </c>
      <c r="B15792" t="inlineStr">
        <is>
          <t>2025-04-13</t>
        </is>
      </c>
      <c r="C15792" t="inlineStr">
        <is>
          <t>S015</t>
        </is>
      </c>
      <c r="D15792" t="inlineStr">
        <is>
          <t>Store_015</t>
        </is>
      </c>
      <c r="E15792" t="inlineStr">
        <is>
          <t>North</t>
        </is>
      </c>
      <c r="F15792" t="inlineStr">
        <is>
          <t>P0069</t>
        </is>
      </c>
      <c r="G15792" t="inlineStr">
        <is>
          <t>Prod_0069</t>
        </is>
      </c>
      <c r="H15792" t="inlineStr">
        <is>
          <t>Household</t>
        </is>
      </c>
      <c r="I15792" t="n">
        <v>2</v>
      </c>
      <c r="J15792" t="n">
        <v>393.53</v>
      </c>
      <c r="K15792" t="n">
        <v>0</v>
      </c>
      <c r="L15792">
        <f>I15792*J15792*(1-K15792)</f>
        <v/>
      </c>
      <c r="M15792">
        <f>VLOOKUP(F15792,Products!A:D,4,FALSE)*I15792</f>
        <v/>
      </c>
      <c r="N15792">
        <f>L15792-M15792</f>
        <v/>
      </c>
    </row>
    <row r="15793">
      <c r="A15793" t="inlineStr">
        <is>
          <t>T1015791</t>
        </is>
      </c>
      <c r="B15793" t="inlineStr">
        <is>
          <t>2024-12-07</t>
        </is>
      </c>
      <c r="C15793" t="inlineStr">
        <is>
          <t>S013</t>
        </is>
      </c>
      <c r="D15793" t="inlineStr">
        <is>
          <t>Store_013</t>
        </is>
      </c>
      <c r="E15793" t="inlineStr">
        <is>
          <t>North</t>
        </is>
      </c>
      <c r="F15793" t="inlineStr">
        <is>
          <t>P0011</t>
        </is>
      </c>
      <c r="G15793" t="inlineStr">
        <is>
          <t>Prod_0011</t>
        </is>
      </c>
      <c r="H15793" t="inlineStr">
        <is>
          <t>Household</t>
        </is>
      </c>
      <c r="I15793" t="n">
        <v>1</v>
      </c>
      <c r="J15793" t="n">
        <v>309.67</v>
      </c>
      <c r="K15793" t="n">
        <v>0.15</v>
      </c>
      <c r="L15793">
        <f>I15793*J15793*(1-K15793)</f>
        <v/>
      </c>
      <c r="M15793">
        <f>VLOOKUP(F15793,Products!A:D,4,FALSE)*I15793</f>
        <v/>
      </c>
      <c r="N15793">
        <f>L15793-M15793</f>
        <v/>
      </c>
    </row>
    <row r="15794">
      <c r="A15794" t="inlineStr">
        <is>
          <t>T1015792</t>
        </is>
      </c>
      <c r="B15794" t="inlineStr">
        <is>
          <t>2023-11-07</t>
        </is>
      </c>
      <c r="C15794" t="inlineStr">
        <is>
          <t>S038</t>
        </is>
      </c>
      <c r="D15794" t="inlineStr">
        <is>
          <t>Store_038</t>
        </is>
      </c>
      <c r="E15794" t="inlineStr">
        <is>
          <t>East</t>
        </is>
      </c>
      <c r="F15794" t="inlineStr">
        <is>
          <t>P0057</t>
        </is>
      </c>
      <c r="G15794" t="inlineStr">
        <is>
          <t>Prod_0057</t>
        </is>
      </c>
      <c r="H15794" t="inlineStr">
        <is>
          <t>Beverages</t>
        </is>
      </c>
      <c r="I15794" t="n">
        <v>3</v>
      </c>
      <c r="J15794" t="n">
        <v>62.54</v>
      </c>
      <c r="K15794" t="n">
        <v>0</v>
      </c>
      <c r="L15794">
        <f>I15794*J15794*(1-K15794)</f>
        <v/>
      </c>
      <c r="M15794">
        <f>VLOOKUP(F15794,Products!A:D,4,FALSE)*I15794</f>
        <v/>
      </c>
      <c r="N15794">
        <f>L15794-M15794</f>
        <v/>
      </c>
    </row>
    <row r="15795">
      <c r="A15795" t="inlineStr">
        <is>
          <t>T1015793</t>
        </is>
      </c>
      <c r="B15795" t="inlineStr">
        <is>
          <t>2023-07-07</t>
        </is>
      </c>
      <c r="C15795" t="inlineStr">
        <is>
          <t>S037</t>
        </is>
      </c>
      <c r="D15795" t="inlineStr">
        <is>
          <t>Store_037</t>
        </is>
      </c>
      <c r="E15795" t="inlineStr">
        <is>
          <t>East</t>
        </is>
      </c>
      <c r="F15795" t="inlineStr">
        <is>
          <t>P0179</t>
        </is>
      </c>
      <c r="G15795" t="inlineStr">
        <is>
          <t>Prod_0179</t>
        </is>
      </c>
      <c r="H15795" t="inlineStr">
        <is>
          <t>Household</t>
        </is>
      </c>
      <c r="I15795" t="n">
        <v>1</v>
      </c>
      <c r="J15795" t="n">
        <v>237.69</v>
      </c>
      <c r="K15795" t="n">
        <v>0</v>
      </c>
      <c r="L15795">
        <f>I15795*J15795*(1-K15795)</f>
        <v/>
      </c>
      <c r="M15795">
        <f>VLOOKUP(F15795,Products!A:D,4,FALSE)*I15795</f>
        <v/>
      </c>
      <c r="N15795">
        <f>L15795-M15795</f>
        <v/>
      </c>
    </row>
    <row r="15796">
      <c r="A15796" t="inlineStr">
        <is>
          <t>T1015794</t>
        </is>
      </c>
      <c r="B15796" t="inlineStr">
        <is>
          <t>2025-05-15</t>
        </is>
      </c>
      <c r="C15796" t="inlineStr">
        <is>
          <t>S009</t>
        </is>
      </c>
      <c r="D15796" t="inlineStr">
        <is>
          <t>Store_009</t>
        </is>
      </c>
      <c r="E15796" t="inlineStr">
        <is>
          <t>Central</t>
        </is>
      </c>
      <c r="F15796" t="inlineStr">
        <is>
          <t>P0080</t>
        </is>
      </c>
      <c r="G15796" t="inlineStr">
        <is>
          <t>Prod_0080</t>
        </is>
      </c>
      <c r="H15796" t="inlineStr">
        <is>
          <t>Clothing</t>
        </is>
      </c>
      <c r="I15796" t="n">
        <v>6</v>
      </c>
      <c r="J15796" t="n">
        <v>561.79</v>
      </c>
      <c r="K15796" t="n">
        <v>0</v>
      </c>
      <c r="L15796">
        <f>I15796*J15796*(1-K15796)</f>
        <v/>
      </c>
      <c r="M15796">
        <f>VLOOKUP(F15796,Products!A:D,4,FALSE)*I15796</f>
        <v/>
      </c>
      <c r="N15796">
        <f>L15796-M15796</f>
        <v/>
      </c>
    </row>
    <row r="15797">
      <c r="A15797" t="inlineStr">
        <is>
          <t>T1015795</t>
        </is>
      </c>
      <c r="B15797" t="inlineStr">
        <is>
          <t>2024-05-31</t>
        </is>
      </c>
      <c r="C15797" t="inlineStr">
        <is>
          <t>S034</t>
        </is>
      </c>
      <c r="D15797" t="inlineStr">
        <is>
          <t>Store_034</t>
        </is>
      </c>
      <c r="E15797" t="inlineStr">
        <is>
          <t>Central</t>
        </is>
      </c>
      <c r="F15797" t="inlineStr">
        <is>
          <t>P0004</t>
        </is>
      </c>
      <c r="G15797" t="inlineStr">
        <is>
          <t>Prod_0004</t>
        </is>
      </c>
      <c r="H15797" t="inlineStr">
        <is>
          <t>Household</t>
        </is>
      </c>
      <c r="I15797" t="n">
        <v>5</v>
      </c>
      <c r="J15797" t="n">
        <v>361.59</v>
      </c>
      <c r="K15797" t="n">
        <v>0.05</v>
      </c>
      <c r="L15797">
        <f>I15797*J15797*(1-K15797)</f>
        <v/>
      </c>
      <c r="M15797">
        <f>VLOOKUP(F15797,Products!A:D,4,FALSE)*I15797</f>
        <v/>
      </c>
      <c r="N15797">
        <f>L15797-M15797</f>
        <v/>
      </c>
    </row>
    <row r="15798">
      <c r="A15798" t="inlineStr">
        <is>
          <t>T1015796</t>
        </is>
      </c>
      <c r="B15798" t="inlineStr">
        <is>
          <t>2023-07-31</t>
        </is>
      </c>
      <c r="C15798" t="inlineStr">
        <is>
          <t>S031</t>
        </is>
      </c>
      <c r="D15798" t="inlineStr">
        <is>
          <t>Store_031</t>
        </is>
      </c>
      <c r="E15798" t="inlineStr">
        <is>
          <t>Central</t>
        </is>
      </c>
      <c r="F15798" t="inlineStr">
        <is>
          <t>P0169</t>
        </is>
      </c>
      <c r="G15798" t="inlineStr">
        <is>
          <t>Prod_0169</t>
        </is>
      </c>
      <c r="H15798" t="inlineStr">
        <is>
          <t>Beverages</t>
        </is>
      </c>
      <c r="I15798" t="n">
        <v>2</v>
      </c>
      <c r="J15798" t="n">
        <v>804.64</v>
      </c>
      <c r="K15798" t="n">
        <v>0</v>
      </c>
      <c r="L15798">
        <f>I15798*J15798*(1-K15798)</f>
        <v/>
      </c>
      <c r="M15798">
        <f>VLOOKUP(F15798,Products!A:D,4,FALSE)*I15798</f>
        <v/>
      </c>
      <c r="N15798">
        <f>L15798-M15798</f>
        <v/>
      </c>
    </row>
    <row r="15799">
      <c r="A15799" t="inlineStr">
        <is>
          <t>T1015797</t>
        </is>
      </c>
      <c r="B15799" t="inlineStr">
        <is>
          <t>2024-05-04</t>
        </is>
      </c>
      <c r="C15799" t="inlineStr">
        <is>
          <t>S031</t>
        </is>
      </c>
      <c r="D15799" t="inlineStr">
        <is>
          <t>Store_031</t>
        </is>
      </c>
      <c r="E15799" t="inlineStr">
        <is>
          <t>Central</t>
        </is>
      </c>
      <c r="F15799" t="inlineStr">
        <is>
          <t>P0174</t>
        </is>
      </c>
      <c r="G15799" t="inlineStr">
        <is>
          <t>Prod_0174</t>
        </is>
      </c>
      <c r="H15799" t="inlineStr">
        <is>
          <t>Food</t>
        </is>
      </c>
      <c r="I15799" t="n">
        <v>8</v>
      </c>
      <c r="J15799" t="n">
        <v>71.47</v>
      </c>
      <c r="K15799" t="n">
        <v>0.1</v>
      </c>
      <c r="L15799">
        <f>I15799*J15799*(1-K15799)</f>
        <v/>
      </c>
      <c r="M15799">
        <f>VLOOKUP(F15799,Products!A:D,4,FALSE)*I15799</f>
        <v/>
      </c>
      <c r="N15799">
        <f>L15799-M15799</f>
        <v/>
      </c>
    </row>
    <row r="15800">
      <c r="A15800" t="inlineStr">
        <is>
          <t>T1015798</t>
        </is>
      </c>
      <c r="B15800" t="inlineStr">
        <is>
          <t>2024-01-09</t>
        </is>
      </c>
      <c r="C15800" t="inlineStr">
        <is>
          <t>S008</t>
        </is>
      </c>
      <c r="D15800" t="inlineStr">
        <is>
          <t>Store_008</t>
        </is>
      </c>
      <c r="E15800" t="inlineStr">
        <is>
          <t>East</t>
        </is>
      </c>
      <c r="F15800" t="inlineStr">
        <is>
          <t>P0139</t>
        </is>
      </c>
      <c r="G15800" t="inlineStr">
        <is>
          <t>Prod_0139</t>
        </is>
      </c>
      <c r="H15800" t="inlineStr">
        <is>
          <t>Clothing</t>
        </is>
      </c>
      <c r="I15800" t="n">
        <v>8</v>
      </c>
      <c r="J15800" t="n">
        <v>633.87</v>
      </c>
      <c r="K15800" t="n">
        <v>0</v>
      </c>
      <c r="L15800">
        <f>I15800*J15800*(1-K15800)</f>
        <v/>
      </c>
      <c r="M15800">
        <f>VLOOKUP(F15800,Products!A:D,4,FALSE)*I15800</f>
        <v/>
      </c>
      <c r="N15800">
        <f>L15800-M15800</f>
        <v/>
      </c>
    </row>
    <row r="15801">
      <c r="A15801" t="inlineStr">
        <is>
          <t>T1015799</t>
        </is>
      </c>
      <c r="B15801" t="inlineStr">
        <is>
          <t>2024-10-15</t>
        </is>
      </c>
      <c r="C15801" t="inlineStr">
        <is>
          <t>S041</t>
        </is>
      </c>
      <c r="D15801" t="inlineStr">
        <is>
          <t>Store_041</t>
        </is>
      </c>
      <c r="E15801" t="inlineStr">
        <is>
          <t>East</t>
        </is>
      </c>
      <c r="F15801" t="inlineStr">
        <is>
          <t>P0137</t>
        </is>
      </c>
      <c r="G15801" t="inlineStr">
        <is>
          <t>Prod_0137</t>
        </is>
      </c>
      <c r="H15801" t="inlineStr">
        <is>
          <t>Electronics</t>
        </is>
      </c>
      <c r="I15801" t="n">
        <v>6</v>
      </c>
      <c r="J15801" t="n">
        <v>112.34</v>
      </c>
      <c r="K15801" t="n">
        <v>0</v>
      </c>
      <c r="L15801">
        <f>I15801*J15801*(1-K15801)</f>
        <v/>
      </c>
      <c r="M15801">
        <f>VLOOKUP(F15801,Products!A:D,4,FALSE)*I15801</f>
        <v/>
      </c>
      <c r="N15801">
        <f>L15801-M15801</f>
        <v/>
      </c>
    </row>
    <row r="15802">
      <c r="A15802" t="inlineStr">
        <is>
          <t>T1015800</t>
        </is>
      </c>
      <c r="B15802" t="inlineStr">
        <is>
          <t>2024-02-14</t>
        </is>
      </c>
      <c r="C15802" t="inlineStr">
        <is>
          <t>S009</t>
        </is>
      </c>
      <c r="D15802" t="inlineStr">
        <is>
          <t>Store_009</t>
        </is>
      </c>
      <c r="E15802" t="inlineStr">
        <is>
          <t>Central</t>
        </is>
      </c>
      <c r="F15802" t="inlineStr">
        <is>
          <t>P0159</t>
        </is>
      </c>
      <c r="G15802" t="inlineStr">
        <is>
          <t>Prod_0159</t>
        </is>
      </c>
      <c r="H15802" t="inlineStr">
        <is>
          <t>Electronics</t>
        </is>
      </c>
      <c r="I15802" t="n">
        <v>5</v>
      </c>
      <c r="J15802" t="n">
        <v>445.75</v>
      </c>
      <c r="K15802" t="n">
        <v>0.05</v>
      </c>
      <c r="L15802">
        <f>I15802*J15802*(1-K15802)</f>
        <v/>
      </c>
      <c r="M15802">
        <f>VLOOKUP(F15802,Products!A:D,4,FALSE)*I15802</f>
        <v/>
      </c>
      <c r="N15802">
        <f>L15802-M15802</f>
        <v/>
      </c>
    </row>
    <row r="15803">
      <c r="A15803" t="inlineStr">
        <is>
          <t>T1015801</t>
        </is>
      </c>
      <c r="B15803" t="inlineStr">
        <is>
          <t>2023-05-23</t>
        </is>
      </c>
      <c r="C15803" t="inlineStr">
        <is>
          <t>S039</t>
        </is>
      </c>
      <c r="D15803" t="inlineStr">
        <is>
          <t>Store_039</t>
        </is>
      </c>
      <c r="E15803" t="inlineStr">
        <is>
          <t>North</t>
        </is>
      </c>
      <c r="F15803" t="inlineStr">
        <is>
          <t>P0073</t>
        </is>
      </c>
      <c r="G15803" t="inlineStr">
        <is>
          <t>Prod_0073</t>
        </is>
      </c>
      <c r="H15803" t="inlineStr">
        <is>
          <t>Food</t>
        </is>
      </c>
      <c r="I15803" t="n">
        <v>4</v>
      </c>
      <c r="J15803" t="n">
        <v>490.16</v>
      </c>
      <c r="K15803" t="n">
        <v>0</v>
      </c>
      <c r="L15803">
        <f>I15803*J15803*(1-K15803)</f>
        <v/>
      </c>
      <c r="M15803">
        <f>VLOOKUP(F15803,Products!A:D,4,FALSE)*I15803</f>
        <v/>
      </c>
      <c r="N15803">
        <f>L15803-M15803</f>
        <v/>
      </c>
    </row>
    <row r="15804">
      <c r="A15804" t="inlineStr">
        <is>
          <t>T1015802</t>
        </is>
      </c>
      <c r="B15804" t="inlineStr">
        <is>
          <t>2024-11-10</t>
        </is>
      </c>
      <c r="C15804" t="inlineStr">
        <is>
          <t>S007</t>
        </is>
      </c>
      <c r="D15804" t="inlineStr">
        <is>
          <t>Store_007</t>
        </is>
      </c>
      <c r="E15804" t="inlineStr">
        <is>
          <t>East</t>
        </is>
      </c>
      <c r="F15804" t="inlineStr">
        <is>
          <t>P0037</t>
        </is>
      </c>
      <c r="G15804" t="inlineStr">
        <is>
          <t>Prod_0037</t>
        </is>
      </c>
      <c r="H15804" t="inlineStr">
        <is>
          <t>Stationery</t>
        </is>
      </c>
      <c r="I15804" t="n">
        <v>2</v>
      </c>
      <c r="J15804" t="n">
        <v>469.87</v>
      </c>
      <c r="K15804" t="n">
        <v>0</v>
      </c>
      <c r="L15804">
        <f>I15804*J15804*(1-K15804)</f>
        <v/>
      </c>
      <c r="M15804">
        <f>VLOOKUP(F15804,Products!A:D,4,FALSE)*I15804</f>
        <v/>
      </c>
      <c r="N15804">
        <f>L15804-M15804</f>
        <v/>
      </c>
    </row>
    <row r="15805">
      <c r="A15805" t="inlineStr">
        <is>
          <t>T1015803</t>
        </is>
      </c>
      <c r="B15805" t="inlineStr">
        <is>
          <t>2025-07-03</t>
        </is>
      </c>
      <c r="C15805" t="inlineStr">
        <is>
          <t>S032</t>
        </is>
      </c>
      <c r="D15805" t="inlineStr">
        <is>
          <t>Store_032</t>
        </is>
      </c>
      <c r="E15805" t="inlineStr">
        <is>
          <t>Central</t>
        </is>
      </c>
      <c r="F15805" t="inlineStr">
        <is>
          <t>P0113</t>
        </is>
      </c>
      <c r="G15805" t="inlineStr">
        <is>
          <t>Prod_0113</t>
        </is>
      </c>
      <c r="H15805" t="inlineStr">
        <is>
          <t>Toys</t>
        </is>
      </c>
      <c r="I15805" t="n">
        <v>4</v>
      </c>
      <c r="J15805" t="n">
        <v>740.98</v>
      </c>
      <c r="K15805" t="n">
        <v>0.05</v>
      </c>
      <c r="L15805">
        <f>I15805*J15805*(1-K15805)</f>
        <v/>
      </c>
      <c r="M15805">
        <f>VLOOKUP(F15805,Products!A:D,4,FALSE)*I15805</f>
        <v/>
      </c>
      <c r="N15805">
        <f>L15805-M15805</f>
        <v/>
      </c>
    </row>
    <row r="15806">
      <c r="A15806" t="inlineStr">
        <is>
          <t>T1015804</t>
        </is>
      </c>
      <c r="B15806" t="inlineStr">
        <is>
          <t>2023-11-12</t>
        </is>
      </c>
      <c r="C15806" t="inlineStr">
        <is>
          <t>S048</t>
        </is>
      </c>
      <c r="D15806" t="inlineStr">
        <is>
          <t>Store_048</t>
        </is>
      </c>
      <c r="E15806" t="inlineStr">
        <is>
          <t>South</t>
        </is>
      </c>
      <c r="F15806" t="inlineStr">
        <is>
          <t>P0040</t>
        </is>
      </c>
      <c r="G15806" t="inlineStr">
        <is>
          <t>Prod_0040</t>
        </is>
      </c>
      <c r="H15806" t="inlineStr">
        <is>
          <t>Toys</t>
        </is>
      </c>
      <c r="I15806" t="n">
        <v>6</v>
      </c>
      <c r="J15806" t="n">
        <v>75.23999999999999</v>
      </c>
      <c r="K15806" t="n">
        <v>0</v>
      </c>
      <c r="L15806">
        <f>I15806*J15806*(1-K15806)</f>
        <v/>
      </c>
      <c r="M15806">
        <f>VLOOKUP(F15806,Products!A:D,4,FALSE)*I15806</f>
        <v/>
      </c>
      <c r="N15806">
        <f>L15806-M15806</f>
        <v/>
      </c>
    </row>
    <row r="15807">
      <c r="A15807" t="inlineStr">
        <is>
          <t>T1015805</t>
        </is>
      </c>
      <c r="B15807" t="inlineStr">
        <is>
          <t>2024-07-28</t>
        </is>
      </c>
      <c r="C15807" t="inlineStr">
        <is>
          <t>S043</t>
        </is>
      </c>
      <c r="D15807" t="inlineStr">
        <is>
          <t>Store_043</t>
        </is>
      </c>
      <c r="E15807" t="inlineStr">
        <is>
          <t>East</t>
        </is>
      </c>
      <c r="F15807" t="inlineStr">
        <is>
          <t>P0108</t>
        </is>
      </c>
      <c r="G15807" t="inlineStr">
        <is>
          <t>Prod_0108</t>
        </is>
      </c>
      <c r="H15807" t="inlineStr">
        <is>
          <t>Stationery</t>
        </is>
      </c>
      <c r="I15807" t="n">
        <v>3</v>
      </c>
      <c r="J15807" t="n">
        <v>731.1900000000001</v>
      </c>
      <c r="K15807" t="n">
        <v>0</v>
      </c>
      <c r="L15807">
        <f>I15807*J15807*(1-K15807)</f>
        <v/>
      </c>
      <c r="M15807">
        <f>VLOOKUP(F15807,Products!A:D,4,FALSE)*I15807</f>
        <v/>
      </c>
      <c r="N15807">
        <f>L15807-M15807</f>
        <v/>
      </c>
    </row>
    <row r="15808">
      <c r="A15808" t="inlineStr">
        <is>
          <t>T1015806</t>
        </is>
      </c>
      <c r="B15808" t="inlineStr">
        <is>
          <t>2023-02-26</t>
        </is>
      </c>
      <c r="C15808" t="inlineStr">
        <is>
          <t>S040</t>
        </is>
      </c>
      <c r="D15808" t="inlineStr">
        <is>
          <t>Store_040</t>
        </is>
      </c>
      <c r="E15808" t="inlineStr">
        <is>
          <t>Central</t>
        </is>
      </c>
      <c r="F15808" t="inlineStr">
        <is>
          <t>P0036</t>
        </is>
      </c>
      <c r="G15808" t="inlineStr">
        <is>
          <t>Prod_0036</t>
        </is>
      </c>
      <c r="H15808" t="inlineStr">
        <is>
          <t>Clothing</t>
        </is>
      </c>
      <c r="I15808" t="n">
        <v>2</v>
      </c>
      <c r="J15808" t="n">
        <v>417.04</v>
      </c>
      <c r="K15808" t="n">
        <v>0.05</v>
      </c>
      <c r="L15808">
        <f>I15808*J15808*(1-K15808)</f>
        <v/>
      </c>
      <c r="M15808">
        <f>VLOOKUP(F15808,Products!A:D,4,FALSE)*I15808</f>
        <v/>
      </c>
      <c r="N15808">
        <f>L15808-M15808</f>
        <v/>
      </c>
    </row>
    <row r="15809">
      <c r="A15809" t="inlineStr">
        <is>
          <t>T1015807</t>
        </is>
      </c>
      <c r="B15809" t="inlineStr">
        <is>
          <t>2025-01-02</t>
        </is>
      </c>
      <c r="C15809" t="inlineStr">
        <is>
          <t>S007</t>
        </is>
      </c>
      <c r="D15809" t="inlineStr">
        <is>
          <t>Store_007</t>
        </is>
      </c>
      <c r="E15809" t="inlineStr">
        <is>
          <t>East</t>
        </is>
      </c>
      <c r="F15809" t="inlineStr">
        <is>
          <t>P0163</t>
        </is>
      </c>
      <c r="G15809" t="inlineStr">
        <is>
          <t>Prod_0163</t>
        </is>
      </c>
      <c r="H15809" t="inlineStr">
        <is>
          <t>Food</t>
        </is>
      </c>
      <c r="I15809" t="n">
        <v>3</v>
      </c>
      <c r="J15809" t="n">
        <v>732.05</v>
      </c>
      <c r="K15809" t="n">
        <v>0</v>
      </c>
      <c r="L15809">
        <f>I15809*J15809*(1-K15809)</f>
        <v/>
      </c>
      <c r="M15809">
        <f>VLOOKUP(F15809,Products!A:D,4,FALSE)*I15809</f>
        <v/>
      </c>
      <c r="N15809">
        <f>L15809-M15809</f>
        <v/>
      </c>
    </row>
    <row r="15810">
      <c r="A15810" t="inlineStr">
        <is>
          <t>T1015808</t>
        </is>
      </c>
      <c r="B15810" t="inlineStr">
        <is>
          <t>2024-01-15</t>
        </is>
      </c>
      <c r="C15810" t="inlineStr">
        <is>
          <t>S031</t>
        </is>
      </c>
      <c r="D15810" t="inlineStr">
        <is>
          <t>Store_031</t>
        </is>
      </c>
      <c r="E15810" t="inlineStr">
        <is>
          <t>Central</t>
        </is>
      </c>
      <c r="F15810" t="inlineStr">
        <is>
          <t>P0120</t>
        </is>
      </c>
      <c r="G15810" t="inlineStr">
        <is>
          <t>Prod_0120</t>
        </is>
      </c>
      <c r="H15810" t="inlineStr">
        <is>
          <t>Stationery</t>
        </is>
      </c>
      <c r="I15810" t="n">
        <v>1</v>
      </c>
      <c r="J15810" t="n">
        <v>380.51</v>
      </c>
      <c r="K15810" t="n">
        <v>0</v>
      </c>
      <c r="L15810">
        <f>I15810*J15810*(1-K15810)</f>
        <v/>
      </c>
      <c r="M15810">
        <f>VLOOKUP(F15810,Products!A:D,4,FALSE)*I15810</f>
        <v/>
      </c>
      <c r="N15810">
        <f>L15810-M15810</f>
        <v/>
      </c>
    </row>
    <row r="15811">
      <c r="A15811" t="inlineStr">
        <is>
          <t>T1015809</t>
        </is>
      </c>
      <c r="B15811" t="inlineStr">
        <is>
          <t>2024-09-12</t>
        </is>
      </c>
      <c r="C15811" t="inlineStr">
        <is>
          <t>S019</t>
        </is>
      </c>
      <c r="D15811" t="inlineStr">
        <is>
          <t>Store_019</t>
        </is>
      </c>
      <c r="E15811" t="inlineStr">
        <is>
          <t>East</t>
        </is>
      </c>
      <c r="F15811" t="inlineStr">
        <is>
          <t>P0053</t>
        </is>
      </c>
      <c r="G15811" t="inlineStr">
        <is>
          <t>Prod_0053</t>
        </is>
      </c>
      <c r="H15811" t="inlineStr">
        <is>
          <t>Food</t>
        </is>
      </c>
      <c r="I15811" t="n">
        <v>4</v>
      </c>
      <c r="J15811" t="n">
        <v>426.64</v>
      </c>
      <c r="K15811" t="n">
        <v>0</v>
      </c>
      <c r="L15811">
        <f>I15811*J15811*(1-K15811)</f>
        <v/>
      </c>
      <c r="M15811">
        <f>VLOOKUP(F15811,Products!A:D,4,FALSE)*I15811</f>
        <v/>
      </c>
      <c r="N15811">
        <f>L15811-M15811</f>
        <v/>
      </c>
    </row>
    <row r="15812">
      <c r="A15812" t="inlineStr">
        <is>
          <t>T1015810</t>
        </is>
      </c>
      <c r="B15812" t="inlineStr">
        <is>
          <t>2025-05-26</t>
        </is>
      </c>
      <c r="C15812" t="inlineStr">
        <is>
          <t>S028</t>
        </is>
      </c>
      <c r="D15812" t="inlineStr">
        <is>
          <t>Store_028</t>
        </is>
      </c>
      <c r="E15812" t="inlineStr">
        <is>
          <t>North</t>
        </is>
      </c>
      <c r="F15812" t="inlineStr">
        <is>
          <t>P0060</t>
        </is>
      </c>
      <c r="G15812" t="inlineStr">
        <is>
          <t>Prod_0060</t>
        </is>
      </c>
      <c r="H15812" t="inlineStr">
        <is>
          <t>Toys</t>
        </is>
      </c>
      <c r="I15812" t="n">
        <v>8</v>
      </c>
      <c r="J15812" t="n">
        <v>102.48</v>
      </c>
      <c r="K15812" t="n">
        <v>0</v>
      </c>
      <c r="L15812">
        <f>I15812*J15812*(1-K15812)</f>
        <v/>
      </c>
      <c r="M15812">
        <f>VLOOKUP(F15812,Products!A:D,4,FALSE)*I15812</f>
        <v/>
      </c>
      <c r="N15812">
        <f>L15812-M15812</f>
        <v/>
      </c>
    </row>
    <row r="15813">
      <c r="A15813" t="inlineStr">
        <is>
          <t>T1015811</t>
        </is>
      </c>
      <c r="B15813" t="inlineStr">
        <is>
          <t>2024-05-04</t>
        </is>
      </c>
      <c r="C15813" t="inlineStr">
        <is>
          <t>S005</t>
        </is>
      </c>
      <c r="D15813" t="inlineStr">
        <is>
          <t>Store_005</t>
        </is>
      </c>
      <c r="E15813" t="inlineStr">
        <is>
          <t>Central</t>
        </is>
      </c>
      <c r="F15813" t="inlineStr">
        <is>
          <t>P0138</t>
        </is>
      </c>
      <c r="G15813" t="inlineStr">
        <is>
          <t>Prod_0138</t>
        </is>
      </c>
      <c r="H15813" t="inlineStr">
        <is>
          <t>Household</t>
        </is>
      </c>
      <c r="I15813" t="n">
        <v>4</v>
      </c>
      <c r="J15813" t="n">
        <v>273.34</v>
      </c>
      <c r="K15813" t="n">
        <v>0</v>
      </c>
      <c r="L15813">
        <f>I15813*J15813*(1-K15813)</f>
        <v/>
      </c>
      <c r="M15813">
        <f>VLOOKUP(F15813,Products!A:D,4,FALSE)*I15813</f>
        <v/>
      </c>
      <c r="N15813">
        <f>L15813-M15813</f>
        <v/>
      </c>
    </row>
    <row r="15814">
      <c r="A15814" t="inlineStr">
        <is>
          <t>T1015812</t>
        </is>
      </c>
      <c r="B15814" t="inlineStr">
        <is>
          <t>2024-04-29</t>
        </is>
      </c>
      <c r="C15814" t="inlineStr">
        <is>
          <t>S021</t>
        </is>
      </c>
      <c r="D15814" t="inlineStr">
        <is>
          <t>Store_021</t>
        </is>
      </c>
      <c r="E15814" t="inlineStr">
        <is>
          <t>North</t>
        </is>
      </c>
      <c r="F15814" t="inlineStr">
        <is>
          <t>P0127</t>
        </is>
      </c>
      <c r="G15814" t="inlineStr">
        <is>
          <t>Prod_0127</t>
        </is>
      </c>
      <c r="H15814" t="inlineStr">
        <is>
          <t>Toys</t>
        </is>
      </c>
      <c r="I15814" t="n">
        <v>5</v>
      </c>
      <c r="J15814" t="n">
        <v>868.6799999999999</v>
      </c>
      <c r="K15814" t="n">
        <v>0.1</v>
      </c>
      <c r="L15814">
        <f>I15814*J15814*(1-K15814)</f>
        <v/>
      </c>
      <c r="M15814">
        <f>VLOOKUP(F15814,Products!A:D,4,FALSE)*I15814</f>
        <v/>
      </c>
      <c r="N15814">
        <f>L15814-M15814</f>
        <v/>
      </c>
    </row>
    <row r="15815">
      <c r="A15815" t="inlineStr">
        <is>
          <t>T1015813</t>
        </is>
      </c>
      <c r="B15815" t="inlineStr">
        <is>
          <t>2023-02-22</t>
        </is>
      </c>
      <c r="C15815" t="inlineStr">
        <is>
          <t>S001</t>
        </is>
      </c>
      <c r="D15815" t="inlineStr">
        <is>
          <t>Store_001</t>
        </is>
      </c>
      <c r="E15815" t="inlineStr">
        <is>
          <t>West</t>
        </is>
      </c>
      <c r="F15815" t="inlineStr">
        <is>
          <t>P0177</t>
        </is>
      </c>
      <c r="G15815" t="inlineStr">
        <is>
          <t>Prod_0177</t>
        </is>
      </c>
      <c r="H15815" t="inlineStr">
        <is>
          <t>Household</t>
        </is>
      </c>
      <c r="I15815" t="n">
        <v>9</v>
      </c>
      <c r="J15815" t="n">
        <v>194.06</v>
      </c>
      <c r="K15815" t="n">
        <v>0.15</v>
      </c>
      <c r="L15815">
        <f>I15815*J15815*(1-K15815)</f>
        <v/>
      </c>
      <c r="M15815">
        <f>VLOOKUP(F15815,Products!A:D,4,FALSE)*I15815</f>
        <v/>
      </c>
      <c r="N15815">
        <f>L15815-M15815</f>
        <v/>
      </c>
    </row>
    <row r="15816">
      <c r="A15816" t="inlineStr">
        <is>
          <t>T1015814</t>
        </is>
      </c>
      <c r="B15816" t="inlineStr">
        <is>
          <t>2024-09-13</t>
        </is>
      </c>
      <c r="C15816" t="inlineStr">
        <is>
          <t>S002</t>
        </is>
      </c>
      <c r="D15816" t="inlineStr">
        <is>
          <t>Store_002</t>
        </is>
      </c>
      <c r="E15816" t="inlineStr">
        <is>
          <t>South</t>
        </is>
      </c>
      <c r="F15816" t="inlineStr">
        <is>
          <t>P0068</t>
        </is>
      </c>
      <c r="G15816" t="inlineStr">
        <is>
          <t>Prod_0068</t>
        </is>
      </c>
      <c r="H15816" t="inlineStr">
        <is>
          <t>Household</t>
        </is>
      </c>
      <c r="I15816" t="n">
        <v>8</v>
      </c>
      <c r="J15816" t="n">
        <v>238.49</v>
      </c>
      <c r="K15816" t="n">
        <v>0</v>
      </c>
      <c r="L15816">
        <f>I15816*J15816*(1-K15816)</f>
        <v/>
      </c>
      <c r="M15816">
        <f>VLOOKUP(F15816,Products!A:D,4,FALSE)*I15816</f>
        <v/>
      </c>
      <c r="N15816">
        <f>L15816-M15816</f>
        <v/>
      </c>
    </row>
    <row r="15817">
      <c r="A15817" t="inlineStr">
        <is>
          <t>T1015815</t>
        </is>
      </c>
      <c r="B15817" t="inlineStr">
        <is>
          <t>2024-08-22</t>
        </is>
      </c>
      <c r="C15817" t="inlineStr">
        <is>
          <t>S001</t>
        </is>
      </c>
      <c r="D15817" t="inlineStr">
        <is>
          <t>Store_001</t>
        </is>
      </c>
      <c r="E15817" t="inlineStr">
        <is>
          <t>West</t>
        </is>
      </c>
      <c r="F15817" t="inlineStr">
        <is>
          <t>P0091</t>
        </is>
      </c>
      <c r="G15817" t="inlineStr">
        <is>
          <t>Prod_0091</t>
        </is>
      </c>
      <c r="H15817" t="inlineStr">
        <is>
          <t>Toys</t>
        </is>
      </c>
      <c r="I15817" t="n">
        <v>5</v>
      </c>
      <c r="J15817" t="n">
        <v>243.08</v>
      </c>
      <c r="K15817" t="n">
        <v>0</v>
      </c>
      <c r="L15817">
        <f>I15817*J15817*(1-K15817)</f>
        <v/>
      </c>
      <c r="M15817">
        <f>VLOOKUP(F15817,Products!A:D,4,FALSE)*I15817</f>
        <v/>
      </c>
      <c r="N15817">
        <f>L15817-M15817</f>
        <v/>
      </c>
    </row>
    <row r="15818">
      <c r="A15818" t="inlineStr">
        <is>
          <t>T1015816</t>
        </is>
      </c>
      <c r="B15818" t="inlineStr">
        <is>
          <t>2023-02-22</t>
        </is>
      </c>
      <c r="C15818" t="inlineStr">
        <is>
          <t>S012</t>
        </is>
      </c>
      <c r="D15818" t="inlineStr">
        <is>
          <t>Store_012</t>
        </is>
      </c>
      <c r="E15818" t="inlineStr">
        <is>
          <t>South</t>
        </is>
      </c>
      <c r="F15818" t="inlineStr">
        <is>
          <t>P0112</t>
        </is>
      </c>
      <c r="G15818" t="inlineStr">
        <is>
          <t>Prod_0112</t>
        </is>
      </c>
      <c r="H15818" t="inlineStr">
        <is>
          <t>Beverages</t>
        </is>
      </c>
      <c r="I15818" t="n">
        <v>9</v>
      </c>
      <c r="J15818" t="n">
        <v>626.34</v>
      </c>
      <c r="K15818" t="n">
        <v>0</v>
      </c>
      <c r="L15818">
        <f>I15818*J15818*(1-K15818)</f>
        <v/>
      </c>
      <c r="M15818">
        <f>VLOOKUP(F15818,Products!A:D,4,FALSE)*I15818</f>
        <v/>
      </c>
      <c r="N15818">
        <f>L15818-M15818</f>
        <v/>
      </c>
    </row>
    <row r="15819">
      <c r="A15819" t="inlineStr">
        <is>
          <t>T1015817</t>
        </is>
      </c>
      <c r="B15819" t="inlineStr">
        <is>
          <t>2024-10-25</t>
        </is>
      </c>
      <c r="C15819" t="inlineStr">
        <is>
          <t>S010</t>
        </is>
      </c>
      <c r="D15819" t="inlineStr">
        <is>
          <t>Store_010</t>
        </is>
      </c>
      <c r="E15819" t="inlineStr">
        <is>
          <t>North</t>
        </is>
      </c>
      <c r="F15819" t="inlineStr">
        <is>
          <t>P0016</t>
        </is>
      </c>
      <c r="G15819" t="inlineStr">
        <is>
          <t>Prod_0016</t>
        </is>
      </c>
      <c r="H15819" t="inlineStr">
        <is>
          <t>Food</t>
        </is>
      </c>
      <c r="I15819" t="n">
        <v>5</v>
      </c>
      <c r="J15819" t="n">
        <v>736.85</v>
      </c>
      <c r="K15819" t="n">
        <v>0</v>
      </c>
      <c r="L15819">
        <f>I15819*J15819*(1-K15819)</f>
        <v/>
      </c>
      <c r="M15819">
        <f>VLOOKUP(F15819,Products!A:D,4,FALSE)*I15819</f>
        <v/>
      </c>
      <c r="N15819">
        <f>L15819-M15819</f>
        <v/>
      </c>
    </row>
    <row r="15820">
      <c r="A15820" t="inlineStr">
        <is>
          <t>T1015818</t>
        </is>
      </c>
      <c r="B15820" t="inlineStr">
        <is>
          <t>2023-10-07</t>
        </is>
      </c>
      <c r="C15820" t="inlineStr">
        <is>
          <t>S013</t>
        </is>
      </c>
      <c r="D15820" t="inlineStr">
        <is>
          <t>Store_013</t>
        </is>
      </c>
      <c r="E15820" t="inlineStr">
        <is>
          <t>North</t>
        </is>
      </c>
      <c r="F15820" t="inlineStr">
        <is>
          <t>P0057</t>
        </is>
      </c>
      <c r="G15820" t="inlineStr">
        <is>
          <t>Prod_0057</t>
        </is>
      </c>
      <c r="H15820" t="inlineStr">
        <is>
          <t>Beverages</t>
        </is>
      </c>
      <c r="I15820" t="n">
        <v>3</v>
      </c>
      <c r="J15820" t="n">
        <v>59.94</v>
      </c>
      <c r="K15820" t="n">
        <v>0.05</v>
      </c>
      <c r="L15820">
        <f>I15820*J15820*(1-K15820)</f>
        <v/>
      </c>
      <c r="M15820">
        <f>VLOOKUP(F15820,Products!A:D,4,FALSE)*I15820</f>
        <v/>
      </c>
      <c r="N15820">
        <f>L15820-M15820</f>
        <v/>
      </c>
    </row>
    <row r="15821">
      <c r="A15821" t="inlineStr">
        <is>
          <t>T1015819</t>
        </is>
      </c>
      <c r="B15821" t="inlineStr">
        <is>
          <t>2023-04-10</t>
        </is>
      </c>
      <c r="C15821" t="inlineStr">
        <is>
          <t>S014</t>
        </is>
      </c>
      <c r="D15821" t="inlineStr">
        <is>
          <t>Store_014</t>
        </is>
      </c>
      <c r="E15821" t="inlineStr">
        <is>
          <t>West</t>
        </is>
      </c>
      <c r="F15821" t="inlineStr">
        <is>
          <t>P0027</t>
        </is>
      </c>
      <c r="G15821" t="inlineStr">
        <is>
          <t>Prod_0027</t>
        </is>
      </c>
      <c r="H15821" t="inlineStr">
        <is>
          <t>Electronics</t>
        </is>
      </c>
      <c r="I15821" t="n">
        <v>1</v>
      </c>
      <c r="J15821" t="n">
        <v>547.62</v>
      </c>
      <c r="K15821" t="n">
        <v>0</v>
      </c>
      <c r="L15821">
        <f>I15821*J15821*(1-K15821)</f>
        <v/>
      </c>
      <c r="M15821">
        <f>VLOOKUP(F15821,Products!A:D,4,FALSE)*I15821</f>
        <v/>
      </c>
      <c r="N15821">
        <f>L15821-M15821</f>
        <v/>
      </c>
    </row>
    <row r="15822">
      <c r="A15822" t="inlineStr">
        <is>
          <t>T1015820</t>
        </is>
      </c>
      <c r="B15822" t="inlineStr">
        <is>
          <t>2023-04-08</t>
        </is>
      </c>
      <c r="C15822" t="inlineStr">
        <is>
          <t>S034</t>
        </is>
      </c>
      <c r="D15822" t="inlineStr">
        <is>
          <t>Store_034</t>
        </is>
      </c>
      <c r="E15822" t="inlineStr">
        <is>
          <t>Central</t>
        </is>
      </c>
      <c r="F15822" t="inlineStr">
        <is>
          <t>P0075</t>
        </is>
      </c>
      <c r="G15822" t="inlineStr">
        <is>
          <t>Prod_0075</t>
        </is>
      </c>
      <c r="H15822" t="inlineStr">
        <is>
          <t>Beverages</t>
        </is>
      </c>
      <c r="I15822" t="n">
        <v>5</v>
      </c>
      <c r="J15822" t="n">
        <v>731.83</v>
      </c>
      <c r="K15822" t="n">
        <v>0.15</v>
      </c>
      <c r="L15822">
        <f>I15822*J15822*(1-K15822)</f>
        <v/>
      </c>
      <c r="M15822">
        <f>VLOOKUP(F15822,Products!A:D,4,FALSE)*I15822</f>
        <v/>
      </c>
      <c r="N15822">
        <f>L15822-M15822</f>
        <v/>
      </c>
    </row>
    <row r="15823">
      <c r="A15823" t="inlineStr">
        <is>
          <t>T1015821</t>
        </is>
      </c>
      <c r="B15823" t="inlineStr">
        <is>
          <t>2023-10-21</t>
        </is>
      </c>
      <c r="C15823" t="inlineStr">
        <is>
          <t>S029</t>
        </is>
      </c>
      <c r="D15823" t="inlineStr">
        <is>
          <t>Store_029</t>
        </is>
      </c>
      <c r="E15823" t="inlineStr">
        <is>
          <t>South</t>
        </is>
      </c>
      <c r="F15823" t="inlineStr">
        <is>
          <t>P0019</t>
        </is>
      </c>
      <c r="G15823" t="inlineStr">
        <is>
          <t>Prod_0019</t>
        </is>
      </c>
      <c r="H15823" t="inlineStr">
        <is>
          <t>Toys</t>
        </is>
      </c>
      <c r="I15823" t="n">
        <v>7</v>
      </c>
      <c r="J15823" t="n">
        <v>571.7</v>
      </c>
      <c r="K15823" t="n">
        <v>0</v>
      </c>
      <c r="L15823">
        <f>I15823*J15823*(1-K15823)</f>
        <v/>
      </c>
      <c r="M15823">
        <f>VLOOKUP(F15823,Products!A:D,4,FALSE)*I15823</f>
        <v/>
      </c>
      <c r="N15823">
        <f>L15823-M15823</f>
        <v/>
      </c>
    </row>
    <row r="15824">
      <c r="A15824" t="inlineStr">
        <is>
          <t>T1015822</t>
        </is>
      </c>
      <c r="B15824" t="inlineStr">
        <is>
          <t>2024-11-18</t>
        </is>
      </c>
      <c r="C15824" t="inlineStr">
        <is>
          <t>S035</t>
        </is>
      </c>
      <c r="D15824" t="inlineStr">
        <is>
          <t>Store_035</t>
        </is>
      </c>
      <c r="E15824" t="inlineStr">
        <is>
          <t>Central</t>
        </is>
      </c>
      <c r="F15824" t="inlineStr">
        <is>
          <t>P0081</t>
        </is>
      </c>
      <c r="G15824" t="inlineStr">
        <is>
          <t>Prod_0081</t>
        </is>
      </c>
      <c r="H15824" t="inlineStr">
        <is>
          <t>Electronics</t>
        </is>
      </c>
      <c r="I15824" t="n">
        <v>2</v>
      </c>
      <c r="J15824" t="n">
        <v>291.59</v>
      </c>
      <c r="K15824" t="n">
        <v>0.05</v>
      </c>
      <c r="L15824">
        <f>I15824*J15824*(1-K15824)</f>
        <v/>
      </c>
      <c r="M15824">
        <f>VLOOKUP(F15824,Products!A:D,4,FALSE)*I15824</f>
        <v/>
      </c>
      <c r="N15824">
        <f>L15824-M15824</f>
        <v/>
      </c>
    </row>
    <row r="15825">
      <c r="A15825" t="inlineStr">
        <is>
          <t>T1015823</t>
        </is>
      </c>
      <c r="B15825" t="inlineStr">
        <is>
          <t>2025-08-24</t>
        </is>
      </c>
      <c r="C15825" t="inlineStr">
        <is>
          <t>S024</t>
        </is>
      </c>
      <c r="D15825" t="inlineStr">
        <is>
          <t>Store_024</t>
        </is>
      </c>
      <c r="E15825" t="inlineStr">
        <is>
          <t>South</t>
        </is>
      </c>
      <c r="F15825" t="inlineStr">
        <is>
          <t>P0070</t>
        </is>
      </c>
      <c r="G15825" t="inlineStr">
        <is>
          <t>Prod_0070</t>
        </is>
      </c>
      <c r="H15825" t="inlineStr">
        <is>
          <t>Beverages</t>
        </is>
      </c>
      <c r="I15825" t="n">
        <v>9</v>
      </c>
      <c r="J15825" t="n">
        <v>509.67</v>
      </c>
      <c r="K15825" t="n">
        <v>0</v>
      </c>
      <c r="L15825">
        <f>I15825*J15825*(1-K15825)</f>
        <v/>
      </c>
      <c r="M15825">
        <f>VLOOKUP(F15825,Products!A:D,4,FALSE)*I15825</f>
        <v/>
      </c>
      <c r="N15825">
        <f>L15825-M15825</f>
        <v/>
      </c>
    </row>
    <row r="15826">
      <c r="A15826" t="inlineStr">
        <is>
          <t>T1015824</t>
        </is>
      </c>
      <c r="B15826" t="inlineStr">
        <is>
          <t>2025-06-24</t>
        </is>
      </c>
      <c r="C15826" t="inlineStr">
        <is>
          <t>S031</t>
        </is>
      </c>
      <c r="D15826" t="inlineStr">
        <is>
          <t>Store_031</t>
        </is>
      </c>
      <c r="E15826" t="inlineStr">
        <is>
          <t>Central</t>
        </is>
      </c>
      <c r="F15826" t="inlineStr">
        <is>
          <t>P0120</t>
        </is>
      </c>
      <c r="G15826" t="inlineStr">
        <is>
          <t>Prod_0120</t>
        </is>
      </c>
      <c r="H15826" t="inlineStr">
        <is>
          <t>Stationery</t>
        </is>
      </c>
      <c r="I15826" t="n">
        <v>3</v>
      </c>
      <c r="J15826" t="n">
        <v>439.36</v>
      </c>
      <c r="K15826" t="n">
        <v>0</v>
      </c>
      <c r="L15826">
        <f>I15826*J15826*(1-K15826)</f>
        <v/>
      </c>
      <c r="M15826">
        <f>VLOOKUP(F15826,Products!A:D,4,FALSE)*I15826</f>
        <v/>
      </c>
      <c r="N15826">
        <f>L15826-M15826</f>
        <v/>
      </c>
    </row>
    <row r="15827">
      <c r="A15827" t="inlineStr">
        <is>
          <t>T1015825</t>
        </is>
      </c>
      <c r="B15827" t="inlineStr">
        <is>
          <t>2023-04-17</t>
        </is>
      </c>
      <c r="C15827" t="inlineStr">
        <is>
          <t>S009</t>
        </is>
      </c>
      <c r="D15827" t="inlineStr">
        <is>
          <t>Store_009</t>
        </is>
      </c>
      <c r="E15827" t="inlineStr">
        <is>
          <t>Central</t>
        </is>
      </c>
      <c r="F15827" t="inlineStr">
        <is>
          <t>P0102</t>
        </is>
      </c>
      <c r="G15827" t="inlineStr">
        <is>
          <t>Prod_0102</t>
        </is>
      </c>
      <c r="H15827" t="inlineStr">
        <is>
          <t>Food</t>
        </is>
      </c>
      <c r="I15827" t="n">
        <v>8</v>
      </c>
      <c r="J15827" t="n">
        <v>562.54</v>
      </c>
      <c r="K15827" t="n">
        <v>0</v>
      </c>
      <c r="L15827">
        <f>I15827*J15827*(1-K15827)</f>
        <v/>
      </c>
      <c r="M15827">
        <f>VLOOKUP(F15827,Products!A:D,4,FALSE)*I15827</f>
        <v/>
      </c>
      <c r="N15827">
        <f>L15827-M15827</f>
        <v/>
      </c>
    </row>
    <row r="15828">
      <c r="A15828" t="inlineStr">
        <is>
          <t>T1015826</t>
        </is>
      </c>
      <c r="B15828" t="inlineStr">
        <is>
          <t>2023-01-08</t>
        </is>
      </c>
      <c r="C15828" t="inlineStr">
        <is>
          <t>S041</t>
        </is>
      </c>
      <c r="D15828" t="inlineStr">
        <is>
          <t>Store_041</t>
        </is>
      </c>
      <c r="E15828" t="inlineStr">
        <is>
          <t>East</t>
        </is>
      </c>
      <c r="F15828" t="inlineStr">
        <is>
          <t>P0006</t>
        </is>
      </c>
      <c r="G15828" t="inlineStr">
        <is>
          <t>Prod_0006</t>
        </is>
      </c>
      <c r="H15828" t="inlineStr">
        <is>
          <t>Food</t>
        </is>
      </c>
      <c r="I15828" t="n">
        <v>2</v>
      </c>
      <c r="J15828" t="n">
        <v>719.36</v>
      </c>
      <c r="K15828" t="n">
        <v>0</v>
      </c>
      <c r="L15828">
        <f>I15828*J15828*(1-K15828)</f>
        <v/>
      </c>
      <c r="M15828">
        <f>VLOOKUP(F15828,Products!A:D,4,FALSE)*I15828</f>
        <v/>
      </c>
      <c r="N15828">
        <f>L15828-M15828</f>
        <v/>
      </c>
    </row>
    <row r="15829">
      <c r="A15829" t="inlineStr">
        <is>
          <t>T1015827</t>
        </is>
      </c>
      <c r="B15829" t="inlineStr">
        <is>
          <t>2024-01-11</t>
        </is>
      </c>
      <c r="C15829" t="inlineStr">
        <is>
          <t>S029</t>
        </is>
      </c>
      <c r="D15829" t="inlineStr">
        <is>
          <t>Store_029</t>
        </is>
      </c>
      <c r="E15829" t="inlineStr">
        <is>
          <t>South</t>
        </is>
      </c>
      <c r="F15829" t="inlineStr">
        <is>
          <t>P0067</t>
        </is>
      </c>
      <c r="G15829" t="inlineStr">
        <is>
          <t>Prod_0067</t>
        </is>
      </c>
      <c r="H15829" t="inlineStr">
        <is>
          <t>Toys</t>
        </is>
      </c>
      <c r="I15829" t="n">
        <v>5</v>
      </c>
      <c r="J15829" t="n">
        <v>147.97</v>
      </c>
      <c r="K15829" t="n">
        <v>0</v>
      </c>
      <c r="L15829">
        <f>I15829*J15829*(1-K15829)</f>
        <v/>
      </c>
      <c r="M15829">
        <f>VLOOKUP(F15829,Products!A:D,4,FALSE)*I15829</f>
        <v/>
      </c>
      <c r="N15829">
        <f>L15829-M15829</f>
        <v/>
      </c>
    </row>
    <row r="15830">
      <c r="A15830" t="inlineStr">
        <is>
          <t>T1015828</t>
        </is>
      </c>
      <c r="B15830" t="inlineStr">
        <is>
          <t>2025-03-18</t>
        </is>
      </c>
      <c r="C15830" t="inlineStr">
        <is>
          <t>S022</t>
        </is>
      </c>
      <c r="D15830" t="inlineStr">
        <is>
          <t>Store_022</t>
        </is>
      </c>
      <c r="E15830" t="inlineStr">
        <is>
          <t>East</t>
        </is>
      </c>
      <c r="F15830" t="inlineStr">
        <is>
          <t>P0154</t>
        </is>
      </c>
      <c r="G15830" t="inlineStr">
        <is>
          <t>Prod_0154</t>
        </is>
      </c>
      <c r="H15830" t="inlineStr">
        <is>
          <t>Toys</t>
        </is>
      </c>
      <c r="I15830" t="n">
        <v>4</v>
      </c>
      <c r="J15830" t="n">
        <v>259.61</v>
      </c>
      <c r="K15830" t="n">
        <v>0</v>
      </c>
      <c r="L15830">
        <f>I15830*J15830*(1-K15830)</f>
        <v/>
      </c>
      <c r="M15830">
        <f>VLOOKUP(F15830,Products!A:D,4,FALSE)*I15830</f>
        <v/>
      </c>
      <c r="N15830">
        <f>L15830-M15830</f>
        <v/>
      </c>
    </row>
    <row r="15831">
      <c r="A15831" t="inlineStr">
        <is>
          <t>T1015829</t>
        </is>
      </c>
      <c r="B15831" t="inlineStr">
        <is>
          <t>2023-09-10</t>
        </is>
      </c>
      <c r="C15831" t="inlineStr">
        <is>
          <t>S006</t>
        </is>
      </c>
      <c r="D15831" t="inlineStr">
        <is>
          <t>Store_006</t>
        </is>
      </c>
      <c r="E15831" t="inlineStr">
        <is>
          <t>East</t>
        </is>
      </c>
      <c r="F15831" t="inlineStr">
        <is>
          <t>P0149</t>
        </is>
      </c>
      <c r="G15831" t="inlineStr">
        <is>
          <t>Prod_0149</t>
        </is>
      </c>
      <c r="H15831" t="inlineStr">
        <is>
          <t>Toys</t>
        </is>
      </c>
      <c r="I15831" t="n">
        <v>6</v>
      </c>
      <c r="J15831" t="n">
        <v>60.14</v>
      </c>
      <c r="K15831" t="n">
        <v>0.2</v>
      </c>
      <c r="L15831">
        <f>I15831*J15831*(1-K15831)</f>
        <v/>
      </c>
      <c r="M15831">
        <f>VLOOKUP(F15831,Products!A:D,4,FALSE)*I15831</f>
        <v/>
      </c>
      <c r="N15831">
        <f>L15831-M15831</f>
        <v/>
      </c>
    </row>
    <row r="15832">
      <c r="A15832" t="inlineStr">
        <is>
          <t>T1015830</t>
        </is>
      </c>
      <c r="B15832" t="inlineStr">
        <is>
          <t>2024-05-26</t>
        </is>
      </c>
      <c r="C15832" t="inlineStr">
        <is>
          <t>S004</t>
        </is>
      </c>
      <c r="D15832" t="inlineStr">
        <is>
          <t>Store_004</t>
        </is>
      </c>
      <c r="E15832" t="inlineStr">
        <is>
          <t>Central</t>
        </is>
      </c>
      <c r="F15832" t="inlineStr">
        <is>
          <t>P0086</t>
        </is>
      </c>
      <c r="G15832" t="inlineStr">
        <is>
          <t>Prod_0086</t>
        </is>
      </c>
      <c r="H15832" t="inlineStr">
        <is>
          <t>Stationery</t>
        </is>
      </c>
      <c r="I15832" t="n">
        <v>6</v>
      </c>
      <c r="J15832" t="n">
        <v>809.4299999999999</v>
      </c>
      <c r="K15832" t="n">
        <v>0</v>
      </c>
      <c r="L15832">
        <f>I15832*J15832*(1-K15832)</f>
        <v/>
      </c>
      <c r="M15832">
        <f>VLOOKUP(F15832,Products!A:D,4,FALSE)*I15832</f>
        <v/>
      </c>
      <c r="N15832">
        <f>L15832-M15832</f>
        <v/>
      </c>
    </row>
    <row r="15833">
      <c r="A15833" t="inlineStr">
        <is>
          <t>T1015831</t>
        </is>
      </c>
      <c r="B15833" t="inlineStr">
        <is>
          <t>2023-01-17</t>
        </is>
      </c>
      <c r="C15833" t="inlineStr">
        <is>
          <t>S016</t>
        </is>
      </c>
      <c r="D15833" t="inlineStr">
        <is>
          <t>Store_016</t>
        </is>
      </c>
      <c r="E15833" t="inlineStr">
        <is>
          <t>West</t>
        </is>
      </c>
      <c r="F15833" t="inlineStr">
        <is>
          <t>P0014</t>
        </is>
      </c>
      <c r="G15833" t="inlineStr">
        <is>
          <t>Prod_0014</t>
        </is>
      </c>
      <c r="H15833" t="inlineStr">
        <is>
          <t>Clothing</t>
        </is>
      </c>
      <c r="I15833" t="n">
        <v>6</v>
      </c>
      <c r="J15833" t="n">
        <v>306.23</v>
      </c>
      <c r="K15833" t="n">
        <v>0</v>
      </c>
      <c r="L15833">
        <f>I15833*J15833*(1-K15833)</f>
        <v/>
      </c>
      <c r="M15833">
        <f>VLOOKUP(F15833,Products!A:D,4,FALSE)*I15833</f>
        <v/>
      </c>
      <c r="N15833">
        <f>L15833-M15833</f>
        <v/>
      </c>
    </row>
    <row r="15834">
      <c r="A15834" t="inlineStr">
        <is>
          <t>T1015832</t>
        </is>
      </c>
      <c r="B15834" t="inlineStr">
        <is>
          <t>2024-10-14</t>
        </is>
      </c>
      <c r="C15834" t="inlineStr">
        <is>
          <t>S043</t>
        </is>
      </c>
      <c r="D15834" t="inlineStr">
        <is>
          <t>Store_043</t>
        </is>
      </c>
      <c r="E15834" t="inlineStr">
        <is>
          <t>East</t>
        </is>
      </c>
      <c r="F15834" t="inlineStr">
        <is>
          <t>P0096</t>
        </is>
      </c>
      <c r="G15834" t="inlineStr">
        <is>
          <t>Prod_0096</t>
        </is>
      </c>
      <c r="H15834" t="inlineStr">
        <is>
          <t>Beverages</t>
        </is>
      </c>
      <c r="I15834" t="n">
        <v>6</v>
      </c>
      <c r="J15834" t="n">
        <v>479.72</v>
      </c>
      <c r="K15834" t="n">
        <v>0.05</v>
      </c>
      <c r="L15834">
        <f>I15834*J15834*(1-K15834)</f>
        <v/>
      </c>
      <c r="M15834">
        <f>VLOOKUP(F15834,Products!A:D,4,FALSE)*I15834</f>
        <v/>
      </c>
      <c r="N15834">
        <f>L15834-M15834</f>
        <v/>
      </c>
    </row>
    <row r="15835">
      <c r="A15835" t="inlineStr">
        <is>
          <t>T1015833</t>
        </is>
      </c>
      <c r="B15835" t="inlineStr">
        <is>
          <t>2025-04-29</t>
        </is>
      </c>
      <c r="C15835" t="inlineStr">
        <is>
          <t>S040</t>
        </is>
      </c>
      <c r="D15835" t="inlineStr">
        <is>
          <t>Store_040</t>
        </is>
      </c>
      <c r="E15835" t="inlineStr">
        <is>
          <t>Central</t>
        </is>
      </c>
      <c r="F15835" t="inlineStr">
        <is>
          <t>P0020</t>
        </is>
      </c>
      <c r="G15835" t="inlineStr">
        <is>
          <t>Prod_0020</t>
        </is>
      </c>
      <c r="H15835" t="inlineStr">
        <is>
          <t>Beverages</t>
        </is>
      </c>
      <c r="I15835" t="n">
        <v>2</v>
      </c>
      <c r="J15835" t="n">
        <v>563.91</v>
      </c>
      <c r="K15835" t="n">
        <v>0</v>
      </c>
      <c r="L15835">
        <f>I15835*J15835*(1-K15835)</f>
        <v/>
      </c>
      <c r="M15835">
        <f>VLOOKUP(F15835,Products!A:D,4,FALSE)*I15835</f>
        <v/>
      </c>
      <c r="N15835">
        <f>L15835-M15835</f>
        <v/>
      </c>
    </row>
    <row r="15836">
      <c r="A15836" t="inlineStr">
        <is>
          <t>T1015834</t>
        </is>
      </c>
      <c r="B15836" t="inlineStr">
        <is>
          <t>2025-03-18</t>
        </is>
      </c>
      <c r="C15836" t="inlineStr">
        <is>
          <t>S002</t>
        </is>
      </c>
      <c r="D15836" t="inlineStr">
        <is>
          <t>Store_002</t>
        </is>
      </c>
      <c r="E15836" t="inlineStr">
        <is>
          <t>South</t>
        </is>
      </c>
      <c r="F15836" t="inlineStr">
        <is>
          <t>P0025</t>
        </is>
      </c>
      <c r="G15836" t="inlineStr">
        <is>
          <t>Prod_0025</t>
        </is>
      </c>
      <c r="H15836" t="inlineStr">
        <is>
          <t>Beverages</t>
        </is>
      </c>
      <c r="I15836" t="n">
        <v>8</v>
      </c>
      <c r="J15836" t="n">
        <v>406.69</v>
      </c>
      <c r="K15836" t="n">
        <v>0.1</v>
      </c>
      <c r="L15836">
        <f>I15836*J15836*(1-K15836)</f>
        <v/>
      </c>
      <c r="M15836">
        <f>VLOOKUP(F15836,Products!A:D,4,FALSE)*I15836</f>
        <v/>
      </c>
      <c r="N15836">
        <f>L15836-M15836</f>
        <v/>
      </c>
    </row>
    <row r="15837">
      <c r="A15837" t="inlineStr">
        <is>
          <t>T1015835</t>
        </is>
      </c>
      <c r="B15837" t="inlineStr">
        <is>
          <t>2024-05-23</t>
        </is>
      </c>
      <c r="C15837" t="inlineStr">
        <is>
          <t>S017</t>
        </is>
      </c>
      <c r="D15837" t="inlineStr">
        <is>
          <t>Store_017</t>
        </is>
      </c>
      <c r="E15837" t="inlineStr">
        <is>
          <t>South</t>
        </is>
      </c>
      <c r="F15837" t="inlineStr">
        <is>
          <t>P0174</t>
        </is>
      </c>
      <c r="G15837" t="inlineStr">
        <is>
          <t>Prod_0174</t>
        </is>
      </c>
      <c r="H15837" t="inlineStr">
        <is>
          <t>Food</t>
        </is>
      </c>
      <c r="I15837" t="n">
        <v>7</v>
      </c>
      <c r="J15837" t="n">
        <v>82.28</v>
      </c>
      <c r="K15837" t="n">
        <v>0.15</v>
      </c>
      <c r="L15837">
        <f>I15837*J15837*(1-K15837)</f>
        <v/>
      </c>
      <c r="M15837">
        <f>VLOOKUP(F15837,Products!A:D,4,FALSE)*I15837</f>
        <v/>
      </c>
      <c r="N15837">
        <f>L15837-M15837</f>
        <v/>
      </c>
    </row>
    <row r="15838">
      <c r="A15838" t="inlineStr">
        <is>
          <t>T1015836</t>
        </is>
      </c>
      <c r="B15838" t="inlineStr">
        <is>
          <t>2023-09-30</t>
        </is>
      </c>
      <c r="C15838" t="inlineStr">
        <is>
          <t>S010</t>
        </is>
      </c>
      <c r="D15838" t="inlineStr">
        <is>
          <t>Store_010</t>
        </is>
      </c>
      <c r="E15838" t="inlineStr">
        <is>
          <t>North</t>
        </is>
      </c>
      <c r="F15838" t="inlineStr">
        <is>
          <t>P0171</t>
        </is>
      </c>
      <c r="G15838" t="inlineStr">
        <is>
          <t>Prod_0171</t>
        </is>
      </c>
      <c r="H15838" t="inlineStr">
        <is>
          <t>Household</t>
        </is>
      </c>
      <c r="I15838" t="n">
        <v>2</v>
      </c>
      <c r="J15838" t="n">
        <v>277.99</v>
      </c>
      <c r="K15838" t="n">
        <v>0.2</v>
      </c>
      <c r="L15838">
        <f>I15838*J15838*(1-K15838)</f>
        <v/>
      </c>
      <c r="M15838">
        <f>VLOOKUP(F15838,Products!A:D,4,FALSE)*I15838</f>
        <v/>
      </c>
      <c r="N15838">
        <f>L15838-M15838</f>
        <v/>
      </c>
    </row>
    <row r="15839">
      <c r="A15839" t="inlineStr">
        <is>
          <t>T1015837</t>
        </is>
      </c>
      <c r="B15839" t="inlineStr">
        <is>
          <t>2024-02-07</t>
        </is>
      </c>
      <c r="C15839" t="inlineStr">
        <is>
          <t>S004</t>
        </is>
      </c>
      <c r="D15839" t="inlineStr">
        <is>
          <t>Store_004</t>
        </is>
      </c>
      <c r="E15839" t="inlineStr">
        <is>
          <t>Central</t>
        </is>
      </c>
      <c r="F15839" t="inlineStr">
        <is>
          <t>P0164</t>
        </is>
      </c>
      <c r="G15839" t="inlineStr">
        <is>
          <t>Prod_0164</t>
        </is>
      </c>
      <c r="H15839" t="inlineStr">
        <is>
          <t>Food</t>
        </is>
      </c>
      <c r="I15839" t="n">
        <v>4</v>
      </c>
      <c r="J15839" t="n">
        <v>543.55</v>
      </c>
      <c r="K15839" t="n">
        <v>0.2</v>
      </c>
      <c r="L15839">
        <f>I15839*J15839*(1-K15839)</f>
        <v/>
      </c>
      <c r="M15839">
        <f>VLOOKUP(F15839,Products!A:D,4,FALSE)*I15839</f>
        <v/>
      </c>
      <c r="N15839">
        <f>L15839-M15839</f>
        <v/>
      </c>
    </row>
    <row r="15840">
      <c r="A15840" t="inlineStr">
        <is>
          <t>T1015838</t>
        </is>
      </c>
      <c r="B15840" t="inlineStr">
        <is>
          <t>2023-12-10</t>
        </is>
      </c>
      <c r="C15840" t="inlineStr">
        <is>
          <t>S025</t>
        </is>
      </c>
      <c r="D15840" t="inlineStr">
        <is>
          <t>Store_025</t>
        </is>
      </c>
      <c r="E15840" t="inlineStr">
        <is>
          <t>Central</t>
        </is>
      </c>
      <c r="F15840" t="inlineStr">
        <is>
          <t>P0118</t>
        </is>
      </c>
      <c r="G15840" t="inlineStr">
        <is>
          <t>Prod_0118</t>
        </is>
      </c>
      <c r="H15840" t="inlineStr">
        <is>
          <t>Toys</t>
        </is>
      </c>
      <c r="I15840" t="n">
        <v>4</v>
      </c>
      <c r="J15840" t="n">
        <v>868.3</v>
      </c>
      <c r="K15840" t="n">
        <v>0</v>
      </c>
      <c r="L15840">
        <f>I15840*J15840*(1-K15840)</f>
        <v/>
      </c>
      <c r="M15840">
        <f>VLOOKUP(F15840,Products!A:D,4,FALSE)*I15840</f>
        <v/>
      </c>
      <c r="N15840">
        <f>L15840-M15840</f>
        <v/>
      </c>
    </row>
    <row r="15841">
      <c r="A15841" t="inlineStr">
        <is>
          <t>T1015839</t>
        </is>
      </c>
      <c r="B15841" t="inlineStr">
        <is>
          <t>2023-10-21</t>
        </is>
      </c>
      <c r="C15841" t="inlineStr">
        <is>
          <t>S045</t>
        </is>
      </c>
      <c r="D15841" t="inlineStr">
        <is>
          <t>Store_045</t>
        </is>
      </c>
      <c r="E15841" t="inlineStr">
        <is>
          <t>East</t>
        </is>
      </c>
      <c r="F15841" t="inlineStr">
        <is>
          <t>P0179</t>
        </is>
      </c>
      <c r="G15841" t="inlineStr">
        <is>
          <t>Prod_0179</t>
        </is>
      </c>
      <c r="H15841" t="inlineStr">
        <is>
          <t>Household</t>
        </is>
      </c>
      <c r="I15841" t="n">
        <v>4</v>
      </c>
      <c r="J15841" t="n">
        <v>233.13</v>
      </c>
      <c r="K15841" t="n">
        <v>0.2</v>
      </c>
      <c r="L15841">
        <f>I15841*J15841*(1-K15841)</f>
        <v/>
      </c>
      <c r="M15841">
        <f>VLOOKUP(F15841,Products!A:D,4,FALSE)*I15841</f>
        <v/>
      </c>
      <c r="N15841">
        <f>L15841-M15841</f>
        <v/>
      </c>
    </row>
    <row r="15842">
      <c r="A15842" t="inlineStr">
        <is>
          <t>T1015840</t>
        </is>
      </c>
      <c r="B15842" t="inlineStr">
        <is>
          <t>2025-01-21</t>
        </is>
      </c>
      <c r="C15842" t="inlineStr">
        <is>
          <t>S046</t>
        </is>
      </c>
      <c r="D15842" t="inlineStr">
        <is>
          <t>Store_046</t>
        </is>
      </c>
      <c r="E15842" t="inlineStr">
        <is>
          <t>South</t>
        </is>
      </c>
      <c r="F15842" t="inlineStr">
        <is>
          <t>P0186</t>
        </is>
      </c>
      <c r="G15842" t="inlineStr">
        <is>
          <t>Prod_0186</t>
        </is>
      </c>
      <c r="H15842" t="inlineStr">
        <is>
          <t>Household</t>
        </is>
      </c>
      <c r="I15842" t="n">
        <v>6</v>
      </c>
      <c r="J15842" t="n">
        <v>872.34</v>
      </c>
      <c r="K15842" t="n">
        <v>0</v>
      </c>
      <c r="L15842">
        <f>I15842*J15842*(1-K15842)</f>
        <v/>
      </c>
      <c r="M15842">
        <f>VLOOKUP(F15842,Products!A:D,4,FALSE)*I15842</f>
        <v/>
      </c>
      <c r="N15842">
        <f>L15842-M15842</f>
        <v/>
      </c>
    </row>
    <row r="15843">
      <c r="A15843" t="inlineStr">
        <is>
          <t>T1015841</t>
        </is>
      </c>
      <c r="B15843" t="inlineStr">
        <is>
          <t>2023-12-13</t>
        </is>
      </c>
      <c r="C15843" t="inlineStr">
        <is>
          <t>S024</t>
        </is>
      </c>
      <c r="D15843" t="inlineStr">
        <is>
          <t>Store_024</t>
        </is>
      </c>
      <c r="E15843" t="inlineStr">
        <is>
          <t>South</t>
        </is>
      </c>
      <c r="F15843" t="inlineStr">
        <is>
          <t>P0049</t>
        </is>
      </c>
      <c r="G15843" t="inlineStr">
        <is>
          <t>Prod_0049</t>
        </is>
      </c>
      <c r="H15843" t="inlineStr">
        <is>
          <t>Beverages</t>
        </is>
      </c>
      <c r="I15843" t="n">
        <v>5</v>
      </c>
      <c r="J15843" t="n">
        <v>269.02</v>
      </c>
      <c r="K15843" t="n">
        <v>0</v>
      </c>
      <c r="L15843">
        <f>I15843*J15843*(1-K15843)</f>
        <v/>
      </c>
      <c r="M15843">
        <f>VLOOKUP(F15843,Products!A:D,4,FALSE)*I15843</f>
        <v/>
      </c>
      <c r="N15843">
        <f>L15843-M15843</f>
        <v/>
      </c>
    </row>
    <row r="15844">
      <c r="A15844" t="inlineStr">
        <is>
          <t>T1015842</t>
        </is>
      </c>
      <c r="B15844" t="inlineStr">
        <is>
          <t>2025-04-24</t>
        </is>
      </c>
      <c r="C15844" t="inlineStr">
        <is>
          <t>S006</t>
        </is>
      </c>
      <c r="D15844" t="inlineStr">
        <is>
          <t>Store_006</t>
        </is>
      </c>
      <c r="E15844" t="inlineStr">
        <is>
          <t>East</t>
        </is>
      </c>
      <c r="F15844" t="inlineStr">
        <is>
          <t>P0106</t>
        </is>
      </c>
      <c r="G15844" t="inlineStr">
        <is>
          <t>Prod_0106</t>
        </is>
      </c>
      <c r="H15844" t="inlineStr">
        <is>
          <t>Electronics</t>
        </is>
      </c>
      <c r="I15844" t="n">
        <v>6</v>
      </c>
      <c r="J15844" t="n">
        <v>728.0599999999999</v>
      </c>
      <c r="K15844" t="n">
        <v>0</v>
      </c>
      <c r="L15844">
        <f>I15844*J15844*(1-K15844)</f>
        <v/>
      </c>
      <c r="M15844">
        <f>VLOOKUP(F15844,Products!A:D,4,FALSE)*I15844</f>
        <v/>
      </c>
      <c r="N15844">
        <f>L15844-M15844</f>
        <v/>
      </c>
    </row>
    <row r="15845">
      <c r="A15845" t="inlineStr">
        <is>
          <t>T1015843</t>
        </is>
      </c>
      <c r="B15845" t="inlineStr">
        <is>
          <t>2023-01-25</t>
        </is>
      </c>
      <c r="C15845" t="inlineStr">
        <is>
          <t>S037</t>
        </is>
      </c>
      <c r="D15845" t="inlineStr">
        <is>
          <t>Store_037</t>
        </is>
      </c>
      <c r="E15845" t="inlineStr">
        <is>
          <t>East</t>
        </is>
      </c>
      <c r="F15845" t="inlineStr">
        <is>
          <t>P0185</t>
        </is>
      </c>
      <c r="G15845" t="inlineStr">
        <is>
          <t>Prod_0185</t>
        </is>
      </c>
      <c r="H15845" t="inlineStr">
        <is>
          <t>Food</t>
        </is>
      </c>
      <c r="I15845" t="n">
        <v>4</v>
      </c>
      <c r="J15845" t="n">
        <v>369.68</v>
      </c>
      <c r="K15845" t="n">
        <v>0.15</v>
      </c>
      <c r="L15845">
        <f>I15845*J15845*(1-K15845)</f>
        <v/>
      </c>
      <c r="M15845">
        <f>VLOOKUP(F15845,Products!A:D,4,FALSE)*I15845</f>
        <v/>
      </c>
      <c r="N15845">
        <f>L15845-M15845</f>
        <v/>
      </c>
    </row>
    <row r="15846">
      <c r="A15846" t="inlineStr">
        <is>
          <t>T1015844</t>
        </is>
      </c>
      <c r="B15846" t="inlineStr">
        <is>
          <t>2024-08-17</t>
        </is>
      </c>
      <c r="C15846" t="inlineStr">
        <is>
          <t>S022</t>
        </is>
      </c>
      <c r="D15846" t="inlineStr">
        <is>
          <t>Store_022</t>
        </is>
      </c>
      <c r="E15846" t="inlineStr">
        <is>
          <t>East</t>
        </is>
      </c>
      <c r="F15846" t="inlineStr">
        <is>
          <t>P0042</t>
        </is>
      </c>
      <c r="G15846" t="inlineStr">
        <is>
          <t>Prod_0042</t>
        </is>
      </c>
      <c r="H15846" t="inlineStr">
        <is>
          <t>Electronics</t>
        </is>
      </c>
      <c r="I15846" t="n">
        <v>6</v>
      </c>
      <c r="J15846" t="n">
        <v>932.48</v>
      </c>
      <c r="K15846" t="n">
        <v>0</v>
      </c>
      <c r="L15846">
        <f>I15846*J15846*(1-K15846)</f>
        <v/>
      </c>
      <c r="M15846">
        <f>VLOOKUP(F15846,Products!A:D,4,FALSE)*I15846</f>
        <v/>
      </c>
      <c r="N15846">
        <f>L15846-M15846</f>
        <v/>
      </c>
    </row>
    <row r="15847">
      <c r="A15847" t="inlineStr">
        <is>
          <t>T1015845</t>
        </is>
      </c>
      <c r="B15847" t="inlineStr">
        <is>
          <t>2025-03-30</t>
        </is>
      </c>
      <c r="C15847" t="inlineStr">
        <is>
          <t>S002</t>
        </is>
      </c>
      <c r="D15847" t="inlineStr">
        <is>
          <t>Store_002</t>
        </is>
      </c>
      <c r="E15847" t="inlineStr">
        <is>
          <t>South</t>
        </is>
      </c>
      <c r="F15847" t="inlineStr">
        <is>
          <t>P0126</t>
        </is>
      </c>
      <c r="G15847" t="inlineStr">
        <is>
          <t>Prod_0126</t>
        </is>
      </c>
      <c r="H15847" t="inlineStr">
        <is>
          <t>Toys</t>
        </is>
      </c>
      <c r="I15847" t="n">
        <v>4</v>
      </c>
      <c r="J15847" t="n">
        <v>334.54</v>
      </c>
      <c r="K15847" t="n">
        <v>0.05</v>
      </c>
      <c r="L15847">
        <f>I15847*J15847*(1-K15847)</f>
        <v/>
      </c>
      <c r="M15847">
        <f>VLOOKUP(F15847,Products!A:D,4,FALSE)*I15847</f>
        <v/>
      </c>
      <c r="N15847">
        <f>L15847-M15847</f>
        <v/>
      </c>
    </row>
    <row r="15848">
      <c r="A15848" t="inlineStr">
        <is>
          <t>T1015846</t>
        </is>
      </c>
      <c r="B15848" t="inlineStr">
        <is>
          <t>2023-04-11</t>
        </is>
      </c>
      <c r="C15848" t="inlineStr">
        <is>
          <t>S027</t>
        </is>
      </c>
      <c r="D15848" t="inlineStr">
        <is>
          <t>Store_027</t>
        </is>
      </c>
      <c r="E15848" t="inlineStr">
        <is>
          <t>South</t>
        </is>
      </c>
      <c r="F15848" t="inlineStr">
        <is>
          <t>P0091</t>
        </is>
      </c>
      <c r="G15848" t="inlineStr">
        <is>
          <t>Prod_0091</t>
        </is>
      </c>
      <c r="H15848" t="inlineStr">
        <is>
          <t>Toys</t>
        </is>
      </c>
      <c r="I15848" t="n">
        <v>3</v>
      </c>
      <c r="J15848" t="n">
        <v>262.61</v>
      </c>
      <c r="K15848" t="n">
        <v>0</v>
      </c>
      <c r="L15848">
        <f>I15848*J15848*(1-K15848)</f>
        <v/>
      </c>
      <c r="M15848">
        <f>VLOOKUP(F15848,Products!A:D,4,FALSE)*I15848</f>
        <v/>
      </c>
      <c r="N15848">
        <f>L15848-M15848</f>
        <v/>
      </c>
    </row>
    <row r="15849">
      <c r="A15849" t="inlineStr">
        <is>
          <t>T1015847</t>
        </is>
      </c>
      <c r="B15849" t="inlineStr">
        <is>
          <t>2025-08-11</t>
        </is>
      </c>
      <c r="C15849" t="inlineStr">
        <is>
          <t>S035</t>
        </is>
      </c>
      <c r="D15849" t="inlineStr">
        <is>
          <t>Store_035</t>
        </is>
      </c>
      <c r="E15849" t="inlineStr">
        <is>
          <t>Central</t>
        </is>
      </c>
      <c r="F15849" t="inlineStr">
        <is>
          <t>P0061</t>
        </is>
      </c>
      <c r="G15849" t="inlineStr">
        <is>
          <t>Prod_0061</t>
        </is>
      </c>
      <c r="H15849" t="inlineStr">
        <is>
          <t>Beverages</t>
        </is>
      </c>
      <c r="I15849" t="n">
        <v>2</v>
      </c>
      <c r="J15849" t="n">
        <v>56.23</v>
      </c>
      <c r="K15849" t="n">
        <v>0</v>
      </c>
      <c r="L15849">
        <f>I15849*J15849*(1-K15849)</f>
        <v/>
      </c>
      <c r="M15849">
        <f>VLOOKUP(F15849,Products!A:D,4,FALSE)*I15849</f>
        <v/>
      </c>
      <c r="N15849">
        <f>L15849-M15849</f>
        <v/>
      </c>
    </row>
    <row r="15850">
      <c r="A15850" t="inlineStr">
        <is>
          <t>T1015848</t>
        </is>
      </c>
      <c r="B15850" t="inlineStr">
        <is>
          <t>2024-04-25</t>
        </is>
      </c>
      <c r="C15850" t="inlineStr">
        <is>
          <t>S006</t>
        </is>
      </c>
      <c r="D15850" t="inlineStr">
        <is>
          <t>Store_006</t>
        </is>
      </c>
      <c r="E15850" t="inlineStr">
        <is>
          <t>East</t>
        </is>
      </c>
      <c r="F15850" t="inlineStr">
        <is>
          <t>P0139</t>
        </is>
      </c>
      <c r="G15850" t="inlineStr">
        <is>
          <t>Prod_0139</t>
        </is>
      </c>
      <c r="H15850" t="inlineStr">
        <is>
          <t>Clothing</t>
        </is>
      </c>
      <c r="I15850" t="n">
        <v>8</v>
      </c>
      <c r="J15850" t="n">
        <v>602.63</v>
      </c>
      <c r="K15850" t="n">
        <v>0.1</v>
      </c>
      <c r="L15850">
        <f>I15850*J15850*(1-K15850)</f>
        <v/>
      </c>
      <c r="M15850">
        <f>VLOOKUP(F15850,Products!A:D,4,FALSE)*I15850</f>
        <v/>
      </c>
      <c r="N15850">
        <f>L15850-M15850</f>
        <v/>
      </c>
    </row>
    <row r="15851">
      <c r="A15851" t="inlineStr">
        <is>
          <t>T1015849</t>
        </is>
      </c>
      <c r="B15851" t="inlineStr">
        <is>
          <t>2024-05-24</t>
        </is>
      </c>
      <c r="C15851" t="inlineStr">
        <is>
          <t>S004</t>
        </is>
      </c>
      <c r="D15851" t="inlineStr">
        <is>
          <t>Store_004</t>
        </is>
      </c>
      <c r="E15851" t="inlineStr">
        <is>
          <t>Central</t>
        </is>
      </c>
      <c r="F15851" t="inlineStr">
        <is>
          <t>P0112</t>
        </is>
      </c>
      <c r="G15851" t="inlineStr">
        <is>
          <t>Prod_0112</t>
        </is>
      </c>
      <c r="H15851" t="inlineStr">
        <is>
          <t>Beverages</t>
        </is>
      </c>
      <c r="I15851" t="n">
        <v>7</v>
      </c>
      <c r="J15851" t="n">
        <v>564.4299999999999</v>
      </c>
      <c r="K15851" t="n">
        <v>0</v>
      </c>
      <c r="L15851">
        <f>I15851*J15851*(1-K15851)</f>
        <v/>
      </c>
      <c r="M15851">
        <f>VLOOKUP(F15851,Products!A:D,4,FALSE)*I15851</f>
        <v/>
      </c>
      <c r="N15851">
        <f>L15851-M15851</f>
        <v/>
      </c>
    </row>
    <row r="15852">
      <c r="A15852" t="inlineStr">
        <is>
          <t>T1015850</t>
        </is>
      </c>
      <c r="B15852" t="inlineStr">
        <is>
          <t>2024-09-18</t>
        </is>
      </c>
      <c r="C15852" t="inlineStr">
        <is>
          <t>S019</t>
        </is>
      </c>
      <c r="D15852" t="inlineStr">
        <is>
          <t>Store_019</t>
        </is>
      </c>
      <c r="E15852" t="inlineStr">
        <is>
          <t>East</t>
        </is>
      </c>
      <c r="F15852" t="inlineStr">
        <is>
          <t>P0039</t>
        </is>
      </c>
      <c r="G15852" t="inlineStr">
        <is>
          <t>Prod_0039</t>
        </is>
      </c>
      <c r="H15852" t="inlineStr">
        <is>
          <t>Household</t>
        </is>
      </c>
      <c r="I15852" t="n">
        <v>7</v>
      </c>
      <c r="J15852" t="n">
        <v>350.06</v>
      </c>
      <c r="K15852" t="n">
        <v>0</v>
      </c>
      <c r="L15852">
        <f>I15852*J15852*(1-K15852)</f>
        <v/>
      </c>
      <c r="M15852">
        <f>VLOOKUP(F15852,Products!A:D,4,FALSE)*I15852</f>
        <v/>
      </c>
      <c r="N15852">
        <f>L15852-M15852</f>
        <v/>
      </c>
    </row>
    <row r="15853">
      <c r="A15853" t="inlineStr">
        <is>
          <t>T1015851</t>
        </is>
      </c>
      <c r="B15853" t="inlineStr">
        <is>
          <t>2023-01-25</t>
        </is>
      </c>
      <c r="C15853" t="inlineStr">
        <is>
          <t>S015</t>
        </is>
      </c>
      <c r="D15853" t="inlineStr">
        <is>
          <t>Store_015</t>
        </is>
      </c>
      <c r="E15853" t="inlineStr">
        <is>
          <t>North</t>
        </is>
      </c>
      <c r="F15853" t="inlineStr">
        <is>
          <t>P0129</t>
        </is>
      </c>
      <c r="G15853" t="inlineStr">
        <is>
          <t>Prod_0129</t>
        </is>
      </c>
      <c r="H15853" t="inlineStr">
        <is>
          <t>Stationery</t>
        </is>
      </c>
      <c r="I15853" t="n">
        <v>5</v>
      </c>
      <c r="J15853" t="n">
        <v>802.37</v>
      </c>
      <c r="K15853" t="n">
        <v>0</v>
      </c>
      <c r="L15853">
        <f>I15853*J15853*(1-K15853)</f>
        <v/>
      </c>
      <c r="M15853">
        <f>VLOOKUP(F15853,Products!A:D,4,FALSE)*I15853</f>
        <v/>
      </c>
      <c r="N15853">
        <f>L15853-M15853</f>
        <v/>
      </c>
    </row>
    <row r="15854">
      <c r="A15854" t="inlineStr">
        <is>
          <t>T1015852</t>
        </is>
      </c>
      <c r="B15854" t="inlineStr">
        <is>
          <t>2025-02-16</t>
        </is>
      </c>
      <c r="C15854" t="inlineStr">
        <is>
          <t>S047</t>
        </is>
      </c>
      <c r="D15854" t="inlineStr">
        <is>
          <t>Store_047</t>
        </is>
      </c>
      <c r="E15854" t="inlineStr">
        <is>
          <t>North</t>
        </is>
      </c>
      <c r="F15854" t="inlineStr">
        <is>
          <t>P0051</t>
        </is>
      </c>
      <c r="G15854" t="inlineStr">
        <is>
          <t>Prod_0051</t>
        </is>
      </c>
      <c r="H15854" t="inlineStr">
        <is>
          <t>Clothing</t>
        </is>
      </c>
      <c r="I15854" t="n">
        <v>8</v>
      </c>
      <c r="J15854" t="n">
        <v>76.40000000000001</v>
      </c>
      <c r="K15854" t="n">
        <v>0</v>
      </c>
      <c r="L15854">
        <f>I15854*J15854*(1-K15854)</f>
        <v/>
      </c>
      <c r="M15854">
        <f>VLOOKUP(F15854,Products!A:D,4,FALSE)*I15854</f>
        <v/>
      </c>
      <c r="N15854">
        <f>L15854-M15854</f>
        <v/>
      </c>
    </row>
    <row r="15855">
      <c r="A15855" t="inlineStr">
        <is>
          <t>T1015853</t>
        </is>
      </c>
      <c r="B15855" t="inlineStr">
        <is>
          <t>2025-08-26</t>
        </is>
      </c>
      <c r="C15855" t="inlineStr">
        <is>
          <t>S004</t>
        </is>
      </c>
      <c r="D15855" t="inlineStr">
        <is>
          <t>Store_004</t>
        </is>
      </c>
      <c r="E15855" t="inlineStr">
        <is>
          <t>Central</t>
        </is>
      </c>
      <c r="F15855" t="inlineStr">
        <is>
          <t>P0091</t>
        </is>
      </c>
      <c r="G15855" t="inlineStr">
        <is>
          <t>Prod_0091</t>
        </is>
      </c>
      <c r="H15855" t="inlineStr">
        <is>
          <t>Toys</t>
        </is>
      </c>
      <c r="I15855" t="n">
        <v>4</v>
      </c>
      <c r="J15855" t="n">
        <v>335.02</v>
      </c>
      <c r="K15855" t="n">
        <v>0.1</v>
      </c>
      <c r="L15855">
        <f>I15855*J15855*(1-K15855)</f>
        <v/>
      </c>
      <c r="M15855">
        <f>VLOOKUP(F15855,Products!A:D,4,FALSE)*I15855</f>
        <v/>
      </c>
      <c r="N15855">
        <f>L15855-M15855</f>
        <v/>
      </c>
    </row>
    <row r="15856">
      <c r="A15856" t="inlineStr">
        <is>
          <t>T1015854</t>
        </is>
      </c>
      <c r="B15856" t="inlineStr">
        <is>
          <t>2024-10-18</t>
        </is>
      </c>
      <c r="C15856" t="inlineStr">
        <is>
          <t>S049</t>
        </is>
      </c>
      <c r="D15856" t="inlineStr">
        <is>
          <t>Store_049</t>
        </is>
      </c>
      <c r="E15856" t="inlineStr">
        <is>
          <t>North</t>
        </is>
      </c>
      <c r="F15856" t="inlineStr">
        <is>
          <t>P0007</t>
        </is>
      </c>
      <c r="G15856" t="inlineStr">
        <is>
          <t>Prod_0007</t>
        </is>
      </c>
      <c r="H15856" t="inlineStr">
        <is>
          <t>Food</t>
        </is>
      </c>
      <c r="I15856" t="n">
        <v>8</v>
      </c>
      <c r="J15856" t="n">
        <v>108.45</v>
      </c>
      <c r="K15856" t="n">
        <v>0.15</v>
      </c>
      <c r="L15856">
        <f>I15856*J15856*(1-K15856)</f>
        <v/>
      </c>
      <c r="M15856">
        <f>VLOOKUP(F15856,Products!A:D,4,FALSE)*I15856</f>
        <v/>
      </c>
      <c r="N15856">
        <f>L15856-M15856</f>
        <v/>
      </c>
    </row>
    <row r="15857">
      <c r="A15857" t="inlineStr">
        <is>
          <t>T1015855</t>
        </is>
      </c>
      <c r="B15857" t="inlineStr">
        <is>
          <t>2023-04-11</t>
        </is>
      </c>
      <c r="C15857" t="inlineStr">
        <is>
          <t>S002</t>
        </is>
      </c>
      <c r="D15857" t="inlineStr">
        <is>
          <t>Store_002</t>
        </is>
      </c>
      <c r="E15857" t="inlineStr">
        <is>
          <t>South</t>
        </is>
      </c>
      <c r="F15857" t="inlineStr">
        <is>
          <t>P0135</t>
        </is>
      </c>
      <c r="G15857" t="inlineStr">
        <is>
          <t>Prod_0135</t>
        </is>
      </c>
      <c r="H15857" t="inlineStr">
        <is>
          <t>Food</t>
        </is>
      </c>
      <c r="I15857" t="n">
        <v>9</v>
      </c>
      <c r="J15857" t="n">
        <v>98.58</v>
      </c>
      <c r="K15857" t="n">
        <v>0.15</v>
      </c>
      <c r="L15857">
        <f>I15857*J15857*(1-K15857)</f>
        <v/>
      </c>
      <c r="M15857">
        <f>VLOOKUP(F15857,Products!A:D,4,FALSE)*I15857</f>
        <v/>
      </c>
      <c r="N15857">
        <f>L15857-M15857</f>
        <v/>
      </c>
    </row>
    <row r="15858">
      <c r="A15858" t="inlineStr">
        <is>
          <t>T1015856</t>
        </is>
      </c>
      <c r="B15858" t="inlineStr">
        <is>
          <t>2025-03-01</t>
        </is>
      </c>
      <c r="C15858" t="inlineStr">
        <is>
          <t>S044</t>
        </is>
      </c>
      <c r="D15858" t="inlineStr">
        <is>
          <t>Store_044</t>
        </is>
      </c>
      <c r="E15858" t="inlineStr">
        <is>
          <t>North</t>
        </is>
      </c>
      <c r="F15858" t="inlineStr">
        <is>
          <t>P0163</t>
        </is>
      </c>
      <c r="G15858" t="inlineStr">
        <is>
          <t>Prod_0163</t>
        </is>
      </c>
      <c r="H15858" t="inlineStr">
        <is>
          <t>Food</t>
        </is>
      </c>
      <c r="I15858" t="n">
        <v>2</v>
      </c>
      <c r="J15858" t="n">
        <v>534.89</v>
      </c>
      <c r="K15858" t="n">
        <v>0</v>
      </c>
      <c r="L15858">
        <f>I15858*J15858*(1-K15858)</f>
        <v/>
      </c>
      <c r="M15858">
        <f>VLOOKUP(F15858,Products!A:D,4,FALSE)*I15858</f>
        <v/>
      </c>
      <c r="N15858">
        <f>L15858-M15858</f>
        <v/>
      </c>
    </row>
    <row r="15859">
      <c r="A15859" t="inlineStr">
        <is>
          <t>T1015857</t>
        </is>
      </c>
      <c r="B15859" t="inlineStr">
        <is>
          <t>2023-06-24</t>
        </is>
      </c>
      <c r="C15859" t="inlineStr">
        <is>
          <t>S023</t>
        </is>
      </c>
      <c r="D15859" t="inlineStr">
        <is>
          <t>Store_023</t>
        </is>
      </c>
      <c r="E15859" t="inlineStr">
        <is>
          <t>South</t>
        </is>
      </c>
      <c r="F15859" t="inlineStr">
        <is>
          <t>P0152</t>
        </is>
      </c>
      <c r="G15859" t="inlineStr">
        <is>
          <t>Prod_0152</t>
        </is>
      </c>
      <c r="H15859" t="inlineStr">
        <is>
          <t>Household</t>
        </is>
      </c>
      <c r="I15859" t="n">
        <v>2</v>
      </c>
      <c r="J15859" t="n">
        <v>717.36</v>
      </c>
      <c r="K15859" t="n">
        <v>0</v>
      </c>
      <c r="L15859">
        <f>I15859*J15859*(1-K15859)</f>
        <v/>
      </c>
      <c r="M15859">
        <f>VLOOKUP(F15859,Products!A:D,4,FALSE)*I15859</f>
        <v/>
      </c>
      <c r="N15859">
        <f>L15859-M15859</f>
        <v/>
      </c>
    </row>
    <row r="15860">
      <c r="A15860" t="inlineStr">
        <is>
          <t>T1015858</t>
        </is>
      </c>
      <c r="B15860" t="inlineStr">
        <is>
          <t>2025-02-20</t>
        </is>
      </c>
      <c r="C15860" t="inlineStr">
        <is>
          <t>S032</t>
        </is>
      </c>
      <c r="D15860" t="inlineStr">
        <is>
          <t>Store_032</t>
        </is>
      </c>
      <c r="E15860" t="inlineStr">
        <is>
          <t>Central</t>
        </is>
      </c>
      <c r="F15860" t="inlineStr">
        <is>
          <t>P0129</t>
        </is>
      </c>
      <c r="G15860" t="inlineStr">
        <is>
          <t>Prod_0129</t>
        </is>
      </c>
      <c r="H15860" t="inlineStr">
        <is>
          <t>Stationery</t>
        </is>
      </c>
      <c r="I15860" t="n">
        <v>6</v>
      </c>
      <c r="J15860" t="n">
        <v>701.24</v>
      </c>
      <c r="K15860" t="n">
        <v>0.05</v>
      </c>
      <c r="L15860">
        <f>I15860*J15860*(1-K15860)</f>
        <v/>
      </c>
      <c r="M15860">
        <f>VLOOKUP(F15860,Products!A:D,4,FALSE)*I15860</f>
        <v/>
      </c>
      <c r="N15860">
        <f>L15860-M15860</f>
        <v/>
      </c>
    </row>
    <row r="15861">
      <c r="A15861" t="inlineStr">
        <is>
          <t>T1015859</t>
        </is>
      </c>
      <c r="B15861" t="inlineStr">
        <is>
          <t>2024-03-17</t>
        </is>
      </c>
      <c r="C15861" t="inlineStr">
        <is>
          <t>S040</t>
        </is>
      </c>
      <c r="D15861" t="inlineStr">
        <is>
          <t>Store_040</t>
        </is>
      </c>
      <c r="E15861" t="inlineStr">
        <is>
          <t>Central</t>
        </is>
      </c>
      <c r="F15861" t="inlineStr">
        <is>
          <t>P0016</t>
        </is>
      </c>
      <c r="G15861" t="inlineStr">
        <is>
          <t>Prod_0016</t>
        </is>
      </c>
      <c r="H15861" t="inlineStr">
        <is>
          <t>Food</t>
        </is>
      </c>
      <c r="I15861" t="n">
        <v>6</v>
      </c>
      <c r="J15861" t="n">
        <v>660.85</v>
      </c>
      <c r="K15861" t="n">
        <v>0</v>
      </c>
      <c r="L15861">
        <f>I15861*J15861*(1-K15861)</f>
        <v/>
      </c>
      <c r="M15861">
        <f>VLOOKUP(F15861,Products!A:D,4,FALSE)*I15861</f>
        <v/>
      </c>
      <c r="N15861">
        <f>L15861-M15861</f>
        <v/>
      </c>
    </row>
    <row r="15862">
      <c r="A15862" t="inlineStr">
        <is>
          <t>T1015860</t>
        </is>
      </c>
      <c r="B15862" t="inlineStr">
        <is>
          <t>2023-12-23</t>
        </is>
      </c>
      <c r="C15862" t="inlineStr">
        <is>
          <t>S008</t>
        </is>
      </c>
      <c r="D15862" t="inlineStr">
        <is>
          <t>Store_008</t>
        </is>
      </c>
      <c r="E15862" t="inlineStr">
        <is>
          <t>East</t>
        </is>
      </c>
      <c r="F15862" t="inlineStr">
        <is>
          <t>P0120</t>
        </is>
      </c>
      <c r="G15862" t="inlineStr">
        <is>
          <t>Prod_0120</t>
        </is>
      </c>
      <c r="H15862" t="inlineStr">
        <is>
          <t>Stationery</t>
        </is>
      </c>
      <c r="I15862" t="n">
        <v>2</v>
      </c>
      <c r="J15862" t="n">
        <v>515.64</v>
      </c>
      <c r="K15862" t="n">
        <v>0.15</v>
      </c>
      <c r="L15862">
        <f>I15862*J15862*(1-K15862)</f>
        <v/>
      </c>
      <c r="M15862">
        <f>VLOOKUP(F15862,Products!A:D,4,FALSE)*I15862</f>
        <v/>
      </c>
      <c r="N15862">
        <f>L15862-M15862</f>
        <v/>
      </c>
    </row>
    <row r="15863">
      <c r="A15863" t="inlineStr">
        <is>
          <t>T1015861</t>
        </is>
      </c>
      <c r="B15863" t="inlineStr">
        <is>
          <t>2023-09-01</t>
        </is>
      </c>
      <c r="C15863" t="inlineStr">
        <is>
          <t>S039</t>
        </is>
      </c>
      <c r="D15863" t="inlineStr">
        <is>
          <t>Store_039</t>
        </is>
      </c>
      <c r="E15863" t="inlineStr">
        <is>
          <t>North</t>
        </is>
      </c>
      <c r="F15863" t="inlineStr">
        <is>
          <t>P0096</t>
        </is>
      </c>
      <c r="G15863" t="inlineStr">
        <is>
          <t>Prod_0096</t>
        </is>
      </c>
      <c r="H15863" t="inlineStr">
        <is>
          <t>Beverages</t>
        </is>
      </c>
      <c r="I15863" t="n">
        <v>5</v>
      </c>
      <c r="J15863" t="n">
        <v>532.66</v>
      </c>
      <c r="K15863" t="n">
        <v>0</v>
      </c>
      <c r="L15863">
        <f>I15863*J15863*(1-K15863)</f>
        <v/>
      </c>
      <c r="M15863">
        <f>VLOOKUP(F15863,Products!A:D,4,FALSE)*I15863</f>
        <v/>
      </c>
      <c r="N15863">
        <f>L15863-M15863</f>
        <v/>
      </c>
    </row>
    <row r="15864">
      <c r="A15864" t="inlineStr">
        <is>
          <t>T1015862</t>
        </is>
      </c>
      <c r="B15864" t="inlineStr">
        <is>
          <t>2023-05-05</t>
        </is>
      </c>
      <c r="C15864" t="inlineStr">
        <is>
          <t>S050</t>
        </is>
      </c>
      <c r="D15864" t="inlineStr">
        <is>
          <t>Store_050</t>
        </is>
      </c>
      <c r="E15864" t="inlineStr">
        <is>
          <t>South</t>
        </is>
      </c>
      <c r="F15864" t="inlineStr">
        <is>
          <t>P0045</t>
        </is>
      </c>
      <c r="G15864" t="inlineStr">
        <is>
          <t>Prod_0045</t>
        </is>
      </c>
      <c r="H15864" t="inlineStr">
        <is>
          <t>Toys</t>
        </is>
      </c>
      <c r="I15864" t="n">
        <v>4</v>
      </c>
      <c r="J15864" t="n">
        <v>247.35</v>
      </c>
      <c r="K15864" t="n">
        <v>0</v>
      </c>
      <c r="L15864">
        <f>I15864*J15864*(1-K15864)</f>
        <v/>
      </c>
      <c r="M15864">
        <f>VLOOKUP(F15864,Products!A:D,4,FALSE)*I15864</f>
        <v/>
      </c>
      <c r="N15864">
        <f>L15864-M15864</f>
        <v/>
      </c>
    </row>
    <row r="15865">
      <c r="A15865" t="inlineStr">
        <is>
          <t>T1015863</t>
        </is>
      </c>
      <c r="B15865" t="inlineStr">
        <is>
          <t>2024-03-04</t>
        </is>
      </c>
      <c r="C15865" t="inlineStr">
        <is>
          <t>S012</t>
        </is>
      </c>
      <c r="D15865" t="inlineStr">
        <is>
          <t>Store_012</t>
        </is>
      </c>
      <c r="E15865" t="inlineStr">
        <is>
          <t>South</t>
        </is>
      </c>
      <c r="F15865" t="inlineStr">
        <is>
          <t>P0012</t>
        </is>
      </c>
      <c r="G15865" t="inlineStr">
        <is>
          <t>Prod_0012</t>
        </is>
      </c>
      <c r="H15865" t="inlineStr">
        <is>
          <t>Food</t>
        </is>
      </c>
      <c r="I15865" t="n">
        <v>9</v>
      </c>
      <c r="J15865" t="n">
        <v>885.09</v>
      </c>
      <c r="K15865" t="n">
        <v>0</v>
      </c>
      <c r="L15865">
        <f>I15865*J15865*(1-K15865)</f>
        <v/>
      </c>
      <c r="M15865">
        <f>VLOOKUP(F15865,Products!A:D,4,FALSE)*I15865</f>
        <v/>
      </c>
      <c r="N15865">
        <f>L15865-M15865</f>
        <v/>
      </c>
    </row>
    <row r="15866">
      <c r="A15866" t="inlineStr">
        <is>
          <t>T1015864</t>
        </is>
      </c>
      <c r="B15866" t="inlineStr">
        <is>
          <t>2025-08-13</t>
        </is>
      </c>
      <c r="C15866" t="inlineStr">
        <is>
          <t>S007</t>
        </is>
      </c>
      <c r="D15866" t="inlineStr">
        <is>
          <t>Store_007</t>
        </is>
      </c>
      <c r="E15866" t="inlineStr">
        <is>
          <t>East</t>
        </is>
      </c>
      <c r="F15866" t="inlineStr">
        <is>
          <t>P0076</t>
        </is>
      </c>
      <c r="G15866" t="inlineStr">
        <is>
          <t>Prod_0076</t>
        </is>
      </c>
      <c r="H15866" t="inlineStr">
        <is>
          <t>Clothing</t>
        </is>
      </c>
      <c r="I15866" t="n">
        <v>4</v>
      </c>
      <c r="J15866" t="n">
        <v>364.01</v>
      </c>
      <c r="K15866" t="n">
        <v>0</v>
      </c>
      <c r="L15866">
        <f>I15866*J15866*(1-K15866)</f>
        <v/>
      </c>
      <c r="M15866">
        <f>VLOOKUP(F15866,Products!A:D,4,FALSE)*I15866</f>
        <v/>
      </c>
      <c r="N15866">
        <f>L15866-M15866</f>
        <v/>
      </c>
    </row>
    <row r="15867">
      <c r="A15867" t="inlineStr">
        <is>
          <t>T1015865</t>
        </is>
      </c>
      <c r="B15867" t="inlineStr">
        <is>
          <t>2025-07-30</t>
        </is>
      </c>
      <c r="C15867" t="inlineStr">
        <is>
          <t>S012</t>
        </is>
      </c>
      <c r="D15867" t="inlineStr">
        <is>
          <t>Store_012</t>
        </is>
      </c>
      <c r="E15867" t="inlineStr">
        <is>
          <t>South</t>
        </is>
      </c>
      <c r="F15867" t="inlineStr">
        <is>
          <t>P0111</t>
        </is>
      </c>
      <c r="G15867" t="inlineStr">
        <is>
          <t>Prod_0111</t>
        </is>
      </c>
      <c r="H15867" t="inlineStr">
        <is>
          <t>Clothing</t>
        </is>
      </c>
      <c r="I15867" t="n">
        <v>5</v>
      </c>
      <c r="J15867" t="n">
        <v>461.61</v>
      </c>
      <c r="K15867" t="n">
        <v>0.05</v>
      </c>
      <c r="L15867">
        <f>I15867*J15867*(1-K15867)</f>
        <v/>
      </c>
      <c r="M15867">
        <f>VLOOKUP(F15867,Products!A:D,4,FALSE)*I15867</f>
        <v/>
      </c>
      <c r="N15867">
        <f>L15867-M15867</f>
        <v/>
      </c>
    </row>
    <row r="15868">
      <c r="A15868" t="inlineStr">
        <is>
          <t>T1015866</t>
        </is>
      </c>
      <c r="B15868" t="inlineStr">
        <is>
          <t>2024-10-12</t>
        </is>
      </c>
      <c r="C15868" t="inlineStr">
        <is>
          <t>S007</t>
        </is>
      </c>
      <c r="D15868" t="inlineStr">
        <is>
          <t>Store_007</t>
        </is>
      </c>
      <c r="E15868" t="inlineStr">
        <is>
          <t>East</t>
        </is>
      </c>
      <c r="F15868" t="inlineStr">
        <is>
          <t>P0138</t>
        </is>
      </c>
      <c r="G15868" t="inlineStr">
        <is>
          <t>Prod_0138</t>
        </is>
      </c>
      <c r="H15868" t="inlineStr">
        <is>
          <t>Household</t>
        </is>
      </c>
      <c r="I15868" t="n">
        <v>4</v>
      </c>
      <c r="J15868" t="n">
        <v>282.84</v>
      </c>
      <c r="K15868" t="n">
        <v>0.1</v>
      </c>
      <c r="L15868">
        <f>I15868*J15868*(1-K15868)</f>
        <v/>
      </c>
      <c r="M15868">
        <f>VLOOKUP(F15868,Products!A:D,4,FALSE)*I15868</f>
        <v/>
      </c>
      <c r="N15868">
        <f>L15868-M15868</f>
        <v/>
      </c>
    </row>
    <row r="15869">
      <c r="A15869" t="inlineStr">
        <is>
          <t>T1015867</t>
        </is>
      </c>
      <c r="B15869" t="inlineStr">
        <is>
          <t>2023-05-21</t>
        </is>
      </c>
      <c r="C15869" t="inlineStr">
        <is>
          <t>S034</t>
        </is>
      </c>
      <c r="D15869" t="inlineStr">
        <is>
          <t>Store_034</t>
        </is>
      </c>
      <c r="E15869" t="inlineStr">
        <is>
          <t>Central</t>
        </is>
      </c>
      <c r="F15869" t="inlineStr">
        <is>
          <t>P0182</t>
        </is>
      </c>
      <c r="G15869" t="inlineStr">
        <is>
          <t>Prod_0182</t>
        </is>
      </c>
      <c r="H15869" t="inlineStr">
        <is>
          <t>Electronics</t>
        </is>
      </c>
      <c r="I15869" t="n">
        <v>4</v>
      </c>
      <c r="J15869" t="n">
        <v>635.66</v>
      </c>
      <c r="K15869" t="n">
        <v>0.05</v>
      </c>
      <c r="L15869">
        <f>I15869*J15869*(1-K15869)</f>
        <v/>
      </c>
      <c r="M15869">
        <f>VLOOKUP(F15869,Products!A:D,4,FALSE)*I15869</f>
        <v/>
      </c>
      <c r="N15869">
        <f>L15869-M15869</f>
        <v/>
      </c>
    </row>
    <row r="15870">
      <c r="A15870" t="inlineStr">
        <is>
          <t>T1015868</t>
        </is>
      </c>
      <c r="B15870" t="inlineStr">
        <is>
          <t>2025-02-11</t>
        </is>
      </c>
      <c r="C15870" t="inlineStr">
        <is>
          <t>S016</t>
        </is>
      </c>
      <c r="D15870" t="inlineStr">
        <is>
          <t>Store_016</t>
        </is>
      </c>
      <c r="E15870" t="inlineStr">
        <is>
          <t>West</t>
        </is>
      </c>
      <c r="F15870" t="inlineStr">
        <is>
          <t>P0134</t>
        </is>
      </c>
      <c r="G15870" t="inlineStr">
        <is>
          <t>Prod_0134</t>
        </is>
      </c>
      <c r="H15870" t="inlineStr">
        <is>
          <t>Food</t>
        </is>
      </c>
      <c r="I15870" t="n">
        <v>5</v>
      </c>
      <c r="J15870" t="n">
        <v>361.88</v>
      </c>
      <c r="K15870" t="n">
        <v>0.15</v>
      </c>
      <c r="L15870">
        <f>I15870*J15870*(1-K15870)</f>
        <v/>
      </c>
      <c r="M15870">
        <f>VLOOKUP(F15870,Products!A:D,4,FALSE)*I15870</f>
        <v/>
      </c>
      <c r="N15870">
        <f>L15870-M15870</f>
        <v/>
      </c>
    </row>
    <row r="15871">
      <c r="A15871" t="inlineStr">
        <is>
          <t>T1015869</t>
        </is>
      </c>
      <c r="B15871" t="inlineStr">
        <is>
          <t>2023-01-10</t>
        </is>
      </c>
      <c r="C15871" t="inlineStr">
        <is>
          <t>S019</t>
        </is>
      </c>
      <c r="D15871" t="inlineStr">
        <is>
          <t>Store_019</t>
        </is>
      </c>
      <c r="E15871" t="inlineStr">
        <is>
          <t>East</t>
        </is>
      </c>
      <c r="F15871" t="inlineStr">
        <is>
          <t>P0172</t>
        </is>
      </c>
      <c r="G15871" t="inlineStr">
        <is>
          <t>Prod_0172</t>
        </is>
      </c>
      <c r="H15871" t="inlineStr">
        <is>
          <t>Beverages</t>
        </is>
      </c>
      <c r="I15871" t="n">
        <v>4</v>
      </c>
      <c r="J15871" t="n">
        <v>723.98</v>
      </c>
      <c r="K15871" t="n">
        <v>0</v>
      </c>
      <c r="L15871">
        <f>I15871*J15871*(1-K15871)</f>
        <v/>
      </c>
      <c r="M15871">
        <f>VLOOKUP(F15871,Products!A:D,4,FALSE)*I15871</f>
        <v/>
      </c>
      <c r="N15871">
        <f>L15871-M15871</f>
        <v/>
      </c>
    </row>
    <row r="15872">
      <c r="A15872" t="inlineStr">
        <is>
          <t>T1015870</t>
        </is>
      </c>
      <c r="B15872" t="inlineStr">
        <is>
          <t>2024-10-21</t>
        </is>
      </c>
      <c r="C15872" t="inlineStr">
        <is>
          <t>S043</t>
        </is>
      </c>
      <c r="D15872" t="inlineStr">
        <is>
          <t>Store_043</t>
        </is>
      </c>
      <c r="E15872" t="inlineStr">
        <is>
          <t>East</t>
        </is>
      </c>
      <c r="F15872" t="inlineStr">
        <is>
          <t>P0140</t>
        </is>
      </c>
      <c r="G15872" t="inlineStr">
        <is>
          <t>Prod_0140</t>
        </is>
      </c>
      <c r="H15872" t="inlineStr">
        <is>
          <t>Food</t>
        </is>
      </c>
      <c r="I15872" t="n">
        <v>9</v>
      </c>
      <c r="J15872" t="n">
        <v>702.3099999999999</v>
      </c>
      <c r="K15872" t="n">
        <v>0</v>
      </c>
      <c r="L15872">
        <f>I15872*J15872*(1-K15872)</f>
        <v/>
      </c>
      <c r="M15872">
        <f>VLOOKUP(F15872,Products!A:D,4,FALSE)*I15872</f>
        <v/>
      </c>
      <c r="N15872">
        <f>L15872-M15872</f>
        <v/>
      </c>
    </row>
    <row r="15873">
      <c r="A15873" t="inlineStr">
        <is>
          <t>T1015871</t>
        </is>
      </c>
      <c r="B15873" t="inlineStr">
        <is>
          <t>2023-05-20</t>
        </is>
      </c>
      <c r="C15873" t="inlineStr">
        <is>
          <t>S001</t>
        </is>
      </c>
      <c r="D15873" t="inlineStr">
        <is>
          <t>Store_001</t>
        </is>
      </c>
      <c r="E15873" t="inlineStr">
        <is>
          <t>West</t>
        </is>
      </c>
      <c r="F15873" t="inlineStr">
        <is>
          <t>P0010</t>
        </is>
      </c>
      <c r="G15873" t="inlineStr">
        <is>
          <t>Prod_0010</t>
        </is>
      </c>
      <c r="H15873" t="inlineStr">
        <is>
          <t>Electronics</t>
        </is>
      </c>
      <c r="I15873" t="n">
        <v>3</v>
      </c>
      <c r="J15873" t="n">
        <v>706.5599999999999</v>
      </c>
      <c r="K15873" t="n">
        <v>0.1</v>
      </c>
      <c r="L15873">
        <f>I15873*J15873*(1-K15873)</f>
        <v/>
      </c>
      <c r="M15873">
        <f>VLOOKUP(F15873,Products!A:D,4,FALSE)*I15873</f>
        <v/>
      </c>
      <c r="N15873">
        <f>L15873-M15873</f>
        <v/>
      </c>
    </row>
    <row r="15874">
      <c r="A15874" t="inlineStr">
        <is>
          <t>T1015872</t>
        </is>
      </c>
      <c r="B15874" t="inlineStr">
        <is>
          <t>2024-03-03</t>
        </is>
      </c>
      <c r="C15874" t="inlineStr">
        <is>
          <t>S001</t>
        </is>
      </c>
      <c r="D15874" t="inlineStr">
        <is>
          <t>Store_001</t>
        </is>
      </c>
      <c r="E15874" t="inlineStr">
        <is>
          <t>West</t>
        </is>
      </c>
      <c r="F15874" t="inlineStr">
        <is>
          <t>P0051</t>
        </is>
      </c>
      <c r="G15874" t="inlineStr">
        <is>
          <t>Prod_0051</t>
        </is>
      </c>
      <c r="H15874" t="inlineStr">
        <is>
          <t>Clothing</t>
        </is>
      </c>
      <c r="I15874" t="n">
        <v>5</v>
      </c>
      <c r="J15874" t="n">
        <v>88.39</v>
      </c>
      <c r="K15874" t="n">
        <v>0</v>
      </c>
      <c r="L15874">
        <f>I15874*J15874*(1-K15874)</f>
        <v/>
      </c>
      <c r="M15874">
        <f>VLOOKUP(F15874,Products!A:D,4,FALSE)*I15874</f>
        <v/>
      </c>
      <c r="N15874">
        <f>L15874-M15874</f>
        <v/>
      </c>
    </row>
    <row r="15875">
      <c r="A15875" t="inlineStr">
        <is>
          <t>T1015873</t>
        </is>
      </c>
      <c r="B15875" t="inlineStr">
        <is>
          <t>2024-07-31</t>
        </is>
      </c>
      <c r="C15875" t="inlineStr">
        <is>
          <t>S004</t>
        </is>
      </c>
      <c r="D15875" t="inlineStr">
        <is>
          <t>Store_004</t>
        </is>
      </c>
      <c r="E15875" t="inlineStr">
        <is>
          <t>Central</t>
        </is>
      </c>
      <c r="F15875" t="inlineStr">
        <is>
          <t>P0063</t>
        </is>
      </c>
      <c r="G15875" t="inlineStr">
        <is>
          <t>Prod_0063</t>
        </is>
      </c>
      <c r="H15875" t="inlineStr">
        <is>
          <t>Clothing</t>
        </is>
      </c>
      <c r="I15875" t="n">
        <v>7</v>
      </c>
      <c r="J15875" t="n">
        <v>223.83</v>
      </c>
      <c r="K15875" t="n">
        <v>0</v>
      </c>
      <c r="L15875">
        <f>I15875*J15875*(1-K15875)</f>
        <v/>
      </c>
      <c r="M15875">
        <f>VLOOKUP(F15875,Products!A:D,4,FALSE)*I15875</f>
        <v/>
      </c>
      <c r="N15875">
        <f>L15875-M15875</f>
        <v/>
      </c>
    </row>
    <row r="15876">
      <c r="A15876" t="inlineStr">
        <is>
          <t>T1015874</t>
        </is>
      </c>
      <c r="B15876" t="inlineStr">
        <is>
          <t>2025-04-14</t>
        </is>
      </c>
      <c r="C15876" t="inlineStr">
        <is>
          <t>S020</t>
        </is>
      </c>
      <c r="D15876" t="inlineStr">
        <is>
          <t>Store_020</t>
        </is>
      </c>
      <c r="E15876" t="inlineStr">
        <is>
          <t>West</t>
        </is>
      </c>
      <c r="F15876" t="inlineStr">
        <is>
          <t>P0114</t>
        </is>
      </c>
      <c r="G15876" t="inlineStr">
        <is>
          <t>Prod_0114</t>
        </is>
      </c>
      <c r="H15876" t="inlineStr">
        <is>
          <t>Beverages</t>
        </is>
      </c>
      <c r="I15876" t="n">
        <v>8</v>
      </c>
      <c r="J15876" t="n">
        <v>701.22</v>
      </c>
      <c r="K15876" t="n">
        <v>0.05</v>
      </c>
      <c r="L15876">
        <f>I15876*J15876*(1-K15876)</f>
        <v/>
      </c>
      <c r="M15876">
        <f>VLOOKUP(F15876,Products!A:D,4,FALSE)*I15876</f>
        <v/>
      </c>
      <c r="N15876">
        <f>L15876-M15876</f>
        <v/>
      </c>
    </row>
    <row r="15877">
      <c r="A15877" t="inlineStr">
        <is>
          <t>T1015875</t>
        </is>
      </c>
      <c r="B15877" t="inlineStr">
        <is>
          <t>2024-01-27</t>
        </is>
      </c>
      <c r="C15877" t="inlineStr">
        <is>
          <t>S028</t>
        </is>
      </c>
      <c r="D15877" t="inlineStr">
        <is>
          <t>Store_028</t>
        </is>
      </c>
      <c r="E15877" t="inlineStr">
        <is>
          <t>North</t>
        </is>
      </c>
      <c r="F15877" t="inlineStr">
        <is>
          <t>P0023</t>
        </is>
      </c>
      <c r="G15877" t="inlineStr">
        <is>
          <t>Prod_0023</t>
        </is>
      </c>
      <c r="H15877" t="inlineStr">
        <is>
          <t>Stationery</t>
        </is>
      </c>
      <c r="I15877" t="n">
        <v>6</v>
      </c>
      <c r="J15877" t="n">
        <v>128.46</v>
      </c>
      <c r="K15877" t="n">
        <v>0</v>
      </c>
      <c r="L15877">
        <f>I15877*J15877*(1-K15877)</f>
        <v/>
      </c>
      <c r="M15877">
        <f>VLOOKUP(F15877,Products!A:D,4,FALSE)*I15877</f>
        <v/>
      </c>
      <c r="N15877">
        <f>L15877-M15877</f>
        <v/>
      </c>
    </row>
    <row r="15878">
      <c r="A15878" t="inlineStr">
        <is>
          <t>T1015876</t>
        </is>
      </c>
      <c r="B15878" t="inlineStr">
        <is>
          <t>2023-09-12</t>
        </is>
      </c>
      <c r="C15878" t="inlineStr">
        <is>
          <t>S005</t>
        </is>
      </c>
      <c r="D15878" t="inlineStr">
        <is>
          <t>Store_005</t>
        </is>
      </c>
      <c r="E15878" t="inlineStr">
        <is>
          <t>Central</t>
        </is>
      </c>
      <c r="F15878" t="inlineStr">
        <is>
          <t>P0196</t>
        </is>
      </c>
      <c r="G15878" t="inlineStr">
        <is>
          <t>Prod_0196</t>
        </is>
      </c>
      <c r="H15878" t="inlineStr">
        <is>
          <t>Beverages</t>
        </is>
      </c>
      <c r="I15878" t="n">
        <v>2</v>
      </c>
      <c r="J15878" t="n">
        <v>722.49</v>
      </c>
      <c r="K15878" t="n">
        <v>0.05</v>
      </c>
      <c r="L15878">
        <f>I15878*J15878*(1-K15878)</f>
        <v/>
      </c>
      <c r="M15878">
        <f>VLOOKUP(F15878,Products!A:D,4,FALSE)*I15878</f>
        <v/>
      </c>
      <c r="N15878">
        <f>L15878-M15878</f>
        <v/>
      </c>
    </row>
    <row r="15879">
      <c r="A15879" t="inlineStr">
        <is>
          <t>T1015877</t>
        </is>
      </c>
      <c r="B15879" t="inlineStr">
        <is>
          <t>2024-01-18</t>
        </is>
      </c>
      <c r="C15879" t="inlineStr">
        <is>
          <t>S018</t>
        </is>
      </c>
      <c r="D15879" t="inlineStr">
        <is>
          <t>Store_018</t>
        </is>
      </c>
      <c r="E15879" t="inlineStr">
        <is>
          <t>South</t>
        </is>
      </c>
      <c r="F15879" t="inlineStr">
        <is>
          <t>P0101</t>
        </is>
      </c>
      <c r="G15879" t="inlineStr">
        <is>
          <t>Prod_0101</t>
        </is>
      </c>
      <c r="H15879" t="inlineStr">
        <is>
          <t>Food</t>
        </is>
      </c>
      <c r="I15879" t="n">
        <v>6</v>
      </c>
      <c r="J15879" t="n">
        <v>95.81999999999999</v>
      </c>
      <c r="K15879" t="n">
        <v>0</v>
      </c>
      <c r="L15879">
        <f>I15879*J15879*(1-K15879)</f>
        <v/>
      </c>
      <c r="M15879">
        <f>VLOOKUP(F15879,Products!A:D,4,FALSE)*I15879</f>
        <v/>
      </c>
      <c r="N15879">
        <f>L15879-M15879</f>
        <v/>
      </c>
    </row>
    <row r="15880">
      <c r="A15880" t="inlineStr">
        <is>
          <t>T1015878</t>
        </is>
      </c>
      <c r="B15880" t="inlineStr">
        <is>
          <t>2023-12-23</t>
        </is>
      </c>
      <c r="C15880" t="inlineStr">
        <is>
          <t>S008</t>
        </is>
      </c>
      <c r="D15880" t="inlineStr">
        <is>
          <t>Store_008</t>
        </is>
      </c>
      <c r="E15880" t="inlineStr">
        <is>
          <t>East</t>
        </is>
      </c>
      <c r="F15880" t="inlineStr">
        <is>
          <t>P0164</t>
        </is>
      </c>
      <c r="G15880" t="inlineStr">
        <is>
          <t>Prod_0164</t>
        </is>
      </c>
      <c r="H15880" t="inlineStr">
        <is>
          <t>Food</t>
        </is>
      </c>
      <c r="I15880" t="n">
        <v>8</v>
      </c>
      <c r="J15880" t="n">
        <v>737.9299999999999</v>
      </c>
      <c r="K15880" t="n">
        <v>0</v>
      </c>
      <c r="L15880">
        <f>I15880*J15880*(1-K15880)</f>
        <v/>
      </c>
      <c r="M15880">
        <f>VLOOKUP(F15880,Products!A:D,4,FALSE)*I15880</f>
        <v/>
      </c>
      <c r="N15880">
        <f>L15880-M15880</f>
        <v/>
      </c>
    </row>
    <row r="15881">
      <c r="A15881" t="inlineStr">
        <is>
          <t>T1015879</t>
        </is>
      </c>
      <c r="B15881" t="inlineStr">
        <is>
          <t>2025-06-07</t>
        </is>
      </c>
      <c r="C15881" t="inlineStr">
        <is>
          <t>S009</t>
        </is>
      </c>
      <c r="D15881" t="inlineStr">
        <is>
          <t>Store_009</t>
        </is>
      </c>
      <c r="E15881" t="inlineStr">
        <is>
          <t>Central</t>
        </is>
      </c>
      <c r="F15881" t="inlineStr">
        <is>
          <t>P0143</t>
        </is>
      </c>
      <c r="G15881" t="inlineStr">
        <is>
          <t>Prod_0143</t>
        </is>
      </c>
      <c r="H15881" t="inlineStr">
        <is>
          <t>Electronics</t>
        </is>
      </c>
      <c r="I15881" t="n">
        <v>2</v>
      </c>
      <c r="J15881" t="n">
        <v>277.68</v>
      </c>
      <c r="K15881" t="n">
        <v>0</v>
      </c>
      <c r="L15881">
        <f>I15881*J15881*(1-K15881)</f>
        <v/>
      </c>
      <c r="M15881">
        <f>VLOOKUP(F15881,Products!A:D,4,FALSE)*I15881</f>
        <v/>
      </c>
      <c r="N15881">
        <f>L15881-M15881</f>
        <v/>
      </c>
    </row>
    <row r="15882">
      <c r="A15882" t="inlineStr">
        <is>
          <t>T1015880</t>
        </is>
      </c>
      <c r="B15882" t="inlineStr">
        <is>
          <t>2024-01-25</t>
        </is>
      </c>
      <c r="C15882" t="inlineStr">
        <is>
          <t>S009</t>
        </is>
      </c>
      <c r="D15882" t="inlineStr">
        <is>
          <t>Store_009</t>
        </is>
      </c>
      <c r="E15882" t="inlineStr">
        <is>
          <t>Central</t>
        </is>
      </c>
      <c r="F15882" t="inlineStr">
        <is>
          <t>P0168</t>
        </is>
      </c>
      <c r="G15882" t="inlineStr">
        <is>
          <t>Prod_0168</t>
        </is>
      </c>
      <c r="H15882" t="inlineStr">
        <is>
          <t>Electronics</t>
        </is>
      </c>
      <c r="I15882" t="n">
        <v>5</v>
      </c>
      <c r="J15882" t="n">
        <v>64.81999999999999</v>
      </c>
      <c r="K15882" t="n">
        <v>0</v>
      </c>
      <c r="L15882">
        <f>I15882*J15882*(1-K15882)</f>
        <v/>
      </c>
      <c r="M15882">
        <f>VLOOKUP(F15882,Products!A:D,4,FALSE)*I15882</f>
        <v/>
      </c>
      <c r="N15882">
        <f>L15882-M15882</f>
        <v/>
      </c>
    </row>
    <row r="15883">
      <c r="A15883" t="inlineStr">
        <is>
          <t>T1015881</t>
        </is>
      </c>
      <c r="B15883" t="inlineStr">
        <is>
          <t>2025-09-06</t>
        </is>
      </c>
      <c r="C15883" t="inlineStr">
        <is>
          <t>S008</t>
        </is>
      </c>
      <c r="D15883" t="inlineStr">
        <is>
          <t>Store_008</t>
        </is>
      </c>
      <c r="E15883" t="inlineStr">
        <is>
          <t>East</t>
        </is>
      </c>
      <c r="F15883" t="inlineStr">
        <is>
          <t>P0073</t>
        </is>
      </c>
      <c r="G15883" t="inlineStr">
        <is>
          <t>Prod_0073</t>
        </is>
      </c>
      <c r="H15883" t="inlineStr">
        <is>
          <t>Food</t>
        </is>
      </c>
      <c r="I15883" t="n">
        <v>7</v>
      </c>
      <c r="J15883" t="n">
        <v>582.08</v>
      </c>
      <c r="K15883" t="n">
        <v>0</v>
      </c>
      <c r="L15883">
        <f>I15883*J15883*(1-K15883)</f>
        <v/>
      </c>
      <c r="M15883">
        <f>VLOOKUP(F15883,Products!A:D,4,FALSE)*I15883</f>
        <v/>
      </c>
      <c r="N15883">
        <f>L15883-M15883</f>
        <v/>
      </c>
    </row>
    <row r="15884">
      <c r="A15884" t="inlineStr">
        <is>
          <t>T1015882</t>
        </is>
      </c>
      <c r="B15884" t="inlineStr">
        <is>
          <t>2023-08-02</t>
        </is>
      </c>
      <c r="C15884" t="inlineStr">
        <is>
          <t>S028</t>
        </is>
      </c>
      <c r="D15884" t="inlineStr">
        <is>
          <t>Store_028</t>
        </is>
      </c>
      <c r="E15884" t="inlineStr">
        <is>
          <t>North</t>
        </is>
      </c>
      <c r="F15884" t="inlineStr">
        <is>
          <t>P0163</t>
        </is>
      </c>
      <c r="G15884" t="inlineStr">
        <is>
          <t>Prod_0163</t>
        </is>
      </c>
      <c r="H15884" t="inlineStr">
        <is>
          <t>Food</t>
        </is>
      </c>
      <c r="I15884" t="n">
        <v>6</v>
      </c>
      <c r="J15884" t="n">
        <v>680.59</v>
      </c>
      <c r="K15884" t="n">
        <v>0</v>
      </c>
      <c r="L15884">
        <f>I15884*J15884*(1-K15884)</f>
        <v/>
      </c>
      <c r="M15884">
        <f>VLOOKUP(F15884,Products!A:D,4,FALSE)*I15884</f>
        <v/>
      </c>
      <c r="N15884">
        <f>L15884-M15884</f>
        <v/>
      </c>
    </row>
    <row r="15885">
      <c r="A15885" t="inlineStr">
        <is>
          <t>T1015883</t>
        </is>
      </c>
      <c r="B15885" t="inlineStr">
        <is>
          <t>2023-06-01</t>
        </is>
      </c>
      <c r="C15885" t="inlineStr">
        <is>
          <t>S001</t>
        </is>
      </c>
      <c r="D15885" t="inlineStr">
        <is>
          <t>Store_001</t>
        </is>
      </c>
      <c r="E15885" t="inlineStr">
        <is>
          <t>West</t>
        </is>
      </c>
      <c r="F15885" t="inlineStr">
        <is>
          <t>P0054</t>
        </is>
      </c>
      <c r="G15885" t="inlineStr">
        <is>
          <t>Prod_0054</t>
        </is>
      </c>
      <c r="H15885" t="inlineStr">
        <is>
          <t>Food</t>
        </is>
      </c>
      <c r="I15885" t="n">
        <v>5</v>
      </c>
      <c r="J15885" t="n">
        <v>487.07</v>
      </c>
      <c r="K15885" t="n">
        <v>0</v>
      </c>
      <c r="L15885">
        <f>I15885*J15885*(1-K15885)</f>
        <v/>
      </c>
      <c r="M15885">
        <f>VLOOKUP(F15885,Products!A:D,4,FALSE)*I15885</f>
        <v/>
      </c>
      <c r="N15885">
        <f>L15885-M15885</f>
        <v/>
      </c>
    </row>
    <row r="15886">
      <c r="A15886" t="inlineStr">
        <is>
          <t>T1015884</t>
        </is>
      </c>
      <c r="B15886" t="inlineStr">
        <is>
          <t>2023-07-30</t>
        </is>
      </c>
      <c r="C15886" t="inlineStr">
        <is>
          <t>S002</t>
        </is>
      </c>
      <c r="D15886" t="inlineStr">
        <is>
          <t>Store_002</t>
        </is>
      </c>
      <c r="E15886" t="inlineStr">
        <is>
          <t>South</t>
        </is>
      </c>
      <c r="F15886" t="inlineStr">
        <is>
          <t>P0120</t>
        </is>
      </c>
      <c r="G15886" t="inlineStr">
        <is>
          <t>Prod_0120</t>
        </is>
      </c>
      <c r="H15886" t="inlineStr">
        <is>
          <t>Stationery</t>
        </is>
      </c>
      <c r="I15886" t="n">
        <v>3</v>
      </c>
      <c r="J15886" t="n">
        <v>578.66</v>
      </c>
      <c r="K15886" t="n">
        <v>0</v>
      </c>
      <c r="L15886">
        <f>I15886*J15886*(1-K15886)</f>
        <v/>
      </c>
      <c r="M15886">
        <f>VLOOKUP(F15886,Products!A:D,4,FALSE)*I15886</f>
        <v/>
      </c>
      <c r="N15886">
        <f>L15886-M15886</f>
        <v/>
      </c>
    </row>
    <row r="15887">
      <c r="A15887" t="inlineStr">
        <is>
          <t>T1015885</t>
        </is>
      </c>
      <c r="B15887" t="inlineStr">
        <is>
          <t>2023-06-30</t>
        </is>
      </c>
      <c r="C15887" t="inlineStr">
        <is>
          <t>S004</t>
        </is>
      </c>
      <c r="D15887" t="inlineStr">
        <is>
          <t>Store_004</t>
        </is>
      </c>
      <c r="E15887" t="inlineStr">
        <is>
          <t>Central</t>
        </is>
      </c>
      <c r="F15887" t="inlineStr">
        <is>
          <t>P0025</t>
        </is>
      </c>
      <c r="G15887" t="inlineStr">
        <is>
          <t>Prod_0025</t>
        </is>
      </c>
      <c r="H15887" t="inlineStr">
        <is>
          <t>Beverages</t>
        </is>
      </c>
      <c r="I15887" t="n">
        <v>3</v>
      </c>
      <c r="J15887" t="n">
        <v>406.8</v>
      </c>
      <c r="K15887" t="n">
        <v>0</v>
      </c>
      <c r="L15887">
        <f>I15887*J15887*(1-K15887)</f>
        <v/>
      </c>
      <c r="M15887">
        <f>VLOOKUP(F15887,Products!A:D,4,FALSE)*I15887</f>
        <v/>
      </c>
      <c r="N15887">
        <f>L15887-M15887</f>
        <v/>
      </c>
    </row>
    <row r="15888">
      <c r="A15888" t="inlineStr">
        <is>
          <t>T1015886</t>
        </is>
      </c>
      <c r="B15888" t="inlineStr">
        <is>
          <t>2024-10-05</t>
        </is>
      </c>
      <c r="C15888" t="inlineStr">
        <is>
          <t>S016</t>
        </is>
      </c>
      <c r="D15888" t="inlineStr">
        <is>
          <t>Store_016</t>
        </is>
      </c>
      <c r="E15888" t="inlineStr">
        <is>
          <t>West</t>
        </is>
      </c>
      <c r="F15888" t="inlineStr">
        <is>
          <t>P0028</t>
        </is>
      </c>
      <c r="G15888" t="inlineStr">
        <is>
          <t>Prod_0028</t>
        </is>
      </c>
      <c r="H15888" t="inlineStr">
        <is>
          <t>Food</t>
        </is>
      </c>
      <c r="I15888" t="n">
        <v>3</v>
      </c>
      <c r="J15888" t="n">
        <v>431.54</v>
      </c>
      <c r="K15888" t="n">
        <v>0.05</v>
      </c>
      <c r="L15888">
        <f>I15888*J15888*(1-K15888)</f>
        <v/>
      </c>
      <c r="M15888">
        <f>VLOOKUP(F15888,Products!A:D,4,FALSE)*I15888</f>
        <v/>
      </c>
      <c r="N15888">
        <f>L15888-M15888</f>
        <v/>
      </c>
    </row>
    <row r="15889">
      <c r="A15889" t="inlineStr">
        <is>
          <t>T1015887</t>
        </is>
      </c>
      <c r="B15889" t="inlineStr">
        <is>
          <t>2025-06-07</t>
        </is>
      </c>
      <c r="C15889" t="inlineStr">
        <is>
          <t>S021</t>
        </is>
      </c>
      <c r="D15889" t="inlineStr">
        <is>
          <t>Store_021</t>
        </is>
      </c>
      <c r="E15889" t="inlineStr">
        <is>
          <t>North</t>
        </is>
      </c>
      <c r="F15889" t="inlineStr">
        <is>
          <t>P0116</t>
        </is>
      </c>
      <c r="G15889" t="inlineStr">
        <is>
          <t>Prod_0116</t>
        </is>
      </c>
      <c r="H15889" t="inlineStr">
        <is>
          <t>Clothing</t>
        </is>
      </c>
      <c r="I15889" t="n">
        <v>5</v>
      </c>
      <c r="J15889" t="n">
        <v>972.53</v>
      </c>
      <c r="K15889" t="n">
        <v>0</v>
      </c>
      <c r="L15889">
        <f>I15889*J15889*(1-K15889)</f>
        <v/>
      </c>
      <c r="M15889">
        <f>VLOOKUP(F15889,Products!A:D,4,FALSE)*I15889</f>
        <v/>
      </c>
      <c r="N15889">
        <f>L15889-M15889</f>
        <v/>
      </c>
    </row>
    <row r="15890">
      <c r="A15890" t="inlineStr">
        <is>
          <t>T1015888</t>
        </is>
      </c>
      <c r="B15890" t="inlineStr">
        <is>
          <t>2024-09-19</t>
        </is>
      </c>
      <c r="C15890" t="inlineStr">
        <is>
          <t>S015</t>
        </is>
      </c>
      <c r="D15890" t="inlineStr">
        <is>
          <t>Store_015</t>
        </is>
      </c>
      <c r="E15890" t="inlineStr">
        <is>
          <t>North</t>
        </is>
      </c>
      <c r="F15890" t="inlineStr">
        <is>
          <t>P0185</t>
        </is>
      </c>
      <c r="G15890" t="inlineStr">
        <is>
          <t>Prod_0185</t>
        </is>
      </c>
      <c r="H15890" t="inlineStr">
        <is>
          <t>Food</t>
        </is>
      </c>
      <c r="I15890" t="n">
        <v>3</v>
      </c>
      <c r="J15890" t="n">
        <v>452.48</v>
      </c>
      <c r="K15890" t="n">
        <v>0</v>
      </c>
      <c r="L15890">
        <f>I15890*J15890*(1-K15890)</f>
        <v/>
      </c>
      <c r="M15890">
        <f>VLOOKUP(F15890,Products!A:D,4,FALSE)*I15890</f>
        <v/>
      </c>
      <c r="N15890">
        <f>L15890-M15890</f>
        <v/>
      </c>
    </row>
    <row r="15891">
      <c r="A15891" t="inlineStr">
        <is>
          <t>T1015889</t>
        </is>
      </c>
      <c r="B15891" t="inlineStr">
        <is>
          <t>2024-09-12</t>
        </is>
      </c>
      <c r="C15891" t="inlineStr">
        <is>
          <t>S037</t>
        </is>
      </c>
      <c r="D15891" t="inlineStr">
        <is>
          <t>Store_037</t>
        </is>
      </c>
      <c r="E15891" t="inlineStr">
        <is>
          <t>East</t>
        </is>
      </c>
      <c r="F15891" t="inlineStr">
        <is>
          <t>P0013</t>
        </is>
      </c>
      <c r="G15891" t="inlineStr">
        <is>
          <t>Prod_0013</t>
        </is>
      </c>
      <c r="H15891" t="inlineStr">
        <is>
          <t>Clothing</t>
        </is>
      </c>
      <c r="I15891" t="n">
        <v>3</v>
      </c>
      <c r="J15891" t="n">
        <v>62</v>
      </c>
      <c r="K15891" t="n">
        <v>0</v>
      </c>
      <c r="L15891">
        <f>I15891*J15891*(1-K15891)</f>
        <v/>
      </c>
      <c r="M15891">
        <f>VLOOKUP(F15891,Products!A:D,4,FALSE)*I15891</f>
        <v/>
      </c>
      <c r="N15891">
        <f>L15891-M15891</f>
        <v/>
      </c>
    </row>
    <row r="15892">
      <c r="A15892" t="inlineStr">
        <is>
          <t>T1015890</t>
        </is>
      </c>
      <c r="B15892" t="inlineStr">
        <is>
          <t>2025-02-01</t>
        </is>
      </c>
      <c r="C15892" t="inlineStr">
        <is>
          <t>S047</t>
        </is>
      </c>
      <c r="D15892" t="inlineStr">
        <is>
          <t>Store_047</t>
        </is>
      </c>
      <c r="E15892" t="inlineStr">
        <is>
          <t>North</t>
        </is>
      </c>
      <c r="F15892" t="inlineStr">
        <is>
          <t>P0064</t>
        </is>
      </c>
      <c r="G15892" t="inlineStr">
        <is>
          <t>Prod_0064</t>
        </is>
      </c>
      <c r="H15892" t="inlineStr">
        <is>
          <t>Beverages</t>
        </is>
      </c>
      <c r="I15892" t="n">
        <v>1</v>
      </c>
      <c r="J15892" t="n">
        <v>658.51</v>
      </c>
      <c r="K15892" t="n">
        <v>0</v>
      </c>
      <c r="L15892">
        <f>I15892*J15892*(1-K15892)</f>
        <v/>
      </c>
      <c r="M15892">
        <f>VLOOKUP(F15892,Products!A:D,4,FALSE)*I15892</f>
        <v/>
      </c>
      <c r="N15892">
        <f>L15892-M15892</f>
        <v/>
      </c>
    </row>
    <row r="15893">
      <c r="A15893" t="inlineStr">
        <is>
          <t>T1015891</t>
        </is>
      </c>
      <c r="B15893" t="inlineStr">
        <is>
          <t>2025-01-22</t>
        </is>
      </c>
      <c r="C15893" t="inlineStr">
        <is>
          <t>S010</t>
        </is>
      </c>
      <c r="D15893" t="inlineStr">
        <is>
          <t>Store_010</t>
        </is>
      </c>
      <c r="E15893" t="inlineStr">
        <is>
          <t>North</t>
        </is>
      </c>
      <c r="F15893" t="inlineStr">
        <is>
          <t>P0128</t>
        </is>
      </c>
      <c r="G15893" t="inlineStr">
        <is>
          <t>Prod_0128</t>
        </is>
      </c>
      <c r="H15893" t="inlineStr">
        <is>
          <t>Toys</t>
        </is>
      </c>
      <c r="I15893" t="n">
        <v>2</v>
      </c>
      <c r="J15893" t="n">
        <v>149.58</v>
      </c>
      <c r="K15893" t="n">
        <v>0</v>
      </c>
      <c r="L15893">
        <f>I15893*J15893*(1-K15893)</f>
        <v/>
      </c>
      <c r="M15893">
        <f>VLOOKUP(F15893,Products!A:D,4,FALSE)*I15893</f>
        <v/>
      </c>
      <c r="N15893">
        <f>L15893-M15893</f>
        <v/>
      </c>
    </row>
    <row r="15894">
      <c r="A15894" t="inlineStr">
        <is>
          <t>T1015892</t>
        </is>
      </c>
      <c r="B15894" t="inlineStr">
        <is>
          <t>2024-02-23</t>
        </is>
      </c>
      <c r="C15894" t="inlineStr">
        <is>
          <t>S008</t>
        </is>
      </c>
      <c r="D15894" t="inlineStr">
        <is>
          <t>Store_008</t>
        </is>
      </c>
      <c r="E15894" t="inlineStr">
        <is>
          <t>East</t>
        </is>
      </c>
      <c r="F15894" t="inlineStr">
        <is>
          <t>P0049</t>
        </is>
      </c>
      <c r="G15894" t="inlineStr">
        <is>
          <t>Prod_0049</t>
        </is>
      </c>
      <c r="H15894" t="inlineStr">
        <is>
          <t>Beverages</t>
        </is>
      </c>
      <c r="I15894" t="n">
        <v>6</v>
      </c>
      <c r="J15894" t="n">
        <v>180.35</v>
      </c>
      <c r="K15894" t="n">
        <v>0</v>
      </c>
      <c r="L15894">
        <f>I15894*J15894*(1-K15894)</f>
        <v/>
      </c>
      <c r="M15894">
        <f>VLOOKUP(F15894,Products!A:D,4,FALSE)*I15894</f>
        <v/>
      </c>
      <c r="N15894">
        <f>L15894-M15894</f>
        <v/>
      </c>
    </row>
    <row r="15895">
      <c r="A15895" t="inlineStr">
        <is>
          <t>T1015893</t>
        </is>
      </c>
      <c r="B15895" t="inlineStr">
        <is>
          <t>2023-09-22</t>
        </is>
      </c>
      <c r="C15895" t="inlineStr">
        <is>
          <t>S047</t>
        </is>
      </c>
      <c r="D15895" t="inlineStr">
        <is>
          <t>Store_047</t>
        </is>
      </c>
      <c r="E15895" t="inlineStr">
        <is>
          <t>North</t>
        </is>
      </c>
      <c r="F15895" t="inlineStr">
        <is>
          <t>P0199</t>
        </is>
      </c>
      <c r="G15895" t="inlineStr">
        <is>
          <t>Prod_0199</t>
        </is>
      </c>
      <c r="H15895" t="inlineStr">
        <is>
          <t>Beverages</t>
        </is>
      </c>
      <c r="I15895" t="n">
        <v>4</v>
      </c>
      <c r="J15895" t="n">
        <v>97.40000000000001</v>
      </c>
      <c r="K15895" t="n">
        <v>0</v>
      </c>
      <c r="L15895">
        <f>I15895*J15895*(1-K15895)</f>
        <v/>
      </c>
      <c r="M15895">
        <f>VLOOKUP(F15895,Products!A:D,4,FALSE)*I15895</f>
        <v/>
      </c>
      <c r="N15895">
        <f>L15895-M15895</f>
        <v/>
      </c>
    </row>
    <row r="15896">
      <c r="A15896" t="inlineStr">
        <is>
          <t>T1015894</t>
        </is>
      </c>
      <c r="B15896" t="inlineStr">
        <is>
          <t>2023-04-22</t>
        </is>
      </c>
      <c r="C15896" t="inlineStr">
        <is>
          <t>S004</t>
        </is>
      </c>
      <c r="D15896" t="inlineStr">
        <is>
          <t>Store_004</t>
        </is>
      </c>
      <c r="E15896" t="inlineStr">
        <is>
          <t>Central</t>
        </is>
      </c>
      <c r="F15896" t="inlineStr">
        <is>
          <t>P0127</t>
        </is>
      </c>
      <c r="G15896" t="inlineStr">
        <is>
          <t>Prod_0127</t>
        </is>
      </c>
      <c r="H15896" t="inlineStr">
        <is>
          <t>Toys</t>
        </is>
      </c>
      <c r="I15896" t="n">
        <v>2</v>
      </c>
      <c r="J15896" t="n">
        <v>823.63</v>
      </c>
      <c r="K15896" t="n">
        <v>0</v>
      </c>
      <c r="L15896">
        <f>I15896*J15896*(1-K15896)</f>
        <v/>
      </c>
      <c r="M15896">
        <f>VLOOKUP(F15896,Products!A:D,4,FALSE)*I15896</f>
        <v/>
      </c>
      <c r="N15896">
        <f>L15896-M15896</f>
        <v/>
      </c>
    </row>
    <row r="15897">
      <c r="A15897" t="inlineStr">
        <is>
          <t>T1015895</t>
        </is>
      </c>
      <c r="B15897" t="inlineStr">
        <is>
          <t>2023-12-30</t>
        </is>
      </c>
      <c r="C15897" t="inlineStr">
        <is>
          <t>S010</t>
        </is>
      </c>
      <c r="D15897" t="inlineStr">
        <is>
          <t>Store_010</t>
        </is>
      </c>
      <c r="E15897" t="inlineStr">
        <is>
          <t>North</t>
        </is>
      </c>
      <c r="F15897" t="inlineStr">
        <is>
          <t>P0050</t>
        </is>
      </c>
      <c r="G15897" t="inlineStr">
        <is>
          <t>Prod_0050</t>
        </is>
      </c>
      <c r="H15897" t="inlineStr">
        <is>
          <t>Household</t>
        </is>
      </c>
      <c r="I15897" t="n">
        <v>6</v>
      </c>
      <c r="J15897" t="n">
        <v>722.7</v>
      </c>
      <c r="K15897" t="n">
        <v>0.05</v>
      </c>
      <c r="L15897">
        <f>I15897*J15897*(1-K15897)</f>
        <v/>
      </c>
      <c r="M15897">
        <f>VLOOKUP(F15897,Products!A:D,4,FALSE)*I15897</f>
        <v/>
      </c>
      <c r="N15897">
        <f>L15897-M15897</f>
        <v/>
      </c>
    </row>
    <row r="15898">
      <c r="A15898" t="inlineStr">
        <is>
          <t>T1015896</t>
        </is>
      </c>
      <c r="B15898" t="inlineStr">
        <is>
          <t>2025-03-05</t>
        </is>
      </c>
      <c r="C15898" t="inlineStr">
        <is>
          <t>S014</t>
        </is>
      </c>
      <c r="D15898" t="inlineStr">
        <is>
          <t>Store_014</t>
        </is>
      </c>
      <c r="E15898" t="inlineStr">
        <is>
          <t>West</t>
        </is>
      </c>
      <c r="F15898" t="inlineStr">
        <is>
          <t>P0149</t>
        </is>
      </c>
      <c r="G15898" t="inlineStr">
        <is>
          <t>Prod_0149</t>
        </is>
      </c>
      <c r="H15898" t="inlineStr">
        <is>
          <t>Toys</t>
        </is>
      </c>
      <c r="I15898" t="n">
        <v>1</v>
      </c>
      <c r="J15898" t="n">
        <v>59.63</v>
      </c>
      <c r="K15898" t="n">
        <v>0</v>
      </c>
      <c r="L15898">
        <f>I15898*J15898*(1-K15898)</f>
        <v/>
      </c>
      <c r="M15898">
        <f>VLOOKUP(F15898,Products!A:D,4,FALSE)*I15898</f>
        <v/>
      </c>
      <c r="N15898">
        <f>L15898-M15898</f>
        <v/>
      </c>
    </row>
    <row r="15899">
      <c r="A15899" t="inlineStr">
        <is>
          <t>T1015897</t>
        </is>
      </c>
      <c r="B15899" t="inlineStr">
        <is>
          <t>2024-07-09</t>
        </is>
      </c>
      <c r="C15899" t="inlineStr">
        <is>
          <t>S013</t>
        </is>
      </c>
      <c r="D15899" t="inlineStr">
        <is>
          <t>Store_013</t>
        </is>
      </c>
      <c r="E15899" t="inlineStr">
        <is>
          <t>North</t>
        </is>
      </c>
      <c r="F15899" t="inlineStr">
        <is>
          <t>P0011</t>
        </is>
      </c>
      <c r="G15899" t="inlineStr">
        <is>
          <t>Prod_0011</t>
        </is>
      </c>
      <c r="H15899" t="inlineStr">
        <is>
          <t>Household</t>
        </is>
      </c>
      <c r="I15899" t="n">
        <v>9</v>
      </c>
      <c r="J15899" t="n">
        <v>278.64</v>
      </c>
      <c r="K15899" t="n">
        <v>0.05</v>
      </c>
      <c r="L15899">
        <f>I15899*J15899*(1-K15899)</f>
        <v/>
      </c>
      <c r="M15899">
        <f>VLOOKUP(F15899,Products!A:D,4,FALSE)*I15899</f>
        <v/>
      </c>
      <c r="N15899">
        <f>L15899-M15899</f>
        <v/>
      </c>
    </row>
    <row r="15900">
      <c r="A15900" t="inlineStr">
        <is>
          <t>T1015898</t>
        </is>
      </c>
      <c r="B15900" t="inlineStr">
        <is>
          <t>2024-09-26</t>
        </is>
      </c>
      <c r="C15900" t="inlineStr">
        <is>
          <t>S032</t>
        </is>
      </c>
      <c r="D15900" t="inlineStr">
        <is>
          <t>Store_032</t>
        </is>
      </c>
      <c r="E15900" t="inlineStr">
        <is>
          <t>Central</t>
        </is>
      </c>
      <c r="F15900" t="inlineStr">
        <is>
          <t>P0150</t>
        </is>
      </c>
      <c r="G15900" t="inlineStr">
        <is>
          <t>Prod_0150</t>
        </is>
      </c>
      <c r="H15900" t="inlineStr">
        <is>
          <t>Clothing</t>
        </is>
      </c>
      <c r="I15900" t="n">
        <v>7</v>
      </c>
      <c r="J15900" t="n">
        <v>330.78</v>
      </c>
      <c r="K15900" t="n">
        <v>0.05</v>
      </c>
      <c r="L15900">
        <f>I15900*J15900*(1-K15900)</f>
        <v/>
      </c>
      <c r="M15900">
        <f>VLOOKUP(F15900,Products!A:D,4,FALSE)*I15900</f>
        <v/>
      </c>
      <c r="N15900">
        <f>L15900-M15900</f>
        <v/>
      </c>
    </row>
    <row r="15901">
      <c r="A15901" t="inlineStr">
        <is>
          <t>T1015899</t>
        </is>
      </c>
      <c r="B15901" t="inlineStr">
        <is>
          <t>2023-03-15</t>
        </is>
      </c>
      <c r="C15901" t="inlineStr">
        <is>
          <t>S039</t>
        </is>
      </c>
      <c r="D15901" t="inlineStr">
        <is>
          <t>Store_039</t>
        </is>
      </c>
      <c r="E15901" t="inlineStr">
        <is>
          <t>North</t>
        </is>
      </c>
      <c r="F15901" t="inlineStr">
        <is>
          <t>P0117</t>
        </is>
      </c>
      <c r="G15901" t="inlineStr">
        <is>
          <t>Prod_0117</t>
        </is>
      </c>
      <c r="H15901" t="inlineStr">
        <is>
          <t>Electronics</t>
        </is>
      </c>
      <c r="I15901" t="n">
        <v>3</v>
      </c>
      <c r="J15901" t="n">
        <v>423.14</v>
      </c>
      <c r="K15901" t="n">
        <v>0</v>
      </c>
      <c r="L15901">
        <f>I15901*J15901*(1-K15901)</f>
        <v/>
      </c>
      <c r="M15901">
        <f>VLOOKUP(F15901,Products!A:D,4,FALSE)*I15901</f>
        <v/>
      </c>
      <c r="N15901">
        <f>L15901-M15901</f>
        <v/>
      </c>
    </row>
    <row r="15902">
      <c r="A15902" t="inlineStr">
        <is>
          <t>T1015900</t>
        </is>
      </c>
      <c r="B15902" t="inlineStr">
        <is>
          <t>2023-09-08</t>
        </is>
      </c>
      <c r="C15902" t="inlineStr">
        <is>
          <t>S012</t>
        </is>
      </c>
      <c r="D15902" t="inlineStr">
        <is>
          <t>Store_012</t>
        </is>
      </c>
      <c r="E15902" t="inlineStr">
        <is>
          <t>South</t>
        </is>
      </c>
      <c r="F15902" t="inlineStr">
        <is>
          <t>P0159</t>
        </is>
      </c>
      <c r="G15902" t="inlineStr">
        <is>
          <t>Prod_0159</t>
        </is>
      </c>
      <c r="H15902" t="inlineStr">
        <is>
          <t>Electronics</t>
        </is>
      </c>
      <c r="I15902" t="n">
        <v>5</v>
      </c>
      <c r="J15902" t="n">
        <v>456.68</v>
      </c>
      <c r="K15902" t="n">
        <v>0.05</v>
      </c>
      <c r="L15902">
        <f>I15902*J15902*(1-K15902)</f>
        <v/>
      </c>
      <c r="M15902">
        <f>VLOOKUP(F15902,Products!A:D,4,FALSE)*I15902</f>
        <v/>
      </c>
      <c r="N15902">
        <f>L15902-M15902</f>
        <v/>
      </c>
    </row>
    <row r="15903">
      <c r="A15903" t="inlineStr">
        <is>
          <t>T1015901</t>
        </is>
      </c>
      <c r="B15903" t="inlineStr">
        <is>
          <t>2024-01-11</t>
        </is>
      </c>
      <c r="C15903" t="inlineStr">
        <is>
          <t>S035</t>
        </is>
      </c>
      <c r="D15903" t="inlineStr">
        <is>
          <t>Store_035</t>
        </is>
      </c>
      <c r="E15903" t="inlineStr">
        <is>
          <t>Central</t>
        </is>
      </c>
      <c r="F15903" t="inlineStr">
        <is>
          <t>P0089</t>
        </is>
      </c>
      <c r="G15903" t="inlineStr">
        <is>
          <t>Prod_0089</t>
        </is>
      </c>
      <c r="H15903" t="inlineStr">
        <is>
          <t>Stationery</t>
        </is>
      </c>
      <c r="I15903" t="n">
        <v>5</v>
      </c>
      <c r="J15903" t="n">
        <v>732.13</v>
      </c>
      <c r="K15903" t="n">
        <v>0</v>
      </c>
      <c r="L15903">
        <f>I15903*J15903*(1-K15903)</f>
        <v/>
      </c>
      <c r="M15903">
        <f>VLOOKUP(F15903,Products!A:D,4,FALSE)*I15903</f>
        <v/>
      </c>
      <c r="N15903">
        <f>L15903-M15903</f>
        <v/>
      </c>
    </row>
    <row r="15904">
      <c r="A15904" t="inlineStr">
        <is>
          <t>T1015902</t>
        </is>
      </c>
      <c r="B15904" t="inlineStr">
        <is>
          <t>2023-03-23</t>
        </is>
      </c>
      <c r="C15904" t="inlineStr">
        <is>
          <t>S014</t>
        </is>
      </c>
      <c r="D15904" t="inlineStr">
        <is>
          <t>Store_014</t>
        </is>
      </c>
      <c r="E15904" t="inlineStr">
        <is>
          <t>West</t>
        </is>
      </c>
      <c r="F15904" t="inlineStr">
        <is>
          <t>P0167</t>
        </is>
      </c>
      <c r="G15904" t="inlineStr">
        <is>
          <t>Prod_0167</t>
        </is>
      </c>
      <c r="H15904" t="inlineStr">
        <is>
          <t>Beverages</t>
        </is>
      </c>
      <c r="I15904" t="n">
        <v>1</v>
      </c>
      <c r="J15904" t="n">
        <v>535.61</v>
      </c>
      <c r="K15904" t="n">
        <v>0.05</v>
      </c>
      <c r="L15904">
        <f>I15904*J15904*(1-K15904)</f>
        <v/>
      </c>
      <c r="M15904">
        <f>VLOOKUP(F15904,Products!A:D,4,FALSE)*I15904</f>
        <v/>
      </c>
      <c r="N15904">
        <f>L15904-M15904</f>
        <v/>
      </c>
    </row>
    <row r="15905">
      <c r="A15905" t="inlineStr">
        <is>
          <t>T1015903</t>
        </is>
      </c>
      <c r="B15905" t="inlineStr">
        <is>
          <t>2024-03-23</t>
        </is>
      </c>
      <c r="C15905" t="inlineStr">
        <is>
          <t>S030</t>
        </is>
      </c>
      <c r="D15905" t="inlineStr">
        <is>
          <t>Store_030</t>
        </is>
      </c>
      <c r="E15905" t="inlineStr">
        <is>
          <t>North</t>
        </is>
      </c>
      <c r="F15905" t="inlineStr">
        <is>
          <t>P0052</t>
        </is>
      </c>
      <c r="G15905" t="inlineStr">
        <is>
          <t>Prod_0052</t>
        </is>
      </c>
      <c r="H15905" t="inlineStr">
        <is>
          <t>Clothing</t>
        </is>
      </c>
      <c r="I15905" t="n">
        <v>7</v>
      </c>
      <c r="J15905" t="n">
        <v>46.67</v>
      </c>
      <c r="K15905" t="n">
        <v>0</v>
      </c>
      <c r="L15905">
        <f>I15905*J15905*(1-K15905)</f>
        <v/>
      </c>
      <c r="M15905">
        <f>VLOOKUP(F15905,Products!A:D,4,FALSE)*I15905</f>
        <v/>
      </c>
      <c r="N15905">
        <f>L15905-M15905</f>
        <v/>
      </c>
    </row>
    <row r="15906">
      <c r="A15906" t="inlineStr">
        <is>
          <t>T1015904</t>
        </is>
      </c>
      <c r="B15906" t="inlineStr">
        <is>
          <t>2024-05-12</t>
        </is>
      </c>
      <c r="C15906" t="inlineStr">
        <is>
          <t>S008</t>
        </is>
      </c>
      <c r="D15906" t="inlineStr">
        <is>
          <t>Store_008</t>
        </is>
      </c>
      <c r="E15906" t="inlineStr">
        <is>
          <t>East</t>
        </is>
      </c>
      <c r="F15906" t="inlineStr">
        <is>
          <t>P0006</t>
        </is>
      </c>
      <c r="G15906" t="inlineStr">
        <is>
          <t>Prod_0006</t>
        </is>
      </c>
      <c r="H15906" t="inlineStr">
        <is>
          <t>Food</t>
        </is>
      </c>
      <c r="I15906" t="n">
        <v>7</v>
      </c>
      <c r="J15906" t="n">
        <v>827.9</v>
      </c>
      <c r="K15906" t="n">
        <v>0.05</v>
      </c>
      <c r="L15906">
        <f>I15906*J15906*(1-K15906)</f>
        <v/>
      </c>
      <c r="M15906">
        <f>VLOOKUP(F15906,Products!A:D,4,FALSE)*I15906</f>
        <v/>
      </c>
      <c r="N15906">
        <f>L15906-M15906</f>
        <v/>
      </c>
    </row>
    <row r="15907">
      <c r="A15907" t="inlineStr">
        <is>
          <t>T1015905</t>
        </is>
      </c>
      <c r="B15907" t="inlineStr">
        <is>
          <t>2025-07-26</t>
        </is>
      </c>
      <c r="C15907" t="inlineStr">
        <is>
          <t>S002</t>
        </is>
      </c>
      <c r="D15907" t="inlineStr">
        <is>
          <t>Store_002</t>
        </is>
      </c>
      <c r="E15907" t="inlineStr">
        <is>
          <t>South</t>
        </is>
      </c>
      <c r="F15907" t="inlineStr">
        <is>
          <t>P0118</t>
        </is>
      </c>
      <c r="G15907" t="inlineStr">
        <is>
          <t>Prod_0118</t>
        </is>
      </c>
      <c r="H15907" t="inlineStr">
        <is>
          <t>Toys</t>
        </is>
      </c>
      <c r="I15907" t="n">
        <v>8</v>
      </c>
      <c r="J15907" t="n">
        <v>920.54</v>
      </c>
      <c r="K15907" t="n">
        <v>0.1</v>
      </c>
      <c r="L15907">
        <f>I15907*J15907*(1-K15907)</f>
        <v/>
      </c>
      <c r="M15907">
        <f>VLOOKUP(F15907,Products!A:D,4,FALSE)*I15907</f>
        <v/>
      </c>
      <c r="N15907">
        <f>L15907-M15907</f>
        <v/>
      </c>
    </row>
    <row r="15908">
      <c r="A15908" t="inlineStr">
        <is>
          <t>T1015906</t>
        </is>
      </c>
      <c r="B15908" t="inlineStr">
        <is>
          <t>2023-12-25</t>
        </is>
      </c>
      <c r="C15908" t="inlineStr">
        <is>
          <t>S044</t>
        </is>
      </c>
      <c r="D15908" t="inlineStr">
        <is>
          <t>Store_044</t>
        </is>
      </c>
      <c r="E15908" t="inlineStr">
        <is>
          <t>North</t>
        </is>
      </c>
      <c r="F15908" t="inlineStr">
        <is>
          <t>P0048</t>
        </is>
      </c>
      <c r="G15908" t="inlineStr">
        <is>
          <t>Prod_0048</t>
        </is>
      </c>
      <c r="H15908" t="inlineStr">
        <is>
          <t>Toys</t>
        </is>
      </c>
      <c r="I15908" t="n">
        <v>6</v>
      </c>
      <c r="J15908" t="n">
        <v>239.19</v>
      </c>
      <c r="K15908" t="n">
        <v>0</v>
      </c>
      <c r="L15908">
        <f>I15908*J15908*(1-K15908)</f>
        <v/>
      </c>
      <c r="M15908">
        <f>VLOOKUP(F15908,Products!A:D,4,FALSE)*I15908</f>
        <v/>
      </c>
      <c r="N15908">
        <f>L15908-M15908</f>
        <v/>
      </c>
    </row>
    <row r="15909">
      <c r="A15909" t="inlineStr">
        <is>
          <t>T1015907</t>
        </is>
      </c>
      <c r="B15909" t="inlineStr">
        <is>
          <t>2025-08-07</t>
        </is>
      </c>
      <c r="C15909" t="inlineStr">
        <is>
          <t>S014</t>
        </is>
      </c>
      <c r="D15909" t="inlineStr">
        <is>
          <t>Store_014</t>
        </is>
      </c>
      <c r="E15909" t="inlineStr">
        <is>
          <t>West</t>
        </is>
      </c>
      <c r="F15909" t="inlineStr">
        <is>
          <t>P0050</t>
        </is>
      </c>
      <c r="G15909" t="inlineStr">
        <is>
          <t>Prod_0050</t>
        </is>
      </c>
      <c r="H15909" t="inlineStr">
        <is>
          <t>Household</t>
        </is>
      </c>
      <c r="I15909" t="n">
        <v>5</v>
      </c>
      <c r="J15909" t="n">
        <v>551.6</v>
      </c>
      <c r="K15909" t="n">
        <v>0</v>
      </c>
      <c r="L15909">
        <f>I15909*J15909*(1-K15909)</f>
        <v/>
      </c>
      <c r="M15909">
        <f>VLOOKUP(F15909,Products!A:D,4,FALSE)*I15909</f>
        <v/>
      </c>
      <c r="N15909">
        <f>L15909-M15909</f>
        <v/>
      </c>
    </row>
    <row r="15910">
      <c r="A15910" t="inlineStr">
        <is>
          <t>T1015908</t>
        </is>
      </c>
      <c r="B15910" t="inlineStr">
        <is>
          <t>2023-04-01</t>
        </is>
      </c>
      <c r="C15910" t="inlineStr">
        <is>
          <t>S014</t>
        </is>
      </c>
      <c r="D15910" t="inlineStr">
        <is>
          <t>Store_014</t>
        </is>
      </c>
      <c r="E15910" t="inlineStr">
        <is>
          <t>West</t>
        </is>
      </c>
      <c r="F15910" t="inlineStr">
        <is>
          <t>P0108</t>
        </is>
      </c>
      <c r="G15910" t="inlineStr">
        <is>
          <t>Prod_0108</t>
        </is>
      </c>
      <c r="H15910" t="inlineStr">
        <is>
          <t>Stationery</t>
        </is>
      </c>
      <c r="I15910" t="n">
        <v>5</v>
      </c>
      <c r="J15910" t="n">
        <v>502.4</v>
      </c>
      <c r="K15910" t="n">
        <v>0</v>
      </c>
      <c r="L15910">
        <f>I15910*J15910*(1-K15910)</f>
        <v/>
      </c>
      <c r="M15910">
        <f>VLOOKUP(F15910,Products!A:D,4,FALSE)*I15910</f>
        <v/>
      </c>
      <c r="N15910">
        <f>L15910-M15910</f>
        <v/>
      </c>
    </row>
    <row r="15911">
      <c r="A15911" t="inlineStr">
        <is>
          <t>T1015909</t>
        </is>
      </c>
      <c r="B15911" t="inlineStr">
        <is>
          <t>2023-01-25</t>
        </is>
      </c>
      <c r="C15911" t="inlineStr">
        <is>
          <t>S048</t>
        </is>
      </c>
      <c r="D15911" t="inlineStr">
        <is>
          <t>Store_048</t>
        </is>
      </c>
      <c r="E15911" t="inlineStr">
        <is>
          <t>South</t>
        </is>
      </c>
      <c r="F15911" t="inlineStr">
        <is>
          <t>P0030</t>
        </is>
      </c>
      <c r="G15911" t="inlineStr">
        <is>
          <t>Prod_0030</t>
        </is>
      </c>
      <c r="H15911" t="inlineStr">
        <is>
          <t>Household</t>
        </is>
      </c>
      <c r="I15911" t="n">
        <v>5</v>
      </c>
      <c r="J15911" t="n">
        <v>840.73</v>
      </c>
      <c r="K15911" t="n">
        <v>0</v>
      </c>
      <c r="L15911">
        <f>I15911*J15911*(1-K15911)</f>
        <v/>
      </c>
      <c r="M15911">
        <f>VLOOKUP(F15911,Products!A:D,4,FALSE)*I15911</f>
        <v/>
      </c>
      <c r="N15911">
        <f>L15911-M15911</f>
        <v/>
      </c>
    </row>
    <row r="15912">
      <c r="A15912" t="inlineStr">
        <is>
          <t>T1015910</t>
        </is>
      </c>
      <c r="B15912" t="inlineStr">
        <is>
          <t>2024-06-22</t>
        </is>
      </c>
      <c r="C15912" t="inlineStr">
        <is>
          <t>S001</t>
        </is>
      </c>
      <c r="D15912" t="inlineStr">
        <is>
          <t>Store_001</t>
        </is>
      </c>
      <c r="E15912" t="inlineStr">
        <is>
          <t>West</t>
        </is>
      </c>
      <c r="F15912" t="inlineStr">
        <is>
          <t>P0030</t>
        </is>
      </c>
      <c r="G15912" t="inlineStr">
        <is>
          <t>Prod_0030</t>
        </is>
      </c>
      <c r="H15912" t="inlineStr">
        <is>
          <t>Household</t>
        </is>
      </c>
      <c r="I15912" t="n">
        <v>7</v>
      </c>
      <c r="J15912" t="n">
        <v>689.26</v>
      </c>
      <c r="K15912" t="n">
        <v>0</v>
      </c>
      <c r="L15912">
        <f>I15912*J15912*(1-K15912)</f>
        <v/>
      </c>
      <c r="M15912">
        <f>VLOOKUP(F15912,Products!A:D,4,FALSE)*I15912</f>
        <v/>
      </c>
      <c r="N15912">
        <f>L15912-M15912</f>
        <v/>
      </c>
    </row>
    <row r="15913">
      <c r="A15913" t="inlineStr">
        <is>
          <t>T1015911</t>
        </is>
      </c>
      <c r="B15913" t="inlineStr">
        <is>
          <t>2024-09-26</t>
        </is>
      </c>
      <c r="C15913" t="inlineStr">
        <is>
          <t>S008</t>
        </is>
      </c>
      <c r="D15913" t="inlineStr">
        <is>
          <t>Store_008</t>
        </is>
      </c>
      <c r="E15913" t="inlineStr">
        <is>
          <t>East</t>
        </is>
      </c>
      <c r="F15913" t="inlineStr">
        <is>
          <t>P0169</t>
        </is>
      </c>
      <c r="G15913" t="inlineStr">
        <is>
          <t>Prod_0169</t>
        </is>
      </c>
      <c r="H15913" t="inlineStr">
        <is>
          <t>Beverages</t>
        </is>
      </c>
      <c r="I15913" t="n">
        <v>8</v>
      </c>
      <c r="J15913" t="n">
        <v>803.92</v>
      </c>
      <c r="K15913" t="n">
        <v>0</v>
      </c>
      <c r="L15913">
        <f>I15913*J15913*(1-K15913)</f>
        <v/>
      </c>
      <c r="M15913">
        <f>VLOOKUP(F15913,Products!A:D,4,FALSE)*I15913</f>
        <v/>
      </c>
      <c r="N15913">
        <f>L15913-M15913</f>
        <v/>
      </c>
    </row>
    <row r="15914">
      <c r="A15914" t="inlineStr">
        <is>
          <t>T1015912</t>
        </is>
      </c>
      <c r="B15914" t="inlineStr">
        <is>
          <t>2025-01-17</t>
        </is>
      </c>
      <c r="C15914" t="inlineStr">
        <is>
          <t>S020</t>
        </is>
      </c>
      <c r="D15914" t="inlineStr">
        <is>
          <t>Store_020</t>
        </is>
      </c>
      <c r="E15914" t="inlineStr">
        <is>
          <t>West</t>
        </is>
      </c>
      <c r="F15914" t="inlineStr">
        <is>
          <t>P0058</t>
        </is>
      </c>
      <c r="G15914" t="inlineStr">
        <is>
          <t>Prod_0058</t>
        </is>
      </c>
      <c r="H15914" t="inlineStr">
        <is>
          <t>Stationery</t>
        </is>
      </c>
      <c r="I15914" t="n">
        <v>3</v>
      </c>
      <c r="J15914" t="n">
        <v>586.27</v>
      </c>
      <c r="K15914" t="n">
        <v>0</v>
      </c>
      <c r="L15914">
        <f>I15914*J15914*(1-K15914)</f>
        <v/>
      </c>
      <c r="M15914">
        <f>VLOOKUP(F15914,Products!A:D,4,FALSE)*I15914</f>
        <v/>
      </c>
      <c r="N15914">
        <f>L15914-M15914</f>
        <v/>
      </c>
    </row>
    <row r="15915">
      <c r="A15915" t="inlineStr">
        <is>
          <t>T1015913</t>
        </is>
      </c>
      <c r="B15915" t="inlineStr">
        <is>
          <t>2023-02-08</t>
        </is>
      </c>
      <c r="C15915" t="inlineStr">
        <is>
          <t>S033</t>
        </is>
      </c>
      <c r="D15915" t="inlineStr">
        <is>
          <t>Store_033</t>
        </is>
      </c>
      <c r="E15915" t="inlineStr">
        <is>
          <t>North</t>
        </is>
      </c>
      <c r="F15915" t="inlineStr">
        <is>
          <t>P0092</t>
        </is>
      </c>
      <c r="G15915" t="inlineStr">
        <is>
          <t>Prod_0092</t>
        </is>
      </c>
      <c r="H15915" t="inlineStr">
        <is>
          <t>Household</t>
        </is>
      </c>
      <c r="I15915" t="n">
        <v>3</v>
      </c>
      <c r="J15915" t="n">
        <v>208.03</v>
      </c>
      <c r="K15915" t="n">
        <v>0</v>
      </c>
      <c r="L15915">
        <f>I15915*J15915*(1-K15915)</f>
        <v/>
      </c>
      <c r="M15915">
        <f>VLOOKUP(F15915,Products!A:D,4,FALSE)*I15915</f>
        <v/>
      </c>
      <c r="N15915">
        <f>L15915-M15915</f>
        <v/>
      </c>
    </row>
    <row r="15916">
      <c r="A15916" t="inlineStr">
        <is>
          <t>T1015914</t>
        </is>
      </c>
      <c r="B15916" t="inlineStr">
        <is>
          <t>2023-07-05</t>
        </is>
      </c>
      <c r="C15916" t="inlineStr">
        <is>
          <t>S035</t>
        </is>
      </c>
      <c r="D15916" t="inlineStr">
        <is>
          <t>Store_035</t>
        </is>
      </c>
      <c r="E15916" t="inlineStr">
        <is>
          <t>Central</t>
        </is>
      </c>
      <c r="F15916" t="inlineStr">
        <is>
          <t>P0068</t>
        </is>
      </c>
      <c r="G15916" t="inlineStr">
        <is>
          <t>Prod_0068</t>
        </is>
      </c>
      <c r="H15916" t="inlineStr">
        <is>
          <t>Household</t>
        </is>
      </c>
      <c r="I15916" t="n">
        <v>7</v>
      </c>
      <c r="J15916" t="n">
        <v>252.16</v>
      </c>
      <c r="K15916" t="n">
        <v>0.05</v>
      </c>
      <c r="L15916">
        <f>I15916*J15916*(1-K15916)</f>
        <v/>
      </c>
      <c r="M15916">
        <f>VLOOKUP(F15916,Products!A:D,4,FALSE)*I15916</f>
        <v/>
      </c>
      <c r="N15916">
        <f>L15916-M15916</f>
        <v/>
      </c>
    </row>
    <row r="15917">
      <c r="A15917" t="inlineStr">
        <is>
          <t>T1015915</t>
        </is>
      </c>
      <c r="B15917" t="inlineStr">
        <is>
          <t>2023-01-23</t>
        </is>
      </c>
      <c r="C15917" t="inlineStr">
        <is>
          <t>S037</t>
        </is>
      </c>
      <c r="D15917" t="inlineStr">
        <is>
          <t>Store_037</t>
        </is>
      </c>
      <c r="E15917" t="inlineStr">
        <is>
          <t>East</t>
        </is>
      </c>
      <c r="F15917" t="inlineStr">
        <is>
          <t>P0074</t>
        </is>
      </c>
      <c r="G15917" t="inlineStr">
        <is>
          <t>Prod_0074</t>
        </is>
      </c>
      <c r="H15917" t="inlineStr">
        <is>
          <t>Food</t>
        </is>
      </c>
      <c r="I15917" t="n">
        <v>9</v>
      </c>
      <c r="J15917" t="n">
        <v>1056.08</v>
      </c>
      <c r="K15917" t="n">
        <v>0</v>
      </c>
      <c r="L15917">
        <f>I15917*J15917*(1-K15917)</f>
        <v/>
      </c>
      <c r="M15917">
        <f>VLOOKUP(F15917,Products!A:D,4,FALSE)*I15917</f>
        <v/>
      </c>
      <c r="N15917">
        <f>L15917-M15917</f>
        <v/>
      </c>
    </row>
    <row r="15918">
      <c r="A15918" t="inlineStr">
        <is>
          <t>T1015916</t>
        </is>
      </c>
      <c r="B15918" t="inlineStr">
        <is>
          <t>2023-08-06</t>
        </is>
      </c>
      <c r="C15918" t="inlineStr">
        <is>
          <t>S003</t>
        </is>
      </c>
      <c r="D15918" t="inlineStr">
        <is>
          <t>Store_003</t>
        </is>
      </c>
      <c r="E15918" t="inlineStr">
        <is>
          <t>North</t>
        </is>
      </c>
      <c r="F15918" t="inlineStr">
        <is>
          <t>P0169</t>
        </is>
      </c>
      <c r="G15918" t="inlineStr">
        <is>
          <t>Prod_0169</t>
        </is>
      </c>
      <c r="H15918" t="inlineStr">
        <is>
          <t>Beverages</t>
        </is>
      </c>
      <c r="I15918" t="n">
        <v>1</v>
      </c>
      <c r="J15918" t="n">
        <v>752.24</v>
      </c>
      <c r="K15918" t="n">
        <v>0.05</v>
      </c>
      <c r="L15918">
        <f>I15918*J15918*(1-K15918)</f>
        <v/>
      </c>
      <c r="M15918">
        <f>VLOOKUP(F15918,Products!A:D,4,FALSE)*I15918</f>
        <v/>
      </c>
      <c r="N15918">
        <f>L15918-M15918</f>
        <v/>
      </c>
    </row>
    <row r="15919">
      <c r="A15919" t="inlineStr">
        <is>
          <t>T1015917</t>
        </is>
      </c>
      <c r="B15919" t="inlineStr">
        <is>
          <t>2024-09-06</t>
        </is>
      </c>
      <c r="C15919" t="inlineStr">
        <is>
          <t>S040</t>
        </is>
      </c>
      <c r="D15919" t="inlineStr">
        <is>
          <t>Store_040</t>
        </is>
      </c>
      <c r="E15919" t="inlineStr">
        <is>
          <t>Central</t>
        </is>
      </c>
      <c r="F15919" t="inlineStr">
        <is>
          <t>P0084</t>
        </is>
      </c>
      <c r="G15919" t="inlineStr">
        <is>
          <t>Prod_0084</t>
        </is>
      </c>
      <c r="H15919" t="inlineStr">
        <is>
          <t>Beverages</t>
        </is>
      </c>
      <c r="I15919" t="n">
        <v>7</v>
      </c>
      <c r="J15919" t="n">
        <v>780.41</v>
      </c>
      <c r="K15919" t="n">
        <v>0.05</v>
      </c>
      <c r="L15919">
        <f>I15919*J15919*(1-K15919)</f>
        <v/>
      </c>
      <c r="M15919">
        <f>VLOOKUP(F15919,Products!A:D,4,FALSE)*I15919</f>
        <v/>
      </c>
      <c r="N15919">
        <f>L15919-M15919</f>
        <v/>
      </c>
    </row>
    <row r="15920">
      <c r="A15920" t="inlineStr">
        <is>
          <t>T1015918</t>
        </is>
      </c>
      <c r="B15920" t="inlineStr">
        <is>
          <t>2024-06-08</t>
        </is>
      </c>
      <c r="C15920" t="inlineStr">
        <is>
          <t>S035</t>
        </is>
      </c>
      <c r="D15920" t="inlineStr">
        <is>
          <t>Store_035</t>
        </is>
      </c>
      <c r="E15920" t="inlineStr">
        <is>
          <t>Central</t>
        </is>
      </c>
      <c r="F15920" t="inlineStr">
        <is>
          <t>P0141</t>
        </is>
      </c>
      <c r="G15920" t="inlineStr">
        <is>
          <t>Prod_0141</t>
        </is>
      </c>
      <c r="H15920" t="inlineStr">
        <is>
          <t>Food</t>
        </is>
      </c>
      <c r="I15920" t="n">
        <v>2</v>
      </c>
      <c r="J15920" t="n">
        <v>860.4299999999999</v>
      </c>
      <c r="K15920" t="n">
        <v>0</v>
      </c>
      <c r="L15920">
        <f>I15920*J15920*(1-K15920)</f>
        <v/>
      </c>
      <c r="M15920">
        <f>VLOOKUP(F15920,Products!A:D,4,FALSE)*I15920</f>
        <v/>
      </c>
      <c r="N15920">
        <f>L15920-M15920</f>
        <v/>
      </c>
    </row>
    <row r="15921">
      <c r="A15921" t="inlineStr">
        <is>
          <t>T1015919</t>
        </is>
      </c>
      <c r="B15921" t="inlineStr">
        <is>
          <t>2023-12-11</t>
        </is>
      </c>
      <c r="C15921" t="inlineStr">
        <is>
          <t>S021</t>
        </is>
      </c>
      <c r="D15921" t="inlineStr">
        <is>
          <t>Store_021</t>
        </is>
      </c>
      <c r="E15921" t="inlineStr">
        <is>
          <t>North</t>
        </is>
      </c>
      <c r="F15921" t="inlineStr">
        <is>
          <t>P0108</t>
        </is>
      </c>
      <c r="G15921" t="inlineStr">
        <is>
          <t>Prod_0108</t>
        </is>
      </c>
      <c r="H15921" t="inlineStr">
        <is>
          <t>Stationery</t>
        </is>
      </c>
      <c r="I15921" t="n">
        <v>8</v>
      </c>
      <c r="J15921" t="n">
        <v>675.66</v>
      </c>
      <c r="K15921" t="n">
        <v>0</v>
      </c>
      <c r="L15921">
        <f>I15921*J15921*(1-K15921)</f>
        <v/>
      </c>
      <c r="M15921">
        <f>VLOOKUP(F15921,Products!A:D,4,FALSE)*I15921</f>
        <v/>
      </c>
      <c r="N15921">
        <f>L15921-M15921</f>
        <v/>
      </c>
    </row>
    <row r="15922">
      <c r="A15922" t="inlineStr">
        <is>
          <t>T1015920</t>
        </is>
      </c>
      <c r="B15922" t="inlineStr">
        <is>
          <t>2025-09-18</t>
        </is>
      </c>
      <c r="C15922" t="inlineStr">
        <is>
          <t>S003</t>
        </is>
      </c>
      <c r="D15922" t="inlineStr">
        <is>
          <t>Store_003</t>
        </is>
      </c>
      <c r="E15922" t="inlineStr">
        <is>
          <t>North</t>
        </is>
      </c>
      <c r="F15922" t="inlineStr">
        <is>
          <t>P0079</t>
        </is>
      </c>
      <c r="G15922" t="inlineStr">
        <is>
          <t>Prod_0079</t>
        </is>
      </c>
      <c r="H15922" t="inlineStr">
        <is>
          <t>Food</t>
        </is>
      </c>
      <c r="I15922" t="n">
        <v>8</v>
      </c>
      <c r="J15922" t="n">
        <v>790.95</v>
      </c>
      <c r="K15922" t="n">
        <v>0</v>
      </c>
      <c r="L15922">
        <f>I15922*J15922*(1-K15922)</f>
        <v/>
      </c>
      <c r="M15922">
        <f>VLOOKUP(F15922,Products!A:D,4,FALSE)*I15922</f>
        <v/>
      </c>
      <c r="N15922">
        <f>L15922-M15922</f>
        <v/>
      </c>
    </row>
    <row r="15923">
      <c r="A15923" t="inlineStr">
        <is>
          <t>T1015921</t>
        </is>
      </c>
      <c r="B15923" t="inlineStr">
        <is>
          <t>2024-12-04</t>
        </is>
      </c>
      <c r="C15923" t="inlineStr">
        <is>
          <t>S009</t>
        </is>
      </c>
      <c r="D15923" t="inlineStr">
        <is>
          <t>Store_009</t>
        </is>
      </c>
      <c r="E15923" t="inlineStr">
        <is>
          <t>Central</t>
        </is>
      </c>
      <c r="F15923" t="inlineStr">
        <is>
          <t>P0062</t>
        </is>
      </c>
      <c r="G15923" t="inlineStr">
        <is>
          <t>Prod_0062</t>
        </is>
      </c>
      <c r="H15923" t="inlineStr">
        <is>
          <t>Beverages</t>
        </is>
      </c>
      <c r="I15923" t="n">
        <v>8</v>
      </c>
      <c r="J15923" t="n">
        <v>605.85</v>
      </c>
      <c r="K15923" t="n">
        <v>0.15</v>
      </c>
      <c r="L15923">
        <f>I15923*J15923*(1-K15923)</f>
        <v/>
      </c>
      <c r="M15923">
        <f>VLOOKUP(F15923,Products!A:D,4,FALSE)*I15923</f>
        <v/>
      </c>
      <c r="N15923">
        <f>L15923-M15923</f>
        <v/>
      </c>
    </row>
    <row r="15924">
      <c r="A15924" t="inlineStr">
        <is>
          <t>T1015922</t>
        </is>
      </c>
      <c r="B15924" t="inlineStr">
        <is>
          <t>2025-08-19</t>
        </is>
      </c>
      <c r="C15924" t="inlineStr">
        <is>
          <t>S006</t>
        </is>
      </c>
      <c r="D15924" t="inlineStr">
        <is>
          <t>Store_006</t>
        </is>
      </c>
      <c r="E15924" t="inlineStr">
        <is>
          <t>East</t>
        </is>
      </c>
      <c r="F15924" t="inlineStr">
        <is>
          <t>P0155</t>
        </is>
      </c>
      <c r="G15924" t="inlineStr">
        <is>
          <t>Prod_0155</t>
        </is>
      </c>
      <c r="H15924" t="inlineStr">
        <is>
          <t>Electronics</t>
        </is>
      </c>
      <c r="I15924" t="n">
        <v>6</v>
      </c>
      <c r="J15924" t="n">
        <v>384.31</v>
      </c>
      <c r="K15924" t="n">
        <v>0</v>
      </c>
      <c r="L15924">
        <f>I15924*J15924*(1-K15924)</f>
        <v/>
      </c>
      <c r="M15924">
        <f>VLOOKUP(F15924,Products!A:D,4,FALSE)*I15924</f>
        <v/>
      </c>
      <c r="N15924">
        <f>L15924-M15924</f>
        <v/>
      </c>
    </row>
    <row r="15925">
      <c r="A15925" t="inlineStr">
        <is>
          <t>T1015923</t>
        </is>
      </c>
      <c r="B15925" t="inlineStr">
        <is>
          <t>2024-10-09</t>
        </is>
      </c>
      <c r="C15925" t="inlineStr">
        <is>
          <t>S034</t>
        </is>
      </c>
      <c r="D15925" t="inlineStr">
        <is>
          <t>Store_034</t>
        </is>
      </c>
      <c r="E15925" t="inlineStr">
        <is>
          <t>Central</t>
        </is>
      </c>
      <c r="F15925" t="inlineStr">
        <is>
          <t>P0099</t>
        </is>
      </c>
      <c r="G15925" t="inlineStr">
        <is>
          <t>Prod_0099</t>
        </is>
      </c>
      <c r="H15925" t="inlineStr">
        <is>
          <t>Beverages</t>
        </is>
      </c>
      <c r="I15925" t="n">
        <v>8</v>
      </c>
      <c r="J15925" t="n">
        <v>121.42</v>
      </c>
      <c r="K15925" t="n">
        <v>0.15</v>
      </c>
      <c r="L15925">
        <f>I15925*J15925*(1-K15925)</f>
        <v/>
      </c>
      <c r="M15925">
        <f>VLOOKUP(F15925,Products!A:D,4,FALSE)*I15925</f>
        <v/>
      </c>
      <c r="N15925">
        <f>L15925-M15925</f>
        <v/>
      </c>
    </row>
    <row r="15926">
      <c r="A15926" t="inlineStr">
        <is>
          <t>T1015924</t>
        </is>
      </c>
      <c r="B15926" t="inlineStr">
        <is>
          <t>2025-01-06</t>
        </is>
      </c>
      <c r="C15926" t="inlineStr">
        <is>
          <t>S046</t>
        </is>
      </c>
      <c r="D15926" t="inlineStr">
        <is>
          <t>Store_046</t>
        </is>
      </c>
      <c r="E15926" t="inlineStr">
        <is>
          <t>South</t>
        </is>
      </c>
      <c r="F15926" t="inlineStr">
        <is>
          <t>P0035</t>
        </is>
      </c>
      <c r="G15926" t="inlineStr">
        <is>
          <t>Prod_0035</t>
        </is>
      </c>
      <c r="H15926" t="inlineStr">
        <is>
          <t>Beverages</t>
        </is>
      </c>
      <c r="I15926" t="n">
        <v>6</v>
      </c>
      <c r="J15926" t="n">
        <v>109.44</v>
      </c>
      <c r="K15926" t="n">
        <v>0</v>
      </c>
      <c r="L15926">
        <f>I15926*J15926*(1-K15926)</f>
        <v/>
      </c>
      <c r="M15926">
        <f>VLOOKUP(F15926,Products!A:D,4,FALSE)*I15926</f>
        <v/>
      </c>
      <c r="N15926">
        <f>L15926-M15926</f>
        <v/>
      </c>
    </row>
    <row r="15927">
      <c r="A15927" t="inlineStr">
        <is>
          <t>T1015925</t>
        </is>
      </c>
      <c r="B15927" t="inlineStr">
        <is>
          <t>2023-12-11</t>
        </is>
      </c>
      <c r="C15927" t="inlineStr">
        <is>
          <t>S050</t>
        </is>
      </c>
      <c r="D15927" t="inlineStr">
        <is>
          <t>Store_050</t>
        </is>
      </c>
      <c r="E15927" t="inlineStr">
        <is>
          <t>South</t>
        </is>
      </c>
      <c r="F15927" t="inlineStr">
        <is>
          <t>P0159</t>
        </is>
      </c>
      <c r="G15927" t="inlineStr">
        <is>
          <t>Prod_0159</t>
        </is>
      </c>
      <c r="H15927" t="inlineStr">
        <is>
          <t>Electronics</t>
        </is>
      </c>
      <c r="I15927" t="n">
        <v>4</v>
      </c>
      <c r="J15927" t="n">
        <v>408.61</v>
      </c>
      <c r="K15927" t="n">
        <v>0.15</v>
      </c>
      <c r="L15927">
        <f>I15927*J15927*(1-K15927)</f>
        <v/>
      </c>
      <c r="M15927">
        <f>VLOOKUP(F15927,Products!A:D,4,FALSE)*I15927</f>
        <v/>
      </c>
      <c r="N15927">
        <f>L15927-M15927</f>
        <v/>
      </c>
    </row>
    <row r="15928">
      <c r="A15928" t="inlineStr">
        <is>
          <t>T1015926</t>
        </is>
      </c>
      <c r="B15928" t="inlineStr">
        <is>
          <t>2025-02-02</t>
        </is>
      </c>
      <c r="C15928" t="inlineStr">
        <is>
          <t>S020</t>
        </is>
      </c>
      <c r="D15928" t="inlineStr">
        <is>
          <t>Store_020</t>
        </is>
      </c>
      <c r="E15928" t="inlineStr">
        <is>
          <t>West</t>
        </is>
      </c>
      <c r="F15928" t="inlineStr">
        <is>
          <t>P0087</t>
        </is>
      </c>
      <c r="G15928" t="inlineStr">
        <is>
          <t>Prod_0087</t>
        </is>
      </c>
      <c r="H15928" t="inlineStr">
        <is>
          <t>Clothing</t>
        </is>
      </c>
      <c r="I15928" t="n">
        <v>1</v>
      </c>
      <c r="J15928" t="n">
        <v>527.78</v>
      </c>
      <c r="K15928" t="n">
        <v>0</v>
      </c>
      <c r="L15928">
        <f>I15928*J15928*(1-K15928)</f>
        <v/>
      </c>
      <c r="M15928">
        <f>VLOOKUP(F15928,Products!A:D,4,FALSE)*I15928</f>
        <v/>
      </c>
      <c r="N15928">
        <f>L15928-M15928</f>
        <v/>
      </c>
    </row>
    <row r="15929">
      <c r="A15929" t="inlineStr">
        <is>
          <t>T1015927</t>
        </is>
      </c>
      <c r="B15929" t="inlineStr">
        <is>
          <t>2024-01-01</t>
        </is>
      </c>
      <c r="C15929" t="inlineStr">
        <is>
          <t>S010</t>
        </is>
      </c>
      <c r="D15929" t="inlineStr">
        <is>
          <t>Store_010</t>
        </is>
      </c>
      <c r="E15929" t="inlineStr">
        <is>
          <t>North</t>
        </is>
      </c>
      <c r="F15929" t="inlineStr">
        <is>
          <t>P0132</t>
        </is>
      </c>
      <c r="G15929" t="inlineStr">
        <is>
          <t>Prod_0132</t>
        </is>
      </c>
      <c r="H15929" t="inlineStr">
        <is>
          <t>Food</t>
        </is>
      </c>
      <c r="I15929" t="n">
        <v>9</v>
      </c>
      <c r="J15929" t="n">
        <v>160.85</v>
      </c>
      <c r="K15929" t="n">
        <v>0.1</v>
      </c>
      <c r="L15929">
        <f>I15929*J15929*(1-K15929)</f>
        <v/>
      </c>
      <c r="M15929">
        <f>VLOOKUP(F15929,Products!A:D,4,FALSE)*I15929</f>
        <v/>
      </c>
      <c r="N15929">
        <f>L15929-M15929</f>
        <v/>
      </c>
    </row>
    <row r="15930">
      <c r="A15930" t="inlineStr">
        <is>
          <t>T1015928</t>
        </is>
      </c>
      <c r="B15930" t="inlineStr">
        <is>
          <t>2023-07-30</t>
        </is>
      </c>
      <c r="C15930" t="inlineStr">
        <is>
          <t>S008</t>
        </is>
      </c>
      <c r="D15930" t="inlineStr">
        <is>
          <t>Store_008</t>
        </is>
      </c>
      <c r="E15930" t="inlineStr">
        <is>
          <t>East</t>
        </is>
      </c>
      <c r="F15930" t="inlineStr">
        <is>
          <t>P0050</t>
        </is>
      </c>
      <c r="G15930" t="inlineStr">
        <is>
          <t>Prod_0050</t>
        </is>
      </c>
      <c r="H15930" t="inlineStr">
        <is>
          <t>Household</t>
        </is>
      </c>
      <c r="I15930" t="n">
        <v>9</v>
      </c>
      <c r="J15930" t="n">
        <v>731.54</v>
      </c>
      <c r="K15930" t="n">
        <v>0</v>
      </c>
      <c r="L15930">
        <f>I15930*J15930*(1-K15930)</f>
        <v/>
      </c>
      <c r="M15930">
        <f>VLOOKUP(F15930,Products!A:D,4,FALSE)*I15930</f>
        <v/>
      </c>
      <c r="N15930">
        <f>L15930-M15930</f>
        <v/>
      </c>
    </row>
    <row r="15931">
      <c r="A15931" t="inlineStr">
        <is>
          <t>T1015929</t>
        </is>
      </c>
      <c r="B15931" t="inlineStr">
        <is>
          <t>2025-03-29</t>
        </is>
      </c>
      <c r="C15931" t="inlineStr">
        <is>
          <t>S009</t>
        </is>
      </c>
      <c r="D15931" t="inlineStr">
        <is>
          <t>Store_009</t>
        </is>
      </c>
      <c r="E15931" t="inlineStr">
        <is>
          <t>Central</t>
        </is>
      </c>
      <c r="F15931" t="inlineStr">
        <is>
          <t>P0196</t>
        </is>
      </c>
      <c r="G15931" t="inlineStr">
        <is>
          <t>Prod_0196</t>
        </is>
      </c>
      <c r="H15931" t="inlineStr">
        <is>
          <t>Beverages</t>
        </is>
      </c>
      <c r="I15931" t="n">
        <v>6</v>
      </c>
      <c r="J15931" t="n">
        <v>1004.18</v>
      </c>
      <c r="K15931" t="n">
        <v>0</v>
      </c>
      <c r="L15931">
        <f>I15931*J15931*(1-K15931)</f>
        <v/>
      </c>
      <c r="M15931">
        <f>VLOOKUP(F15931,Products!A:D,4,FALSE)*I15931</f>
        <v/>
      </c>
      <c r="N15931">
        <f>L15931-M15931</f>
        <v/>
      </c>
    </row>
    <row r="15932">
      <c r="A15932" t="inlineStr">
        <is>
          <t>T1015930</t>
        </is>
      </c>
      <c r="B15932" t="inlineStr">
        <is>
          <t>2024-10-01</t>
        </is>
      </c>
      <c r="C15932" t="inlineStr">
        <is>
          <t>S028</t>
        </is>
      </c>
      <c r="D15932" t="inlineStr">
        <is>
          <t>Store_028</t>
        </is>
      </c>
      <c r="E15932" t="inlineStr">
        <is>
          <t>North</t>
        </is>
      </c>
      <c r="F15932" t="inlineStr">
        <is>
          <t>P0100</t>
        </is>
      </c>
      <c r="G15932" t="inlineStr">
        <is>
          <t>Prod_0100</t>
        </is>
      </c>
      <c r="H15932" t="inlineStr">
        <is>
          <t>Household</t>
        </is>
      </c>
      <c r="I15932" t="n">
        <v>3</v>
      </c>
      <c r="J15932" t="n">
        <v>479.23</v>
      </c>
      <c r="K15932" t="n">
        <v>0</v>
      </c>
      <c r="L15932">
        <f>I15932*J15932*(1-K15932)</f>
        <v/>
      </c>
      <c r="M15932">
        <f>VLOOKUP(F15932,Products!A:D,4,FALSE)*I15932</f>
        <v/>
      </c>
      <c r="N15932">
        <f>L15932-M15932</f>
        <v/>
      </c>
    </row>
    <row r="15933">
      <c r="A15933" t="inlineStr">
        <is>
          <t>T1015931</t>
        </is>
      </c>
      <c r="B15933" t="inlineStr">
        <is>
          <t>2025-07-28</t>
        </is>
      </c>
      <c r="C15933" t="inlineStr">
        <is>
          <t>S026</t>
        </is>
      </c>
      <c r="D15933" t="inlineStr">
        <is>
          <t>Store_026</t>
        </is>
      </c>
      <c r="E15933" t="inlineStr">
        <is>
          <t>North</t>
        </is>
      </c>
      <c r="F15933" t="inlineStr">
        <is>
          <t>P0101</t>
        </is>
      </c>
      <c r="G15933" t="inlineStr">
        <is>
          <t>Prod_0101</t>
        </is>
      </c>
      <c r="H15933" t="inlineStr">
        <is>
          <t>Food</t>
        </is>
      </c>
      <c r="I15933" t="n">
        <v>4</v>
      </c>
      <c r="J15933" t="n">
        <v>87.98</v>
      </c>
      <c r="K15933" t="n">
        <v>0</v>
      </c>
      <c r="L15933">
        <f>I15933*J15933*(1-K15933)</f>
        <v/>
      </c>
      <c r="M15933">
        <f>VLOOKUP(F15933,Products!A:D,4,FALSE)*I15933</f>
        <v/>
      </c>
      <c r="N15933">
        <f>L15933-M15933</f>
        <v/>
      </c>
    </row>
    <row r="15934">
      <c r="A15934" t="inlineStr">
        <is>
          <t>T1015932</t>
        </is>
      </c>
      <c r="B15934" t="inlineStr">
        <is>
          <t>2024-06-19</t>
        </is>
      </c>
      <c r="C15934" t="inlineStr">
        <is>
          <t>S004</t>
        </is>
      </c>
      <c r="D15934" t="inlineStr">
        <is>
          <t>Store_004</t>
        </is>
      </c>
      <c r="E15934" t="inlineStr">
        <is>
          <t>Central</t>
        </is>
      </c>
      <c r="F15934" t="inlineStr">
        <is>
          <t>P0040</t>
        </is>
      </c>
      <c r="G15934" t="inlineStr">
        <is>
          <t>Prod_0040</t>
        </is>
      </c>
      <c r="H15934" t="inlineStr">
        <is>
          <t>Toys</t>
        </is>
      </c>
      <c r="I15934" t="n">
        <v>7</v>
      </c>
      <c r="J15934" t="n">
        <v>74.69</v>
      </c>
      <c r="K15934" t="n">
        <v>0.1</v>
      </c>
      <c r="L15934">
        <f>I15934*J15934*(1-K15934)</f>
        <v/>
      </c>
      <c r="M15934">
        <f>VLOOKUP(F15934,Products!A:D,4,FALSE)*I15934</f>
        <v/>
      </c>
      <c r="N15934">
        <f>L15934-M15934</f>
        <v/>
      </c>
    </row>
    <row r="15935">
      <c r="A15935" t="inlineStr">
        <is>
          <t>T1015933</t>
        </is>
      </c>
      <c r="B15935" t="inlineStr">
        <is>
          <t>2025-07-23</t>
        </is>
      </c>
      <c r="C15935" t="inlineStr">
        <is>
          <t>S018</t>
        </is>
      </c>
      <c r="D15935" t="inlineStr">
        <is>
          <t>Store_018</t>
        </is>
      </c>
      <c r="E15935" t="inlineStr">
        <is>
          <t>South</t>
        </is>
      </c>
      <c r="F15935" t="inlineStr">
        <is>
          <t>P0059</t>
        </is>
      </c>
      <c r="G15935" t="inlineStr">
        <is>
          <t>Prod_0059</t>
        </is>
      </c>
      <c r="H15935" t="inlineStr">
        <is>
          <t>Beverages</t>
        </is>
      </c>
      <c r="I15935" t="n">
        <v>8</v>
      </c>
      <c r="J15935" t="n">
        <v>564.02</v>
      </c>
      <c r="K15935" t="n">
        <v>0</v>
      </c>
      <c r="L15935">
        <f>I15935*J15935*(1-K15935)</f>
        <v/>
      </c>
      <c r="M15935">
        <f>VLOOKUP(F15935,Products!A:D,4,FALSE)*I15935</f>
        <v/>
      </c>
      <c r="N15935">
        <f>L15935-M15935</f>
        <v/>
      </c>
    </row>
    <row r="15936">
      <c r="A15936" t="inlineStr">
        <is>
          <t>T1015934</t>
        </is>
      </c>
      <c r="B15936" t="inlineStr">
        <is>
          <t>2023-12-09</t>
        </is>
      </c>
      <c r="C15936" t="inlineStr">
        <is>
          <t>S048</t>
        </is>
      </c>
      <c r="D15936" t="inlineStr">
        <is>
          <t>Store_048</t>
        </is>
      </c>
      <c r="E15936" t="inlineStr">
        <is>
          <t>South</t>
        </is>
      </c>
      <c r="F15936" t="inlineStr">
        <is>
          <t>P0173</t>
        </is>
      </c>
      <c r="G15936" t="inlineStr">
        <is>
          <t>Prod_0173</t>
        </is>
      </c>
      <c r="H15936" t="inlineStr">
        <is>
          <t>Toys</t>
        </is>
      </c>
      <c r="I15936" t="n">
        <v>8</v>
      </c>
      <c r="J15936" t="n">
        <v>766.29</v>
      </c>
      <c r="K15936" t="n">
        <v>0.05</v>
      </c>
      <c r="L15936">
        <f>I15936*J15936*(1-K15936)</f>
        <v/>
      </c>
      <c r="M15936">
        <f>VLOOKUP(F15936,Products!A:D,4,FALSE)*I15936</f>
        <v/>
      </c>
      <c r="N15936">
        <f>L15936-M15936</f>
        <v/>
      </c>
    </row>
    <row r="15937">
      <c r="A15937" t="inlineStr">
        <is>
          <t>T1015935</t>
        </is>
      </c>
      <c r="B15937" t="inlineStr">
        <is>
          <t>2025-03-03</t>
        </is>
      </c>
      <c r="C15937" t="inlineStr">
        <is>
          <t>S029</t>
        </is>
      </c>
      <c r="D15937" t="inlineStr">
        <is>
          <t>Store_029</t>
        </is>
      </c>
      <c r="E15937" t="inlineStr">
        <is>
          <t>South</t>
        </is>
      </c>
      <c r="F15937" t="inlineStr">
        <is>
          <t>P0190</t>
        </is>
      </c>
      <c r="G15937" t="inlineStr">
        <is>
          <t>Prod_0190</t>
        </is>
      </c>
      <c r="H15937" t="inlineStr">
        <is>
          <t>Household</t>
        </is>
      </c>
      <c r="I15937" t="n">
        <v>9</v>
      </c>
      <c r="J15937" t="n">
        <v>266.36</v>
      </c>
      <c r="K15937" t="n">
        <v>0</v>
      </c>
      <c r="L15937">
        <f>I15937*J15937*(1-K15937)</f>
        <v/>
      </c>
      <c r="M15937">
        <f>VLOOKUP(F15937,Products!A:D,4,FALSE)*I15937</f>
        <v/>
      </c>
      <c r="N15937">
        <f>L15937-M15937</f>
        <v/>
      </c>
    </row>
    <row r="15938">
      <c r="A15938" t="inlineStr">
        <is>
          <t>T1015936</t>
        </is>
      </c>
      <c r="B15938" t="inlineStr">
        <is>
          <t>2024-07-17</t>
        </is>
      </c>
      <c r="C15938" t="inlineStr">
        <is>
          <t>S035</t>
        </is>
      </c>
      <c r="D15938" t="inlineStr">
        <is>
          <t>Store_035</t>
        </is>
      </c>
      <c r="E15938" t="inlineStr">
        <is>
          <t>Central</t>
        </is>
      </c>
      <c r="F15938" t="inlineStr">
        <is>
          <t>P0109</t>
        </is>
      </c>
      <c r="G15938" t="inlineStr">
        <is>
          <t>Prod_0109</t>
        </is>
      </c>
      <c r="H15938" t="inlineStr">
        <is>
          <t>Beverages</t>
        </is>
      </c>
      <c r="I15938" t="n">
        <v>4</v>
      </c>
      <c r="J15938" t="n">
        <v>842.6</v>
      </c>
      <c r="K15938" t="n">
        <v>0</v>
      </c>
      <c r="L15938">
        <f>I15938*J15938*(1-K15938)</f>
        <v/>
      </c>
      <c r="M15938">
        <f>VLOOKUP(F15938,Products!A:D,4,FALSE)*I15938</f>
        <v/>
      </c>
      <c r="N15938">
        <f>L15938-M15938</f>
        <v/>
      </c>
    </row>
    <row r="15939">
      <c r="A15939" t="inlineStr">
        <is>
          <t>T1015937</t>
        </is>
      </c>
      <c r="B15939" t="inlineStr">
        <is>
          <t>2024-05-29</t>
        </is>
      </c>
      <c r="C15939" t="inlineStr">
        <is>
          <t>S046</t>
        </is>
      </c>
      <c r="D15939" t="inlineStr">
        <is>
          <t>Store_046</t>
        </is>
      </c>
      <c r="E15939" t="inlineStr">
        <is>
          <t>South</t>
        </is>
      </c>
      <c r="F15939" t="inlineStr">
        <is>
          <t>P0161</t>
        </is>
      </c>
      <c r="G15939" t="inlineStr">
        <is>
          <t>Prod_0161</t>
        </is>
      </c>
      <c r="H15939" t="inlineStr">
        <is>
          <t>Household</t>
        </is>
      </c>
      <c r="I15939" t="n">
        <v>9</v>
      </c>
      <c r="J15939" t="n">
        <v>80.44</v>
      </c>
      <c r="K15939" t="n">
        <v>0</v>
      </c>
      <c r="L15939">
        <f>I15939*J15939*(1-K15939)</f>
        <v/>
      </c>
      <c r="M15939">
        <f>VLOOKUP(F15939,Products!A:D,4,FALSE)*I15939</f>
        <v/>
      </c>
      <c r="N15939">
        <f>L15939-M15939</f>
        <v/>
      </c>
    </row>
    <row r="15940">
      <c r="A15940" t="inlineStr">
        <is>
          <t>T1015938</t>
        </is>
      </c>
      <c r="B15940" t="inlineStr">
        <is>
          <t>2025-05-26</t>
        </is>
      </c>
      <c r="C15940" t="inlineStr">
        <is>
          <t>S036</t>
        </is>
      </c>
      <c r="D15940" t="inlineStr">
        <is>
          <t>Store_036</t>
        </is>
      </c>
      <c r="E15940" t="inlineStr">
        <is>
          <t>Central</t>
        </is>
      </c>
      <c r="F15940" t="inlineStr">
        <is>
          <t>P0045</t>
        </is>
      </c>
      <c r="G15940" t="inlineStr">
        <is>
          <t>Prod_0045</t>
        </is>
      </c>
      <c r="H15940" t="inlineStr">
        <is>
          <t>Toys</t>
        </is>
      </c>
      <c r="I15940" t="n">
        <v>6</v>
      </c>
      <c r="J15940" t="n">
        <v>245.54</v>
      </c>
      <c r="K15940" t="n">
        <v>0</v>
      </c>
      <c r="L15940">
        <f>I15940*J15940*(1-K15940)</f>
        <v/>
      </c>
      <c r="M15940">
        <f>VLOOKUP(F15940,Products!A:D,4,FALSE)*I15940</f>
        <v/>
      </c>
      <c r="N15940">
        <f>L15940-M15940</f>
        <v/>
      </c>
    </row>
    <row r="15941">
      <c r="A15941" t="inlineStr">
        <is>
          <t>T1015939</t>
        </is>
      </c>
      <c r="B15941" t="inlineStr">
        <is>
          <t>2025-04-01</t>
        </is>
      </c>
      <c r="C15941" t="inlineStr">
        <is>
          <t>S009</t>
        </is>
      </c>
      <c r="D15941" t="inlineStr">
        <is>
          <t>Store_009</t>
        </is>
      </c>
      <c r="E15941" t="inlineStr">
        <is>
          <t>Central</t>
        </is>
      </c>
      <c r="F15941" t="inlineStr">
        <is>
          <t>P0181</t>
        </is>
      </c>
      <c r="G15941" t="inlineStr">
        <is>
          <t>Prod_0181</t>
        </is>
      </c>
      <c r="H15941" t="inlineStr">
        <is>
          <t>Electronics</t>
        </is>
      </c>
      <c r="I15941" t="n">
        <v>6</v>
      </c>
      <c r="J15941" t="n">
        <v>732.24</v>
      </c>
      <c r="K15941" t="n">
        <v>0</v>
      </c>
      <c r="L15941">
        <f>I15941*J15941*(1-K15941)</f>
        <v/>
      </c>
      <c r="M15941">
        <f>VLOOKUP(F15941,Products!A:D,4,FALSE)*I15941</f>
        <v/>
      </c>
      <c r="N15941">
        <f>L15941-M15941</f>
        <v/>
      </c>
    </row>
    <row r="15942">
      <c r="A15942" t="inlineStr">
        <is>
          <t>T1015940</t>
        </is>
      </c>
      <c r="B15942" t="inlineStr">
        <is>
          <t>2025-02-24</t>
        </is>
      </c>
      <c r="C15942" t="inlineStr">
        <is>
          <t>S033</t>
        </is>
      </c>
      <c r="D15942" t="inlineStr">
        <is>
          <t>Store_033</t>
        </is>
      </c>
      <c r="E15942" t="inlineStr">
        <is>
          <t>North</t>
        </is>
      </c>
      <c r="F15942" t="inlineStr">
        <is>
          <t>P0087</t>
        </is>
      </c>
      <c r="G15942" t="inlineStr">
        <is>
          <t>Prod_0087</t>
        </is>
      </c>
      <c r="H15942" t="inlineStr">
        <is>
          <t>Clothing</t>
        </is>
      </c>
      <c r="I15942" t="n">
        <v>2</v>
      </c>
      <c r="J15942" t="n">
        <v>513.7</v>
      </c>
      <c r="K15942" t="n">
        <v>0</v>
      </c>
      <c r="L15942">
        <f>I15942*J15942*(1-K15942)</f>
        <v/>
      </c>
      <c r="M15942">
        <f>VLOOKUP(F15942,Products!A:D,4,FALSE)*I15942</f>
        <v/>
      </c>
      <c r="N15942">
        <f>L15942-M15942</f>
        <v/>
      </c>
    </row>
    <row r="15943">
      <c r="A15943" t="inlineStr">
        <is>
          <t>T1015941</t>
        </is>
      </c>
      <c r="B15943" t="inlineStr">
        <is>
          <t>2024-06-10</t>
        </is>
      </c>
      <c r="C15943" t="inlineStr">
        <is>
          <t>S021</t>
        </is>
      </c>
      <c r="D15943" t="inlineStr">
        <is>
          <t>Store_021</t>
        </is>
      </c>
      <c r="E15943" t="inlineStr">
        <is>
          <t>North</t>
        </is>
      </c>
      <c r="F15943" t="inlineStr">
        <is>
          <t>P0177</t>
        </is>
      </c>
      <c r="G15943" t="inlineStr">
        <is>
          <t>Prod_0177</t>
        </is>
      </c>
      <c r="H15943" t="inlineStr">
        <is>
          <t>Household</t>
        </is>
      </c>
      <c r="I15943" t="n">
        <v>3</v>
      </c>
      <c r="J15943" t="n">
        <v>259.15</v>
      </c>
      <c r="K15943" t="n">
        <v>0.1</v>
      </c>
      <c r="L15943">
        <f>I15943*J15943*(1-K15943)</f>
        <v/>
      </c>
      <c r="M15943">
        <f>VLOOKUP(F15943,Products!A:D,4,FALSE)*I15943</f>
        <v/>
      </c>
      <c r="N15943">
        <f>L15943-M15943</f>
        <v/>
      </c>
    </row>
    <row r="15944">
      <c r="A15944" t="inlineStr">
        <is>
          <t>T1015942</t>
        </is>
      </c>
      <c r="B15944" t="inlineStr">
        <is>
          <t>2023-01-20</t>
        </is>
      </c>
      <c r="C15944" t="inlineStr">
        <is>
          <t>S032</t>
        </is>
      </c>
      <c r="D15944" t="inlineStr">
        <is>
          <t>Store_032</t>
        </is>
      </c>
      <c r="E15944" t="inlineStr">
        <is>
          <t>Central</t>
        </is>
      </c>
      <c r="F15944" t="inlineStr">
        <is>
          <t>P0105</t>
        </is>
      </c>
      <c r="G15944" t="inlineStr">
        <is>
          <t>Prod_0105</t>
        </is>
      </c>
      <c r="H15944" t="inlineStr">
        <is>
          <t>Electronics</t>
        </is>
      </c>
      <c r="I15944" t="n">
        <v>8</v>
      </c>
      <c r="J15944" t="n">
        <v>605.1</v>
      </c>
      <c r="K15944" t="n">
        <v>0</v>
      </c>
      <c r="L15944">
        <f>I15944*J15944*(1-K15944)</f>
        <v/>
      </c>
      <c r="M15944">
        <f>VLOOKUP(F15944,Products!A:D,4,FALSE)*I15944</f>
        <v/>
      </c>
      <c r="N15944">
        <f>L15944-M15944</f>
        <v/>
      </c>
    </row>
    <row r="15945">
      <c r="A15945" t="inlineStr">
        <is>
          <t>T1015943</t>
        </is>
      </c>
      <c r="B15945" t="inlineStr">
        <is>
          <t>2023-04-04</t>
        </is>
      </c>
      <c r="C15945" t="inlineStr">
        <is>
          <t>S005</t>
        </is>
      </c>
      <c r="D15945" t="inlineStr">
        <is>
          <t>Store_005</t>
        </is>
      </c>
      <c r="E15945" t="inlineStr">
        <is>
          <t>Central</t>
        </is>
      </c>
      <c r="F15945" t="inlineStr">
        <is>
          <t>P0080</t>
        </is>
      </c>
      <c r="G15945" t="inlineStr">
        <is>
          <t>Prod_0080</t>
        </is>
      </c>
      <c r="H15945" t="inlineStr">
        <is>
          <t>Clothing</t>
        </is>
      </c>
      <c r="I15945" t="n">
        <v>5</v>
      </c>
      <c r="J15945" t="n">
        <v>508.97</v>
      </c>
      <c r="K15945" t="n">
        <v>0.15</v>
      </c>
      <c r="L15945">
        <f>I15945*J15945*(1-K15945)</f>
        <v/>
      </c>
      <c r="M15945">
        <f>VLOOKUP(F15945,Products!A:D,4,FALSE)*I15945</f>
        <v/>
      </c>
      <c r="N15945">
        <f>L15945-M15945</f>
        <v/>
      </c>
    </row>
    <row r="15946">
      <c r="A15946" t="inlineStr">
        <is>
          <t>T1015944</t>
        </is>
      </c>
      <c r="B15946" t="inlineStr">
        <is>
          <t>2023-04-08</t>
        </is>
      </c>
      <c r="C15946" t="inlineStr">
        <is>
          <t>S049</t>
        </is>
      </c>
      <c r="D15946" t="inlineStr">
        <is>
          <t>Store_049</t>
        </is>
      </c>
      <c r="E15946" t="inlineStr">
        <is>
          <t>North</t>
        </is>
      </c>
      <c r="F15946" t="inlineStr">
        <is>
          <t>P0141</t>
        </is>
      </c>
      <c r="G15946" t="inlineStr">
        <is>
          <t>Prod_0141</t>
        </is>
      </c>
      <c r="H15946" t="inlineStr">
        <is>
          <t>Food</t>
        </is>
      </c>
      <c r="I15946" t="n">
        <v>6</v>
      </c>
      <c r="J15946" t="n">
        <v>780.87</v>
      </c>
      <c r="K15946" t="n">
        <v>0</v>
      </c>
      <c r="L15946">
        <f>I15946*J15946*(1-K15946)</f>
        <v/>
      </c>
      <c r="M15946">
        <f>VLOOKUP(F15946,Products!A:D,4,FALSE)*I15946</f>
        <v/>
      </c>
      <c r="N15946">
        <f>L15946-M15946</f>
        <v/>
      </c>
    </row>
    <row r="15947">
      <c r="A15947" t="inlineStr">
        <is>
          <t>T1015945</t>
        </is>
      </c>
      <c r="B15947" t="inlineStr">
        <is>
          <t>2024-10-21</t>
        </is>
      </c>
      <c r="C15947" t="inlineStr">
        <is>
          <t>S026</t>
        </is>
      </c>
      <c r="D15947" t="inlineStr">
        <is>
          <t>Store_026</t>
        </is>
      </c>
      <c r="E15947" t="inlineStr">
        <is>
          <t>North</t>
        </is>
      </c>
      <c r="F15947" t="inlineStr">
        <is>
          <t>P0027</t>
        </is>
      </c>
      <c r="G15947" t="inlineStr">
        <is>
          <t>Prod_0027</t>
        </is>
      </c>
      <c r="H15947" t="inlineStr">
        <is>
          <t>Electronics</t>
        </is>
      </c>
      <c r="I15947" t="n">
        <v>1</v>
      </c>
      <c r="J15947" t="n">
        <v>679.5599999999999</v>
      </c>
      <c r="K15947" t="n">
        <v>0.05</v>
      </c>
      <c r="L15947">
        <f>I15947*J15947*(1-K15947)</f>
        <v/>
      </c>
      <c r="M15947">
        <f>VLOOKUP(F15947,Products!A:D,4,FALSE)*I15947</f>
        <v/>
      </c>
      <c r="N15947">
        <f>L15947-M15947</f>
        <v/>
      </c>
    </row>
    <row r="15948">
      <c r="A15948" t="inlineStr">
        <is>
          <t>T1015946</t>
        </is>
      </c>
      <c r="B15948" t="inlineStr">
        <is>
          <t>2023-05-18</t>
        </is>
      </c>
      <c r="C15948" t="inlineStr">
        <is>
          <t>S005</t>
        </is>
      </c>
      <c r="D15948" t="inlineStr">
        <is>
          <t>Store_005</t>
        </is>
      </c>
      <c r="E15948" t="inlineStr">
        <is>
          <t>Central</t>
        </is>
      </c>
      <c r="F15948" t="inlineStr">
        <is>
          <t>P0174</t>
        </is>
      </c>
      <c r="G15948" t="inlineStr">
        <is>
          <t>Prod_0174</t>
        </is>
      </c>
      <c r="H15948" t="inlineStr">
        <is>
          <t>Food</t>
        </is>
      </c>
      <c r="I15948" t="n">
        <v>4</v>
      </c>
      <c r="J15948" t="n">
        <v>83.29000000000001</v>
      </c>
      <c r="K15948" t="n">
        <v>0.05</v>
      </c>
      <c r="L15948">
        <f>I15948*J15948*(1-K15948)</f>
        <v/>
      </c>
      <c r="M15948">
        <f>VLOOKUP(F15948,Products!A:D,4,FALSE)*I15948</f>
        <v/>
      </c>
      <c r="N15948">
        <f>L15948-M15948</f>
        <v/>
      </c>
    </row>
    <row r="15949">
      <c r="A15949" t="inlineStr">
        <is>
          <t>T1015947</t>
        </is>
      </c>
      <c r="B15949" t="inlineStr">
        <is>
          <t>2024-04-11</t>
        </is>
      </c>
      <c r="C15949" t="inlineStr">
        <is>
          <t>S035</t>
        </is>
      </c>
      <c r="D15949" t="inlineStr">
        <is>
          <t>Store_035</t>
        </is>
      </c>
      <c r="E15949" t="inlineStr">
        <is>
          <t>Central</t>
        </is>
      </c>
      <c r="F15949" t="inlineStr">
        <is>
          <t>P0026</t>
        </is>
      </c>
      <c r="G15949" t="inlineStr">
        <is>
          <t>Prod_0026</t>
        </is>
      </c>
      <c r="H15949" t="inlineStr">
        <is>
          <t>Beverages</t>
        </is>
      </c>
      <c r="I15949" t="n">
        <v>3</v>
      </c>
      <c r="J15949" t="n">
        <v>733.45</v>
      </c>
      <c r="K15949" t="n">
        <v>0.2</v>
      </c>
      <c r="L15949">
        <f>I15949*J15949*(1-K15949)</f>
        <v/>
      </c>
      <c r="M15949">
        <f>VLOOKUP(F15949,Products!A:D,4,FALSE)*I15949</f>
        <v/>
      </c>
      <c r="N15949">
        <f>L15949-M15949</f>
        <v/>
      </c>
    </row>
    <row r="15950">
      <c r="A15950" t="inlineStr">
        <is>
          <t>T1015948</t>
        </is>
      </c>
      <c r="B15950" t="inlineStr">
        <is>
          <t>2025-07-17</t>
        </is>
      </c>
      <c r="C15950" t="inlineStr">
        <is>
          <t>S028</t>
        </is>
      </c>
      <c r="D15950" t="inlineStr">
        <is>
          <t>Store_028</t>
        </is>
      </c>
      <c r="E15950" t="inlineStr">
        <is>
          <t>North</t>
        </is>
      </c>
      <c r="F15950" t="inlineStr">
        <is>
          <t>P0130</t>
        </is>
      </c>
      <c r="G15950" t="inlineStr">
        <is>
          <t>Prod_0130</t>
        </is>
      </c>
      <c r="H15950" t="inlineStr">
        <is>
          <t>Electronics</t>
        </is>
      </c>
      <c r="I15950" t="n">
        <v>6</v>
      </c>
      <c r="J15950" t="n">
        <v>698.58</v>
      </c>
      <c r="K15950" t="n">
        <v>0</v>
      </c>
      <c r="L15950">
        <f>I15950*J15950*(1-K15950)</f>
        <v/>
      </c>
      <c r="M15950">
        <f>VLOOKUP(F15950,Products!A:D,4,FALSE)*I15950</f>
        <v/>
      </c>
      <c r="N15950">
        <f>L15950-M15950</f>
        <v/>
      </c>
    </row>
    <row r="15951">
      <c r="A15951" t="inlineStr">
        <is>
          <t>T1015949</t>
        </is>
      </c>
      <c r="B15951" t="inlineStr">
        <is>
          <t>2024-05-21</t>
        </is>
      </c>
      <c r="C15951" t="inlineStr">
        <is>
          <t>S048</t>
        </is>
      </c>
      <c r="D15951" t="inlineStr">
        <is>
          <t>Store_048</t>
        </is>
      </c>
      <c r="E15951" t="inlineStr">
        <is>
          <t>South</t>
        </is>
      </c>
      <c r="F15951" t="inlineStr">
        <is>
          <t>P0053</t>
        </is>
      </c>
      <c r="G15951" t="inlineStr">
        <is>
          <t>Prod_0053</t>
        </is>
      </c>
      <c r="H15951" t="inlineStr">
        <is>
          <t>Food</t>
        </is>
      </c>
      <c r="I15951" t="n">
        <v>1</v>
      </c>
      <c r="J15951" t="n">
        <v>411.27</v>
      </c>
      <c r="K15951" t="n">
        <v>0.1</v>
      </c>
      <c r="L15951">
        <f>I15951*J15951*(1-K15951)</f>
        <v/>
      </c>
      <c r="M15951">
        <f>VLOOKUP(F15951,Products!A:D,4,FALSE)*I15951</f>
        <v/>
      </c>
      <c r="N15951">
        <f>L15951-M15951</f>
        <v/>
      </c>
    </row>
    <row r="15952">
      <c r="A15952" t="inlineStr">
        <is>
          <t>T1015950</t>
        </is>
      </c>
      <c r="B15952" t="inlineStr">
        <is>
          <t>2023-04-19</t>
        </is>
      </c>
      <c r="C15952" t="inlineStr">
        <is>
          <t>S015</t>
        </is>
      </c>
      <c r="D15952" t="inlineStr">
        <is>
          <t>Store_015</t>
        </is>
      </c>
      <c r="E15952" t="inlineStr">
        <is>
          <t>North</t>
        </is>
      </c>
      <c r="F15952" t="inlineStr">
        <is>
          <t>P0019</t>
        </is>
      </c>
      <c r="G15952" t="inlineStr">
        <is>
          <t>Prod_0019</t>
        </is>
      </c>
      <c r="H15952" t="inlineStr">
        <is>
          <t>Toys</t>
        </is>
      </c>
      <c r="I15952" t="n">
        <v>6</v>
      </c>
      <c r="J15952" t="n">
        <v>483.72</v>
      </c>
      <c r="K15952" t="n">
        <v>0</v>
      </c>
      <c r="L15952">
        <f>I15952*J15952*(1-K15952)</f>
        <v/>
      </c>
      <c r="M15952">
        <f>VLOOKUP(F15952,Products!A:D,4,FALSE)*I15952</f>
        <v/>
      </c>
      <c r="N15952">
        <f>L15952-M15952</f>
        <v/>
      </c>
    </row>
    <row r="15953">
      <c r="A15953" t="inlineStr">
        <is>
          <t>T1015951</t>
        </is>
      </c>
      <c r="B15953" t="inlineStr">
        <is>
          <t>2023-04-22</t>
        </is>
      </c>
      <c r="C15953" t="inlineStr">
        <is>
          <t>S010</t>
        </is>
      </c>
      <c r="D15953" t="inlineStr">
        <is>
          <t>Store_010</t>
        </is>
      </c>
      <c r="E15953" t="inlineStr">
        <is>
          <t>North</t>
        </is>
      </c>
      <c r="F15953" t="inlineStr">
        <is>
          <t>P0189</t>
        </is>
      </c>
      <c r="G15953" t="inlineStr">
        <is>
          <t>Prod_0189</t>
        </is>
      </c>
      <c r="H15953" t="inlineStr">
        <is>
          <t>Food</t>
        </is>
      </c>
      <c r="I15953" t="n">
        <v>6</v>
      </c>
      <c r="J15953" t="n">
        <v>789.74</v>
      </c>
      <c r="K15953" t="n">
        <v>0</v>
      </c>
      <c r="L15953">
        <f>I15953*J15953*(1-K15953)</f>
        <v/>
      </c>
      <c r="M15953">
        <f>VLOOKUP(F15953,Products!A:D,4,FALSE)*I15953</f>
        <v/>
      </c>
      <c r="N15953">
        <f>L15953-M15953</f>
        <v/>
      </c>
    </row>
    <row r="15954">
      <c r="A15954" t="inlineStr">
        <is>
          <t>T1015952</t>
        </is>
      </c>
      <c r="B15954" t="inlineStr">
        <is>
          <t>2024-04-30</t>
        </is>
      </c>
      <c r="C15954" t="inlineStr">
        <is>
          <t>S025</t>
        </is>
      </c>
      <c r="D15954" t="inlineStr">
        <is>
          <t>Store_025</t>
        </is>
      </c>
      <c r="E15954" t="inlineStr">
        <is>
          <t>Central</t>
        </is>
      </c>
      <c r="F15954" t="inlineStr">
        <is>
          <t>P0146</t>
        </is>
      </c>
      <c r="G15954" t="inlineStr">
        <is>
          <t>Prod_0146</t>
        </is>
      </c>
      <c r="H15954" t="inlineStr">
        <is>
          <t>Food</t>
        </is>
      </c>
      <c r="I15954" t="n">
        <v>7</v>
      </c>
      <c r="J15954" t="n">
        <v>304.94</v>
      </c>
      <c r="K15954" t="n">
        <v>0</v>
      </c>
      <c r="L15954">
        <f>I15954*J15954*(1-K15954)</f>
        <v/>
      </c>
      <c r="M15954">
        <f>VLOOKUP(F15954,Products!A:D,4,FALSE)*I15954</f>
        <v/>
      </c>
      <c r="N15954">
        <f>L15954-M15954</f>
        <v/>
      </c>
    </row>
    <row r="15955">
      <c r="A15955" t="inlineStr">
        <is>
          <t>T1015953</t>
        </is>
      </c>
      <c r="B15955" t="inlineStr">
        <is>
          <t>2025-08-25</t>
        </is>
      </c>
      <c r="C15955" t="inlineStr">
        <is>
          <t>S013</t>
        </is>
      </c>
      <c r="D15955" t="inlineStr">
        <is>
          <t>Store_013</t>
        </is>
      </c>
      <c r="E15955" t="inlineStr">
        <is>
          <t>North</t>
        </is>
      </c>
      <c r="F15955" t="inlineStr">
        <is>
          <t>P0029</t>
        </is>
      </c>
      <c r="G15955" t="inlineStr">
        <is>
          <t>Prod_0029</t>
        </is>
      </c>
      <c r="H15955" t="inlineStr">
        <is>
          <t>Clothing</t>
        </is>
      </c>
      <c r="I15955" t="n">
        <v>2</v>
      </c>
      <c r="J15955" t="n">
        <v>715.28</v>
      </c>
      <c r="K15955" t="n">
        <v>0</v>
      </c>
      <c r="L15955">
        <f>I15955*J15955*(1-K15955)</f>
        <v/>
      </c>
      <c r="M15955">
        <f>VLOOKUP(F15955,Products!A:D,4,FALSE)*I15955</f>
        <v/>
      </c>
      <c r="N15955">
        <f>L15955-M15955</f>
        <v/>
      </c>
    </row>
    <row r="15956">
      <c r="A15956" t="inlineStr">
        <is>
          <t>T1015954</t>
        </is>
      </c>
      <c r="B15956" t="inlineStr">
        <is>
          <t>2025-05-15</t>
        </is>
      </c>
      <c r="C15956" t="inlineStr">
        <is>
          <t>S011</t>
        </is>
      </c>
      <c r="D15956" t="inlineStr">
        <is>
          <t>Store_011</t>
        </is>
      </c>
      <c r="E15956" t="inlineStr">
        <is>
          <t>South</t>
        </is>
      </c>
      <c r="F15956" t="inlineStr">
        <is>
          <t>P0176</t>
        </is>
      </c>
      <c r="G15956" t="inlineStr">
        <is>
          <t>Prod_0176</t>
        </is>
      </c>
      <c r="H15956" t="inlineStr">
        <is>
          <t>Food</t>
        </is>
      </c>
      <c r="I15956" t="n">
        <v>7</v>
      </c>
      <c r="J15956" t="n">
        <v>837.1</v>
      </c>
      <c r="K15956" t="n">
        <v>0</v>
      </c>
      <c r="L15956">
        <f>I15956*J15956*(1-K15956)</f>
        <v/>
      </c>
      <c r="M15956">
        <f>VLOOKUP(F15956,Products!A:D,4,FALSE)*I15956</f>
        <v/>
      </c>
      <c r="N15956">
        <f>L15956-M15956</f>
        <v/>
      </c>
    </row>
    <row r="15957">
      <c r="A15957" t="inlineStr">
        <is>
          <t>T1015955</t>
        </is>
      </c>
      <c r="B15957" t="inlineStr">
        <is>
          <t>2023-08-25</t>
        </is>
      </c>
      <c r="C15957" t="inlineStr">
        <is>
          <t>S050</t>
        </is>
      </c>
      <c r="D15957" t="inlineStr">
        <is>
          <t>Store_050</t>
        </is>
      </c>
      <c r="E15957" t="inlineStr">
        <is>
          <t>South</t>
        </is>
      </c>
      <c r="F15957" t="inlineStr">
        <is>
          <t>P0161</t>
        </is>
      </c>
      <c r="G15957" t="inlineStr">
        <is>
          <t>Prod_0161</t>
        </is>
      </c>
      <c r="H15957" t="inlineStr">
        <is>
          <t>Household</t>
        </is>
      </c>
      <c r="I15957" t="n">
        <v>1</v>
      </c>
      <c r="J15957" t="n">
        <v>86</v>
      </c>
      <c r="K15957" t="n">
        <v>0</v>
      </c>
      <c r="L15957">
        <f>I15957*J15957*(1-K15957)</f>
        <v/>
      </c>
      <c r="M15957">
        <f>VLOOKUP(F15957,Products!A:D,4,FALSE)*I15957</f>
        <v/>
      </c>
      <c r="N15957">
        <f>L15957-M15957</f>
        <v/>
      </c>
    </row>
    <row r="15958">
      <c r="A15958" t="inlineStr">
        <is>
          <t>T1015956</t>
        </is>
      </c>
      <c r="B15958" t="inlineStr">
        <is>
          <t>2023-09-07</t>
        </is>
      </c>
      <c r="C15958" t="inlineStr">
        <is>
          <t>S024</t>
        </is>
      </c>
      <c r="D15958" t="inlineStr">
        <is>
          <t>Store_024</t>
        </is>
      </c>
      <c r="E15958" t="inlineStr">
        <is>
          <t>South</t>
        </is>
      </c>
      <c r="F15958" t="inlineStr">
        <is>
          <t>P0027</t>
        </is>
      </c>
      <c r="G15958" t="inlineStr">
        <is>
          <t>Prod_0027</t>
        </is>
      </c>
      <c r="H15958" t="inlineStr">
        <is>
          <t>Electronics</t>
        </is>
      </c>
      <c r="I15958" t="n">
        <v>4</v>
      </c>
      <c r="J15958" t="n">
        <v>489.12</v>
      </c>
      <c r="K15958" t="n">
        <v>0.05</v>
      </c>
      <c r="L15958">
        <f>I15958*J15958*(1-K15958)</f>
        <v/>
      </c>
      <c r="M15958">
        <f>VLOOKUP(F15958,Products!A:D,4,FALSE)*I15958</f>
        <v/>
      </c>
      <c r="N15958">
        <f>L15958-M15958</f>
        <v/>
      </c>
    </row>
    <row r="15959">
      <c r="A15959" t="inlineStr">
        <is>
          <t>T1015957</t>
        </is>
      </c>
      <c r="B15959" t="inlineStr">
        <is>
          <t>2025-05-17</t>
        </is>
      </c>
      <c r="C15959" t="inlineStr">
        <is>
          <t>S012</t>
        </is>
      </c>
      <c r="D15959" t="inlineStr">
        <is>
          <t>Store_012</t>
        </is>
      </c>
      <c r="E15959" t="inlineStr">
        <is>
          <t>South</t>
        </is>
      </c>
      <c r="F15959" t="inlineStr">
        <is>
          <t>P0133</t>
        </is>
      </c>
      <c r="G15959" t="inlineStr">
        <is>
          <t>Prod_0133</t>
        </is>
      </c>
      <c r="H15959" t="inlineStr">
        <is>
          <t>Stationery</t>
        </is>
      </c>
      <c r="I15959" t="n">
        <v>2</v>
      </c>
      <c r="J15959" t="n">
        <v>367.94</v>
      </c>
      <c r="K15959" t="n">
        <v>0</v>
      </c>
      <c r="L15959">
        <f>I15959*J15959*(1-K15959)</f>
        <v/>
      </c>
      <c r="M15959">
        <f>VLOOKUP(F15959,Products!A:D,4,FALSE)*I15959</f>
        <v/>
      </c>
      <c r="N15959">
        <f>L15959-M15959</f>
        <v/>
      </c>
    </row>
    <row r="15960">
      <c r="A15960" t="inlineStr">
        <is>
          <t>T1015958</t>
        </is>
      </c>
      <c r="B15960" t="inlineStr">
        <is>
          <t>2025-06-28</t>
        </is>
      </c>
      <c r="C15960" t="inlineStr">
        <is>
          <t>S046</t>
        </is>
      </c>
      <c r="D15960" t="inlineStr">
        <is>
          <t>Store_046</t>
        </is>
      </c>
      <c r="E15960" t="inlineStr">
        <is>
          <t>South</t>
        </is>
      </c>
      <c r="F15960" t="inlineStr">
        <is>
          <t>P0041</t>
        </is>
      </c>
      <c r="G15960" t="inlineStr">
        <is>
          <t>Prod_0041</t>
        </is>
      </c>
      <c r="H15960" t="inlineStr">
        <is>
          <t>Stationery</t>
        </is>
      </c>
      <c r="I15960" t="n">
        <v>4</v>
      </c>
      <c r="J15960" t="n">
        <v>305.97</v>
      </c>
      <c r="K15960" t="n">
        <v>0</v>
      </c>
      <c r="L15960">
        <f>I15960*J15960*(1-K15960)</f>
        <v/>
      </c>
      <c r="M15960">
        <f>VLOOKUP(F15960,Products!A:D,4,FALSE)*I15960</f>
        <v/>
      </c>
      <c r="N15960">
        <f>L15960-M15960</f>
        <v/>
      </c>
    </row>
    <row r="15961">
      <c r="A15961" t="inlineStr">
        <is>
          <t>T1015959</t>
        </is>
      </c>
      <c r="B15961" t="inlineStr">
        <is>
          <t>2024-11-24</t>
        </is>
      </c>
      <c r="C15961" t="inlineStr">
        <is>
          <t>S006</t>
        </is>
      </c>
      <c r="D15961" t="inlineStr">
        <is>
          <t>Store_006</t>
        </is>
      </c>
      <c r="E15961" t="inlineStr">
        <is>
          <t>East</t>
        </is>
      </c>
      <c r="F15961" t="inlineStr">
        <is>
          <t>P0002</t>
        </is>
      </c>
      <c r="G15961" t="inlineStr">
        <is>
          <t>Prod_0002</t>
        </is>
      </c>
      <c r="H15961" t="inlineStr">
        <is>
          <t>Food</t>
        </is>
      </c>
      <c r="I15961" t="n">
        <v>5</v>
      </c>
      <c r="J15961" t="n">
        <v>261.84</v>
      </c>
      <c r="K15961" t="n">
        <v>0.05</v>
      </c>
      <c r="L15961">
        <f>I15961*J15961*(1-K15961)</f>
        <v/>
      </c>
      <c r="M15961">
        <f>VLOOKUP(F15961,Products!A:D,4,FALSE)*I15961</f>
        <v/>
      </c>
      <c r="N15961">
        <f>L15961-M15961</f>
        <v/>
      </c>
    </row>
    <row r="15962">
      <c r="A15962" t="inlineStr">
        <is>
          <t>T1015960</t>
        </is>
      </c>
      <c r="B15962" t="inlineStr">
        <is>
          <t>2025-02-11</t>
        </is>
      </c>
      <c r="C15962" t="inlineStr">
        <is>
          <t>S016</t>
        </is>
      </c>
      <c r="D15962" t="inlineStr">
        <is>
          <t>Store_016</t>
        </is>
      </c>
      <c r="E15962" t="inlineStr">
        <is>
          <t>West</t>
        </is>
      </c>
      <c r="F15962" t="inlineStr">
        <is>
          <t>P0025</t>
        </is>
      </c>
      <c r="G15962" t="inlineStr">
        <is>
          <t>Prod_0025</t>
        </is>
      </c>
      <c r="H15962" t="inlineStr">
        <is>
          <t>Beverages</t>
        </is>
      </c>
      <c r="I15962" t="n">
        <v>1</v>
      </c>
      <c r="J15962" t="n">
        <v>289.49</v>
      </c>
      <c r="K15962" t="n">
        <v>0</v>
      </c>
      <c r="L15962">
        <f>I15962*J15962*(1-K15962)</f>
        <v/>
      </c>
      <c r="M15962">
        <f>VLOOKUP(F15962,Products!A:D,4,FALSE)*I15962</f>
        <v/>
      </c>
      <c r="N15962">
        <f>L15962-M15962</f>
        <v/>
      </c>
    </row>
    <row r="15963">
      <c r="A15963" t="inlineStr">
        <is>
          <t>T1015961</t>
        </is>
      </c>
      <c r="B15963" t="inlineStr">
        <is>
          <t>2024-10-08</t>
        </is>
      </c>
      <c r="C15963" t="inlineStr">
        <is>
          <t>S030</t>
        </is>
      </c>
      <c r="D15963" t="inlineStr">
        <is>
          <t>Store_030</t>
        </is>
      </c>
      <c r="E15963" t="inlineStr">
        <is>
          <t>North</t>
        </is>
      </c>
      <c r="F15963" t="inlineStr">
        <is>
          <t>P0027</t>
        </is>
      </c>
      <c r="G15963" t="inlineStr">
        <is>
          <t>Prod_0027</t>
        </is>
      </c>
      <c r="H15963" t="inlineStr">
        <is>
          <t>Electronics</t>
        </is>
      </c>
      <c r="I15963" t="n">
        <v>6</v>
      </c>
      <c r="J15963" t="n">
        <v>507.88</v>
      </c>
      <c r="K15963" t="n">
        <v>0</v>
      </c>
      <c r="L15963">
        <f>I15963*J15963*(1-K15963)</f>
        <v/>
      </c>
      <c r="M15963">
        <f>VLOOKUP(F15963,Products!A:D,4,FALSE)*I15963</f>
        <v/>
      </c>
      <c r="N15963">
        <f>L15963-M15963</f>
        <v/>
      </c>
    </row>
    <row r="15964">
      <c r="A15964" t="inlineStr">
        <is>
          <t>T1015962</t>
        </is>
      </c>
      <c r="B15964" t="inlineStr">
        <is>
          <t>2023-07-26</t>
        </is>
      </c>
      <c r="C15964" t="inlineStr">
        <is>
          <t>S011</t>
        </is>
      </c>
      <c r="D15964" t="inlineStr">
        <is>
          <t>Store_011</t>
        </is>
      </c>
      <c r="E15964" t="inlineStr">
        <is>
          <t>South</t>
        </is>
      </c>
      <c r="F15964" t="inlineStr">
        <is>
          <t>P0154</t>
        </is>
      </c>
      <c r="G15964" t="inlineStr">
        <is>
          <t>Prod_0154</t>
        </is>
      </c>
      <c r="H15964" t="inlineStr">
        <is>
          <t>Toys</t>
        </is>
      </c>
      <c r="I15964" t="n">
        <v>2</v>
      </c>
      <c r="J15964" t="n">
        <v>284.77</v>
      </c>
      <c r="K15964" t="n">
        <v>0.05</v>
      </c>
      <c r="L15964">
        <f>I15964*J15964*(1-K15964)</f>
        <v/>
      </c>
      <c r="M15964">
        <f>VLOOKUP(F15964,Products!A:D,4,FALSE)*I15964</f>
        <v/>
      </c>
      <c r="N15964">
        <f>L15964-M15964</f>
        <v/>
      </c>
    </row>
    <row r="15965">
      <c r="A15965" t="inlineStr">
        <is>
          <t>T1015963</t>
        </is>
      </c>
      <c r="B15965" t="inlineStr">
        <is>
          <t>2023-08-08</t>
        </is>
      </c>
      <c r="C15965" t="inlineStr">
        <is>
          <t>S012</t>
        </is>
      </c>
      <c r="D15965" t="inlineStr">
        <is>
          <t>Store_012</t>
        </is>
      </c>
      <c r="E15965" t="inlineStr">
        <is>
          <t>South</t>
        </is>
      </c>
      <c r="F15965" t="inlineStr">
        <is>
          <t>P0149</t>
        </is>
      </c>
      <c r="G15965" t="inlineStr">
        <is>
          <t>Prod_0149</t>
        </is>
      </c>
      <c r="H15965" t="inlineStr">
        <is>
          <t>Toys</t>
        </is>
      </c>
      <c r="I15965" t="n">
        <v>3</v>
      </c>
      <c r="J15965" t="n">
        <v>48.75</v>
      </c>
      <c r="K15965" t="n">
        <v>0.15</v>
      </c>
      <c r="L15965">
        <f>I15965*J15965*(1-K15965)</f>
        <v/>
      </c>
      <c r="M15965">
        <f>VLOOKUP(F15965,Products!A:D,4,FALSE)*I15965</f>
        <v/>
      </c>
      <c r="N15965">
        <f>L15965-M15965</f>
        <v/>
      </c>
    </row>
    <row r="15966">
      <c r="A15966" t="inlineStr">
        <is>
          <t>T1015964</t>
        </is>
      </c>
      <c r="B15966" t="inlineStr">
        <is>
          <t>2023-08-24</t>
        </is>
      </c>
      <c r="C15966" t="inlineStr">
        <is>
          <t>S025</t>
        </is>
      </c>
      <c r="D15966" t="inlineStr">
        <is>
          <t>Store_025</t>
        </is>
      </c>
      <c r="E15966" t="inlineStr">
        <is>
          <t>Central</t>
        </is>
      </c>
      <c r="F15966" t="inlineStr">
        <is>
          <t>P0097</t>
        </is>
      </c>
      <c r="G15966" t="inlineStr">
        <is>
          <t>Prod_0097</t>
        </is>
      </c>
      <c r="H15966" t="inlineStr">
        <is>
          <t>Clothing</t>
        </is>
      </c>
      <c r="I15966" t="n">
        <v>6</v>
      </c>
      <c r="J15966" t="n">
        <v>281.14</v>
      </c>
      <c r="K15966" t="n">
        <v>0.2</v>
      </c>
      <c r="L15966">
        <f>I15966*J15966*(1-K15966)</f>
        <v/>
      </c>
      <c r="M15966">
        <f>VLOOKUP(F15966,Products!A:D,4,FALSE)*I15966</f>
        <v/>
      </c>
      <c r="N15966">
        <f>L15966-M15966</f>
        <v/>
      </c>
    </row>
    <row r="15967">
      <c r="A15967" t="inlineStr">
        <is>
          <t>T1015965</t>
        </is>
      </c>
      <c r="B15967" t="inlineStr">
        <is>
          <t>2023-05-14</t>
        </is>
      </c>
      <c r="C15967" t="inlineStr">
        <is>
          <t>S005</t>
        </is>
      </c>
      <c r="D15967" t="inlineStr">
        <is>
          <t>Store_005</t>
        </is>
      </c>
      <c r="E15967" t="inlineStr">
        <is>
          <t>Central</t>
        </is>
      </c>
      <c r="F15967" t="inlineStr">
        <is>
          <t>P0150</t>
        </is>
      </c>
      <c r="G15967" t="inlineStr">
        <is>
          <t>Prod_0150</t>
        </is>
      </c>
      <c r="H15967" t="inlineStr">
        <is>
          <t>Clothing</t>
        </is>
      </c>
      <c r="I15967" t="n">
        <v>4</v>
      </c>
      <c r="J15967" t="n">
        <v>414.22</v>
      </c>
      <c r="K15967" t="n">
        <v>0</v>
      </c>
      <c r="L15967">
        <f>I15967*J15967*(1-K15967)</f>
        <v/>
      </c>
      <c r="M15967">
        <f>VLOOKUP(F15967,Products!A:D,4,FALSE)*I15967</f>
        <v/>
      </c>
      <c r="N15967">
        <f>L15967-M15967</f>
        <v/>
      </c>
    </row>
    <row r="15968">
      <c r="A15968" t="inlineStr">
        <is>
          <t>T1015966</t>
        </is>
      </c>
      <c r="B15968" t="inlineStr">
        <is>
          <t>2025-05-06</t>
        </is>
      </c>
      <c r="C15968" t="inlineStr">
        <is>
          <t>S014</t>
        </is>
      </c>
      <c r="D15968" t="inlineStr">
        <is>
          <t>Store_014</t>
        </is>
      </c>
      <c r="E15968" t="inlineStr">
        <is>
          <t>West</t>
        </is>
      </c>
      <c r="F15968" t="inlineStr">
        <is>
          <t>P0118</t>
        </is>
      </c>
      <c r="G15968" t="inlineStr">
        <is>
          <t>Prod_0118</t>
        </is>
      </c>
      <c r="H15968" t="inlineStr">
        <is>
          <t>Toys</t>
        </is>
      </c>
      <c r="I15968" t="n">
        <v>6</v>
      </c>
      <c r="J15968" t="n">
        <v>832.3200000000001</v>
      </c>
      <c r="K15968" t="n">
        <v>0.05</v>
      </c>
      <c r="L15968">
        <f>I15968*J15968*(1-K15968)</f>
        <v/>
      </c>
      <c r="M15968">
        <f>VLOOKUP(F15968,Products!A:D,4,FALSE)*I15968</f>
        <v/>
      </c>
      <c r="N15968">
        <f>L15968-M15968</f>
        <v/>
      </c>
    </row>
    <row r="15969">
      <c r="A15969" t="inlineStr">
        <is>
          <t>T1015967</t>
        </is>
      </c>
      <c r="B15969" t="inlineStr">
        <is>
          <t>2023-10-09</t>
        </is>
      </c>
      <c r="C15969" t="inlineStr">
        <is>
          <t>S037</t>
        </is>
      </c>
      <c r="D15969" t="inlineStr">
        <is>
          <t>Store_037</t>
        </is>
      </c>
      <c r="E15969" t="inlineStr">
        <is>
          <t>East</t>
        </is>
      </c>
      <c r="F15969" t="inlineStr">
        <is>
          <t>P0087</t>
        </is>
      </c>
      <c r="G15969" t="inlineStr">
        <is>
          <t>Prod_0087</t>
        </is>
      </c>
      <c r="H15969" t="inlineStr">
        <is>
          <t>Clothing</t>
        </is>
      </c>
      <c r="I15969" t="n">
        <v>1</v>
      </c>
      <c r="J15969" t="n">
        <v>345.49</v>
      </c>
      <c r="K15969" t="n">
        <v>0</v>
      </c>
      <c r="L15969">
        <f>I15969*J15969*(1-K15969)</f>
        <v/>
      </c>
      <c r="M15969">
        <f>VLOOKUP(F15969,Products!A:D,4,FALSE)*I15969</f>
        <v/>
      </c>
      <c r="N15969">
        <f>L15969-M15969</f>
        <v/>
      </c>
    </row>
    <row r="15970">
      <c r="A15970" t="inlineStr">
        <is>
          <t>T1015968</t>
        </is>
      </c>
      <c r="B15970" t="inlineStr">
        <is>
          <t>2023-02-02</t>
        </is>
      </c>
      <c r="C15970" t="inlineStr">
        <is>
          <t>S027</t>
        </is>
      </c>
      <c r="D15970" t="inlineStr">
        <is>
          <t>Store_027</t>
        </is>
      </c>
      <c r="E15970" t="inlineStr">
        <is>
          <t>South</t>
        </is>
      </c>
      <c r="F15970" t="inlineStr">
        <is>
          <t>P0041</t>
        </is>
      </c>
      <c r="G15970" t="inlineStr">
        <is>
          <t>Prod_0041</t>
        </is>
      </c>
      <c r="H15970" t="inlineStr">
        <is>
          <t>Stationery</t>
        </is>
      </c>
      <c r="I15970" t="n">
        <v>5</v>
      </c>
      <c r="J15970" t="n">
        <v>415.93</v>
      </c>
      <c r="K15970" t="n">
        <v>0.2</v>
      </c>
      <c r="L15970">
        <f>I15970*J15970*(1-K15970)</f>
        <v/>
      </c>
      <c r="M15970">
        <f>VLOOKUP(F15970,Products!A:D,4,FALSE)*I15970</f>
        <v/>
      </c>
      <c r="N15970">
        <f>L15970-M15970</f>
        <v/>
      </c>
    </row>
    <row r="15971">
      <c r="A15971" t="inlineStr">
        <is>
          <t>T1015969</t>
        </is>
      </c>
      <c r="B15971" t="inlineStr">
        <is>
          <t>2025-02-18</t>
        </is>
      </c>
      <c r="C15971" t="inlineStr">
        <is>
          <t>S023</t>
        </is>
      </c>
      <c r="D15971" t="inlineStr">
        <is>
          <t>Store_023</t>
        </is>
      </c>
      <c r="E15971" t="inlineStr">
        <is>
          <t>South</t>
        </is>
      </c>
      <c r="F15971" t="inlineStr">
        <is>
          <t>P0101</t>
        </is>
      </c>
      <c r="G15971" t="inlineStr">
        <is>
          <t>Prod_0101</t>
        </is>
      </c>
      <c r="H15971" t="inlineStr">
        <is>
          <t>Food</t>
        </is>
      </c>
      <c r="I15971" t="n">
        <v>7</v>
      </c>
      <c r="J15971" t="n">
        <v>81.48999999999999</v>
      </c>
      <c r="K15971" t="n">
        <v>0</v>
      </c>
      <c r="L15971">
        <f>I15971*J15971*(1-K15971)</f>
        <v/>
      </c>
      <c r="M15971">
        <f>VLOOKUP(F15971,Products!A:D,4,FALSE)*I15971</f>
        <v/>
      </c>
      <c r="N15971">
        <f>L15971-M15971</f>
        <v/>
      </c>
    </row>
    <row r="15972">
      <c r="A15972" t="inlineStr">
        <is>
          <t>T1015970</t>
        </is>
      </c>
      <c r="B15972" t="inlineStr">
        <is>
          <t>2025-05-31</t>
        </is>
      </c>
      <c r="C15972" t="inlineStr">
        <is>
          <t>S044</t>
        </is>
      </c>
      <c r="D15972" t="inlineStr">
        <is>
          <t>Store_044</t>
        </is>
      </c>
      <c r="E15972" t="inlineStr">
        <is>
          <t>North</t>
        </is>
      </c>
      <c r="F15972" t="inlineStr">
        <is>
          <t>P0092</t>
        </is>
      </c>
      <c r="G15972" t="inlineStr">
        <is>
          <t>Prod_0092</t>
        </is>
      </c>
      <c r="H15972" t="inlineStr">
        <is>
          <t>Household</t>
        </is>
      </c>
      <c r="I15972" t="n">
        <v>4</v>
      </c>
      <c r="J15972" t="n">
        <v>279.09</v>
      </c>
      <c r="K15972" t="n">
        <v>0.05</v>
      </c>
      <c r="L15972">
        <f>I15972*J15972*(1-K15972)</f>
        <v/>
      </c>
      <c r="M15972">
        <f>VLOOKUP(F15972,Products!A:D,4,FALSE)*I15972</f>
        <v/>
      </c>
      <c r="N15972">
        <f>L15972-M15972</f>
        <v/>
      </c>
    </row>
    <row r="15973">
      <c r="A15973" t="inlineStr">
        <is>
          <t>T1015971</t>
        </is>
      </c>
      <c r="B15973" t="inlineStr">
        <is>
          <t>2024-11-04</t>
        </is>
      </c>
      <c r="C15973" t="inlineStr">
        <is>
          <t>S043</t>
        </is>
      </c>
      <c r="D15973" t="inlineStr">
        <is>
          <t>Store_043</t>
        </is>
      </c>
      <c r="E15973" t="inlineStr">
        <is>
          <t>East</t>
        </is>
      </c>
      <c r="F15973" t="inlineStr">
        <is>
          <t>P0009</t>
        </is>
      </c>
      <c r="G15973" t="inlineStr">
        <is>
          <t>Prod_0009</t>
        </is>
      </c>
      <c r="H15973" t="inlineStr">
        <is>
          <t>Toys</t>
        </is>
      </c>
      <c r="I15973" t="n">
        <v>5</v>
      </c>
      <c r="J15973" t="n">
        <v>793.1900000000001</v>
      </c>
      <c r="K15973" t="n">
        <v>0</v>
      </c>
      <c r="L15973">
        <f>I15973*J15973*(1-K15973)</f>
        <v/>
      </c>
      <c r="M15973">
        <f>VLOOKUP(F15973,Products!A:D,4,FALSE)*I15973</f>
        <v/>
      </c>
      <c r="N15973">
        <f>L15973-M15973</f>
        <v/>
      </c>
    </row>
    <row r="15974">
      <c r="A15974" t="inlineStr">
        <is>
          <t>T1015972</t>
        </is>
      </c>
      <c r="B15974" t="inlineStr">
        <is>
          <t>2025-02-16</t>
        </is>
      </c>
      <c r="C15974" t="inlineStr">
        <is>
          <t>S029</t>
        </is>
      </c>
      <c r="D15974" t="inlineStr">
        <is>
          <t>Store_029</t>
        </is>
      </c>
      <c r="E15974" t="inlineStr">
        <is>
          <t>South</t>
        </is>
      </c>
      <c r="F15974" t="inlineStr">
        <is>
          <t>P0039</t>
        </is>
      </c>
      <c r="G15974" t="inlineStr">
        <is>
          <t>Prod_0039</t>
        </is>
      </c>
      <c r="H15974" t="inlineStr">
        <is>
          <t>Household</t>
        </is>
      </c>
      <c r="I15974" t="n">
        <v>2</v>
      </c>
      <c r="J15974" t="n">
        <v>304.36</v>
      </c>
      <c r="K15974" t="n">
        <v>0.1</v>
      </c>
      <c r="L15974">
        <f>I15974*J15974*(1-K15974)</f>
        <v/>
      </c>
      <c r="M15974">
        <f>VLOOKUP(F15974,Products!A:D,4,FALSE)*I15974</f>
        <v/>
      </c>
      <c r="N15974">
        <f>L15974-M15974</f>
        <v/>
      </c>
    </row>
    <row r="15975">
      <c r="A15975" t="inlineStr">
        <is>
          <t>T1015973</t>
        </is>
      </c>
      <c r="B15975" t="inlineStr">
        <is>
          <t>2023-10-24</t>
        </is>
      </c>
      <c r="C15975" t="inlineStr">
        <is>
          <t>S036</t>
        </is>
      </c>
      <c r="D15975" t="inlineStr">
        <is>
          <t>Store_036</t>
        </is>
      </c>
      <c r="E15975" t="inlineStr">
        <is>
          <t>Central</t>
        </is>
      </c>
      <c r="F15975" t="inlineStr">
        <is>
          <t>P0056</t>
        </is>
      </c>
      <c r="G15975" t="inlineStr">
        <is>
          <t>Prod_0056</t>
        </is>
      </c>
      <c r="H15975" t="inlineStr">
        <is>
          <t>Household</t>
        </is>
      </c>
      <c r="I15975" t="n">
        <v>5</v>
      </c>
      <c r="J15975" t="n">
        <v>315.09</v>
      </c>
      <c r="K15975" t="n">
        <v>0.05</v>
      </c>
      <c r="L15975">
        <f>I15975*J15975*(1-K15975)</f>
        <v/>
      </c>
      <c r="M15975">
        <f>VLOOKUP(F15975,Products!A:D,4,FALSE)*I15975</f>
        <v/>
      </c>
      <c r="N15975">
        <f>L15975-M15975</f>
        <v/>
      </c>
    </row>
    <row r="15976">
      <c r="A15976" t="inlineStr">
        <is>
          <t>T1015974</t>
        </is>
      </c>
      <c r="B15976" t="inlineStr">
        <is>
          <t>2024-03-03</t>
        </is>
      </c>
      <c r="C15976" t="inlineStr">
        <is>
          <t>S039</t>
        </is>
      </c>
      <c r="D15976" t="inlineStr">
        <is>
          <t>Store_039</t>
        </is>
      </c>
      <c r="E15976" t="inlineStr">
        <is>
          <t>North</t>
        </is>
      </c>
      <c r="F15976" t="inlineStr">
        <is>
          <t>P0067</t>
        </is>
      </c>
      <c r="G15976" t="inlineStr">
        <is>
          <t>Prod_0067</t>
        </is>
      </c>
      <c r="H15976" t="inlineStr">
        <is>
          <t>Toys</t>
        </is>
      </c>
      <c r="I15976" t="n">
        <v>7</v>
      </c>
      <c r="J15976" t="n">
        <v>175.18</v>
      </c>
      <c r="K15976" t="n">
        <v>0</v>
      </c>
      <c r="L15976">
        <f>I15976*J15976*(1-K15976)</f>
        <v/>
      </c>
      <c r="M15976">
        <f>VLOOKUP(F15976,Products!A:D,4,FALSE)*I15976</f>
        <v/>
      </c>
      <c r="N15976">
        <f>L15976-M15976</f>
        <v/>
      </c>
    </row>
    <row r="15977">
      <c r="A15977" t="inlineStr">
        <is>
          <t>T1015975</t>
        </is>
      </c>
      <c r="B15977" t="inlineStr">
        <is>
          <t>2025-03-19</t>
        </is>
      </c>
      <c r="C15977" t="inlineStr">
        <is>
          <t>S045</t>
        </is>
      </c>
      <c r="D15977" t="inlineStr">
        <is>
          <t>Store_045</t>
        </is>
      </c>
      <c r="E15977" t="inlineStr">
        <is>
          <t>East</t>
        </is>
      </c>
      <c r="F15977" t="inlineStr">
        <is>
          <t>P0036</t>
        </is>
      </c>
      <c r="G15977" t="inlineStr">
        <is>
          <t>Prod_0036</t>
        </is>
      </c>
      <c r="H15977" t="inlineStr">
        <is>
          <t>Clothing</t>
        </is>
      </c>
      <c r="I15977" t="n">
        <v>4</v>
      </c>
      <c r="J15977" t="n">
        <v>444.88</v>
      </c>
      <c r="K15977" t="n">
        <v>0.1</v>
      </c>
      <c r="L15977">
        <f>I15977*J15977*(1-K15977)</f>
        <v/>
      </c>
      <c r="M15977">
        <f>VLOOKUP(F15977,Products!A:D,4,FALSE)*I15977</f>
        <v/>
      </c>
      <c r="N15977">
        <f>L15977-M15977</f>
        <v/>
      </c>
    </row>
    <row r="15978">
      <c r="A15978" t="inlineStr">
        <is>
          <t>T1015976</t>
        </is>
      </c>
      <c r="B15978" t="inlineStr">
        <is>
          <t>2024-10-19</t>
        </is>
      </c>
      <c r="C15978" t="inlineStr">
        <is>
          <t>S007</t>
        </is>
      </c>
      <c r="D15978" t="inlineStr">
        <is>
          <t>Store_007</t>
        </is>
      </c>
      <c r="E15978" t="inlineStr">
        <is>
          <t>East</t>
        </is>
      </c>
      <c r="F15978" t="inlineStr">
        <is>
          <t>P0085</t>
        </is>
      </c>
      <c r="G15978" t="inlineStr">
        <is>
          <t>Prod_0085</t>
        </is>
      </c>
      <c r="H15978" t="inlineStr">
        <is>
          <t>Food</t>
        </is>
      </c>
      <c r="I15978" t="n">
        <v>9</v>
      </c>
      <c r="J15978" t="n">
        <v>478.84</v>
      </c>
      <c r="K15978" t="n">
        <v>0.05</v>
      </c>
      <c r="L15978">
        <f>I15978*J15978*(1-K15978)</f>
        <v/>
      </c>
      <c r="M15978">
        <f>VLOOKUP(F15978,Products!A:D,4,FALSE)*I15978</f>
        <v/>
      </c>
      <c r="N15978">
        <f>L15978-M15978</f>
        <v/>
      </c>
    </row>
    <row r="15979">
      <c r="A15979" t="inlineStr">
        <is>
          <t>T1015977</t>
        </is>
      </c>
      <c r="B15979" t="inlineStr">
        <is>
          <t>2025-02-13</t>
        </is>
      </c>
      <c r="C15979" t="inlineStr">
        <is>
          <t>S020</t>
        </is>
      </c>
      <c r="D15979" t="inlineStr">
        <is>
          <t>Store_020</t>
        </is>
      </c>
      <c r="E15979" t="inlineStr">
        <is>
          <t>West</t>
        </is>
      </c>
      <c r="F15979" t="inlineStr">
        <is>
          <t>P0075</t>
        </is>
      </c>
      <c r="G15979" t="inlineStr">
        <is>
          <t>Prod_0075</t>
        </is>
      </c>
      <c r="H15979" t="inlineStr">
        <is>
          <t>Beverages</t>
        </is>
      </c>
      <c r="I15979" t="n">
        <v>8</v>
      </c>
      <c r="J15979" t="n">
        <v>865.4400000000001</v>
      </c>
      <c r="K15979" t="n">
        <v>0.1</v>
      </c>
      <c r="L15979">
        <f>I15979*J15979*(1-K15979)</f>
        <v/>
      </c>
      <c r="M15979">
        <f>VLOOKUP(F15979,Products!A:D,4,FALSE)*I15979</f>
        <v/>
      </c>
      <c r="N15979">
        <f>L15979-M15979</f>
        <v/>
      </c>
    </row>
    <row r="15980">
      <c r="A15980" t="inlineStr">
        <is>
          <t>T1015978</t>
        </is>
      </c>
      <c r="B15980" t="inlineStr">
        <is>
          <t>2025-05-16</t>
        </is>
      </c>
      <c r="C15980" t="inlineStr">
        <is>
          <t>S047</t>
        </is>
      </c>
      <c r="D15980" t="inlineStr">
        <is>
          <t>Store_047</t>
        </is>
      </c>
      <c r="E15980" t="inlineStr">
        <is>
          <t>North</t>
        </is>
      </c>
      <c r="F15980" t="inlineStr">
        <is>
          <t>P0195</t>
        </is>
      </c>
      <c r="G15980" t="inlineStr">
        <is>
          <t>Prod_0195</t>
        </is>
      </c>
      <c r="H15980" t="inlineStr">
        <is>
          <t>Food</t>
        </is>
      </c>
      <c r="I15980" t="n">
        <v>2</v>
      </c>
      <c r="J15980" t="n">
        <v>552.27</v>
      </c>
      <c r="K15980" t="n">
        <v>0.2</v>
      </c>
      <c r="L15980">
        <f>I15980*J15980*(1-K15980)</f>
        <v/>
      </c>
      <c r="M15980">
        <f>VLOOKUP(F15980,Products!A:D,4,FALSE)*I15980</f>
        <v/>
      </c>
      <c r="N15980">
        <f>L15980-M15980</f>
        <v/>
      </c>
    </row>
    <row r="15981">
      <c r="A15981" t="inlineStr">
        <is>
          <t>T1015979</t>
        </is>
      </c>
      <c r="B15981" t="inlineStr">
        <is>
          <t>2024-07-27</t>
        </is>
      </c>
      <c r="C15981" t="inlineStr">
        <is>
          <t>S049</t>
        </is>
      </c>
      <c r="D15981" t="inlineStr">
        <is>
          <t>Store_049</t>
        </is>
      </c>
      <c r="E15981" t="inlineStr">
        <is>
          <t>North</t>
        </is>
      </c>
      <c r="F15981" t="inlineStr">
        <is>
          <t>P0052</t>
        </is>
      </c>
      <c r="G15981" t="inlineStr">
        <is>
          <t>Prod_0052</t>
        </is>
      </c>
      <c r="H15981" t="inlineStr">
        <is>
          <t>Clothing</t>
        </is>
      </c>
      <c r="I15981" t="n">
        <v>3</v>
      </c>
      <c r="J15981" t="n">
        <v>44.87</v>
      </c>
      <c r="K15981" t="n">
        <v>0.15</v>
      </c>
      <c r="L15981">
        <f>I15981*J15981*(1-K15981)</f>
        <v/>
      </c>
      <c r="M15981">
        <f>VLOOKUP(F15981,Products!A:D,4,FALSE)*I15981</f>
        <v/>
      </c>
      <c r="N15981">
        <f>L15981-M15981</f>
        <v/>
      </c>
    </row>
    <row r="15982">
      <c r="A15982" t="inlineStr">
        <is>
          <t>T1015980</t>
        </is>
      </c>
      <c r="B15982" t="inlineStr">
        <is>
          <t>2023-01-17</t>
        </is>
      </c>
      <c r="C15982" t="inlineStr">
        <is>
          <t>S048</t>
        </is>
      </c>
      <c r="D15982" t="inlineStr">
        <is>
          <t>Store_048</t>
        </is>
      </c>
      <c r="E15982" t="inlineStr">
        <is>
          <t>South</t>
        </is>
      </c>
      <c r="F15982" t="inlineStr">
        <is>
          <t>P0004</t>
        </is>
      </c>
      <c r="G15982" t="inlineStr">
        <is>
          <t>Prod_0004</t>
        </is>
      </c>
      <c r="H15982" t="inlineStr">
        <is>
          <t>Household</t>
        </is>
      </c>
      <c r="I15982" t="n">
        <v>2</v>
      </c>
      <c r="J15982" t="n">
        <v>372.77</v>
      </c>
      <c r="K15982" t="n">
        <v>0</v>
      </c>
      <c r="L15982">
        <f>I15982*J15982*(1-K15982)</f>
        <v/>
      </c>
      <c r="M15982">
        <f>VLOOKUP(F15982,Products!A:D,4,FALSE)*I15982</f>
        <v/>
      </c>
      <c r="N15982">
        <f>L15982-M15982</f>
        <v/>
      </c>
    </row>
    <row r="15983">
      <c r="A15983" t="inlineStr">
        <is>
          <t>T1015981</t>
        </is>
      </c>
      <c r="B15983" t="inlineStr">
        <is>
          <t>2025-07-31</t>
        </is>
      </c>
      <c r="C15983" t="inlineStr">
        <is>
          <t>S015</t>
        </is>
      </c>
      <c r="D15983" t="inlineStr">
        <is>
          <t>Store_015</t>
        </is>
      </c>
      <c r="E15983" t="inlineStr">
        <is>
          <t>North</t>
        </is>
      </c>
      <c r="F15983" t="inlineStr">
        <is>
          <t>P0018</t>
        </is>
      </c>
      <c r="G15983" t="inlineStr">
        <is>
          <t>Prod_0018</t>
        </is>
      </c>
      <c r="H15983" t="inlineStr">
        <is>
          <t>Food</t>
        </is>
      </c>
      <c r="I15983" t="n">
        <v>1</v>
      </c>
      <c r="J15983" t="n">
        <v>735.14</v>
      </c>
      <c r="K15983" t="n">
        <v>0.05</v>
      </c>
      <c r="L15983">
        <f>I15983*J15983*(1-K15983)</f>
        <v/>
      </c>
      <c r="M15983">
        <f>VLOOKUP(F15983,Products!A:D,4,FALSE)*I15983</f>
        <v/>
      </c>
      <c r="N15983">
        <f>L15983-M15983</f>
        <v/>
      </c>
    </row>
    <row r="15984">
      <c r="A15984" t="inlineStr">
        <is>
          <t>T1015982</t>
        </is>
      </c>
      <c r="B15984" t="inlineStr">
        <is>
          <t>2024-06-09</t>
        </is>
      </c>
      <c r="C15984" t="inlineStr">
        <is>
          <t>S020</t>
        </is>
      </c>
      <c r="D15984" t="inlineStr">
        <is>
          <t>Store_020</t>
        </is>
      </c>
      <c r="E15984" t="inlineStr">
        <is>
          <t>West</t>
        </is>
      </c>
      <c r="F15984" t="inlineStr">
        <is>
          <t>P0011</t>
        </is>
      </c>
      <c r="G15984" t="inlineStr">
        <is>
          <t>Prod_0011</t>
        </is>
      </c>
      <c r="H15984" t="inlineStr">
        <is>
          <t>Household</t>
        </is>
      </c>
      <c r="I15984" t="n">
        <v>7</v>
      </c>
      <c r="J15984" t="n">
        <v>325.66</v>
      </c>
      <c r="K15984" t="n">
        <v>0.15</v>
      </c>
      <c r="L15984">
        <f>I15984*J15984*(1-K15984)</f>
        <v/>
      </c>
      <c r="M15984">
        <f>VLOOKUP(F15984,Products!A:D,4,FALSE)*I15984</f>
        <v/>
      </c>
      <c r="N15984">
        <f>L15984-M15984</f>
        <v/>
      </c>
    </row>
    <row r="15985">
      <c r="A15985" t="inlineStr">
        <is>
          <t>T1015983</t>
        </is>
      </c>
      <c r="B15985" t="inlineStr">
        <is>
          <t>2024-02-20</t>
        </is>
      </c>
      <c r="C15985" t="inlineStr">
        <is>
          <t>S005</t>
        </is>
      </c>
      <c r="D15985" t="inlineStr">
        <is>
          <t>Store_005</t>
        </is>
      </c>
      <c r="E15985" t="inlineStr">
        <is>
          <t>Central</t>
        </is>
      </c>
      <c r="F15985" t="inlineStr">
        <is>
          <t>P0200</t>
        </is>
      </c>
      <c r="G15985" t="inlineStr">
        <is>
          <t>Prod_0200</t>
        </is>
      </c>
      <c r="H15985" t="inlineStr">
        <is>
          <t>Electronics</t>
        </is>
      </c>
      <c r="I15985" t="n">
        <v>7</v>
      </c>
      <c r="J15985" t="n">
        <v>386.89</v>
      </c>
      <c r="K15985" t="n">
        <v>0</v>
      </c>
      <c r="L15985">
        <f>I15985*J15985*(1-K15985)</f>
        <v/>
      </c>
      <c r="M15985">
        <f>VLOOKUP(F15985,Products!A:D,4,FALSE)*I15985</f>
        <v/>
      </c>
      <c r="N15985">
        <f>L15985-M15985</f>
        <v/>
      </c>
    </row>
    <row r="15986">
      <c r="A15986" t="inlineStr">
        <is>
          <t>T1015984</t>
        </is>
      </c>
      <c r="B15986" t="inlineStr">
        <is>
          <t>2025-09-22</t>
        </is>
      </c>
      <c r="C15986" t="inlineStr">
        <is>
          <t>S021</t>
        </is>
      </c>
      <c r="D15986" t="inlineStr">
        <is>
          <t>Store_021</t>
        </is>
      </c>
      <c r="E15986" t="inlineStr">
        <is>
          <t>North</t>
        </is>
      </c>
      <c r="F15986" t="inlineStr">
        <is>
          <t>P0101</t>
        </is>
      </c>
      <c r="G15986" t="inlineStr">
        <is>
          <t>Prod_0101</t>
        </is>
      </c>
      <c r="H15986" t="inlineStr">
        <is>
          <t>Food</t>
        </is>
      </c>
      <c r="I15986" t="n">
        <v>3</v>
      </c>
      <c r="J15986" t="n">
        <v>96.22</v>
      </c>
      <c r="K15986" t="n">
        <v>0</v>
      </c>
      <c r="L15986">
        <f>I15986*J15986*(1-K15986)</f>
        <v/>
      </c>
      <c r="M15986">
        <f>VLOOKUP(F15986,Products!A:D,4,FALSE)*I15986</f>
        <v/>
      </c>
      <c r="N15986">
        <f>L15986-M15986</f>
        <v/>
      </c>
    </row>
    <row r="15987">
      <c r="A15987" t="inlineStr">
        <is>
          <t>T1015985</t>
        </is>
      </c>
      <c r="B15987" t="inlineStr">
        <is>
          <t>2023-12-09</t>
        </is>
      </c>
      <c r="C15987" t="inlineStr">
        <is>
          <t>S032</t>
        </is>
      </c>
      <c r="D15987" t="inlineStr">
        <is>
          <t>Store_032</t>
        </is>
      </c>
      <c r="E15987" t="inlineStr">
        <is>
          <t>Central</t>
        </is>
      </c>
      <c r="F15987" t="inlineStr">
        <is>
          <t>P0092</t>
        </is>
      </c>
      <c r="G15987" t="inlineStr">
        <is>
          <t>Prod_0092</t>
        </is>
      </c>
      <c r="H15987" t="inlineStr">
        <is>
          <t>Household</t>
        </is>
      </c>
      <c r="I15987" t="n">
        <v>2</v>
      </c>
      <c r="J15987" t="n">
        <v>245.63</v>
      </c>
      <c r="K15987" t="n">
        <v>0.2</v>
      </c>
      <c r="L15987">
        <f>I15987*J15987*(1-K15987)</f>
        <v/>
      </c>
      <c r="M15987">
        <f>VLOOKUP(F15987,Products!A:D,4,FALSE)*I15987</f>
        <v/>
      </c>
      <c r="N15987">
        <f>L15987-M15987</f>
        <v/>
      </c>
    </row>
    <row r="15988">
      <c r="A15988" t="inlineStr">
        <is>
          <t>T1015986</t>
        </is>
      </c>
      <c r="B15988" t="inlineStr">
        <is>
          <t>2023-01-11</t>
        </is>
      </c>
      <c r="C15988" t="inlineStr">
        <is>
          <t>S026</t>
        </is>
      </c>
      <c r="D15988" t="inlineStr">
        <is>
          <t>Store_026</t>
        </is>
      </c>
      <c r="E15988" t="inlineStr">
        <is>
          <t>North</t>
        </is>
      </c>
      <c r="F15988" t="inlineStr">
        <is>
          <t>P0036</t>
        </is>
      </c>
      <c r="G15988" t="inlineStr">
        <is>
          <t>Prod_0036</t>
        </is>
      </c>
      <c r="H15988" t="inlineStr">
        <is>
          <t>Clothing</t>
        </is>
      </c>
      <c r="I15988" t="n">
        <v>9</v>
      </c>
      <c r="J15988" t="n">
        <v>402.36</v>
      </c>
      <c r="K15988" t="n">
        <v>0</v>
      </c>
      <c r="L15988">
        <f>I15988*J15988*(1-K15988)</f>
        <v/>
      </c>
      <c r="M15988">
        <f>VLOOKUP(F15988,Products!A:D,4,FALSE)*I15988</f>
        <v/>
      </c>
      <c r="N15988">
        <f>L15988-M15988</f>
        <v/>
      </c>
    </row>
    <row r="15989">
      <c r="A15989" t="inlineStr">
        <is>
          <t>T1015987</t>
        </is>
      </c>
      <c r="B15989" t="inlineStr">
        <is>
          <t>2023-08-21</t>
        </is>
      </c>
      <c r="C15989" t="inlineStr">
        <is>
          <t>S048</t>
        </is>
      </c>
      <c r="D15989" t="inlineStr">
        <is>
          <t>Store_048</t>
        </is>
      </c>
      <c r="E15989" t="inlineStr">
        <is>
          <t>South</t>
        </is>
      </c>
      <c r="F15989" t="inlineStr">
        <is>
          <t>P0143</t>
        </is>
      </c>
      <c r="G15989" t="inlineStr">
        <is>
          <t>Prod_0143</t>
        </is>
      </c>
      <c r="H15989" t="inlineStr">
        <is>
          <t>Electronics</t>
        </is>
      </c>
      <c r="I15989" t="n">
        <v>5</v>
      </c>
      <c r="J15989" t="n">
        <v>341.75</v>
      </c>
      <c r="K15989" t="n">
        <v>0</v>
      </c>
      <c r="L15989">
        <f>I15989*J15989*(1-K15989)</f>
        <v/>
      </c>
      <c r="M15989">
        <f>VLOOKUP(F15989,Products!A:D,4,FALSE)*I15989</f>
        <v/>
      </c>
      <c r="N15989">
        <f>L15989-M15989</f>
        <v/>
      </c>
    </row>
    <row r="15990">
      <c r="A15990" t="inlineStr">
        <is>
          <t>T1015988</t>
        </is>
      </c>
      <c r="B15990" t="inlineStr">
        <is>
          <t>2023-03-29</t>
        </is>
      </c>
      <c r="C15990" t="inlineStr">
        <is>
          <t>S024</t>
        </is>
      </c>
      <c r="D15990" t="inlineStr">
        <is>
          <t>Store_024</t>
        </is>
      </c>
      <c r="E15990" t="inlineStr">
        <is>
          <t>South</t>
        </is>
      </c>
      <c r="F15990" t="inlineStr">
        <is>
          <t>P0162</t>
        </is>
      </c>
      <c r="G15990" t="inlineStr">
        <is>
          <t>Prod_0162</t>
        </is>
      </c>
      <c r="H15990" t="inlineStr">
        <is>
          <t>Food</t>
        </is>
      </c>
      <c r="I15990" t="n">
        <v>3</v>
      </c>
      <c r="J15990" t="n">
        <v>409.56</v>
      </c>
      <c r="K15990" t="n">
        <v>0.2</v>
      </c>
      <c r="L15990">
        <f>I15990*J15990*(1-K15990)</f>
        <v/>
      </c>
      <c r="M15990">
        <f>VLOOKUP(F15990,Products!A:D,4,FALSE)*I15990</f>
        <v/>
      </c>
      <c r="N15990">
        <f>L15990-M15990</f>
        <v/>
      </c>
    </row>
    <row r="15991">
      <c r="A15991" t="inlineStr">
        <is>
          <t>T1015989</t>
        </is>
      </c>
      <c r="B15991" t="inlineStr">
        <is>
          <t>2025-01-07</t>
        </is>
      </c>
      <c r="C15991" t="inlineStr">
        <is>
          <t>S012</t>
        </is>
      </c>
      <c r="D15991" t="inlineStr">
        <is>
          <t>Store_012</t>
        </is>
      </c>
      <c r="E15991" t="inlineStr">
        <is>
          <t>South</t>
        </is>
      </c>
      <c r="F15991" t="inlineStr">
        <is>
          <t>P0019</t>
        </is>
      </c>
      <c r="G15991" t="inlineStr">
        <is>
          <t>Prod_0019</t>
        </is>
      </c>
      <c r="H15991" t="inlineStr">
        <is>
          <t>Toys</t>
        </is>
      </c>
      <c r="I15991" t="n">
        <v>4</v>
      </c>
      <c r="J15991" t="n">
        <v>547.45</v>
      </c>
      <c r="K15991" t="n">
        <v>0.1</v>
      </c>
      <c r="L15991">
        <f>I15991*J15991*(1-K15991)</f>
        <v/>
      </c>
      <c r="M15991">
        <f>VLOOKUP(F15991,Products!A:D,4,FALSE)*I15991</f>
        <v/>
      </c>
      <c r="N15991">
        <f>L15991-M15991</f>
        <v/>
      </c>
    </row>
    <row r="15992">
      <c r="A15992" t="inlineStr">
        <is>
          <t>T1015990</t>
        </is>
      </c>
      <c r="B15992" t="inlineStr">
        <is>
          <t>2024-09-01</t>
        </is>
      </c>
      <c r="C15992" t="inlineStr">
        <is>
          <t>S047</t>
        </is>
      </c>
      <c r="D15992" t="inlineStr">
        <is>
          <t>Store_047</t>
        </is>
      </c>
      <c r="E15992" t="inlineStr">
        <is>
          <t>North</t>
        </is>
      </c>
      <c r="F15992" t="inlineStr">
        <is>
          <t>P0194</t>
        </is>
      </c>
      <c r="G15992" t="inlineStr">
        <is>
          <t>Prod_0194</t>
        </is>
      </c>
      <c r="H15992" t="inlineStr">
        <is>
          <t>Food</t>
        </is>
      </c>
      <c r="I15992" t="n">
        <v>4</v>
      </c>
      <c r="J15992" t="n">
        <v>739.9</v>
      </c>
      <c r="K15992" t="n">
        <v>0</v>
      </c>
      <c r="L15992">
        <f>I15992*J15992*(1-K15992)</f>
        <v/>
      </c>
      <c r="M15992">
        <f>VLOOKUP(F15992,Products!A:D,4,FALSE)*I15992</f>
        <v/>
      </c>
      <c r="N15992">
        <f>L15992-M15992</f>
        <v/>
      </c>
    </row>
    <row r="15993">
      <c r="A15993" t="inlineStr">
        <is>
          <t>T1015991</t>
        </is>
      </c>
      <c r="B15993" t="inlineStr">
        <is>
          <t>2025-04-18</t>
        </is>
      </c>
      <c r="C15993" t="inlineStr">
        <is>
          <t>S002</t>
        </is>
      </c>
      <c r="D15993" t="inlineStr">
        <is>
          <t>Store_002</t>
        </is>
      </c>
      <c r="E15993" t="inlineStr">
        <is>
          <t>South</t>
        </is>
      </c>
      <c r="F15993" t="inlineStr">
        <is>
          <t>P0183</t>
        </is>
      </c>
      <c r="G15993" t="inlineStr">
        <is>
          <t>Prod_0183</t>
        </is>
      </c>
      <c r="H15993" t="inlineStr">
        <is>
          <t>Stationery</t>
        </is>
      </c>
      <c r="I15993" t="n">
        <v>6</v>
      </c>
      <c r="J15993" t="n">
        <v>827</v>
      </c>
      <c r="K15993" t="n">
        <v>0</v>
      </c>
      <c r="L15993">
        <f>I15993*J15993*(1-K15993)</f>
        <v/>
      </c>
      <c r="M15993">
        <f>VLOOKUP(F15993,Products!A:D,4,FALSE)*I15993</f>
        <v/>
      </c>
      <c r="N15993">
        <f>L15993-M15993</f>
        <v/>
      </c>
    </row>
    <row r="15994">
      <c r="A15994" t="inlineStr">
        <is>
          <t>T1015992</t>
        </is>
      </c>
      <c r="B15994" t="inlineStr">
        <is>
          <t>2025-02-10</t>
        </is>
      </c>
      <c r="C15994" t="inlineStr">
        <is>
          <t>S043</t>
        </is>
      </c>
      <c r="D15994" t="inlineStr">
        <is>
          <t>Store_043</t>
        </is>
      </c>
      <c r="E15994" t="inlineStr">
        <is>
          <t>East</t>
        </is>
      </c>
      <c r="F15994" t="inlineStr">
        <is>
          <t>P0112</t>
        </is>
      </c>
      <c r="G15994" t="inlineStr">
        <is>
          <t>Prod_0112</t>
        </is>
      </c>
      <c r="H15994" t="inlineStr">
        <is>
          <t>Beverages</t>
        </is>
      </c>
      <c r="I15994" t="n">
        <v>1</v>
      </c>
      <c r="J15994" t="n">
        <v>637.55</v>
      </c>
      <c r="K15994" t="n">
        <v>0</v>
      </c>
      <c r="L15994">
        <f>I15994*J15994*(1-K15994)</f>
        <v/>
      </c>
      <c r="M15994">
        <f>VLOOKUP(F15994,Products!A:D,4,FALSE)*I15994</f>
        <v/>
      </c>
      <c r="N15994">
        <f>L15994-M15994</f>
        <v/>
      </c>
    </row>
    <row r="15995">
      <c r="A15995" t="inlineStr">
        <is>
          <t>T1015993</t>
        </is>
      </c>
      <c r="B15995" t="inlineStr">
        <is>
          <t>2024-06-08</t>
        </is>
      </c>
      <c r="C15995" t="inlineStr">
        <is>
          <t>S004</t>
        </is>
      </c>
      <c r="D15995" t="inlineStr">
        <is>
          <t>Store_004</t>
        </is>
      </c>
      <c r="E15995" t="inlineStr">
        <is>
          <t>Central</t>
        </is>
      </c>
      <c r="F15995" t="inlineStr">
        <is>
          <t>P0052</t>
        </is>
      </c>
      <c r="G15995" t="inlineStr">
        <is>
          <t>Prod_0052</t>
        </is>
      </c>
      <c r="H15995" t="inlineStr">
        <is>
          <t>Clothing</t>
        </is>
      </c>
      <c r="I15995" t="n">
        <v>9</v>
      </c>
      <c r="J15995" t="n">
        <v>56.77</v>
      </c>
      <c r="K15995" t="n">
        <v>0.1</v>
      </c>
      <c r="L15995">
        <f>I15995*J15995*(1-K15995)</f>
        <v/>
      </c>
      <c r="M15995">
        <f>VLOOKUP(F15995,Products!A:D,4,FALSE)*I15995</f>
        <v/>
      </c>
      <c r="N15995">
        <f>L15995-M15995</f>
        <v/>
      </c>
    </row>
    <row r="15996">
      <c r="A15996" t="inlineStr">
        <is>
          <t>T1015994</t>
        </is>
      </c>
      <c r="B15996" t="inlineStr">
        <is>
          <t>2025-01-14</t>
        </is>
      </c>
      <c r="C15996" t="inlineStr">
        <is>
          <t>S006</t>
        </is>
      </c>
      <c r="D15996" t="inlineStr">
        <is>
          <t>Store_006</t>
        </is>
      </c>
      <c r="E15996" t="inlineStr">
        <is>
          <t>East</t>
        </is>
      </c>
      <c r="F15996" t="inlineStr">
        <is>
          <t>P0096</t>
        </is>
      </c>
      <c r="G15996" t="inlineStr">
        <is>
          <t>Prod_0096</t>
        </is>
      </c>
      <c r="H15996" t="inlineStr">
        <is>
          <t>Beverages</t>
        </is>
      </c>
      <c r="I15996" t="n">
        <v>7</v>
      </c>
      <c r="J15996" t="n">
        <v>470.07</v>
      </c>
      <c r="K15996" t="n">
        <v>0</v>
      </c>
      <c r="L15996">
        <f>I15996*J15996*(1-K15996)</f>
        <v/>
      </c>
      <c r="M15996">
        <f>VLOOKUP(F15996,Products!A:D,4,FALSE)*I15996</f>
        <v/>
      </c>
      <c r="N15996">
        <f>L15996-M15996</f>
        <v/>
      </c>
    </row>
    <row r="15997">
      <c r="A15997" t="inlineStr">
        <is>
          <t>T1015995</t>
        </is>
      </c>
      <c r="B15997" t="inlineStr">
        <is>
          <t>2023-03-04</t>
        </is>
      </c>
      <c r="C15997" t="inlineStr">
        <is>
          <t>S027</t>
        </is>
      </c>
      <c r="D15997" t="inlineStr">
        <is>
          <t>Store_027</t>
        </is>
      </c>
      <c r="E15997" t="inlineStr">
        <is>
          <t>South</t>
        </is>
      </c>
      <c r="F15997" t="inlineStr">
        <is>
          <t>P0139</t>
        </is>
      </c>
      <c r="G15997" t="inlineStr">
        <is>
          <t>Prod_0139</t>
        </is>
      </c>
      <c r="H15997" t="inlineStr">
        <is>
          <t>Clothing</t>
        </is>
      </c>
      <c r="I15997" t="n">
        <v>2</v>
      </c>
      <c r="J15997" t="n">
        <v>599.78</v>
      </c>
      <c r="K15997" t="n">
        <v>0</v>
      </c>
      <c r="L15997">
        <f>I15997*J15997*(1-K15997)</f>
        <v/>
      </c>
      <c r="M15997">
        <f>VLOOKUP(F15997,Products!A:D,4,FALSE)*I15997</f>
        <v/>
      </c>
      <c r="N15997">
        <f>L15997-M15997</f>
        <v/>
      </c>
    </row>
    <row r="15998">
      <c r="A15998" t="inlineStr">
        <is>
          <t>T1015996</t>
        </is>
      </c>
      <c r="B15998" t="inlineStr">
        <is>
          <t>2025-04-07</t>
        </is>
      </c>
      <c r="C15998" t="inlineStr">
        <is>
          <t>S046</t>
        </is>
      </c>
      <c r="D15998" t="inlineStr">
        <is>
          <t>Store_046</t>
        </is>
      </c>
      <c r="E15998" t="inlineStr">
        <is>
          <t>South</t>
        </is>
      </c>
      <c r="F15998" t="inlineStr">
        <is>
          <t>P0010</t>
        </is>
      </c>
      <c r="G15998" t="inlineStr">
        <is>
          <t>Prod_0010</t>
        </is>
      </c>
      <c r="H15998" t="inlineStr">
        <is>
          <t>Electronics</t>
        </is>
      </c>
      <c r="I15998" t="n">
        <v>9</v>
      </c>
      <c r="J15998" t="n">
        <v>819.7</v>
      </c>
      <c r="K15998" t="n">
        <v>0.15</v>
      </c>
      <c r="L15998">
        <f>I15998*J15998*(1-K15998)</f>
        <v/>
      </c>
      <c r="M15998">
        <f>VLOOKUP(F15998,Products!A:D,4,FALSE)*I15998</f>
        <v/>
      </c>
      <c r="N15998">
        <f>L15998-M15998</f>
        <v/>
      </c>
    </row>
    <row r="15999">
      <c r="A15999" t="inlineStr">
        <is>
          <t>T1015997</t>
        </is>
      </c>
      <c r="B15999" t="inlineStr">
        <is>
          <t>2023-11-29</t>
        </is>
      </c>
      <c r="C15999" t="inlineStr">
        <is>
          <t>S002</t>
        </is>
      </c>
      <c r="D15999" t="inlineStr">
        <is>
          <t>Store_002</t>
        </is>
      </c>
      <c r="E15999" t="inlineStr">
        <is>
          <t>South</t>
        </is>
      </c>
      <c r="F15999" t="inlineStr">
        <is>
          <t>P0132</t>
        </is>
      </c>
      <c r="G15999" t="inlineStr">
        <is>
          <t>Prod_0132</t>
        </is>
      </c>
      <c r="H15999" t="inlineStr">
        <is>
          <t>Food</t>
        </is>
      </c>
      <c r="I15999" t="n">
        <v>9</v>
      </c>
      <c r="J15999" t="n">
        <v>122.49</v>
      </c>
      <c r="K15999" t="n">
        <v>0</v>
      </c>
      <c r="L15999">
        <f>I15999*J15999*(1-K15999)</f>
        <v/>
      </c>
      <c r="M15999">
        <f>VLOOKUP(F15999,Products!A:D,4,FALSE)*I15999</f>
        <v/>
      </c>
      <c r="N15999">
        <f>L15999-M15999</f>
        <v/>
      </c>
    </row>
    <row r="16000">
      <c r="A16000" t="inlineStr">
        <is>
          <t>T1015998</t>
        </is>
      </c>
      <c r="B16000" t="inlineStr">
        <is>
          <t>2025-01-20</t>
        </is>
      </c>
      <c r="C16000" t="inlineStr">
        <is>
          <t>S036</t>
        </is>
      </c>
      <c r="D16000" t="inlineStr">
        <is>
          <t>Store_036</t>
        </is>
      </c>
      <c r="E16000" t="inlineStr">
        <is>
          <t>Central</t>
        </is>
      </c>
      <c r="F16000" t="inlineStr">
        <is>
          <t>P0155</t>
        </is>
      </c>
      <c r="G16000" t="inlineStr">
        <is>
          <t>Prod_0155</t>
        </is>
      </c>
      <c r="H16000" t="inlineStr">
        <is>
          <t>Electronics</t>
        </is>
      </c>
      <c r="I16000" t="n">
        <v>7</v>
      </c>
      <c r="J16000" t="n">
        <v>491.88</v>
      </c>
      <c r="K16000" t="n">
        <v>0</v>
      </c>
      <c r="L16000">
        <f>I16000*J16000*(1-K16000)</f>
        <v/>
      </c>
      <c r="M16000">
        <f>VLOOKUP(F16000,Products!A:D,4,FALSE)*I16000</f>
        <v/>
      </c>
      <c r="N16000">
        <f>L16000-M16000</f>
        <v/>
      </c>
    </row>
    <row r="16001">
      <c r="A16001" t="inlineStr">
        <is>
          <t>T1015999</t>
        </is>
      </c>
      <c r="B16001" t="inlineStr">
        <is>
          <t>2025-02-12</t>
        </is>
      </c>
      <c r="C16001" t="inlineStr">
        <is>
          <t>S032</t>
        </is>
      </c>
      <c r="D16001" t="inlineStr">
        <is>
          <t>Store_032</t>
        </is>
      </c>
      <c r="E16001" t="inlineStr">
        <is>
          <t>Central</t>
        </is>
      </c>
      <c r="F16001" t="inlineStr">
        <is>
          <t>P0167</t>
        </is>
      </c>
      <c r="G16001" t="inlineStr">
        <is>
          <t>Prod_0167</t>
        </is>
      </c>
      <c r="H16001" t="inlineStr">
        <is>
          <t>Beverages</t>
        </is>
      </c>
      <c r="I16001" t="n">
        <v>3</v>
      </c>
      <c r="J16001" t="n">
        <v>510.53</v>
      </c>
      <c r="K16001" t="n">
        <v>0</v>
      </c>
      <c r="L16001">
        <f>I16001*J16001*(1-K16001)</f>
        <v/>
      </c>
      <c r="M16001">
        <f>VLOOKUP(F16001,Products!A:D,4,FALSE)*I16001</f>
        <v/>
      </c>
      <c r="N16001">
        <f>L16001-M16001</f>
        <v/>
      </c>
    </row>
    <row r="16002">
      <c r="A16002" t="inlineStr">
        <is>
          <t>T1016000</t>
        </is>
      </c>
      <c r="B16002" t="inlineStr">
        <is>
          <t>2023-02-02</t>
        </is>
      </c>
      <c r="C16002" t="inlineStr">
        <is>
          <t>S036</t>
        </is>
      </c>
      <c r="D16002" t="inlineStr">
        <is>
          <t>Store_036</t>
        </is>
      </c>
      <c r="E16002" t="inlineStr">
        <is>
          <t>Central</t>
        </is>
      </c>
      <c r="F16002" t="inlineStr">
        <is>
          <t>P0165</t>
        </is>
      </c>
      <c r="G16002" t="inlineStr">
        <is>
          <t>Prod_0165</t>
        </is>
      </c>
      <c r="H16002" t="inlineStr">
        <is>
          <t>Clothing</t>
        </is>
      </c>
      <c r="I16002" t="n">
        <v>6</v>
      </c>
      <c r="J16002" t="n">
        <v>629.23</v>
      </c>
      <c r="K16002" t="n">
        <v>0.05</v>
      </c>
      <c r="L16002">
        <f>I16002*J16002*(1-K16002)</f>
        <v/>
      </c>
      <c r="M16002">
        <f>VLOOKUP(F16002,Products!A:D,4,FALSE)*I16002</f>
        <v/>
      </c>
      <c r="N16002">
        <f>L16002-M16002</f>
        <v/>
      </c>
    </row>
    <row r="16003">
      <c r="A16003" t="inlineStr">
        <is>
          <t>T1016001</t>
        </is>
      </c>
      <c r="B16003" t="inlineStr">
        <is>
          <t>2023-03-09</t>
        </is>
      </c>
      <c r="C16003" t="inlineStr">
        <is>
          <t>S002</t>
        </is>
      </c>
      <c r="D16003" t="inlineStr">
        <is>
          <t>Store_002</t>
        </is>
      </c>
      <c r="E16003" t="inlineStr">
        <is>
          <t>South</t>
        </is>
      </c>
      <c r="F16003" t="inlineStr">
        <is>
          <t>P0059</t>
        </is>
      </c>
      <c r="G16003" t="inlineStr">
        <is>
          <t>Prod_0059</t>
        </is>
      </c>
      <c r="H16003" t="inlineStr">
        <is>
          <t>Beverages</t>
        </is>
      </c>
      <c r="I16003" t="n">
        <v>6</v>
      </c>
      <c r="J16003" t="n">
        <v>452.03</v>
      </c>
      <c r="K16003" t="n">
        <v>0</v>
      </c>
      <c r="L16003">
        <f>I16003*J16003*(1-K16003)</f>
        <v/>
      </c>
      <c r="M16003">
        <f>VLOOKUP(F16003,Products!A:D,4,FALSE)*I16003</f>
        <v/>
      </c>
      <c r="N16003">
        <f>L16003-M16003</f>
        <v/>
      </c>
    </row>
    <row r="16004">
      <c r="A16004" t="inlineStr">
        <is>
          <t>T1016002</t>
        </is>
      </c>
      <c r="B16004" t="inlineStr">
        <is>
          <t>2023-04-01</t>
        </is>
      </c>
      <c r="C16004" t="inlineStr">
        <is>
          <t>S049</t>
        </is>
      </c>
      <c r="D16004" t="inlineStr">
        <is>
          <t>Store_049</t>
        </is>
      </c>
      <c r="E16004" t="inlineStr">
        <is>
          <t>North</t>
        </is>
      </c>
      <c r="F16004" t="inlineStr">
        <is>
          <t>P0114</t>
        </is>
      </c>
      <c r="G16004" t="inlineStr">
        <is>
          <t>Prod_0114</t>
        </is>
      </c>
      <c r="H16004" t="inlineStr">
        <is>
          <t>Beverages</t>
        </is>
      </c>
      <c r="I16004" t="n">
        <v>4</v>
      </c>
      <c r="J16004" t="n">
        <v>716.1</v>
      </c>
      <c r="K16004" t="n">
        <v>0.05</v>
      </c>
      <c r="L16004">
        <f>I16004*J16004*(1-K16004)</f>
        <v/>
      </c>
      <c r="M16004">
        <f>VLOOKUP(F16004,Products!A:D,4,FALSE)*I16004</f>
        <v/>
      </c>
      <c r="N16004">
        <f>L16004-M16004</f>
        <v/>
      </c>
    </row>
    <row r="16005">
      <c r="A16005" t="inlineStr">
        <is>
          <t>T1016003</t>
        </is>
      </c>
      <c r="B16005" t="inlineStr">
        <is>
          <t>2024-01-19</t>
        </is>
      </c>
      <c r="C16005" t="inlineStr">
        <is>
          <t>S047</t>
        </is>
      </c>
      <c r="D16005" t="inlineStr">
        <is>
          <t>Store_047</t>
        </is>
      </c>
      <c r="E16005" t="inlineStr">
        <is>
          <t>North</t>
        </is>
      </c>
      <c r="F16005" t="inlineStr">
        <is>
          <t>P0137</t>
        </is>
      </c>
      <c r="G16005" t="inlineStr">
        <is>
          <t>Prod_0137</t>
        </is>
      </c>
      <c r="H16005" t="inlineStr">
        <is>
          <t>Electronics</t>
        </is>
      </c>
      <c r="I16005" t="n">
        <v>4</v>
      </c>
      <c r="J16005" t="n">
        <v>161.33</v>
      </c>
      <c r="K16005" t="n">
        <v>0</v>
      </c>
      <c r="L16005">
        <f>I16005*J16005*(1-K16005)</f>
        <v/>
      </c>
      <c r="M16005">
        <f>VLOOKUP(F16005,Products!A:D,4,FALSE)*I16005</f>
        <v/>
      </c>
      <c r="N16005">
        <f>L16005-M16005</f>
        <v/>
      </c>
    </row>
    <row r="16006">
      <c r="A16006" t="inlineStr">
        <is>
          <t>T1016004</t>
        </is>
      </c>
      <c r="B16006" t="inlineStr">
        <is>
          <t>2024-05-11</t>
        </is>
      </c>
      <c r="C16006" t="inlineStr">
        <is>
          <t>S030</t>
        </is>
      </c>
      <c r="D16006" t="inlineStr">
        <is>
          <t>Store_030</t>
        </is>
      </c>
      <c r="E16006" t="inlineStr">
        <is>
          <t>North</t>
        </is>
      </c>
      <c r="F16006" t="inlineStr">
        <is>
          <t>P0024</t>
        </is>
      </c>
      <c r="G16006" t="inlineStr">
        <is>
          <t>Prod_0024</t>
        </is>
      </c>
      <c r="H16006" t="inlineStr">
        <is>
          <t>Clothing</t>
        </is>
      </c>
      <c r="I16006" t="n">
        <v>8</v>
      </c>
      <c r="J16006" t="n">
        <v>131.11</v>
      </c>
      <c r="K16006" t="n">
        <v>0</v>
      </c>
      <c r="L16006">
        <f>I16006*J16006*(1-K16006)</f>
        <v/>
      </c>
      <c r="M16006">
        <f>VLOOKUP(F16006,Products!A:D,4,FALSE)*I16006</f>
        <v/>
      </c>
      <c r="N16006">
        <f>L16006-M16006</f>
        <v/>
      </c>
    </row>
    <row r="16007">
      <c r="A16007" t="inlineStr">
        <is>
          <t>T1016005</t>
        </is>
      </c>
      <c r="B16007" t="inlineStr">
        <is>
          <t>2024-01-19</t>
        </is>
      </c>
      <c r="C16007" t="inlineStr">
        <is>
          <t>S006</t>
        </is>
      </c>
      <c r="D16007" t="inlineStr">
        <is>
          <t>Store_006</t>
        </is>
      </c>
      <c r="E16007" t="inlineStr">
        <is>
          <t>East</t>
        </is>
      </c>
      <c r="F16007" t="inlineStr">
        <is>
          <t>P0037</t>
        </is>
      </c>
      <c r="G16007" t="inlineStr">
        <is>
          <t>Prod_0037</t>
        </is>
      </c>
      <c r="H16007" t="inlineStr">
        <is>
          <t>Stationery</t>
        </is>
      </c>
      <c r="I16007" t="n">
        <v>7</v>
      </c>
      <c r="J16007" t="n">
        <v>459.39</v>
      </c>
      <c r="K16007" t="n">
        <v>0.1</v>
      </c>
      <c r="L16007">
        <f>I16007*J16007*(1-K16007)</f>
        <v/>
      </c>
      <c r="M16007">
        <f>VLOOKUP(F16007,Products!A:D,4,FALSE)*I16007</f>
        <v/>
      </c>
      <c r="N16007">
        <f>L16007-M16007</f>
        <v/>
      </c>
    </row>
    <row r="16008">
      <c r="A16008" t="inlineStr">
        <is>
          <t>T1016006</t>
        </is>
      </c>
      <c r="B16008" t="inlineStr">
        <is>
          <t>2024-02-11</t>
        </is>
      </c>
      <c r="C16008" t="inlineStr">
        <is>
          <t>S042</t>
        </is>
      </c>
      <c r="D16008" t="inlineStr">
        <is>
          <t>Store_042</t>
        </is>
      </c>
      <c r="E16008" t="inlineStr">
        <is>
          <t>Central</t>
        </is>
      </c>
      <c r="F16008" t="inlineStr">
        <is>
          <t>P0070</t>
        </is>
      </c>
      <c r="G16008" t="inlineStr">
        <is>
          <t>Prod_0070</t>
        </is>
      </c>
      <c r="H16008" t="inlineStr">
        <is>
          <t>Beverages</t>
        </is>
      </c>
      <c r="I16008" t="n">
        <v>6</v>
      </c>
      <c r="J16008" t="n">
        <v>598.08</v>
      </c>
      <c r="K16008" t="n">
        <v>0.15</v>
      </c>
      <c r="L16008">
        <f>I16008*J16008*(1-K16008)</f>
        <v/>
      </c>
      <c r="M16008">
        <f>VLOOKUP(F16008,Products!A:D,4,FALSE)*I16008</f>
        <v/>
      </c>
      <c r="N16008">
        <f>L16008-M16008</f>
        <v/>
      </c>
    </row>
    <row r="16009">
      <c r="A16009" t="inlineStr">
        <is>
          <t>T1016007</t>
        </is>
      </c>
      <c r="B16009" t="inlineStr">
        <is>
          <t>2023-02-17</t>
        </is>
      </c>
      <c r="C16009" t="inlineStr">
        <is>
          <t>S041</t>
        </is>
      </c>
      <c r="D16009" t="inlineStr">
        <is>
          <t>Store_041</t>
        </is>
      </c>
      <c r="E16009" t="inlineStr">
        <is>
          <t>East</t>
        </is>
      </c>
      <c r="F16009" t="inlineStr">
        <is>
          <t>P0020</t>
        </is>
      </c>
      <c r="G16009" t="inlineStr">
        <is>
          <t>Prod_0020</t>
        </is>
      </c>
      <c r="H16009" t="inlineStr">
        <is>
          <t>Beverages</t>
        </is>
      </c>
      <c r="I16009" t="n">
        <v>9</v>
      </c>
      <c r="J16009" t="n">
        <v>810.0599999999999</v>
      </c>
      <c r="K16009" t="n">
        <v>0</v>
      </c>
      <c r="L16009">
        <f>I16009*J16009*(1-K16009)</f>
        <v/>
      </c>
      <c r="M16009">
        <f>VLOOKUP(F16009,Products!A:D,4,FALSE)*I16009</f>
        <v/>
      </c>
      <c r="N16009">
        <f>L16009-M16009</f>
        <v/>
      </c>
    </row>
    <row r="16010">
      <c r="A16010" t="inlineStr">
        <is>
          <t>T1016008</t>
        </is>
      </c>
      <c r="B16010" t="inlineStr">
        <is>
          <t>2024-10-11</t>
        </is>
      </c>
      <c r="C16010" t="inlineStr">
        <is>
          <t>S032</t>
        </is>
      </c>
      <c r="D16010" t="inlineStr">
        <is>
          <t>Store_032</t>
        </is>
      </c>
      <c r="E16010" t="inlineStr">
        <is>
          <t>Central</t>
        </is>
      </c>
      <c r="F16010" t="inlineStr">
        <is>
          <t>P0044</t>
        </is>
      </c>
      <c r="G16010" t="inlineStr">
        <is>
          <t>Prod_0044</t>
        </is>
      </c>
      <c r="H16010" t="inlineStr">
        <is>
          <t>Food</t>
        </is>
      </c>
      <c r="I16010" t="n">
        <v>9</v>
      </c>
      <c r="J16010" t="n">
        <v>274.44</v>
      </c>
      <c r="K16010" t="n">
        <v>0</v>
      </c>
      <c r="L16010">
        <f>I16010*J16010*(1-K16010)</f>
        <v/>
      </c>
      <c r="M16010">
        <f>VLOOKUP(F16010,Products!A:D,4,FALSE)*I16010</f>
        <v/>
      </c>
      <c r="N16010">
        <f>L16010-M16010</f>
        <v/>
      </c>
    </row>
    <row r="16011">
      <c r="A16011" t="inlineStr">
        <is>
          <t>T1016009</t>
        </is>
      </c>
      <c r="B16011" t="inlineStr">
        <is>
          <t>2024-03-02</t>
        </is>
      </c>
      <c r="C16011" t="inlineStr">
        <is>
          <t>S048</t>
        </is>
      </c>
      <c r="D16011" t="inlineStr">
        <is>
          <t>Store_048</t>
        </is>
      </c>
      <c r="E16011" t="inlineStr">
        <is>
          <t>South</t>
        </is>
      </c>
      <c r="F16011" t="inlineStr">
        <is>
          <t>P0067</t>
        </is>
      </c>
      <c r="G16011" t="inlineStr">
        <is>
          <t>Prod_0067</t>
        </is>
      </c>
      <c r="H16011" t="inlineStr">
        <is>
          <t>Toys</t>
        </is>
      </c>
      <c r="I16011" t="n">
        <v>7</v>
      </c>
      <c r="J16011" t="n">
        <v>160.24</v>
      </c>
      <c r="K16011" t="n">
        <v>0.05</v>
      </c>
      <c r="L16011">
        <f>I16011*J16011*(1-K16011)</f>
        <v/>
      </c>
      <c r="M16011">
        <f>VLOOKUP(F16011,Products!A:D,4,FALSE)*I16011</f>
        <v/>
      </c>
      <c r="N16011">
        <f>L16011-M16011</f>
        <v/>
      </c>
    </row>
    <row r="16012">
      <c r="A16012" t="inlineStr">
        <is>
          <t>T1016010</t>
        </is>
      </c>
      <c r="B16012" t="inlineStr">
        <is>
          <t>2024-02-21</t>
        </is>
      </c>
      <c r="C16012" t="inlineStr">
        <is>
          <t>S033</t>
        </is>
      </c>
      <c r="D16012" t="inlineStr">
        <is>
          <t>Store_033</t>
        </is>
      </c>
      <c r="E16012" t="inlineStr">
        <is>
          <t>North</t>
        </is>
      </c>
      <c r="F16012" t="inlineStr">
        <is>
          <t>P0037</t>
        </is>
      </c>
      <c r="G16012" t="inlineStr">
        <is>
          <t>Prod_0037</t>
        </is>
      </c>
      <c r="H16012" t="inlineStr">
        <is>
          <t>Stationery</t>
        </is>
      </c>
      <c r="I16012" t="n">
        <v>5</v>
      </c>
      <c r="J16012" t="n">
        <v>389.21</v>
      </c>
      <c r="K16012" t="n">
        <v>0</v>
      </c>
      <c r="L16012">
        <f>I16012*J16012*(1-K16012)</f>
        <v/>
      </c>
      <c r="M16012">
        <f>VLOOKUP(F16012,Products!A:D,4,FALSE)*I16012</f>
        <v/>
      </c>
      <c r="N16012">
        <f>L16012-M16012</f>
        <v/>
      </c>
    </row>
    <row r="16013">
      <c r="A16013" t="inlineStr">
        <is>
          <t>T1016011</t>
        </is>
      </c>
      <c r="B16013" t="inlineStr">
        <is>
          <t>2025-05-12</t>
        </is>
      </c>
      <c r="C16013" t="inlineStr">
        <is>
          <t>S017</t>
        </is>
      </c>
      <c r="D16013" t="inlineStr">
        <is>
          <t>Store_017</t>
        </is>
      </c>
      <c r="E16013" t="inlineStr">
        <is>
          <t>South</t>
        </is>
      </c>
      <c r="F16013" t="inlineStr">
        <is>
          <t>P0119</t>
        </is>
      </c>
      <c r="G16013" t="inlineStr">
        <is>
          <t>Prod_0119</t>
        </is>
      </c>
      <c r="H16013" t="inlineStr">
        <is>
          <t>Electronics</t>
        </is>
      </c>
      <c r="I16013" t="n">
        <v>6</v>
      </c>
      <c r="J16013" t="n">
        <v>252.01</v>
      </c>
      <c r="K16013" t="n">
        <v>0.05</v>
      </c>
      <c r="L16013">
        <f>I16013*J16013*(1-K16013)</f>
        <v/>
      </c>
      <c r="M16013">
        <f>VLOOKUP(F16013,Products!A:D,4,FALSE)*I16013</f>
        <v/>
      </c>
      <c r="N16013">
        <f>L16013-M16013</f>
        <v/>
      </c>
    </row>
    <row r="16014">
      <c r="A16014" t="inlineStr">
        <is>
          <t>T1016012</t>
        </is>
      </c>
      <c r="B16014" t="inlineStr">
        <is>
          <t>2024-07-06</t>
        </is>
      </c>
      <c r="C16014" t="inlineStr">
        <is>
          <t>S033</t>
        </is>
      </c>
      <c r="D16014" t="inlineStr">
        <is>
          <t>Store_033</t>
        </is>
      </c>
      <c r="E16014" t="inlineStr">
        <is>
          <t>North</t>
        </is>
      </c>
      <c r="F16014" t="inlineStr">
        <is>
          <t>P0196</t>
        </is>
      </c>
      <c r="G16014" t="inlineStr">
        <is>
          <t>Prod_0196</t>
        </is>
      </c>
      <c r="H16014" t="inlineStr">
        <is>
          <t>Beverages</t>
        </is>
      </c>
      <c r="I16014" t="n">
        <v>7</v>
      </c>
      <c r="J16014" t="n">
        <v>897.05</v>
      </c>
      <c r="K16014" t="n">
        <v>0</v>
      </c>
      <c r="L16014">
        <f>I16014*J16014*(1-K16014)</f>
        <v/>
      </c>
      <c r="M16014">
        <f>VLOOKUP(F16014,Products!A:D,4,FALSE)*I16014</f>
        <v/>
      </c>
      <c r="N16014">
        <f>L16014-M16014</f>
        <v/>
      </c>
    </row>
    <row r="16015">
      <c r="A16015" t="inlineStr">
        <is>
          <t>T1016013</t>
        </is>
      </c>
      <c r="B16015" t="inlineStr">
        <is>
          <t>2025-04-06</t>
        </is>
      </c>
      <c r="C16015" t="inlineStr">
        <is>
          <t>S044</t>
        </is>
      </c>
      <c r="D16015" t="inlineStr">
        <is>
          <t>Store_044</t>
        </is>
      </c>
      <c r="E16015" t="inlineStr">
        <is>
          <t>North</t>
        </is>
      </c>
      <c r="F16015" t="inlineStr">
        <is>
          <t>P0174</t>
        </is>
      </c>
      <c r="G16015" t="inlineStr">
        <is>
          <t>Prod_0174</t>
        </is>
      </c>
      <c r="H16015" t="inlineStr">
        <is>
          <t>Food</t>
        </is>
      </c>
      <c r="I16015" t="n">
        <v>1</v>
      </c>
      <c r="J16015" t="n">
        <v>100.23</v>
      </c>
      <c r="K16015" t="n">
        <v>0</v>
      </c>
      <c r="L16015">
        <f>I16015*J16015*(1-K16015)</f>
        <v/>
      </c>
      <c r="M16015">
        <f>VLOOKUP(F16015,Products!A:D,4,FALSE)*I16015</f>
        <v/>
      </c>
      <c r="N16015">
        <f>L16015-M16015</f>
        <v/>
      </c>
    </row>
    <row r="16016">
      <c r="A16016" t="inlineStr">
        <is>
          <t>T1016014</t>
        </is>
      </c>
      <c r="B16016" t="inlineStr">
        <is>
          <t>2024-02-08</t>
        </is>
      </c>
      <c r="C16016" t="inlineStr">
        <is>
          <t>S049</t>
        </is>
      </c>
      <c r="D16016" t="inlineStr">
        <is>
          <t>Store_049</t>
        </is>
      </c>
      <c r="E16016" t="inlineStr">
        <is>
          <t>North</t>
        </is>
      </c>
      <c r="F16016" t="inlineStr">
        <is>
          <t>P0124</t>
        </is>
      </c>
      <c r="G16016" t="inlineStr">
        <is>
          <t>Prod_0124</t>
        </is>
      </c>
      <c r="H16016" t="inlineStr">
        <is>
          <t>Beverages</t>
        </is>
      </c>
      <c r="I16016" t="n">
        <v>3</v>
      </c>
      <c r="J16016" t="n">
        <v>680.7</v>
      </c>
      <c r="K16016" t="n">
        <v>0</v>
      </c>
      <c r="L16016">
        <f>I16016*J16016*(1-K16016)</f>
        <v/>
      </c>
      <c r="M16016">
        <f>VLOOKUP(F16016,Products!A:D,4,FALSE)*I16016</f>
        <v/>
      </c>
      <c r="N16016">
        <f>L16016-M16016</f>
        <v/>
      </c>
    </row>
    <row r="16017">
      <c r="A16017" t="inlineStr">
        <is>
          <t>T1016015</t>
        </is>
      </c>
      <c r="B16017" t="inlineStr">
        <is>
          <t>2023-09-26</t>
        </is>
      </c>
      <c r="C16017" t="inlineStr">
        <is>
          <t>S031</t>
        </is>
      </c>
      <c r="D16017" t="inlineStr">
        <is>
          <t>Store_031</t>
        </is>
      </c>
      <c r="E16017" t="inlineStr">
        <is>
          <t>Central</t>
        </is>
      </c>
      <c r="F16017" t="inlineStr">
        <is>
          <t>P0038</t>
        </is>
      </c>
      <c r="G16017" t="inlineStr">
        <is>
          <t>Prod_0038</t>
        </is>
      </c>
      <c r="H16017" t="inlineStr">
        <is>
          <t>Beverages</t>
        </is>
      </c>
      <c r="I16017" t="n">
        <v>1</v>
      </c>
      <c r="J16017" t="n">
        <v>647.15</v>
      </c>
      <c r="K16017" t="n">
        <v>0.15</v>
      </c>
      <c r="L16017">
        <f>I16017*J16017*(1-K16017)</f>
        <v/>
      </c>
      <c r="M16017">
        <f>VLOOKUP(F16017,Products!A:D,4,FALSE)*I16017</f>
        <v/>
      </c>
      <c r="N16017">
        <f>L16017-M16017</f>
        <v/>
      </c>
    </row>
    <row r="16018">
      <c r="A16018" t="inlineStr">
        <is>
          <t>T1016016</t>
        </is>
      </c>
      <c r="B16018" t="inlineStr">
        <is>
          <t>2025-03-12</t>
        </is>
      </c>
      <c r="C16018" t="inlineStr">
        <is>
          <t>S041</t>
        </is>
      </c>
      <c r="D16018" t="inlineStr">
        <is>
          <t>Store_041</t>
        </is>
      </c>
      <c r="E16018" t="inlineStr">
        <is>
          <t>East</t>
        </is>
      </c>
      <c r="F16018" t="inlineStr">
        <is>
          <t>P0137</t>
        </is>
      </c>
      <c r="G16018" t="inlineStr">
        <is>
          <t>Prod_0137</t>
        </is>
      </c>
      <c r="H16018" t="inlineStr">
        <is>
          <t>Electronics</t>
        </is>
      </c>
      <c r="I16018" t="n">
        <v>9</v>
      </c>
      <c r="J16018" t="n">
        <v>128.15</v>
      </c>
      <c r="K16018" t="n">
        <v>0</v>
      </c>
      <c r="L16018">
        <f>I16018*J16018*(1-K16018)</f>
        <v/>
      </c>
      <c r="M16018">
        <f>VLOOKUP(F16018,Products!A:D,4,FALSE)*I16018</f>
        <v/>
      </c>
      <c r="N16018">
        <f>L16018-M16018</f>
        <v/>
      </c>
    </row>
    <row r="16019">
      <c r="A16019" t="inlineStr">
        <is>
          <t>T1016017</t>
        </is>
      </c>
      <c r="B16019" t="inlineStr">
        <is>
          <t>2025-01-08</t>
        </is>
      </c>
      <c r="C16019" t="inlineStr">
        <is>
          <t>S005</t>
        </is>
      </c>
      <c r="D16019" t="inlineStr">
        <is>
          <t>Store_005</t>
        </is>
      </c>
      <c r="E16019" t="inlineStr">
        <is>
          <t>Central</t>
        </is>
      </c>
      <c r="F16019" t="inlineStr">
        <is>
          <t>P0117</t>
        </is>
      </c>
      <c r="G16019" t="inlineStr">
        <is>
          <t>Prod_0117</t>
        </is>
      </c>
      <c r="H16019" t="inlineStr">
        <is>
          <t>Electronics</t>
        </is>
      </c>
      <c r="I16019" t="n">
        <v>9</v>
      </c>
      <c r="J16019" t="n">
        <v>539.35</v>
      </c>
      <c r="K16019" t="n">
        <v>0.1</v>
      </c>
      <c r="L16019">
        <f>I16019*J16019*(1-K16019)</f>
        <v/>
      </c>
      <c r="M16019">
        <f>VLOOKUP(F16019,Products!A:D,4,FALSE)*I16019</f>
        <v/>
      </c>
      <c r="N16019">
        <f>L16019-M16019</f>
        <v/>
      </c>
    </row>
    <row r="16020">
      <c r="A16020" t="inlineStr">
        <is>
          <t>T1016018</t>
        </is>
      </c>
      <c r="B16020" t="inlineStr">
        <is>
          <t>2023-06-21</t>
        </is>
      </c>
      <c r="C16020" t="inlineStr">
        <is>
          <t>S021</t>
        </is>
      </c>
      <c r="D16020" t="inlineStr">
        <is>
          <t>Store_021</t>
        </is>
      </c>
      <c r="E16020" t="inlineStr">
        <is>
          <t>North</t>
        </is>
      </c>
      <c r="F16020" t="inlineStr">
        <is>
          <t>P0166</t>
        </is>
      </c>
      <c r="G16020" t="inlineStr">
        <is>
          <t>Prod_0166</t>
        </is>
      </c>
      <c r="H16020" t="inlineStr">
        <is>
          <t>Electronics</t>
        </is>
      </c>
      <c r="I16020" t="n">
        <v>9</v>
      </c>
      <c r="J16020" t="n">
        <v>397.69</v>
      </c>
      <c r="K16020" t="n">
        <v>0.1</v>
      </c>
      <c r="L16020">
        <f>I16020*J16020*(1-K16020)</f>
        <v/>
      </c>
      <c r="M16020">
        <f>VLOOKUP(F16020,Products!A:D,4,FALSE)*I16020</f>
        <v/>
      </c>
      <c r="N16020">
        <f>L16020-M16020</f>
        <v/>
      </c>
    </row>
    <row r="16021">
      <c r="A16021" t="inlineStr">
        <is>
          <t>T1016019</t>
        </is>
      </c>
      <c r="B16021" t="inlineStr">
        <is>
          <t>2025-09-15</t>
        </is>
      </c>
      <c r="C16021" t="inlineStr">
        <is>
          <t>S039</t>
        </is>
      </c>
      <c r="D16021" t="inlineStr">
        <is>
          <t>Store_039</t>
        </is>
      </c>
      <c r="E16021" t="inlineStr">
        <is>
          <t>North</t>
        </is>
      </c>
      <c r="F16021" t="inlineStr">
        <is>
          <t>P0028</t>
        </is>
      </c>
      <c r="G16021" t="inlineStr">
        <is>
          <t>Prod_0028</t>
        </is>
      </c>
      <c r="H16021" t="inlineStr">
        <is>
          <t>Food</t>
        </is>
      </c>
      <c r="I16021" t="n">
        <v>7</v>
      </c>
      <c r="J16021" t="n">
        <v>420.31</v>
      </c>
      <c r="K16021" t="n">
        <v>0</v>
      </c>
      <c r="L16021">
        <f>I16021*J16021*(1-K16021)</f>
        <v/>
      </c>
      <c r="M16021">
        <f>VLOOKUP(F16021,Products!A:D,4,FALSE)*I16021</f>
        <v/>
      </c>
      <c r="N16021">
        <f>L16021-M16021</f>
        <v/>
      </c>
    </row>
    <row r="16022">
      <c r="A16022" t="inlineStr">
        <is>
          <t>T1016020</t>
        </is>
      </c>
      <c r="B16022" t="inlineStr">
        <is>
          <t>2023-09-20</t>
        </is>
      </c>
      <c r="C16022" t="inlineStr">
        <is>
          <t>S024</t>
        </is>
      </c>
      <c r="D16022" t="inlineStr">
        <is>
          <t>Store_024</t>
        </is>
      </c>
      <c r="E16022" t="inlineStr">
        <is>
          <t>South</t>
        </is>
      </c>
      <c r="F16022" t="inlineStr">
        <is>
          <t>P0185</t>
        </is>
      </c>
      <c r="G16022" t="inlineStr">
        <is>
          <t>Prod_0185</t>
        </is>
      </c>
      <c r="H16022" t="inlineStr">
        <is>
          <t>Food</t>
        </is>
      </c>
      <c r="I16022" t="n">
        <v>6</v>
      </c>
      <c r="J16022" t="n">
        <v>442.52</v>
      </c>
      <c r="K16022" t="n">
        <v>0</v>
      </c>
      <c r="L16022">
        <f>I16022*J16022*(1-K16022)</f>
        <v/>
      </c>
      <c r="M16022">
        <f>VLOOKUP(F16022,Products!A:D,4,FALSE)*I16022</f>
        <v/>
      </c>
      <c r="N16022">
        <f>L16022-M16022</f>
        <v/>
      </c>
    </row>
    <row r="16023">
      <c r="A16023" t="inlineStr">
        <is>
          <t>T1016021</t>
        </is>
      </c>
      <c r="B16023" t="inlineStr">
        <is>
          <t>2024-01-28</t>
        </is>
      </c>
      <c r="C16023" t="inlineStr">
        <is>
          <t>S014</t>
        </is>
      </c>
      <c r="D16023" t="inlineStr">
        <is>
          <t>Store_014</t>
        </is>
      </c>
      <c r="E16023" t="inlineStr">
        <is>
          <t>West</t>
        </is>
      </c>
      <c r="F16023" t="inlineStr">
        <is>
          <t>P0087</t>
        </is>
      </c>
      <c r="G16023" t="inlineStr">
        <is>
          <t>Prod_0087</t>
        </is>
      </c>
      <c r="H16023" t="inlineStr">
        <is>
          <t>Clothing</t>
        </is>
      </c>
      <c r="I16023" t="n">
        <v>1</v>
      </c>
      <c r="J16023" t="n">
        <v>359.3</v>
      </c>
      <c r="K16023" t="n">
        <v>0.15</v>
      </c>
      <c r="L16023">
        <f>I16023*J16023*(1-K16023)</f>
        <v/>
      </c>
      <c r="M16023">
        <f>VLOOKUP(F16023,Products!A:D,4,FALSE)*I16023</f>
        <v/>
      </c>
      <c r="N16023">
        <f>L16023-M16023</f>
        <v/>
      </c>
    </row>
    <row r="16024">
      <c r="A16024" t="inlineStr">
        <is>
          <t>T1016022</t>
        </is>
      </c>
      <c r="B16024" t="inlineStr">
        <is>
          <t>2024-05-27</t>
        </is>
      </c>
      <c r="C16024" t="inlineStr">
        <is>
          <t>S019</t>
        </is>
      </c>
      <c r="D16024" t="inlineStr">
        <is>
          <t>Store_019</t>
        </is>
      </c>
      <c r="E16024" t="inlineStr">
        <is>
          <t>East</t>
        </is>
      </c>
      <c r="F16024" t="inlineStr">
        <is>
          <t>P0132</t>
        </is>
      </c>
      <c r="G16024" t="inlineStr">
        <is>
          <t>Prod_0132</t>
        </is>
      </c>
      <c r="H16024" t="inlineStr">
        <is>
          <t>Food</t>
        </is>
      </c>
      <c r="I16024" t="n">
        <v>6</v>
      </c>
      <c r="J16024" t="n">
        <v>148.48</v>
      </c>
      <c r="K16024" t="n">
        <v>0</v>
      </c>
      <c r="L16024">
        <f>I16024*J16024*(1-K16024)</f>
        <v/>
      </c>
      <c r="M16024">
        <f>VLOOKUP(F16024,Products!A:D,4,FALSE)*I16024</f>
        <v/>
      </c>
      <c r="N16024">
        <f>L16024-M16024</f>
        <v/>
      </c>
    </row>
    <row r="16025">
      <c r="A16025" t="inlineStr">
        <is>
          <t>T1016023</t>
        </is>
      </c>
      <c r="B16025" t="inlineStr">
        <is>
          <t>2025-07-02</t>
        </is>
      </c>
      <c r="C16025" t="inlineStr">
        <is>
          <t>S005</t>
        </is>
      </c>
      <c r="D16025" t="inlineStr">
        <is>
          <t>Store_005</t>
        </is>
      </c>
      <c r="E16025" t="inlineStr">
        <is>
          <t>Central</t>
        </is>
      </c>
      <c r="F16025" t="inlineStr">
        <is>
          <t>P0123</t>
        </is>
      </c>
      <c r="G16025" t="inlineStr">
        <is>
          <t>Prod_0123</t>
        </is>
      </c>
      <c r="H16025" t="inlineStr">
        <is>
          <t>Food</t>
        </is>
      </c>
      <c r="I16025" t="n">
        <v>4</v>
      </c>
      <c r="J16025" t="n">
        <v>620.4</v>
      </c>
      <c r="K16025" t="n">
        <v>0</v>
      </c>
      <c r="L16025">
        <f>I16025*J16025*(1-K16025)</f>
        <v/>
      </c>
      <c r="M16025">
        <f>VLOOKUP(F16025,Products!A:D,4,FALSE)*I16025</f>
        <v/>
      </c>
      <c r="N16025">
        <f>L16025-M16025</f>
        <v/>
      </c>
    </row>
    <row r="16026">
      <c r="A16026" t="inlineStr">
        <is>
          <t>T1016024</t>
        </is>
      </c>
      <c r="B16026" t="inlineStr">
        <is>
          <t>2024-10-02</t>
        </is>
      </c>
      <c r="C16026" t="inlineStr">
        <is>
          <t>S009</t>
        </is>
      </c>
      <c r="D16026" t="inlineStr">
        <is>
          <t>Store_009</t>
        </is>
      </c>
      <c r="E16026" t="inlineStr">
        <is>
          <t>Central</t>
        </is>
      </c>
      <c r="F16026" t="inlineStr">
        <is>
          <t>P0164</t>
        </is>
      </c>
      <c r="G16026" t="inlineStr">
        <is>
          <t>Prod_0164</t>
        </is>
      </c>
      <c r="H16026" t="inlineStr">
        <is>
          <t>Food</t>
        </is>
      </c>
      <c r="I16026" t="n">
        <v>7</v>
      </c>
      <c r="J16026" t="n">
        <v>666.2</v>
      </c>
      <c r="K16026" t="n">
        <v>0.05</v>
      </c>
      <c r="L16026">
        <f>I16026*J16026*(1-K16026)</f>
        <v/>
      </c>
      <c r="M16026">
        <f>VLOOKUP(F16026,Products!A:D,4,FALSE)*I16026</f>
        <v/>
      </c>
      <c r="N16026">
        <f>L16026-M16026</f>
        <v/>
      </c>
    </row>
    <row r="16027">
      <c r="A16027" t="inlineStr">
        <is>
          <t>T1016025</t>
        </is>
      </c>
      <c r="B16027" t="inlineStr">
        <is>
          <t>2024-08-18</t>
        </is>
      </c>
      <c r="C16027" t="inlineStr">
        <is>
          <t>S029</t>
        </is>
      </c>
      <c r="D16027" t="inlineStr">
        <is>
          <t>Store_029</t>
        </is>
      </c>
      <c r="E16027" t="inlineStr">
        <is>
          <t>South</t>
        </is>
      </c>
      <c r="F16027" t="inlineStr">
        <is>
          <t>P0193</t>
        </is>
      </c>
      <c r="G16027" t="inlineStr">
        <is>
          <t>Prod_0193</t>
        </is>
      </c>
      <c r="H16027" t="inlineStr">
        <is>
          <t>Food</t>
        </is>
      </c>
      <c r="I16027" t="n">
        <v>8</v>
      </c>
      <c r="J16027" t="n">
        <v>537.1799999999999</v>
      </c>
      <c r="K16027" t="n">
        <v>0</v>
      </c>
      <c r="L16027">
        <f>I16027*J16027*(1-K16027)</f>
        <v/>
      </c>
      <c r="M16027">
        <f>VLOOKUP(F16027,Products!A:D,4,FALSE)*I16027</f>
        <v/>
      </c>
      <c r="N16027">
        <f>L16027-M16027</f>
        <v/>
      </c>
    </row>
    <row r="16028">
      <c r="A16028" t="inlineStr">
        <is>
          <t>T1016026</t>
        </is>
      </c>
      <c r="B16028" t="inlineStr">
        <is>
          <t>2024-04-21</t>
        </is>
      </c>
      <c r="C16028" t="inlineStr">
        <is>
          <t>S009</t>
        </is>
      </c>
      <c r="D16028" t="inlineStr">
        <is>
          <t>Store_009</t>
        </is>
      </c>
      <c r="E16028" t="inlineStr">
        <is>
          <t>Central</t>
        </is>
      </c>
      <c r="F16028" t="inlineStr">
        <is>
          <t>P0117</t>
        </is>
      </c>
      <c r="G16028" t="inlineStr">
        <is>
          <t>Prod_0117</t>
        </is>
      </c>
      <c r="H16028" t="inlineStr">
        <is>
          <t>Electronics</t>
        </is>
      </c>
      <c r="I16028" t="n">
        <v>8</v>
      </c>
      <c r="J16028" t="n">
        <v>388.29</v>
      </c>
      <c r="K16028" t="n">
        <v>0</v>
      </c>
      <c r="L16028">
        <f>I16028*J16028*(1-K16028)</f>
        <v/>
      </c>
      <c r="M16028">
        <f>VLOOKUP(F16028,Products!A:D,4,FALSE)*I16028</f>
        <v/>
      </c>
      <c r="N16028">
        <f>L16028-M16028</f>
        <v/>
      </c>
    </row>
    <row r="16029">
      <c r="A16029" t="inlineStr">
        <is>
          <t>T1016027</t>
        </is>
      </c>
      <c r="B16029" t="inlineStr">
        <is>
          <t>2025-09-08</t>
        </is>
      </c>
      <c r="C16029" t="inlineStr">
        <is>
          <t>S030</t>
        </is>
      </c>
      <c r="D16029" t="inlineStr">
        <is>
          <t>Store_030</t>
        </is>
      </c>
      <c r="E16029" t="inlineStr">
        <is>
          <t>North</t>
        </is>
      </c>
      <c r="F16029" t="inlineStr">
        <is>
          <t>P0181</t>
        </is>
      </c>
      <c r="G16029" t="inlineStr">
        <is>
          <t>Prod_0181</t>
        </is>
      </c>
      <c r="H16029" t="inlineStr">
        <is>
          <t>Electronics</t>
        </is>
      </c>
      <c r="I16029" t="n">
        <v>2</v>
      </c>
      <c r="J16029" t="n">
        <v>833.39</v>
      </c>
      <c r="K16029" t="n">
        <v>0</v>
      </c>
      <c r="L16029">
        <f>I16029*J16029*(1-K16029)</f>
        <v/>
      </c>
      <c r="M16029">
        <f>VLOOKUP(F16029,Products!A:D,4,FALSE)*I16029</f>
        <v/>
      </c>
      <c r="N16029">
        <f>L16029-M16029</f>
        <v/>
      </c>
    </row>
    <row r="16030">
      <c r="A16030" t="inlineStr">
        <is>
          <t>T1016028</t>
        </is>
      </c>
      <c r="B16030" t="inlineStr">
        <is>
          <t>2025-05-10</t>
        </is>
      </c>
      <c r="C16030" t="inlineStr">
        <is>
          <t>S035</t>
        </is>
      </c>
      <c r="D16030" t="inlineStr">
        <is>
          <t>Store_035</t>
        </is>
      </c>
      <c r="E16030" t="inlineStr">
        <is>
          <t>Central</t>
        </is>
      </c>
      <c r="F16030" t="inlineStr">
        <is>
          <t>P0197</t>
        </is>
      </c>
      <c r="G16030" t="inlineStr">
        <is>
          <t>Prod_0197</t>
        </is>
      </c>
      <c r="H16030" t="inlineStr">
        <is>
          <t>Food</t>
        </is>
      </c>
      <c r="I16030" t="n">
        <v>4</v>
      </c>
      <c r="J16030" t="n">
        <v>221.34</v>
      </c>
      <c r="K16030" t="n">
        <v>0.05</v>
      </c>
      <c r="L16030">
        <f>I16030*J16030*(1-K16030)</f>
        <v/>
      </c>
      <c r="M16030">
        <f>VLOOKUP(F16030,Products!A:D,4,FALSE)*I16030</f>
        <v/>
      </c>
      <c r="N16030">
        <f>L16030-M16030</f>
        <v/>
      </c>
    </row>
    <row r="16031">
      <c r="A16031" t="inlineStr">
        <is>
          <t>T1016029</t>
        </is>
      </c>
      <c r="B16031" t="inlineStr">
        <is>
          <t>2024-09-01</t>
        </is>
      </c>
      <c r="C16031" t="inlineStr">
        <is>
          <t>S012</t>
        </is>
      </c>
      <c r="D16031" t="inlineStr">
        <is>
          <t>Store_012</t>
        </is>
      </c>
      <c r="E16031" t="inlineStr">
        <is>
          <t>South</t>
        </is>
      </c>
      <c r="F16031" t="inlineStr">
        <is>
          <t>P0066</t>
        </is>
      </c>
      <c r="G16031" t="inlineStr">
        <is>
          <t>Prod_0066</t>
        </is>
      </c>
      <c r="H16031" t="inlineStr">
        <is>
          <t>Household</t>
        </is>
      </c>
      <c r="I16031" t="n">
        <v>8</v>
      </c>
      <c r="J16031" t="n">
        <v>364.92</v>
      </c>
      <c r="K16031" t="n">
        <v>0.05</v>
      </c>
      <c r="L16031">
        <f>I16031*J16031*(1-K16031)</f>
        <v/>
      </c>
      <c r="M16031">
        <f>VLOOKUP(F16031,Products!A:D,4,FALSE)*I16031</f>
        <v/>
      </c>
      <c r="N16031">
        <f>L16031-M16031</f>
        <v/>
      </c>
    </row>
    <row r="16032">
      <c r="A16032" t="inlineStr">
        <is>
          <t>T1016030</t>
        </is>
      </c>
      <c r="B16032" t="inlineStr">
        <is>
          <t>2023-11-13</t>
        </is>
      </c>
      <c r="C16032" t="inlineStr">
        <is>
          <t>S016</t>
        </is>
      </c>
      <c r="D16032" t="inlineStr">
        <is>
          <t>Store_016</t>
        </is>
      </c>
      <c r="E16032" t="inlineStr">
        <is>
          <t>West</t>
        </is>
      </c>
      <c r="F16032" t="inlineStr">
        <is>
          <t>P0004</t>
        </is>
      </c>
      <c r="G16032" t="inlineStr">
        <is>
          <t>Prod_0004</t>
        </is>
      </c>
      <c r="H16032" t="inlineStr">
        <is>
          <t>Household</t>
        </is>
      </c>
      <c r="I16032" t="n">
        <v>2</v>
      </c>
      <c r="J16032" t="n">
        <v>363.34</v>
      </c>
      <c r="K16032" t="n">
        <v>0.1</v>
      </c>
      <c r="L16032">
        <f>I16032*J16032*(1-K16032)</f>
        <v/>
      </c>
      <c r="M16032">
        <f>VLOOKUP(F16032,Products!A:D,4,FALSE)*I16032</f>
        <v/>
      </c>
      <c r="N16032">
        <f>L16032-M16032</f>
        <v/>
      </c>
    </row>
    <row r="16033">
      <c r="A16033" t="inlineStr">
        <is>
          <t>T1016031</t>
        </is>
      </c>
      <c r="B16033" t="inlineStr">
        <is>
          <t>2023-02-17</t>
        </is>
      </c>
      <c r="C16033" t="inlineStr">
        <is>
          <t>S043</t>
        </is>
      </c>
      <c r="D16033" t="inlineStr">
        <is>
          <t>Store_043</t>
        </is>
      </c>
      <c r="E16033" t="inlineStr">
        <is>
          <t>East</t>
        </is>
      </c>
      <c r="F16033" t="inlineStr">
        <is>
          <t>P0157</t>
        </is>
      </c>
      <c r="G16033" t="inlineStr">
        <is>
          <t>Prod_0157</t>
        </is>
      </c>
      <c r="H16033" t="inlineStr">
        <is>
          <t>Toys</t>
        </is>
      </c>
      <c r="I16033" t="n">
        <v>5</v>
      </c>
      <c r="J16033" t="n">
        <v>301.95</v>
      </c>
      <c r="K16033" t="n">
        <v>0</v>
      </c>
      <c r="L16033">
        <f>I16033*J16033*(1-K16033)</f>
        <v/>
      </c>
      <c r="M16033">
        <f>VLOOKUP(F16033,Products!A:D,4,FALSE)*I16033</f>
        <v/>
      </c>
      <c r="N16033">
        <f>L16033-M16033</f>
        <v/>
      </c>
    </row>
    <row r="16034">
      <c r="A16034" t="inlineStr">
        <is>
          <t>T1016032</t>
        </is>
      </c>
      <c r="B16034" t="inlineStr">
        <is>
          <t>2023-11-21</t>
        </is>
      </c>
      <c r="C16034" t="inlineStr">
        <is>
          <t>S039</t>
        </is>
      </c>
      <c r="D16034" t="inlineStr">
        <is>
          <t>Store_039</t>
        </is>
      </c>
      <c r="E16034" t="inlineStr">
        <is>
          <t>North</t>
        </is>
      </c>
      <c r="F16034" t="inlineStr">
        <is>
          <t>P0149</t>
        </is>
      </c>
      <c r="G16034" t="inlineStr">
        <is>
          <t>Prod_0149</t>
        </is>
      </c>
      <c r="H16034" t="inlineStr">
        <is>
          <t>Toys</t>
        </is>
      </c>
      <c r="I16034" t="n">
        <v>9</v>
      </c>
      <c r="J16034" t="n">
        <v>67.2</v>
      </c>
      <c r="K16034" t="n">
        <v>0.05</v>
      </c>
      <c r="L16034">
        <f>I16034*J16034*(1-K16034)</f>
        <v/>
      </c>
      <c r="M16034">
        <f>VLOOKUP(F16034,Products!A:D,4,FALSE)*I16034</f>
        <v/>
      </c>
      <c r="N16034">
        <f>L16034-M16034</f>
        <v/>
      </c>
    </row>
    <row r="16035">
      <c r="A16035" t="inlineStr">
        <is>
          <t>T1016033</t>
        </is>
      </c>
      <c r="B16035" t="inlineStr">
        <is>
          <t>2024-01-13</t>
        </is>
      </c>
      <c r="C16035" t="inlineStr">
        <is>
          <t>S014</t>
        </is>
      </c>
      <c r="D16035" t="inlineStr">
        <is>
          <t>Store_014</t>
        </is>
      </c>
      <c r="E16035" t="inlineStr">
        <is>
          <t>West</t>
        </is>
      </c>
      <c r="F16035" t="inlineStr">
        <is>
          <t>P0086</t>
        </is>
      </c>
      <c r="G16035" t="inlineStr">
        <is>
          <t>Prod_0086</t>
        </is>
      </c>
      <c r="H16035" t="inlineStr">
        <is>
          <t>Stationery</t>
        </is>
      </c>
      <c r="I16035" t="n">
        <v>9</v>
      </c>
      <c r="J16035" t="n">
        <v>767.8200000000001</v>
      </c>
      <c r="K16035" t="n">
        <v>0.1</v>
      </c>
      <c r="L16035">
        <f>I16035*J16035*(1-K16035)</f>
        <v/>
      </c>
      <c r="M16035">
        <f>VLOOKUP(F16035,Products!A:D,4,FALSE)*I16035</f>
        <v/>
      </c>
      <c r="N16035">
        <f>L16035-M16035</f>
        <v/>
      </c>
    </row>
    <row r="16036">
      <c r="A16036" t="inlineStr">
        <is>
          <t>T1016034</t>
        </is>
      </c>
      <c r="B16036" t="inlineStr">
        <is>
          <t>2024-06-11</t>
        </is>
      </c>
      <c r="C16036" t="inlineStr">
        <is>
          <t>S040</t>
        </is>
      </c>
      <c r="D16036" t="inlineStr">
        <is>
          <t>Store_040</t>
        </is>
      </c>
      <c r="E16036" t="inlineStr">
        <is>
          <t>Central</t>
        </is>
      </c>
      <c r="F16036" t="inlineStr">
        <is>
          <t>P0189</t>
        </is>
      </c>
      <c r="G16036" t="inlineStr">
        <is>
          <t>Prod_0189</t>
        </is>
      </c>
      <c r="H16036" t="inlineStr">
        <is>
          <t>Food</t>
        </is>
      </c>
      <c r="I16036" t="n">
        <v>7</v>
      </c>
      <c r="J16036" t="n">
        <v>755.8099999999999</v>
      </c>
      <c r="K16036" t="n">
        <v>0</v>
      </c>
      <c r="L16036">
        <f>I16036*J16036*(1-K16036)</f>
        <v/>
      </c>
      <c r="M16036">
        <f>VLOOKUP(F16036,Products!A:D,4,FALSE)*I16036</f>
        <v/>
      </c>
      <c r="N16036">
        <f>L16036-M16036</f>
        <v/>
      </c>
    </row>
    <row r="16037">
      <c r="A16037" t="inlineStr">
        <is>
          <t>T1016035</t>
        </is>
      </c>
      <c r="B16037" t="inlineStr">
        <is>
          <t>2024-07-30</t>
        </is>
      </c>
      <c r="C16037" t="inlineStr">
        <is>
          <t>S041</t>
        </is>
      </c>
      <c r="D16037" t="inlineStr">
        <is>
          <t>Store_041</t>
        </is>
      </c>
      <c r="E16037" t="inlineStr">
        <is>
          <t>East</t>
        </is>
      </c>
      <c r="F16037" t="inlineStr">
        <is>
          <t>P0091</t>
        </is>
      </c>
      <c r="G16037" t="inlineStr">
        <is>
          <t>Prod_0091</t>
        </is>
      </c>
      <c r="H16037" t="inlineStr">
        <is>
          <t>Toys</t>
        </is>
      </c>
      <c r="I16037" t="n">
        <v>3</v>
      </c>
      <c r="J16037" t="n">
        <v>237.58</v>
      </c>
      <c r="K16037" t="n">
        <v>0</v>
      </c>
      <c r="L16037">
        <f>I16037*J16037*(1-K16037)</f>
        <v/>
      </c>
      <c r="M16037">
        <f>VLOOKUP(F16037,Products!A:D,4,FALSE)*I16037</f>
        <v/>
      </c>
      <c r="N16037">
        <f>L16037-M16037</f>
        <v/>
      </c>
    </row>
    <row r="16038">
      <c r="A16038" t="inlineStr">
        <is>
          <t>T1016036</t>
        </is>
      </c>
      <c r="B16038" t="inlineStr">
        <is>
          <t>2024-01-02</t>
        </is>
      </c>
      <c r="C16038" t="inlineStr">
        <is>
          <t>S039</t>
        </is>
      </c>
      <c r="D16038" t="inlineStr">
        <is>
          <t>Store_039</t>
        </is>
      </c>
      <c r="E16038" t="inlineStr">
        <is>
          <t>North</t>
        </is>
      </c>
      <c r="F16038" t="inlineStr">
        <is>
          <t>P0043</t>
        </is>
      </c>
      <c r="G16038" t="inlineStr">
        <is>
          <t>Prod_0043</t>
        </is>
      </c>
      <c r="H16038" t="inlineStr">
        <is>
          <t>Food</t>
        </is>
      </c>
      <c r="I16038" t="n">
        <v>3</v>
      </c>
      <c r="J16038" t="n">
        <v>232.86</v>
      </c>
      <c r="K16038" t="n">
        <v>0</v>
      </c>
      <c r="L16038">
        <f>I16038*J16038*(1-K16038)</f>
        <v/>
      </c>
      <c r="M16038">
        <f>VLOOKUP(F16038,Products!A:D,4,FALSE)*I16038</f>
        <v/>
      </c>
      <c r="N16038">
        <f>L16038-M16038</f>
        <v/>
      </c>
    </row>
    <row r="16039">
      <c r="A16039" t="inlineStr">
        <is>
          <t>T1016037</t>
        </is>
      </c>
      <c r="B16039" t="inlineStr">
        <is>
          <t>2024-03-26</t>
        </is>
      </c>
      <c r="C16039" t="inlineStr">
        <is>
          <t>S022</t>
        </is>
      </c>
      <c r="D16039" t="inlineStr">
        <is>
          <t>Store_022</t>
        </is>
      </c>
      <c r="E16039" t="inlineStr">
        <is>
          <t>East</t>
        </is>
      </c>
      <c r="F16039" t="inlineStr">
        <is>
          <t>P0142</t>
        </is>
      </c>
      <c r="G16039" t="inlineStr">
        <is>
          <t>Prod_0142</t>
        </is>
      </c>
      <c r="H16039" t="inlineStr">
        <is>
          <t>Household</t>
        </is>
      </c>
      <c r="I16039" t="n">
        <v>7</v>
      </c>
      <c r="J16039" t="n">
        <v>165.27</v>
      </c>
      <c r="K16039" t="n">
        <v>0</v>
      </c>
      <c r="L16039">
        <f>I16039*J16039*(1-K16039)</f>
        <v/>
      </c>
      <c r="M16039">
        <f>VLOOKUP(F16039,Products!A:D,4,FALSE)*I16039</f>
        <v/>
      </c>
      <c r="N16039">
        <f>L16039-M16039</f>
        <v/>
      </c>
    </row>
    <row r="16040">
      <c r="A16040" t="inlineStr">
        <is>
          <t>T1016038</t>
        </is>
      </c>
      <c r="B16040" t="inlineStr">
        <is>
          <t>2025-08-25</t>
        </is>
      </c>
      <c r="C16040" t="inlineStr">
        <is>
          <t>S031</t>
        </is>
      </c>
      <c r="D16040" t="inlineStr">
        <is>
          <t>Store_031</t>
        </is>
      </c>
      <c r="E16040" t="inlineStr">
        <is>
          <t>Central</t>
        </is>
      </c>
      <c r="F16040" t="inlineStr">
        <is>
          <t>P0131</t>
        </is>
      </c>
      <c r="G16040" t="inlineStr">
        <is>
          <t>Prod_0131</t>
        </is>
      </c>
      <c r="H16040" t="inlineStr">
        <is>
          <t>Beverages</t>
        </is>
      </c>
      <c r="I16040" t="n">
        <v>8</v>
      </c>
      <c r="J16040" t="n">
        <v>359.75</v>
      </c>
      <c r="K16040" t="n">
        <v>0.1</v>
      </c>
      <c r="L16040">
        <f>I16040*J16040*(1-K16040)</f>
        <v/>
      </c>
      <c r="M16040">
        <f>VLOOKUP(F16040,Products!A:D,4,FALSE)*I16040</f>
        <v/>
      </c>
      <c r="N16040">
        <f>L16040-M16040</f>
        <v/>
      </c>
    </row>
    <row r="16041">
      <c r="A16041" t="inlineStr">
        <is>
          <t>T1016039</t>
        </is>
      </c>
      <c r="B16041" t="inlineStr">
        <is>
          <t>2023-11-22</t>
        </is>
      </c>
      <c r="C16041" t="inlineStr">
        <is>
          <t>S017</t>
        </is>
      </c>
      <c r="D16041" t="inlineStr">
        <is>
          <t>Store_017</t>
        </is>
      </c>
      <c r="E16041" t="inlineStr">
        <is>
          <t>South</t>
        </is>
      </c>
      <c r="F16041" t="inlineStr">
        <is>
          <t>P0115</t>
        </is>
      </c>
      <c r="G16041" t="inlineStr">
        <is>
          <t>Prod_0115</t>
        </is>
      </c>
      <c r="H16041" t="inlineStr">
        <is>
          <t>Clothing</t>
        </is>
      </c>
      <c r="I16041" t="n">
        <v>5</v>
      </c>
      <c r="J16041" t="n">
        <v>943.21</v>
      </c>
      <c r="K16041" t="n">
        <v>0</v>
      </c>
      <c r="L16041">
        <f>I16041*J16041*(1-K16041)</f>
        <v/>
      </c>
      <c r="M16041">
        <f>VLOOKUP(F16041,Products!A:D,4,FALSE)*I16041</f>
        <v/>
      </c>
      <c r="N16041">
        <f>L16041-M16041</f>
        <v/>
      </c>
    </row>
    <row r="16042">
      <c r="A16042" t="inlineStr">
        <is>
          <t>T1016040</t>
        </is>
      </c>
      <c r="B16042" t="inlineStr">
        <is>
          <t>2025-01-26</t>
        </is>
      </c>
      <c r="C16042" t="inlineStr">
        <is>
          <t>S041</t>
        </is>
      </c>
      <c r="D16042" t="inlineStr">
        <is>
          <t>Store_041</t>
        </is>
      </c>
      <c r="E16042" t="inlineStr">
        <is>
          <t>East</t>
        </is>
      </c>
      <c r="F16042" t="inlineStr">
        <is>
          <t>P0015</t>
        </is>
      </c>
      <c r="G16042" t="inlineStr">
        <is>
          <t>Prod_0015</t>
        </is>
      </c>
      <c r="H16042" t="inlineStr">
        <is>
          <t>Food</t>
        </is>
      </c>
      <c r="I16042" t="n">
        <v>5</v>
      </c>
      <c r="J16042" t="n">
        <v>90.93000000000001</v>
      </c>
      <c r="K16042" t="n">
        <v>0.1</v>
      </c>
      <c r="L16042">
        <f>I16042*J16042*(1-K16042)</f>
        <v/>
      </c>
      <c r="M16042">
        <f>VLOOKUP(F16042,Products!A:D,4,FALSE)*I16042</f>
        <v/>
      </c>
      <c r="N16042">
        <f>L16042-M16042</f>
        <v/>
      </c>
    </row>
    <row r="16043">
      <c r="A16043" t="inlineStr">
        <is>
          <t>T1016041</t>
        </is>
      </c>
      <c r="B16043" t="inlineStr">
        <is>
          <t>2023-11-04</t>
        </is>
      </c>
      <c r="C16043" t="inlineStr">
        <is>
          <t>S044</t>
        </is>
      </c>
      <c r="D16043" t="inlineStr">
        <is>
          <t>Store_044</t>
        </is>
      </c>
      <c r="E16043" t="inlineStr">
        <is>
          <t>North</t>
        </is>
      </c>
      <c r="F16043" t="inlineStr">
        <is>
          <t>P0054</t>
        </is>
      </c>
      <c r="G16043" t="inlineStr">
        <is>
          <t>Prod_0054</t>
        </is>
      </c>
      <c r="H16043" t="inlineStr">
        <is>
          <t>Food</t>
        </is>
      </c>
      <c r="I16043" t="n">
        <v>9</v>
      </c>
      <c r="J16043" t="n">
        <v>399.57</v>
      </c>
      <c r="K16043" t="n">
        <v>0.05</v>
      </c>
      <c r="L16043">
        <f>I16043*J16043*(1-K16043)</f>
        <v/>
      </c>
      <c r="M16043">
        <f>VLOOKUP(F16043,Products!A:D,4,FALSE)*I16043</f>
        <v/>
      </c>
      <c r="N16043">
        <f>L16043-M16043</f>
        <v/>
      </c>
    </row>
    <row r="16044">
      <c r="A16044" t="inlineStr">
        <is>
          <t>T1016042</t>
        </is>
      </c>
      <c r="B16044" t="inlineStr">
        <is>
          <t>2024-10-19</t>
        </is>
      </c>
      <c r="C16044" t="inlineStr">
        <is>
          <t>S029</t>
        </is>
      </c>
      <c r="D16044" t="inlineStr">
        <is>
          <t>Store_029</t>
        </is>
      </c>
      <c r="E16044" t="inlineStr">
        <is>
          <t>South</t>
        </is>
      </c>
      <c r="F16044" t="inlineStr">
        <is>
          <t>P0104</t>
        </is>
      </c>
      <c r="G16044" t="inlineStr">
        <is>
          <t>Prod_0104</t>
        </is>
      </c>
      <c r="H16044" t="inlineStr">
        <is>
          <t>Clothing</t>
        </is>
      </c>
      <c r="I16044" t="n">
        <v>8</v>
      </c>
      <c r="J16044" t="n">
        <v>692.42</v>
      </c>
      <c r="K16044" t="n">
        <v>0</v>
      </c>
      <c r="L16044">
        <f>I16044*J16044*(1-K16044)</f>
        <v/>
      </c>
      <c r="M16044">
        <f>VLOOKUP(F16044,Products!A:D,4,FALSE)*I16044</f>
        <v/>
      </c>
      <c r="N16044">
        <f>L16044-M16044</f>
        <v/>
      </c>
    </row>
    <row r="16045">
      <c r="A16045" t="inlineStr">
        <is>
          <t>T1016043</t>
        </is>
      </c>
      <c r="B16045" t="inlineStr">
        <is>
          <t>2025-01-26</t>
        </is>
      </c>
      <c r="C16045" t="inlineStr">
        <is>
          <t>S016</t>
        </is>
      </c>
      <c r="D16045" t="inlineStr">
        <is>
          <t>Store_016</t>
        </is>
      </c>
      <c r="E16045" t="inlineStr">
        <is>
          <t>West</t>
        </is>
      </c>
      <c r="F16045" t="inlineStr">
        <is>
          <t>P0135</t>
        </is>
      </c>
      <c r="G16045" t="inlineStr">
        <is>
          <t>Prod_0135</t>
        </is>
      </c>
      <c r="H16045" t="inlineStr">
        <is>
          <t>Food</t>
        </is>
      </c>
      <c r="I16045" t="n">
        <v>9</v>
      </c>
      <c r="J16045" t="n">
        <v>91.34999999999999</v>
      </c>
      <c r="K16045" t="n">
        <v>0.1</v>
      </c>
      <c r="L16045">
        <f>I16045*J16045*(1-K16045)</f>
        <v/>
      </c>
      <c r="M16045">
        <f>VLOOKUP(F16045,Products!A:D,4,FALSE)*I16045</f>
        <v/>
      </c>
      <c r="N16045">
        <f>L16045-M16045</f>
        <v/>
      </c>
    </row>
    <row r="16046">
      <c r="A16046" t="inlineStr">
        <is>
          <t>T1016044</t>
        </is>
      </c>
      <c r="B16046" t="inlineStr">
        <is>
          <t>2025-06-22</t>
        </is>
      </c>
      <c r="C16046" t="inlineStr">
        <is>
          <t>S027</t>
        </is>
      </c>
      <c r="D16046" t="inlineStr">
        <is>
          <t>Store_027</t>
        </is>
      </c>
      <c r="E16046" t="inlineStr">
        <is>
          <t>South</t>
        </is>
      </c>
      <c r="F16046" t="inlineStr">
        <is>
          <t>P0176</t>
        </is>
      </c>
      <c r="G16046" t="inlineStr">
        <is>
          <t>Prod_0176</t>
        </is>
      </c>
      <c r="H16046" t="inlineStr">
        <is>
          <t>Food</t>
        </is>
      </c>
      <c r="I16046" t="n">
        <v>8</v>
      </c>
      <c r="J16046" t="n">
        <v>612.71</v>
      </c>
      <c r="K16046" t="n">
        <v>0</v>
      </c>
      <c r="L16046">
        <f>I16046*J16046*(1-K16046)</f>
        <v/>
      </c>
      <c r="M16046">
        <f>VLOOKUP(F16046,Products!A:D,4,FALSE)*I16046</f>
        <v/>
      </c>
      <c r="N16046">
        <f>L16046-M16046</f>
        <v/>
      </c>
    </row>
    <row r="16047">
      <c r="A16047" t="inlineStr">
        <is>
          <t>T1016045</t>
        </is>
      </c>
      <c r="B16047" t="inlineStr">
        <is>
          <t>2024-12-07</t>
        </is>
      </c>
      <c r="C16047" t="inlineStr">
        <is>
          <t>S020</t>
        </is>
      </c>
      <c r="D16047" t="inlineStr">
        <is>
          <t>Store_020</t>
        </is>
      </c>
      <c r="E16047" t="inlineStr">
        <is>
          <t>West</t>
        </is>
      </c>
      <c r="F16047" t="inlineStr">
        <is>
          <t>P0034</t>
        </is>
      </c>
      <c r="G16047" t="inlineStr">
        <is>
          <t>Prod_0034</t>
        </is>
      </c>
      <c r="H16047" t="inlineStr">
        <is>
          <t>Toys</t>
        </is>
      </c>
      <c r="I16047" t="n">
        <v>7</v>
      </c>
      <c r="J16047" t="n">
        <v>560.83</v>
      </c>
      <c r="K16047" t="n">
        <v>0.05</v>
      </c>
      <c r="L16047">
        <f>I16047*J16047*(1-K16047)</f>
        <v/>
      </c>
      <c r="M16047">
        <f>VLOOKUP(F16047,Products!A:D,4,FALSE)*I16047</f>
        <v/>
      </c>
      <c r="N16047">
        <f>L16047-M16047</f>
        <v/>
      </c>
    </row>
    <row r="16048">
      <c r="A16048" t="inlineStr">
        <is>
          <t>T1016046</t>
        </is>
      </c>
      <c r="B16048" t="inlineStr">
        <is>
          <t>2023-04-26</t>
        </is>
      </c>
      <c r="C16048" t="inlineStr">
        <is>
          <t>S023</t>
        </is>
      </c>
      <c r="D16048" t="inlineStr">
        <is>
          <t>Store_023</t>
        </is>
      </c>
      <c r="E16048" t="inlineStr">
        <is>
          <t>South</t>
        </is>
      </c>
      <c r="F16048" t="inlineStr">
        <is>
          <t>P0188</t>
        </is>
      </c>
      <c r="G16048" t="inlineStr">
        <is>
          <t>Prod_0188</t>
        </is>
      </c>
      <c r="H16048" t="inlineStr">
        <is>
          <t>Food</t>
        </is>
      </c>
      <c r="I16048" t="n">
        <v>2</v>
      </c>
      <c r="J16048" t="n">
        <v>481.61</v>
      </c>
      <c r="K16048" t="n">
        <v>0</v>
      </c>
      <c r="L16048">
        <f>I16048*J16048*(1-K16048)</f>
        <v/>
      </c>
      <c r="M16048">
        <f>VLOOKUP(F16048,Products!A:D,4,FALSE)*I16048</f>
        <v/>
      </c>
      <c r="N16048">
        <f>L16048-M16048</f>
        <v/>
      </c>
    </row>
    <row r="16049">
      <c r="A16049" t="inlineStr">
        <is>
          <t>T1016047</t>
        </is>
      </c>
      <c r="B16049" t="inlineStr">
        <is>
          <t>2025-07-21</t>
        </is>
      </c>
      <c r="C16049" t="inlineStr">
        <is>
          <t>S035</t>
        </is>
      </c>
      <c r="D16049" t="inlineStr">
        <is>
          <t>Store_035</t>
        </is>
      </c>
      <c r="E16049" t="inlineStr">
        <is>
          <t>Central</t>
        </is>
      </c>
      <c r="F16049" t="inlineStr">
        <is>
          <t>P0173</t>
        </is>
      </c>
      <c r="G16049" t="inlineStr">
        <is>
          <t>Prod_0173</t>
        </is>
      </c>
      <c r="H16049" t="inlineStr">
        <is>
          <t>Toys</t>
        </is>
      </c>
      <c r="I16049" t="n">
        <v>1</v>
      </c>
      <c r="J16049" t="n">
        <v>853.67</v>
      </c>
      <c r="K16049" t="n">
        <v>0.05</v>
      </c>
      <c r="L16049">
        <f>I16049*J16049*(1-K16049)</f>
        <v/>
      </c>
      <c r="M16049">
        <f>VLOOKUP(F16049,Products!A:D,4,FALSE)*I16049</f>
        <v/>
      </c>
      <c r="N16049">
        <f>L16049-M16049</f>
        <v/>
      </c>
    </row>
    <row r="16050">
      <c r="A16050" t="inlineStr">
        <is>
          <t>T1016048</t>
        </is>
      </c>
      <c r="B16050" t="inlineStr">
        <is>
          <t>2025-09-13</t>
        </is>
      </c>
      <c r="C16050" t="inlineStr">
        <is>
          <t>S041</t>
        </is>
      </c>
      <c r="D16050" t="inlineStr">
        <is>
          <t>Store_041</t>
        </is>
      </c>
      <c r="E16050" t="inlineStr">
        <is>
          <t>East</t>
        </is>
      </c>
      <c r="F16050" t="inlineStr">
        <is>
          <t>P0106</t>
        </is>
      </c>
      <c r="G16050" t="inlineStr">
        <is>
          <t>Prod_0106</t>
        </is>
      </c>
      <c r="H16050" t="inlineStr">
        <is>
          <t>Electronics</t>
        </is>
      </c>
      <c r="I16050" t="n">
        <v>3</v>
      </c>
      <c r="J16050" t="n">
        <v>929.9</v>
      </c>
      <c r="K16050" t="n">
        <v>0</v>
      </c>
      <c r="L16050">
        <f>I16050*J16050*(1-K16050)</f>
        <v/>
      </c>
      <c r="M16050">
        <f>VLOOKUP(F16050,Products!A:D,4,FALSE)*I16050</f>
        <v/>
      </c>
      <c r="N16050">
        <f>L16050-M16050</f>
        <v/>
      </c>
    </row>
    <row r="16051">
      <c r="A16051" t="inlineStr">
        <is>
          <t>T1016049</t>
        </is>
      </c>
      <c r="B16051" t="inlineStr">
        <is>
          <t>2023-10-18</t>
        </is>
      </c>
      <c r="C16051" t="inlineStr">
        <is>
          <t>S041</t>
        </is>
      </c>
      <c r="D16051" t="inlineStr">
        <is>
          <t>Store_041</t>
        </is>
      </c>
      <c r="E16051" t="inlineStr">
        <is>
          <t>East</t>
        </is>
      </c>
      <c r="F16051" t="inlineStr">
        <is>
          <t>P0011</t>
        </is>
      </c>
      <c r="G16051" t="inlineStr">
        <is>
          <t>Prod_0011</t>
        </is>
      </c>
      <c r="H16051" t="inlineStr">
        <is>
          <t>Household</t>
        </is>
      </c>
      <c r="I16051" t="n">
        <v>3</v>
      </c>
      <c r="J16051" t="n">
        <v>387.55</v>
      </c>
      <c r="K16051" t="n">
        <v>0</v>
      </c>
      <c r="L16051">
        <f>I16051*J16051*(1-K16051)</f>
        <v/>
      </c>
      <c r="M16051">
        <f>VLOOKUP(F16051,Products!A:D,4,FALSE)*I16051</f>
        <v/>
      </c>
      <c r="N16051">
        <f>L16051-M16051</f>
        <v/>
      </c>
    </row>
    <row r="16052">
      <c r="A16052" t="inlineStr">
        <is>
          <t>T1016050</t>
        </is>
      </c>
      <c r="B16052" t="inlineStr">
        <is>
          <t>2023-10-20</t>
        </is>
      </c>
      <c r="C16052" t="inlineStr">
        <is>
          <t>S020</t>
        </is>
      </c>
      <c r="D16052" t="inlineStr">
        <is>
          <t>Store_020</t>
        </is>
      </c>
      <c r="E16052" t="inlineStr">
        <is>
          <t>West</t>
        </is>
      </c>
      <c r="F16052" t="inlineStr">
        <is>
          <t>P0180</t>
        </is>
      </c>
      <c r="G16052" t="inlineStr">
        <is>
          <t>Prod_0180</t>
        </is>
      </c>
      <c r="H16052" t="inlineStr">
        <is>
          <t>Clothing</t>
        </is>
      </c>
      <c r="I16052" t="n">
        <v>7</v>
      </c>
      <c r="J16052" t="n">
        <v>574.0599999999999</v>
      </c>
      <c r="K16052" t="n">
        <v>0</v>
      </c>
      <c r="L16052">
        <f>I16052*J16052*(1-K16052)</f>
        <v/>
      </c>
      <c r="M16052">
        <f>VLOOKUP(F16052,Products!A:D,4,FALSE)*I16052</f>
        <v/>
      </c>
      <c r="N16052">
        <f>L16052-M16052</f>
        <v/>
      </c>
    </row>
    <row r="16053">
      <c r="A16053" t="inlineStr">
        <is>
          <t>T1016051</t>
        </is>
      </c>
      <c r="B16053" t="inlineStr">
        <is>
          <t>2024-02-27</t>
        </is>
      </c>
      <c r="C16053" t="inlineStr">
        <is>
          <t>S010</t>
        </is>
      </c>
      <c r="D16053" t="inlineStr">
        <is>
          <t>Store_010</t>
        </is>
      </c>
      <c r="E16053" t="inlineStr">
        <is>
          <t>North</t>
        </is>
      </c>
      <c r="F16053" t="inlineStr">
        <is>
          <t>P0037</t>
        </is>
      </c>
      <c r="G16053" t="inlineStr">
        <is>
          <t>Prod_0037</t>
        </is>
      </c>
      <c r="H16053" t="inlineStr">
        <is>
          <t>Stationery</t>
        </is>
      </c>
      <c r="I16053" t="n">
        <v>1</v>
      </c>
      <c r="J16053" t="n">
        <v>545.51</v>
      </c>
      <c r="K16053" t="n">
        <v>0</v>
      </c>
      <c r="L16053">
        <f>I16053*J16053*(1-K16053)</f>
        <v/>
      </c>
      <c r="M16053">
        <f>VLOOKUP(F16053,Products!A:D,4,FALSE)*I16053</f>
        <v/>
      </c>
      <c r="N16053">
        <f>L16053-M16053</f>
        <v/>
      </c>
    </row>
    <row r="16054">
      <c r="A16054" t="inlineStr">
        <is>
          <t>T1016052</t>
        </is>
      </c>
      <c r="B16054" t="inlineStr">
        <is>
          <t>2025-07-04</t>
        </is>
      </c>
      <c r="C16054" t="inlineStr">
        <is>
          <t>S004</t>
        </is>
      </c>
      <c r="D16054" t="inlineStr">
        <is>
          <t>Store_004</t>
        </is>
      </c>
      <c r="E16054" t="inlineStr">
        <is>
          <t>Central</t>
        </is>
      </c>
      <c r="F16054" t="inlineStr">
        <is>
          <t>P0163</t>
        </is>
      </c>
      <c r="G16054" t="inlineStr">
        <is>
          <t>Prod_0163</t>
        </is>
      </c>
      <c r="H16054" t="inlineStr">
        <is>
          <t>Food</t>
        </is>
      </c>
      <c r="I16054" t="n">
        <v>9</v>
      </c>
      <c r="J16054" t="n">
        <v>582.77</v>
      </c>
      <c r="K16054" t="n">
        <v>0</v>
      </c>
      <c r="L16054">
        <f>I16054*J16054*(1-K16054)</f>
        <v/>
      </c>
      <c r="M16054">
        <f>VLOOKUP(F16054,Products!A:D,4,FALSE)*I16054</f>
        <v/>
      </c>
      <c r="N16054">
        <f>L16054-M16054</f>
        <v/>
      </c>
    </row>
    <row r="16055">
      <c r="A16055" t="inlineStr">
        <is>
          <t>T1016053</t>
        </is>
      </c>
      <c r="B16055" t="inlineStr">
        <is>
          <t>2024-04-16</t>
        </is>
      </c>
      <c r="C16055" t="inlineStr">
        <is>
          <t>S046</t>
        </is>
      </c>
      <c r="D16055" t="inlineStr">
        <is>
          <t>Store_046</t>
        </is>
      </c>
      <c r="E16055" t="inlineStr">
        <is>
          <t>South</t>
        </is>
      </c>
      <c r="F16055" t="inlineStr">
        <is>
          <t>P0059</t>
        </is>
      </c>
      <c r="G16055" t="inlineStr">
        <is>
          <t>Prod_0059</t>
        </is>
      </c>
      <c r="H16055" t="inlineStr">
        <is>
          <t>Beverages</t>
        </is>
      </c>
      <c r="I16055" t="n">
        <v>7</v>
      </c>
      <c r="J16055" t="n">
        <v>432.14</v>
      </c>
      <c r="K16055" t="n">
        <v>0.05</v>
      </c>
      <c r="L16055">
        <f>I16055*J16055*(1-K16055)</f>
        <v/>
      </c>
      <c r="M16055">
        <f>VLOOKUP(F16055,Products!A:D,4,FALSE)*I16055</f>
        <v/>
      </c>
      <c r="N16055">
        <f>L16055-M16055</f>
        <v/>
      </c>
    </row>
    <row r="16056">
      <c r="A16056" t="inlineStr">
        <is>
          <t>T1016054</t>
        </is>
      </c>
      <c r="B16056" t="inlineStr">
        <is>
          <t>2023-12-17</t>
        </is>
      </c>
      <c r="C16056" t="inlineStr">
        <is>
          <t>S038</t>
        </is>
      </c>
      <c r="D16056" t="inlineStr">
        <is>
          <t>Store_038</t>
        </is>
      </c>
      <c r="E16056" t="inlineStr">
        <is>
          <t>East</t>
        </is>
      </c>
      <c r="F16056" t="inlineStr">
        <is>
          <t>P0048</t>
        </is>
      </c>
      <c r="G16056" t="inlineStr">
        <is>
          <t>Prod_0048</t>
        </is>
      </c>
      <c r="H16056" t="inlineStr">
        <is>
          <t>Toys</t>
        </is>
      </c>
      <c r="I16056" t="n">
        <v>1</v>
      </c>
      <c r="J16056" t="n">
        <v>253.16</v>
      </c>
      <c r="K16056" t="n">
        <v>0</v>
      </c>
      <c r="L16056">
        <f>I16056*J16056*(1-K16056)</f>
        <v/>
      </c>
      <c r="M16056">
        <f>VLOOKUP(F16056,Products!A:D,4,FALSE)*I16056</f>
        <v/>
      </c>
      <c r="N16056">
        <f>L16056-M16056</f>
        <v/>
      </c>
    </row>
    <row r="16057">
      <c r="A16057" t="inlineStr">
        <is>
          <t>T1016055</t>
        </is>
      </c>
      <c r="B16057" t="inlineStr">
        <is>
          <t>2025-05-07</t>
        </is>
      </c>
      <c r="C16057" t="inlineStr">
        <is>
          <t>S023</t>
        </is>
      </c>
      <c r="D16057" t="inlineStr">
        <is>
          <t>Store_023</t>
        </is>
      </c>
      <c r="E16057" t="inlineStr">
        <is>
          <t>South</t>
        </is>
      </c>
      <c r="F16057" t="inlineStr">
        <is>
          <t>P0183</t>
        </is>
      </c>
      <c r="G16057" t="inlineStr">
        <is>
          <t>Prod_0183</t>
        </is>
      </c>
      <c r="H16057" t="inlineStr">
        <is>
          <t>Stationery</t>
        </is>
      </c>
      <c r="I16057" t="n">
        <v>9</v>
      </c>
      <c r="J16057" t="n">
        <v>994.95</v>
      </c>
      <c r="K16057" t="n">
        <v>0.1</v>
      </c>
      <c r="L16057">
        <f>I16057*J16057*(1-K16057)</f>
        <v/>
      </c>
      <c r="M16057">
        <f>VLOOKUP(F16057,Products!A:D,4,FALSE)*I16057</f>
        <v/>
      </c>
      <c r="N16057">
        <f>L16057-M16057</f>
        <v/>
      </c>
    </row>
    <row r="16058">
      <c r="A16058" t="inlineStr">
        <is>
          <t>T1016056</t>
        </is>
      </c>
      <c r="B16058" t="inlineStr">
        <is>
          <t>2023-10-07</t>
        </is>
      </c>
      <c r="C16058" t="inlineStr">
        <is>
          <t>S011</t>
        </is>
      </c>
      <c r="D16058" t="inlineStr">
        <is>
          <t>Store_011</t>
        </is>
      </c>
      <c r="E16058" t="inlineStr">
        <is>
          <t>South</t>
        </is>
      </c>
      <c r="F16058" t="inlineStr">
        <is>
          <t>P0128</t>
        </is>
      </c>
      <c r="G16058" t="inlineStr">
        <is>
          <t>Prod_0128</t>
        </is>
      </c>
      <c r="H16058" t="inlineStr">
        <is>
          <t>Toys</t>
        </is>
      </c>
      <c r="I16058" t="n">
        <v>8</v>
      </c>
      <c r="J16058" t="n">
        <v>204.88</v>
      </c>
      <c r="K16058" t="n">
        <v>0.05</v>
      </c>
      <c r="L16058">
        <f>I16058*J16058*(1-K16058)</f>
        <v/>
      </c>
      <c r="M16058">
        <f>VLOOKUP(F16058,Products!A:D,4,FALSE)*I16058</f>
        <v/>
      </c>
      <c r="N16058">
        <f>L16058-M16058</f>
        <v/>
      </c>
    </row>
    <row r="16059">
      <c r="A16059" t="inlineStr">
        <is>
          <t>T1016057</t>
        </is>
      </c>
      <c r="B16059" t="inlineStr">
        <is>
          <t>2025-02-27</t>
        </is>
      </c>
      <c r="C16059" t="inlineStr">
        <is>
          <t>S016</t>
        </is>
      </c>
      <c r="D16059" t="inlineStr">
        <is>
          <t>Store_016</t>
        </is>
      </c>
      <c r="E16059" t="inlineStr">
        <is>
          <t>West</t>
        </is>
      </c>
      <c r="F16059" t="inlineStr">
        <is>
          <t>P0170</t>
        </is>
      </c>
      <c r="G16059" t="inlineStr">
        <is>
          <t>Prod_0170</t>
        </is>
      </c>
      <c r="H16059" t="inlineStr">
        <is>
          <t>Household</t>
        </is>
      </c>
      <c r="I16059" t="n">
        <v>7</v>
      </c>
      <c r="J16059" t="n">
        <v>469.71</v>
      </c>
      <c r="K16059" t="n">
        <v>0</v>
      </c>
      <c r="L16059">
        <f>I16059*J16059*(1-K16059)</f>
        <v/>
      </c>
      <c r="M16059">
        <f>VLOOKUP(F16059,Products!A:D,4,FALSE)*I16059</f>
        <v/>
      </c>
      <c r="N16059">
        <f>L16059-M16059</f>
        <v/>
      </c>
    </row>
    <row r="16060">
      <c r="A16060" t="inlineStr">
        <is>
          <t>T1016058</t>
        </is>
      </c>
      <c r="B16060" t="inlineStr">
        <is>
          <t>2024-11-23</t>
        </is>
      </c>
      <c r="C16060" t="inlineStr">
        <is>
          <t>S003</t>
        </is>
      </c>
      <c r="D16060" t="inlineStr">
        <is>
          <t>Store_003</t>
        </is>
      </c>
      <c r="E16060" t="inlineStr">
        <is>
          <t>North</t>
        </is>
      </c>
      <c r="F16060" t="inlineStr">
        <is>
          <t>P0162</t>
        </is>
      </c>
      <c r="G16060" t="inlineStr">
        <is>
          <t>Prod_0162</t>
        </is>
      </c>
      <c r="H16060" t="inlineStr">
        <is>
          <t>Food</t>
        </is>
      </c>
      <c r="I16060" t="n">
        <v>8</v>
      </c>
      <c r="J16060" t="n">
        <v>575.59</v>
      </c>
      <c r="K16060" t="n">
        <v>0</v>
      </c>
      <c r="L16060">
        <f>I16060*J16060*(1-K16060)</f>
        <v/>
      </c>
      <c r="M16060">
        <f>VLOOKUP(F16060,Products!A:D,4,FALSE)*I16060</f>
        <v/>
      </c>
      <c r="N16060">
        <f>L16060-M16060</f>
        <v/>
      </c>
    </row>
    <row r="16061">
      <c r="A16061" t="inlineStr">
        <is>
          <t>T1016059</t>
        </is>
      </c>
      <c r="B16061" t="inlineStr">
        <is>
          <t>2025-05-09</t>
        </is>
      </c>
      <c r="C16061" t="inlineStr">
        <is>
          <t>S023</t>
        </is>
      </c>
      <c r="D16061" t="inlineStr">
        <is>
          <t>Store_023</t>
        </is>
      </c>
      <c r="E16061" t="inlineStr">
        <is>
          <t>South</t>
        </is>
      </c>
      <c r="F16061" t="inlineStr">
        <is>
          <t>P0081</t>
        </is>
      </c>
      <c r="G16061" t="inlineStr">
        <is>
          <t>Prod_0081</t>
        </is>
      </c>
      <c r="H16061" t="inlineStr">
        <is>
          <t>Electronics</t>
        </is>
      </c>
      <c r="I16061" t="n">
        <v>2</v>
      </c>
      <c r="J16061" t="n">
        <v>340.45</v>
      </c>
      <c r="K16061" t="n">
        <v>0</v>
      </c>
      <c r="L16061">
        <f>I16061*J16061*(1-K16061)</f>
        <v/>
      </c>
      <c r="M16061">
        <f>VLOOKUP(F16061,Products!A:D,4,FALSE)*I16061</f>
        <v/>
      </c>
      <c r="N16061">
        <f>L16061-M16061</f>
        <v/>
      </c>
    </row>
    <row r="16062">
      <c r="A16062" t="inlineStr">
        <is>
          <t>T1016060</t>
        </is>
      </c>
      <c r="B16062" t="inlineStr">
        <is>
          <t>2024-03-02</t>
        </is>
      </c>
      <c r="C16062" t="inlineStr">
        <is>
          <t>S029</t>
        </is>
      </c>
      <c r="D16062" t="inlineStr">
        <is>
          <t>Store_029</t>
        </is>
      </c>
      <c r="E16062" t="inlineStr">
        <is>
          <t>South</t>
        </is>
      </c>
      <c r="F16062" t="inlineStr">
        <is>
          <t>P0069</t>
        </is>
      </c>
      <c r="G16062" t="inlineStr">
        <is>
          <t>Prod_0069</t>
        </is>
      </c>
      <c r="H16062" t="inlineStr">
        <is>
          <t>Household</t>
        </is>
      </c>
      <c r="I16062" t="n">
        <v>6</v>
      </c>
      <c r="J16062" t="n">
        <v>389.83</v>
      </c>
      <c r="K16062" t="n">
        <v>0</v>
      </c>
      <c r="L16062">
        <f>I16062*J16062*(1-K16062)</f>
        <v/>
      </c>
      <c r="M16062">
        <f>VLOOKUP(F16062,Products!A:D,4,FALSE)*I16062</f>
        <v/>
      </c>
      <c r="N16062">
        <f>L16062-M16062</f>
        <v/>
      </c>
    </row>
    <row r="16063">
      <c r="A16063" t="inlineStr">
        <is>
          <t>T1016061</t>
        </is>
      </c>
      <c r="B16063" t="inlineStr">
        <is>
          <t>2024-05-04</t>
        </is>
      </c>
      <c r="C16063" t="inlineStr">
        <is>
          <t>S015</t>
        </is>
      </c>
      <c r="D16063" t="inlineStr">
        <is>
          <t>Store_015</t>
        </is>
      </c>
      <c r="E16063" t="inlineStr">
        <is>
          <t>North</t>
        </is>
      </c>
      <c r="F16063" t="inlineStr">
        <is>
          <t>P0029</t>
        </is>
      </c>
      <c r="G16063" t="inlineStr">
        <is>
          <t>Prod_0029</t>
        </is>
      </c>
      <c r="H16063" t="inlineStr">
        <is>
          <t>Clothing</t>
        </is>
      </c>
      <c r="I16063" t="n">
        <v>8</v>
      </c>
      <c r="J16063" t="n">
        <v>546.4299999999999</v>
      </c>
      <c r="K16063" t="n">
        <v>0</v>
      </c>
      <c r="L16063">
        <f>I16063*J16063*(1-K16063)</f>
        <v/>
      </c>
      <c r="M16063">
        <f>VLOOKUP(F16063,Products!A:D,4,FALSE)*I16063</f>
        <v/>
      </c>
      <c r="N16063">
        <f>L16063-M16063</f>
        <v/>
      </c>
    </row>
    <row r="16064">
      <c r="A16064" t="inlineStr">
        <is>
          <t>T1016062</t>
        </is>
      </c>
      <c r="B16064" t="inlineStr">
        <is>
          <t>2023-05-09</t>
        </is>
      </c>
      <c r="C16064" t="inlineStr">
        <is>
          <t>S047</t>
        </is>
      </c>
      <c r="D16064" t="inlineStr">
        <is>
          <t>Store_047</t>
        </is>
      </c>
      <c r="E16064" t="inlineStr">
        <is>
          <t>North</t>
        </is>
      </c>
      <c r="F16064" t="inlineStr">
        <is>
          <t>P0081</t>
        </is>
      </c>
      <c r="G16064" t="inlineStr">
        <is>
          <t>Prod_0081</t>
        </is>
      </c>
      <c r="H16064" t="inlineStr">
        <is>
          <t>Electronics</t>
        </is>
      </c>
      <c r="I16064" t="n">
        <v>4</v>
      </c>
      <c r="J16064" t="n">
        <v>251.95</v>
      </c>
      <c r="K16064" t="n">
        <v>0</v>
      </c>
      <c r="L16064">
        <f>I16064*J16064*(1-K16064)</f>
        <v/>
      </c>
      <c r="M16064">
        <f>VLOOKUP(F16064,Products!A:D,4,FALSE)*I16064</f>
        <v/>
      </c>
      <c r="N16064">
        <f>L16064-M16064</f>
        <v/>
      </c>
    </row>
    <row r="16065">
      <c r="A16065" t="inlineStr">
        <is>
          <t>T1016063</t>
        </is>
      </c>
      <c r="B16065" t="inlineStr">
        <is>
          <t>2025-08-19</t>
        </is>
      </c>
      <c r="C16065" t="inlineStr">
        <is>
          <t>S015</t>
        </is>
      </c>
      <c r="D16065" t="inlineStr">
        <is>
          <t>Store_015</t>
        </is>
      </c>
      <c r="E16065" t="inlineStr">
        <is>
          <t>North</t>
        </is>
      </c>
      <c r="F16065" t="inlineStr">
        <is>
          <t>P0021</t>
        </is>
      </c>
      <c r="G16065" t="inlineStr">
        <is>
          <t>Prod_0021</t>
        </is>
      </c>
      <c r="H16065" t="inlineStr">
        <is>
          <t>Household</t>
        </is>
      </c>
      <c r="I16065" t="n">
        <v>1</v>
      </c>
      <c r="J16065" t="n">
        <v>160.89</v>
      </c>
      <c r="K16065" t="n">
        <v>0</v>
      </c>
      <c r="L16065">
        <f>I16065*J16065*(1-K16065)</f>
        <v/>
      </c>
      <c r="M16065">
        <f>VLOOKUP(F16065,Products!A:D,4,FALSE)*I16065</f>
        <v/>
      </c>
      <c r="N16065">
        <f>L16065-M16065</f>
        <v/>
      </c>
    </row>
    <row r="16066">
      <c r="A16066" t="inlineStr">
        <is>
          <t>T1016064</t>
        </is>
      </c>
      <c r="B16066" t="inlineStr">
        <is>
          <t>2024-09-25</t>
        </is>
      </c>
      <c r="C16066" t="inlineStr">
        <is>
          <t>S036</t>
        </is>
      </c>
      <c r="D16066" t="inlineStr">
        <is>
          <t>Store_036</t>
        </is>
      </c>
      <c r="E16066" t="inlineStr">
        <is>
          <t>Central</t>
        </is>
      </c>
      <c r="F16066" t="inlineStr">
        <is>
          <t>P0158</t>
        </is>
      </c>
      <c r="G16066" t="inlineStr">
        <is>
          <t>Prod_0158</t>
        </is>
      </c>
      <c r="H16066" t="inlineStr">
        <is>
          <t>Beverages</t>
        </is>
      </c>
      <c r="I16066" t="n">
        <v>6</v>
      </c>
      <c r="J16066" t="n">
        <v>283.21</v>
      </c>
      <c r="K16066" t="n">
        <v>0</v>
      </c>
      <c r="L16066">
        <f>I16066*J16066*(1-K16066)</f>
        <v/>
      </c>
      <c r="M16066">
        <f>VLOOKUP(F16066,Products!A:D,4,FALSE)*I16066</f>
        <v/>
      </c>
      <c r="N16066">
        <f>L16066-M16066</f>
        <v/>
      </c>
    </row>
    <row r="16067">
      <c r="A16067" t="inlineStr">
        <is>
          <t>T1016065</t>
        </is>
      </c>
      <c r="B16067" t="inlineStr">
        <is>
          <t>2024-01-15</t>
        </is>
      </c>
      <c r="C16067" t="inlineStr">
        <is>
          <t>S026</t>
        </is>
      </c>
      <c r="D16067" t="inlineStr">
        <is>
          <t>Store_026</t>
        </is>
      </c>
      <c r="E16067" t="inlineStr">
        <is>
          <t>North</t>
        </is>
      </c>
      <c r="F16067" t="inlineStr">
        <is>
          <t>P0043</t>
        </is>
      </c>
      <c r="G16067" t="inlineStr">
        <is>
          <t>Prod_0043</t>
        </is>
      </c>
      <c r="H16067" t="inlineStr">
        <is>
          <t>Food</t>
        </is>
      </c>
      <c r="I16067" t="n">
        <v>2</v>
      </c>
      <c r="J16067" t="n">
        <v>229.68</v>
      </c>
      <c r="K16067" t="n">
        <v>0.1</v>
      </c>
      <c r="L16067">
        <f>I16067*J16067*(1-K16067)</f>
        <v/>
      </c>
      <c r="M16067">
        <f>VLOOKUP(F16067,Products!A:D,4,FALSE)*I16067</f>
        <v/>
      </c>
      <c r="N16067">
        <f>L16067-M16067</f>
        <v/>
      </c>
    </row>
    <row r="16068">
      <c r="A16068" t="inlineStr">
        <is>
          <t>T1016066</t>
        </is>
      </c>
      <c r="B16068" t="inlineStr">
        <is>
          <t>2025-07-13</t>
        </is>
      </c>
      <c r="C16068" t="inlineStr">
        <is>
          <t>S014</t>
        </is>
      </c>
      <c r="D16068" t="inlineStr">
        <is>
          <t>Store_014</t>
        </is>
      </c>
      <c r="E16068" t="inlineStr">
        <is>
          <t>West</t>
        </is>
      </c>
      <c r="F16068" t="inlineStr">
        <is>
          <t>P0033</t>
        </is>
      </c>
      <c r="G16068" t="inlineStr">
        <is>
          <t>Prod_0033</t>
        </is>
      </c>
      <c r="H16068" t="inlineStr">
        <is>
          <t>Food</t>
        </is>
      </c>
      <c r="I16068" t="n">
        <v>9</v>
      </c>
      <c r="J16068" t="n">
        <v>490.19</v>
      </c>
      <c r="K16068" t="n">
        <v>0</v>
      </c>
      <c r="L16068">
        <f>I16068*J16068*(1-K16068)</f>
        <v/>
      </c>
      <c r="M16068">
        <f>VLOOKUP(F16068,Products!A:D,4,FALSE)*I16068</f>
        <v/>
      </c>
      <c r="N16068">
        <f>L16068-M16068</f>
        <v/>
      </c>
    </row>
    <row r="16069">
      <c r="A16069" t="inlineStr">
        <is>
          <t>T1016067</t>
        </is>
      </c>
      <c r="B16069" t="inlineStr">
        <is>
          <t>2024-09-20</t>
        </is>
      </c>
      <c r="C16069" t="inlineStr">
        <is>
          <t>S034</t>
        </is>
      </c>
      <c r="D16069" t="inlineStr">
        <is>
          <t>Store_034</t>
        </is>
      </c>
      <c r="E16069" t="inlineStr">
        <is>
          <t>Central</t>
        </is>
      </c>
      <c r="F16069" t="inlineStr">
        <is>
          <t>P0057</t>
        </is>
      </c>
      <c r="G16069" t="inlineStr">
        <is>
          <t>Prod_0057</t>
        </is>
      </c>
      <c r="H16069" t="inlineStr">
        <is>
          <t>Beverages</t>
        </is>
      </c>
      <c r="I16069" t="n">
        <v>7</v>
      </c>
      <c r="J16069" t="n">
        <v>81.23999999999999</v>
      </c>
      <c r="K16069" t="n">
        <v>0</v>
      </c>
      <c r="L16069">
        <f>I16069*J16069*(1-K16069)</f>
        <v/>
      </c>
      <c r="M16069">
        <f>VLOOKUP(F16069,Products!A:D,4,FALSE)*I16069</f>
        <v/>
      </c>
      <c r="N16069">
        <f>L16069-M16069</f>
        <v/>
      </c>
    </row>
    <row r="16070">
      <c r="A16070" t="inlineStr">
        <is>
          <t>T1016068</t>
        </is>
      </c>
      <c r="B16070" t="inlineStr">
        <is>
          <t>2025-01-18</t>
        </is>
      </c>
      <c r="C16070" t="inlineStr">
        <is>
          <t>S043</t>
        </is>
      </c>
      <c r="D16070" t="inlineStr">
        <is>
          <t>Store_043</t>
        </is>
      </c>
      <c r="E16070" t="inlineStr">
        <is>
          <t>East</t>
        </is>
      </c>
      <c r="F16070" t="inlineStr">
        <is>
          <t>P0113</t>
        </is>
      </c>
      <c r="G16070" t="inlineStr">
        <is>
          <t>Prod_0113</t>
        </is>
      </c>
      <c r="H16070" t="inlineStr">
        <is>
          <t>Toys</t>
        </is>
      </c>
      <c r="I16070" t="n">
        <v>9</v>
      </c>
      <c r="J16070" t="n">
        <v>522.27</v>
      </c>
      <c r="K16070" t="n">
        <v>0.2</v>
      </c>
      <c r="L16070">
        <f>I16070*J16070*(1-K16070)</f>
        <v/>
      </c>
      <c r="M16070">
        <f>VLOOKUP(F16070,Products!A:D,4,FALSE)*I16070</f>
        <v/>
      </c>
      <c r="N16070">
        <f>L16070-M16070</f>
        <v/>
      </c>
    </row>
    <row r="16071">
      <c r="A16071" t="inlineStr">
        <is>
          <t>T1016069</t>
        </is>
      </c>
      <c r="B16071" t="inlineStr">
        <is>
          <t>2025-03-16</t>
        </is>
      </c>
      <c r="C16071" t="inlineStr">
        <is>
          <t>S005</t>
        </is>
      </c>
      <c r="D16071" t="inlineStr">
        <is>
          <t>Store_005</t>
        </is>
      </c>
      <c r="E16071" t="inlineStr">
        <is>
          <t>Central</t>
        </is>
      </c>
      <c r="F16071" t="inlineStr">
        <is>
          <t>P0158</t>
        </is>
      </c>
      <c r="G16071" t="inlineStr">
        <is>
          <t>Prod_0158</t>
        </is>
      </c>
      <c r="H16071" t="inlineStr">
        <is>
          <t>Beverages</t>
        </is>
      </c>
      <c r="I16071" t="n">
        <v>5</v>
      </c>
      <c r="J16071" t="n">
        <v>252.27</v>
      </c>
      <c r="K16071" t="n">
        <v>0.1</v>
      </c>
      <c r="L16071">
        <f>I16071*J16071*(1-K16071)</f>
        <v/>
      </c>
      <c r="M16071">
        <f>VLOOKUP(F16071,Products!A:D,4,FALSE)*I16071</f>
        <v/>
      </c>
      <c r="N16071">
        <f>L16071-M16071</f>
        <v/>
      </c>
    </row>
    <row r="16072">
      <c r="A16072" t="inlineStr">
        <is>
          <t>T1016070</t>
        </is>
      </c>
      <c r="B16072" t="inlineStr">
        <is>
          <t>2023-04-25</t>
        </is>
      </c>
      <c r="C16072" t="inlineStr">
        <is>
          <t>S041</t>
        </is>
      </c>
      <c r="D16072" t="inlineStr">
        <is>
          <t>Store_041</t>
        </is>
      </c>
      <c r="E16072" t="inlineStr">
        <is>
          <t>East</t>
        </is>
      </c>
      <c r="F16072" t="inlineStr">
        <is>
          <t>P0176</t>
        </is>
      </c>
      <c r="G16072" t="inlineStr">
        <is>
          <t>Prod_0176</t>
        </is>
      </c>
      <c r="H16072" t="inlineStr">
        <is>
          <t>Food</t>
        </is>
      </c>
      <c r="I16072" t="n">
        <v>4</v>
      </c>
      <c r="J16072" t="n">
        <v>650.87</v>
      </c>
      <c r="K16072" t="n">
        <v>0</v>
      </c>
      <c r="L16072">
        <f>I16072*J16072*(1-K16072)</f>
        <v/>
      </c>
      <c r="M16072">
        <f>VLOOKUP(F16072,Products!A:D,4,FALSE)*I16072</f>
        <v/>
      </c>
      <c r="N16072">
        <f>L16072-M16072</f>
        <v/>
      </c>
    </row>
    <row r="16073">
      <c r="A16073" t="inlineStr">
        <is>
          <t>T1016071</t>
        </is>
      </c>
      <c r="B16073" t="inlineStr">
        <is>
          <t>2023-07-30</t>
        </is>
      </c>
      <c r="C16073" t="inlineStr">
        <is>
          <t>S024</t>
        </is>
      </c>
      <c r="D16073" t="inlineStr">
        <is>
          <t>Store_024</t>
        </is>
      </c>
      <c r="E16073" t="inlineStr">
        <is>
          <t>South</t>
        </is>
      </c>
      <c r="F16073" t="inlineStr">
        <is>
          <t>P0146</t>
        </is>
      </c>
      <c r="G16073" t="inlineStr">
        <is>
          <t>Prod_0146</t>
        </is>
      </c>
      <c r="H16073" t="inlineStr">
        <is>
          <t>Food</t>
        </is>
      </c>
      <c r="I16073" t="n">
        <v>5</v>
      </c>
      <c r="J16073" t="n">
        <v>286.06</v>
      </c>
      <c r="K16073" t="n">
        <v>0</v>
      </c>
      <c r="L16073">
        <f>I16073*J16073*(1-K16073)</f>
        <v/>
      </c>
      <c r="M16073">
        <f>VLOOKUP(F16073,Products!A:D,4,FALSE)*I16073</f>
        <v/>
      </c>
      <c r="N16073">
        <f>L16073-M16073</f>
        <v/>
      </c>
    </row>
    <row r="16074">
      <c r="A16074" t="inlineStr">
        <is>
          <t>T1016072</t>
        </is>
      </c>
      <c r="B16074" t="inlineStr">
        <is>
          <t>2025-05-19</t>
        </is>
      </c>
      <c r="C16074" t="inlineStr">
        <is>
          <t>S010</t>
        </is>
      </c>
      <c r="D16074" t="inlineStr">
        <is>
          <t>Store_010</t>
        </is>
      </c>
      <c r="E16074" t="inlineStr">
        <is>
          <t>North</t>
        </is>
      </c>
      <c r="F16074" t="inlineStr">
        <is>
          <t>P0084</t>
        </is>
      </c>
      <c r="G16074" t="inlineStr">
        <is>
          <t>Prod_0084</t>
        </is>
      </c>
      <c r="H16074" t="inlineStr">
        <is>
          <t>Beverages</t>
        </is>
      </c>
      <c r="I16074" t="n">
        <v>1</v>
      </c>
      <c r="J16074" t="n">
        <v>1032.71</v>
      </c>
      <c r="K16074" t="n">
        <v>0</v>
      </c>
      <c r="L16074">
        <f>I16074*J16074*(1-K16074)</f>
        <v/>
      </c>
      <c r="M16074">
        <f>VLOOKUP(F16074,Products!A:D,4,FALSE)*I16074</f>
        <v/>
      </c>
      <c r="N16074">
        <f>L16074-M16074</f>
        <v/>
      </c>
    </row>
    <row r="16075">
      <c r="A16075" t="inlineStr">
        <is>
          <t>T1016073</t>
        </is>
      </c>
      <c r="B16075" t="inlineStr">
        <is>
          <t>2023-09-15</t>
        </is>
      </c>
      <c r="C16075" t="inlineStr">
        <is>
          <t>S008</t>
        </is>
      </c>
      <c r="D16075" t="inlineStr">
        <is>
          <t>Store_008</t>
        </is>
      </c>
      <c r="E16075" t="inlineStr">
        <is>
          <t>East</t>
        </is>
      </c>
      <c r="F16075" t="inlineStr">
        <is>
          <t>P0044</t>
        </is>
      </c>
      <c r="G16075" t="inlineStr">
        <is>
          <t>Prod_0044</t>
        </is>
      </c>
      <c r="H16075" t="inlineStr">
        <is>
          <t>Food</t>
        </is>
      </c>
      <c r="I16075" t="n">
        <v>5</v>
      </c>
      <c r="J16075" t="n">
        <v>192.61</v>
      </c>
      <c r="K16075" t="n">
        <v>0</v>
      </c>
      <c r="L16075">
        <f>I16075*J16075*(1-K16075)</f>
        <v/>
      </c>
      <c r="M16075">
        <f>VLOOKUP(F16075,Products!A:D,4,FALSE)*I16075</f>
        <v/>
      </c>
      <c r="N16075">
        <f>L16075-M16075</f>
        <v/>
      </c>
    </row>
    <row r="16076">
      <c r="A16076" t="inlineStr">
        <is>
          <t>T1016074</t>
        </is>
      </c>
      <c r="B16076" t="inlineStr">
        <is>
          <t>2024-02-16</t>
        </is>
      </c>
      <c r="C16076" t="inlineStr">
        <is>
          <t>S032</t>
        </is>
      </c>
      <c r="D16076" t="inlineStr">
        <is>
          <t>Store_032</t>
        </is>
      </c>
      <c r="E16076" t="inlineStr">
        <is>
          <t>Central</t>
        </is>
      </c>
      <c r="F16076" t="inlineStr">
        <is>
          <t>P0194</t>
        </is>
      </c>
      <c r="G16076" t="inlineStr">
        <is>
          <t>Prod_0194</t>
        </is>
      </c>
      <c r="H16076" t="inlineStr">
        <is>
          <t>Food</t>
        </is>
      </c>
      <c r="I16076" t="n">
        <v>1</v>
      </c>
      <c r="J16076" t="n">
        <v>786.95</v>
      </c>
      <c r="K16076" t="n">
        <v>0.05</v>
      </c>
      <c r="L16076">
        <f>I16076*J16076*(1-K16076)</f>
        <v/>
      </c>
      <c r="M16076">
        <f>VLOOKUP(F16076,Products!A:D,4,FALSE)*I16076</f>
        <v/>
      </c>
      <c r="N16076">
        <f>L16076-M16076</f>
        <v/>
      </c>
    </row>
    <row r="16077">
      <c r="A16077" t="inlineStr">
        <is>
          <t>T1016075</t>
        </is>
      </c>
      <c r="B16077" t="inlineStr">
        <is>
          <t>2024-09-01</t>
        </is>
      </c>
      <c r="C16077" t="inlineStr">
        <is>
          <t>S024</t>
        </is>
      </c>
      <c r="D16077" t="inlineStr">
        <is>
          <t>Store_024</t>
        </is>
      </c>
      <c r="E16077" t="inlineStr">
        <is>
          <t>South</t>
        </is>
      </c>
      <c r="F16077" t="inlineStr">
        <is>
          <t>P0117</t>
        </is>
      </c>
      <c r="G16077" t="inlineStr">
        <is>
          <t>Prod_0117</t>
        </is>
      </c>
      <c r="H16077" t="inlineStr">
        <is>
          <t>Electronics</t>
        </is>
      </c>
      <c r="I16077" t="n">
        <v>5</v>
      </c>
      <c r="J16077" t="n">
        <v>377.01</v>
      </c>
      <c r="K16077" t="n">
        <v>0</v>
      </c>
      <c r="L16077">
        <f>I16077*J16077*(1-K16077)</f>
        <v/>
      </c>
      <c r="M16077">
        <f>VLOOKUP(F16077,Products!A:D,4,FALSE)*I16077</f>
        <v/>
      </c>
      <c r="N16077">
        <f>L16077-M16077</f>
        <v/>
      </c>
    </row>
    <row r="16078">
      <c r="A16078" t="inlineStr">
        <is>
          <t>T1016076</t>
        </is>
      </c>
      <c r="B16078" t="inlineStr">
        <is>
          <t>2023-11-09</t>
        </is>
      </c>
      <c r="C16078" t="inlineStr">
        <is>
          <t>S013</t>
        </is>
      </c>
      <c r="D16078" t="inlineStr">
        <is>
          <t>Store_013</t>
        </is>
      </c>
      <c r="E16078" t="inlineStr">
        <is>
          <t>North</t>
        </is>
      </c>
      <c r="F16078" t="inlineStr">
        <is>
          <t>P0048</t>
        </is>
      </c>
      <c r="G16078" t="inlineStr">
        <is>
          <t>Prod_0048</t>
        </is>
      </c>
      <c r="H16078" t="inlineStr">
        <is>
          <t>Toys</t>
        </is>
      </c>
      <c r="I16078" t="n">
        <v>1</v>
      </c>
      <c r="J16078" t="n">
        <v>213.57</v>
      </c>
      <c r="K16078" t="n">
        <v>0.15</v>
      </c>
      <c r="L16078">
        <f>I16078*J16078*(1-K16078)</f>
        <v/>
      </c>
      <c r="M16078">
        <f>VLOOKUP(F16078,Products!A:D,4,FALSE)*I16078</f>
        <v/>
      </c>
      <c r="N16078">
        <f>L16078-M16078</f>
        <v/>
      </c>
    </row>
    <row r="16079">
      <c r="A16079" t="inlineStr">
        <is>
          <t>T1016077</t>
        </is>
      </c>
      <c r="B16079" t="inlineStr">
        <is>
          <t>2023-08-30</t>
        </is>
      </c>
      <c r="C16079" t="inlineStr">
        <is>
          <t>S045</t>
        </is>
      </c>
      <c r="D16079" t="inlineStr">
        <is>
          <t>Store_045</t>
        </is>
      </c>
      <c r="E16079" t="inlineStr">
        <is>
          <t>East</t>
        </is>
      </c>
      <c r="F16079" t="inlineStr">
        <is>
          <t>P0144</t>
        </is>
      </c>
      <c r="G16079" t="inlineStr">
        <is>
          <t>Prod_0144</t>
        </is>
      </c>
      <c r="H16079" t="inlineStr">
        <is>
          <t>Stationery</t>
        </is>
      </c>
      <c r="I16079" t="n">
        <v>2</v>
      </c>
      <c r="J16079" t="n">
        <v>261.37</v>
      </c>
      <c r="K16079" t="n">
        <v>0</v>
      </c>
      <c r="L16079">
        <f>I16079*J16079*(1-K16079)</f>
        <v/>
      </c>
      <c r="M16079">
        <f>VLOOKUP(F16079,Products!A:D,4,FALSE)*I16079</f>
        <v/>
      </c>
      <c r="N16079">
        <f>L16079-M16079</f>
        <v/>
      </c>
    </row>
    <row r="16080">
      <c r="A16080" t="inlineStr">
        <is>
          <t>T1016078</t>
        </is>
      </c>
      <c r="B16080" t="inlineStr">
        <is>
          <t>2025-04-19</t>
        </is>
      </c>
      <c r="C16080" t="inlineStr">
        <is>
          <t>S045</t>
        </is>
      </c>
      <c r="D16080" t="inlineStr">
        <is>
          <t>Store_045</t>
        </is>
      </c>
      <c r="E16080" t="inlineStr">
        <is>
          <t>East</t>
        </is>
      </c>
      <c r="F16080" t="inlineStr">
        <is>
          <t>P0151</t>
        </is>
      </c>
      <c r="G16080" t="inlineStr">
        <is>
          <t>Prod_0151</t>
        </is>
      </c>
      <c r="H16080" t="inlineStr">
        <is>
          <t>Food</t>
        </is>
      </c>
      <c r="I16080" t="n">
        <v>5</v>
      </c>
      <c r="J16080" t="n">
        <v>891.4</v>
      </c>
      <c r="K16080" t="n">
        <v>0.1</v>
      </c>
      <c r="L16080">
        <f>I16080*J16080*(1-K16080)</f>
        <v/>
      </c>
      <c r="M16080">
        <f>VLOOKUP(F16080,Products!A:D,4,FALSE)*I16080</f>
        <v/>
      </c>
      <c r="N16080">
        <f>L16080-M16080</f>
        <v/>
      </c>
    </row>
    <row r="16081">
      <c r="A16081" t="inlineStr">
        <is>
          <t>T1016079</t>
        </is>
      </c>
      <c r="B16081" t="inlineStr">
        <is>
          <t>2025-04-24</t>
        </is>
      </c>
      <c r="C16081" t="inlineStr">
        <is>
          <t>S049</t>
        </is>
      </c>
      <c r="D16081" t="inlineStr">
        <is>
          <t>Store_049</t>
        </is>
      </c>
      <c r="E16081" t="inlineStr">
        <is>
          <t>North</t>
        </is>
      </c>
      <c r="F16081" t="inlineStr">
        <is>
          <t>P0152</t>
        </is>
      </c>
      <c r="G16081" t="inlineStr">
        <is>
          <t>Prod_0152</t>
        </is>
      </c>
      <c r="H16081" t="inlineStr">
        <is>
          <t>Household</t>
        </is>
      </c>
      <c r="I16081" t="n">
        <v>1</v>
      </c>
      <c r="J16081" t="n">
        <v>775.17</v>
      </c>
      <c r="K16081" t="n">
        <v>0.1</v>
      </c>
      <c r="L16081">
        <f>I16081*J16081*(1-K16081)</f>
        <v/>
      </c>
      <c r="M16081">
        <f>VLOOKUP(F16081,Products!A:D,4,FALSE)*I16081</f>
        <v/>
      </c>
      <c r="N16081">
        <f>L16081-M16081</f>
        <v/>
      </c>
    </row>
    <row r="16082">
      <c r="A16082" t="inlineStr">
        <is>
          <t>T1016080</t>
        </is>
      </c>
      <c r="B16082" t="inlineStr">
        <is>
          <t>2023-03-17</t>
        </is>
      </c>
      <c r="C16082" t="inlineStr">
        <is>
          <t>S037</t>
        </is>
      </c>
      <c r="D16082" t="inlineStr">
        <is>
          <t>Store_037</t>
        </is>
      </c>
      <c r="E16082" t="inlineStr">
        <is>
          <t>East</t>
        </is>
      </c>
      <c r="F16082" t="inlineStr">
        <is>
          <t>P0107</t>
        </is>
      </c>
      <c r="G16082" t="inlineStr">
        <is>
          <t>Prod_0107</t>
        </is>
      </c>
      <c r="H16082" t="inlineStr">
        <is>
          <t>Stationery</t>
        </is>
      </c>
      <c r="I16082" t="n">
        <v>4</v>
      </c>
      <c r="J16082" t="n">
        <v>764.58</v>
      </c>
      <c r="K16082" t="n">
        <v>0</v>
      </c>
      <c r="L16082">
        <f>I16082*J16082*(1-K16082)</f>
        <v/>
      </c>
      <c r="M16082">
        <f>VLOOKUP(F16082,Products!A:D,4,FALSE)*I16082</f>
        <v/>
      </c>
      <c r="N16082">
        <f>L16082-M16082</f>
        <v/>
      </c>
    </row>
    <row r="16083">
      <c r="A16083" t="inlineStr">
        <is>
          <t>T1016081</t>
        </is>
      </c>
      <c r="B16083" t="inlineStr">
        <is>
          <t>2025-03-14</t>
        </is>
      </c>
      <c r="C16083" t="inlineStr">
        <is>
          <t>S045</t>
        </is>
      </c>
      <c r="D16083" t="inlineStr">
        <is>
          <t>Store_045</t>
        </is>
      </c>
      <c r="E16083" t="inlineStr">
        <is>
          <t>East</t>
        </is>
      </c>
      <c r="F16083" t="inlineStr">
        <is>
          <t>P0175</t>
        </is>
      </c>
      <c r="G16083" t="inlineStr">
        <is>
          <t>Prod_0175</t>
        </is>
      </c>
      <c r="H16083" t="inlineStr">
        <is>
          <t>Food</t>
        </is>
      </c>
      <c r="I16083" t="n">
        <v>5</v>
      </c>
      <c r="J16083" t="n">
        <v>655.9400000000001</v>
      </c>
      <c r="K16083" t="n">
        <v>0</v>
      </c>
      <c r="L16083">
        <f>I16083*J16083*(1-K16083)</f>
        <v/>
      </c>
      <c r="M16083">
        <f>VLOOKUP(F16083,Products!A:D,4,FALSE)*I16083</f>
        <v/>
      </c>
      <c r="N16083">
        <f>L16083-M16083</f>
        <v/>
      </c>
    </row>
    <row r="16084">
      <c r="A16084" t="inlineStr">
        <is>
          <t>T1016082</t>
        </is>
      </c>
      <c r="B16084" t="inlineStr">
        <is>
          <t>2023-10-17</t>
        </is>
      </c>
      <c r="C16084" t="inlineStr">
        <is>
          <t>S049</t>
        </is>
      </c>
      <c r="D16084" t="inlineStr">
        <is>
          <t>Store_049</t>
        </is>
      </c>
      <c r="E16084" t="inlineStr">
        <is>
          <t>North</t>
        </is>
      </c>
      <c r="F16084" t="inlineStr">
        <is>
          <t>P0045</t>
        </is>
      </c>
      <c r="G16084" t="inlineStr">
        <is>
          <t>Prod_0045</t>
        </is>
      </c>
      <c r="H16084" t="inlineStr">
        <is>
          <t>Toys</t>
        </is>
      </c>
      <c r="I16084" t="n">
        <v>3</v>
      </c>
      <c r="J16084" t="n">
        <v>219.4</v>
      </c>
      <c r="K16084" t="n">
        <v>0</v>
      </c>
      <c r="L16084">
        <f>I16084*J16084*(1-K16084)</f>
        <v/>
      </c>
      <c r="M16084">
        <f>VLOOKUP(F16084,Products!A:D,4,FALSE)*I16084</f>
        <v/>
      </c>
      <c r="N16084">
        <f>L16084-M16084</f>
        <v/>
      </c>
    </row>
    <row r="16085">
      <c r="A16085" t="inlineStr">
        <is>
          <t>T1016083</t>
        </is>
      </c>
      <c r="B16085" t="inlineStr">
        <is>
          <t>2024-10-25</t>
        </is>
      </c>
      <c r="C16085" t="inlineStr">
        <is>
          <t>S046</t>
        </is>
      </c>
      <c r="D16085" t="inlineStr">
        <is>
          <t>Store_046</t>
        </is>
      </c>
      <c r="E16085" t="inlineStr">
        <is>
          <t>South</t>
        </is>
      </c>
      <c r="F16085" t="inlineStr">
        <is>
          <t>P0157</t>
        </is>
      </c>
      <c r="G16085" t="inlineStr">
        <is>
          <t>Prod_0157</t>
        </is>
      </c>
      <c r="H16085" t="inlineStr">
        <is>
          <t>Toys</t>
        </is>
      </c>
      <c r="I16085" t="n">
        <v>1</v>
      </c>
      <c r="J16085" t="n">
        <v>244.16</v>
      </c>
      <c r="K16085" t="n">
        <v>0</v>
      </c>
      <c r="L16085">
        <f>I16085*J16085*(1-K16085)</f>
        <v/>
      </c>
      <c r="M16085">
        <f>VLOOKUP(F16085,Products!A:D,4,FALSE)*I16085</f>
        <v/>
      </c>
      <c r="N16085">
        <f>L16085-M16085</f>
        <v/>
      </c>
    </row>
    <row r="16086">
      <c r="A16086" t="inlineStr">
        <is>
          <t>T1016084</t>
        </is>
      </c>
      <c r="B16086" t="inlineStr">
        <is>
          <t>2023-01-06</t>
        </is>
      </c>
      <c r="C16086" t="inlineStr">
        <is>
          <t>S020</t>
        </is>
      </c>
      <c r="D16086" t="inlineStr">
        <is>
          <t>Store_020</t>
        </is>
      </c>
      <c r="E16086" t="inlineStr">
        <is>
          <t>West</t>
        </is>
      </c>
      <c r="F16086" t="inlineStr">
        <is>
          <t>P0175</t>
        </is>
      </c>
      <c r="G16086" t="inlineStr">
        <is>
          <t>Prod_0175</t>
        </is>
      </c>
      <c r="H16086" t="inlineStr">
        <is>
          <t>Food</t>
        </is>
      </c>
      <c r="I16086" t="n">
        <v>1</v>
      </c>
      <c r="J16086" t="n">
        <v>796.29</v>
      </c>
      <c r="K16086" t="n">
        <v>0.1</v>
      </c>
      <c r="L16086">
        <f>I16086*J16086*(1-K16086)</f>
        <v/>
      </c>
      <c r="M16086">
        <f>VLOOKUP(F16086,Products!A:D,4,FALSE)*I16086</f>
        <v/>
      </c>
      <c r="N16086">
        <f>L16086-M16086</f>
        <v/>
      </c>
    </row>
    <row r="16087">
      <c r="A16087" t="inlineStr">
        <is>
          <t>T1016085</t>
        </is>
      </c>
      <c r="B16087" t="inlineStr">
        <is>
          <t>2025-01-22</t>
        </is>
      </c>
      <c r="C16087" t="inlineStr">
        <is>
          <t>S007</t>
        </is>
      </c>
      <c r="D16087" t="inlineStr">
        <is>
          <t>Store_007</t>
        </is>
      </c>
      <c r="E16087" t="inlineStr">
        <is>
          <t>East</t>
        </is>
      </c>
      <c r="F16087" t="inlineStr">
        <is>
          <t>P0107</t>
        </is>
      </c>
      <c r="G16087" t="inlineStr">
        <is>
          <t>Prod_0107</t>
        </is>
      </c>
      <c r="H16087" t="inlineStr">
        <is>
          <t>Stationery</t>
        </is>
      </c>
      <c r="I16087" t="n">
        <v>6</v>
      </c>
      <c r="J16087" t="n">
        <v>890.59</v>
      </c>
      <c r="K16087" t="n">
        <v>0</v>
      </c>
      <c r="L16087">
        <f>I16087*J16087*(1-K16087)</f>
        <v/>
      </c>
      <c r="M16087">
        <f>VLOOKUP(F16087,Products!A:D,4,FALSE)*I16087</f>
        <v/>
      </c>
      <c r="N16087">
        <f>L16087-M16087</f>
        <v/>
      </c>
    </row>
    <row r="16088">
      <c r="A16088" t="inlineStr">
        <is>
          <t>T1016086</t>
        </is>
      </c>
      <c r="B16088" t="inlineStr">
        <is>
          <t>2023-07-15</t>
        </is>
      </c>
      <c r="C16088" t="inlineStr">
        <is>
          <t>S032</t>
        </is>
      </c>
      <c r="D16088" t="inlineStr">
        <is>
          <t>Store_032</t>
        </is>
      </c>
      <c r="E16088" t="inlineStr">
        <is>
          <t>Central</t>
        </is>
      </c>
      <c r="F16088" t="inlineStr">
        <is>
          <t>P0111</t>
        </is>
      </c>
      <c r="G16088" t="inlineStr">
        <is>
          <t>Prod_0111</t>
        </is>
      </c>
      <c r="H16088" t="inlineStr">
        <is>
          <t>Clothing</t>
        </is>
      </c>
      <c r="I16088" t="n">
        <v>9</v>
      </c>
      <c r="J16088" t="n">
        <v>494.9</v>
      </c>
      <c r="K16088" t="n">
        <v>0</v>
      </c>
      <c r="L16088">
        <f>I16088*J16088*(1-K16088)</f>
        <v/>
      </c>
      <c r="M16088">
        <f>VLOOKUP(F16088,Products!A:D,4,FALSE)*I16088</f>
        <v/>
      </c>
      <c r="N16088">
        <f>L16088-M16088</f>
        <v/>
      </c>
    </row>
    <row r="16089">
      <c r="A16089" t="inlineStr">
        <is>
          <t>T1016087</t>
        </is>
      </c>
      <c r="B16089" t="inlineStr">
        <is>
          <t>2024-11-16</t>
        </is>
      </c>
      <c r="C16089" t="inlineStr">
        <is>
          <t>S017</t>
        </is>
      </c>
      <c r="D16089" t="inlineStr">
        <is>
          <t>Store_017</t>
        </is>
      </c>
      <c r="E16089" t="inlineStr">
        <is>
          <t>South</t>
        </is>
      </c>
      <c r="F16089" t="inlineStr">
        <is>
          <t>P0158</t>
        </is>
      </c>
      <c r="G16089" t="inlineStr">
        <is>
          <t>Prod_0158</t>
        </is>
      </c>
      <c r="H16089" t="inlineStr">
        <is>
          <t>Beverages</t>
        </is>
      </c>
      <c r="I16089" t="n">
        <v>3</v>
      </c>
      <c r="J16089" t="n">
        <v>233.72</v>
      </c>
      <c r="K16089" t="n">
        <v>0</v>
      </c>
      <c r="L16089">
        <f>I16089*J16089*(1-K16089)</f>
        <v/>
      </c>
      <c r="M16089">
        <f>VLOOKUP(F16089,Products!A:D,4,FALSE)*I16089</f>
        <v/>
      </c>
      <c r="N16089">
        <f>L16089-M16089</f>
        <v/>
      </c>
    </row>
    <row r="16090">
      <c r="A16090" t="inlineStr">
        <is>
          <t>T1016088</t>
        </is>
      </c>
      <c r="B16090" t="inlineStr">
        <is>
          <t>2024-10-24</t>
        </is>
      </c>
      <c r="C16090" t="inlineStr">
        <is>
          <t>S050</t>
        </is>
      </c>
      <c r="D16090" t="inlineStr">
        <is>
          <t>Store_050</t>
        </is>
      </c>
      <c r="E16090" t="inlineStr">
        <is>
          <t>South</t>
        </is>
      </c>
      <c r="F16090" t="inlineStr">
        <is>
          <t>P0161</t>
        </is>
      </c>
      <c r="G16090" t="inlineStr">
        <is>
          <t>Prod_0161</t>
        </is>
      </c>
      <c r="H16090" t="inlineStr">
        <is>
          <t>Household</t>
        </is>
      </c>
      <c r="I16090" t="n">
        <v>6</v>
      </c>
      <c r="J16090" t="n">
        <v>103.79</v>
      </c>
      <c r="K16090" t="n">
        <v>0.15</v>
      </c>
      <c r="L16090">
        <f>I16090*J16090*(1-K16090)</f>
        <v/>
      </c>
      <c r="M16090">
        <f>VLOOKUP(F16090,Products!A:D,4,FALSE)*I16090</f>
        <v/>
      </c>
      <c r="N16090">
        <f>L16090-M16090</f>
        <v/>
      </c>
    </row>
    <row r="16091">
      <c r="A16091" t="inlineStr">
        <is>
          <t>T1016089</t>
        </is>
      </c>
      <c r="B16091" t="inlineStr">
        <is>
          <t>2024-09-23</t>
        </is>
      </c>
      <c r="C16091" t="inlineStr">
        <is>
          <t>S032</t>
        </is>
      </c>
      <c r="D16091" t="inlineStr">
        <is>
          <t>Store_032</t>
        </is>
      </c>
      <c r="E16091" t="inlineStr">
        <is>
          <t>Central</t>
        </is>
      </c>
      <c r="F16091" t="inlineStr">
        <is>
          <t>P0026</t>
        </is>
      </c>
      <c r="G16091" t="inlineStr">
        <is>
          <t>Prod_0026</t>
        </is>
      </c>
      <c r="H16091" t="inlineStr">
        <is>
          <t>Beverages</t>
        </is>
      </c>
      <c r="I16091" t="n">
        <v>8</v>
      </c>
      <c r="J16091" t="n">
        <v>872.51</v>
      </c>
      <c r="K16091" t="n">
        <v>0</v>
      </c>
      <c r="L16091">
        <f>I16091*J16091*(1-K16091)</f>
        <v/>
      </c>
      <c r="M16091">
        <f>VLOOKUP(F16091,Products!A:D,4,FALSE)*I16091</f>
        <v/>
      </c>
      <c r="N16091">
        <f>L16091-M16091</f>
        <v/>
      </c>
    </row>
    <row r="16092">
      <c r="A16092" t="inlineStr">
        <is>
          <t>T1016090</t>
        </is>
      </c>
      <c r="B16092" t="inlineStr">
        <is>
          <t>2024-07-21</t>
        </is>
      </c>
      <c r="C16092" t="inlineStr">
        <is>
          <t>S018</t>
        </is>
      </c>
      <c r="D16092" t="inlineStr">
        <is>
          <t>Store_018</t>
        </is>
      </c>
      <c r="E16092" t="inlineStr">
        <is>
          <t>South</t>
        </is>
      </c>
      <c r="F16092" t="inlineStr">
        <is>
          <t>P0008</t>
        </is>
      </c>
      <c r="G16092" t="inlineStr">
        <is>
          <t>Prod_0008</t>
        </is>
      </c>
      <c r="H16092" t="inlineStr">
        <is>
          <t>Electronics</t>
        </is>
      </c>
      <c r="I16092" t="n">
        <v>4</v>
      </c>
      <c r="J16092" t="n">
        <v>433.56</v>
      </c>
      <c r="K16092" t="n">
        <v>0</v>
      </c>
      <c r="L16092">
        <f>I16092*J16092*(1-K16092)</f>
        <v/>
      </c>
      <c r="M16092">
        <f>VLOOKUP(F16092,Products!A:D,4,FALSE)*I16092</f>
        <v/>
      </c>
      <c r="N16092">
        <f>L16092-M16092</f>
        <v/>
      </c>
    </row>
    <row r="16093">
      <c r="A16093" t="inlineStr">
        <is>
          <t>T1016091</t>
        </is>
      </c>
      <c r="B16093" t="inlineStr">
        <is>
          <t>2025-03-26</t>
        </is>
      </c>
      <c r="C16093" t="inlineStr">
        <is>
          <t>S019</t>
        </is>
      </c>
      <c r="D16093" t="inlineStr">
        <is>
          <t>Store_019</t>
        </is>
      </c>
      <c r="E16093" t="inlineStr">
        <is>
          <t>East</t>
        </is>
      </c>
      <c r="F16093" t="inlineStr">
        <is>
          <t>P0170</t>
        </is>
      </c>
      <c r="G16093" t="inlineStr">
        <is>
          <t>Prod_0170</t>
        </is>
      </c>
      <c r="H16093" t="inlineStr">
        <is>
          <t>Household</t>
        </is>
      </c>
      <c r="I16093" t="n">
        <v>4</v>
      </c>
      <c r="J16093" t="n">
        <v>437.59</v>
      </c>
      <c r="K16093" t="n">
        <v>0.05</v>
      </c>
      <c r="L16093">
        <f>I16093*J16093*(1-K16093)</f>
        <v/>
      </c>
      <c r="M16093">
        <f>VLOOKUP(F16093,Products!A:D,4,FALSE)*I16093</f>
        <v/>
      </c>
      <c r="N16093">
        <f>L16093-M16093</f>
        <v/>
      </c>
    </row>
    <row r="16094">
      <c r="A16094" t="inlineStr">
        <is>
          <t>T1016092</t>
        </is>
      </c>
      <c r="B16094" t="inlineStr">
        <is>
          <t>2024-01-03</t>
        </is>
      </c>
      <c r="C16094" t="inlineStr">
        <is>
          <t>S045</t>
        </is>
      </c>
      <c r="D16094" t="inlineStr">
        <is>
          <t>Store_045</t>
        </is>
      </c>
      <c r="E16094" t="inlineStr">
        <is>
          <t>East</t>
        </is>
      </c>
      <c r="F16094" t="inlineStr">
        <is>
          <t>P0097</t>
        </is>
      </c>
      <c r="G16094" t="inlineStr">
        <is>
          <t>Prod_0097</t>
        </is>
      </c>
      <c r="H16094" t="inlineStr">
        <is>
          <t>Clothing</t>
        </is>
      </c>
      <c r="I16094" t="n">
        <v>9</v>
      </c>
      <c r="J16094" t="n">
        <v>190.83</v>
      </c>
      <c r="K16094" t="n">
        <v>0</v>
      </c>
      <c r="L16094">
        <f>I16094*J16094*(1-K16094)</f>
        <v/>
      </c>
      <c r="M16094">
        <f>VLOOKUP(F16094,Products!A:D,4,FALSE)*I16094</f>
        <v/>
      </c>
      <c r="N16094">
        <f>L16094-M16094</f>
        <v/>
      </c>
    </row>
    <row r="16095">
      <c r="A16095" t="inlineStr">
        <is>
          <t>T1016093</t>
        </is>
      </c>
      <c r="B16095" t="inlineStr">
        <is>
          <t>2023-11-23</t>
        </is>
      </c>
      <c r="C16095" t="inlineStr">
        <is>
          <t>S002</t>
        </is>
      </c>
      <c r="D16095" t="inlineStr">
        <is>
          <t>Store_002</t>
        </is>
      </c>
      <c r="E16095" t="inlineStr">
        <is>
          <t>South</t>
        </is>
      </c>
      <c r="F16095" t="inlineStr">
        <is>
          <t>P0089</t>
        </is>
      </c>
      <c r="G16095" t="inlineStr">
        <is>
          <t>Prod_0089</t>
        </is>
      </c>
      <c r="H16095" t="inlineStr">
        <is>
          <t>Stationery</t>
        </is>
      </c>
      <c r="I16095" t="n">
        <v>2</v>
      </c>
      <c r="J16095" t="n">
        <v>671.63</v>
      </c>
      <c r="K16095" t="n">
        <v>0.05</v>
      </c>
      <c r="L16095">
        <f>I16095*J16095*(1-K16095)</f>
        <v/>
      </c>
      <c r="M16095">
        <f>VLOOKUP(F16095,Products!A:D,4,FALSE)*I16095</f>
        <v/>
      </c>
      <c r="N16095">
        <f>L16095-M16095</f>
        <v/>
      </c>
    </row>
    <row r="16096">
      <c r="A16096" t="inlineStr">
        <is>
          <t>T1016094</t>
        </is>
      </c>
      <c r="B16096" t="inlineStr">
        <is>
          <t>2023-02-02</t>
        </is>
      </c>
      <c r="C16096" t="inlineStr">
        <is>
          <t>S018</t>
        </is>
      </c>
      <c r="D16096" t="inlineStr">
        <is>
          <t>Store_018</t>
        </is>
      </c>
      <c r="E16096" t="inlineStr">
        <is>
          <t>South</t>
        </is>
      </c>
      <c r="F16096" t="inlineStr">
        <is>
          <t>P0086</t>
        </is>
      </c>
      <c r="G16096" t="inlineStr">
        <is>
          <t>Prod_0086</t>
        </is>
      </c>
      <c r="H16096" t="inlineStr">
        <is>
          <t>Stationery</t>
        </is>
      </c>
      <c r="I16096" t="n">
        <v>9</v>
      </c>
      <c r="J16096" t="n">
        <v>976.62</v>
      </c>
      <c r="K16096" t="n">
        <v>0</v>
      </c>
      <c r="L16096">
        <f>I16096*J16096*(1-K16096)</f>
        <v/>
      </c>
      <c r="M16096">
        <f>VLOOKUP(F16096,Products!A:D,4,FALSE)*I16096</f>
        <v/>
      </c>
      <c r="N16096">
        <f>L16096-M16096</f>
        <v/>
      </c>
    </row>
    <row r="16097">
      <c r="A16097" t="inlineStr">
        <is>
          <t>T1016095</t>
        </is>
      </c>
      <c r="B16097" t="inlineStr">
        <is>
          <t>2025-01-28</t>
        </is>
      </c>
      <c r="C16097" t="inlineStr">
        <is>
          <t>S050</t>
        </is>
      </c>
      <c r="D16097" t="inlineStr">
        <is>
          <t>Store_050</t>
        </is>
      </c>
      <c r="E16097" t="inlineStr">
        <is>
          <t>South</t>
        </is>
      </c>
      <c r="F16097" t="inlineStr">
        <is>
          <t>P0021</t>
        </is>
      </c>
      <c r="G16097" t="inlineStr">
        <is>
          <t>Prod_0021</t>
        </is>
      </c>
      <c r="H16097" t="inlineStr">
        <is>
          <t>Household</t>
        </is>
      </c>
      <c r="I16097" t="n">
        <v>5</v>
      </c>
      <c r="J16097" t="n">
        <v>119.17</v>
      </c>
      <c r="K16097" t="n">
        <v>0.05</v>
      </c>
      <c r="L16097">
        <f>I16097*J16097*(1-K16097)</f>
        <v/>
      </c>
      <c r="M16097">
        <f>VLOOKUP(F16097,Products!A:D,4,FALSE)*I16097</f>
        <v/>
      </c>
      <c r="N16097">
        <f>L16097-M16097</f>
        <v/>
      </c>
    </row>
    <row r="16098">
      <c r="A16098" t="inlineStr">
        <is>
          <t>T1016096</t>
        </is>
      </c>
      <c r="B16098" t="inlineStr">
        <is>
          <t>2023-07-15</t>
        </is>
      </c>
      <c r="C16098" t="inlineStr">
        <is>
          <t>S047</t>
        </is>
      </c>
      <c r="D16098" t="inlineStr">
        <is>
          <t>Store_047</t>
        </is>
      </c>
      <c r="E16098" t="inlineStr">
        <is>
          <t>North</t>
        </is>
      </c>
      <c r="F16098" t="inlineStr">
        <is>
          <t>P0152</t>
        </is>
      </c>
      <c r="G16098" t="inlineStr">
        <is>
          <t>Prod_0152</t>
        </is>
      </c>
      <c r="H16098" t="inlineStr">
        <is>
          <t>Household</t>
        </is>
      </c>
      <c r="I16098" t="n">
        <v>5</v>
      </c>
      <c r="J16098" t="n">
        <v>666.1</v>
      </c>
      <c r="K16098" t="n">
        <v>0</v>
      </c>
      <c r="L16098">
        <f>I16098*J16098*(1-K16098)</f>
        <v/>
      </c>
      <c r="M16098">
        <f>VLOOKUP(F16098,Products!A:D,4,FALSE)*I16098</f>
        <v/>
      </c>
      <c r="N16098">
        <f>L16098-M16098</f>
        <v/>
      </c>
    </row>
    <row r="16099">
      <c r="A16099" t="inlineStr">
        <is>
          <t>T1016097</t>
        </is>
      </c>
      <c r="B16099" t="inlineStr">
        <is>
          <t>2024-02-03</t>
        </is>
      </c>
      <c r="C16099" t="inlineStr">
        <is>
          <t>S005</t>
        </is>
      </c>
      <c r="D16099" t="inlineStr">
        <is>
          <t>Store_005</t>
        </is>
      </c>
      <c r="E16099" t="inlineStr">
        <is>
          <t>Central</t>
        </is>
      </c>
      <c r="F16099" t="inlineStr">
        <is>
          <t>P0181</t>
        </is>
      </c>
      <c r="G16099" t="inlineStr">
        <is>
          <t>Prod_0181</t>
        </is>
      </c>
      <c r="H16099" t="inlineStr">
        <is>
          <t>Electronics</t>
        </is>
      </c>
      <c r="I16099" t="n">
        <v>2</v>
      </c>
      <c r="J16099" t="n">
        <v>933.96</v>
      </c>
      <c r="K16099" t="n">
        <v>0</v>
      </c>
      <c r="L16099">
        <f>I16099*J16099*(1-K16099)</f>
        <v/>
      </c>
      <c r="M16099">
        <f>VLOOKUP(F16099,Products!A:D,4,FALSE)*I16099</f>
        <v/>
      </c>
      <c r="N16099">
        <f>L16099-M16099</f>
        <v/>
      </c>
    </row>
    <row r="16100">
      <c r="A16100" t="inlineStr">
        <is>
          <t>T1016098</t>
        </is>
      </c>
      <c r="B16100" t="inlineStr">
        <is>
          <t>2025-08-29</t>
        </is>
      </c>
      <c r="C16100" t="inlineStr">
        <is>
          <t>S022</t>
        </is>
      </c>
      <c r="D16100" t="inlineStr">
        <is>
          <t>Store_022</t>
        </is>
      </c>
      <c r="E16100" t="inlineStr">
        <is>
          <t>East</t>
        </is>
      </c>
      <c r="F16100" t="inlineStr">
        <is>
          <t>P0049</t>
        </is>
      </c>
      <c r="G16100" t="inlineStr">
        <is>
          <t>Prod_0049</t>
        </is>
      </c>
      <c r="H16100" t="inlineStr">
        <is>
          <t>Beverages</t>
        </is>
      </c>
      <c r="I16100" t="n">
        <v>7</v>
      </c>
      <c r="J16100" t="n">
        <v>224.03</v>
      </c>
      <c r="K16100" t="n">
        <v>0</v>
      </c>
      <c r="L16100">
        <f>I16100*J16100*(1-K16100)</f>
        <v/>
      </c>
      <c r="M16100">
        <f>VLOOKUP(F16100,Products!A:D,4,FALSE)*I16100</f>
        <v/>
      </c>
      <c r="N16100">
        <f>L16100-M16100</f>
        <v/>
      </c>
    </row>
    <row r="16101">
      <c r="A16101" t="inlineStr">
        <is>
          <t>T1016099</t>
        </is>
      </c>
      <c r="B16101" t="inlineStr">
        <is>
          <t>2024-08-15</t>
        </is>
      </c>
      <c r="C16101" t="inlineStr">
        <is>
          <t>S048</t>
        </is>
      </c>
      <c r="D16101" t="inlineStr">
        <is>
          <t>Store_048</t>
        </is>
      </c>
      <c r="E16101" t="inlineStr">
        <is>
          <t>South</t>
        </is>
      </c>
      <c r="F16101" t="inlineStr">
        <is>
          <t>P0130</t>
        </is>
      </c>
      <c r="G16101" t="inlineStr">
        <is>
          <t>Prod_0130</t>
        </is>
      </c>
      <c r="H16101" t="inlineStr">
        <is>
          <t>Electronics</t>
        </is>
      </c>
      <c r="I16101" t="n">
        <v>7</v>
      </c>
      <c r="J16101" t="n">
        <v>623.08</v>
      </c>
      <c r="K16101" t="n">
        <v>0</v>
      </c>
      <c r="L16101">
        <f>I16101*J16101*(1-K16101)</f>
        <v/>
      </c>
      <c r="M16101">
        <f>VLOOKUP(F16101,Products!A:D,4,FALSE)*I16101</f>
        <v/>
      </c>
      <c r="N16101">
        <f>L16101-M16101</f>
        <v/>
      </c>
    </row>
    <row r="16102">
      <c r="A16102" t="inlineStr">
        <is>
          <t>T1016100</t>
        </is>
      </c>
      <c r="B16102" t="inlineStr">
        <is>
          <t>2025-02-06</t>
        </is>
      </c>
      <c r="C16102" t="inlineStr">
        <is>
          <t>S031</t>
        </is>
      </c>
      <c r="D16102" t="inlineStr">
        <is>
          <t>Store_031</t>
        </is>
      </c>
      <c r="E16102" t="inlineStr">
        <is>
          <t>Central</t>
        </is>
      </c>
      <c r="F16102" t="inlineStr">
        <is>
          <t>P0069</t>
        </is>
      </c>
      <c r="G16102" t="inlineStr">
        <is>
          <t>Prod_0069</t>
        </is>
      </c>
      <c r="H16102" t="inlineStr">
        <is>
          <t>Household</t>
        </is>
      </c>
      <c r="I16102" t="n">
        <v>1</v>
      </c>
      <c r="J16102" t="n">
        <v>349.1</v>
      </c>
      <c r="K16102" t="n">
        <v>0</v>
      </c>
      <c r="L16102">
        <f>I16102*J16102*(1-K16102)</f>
        <v/>
      </c>
      <c r="M16102">
        <f>VLOOKUP(F16102,Products!A:D,4,FALSE)*I16102</f>
        <v/>
      </c>
      <c r="N16102">
        <f>L16102-M16102</f>
        <v/>
      </c>
    </row>
    <row r="16103">
      <c r="A16103" t="inlineStr">
        <is>
          <t>T1016101</t>
        </is>
      </c>
      <c r="B16103" t="inlineStr">
        <is>
          <t>2023-09-10</t>
        </is>
      </c>
      <c r="C16103" t="inlineStr">
        <is>
          <t>S026</t>
        </is>
      </c>
      <c r="D16103" t="inlineStr">
        <is>
          <t>Store_026</t>
        </is>
      </c>
      <c r="E16103" t="inlineStr">
        <is>
          <t>North</t>
        </is>
      </c>
      <c r="F16103" t="inlineStr">
        <is>
          <t>P0158</t>
        </is>
      </c>
      <c r="G16103" t="inlineStr">
        <is>
          <t>Prod_0158</t>
        </is>
      </c>
      <c r="H16103" t="inlineStr">
        <is>
          <t>Beverages</t>
        </is>
      </c>
      <c r="I16103" t="n">
        <v>3</v>
      </c>
      <c r="J16103" t="n">
        <v>277.16</v>
      </c>
      <c r="K16103" t="n">
        <v>0</v>
      </c>
      <c r="L16103">
        <f>I16103*J16103*(1-K16103)</f>
        <v/>
      </c>
      <c r="M16103">
        <f>VLOOKUP(F16103,Products!A:D,4,FALSE)*I16103</f>
        <v/>
      </c>
      <c r="N16103">
        <f>L16103-M16103</f>
        <v/>
      </c>
    </row>
    <row r="16104">
      <c r="A16104" t="inlineStr">
        <is>
          <t>T1016102</t>
        </is>
      </c>
      <c r="B16104" t="inlineStr">
        <is>
          <t>2023-11-20</t>
        </is>
      </c>
      <c r="C16104" t="inlineStr">
        <is>
          <t>S008</t>
        </is>
      </c>
      <c r="D16104" t="inlineStr">
        <is>
          <t>Store_008</t>
        </is>
      </c>
      <c r="E16104" t="inlineStr">
        <is>
          <t>East</t>
        </is>
      </c>
      <c r="F16104" t="inlineStr">
        <is>
          <t>P0033</t>
        </is>
      </c>
      <c r="G16104" t="inlineStr">
        <is>
          <t>Prod_0033</t>
        </is>
      </c>
      <c r="H16104" t="inlineStr">
        <is>
          <t>Food</t>
        </is>
      </c>
      <c r="I16104" t="n">
        <v>7</v>
      </c>
      <c r="J16104" t="n">
        <v>401.73</v>
      </c>
      <c r="K16104" t="n">
        <v>0.05</v>
      </c>
      <c r="L16104">
        <f>I16104*J16104*(1-K16104)</f>
        <v/>
      </c>
      <c r="M16104">
        <f>VLOOKUP(F16104,Products!A:D,4,FALSE)*I16104</f>
        <v/>
      </c>
      <c r="N16104">
        <f>L16104-M16104</f>
        <v/>
      </c>
    </row>
    <row r="16105">
      <c r="A16105" t="inlineStr">
        <is>
          <t>T1016103</t>
        </is>
      </c>
      <c r="B16105" t="inlineStr">
        <is>
          <t>2024-04-01</t>
        </is>
      </c>
      <c r="C16105" t="inlineStr">
        <is>
          <t>S009</t>
        </is>
      </c>
      <c r="D16105" t="inlineStr">
        <is>
          <t>Store_009</t>
        </is>
      </c>
      <c r="E16105" t="inlineStr">
        <is>
          <t>Central</t>
        </is>
      </c>
      <c r="F16105" t="inlineStr">
        <is>
          <t>P0027</t>
        </is>
      </c>
      <c r="G16105" t="inlineStr">
        <is>
          <t>Prod_0027</t>
        </is>
      </c>
      <c r="H16105" t="inlineStr">
        <is>
          <t>Electronics</t>
        </is>
      </c>
      <c r="I16105" t="n">
        <v>6</v>
      </c>
      <c r="J16105" t="n">
        <v>493.83</v>
      </c>
      <c r="K16105" t="n">
        <v>0</v>
      </c>
      <c r="L16105">
        <f>I16105*J16105*(1-K16105)</f>
        <v/>
      </c>
      <c r="M16105">
        <f>VLOOKUP(F16105,Products!A:D,4,FALSE)*I16105</f>
        <v/>
      </c>
      <c r="N16105">
        <f>L16105-M16105</f>
        <v/>
      </c>
    </row>
    <row r="16106">
      <c r="A16106" t="inlineStr">
        <is>
          <t>T1016104</t>
        </is>
      </c>
      <c r="B16106" t="inlineStr">
        <is>
          <t>2025-01-03</t>
        </is>
      </c>
      <c r="C16106" t="inlineStr">
        <is>
          <t>S028</t>
        </is>
      </c>
      <c r="D16106" t="inlineStr">
        <is>
          <t>Store_028</t>
        </is>
      </c>
      <c r="E16106" t="inlineStr">
        <is>
          <t>North</t>
        </is>
      </c>
      <c r="F16106" t="inlineStr">
        <is>
          <t>P0158</t>
        </is>
      </c>
      <c r="G16106" t="inlineStr">
        <is>
          <t>Prod_0158</t>
        </is>
      </c>
      <c r="H16106" t="inlineStr">
        <is>
          <t>Beverages</t>
        </is>
      </c>
      <c r="I16106" t="n">
        <v>3</v>
      </c>
      <c r="J16106" t="n">
        <v>240.65</v>
      </c>
      <c r="K16106" t="n">
        <v>0.15</v>
      </c>
      <c r="L16106">
        <f>I16106*J16106*(1-K16106)</f>
        <v/>
      </c>
      <c r="M16106">
        <f>VLOOKUP(F16106,Products!A:D,4,FALSE)*I16106</f>
        <v/>
      </c>
      <c r="N16106">
        <f>L16106-M16106</f>
        <v/>
      </c>
    </row>
    <row r="16107">
      <c r="A16107" t="inlineStr">
        <is>
          <t>T1016105</t>
        </is>
      </c>
      <c r="B16107" t="inlineStr">
        <is>
          <t>2023-08-22</t>
        </is>
      </c>
      <c r="C16107" t="inlineStr">
        <is>
          <t>S021</t>
        </is>
      </c>
      <c r="D16107" t="inlineStr">
        <is>
          <t>Store_021</t>
        </is>
      </c>
      <c r="E16107" t="inlineStr">
        <is>
          <t>North</t>
        </is>
      </c>
      <c r="F16107" t="inlineStr">
        <is>
          <t>P0181</t>
        </is>
      </c>
      <c r="G16107" t="inlineStr">
        <is>
          <t>Prod_0181</t>
        </is>
      </c>
      <c r="H16107" t="inlineStr">
        <is>
          <t>Electronics</t>
        </is>
      </c>
      <c r="I16107" t="n">
        <v>4</v>
      </c>
      <c r="J16107" t="n">
        <v>706.96</v>
      </c>
      <c r="K16107" t="n">
        <v>0</v>
      </c>
      <c r="L16107">
        <f>I16107*J16107*(1-K16107)</f>
        <v/>
      </c>
      <c r="M16107">
        <f>VLOOKUP(F16107,Products!A:D,4,FALSE)*I16107</f>
        <v/>
      </c>
      <c r="N16107">
        <f>L16107-M16107</f>
        <v/>
      </c>
    </row>
    <row r="16108">
      <c r="A16108" t="inlineStr">
        <is>
          <t>T1016106</t>
        </is>
      </c>
      <c r="B16108" t="inlineStr">
        <is>
          <t>2023-05-05</t>
        </is>
      </c>
      <c r="C16108" t="inlineStr">
        <is>
          <t>S036</t>
        </is>
      </c>
      <c r="D16108" t="inlineStr">
        <is>
          <t>Store_036</t>
        </is>
      </c>
      <c r="E16108" t="inlineStr">
        <is>
          <t>Central</t>
        </is>
      </c>
      <c r="F16108" t="inlineStr">
        <is>
          <t>P0148</t>
        </is>
      </c>
      <c r="G16108" t="inlineStr">
        <is>
          <t>Prod_0148</t>
        </is>
      </c>
      <c r="H16108" t="inlineStr">
        <is>
          <t>Electronics</t>
        </is>
      </c>
      <c r="I16108" t="n">
        <v>7</v>
      </c>
      <c r="J16108" t="n">
        <v>269.02</v>
      </c>
      <c r="K16108" t="n">
        <v>0</v>
      </c>
      <c r="L16108">
        <f>I16108*J16108*(1-K16108)</f>
        <v/>
      </c>
      <c r="M16108">
        <f>VLOOKUP(F16108,Products!A:D,4,FALSE)*I16108</f>
        <v/>
      </c>
      <c r="N16108">
        <f>L16108-M16108</f>
        <v/>
      </c>
    </row>
    <row r="16109">
      <c r="A16109" t="inlineStr">
        <is>
          <t>T1016107</t>
        </is>
      </c>
      <c r="B16109" t="inlineStr">
        <is>
          <t>2023-08-05</t>
        </is>
      </c>
      <c r="C16109" t="inlineStr">
        <is>
          <t>S030</t>
        </is>
      </c>
      <c r="D16109" t="inlineStr">
        <is>
          <t>Store_030</t>
        </is>
      </c>
      <c r="E16109" t="inlineStr">
        <is>
          <t>North</t>
        </is>
      </c>
      <c r="F16109" t="inlineStr">
        <is>
          <t>P0143</t>
        </is>
      </c>
      <c r="G16109" t="inlineStr">
        <is>
          <t>Prod_0143</t>
        </is>
      </c>
      <c r="H16109" t="inlineStr">
        <is>
          <t>Electronics</t>
        </is>
      </c>
      <c r="I16109" t="n">
        <v>4</v>
      </c>
      <c r="J16109" t="n">
        <v>305.35</v>
      </c>
      <c r="K16109" t="n">
        <v>0</v>
      </c>
      <c r="L16109">
        <f>I16109*J16109*(1-K16109)</f>
        <v/>
      </c>
      <c r="M16109">
        <f>VLOOKUP(F16109,Products!A:D,4,FALSE)*I16109</f>
        <v/>
      </c>
      <c r="N16109">
        <f>L16109-M16109</f>
        <v/>
      </c>
    </row>
    <row r="16110">
      <c r="A16110" t="inlineStr">
        <is>
          <t>T1016108</t>
        </is>
      </c>
      <c r="B16110" t="inlineStr">
        <is>
          <t>2025-01-31</t>
        </is>
      </c>
      <c r="C16110" t="inlineStr">
        <is>
          <t>S023</t>
        </is>
      </c>
      <c r="D16110" t="inlineStr">
        <is>
          <t>Store_023</t>
        </is>
      </c>
      <c r="E16110" t="inlineStr">
        <is>
          <t>South</t>
        </is>
      </c>
      <c r="F16110" t="inlineStr">
        <is>
          <t>P0073</t>
        </is>
      </c>
      <c r="G16110" t="inlineStr">
        <is>
          <t>Prod_0073</t>
        </is>
      </c>
      <c r="H16110" t="inlineStr">
        <is>
          <t>Food</t>
        </is>
      </c>
      <c r="I16110" t="n">
        <v>8</v>
      </c>
      <c r="J16110" t="n">
        <v>503.21</v>
      </c>
      <c r="K16110" t="n">
        <v>0</v>
      </c>
      <c r="L16110">
        <f>I16110*J16110*(1-K16110)</f>
        <v/>
      </c>
      <c r="M16110">
        <f>VLOOKUP(F16110,Products!A:D,4,FALSE)*I16110</f>
        <v/>
      </c>
      <c r="N16110">
        <f>L16110-M16110</f>
        <v/>
      </c>
    </row>
    <row r="16111">
      <c r="A16111" t="inlineStr">
        <is>
          <t>T1016109</t>
        </is>
      </c>
      <c r="B16111" t="inlineStr">
        <is>
          <t>2023-02-22</t>
        </is>
      </c>
      <c r="C16111" t="inlineStr">
        <is>
          <t>S026</t>
        </is>
      </c>
      <c r="D16111" t="inlineStr">
        <is>
          <t>Store_026</t>
        </is>
      </c>
      <c r="E16111" t="inlineStr">
        <is>
          <t>North</t>
        </is>
      </c>
      <c r="F16111" t="inlineStr">
        <is>
          <t>P0173</t>
        </is>
      </c>
      <c r="G16111" t="inlineStr">
        <is>
          <t>Prod_0173</t>
        </is>
      </c>
      <c r="H16111" t="inlineStr">
        <is>
          <t>Toys</t>
        </is>
      </c>
      <c r="I16111" t="n">
        <v>3</v>
      </c>
      <c r="J16111" t="n">
        <v>773.83</v>
      </c>
      <c r="K16111" t="n">
        <v>0.05</v>
      </c>
      <c r="L16111">
        <f>I16111*J16111*(1-K16111)</f>
        <v/>
      </c>
      <c r="M16111">
        <f>VLOOKUP(F16111,Products!A:D,4,FALSE)*I16111</f>
        <v/>
      </c>
      <c r="N16111">
        <f>L16111-M16111</f>
        <v/>
      </c>
    </row>
    <row r="16112">
      <c r="A16112" t="inlineStr">
        <is>
          <t>T1016110</t>
        </is>
      </c>
      <c r="B16112" t="inlineStr">
        <is>
          <t>2025-02-22</t>
        </is>
      </c>
      <c r="C16112" t="inlineStr">
        <is>
          <t>S005</t>
        </is>
      </c>
      <c r="D16112" t="inlineStr">
        <is>
          <t>Store_005</t>
        </is>
      </c>
      <c r="E16112" t="inlineStr">
        <is>
          <t>Central</t>
        </is>
      </c>
      <c r="F16112" t="inlineStr">
        <is>
          <t>P0120</t>
        </is>
      </c>
      <c r="G16112" t="inlineStr">
        <is>
          <t>Prod_0120</t>
        </is>
      </c>
      <c r="H16112" t="inlineStr">
        <is>
          <t>Stationery</t>
        </is>
      </c>
      <c r="I16112" t="n">
        <v>4</v>
      </c>
      <c r="J16112" t="n">
        <v>422.75</v>
      </c>
      <c r="K16112" t="n">
        <v>0</v>
      </c>
      <c r="L16112">
        <f>I16112*J16112*(1-K16112)</f>
        <v/>
      </c>
      <c r="M16112">
        <f>VLOOKUP(F16112,Products!A:D,4,FALSE)*I16112</f>
        <v/>
      </c>
      <c r="N16112">
        <f>L16112-M16112</f>
        <v/>
      </c>
    </row>
    <row r="16113">
      <c r="A16113" t="inlineStr">
        <is>
          <t>T1016111</t>
        </is>
      </c>
      <c r="B16113" t="inlineStr">
        <is>
          <t>2025-05-07</t>
        </is>
      </c>
      <c r="C16113" t="inlineStr">
        <is>
          <t>S019</t>
        </is>
      </c>
      <c r="D16113" t="inlineStr">
        <is>
          <t>Store_019</t>
        </is>
      </c>
      <c r="E16113" t="inlineStr">
        <is>
          <t>East</t>
        </is>
      </c>
      <c r="F16113" t="inlineStr">
        <is>
          <t>P0051</t>
        </is>
      </c>
      <c r="G16113" t="inlineStr">
        <is>
          <t>Prod_0051</t>
        </is>
      </c>
      <c r="H16113" t="inlineStr">
        <is>
          <t>Clothing</t>
        </is>
      </c>
      <c r="I16113" t="n">
        <v>7</v>
      </c>
      <c r="J16113" t="n">
        <v>61.66</v>
      </c>
      <c r="K16113" t="n">
        <v>0</v>
      </c>
      <c r="L16113">
        <f>I16113*J16113*(1-K16113)</f>
        <v/>
      </c>
      <c r="M16113">
        <f>VLOOKUP(F16113,Products!A:D,4,FALSE)*I16113</f>
        <v/>
      </c>
      <c r="N16113">
        <f>L16113-M16113</f>
        <v/>
      </c>
    </row>
    <row r="16114">
      <c r="A16114" t="inlineStr">
        <is>
          <t>T1016112</t>
        </is>
      </c>
      <c r="B16114" t="inlineStr">
        <is>
          <t>2024-01-19</t>
        </is>
      </c>
      <c r="C16114" t="inlineStr">
        <is>
          <t>S015</t>
        </is>
      </c>
      <c r="D16114" t="inlineStr">
        <is>
          <t>Store_015</t>
        </is>
      </c>
      <c r="E16114" t="inlineStr">
        <is>
          <t>North</t>
        </is>
      </c>
      <c r="F16114" t="inlineStr">
        <is>
          <t>P0109</t>
        </is>
      </c>
      <c r="G16114" t="inlineStr">
        <is>
          <t>Prod_0109</t>
        </is>
      </c>
      <c r="H16114" t="inlineStr">
        <is>
          <t>Beverages</t>
        </is>
      </c>
      <c r="I16114" t="n">
        <v>1</v>
      </c>
      <c r="J16114" t="n">
        <v>783.27</v>
      </c>
      <c r="K16114" t="n">
        <v>0</v>
      </c>
      <c r="L16114">
        <f>I16114*J16114*(1-K16114)</f>
        <v/>
      </c>
      <c r="M16114">
        <f>VLOOKUP(F16114,Products!A:D,4,FALSE)*I16114</f>
        <v/>
      </c>
      <c r="N16114">
        <f>L16114-M16114</f>
        <v/>
      </c>
    </row>
    <row r="16115">
      <c r="A16115" t="inlineStr">
        <is>
          <t>T1016113</t>
        </is>
      </c>
      <c r="B16115" t="inlineStr">
        <is>
          <t>2024-08-18</t>
        </is>
      </c>
      <c r="C16115" t="inlineStr">
        <is>
          <t>S038</t>
        </is>
      </c>
      <c r="D16115" t="inlineStr">
        <is>
          <t>Store_038</t>
        </is>
      </c>
      <c r="E16115" t="inlineStr">
        <is>
          <t>East</t>
        </is>
      </c>
      <c r="F16115" t="inlineStr">
        <is>
          <t>P0111</t>
        </is>
      </c>
      <c r="G16115" t="inlineStr">
        <is>
          <t>Prod_0111</t>
        </is>
      </c>
      <c r="H16115" t="inlineStr">
        <is>
          <t>Clothing</t>
        </is>
      </c>
      <c r="I16115" t="n">
        <v>8</v>
      </c>
      <c r="J16115" t="n">
        <v>536.64</v>
      </c>
      <c r="K16115" t="n">
        <v>0.05</v>
      </c>
      <c r="L16115">
        <f>I16115*J16115*(1-K16115)</f>
        <v/>
      </c>
      <c r="M16115">
        <f>VLOOKUP(F16115,Products!A:D,4,FALSE)*I16115</f>
        <v/>
      </c>
      <c r="N16115">
        <f>L16115-M16115</f>
        <v/>
      </c>
    </row>
    <row r="16116">
      <c r="A16116" t="inlineStr">
        <is>
          <t>T1016114</t>
        </is>
      </c>
      <c r="B16116" t="inlineStr">
        <is>
          <t>2023-02-09</t>
        </is>
      </c>
      <c r="C16116" t="inlineStr">
        <is>
          <t>S029</t>
        </is>
      </c>
      <c r="D16116" t="inlineStr">
        <is>
          <t>Store_029</t>
        </is>
      </c>
      <c r="E16116" t="inlineStr">
        <is>
          <t>South</t>
        </is>
      </c>
      <c r="F16116" t="inlineStr">
        <is>
          <t>P0036</t>
        </is>
      </c>
      <c r="G16116" t="inlineStr">
        <is>
          <t>Prod_0036</t>
        </is>
      </c>
      <c r="H16116" t="inlineStr">
        <is>
          <t>Clothing</t>
        </is>
      </c>
      <c r="I16116" t="n">
        <v>9</v>
      </c>
      <c r="J16116" t="n">
        <v>523.36</v>
      </c>
      <c r="K16116" t="n">
        <v>0</v>
      </c>
      <c r="L16116">
        <f>I16116*J16116*(1-K16116)</f>
        <v/>
      </c>
      <c r="M16116">
        <f>VLOOKUP(F16116,Products!A:D,4,FALSE)*I16116</f>
        <v/>
      </c>
      <c r="N16116">
        <f>L16116-M16116</f>
        <v/>
      </c>
    </row>
    <row r="16117">
      <c r="A16117" t="inlineStr">
        <is>
          <t>T1016115</t>
        </is>
      </c>
      <c r="B16117" t="inlineStr">
        <is>
          <t>2023-09-21</t>
        </is>
      </c>
      <c r="C16117" t="inlineStr">
        <is>
          <t>S050</t>
        </is>
      </c>
      <c r="D16117" t="inlineStr">
        <is>
          <t>Store_050</t>
        </is>
      </c>
      <c r="E16117" t="inlineStr">
        <is>
          <t>South</t>
        </is>
      </c>
      <c r="F16117" t="inlineStr">
        <is>
          <t>P0041</t>
        </is>
      </c>
      <c r="G16117" t="inlineStr">
        <is>
          <t>Prod_0041</t>
        </is>
      </c>
      <c r="H16117" t="inlineStr">
        <is>
          <t>Stationery</t>
        </is>
      </c>
      <c r="I16117" t="n">
        <v>5</v>
      </c>
      <c r="J16117" t="n">
        <v>321.15</v>
      </c>
      <c r="K16117" t="n">
        <v>0.2</v>
      </c>
      <c r="L16117">
        <f>I16117*J16117*(1-K16117)</f>
        <v/>
      </c>
      <c r="M16117">
        <f>VLOOKUP(F16117,Products!A:D,4,FALSE)*I16117</f>
        <v/>
      </c>
      <c r="N16117">
        <f>L16117-M16117</f>
        <v/>
      </c>
    </row>
    <row r="16118">
      <c r="A16118" t="inlineStr">
        <is>
          <t>T1016116</t>
        </is>
      </c>
      <c r="B16118" t="inlineStr">
        <is>
          <t>2024-11-25</t>
        </is>
      </c>
      <c r="C16118" t="inlineStr">
        <is>
          <t>S045</t>
        </is>
      </c>
      <c r="D16118" t="inlineStr">
        <is>
          <t>Store_045</t>
        </is>
      </c>
      <c r="E16118" t="inlineStr">
        <is>
          <t>East</t>
        </is>
      </c>
      <c r="F16118" t="inlineStr">
        <is>
          <t>P0192</t>
        </is>
      </c>
      <c r="G16118" t="inlineStr">
        <is>
          <t>Prod_0192</t>
        </is>
      </c>
      <c r="H16118" t="inlineStr">
        <is>
          <t>Beverages</t>
        </is>
      </c>
      <c r="I16118" t="n">
        <v>8</v>
      </c>
      <c r="J16118" t="n">
        <v>345.22</v>
      </c>
      <c r="K16118" t="n">
        <v>0</v>
      </c>
      <c r="L16118">
        <f>I16118*J16118*(1-K16118)</f>
        <v/>
      </c>
      <c r="M16118">
        <f>VLOOKUP(F16118,Products!A:D,4,FALSE)*I16118</f>
        <v/>
      </c>
      <c r="N16118">
        <f>L16118-M16118</f>
        <v/>
      </c>
    </row>
    <row r="16119">
      <c r="A16119" t="inlineStr">
        <is>
          <t>T1016117</t>
        </is>
      </c>
      <c r="B16119" t="inlineStr">
        <is>
          <t>2025-01-10</t>
        </is>
      </c>
      <c r="C16119" t="inlineStr">
        <is>
          <t>S008</t>
        </is>
      </c>
      <c r="D16119" t="inlineStr">
        <is>
          <t>Store_008</t>
        </is>
      </c>
      <c r="E16119" t="inlineStr">
        <is>
          <t>East</t>
        </is>
      </c>
      <c r="F16119" t="inlineStr">
        <is>
          <t>P0182</t>
        </is>
      </c>
      <c r="G16119" t="inlineStr">
        <is>
          <t>Prod_0182</t>
        </is>
      </c>
      <c r="H16119" t="inlineStr">
        <is>
          <t>Electronics</t>
        </is>
      </c>
      <c r="I16119" t="n">
        <v>4</v>
      </c>
      <c r="J16119" t="n">
        <v>878.21</v>
      </c>
      <c r="K16119" t="n">
        <v>0</v>
      </c>
      <c r="L16119">
        <f>I16119*J16119*(1-K16119)</f>
        <v/>
      </c>
      <c r="M16119">
        <f>VLOOKUP(F16119,Products!A:D,4,FALSE)*I16119</f>
        <v/>
      </c>
      <c r="N16119">
        <f>L16119-M16119</f>
        <v/>
      </c>
    </row>
    <row r="16120">
      <c r="A16120" t="inlineStr">
        <is>
          <t>T1016118</t>
        </is>
      </c>
      <c r="B16120" t="inlineStr">
        <is>
          <t>2023-01-10</t>
        </is>
      </c>
      <c r="C16120" t="inlineStr">
        <is>
          <t>S015</t>
        </is>
      </c>
      <c r="D16120" t="inlineStr">
        <is>
          <t>Store_015</t>
        </is>
      </c>
      <c r="E16120" t="inlineStr">
        <is>
          <t>North</t>
        </is>
      </c>
      <c r="F16120" t="inlineStr">
        <is>
          <t>P0057</t>
        </is>
      </c>
      <c r="G16120" t="inlineStr">
        <is>
          <t>Prod_0057</t>
        </is>
      </c>
      <c r="H16120" t="inlineStr">
        <is>
          <t>Beverages</t>
        </is>
      </c>
      <c r="I16120" t="n">
        <v>2</v>
      </c>
      <c r="J16120" t="n">
        <v>76.84</v>
      </c>
      <c r="K16120" t="n">
        <v>0.15</v>
      </c>
      <c r="L16120">
        <f>I16120*J16120*(1-K16120)</f>
        <v/>
      </c>
      <c r="M16120">
        <f>VLOOKUP(F16120,Products!A:D,4,FALSE)*I16120</f>
        <v/>
      </c>
      <c r="N16120">
        <f>L16120-M16120</f>
        <v/>
      </c>
    </row>
    <row r="16121">
      <c r="A16121" t="inlineStr">
        <is>
          <t>T1016119</t>
        </is>
      </c>
      <c r="B16121" t="inlineStr">
        <is>
          <t>2023-10-14</t>
        </is>
      </c>
      <c r="C16121" t="inlineStr">
        <is>
          <t>S016</t>
        </is>
      </c>
      <c r="D16121" t="inlineStr">
        <is>
          <t>Store_016</t>
        </is>
      </c>
      <c r="E16121" t="inlineStr">
        <is>
          <t>West</t>
        </is>
      </c>
      <c r="F16121" t="inlineStr">
        <is>
          <t>P0060</t>
        </is>
      </c>
      <c r="G16121" t="inlineStr">
        <is>
          <t>Prod_0060</t>
        </is>
      </c>
      <c r="H16121" t="inlineStr">
        <is>
          <t>Toys</t>
        </is>
      </c>
      <c r="I16121" t="n">
        <v>2</v>
      </c>
      <c r="J16121" t="n">
        <v>96.18000000000001</v>
      </c>
      <c r="K16121" t="n">
        <v>0.1</v>
      </c>
      <c r="L16121">
        <f>I16121*J16121*(1-K16121)</f>
        <v/>
      </c>
      <c r="M16121">
        <f>VLOOKUP(F16121,Products!A:D,4,FALSE)*I16121</f>
        <v/>
      </c>
      <c r="N16121">
        <f>L16121-M16121</f>
        <v/>
      </c>
    </row>
    <row r="16122">
      <c r="A16122" t="inlineStr">
        <is>
          <t>T1016120</t>
        </is>
      </c>
      <c r="B16122" t="inlineStr">
        <is>
          <t>2024-06-11</t>
        </is>
      </c>
      <c r="C16122" t="inlineStr">
        <is>
          <t>S024</t>
        </is>
      </c>
      <c r="D16122" t="inlineStr">
        <is>
          <t>Store_024</t>
        </is>
      </c>
      <c r="E16122" t="inlineStr">
        <is>
          <t>South</t>
        </is>
      </c>
      <c r="F16122" t="inlineStr">
        <is>
          <t>P0158</t>
        </is>
      </c>
      <c r="G16122" t="inlineStr">
        <is>
          <t>Prod_0158</t>
        </is>
      </c>
      <c r="H16122" t="inlineStr">
        <is>
          <t>Beverages</t>
        </is>
      </c>
      <c r="I16122" t="n">
        <v>3</v>
      </c>
      <c r="J16122" t="n">
        <v>218.74</v>
      </c>
      <c r="K16122" t="n">
        <v>0.2</v>
      </c>
      <c r="L16122">
        <f>I16122*J16122*(1-K16122)</f>
        <v/>
      </c>
      <c r="M16122">
        <f>VLOOKUP(F16122,Products!A:D,4,FALSE)*I16122</f>
        <v/>
      </c>
      <c r="N16122">
        <f>L16122-M16122</f>
        <v/>
      </c>
    </row>
    <row r="16123">
      <c r="A16123" t="inlineStr">
        <is>
          <t>T1016121</t>
        </is>
      </c>
      <c r="B16123" t="inlineStr">
        <is>
          <t>2025-09-19</t>
        </is>
      </c>
      <c r="C16123" t="inlineStr">
        <is>
          <t>S044</t>
        </is>
      </c>
      <c r="D16123" t="inlineStr">
        <is>
          <t>Store_044</t>
        </is>
      </c>
      <c r="E16123" t="inlineStr">
        <is>
          <t>North</t>
        </is>
      </c>
      <c r="F16123" t="inlineStr">
        <is>
          <t>P0163</t>
        </is>
      </c>
      <c r="G16123" t="inlineStr">
        <is>
          <t>Prod_0163</t>
        </is>
      </c>
      <c r="H16123" t="inlineStr">
        <is>
          <t>Food</t>
        </is>
      </c>
      <c r="I16123" t="n">
        <v>4</v>
      </c>
      <c r="J16123" t="n">
        <v>593.1</v>
      </c>
      <c r="K16123" t="n">
        <v>0</v>
      </c>
      <c r="L16123">
        <f>I16123*J16123*(1-K16123)</f>
        <v/>
      </c>
      <c r="M16123">
        <f>VLOOKUP(F16123,Products!A:D,4,FALSE)*I16123</f>
        <v/>
      </c>
      <c r="N16123">
        <f>L16123-M16123</f>
        <v/>
      </c>
    </row>
    <row r="16124">
      <c r="A16124" t="inlineStr">
        <is>
          <t>T1016122</t>
        </is>
      </c>
      <c r="B16124" t="inlineStr">
        <is>
          <t>2023-07-06</t>
        </is>
      </c>
      <c r="C16124" t="inlineStr">
        <is>
          <t>S028</t>
        </is>
      </c>
      <c r="D16124" t="inlineStr">
        <is>
          <t>Store_028</t>
        </is>
      </c>
      <c r="E16124" t="inlineStr">
        <is>
          <t>North</t>
        </is>
      </c>
      <c r="F16124" t="inlineStr">
        <is>
          <t>P0173</t>
        </is>
      </c>
      <c r="G16124" t="inlineStr">
        <is>
          <t>Prod_0173</t>
        </is>
      </c>
      <c r="H16124" t="inlineStr">
        <is>
          <t>Toys</t>
        </is>
      </c>
      <c r="I16124" t="n">
        <v>2</v>
      </c>
      <c r="J16124" t="n">
        <v>980.48</v>
      </c>
      <c r="K16124" t="n">
        <v>0</v>
      </c>
      <c r="L16124">
        <f>I16124*J16124*(1-K16124)</f>
        <v/>
      </c>
      <c r="M16124">
        <f>VLOOKUP(F16124,Products!A:D,4,FALSE)*I16124</f>
        <v/>
      </c>
      <c r="N16124">
        <f>L16124-M16124</f>
        <v/>
      </c>
    </row>
    <row r="16125">
      <c r="A16125" t="inlineStr">
        <is>
          <t>T1016123</t>
        </is>
      </c>
      <c r="B16125" t="inlineStr">
        <is>
          <t>2023-04-30</t>
        </is>
      </c>
      <c r="C16125" t="inlineStr">
        <is>
          <t>S007</t>
        </is>
      </c>
      <c r="D16125" t="inlineStr">
        <is>
          <t>Store_007</t>
        </is>
      </c>
      <c r="E16125" t="inlineStr">
        <is>
          <t>East</t>
        </is>
      </c>
      <c r="F16125" t="inlineStr">
        <is>
          <t>P0082</t>
        </is>
      </c>
      <c r="G16125" t="inlineStr">
        <is>
          <t>Prod_0082</t>
        </is>
      </c>
      <c r="H16125" t="inlineStr">
        <is>
          <t>Food</t>
        </is>
      </c>
      <c r="I16125" t="n">
        <v>7</v>
      </c>
      <c r="J16125" t="n">
        <v>549.08</v>
      </c>
      <c r="K16125" t="n">
        <v>0</v>
      </c>
      <c r="L16125">
        <f>I16125*J16125*(1-K16125)</f>
        <v/>
      </c>
      <c r="M16125">
        <f>VLOOKUP(F16125,Products!A:D,4,FALSE)*I16125</f>
        <v/>
      </c>
      <c r="N16125">
        <f>L16125-M16125</f>
        <v/>
      </c>
    </row>
    <row r="16126">
      <c r="A16126" t="inlineStr">
        <is>
          <t>T1016124</t>
        </is>
      </c>
      <c r="B16126" t="inlineStr">
        <is>
          <t>2025-04-26</t>
        </is>
      </c>
      <c r="C16126" t="inlineStr">
        <is>
          <t>S047</t>
        </is>
      </c>
      <c r="D16126" t="inlineStr">
        <is>
          <t>Store_047</t>
        </is>
      </c>
      <c r="E16126" t="inlineStr">
        <is>
          <t>North</t>
        </is>
      </c>
      <c r="F16126" t="inlineStr">
        <is>
          <t>P0037</t>
        </is>
      </c>
      <c r="G16126" t="inlineStr">
        <is>
          <t>Prod_0037</t>
        </is>
      </c>
      <c r="H16126" t="inlineStr">
        <is>
          <t>Stationery</t>
        </is>
      </c>
      <c r="I16126" t="n">
        <v>9</v>
      </c>
      <c r="J16126" t="n">
        <v>468.98</v>
      </c>
      <c r="K16126" t="n">
        <v>0</v>
      </c>
      <c r="L16126">
        <f>I16126*J16126*(1-K16126)</f>
        <v/>
      </c>
      <c r="M16126">
        <f>VLOOKUP(F16126,Products!A:D,4,FALSE)*I16126</f>
        <v/>
      </c>
      <c r="N16126">
        <f>L16126-M16126</f>
        <v/>
      </c>
    </row>
    <row r="16127">
      <c r="A16127" t="inlineStr">
        <is>
          <t>T1016125</t>
        </is>
      </c>
      <c r="B16127" t="inlineStr">
        <is>
          <t>2024-01-30</t>
        </is>
      </c>
      <c r="C16127" t="inlineStr">
        <is>
          <t>S048</t>
        </is>
      </c>
      <c r="D16127" t="inlineStr">
        <is>
          <t>Store_048</t>
        </is>
      </c>
      <c r="E16127" t="inlineStr">
        <is>
          <t>South</t>
        </is>
      </c>
      <c r="F16127" t="inlineStr">
        <is>
          <t>P0051</t>
        </is>
      </c>
      <c r="G16127" t="inlineStr">
        <is>
          <t>Prod_0051</t>
        </is>
      </c>
      <c r="H16127" t="inlineStr">
        <is>
          <t>Clothing</t>
        </is>
      </c>
      <c r="I16127" t="n">
        <v>8</v>
      </c>
      <c r="J16127" t="n">
        <v>70.3</v>
      </c>
      <c r="K16127" t="n">
        <v>0</v>
      </c>
      <c r="L16127">
        <f>I16127*J16127*(1-K16127)</f>
        <v/>
      </c>
      <c r="M16127">
        <f>VLOOKUP(F16127,Products!A:D,4,FALSE)*I16127</f>
        <v/>
      </c>
      <c r="N16127">
        <f>L16127-M16127</f>
        <v/>
      </c>
    </row>
    <row r="16128">
      <c r="A16128" t="inlineStr">
        <is>
          <t>T1016126</t>
        </is>
      </c>
      <c r="B16128" t="inlineStr">
        <is>
          <t>2024-02-09</t>
        </is>
      </c>
      <c r="C16128" t="inlineStr">
        <is>
          <t>S012</t>
        </is>
      </c>
      <c r="D16128" t="inlineStr">
        <is>
          <t>Store_012</t>
        </is>
      </c>
      <c r="E16128" t="inlineStr">
        <is>
          <t>South</t>
        </is>
      </c>
      <c r="F16128" t="inlineStr">
        <is>
          <t>P0033</t>
        </is>
      </c>
      <c r="G16128" t="inlineStr">
        <is>
          <t>Prod_0033</t>
        </is>
      </c>
      <c r="H16128" t="inlineStr">
        <is>
          <t>Food</t>
        </is>
      </c>
      <c r="I16128" t="n">
        <v>8</v>
      </c>
      <c r="J16128" t="n">
        <v>526.95</v>
      </c>
      <c r="K16128" t="n">
        <v>0</v>
      </c>
      <c r="L16128">
        <f>I16128*J16128*(1-K16128)</f>
        <v/>
      </c>
      <c r="M16128">
        <f>VLOOKUP(F16128,Products!A:D,4,FALSE)*I16128</f>
        <v/>
      </c>
      <c r="N16128">
        <f>L16128-M16128</f>
        <v/>
      </c>
    </row>
    <row r="16129">
      <c r="A16129" t="inlineStr">
        <is>
          <t>T1016127</t>
        </is>
      </c>
      <c r="B16129" t="inlineStr">
        <is>
          <t>2025-01-21</t>
        </is>
      </c>
      <c r="C16129" t="inlineStr">
        <is>
          <t>S013</t>
        </is>
      </c>
      <c r="D16129" t="inlineStr">
        <is>
          <t>Store_013</t>
        </is>
      </c>
      <c r="E16129" t="inlineStr">
        <is>
          <t>North</t>
        </is>
      </c>
      <c r="F16129" t="inlineStr">
        <is>
          <t>P0051</t>
        </is>
      </c>
      <c r="G16129" t="inlineStr">
        <is>
          <t>Prod_0051</t>
        </is>
      </c>
      <c r="H16129" t="inlineStr">
        <is>
          <t>Clothing</t>
        </is>
      </c>
      <c r="I16129" t="n">
        <v>4</v>
      </c>
      <c r="J16129" t="n">
        <v>72.15000000000001</v>
      </c>
      <c r="K16129" t="n">
        <v>0</v>
      </c>
      <c r="L16129">
        <f>I16129*J16129*(1-K16129)</f>
        <v/>
      </c>
      <c r="M16129">
        <f>VLOOKUP(F16129,Products!A:D,4,FALSE)*I16129</f>
        <v/>
      </c>
      <c r="N16129">
        <f>L16129-M16129</f>
        <v/>
      </c>
    </row>
    <row r="16130">
      <c r="A16130" t="inlineStr">
        <is>
          <t>T1016128</t>
        </is>
      </c>
      <c r="B16130" t="inlineStr">
        <is>
          <t>2024-09-14</t>
        </is>
      </c>
      <c r="C16130" t="inlineStr">
        <is>
          <t>S035</t>
        </is>
      </c>
      <c r="D16130" t="inlineStr">
        <is>
          <t>Store_035</t>
        </is>
      </c>
      <c r="E16130" t="inlineStr">
        <is>
          <t>Central</t>
        </is>
      </c>
      <c r="F16130" t="inlineStr">
        <is>
          <t>P0164</t>
        </is>
      </c>
      <c r="G16130" t="inlineStr">
        <is>
          <t>Prod_0164</t>
        </is>
      </c>
      <c r="H16130" t="inlineStr">
        <is>
          <t>Food</t>
        </is>
      </c>
      <c r="I16130" t="n">
        <v>8</v>
      </c>
      <c r="J16130" t="n">
        <v>668.2</v>
      </c>
      <c r="K16130" t="n">
        <v>0</v>
      </c>
      <c r="L16130">
        <f>I16130*J16130*(1-K16130)</f>
        <v/>
      </c>
      <c r="M16130">
        <f>VLOOKUP(F16130,Products!A:D,4,FALSE)*I16130</f>
        <v/>
      </c>
      <c r="N16130">
        <f>L16130-M16130</f>
        <v/>
      </c>
    </row>
    <row r="16131">
      <c r="A16131" t="inlineStr">
        <is>
          <t>T1016129</t>
        </is>
      </c>
      <c r="B16131" t="inlineStr">
        <is>
          <t>2024-01-23</t>
        </is>
      </c>
      <c r="C16131" t="inlineStr">
        <is>
          <t>S050</t>
        </is>
      </c>
      <c r="D16131" t="inlineStr">
        <is>
          <t>Store_050</t>
        </is>
      </c>
      <c r="E16131" t="inlineStr">
        <is>
          <t>South</t>
        </is>
      </c>
      <c r="F16131" t="inlineStr">
        <is>
          <t>P0096</t>
        </is>
      </c>
      <c r="G16131" t="inlineStr">
        <is>
          <t>Prod_0096</t>
        </is>
      </c>
      <c r="H16131" t="inlineStr">
        <is>
          <t>Beverages</t>
        </is>
      </c>
      <c r="I16131" t="n">
        <v>4</v>
      </c>
      <c r="J16131" t="n">
        <v>476.61</v>
      </c>
      <c r="K16131" t="n">
        <v>0.05</v>
      </c>
      <c r="L16131">
        <f>I16131*J16131*(1-K16131)</f>
        <v/>
      </c>
      <c r="M16131">
        <f>VLOOKUP(F16131,Products!A:D,4,FALSE)*I16131</f>
        <v/>
      </c>
      <c r="N16131">
        <f>L16131-M16131</f>
        <v/>
      </c>
    </row>
    <row r="16132">
      <c r="A16132" t="inlineStr">
        <is>
          <t>T1016130</t>
        </is>
      </c>
      <c r="B16132" t="inlineStr">
        <is>
          <t>2025-03-02</t>
        </is>
      </c>
      <c r="C16132" t="inlineStr">
        <is>
          <t>S004</t>
        </is>
      </c>
      <c r="D16132" t="inlineStr">
        <is>
          <t>Store_004</t>
        </is>
      </c>
      <c r="E16132" t="inlineStr">
        <is>
          <t>Central</t>
        </is>
      </c>
      <c r="F16132" t="inlineStr">
        <is>
          <t>P0009</t>
        </is>
      </c>
      <c r="G16132" t="inlineStr">
        <is>
          <t>Prod_0009</t>
        </is>
      </c>
      <c r="H16132" t="inlineStr">
        <is>
          <t>Toys</t>
        </is>
      </c>
      <c r="I16132" t="n">
        <v>8</v>
      </c>
      <c r="J16132" t="n">
        <v>664.3099999999999</v>
      </c>
      <c r="K16132" t="n">
        <v>0</v>
      </c>
      <c r="L16132">
        <f>I16132*J16132*(1-K16132)</f>
        <v/>
      </c>
      <c r="M16132">
        <f>VLOOKUP(F16132,Products!A:D,4,FALSE)*I16132</f>
        <v/>
      </c>
      <c r="N16132">
        <f>L16132-M16132</f>
        <v/>
      </c>
    </row>
    <row r="16133">
      <c r="A16133" t="inlineStr">
        <is>
          <t>T1016131</t>
        </is>
      </c>
      <c r="B16133" t="inlineStr">
        <is>
          <t>2024-12-08</t>
        </is>
      </c>
      <c r="C16133" t="inlineStr">
        <is>
          <t>S045</t>
        </is>
      </c>
      <c r="D16133" t="inlineStr">
        <is>
          <t>Store_045</t>
        </is>
      </c>
      <c r="E16133" t="inlineStr">
        <is>
          <t>East</t>
        </is>
      </c>
      <c r="F16133" t="inlineStr">
        <is>
          <t>P0050</t>
        </is>
      </c>
      <c r="G16133" t="inlineStr">
        <is>
          <t>Prod_0050</t>
        </is>
      </c>
      <c r="H16133" t="inlineStr">
        <is>
          <t>Household</t>
        </is>
      </c>
      <c r="I16133" t="n">
        <v>1</v>
      </c>
      <c r="J16133" t="n">
        <v>683.03</v>
      </c>
      <c r="K16133" t="n">
        <v>0.15</v>
      </c>
      <c r="L16133">
        <f>I16133*J16133*(1-K16133)</f>
        <v/>
      </c>
      <c r="M16133">
        <f>VLOOKUP(F16133,Products!A:D,4,FALSE)*I16133</f>
        <v/>
      </c>
      <c r="N16133">
        <f>L16133-M16133</f>
        <v/>
      </c>
    </row>
    <row r="16134">
      <c r="A16134" t="inlineStr">
        <is>
          <t>T1016132</t>
        </is>
      </c>
      <c r="B16134" t="inlineStr">
        <is>
          <t>2024-08-26</t>
        </is>
      </c>
      <c r="C16134" t="inlineStr">
        <is>
          <t>S022</t>
        </is>
      </c>
      <c r="D16134" t="inlineStr">
        <is>
          <t>Store_022</t>
        </is>
      </c>
      <c r="E16134" t="inlineStr">
        <is>
          <t>East</t>
        </is>
      </c>
      <c r="F16134" t="inlineStr">
        <is>
          <t>P0095</t>
        </is>
      </c>
      <c r="G16134" t="inlineStr">
        <is>
          <t>Prod_0095</t>
        </is>
      </c>
      <c r="H16134" t="inlineStr">
        <is>
          <t>Food</t>
        </is>
      </c>
      <c r="I16134" t="n">
        <v>5</v>
      </c>
      <c r="J16134" t="n">
        <v>253.9</v>
      </c>
      <c r="K16134" t="n">
        <v>0.1</v>
      </c>
      <c r="L16134">
        <f>I16134*J16134*(1-K16134)</f>
        <v/>
      </c>
      <c r="M16134">
        <f>VLOOKUP(F16134,Products!A:D,4,FALSE)*I16134</f>
        <v/>
      </c>
      <c r="N16134">
        <f>L16134-M16134</f>
        <v/>
      </c>
    </row>
    <row r="16135">
      <c r="A16135" t="inlineStr">
        <is>
          <t>T1016133</t>
        </is>
      </c>
      <c r="B16135" t="inlineStr">
        <is>
          <t>2024-01-23</t>
        </is>
      </c>
      <c r="C16135" t="inlineStr">
        <is>
          <t>S034</t>
        </is>
      </c>
      <c r="D16135" t="inlineStr">
        <is>
          <t>Store_034</t>
        </is>
      </c>
      <c r="E16135" t="inlineStr">
        <is>
          <t>Central</t>
        </is>
      </c>
      <c r="F16135" t="inlineStr">
        <is>
          <t>P0197</t>
        </is>
      </c>
      <c r="G16135" t="inlineStr">
        <is>
          <t>Prod_0197</t>
        </is>
      </c>
      <c r="H16135" t="inlineStr">
        <is>
          <t>Food</t>
        </is>
      </c>
      <c r="I16135" t="n">
        <v>1</v>
      </c>
      <c r="J16135" t="n">
        <v>193.47</v>
      </c>
      <c r="K16135" t="n">
        <v>0</v>
      </c>
      <c r="L16135">
        <f>I16135*J16135*(1-K16135)</f>
        <v/>
      </c>
      <c r="M16135">
        <f>VLOOKUP(F16135,Products!A:D,4,FALSE)*I16135</f>
        <v/>
      </c>
      <c r="N16135">
        <f>L16135-M16135</f>
        <v/>
      </c>
    </row>
    <row r="16136">
      <c r="A16136" t="inlineStr">
        <is>
          <t>T1016134</t>
        </is>
      </c>
      <c r="B16136" t="inlineStr">
        <is>
          <t>2025-07-13</t>
        </is>
      </c>
      <c r="C16136" t="inlineStr">
        <is>
          <t>S003</t>
        </is>
      </c>
      <c r="D16136" t="inlineStr">
        <is>
          <t>Store_003</t>
        </is>
      </c>
      <c r="E16136" t="inlineStr">
        <is>
          <t>North</t>
        </is>
      </c>
      <c r="F16136" t="inlineStr">
        <is>
          <t>P0145</t>
        </is>
      </c>
      <c r="G16136" t="inlineStr">
        <is>
          <t>Prod_0145</t>
        </is>
      </c>
      <c r="H16136" t="inlineStr">
        <is>
          <t>Electronics</t>
        </is>
      </c>
      <c r="I16136" t="n">
        <v>7</v>
      </c>
      <c r="J16136" t="n">
        <v>615.24</v>
      </c>
      <c r="K16136" t="n">
        <v>0</v>
      </c>
      <c r="L16136">
        <f>I16136*J16136*(1-K16136)</f>
        <v/>
      </c>
      <c r="M16136">
        <f>VLOOKUP(F16136,Products!A:D,4,FALSE)*I16136</f>
        <v/>
      </c>
      <c r="N16136">
        <f>L16136-M16136</f>
        <v/>
      </c>
    </row>
    <row r="16137">
      <c r="A16137" t="inlineStr">
        <is>
          <t>T1016135</t>
        </is>
      </c>
      <c r="B16137" t="inlineStr">
        <is>
          <t>2023-04-17</t>
        </is>
      </c>
      <c r="C16137" t="inlineStr">
        <is>
          <t>S028</t>
        </is>
      </c>
      <c r="D16137" t="inlineStr">
        <is>
          <t>Store_028</t>
        </is>
      </c>
      <c r="E16137" t="inlineStr">
        <is>
          <t>North</t>
        </is>
      </c>
      <c r="F16137" t="inlineStr">
        <is>
          <t>P0159</t>
        </is>
      </c>
      <c r="G16137" t="inlineStr">
        <is>
          <t>Prod_0159</t>
        </is>
      </c>
      <c r="H16137" t="inlineStr">
        <is>
          <t>Electronics</t>
        </is>
      </c>
      <c r="I16137" t="n">
        <v>4</v>
      </c>
      <c r="J16137" t="n">
        <v>403.15</v>
      </c>
      <c r="K16137" t="n">
        <v>0</v>
      </c>
      <c r="L16137">
        <f>I16137*J16137*(1-K16137)</f>
        <v/>
      </c>
      <c r="M16137">
        <f>VLOOKUP(F16137,Products!A:D,4,FALSE)*I16137</f>
        <v/>
      </c>
      <c r="N16137">
        <f>L16137-M16137</f>
        <v/>
      </c>
    </row>
    <row r="16138">
      <c r="A16138" t="inlineStr">
        <is>
          <t>T1016136</t>
        </is>
      </c>
      <c r="B16138" t="inlineStr">
        <is>
          <t>2023-08-02</t>
        </is>
      </c>
      <c r="C16138" t="inlineStr">
        <is>
          <t>S006</t>
        </is>
      </c>
      <c r="D16138" t="inlineStr">
        <is>
          <t>Store_006</t>
        </is>
      </c>
      <c r="E16138" t="inlineStr">
        <is>
          <t>East</t>
        </is>
      </c>
      <c r="F16138" t="inlineStr">
        <is>
          <t>P0187</t>
        </is>
      </c>
      <c r="G16138" t="inlineStr">
        <is>
          <t>Prod_0187</t>
        </is>
      </c>
      <c r="H16138" t="inlineStr">
        <is>
          <t>Food</t>
        </is>
      </c>
      <c r="I16138" t="n">
        <v>1</v>
      </c>
      <c r="J16138" t="n">
        <v>920.22</v>
      </c>
      <c r="K16138" t="n">
        <v>0</v>
      </c>
      <c r="L16138">
        <f>I16138*J16138*(1-K16138)</f>
        <v/>
      </c>
      <c r="M16138">
        <f>VLOOKUP(F16138,Products!A:D,4,FALSE)*I16138</f>
        <v/>
      </c>
      <c r="N16138">
        <f>L16138-M16138</f>
        <v/>
      </c>
    </row>
    <row r="16139">
      <c r="A16139" t="inlineStr">
        <is>
          <t>T1016137</t>
        </is>
      </c>
      <c r="B16139" t="inlineStr">
        <is>
          <t>2023-01-23</t>
        </is>
      </c>
      <c r="C16139" t="inlineStr">
        <is>
          <t>S032</t>
        </is>
      </c>
      <c r="D16139" t="inlineStr">
        <is>
          <t>Store_032</t>
        </is>
      </c>
      <c r="E16139" t="inlineStr">
        <is>
          <t>Central</t>
        </is>
      </c>
      <c r="F16139" t="inlineStr">
        <is>
          <t>P0088</t>
        </is>
      </c>
      <c r="G16139" t="inlineStr">
        <is>
          <t>Prod_0088</t>
        </is>
      </c>
      <c r="H16139" t="inlineStr">
        <is>
          <t>Toys</t>
        </is>
      </c>
      <c r="I16139" t="n">
        <v>3</v>
      </c>
      <c r="J16139" t="n">
        <v>448.13</v>
      </c>
      <c r="K16139" t="n">
        <v>0.1</v>
      </c>
      <c r="L16139">
        <f>I16139*J16139*(1-K16139)</f>
        <v/>
      </c>
      <c r="M16139">
        <f>VLOOKUP(F16139,Products!A:D,4,FALSE)*I16139</f>
        <v/>
      </c>
      <c r="N16139">
        <f>L16139-M16139</f>
        <v/>
      </c>
    </row>
    <row r="16140">
      <c r="A16140" t="inlineStr">
        <is>
          <t>T1016138</t>
        </is>
      </c>
      <c r="B16140" t="inlineStr">
        <is>
          <t>2024-11-20</t>
        </is>
      </c>
      <c r="C16140" t="inlineStr">
        <is>
          <t>S002</t>
        </is>
      </c>
      <c r="D16140" t="inlineStr">
        <is>
          <t>Store_002</t>
        </is>
      </c>
      <c r="E16140" t="inlineStr">
        <is>
          <t>South</t>
        </is>
      </c>
      <c r="F16140" t="inlineStr">
        <is>
          <t>P0123</t>
        </is>
      </c>
      <c r="G16140" t="inlineStr">
        <is>
          <t>Prod_0123</t>
        </is>
      </c>
      <c r="H16140" t="inlineStr">
        <is>
          <t>Food</t>
        </is>
      </c>
      <c r="I16140" t="n">
        <v>7</v>
      </c>
      <c r="J16140" t="n">
        <v>651.15</v>
      </c>
      <c r="K16140" t="n">
        <v>0</v>
      </c>
      <c r="L16140">
        <f>I16140*J16140*(1-K16140)</f>
        <v/>
      </c>
      <c r="M16140">
        <f>VLOOKUP(F16140,Products!A:D,4,FALSE)*I16140</f>
        <v/>
      </c>
      <c r="N16140">
        <f>L16140-M16140</f>
        <v/>
      </c>
    </row>
    <row r="16141">
      <c r="A16141" t="inlineStr">
        <is>
          <t>T1016139</t>
        </is>
      </c>
      <c r="B16141" t="inlineStr">
        <is>
          <t>2025-03-30</t>
        </is>
      </c>
      <c r="C16141" t="inlineStr">
        <is>
          <t>S040</t>
        </is>
      </c>
      <c r="D16141" t="inlineStr">
        <is>
          <t>Store_040</t>
        </is>
      </c>
      <c r="E16141" t="inlineStr">
        <is>
          <t>Central</t>
        </is>
      </c>
      <c r="F16141" t="inlineStr">
        <is>
          <t>P0175</t>
        </is>
      </c>
      <c r="G16141" t="inlineStr">
        <is>
          <t>Prod_0175</t>
        </is>
      </c>
      <c r="H16141" t="inlineStr">
        <is>
          <t>Food</t>
        </is>
      </c>
      <c r="I16141" t="n">
        <v>6</v>
      </c>
      <c r="J16141" t="n">
        <v>675.25</v>
      </c>
      <c r="K16141" t="n">
        <v>0.1</v>
      </c>
      <c r="L16141">
        <f>I16141*J16141*(1-K16141)</f>
        <v/>
      </c>
      <c r="M16141">
        <f>VLOOKUP(F16141,Products!A:D,4,FALSE)*I16141</f>
        <v/>
      </c>
      <c r="N16141">
        <f>L16141-M16141</f>
        <v/>
      </c>
    </row>
    <row r="16142">
      <c r="A16142" t="inlineStr">
        <is>
          <t>T1016140</t>
        </is>
      </c>
      <c r="B16142" t="inlineStr">
        <is>
          <t>2023-07-26</t>
        </is>
      </c>
      <c r="C16142" t="inlineStr">
        <is>
          <t>S041</t>
        </is>
      </c>
      <c r="D16142" t="inlineStr">
        <is>
          <t>Store_041</t>
        </is>
      </c>
      <c r="E16142" t="inlineStr">
        <is>
          <t>East</t>
        </is>
      </c>
      <c r="F16142" t="inlineStr">
        <is>
          <t>P0026</t>
        </is>
      </c>
      <c r="G16142" t="inlineStr">
        <is>
          <t>Prod_0026</t>
        </is>
      </c>
      <c r="H16142" t="inlineStr">
        <is>
          <t>Beverages</t>
        </is>
      </c>
      <c r="I16142" t="n">
        <v>1</v>
      </c>
      <c r="J16142" t="n">
        <v>662.22</v>
      </c>
      <c r="K16142" t="n">
        <v>0</v>
      </c>
      <c r="L16142">
        <f>I16142*J16142*(1-K16142)</f>
        <v/>
      </c>
      <c r="M16142">
        <f>VLOOKUP(F16142,Products!A:D,4,FALSE)*I16142</f>
        <v/>
      </c>
      <c r="N16142">
        <f>L16142-M16142</f>
        <v/>
      </c>
    </row>
    <row r="16143">
      <c r="A16143" t="inlineStr">
        <is>
          <t>T1016141</t>
        </is>
      </c>
      <c r="B16143" t="inlineStr">
        <is>
          <t>2024-06-25</t>
        </is>
      </c>
      <c r="C16143" t="inlineStr">
        <is>
          <t>S006</t>
        </is>
      </c>
      <c r="D16143" t="inlineStr">
        <is>
          <t>Store_006</t>
        </is>
      </c>
      <c r="E16143" t="inlineStr">
        <is>
          <t>East</t>
        </is>
      </c>
      <c r="F16143" t="inlineStr">
        <is>
          <t>P0010</t>
        </is>
      </c>
      <c r="G16143" t="inlineStr">
        <is>
          <t>Prod_0010</t>
        </is>
      </c>
      <c r="H16143" t="inlineStr">
        <is>
          <t>Electronics</t>
        </is>
      </c>
      <c r="I16143" t="n">
        <v>4</v>
      </c>
      <c r="J16143" t="n">
        <v>783.79</v>
      </c>
      <c r="K16143" t="n">
        <v>0</v>
      </c>
      <c r="L16143">
        <f>I16143*J16143*(1-K16143)</f>
        <v/>
      </c>
      <c r="M16143">
        <f>VLOOKUP(F16143,Products!A:D,4,FALSE)*I16143</f>
        <v/>
      </c>
      <c r="N16143">
        <f>L16143-M16143</f>
        <v/>
      </c>
    </row>
    <row r="16144">
      <c r="A16144" t="inlineStr">
        <is>
          <t>T1016142</t>
        </is>
      </c>
      <c r="B16144" t="inlineStr">
        <is>
          <t>2023-12-29</t>
        </is>
      </c>
      <c r="C16144" t="inlineStr">
        <is>
          <t>S022</t>
        </is>
      </c>
      <c r="D16144" t="inlineStr">
        <is>
          <t>Store_022</t>
        </is>
      </c>
      <c r="E16144" t="inlineStr">
        <is>
          <t>East</t>
        </is>
      </c>
      <c r="F16144" t="inlineStr">
        <is>
          <t>P0086</t>
        </is>
      </c>
      <c r="G16144" t="inlineStr">
        <is>
          <t>Prod_0086</t>
        </is>
      </c>
      <c r="H16144" t="inlineStr">
        <is>
          <t>Stationery</t>
        </is>
      </c>
      <c r="I16144" t="n">
        <v>6</v>
      </c>
      <c r="J16144" t="n">
        <v>1080.32</v>
      </c>
      <c r="K16144" t="n">
        <v>0.15</v>
      </c>
      <c r="L16144">
        <f>I16144*J16144*(1-K16144)</f>
        <v/>
      </c>
      <c r="M16144">
        <f>VLOOKUP(F16144,Products!A:D,4,FALSE)*I16144</f>
        <v/>
      </c>
      <c r="N16144">
        <f>L16144-M16144</f>
        <v/>
      </c>
    </row>
    <row r="16145">
      <c r="A16145" t="inlineStr">
        <is>
          <t>T1016143</t>
        </is>
      </c>
      <c r="B16145" t="inlineStr">
        <is>
          <t>2023-09-05</t>
        </is>
      </c>
      <c r="C16145" t="inlineStr">
        <is>
          <t>S013</t>
        </is>
      </c>
      <c r="D16145" t="inlineStr">
        <is>
          <t>Store_013</t>
        </is>
      </c>
      <c r="E16145" t="inlineStr">
        <is>
          <t>North</t>
        </is>
      </c>
      <c r="F16145" t="inlineStr">
        <is>
          <t>P0027</t>
        </is>
      </c>
      <c r="G16145" t="inlineStr">
        <is>
          <t>Prod_0027</t>
        </is>
      </c>
      <c r="H16145" t="inlineStr">
        <is>
          <t>Electronics</t>
        </is>
      </c>
      <c r="I16145" t="n">
        <v>2</v>
      </c>
      <c r="J16145" t="n">
        <v>635.29</v>
      </c>
      <c r="K16145" t="n">
        <v>0</v>
      </c>
      <c r="L16145">
        <f>I16145*J16145*(1-K16145)</f>
        <v/>
      </c>
      <c r="M16145">
        <f>VLOOKUP(F16145,Products!A:D,4,FALSE)*I16145</f>
        <v/>
      </c>
      <c r="N16145">
        <f>L16145-M16145</f>
        <v/>
      </c>
    </row>
    <row r="16146">
      <c r="A16146" t="inlineStr">
        <is>
          <t>T1016144</t>
        </is>
      </c>
      <c r="B16146" t="inlineStr">
        <is>
          <t>2024-03-20</t>
        </is>
      </c>
      <c r="C16146" t="inlineStr">
        <is>
          <t>S010</t>
        </is>
      </c>
      <c r="D16146" t="inlineStr">
        <is>
          <t>Store_010</t>
        </is>
      </c>
      <c r="E16146" t="inlineStr">
        <is>
          <t>North</t>
        </is>
      </c>
      <c r="F16146" t="inlineStr">
        <is>
          <t>P0027</t>
        </is>
      </c>
      <c r="G16146" t="inlineStr">
        <is>
          <t>Prod_0027</t>
        </is>
      </c>
      <c r="H16146" t="inlineStr">
        <is>
          <t>Electronics</t>
        </is>
      </c>
      <c r="I16146" t="n">
        <v>9</v>
      </c>
      <c r="J16146" t="n">
        <v>455.18</v>
      </c>
      <c r="K16146" t="n">
        <v>0</v>
      </c>
      <c r="L16146">
        <f>I16146*J16146*(1-K16146)</f>
        <v/>
      </c>
      <c r="M16146">
        <f>VLOOKUP(F16146,Products!A:D,4,FALSE)*I16146</f>
        <v/>
      </c>
      <c r="N16146">
        <f>L16146-M16146</f>
        <v/>
      </c>
    </row>
    <row r="16147">
      <c r="A16147" t="inlineStr">
        <is>
          <t>T1016145</t>
        </is>
      </c>
      <c r="B16147" t="inlineStr">
        <is>
          <t>2023-09-08</t>
        </is>
      </c>
      <c r="C16147" t="inlineStr">
        <is>
          <t>S044</t>
        </is>
      </c>
      <c r="D16147" t="inlineStr">
        <is>
          <t>Store_044</t>
        </is>
      </c>
      <c r="E16147" t="inlineStr">
        <is>
          <t>North</t>
        </is>
      </c>
      <c r="F16147" t="inlineStr">
        <is>
          <t>P0172</t>
        </is>
      </c>
      <c r="G16147" t="inlineStr">
        <is>
          <t>Prod_0172</t>
        </is>
      </c>
      <c r="H16147" t="inlineStr">
        <is>
          <t>Beverages</t>
        </is>
      </c>
      <c r="I16147" t="n">
        <v>9</v>
      </c>
      <c r="J16147" t="n">
        <v>698.54</v>
      </c>
      <c r="K16147" t="n">
        <v>0</v>
      </c>
      <c r="L16147">
        <f>I16147*J16147*(1-K16147)</f>
        <v/>
      </c>
      <c r="M16147">
        <f>VLOOKUP(F16147,Products!A:D,4,FALSE)*I16147</f>
        <v/>
      </c>
      <c r="N16147">
        <f>L16147-M16147</f>
        <v/>
      </c>
    </row>
    <row r="16148">
      <c r="A16148" t="inlineStr">
        <is>
          <t>T1016146</t>
        </is>
      </c>
      <c r="B16148" t="inlineStr">
        <is>
          <t>2023-02-03</t>
        </is>
      </c>
      <c r="C16148" t="inlineStr">
        <is>
          <t>S025</t>
        </is>
      </c>
      <c r="D16148" t="inlineStr">
        <is>
          <t>Store_025</t>
        </is>
      </c>
      <c r="E16148" t="inlineStr">
        <is>
          <t>Central</t>
        </is>
      </c>
      <c r="F16148" t="inlineStr">
        <is>
          <t>P0197</t>
        </is>
      </c>
      <c r="G16148" t="inlineStr">
        <is>
          <t>Prod_0197</t>
        </is>
      </c>
      <c r="H16148" t="inlineStr">
        <is>
          <t>Food</t>
        </is>
      </c>
      <c r="I16148" t="n">
        <v>5</v>
      </c>
      <c r="J16148" t="n">
        <v>191.55</v>
      </c>
      <c r="K16148" t="n">
        <v>0</v>
      </c>
      <c r="L16148">
        <f>I16148*J16148*(1-K16148)</f>
        <v/>
      </c>
      <c r="M16148">
        <f>VLOOKUP(F16148,Products!A:D,4,FALSE)*I16148</f>
        <v/>
      </c>
      <c r="N16148">
        <f>L16148-M16148</f>
        <v/>
      </c>
    </row>
    <row r="16149">
      <c r="A16149" t="inlineStr">
        <is>
          <t>T1016147</t>
        </is>
      </c>
      <c r="B16149" t="inlineStr">
        <is>
          <t>2024-04-26</t>
        </is>
      </c>
      <c r="C16149" t="inlineStr">
        <is>
          <t>S031</t>
        </is>
      </c>
      <c r="D16149" t="inlineStr">
        <is>
          <t>Store_031</t>
        </is>
      </c>
      <c r="E16149" t="inlineStr">
        <is>
          <t>Central</t>
        </is>
      </c>
      <c r="F16149" t="inlineStr">
        <is>
          <t>P0024</t>
        </is>
      </c>
      <c r="G16149" t="inlineStr">
        <is>
          <t>Prod_0024</t>
        </is>
      </c>
      <c r="H16149" t="inlineStr">
        <is>
          <t>Clothing</t>
        </is>
      </c>
      <c r="I16149" t="n">
        <v>9</v>
      </c>
      <c r="J16149" t="n">
        <v>89.41</v>
      </c>
      <c r="K16149" t="n">
        <v>0</v>
      </c>
      <c r="L16149">
        <f>I16149*J16149*(1-K16149)</f>
        <v/>
      </c>
      <c r="M16149">
        <f>VLOOKUP(F16149,Products!A:D,4,FALSE)*I16149</f>
        <v/>
      </c>
      <c r="N16149">
        <f>L16149-M16149</f>
        <v/>
      </c>
    </row>
    <row r="16150">
      <c r="A16150" t="inlineStr">
        <is>
          <t>T1016148</t>
        </is>
      </c>
      <c r="B16150" t="inlineStr">
        <is>
          <t>2023-06-12</t>
        </is>
      </c>
      <c r="C16150" t="inlineStr">
        <is>
          <t>S040</t>
        </is>
      </c>
      <c r="D16150" t="inlineStr">
        <is>
          <t>Store_040</t>
        </is>
      </c>
      <c r="E16150" t="inlineStr">
        <is>
          <t>Central</t>
        </is>
      </c>
      <c r="F16150" t="inlineStr">
        <is>
          <t>P0099</t>
        </is>
      </c>
      <c r="G16150" t="inlineStr">
        <is>
          <t>Prod_0099</t>
        </is>
      </c>
      <c r="H16150" t="inlineStr">
        <is>
          <t>Beverages</t>
        </is>
      </c>
      <c r="I16150" t="n">
        <v>4</v>
      </c>
      <c r="J16150" t="n">
        <v>127.23</v>
      </c>
      <c r="K16150" t="n">
        <v>0.2</v>
      </c>
      <c r="L16150">
        <f>I16150*J16150*(1-K16150)</f>
        <v/>
      </c>
      <c r="M16150">
        <f>VLOOKUP(F16150,Products!A:D,4,FALSE)*I16150</f>
        <v/>
      </c>
      <c r="N16150">
        <f>L16150-M16150</f>
        <v/>
      </c>
    </row>
    <row r="16151">
      <c r="A16151" t="inlineStr">
        <is>
          <t>T1016149</t>
        </is>
      </c>
      <c r="B16151" t="inlineStr">
        <is>
          <t>2024-10-11</t>
        </is>
      </c>
      <c r="C16151" t="inlineStr">
        <is>
          <t>S040</t>
        </is>
      </c>
      <c r="D16151" t="inlineStr">
        <is>
          <t>Store_040</t>
        </is>
      </c>
      <c r="E16151" t="inlineStr">
        <is>
          <t>Central</t>
        </is>
      </c>
      <c r="F16151" t="inlineStr">
        <is>
          <t>P0065</t>
        </is>
      </c>
      <c r="G16151" t="inlineStr">
        <is>
          <t>Prod_0065</t>
        </is>
      </c>
      <c r="H16151" t="inlineStr">
        <is>
          <t>Beverages</t>
        </is>
      </c>
      <c r="I16151" t="n">
        <v>1</v>
      </c>
      <c r="J16151" t="n">
        <v>173.93</v>
      </c>
      <c r="K16151" t="n">
        <v>0</v>
      </c>
      <c r="L16151">
        <f>I16151*J16151*(1-K16151)</f>
        <v/>
      </c>
      <c r="M16151">
        <f>VLOOKUP(F16151,Products!A:D,4,FALSE)*I16151</f>
        <v/>
      </c>
      <c r="N16151">
        <f>L16151-M16151</f>
        <v/>
      </c>
    </row>
    <row r="16152">
      <c r="A16152" t="inlineStr">
        <is>
          <t>T1016150</t>
        </is>
      </c>
      <c r="B16152" t="inlineStr">
        <is>
          <t>2025-08-17</t>
        </is>
      </c>
      <c r="C16152" t="inlineStr">
        <is>
          <t>S024</t>
        </is>
      </c>
      <c r="D16152" t="inlineStr">
        <is>
          <t>Store_024</t>
        </is>
      </c>
      <c r="E16152" t="inlineStr">
        <is>
          <t>South</t>
        </is>
      </c>
      <c r="F16152" t="inlineStr">
        <is>
          <t>P0109</t>
        </is>
      </c>
      <c r="G16152" t="inlineStr">
        <is>
          <t>Prod_0109</t>
        </is>
      </c>
      <c r="H16152" t="inlineStr">
        <is>
          <t>Beverages</t>
        </is>
      </c>
      <c r="I16152" t="n">
        <v>4</v>
      </c>
      <c r="J16152" t="n">
        <v>789.39</v>
      </c>
      <c r="K16152" t="n">
        <v>0.05</v>
      </c>
      <c r="L16152">
        <f>I16152*J16152*(1-K16152)</f>
        <v/>
      </c>
      <c r="M16152">
        <f>VLOOKUP(F16152,Products!A:D,4,FALSE)*I16152</f>
        <v/>
      </c>
      <c r="N16152">
        <f>L16152-M16152</f>
        <v/>
      </c>
    </row>
    <row r="16153">
      <c r="A16153" t="inlineStr">
        <is>
          <t>T1016151</t>
        </is>
      </c>
      <c r="B16153" t="inlineStr">
        <is>
          <t>2025-04-09</t>
        </is>
      </c>
      <c r="C16153" t="inlineStr">
        <is>
          <t>S008</t>
        </is>
      </c>
      <c r="D16153" t="inlineStr">
        <is>
          <t>Store_008</t>
        </is>
      </c>
      <c r="E16153" t="inlineStr">
        <is>
          <t>East</t>
        </is>
      </c>
      <c r="F16153" t="inlineStr">
        <is>
          <t>P0144</t>
        </is>
      </c>
      <c r="G16153" t="inlineStr">
        <is>
          <t>Prod_0144</t>
        </is>
      </c>
      <c r="H16153" t="inlineStr">
        <is>
          <t>Stationery</t>
        </is>
      </c>
      <c r="I16153" t="n">
        <v>1</v>
      </c>
      <c r="J16153" t="n">
        <v>243.95</v>
      </c>
      <c r="K16153" t="n">
        <v>0</v>
      </c>
      <c r="L16153">
        <f>I16153*J16153*(1-K16153)</f>
        <v/>
      </c>
      <c r="M16153">
        <f>VLOOKUP(F16153,Products!A:D,4,FALSE)*I16153</f>
        <v/>
      </c>
      <c r="N16153">
        <f>L16153-M16153</f>
        <v/>
      </c>
    </row>
    <row r="16154">
      <c r="A16154" t="inlineStr">
        <is>
          <t>T1016152</t>
        </is>
      </c>
      <c r="B16154" t="inlineStr">
        <is>
          <t>2024-06-08</t>
        </is>
      </c>
      <c r="C16154" t="inlineStr">
        <is>
          <t>S018</t>
        </is>
      </c>
      <c r="D16154" t="inlineStr">
        <is>
          <t>Store_018</t>
        </is>
      </c>
      <c r="E16154" t="inlineStr">
        <is>
          <t>South</t>
        </is>
      </c>
      <c r="F16154" t="inlineStr">
        <is>
          <t>P0031</t>
        </is>
      </c>
      <c r="G16154" t="inlineStr">
        <is>
          <t>Prod_0031</t>
        </is>
      </c>
      <c r="H16154" t="inlineStr">
        <is>
          <t>Food</t>
        </is>
      </c>
      <c r="I16154" t="n">
        <v>7</v>
      </c>
      <c r="J16154" t="n">
        <v>207.5</v>
      </c>
      <c r="K16154" t="n">
        <v>0</v>
      </c>
      <c r="L16154">
        <f>I16154*J16154*(1-K16154)</f>
        <v/>
      </c>
      <c r="M16154">
        <f>VLOOKUP(F16154,Products!A:D,4,FALSE)*I16154</f>
        <v/>
      </c>
      <c r="N16154">
        <f>L16154-M16154</f>
        <v/>
      </c>
    </row>
    <row r="16155">
      <c r="A16155" t="inlineStr">
        <is>
          <t>T1016153</t>
        </is>
      </c>
      <c r="B16155" t="inlineStr">
        <is>
          <t>2023-02-18</t>
        </is>
      </c>
      <c r="C16155" t="inlineStr">
        <is>
          <t>S045</t>
        </is>
      </c>
      <c r="D16155" t="inlineStr">
        <is>
          <t>Store_045</t>
        </is>
      </c>
      <c r="E16155" t="inlineStr">
        <is>
          <t>East</t>
        </is>
      </c>
      <c r="F16155" t="inlineStr">
        <is>
          <t>P0019</t>
        </is>
      </c>
      <c r="G16155" t="inlineStr">
        <is>
          <t>Prod_0019</t>
        </is>
      </c>
      <c r="H16155" t="inlineStr">
        <is>
          <t>Toys</t>
        </is>
      </c>
      <c r="I16155" t="n">
        <v>3</v>
      </c>
      <c r="J16155" t="n">
        <v>505.98</v>
      </c>
      <c r="K16155" t="n">
        <v>0.05</v>
      </c>
      <c r="L16155">
        <f>I16155*J16155*(1-K16155)</f>
        <v/>
      </c>
      <c r="M16155">
        <f>VLOOKUP(F16155,Products!A:D,4,FALSE)*I16155</f>
        <v/>
      </c>
      <c r="N16155">
        <f>L16155-M16155</f>
        <v/>
      </c>
    </row>
    <row r="16156">
      <c r="A16156" t="inlineStr">
        <is>
          <t>T1016154</t>
        </is>
      </c>
      <c r="B16156" t="inlineStr">
        <is>
          <t>2025-01-08</t>
        </is>
      </c>
      <c r="C16156" t="inlineStr">
        <is>
          <t>S012</t>
        </is>
      </c>
      <c r="D16156" t="inlineStr">
        <is>
          <t>Store_012</t>
        </is>
      </c>
      <c r="E16156" t="inlineStr">
        <is>
          <t>South</t>
        </is>
      </c>
      <c r="F16156" t="inlineStr">
        <is>
          <t>P0101</t>
        </is>
      </c>
      <c r="G16156" t="inlineStr">
        <is>
          <t>Prod_0101</t>
        </is>
      </c>
      <c r="H16156" t="inlineStr">
        <is>
          <t>Food</t>
        </is>
      </c>
      <c r="I16156" t="n">
        <v>2</v>
      </c>
      <c r="J16156" t="n">
        <v>76.23</v>
      </c>
      <c r="K16156" t="n">
        <v>0</v>
      </c>
      <c r="L16156">
        <f>I16156*J16156*(1-K16156)</f>
        <v/>
      </c>
      <c r="M16156">
        <f>VLOOKUP(F16156,Products!A:D,4,FALSE)*I16156</f>
        <v/>
      </c>
      <c r="N16156">
        <f>L16156-M16156</f>
        <v/>
      </c>
    </row>
    <row r="16157">
      <c r="A16157" t="inlineStr">
        <is>
          <t>T1016155</t>
        </is>
      </c>
      <c r="B16157" t="inlineStr">
        <is>
          <t>2024-07-30</t>
        </is>
      </c>
      <c r="C16157" t="inlineStr">
        <is>
          <t>S023</t>
        </is>
      </c>
      <c r="D16157" t="inlineStr">
        <is>
          <t>Store_023</t>
        </is>
      </c>
      <c r="E16157" t="inlineStr">
        <is>
          <t>South</t>
        </is>
      </c>
      <c r="F16157" t="inlineStr">
        <is>
          <t>P0125</t>
        </is>
      </c>
      <c r="G16157" t="inlineStr">
        <is>
          <t>Prod_0125</t>
        </is>
      </c>
      <c r="H16157" t="inlineStr">
        <is>
          <t>Toys</t>
        </is>
      </c>
      <c r="I16157" t="n">
        <v>2</v>
      </c>
      <c r="J16157" t="n">
        <v>248.95</v>
      </c>
      <c r="K16157" t="n">
        <v>0.05</v>
      </c>
      <c r="L16157">
        <f>I16157*J16157*(1-K16157)</f>
        <v/>
      </c>
      <c r="M16157">
        <f>VLOOKUP(F16157,Products!A:D,4,FALSE)*I16157</f>
        <v/>
      </c>
      <c r="N16157">
        <f>L16157-M16157</f>
        <v/>
      </c>
    </row>
    <row r="16158">
      <c r="A16158" t="inlineStr">
        <is>
          <t>T1016156</t>
        </is>
      </c>
      <c r="B16158" t="inlineStr">
        <is>
          <t>2025-06-06</t>
        </is>
      </c>
      <c r="C16158" t="inlineStr">
        <is>
          <t>S039</t>
        </is>
      </c>
      <c r="D16158" t="inlineStr">
        <is>
          <t>Store_039</t>
        </is>
      </c>
      <c r="E16158" t="inlineStr">
        <is>
          <t>North</t>
        </is>
      </c>
      <c r="F16158" t="inlineStr">
        <is>
          <t>P0031</t>
        </is>
      </c>
      <c r="G16158" t="inlineStr">
        <is>
          <t>Prod_0031</t>
        </is>
      </c>
      <c r="H16158" t="inlineStr">
        <is>
          <t>Food</t>
        </is>
      </c>
      <c r="I16158" t="n">
        <v>6</v>
      </c>
      <c r="J16158" t="n">
        <v>255.6</v>
      </c>
      <c r="K16158" t="n">
        <v>0</v>
      </c>
      <c r="L16158">
        <f>I16158*J16158*(1-K16158)</f>
        <v/>
      </c>
      <c r="M16158">
        <f>VLOOKUP(F16158,Products!A:D,4,FALSE)*I16158</f>
        <v/>
      </c>
      <c r="N16158">
        <f>L16158-M16158</f>
        <v/>
      </c>
    </row>
    <row r="16159">
      <c r="A16159" t="inlineStr">
        <is>
          <t>T1016157</t>
        </is>
      </c>
      <c r="B16159" t="inlineStr">
        <is>
          <t>2023-05-10</t>
        </is>
      </c>
      <c r="C16159" t="inlineStr">
        <is>
          <t>S024</t>
        </is>
      </c>
      <c r="D16159" t="inlineStr">
        <is>
          <t>Store_024</t>
        </is>
      </c>
      <c r="E16159" t="inlineStr">
        <is>
          <t>South</t>
        </is>
      </c>
      <c r="F16159" t="inlineStr">
        <is>
          <t>P0042</t>
        </is>
      </c>
      <c r="G16159" t="inlineStr">
        <is>
          <t>Prod_0042</t>
        </is>
      </c>
      <c r="H16159" t="inlineStr">
        <is>
          <t>Electronics</t>
        </is>
      </c>
      <c r="I16159" t="n">
        <v>3</v>
      </c>
      <c r="J16159" t="n">
        <v>820.67</v>
      </c>
      <c r="K16159" t="n">
        <v>0</v>
      </c>
      <c r="L16159">
        <f>I16159*J16159*(1-K16159)</f>
        <v/>
      </c>
      <c r="M16159">
        <f>VLOOKUP(F16159,Products!A:D,4,FALSE)*I16159</f>
        <v/>
      </c>
      <c r="N16159">
        <f>L16159-M16159</f>
        <v/>
      </c>
    </row>
    <row r="16160">
      <c r="A16160" t="inlineStr">
        <is>
          <t>T1016158</t>
        </is>
      </c>
      <c r="B16160" t="inlineStr">
        <is>
          <t>2024-03-07</t>
        </is>
      </c>
      <c r="C16160" t="inlineStr">
        <is>
          <t>S028</t>
        </is>
      </c>
      <c r="D16160" t="inlineStr">
        <is>
          <t>Store_028</t>
        </is>
      </c>
      <c r="E16160" t="inlineStr">
        <is>
          <t>North</t>
        </is>
      </c>
      <c r="F16160" t="inlineStr">
        <is>
          <t>P0104</t>
        </is>
      </c>
      <c r="G16160" t="inlineStr">
        <is>
          <t>Prod_0104</t>
        </is>
      </c>
      <c r="H16160" t="inlineStr">
        <is>
          <t>Clothing</t>
        </is>
      </c>
      <c r="I16160" t="n">
        <v>4</v>
      </c>
      <c r="J16160" t="n">
        <v>606.4400000000001</v>
      </c>
      <c r="K16160" t="n">
        <v>0</v>
      </c>
      <c r="L16160">
        <f>I16160*J16160*(1-K16160)</f>
        <v/>
      </c>
      <c r="M16160">
        <f>VLOOKUP(F16160,Products!A:D,4,FALSE)*I16160</f>
        <v/>
      </c>
      <c r="N16160">
        <f>L16160-M16160</f>
        <v/>
      </c>
    </row>
    <row r="16161">
      <c r="A16161" t="inlineStr">
        <is>
          <t>T1016159</t>
        </is>
      </c>
      <c r="B16161" t="inlineStr">
        <is>
          <t>2023-03-31</t>
        </is>
      </c>
      <c r="C16161" t="inlineStr">
        <is>
          <t>S007</t>
        </is>
      </c>
      <c r="D16161" t="inlineStr">
        <is>
          <t>Store_007</t>
        </is>
      </c>
      <c r="E16161" t="inlineStr">
        <is>
          <t>East</t>
        </is>
      </c>
      <c r="F16161" t="inlineStr">
        <is>
          <t>P0196</t>
        </is>
      </c>
      <c r="G16161" t="inlineStr">
        <is>
          <t>Prod_0196</t>
        </is>
      </c>
      <c r="H16161" t="inlineStr">
        <is>
          <t>Beverages</t>
        </is>
      </c>
      <c r="I16161" t="n">
        <v>5</v>
      </c>
      <c r="J16161" t="n">
        <v>733.12</v>
      </c>
      <c r="K16161" t="n">
        <v>0</v>
      </c>
      <c r="L16161">
        <f>I16161*J16161*(1-K16161)</f>
        <v/>
      </c>
      <c r="M16161">
        <f>VLOOKUP(F16161,Products!A:D,4,FALSE)*I16161</f>
        <v/>
      </c>
      <c r="N16161">
        <f>L16161-M16161</f>
        <v/>
      </c>
    </row>
    <row r="16162">
      <c r="A16162" t="inlineStr">
        <is>
          <t>T1016160</t>
        </is>
      </c>
      <c r="B16162" t="inlineStr">
        <is>
          <t>2023-03-14</t>
        </is>
      </c>
      <c r="C16162" t="inlineStr">
        <is>
          <t>S017</t>
        </is>
      </c>
      <c r="D16162" t="inlineStr">
        <is>
          <t>Store_017</t>
        </is>
      </c>
      <c r="E16162" t="inlineStr">
        <is>
          <t>South</t>
        </is>
      </c>
      <c r="F16162" t="inlineStr">
        <is>
          <t>P0066</t>
        </is>
      </c>
      <c r="G16162" t="inlineStr">
        <is>
          <t>Prod_0066</t>
        </is>
      </c>
      <c r="H16162" t="inlineStr">
        <is>
          <t>Household</t>
        </is>
      </c>
      <c r="I16162" t="n">
        <v>8</v>
      </c>
      <c r="J16162" t="n">
        <v>440.84</v>
      </c>
      <c r="K16162" t="n">
        <v>0</v>
      </c>
      <c r="L16162">
        <f>I16162*J16162*(1-K16162)</f>
        <v/>
      </c>
      <c r="M16162">
        <f>VLOOKUP(F16162,Products!A:D,4,FALSE)*I16162</f>
        <v/>
      </c>
      <c r="N16162">
        <f>L16162-M16162</f>
        <v/>
      </c>
    </row>
    <row r="16163">
      <c r="A16163" t="inlineStr">
        <is>
          <t>T1016161</t>
        </is>
      </c>
      <c r="B16163" t="inlineStr">
        <is>
          <t>2024-11-05</t>
        </is>
      </c>
      <c r="C16163" t="inlineStr">
        <is>
          <t>S040</t>
        </is>
      </c>
      <c r="D16163" t="inlineStr">
        <is>
          <t>Store_040</t>
        </is>
      </c>
      <c r="E16163" t="inlineStr">
        <is>
          <t>Central</t>
        </is>
      </c>
      <c r="F16163" t="inlineStr">
        <is>
          <t>P0024</t>
        </is>
      </c>
      <c r="G16163" t="inlineStr">
        <is>
          <t>Prod_0024</t>
        </is>
      </c>
      <c r="H16163" t="inlineStr">
        <is>
          <t>Clothing</t>
        </is>
      </c>
      <c r="I16163" t="n">
        <v>7</v>
      </c>
      <c r="J16163" t="n">
        <v>110.35</v>
      </c>
      <c r="K16163" t="n">
        <v>0</v>
      </c>
      <c r="L16163">
        <f>I16163*J16163*(1-K16163)</f>
        <v/>
      </c>
      <c r="M16163">
        <f>VLOOKUP(F16163,Products!A:D,4,FALSE)*I16163</f>
        <v/>
      </c>
      <c r="N16163">
        <f>L16163-M16163</f>
        <v/>
      </c>
    </row>
    <row r="16164">
      <c r="A16164" t="inlineStr">
        <is>
          <t>T1016162</t>
        </is>
      </c>
      <c r="B16164" t="inlineStr">
        <is>
          <t>2025-04-19</t>
        </is>
      </c>
      <c r="C16164" t="inlineStr">
        <is>
          <t>S033</t>
        </is>
      </c>
      <c r="D16164" t="inlineStr">
        <is>
          <t>Store_033</t>
        </is>
      </c>
      <c r="E16164" t="inlineStr">
        <is>
          <t>North</t>
        </is>
      </c>
      <c r="F16164" t="inlineStr">
        <is>
          <t>P0163</t>
        </is>
      </c>
      <c r="G16164" t="inlineStr">
        <is>
          <t>Prod_0163</t>
        </is>
      </c>
      <c r="H16164" t="inlineStr">
        <is>
          <t>Food</t>
        </is>
      </c>
      <c r="I16164" t="n">
        <v>4</v>
      </c>
      <c r="J16164" t="n">
        <v>579.53</v>
      </c>
      <c r="K16164" t="n">
        <v>0.15</v>
      </c>
      <c r="L16164">
        <f>I16164*J16164*(1-K16164)</f>
        <v/>
      </c>
      <c r="M16164">
        <f>VLOOKUP(F16164,Products!A:D,4,FALSE)*I16164</f>
        <v/>
      </c>
      <c r="N16164">
        <f>L16164-M16164</f>
        <v/>
      </c>
    </row>
    <row r="16165">
      <c r="A16165" t="inlineStr">
        <is>
          <t>T1016163</t>
        </is>
      </c>
      <c r="B16165" t="inlineStr">
        <is>
          <t>2024-08-23</t>
        </is>
      </c>
      <c r="C16165" t="inlineStr">
        <is>
          <t>S042</t>
        </is>
      </c>
      <c r="D16165" t="inlineStr">
        <is>
          <t>Store_042</t>
        </is>
      </c>
      <c r="E16165" t="inlineStr">
        <is>
          <t>Central</t>
        </is>
      </c>
      <c r="F16165" t="inlineStr">
        <is>
          <t>P0150</t>
        </is>
      </c>
      <c r="G16165" t="inlineStr">
        <is>
          <t>Prod_0150</t>
        </is>
      </c>
      <c r="H16165" t="inlineStr">
        <is>
          <t>Clothing</t>
        </is>
      </c>
      <c r="I16165" t="n">
        <v>1</v>
      </c>
      <c r="J16165" t="n">
        <v>303.93</v>
      </c>
      <c r="K16165" t="n">
        <v>0</v>
      </c>
      <c r="L16165">
        <f>I16165*J16165*(1-K16165)</f>
        <v/>
      </c>
      <c r="M16165">
        <f>VLOOKUP(F16165,Products!A:D,4,FALSE)*I16165</f>
        <v/>
      </c>
      <c r="N16165">
        <f>L16165-M16165</f>
        <v/>
      </c>
    </row>
    <row r="16166">
      <c r="A16166" t="inlineStr">
        <is>
          <t>T1016164</t>
        </is>
      </c>
      <c r="B16166" t="inlineStr">
        <is>
          <t>2023-11-21</t>
        </is>
      </c>
      <c r="C16166" t="inlineStr">
        <is>
          <t>S030</t>
        </is>
      </c>
      <c r="D16166" t="inlineStr">
        <is>
          <t>Store_030</t>
        </is>
      </c>
      <c r="E16166" t="inlineStr">
        <is>
          <t>North</t>
        </is>
      </c>
      <c r="F16166" t="inlineStr">
        <is>
          <t>P0082</t>
        </is>
      </c>
      <c r="G16166" t="inlineStr">
        <is>
          <t>Prod_0082</t>
        </is>
      </c>
      <c r="H16166" t="inlineStr">
        <is>
          <t>Food</t>
        </is>
      </c>
      <c r="I16166" t="n">
        <v>5</v>
      </c>
      <c r="J16166" t="n">
        <v>492.55</v>
      </c>
      <c r="K16166" t="n">
        <v>0</v>
      </c>
      <c r="L16166">
        <f>I16166*J16166*(1-K16166)</f>
        <v/>
      </c>
      <c r="M16166">
        <f>VLOOKUP(F16166,Products!A:D,4,FALSE)*I16166</f>
        <v/>
      </c>
      <c r="N16166">
        <f>L16166-M16166</f>
        <v/>
      </c>
    </row>
    <row r="16167">
      <c r="A16167" t="inlineStr">
        <is>
          <t>T1016165</t>
        </is>
      </c>
      <c r="B16167" t="inlineStr">
        <is>
          <t>2025-01-07</t>
        </is>
      </c>
      <c r="C16167" t="inlineStr">
        <is>
          <t>S005</t>
        </is>
      </c>
      <c r="D16167" t="inlineStr">
        <is>
          <t>Store_005</t>
        </is>
      </c>
      <c r="E16167" t="inlineStr">
        <is>
          <t>Central</t>
        </is>
      </c>
      <c r="F16167" t="inlineStr">
        <is>
          <t>P0012</t>
        </is>
      </c>
      <c r="G16167" t="inlineStr">
        <is>
          <t>Prod_0012</t>
        </is>
      </c>
      <c r="H16167" t="inlineStr">
        <is>
          <t>Food</t>
        </is>
      </c>
      <c r="I16167" t="n">
        <v>5</v>
      </c>
      <c r="J16167" t="n">
        <v>695.42</v>
      </c>
      <c r="K16167" t="n">
        <v>0.05</v>
      </c>
      <c r="L16167">
        <f>I16167*J16167*(1-K16167)</f>
        <v/>
      </c>
      <c r="M16167">
        <f>VLOOKUP(F16167,Products!A:D,4,FALSE)*I16167</f>
        <v/>
      </c>
      <c r="N16167">
        <f>L16167-M16167</f>
        <v/>
      </c>
    </row>
    <row r="16168">
      <c r="A16168" t="inlineStr">
        <is>
          <t>T1016166</t>
        </is>
      </c>
      <c r="B16168" t="inlineStr">
        <is>
          <t>2023-09-21</t>
        </is>
      </c>
      <c r="C16168" t="inlineStr">
        <is>
          <t>S012</t>
        </is>
      </c>
      <c r="D16168" t="inlineStr">
        <is>
          <t>Store_012</t>
        </is>
      </c>
      <c r="E16168" t="inlineStr">
        <is>
          <t>South</t>
        </is>
      </c>
      <c r="F16168" t="inlineStr">
        <is>
          <t>P0028</t>
        </is>
      </c>
      <c r="G16168" t="inlineStr">
        <is>
          <t>Prod_0028</t>
        </is>
      </c>
      <c r="H16168" t="inlineStr">
        <is>
          <t>Food</t>
        </is>
      </c>
      <c r="I16168" t="n">
        <v>3</v>
      </c>
      <c r="J16168" t="n">
        <v>495.43</v>
      </c>
      <c r="K16168" t="n">
        <v>0.1</v>
      </c>
      <c r="L16168">
        <f>I16168*J16168*(1-K16168)</f>
        <v/>
      </c>
      <c r="M16168">
        <f>VLOOKUP(F16168,Products!A:D,4,FALSE)*I16168</f>
        <v/>
      </c>
      <c r="N16168">
        <f>L16168-M16168</f>
        <v/>
      </c>
    </row>
    <row r="16169">
      <c r="A16169" t="inlineStr">
        <is>
          <t>T1016167</t>
        </is>
      </c>
      <c r="B16169" t="inlineStr">
        <is>
          <t>2025-05-22</t>
        </is>
      </c>
      <c r="C16169" t="inlineStr">
        <is>
          <t>S029</t>
        </is>
      </c>
      <c r="D16169" t="inlineStr">
        <is>
          <t>Store_029</t>
        </is>
      </c>
      <c r="E16169" t="inlineStr">
        <is>
          <t>South</t>
        </is>
      </c>
      <c r="F16169" t="inlineStr">
        <is>
          <t>P0164</t>
        </is>
      </c>
      <c r="G16169" t="inlineStr">
        <is>
          <t>Prod_0164</t>
        </is>
      </c>
      <c r="H16169" t="inlineStr">
        <is>
          <t>Food</t>
        </is>
      </c>
      <c r="I16169" t="n">
        <v>6</v>
      </c>
      <c r="J16169" t="n">
        <v>663.03</v>
      </c>
      <c r="K16169" t="n">
        <v>0</v>
      </c>
      <c r="L16169">
        <f>I16169*J16169*(1-K16169)</f>
        <v/>
      </c>
      <c r="M16169">
        <f>VLOOKUP(F16169,Products!A:D,4,FALSE)*I16169</f>
        <v/>
      </c>
      <c r="N16169">
        <f>L16169-M16169</f>
        <v/>
      </c>
    </row>
    <row r="16170">
      <c r="A16170" t="inlineStr">
        <is>
          <t>T1016168</t>
        </is>
      </c>
      <c r="B16170" t="inlineStr">
        <is>
          <t>2024-06-17</t>
        </is>
      </c>
      <c r="C16170" t="inlineStr">
        <is>
          <t>S022</t>
        </is>
      </c>
      <c r="D16170" t="inlineStr">
        <is>
          <t>Store_022</t>
        </is>
      </c>
      <c r="E16170" t="inlineStr">
        <is>
          <t>East</t>
        </is>
      </c>
      <c r="F16170" t="inlineStr">
        <is>
          <t>P0106</t>
        </is>
      </c>
      <c r="G16170" t="inlineStr">
        <is>
          <t>Prod_0106</t>
        </is>
      </c>
      <c r="H16170" t="inlineStr">
        <is>
          <t>Electronics</t>
        </is>
      </c>
      <c r="I16170" t="n">
        <v>3</v>
      </c>
      <c r="J16170" t="n">
        <v>753.16</v>
      </c>
      <c r="K16170" t="n">
        <v>0.05</v>
      </c>
      <c r="L16170">
        <f>I16170*J16170*(1-K16170)</f>
        <v/>
      </c>
      <c r="M16170">
        <f>VLOOKUP(F16170,Products!A:D,4,FALSE)*I16170</f>
        <v/>
      </c>
      <c r="N16170">
        <f>L16170-M16170</f>
        <v/>
      </c>
    </row>
    <row r="16171">
      <c r="A16171" t="inlineStr">
        <is>
          <t>T1016169</t>
        </is>
      </c>
      <c r="B16171" t="inlineStr">
        <is>
          <t>2023-03-18</t>
        </is>
      </c>
      <c r="C16171" t="inlineStr">
        <is>
          <t>S023</t>
        </is>
      </c>
      <c r="D16171" t="inlineStr">
        <is>
          <t>Store_023</t>
        </is>
      </c>
      <c r="E16171" t="inlineStr">
        <is>
          <t>South</t>
        </is>
      </c>
      <c r="F16171" t="inlineStr">
        <is>
          <t>P0031</t>
        </is>
      </c>
      <c r="G16171" t="inlineStr">
        <is>
          <t>Prod_0031</t>
        </is>
      </c>
      <c r="H16171" t="inlineStr">
        <is>
          <t>Food</t>
        </is>
      </c>
      <c r="I16171" t="n">
        <v>6</v>
      </c>
      <c r="J16171" t="n">
        <v>206.57</v>
      </c>
      <c r="K16171" t="n">
        <v>0</v>
      </c>
      <c r="L16171">
        <f>I16171*J16171*(1-K16171)</f>
        <v/>
      </c>
      <c r="M16171">
        <f>VLOOKUP(F16171,Products!A:D,4,FALSE)*I16171</f>
        <v/>
      </c>
      <c r="N16171">
        <f>L16171-M16171</f>
        <v/>
      </c>
    </row>
    <row r="16172">
      <c r="A16172" t="inlineStr">
        <is>
          <t>T1016170</t>
        </is>
      </c>
      <c r="B16172" t="inlineStr">
        <is>
          <t>2024-09-25</t>
        </is>
      </c>
      <c r="C16172" t="inlineStr">
        <is>
          <t>S008</t>
        </is>
      </c>
      <c r="D16172" t="inlineStr">
        <is>
          <t>Store_008</t>
        </is>
      </c>
      <c r="E16172" t="inlineStr">
        <is>
          <t>East</t>
        </is>
      </c>
      <c r="F16172" t="inlineStr">
        <is>
          <t>P0093</t>
        </is>
      </c>
      <c r="G16172" t="inlineStr">
        <is>
          <t>Prod_0093</t>
        </is>
      </c>
      <c r="H16172" t="inlineStr">
        <is>
          <t>Electronics</t>
        </is>
      </c>
      <c r="I16172" t="n">
        <v>5</v>
      </c>
      <c r="J16172" t="n">
        <v>245.57</v>
      </c>
      <c r="K16172" t="n">
        <v>0.05</v>
      </c>
      <c r="L16172">
        <f>I16172*J16172*(1-K16172)</f>
        <v/>
      </c>
      <c r="M16172">
        <f>VLOOKUP(F16172,Products!A:D,4,FALSE)*I16172</f>
        <v/>
      </c>
      <c r="N16172">
        <f>L16172-M16172</f>
        <v/>
      </c>
    </row>
    <row r="16173">
      <c r="A16173" t="inlineStr">
        <is>
          <t>T1016171</t>
        </is>
      </c>
      <c r="B16173" t="inlineStr">
        <is>
          <t>2023-12-10</t>
        </is>
      </c>
      <c r="C16173" t="inlineStr">
        <is>
          <t>S008</t>
        </is>
      </c>
      <c r="D16173" t="inlineStr">
        <is>
          <t>Store_008</t>
        </is>
      </c>
      <c r="E16173" t="inlineStr">
        <is>
          <t>East</t>
        </is>
      </c>
      <c r="F16173" t="inlineStr">
        <is>
          <t>P0107</t>
        </is>
      </c>
      <c r="G16173" t="inlineStr">
        <is>
          <t>Prod_0107</t>
        </is>
      </c>
      <c r="H16173" t="inlineStr">
        <is>
          <t>Stationery</t>
        </is>
      </c>
      <c r="I16173" t="n">
        <v>2</v>
      </c>
      <c r="J16173" t="n">
        <v>897.74</v>
      </c>
      <c r="K16173" t="n">
        <v>0</v>
      </c>
      <c r="L16173">
        <f>I16173*J16173*(1-K16173)</f>
        <v/>
      </c>
      <c r="M16173">
        <f>VLOOKUP(F16173,Products!A:D,4,FALSE)*I16173</f>
        <v/>
      </c>
      <c r="N16173">
        <f>L16173-M16173</f>
        <v/>
      </c>
    </row>
    <row r="16174">
      <c r="A16174" t="inlineStr">
        <is>
          <t>T1016172</t>
        </is>
      </c>
      <c r="B16174" t="inlineStr">
        <is>
          <t>2023-02-02</t>
        </is>
      </c>
      <c r="C16174" t="inlineStr">
        <is>
          <t>S015</t>
        </is>
      </c>
      <c r="D16174" t="inlineStr">
        <is>
          <t>Store_015</t>
        </is>
      </c>
      <c r="E16174" t="inlineStr">
        <is>
          <t>North</t>
        </is>
      </c>
      <c r="F16174" t="inlineStr">
        <is>
          <t>P0042</t>
        </is>
      </c>
      <c r="G16174" t="inlineStr">
        <is>
          <t>Prod_0042</t>
        </is>
      </c>
      <c r="H16174" t="inlineStr">
        <is>
          <t>Electronics</t>
        </is>
      </c>
      <c r="I16174" t="n">
        <v>6</v>
      </c>
      <c r="J16174" t="n">
        <v>801.09</v>
      </c>
      <c r="K16174" t="n">
        <v>0.1</v>
      </c>
      <c r="L16174">
        <f>I16174*J16174*(1-K16174)</f>
        <v/>
      </c>
      <c r="M16174">
        <f>VLOOKUP(F16174,Products!A:D,4,FALSE)*I16174</f>
        <v/>
      </c>
      <c r="N16174">
        <f>L16174-M16174</f>
        <v/>
      </c>
    </row>
    <row r="16175">
      <c r="A16175" t="inlineStr">
        <is>
          <t>T1016173</t>
        </is>
      </c>
      <c r="B16175" t="inlineStr">
        <is>
          <t>2024-12-25</t>
        </is>
      </c>
      <c r="C16175" t="inlineStr">
        <is>
          <t>S002</t>
        </is>
      </c>
      <c r="D16175" t="inlineStr">
        <is>
          <t>Store_002</t>
        </is>
      </c>
      <c r="E16175" t="inlineStr">
        <is>
          <t>South</t>
        </is>
      </c>
      <c r="F16175" t="inlineStr">
        <is>
          <t>P0085</t>
        </is>
      </c>
      <c r="G16175" t="inlineStr">
        <is>
          <t>Prod_0085</t>
        </is>
      </c>
      <c r="H16175" t="inlineStr">
        <is>
          <t>Food</t>
        </is>
      </c>
      <c r="I16175" t="n">
        <v>6</v>
      </c>
      <c r="J16175" t="n">
        <v>388.3</v>
      </c>
      <c r="K16175" t="n">
        <v>0</v>
      </c>
      <c r="L16175">
        <f>I16175*J16175*(1-K16175)</f>
        <v/>
      </c>
      <c r="M16175">
        <f>VLOOKUP(F16175,Products!A:D,4,FALSE)*I16175</f>
        <v/>
      </c>
      <c r="N16175">
        <f>L16175-M16175</f>
        <v/>
      </c>
    </row>
    <row r="16176">
      <c r="A16176" t="inlineStr">
        <is>
          <t>T1016174</t>
        </is>
      </c>
      <c r="B16176" t="inlineStr">
        <is>
          <t>2024-08-03</t>
        </is>
      </c>
      <c r="C16176" t="inlineStr">
        <is>
          <t>S044</t>
        </is>
      </c>
      <c r="D16176" t="inlineStr">
        <is>
          <t>Store_044</t>
        </is>
      </c>
      <c r="E16176" t="inlineStr">
        <is>
          <t>North</t>
        </is>
      </c>
      <c r="F16176" t="inlineStr">
        <is>
          <t>P0023</t>
        </is>
      </c>
      <c r="G16176" t="inlineStr">
        <is>
          <t>Prod_0023</t>
        </is>
      </c>
      <c r="H16176" t="inlineStr">
        <is>
          <t>Stationery</t>
        </is>
      </c>
      <c r="I16176" t="n">
        <v>6</v>
      </c>
      <c r="J16176" t="n">
        <v>146.64</v>
      </c>
      <c r="K16176" t="n">
        <v>0.05</v>
      </c>
      <c r="L16176">
        <f>I16176*J16176*(1-K16176)</f>
        <v/>
      </c>
      <c r="M16176">
        <f>VLOOKUP(F16176,Products!A:D,4,FALSE)*I16176</f>
        <v/>
      </c>
      <c r="N16176">
        <f>L16176-M16176</f>
        <v/>
      </c>
    </row>
    <row r="16177">
      <c r="A16177" t="inlineStr">
        <is>
          <t>T1016175</t>
        </is>
      </c>
      <c r="B16177" t="inlineStr">
        <is>
          <t>2024-07-01</t>
        </is>
      </c>
      <c r="C16177" t="inlineStr">
        <is>
          <t>S042</t>
        </is>
      </c>
      <c r="D16177" t="inlineStr">
        <is>
          <t>Store_042</t>
        </is>
      </c>
      <c r="E16177" t="inlineStr">
        <is>
          <t>Central</t>
        </is>
      </c>
      <c r="F16177" t="inlineStr">
        <is>
          <t>P0050</t>
        </is>
      </c>
      <c r="G16177" t="inlineStr">
        <is>
          <t>Prod_0050</t>
        </is>
      </c>
      <c r="H16177" t="inlineStr">
        <is>
          <t>Household</t>
        </is>
      </c>
      <c r="I16177" t="n">
        <v>5</v>
      </c>
      <c r="J16177" t="n">
        <v>658.45</v>
      </c>
      <c r="K16177" t="n">
        <v>0</v>
      </c>
      <c r="L16177">
        <f>I16177*J16177*(1-K16177)</f>
        <v/>
      </c>
      <c r="M16177">
        <f>VLOOKUP(F16177,Products!A:D,4,FALSE)*I16177</f>
        <v/>
      </c>
      <c r="N16177">
        <f>L16177-M16177</f>
        <v/>
      </c>
    </row>
    <row r="16178">
      <c r="A16178" t="inlineStr">
        <is>
          <t>T1016176</t>
        </is>
      </c>
      <c r="B16178" t="inlineStr">
        <is>
          <t>2024-01-19</t>
        </is>
      </c>
      <c r="C16178" t="inlineStr">
        <is>
          <t>S045</t>
        </is>
      </c>
      <c r="D16178" t="inlineStr">
        <is>
          <t>Store_045</t>
        </is>
      </c>
      <c r="E16178" t="inlineStr">
        <is>
          <t>East</t>
        </is>
      </c>
      <c r="F16178" t="inlineStr">
        <is>
          <t>P0089</t>
        </is>
      </c>
      <c r="G16178" t="inlineStr">
        <is>
          <t>Prod_0089</t>
        </is>
      </c>
      <c r="H16178" t="inlineStr">
        <is>
          <t>Stationery</t>
        </is>
      </c>
      <c r="I16178" t="n">
        <v>2</v>
      </c>
      <c r="J16178" t="n">
        <v>559.24</v>
      </c>
      <c r="K16178" t="n">
        <v>0</v>
      </c>
      <c r="L16178">
        <f>I16178*J16178*(1-K16178)</f>
        <v/>
      </c>
      <c r="M16178">
        <f>VLOOKUP(F16178,Products!A:D,4,FALSE)*I16178</f>
        <v/>
      </c>
      <c r="N16178">
        <f>L16178-M16178</f>
        <v/>
      </c>
    </row>
    <row r="16179">
      <c r="A16179" t="inlineStr">
        <is>
          <t>T1016177</t>
        </is>
      </c>
      <c r="B16179" t="inlineStr">
        <is>
          <t>2023-06-13</t>
        </is>
      </c>
      <c r="C16179" t="inlineStr">
        <is>
          <t>S036</t>
        </is>
      </c>
      <c r="D16179" t="inlineStr">
        <is>
          <t>Store_036</t>
        </is>
      </c>
      <c r="E16179" t="inlineStr">
        <is>
          <t>Central</t>
        </is>
      </c>
      <c r="F16179" t="inlineStr">
        <is>
          <t>P0174</t>
        </is>
      </c>
      <c r="G16179" t="inlineStr">
        <is>
          <t>Prod_0174</t>
        </is>
      </c>
      <c r="H16179" t="inlineStr">
        <is>
          <t>Food</t>
        </is>
      </c>
      <c r="I16179" t="n">
        <v>8</v>
      </c>
      <c r="J16179" t="n">
        <v>71.77</v>
      </c>
      <c r="K16179" t="n">
        <v>0</v>
      </c>
      <c r="L16179">
        <f>I16179*J16179*(1-K16179)</f>
        <v/>
      </c>
      <c r="M16179">
        <f>VLOOKUP(F16179,Products!A:D,4,FALSE)*I16179</f>
        <v/>
      </c>
      <c r="N16179">
        <f>L16179-M16179</f>
        <v/>
      </c>
    </row>
    <row r="16180">
      <c r="A16180" t="inlineStr">
        <is>
          <t>T1016178</t>
        </is>
      </c>
      <c r="B16180" t="inlineStr">
        <is>
          <t>2023-09-11</t>
        </is>
      </c>
      <c r="C16180" t="inlineStr">
        <is>
          <t>S025</t>
        </is>
      </c>
      <c r="D16180" t="inlineStr">
        <is>
          <t>Store_025</t>
        </is>
      </c>
      <c r="E16180" t="inlineStr">
        <is>
          <t>Central</t>
        </is>
      </c>
      <c r="F16180" t="inlineStr">
        <is>
          <t>P0190</t>
        </is>
      </c>
      <c r="G16180" t="inlineStr">
        <is>
          <t>Prod_0190</t>
        </is>
      </c>
      <c r="H16180" t="inlineStr">
        <is>
          <t>Household</t>
        </is>
      </c>
      <c r="I16180" t="n">
        <v>8</v>
      </c>
      <c r="J16180" t="n">
        <v>284.14</v>
      </c>
      <c r="K16180" t="n">
        <v>0.1</v>
      </c>
      <c r="L16180">
        <f>I16180*J16180*(1-K16180)</f>
        <v/>
      </c>
      <c r="M16180">
        <f>VLOOKUP(F16180,Products!A:D,4,FALSE)*I16180</f>
        <v/>
      </c>
      <c r="N16180">
        <f>L16180-M16180</f>
        <v/>
      </c>
    </row>
    <row r="16181">
      <c r="A16181" t="inlineStr">
        <is>
          <t>T1016179</t>
        </is>
      </c>
      <c r="B16181" t="inlineStr">
        <is>
          <t>2025-03-10</t>
        </is>
      </c>
      <c r="C16181" t="inlineStr">
        <is>
          <t>S009</t>
        </is>
      </c>
      <c r="D16181" t="inlineStr">
        <is>
          <t>Store_009</t>
        </is>
      </c>
      <c r="E16181" t="inlineStr">
        <is>
          <t>Central</t>
        </is>
      </c>
      <c r="F16181" t="inlineStr">
        <is>
          <t>P0100</t>
        </is>
      </c>
      <c r="G16181" t="inlineStr">
        <is>
          <t>Prod_0100</t>
        </is>
      </c>
      <c r="H16181" t="inlineStr">
        <is>
          <t>Household</t>
        </is>
      </c>
      <c r="I16181" t="n">
        <v>7</v>
      </c>
      <c r="J16181" t="n">
        <v>371.18</v>
      </c>
      <c r="K16181" t="n">
        <v>0</v>
      </c>
      <c r="L16181">
        <f>I16181*J16181*(1-K16181)</f>
        <v/>
      </c>
      <c r="M16181">
        <f>VLOOKUP(F16181,Products!A:D,4,FALSE)*I16181</f>
        <v/>
      </c>
      <c r="N16181">
        <f>L16181-M16181</f>
        <v/>
      </c>
    </row>
    <row r="16182">
      <c r="A16182" t="inlineStr">
        <is>
          <t>T1016180</t>
        </is>
      </c>
      <c r="B16182" t="inlineStr">
        <is>
          <t>2023-06-03</t>
        </is>
      </c>
      <c r="C16182" t="inlineStr">
        <is>
          <t>S028</t>
        </is>
      </c>
      <c r="D16182" t="inlineStr">
        <is>
          <t>Store_028</t>
        </is>
      </c>
      <c r="E16182" t="inlineStr">
        <is>
          <t>North</t>
        </is>
      </c>
      <c r="F16182" t="inlineStr">
        <is>
          <t>P0086</t>
        </is>
      </c>
      <c r="G16182" t="inlineStr">
        <is>
          <t>Prod_0086</t>
        </is>
      </c>
      <c r="H16182" t="inlineStr">
        <is>
          <t>Stationery</t>
        </is>
      </c>
      <c r="I16182" t="n">
        <v>9</v>
      </c>
      <c r="J16182" t="n">
        <v>790.4299999999999</v>
      </c>
      <c r="K16182" t="n">
        <v>0.1</v>
      </c>
      <c r="L16182">
        <f>I16182*J16182*(1-K16182)</f>
        <v/>
      </c>
      <c r="M16182">
        <f>VLOOKUP(F16182,Products!A:D,4,FALSE)*I16182</f>
        <v/>
      </c>
      <c r="N16182">
        <f>L16182-M16182</f>
        <v/>
      </c>
    </row>
    <row r="16183">
      <c r="A16183" t="inlineStr">
        <is>
          <t>T1016181</t>
        </is>
      </c>
      <c r="B16183" t="inlineStr">
        <is>
          <t>2025-05-19</t>
        </is>
      </c>
      <c r="C16183" t="inlineStr">
        <is>
          <t>S001</t>
        </is>
      </c>
      <c r="D16183" t="inlineStr">
        <is>
          <t>Store_001</t>
        </is>
      </c>
      <c r="E16183" t="inlineStr">
        <is>
          <t>West</t>
        </is>
      </c>
      <c r="F16183" t="inlineStr">
        <is>
          <t>P0135</t>
        </is>
      </c>
      <c r="G16183" t="inlineStr">
        <is>
          <t>Prod_0135</t>
        </is>
      </c>
      <c r="H16183" t="inlineStr">
        <is>
          <t>Food</t>
        </is>
      </c>
      <c r="I16183" t="n">
        <v>2</v>
      </c>
      <c r="J16183" t="n">
        <v>82.81</v>
      </c>
      <c r="K16183" t="n">
        <v>0</v>
      </c>
      <c r="L16183">
        <f>I16183*J16183*(1-K16183)</f>
        <v/>
      </c>
      <c r="M16183">
        <f>VLOOKUP(F16183,Products!A:D,4,FALSE)*I16183</f>
        <v/>
      </c>
      <c r="N16183">
        <f>L16183-M16183</f>
        <v/>
      </c>
    </row>
    <row r="16184">
      <c r="A16184" t="inlineStr">
        <is>
          <t>T1016182</t>
        </is>
      </c>
      <c r="B16184" t="inlineStr">
        <is>
          <t>2024-10-11</t>
        </is>
      </c>
      <c r="C16184" t="inlineStr">
        <is>
          <t>S010</t>
        </is>
      </c>
      <c r="D16184" t="inlineStr">
        <is>
          <t>Store_010</t>
        </is>
      </c>
      <c r="E16184" t="inlineStr">
        <is>
          <t>North</t>
        </is>
      </c>
      <c r="F16184" t="inlineStr">
        <is>
          <t>P0042</t>
        </is>
      </c>
      <c r="G16184" t="inlineStr">
        <is>
          <t>Prod_0042</t>
        </is>
      </c>
      <c r="H16184" t="inlineStr">
        <is>
          <t>Electronics</t>
        </is>
      </c>
      <c r="I16184" t="n">
        <v>2</v>
      </c>
      <c r="J16184" t="n">
        <v>785.28</v>
      </c>
      <c r="K16184" t="n">
        <v>0.2</v>
      </c>
      <c r="L16184">
        <f>I16184*J16184*(1-K16184)</f>
        <v/>
      </c>
      <c r="M16184">
        <f>VLOOKUP(F16184,Products!A:D,4,FALSE)*I16184</f>
        <v/>
      </c>
      <c r="N16184">
        <f>L16184-M16184</f>
        <v/>
      </c>
    </row>
    <row r="16185">
      <c r="A16185" t="inlineStr">
        <is>
          <t>T1016183</t>
        </is>
      </c>
      <c r="B16185" t="inlineStr">
        <is>
          <t>2024-01-13</t>
        </is>
      </c>
      <c r="C16185" t="inlineStr">
        <is>
          <t>S043</t>
        </is>
      </c>
      <c r="D16185" t="inlineStr">
        <is>
          <t>Store_043</t>
        </is>
      </c>
      <c r="E16185" t="inlineStr">
        <is>
          <t>East</t>
        </is>
      </c>
      <c r="F16185" t="inlineStr">
        <is>
          <t>P0017</t>
        </is>
      </c>
      <c r="G16185" t="inlineStr">
        <is>
          <t>Prod_0017</t>
        </is>
      </c>
      <c r="H16185" t="inlineStr">
        <is>
          <t>Food</t>
        </is>
      </c>
      <c r="I16185" t="n">
        <v>8</v>
      </c>
      <c r="J16185" t="n">
        <v>587.49</v>
      </c>
      <c r="K16185" t="n">
        <v>0.15</v>
      </c>
      <c r="L16185">
        <f>I16185*J16185*(1-K16185)</f>
        <v/>
      </c>
      <c r="M16185">
        <f>VLOOKUP(F16185,Products!A:D,4,FALSE)*I16185</f>
        <v/>
      </c>
      <c r="N16185">
        <f>L16185-M16185</f>
        <v/>
      </c>
    </row>
    <row r="16186">
      <c r="A16186" t="inlineStr">
        <is>
          <t>T1016184</t>
        </is>
      </c>
      <c r="B16186" t="inlineStr">
        <is>
          <t>2023-04-15</t>
        </is>
      </c>
      <c r="C16186" t="inlineStr">
        <is>
          <t>S047</t>
        </is>
      </c>
      <c r="D16186" t="inlineStr">
        <is>
          <t>Store_047</t>
        </is>
      </c>
      <c r="E16186" t="inlineStr">
        <is>
          <t>North</t>
        </is>
      </c>
      <c r="F16186" t="inlineStr">
        <is>
          <t>P0065</t>
        </is>
      </c>
      <c r="G16186" t="inlineStr">
        <is>
          <t>Prod_0065</t>
        </is>
      </c>
      <c r="H16186" t="inlineStr">
        <is>
          <t>Beverages</t>
        </is>
      </c>
      <c r="I16186" t="n">
        <v>2</v>
      </c>
      <c r="J16186" t="n">
        <v>177.56</v>
      </c>
      <c r="K16186" t="n">
        <v>0</v>
      </c>
      <c r="L16186">
        <f>I16186*J16186*(1-K16186)</f>
        <v/>
      </c>
      <c r="M16186">
        <f>VLOOKUP(F16186,Products!A:D,4,FALSE)*I16186</f>
        <v/>
      </c>
      <c r="N16186">
        <f>L16186-M16186</f>
        <v/>
      </c>
    </row>
    <row r="16187">
      <c r="A16187" t="inlineStr">
        <is>
          <t>T1016185</t>
        </is>
      </c>
      <c r="B16187" t="inlineStr">
        <is>
          <t>2023-05-13</t>
        </is>
      </c>
      <c r="C16187" t="inlineStr">
        <is>
          <t>S024</t>
        </is>
      </c>
      <c r="D16187" t="inlineStr">
        <is>
          <t>Store_024</t>
        </is>
      </c>
      <c r="E16187" t="inlineStr">
        <is>
          <t>South</t>
        </is>
      </c>
      <c r="F16187" t="inlineStr">
        <is>
          <t>P0085</t>
        </is>
      </c>
      <c r="G16187" t="inlineStr">
        <is>
          <t>Prod_0085</t>
        </is>
      </c>
      <c r="H16187" t="inlineStr">
        <is>
          <t>Food</t>
        </is>
      </c>
      <c r="I16187" t="n">
        <v>5</v>
      </c>
      <c r="J16187" t="n">
        <v>482.4</v>
      </c>
      <c r="K16187" t="n">
        <v>0.15</v>
      </c>
      <c r="L16187">
        <f>I16187*J16187*(1-K16187)</f>
        <v/>
      </c>
      <c r="M16187">
        <f>VLOOKUP(F16187,Products!A:D,4,FALSE)*I16187</f>
        <v/>
      </c>
      <c r="N16187">
        <f>L16187-M16187</f>
        <v/>
      </c>
    </row>
    <row r="16188">
      <c r="A16188" t="inlineStr">
        <is>
          <t>T1016186</t>
        </is>
      </c>
      <c r="B16188" t="inlineStr">
        <is>
          <t>2024-09-22</t>
        </is>
      </c>
      <c r="C16188" t="inlineStr">
        <is>
          <t>S018</t>
        </is>
      </c>
      <c r="D16188" t="inlineStr">
        <is>
          <t>Store_018</t>
        </is>
      </c>
      <c r="E16188" t="inlineStr">
        <is>
          <t>South</t>
        </is>
      </c>
      <c r="F16188" t="inlineStr">
        <is>
          <t>P0084</t>
        </is>
      </c>
      <c r="G16188" t="inlineStr">
        <is>
          <t>Prod_0084</t>
        </is>
      </c>
      <c r="H16188" t="inlineStr">
        <is>
          <t>Beverages</t>
        </is>
      </c>
      <c r="I16188" t="n">
        <v>4</v>
      </c>
      <c r="J16188" t="n">
        <v>864.73</v>
      </c>
      <c r="K16188" t="n">
        <v>0</v>
      </c>
      <c r="L16188">
        <f>I16188*J16188*(1-K16188)</f>
        <v/>
      </c>
      <c r="M16188">
        <f>VLOOKUP(F16188,Products!A:D,4,FALSE)*I16188</f>
        <v/>
      </c>
      <c r="N16188">
        <f>L16188-M16188</f>
        <v/>
      </c>
    </row>
    <row r="16189">
      <c r="A16189" t="inlineStr">
        <is>
          <t>T1016187</t>
        </is>
      </c>
      <c r="B16189" t="inlineStr">
        <is>
          <t>2023-05-17</t>
        </is>
      </c>
      <c r="C16189" t="inlineStr">
        <is>
          <t>S033</t>
        </is>
      </c>
      <c r="D16189" t="inlineStr">
        <is>
          <t>Store_033</t>
        </is>
      </c>
      <c r="E16189" t="inlineStr">
        <is>
          <t>North</t>
        </is>
      </c>
      <c r="F16189" t="inlineStr">
        <is>
          <t>P0101</t>
        </is>
      </c>
      <c r="G16189" t="inlineStr">
        <is>
          <t>Prod_0101</t>
        </is>
      </c>
      <c r="H16189" t="inlineStr">
        <is>
          <t>Food</t>
        </is>
      </c>
      <c r="I16189" t="n">
        <v>2</v>
      </c>
      <c r="J16189" t="n">
        <v>67.22</v>
      </c>
      <c r="K16189" t="n">
        <v>0</v>
      </c>
      <c r="L16189">
        <f>I16189*J16189*(1-K16189)</f>
        <v/>
      </c>
      <c r="M16189">
        <f>VLOOKUP(F16189,Products!A:D,4,FALSE)*I16189</f>
        <v/>
      </c>
      <c r="N16189">
        <f>L16189-M16189</f>
        <v/>
      </c>
    </row>
    <row r="16190">
      <c r="A16190" t="inlineStr">
        <is>
          <t>T1016188</t>
        </is>
      </c>
      <c r="B16190" t="inlineStr">
        <is>
          <t>2023-01-21</t>
        </is>
      </c>
      <c r="C16190" t="inlineStr">
        <is>
          <t>S026</t>
        </is>
      </c>
      <c r="D16190" t="inlineStr">
        <is>
          <t>Store_026</t>
        </is>
      </c>
      <c r="E16190" t="inlineStr">
        <is>
          <t>North</t>
        </is>
      </c>
      <c r="F16190" t="inlineStr">
        <is>
          <t>P0111</t>
        </is>
      </c>
      <c r="G16190" t="inlineStr">
        <is>
          <t>Prod_0111</t>
        </is>
      </c>
      <c r="H16190" t="inlineStr">
        <is>
          <t>Clothing</t>
        </is>
      </c>
      <c r="I16190" t="n">
        <v>2</v>
      </c>
      <c r="J16190" t="n">
        <v>467.53</v>
      </c>
      <c r="K16190" t="n">
        <v>0</v>
      </c>
      <c r="L16190">
        <f>I16190*J16190*(1-K16190)</f>
        <v/>
      </c>
      <c r="M16190">
        <f>VLOOKUP(F16190,Products!A:D,4,FALSE)*I16190</f>
        <v/>
      </c>
      <c r="N16190">
        <f>L16190-M16190</f>
        <v/>
      </c>
    </row>
    <row r="16191">
      <c r="A16191" t="inlineStr">
        <is>
          <t>T1016189</t>
        </is>
      </c>
      <c r="B16191" t="inlineStr">
        <is>
          <t>2023-08-09</t>
        </is>
      </c>
      <c r="C16191" t="inlineStr">
        <is>
          <t>S010</t>
        </is>
      </c>
      <c r="D16191" t="inlineStr">
        <is>
          <t>Store_010</t>
        </is>
      </c>
      <c r="E16191" t="inlineStr">
        <is>
          <t>North</t>
        </is>
      </c>
      <c r="F16191" t="inlineStr">
        <is>
          <t>P0076</t>
        </is>
      </c>
      <c r="G16191" t="inlineStr">
        <is>
          <t>Prod_0076</t>
        </is>
      </c>
      <c r="H16191" t="inlineStr">
        <is>
          <t>Clothing</t>
        </is>
      </c>
      <c r="I16191" t="n">
        <v>3</v>
      </c>
      <c r="J16191" t="n">
        <v>406.66</v>
      </c>
      <c r="K16191" t="n">
        <v>0.05</v>
      </c>
      <c r="L16191">
        <f>I16191*J16191*(1-K16191)</f>
        <v/>
      </c>
      <c r="M16191">
        <f>VLOOKUP(F16191,Products!A:D,4,FALSE)*I16191</f>
        <v/>
      </c>
      <c r="N16191">
        <f>L16191-M16191</f>
        <v/>
      </c>
    </row>
    <row r="16192">
      <c r="A16192" t="inlineStr">
        <is>
          <t>T1016190</t>
        </is>
      </c>
      <c r="B16192" t="inlineStr">
        <is>
          <t>2023-06-16</t>
        </is>
      </c>
      <c r="C16192" t="inlineStr">
        <is>
          <t>S047</t>
        </is>
      </c>
      <c r="D16192" t="inlineStr">
        <is>
          <t>Store_047</t>
        </is>
      </c>
      <c r="E16192" t="inlineStr">
        <is>
          <t>North</t>
        </is>
      </c>
      <c r="F16192" t="inlineStr">
        <is>
          <t>P0065</t>
        </is>
      </c>
      <c r="G16192" t="inlineStr">
        <is>
          <t>Prod_0065</t>
        </is>
      </c>
      <c r="H16192" t="inlineStr">
        <is>
          <t>Beverages</t>
        </is>
      </c>
      <c r="I16192" t="n">
        <v>1</v>
      </c>
      <c r="J16192" t="n">
        <v>166.73</v>
      </c>
      <c r="K16192" t="n">
        <v>0.05</v>
      </c>
      <c r="L16192">
        <f>I16192*J16192*(1-K16192)</f>
        <v/>
      </c>
      <c r="M16192">
        <f>VLOOKUP(F16192,Products!A:D,4,FALSE)*I16192</f>
        <v/>
      </c>
      <c r="N16192">
        <f>L16192-M16192</f>
        <v/>
      </c>
    </row>
    <row r="16193">
      <c r="A16193" t="inlineStr">
        <is>
          <t>T1016191</t>
        </is>
      </c>
      <c r="B16193" t="inlineStr">
        <is>
          <t>2023-01-11</t>
        </is>
      </c>
      <c r="C16193" t="inlineStr">
        <is>
          <t>S028</t>
        </is>
      </c>
      <c r="D16193" t="inlineStr">
        <is>
          <t>Store_028</t>
        </is>
      </c>
      <c r="E16193" t="inlineStr">
        <is>
          <t>North</t>
        </is>
      </c>
      <c r="F16193" t="inlineStr">
        <is>
          <t>P0075</t>
        </is>
      </c>
      <c r="G16193" t="inlineStr">
        <is>
          <t>Prod_0075</t>
        </is>
      </c>
      <c r="H16193" t="inlineStr">
        <is>
          <t>Beverages</t>
        </is>
      </c>
      <c r="I16193" t="n">
        <v>4</v>
      </c>
      <c r="J16193" t="n">
        <v>967.29</v>
      </c>
      <c r="K16193" t="n">
        <v>0.2</v>
      </c>
      <c r="L16193">
        <f>I16193*J16193*(1-K16193)</f>
        <v/>
      </c>
      <c r="M16193">
        <f>VLOOKUP(F16193,Products!A:D,4,FALSE)*I16193</f>
        <v/>
      </c>
      <c r="N16193">
        <f>L16193-M16193</f>
        <v/>
      </c>
    </row>
    <row r="16194">
      <c r="A16194" t="inlineStr">
        <is>
          <t>T1016192</t>
        </is>
      </c>
      <c r="B16194" t="inlineStr">
        <is>
          <t>2024-05-12</t>
        </is>
      </c>
      <c r="C16194" t="inlineStr">
        <is>
          <t>S046</t>
        </is>
      </c>
      <c r="D16194" t="inlineStr">
        <is>
          <t>Store_046</t>
        </is>
      </c>
      <c r="E16194" t="inlineStr">
        <is>
          <t>South</t>
        </is>
      </c>
      <c r="F16194" t="inlineStr">
        <is>
          <t>P0113</t>
        </is>
      </c>
      <c r="G16194" t="inlineStr">
        <is>
          <t>Prod_0113</t>
        </is>
      </c>
      <c r="H16194" t="inlineStr">
        <is>
          <t>Toys</t>
        </is>
      </c>
      <c r="I16194" t="n">
        <v>5</v>
      </c>
      <c r="J16194" t="n">
        <v>524.78</v>
      </c>
      <c r="K16194" t="n">
        <v>0.1</v>
      </c>
      <c r="L16194">
        <f>I16194*J16194*(1-K16194)</f>
        <v/>
      </c>
      <c r="M16194">
        <f>VLOOKUP(F16194,Products!A:D,4,FALSE)*I16194</f>
        <v/>
      </c>
      <c r="N16194">
        <f>L16194-M16194</f>
        <v/>
      </c>
    </row>
    <row r="16195">
      <c r="A16195" t="inlineStr">
        <is>
          <t>T1016193</t>
        </is>
      </c>
      <c r="B16195" t="inlineStr">
        <is>
          <t>2024-06-29</t>
        </is>
      </c>
      <c r="C16195" t="inlineStr">
        <is>
          <t>S049</t>
        </is>
      </c>
      <c r="D16195" t="inlineStr">
        <is>
          <t>Store_049</t>
        </is>
      </c>
      <c r="E16195" t="inlineStr">
        <is>
          <t>North</t>
        </is>
      </c>
      <c r="F16195" t="inlineStr">
        <is>
          <t>P0096</t>
        </is>
      </c>
      <c r="G16195" t="inlineStr">
        <is>
          <t>Prod_0096</t>
        </is>
      </c>
      <c r="H16195" t="inlineStr">
        <is>
          <t>Beverages</t>
        </is>
      </c>
      <c r="I16195" t="n">
        <v>3</v>
      </c>
      <c r="J16195" t="n">
        <v>412.85</v>
      </c>
      <c r="K16195" t="n">
        <v>0</v>
      </c>
      <c r="L16195">
        <f>I16195*J16195*(1-K16195)</f>
        <v/>
      </c>
      <c r="M16195">
        <f>VLOOKUP(F16195,Products!A:D,4,FALSE)*I16195</f>
        <v/>
      </c>
      <c r="N16195">
        <f>L16195-M16195</f>
        <v/>
      </c>
    </row>
    <row r="16196">
      <c r="A16196" t="inlineStr">
        <is>
          <t>T1016194</t>
        </is>
      </c>
      <c r="B16196" t="inlineStr">
        <is>
          <t>2024-05-28</t>
        </is>
      </c>
      <c r="C16196" t="inlineStr">
        <is>
          <t>S004</t>
        </is>
      </c>
      <c r="D16196" t="inlineStr">
        <is>
          <t>Store_004</t>
        </is>
      </c>
      <c r="E16196" t="inlineStr">
        <is>
          <t>Central</t>
        </is>
      </c>
      <c r="F16196" t="inlineStr">
        <is>
          <t>P0106</t>
        </is>
      </c>
      <c r="G16196" t="inlineStr">
        <is>
          <t>Prod_0106</t>
        </is>
      </c>
      <c r="H16196" t="inlineStr">
        <is>
          <t>Electronics</t>
        </is>
      </c>
      <c r="I16196" t="n">
        <v>9</v>
      </c>
      <c r="J16196" t="n">
        <v>993.73</v>
      </c>
      <c r="K16196" t="n">
        <v>0</v>
      </c>
      <c r="L16196">
        <f>I16196*J16196*(1-K16196)</f>
        <v/>
      </c>
      <c r="M16196">
        <f>VLOOKUP(F16196,Products!A:D,4,FALSE)*I16196</f>
        <v/>
      </c>
      <c r="N16196">
        <f>L16196-M16196</f>
        <v/>
      </c>
    </row>
    <row r="16197">
      <c r="A16197" t="inlineStr">
        <is>
          <t>T1016195</t>
        </is>
      </c>
      <c r="B16197" t="inlineStr">
        <is>
          <t>2023-10-09</t>
        </is>
      </c>
      <c r="C16197" t="inlineStr">
        <is>
          <t>S034</t>
        </is>
      </c>
      <c r="D16197" t="inlineStr">
        <is>
          <t>Store_034</t>
        </is>
      </c>
      <c r="E16197" t="inlineStr">
        <is>
          <t>Central</t>
        </is>
      </c>
      <c r="F16197" t="inlineStr">
        <is>
          <t>P0136</t>
        </is>
      </c>
      <c r="G16197" t="inlineStr">
        <is>
          <t>Prod_0136</t>
        </is>
      </c>
      <c r="H16197" t="inlineStr">
        <is>
          <t>Beverages</t>
        </is>
      </c>
      <c r="I16197" t="n">
        <v>8</v>
      </c>
      <c r="J16197" t="n">
        <v>196.48</v>
      </c>
      <c r="K16197" t="n">
        <v>0</v>
      </c>
      <c r="L16197">
        <f>I16197*J16197*(1-K16197)</f>
        <v/>
      </c>
      <c r="M16197">
        <f>VLOOKUP(F16197,Products!A:D,4,FALSE)*I16197</f>
        <v/>
      </c>
      <c r="N16197">
        <f>L16197-M16197</f>
        <v/>
      </c>
    </row>
    <row r="16198">
      <c r="A16198" t="inlineStr">
        <is>
          <t>T1016196</t>
        </is>
      </c>
      <c r="B16198" t="inlineStr">
        <is>
          <t>2025-01-25</t>
        </is>
      </c>
      <c r="C16198" t="inlineStr">
        <is>
          <t>S006</t>
        </is>
      </c>
      <c r="D16198" t="inlineStr">
        <is>
          <t>Store_006</t>
        </is>
      </c>
      <c r="E16198" t="inlineStr">
        <is>
          <t>East</t>
        </is>
      </c>
      <c r="F16198" t="inlineStr">
        <is>
          <t>P0128</t>
        </is>
      </c>
      <c r="G16198" t="inlineStr">
        <is>
          <t>Prod_0128</t>
        </is>
      </c>
      <c r="H16198" t="inlineStr">
        <is>
          <t>Toys</t>
        </is>
      </c>
      <c r="I16198" t="n">
        <v>3</v>
      </c>
      <c r="J16198" t="n">
        <v>162.77</v>
      </c>
      <c r="K16198" t="n">
        <v>0</v>
      </c>
      <c r="L16198">
        <f>I16198*J16198*(1-K16198)</f>
        <v/>
      </c>
      <c r="M16198">
        <f>VLOOKUP(F16198,Products!A:D,4,FALSE)*I16198</f>
        <v/>
      </c>
      <c r="N16198">
        <f>L16198-M16198</f>
        <v/>
      </c>
    </row>
    <row r="16199">
      <c r="A16199" t="inlineStr">
        <is>
          <t>T1016197</t>
        </is>
      </c>
      <c r="B16199" t="inlineStr">
        <is>
          <t>2025-09-18</t>
        </is>
      </c>
      <c r="C16199" t="inlineStr">
        <is>
          <t>S006</t>
        </is>
      </c>
      <c r="D16199" t="inlineStr">
        <is>
          <t>Store_006</t>
        </is>
      </c>
      <c r="E16199" t="inlineStr">
        <is>
          <t>East</t>
        </is>
      </c>
      <c r="F16199" t="inlineStr">
        <is>
          <t>P0193</t>
        </is>
      </c>
      <c r="G16199" t="inlineStr">
        <is>
          <t>Prod_0193</t>
        </is>
      </c>
      <c r="H16199" t="inlineStr">
        <is>
          <t>Food</t>
        </is>
      </c>
      <c r="I16199" t="n">
        <v>8</v>
      </c>
      <c r="J16199" t="n">
        <v>666.0599999999999</v>
      </c>
      <c r="K16199" t="n">
        <v>0.05</v>
      </c>
      <c r="L16199">
        <f>I16199*J16199*(1-K16199)</f>
        <v/>
      </c>
      <c r="M16199">
        <f>VLOOKUP(F16199,Products!A:D,4,FALSE)*I16199</f>
        <v/>
      </c>
      <c r="N16199">
        <f>L16199-M16199</f>
        <v/>
      </c>
    </row>
    <row r="16200">
      <c r="A16200" t="inlineStr">
        <is>
          <t>T1016198</t>
        </is>
      </c>
      <c r="B16200" t="inlineStr">
        <is>
          <t>2025-01-05</t>
        </is>
      </c>
      <c r="C16200" t="inlineStr">
        <is>
          <t>S040</t>
        </is>
      </c>
      <c r="D16200" t="inlineStr">
        <is>
          <t>Store_040</t>
        </is>
      </c>
      <c r="E16200" t="inlineStr">
        <is>
          <t>Central</t>
        </is>
      </c>
      <c r="F16200" t="inlineStr">
        <is>
          <t>P0126</t>
        </is>
      </c>
      <c r="G16200" t="inlineStr">
        <is>
          <t>Prod_0126</t>
        </is>
      </c>
      <c r="H16200" t="inlineStr">
        <is>
          <t>Toys</t>
        </is>
      </c>
      <c r="I16200" t="n">
        <v>3</v>
      </c>
      <c r="J16200" t="n">
        <v>399.67</v>
      </c>
      <c r="K16200" t="n">
        <v>0</v>
      </c>
      <c r="L16200">
        <f>I16200*J16200*(1-K16200)</f>
        <v/>
      </c>
      <c r="M16200">
        <f>VLOOKUP(F16200,Products!A:D,4,FALSE)*I16200</f>
        <v/>
      </c>
      <c r="N16200">
        <f>L16200-M16200</f>
        <v/>
      </c>
    </row>
    <row r="16201">
      <c r="A16201" t="inlineStr">
        <is>
          <t>T1016199</t>
        </is>
      </c>
      <c r="B16201" t="inlineStr">
        <is>
          <t>2024-09-11</t>
        </is>
      </c>
      <c r="C16201" t="inlineStr">
        <is>
          <t>S014</t>
        </is>
      </c>
      <c r="D16201" t="inlineStr">
        <is>
          <t>Store_014</t>
        </is>
      </c>
      <c r="E16201" t="inlineStr">
        <is>
          <t>West</t>
        </is>
      </c>
      <c r="F16201" t="inlineStr">
        <is>
          <t>P0190</t>
        </is>
      </c>
      <c r="G16201" t="inlineStr">
        <is>
          <t>Prod_0190</t>
        </is>
      </c>
      <c r="H16201" t="inlineStr">
        <is>
          <t>Household</t>
        </is>
      </c>
      <c r="I16201" t="n">
        <v>3</v>
      </c>
      <c r="J16201" t="n">
        <v>281.58</v>
      </c>
      <c r="K16201" t="n">
        <v>0.05</v>
      </c>
      <c r="L16201">
        <f>I16201*J16201*(1-K16201)</f>
        <v/>
      </c>
      <c r="M16201">
        <f>VLOOKUP(F16201,Products!A:D,4,FALSE)*I16201</f>
        <v/>
      </c>
      <c r="N16201">
        <f>L16201-M16201</f>
        <v/>
      </c>
    </row>
    <row r="16202">
      <c r="A16202" t="inlineStr">
        <is>
          <t>T1016200</t>
        </is>
      </c>
      <c r="B16202" t="inlineStr">
        <is>
          <t>2024-11-12</t>
        </is>
      </c>
      <c r="C16202" t="inlineStr">
        <is>
          <t>S018</t>
        </is>
      </c>
      <c r="D16202" t="inlineStr">
        <is>
          <t>Store_018</t>
        </is>
      </c>
      <c r="E16202" t="inlineStr">
        <is>
          <t>South</t>
        </is>
      </c>
      <c r="F16202" t="inlineStr">
        <is>
          <t>P0012</t>
        </is>
      </c>
      <c r="G16202" t="inlineStr">
        <is>
          <t>Prod_0012</t>
        </is>
      </c>
      <c r="H16202" t="inlineStr">
        <is>
          <t>Food</t>
        </is>
      </c>
      <c r="I16202" t="n">
        <v>4</v>
      </c>
      <c r="J16202" t="n">
        <v>700.21</v>
      </c>
      <c r="K16202" t="n">
        <v>0.05</v>
      </c>
      <c r="L16202">
        <f>I16202*J16202*(1-K16202)</f>
        <v/>
      </c>
      <c r="M16202">
        <f>VLOOKUP(F16202,Products!A:D,4,FALSE)*I16202</f>
        <v/>
      </c>
      <c r="N16202">
        <f>L16202-M16202</f>
        <v/>
      </c>
    </row>
    <row r="16203">
      <c r="A16203" t="inlineStr">
        <is>
          <t>T1016201</t>
        </is>
      </c>
      <c r="B16203" t="inlineStr">
        <is>
          <t>2024-02-26</t>
        </is>
      </c>
      <c r="C16203" t="inlineStr">
        <is>
          <t>S004</t>
        </is>
      </c>
      <c r="D16203" t="inlineStr">
        <is>
          <t>Store_004</t>
        </is>
      </c>
      <c r="E16203" t="inlineStr">
        <is>
          <t>Central</t>
        </is>
      </c>
      <c r="F16203" t="inlineStr">
        <is>
          <t>P0058</t>
        </is>
      </c>
      <c r="G16203" t="inlineStr">
        <is>
          <t>Prod_0058</t>
        </is>
      </c>
      <c r="H16203" t="inlineStr">
        <is>
          <t>Stationery</t>
        </is>
      </c>
      <c r="I16203" t="n">
        <v>2</v>
      </c>
      <c r="J16203" t="n">
        <v>482.67</v>
      </c>
      <c r="K16203" t="n">
        <v>0.1</v>
      </c>
      <c r="L16203">
        <f>I16203*J16203*(1-K16203)</f>
        <v/>
      </c>
      <c r="M16203">
        <f>VLOOKUP(F16203,Products!A:D,4,FALSE)*I16203</f>
        <v/>
      </c>
      <c r="N16203">
        <f>L16203-M16203</f>
        <v/>
      </c>
    </row>
    <row r="16204">
      <c r="A16204" t="inlineStr">
        <is>
          <t>T1016202</t>
        </is>
      </c>
      <c r="B16204" t="inlineStr">
        <is>
          <t>2023-04-19</t>
        </is>
      </c>
      <c r="C16204" t="inlineStr">
        <is>
          <t>S039</t>
        </is>
      </c>
      <c r="D16204" t="inlineStr">
        <is>
          <t>Store_039</t>
        </is>
      </c>
      <c r="E16204" t="inlineStr">
        <is>
          <t>North</t>
        </is>
      </c>
      <c r="F16204" t="inlineStr">
        <is>
          <t>P0099</t>
        </is>
      </c>
      <c r="G16204" t="inlineStr">
        <is>
          <t>Prod_0099</t>
        </is>
      </c>
      <c r="H16204" t="inlineStr">
        <is>
          <t>Beverages</t>
        </is>
      </c>
      <c r="I16204" t="n">
        <v>6</v>
      </c>
      <c r="J16204" t="n">
        <v>138.48</v>
      </c>
      <c r="K16204" t="n">
        <v>0</v>
      </c>
      <c r="L16204">
        <f>I16204*J16204*(1-K16204)</f>
        <v/>
      </c>
      <c r="M16204">
        <f>VLOOKUP(F16204,Products!A:D,4,FALSE)*I16204</f>
        <v/>
      </c>
      <c r="N16204">
        <f>L16204-M16204</f>
        <v/>
      </c>
    </row>
    <row r="16205">
      <c r="A16205" t="inlineStr">
        <is>
          <t>T1016203</t>
        </is>
      </c>
      <c r="B16205" t="inlineStr">
        <is>
          <t>2023-08-29</t>
        </is>
      </c>
      <c r="C16205" t="inlineStr">
        <is>
          <t>S030</t>
        </is>
      </c>
      <c r="D16205" t="inlineStr">
        <is>
          <t>Store_030</t>
        </is>
      </c>
      <c r="E16205" t="inlineStr">
        <is>
          <t>North</t>
        </is>
      </c>
      <c r="F16205" t="inlineStr">
        <is>
          <t>P0037</t>
        </is>
      </c>
      <c r="G16205" t="inlineStr">
        <is>
          <t>Prod_0037</t>
        </is>
      </c>
      <c r="H16205" t="inlineStr">
        <is>
          <t>Stationery</t>
        </is>
      </c>
      <c r="I16205" t="n">
        <v>1</v>
      </c>
      <c r="J16205" t="n">
        <v>363.02</v>
      </c>
      <c r="K16205" t="n">
        <v>0.05</v>
      </c>
      <c r="L16205">
        <f>I16205*J16205*(1-K16205)</f>
        <v/>
      </c>
      <c r="M16205">
        <f>VLOOKUP(F16205,Products!A:D,4,FALSE)*I16205</f>
        <v/>
      </c>
      <c r="N16205">
        <f>L16205-M16205</f>
        <v/>
      </c>
    </row>
    <row r="16206">
      <c r="A16206" t="inlineStr">
        <is>
          <t>T1016204</t>
        </is>
      </c>
      <c r="B16206" t="inlineStr">
        <is>
          <t>2025-02-23</t>
        </is>
      </c>
      <c r="C16206" t="inlineStr">
        <is>
          <t>S008</t>
        </is>
      </c>
      <c r="D16206" t="inlineStr">
        <is>
          <t>Store_008</t>
        </is>
      </c>
      <c r="E16206" t="inlineStr">
        <is>
          <t>East</t>
        </is>
      </c>
      <c r="F16206" t="inlineStr">
        <is>
          <t>P0034</t>
        </is>
      </c>
      <c r="G16206" t="inlineStr">
        <is>
          <t>Prod_0034</t>
        </is>
      </c>
      <c r="H16206" t="inlineStr">
        <is>
          <t>Toys</t>
        </is>
      </c>
      <c r="I16206" t="n">
        <v>7</v>
      </c>
      <c r="J16206" t="n">
        <v>669.3099999999999</v>
      </c>
      <c r="K16206" t="n">
        <v>0</v>
      </c>
      <c r="L16206">
        <f>I16206*J16206*(1-K16206)</f>
        <v/>
      </c>
      <c r="M16206">
        <f>VLOOKUP(F16206,Products!A:D,4,FALSE)*I16206</f>
        <v/>
      </c>
      <c r="N16206">
        <f>L16206-M16206</f>
        <v/>
      </c>
    </row>
    <row r="16207">
      <c r="A16207" t="inlineStr">
        <is>
          <t>T1016205</t>
        </is>
      </c>
      <c r="B16207" t="inlineStr">
        <is>
          <t>2024-11-30</t>
        </is>
      </c>
      <c r="C16207" t="inlineStr">
        <is>
          <t>S011</t>
        </is>
      </c>
      <c r="D16207" t="inlineStr">
        <is>
          <t>Store_011</t>
        </is>
      </c>
      <c r="E16207" t="inlineStr">
        <is>
          <t>South</t>
        </is>
      </c>
      <c r="F16207" t="inlineStr">
        <is>
          <t>P0061</t>
        </is>
      </c>
      <c r="G16207" t="inlineStr">
        <is>
          <t>Prod_0061</t>
        </is>
      </c>
      <c r="H16207" t="inlineStr">
        <is>
          <t>Beverages</t>
        </is>
      </c>
      <c r="I16207" t="n">
        <v>1</v>
      </c>
      <c r="J16207" t="n">
        <v>51.67</v>
      </c>
      <c r="K16207" t="n">
        <v>0.1</v>
      </c>
      <c r="L16207">
        <f>I16207*J16207*(1-K16207)</f>
        <v/>
      </c>
      <c r="M16207">
        <f>VLOOKUP(F16207,Products!A:D,4,FALSE)*I16207</f>
        <v/>
      </c>
      <c r="N16207">
        <f>L16207-M16207</f>
        <v/>
      </c>
    </row>
    <row r="16208">
      <c r="A16208" t="inlineStr">
        <is>
          <t>T1016206</t>
        </is>
      </c>
      <c r="B16208" t="inlineStr">
        <is>
          <t>2023-02-20</t>
        </is>
      </c>
      <c r="C16208" t="inlineStr">
        <is>
          <t>S024</t>
        </is>
      </c>
      <c r="D16208" t="inlineStr">
        <is>
          <t>Store_024</t>
        </is>
      </c>
      <c r="E16208" t="inlineStr">
        <is>
          <t>South</t>
        </is>
      </c>
      <c r="F16208" t="inlineStr">
        <is>
          <t>P0186</t>
        </is>
      </c>
      <c r="G16208" t="inlineStr">
        <is>
          <t>Prod_0186</t>
        </is>
      </c>
      <c r="H16208" t="inlineStr">
        <is>
          <t>Household</t>
        </is>
      </c>
      <c r="I16208" t="n">
        <v>2</v>
      </c>
      <c r="J16208" t="n">
        <v>845.24</v>
      </c>
      <c r="K16208" t="n">
        <v>0.15</v>
      </c>
      <c r="L16208">
        <f>I16208*J16208*(1-K16208)</f>
        <v/>
      </c>
      <c r="M16208">
        <f>VLOOKUP(F16208,Products!A:D,4,FALSE)*I16208</f>
        <v/>
      </c>
      <c r="N16208">
        <f>L16208-M16208</f>
        <v/>
      </c>
    </row>
    <row r="16209">
      <c r="A16209" t="inlineStr">
        <is>
          <t>T1016207</t>
        </is>
      </c>
      <c r="B16209" t="inlineStr">
        <is>
          <t>2024-10-19</t>
        </is>
      </c>
      <c r="C16209" t="inlineStr">
        <is>
          <t>S004</t>
        </is>
      </c>
      <c r="D16209" t="inlineStr">
        <is>
          <t>Store_004</t>
        </is>
      </c>
      <c r="E16209" t="inlineStr">
        <is>
          <t>Central</t>
        </is>
      </c>
      <c r="F16209" t="inlineStr">
        <is>
          <t>P0046</t>
        </is>
      </c>
      <c r="G16209" t="inlineStr">
        <is>
          <t>Prod_0046</t>
        </is>
      </c>
      <c r="H16209" t="inlineStr">
        <is>
          <t>Electronics</t>
        </is>
      </c>
      <c r="I16209" t="n">
        <v>7</v>
      </c>
      <c r="J16209" t="n">
        <v>66.83</v>
      </c>
      <c r="K16209" t="n">
        <v>0.05</v>
      </c>
      <c r="L16209">
        <f>I16209*J16209*(1-K16209)</f>
        <v/>
      </c>
      <c r="M16209">
        <f>VLOOKUP(F16209,Products!A:D,4,FALSE)*I16209</f>
        <v/>
      </c>
      <c r="N16209">
        <f>L16209-M16209</f>
        <v/>
      </c>
    </row>
    <row r="16210">
      <c r="A16210" t="inlineStr">
        <is>
          <t>T1016208</t>
        </is>
      </c>
      <c r="B16210" t="inlineStr">
        <is>
          <t>2024-01-12</t>
        </is>
      </c>
      <c r="C16210" t="inlineStr">
        <is>
          <t>S012</t>
        </is>
      </c>
      <c r="D16210" t="inlineStr">
        <is>
          <t>Store_012</t>
        </is>
      </c>
      <c r="E16210" t="inlineStr">
        <is>
          <t>South</t>
        </is>
      </c>
      <c r="F16210" t="inlineStr">
        <is>
          <t>P0114</t>
        </is>
      </c>
      <c r="G16210" t="inlineStr">
        <is>
          <t>Prod_0114</t>
        </is>
      </c>
      <c r="H16210" t="inlineStr">
        <is>
          <t>Beverages</t>
        </is>
      </c>
      <c r="I16210" t="n">
        <v>3</v>
      </c>
      <c r="J16210" t="n">
        <v>742.1799999999999</v>
      </c>
      <c r="K16210" t="n">
        <v>0</v>
      </c>
      <c r="L16210">
        <f>I16210*J16210*(1-K16210)</f>
        <v/>
      </c>
      <c r="M16210">
        <f>VLOOKUP(F16210,Products!A:D,4,FALSE)*I16210</f>
        <v/>
      </c>
      <c r="N16210">
        <f>L16210-M16210</f>
        <v/>
      </c>
    </row>
    <row r="16211">
      <c r="A16211" t="inlineStr">
        <is>
          <t>T1016209</t>
        </is>
      </c>
      <c r="B16211" t="inlineStr">
        <is>
          <t>2024-02-27</t>
        </is>
      </c>
      <c r="C16211" t="inlineStr">
        <is>
          <t>S019</t>
        </is>
      </c>
      <c r="D16211" t="inlineStr">
        <is>
          <t>Store_019</t>
        </is>
      </c>
      <c r="E16211" t="inlineStr">
        <is>
          <t>East</t>
        </is>
      </c>
      <c r="F16211" t="inlineStr">
        <is>
          <t>P0181</t>
        </is>
      </c>
      <c r="G16211" t="inlineStr">
        <is>
          <t>Prod_0181</t>
        </is>
      </c>
      <c r="H16211" t="inlineStr">
        <is>
          <t>Electronics</t>
        </is>
      </c>
      <c r="I16211" t="n">
        <v>5</v>
      </c>
      <c r="J16211" t="n">
        <v>746.45</v>
      </c>
      <c r="K16211" t="n">
        <v>0.15</v>
      </c>
      <c r="L16211">
        <f>I16211*J16211*(1-K16211)</f>
        <v/>
      </c>
      <c r="M16211">
        <f>VLOOKUP(F16211,Products!A:D,4,FALSE)*I16211</f>
        <v/>
      </c>
      <c r="N16211">
        <f>L16211-M16211</f>
        <v/>
      </c>
    </row>
    <row r="16212">
      <c r="A16212" t="inlineStr">
        <is>
          <t>T1016210</t>
        </is>
      </c>
      <c r="B16212" t="inlineStr">
        <is>
          <t>2024-12-22</t>
        </is>
      </c>
      <c r="C16212" t="inlineStr">
        <is>
          <t>S024</t>
        </is>
      </c>
      <c r="D16212" t="inlineStr">
        <is>
          <t>Store_024</t>
        </is>
      </c>
      <c r="E16212" t="inlineStr">
        <is>
          <t>South</t>
        </is>
      </c>
      <c r="F16212" t="inlineStr">
        <is>
          <t>P0146</t>
        </is>
      </c>
      <c r="G16212" t="inlineStr">
        <is>
          <t>Prod_0146</t>
        </is>
      </c>
      <c r="H16212" t="inlineStr">
        <is>
          <t>Food</t>
        </is>
      </c>
      <c r="I16212" t="n">
        <v>9</v>
      </c>
      <c r="J16212" t="n">
        <v>294.24</v>
      </c>
      <c r="K16212" t="n">
        <v>0.05</v>
      </c>
      <c r="L16212">
        <f>I16212*J16212*(1-K16212)</f>
        <v/>
      </c>
      <c r="M16212">
        <f>VLOOKUP(F16212,Products!A:D,4,FALSE)*I16212</f>
        <v/>
      </c>
      <c r="N16212">
        <f>L16212-M16212</f>
        <v/>
      </c>
    </row>
    <row r="16213">
      <c r="A16213" t="inlineStr">
        <is>
          <t>T1016211</t>
        </is>
      </c>
      <c r="B16213" t="inlineStr">
        <is>
          <t>2023-09-26</t>
        </is>
      </c>
      <c r="C16213" t="inlineStr">
        <is>
          <t>S019</t>
        </is>
      </c>
      <c r="D16213" t="inlineStr">
        <is>
          <t>Store_019</t>
        </is>
      </c>
      <c r="E16213" t="inlineStr">
        <is>
          <t>East</t>
        </is>
      </c>
      <c r="F16213" t="inlineStr">
        <is>
          <t>P0044</t>
        </is>
      </c>
      <c r="G16213" t="inlineStr">
        <is>
          <t>Prod_0044</t>
        </is>
      </c>
      <c r="H16213" t="inlineStr">
        <is>
          <t>Food</t>
        </is>
      </c>
      <c r="I16213" t="n">
        <v>8</v>
      </c>
      <c r="J16213" t="n">
        <v>256.05</v>
      </c>
      <c r="K16213" t="n">
        <v>0</v>
      </c>
      <c r="L16213">
        <f>I16213*J16213*(1-K16213)</f>
        <v/>
      </c>
      <c r="M16213">
        <f>VLOOKUP(F16213,Products!A:D,4,FALSE)*I16213</f>
        <v/>
      </c>
      <c r="N16213">
        <f>L16213-M16213</f>
        <v/>
      </c>
    </row>
    <row r="16214">
      <c r="A16214" t="inlineStr">
        <is>
          <t>T1016212</t>
        </is>
      </c>
      <c r="B16214" t="inlineStr">
        <is>
          <t>2023-02-16</t>
        </is>
      </c>
      <c r="C16214" t="inlineStr">
        <is>
          <t>S020</t>
        </is>
      </c>
      <c r="D16214" t="inlineStr">
        <is>
          <t>Store_020</t>
        </is>
      </c>
      <c r="E16214" t="inlineStr">
        <is>
          <t>West</t>
        </is>
      </c>
      <c r="F16214" t="inlineStr">
        <is>
          <t>P0195</t>
        </is>
      </c>
      <c r="G16214" t="inlineStr">
        <is>
          <t>Prod_0195</t>
        </is>
      </c>
      <c r="H16214" t="inlineStr">
        <is>
          <t>Food</t>
        </is>
      </c>
      <c r="I16214" t="n">
        <v>7</v>
      </c>
      <c r="J16214" t="n">
        <v>427.68</v>
      </c>
      <c r="K16214" t="n">
        <v>0.2</v>
      </c>
      <c r="L16214">
        <f>I16214*J16214*(1-K16214)</f>
        <v/>
      </c>
      <c r="M16214">
        <f>VLOOKUP(F16214,Products!A:D,4,FALSE)*I16214</f>
        <v/>
      </c>
      <c r="N16214">
        <f>L16214-M16214</f>
        <v/>
      </c>
    </row>
    <row r="16215">
      <c r="A16215" t="inlineStr">
        <is>
          <t>T1016213</t>
        </is>
      </c>
      <c r="B16215" t="inlineStr">
        <is>
          <t>2023-12-27</t>
        </is>
      </c>
      <c r="C16215" t="inlineStr">
        <is>
          <t>S035</t>
        </is>
      </c>
      <c r="D16215" t="inlineStr">
        <is>
          <t>Store_035</t>
        </is>
      </c>
      <c r="E16215" t="inlineStr">
        <is>
          <t>Central</t>
        </is>
      </c>
      <c r="F16215" t="inlineStr">
        <is>
          <t>P0195</t>
        </is>
      </c>
      <c r="G16215" t="inlineStr">
        <is>
          <t>Prod_0195</t>
        </is>
      </c>
      <c r="H16215" t="inlineStr">
        <is>
          <t>Food</t>
        </is>
      </c>
      <c r="I16215" t="n">
        <v>7</v>
      </c>
      <c r="J16215" t="n">
        <v>538.08</v>
      </c>
      <c r="K16215" t="n">
        <v>0.15</v>
      </c>
      <c r="L16215">
        <f>I16215*J16215*(1-K16215)</f>
        <v/>
      </c>
      <c r="M16215">
        <f>VLOOKUP(F16215,Products!A:D,4,FALSE)*I16215</f>
        <v/>
      </c>
      <c r="N16215">
        <f>L16215-M16215</f>
        <v/>
      </c>
    </row>
    <row r="16216">
      <c r="A16216" t="inlineStr">
        <is>
          <t>T1016214</t>
        </is>
      </c>
      <c r="B16216" t="inlineStr">
        <is>
          <t>2023-02-21</t>
        </is>
      </c>
      <c r="C16216" t="inlineStr">
        <is>
          <t>S004</t>
        </is>
      </c>
      <c r="D16216" t="inlineStr">
        <is>
          <t>Store_004</t>
        </is>
      </c>
      <c r="E16216" t="inlineStr">
        <is>
          <t>Central</t>
        </is>
      </c>
      <c r="F16216" t="inlineStr">
        <is>
          <t>P0022</t>
        </is>
      </c>
      <c r="G16216" t="inlineStr">
        <is>
          <t>Prod_0022</t>
        </is>
      </c>
      <c r="H16216" t="inlineStr">
        <is>
          <t>Beverages</t>
        </is>
      </c>
      <c r="I16216" t="n">
        <v>3</v>
      </c>
      <c r="J16216" t="n">
        <v>209.46</v>
      </c>
      <c r="K16216" t="n">
        <v>0</v>
      </c>
      <c r="L16216">
        <f>I16216*J16216*(1-K16216)</f>
        <v/>
      </c>
      <c r="M16216">
        <f>VLOOKUP(F16216,Products!A:D,4,FALSE)*I16216</f>
        <v/>
      </c>
      <c r="N16216">
        <f>L16216-M16216</f>
        <v/>
      </c>
    </row>
    <row r="16217">
      <c r="A16217" t="inlineStr">
        <is>
          <t>T1016215</t>
        </is>
      </c>
      <c r="B16217" t="inlineStr">
        <is>
          <t>2023-03-26</t>
        </is>
      </c>
      <c r="C16217" t="inlineStr">
        <is>
          <t>S046</t>
        </is>
      </c>
      <c r="D16217" t="inlineStr">
        <is>
          <t>Store_046</t>
        </is>
      </c>
      <c r="E16217" t="inlineStr">
        <is>
          <t>South</t>
        </is>
      </c>
      <c r="F16217" t="inlineStr">
        <is>
          <t>P0061</t>
        </is>
      </c>
      <c r="G16217" t="inlineStr">
        <is>
          <t>Prod_0061</t>
        </is>
      </c>
      <c r="H16217" t="inlineStr">
        <is>
          <t>Beverages</t>
        </is>
      </c>
      <c r="I16217" t="n">
        <v>1</v>
      </c>
      <c r="J16217" t="n">
        <v>73.42</v>
      </c>
      <c r="K16217" t="n">
        <v>0</v>
      </c>
      <c r="L16217">
        <f>I16217*J16217*(1-K16217)</f>
        <v/>
      </c>
      <c r="M16217">
        <f>VLOOKUP(F16217,Products!A:D,4,FALSE)*I16217</f>
        <v/>
      </c>
      <c r="N16217">
        <f>L16217-M16217</f>
        <v/>
      </c>
    </row>
    <row r="16218">
      <c r="A16218" t="inlineStr">
        <is>
          <t>T1016216</t>
        </is>
      </c>
      <c r="B16218" t="inlineStr">
        <is>
          <t>2024-01-14</t>
        </is>
      </c>
      <c r="C16218" t="inlineStr">
        <is>
          <t>S029</t>
        </is>
      </c>
      <c r="D16218" t="inlineStr">
        <is>
          <t>Store_029</t>
        </is>
      </c>
      <c r="E16218" t="inlineStr">
        <is>
          <t>South</t>
        </is>
      </c>
      <c r="F16218" t="inlineStr">
        <is>
          <t>P0075</t>
        </is>
      </c>
      <c r="G16218" t="inlineStr">
        <is>
          <t>Prod_0075</t>
        </is>
      </c>
      <c r="H16218" t="inlineStr">
        <is>
          <t>Beverages</t>
        </is>
      </c>
      <c r="I16218" t="n">
        <v>9</v>
      </c>
      <c r="J16218" t="n">
        <v>714.8099999999999</v>
      </c>
      <c r="K16218" t="n">
        <v>0.15</v>
      </c>
      <c r="L16218">
        <f>I16218*J16218*(1-K16218)</f>
        <v/>
      </c>
      <c r="M16218">
        <f>VLOOKUP(F16218,Products!A:D,4,FALSE)*I16218</f>
        <v/>
      </c>
      <c r="N16218">
        <f>L16218-M16218</f>
        <v/>
      </c>
    </row>
    <row r="16219">
      <c r="A16219" t="inlineStr">
        <is>
          <t>T1016217</t>
        </is>
      </c>
      <c r="B16219" t="inlineStr">
        <is>
          <t>2023-02-23</t>
        </is>
      </c>
      <c r="C16219" t="inlineStr">
        <is>
          <t>S001</t>
        </is>
      </c>
      <c r="D16219" t="inlineStr">
        <is>
          <t>Store_001</t>
        </is>
      </c>
      <c r="E16219" t="inlineStr">
        <is>
          <t>West</t>
        </is>
      </c>
      <c r="F16219" t="inlineStr">
        <is>
          <t>P0173</t>
        </is>
      </c>
      <c r="G16219" t="inlineStr">
        <is>
          <t>Prod_0173</t>
        </is>
      </c>
      <c r="H16219" t="inlineStr">
        <is>
          <t>Toys</t>
        </is>
      </c>
      <c r="I16219" t="n">
        <v>7</v>
      </c>
      <c r="J16219" t="n">
        <v>983.11</v>
      </c>
      <c r="K16219" t="n">
        <v>0.05</v>
      </c>
      <c r="L16219">
        <f>I16219*J16219*(1-K16219)</f>
        <v/>
      </c>
      <c r="M16219">
        <f>VLOOKUP(F16219,Products!A:D,4,FALSE)*I16219</f>
        <v/>
      </c>
      <c r="N16219">
        <f>L16219-M16219</f>
        <v/>
      </c>
    </row>
    <row r="16220">
      <c r="A16220" t="inlineStr">
        <is>
          <t>T1016218</t>
        </is>
      </c>
      <c r="B16220" t="inlineStr">
        <is>
          <t>2025-04-28</t>
        </is>
      </c>
      <c r="C16220" t="inlineStr">
        <is>
          <t>S025</t>
        </is>
      </c>
      <c r="D16220" t="inlineStr">
        <is>
          <t>Store_025</t>
        </is>
      </c>
      <c r="E16220" t="inlineStr">
        <is>
          <t>Central</t>
        </is>
      </c>
      <c r="F16220" t="inlineStr">
        <is>
          <t>P0128</t>
        </is>
      </c>
      <c r="G16220" t="inlineStr">
        <is>
          <t>Prod_0128</t>
        </is>
      </c>
      <c r="H16220" t="inlineStr">
        <is>
          <t>Toys</t>
        </is>
      </c>
      <c r="I16220" t="n">
        <v>9</v>
      </c>
      <c r="J16220" t="n">
        <v>210.39</v>
      </c>
      <c r="K16220" t="n">
        <v>0.1</v>
      </c>
      <c r="L16220">
        <f>I16220*J16220*(1-K16220)</f>
        <v/>
      </c>
      <c r="M16220">
        <f>VLOOKUP(F16220,Products!A:D,4,FALSE)*I16220</f>
        <v/>
      </c>
      <c r="N16220">
        <f>L16220-M16220</f>
        <v/>
      </c>
    </row>
    <row r="16221">
      <c r="A16221" t="inlineStr">
        <is>
          <t>T1016219</t>
        </is>
      </c>
      <c r="B16221" t="inlineStr">
        <is>
          <t>2025-03-25</t>
        </is>
      </c>
      <c r="C16221" t="inlineStr">
        <is>
          <t>S008</t>
        </is>
      </c>
      <c r="D16221" t="inlineStr">
        <is>
          <t>Store_008</t>
        </is>
      </c>
      <c r="E16221" t="inlineStr">
        <is>
          <t>East</t>
        </is>
      </c>
      <c r="F16221" t="inlineStr">
        <is>
          <t>P0153</t>
        </is>
      </c>
      <c r="G16221" t="inlineStr">
        <is>
          <t>Prod_0153</t>
        </is>
      </c>
      <c r="H16221" t="inlineStr">
        <is>
          <t>Clothing</t>
        </is>
      </c>
      <c r="I16221" t="n">
        <v>2</v>
      </c>
      <c r="J16221" t="n">
        <v>126.35</v>
      </c>
      <c r="K16221" t="n">
        <v>0</v>
      </c>
      <c r="L16221">
        <f>I16221*J16221*(1-K16221)</f>
        <v/>
      </c>
      <c r="M16221">
        <f>VLOOKUP(F16221,Products!A:D,4,FALSE)*I16221</f>
        <v/>
      </c>
      <c r="N16221">
        <f>L16221-M16221</f>
        <v/>
      </c>
    </row>
    <row r="16222">
      <c r="A16222" t="inlineStr">
        <is>
          <t>T1016220</t>
        </is>
      </c>
      <c r="B16222" t="inlineStr">
        <is>
          <t>2024-03-21</t>
        </is>
      </c>
      <c r="C16222" t="inlineStr">
        <is>
          <t>S017</t>
        </is>
      </c>
      <c r="D16222" t="inlineStr">
        <is>
          <t>Store_017</t>
        </is>
      </c>
      <c r="E16222" t="inlineStr">
        <is>
          <t>South</t>
        </is>
      </c>
      <c r="F16222" t="inlineStr">
        <is>
          <t>P0087</t>
        </is>
      </c>
      <c r="G16222" t="inlineStr">
        <is>
          <t>Prod_0087</t>
        </is>
      </c>
      <c r="H16222" t="inlineStr">
        <is>
          <t>Clothing</t>
        </is>
      </c>
      <c r="I16222" t="n">
        <v>5</v>
      </c>
      <c r="J16222" t="n">
        <v>488.93</v>
      </c>
      <c r="K16222" t="n">
        <v>0.1</v>
      </c>
      <c r="L16222">
        <f>I16222*J16222*(1-K16222)</f>
        <v/>
      </c>
      <c r="M16222">
        <f>VLOOKUP(F16222,Products!A:D,4,FALSE)*I16222</f>
        <v/>
      </c>
      <c r="N16222">
        <f>L16222-M16222</f>
        <v/>
      </c>
    </row>
    <row r="16223">
      <c r="A16223" t="inlineStr">
        <is>
          <t>T1016221</t>
        </is>
      </c>
      <c r="B16223" t="inlineStr">
        <is>
          <t>2023-08-20</t>
        </is>
      </c>
      <c r="C16223" t="inlineStr">
        <is>
          <t>S030</t>
        </is>
      </c>
      <c r="D16223" t="inlineStr">
        <is>
          <t>Store_030</t>
        </is>
      </c>
      <c r="E16223" t="inlineStr">
        <is>
          <t>North</t>
        </is>
      </c>
      <c r="F16223" t="inlineStr">
        <is>
          <t>P0029</t>
        </is>
      </c>
      <c r="G16223" t="inlineStr">
        <is>
          <t>Prod_0029</t>
        </is>
      </c>
      <c r="H16223" t="inlineStr">
        <is>
          <t>Clothing</t>
        </is>
      </c>
      <c r="I16223" t="n">
        <v>2</v>
      </c>
      <c r="J16223" t="n">
        <v>686.91</v>
      </c>
      <c r="K16223" t="n">
        <v>0</v>
      </c>
      <c r="L16223">
        <f>I16223*J16223*(1-K16223)</f>
        <v/>
      </c>
      <c r="M16223">
        <f>VLOOKUP(F16223,Products!A:D,4,FALSE)*I16223</f>
        <v/>
      </c>
      <c r="N16223">
        <f>L16223-M16223</f>
        <v/>
      </c>
    </row>
    <row r="16224">
      <c r="A16224" t="inlineStr">
        <is>
          <t>T1016222</t>
        </is>
      </c>
      <c r="B16224" t="inlineStr">
        <is>
          <t>2025-03-07</t>
        </is>
      </c>
      <c r="C16224" t="inlineStr">
        <is>
          <t>S036</t>
        </is>
      </c>
      <c r="D16224" t="inlineStr">
        <is>
          <t>Store_036</t>
        </is>
      </c>
      <c r="E16224" t="inlineStr">
        <is>
          <t>Central</t>
        </is>
      </c>
      <c r="F16224" t="inlineStr">
        <is>
          <t>P0158</t>
        </is>
      </c>
      <c r="G16224" t="inlineStr">
        <is>
          <t>Prod_0158</t>
        </is>
      </c>
      <c r="H16224" t="inlineStr">
        <is>
          <t>Beverages</t>
        </is>
      </c>
      <c r="I16224" t="n">
        <v>5</v>
      </c>
      <c r="J16224" t="n">
        <v>229.51</v>
      </c>
      <c r="K16224" t="n">
        <v>0.1</v>
      </c>
      <c r="L16224">
        <f>I16224*J16224*(1-K16224)</f>
        <v/>
      </c>
      <c r="M16224">
        <f>VLOOKUP(F16224,Products!A:D,4,FALSE)*I16224</f>
        <v/>
      </c>
      <c r="N16224">
        <f>L16224-M16224</f>
        <v/>
      </c>
    </row>
    <row r="16225">
      <c r="A16225" t="inlineStr">
        <is>
          <t>T1016223</t>
        </is>
      </c>
      <c r="B16225" t="inlineStr">
        <is>
          <t>2023-01-08</t>
        </is>
      </c>
      <c r="C16225" t="inlineStr">
        <is>
          <t>S009</t>
        </is>
      </c>
      <c r="D16225" t="inlineStr">
        <is>
          <t>Store_009</t>
        </is>
      </c>
      <c r="E16225" t="inlineStr">
        <is>
          <t>Central</t>
        </is>
      </c>
      <c r="F16225" t="inlineStr">
        <is>
          <t>P0024</t>
        </is>
      </c>
      <c r="G16225" t="inlineStr">
        <is>
          <t>Prod_0024</t>
        </is>
      </c>
      <c r="H16225" t="inlineStr">
        <is>
          <t>Clothing</t>
        </is>
      </c>
      <c r="I16225" t="n">
        <v>5</v>
      </c>
      <c r="J16225" t="n">
        <v>131.29</v>
      </c>
      <c r="K16225" t="n">
        <v>0</v>
      </c>
      <c r="L16225">
        <f>I16225*J16225*(1-K16225)</f>
        <v/>
      </c>
      <c r="M16225">
        <f>VLOOKUP(F16225,Products!A:D,4,FALSE)*I16225</f>
        <v/>
      </c>
      <c r="N16225">
        <f>L16225-M16225</f>
        <v/>
      </c>
    </row>
    <row r="16226">
      <c r="A16226" t="inlineStr">
        <is>
          <t>T1016224</t>
        </is>
      </c>
      <c r="B16226" t="inlineStr">
        <is>
          <t>2025-07-04</t>
        </is>
      </c>
      <c r="C16226" t="inlineStr">
        <is>
          <t>S013</t>
        </is>
      </c>
      <c r="D16226" t="inlineStr">
        <is>
          <t>Store_013</t>
        </is>
      </c>
      <c r="E16226" t="inlineStr">
        <is>
          <t>North</t>
        </is>
      </c>
      <c r="F16226" t="inlineStr">
        <is>
          <t>P0120</t>
        </is>
      </c>
      <c r="G16226" t="inlineStr">
        <is>
          <t>Prod_0120</t>
        </is>
      </c>
      <c r="H16226" t="inlineStr">
        <is>
          <t>Stationery</t>
        </is>
      </c>
      <c r="I16226" t="n">
        <v>9</v>
      </c>
      <c r="J16226" t="n">
        <v>516.76</v>
      </c>
      <c r="K16226" t="n">
        <v>0</v>
      </c>
      <c r="L16226">
        <f>I16226*J16226*(1-K16226)</f>
        <v/>
      </c>
      <c r="M16226">
        <f>VLOOKUP(F16226,Products!A:D,4,FALSE)*I16226</f>
        <v/>
      </c>
      <c r="N16226">
        <f>L16226-M16226</f>
        <v/>
      </c>
    </row>
    <row r="16227">
      <c r="A16227" t="inlineStr">
        <is>
          <t>T1016225</t>
        </is>
      </c>
      <c r="B16227" t="inlineStr">
        <is>
          <t>2024-12-15</t>
        </is>
      </c>
      <c r="C16227" t="inlineStr">
        <is>
          <t>S030</t>
        </is>
      </c>
      <c r="D16227" t="inlineStr">
        <is>
          <t>Store_030</t>
        </is>
      </c>
      <c r="E16227" t="inlineStr">
        <is>
          <t>North</t>
        </is>
      </c>
      <c r="F16227" t="inlineStr">
        <is>
          <t>P0117</t>
        </is>
      </c>
      <c r="G16227" t="inlineStr">
        <is>
          <t>Prod_0117</t>
        </is>
      </c>
      <c r="H16227" t="inlineStr">
        <is>
          <t>Electronics</t>
        </is>
      </c>
      <c r="I16227" t="n">
        <v>2</v>
      </c>
      <c r="J16227" t="n">
        <v>499.13</v>
      </c>
      <c r="K16227" t="n">
        <v>0</v>
      </c>
      <c r="L16227">
        <f>I16227*J16227*(1-K16227)</f>
        <v/>
      </c>
      <c r="M16227">
        <f>VLOOKUP(F16227,Products!A:D,4,FALSE)*I16227</f>
        <v/>
      </c>
      <c r="N16227">
        <f>L16227-M16227</f>
        <v/>
      </c>
    </row>
    <row r="16228">
      <c r="A16228" t="inlineStr">
        <is>
          <t>T1016226</t>
        </is>
      </c>
      <c r="B16228" t="inlineStr">
        <is>
          <t>2024-12-11</t>
        </is>
      </c>
      <c r="C16228" t="inlineStr">
        <is>
          <t>S029</t>
        </is>
      </c>
      <c r="D16228" t="inlineStr">
        <is>
          <t>Store_029</t>
        </is>
      </c>
      <c r="E16228" t="inlineStr">
        <is>
          <t>South</t>
        </is>
      </c>
      <c r="F16228" t="inlineStr">
        <is>
          <t>P0055</t>
        </is>
      </c>
      <c r="G16228" t="inlineStr">
        <is>
          <t>Prod_0055</t>
        </is>
      </c>
      <c r="H16228" t="inlineStr">
        <is>
          <t>Beverages</t>
        </is>
      </c>
      <c r="I16228" t="n">
        <v>6</v>
      </c>
      <c r="J16228" t="n">
        <v>196.49</v>
      </c>
      <c r="K16228" t="n">
        <v>0</v>
      </c>
      <c r="L16228">
        <f>I16228*J16228*(1-K16228)</f>
        <v/>
      </c>
      <c r="M16228">
        <f>VLOOKUP(F16228,Products!A:D,4,FALSE)*I16228</f>
        <v/>
      </c>
      <c r="N16228">
        <f>L16228-M16228</f>
        <v/>
      </c>
    </row>
    <row r="16229">
      <c r="A16229" t="inlineStr">
        <is>
          <t>T1016227</t>
        </is>
      </c>
      <c r="B16229" t="inlineStr">
        <is>
          <t>2023-06-12</t>
        </is>
      </c>
      <c r="C16229" t="inlineStr">
        <is>
          <t>S017</t>
        </is>
      </c>
      <c r="D16229" t="inlineStr">
        <is>
          <t>Store_017</t>
        </is>
      </c>
      <c r="E16229" t="inlineStr">
        <is>
          <t>South</t>
        </is>
      </c>
      <c r="F16229" t="inlineStr">
        <is>
          <t>P0110</t>
        </is>
      </c>
      <c r="G16229" t="inlineStr">
        <is>
          <t>Prod_0110</t>
        </is>
      </c>
      <c r="H16229" t="inlineStr">
        <is>
          <t>Stationery</t>
        </is>
      </c>
      <c r="I16229" t="n">
        <v>4</v>
      </c>
      <c r="J16229" t="n">
        <v>61.21</v>
      </c>
      <c r="K16229" t="n">
        <v>0</v>
      </c>
      <c r="L16229">
        <f>I16229*J16229*(1-K16229)</f>
        <v/>
      </c>
      <c r="M16229">
        <f>VLOOKUP(F16229,Products!A:D,4,FALSE)*I16229</f>
        <v/>
      </c>
      <c r="N16229">
        <f>L16229-M16229</f>
        <v/>
      </c>
    </row>
    <row r="16230">
      <c r="A16230" t="inlineStr">
        <is>
          <t>T1016228</t>
        </is>
      </c>
      <c r="B16230" t="inlineStr">
        <is>
          <t>2024-03-16</t>
        </is>
      </c>
      <c r="C16230" t="inlineStr">
        <is>
          <t>S024</t>
        </is>
      </c>
      <c r="D16230" t="inlineStr">
        <is>
          <t>Store_024</t>
        </is>
      </c>
      <c r="E16230" t="inlineStr">
        <is>
          <t>South</t>
        </is>
      </c>
      <c r="F16230" t="inlineStr">
        <is>
          <t>P0055</t>
        </is>
      </c>
      <c r="G16230" t="inlineStr">
        <is>
          <t>Prod_0055</t>
        </is>
      </c>
      <c r="H16230" t="inlineStr">
        <is>
          <t>Beverages</t>
        </is>
      </c>
      <c r="I16230" t="n">
        <v>3</v>
      </c>
      <c r="J16230" t="n">
        <v>214.58</v>
      </c>
      <c r="K16230" t="n">
        <v>0</v>
      </c>
      <c r="L16230">
        <f>I16230*J16230*(1-K16230)</f>
        <v/>
      </c>
      <c r="M16230">
        <f>VLOOKUP(F16230,Products!A:D,4,FALSE)*I16230</f>
        <v/>
      </c>
      <c r="N16230">
        <f>L16230-M16230</f>
        <v/>
      </c>
    </row>
    <row r="16231">
      <c r="A16231" t="inlineStr">
        <is>
          <t>T1016229</t>
        </is>
      </c>
      <c r="B16231" t="inlineStr">
        <is>
          <t>2023-03-18</t>
        </is>
      </c>
      <c r="C16231" t="inlineStr">
        <is>
          <t>S042</t>
        </is>
      </c>
      <c r="D16231" t="inlineStr">
        <is>
          <t>Store_042</t>
        </is>
      </c>
      <c r="E16231" t="inlineStr">
        <is>
          <t>Central</t>
        </is>
      </c>
      <c r="F16231" t="inlineStr">
        <is>
          <t>P0022</t>
        </is>
      </c>
      <c r="G16231" t="inlineStr">
        <is>
          <t>Prod_0022</t>
        </is>
      </c>
      <c r="H16231" t="inlineStr">
        <is>
          <t>Beverages</t>
        </is>
      </c>
      <c r="I16231" t="n">
        <v>7</v>
      </c>
      <c r="J16231" t="n">
        <v>215.36</v>
      </c>
      <c r="K16231" t="n">
        <v>0.05</v>
      </c>
      <c r="L16231">
        <f>I16231*J16231*(1-K16231)</f>
        <v/>
      </c>
      <c r="M16231">
        <f>VLOOKUP(F16231,Products!A:D,4,FALSE)*I16231</f>
        <v/>
      </c>
      <c r="N16231">
        <f>L16231-M16231</f>
        <v/>
      </c>
    </row>
    <row r="16232">
      <c r="A16232" t="inlineStr">
        <is>
          <t>T1016230</t>
        </is>
      </c>
      <c r="B16232" t="inlineStr">
        <is>
          <t>2023-09-27</t>
        </is>
      </c>
      <c r="C16232" t="inlineStr">
        <is>
          <t>S014</t>
        </is>
      </c>
      <c r="D16232" t="inlineStr">
        <is>
          <t>Store_014</t>
        </is>
      </c>
      <c r="E16232" t="inlineStr">
        <is>
          <t>West</t>
        </is>
      </c>
      <c r="F16232" t="inlineStr">
        <is>
          <t>P0039</t>
        </is>
      </c>
      <c r="G16232" t="inlineStr">
        <is>
          <t>Prod_0039</t>
        </is>
      </c>
      <c r="H16232" t="inlineStr">
        <is>
          <t>Household</t>
        </is>
      </c>
      <c r="I16232" t="n">
        <v>4</v>
      </c>
      <c r="J16232" t="n">
        <v>303.12</v>
      </c>
      <c r="K16232" t="n">
        <v>0.2</v>
      </c>
      <c r="L16232">
        <f>I16232*J16232*(1-K16232)</f>
        <v/>
      </c>
      <c r="M16232">
        <f>VLOOKUP(F16232,Products!A:D,4,FALSE)*I16232</f>
        <v/>
      </c>
      <c r="N16232">
        <f>L16232-M16232</f>
        <v/>
      </c>
    </row>
    <row r="16233">
      <c r="A16233" t="inlineStr">
        <is>
          <t>T1016231</t>
        </is>
      </c>
      <c r="B16233" t="inlineStr">
        <is>
          <t>2025-03-27</t>
        </is>
      </c>
      <c r="C16233" t="inlineStr">
        <is>
          <t>S012</t>
        </is>
      </c>
      <c r="D16233" t="inlineStr">
        <is>
          <t>Store_012</t>
        </is>
      </c>
      <c r="E16233" t="inlineStr">
        <is>
          <t>South</t>
        </is>
      </c>
      <c r="F16233" t="inlineStr">
        <is>
          <t>P0014</t>
        </is>
      </c>
      <c r="G16233" t="inlineStr">
        <is>
          <t>Prod_0014</t>
        </is>
      </c>
      <c r="H16233" t="inlineStr">
        <is>
          <t>Clothing</t>
        </is>
      </c>
      <c r="I16233" t="n">
        <v>7</v>
      </c>
      <c r="J16233" t="n">
        <v>319.62</v>
      </c>
      <c r="K16233" t="n">
        <v>0.1</v>
      </c>
      <c r="L16233">
        <f>I16233*J16233*(1-K16233)</f>
        <v/>
      </c>
      <c r="M16233">
        <f>VLOOKUP(F16233,Products!A:D,4,FALSE)*I16233</f>
        <v/>
      </c>
      <c r="N16233">
        <f>L16233-M16233</f>
        <v/>
      </c>
    </row>
    <row r="16234">
      <c r="A16234" t="inlineStr">
        <is>
          <t>T1016232</t>
        </is>
      </c>
      <c r="B16234" t="inlineStr">
        <is>
          <t>2025-03-26</t>
        </is>
      </c>
      <c r="C16234" t="inlineStr">
        <is>
          <t>S003</t>
        </is>
      </c>
      <c r="D16234" t="inlineStr">
        <is>
          <t>Store_003</t>
        </is>
      </c>
      <c r="E16234" t="inlineStr">
        <is>
          <t>North</t>
        </is>
      </c>
      <c r="F16234" t="inlineStr">
        <is>
          <t>P0107</t>
        </is>
      </c>
      <c r="G16234" t="inlineStr">
        <is>
          <t>Prod_0107</t>
        </is>
      </c>
      <c r="H16234" t="inlineStr">
        <is>
          <t>Stationery</t>
        </is>
      </c>
      <c r="I16234" t="n">
        <v>8</v>
      </c>
      <c r="J16234" t="n">
        <v>667.98</v>
      </c>
      <c r="K16234" t="n">
        <v>0.05</v>
      </c>
      <c r="L16234">
        <f>I16234*J16234*(1-K16234)</f>
        <v/>
      </c>
      <c r="M16234">
        <f>VLOOKUP(F16234,Products!A:D,4,FALSE)*I16234</f>
        <v/>
      </c>
      <c r="N16234">
        <f>L16234-M16234</f>
        <v/>
      </c>
    </row>
    <row r="16235">
      <c r="A16235" t="inlineStr">
        <is>
          <t>T1016233</t>
        </is>
      </c>
      <c r="B16235" t="inlineStr">
        <is>
          <t>2024-12-22</t>
        </is>
      </c>
      <c r="C16235" t="inlineStr">
        <is>
          <t>S031</t>
        </is>
      </c>
      <c r="D16235" t="inlineStr">
        <is>
          <t>Store_031</t>
        </is>
      </c>
      <c r="E16235" t="inlineStr">
        <is>
          <t>Central</t>
        </is>
      </c>
      <c r="F16235" t="inlineStr">
        <is>
          <t>P0083</t>
        </is>
      </c>
      <c r="G16235" t="inlineStr">
        <is>
          <t>Prod_0083</t>
        </is>
      </c>
      <c r="H16235" t="inlineStr">
        <is>
          <t>Clothing</t>
        </is>
      </c>
      <c r="I16235" t="n">
        <v>6</v>
      </c>
      <c r="J16235" t="n">
        <v>446.85</v>
      </c>
      <c r="K16235" t="n">
        <v>0</v>
      </c>
      <c r="L16235">
        <f>I16235*J16235*(1-K16235)</f>
        <v/>
      </c>
      <c r="M16235">
        <f>VLOOKUP(F16235,Products!A:D,4,FALSE)*I16235</f>
        <v/>
      </c>
      <c r="N16235">
        <f>L16235-M16235</f>
        <v/>
      </c>
    </row>
    <row r="16236">
      <c r="A16236" t="inlineStr">
        <is>
          <t>T1016234</t>
        </is>
      </c>
      <c r="B16236" t="inlineStr">
        <is>
          <t>2024-08-23</t>
        </is>
      </c>
      <c r="C16236" t="inlineStr">
        <is>
          <t>S007</t>
        </is>
      </c>
      <c r="D16236" t="inlineStr">
        <is>
          <t>Store_007</t>
        </is>
      </c>
      <c r="E16236" t="inlineStr">
        <is>
          <t>East</t>
        </is>
      </c>
      <c r="F16236" t="inlineStr">
        <is>
          <t>P0183</t>
        </is>
      </c>
      <c r="G16236" t="inlineStr">
        <is>
          <t>Prod_0183</t>
        </is>
      </c>
      <c r="H16236" t="inlineStr">
        <is>
          <t>Stationery</t>
        </is>
      </c>
      <c r="I16236" t="n">
        <v>8</v>
      </c>
      <c r="J16236" t="n">
        <v>681.03</v>
      </c>
      <c r="K16236" t="n">
        <v>0.05</v>
      </c>
      <c r="L16236">
        <f>I16236*J16236*(1-K16236)</f>
        <v/>
      </c>
      <c r="M16236">
        <f>VLOOKUP(F16236,Products!A:D,4,FALSE)*I16236</f>
        <v/>
      </c>
      <c r="N16236">
        <f>L16236-M16236</f>
        <v/>
      </c>
    </row>
    <row r="16237">
      <c r="A16237" t="inlineStr">
        <is>
          <t>T1016235</t>
        </is>
      </c>
      <c r="B16237" t="inlineStr">
        <is>
          <t>2024-02-01</t>
        </is>
      </c>
      <c r="C16237" t="inlineStr">
        <is>
          <t>S010</t>
        </is>
      </c>
      <c r="D16237" t="inlineStr">
        <is>
          <t>Store_010</t>
        </is>
      </c>
      <c r="E16237" t="inlineStr">
        <is>
          <t>North</t>
        </is>
      </c>
      <c r="F16237" t="inlineStr">
        <is>
          <t>P0031</t>
        </is>
      </c>
      <c r="G16237" t="inlineStr">
        <is>
          <t>Prod_0031</t>
        </is>
      </c>
      <c r="H16237" t="inlineStr">
        <is>
          <t>Food</t>
        </is>
      </c>
      <c r="I16237" t="n">
        <v>1</v>
      </c>
      <c r="J16237" t="n">
        <v>170.53</v>
      </c>
      <c r="K16237" t="n">
        <v>0</v>
      </c>
      <c r="L16237">
        <f>I16237*J16237*(1-K16237)</f>
        <v/>
      </c>
      <c r="M16237">
        <f>VLOOKUP(F16237,Products!A:D,4,FALSE)*I16237</f>
        <v/>
      </c>
      <c r="N16237">
        <f>L16237-M16237</f>
        <v/>
      </c>
    </row>
    <row r="16238">
      <c r="A16238" t="inlineStr">
        <is>
          <t>T1016236</t>
        </is>
      </c>
      <c r="B16238" t="inlineStr">
        <is>
          <t>2025-02-03</t>
        </is>
      </c>
      <c r="C16238" t="inlineStr">
        <is>
          <t>S040</t>
        </is>
      </c>
      <c r="D16238" t="inlineStr">
        <is>
          <t>Store_040</t>
        </is>
      </c>
      <c r="E16238" t="inlineStr">
        <is>
          <t>Central</t>
        </is>
      </c>
      <c r="F16238" t="inlineStr">
        <is>
          <t>P0109</t>
        </is>
      </c>
      <c r="G16238" t="inlineStr">
        <is>
          <t>Prod_0109</t>
        </is>
      </c>
      <c r="H16238" t="inlineStr">
        <is>
          <t>Beverages</t>
        </is>
      </c>
      <c r="I16238" t="n">
        <v>8</v>
      </c>
      <c r="J16238" t="n">
        <v>653.7</v>
      </c>
      <c r="K16238" t="n">
        <v>0</v>
      </c>
      <c r="L16238">
        <f>I16238*J16238*(1-K16238)</f>
        <v/>
      </c>
      <c r="M16238">
        <f>VLOOKUP(F16238,Products!A:D,4,FALSE)*I16238</f>
        <v/>
      </c>
      <c r="N16238">
        <f>L16238-M16238</f>
        <v/>
      </c>
    </row>
    <row r="16239">
      <c r="A16239" t="inlineStr">
        <is>
          <t>T1016237</t>
        </is>
      </c>
      <c r="B16239" t="inlineStr">
        <is>
          <t>2025-09-09</t>
        </is>
      </c>
      <c r="C16239" t="inlineStr">
        <is>
          <t>S015</t>
        </is>
      </c>
      <c r="D16239" t="inlineStr">
        <is>
          <t>Store_015</t>
        </is>
      </c>
      <c r="E16239" t="inlineStr">
        <is>
          <t>North</t>
        </is>
      </c>
      <c r="F16239" t="inlineStr">
        <is>
          <t>P0127</t>
        </is>
      </c>
      <c r="G16239" t="inlineStr">
        <is>
          <t>Prod_0127</t>
        </is>
      </c>
      <c r="H16239" t="inlineStr">
        <is>
          <t>Toys</t>
        </is>
      </c>
      <c r="I16239" t="n">
        <v>1</v>
      </c>
      <c r="J16239" t="n">
        <v>907.1799999999999</v>
      </c>
      <c r="K16239" t="n">
        <v>0.1</v>
      </c>
      <c r="L16239">
        <f>I16239*J16239*(1-K16239)</f>
        <v/>
      </c>
      <c r="M16239">
        <f>VLOOKUP(F16239,Products!A:D,4,FALSE)*I16239</f>
        <v/>
      </c>
      <c r="N16239">
        <f>L16239-M16239</f>
        <v/>
      </c>
    </row>
    <row r="16240">
      <c r="A16240" t="inlineStr">
        <is>
          <t>T1016238</t>
        </is>
      </c>
      <c r="B16240" t="inlineStr">
        <is>
          <t>2024-01-07</t>
        </is>
      </c>
      <c r="C16240" t="inlineStr">
        <is>
          <t>S008</t>
        </is>
      </c>
      <c r="D16240" t="inlineStr">
        <is>
          <t>Store_008</t>
        </is>
      </c>
      <c r="E16240" t="inlineStr">
        <is>
          <t>East</t>
        </is>
      </c>
      <c r="F16240" t="inlineStr">
        <is>
          <t>P0129</t>
        </is>
      </c>
      <c r="G16240" t="inlineStr">
        <is>
          <t>Prod_0129</t>
        </is>
      </c>
      <c r="H16240" t="inlineStr">
        <is>
          <t>Stationery</t>
        </is>
      </c>
      <c r="I16240" t="n">
        <v>2</v>
      </c>
      <c r="J16240" t="n">
        <v>864.4</v>
      </c>
      <c r="K16240" t="n">
        <v>0</v>
      </c>
      <c r="L16240">
        <f>I16240*J16240*(1-K16240)</f>
        <v/>
      </c>
      <c r="M16240">
        <f>VLOOKUP(F16240,Products!A:D,4,FALSE)*I16240</f>
        <v/>
      </c>
      <c r="N16240">
        <f>L16240-M16240</f>
        <v/>
      </c>
    </row>
    <row r="16241">
      <c r="A16241" t="inlineStr">
        <is>
          <t>T1016239</t>
        </is>
      </c>
      <c r="B16241" t="inlineStr">
        <is>
          <t>2024-05-07</t>
        </is>
      </c>
      <c r="C16241" t="inlineStr">
        <is>
          <t>S022</t>
        </is>
      </c>
      <c r="D16241" t="inlineStr">
        <is>
          <t>Store_022</t>
        </is>
      </c>
      <c r="E16241" t="inlineStr">
        <is>
          <t>East</t>
        </is>
      </c>
      <c r="F16241" t="inlineStr">
        <is>
          <t>P0166</t>
        </is>
      </c>
      <c r="G16241" t="inlineStr">
        <is>
          <t>Prod_0166</t>
        </is>
      </c>
      <c r="H16241" t="inlineStr">
        <is>
          <t>Electronics</t>
        </is>
      </c>
      <c r="I16241" t="n">
        <v>8</v>
      </c>
      <c r="J16241" t="n">
        <v>424.14</v>
      </c>
      <c r="K16241" t="n">
        <v>0</v>
      </c>
      <c r="L16241">
        <f>I16241*J16241*(1-K16241)</f>
        <v/>
      </c>
      <c r="M16241">
        <f>VLOOKUP(F16241,Products!A:D,4,FALSE)*I16241</f>
        <v/>
      </c>
      <c r="N16241">
        <f>L16241-M16241</f>
        <v/>
      </c>
    </row>
    <row r="16242">
      <c r="A16242" t="inlineStr">
        <is>
          <t>T1016240</t>
        </is>
      </c>
      <c r="B16242" t="inlineStr">
        <is>
          <t>2025-09-09</t>
        </is>
      </c>
      <c r="C16242" t="inlineStr">
        <is>
          <t>S046</t>
        </is>
      </c>
      <c r="D16242" t="inlineStr">
        <is>
          <t>Store_046</t>
        </is>
      </c>
      <c r="E16242" t="inlineStr">
        <is>
          <t>South</t>
        </is>
      </c>
      <c r="F16242" t="inlineStr">
        <is>
          <t>P0161</t>
        </is>
      </c>
      <c r="G16242" t="inlineStr">
        <is>
          <t>Prod_0161</t>
        </is>
      </c>
      <c r="H16242" t="inlineStr">
        <is>
          <t>Household</t>
        </is>
      </c>
      <c r="I16242" t="n">
        <v>3</v>
      </c>
      <c r="J16242" t="n">
        <v>105.86</v>
      </c>
      <c r="K16242" t="n">
        <v>0</v>
      </c>
      <c r="L16242">
        <f>I16242*J16242*(1-K16242)</f>
        <v/>
      </c>
      <c r="M16242">
        <f>VLOOKUP(F16242,Products!A:D,4,FALSE)*I16242</f>
        <v/>
      </c>
      <c r="N16242">
        <f>L16242-M16242</f>
        <v/>
      </c>
    </row>
    <row r="16243">
      <c r="A16243" t="inlineStr">
        <is>
          <t>T1016241</t>
        </is>
      </c>
      <c r="B16243" t="inlineStr">
        <is>
          <t>2025-05-18</t>
        </is>
      </c>
      <c r="C16243" t="inlineStr">
        <is>
          <t>S006</t>
        </is>
      </c>
      <c r="D16243" t="inlineStr">
        <is>
          <t>Store_006</t>
        </is>
      </c>
      <c r="E16243" t="inlineStr">
        <is>
          <t>East</t>
        </is>
      </c>
      <c r="F16243" t="inlineStr">
        <is>
          <t>P0045</t>
        </is>
      </c>
      <c r="G16243" t="inlineStr">
        <is>
          <t>Prod_0045</t>
        </is>
      </c>
      <c r="H16243" t="inlineStr">
        <is>
          <t>Toys</t>
        </is>
      </c>
      <c r="I16243" t="n">
        <v>9</v>
      </c>
      <c r="J16243" t="n">
        <v>197.36</v>
      </c>
      <c r="K16243" t="n">
        <v>0</v>
      </c>
      <c r="L16243">
        <f>I16243*J16243*(1-K16243)</f>
        <v/>
      </c>
      <c r="M16243">
        <f>VLOOKUP(F16243,Products!A:D,4,FALSE)*I16243</f>
        <v/>
      </c>
      <c r="N16243">
        <f>L16243-M16243</f>
        <v/>
      </c>
    </row>
    <row r="16244">
      <c r="A16244" t="inlineStr">
        <is>
          <t>T1016242</t>
        </is>
      </c>
      <c r="B16244" t="inlineStr">
        <is>
          <t>2024-03-01</t>
        </is>
      </c>
      <c r="C16244" t="inlineStr">
        <is>
          <t>S035</t>
        </is>
      </c>
      <c r="D16244" t="inlineStr">
        <is>
          <t>Store_035</t>
        </is>
      </c>
      <c r="E16244" t="inlineStr">
        <is>
          <t>Central</t>
        </is>
      </c>
      <c r="F16244" t="inlineStr">
        <is>
          <t>P0039</t>
        </is>
      </c>
      <c r="G16244" t="inlineStr">
        <is>
          <t>Prod_0039</t>
        </is>
      </c>
      <c r="H16244" t="inlineStr">
        <is>
          <t>Household</t>
        </is>
      </c>
      <c r="I16244" t="n">
        <v>9</v>
      </c>
      <c r="J16244" t="n">
        <v>326.55</v>
      </c>
      <c r="K16244" t="n">
        <v>0</v>
      </c>
      <c r="L16244">
        <f>I16244*J16244*(1-K16244)</f>
        <v/>
      </c>
      <c r="M16244">
        <f>VLOOKUP(F16244,Products!A:D,4,FALSE)*I16244</f>
        <v/>
      </c>
      <c r="N16244">
        <f>L16244-M16244</f>
        <v/>
      </c>
    </row>
    <row r="16245">
      <c r="A16245" t="inlineStr">
        <is>
          <t>T1016243</t>
        </is>
      </c>
      <c r="B16245" t="inlineStr">
        <is>
          <t>2024-12-04</t>
        </is>
      </c>
      <c r="C16245" t="inlineStr">
        <is>
          <t>S028</t>
        </is>
      </c>
      <c r="D16245" t="inlineStr">
        <is>
          <t>Store_028</t>
        </is>
      </c>
      <c r="E16245" t="inlineStr">
        <is>
          <t>North</t>
        </is>
      </c>
      <c r="F16245" t="inlineStr">
        <is>
          <t>P0027</t>
        </is>
      </c>
      <c r="G16245" t="inlineStr">
        <is>
          <t>Prod_0027</t>
        </is>
      </c>
      <c r="H16245" t="inlineStr">
        <is>
          <t>Electronics</t>
        </is>
      </c>
      <c r="I16245" t="n">
        <v>1</v>
      </c>
      <c r="J16245" t="n">
        <v>582.53</v>
      </c>
      <c r="K16245" t="n">
        <v>0</v>
      </c>
      <c r="L16245">
        <f>I16245*J16245*(1-K16245)</f>
        <v/>
      </c>
      <c r="M16245">
        <f>VLOOKUP(F16245,Products!A:D,4,FALSE)*I16245</f>
        <v/>
      </c>
      <c r="N16245">
        <f>L16245-M16245</f>
        <v/>
      </c>
    </row>
    <row r="16246">
      <c r="A16246" t="inlineStr">
        <is>
          <t>T1016244</t>
        </is>
      </c>
      <c r="B16246" t="inlineStr">
        <is>
          <t>2024-04-11</t>
        </is>
      </c>
      <c r="C16246" t="inlineStr">
        <is>
          <t>S035</t>
        </is>
      </c>
      <c r="D16246" t="inlineStr">
        <is>
          <t>Store_035</t>
        </is>
      </c>
      <c r="E16246" t="inlineStr">
        <is>
          <t>Central</t>
        </is>
      </c>
      <c r="F16246" t="inlineStr">
        <is>
          <t>P0126</t>
        </is>
      </c>
      <c r="G16246" t="inlineStr">
        <is>
          <t>Prod_0126</t>
        </is>
      </c>
      <c r="H16246" t="inlineStr">
        <is>
          <t>Toys</t>
        </is>
      </c>
      <c r="I16246" t="n">
        <v>2</v>
      </c>
      <c r="J16246" t="n">
        <v>338.15</v>
      </c>
      <c r="K16246" t="n">
        <v>0.15</v>
      </c>
      <c r="L16246">
        <f>I16246*J16246*(1-K16246)</f>
        <v/>
      </c>
      <c r="M16246">
        <f>VLOOKUP(F16246,Products!A:D,4,FALSE)*I16246</f>
        <v/>
      </c>
      <c r="N16246">
        <f>L16246-M16246</f>
        <v/>
      </c>
    </row>
    <row r="16247">
      <c r="A16247" t="inlineStr">
        <is>
          <t>T1016245</t>
        </is>
      </c>
      <c r="B16247" t="inlineStr">
        <is>
          <t>2024-12-20</t>
        </is>
      </c>
      <c r="C16247" t="inlineStr">
        <is>
          <t>S013</t>
        </is>
      </c>
      <c r="D16247" t="inlineStr">
        <is>
          <t>Store_013</t>
        </is>
      </c>
      <c r="E16247" t="inlineStr">
        <is>
          <t>North</t>
        </is>
      </c>
      <c r="F16247" t="inlineStr">
        <is>
          <t>P0091</t>
        </is>
      </c>
      <c r="G16247" t="inlineStr">
        <is>
          <t>Prod_0091</t>
        </is>
      </c>
      <c r="H16247" t="inlineStr">
        <is>
          <t>Toys</t>
        </is>
      </c>
      <c r="I16247" t="n">
        <v>8</v>
      </c>
      <c r="J16247" t="n">
        <v>294.46</v>
      </c>
      <c r="K16247" t="n">
        <v>0</v>
      </c>
      <c r="L16247">
        <f>I16247*J16247*(1-K16247)</f>
        <v/>
      </c>
      <c r="M16247">
        <f>VLOOKUP(F16247,Products!A:D,4,FALSE)*I16247</f>
        <v/>
      </c>
      <c r="N16247">
        <f>L16247-M16247</f>
        <v/>
      </c>
    </row>
    <row r="16248">
      <c r="A16248" t="inlineStr">
        <is>
          <t>T1016246</t>
        </is>
      </c>
      <c r="B16248" t="inlineStr">
        <is>
          <t>2024-02-19</t>
        </is>
      </c>
      <c r="C16248" t="inlineStr">
        <is>
          <t>S027</t>
        </is>
      </c>
      <c r="D16248" t="inlineStr">
        <is>
          <t>Store_027</t>
        </is>
      </c>
      <c r="E16248" t="inlineStr">
        <is>
          <t>South</t>
        </is>
      </c>
      <c r="F16248" t="inlineStr">
        <is>
          <t>P0067</t>
        </is>
      </c>
      <c r="G16248" t="inlineStr">
        <is>
          <t>Prod_0067</t>
        </is>
      </c>
      <c r="H16248" t="inlineStr">
        <is>
          <t>Toys</t>
        </is>
      </c>
      <c r="I16248" t="n">
        <v>2</v>
      </c>
      <c r="J16248" t="n">
        <v>157.13</v>
      </c>
      <c r="K16248" t="n">
        <v>0</v>
      </c>
      <c r="L16248">
        <f>I16248*J16248*(1-K16248)</f>
        <v/>
      </c>
      <c r="M16248">
        <f>VLOOKUP(F16248,Products!A:D,4,FALSE)*I16248</f>
        <v/>
      </c>
      <c r="N16248">
        <f>L16248-M16248</f>
        <v/>
      </c>
    </row>
    <row r="16249">
      <c r="A16249" t="inlineStr">
        <is>
          <t>T1016247</t>
        </is>
      </c>
      <c r="B16249" t="inlineStr">
        <is>
          <t>2023-09-24</t>
        </is>
      </c>
      <c r="C16249" t="inlineStr">
        <is>
          <t>S049</t>
        </is>
      </c>
      <c r="D16249" t="inlineStr">
        <is>
          <t>Store_049</t>
        </is>
      </c>
      <c r="E16249" t="inlineStr">
        <is>
          <t>North</t>
        </is>
      </c>
      <c r="F16249" t="inlineStr">
        <is>
          <t>P0151</t>
        </is>
      </c>
      <c r="G16249" t="inlineStr">
        <is>
          <t>Prod_0151</t>
        </is>
      </c>
      <c r="H16249" t="inlineStr">
        <is>
          <t>Food</t>
        </is>
      </c>
      <c r="I16249" t="n">
        <v>1</v>
      </c>
      <c r="J16249" t="n">
        <v>841.67</v>
      </c>
      <c r="K16249" t="n">
        <v>0.05</v>
      </c>
      <c r="L16249">
        <f>I16249*J16249*(1-K16249)</f>
        <v/>
      </c>
      <c r="M16249">
        <f>VLOOKUP(F16249,Products!A:D,4,FALSE)*I16249</f>
        <v/>
      </c>
      <c r="N16249">
        <f>L16249-M16249</f>
        <v/>
      </c>
    </row>
    <row r="16250">
      <c r="A16250" t="inlineStr">
        <is>
          <t>T1016248</t>
        </is>
      </c>
      <c r="B16250" t="inlineStr">
        <is>
          <t>2023-10-11</t>
        </is>
      </c>
      <c r="C16250" t="inlineStr">
        <is>
          <t>S029</t>
        </is>
      </c>
      <c r="D16250" t="inlineStr">
        <is>
          <t>Store_029</t>
        </is>
      </c>
      <c r="E16250" t="inlineStr">
        <is>
          <t>South</t>
        </is>
      </c>
      <c r="F16250" t="inlineStr">
        <is>
          <t>P0184</t>
        </is>
      </c>
      <c r="G16250" t="inlineStr">
        <is>
          <t>Prod_0184</t>
        </is>
      </c>
      <c r="H16250" t="inlineStr">
        <is>
          <t>Beverages</t>
        </is>
      </c>
      <c r="I16250" t="n">
        <v>5</v>
      </c>
      <c r="J16250" t="n">
        <v>438.48</v>
      </c>
      <c r="K16250" t="n">
        <v>0</v>
      </c>
      <c r="L16250">
        <f>I16250*J16250*(1-K16250)</f>
        <v/>
      </c>
      <c r="M16250">
        <f>VLOOKUP(F16250,Products!A:D,4,FALSE)*I16250</f>
        <v/>
      </c>
      <c r="N16250">
        <f>L16250-M16250</f>
        <v/>
      </c>
    </row>
    <row r="16251">
      <c r="A16251" t="inlineStr">
        <is>
          <t>T1016249</t>
        </is>
      </c>
      <c r="B16251" t="inlineStr">
        <is>
          <t>2023-02-04</t>
        </is>
      </c>
      <c r="C16251" t="inlineStr">
        <is>
          <t>S023</t>
        </is>
      </c>
      <c r="D16251" t="inlineStr">
        <is>
          <t>Store_023</t>
        </is>
      </c>
      <c r="E16251" t="inlineStr">
        <is>
          <t>South</t>
        </is>
      </c>
      <c r="F16251" t="inlineStr">
        <is>
          <t>P0175</t>
        </is>
      </c>
      <c r="G16251" t="inlineStr">
        <is>
          <t>Prod_0175</t>
        </is>
      </c>
      <c r="H16251" t="inlineStr">
        <is>
          <t>Food</t>
        </is>
      </c>
      <c r="I16251" t="n">
        <v>1</v>
      </c>
      <c r="J16251" t="n">
        <v>828.16</v>
      </c>
      <c r="K16251" t="n">
        <v>0</v>
      </c>
      <c r="L16251">
        <f>I16251*J16251*(1-K16251)</f>
        <v/>
      </c>
      <c r="M16251">
        <f>VLOOKUP(F16251,Products!A:D,4,FALSE)*I16251</f>
        <v/>
      </c>
      <c r="N16251">
        <f>L16251-M16251</f>
        <v/>
      </c>
    </row>
    <row r="16252">
      <c r="A16252" t="inlineStr">
        <is>
          <t>T1016250</t>
        </is>
      </c>
      <c r="B16252" t="inlineStr">
        <is>
          <t>2023-05-16</t>
        </is>
      </c>
      <c r="C16252" t="inlineStr">
        <is>
          <t>S015</t>
        </is>
      </c>
      <c r="D16252" t="inlineStr">
        <is>
          <t>Store_015</t>
        </is>
      </c>
      <c r="E16252" t="inlineStr">
        <is>
          <t>North</t>
        </is>
      </c>
      <c r="F16252" t="inlineStr">
        <is>
          <t>P0143</t>
        </is>
      </c>
      <c r="G16252" t="inlineStr">
        <is>
          <t>Prod_0143</t>
        </is>
      </c>
      <c r="H16252" t="inlineStr">
        <is>
          <t>Electronics</t>
        </is>
      </c>
      <c r="I16252" t="n">
        <v>9</v>
      </c>
      <c r="J16252" t="n">
        <v>347.79</v>
      </c>
      <c r="K16252" t="n">
        <v>0.15</v>
      </c>
      <c r="L16252">
        <f>I16252*J16252*(1-K16252)</f>
        <v/>
      </c>
      <c r="M16252">
        <f>VLOOKUP(F16252,Products!A:D,4,FALSE)*I16252</f>
        <v/>
      </c>
      <c r="N16252">
        <f>L16252-M16252</f>
        <v/>
      </c>
    </row>
    <row r="16253">
      <c r="A16253" t="inlineStr">
        <is>
          <t>T1016251</t>
        </is>
      </c>
      <c r="B16253" t="inlineStr">
        <is>
          <t>2024-11-02</t>
        </is>
      </c>
      <c r="C16253" t="inlineStr">
        <is>
          <t>S024</t>
        </is>
      </c>
      <c r="D16253" t="inlineStr">
        <is>
          <t>Store_024</t>
        </is>
      </c>
      <c r="E16253" t="inlineStr">
        <is>
          <t>South</t>
        </is>
      </c>
      <c r="F16253" t="inlineStr">
        <is>
          <t>P0196</t>
        </is>
      </c>
      <c r="G16253" t="inlineStr">
        <is>
          <t>Prod_0196</t>
        </is>
      </c>
      <c r="H16253" t="inlineStr">
        <is>
          <t>Beverages</t>
        </is>
      </c>
      <c r="I16253" t="n">
        <v>4</v>
      </c>
      <c r="J16253" t="n">
        <v>765.46</v>
      </c>
      <c r="K16253" t="n">
        <v>0.05</v>
      </c>
      <c r="L16253">
        <f>I16253*J16253*(1-K16253)</f>
        <v/>
      </c>
      <c r="M16253">
        <f>VLOOKUP(F16253,Products!A:D,4,FALSE)*I16253</f>
        <v/>
      </c>
      <c r="N16253">
        <f>L16253-M16253</f>
        <v/>
      </c>
    </row>
    <row r="16254">
      <c r="A16254" t="inlineStr">
        <is>
          <t>T1016252</t>
        </is>
      </c>
      <c r="B16254" t="inlineStr">
        <is>
          <t>2025-02-02</t>
        </is>
      </c>
      <c r="C16254" t="inlineStr">
        <is>
          <t>S046</t>
        </is>
      </c>
      <c r="D16254" t="inlineStr">
        <is>
          <t>Store_046</t>
        </is>
      </c>
      <c r="E16254" t="inlineStr">
        <is>
          <t>South</t>
        </is>
      </c>
      <c r="F16254" t="inlineStr">
        <is>
          <t>P0091</t>
        </is>
      </c>
      <c r="G16254" t="inlineStr">
        <is>
          <t>Prod_0091</t>
        </is>
      </c>
      <c r="H16254" t="inlineStr">
        <is>
          <t>Toys</t>
        </is>
      </c>
      <c r="I16254" t="n">
        <v>2</v>
      </c>
      <c r="J16254" t="n">
        <v>314.84</v>
      </c>
      <c r="K16254" t="n">
        <v>0</v>
      </c>
      <c r="L16254">
        <f>I16254*J16254*(1-K16254)</f>
        <v/>
      </c>
      <c r="M16254">
        <f>VLOOKUP(F16254,Products!A:D,4,FALSE)*I16254</f>
        <v/>
      </c>
      <c r="N16254">
        <f>L16254-M16254</f>
        <v/>
      </c>
    </row>
    <row r="16255">
      <c r="A16255" t="inlineStr">
        <is>
          <t>T1016253</t>
        </is>
      </c>
      <c r="B16255" t="inlineStr">
        <is>
          <t>2024-12-20</t>
        </is>
      </c>
      <c r="C16255" t="inlineStr">
        <is>
          <t>S008</t>
        </is>
      </c>
      <c r="D16255" t="inlineStr">
        <is>
          <t>Store_008</t>
        </is>
      </c>
      <c r="E16255" t="inlineStr">
        <is>
          <t>East</t>
        </is>
      </c>
      <c r="F16255" t="inlineStr">
        <is>
          <t>P0189</t>
        </is>
      </c>
      <c r="G16255" t="inlineStr">
        <is>
          <t>Prod_0189</t>
        </is>
      </c>
      <c r="H16255" t="inlineStr">
        <is>
          <t>Food</t>
        </is>
      </c>
      <c r="I16255" t="n">
        <v>9</v>
      </c>
      <c r="J16255" t="n">
        <v>1063.59</v>
      </c>
      <c r="K16255" t="n">
        <v>0</v>
      </c>
      <c r="L16255">
        <f>I16255*J16255*(1-K16255)</f>
        <v/>
      </c>
      <c r="M16255">
        <f>VLOOKUP(F16255,Products!A:D,4,FALSE)*I16255</f>
        <v/>
      </c>
      <c r="N16255">
        <f>L16255-M16255</f>
        <v/>
      </c>
    </row>
    <row r="16256">
      <c r="A16256" t="inlineStr">
        <is>
          <t>T1016254</t>
        </is>
      </c>
      <c r="B16256" t="inlineStr">
        <is>
          <t>2024-01-20</t>
        </is>
      </c>
      <c r="C16256" t="inlineStr">
        <is>
          <t>S047</t>
        </is>
      </c>
      <c r="D16256" t="inlineStr">
        <is>
          <t>Store_047</t>
        </is>
      </c>
      <c r="E16256" t="inlineStr">
        <is>
          <t>North</t>
        </is>
      </c>
      <c r="F16256" t="inlineStr">
        <is>
          <t>P0168</t>
        </is>
      </c>
      <c r="G16256" t="inlineStr">
        <is>
          <t>Prod_0168</t>
        </is>
      </c>
      <c r="H16256" t="inlineStr">
        <is>
          <t>Electronics</t>
        </is>
      </c>
      <c r="I16256" t="n">
        <v>2</v>
      </c>
      <c r="J16256" t="n">
        <v>67.27</v>
      </c>
      <c r="K16256" t="n">
        <v>0</v>
      </c>
      <c r="L16256">
        <f>I16256*J16256*(1-K16256)</f>
        <v/>
      </c>
      <c r="M16256">
        <f>VLOOKUP(F16256,Products!A:D,4,FALSE)*I16256</f>
        <v/>
      </c>
      <c r="N16256">
        <f>L16256-M16256</f>
        <v/>
      </c>
    </row>
    <row r="16257">
      <c r="A16257" t="inlineStr">
        <is>
          <t>T1016255</t>
        </is>
      </c>
      <c r="B16257" t="inlineStr">
        <is>
          <t>2023-01-25</t>
        </is>
      </c>
      <c r="C16257" t="inlineStr">
        <is>
          <t>S014</t>
        </is>
      </c>
      <c r="D16257" t="inlineStr">
        <is>
          <t>Store_014</t>
        </is>
      </c>
      <c r="E16257" t="inlineStr">
        <is>
          <t>West</t>
        </is>
      </c>
      <c r="F16257" t="inlineStr">
        <is>
          <t>P0128</t>
        </is>
      </c>
      <c r="G16257" t="inlineStr">
        <is>
          <t>Prod_0128</t>
        </is>
      </c>
      <c r="H16257" t="inlineStr">
        <is>
          <t>Toys</t>
        </is>
      </c>
      <c r="I16257" t="n">
        <v>9</v>
      </c>
      <c r="J16257" t="n">
        <v>193.4</v>
      </c>
      <c r="K16257" t="n">
        <v>0</v>
      </c>
      <c r="L16257">
        <f>I16257*J16257*(1-K16257)</f>
        <v/>
      </c>
      <c r="M16257">
        <f>VLOOKUP(F16257,Products!A:D,4,FALSE)*I16257</f>
        <v/>
      </c>
      <c r="N16257">
        <f>L16257-M16257</f>
        <v/>
      </c>
    </row>
    <row r="16258">
      <c r="A16258" t="inlineStr">
        <is>
          <t>T1016256</t>
        </is>
      </c>
      <c r="B16258" t="inlineStr">
        <is>
          <t>2025-05-21</t>
        </is>
      </c>
      <c r="C16258" t="inlineStr">
        <is>
          <t>S023</t>
        </is>
      </c>
      <c r="D16258" t="inlineStr">
        <is>
          <t>Store_023</t>
        </is>
      </c>
      <c r="E16258" t="inlineStr">
        <is>
          <t>South</t>
        </is>
      </c>
      <c r="F16258" t="inlineStr">
        <is>
          <t>P0174</t>
        </is>
      </c>
      <c r="G16258" t="inlineStr">
        <is>
          <t>Prod_0174</t>
        </is>
      </c>
      <c r="H16258" t="inlineStr">
        <is>
          <t>Food</t>
        </is>
      </c>
      <c r="I16258" t="n">
        <v>5</v>
      </c>
      <c r="J16258" t="n">
        <v>71.03</v>
      </c>
      <c r="K16258" t="n">
        <v>0.05</v>
      </c>
      <c r="L16258">
        <f>I16258*J16258*(1-K16258)</f>
        <v/>
      </c>
      <c r="M16258">
        <f>VLOOKUP(F16258,Products!A:D,4,FALSE)*I16258</f>
        <v/>
      </c>
      <c r="N16258">
        <f>L16258-M16258</f>
        <v/>
      </c>
    </row>
    <row r="16259">
      <c r="A16259" t="inlineStr">
        <is>
          <t>T1016257</t>
        </is>
      </c>
      <c r="B16259" t="inlineStr">
        <is>
          <t>2024-10-11</t>
        </is>
      </c>
      <c r="C16259" t="inlineStr">
        <is>
          <t>S021</t>
        </is>
      </c>
      <c r="D16259" t="inlineStr">
        <is>
          <t>Store_021</t>
        </is>
      </c>
      <c r="E16259" t="inlineStr">
        <is>
          <t>North</t>
        </is>
      </c>
      <c r="F16259" t="inlineStr">
        <is>
          <t>P0058</t>
        </is>
      </c>
      <c r="G16259" t="inlineStr">
        <is>
          <t>Prod_0058</t>
        </is>
      </c>
      <c r="H16259" t="inlineStr">
        <is>
          <t>Stationery</t>
        </is>
      </c>
      <c r="I16259" t="n">
        <v>6</v>
      </c>
      <c r="J16259" t="n">
        <v>445.19</v>
      </c>
      <c r="K16259" t="n">
        <v>0</v>
      </c>
      <c r="L16259">
        <f>I16259*J16259*(1-K16259)</f>
        <v/>
      </c>
      <c r="M16259">
        <f>VLOOKUP(F16259,Products!A:D,4,FALSE)*I16259</f>
        <v/>
      </c>
      <c r="N16259">
        <f>L16259-M16259</f>
        <v/>
      </c>
    </row>
    <row r="16260">
      <c r="A16260" t="inlineStr">
        <is>
          <t>T1016258</t>
        </is>
      </c>
      <c r="B16260" t="inlineStr">
        <is>
          <t>2025-05-15</t>
        </is>
      </c>
      <c r="C16260" t="inlineStr">
        <is>
          <t>S005</t>
        </is>
      </c>
      <c r="D16260" t="inlineStr">
        <is>
          <t>Store_005</t>
        </is>
      </c>
      <c r="E16260" t="inlineStr">
        <is>
          <t>Central</t>
        </is>
      </c>
      <c r="F16260" t="inlineStr">
        <is>
          <t>P0194</t>
        </is>
      </c>
      <c r="G16260" t="inlineStr">
        <is>
          <t>Prod_0194</t>
        </is>
      </c>
      <c r="H16260" t="inlineStr">
        <is>
          <t>Food</t>
        </is>
      </c>
      <c r="I16260" t="n">
        <v>6</v>
      </c>
      <c r="J16260" t="n">
        <v>594.17</v>
      </c>
      <c r="K16260" t="n">
        <v>0</v>
      </c>
      <c r="L16260">
        <f>I16260*J16260*(1-K16260)</f>
        <v/>
      </c>
      <c r="M16260">
        <f>VLOOKUP(F16260,Products!A:D,4,FALSE)*I16260</f>
        <v/>
      </c>
      <c r="N16260">
        <f>L16260-M16260</f>
        <v/>
      </c>
    </row>
    <row r="16261">
      <c r="A16261" t="inlineStr">
        <is>
          <t>T1016259</t>
        </is>
      </c>
      <c r="B16261" t="inlineStr">
        <is>
          <t>2023-02-19</t>
        </is>
      </c>
      <c r="C16261" t="inlineStr">
        <is>
          <t>S045</t>
        </is>
      </c>
      <c r="D16261" t="inlineStr">
        <is>
          <t>Store_045</t>
        </is>
      </c>
      <c r="E16261" t="inlineStr">
        <is>
          <t>East</t>
        </is>
      </c>
      <c r="F16261" t="inlineStr">
        <is>
          <t>P0167</t>
        </is>
      </c>
      <c r="G16261" t="inlineStr">
        <is>
          <t>Prod_0167</t>
        </is>
      </c>
      <c r="H16261" t="inlineStr">
        <is>
          <t>Beverages</t>
        </is>
      </c>
      <c r="I16261" t="n">
        <v>6</v>
      </c>
      <c r="J16261" t="n">
        <v>421.9</v>
      </c>
      <c r="K16261" t="n">
        <v>0.15</v>
      </c>
      <c r="L16261">
        <f>I16261*J16261*(1-K16261)</f>
        <v/>
      </c>
      <c r="M16261">
        <f>VLOOKUP(F16261,Products!A:D,4,FALSE)*I16261</f>
        <v/>
      </c>
      <c r="N16261">
        <f>L16261-M16261</f>
        <v/>
      </c>
    </row>
    <row r="16262">
      <c r="A16262" t="inlineStr">
        <is>
          <t>T1016260</t>
        </is>
      </c>
      <c r="B16262" t="inlineStr">
        <is>
          <t>2023-05-13</t>
        </is>
      </c>
      <c r="C16262" t="inlineStr">
        <is>
          <t>S014</t>
        </is>
      </c>
      <c r="D16262" t="inlineStr">
        <is>
          <t>Store_014</t>
        </is>
      </c>
      <c r="E16262" t="inlineStr">
        <is>
          <t>West</t>
        </is>
      </c>
      <c r="F16262" t="inlineStr">
        <is>
          <t>P0097</t>
        </is>
      </c>
      <c r="G16262" t="inlineStr">
        <is>
          <t>Prod_0097</t>
        </is>
      </c>
      <c r="H16262" t="inlineStr">
        <is>
          <t>Clothing</t>
        </is>
      </c>
      <c r="I16262" t="n">
        <v>3</v>
      </c>
      <c r="J16262" t="n">
        <v>235.97</v>
      </c>
      <c r="K16262" t="n">
        <v>0.15</v>
      </c>
      <c r="L16262">
        <f>I16262*J16262*(1-K16262)</f>
        <v/>
      </c>
      <c r="M16262">
        <f>VLOOKUP(F16262,Products!A:D,4,FALSE)*I16262</f>
        <v/>
      </c>
      <c r="N16262">
        <f>L16262-M16262</f>
        <v/>
      </c>
    </row>
    <row r="16263">
      <c r="A16263" t="inlineStr">
        <is>
          <t>T1016261</t>
        </is>
      </c>
      <c r="B16263" t="inlineStr">
        <is>
          <t>2023-05-23</t>
        </is>
      </c>
      <c r="C16263" t="inlineStr">
        <is>
          <t>S019</t>
        </is>
      </c>
      <c r="D16263" t="inlineStr">
        <is>
          <t>Store_019</t>
        </is>
      </c>
      <c r="E16263" t="inlineStr">
        <is>
          <t>East</t>
        </is>
      </c>
      <c r="F16263" t="inlineStr">
        <is>
          <t>P0165</t>
        </is>
      </c>
      <c r="G16263" t="inlineStr">
        <is>
          <t>Prod_0165</t>
        </is>
      </c>
      <c r="H16263" t="inlineStr">
        <is>
          <t>Clothing</t>
        </is>
      </c>
      <c r="I16263" t="n">
        <v>3</v>
      </c>
      <c r="J16263" t="n">
        <v>767.2</v>
      </c>
      <c r="K16263" t="n">
        <v>0.05</v>
      </c>
      <c r="L16263">
        <f>I16263*J16263*(1-K16263)</f>
        <v/>
      </c>
      <c r="M16263">
        <f>VLOOKUP(F16263,Products!A:D,4,FALSE)*I16263</f>
        <v/>
      </c>
      <c r="N16263">
        <f>L16263-M16263</f>
        <v/>
      </c>
    </row>
    <row r="16264">
      <c r="A16264" t="inlineStr">
        <is>
          <t>T1016262</t>
        </is>
      </c>
      <c r="B16264" t="inlineStr">
        <is>
          <t>2024-01-09</t>
        </is>
      </c>
      <c r="C16264" t="inlineStr">
        <is>
          <t>S040</t>
        </is>
      </c>
      <c r="D16264" t="inlineStr">
        <is>
          <t>Store_040</t>
        </is>
      </c>
      <c r="E16264" t="inlineStr">
        <is>
          <t>Central</t>
        </is>
      </c>
      <c r="F16264" t="inlineStr">
        <is>
          <t>P0024</t>
        </is>
      </c>
      <c r="G16264" t="inlineStr">
        <is>
          <t>Prod_0024</t>
        </is>
      </c>
      <c r="H16264" t="inlineStr">
        <is>
          <t>Clothing</t>
        </is>
      </c>
      <c r="I16264" t="n">
        <v>3</v>
      </c>
      <c r="J16264" t="n">
        <v>89.90000000000001</v>
      </c>
      <c r="K16264" t="n">
        <v>0.05</v>
      </c>
      <c r="L16264">
        <f>I16264*J16264*(1-K16264)</f>
        <v/>
      </c>
      <c r="M16264">
        <f>VLOOKUP(F16264,Products!A:D,4,FALSE)*I16264</f>
        <v/>
      </c>
      <c r="N16264">
        <f>L16264-M16264</f>
        <v/>
      </c>
    </row>
    <row r="16265">
      <c r="A16265" t="inlineStr">
        <is>
          <t>T1016263</t>
        </is>
      </c>
      <c r="B16265" t="inlineStr">
        <is>
          <t>2024-06-02</t>
        </is>
      </c>
      <c r="C16265" t="inlineStr">
        <is>
          <t>S036</t>
        </is>
      </c>
      <c r="D16265" t="inlineStr">
        <is>
          <t>Store_036</t>
        </is>
      </c>
      <c r="E16265" t="inlineStr">
        <is>
          <t>Central</t>
        </is>
      </c>
      <c r="F16265" t="inlineStr">
        <is>
          <t>P0009</t>
        </is>
      </c>
      <c r="G16265" t="inlineStr">
        <is>
          <t>Prod_0009</t>
        </is>
      </c>
      <c r="H16265" t="inlineStr">
        <is>
          <t>Toys</t>
        </is>
      </c>
      <c r="I16265" t="n">
        <v>7</v>
      </c>
      <c r="J16265" t="n">
        <v>714.63</v>
      </c>
      <c r="K16265" t="n">
        <v>0</v>
      </c>
      <c r="L16265">
        <f>I16265*J16265*(1-K16265)</f>
        <v/>
      </c>
      <c r="M16265">
        <f>VLOOKUP(F16265,Products!A:D,4,FALSE)*I16265</f>
        <v/>
      </c>
      <c r="N16265">
        <f>L16265-M16265</f>
        <v/>
      </c>
    </row>
    <row r="16266">
      <c r="A16266" t="inlineStr">
        <is>
          <t>T1016264</t>
        </is>
      </c>
      <c r="B16266" t="inlineStr">
        <is>
          <t>2024-03-30</t>
        </is>
      </c>
      <c r="C16266" t="inlineStr">
        <is>
          <t>S043</t>
        </is>
      </c>
      <c r="D16266" t="inlineStr">
        <is>
          <t>Store_043</t>
        </is>
      </c>
      <c r="E16266" t="inlineStr">
        <is>
          <t>East</t>
        </is>
      </c>
      <c r="F16266" t="inlineStr">
        <is>
          <t>P0037</t>
        </is>
      </c>
      <c r="G16266" t="inlineStr">
        <is>
          <t>Prod_0037</t>
        </is>
      </c>
      <c r="H16266" t="inlineStr">
        <is>
          <t>Stationery</t>
        </is>
      </c>
      <c r="I16266" t="n">
        <v>1</v>
      </c>
      <c r="J16266" t="n">
        <v>461.05</v>
      </c>
      <c r="K16266" t="n">
        <v>0</v>
      </c>
      <c r="L16266">
        <f>I16266*J16266*(1-K16266)</f>
        <v/>
      </c>
      <c r="M16266">
        <f>VLOOKUP(F16266,Products!A:D,4,FALSE)*I16266</f>
        <v/>
      </c>
      <c r="N16266">
        <f>L16266-M16266</f>
        <v/>
      </c>
    </row>
    <row r="16267">
      <c r="A16267" t="inlineStr">
        <is>
          <t>T1016265</t>
        </is>
      </c>
      <c r="B16267" t="inlineStr">
        <is>
          <t>2024-11-23</t>
        </is>
      </c>
      <c r="C16267" t="inlineStr">
        <is>
          <t>S016</t>
        </is>
      </c>
      <c r="D16267" t="inlineStr">
        <is>
          <t>Store_016</t>
        </is>
      </c>
      <c r="E16267" t="inlineStr">
        <is>
          <t>West</t>
        </is>
      </c>
      <c r="F16267" t="inlineStr">
        <is>
          <t>P0013</t>
        </is>
      </c>
      <c r="G16267" t="inlineStr">
        <is>
          <t>Prod_0013</t>
        </is>
      </c>
      <c r="H16267" t="inlineStr">
        <is>
          <t>Clothing</t>
        </is>
      </c>
      <c r="I16267" t="n">
        <v>1</v>
      </c>
      <c r="J16267" t="n">
        <v>73.06</v>
      </c>
      <c r="K16267" t="n">
        <v>0</v>
      </c>
      <c r="L16267">
        <f>I16267*J16267*(1-K16267)</f>
        <v/>
      </c>
      <c r="M16267">
        <f>VLOOKUP(F16267,Products!A:D,4,FALSE)*I16267</f>
        <v/>
      </c>
      <c r="N16267">
        <f>L16267-M16267</f>
        <v/>
      </c>
    </row>
    <row r="16268">
      <c r="A16268" t="inlineStr">
        <is>
          <t>T1016266</t>
        </is>
      </c>
      <c r="B16268" t="inlineStr">
        <is>
          <t>2024-10-18</t>
        </is>
      </c>
      <c r="C16268" t="inlineStr">
        <is>
          <t>S030</t>
        </is>
      </c>
      <c r="D16268" t="inlineStr">
        <is>
          <t>Store_030</t>
        </is>
      </c>
      <c r="E16268" t="inlineStr">
        <is>
          <t>North</t>
        </is>
      </c>
      <c r="F16268" t="inlineStr">
        <is>
          <t>P0185</t>
        </is>
      </c>
      <c r="G16268" t="inlineStr">
        <is>
          <t>Prod_0185</t>
        </is>
      </c>
      <c r="H16268" t="inlineStr">
        <is>
          <t>Food</t>
        </is>
      </c>
      <c r="I16268" t="n">
        <v>6</v>
      </c>
      <c r="J16268" t="n">
        <v>334.73</v>
      </c>
      <c r="K16268" t="n">
        <v>0.05</v>
      </c>
      <c r="L16268">
        <f>I16268*J16268*(1-K16268)</f>
        <v/>
      </c>
      <c r="M16268">
        <f>VLOOKUP(F16268,Products!A:D,4,FALSE)*I16268</f>
        <v/>
      </c>
      <c r="N16268">
        <f>L16268-M16268</f>
        <v/>
      </c>
    </row>
    <row r="16269">
      <c r="A16269" t="inlineStr">
        <is>
          <t>T1016267</t>
        </is>
      </c>
      <c r="B16269" t="inlineStr">
        <is>
          <t>2024-10-03</t>
        </is>
      </c>
      <c r="C16269" t="inlineStr">
        <is>
          <t>S020</t>
        </is>
      </c>
      <c r="D16269" t="inlineStr">
        <is>
          <t>Store_020</t>
        </is>
      </c>
      <c r="E16269" t="inlineStr">
        <is>
          <t>West</t>
        </is>
      </c>
      <c r="F16269" t="inlineStr">
        <is>
          <t>P0123</t>
        </is>
      </c>
      <c r="G16269" t="inlineStr">
        <is>
          <t>Prod_0123</t>
        </is>
      </c>
      <c r="H16269" t="inlineStr">
        <is>
          <t>Food</t>
        </is>
      </c>
      <c r="I16269" t="n">
        <v>5</v>
      </c>
      <c r="J16269" t="n">
        <v>479.93</v>
      </c>
      <c r="K16269" t="n">
        <v>0</v>
      </c>
      <c r="L16269">
        <f>I16269*J16269*(1-K16269)</f>
        <v/>
      </c>
      <c r="M16269">
        <f>VLOOKUP(F16269,Products!A:D,4,FALSE)*I16269</f>
        <v/>
      </c>
      <c r="N16269">
        <f>L16269-M16269</f>
        <v/>
      </c>
    </row>
    <row r="16270">
      <c r="A16270" t="inlineStr">
        <is>
          <t>T1016268</t>
        </is>
      </c>
      <c r="B16270" t="inlineStr">
        <is>
          <t>2023-04-08</t>
        </is>
      </c>
      <c r="C16270" t="inlineStr">
        <is>
          <t>S050</t>
        </is>
      </c>
      <c r="D16270" t="inlineStr">
        <is>
          <t>Store_050</t>
        </is>
      </c>
      <c r="E16270" t="inlineStr">
        <is>
          <t>South</t>
        </is>
      </c>
      <c r="F16270" t="inlineStr">
        <is>
          <t>P0079</t>
        </is>
      </c>
      <c r="G16270" t="inlineStr">
        <is>
          <t>Prod_0079</t>
        </is>
      </c>
      <c r="H16270" t="inlineStr">
        <is>
          <t>Food</t>
        </is>
      </c>
      <c r="I16270" t="n">
        <v>8</v>
      </c>
      <c r="J16270" t="n">
        <v>543.24</v>
      </c>
      <c r="K16270" t="n">
        <v>0.1</v>
      </c>
      <c r="L16270">
        <f>I16270*J16270*(1-K16270)</f>
        <v/>
      </c>
      <c r="M16270">
        <f>VLOOKUP(F16270,Products!A:D,4,FALSE)*I16270</f>
        <v/>
      </c>
      <c r="N16270">
        <f>L16270-M16270</f>
        <v/>
      </c>
    </row>
    <row r="16271">
      <c r="A16271" t="inlineStr">
        <is>
          <t>T1016269</t>
        </is>
      </c>
      <c r="B16271" t="inlineStr">
        <is>
          <t>2024-12-09</t>
        </is>
      </c>
      <c r="C16271" t="inlineStr">
        <is>
          <t>S044</t>
        </is>
      </c>
      <c r="D16271" t="inlineStr">
        <is>
          <t>Store_044</t>
        </is>
      </c>
      <c r="E16271" t="inlineStr">
        <is>
          <t>North</t>
        </is>
      </c>
      <c r="F16271" t="inlineStr">
        <is>
          <t>P0199</t>
        </is>
      </c>
      <c r="G16271" t="inlineStr">
        <is>
          <t>Prod_0199</t>
        </is>
      </c>
      <c r="H16271" t="inlineStr">
        <is>
          <t>Beverages</t>
        </is>
      </c>
      <c r="I16271" t="n">
        <v>4</v>
      </c>
      <c r="J16271" t="n">
        <v>85.33</v>
      </c>
      <c r="K16271" t="n">
        <v>0</v>
      </c>
      <c r="L16271">
        <f>I16271*J16271*(1-K16271)</f>
        <v/>
      </c>
      <c r="M16271">
        <f>VLOOKUP(F16271,Products!A:D,4,FALSE)*I16271</f>
        <v/>
      </c>
      <c r="N16271">
        <f>L16271-M16271</f>
        <v/>
      </c>
    </row>
    <row r="16272">
      <c r="A16272" t="inlineStr">
        <is>
          <t>T1016270</t>
        </is>
      </c>
      <c r="B16272" t="inlineStr">
        <is>
          <t>2023-02-04</t>
        </is>
      </c>
      <c r="C16272" t="inlineStr">
        <is>
          <t>S048</t>
        </is>
      </c>
      <c r="D16272" t="inlineStr">
        <is>
          <t>Store_048</t>
        </is>
      </c>
      <c r="E16272" t="inlineStr">
        <is>
          <t>South</t>
        </is>
      </c>
      <c r="F16272" t="inlineStr">
        <is>
          <t>P0064</t>
        </is>
      </c>
      <c r="G16272" t="inlineStr">
        <is>
          <t>Prod_0064</t>
        </is>
      </c>
      <c r="H16272" t="inlineStr">
        <is>
          <t>Beverages</t>
        </is>
      </c>
      <c r="I16272" t="n">
        <v>8</v>
      </c>
      <c r="J16272" t="n">
        <v>883.47</v>
      </c>
      <c r="K16272" t="n">
        <v>0</v>
      </c>
      <c r="L16272">
        <f>I16272*J16272*(1-K16272)</f>
        <v/>
      </c>
      <c r="M16272">
        <f>VLOOKUP(F16272,Products!A:D,4,FALSE)*I16272</f>
        <v/>
      </c>
      <c r="N16272">
        <f>L16272-M16272</f>
        <v/>
      </c>
    </row>
    <row r="16273">
      <c r="A16273" t="inlineStr">
        <is>
          <t>T1016271</t>
        </is>
      </c>
      <c r="B16273" t="inlineStr">
        <is>
          <t>2025-04-16</t>
        </is>
      </c>
      <c r="C16273" t="inlineStr">
        <is>
          <t>S027</t>
        </is>
      </c>
      <c r="D16273" t="inlineStr">
        <is>
          <t>Store_027</t>
        </is>
      </c>
      <c r="E16273" t="inlineStr">
        <is>
          <t>South</t>
        </is>
      </c>
      <c r="F16273" t="inlineStr">
        <is>
          <t>P0012</t>
        </is>
      </c>
      <c r="G16273" t="inlineStr">
        <is>
          <t>Prod_0012</t>
        </is>
      </c>
      <c r="H16273" t="inlineStr">
        <is>
          <t>Food</t>
        </is>
      </c>
      <c r="I16273" t="n">
        <v>8</v>
      </c>
      <c r="J16273" t="n">
        <v>892.7</v>
      </c>
      <c r="K16273" t="n">
        <v>0</v>
      </c>
      <c r="L16273">
        <f>I16273*J16273*(1-K16273)</f>
        <v/>
      </c>
      <c r="M16273">
        <f>VLOOKUP(F16273,Products!A:D,4,FALSE)*I16273</f>
        <v/>
      </c>
      <c r="N16273">
        <f>L16273-M16273</f>
        <v/>
      </c>
    </row>
    <row r="16274">
      <c r="A16274" t="inlineStr">
        <is>
          <t>T1016272</t>
        </is>
      </c>
      <c r="B16274" t="inlineStr">
        <is>
          <t>2024-04-03</t>
        </is>
      </c>
      <c r="C16274" t="inlineStr">
        <is>
          <t>S030</t>
        </is>
      </c>
      <c r="D16274" t="inlineStr">
        <is>
          <t>Store_030</t>
        </is>
      </c>
      <c r="E16274" t="inlineStr">
        <is>
          <t>North</t>
        </is>
      </c>
      <c r="F16274" t="inlineStr">
        <is>
          <t>P0064</t>
        </is>
      </c>
      <c r="G16274" t="inlineStr">
        <is>
          <t>Prod_0064</t>
        </is>
      </c>
      <c r="H16274" t="inlineStr">
        <is>
          <t>Beverages</t>
        </is>
      </c>
      <c r="I16274" t="n">
        <v>4</v>
      </c>
      <c r="J16274" t="n">
        <v>785.28</v>
      </c>
      <c r="K16274" t="n">
        <v>0.05</v>
      </c>
      <c r="L16274">
        <f>I16274*J16274*(1-K16274)</f>
        <v/>
      </c>
      <c r="M16274">
        <f>VLOOKUP(F16274,Products!A:D,4,FALSE)*I16274</f>
        <v/>
      </c>
      <c r="N16274">
        <f>L16274-M16274</f>
        <v/>
      </c>
    </row>
    <row r="16275">
      <c r="A16275" t="inlineStr">
        <is>
          <t>T1016273</t>
        </is>
      </c>
      <c r="B16275" t="inlineStr">
        <is>
          <t>2025-04-08</t>
        </is>
      </c>
      <c r="C16275" t="inlineStr">
        <is>
          <t>S048</t>
        </is>
      </c>
      <c r="D16275" t="inlineStr">
        <is>
          <t>Store_048</t>
        </is>
      </c>
      <c r="E16275" t="inlineStr">
        <is>
          <t>South</t>
        </is>
      </c>
      <c r="F16275" t="inlineStr">
        <is>
          <t>P0005</t>
        </is>
      </c>
      <c r="G16275" t="inlineStr">
        <is>
          <t>Prod_0005</t>
        </is>
      </c>
      <c r="H16275" t="inlineStr">
        <is>
          <t>Beverages</t>
        </is>
      </c>
      <c r="I16275" t="n">
        <v>9</v>
      </c>
      <c r="J16275" t="n">
        <v>140.05</v>
      </c>
      <c r="K16275" t="n">
        <v>0</v>
      </c>
      <c r="L16275">
        <f>I16275*J16275*(1-K16275)</f>
        <v/>
      </c>
      <c r="M16275">
        <f>VLOOKUP(F16275,Products!A:D,4,FALSE)*I16275</f>
        <v/>
      </c>
      <c r="N16275">
        <f>L16275-M16275</f>
        <v/>
      </c>
    </row>
    <row r="16276">
      <c r="A16276" t="inlineStr">
        <is>
          <t>T1016274</t>
        </is>
      </c>
      <c r="B16276" t="inlineStr">
        <is>
          <t>2024-08-08</t>
        </is>
      </c>
      <c r="C16276" t="inlineStr">
        <is>
          <t>S013</t>
        </is>
      </c>
      <c r="D16276" t="inlineStr">
        <is>
          <t>Store_013</t>
        </is>
      </c>
      <c r="E16276" t="inlineStr">
        <is>
          <t>North</t>
        </is>
      </c>
      <c r="F16276" t="inlineStr">
        <is>
          <t>P0046</t>
        </is>
      </c>
      <c r="G16276" t="inlineStr">
        <is>
          <t>Prod_0046</t>
        </is>
      </c>
      <c r="H16276" t="inlineStr">
        <is>
          <t>Electronics</t>
        </is>
      </c>
      <c r="I16276" t="n">
        <v>1</v>
      </c>
      <c r="J16276" t="n">
        <v>63.27</v>
      </c>
      <c r="K16276" t="n">
        <v>0</v>
      </c>
      <c r="L16276">
        <f>I16276*J16276*(1-K16276)</f>
        <v/>
      </c>
      <c r="M16276">
        <f>VLOOKUP(F16276,Products!A:D,4,FALSE)*I16276</f>
        <v/>
      </c>
      <c r="N16276">
        <f>L16276-M16276</f>
        <v/>
      </c>
    </row>
    <row r="16277">
      <c r="A16277" t="inlineStr">
        <is>
          <t>T1016275</t>
        </is>
      </c>
      <c r="B16277" t="inlineStr">
        <is>
          <t>2023-03-21</t>
        </is>
      </c>
      <c r="C16277" t="inlineStr">
        <is>
          <t>S005</t>
        </is>
      </c>
      <c r="D16277" t="inlineStr">
        <is>
          <t>Store_005</t>
        </is>
      </c>
      <c r="E16277" t="inlineStr">
        <is>
          <t>Central</t>
        </is>
      </c>
      <c r="F16277" t="inlineStr">
        <is>
          <t>P0059</t>
        </is>
      </c>
      <c r="G16277" t="inlineStr">
        <is>
          <t>Prod_0059</t>
        </is>
      </c>
      <c r="H16277" t="inlineStr">
        <is>
          <t>Beverages</t>
        </is>
      </c>
      <c r="I16277" t="n">
        <v>8</v>
      </c>
      <c r="J16277" t="n">
        <v>444.38</v>
      </c>
      <c r="K16277" t="n">
        <v>0</v>
      </c>
      <c r="L16277">
        <f>I16277*J16277*(1-K16277)</f>
        <v/>
      </c>
      <c r="M16277">
        <f>VLOOKUP(F16277,Products!A:D,4,FALSE)*I16277</f>
        <v/>
      </c>
      <c r="N16277">
        <f>L16277-M16277</f>
        <v/>
      </c>
    </row>
    <row r="16278">
      <c r="A16278" t="inlineStr">
        <is>
          <t>T1016276</t>
        </is>
      </c>
      <c r="B16278" t="inlineStr">
        <is>
          <t>2023-04-13</t>
        </is>
      </c>
      <c r="C16278" t="inlineStr">
        <is>
          <t>S032</t>
        </is>
      </c>
      <c r="D16278" t="inlineStr">
        <is>
          <t>Store_032</t>
        </is>
      </c>
      <c r="E16278" t="inlineStr">
        <is>
          <t>Central</t>
        </is>
      </c>
      <c r="F16278" t="inlineStr">
        <is>
          <t>P0116</t>
        </is>
      </c>
      <c r="G16278" t="inlineStr">
        <is>
          <t>Prod_0116</t>
        </is>
      </c>
      <c r="H16278" t="inlineStr">
        <is>
          <t>Clothing</t>
        </is>
      </c>
      <c r="I16278" t="n">
        <v>1</v>
      </c>
      <c r="J16278" t="n">
        <v>915.84</v>
      </c>
      <c r="K16278" t="n">
        <v>0.15</v>
      </c>
      <c r="L16278">
        <f>I16278*J16278*(1-K16278)</f>
        <v/>
      </c>
      <c r="M16278">
        <f>VLOOKUP(F16278,Products!A:D,4,FALSE)*I16278</f>
        <v/>
      </c>
      <c r="N16278">
        <f>L16278-M16278</f>
        <v/>
      </c>
    </row>
    <row r="16279">
      <c r="A16279" t="inlineStr">
        <is>
          <t>T1016277</t>
        </is>
      </c>
      <c r="B16279" t="inlineStr">
        <is>
          <t>2023-06-22</t>
        </is>
      </c>
      <c r="C16279" t="inlineStr">
        <is>
          <t>S035</t>
        </is>
      </c>
      <c r="D16279" t="inlineStr">
        <is>
          <t>Store_035</t>
        </is>
      </c>
      <c r="E16279" t="inlineStr">
        <is>
          <t>Central</t>
        </is>
      </c>
      <c r="F16279" t="inlineStr">
        <is>
          <t>P0091</t>
        </is>
      </c>
      <c r="G16279" t="inlineStr">
        <is>
          <t>Prod_0091</t>
        </is>
      </c>
      <c r="H16279" t="inlineStr">
        <is>
          <t>Toys</t>
        </is>
      </c>
      <c r="I16279" t="n">
        <v>6</v>
      </c>
      <c r="J16279" t="n">
        <v>312.32</v>
      </c>
      <c r="K16279" t="n">
        <v>0.15</v>
      </c>
      <c r="L16279">
        <f>I16279*J16279*(1-K16279)</f>
        <v/>
      </c>
      <c r="M16279">
        <f>VLOOKUP(F16279,Products!A:D,4,FALSE)*I16279</f>
        <v/>
      </c>
      <c r="N16279">
        <f>L16279-M16279</f>
        <v/>
      </c>
    </row>
    <row r="16280">
      <c r="A16280" t="inlineStr">
        <is>
          <t>T1016278</t>
        </is>
      </c>
      <c r="B16280" t="inlineStr">
        <is>
          <t>2023-10-14</t>
        </is>
      </c>
      <c r="C16280" t="inlineStr">
        <is>
          <t>S039</t>
        </is>
      </c>
      <c r="D16280" t="inlineStr">
        <is>
          <t>Store_039</t>
        </is>
      </c>
      <c r="E16280" t="inlineStr">
        <is>
          <t>North</t>
        </is>
      </c>
      <c r="F16280" t="inlineStr">
        <is>
          <t>P0102</t>
        </is>
      </c>
      <c r="G16280" t="inlineStr">
        <is>
          <t>Prod_0102</t>
        </is>
      </c>
      <c r="H16280" t="inlineStr">
        <is>
          <t>Food</t>
        </is>
      </c>
      <c r="I16280" t="n">
        <v>3</v>
      </c>
      <c r="J16280" t="n">
        <v>777.28</v>
      </c>
      <c r="K16280" t="n">
        <v>0</v>
      </c>
      <c r="L16280">
        <f>I16280*J16280*(1-K16280)</f>
        <v/>
      </c>
      <c r="M16280">
        <f>VLOOKUP(F16280,Products!A:D,4,FALSE)*I16280</f>
        <v/>
      </c>
      <c r="N16280">
        <f>L16280-M16280</f>
        <v/>
      </c>
    </row>
    <row r="16281">
      <c r="A16281" t="inlineStr">
        <is>
          <t>T1016279</t>
        </is>
      </c>
      <c r="B16281" t="inlineStr">
        <is>
          <t>2023-05-02</t>
        </is>
      </c>
      <c r="C16281" t="inlineStr">
        <is>
          <t>S001</t>
        </is>
      </c>
      <c r="D16281" t="inlineStr">
        <is>
          <t>Store_001</t>
        </is>
      </c>
      <c r="E16281" t="inlineStr">
        <is>
          <t>West</t>
        </is>
      </c>
      <c r="F16281" t="inlineStr">
        <is>
          <t>P0116</t>
        </is>
      </c>
      <c r="G16281" t="inlineStr">
        <is>
          <t>Prod_0116</t>
        </is>
      </c>
      <c r="H16281" t="inlineStr">
        <is>
          <t>Clothing</t>
        </is>
      </c>
      <c r="I16281" t="n">
        <v>4</v>
      </c>
      <c r="J16281" t="n">
        <v>923.74</v>
      </c>
      <c r="K16281" t="n">
        <v>0.15</v>
      </c>
      <c r="L16281">
        <f>I16281*J16281*(1-K16281)</f>
        <v/>
      </c>
      <c r="M16281">
        <f>VLOOKUP(F16281,Products!A:D,4,FALSE)*I16281</f>
        <v/>
      </c>
      <c r="N16281">
        <f>L16281-M16281</f>
        <v/>
      </c>
    </row>
    <row r="16282">
      <c r="A16282" t="inlineStr">
        <is>
          <t>T1016280</t>
        </is>
      </c>
      <c r="B16282" t="inlineStr">
        <is>
          <t>2024-08-05</t>
        </is>
      </c>
      <c r="C16282" t="inlineStr">
        <is>
          <t>S019</t>
        </is>
      </c>
      <c r="D16282" t="inlineStr">
        <is>
          <t>Store_019</t>
        </is>
      </c>
      <c r="E16282" t="inlineStr">
        <is>
          <t>East</t>
        </is>
      </c>
      <c r="F16282" t="inlineStr">
        <is>
          <t>P0153</t>
        </is>
      </c>
      <c r="G16282" t="inlineStr">
        <is>
          <t>Prod_0153</t>
        </is>
      </c>
      <c r="H16282" t="inlineStr">
        <is>
          <t>Clothing</t>
        </is>
      </c>
      <c r="I16282" t="n">
        <v>8</v>
      </c>
      <c r="J16282" t="n">
        <v>125.21</v>
      </c>
      <c r="K16282" t="n">
        <v>0</v>
      </c>
      <c r="L16282">
        <f>I16282*J16282*(1-K16282)</f>
        <v/>
      </c>
      <c r="M16282">
        <f>VLOOKUP(F16282,Products!A:D,4,FALSE)*I16282</f>
        <v/>
      </c>
      <c r="N16282">
        <f>L16282-M16282</f>
        <v/>
      </c>
    </row>
    <row r="16283">
      <c r="A16283" t="inlineStr">
        <is>
          <t>T1016281</t>
        </is>
      </c>
      <c r="B16283" t="inlineStr">
        <is>
          <t>2024-06-28</t>
        </is>
      </c>
      <c r="C16283" t="inlineStr">
        <is>
          <t>S001</t>
        </is>
      </c>
      <c r="D16283" t="inlineStr">
        <is>
          <t>Store_001</t>
        </is>
      </c>
      <c r="E16283" t="inlineStr">
        <is>
          <t>West</t>
        </is>
      </c>
      <c r="F16283" t="inlineStr">
        <is>
          <t>P0034</t>
        </is>
      </c>
      <c r="G16283" t="inlineStr">
        <is>
          <t>Prod_0034</t>
        </is>
      </c>
      <c r="H16283" t="inlineStr">
        <is>
          <t>Toys</t>
        </is>
      </c>
      <c r="I16283" t="n">
        <v>6</v>
      </c>
      <c r="J16283" t="n">
        <v>496.12</v>
      </c>
      <c r="K16283" t="n">
        <v>0.05</v>
      </c>
      <c r="L16283">
        <f>I16283*J16283*(1-K16283)</f>
        <v/>
      </c>
      <c r="M16283">
        <f>VLOOKUP(F16283,Products!A:D,4,FALSE)*I16283</f>
        <v/>
      </c>
      <c r="N16283">
        <f>L16283-M16283</f>
        <v/>
      </c>
    </row>
    <row r="16284">
      <c r="A16284" t="inlineStr">
        <is>
          <t>T1016282</t>
        </is>
      </c>
      <c r="B16284" t="inlineStr">
        <is>
          <t>2024-11-22</t>
        </is>
      </c>
      <c r="C16284" t="inlineStr">
        <is>
          <t>S009</t>
        </is>
      </c>
      <c r="D16284" t="inlineStr">
        <is>
          <t>Store_009</t>
        </is>
      </c>
      <c r="E16284" t="inlineStr">
        <is>
          <t>Central</t>
        </is>
      </c>
      <c r="F16284" t="inlineStr">
        <is>
          <t>P0149</t>
        </is>
      </c>
      <c r="G16284" t="inlineStr">
        <is>
          <t>Prod_0149</t>
        </is>
      </c>
      <c r="H16284" t="inlineStr">
        <is>
          <t>Toys</t>
        </is>
      </c>
      <c r="I16284" t="n">
        <v>8</v>
      </c>
      <c r="J16284" t="n">
        <v>66.88</v>
      </c>
      <c r="K16284" t="n">
        <v>0.1</v>
      </c>
      <c r="L16284">
        <f>I16284*J16284*(1-K16284)</f>
        <v/>
      </c>
      <c r="M16284">
        <f>VLOOKUP(F16284,Products!A:D,4,FALSE)*I16284</f>
        <v/>
      </c>
      <c r="N16284">
        <f>L16284-M16284</f>
        <v/>
      </c>
    </row>
    <row r="16285">
      <c r="A16285" t="inlineStr">
        <is>
          <t>T1016283</t>
        </is>
      </c>
      <c r="B16285" t="inlineStr">
        <is>
          <t>2024-05-27</t>
        </is>
      </c>
      <c r="C16285" t="inlineStr">
        <is>
          <t>S034</t>
        </is>
      </c>
      <c r="D16285" t="inlineStr">
        <is>
          <t>Store_034</t>
        </is>
      </c>
      <c r="E16285" t="inlineStr">
        <is>
          <t>Central</t>
        </is>
      </c>
      <c r="F16285" t="inlineStr">
        <is>
          <t>P0177</t>
        </is>
      </c>
      <c r="G16285" t="inlineStr">
        <is>
          <t>Prod_0177</t>
        </is>
      </c>
      <c r="H16285" t="inlineStr">
        <is>
          <t>Household</t>
        </is>
      </c>
      <c r="I16285" t="n">
        <v>7</v>
      </c>
      <c r="J16285" t="n">
        <v>187.36</v>
      </c>
      <c r="K16285" t="n">
        <v>0.1</v>
      </c>
      <c r="L16285">
        <f>I16285*J16285*(1-K16285)</f>
        <v/>
      </c>
      <c r="M16285">
        <f>VLOOKUP(F16285,Products!A:D,4,FALSE)*I16285</f>
        <v/>
      </c>
      <c r="N16285">
        <f>L16285-M16285</f>
        <v/>
      </c>
    </row>
    <row r="16286">
      <c r="A16286" t="inlineStr">
        <is>
          <t>T1016284</t>
        </is>
      </c>
      <c r="B16286" t="inlineStr">
        <is>
          <t>2025-08-26</t>
        </is>
      </c>
      <c r="C16286" t="inlineStr">
        <is>
          <t>S050</t>
        </is>
      </c>
      <c r="D16286" t="inlineStr">
        <is>
          <t>Store_050</t>
        </is>
      </c>
      <c r="E16286" t="inlineStr">
        <is>
          <t>South</t>
        </is>
      </c>
      <c r="F16286" t="inlineStr">
        <is>
          <t>P0018</t>
        </is>
      </c>
      <c r="G16286" t="inlineStr">
        <is>
          <t>Prod_0018</t>
        </is>
      </c>
      <c r="H16286" t="inlineStr">
        <is>
          <t>Food</t>
        </is>
      </c>
      <c r="I16286" t="n">
        <v>7</v>
      </c>
      <c r="J16286" t="n">
        <v>693.05</v>
      </c>
      <c r="K16286" t="n">
        <v>0</v>
      </c>
      <c r="L16286">
        <f>I16286*J16286*(1-K16286)</f>
        <v/>
      </c>
      <c r="M16286">
        <f>VLOOKUP(F16286,Products!A:D,4,FALSE)*I16286</f>
        <v/>
      </c>
      <c r="N16286">
        <f>L16286-M16286</f>
        <v/>
      </c>
    </row>
    <row r="16287">
      <c r="A16287" t="inlineStr">
        <is>
          <t>T1016285</t>
        </is>
      </c>
      <c r="B16287" t="inlineStr">
        <is>
          <t>2024-06-16</t>
        </is>
      </c>
      <c r="C16287" t="inlineStr">
        <is>
          <t>S027</t>
        </is>
      </c>
      <c r="D16287" t="inlineStr">
        <is>
          <t>Store_027</t>
        </is>
      </c>
      <c r="E16287" t="inlineStr">
        <is>
          <t>South</t>
        </is>
      </c>
      <c r="F16287" t="inlineStr">
        <is>
          <t>P0037</t>
        </is>
      </c>
      <c r="G16287" t="inlineStr">
        <is>
          <t>Prod_0037</t>
        </is>
      </c>
      <c r="H16287" t="inlineStr">
        <is>
          <t>Stationery</t>
        </is>
      </c>
      <c r="I16287" t="n">
        <v>3</v>
      </c>
      <c r="J16287" t="n">
        <v>539.59</v>
      </c>
      <c r="K16287" t="n">
        <v>0</v>
      </c>
      <c r="L16287">
        <f>I16287*J16287*(1-K16287)</f>
        <v/>
      </c>
      <c r="M16287">
        <f>VLOOKUP(F16287,Products!A:D,4,FALSE)*I16287</f>
        <v/>
      </c>
      <c r="N16287">
        <f>L16287-M16287</f>
        <v/>
      </c>
    </row>
    <row r="16288">
      <c r="A16288" t="inlineStr">
        <is>
          <t>T1016286</t>
        </is>
      </c>
      <c r="B16288" t="inlineStr">
        <is>
          <t>2024-08-19</t>
        </is>
      </c>
      <c r="C16288" t="inlineStr">
        <is>
          <t>S013</t>
        </is>
      </c>
      <c r="D16288" t="inlineStr">
        <is>
          <t>Store_013</t>
        </is>
      </c>
      <c r="E16288" t="inlineStr">
        <is>
          <t>North</t>
        </is>
      </c>
      <c r="F16288" t="inlineStr">
        <is>
          <t>P0142</t>
        </is>
      </c>
      <c r="G16288" t="inlineStr">
        <is>
          <t>Prod_0142</t>
        </is>
      </c>
      <c r="H16288" t="inlineStr">
        <is>
          <t>Household</t>
        </is>
      </c>
      <c r="I16288" t="n">
        <v>5</v>
      </c>
      <c r="J16288" t="n">
        <v>224.29</v>
      </c>
      <c r="K16288" t="n">
        <v>0</v>
      </c>
      <c r="L16288">
        <f>I16288*J16288*(1-K16288)</f>
        <v/>
      </c>
      <c r="M16288">
        <f>VLOOKUP(F16288,Products!A:D,4,FALSE)*I16288</f>
        <v/>
      </c>
      <c r="N16288">
        <f>L16288-M16288</f>
        <v/>
      </c>
    </row>
    <row r="16289">
      <c r="A16289" t="inlineStr">
        <is>
          <t>T1016287</t>
        </is>
      </c>
      <c r="B16289" t="inlineStr">
        <is>
          <t>2024-02-26</t>
        </is>
      </c>
      <c r="C16289" t="inlineStr">
        <is>
          <t>S025</t>
        </is>
      </c>
      <c r="D16289" t="inlineStr">
        <is>
          <t>Store_025</t>
        </is>
      </c>
      <c r="E16289" t="inlineStr">
        <is>
          <t>Central</t>
        </is>
      </c>
      <c r="F16289" t="inlineStr">
        <is>
          <t>P0154</t>
        </is>
      </c>
      <c r="G16289" t="inlineStr">
        <is>
          <t>Prod_0154</t>
        </is>
      </c>
      <c r="H16289" t="inlineStr">
        <is>
          <t>Toys</t>
        </is>
      </c>
      <c r="I16289" t="n">
        <v>5</v>
      </c>
      <c r="J16289" t="n">
        <v>293.47</v>
      </c>
      <c r="K16289" t="n">
        <v>0</v>
      </c>
      <c r="L16289">
        <f>I16289*J16289*(1-K16289)</f>
        <v/>
      </c>
      <c r="M16289">
        <f>VLOOKUP(F16289,Products!A:D,4,FALSE)*I16289</f>
        <v/>
      </c>
      <c r="N16289">
        <f>L16289-M16289</f>
        <v/>
      </c>
    </row>
    <row r="16290">
      <c r="A16290" t="inlineStr">
        <is>
          <t>T1016288</t>
        </is>
      </c>
      <c r="B16290" t="inlineStr">
        <is>
          <t>2025-05-08</t>
        </is>
      </c>
      <c r="C16290" t="inlineStr">
        <is>
          <t>S030</t>
        </is>
      </c>
      <c r="D16290" t="inlineStr">
        <is>
          <t>Store_030</t>
        </is>
      </c>
      <c r="E16290" t="inlineStr">
        <is>
          <t>North</t>
        </is>
      </c>
      <c r="F16290" t="inlineStr">
        <is>
          <t>P0123</t>
        </is>
      </c>
      <c r="G16290" t="inlineStr">
        <is>
          <t>Prod_0123</t>
        </is>
      </c>
      <c r="H16290" t="inlineStr">
        <is>
          <t>Food</t>
        </is>
      </c>
      <c r="I16290" t="n">
        <v>8</v>
      </c>
      <c r="J16290" t="n">
        <v>650.49</v>
      </c>
      <c r="K16290" t="n">
        <v>0</v>
      </c>
      <c r="L16290">
        <f>I16290*J16290*(1-K16290)</f>
        <v/>
      </c>
      <c r="M16290">
        <f>VLOOKUP(F16290,Products!A:D,4,FALSE)*I16290</f>
        <v/>
      </c>
      <c r="N16290">
        <f>L16290-M16290</f>
        <v/>
      </c>
    </row>
    <row r="16291">
      <c r="A16291" t="inlineStr">
        <is>
          <t>T1016289</t>
        </is>
      </c>
      <c r="B16291" t="inlineStr">
        <is>
          <t>2023-11-11</t>
        </is>
      </c>
      <c r="C16291" t="inlineStr">
        <is>
          <t>S006</t>
        </is>
      </c>
      <c r="D16291" t="inlineStr">
        <is>
          <t>Store_006</t>
        </is>
      </c>
      <c r="E16291" t="inlineStr">
        <is>
          <t>East</t>
        </is>
      </c>
      <c r="F16291" t="inlineStr">
        <is>
          <t>P0122</t>
        </is>
      </c>
      <c r="G16291" t="inlineStr">
        <is>
          <t>Prod_0122</t>
        </is>
      </c>
      <c r="H16291" t="inlineStr">
        <is>
          <t>Beverages</t>
        </is>
      </c>
      <c r="I16291" t="n">
        <v>3</v>
      </c>
      <c r="J16291" t="n">
        <v>737.62</v>
      </c>
      <c r="K16291" t="n">
        <v>0.05</v>
      </c>
      <c r="L16291">
        <f>I16291*J16291*(1-K16291)</f>
        <v/>
      </c>
      <c r="M16291">
        <f>VLOOKUP(F16291,Products!A:D,4,FALSE)*I16291</f>
        <v/>
      </c>
      <c r="N16291">
        <f>L16291-M16291</f>
        <v/>
      </c>
    </row>
    <row r="16292">
      <c r="A16292" t="inlineStr">
        <is>
          <t>T1016290</t>
        </is>
      </c>
      <c r="B16292" t="inlineStr">
        <is>
          <t>2025-03-14</t>
        </is>
      </c>
      <c r="C16292" t="inlineStr">
        <is>
          <t>S030</t>
        </is>
      </c>
      <c r="D16292" t="inlineStr">
        <is>
          <t>Store_030</t>
        </is>
      </c>
      <c r="E16292" t="inlineStr">
        <is>
          <t>North</t>
        </is>
      </c>
      <c r="F16292" t="inlineStr">
        <is>
          <t>P0074</t>
        </is>
      </c>
      <c r="G16292" t="inlineStr">
        <is>
          <t>Prod_0074</t>
        </is>
      </c>
      <c r="H16292" t="inlineStr">
        <is>
          <t>Food</t>
        </is>
      </c>
      <c r="I16292" t="n">
        <v>4</v>
      </c>
      <c r="J16292" t="n">
        <v>755.84</v>
      </c>
      <c r="K16292" t="n">
        <v>0</v>
      </c>
      <c r="L16292">
        <f>I16292*J16292*(1-K16292)</f>
        <v/>
      </c>
      <c r="M16292">
        <f>VLOOKUP(F16292,Products!A:D,4,FALSE)*I16292</f>
        <v/>
      </c>
      <c r="N16292">
        <f>L16292-M16292</f>
        <v/>
      </c>
    </row>
    <row r="16293">
      <c r="A16293" t="inlineStr">
        <is>
          <t>T1016291</t>
        </is>
      </c>
      <c r="B16293" t="inlineStr">
        <is>
          <t>2023-04-10</t>
        </is>
      </c>
      <c r="C16293" t="inlineStr">
        <is>
          <t>S050</t>
        </is>
      </c>
      <c r="D16293" t="inlineStr">
        <is>
          <t>Store_050</t>
        </is>
      </c>
      <c r="E16293" t="inlineStr">
        <is>
          <t>South</t>
        </is>
      </c>
      <c r="F16293" t="inlineStr">
        <is>
          <t>P0194</t>
        </is>
      </c>
      <c r="G16293" t="inlineStr">
        <is>
          <t>Prod_0194</t>
        </is>
      </c>
      <c r="H16293" t="inlineStr">
        <is>
          <t>Food</t>
        </is>
      </c>
      <c r="I16293" t="n">
        <v>9</v>
      </c>
      <c r="J16293" t="n">
        <v>569.36</v>
      </c>
      <c r="K16293" t="n">
        <v>0.05</v>
      </c>
      <c r="L16293">
        <f>I16293*J16293*(1-K16293)</f>
        <v/>
      </c>
      <c r="M16293">
        <f>VLOOKUP(F16293,Products!A:D,4,FALSE)*I16293</f>
        <v/>
      </c>
      <c r="N16293">
        <f>L16293-M16293</f>
        <v/>
      </c>
    </row>
    <row r="16294">
      <c r="A16294" t="inlineStr">
        <is>
          <t>T1016292</t>
        </is>
      </c>
      <c r="B16294" t="inlineStr">
        <is>
          <t>2023-08-07</t>
        </is>
      </c>
      <c r="C16294" t="inlineStr">
        <is>
          <t>S029</t>
        </is>
      </c>
      <c r="D16294" t="inlineStr">
        <is>
          <t>Store_029</t>
        </is>
      </c>
      <c r="E16294" t="inlineStr">
        <is>
          <t>South</t>
        </is>
      </c>
      <c r="F16294" t="inlineStr">
        <is>
          <t>P0200</t>
        </is>
      </c>
      <c r="G16294" t="inlineStr">
        <is>
          <t>Prod_0200</t>
        </is>
      </c>
      <c r="H16294" t="inlineStr">
        <is>
          <t>Electronics</t>
        </is>
      </c>
      <c r="I16294" t="n">
        <v>2</v>
      </c>
      <c r="J16294" t="n">
        <v>416.12</v>
      </c>
      <c r="K16294" t="n">
        <v>0.05</v>
      </c>
      <c r="L16294">
        <f>I16294*J16294*(1-K16294)</f>
        <v/>
      </c>
      <c r="M16294">
        <f>VLOOKUP(F16294,Products!A:D,4,FALSE)*I16294</f>
        <v/>
      </c>
      <c r="N16294">
        <f>L16294-M16294</f>
        <v/>
      </c>
    </row>
    <row r="16295">
      <c r="A16295" t="inlineStr">
        <is>
          <t>T1016293</t>
        </is>
      </c>
      <c r="B16295" t="inlineStr">
        <is>
          <t>2025-01-19</t>
        </is>
      </c>
      <c r="C16295" t="inlineStr">
        <is>
          <t>S026</t>
        </is>
      </c>
      <c r="D16295" t="inlineStr">
        <is>
          <t>Store_026</t>
        </is>
      </c>
      <c r="E16295" t="inlineStr">
        <is>
          <t>North</t>
        </is>
      </c>
      <c r="F16295" t="inlineStr">
        <is>
          <t>P0054</t>
        </is>
      </c>
      <c r="G16295" t="inlineStr">
        <is>
          <t>Prod_0054</t>
        </is>
      </c>
      <c r="H16295" t="inlineStr">
        <is>
          <t>Food</t>
        </is>
      </c>
      <c r="I16295" t="n">
        <v>8</v>
      </c>
      <c r="J16295" t="n">
        <v>504.89</v>
      </c>
      <c r="K16295" t="n">
        <v>0</v>
      </c>
      <c r="L16295">
        <f>I16295*J16295*(1-K16295)</f>
        <v/>
      </c>
      <c r="M16295">
        <f>VLOOKUP(F16295,Products!A:D,4,FALSE)*I16295</f>
        <v/>
      </c>
      <c r="N16295">
        <f>L16295-M16295</f>
        <v/>
      </c>
    </row>
    <row r="16296">
      <c r="A16296" t="inlineStr">
        <is>
          <t>T1016294</t>
        </is>
      </c>
      <c r="B16296" t="inlineStr">
        <is>
          <t>2025-01-25</t>
        </is>
      </c>
      <c r="C16296" t="inlineStr">
        <is>
          <t>S020</t>
        </is>
      </c>
      <c r="D16296" t="inlineStr">
        <is>
          <t>Store_020</t>
        </is>
      </c>
      <c r="E16296" t="inlineStr">
        <is>
          <t>West</t>
        </is>
      </c>
      <c r="F16296" t="inlineStr">
        <is>
          <t>P0061</t>
        </is>
      </c>
      <c r="G16296" t="inlineStr">
        <is>
          <t>Prod_0061</t>
        </is>
      </c>
      <c r="H16296" t="inlineStr">
        <is>
          <t>Beverages</t>
        </is>
      </c>
      <c r="I16296" t="n">
        <v>9</v>
      </c>
      <c r="J16296" t="n">
        <v>52.02</v>
      </c>
      <c r="K16296" t="n">
        <v>0</v>
      </c>
      <c r="L16296">
        <f>I16296*J16296*(1-K16296)</f>
        <v/>
      </c>
      <c r="M16296">
        <f>VLOOKUP(F16296,Products!A:D,4,FALSE)*I16296</f>
        <v/>
      </c>
      <c r="N16296">
        <f>L16296-M16296</f>
        <v/>
      </c>
    </row>
    <row r="16297">
      <c r="A16297" t="inlineStr">
        <is>
          <t>T1016295</t>
        </is>
      </c>
      <c r="B16297" t="inlineStr">
        <is>
          <t>2025-07-26</t>
        </is>
      </c>
      <c r="C16297" t="inlineStr">
        <is>
          <t>S018</t>
        </is>
      </c>
      <c r="D16297" t="inlineStr">
        <is>
          <t>Store_018</t>
        </is>
      </c>
      <c r="E16297" t="inlineStr">
        <is>
          <t>South</t>
        </is>
      </c>
      <c r="F16297" t="inlineStr">
        <is>
          <t>P0064</t>
        </is>
      </c>
      <c r="G16297" t="inlineStr">
        <is>
          <t>Prod_0064</t>
        </is>
      </c>
      <c r="H16297" t="inlineStr">
        <is>
          <t>Beverages</t>
        </is>
      </c>
      <c r="I16297" t="n">
        <v>7</v>
      </c>
      <c r="J16297" t="n">
        <v>750.23</v>
      </c>
      <c r="K16297" t="n">
        <v>0</v>
      </c>
      <c r="L16297">
        <f>I16297*J16297*(1-K16297)</f>
        <v/>
      </c>
      <c r="M16297">
        <f>VLOOKUP(F16297,Products!A:D,4,FALSE)*I16297</f>
        <v/>
      </c>
      <c r="N16297">
        <f>L16297-M16297</f>
        <v/>
      </c>
    </row>
    <row r="16298">
      <c r="A16298" t="inlineStr">
        <is>
          <t>T1016296</t>
        </is>
      </c>
      <c r="B16298" t="inlineStr">
        <is>
          <t>2024-12-09</t>
        </is>
      </c>
      <c r="C16298" t="inlineStr">
        <is>
          <t>S015</t>
        </is>
      </c>
      <c r="D16298" t="inlineStr">
        <is>
          <t>Store_015</t>
        </is>
      </c>
      <c r="E16298" t="inlineStr">
        <is>
          <t>North</t>
        </is>
      </c>
      <c r="F16298" t="inlineStr">
        <is>
          <t>P0055</t>
        </is>
      </c>
      <c r="G16298" t="inlineStr">
        <is>
          <t>Prod_0055</t>
        </is>
      </c>
      <c r="H16298" t="inlineStr">
        <is>
          <t>Beverages</t>
        </is>
      </c>
      <c r="I16298" t="n">
        <v>2</v>
      </c>
      <c r="J16298" t="n">
        <v>201.27</v>
      </c>
      <c r="K16298" t="n">
        <v>0</v>
      </c>
      <c r="L16298">
        <f>I16298*J16298*(1-K16298)</f>
        <v/>
      </c>
      <c r="M16298">
        <f>VLOOKUP(F16298,Products!A:D,4,FALSE)*I16298</f>
        <v/>
      </c>
      <c r="N16298">
        <f>L16298-M16298</f>
        <v/>
      </c>
    </row>
    <row r="16299">
      <c r="A16299" t="inlineStr">
        <is>
          <t>T1016297</t>
        </is>
      </c>
      <c r="B16299" t="inlineStr">
        <is>
          <t>2025-07-16</t>
        </is>
      </c>
      <c r="C16299" t="inlineStr">
        <is>
          <t>S005</t>
        </is>
      </c>
      <c r="D16299" t="inlineStr">
        <is>
          <t>Store_005</t>
        </is>
      </c>
      <c r="E16299" t="inlineStr">
        <is>
          <t>Central</t>
        </is>
      </c>
      <c r="F16299" t="inlineStr">
        <is>
          <t>P0180</t>
        </is>
      </c>
      <c r="G16299" t="inlineStr">
        <is>
          <t>Prod_0180</t>
        </is>
      </c>
      <c r="H16299" t="inlineStr">
        <is>
          <t>Clothing</t>
        </is>
      </c>
      <c r="I16299" t="n">
        <v>5</v>
      </c>
      <c r="J16299" t="n">
        <v>494.43</v>
      </c>
      <c r="K16299" t="n">
        <v>0.1</v>
      </c>
      <c r="L16299">
        <f>I16299*J16299*(1-K16299)</f>
        <v/>
      </c>
      <c r="M16299">
        <f>VLOOKUP(F16299,Products!A:D,4,FALSE)*I16299</f>
        <v/>
      </c>
      <c r="N16299">
        <f>L16299-M16299</f>
        <v/>
      </c>
    </row>
    <row r="16300">
      <c r="A16300" t="inlineStr">
        <is>
          <t>T1016298</t>
        </is>
      </c>
      <c r="B16300" t="inlineStr">
        <is>
          <t>2025-09-08</t>
        </is>
      </c>
      <c r="C16300" t="inlineStr">
        <is>
          <t>S039</t>
        </is>
      </c>
      <c r="D16300" t="inlineStr">
        <is>
          <t>Store_039</t>
        </is>
      </c>
      <c r="E16300" t="inlineStr">
        <is>
          <t>North</t>
        </is>
      </c>
      <c r="F16300" t="inlineStr">
        <is>
          <t>P0185</t>
        </is>
      </c>
      <c r="G16300" t="inlineStr">
        <is>
          <t>Prod_0185</t>
        </is>
      </c>
      <c r="H16300" t="inlineStr">
        <is>
          <t>Food</t>
        </is>
      </c>
      <c r="I16300" t="n">
        <v>9</v>
      </c>
      <c r="J16300" t="n">
        <v>498.23</v>
      </c>
      <c r="K16300" t="n">
        <v>0</v>
      </c>
      <c r="L16300">
        <f>I16300*J16300*(1-K16300)</f>
        <v/>
      </c>
      <c r="M16300">
        <f>VLOOKUP(F16300,Products!A:D,4,FALSE)*I16300</f>
        <v/>
      </c>
      <c r="N16300">
        <f>L16300-M16300</f>
        <v/>
      </c>
    </row>
    <row r="16301">
      <c r="A16301" t="inlineStr">
        <is>
          <t>T1016299</t>
        </is>
      </c>
      <c r="B16301" t="inlineStr">
        <is>
          <t>2024-11-12</t>
        </is>
      </c>
      <c r="C16301" t="inlineStr">
        <is>
          <t>S034</t>
        </is>
      </c>
      <c r="D16301" t="inlineStr">
        <is>
          <t>Store_034</t>
        </is>
      </c>
      <c r="E16301" t="inlineStr">
        <is>
          <t>Central</t>
        </is>
      </c>
      <c r="F16301" t="inlineStr">
        <is>
          <t>P0145</t>
        </is>
      </c>
      <c r="G16301" t="inlineStr">
        <is>
          <t>Prod_0145</t>
        </is>
      </c>
      <c r="H16301" t="inlineStr">
        <is>
          <t>Electronics</t>
        </is>
      </c>
      <c r="I16301" t="n">
        <v>8</v>
      </c>
      <c r="J16301" t="n">
        <v>599.48</v>
      </c>
      <c r="K16301" t="n">
        <v>0</v>
      </c>
      <c r="L16301">
        <f>I16301*J16301*(1-K16301)</f>
        <v/>
      </c>
      <c r="M16301">
        <f>VLOOKUP(F16301,Products!A:D,4,FALSE)*I16301</f>
        <v/>
      </c>
      <c r="N16301">
        <f>L16301-M16301</f>
        <v/>
      </c>
    </row>
    <row r="16302">
      <c r="A16302" t="inlineStr">
        <is>
          <t>T1016300</t>
        </is>
      </c>
      <c r="B16302" t="inlineStr">
        <is>
          <t>2025-03-10</t>
        </is>
      </c>
      <c r="C16302" t="inlineStr">
        <is>
          <t>S009</t>
        </is>
      </c>
      <c r="D16302" t="inlineStr">
        <is>
          <t>Store_009</t>
        </is>
      </c>
      <c r="E16302" t="inlineStr">
        <is>
          <t>Central</t>
        </is>
      </c>
      <c r="F16302" t="inlineStr">
        <is>
          <t>P0080</t>
        </is>
      </c>
      <c r="G16302" t="inlineStr">
        <is>
          <t>Prod_0080</t>
        </is>
      </c>
      <c r="H16302" t="inlineStr">
        <is>
          <t>Clothing</t>
        </is>
      </c>
      <c r="I16302" t="n">
        <v>1</v>
      </c>
      <c r="J16302" t="n">
        <v>670.84</v>
      </c>
      <c r="K16302" t="n">
        <v>0</v>
      </c>
      <c r="L16302">
        <f>I16302*J16302*(1-K16302)</f>
        <v/>
      </c>
      <c r="M16302">
        <f>VLOOKUP(F16302,Products!A:D,4,FALSE)*I16302</f>
        <v/>
      </c>
      <c r="N16302">
        <f>L16302-M16302</f>
        <v/>
      </c>
    </row>
    <row r="16303">
      <c r="A16303" t="inlineStr">
        <is>
          <t>T1016301</t>
        </is>
      </c>
      <c r="B16303" t="inlineStr">
        <is>
          <t>2023-05-21</t>
        </is>
      </c>
      <c r="C16303" t="inlineStr">
        <is>
          <t>S042</t>
        </is>
      </c>
      <c r="D16303" t="inlineStr">
        <is>
          <t>Store_042</t>
        </is>
      </c>
      <c r="E16303" t="inlineStr">
        <is>
          <t>Central</t>
        </is>
      </c>
      <c r="F16303" t="inlineStr">
        <is>
          <t>P0076</t>
        </is>
      </c>
      <c r="G16303" t="inlineStr">
        <is>
          <t>Prod_0076</t>
        </is>
      </c>
      <c r="H16303" t="inlineStr">
        <is>
          <t>Clothing</t>
        </is>
      </c>
      <c r="I16303" t="n">
        <v>8</v>
      </c>
      <c r="J16303" t="n">
        <v>447.47</v>
      </c>
      <c r="K16303" t="n">
        <v>0.15</v>
      </c>
      <c r="L16303">
        <f>I16303*J16303*(1-K16303)</f>
        <v/>
      </c>
      <c r="M16303">
        <f>VLOOKUP(F16303,Products!A:D,4,FALSE)*I16303</f>
        <v/>
      </c>
      <c r="N16303">
        <f>L16303-M16303</f>
        <v/>
      </c>
    </row>
    <row r="16304">
      <c r="A16304" t="inlineStr">
        <is>
          <t>T1016302</t>
        </is>
      </c>
      <c r="B16304" t="inlineStr">
        <is>
          <t>2024-09-14</t>
        </is>
      </c>
      <c r="C16304" t="inlineStr">
        <is>
          <t>S039</t>
        </is>
      </c>
      <c r="D16304" t="inlineStr">
        <is>
          <t>Store_039</t>
        </is>
      </c>
      <c r="E16304" t="inlineStr">
        <is>
          <t>North</t>
        </is>
      </c>
      <c r="F16304" t="inlineStr">
        <is>
          <t>P0021</t>
        </is>
      </c>
      <c r="G16304" t="inlineStr">
        <is>
          <t>Prod_0021</t>
        </is>
      </c>
      <c r="H16304" t="inlineStr">
        <is>
          <t>Household</t>
        </is>
      </c>
      <c r="I16304" t="n">
        <v>5</v>
      </c>
      <c r="J16304" t="n">
        <v>148.63</v>
      </c>
      <c r="K16304" t="n">
        <v>0.15</v>
      </c>
      <c r="L16304">
        <f>I16304*J16304*(1-K16304)</f>
        <v/>
      </c>
      <c r="M16304">
        <f>VLOOKUP(F16304,Products!A:D,4,FALSE)*I16304</f>
        <v/>
      </c>
      <c r="N16304">
        <f>L16304-M16304</f>
        <v/>
      </c>
    </row>
    <row r="16305">
      <c r="A16305" t="inlineStr">
        <is>
          <t>T1016303</t>
        </is>
      </c>
      <c r="B16305" t="inlineStr">
        <is>
          <t>2025-06-28</t>
        </is>
      </c>
      <c r="C16305" t="inlineStr">
        <is>
          <t>S048</t>
        </is>
      </c>
      <c r="D16305" t="inlineStr">
        <is>
          <t>Store_048</t>
        </is>
      </c>
      <c r="E16305" t="inlineStr">
        <is>
          <t>South</t>
        </is>
      </c>
      <c r="F16305" t="inlineStr">
        <is>
          <t>P0141</t>
        </is>
      </c>
      <c r="G16305" t="inlineStr">
        <is>
          <t>Prod_0141</t>
        </is>
      </c>
      <c r="H16305" t="inlineStr">
        <is>
          <t>Food</t>
        </is>
      </c>
      <c r="I16305" t="n">
        <v>1</v>
      </c>
      <c r="J16305" t="n">
        <v>727.37</v>
      </c>
      <c r="K16305" t="n">
        <v>0.1</v>
      </c>
      <c r="L16305">
        <f>I16305*J16305*(1-K16305)</f>
        <v/>
      </c>
      <c r="M16305">
        <f>VLOOKUP(F16305,Products!A:D,4,FALSE)*I16305</f>
        <v/>
      </c>
      <c r="N16305">
        <f>L16305-M16305</f>
        <v/>
      </c>
    </row>
    <row r="16306">
      <c r="A16306" t="inlineStr">
        <is>
          <t>T1016304</t>
        </is>
      </c>
      <c r="B16306" t="inlineStr">
        <is>
          <t>2024-03-26</t>
        </is>
      </c>
      <c r="C16306" t="inlineStr">
        <is>
          <t>S006</t>
        </is>
      </c>
      <c r="D16306" t="inlineStr">
        <is>
          <t>Store_006</t>
        </is>
      </c>
      <c r="E16306" t="inlineStr">
        <is>
          <t>East</t>
        </is>
      </c>
      <c r="F16306" t="inlineStr">
        <is>
          <t>P0092</t>
        </is>
      </c>
      <c r="G16306" t="inlineStr">
        <is>
          <t>Prod_0092</t>
        </is>
      </c>
      <c r="H16306" t="inlineStr">
        <is>
          <t>Household</t>
        </is>
      </c>
      <c r="I16306" t="n">
        <v>2</v>
      </c>
      <c r="J16306" t="n">
        <v>198.96</v>
      </c>
      <c r="K16306" t="n">
        <v>0</v>
      </c>
      <c r="L16306">
        <f>I16306*J16306*(1-K16306)</f>
        <v/>
      </c>
      <c r="M16306">
        <f>VLOOKUP(F16306,Products!A:D,4,FALSE)*I16306</f>
        <v/>
      </c>
      <c r="N16306">
        <f>L16306-M16306</f>
        <v/>
      </c>
    </row>
    <row r="16307">
      <c r="A16307" t="inlineStr">
        <is>
          <t>T1016305</t>
        </is>
      </c>
      <c r="B16307" t="inlineStr">
        <is>
          <t>2023-12-10</t>
        </is>
      </c>
      <c r="C16307" t="inlineStr">
        <is>
          <t>S021</t>
        </is>
      </c>
      <c r="D16307" t="inlineStr">
        <is>
          <t>Store_021</t>
        </is>
      </c>
      <c r="E16307" t="inlineStr">
        <is>
          <t>North</t>
        </is>
      </c>
      <c r="F16307" t="inlineStr">
        <is>
          <t>P0192</t>
        </is>
      </c>
      <c r="G16307" t="inlineStr">
        <is>
          <t>Prod_0192</t>
        </is>
      </c>
      <c r="H16307" t="inlineStr">
        <is>
          <t>Beverages</t>
        </is>
      </c>
      <c r="I16307" t="n">
        <v>3</v>
      </c>
      <c r="J16307" t="n">
        <v>442.48</v>
      </c>
      <c r="K16307" t="n">
        <v>0.05</v>
      </c>
      <c r="L16307">
        <f>I16307*J16307*(1-K16307)</f>
        <v/>
      </c>
      <c r="M16307">
        <f>VLOOKUP(F16307,Products!A:D,4,FALSE)*I16307</f>
        <v/>
      </c>
      <c r="N16307">
        <f>L16307-M16307</f>
        <v/>
      </c>
    </row>
    <row r="16308">
      <c r="A16308" t="inlineStr">
        <is>
          <t>T1016306</t>
        </is>
      </c>
      <c r="B16308" t="inlineStr">
        <is>
          <t>2023-07-09</t>
        </is>
      </c>
      <c r="C16308" t="inlineStr">
        <is>
          <t>S044</t>
        </is>
      </c>
      <c r="D16308" t="inlineStr">
        <is>
          <t>Store_044</t>
        </is>
      </c>
      <c r="E16308" t="inlineStr">
        <is>
          <t>North</t>
        </is>
      </c>
      <c r="F16308" t="inlineStr">
        <is>
          <t>P0120</t>
        </is>
      </c>
      <c r="G16308" t="inlineStr">
        <is>
          <t>Prod_0120</t>
        </is>
      </c>
      <c r="H16308" t="inlineStr">
        <is>
          <t>Stationery</t>
        </is>
      </c>
      <c r="I16308" t="n">
        <v>7</v>
      </c>
      <c r="J16308" t="n">
        <v>467.7</v>
      </c>
      <c r="K16308" t="n">
        <v>0.15</v>
      </c>
      <c r="L16308">
        <f>I16308*J16308*(1-K16308)</f>
        <v/>
      </c>
      <c r="M16308">
        <f>VLOOKUP(F16308,Products!A:D,4,FALSE)*I16308</f>
        <v/>
      </c>
      <c r="N16308">
        <f>L16308-M16308</f>
        <v/>
      </c>
    </row>
    <row r="16309">
      <c r="A16309" t="inlineStr">
        <is>
          <t>T1016307</t>
        </is>
      </c>
      <c r="B16309" t="inlineStr">
        <is>
          <t>2025-04-10</t>
        </is>
      </c>
      <c r="C16309" t="inlineStr">
        <is>
          <t>S007</t>
        </is>
      </c>
      <c r="D16309" t="inlineStr">
        <is>
          <t>Store_007</t>
        </is>
      </c>
      <c r="E16309" t="inlineStr">
        <is>
          <t>East</t>
        </is>
      </c>
      <c r="F16309" t="inlineStr">
        <is>
          <t>P0047</t>
        </is>
      </c>
      <c r="G16309" t="inlineStr">
        <is>
          <t>Prod_0047</t>
        </is>
      </c>
      <c r="H16309" t="inlineStr">
        <is>
          <t>Beverages</t>
        </is>
      </c>
      <c r="I16309" t="n">
        <v>8</v>
      </c>
      <c r="J16309" t="n">
        <v>456.68</v>
      </c>
      <c r="K16309" t="n">
        <v>0</v>
      </c>
      <c r="L16309">
        <f>I16309*J16309*(1-K16309)</f>
        <v/>
      </c>
      <c r="M16309">
        <f>VLOOKUP(F16309,Products!A:D,4,FALSE)*I16309</f>
        <v/>
      </c>
      <c r="N16309">
        <f>L16309-M16309</f>
        <v/>
      </c>
    </row>
    <row r="16310">
      <c r="A16310" t="inlineStr">
        <is>
          <t>T1016308</t>
        </is>
      </c>
      <c r="B16310" t="inlineStr">
        <is>
          <t>2023-11-17</t>
        </is>
      </c>
      <c r="C16310" t="inlineStr">
        <is>
          <t>S025</t>
        </is>
      </c>
      <c r="D16310" t="inlineStr">
        <is>
          <t>Store_025</t>
        </is>
      </c>
      <c r="E16310" t="inlineStr">
        <is>
          <t>Central</t>
        </is>
      </c>
      <c r="F16310" t="inlineStr">
        <is>
          <t>P0132</t>
        </is>
      </c>
      <c r="G16310" t="inlineStr">
        <is>
          <t>Prod_0132</t>
        </is>
      </c>
      <c r="H16310" t="inlineStr">
        <is>
          <t>Food</t>
        </is>
      </c>
      <c r="I16310" t="n">
        <v>3</v>
      </c>
      <c r="J16310" t="n">
        <v>114.89</v>
      </c>
      <c r="K16310" t="n">
        <v>0</v>
      </c>
      <c r="L16310">
        <f>I16310*J16310*(1-K16310)</f>
        <v/>
      </c>
      <c r="M16310">
        <f>VLOOKUP(F16310,Products!A:D,4,FALSE)*I16310</f>
        <v/>
      </c>
      <c r="N16310">
        <f>L16310-M16310</f>
        <v/>
      </c>
    </row>
    <row r="16311">
      <c r="A16311" t="inlineStr">
        <is>
          <t>T1016309</t>
        </is>
      </c>
      <c r="B16311" t="inlineStr">
        <is>
          <t>2023-10-07</t>
        </is>
      </c>
      <c r="C16311" t="inlineStr">
        <is>
          <t>S047</t>
        </is>
      </c>
      <c r="D16311" t="inlineStr">
        <is>
          <t>Store_047</t>
        </is>
      </c>
      <c r="E16311" t="inlineStr">
        <is>
          <t>North</t>
        </is>
      </c>
      <c r="F16311" t="inlineStr">
        <is>
          <t>P0148</t>
        </is>
      </c>
      <c r="G16311" t="inlineStr">
        <is>
          <t>Prod_0148</t>
        </is>
      </c>
      <c r="H16311" t="inlineStr">
        <is>
          <t>Electronics</t>
        </is>
      </c>
      <c r="I16311" t="n">
        <v>5</v>
      </c>
      <c r="J16311" t="n">
        <v>256.26</v>
      </c>
      <c r="K16311" t="n">
        <v>0</v>
      </c>
      <c r="L16311">
        <f>I16311*J16311*(1-K16311)</f>
        <v/>
      </c>
      <c r="M16311">
        <f>VLOOKUP(F16311,Products!A:D,4,FALSE)*I16311</f>
        <v/>
      </c>
      <c r="N16311">
        <f>L16311-M16311</f>
        <v/>
      </c>
    </row>
    <row r="16312">
      <c r="A16312" t="inlineStr">
        <is>
          <t>T1016310</t>
        </is>
      </c>
      <c r="B16312" t="inlineStr">
        <is>
          <t>2024-06-05</t>
        </is>
      </c>
      <c r="C16312" t="inlineStr">
        <is>
          <t>S005</t>
        </is>
      </c>
      <c r="D16312" t="inlineStr">
        <is>
          <t>Store_005</t>
        </is>
      </c>
      <c r="E16312" t="inlineStr">
        <is>
          <t>Central</t>
        </is>
      </c>
      <c r="F16312" t="inlineStr">
        <is>
          <t>P0180</t>
        </is>
      </c>
      <c r="G16312" t="inlineStr">
        <is>
          <t>Prod_0180</t>
        </is>
      </c>
      <c r="H16312" t="inlineStr">
        <is>
          <t>Clothing</t>
        </is>
      </c>
      <c r="I16312" t="n">
        <v>4</v>
      </c>
      <c r="J16312" t="n">
        <v>467.07</v>
      </c>
      <c r="K16312" t="n">
        <v>0.15</v>
      </c>
      <c r="L16312">
        <f>I16312*J16312*(1-K16312)</f>
        <v/>
      </c>
      <c r="M16312">
        <f>VLOOKUP(F16312,Products!A:D,4,FALSE)*I16312</f>
        <v/>
      </c>
      <c r="N16312">
        <f>L16312-M16312</f>
        <v/>
      </c>
    </row>
    <row r="16313">
      <c r="A16313" t="inlineStr">
        <is>
          <t>T1016311</t>
        </is>
      </c>
      <c r="B16313" t="inlineStr">
        <is>
          <t>2023-06-07</t>
        </is>
      </c>
      <c r="C16313" t="inlineStr">
        <is>
          <t>S011</t>
        </is>
      </c>
      <c r="D16313" t="inlineStr">
        <is>
          <t>Store_011</t>
        </is>
      </c>
      <c r="E16313" t="inlineStr">
        <is>
          <t>South</t>
        </is>
      </c>
      <c r="F16313" t="inlineStr">
        <is>
          <t>P0109</t>
        </is>
      </c>
      <c r="G16313" t="inlineStr">
        <is>
          <t>Prod_0109</t>
        </is>
      </c>
      <c r="H16313" t="inlineStr">
        <is>
          <t>Beverages</t>
        </is>
      </c>
      <c r="I16313" t="n">
        <v>6</v>
      </c>
      <c r="J16313" t="n">
        <v>827.58</v>
      </c>
      <c r="K16313" t="n">
        <v>0</v>
      </c>
      <c r="L16313">
        <f>I16313*J16313*(1-K16313)</f>
        <v/>
      </c>
      <c r="M16313">
        <f>VLOOKUP(F16313,Products!A:D,4,FALSE)*I16313</f>
        <v/>
      </c>
      <c r="N16313">
        <f>L16313-M16313</f>
        <v/>
      </c>
    </row>
    <row r="16314">
      <c r="A16314" t="inlineStr">
        <is>
          <t>T1016312</t>
        </is>
      </c>
      <c r="B16314" t="inlineStr">
        <is>
          <t>2023-06-09</t>
        </is>
      </c>
      <c r="C16314" t="inlineStr">
        <is>
          <t>S036</t>
        </is>
      </c>
      <c r="D16314" t="inlineStr">
        <is>
          <t>Store_036</t>
        </is>
      </c>
      <c r="E16314" t="inlineStr">
        <is>
          <t>Central</t>
        </is>
      </c>
      <c r="F16314" t="inlineStr">
        <is>
          <t>P0196</t>
        </is>
      </c>
      <c r="G16314" t="inlineStr">
        <is>
          <t>Prod_0196</t>
        </is>
      </c>
      <c r="H16314" t="inlineStr">
        <is>
          <t>Beverages</t>
        </is>
      </c>
      <c r="I16314" t="n">
        <v>8</v>
      </c>
      <c r="J16314" t="n">
        <v>752.64</v>
      </c>
      <c r="K16314" t="n">
        <v>0</v>
      </c>
      <c r="L16314">
        <f>I16314*J16314*(1-K16314)</f>
        <v/>
      </c>
      <c r="M16314">
        <f>VLOOKUP(F16314,Products!A:D,4,FALSE)*I16314</f>
        <v/>
      </c>
      <c r="N16314">
        <f>L16314-M16314</f>
        <v/>
      </c>
    </row>
    <row r="16315">
      <c r="A16315" t="inlineStr">
        <is>
          <t>T1016313</t>
        </is>
      </c>
      <c r="B16315" t="inlineStr">
        <is>
          <t>2023-06-24</t>
        </is>
      </c>
      <c r="C16315" t="inlineStr">
        <is>
          <t>S030</t>
        </is>
      </c>
      <c r="D16315" t="inlineStr">
        <is>
          <t>Store_030</t>
        </is>
      </c>
      <c r="E16315" t="inlineStr">
        <is>
          <t>North</t>
        </is>
      </c>
      <c r="F16315" t="inlineStr">
        <is>
          <t>P0080</t>
        </is>
      </c>
      <c r="G16315" t="inlineStr">
        <is>
          <t>Prod_0080</t>
        </is>
      </c>
      <c r="H16315" t="inlineStr">
        <is>
          <t>Clothing</t>
        </is>
      </c>
      <c r="I16315" t="n">
        <v>9</v>
      </c>
      <c r="J16315" t="n">
        <v>559.8200000000001</v>
      </c>
      <c r="K16315" t="n">
        <v>0</v>
      </c>
      <c r="L16315">
        <f>I16315*J16315*(1-K16315)</f>
        <v/>
      </c>
      <c r="M16315">
        <f>VLOOKUP(F16315,Products!A:D,4,FALSE)*I16315</f>
        <v/>
      </c>
      <c r="N16315">
        <f>L16315-M16315</f>
        <v/>
      </c>
    </row>
    <row r="16316">
      <c r="A16316" t="inlineStr">
        <is>
          <t>T1016314</t>
        </is>
      </c>
      <c r="B16316" t="inlineStr">
        <is>
          <t>2024-11-14</t>
        </is>
      </c>
      <c r="C16316" t="inlineStr">
        <is>
          <t>S020</t>
        </is>
      </c>
      <c r="D16316" t="inlineStr">
        <is>
          <t>Store_020</t>
        </is>
      </c>
      <c r="E16316" t="inlineStr">
        <is>
          <t>West</t>
        </is>
      </c>
      <c r="F16316" t="inlineStr">
        <is>
          <t>P0179</t>
        </is>
      </c>
      <c r="G16316" t="inlineStr">
        <is>
          <t>Prod_0179</t>
        </is>
      </c>
      <c r="H16316" t="inlineStr">
        <is>
          <t>Household</t>
        </is>
      </c>
      <c r="I16316" t="n">
        <v>1</v>
      </c>
      <c r="J16316" t="n">
        <v>252.9</v>
      </c>
      <c r="K16316" t="n">
        <v>0.05</v>
      </c>
      <c r="L16316">
        <f>I16316*J16316*(1-K16316)</f>
        <v/>
      </c>
      <c r="M16316">
        <f>VLOOKUP(F16316,Products!A:D,4,FALSE)*I16316</f>
        <v/>
      </c>
      <c r="N16316">
        <f>L16316-M16316</f>
        <v/>
      </c>
    </row>
    <row r="16317">
      <c r="A16317" t="inlineStr">
        <is>
          <t>T1016315</t>
        </is>
      </c>
      <c r="B16317" t="inlineStr">
        <is>
          <t>2024-02-06</t>
        </is>
      </c>
      <c r="C16317" t="inlineStr">
        <is>
          <t>S037</t>
        </is>
      </c>
      <c r="D16317" t="inlineStr">
        <is>
          <t>Store_037</t>
        </is>
      </c>
      <c r="E16317" t="inlineStr">
        <is>
          <t>East</t>
        </is>
      </c>
      <c r="F16317" t="inlineStr">
        <is>
          <t>P0036</t>
        </is>
      </c>
      <c r="G16317" t="inlineStr">
        <is>
          <t>Prod_0036</t>
        </is>
      </c>
      <c r="H16317" t="inlineStr">
        <is>
          <t>Clothing</t>
        </is>
      </c>
      <c r="I16317" t="n">
        <v>8</v>
      </c>
      <c r="J16317" t="n">
        <v>477.71</v>
      </c>
      <c r="K16317" t="n">
        <v>0</v>
      </c>
      <c r="L16317">
        <f>I16317*J16317*(1-K16317)</f>
        <v/>
      </c>
      <c r="M16317">
        <f>VLOOKUP(F16317,Products!A:D,4,FALSE)*I16317</f>
        <v/>
      </c>
      <c r="N16317">
        <f>L16317-M16317</f>
        <v/>
      </c>
    </row>
    <row r="16318">
      <c r="A16318" t="inlineStr">
        <is>
          <t>T1016316</t>
        </is>
      </c>
      <c r="B16318" t="inlineStr">
        <is>
          <t>2025-06-16</t>
        </is>
      </c>
      <c r="C16318" t="inlineStr">
        <is>
          <t>S038</t>
        </is>
      </c>
      <c r="D16318" t="inlineStr">
        <is>
          <t>Store_038</t>
        </is>
      </c>
      <c r="E16318" t="inlineStr">
        <is>
          <t>East</t>
        </is>
      </c>
      <c r="F16318" t="inlineStr">
        <is>
          <t>P0064</t>
        </is>
      </c>
      <c r="G16318" t="inlineStr">
        <is>
          <t>Prod_0064</t>
        </is>
      </c>
      <c r="H16318" t="inlineStr">
        <is>
          <t>Beverages</t>
        </is>
      </c>
      <c r="I16318" t="n">
        <v>1</v>
      </c>
      <c r="J16318" t="n">
        <v>613.54</v>
      </c>
      <c r="K16318" t="n">
        <v>0</v>
      </c>
      <c r="L16318">
        <f>I16318*J16318*(1-K16318)</f>
        <v/>
      </c>
      <c r="M16318">
        <f>VLOOKUP(F16318,Products!A:D,4,FALSE)*I16318</f>
        <v/>
      </c>
      <c r="N16318">
        <f>L16318-M16318</f>
        <v/>
      </c>
    </row>
    <row r="16319">
      <c r="A16319" t="inlineStr">
        <is>
          <t>T1016317</t>
        </is>
      </c>
      <c r="B16319" t="inlineStr">
        <is>
          <t>2023-10-05</t>
        </is>
      </c>
      <c r="C16319" t="inlineStr">
        <is>
          <t>S022</t>
        </is>
      </c>
      <c r="D16319" t="inlineStr">
        <is>
          <t>Store_022</t>
        </is>
      </c>
      <c r="E16319" t="inlineStr">
        <is>
          <t>East</t>
        </is>
      </c>
      <c r="F16319" t="inlineStr">
        <is>
          <t>P0117</t>
        </is>
      </c>
      <c r="G16319" t="inlineStr">
        <is>
          <t>Prod_0117</t>
        </is>
      </c>
      <c r="H16319" t="inlineStr">
        <is>
          <t>Electronics</t>
        </is>
      </c>
      <c r="I16319" t="n">
        <v>7</v>
      </c>
      <c r="J16319" t="n">
        <v>543.4299999999999</v>
      </c>
      <c r="K16319" t="n">
        <v>0</v>
      </c>
      <c r="L16319">
        <f>I16319*J16319*(1-K16319)</f>
        <v/>
      </c>
      <c r="M16319">
        <f>VLOOKUP(F16319,Products!A:D,4,FALSE)*I16319</f>
        <v/>
      </c>
      <c r="N16319">
        <f>L16319-M16319</f>
        <v/>
      </c>
    </row>
    <row r="16320">
      <c r="A16320" t="inlineStr">
        <is>
          <t>T1016318</t>
        </is>
      </c>
      <c r="B16320" t="inlineStr">
        <is>
          <t>2024-04-25</t>
        </is>
      </c>
      <c r="C16320" t="inlineStr">
        <is>
          <t>S011</t>
        </is>
      </c>
      <c r="D16320" t="inlineStr">
        <is>
          <t>Store_011</t>
        </is>
      </c>
      <c r="E16320" t="inlineStr">
        <is>
          <t>South</t>
        </is>
      </c>
      <c r="F16320" t="inlineStr">
        <is>
          <t>P0036</t>
        </is>
      </c>
      <c r="G16320" t="inlineStr">
        <is>
          <t>Prod_0036</t>
        </is>
      </c>
      <c r="H16320" t="inlineStr">
        <is>
          <t>Clothing</t>
        </is>
      </c>
      <c r="I16320" t="n">
        <v>9</v>
      </c>
      <c r="J16320" t="n">
        <v>348.76</v>
      </c>
      <c r="K16320" t="n">
        <v>0</v>
      </c>
      <c r="L16320">
        <f>I16320*J16320*(1-K16320)</f>
        <v/>
      </c>
      <c r="M16320">
        <f>VLOOKUP(F16320,Products!A:D,4,FALSE)*I16320</f>
        <v/>
      </c>
      <c r="N16320">
        <f>L16320-M16320</f>
        <v/>
      </c>
    </row>
    <row r="16321">
      <c r="A16321" t="inlineStr">
        <is>
          <t>T1016319</t>
        </is>
      </c>
      <c r="B16321" t="inlineStr">
        <is>
          <t>2025-04-20</t>
        </is>
      </c>
      <c r="C16321" t="inlineStr">
        <is>
          <t>S049</t>
        </is>
      </c>
      <c r="D16321" t="inlineStr">
        <is>
          <t>Store_049</t>
        </is>
      </c>
      <c r="E16321" t="inlineStr">
        <is>
          <t>North</t>
        </is>
      </c>
      <c r="F16321" t="inlineStr">
        <is>
          <t>P0122</t>
        </is>
      </c>
      <c r="G16321" t="inlineStr">
        <is>
          <t>Prod_0122</t>
        </is>
      </c>
      <c r="H16321" t="inlineStr">
        <is>
          <t>Beverages</t>
        </is>
      </c>
      <c r="I16321" t="n">
        <v>1</v>
      </c>
      <c r="J16321" t="n">
        <v>927.22</v>
      </c>
      <c r="K16321" t="n">
        <v>0.05</v>
      </c>
      <c r="L16321">
        <f>I16321*J16321*(1-K16321)</f>
        <v/>
      </c>
      <c r="M16321">
        <f>VLOOKUP(F16321,Products!A:D,4,FALSE)*I16321</f>
        <v/>
      </c>
      <c r="N16321">
        <f>L16321-M16321</f>
        <v/>
      </c>
    </row>
    <row r="16322">
      <c r="A16322" t="inlineStr">
        <is>
          <t>T1016320</t>
        </is>
      </c>
      <c r="B16322" t="inlineStr">
        <is>
          <t>2023-04-16</t>
        </is>
      </c>
      <c r="C16322" t="inlineStr">
        <is>
          <t>S031</t>
        </is>
      </c>
      <c r="D16322" t="inlineStr">
        <is>
          <t>Store_031</t>
        </is>
      </c>
      <c r="E16322" t="inlineStr">
        <is>
          <t>Central</t>
        </is>
      </c>
      <c r="F16322" t="inlineStr">
        <is>
          <t>P0143</t>
        </is>
      </c>
      <c r="G16322" t="inlineStr">
        <is>
          <t>Prod_0143</t>
        </is>
      </c>
      <c r="H16322" t="inlineStr">
        <is>
          <t>Electronics</t>
        </is>
      </c>
      <c r="I16322" t="n">
        <v>3</v>
      </c>
      <c r="J16322" t="n">
        <v>337.21</v>
      </c>
      <c r="K16322" t="n">
        <v>0.05</v>
      </c>
      <c r="L16322">
        <f>I16322*J16322*(1-K16322)</f>
        <v/>
      </c>
      <c r="M16322">
        <f>VLOOKUP(F16322,Products!A:D,4,FALSE)*I16322</f>
        <v/>
      </c>
      <c r="N16322">
        <f>L16322-M16322</f>
        <v/>
      </c>
    </row>
    <row r="16323">
      <c r="A16323" t="inlineStr">
        <is>
          <t>T1016321</t>
        </is>
      </c>
      <c r="B16323" t="inlineStr">
        <is>
          <t>2025-06-30</t>
        </is>
      </c>
      <c r="C16323" t="inlineStr">
        <is>
          <t>S048</t>
        </is>
      </c>
      <c r="D16323" t="inlineStr">
        <is>
          <t>Store_048</t>
        </is>
      </c>
      <c r="E16323" t="inlineStr">
        <is>
          <t>South</t>
        </is>
      </c>
      <c r="F16323" t="inlineStr">
        <is>
          <t>P0069</t>
        </is>
      </c>
      <c r="G16323" t="inlineStr">
        <is>
          <t>Prod_0069</t>
        </is>
      </c>
      <c r="H16323" t="inlineStr">
        <is>
          <t>Household</t>
        </is>
      </c>
      <c r="I16323" t="n">
        <v>9</v>
      </c>
      <c r="J16323" t="n">
        <v>380.25</v>
      </c>
      <c r="K16323" t="n">
        <v>0</v>
      </c>
      <c r="L16323">
        <f>I16323*J16323*(1-K16323)</f>
        <v/>
      </c>
      <c r="M16323">
        <f>VLOOKUP(F16323,Products!A:D,4,FALSE)*I16323</f>
        <v/>
      </c>
      <c r="N16323">
        <f>L16323-M16323</f>
        <v/>
      </c>
    </row>
    <row r="16324">
      <c r="A16324" t="inlineStr">
        <is>
          <t>T1016322</t>
        </is>
      </c>
      <c r="B16324" t="inlineStr">
        <is>
          <t>2023-12-19</t>
        </is>
      </c>
      <c r="C16324" t="inlineStr">
        <is>
          <t>S040</t>
        </is>
      </c>
      <c r="D16324" t="inlineStr">
        <is>
          <t>Store_040</t>
        </is>
      </c>
      <c r="E16324" t="inlineStr">
        <is>
          <t>Central</t>
        </is>
      </c>
      <c r="F16324" t="inlineStr">
        <is>
          <t>P0141</t>
        </is>
      </c>
      <c r="G16324" t="inlineStr">
        <is>
          <t>Prod_0141</t>
        </is>
      </c>
      <c r="H16324" t="inlineStr">
        <is>
          <t>Food</t>
        </is>
      </c>
      <c r="I16324" t="n">
        <v>1</v>
      </c>
      <c r="J16324" t="n">
        <v>973.33</v>
      </c>
      <c r="K16324" t="n">
        <v>0</v>
      </c>
      <c r="L16324">
        <f>I16324*J16324*(1-K16324)</f>
        <v/>
      </c>
      <c r="M16324">
        <f>VLOOKUP(F16324,Products!A:D,4,FALSE)*I16324</f>
        <v/>
      </c>
      <c r="N16324">
        <f>L16324-M16324</f>
        <v/>
      </c>
    </row>
    <row r="16325">
      <c r="A16325" t="inlineStr">
        <is>
          <t>T1016323</t>
        </is>
      </c>
      <c r="B16325" t="inlineStr">
        <is>
          <t>2024-06-04</t>
        </is>
      </c>
      <c r="C16325" t="inlineStr">
        <is>
          <t>S045</t>
        </is>
      </c>
      <c r="D16325" t="inlineStr">
        <is>
          <t>Store_045</t>
        </is>
      </c>
      <c r="E16325" t="inlineStr">
        <is>
          <t>East</t>
        </is>
      </c>
      <c r="F16325" t="inlineStr">
        <is>
          <t>P0084</t>
        </is>
      </c>
      <c r="G16325" t="inlineStr">
        <is>
          <t>Prod_0084</t>
        </is>
      </c>
      <c r="H16325" t="inlineStr">
        <is>
          <t>Beverages</t>
        </is>
      </c>
      <c r="I16325" t="n">
        <v>6</v>
      </c>
      <c r="J16325" t="n">
        <v>721.86</v>
      </c>
      <c r="K16325" t="n">
        <v>0</v>
      </c>
      <c r="L16325">
        <f>I16325*J16325*(1-K16325)</f>
        <v/>
      </c>
      <c r="M16325">
        <f>VLOOKUP(F16325,Products!A:D,4,FALSE)*I16325</f>
        <v/>
      </c>
      <c r="N16325">
        <f>L16325-M16325</f>
        <v/>
      </c>
    </row>
    <row r="16326">
      <c r="A16326" t="inlineStr">
        <is>
          <t>T1016324</t>
        </is>
      </c>
      <c r="B16326" t="inlineStr">
        <is>
          <t>2023-09-10</t>
        </is>
      </c>
      <c r="C16326" t="inlineStr">
        <is>
          <t>S043</t>
        </is>
      </c>
      <c r="D16326" t="inlineStr">
        <is>
          <t>Store_043</t>
        </is>
      </c>
      <c r="E16326" t="inlineStr">
        <is>
          <t>East</t>
        </is>
      </c>
      <c r="F16326" t="inlineStr">
        <is>
          <t>P0068</t>
        </is>
      </c>
      <c r="G16326" t="inlineStr">
        <is>
          <t>Prod_0068</t>
        </is>
      </c>
      <c r="H16326" t="inlineStr">
        <is>
          <t>Household</t>
        </is>
      </c>
      <c r="I16326" t="n">
        <v>6</v>
      </c>
      <c r="J16326" t="n">
        <v>218.28</v>
      </c>
      <c r="K16326" t="n">
        <v>0.15</v>
      </c>
      <c r="L16326">
        <f>I16326*J16326*(1-K16326)</f>
        <v/>
      </c>
      <c r="M16326">
        <f>VLOOKUP(F16326,Products!A:D,4,FALSE)*I16326</f>
        <v/>
      </c>
      <c r="N16326">
        <f>L16326-M16326</f>
        <v/>
      </c>
    </row>
    <row r="16327">
      <c r="A16327" t="inlineStr">
        <is>
          <t>T1016325</t>
        </is>
      </c>
      <c r="B16327" t="inlineStr">
        <is>
          <t>2025-05-01</t>
        </is>
      </c>
      <c r="C16327" t="inlineStr">
        <is>
          <t>S036</t>
        </is>
      </c>
      <c r="D16327" t="inlineStr">
        <is>
          <t>Store_036</t>
        </is>
      </c>
      <c r="E16327" t="inlineStr">
        <is>
          <t>Central</t>
        </is>
      </c>
      <c r="F16327" t="inlineStr">
        <is>
          <t>P0102</t>
        </is>
      </c>
      <c r="G16327" t="inlineStr">
        <is>
          <t>Prod_0102</t>
        </is>
      </c>
      <c r="H16327" t="inlineStr">
        <is>
          <t>Food</t>
        </is>
      </c>
      <c r="I16327" t="n">
        <v>6</v>
      </c>
      <c r="J16327" t="n">
        <v>811.11</v>
      </c>
      <c r="K16327" t="n">
        <v>0.05</v>
      </c>
      <c r="L16327">
        <f>I16327*J16327*(1-K16327)</f>
        <v/>
      </c>
      <c r="M16327">
        <f>VLOOKUP(F16327,Products!A:D,4,FALSE)*I16327</f>
        <v/>
      </c>
      <c r="N16327">
        <f>L16327-M16327</f>
        <v/>
      </c>
    </row>
    <row r="16328">
      <c r="A16328" t="inlineStr">
        <is>
          <t>T1016326</t>
        </is>
      </c>
      <c r="B16328" t="inlineStr">
        <is>
          <t>2024-08-15</t>
        </is>
      </c>
      <c r="C16328" t="inlineStr">
        <is>
          <t>S042</t>
        </is>
      </c>
      <c r="D16328" t="inlineStr">
        <is>
          <t>Store_042</t>
        </is>
      </c>
      <c r="E16328" t="inlineStr">
        <is>
          <t>Central</t>
        </is>
      </c>
      <c r="F16328" t="inlineStr">
        <is>
          <t>P0041</t>
        </is>
      </c>
      <c r="G16328" t="inlineStr">
        <is>
          <t>Prod_0041</t>
        </is>
      </c>
      <c r="H16328" t="inlineStr">
        <is>
          <t>Stationery</t>
        </is>
      </c>
      <c r="I16328" t="n">
        <v>5</v>
      </c>
      <c r="J16328" t="n">
        <v>283.37</v>
      </c>
      <c r="K16328" t="n">
        <v>0</v>
      </c>
      <c r="L16328">
        <f>I16328*J16328*(1-K16328)</f>
        <v/>
      </c>
      <c r="M16328">
        <f>VLOOKUP(F16328,Products!A:D,4,FALSE)*I16328</f>
        <v/>
      </c>
      <c r="N16328">
        <f>L16328-M16328</f>
        <v/>
      </c>
    </row>
    <row r="16329">
      <c r="A16329" t="inlineStr">
        <is>
          <t>T1016327</t>
        </is>
      </c>
      <c r="B16329" t="inlineStr">
        <is>
          <t>2024-04-25</t>
        </is>
      </c>
      <c r="C16329" t="inlineStr">
        <is>
          <t>S005</t>
        </is>
      </c>
      <c r="D16329" t="inlineStr">
        <is>
          <t>Store_005</t>
        </is>
      </c>
      <c r="E16329" t="inlineStr">
        <is>
          <t>Central</t>
        </is>
      </c>
      <c r="F16329" t="inlineStr">
        <is>
          <t>P0184</t>
        </is>
      </c>
      <c r="G16329" t="inlineStr">
        <is>
          <t>Prod_0184</t>
        </is>
      </c>
      <c r="H16329" t="inlineStr">
        <is>
          <t>Beverages</t>
        </is>
      </c>
      <c r="I16329" t="n">
        <v>4</v>
      </c>
      <c r="J16329" t="n">
        <v>479.31</v>
      </c>
      <c r="K16329" t="n">
        <v>0</v>
      </c>
      <c r="L16329">
        <f>I16329*J16329*(1-K16329)</f>
        <v/>
      </c>
      <c r="M16329">
        <f>VLOOKUP(F16329,Products!A:D,4,FALSE)*I16329</f>
        <v/>
      </c>
      <c r="N16329">
        <f>L16329-M16329</f>
        <v/>
      </c>
    </row>
    <row r="16330">
      <c r="A16330" t="inlineStr">
        <is>
          <t>T1016328</t>
        </is>
      </c>
      <c r="B16330" t="inlineStr">
        <is>
          <t>2024-10-29</t>
        </is>
      </c>
      <c r="C16330" t="inlineStr">
        <is>
          <t>S050</t>
        </is>
      </c>
      <c r="D16330" t="inlineStr">
        <is>
          <t>Store_050</t>
        </is>
      </c>
      <c r="E16330" t="inlineStr">
        <is>
          <t>South</t>
        </is>
      </c>
      <c r="F16330" t="inlineStr">
        <is>
          <t>P0071</t>
        </is>
      </c>
      <c r="G16330" t="inlineStr">
        <is>
          <t>Prod_0071</t>
        </is>
      </c>
      <c r="H16330" t="inlineStr">
        <is>
          <t>Beverages</t>
        </is>
      </c>
      <c r="I16330" t="n">
        <v>6</v>
      </c>
      <c r="J16330" t="n">
        <v>510.11</v>
      </c>
      <c r="K16330" t="n">
        <v>0</v>
      </c>
      <c r="L16330">
        <f>I16330*J16330*(1-K16330)</f>
        <v/>
      </c>
      <c r="M16330">
        <f>VLOOKUP(F16330,Products!A:D,4,FALSE)*I16330</f>
        <v/>
      </c>
      <c r="N16330">
        <f>L16330-M16330</f>
        <v/>
      </c>
    </row>
    <row r="16331">
      <c r="A16331" t="inlineStr">
        <is>
          <t>T1016329</t>
        </is>
      </c>
      <c r="B16331" t="inlineStr">
        <is>
          <t>2024-11-21</t>
        </is>
      </c>
      <c r="C16331" t="inlineStr">
        <is>
          <t>S038</t>
        </is>
      </c>
      <c r="D16331" t="inlineStr">
        <is>
          <t>Store_038</t>
        </is>
      </c>
      <c r="E16331" t="inlineStr">
        <is>
          <t>East</t>
        </is>
      </c>
      <c r="F16331" t="inlineStr">
        <is>
          <t>P0131</t>
        </is>
      </c>
      <c r="G16331" t="inlineStr">
        <is>
          <t>Prod_0131</t>
        </is>
      </c>
      <c r="H16331" t="inlineStr">
        <is>
          <t>Beverages</t>
        </is>
      </c>
      <c r="I16331" t="n">
        <v>5</v>
      </c>
      <c r="J16331" t="n">
        <v>272.28</v>
      </c>
      <c r="K16331" t="n">
        <v>0.1</v>
      </c>
      <c r="L16331">
        <f>I16331*J16331*(1-K16331)</f>
        <v/>
      </c>
      <c r="M16331">
        <f>VLOOKUP(F16331,Products!A:D,4,FALSE)*I16331</f>
        <v/>
      </c>
      <c r="N16331">
        <f>L16331-M16331</f>
        <v/>
      </c>
    </row>
    <row r="16332">
      <c r="A16332" t="inlineStr">
        <is>
          <t>T1016330</t>
        </is>
      </c>
      <c r="B16332" t="inlineStr">
        <is>
          <t>2023-04-27</t>
        </is>
      </c>
      <c r="C16332" t="inlineStr">
        <is>
          <t>S014</t>
        </is>
      </c>
      <c r="D16332" t="inlineStr">
        <is>
          <t>Store_014</t>
        </is>
      </c>
      <c r="E16332" t="inlineStr">
        <is>
          <t>West</t>
        </is>
      </c>
      <c r="F16332" t="inlineStr">
        <is>
          <t>P0115</t>
        </is>
      </c>
      <c r="G16332" t="inlineStr">
        <is>
          <t>Prod_0115</t>
        </is>
      </c>
      <c r="H16332" t="inlineStr">
        <is>
          <t>Clothing</t>
        </is>
      </c>
      <c r="I16332" t="n">
        <v>8</v>
      </c>
      <c r="J16332" t="n">
        <v>772.4400000000001</v>
      </c>
      <c r="K16332" t="n">
        <v>0</v>
      </c>
      <c r="L16332">
        <f>I16332*J16332*(1-K16332)</f>
        <v/>
      </c>
      <c r="M16332">
        <f>VLOOKUP(F16332,Products!A:D,4,FALSE)*I16332</f>
        <v/>
      </c>
      <c r="N16332">
        <f>L16332-M16332</f>
        <v/>
      </c>
    </row>
    <row r="16333">
      <c r="A16333" t="inlineStr">
        <is>
          <t>T1016331</t>
        </is>
      </c>
      <c r="B16333" t="inlineStr">
        <is>
          <t>2025-05-06</t>
        </is>
      </c>
      <c r="C16333" t="inlineStr">
        <is>
          <t>S048</t>
        </is>
      </c>
      <c r="D16333" t="inlineStr">
        <is>
          <t>Store_048</t>
        </is>
      </c>
      <c r="E16333" t="inlineStr">
        <is>
          <t>South</t>
        </is>
      </c>
      <c r="F16333" t="inlineStr">
        <is>
          <t>P0177</t>
        </is>
      </c>
      <c r="G16333" t="inlineStr">
        <is>
          <t>Prod_0177</t>
        </is>
      </c>
      <c r="H16333" t="inlineStr">
        <is>
          <t>Household</t>
        </is>
      </c>
      <c r="I16333" t="n">
        <v>3</v>
      </c>
      <c r="J16333" t="n">
        <v>260.03</v>
      </c>
      <c r="K16333" t="n">
        <v>0</v>
      </c>
      <c r="L16333">
        <f>I16333*J16333*(1-K16333)</f>
        <v/>
      </c>
      <c r="M16333">
        <f>VLOOKUP(F16333,Products!A:D,4,FALSE)*I16333</f>
        <v/>
      </c>
      <c r="N16333">
        <f>L16333-M16333</f>
        <v/>
      </c>
    </row>
    <row r="16334">
      <c r="A16334" t="inlineStr">
        <is>
          <t>T1016332</t>
        </is>
      </c>
      <c r="B16334" t="inlineStr">
        <is>
          <t>2023-04-07</t>
        </is>
      </c>
      <c r="C16334" t="inlineStr">
        <is>
          <t>S014</t>
        </is>
      </c>
      <c r="D16334" t="inlineStr">
        <is>
          <t>Store_014</t>
        </is>
      </c>
      <c r="E16334" t="inlineStr">
        <is>
          <t>West</t>
        </is>
      </c>
      <c r="F16334" t="inlineStr">
        <is>
          <t>P0149</t>
        </is>
      </c>
      <c r="G16334" t="inlineStr">
        <is>
          <t>Prod_0149</t>
        </is>
      </c>
      <c r="H16334" t="inlineStr">
        <is>
          <t>Toys</t>
        </is>
      </c>
      <c r="I16334" t="n">
        <v>8</v>
      </c>
      <c r="J16334" t="n">
        <v>67.86</v>
      </c>
      <c r="K16334" t="n">
        <v>0.15</v>
      </c>
      <c r="L16334">
        <f>I16334*J16334*(1-K16334)</f>
        <v/>
      </c>
      <c r="M16334">
        <f>VLOOKUP(F16334,Products!A:D,4,FALSE)*I16334</f>
        <v/>
      </c>
      <c r="N16334">
        <f>L16334-M16334</f>
        <v/>
      </c>
    </row>
    <row r="16335">
      <c r="A16335" t="inlineStr">
        <is>
          <t>T1016333</t>
        </is>
      </c>
      <c r="B16335" t="inlineStr">
        <is>
          <t>2024-11-11</t>
        </is>
      </c>
      <c r="C16335" t="inlineStr">
        <is>
          <t>S047</t>
        </is>
      </c>
      <c r="D16335" t="inlineStr">
        <is>
          <t>Store_047</t>
        </is>
      </c>
      <c r="E16335" t="inlineStr">
        <is>
          <t>North</t>
        </is>
      </c>
      <c r="F16335" t="inlineStr">
        <is>
          <t>P0017</t>
        </is>
      </c>
      <c r="G16335" t="inlineStr">
        <is>
          <t>Prod_0017</t>
        </is>
      </c>
      <c r="H16335" t="inlineStr">
        <is>
          <t>Food</t>
        </is>
      </c>
      <c r="I16335" t="n">
        <v>1</v>
      </c>
      <c r="J16335" t="n">
        <v>722.5700000000001</v>
      </c>
      <c r="K16335" t="n">
        <v>0</v>
      </c>
      <c r="L16335">
        <f>I16335*J16335*(1-K16335)</f>
        <v/>
      </c>
      <c r="M16335">
        <f>VLOOKUP(F16335,Products!A:D,4,FALSE)*I16335</f>
        <v/>
      </c>
      <c r="N16335">
        <f>L16335-M16335</f>
        <v/>
      </c>
    </row>
    <row r="16336">
      <c r="A16336" t="inlineStr">
        <is>
          <t>T1016334</t>
        </is>
      </c>
      <c r="B16336" t="inlineStr">
        <is>
          <t>2023-03-12</t>
        </is>
      </c>
      <c r="C16336" t="inlineStr">
        <is>
          <t>S018</t>
        </is>
      </c>
      <c r="D16336" t="inlineStr">
        <is>
          <t>Store_018</t>
        </is>
      </c>
      <c r="E16336" t="inlineStr">
        <is>
          <t>South</t>
        </is>
      </c>
      <c r="F16336" t="inlineStr">
        <is>
          <t>P0079</t>
        </is>
      </c>
      <c r="G16336" t="inlineStr">
        <is>
          <t>Prod_0079</t>
        </is>
      </c>
      <c r="H16336" t="inlineStr">
        <is>
          <t>Food</t>
        </is>
      </c>
      <c r="I16336" t="n">
        <v>8</v>
      </c>
      <c r="J16336" t="n">
        <v>706.0700000000001</v>
      </c>
      <c r="K16336" t="n">
        <v>0</v>
      </c>
      <c r="L16336">
        <f>I16336*J16336*(1-K16336)</f>
        <v/>
      </c>
      <c r="M16336">
        <f>VLOOKUP(F16336,Products!A:D,4,FALSE)*I16336</f>
        <v/>
      </c>
      <c r="N16336">
        <f>L16336-M16336</f>
        <v/>
      </c>
    </row>
    <row r="16337">
      <c r="A16337" t="inlineStr">
        <is>
          <t>T1016335</t>
        </is>
      </c>
      <c r="B16337" t="inlineStr">
        <is>
          <t>2023-05-04</t>
        </is>
      </c>
      <c r="C16337" t="inlineStr">
        <is>
          <t>S014</t>
        </is>
      </c>
      <c r="D16337" t="inlineStr">
        <is>
          <t>Store_014</t>
        </is>
      </c>
      <c r="E16337" t="inlineStr">
        <is>
          <t>West</t>
        </is>
      </c>
      <c r="F16337" t="inlineStr">
        <is>
          <t>P0001</t>
        </is>
      </c>
      <c r="G16337" t="inlineStr">
        <is>
          <t>Prod_0001</t>
        </is>
      </c>
      <c r="H16337" t="inlineStr">
        <is>
          <t>Beverages</t>
        </is>
      </c>
      <c r="I16337" t="n">
        <v>7</v>
      </c>
      <c r="J16337" t="n">
        <v>658.25</v>
      </c>
      <c r="K16337" t="n">
        <v>0.05</v>
      </c>
      <c r="L16337">
        <f>I16337*J16337*(1-K16337)</f>
        <v/>
      </c>
      <c r="M16337">
        <f>VLOOKUP(F16337,Products!A:D,4,FALSE)*I16337</f>
        <v/>
      </c>
      <c r="N16337">
        <f>L16337-M16337</f>
        <v/>
      </c>
    </row>
    <row r="16338">
      <c r="A16338" t="inlineStr">
        <is>
          <t>T1016336</t>
        </is>
      </c>
      <c r="B16338" t="inlineStr">
        <is>
          <t>2024-03-09</t>
        </is>
      </c>
      <c r="C16338" t="inlineStr">
        <is>
          <t>S033</t>
        </is>
      </c>
      <c r="D16338" t="inlineStr">
        <is>
          <t>Store_033</t>
        </is>
      </c>
      <c r="E16338" t="inlineStr">
        <is>
          <t>North</t>
        </is>
      </c>
      <c r="F16338" t="inlineStr">
        <is>
          <t>P0127</t>
        </is>
      </c>
      <c r="G16338" t="inlineStr">
        <is>
          <t>Prod_0127</t>
        </is>
      </c>
      <c r="H16338" t="inlineStr">
        <is>
          <t>Toys</t>
        </is>
      </c>
      <c r="I16338" t="n">
        <v>1</v>
      </c>
      <c r="J16338" t="n">
        <v>883.67</v>
      </c>
      <c r="K16338" t="n">
        <v>0</v>
      </c>
      <c r="L16338">
        <f>I16338*J16338*(1-K16338)</f>
        <v/>
      </c>
      <c r="M16338">
        <f>VLOOKUP(F16338,Products!A:D,4,FALSE)*I16338</f>
        <v/>
      </c>
      <c r="N16338">
        <f>L16338-M16338</f>
        <v/>
      </c>
    </row>
    <row r="16339">
      <c r="A16339" t="inlineStr">
        <is>
          <t>T1016337</t>
        </is>
      </c>
      <c r="B16339" t="inlineStr">
        <is>
          <t>2023-03-05</t>
        </is>
      </c>
      <c r="C16339" t="inlineStr">
        <is>
          <t>S034</t>
        </is>
      </c>
      <c r="D16339" t="inlineStr">
        <is>
          <t>Store_034</t>
        </is>
      </c>
      <c r="E16339" t="inlineStr">
        <is>
          <t>Central</t>
        </is>
      </c>
      <c r="F16339" t="inlineStr">
        <is>
          <t>P0104</t>
        </is>
      </c>
      <c r="G16339" t="inlineStr">
        <is>
          <t>Prod_0104</t>
        </is>
      </c>
      <c r="H16339" t="inlineStr">
        <is>
          <t>Clothing</t>
        </is>
      </c>
      <c r="I16339" t="n">
        <v>6</v>
      </c>
      <c r="J16339" t="n">
        <v>702.17</v>
      </c>
      <c r="K16339" t="n">
        <v>0</v>
      </c>
      <c r="L16339">
        <f>I16339*J16339*(1-K16339)</f>
        <v/>
      </c>
      <c r="M16339">
        <f>VLOOKUP(F16339,Products!A:D,4,FALSE)*I16339</f>
        <v/>
      </c>
      <c r="N16339">
        <f>L16339-M16339</f>
        <v/>
      </c>
    </row>
    <row r="16340">
      <c r="A16340" t="inlineStr">
        <is>
          <t>T1016338</t>
        </is>
      </c>
      <c r="B16340" t="inlineStr">
        <is>
          <t>2024-02-06</t>
        </is>
      </c>
      <c r="C16340" t="inlineStr">
        <is>
          <t>S011</t>
        </is>
      </c>
      <c r="D16340" t="inlineStr">
        <is>
          <t>Store_011</t>
        </is>
      </c>
      <c r="E16340" t="inlineStr">
        <is>
          <t>South</t>
        </is>
      </c>
      <c r="F16340" t="inlineStr">
        <is>
          <t>P0156</t>
        </is>
      </c>
      <c r="G16340" t="inlineStr">
        <is>
          <t>Prod_0156</t>
        </is>
      </c>
      <c r="H16340" t="inlineStr">
        <is>
          <t>Toys</t>
        </is>
      </c>
      <c r="I16340" t="n">
        <v>3</v>
      </c>
      <c r="J16340" t="n">
        <v>468.23</v>
      </c>
      <c r="K16340" t="n">
        <v>0.1</v>
      </c>
      <c r="L16340">
        <f>I16340*J16340*(1-K16340)</f>
        <v/>
      </c>
      <c r="M16340">
        <f>VLOOKUP(F16340,Products!A:D,4,FALSE)*I16340</f>
        <v/>
      </c>
      <c r="N16340">
        <f>L16340-M16340</f>
        <v/>
      </c>
    </row>
    <row r="16341">
      <c r="A16341" t="inlineStr">
        <is>
          <t>T1016339</t>
        </is>
      </c>
      <c r="B16341" t="inlineStr">
        <is>
          <t>2023-08-19</t>
        </is>
      </c>
      <c r="C16341" t="inlineStr">
        <is>
          <t>S038</t>
        </is>
      </c>
      <c r="D16341" t="inlineStr">
        <is>
          <t>Store_038</t>
        </is>
      </c>
      <c r="E16341" t="inlineStr">
        <is>
          <t>East</t>
        </is>
      </c>
      <c r="F16341" t="inlineStr">
        <is>
          <t>P0193</t>
        </is>
      </c>
      <c r="G16341" t="inlineStr">
        <is>
          <t>Prod_0193</t>
        </is>
      </c>
      <c r="H16341" t="inlineStr">
        <is>
          <t>Food</t>
        </is>
      </c>
      <c r="I16341" t="n">
        <v>6</v>
      </c>
      <c r="J16341" t="n">
        <v>559.89</v>
      </c>
      <c r="K16341" t="n">
        <v>0</v>
      </c>
      <c r="L16341">
        <f>I16341*J16341*(1-K16341)</f>
        <v/>
      </c>
      <c r="M16341">
        <f>VLOOKUP(F16341,Products!A:D,4,FALSE)*I16341</f>
        <v/>
      </c>
      <c r="N16341">
        <f>L16341-M16341</f>
        <v/>
      </c>
    </row>
    <row r="16342">
      <c r="A16342" t="inlineStr">
        <is>
          <t>T1016340</t>
        </is>
      </c>
      <c r="B16342" t="inlineStr">
        <is>
          <t>2024-05-25</t>
        </is>
      </c>
      <c r="C16342" t="inlineStr">
        <is>
          <t>S045</t>
        </is>
      </c>
      <c r="D16342" t="inlineStr">
        <is>
          <t>Store_045</t>
        </is>
      </c>
      <c r="E16342" t="inlineStr">
        <is>
          <t>East</t>
        </is>
      </c>
      <c r="F16342" t="inlineStr">
        <is>
          <t>P0105</t>
        </is>
      </c>
      <c r="G16342" t="inlineStr">
        <is>
          <t>Prod_0105</t>
        </is>
      </c>
      <c r="H16342" t="inlineStr">
        <is>
          <t>Electronics</t>
        </is>
      </c>
      <c r="I16342" t="n">
        <v>2</v>
      </c>
      <c r="J16342" t="n">
        <v>452.29</v>
      </c>
      <c r="K16342" t="n">
        <v>0.05</v>
      </c>
      <c r="L16342">
        <f>I16342*J16342*(1-K16342)</f>
        <v/>
      </c>
      <c r="M16342">
        <f>VLOOKUP(F16342,Products!A:D,4,FALSE)*I16342</f>
        <v/>
      </c>
      <c r="N16342">
        <f>L16342-M16342</f>
        <v/>
      </c>
    </row>
    <row r="16343">
      <c r="A16343" t="inlineStr">
        <is>
          <t>T1016341</t>
        </is>
      </c>
      <c r="B16343" t="inlineStr">
        <is>
          <t>2025-05-02</t>
        </is>
      </c>
      <c r="C16343" t="inlineStr">
        <is>
          <t>S013</t>
        </is>
      </c>
      <c r="D16343" t="inlineStr">
        <is>
          <t>Store_013</t>
        </is>
      </c>
      <c r="E16343" t="inlineStr">
        <is>
          <t>North</t>
        </is>
      </c>
      <c r="F16343" t="inlineStr">
        <is>
          <t>P0179</t>
        </is>
      </c>
      <c r="G16343" t="inlineStr">
        <is>
          <t>Prod_0179</t>
        </is>
      </c>
      <c r="H16343" t="inlineStr">
        <is>
          <t>Household</t>
        </is>
      </c>
      <c r="I16343" t="n">
        <v>9</v>
      </c>
      <c r="J16343" t="n">
        <v>217.16</v>
      </c>
      <c r="K16343" t="n">
        <v>0.15</v>
      </c>
      <c r="L16343">
        <f>I16343*J16343*(1-K16343)</f>
        <v/>
      </c>
      <c r="M16343">
        <f>VLOOKUP(F16343,Products!A:D,4,FALSE)*I16343</f>
        <v/>
      </c>
      <c r="N16343">
        <f>L16343-M16343</f>
        <v/>
      </c>
    </row>
    <row r="16344">
      <c r="A16344" t="inlineStr">
        <is>
          <t>T1016342</t>
        </is>
      </c>
      <c r="B16344" t="inlineStr">
        <is>
          <t>2025-01-24</t>
        </is>
      </c>
      <c r="C16344" t="inlineStr">
        <is>
          <t>S003</t>
        </is>
      </c>
      <c r="D16344" t="inlineStr">
        <is>
          <t>Store_003</t>
        </is>
      </c>
      <c r="E16344" t="inlineStr">
        <is>
          <t>North</t>
        </is>
      </c>
      <c r="F16344" t="inlineStr">
        <is>
          <t>P0121</t>
        </is>
      </c>
      <c r="G16344" t="inlineStr">
        <is>
          <t>Prod_0121</t>
        </is>
      </c>
      <c r="H16344" t="inlineStr">
        <is>
          <t>Clothing</t>
        </is>
      </c>
      <c r="I16344" t="n">
        <v>9</v>
      </c>
      <c r="J16344" t="n">
        <v>830.92</v>
      </c>
      <c r="K16344" t="n">
        <v>0.1</v>
      </c>
      <c r="L16344">
        <f>I16344*J16344*(1-K16344)</f>
        <v/>
      </c>
      <c r="M16344">
        <f>VLOOKUP(F16344,Products!A:D,4,FALSE)*I16344</f>
        <v/>
      </c>
      <c r="N16344">
        <f>L16344-M16344</f>
        <v/>
      </c>
    </row>
    <row r="16345">
      <c r="A16345" t="inlineStr">
        <is>
          <t>T1016343</t>
        </is>
      </c>
      <c r="B16345" t="inlineStr">
        <is>
          <t>2025-09-04</t>
        </is>
      </c>
      <c r="C16345" t="inlineStr">
        <is>
          <t>S035</t>
        </is>
      </c>
      <c r="D16345" t="inlineStr">
        <is>
          <t>Store_035</t>
        </is>
      </c>
      <c r="E16345" t="inlineStr">
        <is>
          <t>Central</t>
        </is>
      </c>
      <c r="F16345" t="inlineStr">
        <is>
          <t>P0014</t>
        </is>
      </c>
      <c r="G16345" t="inlineStr">
        <is>
          <t>Prod_0014</t>
        </is>
      </c>
      <c r="H16345" t="inlineStr">
        <is>
          <t>Clothing</t>
        </is>
      </c>
      <c r="I16345" t="n">
        <v>8</v>
      </c>
      <c r="J16345" t="n">
        <v>339.85</v>
      </c>
      <c r="K16345" t="n">
        <v>0</v>
      </c>
      <c r="L16345">
        <f>I16345*J16345*(1-K16345)</f>
        <v/>
      </c>
      <c r="M16345">
        <f>VLOOKUP(F16345,Products!A:D,4,FALSE)*I16345</f>
        <v/>
      </c>
      <c r="N16345">
        <f>L16345-M16345</f>
        <v/>
      </c>
    </row>
    <row r="16346">
      <c r="A16346" t="inlineStr">
        <is>
          <t>T1016344</t>
        </is>
      </c>
      <c r="B16346" t="inlineStr">
        <is>
          <t>2023-06-19</t>
        </is>
      </c>
      <c r="C16346" t="inlineStr">
        <is>
          <t>S021</t>
        </is>
      </c>
      <c r="D16346" t="inlineStr">
        <is>
          <t>Store_021</t>
        </is>
      </c>
      <c r="E16346" t="inlineStr">
        <is>
          <t>North</t>
        </is>
      </c>
      <c r="F16346" t="inlineStr">
        <is>
          <t>P0188</t>
        </is>
      </c>
      <c r="G16346" t="inlineStr">
        <is>
          <t>Prod_0188</t>
        </is>
      </c>
      <c r="H16346" t="inlineStr">
        <is>
          <t>Food</t>
        </is>
      </c>
      <c r="I16346" t="n">
        <v>3</v>
      </c>
      <c r="J16346" t="n">
        <v>612.1799999999999</v>
      </c>
      <c r="K16346" t="n">
        <v>0.1</v>
      </c>
      <c r="L16346">
        <f>I16346*J16346*(1-K16346)</f>
        <v/>
      </c>
      <c r="M16346">
        <f>VLOOKUP(F16346,Products!A:D,4,FALSE)*I16346</f>
        <v/>
      </c>
      <c r="N16346">
        <f>L16346-M16346</f>
        <v/>
      </c>
    </row>
    <row r="16347">
      <c r="A16347" t="inlineStr">
        <is>
          <t>T1016345</t>
        </is>
      </c>
      <c r="B16347" t="inlineStr">
        <is>
          <t>2023-12-04</t>
        </is>
      </c>
      <c r="C16347" t="inlineStr">
        <is>
          <t>S016</t>
        </is>
      </c>
      <c r="D16347" t="inlineStr">
        <is>
          <t>Store_016</t>
        </is>
      </c>
      <c r="E16347" t="inlineStr">
        <is>
          <t>West</t>
        </is>
      </c>
      <c r="F16347" t="inlineStr">
        <is>
          <t>P0009</t>
        </is>
      </c>
      <c r="G16347" t="inlineStr">
        <is>
          <t>Prod_0009</t>
        </is>
      </c>
      <c r="H16347" t="inlineStr">
        <is>
          <t>Toys</t>
        </is>
      </c>
      <c r="I16347" t="n">
        <v>5</v>
      </c>
      <c r="J16347" t="n">
        <v>685.33</v>
      </c>
      <c r="K16347" t="n">
        <v>0</v>
      </c>
      <c r="L16347">
        <f>I16347*J16347*(1-K16347)</f>
        <v/>
      </c>
      <c r="M16347">
        <f>VLOOKUP(F16347,Products!A:D,4,FALSE)*I16347</f>
        <v/>
      </c>
      <c r="N16347">
        <f>L16347-M16347</f>
        <v/>
      </c>
    </row>
    <row r="16348">
      <c r="A16348" t="inlineStr">
        <is>
          <t>T1016346</t>
        </is>
      </c>
      <c r="B16348" t="inlineStr">
        <is>
          <t>2023-03-26</t>
        </is>
      </c>
      <c r="C16348" t="inlineStr">
        <is>
          <t>S030</t>
        </is>
      </c>
      <c r="D16348" t="inlineStr">
        <is>
          <t>Store_030</t>
        </is>
      </c>
      <c r="E16348" t="inlineStr">
        <is>
          <t>North</t>
        </is>
      </c>
      <c r="F16348" t="inlineStr">
        <is>
          <t>P0032</t>
        </is>
      </c>
      <c r="G16348" t="inlineStr">
        <is>
          <t>Prod_0032</t>
        </is>
      </c>
      <c r="H16348" t="inlineStr">
        <is>
          <t>Beverages</t>
        </is>
      </c>
      <c r="I16348" t="n">
        <v>8</v>
      </c>
      <c r="J16348" t="n">
        <v>280.82</v>
      </c>
      <c r="K16348" t="n">
        <v>0.2</v>
      </c>
      <c r="L16348">
        <f>I16348*J16348*(1-K16348)</f>
        <v/>
      </c>
      <c r="M16348">
        <f>VLOOKUP(F16348,Products!A:D,4,FALSE)*I16348</f>
        <v/>
      </c>
      <c r="N16348">
        <f>L16348-M16348</f>
        <v/>
      </c>
    </row>
    <row r="16349">
      <c r="A16349" t="inlineStr">
        <is>
          <t>T1016347</t>
        </is>
      </c>
      <c r="B16349" t="inlineStr">
        <is>
          <t>2024-09-14</t>
        </is>
      </c>
      <c r="C16349" t="inlineStr">
        <is>
          <t>S025</t>
        </is>
      </c>
      <c r="D16349" t="inlineStr">
        <is>
          <t>Store_025</t>
        </is>
      </c>
      <c r="E16349" t="inlineStr">
        <is>
          <t>Central</t>
        </is>
      </c>
      <c r="F16349" t="inlineStr">
        <is>
          <t>P0163</t>
        </is>
      </c>
      <c r="G16349" t="inlineStr">
        <is>
          <t>Prod_0163</t>
        </is>
      </c>
      <c r="H16349" t="inlineStr">
        <is>
          <t>Food</t>
        </is>
      </c>
      <c r="I16349" t="n">
        <v>4</v>
      </c>
      <c r="J16349" t="n">
        <v>654.37</v>
      </c>
      <c r="K16349" t="n">
        <v>0</v>
      </c>
      <c r="L16349">
        <f>I16349*J16349*(1-K16349)</f>
        <v/>
      </c>
      <c r="M16349">
        <f>VLOOKUP(F16349,Products!A:D,4,FALSE)*I16349</f>
        <v/>
      </c>
      <c r="N16349">
        <f>L16349-M16349</f>
        <v/>
      </c>
    </row>
    <row r="16350">
      <c r="A16350" t="inlineStr">
        <is>
          <t>T1016348</t>
        </is>
      </c>
      <c r="B16350" t="inlineStr">
        <is>
          <t>2023-01-15</t>
        </is>
      </c>
      <c r="C16350" t="inlineStr">
        <is>
          <t>S040</t>
        </is>
      </c>
      <c r="D16350" t="inlineStr">
        <is>
          <t>Store_040</t>
        </is>
      </c>
      <c r="E16350" t="inlineStr">
        <is>
          <t>Central</t>
        </is>
      </c>
      <c r="F16350" t="inlineStr">
        <is>
          <t>P0122</t>
        </is>
      </c>
      <c r="G16350" t="inlineStr">
        <is>
          <t>Prod_0122</t>
        </is>
      </c>
      <c r="H16350" t="inlineStr">
        <is>
          <t>Beverages</t>
        </is>
      </c>
      <c r="I16350" t="n">
        <v>7</v>
      </c>
      <c r="J16350" t="n">
        <v>739.17</v>
      </c>
      <c r="K16350" t="n">
        <v>0</v>
      </c>
      <c r="L16350">
        <f>I16350*J16350*(1-K16350)</f>
        <v/>
      </c>
      <c r="M16350">
        <f>VLOOKUP(F16350,Products!A:D,4,FALSE)*I16350</f>
        <v/>
      </c>
      <c r="N16350">
        <f>L16350-M16350</f>
        <v/>
      </c>
    </row>
    <row r="16351">
      <c r="A16351" t="inlineStr">
        <is>
          <t>T1016349</t>
        </is>
      </c>
      <c r="B16351" t="inlineStr">
        <is>
          <t>2023-05-21</t>
        </is>
      </c>
      <c r="C16351" t="inlineStr">
        <is>
          <t>S042</t>
        </is>
      </c>
      <c r="D16351" t="inlineStr">
        <is>
          <t>Store_042</t>
        </is>
      </c>
      <c r="E16351" t="inlineStr">
        <is>
          <t>Central</t>
        </is>
      </c>
      <c r="F16351" t="inlineStr">
        <is>
          <t>P0190</t>
        </is>
      </c>
      <c r="G16351" t="inlineStr">
        <is>
          <t>Prod_0190</t>
        </is>
      </c>
      <c r="H16351" t="inlineStr">
        <is>
          <t>Household</t>
        </is>
      </c>
      <c r="I16351" t="n">
        <v>4</v>
      </c>
      <c r="J16351" t="n">
        <v>300.88</v>
      </c>
      <c r="K16351" t="n">
        <v>0.05</v>
      </c>
      <c r="L16351">
        <f>I16351*J16351*(1-K16351)</f>
        <v/>
      </c>
      <c r="M16351">
        <f>VLOOKUP(F16351,Products!A:D,4,FALSE)*I16351</f>
        <v/>
      </c>
      <c r="N16351">
        <f>L16351-M16351</f>
        <v/>
      </c>
    </row>
    <row r="16352">
      <c r="A16352" t="inlineStr">
        <is>
          <t>T1016350</t>
        </is>
      </c>
      <c r="B16352" t="inlineStr">
        <is>
          <t>2023-02-09</t>
        </is>
      </c>
      <c r="C16352" t="inlineStr">
        <is>
          <t>S030</t>
        </is>
      </c>
      <c r="D16352" t="inlineStr">
        <is>
          <t>Store_030</t>
        </is>
      </c>
      <c r="E16352" t="inlineStr">
        <is>
          <t>North</t>
        </is>
      </c>
      <c r="F16352" t="inlineStr">
        <is>
          <t>P0018</t>
        </is>
      </c>
      <c r="G16352" t="inlineStr">
        <is>
          <t>Prod_0018</t>
        </is>
      </c>
      <c r="H16352" t="inlineStr">
        <is>
          <t>Food</t>
        </is>
      </c>
      <c r="I16352" t="n">
        <v>2</v>
      </c>
      <c r="J16352" t="n">
        <v>972.22</v>
      </c>
      <c r="K16352" t="n">
        <v>0</v>
      </c>
      <c r="L16352">
        <f>I16352*J16352*(1-K16352)</f>
        <v/>
      </c>
      <c r="M16352">
        <f>VLOOKUP(F16352,Products!A:D,4,FALSE)*I16352</f>
        <v/>
      </c>
      <c r="N16352">
        <f>L16352-M16352</f>
        <v/>
      </c>
    </row>
    <row r="16353">
      <c r="A16353" t="inlineStr">
        <is>
          <t>T1016351</t>
        </is>
      </c>
      <c r="B16353" t="inlineStr">
        <is>
          <t>2023-11-14</t>
        </is>
      </c>
      <c r="C16353" t="inlineStr">
        <is>
          <t>S042</t>
        </is>
      </c>
      <c r="D16353" t="inlineStr">
        <is>
          <t>Store_042</t>
        </is>
      </c>
      <c r="E16353" t="inlineStr">
        <is>
          <t>Central</t>
        </is>
      </c>
      <c r="F16353" t="inlineStr">
        <is>
          <t>P0016</t>
        </is>
      </c>
      <c r="G16353" t="inlineStr">
        <is>
          <t>Prod_0016</t>
        </is>
      </c>
      <c r="H16353" t="inlineStr">
        <is>
          <t>Food</t>
        </is>
      </c>
      <c r="I16353" t="n">
        <v>8</v>
      </c>
      <c r="J16353" t="n">
        <v>1019.71</v>
      </c>
      <c r="K16353" t="n">
        <v>0</v>
      </c>
      <c r="L16353">
        <f>I16353*J16353*(1-K16353)</f>
        <v/>
      </c>
      <c r="M16353">
        <f>VLOOKUP(F16353,Products!A:D,4,FALSE)*I16353</f>
        <v/>
      </c>
      <c r="N16353">
        <f>L16353-M16353</f>
        <v/>
      </c>
    </row>
    <row r="16354">
      <c r="A16354" t="inlineStr">
        <is>
          <t>T1016352</t>
        </is>
      </c>
      <c r="B16354" t="inlineStr">
        <is>
          <t>2025-01-29</t>
        </is>
      </c>
      <c r="C16354" t="inlineStr">
        <is>
          <t>S003</t>
        </is>
      </c>
      <c r="D16354" t="inlineStr">
        <is>
          <t>Store_003</t>
        </is>
      </c>
      <c r="E16354" t="inlineStr">
        <is>
          <t>North</t>
        </is>
      </c>
      <c r="F16354" t="inlineStr">
        <is>
          <t>P0198</t>
        </is>
      </c>
      <c r="G16354" t="inlineStr">
        <is>
          <t>Prod_0198</t>
        </is>
      </c>
      <c r="H16354" t="inlineStr">
        <is>
          <t>Beverages</t>
        </is>
      </c>
      <c r="I16354" t="n">
        <v>2</v>
      </c>
      <c r="J16354" t="n">
        <v>911.6</v>
      </c>
      <c r="K16354" t="n">
        <v>0</v>
      </c>
      <c r="L16354">
        <f>I16354*J16354*(1-K16354)</f>
        <v/>
      </c>
      <c r="M16354">
        <f>VLOOKUP(F16354,Products!A:D,4,FALSE)*I16354</f>
        <v/>
      </c>
      <c r="N16354">
        <f>L16354-M16354</f>
        <v/>
      </c>
    </row>
    <row r="16355">
      <c r="A16355" t="inlineStr">
        <is>
          <t>T1016353</t>
        </is>
      </c>
      <c r="B16355" t="inlineStr">
        <is>
          <t>2024-09-17</t>
        </is>
      </c>
      <c r="C16355" t="inlineStr">
        <is>
          <t>S015</t>
        </is>
      </c>
      <c r="D16355" t="inlineStr">
        <is>
          <t>Store_015</t>
        </is>
      </c>
      <c r="E16355" t="inlineStr">
        <is>
          <t>North</t>
        </is>
      </c>
      <c r="F16355" t="inlineStr">
        <is>
          <t>P0197</t>
        </is>
      </c>
      <c r="G16355" t="inlineStr">
        <is>
          <t>Prod_0197</t>
        </is>
      </c>
      <c r="H16355" t="inlineStr">
        <is>
          <t>Food</t>
        </is>
      </c>
      <c r="I16355" t="n">
        <v>6</v>
      </c>
      <c r="J16355" t="n">
        <v>176.86</v>
      </c>
      <c r="K16355" t="n">
        <v>0</v>
      </c>
      <c r="L16355">
        <f>I16355*J16355*(1-K16355)</f>
        <v/>
      </c>
      <c r="M16355">
        <f>VLOOKUP(F16355,Products!A:D,4,FALSE)*I16355</f>
        <v/>
      </c>
      <c r="N16355">
        <f>L16355-M16355</f>
        <v/>
      </c>
    </row>
    <row r="16356">
      <c r="A16356" t="inlineStr">
        <is>
          <t>T1016354</t>
        </is>
      </c>
      <c r="B16356" t="inlineStr">
        <is>
          <t>2025-08-17</t>
        </is>
      </c>
      <c r="C16356" t="inlineStr">
        <is>
          <t>S007</t>
        </is>
      </c>
      <c r="D16356" t="inlineStr">
        <is>
          <t>Store_007</t>
        </is>
      </c>
      <c r="E16356" t="inlineStr">
        <is>
          <t>East</t>
        </is>
      </c>
      <c r="F16356" t="inlineStr">
        <is>
          <t>P0162</t>
        </is>
      </c>
      <c r="G16356" t="inlineStr">
        <is>
          <t>Prod_0162</t>
        </is>
      </c>
      <c r="H16356" t="inlineStr">
        <is>
          <t>Food</t>
        </is>
      </c>
      <c r="I16356" t="n">
        <v>8</v>
      </c>
      <c r="J16356" t="n">
        <v>492.34</v>
      </c>
      <c r="K16356" t="n">
        <v>0</v>
      </c>
      <c r="L16356">
        <f>I16356*J16356*(1-K16356)</f>
        <v/>
      </c>
      <c r="M16356">
        <f>VLOOKUP(F16356,Products!A:D,4,FALSE)*I16356</f>
        <v/>
      </c>
      <c r="N16356">
        <f>L16356-M16356</f>
        <v/>
      </c>
    </row>
    <row r="16357">
      <c r="A16357" t="inlineStr">
        <is>
          <t>T1016355</t>
        </is>
      </c>
      <c r="B16357" t="inlineStr">
        <is>
          <t>2023-05-21</t>
        </is>
      </c>
      <c r="C16357" t="inlineStr">
        <is>
          <t>S006</t>
        </is>
      </c>
      <c r="D16357" t="inlineStr">
        <is>
          <t>Store_006</t>
        </is>
      </c>
      <c r="E16357" t="inlineStr">
        <is>
          <t>East</t>
        </is>
      </c>
      <c r="F16357" t="inlineStr">
        <is>
          <t>P0100</t>
        </is>
      </c>
      <c r="G16357" t="inlineStr">
        <is>
          <t>Prod_0100</t>
        </is>
      </c>
      <c r="H16357" t="inlineStr">
        <is>
          <t>Household</t>
        </is>
      </c>
      <c r="I16357" t="n">
        <v>9</v>
      </c>
      <c r="J16357" t="n">
        <v>445.02</v>
      </c>
      <c r="K16357" t="n">
        <v>0</v>
      </c>
      <c r="L16357">
        <f>I16357*J16357*(1-K16357)</f>
        <v/>
      </c>
      <c r="M16357">
        <f>VLOOKUP(F16357,Products!A:D,4,FALSE)*I16357</f>
        <v/>
      </c>
      <c r="N16357">
        <f>L16357-M16357</f>
        <v/>
      </c>
    </row>
    <row r="16358">
      <c r="A16358" t="inlineStr">
        <is>
          <t>T1016356</t>
        </is>
      </c>
      <c r="B16358" t="inlineStr">
        <is>
          <t>2024-06-26</t>
        </is>
      </c>
      <c r="C16358" t="inlineStr">
        <is>
          <t>S026</t>
        </is>
      </c>
      <c r="D16358" t="inlineStr">
        <is>
          <t>Store_026</t>
        </is>
      </c>
      <c r="E16358" t="inlineStr">
        <is>
          <t>North</t>
        </is>
      </c>
      <c r="F16358" t="inlineStr">
        <is>
          <t>P0085</t>
        </is>
      </c>
      <c r="G16358" t="inlineStr">
        <is>
          <t>Prod_0085</t>
        </is>
      </c>
      <c r="H16358" t="inlineStr">
        <is>
          <t>Food</t>
        </is>
      </c>
      <c r="I16358" t="n">
        <v>4</v>
      </c>
      <c r="J16358" t="n">
        <v>454.91</v>
      </c>
      <c r="K16358" t="n">
        <v>0</v>
      </c>
      <c r="L16358">
        <f>I16358*J16358*(1-K16358)</f>
        <v/>
      </c>
      <c r="M16358">
        <f>VLOOKUP(F16358,Products!A:D,4,FALSE)*I16358</f>
        <v/>
      </c>
      <c r="N16358">
        <f>L16358-M16358</f>
        <v/>
      </c>
    </row>
    <row r="16359">
      <c r="A16359" t="inlineStr">
        <is>
          <t>T1016357</t>
        </is>
      </c>
      <c r="B16359" t="inlineStr">
        <is>
          <t>2024-10-31</t>
        </is>
      </c>
      <c r="C16359" t="inlineStr">
        <is>
          <t>S035</t>
        </is>
      </c>
      <c r="D16359" t="inlineStr">
        <is>
          <t>Store_035</t>
        </is>
      </c>
      <c r="E16359" t="inlineStr">
        <is>
          <t>Central</t>
        </is>
      </c>
      <c r="F16359" t="inlineStr">
        <is>
          <t>P0146</t>
        </is>
      </c>
      <c r="G16359" t="inlineStr">
        <is>
          <t>Prod_0146</t>
        </is>
      </c>
      <c r="H16359" t="inlineStr">
        <is>
          <t>Food</t>
        </is>
      </c>
      <c r="I16359" t="n">
        <v>9</v>
      </c>
      <c r="J16359" t="n">
        <v>308.73</v>
      </c>
      <c r="K16359" t="n">
        <v>0.15</v>
      </c>
      <c r="L16359">
        <f>I16359*J16359*(1-K16359)</f>
        <v/>
      </c>
      <c r="M16359">
        <f>VLOOKUP(F16359,Products!A:D,4,FALSE)*I16359</f>
        <v/>
      </c>
      <c r="N16359">
        <f>L16359-M16359</f>
        <v/>
      </c>
    </row>
    <row r="16360">
      <c r="A16360" t="inlineStr">
        <is>
          <t>T1016358</t>
        </is>
      </c>
      <c r="B16360" t="inlineStr">
        <is>
          <t>2024-06-28</t>
        </is>
      </c>
      <c r="C16360" t="inlineStr">
        <is>
          <t>S007</t>
        </is>
      </c>
      <c r="D16360" t="inlineStr">
        <is>
          <t>Store_007</t>
        </is>
      </c>
      <c r="E16360" t="inlineStr">
        <is>
          <t>East</t>
        </is>
      </c>
      <c r="F16360" t="inlineStr">
        <is>
          <t>P0152</t>
        </is>
      </c>
      <c r="G16360" t="inlineStr">
        <is>
          <t>Prod_0152</t>
        </is>
      </c>
      <c r="H16360" t="inlineStr">
        <is>
          <t>Household</t>
        </is>
      </c>
      <c r="I16360" t="n">
        <v>3</v>
      </c>
      <c r="J16360" t="n">
        <v>747.45</v>
      </c>
      <c r="K16360" t="n">
        <v>0.15</v>
      </c>
      <c r="L16360">
        <f>I16360*J16360*(1-K16360)</f>
        <v/>
      </c>
      <c r="M16360">
        <f>VLOOKUP(F16360,Products!A:D,4,FALSE)*I16360</f>
        <v/>
      </c>
      <c r="N16360">
        <f>L16360-M16360</f>
        <v/>
      </c>
    </row>
    <row r="16361">
      <c r="A16361" t="inlineStr">
        <is>
          <t>T1016359</t>
        </is>
      </c>
      <c r="B16361" t="inlineStr">
        <is>
          <t>2023-12-31</t>
        </is>
      </c>
      <c r="C16361" t="inlineStr">
        <is>
          <t>S033</t>
        </is>
      </c>
      <c r="D16361" t="inlineStr">
        <is>
          <t>Store_033</t>
        </is>
      </c>
      <c r="E16361" t="inlineStr">
        <is>
          <t>North</t>
        </is>
      </c>
      <c r="F16361" t="inlineStr">
        <is>
          <t>P0151</t>
        </is>
      </c>
      <c r="G16361" t="inlineStr">
        <is>
          <t>Prod_0151</t>
        </is>
      </c>
      <c r="H16361" t="inlineStr">
        <is>
          <t>Food</t>
        </is>
      </c>
      <c r="I16361" t="n">
        <v>7</v>
      </c>
      <c r="J16361" t="n">
        <v>927.88</v>
      </c>
      <c r="K16361" t="n">
        <v>0</v>
      </c>
      <c r="L16361">
        <f>I16361*J16361*(1-K16361)</f>
        <v/>
      </c>
      <c r="M16361">
        <f>VLOOKUP(F16361,Products!A:D,4,FALSE)*I16361</f>
        <v/>
      </c>
      <c r="N16361">
        <f>L16361-M16361</f>
        <v/>
      </c>
    </row>
    <row r="16362">
      <c r="A16362" t="inlineStr">
        <is>
          <t>T1016360</t>
        </is>
      </c>
      <c r="B16362" t="inlineStr">
        <is>
          <t>2024-12-05</t>
        </is>
      </c>
      <c r="C16362" t="inlineStr">
        <is>
          <t>S046</t>
        </is>
      </c>
      <c r="D16362" t="inlineStr">
        <is>
          <t>Store_046</t>
        </is>
      </c>
      <c r="E16362" t="inlineStr">
        <is>
          <t>South</t>
        </is>
      </c>
      <c r="F16362" t="inlineStr">
        <is>
          <t>P0013</t>
        </is>
      </c>
      <c r="G16362" t="inlineStr">
        <is>
          <t>Prod_0013</t>
        </is>
      </c>
      <c r="H16362" t="inlineStr">
        <is>
          <t>Clothing</t>
        </is>
      </c>
      <c r="I16362" t="n">
        <v>4</v>
      </c>
      <c r="J16362" t="n">
        <v>92.45999999999999</v>
      </c>
      <c r="K16362" t="n">
        <v>0.05</v>
      </c>
      <c r="L16362">
        <f>I16362*J16362*(1-K16362)</f>
        <v/>
      </c>
      <c r="M16362">
        <f>VLOOKUP(F16362,Products!A:D,4,FALSE)*I16362</f>
        <v/>
      </c>
      <c r="N16362">
        <f>L16362-M16362</f>
        <v/>
      </c>
    </row>
    <row r="16363">
      <c r="A16363" t="inlineStr">
        <is>
          <t>T1016361</t>
        </is>
      </c>
      <c r="B16363" t="inlineStr">
        <is>
          <t>2023-04-27</t>
        </is>
      </c>
      <c r="C16363" t="inlineStr">
        <is>
          <t>S028</t>
        </is>
      </c>
      <c r="D16363" t="inlineStr">
        <is>
          <t>Store_028</t>
        </is>
      </c>
      <c r="E16363" t="inlineStr">
        <is>
          <t>North</t>
        </is>
      </c>
      <c r="F16363" t="inlineStr">
        <is>
          <t>P0011</t>
        </is>
      </c>
      <c r="G16363" t="inlineStr">
        <is>
          <t>Prod_0011</t>
        </is>
      </c>
      <c r="H16363" t="inlineStr">
        <is>
          <t>Household</t>
        </is>
      </c>
      <c r="I16363" t="n">
        <v>4</v>
      </c>
      <c r="J16363" t="n">
        <v>382.51</v>
      </c>
      <c r="K16363" t="n">
        <v>0</v>
      </c>
      <c r="L16363">
        <f>I16363*J16363*(1-K16363)</f>
        <v/>
      </c>
      <c r="M16363">
        <f>VLOOKUP(F16363,Products!A:D,4,FALSE)*I16363</f>
        <v/>
      </c>
      <c r="N16363">
        <f>L16363-M16363</f>
        <v/>
      </c>
    </row>
    <row r="16364">
      <c r="A16364" t="inlineStr">
        <is>
          <t>T1016362</t>
        </is>
      </c>
      <c r="B16364" t="inlineStr">
        <is>
          <t>2024-11-12</t>
        </is>
      </c>
      <c r="C16364" t="inlineStr">
        <is>
          <t>S047</t>
        </is>
      </c>
      <c r="D16364" t="inlineStr">
        <is>
          <t>Store_047</t>
        </is>
      </c>
      <c r="E16364" t="inlineStr">
        <is>
          <t>North</t>
        </is>
      </c>
      <c r="F16364" t="inlineStr">
        <is>
          <t>P0026</t>
        </is>
      </c>
      <c r="G16364" t="inlineStr">
        <is>
          <t>Prod_0026</t>
        </is>
      </c>
      <c r="H16364" t="inlineStr">
        <is>
          <t>Beverages</t>
        </is>
      </c>
      <c r="I16364" t="n">
        <v>9</v>
      </c>
      <c r="J16364" t="n">
        <v>688.86</v>
      </c>
      <c r="K16364" t="n">
        <v>0</v>
      </c>
      <c r="L16364">
        <f>I16364*J16364*(1-K16364)</f>
        <v/>
      </c>
      <c r="M16364">
        <f>VLOOKUP(F16364,Products!A:D,4,FALSE)*I16364</f>
        <v/>
      </c>
      <c r="N16364">
        <f>L16364-M16364</f>
        <v/>
      </c>
    </row>
    <row r="16365">
      <c r="A16365" t="inlineStr">
        <is>
          <t>T1016363</t>
        </is>
      </c>
      <c r="B16365" t="inlineStr">
        <is>
          <t>2024-02-23</t>
        </is>
      </c>
      <c r="C16365" t="inlineStr">
        <is>
          <t>S023</t>
        </is>
      </c>
      <c r="D16365" t="inlineStr">
        <is>
          <t>Store_023</t>
        </is>
      </c>
      <c r="E16365" t="inlineStr">
        <is>
          <t>South</t>
        </is>
      </c>
      <c r="F16365" t="inlineStr">
        <is>
          <t>P0140</t>
        </is>
      </c>
      <c r="G16365" t="inlineStr">
        <is>
          <t>Prod_0140</t>
        </is>
      </c>
      <c r="H16365" t="inlineStr">
        <is>
          <t>Food</t>
        </is>
      </c>
      <c r="I16365" t="n">
        <v>1</v>
      </c>
      <c r="J16365" t="n">
        <v>876.16</v>
      </c>
      <c r="K16365" t="n">
        <v>0</v>
      </c>
      <c r="L16365">
        <f>I16365*J16365*(1-K16365)</f>
        <v/>
      </c>
      <c r="M16365">
        <f>VLOOKUP(F16365,Products!A:D,4,FALSE)*I16365</f>
        <v/>
      </c>
      <c r="N16365">
        <f>L16365-M16365</f>
        <v/>
      </c>
    </row>
    <row r="16366">
      <c r="A16366" t="inlineStr">
        <is>
          <t>T1016364</t>
        </is>
      </c>
      <c r="B16366" t="inlineStr">
        <is>
          <t>2023-04-30</t>
        </is>
      </c>
      <c r="C16366" t="inlineStr">
        <is>
          <t>S046</t>
        </is>
      </c>
      <c r="D16366" t="inlineStr">
        <is>
          <t>Store_046</t>
        </is>
      </c>
      <c r="E16366" t="inlineStr">
        <is>
          <t>South</t>
        </is>
      </c>
      <c r="F16366" t="inlineStr">
        <is>
          <t>P0198</t>
        </is>
      </c>
      <c r="G16366" t="inlineStr">
        <is>
          <t>Prod_0198</t>
        </is>
      </c>
      <c r="H16366" t="inlineStr">
        <is>
          <t>Beverages</t>
        </is>
      </c>
      <c r="I16366" t="n">
        <v>6</v>
      </c>
      <c r="J16366" t="n">
        <v>1041.84</v>
      </c>
      <c r="K16366" t="n">
        <v>0.15</v>
      </c>
      <c r="L16366">
        <f>I16366*J16366*(1-K16366)</f>
        <v/>
      </c>
      <c r="M16366">
        <f>VLOOKUP(F16366,Products!A:D,4,FALSE)*I16366</f>
        <v/>
      </c>
      <c r="N16366">
        <f>L16366-M16366</f>
        <v/>
      </c>
    </row>
    <row r="16367">
      <c r="A16367" t="inlineStr">
        <is>
          <t>T1016365</t>
        </is>
      </c>
      <c r="B16367" t="inlineStr">
        <is>
          <t>2024-09-02</t>
        </is>
      </c>
      <c r="C16367" t="inlineStr">
        <is>
          <t>S024</t>
        </is>
      </c>
      <c r="D16367" t="inlineStr">
        <is>
          <t>Store_024</t>
        </is>
      </c>
      <c r="E16367" t="inlineStr">
        <is>
          <t>South</t>
        </is>
      </c>
      <c r="F16367" t="inlineStr">
        <is>
          <t>P0090</t>
        </is>
      </c>
      <c r="G16367" t="inlineStr">
        <is>
          <t>Prod_0090</t>
        </is>
      </c>
      <c r="H16367" t="inlineStr">
        <is>
          <t>Toys</t>
        </is>
      </c>
      <c r="I16367" t="n">
        <v>5</v>
      </c>
      <c r="J16367" t="n">
        <v>499.24</v>
      </c>
      <c r="K16367" t="n">
        <v>0.05</v>
      </c>
      <c r="L16367">
        <f>I16367*J16367*(1-K16367)</f>
        <v/>
      </c>
      <c r="M16367">
        <f>VLOOKUP(F16367,Products!A:D,4,FALSE)*I16367</f>
        <v/>
      </c>
      <c r="N16367">
        <f>L16367-M16367</f>
        <v/>
      </c>
    </row>
    <row r="16368">
      <c r="A16368" t="inlineStr">
        <is>
          <t>T1016366</t>
        </is>
      </c>
      <c r="B16368" t="inlineStr">
        <is>
          <t>2025-03-27</t>
        </is>
      </c>
      <c r="C16368" t="inlineStr">
        <is>
          <t>S008</t>
        </is>
      </c>
      <c r="D16368" t="inlineStr">
        <is>
          <t>Store_008</t>
        </is>
      </c>
      <c r="E16368" t="inlineStr">
        <is>
          <t>East</t>
        </is>
      </c>
      <c r="F16368" t="inlineStr">
        <is>
          <t>P0188</t>
        </is>
      </c>
      <c r="G16368" t="inlineStr">
        <is>
          <t>Prod_0188</t>
        </is>
      </c>
      <c r="H16368" t="inlineStr">
        <is>
          <t>Food</t>
        </is>
      </c>
      <c r="I16368" t="n">
        <v>3</v>
      </c>
      <c r="J16368" t="n">
        <v>472.89</v>
      </c>
      <c r="K16368" t="n">
        <v>0.05</v>
      </c>
      <c r="L16368">
        <f>I16368*J16368*(1-K16368)</f>
        <v/>
      </c>
      <c r="M16368">
        <f>VLOOKUP(F16368,Products!A:D,4,FALSE)*I16368</f>
        <v/>
      </c>
      <c r="N16368">
        <f>L16368-M16368</f>
        <v/>
      </c>
    </row>
    <row r="16369">
      <c r="A16369" t="inlineStr">
        <is>
          <t>T1016367</t>
        </is>
      </c>
      <c r="B16369" t="inlineStr">
        <is>
          <t>2024-07-11</t>
        </is>
      </c>
      <c r="C16369" t="inlineStr">
        <is>
          <t>S024</t>
        </is>
      </c>
      <c r="D16369" t="inlineStr">
        <is>
          <t>Store_024</t>
        </is>
      </c>
      <c r="E16369" t="inlineStr">
        <is>
          <t>South</t>
        </is>
      </c>
      <c r="F16369" t="inlineStr">
        <is>
          <t>P0071</t>
        </is>
      </c>
      <c r="G16369" t="inlineStr">
        <is>
          <t>Prod_0071</t>
        </is>
      </c>
      <c r="H16369" t="inlineStr">
        <is>
          <t>Beverages</t>
        </is>
      </c>
      <c r="I16369" t="n">
        <v>8</v>
      </c>
      <c r="J16369" t="n">
        <v>578.35</v>
      </c>
      <c r="K16369" t="n">
        <v>0.1</v>
      </c>
      <c r="L16369">
        <f>I16369*J16369*(1-K16369)</f>
        <v/>
      </c>
      <c r="M16369">
        <f>VLOOKUP(F16369,Products!A:D,4,FALSE)*I16369</f>
        <v/>
      </c>
      <c r="N16369">
        <f>L16369-M16369</f>
        <v/>
      </c>
    </row>
    <row r="16370">
      <c r="A16370" t="inlineStr">
        <is>
          <t>T1016368</t>
        </is>
      </c>
      <c r="B16370" t="inlineStr">
        <is>
          <t>2023-04-04</t>
        </is>
      </c>
      <c r="C16370" t="inlineStr">
        <is>
          <t>S047</t>
        </is>
      </c>
      <c r="D16370" t="inlineStr">
        <is>
          <t>Store_047</t>
        </is>
      </c>
      <c r="E16370" t="inlineStr">
        <is>
          <t>North</t>
        </is>
      </c>
      <c r="F16370" t="inlineStr">
        <is>
          <t>P0196</t>
        </is>
      </c>
      <c r="G16370" t="inlineStr">
        <is>
          <t>Prod_0196</t>
        </is>
      </c>
      <c r="H16370" t="inlineStr">
        <is>
          <t>Beverages</t>
        </is>
      </c>
      <c r="I16370" t="n">
        <v>2</v>
      </c>
      <c r="J16370" t="n">
        <v>689.73</v>
      </c>
      <c r="K16370" t="n">
        <v>0</v>
      </c>
      <c r="L16370">
        <f>I16370*J16370*(1-K16370)</f>
        <v/>
      </c>
      <c r="M16370">
        <f>VLOOKUP(F16370,Products!A:D,4,FALSE)*I16370</f>
        <v/>
      </c>
      <c r="N16370">
        <f>L16370-M16370</f>
        <v/>
      </c>
    </row>
    <row r="16371">
      <c r="A16371" t="inlineStr">
        <is>
          <t>T1016369</t>
        </is>
      </c>
      <c r="B16371" t="inlineStr">
        <is>
          <t>2025-03-05</t>
        </is>
      </c>
      <c r="C16371" t="inlineStr">
        <is>
          <t>S035</t>
        </is>
      </c>
      <c r="D16371" t="inlineStr">
        <is>
          <t>Store_035</t>
        </is>
      </c>
      <c r="E16371" t="inlineStr">
        <is>
          <t>Central</t>
        </is>
      </c>
      <c r="F16371" t="inlineStr">
        <is>
          <t>P0031</t>
        </is>
      </c>
      <c r="G16371" t="inlineStr">
        <is>
          <t>Prod_0031</t>
        </is>
      </c>
      <c r="H16371" t="inlineStr">
        <is>
          <t>Food</t>
        </is>
      </c>
      <c r="I16371" t="n">
        <v>7</v>
      </c>
      <c r="J16371" t="n">
        <v>196.94</v>
      </c>
      <c r="K16371" t="n">
        <v>0.1</v>
      </c>
      <c r="L16371">
        <f>I16371*J16371*(1-K16371)</f>
        <v/>
      </c>
      <c r="M16371">
        <f>VLOOKUP(F16371,Products!A:D,4,FALSE)*I16371</f>
        <v/>
      </c>
      <c r="N16371">
        <f>L16371-M16371</f>
        <v/>
      </c>
    </row>
    <row r="16372">
      <c r="A16372" t="inlineStr">
        <is>
          <t>T1016370</t>
        </is>
      </c>
      <c r="B16372" t="inlineStr">
        <is>
          <t>2025-02-06</t>
        </is>
      </c>
      <c r="C16372" t="inlineStr">
        <is>
          <t>S049</t>
        </is>
      </c>
      <c r="D16372" t="inlineStr">
        <is>
          <t>Store_049</t>
        </is>
      </c>
      <c r="E16372" t="inlineStr">
        <is>
          <t>North</t>
        </is>
      </c>
      <c r="F16372" t="inlineStr">
        <is>
          <t>P0051</t>
        </is>
      </c>
      <c r="G16372" t="inlineStr">
        <is>
          <t>Prod_0051</t>
        </is>
      </c>
      <c r="H16372" t="inlineStr">
        <is>
          <t>Clothing</t>
        </is>
      </c>
      <c r="I16372" t="n">
        <v>9</v>
      </c>
      <c r="J16372" t="n">
        <v>83.53</v>
      </c>
      <c r="K16372" t="n">
        <v>0</v>
      </c>
      <c r="L16372">
        <f>I16372*J16372*(1-K16372)</f>
        <v/>
      </c>
      <c r="M16372">
        <f>VLOOKUP(F16372,Products!A:D,4,FALSE)*I16372</f>
        <v/>
      </c>
      <c r="N16372">
        <f>L16372-M16372</f>
        <v/>
      </c>
    </row>
    <row r="16373">
      <c r="A16373" t="inlineStr">
        <is>
          <t>T1016371</t>
        </is>
      </c>
      <c r="B16373" t="inlineStr">
        <is>
          <t>2023-12-28</t>
        </is>
      </c>
      <c r="C16373" t="inlineStr">
        <is>
          <t>S028</t>
        </is>
      </c>
      <c r="D16373" t="inlineStr">
        <is>
          <t>Store_028</t>
        </is>
      </c>
      <c r="E16373" t="inlineStr">
        <is>
          <t>North</t>
        </is>
      </c>
      <c r="F16373" t="inlineStr">
        <is>
          <t>P0134</t>
        </is>
      </c>
      <c r="G16373" t="inlineStr">
        <is>
          <t>Prod_0134</t>
        </is>
      </c>
      <c r="H16373" t="inlineStr">
        <is>
          <t>Food</t>
        </is>
      </c>
      <c r="I16373" t="n">
        <v>9</v>
      </c>
      <c r="J16373" t="n">
        <v>393.97</v>
      </c>
      <c r="K16373" t="n">
        <v>0.05</v>
      </c>
      <c r="L16373">
        <f>I16373*J16373*(1-K16373)</f>
        <v/>
      </c>
      <c r="M16373">
        <f>VLOOKUP(F16373,Products!A:D,4,FALSE)*I16373</f>
        <v/>
      </c>
      <c r="N16373">
        <f>L16373-M16373</f>
        <v/>
      </c>
    </row>
    <row r="16374">
      <c r="A16374" t="inlineStr">
        <is>
          <t>T1016372</t>
        </is>
      </c>
      <c r="B16374" t="inlineStr">
        <is>
          <t>2023-08-06</t>
        </is>
      </c>
      <c r="C16374" t="inlineStr">
        <is>
          <t>S024</t>
        </is>
      </c>
      <c r="D16374" t="inlineStr">
        <is>
          <t>Store_024</t>
        </is>
      </c>
      <c r="E16374" t="inlineStr">
        <is>
          <t>South</t>
        </is>
      </c>
      <c r="F16374" t="inlineStr">
        <is>
          <t>P0084</t>
        </is>
      </c>
      <c r="G16374" t="inlineStr">
        <is>
          <t>Prod_0084</t>
        </is>
      </c>
      <c r="H16374" t="inlineStr">
        <is>
          <t>Beverages</t>
        </is>
      </c>
      <c r="I16374" t="n">
        <v>7</v>
      </c>
      <c r="J16374" t="n">
        <v>859.91</v>
      </c>
      <c r="K16374" t="n">
        <v>0</v>
      </c>
      <c r="L16374">
        <f>I16374*J16374*(1-K16374)</f>
        <v/>
      </c>
      <c r="M16374">
        <f>VLOOKUP(F16374,Products!A:D,4,FALSE)*I16374</f>
        <v/>
      </c>
      <c r="N16374">
        <f>L16374-M16374</f>
        <v/>
      </c>
    </row>
    <row r="16375">
      <c r="A16375" t="inlineStr">
        <is>
          <t>T1016373</t>
        </is>
      </c>
      <c r="B16375" t="inlineStr">
        <is>
          <t>2023-03-06</t>
        </is>
      </c>
      <c r="C16375" t="inlineStr">
        <is>
          <t>S035</t>
        </is>
      </c>
      <c r="D16375" t="inlineStr">
        <is>
          <t>Store_035</t>
        </is>
      </c>
      <c r="E16375" t="inlineStr">
        <is>
          <t>Central</t>
        </is>
      </c>
      <c r="F16375" t="inlineStr">
        <is>
          <t>P0112</t>
        </is>
      </c>
      <c r="G16375" t="inlineStr">
        <is>
          <t>Prod_0112</t>
        </is>
      </c>
      <c r="H16375" t="inlineStr">
        <is>
          <t>Beverages</t>
        </is>
      </c>
      <c r="I16375" t="n">
        <v>2</v>
      </c>
      <c r="J16375" t="n">
        <v>571.29</v>
      </c>
      <c r="K16375" t="n">
        <v>0.1</v>
      </c>
      <c r="L16375">
        <f>I16375*J16375*(1-K16375)</f>
        <v/>
      </c>
      <c r="M16375">
        <f>VLOOKUP(F16375,Products!A:D,4,FALSE)*I16375</f>
        <v/>
      </c>
      <c r="N16375">
        <f>L16375-M16375</f>
        <v/>
      </c>
    </row>
    <row r="16376">
      <c r="A16376" t="inlineStr">
        <is>
          <t>T1016374</t>
        </is>
      </c>
      <c r="B16376" t="inlineStr">
        <is>
          <t>2024-09-02</t>
        </is>
      </c>
      <c r="C16376" t="inlineStr">
        <is>
          <t>S044</t>
        </is>
      </c>
      <c r="D16376" t="inlineStr">
        <is>
          <t>Store_044</t>
        </is>
      </c>
      <c r="E16376" t="inlineStr">
        <is>
          <t>North</t>
        </is>
      </c>
      <c r="F16376" t="inlineStr">
        <is>
          <t>P0011</t>
        </is>
      </c>
      <c r="G16376" t="inlineStr">
        <is>
          <t>Prod_0011</t>
        </is>
      </c>
      <c r="H16376" t="inlineStr">
        <is>
          <t>Household</t>
        </is>
      </c>
      <c r="I16376" t="n">
        <v>3</v>
      </c>
      <c r="J16376" t="n">
        <v>313.97</v>
      </c>
      <c r="K16376" t="n">
        <v>0.1</v>
      </c>
      <c r="L16376">
        <f>I16376*J16376*(1-K16376)</f>
        <v/>
      </c>
      <c r="M16376">
        <f>VLOOKUP(F16376,Products!A:D,4,FALSE)*I16376</f>
        <v/>
      </c>
      <c r="N16376">
        <f>L16376-M16376</f>
        <v/>
      </c>
    </row>
    <row r="16377">
      <c r="A16377" t="inlineStr">
        <is>
          <t>T1016375</t>
        </is>
      </c>
      <c r="B16377" t="inlineStr">
        <is>
          <t>2025-08-04</t>
        </is>
      </c>
      <c r="C16377" t="inlineStr">
        <is>
          <t>S032</t>
        </is>
      </c>
      <c r="D16377" t="inlineStr">
        <is>
          <t>Store_032</t>
        </is>
      </c>
      <c r="E16377" t="inlineStr">
        <is>
          <t>Central</t>
        </is>
      </c>
      <c r="F16377" t="inlineStr">
        <is>
          <t>P0147</t>
        </is>
      </c>
      <c r="G16377" t="inlineStr">
        <is>
          <t>Prod_0147</t>
        </is>
      </c>
      <c r="H16377" t="inlineStr">
        <is>
          <t>Stationery</t>
        </is>
      </c>
      <c r="I16377" t="n">
        <v>4</v>
      </c>
      <c r="J16377" t="n">
        <v>407.17</v>
      </c>
      <c r="K16377" t="n">
        <v>0</v>
      </c>
      <c r="L16377">
        <f>I16377*J16377*(1-K16377)</f>
        <v/>
      </c>
      <c r="M16377">
        <f>VLOOKUP(F16377,Products!A:D,4,FALSE)*I16377</f>
        <v/>
      </c>
      <c r="N16377">
        <f>L16377-M16377</f>
        <v/>
      </c>
    </row>
    <row r="16378">
      <c r="A16378" t="inlineStr">
        <is>
          <t>T1016376</t>
        </is>
      </c>
      <c r="B16378" t="inlineStr">
        <is>
          <t>2023-12-17</t>
        </is>
      </c>
      <c r="C16378" t="inlineStr">
        <is>
          <t>S003</t>
        </is>
      </c>
      <c r="D16378" t="inlineStr">
        <is>
          <t>Store_003</t>
        </is>
      </c>
      <c r="E16378" t="inlineStr">
        <is>
          <t>North</t>
        </is>
      </c>
      <c r="F16378" t="inlineStr">
        <is>
          <t>P0189</t>
        </is>
      </c>
      <c r="G16378" t="inlineStr">
        <is>
          <t>Prod_0189</t>
        </is>
      </c>
      <c r="H16378" t="inlineStr">
        <is>
          <t>Food</t>
        </is>
      </c>
      <c r="I16378" t="n">
        <v>6</v>
      </c>
      <c r="J16378" t="n">
        <v>1045.62</v>
      </c>
      <c r="K16378" t="n">
        <v>0.15</v>
      </c>
      <c r="L16378">
        <f>I16378*J16378*(1-K16378)</f>
        <v/>
      </c>
      <c r="M16378">
        <f>VLOOKUP(F16378,Products!A:D,4,FALSE)*I16378</f>
        <v/>
      </c>
      <c r="N16378">
        <f>L16378-M16378</f>
        <v/>
      </c>
    </row>
    <row r="16379">
      <c r="A16379" t="inlineStr">
        <is>
          <t>T1016377</t>
        </is>
      </c>
      <c r="B16379" t="inlineStr">
        <is>
          <t>2023-10-03</t>
        </is>
      </c>
      <c r="C16379" t="inlineStr">
        <is>
          <t>S021</t>
        </is>
      </c>
      <c r="D16379" t="inlineStr">
        <is>
          <t>Store_021</t>
        </is>
      </c>
      <c r="E16379" t="inlineStr">
        <is>
          <t>North</t>
        </is>
      </c>
      <c r="F16379" t="inlineStr">
        <is>
          <t>P0025</t>
        </is>
      </c>
      <c r="G16379" t="inlineStr">
        <is>
          <t>Prod_0025</t>
        </is>
      </c>
      <c r="H16379" t="inlineStr">
        <is>
          <t>Beverages</t>
        </is>
      </c>
      <c r="I16379" t="n">
        <v>9</v>
      </c>
      <c r="J16379" t="n">
        <v>395.37</v>
      </c>
      <c r="K16379" t="n">
        <v>0</v>
      </c>
      <c r="L16379">
        <f>I16379*J16379*(1-K16379)</f>
        <v/>
      </c>
      <c r="M16379">
        <f>VLOOKUP(F16379,Products!A:D,4,FALSE)*I16379</f>
        <v/>
      </c>
      <c r="N16379">
        <f>L16379-M16379</f>
        <v/>
      </c>
    </row>
    <row r="16380">
      <c r="A16380" t="inlineStr">
        <is>
          <t>T1016378</t>
        </is>
      </c>
      <c r="B16380" t="inlineStr">
        <is>
          <t>2023-07-15</t>
        </is>
      </c>
      <c r="C16380" t="inlineStr">
        <is>
          <t>S013</t>
        </is>
      </c>
      <c r="D16380" t="inlineStr">
        <is>
          <t>Store_013</t>
        </is>
      </c>
      <c r="E16380" t="inlineStr">
        <is>
          <t>North</t>
        </is>
      </c>
      <c r="F16380" t="inlineStr">
        <is>
          <t>P0156</t>
        </is>
      </c>
      <c r="G16380" t="inlineStr">
        <is>
          <t>Prod_0156</t>
        </is>
      </c>
      <c r="H16380" t="inlineStr">
        <is>
          <t>Toys</t>
        </is>
      </c>
      <c r="I16380" t="n">
        <v>9</v>
      </c>
      <c r="J16380" t="n">
        <v>344.64</v>
      </c>
      <c r="K16380" t="n">
        <v>0</v>
      </c>
      <c r="L16380">
        <f>I16380*J16380*(1-K16380)</f>
        <v/>
      </c>
      <c r="M16380">
        <f>VLOOKUP(F16380,Products!A:D,4,FALSE)*I16380</f>
        <v/>
      </c>
      <c r="N16380">
        <f>L16380-M16380</f>
        <v/>
      </c>
    </row>
    <row r="16381">
      <c r="A16381" t="inlineStr">
        <is>
          <t>T1016379</t>
        </is>
      </c>
      <c r="B16381" t="inlineStr">
        <is>
          <t>2024-04-02</t>
        </is>
      </c>
      <c r="C16381" t="inlineStr">
        <is>
          <t>S039</t>
        </is>
      </c>
      <c r="D16381" t="inlineStr">
        <is>
          <t>Store_039</t>
        </is>
      </c>
      <c r="E16381" t="inlineStr">
        <is>
          <t>North</t>
        </is>
      </c>
      <c r="F16381" t="inlineStr">
        <is>
          <t>P0162</t>
        </is>
      </c>
      <c r="G16381" t="inlineStr">
        <is>
          <t>Prod_0162</t>
        </is>
      </c>
      <c r="H16381" t="inlineStr">
        <is>
          <t>Food</t>
        </is>
      </c>
      <c r="I16381" t="n">
        <v>5</v>
      </c>
      <c r="J16381" t="n">
        <v>465.06</v>
      </c>
      <c r="K16381" t="n">
        <v>0.2</v>
      </c>
      <c r="L16381">
        <f>I16381*J16381*(1-K16381)</f>
        <v/>
      </c>
      <c r="M16381">
        <f>VLOOKUP(F16381,Products!A:D,4,FALSE)*I16381</f>
        <v/>
      </c>
      <c r="N16381">
        <f>L16381-M16381</f>
        <v/>
      </c>
    </row>
    <row r="16382">
      <c r="A16382" t="inlineStr">
        <is>
          <t>T1016380</t>
        </is>
      </c>
      <c r="B16382" t="inlineStr">
        <is>
          <t>2023-09-13</t>
        </is>
      </c>
      <c r="C16382" t="inlineStr">
        <is>
          <t>S021</t>
        </is>
      </c>
      <c r="D16382" t="inlineStr">
        <is>
          <t>Store_021</t>
        </is>
      </c>
      <c r="E16382" t="inlineStr">
        <is>
          <t>North</t>
        </is>
      </c>
      <c r="F16382" t="inlineStr">
        <is>
          <t>P0067</t>
        </is>
      </c>
      <c r="G16382" t="inlineStr">
        <is>
          <t>Prod_0067</t>
        </is>
      </c>
      <c r="H16382" t="inlineStr">
        <is>
          <t>Toys</t>
        </is>
      </c>
      <c r="I16382" t="n">
        <v>8</v>
      </c>
      <c r="J16382" t="n">
        <v>135.39</v>
      </c>
      <c r="K16382" t="n">
        <v>0.1</v>
      </c>
      <c r="L16382">
        <f>I16382*J16382*(1-K16382)</f>
        <v/>
      </c>
      <c r="M16382">
        <f>VLOOKUP(F16382,Products!A:D,4,FALSE)*I16382</f>
        <v/>
      </c>
      <c r="N16382">
        <f>L16382-M16382</f>
        <v/>
      </c>
    </row>
    <row r="16383">
      <c r="A16383" t="inlineStr">
        <is>
          <t>T1016381</t>
        </is>
      </c>
      <c r="B16383" t="inlineStr">
        <is>
          <t>2024-03-30</t>
        </is>
      </c>
      <c r="C16383" t="inlineStr">
        <is>
          <t>S008</t>
        </is>
      </c>
      <c r="D16383" t="inlineStr">
        <is>
          <t>Store_008</t>
        </is>
      </c>
      <c r="E16383" t="inlineStr">
        <is>
          <t>East</t>
        </is>
      </c>
      <c r="F16383" t="inlineStr">
        <is>
          <t>P0146</t>
        </is>
      </c>
      <c r="G16383" t="inlineStr">
        <is>
          <t>Prod_0146</t>
        </is>
      </c>
      <c r="H16383" t="inlineStr">
        <is>
          <t>Food</t>
        </is>
      </c>
      <c r="I16383" t="n">
        <v>6</v>
      </c>
      <c r="J16383" t="n">
        <v>361.44</v>
      </c>
      <c r="K16383" t="n">
        <v>0.2</v>
      </c>
      <c r="L16383">
        <f>I16383*J16383*(1-K16383)</f>
        <v/>
      </c>
      <c r="M16383">
        <f>VLOOKUP(F16383,Products!A:D,4,FALSE)*I16383</f>
        <v/>
      </c>
      <c r="N16383">
        <f>L16383-M16383</f>
        <v/>
      </c>
    </row>
    <row r="16384">
      <c r="A16384" t="inlineStr">
        <is>
          <t>T1016382</t>
        </is>
      </c>
      <c r="B16384" t="inlineStr">
        <is>
          <t>2023-01-22</t>
        </is>
      </c>
      <c r="C16384" t="inlineStr">
        <is>
          <t>S050</t>
        </is>
      </c>
      <c r="D16384" t="inlineStr">
        <is>
          <t>Store_050</t>
        </is>
      </c>
      <c r="E16384" t="inlineStr">
        <is>
          <t>South</t>
        </is>
      </c>
      <c r="F16384" t="inlineStr">
        <is>
          <t>P0137</t>
        </is>
      </c>
      <c r="G16384" t="inlineStr">
        <is>
          <t>Prod_0137</t>
        </is>
      </c>
      <c r="H16384" t="inlineStr">
        <is>
          <t>Electronics</t>
        </is>
      </c>
      <c r="I16384" t="n">
        <v>8</v>
      </c>
      <c r="J16384" t="n">
        <v>137.32</v>
      </c>
      <c r="K16384" t="n">
        <v>0.05</v>
      </c>
      <c r="L16384">
        <f>I16384*J16384*(1-K16384)</f>
        <v/>
      </c>
      <c r="M16384">
        <f>VLOOKUP(F16384,Products!A:D,4,FALSE)*I16384</f>
        <v/>
      </c>
      <c r="N16384">
        <f>L16384-M16384</f>
        <v/>
      </c>
    </row>
    <row r="16385">
      <c r="A16385" t="inlineStr">
        <is>
          <t>T1016383</t>
        </is>
      </c>
      <c r="B16385" t="inlineStr">
        <is>
          <t>2024-05-12</t>
        </is>
      </c>
      <c r="C16385" t="inlineStr">
        <is>
          <t>S039</t>
        </is>
      </c>
      <c r="D16385" t="inlineStr">
        <is>
          <t>Store_039</t>
        </is>
      </c>
      <c r="E16385" t="inlineStr">
        <is>
          <t>North</t>
        </is>
      </c>
      <c r="F16385" t="inlineStr">
        <is>
          <t>P0076</t>
        </is>
      </c>
      <c r="G16385" t="inlineStr">
        <is>
          <t>Prod_0076</t>
        </is>
      </c>
      <c r="H16385" t="inlineStr">
        <is>
          <t>Clothing</t>
        </is>
      </c>
      <c r="I16385" t="n">
        <v>7</v>
      </c>
      <c r="J16385" t="n">
        <v>454.68</v>
      </c>
      <c r="K16385" t="n">
        <v>0.05</v>
      </c>
      <c r="L16385">
        <f>I16385*J16385*(1-K16385)</f>
        <v/>
      </c>
      <c r="M16385">
        <f>VLOOKUP(F16385,Products!A:D,4,FALSE)*I16385</f>
        <v/>
      </c>
      <c r="N16385">
        <f>L16385-M16385</f>
        <v/>
      </c>
    </row>
    <row r="16386">
      <c r="A16386" t="inlineStr">
        <is>
          <t>T1016384</t>
        </is>
      </c>
      <c r="B16386" t="inlineStr">
        <is>
          <t>2025-04-13</t>
        </is>
      </c>
      <c r="C16386" t="inlineStr">
        <is>
          <t>S014</t>
        </is>
      </c>
      <c r="D16386" t="inlineStr">
        <is>
          <t>Store_014</t>
        </is>
      </c>
      <c r="E16386" t="inlineStr">
        <is>
          <t>West</t>
        </is>
      </c>
      <c r="F16386" t="inlineStr">
        <is>
          <t>P0071</t>
        </is>
      </c>
      <c r="G16386" t="inlineStr">
        <is>
          <t>Prod_0071</t>
        </is>
      </c>
      <c r="H16386" t="inlineStr">
        <is>
          <t>Beverages</t>
        </is>
      </c>
      <c r="I16386" t="n">
        <v>9</v>
      </c>
      <c r="J16386" t="n">
        <v>487.26</v>
      </c>
      <c r="K16386" t="n">
        <v>0</v>
      </c>
      <c r="L16386">
        <f>I16386*J16386*(1-K16386)</f>
        <v/>
      </c>
      <c r="M16386">
        <f>VLOOKUP(F16386,Products!A:D,4,FALSE)*I16386</f>
        <v/>
      </c>
      <c r="N16386">
        <f>L16386-M16386</f>
        <v/>
      </c>
    </row>
    <row r="16387">
      <c r="A16387" t="inlineStr">
        <is>
          <t>T1016385</t>
        </is>
      </c>
      <c r="B16387" t="inlineStr">
        <is>
          <t>2025-01-06</t>
        </is>
      </c>
      <c r="C16387" t="inlineStr">
        <is>
          <t>S046</t>
        </is>
      </c>
      <c r="D16387" t="inlineStr">
        <is>
          <t>Store_046</t>
        </is>
      </c>
      <c r="E16387" t="inlineStr">
        <is>
          <t>South</t>
        </is>
      </c>
      <c r="F16387" t="inlineStr">
        <is>
          <t>P0190</t>
        </is>
      </c>
      <c r="G16387" t="inlineStr">
        <is>
          <t>Prod_0190</t>
        </is>
      </c>
      <c r="H16387" t="inlineStr">
        <is>
          <t>Household</t>
        </is>
      </c>
      <c r="I16387" t="n">
        <v>9</v>
      </c>
      <c r="J16387" t="n">
        <v>296.62</v>
      </c>
      <c r="K16387" t="n">
        <v>0.2</v>
      </c>
      <c r="L16387">
        <f>I16387*J16387*(1-K16387)</f>
        <v/>
      </c>
      <c r="M16387">
        <f>VLOOKUP(F16387,Products!A:D,4,FALSE)*I16387</f>
        <v/>
      </c>
      <c r="N16387">
        <f>L16387-M16387</f>
        <v/>
      </c>
    </row>
    <row r="16388">
      <c r="A16388" t="inlineStr">
        <is>
          <t>T1016386</t>
        </is>
      </c>
      <c r="B16388" t="inlineStr">
        <is>
          <t>2023-11-06</t>
        </is>
      </c>
      <c r="C16388" t="inlineStr">
        <is>
          <t>S009</t>
        </is>
      </c>
      <c r="D16388" t="inlineStr">
        <is>
          <t>Store_009</t>
        </is>
      </c>
      <c r="E16388" t="inlineStr">
        <is>
          <t>Central</t>
        </is>
      </c>
      <c r="F16388" t="inlineStr">
        <is>
          <t>P0069</t>
        </is>
      </c>
      <c r="G16388" t="inlineStr">
        <is>
          <t>Prod_0069</t>
        </is>
      </c>
      <c r="H16388" t="inlineStr">
        <is>
          <t>Household</t>
        </is>
      </c>
      <c r="I16388" t="n">
        <v>6</v>
      </c>
      <c r="J16388" t="n">
        <v>355.62</v>
      </c>
      <c r="K16388" t="n">
        <v>0</v>
      </c>
      <c r="L16388">
        <f>I16388*J16388*(1-K16388)</f>
        <v/>
      </c>
      <c r="M16388">
        <f>VLOOKUP(F16388,Products!A:D,4,FALSE)*I16388</f>
        <v/>
      </c>
      <c r="N16388">
        <f>L16388-M16388</f>
        <v/>
      </c>
    </row>
    <row r="16389">
      <c r="A16389" t="inlineStr">
        <is>
          <t>T1016387</t>
        </is>
      </c>
      <c r="B16389" t="inlineStr">
        <is>
          <t>2023-07-25</t>
        </is>
      </c>
      <c r="C16389" t="inlineStr">
        <is>
          <t>S043</t>
        </is>
      </c>
      <c r="D16389" t="inlineStr">
        <is>
          <t>Store_043</t>
        </is>
      </c>
      <c r="E16389" t="inlineStr">
        <is>
          <t>East</t>
        </is>
      </c>
      <c r="F16389" t="inlineStr">
        <is>
          <t>P0142</t>
        </is>
      </c>
      <c r="G16389" t="inlineStr">
        <is>
          <t>Prod_0142</t>
        </is>
      </c>
      <c r="H16389" t="inlineStr">
        <is>
          <t>Household</t>
        </is>
      </c>
      <c r="I16389" t="n">
        <v>7</v>
      </c>
      <c r="J16389" t="n">
        <v>165.36</v>
      </c>
      <c r="K16389" t="n">
        <v>0</v>
      </c>
      <c r="L16389">
        <f>I16389*J16389*(1-K16389)</f>
        <v/>
      </c>
      <c r="M16389">
        <f>VLOOKUP(F16389,Products!A:D,4,FALSE)*I16389</f>
        <v/>
      </c>
      <c r="N16389">
        <f>L16389-M16389</f>
        <v/>
      </c>
    </row>
    <row r="16390">
      <c r="A16390" t="inlineStr">
        <is>
          <t>T1016388</t>
        </is>
      </c>
      <c r="B16390" t="inlineStr">
        <is>
          <t>2023-07-15</t>
        </is>
      </c>
      <c r="C16390" t="inlineStr">
        <is>
          <t>S048</t>
        </is>
      </c>
      <c r="D16390" t="inlineStr">
        <is>
          <t>Store_048</t>
        </is>
      </c>
      <c r="E16390" t="inlineStr">
        <is>
          <t>South</t>
        </is>
      </c>
      <c r="F16390" t="inlineStr">
        <is>
          <t>P0090</t>
        </is>
      </c>
      <c r="G16390" t="inlineStr">
        <is>
          <t>Prod_0090</t>
        </is>
      </c>
      <c r="H16390" t="inlineStr">
        <is>
          <t>Toys</t>
        </is>
      </c>
      <c r="I16390" t="n">
        <v>8</v>
      </c>
      <c r="J16390" t="n">
        <v>404.48</v>
      </c>
      <c r="K16390" t="n">
        <v>0</v>
      </c>
      <c r="L16390">
        <f>I16390*J16390*(1-K16390)</f>
        <v/>
      </c>
      <c r="M16390">
        <f>VLOOKUP(F16390,Products!A:D,4,FALSE)*I16390</f>
        <v/>
      </c>
      <c r="N16390">
        <f>L16390-M16390</f>
        <v/>
      </c>
    </row>
    <row r="16391">
      <c r="A16391" t="inlineStr">
        <is>
          <t>T1016389</t>
        </is>
      </c>
      <c r="B16391" t="inlineStr">
        <is>
          <t>2025-09-16</t>
        </is>
      </c>
      <c r="C16391" t="inlineStr">
        <is>
          <t>S003</t>
        </is>
      </c>
      <c r="D16391" t="inlineStr">
        <is>
          <t>Store_003</t>
        </is>
      </c>
      <c r="E16391" t="inlineStr">
        <is>
          <t>North</t>
        </is>
      </c>
      <c r="F16391" t="inlineStr">
        <is>
          <t>P0037</t>
        </is>
      </c>
      <c r="G16391" t="inlineStr">
        <is>
          <t>Prod_0037</t>
        </is>
      </c>
      <c r="H16391" t="inlineStr">
        <is>
          <t>Stationery</t>
        </is>
      </c>
      <c r="I16391" t="n">
        <v>4</v>
      </c>
      <c r="J16391" t="n">
        <v>478.62</v>
      </c>
      <c r="K16391" t="n">
        <v>0</v>
      </c>
      <c r="L16391">
        <f>I16391*J16391*(1-K16391)</f>
        <v/>
      </c>
      <c r="M16391">
        <f>VLOOKUP(F16391,Products!A:D,4,FALSE)*I16391</f>
        <v/>
      </c>
      <c r="N16391">
        <f>L16391-M16391</f>
        <v/>
      </c>
    </row>
    <row r="16392">
      <c r="A16392" t="inlineStr">
        <is>
          <t>T1016390</t>
        </is>
      </c>
      <c r="B16392" t="inlineStr">
        <is>
          <t>2025-05-07</t>
        </is>
      </c>
      <c r="C16392" t="inlineStr">
        <is>
          <t>S021</t>
        </is>
      </c>
      <c r="D16392" t="inlineStr">
        <is>
          <t>Store_021</t>
        </is>
      </c>
      <c r="E16392" t="inlineStr">
        <is>
          <t>North</t>
        </is>
      </c>
      <c r="F16392" t="inlineStr">
        <is>
          <t>P0081</t>
        </is>
      </c>
      <c r="G16392" t="inlineStr">
        <is>
          <t>Prod_0081</t>
        </is>
      </c>
      <c r="H16392" t="inlineStr">
        <is>
          <t>Electronics</t>
        </is>
      </c>
      <c r="I16392" t="n">
        <v>2</v>
      </c>
      <c r="J16392" t="n">
        <v>360.15</v>
      </c>
      <c r="K16392" t="n">
        <v>0</v>
      </c>
      <c r="L16392">
        <f>I16392*J16392*(1-K16392)</f>
        <v/>
      </c>
      <c r="M16392">
        <f>VLOOKUP(F16392,Products!A:D,4,FALSE)*I16392</f>
        <v/>
      </c>
      <c r="N16392">
        <f>L16392-M16392</f>
        <v/>
      </c>
    </row>
    <row r="16393">
      <c r="A16393" t="inlineStr">
        <is>
          <t>T1016391</t>
        </is>
      </c>
      <c r="B16393" t="inlineStr">
        <is>
          <t>2025-01-23</t>
        </is>
      </c>
      <c r="C16393" t="inlineStr">
        <is>
          <t>S045</t>
        </is>
      </c>
      <c r="D16393" t="inlineStr">
        <is>
          <t>Store_045</t>
        </is>
      </c>
      <c r="E16393" t="inlineStr">
        <is>
          <t>East</t>
        </is>
      </c>
      <c r="F16393" t="inlineStr">
        <is>
          <t>P0119</t>
        </is>
      </c>
      <c r="G16393" t="inlineStr">
        <is>
          <t>Prod_0119</t>
        </is>
      </c>
      <c r="H16393" t="inlineStr">
        <is>
          <t>Electronics</t>
        </is>
      </c>
      <c r="I16393" t="n">
        <v>4</v>
      </c>
      <c r="J16393" t="n">
        <v>292.47</v>
      </c>
      <c r="K16393" t="n">
        <v>0.1</v>
      </c>
      <c r="L16393">
        <f>I16393*J16393*(1-K16393)</f>
        <v/>
      </c>
      <c r="M16393">
        <f>VLOOKUP(F16393,Products!A:D,4,FALSE)*I16393</f>
        <v/>
      </c>
      <c r="N16393">
        <f>L16393-M16393</f>
        <v/>
      </c>
    </row>
    <row r="16394">
      <c r="A16394" t="inlineStr">
        <is>
          <t>T1016392</t>
        </is>
      </c>
      <c r="B16394" t="inlineStr">
        <is>
          <t>2024-12-22</t>
        </is>
      </c>
      <c r="C16394" t="inlineStr">
        <is>
          <t>S006</t>
        </is>
      </c>
      <c r="D16394" t="inlineStr">
        <is>
          <t>Store_006</t>
        </is>
      </c>
      <c r="E16394" t="inlineStr">
        <is>
          <t>East</t>
        </is>
      </c>
      <c r="F16394" t="inlineStr">
        <is>
          <t>P0038</t>
        </is>
      </c>
      <c r="G16394" t="inlineStr">
        <is>
          <t>Prod_0038</t>
        </is>
      </c>
      <c r="H16394" t="inlineStr">
        <is>
          <t>Beverages</t>
        </is>
      </c>
      <c r="I16394" t="n">
        <v>5</v>
      </c>
      <c r="J16394" t="n">
        <v>757.7</v>
      </c>
      <c r="K16394" t="n">
        <v>0</v>
      </c>
      <c r="L16394">
        <f>I16394*J16394*(1-K16394)</f>
        <v/>
      </c>
      <c r="M16394">
        <f>VLOOKUP(F16394,Products!A:D,4,FALSE)*I16394</f>
        <v/>
      </c>
      <c r="N16394">
        <f>L16394-M16394</f>
        <v/>
      </c>
    </row>
    <row r="16395">
      <c r="A16395" t="inlineStr">
        <is>
          <t>T1016393</t>
        </is>
      </c>
      <c r="B16395" t="inlineStr">
        <is>
          <t>2024-11-25</t>
        </is>
      </c>
      <c r="C16395" t="inlineStr">
        <is>
          <t>S037</t>
        </is>
      </c>
      <c r="D16395" t="inlineStr">
        <is>
          <t>Store_037</t>
        </is>
      </c>
      <c r="E16395" t="inlineStr">
        <is>
          <t>East</t>
        </is>
      </c>
      <c r="F16395" t="inlineStr">
        <is>
          <t>P0180</t>
        </is>
      </c>
      <c r="G16395" t="inlineStr">
        <is>
          <t>Prod_0180</t>
        </is>
      </c>
      <c r="H16395" t="inlineStr">
        <is>
          <t>Clothing</t>
        </is>
      </c>
      <c r="I16395" t="n">
        <v>7</v>
      </c>
      <c r="J16395" t="n">
        <v>456.91</v>
      </c>
      <c r="K16395" t="n">
        <v>0</v>
      </c>
      <c r="L16395">
        <f>I16395*J16395*(1-K16395)</f>
        <v/>
      </c>
      <c r="M16395">
        <f>VLOOKUP(F16395,Products!A:D,4,FALSE)*I16395</f>
        <v/>
      </c>
      <c r="N16395">
        <f>L16395-M16395</f>
        <v/>
      </c>
    </row>
    <row r="16396">
      <c r="A16396" t="inlineStr">
        <is>
          <t>T1016394</t>
        </is>
      </c>
      <c r="B16396" t="inlineStr">
        <is>
          <t>2023-05-19</t>
        </is>
      </c>
      <c r="C16396" t="inlineStr">
        <is>
          <t>S039</t>
        </is>
      </c>
      <c r="D16396" t="inlineStr">
        <is>
          <t>Store_039</t>
        </is>
      </c>
      <c r="E16396" t="inlineStr">
        <is>
          <t>North</t>
        </is>
      </c>
      <c r="F16396" t="inlineStr">
        <is>
          <t>P0165</t>
        </is>
      </c>
      <c r="G16396" t="inlineStr">
        <is>
          <t>Prod_0165</t>
        </is>
      </c>
      <c r="H16396" t="inlineStr">
        <is>
          <t>Clothing</t>
        </is>
      </c>
      <c r="I16396" t="n">
        <v>5</v>
      </c>
      <c r="J16396" t="n">
        <v>722.67</v>
      </c>
      <c r="K16396" t="n">
        <v>0.2</v>
      </c>
      <c r="L16396">
        <f>I16396*J16396*(1-K16396)</f>
        <v/>
      </c>
      <c r="M16396">
        <f>VLOOKUP(F16396,Products!A:D,4,FALSE)*I16396</f>
        <v/>
      </c>
      <c r="N16396">
        <f>L16396-M16396</f>
        <v/>
      </c>
    </row>
    <row r="16397">
      <c r="A16397" t="inlineStr">
        <is>
          <t>T1016395</t>
        </is>
      </c>
      <c r="B16397" t="inlineStr">
        <is>
          <t>2023-10-15</t>
        </is>
      </c>
      <c r="C16397" t="inlineStr">
        <is>
          <t>S044</t>
        </is>
      </c>
      <c r="D16397" t="inlineStr">
        <is>
          <t>Store_044</t>
        </is>
      </c>
      <c r="E16397" t="inlineStr">
        <is>
          <t>North</t>
        </is>
      </c>
      <c r="F16397" t="inlineStr">
        <is>
          <t>P0153</t>
        </is>
      </c>
      <c r="G16397" t="inlineStr">
        <is>
          <t>Prod_0153</t>
        </is>
      </c>
      <c r="H16397" t="inlineStr">
        <is>
          <t>Clothing</t>
        </is>
      </c>
      <c r="I16397" t="n">
        <v>7</v>
      </c>
      <c r="J16397" t="n">
        <v>141.01</v>
      </c>
      <c r="K16397" t="n">
        <v>0</v>
      </c>
      <c r="L16397">
        <f>I16397*J16397*(1-K16397)</f>
        <v/>
      </c>
      <c r="M16397">
        <f>VLOOKUP(F16397,Products!A:D,4,FALSE)*I16397</f>
        <v/>
      </c>
      <c r="N16397">
        <f>L16397-M16397</f>
        <v/>
      </c>
    </row>
    <row r="16398">
      <c r="A16398" t="inlineStr">
        <is>
          <t>T1016396</t>
        </is>
      </c>
      <c r="B16398" t="inlineStr">
        <is>
          <t>2024-04-21</t>
        </is>
      </c>
      <c r="C16398" t="inlineStr">
        <is>
          <t>S023</t>
        </is>
      </c>
      <c r="D16398" t="inlineStr">
        <is>
          <t>Store_023</t>
        </is>
      </c>
      <c r="E16398" t="inlineStr">
        <is>
          <t>South</t>
        </is>
      </c>
      <c r="F16398" t="inlineStr">
        <is>
          <t>P0187</t>
        </is>
      </c>
      <c r="G16398" t="inlineStr">
        <is>
          <t>Prod_0187</t>
        </is>
      </c>
      <c r="H16398" t="inlineStr">
        <is>
          <t>Food</t>
        </is>
      </c>
      <c r="I16398" t="n">
        <v>9</v>
      </c>
      <c r="J16398" t="n">
        <v>871.77</v>
      </c>
      <c r="K16398" t="n">
        <v>0</v>
      </c>
      <c r="L16398">
        <f>I16398*J16398*(1-K16398)</f>
        <v/>
      </c>
      <c r="M16398">
        <f>VLOOKUP(F16398,Products!A:D,4,FALSE)*I16398</f>
        <v/>
      </c>
      <c r="N16398">
        <f>L16398-M16398</f>
        <v/>
      </c>
    </row>
    <row r="16399">
      <c r="A16399" t="inlineStr">
        <is>
          <t>T1016397</t>
        </is>
      </c>
      <c r="B16399" t="inlineStr">
        <is>
          <t>2023-08-29</t>
        </is>
      </c>
      <c r="C16399" t="inlineStr">
        <is>
          <t>S042</t>
        </is>
      </c>
      <c r="D16399" t="inlineStr">
        <is>
          <t>Store_042</t>
        </is>
      </c>
      <c r="E16399" t="inlineStr">
        <is>
          <t>Central</t>
        </is>
      </c>
      <c r="F16399" t="inlineStr">
        <is>
          <t>P0047</t>
        </is>
      </c>
      <c r="G16399" t="inlineStr">
        <is>
          <t>Prod_0047</t>
        </is>
      </c>
      <c r="H16399" t="inlineStr">
        <is>
          <t>Beverages</t>
        </is>
      </c>
      <c r="I16399" t="n">
        <v>7</v>
      </c>
      <c r="J16399" t="n">
        <v>584.8</v>
      </c>
      <c r="K16399" t="n">
        <v>0.05</v>
      </c>
      <c r="L16399">
        <f>I16399*J16399*(1-K16399)</f>
        <v/>
      </c>
      <c r="M16399">
        <f>VLOOKUP(F16399,Products!A:D,4,FALSE)*I16399</f>
        <v/>
      </c>
      <c r="N16399">
        <f>L16399-M16399</f>
        <v/>
      </c>
    </row>
    <row r="16400">
      <c r="A16400" t="inlineStr">
        <is>
          <t>T1016398</t>
        </is>
      </c>
      <c r="B16400" t="inlineStr">
        <is>
          <t>2024-01-28</t>
        </is>
      </c>
      <c r="C16400" t="inlineStr">
        <is>
          <t>S024</t>
        </is>
      </c>
      <c r="D16400" t="inlineStr">
        <is>
          <t>Store_024</t>
        </is>
      </c>
      <c r="E16400" t="inlineStr">
        <is>
          <t>South</t>
        </is>
      </c>
      <c r="F16400" t="inlineStr">
        <is>
          <t>P0156</t>
        </is>
      </c>
      <c r="G16400" t="inlineStr">
        <is>
          <t>Prod_0156</t>
        </is>
      </c>
      <c r="H16400" t="inlineStr">
        <is>
          <t>Toys</t>
        </is>
      </c>
      <c r="I16400" t="n">
        <v>1</v>
      </c>
      <c r="J16400" t="n">
        <v>330.55</v>
      </c>
      <c r="K16400" t="n">
        <v>0</v>
      </c>
      <c r="L16400">
        <f>I16400*J16400*(1-K16400)</f>
        <v/>
      </c>
      <c r="M16400">
        <f>VLOOKUP(F16400,Products!A:D,4,FALSE)*I16400</f>
        <v/>
      </c>
      <c r="N16400">
        <f>L16400-M16400</f>
        <v/>
      </c>
    </row>
    <row r="16401">
      <c r="A16401" t="inlineStr">
        <is>
          <t>T1016399</t>
        </is>
      </c>
      <c r="B16401" t="inlineStr">
        <is>
          <t>2025-08-16</t>
        </is>
      </c>
      <c r="C16401" t="inlineStr">
        <is>
          <t>S047</t>
        </is>
      </c>
      <c r="D16401" t="inlineStr">
        <is>
          <t>Store_047</t>
        </is>
      </c>
      <c r="E16401" t="inlineStr">
        <is>
          <t>North</t>
        </is>
      </c>
      <c r="F16401" t="inlineStr">
        <is>
          <t>P0189</t>
        </is>
      </c>
      <c r="G16401" t="inlineStr">
        <is>
          <t>Prod_0189</t>
        </is>
      </c>
      <c r="H16401" t="inlineStr">
        <is>
          <t>Food</t>
        </is>
      </c>
      <c r="I16401" t="n">
        <v>7</v>
      </c>
      <c r="J16401" t="n">
        <v>705.97</v>
      </c>
      <c r="K16401" t="n">
        <v>0</v>
      </c>
      <c r="L16401">
        <f>I16401*J16401*(1-K16401)</f>
        <v/>
      </c>
      <c r="M16401">
        <f>VLOOKUP(F16401,Products!A:D,4,FALSE)*I16401</f>
        <v/>
      </c>
      <c r="N16401">
        <f>L16401-M16401</f>
        <v/>
      </c>
    </row>
    <row r="16402">
      <c r="A16402" t="inlineStr">
        <is>
          <t>T1016400</t>
        </is>
      </c>
      <c r="B16402" t="inlineStr">
        <is>
          <t>2025-08-14</t>
        </is>
      </c>
      <c r="C16402" t="inlineStr">
        <is>
          <t>S039</t>
        </is>
      </c>
      <c r="D16402" t="inlineStr">
        <is>
          <t>Store_039</t>
        </is>
      </c>
      <c r="E16402" t="inlineStr">
        <is>
          <t>North</t>
        </is>
      </c>
      <c r="F16402" t="inlineStr">
        <is>
          <t>P0198</t>
        </is>
      </c>
      <c r="G16402" t="inlineStr">
        <is>
          <t>Prod_0198</t>
        </is>
      </c>
      <c r="H16402" t="inlineStr">
        <is>
          <t>Beverages</t>
        </is>
      </c>
      <c r="I16402" t="n">
        <v>3</v>
      </c>
      <c r="J16402" t="n">
        <v>824.63</v>
      </c>
      <c r="K16402" t="n">
        <v>0</v>
      </c>
      <c r="L16402">
        <f>I16402*J16402*(1-K16402)</f>
        <v/>
      </c>
      <c r="M16402">
        <f>VLOOKUP(F16402,Products!A:D,4,FALSE)*I16402</f>
        <v/>
      </c>
      <c r="N16402">
        <f>L16402-M16402</f>
        <v/>
      </c>
    </row>
    <row r="16403">
      <c r="A16403" t="inlineStr">
        <is>
          <t>T1016401</t>
        </is>
      </c>
      <c r="B16403" t="inlineStr">
        <is>
          <t>2025-09-01</t>
        </is>
      </c>
      <c r="C16403" t="inlineStr">
        <is>
          <t>S004</t>
        </is>
      </c>
      <c r="D16403" t="inlineStr">
        <is>
          <t>Store_004</t>
        </is>
      </c>
      <c r="E16403" t="inlineStr">
        <is>
          <t>Central</t>
        </is>
      </c>
      <c r="F16403" t="inlineStr">
        <is>
          <t>P0161</t>
        </is>
      </c>
      <c r="G16403" t="inlineStr">
        <is>
          <t>Prod_0161</t>
        </is>
      </c>
      <c r="H16403" t="inlineStr">
        <is>
          <t>Household</t>
        </is>
      </c>
      <c r="I16403" t="n">
        <v>6</v>
      </c>
      <c r="J16403" t="n">
        <v>82.02</v>
      </c>
      <c r="K16403" t="n">
        <v>0</v>
      </c>
      <c r="L16403">
        <f>I16403*J16403*(1-K16403)</f>
        <v/>
      </c>
      <c r="M16403">
        <f>VLOOKUP(F16403,Products!A:D,4,FALSE)*I16403</f>
        <v/>
      </c>
      <c r="N16403">
        <f>L16403-M16403</f>
        <v/>
      </c>
    </row>
    <row r="16404">
      <c r="A16404" t="inlineStr">
        <is>
          <t>T1016402</t>
        </is>
      </c>
      <c r="B16404" t="inlineStr">
        <is>
          <t>2023-08-09</t>
        </is>
      </c>
      <c r="C16404" t="inlineStr">
        <is>
          <t>S033</t>
        </is>
      </c>
      <c r="D16404" t="inlineStr">
        <is>
          <t>Store_033</t>
        </is>
      </c>
      <c r="E16404" t="inlineStr">
        <is>
          <t>North</t>
        </is>
      </c>
      <c r="F16404" t="inlineStr">
        <is>
          <t>P0001</t>
        </is>
      </c>
      <c r="G16404" t="inlineStr">
        <is>
          <t>Prod_0001</t>
        </is>
      </c>
      <c r="H16404" t="inlineStr">
        <is>
          <t>Beverages</t>
        </is>
      </c>
      <c r="I16404" t="n">
        <v>4</v>
      </c>
      <c r="J16404" t="n">
        <v>729.5</v>
      </c>
      <c r="K16404" t="n">
        <v>0</v>
      </c>
      <c r="L16404">
        <f>I16404*J16404*(1-K16404)</f>
        <v/>
      </c>
      <c r="M16404">
        <f>VLOOKUP(F16404,Products!A:D,4,FALSE)*I16404</f>
        <v/>
      </c>
      <c r="N16404">
        <f>L16404-M16404</f>
        <v/>
      </c>
    </row>
    <row r="16405">
      <c r="A16405" t="inlineStr">
        <is>
          <t>T1016403</t>
        </is>
      </c>
      <c r="B16405" t="inlineStr">
        <is>
          <t>2025-04-22</t>
        </is>
      </c>
      <c r="C16405" t="inlineStr">
        <is>
          <t>S031</t>
        </is>
      </c>
      <c r="D16405" t="inlineStr">
        <is>
          <t>Store_031</t>
        </is>
      </c>
      <c r="E16405" t="inlineStr">
        <is>
          <t>Central</t>
        </is>
      </c>
      <c r="F16405" t="inlineStr">
        <is>
          <t>P0158</t>
        </is>
      </c>
      <c r="G16405" t="inlineStr">
        <is>
          <t>Prod_0158</t>
        </is>
      </c>
      <c r="H16405" t="inlineStr">
        <is>
          <t>Beverages</t>
        </is>
      </c>
      <c r="I16405" t="n">
        <v>4</v>
      </c>
      <c r="J16405" t="n">
        <v>306.64</v>
      </c>
      <c r="K16405" t="n">
        <v>0.1</v>
      </c>
      <c r="L16405">
        <f>I16405*J16405*(1-K16405)</f>
        <v/>
      </c>
      <c r="M16405">
        <f>VLOOKUP(F16405,Products!A:D,4,FALSE)*I16405</f>
        <v/>
      </c>
      <c r="N16405">
        <f>L16405-M16405</f>
        <v/>
      </c>
    </row>
    <row r="16406">
      <c r="A16406" t="inlineStr">
        <is>
          <t>T1016404</t>
        </is>
      </c>
      <c r="B16406" t="inlineStr">
        <is>
          <t>2024-06-06</t>
        </is>
      </c>
      <c r="C16406" t="inlineStr">
        <is>
          <t>S026</t>
        </is>
      </c>
      <c r="D16406" t="inlineStr">
        <is>
          <t>Store_026</t>
        </is>
      </c>
      <c r="E16406" t="inlineStr">
        <is>
          <t>North</t>
        </is>
      </c>
      <c r="F16406" t="inlineStr">
        <is>
          <t>P0071</t>
        </is>
      </c>
      <c r="G16406" t="inlineStr">
        <is>
          <t>Prod_0071</t>
        </is>
      </c>
      <c r="H16406" t="inlineStr">
        <is>
          <t>Beverages</t>
        </is>
      </c>
      <c r="I16406" t="n">
        <v>3</v>
      </c>
      <c r="J16406" t="n">
        <v>443.07</v>
      </c>
      <c r="K16406" t="n">
        <v>0.05</v>
      </c>
      <c r="L16406">
        <f>I16406*J16406*(1-K16406)</f>
        <v/>
      </c>
      <c r="M16406">
        <f>VLOOKUP(F16406,Products!A:D,4,FALSE)*I16406</f>
        <v/>
      </c>
      <c r="N16406">
        <f>L16406-M16406</f>
        <v/>
      </c>
    </row>
    <row r="16407">
      <c r="A16407" t="inlineStr">
        <is>
          <t>T1016405</t>
        </is>
      </c>
      <c r="B16407" t="inlineStr">
        <is>
          <t>2023-08-30</t>
        </is>
      </c>
      <c r="C16407" t="inlineStr">
        <is>
          <t>S001</t>
        </is>
      </c>
      <c r="D16407" t="inlineStr">
        <is>
          <t>Store_001</t>
        </is>
      </c>
      <c r="E16407" t="inlineStr">
        <is>
          <t>West</t>
        </is>
      </c>
      <c r="F16407" t="inlineStr">
        <is>
          <t>P0005</t>
        </is>
      </c>
      <c r="G16407" t="inlineStr">
        <is>
          <t>Prod_0005</t>
        </is>
      </c>
      <c r="H16407" t="inlineStr">
        <is>
          <t>Beverages</t>
        </is>
      </c>
      <c r="I16407" t="n">
        <v>7</v>
      </c>
      <c r="J16407" t="n">
        <v>143.45</v>
      </c>
      <c r="K16407" t="n">
        <v>0.1</v>
      </c>
      <c r="L16407">
        <f>I16407*J16407*(1-K16407)</f>
        <v/>
      </c>
      <c r="M16407">
        <f>VLOOKUP(F16407,Products!A:D,4,FALSE)*I16407</f>
        <v/>
      </c>
      <c r="N16407">
        <f>L16407-M16407</f>
        <v/>
      </c>
    </row>
    <row r="16408">
      <c r="A16408" t="inlineStr">
        <is>
          <t>T1016406</t>
        </is>
      </c>
      <c r="B16408" t="inlineStr">
        <is>
          <t>2025-01-28</t>
        </is>
      </c>
      <c r="C16408" t="inlineStr">
        <is>
          <t>S010</t>
        </is>
      </c>
      <c r="D16408" t="inlineStr">
        <is>
          <t>Store_010</t>
        </is>
      </c>
      <c r="E16408" t="inlineStr">
        <is>
          <t>North</t>
        </is>
      </c>
      <c r="F16408" t="inlineStr">
        <is>
          <t>P0039</t>
        </is>
      </c>
      <c r="G16408" t="inlineStr">
        <is>
          <t>Prod_0039</t>
        </is>
      </c>
      <c r="H16408" t="inlineStr">
        <is>
          <t>Household</t>
        </is>
      </c>
      <c r="I16408" t="n">
        <v>5</v>
      </c>
      <c r="J16408" t="n">
        <v>405.14</v>
      </c>
      <c r="K16408" t="n">
        <v>0</v>
      </c>
      <c r="L16408">
        <f>I16408*J16408*(1-K16408)</f>
        <v/>
      </c>
      <c r="M16408">
        <f>VLOOKUP(F16408,Products!A:D,4,FALSE)*I16408</f>
        <v/>
      </c>
      <c r="N16408">
        <f>L16408-M16408</f>
        <v/>
      </c>
    </row>
    <row r="16409">
      <c r="A16409" t="inlineStr">
        <is>
          <t>T1016407</t>
        </is>
      </c>
      <c r="B16409" t="inlineStr">
        <is>
          <t>2023-01-29</t>
        </is>
      </c>
      <c r="C16409" t="inlineStr">
        <is>
          <t>S007</t>
        </is>
      </c>
      <c r="D16409" t="inlineStr">
        <is>
          <t>Store_007</t>
        </is>
      </c>
      <c r="E16409" t="inlineStr">
        <is>
          <t>East</t>
        </is>
      </c>
      <c r="F16409" t="inlineStr">
        <is>
          <t>P0165</t>
        </is>
      </c>
      <c r="G16409" t="inlineStr">
        <is>
          <t>Prod_0165</t>
        </is>
      </c>
      <c r="H16409" t="inlineStr">
        <is>
          <t>Clothing</t>
        </is>
      </c>
      <c r="I16409" t="n">
        <v>1</v>
      </c>
      <c r="J16409" t="n">
        <v>538.51</v>
      </c>
      <c r="K16409" t="n">
        <v>0</v>
      </c>
      <c r="L16409">
        <f>I16409*J16409*(1-K16409)</f>
        <v/>
      </c>
      <c r="M16409">
        <f>VLOOKUP(F16409,Products!A:D,4,FALSE)*I16409</f>
        <v/>
      </c>
      <c r="N16409">
        <f>L16409-M16409</f>
        <v/>
      </c>
    </row>
    <row r="16410">
      <c r="A16410" t="inlineStr">
        <is>
          <t>T1016408</t>
        </is>
      </c>
      <c r="B16410" t="inlineStr">
        <is>
          <t>2024-04-28</t>
        </is>
      </c>
      <c r="C16410" t="inlineStr">
        <is>
          <t>S027</t>
        </is>
      </c>
      <c r="D16410" t="inlineStr">
        <is>
          <t>Store_027</t>
        </is>
      </c>
      <c r="E16410" t="inlineStr">
        <is>
          <t>South</t>
        </is>
      </c>
      <c r="F16410" t="inlineStr">
        <is>
          <t>P0100</t>
        </is>
      </c>
      <c r="G16410" t="inlineStr">
        <is>
          <t>Prod_0100</t>
        </is>
      </c>
      <c r="H16410" t="inlineStr">
        <is>
          <t>Household</t>
        </is>
      </c>
      <c r="I16410" t="n">
        <v>2</v>
      </c>
      <c r="J16410" t="n">
        <v>394.13</v>
      </c>
      <c r="K16410" t="n">
        <v>0.15</v>
      </c>
      <c r="L16410">
        <f>I16410*J16410*(1-K16410)</f>
        <v/>
      </c>
      <c r="M16410">
        <f>VLOOKUP(F16410,Products!A:D,4,FALSE)*I16410</f>
        <v/>
      </c>
      <c r="N16410">
        <f>L16410-M16410</f>
        <v/>
      </c>
    </row>
    <row r="16411">
      <c r="A16411" t="inlineStr">
        <is>
          <t>T1016409</t>
        </is>
      </c>
      <c r="B16411" t="inlineStr">
        <is>
          <t>2024-11-05</t>
        </is>
      </c>
      <c r="C16411" t="inlineStr">
        <is>
          <t>S013</t>
        </is>
      </c>
      <c r="D16411" t="inlineStr">
        <is>
          <t>Store_013</t>
        </is>
      </c>
      <c r="E16411" t="inlineStr">
        <is>
          <t>North</t>
        </is>
      </c>
      <c r="F16411" t="inlineStr">
        <is>
          <t>P0042</t>
        </is>
      </c>
      <c r="G16411" t="inlineStr">
        <is>
          <t>Prod_0042</t>
        </is>
      </c>
      <c r="H16411" t="inlineStr">
        <is>
          <t>Electronics</t>
        </is>
      </c>
      <c r="I16411" t="n">
        <v>2</v>
      </c>
      <c r="J16411" t="n">
        <v>731.99</v>
      </c>
      <c r="K16411" t="n">
        <v>0</v>
      </c>
      <c r="L16411">
        <f>I16411*J16411*(1-K16411)</f>
        <v/>
      </c>
      <c r="M16411">
        <f>VLOOKUP(F16411,Products!A:D,4,FALSE)*I16411</f>
        <v/>
      </c>
      <c r="N16411">
        <f>L16411-M16411</f>
        <v/>
      </c>
    </row>
    <row r="16412">
      <c r="A16412" t="inlineStr">
        <is>
          <t>T1016410</t>
        </is>
      </c>
      <c r="B16412" t="inlineStr">
        <is>
          <t>2023-07-30</t>
        </is>
      </c>
      <c r="C16412" t="inlineStr">
        <is>
          <t>S004</t>
        </is>
      </c>
      <c r="D16412" t="inlineStr">
        <is>
          <t>Store_004</t>
        </is>
      </c>
      <c r="E16412" t="inlineStr">
        <is>
          <t>Central</t>
        </is>
      </c>
      <c r="F16412" t="inlineStr">
        <is>
          <t>P0014</t>
        </is>
      </c>
      <c r="G16412" t="inlineStr">
        <is>
          <t>Prod_0014</t>
        </is>
      </c>
      <c r="H16412" t="inlineStr">
        <is>
          <t>Clothing</t>
        </is>
      </c>
      <c r="I16412" t="n">
        <v>5</v>
      </c>
      <c r="J16412" t="n">
        <v>316.45</v>
      </c>
      <c r="K16412" t="n">
        <v>0</v>
      </c>
      <c r="L16412">
        <f>I16412*J16412*(1-K16412)</f>
        <v/>
      </c>
      <c r="M16412">
        <f>VLOOKUP(F16412,Products!A:D,4,FALSE)*I16412</f>
        <v/>
      </c>
      <c r="N16412">
        <f>L16412-M16412</f>
        <v/>
      </c>
    </row>
    <row r="16413">
      <c r="A16413" t="inlineStr">
        <is>
          <t>T1016411</t>
        </is>
      </c>
      <c r="B16413" t="inlineStr">
        <is>
          <t>2023-08-21</t>
        </is>
      </c>
      <c r="C16413" t="inlineStr">
        <is>
          <t>S036</t>
        </is>
      </c>
      <c r="D16413" t="inlineStr">
        <is>
          <t>Store_036</t>
        </is>
      </c>
      <c r="E16413" t="inlineStr">
        <is>
          <t>Central</t>
        </is>
      </c>
      <c r="F16413" t="inlineStr">
        <is>
          <t>P0079</t>
        </is>
      </c>
      <c r="G16413" t="inlineStr">
        <is>
          <t>Prod_0079</t>
        </is>
      </c>
      <c r="H16413" t="inlineStr">
        <is>
          <t>Food</t>
        </is>
      </c>
      <c r="I16413" t="n">
        <v>2</v>
      </c>
      <c r="J16413" t="n">
        <v>620.7</v>
      </c>
      <c r="K16413" t="n">
        <v>0</v>
      </c>
      <c r="L16413">
        <f>I16413*J16413*(1-K16413)</f>
        <v/>
      </c>
      <c r="M16413">
        <f>VLOOKUP(F16413,Products!A:D,4,FALSE)*I16413</f>
        <v/>
      </c>
      <c r="N16413">
        <f>L16413-M16413</f>
        <v/>
      </c>
    </row>
    <row r="16414">
      <c r="A16414" t="inlineStr">
        <is>
          <t>T1016412</t>
        </is>
      </c>
      <c r="B16414" t="inlineStr">
        <is>
          <t>2023-10-22</t>
        </is>
      </c>
      <c r="C16414" t="inlineStr">
        <is>
          <t>S038</t>
        </is>
      </c>
      <c r="D16414" t="inlineStr">
        <is>
          <t>Store_038</t>
        </is>
      </c>
      <c r="E16414" t="inlineStr">
        <is>
          <t>East</t>
        </is>
      </c>
      <c r="F16414" t="inlineStr">
        <is>
          <t>P0139</t>
        </is>
      </c>
      <c r="G16414" t="inlineStr">
        <is>
          <t>Prod_0139</t>
        </is>
      </c>
      <c r="H16414" t="inlineStr">
        <is>
          <t>Clothing</t>
        </is>
      </c>
      <c r="I16414" t="n">
        <v>1</v>
      </c>
      <c r="J16414" t="n">
        <v>774.5700000000001</v>
      </c>
      <c r="K16414" t="n">
        <v>0.05</v>
      </c>
      <c r="L16414">
        <f>I16414*J16414*(1-K16414)</f>
        <v/>
      </c>
      <c r="M16414">
        <f>VLOOKUP(F16414,Products!A:D,4,FALSE)*I16414</f>
        <v/>
      </c>
      <c r="N16414">
        <f>L16414-M16414</f>
        <v/>
      </c>
    </row>
    <row r="16415">
      <c r="A16415" t="inlineStr">
        <is>
          <t>T1016413</t>
        </is>
      </c>
      <c r="B16415" t="inlineStr">
        <is>
          <t>2025-01-04</t>
        </is>
      </c>
      <c r="C16415" t="inlineStr">
        <is>
          <t>S025</t>
        </is>
      </c>
      <c r="D16415" t="inlineStr">
        <is>
          <t>Store_025</t>
        </is>
      </c>
      <c r="E16415" t="inlineStr">
        <is>
          <t>Central</t>
        </is>
      </c>
      <c r="F16415" t="inlineStr">
        <is>
          <t>P0061</t>
        </is>
      </c>
      <c r="G16415" t="inlineStr">
        <is>
          <t>Prod_0061</t>
        </is>
      </c>
      <c r="H16415" t="inlineStr">
        <is>
          <t>Beverages</t>
        </is>
      </c>
      <c r="I16415" t="n">
        <v>2</v>
      </c>
      <c r="J16415" t="n">
        <v>72.63</v>
      </c>
      <c r="K16415" t="n">
        <v>0</v>
      </c>
      <c r="L16415">
        <f>I16415*J16415*(1-K16415)</f>
        <v/>
      </c>
      <c r="M16415">
        <f>VLOOKUP(F16415,Products!A:D,4,FALSE)*I16415</f>
        <v/>
      </c>
      <c r="N16415">
        <f>L16415-M16415</f>
        <v/>
      </c>
    </row>
    <row r="16416">
      <c r="A16416" t="inlineStr">
        <is>
          <t>T1016414</t>
        </is>
      </c>
      <c r="B16416" t="inlineStr">
        <is>
          <t>2023-12-30</t>
        </is>
      </c>
      <c r="C16416" t="inlineStr">
        <is>
          <t>S016</t>
        </is>
      </c>
      <c r="D16416" t="inlineStr">
        <is>
          <t>Store_016</t>
        </is>
      </c>
      <c r="E16416" t="inlineStr">
        <is>
          <t>West</t>
        </is>
      </c>
      <c r="F16416" t="inlineStr">
        <is>
          <t>P0162</t>
        </is>
      </c>
      <c r="G16416" t="inlineStr">
        <is>
          <t>Prod_0162</t>
        </is>
      </c>
      <c r="H16416" t="inlineStr">
        <is>
          <t>Food</t>
        </is>
      </c>
      <c r="I16416" t="n">
        <v>6</v>
      </c>
      <c r="J16416" t="n">
        <v>614.84</v>
      </c>
      <c r="K16416" t="n">
        <v>0.05</v>
      </c>
      <c r="L16416">
        <f>I16416*J16416*(1-K16416)</f>
        <v/>
      </c>
      <c r="M16416">
        <f>VLOOKUP(F16416,Products!A:D,4,FALSE)*I16416</f>
        <v/>
      </c>
      <c r="N16416">
        <f>L16416-M16416</f>
        <v/>
      </c>
    </row>
    <row r="16417">
      <c r="A16417" t="inlineStr">
        <is>
          <t>T1016415</t>
        </is>
      </c>
      <c r="B16417" t="inlineStr">
        <is>
          <t>2025-05-16</t>
        </is>
      </c>
      <c r="C16417" t="inlineStr">
        <is>
          <t>S004</t>
        </is>
      </c>
      <c r="D16417" t="inlineStr">
        <is>
          <t>Store_004</t>
        </is>
      </c>
      <c r="E16417" t="inlineStr">
        <is>
          <t>Central</t>
        </is>
      </c>
      <c r="F16417" t="inlineStr">
        <is>
          <t>P0074</t>
        </is>
      </c>
      <c r="G16417" t="inlineStr">
        <is>
          <t>Prod_0074</t>
        </is>
      </c>
      <c r="H16417" t="inlineStr">
        <is>
          <t>Food</t>
        </is>
      </c>
      <c r="I16417" t="n">
        <v>1</v>
      </c>
      <c r="J16417" t="n">
        <v>938.99</v>
      </c>
      <c r="K16417" t="n">
        <v>0</v>
      </c>
      <c r="L16417">
        <f>I16417*J16417*(1-K16417)</f>
        <v/>
      </c>
      <c r="M16417">
        <f>VLOOKUP(F16417,Products!A:D,4,FALSE)*I16417</f>
        <v/>
      </c>
      <c r="N16417">
        <f>L16417-M16417</f>
        <v/>
      </c>
    </row>
    <row r="16418">
      <c r="A16418" t="inlineStr">
        <is>
          <t>T1016416</t>
        </is>
      </c>
      <c r="B16418" t="inlineStr">
        <is>
          <t>2024-01-09</t>
        </is>
      </c>
      <c r="C16418" t="inlineStr">
        <is>
          <t>S027</t>
        </is>
      </c>
      <c r="D16418" t="inlineStr">
        <is>
          <t>Store_027</t>
        </is>
      </c>
      <c r="E16418" t="inlineStr">
        <is>
          <t>South</t>
        </is>
      </c>
      <c r="F16418" t="inlineStr">
        <is>
          <t>P0082</t>
        </is>
      </c>
      <c r="G16418" t="inlineStr">
        <is>
          <t>Prod_0082</t>
        </is>
      </c>
      <c r="H16418" t="inlineStr">
        <is>
          <t>Food</t>
        </is>
      </c>
      <c r="I16418" t="n">
        <v>4</v>
      </c>
      <c r="J16418" t="n">
        <v>736.73</v>
      </c>
      <c r="K16418" t="n">
        <v>0</v>
      </c>
      <c r="L16418">
        <f>I16418*J16418*(1-K16418)</f>
        <v/>
      </c>
      <c r="M16418">
        <f>VLOOKUP(F16418,Products!A:D,4,FALSE)*I16418</f>
        <v/>
      </c>
      <c r="N16418">
        <f>L16418-M16418</f>
        <v/>
      </c>
    </row>
    <row r="16419">
      <c r="A16419" t="inlineStr">
        <is>
          <t>T1016417</t>
        </is>
      </c>
      <c r="B16419" t="inlineStr">
        <is>
          <t>2024-09-19</t>
        </is>
      </c>
      <c r="C16419" t="inlineStr">
        <is>
          <t>S046</t>
        </is>
      </c>
      <c r="D16419" t="inlineStr">
        <is>
          <t>Store_046</t>
        </is>
      </c>
      <c r="E16419" t="inlineStr">
        <is>
          <t>South</t>
        </is>
      </c>
      <c r="F16419" t="inlineStr">
        <is>
          <t>P0191</t>
        </is>
      </c>
      <c r="G16419" t="inlineStr">
        <is>
          <t>Prod_0191</t>
        </is>
      </c>
      <c r="H16419" t="inlineStr">
        <is>
          <t>Food</t>
        </is>
      </c>
      <c r="I16419" t="n">
        <v>3</v>
      </c>
      <c r="J16419" t="n">
        <v>486.63</v>
      </c>
      <c r="K16419" t="n">
        <v>0</v>
      </c>
      <c r="L16419">
        <f>I16419*J16419*(1-K16419)</f>
        <v/>
      </c>
      <c r="M16419">
        <f>VLOOKUP(F16419,Products!A:D,4,FALSE)*I16419</f>
        <v/>
      </c>
      <c r="N16419">
        <f>L16419-M16419</f>
        <v/>
      </c>
    </row>
    <row r="16420">
      <c r="A16420" t="inlineStr">
        <is>
          <t>T1016418</t>
        </is>
      </c>
      <c r="B16420" t="inlineStr">
        <is>
          <t>2023-10-05</t>
        </is>
      </c>
      <c r="C16420" t="inlineStr">
        <is>
          <t>S037</t>
        </is>
      </c>
      <c r="D16420" t="inlineStr">
        <is>
          <t>Store_037</t>
        </is>
      </c>
      <c r="E16420" t="inlineStr">
        <is>
          <t>East</t>
        </is>
      </c>
      <c r="F16420" t="inlineStr">
        <is>
          <t>P0058</t>
        </is>
      </c>
      <c r="G16420" t="inlineStr">
        <is>
          <t>Prod_0058</t>
        </is>
      </c>
      <c r="H16420" t="inlineStr">
        <is>
          <t>Stationery</t>
        </is>
      </c>
      <c r="I16420" t="n">
        <v>8</v>
      </c>
      <c r="J16420" t="n">
        <v>434.45</v>
      </c>
      <c r="K16420" t="n">
        <v>0</v>
      </c>
      <c r="L16420">
        <f>I16420*J16420*(1-K16420)</f>
        <v/>
      </c>
      <c r="M16420">
        <f>VLOOKUP(F16420,Products!A:D,4,FALSE)*I16420</f>
        <v/>
      </c>
      <c r="N16420">
        <f>L16420-M16420</f>
        <v/>
      </c>
    </row>
    <row r="16421">
      <c r="A16421" t="inlineStr">
        <is>
          <t>T1016419</t>
        </is>
      </c>
      <c r="B16421" t="inlineStr">
        <is>
          <t>2023-07-08</t>
        </is>
      </c>
      <c r="C16421" t="inlineStr">
        <is>
          <t>S016</t>
        </is>
      </c>
      <c r="D16421" t="inlineStr">
        <is>
          <t>Store_016</t>
        </is>
      </c>
      <c r="E16421" t="inlineStr">
        <is>
          <t>West</t>
        </is>
      </c>
      <c r="F16421" t="inlineStr">
        <is>
          <t>P0121</t>
        </is>
      </c>
      <c r="G16421" t="inlineStr">
        <is>
          <t>Prod_0121</t>
        </is>
      </c>
      <c r="H16421" t="inlineStr">
        <is>
          <t>Clothing</t>
        </is>
      </c>
      <c r="I16421" t="n">
        <v>4</v>
      </c>
      <c r="J16421" t="n">
        <v>772.67</v>
      </c>
      <c r="K16421" t="n">
        <v>0.15</v>
      </c>
      <c r="L16421">
        <f>I16421*J16421*(1-K16421)</f>
        <v/>
      </c>
      <c r="M16421">
        <f>VLOOKUP(F16421,Products!A:D,4,FALSE)*I16421</f>
        <v/>
      </c>
      <c r="N16421">
        <f>L16421-M16421</f>
        <v/>
      </c>
    </row>
    <row r="16422">
      <c r="A16422" t="inlineStr">
        <is>
          <t>T1016420</t>
        </is>
      </c>
      <c r="B16422" t="inlineStr">
        <is>
          <t>2025-09-22</t>
        </is>
      </c>
      <c r="C16422" t="inlineStr">
        <is>
          <t>S013</t>
        </is>
      </c>
      <c r="D16422" t="inlineStr">
        <is>
          <t>Store_013</t>
        </is>
      </c>
      <c r="E16422" t="inlineStr">
        <is>
          <t>North</t>
        </is>
      </c>
      <c r="F16422" t="inlineStr">
        <is>
          <t>P0075</t>
        </is>
      </c>
      <c r="G16422" t="inlineStr">
        <is>
          <t>Prod_0075</t>
        </is>
      </c>
      <c r="H16422" t="inlineStr">
        <is>
          <t>Beverages</t>
        </is>
      </c>
      <c r="I16422" t="n">
        <v>1</v>
      </c>
      <c r="J16422" t="n">
        <v>870.89</v>
      </c>
      <c r="K16422" t="n">
        <v>0</v>
      </c>
      <c r="L16422">
        <f>I16422*J16422*(1-K16422)</f>
        <v/>
      </c>
      <c r="M16422">
        <f>VLOOKUP(F16422,Products!A:D,4,FALSE)*I16422</f>
        <v/>
      </c>
      <c r="N16422">
        <f>L16422-M16422</f>
        <v/>
      </c>
    </row>
    <row r="16423">
      <c r="A16423" t="inlineStr">
        <is>
          <t>T1016421</t>
        </is>
      </c>
      <c r="B16423" t="inlineStr">
        <is>
          <t>2023-11-24</t>
        </is>
      </c>
      <c r="C16423" t="inlineStr">
        <is>
          <t>S012</t>
        </is>
      </c>
      <c r="D16423" t="inlineStr">
        <is>
          <t>Store_012</t>
        </is>
      </c>
      <c r="E16423" t="inlineStr">
        <is>
          <t>South</t>
        </is>
      </c>
      <c r="F16423" t="inlineStr">
        <is>
          <t>P0198</t>
        </is>
      </c>
      <c r="G16423" t="inlineStr">
        <is>
          <t>Prod_0198</t>
        </is>
      </c>
      <c r="H16423" t="inlineStr">
        <is>
          <t>Beverages</t>
        </is>
      </c>
      <c r="I16423" t="n">
        <v>2</v>
      </c>
      <c r="J16423" t="n">
        <v>783.15</v>
      </c>
      <c r="K16423" t="n">
        <v>0</v>
      </c>
      <c r="L16423">
        <f>I16423*J16423*(1-K16423)</f>
        <v/>
      </c>
      <c r="M16423">
        <f>VLOOKUP(F16423,Products!A:D,4,FALSE)*I16423</f>
        <v/>
      </c>
      <c r="N16423">
        <f>L16423-M16423</f>
        <v/>
      </c>
    </row>
    <row r="16424">
      <c r="A16424" t="inlineStr">
        <is>
          <t>T1016422</t>
        </is>
      </c>
      <c r="B16424" t="inlineStr">
        <is>
          <t>2025-03-25</t>
        </is>
      </c>
      <c r="C16424" t="inlineStr">
        <is>
          <t>S046</t>
        </is>
      </c>
      <c r="D16424" t="inlineStr">
        <is>
          <t>Store_046</t>
        </is>
      </c>
      <c r="E16424" t="inlineStr">
        <is>
          <t>South</t>
        </is>
      </c>
      <c r="F16424" t="inlineStr">
        <is>
          <t>P0014</t>
        </is>
      </c>
      <c r="G16424" t="inlineStr">
        <is>
          <t>Prod_0014</t>
        </is>
      </c>
      <c r="H16424" t="inlineStr">
        <is>
          <t>Clothing</t>
        </is>
      </c>
      <c r="I16424" t="n">
        <v>1</v>
      </c>
      <c r="J16424" t="n">
        <v>324.85</v>
      </c>
      <c r="K16424" t="n">
        <v>0</v>
      </c>
      <c r="L16424">
        <f>I16424*J16424*(1-K16424)</f>
        <v/>
      </c>
      <c r="M16424">
        <f>VLOOKUP(F16424,Products!A:D,4,FALSE)*I16424</f>
        <v/>
      </c>
      <c r="N16424">
        <f>L16424-M16424</f>
        <v/>
      </c>
    </row>
    <row r="16425">
      <c r="A16425" t="inlineStr">
        <is>
          <t>T1016423</t>
        </is>
      </c>
      <c r="B16425" t="inlineStr">
        <is>
          <t>2025-08-01</t>
        </is>
      </c>
      <c r="C16425" t="inlineStr">
        <is>
          <t>S013</t>
        </is>
      </c>
      <c r="D16425" t="inlineStr">
        <is>
          <t>Store_013</t>
        </is>
      </c>
      <c r="E16425" t="inlineStr">
        <is>
          <t>North</t>
        </is>
      </c>
      <c r="F16425" t="inlineStr">
        <is>
          <t>P0137</t>
        </is>
      </c>
      <c r="G16425" t="inlineStr">
        <is>
          <t>Prod_0137</t>
        </is>
      </c>
      <c r="H16425" t="inlineStr">
        <is>
          <t>Electronics</t>
        </is>
      </c>
      <c r="I16425" t="n">
        <v>3</v>
      </c>
      <c r="J16425" t="n">
        <v>133.96</v>
      </c>
      <c r="K16425" t="n">
        <v>0</v>
      </c>
      <c r="L16425">
        <f>I16425*J16425*(1-K16425)</f>
        <v/>
      </c>
      <c r="M16425">
        <f>VLOOKUP(F16425,Products!A:D,4,FALSE)*I16425</f>
        <v/>
      </c>
      <c r="N16425">
        <f>L16425-M16425</f>
        <v/>
      </c>
    </row>
    <row r="16426">
      <c r="A16426" t="inlineStr">
        <is>
          <t>T1016424</t>
        </is>
      </c>
      <c r="B16426" t="inlineStr">
        <is>
          <t>2025-03-15</t>
        </is>
      </c>
      <c r="C16426" t="inlineStr">
        <is>
          <t>S028</t>
        </is>
      </c>
      <c r="D16426" t="inlineStr">
        <is>
          <t>Store_028</t>
        </is>
      </c>
      <c r="E16426" t="inlineStr">
        <is>
          <t>North</t>
        </is>
      </c>
      <c r="F16426" t="inlineStr">
        <is>
          <t>P0109</t>
        </is>
      </c>
      <c r="G16426" t="inlineStr">
        <is>
          <t>Prod_0109</t>
        </is>
      </c>
      <c r="H16426" t="inlineStr">
        <is>
          <t>Beverages</t>
        </is>
      </c>
      <c r="I16426" t="n">
        <v>9</v>
      </c>
      <c r="J16426" t="n">
        <v>715.48</v>
      </c>
      <c r="K16426" t="n">
        <v>0</v>
      </c>
      <c r="L16426">
        <f>I16426*J16426*(1-K16426)</f>
        <v/>
      </c>
      <c r="M16426">
        <f>VLOOKUP(F16426,Products!A:D,4,FALSE)*I16426</f>
        <v/>
      </c>
      <c r="N16426">
        <f>L16426-M16426</f>
        <v/>
      </c>
    </row>
    <row r="16427">
      <c r="A16427" t="inlineStr">
        <is>
          <t>T1016425</t>
        </is>
      </c>
      <c r="B16427" t="inlineStr">
        <is>
          <t>2023-07-03</t>
        </is>
      </c>
      <c r="C16427" t="inlineStr">
        <is>
          <t>S012</t>
        </is>
      </c>
      <c r="D16427" t="inlineStr">
        <is>
          <t>Store_012</t>
        </is>
      </c>
      <c r="E16427" t="inlineStr">
        <is>
          <t>South</t>
        </is>
      </c>
      <c r="F16427" t="inlineStr">
        <is>
          <t>P0013</t>
        </is>
      </c>
      <c r="G16427" t="inlineStr">
        <is>
          <t>Prod_0013</t>
        </is>
      </c>
      <c r="H16427" t="inlineStr">
        <is>
          <t>Clothing</t>
        </is>
      </c>
      <c r="I16427" t="n">
        <v>6</v>
      </c>
      <c r="J16427" t="n">
        <v>89.93000000000001</v>
      </c>
      <c r="K16427" t="n">
        <v>0</v>
      </c>
      <c r="L16427">
        <f>I16427*J16427*(1-K16427)</f>
        <v/>
      </c>
      <c r="M16427">
        <f>VLOOKUP(F16427,Products!A:D,4,FALSE)*I16427</f>
        <v/>
      </c>
      <c r="N16427">
        <f>L16427-M16427</f>
        <v/>
      </c>
    </row>
    <row r="16428">
      <c r="A16428" t="inlineStr">
        <is>
          <t>T1016426</t>
        </is>
      </c>
      <c r="B16428" t="inlineStr">
        <is>
          <t>2024-01-17</t>
        </is>
      </c>
      <c r="C16428" t="inlineStr">
        <is>
          <t>S039</t>
        </is>
      </c>
      <c r="D16428" t="inlineStr">
        <is>
          <t>Store_039</t>
        </is>
      </c>
      <c r="E16428" t="inlineStr">
        <is>
          <t>North</t>
        </is>
      </c>
      <c r="F16428" t="inlineStr">
        <is>
          <t>P0003</t>
        </is>
      </c>
      <c r="G16428" t="inlineStr">
        <is>
          <t>Prod_0003</t>
        </is>
      </c>
      <c r="H16428" t="inlineStr">
        <is>
          <t>Household</t>
        </is>
      </c>
      <c r="I16428" t="n">
        <v>8</v>
      </c>
      <c r="J16428" t="n">
        <v>75.78</v>
      </c>
      <c r="K16428" t="n">
        <v>0.15</v>
      </c>
      <c r="L16428">
        <f>I16428*J16428*(1-K16428)</f>
        <v/>
      </c>
      <c r="M16428">
        <f>VLOOKUP(F16428,Products!A:D,4,FALSE)*I16428</f>
        <v/>
      </c>
      <c r="N16428">
        <f>L16428-M16428</f>
        <v/>
      </c>
    </row>
    <row r="16429">
      <c r="A16429" t="inlineStr">
        <is>
          <t>T1016427</t>
        </is>
      </c>
      <c r="B16429" t="inlineStr">
        <is>
          <t>2024-02-20</t>
        </is>
      </c>
      <c r="C16429" t="inlineStr">
        <is>
          <t>S032</t>
        </is>
      </c>
      <c r="D16429" t="inlineStr">
        <is>
          <t>Store_032</t>
        </is>
      </c>
      <c r="E16429" t="inlineStr">
        <is>
          <t>Central</t>
        </is>
      </c>
      <c r="F16429" t="inlineStr">
        <is>
          <t>P0083</t>
        </is>
      </c>
      <c r="G16429" t="inlineStr">
        <is>
          <t>Prod_0083</t>
        </is>
      </c>
      <c r="H16429" t="inlineStr">
        <is>
          <t>Clothing</t>
        </is>
      </c>
      <c r="I16429" t="n">
        <v>9</v>
      </c>
      <c r="J16429" t="n">
        <v>456.5</v>
      </c>
      <c r="K16429" t="n">
        <v>0.1</v>
      </c>
      <c r="L16429">
        <f>I16429*J16429*(1-K16429)</f>
        <v/>
      </c>
      <c r="M16429">
        <f>VLOOKUP(F16429,Products!A:D,4,FALSE)*I16429</f>
        <v/>
      </c>
      <c r="N16429">
        <f>L16429-M16429</f>
        <v/>
      </c>
    </row>
    <row r="16430">
      <c r="A16430" t="inlineStr">
        <is>
          <t>T1016428</t>
        </is>
      </c>
      <c r="B16430" t="inlineStr">
        <is>
          <t>2025-01-14</t>
        </is>
      </c>
      <c r="C16430" t="inlineStr">
        <is>
          <t>S026</t>
        </is>
      </c>
      <c r="D16430" t="inlineStr">
        <is>
          <t>Store_026</t>
        </is>
      </c>
      <c r="E16430" t="inlineStr">
        <is>
          <t>North</t>
        </is>
      </c>
      <c r="F16430" t="inlineStr">
        <is>
          <t>P0116</t>
        </is>
      </c>
      <c r="G16430" t="inlineStr">
        <is>
          <t>Prod_0116</t>
        </is>
      </c>
      <c r="H16430" t="inlineStr">
        <is>
          <t>Clothing</t>
        </is>
      </c>
      <c r="I16430" t="n">
        <v>1</v>
      </c>
      <c r="J16430" t="n">
        <v>718.09</v>
      </c>
      <c r="K16430" t="n">
        <v>0.1</v>
      </c>
      <c r="L16430">
        <f>I16430*J16430*(1-K16430)</f>
        <v/>
      </c>
      <c r="M16430">
        <f>VLOOKUP(F16430,Products!A:D,4,FALSE)*I16430</f>
        <v/>
      </c>
      <c r="N16430">
        <f>L16430-M16430</f>
        <v/>
      </c>
    </row>
    <row r="16431">
      <c r="A16431" t="inlineStr">
        <is>
          <t>T1016429</t>
        </is>
      </c>
      <c r="B16431" t="inlineStr">
        <is>
          <t>2024-02-08</t>
        </is>
      </c>
      <c r="C16431" t="inlineStr">
        <is>
          <t>S012</t>
        </is>
      </c>
      <c r="D16431" t="inlineStr">
        <is>
          <t>Store_012</t>
        </is>
      </c>
      <c r="E16431" t="inlineStr">
        <is>
          <t>South</t>
        </is>
      </c>
      <c r="F16431" t="inlineStr">
        <is>
          <t>P0165</t>
        </is>
      </c>
      <c r="G16431" t="inlineStr">
        <is>
          <t>Prod_0165</t>
        </is>
      </c>
      <c r="H16431" t="inlineStr">
        <is>
          <t>Clothing</t>
        </is>
      </c>
      <c r="I16431" t="n">
        <v>7</v>
      </c>
      <c r="J16431" t="n">
        <v>690.8099999999999</v>
      </c>
      <c r="K16431" t="n">
        <v>0</v>
      </c>
      <c r="L16431">
        <f>I16431*J16431*(1-K16431)</f>
        <v/>
      </c>
      <c r="M16431">
        <f>VLOOKUP(F16431,Products!A:D,4,FALSE)*I16431</f>
        <v/>
      </c>
      <c r="N16431">
        <f>L16431-M16431</f>
        <v/>
      </c>
    </row>
    <row r="16432">
      <c r="A16432" t="inlineStr">
        <is>
          <t>T1016430</t>
        </is>
      </c>
      <c r="B16432" t="inlineStr">
        <is>
          <t>2025-09-24</t>
        </is>
      </c>
      <c r="C16432" t="inlineStr">
        <is>
          <t>S040</t>
        </is>
      </c>
      <c r="D16432" t="inlineStr">
        <is>
          <t>Store_040</t>
        </is>
      </c>
      <c r="E16432" t="inlineStr">
        <is>
          <t>Central</t>
        </is>
      </c>
      <c r="F16432" t="inlineStr">
        <is>
          <t>P0015</t>
        </is>
      </c>
      <c r="G16432" t="inlineStr">
        <is>
          <t>Prod_0015</t>
        </is>
      </c>
      <c r="H16432" t="inlineStr">
        <is>
          <t>Food</t>
        </is>
      </c>
      <c r="I16432" t="n">
        <v>5</v>
      </c>
      <c r="J16432" t="n">
        <v>87.91</v>
      </c>
      <c r="K16432" t="n">
        <v>0.05</v>
      </c>
      <c r="L16432">
        <f>I16432*J16432*(1-K16432)</f>
        <v/>
      </c>
      <c r="M16432">
        <f>VLOOKUP(F16432,Products!A:D,4,FALSE)*I16432</f>
        <v/>
      </c>
      <c r="N16432">
        <f>L16432-M16432</f>
        <v/>
      </c>
    </row>
    <row r="16433">
      <c r="A16433" t="inlineStr">
        <is>
          <t>T1016431</t>
        </is>
      </c>
      <c r="B16433" t="inlineStr">
        <is>
          <t>2024-06-25</t>
        </is>
      </c>
      <c r="C16433" t="inlineStr">
        <is>
          <t>S016</t>
        </is>
      </c>
      <c r="D16433" t="inlineStr">
        <is>
          <t>Store_016</t>
        </is>
      </c>
      <c r="E16433" t="inlineStr">
        <is>
          <t>West</t>
        </is>
      </c>
      <c r="F16433" t="inlineStr">
        <is>
          <t>P0068</t>
        </is>
      </c>
      <c r="G16433" t="inlineStr">
        <is>
          <t>Prod_0068</t>
        </is>
      </c>
      <c r="H16433" t="inlineStr">
        <is>
          <t>Household</t>
        </is>
      </c>
      <c r="I16433" t="n">
        <v>6</v>
      </c>
      <c r="J16433" t="n">
        <v>201.86</v>
      </c>
      <c r="K16433" t="n">
        <v>0.2</v>
      </c>
      <c r="L16433">
        <f>I16433*J16433*(1-K16433)</f>
        <v/>
      </c>
      <c r="M16433">
        <f>VLOOKUP(F16433,Products!A:D,4,FALSE)*I16433</f>
        <v/>
      </c>
      <c r="N16433">
        <f>L16433-M16433</f>
        <v/>
      </c>
    </row>
    <row r="16434">
      <c r="A16434" t="inlineStr">
        <is>
          <t>T1016432</t>
        </is>
      </c>
      <c r="B16434" t="inlineStr">
        <is>
          <t>2025-05-07</t>
        </is>
      </c>
      <c r="C16434" t="inlineStr">
        <is>
          <t>S039</t>
        </is>
      </c>
      <c r="D16434" t="inlineStr">
        <is>
          <t>Store_039</t>
        </is>
      </c>
      <c r="E16434" t="inlineStr">
        <is>
          <t>North</t>
        </is>
      </c>
      <c r="F16434" t="inlineStr">
        <is>
          <t>P0111</t>
        </is>
      </c>
      <c r="G16434" t="inlineStr">
        <is>
          <t>Prod_0111</t>
        </is>
      </c>
      <c r="H16434" t="inlineStr">
        <is>
          <t>Clothing</t>
        </is>
      </c>
      <c r="I16434" t="n">
        <v>1</v>
      </c>
      <c r="J16434" t="n">
        <v>562.01</v>
      </c>
      <c r="K16434" t="n">
        <v>0.1</v>
      </c>
      <c r="L16434">
        <f>I16434*J16434*(1-K16434)</f>
        <v/>
      </c>
      <c r="M16434">
        <f>VLOOKUP(F16434,Products!A:D,4,FALSE)*I16434</f>
        <v/>
      </c>
      <c r="N16434">
        <f>L16434-M16434</f>
        <v/>
      </c>
    </row>
    <row r="16435">
      <c r="A16435" t="inlineStr">
        <is>
          <t>T1016433</t>
        </is>
      </c>
      <c r="B16435" t="inlineStr">
        <is>
          <t>2024-12-05</t>
        </is>
      </c>
      <c r="C16435" t="inlineStr">
        <is>
          <t>S045</t>
        </is>
      </c>
      <c r="D16435" t="inlineStr">
        <is>
          <t>Store_045</t>
        </is>
      </c>
      <c r="E16435" t="inlineStr">
        <is>
          <t>East</t>
        </is>
      </c>
      <c r="F16435" t="inlineStr">
        <is>
          <t>P0112</t>
        </is>
      </c>
      <c r="G16435" t="inlineStr">
        <is>
          <t>Prod_0112</t>
        </is>
      </c>
      <c r="H16435" t="inlineStr">
        <is>
          <t>Beverages</t>
        </is>
      </c>
      <c r="I16435" t="n">
        <v>9</v>
      </c>
      <c r="J16435" t="n">
        <v>578.02</v>
      </c>
      <c r="K16435" t="n">
        <v>0</v>
      </c>
      <c r="L16435">
        <f>I16435*J16435*(1-K16435)</f>
        <v/>
      </c>
      <c r="M16435">
        <f>VLOOKUP(F16435,Products!A:D,4,FALSE)*I16435</f>
        <v/>
      </c>
      <c r="N16435">
        <f>L16435-M16435</f>
        <v/>
      </c>
    </row>
    <row r="16436">
      <c r="A16436" t="inlineStr">
        <is>
          <t>T1016434</t>
        </is>
      </c>
      <c r="B16436" t="inlineStr">
        <is>
          <t>2023-03-29</t>
        </is>
      </c>
      <c r="C16436" t="inlineStr">
        <is>
          <t>S003</t>
        </is>
      </c>
      <c r="D16436" t="inlineStr">
        <is>
          <t>Store_003</t>
        </is>
      </c>
      <c r="E16436" t="inlineStr">
        <is>
          <t>North</t>
        </is>
      </c>
      <c r="F16436" t="inlineStr">
        <is>
          <t>P0090</t>
        </is>
      </c>
      <c r="G16436" t="inlineStr">
        <is>
          <t>Prod_0090</t>
        </is>
      </c>
      <c r="H16436" t="inlineStr">
        <is>
          <t>Toys</t>
        </is>
      </c>
      <c r="I16436" t="n">
        <v>8</v>
      </c>
      <c r="J16436" t="n">
        <v>392.12</v>
      </c>
      <c r="K16436" t="n">
        <v>0.1</v>
      </c>
      <c r="L16436">
        <f>I16436*J16436*(1-K16436)</f>
        <v/>
      </c>
      <c r="M16436">
        <f>VLOOKUP(F16436,Products!A:D,4,FALSE)*I16436</f>
        <v/>
      </c>
      <c r="N16436">
        <f>L16436-M16436</f>
        <v/>
      </c>
    </row>
    <row r="16437">
      <c r="A16437" t="inlineStr">
        <is>
          <t>T1016435</t>
        </is>
      </c>
      <c r="B16437" t="inlineStr">
        <is>
          <t>2023-03-13</t>
        </is>
      </c>
      <c r="C16437" t="inlineStr">
        <is>
          <t>S050</t>
        </is>
      </c>
      <c r="D16437" t="inlineStr">
        <is>
          <t>Store_050</t>
        </is>
      </c>
      <c r="E16437" t="inlineStr">
        <is>
          <t>South</t>
        </is>
      </c>
      <c r="F16437" t="inlineStr">
        <is>
          <t>P0162</t>
        </is>
      </c>
      <c r="G16437" t="inlineStr">
        <is>
          <t>Prod_0162</t>
        </is>
      </c>
      <c r="H16437" t="inlineStr">
        <is>
          <t>Food</t>
        </is>
      </c>
      <c r="I16437" t="n">
        <v>6</v>
      </c>
      <c r="J16437" t="n">
        <v>572.5599999999999</v>
      </c>
      <c r="K16437" t="n">
        <v>0.1</v>
      </c>
      <c r="L16437">
        <f>I16437*J16437*(1-K16437)</f>
        <v/>
      </c>
      <c r="M16437">
        <f>VLOOKUP(F16437,Products!A:D,4,FALSE)*I16437</f>
        <v/>
      </c>
      <c r="N16437">
        <f>L16437-M16437</f>
        <v/>
      </c>
    </row>
    <row r="16438">
      <c r="A16438" t="inlineStr">
        <is>
          <t>T1016436</t>
        </is>
      </c>
      <c r="B16438" t="inlineStr">
        <is>
          <t>2023-07-01</t>
        </is>
      </c>
      <c r="C16438" t="inlineStr">
        <is>
          <t>S006</t>
        </is>
      </c>
      <c r="D16438" t="inlineStr">
        <is>
          <t>Store_006</t>
        </is>
      </c>
      <c r="E16438" t="inlineStr">
        <is>
          <t>East</t>
        </is>
      </c>
      <c r="F16438" t="inlineStr">
        <is>
          <t>P0040</t>
        </is>
      </c>
      <c r="G16438" t="inlineStr">
        <is>
          <t>Prod_0040</t>
        </is>
      </c>
      <c r="H16438" t="inlineStr">
        <is>
          <t>Toys</t>
        </is>
      </c>
      <c r="I16438" t="n">
        <v>7</v>
      </c>
      <c r="J16438" t="n">
        <v>78.48999999999999</v>
      </c>
      <c r="K16438" t="n">
        <v>0</v>
      </c>
      <c r="L16438">
        <f>I16438*J16438*(1-K16438)</f>
        <v/>
      </c>
      <c r="M16438">
        <f>VLOOKUP(F16438,Products!A:D,4,FALSE)*I16438</f>
        <v/>
      </c>
      <c r="N16438">
        <f>L16438-M16438</f>
        <v/>
      </c>
    </row>
    <row r="16439">
      <c r="A16439" t="inlineStr">
        <is>
          <t>T1016437</t>
        </is>
      </c>
      <c r="B16439" t="inlineStr">
        <is>
          <t>2025-07-26</t>
        </is>
      </c>
      <c r="C16439" t="inlineStr">
        <is>
          <t>S048</t>
        </is>
      </c>
      <c r="D16439" t="inlineStr">
        <is>
          <t>Store_048</t>
        </is>
      </c>
      <c r="E16439" t="inlineStr">
        <is>
          <t>South</t>
        </is>
      </c>
      <c r="F16439" t="inlineStr">
        <is>
          <t>P0126</t>
        </is>
      </c>
      <c r="G16439" t="inlineStr">
        <is>
          <t>Prod_0126</t>
        </is>
      </c>
      <c r="H16439" t="inlineStr">
        <is>
          <t>Toys</t>
        </is>
      </c>
      <c r="I16439" t="n">
        <v>5</v>
      </c>
      <c r="J16439" t="n">
        <v>296.11</v>
      </c>
      <c r="K16439" t="n">
        <v>0</v>
      </c>
      <c r="L16439">
        <f>I16439*J16439*(1-K16439)</f>
        <v/>
      </c>
      <c r="M16439">
        <f>VLOOKUP(F16439,Products!A:D,4,FALSE)*I16439</f>
        <v/>
      </c>
      <c r="N16439">
        <f>L16439-M16439</f>
        <v/>
      </c>
    </row>
    <row r="16440">
      <c r="A16440" t="inlineStr">
        <is>
          <t>T1016438</t>
        </is>
      </c>
      <c r="B16440" t="inlineStr">
        <is>
          <t>2023-04-18</t>
        </is>
      </c>
      <c r="C16440" t="inlineStr">
        <is>
          <t>S009</t>
        </is>
      </c>
      <c r="D16440" t="inlineStr">
        <is>
          <t>Store_009</t>
        </is>
      </c>
      <c r="E16440" t="inlineStr">
        <is>
          <t>Central</t>
        </is>
      </c>
      <c r="F16440" t="inlineStr">
        <is>
          <t>P0036</t>
        </is>
      </c>
      <c r="G16440" t="inlineStr">
        <is>
          <t>Prod_0036</t>
        </is>
      </c>
      <c r="H16440" t="inlineStr">
        <is>
          <t>Clothing</t>
        </is>
      </c>
      <c r="I16440" t="n">
        <v>5</v>
      </c>
      <c r="J16440" t="n">
        <v>526.72</v>
      </c>
      <c r="K16440" t="n">
        <v>0</v>
      </c>
      <c r="L16440">
        <f>I16440*J16440*(1-K16440)</f>
        <v/>
      </c>
      <c r="M16440">
        <f>VLOOKUP(F16440,Products!A:D,4,FALSE)*I16440</f>
        <v/>
      </c>
      <c r="N16440">
        <f>L16440-M16440</f>
        <v/>
      </c>
    </row>
    <row r="16441">
      <c r="A16441" t="inlineStr">
        <is>
          <t>T1016439</t>
        </is>
      </c>
      <c r="B16441" t="inlineStr">
        <is>
          <t>2025-05-28</t>
        </is>
      </c>
      <c r="C16441" t="inlineStr">
        <is>
          <t>S007</t>
        </is>
      </c>
      <c r="D16441" t="inlineStr">
        <is>
          <t>Store_007</t>
        </is>
      </c>
      <c r="E16441" t="inlineStr">
        <is>
          <t>East</t>
        </is>
      </c>
      <c r="F16441" t="inlineStr">
        <is>
          <t>P0094</t>
        </is>
      </c>
      <c r="G16441" t="inlineStr">
        <is>
          <t>Prod_0094</t>
        </is>
      </c>
      <c r="H16441" t="inlineStr">
        <is>
          <t>Toys</t>
        </is>
      </c>
      <c r="I16441" t="n">
        <v>8</v>
      </c>
      <c r="J16441" t="n">
        <v>791.62</v>
      </c>
      <c r="K16441" t="n">
        <v>0</v>
      </c>
      <c r="L16441">
        <f>I16441*J16441*(1-K16441)</f>
        <v/>
      </c>
      <c r="M16441">
        <f>VLOOKUP(F16441,Products!A:D,4,FALSE)*I16441</f>
        <v/>
      </c>
      <c r="N16441">
        <f>L16441-M16441</f>
        <v/>
      </c>
    </row>
    <row r="16442">
      <c r="A16442" t="inlineStr">
        <is>
          <t>T1016440</t>
        </is>
      </c>
      <c r="B16442" t="inlineStr">
        <is>
          <t>2024-07-03</t>
        </is>
      </c>
      <c r="C16442" t="inlineStr">
        <is>
          <t>S045</t>
        </is>
      </c>
      <c r="D16442" t="inlineStr">
        <is>
          <t>Store_045</t>
        </is>
      </c>
      <c r="E16442" t="inlineStr">
        <is>
          <t>East</t>
        </is>
      </c>
      <c r="F16442" t="inlineStr">
        <is>
          <t>P0148</t>
        </is>
      </c>
      <c r="G16442" t="inlineStr">
        <is>
          <t>Prod_0148</t>
        </is>
      </c>
      <c r="H16442" t="inlineStr">
        <is>
          <t>Electronics</t>
        </is>
      </c>
      <c r="I16442" t="n">
        <v>7</v>
      </c>
      <c r="J16442" t="n">
        <v>231.09</v>
      </c>
      <c r="K16442" t="n">
        <v>0.2</v>
      </c>
      <c r="L16442">
        <f>I16442*J16442*(1-K16442)</f>
        <v/>
      </c>
      <c r="M16442">
        <f>VLOOKUP(F16442,Products!A:D,4,FALSE)*I16442</f>
        <v/>
      </c>
      <c r="N16442">
        <f>L16442-M16442</f>
        <v/>
      </c>
    </row>
    <row r="16443">
      <c r="A16443" t="inlineStr">
        <is>
          <t>T1016441</t>
        </is>
      </c>
      <c r="B16443" t="inlineStr">
        <is>
          <t>2025-03-09</t>
        </is>
      </c>
      <c r="C16443" t="inlineStr">
        <is>
          <t>S032</t>
        </is>
      </c>
      <c r="D16443" t="inlineStr">
        <is>
          <t>Store_032</t>
        </is>
      </c>
      <c r="E16443" t="inlineStr">
        <is>
          <t>Central</t>
        </is>
      </c>
      <c r="F16443" t="inlineStr">
        <is>
          <t>P0035</t>
        </is>
      </c>
      <c r="G16443" t="inlineStr">
        <is>
          <t>Prod_0035</t>
        </is>
      </c>
      <c r="H16443" t="inlineStr">
        <is>
          <t>Beverages</t>
        </is>
      </c>
      <c r="I16443" t="n">
        <v>4</v>
      </c>
      <c r="J16443" t="n">
        <v>91.92</v>
      </c>
      <c r="K16443" t="n">
        <v>0.1</v>
      </c>
      <c r="L16443">
        <f>I16443*J16443*(1-K16443)</f>
        <v/>
      </c>
      <c r="M16443">
        <f>VLOOKUP(F16443,Products!A:D,4,FALSE)*I16443</f>
        <v/>
      </c>
      <c r="N16443">
        <f>L16443-M16443</f>
        <v/>
      </c>
    </row>
    <row r="16444">
      <c r="A16444" t="inlineStr">
        <is>
          <t>T1016442</t>
        </is>
      </c>
      <c r="B16444" t="inlineStr">
        <is>
          <t>2023-02-13</t>
        </is>
      </c>
      <c r="C16444" t="inlineStr">
        <is>
          <t>S010</t>
        </is>
      </c>
      <c r="D16444" t="inlineStr">
        <is>
          <t>Store_010</t>
        </is>
      </c>
      <c r="E16444" t="inlineStr">
        <is>
          <t>North</t>
        </is>
      </c>
      <c r="F16444" t="inlineStr">
        <is>
          <t>P0182</t>
        </is>
      </c>
      <c r="G16444" t="inlineStr">
        <is>
          <t>Prod_0182</t>
        </is>
      </c>
      <c r="H16444" t="inlineStr">
        <is>
          <t>Electronics</t>
        </is>
      </c>
      <c r="I16444" t="n">
        <v>1</v>
      </c>
      <c r="J16444" t="n">
        <v>816.3099999999999</v>
      </c>
      <c r="K16444" t="n">
        <v>0</v>
      </c>
      <c r="L16444">
        <f>I16444*J16444*(1-K16444)</f>
        <v/>
      </c>
      <c r="M16444">
        <f>VLOOKUP(F16444,Products!A:D,4,FALSE)*I16444</f>
        <v/>
      </c>
      <c r="N16444">
        <f>L16444-M16444</f>
        <v/>
      </c>
    </row>
    <row r="16445">
      <c r="A16445" t="inlineStr">
        <is>
          <t>T1016443</t>
        </is>
      </c>
      <c r="B16445" t="inlineStr">
        <is>
          <t>2023-11-17</t>
        </is>
      </c>
      <c r="C16445" t="inlineStr">
        <is>
          <t>S018</t>
        </is>
      </c>
      <c r="D16445" t="inlineStr">
        <is>
          <t>Store_018</t>
        </is>
      </c>
      <c r="E16445" t="inlineStr">
        <is>
          <t>South</t>
        </is>
      </c>
      <c r="F16445" t="inlineStr">
        <is>
          <t>P0013</t>
        </is>
      </c>
      <c r="G16445" t="inlineStr">
        <is>
          <t>Prod_0013</t>
        </is>
      </c>
      <c r="H16445" t="inlineStr">
        <is>
          <t>Clothing</t>
        </is>
      </c>
      <c r="I16445" t="n">
        <v>3</v>
      </c>
      <c r="J16445" t="n">
        <v>66.68000000000001</v>
      </c>
      <c r="K16445" t="n">
        <v>0</v>
      </c>
      <c r="L16445">
        <f>I16445*J16445*(1-K16445)</f>
        <v/>
      </c>
      <c r="M16445">
        <f>VLOOKUP(F16445,Products!A:D,4,FALSE)*I16445</f>
        <v/>
      </c>
      <c r="N16445">
        <f>L16445-M16445</f>
        <v/>
      </c>
    </row>
    <row r="16446">
      <c r="A16446" t="inlineStr">
        <is>
          <t>T1016444</t>
        </is>
      </c>
      <c r="B16446" t="inlineStr">
        <is>
          <t>2025-07-30</t>
        </is>
      </c>
      <c r="C16446" t="inlineStr">
        <is>
          <t>S033</t>
        </is>
      </c>
      <c r="D16446" t="inlineStr">
        <is>
          <t>Store_033</t>
        </is>
      </c>
      <c r="E16446" t="inlineStr">
        <is>
          <t>North</t>
        </is>
      </c>
      <c r="F16446" t="inlineStr">
        <is>
          <t>P0088</t>
        </is>
      </c>
      <c r="G16446" t="inlineStr">
        <is>
          <t>Prod_0088</t>
        </is>
      </c>
      <c r="H16446" t="inlineStr">
        <is>
          <t>Toys</t>
        </is>
      </c>
      <c r="I16446" t="n">
        <v>5</v>
      </c>
      <c r="J16446" t="n">
        <v>527.49</v>
      </c>
      <c r="K16446" t="n">
        <v>0.15</v>
      </c>
      <c r="L16446">
        <f>I16446*J16446*(1-K16446)</f>
        <v/>
      </c>
      <c r="M16446">
        <f>VLOOKUP(F16446,Products!A:D,4,FALSE)*I16446</f>
        <v/>
      </c>
      <c r="N16446">
        <f>L16446-M16446</f>
        <v/>
      </c>
    </row>
    <row r="16447">
      <c r="A16447" t="inlineStr">
        <is>
          <t>T1016445</t>
        </is>
      </c>
      <c r="B16447" t="inlineStr">
        <is>
          <t>2023-11-08</t>
        </is>
      </c>
      <c r="C16447" t="inlineStr">
        <is>
          <t>S019</t>
        </is>
      </c>
      <c r="D16447" t="inlineStr">
        <is>
          <t>Store_019</t>
        </is>
      </c>
      <c r="E16447" t="inlineStr">
        <is>
          <t>East</t>
        </is>
      </c>
      <c r="F16447" t="inlineStr">
        <is>
          <t>P0032</t>
        </is>
      </c>
      <c r="G16447" t="inlineStr">
        <is>
          <t>Prod_0032</t>
        </is>
      </c>
      <c r="H16447" t="inlineStr">
        <is>
          <t>Beverages</t>
        </is>
      </c>
      <c r="I16447" t="n">
        <v>7</v>
      </c>
      <c r="J16447" t="n">
        <v>354.21</v>
      </c>
      <c r="K16447" t="n">
        <v>0.1</v>
      </c>
      <c r="L16447">
        <f>I16447*J16447*(1-K16447)</f>
        <v/>
      </c>
      <c r="M16447">
        <f>VLOOKUP(F16447,Products!A:D,4,FALSE)*I16447</f>
        <v/>
      </c>
      <c r="N16447">
        <f>L16447-M16447</f>
        <v/>
      </c>
    </row>
    <row r="16448">
      <c r="A16448" t="inlineStr">
        <is>
          <t>T1016446</t>
        </is>
      </c>
      <c r="B16448" t="inlineStr">
        <is>
          <t>2025-05-09</t>
        </is>
      </c>
      <c r="C16448" t="inlineStr">
        <is>
          <t>S013</t>
        </is>
      </c>
      <c r="D16448" t="inlineStr">
        <is>
          <t>Store_013</t>
        </is>
      </c>
      <c r="E16448" t="inlineStr">
        <is>
          <t>North</t>
        </is>
      </c>
      <c r="F16448" t="inlineStr">
        <is>
          <t>P0027</t>
        </is>
      </c>
      <c r="G16448" t="inlineStr">
        <is>
          <t>Prod_0027</t>
        </is>
      </c>
      <c r="H16448" t="inlineStr">
        <is>
          <t>Electronics</t>
        </is>
      </c>
      <c r="I16448" t="n">
        <v>8</v>
      </c>
      <c r="J16448" t="n">
        <v>508.49</v>
      </c>
      <c r="K16448" t="n">
        <v>0.1</v>
      </c>
      <c r="L16448">
        <f>I16448*J16448*(1-K16448)</f>
        <v/>
      </c>
      <c r="M16448">
        <f>VLOOKUP(F16448,Products!A:D,4,FALSE)*I16448</f>
        <v/>
      </c>
      <c r="N16448">
        <f>L16448-M16448</f>
        <v/>
      </c>
    </row>
    <row r="16449">
      <c r="A16449" t="inlineStr">
        <is>
          <t>T1016447</t>
        </is>
      </c>
      <c r="B16449" t="inlineStr">
        <is>
          <t>2023-08-15</t>
        </is>
      </c>
      <c r="C16449" t="inlineStr">
        <is>
          <t>S026</t>
        </is>
      </c>
      <c r="D16449" t="inlineStr">
        <is>
          <t>Store_026</t>
        </is>
      </c>
      <c r="E16449" t="inlineStr">
        <is>
          <t>North</t>
        </is>
      </c>
      <c r="F16449" t="inlineStr">
        <is>
          <t>P0156</t>
        </is>
      </c>
      <c r="G16449" t="inlineStr">
        <is>
          <t>Prod_0156</t>
        </is>
      </c>
      <c r="H16449" t="inlineStr">
        <is>
          <t>Toys</t>
        </is>
      </c>
      <c r="I16449" t="n">
        <v>6</v>
      </c>
      <c r="J16449" t="n">
        <v>358.35</v>
      </c>
      <c r="K16449" t="n">
        <v>0</v>
      </c>
      <c r="L16449">
        <f>I16449*J16449*(1-K16449)</f>
        <v/>
      </c>
      <c r="M16449">
        <f>VLOOKUP(F16449,Products!A:D,4,FALSE)*I16449</f>
        <v/>
      </c>
      <c r="N16449">
        <f>L16449-M16449</f>
        <v/>
      </c>
    </row>
    <row r="16450">
      <c r="A16450" t="inlineStr">
        <is>
          <t>T1016448</t>
        </is>
      </c>
      <c r="B16450" t="inlineStr">
        <is>
          <t>2024-08-03</t>
        </is>
      </c>
      <c r="C16450" t="inlineStr">
        <is>
          <t>S017</t>
        </is>
      </c>
      <c r="D16450" t="inlineStr">
        <is>
          <t>Store_017</t>
        </is>
      </c>
      <c r="E16450" t="inlineStr">
        <is>
          <t>South</t>
        </is>
      </c>
      <c r="F16450" t="inlineStr">
        <is>
          <t>P0141</t>
        </is>
      </c>
      <c r="G16450" t="inlineStr">
        <is>
          <t>Prod_0141</t>
        </is>
      </c>
      <c r="H16450" t="inlineStr">
        <is>
          <t>Food</t>
        </is>
      </c>
      <c r="I16450" t="n">
        <v>3</v>
      </c>
      <c r="J16450" t="n">
        <v>988.5700000000001</v>
      </c>
      <c r="K16450" t="n">
        <v>0</v>
      </c>
      <c r="L16450">
        <f>I16450*J16450*(1-K16450)</f>
        <v/>
      </c>
      <c r="M16450">
        <f>VLOOKUP(F16450,Products!A:D,4,FALSE)*I16450</f>
        <v/>
      </c>
      <c r="N16450">
        <f>L16450-M16450</f>
        <v/>
      </c>
    </row>
    <row r="16451">
      <c r="A16451" t="inlineStr">
        <is>
          <t>T1016449</t>
        </is>
      </c>
      <c r="B16451" t="inlineStr">
        <is>
          <t>2025-03-14</t>
        </is>
      </c>
      <c r="C16451" t="inlineStr">
        <is>
          <t>S032</t>
        </is>
      </c>
      <c r="D16451" t="inlineStr">
        <is>
          <t>Store_032</t>
        </is>
      </c>
      <c r="E16451" t="inlineStr">
        <is>
          <t>Central</t>
        </is>
      </c>
      <c r="F16451" t="inlineStr">
        <is>
          <t>P0160</t>
        </is>
      </c>
      <c r="G16451" t="inlineStr">
        <is>
          <t>Prod_0160</t>
        </is>
      </c>
      <c r="H16451" t="inlineStr">
        <is>
          <t>Food</t>
        </is>
      </c>
      <c r="I16451" t="n">
        <v>1</v>
      </c>
      <c r="J16451" t="n">
        <v>770.73</v>
      </c>
      <c r="K16451" t="n">
        <v>0</v>
      </c>
      <c r="L16451">
        <f>I16451*J16451*(1-K16451)</f>
        <v/>
      </c>
      <c r="M16451">
        <f>VLOOKUP(F16451,Products!A:D,4,FALSE)*I16451</f>
        <v/>
      </c>
      <c r="N16451">
        <f>L16451-M16451</f>
        <v/>
      </c>
    </row>
    <row r="16452">
      <c r="A16452" t="inlineStr">
        <is>
          <t>T1016450</t>
        </is>
      </c>
      <c r="B16452" t="inlineStr">
        <is>
          <t>2023-12-20</t>
        </is>
      </c>
      <c r="C16452" t="inlineStr">
        <is>
          <t>S021</t>
        </is>
      </c>
      <c r="D16452" t="inlineStr">
        <is>
          <t>Store_021</t>
        </is>
      </c>
      <c r="E16452" t="inlineStr">
        <is>
          <t>North</t>
        </is>
      </c>
      <c r="F16452" t="inlineStr">
        <is>
          <t>P0015</t>
        </is>
      </c>
      <c r="G16452" t="inlineStr">
        <is>
          <t>Prod_0015</t>
        </is>
      </c>
      <c r="H16452" t="inlineStr">
        <is>
          <t>Food</t>
        </is>
      </c>
      <c r="I16452" t="n">
        <v>3</v>
      </c>
      <c r="J16452" t="n">
        <v>122.21</v>
      </c>
      <c r="K16452" t="n">
        <v>0.05</v>
      </c>
      <c r="L16452">
        <f>I16452*J16452*(1-K16452)</f>
        <v/>
      </c>
      <c r="M16452">
        <f>VLOOKUP(F16452,Products!A:D,4,FALSE)*I16452</f>
        <v/>
      </c>
      <c r="N16452">
        <f>L16452-M16452</f>
        <v/>
      </c>
    </row>
    <row r="16453">
      <c r="A16453" t="inlineStr">
        <is>
          <t>T1016451</t>
        </is>
      </c>
      <c r="B16453" t="inlineStr">
        <is>
          <t>2023-05-09</t>
        </is>
      </c>
      <c r="C16453" t="inlineStr">
        <is>
          <t>S030</t>
        </is>
      </c>
      <c r="D16453" t="inlineStr">
        <is>
          <t>Store_030</t>
        </is>
      </c>
      <c r="E16453" t="inlineStr">
        <is>
          <t>North</t>
        </is>
      </c>
      <c r="F16453" t="inlineStr">
        <is>
          <t>P0200</t>
        </is>
      </c>
      <c r="G16453" t="inlineStr">
        <is>
          <t>Prod_0200</t>
        </is>
      </c>
      <c r="H16453" t="inlineStr">
        <is>
          <t>Electronics</t>
        </is>
      </c>
      <c r="I16453" t="n">
        <v>4</v>
      </c>
      <c r="J16453" t="n">
        <v>416.76</v>
      </c>
      <c r="K16453" t="n">
        <v>0</v>
      </c>
      <c r="L16453">
        <f>I16453*J16453*(1-K16453)</f>
        <v/>
      </c>
      <c r="M16453">
        <f>VLOOKUP(F16453,Products!A:D,4,FALSE)*I16453</f>
        <v/>
      </c>
      <c r="N16453">
        <f>L16453-M16453</f>
        <v/>
      </c>
    </row>
    <row r="16454">
      <c r="A16454" t="inlineStr">
        <is>
          <t>T1016452</t>
        </is>
      </c>
      <c r="B16454" t="inlineStr">
        <is>
          <t>2024-05-02</t>
        </is>
      </c>
      <c r="C16454" t="inlineStr">
        <is>
          <t>S004</t>
        </is>
      </c>
      <c r="D16454" t="inlineStr">
        <is>
          <t>Store_004</t>
        </is>
      </c>
      <c r="E16454" t="inlineStr">
        <is>
          <t>Central</t>
        </is>
      </c>
      <c r="F16454" t="inlineStr">
        <is>
          <t>P0088</t>
        </is>
      </c>
      <c r="G16454" t="inlineStr">
        <is>
          <t>Prod_0088</t>
        </is>
      </c>
      <c r="H16454" t="inlineStr">
        <is>
          <t>Toys</t>
        </is>
      </c>
      <c r="I16454" t="n">
        <v>3</v>
      </c>
      <c r="J16454" t="n">
        <v>583.05</v>
      </c>
      <c r="K16454" t="n">
        <v>0</v>
      </c>
      <c r="L16454">
        <f>I16454*J16454*(1-K16454)</f>
        <v/>
      </c>
      <c r="M16454">
        <f>VLOOKUP(F16454,Products!A:D,4,FALSE)*I16454</f>
        <v/>
      </c>
      <c r="N16454">
        <f>L16454-M16454</f>
        <v/>
      </c>
    </row>
    <row r="16455">
      <c r="A16455" t="inlineStr">
        <is>
          <t>T1016453</t>
        </is>
      </c>
      <c r="B16455" t="inlineStr">
        <is>
          <t>2024-07-13</t>
        </is>
      </c>
      <c r="C16455" t="inlineStr">
        <is>
          <t>S014</t>
        </is>
      </c>
      <c r="D16455" t="inlineStr">
        <is>
          <t>Store_014</t>
        </is>
      </c>
      <c r="E16455" t="inlineStr">
        <is>
          <t>West</t>
        </is>
      </c>
      <c r="F16455" t="inlineStr">
        <is>
          <t>P0200</t>
        </is>
      </c>
      <c r="G16455" t="inlineStr">
        <is>
          <t>Prod_0200</t>
        </is>
      </c>
      <c r="H16455" t="inlineStr">
        <is>
          <t>Electronics</t>
        </is>
      </c>
      <c r="I16455" t="n">
        <v>1</v>
      </c>
      <c r="J16455" t="n">
        <v>339.7</v>
      </c>
      <c r="K16455" t="n">
        <v>0.15</v>
      </c>
      <c r="L16455">
        <f>I16455*J16455*(1-K16455)</f>
        <v/>
      </c>
      <c r="M16455">
        <f>VLOOKUP(F16455,Products!A:D,4,FALSE)*I16455</f>
        <v/>
      </c>
      <c r="N16455">
        <f>L16455-M16455</f>
        <v/>
      </c>
    </row>
    <row r="16456">
      <c r="A16456" t="inlineStr">
        <is>
          <t>T1016454</t>
        </is>
      </c>
      <c r="B16456" t="inlineStr">
        <is>
          <t>2024-09-30</t>
        </is>
      </c>
      <c r="C16456" t="inlineStr">
        <is>
          <t>S024</t>
        </is>
      </c>
      <c r="D16456" t="inlineStr">
        <is>
          <t>Store_024</t>
        </is>
      </c>
      <c r="E16456" t="inlineStr">
        <is>
          <t>South</t>
        </is>
      </c>
      <c r="F16456" t="inlineStr">
        <is>
          <t>P0061</t>
        </is>
      </c>
      <c r="G16456" t="inlineStr">
        <is>
          <t>Prod_0061</t>
        </is>
      </c>
      <c r="H16456" t="inlineStr">
        <is>
          <t>Beverages</t>
        </is>
      </c>
      <c r="I16456" t="n">
        <v>6</v>
      </c>
      <c r="J16456" t="n">
        <v>66.87</v>
      </c>
      <c r="K16456" t="n">
        <v>0.05</v>
      </c>
      <c r="L16456">
        <f>I16456*J16456*(1-K16456)</f>
        <v/>
      </c>
      <c r="M16456">
        <f>VLOOKUP(F16456,Products!A:D,4,FALSE)*I16456</f>
        <v/>
      </c>
      <c r="N16456">
        <f>L16456-M16456</f>
        <v/>
      </c>
    </row>
    <row r="16457">
      <c r="A16457" t="inlineStr">
        <is>
          <t>T1016455</t>
        </is>
      </c>
      <c r="B16457" t="inlineStr">
        <is>
          <t>2024-07-22</t>
        </is>
      </c>
      <c r="C16457" t="inlineStr">
        <is>
          <t>S032</t>
        </is>
      </c>
      <c r="D16457" t="inlineStr">
        <is>
          <t>Store_032</t>
        </is>
      </c>
      <c r="E16457" t="inlineStr">
        <is>
          <t>Central</t>
        </is>
      </c>
      <c r="F16457" t="inlineStr">
        <is>
          <t>P0082</t>
        </is>
      </c>
      <c r="G16457" t="inlineStr">
        <is>
          <t>Prod_0082</t>
        </is>
      </c>
      <c r="H16457" t="inlineStr">
        <is>
          <t>Food</t>
        </is>
      </c>
      <c r="I16457" t="n">
        <v>4</v>
      </c>
      <c r="J16457" t="n">
        <v>728.29</v>
      </c>
      <c r="K16457" t="n">
        <v>0.05</v>
      </c>
      <c r="L16457">
        <f>I16457*J16457*(1-K16457)</f>
        <v/>
      </c>
      <c r="M16457">
        <f>VLOOKUP(F16457,Products!A:D,4,FALSE)*I16457</f>
        <v/>
      </c>
      <c r="N16457">
        <f>L16457-M16457</f>
        <v/>
      </c>
    </row>
    <row r="16458">
      <c r="A16458" t="inlineStr">
        <is>
          <t>T1016456</t>
        </is>
      </c>
      <c r="B16458" t="inlineStr">
        <is>
          <t>2024-11-30</t>
        </is>
      </c>
      <c r="C16458" t="inlineStr">
        <is>
          <t>S009</t>
        </is>
      </c>
      <c r="D16458" t="inlineStr">
        <is>
          <t>Store_009</t>
        </is>
      </c>
      <c r="E16458" t="inlineStr">
        <is>
          <t>Central</t>
        </is>
      </c>
      <c r="F16458" t="inlineStr">
        <is>
          <t>P0144</t>
        </is>
      </c>
      <c r="G16458" t="inlineStr">
        <is>
          <t>Prod_0144</t>
        </is>
      </c>
      <c r="H16458" t="inlineStr">
        <is>
          <t>Stationery</t>
        </is>
      </c>
      <c r="I16458" t="n">
        <v>2</v>
      </c>
      <c r="J16458" t="n">
        <v>212.75</v>
      </c>
      <c r="K16458" t="n">
        <v>0</v>
      </c>
      <c r="L16458">
        <f>I16458*J16458*(1-K16458)</f>
        <v/>
      </c>
      <c r="M16458">
        <f>VLOOKUP(F16458,Products!A:D,4,FALSE)*I16458</f>
        <v/>
      </c>
      <c r="N16458">
        <f>L16458-M16458</f>
        <v/>
      </c>
    </row>
    <row r="16459">
      <c r="A16459" t="inlineStr">
        <is>
          <t>T1016457</t>
        </is>
      </c>
      <c r="B16459" t="inlineStr">
        <is>
          <t>2024-06-22</t>
        </is>
      </c>
      <c r="C16459" t="inlineStr">
        <is>
          <t>S020</t>
        </is>
      </c>
      <c r="D16459" t="inlineStr">
        <is>
          <t>Store_020</t>
        </is>
      </c>
      <c r="E16459" t="inlineStr">
        <is>
          <t>West</t>
        </is>
      </c>
      <c r="F16459" t="inlineStr">
        <is>
          <t>P0129</t>
        </is>
      </c>
      <c r="G16459" t="inlineStr">
        <is>
          <t>Prod_0129</t>
        </is>
      </c>
      <c r="H16459" t="inlineStr">
        <is>
          <t>Stationery</t>
        </is>
      </c>
      <c r="I16459" t="n">
        <v>2</v>
      </c>
      <c r="J16459" t="n">
        <v>663.0700000000001</v>
      </c>
      <c r="K16459" t="n">
        <v>0.05</v>
      </c>
      <c r="L16459">
        <f>I16459*J16459*(1-K16459)</f>
        <v/>
      </c>
      <c r="M16459">
        <f>VLOOKUP(F16459,Products!A:D,4,FALSE)*I16459</f>
        <v/>
      </c>
      <c r="N16459">
        <f>L16459-M16459</f>
        <v/>
      </c>
    </row>
    <row r="16460">
      <c r="A16460" t="inlineStr">
        <is>
          <t>T1016458</t>
        </is>
      </c>
      <c r="B16460" t="inlineStr">
        <is>
          <t>2023-09-19</t>
        </is>
      </c>
      <c r="C16460" t="inlineStr">
        <is>
          <t>S044</t>
        </is>
      </c>
      <c r="D16460" t="inlineStr">
        <is>
          <t>Store_044</t>
        </is>
      </c>
      <c r="E16460" t="inlineStr">
        <is>
          <t>North</t>
        </is>
      </c>
      <c r="F16460" t="inlineStr">
        <is>
          <t>P0084</t>
        </is>
      </c>
      <c r="G16460" t="inlineStr">
        <is>
          <t>Prod_0084</t>
        </is>
      </c>
      <c r="H16460" t="inlineStr">
        <is>
          <t>Beverages</t>
        </is>
      </c>
      <c r="I16460" t="n">
        <v>3</v>
      </c>
      <c r="J16460" t="n">
        <v>887.71</v>
      </c>
      <c r="K16460" t="n">
        <v>0</v>
      </c>
      <c r="L16460">
        <f>I16460*J16460*(1-K16460)</f>
        <v/>
      </c>
      <c r="M16460">
        <f>VLOOKUP(F16460,Products!A:D,4,FALSE)*I16460</f>
        <v/>
      </c>
      <c r="N16460">
        <f>L16460-M16460</f>
        <v/>
      </c>
    </row>
    <row r="16461">
      <c r="A16461" t="inlineStr">
        <is>
          <t>T1016459</t>
        </is>
      </c>
      <c r="B16461" t="inlineStr">
        <is>
          <t>2023-08-26</t>
        </is>
      </c>
      <c r="C16461" t="inlineStr">
        <is>
          <t>S044</t>
        </is>
      </c>
      <c r="D16461" t="inlineStr">
        <is>
          <t>Store_044</t>
        </is>
      </c>
      <c r="E16461" t="inlineStr">
        <is>
          <t>North</t>
        </is>
      </c>
      <c r="F16461" t="inlineStr">
        <is>
          <t>P0050</t>
        </is>
      </c>
      <c r="G16461" t="inlineStr">
        <is>
          <t>Prod_0050</t>
        </is>
      </c>
      <c r="H16461" t="inlineStr">
        <is>
          <t>Household</t>
        </is>
      </c>
      <c r="I16461" t="n">
        <v>3</v>
      </c>
      <c r="J16461" t="n">
        <v>502.6</v>
      </c>
      <c r="K16461" t="n">
        <v>0</v>
      </c>
      <c r="L16461">
        <f>I16461*J16461*(1-K16461)</f>
        <v/>
      </c>
      <c r="M16461">
        <f>VLOOKUP(F16461,Products!A:D,4,FALSE)*I16461</f>
        <v/>
      </c>
      <c r="N16461">
        <f>L16461-M16461</f>
        <v/>
      </c>
    </row>
    <row r="16462">
      <c r="A16462" t="inlineStr">
        <is>
          <t>T1016460</t>
        </is>
      </c>
      <c r="B16462" t="inlineStr">
        <is>
          <t>2024-01-27</t>
        </is>
      </c>
      <c r="C16462" t="inlineStr">
        <is>
          <t>S027</t>
        </is>
      </c>
      <c r="D16462" t="inlineStr">
        <is>
          <t>Store_027</t>
        </is>
      </c>
      <c r="E16462" t="inlineStr">
        <is>
          <t>South</t>
        </is>
      </c>
      <c r="F16462" t="inlineStr">
        <is>
          <t>P0066</t>
        </is>
      </c>
      <c r="G16462" t="inlineStr">
        <is>
          <t>Prod_0066</t>
        </is>
      </c>
      <c r="H16462" t="inlineStr">
        <is>
          <t>Household</t>
        </is>
      </c>
      <c r="I16462" t="n">
        <v>5</v>
      </c>
      <c r="J16462" t="n">
        <v>410.64</v>
      </c>
      <c r="K16462" t="n">
        <v>0.05</v>
      </c>
      <c r="L16462">
        <f>I16462*J16462*(1-K16462)</f>
        <v/>
      </c>
      <c r="M16462">
        <f>VLOOKUP(F16462,Products!A:D,4,FALSE)*I16462</f>
        <v/>
      </c>
      <c r="N16462">
        <f>L16462-M16462</f>
        <v/>
      </c>
    </row>
    <row r="16463">
      <c r="A16463" t="inlineStr">
        <is>
          <t>T1016461</t>
        </is>
      </c>
      <c r="B16463" t="inlineStr">
        <is>
          <t>2024-12-25</t>
        </is>
      </c>
      <c r="C16463" t="inlineStr">
        <is>
          <t>S022</t>
        </is>
      </c>
      <c r="D16463" t="inlineStr">
        <is>
          <t>Store_022</t>
        </is>
      </c>
      <c r="E16463" t="inlineStr">
        <is>
          <t>East</t>
        </is>
      </c>
      <c r="F16463" t="inlineStr">
        <is>
          <t>P0107</t>
        </is>
      </c>
      <c r="G16463" t="inlineStr">
        <is>
          <t>Prod_0107</t>
        </is>
      </c>
      <c r="H16463" t="inlineStr">
        <is>
          <t>Stationery</t>
        </is>
      </c>
      <c r="I16463" t="n">
        <v>4</v>
      </c>
      <c r="J16463" t="n">
        <v>596.9299999999999</v>
      </c>
      <c r="K16463" t="n">
        <v>0</v>
      </c>
      <c r="L16463">
        <f>I16463*J16463*(1-K16463)</f>
        <v/>
      </c>
      <c r="M16463">
        <f>VLOOKUP(F16463,Products!A:D,4,FALSE)*I16463</f>
        <v/>
      </c>
      <c r="N16463">
        <f>L16463-M16463</f>
        <v/>
      </c>
    </row>
    <row r="16464">
      <c r="A16464" t="inlineStr">
        <is>
          <t>T1016462</t>
        </is>
      </c>
      <c r="B16464" t="inlineStr">
        <is>
          <t>2024-11-06</t>
        </is>
      </c>
      <c r="C16464" t="inlineStr">
        <is>
          <t>S009</t>
        </is>
      </c>
      <c r="D16464" t="inlineStr">
        <is>
          <t>Store_009</t>
        </is>
      </c>
      <c r="E16464" t="inlineStr">
        <is>
          <t>Central</t>
        </is>
      </c>
      <c r="F16464" t="inlineStr">
        <is>
          <t>P0181</t>
        </is>
      </c>
      <c r="G16464" t="inlineStr">
        <is>
          <t>Prod_0181</t>
        </is>
      </c>
      <c r="H16464" t="inlineStr">
        <is>
          <t>Electronics</t>
        </is>
      </c>
      <c r="I16464" t="n">
        <v>2</v>
      </c>
      <c r="J16464" t="n">
        <v>961.66</v>
      </c>
      <c r="K16464" t="n">
        <v>0.15</v>
      </c>
      <c r="L16464">
        <f>I16464*J16464*(1-K16464)</f>
        <v/>
      </c>
      <c r="M16464">
        <f>VLOOKUP(F16464,Products!A:D,4,FALSE)*I16464</f>
        <v/>
      </c>
      <c r="N16464">
        <f>L16464-M16464</f>
        <v/>
      </c>
    </row>
    <row r="16465">
      <c r="A16465" t="inlineStr">
        <is>
          <t>T1016463</t>
        </is>
      </c>
      <c r="B16465" t="inlineStr">
        <is>
          <t>2023-09-15</t>
        </is>
      </c>
      <c r="C16465" t="inlineStr">
        <is>
          <t>S026</t>
        </is>
      </c>
      <c r="D16465" t="inlineStr">
        <is>
          <t>Store_026</t>
        </is>
      </c>
      <c r="E16465" t="inlineStr">
        <is>
          <t>North</t>
        </is>
      </c>
      <c r="F16465" t="inlineStr">
        <is>
          <t>P0051</t>
        </is>
      </c>
      <c r="G16465" t="inlineStr">
        <is>
          <t>Prod_0051</t>
        </is>
      </c>
      <c r="H16465" t="inlineStr">
        <is>
          <t>Clothing</t>
        </is>
      </c>
      <c r="I16465" t="n">
        <v>2</v>
      </c>
      <c r="J16465" t="n">
        <v>90.66</v>
      </c>
      <c r="K16465" t="n">
        <v>0</v>
      </c>
      <c r="L16465">
        <f>I16465*J16465*(1-K16465)</f>
        <v/>
      </c>
      <c r="M16465">
        <f>VLOOKUP(F16465,Products!A:D,4,FALSE)*I16465</f>
        <v/>
      </c>
      <c r="N16465">
        <f>L16465-M16465</f>
        <v/>
      </c>
    </row>
    <row r="16466">
      <c r="A16466" t="inlineStr">
        <is>
          <t>T1016464</t>
        </is>
      </c>
      <c r="B16466" t="inlineStr">
        <is>
          <t>2023-10-20</t>
        </is>
      </c>
      <c r="C16466" t="inlineStr">
        <is>
          <t>S040</t>
        </is>
      </c>
      <c r="D16466" t="inlineStr">
        <is>
          <t>Store_040</t>
        </is>
      </c>
      <c r="E16466" t="inlineStr">
        <is>
          <t>Central</t>
        </is>
      </c>
      <c r="F16466" t="inlineStr">
        <is>
          <t>P0171</t>
        </is>
      </c>
      <c r="G16466" t="inlineStr">
        <is>
          <t>Prod_0171</t>
        </is>
      </c>
      <c r="H16466" t="inlineStr">
        <is>
          <t>Household</t>
        </is>
      </c>
      <c r="I16466" t="n">
        <v>2</v>
      </c>
      <c r="J16466" t="n">
        <v>301.59</v>
      </c>
      <c r="K16466" t="n">
        <v>0.1</v>
      </c>
      <c r="L16466">
        <f>I16466*J16466*(1-K16466)</f>
        <v/>
      </c>
      <c r="M16466">
        <f>VLOOKUP(F16466,Products!A:D,4,FALSE)*I16466</f>
        <v/>
      </c>
      <c r="N16466">
        <f>L16466-M16466</f>
        <v/>
      </c>
    </row>
    <row r="16467">
      <c r="A16467" t="inlineStr">
        <is>
          <t>T1016465</t>
        </is>
      </c>
      <c r="B16467" t="inlineStr">
        <is>
          <t>2023-08-29</t>
        </is>
      </c>
      <c r="C16467" t="inlineStr">
        <is>
          <t>S044</t>
        </is>
      </c>
      <c r="D16467" t="inlineStr">
        <is>
          <t>Store_044</t>
        </is>
      </c>
      <c r="E16467" t="inlineStr">
        <is>
          <t>North</t>
        </is>
      </c>
      <c r="F16467" t="inlineStr">
        <is>
          <t>P0195</t>
        </is>
      </c>
      <c r="G16467" t="inlineStr">
        <is>
          <t>Prod_0195</t>
        </is>
      </c>
      <c r="H16467" t="inlineStr">
        <is>
          <t>Food</t>
        </is>
      </c>
      <c r="I16467" t="n">
        <v>8</v>
      </c>
      <c r="J16467" t="n">
        <v>436</v>
      </c>
      <c r="K16467" t="n">
        <v>0</v>
      </c>
      <c r="L16467">
        <f>I16467*J16467*(1-K16467)</f>
        <v/>
      </c>
      <c r="M16467">
        <f>VLOOKUP(F16467,Products!A:D,4,FALSE)*I16467</f>
        <v/>
      </c>
      <c r="N16467">
        <f>L16467-M16467</f>
        <v/>
      </c>
    </row>
    <row r="16468">
      <c r="A16468" t="inlineStr">
        <is>
          <t>T1016466</t>
        </is>
      </c>
      <c r="B16468" t="inlineStr">
        <is>
          <t>2024-09-23</t>
        </is>
      </c>
      <c r="C16468" t="inlineStr">
        <is>
          <t>S033</t>
        </is>
      </c>
      <c r="D16468" t="inlineStr">
        <is>
          <t>Store_033</t>
        </is>
      </c>
      <c r="E16468" t="inlineStr">
        <is>
          <t>North</t>
        </is>
      </c>
      <c r="F16468" t="inlineStr">
        <is>
          <t>P0014</t>
        </is>
      </c>
      <c r="G16468" t="inlineStr">
        <is>
          <t>Prod_0014</t>
        </is>
      </c>
      <c r="H16468" t="inlineStr">
        <is>
          <t>Clothing</t>
        </is>
      </c>
      <c r="I16468" t="n">
        <v>2</v>
      </c>
      <c r="J16468" t="n">
        <v>322.03</v>
      </c>
      <c r="K16468" t="n">
        <v>0.05</v>
      </c>
      <c r="L16468">
        <f>I16468*J16468*(1-K16468)</f>
        <v/>
      </c>
      <c r="M16468">
        <f>VLOOKUP(F16468,Products!A:D,4,FALSE)*I16468</f>
        <v/>
      </c>
      <c r="N16468">
        <f>L16468-M16468</f>
        <v/>
      </c>
    </row>
    <row r="16469">
      <c r="A16469" t="inlineStr">
        <is>
          <t>T1016467</t>
        </is>
      </c>
      <c r="B16469" t="inlineStr">
        <is>
          <t>2023-05-08</t>
        </is>
      </c>
      <c r="C16469" t="inlineStr">
        <is>
          <t>S003</t>
        </is>
      </c>
      <c r="D16469" t="inlineStr">
        <is>
          <t>Store_003</t>
        </is>
      </c>
      <c r="E16469" t="inlineStr">
        <is>
          <t>North</t>
        </is>
      </c>
      <c r="F16469" t="inlineStr">
        <is>
          <t>P0135</t>
        </is>
      </c>
      <c r="G16469" t="inlineStr">
        <is>
          <t>Prod_0135</t>
        </is>
      </c>
      <c r="H16469" t="inlineStr">
        <is>
          <t>Food</t>
        </is>
      </c>
      <c r="I16469" t="n">
        <v>8</v>
      </c>
      <c r="J16469" t="n">
        <v>100.29</v>
      </c>
      <c r="K16469" t="n">
        <v>0</v>
      </c>
      <c r="L16469">
        <f>I16469*J16469*(1-K16469)</f>
        <v/>
      </c>
      <c r="M16469">
        <f>VLOOKUP(F16469,Products!A:D,4,FALSE)*I16469</f>
        <v/>
      </c>
      <c r="N16469">
        <f>L16469-M16469</f>
        <v/>
      </c>
    </row>
    <row r="16470">
      <c r="A16470" t="inlineStr">
        <is>
          <t>T1016468</t>
        </is>
      </c>
      <c r="B16470" t="inlineStr">
        <is>
          <t>2025-03-17</t>
        </is>
      </c>
      <c r="C16470" t="inlineStr">
        <is>
          <t>S009</t>
        </is>
      </c>
      <c r="D16470" t="inlineStr">
        <is>
          <t>Store_009</t>
        </is>
      </c>
      <c r="E16470" t="inlineStr">
        <is>
          <t>Central</t>
        </is>
      </c>
      <c r="F16470" t="inlineStr">
        <is>
          <t>P0019</t>
        </is>
      </c>
      <c r="G16470" t="inlineStr">
        <is>
          <t>Prod_0019</t>
        </is>
      </c>
      <c r="H16470" t="inlineStr">
        <is>
          <t>Toys</t>
        </is>
      </c>
      <c r="I16470" t="n">
        <v>7</v>
      </c>
      <c r="J16470" t="n">
        <v>584.03</v>
      </c>
      <c r="K16470" t="n">
        <v>0</v>
      </c>
      <c r="L16470">
        <f>I16470*J16470*(1-K16470)</f>
        <v/>
      </c>
      <c r="M16470">
        <f>VLOOKUP(F16470,Products!A:D,4,FALSE)*I16470</f>
        <v/>
      </c>
      <c r="N16470">
        <f>L16470-M16470</f>
        <v/>
      </c>
    </row>
    <row r="16471">
      <c r="A16471" t="inlineStr">
        <is>
          <t>T1016469</t>
        </is>
      </c>
      <c r="B16471" t="inlineStr">
        <is>
          <t>2024-09-12</t>
        </is>
      </c>
      <c r="C16471" t="inlineStr">
        <is>
          <t>S012</t>
        </is>
      </c>
      <c r="D16471" t="inlineStr">
        <is>
          <t>Store_012</t>
        </is>
      </c>
      <c r="E16471" t="inlineStr">
        <is>
          <t>South</t>
        </is>
      </c>
      <c r="F16471" t="inlineStr">
        <is>
          <t>P0069</t>
        </is>
      </c>
      <c r="G16471" t="inlineStr">
        <is>
          <t>Prod_0069</t>
        </is>
      </c>
      <c r="H16471" t="inlineStr">
        <is>
          <t>Household</t>
        </is>
      </c>
      <c r="I16471" t="n">
        <v>3</v>
      </c>
      <c r="J16471" t="n">
        <v>393.78</v>
      </c>
      <c r="K16471" t="n">
        <v>0.2</v>
      </c>
      <c r="L16471">
        <f>I16471*J16471*(1-K16471)</f>
        <v/>
      </c>
      <c r="M16471">
        <f>VLOOKUP(F16471,Products!A:D,4,FALSE)*I16471</f>
        <v/>
      </c>
      <c r="N16471">
        <f>L16471-M16471</f>
        <v/>
      </c>
    </row>
    <row r="16472">
      <c r="A16472" t="inlineStr">
        <is>
          <t>T1016470</t>
        </is>
      </c>
      <c r="B16472" t="inlineStr">
        <is>
          <t>2023-08-23</t>
        </is>
      </c>
      <c r="C16472" t="inlineStr">
        <is>
          <t>S031</t>
        </is>
      </c>
      <c r="D16472" t="inlineStr">
        <is>
          <t>Store_031</t>
        </is>
      </c>
      <c r="E16472" t="inlineStr">
        <is>
          <t>Central</t>
        </is>
      </c>
      <c r="F16472" t="inlineStr">
        <is>
          <t>P0187</t>
        </is>
      </c>
      <c r="G16472" t="inlineStr">
        <is>
          <t>Prod_0187</t>
        </is>
      </c>
      <c r="H16472" t="inlineStr">
        <is>
          <t>Food</t>
        </is>
      </c>
      <c r="I16472" t="n">
        <v>7</v>
      </c>
      <c r="J16472" t="n">
        <v>910.51</v>
      </c>
      <c r="K16472" t="n">
        <v>0</v>
      </c>
      <c r="L16472">
        <f>I16472*J16472*(1-K16472)</f>
        <v/>
      </c>
      <c r="M16472">
        <f>VLOOKUP(F16472,Products!A:D,4,FALSE)*I16472</f>
        <v/>
      </c>
      <c r="N16472">
        <f>L16472-M16472</f>
        <v/>
      </c>
    </row>
    <row r="16473">
      <c r="A16473" t="inlineStr">
        <is>
          <t>T1016471</t>
        </is>
      </c>
      <c r="B16473" t="inlineStr">
        <is>
          <t>2023-01-11</t>
        </is>
      </c>
      <c r="C16473" t="inlineStr">
        <is>
          <t>S038</t>
        </is>
      </c>
      <c r="D16473" t="inlineStr">
        <is>
          <t>Store_038</t>
        </is>
      </c>
      <c r="E16473" t="inlineStr">
        <is>
          <t>East</t>
        </is>
      </c>
      <c r="F16473" t="inlineStr">
        <is>
          <t>P0029</t>
        </is>
      </c>
      <c r="G16473" t="inlineStr">
        <is>
          <t>Prod_0029</t>
        </is>
      </c>
      <c r="H16473" t="inlineStr">
        <is>
          <t>Clothing</t>
        </is>
      </c>
      <c r="I16473" t="n">
        <v>3</v>
      </c>
      <c r="J16473" t="n">
        <v>574.38</v>
      </c>
      <c r="K16473" t="n">
        <v>0</v>
      </c>
      <c r="L16473">
        <f>I16473*J16473*(1-K16473)</f>
        <v/>
      </c>
      <c r="M16473">
        <f>VLOOKUP(F16473,Products!A:D,4,FALSE)*I16473</f>
        <v/>
      </c>
      <c r="N16473">
        <f>L16473-M16473</f>
        <v/>
      </c>
    </row>
    <row r="16474">
      <c r="A16474" t="inlineStr">
        <is>
          <t>T1016472</t>
        </is>
      </c>
      <c r="B16474" t="inlineStr">
        <is>
          <t>2025-06-23</t>
        </is>
      </c>
      <c r="C16474" t="inlineStr">
        <is>
          <t>S034</t>
        </is>
      </c>
      <c r="D16474" t="inlineStr">
        <is>
          <t>Store_034</t>
        </is>
      </c>
      <c r="E16474" t="inlineStr">
        <is>
          <t>Central</t>
        </is>
      </c>
      <c r="F16474" t="inlineStr">
        <is>
          <t>P0004</t>
        </is>
      </c>
      <c r="G16474" t="inlineStr">
        <is>
          <t>Prod_0004</t>
        </is>
      </c>
      <c r="H16474" t="inlineStr">
        <is>
          <t>Household</t>
        </is>
      </c>
      <c r="I16474" t="n">
        <v>7</v>
      </c>
      <c r="J16474" t="n">
        <v>419.83</v>
      </c>
      <c r="K16474" t="n">
        <v>0</v>
      </c>
      <c r="L16474">
        <f>I16474*J16474*(1-K16474)</f>
        <v/>
      </c>
      <c r="M16474">
        <f>VLOOKUP(F16474,Products!A:D,4,FALSE)*I16474</f>
        <v/>
      </c>
      <c r="N16474">
        <f>L16474-M16474</f>
        <v/>
      </c>
    </row>
    <row r="16475">
      <c r="A16475" t="inlineStr">
        <is>
          <t>T1016473</t>
        </is>
      </c>
      <c r="B16475" t="inlineStr">
        <is>
          <t>2025-09-01</t>
        </is>
      </c>
      <c r="C16475" t="inlineStr">
        <is>
          <t>S038</t>
        </is>
      </c>
      <c r="D16475" t="inlineStr">
        <is>
          <t>Store_038</t>
        </is>
      </c>
      <c r="E16475" t="inlineStr">
        <is>
          <t>East</t>
        </is>
      </c>
      <c r="F16475" t="inlineStr">
        <is>
          <t>P0184</t>
        </is>
      </c>
      <c r="G16475" t="inlineStr">
        <is>
          <t>Prod_0184</t>
        </is>
      </c>
      <c r="H16475" t="inlineStr">
        <is>
          <t>Beverages</t>
        </is>
      </c>
      <c r="I16475" t="n">
        <v>2</v>
      </c>
      <c r="J16475" t="n">
        <v>558.14</v>
      </c>
      <c r="K16475" t="n">
        <v>0</v>
      </c>
      <c r="L16475">
        <f>I16475*J16475*(1-K16475)</f>
        <v/>
      </c>
      <c r="M16475">
        <f>VLOOKUP(F16475,Products!A:D,4,FALSE)*I16475</f>
        <v/>
      </c>
      <c r="N16475">
        <f>L16475-M16475</f>
        <v/>
      </c>
    </row>
    <row r="16476">
      <c r="A16476" t="inlineStr">
        <is>
          <t>T1016474</t>
        </is>
      </c>
      <c r="B16476" t="inlineStr">
        <is>
          <t>2025-04-21</t>
        </is>
      </c>
      <c r="C16476" t="inlineStr">
        <is>
          <t>S018</t>
        </is>
      </c>
      <c r="D16476" t="inlineStr">
        <is>
          <t>Store_018</t>
        </is>
      </c>
      <c r="E16476" t="inlineStr">
        <is>
          <t>South</t>
        </is>
      </c>
      <c r="F16476" t="inlineStr">
        <is>
          <t>P0013</t>
        </is>
      </c>
      <c r="G16476" t="inlineStr">
        <is>
          <t>Prod_0013</t>
        </is>
      </c>
      <c r="H16476" t="inlineStr">
        <is>
          <t>Clothing</t>
        </is>
      </c>
      <c r="I16476" t="n">
        <v>4</v>
      </c>
      <c r="J16476" t="n">
        <v>66.38</v>
      </c>
      <c r="K16476" t="n">
        <v>0.1</v>
      </c>
      <c r="L16476">
        <f>I16476*J16476*(1-K16476)</f>
        <v/>
      </c>
      <c r="M16476">
        <f>VLOOKUP(F16476,Products!A:D,4,FALSE)*I16476</f>
        <v/>
      </c>
      <c r="N16476">
        <f>L16476-M16476</f>
        <v/>
      </c>
    </row>
    <row r="16477">
      <c r="A16477" t="inlineStr">
        <is>
          <t>T1016475</t>
        </is>
      </c>
      <c r="B16477" t="inlineStr">
        <is>
          <t>2025-01-06</t>
        </is>
      </c>
      <c r="C16477" t="inlineStr">
        <is>
          <t>S042</t>
        </is>
      </c>
      <c r="D16477" t="inlineStr">
        <is>
          <t>Store_042</t>
        </is>
      </c>
      <c r="E16477" t="inlineStr">
        <is>
          <t>Central</t>
        </is>
      </c>
      <c r="F16477" t="inlineStr">
        <is>
          <t>P0133</t>
        </is>
      </c>
      <c r="G16477" t="inlineStr">
        <is>
          <t>Prod_0133</t>
        </is>
      </c>
      <c r="H16477" t="inlineStr">
        <is>
          <t>Stationery</t>
        </is>
      </c>
      <c r="I16477" t="n">
        <v>2</v>
      </c>
      <c r="J16477" t="n">
        <v>487.55</v>
      </c>
      <c r="K16477" t="n">
        <v>0</v>
      </c>
      <c r="L16477">
        <f>I16477*J16477*(1-K16477)</f>
        <v/>
      </c>
      <c r="M16477">
        <f>VLOOKUP(F16477,Products!A:D,4,FALSE)*I16477</f>
        <v/>
      </c>
      <c r="N16477">
        <f>L16477-M16477</f>
        <v/>
      </c>
    </row>
    <row r="16478">
      <c r="A16478" t="inlineStr">
        <is>
          <t>T1016476</t>
        </is>
      </c>
      <c r="B16478" t="inlineStr">
        <is>
          <t>2025-09-07</t>
        </is>
      </c>
      <c r="C16478" t="inlineStr">
        <is>
          <t>S036</t>
        </is>
      </c>
      <c r="D16478" t="inlineStr">
        <is>
          <t>Store_036</t>
        </is>
      </c>
      <c r="E16478" t="inlineStr">
        <is>
          <t>Central</t>
        </is>
      </c>
      <c r="F16478" t="inlineStr">
        <is>
          <t>P0132</t>
        </is>
      </c>
      <c r="G16478" t="inlineStr">
        <is>
          <t>Prod_0132</t>
        </is>
      </c>
      <c r="H16478" t="inlineStr">
        <is>
          <t>Food</t>
        </is>
      </c>
      <c r="I16478" t="n">
        <v>2</v>
      </c>
      <c r="J16478" t="n">
        <v>144.14</v>
      </c>
      <c r="K16478" t="n">
        <v>0.1</v>
      </c>
      <c r="L16478">
        <f>I16478*J16478*(1-K16478)</f>
        <v/>
      </c>
      <c r="M16478">
        <f>VLOOKUP(F16478,Products!A:D,4,FALSE)*I16478</f>
        <v/>
      </c>
      <c r="N16478">
        <f>L16478-M16478</f>
        <v/>
      </c>
    </row>
    <row r="16479">
      <c r="A16479" t="inlineStr">
        <is>
          <t>T1016477</t>
        </is>
      </c>
      <c r="B16479" t="inlineStr">
        <is>
          <t>2025-09-20</t>
        </is>
      </c>
      <c r="C16479" t="inlineStr">
        <is>
          <t>S011</t>
        </is>
      </c>
      <c r="D16479" t="inlineStr">
        <is>
          <t>Store_011</t>
        </is>
      </c>
      <c r="E16479" t="inlineStr">
        <is>
          <t>South</t>
        </is>
      </c>
      <c r="F16479" t="inlineStr">
        <is>
          <t>P0008</t>
        </is>
      </c>
      <c r="G16479" t="inlineStr">
        <is>
          <t>Prod_0008</t>
        </is>
      </c>
      <c r="H16479" t="inlineStr">
        <is>
          <t>Electronics</t>
        </is>
      </c>
      <c r="I16479" t="n">
        <v>6</v>
      </c>
      <c r="J16479" t="n">
        <v>418.43</v>
      </c>
      <c r="K16479" t="n">
        <v>0.05</v>
      </c>
      <c r="L16479">
        <f>I16479*J16479*(1-K16479)</f>
        <v/>
      </c>
      <c r="M16479">
        <f>VLOOKUP(F16479,Products!A:D,4,FALSE)*I16479</f>
        <v/>
      </c>
      <c r="N16479">
        <f>L16479-M16479</f>
        <v/>
      </c>
    </row>
    <row r="16480">
      <c r="A16480" t="inlineStr">
        <is>
          <t>T1016478</t>
        </is>
      </c>
      <c r="B16480" t="inlineStr">
        <is>
          <t>2025-01-31</t>
        </is>
      </c>
      <c r="C16480" t="inlineStr">
        <is>
          <t>S017</t>
        </is>
      </c>
      <c r="D16480" t="inlineStr">
        <is>
          <t>Store_017</t>
        </is>
      </c>
      <c r="E16480" t="inlineStr">
        <is>
          <t>South</t>
        </is>
      </c>
      <c r="F16480" t="inlineStr">
        <is>
          <t>P0193</t>
        </is>
      </c>
      <c r="G16480" t="inlineStr">
        <is>
          <t>Prod_0193</t>
        </is>
      </c>
      <c r="H16480" t="inlineStr">
        <is>
          <t>Food</t>
        </is>
      </c>
      <c r="I16480" t="n">
        <v>1</v>
      </c>
      <c r="J16480" t="n">
        <v>661.37</v>
      </c>
      <c r="K16480" t="n">
        <v>0</v>
      </c>
      <c r="L16480">
        <f>I16480*J16480*(1-K16480)</f>
        <v/>
      </c>
      <c r="M16480">
        <f>VLOOKUP(F16480,Products!A:D,4,FALSE)*I16480</f>
        <v/>
      </c>
      <c r="N16480">
        <f>L16480-M16480</f>
        <v/>
      </c>
    </row>
    <row r="16481">
      <c r="A16481" t="inlineStr">
        <is>
          <t>T1016479</t>
        </is>
      </c>
      <c r="B16481" t="inlineStr">
        <is>
          <t>2023-06-11</t>
        </is>
      </c>
      <c r="C16481" t="inlineStr">
        <is>
          <t>S009</t>
        </is>
      </c>
      <c r="D16481" t="inlineStr">
        <is>
          <t>Store_009</t>
        </is>
      </c>
      <c r="E16481" t="inlineStr">
        <is>
          <t>Central</t>
        </is>
      </c>
      <c r="F16481" t="inlineStr">
        <is>
          <t>P0131</t>
        </is>
      </c>
      <c r="G16481" t="inlineStr">
        <is>
          <t>Prod_0131</t>
        </is>
      </c>
      <c r="H16481" t="inlineStr">
        <is>
          <t>Beverages</t>
        </is>
      </c>
      <c r="I16481" t="n">
        <v>5</v>
      </c>
      <c r="J16481" t="n">
        <v>328.52</v>
      </c>
      <c r="K16481" t="n">
        <v>0.15</v>
      </c>
      <c r="L16481">
        <f>I16481*J16481*(1-K16481)</f>
        <v/>
      </c>
      <c r="M16481">
        <f>VLOOKUP(F16481,Products!A:D,4,FALSE)*I16481</f>
        <v/>
      </c>
      <c r="N16481">
        <f>L16481-M16481</f>
        <v/>
      </c>
    </row>
    <row r="16482">
      <c r="A16482" t="inlineStr">
        <is>
          <t>T1016480</t>
        </is>
      </c>
      <c r="B16482" t="inlineStr">
        <is>
          <t>2023-11-27</t>
        </is>
      </c>
      <c r="C16482" t="inlineStr">
        <is>
          <t>S015</t>
        </is>
      </c>
      <c r="D16482" t="inlineStr">
        <is>
          <t>Store_015</t>
        </is>
      </c>
      <c r="E16482" t="inlineStr">
        <is>
          <t>North</t>
        </is>
      </c>
      <c r="F16482" t="inlineStr">
        <is>
          <t>P0037</t>
        </is>
      </c>
      <c r="G16482" t="inlineStr">
        <is>
          <t>Prod_0037</t>
        </is>
      </c>
      <c r="H16482" t="inlineStr">
        <is>
          <t>Stationery</t>
        </is>
      </c>
      <c r="I16482" t="n">
        <v>8</v>
      </c>
      <c r="J16482" t="n">
        <v>354.3</v>
      </c>
      <c r="K16482" t="n">
        <v>0</v>
      </c>
      <c r="L16482">
        <f>I16482*J16482*(1-K16482)</f>
        <v/>
      </c>
      <c r="M16482">
        <f>VLOOKUP(F16482,Products!A:D,4,FALSE)*I16482</f>
        <v/>
      </c>
      <c r="N16482">
        <f>L16482-M16482</f>
        <v/>
      </c>
    </row>
    <row r="16483">
      <c r="A16483" t="inlineStr">
        <is>
          <t>T1016481</t>
        </is>
      </c>
      <c r="B16483" t="inlineStr">
        <is>
          <t>2024-04-10</t>
        </is>
      </c>
      <c r="C16483" t="inlineStr">
        <is>
          <t>S013</t>
        </is>
      </c>
      <c r="D16483" t="inlineStr">
        <is>
          <t>Store_013</t>
        </is>
      </c>
      <c r="E16483" t="inlineStr">
        <is>
          <t>North</t>
        </is>
      </c>
      <c r="F16483" t="inlineStr">
        <is>
          <t>P0194</t>
        </is>
      </c>
      <c r="G16483" t="inlineStr">
        <is>
          <t>Prod_0194</t>
        </is>
      </c>
      <c r="H16483" t="inlineStr">
        <is>
          <t>Food</t>
        </is>
      </c>
      <c r="I16483" t="n">
        <v>8</v>
      </c>
      <c r="J16483" t="n">
        <v>617.8099999999999</v>
      </c>
      <c r="K16483" t="n">
        <v>0.2</v>
      </c>
      <c r="L16483">
        <f>I16483*J16483*(1-K16483)</f>
        <v/>
      </c>
      <c r="M16483">
        <f>VLOOKUP(F16483,Products!A:D,4,FALSE)*I16483</f>
        <v/>
      </c>
      <c r="N16483">
        <f>L16483-M16483</f>
        <v/>
      </c>
    </row>
    <row r="16484">
      <c r="A16484" t="inlineStr">
        <is>
          <t>T1016482</t>
        </is>
      </c>
      <c r="B16484" t="inlineStr">
        <is>
          <t>2024-03-16</t>
        </is>
      </c>
      <c r="C16484" t="inlineStr">
        <is>
          <t>S030</t>
        </is>
      </c>
      <c r="D16484" t="inlineStr">
        <is>
          <t>Store_030</t>
        </is>
      </c>
      <c r="E16484" t="inlineStr">
        <is>
          <t>North</t>
        </is>
      </c>
      <c r="F16484" t="inlineStr">
        <is>
          <t>P0083</t>
        </is>
      </c>
      <c r="G16484" t="inlineStr">
        <is>
          <t>Prod_0083</t>
        </is>
      </c>
      <c r="H16484" t="inlineStr">
        <is>
          <t>Clothing</t>
        </is>
      </c>
      <c r="I16484" t="n">
        <v>5</v>
      </c>
      <c r="J16484" t="n">
        <v>551.55</v>
      </c>
      <c r="K16484" t="n">
        <v>0</v>
      </c>
      <c r="L16484">
        <f>I16484*J16484*(1-K16484)</f>
        <v/>
      </c>
      <c r="M16484">
        <f>VLOOKUP(F16484,Products!A:D,4,FALSE)*I16484</f>
        <v/>
      </c>
      <c r="N16484">
        <f>L16484-M16484</f>
        <v/>
      </c>
    </row>
    <row r="16485">
      <c r="A16485" t="inlineStr">
        <is>
          <t>T1016483</t>
        </is>
      </c>
      <c r="B16485" t="inlineStr">
        <is>
          <t>2025-08-02</t>
        </is>
      </c>
      <c r="C16485" t="inlineStr">
        <is>
          <t>S039</t>
        </is>
      </c>
      <c r="D16485" t="inlineStr">
        <is>
          <t>Store_039</t>
        </is>
      </c>
      <c r="E16485" t="inlineStr">
        <is>
          <t>North</t>
        </is>
      </c>
      <c r="F16485" t="inlineStr">
        <is>
          <t>P0132</t>
        </is>
      </c>
      <c r="G16485" t="inlineStr">
        <is>
          <t>Prod_0132</t>
        </is>
      </c>
      <c r="H16485" t="inlineStr">
        <is>
          <t>Food</t>
        </is>
      </c>
      <c r="I16485" t="n">
        <v>5</v>
      </c>
      <c r="J16485" t="n">
        <v>131.03</v>
      </c>
      <c r="K16485" t="n">
        <v>0.05</v>
      </c>
      <c r="L16485">
        <f>I16485*J16485*(1-K16485)</f>
        <v/>
      </c>
      <c r="M16485">
        <f>VLOOKUP(F16485,Products!A:D,4,FALSE)*I16485</f>
        <v/>
      </c>
      <c r="N16485">
        <f>L16485-M16485</f>
        <v/>
      </c>
    </row>
    <row r="16486">
      <c r="A16486" t="inlineStr">
        <is>
          <t>T1016484</t>
        </is>
      </c>
      <c r="B16486" t="inlineStr">
        <is>
          <t>2024-01-28</t>
        </is>
      </c>
      <c r="C16486" t="inlineStr">
        <is>
          <t>S050</t>
        </is>
      </c>
      <c r="D16486" t="inlineStr">
        <is>
          <t>Store_050</t>
        </is>
      </c>
      <c r="E16486" t="inlineStr">
        <is>
          <t>South</t>
        </is>
      </c>
      <c r="F16486" t="inlineStr">
        <is>
          <t>P0060</t>
        </is>
      </c>
      <c r="G16486" t="inlineStr">
        <is>
          <t>Prod_0060</t>
        </is>
      </c>
      <c r="H16486" t="inlineStr">
        <is>
          <t>Toys</t>
        </is>
      </c>
      <c r="I16486" t="n">
        <v>6</v>
      </c>
      <c r="J16486" t="n">
        <v>95.59999999999999</v>
      </c>
      <c r="K16486" t="n">
        <v>0</v>
      </c>
      <c r="L16486">
        <f>I16486*J16486*(1-K16486)</f>
        <v/>
      </c>
      <c r="M16486">
        <f>VLOOKUP(F16486,Products!A:D,4,FALSE)*I16486</f>
        <v/>
      </c>
      <c r="N16486">
        <f>L16486-M16486</f>
        <v/>
      </c>
    </row>
    <row r="16487">
      <c r="A16487" t="inlineStr">
        <is>
          <t>T1016485</t>
        </is>
      </c>
      <c r="B16487" t="inlineStr">
        <is>
          <t>2023-07-15</t>
        </is>
      </c>
      <c r="C16487" t="inlineStr">
        <is>
          <t>S018</t>
        </is>
      </c>
      <c r="D16487" t="inlineStr">
        <is>
          <t>Store_018</t>
        </is>
      </c>
      <c r="E16487" t="inlineStr">
        <is>
          <t>South</t>
        </is>
      </c>
      <c r="F16487" t="inlineStr">
        <is>
          <t>P0082</t>
        </is>
      </c>
      <c r="G16487" t="inlineStr">
        <is>
          <t>Prod_0082</t>
        </is>
      </c>
      <c r="H16487" t="inlineStr">
        <is>
          <t>Food</t>
        </is>
      </c>
      <c r="I16487" t="n">
        <v>2</v>
      </c>
      <c r="J16487" t="n">
        <v>527.86</v>
      </c>
      <c r="K16487" t="n">
        <v>0.1</v>
      </c>
      <c r="L16487">
        <f>I16487*J16487*(1-K16487)</f>
        <v/>
      </c>
      <c r="M16487">
        <f>VLOOKUP(F16487,Products!A:D,4,FALSE)*I16487</f>
        <v/>
      </c>
      <c r="N16487">
        <f>L16487-M16487</f>
        <v/>
      </c>
    </row>
    <row r="16488">
      <c r="A16488" t="inlineStr">
        <is>
          <t>T1016486</t>
        </is>
      </c>
      <c r="B16488" t="inlineStr">
        <is>
          <t>2025-06-09</t>
        </is>
      </c>
      <c r="C16488" t="inlineStr">
        <is>
          <t>S014</t>
        </is>
      </c>
      <c r="D16488" t="inlineStr">
        <is>
          <t>Store_014</t>
        </is>
      </c>
      <c r="E16488" t="inlineStr">
        <is>
          <t>West</t>
        </is>
      </c>
      <c r="F16488" t="inlineStr">
        <is>
          <t>P0034</t>
        </is>
      </c>
      <c r="G16488" t="inlineStr">
        <is>
          <t>Prod_0034</t>
        </is>
      </c>
      <c r="H16488" t="inlineStr">
        <is>
          <t>Toys</t>
        </is>
      </c>
      <c r="I16488" t="n">
        <v>7</v>
      </c>
      <c r="J16488" t="n">
        <v>532.85</v>
      </c>
      <c r="K16488" t="n">
        <v>0.1</v>
      </c>
      <c r="L16488">
        <f>I16488*J16488*(1-K16488)</f>
        <v/>
      </c>
      <c r="M16488">
        <f>VLOOKUP(F16488,Products!A:D,4,FALSE)*I16488</f>
        <v/>
      </c>
      <c r="N16488">
        <f>L16488-M16488</f>
        <v/>
      </c>
    </row>
    <row r="16489">
      <c r="A16489" t="inlineStr">
        <is>
          <t>T1016487</t>
        </is>
      </c>
      <c r="B16489" t="inlineStr">
        <is>
          <t>2023-09-19</t>
        </is>
      </c>
      <c r="C16489" t="inlineStr">
        <is>
          <t>S011</t>
        </is>
      </c>
      <c r="D16489" t="inlineStr">
        <is>
          <t>Store_011</t>
        </is>
      </c>
      <c r="E16489" t="inlineStr">
        <is>
          <t>South</t>
        </is>
      </c>
      <c r="F16489" t="inlineStr">
        <is>
          <t>P0048</t>
        </is>
      </c>
      <c r="G16489" t="inlineStr">
        <is>
          <t>Prod_0048</t>
        </is>
      </c>
      <c r="H16489" t="inlineStr">
        <is>
          <t>Toys</t>
        </is>
      </c>
      <c r="I16489" t="n">
        <v>3</v>
      </c>
      <c r="J16489" t="n">
        <v>298.42</v>
      </c>
      <c r="K16489" t="n">
        <v>0</v>
      </c>
      <c r="L16489">
        <f>I16489*J16489*(1-K16489)</f>
        <v/>
      </c>
      <c r="M16489">
        <f>VLOOKUP(F16489,Products!A:D,4,FALSE)*I16489</f>
        <v/>
      </c>
      <c r="N16489">
        <f>L16489-M16489</f>
        <v/>
      </c>
    </row>
    <row r="16490">
      <c r="A16490" t="inlineStr">
        <is>
          <t>T1016488</t>
        </is>
      </c>
      <c r="B16490" t="inlineStr">
        <is>
          <t>2023-12-18</t>
        </is>
      </c>
      <c r="C16490" t="inlineStr">
        <is>
          <t>S041</t>
        </is>
      </c>
      <c r="D16490" t="inlineStr">
        <is>
          <t>Store_041</t>
        </is>
      </c>
      <c r="E16490" t="inlineStr">
        <is>
          <t>East</t>
        </is>
      </c>
      <c r="F16490" t="inlineStr">
        <is>
          <t>P0096</t>
        </is>
      </c>
      <c r="G16490" t="inlineStr">
        <is>
          <t>Prod_0096</t>
        </is>
      </c>
      <c r="H16490" t="inlineStr">
        <is>
          <t>Beverages</t>
        </is>
      </c>
      <c r="I16490" t="n">
        <v>3</v>
      </c>
      <c r="J16490" t="n">
        <v>425.68</v>
      </c>
      <c r="K16490" t="n">
        <v>0.1</v>
      </c>
      <c r="L16490">
        <f>I16490*J16490*(1-K16490)</f>
        <v/>
      </c>
      <c r="M16490">
        <f>VLOOKUP(F16490,Products!A:D,4,FALSE)*I16490</f>
        <v/>
      </c>
      <c r="N16490">
        <f>L16490-M16490</f>
        <v/>
      </c>
    </row>
    <row r="16491">
      <c r="A16491" t="inlineStr">
        <is>
          <t>T1016489</t>
        </is>
      </c>
      <c r="B16491" t="inlineStr">
        <is>
          <t>2025-01-23</t>
        </is>
      </c>
      <c r="C16491" t="inlineStr">
        <is>
          <t>S026</t>
        </is>
      </c>
      <c r="D16491" t="inlineStr">
        <is>
          <t>Store_026</t>
        </is>
      </c>
      <c r="E16491" t="inlineStr">
        <is>
          <t>North</t>
        </is>
      </c>
      <c r="F16491" t="inlineStr">
        <is>
          <t>P0056</t>
        </is>
      </c>
      <c r="G16491" t="inlineStr">
        <is>
          <t>Prod_0056</t>
        </is>
      </c>
      <c r="H16491" t="inlineStr">
        <is>
          <t>Household</t>
        </is>
      </c>
      <c r="I16491" t="n">
        <v>4</v>
      </c>
      <c r="J16491" t="n">
        <v>258.28</v>
      </c>
      <c r="K16491" t="n">
        <v>0.05</v>
      </c>
      <c r="L16491">
        <f>I16491*J16491*(1-K16491)</f>
        <v/>
      </c>
      <c r="M16491">
        <f>VLOOKUP(F16491,Products!A:D,4,FALSE)*I16491</f>
        <v/>
      </c>
      <c r="N16491">
        <f>L16491-M16491</f>
        <v/>
      </c>
    </row>
    <row r="16492">
      <c r="A16492" t="inlineStr">
        <is>
          <t>T1016490</t>
        </is>
      </c>
      <c r="B16492" t="inlineStr">
        <is>
          <t>2025-05-16</t>
        </is>
      </c>
      <c r="C16492" t="inlineStr">
        <is>
          <t>S008</t>
        </is>
      </c>
      <c r="D16492" t="inlineStr">
        <is>
          <t>Store_008</t>
        </is>
      </c>
      <c r="E16492" t="inlineStr">
        <is>
          <t>East</t>
        </is>
      </c>
      <c r="F16492" t="inlineStr">
        <is>
          <t>P0162</t>
        </is>
      </c>
      <c r="G16492" t="inlineStr">
        <is>
          <t>Prod_0162</t>
        </is>
      </c>
      <c r="H16492" t="inlineStr">
        <is>
          <t>Food</t>
        </is>
      </c>
      <c r="I16492" t="n">
        <v>2</v>
      </c>
      <c r="J16492" t="n">
        <v>549.4299999999999</v>
      </c>
      <c r="K16492" t="n">
        <v>0</v>
      </c>
      <c r="L16492">
        <f>I16492*J16492*(1-K16492)</f>
        <v/>
      </c>
      <c r="M16492">
        <f>VLOOKUP(F16492,Products!A:D,4,FALSE)*I16492</f>
        <v/>
      </c>
      <c r="N16492">
        <f>L16492-M16492</f>
        <v/>
      </c>
    </row>
    <row r="16493">
      <c r="A16493" t="inlineStr">
        <is>
          <t>T1016491</t>
        </is>
      </c>
      <c r="B16493" t="inlineStr">
        <is>
          <t>2023-01-18</t>
        </is>
      </c>
      <c r="C16493" t="inlineStr">
        <is>
          <t>S013</t>
        </is>
      </c>
      <c r="D16493" t="inlineStr">
        <is>
          <t>Store_013</t>
        </is>
      </c>
      <c r="E16493" t="inlineStr">
        <is>
          <t>North</t>
        </is>
      </c>
      <c r="F16493" t="inlineStr">
        <is>
          <t>P0106</t>
        </is>
      </c>
      <c r="G16493" t="inlineStr">
        <is>
          <t>Prod_0106</t>
        </is>
      </c>
      <c r="H16493" t="inlineStr">
        <is>
          <t>Electronics</t>
        </is>
      </c>
      <c r="I16493" t="n">
        <v>3</v>
      </c>
      <c r="J16493" t="n">
        <v>979.13</v>
      </c>
      <c r="K16493" t="n">
        <v>0.05</v>
      </c>
      <c r="L16493">
        <f>I16493*J16493*(1-K16493)</f>
        <v/>
      </c>
      <c r="M16493">
        <f>VLOOKUP(F16493,Products!A:D,4,FALSE)*I16493</f>
        <v/>
      </c>
      <c r="N16493">
        <f>L16493-M16493</f>
        <v/>
      </c>
    </row>
    <row r="16494">
      <c r="A16494" t="inlineStr">
        <is>
          <t>T1016492</t>
        </is>
      </c>
      <c r="B16494" t="inlineStr">
        <is>
          <t>2023-02-24</t>
        </is>
      </c>
      <c r="C16494" t="inlineStr">
        <is>
          <t>S008</t>
        </is>
      </c>
      <c r="D16494" t="inlineStr">
        <is>
          <t>Store_008</t>
        </is>
      </c>
      <c r="E16494" t="inlineStr">
        <is>
          <t>East</t>
        </is>
      </c>
      <c r="F16494" t="inlineStr">
        <is>
          <t>P0136</t>
        </is>
      </c>
      <c r="G16494" t="inlineStr">
        <is>
          <t>Prod_0136</t>
        </is>
      </c>
      <c r="H16494" t="inlineStr">
        <is>
          <t>Beverages</t>
        </is>
      </c>
      <c r="I16494" t="n">
        <v>8</v>
      </c>
      <c r="J16494" t="n">
        <v>222.61</v>
      </c>
      <c r="K16494" t="n">
        <v>0.15</v>
      </c>
      <c r="L16494">
        <f>I16494*J16494*(1-K16494)</f>
        <v/>
      </c>
      <c r="M16494">
        <f>VLOOKUP(F16494,Products!A:D,4,FALSE)*I16494</f>
        <v/>
      </c>
      <c r="N16494">
        <f>L16494-M16494</f>
        <v/>
      </c>
    </row>
    <row r="16495">
      <c r="A16495" t="inlineStr">
        <is>
          <t>T1016493</t>
        </is>
      </c>
      <c r="B16495" t="inlineStr">
        <is>
          <t>2024-02-17</t>
        </is>
      </c>
      <c r="C16495" t="inlineStr">
        <is>
          <t>S038</t>
        </is>
      </c>
      <c r="D16495" t="inlineStr">
        <is>
          <t>Store_038</t>
        </is>
      </c>
      <c r="E16495" t="inlineStr">
        <is>
          <t>East</t>
        </is>
      </c>
      <c r="F16495" t="inlineStr">
        <is>
          <t>P0006</t>
        </is>
      </c>
      <c r="G16495" t="inlineStr">
        <is>
          <t>Prod_0006</t>
        </is>
      </c>
      <c r="H16495" t="inlineStr">
        <is>
          <t>Food</t>
        </is>
      </c>
      <c r="I16495" t="n">
        <v>9</v>
      </c>
      <c r="J16495" t="n">
        <v>754.98</v>
      </c>
      <c r="K16495" t="n">
        <v>0</v>
      </c>
      <c r="L16495">
        <f>I16495*J16495*(1-K16495)</f>
        <v/>
      </c>
      <c r="M16495">
        <f>VLOOKUP(F16495,Products!A:D,4,FALSE)*I16495</f>
        <v/>
      </c>
      <c r="N16495">
        <f>L16495-M16495</f>
        <v/>
      </c>
    </row>
    <row r="16496">
      <c r="A16496" t="inlineStr">
        <is>
          <t>T1016494</t>
        </is>
      </c>
      <c r="B16496" t="inlineStr">
        <is>
          <t>2024-02-03</t>
        </is>
      </c>
      <c r="C16496" t="inlineStr">
        <is>
          <t>S026</t>
        </is>
      </c>
      <c r="D16496" t="inlineStr">
        <is>
          <t>Store_026</t>
        </is>
      </c>
      <c r="E16496" t="inlineStr">
        <is>
          <t>North</t>
        </is>
      </c>
      <c r="F16496" t="inlineStr">
        <is>
          <t>P0183</t>
        </is>
      </c>
      <c r="G16496" t="inlineStr">
        <is>
          <t>Prod_0183</t>
        </is>
      </c>
      <c r="H16496" t="inlineStr">
        <is>
          <t>Stationery</t>
        </is>
      </c>
      <c r="I16496" t="n">
        <v>5</v>
      </c>
      <c r="J16496" t="n">
        <v>851.6</v>
      </c>
      <c r="K16496" t="n">
        <v>0</v>
      </c>
      <c r="L16496">
        <f>I16496*J16496*(1-K16496)</f>
        <v/>
      </c>
      <c r="M16496">
        <f>VLOOKUP(F16496,Products!A:D,4,FALSE)*I16496</f>
        <v/>
      </c>
      <c r="N16496">
        <f>L16496-M16496</f>
        <v/>
      </c>
    </row>
    <row r="16497">
      <c r="A16497" t="inlineStr">
        <is>
          <t>T1016495</t>
        </is>
      </c>
      <c r="B16497" t="inlineStr">
        <is>
          <t>2025-03-23</t>
        </is>
      </c>
      <c r="C16497" t="inlineStr">
        <is>
          <t>S046</t>
        </is>
      </c>
      <c r="D16497" t="inlineStr">
        <is>
          <t>Store_046</t>
        </is>
      </c>
      <c r="E16497" t="inlineStr">
        <is>
          <t>South</t>
        </is>
      </c>
      <c r="F16497" t="inlineStr">
        <is>
          <t>P0042</t>
        </is>
      </c>
      <c r="G16497" t="inlineStr">
        <is>
          <t>Prod_0042</t>
        </is>
      </c>
      <c r="H16497" t="inlineStr">
        <is>
          <t>Electronics</t>
        </is>
      </c>
      <c r="I16497" t="n">
        <v>8</v>
      </c>
      <c r="J16497" t="n">
        <v>959.03</v>
      </c>
      <c r="K16497" t="n">
        <v>0</v>
      </c>
      <c r="L16497">
        <f>I16497*J16497*(1-K16497)</f>
        <v/>
      </c>
      <c r="M16497">
        <f>VLOOKUP(F16497,Products!A:D,4,FALSE)*I16497</f>
        <v/>
      </c>
      <c r="N16497">
        <f>L16497-M16497</f>
        <v/>
      </c>
    </row>
    <row r="16498">
      <c r="A16498" t="inlineStr">
        <is>
          <t>T1016496</t>
        </is>
      </c>
      <c r="B16498" t="inlineStr">
        <is>
          <t>2023-02-20</t>
        </is>
      </c>
      <c r="C16498" t="inlineStr">
        <is>
          <t>S048</t>
        </is>
      </c>
      <c r="D16498" t="inlineStr">
        <is>
          <t>Store_048</t>
        </is>
      </c>
      <c r="E16498" t="inlineStr">
        <is>
          <t>South</t>
        </is>
      </c>
      <c r="F16498" t="inlineStr">
        <is>
          <t>P0163</t>
        </is>
      </c>
      <c r="G16498" t="inlineStr">
        <is>
          <t>Prod_0163</t>
        </is>
      </c>
      <c r="H16498" t="inlineStr">
        <is>
          <t>Food</t>
        </is>
      </c>
      <c r="I16498" t="n">
        <v>1</v>
      </c>
      <c r="J16498" t="n">
        <v>527.3099999999999</v>
      </c>
      <c r="K16498" t="n">
        <v>0</v>
      </c>
      <c r="L16498">
        <f>I16498*J16498*(1-K16498)</f>
        <v/>
      </c>
      <c r="M16498">
        <f>VLOOKUP(F16498,Products!A:D,4,FALSE)*I16498</f>
        <v/>
      </c>
      <c r="N16498">
        <f>L16498-M16498</f>
        <v/>
      </c>
    </row>
    <row r="16499">
      <c r="A16499" t="inlineStr">
        <is>
          <t>T1016497</t>
        </is>
      </c>
      <c r="B16499" t="inlineStr">
        <is>
          <t>2023-05-12</t>
        </is>
      </c>
      <c r="C16499" t="inlineStr">
        <is>
          <t>S043</t>
        </is>
      </c>
      <c r="D16499" t="inlineStr">
        <is>
          <t>Store_043</t>
        </is>
      </c>
      <c r="E16499" t="inlineStr">
        <is>
          <t>East</t>
        </is>
      </c>
      <c r="F16499" t="inlineStr">
        <is>
          <t>P0043</t>
        </is>
      </c>
      <c r="G16499" t="inlineStr">
        <is>
          <t>Prod_0043</t>
        </is>
      </c>
      <c r="H16499" t="inlineStr">
        <is>
          <t>Food</t>
        </is>
      </c>
      <c r="I16499" t="n">
        <v>4</v>
      </c>
      <c r="J16499" t="n">
        <v>199.16</v>
      </c>
      <c r="K16499" t="n">
        <v>0.2</v>
      </c>
      <c r="L16499">
        <f>I16499*J16499*(1-K16499)</f>
        <v/>
      </c>
      <c r="M16499">
        <f>VLOOKUP(F16499,Products!A:D,4,FALSE)*I16499</f>
        <v/>
      </c>
      <c r="N16499">
        <f>L16499-M16499</f>
        <v/>
      </c>
    </row>
    <row r="16500">
      <c r="A16500" t="inlineStr">
        <is>
          <t>T1016498</t>
        </is>
      </c>
      <c r="B16500" t="inlineStr">
        <is>
          <t>2024-10-01</t>
        </is>
      </c>
      <c r="C16500" t="inlineStr">
        <is>
          <t>S030</t>
        </is>
      </c>
      <c r="D16500" t="inlineStr">
        <is>
          <t>Store_030</t>
        </is>
      </c>
      <c r="E16500" t="inlineStr">
        <is>
          <t>North</t>
        </is>
      </c>
      <c r="F16500" t="inlineStr">
        <is>
          <t>P0199</t>
        </is>
      </c>
      <c r="G16500" t="inlineStr">
        <is>
          <t>Prod_0199</t>
        </is>
      </c>
      <c r="H16500" t="inlineStr">
        <is>
          <t>Beverages</t>
        </is>
      </c>
      <c r="I16500" t="n">
        <v>2</v>
      </c>
      <c r="J16500" t="n">
        <v>123.68</v>
      </c>
      <c r="K16500" t="n">
        <v>0</v>
      </c>
      <c r="L16500">
        <f>I16500*J16500*(1-K16500)</f>
        <v/>
      </c>
      <c r="M16500">
        <f>VLOOKUP(F16500,Products!A:D,4,FALSE)*I16500</f>
        <v/>
      </c>
      <c r="N16500">
        <f>L16500-M16500</f>
        <v/>
      </c>
    </row>
    <row r="16501">
      <c r="A16501" t="inlineStr">
        <is>
          <t>T1016499</t>
        </is>
      </c>
      <c r="B16501" t="inlineStr">
        <is>
          <t>2024-12-23</t>
        </is>
      </c>
      <c r="C16501" t="inlineStr">
        <is>
          <t>S028</t>
        </is>
      </c>
      <c r="D16501" t="inlineStr">
        <is>
          <t>Store_028</t>
        </is>
      </c>
      <c r="E16501" t="inlineStr">
        <is>
          <t>North</t>
        </is>
      </c>
      <c r="F16501" t="inlineStr">
        <is>
          <t>P0165</t>
        </is>
      </c>
      <c r="G16501" t="inlineStr">
        <is>
          <t>Prod_0165</t>
        </is>
      </c>
      <c r="H16501" t="inlineStr">
        <is>
          <t>Clothing</t>
        </is>
      </c>
      <c r="I16501" t="n">
        <v>6</v>
      </c>
      <c r="J16501" t="n">
        <v>620.37</v>
      </c>
      <c r="K16501" t="n">
        <v>0</v>
      </c>
      <c r="L16501">
        <f>I16501*J16501*(1-K16501)</f>
        <v/>
      </c>
      <c r="M16501">
        <f>VLOOKUP(F16501,Products!A:D,4,FALSE)*I16501</f>
        <v/>
      </c>
      <c r="N16501">
        <f>L16501-M16501</f>
        <v/>
      </c>
    </row>
    <row r="16502">
      <c r="A16502" t="inlineStr">
        <is>
          <t>T1016500</t>
        </is>
      </c>
      <c r="B16502" t="inlineStr">
        <is>
          <t>2024-01-03</t>
        </is>
      </c>
      <c r="C16502" t="inlineStr">
        <is>
          <t>S033</t>
        </is>
      </c>
      <c r="D16502" t="inlineStr">
        <is>
          <t>Store_033</t>
        </is>
      </c>
      <c r="E16502" t="inlineStr">
        <is>
          <t>North</t>
        </is>
      </c>
      <c r="F16502" t="inlineStr">
        <is>
          <t>P0098</t>
        </is>
      </c>
      <c r="G16502" t="inlineStr">
        <is>
          <t>Prod_0098</t>
        </is>
      </c>
      <c r="H16502" t="inlineStr">
        <is>
          <t>Clothing</t>
        </is>
      </c>
      <c r="I16502" t="n">
        <v>9</v>
      </c>
      <c r="J16502" t="n">
        <v>478.45</v>
      </c>
      <c r="K16502" t="n">
        <v>0.05</v>
      </c>
      <c r="L16502">
        <f>I16502*J16502*(1-K16502)</f>
        <v/>
      </c>
      <c r="M16502">
        <f>VLOOKUP(F16502,Products!A:D,4,FALSE)*I16502</f>
        <v/>
      </c>
      <c r="N16502">
        <f>L16502-M16502</f>
        <v/>
      </c>
    </row>
    <row r="16503">
      <c r="A16503" t="inlineStr">
        <is>
          <t>T1016501</t>
        </is>
      </c>
      <c r="B16503" t="inlineStr">
        <is>
          <t>2024-03-23</t>
        </is>
      </c>
      <c r="C16503" t="inlineStr">
        <is>
          <t>S048</t>
        </is>
      </c>
      <c r="D16503" t="inlineStr">
        <is>
          <t>Store_048</t>
        </is>
      </c>
      <c r="E16503" t="inlineStr">
        <is>
          <t>South</t>
        </is>
      </c>
      <c r="F16503" t="inlineStr">
        <is>
          <t>P0128</t>
        </is>
      </c>
      <c r="G16503" t="inlineStr">
        <is>
          <t>Prod_0128</t>
        </is>
      </c>
      <c r="H16503" t="inlineStr">
        <is>
          <t>Toys</t>
        </is>
      </c>
      <c r="I16503" t="n">
        <v>6</v>
      </c>
      <c r="J16503" t="n">
        <v>191</v>
      </c>
      <c r="K16503" t="n">
        <v>0.05</v>
      </c>
      <c r="L16503">
        <f>I16503*J16503*(1-K16503)</f>
        <v/>
      </c>
      <c r="M16503">
        <f>VLOOKUP(F16503,Products!A:D,4,FALSE)*I16503</f>
        <v/>
      </c>
      <c r="N16503">
        <f>L16503-M16503</f>
        <v/>
      </c>
    </row>
    <row r="16504">
      <c r="A16504" t="inlineStr">
        <is>
          <t>T1016502</t>
        </is>
      </c>
      <c r="B16504" t="inlineStr">
        <is>
          <t>2023-09-23</t>
        </is>
      </c>
      <c r="C16504" t="inlineStr">
        <is>
          <t>S029</t>
        </is>
      </c>
      <c r="D16504" t="inlineStr">
        <is>
          <t>Store_029</t>
        </is>
      </c>
      <c r="E16504" t="inlineStr">
        <is>
          <t>South</t>
        </is>
      </c>
      <c r="F16504" t="inlineStr">
        <is>
          <t>P0145</t>
        </is>
      </c>
      <c r="G16504" t="inlineStr">
        <is>
          <t>Prod_0145</t>
        </is>
      </c>
      <c r="H16504" t="inlineStr">
        <is>
          <t>Electronics</t>
        </is>
      </c>
      <c r="I16504" t="n">
        <v>1</v>
      </c>
      <c r="J16504" t="n">
        <v>445.17</v>
      </c>
      <c r="K16504" t="n">
        <v>0</v>
      </c>
      <c r="L16504">
        <f>I16504*J16504*(1-K16504)</f>
        <v/>
      </c>
      <c r="M16504">
        <f>VLOOKUP(F16504,Products!A:D,4,FALSE)*I16504</f>
        <v/>
      </c>
      <c r="N16504">
        <f>L16504-M16504</f>
        <v/>
      </c>
    </row>
    <row r="16505">
      <c r="A16505" t="inlineStr">
        <is>
          <t>T1016503</t>
        </is>
      </c>
      <c r="B16505" t="inlineStr">
        <is>
          <t>2024-02-04</t>
        </is>
      </c>
      <c r="C16505" t="inlineStr">
        <is>
          <t>S020</t>
        </is>
      </c>
      <c r="D16505" t="inlineStr">
        <is>
          <t>Store_020</t>
        </is>
      </c>
      <c r="E16505" t="inlineStr">
        <is>
          <t>West</t>
        </is>
      </c>
      <c r="F16505" t="inlineStr">
        <is>
          <t>P0076</t>
        </is>
      </c>
      <c r="G16505" t="inlineStr">
        <is>
          <t>Prod_0076</t>
        </is>
      </c>
      <c r="H16505" t="inlineStr">
        <is>
          <t>Clothing</t>
        </is>
      </c>
      <c r="I16505" t="n">
        <v>8</v>
      </c>
      <c r="J16505" t="n">
        <v>455.86</v>
      </c>
      <c r="K16505" t="n">
        <v>0</v>
      </c>
      <c r="L16505">
        <f>I16505*J16505*(1-K16505)</f>
        <v/>
      </c>
      <c r="M16505">
        <f>VLOOKUP(F16505,Products!A:D,4,FALSE)*I16505</f>
        <v/>
      </c>
      <c r="N16505">
        <f>L16505-M16505</f>
        <v/>
      </c>
    </row>
    <row r="16506">
      <c r="A16506" t="inlineStr">
        <is>
          <t>T1016504</t>
        </is>
      </c>
      <c r="B16506" t="inlineStr">
        <is>
          <t>2025-04-29</t>
        </is>
      </c>
      <c r="C16506" t="inlineStr">
        <is>
          <t>S008</t>
        </is>
      </c>
      <c r="D16506" t="inlineStr">
        <is>
          <t>Store_008</t>
        </is>
      </c>
      <c r="E16506" t="inlineStr">
        <is>
          <t>East</t>
        </is>
      </c>
      <c r="F16506" t="inlineStr">
        <is>
          <t>P0147</t>
        </is>
      </c>
      <c r="G16506" t="inlineStr">
        <is>
          <t>Prod_0147</t>
        </is>
      </c>
      <c r="H16506" t="inlineStr">
        <is>
          <t>Stationery</t>
        </is>
      </c>
      <c r="I16506" t="n">
        <v>6</v>
      </c>
      <c r="J16506" t="n">
        <v>389.06</v>
      </c>
      <c r="K16506" t="n">
        <v>0</v>
      </c>
      <c r="L16506">
        <f>I16506*J16506*(1-K16506)</f>
        <v/>
      </c>
      <c r="M16506">
        <f>VLOOKUP(F16506,Products!A:D,4,FALSE)*I16506</f>
        <v/>
      </c>
      <c r="N16506">
        <f>L16506-M16506</f>
        <v/>
      </c>
    </row>
    <row r="16507">
      <c r="A16507" t="inlineStr">
        <is>
          <t>T1016505</t>
        </is>
      </c>
      <c r="B16507" t="inlineStr">
        <is>
          <t>2024-03-30</t>
        </is>
      </c>
      <c r="C16507" t="inlineStr">
        <is>
          <t>S003</t>
        </is>
      </c>
      <c r="D16507" t="inlineStr">
        <is>
          <t>Store_003</t>
        </is>
      </c>
      <c r="E16507" t="inlineStr">
        <is>
          <t>North</t>
        </is>
      </c>
      <c r="F16507" t="inlineStr">
        <is>
          <t>P0115</t>
        </is>
      </c>
      <c r="G16507" t="inlineStr">
        <is>
          <t>Prod_0115</t>
        </is>
      </c>
      <c r="H16507" t="inlineStr">
        <is>
          <t>Clothing</t>
        </is>
      </c>
      <c r="I16507" t="n">
        <v>5</v>
      </c>
      <c r="J16507" t="n">
        <v>734.28</v>
      </c>
      <c r="K16507" t="n">
        <v>0</v>
      </c>
      <c r="L16507">
        <f>I16507*J16507*(1-K16507)</f>
        <v/>
      </c>
      <c r="M16507">
        <f>VLOOKUP(F16507,Products!A:D,4,FALSE)*I16507</f>
        <v/>
      </c>
      <c r="N16507">
        <f>L16507-M16507</f>
        <v/>
      </c>
    </row>
    <row r="16508">
      <c r="A16508" t="inlineStr">
        <is>
          <t>T1016506</t>
        </is>
      </c>
      <c r="B16508" t="inlineStr">
        <is>
          <t>2024-01-08</t>
        </is>
      </c>
      <c r="C16508" t="inlineStr">
        <is>
          <t>S004</t>
        </is>
      </c>
      <c r="D16508" t="inlineStr">
        <is>
          <t>Store_004</t>
        </is>
      </c>
      <c r="E16508" t="inlineStr">
        <is>
          <t>Central</t>
        </is>
      </c>
      <c r="F16508" t="inlineStr">
        <is>
          <t>P0097</t>
        </is>
      </c>
      <c r="G16508" t="inlineStr">
        <is>
          <t>Prod_0097</t>
        </is>
      </c>
      <c r="H16508" t="inlineStr">
        <is>
          <t>Clothing</t>
        </is>
      </c>
      <c r="I16508" t="n">
        <v>5</v>
      </c>
      <c r="J16508" t="n">
        <v>226.28</v>
      </c>
      <c r="K16508" t="n">
        <v>0.05</v>
      </c>
      <c r="L16508">
        <f>I16508*J16508*(1-K16508)</f>
        <v/>
      </c>
      <c r="M16508">
        <f>VLOOKUP(F16508,Products!A:D,4,FALSE)*I16508</f>
        <v/>
      </c>
      <c r="N16508">
        <f>L16508-M16508</f>
        <v/>
      </c>
    </row>
    <row r="16509">
      <c r="A16509" t="inlineStr">
        <is>
          <t>T1016507</t>
        </is>
      </c>
      <c r="B16509" t="inlineStr">
        <is>
          <t>2024-11-20</t>
        </is>
      </c>
      <c r="C16509" t="inlineStr">
        <is>
          <t>S039</t>
        </is>
      </c>
      <c r="D16509" t="inlineStr">
        <is>
          <t>Store_039</t>
        </is>
      </c>
      <c r="E16509" t="inlineStr">
        <is>
          <t>North</t>
        </is>
      </c>
      <c r="F16509" t="inlineStr">
        <is>
          <t>P0192</t>
        </is>
      </c>
      <c r="G16509" t="inlineStr">
        <is>
          <t>Prod_0192</t>
        </is>
      </c>
      <c r="H16509" t="inlineStr">
        <is>
          <t>Beverages</t>
        </is>
      </c>
      <c r="I16509" t="n">
        <v>9</v>
      </c>
      <c r="J16509" t="n">
        <v>395.74</v>
      </c>
      <c r="K16509" t="n">
        <v>0.2</v>
      </c>
      <c r="L16509">
        <f>I16509*J16509*(1-K16509)</f>
        <v/>
      </c>
      <c r="M16509">
        <f>VLOOKUP(F16509,Products!A:D,4,FALSE)*I16509</f>
        <v/>
      </c>
      <c r="N16509">
        <f>L16509-M16509</f>
        <v/>
      </c>
    </row>
    <row r="16510">
      <c r="A16510" t="inlineStr">
        <is>
          <t>T1016508</t>
        </is>
      </c>
      <c r="B16510" t="inlineStr">
        <is>
          <t>2024-12-19</t>
        </is>
      </c>
      <c r="C16510" t="inlineStr">
        <is>
          <t>S030</t>
        </is>
      </c>
      <c r="D16510" t="inlineStr">
        <is>
          <t>Store_030</t>
        </is>
      </c>
      <c r="E16510" t="inlineStr">
        <is>
          <t>North</t>
        </is>
      </c>
      <c r="F16510" t="inlineStr">
        <is>
          <t>P0016</t>
        </is>
      </c>
      <c r="G16510" t="inlineStr">
        <is>
          <t>Prod_0016</t>
        </is>
      </c>
      <c r="H16510" t="inlineStr">
        <is>
          <t>Food</t>
        </is>
      </c>
      <c r="I16510" t="n">
        <v>8</v>
      </c>
      <c r="J16510" t="n">
        <v>974.21</v>
      </c>
      <c r="K16510" t="n">
        <v>0</v>
      </c>
      <c r="L16510">
        <f>I16510*J16510*(1-K16510)</f>
        <v/>
      </c>
      <c r="M16510">
        <f>VLOOKUP(F16510,Products!A:D,4,FALSE)*I16510</f>
        <v/>
      </c>
      <c r="N16510">
        <f>L16510-M16510</f>
        <v/>
      </c>
    </row>
    <row r="16511">
      <c r="A16511" t="inlineStr">
        <is>
          <t>T1016509</t>
        </is>
      </c>
      <c r="B16511" t="inlineStr">
        <is>
          <t>2023-11-01</t>
        </is>
      </c>
      <c r="C16511" t="inlineStr">
        <is>
          <t>S009</t>
        </is>
      </c>
      <c r="D16511" t="inlineStr">
        <is>
          <t>Store_009</t>
        </is>
      </c>
      <c r="E16511" t="inlineStr">
        <is>
          <t>Central</t>
        </is>
      </c>
      <c r="F16511" t="inlineStr">
        <is>
          <t>P0083</t>
        </is>
      </c>
      <c r="G16511" t="inlineStr">
        <is>
          <t>Prod_0083</t>
        </is>
      </c>
      <c r="H16511" t="inlineStr">
        <is>
          <t>Clothing</t>
        </is>
      </c>
      <c r="I16511" t="n">
        <v>2</v>
      </c>
      <c r="J16511" t="n">
        <v>520.13</v>
      </c>
      <c r="K16511" t="n">
        <v>0</v>
      </c>
      <c r="L16511">
        <f>I16511*J16511*(1-K16511)</f>
        <v/>
      </c>
      <c r="M16511">
        <f>VLOOKUP(F16511,Products!A:D,4,FALSE)*I16511</f>
        <v/>
      </c>
      <c r="N16511">
        <f>L16511-M16511</f>
        <v/>
      </c>
    </row>
    <row r="16512">
      <c r="A16512" t="inlineStr">
        <is>
          <t>T1016510</t>
        </is>
      </c>
      <c r="B16512" t="inlineStr">
        <is>
          <t>2024-01-14</t>
        </is>
      </c>
      <c r="C16512" t="inlineStr">
        <is>
          <t>S023</t>
        </is>
      </c>
      <c r="D16512" t="inlineStr">
        <is>
          <t>Store_023</t>
        </is>
      </c>
      <c r="E16512" t="inlineStr">
        <is>
          <t>South</t>
        </is>
      </c>
      <c r="F16512" t="inlineStr">
        <is>
          <t>P0079</t>
        </is>
      </c>
      <c r="G16512" t="inlineStr">
        <is>
          <t>Prod_0079</t>
        </is>
      </c>
      <c r="H16512" t="inlineStr">
        <is>
          <t>Food</t>
        </is>
      </c>
      <c r="I16512" t="n">
        <v>5</v>
      </c>
      <c r="J16512" t="n">
        <v>576.53</v>
      </c>
      <c r="K16512" t="n">
        <v>0</v>
      </c>
      <c r="L16512">
        <f>I16512*J16512*(1-K16512)</f>
        <v/>
      </c>
      <c r="M16512">
        <f>VLOOKUP(F16512,Products!A:D,4,FALSE)*I16512</f>
        <v/>
      </c>
      <c r="N16512">
        <f>L16512-M16512</f>
        <v/>
      </c>
    </row>
    <row r="16513">
      <c r="A16513" t="inlineStr">
        <is>
          <t>T1016511</t>
        </is>
      </c>
      <c r="B16513" t="inlineStr">
        <is>
          <t>2025-06-12</t>
        </is>
      </c>
      <c r="C16513" t="inlineStr">
        <is>
          <t>S031</t>
        </is>
      </c>
      <c r="D16513" t="inlineStr">
        <is>
          <t>Store_031</t>
        </is>
      </c>
      <c r="E16513" t="inlineStr">
        <is>
          <t>Central</t>
        </is>
      </c>
      <c r="F16513" t="inlineStr">
        <is>
          <t>P0099</t>
        </is>
      </c>
      <c r="G16513" t="inlineStr">
        <is>
          <t>Prod_0099</t>
        </is>
      </c>
      <c r="H16513" t="inlineStr">
        <is>
          <t>Beverages</t>
        </is>
      </c>
      <c r="I16513" t="n">
        <v>6</v>
      </c>
      <c r="J16513" t="n">
        <v>140.41</v>
      </c>
      <c r="K16513" t="n">
        <v>0</v>
      </c>
      <c r="L16513">
        <f>I16513*J16513*(1-K16513)</f>
        <v/>
      </c>
      <c r="M16513">
        <f>VLOOKUP(F16513,Products!A:D,4,FALSE)*I16513</f>
        <v/>
      </c>
      <c r="N16513">
        <f>L16513-M16513</f>
        <v/>
      </c>
    </row>
    <row r="16514">
      <c r="A16514" t="inlineStr">
        <is>
          <t>T1016512</t>
        </is>
      </c>
      <c r="B16514" t="inlineStr">
        <is>
          <t>2023-09-17</t>
        </is>
      </c>
      <c r="C16514" t="inlineStr">
        <is>
          <t>S003</t>
        </is>
      </c>
      <c r="D16514" t="inlineStr">
        <is>
          <t>Store_003</t>
        </is>
      </c>
      <c r="E16514" t="inlineStr">
        <is>
          <t>North</t>
        </is>
      </c>
      <c r="F16514" t="inlineStr">
        <is>
          <t>P0089</t>
        </is>
      </c>
      <c r="G16514" t="inlineStr">
        <is>
          <t>Prod_0089</t>
        </is>
      </c>
      <c r="H16514" t="inlineStr">
        <is>
          <t>Stationery</t>
        </is>
      </c>
      <c r="I16514" t="n">
        <v>6</v>
      </c>
      <c r="J16514" t="n">
        <v>611.4</v>
      </c>
      <c r="K16514" t="n">
        <v>0.1</v>
      </c>
      <c r="L16514">
        <f>I16514*J16514*(1-K16514)</f>
        <v/>
      </c>
      <c r="M16514">
        <f>VLOOKUP(F16514,Products!A:D,4,FALSE)*I16514</f>
        <v/>
      </c>
      <c r="N16514">
        <f>L16514-M16514</f>
        <v/>
      </c>
    </row>
    <row r="16515">
      <c r="A16515" t="inlineStr">
        <is>
          <t>T1016513</t>
        </is>
      </c>
      <c r="B16515" t="inlineStr">
        <is>
          <t>2024-06-17</t>
        </is>
      </c>
      <c r="C16515" t="inlineStr">
        <is>
          <t>S043</t>
        </is>
      </c>
      <c r="D16515" t="inlineStr">
        <is>
          <t>Store_043</t>
        </is>
      </c>
      <c r="E16515" t="inlineStr">
        <is>
          <t>East</t>
        </is>
      </c>
      <c r="F16515" t="inlineStr">
        <is>
          <t>P0028</t>
        </is>
      </c>
      <c r="G16515" t="inlineStr">
        <is>
          <t>Prod_0028</t>
        </is>
      </c>
      <c r="H16515" t="inlineStr">
        <is>
          <t>Food</t>
        </is>
      </c>
      <c r="I16515" t="n">
        <v>8</v>
      </c>
      <c r="J16515" t="n">
        <v>542.05</v>
      </c>
      <c r="K16515" t="n">
        <v>0</v>
      </c>
      <c r="L16515">
        <f>I16515*J16515*(1-K16515)</f>
        <v/>
      </c>
      <c r="M16515">
        <f>VLOOKUP(F16515,Products!A:D,4,FALSE)*I16515</f>
        <v/>
      </c>
      <c r="N16515">
        <f>L16515-M16515</f>
        <v/>
      </c>
    </row>
    <row r="16516">
      <c r="A16516" t="inlineStr">
        <is>
          <t>T1016514</t>
        </is>
      </c>
      <c r="B16516" t="inlineStr">
        <is>
          <t>2025-02-02</t>
        </is>
      </c>
      <c r="C16516" t="inlineStr">
        <is>
          <t>S010</t>
        </is>
      </c>
      <c r="D16516" t="inlineStr">
        <is>
          <t>Store_010</t>
        </is>
      </c>
      <c r="E16516" t="inlineStr">
        <is>
          <t>North</t>
        </is>
      </c>
      <c r="F16516" t="inlineStr">
        <is>
          <t>P0138</t>
        </is>
      </c>
      <c r="G16516" t="inlineStr">
        <is>
          <t>Prod_0138</t>
        </is>
      </c>
      <c r="H16516" t="inlineStr">
        <is>
          <t>Household</t>
        </is>
      </c>
      <c r="I16516" t="n">
        <v>5</v>
      </c>
      <c r="J16516" t="n">
        <v>306.71</v>
      </c>
      <c r="K16516" t="n">
        <v>0</v>
      </c>
      <c r="L16516">
        <f>I16516*J16516*(1-K16516)</f>
        <v/>
      </c>
      <c r="M16516">
        <f>VLOOKUP(F16516,Products!A:D,4,FALSE)*I16516</f>
        <v/>
      </c>
      <c r="N16516">
        <f>L16516-M16516</f>
        <v/>
      </c>
    </row>
    <row r="16517">
      <c r="A16517" t="inlineStr">
        <is>
          <t>T1016515</t>
        </is>
      </c>
      <c r="B16517" t="inlineStr">
        <is>
          <t>2025-05-17</t>
        </is>
      </c>
      <c r="C16517" t="inlineStr">
        <is>
          <t>S027</t>
        </is>
      </c>
      <c r="D16517" t="inlineStr">
        <is>
          <t>Store_027</t>
        </is>
      </c>
      <c r="E16517" t="inlineStr">
        <is>
          <t>South</t>
        </is>
      </c>
      <c r="F16517" t="inlineStr">
        <is>
          <t>P0071</t>
        </is>
      </c>
      <c r="G16517" t="inlineStr">
        <is>
          <t>Prod_0071</t>
        </is>
      </c>
      <c r="H16517" t="inlineStr">
        <is>
          <t>Beverages</t>
        </is>
      </c>
      <c r="I16517" t="n">
        <v>7</v>
      </c>
      <c r="J16517" t="n">
        <v>624.92</v>
      </c>
      <c r="K16517" t="n">
        <v>0.05</v>
      </c>
      <c r="L16517">
        <f>I16517*J16517*(1-K16517)</f>
        <v/>
      </c>
      <c r="M16517">
        <f>VLOOKUP(F16517,Products!A:D,4,FALSE)*I16517</f>
        <v/>
      </c>
      <c r="N16517">
        <f>L16517-M16517</f>
        <v/>
      </c>
    </row>
    <row r="16518">
      <c r="A16518" t="inlineStr">
        <is>
          <t>T1016516</t>
        </is>
      </c>
      <c r="B16518" t="inlineStr">
        <is>
          <t>2025-08-10</t>
        </is>
      </c>
      <c r="C16518" t="inlineStr">
        <is>
          <t>S002</t>
        </is>
      </c>
      <c r="D16518" t="inlineStr">
        <is>
          <t>Store_002</t>
        </is>
      </c>
      <c r="E16518" t="inlineStr">
        <is>
          <t>South</t>
        </is>
      </c>
      <c r="F16518" t="inlineStr">
        <is>
          <t>P0112</t>
        </is>
      </c>
      <c r="G16518" t="inlineStr">
        <is>
          <t>Prod_0112</t>
        </is>
      </c>
      <c r="H16518" t="inlineStr">
        <is>
          <t>Beverages</t>
        </is>
      </c>
      <c r="I16518" t="n">
        <v>6</v>
      </c>
      <c r="J16518" t="n">
        <v>717.5599999999999</v>
      </c>
      <c r="K16518" t="n">
        <v>0</v>
      </c>
      <c r="L16518">
        <f>I16518*J16518*(1-K16518)</f>
        <v/>
      </c>
      <c r="M16518">
        <f>VLOOKUP(F16518,Products!A:D,4,FALSE)*I16518</f>
        <v/>
      </c>
      <c r="N16518">
        <f>L16518-M16518</f>
        <v/>
      </c>
    </row>
    <row r="16519">
      <c r="A16519" t="inlineStr">
        <is>
          <t>T1016517</t>
        </is>
      </c>
      <c r="B16519" t="inlineStr">
        <is>
          <t>2024-09-03</t>
        </is>
      </c>
      <c r="C16519" t="inlineStr">
        <is>
          <t>S020</t>
        </is>
      </c>
      <c r="D16519" t="inlineStr">
        <is>
          <t>Store_020</t>
        </is>
      </c>
      <c r="E16519" t="inlineStr">
        <is>
          <t>West</t>
        </is>
      </c>
      <c r="F16519" t="inlineStr">
        <is>
          <t>P0018</t>
        </is>
      </c>
      <c r="G16519" t="inlineStr">
        <is>
          <t>Prod_0018</t>
        </is>
      </c>
      <c r="H16519" t="inlineStr">
        <is>
          <t>Food</t>
        </is>
      </c>
      <c r="I16519" t="n">
        <v>2</v>
      </c>
      <c r="J16519" t="n">
        <v>799.13</v>
      </c>
      <c r="K16519" t="n">
        <v>0</v>
      </c>
      <c r="L16519">
        <f>I16519*J16519*(1-K16519)</f>
        <v/>
      </c>
      <c r="M16519">
        <f>VLOOKUP(F16519,Products!A:D,4,FALSE)*I16519</f>
        <v/>
      </c>
      <c r="N16519">
        <f>L16519-M16519</f>
        <v/>
      </c>
    </row>
    <row r="16520">
      <c r="A16520" t="inlineStr">
        <is>
          <t>T1016518</t>
        </is>
      </c>
      <c r="B16520" t="inlineStr">
        <is>
          <t>2023-06-13</t>
        </is>
      </c>
      <c r="C16520" t="inlineStr">
        <is>
          <t>S034</t>
        </is>
      </c>
      <c r="D16520" t="inlineStr">
        <is>
          <t>Store_034</t>
        </is>
      </c>
      <c r="E16520" t="inlineStr">
        <is>
          <t>Central</t>
        </is>
      </c>
      <c r="F16520" t="inlineStr">
        <is>
          <t>P0094</t>
        </is>
      </c>
      <c r="G16520" t="inlineStr">
        <is>
          <t>Prod_0094</t>
        </is>
      </c>
      <c r="H16520" t="inlineStr">
        <is>
          <t>Toys</t>
        </is>
      </c>
      <c r="I16520" t="n">
        <v>4</v>
      </c>
      <c r="J16520" t="n">
        <v>611.09</v>
      </c>
      <c r="K16520" t="n">
        <v>0.15</v>
      </c>
      <c r="L16520">
        <f>I16520*J16520*(1-K16520)</f>
        <v/>
      </c>
      <c r="M16520">
        <f>VLOOKUP(F16520,Products!A:D,4,FALSE)*I16520</f>
        <v/>
      </c>
      <c r="N16520">
        <f>L16520-M16520</f>
        <v/>
      </c>
    </row>
    <row r="16521">
      <c r="A16521" t="inlineStr">
        <is>
          <t>T1016519</t>
        </is>
      </c>
      <c r="B16521" t="inlineStr">
        <is>
          <t>2023-06-17</t>
        </is>
      </c>
      <c r="C16521" t="inlineStr">
        <is>
          <t>S024</t>
        </is>
      </c>
      <c r="D16521" t="inlineStr">
        <is>
          <t>Store_024</t>
        </is>
      </c>
      <c r="E16521" t="inlineStr">
        <is>
          <t>South</t>
        </is>
      </c>
      <c r="F16521" t="inlineStr">
        <is>
          <t>P0038</t>
        </is>
      </c>
      <c r="G16521" t="inlineStr">
        <is>
          <t>Prod_0038</t>
        </is>
      </c>
      <c r="H16521" t="inlineStr">
        <is>
          <t>Beverages</t>
        </is>
      </c>
      <c r="I16521" t="n">
        <v>9</v>
      </c>
      <c r="J16521" t="n">
        <v>897.85</v>
      </c>
      <c r="K16521" t="n">
        <v>0</v>
      </c>
      <c r="L16521">
        <f>I16521*J16521*(1-K16521)</f>
        <v/>
      </c>
      <c r="M16521">
        <f>VLOOKUP(F16521,Products!A:D,4,FALSE)*I16521</f>
        <v/>
      </c>
      <c r="N16521">
        <f>L16521-M16521</f>
        <v/>
      </c>
    </row>
    <row r="16522">
      <c r="A16522" t="inlineStr">
        <is>
          <t>T1016520</t>
        </is>
      </c>
      <c r="B16522" t="inlineStr">
        <is>
          <t>2023-12-19</t>
        </is>
      </c>
      <c r="C16522" t="inlineStr">
        <is>
          <t>S031</t>
        </is>
      </c>
      <c r="D16522" t="inlineStr">
        <is>
          <t>Store_031</t>
        </is>
      </c>
      <c r="E16522" t="inlineStr">
        <is>
          <t>Central</t>
        </is>
      </c>
      <c r="F16522" t="inlineStr">
        <is>
          <t>P0166</t>
        </is>
      </c>
      <c r="G16522" t="inlineStr">
        <is>
          <t>Prod_0166</t>
        </is>
      </c>
      <c r="H16522" t="inlineStr">
        <is>
          <t>Electronics</t>
        </is>
      </c>
      <c r="I16522" t="n">
        <v>5</v>
      </c>
      <c r="J16522" t="n">
        <v>462.24</v>
      </c>
      <c r="K16522" t="n">
        <v>0</v>
      </c>
      <c r="L16522">
        <f>I16522*J16522*(1-K16522)</f>
        <v/>
      </c>
      <c r="M16522">
        <f>VLOOKUP(F16522,Products!A:D,4,FALSE)*I16522</f>
        <v/>
      </c>
      <c r="N16522">
        <f>L16522-M16522</f>
        <v/>
      </c>
    </row>
    <row r="16523">
      <c r="A16523" t="inlineStr">
        <is>
          <t>T1016521</t>
        </is>
      </c>
      <c r="B16523" t="inlineStr">
        <is>
          <t>2023-01-26</t>
        </is>
      </c>
      <c r="C16523" t="inlineStr">
        <is>
          <t>S030</t>
        </is>
      </c>
      <c r="D16523" t="inlineStr">
        <is>
          <t>Store_030</t>
        </is>
      </c>
      <c r="E16523" t="inlineStr">
        <is>
          <t>North</t>
        </is>
      </c>
      <c r="F16523" t="inlineStr">
        <is>
          <t>P0010</t>
        </is>
      </c>
      <c r="G16523" t="inlineStr">
        <is>
          <t>Prod_0010</t>
        </is>
      </c>
      <c r="H16523" t="inlineStr">
        <is>
          <t>Electronics</t>
        </is>
      </c>
      <c r="I16523" t="n">
        <v>7</v>
      </c>
      <c r="J16523" t="n">
        <v>632.0700000000001</v>
      </c>
      <c r="K16523" t="n">
        <v>0.05</v>
      </c>
      <c r="L16523">
        <f>I16523*J16523*(1-K16523)</f>
        <v/>
      </c>
      <c r="M16523">
        <f>VLOOKUP(F16523,Products!A:D,4,FALSE)*I16523</f>
        <v/>
      </c>
      <c r="N16523">
        <f>L16523-M16523</f>
        <v/>
      </c>
    </row>
    <row r="16524">
      <c r="A16524" t="inlineStr">
        <is>
          <t>T1016522</t>
        </is>
      </c>
      <c r="B16524" t="inlineStr">
        <is>
          <t>2024-04-16</t>
        </is>
      </c>
      <c r="C16524" t="inlineStr">
        <is>
          <t>S037</t>
        </is>
      </c>
      <c r="D16524" t="inlineStr">
        <is>
          <t>Store_037</t>
        </is>
      </c>
      <c r="E16524" t="inlineStr">
        <is>
          <t>East</t>
        </is>
      </c>
      <c r="F16524" t="inlineStr">
        <is>
          <t>P0200</t>
        </is>
      </c>
      <c r="G16524" t="inlineStr">
        <is>
          <t>Prod_0200</t>
        </is>
      </c>
      <c r="H16524" t="inlineStr">
        <is>
          <t>Electronics</t>
        </is>
      </c>
      <c r="I16524" t="n">
        <v>2</v>
      </c>
      <c r="J16524" t="n">
        <v>277.98</v>
      </c>
      <c r="K16524" t="n">
        <v>0.15</v>
      </c>
      <c r="L16524">
        <f>I16524*J16524*(1-K16524)</f>
        <v/>
      </c>
      <c r="M16524">
        <f>VLOOKUP(F16524,Products!A:D,4,FALSE)*I16524</f>
        <v/>
      </c>
      <c r="N16524">
        <f>L16524-M16524</f>
        <v/>
      </c>
    </row>
    <row r="16525">
      <c r="A16525" t="inlineStr">
        <is>
          <t>T1016523</t>
        </is>
      </c>
      <c r="B16525" t="inlineStr">
        <is>
          <t>2025-08-26</t>
        </is>
      </c>
      <c r="C16525" t="inlineStr">
        <is>
          <t>S010</t>
        </is>
      </c>
      <c r="D16525" t="inlineStr">
        <is>
          <t>Store_010</t>
        </is>
      </c>
      <c r="E16525" t="inlineStr">
        <is>
          <t>North</t>
        </is>
      </c>
      <c r="F16525" t="inlineStr">
        <is>
          <t>P0172</t>
        </is>
      </c>
      <c r="G16525" t="inlineStr">
        <is>
          <t>Prod_0172</t>
        </is>
      </c>
      <c r="H16525" t="inlineStr">
        <is>
          <t>Beverages</t>
        </is>
      </c>
      <c r="I16525" t="n">
        <v>2</v>
      </c>
      <c r="J16525" t="n">
        <v>663.91</v>
      </c>
      <c r="K16525" t="n">
        <v>0</v>
      </c>
      <c r="L16525">
        <f>I16525*J16525*(1-K16525)</f>
        <v/>
      </c>
      <c r="M16525">
        <f>VLOOKUP(F16525,Products!A:D,4,FALSE)*I16525</f>
        <v/>
      </c>
      <c r="N16525">
        <f>L16525-M16525</f>
        <v/>
      </c>
    </row>
    <row r="16526">
      <c r="A16526" t="inlineStr">
        <is>
          <t>T1016524</t>
        </is>
      </c>
      <c r="B16526" t="inlineStr">
        <is>
          <t>2025-07-14</t>
        </is>
      </c>
      <c r="C16526" t="inlineStr">
        <is>
          <t>S027</t>
        </is>
      </c>
      <c r="D16526" t="inlineStr">
        <is>
          <t>Store_027</t>
        </is>
      </c>
      <c r="E16526" t="inlineStr">
        <is>
          <t>South</t>
        </is>
      </c>
      <c r="F16526" t="inlineStr">
        <is>
          <t>P0092</t>
        </is>
      </c>
      <c r="G16526" t="inlineStr">
        <is>
          <t>Prod_0092</t>
        </is>
      </c>
      <c r="H16526" t="inlineStr">
        <is>
          <t>Household</t>
        </is>
      </c>
      <c r="I16526" t="n">
        <v>7</v>
      </c>
      <c r="J16526" t="n">
        <v>249.52</v>
      </c>
      <c r="K16526" t="n">
        <v>0</v>
      </c>
      <c r="L16526">
        <f>I16526*J16526*(1-K16526)</f>
        <v/>
      </c>
      <c r="M16526">
        <f>VLOOKUP(F16526,Products!A:D,4,FALSE)*I16526</f>
        <v/>
      </c>
      <c r="N16526">
        <f>L16526-M16526</f>
        <v/>
      </c>
    </row>
    <row r="16527">
      <c r="A16527" t="inlineStr">
        <is>
          <t>T1016525</t>
        </is>
      </c>
      <c r="B16527" t="inlineStr">
        <is>
          <t>2024-12-26</t>
        </is>
      </c>
      <c r="C16527" t="inlineStr">
        <is>
          <t>S013</t>
        </is>
      </c>
      <c r="D16527" t="inlineStr">
        <is>
          <t>Store_013</t>
        </is>
      </c>
      <c r="E16527" t="inlineStr">
        <is>
          <t>North</t>
        </is>
      </c>
      <c r="F16527" t="inlineStr">
        <is>
          <t>P0058</t>
        </is>
      </c>
      <c r="G16527" t="inlineStr">
        <is>
          <t>Prod_0058</t>
        </is>
      </c>
      <c r="H16527" t="inlineStr">
        <is>
          <t>Stationery</t>
        </is>
      </c>
      <c r="I16527" t="n">
        <v>3</v>
      </c>
      <c r="J16527" t="n">
        <v>499.35</v>
      </c>
      <c r="K16527" t="n">
        <v>0.05</v>
      </c>
      <c r="L16527">
        <f>I16527*J16527*(1-K16527)</f>
        <v/>
      </c>
      <c r="M16527">
        <f>VLOOKUP(F16527,Products!A:D,4,FALSE)*I16527</f>
        <v/>
      </c>
      <c r="N16527">
        <f>L16527-M16527</f>
        <v/>
      </c>
    </row>
    <row r="16528">
      <c r="A16528" t="inlineStr">
        <is>
          <t>T1016526</t>
        </is>
      </c>
      <c r="B16528" t="inlineStr">
        <is>
          <t>2023-11-27</t>
        </is>
      </c>
      <c r="C16528" t="inlineStr">
        <is>
          <t>S013</t>
        </is>
      </c>
      <c r="D16528" t="inlineStr">
        <is>
          <t>Store_013</t>
        </is>
      </c>
      <c r="E16528" t="inlineStr">
        <is>
          <t>North</t>
        </is>
      </c>
      <c r="F16528" t="inlineStr">
        <is>
          <t>P0051</t>
        </is>
      </c>
      <c r="G16528" t="inlineStr">
        <is>
          <t>Prod_0051</t>
        </is>
      </c>
      <c r="H16528" t="inlineStr">
        <is>
          <t>Clothing</t>
        </is>
      </c>
      <c r="I16528" t="n">
        <v>1</v>
      </c>
      <c r="J16528" t="n">
        <v>76.86</v>
      </c>
      <c r="K16528" t="n">
        <v>0</v>
      </c>
      <c r="L16528">
        <f>I16528*J16528*(1-K16528)</f>
        <v/>
      </c>
      <c r="M16528">
        <f>VLOOKUP(F16528,Products!A:D,4,FALSE)*I16528</f>
        <v/>
      </c>
      <c r="N16528">
        <f>L16528-M16528</f>
        <v/>
      </c>
    </row>
    <row r="16529">
      <c r="A16529" t="inlineStr">
        <is>
          <t>T1016527</t>
        </is>
      </c>
      <c r="B16529" t="inlineStr">
        <is>
          <t>2024-05-16</t>
        </is>
      </c>
      <c r="C16529" t="inlineStr">
        <is>
          <t>S029</t>
        </is>
      </c>
      <c r="D16529" t="inlineStr">
        <is>
          <t>Store_029</t>
        </is>
      </c>
      <c r="E16529" t="inlineStr">
        <is>
          <t>South</t>
        </is>
      </c>
      <c r="F16529" t="inlineStr">
        <is>
          <t>P0138</t>
        </is>
      </c>
      <c r="G16529" t="inlineStr">
        <is>
          <t>Prod_0138</t>
        </is>
      </c>
      <c r="H16529" t="inlineStr">
        <is>
          <t>Household</t>
        </is>
      </c>
      <c r="I16529" t="n">
        <v>1</v>
      </c>
      <c r="J16529" t="n">
        <v>246.94</v>
      </c>
      <c r="K16529" t="n">
        <v>0.2</v>
      </c>
      <c r="L16529">
        <f>I16529*J16529*(1-K16529)</f>
        <v/>
      </c>
      <c r="M16529">
        <f>VLOOKUP(F16529,Products!A:D,4,FALSE)*I16529</f>
        <v/>
      </c>
      <c r="N16529">
        <f>L16529-M16529</f>
        <v/>
      </c>
    </row>
    <row r="16530">
      <c r="A16530" t="inlineStr">
        <is>
          <t>T1016528</t>
        </is>
      </c>
      <c r="B16530" t="inlineStr">
        <is>
          <t>2024-06-11</t>
        </is>
      </c>
      <c r="C16530" t="inlineStr">
        <is>
          <t>S023</t>
        </is>
      </c>
      <c r="D16530" t="inlineStr">
        <is>
          <t>Store_023</t>
        </is>
      </c>
      <c r="E16530" t="inlineStr">
        <is>
          <t>South</t>
        </is>
      </c>
      <c r="F16530" t="inlineStr">
        <is>
          <t>P0006</t>
        </is>
      </c>
      <c r="G16530" t="inlineStr">
        <is>
          <t>Prod_0006</t>
        </is>
      </c>
      <c r="H16530" t="inlineStr">
        <is>
          <t>Food</t>
        </is>
      </c>
      <c r="I16530" t="n">
        <v>1</v>
      </c>
      <c r="J16530" t="n">
        <v>903.23</v>
      </c>
      <c r="K16530" t="n">
        <v>0.2</v>
      </c>
      <c r="L16530">
        <f>I16530*J16530*(1-K16530)</f>
        <v/>
      </c>
      <c r="M16530">
        <f>VLOOKUP(F16530,Products!A:D,4,FALSE)*I16530</f>
        <v/>
      </c>
      <c r="N16530">
        <f>L16530-M16530</f>
        <v/>
      </c>
    </row>
    <row r="16531">
      <c r="A16531" t="inlineStr">
        <is>
          <t>T1016529</t>
        </is>
      </c>
      <c r="B16531" t="inlineStr">
        <is>
          <t>2023-10-16</t>
        </is>
      </c>
      <c r="C16531" t="inlineStr">
        <is>
          <t>S017</t>
        </is>
      </c>
      <c r="D16531" t="inlineStr">
        <is>
          <t>Store_017</t>
        </is>
      </c>
      <c r="E16531" t="inlineStr">
        <is>
          <t>South</t>
        </is>
      </c>
      <c r="F16531" t="inlineStr">
        <is>
          <t>P0011</t>
        </is>
      </c>
      <c r="G16531" t="inlineStr">
        <is>
          <t>Prod_0011</t>
        </is>
      </c>
      <c r="H16531" t="inlineStr">
        <is>
          <t>Household</t>
        </is>
      </c>
      <c r="I16531" t="n">
        <v>3</v>
      </c>
      <c r="J16531" t="n">
        <v>360.49</v>
      </c>
      <c r="K16531" t="n">
        <v>0</v>
      </c>
      <c r="L16531">
        <f>I16531*J16531*(1-K16531)</f>
        <v/>
      </c>
      <c r="M16531">
        <f>VLOOKUP(F16531,Products!A:D,4,FALSE)*I16531</f>
        <v/>
      </c>
      <c r="N16531">
        <f>L16531-M16531</f>
        <v/>
      </c>
    </row>
    <row r="16532">
      <c r="A16532" t="inlineStr">
        <is>
          <t>T1016530</t>
        </is>
      </c>
      <c r="B16532" t="inlineStr">
        <is>
          <t>2023-09-02</t>
        </is>
      </c>
      <c r="C16532" t="inlineStr">
        <is>
          <t>S019</t>
        </is>
      </c>
      <c r="D16532" t="inlineStr">
        <is>
          <t>Store_019</t>
        </is>
      </c>
      <c r="E16532" t="inlineStr">
        <is>
          <t>East</t>
        </is>
      </c>
      <c r="F16532" t="inlineStr">
        <is>
          <t>P0081</t>
        </is>
      </c>
      <c r="G16532" t="inlineStr">
        <is>
          <t>Prod_0081</t>
        </is>
      </c>
      <c r="H16532" t="inlineStr">
        <is>
          <t>Electronics</t>
        </is>
      </c>
      <c r="I16532" t="n">
        <v>2</v>
      </c>
      <c r="J16532" t="n">
        <v>319.35</v>
      </c>
      <c r="K16532" t="n">
        <v>0.1</v>
      </c>
      <c r="L16532">
        <f>I16532*J16532*(1-K16532)</f>
        <v/>
      </c>
      <c r="M16532">
        <f>VLOOKUP(F16532,Products!A:D,4,FALSE)*I16532</f>
        <v/>
      </c>
      <c r="N16532">
        <f>L16532-M16532</f>
        <v/>
      </c>
    </row>
    <row r="16533">
      <c r="A16533" t="inlineStr">
        <is>
          <t>T1016531</t>
        </is>
      </c>
      <c r="B16533" t="inlineStr">
        <is>
          <t>2025-08-01</t>
        </is>
      </c>
      <c r="C16533" t="inlineStr">
        <is>
          <t>S031</t>
        </is>
      </c>
      <c r="D16533" t="inlineStr">
        <is>
          <t>Store_031</t>
        </is>
      </c>
      <c r="E16533" t="inlineStr">
        <is>
          <t>Central</t>
        </is>
      </c>
      <c r="F16533" t="inlineStr">
        <is>
          <t>P0114</t>
        </is>
      </c>
      <c r="G16533" t="inlineStr">
        <is>
          <t>Prod_0114</t>
        </is>
      </c>
      <c r="H16533" t="inlineStr">
        <is>
          <t>Beverages</t>
        </is>
      </c>
      <c r="I16533" t="n">
        <v>1</v>
      </c>
      <c r="J16533" t="n">
        <v>625.25</v>
      </c>
      <c r="K16533" t="n">
        <v>0</v>
      </c>
      <c r="L16533">
        <f>I16533*J16533*(1-K16533)</f>
        <v/>
      </c>
      <c r="M16533">
        <f>VLOOKUP(F16533,Products!A:D,4,FALSE)*I16533</f>
        <v/>
      </c>
      <c r="N16533">
        <f>L16533-M16533</f>
        <v/>
      </c>
    </row>
    <row r="16534">
      <c r="A16534" t="inlineStr">
        <is>
          <t>T1016532</t>
        </is>
      </c>
      <c r="B16534" t="inlineStr">
        <is>
          <t>2023-08-14</t>
        </is>
      </c>
      <c r="C16534" t="inlineStr">
        <is>
          <t>S017</t>
        </is>
      </c>
      <c r="D16534" t="inlineStr">
        <is>
          <t>Store_017</t>
        </is>
      </c>
      <c r="E16534" t="inlineStr">
        <is>
          <t>South</t>
        </is>
      </c>
      <c r="F16534" t="inlineStr">
        <is>
          <t>P0015</t>
        </is>
      </c>
      <c r="G16534" t="inlineStr">
        <is>
          <t>Prod_0015</t>
        </is>
      </c>
      <c r="H16534" t="inlineStr">
        <is>
          <t>Food</t>
        </is>
      </c>
      <c r="I16534" t="n">
        <v>7</v>
      </c>
      <c r="J16534" t="n">
        <v>84.64</v>
      </c>
      <c r="K16534" t="n">
        <v>0</v>
      </c>
      <c r="L16534">
        <f>I16534*J16534*(1-K16534)</f>
        <v/>
      </c>
      <c r="M16534">
        <f>VLOOKUP(F16534,Products!A:D,4,FALSE)*I16534</f>
        <v/>
      </c>
      <c r="N16534">
        <f>L16534-M16534</f>
        <v/>
      </c>
    </row>
    <row r="16535">
      <c r="A16535" t="inlineStr">
        <is>
          <t>T1016533</t>
        </is>
      </c>
      <c r="B16535" t="inlineStr">
        <is>
          <t>2025-08-15</t>
        </is>
      </c>
      <c r="C16535" t="inlineStr">
        <is>
          <t>S039</t>
        </is>
      </c>
      <c r="D16535" t="inlineStr">
        <is>
          <t>Store_039</t>
        </is>
      </c>
      <c r="E16535" t="inlineStr">
        <is>
          <t>North</t>
        </is>
      </c>
      <c r="F16535" t="inlineStr">
        <is>
          <t>P0015</t>
        </is>
      </c>
      <c r="G16535" t="inlineStr">
        <is>
          <t>Prod_0015</t>
        </is>
      </c>
      <c r="H16535" t="inlineStr">
        <is>
          <t>Food</t>
        </is>
      </c>
      <c r="I16535" t="n">
        <v>1</v>
      </c>
      <c r="J16535" t="n">
        <v>108.36</v>
      </c>
      <c r="K16535" t="n">
        <v>0.05</v>
      </c>
      <c r="L16535">
        <f>I16535*J16535*(1-K16535)</f>
        <v/>
      </c>
      <c r="M16535">
        <f>VLOOKUP(F16535,Products!A:D,4,FALSE)*I16535</f>
        <v/>
      </c>
      <c r="N16535">
        <f>L16535-M16535</f>
        <v/>
      </c>
    </row>
    <row r="16536">
      <c r="A16536" t="inlineStr">
        <is>
          <t>T1016534</t>
        </is>
      </c>
      <c r="B16536" t="inlineStr">
        <is>
          <t>2024-01-16</t>
        </is>
      </c>
      <c r="C16536" t="inlineStr">
        <is>
          <t>S021</t>
        </is>
      </c>
      <c r="D16536" t="inlineStr">
        <is>
          <t>Store_021</t>
        </is>
      </c>
      <c r="E16536" t="inlineStr">
        <is>
          <t>North</t>
        </is>
      </c>
      <c r="F16536" t="inlineStr">
        <is>
          <t>P0046</t>
        </is>
      </c>
      <c r="G16536" t="inlineStr">
        <is>
          <t>Prod_0046</t>
        </is>
      </c>
      <c r="H16536" t="inlineStr">
        <is>
          <t>Electronics</t>
        </is>
      </c>
      <c r="I16536" t="n">
        <v>5</v>
      </c>
      <c r="J16536" t="n">
        <v>60.85</v>
      </c>
      <c r="K16536" t="n">
        <v>0</v>
      </c>
      <c r="L16536">
        <f>I16536*J16536*(1-K16536)</f>
        <v/>
      </c>
      <c r="M16536">
        <f>VLOOKUP(F16536,Products!A:D,4,FALSE)*I16536</f>
        <v/>
      </c>
      <c r="N16536">
        <f>L16536-M16536</f>
        <v/>
      </c>
    </row>
    <row r="16537">
      <c r="A16537" t="inlineStr">
        <is>
          <t>T1016535</t>
        </is>
      </c>
      <c r="B16537" t="inlineStr">
        <is>
          <t>2024-04-09</t>
        </is>
      </c>
      <c r="C16537" t="inlineStr">
        <is>
          <t>S005</t>
        </is>
      </c>
      <c r="D16537" t="inlineStr">
        <is>
          <t>Store_005</t>
        </is>
      </c>
      <c r="E16537" t="inlineStr">
        <is>
          <t>Central</t>
        </is>
      </c>
      <c r="F16537" t="inlineStr">
        <is>
          <t>P0137</t>
        </is>
      </c>
      <c r="G16537" t="inlineStr">
        <is>
          <t>Prod_0137</t>
        </is>
      </c>
      <c r="H16537" t="inlineStr">
        <is>
          <t>Electronics</t>
        </is>
      </c>
      <c r="I16537" t="n">
        <v>5</v>
      </c>
      <c r="J16537" t="n">
        <v>138.92</v>
      </c>
      <c r="K16537" t="n">
        <v>0.05</v>
      </c>
      <c r="L16537">
        <f>I16537*J16537*(1-K16537)</f>
        <v/>
      </c>
      <c r="M16537">
        <f>VLOOKUP(F16537,Products!A:D,4,FALSE)*I16537</f>
        <v/>
      </c>
      <c r="N16537">
        <f>L16537-M16537</f>
        <v/>
      </c>
    </row>
    <row r="16538">
      <c r="A16538" t="inlineStr">
        <is>
          <t>T1016536</t>
        </is>
      </c>
      <c r="B16538" t="inlineStr">
        <is>
          <t>2025-06-01</t>
        </is>
      </c>
      <c r="C16538" t="inlineStr">
        <is>
          <t>S045</t>
        </is>
      </c>
      <c r="D16538" t="inlineStr">
        <is>
          <t>Store_045</t>
        </is>
      </c>
      <c r="E16538" t="inlineStr">
        <is>
          <t>East</t>
        </is>
      </c>
      <c r="F16538" t="inlineStr">
        <is>
          <t>P0140</t>
        </is>
      </c>
      <c r="G16538" t="inlineStr">
        <is>
          <t>Prod_0140</t>
        </is>
      </c>
      <c r="H16538" t="inlineStr">
        <is>
          <t>Food</t>
        </is>
      </c>
      <c r="I16538" t="n">
        <v>6</v>
      </c>
      <c r="J16538" t="n">
        <v>964.8200000000001</v>
      </c>
      <c r="K16538" t="n">
        <v>0</v>
      </c>
      <c r="L16538">
        <f>I16538*J16538*(1-K16538)</f>
        <v/>
      </c>
      <c r="M16538">
        <f>VLOOKUP(F16538,Products!A:D,4,FALSE)*I16538</f>
        <v/>
      </c>
      <c r="N16538">
        <f>L16538-M16538</f>
        <v/>
      </c>
    </row>
    <row r="16539">
      <c r="A16539" t="inlineStr">
        <is>
          <t>T1016537</t>
        </is>
      </c>
      <c r="B16539" t="inlineStr">
        <is>
          <t>2024-08-21</t>
        </is>
      </c>
      <c r="C16539" t="inlineStr">
        <is>
          <t>S025</t>
        </is>
      </c>
      <c r="D16539" t="inlineStr">
        <is>
          <t>Store_025</t>
        </is>
      </c>
      <c r="E16539" t="inlineStr">
        <is>
          <t>Central</t>
        </is>
      </c>
      <c r="F16539" t="inlineStr">
        <is>
          <t>P0048</t>
        </is>
      </c>
      <c r="G16539" t="inlineStr">
        <is>
          <t>Prod_0048</t>
        </is>
      </c>
      <c r="H16539" t="inlineStr">
        <is>
          <t>Toys</t>
        </is>
      </c>
      <c r="I16539" t="n">
        <v>9</v>
      </c>
      <c r="J16539" t="n">
        <v>310.01</v>
      </c>
      <c r="K16539" t="n">
        <v>0.05</v>
      </c>
      <c r="L16539">
        <f>I16539*J16539*(1-K16539)</f>
        <v/>
      </c>
      <c r="M16539">
        <f>VLOOKUP(F16539,Products!A:D,4,FALSE)*I16539</f>
        <v/>
      </c>
      <c r="N16539">
        <f>L16539-M16539</f>
        <v/>
      </c>
    </row>
    <row r="16540">
      <c r="A16540" t="inlineStr">
        <is>
          <t>T1016538</t>
        </is>
      </c>
      <c r="B16540" t="inlineStr">
        <is>
          <t>2023-06-30</t>
        </is>
      </c>
      <c r="C16540" t="inlineStr">
        <is>
          <t>S006</t>
        </is>
      </c>
      <c r="D16540" t="inlineStr">
        <is>
          <t>Store_006</t>
        </is>
      </c>
      <c r="E16540" t="inlineStr">
        <is>
          <t>East</t>
        </is>
      </c>
      <c r="F16540" t="inlineStr">
        <is>
          <t>P0086</t>
        </is>
      </c>
      <c r="G16540" t="inlineStr">
        <is>
          <t>Prod_0086</t>
        </is>
      </c>
      <c r="H16540" t="inlineStr">
        <is>
          <t>Stationery</t>
        </is>
      </c>
      <c r="I16540" t="n">
        <v>7</v>
      </c>
      <c r="J16540" t="n">
        <v>897.36</v>
      </c>
      <c r="K16540" t="n">
        <v>0</v>
      </c>
      <c r="L16540">
        <f>I16540*J16540*(1-K16540)</f>
        <v/>
      </c>
      <c r="M16540">
        <f>VLOOKUP(F16540,Products!A:D,4,FALSE)*I16540</f>
        <v/>
      </c>
      <c r="N16540">
        <f>L16540-M16540</f>
        <v/>
      </c>
    </row>
    <row r="16541">
      <c r="A16541" t="inlineStr">
        <is>
          <t>T1016539</t>
        </is>
      </c>
      <c r="B16541" t="inlineStr">
        <is>
          <t>2025-07-11</t>
        </is>
      </c>
      <c r="C16541" t="inlineStr">
        <is>
          <t>S015</t>
        </is>
      </c>
      <c r="D16541" t="inlineStr">
        <is>
          <t>Store_015</t>
        </is>
      </c>
      <c r="E16541" t="inlineStr">
        <is>
          <t>North</t>
        </is>
      </c>
      <c r="F16541" t="inlineStr">
        <is>
          <t>P0141</t>
        </is>
      </c>
      <c r="G16541" t="inlineStr">
        <is>
          <t>Prod_0141</t>
        </is>
      </c>
      <c r="H16541" t="inlineStr">
        <is>
          <t>Food</t>
        </is>
      </c>
      <c r="I16541" t="n">
        <v>6</v>
      </c>
      <c r="J16541" t="n">
        <v>870.59</v>
      </c>
      <c r="K16541" t="n">
        <v>0</v>
      </c>
      <c r="L16541">
        <f>I16541*J16541*(1-K16541)</f>
        <v/>
      </c>
      <c r="M16541">
        <f>VLOOKUP(F16541,Products!A:D,4,FALSE)*I16541</f>
        <v/>
      </c>
      <c r="N16541">
        <f>L16541-M16541</f>
        <v/>
      </c>
    </row>
    <row r="16542">
      <c r="A16542" t="inlineStr">
        <is>
          <t>T1016540</t>
        </is>
      </c>
      <c r="B16542" t="inlineStr">
        <is>
          <t>2024-07-07</t>
        </is>
      </c>
      <c r="C16542" t="inlineStr">
        <is>
          <t>S042</t>
        </is>
      </c>
      <c r="D16542" t="inlineStr">
        <is>
          <t>Store_042</t>
        </is>
      </c>
      <c r="E16542" t="inlineStr">
        <is>
          <t>Central</t>
        </is>
      </c>
      <c r="F16542" t="inlineStr">
        <is>
          <t>P0167</t>
        </is>
      </c>
      <c r="G16542" t="inlineStr">
        <is>
          <t>Prod_0167</t>
        </is>
      </c>
      <c r="H16542" t="inlineStr">
        <is>
          <t>Beverages</t>
        </is>
      </c>
      <c r="I16542" t="n">
        <v>2</v>
      </c>
      <c r="J16542" t="n">
        <v>360.42</v>
      </c>
      <c r="K16542" t="n">
        <v>0</v>
      </c>
      <c r="L16542">
        <f>I16542*J16542*(1-K16542)</f>
        <v/>
      </c>
      <c r="M16542">
        <f>VLOOKUP(F16542,Products!A:D,4,FALSE)*I16542</f>
        <v/>
      </c>
      <c r="N16542">
        <f>L16542-M16542</f>
        <v/>
      </c>
    </row>
    <row r="16543">
      <c r="A16543" t="inlineStr">
        <is>
          <t>T1016541</t>
        </is>
      </c>
      <c r="B16543" t="inlineStr">
        <is>
          <t>2024-07-21</t>
        </is>
      </c>
      <c r="C16543" t="inlineStr">
        <is>
          <t>S006</t>
        </is>
      </c>
      <c r="D16543" t="inlineStr">
        <is>
          <t>Store_006</t>
        </is>
      </c>
      <c r="E16543" t="inlineStr">
        <is>
          <t>East</t>
        </is>
      </c>
      <c r="F16543" t="inlineStr">
        <is>
          <t>P0072</t>
        </is>
      </c>
      <c r="G16543" t="inlineStr">
        <is>
          <t>Prod_0072</t>
        </is>
      </c>
      <c r="H16543" t="inlineStr">
        <is>
          <t>Food</t>
        </is>
      </c>
      <c r="I16543" t="n">
        <v>9</v>
      </c>
      <c r="J16543" t="n">
        <v>687.15</v>
      </c>
      <c r="K16543" t="n">
        <v>0.05</v>
      </c>
      <c r="L16543">
        <f>I16543*J16543*(1-K16543)</f>
        <v/>
      </c>
      <c r="M16543">
        <f>VLOOKUP(F16543,Products!A:D,4,FALSE)*I16543</f>
        <v/>
      </c>
      <c r="N16543">
        <f>L16543-M16543</f>
        <v/>
      </c>
    </row>
    <row r="16544">
      <c r="A16544" t="inlineStr">
        <is>
          <t>T1016542</t>
        </is>
      </c>
      <c r="B16544" t="inlineStr">
        <is>
          <t>2024-08-01</t>
        </is>
      </c>
      <c r="C16544" t="inlineStr">
        <is>
          <t>S012</t>
        </is>
      </c>
      <c r="D16544" t="inlineStr">
        <is>
          <t>Store_012</t>
        </is>
      </c>
      <c r="E16544" t="inlineStr">
        <is>
          <t>South</t>
        </is>
      </c>
      <c r="F16544" t="inlineStr">
        <is>
          <t>P0080</t>
        </is>
      </c>
      <c r="G16544" t="inlineStr">
        <is>
          <t>Prod_0080</t>
        </is>
      </c>
      <c r="H16544" t="inlineStr">
        <is>
          <t>Clothing</t>
        </is>
      </c>
      <c r="I16544" t="n">
        <v>4</v>
      </c>
      <c r="J16544" t="n">
        <v>510.73</v>
      </c>
      <c r="K16544" t="n">
        <v>0</v>
      </c>
      <c r="L16544">
        <f>I16544*J16544*(1-K16544)</f>
        <v/>
      </c>
      <c r="M16544">
        <f>VLOOKUP(F16544,Products!A:D,4,FALSE)*I16544</f>
        <v/>
      </c>
      <c r="N16544">
        <f>L16544-M16544</f>
        <v/>
      </c>
    </row>
    <row r="16545">
      <c r="A16545" t="inlineStr">
        <is>
          <t>T1016543</t>
        </is>
      </c>
      <c r="B16545" t="inlineStr">
        <is>
          <t>2024-03-05</t>
        </is>
      </c>
      <c r="C16545" t="inlineStr">
        <is>
          <t>S024</t>
        </is>
      </c>
      <c r="D16545" t="inlineStr">
        <is>
          <t>Store_024</t>
        </is>
      </c>
      <c r="E16545" t="inlineStr">
        <is>
          <t>South</t>
        </is>
      </c>
      <c r="F16545" t="inlineStr">
        <is>
          <t>P0077</t>
        </is>
      </c>
      <c r="G16545" t="inlineStr">
        <is>
          <t>Prod_0077</t>
        </is>
      </c>
      <c r="H16545" t="inlineStr">
        <is>
          <t>Beverages</t>
        </is>
      </c>
      <c r="I16545" t="n">
        <v>7</v>
      </c>
      <c r="J16545" t="n">
        <v>46.47</v>
      </c>
      <c r="K16545" t="n">
        <v>0.2</v>
      </c>
      <c r="L16545">
        <f>I16545*J16545*(1-K16545)</f>
        <v/>
      </c>
      <c r="M16545">
        <f>VLOOKUP(F16545,Products!A:D,4,FALSE)*I16545</f>
        <v/>
      </c>
      <c r="N16545">
        <f>L16545-M16545</f>
        <v/>
      </c>
    </row>
    <row r="16546">
      <c r="A16546" t="inlineStr">
        <is>
          <t>T1016544</t>
        </is>
      </c>
      <c r="B16546" t="inlineStr">
        <is>
          <t>2023-05-02</t>
        </is>
      </c>
      <c r="C16546" t="inlineStr">
        <is>
          <t>S017</t>
        </is>
      </c>
      <c r="D16546" t="inlineStr">
        <is>
          <t>Store_017</t>
        </is>
      </c>
      <c r="E16546" t="inlineStr">
        <is>
          <t>South</t>
        </is>
      </c>
      <c r="F16546" t="inlineStr">
        <is>
          <t>P0052</t>
        </is>
      </c>
      <c r="G16546" t="inlineStr">
        <is>
          <t>Prod_0052</t>
        </is>
      </c>
      <c r="H16546" t="inlineStr">
        <is>
          <t>Clothing</t>
        </is>
      </c>
      <c r="I16546" t="n">
        <v>5</v>
      </c>
      <c r="J16546" t="n">
        <v>41.76</v>
      </c>
      <c r="K16546" t="n">
        <v>0</v>
      </c>
      <c r="L16546">
        <f>I16546*J16546*(1-K16546)</f>
        <v/>
      </c>
      <c r="M16546">
        <f>VLOOKUP(F16546,Products!A:D,4,FALSE)*I16546</f>
        <v/>
      </c>
      <c r="N16546">
        <f>L16546-M16546</f>
        <v/>
      </c>
    </row>
    <row r="16547">
      <c r="A16547" t="inlineStr">
        <is>
          <t>T1016545</t>
        </is>
      </c>
      <c r="B16547" t="inlineStr">
        <is>
          <t>2023-05-28</t>
        </is>
      </c>
      <c r="C16547" t="inlineStr">
        <is>
          <t>S015</t>
        </is>
      </c>
      <c r="D16547" t="inlineStr">
        <is>
          <t>Store_015</t>
        </is>
      </c>
      <c r="E16547" t="inlineStr">
        <is>
          <t>North</t>
        </is>
      </c>
      <c r="F16547" t="inlineStr">
        <is>
          <t>P0091</t>
        </is>
      </c>
      <c r="G16547" t="inlineStr">
        <is>
          <t>Prod_0091</t>
        </is>
      </c>
      <c r="H16547" t="inlineStr">
        <is>
          <t>Toys</t>
        </is>
      </c>
      <c r="I16547" t="n">
        <v>4</v>
      </c>
      <c r="J16547" t="n">
        <v>315.71</v>
      </c>
      <c r="K16547" t="n">
        <v>0</v>
      </c>
      <c r="L16547">
        <f>I16547*J16547*(1-K16547)</f>
        <v/>
      </c>
      <c r="M16547">
        <f>VLOOKUP(F16547,Products!A:D,4,FALSE)*I16547</f>
        <v/>
      </c>
      <c r="N16547">
        <f>L16547-M16547</f>
        <v/>
      </c>
    </row>
    <row r="16548">
      <c r="A16548" t="inlineStr">
        <is>
          <t>T1016546</t>
        </is>
      </c>
      <c r="B16548" t="inlineStr">
        <is>
          <t>2025-09-12</t>
        </is>
      </c>
      <c r="C16548" t="inlineStr">
        <is>
          <t>S050</t>
        </is>
      </c>
      <c r="D16548" t="inlineStr">
        <is>
          <t>Store_050</t>
        </is>
      </c>
      <c r="E16548" t="inlineStr">
        <is>
          <t>South</t>
        </is>
      </c>
      <c r="F16548" t="inlineStr">
        <is>
          <t>P0071</t>
        </is>
      </c>
      <c r="G16548" t="inlineStr">
        <is>
          <t>Prod_0071</t>
        </is>
      </c>
      <c r="H16548" t="inlineStr">
        <is>
          <t>Beverages</t>
        </is>
      </c>
      <c r="I16548" t="n">
        <v>5</v>
      </c>
      <c r="J16548" t="n">
        <v>654.84</v>
      </c>
      <c r="K16548" t="n">
        <v>0.15</v>
      </c>
      <c r="L16548">
        <f>I16548*J16548*(1-K16548)</f>
        <v/>
      </c>
      <c r="M16548">
        <f>VLOOKUP(F16548,Products!A:D,4,FALSE)*I16548</f>
        <v/>
      </c>
      <c r="N16548">
        <f>L16548-M16548</f>
        <v/>
      </c>
    </row>
    <row r="16549">
      <c r="A16549" t="inlineStr">
        <is>
          <t>T1016547</t>
        </is>
      </c>
      <c r="B16549" t="inlineStr">
        <is>
          <t>2024-01-18</t>
        </is>
      </c>
      <c r="C16549" t="inlineStr">
        <is>
          <t>S025</t>
        </is>
      </c>
      <c r="D16549" t="inlineStr">
        <is>
          <t>Store_025</t>
        </is>
      </c>
      <c r="E16549" t="inlineStr">
        <is>
          <t>Central</t>
        </is>
      </c>
      <c r="F16549" t="inlineStr">
        <is>
          <t>P0049</t>
        </is>
      </c>
      <c r="G16549" t="inlineStr">
        <is>
          <t>Prod_0049</t>
        </is>
      </c>
      <c r="H16549" t="inlineStr">
        <is>
          <t>Beverages</t>
        </is>
      </c>
      <c r="I16549" t="n">
        <v>7</v>
      </c>
      <c r="J16549" t="n">
        <v>268.53</v>
      </c>
      <c r="K16549" t="n">
        <v>0</v>
      </c>
      <c r="L16549">
        <f>I16549*J16549*(1-K16549)</f>
        <v/>
      </c>
      <c r="M16549">
        <f>VLOOKUP(F16549,Products!A:D,4,FALSE)*I16549</f>
        <v/>
      </c>
      <c r="N16549">
        <f>L16549-M16549</f>
        <v/>
      </c>
    </row>
    <row r="16550">
      <c r="A16550" t="inlineStr">
        <is>
          <t>T1016548</t>
        </is>
      </c>
      <c r="B16550" t="inlineStr">
        <is>
          <t>2024-04-20</t>
        </is>
      </c>
      <c r="C16550" t="inlineStr">
        <is>
          <t>S038</t>
        </is>
      </c>
      <c r="D16550" t="inlineStr">
        <is>
          <t>Store_038</t>
        </is>
      </c>
      <c r="E16550" t="inlineStr">
        <is>
          <t>East</t>
        </is>
      </c>
      <c r="F16550" t="inlineStr">
        <is>
          <t>P0125</t>
        </is>
      </c>
      <c r="G16550" t="inlineStr">
        <is>
          <t>Prod_0125</t>
        </is>
      </c>
      <c r="H16550" t="inlineStr">
        <is>
          <t>Toys</t>
        </is>
      </c>
      <c r="I16550" t="n">
        <v>2</v>
      </c>
      <c r="J16550" t="n">
        <v>264.62</v>
      </c>
      <c r="K16550" t="n">
        <v>0.2</v>
      </c>
      <c r="L16550">
        <f>I16550*J16550*(1-K16550)</f>
        <v/>
      </c>
      <c r="M16550">
        <f>VLOOKUP(F16550,Products!A:D,4,FALSE)*I16550</f>
        <v/>
      </c>
      <c r="N16550">
        <f>L16550-M16550</f>
        <v/>
      </c>
    </row>
    <row r="16551">
      <c r="A16551" t="inlineStr">
        <is>
          <t>T1016549</t>
        </is>
      </c>
      <c r="B16551" t="inlineStr">
        <is>
          <t>2024-11-09</t>
        </is>
      </c>
      <c r="C16551" t="inlineStr">
        <is>
          <t>S050</t>
        </is>
      </c>
      <c r="D16551" t="inlineStr">
        <is>
          <t>Store_050</t>
        </is>
      </c>
      <c r="E16551" t="inlineStr">
        <is>
          <t>South</t>
        </is>
      </c>
      <c r="F16551" t="inlineStr">
        <is>
          <t>P0037</t>
        </is>
      </c>
      <c r="G16551" t="inlineStr">
        <is>
          <t>Prod_0037</t>
        </is>
      </c>
      <c r="H16551" t="inlineStr">
        <is>
          <t>Stationery</t>
        </is>
      </c>
      <c r="I16551" t="n">
        <v>1</v>
      </c>
      <c r="J16551" t="n">
        <v>393.85</v>
      </c>
      <c r="K16551" t="n">
        <v>0.05</v>
      </c>
      <c r="L16551">
        <f>I16551*J16551*(1-K16551)</f>
        <v/>
      </c>
      <c r="M16551">
        <f>VLOOKUP(F16551,Products!A:D,4,FALSE)*I16551</f>
        <v/>
      </c>
      <c r="N16551">
        <f>L16551-M16551</f>
        <v/>
      </c>
    </row>
    <row r="16552">
      <c r="A16552" t="inlineStr">
        <is>
          <t>T1016550</t>
        </is>
      </c>
      <c r="B16552" t="inlineStr">
        <is>
          <t>2024-10-19</t>
        </is>
      </c>
      <c r="C16552" t="inlineStr">
        <is>
          <t>S028</t>
        </is>
      </c>
      <c r="D16552" t="inlineStr">
        <is>
          <t>Store_028</t>
        </is>
      </c>
      <c r="E16552" t="inlineStr">
        <is>
          <t>North</t>
        </is>
      </c>
      <c r="F16552" t="inlineStr">
        <is>
          <t>P0184</t>
        </is>
      </c>
      <c r="G16552" t="inlineStr">
        <is>
          <t>Prod_0184</t>
        </is>
      </c>
      <c r="H16552" t="inlineStr">
        <is>
          <t>Beverages</t>
        </is>
      </c>
      <c r="I16552" t="n">
        <v>4</v>
      </c>
      <c r="J16552" t="n">
        <v>564.37</v>
      </c>
      <c r="K16552" t="n">
        <v>0</v>
      </c>
      <c r="L16552">
        <f>I16552*J16552*(1-K16552)</f>
        <v/>
      </c>
      <c r="M16552">
        <f>VLOOKUP(F16552,Products!A:D,4,FALSE)*I16552</f>
        <v/>
      </c>
      <c r="N16552">
        <f>L16552-M16552</f>
        <v/>
      </c>
    </row>
    <row r="16553">
      <c r="A16553" t="inlineStr">
        <is>
          <t>T1016551</t>
        </is>
      </c>
      <c r="B16553" t="inlineStr">
        <is>
          <t>2024-06-08</t>
        </is>
      </c>
      <c r="C16553" t="inlineStr">
        <is>
          <t>S017</t>
        </is>
      </c>
      <c r="D16553" t="inlineStr">
        <is>
          <t>Store_017</t>
        </is>
      </c>
      <c r="E16553" t="inlineStr">
        <is>
          <t>South</t>
        </is>
      </c>
      <c r="F16553" t="inlineStr">
        <is>
          <t>P0187</t>
        </is>
      </c>
      <c r="G16553" t="inlineStr">
        <is>
          <t>Prod_0187</t>
        </is>
      </c>
      <c r="H16553" t="inlineStr">
        <is>
          <t>Food</t>
        </is>
      </c>
      <c r="I16553" t="n">
        <v>8</v>
      </c>
      <c r="J16553" t="n">
        <v>797.39</v>
      </c>
      <c r="K16553" t="n">
        <v>0.15</v>
      </c>
      <c r="L16553">
        <f>I16553*J16553*(1-K16553)</f>
        <v/>
      </c>
      <c r="M16553">
        <f>VLOOKUP(F16553,Products!A:D,4,FALSE)*I16553</f>
        <v/>
      </c>
      <c r="N16553">
        <f>L16553-M16553</f>
        <v/>
      </c>
    </row>
    <row r="16554">
      <c r="A16554" t="inlineStr">
        <is>
          <t>T1016552</t>
        </is>
      </c>
      <c r="B16554" t="inlineStr">
        <is>
          <t>2025-02-08</t>
        </is>
      </c>
      <c r="C16554" t="inlineStr">
        <is>
          <t>S022</t>
        </is>
      </c>
      <c r="D16554" t="inlineStr">
        <is>
          <t>Store_022</t>
        </is>
      </c>
      <c r="E16554" t="inlineStr">
        <is>
          <t>East</t>
        </is>
      </c>
      <c r="F16554" t="inlineStr">
        <is>
          <t>P0039</t>
        </is>
      </c>
      <c r="G16554" t="inlineStr">
        <is>
          <t>Prod_0039</t>
        </is>
      </c>
      <c r="H16554" t="inlineStr">
        <is>
          <t>Household</t>
        </is>
      </c>
      <c r="I16554" t="n">
        <v>4</v>
      </c>
      <c r="J16554" t="n">
        <v>409.98</v>
      </c>
      <c r="K16554" t="n">
        <v>0</v>
      </c>
      <c r="L16554">
        <f>I16554*J16554*(1-K16554)</f>
        <v/>
      </c>
      <c r="M16554">
        <f>VLOOKUP(F16554,Products!A:D,4,FALSE)*I16554</f>
        <v/>
      </c>
      <c r="N16554">
        <f>L16554-M16554</f>
        <v/>
      </c>
    </row>
    <row r="16555">
      <c r="A16555" t="inlineStr">
        <is>
          <t>T1016553</t>
        </is>
      </c>
      <c r="B16555" t="inlineStr">
        <is>
          <t>2023-09-17</t>
        </is>
      </c>
      <c r="C16555" t="inlineStr">
        <is>
          <t>S005</t>
        </is>
      </c>
      <c r="D16555" t="inlineStr">
        <is>
          <t>Store_005</t>
        </is>
      </c>
      <c r="E16555" t="inlineStr">
        <is>
          <t>Central</t>
        </is>
      </c>
      <c r="F16555" t="inlineStr">
        <is>
          <t>P0010</t>
        </is>
      </c>
      <c r="G16555" t="inlineStr">
        <is>
          <t>Prod_0010</t>
        </is>
      </c>
      <c r="H16555" t="inlineStr">
        <is>
          <t>Electronics</t>
        </is>
      </c>
      <c r="I16555" t="n">
        <v>6</v>
      </c>
      <c r="J16555" t="n">
        <v>586.04</v>
      </c>
      <c r="K16555" t="n">
        <v>0</v>
      </c>
      <c r="L16555">
        <f>I16555*J16555*(1-K16555)</f>
        <v/>
      </c>
      <c r="M16555">
        <f>VLOOKUP(F16555,Products!A:D,4,FALSE)*I16555</f>
        <v/>
      </c>
      <c r="N16555">
        <f>L16555-M16555</f>
        <v/>
      </c>
    </row>
    <row r="16556">
      <c r="A16556" t="inlineStr">
        <is>
          <t>T1016554</t>
        </is>
      </c>
      <c r="B16556" t="inlineStr">
        <is>
          <t>2023-12-04</t>
        </is>
      </c>
      <c r="C16556" t="inlineStr">
        <is>
          <t>S002</t>
        </is>
      </c>
      <c r="D16556" t="inlineStr">
        <is>
          <t>Store_002</t>
        </is>
      </c>
      <c r="E16556" t="inlineStr">
        <is>
          <t>South</t>
        </is>
      </c>
      <c r="F16556" t="inlineStr">
        <is>
          <t>P0144</t>
        </is>
      </c>
      <c r="G16556" t="inlineStr">
        <is>
          <t>Prod_0144</t>
        </is>
      </c>
      <c r="H16556" t="inlineStr">
        <is>
          <t>Stationery</t>
        </is>
      </c>
      <c r="I16556" t="n">
        <v>5</v>
      </c>
      <c r="J16556" t="n">
        <v>227.16</v>
      </c>
      <c r="K16556" t="n">
        <v>0.05</v>
      </c>
      <c r="L16556">
        <f>I16556*J16556*(1-K16556)</f>
        <v/>
      </c>
      <c r="M16556">
        <f>VLOOKUP(F16556,Products!A:D,4,FALSE)*I16556</f>
        <v/>
      </c>
      <c r="N16556">
        <f>L16556-M16556</f>
        <v/>
      </c>
    </row>
    <row r="16557">
      <c r="A16557" t="inlineStr">
        <is>
          <t>T1016555</t>
        </is>
      </c>
      <c r="B16557" t="inlineStr">
        <is>
          <t>2024-12-21</t>
        </is>
      </c>
      <c r="C16557" t="inlineStr">
        <is>
          <t>S022</t>
        </is>
      </c>
      <c r="D16557" t="inlineStr">
        <is>
          <t>Store_022</t>
        </is>
      </c>
      <c r="E16557" t="inlineStr">
        <is>
          <t>East</t>
        </is>
      </c>
      <c r="F16557" t="inlineStr">
        <is>
          <t>P0176</t>
        </is>
      </c>
      <c r="G16557" t="inlineStr">
        <is>
          <t>Prod_0176</t>
        </is>
      </c>
      <c r="H16557" t="inlineStr">
        <is>
          <t>Food</t>
        </is>
      </c>
      <c r="I16557" t="n">
        <v>7</v>
      </c>
      <c r="J16557" t="n">
        <v>580.86</v>
      </c>
      <c r="K16557" t="n">
        <v>0</v>
      </c>
      <c r="L16557">
        <f>I16557*J16557*(1-K16557)</f>
        <v/>
      </c>
      <c r="M16557">
        <f>VLOOKUP(F16557,Products!A:D,4,FALSE)*I16557</f>
        <v/>
      </c>
      <c r="N16557">
        <f>L16557-M16557</f>
        <v/>
      </c>
    </row>
    <row r="16558">
      <c r="A16558" t="inlineStr">
        <is>
          <t>T1016556</t>
        </is>
      </c>
      <c r="B16558" t="inlineStr">
        <is>
          <t>2025-01-25</t>
        </is>
      </c>
      <c r="C16558" t="inlineStr">
        <is>
          <t>S041</t>
        </is>
      </c>
      <c r="D16558" t="inlineStr">
        <is>
          <t>Store_041</t>
        </is>
      </c>
      <c r="E16558" t="inlineStr">
        <is>
          <t>East</t>
        </is>
      </c>
      <c r="F16558" t="inlineStr">
        <is>
          <t>P0148</t>
        </is>
      </c>
      <c r="G16558" t="inlineStr">
        <is>
          <t>Prod_0148</t>
        </is>
      </c>
      <c r="H16558" t="inlineStr">
        <is>
          <t>Electronics</t>
        </is>
      </c>
      <c r="I16558" t="n">
        <v>2</v>
      </c>
      <c r="J16558" t="n">
        <v>307.83</v>
      </c>
      <c r="K16558" t="n">
        <v>0</v>
      </c>
      <c r="L16558">
        <f>I16558*J16558*(1-K16558)</f>
        <v/>
      </c>
      <c r="M16558">
        <f>VLOOKUP(F16558,Products!A:D,4,FALSE)*I16558</f>
        <v/>
      </c>
      <c r="N16558">
        <f>L16558-M16558</f>
        <v/>
      </c>
    </row>
    <row r="16559">
      <c r="A16559" t="inlineStr">
        <is>
          <t>T1016557</t>
        </is>
      </c>
      <c r="B16559" t="inlineStr">
        <is>
          <t>2023-10-22</t>
        </is>
      </c>
      <c r="C16559" t="inlineStr">
        <is>
          <t>S018</t>
        </is>
      </c>
      <c r="D16559" t="inlineStr">
        <is>
          <t>Store_018</t>
        </is>
      </c>
      <c r="E16559" t="inlineStr">
        <is>
          <t>South</t>
        </is>
      </c>
      <c r="F16559" t="inlineStr">
        <is>
          <t>P0048</t>
        </is>
      </c>
      <c r="G16559" t="inlineStr">
        <is>
          <t>Prod_0048</t>
        </is>
      </c>
      <c r="H16559" t="inlineStr">
        <is>
          <t>Toys</t>
        </is>
      </c>
      <c r="I16559" t="n">
        <v>8</v>
      </c>
      <c r="J16559" t="n">
        <v>304.18</v>
      </c>
      <c r="K16559" t="n">
        <v>0</v>
      </c>
      <c r="L16559">
        <f>I16559*J16559*(1-K16559)</f>
        <v/>
      </c>
      <c r="M16559">
        <f>VLOOKUP(F16559,Products!A:D,4,FALSE)*I16559</f>
        <v/>
      </c>
      <c r="N16559">
        <f>L16559-M16559</f>
        <v/>
      </c>
    </row>
    <row r="16560">
      <c r="A16560" t="inlineStr">
        <is>
          <t>T1016558</t>
        </is>
      </c>
      <c r="B16560" t="inlineStr">
        <is>
          <t>2023-01-28</t>
        </is>
      </c>
      <c r="C16560" t="inlineStr">
        <is>
          <t>S045</t>
        </is>
      </c>
      <c r="D16560" t="inlineStr">
        <is>
          <t>Store_045</t>
        </is>
      </c>
      <c r="E16560" t="inlineStr">
        <is>
          <t>East</t>
        </is>
      </c>
      <c r="F16560" t="inlineStr">
        <is>
          <t>P0187</t>
        </is>
      </c>
      <c r="G16560" t="inlineStr">
        <is>
          <t>Prod_0187</t>
        </is>
      </c>
      <c r="H16560" t="inlineStr">
        <is>
          <t>Food</t>
        </is>
      </c>
      <c r="I16560" t="n">
        <v>4</v>
      </c>
      <c r="J16560" t="n">
        <v>862.08</v>
      </c>
      <c r="K16560" t="n">
        <v>0</v>
      </c>
      <c r="L16560">
        <f>I16560*J16560*(1-K16560)</f>
        <v/>
      </c>
      <c r="M16560">
        <f>VLOOKUP(F16560,Products!A:D,4,FALSE)*I16560</f>
        <v/>
      </c>
      <c r="N16560">
        <f>L16560-M16560</f>
        <v/>
      </c>
    </row>
    <row r="16561">
      <c r="A16561" t="inlineStr">
        <is>
          <t>T1016559</t>
        </is>
      </c>
      <c r="B16561" t="inlineStr">
        <is>
          <t>2024-02-25</t>
        </is>
      </c>
      <c r="C16561" t="inlineStr">
        <is>
          <t>S038</t>
        </is>
      </c>
      <c r="D16561" t="inlineStr">
        <is>
          <t>Store_038</t>
        </is>
      </c>
      <c r="E16561" t="inlineStr">
        <is>
          <t>East</t>
        </is>
      </c>
      <c r="F16561" t="inlineStr">
        <is>
          <t>P0014</t>
        </is>
      </c>
      <c r="G16561" t="inlineStr">
        <is>
          <t>Prod_0014</t>
        </is>
      </c>
      <c r="H16561" t="inlineStr">
        <is>
          <t>Clothing</t>
        </is>
      </c>
      <c r="I16561" t="n">
        <v>2</v>
      </c>
      <c r="J16561" t="n">
        <v>334.53</v>
      </c>
      <c r="K16561" t="n">
        <v>0</v>
      </c>
      <c r="L16561">
        <f>I16561*J16561*(1-K16561)</f>
        <v/>
      </c>
      <c r="M16561">
        <f>VLOOKUP(F16561,Products!A:D,4,FALSE)*I16561</f>
        <v/>
      </c>
      <c r="N16561">
        <f>L16561-M16561</f>
        <v/>
      </c>
    </row>
    <row r="16562">
      <c r="A16562" t="inlineStr">
        <is>
          <t>T1016560</t>
        </is>
      </c>
      <c r="B16562" t="inlineStr">
        <is>
          <t>2025-03-29</t>
        </is>
      </c>
      <c r="C16562" t="inlineStr">
        <is>
          <t>S012</t>
        </is>
      </c>
      <c r="D16562" t="inlineStr">
        <is>
          <t>Store_012</t>
        </is>
      </c>
      <c r="E16562" t="inlineStr">
        <is>
          <t>South</t>
        </is>
      </c>
      <c r="F16562" t="inlineStr">
        <is>
          <t>P0118</t>
        </is>
      </c>
      <c r="G16562" t="inlineStr">
        <is>
          <t>Prod_0118</t>
        </is>
      </c>
      <c r="H16562" t="inlineStr">
        <is>
          <t>Toys</t>
        </is>
      </c>
      <c r="I16562" t="n">
        <v>1</v>
      </c>
      <c r="J16562" t="n">
        <v>894.6799999999999</v>
      </c>
      <c r="K16562" t="n">
        <v>0.05</v>
      </c>
      <c r="L16562">
        <f>I16562*J16562*(1-K16562)</f>
        <v/>
      </c>
      <c r="M16562">
        <f>VLOOKUP(F16562,Products!A:D,4,FALSE)*I16562</f>
        <v/>
      </c>
      <c r="N16562">
        <f>L16562-M16562</f>
        <v/>
      </c>
    </row>
    <row r="16563">
      <c r="A16563" t="inlineStr">
        <is>
          <t>T1016561</t>
        </is>
      </c>
      <c r="B16563" t="inlineStr">
        <is>
          <t>2024-04-16</t>
        </is>
      </c>
      <c r="C16563" t="inlineStr">
        <is>
          <t>S039</t>
        </is>
      </c>
      <c r="D16563" t="inlineStr">
        <is>
          <t>Store_039</t>
        </is>
      </c>
      <c r="E16563" t="inlineStr">
        <is>
          <t>North</t>
        </is>
      </c>
      <c r="F16563" t="inlineStr">
        <is>
          <t>P0154</t>
        </is>
      </c>
      <c r="G16563" t="inlineStr">
        <is>
          <t>Prod_0154</t>
        </is>
      </c>
      <c r="H16563" t="inlineStr">
        <is>
          <t>Toys</t>
        </is>
      </c>
      <c r="I16563" t="n">
        <v>2</v>
      </c>
      <c r="J16563" t="n">
        <v>290.32</v>
      </c>
      <c r="K16563" t="n">
        <v>0</v>
      </c>
      <c r="L16563">
        <f>I16563*J16563*(1-K16563)</f>
        <v/>
      </c>
      <c r="M16563">
        <f>VLOOKUP(F16563,Products!A:D,4,FALSE)*I16563</f>
        <v/>
      </c>
      <c r="N16563">
        <f>L16563-M16563</f>
        <v/>
      </c>
    </row>
    <row r="16564">
      <c r="A16564" t="inlineStr">
        <is>
          <t>T1016562</t>
        </is>
      </c>
      <c r="B16564" t="inlineStr">
        <is>
          <t>2025-07-09</t>
        </is>
      </c>
      <c r="C16564" t="inlineStr">
        <is>
          <t>S005</t>
        </is>
      </c>
      <c r="D16564" t="inlineStr">
        <is>
          <t>Store_005</t>
        </is>
      </c>
      <c r="E16564" t="inlineStr">
        <is>
          <t>Central</t>
        </is>
      </c>
      <c r="F16564" t="inlineStr">
        <is>
          <t>P0182</t>
        </is>
      </c>
      <c r="G16564" t="inlineStr">
        <is>
          <t>Prod_0182</t>
        </is>
      </c>
      <c r="H16564" t="inlineStr">
        <is>
          <t>Electronics</t>
        </is>
      </c>
      <c r="I16564" t="n">
        <v>5</v>
      </c>
      <c r="J16564" t="n">
        <v>596.39</v>
      </c>
      <c r="K16564" t="n">
        <v>0.15</v>
      </c>
      <c r="L16564">
        <f>I16564*J16564*(1-K16564)</f>
        <v/>
      </c>
      <c r="M16564">
        <f>VLOOKUP(F16564,Products!A:D,4,FALSE)*I16564</f>
        <v/>
      </c>
      <c r="N16564">
        <f>L16564-M16564</f>
        <v/>
      </c>
    </row>
    <row r="16565">
      <c r="A16565" t="inlineStr">
        <is>
          <t>T1016563</t>
        </is>
      </c>
      <c r="B16565" t="inlineStr">
        <is>
          <t>2023-08-26</t>
        </is>
      </c>
      <c r="C16565" t="inlineStr">
        <is>
          <t>S039</t>
        </is>
      </c>
      <c r="D16565" t="inlineStr">
        <is>
          <t>Store_039</t>
        </is>
      </c>
      <c r="E16565" t="inlineStr">
        <is>
          <t>North</t>
        </is>
      </c>
      <c r="F16565" t="inlineStr">
        <is>
          <t>P0091</t>
        </is>
      </c>
      <c r="G16565" t="inlineStr">
        <is>
          <t>Prod_0091</t>
        </is>
      </c>
      <c r="H16565" t="inlineStr">
        <is>
          <t>Toys</t>
        </is>
      </c>
      <c r="I16565" t="n">
        <v>1</v>
      </c>
      <c r="J16565" t="n">
        <v>246.33</v>
      </c>
      <c r="K16565" t="n">
        <v>0</v>
      </c>
      <c r="L16565">
        <f>I16565*J16565*(1-K16565)</f>
        <v/>
      </c>
      <c r="M16565">
        <f>VLOOKUP(F16565,Products!A:D,4,FALSE)*I16565</f>
        <v/>
      </c>
      <c r="N16565">
        <f>L16565-M16565</f>
        <v/>
      </c>
    </row>
    <row r="16566">
      <c r="A16566" t="inlineStr">
        <is>
          <t>T1016564</t>
        </is>
      </c>
      <c r="B16566" t="inlineStr">
        <is>
          <t>2024-06-09</t>
        </is>
      </c>
      <c r="C16566" t="inlineStr">
        <is>
          <t>S024</t>
        </is>
      </c>
      <c r="D16566" t="inlineStr">
        <is>
          <t>Store_024</t>
        </is>
      </c>
      <c r="E16566" t="inlineStr">
        <is>
          <t>South</t>
        </is>
      </c>
      <c r="F16566" t="inlineStr">
        <is>
          <t>P0026</t>
        </is>
      </c>
      <c r="G16566" t="inlineStr">
        <is>
          <t>Prod_0026</t>
        </is>
      </c>
      <c r="H16566" t="inlineStr">
        <is>
          <t>Beverages</t>
        </is>
      </c>
      <c r="I16566" t="n">
        <v>4</v>
      </c>
      <c r="J16566" t="n">
        <v>814.36</v>
      </c>
      <c r="K16566" t="n">
        <v>0.1</v>
      </c>
      <c r="L16566">
        <f>I16566*J16566*(1-K16566)</f>
        <v/>
      </c>
      <c r="M16566">
        <f>VLOOKUP(F16566,Products!A:D,4,FALSE)*I16566</f>
        <v/>
      </c>
      <c r="N16566">
        <f>L16566-M16566</f>
        <v/>
      </c>
    </row>
    <row r="16567">
      <c r="A16567" t="inlineStr">
        <is>
          <t>T1016565</t>
        </is>
      </c>
      <c r="B16567" t="inlineStr">
        <is>
          <t>2023-09-24</t>
        </is>
      </c>
      <c r="C16567" t="inlineStr">
        <is>
          <t>S041</t>
        </is>
      </c>
      <c r="D16567" t="inlineStr">
        <is>
          <t>Store_041</t>
        </is>
      </c>
      <c r="E16567" t="inlineStr">
        <is>
          <t>East</t>
        </is>
      </c>
      <c r="F16567" t="inlineStr">
        <is>
          <t>P0145</t>
        </is>
      </c>
      <c r="G16567" t="inlineStr">
        <is>
          <t>Prod_0145</t>
        </is>
      </c>
      <c r="H16567" t="inlineStr">
        <is>
          <t>Electronics</t>
        </is>
      </c>
      <c r="I16567" t="n">
        <v>3</v>
      </c>
      <c r="J16567" t="n">
        <v>452.86</v>
      </c>
      <c r="K16567" t="n">
        <v>0.1</v>
      </c>
      <c r="L16567">
        <f>I16567*J16567*(1-K16567)</f>
        <v/>
      </c>
      <c r="M16567">
        <f>VLOOKUP(F16567,Products!A:D,4,FALSE)*I16567</f>
        <v/>
      </c>
      <c r="N16567">
        <f>L16567-M16567</f>
        <v/>
      </c>
    </row>
    <row r="16568">
      <c r="A16568" t="inlineStr">
        <is>
          <t>T1016566</t>
        </is>
      </c>
      <c r="B16568" t="inlineStr">
        <is>
          <t>2023-04-02</t>
        </is>
      </c>
      <c r="C16568" t="inlineStr">
        <is>
          <t>S016</t>
        </is>
      </c>
      <c r="D16568" t="inlineStr">
        <is>
          <t>Store_016</t>
        </is>
      </c>
      <c r="E16568" t="inlineStr">
        <is>
          <t>West</t>
        </is>
      </c>
      <c r="F16568" t="inlineStr">
        <is>
          <t>P0055</t>
        </is>
      </c>
      <c r="G16568" t="inlineStr">
        <is>
          <t>Prod_0055</t>
        </is>
      </c>
      <c r="H16568" t="inlineStr">
        <is>
          <t>Beverages</t>
        </is>
      </c>
      <c r="I16568" t="n">
        <v>9</v>
      </c>
      <c r="J16568" t="n">
        <v>173.93</v>
      </c>
      <c r="K16568" t="n">
        <v>0</v>
      </c>
      <c r="L16568">
        <f>I16568*J16568*(1-K16568)</f>
        <v/>
      </c>
      <c r="M16568">
        <f>VLOOKUP(F16568,Products!A:D,4,FALSE)*I16568</f>
        <v/>
      </c>
      <c r="N16568">
        <f>L16568-M16568</f>
        <v/>
      </c>
    </row>
    <row r="16569">
      <c r="A16569" t="inlineStr">
        <is>
          <t>T1016567</t>
        </is>
      </c>
      <c r="B16569" t="inlineStr">
        <is>
          <t>2024-05-31</t>
        </is>
      </c>
      <c r="C16569" t="inlineStr">
        <is>
          <t>S035</t>
        </is>
      </c>
      <c r="D16569" t="inlineStr">
        <is>
          <t>Store_035</t>
        </is>
      </c>
      <c r="E16569" t="inlineStr">
        <is>
          <t>Central</t>
        </is>
      </c>
      <c r="F16569" t="inlineStr">
        <is>
          <t>P0132</t>
        </is>
      </c>
      <c r="G16569" t="inlineStr">
        <is>
          <t>Prod_0132</t>
        </is>
      </c>
      <c r="H16569" t="inlineStr">
        <is>
          <t>Food</t>
        </is>
      </c>
      <c r="I16569" t="n">
        <v>2</v>
      </c>
      <c r="J16569" t="n">
        <v>121.66</v>
      </c>
      <c r="K16569" t="n">
        <v>0</v>
      </c>
      <c r="L16569">
        <f>I16569*J16569*(1-K16569)</f>
        <v/>
      </c>
      <c r="M16569">
        <f>VLOOKUP(F16569,Products!A:D,4,FALSE)*I16569</f>
        <v/>
      </c>
      <c r="N16569">
        <f>L16569-M16569</f>
        <v/>
      </c>
    </row>
    <row r="16570">
      <c r="A16570" t="inlineStr">
        <is>
          <t>T1016568</t>
        </is>
      </c>
      <c r="B16570" t="inlineStr">
        <is>
          <t>2025-07-11</t>
        </is>
      </c>
      <c r="C16570" t="inlineStr">
        <is>
          <t>S032</t>
        </is>
      </c>
      <c r="D16570" t="inlineStr">
        <is>
          <t>Store_032</t>
        </is>
      </c>
      <c r="E16570" t="inlineStr">
        <is>
          <t>Central</t>
        </is>
      </c>
      <c r="F16570" t="inlineStr">
        <is>
          <t>P0049</t>
        </is>
      </c>
      <c r="G16570" t="inlineStr">
        <is>
          <t>Prod_0049</t>
        </is>
      </c>
      <c r="H16570" t="inlineStr">
        <is>
          <t>Beverages</t>
        </is>
      </c>
      <c r="I16570" t="n">
        <v>8</v>
      </c>
      <c r="J16570" t="n">
        <v>227.61</v>
      </c>
      <c r="K16570" t="n">
        <v>0</v>
      </c>
      <c r="L16570">
        <f>I16570*J16570*(1-K16570)</f>
        <v/>
      </c>
      <c r="M16570">
        <f>VLOOKUP(F16570,Products!A:D,4,FALSE)*I16570</f>
        <v/>
      </c>
      <c r="N16570">
        <f>L16570-M16570</f>
        <v/>
      </c>
    </row>
    <row r="16571">
      <c r="A16571" t="inlineStr">
        <is>
          <t>T1016569</t>
        </is>
      </c>
      <c r="B16571" t="inlineStr">
        <is>
          <t>2025-01-10</t>
        </is>
      </c>
      <c r="C16571" t="inlineStr">
        <is>
          <t>S010</t>
        </is>
      </c>
      <c r="D16571" t="inlineStr">
        <is>
          <t>Store_010</t>
        </is>
      </c>
      <c r="E16571" t="inlineStr">
        <is>
          <t>North</t>
        </is>
      </c>
      <c r="F16571" t="inlineStr">
        <is>
          <t>P0193</t>
        </is>
      </c>
      <c r="G16571" t="inlineStr">
        <is>
          <t>Prod_0193</t>
        </is>
      </c>
      <c r="H16571" t="inlineStr">
        <is>
          <t>Food</t>
        </is>
      </c>
      <c r="I16571" t="n">
        <v>5</v>
      </c>
      <c r="J16571" t="n">
        <v>488.46</v>
      </c>
      <c r="K16571" t="n">
        <v>0.05</v>
      </c>
      <c r="L16571">
        <f>I16571*J16571*(1-K16571)</f>
        <v/>
      </c>
      <c r="M16571">
        <f>VLOOKUP(F16571,Products!A:D,4,FALSE)*I16571</f>
        <v/>
      </c>
      <c r="N16571">
        <f>L16571-M16571</f>
        <v/>
      </c>
    </row>
    <row r="16572">
      <c r="A16572" t="inlineStr">
        <is>
          <t>T1016570</t>
        </is>
      </c>
      <c r="B16572" t="inlineStr">
        <is>
          <t>2024-11-27</t>
        </is>
      </c>
      <c r="C16572" t="inlineStr">
        <is>
          <t>S006</t>
        </is>
      </c>
      <c r="D16572" t="inlineStr">
        <is>
          <t>Store_006</t>
        </is>
      </c>
      <c r="E16572" t="inlineStr">
        <is>
          <t>East</t>
        </is>
      </c>
      <c r="F16572" t="inlineStr">
        <is>
          <t>P0069</t>
        </is>
      </c>
      <c r="G16572" t="inlineStr">
        <is>
          <t>Prod_0069</t>
        </is>
      </c>
      <c r="H16572" t="inlineStr">
        <is>
          <t>Household</t>
        </is>
      </c>
      <c r="I16572" t="n">
        <v>1</v>
      </c>
      <c r="J16572" t="n">
        <v>309.97</v>
      </c>
      <c r="K16572" t="n">
        <v>0.05</v>
      </c>
      <c r="L16572">
        <f>I16572*J16572*(1-K16572)</f>
        <v/>
      </c>
      <c r="M16572">
        <f>VLOOKUP(F16572,Products!A:D,4,FALSE)*I16572</f>
        <v/>
      </c>
      <c r="N16572">
        <f>L16572-M16572</f>
        <v/>
      </c>
    </row>
    <row r="16573">
      <c r="A16573" t="inlineStr">
        <is>
          <t>T1016571</t>
        </is>
      </c>
      <c r="B16573" t="inlineStr">
        <is>
          <t>2025-07-21</t>
        </is>
      </c>
      <c r="C16573" t="inlineStr">
        <is>
          <t>S010</t>
        </is>
      </c>
      <c r="D16573" t="inlineStr">
        <is>
          <t>Store_010</t>
        </is>
      </c>
      <c r="E16573" t="inlineStr">
        <is>
          <t>North</t>
        </is>
      </c>
      <c r="F16573" t="inlineStr">
        <is>
          <t>P0004</t>
        </is>
      </c>
      <c r="G16573" t="inlineStr">
        <is>
          <t>Prod_0004</t>
        </is>
      </c>
      <c r="H16573" t="inlineStr">
        <is>
          <t>Household</t>
        </is>
      </c>
      <c r="I16573" t="n">
        <v>3</v>
      </c>
      <c r="J16573" t="n">
        <v>357.58</v>
      </c>
      <c r="K16573" t="n">
        <v>0.05</v>
      </c>
      <c r="L16573">
        <f>I16573*J16573*(1-K16573)</f>
        <v/>
      </c>
      <c r="M16573">
        <f>VLOOKUP(F16573,Products!A:D,4,FALSE)*I16573</f>
        <v/>
      </c>
      <c r="N16573">
        <f>L16573-M16573</f>
        <v/>
      </c>
    </row>
    <row r="16574">
      <c r="A16574" t="inlineStr">
        <is>
          <t>T1016572</t>
        </is>
      </c>
      <c r="B16574" t="inlineStr">
        <is>
          <t>2025-03-06</t>
        </is>
      </c>
      <c r="C16574" t="inlineStr">
        <is>
          <t>S048</t>
        </is>
      </c>
      <c r="D16574" t="inlineStr">
        <is>
          <t>Store_048</t>
        </is>
      </c>
      <c r="E16574" t="inlineStr">
        <is>
          <t>South</t>
        </is>
      </c>
      <c r="F16574" t="inlineStr">
        <is>
          <t>P0133</t>
        </is>
      </c>
      <c r="G16574" t="inlineStr">
        <is>
          <t>Prod_0133</t>
        </is>
      </c>
      <c r="H16574" t="inlineStr">
        <is>
          <t>Stationery</t>
        </is>
      </c>
      <c r="I16574" t="n">
        <v>5</v>
      </c>
      <c r="J16574" t="n">
        <v>496.66</v>
      </c>
      <c r="K16574" t="n">
        <v>0</v>
      </c>
      <c r="L16574">
        <f>I16574*J16574*(1-K16574)</f>
        <v/>
      </c>
      <c r="M16574">
        <f>VLOOKUP(F16574,Products!A:D,4,FALSE)*I16574</f>
        <v/>
      </c>
      <c r="N16574">
        <f>L16574-M16574</f>
        <v/>
      </c>
    </row>
    <row r="16575">
      <c r="A16575" t="inlineStr">
        <is>
          <t>T1016573</t>
        </is>
      </c>
      <c r="B16575" t="inlineStr">
        <is>
          <t>2023-08-07</t>
        </is>
      </c>
      <c r="C16575" t="inlineStr">
        <is>
          <t>S044</t>
        </is>
      </c>
      <c r="D16575" t="inlineStr">
        <is>
          <t>Store_044</t>
        </is>
      </c>
      <c r="E16575" t="inlineStr">
        <is>
          <t>North</t>
        </is>
      </c>
      <c r="F16575" t="inlineStr">
        <is>
          <t>P0137</t>
        </is>
      </c>
      <c r="G16575" t="inlineStr">
        <is>
          <t>Prod_0137</t>
        </is>
      </c>
      <c r="H16575" t="inlineStr">
        <is>
          <t>Electronics</t>
        </is>
      </c>
      <c r="I16575" t="n">
        <v>7</v>
      </c>
      <c r="J16575" t="n">
        <v>122.43</v>
      </c>
      <c r="K16575" t="n">
        <v>0</v>
      </c>
      <c r="L16575">
        <f>I16575*J16575*(1-K16575)</f>
        <v/>
      </c>
      <c r="M16575">
        <f>VLOOKUP(F16575,Products!A:D,4,FALSE)*I16575</f>
        <v/>
      </c>
      <c r="N16575">
        <f>L16575-M16575</f>
        <v/>
      </c>
    </row>
    <row r="16576">
      <c r="A16576" t="inlineStr">
        <is>
          <t>T1016574</t>
        </is>
      </c>
      <c r="B16576" t="inlineStr">
        <is>
          <t>2024-02-13</t>
        </is>
      </c>
      <c r="C16576" t="inlineStr">
        <is>
          <t>S044</t>
        </is>
      </c>
      <c r="D16576" t="inlineStr">
        <is>
          <t>Store_044</t>
        </is>
      </c>
      <c r="E16576" t="inlineStr">
        <is>
          <t>North</t>
        </is>
      </c>
      <c r="F16576" t="inlineStr">
        <is>
          <t>P0087</t>
        </is>
      </c>
      <c r="G16576" t="inlineStr">
        <is>
          <t>Prod_0087</t>
        </is>
      </c>
      <c r="H16576" t="inlineStr">
        <is>
          <t>Clothing</t>
        </is>
      </c>
      <c r="I16576" t="n">
        <v>8</v>
      </c>
      <c r="J16576" t="n">
        <v>442.69</v>
      </c>
      <c r="K16576" t="n">
        <v>0</v>
      </c>
      <c r="L16576">
        <f>I16576*J16576*(1-K16576)</f>
        <v/>
      </c>
      <c r="M16576">
        <f>VLOOKUP(F16576,Products!A:D,4,FALSE)*I16576</f>
        <v/>
      </c>
      <c r="N16576">
        <f>L16576-M16576</f>
        <v/>
      </c>
    </row>
    <row r="16577">
      <c r="A16577" t="inlineStr">
        <is>
          <t>T1016575</t>
        </is>
      </c>
      <c r="B16577" t="inlineStr">
        <is>
          <t>2025-01-28</t>
        </is>
      </c>
      <c r="C16577" t="inlineStr">
        <is>
          <t>S041</t>
        </is>
      </c>
      <c r="D16577" t="inlineStr">
        <is>
          <t>Store_041</t>
        </is>
      </c>
      <c r="E16577" t="inlineStr">
        <is>
          <t>East</t>
        </is>
      </c>
      <c r="F16577" t="inlineStr">
        <is>
          <t>P0102</t>
        </is>
      </c>
      <c r="G16577" t="inlineStr">
        <is>
          <t>Prod_0102</t>
        </is>
      </c>
      <c r="H16577" t="inlineStr">
        <is>
          <t>Food</t>
        </is>
      </c>
      <c r="I16577" t="n">
        <v>9</v>
      </c>
      <c r="J16577" t="n">
        <v>723.88</v>
      </c>
      <c r="K16577" t="n">
        <v>0</v>
      </c>
      <c r="L16577">
        <f>I16577*J16577*(1-K16577)</f>
        <v/>
      </c>
      <c r="M16577">
        <f>VLOOKUP(F16577,Products!A:D,4,FALSE)*I16577</f>
        <v/>
      </c>
      <c r="N16577">
        <f>L16577-M16577</f>
        <v/>
      </c>
    </row>
    <row r="16578">
      <c r="A16578" t="inlineStr">
        <is>
          <t>T1016576</t>
        </is>
      </c>
      <c r="B16578" t="inlineStr">
        <is>
          <t>2023-10-05</t>
        </is>
      </c>
      <c r="C16578" t="inlineStr">
        <is>
          <t>S002</t>
        </is>
      </c>
      <c r="D16578" t="inlineStr">
        <is>
          <t>Store_002</t>
        </is>
      </c>
      <c r="E16578" t="inlineStr">
        <is>
          <t>South</t>
        </is>
      </c>
      <c r="F16578" t="inlineStr">
        <is>
          <t>P0181</t>
        </is>
      </c>
      <c r="G16578" t="inlineStr">
        <is>
          <t>Prod_0181</t>
        </is>
      </c>
      <c r="H16578" t="inlineStr">
        <is>
          <t>Electronics</t>
        </is>
      </c>
      <c r="I16578" t="n">
        <v>3</v>
      </c>
      <c r="J16578" t="n">
        <v>657.27</v>
      </c>
      <c r="K16578" t="n">
        <v>0</v>
      </c>
      <c r="L16578">
        <f>I16578*J16578*(1-K16578)</f>
        <v/>
      </c>
      <c r="M16578">
        <f>VLOOKUP(F16578,Products!A:D,4,FALSE)*I16578</f>
        <v/>
      </c>
      <c r="N16578">
        <f>L16578-M16578</f>
        <v/>
      </c>
    </row>
    <row r="16579">
      <c r="A16579" t="inlineStr">
        <is>
          <t>T1016577</t>
        </is>
      </c>
      <c r="B16579" t="inlineStr">
        <is>
          <t>2023-04-16</t>
        </is>
      </c>
      <c r="C16579" t="inlineStr">
        <is>
          <t>S036</t>
        </is>
      </c>
      <c r="D16579" t="inlineStr">
        <is>
          <t>Store_036</t>
        </is>
      </c>
      <c r="E16579" t="inlineStr">
        <is>
          <t>Central</t>
        </is>
      </c>
      <c r="F16579" t="inlineStr">
        <is>
          <t>P0190</t>
        </is>
      </c>
      <c r="G16579" t="inlineStr">
        <is>
          <t>Prod_0190</t>
        </is>
      </c>
      <c r="H16579" t="inlineStr">
        <is>
          <t>Household</t>
        </is>
      </c>
      <c r="I16579" t="n">
        <v>9</v>
      </c>
      <c r="J16579" t="n">
        <v>252.87</v>
      </c>
      <c r="K16579" t="n">
        <v>0.2</v>
      </c>
      <c r="L16579">
        <f>I16579*J16579*(1-K16579)</f>
        <v/>
      </c>
      <c r="M16579">
        <f>VLOOKUP(F16579,Products!A:D,4,FALSE)*I16579</f>
        <v/>
      </c>
      <c r="N16579">
        <f>L16579-M16579</f>
        <v/>
      </c>
    </row>
    <row r="16580">
      <c r="A16580" t="inlineStr">
        <is>
          <t>T1016578</t>
        </is>
      </c>
      <c r="B16580" t="inlineStr">
        <is>
          <t>2025-01-02</t>
        </is>
      </c>
      <c r="C16580" t="inlineStr">
        <is>
          <t>S021</t>
        </is>
      </c>
      <c r="D16580" t="inlineStr">
        <is>
          <t>Store_021</t>
        </is>
      </c>
      <c r="E16580" t="inlineStr">
        <is>
          <t>North</t>
        </is>
      </c>
      <c r="F16580" t="inlineStr">
        <is>
          <t>P0093</t>
        </is>
      </c>
      <c r="G16580" t="inlineStr">
        <is>
          <t>Prod_0093</t>
        </is>
      </c>
      <c r="H16580" t="inlineStr">
        <is>
          <t>Electronics</t>
        </is>
      </c>
      <c r="I16580" t="n">
        <v>3</v>
      </c>
      <c r="J16580" t="n">
        <v>252.07</v>
      </c>
      <c r="K16580" t="n">
        <v>0</v>
      </c>
      <c r="L16580">
        <f>I16580*J16580*(1-K16580)</f>
        <v/>
      </c>
      <c r="M16580">
        <f>VLOOKUP(F16580,Products!A:D,4,FALSE)*I16580</f>
        <v/>
      </c>
      <c r="N16580">
        <f>L16580-M16580</f>
        <v/>
      </c>
    </row>
    <row r="16581">
      <c r="A16581" t="inlineStr">
        <is>
          <t>T1016579</t>
        </is>
      </c>
      <c r="B16581" t="inlineStr">
        <is>
          <t>2025-02-04</t>
        </is>
      </c>
      <c r="C16581" t="inlineStr">
        <is>
          <t>S036</t>
        </is>
      </c>
      <c r="D16581" t="inlineStr">
        <is>
          <t>Store_036</t>
        </is>
      </c>
      <c r="E16581" t="inlineStr">
        <is>
          <t>Central</t>
        </is>
      </c>
      <c r="F16581" t="inlineStr">
        <is>
          <t>P0173</t>
        </is>
      </c>
      <c r="G16581" t="inlineStr">
        <is>
          <t>Prod_0173</t>
        </is>
      </c>
      <c r="H16581" t="inlineStr">
        <is>
          <t>Toys</t>
        </is>
      </c>
      <c r="I16581" t="n">
        <v>4</v>
      </c>
      <c r="J16581" t="n">
        <v>808.36</v>
      </c>
      <c r="K16581" t="n">
        <v>0</v>
      </c>
      <c r="L16581">
        <f>I16581*J16581*(1-K16581)</f>
        <v/>
      </c>
      <c r="M16581">
        <f>VLOOKUP(F16581,Products!A:D,4,FALSE)*I16581</f>
        <v/>
      </c>
      <c r="N16581">
        <f>L16581-M16581</f>
        <v/>
      </c>
    </row>
    <row r="16582">
      <c r="A16582" t="inlineStr">
        <is>
          <t>T1016580</t>
        </is>
      </c>
      <c r="B16582" t="inlineStr">
        <is>
          <t>2023-11-20</t>
        </is>
      </c>
      <c r="C16582" t="inlineStr">
        <is>
          <t>S034</t>
        </is>
      </c>
      <c r="D16582" t="inlineStr">
        <is>
          <t>Store_034</t>
        </is>
      </c>
      <c r="E16582" t="inlineStr">
        <is>
          <t>Central</t>
        </is>
      </c>
      <c r="F16582" t="inlineStr">
        <is>
          <t>P0153</t>
        </is>
      </c>
      <c r="G16582" t="inlineStr">
        <is>
          <t>Prod_0153</t>
        </is>
      </c>
      <c r="H16582" t="inlineStr">
        <is>
          <t>Clothing</t>
        </is>
      </c>
      <c r="I16582" t="n">
        <v>5</v>
      </c>
      <c r="J16582" t="n">
        <v>151.34</v>
      </c>
      <c r="K16582" t="n">
        <v>0.05</v>
      </c>
      <c r="L16582">
        <f>I16582*J16582*(1-K16582)</f>
        <v/>
      </c>
      <c r="M16582">
        <f>VLOOKUP(F16582,Products!A:D,4,FALSE)*I16582</f>
        <v/>
      </c>
      <c r="N16582">
        <f>L16582-M16582</f>
        <v/>
      </c>
    </row>
    <row r="16583">
      <c r="A16583" t="inlineStr">
        <is>
          <t>T1016581</t>
        </is>
      </c>
      <c r="B16583" t="inlineStr">
        <is>
          <t>2023-12-09</t>
        </is>
      </c>
      <c r="C16583" t="inlineStr">
        <is>
          <t>S026</t>
        </is>
      </c>
      <c r="D16583" t="inlineStr">
        <is>
          <t>Store_026</t>
        </is>
      </c>
      <c r="E16583" t="inlineStr">
        <is>
          <t>North</t>
        </is>
      </c>
      <c r="F16583" t="inlineStr">
        <is>
          <t>P0028</t>
        </is>
      </c>
      <c r="G16583" t="inlineStr">
        <is>
          <t>Prod_0028</t>
        </is>
      </c>
      <c r="H16583" t="inlineStr">
        <is>
          <t>Food</t>
        </is>
      </c>
      <c r="I16583" t="n">
        <v>8</v>
      </c>
      <c r="J16583" t="n">
        <v>458.7</v>
      </c>
      <c r="K16583" t="n">
        <v>0</v>
      </c>
      <c r="L16583">
        <f>I16583*J16583*(1-K16583)</f>
        <v/>
      </c>
      <c r="M16583">
        <f>VLOOKUP(F16583,Products!A:D,4,FALSE)*I16583</f>
        <v/>
      </c>
      <c r="N16583">
        <f>L16583-M16583</f>
        <v/>
      </c>
    </row>
    <row r="16584">
      <c r="A16584" t="inlineStr">
        <is>
          <t>T1016582</t>
        </is>
      </c>
      <c r="B16584" t="inlineStr">
        <is>
          <t>2025-08-07</t>
        </is>
      </c>
      <c r="C16584" t="inlineStr">
        <is>
          <t>S034</t>
        </is>
      </c>
      <c r="D16584" t="inlineStr">
        <is>
          <t>Store_034</t>
        </is>
      </c>
      <c r="E16584" t="inlineStr">
        <is>
          <t>Central</t>
        </is>
      </c>
      <c r="F16584" t="inlineStr">
        <is>
          <t>P0106</t>
        </is>
      </c>
      <c r="G16584" t="inlineStr">
        <is>
          <t>Prod_0106</t>
        </is>
      </c>
      <c r="H16584" t="inlineStr">
        <is>
          <t>Electronics</t>
        </is>
      </c>
      <c r="I16584" t="n">
        <v>6</v>
      </c>
      <c r="J16584" t="n">
        <v>701.83</v>
      </c>
      <c r="K16584" t="n">
        <v>0</v>
      </c>
      <c r="L16584">
        <f>I16584*J16584*(1-K16584)</f>
        <v/>
      </c>
      <c r="M16584">
        <f>VLOOKUP(F16584,Products!A:D,4,FALSE)*I16584</f>
        <v/>
      </c>
      <c r="N16584">
        <f>L16584-M16584</f>
        <v/>
      </c>
    </row>
    <row r="16585">
      <c r="A16585" t="inlineStr">
        <is>
          <t>T1016583</t>
        </is>
      </c>
      <c r="B16585" t="inlineStr">
        <is>
          <t>2023-07-02</t>
        </is>
      </c>
      <c r="C16585" t="inlineStr">
        <is>
          <t>S014</t>
        </is>
      </c>
      <c r="D16585" t="inlineStr">
        <is>
          <t>Store_014</t>
        </is>
      </c>
      <c r="E16585" t="inlineStr">
        <is>
          <t>West</t>
        </is>
      </c>
      <c r="F16585" t="inlineStr">
        <is>
          <t>P0121</t>
        </is>
      </c>
      <c r="G16585" t="inlineStr">
        <is>
          <t>Prod_0121</t>
        </is>
      </c>
      <c r="H16585" t="inlineStr">
        <is>
          <t>Clothing</t>
        </is>
      </c>
      <c r="I16585" t="n">
        <v>5</v>
      </c>
      <c r="J16585" t="n">
        <v>862.92</v>
      </c>
      <c r="K16585" t="n">
        <v>0.05</v>
      </c>
      <c r="L16585">
        <f>I16585*J16585*(1-K16585)</f>
        <v/>
      </c>
      <c r="M16585">
        <f>VLOOKUP(F16585,Products!A:D,4,FALSE)*I16585</f>
        <v/>
      </c>
      <c r="N16585">
        <f>L16585-M16585</f>
        <v/>
      </c>
    </row>
    <row r="16586">
      <c r="A16586" t="inlineStr">
        <is>
          <t>T1016584</t>
        </is>
      </c>
      <c r="B16586" t="inlineStr">
        <is>
          <t>2025-06-24</t>
        </is>
      </c>
      <c r="C16586" t="inlineStr">
        <is>
          <t>S036</t>
        </is>
      </c>
      <c r="D16586" t="inlineStr">
        <is>
          <t>Store_036</t>
        </is>
      </c>
      <c r="E16586" t="inlineStr">
        <is>
          <t>Central</t>
        </is>
      </c>
      <c r="F16586" t="inlineStr">
        <is>
          <t>P0077</t>
        </is>
      </c>
      <c r="G16586" t="inlineStr">
        <is>
          <t>Prod_0077</t>
        </is>
      </c>
      <c r="H16586" t="inlineStr">
        <is>
          <t>Beverages</t>
        </is>
      </c>
      <c r="I16586" t="n">
        <v>8</v>
      </c>
      <c r="J16586" t="n">
        <v>35.82</v>
      </c>
      <c r="K16586" t="n">
        <v>0.05</v>
      </c>
      <c r="L16586">
        <f>I16586*J16586*(1-K16586)</f>
        <v/>
      </c>
      <c r="M16586">
        <f>VLOOKUP(F16586,Products!A:D,4,FALSE)*I16586</f>
        <v/>
      </c>
      <c r="N16586">
        <f>L16586-M16586</f>
        <v/>
      </c>
    </row>
    <row r="16587">
      <c r="A16587" t="inlineStr">
        <is>
          <t>T1016585</t>
        </is>
      </c>
      <c r="B16587" t="inlineStr">
        <is>
          <t>2023-12-18</t>
        </is>
      </c>
      <c r="C16587" t="inlineStr">
        <is>
          <t>S008</t>
        </is>
      </c>
      <c r="D16587" t="inlineStr">
        <is>
          <t>Store_008</t>
        </is>
      </c>
      <c r="E16587" t="inlineStr">
        <is>
          <t>East</t>
        </is>
      </c>
      <c r="F16587" t="inlineStr">
        <is>
          <t>P0094</t>
        </is>
      </c>
      <c r="G16587" t="inlineStr">
        <is>
          <t>Prod_0094</t>
        </is>
      </c>
      <c r="H16587" t="inlineStr">
        <is>
          <t>Toys</t>
        </is>
      </c>
      <c r="I16587" t="n">
        <v>3</v>
      </c>
      <c r="J16587" t="n">
        <v>719.63</v>
      </c>
      <c r="K16587" t="n">
        <v>0</v>
      </c>
      <c r="L16587">
        <f>I16587*J16587*(1-K16587)</f>
        <v/>
      </c>
      <c r="M16587">
        <f>VLOOKUP(F16587,Products!A:D,4,FALSE)*I16587</f>
        <v/>
      </c>
      <c r="N16587">
        <f>L16587-M16587</f>
        <v/>
      </c>
    </row>
    <row r="16588">
      <c r="A16588" t="inlineStr">
        <is>
          <t>T1016586</t>
        </is>
      </c>
      <c r="B16588" t="inlineStr">
        <is>
          <t>2024-05-22</t>
        </is>
      </c>
      <c r="C16588" t="inlineStr">
        <is>
          <t>S033</t>
        </is>
      </c>
      <c r="D16588" t="inlineStr">
        <is>
          <t>Store_033</t>
        </is>
      </c>
      <c r="E16588" t="inlineStr">
        <is>
          <t>North</t>
        </is>
      </c>
      <c r="F16588" t="inlineStr">
        <is>
          <t>P0157</t>
        </is>
      </c>
      <c r="G16588" t="inlineStr">
        <is>
          <t>Prod_0157</t>
        </is>
      </c>
      <c r="H16588" t="inlineStr">
        <is>
          <t>Toys</t>
        </is>
      </c>
      <c r="I16588" t="n">
        <v>9</v>
      </c>
      <c r="J16588" t="n">
        <v>305.36</v>
      </c>
      <c r="K16588" t="n">
        <v>0</v>
      </c>
      <c r="L16588">
        <f>I16588*J16588*(1-K16588)</f>
        <v/>
      </c>
      <c r="M16588">
        <f>VLOOKUP(F16588,Products!A:D,4,FALSE)*I16588</f>
        <v/>
      </c>
      <c r="N16588">
        <f>L16588-M16588</f>
        <v/>
      </c>
    </row>
    <row r="16589">
      <c r="A16589" t="inlineStr">
        <is>
          <t>T1016587</t>
        </is>
      </c>
      <c r="B16589" t="inlineStr">
        <is>
          <t>2025-02-16</t>
        </is>
      </c>
      <c r="C16589" t="inlineStr">
        <is>
          <t>S036</t>
        </is>
      </c>
      <c r="D16589" t="inlineStr">
        <is>
          <t>Store_036</t>
        </is>
      </c>
      <c r="E16589" t="inlineStr">
        <is>
          <t>Central</t>
        </is>
      </c>
      <c r="F16589" t="inlineStr">
        <is>
          <t>P0118</t>
        </is>
      </c>
      <c r="G16589" t="inlineStr">
        <is>
          <t>Prod_0118</t>
        </is>
      </c>
      <c r="H16589" t="inlineStr">
        <is>
          <t>Toys</t>
        </is>
      </c>
      <c r="I16589" t="n">
        <v>8</v>
      </c>
      <c r="J16589" t="n">
        <v>726.73</v>
      </c>
      <c r="K16589" t="n">
        <v>0</v>
      </c>
      <c r="L16589">
        <f>I16589*J16589*(1-K16589)</f>
        <v/>
      </c>
      <c r="M16589">
        <f>VLOOKUP(F16589,Products!A:D,4,FALSE)*I16589</f>
        <v/>
      </c>
      <c r="N16589">
        <f>L16589-M16589</f>
        <v/>
      </c>
    </row>
    <row r="16590">
      <c r="A16590" t="inlineStr">
        <is>
          <t>T1016588</t>
        </is>
      </c>
      <c r="B16590" t="inlineStr">
        <is>
          <t>2023-11-12</t>
        </is>
      </c>
      <c r="C16590" t="inlineStr">
        <is>
          <t>S029</t>
        </is>
      </c>
      <c r="D16590" t="inlineStr">
        <is>
          <t>Store_029</t>
        </is>
      </c>
      <c r="E16590" t="inlineStr">
        <is>
          <t>South</t>
        </is>
      </c>
      <c r="F16590" t="inlineStr">
        <is>
          <t>P0123</t>
        </is>
      </c>
      <c r="G16590" t="inlineStr">
        <is>
          <t>Prod_0123</t>
        </is>
      </c>
      <c r="H16590" t="inlineStr">
        <is>
          <t>Food</t>
        </is>
      </c>
      <c r="I16590" t="n">
        <v>9</v>
      </c>
      <c r="J16590" t="n">
        <v>495.68</v>
      </c>
      <c r="K16590" t="n">
        <v>0</v>
      </c>
      <c r="L16590">
        <f>I16590*J16590*(1-K16590)</f>
        <v/>
      </c>
      <c r="M16590">
        <f>VLOOKUP(F16590,Products!A:D,4,FALSE)*I16590</f>
        <v/>
      </c>
      <c r="N16590">
        <f>L16590-M16590</f>
        <v/>
      </c>
    </row>
    <row r="16591">
      <c r="A16591" t="inlineStr">
        <is>
          <t>T1016589</t>
        </is>
      </c>
      <c r="B16591" t="inlineStr">
        <is>
          <t>2023-03-17</t>
        </is>
      </c>
      <c r="C16591" t="inlineStr">
        <is>
          <t>S027</t>
        </is>
      </c>
      <c r="D16591" t="inlineStr">
        <is>
          <t>Store_027</t>
        </is>
      </c>
      <c r="E16591" t="inlineStr">
        <is>
          <t>South</t>
        </is>
      </c>
      <c r="F16591" t="inlineStr">
        <is>
          <t>P0191</t>
        </is>
      </c>
      <c r="G16591" t="inlineStr">
        <is>
          <t>Prod_0191</t>
        </is>
      </c>
      <c r="H16591" t="inlineStr">
        <is>
          <t>Food</t>
        </is>
      </c>
      <c r="I16591" t="n">
        <v>5</v>
      </c>
      <c r="J16591" t="n">
        <v>573.37</v>
      </c>
      <c r="K16591" t="n">
        <v>0.15</v>
      </c>
      <c r="L16591">
        <f>I16591*J16591*(1-K16591)</f>
        <v/>
      </c>
      <c r="M16591">
        <f>VLOOKUP(F16591,Products!A:D,4,FALSE)*I16591</f>
        <v/>
      </c>
      <c r="N16591">
        <f>L16591-M16591</f>
        <v/>
      </c>
    </row>
    <row r="16592">
      <c r="A16592" t="inlineStr">
        <is>
          <t>T1016590</t>
        </is>
      </c>
      <c r="B16592" t="inlineStr">
        <is>
          <t>2024-02-04</t>
        </is>
      </c>
      <c r="C16592" t="inlineStr">
        <is>
          <t>S003</t>
        </is>
      </c>
      <c r="D16592" t="inlineStr">
        <is>
          <t>Store_003</t>
        </is>
      </c>
      <c r="E16592" t="inlineStr">
        <is>
          <t>North</t>
        </is>
      </c>
      <c r="F16592" t="inlineStr">
        <is>
          <t>P0073</t>
        </is>
      </c>
      <c r="G16592" t="inlineStr">
        <is>
          <t>Prod_0073</t>
        </is>
      </c>
      <c r="H16592" t="inlineStr">
        <is>
          <t>Food</t>
        </is>
      </c>
      <c r="I16592" t="n">
        <v>7</v>
      </c>
      <c r="J16592" t="n">
        <v>506.62</v>
      </c>
      <c r="K16592" t="n">
        <v>0</v>
      </c>
      <c r="L16592">
        <f>I16592*J16592*(1-K16592)</f>
        <v/>
      </c>
      <c r="M16592">
        <f>VLOOKUP(F16592,Products!A:D,4,FALSE)*I16592</f>
        <v/>
      </c>
      <c r="N16592">
        <f>L16592-M16592</f>
        <v/>
      </c>
    </row>
    <row r="16593">
      <c r="A16593" t="inlineStr">
        <is>
          <t>T1016591</t>
        </is>
      </c>
      <c r="B16593" t="inlineStr">
        <is>
          <t>2025-05-06</t>
        </is>
      </c>
      <c r="C16593" t="inlineStr">
        <is>
          <t>S033</t>
        </is>
      </c>
      <c r="D16593" t="inlineStr">
        <is>
          <t>Store_033</t>
        </is>
      </c>
      <c r="E16593" t="inlineStr">
        <is>
          <t>North</t>
        </is>
      </c>
      <c r="F16593" t="inlineStr">
        <is>
          <t>P0089</t>
        </is>
      </c>
      <c r="G16593" t="inlineStr">
        <is>
          <t>Prod_0089</t>
        </is>
      </c>
      <c r="H16593" t="inlineStr">
        <is>
          <t>Stationery</t>
        </is>
      </c>
      <c r="I16593" t="n">
        <v>4</v>
      </c>
      <c r="J16593" t="n">
        <v>558.0599999999999</v>
      </c>
      <c r="K16593" t="n">
        <v>0</v>
      </c>
      <c r="L16593">
        <f>I16593*J16593*(1-K16593)</f>
        <v/>
      </c>
      <c r="M16593">
        <f>VLOOKUP(F16593,Products!A:D,4,FALSE)*I16593</f>
        <v/>
      </c>
      <c r="N16593">
        <f>L16593-M16593</f>
        <v/>
      </c>
    </row>
    <row r="16594">
      <c r="A16594" t="inlineStr">
        <is>
          <t>T1016592</t>
        </is>
      </c>
      <c r="B16594" t="inlineStr">
        <is>
          <t>2023-07-02</t>
        </is>
      </c>
      <c r="C16594" t="inlineStr">
        <is>
          <t>S027</t>
        </is>
      </c>
      <c r="D16594" t="inlineStr">
        <is>
          <t>Store_027</t>
        </is>
      </c>
      <c r="E16594" t="inlineStr">
        <is>
          <t>South</t>
        </is>
      </c>
      <c r="F16594" t="inlineStr">
        <is>
          <t>P0071</t>
        </is>
      </c>
      <c r="G16594" t="inlineStr">
        <is>
          <t>Prod_0071</t>
        </is>
      </c>
      <c r="H16594" t="inlineStr">
        <is>
          <t>Beverages</t>
        </is>
      </c>
      <c r="I16594" t="n">
        <v>7</v>
      </c>
      <c r="J16594" t="n">
        <v>632.91</v>
      </c>
      <c r="K16594" t="n">
        <v>0.2</v>
      </c>
      <c r="L16594">
        <f>I16594*J16594*(1-K16594)</f>
        <v/>
      </c>
      <c r="M16594">
        <f>VLOOKUP(F16594,Products!A:D,4,FALSE)*I16594</f>
        <v/>
      </c>
      <c r="N16594">
        <f>L16594-M16594</f>
        <v/>
      </c>
    </row>
    <row r="16595">
      <c r="A16595" t="inlineStr">
        <is>
          <t>T1016593</t>
        </is>
      </c>
      <c r="B16595" t="inlineStr">
        <is>
          <t>2023-11-30</t>
        </is>
      </c>
      <c r="C16595" t="inlineStr">
        <is>
          <t>S038</t>
        </is>
      </c>
      <c r="D16595" t="inlineStr">
        <is>
          <t>Store_038</t>
        </is>
      </c>
      <c r="E16595" t="inlineStr">
        <is>
          <t>East</t>
        </is>
      </c>
      <c r="F16595" t="inlineStr">
        <is>
          <t>P0175</t>
        </is>
      </c>
      <c r="G16595" t="inlineStr">
        <is>
          <t>Prod_0175</t>
        </is>
      </c>
      <c r="H16595" t="inlineStr">
        <is>
          <t>Food</t>
        </is>
      </c>
      <c r="I16595" t="n">
        <v>7</v>
      </c>
      <c r="J16595" t="n">
        <v>694.27</v>
      </c>
      <c r="K16595" t="n">
        <v>0.15</v>
      </c>
      <c r="L16595">
        <f>I16595*J16595*(1-K16595)</f>
        <v/>
      </c>
      <c r="M16595">
        <f>VLOOKUP(F16595,Products!A:D,4,FALSE)*I16595</f>
        <v/>
      </c>
      <c r="N16595">
        <f>L16595-M16595</f>
        <v/>
      </c>
    </row>
    <row r="16596">
      <c r="A16596" t="inlineStr">
        <is>
          <t>T1016594</t>
        </is>
      </c>
      <c r="B16596" t="inlineStr">
        <is>
          <t>2023-08-04</t>
        </is>
      </c>
      <c r="C16596" t="inlineStr">
        <is>
          <t>S015</t>
        </is>
      </c>
      <c r="D16596" t="inlineStr">
        <is>
          <t>Store_015</t>
        </is>
      </c>
      <c r="E16596" t="inlineStr">
        <is>
          <t>North</t>
        </is>
      </c>
      <c r="F16596" t="inlineStr">
        <is>
          <t>P0059</t>
        </is>
      </c>
      <c r="G16596" t="inlineStr">
        <is>
          <t>Prod_0059</t>
        </is>
      </c>
      <c r="H16596" t="inlineStr">
        <is>
          <t>Beverages</t>
        </is>
      </c>
      <c r="I16596" t="n">
        <v>6</v>
      </c>
      <c r="J16596" t="n">
        <v>465.3</v>
      </c>
      <c r="K16596" t="n">
        <v>0.05</v>
      </c>
      <c r="L16596">
        <f>I16596*J16596*(1-K16596)</f>
        <v/>
      </c>
      <c r="M16596">
        <f>VLOOKUP(F16596,Products!A:D,4,FALSE)*I16596</f>
        <v/>
      </c>
      <c r="N16596">
        <f>L16596-M16596</f>
        <v/>
      </c>
    </row>
    <row r="16597">
      <c r="A16597" t="inlineStr">
        <is>
          <t>T1016595</t>
        </is>
      </c>
      <c r="B16597" t="inlineStr">
        <is>
          <t>2024-09-12</t>
        </is>
      </c>
      <c r="C16597" t="inlineStr">
        <is>
          <t>S022</t>
        </is>
      </c>
      <c r="D16597" t="inlineStr">
        <is>
          <t>Store_022</t>
        </is>
      </c>
      <c r="E16597" t="inlineStr">
        <is>
          <t>East</t>
        </is>
      </c>
      <c r="F16597" t="inlineStr">
        <is>
          <t>P0148</t>
        </is>
      </c>
      <c r="G16597" t="inlineStr">
        <is>
          <t>Prod_0148</t>
        </is>
      </c>
      <c r="H16597" t="inlineStr">
        <is>
          <t>Electronics</t>
        </is>
      </c>
      <c r="I16597" t="n">
        <v>9</v>
      </c>
      <c r="J16597" t="n">
        <v>303.7</v>
      </c>
      <c r="K16597" t="n">
        <v>0</v>
      </c>
      <c r="L16597">
        <f>I16597*J16597*(1-K16597)</f>
        <v/>
      </c>
      <c r="M16597">
        <f>VLOOKUP(F16597,Products!A:D,4,FALSE)*I16597</f>
        <v/>
      </c>
      <c r="N16597">
        <f>L16597-M16597</f>
        <v/>
      </c>
    </row>
    <row r="16598">
      <c r="A16598" t="inlineStr">
        <is>
          <t>T1016596</t>
        </is>
      </c>
      <c r="B16598" t="inlineStr">
        <is>
          <t>2025-04-30</t>
        </is>
      </c>
      <c r="C16598" t="inlineStr">
        <is>
          <t>S037</t>
        </is>
      </c>
      <c r="D16598" t="inlineStr">
        <is>
          <t>Store_037</t>
        </is>
      </c>
      <c r="E16598" t="inlineStr">
        <is>
          <t>East</t>
        </is>
      </c>
      <c r="F16598" t="inlineStr">
        <is>
          <t>P0189</t>
        </is>
      </c>
      <c r="G16598" t="inlineStr">
        <is>
          <t>Prod_0189</t>
        </is>
      </c>
      <c r="H16598" t="inlineStr">
        <is>
          <t>Food</t>
        </is>
      </c>
      <c r="I16598" t="n">
        <v>5</v>
      </c>
      <c r="J16598" t="n">
        <v>728.83</v>
      </c>
      <c r="K16598" t="n">
        <v>0.05</v>
      </c>
      <c r="L16598">
        <f>I16598*J16598*(1-K16598)</f>
        <v/>
      </c>
      <c r="M16598">
        <f>VLOOKUP(F16598,Products!A:D,4,FALSE)*I16598</f>
        <v/>
      </c>
      <c r="N16598">
        <f>L16598-M16598</f>
        <v/>
      </c>
    </row>
    <row r="16599">
      <c r="A16599" t="inlineStr">
        <is>
          <t>T1016597</t>
        </is>
      </c>
      <c r="B16599" t="inlineStr">
        <is>
          <t>2024-11-11</t>
        </is>
      </c>
      <c r="C16599" t="inlineStr">
        <is>
          <t>S015</t>
        </is>
      </c>
      <c r="D16599" t="inlineStr">
        <is>
          <t>Store_015</t>
        </is>
      </c>
      <c r="E16599" t="inlineStr">
        <is>
          <t>North</t>
        </is>
      </c>
      <c r="F16599" t="inlineStr">
        <is>
          <t>P0071</t>
        </is>
      </c>
      <c r="G16599" t="inlineStr">
        <is>
          <t>Prod_0071</t>
        </is>
      </c>
      <c r="H16599" t="inlineStr">
        <is>
          <t>Beverages</t>
        </is>
      </c>
      <c r="I16599" t="n">
        <v>9</v>
      </c>
      <c r="J16599" t="n">
        <v>455.8</v>
      </c>
      <c r="K16599" t="n">
        <v>0</v>
      </c>
      <c r="L16599">
        <f>I16599*J16599*(1-K16599)</f>
        <v/>
      </c>
      <c r="M16599">
        <f>VLOOKUP(F16599,Products!A:D,4,FALSE)*I16599</f>
        <v/>
      </c>
      <c r="N16599">
        <f>L16599-M16599</f>
        <v/>
      </c>
    </row>
    <row r="16600">
      <c r="A16600" t="inlineStr">
        <is>
          <t>T1016598</t>
        </is>
      </c>
      <c r="B16600" t="inlineStr">
        <is>
          <t>2024-09-05</t>
        </is>
      </c>
      <c r="C16600" t="inlineStr">
        <is>
          <t>S024</t>
        </is>
      </c>
      <c r="D16600" t="inlineStr">
        <is>
          <t>Store_024</t>
        </is>
      </c>
      <c r="E16600" t="inlineStr">
        <is>
          <t>South</t>
        </is>
      </c>
      <c r="F16600" t="inlineStr">
        <is>
          <t>P0025</t>
        </is>
      </c>
      <c r="G16600" t="inlineStr">
        <is>
          <t>Prod_0025</t>
        </is>
      </c>
      <c r="H16600" t="inlineStr">
        <is>
          <t>Beverages</t>
        </is>
      </c>
      <c r="I16600" t="n">
        <v>1</v>
      </c>
      <c r="J16600" t="n">
        <v>316.25</v>
      </c>
      <c r="K16600" t="n">
        <v>0</v>
      </c>
      <c r="L16600">
        <f>I16600*J16600*(1-K16600)</f>
        <v/>
      </c>
      <c r="M16600">
        <f>VLOOKUP(F16600,Products!A:D,4,FALSE)*I16600</f>
        <v/>
      </c>
      <c r="N16600">
        <f>L16600-M16600</f>
        <v/>
      </c>
    </row>
    <row r="16601">
      <c r="A16601" t="inlineStr">
        <is>
          <t>T1016599</t>
        </is>
      </c>
      <c r="B16601" t="inlineStr">
        <is>
          <t>2025-06-12</t>
        </is>
      </c>
      <c r="C16601" t="inlineStr">
        <is>
          <t>S047</t>
        </is>
      </c>
      <c r="D16601" t="inlineStr">
        <is>
          <t>Store_047</t>
        </is>
      </c>
      <c r="E16601" t="inlineStr">
        <is>
          <t>North</t>
        </is>
      </c>
      <c r="F16601" t="inlineStr">
        <is>
          <t>P0086</t>
        </is>
      </c>
      <c r="G16601" t="inlineStr">
        <is>
          <t>Prod_0086</t>
        </is>
      </c>
      <c r="H16601" t="inlineStr">
        <is>
          <t>Stationery</t>
        </is>
      </c>
      <c r="I16601" t="n">
        <v>4</v>
      </c>
      <c r="J16601" t="n">
        <v>977.89</v>
      </c>
      <c r="K16601" t="n">
        <v>0.05</v>
      </c>
      <c r="L16601">
        <f>I16601*J16601*(1-K16601)</f>
        <v/>
      </c>
      <c r="M16601">
        <f>VLOOKUP(F16601,Products!A:D,4,FALSE)*I16601</f>
        <v/>
      </c>
      <c r="N16601">
        <f>L16601-M16601</f>
        <v/>
      </c>
    </row>
    <row r="16602">
      <c r="A16602" t="inlineStr">
        <is>
          <t>T1016600</t>
        </is>
      </c>
      <c r="B16602" t="inlineStr">
        <is>
          <t>2025-07-14</t>
        </is>
      </c>
      <c r="C16602" t="inlineStr">
        <is>
          <t>S048</t>
        </is>
      </c>
      <c r="D16602" t="inlineStr">
        <is>
          <t>Store_048</t>
        </is>
      </c>
      <c r="E16602" t="inlineStr">
        <is>
          <t>South</t>
        </is>
      </c>
      <c r="F16602" t="inlineStr">
        <is>
          <t>P0157</t>
        </is>
      </c>
      <c r="G16602" t="inlineStr">
        <is>
          <t>Prod_0157</t>
        </is>
      </c>
      <c r="H16602" t="inlineStr">
        <is>
          <t>Toys</t>
        </is>
      </c>
      <c r="I16602" t="n">
        <v>1</v>
      </c>
      <c r="J16602" t="n">
        <v>296.88</v>
      </c>
      <c r="K16602" t="n">
        <v>0.1</v>
      </c>
      <c r="L16602">
        <f>I16602*J16602*(1-K16602)</f>
        <v/>
      </c>
      <c r="M16602">
        <f>VLOOKUP(F16602,Products!A:D,4,FALSE)*I16602</f>
        <v/>
      </c>
      <c r="N16602">
        <f>L16602-M16602</f>
        <v/>
      </c>
    </row>
    <row r="16603">
      <c r="A16603" t="inlineStr">
        <is>
          <t>T1016601</t>
        </is>
      </c>
      <c r="B16603" t="inlineStr">
        <is>
          <t>2025-07-16</t>
        </is>
      </c>
      <c r="C16603" t="inlineStr">
        <is>
          <t>S029</t>
        </is>
      </c>
      <c r="D16603" t="inlineStr">
        <is>
          <t>Store_029</t>
        </is>
      </c>
      <c r="E16603" t="inlineStr">
        <is>
          <t>South</t>
        </is>
      </c>
      <c r="F16603" t="inlineStr">
        <is>
          <t>P0148</t>
        </is>
      </c>
      <c r="G16603" t="inlineStr">
        <is>
          <t>Prod_0148</t>
        </is>
      </c>
      <c r="H16603" t="inlineStr">
        <is>
          <t>Electronics</t>
        </is>
      </c>
      <c r="I16603" t="n">
        <v>1</v>
      </c>
      <c r="J16603" t="n">
        <v>291.18</v>
      </c>
      <c r="K16603" t="n">
        <v>0.05</v>
      </c>
      <c r="L16603">
        <f>I16603*J16603*(1-K16603)</f>
        <v/>
      </c>
      <c r="M16603">
        <f>VLOOKUP(F16603,Products!A:D,4,FALSE)*I16603</f>
        <v/>
      </c>
      <c r="N16603">
        <f>L16603-M16603</f>
        <v/>
      </c>
    </row>
    <row r="16604">
      <c r="A16604" t="inlineStr">
        <is>
          <t>T1016602</t>
        </is>
      </c>
      <c r="B16604" t="inlineStr">
        <is>
          <t>2025-09-20</t>
        </is>
      </c>
      <c r="C16604" t="inlineStr">
        <is>
          <t>S014</t>
        </is>
      </c>
      <c r="D16604" t="inlineStr">
        <is>
          <t>Store_014</t>
        </is>
      </c>
      <c r="E16604" t="inlineStr">
        <is>
          <t>West</t>
        </is>
      </c>
      <c r="F16604" t="inlineStr">
        <is>
          <t>P0049</t>
        </is>
      </c>
      <c r="G16604" t="inlineStr">
        <is>
          <t>Prod_0049</t>
        </is>
      </c>
      <c r="H16604" t="inlineStr">
        <is>
          <t>Beverages</t>
        </is>
      </c>
      <c r="I16604" t="n">
        <v>4</v>
      </c>
      <c r="J16604" t="n">
        <v>185.65</v>
      </c>
      <c r="K16604" t="n">
        <v>0</v>
      </c>
      <c r="L16604">
        <f>I16604*J16604*(1-K16604)</f>
        <v/>
      </c>
      <c r="M16604">
        <f>VLOOKUP(F16604,Products!A:D,4,FALSE)*I16604</f>
        <v/>
      </c>
      <c r="N16604">
        <f>L16604-M16604</f>
        <v/>
      </c>
    </row>
    <row r="16605">
      <c r="A16605" t="inlineStr">
        <is>
          <t>T1016603</t>
        </is>
      </c>
      <c r="B16605" t="inlineStr">
        <is>
          <t>2025-01-18</t>
        </is>
      </c>
      <c r="C16605" t="inlineStr">
        <is>
          <t>S032</t>
        </is>
      </c>
      <c r="D16605" t="inlineStr">
        <is>
          <t>Store_032</t>
        </is>
      </c>
      <c r="E16605" t="inlineStr">
        <is>
          <t>Central</t>
        </is>
      </c>
      <c r="F16605" t="inlineStr">
        <is>
          <t>P0113</t>
        </is>
      </c>
      <c r="G16605" t="inlineStr">
        <is>
          <t>Prod_0113</t>
        </is>
      </c>
      <c r="H16605" t="inlineStr">
        <is>
          <t>Toys</t>
        </is>
      </c>
      <c r="I16605" t="n">
        <v>1</v>
      </c>
      <c r="J16605" t="n">
        <v>763.67</v>
      </c>
      <c r="K16605" t="n">
        <v>0.15</v>
      </c>
      <c r="L16605">
        <f>I16605*J16605*(1-K16605)</f>
        <v/>
      </c>
      <c r="M16605">
        <f>VLOOKUP(F16605,Products!A:D,4,FALSE)*I16605</f>
        <v/>
      </c>
      <c r="N16605">
        <f>L16605-M16605</f>
        <v/>
      </c>
    </row>
    <row r="16606">
      <c r="A16606" t="inlineStr">
        <is>
          <t>T1016604</t>
        </is>
      </c>
      <c r="B16606" t="inlineStr">
        <is>
          <t>2023-08-23</t>
        </is>
      </c>
      <c r="C16606" t="inlineStr">
        <is>
          <t>S004</t>
        </is>
      </c>
      <c r="D16606" t="inlineStr">
        <is>
          <t>Store_004</t>
        </is>
      </c>
      <c r="E16606" t="inlineStr">
        <is>
          <t>Central</t>
        </is>
      </c>
      <c r="F16606" t="inlineStr">
        <is>
          <t>P0162</t>
        </is>
      </c>
      <c r="G16606" t="inlineStr">
        <is>
          <t>Prod_0162</t>
        </is>
      </c>
      <c r="H16606" t="inlineStr">
        <is>
          <t>Food</t>
        </is>
      </c>
      <c r="I16606" t="n">
        <v>2</v>
      </c>
      <c r="J16606" t="n">
        <v>572.16</v>
      </c>
      <c r="K16606" t="n">
        <v>0</v>
      </c>
      <c r="L16606">
        <f>I16606*J16606*(1-K16606)</f>
        <v/>
      </c>
      <c r="M16606">
        <f>VLOOKUP(F16606,Products!A:D,4,FALSE)*I16606</f>
        <v/>
      </c>
      <c r="N16606">
        <f>L16606-M16606</f>
        <v/>
      </c>
    </row>
    <row r="16607">
      <c r="A16607" t="inlineStr">
        <is>
          <t>T1016605</t>
        </is>
      </c>
      <c r="B16607" t="inlineStr">
        <is>
          <t>2023-02-14</t>
        </is>
      </c>
      <c r="C16607" t="inlineStr">
        <is>
          <t>S024</t>
        </is>
      </c>
      <c r="D16607" t="inlineStr">
        <is>
          <t>Store_024</t>
        </is>
      </c>
      <c r="E16607" t="inlineStr">
        <is>
          <t>South</t>
        </is>
      </c>
      <c r="F16607" t="inlineStr">
        <is>
          <t>P0075</t>
        </is>
      </c>
      <c r="G16607" t="inlineStr">
        <is>
          <t>Prod_0075</t>
        </is>
      </c>
      <c r="H16607" t="inlineStr">
        <is>
          <t>Beverages</t>
        </is>
      </c>
      <c r="I16607" t="n">
        <v>3</v>
      </c>
      <c r="J16607" t="n">
        <v>887.42</v>
      </c>
      <c r="K16607" t="n">
        <v>0</v>
      </c>
      <c r="L16607">
        <f>I16607*J16607*(1-K16607)</f>
        <v/>
      </c>
      <c r="M16607">
        <f>VLOOKUP(F16607,Products!A:D,4,FALSE)*I16607</f>
        <v/>
      </c>
      <c r="N16607">
        <f>L16607-M16607</f>
        <v/>
      </c>
    </row>
    <row r="16608">
      <c r="A16608" t="inlineStr">
        <is>
          <t>T1016606</t>
        </is>
      </c>
      <c r="B16608" t="inlineStr">
        <is>
          <t>2025-06-07</t>
        </is>
      </c>
      <c r="C16608" t="inlineStr">
        <is>
          <t>S045</t>
        </is>
      </c>
      <c r="D16608" t="inlineStr">
        <is>
          <t>Store_045</t>
        </is>
      </c>
      <c r="E16608" t="inlineStr">
        <is>
          <t>East</t>
        </is>
      </c>
      <c r="F16608" t="inlineStr">
        <is>
          <t>P0149</t>
        </is>
      </c>
      <c r="G16608" t="inlineStr">
        <is>
          <t>Prod_0149</t>
        </is>
      </c>
      <c r="H16608" t="inlineStr">
        <is>
          <t>Toys</t>
        </is>
      </c>
      <c r="I16608" t="n">
        <v>2</v>
      </c>
      <c r="J16608" t="n">
        <v>62.29</v>
      </c>
      <c r="K16608" t="n">
        <v>0</v>
      </c>
      <c r="L16608">
        <f>I16608*J16608*(1-K16608)</f>
        <v/>
      </c>
      <c r="M16608">
        <f>VLOOKUP(F16608,Products!A:D,4,FALSE)*I16608</f>
        <v/>
      </c>
      <c r="N16608">
        <f>L16608-M16608</f>
        <v/>
      </c>
    </row>
    <row r="16609">
      <c r="A16609" t="inlineStr">
        <is>
          <t>T1016607</t>
        </is>
      </c>
      <c r="B16609" t="inlineStr">
        <is>
          <t>2025-01-23</t>
        </is>
      </c>
      <c r="C16609" t="inlineStr">
        <is>
          <t>S016</t>
        </is>
      </c>
      <c r="D16609" t="inlineStr">
        <is>
          <t>Store_016</t>
        </is>
      </c>
      <c r="E16609" t="inlineStr">
        <is>
          <t>West</t>
        </is>
      </c>
      <c r="F16609" t="inlineStr">
        <is>
          <t>P0099</t>
        </is>
      </c>
      <c r="G16609" t="inlineStr">
        <is>
          <t>Prod_0099</t>
        </is>
      </c>
      <c r="H16609" t="inlineStr">
        <is>
          <t>Beverages</t>
        </is>
      </c>
      <c r="I16609" t="n">
        <v>9</v>
      </c>
      <c r="J16609" t="n">
        <v>103.92</v>
      </c>
      <c r="K16609" t="n">
        <v>0</v>
      </c>
      <c r="L16609">
        <f>I16609*J16609*(1-K16609)</f>
        <v/>
      </c>
      <c r="M16609">
        <f>VLOOKUP(F16609,Products!A:D,4,FALSE)*I16609</f>
        <v/>
      </c>
      <c r="N16609">
        <f>L16609-M16609</f>
        <v/>
      </c>
    </row>
    <row r="16610">
      <c r="A16610" t="inlineStr">
        <is>
          <t>T1016608</t>
        </is>
      </c>
      <c r="B16610" t="inlineStr">
        <is>
          <t>2024-08-03</t>
        </is>
      </c>
      <c r="C16610" t="inlineStr">
        <is>
          <t>S008</t>
        </is>
      </c>
      <c r="D16610" t="inlineStr">
        <is>
          <t>Store_008</t>
        </is>
      </c>
      <c r="E16610" t="inlineStr">
        <is>
          <t>East</t>
        </is>
      </c>
      <c r="F16610" t="inlineStr">
        <is>
          <t>P0063</t>
        </is>
      </c>
      <c r="G16610" t="inlineStr">
        <is>
          <t>Prod_0063</t>
        </is>
      </c>
      <c r="H16610" t="inlineStr">
        <is>
          <t>Clothing</t>
        </is>
      </c>
      <c r="I16610" t="n">
        <v>7</v>
      </c>
      <c r="J16610" t="n">
        <v>235.42</v>
      </c>
      <c r="K16610" t="n">
        <v>0</v>
      </c>
      <c r="L16610">
        <f>I16610*J16610*(1-K16610)</f>
        <v/>
      </c>
      <c r="M16610">
        <f>VLOOKUP(F16610,Products!A:D,4,FALSE)*I16610</f>
        <v/>
      </c>
      <c r="N16610">
        <f>L16610-M16610</f>
        <v/>
      </c>
    </row>
    <row r="16611">
      <c r="A16611" t="inlineStr">
        <is>
          <t>T1016609</t>
        </is>
      </c>
      <c r="B16611" t="inlineStr">
        <is>
          <t>2025-06-02</t>
        </is>
      </c>
      <c r="C16611" t="inlineStr">
        <is>
          <t>S004</t>
        </is>
      </c>
      <c r="D16611" t="inlineStr">
        <is>
          <t>Store_004</t>
        </is>
      </c>
      <c r="E16611" t="inlineStr">
        <is>
          <t>Central</t>
        </is>
      </c>
      <c r="F16611" t="inlineStr">
        <is>
          <t>P0137</t>
        </is>
      </c>
      <c r="G16611" t="inlineStr">
        <is>
          <t>Prod_0137</t>
        </is>
      </c>
      <c r="H16611" t="inlineStr">
        <is>
          <t>Electronics</t>
        </is>
      </c>
      <c r="I16611" t="n">
        <v>2</v>
      </c>
      <c r="J16611" t="n">
        <v>149.83</v>
      </c>
      <c r="K16611" t="n">
        <v>0.1</v>
      </c>
      <c r="L16611">
        <f>I16611*J16611*(1-K16611)</f>
        <v/>
      </c>
      <c r="M16611">
        <f>VLOOKUP(F16611,Products!A:D,4,FALSE)*I16611</f>
        <v/>
      </c>
      <c r="N16611">
        <f>L16611-M16611</f>
        <v/>
      </c>
    </row>
    <row r="16612">
      <c r="A16612" t="inlineStr">
        <is>
          <t>T1016610</t>
        </is>
      </c>
      <c r="B16612" t="inlineStr">
        <is>
          <t>2024-09-22</t>
        </is>
      </c>
      <c r="C16612" t="inlineStr">
        <is>
          <t>S038</t>
        </is>
      </c>
      <c r="D16612" t="inlineStr">
        <is>
          <t>Store_038</t>
        </is>
      </c>
      <c r="E16612" t="inlineStr">
        <is>
          <t>East</t>
        </is>
      </c>
      <c r="F16612" t="inlineStr">
        <is>
          <t>P0081</t>
        </is>
      </c>
      <c r="G16612" t="inlineStr">
        <is>
          <t>Prod_0081</t>
        </is>
      </c>
      <c r="H16612" t="inlineStr">
        <is>
          <t>Electronics</t>
        </is>
      </c>
      <c r="I16612" t="n">
        <v>3</v>
      </c>
      <c r="J16612" t="n">
        <v>346.41</v>
      </c>
      <c r="K16612" t="n">
        <v>0.2</v>
      </c>
      <c r="L16612">
        <f>I16612*J16612*(1-K16612)</f>
        <v/>
      </c>
      <c r="M16612">
        <f>VLOOKUP(F16612,Products!A:D,4,FALSE)*I16612</f>
        <v/>
      </c>
      <c r="N16612">
        <f>L16612-M16612</f>
        <v/>
      </c>
    </row>
    <row r="16613">
      <c r="A16613" t="inlineStr">
        <is>
          <t>T1016611</t>
        </is>
      </c>
      <c r="B16613" t="inlineStr">
        <is>
          <t>2023-03-18</t>
        </is>
      </c>
      <c r="C16613" t="inlineStr">
        <is>
          <t>S007</t>
        </is>
      </c>
      <c r="D16613" t="inlineStr">
        <is>
          <t>Store_007</t>
        </is>
      </c>
      <c r="E16613" t="inlineStr">
        <is>
          <t>East</t>
        </is>
      </c>
      <c r="F16613" t="inlineStr">
        <is>
          <t>P0162</t>
        </is>
      </c>
      <c r="G16613" t="inlineStr">
        <is>
          <t>Prod_0162</t>
        </is>
      </c>
      <c r="H16613" t="inlineStr">
        <is>
          <t>Food</t>
        </is>
      </c>
      <c r="I16613" t="n">
        <v>8</v>
      </c>
      <c r="J16613" t="n">
        <v>538.85</v>
      </c>
      <c r="K16613" t="n">
        <v>0</v>
      </c>
      <c r="L16613">
        <f>I16613*J16613*(1-K16613)</f>
        <v/>
      </c>
      <c r="M16613">
        <f>VLOOKUP(F16613,Products!A:D,4,FALSE)*I16613</f>
        <v/>
      </c>
      <c r="N16613">
        <f>L16613-M16613</f>
        <v/>
      </c>
    </row>
    <row r="16614">
      <c r="A16614" t="inlineStr">
        <is>
          <t>T1016612</t>
        </is>
      </c>
      <c r="B16614" t="inlineStr">
        <is>
          <t>2023-01-03</t>
        </is>
      </c>
      <c r="C16614" t="inlineStr">
        <is>
          <t>S039</t>
        </is>
      </c>
      <c r="D16614" t="inlineStr">
        <is>
          <t>Store_039</t>
        </is>
      </c>
      <c r="E16614" t="inlineStr">
        <is>
          <t>North</t>
        </is>
      </c>
      <c r="F16614" t="inlineStr">
        <is>
          <t>P0186</t>
        </is>
      </c>
      <c r="G16614" t="inlineStr">
        <is>
          <t>Prod_0186</t>
        </is>
      </c>
      <c r="H16614" t="inlineStr">
        <is>
          <t>Household</t>
        </is>
      </c>
      <c r="I16614" t="n">
        <v>2</v>
      </c>
      <c r="J16614" t="n">
        <v>821.66</v>
      </c>
      <c r="K16614" t="n">
        <v>0</v>
      </c>
      <c r="L16614">
        <f>I16614*J16614*(1-K16614)</f>
        <v/>
      </c>
      <c r="M16614">
        <f>VLOOKUP(F16614,Products!A:D,4,FALSE)*I16614</f>
        <v/>
      </c>
      <c r="N16614">
        <f>L16614-M16614</f>
        <v/>
      </c>
    </row>
    <row r="16615">
      <c r="A16615" t="inlineStr">
        <is>
          <t>T1016613</t>
        </is>
      </c>
      <c r="B16615" t="inlineStr">
        <is>
          <t>2023-02-23</t>
        </is>
      </c>
      <c r="C16615" t="inlineStr">
        <is>
          <t>S008</t>
        </is>
      </c>
      <c r="D16615" t="inlineStr">
        <is>
          <t>Store_008</t>
        </is>
      </c>
      <c r="E16615" t="inlineStr">
        <is>
          <t>East</t>
        </is>
      </c>
      <c r="F16615" t="inlineStr">
        <is>
          <t>P0158</t>
        </is>
      </c>
      <c r="G16615" t="inlineStr">
        <is>
          <t>Prod_0158</t>
        </is>
      </c>
      <c r="H16615" t="inlineStr">
        <is>
          <t>Beverages</t>
        </is>
      </c>
      <c r="I16615" t="n">
        <v>5</v>
      </c>
      <c r="J16615" t="n">
        <v>288.17</v>
      </c>
      <c r="K16615" t="n">
        <v>0.1</v>
      </c>
      <c r="L16615">
        <f>I16615*J16615*(1-K16615)</f>
        <v/>
      </c>
      <c r="M16615">
        <f>VLOOKUP(F16615,Products!A:D,4,FALSE)*I16615</f>
        <v/>
      </c>
      <c r="N16615">
        <f>L16615-M16615</f>
        <v/>
      </c>
    </row>
    <row r="16616">
      <c r="A16616" t="inlineStr">
        <is>
          <t>T1016614</t>
        </is>
      </c>
      <c r="B16616" t="inlineStr">
        <is>
          <t>2023-04-12</t>
        </is>
      </c>
      <c r="C16616" t="inlineStr">
        <is>
          <t>S029</t>
        </is>
      </c>
      <c r="D16616" t="inlineStr">
        <is>
          <t>Store_029</t>
        </is>
      </c>
      <c r="E16616" t="inlineStr">
        <is>
          <t>South</t>
        </is>
      </c>
      <c r="F16616" t="inlineStr">
        <is>
          <t>P0082</t>
        </is>
      </c>
      <c r="G16616" t="inlineStr">
        <is>
          <t>Prod_0082</t>
        </is>
      </c>
      <c r="H16616" t="inlineStr">
        <is>
          <t>Food</t>
        </is>
      </c>
      <c r="I16616" t="n">
        <v>6</v>
      </c>
      <c r="J16616" t="n">
        <v>581.25</v>
      </c>
      <c r="K16616" t="n">
        <v>0.2</v>
      </c>
      <c r="L16616">
        <f>I16616*J16616*(1-K16616)</f>
        <v/>
      </c>
      <c r="M16616">
        <f>VLOOKUP(F16616,Products!A:D,4,FALSE)*I16616</f>
        <v/>
      </c>
      <c r="N16616">
        <f>L16616-M16616</f>
        <v/>
      </c>
    </row>
    <row r="16617">
      <c r="A16617" t="inlineStr">
        <is>
          <t>T1016615</t>
        </is>
      </c>
      <c r="B16617" t="inlineStr">
        <is>
          <t>2023-06-29</t>
        </is>
      </c>
      <c r="C16617" t="inlineStr">
        <is>
          <t>S046</t>
        </is>
      </c>
      <c r="D16617" t="inlineStr">
        <is>
          <t>Store_046</t>
        </is>
      </c>
      <c r="E16617" t="inlineStr">
        <is>
          <t>South</t>
        </is>
      </c>
      <c r="F16617" t="inlineStr">
        <is>
          <t>P0045</t>
        </is>
      </c>
      <c r="G16617" t="inlineStr">
        <is>
          <t>Prod_0045</t>
        </is>
      </c>
      <c r="H16617" t="inlineStr">
        <is>
          <t>Toys</t>
        </is>
      </c>
      <c r="I16617" t="n">
        <v>9</v>
      </c>
      <c r="J16617" t="n">
        <v>222.1</v>
      </c>
      <c r="K16617" t="n">
        <v>0.05</v>
      </c>
      <c r="L16617">
        <f>I16617*J16617*(1-K16617)</f>
        <v/>
      </c>
      <c r="M16617">
        <f>VLOOKUP(F16617,Products!A:D,4,FALSE)*I16617</f>
        <v/>
      </c>
      <c r="N16617">
        <f>L16617-M16617</f>
        <v/>
      </c>
    </row>
    <row r="16618">
      <c r="A16618" t="inlineStr">
        <is>
          <t>T1016616</t>
        </is>
      </c>
      <c r="B16618" t="inlineStr">
        <is>
          <t>2024-05-14</t>
        </is>
      </c>
      <c r="C16618" t="inlineStr">
        <is>
          <t>S016</t>
        </is>
      </c>
      <c r="D16618" t="inlineStr">
        <is>
          <t>Store_016</t>
        </is>
      </c>
      <c r="E16618" t="inlineStr">
        <is>
          <t>West</t>
        </is>
      </c>
      <c r="F16618" t="inlineStr">
        <is>
          <t>P0107</t>
        </is>
      </c>
      <c r="G16618" t="inlineStr">
        <is>
          <t>Prod_0107</t>
        </is>
      </c>
      <c r="H16618" t="inlineStr">
        <is>
          <t>Stationery</t>
        </is>
      </c>
      <c r="I16618" t="n">
        <v>5</v>
      </c>
      <c r="J16618" t="n">
        <v>823.3</v>
      </c>
      <c r="K16618" t="n">
        <v>0</v>
      </c>
      <c r="L16618">
        <f>I16618*J16618*(1-K16618)</f>
        <v/>
      </c>
      <c r="M16618">
        <f>VLOOKUP(F16618,Products!A:D,4,FALSE)*I16618</f>
        <v/>
      </c>
      <c r="N16618">
        <f>L16618-M16618</f>
        <v/>
      </c>
    </row>
    <row r="16619">
      <c r="A16619" t="inlineStr">
        <is>
          <t>T1016617</t>
        </is>
      </c>
      <c r="B16619" t="inlineStr">
        <is>
          <t>2024-08-07</t>
        </is>
      </c>
      <c r="C16619" t="inlineStr">
        <is>
          <t>S030</t>
        </is>
      </c>
      <c r="D16619" t="inlineStr">
        <is>
          <t>Store_030</t>
        </is>
      </c>
      <c r="E16619" t="inlineStr">
        <is>
          <t>North</t>
        </is>
      </c>
      <c r="F16619" t="inlineStr">
        <is>
          <t>P0085</t>
        </is>
      </c>
      <c r="G16619" t="inlineStr">
        <is>
          <t>Prod_0085</t>
        </is>
      </c>
      <c r="H16619" t="inlineStr">
        <is>
          <t>Food</t>
        </is>
      </c>
      <c r="I16619" t="n">
        <v>8</v>
      </c>
      <c r="J16619" t="n">
        <v>380.54</v>
      </c>
      <c r="K16619" t="n">
        <v>0</v>
      </c>
      <c r="L16619">
        <f>I16619*J16619*(1-K16619)</f>
        <v/>
      </c>
      <c r="M16619">
        <f>VLOOKUP(F16619,Products!A:D,4,FALSE)*I16619</f>
        <v/>
      </c>
      <c r="N16619">
        <f>L16619-M16619</f>
        <v/>
      </c>
    </row>
    <row r="16620">
      <c r="A16620" t="inlineStr">
        <is>
          <t>T1016618</t>
        </is>
      </c>
      <c r="B16620" t="inlineStr">
        <is>
          <t>2025-02-19</t>
        </is>
      </c>
      <c r="C16620" t="inlineStr">
        <is>
          <t>S017</t>
        </is>
      </c>
      <c r="D16620" t="inlineStr">
        <is>
          <t>Store_017</t>
        </is>
      </c>
      <c r="E16620" t="inlineStr">
        <is>
          <t>South</t>
        </is>
      </c>
      <c r="F16620" t="inlineStr">
        <is>
          <t>P0097</t>
        </is>
      </c>
      <c r="G16620" t="inlineStr">
        <is>
          <t>Prod_0097</t>
        </is>
      </c>
      <c r="H16620" t="inlineStr">
        <is>
          <t>Clothing</t>
        </is>
      </c>
      <c r="I16620" t="n">
        <v>1</v>
      </c>
      <c r="J16620" t="n">
        <v>197.16</v>
      </c>
      <c r="K16620" t="n">
        <v>0</v>
      </c>
      <c r="L16620">
        <f>I16620*J16620*(1-K16620)</f>
        <v/>
      </c>
      <c r="M16620">
        <f>VLOOKUP(F16620,Products!A:D,4,FALSE)*I16620</f>
        <v/>
      </c>
      <c r="N16620">
        <f>L16620-M16620</f>
        <v/>
      </c>
    </row>
    <row r="16621">
      <c r="A16621" t="inlineStr">
        <is>
          <t>T1016619</t>
        </is>
      </c>
      <c r="B16621" t="inlineStr">
        <is>
          <t>2025-03-18</t>
        </is>
      </c>
      <c r="C16621" t="inlineStr">
        <is>
          <t>S041</t>
        </is>
      </c>
      <c r="D16621" t="inlineStr">
        <is>
          <t>Store_041</t>
        </is>
      </c>
      <c r="E16621" t="inlineStr">
        <is>
          <t>East</t>
        </is>
      </c>
      <c r="F16621" t="inlineStr">
        <is>
          <t>P0101</t>
        </is>
      </c>
      <c r="G16621" t="inlineStr">
        <is>
          <t>Prod_0101</t>
        </is>
      </c>
      <c r="H16621" t="inlineStr">
        <is>
          <t>Food</t>
        </is>
      </c>
      <c r="I16621" t="n">
        <v>9</v>
      </c>
      <c r="J16621" t="n">
        <v>76.55</v>
      </c>
      <c r="K16621" t="n">
        <v>0</v>
      </c>
      <c r="L16621">
        <f>I16621*J16621*(1-K16621)</f>
        <v/>
      </c>
      <c r="M16621">
        <f>VLOOKUP(F16621,Products!A:D,4,FALSE)*I16621</f>
        <v/>
      </c>
      <c r="N16621">
        <f>L16621-M16621</f>
        <v/>
      </c>
    </row>
    <row r="16622">
      <c r="A16622" t="inlineStr">
        <is>
          <t>T1016620</t>
        </is>
      </c>
      <c r="B16622" t="inlineStr">
        <is>
          <t>2023-06-18</t>
        </is>
      </c>
      <c r="C16622" t="inlineStr">
        <is>
          <t>S003</t>
        </is>
      </c>
      <c r="D16622" t="inlineStr">
        <is>
          <t>Store_003</t>
        </is>
      </c>
      <c r="E16622" t="inlineStr">
        <is>
          <t>North</t>
        </is>
      </c>
      <c r="F16622" t="inlineStr">
        <is>
          <t>P0067</t>
        </is>
      </c>
      <c r="G16622" t="inlineStr">
        <is>
          <t>Prod_0067</t>
        </is>
      </c>
      <c r="H16622" t="inlineStr">
        <is>
          <t>Toys</t>
        </is>
      </c>
      <c r="I16622" t="n">
        <v>5</v>
      </c>
      <c r="J16622" t="n">
        <v>149.56</v>
      </c>
      <c r="K16622" t="n">
        <v>0</v>
      </c>
      <c r="L16622">
        <f>I16622*J16622*(1-K16622)</f>
        <v/>
      </c>
      <c r="M16622">
        <f>VLOOKUP(F16622,Products!A:D,4,FALSE)*I16622</f>
        <v/>
      </c>
      <c r="N16622">
        <f>L16622-M16622</f>
        <v/>
      </c>
    </row>
    <row r="16623">
      <c r="A16623" t="inlineStr">
        <is>
          <t>T1016621</t>
        </is>
      </c>
      <c r="B16623" t="inlineStr">
        <is>
          <t>2024-02-28</t>
        </is>
      </c>
      <c r="C16623" t="inlineStr">
        <is>
          <t>S035</t>
        </is>
      </c>
      <c r="D16623" t="inlineStr">
        <is>
          <t>Store_035</t>
        </is>
      </c>
      <c r="E16623" t="inlineStr">
        <is>
          <t>Central</t>
        </is>
      </c>
      <c r="F16623" t="inlineStr">
        <is>
          <t>P0150</t>
        </is>
      </c>
      <c r="G16623" t="inlineStr">
        <is>
          <t>Prod_0150</t>
        </is>
      </c>
      <c r="H16623" t="inlineStr">
        <is>
          <t>Clothing</t>
        </is>
      </c>
      <c r="I16623" t="n">
        <v>4</v>
      </c>
      <c r="J16623" t="n">
        <v>356.69</v>
      </c>
      <c r="K16623" t="n">
        <v>0</v>
      </c>
      <c r="L16623">
        <f>I16623*J16623*(1-K16623)</f>
        <v/>
      </c>
      <c r="M16623">
        <f>VLOOKUP(F16623,Products!A:D,4,FALSE)*I16623</f>
        <v/>
      </c>
      <c r="N16623">
        <f>L16623-M16623</f>
        <v/>
      </c>
    </row>
    <row r="16624">
      <c r="A16624" t="inlineStr">
        <is>
          <t>T1016622</t>
        </is>
      </c>
      <c r="B16624" t="inlineStr">
        <is>
          <t>2024-04-16</t>
        </is>
      </c>
      <c r="C16624" t="inlineStr">
        <is>
          <t>S027</t>
        </is>
      </c>
      <c r="D16624" t="inlineStr">
        <is>
          <t>Store_027</t>
        </is>
      </c>
      <c r="E16624" t="inlineStr">
        <is>
          <t>South</t>
        </is>
      </c>
      <c r="F16624" t="inlineStr">
        <is>
          <t>P0045</t>
        </is>
      </c>
      <c r="G16624" t="inlineStr">
        <is>
          <t>Prod_0045</t>
        </is>
      </c>
      <c r="H16624" t="inlineStr">
        <is>
          <t>Toys</t>
        </is>
      </c>
      <c r="I16624" t="n">
        <v>2</v>
      </c>
      <c r="J16624" t="n">
        <v>254.36</v>
      </c>
      <c r="K16624" t="n">
        <v>0.05</v>
      </c>
      <c r="L16624">
        <f>I16624*J16624*(1-K16624)</f>
        <v/>
      </c>
      <c r="M16624">
        <f>VLOOKUP(F16624,Products!A:D,4,FALSE)*I16624</f>
        <v/>
      </c>
      <c r="N16624">
        <f>L16624-M16624</f>
        <v/>
      </c>
    </row>
    <row r="16625">
      <c r="A16625" t="inlineStr">
        <is>
          <t>T1016623</t>
        </is>
      </c>
      <c r="B16625" t="inlineStr">
        <is>
          <t>2025-05-02</t>
        </is>
      </c>
      <c r="C16625" t="inlineStr">
        <is>
          <t>S015</t>
        </is>
      </c>
      <c r="D16625" t="inlineStr">
        <is>
          <t>Store_015</t>
        </is>
      </c>
      <c r="E16625" t="inlineStr">
        <is>
          <t>North</t>
        </is>
      </c>
      <c r="F16625" t="inlineStr">
        <is>
          <t>P0067</t>
        </is>
      </c>
      <c r="G16625" t="inlineStr">
        <is>
          <t>Prod_0067</t>
        </is>
      </c>
      <c r="H16625" t="inlineStr">
        <is>
          <t>Toys</t>
        </is>
      </c>
      <c r="I16625" t="n">
        <v>8</v>
      </c>
      <c r="J16625" t="n">
        <v>132.66</v>
      </c>
      <c r="K16625" t="n">
        <v>0</v>
      </c>
      <c r="L16625">
        <f>I16625*J16625*(1-K16625)</f>
        <v/>
      </c>
      <c r="M16625">
        <f>VLOOKUP(F16625,Products!A:D,4,FALSE)*I16625</f>
        <v/>
      </c>
      <c r="N16625">
        <f>L16625-M16625</f>
        <v/>
      </c>
    </row>
    <row r="16626">
      <c r="A16626" t="inlineStr">
        <is>
          <t>T1016624</t>
        </is>
      </c>
      <c r="B16626" t="inlineStr">
        <is>
          <t>2025-03-11</t>
        </is>
      </c>
      <c r="C16626" t="inlineStr">
        <is>
          <t>S040</t>
        </is>
      </c>
      <c r="D16626" t="inlineStr">
        <is>
          <t>Store_040</t>
        </is>
      </c>
      <c r="E16626" t="inlineStr">
        <is>
          <t>Central</t>
        </is>
      </c>
      <c r="F16626" t="inlineStr">
        <is>
          <t>P0104</t>
        </is>
      </c>
      <c r="G16626" t="inlineStr">
        <is>
          <t>Prod_0104</t>
        </is>
      </c>
      <c r="H16626" t="inlineStr">
        <is>
          <t>Clothing</t>
        </is>
      </c>
      <c r="I16626" t="n">
        <v>6</v>
      </c>
      <c r="J16626" t="n">
        <v>715.9</v>
      </c>
      <c r="K16626" t="n">
        <v>0</v>
      </c>
      <c r="L16626">
        <f>I16626*J16626*(1-K16626)</f>
        <v/>
      </c>
      <c r="M16626">
        <f>VLOOKUP(F16626,Products!A:D,4,FALSE)*I16626</f>
        <v/>
      </c>
      <c r="N16626">
        <f>L16626-M16626</f>
        <v/>
      </c>
    </row>
    <row r="16627">
      <c r="A16627" t="inlineStr">
        <is>
          <t>T1016625</t>
        </is>
      </c>
      <c r="B16627" t="inlineStr">
        <is>
          <t>2024-02-01</t>
        </is>
      </c>
      <c r="C16627" t="inlineStr">
        <is>
          <t>S030</t>
        </is>
      </c>
      <c r="D16627" t="inlineStr">
        <is>
          <t>Store_030</t>
        </is>
      </c>
      <c r="E16627" t="inlineStr">
        <is>
          <t>North</t>
        </is>
      </c>
      <c r="F16627" t="inlineStr">
        <is>
          <t>P0136</t>
        </is>
      </c>
      <c r="G16627" t="inlineStr">
        <is>
          <t>Prod_0136</t>
        </is>
      </c>
      <c r="H16627" t="inlineStr">
        <is>
          <t>Beverages</t>
        </is>
      </c>
      <c r="I16627" t="n">
        <v>9</v>
      </c>
      <c r="J16627" t="n">
        <v>238.58</v>
      </c>
      <c r="K16627" t="n">
        <v>0.15</v>
      </c>
      <c r="L16627">
        <f>I16627*J16627*(1-K16627)</f>
        <v/>
      </c>
      <c r="M16627">
        <f>VLOOKUP(F16627,Products!A:D,4,FALSE)*I16627</f>
        <v/>
      </c>
      <c r="N16627">
        <f>L16627-M16627</f>
        <v/>
      </c>
    </row>
    <row r="16628">
      <c r="A16628" t="inlineStr">
        <is>
          <t>T1016626</t>
        </is>
      </c>
      <c r="B16628" t="inlineStr">
        <is>
          <t>2023-12-13</t>
        </is>
      </c>
      <c r="C16628" t="inlineStr">
        <is>
          <t>S018</t>
        </is>
      </c>
      <c r="D16628" t="inlineStr">
        <is>
          <t>Store_018</t>
        </is>
      </c>
      <c r="E16628" t="inlineStr">
        <is>
          <t>South</t>
        </is>
      </c>
      <c r="F16628" t="inlineStr">
        <is>
          <t>P0028</t>
        </is>
      </c>
      <c r="G16628" t="inlineStr">
        <is>
          <t>Prod_0028</t>
        </is>
      </c>
      <c r="H16628" t="inlineStr">
        <is>
          <t>Food</t>
        </is>
      </c>
      <c r="I16628" t="n">
        <v>4</v>
      </c>
      <c r="J16628" t="n">
        <v>505.33</v>
      </c>
      <c r="K16628" t="n">
        <v>0</v>
      </c>
      <c r="L16628">
        <f>I16628*J16628*(1-K16628)</f>
        <v/>
      </c>
      <c r="M16628">
        <f>VLOOKUP(F16628,Products!A:D,4,FALSE)*I16628</f>
        <v/>
      </c>
      <c r="N16628">
        <f>L16628-M16628</f>
        <v/>
      </c>
    </row>
    <row r="16629">
      <c r="A16629" t="inlineStr">
        <is>
          <t>T1016627</t>
        </is>
      </c>
      <c r="B16629" t="inlineStr">
        <is>
          <t>2024-08-10</t>
        </is>
      </c>
      <c r="C16629" t="inlineStr">
        <is>
          <t>S007</t>
        </is>
      </c>
      <c r="D16629" t="inlineStr">
        <is>
          <t>Store_007</t>
        </is>
      </c>
      <c r="E16629" t="inlineStr">
        <is>
          <t>East</t>
        </is>
      </c>
      <c r="F16629" t="inlineStr">
        <is>
          <t>P0042</t>
        </is>
      </c>
      <c r="G16629" t="inlineStr">
        <is>
          <t>Prod_0042</t>
        </is>
      </c>
      <c r="H16629" t="inlineStr">
        <is>
          <t>Electronics</t>
        </is>
      </c>
      <c r="I16629" t="n">
        <v>2</v>
      </c>
      <c r="J16629" t="n">
        <v>771.63</v>
      </c>
      <c r="K16629" t="n">
        <v>0</v>
      </c>
      <c r="L16629">
        <f>I16629*J16629*(1-K16629)</f>
        <v/>
      </c>
      <c r="M16629">
        <f>VLOOKUP(F16629,Products!A:D,4,FALSE)*I16629</f>
        <v/>
      </c>
      <c r="N16629">
        <f>L16629-M16629</f>
        <v/>
      </c>
    </row>
    <row r="16630">
      <c r="A16630" t="inlineStr">
        <is>
          <t>T1016628</t>
        </is>
      </c>
      <c r="B16630" t="inlineStr">
        <is>
          <t>2023-07-12</t>
        </is>
      </c>
      <c r="C16630" t="inlineStr">
        <is>
          <t>S037</t>
        </is>
      </c>
      <c r="D16630" t="inlineStr">
        <is>
          <t>Store_037</t>
        </is>
      </c>
      <c r="E16630" t="inlineStr">
        <is>
          <t>East</t>
        </is>
      </c>
      <c r="F16630" t="inlineStr">
        <is>
          <t>P0056</t>
        </is>
      </c>
      <c r="G16630" t="inlineStr">
        <is>
          <t>Prod_0056</t>
        </is>
      </c>
      <c r="H16630" t="inlineStr">
        <is>
          <t>Household</t>
        </is>
      </c>
      <c r="I16630" t="n">
        <v>8</v>
      </c>
      <c r="J16630" t="n">
        <v>269.8</v>
      </c>
      <c r="K16630" t="n">
        <v>0.05</v>
      </c>
      <c r="L16630">
        <f>I16630*J16630*(1-K16630)</f>
        <v/>
      </c>
      <c r="M16630">
        <f>VLOOKUP(F16630,Products!A:D,4,FALSE)*I16630</f>
        <v/>
      </c>
      <c r="N16630">
        <f>L16630-M16630</f>
        <v/>
      </c>
    </row>
    <row r="16631">
      <c r="A16631" t="inlineStr">
        <is>
          <t>T1016629</t>
        </is>
      </c>
      <c r="B16631" t="inlineStr">
        <is>
          <t>2023-03-25</t>
        </is>
      </c>
      <c r="C16631" t="inlineStr">
        <is>
          <t>S029</t>
        </is>
      </c>
      <c r="D16631" t="inlineStr">
        <is>
          <t>Store_029</t>
        </is>
      </c>
      <c r="E16631" t="inlineStr">
        <is>
          <t>South</t>
        </is>
      </c>
      <c r="F16631" t="inlineStr">
        <is>
          <t>P0059</t>
        </is>
      </c>
      <c r="G16631" t="inlineStr">
        <is>
          <t>Prod_0059</t>
        </is>
      </c>
      <c r="H16631" t="inlineStr">
        <is>
          <t>Beverages</t>
        </is>
      </c>
      <c r="I16631" t="n">
        <v>4</v>
      </c>
      <c r="J16631" t="n">
        <v>418.38</v>
      </c>
      <c r="K16631" t="n">
        <v>0.1</v>
      </c>
      <c r="L16631">
        <f>I16631*J16631*(1-K16631)</f>
        <v/>
      </c>
      <c r="M16631">
        <f>VLOOKUP(F16631,Products!A:D,4,FALSE)*I16631</f>
        <v/>
      </c>
      <c r="N16631">
        <f>L16631-M16631</f>
        <v/>
      </c>
    </row>
    <row r="16632">
      <c r="A16632" t="inlineStr">
        <is>
          <t>T1016630</t>
        </is>
      </c>
      <c r="B16632" t="inlineStr">
        <is>
          <t>2023-05-12</t>
        </is>
      </c>
      <c r="C16632" t="inlineStr">
        <is>
          <t>S048</t>
        </is>
      </c>
      <c r="D16632" t="inlineStr">
        <is>
          <t>Store_048</t>
        </is>
      </c>
      <c r="E16632" t="inlineStr">
        <is>
          <t>South</t>
        </is>
      </c>
      <c r="F16632" t="inlineStr">
        <is>
          <t>P0154</t>
        </is>
      </c>
      <c r="G16632" t="inlineStr">
        <is>
          <t>Prod_0154</t>
        </is>
      </c>
      <c r="H16632" t="inlineStr">
        <is>
          <t>Toys</t>
        </is>
      </c>
      <c r="I16632" t="n">
        <v>4</v>
      </c>
      <c r="J16632" t="n">
        <v>291.13</v>
      </c>
      <c r="K16632" t="n">
        <v>0</v>
      </c>
      <c r="L16632">
        <f>I16632*J16632*(1-K16632)</f>
        <v/>
      </c>
      <c r="M16632">
        <f>VLOOKUP(F16632,Products!A:D,4,FALSE)*I16632</f>
        <v/>
      </c>
      <c r="N16632">
        <f>L16632-M16632</f>
        <v/>
      </c>
    </row>
    <row r="16633">
      <c r="A16633" t="inlineStr">
        <is>
          <t>T1016631</t>
        </is>
      </c>
      <c r="B16633" t="inlineStr">
        <is>
          <t>2024-03-16</t>
        </is>
      </c>
      <c r="C16633" t="inlineStr">
        <is>
          <t>S032</t>
        </is>
      </c>
      <c r="D16633" t="inlineStr">
        <is>
          <t>Store_032</t>
        </is>
      </c>
      <c r="E16633" t="inlineStr">
        <is>
          <t>Central</t>
        </is>
      </c>
      <c r="F16633" t="inlineStr">
        <is>
          <t>P0072</t>
        </is>
      </c>
      <c r="G16633" t="inlineStr">
        <is>
          <t>Prod_0072</t>
        </is>
      </c>
      <c r="H16633" t="inlineStr">
        <is>
          <t>Food</t>
        </is>
      </c>
      <c r="I16633" t="n">
        <v>3</v>
      </c>
      <c r="J16633" t="n">
        <v>575.87</v>
      </c>
      <c r="K16633" t="n">
        <v>0</v>
      </c>
      <c r="L16633">
        <f>I16633*J16633*(1-K16633)</f>
        <v/>
      </c>
      <c r="M16633">
        <f>VLOOKUP(F16633,Products!A:D,4,FALSE)*I16633</f>
        <v/>
      </c>
      <c r="N16633">
        <f>L16633-M16633</f>
        <v/>
      </c>
    </row>
    <row r="16634">
      <c r="A16634" t="inlineStr">
        <is>
          <t>T1016632</t>
        </is>
      </c>
      <c r="B16634" t="inlineStr">
        <is>
          <t>2023-10-24</t>
        </is>
      </c>
      <c r="C16634" t="inlineStr">
        <is>
          <t>S015</t>
        </is>
      </c>
      <c r="D16634" t="inlineStr">
        <is>
          <t>Store_015</t>
        </is>
      </c>
      <c r="E16634" t="inlineStr">
        <is>
          <t>North</t>
        </is>
      </c>
      <c r="F16634" t="inlineStr">
        <is>
          <t>P0162</t>
        </is>
      </c>
      <c r="G16634" t="inlineStr">
        <is>
          <t>Prod_0162</t>
        </is>
      </c>
      <c r="H16634" t="inlineStr">
        <is>
          <t>Food</t>
        </is>
      </c>
      <c r="I16634" t="n">
        <v>1</v>
      </c>
      <c r="J16634" t="n">
        <v>580.4</v>
      </c>
      <c r="K16634" t="n">
        <v>0.05</v>
      </c>
      <c r="L16634">
        <f>I16634*J16634*(1-K16634)</f>
        <v/>
      </c>
      <c r="M16634">
        <f>VLOOKUP(F16634,Products!A:D,4,FALSE)*I16634</f>
        <v/>
      </c>
      <c r="N16634">
        <f>L16634-M16634</f>
        <v/>
      </c>
    </row>
    <row r="16635">
      <c r="A16635" t="inlineStr">
        <is>
          <t>T1016633</t>
        </is>
      </c>
      <c r="B16635" t="inlineStr">
        <is>
          <t>2024-04-05</t>
        </is>
      </c>
      <c r="C16635" t="inlineStr">
        <is>
          <t>S047</t>
        </is>
      </c>
      <c r="D16635" t="inlineStr">
        <is>
          <t>Store_047</t>
        </is>
      </c>
      <c r="E16635" t="inlineStr">
        <is>
          <t>North</t>
        </is>
      </c>
      <c r="F16635" t="inlineStr">
        <is>
          <t>P0105</t>
        </is>
      </c>
      <c r="G16635" t="inlineStr">
        <is>
          <t>Prod_0105</t>
        </is>
      </c>
      <c r="H16635" t="inlineStr">
        <is>
          <t>Electronics</t>
        </is>
      </c>
      <c r="I16635" t="n">
        <v>9</v>
      </c>
      <c r="J16635" t="n">
        <v>646.71</v>
      </c>
      <c r="K16635" t="n">
        <v>0</v>
      </c>
      <c r="L16635">
        <f>I16635*J16635*(1-K16635)</f>
        <v/>
      </c>
      <c r="M16635">
        <f>VLOOKUP(F16635,Products!A:D,4,FALSE)*I16635</f>
        <v/>
      </c>
      <c r="N16635">
        <f>L16635-M16635</f>
        <v/>
      </c>
    </row>
    <row r="16636">
      <c r="A16636" t="inlineStr">
        <is>
          <t>T1016634</t>
        </is>
      </c>
      <c r="B16636" t="inlineStr">
        <is>
          <t>2025-07-27</t>
        </is>
      </c>
      <c r="C16636" t="inlineStr">
        <is>
          <t>S019</t>
        </is>
      </c>
      <c r="D16636" t="inlineStr">
        <is>
          <t>Store_019</t>
        </is>
      </c>
      <c r="E16636" t="inlineStr">
        <is>
          <t>East</t>
        </is>
      </c>
      <c r="F16636" t="inlineStr">
        <is>
          <t>P0111</t>
        </is>
      </c>
      <c r="G16636" t="inlineStr">
        <is>
          <t>Prod_0111</t>
        </is>
      </c>
      <c r="H16636" t="inlineStr">
        <is>
          <t>Clothing</t>
        </is>
      </c>
      <c r="I16636" t="n">
        <v>9</v>
      </c>
      <c r="J16636" t="n">
        <v>541.33</v>
      </c>
      <c r="K16636" t="n">
        <v>0</v>
      </c>
      <c r="L16636">
        <f>I16636*J16636*(1-K16636)</f>
        <v/>
      </c>
      <c r="M16636">
        <f>VLOOKUP(F16636,Products!A:D,4,FALSE)*I16636</f>
        <v/>
      </c>
      <c r="N16636">
        <f>L16636-M16636</f>
        <v/>
      </c>
    </row>
    <row r="16637">
      <c r="A16637" t="inlineStr">
        <is>
          <t>T1016635</t>
        </is>
      </c>
      <c r="B16637" t="inlineStr">
        <is>
          <t>2024-12-28</t>
        </is>
      </c>
      <c r="C16637" t="inlineStr">
        <is>
          <t>S025</t>
        </is>
      </c>
      <c r="D16637" t="inlineStr">
        <is>
          <t>Store_025</t>
        </is>
      </c>
      <c r="E16637" t="inlineStr">
        <is>
          <t>Central</t>
        </is>
      </c>
      <c r="F16637" t="inlineStr">
        <is>
          <t>P0032</t>
        </is>
      </c>
      <c r="G16637" t="inlineStr">
        <is>
          <t>Prod_0032</t>
        </is>
      </c>
      <c r="H16637" t="inlineStr">
        <is>
          <t>Beverages</t>
        </is>
      </c>
      <c r="I16637" t="n">
        <v>4</v>
      </c>
      <c r="J16637" t="n">
        <v>232.61</v>
      </c>
      <c r="K16637" t="n">
        <v>0.05</v>
      </c>
      <c r="L16637">
        <f>I16637*J16637*(1-K16637)</f>
        <v/>
      </c>
      <c r="M16637">
        <f>VLOOKUP(F16637,Products!A:D,4,FALSE)*I16637</f>
        <v/>
      </c>
      <c r="N16637">
        <f>L16637-M16637</f>
        <v/>
      </c>
    </row>
    <row r="16638">
      <c r="A16638" t="inlineStr">
        <is>
          <t>T1016636</t>
        </is>
      </c>
      <c r="B16638" t="inlineStr">
        <is>
          <t>2024-01-05</t>
        </is>
      </c>
      <c r="C16638" t="inlineStr">
        <is>
          <t>S023</t>
        </is>
      </c>
      <c r="D16638" t="inlineStr">
        <is>
          <t>Store_023</t>
        </is>
      </c>
      <c r="E16638" t="inlineStr">
        <is>
          <t>South</t>
        </is>
      </c>
      <c r="F16638" t="inlineStr">
        <is>
          <t>P0071</t>
        </is>
      </c>
      <c r="G16638" t="inlineStr">
        <is>
          <t>Prod_0071</t>
        </is>
      </c>
      <c r="H16638" t="inlineStr">
        <is>
          <t>Beverages</t>
        </is>
      </c>
      <c r="I16638" t="n">
        <v>5</v>
      </c>
      <c r="J16638" t="n">
        <v>605.37</v>
      </c>
      <c r="K16638" t="n">
        <v>0.1</v>
      </c>
      <c r="L16638">
        <f>I16638*J16638*(1-K16638)</f>
        <v/>
      </c>
      <c r="M16638">
        <f>VLOOKUP(F16638,Products!A:D,4,FALSE)*I16638</f>
        <v/>
      </c>
      <c r="N16638">
        <f>L16638-M16638</f>
        <v/>
      </c>
    </row>
    <row r="16639">
      <c r="A16639" t="inlineStr">
        <is>
          <t>T1016637</t>
        </is>
      </c>
      <c r="B16639" t="inlineStr">
        <is>
          <t>2025-01-18</t>
        </is>
      </c>
      <c r="C16639" t="inlineStr">
        <is>
          <t>S013</t>
        </is>
      </c>
      <c r="D16639" t="inlineStr">
        <is>
          <t>Store_013</t>
        </is>
      </c>
      <c r="E16639" t="inlineStr">
        <is>
          <t>North</t>
        </is>
      </c>
      <c r="F16639" t="inlineStr">
        <is>
          <t>P0150</t>
        </is>
      </c>
      <c r="G16639" t="inlineStr">
        <is>
          <t>Prod_0150</t>
        </is>
      </c>
      <c r="H16639" t="inlineStr">
        <is>
          <t>Clothing</t>
        </is>
      </c>
      <c r="I16639" t="n">
        <v>4</v>
      </c>
      <c r="J16639" t="n">
        <v>421.69</v>
      </c>
      <c r="K16639" t="n">
        <v>0.2</v>
      </c>
      <c r="L16639">
        <f>I16639*J16639*(1-K16639)</f>
        <v/>
      </c>
      <c r="M16639">
        <f>VLOOKUP(F16639,Products!A:D,4,FALSE)*I16639</f>
        <v/>
      </c>
      <c r="N16639">
        <f>L16639-M16639</f>
        <v/>
      </c>
    </row>
    <row r="16640">
      <c r="A16640" t="inlineStr">
        <is>
          <t>T1016638</t>
        </is>
      </c>
      <c r="B16640" t="inlineStr">
        <is>
          <t>2023-01-25</t>
        </is>
      </c>
      <c r="C16640" t="inlineStr">
        <is>
          <t>S009</t>
        </is>
      </c>
      <c r="D16640" t="inlineStr">
        <is>
          <t>Store_009</t>
        </is>
      </c>
      <c r="E16640" t="inlineStr">
        <is>
          <t>Central</t>
        </is>
      </c>
      <c r="F16640" t="inlineStr">
        <is>
          <t>P0146</t>
        </is>
      </c>
      <c r="G16640" t="inlineStr">
        <is>
          <t>Prod_0146</t>
        </is>
      </c>
      <c r="H16640" t="inlineStr">
        <is>
          <t>Food</t>
        </is>
      </c>
      <c r="I16640" t="n">
        <v>8</v>
      </c>
      <c r="J16640" t="n">
        <v>310.66</v>
      </c>
      <c r="K16640" t="n">
        <v>0.1</v>
      </c>
      <c r="L16640">
        <f>I16640*J16640*(1-K16640)</f>
        <v/>
      </c>
      <c r="M16640">
        <f>VLOOKUP(F16640,Products!A:D,4,FALSE)*I16640</f>
        <v/>
      </c>
      <c r="N16640">
        <f>L16640-M16640</f>
        <v/>
      </c>
    </row>
    <row r="16641">
      <c r="A16641" t="inlineStr">
        <is>
          <t>T1016639</t>
        </is>
      </c>
      <c r="B16641" t="inlineStr">
        <is>
          <t>2025-03-09</t>
        </is>
      </c>
      <c r="C16641" t="inlineStr">
        <is>
          <t>S025</t>
        </is>
      </c>
      <c r="D16641" t="inlineStr">
        <is>
          <t>Store_025</t>
        </is>
      </c>
      <c r="E16641" t="inlineStr">
        <is>
          <t>Central</t>
        </is>
      </c>
      <c r="F16641" t="inlineStr">
        <is>
          <t>P0085</t>
        </is>
      </c>
      <c r="G16641" t="inlineStr">
        <is>
          <t>Prod_0085</t>
        </is>
      </c>
      <c r="H16641" t="inlineStr">
        <is>
          <t>Food</t>
        </is>
      </c>
      <c r="I16641" t="n">
        <v>5</v>
      </c>
      <c r="J16641" t="n">
        <v>400</v>
      </c>
      <c r="K16641" t="n">
        <v>0</v>
      </c>
      <c r="L16641">
        <f>I16641*J16641*(1-K16641)</f>
        <v/>
      </c>
      <c r="M16641">
        <f>VLOOKUP(F16641,Products!A:D,4,FALSE)*I16641</f>
        <v/>
      </c>
      <c r="N16641">
        <f>L16641-M16641</f>
        <v/>
      </c>
    </row>
    <row r="16642">
      <c r="A16642" t="inlineStr">
        <is>
          <t>T1016640</t>
        </is>
      </c>
      <c r="B16642" t="inlineStr">
        <is>
          <t>2023-07-30</t>
        </is>
      </c>
      <c r="C16642" t="inlineStr">
        <is>
          <t>S011</t>
        </is>
      </c>
      <c r="D16642" t="inlineStr">
        <is>
          <t>Store_011</t>
        </is>
      </c>
      <c r="E16642" t="inlineStr">
        <is>
          <t>South</t>
        </is>
      </c>
      <c r="F16642" t="inlineStr">
        <is>
          <t>P0131</t>
        </is>
      </c>
      <c r="G16642" t="inlineStr">
        <is>
          <t>Prod_0131</t>
        </is>
      </c>
      <c r="H16642" t="inlineStr">
        <is>
          <t>Beverages</t>
        </is>
      </c>
      <c r="I16642" t="n">
        <v>2</v>
      </c>
      <c r="J16642" t="n">
        <v>367.32</v>
      </c>
      <c r="K16642" t="n">
        <v>0.05</v>
      </c>
      <c r="L16642">
        <f>I16642*J16642*(1-K16642)</f>
        <v/>
      </c>
      <c r="M16642">
        <f>VLOOKUP(F16642,Products!A:D,4,FALSE)*I16642</f>
        <v/>
      </c>
      <c r="N16642">
        <f>L16642-M16642</f>
        <v/>
      </c>
    </row>
    <row r="16643">
      <c r="A16643" t="inlineStr">
        <is>
          <t>T1016641</t>
        </is>
      </c>
      <c r="B16643" t="inlineStr">
        <is>
          <t>2025-05-19</t>
        </is>
      </c>
      <c r="C16643" t="inlineStr">
        <is>
          <t>S050</t>
        </is>
      </c>
      <c r="D16643" t="inlineStr">
        <is>
          <t>Store_050</t>
        </is>
      </c>
      <c r="E16643" t="inlineStr">
        <is>
          <t>South</t>
        </is>
      </c>
      <c r="F16643" t="inlineStr">
        <is>
          <t>P0079</t>
        </is>
      </c>
      <c r="G16643" t="inlineStr">
        <is>
          <t>Prod_0079</t>
        </is>
      </c>
      <c r="H16643" t="inlineStr">
        <is>
          <t>Food</t>
        </is>
      </c>
      <c r="I16643" t="n">
        <v>2</v>
      </c>
      <c r="J16643" t="n">
        <v>542.2</v>
      </c>
      <c r="K16643" t="n">
        <v>0</v>
      </c>
      <c r="L16643">
        <f>I16643*J16643*(1-K16643)</f>
        <v/>
      </c>
      <c r="M16643">
        <f>VLOOKUP(F16643,Products!A:D,4,FALSE)*I16643</f>
        <v/>
      </c>
      <c r="N16643">
        <f>L16643-M16643</f>
        <v/>
      </c>
    </row>
    <row r="16644">
      <c r="A16644" t="inlineStr">
        <is>
          <t>T1016642</t>
        </is>
      </c>
      <c r="B16644" t="inlineStr">
        <is>
          <t>2025-06-15</t>
        </is>
      </c>
      <c r="C16644" t="inlineStr">
        <is>
          <t>S025</t>
        </is>
      </c>
      <c r="D16644" t="inlineStr">
        <is>
          <t>Store_025</t>
        </is>
      </c>
      <c r="E16644" t="inlineStr">
        <is>
          <t>Central</t>
        </is>
      </c>
      <c r="F16644" t="inlineStr">
        <is>
          <t>P0026</t>
        </is>
      </c>
      <c r="G16644" t="inlineStr">
        <is>
          <t>Prod_0026</t>
        </is>
      </c>
      <c r="H16644" t="inlineStr">
        <is>
          <t>Beverages</t>
        </is>
      </c>
      <c r="I16644" t="n">
        <v>9</v>
      </c>
      <c r="J16644" t="n">
        <v>846.24</v>
      </c>
      <c r="K16644" t="n">
        <v>0.1</v>
      </c>
      <c r="L16644">
        <f>I16644*J16644*(1-K16644)</f>
        <v/>
      </c>
      <c r="M16644">
        <f>VLOOKUP(F16644,Products!A:D,4,FALSE)*I16644</f>
        <v/>
      </c>
      <c r="N16644">
        <f>L16644-M16644</f>
        <v/>
      </c>
    </row>
    <row r="16645">
      <c r="A16645" t="inlineStr">
        <is>
          <t>T1016643</t>
        </is>
      </c>
      <c r="B16645" t="inlineStr">
        <is>
          <t>2024-03-26</t>
        </is>
      </c>
      <c r="C16645" t="inlineStr">
        <is>
          <t>S005</t>
        </is>
      </c>
      <c r="D16645" t="inlineStr">
        <is>
          <t>Store_005</t>
        </is>
      </c>
      <c r="E16645" t="inlineStr">
        <is>
          <t>Central</t>
        </is>
      </c>
      <c r="F16645" t="inlineStr">
        <is>
          <t>P0140</t>
        </is>
      </c>
      <c r="G16645" t="inlineStr">
        <is>
          <t>Prod_0140</t>
        </is>
      </c>
      <c r="H16645" t="inlineStr">
        <is>
          <t>Food</t>
        </is>
      </c>
      <c r="I16645" t="n">
        <v>8</v>
      </c>
      <c r="J16645" t="n">
        <v>951.67</v>
      </c>
      <c r="K16645" t="n">
        <v>0.1</v>
      </c>
      <c r="L16645">
        <f>I16645*J16645*(1-K16645)</f>
        <v/>
      </c>
      <c r="M16645">
        <f>VLOOKUP(F16645,Products!A:D,4,FALSE)*I16645</f>
        <v/>
      </c>
      <c r="N16645">
        <f>L16645-M16645</f>
        <v/>
      </c>
    </row>
    <row r="16646">
      <c r="A16646" t="inlineStr">
        <is>
          <t>T1016644</t>
        </is>
      </c>
      <c r="B16646" t="inlineStr">
        <is>
          <t>2025-06-08</t>
        </is>
      </c>
      <c r="C16646" t="inlineStr">
        <is>
          <t>S039</t>
        </is>
      </c>
      <c r="D16646" t="inlineStr">
        <is>
          <t>Store_039</t>
        </is>
      </c>
      <c r="E16646" t="inlineStr">
        <is>
          <t>North</t>
        </is>
      </c>
      <c r="F16646" t="inlineStr">
        <is>
          <t>P0142</t>
        </is>
      </c>
      <c r="G16646" t="inlineStr">
        <is>
          <t>Prod_0142</t>
        </is>
      </c>
      <c r="H16646" t="inlineStr">
        <is>
          <t>Household</t>
        </is>
      </c>
      <c r="I16646" t="n">
        <v>8</v>
      </c>
      <c r="J16646" t="n">
        <v>175.43</v>
      </c>
      <c r="K16646" t="n">
        <v>0.1</v>
      </c>
      <c r="L16646">
        <f>I16646*J16646*(1-K16646)</f>
        <v/>
      </c>
      <c r="M16646">
        <f>VLOOKUP(F16646,Products!A:D,4,FALSE)*I16646</f>
        <v/>
      </c>
      <c r="N16646">
        <f>L16646-M16646</f>
        <v/>
      </c>
    </row>
    <row r="16647">
      <c r="A16647" t="inlineStr">
        <is>
          <t>T1016645</t>
        </is>
      </c>
      <c r="B16647" t="inlineStr">
        <is>
          <t>2024-03-25</t>
        </is>
      </c>
      <c r="C16647" t="inlineStr">
        <is>
          <t>S025</t>
        </is>
      </c>
      <c r="D16647" t="inlineStr">
        <is>
          <t>Store_025</t>
        </is>
      </c>
      <c r="E16647" t="inlineStr">
        <is>
          <t>Central</t>
        </is>
      </c>
      <c r="F16647" t="inlineStr">
        <is>
          <t>P0002</t>
        </is>
      </c>
      <c r="G16647" t="inlineStr">
        <is>
          <t>Prod_0002</t>
        </is>
      </c>
      <c r="H16647" t="inlineStr">
        <is>
          <t>Food</t>
        </is>
      </c>
      <c r="I16647" t="n">
        <v>5</v>
      </c>
      <c r="J16647" t="n">
        <v>228.03</v>
      </c>
      <c r="K16647" t="n">
        <v>0</v>
      </c>
      <c r="L16647">
        <f>I16647*J16647*(1-K16647)</f>
        <v/>
      </c>
      <c r="M16647">
        <f>VLOOKUP(F16647,Products!A:D,4,FALSE)*I16647</f>
        <v/>
      </c>
      <c r="N16647">
        <f>L16647-M16647</f>
        <v/>
      </c>
    </row>
    <row r="16648">
      <c r="A16648" t="inlineStr">
        <is>
          <t>T1016646</t>
        </is>
      </c>
      <c r="B16648" t="inlineStr">
        <is>
          <t>2025-04-03</t>
        </is>
      </c>
      <c r="C16648" t="inlineStr">
        <is>
          <t>S038</t>
        </is>
      </c>
      <c r="D16648" t="inlineStr">
        <is>
          <t>Store_038</t>
        </is>
      </c>
      <c r="E16648" t="inlineStr">
        <is>
          <t>East</t>
        </is>
      </c>
      <c r="F16648" t="inlineStr">
        <is>
          <t>P0170</t>
        </is>
      </c>
      <c r="G16648" t="inlineStr">
        <is>
          <t>Prod_0170</t>
        </is>
      </c>
      <c r="H16648" t="inlineStr">
        <is>
          <t>Household</t>
        </is>
      </c>
      <c r="I16648" t="n">
        <v>5</v>
      </c>
      <c r="J16648" t="n">
        <v>411.53</v>
      </c>
      <c r="K16648" t="n">
        <v>0</v>
      </c>
      <c r="L16648">
        <f>I16648*J16648*(1-K16648)</f>
        <v/>
      </c>
      <c r="M16648">
        <f>VLOOKUP(F16648,Products!A:D,4,FALSE)*I16648</f>
        <v/>
      </c>
      <c r="N16648">
        <f>L16648-M16648</f>
        <v/>
      </c>
    </row>
    <row r="16649">
      <c r="A16649" t="inlineStr">
        <is>
          <t>T1016647</t>
        </is>
      </c>
      <c r="B16649" t="inlineStr">
        <is>
          <t>2023-12-19</t>
        </is>
      </c>
      <c r="C16649" t="inlineStr">
        <is>
          <t>S007</t>
        </is>
      </c>
      <c r="D16649" t="inlineStr">
        <is>
          <t>Store_007</t>
        </is>
      </c>
      <c r="E16649" t="inlineStr">
        <is>
          <t>East</t>
        </is>
      </c>
      <c r="F16649" t="inlineStr">
        <is>
          <t>P0169</t>
        </is>
      </c>
      <c r="G16649" t="inlineStr">
        <is>
          <t>Prod_0169</t>
        </is>
      </c>
      <c r="H16649" t="inlineStr">
        <is>
          <t>Beverages</t>
        </is>
      </c>
      <c r="I16649" t="n">
        <v>5</v>
      </c>
      <c r="J16649" t="n">
        <v>796.92</v>
      </c>
      <c r="K16649" t="n">
        <v>0.2</v>
      </c>
      <c r="L16649">
        <f>I16649*J16649*(1-K16649)</f>
        <v/>
      </c>
      <c r="M16649">
        <f>VLOOKUP(F16649,Products!A:D,4,FALSE)*I16649</f>
        <v/>
      </c>
      <c r="N16649">
        <f>L16649-M16649</f>
        <v/>
      </c>
    </row>
    <row r="16650">
      <c r="A16650" t="inlineStr">
        <is>
          <t>T1016648</t>
        </is>
      </c>
      <c r="B16650" t="inlineStr">
        <is>
          <t>2024-05-15</t>
        </is>
      </c>
      <c r="C16650" t="inlineStr">
        <is>
          <t>S011</t>
        </is>
      </c>
      <c r="D16650" t="inlineStr">
        <is>
          <t>Store_011</t>
        </is>
      </c>
      <c r="E16650" t="inlineStr">
        <is>
          <t>South</t>
        </is>
      </c>
      <c r="F16650" t="inlineStr">
        <is>
          <t>P0110</t>
        </is>
      </c>
      <c r="G16650" t="inlineStr">
        <is>
          <t>Prod_0110</t>
        </is>
      </c>
      <c r="H16650" t="inlineStr">
        <is>
          <t>Stationery</t>
        </is>
      </c>
      <c r="I16650" t="n">
        <v>2</v>
      </c>
      <c r="J16650" t="n">
        <v>81.01000000000001</v>
      </c>
      <c r="K16650" t="n">
        <v>0</v>
      </c>
      <c r="L16650">
        <f>I16650*J16650*(1-K16650)</f>
        <v/>
      </c>
      <c r="M16650">
        <f>VLOOKUP(F16650,Products!A:D,4,FALSE)*I16650</f>
        <v/>
      </c>
      <c r="N16650">
        <f>L16650-M16650</f>
        <v/>
      </c>
    </row>
    <row r="16651">
      <c r="A16651" t="inlineStr">
        <is>
          <t>T1016649</t>
        </is>
      </c>
      <c r="B16651" t="inlineStr">
        <is>
          <t>2024-03-09</t>
        </is>
      </c>
      <c r="C16651" t="inlineStr">
        <is>
          <t>S050</t>
        </is>
      </c>
      <c r="D16651" t="inlineStr">
        <is>
          <t>Store_050</t>
        </is>
      </c>
      <c r="E16651" t="inlineStr">
        <is>
          <t>South</t>
        </is>
      </c>
      <c r="F16651" t="inlineStr">
        <is>
          <t>P0081</t>
        </is>
      </c>
      <c r="G16651" t="inlineStr">
        <is>
          <t>Prod_0081</t>
        </is>
      </c>
      <c r="H16651" t="inlineStr">
        <is>
          <t>Electronics</t>
        </is>
      </c>
      <c r="I16651" t="n">
        <v>2</v>
      </c>
      <c r="J16651" t="n">
        <v>279.14</v>
      </c>
      <c r="K16651" t="n">
        <v>0</v>
      </c>
      <c r="L16651">
        <f>I16651*J16651*(1-K16651)</f>
        <v/>
      </c>
      <c r="M16651">
        <f>VLOOKUP(F16651,Products!A:D,4,FALSE)*I16651</f>
        <v/>
      </c>
      <c r="N16651">
        <f>L16651-M16651</f>
        <v/>
      </c>
    </row>
    <row r="16652">
      <c r="A16652" t="inlineStr">
        <is>
          <t>T1016650</t>
        </is>
      </c>
      <c r="B16652" t="inlineStr">
        <is>
          <t>2023-06-09</t>
        </is>
      </c>
      <c r="C16652" t="inlineStr">
        <is>
          <t>S038</t>
        </is>
      </c>
      <c r="D16652" t="inlineStr">
        <is>
          <t>Store_038</t>
        </is>
      </c>
      <c r="E16652" t="inlineStr">
        <is>
          <t>East</t>
        </is>
      </c>
      <c r="F16652" t="inlineStr">
        <is>
          <t>P0045</t>
        </is>
      </c>
      <c r="G16652" t="inlineStr">
        <is>
          <t>Prod_0045</t>
        </is>
      </c>
      <c r="H16652" t="inlineStr">
        <is>
          <t>Toys</t>
        </is>
      </c>
      <c r="I16652" t="n">
        <v>8</v>
      </c>
      <c r="J16652" t="n">
        <v>196.39</v>
      </c>
      <c r="K16652" t="n">
        <v>0</v>
      </c>
      <c r="L16652">
        <f>I16652*J16652*(1-K16652)</f>
        <v/>
      </c>
      <c r="M16652">
        <f>VLOOKUP(F16652,Products!A:D,4,FALSE)*I16652</f>
        <v/>
      </c>
      <c r="N16652">
        <f>L16652-M16652</f>
        <v/>
      </c>
    </row>
    <row r="16653">
      <c r="A16653" t="inlineStr">
        <is>
          <t>T1016651</t>
        </is>
      </c>
      <c r="B16653" t="inlineStr">
        <is>
          <t>2025-07-02</t>
        </is>
      </c>
      <c r="C16653" t="inlineStr">
        <is>
          <t>S048</t>
        </is>
      </c>
      <c r="D16653" t="inlineStr">
        <is>
          <t>Store_048</t>
        </is>
      </c>
      <c r="E16653" t="inlineStr">
        <is>
          <t>South</t>
        </is>
      </c>
      <c r="F16653" t="inlineStr">
        <is>
          <t>P0001</t>
        </is>
      </c>
      <c r="G16653" t="inlineStr">
        <is>
          <t>Prod_0001</t>
        </is>
      </c>
      <c r="H16653" t="inlineStr">
        <is>
          <t>Beverages</t>
        </is>
      </c>
      <c r="I16653" t="n">
        <v>8</v>
      </c>
      <c r="J16653" t="n">
        <v>624.97</v>
      </c>
      <c r="K16653" t="n">
        <v>0</v>
      </c>
      <c r="L16653">
        <f>I16653*J16653*(1-K16653)</f>
        <v/>
      </c>
      <c r="M16653">
        <f>VLOOKUP(F16653,Products!A:D,4,FALSE)*I16653</f>
        <v/>
      </c>
      <c r="N16653">
        <f>L16653-M16653</f>
        <v/>
      </c>
    </row>
    <row r="16654">
      <c r="A16654" t="inlineStr">
        <is>
          <t>T1016652</t>
        </is>
      </c>
      <c r="B16654" t="inlineStr">
        <is>
          <t>2025-08-30</t>
        </is>
      </c>
      <c r="C16654" t="inlineStr">
        <is>
          <t>S033</t>
        </is>
      </c>
      <c r="D16654" t="inlineStr">
        <is>
          <t>Store_033</t>
        </is>
      </c>
      <c r="E16654" t="inlineStr">
        <is>
          <t>North</t>
        </is>
      </c>
      <c r="F16654" t="inlineStr">
        <is>
          <t>P0031</t>
        </is>
      </c>
      <c r="G16654" t="inlineStr">
        <is>
          <t>Prod_0031</t>
        </is>
      </c>
      <c r="H16654" t="inlineStr">
        <is>
          <t>Food</t>
        </is>
      </c>
      <c r="I16654" t="n">
        <v>2</v>
      </c>
      <c r="J16654" t="n">
        <v>264.57</v>
      </c>
      <c r="K16654" t="n">
        <v>0</v>
      </c>
      <c r="L16654">
        <f>I16654*J16654*(1-K16654)</f>
        <v/>
      </c>
      <c r="M16654">
        <f>VLOOKUP(F16654,Products!A:D,4,FALSE)*I16654</f>
        <v/>
      </c>
      <c r="N16654">
        <f>L16654-M16654</f>
        <v/>
      </c>
    </row>
    <row r="16655">
      <c r="A16655" t="inlineStr">
        <is>
          <t>T1016653</t>
        </is>
      </c>
      <c r="B16655" t="inlineStr">
        <is>
          <t>2024-09-08</t>
        </is>
      </c>
      <c r="C16655" t="inlineStr">
        <is>
          <t>S045</t>
        </is>
      </c>
      <c r="D16655" t="inlineStr">
        <is>
          <t>Store_045</t>
        </is>
      </c>
      <c r="E16655" t="inlineStr">
        <is>
          <t>East</t>
        </is>
      </c>
      <c r="F16655" t="inlineStr">
        <is>
          <t>P0157</t>
        </is>
      </c>
      <c r="G16655" t="inlineStr">
        <is>
          <t>Prod_0157</t>
        </is>
      </c>
      <c r="H16655" t="inlineStr">
        <is>
          <t>Toys</t>
        </is>
      </c>
      <c r="I16655" t="n">
        <v>4</v>
      </c>
      <c r="J16655" t="n">
        <v>260.45</v>
      </c>
      <c r="K16655" t="n">
        <v>0.2</v>
      </c>
      <c r="L16655">
        <f>I16655*J16655*(1-K16655)</f>
        <v/>
      </c>
      <c r="M16655">
        <f>VLOOKUP(F16655,Products!A:D,4,FALSE)*I16655</f>
        <v/>
      </c>
      <c r="N16655">
        <f>L16655-M16655</f>
        <v/>
      </c>
    </row>
    <row r="16656">
      <c r="A16656" t="inlineStr">
        <is>
          <t>T1016654</t>
        </is>
      </c>
      <c r="B16656" t="inlineStr">
        <is>
          <t>2023-10-15</t>
        </is>
      </c>
      <c r="C16656" t="inlineStr">
        <is>
          <t>S018</t>
        </is>
      </c>
      <c r="D16656" t="inlineStr">
        <is>
          <t>Store_018</t>
        </is>
      </c>
      <c r="E16656" t="inlineStr">
        <is>
          <t>South</t>
        </is>
      </c>
      <c r="F16656" t="inlineStr">
        <is>
          <t>P0047</t>
        </is>
      </c>
      <c r="G16656" t="inlineStr">
        <is>
          <t>Prod_0047</t>
        </is>
      </c>
      <c r="H16656" t="inlineStr">
        <is>
          <t>Beverages</t>
        </is>
      </c>
      <c r="I16656" t="n">
        <v>6</v>
      </c>
      <c r="J16656" t="n">
        <v>608.74</v>
      </c>
      <c r="K16656" t="n">
        <v>0.1</v>
      </c>
      <c r="L16656">
        <f>I16656*J16656*(1-K16656)</f>
        <v/>
      </c>
      <c r="M16656">
        <f>VLOOKUP(F16656,Products!A:D,4,FALSE)*I16656</f>
        <v/>
      </c>
      <c r="N16656">
        <f>L16656-M16656</f>
        <v/>
      </c>
    </row>
    <row r="16657">
      <c r="A16657" t="inlineStr">
        <is>
          <t>T1016655</t>
        </is>
      </c>
      <c r="B16657" t="inlineStr">
        <is>
          <t>2024-04-07</t>
        </is>
      </c>
      <c r="C16657" t="inlineStr">
        <is>
          <t>S049</t>
        </is>
      </c>
      <c r="D16657" t="inlineStr">
        <is>
          <t>Store_049</t>
        </is>
      </c>
      <c r="E16657" t="inlineStr">
        <is>
          <t>North</t>
        </is>
      </c>
      <c r="F16657" t="inlineStr">
        <is>
          <t>P0052</t>
        </is>
      </c>
      <c r="G16657" t="inlineStr">
        <is>
          <t>Prod_0052</t>
        </is>
      </c>
      <c r="H16657" t="inlineStr">
        <is>
          <t>Clothing</t>
        </is>
      </c>
      <c r="I16657" t="n">
        <v>9</v>
      </c>
      <c r="J16657" t="n">
        <v>47.04</v>
      </c>
      <c r="K16657" t="n">
        <v>0.05</v>
      </c>
      <c r="L16657">
        <f>I16657*J16657*(1-K16657)</f>
        <v/>
      </c>
      <c r="M16657">
        <f>VLOOKUP(F16657,Products!A:D,4,FALSE)*I16657</f>
        <v/>
      </c>
      <c r="N16657">
        <f>L16657-M16657</f>
        <v/>
      </c>
    </row>
    <row r="16658">
      <c r="A16658" t="inlineStr">
        <is>
          <t>T1016656</t>
        </is>
      </c>
      <c r="B16658" t="inlineStr">
        <is>
          <t>2024-10-26</t>
        </is>
      </c>
      <c r="C16658" t="inlineStr">
        <is>
          <t>S009</t>
        </is>
      </c>
      <c r="D16658" t="inlineStr">
        <is>
          <t>Store_009</t>
        </is>
      </c>
      <c r="E16658" t="inlineStr">
        <is>
          <t>Central</t>
        </is>
      </c>
      <c r="F16658" t="inlineStr">
        <is>
          <t>P0101</t>
        </is>
      </c>
      <c r="G16658" t="inlineStr">
        <is>
          <t>Prod_0101</t>
        </is>
      </c>
      <c r="H16658" t="inlineStr">
        <is>
          <t>Food</t>
        </is>
      </c>
      <c r="I16658" t="n">
        <v>2</v>
      </c>
      <c r="J16658" t="n">
        <v>78.09999999999999</v>
      </c>
      <c r="K16658" t="n">
        <v>0</v>
      </c>
      <c r="L16658">
        <f>I16658*J16658*(1-K16658)</f>
        <v/>
      </c>
      <c r="M16658">
        <f>VLOOKUP(F16658,Products!A:D,4,FALSE)*I16658</f>
        <v/>
      </c>
      <c r="N16658">
        <f>L16658-M16658</f>
        <v/>
      </c>
    </row>
    <row r="16659">
      <c r="A16659" t="inlineStr">
        <is>
          <t>T1016657</t>
        </is>
      </c>
      <c r="B16659" t="inlineStr">
        <is>
          <t>2024-12-13</t>
        </is>
      </c>
      <c r="C16659" t="inlineStr">
        <is>
          <t>S013</t>
        </is>
      </c>
      <c r="D16659" t="inlineStr">
        <is>
          <t>Store_013</t>
        </is>
      </c>
      <c r="E16659" t="inlineStr">
        <is>
          <t>North</t>
        </is>
      </c>
      <c r="F16659" t="inlineStr">
        <is>
          <t>P0021</t>
        </is>
      </c>
      <c r="G16659" t="inlineStr">
        <is>
          <t>Prod_0021</t>
        </is>
      </c>
      <c r="H16659" t="inlineStr">
        <is>
          <t>Household</t>
        </is>
      </c>
      <c r="I16659" t="n">
        <v>4</v>
      </c>
      <c r="J16659" t="n">
        <v>159.58</v>
      </c>
      <c r="K16659" t="n">
        <v>0</v>
      </c>
      <c r="L16659">
        <f>I16659*J16659*(1-K16659)</f>
        <v/>
      </c>
      <c r="M16659">
        <f>VLOOKUP(F16659,Products!A:D,4,FALSE)*I16659</f>
        <v/>
      </c>
      <c r="N16659">
        <f>L16659-M16659</f>
        <v/>
      </c>
    </row>
    <row r="16660">
      <c r="A16660" t="inlineStr">
        <is>
          <t>T1016658</t>
        </is>
      </c>
      <c r="B16660" t="inlineStr">
        <is>
          <t>2023-12-17</t>
        </is>
      </c>
      <c r="C16660" t="inlineStr">
        <is>
          <t>S002</t>
        </is>
      </c>
      <c r="D16660" t="inlineStr">
        <is>
          <t>Store_002</t>
        </is>
      </c>
      <c r="E16660" t="inlineStr">
        <is>
          <t>South</t>
        </is>
      </c>
      <c r="F16660" t="inlineStr">
        <is>
          <t>P0044</t>
        </is>
      </c>
      <c r="G16660" t="inlineStr">
        <is>
          <t>Prod_0044</t>
        </is>
      </c>
      <c r="H16660" t="inlineStr">
        <is>
          <t>Food</t>
        </is>
      </c>
      <c r="I16660" t="n">
        <v>9</v>
      </c>
      <c r="J16660" t="n">
        <v>224.24</v>
      </c>
      <c r="K16660" t="n">
        <v>0</v>
      </c>
      <c r="L16660">
        <f>I16660*J16660*(1-K16660)</f>
        <v/>
      </c>
      <c r="M16660">
        <f>VLOOKUP(F16660,Products!A:D,4,FALSE)*I16660</f>
        <v/>
      </c>
      <c r="N16660">
        <f>L16660-M16660</f>
        <v/>
      </c>
    </row>
    <row r="16661">
      <c r="A16661" t="inlineStr">
        <is>
          <t>T1016659</t>
        </is>
      </c>
      <c r="B16661" t="inlineStr">
        <is>
          <t>2023-03-21</t>
        </is>
      </c>
      <c r="C16661" t="inlineStr">
        <is>
          <t>S015</t>
        </is>
      </c>
      <c r="D16661" t="inlineStr">
        <is>
          <t>Store_015</t>
        </is>
      </c>
      <c r="E16661" t="inlineStr">
        <is>
          <t>North</t>
        </is>
      </c>
      <c r="F16661" t="inlineStr">
        <is>
          <t>P0119</t>
        </is>
      </c>
      <c r="G16661" t="inlineStr">
        <is>
          <t>Prod_0119</t>
        </is>
      </c>
      <c r="H16661" t="inlineStr">
        <is>
          <t>Electronics</t>
        </is>
      </c>
      <c r="I16661" t="n">
        <v>9</v>
      </c>
      <c r="J16661" t="n">
        <v>257.07</v>
      </c>
      <c r="K16661" t="n">
        <v>0.05</v>
      </c>
      <c r="L16661">
        <f>I16661*J16661*(1-K16661)</f>
        <v/>
      </c>
      <c r="M16661">
        <f>VLOOKUP(F16661,Products!A:D,4,FALSE)*I16661</f>
        <v/>
      </c>
      <c r="N16661">
        <f>L16661-M16661</f>
        <v/>
      </c>
    </row>
    <row r="16662">
      <c r="A16662" t="inlineStr">
        <is>
          <t>T1016660</t>
        </is>
      </c>
      <c r="B16662" t="inlineStr">
        <is>
          <t>2025-02-23</t>
        </is>
      </c>
      <c r="C16662" t="inlineStr">
        <is>
          <t>S011</t>
        </is>
      </c>
      <c r="D16662" t="inlineStr">
        <is>
          <t>Store_011</t>
        </is>
      </c>
      <c r="E16662" t="inlineStr">
        <is>
          <t>South</t>
        </is>
      </c>
      <c r="F16662" t="inlineStr">
        <is>
          <t>P0159</t>
        </is>
      </c>
      <c r="G16662" t="inlineStr">
        <is>
          <t>Prod_0159</t>
        </is>
      </c>
      <c r="H16662" t="inlineStr">
        <is>
          <t>Electronics</t>
        </is>
      </c>
      <c r="I16662" t="n">
        <v>1</v>
      </c>
      <c r="J16662" t="n">
        <v>581.4</v>
      </c>
      <c r="K16662" t="n">
        <v>0</v>
      </c>
      <c r="L16662">
        <f>I16662*J16662*(1-K16662)</f>
        <v/>
      </c>
      <c r="M16662">
        <f>VLOOKUP(F16662,Products!A:D,4,FALSE)*I16662</f>
        <v/>
      </c>
      <c r="N16662">
        <f>L16662-M16662</f>
        <v/>
      </c>
    </row>
    <row r="16663">
      <c r="A16663" t="inlineStr">
        <is>
          <t>T1016661</t>
        </is>
      </c>
      <c r="B16663" t="inlineStr">
        <is>
          <t>2025-05-12</t>
        </is>
      </c>
      <c r="C16663" t="inlineStr">
        <is>
          <t>S020</t>
        </is>
      </c>
      <c r="D16663" t="inlineStr">
        <is>
          <t>Store_020</t>
        </is>
      </c>
      <c r="E16663" t="inlineStr">
        <is>
          <t>West</t>
        </is>
      </c>
      <c r="F16663" t="inlineStr">
        <is>
          <t>P0143</t>
        </is>
      </c>
      <c r="G16663" t="inlineStr">
        <is>
          <t>Prod_0143</t>
        </is>
      </c>
      <c r="H16663" t="inlineStr">
        <is>
          <t>Electronics</t>
        </is>
      </c>
      <c r="I16663" t="n">
        <v>2</v>
      </c>
      <c r="J16663" t="n">
        <v>349.84</v>
      </c>
      <c r="K16663" t="n">
        <v>0</v>
      </c>
      <c r="L16663">
        <f>I16663*J16663*(1-K16663)</f>
        <v/>
      </c>
      <c r="M16663">
        <f>VLOOKUP(F16663,Products!A:D,4,FALSE)*I16663</f>
        <v/>
      </c>
      <c r="N16663">
        <f>L16663-M16663</f>
        <v/>
      </c>
    </row>
    <row r="16664">
      <c r="A16664" t="inlineStr">
        <is>
          <t>T1016662</t>
        </is>
      </c>
      <c r="B16664" t="inlineStr">
        <is>
          <t>2025-01-18</t>
        </is>
      </c>
      <c r="C16664" t="inlineStr">
        <is>
          <t>S026</t>
        </is>
      </c>
      <c r="D16664" t="inlineStr">
        <is>
          <t>Store_026</t>
        </is>
      </c>
      <c r="E16664" t="inlineStr">
        <is>
          <t>North</t>
        </is>
      </c>
      <c r="F16664" t="inlineStr">
        <is>
          <t>P0056</t>
        </is>
      </c>
      <c r="G16664" t="inlineStr">
        <is>
          <t>Prod_0056</t>
        </is>
      </c>
      <c r="H16664" t="inlineStr">
        <is>
          <t>Household</t>
        </is>
      </c>
      <c r="I16664" t="n">
        <v>2</v>
      </c>
      <c r="J16664" t="n">
        <v>271.48</v>
      </c>
      <c r="K16664" t="n">
        <v>0.2</v>
      </c>
      <c r="L16664">
        <f>I16664*J16664*(1-K16664)</f>
        <v/>
      </c>
      <c r="M16664">
        <f>VLOOKUP(F16664,Products!A:D,4,FALSE)*I16664</f>
        <v/>
      </c>
      <c r="N16664">
        <f>L16664-M16664</f>
        <v/>
      </c>
    </row>
    <row r="16665">
      <c r="A16665" t="inlineStr">
        <is>
          <t>T1016663</t>
        </is>
      </c>
      <c r="B16665" t="inlineStr">
        <is>
          <t>2025-01-07</t>
        </is>
      </c>
      <c r="C16665" t="inlineStr">
        <is>
          <t>S005</t>
        </is>
      </c>
      <c r="D16665" t="inlineStr">
        <is>
          <t>Store_005</t>
        </is>
      </c>
      <c r="E16665" t="inlineStr">
        <is>
          <t>Central</t>
        </is>
      </c>
      <c r="F16665" t="inlineStr">
        <is>
          <t>P0193</t>
        </is>
      </c>
      <c r="G16665" t="inlineStr">
        <is>
          <t>Prod_0193</t>
        </is>
      </c>
      <c r="H16665" t="inlineStr">
        <is>
          <t>Food</t>
        </is>
      </c>
      <c r="I16665" t="n">
        <v>9</v>
      </c>
      <c r="J16665" t="n">
        <v>462.3</v>
      </c>
      <c r="K16665" t="n">
        <v>0.1</v>
      </c>
      <c r="L16665">
        <f>I16665*J16665*(1-K16665)</f>
        <v/>
      </c>
      <c r="M16665">
        <f>VLOOKUP(F16665,Products!A:D,4,FALSE)*I16665</f>
        <v/>
      </c>
      <c r="N16665">
        <f>L16665-M16665</f>
        <v/>
      </c>
    </row>
    <row r="16666">
      <c r="A16666" t="inlineStr">
        <is>
          <t>T1016664</t>
        </is>
      </c>
      <c r="B16666" t="inlineStr">
        <is>
          <t>2023-06-23</t>
        </is>
      </c>
      <c r="C16666" t="inlineStr">
        <is>
          <t>S016</t>
        </is>
      </c>
      <c r="D16666" t="inlineStr">
        <is>
          <t>Store_016</t>
        </is>
      </c>
      <c r="E16666" t="inlineStr">
        <is>
          <t>West</t>
        </is>
      </c>
      <c r="F16666" t="inlineStr">
        <is>
          <t>P0044</t>
        </is>
      </c>
      <c r="G16666" t="inlineStr">
        <is>
          <t>Prod_0044</t>
        </is>
      </c>
      <c r="H16666" t="inlineStr">
        <is>
          <t>Food</t>
        </is>
      </c>
      <c r="I16666" t="n">
        <v>4</v>
      </c>
      <c r="J16666" t="n">
        <v>213.29</v>
      </c>
      <c r="K16666" t="n">
        <v>0</v>
      </c>
      <c r="L16666">
        <f>I16666*J16666*(1-K16666)</f>
        <v/>
      </c>
      <c r="M16666">
        <f>VLOOKUP(F16666,Products!A:D,4,FALSE)*I16666</f>
        <v/>
      </c>
      <c r="N16666">
        <f>L16666-M16666</f>
        <v/>
      </c>
    </row>
    <row r="16667">
      <c r="A16667" t="inlineStr">
        <is>
          <t>T1016665</t>
        </is>
      </c>
      <c r="B16667" t="inlineStr">
        <is>
          <t>2025-05-08</t>
        </is>
      </c>
      <c r="C16667" t="inlineStr">
        <is>
          <t>S025</t>
        </is>
      </c>
      <c r="D16667" t="inlineStr">
        <is>
          <t>Store_025</t>
        </is>
      </c>
      <c r="E16667" t="inlineStr">
        <is>
          <t>Central</t>
        </is>
      </c>
      <c r="F16667" t="inlineStr">
        <is>
          <t>P0051</t>
        </is>
      </c>
      <c r="G16667" t="inlineStr">
        <is>
          <t>Prod_0051</t>
        </is>
      </c>
      <c r="H16667" t="inlineStr">
        <is>
          <t>Clothing</t>
        </is>
      </c>
      <c r="I16667" t="n">
        <v>8</v>
      </c>
      <c r="J16667" t="n">
        <v>89.42</v>
      </c>
      <c r="K16667" t="n">
        <v>0</v>
      </c>
      <c r="L16667">
        <f>I16667*J16667*(1-K16667)</f>
        <v/>
      </c>
      <c r="M16667">
        <f>VLOOKUP(F16667,Products!A:D,4,FALSE)*I16667</f>
        <v/>
      </c>
      <c r="N16667">
        <f>L16667-M16667</f>
        <v/>
      </c>
    </row>
    <row r="16668">
      <c r="A16668" t="inlineStr">
        <is>
          <t>T1016666</t>
        </is>
      </c>
      <c r="B16668" t="inlineStr">
        <is>
          <t>2024-01-23</t>
        </is>
      </c>
      <c r="C16668" t="inlineStr">
        <is>
          <t>S013</t>
        </is>
      </c>
      <c r="D16668" t="inlineStr">
        <is>
          <t>Store_013</t>
        </is>
      </c>
      <c r="E16668" t="inlineStr">
        <is>
          <t>North</t>
        </is>
      </c>
      <c r="F16668" t="inlineStr">
        <is>
          <t>P0116</t>
        </is>
      </c>
      <c r="G16668" t="inlineStr">
        <is>
          <t>Prod_0116</t>
        </is>
      </c>
      <c r="H16668" t="inlineStr">
        <is>
          <t>Clothing</t>
        </is>
      </c>
      <c r="I16668" t="n">
        <v>7</v>
      </c>
      <c r="J16668" t="n">
        <v>1082.99</v>
      </c>
      <c r="K16668" t="n">
        <v>0</v>
      </c>
      <c r="L16668">
        <f>I16668*J16668*(1-K16668)</f>
        <v/>
      </c>
      <c r="M16668">
        <f>VLOOKUP(F16668,Products!A:D,4,FALSE)*I16668</f>
        <v/>
      </c>
      <c r="N16668">
        <f>L16668-M16668</f>
        <v/>
      </c>
    </row>
    <row r="16669">
      <c r="A16669" t="inlineStr">
        <is>
          <t>T1016667</t>
        </is>
      </c>
      <c r="B16669" t="inlineStr">
        <is>
          <t>2025-03-07</t>
        </is>
      </c>
      <c r="C16669" t="inlineStr">
        <is>
          <t>S037</t>
        </is>
      </c>
      <c r="D16669" t="inlineStr">
        <is>
          <t>Store_037</t>
        </is>
      </c>
      <c r="E16669" t="inlineStr">
        <is>
          <t>East</t>
        </is>
      </c>
      <c r="F16669" t="inlineStr">
        <is>
          <t>P0027</t>
        </is>
      </c>
      <c r="G16669" t="inlineStr">
        <is>
          <t>Prod_0027</t>
        </is>
      </c>
      <c r="H16669" t="inlineStr">
        <is>
          <t>Electronics</t>
        </is>
      </c>
      <c r="I16669" t="n">
        <v>1</v>
      </c>
      <c r="J16669" t="n">
        <v>674.4299999999999</v>
      </c>
      <c r="K16669" t="n">
        <v>0</v>
      </c>
      <c r="L16669">
        <f>I16669*J16669*(1-K16669)</f>
        <v/>
      </c>
      <c r="M16669">
        <f>VLOOKUP(F16669,Products!A:D,4,FALSE)*I16669</f>
        <v/>
      </c>
      <c r="N16669">
        <f>L16669-M16669</f>
        <v/>
      </c>
    </row>
    <row r="16670">
      <c r="A16670" t="inlineStr">
        <is>
          <t>T1016668</t>
        </is>
      </c>
      <c r="B16670" t="inlineStr">
        <is>
          <t>2025-07-26</t>
        </is>
      </c>
      <c r="C16670" t="inlineStr">
        <is>
          <t>S003</t>
        </is>
      </c>
      <c r="D16670" t="inlineStr">
        <is>
          <t>Store_003</t>
        </is>
      </c>
      <c r="E16670" t="inlineStr">
        <is>
          <t>North</t>
        </is>
      </c>
      <c r="F16670" t="inlineStr">
        <is>
          <t>P0026</t>
        </is>
      </c>
      <c r="G16670" t="inlineStr">
        <is>
          <t>Prod_0026</t>
        </is>
      </c>
      <c r="H16670" t="inlineStr">
        <is>
          <t>Beverages</t>
        </is>
      </c>
      <c r="I16670" t="n">
        <v>6</v>
      </c>
      <c r="J16670" t="n">
        <v>887.1</v>
      </c>
      <c r="K16670" t="n">
        <v>0</v>
      </c>
      <c r="L16670">
        <f>I16670*J16670*(1-K16670)</f>
        <v/>
      </c>
      <c r="M16670">
        <f>VLOOKUP(F16670,Products!A:D,4,FALSE)*I16670</f>
        <v/>
      </c>
      <c r="N16670">
        <f>L16670-M16670</f>
        <v/>
      </c>
    </row>
    <row r="16671">
      <c r="A16671" t="inlineStr">
        <is>
          <t>T1016669</t>
        </is>
      </c>
      <c r="B16671" t="inlineStr">
        <is>
          <t>2025-09-04</t>
        </is>
      </c>
      <c r="C16671" t="inlineStr">
        <is>
          <t>S028</t>
        </is>
      </c>
      <c r="D16671" t="inlineStr">
        <is>
          <t>Store_028</t>
        </is>
      </c>
      <c r="E16671" t="inlineStr">
        <is>
          <t>North</t>
        </is>
      </c>
      <c r="F16671" t="inlineStr">
        <is>
          <t>P0184</t>
        </is>
      </c>
      <c r="G16671" t="inlineStr">
        <is>
          <t>Prod_0184</t>
        </is>
      </c>
      <c r="H16671" t="inlineStr">
        <is>
          <t>Beverages</t>
        </is>
      </c>
      <c r="I16671" t="n">
        <v>7</v>
      </c>
      <c r="J16671" t="n">
        <v>470.44</v>
      </c>
      <c r="K16671" t="n">
        <v>0.1</v>
      </c>
      <c r="L16671">
        <f>I16671*J16671*(1-K16671)</f>
        <v/>
      </c>
      <c r="M16671">
        <f>VLOOKUP(F16671,Products!A:D,4,FALSE)*I16671</f>
        <v/>
      </c>
      <c r="N16671">
        <f>L16671-M16671</f>
        <v/>
      </c>
    </row>
    <row r="16672">
      <c r="A16672" t="inlineStr">
        <is>
          <t>T1016670</t>
        </is>
      </c>
      <c r="B16672" t="inlineStr">
        <is>
          <t>2025-04-22</t>
        </is>
      </c>
      <c r="C16672" t="inlineStr">
        <is>
          <t>S019</t>
        </is>
      </c>
      <c r="D16672" t="inlineStr">
        <is>
          <t>Store_019</t>
        </is>
      </c>
      <c r="E16672" t="inlineStr">
        <is>
          <t>East</t>
        </is>
      </c>
      <c r="F16672" t="inlineStr">
        <is>
          <t>P0036</t>
        </is>
      </c>
      <c r="G16672" t="inlineStr">
        <is>
          <t>Prod_0036</t>
        </is>
      </c>
      <c r="H16672" t="inlineStr">
        <is>
          <t>Clothing</t>
        </is>
      </c>
      <c r="I16672" t="n">
        <v>4</v>
      </c>
      <c r="J16672" t="n">
        <v>370.02</v>
      </c>
      <c r="K16672" t="n">
        <v>0</v>
      </c>
      <c r="L16672">
        <f>I16672*J16672*(1-K16672)</f>
        <v/>
      </c>
      <c r="M16672">
        <f>VLOOKUP(F16672,Products!A:D,4,FALSE)*I16672</f>
        <v/>
      </c>
      <c r="N16672">
        <f>L16672-M16672</f>
        <v/>
      </c>
    </row>
    <row r="16673">
      <c r="A16673" t="inlineStr">
        <is>
          <t>T1016671</t>
        </is>
      </c>
      <c r="B16673" t="inlineStr">
        <is>
          <t>2023-05-16</t>
        </is>
      </c>
      <c r="C16673" t="inlineStr">
        <is>
          <t>S006</t>
        </is>
      </c>
      <c r="D16673" t="inlineStr">
        <is>
          <t>Store_006</t>
        </is>
      </c>
      <c r="E16673" t="inlineStr">
        <is>
          <t>East</t>
        </is>
      </c>
      <c r="F16673" t="inlineStr">
        <is>
          <t>P0167</t>
        </is>
      </c>
      <c r="G16673" t="inlineStr">
        <is>
          <t>Prod_0167</t>
        </is>
      </c>
      <c r="H16673" t="inlineStr">
        <is>
          <t>Beverages</t>
        </is>
      </c>
      <c r="I16673" t="n">
        <v>5</v>
      </c>
      <c r="J16673" t="n">
        <v>534.89</v>
      </c>
      <c r="K16673" t="n">
        <v>0</v>
      </c>
      <c r="L16673">
        <f>I16673*J16673*(1-K16673)</f>
        <v/>
      </c>
      <c r="M16673">
        <f>VLOOKUP(F16673,Products!A:D,4,FALSE)*I16673</f>
        <v/>
      </c>
      <c r="N16673">
        <f>L16673-M16673</f>
        <v/>
      </c>
    </row>
    <row r="16674">
      <c r="A16674" t="inlineStr">
        <is>
          <t>T1016672</t>
        </is>
      </c>
      <c r="B16674" t="inlineStr">
        <is>
          <t>2024-07-15</t>
        </is>
      </c>
      <c r="C16674" t="inlineStr">
        <is>
          <t>S029</t>
        </is>
      </c>
      <c r="D16674" t="inlineStr">
        <is>
          <t>Store_029</t>
        </is>
      </c>
      <c r="E16674" t="inlineStr">
        <is>
          <t>South</t>
        </is>
      </c>
      <c r="F16674" t="inlineStr">
        <is>
          <t>P0092</t>
        </is>
      </c>
      <c r="G16674" t="inlineStr">
        <is>
          <t>Prod_0092</t>
        </is>
      </c>
      <c r="H16674" t="inlineStr">
        <is>
          <t>Household</t>
        </is>
      </c>
      <c r="I16674" t="n">
        <v>1</v>
      </c>
      <c r="J16674" t="n">
        <v>259.53</v>
      </c>
      <c r="K16674" t="n">
        <v>0</v>
      </c>
      <c r="L16674">
        <f>I16674*J16674*(1-K16674)</f>
        <v/>
      </c>
      <c r="M16674">
        <f>VLOOKUP(F16674,Products!A:D,4,FALSE)*I16674</f>
        <v/>
      </c>
      <c r="N16674">
        <f>L16674-M16674</f>
        <v/>
      </c>
    </row>
    <row r="16675">
      <c r="A16675" t="inlineStr">
        <is>
          <t>T1016673</t>
        </is>
      </c>
      <c r="B16675" t="inlineStr">
        <is>
          <t>2023-02-23</t>
        </is>
      </c>
      <c r="C16675" t="inlineStr">
        <is>
          <t>S040</t>
        </is>
      </c>
      <c r="D16675" t="inlineStr">
        <is>
          <t>Store_040</t>
        </is>
      </c>
      <c r="E16675" t="inlineStr">
        <is>
          <t>Central</t>
        </is>
      </c>
      <c r="F16675" t="inlineStr">
        <is>
          <t>P0095</t>
        </is>
      </c>
      <c r="G16675" t="inlineStr">
        <is>
          <t>Prod_0095</t>
        </is>
      </c>
      <c r="H16675" t="inlineStr">
        <is>
          <t>Food</t>
        </is>
      </c>
      <c r="I16675" t="n">
        <v>7</v>
      </c>
      <c r="J16675" t="n">
        <v>228.19</v>
      </c>
      <c r="K16675" t="n">
        <v>0</v>
      </c>
      <c r="L16675">
        <f>I16675*J16675*(1-K16675)</f>
        <v/>
      </c>
      <c r="M16675">
        <f>VLOOKUP(F16675,Products!A:D,4,FALSE)*I16675</f>
        <v/>
      </c>
      <c r="N16675">
        <f>L16675-M16675</f>
        <v/>
      </c>
    </row>
    <row r="16676">
      <c r="A16676" t="inlineStr">
        <is>
          <t>T1016674</t>
        </is>
      </c>
      <c r="B16676" t="inlineStr">
        <is>
          <t>2023-08-07</t>
        </is>
      </c>
      <c r="C16676" t="inlineStr">
        <is>
          <t>S016</t>
        </is>
      </c>
      <c r="D16676" t="inlineStr">
        <is>
          <t>Store_016</t>
        </is>
      </c>
      <c r="E16676" t="inlineStr">
        <is>
          <t>West</t>
        </is>
      </c>
      <c r="F16676" t="inlineStr">
        <is>
          <t>P0120</t>
        </is>
      </c>
      <c r="G16676" t="inlineStr">
        <is>
          <t>Prod_0120</t>
        </is>
      </c>
      <c r="H16676" t="inlineStr">
        <is>
          <t>Stationery</t>
        </is>
      </c>
      <c r="I16676" t="n">
        <v>4</v>
      </c>
      <c r="J16676" t="n">
        <v>547.52</v>
      </c>
      <c r="K16676" t="n">
        <v>0.2</v>
      </c>
      <c r="L16676">
        <f>I16676*J16676*(1-K16676)</f>
        <v/>
      </c>
      <c r="M16676">
        <f>VLOOKUP(F16676,Products!A:D,4,FALSE)*I16676</f>
        <v/>
      </c>
      <c r="N16676">
        <f>L16676-M16676</f>
        <v/>
      </c>
    </row>
    <row r="16677">
      <c r="A16677" t="inlineStr">
        <is>
          <t>T1016675</t>
        </is>
      </c>
      <c r="B16677" t="inlineStr">
        <is>
          <t>2024-12-31</t>
        </is>
      </c>
      <c r="C16677" t="inlineStr">
        <is>
          <t>S009</t>
        </is>
      </c>
      <c r="D16677" t="inlineStr">
        <is>
          <t>Store_009</t>
        </is>
      </c>
      <c r="E16677" t="inlineStr">
        <is>
          <t>Central</t>
        </is>
      </c>
      <c r="F16677" t="inlineStr">
        <is>
          <t>P0053</t>
        </is>
      </c>
      <c r="G16677" t="inlineStr">
        <is>
          <t>Prod_0053</t>
        </is>
      </c>
      <c r="H16677" t="inlineStr">
        <is>
          <t>Food</t>
        </is>
      </c>
      <c r="I16677" t="n">
        <v>4</v>
      </c>
      <c r="J16677" t="n">
        <v>400.65</v>
      </c>
      <c r="K16677" t="n">
        <v>0.05</v>
      </c>
      <c r="L16677">
        <f>I16677*J16677*(1-K16677)</f>
        <v/>
      </c>
      <c r="M16677">
        <f>VLOOKUP(F16677,Products!A:D,4,FALSE)*I16677</f>
        <v/>
      </c>
      <c r="N16677">
        <f>L16677-M16677</f>
        <v/>
      </c>
    </row>
    <row r="16678">
      <c r="A16678" t="inlineStr">
        <is>
          <t>T1016676</t>
        </is>
      </c>
      <c r="B16678" t="inlineStr">
        <is>
          <t>2023-03-28</t>
        </is>
      </c>
      <c r="C16678" t="inlineStr">
        <is>
          <t>S007</t>
        </is>
      </c>
      <c r="D16678" t="inlineStr">
        <is>
          <t>Store_007</t>
        </is>
      </c>
      <c r="E16678" t="inlineStr">
        <is>
          <t>East</t>
        </is>
      </c>
      <c r="F16678" t="inlineStr">
        <is>
          <t>P0068</t>
        </is>
      </c>
      <c r="G16678" t="inlineStr">
        <is>
          <t>Prod_0068</t>
        </is>
      </c>
      <c r="H16678" t="inlineStr">
        <is>
          <t>Household</t>
        </is>
      </c>
      <c r="I16678" t="n">
        <v>6</v>
      </c>
      <c r="J16678" t="n">
        <v>273.01</v>
      </c>
      <c r="K16678" t="n">
        <v>0.15</v>
      </c>
      <c r="L16678">
        <f>I16678*J16678*(1-K16678)</f>
        <v/>
      </c>
      <c r="M16678">
        <f>VLOOKUP(F16678,Products!A:D,4,FALSE)*I16678</f>
        <v/>
      </c>
      <c r="N16678">
        <f>L16678-M16678</f>
        <v/>
      </c>
    </row>
    <row r="16679">
      <c r="A16679" t="inlineStr">
        <is>
          <t>T1016677</t>
        </is>
      </c>
      <c r="B16679" t="inlineStr">
        <is>
          <t>2023-09-07</t>
        </is>
      </c>
      <c r="C16679" t="inlineStr">
        <is>
          <t>S012</t>
        </is>
      </c>
      <c r="D16679" t="inlineStr">
        <is>
          <t>Store_012</t>
        </is>
      </c>
      <c r="E16679" t="inlineStr">
        <is>
          <t>South</t>
        </is>
      </c>
      <c r="F16679" t="inlineStr">
        <is>
          <t>P0046</t>
        </is>
      </c>
      <c r="G16679" t="inlineStr">
        <is>
          <t>Prod_0046</t>
        </is>
      </c>
      <c r="H16679" t="inlineStr">
        <is>
          <t>Electronics</t>
        </is>
      </c>
      <c r="I16679" t="n">
        <v>7</v>
      </c>
      <c r="J16679" t="n">
        <v>51.36</v>
      </c>
      <c r="K16679" t="n">
        <v>0.05</v>
      </c>
      <c r="L16679">
        <f>I16679*J16679*(1-K16679)</f>
        <v/>
      </c>
      <c r="M16679">
        <f>VLOOKUP(F16679,Products!A:D,4,FALSE)*I16679</f>
        <v/>
      </c>
      <c r="N16679">
        <f>L16679-M16679</f>
        <v/>
      </c>
    </row>
    <row r="16680">
      <c r="A16680" t="inlineStr">
        <is>
          <t>T1016678</t>
        </is>
      </c>
      <c r="B16680" t="inlineStr">
        <is>
          <t>2023-07-17</t>
        </is>
      </c>
      <c r="C16680" t="inlineStr">
        <is>
          <t>S032</t>
        </is>
      </c>
      <c r="D16680" t="inlineStr">
        <is>
          <t>Store_032</t>
        </is>
      </c>
      <c r="E16680" t="inlineStr">
        <is>
          <t>Central</t>
        </is>
      </c>
      <c r="F16680" t="inlineStr">
        <is>
          <t>P0132</t>
        </is>
      </c>
      <c r="G16680" t="inlineStr">
        <is>
          <t>Prod_0132</t>
        </is>
      </c>
      <c r="H16680" t="inlineStr">
        <is>
          <t>Food</t>
        </is>
      </c>
      <c r="I16680" t="n">
        <v>3</v>
      </c>
      <c r="J16680" t="n">
        <v>124.84</v>
      </c>
      <c r="K16680" t="n">
        <v>0</v>
      </c>
      <c r="L16680">
        <f>I16680*J16680*(1-K16680)</f>
        <v/>
      </c>
      <c r="M16680">
        <f>VLOOKUP(F16680,Products!A:D,4,FALSE)*I16680</f>
        <v/>
      </c>
      <c r="N16680">
        <f>L16680-M16680</f>
        <v/>
      </c>
    </row>
    <row r="16681">
      <c r="A16681" t="inlineStr">
        <is>
          <t>T1016679</t>
        </is>
      </c>
      <c r="B16681" t="inlineStr">
        <is>
          <t>2024-03-31</t>
        </is>
      </c>
      <c r="C16681" t="inlineStr">
        <is>
          <t>S002</t>
        </is>
      </c>
      <c r="D16681" t="inlineStr">
        <is>
          <t>Store_002</t>
        </is>
      </c>
      <c r="E16681" t="inlineStr">
        <is>
          <t>South</t>
        </is>
      </c>
      <c r="F16681" t="inlineStr">
        <is>
          <t>P0099</t>
        </is>
      </c>
      <c r="G16681" t="inlineStr">
        <is>
          <t>Prod_0099</t>
        </is>
      </c>
      <c r="H16681" t="inlineStr">
        <is>
          <t>Beverages</t>
        </is>
      </c>
      <c r="I16681" t="n">
        <v>9</v>
      </c>
      <c r="J16681" t="n">
        <v>139.22</v>
      </c>
      <c r="K16681" t="n">
        <v>0</v>
      </c>
      <c r="L16681">
        <f>I16681*J16681*(1-K16681)</f>
        <v/>
      </c>
      <c r="M16681">
        <f>VLOOKUP(F16681,Products!A:D,4,FALSE)*I16681</f>
        <v/>
      </c>
      <c r="N16681">
        <f>L16681-M16681</f>
        <v/>
      </c>
    </row>
    <row r="16682">
      <c r="A16682" t="inlineStr">
        <is>
          <t>T1016680</t>
        </is>
      </c>
      <c r="B16682" t="inlineStr">
        <is>
          <t>2024-11-25</t>
        </is>
      </c>
      <c r="C16682" t="inlineStr">
        <is>
          <t>S008</t>
        </is>
      </c>
      <c r="D16682" t="inlineStr">
        <is>
          <t>Store_008</t>
        </is>
      </c>
      <c r="E16682" t="inlineStr">
        <is>
          <t>East</t>
        </is>
      </c>
      <c r="F16682" t="inlineStr">
        <is>
          <t>P0028</t>
        </is>
      </c>
      <c r="G16682" t="inlineStr">
        <is>
          <t>Prod_0028</t>
        </is>
      </c>
      <c r="H16682" t="inlineStr">
        <is>
          <t>Food</t>
        </is>
      </c>
      <c r="I16682" t="n">
        <v>6</v>
      </c>
      <c r="J16682" t="n">
        <v>420.13</v>
      </c>
      <c r="K16682" t="n">
        <v>0.05</v>
      </c>
      <c r="L16682">
        <f>I16682*J16682*(1-K16682)</f>
        <v/>
      </c>
      <c r="M16682">
        <f>VLOOKUP(F16682,Products!A:D,4,FALSE)*I16682</f>
        <v/>
      </c>
      <c r="N16682">
        <f>L16682-M16682</f>
        <v/>
      </c>
    </row>
    <row r="16683">
      <c r="A16683" t="inlineStr">
        <is>
          <t>T1016681</t>
        </is>
      </c>
      <c r="B16683" t="inlineStr">
        <is>
          <t>2023-08-03</t>
        </is>
      </c>
      <c r="C16683" t="inlineStr">
        <is>
          <t>S032</t>
        </is>
      </c>
      <c r="D16683" t="inlineStr">
        <is>
          <t>Store_032</t>
        </is>
      </c>
      <c r="E16683" t="inlineStr">
        <is>
          <t>Central</t>
        </is>
      </c>
      <c r="F16683" t="inlineStr">
        <is>
          <t>P0053</t>
        </is>
      </c>
      <c r="G16683" t="inlineStr">
        <is>
          <t>Prod_0053</t>
        </is>
      </c>
      <c r="H16683" t="inlineStr">
        <is>
          <t>Food</t>
        </is>
      </c>
      <c r="I16683" t="n">
        <v>1</v>
      </c>
      <c r="J16683" t="n">
        <v>417.68</v>
      </c>
      <c r="K16683" t="n">
        <v>0</v>
      </c>
      <c r="L16683">
        <f>I16683*J16683*(1-K16683)</f>
        <v/>
      </c>
      <c r="M16683">
        <f>VLOOKUP(F16683,Products!A:D,4,FALSE)*I16683</f>
        <v/>
      </c>
      <c r="N16683">
        <f>L16683-M16683</f>
        <v/>
      </c>
    </row>
    <row r="16684">
      <c r="A16684" t="inlineStr">
        <is>
          <t>T1016682</t>
        </is>
      </c>
      <c r="B16684" t="inlineStr">
        <is>
          <t>2024-03-30</t>
        </is>
      </c>
      <c r="C16684" t="inlineStr">
        <is>
          <t>S022</t>
        </is>
      </c>
      <c r="D16684" t="inlineStr">
        <is>
          <t>Store_022</t>
        </is>
      </c>
      <c r="E16684" t="inlineStr">
        <is>
          <t>East</t>
        </is>
      </c>
      <c r="F16684" t="inlineStr">
        <is>
          <t>P0182</t>
        </is>
      </c>
      <c r="G16684" t="inlineStr">
        <is>
          <t>Prod_0182</t>
        </is>
      </c>
      <c r="H16684" t="inlineStr">
        <is>
          <t>Electronics</t>
        </is>
      </c>
      <c r="I16684" t="n">
        <v>9</v>
      </c>
      <c r="J16684" t="n">
        <v>591.6900000000001</v>
      </c>
      <c r="K16684" t="n">
        <v>0.05</v>
      </c>
      <c r="L16684">
        <f>I16684*J16684*(1-K16684)</f>
        <v/>
      </c>
      <c r="M16684">
        <f>VLOOKUP(F16684,Products!A:D,4,FALSE)*I16684</f>
        <v/>
      </c>
      <c r="N16684">
        <f>L16684-M16684</f>
        <v/>
      </c>
    </row>
    <row r="16685">
      <c r="A16685" t="inlineStr">
        <is>
          <t>T1016683</t>
        </is>
      </c>
      <c r="B16685" t="inlineStr">
        <is>
          <t>2023-11-02</t>
        </is>
      </c>
      <c r="C16685" t="inlineStr">
        <is>
          <t>S029</t>
        </is>
      </c>
      <c r="D16685" t="inlineStr">
        <is>
          <t>Store_029</t>
        </is>
      </c>
      <c r="E16685" t="inlineStr">
        <is>
          <t>South</t>
        </is>
      </c>
      <c r="F16685" t="inlineStr">
        <is>
          <t>P0078</t>
        </is>
      </c>
      <c r="G16685" t="inlineStr">
        <is>
          <t>Prod_0078</t>
        </is>
      </c>
      <c r="H16685" t="inlineStr">
        <is>
          <t>Electronics</t>
        </is>
      </c>
      <c r="I16685" t="n">
        <v>9</v>
      </c>
      <c r="J16685" t="n">
        <v>576.55</v>
      </c>
      <c r="K16685" t="n">
        <v>0</v>
      </c>
      <c r="L16685">
        <f>I16685*J16685*(1-K16685)</f>
        <v/>
      </c>
      <c r="M16685">
        <f>VLOOKUP(F16685,Products!A:D,4,FALSE)*I16685</f>
        <v/>
      </c>
      <c r="N16685">
        <f>L16685-M16685</f>
        <v/>
      </c>
    </row>
    <row r="16686">
      <c r="A16686" t="inlineStr">
        <is>
          <t>T1016684</t>
        </is>
      </c>
      <c r="B16686" t="inlineStr">
        <is>
          <t>2024-05-11</t>
        </is>
      </c>
      <c r="C16686" t="inlineStr">
        <is>
          <t>S038</t>
        </is>
      </c>
      <c r="D16686" t="inlineStr">
        <is>
          <t>Store_038</t>
        </is>
      </c>
      <c r="E16686" t="inlineStr">
        <is>
          <t>East</t>
        </is>
      </c>
      <c r="F16686" t="inlineStr">
        <is>
          <t>P0164</t>
        </is>
      </c>
      <c r="G16686" t="inlineStr">
        <is>
          <t>Prod_0164</t>
        </is>
      </c>
      <c r="H16686" t="inlineStr">
        <is>
          <t>Food</t>
        </is>
      </c>
      <c r="I16686" t="n">
        <v>7</v>
      </c>
      <c r="J16686" t="n">
        <v>540.04</v>
      </c>
      <c r="K16686" t="n">
        <v>0.05</v>
      </c>
      <c r="L16686">
        <f>I16686*J16686*(1-K16686)</f>
        <v/>
      </c>
      <c r="M16686">
        <f>VLOOKUP(F16686,Products!A:D,4,FALSE)*I16686</f>
        <v/>
      </c>
      <c r="N16686">
        <f>L16686-M16686</f>
        <v/>
      </c>
    </row>
    <row r="16687">
      <c r="A16687" t="inlineStr">
        <is>
          <t>T1016685</t>
        </is>
      </c>
      <c r="B16687" t="inlineStr">
        <is>
          <t>2023-05-11</t>
        </is>
      </c>
      <c r="C16687" t="inlineStr">
        <is>
          <t>S008</t>
        </is>
      </c>
      <c r="D16687" t="inlineStr">
        <is>
          <t>Store_008</t>
        </is>
      </c>
      <c r="E16687" t="inlineStr">
        <is>
          <t>East</t>
        </is>
      </c>
      <c r="F16687" t="inlineStr">
        <is>
          <t>P0173</t>
        </is>
      </c>
      <c r="G16687" t="inlineStr">
        <is>
          <t>Prod_0173</t>
        </is>
      </c>
      <c r="H16687" t="inlineStr">
        <is>
          <t>Toys</t>
        </is>
      </c>
      <c r="I16687" t="n">
        <v>2</v>
      </c>
      <c r="J16687" t="n">
        <v>734.04</v>
      </c>
      <c r="K16687" t="n">
        <v>0</v>
      </c>
      <c r="L16687">
        <f>I16687*J16687*(1-K16687)</f>
        <v/>
      </c>
      <c r="M16687">
        <f>VLOOKUP(F16687,Products!A:D,4,FALSE)*I16687</f>
        <v/>
      </c>
      <c r="N16687">
        <f>L16687-M16687</f>
        <v/>
      </c>
    </row>
    <row r="16688">
      <c r="A16688" t="inlineStr">
        <is>
          <t>T1016686</t>
        </is>
      </c>
      <c r="B16688" t="inlineStr">
        <is>
          <t>2024-04-20</t>
        </is>
      </c>
      <c r="C16688" t="inlineStr">
        <is>
          <t>S048</t>
        </is>
      </c>
      <c r="D16688" t="inlineStr">
        <is>
          <t>Store_048</t>
        </is>
      </c>
      <c r="E16688" t="inlineStr">
        <is>
          <t>South</t>
        </is>
      </c>
      <c r="F16688" t="inlineStr">
        <is>
          <t>P0078</t>
        </is>
      </c>
      <c r="G16688" t="inlineStr">
        <is>
          <t>Prod_0078</t>
        </is>
      </c>
      <c r="H16688" t="inlineStr">
        <is>
          <t>Electronics</t>
        </is>
      </c>
      <c r="I16688" t="n">
        <v>3</v>
      </c>
      <c r="J16688" t="n">
        <v>558.02</v>
      </c>
      <c r="K16688" t="n">
        <v>0</v>
      </c>
      <c r="L16688">
        <f>I16688*J16688*(1-K16688)</f>
        <v/>
      </c>
      <c r="M16688">
        <f>VLOOKUP(F16688,Products!A:D,4,FALSE)*I16688</f>
        <v/>
      </c>
      <c r="N16688">
        <f>L16688-M16688</f>
        <v/>
      </c>
    </row>
    <row r="16689">
      <c r="A16689" t="inlineStr">
        <is>
          <t>T1016687</t>
        </is>
      </c>
      <c r="B16689" t="inlineStr">
        <is>
          <t>2023-06-01</t>
        </is>
      </c>
      <c r="C16689" t="inlineStr">
        <is>
          <t>S018</t>
        </is>
      </c>
      <c r="D16689" t="inlineStr">
        <is>
          <t>Store_018</t>
        </is>
      </c>
      <c r="E16689" t="inlineStr">
        <is>
          <t>South</t>
        </is>
      </c>
      <c r="F16689" t="inlineStr">
        <is>
          <t>P0186</t>
        </is>
      </c>
      <c r="G16689" t="inlineStr">
        <is>
          <t>Prod_0186</t>
        </is>
      </c>
      <c r="H16689" t="inlineStr">
        <is>
          <t>Household</t>
        </is>
      </c>
      <c r="I16689" t="n">
        <v>1</v>
      </c>
      <c r="J16689" t="n">
        <v>597.9400000000001</v>
      </c>
      <c r="K16689" t="n">
        <v>0.05</v>
      </c>
      <c r="L16689">
        <f>I16689*J16689*(1-K16689)</f>
        <v/>
      </c>
      <c r="M16689">
        <f>VLOOKUP(F16689,Products!A:D,4,FALSE)*I16689</f>
        <v/>
      </c>
      <c r="N16689">
        <f>L16689-M16689</f>
        <v/>
      </c>
    </row>
    <row r="16690">
      <c r="A16690" t="inlineStr">
        <is>
          <t>T1016688</t>
        </is>
      </c>
      <c r="B16690" t="inlineStr">
        <is>
          <t>2024-02-21</t>
        </is>
      </c>
      <c r="C16690" t="inlineStr">
        <is>
          <t>S041</t>
        </is>
      </c>
      <c r="D16690" t="inlineStr">
        <is>
          <t>Store_041</t>
        </is>
      </c>
      <c r="E16690" t="inlineStr">
        <is>
          <t>East</t>
        </is>
      </c>
      <c r="F16690" t="inlineStr">
        <is>
          <t>P0011</t>
        </is>
      </c>
      <c r="G16690" t="inlineStr">
        <is>
          <t>Prod_0011</t>
        </is>
      </c>
      <c r="H16690" t="inlineStr">
        <is>
          <t>Household</t>
        </is>
      </c>
      <c r="I16690" t="n">
        <v>1</v>
      </c>
      <c r="J16690" t="n">
        <v>380.94</v>
      </c>
      <c r="K16690" t="n">
        <v>0.15</v>
      </c>
      <c r="L16690">
        <f>I16690*J16690*(1-K16690)</f>
        <v/>
      </c>
      <c r="M16690">
        <f>VLOOKUP(F16690,Products!A:D,4,FALSE)*I16690</f>
        <v/>
      </c>
      <c r="N16690">
        <f>L16690-M16690</f>
        <v/>
      </c>
    </row>
    <row r="16691">
      <c r="A16691" t="inlineStr">
        <is>
          <t>T1016689</t>
        </is>
      </c>
      <c r="B16691" t="inlineStr">
        <is>
          <t>2023-03-13</t>
        </is>
      </c>
      <c r="C16691" t="inlineStr">
        <is>
          <t>S001</t>
        </is>
      </c>
      <c r="D16691" t="inlineStr">
        <is>
          <t>Store_001</t>
        </is>
      </c>
      <c r="E16691" t="inlineStr">
        <is>
          <t>West</t>
        </is>
      </c>
      <c r="F16691" t="inlineStr">
        <is>
          <t>P0008</t>
        </is>
      </c>
      <c r="G16691" t="inlineStr">
        <is>
          <t>Prod_0008</t>
        </is>
      </c>
      <c r="H16691" t="inlineStr">
        <is>
          <t>Electronics</t>
        </is>
      </c>
      <c r="I16691" t="n">
        <v>8</v>
      </c>
      <c r="J16691" t="n">
        <v>427.87</v>
      </c>
      <c r="K16691" t="n">
        <v>0.1</v>
      </c>
      <c r="L16691">
        <f>I16691*J16691*(1-K16691)</f>
        <v/>
      </c>
      <c r="M16691">
        <f>VLOOKUP(F16691,Products!A:D,4,FALSE)*I16691</f>
        <v/>
      </c>
      <c r="N16691">
        <f>L16691-M16691</f>
        <v/>
      </c>
    </row>
    <row r="16692">
      <c r="A16692" t="inlineStr">
        <is>
          <t>T1016690</t>
        </is>
      </c>
      <c r="B16692" t="inlineStr">
        <is>
          <t>2024-07-20</t>
        </is>
      </c>
      <c r="C16692" t="inlineStr">
        <is>
          <t>S004</t>
        </is>
      </c>
      <c r="D16692" t="inlineStr">
        <is>
          <t>Store_004</t>
        </is>
      </c>
      <c r="E16692" t="inlineStr">
        <is>
          <t>Central</t>
        </is>
      </c>
      <c r="F16692" t="inlineStr">
        <is>
          <t>P0050</t>
        </is>
      </c>
      <c r="G16692" t="inlineStr">
        <is>
          <t>Prod_0050</t>
        </is>
      </c>
      <c r="H16692" t="inlineStr">
        <is>
          <t>Household</t>
        </is>
      </c>
      <c r="I16692" t="n">
        <v>6</v>
      </c>
      <c r="J16692" t="n">
        <v>630.84</v>
      </c>
      <c r="K16692" t="n">
        <v>0</v>
      </c>
      <c r="L16692">
        <f>I16692*J16692*(1-K16692)</f>
        <v/>
      </c>
      <c r="M16692">
        <f>VLOOKUP(F16692,Products!A:D,4,FALSE)*I16692</f>
        <v/>
      </c>
      <c r="N16692">
        <f>L16692-M16692</f>
        <v/>
      </c>
    </row>
    <row r="16693">
      <c r="A16693" t="inlineStr">
        <is>
          <t>T1016691</t>
        </is>
      </c>
      <c r="B16693" t="inlineStr">
        <is>
          <t>2023-01-03</t>
        </is>
      </c>
      <c r="C16693" t="inlineStr">
        <is>
          <t>S045</t>
        </is>
      </c>
      <c r="D16693" t="inlineStr">
        <is>
          <t>Store_045</t>
        </is>
      </c>
      <c r="E16693" t="inlineStr">
        <is>
          <t>East</t>
        </is>
      </c>
      <c r="F16693" t="inlineStr">
        <is>
          <t>P0002</t>
        </is>
      </c>
      <c r="G16693" t="inlineStr">
        <is>
          <t>Prod_0002</t>
        </is>
      </c>
      <c r="H16693" t="inlineStr">
        <is>
          <t>Food</t>
        </is>
      </c>
      <c r="I16693" t="n">
        <v>3</v>
      </c>
      <c r="J16693" t="n">
        <v>224.07</v>
      </c>
      <c r="K16693" t="n">
        <v>0</v>
      </c>
      <c r="L16693">
        <f>I16693*J16693*(1-K16693)</f>
        <v/>
      </c>
      <c r="M16693">
        <f>VLOOKUP(F16693,Products!A:D,4,FALSE)*I16693</f>
        <v/>
      </c>
      <c r="N16693">
        <f>L16693-M16693</f>
        <v/>
      </c>
    </row>
    <row r="16694">
      <c r="A16694" t="inlineStr">
        <is>
          <t>T1016692</t>
        </is>
      </c>
      <c r="B16694" t="inlineStr">
        <is>
          <t>2025-04-21</t>
        </is>
      </c>
      <c r="C16694" t="inlineStr">
        <is>
          <t>S001</t>
        </is>
      </c>
      <c r="D16694" t="inlineStr">
        <is>
          <t>Store_001</t>
        </is>
      </c>
      <c r="E16694" t="inlineStr">
        <is>
          <t>West</t>
        </is>
      </c>
      <c r="F16694" t="inlineStr">
        <is>
          <t>P0035</t>
        </is>
      </c>
      <c r="G16694" t="inlineStr">
        <is>
          <t>Prod_0035</t>
        </is>
      </c>
      <c r="H16694" t="inlineStr">
        <is>
          <t>Beverages</t>
        </is>
      </c>
      <c r="I16694" t="n">
        <v>5</v>
      </c>
      <c r="J16694" t="n">
        <v>105.67</v>
      </c>
      <c r="K16694" t="n">
        <v>0.05</v>
      </c>
      <c r="L16694">
        <f>I16694*J16694*(1-K16694)</f>
        <v/>
      </c>
      <c r="M16694">
        <f>VLOOKUP(F16694,Products!A:D,4,FALSE)*I16694</f>
        <v/>
      </c>
      <c r="N16694">
        <f>L16694-M16694</f>
        <v/>
      </c>
    </row>
    <row r="16695">
      <c r="A16695" t="inlineStr">
        <is>
          <t>T1016693</t>
        </is>
      </c>
      <c r="B16695" t="inlineStr">
        <is>
          <t>2023-10-02</t>
        </is>
      </c>
      <c r="C16695" t="inlineStr">
        <is>
          <t>S006</t>
        </is>
      </c>
      <c r="D16695" t="inlineStr">
        <is>
          <t>Store_006</t>
        </is>
      </c>
      <c r="E16695" t="inlineStr">
        <is>
          <t>East</t>
        </is>
      </c>
      <c r="F16695" t="inlineStr">
        <is>
          <t>P0077</t>
        </is>
      </c>
      <c r="G16695" t="inlineStr">
        <is>
          <t>Prod_0077</t>
        </is>
      </c>
      <c r="H16695" t="inlineStr">
        <is>
          <t>Beverages</t>
        </is>
      </c>
      <c r="I16695" t="n">
        <v>4</v>
      </c>
      <c r="J16695" t="n">
        <v>45.9</v>
      </c>
      <c r="K16695" t="n">
        <v>0</v>
      </c>
      <c r="L16695">
        <f>I16695*J16695*(1-K16695)</f>
        <v/>
      </c>
      <c r="M16695">
        <f>VLOOKUP(F16695,Products!A:D,4,FALSE)*I16695</f>
        <v/>
      </c>
      <c r="N16695">
        <f>L16695-M16695</f>
        <v/>
      </c>
    </row>
    <row r="16696">
      <c r="A16696" t="inlineStr">
        <is>
          <t>T1016694</t>
        </is>
      </c>
      <c r="B16696" t="inlineStr">
        <is>
          <t>2023-12-23</t>
        </is>
      </c>
      <c r="C16696" t="inlineStr">
        <is>
          <t>S038</t>
        </is>
      </c>
      <c r="D16696" t="inlineStr">
        <is>
          <t>Store_038</t>
        </is>
      </c>
      <c r="E16696" t="inlineStr">
        <is>
          <t>East</t>
        </is>
      </c>
      <c r="F16696" t="inlineStr">
        <is>
          <t>P0124</t>
        </is>
      </c>
      <c r="G16696" t="inlineStr">
        <is>
          <t>Prod_0124</t>
        </is>
      </c>
      <c r="H16696" t="inlineStr">
        <is>
          <t>Beverages</t>
        </is>
      </c>
      <c r="I16696" t="n">
        <v>2</v>
      </c>
      <c r="J16696" t="n">
        <v>903.49</v>
      </c>
      <c r="K16696" t="n">
        <v>0</v>
      </c>
      <c r="L16696">
        <f>I16696*J16696*(1-K16696)</f>
        <v/>
      </c>
      <c r="M16696">
        <f>VLOOKUP(F16696,Products!A:D,4,FALSE)*I16696</f>
        <v/>
      </c>
      <c r="N16696">
        <f>L16696-M16696</f>
        <v/>
      </c>
    </row>
    <row r="16697">
      <c r="A16697" t="inlineStr">
        <is>
          <t>T1016695</t>
        </is>
      </c>
      <c r="B16697" t="inlineStr">
        <is>
          <t>2023-03-11</t>
        </is>
      </c>
      <c r="C16697" t="inlineStr">
        <is>
          <t>S025</t>
        </is>
      </c>
      <c r="D16697" t="inlineStr">
        <is>
          <t>Store_025</t>
        </is>
      </c>
      <c r="E16697" t="inlineStr">
        <is>
          <t>Central</t>
        </is>
      </c>
      <c r="F16697" t="inlineStr">
        <is>
          <t>P0054</t>
        </is>
      </c>
      <c r="G16697" t="inlineStr">
        <is>
          <t>Prod_0054</t>
        </is>
      </c>
      <c r="H16697" t="inlineStr">
        <is>
          <t>Food</t>
        </is>
      </c>
      <c r="I16697" t="n">
        <v>4</v>
      </c>
      <c r="J16697" t="n">
        <v>470.43</v>
      </c>
      <c r="K16697" t="n">
        <v>0</v>
      </c>
      <c r="L16697">
        <f>I16697*J16697*(1-K16697)</f>
        <v/>
      </c>
      <c r="M16697">
        <f>VLOOKUP(F16697,Products!A:D,4,FALSE)*I16697</f>
        <v/>
      </c>
      <c r="N16697">
        <f>L16697-M16697</f>
        <v/>
      </c>
    </row>
    <row r="16698">
      <c r="A16698" t="inlineStr">
        <is>
          <t>T1016696</t>
        </is>
      </c>
      <c r="B16698" t="inlineStr">
        <is>
          <t>2025-01-24</t>
        </is>
      </c>
      <c r="C16698" t="inlineStr">
        <is>
          <t>S008</t>
        </is>
      </c>
      <c r="D16698" t="inlineStr">
        <is>
          <t>Store_008</t>
        </is>
      </c>
      <c r="E16698" t="inlineStr">
        <is>
          <t>East</t>
        </is>
      </c>
      <c r="F16698" t="inlineStr">
        <is>
          <t>P0047</t>
        </is>
      </c>
      <c r="G16698" t="inlineStr">
        <is>
          <t>Prod_0047</t>
        </is>
      </c>
      <c r="H16698" t="inlineStr">
        <is>
          <t>Beverages</t>
        </is>
      </c>
      <c r="I16698" t="n">
        <v>6</v>
      </c>
      <c r="J16698" t="n">
        <v>452.62</v>
      </c>
      <c r="K16698" t="n">
        <v>0.05</v>
      </c>
      <c r="L16698">
        <f>I16698*J16698*(1-K16698)</f>
        <v/>
      </c>
      <c r="M16698">
        <f>VLOOKUP(F16698,Products!A:D,4,FALSE)*I16698</f>
        <v/>
      </c>
      <c r="N16698">
        <f>L16698-M16698</f>
        <v/>
      </c>
    </row>
    <row r="16699">
      <c r="A16699" t="inlineStr">
        <is>
          <t>T1016697</t>
        </is>
      </c>
      <c r="B16699" t="inlineStr">
        <is>
          <t>2023-01-29</t>
        </is>
      </c>
      <c r="C16699" t="inlineStr">
        <is>
          <t>S048</t>
        </is>
      </c>
      <c r="D16699" t="inlineStr">
        <is>
          <t>Store_048</t>
        </is>
      </c>
      <c r="E16699" t="inlineStr">
        <is>
          <t>South</t>
        </is>
      </c>
      <c r="F16699" t="inlineStr">
        <is>
          <t>P0025</t>
        </is>
      </c>
      <c r="G16699" t="inlineStr">
        <is>
          <t>Prod_0025</t>
        </is>
      </c>
      <c r="H16699" t="inlineStr">
        <is>
          <t>Beverages</t>
        </is>
      </c>
      <c r="I16699" t="n">
        <v>5</v>
      </c>
      <c r="J16699" t="n">
        <v>333.17</v>
      </c>
      <c r="K16699" t="n">
        <v>0</v>
      </c>
      <c r="L16699">
        <f>I16699*J16699*(1-K16699)</f>
        <v/>
      </c>
      <c r="M16699">
        <f>VLOOKUP(F16699,Products!A:D,4,FALSE)*I16699</f>
        <v/>
      </c>
      <c r="N16699">
        <f>L16699-M16699</f>
        <v/>
      </c>
    </row>
    <row r="16700">
      <c r="A16700" t="inlineStr">
        <is>
          <t>T1016698</t>
        </is>
      </c>
      <c r="B16700" t="inlineStr">
        <is>
          <t>2024-06-05</t>
        </is>
      </c>
      <c r="C16700" t="inlineStr">
        <is>
          <t>S029</t>
        </is>
      </c>
      <c r="D16700" t="inlineStr">
        <is>
          <t>Store_029</t>
        </is>
      </c>
      <c r="E16700" t="inlineStr">
        <is>
          <t>South</t>
        </is>
      </c>
      <c r="F16700" t="inlineStr">
        <is>
          <t>P0093</t>
        </is>
      </c>
      <c r="G16700" t="inlineStr">
        <is>
          <t>Prod_0093</t>
        </is>
      </c>
      <c r="H16700" t="inlineStr">
        <is>
          <t>Electronics</t>
        </is>
      </c>
      <c r="I16700" t="n">
        <v>6</v>
      </c>
      <c r="J16700" t="n">
        <v>238.35</v>
      </c>
      <c r="K16700" t="n">
        <v>0.05</v>
      </c>
      <c r="L16700">
        <f>I16700*J16700*(1-K16700)</f>
        <v/>
      </c>
      <c r="M16700">
        <f>VLOOKUP(F16700,Products!A:D,4,FALSE)*I16700</f>
        <v/>
      </c>
      <c r="N16700">
        <f>L16700-M16700</f>
        <v/>
      </c>
    </row>
    <row r="16701">
      <c r="A16701" t="inlineStr">
        <is>
          <t>T1016699</t>
        </is>
      </c>
      <c r="B16701" t="inlineStr">
        <is>
          <t>2023-11-13</t>
        </is>
      </c>
      <c r="C16701" t="inlineStr">
        <is>
          <t>S003</t>
        </is>
      </c>
      <c r="D16701" t="inlineStr">
        <is>
          <t>Store_003</t>
        </is>
      </c>
      <c r="E16701" t="inlineStr">
        <is>
          <t>North</t>
        </is>
      </c>
      <c r="F16701" t="inlineStr">
        <is>
          <t>P0087</t>
        </is>
      </c>
      <c r="G16701" t="inlineStr">
        <is>
          <t>Prod_0087</t>
        </is>
      </c>
      <c r="H16701" t="inlineStr">
        <is>
          <t>Clothing</t>
        </is>
      </c>
      <c r="I16701" t="n">
        <v>2</v>
      </c>
      <c r="J16701" t="n">
        <v>441.93</v>
      </c>
      <c r="K16701" t="n">
        <v>0</v>
      </c>
      <c r="L16701">
        <f>I16701*J16701*(1-K16701)</f>
        <v/>
      </c>
      <c r="M16701">
        <f>VLOOKUP(F16701,Products!A:D,4,FALSE)*I16701</f>
        <v/>
      </c>
      <c r="N16701">
        <f>L16701-M16701</f>
        <v/>
      </c>
    </row>
    <row r="16702">
      <c r="A16702" t="inlineStr">
        <is>
          <t>T1016700</t>
        </is>
      </c>
      <c r="B16702" t="inlineStr">
        <is>
          <t>2023-12-31</t>
        </is>
      </c>
      <c r="C16702" t="inlineStr">
        <is>
          <t>S016</t>
        </is>
      </c>
      <c r="D16702" t="inlineStr">
        <is>
          <t>Store_016</t>
        </is>
      </c>
      <c r="E16702" t="inlineStr">
        <is>
          <t>West</t>
        </is>
      </c>
      <c r="F16702" t="inlineStr">
        <is>
          <t>P0028</t>
        </is>
      </c>
      <c r="G16702" t="inlineStr">
        <is>
          <t>Prod_0028</t>
        </is>
      </c>
      <c r="H16702" t="inlineStr">
        <is>
          <t>Food</t>
        </is>
      </c>
      <c r="I16702" t="n">
        <v>8</v>
      </c>
      <c r="J16702" t="n">
        <v>513.26</v>
      </c>
      <c r="K16702" t="n">
        <v>0.15</v>
      </c>
      <c r="L16702">
        <f>I16702*J16702*(1-K16702)</f>
        <v/>
      </c>
      <c r="M16702">
        <f>VLOOKUP(F16702,Products!A:D,4,FALSE)*I16702</f>
        <v/>
      </c>
      <c r="N16702">
        <f>L16702-M16702</f>
        <v/>
      </c>
    </row>
    <row r="16703">
      <c r="A16703" t="inlineStr">
        <is>
          <t>T1016701</t>
        </is>
      </c>
      <c r="B16703" t="inlineStr">
        <is>
          <t>2024-04-29</t>
        </is>
      </c>
      <c r="C16703" t="inlineStr">
        <is>
          <t>S049</t>
        </is>
      </c>
      <c r="D16703" t="inlineStr">
        <is>
          <t>Store_049</t>
        </is>
      </c>
      <c r="E16703" t="inlineStr">
        <is>
          <t>North</t>
        </is>
      </c>
      <c r="F16703" t="inlineStr">
        <is>
          <t>P0187</t>
        </is>
      </c>
      <c r="G16703" t="inlineStr">
        <is>
          <t>Prod_0187</t>
        </is>
      </c>
      <c r="H16703" t="inlineStr">
        <is>
          <t>Food</t>
        </is>
      </c>
      <c r="I16703" t="n">
        <v>4</v>
      </c>
      <c r="J16703" t="n">
        <v>686.78</v>
      </c>
      <c r="K16703" t="n">
        <v>0.1</v>
      </c>
      <c r="L16703">
        <f>I16703*J16703*(1-K16703)</f>
        <v/>
      </c>
      <c r="M16703">
        <f>VLOOKUP(F16703,Products!A:D,4,FALSE)*I16703</f>
        <v/>
      </c>
      <c r="N16703">
        <f>L16703-M16703</f>
        <v/>
      </c>
    </row>
    <row r="16704">
      <c r="A16704" t="inlineStr">
        <is>
          <t>T1016702</t>
        </is>
      </c>
      <c r="B16704" t="inlineStr">
        <is>
          <t>2024-06-25</t>
        </is>
      </c>
      <c r="C16704" t="inlineStr">
        <is>
          <t>S005</t>
        </is>
      </c>
      <c r="D16704" t="inlineStr">
        <is>
          <t>Store_005</t>
        </is>
      </c>
      <c r="E16704" t="inlineStr">
        <is>
          <t>Central</t>
        </is>
      </c>
      <c r="F16704" t="inlineStr">
        <is>
          <t>P0070</t>
        </is>
      </c>
      <c r="G16704" t="inlineStr">
        <is>
          <t>Prod_0070</t>
        </is>
      </c>
      <c r="H16704" t="inlineStr">
        <is>
          <t>Beverages</t>
        </is>
      </c>
      <c r="I16704" t="n">
        <v>2</v>
      </c>
      <c r="J16704" t="n">
        <v>710.8200000000001</v>
      </c>
      <c r="K16704" t="n">
        <v>0.2</v>
      </c>
      <c r="L16704">
        <f>I16704*J16704*(1-K16704)</f>
        <v/>
      </c>
      <c r="M16704">
        <f>VLOOKUP(F16704,Products!A:D,4,FALSE)*I16704</f>
        <v/>
      </c>
      <c r="N16704">
        <f>L16704-M16704</f>
        <v/>
      </c>
    </row>
    <row r="16705">
      <c r="A16705" t="inlineStr">
        <is>
          <t>T1016703</t>
        </is>
      </c>
      <c r="B16705" t="inlineStr">
        <is>
          <t>2024-10-20</t>
        </is>
      </c>
      <c r="C16705" t="inlineStr">
        <is>
          <t>S012</t>
        </is>
      </c>
      <c r="D16705" t="inlineStr">
        <is>
          <t>Store_012</t>
        </is>
      </c>
      <c r="E16705" t="inlineStr">
        <is>
          <t>South</t>
        </is>
      </c>
      <c r="F16705" t="inlineStr">
        <is>
          <t>P0134</t>
        </is>
      </c>
      <c r="G16705" t="inlineStr">
        <is>
          <t>Prod_0134</t>
        </is>
      </c>
      <c r="H16705" t="inlineStr">
        <is>
          <t>Food</t>
        </is>
      </c>
      <c r="I16705" t="n">
        <v>3</v>
      </c>
      <c r="J16705" t="n">
        <v>441.63</v>
      </c>
      <c r="K16705" t="n">
        <v>0.15</v>
      </c>
      <c r="L16705">
        <f>I16705*J16705*(1-K16705)</f>
        <v/>
      </c>
      <c r="M16705">
        <f>VLOOKUP(F16705,Products!A:D,4,FALSE)*I16705</f>
        <v/>
      </c>
      <c r="N16705">
        <f>L16705-M16705</f>
        <v/>
      </c>
    </row>
    <row r="16706">
      <c r="A16706" t="inlineStr">
        <is>
          <t>T1016704</t>
        </is>
      </c>
      <c r="B16706" t="inlineStr">
        <is>
          <t>2025-05-28</t>
        </is>
      </c>
      <c r="C16706" t="inlineStr">
        <is>
          <t>S023</t>
        </is>
      </c>
      <c r="D16706" t="inlineStr">
        <is>
          <t>Store_023</t>
        </is>
      </c>
      <c r="E16706" t="inlineStr">
        <is>
          <t>South</t>
        </is>
      </c>
      <c r="F16706" t="inlineStr">
        <is>
          <t>P0187</t>
        </is>
      </c>
      <c r="G16706" t="inlineStr">
        <is>
          <t>Prod_0187</t>
        </is>
      </c>
      <c r="H16706" t="inlineStr">
        <is>
          <t>Food</t>
        </is>
      </c>
      <c r="I16706" t="n">
        <v>7</v>
      </c>
      <c r="J16706" t="n">
        <v>730.58</v>
      </c>
      <c r="K16706" t="n">
        <v>0</v>
      </c>
      <c r="L16706">
        <f>I16706*J16706*(1-K16706)</f>
        <v/>
      </c>
      <c r="M16706">
        <f>VLOOKUP(F16706,Products!A:D,4,FALSE)*I16706</f>
        <v/>
      </c>
      <c r="N16706">
        <f>L16706-M16706</f>
        <v/>
      </c>
    </row>
    <row r="16707">
      <c r="A16707" t="inlineStr">
        <is>
          <t>T1016705</t>
        </is>
      </c>
      <c r="B16707" t="inlineStr">
        <is>
          <t>2025-06-07</t>
        </is>
      </c>
      <c r="C16707" t="inlineStr">
        <is>
          <t>S044</t>
        </is>
      </c>
      <c r="D16707" t="inlineStr">
        <is>
          <t>Store_044</t>
        </is>
      </c>
      <c r="E16707" t="inlineStr">
        <is>
          <t>North</t>
        </is>
      </c>
      <c r="F16707" t="inlineStr">
        <is>
          <t>P0043</t>
        </is>
      </c>
      <c r="G16707" t="inlineStr">
        <is>
          <t>Prod_0043</t>
        </is>
      </c>
      <c r="H16707" t="inlineStr">
        <is>
          <t>Food</t>
        </is>
      </c>
      <c r="I16707" t="n">
        <v>5</v>
      </c>
      <c r="J16707" t="n">
        <v>206.04</v>
      </c>
      <c r="K16707" t="n">
        <v>0</v>
      </c>
      <c r="L16707">
        <f>I16707*J16707*(1-K16707)</f>
        <v/>
      </c>
      <c r="M16707">
        <f>VLOOKUP(F16707,Products!A:D,4,FALSE)*I16707</f>
        <v/>
      </c>
      <c r="N16707">
        <f>L16707-M16707</f>
        <v/>
      </c>
    </row>
    <row r="16708">
      <c r="A16708" t="inlineStr">
        <is>
          <t>T1016706</t>
        </is>
      </c>
      <c r="B16708" t="inlineStr">
        <is>
          <t>2023-11-04</t>
        </is>
      </c>
      <c r="C16708" t="inlineStr">
        <is>
          <t>S021</t>
        </is>
      </c>
      <c r="D16708" t="inlineStr">
        <is>
          <t>Store_021</t>
        </is>
      </c>
      <c r="E16708" t="inlineStr">
        <is>
          <t>North</t>
        </is>
      </c>
      <c r="F16708" t="inlineStr">
        <is>
          <t>P0088</t>
        </is>
      </c>
      <c r="G16708" t="inlineStr">
        <is>
          <t>Prod_0088</t>
        </is>
      </c>
      <c r="H16708" t="inlineStr">
        <is>
          <t>Toys</t>
        </is>
      </c>
      <c r="I16708" t="n">
        <v>5</v>
      </c>
      <c r="J16708" t="n">
        <v>560.54</v>
      </c>
      <c r="K16708" t="n">
        <v>0</v>
      </c>
      <c r="L16708">
        <f>I16708*J16708*(1-K16708)</f>
        <v/>
      </c>
      <c r="M16708">
        <f>VLOOKUP(F16708,Products!A:D,4,FALSE)*I16708</f>
        <v/>
      </c>
      <c r="N16708">
        <f>L16708-M16708</f>
        <v/>
      </c>
    </row>
    <row r="16709">
      <c r="A16709" t="inlineStr">
        <is>
          <t>T1016707</t>
        </is>
      </c>
      <c r="B16709" t="inlineStr">
        <is>
          <t>2023-07-27</t>
        </is>
      </c>
      <c r="C16709" t="inlineStr">
        <is>
          <t>S003</t>
        </is>
      </c>
      <c r="D16709" t="inlineStr">
        <is>
          <t>Store_003</t>
        </is>
      </c>
      <c r="E16709" t="inlineStr">
        <is>
          <t>North</t>
        </is>
      </c>
      <c r="F16709" t="inlineStr">
        <is>
          <t>P0096</t>
        </is>
      </c>
      <c r="G16709" t="inlineStr">
        <is>
          <t>Prod_0096</t>
        </is>
      </c>
      <c r="H16709" t="inlineStr">
        <is>
          <t>Beverages</t>
        </is>
      </c>
      <c r="I16709" t="n">
        <v>6</v>
      </c>
      <c r="J16709" t="n">
        <v>516.3</v>
      </c>
      <c r="K16709" t="n">
        <v>0</v>
      </c>
      <c r="L16709">
        <f>I16709*J16709*(1-K16709)</f>
        <v/>
      </c>
      <c r="M16709">
        <f>VLOOKUP(F16709,Products!A:D,4,FALSE)*I16709</f>
        <v/>
      </c>
      <c r="N16709">
        <f>L16709-M16709</f>
        <v/>
      </c>
    </row>
    <row r="16710">
      <c r="A16710" t="inlineStr">
        <is>
          <t>T1016708</t>
        </is>
      </c>
      <c r="B16710" t="inlineStr">
        <is>
          <t>2023-05-16</t>
        </is>
      </c>
      <c r="C16710" t="inlineStr">
        <is>
          <t>S049</t>
        </is>
      </c>
      <c r="D16710" t="inlineStr">
        <is>
          <t>Store_049</t>
        </is>
      </c>
      <c r="E16710" t="inlineStr">
        <is>
          <t>North</t>
        </is>
      </c>
      <c r="F16710" t="inlineStr">
        <is>
          <t>P0018</t>
        </is>
      </c>
      <c r="G16710" t="inlineStr">
        <is>
          <t>Prod_0018</t>
        </is>
      </c>
      <c r="H16710" t="inlineStr">
        <is>
          <t>Food</t>
        </is>
      </c>
      <c r="I16710" t="n">
        <v>7</v>
      </c>
      <c r="J16710" t="n">
        <v>991.8099999999999</v>
      </c>
      <c r="K16710" t="n">
        <v>0.05</v>
      </c>
      <c r="L16710">
        <f>I16710*J16710*(1-K16710)</f>
        <v/>
      </c>
      <c r="M16710">
        <f>VLOOKUP(F16710,Products!A:D,4,FALSE)*I16710</f>
        <v/>
      </c>
      <c r="N16710">
        <f>L16710-M16710</f>
        <v/>
      </c>
    </row>
    <row r="16711">
      <c r="A16711" t="inlineStr">
        <is>
          <t>T1016709</t>
        </is>
      </c>
      <c r="B16711" t="inlineStr">
        <is>
          <t>2025-05-01</t>
        </is>
      </c>
      <c r="C16711" t="inlineStr">
        <is>
          <t>S002</t>
        </is>
      </c>
      <c r="D16711" t="inlineStr">
        <is>
          <t>Store_002</t>
        </is>
      </c>
      <c r="E16711" t="inlineStr">
        <is>
          <t>South</t>
        </is>
      </c>
      <c r="F16711" t="inlineStr">
        <is>
          <t>P0006</t>
        </is>
      </c>
      <c r="G16711" t="inlineStr">
        <is>
          <t>Prod_0006</t>
        </is>
      </c>
      <c r="H16711" t="inlineStr">
        <is>
          <t>Food</t>
        </is>
      </c>
      <c r="I16711" t="n">
        <v>8</v>
      </c>
      <c r="J16711" t="n">
        <v>943.41</v>
      </c>
      <c r="K16711" t="n">
        <v>0</v>
      </c>
      <c r="L16711">
        <f>I16711*J16711*(1-K16711)</f>
        <v/>
      </c>
      <c r="M16711">
        <f>VLOOKUP(F16711,Products!A:D,4,FALSE)*I16711</f>
        <v/>
      </c>
      <c r="N16711">
        <f>L16711-M16711</f>
        <v/>
      </c>
    </row>
    <row r="16712">
      <c r="A16712" t="inlineStr">
        <is>
          <t>T1016710</t>
        </is>
      </c>
      <c r="B16712" t="inlineStr">
        <is>
          <t>2024-09-02</t>
        </is>
      </c>
      <c r="C16712" t="inlineStr">
        <is>
          <t>S025</t>
        </is>
      </c>
      <c r="D16712" t="inlineStr">
        <is>
          <t>Store_025</t>
        </is>
      </c>
      <c r="E16712" t="inlineStr">
        <is>
          <t>Central</t>
        </is>
      </c>
      <c r="F16712" t="inlineStr">
        <is>
          <t>P0079</t>
        </is>
      </c>
      <c r="G16712" t="inlineStr">
        <is>
          <t>Prod_0079</t>
        </is>
      </c>
      <c r="H16712" t="inlineStr">
        <is>
          <t>Food</t>
        </is>
      </c>
      <c r="I16712" t="n">
        <v>5</v>
      </c>
      <c r="J16712" t="n">
        <v>529.41</v>
      </c>
      <c r="K16712" t="n">
        <v>0</v>
      </c>
      <c r="L16712">
        <f>I16712*J16712*(1-K16712)</f>
        <v/>
      </c>
      <c r="M16712">
        <f>VLOOKUP(F16712,Products!A:D,4,FALSE)*I16712</f>
        <v/>
      </c>
      <c r="N16712">
        <f>L16712-M16712</f>
        <v/>
      </c>
    </row>
    <row r="16713">
      <c r="A16713" t="inlineStr">
        <is>
          <t>T1016711</t>
        </is>
      </c>
      <c r="B16713" t="inlineStr">
        <is>
          <t>2025-01-22</t>
        </is>
      </c>
      <c r="C16713" t="inlineStr">
        <is>
          <t>S039</t>
        </is>
      </c>
      <c r="D16713" t="inlineStr">
        <is>
          <t>Store_039</t>
        </is>
      </c>
      <c r="E16713" t="inlineStr">
        <is>
          <t>North</t>
        </is>
      </c>
      <c r="F16713" t="inlineStr">
        <is>
          <t>P0134</t>
        </is>
      </c>
      <c r="G16713" t="inlineStr">
        <is>
          <t>Prod_0134</t>
        </is>
      </c>
      <c r="H16713" t="inlineStr">
        <is>
          <t>Food</t>
        </is>
      </c>
      <c r="I16713" t="n">
        <v>8</v>
      </c>
      <c r="J16713" t="n">
        <v>480.67</v>
      </c>
      <c r="K16713" t="n">
        <v>0.2</v>
      </c>
      <c r="L16713">
        <f>I16713*J16713*(1-K16713)</f>
        <v/>
      </c>
      <c r="M16713">
        <f>VLOOKUP(F16713,Products!A:D,4,FALSE)*I16713</f>
        <v/>
      </c>
      <c r="N16713">
        <f>L16713-M16713</f>
        <v/>
      </c>
    </row>
    <row r="16714">
      <c r="A16714" t="inlineStr">
        <is>
          <t>T1016712</t>
        </is>
      </c>
      <c r="B16714" t="inlineStr">
        <is>
          <t>2025-06-28</t>
        </is>
      </c>
      <c r="C16714" t="inlineStr">
        <is>
          <t>S030</t>
        </is>
      </c>
      <c r="D16714" t="inlineStr">
        <is>
          <t>Store_030</t>
        </is>
      </c>
      <c r="E16714" t="inlineStr">
        <is>
          <t>North</t>
        </is>
      </c>
      <c r="F16714" t="inlineStr">
        <is>
          <t>P0173</t>
        </is>
      </c>
      <c r="G16714" t="inlineStr">
        <is>
          <t>Prod_0173</t>
        </is>
      </c>
      <c r="H16714" t="inlineStr">
        <is>
          <t>Toys</t>
        </is>
      </c>
      <c r="I16714" t="n">
        <v>4</v>
      </c>
      <c r="J16714" t="n">
        <v>1044.65</v>
      </c>
      <c r="K16714" t="n">
        <v>0.15</v>
      </c>
      <c r="L16714">
        <f>I16714*J16714*(1-K16714)</f>
        <v/>
      </c>
      <c r="M16714">
        <f>VLOOKUP(F16714,Products!A:D,4,FALSE)*I16714</f>
        <v/>
      </c>
      <c r="N16714">
        <f>L16714-M16714</f>
        <v/>
      </c>
    </row>
    <row r="16715">
      <c r="A16715" t="inlineStr">
        <is>
          <t>T1016713</t>
        </is>
      </c>
      <c r="B16715" t="inlineStr">
        <is>
          <t>2025-05-11</t>
        </is>
      </c>
      <c r="C16715" t="inlineStr">
        <is>
          <t>S009</t>
        </is>
      </c>
      <c r="D16715" t="inlineStr">
        <is>
          <t>Store_009</t>
        </is>
      </c>
      <c r="E16715" t="inlineStr">
        <is>
          <t>Central</t>
        </is>
      </c>
      <c r="F16715" t="inlineStr">
        <is>
          <t>P0108</t>
        </is>
      </c>
      <c r="G16715" t="inlineStr">
        <is>
          <t>Prod_0108</t>
        </is>
      </c>
      <c r="H16715" t="inlineStr">
        <is>
          <t>Stationery</t>
        </is>
      </c>
      <c r="I16715" t="n">
        <v>9</v>
      </c>
      <c r="J16715" t="n">
        <v>718.77</v>
      </c>
      <c r="K16715" t="n">
        <v>0</v>
      </c>
      <c r="L16715">
        <f>I16715*J16715*(1-K16715)</f>
        <v/>
      </c>
      <c r="M16715">
        <f>VLOOKUP(F16715,Products!A:D,4,FALSE)*I16715</f>
        <v/>
      </c>
      <c r="N16715">
        <f>L16715-M16715</f>
        <v/>
      </c>
    </row>
    <row r="16716">
      <c r="A16716" t="inlineStr">
        <is>
          <t>T1016714</t>
        </is>
      </c>
      <c r="B16716" t="inlineStr">
        <is>
          <t>2025-03-04</t>
        </is>
      </c>
      <c r="C16716" t="inlineStr">
        <is>
          <t>S024</t>
        </is>
      </c>
      <c r="D16716" t="inlineStr">
        <is>
          <t>Store_024</t>
        </is>
      </c>
      <c r="E16716" t="inlineStr">
        <is>
          <t>South</t>
        </is>
      </c>
      <c r="F16716" t="inlineStr">
        <is>
          <t>P0043</t>
        </is>
      </c>
      <c r="G16716" t="inlineStr">
        <is>
          <t>Prod_0043</t>
        </is>
      </c>
      <c r="H16716" t="inlineStr">
        <is>
          <t>Food</t>
        </is>
      </c>
      <c r="I16716" t="n">
        <v>1</v>
      </c>
      <c r="J16716" t="n">
        <v>241.61</v>
      </c>
      <c r="K16716" t="n">
        <v>0.05</v>
      </c>
      <c r="L16716">
        <f>I16716*J16716*(1-K16716)</f>
        <v/>
      </c>
      <c r="M16716">
        <f>VLOOKUP(F16716,Products!A:D,4,FALSE)*I16716</f>
        <v/>
      </c>
      <c r="N16716">
        <f>L16716-M16716</f>
        <v/>
      </c>
    </row>
    <row r="16717">
      <c r="A16717" t="inlineStr">
        <is>
          <t>T1016715</t>
        </is>
      </c>
      <c r="B16717" t="inlineStr">
        <is>
          <t>2025-01-13</t>
        </is>
      </c>
      <c r="C16717" t="inlineStr">
        <is>
          <t>S027</t>
        </is>
      </c>
      <c r="D16717" t="inlineStr">
        <is>
          <t>Store_027</t>
        </is>
      </c>
      <c r="E16717" t="inlineStr">
        <is>
          <t>South</t>
        </is>
      </c>
      <c r="F16717" t="inlineStr">
        <is>
          <t>P0037</t>
        </is>
      </c>
      <c r="G16717" t="inlineStr">
        <is>
          <t>Prod_0037</t>
        </is>
      </c>
      <c r="H16717" t="inlineStr">
        <is>
          <t>Stationery</t>
        </is>
      </c>
      <c r="I16717" t="n">
        <v>8</v>
      </c>
      <c r="J16717" t="n">
        <v>447.42</v>
      </c>
      <c r="K16717" t="n">
        <v>0</v>
      </c>
      <c r="L16717">
        <f>I16717*J16717*(1-K16717)</f>
        <v/>
      </c>
      <c r="M16717">
        <f>VLOOKUP(F16717,Products!A:D,4,FALSE)*I16717</f>
        <v/>
      </c>
      <c r="N16717">
        <f>L16717-M16717</f>
        <v/>
      </c>
    </row>
    <row r="16718">
      <c r="A16718" t="inlineStr">
        <is>
          <t>T1016716</t>
        </is>
      </c>
      <c r="B16718" t="inlineStr">
        <is>
          <t>2025-06-27</t>
        </is>
      </c>
      <c r="C16718" t="inlineStr">
        <is>
          <t>S021</t>
        </is>
      </c>
      <c r="D16718" t="inlineStr">
        <is>
          <t>Store_021</t>
        </is>
      </c>
      <c r="E16718" t="inlineStr">
        <is>
          <t>North</t>
        </is>
      </c>
      <c r="F16718" t="inlineStr">
        <is>
          <t>P0005</t>
        </is>
      </c>
      <c r="G16718" t="inlineStr">
        <is>
          <t>Prod_0005</t>
        </is>
      </c>
      <c r="H16718" t="inlineStr">
        <is>
          <t>Beverages</t>
        </is>
      </c>
      <c r="I16718" t="n">
        <v>6</v>
      </c>
      <c r="J16718" t="n">
        <v>105.89</v>
      </c>
      <c r="K16718" t="n">
        <v>0.2</v>
      </c>
      <c r="L16718">
        <f>I16718*J16718*(1-K16718)</f>
        <v/>
      </c>
      <c r="M16718">
        <f>VLOOKUP(F16718,Products!A:D,4,FALSE)*I16718</f>
        <v/>
      </c>
      <c r="N16718">
        <f>L16718-M16718</f>
        <v/>
      </c>
    </row>
    <row r="16719">
      <c r="A16719" t="inlineStr">
        <is>
          <t>T1016717</t>
        </is>
      </c>
      <c r="B16719" t="inlineStr">
        <is>
          <t>2023-06-21</t>
        </is>
      </c>
      <c r="C16719" t="inlineStr">
        <is>
          <t>S038</t>
        </is>
      </c>
      <c r="D16719" t="inlineStr">
        <is>
          <t>Store_038</t>
        </is>
      </c>
      <c r="E16719" t="inlineStr">
        <is>
          <t>East</t>
        </is>
      </c>
      <c r="F16719" t="inlineStr">
        <is>
          <t>P0173</t>
        </is>
      </c>
      <c r="G16719" t="inlineStr">
        <is>
          <t>Prod_0173</t>
        </is>
      </c>
      <c r="H16719" t="inlineStr">
        <is>
          <t>Toys</t>
        </is>
      </c>
      <c r="I16719" t="n">
        <v>1</v>
      </c>
      <c r="J16719" t="n">
        <v>692.74</v>
      </c>
      <c r="K16719" t="n">
        <v>0.2</v>
      </c>
      <c r="L16719">
        <f>I16719*J16719*(1-K16719)</f>
        <v/>
      </c>
      <c r="M16719">
        <f>VLOOKUP(F16719,Products!A:D,4,FALSE)*I16719</f>
        <v/>
      </c>
      <c r="N16719">
        <f>L16719-M16719</f>
        <v/>
      </c>
    </row>
    <row r="16720">
      <c r="A16720" t="inlineStr">
        <is>
          <t>T1016718</t>
        </is>
      </c>
      <c r="B16720" t="inlineStr">
        <is>
          <t>2025-03-25</t>
        </is>
      </c>
      <c r="C16720" t="inlineStr">
        <is>
          <t>S025</t>
        </is>
      </c>
      <c r="D16720" t="inlineStr">
        <is>
          <t>Store_025</t>
        </is>
      </c>
      <c r="E16720" t="inlineStr">
        <is>
          <t>Central</t>
        </is>
      </c>
      <c r="F16720" t="inlineStr">
        <is>
          <t>P0044</t>
        </is>
      </c>
      <c r="G16720" t="inlineStr">
        <is>
          <t>Prod_0044</t>
        </is>
      </c>
      <c r="H16720" t="inlineStr">
        <is>
          <t>Food</t>
        </is>
      </c>
      <c r="I16720" t="n">
        <v>9</v>
      </c>
      <c r="J16720" t="n">
        <v>272.65</v>
      </c>
      <c r="K16720" t="n">
        <v>0</v>
      </c>
      <c r="L16720">
        <f>I16720*J16720*(1-K16720)</f>
        <v/>
      </c>
      <c r="M16720">
        <f>VLOOKUP(F16720,Products!A:D,4,FALSE)*I16720</f>
        <v/>
      </c>
      <c r="N16720">
        <f>L16720-M16720</f>
        <v/>
      </c>
    </row>
    <row r="16721">
      <c r="A16721" t="inlineStr">
        <is>
          <t>T1016719</t>
        </is>
      </c>
      <c r="B16721" t="inlineStr">
        <is>
          <t>2023-06-04</t>
        </is>
      </c>
      <c r="C16721" t="inlineStr">
        <is>
          <t>S013</t>
        </is>
      </c>
      <c r="D16721" t="inlineStr">
        <is>
          <t>Store_013</t>
        </is>
      </c>
      <c r="E16721" t="inlineStr">
        <is>
          <t>North</t>
        </is>
      </c>
      <c r="F16721" t="inlineStr">
        <is>
          <t>P0193</t>
        </is>
      </c>
      <c r="G16721" t="inlineStr">
        <is>
          <t>Prod_0193</t>
        </is>
      </c>
      <c r="H16721" t="inlineStr">
        <is>
          <t>Food</t>
        </is>
      </c>
      <c r="I16721" t="n">
        <v>1</v>
      </c>
      <c r="J16721" t="n">
        <v>647.38</v>
      </c>
      <c r="K16721" t="n">
        <v>0</v>
      </c>
      <c r="L16721">
        <f>I16721*J16721*(1-K16721)</f>
        <v/>
      </c>
      <c r="M16721">
        <f>VLOOKUP(F16721,Products!A:D,4,FALSE)*I16721</f>
        <v/>
      </c>
      <c r="N16721">
        <f>L16721-M16721</f>
        <v/>
      </c>
    </row>
    <row r="16722">
      <c r="A16722" t="inlineStr">
        <is>
          <t>T1016720</t>
        </is>
      </c>
      <c r="B16722" t="inlineStr">
        <is>
          <t>2025-08-18</t>
        </is>
      </c>
      <c r="C16722" t="inlineStr">
        <is>
          <t>S016</t>
        </is>
      </c>
      <c r="D16722" t="inlineStr">
        <is>
          <t>Store_016</t>
        </is>
      </c>
      <c r="E16722" t="inlineStr">
        <is>
          <t>West</t>
        </is>
      </c>
      <c r="F16722" t="inlineStr">
        <is>
          <t>P0191</t>
        </is>
      </c>
      <c r="G16722" t="inlineStr">
        <is>
          <t>Prod_0191</t>
        </is>
      </c>
      <c r="H16722" t="inlineStr">
        <is>
          <t>Food</t>
        </is>
      </c>
      <c r="I16722" t="n">
        <v>2</v>
      </c>
      <c r="J16722" t="n">
        <v>518.55</v>
      </c>
      <c r="K16722" t="n">
        <v>0.2</v>
      </c>
      <c r="L16722">
        <f>I16722*J16722*(1-K16722)</f>
        <v/>
      </c>
      <c r="M16722">
        <f>VLOOKUP(F16722,Products!A:D,4,FALSE)*I16722</f>
        <v/>
      </c>
      <c r="N16722">
        <f>L16722-M16722</f>
        <v/>
      </c>
    </row>
    <row r="16723">
      <c r="A16723" t="inlineStr">
        <is>
          <t>T1016721</t>
        </is>
      </c>
      <c r="B16723" t="inlineStr">
        <is>
          <t>2025-07-30</t>
        </is>
      </c>
      <c r="C16723" t="inlineStr">
        <is>
          <t>S019</t>
        </is>
      </c>
      <c r="D16723" t="inlineStr">
        <is>
          <t>Store_019</t>
        </is>
      </c>
      <c r="E16723" t="inlineStr">
        <is>
          <t>East</t>
        </is>
      </c>
      <c r="F16723" t="inlineStr">
        <is>
          <t>P0082</t>
        </is>
      </c>
      <c r="G16723" t="inlineStr">
        <is>
          <t>Prod_0082</t>
        </is>
      </c>
      <c r="H16723" t="inlineStr">
        <is>
          <t>Food</t>
        </is>
      </c>
      <c r="I16723" t="n">
        <v>5</v>
      </c>
      <c r="J16723" t="n">
        <v>751.48</v>
      </c>
      <c r="K16723" t="n">
        <v>0</v>
      </c>
      <c r="L16723">
        <f>I16723*J16723*(1-K16723)</f>
        <v/>
      </c>
      <c r="M16723">
        <f>VLOOKUP(F16723,Products!A:D,4,FALSE)*I16723</f>
        <v/>
      </c>
      <c r="N16723">
        <f>L16723-M16723</f>
        <v/>
      </c>
    </row>
    <row r="16724">
      <c r="A16724" t="inlineStr">
        <is>
          <t>T1016722</t>
        </is>
      </c>
      <c r="B16724" t="inlineStr">
        <is>
          <t>2024-11-23</t>
        </is>
      </c>
      <c r="C16724" t="inlineStr">
        <is>
          <t>S050</t>
        </is>
      </c>
      <c r="D16724" t="inlineStr">
        <is>
          <t>Store_050</t>
        </is>
      </c>
      <c r="E16724" t="inlineStr">
        <is>
          <t>South</t>
        </is>
      </c>
      <c r="F16724" t="inlineStr">
        <is>
          <t>P0049</t>
        </is>
      </c>
      <c r="G16724" t="inlineStr">
        <is>
          <t>Prod_0049</t>
        </is>
      </c>
      <c r="H16724" t="inlineStr">
        <is>
          <t>Beverages</t>
        </is>
      </c>
      <c r="I16724" t="n">
        <v>3</v>
      </c>
      <c r="J16724" t="n">
        <v>245.02</v>
      </c>
      <c r="K16724" t="n">
        <v>0.05</v>
      </c>
      <c r="L16724">
        <f>I16724*J16724*(1-K16724)</f>
        <v/>
      </c>
      <c r="M16724">
        <f>VLOOKUP(F16724,Products!A:D,4,FALSE)*I16724</f>
        <v/>
      </c>
      <c r="N16724">
        <f>L16724-M16724</f>
        <v/>
      </c>
    </row>
    <row r="16725">
      <c r="A16725" t="inlineStr">
        <is>
          <t>T1016723</t>
        </is>
      </c>
      <c r="B16725" t="inlineStr">
        <is>
          <t>2024-02-18</t>
        </is>
      </c>
      <c r="C16725" t="inlineStr">
        <is>
          <t>S017</t>
        </is>
      </c>
      <c r="D16725" t="inlineStr">
        <is>
          <t>Store_017</t>
        </is>
      </c>
      <c r="E16725" t="inlineStr">
        <is>
          <t>South</t>
        </is>
      </c>
      <c r="F16725" t="inlineStr">
        <is>
          <t>P0045</t>
        </is>
      </c>
      <c r="G16725" t="inlineStr">
        <is>
          <t>Prod_0045</t>
        </is>
      </c>
      <c r="H16725" t="inlineStr">
        <is>
          <t>Toys</t>
        </is>
      </c>
      <c r="I16725" t="n">
        <v>6</v>
      </c>
      <c r="J16725" t="n">
        <v>199.11</v>
      </c>
      <c r="K16725" t="n">
        <v>0.15</v>
      </c>
      <c r="L16725">
        <f>I16725*J16725*(1-K16725)</f>
        <v/>
      </c>
      <c r="M16725">
        <f>VLOOKUP(F16725,Products!A:D,4,FALSE)*I16725</f>
        <v/>
      </c>
      <c r="N16725">
        <f>L16725-M16725</f>
        <v/>
      </c>
    </row>
    <row r="16726">
      <c r="A16726" t="inlineStr">
        <is>
          <t>T1016724</t>
        </is>
      </c>
      <c r="B16726" t="inlineStr">
        <is>
          <t>2024-01-24</t>
        </is>
      </c>
      <c r="C16726" t="inlineStr">
        <is>
          <t>S003</t>
        </is>
      </c>
      <c r="D16726" t="inlineStr">
        <is>
          <t>Store_003</t>
        </is>
      </c>
      <c r="E16726" t="inlineStr">
        <is>
          <t>North</t>
        </is>
      </c>
      <c r="F16726" t="inlineStr">
        <is>
          <t>P0099</t>
        </is>
      </c>
      <c r="G16726" t="inlineStr">
        <is>
          <t>Prod_0099</t>
        </is>
      </c>
      <c r="H16726" t="inlineStr">
        <is>
          <t>Beverages</t>
        </is>
      </c>
      <c r="I16726" t="n">
        <v>5</v>
      </c>
      <c r="J16726" t="n">
        <v>130.15</v>
      </c>
      <c r="K16726" t="n">
        <v>0.2</v>
      </c>
      <c r="L16726">
        <f>I16726*J16726*(1-K16726)</f>
        <v/>
      </c>
      <c r="M16726">
        <f>VLOOKUP(F16726,Products!A:D,4,FALSE)*I16726</f>
        <v/>
      </c>
      <c r="N16726">
        <f>L16726-M16726</f>
        <v/>
      </c>
    </row>
    <row r="16727">
      <c r="A16727" t="inlineStr">
        <is>
          <t>T1016725</t>
        </is>
      </c>
      <c r="B16727" t="inlineStr">
        <is>
          <t>2023-12-15</t>
        </is>
      </c>
      <c r="C16727" t="inlineStr">
        <is>
          <t>S005</t>
        </is>
      </c>
      <c r="D16727" t="inlineStr">
        <is>
          <t>Store_005</t>
        </is>
      </c>
      <c r="E16727" t="inlineStr">
        <is>
          <t>Central</t>
        </is>
      </c>
      <c r="F16727" t="inlineStr">
        <is>
          <t>P0077</t>
        </is>
      </c>
      <c r="G16727" t="inlineStr">
        <is>
          <t>Prod_0077</t>
        </is>
      </c>
      <c r="H16727" t="inlineStr">
        <is>
          <t>Beverages</t>
        </is>
      </c>
      <c r="I16727" t="n">
        <v>7</v>
      </c>
      <c r="J16727" t="n">
        <v>39.59</v>
      </c>
      <c r="K16727" t="n">
        <v>0.1</v>
      </c>
      <c r="L16727">
        <f>I16727*J16727*(1-K16727)</f>
        <v/>
      </c>
      <c r="M16727">
        <f>VLOOKUP(F16727,Products!A:D,4,FALSE)*I16727</f>
        <v/>
      </c>
      <c r="N16727">
        <f>L16727-M16727</f>
        <v/>
      </c>
    </row>
    <row r="16728">
      <c r="A16728" t="inlineStr">
        <is>
          <t>T1016726</t>
        </is>
      </c>
      <c r="B16728" t="inlineStr">
        <is>
          <t>2024-01-12</t>
        </is>
      </c>
      <c r="C16728" t="inlineStr">
        <is>
          <t>S048</t>
        </is>
      </c>
      <c r="D16728" t="inlineStr">
        <is>
          <t>Store_048</t>
        </is>
      </c>
      <c r="E16728" t="inlineStr">
        <is>
          <t>South</t>
        </is>
      </c>
      <c r="F16728" t="inlineStr">
        <is>
          <t>P0168</t>
        </is>
      </c>
      <c r="G16728" t="inlineStr">
        <is>
          <t>Prod_0168</t>
        </is>
      </c>
      <c r="H16728" t="inlineStr">
        <is>
          <t>Electronics</t>
        </is>
      </c>
      <c r="I16728" t="n">
        <v>5</v>
      </c>
      <c r="J16728" t="n">
        <v>65.90000000000001</v>
      </c>
      <c r="K16728" t="n">
        <v>0.05</v>
      </c>
      <c r="L16728">
        <f>I16728*J16728*(1-K16728)</f>
        <v/>
      </c>
      <c r="M16728">
        <f>VLOOKUP(F16728,Products!A:D,4,FALSE)*I16728</f>
        <v/>
      </c>
      <c r="N16728">
        <f>L16728-M16728</f>
        <v/>
      </c>
    </row>
    <row r="16729">
      <c r="A16729" t="inlineStr">
        <is>
          <t>T1016727</t>
        </is>
      </c>
      <c r="B16729" t="inlineStr">
        <is>
          <t>2023-09-20</t>
        </is>
      </c>
      <c r="C16729" t="inlineStr">
        <is>
          <t>S003</t>
        </is>
      </c>
      <c r="D16729" t="inlineStr">
        <is>
          <t>Store_003</t>
        </is>
      </c>
      <c r="E16729" t="inlineStr">
        <is>
          <t>North</t>
        </is>
      </c>
      <c r="F16729" t="inlineStr">
        <is>
          <t>P0101</t>
        </is>
      </c>
      <c r="G16729" t="inlineStr">
        <is>
          <t>Prod_0101</t>
        </is>
      </c>
      <c r="H16729" t="inlineStr">
        <is>
          <t>Food</t>
        </is>
      </c>
      <c r="I16729" t="n">
        <v>1</v>
      </c>
      <c r="J16729" t="n">
        <v>84.89</v>
      </c>
      <c r="K16729" t="n">
        <v>0</v>
      </c>
      <c r="L16729">
        <f>I16729*J16729*(1-K16729)</f>
        <v/>
      </c>
      <c r="M16729">
        <f>VLOOKUP(F16729,Products!A:D,4,FALSE)*I16729</f>
        <v/>
      </c>
      <c r="N16729">
        <f>L16729-M16729</f>
        <v/>
      </c>
    </row>
    <row r="16730">
      <c r="A16730" t="inlineStr">
        <is>
          <t>T1016728</t>
        </is>
      </c>
      <c r="B16730" t="inlineStr">
        <is>
          <t>2025-07-16</t>
        </is>
      </c>
      <c r="C16730" t="inlineStr">
        <is>
          <t>S020</t>
        </is>
      </c>
      <c r="D16730" t="inlineStr">
        <is>
          <t>Store_020</t>
        </is>
      </c>
      <c r="E16730" t="inlineStr">
        <is>
          <t>West</t>
        </is>
      </c>
      <c r="F16730" t="inlineStr">
        <is>
          <t>P0155</t>
        </is>
      </c>
      <c r="G16730" t="inlineStr">
        <is>
          <t>Prod_0155</t>
        </is>
      </c>
      <c r="H16730" t="inlineStr">
        <is>
          <t>Electronics</t>
        </is>
      </c>
      <c r="I16730" t="n">
        <v>7</v>
      </c>
      <c r="J16730" t="n">
        <v>457.61</v>
      </c>
      <c r="K16730" t="n">
        <v>0</v>
      </c>
      <c r="L16730">
        <f>I16730*J16730*(1-K16730)</f>
        <v/>
      </c>
      <c r="M16730">
        <f>VLOOKUP(F16730,Products!A:D,4,FALSE)*I16730</f>
        <v/>
      </c>
      <c r="N16730">
        <f>L16730-M16730</f>
        <v/>
      </c>
    </row>
    <row r="16731">
      <c r="A16731" t="inlineStr">
        <is>
          <t>T1016729</t>
        </is>
      </c>
      <c r="B16731" t="inlineStr">
        <is>
          <t>2023-07-13</t>
        </is>
      </c>
      <c r="C16731" t="inlineStr">
        <is>
          <t>S045</t>
        </is>
      </c>
      <c r="D16731" t="inlineStr">
        <is>
          <t>Store_045</t>
        </is>
      </c>
      <c r="E16731" t="inlineStr">
        <is>
          <t>East</t>
        </is>
      </c>
      <c r="F16731" t="inlineStr">
        <is>
          <t>P0053</t>
        </is>
      </c>
      <c r="G16731" t="inlineStr">
        <is>
          <t>Prod_0053</t>
        </is>
      </c>
      <c r="H16731" t="inlineStr">
        <is>
          <t>Food</t>
        </is>
      </c>
      <c r="I16731" t="n">
        <v>6</v>
      </c>
      <c r="J16731" t="n">
        <v>355.42</v>
      </c>
      <c r="K16731" t="n">
        <v>0.05</v>
      </c>
      <c r="L16731">
        <f>I16731*J16731*(1-K16731)</f>
        <v/>
      </c>
      <c r="M16731">
        <f>VLOOKUP(F16731,Products!A:D,4,FALSE)*I16731</f>
        <v/>
      </c>
      <c r="N16731">
        <f>L16731-M16731</f>
        <v/>
      </c>
    </row>
    <row r="16732">
      <c r="A16732" t="inlineStr">
        <is>
          <t>T1016730</t>
        </is>
      </c>
      <c r="B16732" t="inlineStr">
        <is>
          <t>2024-03-08</t>
        </is>
      </c>
      <c r="C16732" t="inlineStr">
        <is>
          <t>S014</t>
        </is>
      </c>
      <c r="D16732" t="inlineStr">
        <is>
          <t>Store_014</t>
        </is>
      </c>
      <c r="E16732" t="inlineStr">
        <is>
          <t>West</t>
        </is>
      </c>
      <c r="F16732" t="inlineStr">
        <is>
          <t>P0144</t>
        </is>
      </c>
      <c r="G16732" t="inlineStr">
        <is>
          <t>Prod_0144</t>
        </is>
      </c>
      <c r="H16732" t="inlineStr">
        <is>
          <t>Stationery</t>
        </is>
      </c>
      <c r="I16732" t="n">
        <v>2</v>
      </c>
      <c r="J16732" t="n">
        <v>242.46</v>
      </c>
      <c r="K16732" t="n">
        <v>0</v>
      </c>
      <c r="L16732">
        <f>I16732*J16732*(1-K16732)</f>
        <v/>
      </c>
      <c r="M16732">
        <f>VLOOKUP(F16732,Products!A:D,4,FALSE)*I16732</f>
        <v/>
      </c>
      <c r="N16732">
        <f>L16732-M16732</f>
        <v/>
      </c>
    </row>
    <row r="16733">
      <c r="A16733" t="inlineStr">
        <is>
          <t>T1016731</t>
        </is>
      </c>
      <c r="B16733" t="inlineStr">
        <is>
          <t>2024-07-15</t>
        </is>
      </c>
      <c r="C16733" t="inlineStr">
        <is>
          <t>S013</t>
        </is>
      </c>
      <c r="D16733" t="inlineStr">
        <is>
          <t>Store_013</t>
        </is>
      </c>
      <c r="E16733" t="inlineStr">
        <is>
          <t>North</t>
        </is>
      </c>
      <c r="F16733" t="inlineStr">
        <is>
          <t>P0099</t>
        </is>
      </c>
      <c r="G16733" t="inlineStr">
        <is>
          <t>Prod_0099</t>
        </is>
      </c>
      <c r="H16733" t="inlineStr">
        <is>
          <t>Beverages</t>
        </is>
      </c>
      <c r="I16733" t="n">
        <v>6</v>
      </c>
      <c r="J16733" t="n">
        <v>130.33</v>
      </c>
      <c r="K16733" t="n">
        <v>0.2</v>
      </c>
      <c r="L16733">
        <f>I16733*J16733*(1-K16733)</f>
        <v/>
      </c>
      <c r="M16733">
        <f>VLOOKUP(F16733,Products!A:D,4,FALSE)*I16733</f>
        <v/>
      </c>
      <c r="N16733">
        <f>L16733-M16733</f>
        <v/>
      </c>
    </row>
    <row r="16734">
      <c r="A16734" t="inlineStr">
        <is>
          <t>T1016732</t>
        </is>
      </c>
      <c r="B16734" t="inlineStr">
        <is>
          <t>2025-09-02</t>
        </is>
      </c>
      <c r="C16734" t="inlineStr">
        <is>
          <t>S028</t>
        </is>
      </c>
      <c r="D16734" t="inlineStr">
        <is>
          <t>Store_028</t>
        </is>
      </c>
      <c r="E16734" t="inlineStr">
        <is>
          <t>North</t>
        </is>
      </c>
      <c r="F16734" t="inlineStr">
        <is>
          <t>P0046</t>
        </is>
      </c>
      <c r="G16734" t="inlineStr">
        <is>
          <t>Prod_0046</t>
        </is>
      </c>
      <c r="H16734" t="inlineStr">
        <is>
          <t>Electronics</t>
        </is>
      </c>
      <c r="I16734" t="n">
        <v>5</v>
      </c>
      <c r="J16734" t="n">
        <v>62.3</v>
      </c>
      <c r="K16734" t="n">
        <v>0</v>
      </c>
      <c r="L16734">
        <f>I16734*J16734*(1-K16734)</f>
        <v/>
      </c>
      <c r="M16734">
        <f>VLOOKUP(F16734,Products!A:D,4,FALSE)*I16734</f>
        <v/>
      </c>
      <c r="N16734">
        <f>L16734-M16734</f>
        <v/>
      </c>
    </row>
    <row r="16735">
      <c r="A16735" t="inlineStr">
        <is>
          <t>T1016733</t>
        </is>
      </c>
      <c r="B16735" t="inlineStr">
        <is>
          <t>2023-08-19</t>
        </is>
      </c>
      <c r="C16735" t="inlineStr">
        <is>
          <t>S008</t>
        </is>
      </c>
      <c r="D16735" t="inlineStr">
        <is>
          <t>Store_008</t>
        </is>
      </c>
      <c r="E16735" t="inlineStr">
        <is>
          <t>East</t>
        </is>
      </c>
      <c r="F16735" t="inlineStr">
        <is>
          <t>P0034</t>
        </is>
      </c>
      <c r="G16735" t="inlineStr">
        <is>
          <t>Prod_0034</t>
        </is>
      </c>
      <c r="H16735" t="inlineStr">
        <is>
          <t>Toys</t>
        </is>
      </c>
      <c r="I16735" t="n">
        <v>1</v>
      </c>
      <c r="J16735" t="n">
        <v>525.17</v>
      </c>
      <c r="K16735" t="n">
        <v>0.15</v>
      </c>
      <c r="L16735">
        <f>I16735*J16735*(1-K16735)</f>
        <v/>
      </c>
      <c r="M16735">
        <f>VLOOKUP(F16735,Products!A:D,4,FALSE)*I16735</f>
        <v/>
      </c>
      <c r="N16735">
        <f>L16735-M16735</f>
        <v/>
      </c>
    </row>
    <row r="16736">
      <c r="A16736" t="inlineStr">
        <is>
          <t>T1016734</t>
        </is>
      </c>
      <c r="B16736" t="inlineStr">
        <is>
          <t>2025-08-10</t>
        </is>
      </c>
      <c r="C16736" t="inlineStr">
        <is>
          <t>S013</t>
        </is>
      </c>
      <c r="D16736" t="inlineStr">
        <is>
          <t>Store_013</t>
        </is>
      </c>
      <c r="E16736" t="inlineStr">
        <is>
          <t>North</t>
        </is>
      </c>
      <c r="F16736" t="inlineStr">
        <is>
          <t>P0051</t>
        </is>
      </c>
      <c r="G16736" t="inlineStr">
        <is>
          <t>Prod_0051</t>
        </is>
      </c>
      <c r="H16736" t="inlineStr">
        <is>
          <t>Clothing</t>
        </is>
      </c>
      <c r="I16736" t="n">
        <v>8</v>
      </c>
      <c r="J16736" t="n">
        <v>86.23</v>
      </c>
      <c r="K16736" t="n">
        <v>0.15</v>
      </c>
      <c r="L16736">
        <f>I16736*J16736*(1-K16736)</f>
        <v/>
      </c>
      <c r="M16736">
        <f>VLOOKUP(F16736,Products!A:D,4,FALSE)*I16736</f>
        <v/>
      </c>
      <c r="N16736">
        <f>L16736-M16736</f>
        <v/>
      </c>
    </row>
    <row r="16737">
      <c r="A16737" t="inlineStr">
        <is>
          <t>T1016735</t>
        </is>
      </c>
      <c r="B16737" t="inlineStr">
        <is>
          <t>2025-01-11</t>
        </is>
      </c>
      <c r="C16737" t="inlineStr">
        <is>
          <t>S046</t>
        </is>
      </c>
      <c r="D16737" t="inlineStr">
        <is>
          <t>Store_046</t>
        </is>
      </c>
      <c r="E16737" t="inlineStr">
        <is>
          <t>South</t>
        </is>
      </c>
      <c r="F16737" t="inlineStr">
        <is>
          <t>P0022</t>
        </is>
      </c>
      <c r="G16737" t="inlineStr">
        <is>
          <t>Prod_0022</t>
        </is>
      </c>
      <c r="H16737" t="inlineStr">
        <is>
          <t>Beverages</t>
        </is>
      </c>
      <c r="I16737" t="n">
        <v>5</v>
      </c>
      <c r="J16737" t="n">
        <v>272.26</v>
      </c>
      <c r="K16737" t="n">
        <v>0</v>
      </c>
      <c r="L16737">
        <f>I16737*J16737*(1-K16737)</f>
        <v/>
      </c>
      <c r="M16737">
        <f>VLOOKUP(F16737,Products!A:D,4,FALSE)*I16737</f>
        <v/>
      </c>
      <c r="N16737">
        <f>L16737-M16737</f>
        <v/>
      </c>
    </row>
    <row r="16738">
      <c r="A16738" t="inlineStr">
        <is>
          <t>T1016736</t>
        </is>
      </c>
      <c r="B16738" t="inlineStr">
        <is>
          <t>2025-04-03</t>
        </is>
      </c>
      <c r="C16738" t="inlineStr">
        <is>
          <t>S006</t>
        </is>
      </c>
      <c r="D16738" t="inlineStr">
        <is>
          <t>Store_006</t>
        </is>
      </c>
      <c r="E16738" t="inlineStr">
        <is>
          <t>East</t>
        </is>
      </c>
      <c r="F16738" t="inlineStr">
        <is>
          <t>P0141</t>
        </is>
      </c>
      <c r="G16738" t="inlineStr">
        <is>
          <t>Prod_0141</t>
        </is>
      </c>
      <c r="H16738" t="inlineStr">
        <is>
          <t>Food</t>
        </is>
      </c>
      <c r="I16738" t="n">
        <v>1</v>
      </c>
      <c r="J16738" t="n">
        <v>842.6799999999999</v>
      </c>
      <c r="K16738" t="n">
        <v>0</v>
      </c>
      <c r="L16738">
        <f>I16738*J16738*(1-K16738)</f>
        <v/>
      </c>
      <c r="M16738">
        <f>VLOOKUP(F16738,Products!A:D,4,FALSE)*I16738</f>
        <v/>
      </c>
      <c r="N16738">
        <f>L16738-M16738</f>
        <v/>
      </c>
    </row>
    <row r="16739">
      <c r="A16739" t="inlineStr">
        <is>
          <t>T1016737</t>
        </is>
      </c>
      <c r="B16739" t="inlineStr">
        <is>
          <t>2023-10-15</t>
        </is>
      </c>
      <c r="C16739" t="inlineStr">
        <is>
          <t>S035</t>
        </is>
      </c>
      <c r="D16739" t="inlineStr">
        <is>
          <t>Store_035</t>
        </is>
      </c>
      <c r="E16739" t="inlineStr">
        <is>
          <t>Central</t>
        </is>
      </c>
      <c r="F16739" t="inlineStr">
        <is>
          <t>P0035</t>
        </is>
      </c>
      <c r="G16739" t="inlineStr">
        <is>
          <t>Prod_0035</t>
        </is>
      </c>
      <c r="H16739" t="inlineStr">
        <is>
          <t>Beverages</t>
        </is>
      </c>
      <c r="I16739" t="n">
        <v>2</v>
      </c>
      <c r="J16739" t="n">
        <v>91.29000000000001</v>
      </c>
      <c r="K16739" t="n">
        <v>0.1</v>
      </c>
      <c r="L16739">
        <f>I16739*J16739*(1-K16739)</f>
        <v/>
      </c>
      <c r="M16739">
        <f>VLOOKUP(F16739,Products!A:D,4,FALSE)*I16739</f>
        <v/>
      </c>
      <c r="N16739">
        <f>L16739-M16739</f>
        <v/>
      </c>
    </row>
    <row r="16740">
      <c r="A16740" t="inlineStr">
        <is>
          <t>T1016738</t>
        </is>
      </c>
      <c r="B16740" t="inlineStr">
        <is>
          <t>2023-01-26</t>
        </is>
      </c>
      <c r="C16740" t="inlineStr">
        <is>
          <t>S004</t>
        </is>
      </c>
      <c r="D16740" t="inlineStr">
        <is>
          <t>Store_004</t>
        </is>
      </c>
      <c r="E16740" t="inlineStr">
        <is>
          <t>Central</t>
        </is>
      </c>
      <c r="F16740" t="inlineStr">
        <is>
          <t>P0172</t>
        </is>
      </c>
      <c r="G16740" t="inlineStr">
        <is>
          <t>Prod_0172</t>
        </is>
      </c>
      <c r="H16740" t="inlineStr">
        <is>
          <t>Beverages</t>
        </is>
      </c>
      <c r="I16740" t="n">
        <v>8</v>
      </c>
      <c r="J16740" t="n">
        <v>898.64</v>
      </c>
      <c r="K16740" t="n">
        <v>0.05</v>
      </c>
      <c r="L16740">
        <f>I16740*J16740*(1-K16740)</f>
        <v/>
      </c>
      <c r="M16740">
        <f>VLOOKUP(F16740,Products!A:D,4,FALSE)*I16740</f>
        <v/>
      </c>
      <c r="N16740">
        <f>L16740-M16740</f>
        <v/>
      </c>
    </row>
    <row r="16741">
      <c r="A16741" t="inlineStr">
        <is>
          <t>T1016739</t>
        </is>
      </c>
      <c r="B16741" t="inlineStr">
        <is>
          <t>2024-04-30</t>
        </is>
      </c>
      <c r="C16741" t="inlineStr">
        <is>
          <t>S032</t>
        </is>
      </c>
      <c r="D16741" t="inlineStr">
        <is>
          <t>Store_032</t>
        </is>
      </c>
      <c r="E16741" t="inlineStr">
        <is>
          <t>Central</t>
        </is>
      </c>
      <c r="F16741" t="inlineStr">
        <is>
          <t>P0073</t>
        </is>
      </c>
      <c r="G16741" t="inlineStr">
        <is>
          <t>Prod_0073</t>
        </is>
      </c>
      <c r="H16741" t="inlineStr">
        <is>
          <t>Food</t>
        </is>
      </c>
      <c r="I16741" t="n">
        <v>8</v>
      </c>
      <c r="J16741" t="n">
        <v>739.8</v>
      </c>
      <c r="K16741" t="n">
        <v>0.05</v>
      </c>
      <c r="L16741">
        <f>I16741*J16741*(1-K16741)</f>
        <v/>
      </c>
      <c r="M16741">
        <f>VLOOKUP(F16741,Products!A:D,4,FALSE)*I16741</f>
        <v/>
      </c>
      <c r="N16741">
        <f>L16741-M16741</f>
        <v/>
      </c>
    </row>
    <row r="16742">
      <c r="A16742" t="inlineStr">
        <is>
          <t>T1016740</t>
        </is>
      </c>
      <c r="B16742" t="inlineStr">
        <is>
          <t>2024-07-01</t>
        </is>
      </c>
      <c r="C16742" t="inlineStr">
        <is>
          <t>S041</t>
        </is>
      </c>
      <c r="D16742" t="inlineStr">
        <is>
          <t>Store_041</t>
        </is>
      </c>
      <c r="E16742" t="inlineStr">
        <is>
          <t>East</t>
        </is>
      </c>
      <c r="F16742" t="inlineStr">
        <is>
          <t>P0011</t>
        </is>
      </c>
      <c r="G16742" t="inlineStr">
        <is>
          <t>Prod_0011</t>
        </is>
      </c>
      <c r="H16742" t="inlineStr">
        <is>
          <t>Household</t>
        </is>
      </c>
      <c r="I16742" t="n">
        <v>8</v>
      </c>
      <c r="J16742" t="n">
        <v>350.71</v>
      </c>
      <c r="K16742" t="n">
        <v>0.05</v>
      </c>
      <c r="L16742">
        <f>I16742*J16742*(1-K16742)</f>
        <v/>
      </c>
      <c r="M16742">
        <f>VLOOKUP(F16742,Products!A:D,4,FALSE)*I16742</f>
        <v/>
      </c>
      <c r="N16742">
        <f>L16742-M16742</f>
        <v/>
      </c>
    </row>
    <row r="16743">
      <c r="A16743" t="inlineStr">
        <is>
          <t>T1016741</t>
        </is>
      </c>
      <c r="B16743" t="inlineStr">
        <is>
          <t>2025-08-20</t>
        </is>
      </c>
      <c r="C16743" t="inlineStr">
        <is>
          <t>S048</t>
        </is>
      </c>
      <c r="D16743" t="inlineStr">
        <is>
          <t>Store_048</t>
        </is>
      </c>
      <c r="E16743" t="inlineStr">
        <is>
          <t>South</t>
        </is>
      </c>
      <c r="F16743" t="inlineStr">
        <is>
          <t>P0007</t>
        </is>
      </c>
      <c r="G16743" t="inlineStr">
        <is>
          <t>Prod_0007</t>
        </is>
      </c>
      <c r="H16743" t="inlineStr">
        <is>
          <t>Food</t>
        </is>
      </c>
      <c r="I16743" t="n">
        <v>7</v>
      </c>
      <c r="J16743" t="n">
        <v>101.43</v>
      </c>
      <c r="K16743" t="n">
        <v>0</v>
      </c>
      <c r="L16743">
        <f>I16743*J16743*(1-K16743)</f>
        <v/>
      </c>
      <c r="M16743">
        <f>VLOOKUP(F16743,Products!A:D,4,FALSE)*I16743</f>
        <v/>
      </c>
      <c r="N16743">
        <f>L16743-M16743</f>
        <v/>
      </c>
    </row>
    <row r="16744">
      <c r="A16744" t="inlineStr">
        <is>
          <t>T1016742</t>
        </is>
      </c>
      <c r="B16744" t="inlineStr">
        <is>
          <t>2024-09-09</t>
        </is>
      </c>
      <c r="C16744" t="inlineStr">
        <is>
          <t>S042</t>
        </is>
      </c>
      <c r="D16744" t="inlineStr">
        <is>
          <t>Store_042</t>
        </is>
      </c>
      <c r="E16744" t="inlineStr">
        <is>
          <t>Central</t>
        </is>
      </c>
      <c r="F16744" t="inlineStr">
        <is>
          <t>P0129</t>
        </is>
      </c>
      <c r="G16744" t="inlineStr">
        <is>
          <t>Prod_0129</t>
        </is>
      </c>
      <c r="H16744" t="inlineStr">
        <is>
          <t>Stationery</t>
        </is>
      </c>
      <c r="I16744" t="n">
        <v>4</v>
      </c>
      <c r="J16744" t="n">
        <v>660.9400000000001</v>
      </c>
      <c r="K16744" t="n">
        <v>0</v>
      </c>
      <c r="L16744">
        <f>I16744*J16744*(1-K16744)</f>
        <v/>
      </c>
      <c r="M16744">
        <f>VLOOKUP(F16744,Products!A:D,4,FALSE)*I16744</f>
        <v/>
      </c>
      <c r="N16744">
        <f>L16744-M16744</f>
        <v/>
      </c>
    </row>
    <row r="16745">
      <c r="A16745" t="inlineStr">
        <is>
          <t>T1016743</t>
        </is>
      </c>
      <c r="B16745" t="inlineStr">
        <is>
          <t>2023-11-27</t>
        </is>
      </c>
      <c r="C16745" t="inlineStr">
        <is>
          <t>S003</t>
        </is>
      </c>
      <c r="D16745" t="inlineStr">
        <is>
          <t>Store_003</t>
        </is>
      </c>
      <c r="E16745" t="inlineStr">
        <is>
          <t>North</t>
        </is>
      </c>
      <c r="F16745" t="inlineStr">
        <is>
          <t>P0165</t>
        </is>
      </c>
      <c r="G16745" t="inlineStr">
        <is>
          <t>Prod_0165</t>
        </is>
      </c>
      <c r="H16745" t="inlineStr">
        <is>
          <t>Clothing</t>
        </is>
      </c>
      <c r="I16745" t="n">
        <v>8</v>
      </c>
      <c r="J16745" t="n">
        <v>647.71</v>
      </c>
      <c r="K16745" t="n">
        <v>0.05</v>
      </c>
      <c r="L16745">
        <f>I16745*J16745*(1-K16745)</f>
        <v/>
      </c>
      <c r="M16745">
        <f>VLOOKUP(F16745,Products!A:D,4,FALSE)*I16745</f>
        <v/>
      </c>
      <c r="N16745">
        <f>L16745-M16745</f>
        <v/>
      </c>
    </row>
    <row r="16746">
      <c r="A16746" t="inlineStr">
        <is>
          <t>T1016744</t>
        </is>
      </c>
      <c r="B16746" t="inlineStr">
        <is>
          <t>2025-04-16</t>
        </is>
      </c>
      <c r="C16746" t="inlineStr">
        <is>
          <t>S031</t>
        </is>
      </c>
      <c r="D16746" t="inlineStr">
        <is>
          <t>Store_031</t>
        </is>
      </c>
      <c r="E16746" t="inlineStr">
        <is>
          <t>Central</t>
        </is>
      </c>
      <c r="F16746" t="inlineStr">
        <is>
          <t>P0030</t>
        </is>
      </c>
      <c r="G16746" t="inlineStr">
        <is>
          <t>Prod_0030</t>
        </is>
      </c>
      <c r="H16746" t="inlineStr">
        <is>
          <t>Household</t>
        </is>
      </c>
      <c r="I16746" t="n">
        <v>9</v>
      </c>
      <c r="J16746" t="n">
        <v>835.25</v>
      </c>
      <c r="K16746" t="n">
        <v>0</v>
      </c>
      <c r="L16746">
        <f>I16746*J16746*(1-K16746)</f>
        <v/>
      </c>
      <c r="M16746">
        <f>VLOOKUP(F16746,Products!A:D,4,FALSE)*I16746</f>
        <v/>
      </c>
      <c r="N16746">
        <f>L16746-M16746</f>
        <v/>
      </c>
    </row>
    <row r="16747">
      <c r="A16747" t="inlineStr">
        <is>
          <t>T1016745</t>
        </is>
      </c>
      <c r="B16747" t="inlineStr">
        <is>
          <t>2024-06-01</t>
        </is>
      </c>
      <c r="C16747" t="inlineStr">
        <is>
          <t>S046</t>
        </is>
      </c>
      <c r="D16747" t="inlineStr">
        <is>
          <t>Store_046</t>
        </is>
      </c>
      <c r="E16747" t="inlineStr">
        <is>
          <t>South</t>
        </is>
      </c>
      <c r="F16747" t="inlineStr">
        <is>
          <t>P0141</t>
        </is>
      </c>
      <c r="G16747" t="inlineStr">
        <is>
          <t>Prod_0141</t>
        </is>
      </c>
      <c r="H16747" t="inlineStr">
        <is>
          <t>Food</t>
        </is>
      </c>
      <c r="I16747" t="n">
        <v>1</v>
      </c>
      <c r="J16747" t="n">
        <v>993.89</v>
      </c>
      <c r="K16747" t="n">
        <v>0.05</v>
      </c>
      <c r="L16747">
        <f>I16747*J16747*(1-K16747)</f>
        <v/>
      </c>
      <c r="M16747">
        <f>VLOOKUP(F16747,Products!A:D,4,FALSE)*I16747</f>
        <v/>
      </c>
      <c r="N16747">
        <f>L16747-M16747</f>
        <v/>
      </c>
    </row>
    <row r="16748">
      <c r="A16748" t="inlineStr">
        <is>
          <t>T1016746</t>
        </is>
      </c>
      <c r="B16748" t="inlineStr">
        <is>
          <t>2023-09-19</t>
        </is>
      </c>
      <c r="C16748" t="inlineStr">
        <is>
          <t>S044</t>
        </is>
      </c>
      <c r="D16748" t="inlineStr">
        <is>
          <t>Store_044</t>
        </is>
      </c>
      <c r="E16748" t="inlineStr">
        <is>
          <t>North</t>
        </is>
      </c>
      <c r="F16748" t="inlineStr">
        <is>
          <t>P0096</t>
        </is>
      </c>
      <c r="G16748" t="inlineStr">
        <is>
          <t>Prod_0096</t>
        </is>
      </c>
      <c r="H16748" t="inlineStr">
        <is>
          <t>Beverages</t>
        </is>
      </c>
      <c r="I16748" t="n">
        <v>6</v>
      </c>
      <c r="J16748" t="n">
        <v>539.4</v>
      </c>
      <c r="K16748" t="n">
        <v>0</v>
      </c>
      <c r="L16748">
        <f>I16748*J16748*(1-K16748)</f>
        <v/>
      </c>
      <c r="M16748">
        <f>VLOOKUP(F16748,Products!A:D,4,FALSE)*I16748</f>
        <v/>
      </c>
      <c r="N16748">
        <f>L16748-M16748</f>
        <v/>
      </c>
    </row>
    <row r="16749">
      <c r="A16749" t="inlineStr">
        <is>
          <t>T1016747</t>
        </is>
      </c>
      <c r="B16749" t="inlineStr">
        <is>
          <t>2025-03-19</t>
        </is>
      </c>
      <c r="C16749" t="inlineStr">
        <is>
          <t>S007</t>
        </is>
      </c>
      <c r="D16749" t="inlineStr">
        <is>
          <t>Store_007</t>
        </is>
      </c>
      <c r="E16749" t="inlineStr">
        <is>
          <t>East</t>
        </is>
      </c>
      <c r="F16749" t="inlineStr">
        <is>
          <t>P0149</t>
        </is>
      </c>
      <c r="G16749" t="inlineStr">
        <is>
          <t>Prod_0149</t>
        </is>
      </c>
      <c r="H16749" t="inlineStr">
        <is>
          <t>Toys</t>
        </is>
      </c>
      <c r="I16749" t="n">
        <v>3</v>
      </c>
      <c r="J16749" t="n">
        <v>69.61</v>
      </c>
      <c r="K16749" t="n">
        <v>0.15</v>
      </c>
      <c r="L16749">
        <f>I16749*J16749*(1-K16749)</f>
        <v/>
      </c>
      <c r="M16749">
        <f>VLOOKUP(F16749,Products!A:D,4,FALSE)*I16749</f>
        <v/>
      </c>
      <c r="N16749">
        <f>L16749-M16749</f>
        <v/>
      </c>
    </row>
    <row r="16750">
      <c r="A16750" t="inlineStr">
        <is>
          <t>T1016748</t>
        </is>
      </c>
      <c r="B16750" t="inlineStr">
        <is>
          <t>2025-02-22</t>
        </is>
      </c>
      <c r="C16750" t="inlineStr">
        <is>
          <t>S027</t>
        </is>
      </c>
      <c r="D16750" t="inlineStr">
        <is>
          <t>Store_027</t>
        </is>
      </c>
      <c r="E16750" t="inlineStr">
        <is>
          <t>South</t>
        </is>
      </c>
      <c r="F16750" t="inlineStr">
        <is>
          <t>P0031</t>
        </is>
      </c>
      <c r="G16750" t="inlineStr">
        <is>
          <t>Prod_0031</t>
        </is>
      </c>
      <c r="H16750" t="inlineStr">
        <is>
          <t>Food</t>
        </is>
      </c>
      <c r="I16750" t="n">
        <v>5</v>
      </c>
      <c r="J16750" t="n">
        <v>204.26</v>
      </c>
      <c r="K16750" t="n">
        <v>0</v>
      </c>
      <c r="L16750">
        <f>I16750*J16750*(1-K16750)</f>
        <v/>
      </c>
      <c r="M16750">
        <f>VLOOKUP(F16750,Products!A:D,4,FALSE)*I16750</f>
        <v/>
      </c>
      <c r="N16750">
        <f>L16750-M16750</f>
        <v/>
      </c>
    </row>
    <row r="16751">
      <c r="A16751" t="inlineStr">
        <is>
          <t>T1016749</t>
        </is>
      </c>
      <c r="B16751" t="inlineStr">
        <is>
          <t>2025-04-03</t>
        </is>
      </c>
      <c r="C16751" t="inlineStr">
        <is>
          <t>S025</t>
        </is>
      </c>
      <c r="D16751" t="inlineStr">
        <is>
          <t>Store_025</t>
        </is>
      </c>
      <c r="E16751" t="inlineStr">
        <is>
          <t>Central</t>
        </is>
      </c>
      <c r="F16751" t="inlineStr">
        <is>
          <t>P0136</t>
        </is>
      </c>
      <c r="G16751" t="inlineStr">
        <is>
          <t>Prod_0136</t>
        </is>
      </c>
      <c r="H16751" t="inlineStr">
        <is>
          <t>Beverages</t>
        </is>
      </c>
      <c r="I16751" t="n">
        <v>4</v>
      </c>
      <c r="J16751" t="n">
        <v>195.16</v>
      </c>
      <c r="K16751" t="n">
        <v>0</v>
      </c>
      <c r="L16751">
        <f>I16751*J16751*(1-K16751)</f>
        <v/>
      </c>
      <c r="M16751">
        <f>VLOOKUP(F16751,Products!A:D,4,FALSE)*I16751</f>
        <v/>
      </c>
      <c r="N16751">
        <f>L16751-M16751</f>
        <v/>
      </c>
    </row>
    <row r="16752">
      <c r="A16752" t="inlineStr">
        <is>
          <t>T1016750</t>
        </is>
      </c>
      <c r="B16752" t="inlineStr">
        <is>
          <t>2023-07-16</t>
        </is>
      </c>
      <c r="C16752" t="inlineStr">
        <is>
          <t>S019</t>
        </is>
      </c>
      <c r="D16752" t="inlineStr">
        <is>
          <t>Store_019</t>
        </is>
      </c>
      <c r="E16752" t="inlineStr">
        <is>
          <t>East</t>
        </is>
      </c>
      <c r="F16752" t="inlineStr">
        <is>
          <t>P0067</t>
        </is>
      </c>
      <c r="G16752" t="inlineStr">
        <is>
          <t>Prod_0067</t>
        </is>
      </c>
      <c r="H16752" t="inlineStr">
        <is>
          <t>Toys</t>
        </is>
      </c>
      <c r="I16752" t="n">
        <v>7</v>
      </c>
      <c r="J16752" t="n">
        <v>197.95</v>
      </c>
      <c r="K16752" t="n">
        <v>0.1</v>
      </c>
      <c r="L16752">
        <f>I16752*J16752*(1-K16752)</f>
        <v/>
      </c>
      <c r="M16752">
        <f>VLOOKUP(F16752,Products!A:D,4,FALSE)*I16752</f>
        <v/>
      </c>
      <c r="N16752">
        <f>L16752-M16752</f>
        <v/>
      </c>
    </row>
    <row r="16753">
      <c r="A16753" t="inlineStr">
        <is>
          <t>T1016751</t>
        </is>
      </c>
      <c r="B16753" t="inlineStr">
        <is>
          <t>2023-10-11</t>
        </is>
      </c>
      <c r="C16753" t="inlineStr">
        <is>
          <t>S036</t>
        </is>
      </c>
      <c r="D16753" t="inlineStr">
        <is>
          <t>Store_036</t>
        </is>
      </c>
      <c r="E16753" t="inlineStr">
        <is>
          <t>Central</t>
        </is>
      </c>
      <c r="F16753" t="inlineStr">
        <is>
          <t>P0118</t>
        </is>
      </c>
      <c r="G16753" t="inlineStr">
        <is>
          <t>Prod_0118</t>
        </is>
      </c>
      <c r="H16753" t="inlineStr">
        <is>
          <t>Toys</t>
        </is>
      </c>
      <c r="I16753" t="n">
        <v>7</v>
      </c>
      <c r="J16753" t="n">
        <v>915.71</v>
      </c>
      <c r="K16753" t="n">
        <v>0.15</v>
      </c>
      <c r="L16753">
        <f>I16753*J16753*(1-K16753)</f>
        <v/>
      </c>
      <c r="M16753">
        <f>VLOOKUP(F16753,Products!A:D,4,FALSE)*I16753</f>
        <v/>
      </c>
      <c r="N16753">
        <f>L16753-M16753</f>
        <v/>
      </c>
    </row>
    <row r="16754">
      <c r="A16754" t="inlineStr">
        <is>
          <t>T1016752</t>
        </is>
      </c>
      <c r="B16754" t="inlineStr">
        <is>
          <t>2025-01-27</t>
        </is>
      </c>
      <c r="C16754" t="inlineStr">
        <is>
          <t>S007</t>
        </is>
      </c>
      <c r="D16754" t="inlineStr">
        <is>
          <t>Store_007</t>
        </is>
      </c>
      <c r="E16754" t="inlineStr">
        <is>
          <t>East</t>
        </is>
      </c>
      <c r="F16754" t="inlineStr">
        <is>
          <t>P0076</t>
        </is>
      </c>
      <c r="G16754" t="inlineStr">
        <is>
          <t>Prod_0076</t>
        </is>
      </c>
      <c r="H16754" t="inlineStr">
        <is>
          <t>Clothing</t>
        </is>
      </c>
      <c r="I16754" t="n">
        <v>2</v>
      </c>
      <c r="J16754" t="n">
        <v>324.88</v>
      </c>
      <c r="K16754" t="n">
        <v>0.15</v>
      </c>
      <c r="L16754">
        <f>I16754*J16754*(1-K16754)</f>
        <v/>
      </c>
      <c r="M16754">
        <f>VLOOKUP(F16754,Products!A:D,4,FALSE)*I16754</f>
        <v/>
      </c>
      <c r="N16754">
        <f>L16754-M16754</f>
        <v/>
      </c>
    </row>
    <row r="16755">
      <c r="A16755" t="inlineStr">
        <is>
          <t>T1016753</t>
        </is>
      </c>
      <c r="B16755" t="inlineStr">
        <is>
          <t>2023-09-30</t>
        </is>
      </c>
      <c r="C16755" t="inlineStr">
        <is>
          <t>S006</t>
        </is>
      </c>
      <c r="D16755" t="inlineStr">
        <is>
          <t>Store_006</t>
        </is>
      </c>
      <c r="E16755" t="inlineStr">
        <is>
          <t>East</t>
        </is>
      </c>
      <c r="F16755" t="inlineStr">
        <is>
          <t>P0076</t>
        </is>
      </c>
      <c r="G16755" t="inlineStr">
        <is>
          <t>Prod_0076</t>
        </is>
      </c>
      <c r="H16755" t="inlineStr">
        <is>
          <t>Clothing</t>
        </is>
      </c>
      <c r="I16755" t="n">
        <v>8</v>
      </c>
      <c r="J16755" t="n">
        <v>300.33</v>
      </c>
      <c r="K16755" t="n">
        <v>0</v>
      </c>
      <c r="L16755">
        <f>I16755*J16755*(1-K16755)</f>
        <v/>
      </c>
      <c r="M16755">
        <f>VLOOKUP(F16755,Products!A:D,4,FALSE)*I16755</f>
        <v/>
      </c>
      <c r="N16755">
        <f>L16755-M16755</f>
        <v/>
      </c>
    </row>
    <row r="16756">
      <c r="A16756" t="inlineStr">
        <is>
          <t>T1016754</t>
        </is>
      </c>
      <c r="B16756" t="inlineStr">
        <is>
          <t>2024-08-25</t>
        </is>
      </c>
      <c r="C16756" t="inlineStr">
        <is>
          <t>S036</t>
        </is>
      </c>
      <c r="D16756" t="inlineStr">
        <is>
          <t>Store_036</t>
        </is>
      </c>
      <c r="E16756" t="inlineStr">
        <is>
          <t>Central</t>
        </is>
      </c>
      <c r="F16756" t="inlineStr">
        <is>
          <t>P0037</t>
        </is>
      </c>
      <c r="G16756" t="inlineStr">
        <is>
          <t>Prod_0037</t>
        </is>
      </c>
      <c r="H16756" t="inlineStr">
        <is>
          <t>Stationery</t>
        </is>
      </c>
      <c r="I16756" t="n">
        <v>8</v>
      </c>
      <c r="J16756" t="n">
        <v>500.76</v>
      </c>
      <c r="K16756" t="n">
        <v>0.1</v>
      </c>
      <c r="L16756">
        <f>I16756*J16756*(1-K16756)</f>
        <v/>
      </c>
      <c r="M16756">
        <f>VLOOKUP(F16756,Products!A:D,4,FALSE)*I16756</f>
        <v/>
      </c>
      <c r="N16756">
        <f>L16756-M16756</f>
        <v/>
      </c>
    </row>
    <row r="16757">
      <c r="A16757" t="inlineStr">
        <is>
          <t>T1016755</t>
        </is>
      </c>
      <c r="B16757" t="inlineStr">
        <is>
          <t>2024-09-20</t>
        </is>
      </c>
      <c r="C16757" t="inlineStr">
        <is>
          <t>S038</t>
        </is>
      </c>
      <c r="D16757" t="inlineStr">
        <is>
          <t>Store_038</t>
        </is>
      </c>
      <c r="E16757" t="inlineStr">
        <is>
          <t>East</t>
        </is>
      </c>
      <c r="F16757" t="inlineStr">
        <is>
          <t>P0100</t>
        </is>
      </c>
      <c r="G16757" t="inlineStr">
        <is>
          <t>Prod_0100</t>
        </is>
      </c>
      <c r="H16757" t="inlineStr">
        <is>
          <t>Household</t>
        </is>
      </c>
      <c r="I16757" t="n">
        <v>3</v>
      </c>
      <c r="J16757" t="n">
        <v>379.94</v>
      </c>
      <c r="K16757" t="n">
        <v>0.05</v>
      </c>
      <c r="L16757">
        <f>I16757*J16757*(1-K16757)</f>
        <v/>
      </c>
      <c r="M16757">
        <f>VLOOKUP(F16757,Products!A:D,4,FALSE)*I16757</f>
        <v/>
      </c>
      <c r="N16757">
        <f>L16757-M16757</f>
        <v/>
      </c>
    </row>
    <row r="16758">
      <c r="A16758" t="inlineStr">
        <is>
          <t>T1016756</t>
        </is>
      </c>
      <c r="B16758" t="inlineStr">
        <is>
          <t>2025-05-21</t>
        </is>
      </c>
      <c r="C16758" t="inlineStr">
        <is>
          <t>S020</t>
        </is>
      </c>
      <c r="D16758" t="inlineStr">
        <is>
          <t>Store_020</t>
        </is>
      </c>
      <c r="E16758" t="inlineStr">
        <is>
          <t>West</t>
        </is>
      </c>
      <c r="F16758" t="inlineStr">
        <is>
          <t>P0072</t>
        </is>
      </c>
      <c r="G16758" t="inlineStr">
        <is>
          <t>Prod_0072</t>
        </is>
      </c>
      <c r="H16758" t="inlineStr">
        <is>
          <t>Food</t>
        </is>
      </c>
      <c r="I16758" t="n">
        <v>3</v>
      </c>
      <c r="J16758" t="n">
        <v>774.53</v>
      </c>
      <c r="K16758" t="n">
        <v>0.15</v>
      </c>
      <c r="L16758">
        <f>I16758*J16758*(1-K16758)</f>
        <v/>
      </c>
      <c r="M16758">
        <f>VLOOKUP(F16758,Products!A:D,4,FALSE)*I16758</f>
        <v/>
      </c>
      <c r="N16758">
        <f>L16758-M16758</f>
        <v/>
      </c>
    </row>
    <row r="16759">
      <c r="A16759" t="inlineStr">
        <is>
          <t>T1016757</t>
        </is>
      </c>
      <c r="B16759" t="inlineStr">
        <is>
          <t>2025-05-04</t>
        </is>
      </c>
      <c r="C16759" t="inlineStr">
        <is>
          <t>S046</t>
        </is>
      </c>
      <c r="D16759" t="inlineStr">
        <is>
          <t>Store_046</t>
        </is>
      </c>
      <c r="E16759" t="inlineStr">
        <is>
          <t>South</t>
        </is>
      </c>
      <c r="F16759" t="inlineStr">
        <is>
          <t>P0090</t>
        </is>
      </c>
      <c r="G16759" t="inlineStr">
        <is>
          <t>Prod_0090</t>
        </is>
      </c>
      <c r="H16759" t="inlineStr">
        <is>
          <t>Toys</t>
        </is>
      </c>
      <c r="I16759" t="n">
        <v>3</v>
      </c>
      <c r="J16759" t="n">
        <v>504.65</v>
      </c>
      <c r="K16759" t="n">
        <v>0.05</v>
      </c>
      <c r="L16759">
        <f>I16759*J16759*(1-K16759)</f>
        <v/>
      </c>
      <c r="M16759">
        <f>VLOOKUP(F16759,Products!A:D,4,FALSE)*I16759</f>
        <v/>
      </c>
      <c r="N16759">
        <f>L16759-M16759</f>
        <v/>
      </c>
    </row>
    <row r="16760">
      <c r="A16760" t="inlineStr">
        <is>
          <t>T1016758</t>
        </is>
      </c>
      <c r="B16760" t="inlineStr">
        <is>
          <t>2023-02-12</t>
        </is>
      </c>
      <c r="C16760" t="inlineStr">
        <is>
          <t>S039</t>
        </is>
      </c>
      <c r="D16760" t="inlineStr">
        <is>
          <t>Store_039</t>
        </is>
      </c>
      <c r="E16760" t="inlineStr">
        <is>
          <t>North</t>
        </is>
      </c>
      <c r="F16760" t="inlineStr">
        <is>
          <t>P0072</t>
        </is>
      </c>
      <c r="G16760" t="inlineStr">
        <is>
          <t>Prod_0072</t>
        </is>
      </c>
      <c r="H16760" t="inlineStr">
        <is>
          <t>Food</t>
        </is>
      </c>
      <c r="I16760" t="n">
        <v>8</v>
      </c>
      <c r="J16760" t="n">
        <v>648.02</v>
      </c>
      <c r="K16760" t="n">
        <v>0</v>
      </c>
      <c r="L16760">
        <f>I16760*J16760*(1-K16760)</f>
        <v/>
      </c>
      <c r="M16760">
        <f>VLOOKUP(F16760,Products!A:D,4,FALSE)*I16760</f>
        <v/>
      </c>
      <c r="N16760">
        <f>L16760-M16760</f>
        <v/>
      </c>
    </row>
    <row r="16761">
      <c r="A16761" t="inlineStr">
        <is>
          <t>T1016759</t>
        </is>
      </c>
      <c r="B16761" t="inlineStr">
        <is>
          <t>2023-02-24</t>
        </is>
      </c>
      <c r="C16761" t="inlineStr">
        <is>
          <t>S004</t>
        </is>
      </c>
      <c r="D16761" t="inlineStr">
        <is>
          <t>Store_004</t>
        </is>
      </c>
      <c r="E16761" t="inlineStr">
        <is>
          <t>Central</t>
        </is>
      </c>
      <c r="F16761" t="inlineStr">
        <is>
          <t>P0049</t>
        </is>
      </c>
      <c r="G16761" t="inlineStr">
        <is>
          <t>Prod_0049</t>
        </is>
      </c>
      <c r="H16761" t="inlineStr">
        <is>
          <t>Beverages</t>
        </is>
      </c>
      <c r="I16761" t="n">
        <v>8</v>
      </c>
      <c r="J16761" t="n">
        <v>268.4</v>
      </c>
      <c r="K16761" t="n">
        <v>0</v>
      </c>
      <c r="L16761">
        <f>I16761*J16761*(1-K16761)</f>
        <v/>
      </c>
      <c r="M16761">
        <f>VLOOKUP(F16761,Products!A:D,4,FALSE)*I16761</f>
        <v/>
      </c>
      <c r="N16761">
        <f>L16761-M16761</f>
        <v/>
      </c>
    </row>
    <row r="16762">
      <c r="A16762" t="inlineStr">
        <is>
          <t>T1016760</t>
        </is>
      </c>
      <c r="B16762" t="inlineStr">
        <is>
          <t>2024-01-29</t>
        </is>
      </c>
      <c r="C16762" t="inlineStr">
        <is>
          <t>S047</t>
        </is>
      </c>
      <c r="D16762" t="inlineStr">
        <is>
          <t>Store_047</t>
        </is>
      </c>
      <c r="E16762" t="inlineStr">
        <is>
          <t>North</t>
        </is>
      </c>
      <c r="F16762" t="inlineStr">
        <is>
          <t>P0198</t>
        </is>
      </c>
      <c r="G16762" t="inlineStr">
        <is>
          <t>Prod_0198</t>
        </is>
      </c>
      <c r="H16762" t="inlineStr">
        <is>
          <t>Beverages</t>
        </is>
      </c>
      <c r="I16762" t="n">
        <v>3</v>
      </c>
      <c r="J16762" t="n">
        <v>1014.66</v>
      </c>
      <c r="K16762" t="n">
        <v>0</v>
      </c>
      <c r="L16762">
        <f>I16762*J16762*(1-K16762)</f>
        <v/>
      </c>
      <c r="M16762">
        <f>VLOOKUP(F16762,Products!A:D,4,FALSE)*I16762</f>
        <v/>
      </c>
      <c r="N16762">
        <f>L16762-M16762</f>
        <v/>
      </c>
    </row>
    <row r="16763">
      <c r="A16763" t="inlineStr">
        <is>
          <t>T1016761</t>
        </is>
      </c>
      <c r="B16763" t="inlineStr">
        <is>
          <t>2024-07-14</t>
        </is>
      </c>
      <c r="C16763" t="inlineStr">
        <is>
          <t>S043</t>
        </is>
      </c>
      <c r="D16763" t="inlineStr">
        <is>
          <t>Store_043</t>
        </is>
      </c>
      <c r="E16763" t="inlineStr">
        <is>
          <t>East</t>
        </is>
      </c>
      <c r="F16763" t="inlineStr">
        <is>
          <t>P0200</t>
        </is>
      </c>
      <c r="G16763" t="inlineStr">
        <is>
          <t>Prod_0200</t>
        </is>
      </c>
      <c r="H16763" t="inlineStr">
        <is>
          <t>Electronics</t>
        </is>
      </c>
      <c r="I16763" t="n">
        <v>5</v>
      </c>
      <c r="J16763" t="n">
        <v>417.12</v>
      </c>
      <c r="K16763" t="n">
        <v>0</v>
      </c>
      <c r="L16763">
        <f>I16763*J16763*(1-K16763)</f>
        <v/>
      </c>
      <c r="M16763">
        <f>VLOOKUP(F16763,Products!A:D,4,FALSE)*I16763</f>
        <v/>
      </c>
      <c r="N16763">
        <f>L16763-M16763</f>
        <v/>
      </c>
    </row>
    <row r="16764">
      <c r="A16764" t="inlineStr">
        <is>
          <t>T1016762</t>
        </is>
      </c>
      <c r="B16764" t="inlineStr">
        <is>
          <t>2024-06-10</t>
        </is>
      </c>
      <c r="C16764" t="inlineStr">
        <is>
          <t>S030</t>
        </is>
      </c>
      <c r="D16764" t="inlineStr">
        <is>
          <t>Store_030</t>
        </is>
      </c>
      <c r="E16764" t="inlineStr">
        <is>
          <t>North</t>
        </is>
      </c>
      <c r="F16764" t="inlineStr">
        <is>
          <t>P0065</t>
        </is>
      </c>
      <c r="G16764" t="inlineStr">
        <is>
          <t>Prod_0065</t>
        </is>
      </c>
      <c r="H16764" t="inlineStr">
        <is>
          <t>Beverages</t>
        </is>
      </c>
      <c r="I16764" t="n">
        <v>6</v>
      </c>
      <c r="J16764" t="n">
        <v>179.8</v>
      </c>
      <c r="K16764" t="n">
        <v>0.1</v>
      </c>
      <c r="L16764">
        <f>I16764*J16764*(1-K16764)</f>
        <v/>
      </c>
      <c r="M16764">
        <f>VLOOKUP(F16764,Products!A:D,4,FALSE)*I16764</f>
        <v/>
      </c>
      <c r="N16764">
        <f>L16764-M16764</f>
        <v/>
      </c>
    </row>
    <row r="16765">
      <c r="A16765" t="inlineStr">
        <is>
          <t>T1016763</t>
        </is>
      </c>
      <c r="B16765" t="inlineStr">
        <is>
          <t>2024-03-07</t>
        </is>
      </c>
      <c r="C16765" t="inlineStr">
        <is>
          <t>S045</t>
        </is>
      </c>
      <c r="D16765" t="inlineStr">
        <is>
          <t>Store_045</t>
        </is>
      </c>
      <c r="E16765" t="inlineStr">
        <is>
          <t>East</t>
        </is>
      </c>
      <c r="F16765" t="inlineStr">
        <is>
          <t>P0002</t>
        </is>
      </c>
      <c r="G16765" t="inlineStr">
        <is>
          <t>Prod_0002</t>
        </is>
      </c>
      <c r="H16765" t="inlineStr">
        <is>
          <t>Food</t>
        </is>
      </c>
      <c r="I16765" t="n">
        <v>5</v>
      </c>
      <c r="J16765" t="n">
        <v>208.68</v>
      </c>
      <c r="K16765" t="n">
        <v>0</v>
      </c>
      <c r="L16765">
        <f>I16765*J16765*(1-K16765)</f>
        <v/>
      </c>
      <c r="M16765">
        <f>VLOOKUP(F16765,Products!A:D,4,FALSE)*I16765</f>
        <v/>
      </c>
      <c r="N16765">
        <f>L16765-M16765</f>
        <v/>
      </c>
    </row>
    <row r="16766">
      <c r="A16766" t="inlineStr">
        <is>
          <t>T1016764</t>
        </is>
      </c>
      <c r="B16766" t="inlineStr">
        <is>
          <t>2023-11-22</t>
        </is>
      </c>
      <c r="C16766" t="inlineStr">
        <is>
          <t>S029</t>
        </is>
      </c>
      <c r="D16766" t="inlineStr">
        <is>
          <t>Store_029</t>
        </is>
      </c>
      <c r="E16766" t="inlineStr">
        <is>
          <t>South</t>
        </is>
      </c>
      <c r="F16766" t="inlineStr">
        <is>
          <t>P0152</t>
        </is>
      </c>
      <c r="G16766" t="inlineStr">
        <is>
          <t>Prod_0152</t>
        </is>
      </c>
      <c r="H16766" t="inlineStr">
        <is>
          <t>Household</t>
        </is>
      </c>
      <c r="I16766" t="n">
        <v>5</v>
      </c>
      <c r="J16766" t="n">
        <v>585.1900000000001</v>
      </c>
      <c r="K16766" t="n">
        <v>0.1</v>
      </c>
      <c r="L16766">
        <f>I16766*J16766*(1-K16766)</f>
        <v/>
      </c>
      <c r="M16766">
        <f>VLOOKUP(F16766,Products!A:D,4,FALSE)*I16766</f>
        <v/>
      </c>
      <c r="N16766">
        <f>L16766-M16766</f>
        <v/>
      </c>
    </row>
    <row r="16767">
      <c r="A16767" t="inlineStr">
        <is>
          <t>T1016765</t>
        </is>
      </c>
      <c r="B16767" t="inlineStr">
        <is>
          <t>2025-03-23</t>
        </is>
      </c>
      <c r="C16767" t="inlineStr">
        <is>
          <t>S021</t>
        </is>
      </c>
      <c r="D16767" t="inlineStr">
        <is>
          <t>Store_021</t>
        </is>
      </c>
      <c r="E16767" t="inlineStr">
        <is>
          <t>North</t>
        </is>
      </c>
      <c r="F16767" t="inlineStr">
        <is>
          <t>P0182</t>
        </is>
      </c>
      <c r="G16767" t="inlineStr">
        <is>
          <t>Prod_0182</t>
        </is>
      </c>
      <c r="H16767" t="inlineStr">
        <is>
          <t>Electronics</t>
        </is>
      </c>
      <c r="I16767" t="n">
        <v>7</v>
      </c>
      <c r="J16767" t="n">
        <v>863.24</v>
      </c>
      <c r="K16767" t="n">
        <v>0.05</v>
      </c>
      <c r="L16767">
        <f>I16767*J16767*(1-K16767)</f>
        <v/>
      </c>
      <c r="M16767">
        <f>VLOOKUP(F16767,Products!A:D,4,FALSE)*I16767</f>
        <v/>
      </c>
      <c r="N16767">
        <f>L16767-M16767</f>
        <v/>
      </c>
    </row>
    <row r="16768">
      <c r="A16768" t="inlineStr">
        <is>
          <t>T1016766</t>
        </is>
      </c>
      <c r="B16768" t="inlineStr">
        <is>
          <t>2025-03-21</t>
        </is>
      </c>
      <c r="C16768" t="inlineStr">
        <is>
          <t>S008</t>
        </is>
      </c>
      <c r="D16768" t="inlineStr">
        <is>
          <t>Store_008</t>
        </is>
      </c>
      <c r="E16768" t="inlineStr">
        <is>
          <t>East</t>
        </is>
      </c>
      <c r="F16768" t="inlineStr">
        <is>
          <t>P0080</t>
        </is>
      </c>
      <c r="G16768" t="inlineStr">
        <is>
          <t>Prod_0080</t>
        </is>
      </c>
      <c r="H16768" t="inlineStr">
        <is>
          <t>Clothing</t>
        </is>
      </c>
      <c r="I16768" t="n">
        <v>1</v>
      </c>
      <c r="J16768" t="n">
        <v>536.0599999999999</v>
      </c>
      <c r="K16768" t="n">
        <v>0</v>
      </c>
      <c r="L16768">
        <f>I16768*J16768*(1-K16768)</f>
        <v/>
      </c>
      <c r="M16768">
        <f>VLOOKUP(F16768,Products!A:D,4,FALSE)*I16768</f>
        <v/>
      </c>
      <c r="N16768">
        <f>L16768-M16768</f>
        <v/>
      </c>
    </row>
    <row r="16769">
      <c r="A16769" t="inlineStr">
        <is>
          <t>T1016767</t>
        </is>
      </c>
      <c r="B16769" t="inlineStr">
        <is>
          <t>2025-04-06</t>
        </is>
      </c>
      <c r="C16769" t="inlineStr">
        <is>
          <t>S010</t>
        </is>
      </c>
      <c r="D16769" t="inlineStr">
        <is>
          <t>Store_010</t>
        </is>
      </c>
      <c r="E16769" t="inlineStr">
        <is>
          <t>North</t>
        </is>
      </c>
      <c r="F16769" t="inlineStr">
        <is>
          <t>P0115</t>
        </is>
      </c>
      <c r="G16769" t="inlineStr">
        <is>
          <t>Prod_0115</t>
        </is>
      </c>
      <c r="H16769" t="inlineStr">
        <is>
          <t>Clothing</t>
        </is>
      </c>
      <c r="I16769" t="n">
        <v>3</v>
      </c>
      <c r="J16769" t="n">
        <v>926.1799999999999</v>
      </c>
      <c r="K16769" t="n">
        <v>0.05</v>
      </c>
      <c r="L16769">
        <f>I16769*J16769*(1-K16769)</f>
        <v/>
      </c>
      <c r="M16769">
        <f>VLOOKUP(F16769,Products!A:D,4,FALSE)*I16769</f>
        <v/>
      </c>
      <c r="N16769">
        <f>L16769-M16769</f>
        <v/>
      </c>
    </row>
    <row r="16770">
      <c r="A16770" t="inlineStr">
        <is>
          <t>T1016768</t>
        </is>
      </c>
      <c r="B16770" t="inlineStr">
        <is>
          <t>2023-07-12</t>
        </is>
      </c>
      <c r="C16770" t="inlineStr">
        <is>
          <t>S050</t>
        </is>
      </c>
      <c r="D16770" t="inlineStr">
        <is>
          <t>Store_050</t>
        </is>
      </c>
      <c r="E16770" t="inlineStr">
        <is>
          <t>South</t>
        </is>
      </c>
      <c r="F16770" t="inlineStr">
        <is>
          <t>P0163</t>
        </is>
      </c>
      <c r="G16770" t="inlineStr">
        <is>
          <t>Prod_0163</t>
        </is>
      </c>
      <c r="H16770" t="inlineStr">
        <is>
          <t>Food</t>
        </is>
      </c>
      <c r="I16770" t="n">
        <v>4</v>
      </c>
      <c r="J16770" t="n">
        <v>601.6799999999999</v>
      </c>
      <c r="K16770" t="n">
        <v>0</v>
      </c>
      <c r="L16770">
        <f>I16770*J16770*(1-K16770)</f>
        <v/>
      </c>
      <c r="M16770">
        <f>VLOOKUP(F16770,Products!A:D,4,FALSE)*I16770</f>
        <v/>
      </c>
      <c r="N16770">
        <f>L16770-M16770</f>
        <v/>
      </c>
    </row>
    <row r="16771">
      <c r="A16771" t="inlineStr">
        <is>
          <t>T1016769</t>
        </is>
      </c>
      <c r="B16771" t="inlineStr">
        <is>
          <t>2024-08-21</t>
        </is>
      </c>
      <c r="C16771" t="inlineStr">
        <is>
          <t>S005</t>
        </is>
      </c>
      <c r="D16771" t="inlineStr">
        <is>
          <t>Store_005</t>
        </is>
      </c>
      <c r="E16771" t="inlineStr">
        <is>
          <t>Central</t>
        </is>
      </c>
      <c r="F16771" t="inlineStr">
        <is>
          <t>P0021</t>
        </is>
      </c>
      <c r="G16771" t="inlineStr">
        <is>
          <t>Prod_0021</t>
        </is>
      </c>
      <c r="H16771" t="inlineStr">
        <is>
          <t>Household</t>
        </is>
      </c>
      <c r="I16771" t="n">
        <v>2</v>
      </c>
      <c r="J16771" t="n">
        <v>147.01</v>
      </c>
      <c r="K16771" t="n">
        <v>0</v>
      </c>
      <c r="L16771">
        <f>I16771*J16771*(1-K16771)</f>
        <v/>
      </c>
      <c r="M16771">
        <f>VLOOKUP(F16771,Products!A:D,4,FALSE)*I16771</f>
        <v/>
      </c>
      <c r="N16771">
        <f>L16771-M16771</f>
        <v/>
      </c>
    </row>
    <row r="16772">
      <c r="A16772" t="inlineStr">
        <is>
          <t>T1016770</t>
        </is>
      </c>
      <c r="B16772" t="inlineStr">
        <is>
          <t>2023-12-20</t>
        </is>
      </c>
      <c r="C16772" t="inlineStr">
        <is>
          <t>S046</t>
        </is>
      </c>
      <c r="D16772" t="inlineStr">
        <is>
          <t>Store_046</t>
        </is>
      </c>
      <c r="E16772" t="inlineStr">
        <is>
          <t>South</t>
        </is>
      </c>
      <c r="F16772" t="inlineStr">
        <is>
          <t>P0127</t>
        </is>
      </c>
      <c r="G16772" t="inlineStr">
        <is>
          <t>Prod_0127</t>
        </is>
      </c>
      <c r="H16772" t="inlineStr">
        <is>
          <t>Toys</t>
        </is>
      </c>
      <c r="I16772" t="n">
        <v>7</v>
      </c>
      <c r="J16772" t="n">
        <v>830.21</v>
      </c>
      <c r="K16772" t="n">
        <v>0.05</v>
      </c>
      <c r="L16772">
        <f>I16772*J16772*(1-K16772)</f>
        <v/>
      </c>
      <c r="M16772">
        <f>VLOOKUP(F16772,Products!A:D,4,FALSE)*I16772</f>
        <v/>
      </c>
      <c r="N16772">
        <f>L16772-M16772</f>
        <v/>
      </c>
    </row>
    <row r="16773">
      <c r="A16773" t="inlineStr">
        <is>
          <t>T1016771</t>
        </is>
      </c>
      <c r="B16773" t="inlineStr">
        <is>
          <t>2023-09-27</t>
        </is>
      </c>
      <c r="C16773" t="inlineStr">
        <is>
          <t>S014</t>
        </is>
      </c>
      <c r="D16773" t="inlineStr">
        <is>
          <t>Store_014</t>
        </is>
      </c>
      <c r="E16773" t="inlineStr">
        <is>
          <t>West</t>
        </is>
      </c>
      <c r="F16773" t="inlineStr">
        <is>
          <t>P0038</t>
        </is>
      </c>
      <c r="G16773" t="inlineStr">
        <is>
          <t>Prod_0038</t>
        </is>
      </c>
      <c r="H16773" t="inlineStr">
        <is>
          <t>Beverages</t>
        </is>
      </c>
      <c r="I16773" t="n">
        <v>8</v>
      </c>
      <c r="J16773" t="n">
        <v>626.03</v>
      </c>
      <c r="K16773" t="n">
        <v>0</v>
      </c>
      <c r="L16773">
        <f>I16773*J16773*(1-K16773)</f>
        <v/>
      </c>
      <c r="M16773">
        <f>VLOOKUP(F16773,Products!A:D,4,FALSE)*I16773</f>
        <v/>
      </c>
      <c r="N16773">
        <f>L16773-M16773</f>
        <v/>
      </c>
    </row>
    <row r="16774">
      <c r="A16774" t="inlineStr">
        <is>
          <t>T1016772</t>
        </is>
      </c>
      <c r="B16774" t="inlineStr">
        <is>
          <t>2024-03-12</t>
        </is>
      </c>
      <c r="C16774" t="inlineStr">
        <is>
          <t>S012</t>
        </is>
      </c>
      <c r="D16774" t="inlineStr">
        <is>
          <t>Store_012</t>
        </is>
      </c>
      <c r="E16774" t="inlineStr">
        <is>
          <t>South</t>
        </is>
      </c>
      <c r="F16774" t="inlineStr">
        <is>
          <t>P0169</t>
        </is>
      </c>
      <c r="G16774" t="inlineStr">
        <is>
          <t>Prod_0169</t>
        </is>
      </c>
      <c r="H16774" t="inlineStr">
        <is>
          <t>Beverages</t>
        </is>
      </c>
      <c r="I16774" t="n">
        <v>9</v>
      </c>
      <c r="J16774" t="n">
        <v>609.66</v>
      </c>
      <c r="K16774" t="n">
        <v>0</v>
      </c>
      <c r="L16774">
        <f>I16774*J16774*(1-K16774)</f>
        <v/>
      </c>
      <c r="M16774">
        <f>VLOOKUP(F16774,Products!A:D,4,FALSE)*I16774</f>
        <v/>
      </c>
      <c r="N16774">
        <f>L16774-M16774</f>
        <v/>
      </c>
    </row>
    <row r="16775">
      <c r="A16775" t="inlineStr">
        <is>
          <t>T1016773</t>
        </is>
      </c>
      <c r="B16775" t="inlineStr">
        <is>
          <t>2023-07-11</t>
        </is>
      </c>
      <c r="C16775" t="inlineStr">
        <is>
          <t>S034</t>
        </is>
      </c>
      <c r="D16775" t="inlineStr">
        <is>
          <t>Store_034</t>
        </is>
      </c>
      <c r="E16775" t="inlineStr">
        <is>
          <t>Central</t>
        </is>
      </c>
      <c r="F16775" t="inlineStr">
        <is>
          <t>P0127</t>
        </is>
      </c>
      <c r="G16775" t="inlineStr">
        <is>
          <t>Prod_0127</t>
        </is>
      </c>
      <c r="H16775" t="inlineStr">
        <is>
          <t>Toys</t>
        </is>
      </c>
      <c r="I16775" t="n">
        <v>1</v>
      </c>
      <c r="J16775" t="n">
        <v>617.1</v>
      </c>
      <c r="K16775" t="n">
        <v>0.05</v>
      </c>
      <c r="L16775">
        <f>I16775*J16775*(1-K16775)</f>
        <v/>
      </c>
      <c r="M16775">
        <f>VLOOKUP(F16775,Products!A:D,4,FALSE)*I16775</f>
        <v/>
      </c>
      <c r="N16775">
        <f>L16775-M16775</f>
        <v/>
      </c>
    </row>
    <row r="16776">
      <c r="A16776" t="inlineStr">
        <is>
          <t>T1016774</t>
        </is>
      </c>
      <c r="B16776" t="inlineStr">
        <is>
          <t>2024-01-04</t>
        </is>
      </c>
      <c r="C16776" t="inlineStr">
        <is>
          <t>S050</t>
        </is>
      </c>
      <c r="D16776" t="inlineStr">
        <is>
          <t>Store_050</t>
        </is>
      </c>
      <c r="E16776" t="inlineStr">
        <is>
          <t>South</t>
        </is>
      </c>
      <c r="F16776" t="inlineStr">
        <is>
          <t>P0010</t>
        </is>
      </c>
      <c r="G16776" t="inlineStr">
        <is>
          <t>Prod_0010</t>
        </is>
      </c>
      <c r="H16776" t="inlineStr">
        <is>
          <t>Electronics</t>
        </is>
      </c>
      <c r="I16776" t="n">
        <v>6</v>
      </c>
      <c r="J16776" t="n">
        <v>653.1799999999999</v>
      </c>
      <c r="K16776" t="n">
        <v>0</v>
      </c>
      <c r="L16776">
        <f>I16776*J16776*(1-K16776)</f>
        <v/>
      </c>
      <c r="M16776">
        <f>VLOOKUP(F16776,Products!A:D,4,FALSE)*I16776</f>
        <v/>
      </c>
      <c r="N16776">
        <f>L16776-M16776</f>
        <v/>
      </c>
    </row>
    <row r="16777">
      <c r="A16777" t="inlineStr">
        <is>
          <t>T1016775</t>
        </is>
      </c>
      <c r="B16777" t="inlineStr">
        <is>
          <t>2025-03-24</t>
        </is>
      </c>
      <c r="C16777" t="inlineStr">
        <is>
          <t>S014</t>
        </is>
      </c>
      <c r="D16777" t="inlineStr">
        <is>
          <t>Store_014</t>
        </is>
      </c>
      <c r="E16777" t="inlineStr">
        <is>
          <t>West</t>
        </is>
      </c>
      <c r="F16777" t="inlineStr">
        <is>
          <t>P0077</t>
        </is>
      </c>
      <c r="G16777" t="inlineStr">
        <is>
          <t>Prod_0077</t>
        </is>
      </c>
      <c r="H16777" t="inlineStr">
        <is>
          <t>Beverages</t>
        </is>
      </c>
      <c r="I16777" t="n">
        <v>6</v>
      </c>
      <c r="J16777" t="n">
        <v>43.55</v>
      </c>
      <c r="K16777" t="n">
        <v>0</v>
      </c>
      <c r="L16777">
        <f>I16777*J16777*(1-K16777)</f>
        <v/>
      </c>
      <c r="M16777">
        <f>VLOOKUP(F16777,Products!A:D,4,FALSE)*I16777</f>
        <v/>
      </c>
      <c r="N16777">
        <f>L16777-M16777</f>
        <v/>
      </c>
    </row>
    <row r="16778">
      <c r="A16778" t="inlineStr">
        <is>
          <t>T1016776</t>
        </is>
      </c>
      <c r="B16778" t="inlineStr">
        <is>
          <t>2024-11-07</t>
        </is>
      </c>
      <c r="C16778" t="inlineStr">
        <is>
          <t>S022</t>
        </is>
      </c>
      <c r="D16778" t="inlineStr">
        <is>
          <t>Store_022</t>
        </is>
      </c>
      <c r="E16778" t="inlineStr">
        <is>
          <t>East</t>
        </is>
      </c>
      <c r="F16778" t="inlineStr">
        <is>
          <t>P0054</t>
        </is>
      </c>
      <c r="G16778" t="inlineStr">
        <is>
          <t>Prod_0054</t>
        </is>
      </c>
      <c r="H16778" t="inlineStr">
        <is>
          <t>Food</t>
        </is>
      </c>
      <c r="I16778" t="n">
        <v>9</v>
      </c>
      <c r="J16778" t="n">
        <v>561.6</v>
      </c>
      <c r="K16778" t="n">
        <v>0.05</v>
      </c>
      <c r="L16778">
        <f>I16778*J16778*(1-K16778)</f>
        <v/>
      </c>
      <c r="M16778">
        <f>VLOOKUP(F16778,Products!A:D,4,FALSE)*I16778</f>
        <v/>
      </c>
      <c r="N16778">
        <f>L16778-M16778</f>
        <v/>
      </c>
    </row>
    <row r="16779">
      <c r="A16779" t="inlineStr">
        <is>
          <t>T1016777</t>
        </is>
      </c>
      <c r="B16779" t="inlineStr">
        <is>
          <t>2025-01-09</t>
        </is>
      </c>
      <c r="C16779" t="inlineStr">
        <is>
          <t>S030</t>
        </is>
      </c>
      <c r="D16779" t="inlineStr">
        <is>
          <t>Store_030</t>
        </is>
      </c>
      <c r="E16779" t="inlineStr">
        <is>
          <t>North</t>
        </is>
      </c>
      <c r="F16779" t="inlineStr">
        <is>
          <t>P0052</t>
        </is>
      </c>
      <c r="G16779" t="inlineStr">
        <is>
          <t>Prod_0052</t>
        </is>
      </c>
      <c r="H16779" t="inlineStr">
        <is>
          <t>Clothing</t>
        </is>
      </c>
      <c r="I16779" t="n">
        <v>3</v>
      </c>
      <c r="J16779" t="n">
        <v>56.55</v>
      </c>
      <c r="K16779" t="n">
        <v>0</v>
      </c>
      <c r="L16779">
        <f>I16779*J16779*(1-K16779)</f>
        <v/>
      </c>
      <c r="M16779">
        <f>VLOOKUP(F16779,Products!A:D,4,FALSE)*I16779</f>
        <v/>
      </c>
      <c r="N16779">
        <f>L16779-M16779</f>
        <v/>
      </c>
    </row>
    <row r="16780">
      <c r="A16780" t="inlineStr">
        <is>
          <t>T1016778</t>
        </is>
      </c>
      <c r="B16780" t="inlineStr">
        <is>
          <t>2023-06-19</t>
        </is>
      </c>
      <c r="C16780" t="inlineStr">
        <is>
          <t>S029</t>
        </is>
      </c>
      <c r="D16780" t="inlineStr">
        <is>
          <t>Store_029</t>
        </is>
      </c>
      <c r="E16780" t="inlineStr">
        <is>
          <t>South</t>
        </is>
      </c>
      <c r="F16780" t="inlineStr">
        <is>
          <t>P0104</t>
        </is>
      </c>
      <c r="G16780" t="inlineStr">
        <is>
          <t>Prod_0104</t>
        </is>
      </c>
      <c r="H16780" t="inlineStr">
        <is>
          <t>Clothing</t>
        </is>
      </c>
      <c r="I16780" t="n">
        <v>8</v>
      </c>
      <c r="J16780" t="n">
        <v>664.62</v>
      </c>
      <c r="K16780" t="n">
        <v>0</v>
      </c>
      <c r="L16780">
        <f>I16780*J16780*(1-K16780)</f>
        <v/>
      </c>
      <c r="M16780">
        <f>VLOOKUP(F16780,Products!A:D,4,FALSE)*I16780</f>
        <v/>
      </c>
      <c r="N16780">
        <f>L16780-M16780</f>
        <v/>
      </c>
    </row>
    <row r="16781">
      <c r="A16781" t="inlineStr">
        <is>
          <t>T1016779</t>
        </is>
      </c>
      <c r="B16781" t="inlineStr">
        <is>
          <t>2023-07-26</t>
        </is>
      </c>
      <c r="C16781" t="inlineStr">
        <is>
          <t>S012</t>
        </is>
      </c>
      <c r="D16781" t="inlineStr">
        <is>
          <t>Store_012</t>
        </is>
      </c>
      <c r="E16781" t="inlineStr">
        <is>
          <t>South</t>
        </is>
      </c>
      <c r="F16781" t="inlineStr">
        <is>
          <t>P0060</t>
        </is>
      </c>
      <c r="G16781" t="inlineStr">
        <is>
          <t>Prod_0060</t>
        </is>
      </c>
      <c r="H16781" t="inlineStr">
        <is>
          <t>Toys</t>
        </is>
      </c>
      <c r="I16781" t="n">
        <v>4</v>
      </c>
      <c r="J16781" t="n">
        <v>105.01</v>
      </c>
      <c r="K16781" t="n">
        <v>0.05</v>
      </c>
      <c r="L16781">
        <f>I16781*J16781*(1-K16781)</f>
        <v/>
      </c>
      <c r="M16781">
        <f>VLOOKUP(F16781,Products!A:D,4,FALSE)*I16781</f>
        <v/>
      </c>
      <c r="N16781">
        <f>L16781-M16781</f>
        <v/>
      </c>
    </row>
    <row r="16782">
      <c r="A16782" t="inlineStr">
        <is>
          <t>T1016780</t>
        </is>
      </c>
      <c r="B16782" t="inlineStr">
        <is>
          <t>2025-07-10</t>
        </is>
      </c>
      <c r="C16782" t="inlineStr">
        <is>
          <t>S040</t>
        </is>
      </c>
      <c r="D16782" t="inlineStr">
        <is>
          <t>Store_040</t>
        </is>
      </c>
      <c r="E16782" t="inlineStr">
        <is>
          <t>Central</t>
        </is>
      </c>
      <c r="F16782" t="inlineStr">
        <is>
          <t>P0173</t>
        </is>
      </c>
      <c r="G16782" t="inlineStr">
        <is>
          <t>Prod_0173</t>
        </is>
      </c>
      <c r="H16782" t="inlineStr">
        <is>
          <t>Toys</t>
        </is>
      </c>
      <c r="I16782" t="n">
        <v>3</v>
      </c>
      <c r="J16782" t="n">
        <v>756.17</v>
      </c>
      <c r="K16782" t="n">
        <v>0</v>
      </c>
      <c r="L16782">
        <f>I16782*J16782*(1-K16782)</f>
        <v/>
      </c>
      <c r="M16782">
        <f>VLOOKUP(F16782,Products!A:D,4,FALSE)*I16782</f>
        <v/>
      </c>
      <c r="N16782">
        <f>L16782-M16782</f>
        <v/>
      </c>
    </row>
    <row r="16783">
      <c r="A16783" t="inlineStr">
        <is>
          <t>T1016781</t>
        </is>
      </c>
      <c r="B16783" t="inlineStr">
        <is>
          <t>2024-08-02</t>
        </is>
      </c>
      <c r="C16783" t="inlineStr">
        <is>
          <t>S001</t>
        </is>
      </c>
      <c r="D16783" t="inlineStr">
        <is>
          <t>Store_001</t>
        </is>
      </c>
      <c r="E16783" t="inlineStr">
        <is>
          <t>West</t>
        </is>
      </c>
      <c r="F16783" t="inlineStr">
        <is>
          <t>P0147</t>
        </is>
      </c>
      <c r="G16783" t="inlineStr">
        <is>
          <t>Prod_0147</t>
        </is>
      </c>
      <c r="H16783" t="inlineStr">
        <is>
          <t>Stationery</t>
        </is>
      </c>
      <c r="I16783" t="n">
        <v>5</v>
      </c>
      <c r="J16783" t="n">
        <v>474.09</v>
      </c>
      <c r="K16783" t="n">
        <v>0.05</v>
      </c>
      <c r="L16783">
        <f>I16783*J16783*(1-K16783)</f>
        <v/>
      </c>
      <c r="M16783">
        <f>VLOOKUP(F16783,Products!A:D,4,FALSE)*I16783</f>
        <v/>
      </c>
      <c r="N16783">
        <f>L16783-M16783</f>
        <v/>
      </c>
    </row>
    <row r="16784">
      <c r="A16784" t="inlineStr">
        <is>
          <t>T1016782</t>
        </is>
      </c>
      <c r="B16784" t="inlineStr">
        <is>
          <t>2024-08-22</t>
        </is>
      </c>
      <c r="C16784" t="inlineStr">
        <is>
          <t>S047</t>
        </is>
      </c>
      <c r="D16784" t="inlineStr">
        <is>
          <t>Store_047</t>
        </is>
      </c>
      <c r="E16784" t="inlineStr">
        <is>
          <t>North</t>
        </is>
      </c>
      <c r="F16784" t="inlineStr">
        <is>
          <t>P0013</t>
        </is>
      </c>
      <c r="G16784" t="inlineStr">
        <is>
          <t>Prod_0013</t>
        </is>
      </c>
      <c r="H16784" t="inlineStr">
        <is>
          <t>Clothing</t>
        </is>
      </c>
      <c r="I16784" t="n">
        <v>1</v>
      </c>
      <c r="J16784" t="n">
        <v>78.18000000000001</v>
      </c>
      <c r="K16784" t="n">
        <v>0</v>
      </c>
      <c r="L16784">
        <f>I16784*J16784*(1-K16784)</f>
        <v/>
      </c>
      <c r="M16784">
        <f>VLOOKUP(F16784,Products!A:D,4,FALSE)*I16784</f>
        <v/>
      </c>
      <c r="N16784">
        <f>L16784-M16784</f>
        <v/>
      </c>
    </row>
    <row r="16785">
      <c r="A16785" t="inlineStr">
        <is>
          <t>T1016783</t>
        </is>
      </c>
      <c r="B16785" t="inlineStr">
        <is>
          <t>2024-09-20</t>
        </is>
      </c>
      <c r="C16785" t="inlineStr">
        <is>
          <t>S035</t>
        </is>
      </c>
      <c r="D16785" t="inlineStr">
        <is>
          <t>Store_035</t>
        </is>
      </c>
      <c r="E16785" t="inlineStr">
        <is>
          <t>Central</t>
        </is>
      </c>
      <c r="F16785" t="inlineStr">
        <is>
          <t>P0101</t>
        </is>
      </c>
      <c r="G16785" t="inlineStr">
        <is>
          <t>Prod_0101</t>
        </is>
      </c>
      <c r="H16785" t="inlineStr">
        <is>
          <t>Food</t>
        </is>
      </c>
      <c r="I16785" t="n">
        <v>2</v>
      </c>
      <c r="J16785" t="n">
        <v>66.97</v>
      </c>
      <c r="K16785" t="n">
        <v>0</v>
      </c>
      <c r="L16785">
        <f>I16785*J16785*(1-K16785)</f>
        <v/>
      </c>
      <c r="M16785">
        <f>VLOOKUP(F16785,Products!A:D,4,FALSE)*I16785</f>
        <v/>
      </c>
      <c r="N16785">
        <f>L16785-M16785</f>
        <v/>
      </c>
    </row>
    <row r="16786">
      <c r="A16786" t="inlineStr">
        <is>
          <t>T1016784</t>
        </is>
      </c>
      <c r="B16786" t="inlineStr">
        <is>
          <t>2023-11-13</t>
        </is>
      </c>
      <c r="C16786" t="inlineStr">
        <is>
          <t>S023</t>
        </is>
      </c>
      <c r="D16786" t="inlineStr">
        <is>
          <t>Store_023</t>
        </is>
      </c>
      <c r="E16786" t="inlineStr">
        <is>
          <t>South</t>
        </is>
      </c>
      <c r="F16786" t="inlineStr">
        <is>
          <t>P0196</t>
        </is>
      </c>
      <c r="G16786" t="inlineStr">
        <is>
          <t>Prod_0196</t>
        </is>
      </c>
      <c r="H16786" t="inlineStr">
        <is>
          <t>Beverages</t>
        </is>
      </c>
      <c r="I16786" t="n">
        <v>4</v>
      </c>
      <c r="J16786" t="n">
        <v>946.2</v>
      </c>
      <c r="K16786" t="n">
        <v>0.05</v>
      </c>
      <c r="L16786">
        <f>I16786*J16786*(1-K16786)</f>
        <v/>
      </c>
      <c r="M16786">
        <f>VLOOKUP(F16786,Products!A:D,4,FALSE)*I16786</f>
        <v/>
      </c>
      <c r="N16786">
        <f>L16786-M16786</f>
        <v/>
      </c>
    </row>
    <row r="16787">
      <c r="A16787" t="inlineStr">
        <is>
          <t>T1016785</t>
        </is>
      </c>
      <c r="B16787" t="inlineStr">
        <is>
          <t>2023-12-17</t>
        </is>
      </c>
      <c r="C16787" t="inlineStr">
        <is>
          <t>S015</t>
        </is>
      </c>
      <c r="D16787" t="inlineStr">
        <is>
          <t>Store_015</t>
        </is>
      </c>
      <c r="E16787" t="inlineStr">
        <is>
          <t>North</t>
        </is>
      </c>
      <c r="F16787" t="inlineStr">
        <is>
          <t>P0092</t>
        </is>
      </c>
      <c r="G16787" t="inlineStr">
        <is>
          <t>Prod_0092</t>
        </is>
      </c>
      <c r="H16787" t="inlineStr">
        <is>
          <t>Household</t>
        </is>
      </c>
      <c r="I16787" t="n">
        <v>1</v>
      </c>
      <c r="J16787" t="n">
        <v>192.64</v>
      </c>
      <c r="K16787" t="n">
        <v>0.2</v>
      </c>
      <c r="L16787">
        <f>I16787*J16787*(1-K16787)</f>
        <v/>
      </c>
      <c r="M16787">
        <f>VLOOKUP(F16787,Products!A:D,4,FALSE)*I16787</f>
        <v/>
      </c>
      <c r="N16787">
        <f>L16787-M16787</f>
        <v/>
      </c>
    </row>
    <row r="16788">
      <c r="A16788" t="inlineStr">
        <is>
          <t>T1016786</t>
        </is>
      </c>
      <c r="B16788" t="inlineStr">
        <is>
          <t>2024-08-21</t>
        </is>
      </c>
      <c r="C16788" t="inlineStr">
        <is>
          <t>S032</t>
        </is>
      </c>
      <c r="D16788" t="inlineStr">
        <is>
          <t>Store_032</t>
        </is>
      </c>
      <c r="E16788" t="inlineStr">
        <is>
          <t>Central</t>
        </is>
      </c>
      <c r="F16788" t="inlineStr">
        <is>
          <t>P0079</t>
        </is>
      </c>
      <c r="G16788" t="inlineStr">
        <is>
          <t>Prod_0079</t>
        </is>
      </c>
      <c r="H16788" t="inlineStr">
        <is>
          <t>Food</t>
        </is>
      </c>
      <c r="I16788" t="n">
        <v>8</v>
      </c>
      <c r="J16788" t="n">
        <v>577.9299999999999</v>
      </c>
      <c r="K16788" t="n">
        <v>0</v>
      </c>
      <c r="L16788">
        <f>I16788*J16788*(1-K16788)</f>
        <v/>
      </c>
      <c r="M16788">
        <f>VLOOKUP(F16788,Products!A:D,4,FALSE)*I16788</f>
        <v/>
      </c>
      <c r="N16788">
        <f>L16788-M16788</f>
        <v/>
      </c>
    </row>
    <row r="16789">
      <c r="A16789" t="inlineStr">
        <is>
          <t>T1016787</t>
        </is>
      </c>
      <c r="B16789" t="inlineStr">
        <is>
          <t>2024-09-18</t>
        </is>
      </c>
      <c r="C16789" t="inlineStr">
        <is>
          <t>S049</t>
        </is>
      </c>
      <c r="D16789" t="inlineStr">
        <is>
          <t>Store_049</t>
        </is>
      </c>
      <c r="E16789" t="inlineStr">
        <is>
          <t>North</t>
        </is>
      </c>
      <c r="F16789" t="inlineStr">
        <is>
          <t>P0197</t>
        </is>
      </c>
      <c r="G16789" t="inlineStr">
        <is>
          <t>Prod_0197</t>
        </is>
      </c>
      <c r="H16789" t="inlineStr">
        <is>
          <t>Food</t>
        </is>
      </c>
      <c r="I16789" t="n">
        <v>7</v>
      </c>
      <c r="J16789" t="n">
        <v>254.38</v>
      </c>
      <c r="K16789" t="n">
        <v>0.05</v>
      </c>
      <c r="L16789">
        <f>I16789*J16789*(1-K16789)</f>
        <v/>
      </c>
      <c r="M16789">
        <f>VLOOKUP(F16789,Products!A:D,4,FALSE)*I16789</f>
        <v/>
      </c>
      <c r="N16789">
        <f>L16789-M16789</f>
        <v/>
      </c>
    </row>
    <row r="16790">
      <c r="A16790" t="inlineStr">
        <is>
          <t>T1016788</t>
        </is>
      </c>
      <c r="B16790" t="inlineStr">
        <is>
          <t>2025-06-26</t>
        </is>
      </c>
      <c r="C16790" t="inlineStr">
        <is>
          <t>S017</t>
        </is>
      </c>
      <c r="D16790" t="inlineStr">
        <is>
          <t>Store_017</t>
        </is>
      </c>
      <c r="E16790" t="inlineStr">
        <is>
          <t>South</t>
        </is>
      </c>
      <c r="F16790" t="inlineStr">
        <is>
          <t>P0051</t>
        </is>
      </c>
      <c r="G16790" t="inlineStr">
        <is>
          <t>Prod_0051</t>
        </is>
      </c>
      <c r="H16790" t="inlineStr">
        <is>
          <t>Clothing</t>
        </is>
      </c>
      <c r="I16790" t="n">
        <v>7</v>
      </c>
      <c r="J16790" t="n">
        <v>86.31</v>
      </c>
      <c r="K16790" t="n">
        <v>0.1</v>
      </c>
      <c r="L16790">
        <f>I16790*J16790*(1-K16790)</f>
        <v/>
      </c>
      <c r="M16790">
        <f>VLOOKUP(F16790,Products!A:D,4,FALSE)*I16790</f>
        <v/>
      </c>
      <c r="N16790">
        <f>L16790-M16790</f>
        <v/>
      </c>
    </row>
    <row r="16791">
      <c r="A16791" t="inlineStr">
        <is>
          <t>T1016789</t>
        </is>
      </c>
      <c r="B16791" t="inlineStr">
        <is>
          <t>2023-08-06</t>
        </is>
      </c>
      <c r="C16791" t="inlineStr">
        <is>
          <t>S012</t>
        </is>
      </c>
      <c r="D16791" t="inlineStr">
        <is>
          <t>Store_012</t>
        </is>
      </c>
      <c r="E16791" t="inlineStr">
        <is>
          <t>South</t>
        </is>
      </c>
      <c r="F16791" t="inlineStr">
        <is>
          <t>P0088</t>
        </is>
      </c>
      <c r="G16791" t="inlineStr">
        <is>
          <t>Prod_0088</t>
        </is>
      </c>
      <c r="H16791" t="inlineStr">
        <is>
          <t>Toys</t>
        </is>
      </c>
      <c r="I16791" t="n">
        <v>1</v>
      </c>
      <c r="J16791" t="n">
        <v>469.11</v>
      </c>
      <c r="K16791" t="n">
        <v>0</v>
      </c>
      <c r="L16791">
        <f>I16791*J16791*(1-K16791)</f>
        <v/>
      </c>
      <c r="M16791">
        <f>VLOOKUP(F16791,Products!A:D,4,FALSE)*I16791</f>
        <v/>
      </c>
      <c r="N16791">
        <f>L16791-M16791</f>
        <v/>
      </c>
    </row>
    <row r="16792">
      <c r="A16792" t="inlineStr">
        <is>
          <t>T1016790</t>
        </is>
      </c>
      <c r="B16792" t="inlineStr">
        <is>
          <t>2024-02-27</t>
        </is>
      </c>
      <c r="C16792" t="inlineStr">
        <is>
          <t>S007</t>
        </is>
      </c>
      <c r="D16792" t="inlineStr">
        <is>
          <t>Store_007</t>
        </is>
      </c>
      <c r="E16792" t="inlineStr">
        <is>
          <t>East</t>
        </is>
      </c>
      <c r="F16792" t="inlineStr">
        <is>
          <t>P0036</t>
        </is>
      </c>
      <c r="G16792" t="inlineStr">
        <is>
          <t>Prod_0036</t>
        </is>
      </c>
      <c r="H16792" t="inlineStr">
        <is>
          <t>Clothing</t>
        </is>
      </c>
      <c r="I16792" t="n">
        <v>8</v>
      </c>
      <c r="J16792" t="n">
        <v>524.37</v>
      </c>
      <c r="K16792" t="n">
        <v>0</v>
      </c>
      <c r="L16792">
        <f>I16792*J16792*(1-K16792)</f>
        <v/>
      </c>
      <c r="M16792">
        <f>VLOOKUP(F16792,Products!A:D,4,FALSE)*I16792</f>
        <v/>
      </c>
      <c r="N16792">
        <f>L16792-M16792</f>
        <v/>
      </c>
    </row>
    <row r="16793">
      <c r="A16793" t="inlineStr">
        <is>
          <t>T1016791</t>
        </is>
      </c>
      <c r="B16793" t="inlineStr">
        <is>
          <t>2023-08-10</t>
        </is>
      </c>
      <c r="C16793" t="inlineStr">
        <is>
          <t>S023</t>
        </is>
      </c>
      <c r="D16793" t="inlineStr">
        <is>
          <t>Store_023</t>
        </is>
      </c>
      <c r="E16793" t="inlineStr">
        <is>
          <t>South</t>
        </is>
      </c>
      <c r="F16793" t="inlineStr">
        <is>
          <t>P0044</t>
        </is>
      </c>
      <c r="G16793" t="inlineStr">
        <is>
          <t>Prod_0044</t>
        </is>
      </c>
      <c r="H16793" t="inlineStr">
        <is>
          <t>Food</t>
        </is>
      </c>
      <c r="I16793" t="n">
        <v>5</v>
      </c>
      <c r="J16793" t="n">
        <v>247.96</v>
      </c>
      <c r="K16793" t="n">
        <v>0</v>
      </c>
      <c r="L16793">
        <f>I16793*J16793*(1-K16793)</f>
        <v/>
      </c>
      <c r="M16793">
        <f>VLOOKUP(F16793,Products!A:D,4,FALSE)*I16793</f>
        <v/>
      </c>
      <c r="N16793">
        <f>L16793-M16793</f>
        <v/>
      </c>
    </row>
    <row r="16794">
      <c r="A16794" t="inlineStr">
        <is>
          <t>T1016792</t>
        </is>
      </c>
      <c r="B16794" t="inlineStr">
        <is>
          <t>2023-08-17</t>
        </is>
      </c>
      <c r="C16794" t="inlineStr">
        <is>
          <t>S039</t>
        </is>
      </c>
      <c r="D16794" t="inlineStr">
        <is>
          <t>Store_039</t>
        </is>
      </c>
      <c r="E16794" t="inlineStr">
        <is>
          <t>North</t>
        </is>
      </c>
      <c r="F16794" t="inlineStr">
        <is>
          <t>P0052</t>
        </is>
      </c>
      <c r="G16794" t="inlineStr">
        <is>
          <t>Prod_0052</t>
        </is>
      </c>
      <c r="H16794" t="inlineStr">
        <is>
          <t>Clothing</t>
        </is>
      </c>
      <c r="I16794" t="n">
        <v>5</v>
      </c>
      <c r="J16794" t="n">
        <v>44.74</v>
      </c>
      <c r="K16794" t="n">
        <v>0.1</v>
      </c>
      <c r="L16794">
        <f>I16794*J16794*(1-K16794)</f>
        <v/>
      </c>
      <c r="M16794">
        <f>VLOOKUP(F16794,Products!A:D,4,FALSE)*I16794</f>
        <v/>
      </c>
      <c r="N16794">
        <f>L16794-M16794</f>
        <v/>
      </c>
    </row>
    <row r="16795">
      <c r="A16795" t="inlineStr">
        <is>
          <t>T1016793</t>
        </is>
      </c>
      <c r="B16795" t="inlineStr">
        <is>
          <t>2025-06-26</t>
        </is>
      </c>
      <c r="C16795" t="inlineStr">
        <is>
          <t>S017</t>
        </is>
      </c>
      <c r="D16795" t="inlineStr">
        <is>
          <t>Store_017</t>
        </is>
      </c>
      <c r="E16795" t="inlineStr">
        <is>
          <t>South</t>
        </is>
      </c>
      <c r="F16795" t="inlineStr">
        <is>
          <t>P0100</t>
        </is>
      </c>
      <c r="G16795" t="inlineStr">
        <is>
          <t>Prod_0100</t>
        </is>
      </c>
      <c r="H16795" t="inlineStr">
        <is>
          <t>Household</t>
        </is>
      </c>
      <c r="I16795" t="n">
        <v>6</v>
      </c>
      <c r="J16795" t="n">
        <v>527.11</v>
      </c>
      <c r="K16795" t="n">
        <v>0.15</v>
      </c>
      <c r="L16795">
        <f>I16795*J16795*(1-K16795)</f>
        <v/>
      </c>
      <c r="M16795">
        <f>VLOOKUP(F16795,Products!A:D,4,FALSE)*I16795</f>
        <v/>
      </c>
      <c r="N16795">
        <f>L16795-M16795</f>
        <v/>
      </c>
    </row>
    <row r="16796">
      <c r="A16796" t="inlineStr">
        <is>
          <t>T1016794</t>
        </is>
      </c>
      <c r="B16796" t="inlineStr">
        <is>
          <t>2024-04-27</t>
        </is>
      </c>
      <c r="C16796" t="inlineStr">
        <is>
          <t>S041</t>
        </is>
      </c>
      <c r="D16796" t="inlineStr">
        <is>
          <t>Store_041</t>
        </is>
      </c>
      <c r="E16796" t="inlineStr">
        <is>
          <t>East</t>
        </is>
      </c>
      <c r="F16796" t="inlineStr">
        <is>
          <t>P0161</t>
        </is>
      </c>
      <c r="G16796" t="inlineStr">
        <is>
          <t>Prod_0161</t>
        </is>
      </c>
      <c r="H16796" t="inlineStr">
        <is>
          <t>Household</t>
        </is>
      </c>
      <c r="I16796" t="n">
        <v>4</v>
      </c>
      <c r="J16796" t="n">
        <v>114.13</v>
      </c>
      <c r="K16796" t="n">
        <v>0.1</v>
      </c>
      <c r="L16796">
        <f>I16796*J16796*(1-K16796)</f>
        <v/>
      </c>
      <c r="M16796">
        <f>VLOOKUP(F16796,Products!A:D,4,FALSE)*I16796</f>
        <v/>
      </c>
      <c r="N16796">
        <f>L16796-M16796</f>
        <v/>
      </c>
    </row>
    <row r="16797">
      <c r="A16797" t="inlineStr">
        <is>
          <t>T1016795</t>
        </is>
      </c>
      <c r="B16797" t="inlineStr">
        <is>
          <t>2023-06-04</t>
        </is>
      </c>
      <c r="C16797" t="inlineStr">
        <is>
          <t>S024</t>
        </is>
      </c>
      <c r="D16797" t="inlineStr">
        <is>
          <t>Store_024</t>
        </is>
      </c>
      <c r="E16797" t="inlineStr">
        <is>
          <t>South</t>
        </is>
      </c>
      <c r="F16797" t="inlineStr">
        <is>
          <t>P0176</t>
        </is>
      </c>
      <c r="G16797" t="inlineStr">
        <is>
          <t>Prod_0176</t>
        </is>
      </c>
      <c r="H16797" t="inlineStr">
        <is>
          <t>Food</t>
        </is>
      </c>
      <c r="I16797" t="n">
        <v>4</v>
      </c>
      <c r="J16797" t="n">
        <v>734.4299999999999</v>
      </c>
      <c r="K16797" t="n">
        <v>0</v>
      </c>
      <c r="L16797">
        <f>I16797*J16797*(1-K16797)</f>
        <v/>
      </c>
      <c r="M16797">
        <f>VLOOKUP(F16797,Products!A:D,4,FALSE)*I16797</f>
        <v/>
      </c>
      <c r="N16797">
        <f>L16797-M16797</f>
        <v/>
      </c>
    </row>
    <row r="16798">
      <c r="A16798" t="inlineStr">
        <is>
          <t>T1016796</t>
        </is>
      </c>
      <c r="B16798" t="inlineStr">
        <is>
          <t>2023-06-17</t>
        </is>
      </c>
      <c r="C16798" t="inlineStr">
        <is>
          <t>S046</t>
        </is>
      </c>
      <c r="D16798" t="inlineStr">
        <is>
          <t>Store_046</t>
        </is>
      </c>
      <c r="E16798" t="inlineStr">
        <is>
          <t>South</t>
        </is>
      </c>
      <c r="F16798" t="inlineStr">
        <is>
          <t>P0110</t>
        </is>
      </c>
      <c r="G16798" t="inlineStr">
        <is>
          <t>Prod_0110</t>
        </is>
      </c>
      <c r="H16798" t="inlineStr">
        <is>
          <t>Stationery</t>
        </is>
      </c>
      <c r="I16798" t="n">
        <v>6</v>
      </c>
      <c r="J16798" t="n">
        <v>93.03</v>
      </c>
      <c r="K16798" t="n">
        <v>0</v>
      </c>
      <c r="L16798">
        <f>I16798*J16798*(1-K16798)</f>
        <v/>
      </c>
      <c r="M16798">
        <f>VLOOKUP(F16798,Products!A:D,4,FALSE)*I16798</f>
        <v/>
      </c>
      <c r="N16798">
        <f>L16798-M16798</f>
        <v/>
      </c>
    </row>
    <row r="16799">
      <c r="A16799" t="inlineStr">
        <is>
          <t>T1016797</t>
        </is>
      </c>
      <c r="B16799" t="inlineStr">
        <is>
          <t>2025-09-16</t>
        </is>
      </c>
      <c r="C16799" t="inlineStr">
        <is>
          <t>S009</t>
        </is>
      </c>
      <c r="D16799" t="inlineStr">
        <is>
          <t>Store_009</t>
        </is>
      </c>
      <c r="E16799" t="inlineStr">
        <is>
          <t>Central</t>
        </is>
      </c>
      <c r="F16799" t="inlineStr">
        <is>
          <t>P0006</t>
        </is>
      </c>
      <c r="G16799" t="inlineStr">
        <is>
          <t>Prod_0006</t>
        </is>
      </c>
      <c r="H16799" t="inlineStr">
        <is>
          <t>Food</t>
        </is>
      </c>
      <c r="I16799" t="n">
        <v>4</v>
      </c>
      <c r="J16799" t="n">
        <v>746.01</v>
      </c>
      <c r="K16799" t="n">
        <v>0</v>
      </c>
      <c r="L16799">
        <f>I16799*J16799*(1-K16799)</f>
        <v/>
      </c>
      <c r="M16799">
        <f>VLOOKUP(F16799,Products!A:D,4,FALSE)*I16799</f>
        <v/>
      </c>
      <c r="N16799">
        <f>L16799-M16799</f>
        <v/>
      </c>
    </row>
    <row r="16800">
      <c r="A16800" t="inlineStr">
        <is>
          <t>T1016798</t>
        </is>
      </c>
      <c r="B16800" t="inlineStr">
        <is>
          <t>2023-05-18</t>
        </is>
      </c>
      <c r="C16800" t="inlineStr">
        <is>
          <t>S014</t>
        </is>
      </c>
      <c r="D16800" t="inlineStr">
        <is>
          <t>Store_014</t>
        </is>
      </c>
      <c r="E16800" t="inlineStr">
        <is>
          <t>West</t>
        </is>
      </c>
      <c r="F16800" t="inlineStr">
        <is>
          <t>P0061</t>
        </is>
      </c>
      <c r="G16800" t="inlineStr">
        <is>
          <t>Prod_0061</t>
        </is>
      </c>
      <c r="H16800" t="inlineStr">
        <is>
          <t>Beverages</t>
        </is>
      </c>
      <c r="I16800" t="n">
        <v>4</v>
      </c>
      <c r="J16800" t="n">
        <v>61.95</v>
      </c>
      <c r="K16800" t="n">
        <v>0</v>
      </c>
      <c r="L16800">
        <f>I16800*J16800*(1-K16800)</f>
        <v/>
      </c>
      <c r="M16800">
        <f>VLOOKUP(F16800,Products!A:D,4,FALSE)*I16800</f>
        <v/>
      </c>
      <c r="N16800">
        <f>L16800-M16800</f>
        <v/>
      </c>
    </row>
    <row r="16801">
      <c r="A16801" t="inlineStr">
        <is>
          <t>T1016799</t>
        </is>
      </c>
      <c r="B16801" t="inlineStr">
        <is>
          <t>2025-05-29</t>
        </is>
      </c>
      <c r="C16801" t="inlineStr">
        <is>
          <t>S049</t>
        </is>
      </c>
      <c r="D16801" t="inlineStr">
        <is>
          <t>Store_049</t>
        </is>
      </c>
      <c r="E16801" t="inlineStr">
        <is>
          <t>North</t>
        </is>
      </c>
      <c r="F16801" t="inlineStr">
        <is>
          <t>P0023</t>
        </is>
      </c>
      <c r="G16801" t="inlineStr">
        <is>
          <t>Prod_0023</t>
        </is>
      </c>
      <c r="H16801" t="inlineStr">
        <is>
          <t>Stationery</t>
        </is>
      </c>
      <c r="I16801" t="n">
        <v>7</v>
      </c>
      <c r="J16801" t="n">
        <v>181.43</v>
      </c>
      <c r="K16801" t="n">
        <v>0.1</v>
      </c>
      <c r="L16801">
        <f>I16801*J16801*(1-K16801)</f>
        <v/>
      </c>
      <c r="M16801">
        <f>VLOOKUP(F16801,Products!A:D,4,FALSE)*I16801</f>
        <v/>
      </c>
      <c r="N16801">
        <f>L16801-M16801</f>
        <v/>
      </c>
    </row>
    <row r="16802">
      <c r="A16802" t="inlineStr">
        <is>
          <t>T1016800</t>
        </is>
      </c>
      <c r="B16802" t="inlineStr">
        <is>
          <t>2024-09-01</t>
        </is>
      </c>
      <c r="C16802" t="inlineStr">
        <is>
          <t>S020</t>
        </is>
      </c>
      <c r="D16802" t="inlineStr">
        <is>
          <t>Store_020</t>
        </is>
      </c>
      <c r="E16802" t="inlineStr">
        <is>
          <t>West</t>
        </is>
      </c>
      <c r="F16802" t="inlineStr">
        <is>
          <t>P0067</t>
        </is>
      </c>
      <c r="G16802" t="inlineStr">
        <is>
          <t>Prod_0067</t>
        </is>
      </c>
      <c r="H16802" t="inlineStr">
        <is>
          <t>Toys</t>
        </is>
      </c>
      <c r="I16802" t="n">
        <v>3</v>
      </c>
      <c r="J16802" t="n">
        <v>147.04</v>
      </c>
      <c r="K16802" t="n">
        <v>0.05</v>
      </c>
      <c r="L16802">
        <f>I16802*J16802*(1-K16802)</f>
        <v/>
      </c>
      <c r="M16802">
        <f>VLOOKUP(F16802,Products!A:D,4,FALSE)*I16802</f>
        <v/>
      </c>
      <c r="N16802">
        <f>L16802-M16802</f>
        <v/>
      </c>
    </row>
    <row r="16803">
      <c r="A16803" t="inlineStr">
        <is>
          <t>T1016801</t>
        </is>
      </c>
      <c r="B16803" t="inlineStr">
        <is>
          <t>2025-07-14</t>
        </is>
      </c>
      <c r="C16803" t="inlineStr">
        <is>
          <t>S001</t>
        </is>
      </c>
      <c r="D16803" t="inlineStr">
        <is>
          <t>Store_001</t>
        </is>
      </c>
      <c r="E16803" t="inlineStr">
        <is>
          <t>West</t>
        </is>
      </c>
      <c r="F16803" t="inlineStr">
        <is>
          <t>P0068</t>
        </is>
      </c>
      <c r="G16803" t="inlineStr">
        <is>
          <t>Prod_0068</t>
        </is>
      </c>
      <c r="H16803" t="inlineStr">
        <is>
          <t>Household</t>
        </is>
      </c>
      <c r="I16803" t="n">
        <v>9</v>
      </c>
      <c r="J16803" t="n">
        <v>278.91</v>
      </c>
      <c r="K16803" t="n">
        <v>0.05</v>
      </c>
      <c r="L16803">
        <f>I16803*J16803*(1-K16803)</f>
        <v/>
      </c>
      <c r="M16803">
        <f>VLOOKUP(F16803,Products!A:D,4,FALSE)*I16803</f>
        <v/>
      </c>
      <c r="N16803">
        <f>L16803-M16803</f>
        <v/>
      </c>
    </row>
    <row r="16804">
      <c r="A16804" t="inlineStr">
        <is>
          <t>T1016802</t>
        </is>
      </c>
      <c r="B16804" t="inlineStr">
        <is>
          <t>2024-11-11</t>
        </is>
      </c>
      <c r="C16804" t="inlineStr">
        <is>
          <t>S048</t>
        </is>
      </c>
      <c r="D16804" t="inlineStr">
        <is>
          <t>Store_048</t>
        </is>
      </c>
      <c r="E16804" t="inlineStr">
        <is>
          <t>South</t>
        </is>
      </c>
      <c r="F16804" t="inlineStr">
        <is>
          <t>P0173</t>
        </is>
      </c>
      <c r="G16804" t="inlineStr">
        <is>
          <t>Prod_0173</t>
        </is>
      </c>
      <c r="H16804" t="inlineStr">
        <is>
          <t>Toys</t>
        </is>
      </c>
      <c r="I16804" t="n">
        <v>9</v>
      </c>
      <c r="J16804" t="n">
        <v>889.76</v>
      </c>
      <c r="K16804" t="n">
        <v>0.05</v>
      </c>
      <c r="L16804">
        <f>I16804*J16804*(1-K16804)</f>
        <v/>
      </c>
      <c r="M16804">
        <f>VLOOKUP(F16804,Products!A:D,4,FALSE)*I16804</f>
        <v/>
      </c>
      <c r="N16804">
        <f>L16804-M16804</f>
        <v/>
      </c>
    </row>
    <row r="16805">
      <c r="A16805" t="inlineStr">
        <is>
          <t>T1016803</t>
        </is>
      </c>
      <c r="B16805" t="inlineStr">
        <is>
          <t>2023-01-06</t>
        </is>
      </c>
      <c r="C16805" t="inlineStr">
        <is>
          <t>S026</t>
        </is>
      </c>
      <c r="D16805" t="inlineStr">
        <is>
          <t>Store_026</t>
        </is>
      </c>
      <c r="E16805" t="inlineStr">
        <is>
          <t>North</t>
        </is>
      </c>
      <c r="F16805" t="inlineStr">
        <is>
          <t>P0100</t>
        </is>
      </c>
      <c r="G16805" t="inlineStr">
        <is>
          <t>Prod_0100</t>
        </is>
      </c>
      <c r="H16805" t="inlineStr">
        <is>
          <t>Household</t>
        </is>
      </c>
      <c r="I16805" t="n">
        <v>7</v>
      </c>
      <c r="J16805" t="n">
        <v>418.11</v>
      </c>
      <c r="K16805" t="n">
        <v>0</v>
      </c>
      <c r="L16805">
        <f>I16805*J16805*(1-K16805)</f>
        <v/>
      </c>
      <c r="M16805">
        <f>VLOOKUP(F16805,Products!A:D,4,FALSE)*I16805</f>
        <v/>
      </c>
      <c r="N16805">
        <f>L16805-M16805</f>
        <v/>
      </c>
    </row>
    <row r="16806">
      <c r="A16806" t="inlineStr">
        <is>
          <t>T1016804</t>
        </is>
      </c>
      <c r="B16806" t="inlineStr">
        <is>
          <t>2023-06-08</t>
        </is>
      </c>
      <c r="C16806" t="inlineStr">
        <is>
          <t>S002</t>
        </is>
      </c>
      <c r="D16806" t="inlineStr">
        <is>
          <t>Store_002</t>
        </is>
      </c>
      <c r="E16806" t="inlineStr">
        <is>
          <t>South</t>
        </is>
      </c>
      <c r="F16806" t="inlineStr">
        <is>
          <t>P0199</t>
        </is>
      </c>
      <c r="G16806" t="inlineStr">
        <is>
          <t>Prod_0199</t>
        </is>
      </c>
      <c r="H16806" t="inlineStr">
        <is>
          <t>Beverages</t>
        </is>
      </c>
      <c r="I16806" t="n">
        <v>5</v>
      </c>
      <c r="J16806" t="n">
        <v>90.98999999999999</v>
      </c>
      <c r="K16806" t="n">
        <v>0</v>
      </c>
      <c r="L16806">
        <f>I16806*J16806*(1-K16806)</f>
        <v/>
      </c>
      <c r="M16806">
        <f>VLOOKUP(F16806,Products!A:D,4,FALSE)*I16806</f>
        <v/>
      </c>
      <c r="N16806">
        <f>L16806-M16806</f>
        <v/>
      </c>
    </row>
    <row r="16807">
      <c r="A16807" t="inlineStr">
        <is>
          <t>T1016805</t>
        </is>
      </c>
      <c r="B16807" t="inlineStr">
        <is>
          <t>2024-11-08</t>
        </is>
      </c>
      <c r="C16807" t="inlineStr">
        <is>
          <t>S036</t>
        </is>
      </c>
      <c r="D16807" t="inlineStr">
        <is>
          <t>Store_036</t>
        </is>
      </c>
      <c r="E16807" t="inlineStr">
        <is>
          <t>Central</t>
        </is>
      </c>
      <c r="F16807" t="inlineStr">
        <is>
          <t>P0032</t>
        </is>
      </c>
      <c r="G16807" t="inlineStr">
        <is>
          <t>Prod_0032</t>
        </is>
      </c>
      <c r="H16807" t="inlineStr">
        <is>
          <t>Beverages</t>
        </is>
      </c>
      <c r="I16807" t="n">
        <v>4</v>
      </c>
      <c r="J16807" t="n">
        <v>336.12</v>
      </c>
      <c r="K16807" t="n">
        <v>0</v>
      </c>
      <c r="L16807">
        <f>I16807*J16807*(1-K16807)</f>
        <v/>
      </c>
      <c r="M16807">
        <f>VLOOKUP(F16807,Products!A:D,4,FALSE)*I16807</f>
        <v/>
      </c>
      <c r="N16807">
        <f>L16807-M16807</f>
        <v/>
      </c>
    </row>
    <row r="16808">
      <c r="A16808" t="inlineStr">
        <is>
          <t>T1016806</t>
        </is>
      </c>
      <c r="B16808" t="inlineStr">
        <is>
          <t>2023-03-15</t>
        </is>
      </c>
      <c r="C16808" t="inlineStr">
        <is>
          <t>S020</t>
        </is>
      </c>
      <c r="D16808" t="inlineStr">
        <is>
          <t>Store_020</t>
        </is>
      </c>
      <c r="E16808" t="inlineStr">
        <is>
          <t>West</t>
        </is>
      </c>
      <c r="F16808" t="inlineStr">
        <is>
          <t>P0177</t>
        </is>
      </c>
      <c r="G16808" t="inlineStr">
        <is>
          <t>Prod_0177</t>
        </is>
      </c>
      <c r="H16808" t="inlineStr">
        <is>
          <t>Household</t>
        </is>
      </c>
      <c r="I16808" t="n">
        <v>7</v>
      </c>
      <c r="J16808" t="n">
        <v>242.65</v>
      </c>
      <c r="K16808" t="n">
        <v>0</v>
      </c>
      <c r="L16808">
        <f>I16808*J16808*(1-K16808)</f>
        <v/>
      </c>
      <c r="M16808">
        <f>VLOOKUP(F16808,Products!A:D,4,FALSE)*I16808</f>
        <v/>
      </c>
      <c r="N16808">
        <f>L16808-M16808</f>
        <v/>
      </c>
    </row>
    <row r="16809">
      <c r="A16809" t="inlineStr">
        <is>
          <t>T1016807</t>
        </is>
      </c>
      <c r="B16809" t="inlineStr">
        <is>
          <t>2025-08-22</t>
        </is>
      </c>
      <c r="C16809" t="inlineStr">
        <is>
          <t>S041</t>
        </is>
      </c>
      <c r="D16809" t="inlineStr">
        <is>
          <t>Store_041</t>
        </is>
      </c>
      <c r="E16809" t="inlineStr">
        <is>
          <t>East</t>
        </is>
      </c>
      <c r="F16809" t="inlineStr">
        <is>
          <t>P0124</t>
        </is>
      </c>
      <c r="G16809" t="inlineStr">
        <is>
          <t>Prod_0124</t>
        </is>
      </c>
      <c r="H16809" t="inlineStr">
        <is>
          <t>Beverages</t>
        </is>
      </c>
      <c r="I16809" t="n">
        <v>8</v>
      </c>
      <c r="J16809" t="n">
        <v>743.8099999999999</v>
      </c>
      <c r="K16809" t="n">
        <v>0</v>
      </c>
      <c r="L16809">
        <f>I16809*J16809*(1-K16809)</f>
        <v/>
      </c>
      <c r="M16809">
        <f>VLOOKUP(F16809,Products!A:D,4,FALSE)*I16809</f>
        <v/>
      </c>
      <c r="N16809">
        <f>L16809-M16809</f>
        <v/>
      </c>
    </row>
    <row r="16810">
      <c r="A16810" t="inlineStr">
        <is>
          <t>T1016808</t>
        </is>
      </c>
      <c r="B16810" t="inlineStr">
        <is>
          <t>2023-07-27</t>
        </is>
      </c>
      <c r="C16810" t="inlineStr">
        <is>
          <t>S021</t>
        </is>
      </c>
      <c r="D16810" t="inlineStr">
        <is>
          <t>Store_021</t>
        </is>
      </c>
      <c r="E16810" t="inlineStr">
        <is>
          <t>North</t>
        </is>
      </c>
      <c r="F16810" t="inlineStr">
        <is>
          <t>P0192</t>
        </is>
      </c>
      <c r="G16810" t="inlineStr">
        <is>
          <t>Prod_0192</t>
        </is>
      </c>
      <c r="H16810" t="inlineStr">
        <is>
          <t>Beverages</t>
        </is>
      </c>
      <c r="I16810" t="n">
        <v>2</v>
      </c>
      <c r="J16810" t="n">
        <v>371.16</v>
      </c>
      <c r="K16810" t="n">
        <v>0.2</v>
      </c>
      <c r="L16810">
        <f>I16810*J16810*(1-K16810)</f>
        <v/>
      </c>
      <c r="M16810">
        <f>VLOOKUP(F16810,Products!A:D,4,FALSE)*I16810</f>
        <v/>
      </c>
      <c r="N16810">
        <f>L16810-M16810</f>
        <v/>
      </c>
    </row>
    <row r="16811">
      <c r="A16811" t="inlineStr">
        <is>
          <t>T1016809</t>
        </is>
      </c>
      <c r="B16811" t="inlineStr">
        <is>
          <t>2024-12-04</t>
        </is>
      </c>
      <c r="C16811" t="inlineStr">
        <is>
          <t>S009</t>
        </is>
      </c>
      <c r="D16811" t="inlineStr">
        <is>
          <t>Store_009</t>
        </is>
      </c>
      <c r="E16811" t="inlineStr">
        <is>
          <t>Central</t>
        </is>
      </c>
      <c r="F16811" t="inlineStr">
        <is>
          <t>P0133</t>
        </is>
      </c>
      <c r="G16811" t="inlineStr">
        <is>
          <t>Prod_0133</t>
        </is>
      </c>
      <c r="H16811" t="inlineStr">
        <is>
          <t>Stationery</t>
        </is>
      </c>
      <c r="I16811" t="n">
        <v>2</v>
      </c>
      <c r="J16811" t="n">
        <v>347.11</v>
      </c>
      <c r="K16811" t="n">
        <v>0.1</v>
      </c>
      <c r="L16811">
        <f>I16811*J16811*(1-K16811)</f>
        <v/>
      </c>
      <c r="M16811">
        <f>VLOOKUP(F16811,Products!A:D,4,FALSE)*I16811</f>
        <v/>
      </c>
      <c r="N16811">
        <f>L16811-M16811</f>
        <v/>
      </c>
    </row>
    <row r="16812">
      <c r="A16812" t="inlineStr">
        <is>
          <t>T1016810</t>
        </is>
      </c>
      <c r="B16812" t="inlineStr">
        <is>
          <t>2023-06-14</t>
        </is>
      </c>
      <c r="C16812" t="inlineStr">
        <is>
          <t>S048</t>
        </is>
      </c>
      <c r="D16812" t="inlineStr">
        <is>
          <t>Store_048</t>
        </is>
      </c>
      <c r="E16812" t="inlineStr">
        <is>
          <t>South</t>
        </is>
      </c>
      <c r="F16812" t="inlineStr">
        <is>
          <t>P0159</t>
        </is>
      </c>
      <c r="G16812" t="inlineStr">
        <is>
          <t>Prod_0159</t>
        </is>
      </c>
      <c r="H16812" t="inlineStr">
        <is>
          <t>Electronics</t>
        </is>
      </c>
      <c r="I16812" t="n">
        <v>3</v>
      </c>
      <c r="J16812" t="n">
        <v>506.57</v>
      </c>
      <c r="K16812" t="n">
        <v>0</v>
      </c>
      <c r="L16812">
        <f>I16812*J16812*(1-K16812)</f>
        <v/>
      </c>
      <c r="M16812">
        <f>VLOOKUP(F16812,Products!A:D,4,FALSE)*I16812</f>
        <v/>
      </c>
      <c r="N16812">
        <f>L16812-M16812</f>
        <v/>
      </c>
    </row>
    <row r="16813">
      <c r="A16813" t="inlineStr">
        <is>
          <t>T1016811</t>
        </is>
      </c>
      <c r="B16813" t="inlineStr">
        <is>
          <t>2023-03-26</t>
        </is>
      </c>
      <c r="C16813" t="inlineStr">
        <is>
          <t>S040</t>
        </is>
      </c>
      <c r="D16813" t="inlineStr">
        <is>
          <t>Store_040</t>
        </is>
      </c>
      <c r="E16813" t="inlineStr">
        <is>
          <t>Central</t>
        </is>
      </c>
      <c r="F16813" t="inlineStr">
        <is>
          <t>P0043</t>
        </is>
      </c>
      <c r="G16813" t="inlineStr">
        <is>
          <t>Prod_0043</t>
        </is>
      </c>
      <c r="H16813" t="inlineStr">
        <is>
          <t>Food</t>
        </is>
      </c>
      <c r="I16813" t="n">
        <v>4</v>
      </c>
      <c r="J16813" t="n">
        <v>232.56</v>
      </c>
      <c r="K16813" t="n">
        <v>0</v>
      </c>
      <c r="L16813">
        <f>I16813*J16813*(1-K16813)</f>
        <v/>
      </c>
      <c r="M16813">
        <f>VLOOKUP(F16813,Products!A:D,4,FALSE)*I16813</f>
        <v/>
      </c>
      <c r="N16813">
        <f>L16813-M16813</f>
        <v/>
      </c>
    </row>
    <row r="16814">
      <c r="A16814" t="inlineStr">
        <is>
          <t>T1016812</t>
        </is>
      </c>
      <c r="B16814" t="inlineStr">
        <is>
          <t>2024-03-23</t>
        </is>
      </c>
      <c r="C16814" t="inlineStr">
        <is>
          <t>S009</t>
        </is>
      </c>
      <c r="D16814" t="inlineStr">
        <is>
          <t>Store_009</t>
        </is>
      </c>
      <c r="E16814" t="inlineStr">
        <is>
          <t>Central</t>
        </is>
      </c>
      <c r="F16814" t="inlineStr">
        <is>
          <t>P0082</t>
        </is>
      </c>
      <c r="G16814" t="inlineStr">
        <is>
          <t>Prod_0082</t>
        </is>
      </c>
      <c r="H16814" t="inlineStr">
        <is>
          <t>Food</t>
        </is>
      </c>
      <c r="I16814" t="n">
        <v>8</v>
      </c>
      <c r="J16814" t="n">
        <v>602.86</v>
      </c>
      <c r="K16814" t="n">
        <v>0</v>
      </c>
      <c r="L16814">
        <f>I16814*J16814*(1-K16814)</f>
        <v/>
      </c>
      <c r="M16814">
        <f>VLOOKUP(F16814,Products!A:D,4,FALSE)*I16814</f>
        <v/>
      </c>
      <c r="N16814">
        <f>L16814-M16814</f>
        <v/>
      </c>
    </row>
    <row r="16815">
      <c r="A16815" t="inlineStr">
        <is>
          <t>T1016813</t>
        </is>
      </c>
      <c r="B16815" t="inlineStr">
        <is>
          <t>2025-03-15</t>
        </is>
      </c>
      <c r="C16815" t="inlineStr">
        <is>
          <t>S004</t>
        </is>
      </c>
      <c r="D16815" t="inlineStr">
        <is>
          <t>Store_004</t>
        </is>
      </c>
      <c r="E16815" t="inlineStr">
        <is>
          <t>Central</t>
        </is>
      </c>
      <c r="F16815" t="inlineStr">
        <is>
          <t>P0096</t>
        </is>
      </c>
      <c r="G16815" t="inlineStr">
        <is>
          <t>Prod_0096</t>
        </is>
      </c>
      <c r="H16815" t="inlineStr">
        <is>
          <t>Beverages</t>
        </is>
      </c>
      <c r="I16815" t="n">
        <v>6</v>
      </c>
      <c r="J16815" t="n">
        <v>393.72</v>
      </c>
      <c r="K16815" t="n">
        <v>0</v>
      </c>
      <c r="L16815">
        <f>I16815*J16815*(1-K16815)</f>
        <v/>
      </c>
      <c r="M16815">
        <f>VLOOKUP(F16815,Products!A:D,4,FALSE)*I16815</f>
        <v/>
      </c>
      <c r="N16815">
        <f>L16815-M16815</f>
        <v/>
      </c>
    </row>
    <row r="16816">
      <c r="A16816" t="inlineStr">
        <is>
          <t>T1016814</t>
        </is>
      </c>
      <c r="B16816" t="inlineStr">
        <is>
          <t>2025-06-28</t>
        </is>
      </c>
      <c r="C16816" t="inlineStr">
        <is>
          <t>S024</t>
        </is>
      </c>
      <c r="D16816" t="inlineStr">
        <is>
          <t>Store_024</t>
        </is>
      </c>
      <c r="E16816" t="inlineStr">
        <is>
          <t>South</t>
        </is>
      </c>
      <c r="F16816" t="inlineStr">
        <is>
          <t>P0017</t>
        </is>
      </c>
      <c r="G16816" t="inlineStr">
        <is>
          <t>Prod_0017</t>
        </is>
      </c>
      <c r="H16816" t="inlineStr">
        <is>
          <t>Food</t>
        </is>
      </c>
      <c r="I16816" t="n">
        <v>7</v>
      </c>
      <c r="J16816" t="n">
        <v>675.1900000000001</v>
      </c>
      <c r="K16816" t="n">
        <v>0</v>
      </c>
      <c r="L16816">
        <f>I16816*J16816*(1-K16816)</f>
        <v/>
      </c>
      <c r="M16816">
        <f>VLOOKUP(F16816,Products!A:D,4,FALSE)*I16816</f>
        <v/>
      </c>
      <c r="N16816">
        <f>L16816-M16816</f>
        <v/>
      </c>
    </row>
    <row r="16817">
      <c r="A16817" t="inlineStr">
        <is>
          <t>T1016815</t>
        </is>
      </c>
      <c r="B16817" t="inlineStr">
        <is>
          <t>2023-09-27</t>
        </is>
      </c>
      <c r="C16817" t="inlineStr">
        <is>
          <t>S002</t>
        </is>
      </c>
      <c r="D16817" t="inlineStr">
        <is>
          <t>Store_002</t>
        </is>
      </c>
      <c r="E16817" t="inlineStr">
        <is>
          <t>South</t>
        </is>
      </c>
      <c r="F16817" t="inlineStr">
        <is>
          <t>P0097</t>
        </is>
      </c>
      <c r="G16817" t="inlineStr">
        <is>
          <t>Prod_0097</t>
        </is>
      </c>
      <c r="H16817" t="inlineStr">
        <is>
          <t>Clothing</t>
        </is>
      </c>
      <c r="I16817" t="n">
        <v>7</v>
      </c>
      <c r="J16817" t="n">
        <v>243.24</v>
      </c>
      <c r="K16817" t="n">
        <v>0</v>
      </c>
      <c r="L16817">
        <f>I16817*J16817*(1-K16817)</f>
        <v/>
      </c>
      <c r="M16817">
        <f>VLOOKUP(F16817,Products!A:D,4,FALSE)*I16817</f>
        <v/>
      </c>
      <c r="N16817">
        <f>L16817-M16817</f>
        <v/>
      </c>
    </row>
    <row r="16818">
      <c r="A16818" t="inlineStr">
        <is>
          <t>T1016816</t>
        </is>
      </c>
      <c r="B16818" t="inlineStr">
        <is>
          <t>2025-06-28</t>
        </is>
      </c>
      <c r="C16818" t="inlineStr">
        <is>
          <t>S009</t>
        </is>
      </c>
      <c r="D16818" t="inlineStr">
        <is>
          <t>Store_009</t>
        </is>
      </c>
      <c r="E16818" t="inlineStr">
        <is>
          <t>Central</t>
        </is>
      </c>
      <c r="F16818" t="inlineStr">
        <is>
          <t>P0161</t>
        </is>
      </c>
      <c r="G16818" t="inlineStr">
        <is>
          <t>Prod_0161</t>
        </is>
      </c>
      <c r="H16818" t="inlineStr">
        <is>
          <t>Household</t>
        </is>
      </c>
      <c r="I16818" t="n">
        <v>3</v>
      </c>
      <c r="J16818" t="n">
        <v>104.78</v>
      </c>
      <c r="K16818" t="n">
        <v>0.05</v>
      </c>
      <c r="L16818">
        <f>I16818*J16818*(1-K16818)</f>
        <v/>
      </c>
      <c r="M16818">
        <f>VLOOKUP(F16818,Products!A:D,4,FALSE)*I16818</f>
        <v/>
      </c>
      <c r="N16818">
        <f>L16818-M16818</f>
        <v/>
      </c>
    </row>
    <row r="16819">
      <c r="A16819" t="inlineStr">
        <is>
          <t>T1016817</t>
        </is>
      </c>
      <c r="B16819" t="inlineStr">
        <is>
          <t>2023-04-11</t>
        </is>
      </c>
      <c r="C16819" t="inlineStr">
        <is>
          <t>S034</t>
        </is>
      </c>
      <c r="D16819" t="inlineStr">
        <is>
          <t>Store_034</t>
        </is>
      </c>
      <c r="E16819" t="inlineStr">
        <is>
          <t>Central</t>
        </is>
      </c>
      <c r="F16819" t="inlineStr">
        <is>
          <t>P0097</t>
        </is>
      </c>
      <c r="G16819" t="inlineStr">
        <is>
          <t>Prod_0097</t>
        </is>
      </c>
      <c r="H16819" t="inlineStr">
        <is>
          <t>Clothing</t>
        </is>
      </c>
      <c r="I16819" t="n">
        <v>5</v>
      </c>
      <c r="J16819" t="n">
        <v>183.19</v>
      </c>
      <c r="K16819" t="n">
        <v>0</v>
      </c>
      <c r="L16819">
        <f>I16819*J16819*(1-K16819)</f>
        <v/>
      </c>
      <c r="M16819">
        <f>VLOOKUP(F16819,Products!A:D,4,FALSE)*I16819</f>
        <v/>
      </c>
      <c r="N16819">
        <f>L16819-M16819</f>
        <v/>
      </c>
    </row>
    <row r="16820">
      <c r="A16820" t="inlineStr">
        <is>
          <t>T1016818</t>
        </is>
      </c>
      <c r="B16820" t="inlineStr">
        <is>
          <t>2024-01-26</t>
        </is>
      </c>
      <c r="C16820" t="inlineStr">
        <is>
          <t>S018</t>
        </is>
      </c>
      <c r="D16820" t="inlineStr">
        <is>
          <t>Store_018</t>
        </is>
      </c>
      <c r="E16820" t="inlineStr">
        <is>
          <t>South</t>
        </is>
      </c>
      <c r="F16820" t="inlineStr">
        <is>
          <t>P0057</t>
        </is>
      </c>
      <c r="G16820" t="inlineStr">
        <is>
          <t>Prod_0057</t>
        </is>
      </c>
      <c r="H16820" t="inlineStr">
        <is>
          <t>Beverages</t>
        </is>
      </c>
      <c r="I16820" t="n">
        <v>1</v>
      </c>
      <c r="J16820" t="n">
        <v>59.43</v>
      </c>
      <c r="K16820" t="n">
        <v>0</v>
      </c>
      <c r="L16820">
        <f>I16820*J16820*(1-K16820)</f>
        <v/>
      </c>
      <c r="M16820">
        <f>VLOOKUP(F16820,Products!A:D,4,FALSE)*I16820</f>
        <v/>
      </c>
      <c r="N16820">
        <f>L16820-M16820</f>
        <v/>
      </c>
    </row>
    <row r="16821">
      <c r="A16821" t="inlineStr">
        <is>
          <t>T1016819</t>
        </is>
      </c>
      <c r="B16821" t="inlineStr">
        <is>
          <t>2023-04-06</t>
        </is>
      </c>
      <c r="C16821" t="inlineStr">
        <is>
          <t>S050</t>
        </is>
      </c>
      <c r="D16821" t="inlineStr">
        <is>
          <t>Store_050</t>
        </is>
      </c>
      <c r="E16821" t="inlineStr">
        <is>
          <t>South</t>
        </is>
      </c>
      <c r="F16821" t="inlineStr">
        <is>
          <t>P0171</t>
        </is>
      </c>
      <c r="G16821" t="inlineStr">
        <is>
          <t>Prod_0171</t>
        </is>
      </c>
      <c r="H16821" t="inlineStr">
        <is>
          <t>Household</t>
        </is>
      </c>
      <c r="I16821" t="n">
        <v>3</v>
      </c>
      <c r="J16821" t="n">
        <v>301.67</v>
      </c>
      <c r="K16821" t="n">
        <v>0</v>
      </c>
      <c r="L16821">
        <f>I16821*J16821*(1-K16821)</f>
        <v/>
      </c>
      <c r="M16821">
        <f>VLOOKUP(F16821,Products!A:D,4,FALSE)*I16821</f>
        <v/>
      </c>
      <c r="N16821">
        <f>L16821-M16821</f>
        <v/>
      </c>
    </row>
    <row r="16822">
      <c r="A16822" t="inlineStr">
        <is>
          <t>T1016820</t>
        </is>
      </c>
      <c r="B16822" t="inlineStr">
        <is>
          <t>2023-10-21</t>
        </is>
      </c>
      <c r="C16822" t="inlineStr">
        <is>
          <t>S038</t>
        </is>
      </c>
      <c r="D16822" t="inlineStr">
        <is>
          <t>Store_038</t>
        </is>
      </c>
      <c r="E16822" t="inlineStr">
        <is>
          <t>East</t>
        </is>
      </c>
      <c r="F16822" t="inlineStr">
        <is>
          <t>P0113</t>
        </is>
      </c>
      <c r="G16822" t="inlineStr">
        <is>
          <t>Prod_0113</t>
        </is>
      </c>
      <c r="H16822" t="inlineStr">
        <is>
          <t>Toys</t>
        </is>
      </c>
      <c r="I16822" t="n">
        <v>9</v>
      </c>
      <c r="J16822" t="n">
        <v>542.1799999999999</v>
      </c>
      <c r="K16822" t="n">
        <v>0.05</v>
      </c>
      <c r="L16822">
        <f>I16822*J16822*(1-K16822)</f>
        <v/>
      </c>
      <c r="M16822">
        <f>VLOOKUP(F16822,Products!A:D,4,FALSE)*I16822</f>
        <v/>
      </c>
      <c r="N16822">
        <f>L16822-M16822</f>
        <v/>
      </c>
    </row>
    <row r="16823">
      <c r="A16823" t="inlineStr">
        <is>
          <t>T1016821</t>
        </is>
      </c>
      <c r="B16823" t="inlineStr">
        <is>
          <t>2023-08-23</t>
        </is>
      </c>
      <c r="C16823" t="inlineStr">
        <is>
          <t>S005</t>
        </is>
      </c>
      <c r="D16823" t="inlineStr">
        <is>
          <t>Store_005</t>
        </is>
      </c>
      <c r="E16823" t="inlineStr">
        <is>
          <t>Central</t>
        </is>
      </c>
      <c r="F16823" t="inlineStr">
        <is>
          <t>P0161</t>
        </is>
      </c>
      <c r="G16823" t="inlineStr">
        <is>
          <t>Prod_0161</t>
        </is>
      </c>
      <c r="H16823" t="inlineStr">
        <is>
          <t>Household</t>
        </is>
      </c>
      <c r="I16823" t="n">
        <v>9</v>
      </c>
      <c r="J16823" t="n">
        <v>100.61</v>
      </c>
      <c r="K16823" t="n">
        <v>0.2</v>
      </c>
      <c r="L16823">
        <f>I16823*J16823*(1-K16823)</f>
        <v/>
      </c>
      <c r="M16823">
        <f>VLOOKUP(F16823,Products!A:D,4,FALSE)*I16823</f>
        <v/>
      </c>
      <c r="N16823">
        <f>L16823-M16823</f>
        <v/>
      </c>
    </row>
    <row r="16824">
      <c r="A16824" t="inlineStr">
        <is>
          <t>T1016822</t>
        </is>
      </c>
      <c r="B16824" t="inlineStr">
        <is>
          <t>2024-01-09</t>
        </is>
      </c>
      <c r="C16824" t="inlineStr">
        <is>
          <t>S026</t>
        </is>
      </c>
      <c r="D16824" t="inlineStr">
        <is>
          <t>Store_026</t>
        </is>
      </c>
      <c r="E16824" t="inlineStr">
        <is>
          <t>North</t>
        </is>
      </c>
      <c r="F16824" t="inlineStr">
        <is>
          <t>P0042</t>
        </is>
      </c>
      <c r="G16824" t="inlineStr">
        <is>
          <t>Prod_0042</t>
        </is>
      </c>
      <c r="H16824" t="inlineStr">
        <is>
          <t>Electronics</t>
        </is>
      </c>
      <c r="I16824" t="n">
        <v>5</v>
      </c>
      <c r="J16824" t="n">
        <v>675.91</v>
      </c>
      <c r="K16824" t="n">
        <v>0</v>
      </c>
      <c r="L16824">
        <f>I16824*J16824*(1-K16824)</f>
        <v/>
      </c>
      <c r="M16824">
        <f>VLOOKUP(F16824,Products!A:D,4,FALSE)*I16824</f>
        <v/>
      </c>
      <c r="N16824">
        <f>L16824-M16824</f>
        <v/>
      </c>
    </row>
    <row r="16825">
      <c r="A16825" t="inlineStr">
        <is>
          <t>T1016823</t>
        </is>
      </c>
      <c r="B16825" t="inlineStr">
        <is>
          <t>2023-11-24</t>
        </is>
      </c>
      <c r="C16825" t="inlineStr">
        <is>
          <t>S003</t>
        </is>
      </c>
      <c r="D16825" t="inlineStr">
        <is>
          <t>Store_003</t>
        </is>
      </c>
      <c r="E16825" t="inlineStr">
        <is>
          <t>North</t>
        </is>
      </c>
      <c r="F16825" t="inlineStr">
        <is>
          <t>P0117</t>
        </is>
      </c>
      <c r="G16825" t="inlineStr">
        <is>
          <t>Prod_0117</t>
        </is>
      </c>
      <c r="H16825" t="inlineStr">
        <is>
          <t>Electronics</t>
        </is>
      </c>
      <c r="I16825" t="n">
        <v>6</v>
      </c>
      <c r="J16825" t="n">
        <v>487.31</v>
      </c>
      <c r="K16825" t="n">
        <v>0</v>
      </c>
      <c r="L16825">
        <f>I16825*J16825*(1-K16825)</f>
        <v/>
      </c>
      <c r="M16825">
        <f>VLOOKUP(F16825,Products!A:D,4,FALSE)*I16825</f>
        <v/>
      </c>
      <c r="N16825">
        <f>L16825-M16825</f>
        <v/>
      </c>
    </row>
    <row r="16826">
      <c r="A16826" t="inlineStr">
        <is>
          <t>T1016824</t>
        </is>
      </c>
      <c r="B16826" t="inlineStr">
        <is>
          <t>2025-01-10</t>
        </is>
      </c>
      <c r="C16826" t="inlineStr">
        <is>
          <t>S045</t>
        </is>
      </c>
      <c r="D16826" t="inlineStr">
        <is>
          <t>Store_045</t>
        </is>
      </c>
      <c r="E16826" t="inlineStr">
        <is>
          <t>East</t>
        </is>
      </c>
      <c r="F16826" t="inlineStr">
        <is>
          <t>P0151</t>
        </is>
      </c>
      <c r="G16826" t="inlineStr">
        <is>
          <t>Prod_0151</t>
        </is>
      </c>
      <c r="H16826" t="inlineStr">
        <is>
          <t>Food</t>
        </is>
      </c>
      <c r="I16826" t="n">
        <v>5</v>
      </c>
      <c r="J16826" t="n">
        <v>808.2</v>
      </c>
      <c r="K16826" t="n">
        <v>0</v>
      </c>
      <c r="L16826">
        <f>I16826*J16826*(1-K16826)</f>
        <v/>
      </c>
      <c r="M16826">
        <f>VLOOKUP(F16826,Products!A:D,4,FALSE)*I16826</f>
        <v/>
      </c>
      <c r="N16826">
        <f>L16826-M16826</f>
        <v/>
      </c>
    </row>
    <row r="16827">
      <c r="A16827" t="inlineStr">
        <is>
          <t>T1016825</t>
        </is>
      </c>
      <c r="B16827" t="inlineStr">
        <is>
          <t>2024-10-09</t>
        </is>
      </c>
      <c r="C16827" t="inlineStr">
        <is>
          <t>S016</t>
        </is>
      </c>
      <c r="D16827" t="inlineStr">
        <is>
          <t>Store_016</t>
        </is>
      </c>
      <c r="E16827" t="inlineStr">
        <is>
          <t>West</t>
        </is>
      </c>
      <c r="F16827" t="inlineStr">
        <is>
          <t>P0049</t>
        </is>
      </c>
      <c r="G16827" t="inlineStr">
        <is>
          <t>Prod_0049</t>
        </is>
      </c>
      <c r="H16827" t="inlineStr">
        <is>
          <t>Beverages</t>
        </is>
      </c>
      <c r="I16827" t="n">
        <v>6</v>
      </c>
      <c r="J16827" t="n">
        <v>255.19</v>
      </c>
      <c r="K16827" t="n">
        <v>0</v>
      </c>
      <c r="L16827">
        <f>I16827*J16827*(1-K16827)</f>
        <v/>
      </c>
      <c r="M16827">
        <f>VLOOKUP(F16827,Products!A:D,4,FALSE)*I16827</f>
        <v/>
      </c>
      <c r="N16827">
        <f>L16827-M16827</f>
        <v/>
      </c>
    </row>
    <row r="16828">
      <c r="A16828" t="inlineStr">
        <is>
          <t>T1016826</t>
        </is>
      </c>
      <c r="B16828" t="inlineStr">
        <is>
          <t>2025-05-15</t>
        </is>
      </c>
      <c r="C16828" t="inlineStr">
        <is>
          <t>S041</t>
        </is>
      </c>
      <c r="D16828" t="inlineStr">
        <is>
          <t>Store_041</t>
        </is>
      </c>
      <c r="E16828" t="inlineStr">
        <is>
          <t>East</t>
        </is>
      </c>
      <c r="F16828" t="inlineStr">
        <is>
          <t>P0098</t>
        </is>
      </c>
      <c r="G16828" t="inlineStr">
        <is>
          <t>Prod_0098</t>
        </is>
      </c>
      <c r="H16828" t="inlineStr">
        <is>
          <t>Clothing</t>
        </is>
      </c>
      <c r="I16828" t="n">
        <v>6</v>
      </c>
      <c r="J16828" t="n">
        <v>484.4</v>
      </c>
      <c r="K16828" t="n">
        <v>0.1</v>
      </c>
      <c r="L16828">
        <f>I16828*J16828*(1-K16828)</f>
        <v/>
      </c>
      <c r="M16828">
        <f>VLOOKUP(F16828,Products!A:D,4,FALSE)*I16828</f>
        <v/>
      </c>
      <c r="N16828">
        <f>L16828-M16828</f>
        <v/>
      </c>
    </row>
    <row r="16829">
      <c r="A16829" t="inlineStr">
        <is>
          <t>T1016827</t>
        </is>
      </c>
      <c r="B16829" t="inlineStr">
        <is>
          <t>2024-02-29</t>
        </is>
      </c>
      <c r="C16829" t="inlineStr">
        <is>
          <t>S032</t>
        </is>
      </c>
      <c r="D16829" t="inlineStr">
        <is>
          <t>Store_032</t>
        </is>
      </c>
      <c r="E16829" t="inlineStr">
        <is>
          <t>Central</t>
        </is>
      </c>
      <c r="F16829" t="inlineStr">
        <is>
          <t>P0153</t>
        </is>
      </c>
      <c r="G16829" t="inlineStr">
        <is>
          <t>Prod_0153</t>
        </is>
      </c>
      <c r="H16829" t="inlineStr">
        <is>
          <t>Clothing</t>
        </is>
      </c>
      <c r="I16829" t="n">
        <v>7</v>
      </c>
      <c r="J16829" t="n">
        <v>139.62</v>
      </c>
      <c r="K16829" t="n">
        <v>0</v>
      </c>
      <c r="L16829">
        <f>I16829*J16829*(1-K16829)</f>
        <v/>
      </c>
      <c r="M16829">
        <f>VLOOKUP(F16829,Products!A:D,4,FALSE)*I16829</f>
        <v/>
      </c>
      <c r="N16829">
        <f>L16829-M16829</f>
        <v/>
      </c>
    </row>
    <row r="16830">
      <c r="A16830" t="inlineStr">
        <is>
          <t>T1016828</t>
        </is>
      </c>
      <c r="B16830" t="inlineStr">
        <is>
          <t>2023-03-25</t>
        </is>
      </c>
      <c r="C16830" t="inlineStr">
        <is>
          <t>S008</t>
        </is>
      </c>
      <c r="D16830" t="inlineStr">
        <is>
          <t>Store_008</t>
        </is>
      </c>
      <c r="E16830" t="inlineStr">
        <is>
          <t>East</t>
        </is>
      </c>
      <c r="F16830" t="inlineStr">
        <is>
          <t>P0196</t>
        </is>
      </c>
      <c r="G16830" t="inlineStr">
        <is>
          <t>Prod_0196</t>
        </is>
      </c>
      <c r="H16830" t="inlineStr">
        <is>
          <t>Beverages</t>
        </is>
      </c>
      <c r="I16830" t="n">
        <v>2</v>
      </c>
      <c r="J16830" t="n">
        <v>957.89</v>
      </c>
      <c r="K16830" t="n">
        <v>0</v>
      </c>
      <c r="L16830">
        <f>I16830*J16830*(1-K16830)</f>
        <v/>
      </c>
      <c r="M16830">
        <f>VLOOKUP(F16830,Products!A:D,4,FALSE)*I16830</f>
        <v/>
      </c>
      <c r="N16830">
        <f>L16830-M16830</f>
        <v/>
      </c>
    </row>
    <row r="16831">
      <c r="A16831" t="inlineStr">
        <is>
          <t>T1016829</t>
        </is>
      </c>
      <c r="B16831" t="inlineStr">
        <is>
          <t>2023-12-22</t>
        </is>
      </c>
      <c r="C16831" t="inlineStr">
        <is>
          <t>S015</t>
        </is>
      </c>
      <c r="D16831" t="inlineStr">
        <is>
          <t>Store_015</t>
        </is>
      </c>
      <c r="E16831" t="inlineStr">
        <is>
          <t>North</t>
        </is>
      </c>
      <c r="F16831" t="inlineStr">
        <is>
          <t>P0148</t>
        </is>
      </c>
      <c r="G16831" t="inlineStr">
        <is>
          <t>Prod_0148</t>
        </is>
      </c>
      <c r="H16831" t="inlineStr">
        <is>
          <t>Electronics</t>
        </is>
      </c>
      <c r="I16831" t="n">
        <v>6</v>
      </c>
      <c r="J16831" t="n">
        <v>263.48</v>
      </c>
      <c r="K16831" t="n">
        <v>0.15</v>
      </c>
      <c r="L16831">
        <f>I16831*J16831*(1-K16831)</f>
        <v/>
      </c>
      <c r="M16831">
        <f>VLOOKUP(F16831,Products!A:D,4,FALSE)*I16831</f>
        <v/>
      </c>
      <c r="N16831">
        <f>L16831-M16831</f>
        <v/>
      </c>
    </row>
    <row r="16832">
      <c r="A16832" t="inlineStr">
        <is>
          <t>T1016830</t>
        </is>
      </c>
      <c r="B16832" t="inlineStr">
        <is>
          <t>2024-08-09</t>
        </is>
      </c>
      <c r="C16832" t="inlineStr">
        <is>
          <t>S045</t>
        </is>
      </c>
      <c r="D16832" t="inlineStr">
        <is>
          <t>Store_045</t>
        </is>
      </c>
      <c r="E16832" t="inlineStr">
        <is>
          <t>East</t>
        </is>
      </c>
      <c r="F16832" t="inlineStr">
        <is>
          <t>P0004</t>
        </is>
      </c>
      <c r="G16832" t="inlineStr">
        <is>
          <t>Prod_0004</t>
        </is>
      </c>
      <c r="H16832" t="inlineStr">
        <is>
          <t>Household</t>
        </is>
      </c>
      <c r="I16832" t="n">
        <v>2</v>
      </c>
      <c r="J16832" t="n">
        <v>339.91</v>
      </c>
      <c r="K16832" t="n">
        <v>0</v>
      </c>
      <c r="L16832">
        <f>I16832*J16832*(1-K16832)</f>
        <v/>
      </c>
      <c r="M16832">
        <f>VLOOKUP(F16832,Products!A:D,4,FALSE)*I16832</f>
        <v/>
      </c>
      <c r="N16832">
        <f>L16832-M16832</f>
        <v/>
      </c>
    </row>
    <row r="16833">
      <c r="A16833" t="inlineStr">
        <is>
          <t>T1016831</t>
        </is>
      </c>
      <c r="B16833" t="inlineStr">
        <is>
          <t>2024-12-18</t>
        </is>
      </c>
      <c r="C16833" t="inlineStr">
        <is>
          <t>S005</t>
        </is>
      </c>
      <c r="D16833" t="inlineStr">
        <is>
          <t>Store_005</t>
        </is>
      </c>
      <c r="E16833" t="inlineStr">
        <is>
          <t>Central</t>
        </is>
      </c>
      <c r="F16833" t="inlineStr">
        <is>
          <t>P0149</t>
        </is>
      </c>
      <c r="G16833" t="inlineStr">
        <is>
          <t>Prod_0149</t>
        </is>
      </c>
      <c r="H16833" t="inlineStr">
        <is>
          <t>Toys</t>
        </is>
      </c>
      <c r="I16833" t="n">
        <v>8</v>
      </c>
      <c r="J16833" t="n">
        <v>67.06999999999999</v>
      </c>
      <c r="K16833" t="n">
        <v>0.2</v>
      </c>
      <c r="L16833">
        <f>I16833*J16833*(1-K16833)</f>
        <v/>
      </c>
      <c r="M16833">
        <f>VLOOKUP(F16833,Products!A:D,4,FALSE)*I16833</f>
        <v/>
      </c>
      <c r="N16833">
        <f>L16833-M16833</f>
        <v/>
      </c>
    </row>
    <row r="16834">
      <c r="A16834" t="inlineStr">
        <is>
          <t>T1016832</t>
        </is>
      </c>
      <c r="B16834" t="inlineStr">
        <is>
          <t>2025-05-10</t>
        </is>
      </c>
      <c r="C16834" t="inlineStr">
        <is>
          <t>S030</t>
        </is>
      </c>
      <c r="D16834" t="inlineStr">
        <is>
          <t>Store_030</t>
        </is>
      </c>
      <c r="E16834" t="inlineStr">
        <is>
          <t>North</t>
        </is>
      </c>
      <c r="F16834" t="inlineStr">
        <is>
          <t>P0031</t>
        </is>
      </c>
      <c r="G16834" t="inlineStr">
        <is>
          <t>Prod_0031</t>
        </is>
      </c>
      <c r="H16834" t="inlineStr">
        <is>
          <t>Food</t>
        </is>
      </c>
      <c r="I16834" t="n">
        <v>1</v>
      </c>
      <c r="J16834" t="n">
        <v>195.6</v>
      </c>
      <c r="K16834" t="n">
        <v>0</v>
      </c>
      <c r="L16834">
        <f>I16834*J16834*(1-K16834)</f>
        <v/>
      </c>
      <c r="M16834">
        <f>VLOOKUP(F16834,Products!A:D,4,FALSE)*I16834</f>
        <v/>
      </c>
      <c r="N16834">
        <f>L16834-M16834</f>
        <v/>
      </c>
    </row>
    <row r="16835">
      <c r="A16835" t="inlineStr">
        <is>
          <t>T1016833</t>
        </is>
      </c>
      <c r="B16835" t="inlineStr">
        <is>
          <t>2025-01-15</t>
        </is>
      </c>
      <c r="C16835" t="inlineStr">
        <is>
          <t>S030</t>
        </is>
      </c>
      <c r="D16835" t="inlineStr">
        <is>
          <t>Store_030</t>
        </is>
      </c>
      <c r="E16835" t="inlineStr">
        <is>
          <t>North</t>
        </is>
      </c>
      <c r="F16835" t="inlineStr">
        <is>
          <t>P0096</t>
        </is>
      </c>
      <c r="G16835" t="inlineStr">
        <is>
          <t>Prod_0096</t>
        </is>
      </c>
      <c r="H16835" t="inlineStr">
        <is>
          <t>Beverages</t>
        </is>
      </c>
      <c r="I16835" t="n">
        <v>3</v>
      </c>
      <c r="J16835" t="n">
        <v>462.35</v>
      </c>
      <c r="K16835" t="n">
        <v>0</v>
      </c>
      <c r="L16835">
        <f>I16835*J16835*(1-K16835)</f>
        <v/>
      </c>
      <c r="M16835">
        <f>VLOOKUP(F16835,Products!A:D,4,FALSE)*I16835</f>
        <v/>
      </c>
      <c r="N16835">
        <f>L16835-M16835</f>
        <v/>
      </c>
    </row>
    <row r="16836">
      <c r="A16836" t="inlineStr">
        <is>
          <t>T1016834</t>
        </is>
      </c>
      <c r="B16836" t="inlineStr">
        <is>
          <t>2024-07-04</t>
        </is>
      </c>
      <c r="C16836" t="inlineStr">
        <is>
          <t>S008</t>
        </is>
      </c>
      <c r="D16836" t="inlineStr">
        <is>
          <t>Store_008</t>
        </is>
      </c>
      <c r="E16836" t="inlineStr">
        <is>
          <t>East</t>
        </is>
      </c>
      <c r="F16836" t="inlineStr">
        <is>
          <t>P0160</t>
        </is>
      </c>
      <c r="G16836" t="inlineStr">
        <is>
          <t>Prod_0160</t>
        </is>
      </c>
      <c r="H16836" t="inlineStr">
        <is>
          <t>Food</t>
        </is>
      </c>
      <c r="I16836" t="n">
        <v>6</v>
      </c>
      <c r="J16836" t="n">
        <v>802.55</v>
      </c>
      <c r="K16836" t="n">
        <v>0.05</v>
      </c>
      <c r="L16836">
        <f>I16836*J16836*(1-K16836)</f>
        <v/>
      </c>
      <c r="M16836">
        <f>VLOOKUP(F16836,Products!A:D,4,FALSE)*I16836</f>
        <v/>
      </c>
      <c r="N16836">
        <f>L16836-M16836</f>
        <v/>
      </c>
    </row>
    <row r="16837">
      <c r="A16837" t="inlineStr">
        <is>
          <t>T1016835</t>
        </is>
      </c>
      <c r="B16837" t="inlineStr">
        <is>
          <t>2025-07-28</t>
        </is>
      </c>
      <c r="C16837" t="inlineStr">
        <is>
          <t>S001</t>
        </is>
      </c>
      <c r="D16837" t="inlineStr">
        <is>
          <t>Store_001</t>
        </is>
      </c>
      <c r="E16837" t="inlineStr">
        <is>
          <t>West</t>
        </is>
      </c>
      <c r="F16837" t="inlineStr">
        <is>
          <t>P0078</t>
        </is>
      </c>
      <c r="G16837" t="inlineStr">
        <is>
          <t>Prod_0078</t>
        </is>
      </c>
      <c r="H16837" t="inlineStr">
        <is>
          <t>Electronics</t>
        </is>
      </c>
      <c r="I16837" t="n">
        <v>1</v>
      </c>
      <c r="J16837" t="n">
        <v>551.51</v>
      </c>
      <c r="K16837" t="n">
        <v>0.05</v>
      </c>
      <c r="L16837">
        <f>I16837*J16837*(1-K16837)</f>
        <v/>
      </c>
      <c r="M16837">
        <f>VLOOKUP(F16837,Products!A:D,4,FALSE)*I16837</f>
        <v/>
      </c>
      <c r="N16837">
        <f>L16837-M16837</f>
        <v/>
      </c>
    </row>
    <row r="16838">
      <c r="A16838" t="inlineStr">
        <is>
          <t>T1016836</t>
        </is>
      </c>
      <c r="B16838" t="inlineStr">
        <is>
          <t>2025-08-05</t>
        </is>
      </c>
      <c r="C16838" t="inlineStr">
        <is>
          <t>S047</t>
        </is>
      </c>
      <c r="D16838" t="inlineStr">
        <is>
          <t>Store_047</t>
        </is>
      </c>
      <c r="E16838" t="inlineStr">
        <is>
          <t>North</t>
        </is>
      </c>
      <c r="F16838" t="inlineStr">
        <is>
          <t>P0086</t>
        </is>
      </c>
      <c r="G16838" t="inlineStr">
        <is>
          <t>Prod_0086</t>
        </is>
      </c>
      <c r="H16838" t="inlineStr">
        <is>
          <t>Stationery</t>
        </is>
      </c>
      <c r="I16838" t="n">
        <v>5</v>
      </c>
      <c r="J16838" t="n">
        <v>1077.23</v>
      </c>
      <c r="K16838" t="n">
        <v>0</v>
      </c>
      <c r="L16838">
        <f>I16838*J16838*(1-K16838)</f>
        <v/>
      </c>
      <c r="M16838">
        <f>VLOOKUP(F16838,Products!A:D,4,FALSE)*I16838</f>
        <v/>
      </c>
      <c r="N16838">
        <f>L16838-M16838</f>
        <v/>
      </c>
    </row>
    <row r="16839">
      <c r="A16839" t="inlineStr">
        <is>
          <t>T1016837</t>
        </is>
      </c>
      <c r="B16839" t="inlineStr">
        <is>
          <t>2023-05-13</t>
        </is>
      </c>
      <c r="C16839" t="inlineStr">
        <is>
          <t>S028</t>
        </is>
      </c>
      <c r="D16839" t="inlineStr">
        <is>
          <t>Store_028</t>
        </is>
      </c>
      <c r="E16839" t="inlineStr">
        <is>
          <t>North</t>
        </is>
      </c>
      <c r="F16839" t="inlineStr">
        <is>
          <t>P0143</t>
        </is>
      </c>
      <c r="G16839" t="inlineStr">
        <is>
          <t>Prod_0143</t>
        </is>
      </c>
      <c r="H16839" t="inlineStr">
        <is>
          <t>Electronics</t>
        </is>
      </c>
      <c r="I16839" t="n">
        <v>5</v>
      </c>
      <c r="J16839" t="n">
        <v>321.14</v>
      </c>
      <c r="K16839" t="n">
        <v>0</v>
      </c>
      <c r="L16839">
        <f>I16839*J16839*(1-K16839)</f>
        <v/>
      </c>
      <c r="M16839">
        <f>VLOOKUP(F16839,Products!A:D,4,FALSE)*I16839</f>
        <v/>
      </c>
      <c r="N16839">
        <f>L16839-M16839</f>
        <v/>
      </c>
    </row>
    <row r="16840">
      <c r="A16840" t="inlineStr">
        <is>
          <t>T1016838</t>
        </is>
      </c>
      <c r="B16840" t="inlineStr">
        <is>
          <t>2023-02-20</t>
        </is>
      </c>
      <c r="C16840" t="inlineStr">
        <is>
          <t>S016</t>
        </is>
      </c>
      <c r="D16840" t="inlineStr">
        <is>
          <t>Store_016</t>
        </is>
      </c>
      <c r="E16840" t="inlineStr">
        <is>
          <t>West</t>
        </is>
      </c>
      <c r="F16840" t="inlineStr">
        <is>
          <t>P0138</t>
        </is>
      </c>
      <c r="G16840" t="inlineStr">
        <is>
          <t>Prod_0138</t>
        </is>
      </c>
      <c r="H16840" t="inlineStr">
        <is>
          <t>Household</t>
        </is>
      </c>
      <c r="I16840" t="n">
        <v>4</v>
      </c>
      <c r="J16840" t="n">
        <v>316.58</v>
      </c>
      <c r="K16840" t="n">
        <v>0</v>
      </c>
      <c r="L16840">
        <f>I16840*J16840*(1-K16840)</f>
        <v/>
      </c>
      <c r="M16840">
        <f>VLOOKUP(F16840,Products!A:D,4,FALSE)*I16840</f>
        <v/>
      </c>
      <c r="N16840">
        <f>L16840-M16840</f>
        <v/>
      </c>
    </row>
    <row r="16841">
      <c r="A16841" t="inlineStr">
        <is>
          <t>T1016839</t>
        </is>
      </c>
      <c r="B16841" t="inlineStr">
        <is>
          <t>2024-05-26</t>
        </is>
      </c>
      <c r="C16841" t="inlineStr">
        <is>
          <t>S011</t>
        </is>
      </c>
      <c r="D16841" t="inlineStr">
        <is>
          <t>Store_011</t>
        </is>
      </c>
      <c r="E16841" t="inlineStr">
        <is>
          <t>South</t>
        </is>
      </c>
      <c r="F16841" t="inlineStr">
        <is>
          <t>P0117</t>
        </is>
      </c>
      <c r="G16841" t="inlineStr">
        <is>
          <t>Prod_0117</t>
        </is>
      </c>
      <c r="H16841" t="inlineStr">
        <is>
          <t>Electronics</t>
        </is>
      </c>
      <c r="I16841" t="n">
        <v>7</v>
      </c>
      <c r="J16841" t="n">
        <v>467.06</v>
      </c>
      <c r="K16841" t="n">
        <v>0.05</v>
      </c>
      <c r="L16841">
        <f>I16841*J16841*(1-K16841)</f>
        <v/>
      </c>
      <c r="M16841">
        <f>VLOOKUP(F16841,Products!A:D,4,FALSE)*I16841</f>
        <v/>
      </c>
      <c r="N16841">
        <f>L16841-M16841</f>
        <v/>
      </c>
    </row>
    <row r="16842">
      <c r="A16842" t="inlineStr">
        <is>
          <t>T1016840</t>
        </is>
      </c>
      <c r="B16842" t="inlineStr">
        <is>
          <t>2024-02-29</t>
        </is>
      </c>
      <c r="C16842" t="inlineStr">
        <is>
          <t>S015</t>
        </is>
      </c>
      <c r="D16842" t="inlineStr">
        <is>
          <t>Store_015</t>
        </is>
      </c>
      <c r="E16842" t="inlineStr">
        <is>
          <t>North</t>
        </is>
      </c>
      <c r="F16842" t="inlineStr">
        <is>
          <t>P0114</t>
        </is>
      </c>
      <c r="G16842" t="inlineStr">
        <is>
          <t>Prod_0114</t>
        </is>
      </c>
      <c r="H16842" t="inlineStr">
        <is>
          <t>Beverages</t>
        </is>
      </c>
      <c r="I16842" t="n">
        <v>4</v>
      </c>
      <c r="J16842" t="n">
        <v>797.67</v>
      </c>
      <c r="K16842" t="n">
        <v>0.1</v>
      </c>
      <c r="L16842">
        <f>I16842*J16842*(1-K16842)</f>
        <v/>
      </c>
      <c r="M16842">
        <f>VLOOKUP(F16842,Products!A:D,4,FALSE)*I16842</f>
        <v/>
      </c>
      <c r="N16842">
        <f>L16842-M16842</f>
        <v/>
      </c>
    </row>
    <row r="16843">
      <c r="A16843" t="inlineStr">
        <is>
          <t>T1016841</t>
        </is>
      </c>
      <c r="B16843" t="inlineStr">
        <is>
          <t>2023-02-10</t>
        </is>
      </c>
      <c r="C16843" t="inlineStr">
        <is>
          <t>S042</t>
        </is>
      </c>
      <c r="D16843" t="inlineStr">
        <is>
          <t>Store_042</t>
        </is>
      </c>
      <c r="E16843" t="inlineStr">
        <is>
          <t>Central</t>
        </is>
      </c>
      <c r="F16843" t="inlineStr">
        <is>
          <t>P0109</t>
        </is>
      </c>
      <c r="G16843" t="inlineStr">
        <is>
          <t>Prod_0109</t>
        </is>
      </c>
      <c r="H16843" t="inlineStr">
        <is>
          <t>Beverages</t>
        </is>
      </c>
      <c r="I16843" t="n">
        <v>7</v>
      </c>
      <c r="J16843" t="n">
        <v>581.13</v>
      </c>
      <c r="K16843" t="n">
        <v>0</v>
      </c>
      <c r="L16843">
        <f>I16843*J16843*(1-K16843)</f>
        <v/>
      </c>
      <c r="M16843">
        <f>VLOOKUP(F16843,Products!A:D,4,FALSE)*I16843</f>
        <v/>
      </c>
      <c r="N16843">
        <f>L16843-M16843</f>
        <v/>
      </c>
    </row>
    <row r="16844">
      <c r="A16844" t="inlineStr">
        <is>
          <t>T1016842</t>
        </is>
      </c>
      <c r="B16844" t="inlineStr">
        <is>
          <t>2023-12-14</t>
        </is>
      </c>
      <c r="C16844" t="inlineStr">
        <is>
          <t>S024</t>
        </is>
      </c>
      <c r="D16844" t="inlineStr">
        <is>
          <t>Store_024</t>
        </is>
      </c>
      <c r="E16844" t="inlineStr">
        <is>
          <t>South</t>
        </is>
      </c>
      <c r="F16844" t="inlineStr">
        <is>
          <t>P0167</t>
        </is>
      </c>
      <c r="G16844" t="inlineStr">
        <is>
          <t>Prod_0167</t>
        </is>
      </c>
      <c r="H16844" t="inlineStr">
        <is>
          <t>Beverages</t>
        </is>
      </c>
      <c r="I16844" t="n">
        <v>8</v>
      </c>
      <c r="J16844" t="n">
        <v>389.7</v>
      </c>
      <c r="K16844" t="n">
        <v>0.05</v>
      </c>
      <c r="L16844">
        <f>I16844*J16844*(1-K16844)</f>
        <v/>
      </c>
      <c r="M16844">
        <f>VLOOKUP(F16844,Products!A:D,4,FALSE)*I16844</f>
        <v/>
      </c>
      <c r="N16844">
        <f>L16844-M16844</f>
        <v/>
      </c>
    </row>
    <row r="16845">
      <c r="A16845" t="inlineStr">
        <is>
          <t>T1016843</t>
        </is>
      </c>
      <c r="B16845" t="inlineStr">
        <is>
          <t>2023-05-24</t>
        </is>
      </c>
      <c r="C16845" t="inlineStr">
        <is>
          <t>S008</t>
        </is>
      </c>
      <c r="D16845" t="inlineStr">
        <is>
          <t>Store_008</t>
        </is>
      </c>
      <c r="E16845" t="inlineStr">
        <is>
          <t>East</t>
        </is>
      </c>
      <c r="F16845" t="inlineStr">
        <is>
          <t>P0149</t>
        </is>
      </c>
      <c r="G16845" t="inlineStr">
        <is>
          <t>Prod_0149</t>
        </is>
      </c>
      <c r="H16845" t="inlineStr">
        <is>
          <t>Toys</t>
        </is>
      </c>
      <c r="I16845" t="n">
        <v>6</v>
      </c>
      <c r="J16845" t="n">
        <v>59.59</v>
      </c>
      <c r="K16845" t="n">
        <v>0</v>
      </c>
      <c r="L16845">
        <f>I16845*J16845*(1-K16845)</f>
        <v/>
      </c>
      <c r="M16845">
        <f>VLOOKUP(F16845,Products!A:D,4,FALSE)*I16845</f>
        <v/>
      </c>
      <c r="N16845">
        <f>L16845-M16845</f>
        <v/>
      </c>
    </row>
    <row r="16846">
      <c r="A16846" t="inlineStr">
        <is>
          <t>T1016844</t>
        </is>
      </c>
      <c r="B16846" t="inlineStr">
        <is>
          <t>2025-09-11</t>
        </is>
      </c>
      <c r="C16846" t="inlineStr">
        <is>
          <t>S015</t>
        </is>
      </c>
      <c r="D16846" t="inlineStr">
        <is>
          <t>Store_015</t>
        </is>
      </c>
      <c r="E16846" t="inlineStr">
        <is>
          <t>North</t>
        </is>
      </c>
      <c r="F16846" t="inlineStr">
        <is>
          <t>P0186</t>
        </is>
      </c>
      <c r="G16846" t="inlineStr">
        <is>
          <t>Prod_0186</t>
        </is>
      </c>
      <c r="H16846" t="inlineStr">
        <is>
          <t>Household</t>
        </is>
      </c>
      <c r="I16846" t="n">
        <v>8</v>
      </c>
      <c r="J16846" t="n">
        <v>623.45</v>
      </c>
      <c r="K16846" t="n">
        <v>0.05</v>
      </c>
      <c r="L16846">
        <f>I16846*J16846*(1-K16846)</f>
        <v/>
      </c>
      <c r="M16846">
        <f>VLOOKUP(F16846,Products!A:D,4,FALSE)*I16846</f>
        <v/>
      </c>
      <c r="N16846">
        <f>L16846-M16846</f>
        <v/>
      </c>
    </row>
    <row r="16847">
      <c r="A16847" t="inlineStr">
        <is>
          <t>T1016845</t>
        </is>
      </c>
      <c r="B16847" t="inlineStr">
        <is>
          <t>2025-01-29</t>
        </is>
      </c>
      <c r="C16847" t="inlineStr">
        <is>
          <t>S030</t>
        </is>
      </c>
      <c r="D16847" t="inlineStr">
        <is>
          <t>Store_030</t>
        </is>
      </c>
      <c r="E16847" t="inlineStr">
        <is>
          <t>North</t>
        </is>
      </c>
      <c r="F16847" t="inlineStr">
        <is>
          <t>P0031</t>
        </is>
      </c>
      <c r="G16847" t="inlineStr">
        <is>
          <t>Prod_0031</t>
        </is>
      </c>
      <c r="H16847" t="inlineStr">
        <is>
          <t>Food</t>
        </is>
      </c>
      <c r="I16847" t="n">
        <v>3</v>
      </c>
      <c r="J16847" t="n">
        <v>193.55</v>
      </c>
      <c r="K16847" t="n">
        <v>0.05</v>
      </c>
      <c r="L16847">
        <f>I16847*J16847*(1-K16847)</f>
        <v/>
      </c>
      <c r="M16847">
        <f>VLOOKUP(F16847,Products!A:D,4,FALSE)*I16847</f>
        <v/>
      </c>
      <c r="N16847">
        <f>L16847-M16847</f>
        <v/>
      </c>
    </row>
    <row r="16848">
      <c r="A16848" t="inlineStr">
        <is>
          <t>T1016846</t>
        </is>
      </c>
      <c r="B16848" t="inlineStr">
        <is>
          <t>2025-08-03</t>
        </is>
      </c>
      <c r="C16848" t="inlineStr">
        <is>
          <t>S002</t>
        </is>
      </c>
      <c r="D16848" t="inlineStr">
        <is>
          <t>Store_002</t>
        </is>
      </c>
      <c r="E16848" t="inlineStr">
        <is>
          <t>South</t>
        </is>
      </c>
      <c r="F16848" t="inlineStr">
        <is>
          <t>P0051</t>
        </is>
      </c>
      <c r="G16848" t="inlineStr">
        <is>
          <t>Prod_0051</t>
        </is>
      </c>
      <c r="H16848" t="inlineStr">
        <is>
          <t>Clothing</t>
        </is>
      </c>
      <c r="I16848" t="n">
        <v>3</v>
      </c>
      <c r="J16848" t="n">
        <v>63.37</v>
      </c>
      <c r="K16848" t="n">
        <v>0</v>
      </c>
      <c r="L16848">
        <f>I16848*J16848*(1-K16848)</f>
        <v/>
      </c>
      <c r="M16848">
        <f>VLOOKUP(F16848,Products!A:D,4,FALSE)*I16848</f>
        <v/>
      </c>
      <c r="N16848">
        <f>L16848-M16848</f>
        <v/>
      </c>
    </row>
    <row r="16849">
      <c r="A16849" t="inlineStr">
        <is>
          <t>T1016847</t>
        </is>
      </c>
      <c r="B16849" t="inlineStr">
        <is>
          <t>2025-05-07</t>
        </is>
      </c>
      <c r="C16849" t="inlineStr">
        <is>
          <t>S033</t>
        </is>
      </c>
      <c r="D16849" t="inlineStr">
        <is>
          <t>Store_033</t>
        </is>
      </c>
      <c r="E16849" t="inlineStr">
        <is>
          <t>North</t>
        </is>
      </c>
      <c r="F16849" t="inlineStr">
        <is>
          <t>P0158</t>
        </is>
      </c>
      <c r="G16849" t="inlineStr">
        <is>
          <t>Prod_0158</t>
        </is>
      </c>
      <c r="H16849" t="inlineStr">
        <is>
          <t>Beverages</t>
        </is>
      </c>
      <c r="I16849" t="n">
        <v>8</v>
      </c>
      <c r="J16849" t="n">
        <v>239.14</v>
      </c>
      <c r="K16849" t="n">
        <v>0.05</v>
      </c>
      <c r="L16849">
        <f>I16849*J16849*(1-K16849)</f>
        <v/>
      </c>
      <c r="M16849">
        <f>VLOOKUP(F16849,Products!A:D,4,FALSE)*I16849</f>
        <v/>
      </c>
      <c r="N16849">
        <f>L16849-M16849</f>
        <v/>
      </c>
    </row>
    <row r="16850">
      <c r="A16850" t="inlineStr">
        <is>
          <t>T1016848</t>
        </is>
      </c>
      <c r="B16850" t="inlineStr">
        <is>
          <t>2024-02-13</t>
        </is>
      </c>
      <c r="C16850" t="inlineStr">
        <is>
          <t>S030</t>
        </is>
      </c>
      <c r="D16850" t="inlineStr">
        <is>
          <t>Store_030</t>
        </is>
      </c>
      <c r="E16850" t="inlineStr">
        <is>
          <t>North</t>
        </is>
      </c>
      <c r="F16850" t="inlineStr">
        <is>
          <t>P0024</t>
        </is>
      </c>
      <c r="G16850" t="inlineStr">
        <is>
          <t>Prod_0024</t>
        </is>
      </c>
      <c r="H16850" t="inlineStr">
        <is>
          <t>Clothing</t>
        </is>
      </c>
      <c r="I16850" t="n">
        <v>7</v>
      </c>
      <c r="J16850" t="n">
        <v>92.34</v>
      </c>
      <c r="K16850" t="n">
        <v>0</v>
      </c>
      <c r="L16850">
        <f>I16850*J16850*(1-K16850)</f>
        <v/>
      </c>
      <c r="M16850">
        <f>VLOOKUP(F16850,Products!A:D,4,FALSE)*I16850</f>
        <v/>
      </c>
      <c r="N16850">
        <f>L16850-M16850</f>
        <v/>
      </c>
    </row>
    <row r="16851">
      <c r="A16851" t="inlineStr">
        <is>
          <t>T1016849</t>
        </is>
      </c>
      <c r="B16851" t="inlineStr">
        <is>
          <t>2023-09-25</t>
        </is>
      </c>
      <c r="C16851" t="inlineStr">
        <is>
          <t>S049</t>
        </is>
      </c>
      <c r="D16851" t="inlineStr">
        <is>
          <t>Store_049</t>
        </is>
      </c>
      <c r="E16851" t="inlineStr">
        <is>
          <t>North</t>
        </is>
      </c>
      <c r="F16851" t="inlineStr">
        <is>
          <t>P0092</t>
        </is>
      </c>
      <c r="G16851" t="inlineStr">
        <is>
          <t>Prod_0092</t>
        </is>
      </c>
      <c r="H16851" t="inlineStr">
        <is>
          <t>Household</t>
        </is>
      </c>
      <c r="I16851" t="n">
        <v>8</v>
      </c>
      <c r="J16851" t="n">
        <v>248.47</v>
      </c>
      <c r="K16851" t="n">
        <v>0</v>
      </c>
      <c r="L16851">
        <f>I16851*J16851*(1-K16851)</f>
        <v/>
      </c>
      <c r="M16851">
        <f>VLOOKUP(F16851,Products!A:D,4,FALSE)*I16851</f>
        <v/>
      </c>
      <c r="N16851">
        <f>L16851-M16851</f>
        <v/>
      </c>
    </row>
    <row r="16852">
      <c r="A16852" t="inlineStr">
        <is>
          <t>T1016850</t>
        </is>
      </c>
      <c r="B16852" t="inlineStr">
        <is>
          <t>2024-11-22</t>
        </is>
      </c>
      <c r="C16852" t="inlineStr">
        <is>
          <t>S049</t>
        </is>
      </c>
      <c r="D16852" t="inlineStr">
        <is>
          <t>Store_049</t>
        </is>
      </c>
      <c r="E16852" t="inlineStr">
        <is>
          <t>North</t>
        </is>
      </c>
      <c r="F16852" t="inlineStr">
        <is>
          <t>P0126</t>
        </is>
      </c>
      <c r="G16852" t="inlineStr">
        <is>
          <t>Prod_0126</t>
        </is>
      </c>
      <c r="H16852" t="inlineStr">
        <is>
          <t>Toys</t>
        </is>
      </c>
      <c r="I16852" t="n">
        <v>9</v>
      </c>
      <c r="J16852" t="n">
        <v>338.87</v>
      </c>
      <c r="K16852" t="n">
        <v>0</v>
      </c>
      <c r="L16852">
        <f>I16852*J16852*(1-K16852)</f>
        <v/>
      </c>
      <c r="M16852">
        <f>VLOOKUP(F16852,Products!A:D,4,FALSE)*I16852</f>
        <v/>
      </c>
      <c r="N16852">
        <f>L16852-M16852</f>
        <v/>
      </c>
    </row>
    <row r="16853">
      <c r="A16853" t="inlineStr">
        <is>
          <t>T1016851</t>
        </is>
      </c>
      <c r="B16853" t="inlineStr">
        <is>
          <t>2025-04-14</t>
        </is>
      </c>
      <c r="C16853" t="inlineStr">
        <is>
          <t>S035</t>
        </is>
      </c>
      <c r="D16853" t="inlineStr">
        <is>
          <t>Store_035</t>
        </is>
      </c>
      <c r="E16853" t="inlineStr">
        <is>
          <t>Central</t>
        </is>
      </c>
      <c r="F16853" t="inlineStr">
        <is>
          <t>P0123</t>
        </is>
      </c>
      <c r="G16853" t="inlineStr">
        <is>
          <t>Prod_0123</t>
        </is>
      </c>
      <c r="H16853" t="inlineStr">
        <is>
          <t>Food</t>
        </is>
      </c>
      <c r="I16853" t="n">
        <v>4</v>
      </c>
      <c r="J16853" t="n">
        <v>621.0599999999999</v>
      </c>
      <c r="K16853" t="n">
        <v>0</v>
      </c>
      <c r="L16853">
        <f>I16853*J16853*(1-K16853)</f>
        <v/>
      </c>
      <c r="M16853">
        <f>VLOOKUP(F16853,Products!A:D,4,FALSE)*I16853</f>
        <v/>
      </c>
      <c r="N16853">
        <f>L16853-M16853</f>
        <v/>
      </c>
    </row>
    <row r="16854">
      <c r="A16854" t="inlineStr">
        <is>
          <t>T1016852</t>
        </is>
      </c>
      <c r="B16854" t="inlineStr">
        <is>
          <t>2023-12-05</t>
        </is>
      </c>
      <c r="C16854" t="inlineStr">
        <is>
          <t>S004</t>
        </is>
      </c>
      <c r="D16854" t="inlineStr">
        <is>
          <t>Store_004</t>
        </is>
      </c>
      <c r="E16854" t="inlineStr">
        <is>
          <t>Central</t>
        </is>
      </c>
      <c r="F16854" t="inlineStr">
        <is>
          <t>P0048</t>
        </is>
      </c>
      <c r="G16854" t="inlineStr">
        <is>
          <t>Prod_0048</t>
        </is>
      </c>
      <c r="H16854" t="inlineStr">
        <is>
          <t>Toys</t>
        </is>
      </c>
      <c r="I16854" t="n">
        <v>3</v>
      </c>
      <c r="J16854" t="n">
        <v>273</v>
      </c>
      <c r="K16854" t="n">
        <v>0.05</v>
      </c>
      <c r="L16854">
        <f>I16854*J16854*(1-K16854)</f>
        <v/>
      </c>
      <c r="M16854">
        <f>VLOOKUP(F16854,Products!A:D,4,FALSE)*I16854</f>
        <v/>
      </c>
      <c r="N16854">
        <f>L16854-M16854</f>
        <v/>
      </c>
    </row>
    <row r="16855">
      <c r="A16855" t="inlineStr">
        <is>
          <t>T1016853</t>
        </is>
      </c>
      <c r="B16855" t="inlineStr">
        <is>
          <t>2024-01-27</t>
        </is>
      </c>
      <c r="C16855" t="inlineStr">
        <is>
          <t>S048</t>
        </is>
      </c>
      <c r="D16855" t="inlineStr">
        <is>
          <t>Store_048</t>
        </is>
      </c>
      <c r="E16855" t="inlineStr">
        <is>
          <t>South</t>
        </is>
      </c>
      <c r="F16855" t="inlineStr">
        <is>
          <t>P0179</t>
        </is>
      </c>
      <c r="G16855" t="inlineStr">
        <is>
          <t>Prod_0179</t>
        </is>
      </c>
      <c r="H16855" t="inlineStr">
        <is>
          <t>Household</t>
        </is>
      </c>
      <c r="I16855" t="n">
        <v>7</v>
      </c>
      <c r="J16855" t="n">
        <v>176.49</v>
      </c>
      <c r="K16855" t="n">
        <v>0</v>
      </c>
      <c r="L16855">
        <f>I16855*J16855*(1-K16855)</f>
        <v/>
      </c>
      <c r="M16855">
        <f>VLOOKUP(F16855,Products!A:D,4,FALSE)*I16855</f>
        <v/>
      </c>
      <c r="N16855">
        <f>L16855-M16855</f>
        <v/>
      </c>
    </row>
    <row r="16856">
      <c r="A16856" t="inlineStr">
        <is>
          <t>T1016854</t>
        </is>
      </c>
      <c r="B16856" t="inlineStr">
        <is>
          <t>2023-09-29</t>
        </is>
      </c>
      <c r="C16856" t="inlineStr">
        <is>
          <t>S013</t>
        </is>
      </c>
      <c r="D16856" t="inlineStr">
        <is>
          <t>Store_013</t>
        </is>
      </c>
      <c r="E16856" t="inlineStr">
        <is>
          <t>North</t>
        </is>
      </c>
      <c r="F16856" t="inlineStr">
        <is>
          <t>P0023</t>
        </is>
      </c>
      <c r="G16856" t="inlineStr">
        <is>
          <t>Prod_0023</t>
        </is>
      </c>
      <c r="H16856" t="inlineStr">
        <is>
          <t>Stationery</t>
        </is>
      </c>
      <c r="I16856" t="n">
        <v>8</v>
      </c>
      <c r="J16856" t="n">
        <v>154.21</v>
      </c>
      <c r="K16856" t="n">
        <v>0</v>
      </c>
      <c r="L16856">
        <f>I16856*J16856*(1-K16856)</f>
        <v/>
      </c>
      <c r="M16856">
        <f>VLOOKUP(F16856,Products!A:D,4,FALSE)*I16856</f>
        <v/>
      </c>
      <c r="N16856">
        <f>L16856-M16856</f>
        <v/>
      </c>
    </row>
    <row r="16857">
      <c r="A16857" t="inlineStr">
        <is>
          <t>T1016855</t>
        </is>
      </c>
      <c r="B16857" t="inlineStr">
        <is>
          <t>2025-08-13</t>
        </is>
      </c>
      <c r="C16857" t="inlineStr">
        <is>
          <t>S039</t>
        </is>
      </c>
      <c r="D16857" t="inlineStr">
        <is>
          <t>Store_039</t>
        </is>
      </c>
      <c r="E16857" t="inlineStr">
        <is>
          <t>North</t>
        </is>
      </c>
      <c r="F16857" t="inlineStr">
        <is>
          <t>P0126</t>
        </is>
      </c>
      <c r="G16857" t="inlineStr">
        <is>
          <t>Prod_0126</t>
        </is>
      </c>
      <c r="H16857" t="inlineStr">
        <is>
          <t>Toys</t>
        </is>
      </c>
      <c r="I16857" t="n">
        <v>4</v>
      </c>
      <c r="J16857" t="n">
        <v>379.3</v>
      </c>
      <c r="K16857" t="n">
        <v>0</v>
      </c>
      <c r="L16857">
        <f>I16857*J16857*(1-K16857)</f>
        <v/>
      </c>
      <c r="M16857">
        <f>VLOOKUP(F16857,Products!A:D,4,FALSE)*I16857</f>
        <v/>
      </c>
      <c r="N16857">
        <f>L16857-M16857</f>
        <v/>
      </c>
    </row>
    <row r="16858">
      <c r="A16858" t="inlineStr">
        <is>
          <t>T1016856</t>
        </is>
      </c>
      <c r="B16858" t="inlineStr">
        <is>
          <t>2023-03-21</t>
        </is>
      </c>
      <c r="C16858" t="inlineStr">
        <is>
          <t>S042</t>
        </is>
      </c>
      <c r="D16858" t="inlineStr">
        <is>
          <t>Store_042</t>
        </is>
      </c>
      <c r="E16858" t="inlineStr">
        <is>
          <t>Central</t>
        </is>
      </c>
      <c r="F16858" t="inlineStr">
        <is>
          <t>P0007</t>
        </is>
      </c>
      <c r="G16858" t="inlineStr">
        <is>
          <t>Prod_0007</t>
        </is>
      </c>
      <c r="H16858" t="inlineStr">
        <is>
          <t>Food</t>
        </is>
      </c>
      <c r="I16858" t="n">
        <v>9</v>
      </c>
      <c r="J16858" t="n">
        <v>129.39</v>
      </c>
      <c r="K16858" t="n">
        <v>0.2</v>
      </c>
      <c r="L16858">
        <f>I16858*J16858*(1-K16858)</f>
        <v/>
      </c>
      <c r="M16858">
        <f>VLOOKUP(F16858,Products!A:D,4,FALSE)*I16858</f>
        <v/>
      </c>
      <c r="N16858">
        <f>L16858-M16858</f>
        <v/>
      </c>
    </row>
    <row r="16859">
      <c r="A16859" t="inlineStr">
        <is>
          <t>T1016857</t>
        </is>
      </c>
      <c r="B16859" t="inlineStr">
        <is>
          <t>2024-08-27</t>
        </is>
      </c>
      <c r="C16859" t="inlineStr">
        <is>
          <t>S013</t>
        </is>
      </c>
      <c r="D16859" t="inlineStr">
        <is>
          <t>Store_013</t>
        </is>
      </c>
      <c r="E16859" t="inlineStr">
        <is>
          <t>North</t>
        </is>
      </c>
      <c r="F16859" t="inlineStr">
        <is>
          <t>P0195</t>
        </is>
      </c>
      <c r="G16859" t="inlineStr">
        <is>
          <t>Prod_0195</t>
        </is>
      </c>
      <c r="H16859" t="inlineStr">
        <is>
          <t>Food</t>
        </is>
      </c>
      <c r="I16859" t="n">
        <v>6</v>
      </c>
      <c r="J16859" t="n">
        <v>516.4400000000001</v>
      </c>
      <c r="K16859" t="n">
        <v>0.1</v>
      </c>
      <c r="L16859">
        <f>I16859*J16859*(1-K16859)</f>
        <v/>
      </c>
      <c r="M16859">
        <f>VLOOKUP(F16859,Products!A:D,4,FALSE)*I16859</f>
        <v/>
      </c>
      <c r="N16859">
        <f>L16859-M16859</f>
        <v/>
      </c>
    </row>
    <row r="16860">
      <c r="A16860" t="inlineStr">
        <is>
          <t>T1016858</t>
        </is>
      </c>
      <c r="B16860" t="inlineStr">
        <is>
          <t>2024-07-04</t>
        </is>
      </c>
      <c r="C16860" t="inlineStr">
        <is>
          <t>S038</t>
        </is>
      </c>
      <c r="D16860" t="inlineStr">
        <is>
          <t>Store_038</t>
        </is>
      </c>
      <c r="E16860" t="inlineStr">
        <is>
          <t>East</t>
        </is>
      </c>
      <c r="F16860" t="inlineStr">
        <is>
          <t>P0149</t>
        </is>
      </c>
      <c r="G16860" t="inlineStr">
        <is>
          <t>Prod_0149</t>
        </is>
      </c>
      <c r="H16860" t="inlineStr">
        <is>
          <t>Toys</t>
        </is>
      </c>
      <c r="I16860" t="n">
        <v>2</v>
      </c>
      <c r="J16860" t="n">
        <v>48.13</v>
      </c>
      <c r="K16860" t="n">
        <v>0</v>
      </c>
      <c r="L16860">
        <f>I16860*J16860*(1-K16860)</f>
        <v/>
      </c>
      <c r="M16860">
        <f>VLOOKUP(F16860,Products!A:D,4,FALSE)*I16860</f>
        <v/>
      </c>
      <c r="N16860">
        <f>L16860-M16860</f>
        <v/>
      </c>
    </row>
    <row r="16861">
      <c r="A16861" t="inlineStr">
        <is>
          <t>T1016859</t>
        </is>
      </c>
      <c r="B16861" t="inlineStr">
        <is>
          <t>2023-11-23</t>
        </is>
      </c>
      <c r="C16861" t="inlineStr">
        <is>
          <t>S045</t>
        </is>
      </c>
      <c r="D16861" t="inlineStr">
        <is>
          <t>Store_045</t>
        </is>
      </c>
      <c r="E16861" t="inlineStr">
        <is>
          <t>East</t>
        </is>
      </c>
      <c r="F16861" t="inlineStr">
        <is>
          <t>P0140</t>
        </is>
      </c>
      <c r="G16861" t="inlineStr">
        <is>
          <t>Prod_0140</t>
        </is>
      </c>
      <c r="H16861" t="inlineStr">
        <is>
          <t>Food</t>
        </is>
      </c>
      <c r="I16861" t="n">
        <v>8</v>
      </c>
      <c r="J16861" t="n">
        <v>625.65</v>
      </c>
      <c r="K16861" t="n">
        <v>0</v>
      </c>
      <c r="L16861">
        <f>I16861*J16861*(1-K16861)</f>
        <v/>
      </c>
      <c r="M16861">
        <f>VLOOKUP(F16861,Products!A:D,4,FALSE)*I16861</f>
        <v/>
      </c>
      <c r="N16861">
        <f>L16861-M16861</f>
        <v/>
      </c>
    </row>
    <row r="16862">
      <c r="A16862" t="inlineStr">
        <is>
          <t>T1016860</t>
        </is>
      </c>
      <c r="B16862" t="inlineStr">
        <is>
          <t>2024-04-23</t>
        </is>
      </c>
      <c r="C16862" t="inlineStr">
        <is>
          <t>S030</t>
        </is>
      </c>
      <c r="D16862" t="inlineStr">
        <is>
          <t>Store_030</t>
        </is>
      </c>
      <c r="E16862" t="inlineStr">
        <is>
          <t>North</t>
        </is>
      </c>
      <c r="F16862" t="inlineStr">
        <is>
          <t>P0057</t>
        </is>
      </c>
      <c r="G16862" t="inlineStr">
        <is>
          <t>Prod_0057</t>
        </is>
      </c>
      <c r="H16862" t="inlineStr">
        <is>
          <t>Beverages</t>
        </is>
      </c>
      <c r="I16862" t="n">
        <v>9</v>
      </c>
      <c r="J16862" t="n">
        <v>63.63</v>
      </c>
      <c r="K16862" t="n">
        <v>0</v>
      </c>
      <c r="L16862">
        <f>I16862*J16862*(1-K16862)</f>
        <v/>
      </c>
      <c r="M16862">
        <f>VLOOKUP(F16862,Products!A:D,4,FALSE)*I16862</f>
        <v/>
      </c>
      <c r="N16862">
        <f>L16862-M16862</f>
        <v/>
      </c>
    </row>
    <row r="16863">
      <c r="A16863" t="inlineStr">
        <is>
          <t>T1016861</t>
        </is>
      </c>
      <c r="B16863" t="inlineStr">
        <is>
          <t>2024-05-11</t>
        </is>
      </c>
      <c r="C16863" t="inlineStr">
        <is>
          <t>S029</t>
        </is>
      </c>
      <c r="D16863" t="inlineStr">
        <is>
          <t>Store_029</t>
        </is>
      </c>
      <c r="E16863" t="inlineStr">
        <is>
          <t>South</t>
        </is>
      </c>
      <c r="F16863" t="inlineStr">
        <is>
          <t>P0057</t>
        </is>
      </c>
      <c r="G16863" t="inlineStr">
        <is>
          <t>Prod_0057</t>
        </is>
      </c>
      <c r="H16863" t="inlineStr">
        <is>
          <t>Beverages</t>
        </is>
      </c>
      <c r="I16863" t="n">
        <v>9</v>
      </c>
      <c r="J16863" t="n">
        <v>73.13</v>
      </c>
      <c r="K16863" t="n">
        <v>0</v>
      </c>
      <c r="L16863">
        <f>I16863*J16863*(1-K16863)</f>
        <v/>
      </c>
      <c r="M16863">
        <f>VLOOKUP(F16863,Products!A:D,4,FALSE)*I16863</f>
        <v/>
      </c>
      <c r="N16863">
        <f>L16863-M16863</f>
        <v/>
      </c>
    </row>
    <row r="16864">
      <c r="A16864" t="inlineStr">
        <is>
          <t>T1016862</t>
        </is>
      </c>
      <c r="B16864" t="inlineStr">
        <is>
          <t>2025-05-24</t>
        </is>
      </c>
      <c r="C16864" t="inlineStr">
        <is>
          <t>S045</t>
        </is>
      </c>
      <c r="D16864" t="inlineStr">
        <is>
          <t>Store_045</t>
        </is>
      </c>
      <c r="E16864" t="inlineStr">
        <is>
          <t>East</t>
        </is>
      </c>
      <c r="F16864" t="inlineStr">
        <is>
          <t>P0080</t>
        </is>
      </c>
      <c r="G16864" t="inlineStr">
        <is>
          <t>Prod_0080</t>
        </is>
      </c>
      <c r="H16864" t="inlineStr">
        <is>
          <t>Clothing</t>
        </is>
      </c>
      <c r="I16864" t="n">
        <v>2</v>
      </c>
      <c r="J16864" t="n">
        <v>764.38</v>
      </c>
      <c r="K16864" t="n">
        <v>0</v>
      </c>
      <c r="L16864">
        <f>I16864*J16864*(1-K16864)</f>
        <v/>
      </c>
      <c r="M16864">
        <f>VLOOKUP(F16864,Products!A:D,4,FALSE)*I16864</f>
        <v/>
      </c>
      <c r="N16864">
        <f>L16864-M16864</f>
        <v/>
      </c>
    </row>
    <row r="16865">
      <c r="A16865" t="inlineStr">
        <is>
          <t>T1016863</t>
        </is>
      </c>
      <c r="B16865" t="inlineStr">
        <is>
          <t>2025-02-21</t>
        </is>
      </c>
      <c r="C16865" t="inlineStr">
        <is>
          <t>S020</t>
        </is>
      </c>
      <c r="D16865" t="inlineStr">
        <is>
          <t>Store_020</t>
        </is>
      </c>
      <c r="E16865" t="inlineStr">
        <is>
          <t>West</t>
        </is>
      </c>
      <c r="F16865" t="inlineStr">
        <is>
          <t>P0132</t>
        </is>
      </c>
      <c r="G16865" t="inlineStr">
        <is>
          <t>Prod_0132</t>
        </is>
      </c>
      <c r="H16865" t="inlineStr">
        <is>
          <t>Food</t>
        </is>
      </c>
      <c r="I16865" t="n">
        <v>2</v>
      </c>
      <c r="J16865" t="n">
        <v>129.95</v>
      </c>
      <c r="K16865" t="n">
        <v>0.2</v>
      </c>
      <c r="L16865">
        <f>I16865*J16865*(1-K16865)</f>
        <v/>
      </c>
      <c r="M16865">
        <f>VLOOKUP(F16865,Products!A:D,4,FALSE)*I16865</f>
        <v/>
      </c>
      <c r="N16865">
        <f>L16865-M16865</f>
        <v/>
      </c>
    </row>
    <row r="16866">
      <c r="A16866" t="inlineStr">
        <is>
          <t>T1016864</t>
        </is>
      </c>
      <c r="B16866" t="inlineStr">
        <is>
          <t>2024-10-21</t>
        </is>
      </c>
      <c r="C16866" t="inlineStr">
        <is>
          <t>S001</t>
        </is>
      </c>
      <c r="D16866" t="inlineStr">
        <is>
          <t>Store_001</t>
        </is>
      </c>
      <c r="E16866" t="inlineStr">
        <is>
          <t>West</t>
        </is>
      </c>
      <c r="F16866" t="inlineStr">
        <is>
          <t>P0119</t>
        </is>
      </c>
      <c r="G16866" t="inlineStr">
        <is>
          <t>Prod_0119</t>
        </is>
      </c>
      <c r="H16866" t="inlineStr">
        <is>
          <t>Electronics</t>
        </is>
      </c>
      <c r="I16866" t="n">
        <v>9</v>
      </c>
      <c r="J16866" t="n">
        <v>348.85</v>
      </c>
      <c r="K16866" t="n">
        <v>0.1</v>
      </c>
      <c r="L16866">
        <f>I16866*J16866*(1-K16866)</f>
        <v/>
      </c>
      <c r="M16866">
        <f>VLOOKUP(F16866,Products!A:D,4,FALSE)*I16866</f>
        <v/>
      </c>
      <c r="N16866">
        <f>L16866-M16866</f>
        <v/>
      </c>
    </row>
    <row r="16867">
      <c r="A16867" t="inlineStr">
        <is>
          <t>T1016865</t>
        </is>
      </c>
      <c r="B16867" t="inlineStr">
        <is>
          <t>2023-01-17</t>
        </is>
      </c>
      <c r="C16867" t="inlineStr">
        <is>
          <t>S041</t>
        </is>
      </c>
      <c r="D16867" t="inlineStr">
        <is>
          <t>Store_041</t>
        </is>
      </c>
      <c r="E16867" t="inlineStr">
        <is>
          <t>East</t>
        </is>
      </c>
      <c r="F16867" t="inlineStr">
        <is>
          <t>P0145</t>
        </is>
      </c>
      <c r="G16867" t="inlineStr">
        <is>
          <t>Prod_0145</t>
        </is>
      </c>
      <c r="H16867" t="inlineStr">
        <is>
          <t>Electronics</t>
        </is>
      </c>
      <c r="I16867" t="n">
        <v>2</v>
      </c>
      <c r="J16867" t="n">
        <v>576.41</v>
      </c>
      <c r="K16867" t="n">
        <v>0.05</v>
      </c>
      <c r="L16867">
        <f>I16867*J16867*(1-K16867)</f>
        <v/>
      </c>
      <c r="M16867">
        <f>VLOOKUP(F16867,Products!A:D,4,FALSE)*I16867</f>
        <v/>
      </c>
      <c r="N16867">
        <f>L16867-M16867</f>
        <v/>
      </c>
    </row>
    <row r="16868">
      <c r="A16868" t="inlineStr">
        <is>
          <t>T1016866</t>
        </is>
      </c>
      <c r="B16868" t="inlineStr">
        <is>
          <t>2024-09-24</t>
        </is>
      </c>
      <c r="C16868" t="inlineStr">
        <is>
          <t>S042</t>
        </is>
      </c>
      <c r="D16868" t="inlineStr">
        <is>
          <t>Store_042</t>
        </is>
      </c>
      <c r="E16868" t="inlineStr">
        <is>
          <t>Central</t>
        </is>
      </c>
      <c r="F16868" t="inlineStr">
        <is>
          <t>P0013</t>
        </is>
      </c>
      <c r="G16868" t="inlineStr">
        <is>
          <t>Prod_0013</t>
        </is>
      </c>
      <c r="H16868" t="inlineStr">
        <is>
          <t>Clothing</t>
        </is>
      </c>
      <c r="I16868" t="n">
        <v>7</v>
      </c>
      <c r="J16868" t="n">
        <v>82.11</v>
      </c>
      <c r="K16868" t="n">
        <v>0</v>
      </c>
      <c r="L16868">
        <f>I16868*J16868*(1-K16868)</f>
        <v/>
      </c>
      <c r="M16868">
        <f>VLOOKUP(F16868,Products!A:D,4,FALSE)*I16868</f>
        <v/>
      </c>
      <c r="N16868">
        <f>L16868-M16868</f>
        <v/>
      </c>
    </row>
    <row r="16869">
      <c r="A16869" t="inlineStr">
        <is>
          <t>T1016867</t>
        </is>
      </c>
      <c r="B16869" t="inlineStr">
        <is>
          <t>2025-04-21</t>
        </is>
      </c>
      <c r="C16869" t="inlineStr">
        <is>
          <t>S003</t>
        </is>
      </c>
      <c r="D16869" t="inlineStr">
        <is>
          <t>Store_003</t>
        </is>
      </c>
      <c r="E16869" t="inlineStr">
        <is>
          <t>North</t>
        </is>
      </c>
      <c r="F16869" t="inlineStr">
        <is>
          <t>P0176</t>
        </is>
      </c>
      <c r="G16869" t="inlineStr">
        <is>
          <t>Prod_0176</t>
        </is>
      </c>
      <c r="H16869" t="inlineStr">
        <is>
          <t>Food</t>
        </is>
      </c>
      <c r="I16869" t="n">
        <v>1</v>
      </c>
      <c r="J16869" t="n">
        <v>769.61</v>
      </c>
      <c r="K16869" t="n">
        <v>0</v>
      </c>
      <c r="L16869">
        <f>I16869*J16869*(1-K16869)</f>
        <v/>
      </c>
      <c r="M16869">
        <f>VLOOKUP(F16869,Products!A:D,4,FALSE)*I16869</f>
        <v/>
      </c>
      <c r="N16869">
        <f>L16869-M16869</f>
        <v/>
      </c>
    </row>
    <row r="16870">
      <c r="A16870" t="inlineStr">
        <is>
          <t>T1016868</t>
        </is>
      </c>
      <c r="B16870" t="inlineStr">
        <is>
          <t>2024-08-12</t>
        </is>
      </c>
      <c r="C16870" t="inlineStr">
        <is>
          <t>S030</t>
        </is>
      </c>
      <c r="D16870" t="inlineStr">
        <is>
          <t>Store_030</t>
        </is>
      </c>
      <c r="E16870" t="inlineStr">
        <is>
          <t>North</t>
        </is>
      </c>
      <c r="F16870" t="inlineStr">
        <is>
          <t>P0130</t>
        </is>
      </c>
      <c r="G16870" t="inlineStr">
        <is>
          <t>Prod_0130</t>
        </is>
      </c>
      <c r="H16870" t="inlineStr">
        <is>
          <t>Electronics</t>
        </is>
      </c>
      <c r="I16870" t="n">
        <v>8</v>
      </c>
      <c r="J16870" t="n">
        <v>656.89</v>
      </c>
      <c r="K16870" t="n">
        <v>0.1</v>
      </c>
      <c r="L16870">
        <f>I16870*J16870*(1-K16870)</f>
        <v/>
      </c>
      <c r="M16870">
        <f>VLOOKUP(F16870,Products!A:D,4,FALSE)*I16870</f>
        <v/>
      </c>
      <c r="N16870">
        <f>L16870-M16870</f>
        <v/>
      </c>
    </row>
    <row r="16871">
      <c r="A16871" t="inlineStr">
        <is>
          <t>T1016869</t>
        </is>
      </c>
      <c r="B16871" t="inlineStr">
        <is>
          <t>2024-11-17</t>
        </is>
      </c>
      <c r="C16871" t="inlineStr">
        <is>
          <t>S002</t>
        </is>
      </c>
      <c r="D16871" t="inlineStr">
        <is>
          <t>Store_002</t>
        </is>
      </c>
      <c r="E16871" t="inlineStr">
        <is>
          <t>South</t>
        </is>
      </c>
      <c r="F16871" t="inlineStr">
        <is>
          <t>P0075</t>
        </is>
      </c>
      <c r="G16871" t="inlineStr">
        <is>
          <t>Prod_0075</t>
        </is>
      </c>
      <c r="H16871" t="inlineStr">
        <is>
          <t>Beverages</t>
        </is>
      </c>
      <c r="I16871" t="n">
        <v>5</v>
      </c>
      <c r="J16871" t="n">
        <v>799.8099999999999</v>
      </c>
      <c r="K16871" t="n">
        <v>0.2</v>
      </c>
      <c r="L16871">
        <f>I16871*J16871*(1-K16871)</f>
        <v/>
      </c>
      <c r="M16871">
        <f>VLOOKUP(F16871,Products!A:D,4,FALSE)*I16871</f>
        <v/>
      </c>
      <c r="N16871">
        <f>L16871-M16871</f>
        <v/>
      </c>
    </row>
    <row r="16872">
      <c r="A16872" t="inlineStr">
        <is>
          <t>T1016870</t>
        </is>
      </c>
      <c r="B16872" t="inlineStr">
        <is>
          <t>2023-05-26</t>
        </is>
      </c>
      <c r="C16872" t="inlineStr">
        <is>
          <t>S031</t>
        </is>
      </c>
      <c r="D16872" t="inlineStr">
        <is>
          <t>Store_031</t>
        </is>
      </c>
      <c r="E16872" t="inlineStr">
        <is>
          <t>Central</t>
        </is>
      </c>
      <c r="F16872" t="inlineStr">
        <is>
          <t>P0058</t>
        </is>
      </c>
      <c r="G16872" t="inlineStr">
        <is>
          <t>Prod_0058</t>
        </is>
      </c>
      <c r="H16872" t="inlineStr">
        <is>
          <t>Stationery</t>
        </is>
      </c>
      <c r="I16872" t="n">
        <v>7</v>
      </c>
      <c r="J16872" t="n">
        <v>542.64</v>
      </c>
      <c r="K16872" t="n">
        <v>0</v>
      </c>
      <c r="L16872">
        <f>I16872*J16872*(1-K16872)</f>
        <v/>
      </c>
      <c r="M16872">
        <f>VLOOKUP(F16872,Products!A:D,4,FALSE)*I16872</f>
        <v/>
      </c>
      <c r="N16872">
        <f>L16872-M16872</f>
        <v/>
      </c>
    </row>
    <row r="16873">
      <c r="A16873" t="inlineStr">
        <is>
          <t>T1016871</t>
        </is>
      </c>
      <c r="B16873" t="inlineStr">
        <is>
          <t>2023-04-27</t>
        </is>
      </c>
      <c r="C16873" t="inlineStr">
        <is>
          <t>S049</t>
        </is>
      </c>
      <c r="D16873" t="inlineStr">
        <is>
          <t>Store_049</t>
        </is>
      </c>
      <c r="E16873" t="inlineStr">
        <is>
          <t>North</t>
        </is>
      </c>
      <c r="F16873" t="inlineStr">
        <is>
          <t>P0111</t>
        </is>
      </c>
      <c r="G16873" t="inlineStr">
        <is>
          <t>Prod_0111</t>
        </is>
      </c>
      <c r="H16873" t="inlineStr">
        <is>
          <t>Clothing</t>
        </is>
      </c>
      <c r="I16873" t="n">
        <v>9</v>
      </c>
      <c r="J16873" t="n">
        <v>657.4299999999999</v>
      </c>
      <c r="K16873" t="n">
        <v>0</v>
      </c>
      <c r="L16873">
        <f>I16873*J16873*(1-K16873)</f>
        <v/>
      </c>
      <c r="M16873">
        <f>VLOOKUP(F16873,Products!A:D,4,FALSE)*I16873</f>
        <v/>
      </c>
      <c r="N16873">
        <f>L16873-M16873</f>
        <v/>
      </c>
    </row>
    <row r="16874">
      <c r="A16874" t="inlineStr">
        <is>
          <t>T1016872</t>
        </is>
      </c>
      <c r="B16874" t="inlineStr">
        <is>
          <t>2024-09-30</t>
        </is>
      </c>
      <c r="C16874" t="inlineStr">
        <is>
          <t>S022</t>
        </is>
      </c>
      <c r="D16874" t="inlineStr">
        <is>
          <t>Store_022</t>
        </is>
      </c>
      <c r="E16874" t="inlineStr">
        <is>
          <t>East</t>
        </is>
      </c>
      <c r="F16874" t="inlineStr">
        <is>
          <t>P0156</t>
        </is>
      </c>
      <c r="G16874" t="inlineStr">
        <is>
          <t>Prod_0156</t>
        </is>
      </c>
      <c r="H16874" t="inlineStr">
        <is>
          <t>Toys</t>
        </is>
      </c>
      <c r="I16874" t="n">
        <v>8</v>
      </c>
      <c r="J16874" t="n">
        <v>462.87</v>
      </c>
      <c r="K16874" t="n">
        <v>0</v>
      </c>
      <c r="L16874">
        <f>I16874*J16874*(1-K16874)</f>
        <v/>
      </c>
      <c r="M16874">
        <f>VLOOKUP(F16874,Products!A:D,4,FALSE)*I16874</f>
        <v/>
      </c>
      <c r="N16874">
        <f>L16874-M16874</f>
        <v/>
      </c>
    </row>
    <row r="16875">
      <c r="A16875" t="inlineStr">
        <is>
          <t>T1016873</t>
        </is>
      </c>
      <c r="B16875" t="inlineStr">
        <is>
          <t>2025-03-11</t>
        </is>
      </c>
      <c r="C16875" t="inlineStr">
        <is>
          <t>S041</t>
        </is>
      </c>
      <c r="D16875" t="inlineStr">
        <is>
          <t>Store_041</t>
        </is>
      </c>
      <c r="E16875" t="inlineStr">
        <is>
          <t>East</t>
        </is>
      </c>
      <c r="F16875" t="inlineStr">
        <is>
          <t>P0086</t>
        </is>
      </c>
      <c r="G16875" t="inlineStr">
        <is>
          <t>Prod_0086</t>
        </is>
      </c>
      <c r="H16875" t="inlineStr">
        <is>
          <t>Stationery</t>
        </is>
      </c>
      <c r="I16875" t="n">
        <v>6</v>
      </c>
      <c r="J16875" t="n">
        <v>758.99</v>
      </c>
      <c r="K16875" t="n">
        <v>0.05</v>
      </c>
      <c r="L16875">
        <f>I16875*J16875*(1-K16875)</f>
        <v/>
      </c>
      <c r="M16875">
        <f>VLOOKUP(F16875,Products!A:D,4,FALSE)*I16875</f>
        <v/>
      </c>
      <c r="N16875">
        <f>L16875-M16875</f>
        <v/>
      </c>
    </row>
    <row r="16876">
      <c r="A16876" t="inlineStr">
        <is>
          <t>T1016874</t>
        </is>
      </c>
      <c r="B16876" t="inlineStr">
        <is>
          <t>2025-04-13</t>
        </is>
      </c>
      <c r="C16876" t="inlineStr">
        <is>
          <t>S019</t>
        </is>
      </c>
      <c r="D16876" t="inlineStr">
        <is>
          <t>Store_019</t>
        </is>
      </c>
      <c r="E16876" t="inlineStr">
        <is>
          <t>East</t>
        </is>
      </c>
      <c r="F16876" t="inlineStr">
        <is>
          <t>P0154</t>
        </is>
      </c>
      <c r="G16876" t="inlineStr">
        <is>
          <t>Prod_0154</t>
        </is>
      </c>
      <c r="H16876" t="inlineStr">
        <is>
          <t>Toys</t>
        </is>
      </c>
      <c r="I16876" t="n">
        <v>7</v>
      </c>
      <c r="J16876" t="n">
        <v>325.43</v>
      </c>
      <c r="K16876" t="n">
        <v>0</v>
      </c>
      <c r="L16876">
        <f>I16876*J16876*(1-K16876)</f>
        <v/>
      </c>
      <c r="M16876">
        <f>VLOOKUP(F16876,Products!A:D,4,FALSE)*I16876</f>
        <v/>
      </c>
      <c r="N16876">
        <f>L16876-M16876</f>
        <v/>
      </c>
    </row>
    <row r="16877">
      <c r="A16877" t="inlineStr">
        <is>
          <t>T1016875</t>
        </is>
      </c>
      <c r="B16877" t="inlineStr">
        <is>
          <t>2025-08-14</t>
        </is>
      </c>
      <c r="C16877" t="inlineStr">
        <is>
          <t>S020</t>
        </is>
      </c>
      <c r="D16877" t="inlineStr">
        <is>
          <t>Store_020</t>
        </is>
      </c>
      <c r="E16877" t="inlineStr">
        <is>
          <t>West</t>
        </is>
      </c>
      <c r="F16877" t="inlineStr">
        <is>
          <t>P0060</t>
        </is>
      </c>
      <c r="G16877" t="inlineStr">
        <is>
          <t>Prod_0060</t>
        </is>
      </c>
      <c r="H16877" t="inlineStr">
        <is>
          <t>Toys</t>
        </is>
      </c>
      <c r="I16877" t="n">
        <v>8</v>
      </c>
      <c r="J16877" t="n">
        <v>135.39</v>
      </c>
      <c r="K16877" t="n">
        <v>0.05</v>
      </c>
      <c r="L16877">
        <f>I16877*J16877*(1-K16877)</f>
        <v/>
      </c>
      <c r="M16877">
        <f>VLOOKUP(F16877,Products!A:D,4,FALSE)*I16877</f>
        <v/>
      </c>
      <c r="N16877">
        <f>L16877-M16877</f>
        <v/>
      </c>
    </row>
    <row r="16878">
      <c r="A16878" t="inlineStr">
        <is>
          <t>T1016876</t>
        </is>
      </c>
      <c r="B16878" t="inlineStr">
        <is>
          <t>2024-06-03</t>
        </is>
      </c>
      <c r="C16878" t="inlineStr">
        <is>
          <t>S028</t>
        </is>
      </c>
      <c r="D16878" t="inlineStr">
        <is>
          <t>Store_028</t>
        </is>
      </c>
      <c r="E16878" t="inlineStr">
        <is>
          <t>North</t>
        </is>
      </c>
      <c r="F16878" t="inlineStr">
        <is>
          <t>P0056</t>
        </is>
      </c>
      <c r="G16878" t="inlineStr">
        <is>
          <t>Prod_0056</t>
        </is>
      </c>
      <c r="H16878" t="inlineStr">
        <is>
          <t>Household</t>
        </is>
      </c>
      <c r="I16878" t="n">
        <v>6</v>
      </c>
      <c r="J16878" t="n">
        <v>228.59</v>
      </c>
      <c r="K16878" t="n">
        <v>0</v>
      </c>
      <c r="L16878">
        <f>I16878*J16878*(1-K16878)</f>
        <v/>
      </c>
      <c r="M16878">
        <f>VLOOKUP(F16878,Products!A:D,4,FALSE)*I16878</f>
        <v/>
      </c>
      <c r="N16878">
        <f>L16878-M16878</f>
        <v/>
      </c>
    </row>
    <row r="16879">
      <c r="A16879" t="inlineStr">
        <is>
          <t>T1016877</t>
        </is>
      </c>
      <c r="B16879" t="inlineStr">
        <is>
          <t>2024-12-12</t>
        </is>
      </c>
      <c r="C16879" t="inlineStr">
        <is>
          <t>S045</t>
        </is>
      </c>
      <c r="D16879" t="inlineStr">
        <is>
          <t>Store_045</t>
        </is>
      </c>
      <c r="E16879" t="inlineStr">
        <is>
          <t>East</t>
        </is>
      </c>
      <c r="F16879" t="inlineStr">
        <is>
          <t>P0135</t>
        </is>
      </c>
      <c r="G16879" t="inlineStr">
        <is>
          <t>Prod_0135</t>
        </is>
      </c>
      <c r="H16879" t="inlineStr">
        <is>
          <t>Food</t>
        </is>
      </c>
      <c r="I16879" t="n">
        <v>3</v>
      </c>
      <c r="J16879" t="n">
        <v>79.23</v>
      </c>
      <c r="K16879" t="n">
        <v>0.05</v>
      </c>
      <c r="L16879">
        <f>I16879*J16879*(1-K16879)</f>
        <v/>
      </c>
      <c r="M16879">
        <f>VLOOKUP(F16879,Products!A:D,4,FALSE)*I16879</f>
        <v/>
      </c>
      <c r="N16879">
        <f>L16879-M16879</f>
        <v/>
      </c>
    </row>
    <row r="16880">
      <c r="A16880" t="inlineStr">
        <is>
          <t>T1016878</t>
        </is>
      </c>
      <c r="B16880" t="inlineStr">
        <is>
          <t>2024-06-29</t>
        </is>
      </c>
      <c r="C16880" t="inlineStr">
        <is>
          <t>S046</t>
        </is>
      </c>
      <c r="D16880" t="inlineStr">
        <is>
          <t>Store_046</t>
        </is>
      </c>
      <c r="E16880" t="inlineStr">
        <is>
          <t>South</t>
        </is>
      </c>
      <c r="F16880" t="inlineStr">
        <is>
          <t>P0079</t>
        </is>
      </c>
      <c r="G16880" t="inlineStr">
        <is>
          <t>Prod_0079</t>
        </is>
      </c>
      <c r="H16880" t="inlineStr">
        <is>
          <t>Food</t>
        </is>
      </c>
      <c r="I16880" t="n">
        <v>5</v>
      </c>
      <c r="J16880" t="n">
        <v>580.36</v>
      </c>
      <c r="K16880" t="n">
        <v>0</v>
      </c>
      <c r="L16880">
        <f>I16880*J16880*(1-K16880)</f>
        <v/>
      </c>
      <c r="M16880">
        <f>VLOOKUP(F16880,Products!A:D,4,FALSE)*I16880</f>
        <v/>
      </c>
      <c r="N16880">
        <f>L16880-M16880</f>
        <v/>
      </c>
    </row>
    <row r="16881">
      <c r="A16881" t="inlineStr">
        <is>
          <t>T1016879</t>
        </is>
      </c>
      <c r="B16881" t="inlineStr">
        <is>
          <t>2025-03-03</t>
        </is>
      </c>
      <c r="C16881" t="inlineStr">
        <is>
          <t>S023</t>
        </is>
      </c>
      <c r="D16881" t="inlineStr">
        <is>
          <t>Store_023</t>
        </is>
      </c>
      <c r="E16881" t="inlineStr">
        <is>
          <t>South</t>
        </is>
      </c>
      <c r="F16881" t="inlineStr">
        <is>
          <t>P0164</t>
        </is>
      </c>
      <c r="G16881" t="inlineStr">
        <is>
          <t>Prod_0164</t>
        </is>
      </c>
      <c r="H16881" t="inlineStr">
        <is>
          <t>Food</t>
        </is>
      </c>
      <c r="I16881" t="n">
        <v>8</v>
      </c>
      <c r="J16881" t="n">
        <v>478.57</v>
      </c>
      <c r="K16881" t="n">
        <v>0.1</v>
      </c>
      <c r="L16881">
        <f>I16881*J16881*(1-K16881)</f>
        <v/>
      </c>
      <c r="M16881">
        <f>VLOOKUP(F16881,Products!A:D,4,FALSE)*I16881</f>
        <v/>
      </c>
      <c r="N16881">
        <f>L16881-M16881</f>
        <v/>
      </c>
    </row>
    <row r="16882">
      <c r="A16882" t="inlineStr">
        <is>
          <t>T1016880</t>
        </is>
      </c>
      <c r="B16882" t="inlineStr">
        <is>
          <t>2024-08-27</t>
        </is>
      </c>
      <c r="C16882" t="inlineStr">
        <is>
          <t>S033</t>
        </is>
      </c>
      <c r="D16882" t="inlineStr">
        <is>
          <t>Store_033</t>
        </is>
      </c>
      <c r="E16882" t="inlineStr">
        <is>
          <t>North</t>
        </is>
      </c>
      <c r="F16882" t="inlineStr">
        <is>
          <t>P0010</t>
        </is>
      </c>
      <c r="G16882" t="inlineStr">
        <is>
          <t>Prod_0010</t>
        </is>
      </c>
      <c r="H16882" t="inlineStr">
        <is>
          <t>Electronics</t>
        </is>
      </c>
      <c r="I16882" t="n">
        <v>4</v>
      </c>
      <c r="J16882" t="n">
        <v>649.47</v>
      </c>
      <c r="K16882" t="n">
        <v>0.1</v>
      </c>
      <c r="L16882">
        <f>I16882*J16882*(1-K16882)</f>
        <v/>
      </c>
      <c r="M16882">
        <f>VLOOKUP(F16882,Products!A:D,4,FALSE)*I16882</f>
        <v/>
      </c>
      <c r="N16882">
        <f>L16882-M16882</f>
        <v/>
      </c>
    </row>
    <row r="16883">
      <c r="A16883" t="inlineStr">
        <is>
          <t>T1016881</t>
        </is>
      </c>
      <c r="B16883" t="inlineStr">
        <is>
          <t>2024-02-24</t>
        </is>
      </c>
      <c r="C16883" t="inlineStr">
        <is>
          <t>S036</t>
        </is>
      </c>
      <c r="D16883" t="inlineStr">
        <is>
          <t>Store_036</t>
        </is>
      </c>
      <c r="E16883" t="inlineStr">
        <is>
          <t>Central</t>
        </is>
      </c>
      <c r="F16883" t="inlineStr">
        <is>
          <t>P0188</t>
        </is>
      </c>
      <c r="G16883" t="inlineStr">
        <is>
          <t>Prod_0188</t>
        </is>
      </c>
      <c r="H16883" t="inlineStr">
        <is>
          <t>Food</t>
        </is>
      </c>
      <c r="I16883" t="n">
        <v>6</v>
      </c>
      <c r="J16883" t="n">
        <v>690.38</v>
      </c>
      <c r="K16883" t="n">
        <v>0.15</v>
      </c>
      <c r="L16883">
        <f>I16883*J16883*(1-K16883)</f>
        <v/>
      </c>
      <c r="M16883">
        <f>VLOOKUP(F16883,Products!A:D,4,FALSE)*I16883</f>
        <v/>
      </c>
      <c r="N16883">
        <f>L16883-M16883</f>
        <v/>
      </c>
    </row>
    <row r="16884">
      <c r="A16884" t="inlineStr">
        <is>
          <t>T1016882</t>
        </is>
      </c>
      <c r="B16884" t="inlineStr">
        <is>
          <t>2024-01-28</t>
        </is>
      </c>
      <c r="C16884" t="inlineStr">
        <is>
          <t>S020</t>
        </is>
      </c>
      <c r="D16884" t="inlineStr">
        <is>
          <t>Store_020</t>
        </is>
      </c>
      <c r="E16884" t="inlineStr">
        <is>
          <t>West</t>
        </is>
      </c>
      <c r="F16884" t="inlineStr">
        <is>
          <t>P0175</t>
        </is>
      </c>
      <c r="G16884" t="inlineStr">
        <is>
          <t>Prod_0175</t>
        </is>
      </c>
      <c r="H16884" t="inlineStr">
        <is>
          <t>Food</t>
        </is>
      </c>
      <c r="I16884" t="n">
        <v>5</v>
      </c>
      <c r="J16884" t="n">
        <v>760.59</v>
      </c>
      <c r="K16884" t="n">
        <v>0</v>
      </c>
      <c r="L16884">
        <f>I16884*J16884*(1-K16884)</f>
        <v/>
      </c>
      <c r="M16884">
        <f>VLOOKUP(F16884,Products!A:D,4,FALSE)*I16884</f>
        <v/>
      </c>
      <c r="N16884">
        <f>L16884-M16884</f>
        <v/>
      </c>
    </row>
    <row r="16885">
      <c r="A16885" t="inlineStr">
        <is>
          <t>T1016883</t>
        </is>
      </c>
      <c r="B16885" t="inlineStr">
        <is>
          <t>2025-08-20</t>
        </is>
      </c>
      <c r="C16885" t="inlineStr">
        <is>
          <t>S028</t>
        </is>
      </c>
      <c r="D16885" t="inlineStr">
        <is>
          <t>Store_028</t>
        </is>
      </c>
      <c r="E16885" t="inlineStr">
        <is>
          <t>North</t>
        </is>
      </c>
      <c r="F16885" t="inlineStr">
        <is>
          <t>P0102</t>
        </is>
      </c>
      <c r="G16885" t="inlineStr">
        <is>
          <t>Prod_0102</t>
        </is>
      </c>
      <c r="H16885" t="inlineStr">
        <is>
          <t>Food</t>
        </is>
      </c>
      <c r="I16885" t="n">
        <v>8</v>
      </c>
      <c r="J16885" t="n">
        <v>666.04</v>
      </c>
      <c r="K16885" t="n">
        <v>0</v>
      </c>
      <c r="L16885">
        <f>I16885*J16885*(1-K16885)</f>
        <v/>
      </c>
      <c r="M16885">
        <f>VLOOKUP(F16885,Products!A:D,4,FALSE)*I16885</f>
        <v/>
      </c>
      <c r="N16885">
        <f>L16885-M16885</f>
        <v/>
      </c>
    </row>
    <row r="16886">
      <c r="A16886" t="inlineStr">
        <is>
          <t>T1016884</t>
        </is>
      </c>
      <c r="B16886" t="inlineStr">
        <is>
          <t>2023-03-17</t>
        </is>
      </c>
      <c r="C16886" t="inlineStr">
        <is>
          <t>S027</t>
        </is>
      </c>
      <c r="D16886" t="inlineStr">
        <is>
          <t>Store_027</t>
        </is>
      </c>
      <c r="E16886" t="inlineStr">
        <is>
          <t>South</t>
        </is>
      </c>
      <c r="F16886" t="inlineStr">
        <is>
          <t>P0133</t>
        </is>
      </c>
      <c r="G16886" t="inlineStr">
        <is>
          <t>Prod_0133</t>
        </is>
      </c>
      <c r="H16886" t="inlineStr">
        <is>
          <t>Stationery</t>
        </is>
      </c>
      <c r="I16886" t="n">
        <v>3</v>
      </c>
      <c r="J16886" t="n">
        <v>403.59</v>
      </c>
      <c r="K16886" t="n">
        <v>0.1</v>
      </c>
      <c r="L16886">
        <f>I16886*J16886*(1-K16886)</f>
        <v/>
      </c>
      <c r="M16886">
        <f>VLOOKUP(F16886,Products!A:D,4,FALSE)*I16886</f>
        <v/>
      </c>
      <c r="N16886">
        <f>L16886-M16886</f>
        <v/>
      </c>
    </row>
    <row r="16887">
      <c r="A16887" t="inlineStr">
        <is>
          <t>T1016885</t>
        </is>
      </c>
      <c r="B16887" t="inlineStr">
        <is>
          <t>2024-06-01</t>
        </is>
      </c>
      <c r="C16887" t="inlineStr">
        <is>
          <t>S014</t>
        </is>
      </c>
      <c r="D16887" t="inlineStr">
        <is>
          <t>Store_014</t>
        </is>
      </c>
      <c r="E16887" t="inlineStr">
        <is>
          <t>West</t>
        </is>
      </c>
      <c r="F16887" t="inlineStr">
        <is>
          <t>P0124</t>
        </is>
      </c>
      <c r="G16887" t="inlineStr">
        <is>
          <t>Prod_0124</t>
        </is>
      </c>
      <c r="H16887" t="inlineStr">
        <is>
          <t>Beverages</t>
        </is>
      </c>
      <c r="I16887" t="n">
        <v>5</v>
      </c>
      <c r="J16887" t="n">
        <v>836.48</v>
      </c>
      <c r="K16887" t="n">
        <v>0.05</v>
      </c>
      <c r="L16887">
        <f>I16887*J16887*(1-K16887)</f>
        <v/>
      </c>
      <c r="M16887">
        <f>VLOOKUP(F16887,Products!A:D,4,FALSE)*I16887</f>
        <v/>
      </c>
      <c r="N16887">
        <f>L16887-M16887</f>
        <v/>
      </c>
    </row>
    <row r="16888">
      <c r="A16888" t="inlineStr">
        <is>
          <t>T1016886</t>
        </is>
      </c>
      <c r="B16888" t="inlineStr">
        <is>
          <t>2023-10-22</t>
        </is>
      </c>
      <c r="C16888" t="inlineStr">
        <is>
          <t>S024</t>
        </is>
      </c>
      <c r="D16888" t="inlineStr">
        <is>
          <t>Store_024</t>
        </is>
      </c>
      <c r="E16888" t="inlineStr">
        <is>
          <t>South</t>
        </is>
      </c>
      <c r="F16888" t="inlineStr">
        <is>
          <t>P0175</t>
        </is>
      </c>
      <c r="G16888" t="inlineStr">
        <is>
          <t>Prod_0175</t>
        </is>
      </c>
      <c r="H16888" t="inlineStr">
        <is>
          <t>Food</t>
        </is>
      </c>
      <c r="I16888" t="n">
        <v>5</v>
      </c>
      <c r="J16888" t="n">
        <v>1010.55</v>
      </c>
      <c r="K16888" t="n">
        <v>0</v>
      </c>
      <c r="L16888">
        <f>I16888*J16888*(1-K16888)</f>
        <v/>
      </c>
      <c r="M16888">
        <f>VLOOKUP(F16888,Products!A:D,4,FALSE)*I16888</f>
        <v/>
      </c>
      <c r="N16888">
        <f>L16888-M16888</f>
        <v/>
      </c>
    </row>
    <row r="16889">
      <c r="A16889" t="inlineStr">
        <is>
          <t>T1016887</t>
        </is>
      </c>
      <c r="B16889" t="inlineStr">
        <is>
          <t>2025-04-05</t>
        </is>
      </c>
      <c r="C16889" t="inlineStr">
        <is>
          <t>S042</t>
        </is>
      </c>
      <c r="D16889" t="inlineStr">
        <is>
          <t>Store_042</t>
        </is>
      </c>
      <c r="E16889" t="inlineStr">
        <is>
          <t>Central</t>
        </is>
      </c>
      <c r="F16889" t="inlineStr">
        <is>
          <t>P0057</t>
        </is>
      </c>
      <c r="G16889" t="inlineStr">
        <is>
          <t>Prod_0057</t>
        </is>
      </c>
      <c r="H16889" t="inlineStr">
        <is>
          <t>Beverages</t>
        </is>
      </c>
      <c r="I16889" t="n">
        <v>6</v>
      </c>
      <c r="J16889" t="n">
        <v>67.68000000000001</v>
      </c>
      <c r="K16889" t="n">
        <v>0.15</v>
      </c>
      <c r="L16889">
        <f>I16889*J16889*(1-K16889)</f>
        <v/>
      </c>
      <c r="M16889">
        <f>VLOOKUP(F16889,Products!A:D,4,FALSE)*I16889</f>
        <v/>
      </c>
      <c r="N16889">
        <f>L16889-M16889</f>
        <v/>
      </c>
    </row>
    <row r="16890">
      <c r="A16890" t="inlineStr">
        <is>
          <t>T1016888</t>
        </is>
      </c>
      <c r="B16890" t="inlineStr">
        <is>
          <t>2023-04-07</t>
        </is>
      </c>
      <c r="C16890" t="inlineStr">
        <is>
          <t>S031</t>
        </is>
      </c>
      <c r="D16890" t="inlineStr">
        <is>
          <t>Store_031</t>
        </is>
      </c>
      <c r="E16890" t="inlineStr">
        <is>
          <t>Central</t>
        </is>
      </c>
      <c r="F16890" t="inlineStr">
        <is>
          <t>P0184</t>
        </is>
      </c>
      <c r="G16890" t="inlineStr">
        <is>
          <t>Prod_0184</t>
        </is>
      </c>
      <c r="H16890" t="inlineStr">
        <is>
          <t>Beverages</t>
        </is>
      </c>
      <c r="I16890" t="n">
        <v>2</v>
      </c>
      <c r="J16890" t="n">
        <v>603.7</v>
      </c>
      <c r="K16890" t="n">
        <v>0.05</v>
      </c>
      <c r="L16890">
        <f>I16890*J16890*(1-K16890)</f>
        <v/>
      </c>
      <c r="M16890">
        <f>VLOOKUP(F16890,Products!A:D,4,FALSE)*I16890</f>
        <v/>
      </c>
      <c r="N16890">
        <f>L16890-M16890</f>
        <v/>
      </c>
    </row>
    <row r="16891">
      <c r="A16891" t="inlineStr">
        <is>
          <t>T1016889</t>
        </is>
      </c>
      <c r="B16891" t="inlineStr">
        <is>
          <t>2024-11-24</t>
        </is>
      </c>
      <c r="C16891" t="inlineStr">
        <is>
          <t>S048</t>
        </is>
      </c>
      <c r="D16891" t="inlineStr">
        <is>
          <t>Store_048</t>
        </is>
      </c>
      <c r="E16891" t="inlineStr">
        <is>
          <t>South</t>
        </is>
      </c>
      <c r="F16891" t="inlineStr">
        <is>
          <t>P0061</t>
        </is>
      </c>
      <c r="G16891" t="inlineStr">
        <is>
          <t>Prod_0061</t>
        </is>
      </c>
      <c r="H16891" t="inlineStr">
        <is>
          <t>Beverages</t>
        </is>
      </c>
      <c r="I16891" t="n">
        <v>4</v>
      </c>
      <c r="J16891" t="n">
        <v>70.39</v>
      </c>
      <c r="K16891" t="n">
        <v>0</v>
      </c>
      <c r="L16891">
        <f>I16891*J16891*(1-K16891)</f>
        <v/>
      </c>
      <c r="M16891">
        <f>VLOOKUP(F16891,Products!A:D,4,FALSE)*I16891</f>
        <v/>
      </c>
      <c r="N16891">
        <f>L16891-M16891</f>
        <v/>
      </c>
    </row>
    <row r="16892">
      <c r="A16892" t="inlineStr">
        <is>
          <t>T1016890</t>
        </is>
      </c>
      <c r="B16892" t="inlineStr">
        <is>
          <t>2023-12-18</t>
        </is>
      </c>
      <c r="C16892" t="inlineStr">
        <is>
          <t>S025</t>
        </is>
      </c>
      <c r="D16892" t="inlineStr">
        <is>
          <t>Store_025</t>
        </is>
      </c>
      <c r="E16892" t="inlineStr">
        <is>
          <t>Central</t>
        </is>
      </c>
      <c r="F16892" t="inlineStr">
        <is>
          <t>P0061</t>
        </is>
      </c>
      <c r="G16892" t="inlineStr">
        <is>
          <t>Prod_0061</t>
        </is>
      </c>
      <c r="H16892" t="inlineStr">
        <is>
          <t>Beverages</t>
        </is>
      </c>
      <c r="I16892" t="n">
        <v>7</v>
      </c>
      <c r="J16892" t="n">
        <v>66.37</v>
      </c>
      <c r="K16892" t="n">
        <v>0</v>
      </c>
      <c r="L16892">
        <f>I16892*J16892*(1-K16892)</f>
        <v/>
      </c>
      <c r="M16892">
        <f>VLOOKUP(F16892,Products!A:D,4,FALSE)*I16892</f>
        <v/>
      </c>
      <c r="N16892">
        <f>L16892-M16892</f>
        <v/>
      </c>
    </row>
    <row r="16893">
      <c r="A16893" t="inlineStr">
        <is>
          <t>T1016891</t>
        </is>
      </c>
      <c r="B16893" t="inlineStr">
        <is>
          <t>2023-05-22</t>
        </is>
      </c>
      <c r="C16893" t="inlineStr">
        <is>
          <t>S019</t>
        </is>
      </c>
      <c r="D16893" t="inlineStr">
        <is>
          <t>Store_019</t>
        </is>
      </c>
      <c r="E16893" t="inlineStr">
        <is>
          <t>East</t>
        </is>
      </c>
      <c r="F16893" t="inlineStr">
        <is>
          <t>P0171</t>
        </is>
      </c>
      <c r="G16893" t="inlineStr">
        <is>
          <t>Prod_0171</t>
        </is>
      </c>
      <c r="H16893" t="inlineStr">
        <is>
          <t>Household</t>
        </is>
      </c>
      <c r="I16893" t="n">
        <v>9</v>
      </c>
      <c r="J16893" t="n">
        <v>304.04</v>
      </c>
      <c r="K16893" t="n">
        <v>0.1</v>
      </c>
      <c r="L16893">
        <f>I16893*J16893*(1-K16893)</f>
        <v/>
      </c>
      <c r="M16893">
        <f>VLOOKUP(F16893,Products!A:D,4,FALSE)*I16893</f>
        <v/>
      </c>
      <c r="N16893">
        <f>L16893-M16893</f>
        <v/>
      </c>
    </row>
    <row r="16894">
      <c r="A16894" t="inlineStr">
        <is>
          <t>T1016892</t>
        </is>
      </c>
      <c r="B16894" t="inlineStr">
        <is>
          <t>2024-06-17</t>
        </is>
      </c>
      <c r="C16894" t="inlineStr">
        <is>
          <t>S005</t>
        </is>
      </c>
      <c r="D16894" t="inlineStr">
        <is>
          <t>Store_005</t>
        </is>
      </c>
      <c r="E16894" t="inlineStr">
        <is>
          <t>Central</t>
        </is>
      </c>
      <c r="F16894" t="inlineStr">
        <is>
          <t>P0135</t>
        </is>
      </c>
      <c r="G16894" t="inlineStr">
        <is>
          <t>Prod_0135</t>
        </is>
      </c>
      <c r="H16894" t="inlineStr">
        <is>
          <t>Food</t>
        </is>
      </c>
      <c r="I16894" t="n">
        <v>8</v>
      </c>
      <c r="J16894" t="n">
        <v>77.56</v>
      </c>
      <c r="K16894" t="n">
        <v>0.1</v>
      </c>
      <c r="L16894">
        <f>I16894*J16894*(1-K16894)</f>
        <v/>
      </c>
      <c r="M16894">
        <f>VLOOKUP(F16894,Products!A:D,4,FALSE)*I16894</f>
        <v/>
      </c>
      <c r="N16894">
        <f>L16894-M16894</f>
        <v/>
      </c>
    </row>
    <row r="16895">
      <c r="A16895" t="inlineStr">
        <is>
          <t>T1016893</t>
        </is>
      </c>
      <c r="B16895" t="inlineStr">
        <is>
          <t>2024-08-02</t>
        </is>
      </c>
      <c r="C16895" t="inlineStr">
        <is>
          <t>S045</t>
        </is>
      </c>
      <c r="D16895" t="inlineStr">
        <is>
          <t>Store_045</t>
        </is>
      </c>
      <c r="E16895" t="inlineStr">
        <is>
          <t>East</t>
        </is>
      </c>
      <c r="F16895" t="inlineStr">
        <is>
          <t>P0130</t>
        </is>
      </c>
      <c r="G16895" t="inlineStr">
        <is>
          <t>Prod_0130</t>
        </is>
      </c>
      <c r="H16895" t="inlineStr">
        <is>
          <t>Electronics</t>
        </is>
      </c>
      <c r="I16895" t="n">
        <v>6</v>
      </c>
      <c r="J16895" t="n">
        <v>527.53</v>
      </c>
      <c r="K16895" t="n">
        <v>0</v>
      </c>
      <c r="L16895">
        <f>I16895*J16895*(1-K16895)</f>
        <v/>
      </c>
      <c r="M16895">
        <f>VLOOKUP(F16895,Products!A:D,4,FALSE)*I16895</f>
        <v/>
      </c>
      <c r="N16895">
        <f>L16895-M16895</f>
        <v/>
      </c>
    </row>
    <row r="16896">
      <c r="A16896" t="inlineStr">
        <is>
          <t>T1016894</t>
        </is>
      </c>
      <c r="B16896" t="inlineStr">
        <is>
          <t>2025-05-16</t>
        </is>
      </c>
      <c r="C16896" t="inlineStr">
        <is>
          <t>S032</t>
        </is>
      </c>
      <c r="D16896" t="inlineStr">
        <is>
          <t>Store_032</t>
        </is>
      </c>
      <c r="E16896" t="inlineStr">
        <is>
          <t>Central</t>
        </is>
      </c>
      <c r="F16896" t="inlineStr">
        <is>
          <t>P0143</t>
        </is>
      </c>
      <c r="G16896" t="inlineStr">
        <is>
          <t>Prod_0143</t>
        </is>
      </c>
      <c r="H16896" t="inlineStr">
        <is>
          <t>Electronics</t>
        </is>
      </c>
      <c r="I16896" t="n">
        <v>9</v>
      </c>
      <c r="J16896" t="n">
        <v>317.95</v>
      </c>
      <c r="K16896" t="n">
        <v>0</v>
      </c>
      <c r="L16896">
        <f>I16896*J16896*(1-K16896)</f>
        <v/>
      </c>
      <c r="M16896">
        <f>VLOOKUP(F16896,Products!A:D,4,FALSE)*I16896</f>
        <v/>
      </c>
      <c r="N16896">
        <f>L16896-M16896</f>
        <v/>
      </c>
    </row>
    <row r="16897">
      <c r="A16897" t="inlineStr">
        <is>
          <t>T1016895</t>
        </is>
      </c>
      <c r="B16897" t="inlineStr">
        <is>
          <t>2023-04-22</t>
        </is>
      </c>
      <c r="C16897" t="inlineStr">
        <is>
          <t>S039</t>
        </is>
      </c>
      <c r="D16897" t="inlineStr">
        <is>
          <t>Store_039</t>
        </is>
      </c>
      <c r="E16897" t="inlineStr">
        <is>
          <t>North</t>
        </is>
      </c>
      <c r="F16897" t="inlineStr">
        <is>
          <t>P0056</t>
        </is>
      </c>
      <c r="G16897" t="inlineStr">
        <is>
          <t>Prod_0056</t>
        </is>
      </c>
      <c r="H16897" t="inlineStr">
        <is>
          <t>Household</t>
        </is>
      </c>
      <c r="I16897" t="n">
        <v>8</v>
      </c>
      <c r="J16897" t="n">
        <v>247.21</v>
      </c>
      <c r="K16897" t="n">
        <v>0</v>
      </c>
      <c r="L16897">
        <f>I16897*J16897*(1-K16897)</f>
        <v/>
      </c>
      <c r="M16897">
        <f>VLOOKUP(F16897,Products!A:D,4,FALSE)*I16897</f>
        <v/>
      </c>
      <c r="N16897">
        <f>L16897-M16897</f>
        <v/>
      </c>
    </row>
    <row r="16898">
      <c r="A16898" t="inlineStr">
        <is>
          <t>T1016896</t>
        </is>
      </c>
      <c r="B16898" t="inlineStr">
        <is>
          <t>2025-05-26</t>
        </is>
      </c>
      <c r="C16898" t="inlineStr">
        <is>
          <t>S011</t>
        </is>
      </c>
      <c r="D16898" t="inlineStr">
        <is>
          <t>Store_011</t>
        </is>
      </c>
      <c r="E16898" t="inlineStr">
        <is>
          <t>South</t>
        </is>
      </c>
      <c r="F16898" t="inlineStr">
        <is>
          <t>P0155</t>
        </is>
      </c>
      <c r="G16898" t="inlineStr">
        <is>
          <t>Prod_0155</t>
        </is>
      </c>
      <c r="H16898" t="inlineStr">
        <is>
          <t>Electronics</t>
        </is>
      </c>
      <c r="I16898" t="n">
        <v>7</v>
      </c>
      <c r="J16898" t="n">
        <v>506.95</v>
      </c>
      <c r="K16898" t="n">
        <v>0</v>
      </c>
      <c r="L16898">
        <f>I16898*J16898*(1-K16898)</f>
        <v/>
      </c>
      <c r="M16898">
        <f>VLOOKUP(F16898,Products!A:D,4,FALSE)*I16898</f>
        <v/>
      </c>
      <c r="N16898">
        <f>L16898-M16898</f>
        <v/>
      </c>
    </row>
    <row r="16899">
      <c r="A16899" t="inlineStr">
        <is>
          <t>T1016897</t>
        </is>
      </c>
      <c r="B16899" t="inlineStr">
        <is>
          <t>2025-07-07</t>
        </is>
      </c>
      <c r="C16899" t="inlineStr">
        <is>
          <t>S042</t>
        </is>
      </c>
      <c r="D16899" t="inlineStr">
        <is>
          <t>Store_042</t>
        </is>
      </c>
      <c r="E16899" t="inlineStr">
        <is>
          <t>Central</t>
        </is>
      </c>
      <c r="F16899" t="inlineStr">
        <is>
          <t>P0172</t>
        </is>
      </c>
      <c r="G16899" t="inlineStr">
        <is>
          <t>Prod_0172</t>
        </is>
      </c>
      <c r="H16899" t="inlineStr">
        <is>
          <t>Beverages</t>
        </is>
      </c>
      <c r="I16899" t="n">
        <v>5</v>
      </c>
      <c r="J16899" t="n">
        <v>716.83</v>
      </c>
      <c r="K16899" t="n">
        <v>0.05</v>
      </c>
      <c r="L16899">
        <f>I16899*J16899*(1-K16899)</f>
        <v/>
      </c>
      <c r="M16899">
        <f>VLOOKUP(F16899,Products!A:D,4,FALSE)*I16899</f>
        <v/>
      </c>
      <c r="N16899">
        <f>L16899-M16899</f>
        <v/>
      </c>
    </row>
    <row r="16900">
      <c r="A16900" t="inlineStr">
        <is>
          <t>T1016898</t>
        </is>
      </c>
      <c r="B16900" t="inlineStr">
        <is>
          <t>2023-01-26</t>
        </is>
      </c>
      <c r="C16900" t="inlineStr">
        <is>
          <t>S017</t>
        </is>
      </c>
      <c r="D16900" t="inlineStr">
        <is>
          <t>Store_017</t>
        </is>
      </c>
      <c r="E16900" t="inlineStr">
        <is>
          <t>South</t>
        </is>
      </c>
      <c r="F16900" t="inlineStr">
        <is>
          <t>P0191</t>
        </is>
      </c>
      <c r="G16900" t="inlineStr">
        <is>
          <t>Prod_0191</t>
        </is>
      </c>
      <c r="H16900" t="inlineStr">
        <is>
          <t>Food</t>
        </is>
      </c>
      <c r="I16900" t="n">
        <v>1</v>
      </c>
      <c r="J16900" t="n">
        <v>456.41</v>
      </c>
      <c r="K16900" t="n">
        <v>0</v>
      </c>
      <c r="L16900">
        <f>I16900*J16900*(1-K16900)</f>
        <v/>
      </c>
      <c r="M16900">
        <f>VLOOKUP(F16900,Products!A:D,4,FALSE)*I16900</f>
        <v/>
      </c>
      <c r="N16900">
        <f>L16900-M16900</f>
        <v/>
      </c>
    </row>
    <row r="16901">
      <c r="A16901" t="inlineStr">
        <is>
          <t>T1016899</t>
        </is>
      </c>
      <c r="B16901" t="inlineStr">
        <is>
          <t>2023-11-04</t>
        </is>
      </c>
      <c r="C16901" t="inlineStr">
        <is>
          <t>S011</t>
        </is>
      </c>
      <c r="D16901" t="inlineStr">
        <is>
          <t>Store_011</t>
        </is>
      </c>
      <c r="E16901" t="inlineStr">
        <is>
          <t>South</t>
        </is>
      </c>
      <c r="F16901" t="inlineStr">
        <is>
          <t>P0032</t>
        </is>
      </c>
      <c r="G16901" t="inlineStr">
        <is>
          <t>Prod_0032</t>
        </is>
      </c>
      <c r="H16901" t="inlineStr">
        <is>
          <t>Beverages</t>
        </is>
      </c>
      <c r="I16901" t="n">
        <v>5</v>
      </c>
      <c r="J16901" t="n">
        <v>273.44</v>
      </c>
      <c r="K16901" t="n">
        <v>0</v>
      </c>
      <c r="L16901">
        <f>I16901*J16901*(1-K16901)</f>
        <v/>
      </c>
      <c r="M16901">
        <f>VLOOKUP(F16901,Products!A:D,4,FALSE)*I16901</f>
        <v/>
      </c>
      <c r="N16901">
        <f>L16901-M16901</f>
        <v/>
      </c>
    </row>
    <row r="16902">
      <c r="A16902" t="inlineStr">
        <is>
          <t>T1016900</t>
        </is>
      </c>
      <c r="B16902" t="inlineStr">
        <is>
          <t>2024-06-01</t>
        </is>
      </c>
      <c r="C16902" t="inlineStr">
        <is>
          <t>S006</t>
        </is>
      </c>
      <c r="D16902" t="inlineStr">
        <is>
          <t>Store_006</t>
        </is>
      </c>
      <c r="E16902" t="inlineStr">
        <is>
          <t>East</t>
        </is>
      </c>
      <c r="F16902" t="inlineStr">
        <is>
          <t>P0128</t>
        </is>
      </c>
      <c r="G16902" t="inlineStr">
        <is>
          <t>Prod_0128</t>
        </is>
      </c>
      <c r="H16902" t="inlineStr">
        <is>
          <t>Toys</t>
        </is>
      </c>
      <c r="I16902" t="n">
        <v>2</v>
      </c>
      <c r="J16902" t="n">
        <v>193.45</v>
      </c>
      <c r="K16902" t="n">
        <v>0</v>
      </c>
      <c r="L16902">
        <f>I16902*J16902*(1-K16902)</f>
        <v/>
      </c>
      <c r="M16902">
        <f>VLOOKUP(F16902,Products!A:D,4,FALSE)*I16902</f>
        <v/>
      </c>
      <c r="N16902">
        <f>L16902-M16902</f>
        <v/>
      </c>
    </row>
    <row r="16903">
      <c r="A16903" t="inlineStr">
        <is>
          <t>T1016901</t>
        </is>
      </c>
      <c r="B16903" t="inlineStr">
        <is>
          <t>2025-07-22</t>
        </is>
      </c>
      <c r="C16903" t="inlineStr">
        <is>
          <t>S014</t>
        </is>
      </c>
      <c r="D16903" t="inlineStr">
        <is>
          <t>Store_014</t>
        </is>
      </c>
      <c r="E16903" t="inlineStr">
        <is>
          <t>West</t>
        </is>
      </c>
      <c r="F16903" t="inlineStr">
        <is>
          <t>P0140</t>
        </is>
      </c>
      <c r="G16903" t="inlineStr">
        <is>
          <t>Prod_0140</t>
        </is>
      </c>
      <c r="H16903" t="inlineStr">
        <is>
          <t>Food</t>
        </is>
      </c>
      <c r="I16903" t="n">
        <v>2</v>
      </c>
      <c r="J16903" t="n">
        <v>812.1</v>
      </c>
      <c r="K16903" t="n">
        <v>0.05</v>
      </c>
      <c r="L16903">
        <f>I16903*J16903*(1-K16903)</f>
        <v/>
      </c>
      <c r="M16903">
        <f>VLOOKUP(F16903,Products!A:D,4,FALSE)*I16903</f>
        <v/>
      </c>
      <c r="N16903">
        <f>L16903-M16903</f>
        <v/>
      </c>
    </row>
    <row r="16904">
      <c r="A16904" t="inlineStr">
        <is>
          <t>T1016902</t>
        </is>
      </c>
      <c r="B16904" t="inlineStr">
        <is>
          <t>2023-04-01</t>
        </is>
      </c>
      <c r="C16904" t="inlineStr">
        <is>
          <t>S026</t>
        </is>
      </c>
      <c r="D16904" t="inlineStr">
        <is>
          <t>Store_026</t>
        </is>
      </c>
      <c r="E16904" t="inlineStr">
        <is>
          <t>North</t>
        </is>
      </c>
      <c r="F16904" t="inlineStr">
        <is>
          <t>P0058</t>
        </is>
      </c>
      <c r="G16904" t="inlineStr">
        <is>
          <t>Prod_0058</t>
        </is>
      </c>
      <c r="H16904" t="inlineStr">
        <is>
          <t>Stationery</t>
        </is>
      </c>
      <c r="I16904" t="n">
        <v>3</v>
      </c>
      <c r="J16904" t="n">
        <v>399.19</v>
      </c>
      <c r="K16904" t="n">
        <v>0</v>
      </c>
      <c r="L16904">
        <f>I16904*J16904*(1-K16904)</f>
        <v/>
      </c>
      <c r="M16904">
        <f>VLOOKUP(F16904,Products!A:D,4,FALSE)*I16904</f>
        <v/>
      </c>
      <c r="N16904">
        <f>L16904-M16904</f>
        <v/>
      </c>
    </row>
    <row r="16905">
      <c r="A16905" t="inlineStr">
        <is>
          <t>T1016903</t>
        </is>
      </c>
      <c r="B16905" t="inlineStr">
        <is>
          <t>2024-12-30</t>
        </is>
      </c>
      <c r="C16905" t="inlineStr">
        <is>
          <t>S047</t>
        </is>
      </c>
      <c r="D16905" t="inlineStr">
        <is>
          <t>Store_047</t>
        </is>
      </c>
      <c r="E16905" t="inlineStr">
        <is>
          <t>North</t>
        </is>
      </c>
      <c r="F16905" t="inlineStr">
        <is>
          <t>P0099</t>
        </is>
      </c>
      <c r="G16905" t="inlineStr">
        <is>
          <t>Prod_0099</t>
        </is>
      </c>
      <c r="H16905" t="inlineStr">
        <is>
          <t>Beverages</t>
        </is>
      </c>
      <c r="I16905" t="n">
        <v>4</v>
      </c>
      <c r="J16905" t="n">
        <v>107.75</v>
      </c>
      <c r="K16905" t="n">
        <v>0</v>
      </c>
      <c r="L16905">
        <f>I16905*J16905*(1-K16905)</f>
        <v/>
      </c>
      <c r="M16905">
        <f>VLOOKUP(F16905,Products!A:D,4,FALSE)*I16905</f>
        <v/>
      </c>
      <c r="N16905">
        <f>L16905-M16905</f>
        <v/>
      </c>
    </row>
    <row r="16906">
      <c r="A16906" t="inlineStr">
        <is>
          <t>T1016904</t>
        </is>
      </c>
      <c r="B16906" t="inlineStr">
        <is>
          <t>2025-01-25</t>
        </is>
      </c>
      <c r="C16906" t="inlineStr">
        <is>
          <t>S025</t>
        </is>
      </c>
      <c r="D16906" t="inlineStr">
        <is>
          <t>Store_025</t>
        </is>
      </c>
      <c r="E16906" t="inlineStr">
        <is>
          <t>Central</t>
        </is>
      </c>
      <c r="F16906" t="inlineStr">
        <is>
          <t>P0066</t>
        </is>
      </c>
      <c r="G16906" t="inlineStr">
        <is>
          <t>Prod_0066</t>
        </is>
      </c>
      <c r="H16906" t="inlineStr">
        <is>
          <t>Household</t>
        </is>
      </c>
      <c r="I16906" t="n">
        <v>4</v>
      </c>
      <c r="J16906" t="n">
        <v>409.27</v>
      </c>
      <c r="K16906" t="n">
        <v>0</v>
      </c>
      <c r="L16906">
        <f>I16906*J16906*(1-K16906)</f>
        <v/>
      </c>
      <c r="M16906">
        <f>VLOOKUP(F16906,Products!A:D,4,FALSE)*I16906</f>
        <v/>
      </c>
      <c r="N16906">
        <f>L16906-M16906</f>
        <v/>
      </c>
    </row>
    <row r="16907">
      <c r="A16907" t="inlineStr">
        <is>
          <t>T1016905</t>
        </is>
      </c>
      <c r="B16907" t="inlineStr">
        <is>
          <t>2023-11-06</t>
        </is>
      </c>
      <c r="C16907" t="inlineStr">
        <is>
          <t>S019</t>
        </is>
      </c>
      <c r="D16907" t="inlineStr">
        <is>
          <t>Store_019</t>
        </is>
      </c>
      <c r="E16907" t="inlineStr">
        <is>
          <t>East</t>
        </is>
      </c>
      <c r="F16907" t="inlineStr">
        <is>
          <t>P0132</t>
        </is>
      </c>
      <c r="G16907" t="inlineStr">
        <is>
          <t>Prod_0132</t>
        </is>
      </c>
      <c r="H16907" t="inlineStr">
        <is>
          <t>Food</t>
        </is>
      </c>
      <c r="I16907" t="n">
        <v>8</v>
      </c>
      <c r="J16907" t="n">
        <v>161.12</v>
      </c>
      <c r="K16907" t="n">
        <v>0</v>
      </c>
      <c r="L16907">
        <f>I16907*J16907*(1-K16907)</f>
        <v/>
      </c>
      <c r="M16907">
        <f>VLOOKUP(F16907,Products!A:D,4,FALSE)*I16907</f>
        <v/>
      </c>
      <c r="N16907">
        <f>L16907-M16907</f>
        <v/>
      </c>
    </row>
    <row r="16908">
      <c r="A16908" t="inlineStr">
        <is>
          <t>T1016906</t>
        </is>
      </c>
      <c r="B16908" t="inlineStr">
        <is>
          <t>2023-01-24</t>
        </is>
      </c>
      <c r="C16908" t="inlineStr">
        <is>
          <t>S021</t>
        </is>
      </c>
      <c r="D16908" t="inlineStr">
        <is>
          <t>Store_021</t>
        </is>
      </c>
      <c r="E16908" t="inlineStr">
        <is>
          <t>North</t>
        </is>
      </c>
      <c r="F16908" t="inlineStr">
        <is>
          <t>P0032</t>
        </is>
      </c>
      <c r="G16908" t="inlineStr">
        <is>
          <t>Prod_0032</t>
        </is>
      </c>
      <c r="H16908" t="inlineStr">
        <is>
          <t>Beverages</t>
        </is>
      </c>
      <c r="I16908" t="n">
        <v>3</v>
      </c>
      <c r="J16908" t="n">
        <v>319.83</v>
      </c>
      <c r="K16908" t="n">
        <v>0</v>
      </c>
      <c r="L16908">
        <f>I16908*J16908*(1-K16908)</f>
        <v/>
      </c>
      <c r="M16908">
        <f>VLOOKUP(F16908,Products!A:D,4,FALSE)*I16908</f>
        <v/>
      </c>
      <c r="N16908">
        <f>L16908-M16908</f>
        <v/>
      </c>
    </row>
    <row r="16909">
      <c r="A16909" t="inlineStr">
        <is>
          <t>T1016907</t>
        </is>
      </c>
      <c r="B16909" t="inlineStr">
        <is>
          <t>2024-12-26</t>
        </is>
      </c>
      <c r="C16909" t="inlineStr">
        <is>
          <t>S017</t>
        </is>
      </c>
      <c r="D16909" t="inlineStr">
        <is>
          <t>Store_017</t>
        </is>
      </c>
      <c r="E16909" t="inlineStr">
        <is>
          <t>South</t>
        </is>
      </c>
      <c r="F16909" t="inlineStr">
        <is>
          <t>P0190</t>
        </is>
      </c>
      <c r="G16909" t="inlineStr">
        <is>
          <t>Prod_0190</t>
        </is>
      </c>
      <c r="H16909" t="inlineStr">
        <is>
          <t>Household</t>
        </is>
      </c>
      <c r="I16909" t="n">
        <v>9</v>
      </c>
      <c r="J16909" t="n">
        <v>235.68</v>
      </c>
      <c r="K16909" t="n">
        <v>0</v>
      </c>
      <c r="L16909">
        <f>I16909*J16909*(1-K16909)</f>
        <v/>
      </c>
      <c r="M16909">
        <f>VLOOKUP(F16909,Products!A:D,4,FALSE)*I16909</f>
        <v/>
      </c>
      <c r="N16909">
        <f>L16909-M16909</f>
        <v/>
      </c>
    </row>
    <row r="16910">
      <c r="A16910" t="inlineStr">
        <is>
          <t>T1016908</t>
        </is>
      </c>
      <c r="B16910" t="inlineStr">
        <is>
          <t>2025-04-14</t>
        </is>
      </c>
      <c r="C16910" t="inlineStr">
        <is>
          <t>S044</t>
        </is>
      </c>
      <c r="D16910" t="inlineStr">
        <is>
          <t>Store_044</t>
        </is>
      </c>
      <c r="E16910" t="inlineStr">
        <is>
          <t>North</t>
        </is>
      </c>
      <c r="F16910" t="inlineStr">
        <is>
          <t>P0031</t>
        </is>
      </c>
      <c r="G16910" t="inlineStr">
        <is>
          <t>Prod_0031</t>
        </is>
      </c>
      <c r="H16910" t="inlineStr">
        <is>
          <t>Food</t>
        </is>
      </c>
      <c r="I16910" t="n">
        <v>8</v>
      </c>
      <c r="J16910" t="n">
        <v>211.35</v>
      </c>
      <c r="K16910" t="n">
        <v>0.2</v>
      </c>
      <c r="L16910">
        <f>I16910*J16910*(1-K16910)</f>
        <v/>
      </c>
      <c r="M16910">
        <f>VLOOKUP(F16910,Products!A:D,4,FALSE)*I16910</f>
        <v/>
      </c>
      <c r="N16910">
        <f>L16910-M16910</f>
        <v/>
      </c>
    </row>
    <row r="16911">
      <c r="A16911" t="inlineStr">
        <is>
          <t>T1016909</t>
        </is>
      </c>
      <c r="B16911" t="inlineStr">
        <is>
          <t>2023-09-19</t>
        </is>
      </c>
      <c r="C16911" t="inlineStr">
        <is>
          <t>S024</t>
        </is>
      </c>
      <c r="D16911" t="inlineStr">
        <is>
          <t>Store_024</t>
        </is>
      </c>
      <c r="E16911" t="inlineStr">
        <is>
          <t>South</t>
        </is>
      </c>
      <c r="F16911" t="inlineStr">
        <is>
          <t>P0077</t>
        </is>
      </c>
      <c r="G16911" t="inlineStr">
        <is>
          <t>Prod_0077</t>
        </is>
      </c>
      <c r="H16911" t="inlineStr">
        <is>
          <t>Beverages</t>
        </is>
      </c>
      <c r="I16911" t="n">
        <v>6</v>
      </c>
      <c r="J16911" t="n">
        <v>47.56</v>
      </c>
      <c r="K16911" t="n">
        <v>0</v>
      </c>
      <c r="L16911">
        <f>I16911*J16911*(1-K16911)</f>
        <v/>
      </c>
      <c r="M16911">
        <f>VLOOKUP(F16911,Products!A:D,4,FALSE)*I16911</f>
        <v/>
      </c>
      <c r="N16911">
        <f>L16911-M16911</f>
        <v/>
      </c>
    </row>
    <row r="16912">
      <c r="A16912" t="inlineStr">
        <is>
          <t>T1016910</t>
        </is>
      </c>
      <c r="B16912" t="inlineStr">
        <is>
          <t>2023-02-03</t>
        </is>
      </c>
      <c r="C16912" t="inlineStr">
        <is>
          <t>S048</t>
        </is>
      </c>
      <c r="D16912" t="inlineStr">
        <is>
          <t>Store_048</t>
        </is>
      </c>
      <c r="E16912" t="inlineStr">
        <is>
          <t>South</t>
        </is>
      </c>
      <c r="F16912" t="inlineStr">
        <is>
          <t>P0100</t>
        </is>
      </c>
      <c r="G16912" t="inlineStr">
        <is>
          <t>Prod_0100</t>
        </is>
      </c>
      <c r="H16912" t="inlineStr">
        <is>
          <t>Household</t>
        </is>
      </c>
      <c r="I16912" t="n">
        <v>4</v>
      </c>
      <c r="J16912" t="n">
        <v>509.73</v>
      </c>
      <c r="K16912" t="n">
        <v>0.15</v>
      </c>
      <c r="L16912">
        <f>I16912*J16912*(1-K16912)</f>
        <v/>
      </c>
      <c r="M16912">
        <f>VLOOKUP(F16912,Products!A:D,4,FALSE)*I16912</f>
        <v/>
      </c>
      <c r="N16912">
        <f>L16912-M16912</f>
        <v/>
      </c>
    </row>
    <row r="16913">
      <c r="A16913" t="inlineStr">
        <is>
          <t>T1016911</t>
        </is>
      </c>
      <c r="B16913" t="inlineStr">
        <is>
          <t>2023-06-09</t>
        </is>
      </c>
      <c r="C16913" t="inlineStr">
        <is>
          <t>S036</t>
        </is>
      </c>
      <c r="D16913" t="inlineStr">
        <is>
          <t>Store_036</t>
        </is>
      </c>
      <c r="E16913" t="inlineStr">
        <is>
          <t>Central</t>
        </is>
      </c>
      <c r="F16913" t="inlineStr">
        <is>
          <t>P0111</t>
        </is>
      </c>
      <c r="G16913" t="inlineStr">
        <is>
          <t>Prod_0111</t>
        </is>
      </c>
      <c r="H16913" t="inlineStr">
        <is>
          <t>Clothing</t>
        </is>
      </c>
      <c r="I16913" t="n">
        <v>7</v>
      </c>
      <c r="J16913" t="n">
        <v>497.95</v>
      </c>
      <c r="K16913" t="n">
        <v>0</v>
      </c>
      <c r="L16913">
        <f>I16913*J16913*(1-K16913)</f>
        <v/>
      </c>
      <c r="M16913">
        <f>VLOOKUP(F16913,Products!A:D,4,FALSE)*I16913</f>
        <v/>
      </c>
      <c r="N16913">
        <f>L16913-M16913</f>
        <v/>
      </c>
    </row>
    <row r="16914">
      <c r="A16914" t="inlineStr">
        <is>
          <t>T1016912</t>
        </is>
      </c>
      <c r="B16914" t="inlineStr">
        <is>
          <t>2024-08-21</t>
        </is>
      </c>
      <c r="C16914" t="inlineStr">
        <is>
          <t>S007</t>
        </is>
      </c>
      <c r="D16914" t="inlineStr">
        <is>
          <t>Store_007</t>
        </is>
      </c>
      <c r="E16914" t="inlineStr">
        <is>
          <t>East</t>
        </is>
      </c>
      <c r="F16914" t="inlineStr">
        <is>
          <t>P0175</t>
        </is>
      </c>
      <c r="G16914" t="inlineStr">
        <is>
          <t>Prod_0175</t>
        </is>
      </c>
      <c r="H16914" t="inlineStr">
        <is>
          <t>Food</t>
        </is>
      </c>
      <c r="I16914" t="n">
        <v>8</v>
      </c>
      <c r="J16914" t="n">
        <v>793.38</v>
      </c>
      <c r="K16914" t="n">
        <v>0</v>
      </c>
      <c r="L16914">
        <f>I16914*J16914*(1-K16914)</f>
        <v/>
      </c>
      <c r="M16914">
        <f>VLOOKUP(F16914,Products!A:D,4,FALSE)*I16914</f>
        <v/>
      </c>
      <c r="N16914">
        <f>L16914-M16914</f>
        <v/>
      </c>
    </row>
    <row r="16915">
      <c r="A16915" t="inlineStr">
        <is>
          <t>T1016913</t>
        </is>
      </c>
      <c r="B16915" t="inlineStr">
        <is>
          <t>2023-01-09</t>
        </is>
      </c>
      <c r="C16915" t="inlineStr">
        <is>
          <t>S038</t>
        </is>
      </c>
      <c r="D16915" t="inlineStr">
        <is>
          <t>Store_038</t>
        </is>
      </c>
      <c r="E16915" t="inlineStr">
        <is>
          <t>East</t>
        </is>
      </c>
      <c r="F16915" t="inlineStr">
        <is>
          <t>P0158</t>
        </is>
      </c>
      <c r="G16915" t="inlineStr">
        <is>
          <t>Prod_0158</t>
        </is>
      </c>
      <c r="H16915" t="inlineStr">
        <is>
          <t>Beverages</t>
        </is>
      </c>
      <c r="I16915" t="n">
        <v>1</v>
      </c>
      <c r="J16915" t="n">
        <v>267.41</v>
      </c>
      <c r="K16915" t="n">
        <v>0</v>
      </c>
      <c r="L16915">
        <f>I16915*J16915*(1-K16915)</f>
        <v/>
      </c>
      <c r="M16915">
        <f>VLOOKUP(F16915,Products!A:D,4,FALSE)*I16915</f>
        <v/>
      </c>
      <c r="N16915">
        <f>L16915-M16915</f>
        <v/>
      </c>
    </row>
    <row r="16916">
      <c r="A16916" t="inlineStr">
        <is>
          <t>T1016914</t>
        </is>
      </c>
      <c r="B16916" t="inlineStr">
        <is>
          <t>2023-02-22</t>
        </is>
      </c>
      <c r="C16916" t="inlineStr">
        <is>
          <t>S044</t>
        </is>
      </c>
      <c r="D16916" t="inlineStr">
        <is>
          <t>Store_044</t>
        </is>
      </c>
      <c r="E16916" t="inlineStr">
        <is>
          <t>North</t>
        </is>
      </c>
      <c r="F16916" t="inlineStr">
        <is>
          <t>P0142</t>
        </is>
      </c>
      <c r="G16916" t="inlineStr">
        <is>
          <t>Prod_0142</t>
        </is>
      </c>
      <c r="H16916" t="inlineStr">
        <is>
          <t>Household</t>
        </is>
      </c>
      <c r="I16916" t="n">
        <v>3</v>
      </c>
      <c r="J16916" t="n">
        <v>186.85</v>
      </c>
      <c r="K16916" t="n">
        <v>0.05</v>
      </c>
      <c r="L16916">
        <f>I16916*J16916*(1-K16916)</f>
        <v/>
      </c>
      <c r="M16916">
        <f>VLOOKUP(F16916,Products!A:D,4,FALSE)*I16916</f>
        <v/>
      </c>
      <c r="N16916">
        <f>L16916-M16916</f>
        <v/>
      </c>
    </row>
    <row r="16917">
      <c r="A16917" t="inlineStr">
        <is>
          <t>T1016915</t>
        </is>
      </c>
      <c r="B16917" t="inlineStr">
        <is>
          <t>2023-03-29</t>
        </is>
      </c>
      <c r="C16917" t="inlineStr">
        <is>
          <t>S028</t>
        </is>
      </c>
      <c r="D16917" t="inlineStr">
        <is>
          <t>Store_028</t>
        </is>
      </c>
      <c r="E16917" t="inlineStr">
        <is>
          <t>North</t>
        </is>
      </c>
      <c r="F16917" t="inlineStr">
        <is>
          <t>P0060</t>
        </is>
      </c>
      <c r="G16917" t="inlineStr">
        <is>
          <t>Prod_0060</t>
        </is>
      </c>
      <c r="H16917" t="inlineStr">
        <is>
          <t>Toys</t>
        </is>
      </c>
      <c r="I16917" t="n">
        <v>3</v>
      </c>
      <c r="J16917" t="n">
        <v>106.31</v>
      </c>
      <c r="K16917" t="n">
        <v>0</v>
      </c>
      <c r="L16917">
        <f>I16917*J16917*(1-K16917)</f>
        <v/>
      </c>
      <c r="M16917">
        <f>VLOOKUP(F16917,Products!A:D,4,FALSE)*I16917</f>
        <v/>
      </c>
      <c r="N16917">
        <f>L16917-M16917</f>
        <v/>
      </c>
    </row>
    <row r="16918">
      <c r="A16918" t="inlineStr">
        <is>
          <t>T1016916</t>
        </is>
      </c>
      <c r="B16918" t="inlineStr">
        <is>
          <t>2023-05-22</t>
        </is>
      </c>
      <c r="C16918" t="inlineStr">
        <is>
          <t>S006</t>
        </is>
      </c>
      <c r="D16918" t="inlineStr">
        <is>
          <t>Store_006</t>
        </is>
      </c>
      <c r="E16918" t="inlineStr">
        <is>
          <t>East</t>
        </is>
      </c>
      <c r="F16918" t="inlineStr">
        <is>
          <t>P0200</t>
        </is>
      </c>
      <c r="G16918" t="inlineStr">
        <is>
          <t>Prod_0200</t>
        </is>
      </c>
      <c r="H16918" t="inlineStr">
        <is>
          <t>Electronics</t>
        </is>
      </c>
      <c r="I16918" t="n">
        <v>4</v>
      </c>
      <c r="J16918" t="n">
        <v>412.54</v>
      </c>
      <c r="K16918" t="n">
        <v>0.1</v>
      </c>
      <c r="L16918">
        <f>I16918*J16918*(1-K16918)</f>
        <v/>
      </c>
      <c r="M16918">
        <f>VLOOKUP(F16918,Products!A:D,4,FALSE)*I16918</f>
        <v/>
      </c>
      <c r="N16918">
        <f>L16918-M16918</f>
        <v/>
      </c>
    </row>
    <row r="16919">
      <c r="A16919" t="inlineStr">
        <is>
          <t>T1016917</t>
        </is>
      </c>
      <c r="B16919" t="inlineStr">
        <is>
          <t>2025-07-13</t>
        </is>
      </c>
      <c r="C16919" t="inlineStr">
        <is>
          <t>S034</t>
        </is>
      </c>
      <c r="D16919" t="inlineStr">
        <is>
          <t>Store_034</t>
        </is>
      </c>
      <c r="E16919" t="inlineStr">
        <is>
          <t>Central</t>
        </is>
      </c>
      <c r="F16919" t="inlineStr">
        <is>
          <t>P0038</t>
        </is>
      </c>
      <c r="G16919" t="inlineStr">
        <is>
          <t>Prod_0038</t>
        </is>
      </c>
      <c r="H16919" t="inlineStr">
        <is>
          <t>Beverages</t>
        </is>
      </c>
      <c r="I16919" t="n">
        <v>4</v>
      </c>
      <c r="J16919" t="n">
        <v>695.85</v>
      </c>
      <c r="K16919" t="n">
        <v>0</v>
      </c>
      <c r="L16919">
        <f>I16919*J16919*(1-K16919)</f>
        <v/>
      </c>
      <c r="M16919">
        <f>VLOOKUP(F16919,Products!A:D,4,FALSE)*I16919</f>
        <v/>
      </c>
      <c r="N16919">
        <f>L16919-M16919</f>
        <v/>
      </c>
    </row>
    <row r="16920">
      <c r="A16920" t="inlineStr">
        <is>
          <t>T1016918</t>
        </is>
      </c>
      <c r="B16920" t="inlineStr">
        <is>
          <t>2025-01-22</t>
        </is>
      </c>
      <c r="C16920" t="inlineStr">
        <is>
          <t>S017</t>
        </is>
      </c>
      <c r="D16920" t="inlineStr">
        <is>
          <t>Store_017</t>
        </is>
      </c>
      <c r="E16920" t="inlineStr">
        <is>
          <t>South</t>
        </is>
      </c>
      <c r="F16920" t="inlineStr">
        <is>
          <t>P0195</t>
        </is>
      </c>
      <c r="G16920" t="inlineStr">
        <is>
          <t>Prod_0195</t>
        </is>
      </c>
      <c r="H16920" t="inlineStr">
        <is>
          <t>Food</t>
        </is>
      </c>
      <c r="I16920" t="n">
        <v>7</v>
      </c>
      <c r="J16920" t="n">
        <v>392.06</v>
      </c>
      <c r="K16920" t="n">
        <v>0</v>
      </c>
      <c r="L16920">
        <f>I16920*J16920*(1-K16920)</f>
        <v/>
      </c>
      <c r="M16920">
        <f>VLOOKUP(F16920,Products!A:D,4,FALSE)*I16920</f>
        <v/>
      </c>
      <c r="N16920">
        <f>L16920-M16920</f>
        <v/>
      </c>
    </row>
    <row r="16921">
      <c r="A16921" t="inlineStr">
        <is>
          <t>T1016919</t>
        </is>
      </c>
      <c r="B16921" t="inlineStr">
        <is>
          <t>2023-03-17</t>
        </is>
      </c>
      <c r="C16921" t="inlineStr">
        <is>
          <t>S050</t>
        </is>
      </c>
      <c r="D16921" t="inlineStr">
        <is>
          <t>Store_050</t>
        </is>
      </c>
      <c r="E16921" t="inlineStr">
        <is>
          <t>South</t>
        </is>
      </c>
      <c r="F16921" t="inlineStr">
        <is>
          <t>P0120</t>
        </is>
      </c>
      <c r="G16921" t="inlineStr">
        <is>
          <t>Prod_0120</t>
        </is>
      </c>
      <c r="H16921" t="inlineStr">
        <is>
          <t>Stationery</t>
        </is>
      </c>
      <c r="I16921" t="n">
        <v>4</v>
      </c>
      <c r="J16921" t="n">
        <v>483.51</v>
      </c>
      <c r="K16921" t="n">
        <v>0</v>
      </c>
      <c r="L16921">
        <f>I16921*J16921*(1-K16921)</f>
        <v/>
      </c>
      <c r="M16921">
        <f>VLOOKUP(F16921,Products!A:D,4,FALSE)*I16921</f>
        <v/>
      </c>
      <c r="N16921">
        <f>L16921-M16921</f>
        <v/>
      </c>
    </row>
    <row r="16922">
      <c r="A16922" t="inlineStr">
        <is>
          <t>T1016920</t>
        </is>
      </c>
      <c r="B16922" t="inlineStr">
        <is>
          <t>2023-04-19</t>
        </is>
      </c>
      <c r="C16922" t="inlineStr">
        <is>
          <t>S013</t>
        </is>
      </c>
      <c r="D16922" t="inlineStr">
        <is>
          <t>Store_013</t>
        </is>
      </c>
      <c r="E16922" t="inlineStr">
        <is>
          <t>North</t>
        </is>
      </c>
      <c r="F16922" t="inlineStr">
        <is>
          <t>P0039</t>
        </is>
      </c>
      <c r="G16922" t="inlineStr">
        <is>
          <t>Prod_0039</t>
        </is>
      </c>
      <c r="H16922" t="inlineStr">
        <is>
          <t>Household</t>
        </is>
      </c>
      <c r="I16922" t="n">
        <v>2</v>
      </c>
      <c r="J16922" t="n">
        <v>285.45</v>
      </c>
      <c r="K16922" t="n">
        <v>0</v>
      </c>
      <c r="L16922">
        <f>I16922*J16922*(1-K16922)</f>
        <v/>
      </c>
      <c r="M16922">
        <f>VLOOKUP(F16922,Products!A:D,4,FALSE)*I16922</f>
        <v/>
      </c>
      <c r="N16922">
        <f>L16922-M16922</f>
        <v/>
      </c>
    </row>
    <row r="16923">
      <c r="A16923" t="inlineStr">
        <is>
          <t>T1016921</t>
        </is>
      </c>
      <c r="B16923" t="inlineStr">
        <is>
          <t>2023-05-09</t>
        </is>
      </c>
      <c r="C16923" t="inlineStr">
        <is>
          <t>S035</t>
        </is>
      </c>
      <c r="D16923" t="inlineStr">
        <is>
          <t>Store_035</t>
        </is>
      </c>
      <c r="E16923" t="inlineStr">
        <is>
          <t>Central</t>
        </is>
      </c>
      <c r="F16923" t="inlineStr">
        <is>
          <t>P0017</t>
        </is>
      </c>
      <c r="G16923" t="inlineStr">
        <is>
          <t>Prod_0017</t>
        </is>
      </c>
      <c r="H16923" t="inlineStr">
        <is>
          <t>Food</t>
        </is>
      </c>
      <c r="I16923" t="n">
        <v>6</v>
      </c>
      <c r="J16923" t="n">
        <v>790.91</v>
      </c>
      <c r="K16923" t="n">
        <v>0</v>
      </c>
      <c r="L16923">
        <f>I16923*J16923*(1-K16923)</f>
        <v/>
      </c>
      <c r="M16923">
        <f>VLOOKUP(F16923,Products!A:D,4,FALSE)*I16923</f>
        <v/>
      </c>
      <c r="N16923">
        <f>L16923-M16923</f>
        <v/>
      </c>
    </row>
    <row r="16924">
      <c r="A16924" t="inlineStr">
        <is>
          <t>T1016922</t>
        </is>
      </c>
      <c r="B16924" t="inlineStr">
        <is>
          <t>2025-08-11</t>
        </is>
      </c>
      <c r="C16924" t="inlineStr">
        <is>
          <t>S012</t>
        </is>
      </c>
      <c r="D16924" t="inlineStr">
        <is>
          <t>Store_012</t>
        </is>
      </c>
      <c r="E16924" t="inlineStr">
        <is>
          <t>South</t>
        </is>
      </c>
      <c r="F16924" t="inlineStr">
        <is>
          <t>P0102</t>
        </is>
      </c>
      <c r="G16924" t="inlineStr">
        <is>
          <t>Prod_0102</t>
        </is>
      </c>
      <c r="H16924" t="inlineStr">
        <is>
          <t>Food</t>
        </is>
      </c>
      <c r="I16924" t="n">
        <v>7</v>
      </c>
      <c r="J16924" t="n">
        <v>726.75</v>
      </c>
      <c r="K16924" t="n">
        <v>0</v>
      </c>
      <c r="L16924">
        <f>I16924*J16924*(1-K16924)</f>
        <v/>
      </c>
      <c r="M16924">
        <f>VLOOKUP(F16924,Products!A:D,4,FALSE)*I16924</f>
        <v/>
      </c>
      <c r="N16924">
        <f>L16924-M16924</f>
        <v/>
      </c>
    </row>
    <row r="16925">
      <c r="A16925" t="inlineStr">
        <is>
          <t>T1016923</t>
        </is>
      </c>
      <c r="B16925" t="inlineStr">
        <is>
          <t>2025-07-07</t>
        </is>
      </c>
      <c r="C16925" t="inlineStr">
        <is>
          <t>S028</t>
        </is>
      </c>
      <c r="D16925" t="inlineStr">
        <is>
          <t>Store_028</t>
        </is>
      </c>
      <c r="E16925" t="inlineStr">
        <is>
          <t>North</t>
        </is>
      </c>
      <c r="F16925" t="inlineStr">
        <is>
          <t>P0053</t>
        </is>
      </c>
      <c r="G16925" t="inlineStr">
        <is>
          <t>Prod_0053</t>
        </is>
      </c>
      <c r="H16925" t="inlineStr">
        <is>
          <t>Food</t>
        </is>
      </c>
      <c r="I16925" t="n">
        <v>6</v>
      </c>
      <c r="J16925" t="n">
        <v>349.62</v>
      </c>
      <c r="K16925" t="n">
        <v>0.05</v>
      </c>
      <c r="L16925">
        <f>I16925*J16925*(1-K16925)</f>
        <v/>
      </c>
      <c r="M16925">
        <f>VLOOKUP(F16925,Products!A:D,4,FALSE)*I16925</f>
        <v/>
      </c>
      <c r="N16925">
        <f>L16925-M16925</f>
        <v/>
      </c>
    </row>
    <row r="16926">
      <c r="A16926" t="inlineStr">
        <is>
          <t>T1016924</t>
        </is>
      </c>
      <c r="B16926" t="inlineStr">
        <is>
          <t>2025-07-31</t>
        </is>
      </c>
      <c r="C16926" t="inlineStr">
        <is>
          <t>S041</t>
        </is>
      </c>
      <c r="D16926" t="inlineStr">
        <is>
          <t>Store_041</t>
        </is>
      </c>
      <c r="E16926" t="inlineStr">
        <is>
          <t>East</t>
        </is>
      </c>
      <c r="F16926" t="inlineStr">
        <is>
          <t>P0125</t>
        </is>
      </c>
      <c r="G16926" t="inlineStr">
        <is>
          <t>Prod_0125</t>
        </is>
      </c>
      <c r="H16926" t="inlineStr">
        <is>
          <t>Toys</t>
        </is>
      </c>
      <c r="I16926" t="n">
        <v>9</v>
      </c>
      <c r="J16926" t="n">
        <v>230.76</v>
      </c>
      <c r="K16926" t="n">
        <v>0.2</v>
      </c>
      <c r="L16926">
        <f>I16926*J16926*(1-K16926)</f>
        <v/>
      </c>
      <c r="M16926">
        <f>VLOOKUP(F16926,Products!A:D,4,FALSE)*I16926</f>
        <v/>
      </c>
      <c r="N16926">
        <f>L16926-M16926</f>
        <v/>
      </c>
    </row>
    <row r="16927">
      <c r="A16927" t="inlineStr">
        <is>
          <t>T1016925</t>
        </is>
      </c>
      <c r="B16927" t="inlineStr">
        <is>
          <t>2024-05-26</t>
        </is>
      </c>
      <c r="C16927" t="inlineStr">
        <is>
          <t>S031</t>
        </is>
      </c>
      <c r="D16927" t="inlineStr">
        <is>
          <t>Store_031</t>
        </is>
      </c>
      <c r="E16927" t="inlineStr">
        <is>
          <t>Central</t>
        </is>
      </c>
      <c r="F16927" t="inlineStr">
        <is>
          <t>P0093</t>
        </is>
      </c>
      <c r="G16927" t="inlineStr">
        <is>
          <t>Prod_0093</t>
        </is>
      </c>
      <c r="H16927" t="inlineStr">
        <is>
          <t>Electronics</t>
        </is>
      </c>
      <c r="I16927" t="n">
        <v>4</v>
      </c>
      <c r="J16927" t="n">
        <v>255.11</v>
      </c>
      <c r="K16927" t="n">
        <v>0</v>
      </c>
      <c r="L16927">
        <f>I16927*J16927*(1-K16927)</f>
        <v/>
      </c>
      <c r="M16927">
        <f>VLOOKUP(F16927,Products!A:D,4,FALSE)*I16927</f>
        <v/>
      </c>
      <c r="N16927">
        <f>L16927-M16927</f>
        <v/>
      </c>
    </row>
    <row r="16928">
      <c r="A16928" t="inlineStr">
        <is>
          <t>T1016926</t>
        </is>
      </c>
      <c r="B16928" t="inlineStr">
        <is>
          <t>2025-01-21</t>
        </is>
      </c>
      <c r="C16928" t="inlineStr">
        <is>
          <t>S044</t>
        </is>
      </c>
      <c r="D16928" t="inlineStr">
        <is>
          <t>Store_044</t>
        </is>
      </c>
      <c r="E16928" t="inlineStr">
        <is>
          <t>North</t>
        </is>
      </c>
      <c r="F16928" t="inlineStr">
        <is>
          <t>P0095</t>
        </is>
      </c>
      <c r="G16928" t="inlineStr">
        <is>
          <t>Prod_0095</t>
        </is>
      </c>
      <c r="H16928" t="inlineStr">
        <is>
          <t>Food</t>
        </is>
      </c>
      <c r="I16928" t="n">
        <v>5</v>
      </c>
      <c r="J16928" t="n">
        <v>221.96</v>
      </c>
      <c r="K16928" t="n">
        <v>0.05</v>
      </c>
      <c r="L16928">
        <f>I16928*J16928*(1-K16928)</f>
        <v/>
      </c>
      <c r="M16928">
        <f>VLOOKUP(F16928,Products!A:D,4,FALSE)*I16928</f>
        <v/>
      </c>
      <c r="N16928">
        <f>L16928-M16928</f>
        <v/>
      </c>
    </row>
    <row r="16929">
      <c r="A16929" t="inlineStr">
        <is>
          <t>T1016927</t>
        </is>
      </c>
      <c r="B16929" t="inlineStr">
        <is>
          <t>2024-10-15</t>
        </is>
      </c>
      <c r="C16929" t="inlineStr">
        <is>
          <t>S031</t>
        </is>
      </c>
      <c r="D16929" t="inlineStr">
        <is>
          <t>Store_031</t>
        </is>
      </c>
      <c r="E16929" t="inlineStr">
        <is>
          <t>Central</t>
        </is>
      </c>
      <c r="F16929" t="inlineStr">
        <is>
          <t>P0078</t>
        </is>
      </c>
      <c r="G16929" t="inlineStr">
        <is>
          <t>Prod_0078</t>
        </is>
      </c>
      <c r="H16929" t="inlineStr">
        <is>
          <t>Electronics</t>
        </is>
      </c>
      <c r="I16929" t="n">
        <v>8</v>
      </c>
      <c r="J16929" t="n">
        <v>554.03</v>
      </c>
      <c r="K16929" t="n">
        <v>0</v>
      </c>
      <c r="L16929">
        <f>I16929*J16929*(1-K16929)</f>
        <v/>
      </c>
      <c r="M16929">
        <f>VLOOKUP(F16929,Products!A:D,4,FALSE)*I16929</f>
        <v/>
      </c>
      <c r="N16929">
        <f>L16929-M16929</f>
        <v/>
      </c>
    </row>
    <row r="16930">
      <c r="A16930" t="inlineStr">
        <is>
          <t>T1016928</t>
        </is>
      </c>
      <c r="B16930" t="inlineStr">
        <is>
          <t>2024-12-01</t>
        </is>
      </c>
      <c r="C16930" t="inlineStr">
        <is>
          <t>S004</t>
        </is>
      </c>
      <c r="D16930" t="inlineStr">
        <is>
          <t>Store_004</t>
        </is>
      </c>
      <c r="E16930" t="inlineStr">
        <is>
          <t>Central</t>
        </is>
      </c>
      <c r="F16930" t="inlineStr">
        <is>
          <t>P0109</t>
        </is>
      </c>
      <c r="G16930" t="inlineStr">
        <is>
          <t>Prod_0109</t>
        </is>
      </c>
      <c r="H16930" t="inlineStr">
        <is>
          <t>Beverages</t>
        </is>
      </c>
      <c r="I16930" t="n">
        <v>5</v>
      </c>
      <c r="J16930" t="n">
        <v>597.0599999999999</v>
      </c>
      <c r="K16930" t="n">
        <v>0</v>
      </c>
      <c r="L16930">
        <f>I16930*J16930*(1-K16930)</f>
        <v/>
      </c>
      <c r="M16930">
        <f>VLOOKUP(F16930,Products!A:D,4,FALSE)*I16930</f>
        <v/>
      </c>
      <c r="N16930">
        <f>L16930-M16930</f>
        <v/>
      </c>
    </row>
    <row r="16931">
      <c r="A16931" t="inlineStr">
        <is>
          <t>T1016929</t>
        </is>
      </c>
      <c r="B16931" t="inlineStr">
        <is>
          <t>2025-01-26</t>
        </is>
      </c>
      <c r="C16931" t="inlineStr">
        <is>
          <t>S006</t>
        </is>
      </c>
      <c r="D16931" t="inlineStr">
        <is>
          <t>Store_006</t>
        </is>
      </c>
      <c r="E16931" t="inlineStr">
        <is>
          <t>East</t>
        </is>
      </c>
      <c r="F16931" t="inlineStr">
        <is>
          <t>P0179</t>
        </is>
      </c>
      <c r="G16931" t="inlineStr">
        <is>
          <t>Prod_0179</t>
        </is>
      </c>
      <c r="H16931" t="inlineStr">
        <is>
          <t>Household</t>
        </is>
      </c>
      <c r="I16931" t="n">
        <v>1</v>
      </c>
      <c r="J16931" t="n">
        <v>209.72</v>
      </c>
      <c r="K16931" t="n">
        <v>0</v>
      </c>
      <c r="L16931">
        <f>I16931*J16931*(1-K16931)</f>
        <v/>
      </c>
      <c r="M16931">
        <f>VLOOKUP(F16931,Products!A:D,4,FALSE)*I16931</f>
        <v/>
      </c>
      <c r="N16931">
        <f>L16931-M16931</f>
        <v/>
      </c>
    </row>
    <row r="16932">
      <c r="A16932" t="inlineStr">
        <is>
          <t>T1016930</t>
        </is>
      </c>
      <c r="B16932" t="inlineStr">
        <is>
          <t>2023-07-09</t>
        </is>
      </c>
      <c r="C16932" t="inlineStr">
        <is>
          <t>S003</t>
        </is>
      </c>
      <c r="D16932" t="inlineStr">
        <is>
          <t>Store_003</t>
        </is>
      </c>
      <c r="E16932" t="inlineStr">
        <is>
          <t>North</t>
        </is>
      </c>
      <c r="F16932" t="inlineStr">
        <is>
          <t>P0176</t>
        </is>
      </c>
      <c r="G16932" t="inlineStr">
        <is>
          <t>Prod_0176</t>
        </is>
      </c>
      <c r="H16932" t="inlineStr">
        <is>
          <t>Food</t>
        </is>
      </c>
      <c r="I16932" t="n">
        <v>9</v>
      </c>
      <c r="J16932" t="n">
        <v>635</v>
      </c>
      <c r="K16932" t="n">
        <v>0.05</v>
      </c>
      <c r="L16932">
        <f>I16932*J16932*(1-K16932)</f>
        <v/>
      </c>
      <c r="M16932">
        <f>VLOOKUP(F16932,Products!A:D,4,FALSE)*I16932</f>
        <v/>
      </c>
      <c r="N16932">
        <f>L16932-M16932</f>
        <v/>
      </c>
    </row>
    <row r="16933">
      <c r="A16933" t="inlineStr">
        <is>
          <t>T1016931</t>
        </is>
      </c>
      <c r="B16933" t="inlineStr">
        <is>
          <t>2024-10-16</t>
        </is>
      </c>
      <c r="C16933" t="inlineStr">
        <is>
          <t>S019</t>
        </is>
      </c>
      <c r="D16933" t="inlineStr">
        <is>
          <t>Store_019</t>
        </is>
      </c>
      <c r="E16933" t="inlineStr">
        <is>
          <t>East</t>
        </is>
      </c>
      <c r="F16933" t="inlineStr">
        <is>
          <t>P0079</t>
        </is>
      </c>
      <c r="G16933" t="inlineStr">
        <is>
          <t>Prod_0079</t>
        </is>
      </c>
      <c r="H16933" t="inlineStr">
        <is>
          <t>Food</t>
        </is>
      </c>
      <c r="I16933" t="n">
        <v>7</v>
      </c>
      <c r="J16933" t="n">
        <v>628.4</v>
      </c>
      <c r="K16933" t="n">
        <v>0</v>
      </c>
      <c r="L16933">
        <f>I16933*J16933*(1-K16933)</f>
        <v/>
      </c>
      <c r="M16933">
        <f>VLOOKUP(F16933,Products!A:D,4,FALSE)*I16933</f>
        <v/>
      </c>
      <c r="N16933">
        <f>L16933-M16933</f>
        <v/>
      </c>
    </row>
    <row r="16934">
      <c r="A16934" t="inlineStr">
        <is>
          <t>T1016932</t>
        </is>
      </c>
      <c r="B16934" t="inlineStr">
        <is>
          <t>2024-07-13</t>
        </is>
      </c>
      <c r="C16934" t="inlineStr">
        <is>
          <t>S002</t>
        </is>
      </c>
      <c r="D16934" t="inlineStr">
        <is>
          <t>Store_002</t>
        </is>
      </c>
      <c r="E16934" t="inlineStr">
        <is>
          <t>South</t>
        </is>
      </c>
      <c r="F16934" t="inlineStr">
        <is>
          <t>P0122</t>
        </is>
      </c>
      <c r="G16934" t="inlineStr">
        <is>
          <t>Prod_0122</t>
        </is>
      </c>
      <c r="H16934" t="inlineStr">
        <is>
          <t>Beverages</t>
        </is>
      </c>
      <c r="I16934" t="n">
        <v>8</v>
      </c>
      <c r="J16934" t="n">
        <v>827.8200000000001</v>
      </c>
      <c r="K16934" t="n">
        <v>0.1</v>
      </c>
      <c r="L16934">
        <f>I16934*J16934*(1-K16934)</f>
        <v/>
      </c>
      <c r="M16934">
        <f>VLOOKUP(F16934,Products!A:D,4,FALSE)*I16934</f>
        <v/>
      </c>
      <c r="N16934">
        <f>L16934-M16934</f>
        <v/>
      </c>
    </row>
    <row r="16935">
      <c r="A16935" t="inlineStr">
        <is>
          <t>T1016933</t>
        </is>
      </c>
      <c r="B16935" t="inlineStr">
        <is>
          <t>2023-07-13</t>
        </is>
      </c>
      <c r="C16935" t="inlineStr">
        <is>
          <t>S047</t>
        </is>
      </c>
      <c r="D16935" t="inlineStr">
        <is>
          <t>Store_047</t>
        </is>
      </c>
      <c r="E16935" t="inlineStr">
        <is>
          <t>North</t>
        </is>
      </c>
      <c r="F16935" t="inlineStr">
        <is>
          <t>P0058</t>
        </is>
      </c>
      <c r="G16935" t="inlineStr">
        <is>
          <t>Prod_0058</t>
        </is>
      </c>
      <c r="H16935" t="inlineStr">
        <is>
          <t>Stationery</t>
        </is>
      </c>
      <c r="I16935" t="n">
        <v>6</v>
      </c>
      <c r="J16935" t="n">
        <v>475.8</v>
      </c>
      <c r="K16935" t="n">
        <v>0</v>
      </c>
      <c r="L16935">
        <f>I16935*J16935*(1-K16935)</f>
        <v/>
      </c>
      <c r="M16935">
        <f>VLOOKUP(F16935,Products!A:D,4,FALSE)*I16935</f>
        <v/>
      </c>
      <c r="N16935">
        <f>L16935-M16935</f>
        <v/>
      </c>
    </row>
    <row r="16936">
      <c r="A16936" t="inlineStr">
        <is>
          <t>T1016934</t>
        </is>
      </c>
      <c r="B16936" t="inlineStr">
        <is>
          <t>2023-11-29</t>
        </is>
      </c>
      <c r="C16936" t="inlineStr">
        <is>
          <t>S045</t>
        </is>
      </c>
      <c r="D16936" t="inlineStr">
        <is>
          <t>Store_045</t>
        </is>
      </c>
      <c r="E16936" t="inlineStr">
        <is>
          <t>East</t>
        </is>
      </c>
      <c r="F16936" t="inlineStr">
        <is>
          <t>P0088</t>
        </is>
      </c>
      <c r="G16936" t="inlineStr">
        <is>
          <t>Prod_0088</t>
        </is>
      </c>
      <c r="H16936" t="inlineStr">
        <is>
          <t>Toys</t>
        </is>
      </c>
      <c r="I16936" t="n">
        <v>7</v>
      </c>
      <c r="J16936" t="n">
        <v>585.33</v>
      </c>
      <c r="K16936" t="n">
        <v>0</v>
      </c>
      <c r="L16936">
        <f>I16936*J16936*(1-K16936)</f>
        <v/>
      </c>
      <c r="M16936">
        <f>VLOOKUP(F16936,Products!A:D,4,FALSE)*I16936</f>
        <v/>
      </c>
      <c r="N16936">
        <f>L16936-M16936</f>
        <v/>
      </c>
    </row>
    <row r="16937">
      <c r="A16937" t="inlineStr">
        <is>
          <t>T1016935</t>
        </is>
      </c>
      <c r="B16937" t="inlineStr">
        <is>
          <t>2025-08-07</t>
        </is>
      </c>
      <c r="C16937" t="inlineStr">
        <is>
          <t>S050</t>
        </is>
      </c>
      <c r="D16937" t="inlineStr">
        <is>
          <t>Store_050</t>
        </is>
      </c>
      <c r="E16937" t="inlineStr">
        <is>
          <t>South</t>
        </is>
      </c>
      <c r="F16937" t="inlineStr">
        <is>
          <t>P0133</t>
        </is>
      </c>
      <c r="G16937" t="inlineStr">
        <is>
          <t>Prod_0133</t>
        </is>
      </c>
      <c r="H16937" t="inlineStr">
        <is>
          <t>Stationery</t>
        </is>
      </c>
      <c r="I16937" t="n">
        <v>7</v>
      </c>
      <c r="J16937" t="n">
        <v>493.33</v>
      </c>
      <c r="K16937" t="n">
        <v>0.1</v>
      </c>
      <c r="L16937">
        <f>I16937*J16937*(1-K16937)</f>
        <v/>
      </c>
      <c r="M16937">
        <f>VLOOKUP(F16937,Products!A:D,4,FALSE)*I16937</f>
        <v/>
      </c>
      <c r="N16937">
        <f>L16937-M16937</f>
        <v/>
      </c>
    </row>
    <row r="16938">
      <c r="A16938" t="inlineStr">
        <is>
          <t>T1016936</t>
        </is>
      </c>
      <c r="B16938" t="inlineStr">
        <is>
          <t>2024-07-30</t>
        </is>
      </c>
      <c r="C16938" t="inlineStr">
        <is>
          <t>S011</t>
        </is>
      </c>
      <c r="D16938" t="inlineStr">
        <is>
          <t>Store_011</t>
        </is>
      </c>
      <c r="E16938" t="inlineStr">
        <is>
          <t>South</t>
        </is>
      </c>
      <c r="F16938" t="inlineStr">
        <is>
          <t>P0004</t>
        </is>
      </c>
      <c r="G16938" t="inlineStr">
        <is>
          <t>Prod_0004</t>
        </is>
      </c>
      <c r="H16938" t="inlineStr">
        <is>
          <t>Household</t>
        </is>
      </c>
      <c r="I16938" t="n">
        <v>7</v>
      </c>
      <c r="J16938" t="n">
        <v>457.7</v>
      </c>
      <c r="K16938" t="n">
        <v>0.05</v>
      </c>
      <c r="L16938">
        <f>I16938*J16938*(1-K16938)</f>
        <v/>
      </c>
      <c r="M16938">
        <f>VLOOKUP(F16938,Products!A:D,4,FALSE)*I16938</f>
        <v/>
      </c>
      <c r="N16938">
        <f>L16938-M16938</f>
        <v/>
      </c>
    </row>
    <row r="16939">
      <c r="A16939" t="inlineStr">
        <is>
          <t>T1016937</t>
        </is>
      </c>
      <c r="B16939" t="inlineStr">
        <is>
          <t>2025-09-13</t>
        </is>
      </c>
      <c r="C16939" t="inlineStr">
        <is>
          <t>S008</t>
        </is>
      </c>
      <c r="D16939" t="inlineStr">
        <is>
          <t>Store_008</t>
        </is>
      </c>
      <c r="E16939" t="inlineStr">
        <is>
          <t>East</t>
        </is>
      </c>
      <c r="F16939" t="inlineStr">
        <is>
          <t>P0187</t>
        </is>
      </c>
      <c r="G16939" t="inlineStr">
        <is>
          <t>Prod_0187</t>
        </is>
      </c>
      <c r="H16939" t="inlineStr">
        <is>
          <t>Food</t>
        </is>
      </c>
      <c r="I16939" t="n">
        <v>8</v>
      </c>
      <c r="J16939" t="n">
        <v>1016.75</v>
      </c>
      <c r="K16939" t="n">
        <v>0</v>
      </c>
      <c r="L16939">
        <f>I16939*J16939*(1-K16939)</f>
        <v/>
      </c>
      <c r="M16939">
        <f>VLOOKUP(F16939,Products!A:D,4,FALSE)*I16939</f>
        <v/>
      </c>
      <c r="N16939">
        <f>L16939-M16939</f>
        <v/>
      </c>
    </row>
    <row r="16940">
      <c r="A16940" t="inlineStr">
        <is>
          <t>T1016938</t>
        </is>
      </c>
      <c r="B16940" t="inlineStr">
        <is>
          <t>2024-07-04</t>
        </is>
      </c>
      <c r="C16940" t="inlineStr">
        <is>
          <t>S041</t>
        </is>
      </c>
      <c r="D16940" t="inlineStr">
        <is>
          <t>Store_041</t>
        </is>
      </c>
      <c r="E16940" t="inlineStr">
        <is>
          <t>East</t>
        </is>
      </c>
      <c r="F16940" t="inlineStr">
        <is>
          <t>P0152</t>
        </is>
      </c>
      <c r="G16940" t="inlineStr">
        <is>
          <t>Prod_0152</t>
        </is>
      </c>
      <c r="H16940" t="inlineStr">
        <is>
          <t>Household</t>
        </is>
      </c>
      <c r="I16940" t="n">
        <v>2</v>
      </c>
      <c r="J16940" t="n">
        <v>670.83</v>
      </c>
      <c r="K16940" t="n">
        <v>0.05</v>
      </c>
      <c r="L16940">
        <f>I16940*J16940*(1-K16940)</f>
        <v/>
      </c>
      <c r="M16940">
        <f>VLOOKUP(F16940,Products!A:D,4,FALSE)*I16940</f>
        <v/>
      </c>
      <c r="N16940">
        <f>L16940-M16940</f>
        <v/>
      </c>
    </row>
    <row r="16941">
      <c r="A16941" t="inlineStr">
        <is>
          <t>T1016939</t>
        </is>
      </c>
      <c r="B16941" t="inlineStr">
        <is>
          <t>2023-10-26</t>
        </is>
      </c>
      <c r="C16941" t="inlineStr">
        <is>
          <t>S028</t>
        </is>
      </c>
      <c r="D16941" t="inlineStr">
        <is>
          <t>Store_028</t>
        </is>
      </c>
      <c r="E16941" t="inlineStr">
        <is>
          <t>North</t>
        </is>
      </c>
      <c r="F16941" t="inlineStr">
        <is>
          <t>P0058</t>
        </is>
      </c>
      <c r="G16941" t="inlineStr">
        <is>
          <t>Prod_0058</t>
        </is>
      </c>
      <c r="H16941" t="inlineStr">
        <is>
          <t>Stationery</t>
        </is>
      </c>
      <c r="I16941" t="n">
        <v>5</v>
      </c>
      <c r="J16941" t="n">
        <v>509.25</v>
      </c>
      <c r="K16941" t="n">
        <v>0</v>
      </c>
      <c r="L16941">
        <f>I16941*J16941*(1-K16941)</f>
        <v/>
      </c>
      <c r="M16941">
        <f>VLOOKUP(F16941,Products!A:D,4,FALSE)*I16941</f>
        <v/>
      </c>
      <c r="N16941">
        <f>L16941-M16941</f>
        <v/>
      </c>
    </row>
    <row r="16942">
      <c r="A16942" t="inlineStr">
        <is>
          <t>T1016940</t>
        </is>
      </c>
      <c r="B16942" t="inlineStr">
        <is>
          <t>2025-07-15</t>
        </is>
      </c>
      <c r="C16942" t="inlineStr">
        <is>
          <t>S026</t>
        </is>
      </c>
      <c r="D16942" t="inlineStr">
        <is>
          <t>Store_026</t>
        </is>
      </c>
      <c r="E16942" t="inlineStr">
        <is>
          <t>North</t>
        </is>
      </c>
      <c r="F16942" t="inlineStr">
        <is>
          <t>P0051</t>
        </is>
      </c>
      <c r="G16942" t="inlineStr">
        <is>
          <t>Prod_0051</t>
        </is>
      </c>
      <c r="H16942" t="inlineStr">
        <is>
          <t>Clothing</t>
        </is>
      </c>
      <c r="I16942" t="n">
        <v>5</v>
      </c>
      <c r="J16942" t="n">
        <v>65.62</v>
      </c>
      <c r="K16942" t="n">
        <v>0.1</v>
      </c>
      <c r="L16942">
        <f>I16942*J16942*(1-K16942)</f>
        <v/>
      </c>
      <c r="M16942">
        <f>VLOOKUP(F16942,Products!A:D,4,FALSE)*I16942</f>
        <v/>
      </c>
      <c r="N16942">
        <f>L16942-M16942</f>
        <v/>
      </c>
    </row>
    <row r="16943">
      <c r="A16943" t="inlineStr">
        <is>
          <t>T1016941</t>
        </is>
      </c>
      <c r="B16943" t="inlineStr">
        <is>
          <t>2023-03-10</t>
        </is>
      </c>
      <c r="C16943" t="inlineStr">
        <is>
          <t>S049</t>
        </is>
      </c>
      <c r="D16943" t="inlineStr">
        <is>
          <t>Store_049</t>
        </is>
      </c>
      <c r="E16943" t="inlineStr">
        <is>
          <t>North</t>
        </is>
      </c>
      <c r="F16943" t="inlineStr">
        <is>
          <t>P0019</t>
        </is>
      </c>
      <c r="G16943" t="inlineStr">
        <is>
          <t>Prod_0019</t>
        </is>
      </c>
      <c r="H16943" t="inlineStr">
        <is>
          <t>Toys</t>
        </is>
      </c>
      <c r="I16943" t="n">
        <v>6</v>
      </c>
      <c r="J16943" t="n">
        <v>586.36</v>
      </c>
      <c r="K16943" t="n">
        <v>0</v>
      </c>
      <c r="L16943">
        <f>I16943*J16943*(1-K16943)</f>
        <v/>
      </c>
      <c r="M16943">
        <f>VLOOKUP(F16943,Products!A:D,4,FALSE)*I16943</f>
        <v/>
      </c>
      <c r="N16943">
        <f>L16943-M16943</f>
        <v/>
      </c>
    </row>
    <row r="16944">
      <c r="A16944" t="inlineStr">
        <is>
          <t>T1016942</t>
        </is>
      </c>
      <c r="B16944" t="inlineStr">
        <is>
          <t>2023-04-17</t>
        </is>
      </c>
      <c r="C16944" t="inlineStr">
        <is>
          <t>S013</t>
        </is>
      </c>
      <c r="D16944" t="inlineStr">
        <is>
          <t>Store_013</t>
        </is>
      </c>
      <c r="E16944" t="inlineStr">
        <is>
          <t>North</t>
        </is>
      </c>
      <c r="F16944" t="inlineStr">
        <is>
          <t>P0136</t>
        </is>
      </c>
      <c r="G16944" t="inlineStr">
        <is>
          <t>Prod_0136</t>
        </is>
      </c>
      <c r="H16944" t="inlineStr">
        <is>
          <t>Beverages</t>
        </is>
      </c>
      <c r="I16944" t="n">
        <v>7</v>
      </c>
      <c r="J16944" t="n">
        <v>169.17</v>
      </c>
      <c r="K16944" t="n">
        <v>0.2</v>
      </c>
      <c r="L16944">
        <f>I16944*J16944*(1-K16944)</f>
        <v/>
      </c>
      <c r="M16944">
        <f>VLOOKUP(F16944,Products!A:D,4,FALSE)*I16944</f>
        <v/>
      </c>
      <c r="N16944">
        <f>L16944-M16944</f>
        <v/>
      </c>
    </row>
    <row r="16945">
      <c r="A16945" t="inlineStr">
        <is>
          <t>T1016943</t>
        </is>
      </c>
      <c r="B16945" t="inlineStr">
        <is>
          <t>2024-12-07</t>
        </is>
      </c>
      <c r="C16945" t="inlineStr">
        <is>
          <t>S049</t>
        </is>
      </c>
      <c r="D16945" t="inlineStr">
        <is>
          <t>Store_049</t>
        </is>
      </c>
      <c r="E16945" t="inlineStr">
        <is>
          <t>North</t>
        </is>
      </c>
      <c r="F16945" t="inlineStr">
        <is>
          <t>P0091</t>
        </is>
      </c>
      <c r="G16945" t="inlineStr">
        <is>
          <t>Prod_0091</t>
        </is>
      </c>
      <c r="H16945" t="inlineStr">
        <is>
          <t>Toys</t>
        </is>
      </c>
      <c r="I16945" t="n">
        <v>6</v>
      </c>
      <c r="J16945" t="n">
        <v>280.43</v>
      </c>
      <c r="K16945" t="n">
        <v>0.05</v>
      </c>
      <c r="L16945">
        <f>I16945*J16945*(1-K16945)</f>
        <v/>
      </c>
      <c r="M16945">
        <f>VLOOKUP(F16945,Products!A:D,4,FALSE)*I16945</f>
        <v/>
      </c>
      <c r="N16945">
        <f>L16945-M16945</f>
        <v/>
      </c>
    </row>
    <row r="16946">
      <c r="A16946" t="inlineStr">
        <is>
          <t>T1016944</t>
        </is>
      </c>
      <c r="B16946" t="inlineStr">
        <is>
          <t>2023-05-02</t>
        </is>
      </c>
      <c r="C16946" t="inlineStr">
        <is>
          <t>S006</t>
        </is>
      </c>
      <c r="D16946" t="inlineStr">
        <is>
          <t>Store_006</t>
        </is>
      </c>
      <c r="E16946" t="inlineStr">
        <is>
          <t>East</t>
        </is>
      </c>
      <c r="F16946" t="inlineStr">
        <is>
          <t>P0060</t>
        </is>
      </c>
      <c r="G16946" t="inlineStr">
        <is>
          <t>Prod_0060</t>
        </is>
      </c>
      <c r="H16946" t="inlineStr">
        <is>
          <t>Toys</t>
        </is>
      </c>
      <c r="I16946" t="n">
        <v>5</v>
      </c>
      <c r="J16946" t="n">
        <v>106.49</v>
      </c>
      <c r="K16946" t="n">
        <v>0</v>
      </c>
      <c r="L16946">
        <f>I16946*J16946*(1-K16946)</f>
        <v/>
      </c>
      <c r="M16946">
        <f>VLOOKUP(F16946,Products!A:D,4,FALSE)*I16946</f>
        <v/>
      </c>
      <c r="N16946">
        <f>L16946-M16946</f>
        <v/>
      </c>
    </row>
    <row r="16947">
      <c r="A16947" t="inlineStr">
        <is>
          <t>T1016945</t>
        </is>
      </c>
      <c r="B16947" t="inlineStr">
        <is>
          <t>2025-01-08</t>
        </is>
      </c>
      <c r="C16947" t="inlineStr">
        <is>
          <t>S027</t>
        </is>
      </c>
      <c r="D16947" t="inlineStr">
        <is>
          <t>Store_027</t>
        </is>
      </c>
      <c r="E16947" t="inlineStr">
        <is>
          <t>South</t>
        </is>
      </c>
      <c r="F16947" t="inlineStr">
        <is>
          <t>P0122</t>
        </is>
      </c>
      <c r="G16947" t="inlineStr">
        <is>
          <t>Prod_0122</t>
        </is>
      </c>
      <c r="H16947" t="inlineStr">
        <is>
          <t>Beverages</t>
        </is>
      </c>
      <c r="I16947" t="n">
        <v>7</v>
      </c>
      <c r="J16947" t="n">
        <v>678.3200000000001</v>
      </c>
      <c r="K16947" t="n">
        <v>0</v>
      </c>
      <c r="L16947">
        <f>I16947*J16947*(1-K16947)</f>
        <v/>
      </c>
      <c r="M16947">
        <f>VLOOKUP(F16947,Products!A:D,4,FALSE)*I16947</f>
        <v/>
      </c>
      <c r="N16947">
        <f>L16947-M16947</f>
        <v/>
      </c>
    </row>
    <row r="16948">
      <c r="A16948" t="inlineStr">
        <is>
          <t>T1016946</t>
        </is>
      </c>
      <c r="B16948" t="inlineStr">
        <is>
          <t>2025-03-26</t>
        </is>
      </c>
      <c r="C16948" t="inlineStr">
        <is>
          <t>S007</t>
        </is>
      </c>
      <c r="D16948" t="inlineStr">
        <is>
          <t>Store_007</t>
        </is>
      </c>
      <c r="E16948" t="inlineStr">
        <is>
          <t>East</t>
        </is>
      </c>
      <c r="F16948" t="inlineStr">
        <is>
          <t>P0105</t>
        </is>
      </c>
      <c r="G16948" t="inlineStr">
        <is>
          <t>Prod_0105</t>
        </is>
      </c>
      <c r="H16948" t="inlineStr">
        <is>
          <t>Electronics</t>
        </is>
      </c>
      <c r="I16948" t="n">
        <v>9</v>
      </c>
      <c r="J16948" t="n">
        <v>618.8</v>
      </c>
      <c r="K16948" t="n">
        <v>0</v>
      </c>
      <c r="L16948">
        <f>I16948*J16948*(1-K16948)</f>
        <v/>
      </c>
      <c r="M16948">
        <f>VLOOKUP(F16948,Products!A:D,4,FALSE)*I16948</f>
        <v/>
      </c>
      <c r="N16948">
        <f>L16948-M16948</f>
        <v/>
      </c>
    </row>
    <row r="16949">
      <c r="A16949" t="inlineStr">
        <is>
          <t>T1016947</t>
        </is>
      </c>
      <c r="B16949" t="inlineStr">
        <is>
          <t>2024-02-06</t>
        </is>
      </c>
      <c r="C16949" t="inlineStr">
        <is>
          <t>S035</t>
        </is>
      </c>
      <c r="D16949" t="inlineStr">
        <is>
          <t>Store_035</t>
        </is>
      </c>
      <c r="E16949" t="inlineStr">
        <is>
          <t>Central</t>
        </is>
      </c>
      <c r="F16949" t="inlineStr">
        <is>
          <t>P0046</t>
        </is>
      </c>
      <c r="G16949" t="inlineStr">
        <is>
          <t>Prod_0046</t>
        </is>
      </c>
      <c r="H16949" t="inlineStr">
        <is>
          <t>Electronics</t>
        </is>
      </c>
      <c r="I16949" t="n">
        <v>1</v>
      </c>
      <c r="J16949" t="n">
        <v>62.06</v>
      </c>
      <c r="K16949" t="n">
        <v>0.1</v>
      </c>
      <c r="L16949">
        <f>I16949*J16949*(1-K16949)</f>
        <v/>
      </c>
      <c r="M16949">
        <f>VLOOKUP(F16949,Products!A:D,4,FALSE)*I16949</f>
        <v/>
      </c>
      <c r="N16949">
        <f>L16949-M16949</f>
        <v/>
      </c>
    </row>
    <row r="16950">
      <c r="A16950" t="inlineStr">
        <is>
          <t>T1016948</t>
        </is>
      </c>
      <c r="B16950" t="inlineStr">
        <is>
          <t>2024-04-04</t>
        </is>
      </c>
      <c r="C16950" t="inlineStr">
        <is>
          <t>S046</t>
        </is>
      </c>
      <c r="D16950" t="inlineStr">
        <is>
          <t>Store_046</t>
        </is>
      </c>
      <c r="E16950" t="inlineStr">
        <is>
          <t>South</t>
        </is>
      </c>
      <c r="F16950" t="inlineStr">
        <is>
          <t>P0142</t>
        </is>
      </c>
      <c r="G16950" t="inlineStr">
        <is>
          <t>Prod_0142</t>
        </is>
      </c>
      <c r="H16950" t="inlineStr">
        <is>
          <t>Household</t>
        </is>
      </c>
      <c r="I16950" t="n">
        <v>5</v>
      </c>
      <c r="J16950" t="n">
        <v>221.13</v>
      </c>
      <c r="K16950" t="n">
        <v>0</v>
      </c>
      <c r="L16950">
        <f>I16950*J16950*(1-K16950)</f>
        <v/>
      </c>
      <c r="M16950">
        <f>VLOOKUP(F16950,Products!A:D,4,FALSE)*I16950</f>
        <v/>
      </c>
      <c r="N16950">
        <f>L16950-M16950</f>
        <v/>
      </c>
    </row>
    <row r="16951">
      <c r="A16951" t="inlineStr">
        <is>
          <t>T1016949</t>
        </is>
      </c>
      <c r="B16951" t="inlineStr">
        <is>
          <t>2023-09-25</t>
        </is>
      </c>
      <c r="C16951" t="inlineStr">
        <is>
          <t>S037</t>
        </is>
      </c>
      <c r="D16951" t="inlineStr">
        <is>
          <t>Store_037</t>
        </is>
      </c>
      <c r="E16951" t="inlineStr">
        <is>
          <t>East</t>
        </is>
      </c>
      <c r="F16951" t="inlineStr">
        <is>
          <t>P0074</t>
        </is>
      </c>
      <c r="G16951" t="inlineStr">
        <is>
          <t>Prod_0074</t>
        </is>
      </c>
      <c r="H16951" t="inlineStr">
        <is>
          <t>Food</t>
        </is>
      </c>
      <c r="I16951" t="n">
        <v>7</v>
      </c>
      <c r="J16951" t="n">
        <v>962.8200000000001</v>
      </c>
      <c r="K16951" t="n">
        <v>0</v>
      </c>
      <c r="L16951">
        <f>I16951*J16951*(1-K16951)</f>
        <v/>
      </c>
      <c r="M16951">
        <f>VLOOKUP(F16951,Products!A:D,4,FALSE)*I16951</f>
        <v/>
      </c>
      <c r="N16951">
        <f>L16951-M16951</f>
        <v/>
      </c>
    </row>
    <row r="16952">
      <c r="A16952" t="inlineStr">
        <is>
          <t>T1016950</t>
        </is>
      </c>
      <c r="B16952" t="inlineStr">
        <is>
          <t>2024-01-19</t>
        </is>
      </c>
      <c r="C16952" t="inlineStr">
        <is>
          <t>S019</t>
        </is>
      </c>
      <c r="D16952" t="inlineStr">
        <is>
          <t>Store_019</t>
        </is>
      </c>
      <c r="E16952" t="inlineStr">
        <is>
          <t>East</t>
        </is>
      </c>
      <c r="F16952" t="inlineStr">
        <is>
          <t>P0021</t>
        </is>
      </c>
      <c r="G16952" t="inlineStr">
        <is>
          <t>Prod_0021</t>
        </is>
      </c>
      <c r="H16952" t="inlineStr">
        <is>
          <t>Household</t>
        </is>
      </c>
      <c r="I16952" t="n">
        <v>9</v>
      </c>
      <c r="J16952" t="n">
        <v>132.86</v>
      </c>
      <c r="K16952" t="n">
        <v>0</v>
      </c>
      <c r="L16952">
        <f>I16952*J16952*(1-K16952)</f>
        <v/>
      </c>
      <c r="M16952">
        <f>VLOOKUP(F16952,Products!A:D,4,FALSE)*I16952</f>
        <v/>
      </c>
      <c r="N16952">
        <f>L16952-M16952</f>
        <v/>
      </c>
    </row>
    <row r="16953">
      <c r="A16953" t="inlineStr">
        <is>
          <t>T1016951</t>
        </is>
      </c>
      <c r="B16953" t="inlineStr">
        <is>
          <t>2025-06-05</t>
        </is>
      </c>
      <c r="C16953" t="inlineStr">
        <is>
          <t>S021</t>
        </is>
      </c>
      <c r="D16953" t="inlineStr">
        <is>
          <t>Store_021</t>
        </is>
      </c>
      <c r="E16953" t="inlineStr">
        <is>
          <t>North</t>
        </is>
      </c>
      <c r="F16953" t="inlineStr">
        <is>
          <t>P0071</t>
        </is>
      </c>
      <c r="G16953" t="inlineStr">
        <is>
          <t>Prod_0071</t>
        </is>
      </c>
      <c r="H16953" t="inlineStr">
        <is>
          <t>Beverages</t>
        </is>
      </c>
      <c r="I16953" t="n">
        <v>8</v>
      </c>
      <c r="J16953" t="n">
        <v>454.54</v>
      </c>
      <c r="K16953" t="n">
        <v>0.05</v>
      </c>
      <c r="L16953">
        <f>I16953*J16953*(1-K16953)</f>
        <v/>
      </c>
      <c r="M16953">
        <f>VLOOKUP(F16953,Products!A:D,4,FALSE)*I16953</f>
        <v/>
      </c>
      <c r="N16953">
        <f>L16953-M16953</f>
        <v/>
      </c>
    </row>
    <row r="16954">
      <c r="A16954" t="inlineStr">
        <is>
          <t>T1016952</t>
        </is>
      </c>
      <c r="B16954" t="inlineStr">
        <is>
          <t>2025-05-08</t>
        </is>
      </c>
      <c r="C16954" t="inlineStr">
        <is>
          <t>S010</t>
        </is>
      </c>
      <c r="D16954" t="inlineStr">
        <is>
          <t>Store_010</t>
        </is>
      </c>
      <c r="E16954" t="inlineStr">
        <is>
          <t>North</t>
        </is>
      </c>
      <c r="F16954" t="inlineStr">
        <is>
          <t>P0121</t>
        </is>
      </c>
      <c r="G16954" t="inlineStr">
        <is>
          <t>Prod_0121</t>
        </is>
      </c>
      <c r="H16954" t="inlineStr">
        <is>
          <t>Clothing</t>
        </is>
      </c>
      <c r="I16954" t="n">
        <v>4</v>
      </c>
      <c r="J16954" t="n">
        <v>1003.24</v>
      </c>
      <c r="K16954" t="n">
        <v>0</v>
      </c>
      <c r="L16954">
        <f>I16954*J16954*(1-K16954)</f>
        <v/>
      </c>
      <c r="M16954">
        <f>VLOOKUP(F16954,Products!A:D,4,FALSE)*I16954</f>
        <v/>
      </c>
      <c r="N16954">
        <f>L16954-M16954</f>
        <v/>
      </c>
    </row>
    <row r="16955">
      <c r="A16955" t="inlineStr">
        <is>
          <t>T1016953</t>
        </is>
      </c>
      <c r="B16955" t="inlineStr">
        <is>
          <t>2023-12-19</t>
        </is>
      </c>
      <c r="C16955" t="inlineStr">
        <is>
          <t>S033</t>
        </is>
      </c>
      <c r="D16955" t="inlineStr">
        <is>
          <t>Store_033</t>
        </is>
      </c>
      <c r="E16955" t="inlineStr">
        <is>
          <t>North</t>
        </is>
      </c>
      <c r="F16955" t="inlineStr">
        <is>
          <t>P0145</t>
        </is>
      </c>
      <c r="G16955" t="inlineStr">
        <is>
          <t>Prod_0145</t>
        </is>
      </c>
      <c r="H16955" t="inlineStr">
        <is>
          <t>Electronics</t>
        </is>
      </c>
      <c r="I16955" t="n">
        <v>7</v>
      </c>
      <c r="J16955" t="n">
        <v>694.1799999999999</v>
      </c>
      <c r="K16955" t="n">
        <v>0</v>
      </c>
      <c r="L16955">
        <f>I16955*J16955*(1-K16955)</f>
        <v/>
      </c>
      <c r="M16955">
        <f>VLOOKUP(F16955,Products!A:D,4,FALSE)*I16955</f>
        <v/>
      </c>
      <c r="N16955">
        <f>L16955-M16955</f>
        <v/>
      </c>
    </row>
    <row r="16956">
      <c r="A16956" t="inlineStr">
        <is>
          <t>T1016954</t>
        </is>
      </c>
      <c r="B16956" t="inlineStr">
        <is>
          <t>2024-05-13</t>
        </is>
      </c>
      <c r="C16956" t="inlineStr">
        <is>
          <t>S009</t>
        </is>
      </c>
      <c r="D16956" t="inlineStr">
        <is>
          <t>Store_009</t>
        </is>
      </c>
      <c r="E16956" t="inlineStr">
        <is>
          <t>Central</t>
        </is>
      </c>
      <c r="F16956" t="inlineStr">
        <is>
          <t>P0081</t>
        </is>
      </c>
      <c r="G16956" t="inlineStr">
        <is>
          <t>Prod_0081</t>
        </is>
      </c>
      <c r="H16956" t="inlineStr">
        <is>
          <t>Electronics</t>
        </is>
      </c>
      <c r="I16956" t="n">
        <v>7</v>
      </c>
      <c r="J16956" t="n">
        <v>285.16</v>
      </c>
      <c r="K16956" t="n">
        <v>0</v>
      </c>
      <c r="L16956">
        <f>I16956*J16956*(1-K16956)</f>
        <v/>
      </c>
      <c r="M16956">
        <f>VLOOKUP(F16956,Products!A:D,4,FALSE)*I16956</f>
        <v/>
      </c>
      <c r="N16956">
        <f>L16956-M16956</f>
        <v/>
      </c>
    </row>
    <row r="16957">
      <c r="A16957" t="inlineStr">
        <is>
          <t>T1016955</t>
        </is>
      </c>
      <c r="B16957" t="inlineStr">
        <is>
          <t>2025-07-17</t>
        </is>
      </c>
      <c r="C16957" t="inlineStr">
        <is>
          <t>S013</t>
        </is>
      </c>
      <c r="D16957" t="inlineStr">
        <is>
          <t>Store_013</t>
        </is>
      </c>
      <c r="E16957" t="inlineStr">
        <is>
          <t>North</t>
        </is>
      </c>
      <c r="F16957" t="inlineStr">
        <is>
          <t>P0041</t>
        </is>
      </c>
      <c r="G16957" t="inlineStr">
        <is>
          <t>Prod_0041</t>
        </is>
      </c>
      <c r="H16957" t="inlineStr">
        <is>
          <t>Stationery</t>
        </is>
      </c>
      <c r="I16957" t="n">
        <v>5</v>
      </c>
      <c r="J16957" t="n">
        <v>346.54</v>
      </c>
      <c r="K16957" t="n">
        <v>0.05</v>
      </c>
      <c r="L16957">
        <f>I16957*J16957*(1-K16957)</f>
        <v/>
      </c>
      <c r="M16957">
        <f>VLOOKUP(F16957,Products!A:D,4,FALSE)*I16957</f>
        <v/>
      </c>
      <c r="N16957">
        <f>L16957-M16957</f>
        <v/>
      </c>
    </row>
    <row r="16958">
      <c r="A16958" t="inlineStr">
        <is>
          <t>T1016956</t>
        </is>
      </c>
      <c r="B16958" t="inlineStr">
        <is>
          <t>2024-04-16</t>
        </is>
      </c>
      <c r="C16958" t="inlineStr">
        <is>
          <t>S012</t>
        </is>
      </c>
      <c r="D16958" t="inlineStr">
        <is>
          <t>Store_012</t>
        </is>
      </c>
      <c r="E16958" t="inlineStr">
        <is>
          <t>South</t>
        </is>
      </c>
      <c r="F16958" t="inlineStr">
        <is>
          <t>P0068</t>
        </is>
      </c>
      <c r="G16958" t="inlineStr">
        <is>
          <t>Prod_0068</t>
        </is>
      </c>
      <c r="H16958" t="inlineStr">
        <is>
          <t>Household</t>
        </is>
      </c>
      <c r="I16958" t="n">
        <v>1</v>
      </c>
      <c r="J16958" t="n">
        <v>266.25</v>
      </c>
      <c r="K16958" t="n">
        <v>0.2</v>
      </c>
      <c r="L16958">
        <f>I16958*J16958*(1-K16958)</f>
        <v/>
      </c>
      <c r="M16958">
        <f>VLOOKUP(F16958,Products!A:D,4,FALSE)*I16958</f>
        <v/>
      </c>
      <c r="N16958">
        <f>L16958-M16958</f>
        <v/>
      </c>
    </row>
    <row r="16959">
      <c r="A16959" t="inlineStr">
        <is>
          <t>T1016957</t>
        </is>
      </c>
      <c r="B16959" t="inlineStr">
        <is>
          <t>2024-11-09</t>
        </is>
      </c>
      <c r="C16959" t="inlineStr">
        <is>
          <t>S030</t>
        </is>
      </c>
      <c r="D16959" t="inlineStr">
        <is>
          <t>Store_030</t>
        </is>
      </c>
      <c r="E16959" t="inlineStr">
        <is>
          <t>North</t>
        </is>
      </c>
      <c r="F16959" t="inlineStr">
        <is>
          <t>P0127</t>
        </is>
      </c>
      <c r="G16959" t="inlineStr">
        <is>
          <t>Prod_0127</t>
        </is>
      </c>
      <c r="H16959" t="inlineStr">
        <is>
          <t>Toys</t>
        </is>
      </c>
      <c r="I16959" t="n">
        <v>9</v>
      </c>
      <c r="J16959" t="n">
        <v>616.1</v>
      </c>
      <c r="K16959" t="n">
        <v>0</v>
      </c>
      <c r="L16959">
        <f>I16959*J16959*(1-K16959)</f>
        <v/>
      </c>
      <c r="M16959">
        <f>VLOOKUP(F16959,Products!A:D,4,FALSE)*I16959</f>
        <v/>
      </c>
      <c r="N16959">
        <f>L16959-M16959</f>
        <v/>
      </c>
    </row>
    <row r="16960">
      <c r="A16960" t="inlineStr">
        <is>
          <t>T1016958</t>
        </is>
      </c>
      <c r="B16960" t="inlineStr">
        <is>
          <t>2024-04-22</t>
        </is>
      </c>
      <c r="C16960" t="inlineStr">
        <is>
          <t>S022</t>
        </is>
      </c>
      <c r="D16960" t="inlineStr">
        <is>
          <t>Store_022</t>
        </is>
      </c>
      <c r="E16960" t="inlineStr">
        <is>
          <t>East</t>
        </is>
      </c>
      <c r="F16960" t="inlineStr">
        <is>
          <t>P0181</t>
        </is>
      </c>
      <c r="G16960" t="inlineStr">
        <is>
          <t>Prod_0181</t>
        </is>
      </c>
      <c r="H16960" t="inlineStr">
        <is>
          <t>Electronics</t>
        </is>
      </c>
      <c r="I16960" t="n">
        <v>2</v>
      </c>
      <c r="J16960" t="n">
        <v>810.79</v>
      </c>
      <c r="K16960" t="n">
        <v>0.1</v>
      </c>
      <c r="L16960">
        <f>I16960*J16960*(1-K16960)</f>
        <v/>
      </c>
      <c r="M16960">
        <f>VLOOKUP(F16960,Products!A:D,4,FALSE)*I16960</f>
        <v/>
      </c>
      <c r="N16960">
        <f>L16960-M16960</f>
        <v/>
      </c>
    </row>
    <row r="16961">
      <c r="A16961" t="inlineStr">
        <is>
          <t>T1016959</t>
        </is>
      </c>
      <c r="B16961" t="inlineStr">
        <is>
          <t>2025-02-26</t>
        </is>
      </c>
      <c r="C16961" t="inlineStr">
        <is>
          <t>S034</t>
        </is>
      </c>
      <c r="D16961" t="inlineStr">
        <is>
          <t>Store_034</t>
        </is>
      </c>
      <c r="E16961" t="inlineStr">
        <is>
          <t>Central</t>
        </is>
      </c>
      <c r="F16961" t="inlineStr">
        <is>
          <t>P0141</t>
        </is>
      </c>
      <c r="G16961" t="inlineStr">
        <is>
          <t>Prod_0141</t>
        </is>
      </c>
      <c r="H16961" t="inlineStr">
        <is>
          <t>Food</t>
        </is>
      </c>
      <c r="I16961" t="n">
        <v>5</v>
      </c>
      <c r="J16961" t="n">
        <v>848.9299999999999</v>
      </c>
      <c r="K16961" t="n">
        <v>0</v>
      </c>
      <c r="L16961">
        <f>I16961*J16961*(1-K16961)</f>
        <v/>
      </c>
      <c r="M16961">
        <f>VLOOKUP(F16961,Products!A:D,4,FALSE)*I16961</f>
        <v/>
      </c>
      <c r="N16961">
        <f>L16961-M16961</f>
        <v/>
      </c>
    </row>
    <row r="16962">
      <c r="A16962" t="inlineStr">
        <is>
          <t>T1016960</t>
        </is>
      </c>
      <c r="B16962" t="inlineStr">
        <is>
          <t>2023-09-08</t>
        </is>
      </c>
      <c r="C16962" t="inlineStr">
        <is>
          <t>S039</t>
        </is>
      </c>
      <c r="D16962" t="inlineStr">
        <is>
          <t>Store_039</t>
        </is>
      </c>
      <c r="E16962" t="inlineStr">
        <is>
          <t>North</t>
        </is>
      </c>
      <c r="F16962" t="inlineStr">
        <is>
          <t>P0158</t>
        </is>
      </c>
      <c r="G16962" t="inlineStr">
        <is>
          <t>Prod_0158</t>
        </is>
      </c>
      <c r="H16962" t="inlineStr">
        <is>
          <t>Beverages</t>
        </is>
      </c>
      <c r="I16962" t="n">
        <v>3</v>
      </c>
      <c r="J16962" t="n">
        <v>235.65</v>
      </c>
      <c r="K16962" t="n">
        <v>0</v>
      </c>
      <c r="L16962">
        <f>I16962*J16962*(1-K16962)</f>
        <v/>
      </c>
      <c r="M16962">
        <f>VLOOKUP(F16962,Products!A:D,4,FALSE)*I16962</f>
        <v/>
      </c>
      <c r="N16962">
        <f>L16962-M16962</f>
        <v/>
      </c>
    </row>
    <row r="16963">
      <c r="A16963" t="inlineStr">
        <is>
          <t>T1016961</t>
        </is>
      </c>
      <c r="B16963" t="inlineStr">
        <is>
          <t>2025-06-24</t>
        </is>
      </c>
      <c r="C16963" t="inlineStr">
        <is>
          <t>S042</t>
        </is>
      </c>
      <c r="D16963" t="inlineStr">
        <is>
          <t>Store_042</t>
        </is>
      </c>
      <c r="E16963" t="inlineStr">
        <is>
          <t>Central</t>
        </is>
      </c>
      <c r="F16963" t="inlineStr">
        <is>
          <t>P0018</t>
        </is>
      </c>
      <c r="G16963" t="inlineStr">
        <is>
          <t>Prod_0018</t>
        </is>
      </c>
      <c r="H16963" t="inlineStr">
        <is>
          <t>Food</t>
        </is>
      </c>
      <c r="I16963" t="n">
        <v>1</v>
      </c>
      <c r="J16963" t="n">
        <v>861.48</v>
      </c>
      <c r="K16963" t="n">
        <v>0</v>
      </c>
      <c r="L16963">
        <f>I16963*J16963*(1-K16963)</f>
        <v/>
      </c>
      <c r="M16963">
        <f>VLOOKUP(F16963,Products!A:D,4,FALSE)*I16963</f>
        <v/>
      </c>
      <c r="N16963">
        <f>L16963-M16963</f>
        <v/>
      </c>
    </row>
    <row r="16964">
      <c r="A16964" t="inlineStr">
        <is>
          <t>T1016962</t>
        </is>
      </c>
      <c r="B16964" t="inlineStr">
        <is>
          <t>2023-10-15</t>
        </is>
      </c>
      <c r="C16964" t="inlineStr">
        <is>
          <t>S006</t>
        </is>
      </c>
      <c r="D16964" t="inlineStr">
        <is>
          <t>Store_006</t>
        </is>
      </c>
      <c r="E16964" t="inlineStr">
        <is>
          <t>East</t>
        </is>
      </c>
      <c r="F16964" t="inlineStr">
        <is>
          <t>P0009</t>
        </is>
      </c>
      <c r="G16964" t="inlineStr">
        <is>
          <t>Prod_0009</t>
        </is>
      </c>
      <c r="H16964" t="inlineStr">
        <is>
          <t>Toys</t>
        </is>
      </c>
      <c r="I16964" t="n">
        <v>5</v>
      </c>
      <c r="J16964" t="n">
        <v>772.92</v>
      </c>
      <c r="K16964" t="n">
        <v>0</v>
      </c>
      <c r="L16964">
        <f>I16964*J16964*(1-K16964)</f>
        <v/>
      </c>
      <c r="M16964">
        <f>VLOOKUP(F16964,Products!A:D,4,FALSE)*I16964</f>
        <v/>
      </c>
      <c r="N16964">
        <f>L16964-M16964</f>
        <v/>
      </c>
    </row>
    <row r="16965">
      <c r="A16965" t="inlineStr">
        <is>
          <t>T1016963</t>
        </is>
      </c>
      <c r="B16965" t="inlineStr">
        <is>
          <t>2025-02-28</t>
        </is>
      </c>
      <c r="C16965" t="inlineStr">
        <is>
          <t>S025</t>
        </is>
      </c>
      <c r="D16965" t="inlineStr">
        <is>
          <t>Store_025</t>
        </is>
      </c>
      <c r="E16965" t="inlineStr">
        <is>
          <t>Central</t>
        </is>
      </c>
      <c r="F16965" t="inlineStr">
        <is>
          <t>P0003</t>
        </is>
      </c>
      <c r="G16965" t="inlineStr">
        <is>
          <t>Prod_0003</t>
        </is>
      </c>
      <c r="H16965" t="inlineStr">
        <is>
          <t>Household</t>
        </is>
      </c>
      <c r="I16965" t="n">
        <v>2</v>
      </c>
      <c r="J16965" t="n">
        <v>71.16</v>
      </c>
      <c r="K16965" t="n">
        <v>0</v>
      </c>
      <c r="L16965">
        <f>I16965*J16965*(1-K16965)</f>
        <v/>
      </c>
      <c r="M16965">
        <f>VLOOKUP(F16965,Products!A:D,4,FALSE)*I16965</f>
        <v/>
      </c>
      <c r="N16965">
        <f>L16965-M16965</f>
        <v/>
      </c>
    </row>
    <row r="16966">
      <c r="A16966" t="inlineStr">
        <is>
          <t>T1016964</t>
        </is>
      </c>
      <c r="B16966" t="inlineStr">
        <is>
          <t>2023-03-05</t>
        </is>
      </c>
      <c r="C16966" t="inlineStr">
        <is>
          <t>S026</t>
        </is>
      </c>
      <c r="D16966" t="inlineStr">
        <is>
          <t>Store_026</t>
        </is>
      </c>
      <c r="E16966" t="inlineStr">
        <is>
          <t>North</t>
        </is>
      </c>
      <c r="F16966" t="inlineStr">
        <is>
          <t>P0011</t>
        </is>
      </c>
      <c r="G16966" t="inlineStr">
        <is>
          <t>Prod_0011</t>
        </is>
      </c>
      <c r="H16966" t="inlineStr">
        <is>
          <t>Household</t>
        </is>
      </c>
      <c r="I16966" t="n">
        <v>6</v>
      </c>
      <c r="J16966" t="n">
        <v>314.41</v>
      </c>
      <c r="K16966" t="n">
        <v>0</v>
      </c>
      <c r="L16966">
        <f>I16966*J16966*(1-K16966)</f>
        <v/>
      </c>
      <c r="M16966">
        <f>VLOOKUP(F16966,Products!A:D,4,FALSE)*I16966</f>
        <v/>
      </c>
      <c r="N16966">
        <f>L16966-M16966</f>
        <v/>
      </c>
    </row>
    <row r="16967">
      <c r="A16967" t="inlineStr">
        <is>
          <t>T1016965</t>
        </is>
      </c>
      <c r="B16967" t="inlineStr">
        <is>
          <t>2024-08-27</t>
        </is>
      </c>
      <c r="C16967" t="inlineStr">
        <is>
          <t>S048</t>
        </is>
      </c>
      <c r="D16967" t="inlineStr">
        <is>
          <t>Store_048</t>
        </is>
      </c>
      <c r="E16967" t="inlineStr">
        <is>
          <t>South</t>
        </is>
      </c>
      <c r="F16967" t="inlineStr">
        <is>
          <t>P0168</t>
        </is>
      </c>
      <c r="G16967" t="inlineStr">
        <is>
          <t>Prod_0168</t>
        </is>
      </c>
      <c r="H16967" t="inlineStr">
        <is>
          <t>Electronics</t>
        </is>
      </c>
      <c r="I16967" t="n">
        <v>8</v>
      </c>
      <c r="J16967" t="n">
        <v>84.02</v>
      </c>
      <c r="K16967" t="n">
        <v>0.05</v>
      </c>
      <c r="L16967">
        <f>I16967*J16967*(1-K16967)</f>
        <v/>
      </c>
      <c r="M16967">
        <f>VLOOKUP(F16967,Products!A:D,4,FALSE)*I16967</f>
        <v/>
      </c>
      <c r="N16967">
        <f>L16967-M16967</f>
        <v/>
      </c>
    </row>
    <row r="16968">
      <c r="A16968" t="inlineStr">
        <is>
          <t>T1016966</t>
        </is>
      </c>
      <c r="B16968" t="inlineStr">
        <is>
          <t>2025-04-26</t>
        </is>
      </c>
      <c r="C16968" t="inlineStr">
        <is>
          <t>S031</t>
        </is>
      </c>
      <c r="D16968" t="inlineStr">
        <is>
          <t>Store_031</t>
        </is>
      </c>
      <c r="E16968" t="inlineStr">
        <is>
          <t>Central</t>
        </is>
      </c>
      <c r="F16968" t="inlineStr">
        <is>
          <t>P0152</t>
        </is>
      </c>
      <c r="G16968" t="inlineStr">
        <is>
          <t>Prod_0152</t>
        </is>
      </c>
      <c r="H16968" t="inlineStr">
        <is>
          <t>Household</t>
        </is>
      </c>
      <c r="I16968" t="n">
        <v>2</v>
      </c>
      <c r="J16968" t="n">
        <v>712.6900000000001</v>
      </c>
      <c r="K16968" t="n">
        <v>0.1</v>
      </c>
      <c r="L16968">
        <f>I16968*J16968*(1-K16968)</f>
        <v/>
      </c>
      <c r="M16968">
        <f>VLOOKUP(F16968,Products!A:D,4,FALSE)*I16968</f>
        <v/>
      </c>
      <c r="N16968">
        <f>L16968-M16968</f>
        <v/>
      </c>
    </row>
    <row r="16969">
      <c r="A16969" t="inlineStr">
        <is>
          <t>T1016967</t>
        </is>
      </c>
      <c r="B16969" t="inlineStr">
        <is>
          <t>2025-05-04</t>
        </is>
      </c>
      <c r="C16969" t="inlineStr">
        <is>
          <t>S040</t>
        </is>
      </c>
      <c r="D16969" t="inlineStr">
        <is>
          <t>Store_040</t>
        </is>
      </c>
      <c r="E16969" t="inlineStr">
        <is>
          <t>Central</t>
        </is>
      </c>
      <c r="F16969" t="inlineStr">
        <is>
          <t>P0132</t>
        </is>
      </c>
      <c r="G16969" t="inlineStr">
        <is>
          <t>Prod_0132</t>
        </is>
      </c>
      <c r="H16969" t="inlineStr">
        <is>
          <t>Food</t>
        </is>
      </c>
      <c r="I16969" t="n">
        <v>7</v>
      </c>
      <c r="J16969" t="n">
        <v>112.87</v>
      </c>
      <c r="K16969" t="n">
        <v>0</v>
      </c>
      <c r="L16969">
        <f>I16969*J16969*(1-K16969)</f>
        <v/>
      </c>
      <c r="M16969">
        <f>VLOOKUP(F16969,Products!A:D,4,FALSE)*I16969</f>
        <v/>
      </c>
      <c r="N16969">
        <f>L16969-M16969</f>
        <v/>
      </c>
    </row>
    <row r="16970">
      <c r="A16970" t="inlineStr">
        <is>
          <t>T1016968</t>
        </is>
      </c>
      <c r="B16970" t="inlineStr">
        <is>
          <t>2024-07-09</t>
        </is>
      </c>
      <c r="C16970" t="inlineStr">
        <is>
          <t>S016</t>
        </is>
      </c>
      <c r="D16970" t="inlineStr">
        <is>
          <t>Store_016</t>
        </is>
      </c>
      <c r="E16970" t="inlineStr">
        <is>
          <t>West</t>
        </is>
      </c>
      <c r="F16970" t="inlineStr">
        <is>
          <t>P0093</t>
        </is>
      </c>
      <c r="G16970" t="inlineStr">
        <is>
          <t>Prod_0093</t>
        </is>
      </c>
      <c r="H16970" t="inlineStr">
        <is>
          <t>Electronics</t>
        </is>
      </c>
      <c r="I16970" t="n">
        <v>9</v>
      </c>
      <c r="J16970" t="n">
        <v>246.05</v>
      </c>
      <c r="K16970" t="n">
        <v>0</v>
      </c>
      <c r="L16970">
        <f>I16970*J16970*(1-K16970)</f>
        <v/>
      </c>
      <c r="M16970">
        <f>VLOOKUP(F16970,Products!A:D,4,FALSE)*I16970</f>
        <v/>
      </c>
      <c r="N16970">
        <f>L16970-M16970</f>
        <v/>
      </c>
    </row>
    <row r="16971">
      <c r="A16971" t="inlineStr">
        <is>
          <t>T1016969</t>
        </is>
      </c>
      <c r="B16971" t="inlineStr">
        <is>
          <t>2023-11-19</t>
        </is>
      </c>
      <c r="C16971" t="inlineStr">
        <is>
          <t>S015</t>
        </is>
      </c>
      <c r="D16971" t="inlineStr">
        <is>
          <t>Store_015</t>
        </is>
      </c>
      <c r="E16971" t="inlineStr">
        <is>
          <t>North</t>
        </is>
      </c>
      <c r="F16971" t="inlineStr">
        <is>
          <t>P0154</t>
        </is>
      </c>
      <c r="G16971" t="inlineStr">
        <is>
          <t>Prod_0154</t>
        </is>
      </c>
      <c r="H16971" t="inlineStr">
        <is>
          <t>Toys</t>
        </is>
      </c>
      <c r="I16971" t="n">
        <v>1</v>
      </c>
      <c r="J16971" t="n">
        <v>389.55</v>
      </c>
      <c r="K16971" t="n">
        <v>0.1</v>
      </c>
      <c r="L16971">
        <f>I16971*J16971*(1-K16971)</f>
        <v/>
      </c>
      <c r="M16971">
        <f>VLOOKUP(F16971,Products!A:D,4,FALSE)*I16971</f>
        <v/>
      </c>
      <c r="N16971">
        <f>L16971-M16971</f>
        <v/>
      </c>
    </row>
    <row r="16972">
      <c r="A16972" t="inlineStr">
        <is>
          <t>T1016970</t>
        </is>
      </c>
      <c r="B16972" t="inlineStr">
        <is>
          <t>2024-02-01</t>
        </is>
      </c>
      <c r="C16972" t="inlineStr">
        <is>
          <t>S037</t>
        </is>
      </c>
      <c r="D16972" t="inlineStr">
        <is>
          <t>Store_037</t>
        </is>
      </c>
      <c r="E16972" t="inlineStr">
        <is>
          <t>East</t>
        </is>
      </c>
      <c r="F16972" t="inlineStr">
        <is>
          <t>P0168</t>
        </is>
      </c>
      <c r="G16972" t="inlineStr">
        <is>
          <t>Prod_0168</t>
        </is>
      </c>
      <c r="H16972" t="inlineStr">
        <is>
          <t>Electronics</t>
        </is>
      </c>
      <c r="I16972" t="n">
        <v>2</v>
      </c>
      <c r="J16972" t="n">
        <v>55.08</v>
      </c>
      <c r="K16972" t="n">
        <v>0</v>
      </c>
      <c r="L16972">
        <f>I16972*J16972*(1-K16972)</f>
        <v/>
      </c>
      <c r="M16972">
        <f>VLOOKUP(F16972,Products!A:D,4,FALSE)*I16972</f>
        <v/>
      </c>
      <c r="N16972">
        <f>L16972-M16972</f>
        <v/>
      </c>
    </row>
    <row r="16973">
      <c r="A16973" t="inlineStr">
        <is>
          <t>T1016971</t>
        </is>
      </c>
      <c r="B16973" t="inlineStr">
        <is>
          <t>2023-09-29</t>
        </is>
      </c>
      <c r="C16973" t="inlineStr">
        <is>
          <t>S049</t>
        </is>
      </c>
      <c r="D16973" t="inlineStr">
        <is>
          <t>Store_049</t>
        </is>
      </c>
      <c r="E16973" t="inlineStr">
        <is>
          <t>North</t>
        </is>
      </c>
      <c r="F16973" t="inlineStr">
        <is>
          <t>P0200</t>
        </is>
      </c>
      <c r="G16973" t="inlineStr">
        <is>
          <t>Prod_0200</t>
        </is>
      </c>
      <c r="H16973" t="inlineStr">
        <is>
          <t>Electronics</t>
        </is>
      </c>
      <c r="I16973" t="n">
        <v>1</v>
      </c>
      <c r="J16973" t="n">
        <v>420.29</v>
      </c>
      <c r="K16973" t="n">
        <v>0</v>
      </c>
      <c r="L16973">
        <f>I16973*J16973*(1-K16973)</f>
        <v/>
      </c>
      <c r="M16973">
        <f>VLOOKUP(F16973,Products!A:D,4,FALSE)*I16973</f>
        <v/>
      </c>
      <c r="N16973">
        <f>L16973-M16973</f>
        <v/>
      </c>
    </row>
    <row r="16974">
      <c r="A16974" t="inlineStr">
        <is>
          <t>T1016972</t>
        </is>
      </c>
      <c r="B16974" t="inlineStr">
        <is>
          <t>2025-06-01</t>
        </is>
      </c>
      <c r="C16974" t="inlineStr">
        <is>
          <t>S016</t>
        </is>
      </c>
      <c r="D16974" t="inlineStr">
        <is>
          <t>Store_016</t>
        </is>
      </c>
      <c r="E16974" t="inlineStr">
        <is>
          <t>West</t>
        </is>
      </c>
      <c r="F16974" t="inlineStr">
        <is>
          <t>P0033</t>
        </is>
      </c>
      <c r="G16974" t="inlineStr">
        <is>
          <t>Prod_0033</t>
        </is>
      </c>
      <c r="H16974" t="inlineStr">
        <is>
          <t>Food</t>
        </is>
      </c>
      <c r="I16974" t="n">
        <v>5</v>
      </c>
      <c r="J16974" t="n">
        <v>468.17</v>
      </c>
      <c r="K16974" t="n">
        <v>0</v>
      </c>
      <c r="L16974">
        <f>I16974*J16974*(1-K16974)</f>
        <v/>
      </c>
      <c r="M16974">
        <f>VLOOKUP(F16974,Products!A:D,4,FALSE)*I16974</f>
        <v/>
      </c>
      <c r="N16974">
        <f>L16974-M16974</f>
        <v/>
      </c>
    </row>
    <row r="16975">
      <c r="A16975" t="inlineStr">
        <is>
          <t>T1016973</t>
        </is>
      </c>
      <c r="B16975" t="inlineStr">
        <is>
          <t>2025-08-14</t>
        </is>
      </c>
      <c r="C16975" t="inlineStr">
        <is>
          <t>S007</t>
        </is>
      </c>
      <c r="D16975" t="inlineStr">
        <is>
          <t>Store_007</t>
        </is>
      </c>
      <c r="E16975" t="inlineStr">
        <is>
          <t>East</t>
        </is>
      </c>
      <c r="F16975" t="inlineStr">
        <is>
          <t>P0188</t>
        </is>
      </c>
      <c r="G16975" t="inlineStr">
        <is>
          <t>Prod_0188</t>
        </is>
      </c>
      <c r="H16975" t="inlineStr">
        <is>
          <t>Food</t>
        </is>
      </c>
      <c r="I16975" t="n">
        <v>2</v>
      </c>
      <c r="J16975" t="n">
        <v>607.72</v>
      </c>
      <c r="K16975" t="n">
        <v>0</v>
      </c>
      <c r="L16975">
        <f>I16975*J16975*(1-K16975)</f>
        <v/>
      </c>
      <c r="M16975">
        <f>VLOOKUP(F16975,Products!A:D,4,FALSE)*I16975</f>
        <v/>
      </c>
      <c r="N16975">
        <f>L16975-M16975</f>
        <v/>
      </c>
    </row>
    <row r="16976">
      <c r="A16976" t="inlineStr">
        <is>
          <t>T1016974</t>
        </is>
      </c>
      <c r="B16976" t="inlineStr">
        <is>
          <t>2023-06-14</t>
        </is>
      </c>
      <c r="C16976" t="inlineStr">
        <is>
          <t>S011</t>
        </is>
      </c>
      <c r="D16976" t="inlineStr">
        <is>
          <t>Store_011</t>
        </is>
      </c>
      <c r="E16976" t="inlineStr">
        <is>
          <t>South</t>
        </is>
      </c>
      <c r="F16976" t="inlineStr">
        <is>
          <t>P0084</t>
        </is>
      </c>
      <c r="G16976" t="inlineStr">
        <is>
          <t>Prod_0084</t>
        </is>
      </c>
      <c r="H16976" t="inlineStr">
        <is>
          <t>Beverages</t>
        </is>
      </c>
      <c r="I16976" t="n">
        <v>6</v>
      </c>
      <c r="J16976" t="n">
        <v>1056.01</v>
      </c>
      <c r="K16976" t="n">
        <v>0</v>
      </c>
      <c r="L16976">
        <f>I16976*J16976*(1-K16976)</f>
        <v/>
      </c>
      <c r="M16976">
        <f>VLOOKUP(F16976,Products!A:D,4,FALSE)*I16976</f>
        <v/>
      </c>
      <c r="N16976">
        <f>L16976-M16976</f>
        <v/>
      </c>
    </row>
    <row r="16977">
      <c r="A16977" t="inlineStr">
        <is>
          <t>T1016975</t>
        </is>
      </c>
      <c r="B16977" t="inlineStr">
        <is>
          <t>2025-08-19</t>
        </is>
      </c>
      <c r="C16977" t="inlineStr">
        <is>
          <t>S040</t>
        </is>
      </c>
      <c r="D16977" t="inlineStr">
        <is>
          <t>Store_040</t>
        </is>
      </c>
      <c r="E16977" t="inlineStr">
        <is>
          <t>Central</t>
        </is>
      </c>
      <c r="F16977" t="inlineStr">
        <is>
          <t>P0169</t>
        </is>
      </c>
      <c r="G16977" t="inlineStr">
        <is>
          <t>Prod_0169</t>
        </is>
      </c>
      <c r="H16977" t="inlineStr">
        <is>
          <t>Beverages</t>
        </is>
      </c>
      <c r="I16977" t="n">
        <v>3</v>
      </c>
      <c r="J16977" t="n">
        <v>727.8</v>
      </c>
      <c r="K16977" t="n">
        <v>0</v>
      </c>
      <c r="L16977">
        <f>I16977*J16977*(1-K16977)</f>
        <v/>
      </c>
      <c r="M16977">
        <f>VLOOKUP(F16977,Products!A:D,4,FALSE)*I16977</f>
        <v/>
      </c>
      <c r="N16977">
        <f>L16977-M16977</f>
        <v/>
      </c>
    </row>
    <row r="16978">
      <c r="A16978" t="inlineStr">
        <is>
          <t>T1016976</t>
        </is>
      </c>
      <c r="B16978" t="inlineStr">
        <is>
          <t>2024-03-31</t>
        </is>
      </c>
      <c r="C16978" t="inlineStr">
        <is>
          <t>S009</t>
        </is>
      </c>
      <c r="D16978" t="inlineStr">
        <is>
          <t>Store_009</t>
        </is>
      </c>
      <c r="E16978" t="inlineStr">
        <is>
          <t>Central</t>
        </is>
      </c>
      <c r="F16978" t="inlineStr">
        <is>
          <t>P0116</t>
        </is>
      </c>
      <c r="G16978" t="inlineStr">
        <is>
          <t>Prod_0116</t>
        </is>
      </c>
      <c r="H16978" t="inlineStr">
        <is>
          <t>Clothing</t>
        </is>
      </c>
      <c r="I16978" t="n">
        <v>1</v>
      </c>
      <c r="J16978" t="n">
        <v>1008.05</v>
      </c>
      <c r="K16978" t="n">
        <v>0.05</v>
      </c>
      <c r="L16978">
        <f>I16978*J16978*(1-K16978)</f>
        <v/>
      </c>
      <c r="M16978">
        <f>VLOOKUP(F16978,Products!A:D,4,FALSE)*I16978</f>
        <v/>
      </c>
      <c r="N16978">
        <f>L16978-M16978</f>
        <v/>
      </c>
    </row>
    <row r="16979">
      <c r="A16979" t="inlineStr">
        <is>
          <t>T1016977</t>
        </is>
      </c>
      <c r="B16979" t="inlineStr">
        <is>
          <t>2025-09-11</t>
        </is>
      </c>
      <c r="C16979" t="inlineStr">
        <is>
          <t>S020</t>
        </is>
      </c>
      <c r="D16979" t="inlineStr">
        <is>
          <t>Store_020</t>
        </is>
      </c>
      <c r="E16979" t="inlineStr">
        <is>
          <t>West</t>
        </is>
      </c>
      <c r="F16979" t="inlineStr">
        <is>
          <t>P0077</t>
        </is>
      </c>
      <c r="G16979" t="inlineStr">
        <is>
          <t>Prod_0077</t>
        </is>
      </c>
      <c r="H16979" t="inlineStr">
        <is>
          <t>Beverages</t>
        </is>
      </c>
      <c r="I16979" t="n">
        <v>8</v>
      </c>
      <c r="J16979" t="n">
        <v>47.12</v>
      </c>
      <c r="K16979" t="n">
        <v>0</v>
      </c>
      <c r="L16979">
        <f>I16979*J16979*(1-K16979)</f>
        <v/>
      </c>
      <c r="M16979">
        <f>VLOOKUP(F16979,Products!A:D,4,FALSE)*I16979</f>
        <v/>
      </c>
      <c r="N16979">
        <f>L16979-M16979</f>
        <v/>
      </c>
    </row>
    <row r="16980">
      <c r="A16980" t="inlineStr">
        <is>
          <t>T1016978</t>
        </is>
      </c>
      <c r="B16980" t="inlineStr">
        <is>
          <t>2024-03-08</t>
        </is>
      </c>
      <c r="C16980" t="inlineStr">
        <is>
          <t>S022</t>
        </is>
      </c>
      <c r="D16980" t="inlineStr">
        <is>
          <t>Store_022</t>
        </is>
      </c>
      <c r="E16980" t="inlineStr">
        <is>
          <t>East</t>
        </is>
      </c>
      <c r="F16980" t="inlineStr">
        <is>
          <t>P0021</t>
        </is>
      </c>
      <c r="G16980" t="inlineStr">
        <is>
          <t>Prod_0021</t>
        </is>
      </c>
      <c r="H16980" t="inlineStr">
        <is>
          <t>Household</t>
        </is>
      </c>
      <c r="I16980" t="n">
        <v>8</v>
      </c>
      <c r="J16980" t="n">
        <v>146.31</v>
      </c>
      <c r="K16980" t="n">
        <v>0</v>
      </c>
      <c r="L16980">
        <f>I16980*J16980*(1-K16980)</f>
        <v/>
      </c>
      <c r="M16980">
        <f>VLOOKUP(F16980,Products!A:D,4,FALSE)*I16980</f>
        <v/>
      </c>
      <c r="N16980">
        <f>L16980-M16980</f>
        <v/>
      </c>
    </row>
    <row r="16981">
      <c r="A16981" t="inlineStr">
        <is>
          <t>T1016979</t>
        </is>
      </c>
      <c r="B16981" t="inlineStr">
        <is>
          <t>2024-12-21</t>
        </is>
      </c>
      <c r="C16981" t="inlineStr">
        <is>
          <t>S038</t>
        </is>
      </c>
      <c r="D16981" t="inlineStr">
        <is>
          <t>Store_038</t>
        </is>
      </c>
      <c r="E16981" t="inlineStr">
        <is>
          <t>East</t>
        </is>
      </c>
      <c r="F16981" t="inlineStr">
        <is>
          <t>P0196</t>
        </is>
      </c>
      <c r="G16981" t="inlineStr">
        <is>
          <t>Prod_0196</t>
        </is>
      </c>
      <c r="H16981" t="inlineStr">
        <is>
          <t>Beverages</t>
        </is>
      </c>
      <c r="I16981" t="n">
        <v>4</v>
      </c>
      <c r="J16981" t="n">
        <v>698.88</v>
      </c>
      <c r="K16981" t="n">
        <v>0.05</v>
      </c>
      <c r="L16981">
        <f>I16981*J16981*(1-K16981)</f>
        <v/>
      </c>
      <c r="M16981">
        <f>VLOOKUP(F16981,Products!A:D,4,FALSE)*I16981</f>
        <v/>
      </c>
      <c r="N16981">
        <f>L16981-M16981</f>
        <v/>
      </c>
    </row>
    <row r="16982">
      <c r="A16982" t="inlineStr">
        <is>
          <t>T1016980</t>
        </is>
      </c>
      <c r="B16982" t="inlineStr">
        <is>
          <t>2024-12-27</t>
        </is>
      </c>
      <c r="C16982" t="inlineStr">
        <is>
          <t>S017</t>
        </is>
      </c>
      <c r="D16982" t="inlineStr">
        <is>
          <t>Store_017</t>
        </is>
      </c>
      <c r="E16982" t="inlineStr">
        <is>
          <t>South</t>
        </is>
      </c>
      <c r="F16982" t="inlineStr">
        <is>
          <t>P0008</t>
        </is>
      </c>
      <c r="G16982" t="inlineStr">
        <is>
          <t>Prod_0008</t>
        </is>
      </c>
      <c r="H16982" t="inlineStr">
        <is>
          <t>Electronics</t>
        </is>
      </c>
      <c r="I16982" t="n">
        <v>5</v>
      </c>
      <c r="J16982" t="n">
        <v>310.9</v>
      </c>
      <c r="K16982" t="n">
        <v>0</v>
      </c>
      <c r="L16982">
        <f>I16982*J16982*(1-K16982)</f>
        <v/>
      </c>
      <c r="M16982">
        <f>VLOOKUP(F16982,Products!A:D,4,FALSE)*I16982</f>
        <v/>
      </c>
      <c r="N16982">
        <f>L16982-M16982</f>
        <v/>
      </c>
    </row>
    <row r="16983">
      <c r="A16983" t="inlineStr">
        <is>
          <t>T1016981</t>
        </is>
      </c>
      <c r="B16983" t="inlineStr">
        <is>
          <t>2023-06-13</t>
        </is>
      </c>
      <c r="C16983" t="inlineStr">
        <is>
          <t>S026</t>
        </is>
      </c>
      <c r="D16983" t="inlineStr">
        <is>
          <t>Store_026</t>
        </is>
      </c>
      <c r="E16983" t="inlineStr">
        <is>
          <t>North</t>
        </is>
      </c>
      <c r="F16983" t="inlineStr">
        <is>
          <t>P0184</t>
        </is>
      </c>
      <c r="G16983" t="inlineStr">
        <is>
          <t>Prod_0184</t>
        </is>
      </c>
      <c r="H16983" t="inlineStr">
        <is>
          <t>Beverages</t>
        </is>
      </c>
      <c r="I16983" t="n">
        <v>5</v>
      </c>
      <c r="J16983" t="n">
        <v>471.33</v>
      </c>
      <c r="K16983" t="n">
        <v>0</v>
      </c>
      <c r="L16983">
        <f>I16983*J16983*(1-K16983)</f>
        <v/>
      </c>
      <c r="M16983">
        <f>VLOOKUP(F16983,Products!A:D,4,FALSE)*I16983</f>
        <v/>
      </c>
      <c r="N16983">
        <f>L16983-M16983</f>
        <v/>
      </c>
    </row>
    <row r="16984">
      <c r="A16984" t="inlineStr">
        <is>
          <t>T1016982</t>
        </is>
      </c>
      <c r="B16984" t="inlineStr">
        <is>
          <t>2025-02-28</t>
        </is>
      </c>
      <c r="C16984" t="inlineStr">
        <is>
          <t>S046</t>
        </is>
      </c>
      <c r="D16984" t="inlineStr">
        <is>
          <t>Store_046</t>
        </is>
      </c>
      <c r="E16984" t="inlineStr">
        <is>
          <t>South</t>
        </is>
      </c>
      <c r="F16984" t="inlineStr">
        <is>
          <t>P0151</t>
        </is>
      </c>
      <c r="G16984" t="inlineStr">
        <is>
          <t>Prod_0151</t>
        </is>
      </c>
      <c r="H16984" t="inlineStr">
        <is>
          <t>Food</t>
        </is>
      </c>
      <c r="I16984" t="n">
        <v>6</v>
      </c>
      <c r="J16984" t="n">
        <v>805.6799999999999</v>
      </c>
      <c r="K16984" t="n">
        <v>0</v>
      </c>
      <c r="L16984">
        <f>I16984*J16984*(1-K16984)</f>
        <v/>
      </c>
      <c r="M16984">
        <f>VLOOKUP(F16984,Products!A:D,4,FALSE)*I16984</f>
        <v/>
      </c>
      <c r="N16984">
        <f>L16984-M16984</f>
        <v/>
      </c>
    </row>
    <row r="16985">
      <c r="A16985" t="inlineStr">
        <is>
          <t>T1016983</t>
        </is>
      </c>
      <c r="B16985" t="inlineStr">
        <is>
          <t>2023-04-03</t>
        </is>
      </c>
      <c r="C16985" t="inlineStr">
        <is>
          <t>S032</t>
        </is>
      </c>
      <c r="D16985" t="inlineStr">
        <is>
          <t>Store_032</t>
        </is>
      </c>
      <c r="E16985" t="inlineStr">
        <is>
          <t>Central</t>
        </is>
      </c>
      <c r="F16985" t="inlineStr">
        <is>
          <t>P0056</t>
        </is>
      </c>
      <c r="G16985" t="inlineStr">
        <is>
          <t>Prod_0056</t>
        </is>
      </c>
      <c r="H16985" t="inlineStr">
        <is>
          <t>Household</t>
        </is>
      </c>
      <c r="I16985" t="n">
        <v>8</v>
      </c>
      <c r="J16985" t="n">
        <v>259.01</v>
      </c>
      <c r="K16985" t="n">
        <v>0</v>
      </c>
      <c r="L16985">
        <f>I16985*J16985*(1-K16985)</f>
        <v/>
      </c>
      <c r="M16985">
        <f>VLOOKUP(F16985,Products!A:D,4,FALSE)*I16985</f>
        <v/>
      </c>
      <c r="N16985">
        <f>L16985-M16985</f>
        <v/>
      </c>
    </row>
    <row r="16986">
      <c r="A16986" t="inlineStr">
        <is>
          <t>T1016984</t>
        </is>
      </c>
      <c r="B16986" t="inlineStr">
        <is>
          <t>2024-10-15</t>
        </is>
      </c>
      <c r="C16986" t="inlineStr">
        <is>
          <t>S038</t>
        </is>
      </c>
      <c r="D16986" t="inlineStr">
        <is>
          <t>Store_038</t>
        </is>
      </c>
      <c r="E16986" t="inlineStr">
        <is>
          <t>East</t>
        </is>
      </c>
      <c r="F16986" t="inlineStr">
        <is>
          <t>P0052</t>
        </is>
      </c>
      <c r="G16986" t="inlineStr">
        <is>
          <t>Prod_0052</t>
        </is>
      </c>
      <c r="H16986" t="inlineStr">
        <is>
          <t>Clothing</t>
        </is>
      </c>
      <c r="I16986" t="n">
        <v>8</v>
      </c>
      <c r="J16986" t="n">
        <v>51.75</v>
      </c>
      <c r="K16986" t="n">
        <v>0.2</v>
      </c>
      <c r="L16986">
        <f>I16986*J16986*(1-K16986)</f>
        <v/>
      </c>
      <c r="M16986">
        <f>VLOOKUP(F16986,Products!A:D,4,FALSE)*I16986</f>
        <v/>
      </c>
      <c r="N16986">
        <f>L16986-M16986</f>
        <v/>
      </c>
    </row>
    <row r="16987">
      <c r="A16987" t="inlineStr">
        <is>
          <t>T1016985</t>
        </is>
      </c>
      <c r="B16987" t="inlineStr">
        <is>
          <t>2025-03-13</t>
        </is>
      </c>
      <c r="C16987" t="inlineStr">
        <is>
          <t>S048</t>
        </is>
      </c>
      <c r="D16987" t="inlineStr">
        <is>
          <t>Store_048</t>
        </is>
      </c>
      <c r="E16987" t="inlineStr">
        <is>
          <t>South</t>
        </is>
      </c>
      <c r="F16987" t="inlineStr">
        <is>
          <t>P0139</t>
        </is>
      </c>
      <c r="G16987" t="inlineStr">
        <is>
          <t>Prod_0139</t>
        </is>
      </c>
      <c r="H16987" t="inlineStr">
        <is>
          <t>Clothing</t>
        </is>
      </c>
      <c r="I16987" t="n">
        <v>8</v>
      </c>
      <c r="J16987" t="n">
        <v>569.92</v>
      </c>
      <c r="K16987" t="n">
        <v>0.2</v>
      </c>
      <c r="L16987">
        <f>I16987*J16987*(1-K16987)</f>
        <v/>
      </c>
      <c r="M16987">
        <f>VLOOKUP(F16987,Products!A:D,4,FALSE)*I16987</f>
        <v/>
      </c>
      <c r="N16987">
        <f>L16987-M16987</f>
        <v/>
      </c>
    </row>
    <row r="16988">
      <c r="A16988" t="inlineStr">
        <is>
          <t>T1016986</t>
        </is>
      </c>
      <c r="B16988" t="inlineStr">
        <is>
          <t>2024-02-28</t>
        </is>
      </c>
      <c r="C16988" t="inlineStr">
        <is>
          <t>S047</t>
        </is>
      </c>
      <c r="D16988" t="inlineStr">
        <is>
          <t>Store_047</t>
        </is>
      </c>
      <c r="E16988" t="inlineStr">
        <is>
          <t>North</t>
        </is>
      </c>
      <c r="F16988" t="inlineStr">
        <is>
          <t>P0082</t>
        </is>
      </c>
      <c r="G16988" t="inlineStr">
        <is>
          <t>Prod_0082</t>
        </is>
      </c>
      <c r="H16988" t="inlineStr">
        <is>
          <t>Food</t>
        </is>
      </c>
      <c r="I16988" t="n">
        <v>8</v>
      </c>
      <c r="J16988" t="n">
        <v>743.35</v>
      </c>
      <c r="K16988" t="n">
        <v>0.1</v>
      </c>
      <c r="L16988">
        <f>I16988*J16988*(1-K16988)</f>
        <v/>
      </c>
      <c r="M16988">
        <f>VLOOKUP(F16988,Products!A:D,4,FALSE)*I16988</f>
        <v/>
      </c>
      <c r="N16988">
        <f>L16988-M16988</f>
        <v/>
      </c>
    </row>
    <row r="16989">
      <c r="A16989" t="inlineStr">
        <is>
          <t>T1016987</t>
        </is>
      </c>
      <c r="B16989" t="inlineStr">
        <is>
          <t>2024-07-05</t>
        </is>
      </c>
      <c r="C16989" t="inlineStr">
        <is>
          <t>S046</t>
        </is>
      </c>
      <c r="D16989" t="inlineStr">
        <is>
          <t>Store_046</t>
        </is>
      </c>
      <c r="E16989" t="inlineStr">
        <is>
          <t>South</t>
        </is>
      </c>
      <c r="F16989" t="inlineStr">
        <is>
          <t>P0177</t>
        </is>
      </c>
      <c r="G16989" t="inlineStr">
        <is>
          <t>Prod_0177</t>
        </is>
      </c>
      <c r="H16989" t="inlineStr">
        <is>
          <t>Household</t>
        </is>
      </c>
      <c r="I16989" t="n">
        <v>4</v>
      </c>
      <c r="J16989" t="n">
        <v>197.78</v>
      </c>
      <c r="K16989" t="n">
        <v>0</v>
      </c>
      <c r="L16989">
        <f>I16989*J16989*(1-K16989)</f>
        <v/>
      </c>
      <c r="M16989">
        <f>VLOOKUP(F16989,Products!A:D,4,FALSE)*I16989</f>
        <v/>
      </c>
      <c r="N16989">
        <f>L16989-M16989</f>
        <v/>
      </c>
    </row>
    <row r="16990">
      <c r="A16990" t="inlineStr">
        <is>
          <t>T1016988</t>
        </is>
      </c>
      <c r="B16990" t="inlineStr">
        <is>
          <t>2025-07-28</t>
        </is>
      </c>
      <c r="C16990" t="inlineStr">
        <is>
          <t>S050</t>
        </is>
      </c>
      <c r="D16990" t="inlineStr">
        <is>
          <t>Store_050</t>
        </is>
      </c>
      <c r="E16990" t="inlineStr">
        <is>
          <t>South</t>
        </is>
      </c>
      <c r="F16990" t="inlineStr">
        <is>
          <t>P0017</t>
        </is>
      </c>
      <c r="G16990" t="inlineStr">
        <is>
          <t>Prod_0017</t>
        </is>
      </c>
      <c r="H16990" t="inlineStr">
        <is>
          <t>Food</t>
        </is>
      </c>
      <c r="I16990" t="n">
        <v>9</v>
      </c>
      <c r="J16990" t="n">
        <v>739.08</v>
      </c>
      <c r="K16990" t="n">
        <v>0.15</v>
      </c>
      <c r="L16990">
        <f>I16990*J16990*(1-K16990)</f>
        <v/>
      </c>
      <c r="M16990">
        <f>VLOOKUP(F16990,Products!A:D,4,FALSE)*I16990</f>
        <v/>
      </c>
      <c r="N16990">
        <f>L16990-M16990</f>
        <v/>
      </c>
    </row>
    <row r="16991">
      <c r="A16991" t="inlineStr">
        <is>
          <t>T1016989</t>
        </is>
      </c>
      <c r="B16991" t="inlineStr">
        <is>
          <t>2023-06-08</t>
        </is>
      </c>
      <c r="C16991" t="inlineStr">
        <is>
          <t>S036</t>
        </is>
      </c>
      <c r="D16991" t="inlineStr">
        <is>
          <t>Store_036</t>
        </is>
      </c>
      <c r="E16991" t="inlineStr">
        <is>
          <t>Central</t>
        </is>
      </c>
      <c r="F16991" t="inlineStr">
        <is>
          <t>P0195</t>
        </is>
      </c>
      <c r="G16991" t="inlineStr">
        <is>
          <t>Prod_0195</t>
        </is>
      </c>
      <c r="H16991" t="inlineStr">
        <is>
          <t>Food</t>
        </is>
      </c>
      <c r="I16991" t="n">
        <v>1</v>
      </c>
      <c r="J16991" t="n">
        <v>428.33</v>
      </c>
      <c r="K16991" t="n">
        <v>0</v>
      </c>
      <c r="L16991">
        <f>I16991*J16991*(1-K16991)</f>
        <v/>
      </c>
      <c r="M16991">
        <f>VLOOKUP(F16991,Products!A:D,4,FALSE)*I16991</f>
        <v/>
      </c>
      <c r="N16991">
        <f>L16991-M16991</f>
        <v/>
      </c>
    </row>
    <row r="16992">
      <c r="A16992" t="inlineStr">
        <is>
          <t>T1016990</t>
        </is>
      </c>
      <c r="B16992" t="inlineStr">
        <is>
          <t>2024-04-12</t>
        </is>
      </c>
      <c r="C16992" t="inlineStr">
        <is>
          <t>S039</t>
        </is>
      </c>
      <c r="D16992" t="inlineStr">
        <is>
          <t>Store_039</t>
        </is>
      </c>
      <c r="E16992" t="inlineStr">
        <is>
          <t>North</t>
        </is>
      </c>
      <c r="F16992" t="inlineStr">
        <is>
          <t>P0140</t>
        </is>
      </c>
      <c r="G16992" t="inlineStr">
        <is>
          <t>Prod_0140</t>
        </is>
      </c>
      <c r="H16992" t="inlineStr">
        <is>
          <t>Food</t>
        </is>
      </c>
      <c r="I16992" t="n">
        <v>6</v>
      </c>
      <c r="J16992" t="n">
        <v>685.52</v>
      </c>
      <c r="K16992" t="n">
        <v>0</v>
      </c>
      <c r="L16992">
        <f>I16992*J16992*(1-K16992)</f>
        <v/>
      </c>
      <c r="M16992">
        <f>VLOOKUP(F16992,Products!A:D,4,FALSE)*I16992</f>
        <v/>
      </c>
      <c r="N16992">
        <f>L16992-M16992</f>
        <v/>
      </c>
    </row>
    <row r="16993">
      <c r="A16993" t="inlineStr">
        <is>
          <t>T1016991</t>
        </is>
      </c>
      <c r="B16993" t="inlineStr">
        <is>
          <t>2024-01-25</t>
        </is>
      </c>
      <c r="C16993" t="inlineStr">
        <is>
          <t>S018</t>
        </is>
      </c>
      <c r="D16993" t="inlineStr">
        <is>
          <t>Store_018</t>
        </is>
      </c>
      <c r="E16993" t="inlineStr">
        <is>
          <t>South</t>
        </is>
      </c>
      <c r="F16993" t="inlineStr">
        <is>
          <t>P0150</t>
        </is>
      </c>
      <c r="G16993" t="inlineStr">
        <is>
          <t>Prod_0150</t>
        </is>
      </c>
      <c r="H16993" t="inlineStr">
        <is>
          <t>Clothing</t>
        </is>
      </c>
      <c r="I16993" t="n">
        <v>5</v>
      </c>
      <c r="J16993" t="n">
        <v>390.73</v>
      </c>
      <c r="K16993" t="n">
        <v>0</v>
      </c>
      <c r="L16993">
        <f>I16993*J16993*(1-K16993)</f>
        <v/>
      </c>
      <c r="M16993">
        <f>VLOOKUP(F16993,Products!A:D,4,FALSE)*I16993</f>
        <v/>
      </c>
      <c r="N16993">
        <f>L16993-M16993</f>
        <v/>
      </c>
    </row>
    <row r="16994">
      <c r="A16994" t="inlineStr">
        <is>
          <t>T1016992</t>
        </is>
      </c>
      <c r="B16994" t="inlineStr">
        <is>
          <t>2024-11-25</t>
        </is>
      </c>
      <c r="C16994" t="inlineStr">
        <is>
          <t>S018</t>
        </is>
      </c>
      <c r="D16994" t="inlineStr">
        <is>
          <t>Store_018</t>
        </is>
      </c>
      <c r="E16994" t="inlineStr">
        <is>
          <t>South</t>
        </is>
      </c>
      <c r="F16994" t="inlineStr">
        <is>
          <t>P0014</t>
        </is>
      </c>
      <c r="G16994" t="inlineStr">
        <is>
          <t>Prod_0014</t>
        </is>
      </c>
      <c r="H16994" t="inlineStr">
        <is>
          <t>Clothing</t>
        </is>
      </c>
      <c r="I16994" t="n">
        <v>6</v>
      </c>
      <c r="J16994" t="n">
        <v>346.78</v>
      </c>
      <c r="K16994" t="n">
        <v>0</v>
      </c>
      <c r="L16994">
        <f>I16994*J16994*(1-K16994)</f>
        <v/>
      </c>
      <c r="M16994">
        <f>VLOOKUP(F16994,Products!A:D,4,FALSE)*I16994</f>
        <v/>
      </c>
      <c r="N16994">
        <f>L16994-M16994</f>
        <v/>
      </c>
    </row>
    <row r="16995">
      <c r="A16995" t="inlineStr">
        <is>
          <t>T1016993</t>
        </is>
      </c>
      <c r="B16995" t="inlineStr">
        <is>
          <t>2023-12-05</t>
        </is>
      </c>
      <c r="C16995" t="inlineStr">
        <is>
          <t>S042</t>
        </is>
      </c>
      <c r="D16995" t="inlineStr">
        <is>
          <t>Store_042</t>
        </is>
      </c>
      <c r="E16995" t="inlineStr">
        <is>
          <t>Central</t>
        </is>
      </c>
      <c r="F16995" t="inlineStr">
        <is>
          <t>P0017</t>
        </is>
      </c>
      <c r="G16995" t="inlineStr">
        <is>
          <t>Prod_0017</t>
        </is>
      </c>
      <c r="H16995" t="inlineStr">
        <is>
          <t>Food</t>
        </is>
      </c>
      <c r="I16995" t="n">
        <v>7</v>
      </c>
      <c r="J16995" t="n">
        <v>646.53</v>
      </c>
      <c r="K16995" t="n">
        <v>0</v>
      </c>
      <c r="L16995">
        <f>I16995*J16995*(1-K16995)</f>
        <v/>
      </c>
      <c r="M16995">
        <f>VLOOKUP(F16995,Products!A:D,4,FALSE)*I16995</f>
        <v/>
      </c>
      <c r="N16995">
        <f>L16995-M16995</f>
        <v/>
      </c>
    </row>
    <row r="16996">
      <c r="A16996" t="inlineStr">
        <is>
          <t>T1016994</t>
        </is>
      </c>
      <c r="B16996" t="inlineStr">
        <is>
          <t>2023-12-02</t>
        </is>
      </c>
      <c r="C16996" t="inlineStr">
        <is>
          <t>S012</t>
        </is>
      </c>
      <c r="D16996" t="inlineStr">
        <is>
          <t>Store_012</t>
        </is>
      </c>
      <c r="E16996" t="inlineStr">
        <is>
          <t>South</t>
        </is>
      </c>
      <c r="F16996" t="inlineStr">
        <is>
          <t>P0193</t>
        </is>
      </c>
      <c r="G16996" t="inlineStr">
        <is>
          <t>Prod_0193</t>
        </is>
      </c>
      <c r="H16996" t="inlineStr">
        <is>
          <t>Food</t>
        </is>
      </c>
      <c r="I16996" t="n">
        <v>1</v>
      </c>
      <c r="J16996" t="n">
        <v>472.28</v>
      </c>
      <c r="K16996" t="n">
        <v>0.1</v>
      </c>
      <c r="L16996">
        <f>I16996*J16996*(1-K16996)</f>
        <v/>
      </c>
      <c r="M16996">
        <f>VLOOKUP(F16996,Products!A:D,4,FALSE)*I16996</f>
        <v/>
      </c>
      <c r="N16996">
        <f>L16996-M16996</f>
        <v/>
      </c>
    </row>
    <row r="16997">
      <c r="A16997" t="inlineStr">
        <is>
          <t>T1016995</t>
        </is>
      </c>
      <c r="B16997" t="inlineStr">
        <is>
          <t>2024-04-12</t>
        </is>
      </c>
      <c r="C16997" t="inlineStr">
        <is>
          <t>S002</t>
        </is>
      </c>
      <c r="D16997" t="inlineStr">
        <is>
          <t>Store_002</t>
        </is>
      </c>
      <c r="E16997" t="inlineStr">
        <is>
          <t>South</t>
        </is>
      </c>
      <c r="F16997" t="inlineStr">
        <is>
          <t>P0111</t>
        </is>
      </c>
      <c r="G16997" t="inlineStr">
        <is>
          <t>Prod_0111</t>
        </is>
      </c>
      <c r="H16997" t="inlineStr">
        <is>
          <t>Clothing</t>
        </is>
      </c>
      <c r="I16997" t="n">
        <v>1</v>
      </c>
      <c r="J16997" t="n">
        <v>560.24</v>
      </c>
      <c r="K16997" t="n">
        <v>0</v>
      </c>
      <c r="L16997">
        <f>I16997*J16997*(1-K16997)</f>
        <v/>
      </c>
      <c r="M16997">
        <f>VLOOKUP(F16997,Products!A:D,4,FALSE)*I16997</f>
        <v/>
      </c>
      <c r="N16997">
        <f>L16997-M16997</f>
        <v/>
      </c>
    </row>
    <row r="16998">
      <c r="A16998" t="inlineStr">
        <is>
          <t>T1016996</t>
        </is>
      </c>
      <c r="B16998" t="inlineStr">
        <is>
          <t>2023-05-01</t>
        </is>
      </c>
      <c r="C16998" t="inlineStr">
        <is>
          <t>S043</t>
        </is>
      </c>
      <c r="D16998" t="inlineStr">
        <is>
          <t>Store_043</t>
        </is>
      </c>
      <c r="E16998" t="inlineStr">
        <is>
          <t>East</t>
        </is>
      </c>
      <c r="F16998" t="inlineStr">
        <is>
          <t>P0200</t>
        </is>
      </c>
      <c r="G16998" t="inlineStr">
        <is>
          <t>Prod_0200</t>
        </is>
      </c>
      <c r="H16998" t="inlineStr">
        <is>
          <t>Electronics</t>
        </is>
      </c>
      <c r="I16998" t="n">
        <v>6</v>
      </c>
      <c r="J16998" t="n">
        <v>331.88</v>
      </c>
      <c r="K16998" t="n">
        <v>0</v>
      </c>
      <c r="L16998">
        <f>I16998*J16998*(1-K16998)</f>
        <v/>
      </c>
      <c r="M16998">
        <f>VLOOKUP(F16998,Products!A:D,4,FALSE)*I16998</f>
        <v/>
      </c>
      <c r="N16998">
        <f>L16998-M16998</f>
        <v/>
      </c>
    </row>
    <row r="16999">
      <c r="A16999" t="inlineStr">
        <is>
          <t>T1016997</t>
        </is>
      </c>
      <c r="B16999" t="inlineStr">
        <is>
          <t>2023-10-21</t>
        </is>
      </c>
      <c r="C16999" t="inlineStr">
        <is>
          <t>S049</t>
        </is>
      </c>
      <c r="D16999" t="inlineStr">
        <is>
          <t>Store_049</t>
        </is>
      </c>
      <c r="E16999" t="inlineStr">
        <is>
          <t>North</t>
        </is>
      </c>
      <c r="F16999" t="inlineStr">
        <is>
          <t>P0197</t>
        </is>
      </c>
      <c r="G16999" t="inlineStr">
        <is>
          <t>Prod_0197</t>
        </is>
      </c>
      <c r="H16999" t="inlineStr">
        <is>
          <t>Food</t>
        </is>
      </c>
      <c r="I16999" t="n">
        <v>1</v>
      </c>
      <c r="J16999" t="n">
        <v>193.11</v>
      </c>
      <c r="K16999" t="n">
        <v>0</v>
      </c>
      <c r="L16999">
        <f>I16999*J16999*(1-K16999)</f>
        <v/>
      </c>
      <c r="M16999">
        <f>VLOOKUP(F16999,Products!A:D,4,FALSE)*I16999</f>
        <v/>
      </c>
      <c r="N16999">
        <f>L16999-M16999</f>
        <v/>
      </c>
    </row>
    <row r="17000">
      <c r="A17000" t="inlineStr">
        <is>
          <t>T1016998</t>
        </is>
      </c>
      <c r="B17000" t="inlineStr">
        <is>
          <t>2025-06-20</t>
        </is>
      </c>
      <c r="C17000" t="inlineStr">
        <is>
          <t>S004</t>
        </is>
      </c>
      <c r="D17000" t="inlineStr">
        <is>
          <t>Store_004</t>
        </is>
      </c>
      <c r="E17000" t="inlineStr">
        <is>
          <t>Central</t>
        </is>
      </c>
      <c r="F17000" t="inlineStr">
        <is>
          <t>P0017</t>
        </is>
      </c>
      <c r="G17000" t="inlineStr">
        <is>
          <t>Prod_0017</t>
        </is>
      </c>
      <c r="H17000" t="inlineStr">
        <is>
          <t>Food</t>
        </is>
      </c>
      <c r="I17000" t="n">
        <v>2</v>
      </c>
      <c r="J17000" t="n">
        <v>757.23</v>
      </c>
      <c r="K17000" t="n">
        <v>0</v>
      </c>
      <c r="L17000">
        <f>I17000*J17000*(1-K17000)</f>
        <v/>
      </c>
      <c r="M17000">
        <f>VLOOKUP(F17000,Products!A:D,4,FALSE)*I17000</f>
        <v/>
      </c>
      <c r="N17000">
        <f>L17000-M17000</f>
        <v/>
      </c>
    </row>
    <row r="17001">
      <c r="A17001" t="inlineStr">
        <is>
          <t>T1016999</t>
        </is>
      </c>
      <c r="B17001" t="inlineStr">
        <is>
          <t>2024-09-30</t>
        </is>
      </c>
      <c r="C17001" t="inlineStr">
        <is>
          <t>S035</t>
        </is>
      </c>
      <c r="D17001" t="inlineStr">
        <is>
          <t>Store_035</t>
        </is>
      </c>
      <c r="E17001" t="inlineStr">
        <is>
          <t>Central</t>
        </is>
      </c>
      <c r="F17001" t="inlineStr">
        <is>
          <t>P0037</t>
        </is>
      </c>
      <c r="G17001" t="inlineStr">
        <is>
          <t>Prod_0037</t>
        </is>
      </c>
      <c r="H17001" t="inlineStr">
        <is>
          <t>Stationery</t>
        </is>
      </c>
      <c r="I17001" t="n">
        <v>3</v>
      </c>
      <c r="J17001" t="n">
        <v>541.78</v>
      </c>
      <c r="K17001" t="n">
        <v>0</v>
      </c>
      <c r="L17001">
        <f>I17001*J17001*(1-K17001)</f>
        <v/>
      </c>
      <c r="M17001">
        <f>VLOOKUP(F17001,Products!A:D,4,FALSE)*I17001</f>
        <v/>
      </c>
      <c r="N17001">
        <f>L17001-M17001</f>
        <v/>
      </c>
    </row>
    <row r="17002">
      <c r="A17002" t="inlineStr">
        <is>
          <t>T1017000</t>
        </is>
      </c>
      <c r="B17002" t="inlineStr">
        <is>
          <t>2023-09-04</t>
        </is>
      </c>
      <c r="C17002" t="inlineStr">
        <is>
          <t>S038</t>
        </is>
      </c>
      <c r="D17002" t="inlineStr">
        <is>
          <t>Store_038</t>
        </is>
      </c>
      <c r="E17002" t="inlineStr">
        <is>
          <t>East</t>
        </is>
      </c>
      <c r="F17002" t="inlineStr">
        <is>
          <t>P0062</t>
        </is>
      </c>
      <c r="G17002" t="inlineStr">
        <is>
          <t>Prod_0062</t>
        </is>
      </c>
      <c r="H17002" t="inlineStr">
        <is>
          <t>Beverages</t>
        </is>
      </c>
      <c r="I17002" t="n">
        <v>8</v>
      </c>
      <c r="J17002" t="n">
        <v>663.84</v>
      </c>
      <c r="K17002" t="n">
        <v>0.2</v>
      </c>
      <c r="L17002">
        <f>I17002*J17002*(1-K17002)</f>
        <v/>
      </c>
      <c r="M17002">
        <f>VLOOKUP(F17002,Products!A:D,4,FALSE)*I17002</f>
        <v/>
      </c>
      <c r="N17002">
        <f>L17002-M17002</f>
        <v/>
      </c>
    </row>
    <row r="17003">
      <c r="A17003" t="inlineStr">
        <is>
          <t>T1017001</t>
        </is>
      </c>
      <c r="B17003" t="inlineStr">
        <is>
          <t>2023-02-04</t>
        </is>
      </c>
      <c r="C17003" t="inlineStr">
        <is>
          <t>S002</t>
        </is>
      </c>
      <c r="D17003" t="inlineStr">
        <is>
          <t>Store_002</t>
        </is>
      </c>
      <c r="E17003" t="inlineStr">
        <is>
          <t>South</t>
        </is>
      </c>
      <c r="F17003" t="inlineStr">
        <is>
          <t>P0157</t>
        </is>
      </c>
      <c r="G17003" t="inlineStr">
        <is>
          <t>Prod_0157</t>
        </is>
      </c>
      <c r="H17003" t="inlineStr">
        <is>
          <t>Toys</t>
        </is>
      </c>
      <c r="I17003" t="n">
        <v>6</v>
      </c>
      <c r="J17003" t="n">
        <v>218.19</v>
      </c>
      <c r="K17003" t="n">
        <v>0.1</v>
      </c>
      <c r="L17003">
        <f>I17003*J17003*(1-K17003)</f>
        <v/>
      </c>
      <c r="M17003">
        <f>VLOOKUP(F17003,Products!A:D,4,FALSE)*I17003</f>
        <v/>
      </c>
      <c r="N17003">
        <f>L17003-M17003</f>
        <v/>
      </c>
    </row>
    <row r="17004">
      <c r="A17004" t="inlineStr">
        <is>
          <t>T1017002</t>
        </is>
      </c>
      <c r="B17004" t="inlineStr">
        <is>
          <t>2024-08-14</t>
        </is>
      </c>
      <c r="C17004" t="inlineStr">
        <is>
          <t>S019</t>
        </is>
      </c>
      <c r="D17004" t="inlineStr">
        <is>
          <t>Store_019</t>
        </is>
      </c>
      <c r="E17004" t="inlineStr">
        <is>
          <t>East</t>
        </is>
      </c>
      <c r="F17004" t="inlineStr">
        <is>
          <t>P0107</t>
        </is>
      </c>
      <c r="G17004" t="inlineStr">
        <is>
          <t>Prod_0107</t>
        </is>
      </c>
      <c r="H17004" t="inlineStr">
        <is>
          <t>Stationery</t>
        </is>
      </c>
      <c r="I17004" t="n">
        <v>5</v>
      </c>
      <c r="J17004" t="n">
        <v>645.85</v>
      </c>
      <c r="K17004" t="n">
        <v>0.1</v>
      </c>
      <c r="L17004">
        <f>I17004*J17004*(1-K17004)</f>
        <v/>
      </c>
      <c r="M17004">
        <f>VLOOKUP(F17004,Products!A:D,4,FALSE)*I17004</f>
        <v/>
      </c>
      <c r="N17004">
        <f>L17004-M17004</f>
        <v/>
      </c>
    </row>
    <row r="17005">
      <c r="A17005" t="inlineStr">
        <is>
          <t>T1017003</t>
        </is>
      </c>
      <c r="B17005" t="inlineStr">
        <is>
          <t>2025-05-18</t>
        </is>
      </c>
      <c r="C17005" t="inlineStr">
        <is>
          <t>S027</t>
        </is>
      </c>
      <c r="D17005" t="inlineStr">
        <is>
          <t>Store_027</t>
        </is>
      </c>
      <c r="E17005" t="inlineStr">
        <is>
          <t>South</t>
        </is>
      </c>
      <c r="F17005" t="inlineStr">
        <is>
          <t>P0035</t>
        </is>
      </c>
      <c r="G17005" t="inlineStr">
        <is>
          <t>Prod_0035</t>
        </is>
      </c>
      <c r="H17005" t="inlineStr">
        <is>
          <t>Beverages</t>
        </is>
      </c>
      <c r="I17005" t="n">
        <v>5</v>
      </c>
      <c r="J17005" t="n">
        <v>136.41</v>
      </c>
      <c r="K17005" t="n">
        <v>0.1</v>
      </c>
      <c r="L17005">
        <f>I17005*J17005*(1-K17005)</f>
        <v/>
      </c>
      <c r="M17005">
        <f>VLOOKUP(F17005,Products!A:D,4,FALSE)*I17005</f>
        <v/>
      </c>
      <c r="N17005">
        <f>L17005-M17005</f>
        <v/>
      </c>
    </row>
    <row r="17006">
      <c r="A17006" t="inlineStr">
        <is>
          <t>T1017004</t>
        </is>
      </c>
      <c r="B17006" t="inlineStr">
        <is>
          <t>2024-08-12</t>
        </is>
      </c>
      <c r="C17006" t="inlineStr">
        <is>
          <t>S009</t>
        </is>
      </c>
      <c r="D17006" t="inlineStr">
        <is>
          <t>Store_009</t>
        </is>
      </c>
      <c r="E17006" t="inlineStr">
        <is>
          <t>Central</t>
        </is>
      </c>
      <c r="F17006" t="inlineStr">
        <is>
          <t>P0009</t>
        </is>
      </c>
      <c r="G17006" t="inlineStr">
        <is>
          <t>Prod_0009</t>
        </is>
      </c>
      <c r="H17006" t="inlineStr">
        <is>
          <t>Toys</t>
        </is>
      </c>
      <c r="I17006" t="n">
        <v>8</v>
      </c>
      <c r="J17006" t="n">
        <v>675.66</v>
      </c>
      <c r="K17006" t="n">
        <v>0</v>
      </c>
      <c r="L17006">
        <f>I17006*J17006*(1-K17006)</f>
        <v/>
      </c>
      <c r="M17006">
        <f>VLOOKUP(F17006,Products!A:D,4,FALSE)*I17006</f>
        <v/>
      </c>
      <c r="N17006">
        <f>L17006-M17006</f>
        <v/>
      </c>
    </row>
    <row r="17007">
      <c r="A17007" t="inlineStr">
        <is>
          <t>T1017005</t>
        </is>
      </c>
      <c r="B17007" t="inlineStr">
        <is>
          <t>2023-10-15</t>
        </is>
      </c>
      <c r="C17007" t="inlineStr">
        <is>
          <t>S010</t>
        </is>
      </c>
      <c r="D17007" t="inlineStr">
        <is>
          <t>Store_010</t>
        </is>
      </c>
      <c r="E17007" t="inlineStr">
        <is>
          <t>North</t>
        </is>
      </c>
      <c r="F17007" t="inlineStr">
        <is>
          <t>P0111</t>
        </is>
      </c>
      <c r="G17007" t="inlineStr">
        <is>
          <t>Prod_0111</t>
        </is>
      </c>
      <c r="H17007" t="inlineStr">
        <is>
          <t>Clothing</t>
        </is>
      </c>
      <c r="I17007" t="n">
        <v>2</v>
      </c>
      <c r="J17007" t="n">
        <v>565.5700000000001</v>
      </c>
      <c r="K17007" t="n">
        <v>0.1</v>
      </c>
      <c r="L17007">
        <f>I17007*J17007*(1-K17007)</f>
        <v/>
      </c>
      <c r="M17007">
        <f>VLOOKUP(F17007,Products!A:D,4,FALSE)*I17007</f>
        <v/>
      </c>
      <c r="N17007">
        <f>L17007-M17007</f>
        <v/>
      </c>
    </row>
    <row r="17008">
      <c r="A17008" t="inlineStr">
        <is>
          <t>T1017006</t>
        </is>
      </c>
      <c r="B17008" t="inlineStr">
        <is>
          <t>2023-07-10</t>
        </is>
      </c>
      <c r="C17008" t="inlineStr">
        <is>
          <t>S015</t>
        </is>
      </c>
      <c r="D17008" t="inlineStr">
        <is>
          <t>Store_015</t>
        </is>
      </c>
      <c r="E17008" t="inlineStr">
        <is>
          <t>North</t>
        </is>
      </c>
      <c r="F17008" t="inlineStr">
        <is>
          <t>P0087</t>
        </is>
      </c>
      <c r="G17008" t="inlineStr">
        <is>
          <t>Prod_0087</t>
        </is>
      </c>
      <c r="H17008" t="inlineStr">
        <is>
          <t>Clothing</t>
        </is>
      </c>
      <c r="I17008" t="n">
        <v>4</v>
      </c>
      <c r="J17008" t="n">
        <v>402.52</v>
      </c>
      <c r="K17008" t="n">
        <v>0</v>
      </c>
      <c r="L17008">
        <f>I17008*J17008*(1-K17008)</f>
        <v/>
      </c>
      <c r="M17008">
        <f>VLOOKUP(F17008,Products!A:D,4,FALSE)*I17008</f>
        <v/>
      </c>
      <c r="N17008">
        <f>L17008-M17008</f>
        <v/>
      </c>
    </row>
    <row r="17009">
      <c r="A17009" t="inlineStr">
        <is>
          <t>T1017007</t>
        </is>
      </c>
      <c r="B17009" t="inlineStr">
        <is>
          <t>2025-07-02</t>
        </is>
      </c>
      <c r="C17009" t="inlineStr">
        <is>
          <t>S010</t>
        </is>
      </c>
      <c r="D17009" t="inlineStr">
        <is>
          <t>Store_010</t>
        </is>
      </c>
      <c r="E17009" t="inlineStr">
        <is>
          <t>North</t>
        </is>
      </c>
      <c r="F17009" t="inlineStr">
        <is>
          <t>P0192</t>
        </is>
      </c>
      <c r="G17009" t="inlineStr">
        <is>
          <t>Prod_0192</t>
        </is>
      </c>
      <c r="H17009" t="inlineStr">
        <is>
          <t>Beverages</t>
        </is>
      </c>
      <c r="I17009" t="n">
        <v>5</v>
      </c>
      <c r="J17009" t="n">
        <v>432.62</v>
      </c>
      <c r="K17009" t="n">
        <v>0.1</v>
      </c>
      <c r="L17009">
        <f>I17009*J17009*(1-K17009)</f>
        <v/>
      </c>
      <c r="M17009">
        <f>VLOOKUP(F17009,Products!A:D,4,FALSE)*I17009</f>
        <v/>
      </c>
      <c r="N17009">
        <f>L17009-M17009</f>
        <v/>
      </c>
    </row>
    <row r="17010">
      <c r="A17010" t="inlineStr">
        <is>
          <t>T1017008</t>
        </is>
      </c>
      <c r="B17010" t="inlineStr">
        <is>
          <t>2023-01-09</t>
        </is>
      </c>
      <c r="C17010" t="inlineStr">
        <is>
          <t>S041</t>
        </is>
      </c>
      <c r="D17010" t="inlineStr">
        <is>
          <t>Store_041</t>
        </is>
      </c>
      <c r="E17010" t="inlineStr">
        <is>
          <t>East</t>
        </is>
      </c>
      <c r="F17010" t="inlineStr">
        <is>
          <t>P0067</t>
        </is>
      </c>
      <c r="G17010" t="inlineStr">
        <is>
          <t>Prod_0067</t>
        </is>
      </c>
      <c r="H17010" t="inlineStr">
        <is>
          <t>Toys</t>
        </is>
      </c>
      <c r="I17010" t="n">
        <v>7</v>
      </c>
      <c r="J17010" t="n">
        <v>158.21</v>
      </c>
      <c r="K17010" t="n">
        <v>0.05</v>
      </c>
      <c r="L17010">
        <f>I17010*J17010*(1-K17010)</f>
        <v/>
      </c>
      <c r="M17010">
        <f>VLOOKUP(F17010,Products!A:D,4,FALSE)*I17010</f>
        <v/>
      </c>
      <c r="N17010">
        <f>L17010-M17010</f>
        <v/>
      </c>
    </row>
    <row r="17011">
      <c r="A17011" t="inlineStr">
        <is>
          <t>T1017009</t>
        </is>
      </c>
      <c r="B17011" t="inlineStr">
        <is>
          <t>2024-02-22</t>
        </is>
      </c>
      <c r="C17011" t="inlineStr">
        <is>
          <t>S002</t>
        </is>
      </c>
      <c r="D17011" t="inlineStr">
        <is>
          <t>Store_002</t>
        </is>
      </c>
      <c r="E17011" t="inlineStr">
        <is>
          <t>South</t>
        </is>
      </c>
      <c r="F17011" t="inlineStr">
        <is>
          <t>P0170</t>
        </is>
      </c>
      <c r="G17011" t="inlineStr">
        <is>
          <t>Prod_0170</t>
        </is>
      </c>
      <c r="H17011" t="inlineStr">
        <is>
          <t>Household</t>
        </is>
      </c>
      <c r="I17011" t="n">
        <v>4</v>
      </c>
      <c r="J17011" t="n">
        <v>455.05</v>
      </c>
      <c r="K17011" t="n">
        <v>0.1</v>
      </c>
      <c r="L17011">
        <f>I17011*J17011*(1-K17011)</f>
        <v/>
      </c>
      <c r="M17011">
        <f>VLOOKUP(F17011,Products!A:D,4,FALSE)*I17011</f>
        <v/>
      </c>
      <c r="N17011">
        <f>L17011-M17011</f>
        <v/>
      </c>
    </row>
    <row r="17012">
      <c r="A17012" t="inlineStr">
        <is>
          <t>T1017010</t>
        </is>
      </c>
      <c r="B17012" t="inlineStr">
        <is>
          <t>2023-07-31</t>
        </is>
      </c>
      <c r="C17012" t="inlineStr">
        <is>
          <t>S013</t>
        </is>
      </c>
      <c r="D17012" t="inlineStr">
        <is>
          <t>Store_013</t>
        </is>
      </c>
      <c r="E17012" t="inlineStr">
        <is>
          <t>North</t>
        </is>
      </c>
      <c r="F17012" t="inlineStr">
        <is>
          <t>P0017</t>
        </is>
      </c>
      <c r="G17012" t="inlineStr">
        <is>
          <t>Prod_0017</t>
        </is>
      </c>
      <c r="H17012" t="inlineStr">
        <is>
          <t>Food</t>
        </is>
      </c>
      <c r="I17012" t="n">
        <v>9</v>
      </c>
      <c r="J17012" t="n">
        <v>560.36</v>
      </c>
      <c r="K17012" t="n">
        <v>0</v>
      </c>
      <c r="L17012">
        <f>I17012*J17012*(1-K17012)</f>
        <v/>
      </c>
      <c r="M17012">
        <f>VLOOKUP(F17012,Products!A:D,4,FALSE)*I17012</f>
        <v/>
      </c>
      <c r="N17012">
        <f>L17012-M17012</f>
        <v/>
      </c>
    </row>
    <row r="17013">
      <c r="A17013" t="inlineStr">
        <is>
          <t>T1017011</t>
        </is>
      </c>
      <c r="B17013" t="inlineStr">
        <is>
          <t>2023-02-23</t>
        </is>
      </c>
      <c r="C17013" t="inlineStr">
        <is>
          <t>S023</t>
        </is>
      </c>
      <c r="D17013" t="inlineStr">
        <is>
          <t>Store_023</t>
        </is>
      </c>
      <c r="E17013" t="inlineStr">
        <is>
          <t>South</t>
        </is>
      </c>
      <c r="F17013" t="inlineStr">
        <is>
          <t>P0040</t>
        </is>
      </c>
      <c r="G17013" t="inlineStr">
        <is>
          <t>Prod_0040</t>
        </is>
      </c>
      <c r="H17013" t="inlineStr">
        <is>
          <t>Toys</t>
        </is>
      </c>
      <c r="I17013" t="n">
        <v>5</v>
      </c>
      <c r="J17013" t="n">
        <v>54.94</v>
      </c>
      <c r="K17013" t="n">
        <v>0.1</v>
      </c>
      <c r="L17013">
        <f>I17013*J17013*(1-K17013)</f>
        <v/>
      </c>
      <c r="M17013">
        <f>VLOOKUP(F17013,Products!A:D,4,FALSE)*I17013</f>
        <v/>
      </c>
      <c r="N17013">
        <f>L17013-M17013</f>
        <v/>
      </c>
    </row>
    <row r="17014">
      <c r="A17014" t="inlineStr">
        <is>
          <t>T1017012</t>
        </is>
      </c>
      <c r="B17014" t="inlineStr">
        <is>
          <t>2024-05-02</t>
        </is>
      </c>
      <c r="C17014" t="inlineStr">
        <is>
          <t>S008</t>
        </is>
      </c>
      <c r="D17014" t="inlineStr">
        <is>
          <t>Store_008</t>
        </is>
      </c>
      <c r="E17014" t="inlineStr">
        <is>
          <t>East</t>
        </is>
      </c>
      <c r="F17014" t="inlineStr">
        <is>
          <t>P0184</t>
        </is>
      </c>
      <c r="G17014" t="inlineStr">
        <is>
          <t>Prod_0184</t>
        </is>
      </c>
      <c r="H17014" t="inlineStr">
        <is>
          <t>Beverages</t>
        </is>
      </c>
      <c r="I17014" t="n">
        <v>9</v>
      </c>
      <c r="J17014" t="n">
        <v>544.51</v>
      </c>
      <c r="K17014" t="n">
        <v>0.1</v>
      </c>
      <c r="L17014">
        <f>I17014*J17014*(1-K17014)</f>
        <v/>
      </c>
      <c r="M17014">
        <f>VLOOKUP(F17014,Products!A:D,4,FALSE)*I17014</f>
        <v/>
      </c>
      <c r="N17014">
        <f>L17014-M17014</f>
        <v/>
      </c>
    </row>
    <row r="17015">
      <c r="A17015" t="inlineStr">
        <is>
          <t>T1017013</t>
        </is>
      </c>
      <c r="B17015" t="inlineStr">
        <is>
          <t>2025-05-31</t>
        </is>
      </c>
      <c r="C17015" t="inlineStr">
        <is>
          <t>S015</t>
        </is>
      </c>
      <c r="D17015" t="inlineStr">
        <is>
          <t>Store_015</t>
        </is>
      </c>
      <c r="E17015" t="inlineStr">
        <is>
          <t>North</t>
        </is>
      </c>
      <c r="F17015" t="inlineStr">
        <is>
          <t>P0121</t>
        </is>
      </c>
      <c r="G17015" t="inlineStr">
        <is>
          <t>Prod_0121</t>
        </is>
      </c>
      <c r="H17015" t="inlineStr">
        <is>
          <t>Clothing</t>
        </is>
      </c>
      <c r="I17015" t="n">
        <v>5</v>
      </c>
      <c r="J17015" t="n">
        <v>804.29</v>
      </c>
      <c r="K17015" t="n">
        <v>0</v>
      </c>
      <c r="L17015">
        <f>I17015*J17015*(1-K17015)</f>
        <v/>
      </c>
      <c r="M17015">
        <f>VLOOKUP(F17015,Products!A:D,4,FALSE)*I17015</f>
        <v/>
      </c>
      <c r="N17015">
        <f>L17015-M17015</f>
        <v/>
      </c>
    </row>
    <row r="17016">
      <c r="A17016" t="inlineStr">
        <is>
          <t>T1017014</t>
        </is>
      </c>
      <c r="B17016" t="inlineStr">
        <is>
          <t>2023-10-31</t>
        </is>
      </c>
      <c r="C17016" t="inlineStr">
        <is>
          <t>S027</t>
        </is>
      </c>
      <c r="D17016" t="inlineStr">
        <is>
          <t>Store_027</t>
        </is>
      </c>
      <c r="E17016" t="inlineStr">
        <is>
          <t>South</t>
        </is>
      </c>
      <c r="F17016" t="inlineStr">
        <is>
          <t>P0175</t>
        </is>
      </c>
      <c r="G17016" t="inlineStr">
        <is>
          <t>Prod_0175</t>
        </is>
      </c>
      <c r="H17016" t="inlineStr">
        <is>
          <t>Food</t>
        </is>
      </c>
      <c r="I17016" t="n">
        <v>7</v>
      </c>
      <c r="J17016" t="n">
        <v>893.52</v>
      </c>
      <c r="K17016" t="n">
        <v>0.05</v>
      </c>
      <c r="L17016">
        <f>I17016*J17016*(1-K17016)</f>
        <v/>
      </c>
      <c r="M17016">
        <f>VLOOKUP(F17016,Products!A:D,4,FALSE)*I17016</f>
        <v/>
      </c>
      <c r="N17016">
        <f>L17016-M17016</f>
        <v/>
      </c>
    </row>
    <row r="17017">
      <c r="A17017" t="inlineStr">
        <is>
          <t>T1017015</t>
        </is>
      </c>
      <c r="B17017" t="inlineStr">
        <is>
          <t>2023-04-27</t>
        </is>
      </c>
      <c r="C17017" t="inlineStr">
        <is>
          <t>S027</t>
        </is>
      </c>
      <c r="D17017" t="inlineStr">
        <is>
          <t>Store_027</t>
        </is>
      </c>
      <c r="E17017" t="inlineStr">
        <is>
          <t>South</t>
        </is>
      </c>
      <c r="F17017" t="inlineStr">
        <is>
          <t>P0196</t>
        </is>
      </c>
      <c r="G17017" t="inlineStr">
        <is>
          <t>Prod_0196</t>
        </is>
      </c>
      <c r="H17017" t="inlineStr">
        <is>
          <t>Beverages</t>
        </is>
      </c>
      <c r="I17017" t="n">
        <v>5</v>
      </c>
      <c r="J17017" t="n">
        <v>945.98</v>
      </c>
      <c r="K17017" t="n">
        <v>0.2</v>
      </c>
      <c r="L17017">
        <f>I17017*J17017*(1-K17017)</f>
        <v/>
      </c>
      <c r="M17017">
        <f>VLOOKUP(F17017,Products!A:D,4,FALSE)*I17017</f>
        <v/>
      </c>
      <c r="N17017">
        <f>L17017-M17017</f>
        <v/>
      </c>
    </row>
    <row r="17018">
      <c r="A17018" t="inlineStr">
        <is>
          <t>T1017016</t>
        </is>
      </c>
      <c r="B17018" t="inlineStr">
        <is>
          <t>2023-08-27</t>
        </is>
      </c>
      <c r="C17018" t="inlineStr">
        <is>
          <t>S007</t>
        </is>
      </c>
      <c r="D17018" t="inlineStr">
        <is>
          <t>Store_007</t>
        </is>
      </c>
      <c r="E17018" t="inlineStr">
        <is>
          <t>East</t>
        </is>
      </c>
      <c r="F17018" t="inlineStr">
        <is>
          <t>P0052</t>
        </is>
      </c>
      <c r="G17018" t="inlineStr">
        <is>
          <t>Prod_0052</t>
        </is>
      </c>
      <c r="H17018" t="inlineStr">
        <is>
          <t>Clothing</t>
        </is>
      </c>
      <c r="I17018" t="n">
        <v>2</v>
      </c>
      <c r="J17018" t="n">
        <v>51.31</v>
      </c>
      <c r="K17018" t="n">
        <v>0.05</v>
      </c>
      <c r="L17018">
        <f>I17018*J17018*(1-K17018)</f>
        <v/>
      </c>
      <c r="M17018">
        <f>VLOOKUP(F17018,Products!A:D,4,FALSE)*I17018</f>
        <v/>
      </c>
      <c r="N17018">
        <f>L17018-M17018</f>
        <v/>
      </c>
    </row>
    <row r="17019">
      <c r="A17019" t="inlineStr">
        <is>
          <t>T1017017</t>
        </is>
      </c>
      <c r="B17019" t="inlineStr">
        <is>
          <t>2024-04-14</t>
        </is>
      </c>
      <c r="C17019" t="inlineStr">
        <is>
          <t>S041</t>
        </is>
      </c>
      <c r="D17019" t="inlineStr">
        <is>
          <t>Store_041</t>
        </is>
      </c>
      <c r="E17019" t="inlineStr">
        <is>
          <t>East</t>
        </is>
      </c>
      <c r="F17019" t="inlineStr">
        <is>
          <t>P0101</t>
        </is>
      </c>
      <c r="G17019" t="inlineStr">
        <is>
          <t>Prod_0101</t>
        </is>
      </c>
      <c r="H17019" t="inlineStr">
        <is>
          <t>Food</t>
        </is>
      </c>
      <c r="I17019" t="n">
        <v>6</v>
      </c>
      <c r="J17019" t="n">
        <v>78.75</v>
      </c>
      <c r="K17019" t="n">
        <v>0</v>
      </c>
      <c r="L17019">
        <f>I17019*J17019*(1-K17019)</f>
        <v/>
      </c>
      <c r="M17019">
        <f>VLOOKUP(F17019,Products!A:D,4,FALSE)*I17019</f>
        <v/>
      </c>
      <c r="N17019">
        <f>L17019-M17019</f>
        <v/>
      </c>
    </row>
    <row r="17020">
      <c r="A17020" t="inlineStr">
        <is>
          <t>T1017018</t>
        </is>
      </c>
      <c r="B17020" t="inlineStr">
        <is>
          <t>2024-11-10</t>
        </is>
      </c>
      <c r="C17020" t="inlineStr">
        <is>
          <t>S021</t>
        </is>
      </c>
      <c r="D17020" t="inlineStr">
        <is>
          <t>Store_021</t>
        </is>
      </c>
      <c r="E17020" t="inlineStr">
        <is>
          <t>North</t>
        </is>
      </c>
      <c r="F17020" t="inlineStr">
        <is>
          <t>P0181</t>
        </is>
      </c>
      <c r="G17020" t="inlineStr">
        <is>
          <t>Prod_0181</t>
        </is>
      </c>
      <c r="H17020" t="inlineStr">
        <is>
          <t>Electronics</t>
        </is>
      </c>
      <c r="I17020" t="n">
        <v>4</v>
      </c>
      <c r="J17020" t="n">
        <v>909.09</v>
      </c>
      <c r="K17020" t="n">
        <v>0</v>
      </c>
      <c r="L17020">
        <f>I17020*J17020*(1-K17020)</f>
        <v/>
      </c>
      <c r="M17020">
        <f>VLOOKUP(F17020,Products!A:D,4,FALSE)*I17020</f>
        <v/>
      </c>
      <c r="N17020">
        <f>L17020-M17020</f>
        <v/>
      </c>
    </row>
    <row r="17021">
      <c r="A17021" t="inlineStr">
        <is>
          <t>T1017019</t>
        </is>
      </c>
      <c r="B17021" t="inlineStr">
        <is>
          <t>2024-12-21</t>
        </is>
      </c>
      <c r="C17021" t="inlineStr">
        <is>
          <t>S024</t>
        </is>
      </c>
      <c r="D17021" t="inlineStr">
        <is>
          <t>Store_024</t>
        </is>
      </c>
      <c r="E17021" t="inlineStr">
        <is>
          <t>South</t>
        </is>
      </c>
      <c r="F17021" t="inlineStr">
        <is>
          <t>P0095</t>
        </is>
      </c>
      <c r="G17021" t="inlineStr">
        <is>
          <t>Prod_0095</t>
        </is>
      </c>
      <c r="H17021" t="inlineStr">
        <is>
          <t>Food</t>
        </is>
      </c>
      <c r="I17021" t="n">
        <v>6</v>
      </c>
      <c r="J17021" t="n">
        <v>246.75</v>
      </c>
      <c r="K17021" t="n">
        <v>0</v>
      </c>
      <c r="L17021">
        <f>I17021*J17021*(1-K17021)</f>
        <v/>
      </c>
      <c r="M17021">
        <f>VLOOKUP(F17021,Products!A:D,4,FALSE)*I17021</f>
        <v/>
      </c>
      <c r="N17021">
        <f>L17021-M17021</f>
        <v/>
      </c>
    </row>
    <row r="17022">
      <c r="A17022" t="inlineStr">
        <is>
          <t>T1017020</t>
        </is>
      </c>
      <c r="B17022" t="inlineStr">
        <is>
          <t>2024-02-16</t>
        </is>
      </c>
      <c r="C17022" t="inlineStr">
        <is>
          <t>S021</t>
        </is>
      </c>
      <c r="D17022" t="inlineStr">
        <is>
          <t>Store_021</t>
        </is>
      </c>
      <c r="E17022" t="inlineStr">
        <is>
          <t>North</t>
        </is>
      </c>
      <c r="F17022" t="inlineStr">
        <is>
          <t>P0164</t>
        </is>
      </c>
      <c r="G17022" t="inlineStr">
        <is>
          <t>Prod_0164</t>
        </is>
      </c>
      <c r="H17022" t="inlineStr">
        <is>
          <t>Food</t>
        </is>
      </c>
      <c r="I17022" t="n">
        <v>8</v>
      </c>
      <c r="J17022" t="n">
        <v>625.7</v>
      </c>
      <c r="K17022" t="n">
        <v>0</v>
      </c>
      <c r="L17022">
        <f>I17022*J17022*(1-K17022)</f>
        <v/>
      </c>
      <c r="M17022">
        <f>VLOOKUP(F17022,Products!A:D,4,FALSE)*I17022</f>
        <v/>
      </c>
      <c r="N17022">
        <f>L17022-M17022</f>
        <v/>
      </c>
    </row>
    <row r="17023">
      <c r="A17023" t="inlineStr">
        <is>
          <t>T1017021</t>
        </is>
      </c>
      <c r="B17023" t="inlineStr">
        <is>
          <t>2025-08-11</t>
        </is>
      </c>
      <c r="C17023" t="inlineStr">
        <is>
          <t>S015</t>
        </is>
      </c>
      <c r="D17023" t="inlineStr">
        <is>
          <t>Store_015</t>
        </is>
      </c>
      <c r="E17023" t="inlineStr">
        <is>
          <t>North</t>
        </is>
      </c>
      <c r="F17023" t="inlineStr">
        <is>
          <t>P0076</t>
        </is>
      </c>
      <c r="G17023" t="inlineStr">
        <is>
          <t>Prod_0076</t>
        </is>
      </c>
      <c r="H17023" t="inlineStr">
        <is>
          <t>Clothing</t>
        </is>
      </c>
      <c r="I17023" t="n">
        <v>3</v>
      </c>
      <c r="J17023" t="n">
        <v>454.77</v>
      </c>
      <c r="K17023" t="n">
        <v>0</v>
      </c>
      <c r="L17023">
        <f>I17023*J17023*(1-K17023)</f>
        <v/>
      </c>
      <c r="M17023">
        <f>VLOOKUP(F17023,Products!A:D,4,FALSE)*I17023</f>
        <v/>
      </c>
      <c r="N17023">
        <f>L17023-M17023</f>
        <v/>
      </c>
    </row>
    <row r="17024">
      <c r="A17024" t="inlineStr">
        <is>
          <t>T1017022</t>
        </is>
      </c>
      <c r="B17024" t="inlineStr">
        <is>
          <t>2024-02-28</t>
        </is>
      </c>
      <c r="C17024" t="inlineStr">
        <is>
          <t>S026</t>
        </is>
      </c>
      <c r="D17024" t="inlineStr">
        <is>
          <t>Store_026</t>
        </is>
      </c>
      <c r="E17024" t="inlineStr">
        <is>
          <t>North</t>
        </is>
      </c>
      <c r="F17024" t="inlineStr">
        <is>
          <t>P0058</t>
        </is>
      </c>
      <c r="G17024" t="inlineStr">
        <is>
          <t>Prod_0058</t>
        </is>
      </c>
      <c r="H17024" t="inlineStr">
        <is>
          <t>Stationery</t>
        </is>
      </c>
      <c r="I17024" t="n">
        <v>2</v>
      </c>
      <c r="J17024" t="n">
        <v>424.07</v>
      </c>
      <c r="K17024" t="n">
        <v>0.05</v>
      </c>
      <c r="L17024">
        <f>I17024*J17024*(1-K17024)</f>
        <v/>
      </c>
      <c r="M17024">
        <f>VLOOKUP(F17024,Products!A:D,4,FALSE)*I17024</f>
        <v/>
      </c>
      <c r="N17024">
        <f>L17024-M17024</f>
        <v/>
      </c>
    </row>
    <row r="17025">
      <c r="A17025" t="inlineStr">
        <is>
          <t>T1017023</t>
        </is>
      </c>
      <c r="B17025" t="inlineStr">
        <is>
          <t>2024-11-23</t>
        </is>
      </c>
      <c r="C17025" t="inlineStr">
        <is>
          <t>S036</t>
        </is>
      </c>
      <c r="D17025" t="inlineStr">
        <is>
          <t>Store_036</t>
        </is>
      </c>
      <c r="E17025" t="inlineStr">
        <is>
          <t>Central</t>
        </is>
      </c>
      <c r="F17025" t="inlineStr">
        <is>
          <t>P0170</t>
        </is>
      </c>
      <c r="G17025" t="inlineStr">
        <is>
          <t>Prod_0170</t>
        </is>
      </c>
      <c r="H17025" t="inlineStr">
        <is>
          <t>Household</t>
        </is>
      </c>
      <c r="I17025" t="n">
        <v>5</v>
      </c>
      <c r="J17025" t="n">
        <v>492.11</v>
      </c>
      <c r="K17025" t="n">
        <v>0.05</v>
      </c>
      <c r="L17025">
        <f>I17025*J17025*(1-K17025)</f>
        <v/>
      </c>
      <c r="M17025">
        <f>VLOOKUP(F17025,Products!A:D,4,FALSE)*I17025</f>
        <v/>
      </c>
      <c r="N17025">
        <f>L17025-M17025</f>
        <v/>
      </c>
    </row>
    <row r="17026">
      <c r="A17026" t="inlineStr">
        <is>
          <t>T1017024</t>
        </is>
      </c>
      <c r="B17026" t="inlineStr">
        <is>
          <t>2024-03-08</t>
        </is>
      </c>
      <c r="C17026" t="inlineStr">
        <is>
          <t>S027</t>
        </is>
      </c>
      <c r="D17026" t="inlineStr">
        <is>
          <t>Store_027</t>
        </is>
      </c>
      <c r="E17026" t="inlineStr">
        <is>
          <t>South</t>
        </is>
      </c>
      <c r="F17026" t="inlineStr">
        <is>
          <t>P0065</t>
        </is>
      </c>
      <c r="G17026" t="inlineStr">
        <is>
          <t>Prod_0065</t>
        </is>
      </c>
      <c r="H17026" t="inlineStr">
        <is>
          <t>Beverages</t>
        </is>
      </c>
      <c r="I17026" t="n">
        <v>8</v>
      </c>
      <c r="J17026" t="n">
        <v>220.26</v>
      </c>
      <c r="K17026" t="n">
        <v>0</v>
      </c>
      <c r="L17026">
        <f>I17026*J17026*(1-K17026)</f>
        <v/>
      </c>
      <c r="M17026">
        <f>VLOOKUP(F17026,Products!A:D,4,FALSE)*I17026</f>
        <v/>
      </c>
      <c r="N17026">
        <f>L17026-M17026</f>
        <v/>
      </c>
    </row>
    <row r="17027">
      <c r="A17027" t="inlineStr">
        <is>
          <t>T1017025</t>
        </is>
      </c>
      <c r="B17027" t="inlineStr">
        <is>
          <t>2024-05-05</t>
        </is>
      </c>
      <c r="C17027" t="inlineStr">
        <is>
          <t>S046</t>
        </is>
      </c>
      <c r="D17027" t="inlineStr">
        <is>
          <t>Store_046</t>
        </is>
      </c>
      <c r="E17027" t="inlineStr">
        <is>
          <t>South</t>
        </is>
      </c>
      <c r="F17027" t="inlineStr">
        <is>
          <t>P0076</t>
        </is>
      </c>
      <c r="G17027" t="inlineStr">
        <is>
          <t>Prod_0076</t>
        </is>
      </c>
      <c r="H17027" t="inlineStr">
        <is>
          <t>Clothing</t>
        </is>
      </c>
      <c r="I17027" t="n">
        <v>4</v>
      </c>
      <c r="J17027" t="n">
        <v>448.31</v>
      </c>
      <c r="K17027" t="n">
        <v>0</v>
      </c>
      <c r="L17027">
        <f>I17027*J17027*(1-K17027)</f>
        <v/>
      </c>
      <c r="M17027">
        <f>VLOOKUP(F17027,Products!A:D,4,FALSE)*I17027</f>
        <v/>
      </c>
      <c r="N17027">
        <f>L17027-M17027</f>
        <v/>
      </c>
    </row>
    <row r="17028">
      <c r="A17028" t="inlineStr">
        <is>
          <t>T1017026</t>
        </is>
      </c>
      <c r="B17028" t="inlineStr">
        <is>
          <t>2024-05-24</t>
        </is>
      </c>
      <c r="C17028" t="inlineStr">
        <is>
          <t>S005</t>
        </is>
      </c>
      <c r="D17028" t="inlineStr">
        <is>
          <t>Store_005</t>
        </is>
      </c>
      <c r="E17028" t="inlineStr">
        <is>
          <t>Central</t>
        </is>
      </c>
      <c r="F17028" t="inlineStr">
        <is>
          <t>P0035</t>
        </is>
      </c>
      <c r="G17028" t="inlineStr">
        <is>
          <t>Prod_0035</t>
        </is>
      </c>
      <c r="H17028" t="inlineStr">
        <is>
          <t>Beverages</t>
        </is>
      </c>
      <c r="I17028" t="n">
        <v>6</v>
      </c>
      <c r="J17028" t="n">
        <v>113.2</v>
      </c>
      <c r="K17028" t="n">
        <v>0</v>
      </c>
      <c r="L17028">
        <f>I17028*J17028*(1-K17028)</f>
        <v/>
      </c>
      <c r="M17028">
        <f>VLOOKUP(F17028,Products!A:D,4,FALSE)*I17028</f>
        <v/>
      </c>
      <c r="N17028">
        <f>L17028-M17028</f>
        <v/>
      </c>
    </row>
    <row r="17029">
      <c r="A17029" t="inlineStr">
        <is>
          <t>T1017027</t>
        </is>
      </c>
      <c r="B17029" t="inlineStr">
        <is>
          <t>2025-06-09</t>
        </is>
      </c>
      <c r="C17029" t="inlineStr">
        <is>
          <t>S025</t>
        </is>
      </c>
      <c r="D17029" t="inlineStr">
        <is>
          <t>Store_025</t>
        </is>
      </c>
      <c r="E17029" t="inlineStr">
        <is>
          <t>Central</t>
        </is>
      </c>
      <c r="F17029" t="inlineStr">
        <is>
          <t>P0177</t>
        </is>
      </c>
      <c r="G17029" t="inlineStr">
        <is>
          <t>Prod_0177</t>
        </is>
      </c>
      <c r="H17029" t="inlineStr">
        <is>
          <t>Household</t>
        </is>
      </c>
      <c r="I17029" t="n">
        <v>4</v>
      </c>
      <c r="J17029" t="n">
        <v>180.51</v>
      </c>
      <c r="K17029" t="n">
        <v>0.2</v>
      </c>
      <c r="L17029">
        <f>I17029*J17029*(1-K17029)</f>
        <v/>
      </c>
      <c r="M17029">
        <f>VLOOKUP(F17029,Products!A:D,4,FALSE)*I17029</f>
        <v/>
      </c>
      <c r="N17029">
        <f>L17029-M17029</f>
        <v/>
      </c>
    </row>
    <row r="17030">
      <c r="A17030" t="inlineStr">
        <is>
          <t>T1017028</t>
        </is>
      </c>
      <c r="B17030" t="inlineStr">
        <is>
          <t>2024-08-13</t>
        </is>
      </c>
      <c r="C17030" t="inlineStr">
        <is>
          <t>S024</t>
        </is>
      </c>
      <c r="D17030" t="inlineStr">
        <is>
          <t>Store_024</t>
        </is>
      </c>
      <c r="E17030" t="inlineStr">
        <is>
          <t>South</t>
        </is>
      </c>
      <c r="F17030" t="inlineStr">
        <is>
          <t>P0173</t>
        </is>
      </c>
      <c r="G17030" t="inlineStr">
        <is>
          <t>Prod_0173</t>
        </is>
      </c>
      <c r="H17030" t="inlineStr">
        <is>
          <t>Toys</t>
        </is>
      </c>
      <c r="I17030" t="n">
        <v>3</v>
      </c>
      <c r="J17030" t="n">
        <v>855.9</v>
      </c>
      <c r="K17030" t="n">
        <v>0.15</v>
      </c>
      <c r="L17030">
        <f>I17030*J17030*(1-K17030)</f>
        <v/>
      </c>
      <c r="M17030">
        <f>VLOOKUP(F17030,Products!A:D,4,FALSE)*I17030</f>
        <v/>
      </c>
      <c r="N17030">
        <f>L17030-M17030</f>
        <v/>
      </c>
    </row>
    <row r="17031">
      <c r="A17031" t="inlineStr">
        <is>
          <t>T1017029</t>
        </is>
      </c>
      <c r="B17031" t="inlineStr">
        <is>
          <t>2024-04-23</t>
        </is>
      </c>
      <c r="C17031" t="inlineStr">
        <is>
          <t>S040</t>
        </is>
      </c>
      <c r="D17031" t="inlineStr">
        <is>
          <t>Store_040</t>
        </is>
      </c>
      <c r="E17031" t="inlineStr">
        <is>
          <t>Central</t>
        </is>
      </c>
      <c r="F17031" t="inlineStr">
        <is>
          <t>P0119</t>
        </is>
      </c>
      <c r="G17031" t="inlineStr">
        <is>
          <t>Prod_0119</t>
        </is>
      </c>
      <c r="H17031" t="inlineStr">
        <is>
          <t>Electronics</t>
        </is>
      </c>
      <c r="I17031" t="n">
        <v>9</v>
      </c>
      <c r="J17031" t="n">
        <v>225.59</v>
      </c>
      <c r="K17031" t="n">
        <v>0</v>
      </c>
      <c r="L17031">
        <f>I17031*J17031*(1-K17031)</f>
        <v/>
      </c>
      <c r="M17031">
        <f>VLOOKUP(F17031,Products!A:D,4,FALSE)*I17031</f>
        <v/>
      </c>
      <c r="N17031">
        <f>L17031-M17031</f>
        <v/>
      </c>
    </row>
    <row r="17032">
      <c r="A17032" t="inlineStr">
        <is>
          <t>T1017030</t>
        </is>
      </c>
      <c r="B17032" t="inlineStr">
        <is>
          <t>2025-04-29</t>
        </is>
      </c>
      <c r="C17032" t="inlineStr">
        <is>
          <t>S026</t>
        </is>
      </c>
      <c r="D17032" t="inlineStr">
        <is>
          <t>Store_026</t>
        </is>
      </c>
      <c r="E17032" t="inlineStr">
        <is>
          <t>North</t>
        </is>
      </c>
      <c r="F17032" t="inlineStr">
        <is>
          <t>P0163</t>
        </is>
      </c>
      <c r="G17032" t="inlineStr">
        <is>
          <t>Prod_0163</t>
        </is>
      </c>
      <c r="H17032" t="inlineStr">
        <is>
          <t>Food</t>
        </is>
      </c>
      <c r="I17032" t="n">
        <v>9</v>
      </c>
      <c r="J17032" t="n">
        <v>781.01</v>
      </c>
      <c r="K17032" t="n">
        <v>0</v>
      </c>
      <c r="L17032">
        <f>I17032*J17032*(1-K17032)</f>
        <v/>
      </c>
      <c r="M17032">
        <f>VLOOKUP(F17032,Products!A:D,4,FALSE)*I17032</f>
        <v/>
      </c>
      <c r="N17032">
        <f>L17032-M17032</f>
        <v/>
      </c>
    </row>
    <row r="17033">
      <c r="A17033" t="inlineStr">
        <is>
          <t>T1017031</t>
        </is>
      </c>
      <c r="B17033" t="inlineStr">
        <is>
          <t>2025-05-13</t>
        </is>
      </c>
      <c r="C17033" t="inlineStr">
        <is>
          <t>S033</t>
        </is>
      </c>
      <c r="D17033" t="inlineStr">
        <is>
          <t>Store_033</t>
        </is>
      </c>
      <c r="E17033" t="inlineStr">
        <is>
          <t>North</t>
        </is>
      </c>
      <c r="F17033" t="inlineStr">
        <is>
          <t>P0052</t>
        </is>
      </c>
      <c r="G17033" t="inlineStr">
        <is>
          <t>Prod_0052</t>
        </is>
      </c>
      <c r="H17033" t="inlineStr">
        <is>
          <t>Clothing</t>
        </is>
      </c>
      <c r="I17033" t="n">
        <v>3</v>
      </c>
      <c r="J17033" t="n">
        <v>41.76</v>
      </c>
      <c r="K17033" t="n">
        <v>0.1</v>
      </c>
      <c r="L17033">
        <f>I17033*J17033*(1-K17033)</f>
        <v/>
      </c>
      <c r="M17033">
        <f>VLOOKUP(F17033,Products!A:D,4,FALSE)*I17033</f>
        <v/>
      </c>
      <c r="N17033">
        <f>L17033-M17033</f>
        <v/>
      </c>
    </row>
    <row r="17034">
      <c r="A17034" t="inlineStr">
        <is>
          <t>T1017032</t>
        </is>
      </c>
      <c r="B17034" t="inlineStr">
        <is>
          <t>2024-06-22</t>
        </is>
      </c>
      <c r="C17034" t="inlineStr">
        <is>
          <t>S023</t>
        </is>
      </c>
      <c r="D17034" t="inlineStr">
        <is>
          <t>Store_023</t>
        </is>
      </c>
      <c r="E17034" t="inlineStr">
        <is>
          <t>South</t>
        </is>
      </c>
      <c r="F17034" t="inlineStr">
        <is>
          <t>P0097</t>
        </is>
      </c>
      <c r="G17034" t="inlineStr">
        <is>
          <t>Prod_0097</t>
        </is>
      </c>
      <c r="H17034" t="inlineStr">
        <is>
          <t>Clothing</t>
        </is>
      </c>
      <c r="I17034" t="n">
        <v>5</v>
      </c>
      <c r="J17034" t="n">
        <v>274.81</v>
      </c>
      <c r="K17034" t="n">
        <v>0</v>
      </c>
      <c r="L17034">
        <f>I17034*J17034*(1-K17034)</f>
        <v/>
      </c>
      <c r="M17034">
        <f>VLOOKUP(F17034,Products!A:D,4,FALSE)*I17034</f>
        <v/>
      </c>
      <c r="N17034">
        <f>L17034-M17034</f>
        <v/>
      </c>
    </row>
    <row r="17035">
      <c r="A17035" t="inlineStr">
        <is>
          <t>T1017033</t>
        </is>
      </c>
      <c r="B17035" t="inlineStr">
        <is>
          <t>2025-01-13</t>
        </is>
      </c>
      <c r="C17035" t="inlineStr">
        <is>
          <t>S035</t>
        </is>
      </c>
      <c r="D17035" t="inlineStr">
        <is>
          <t>Store_035</t>
        </is>
      </c>
      <c r="E17035" t="inlineStr">
        <is>
          <t>Central</t>
        </is>
      </c>
      <c r="F17035" t="inlineStr">
        <is>
          <t>P0001</t>
        </is>
      </c>
      <c r="G17035" t="inlineStr">
        <is>
          <t>Prod_0001</t>
        </is>
      </c>
      <c r="H17035" t="inlineStr">
        <is>
          <t>Beverages</t>
        </is>
      </c>
      <c r="I17035" t="n">
        <v>9</v>
      </c>
      <c r="J17035" t="n">
        <v>785.15</v>
      </c>
      <c r="K17035" t="n">
        <v>0.2</v>
      </c>
      <c r="L17035">
        <f>I17035*J17035*(1-K17035)</f>
        <v/>
      </c>
      <c r="M17035">
        <f>VLOOKUP(F17035,Products!A:D,4,FALSE)*I17035</f>
        <v/>
      </c>
      <c r="N17035">
        <f>L17035-M17035</f>
        <v/>
      </c>
    </row>
    <row r="17036">
      <c r="A17036" t="inlineStr">
        <is>
          <t>T1017034</t>
        </is>
      </c>
      <c r="B17036" t="inlineStr">
        <is>
          <t>2023-02-22</t>
        </is>
      </c>
      <c r="C17036" t="inlineStr">
        <is>
          <t>S039</t>
        </is>
      </c>
      <c r="D17036" t="inlineStr">
        <is>
          <t>Store_039</t>
        </is>
      </c>
      <c r="E17036" t="inlineStr">
        <is>
          <t>North</t>
        </is>
      </c>
      <c r="F17036" t="inlineStr">
        <is>
          <t>P0032</t>
        </is>
      </c>
      <c r="G17036" t="inlineStr">
        <is>
          <t>Prod_0032</t>
        </is>
      </c>
      <c r="H17036" t="inlineStr">
        <is>
          <t>Beverages</t>
        </is>
      </c>
      <c r="I17036" t="n">
        <v>1</v>
      </c>
      <c r="J17036" t="n">
        <v>236.61</v>
      </c>
      <c r="K17036" t="n">
        <v>0.05</v>
      </c>
      <c r="L17036">
        <f>I17036*J17036*(1-K17036)</f>
        <v/>
      </c>
      <c r="M17036">
        <f>VLOOKUP(F17036,Products!A:D,4,FALSE)*I17036</f>
        <v/>
      </c>
      <c r="N17036">
        <f>L17036-M17036</f>
        <v/>
      </c>
    </row>
    <row r="17037">
      <c r="A17037" t="inlineStr">
        <is>
          <t>T1017035</t>
        </is>
      </c>
      <c r="B17037" t="inlineStr">
        <is>
          <t>2025-09-01</t>
        </is>
      </c>
      <c r="C17037" t="inlineStr">
        <is>
          <t>S026</t>
        </is>
      </c>
      <c r="D17037" t="inlineStr">
        <is>
          <t>Store_026</t>
        </is>
      </c>
      <c r="E17037" t="inlineStr">
        <is>
          <t>North</t>
        </is>
      </c>
      <c r="F17037" t="inlineStr">
        <is>
          <t>P0003</t>
        </is>
      </c>
      <c r="G17037" t="inlineStr">
        <is>
          <t>Prod_0003</t>
        </is>
      </c>
      <c r="H17037" t="inlineStr">
        <is>
          <t>Household</t>
        </is>
      </c>
      <c r="I17037" t="n">
        <v>5</v>
      </c>
      <c r="J17037" t="n">
        <v>71.89</v>
      </c>
      <c r="K17037" t="n">
        <v>0</v>
      </c>
      <c r="L17037">
        <f>I17037*J17037*(1-K17037)</f>
        <v/>
      </c>
      <c r="M17037">
        <f>VLOOKUP(F17037,Products!A:D,4,FALSE)*I17037</f>
        <v/>
      </c>
      <c r="N17037">
        <f>L17037-M17037</f>
        <v/>
      </c>
    </row>
    <row r="17038">
      <c r="A17038" t="inlineStr">
        <is>
          <t>T1017036</t>
        </is>
      </c>
      <c r="B17038" t="inlineStr">
        <is>
          <t>2024-05-06</t>
        </is>
      </c>
      <c r="C17038" t="inlineStr">
        <is>
          <t>S024</t>
        </is>
      </c>
      <c r="D17038" t="inlineStr">
        <is>
          <t>Store_024</t>
        </is>
      </c>
      <c r="E17038" t="inlineStr">
        <is>
          <t>South</t>
        </is>
      </c>
      <c r="F17038" t="inlineStr">
        <is>
          <t>P0045</t>
        </is>
      </c>
      <c r="G17038" t="inlineStr">
        <is>
          <t>Prod_0045</t>
        </is>
      </c>
      <c r="H17038" t="inlineStr">
        <is>
          <t>Toys</t>
        </is>
      </c>
      <c r="I17038" t="n">
        <v>1</v>
      </c>
      <c r="J17038" t="n">
        <v>202.4</v>
      </c>
      <c r="K17038" t="n">
        <v>0.15</v>
      </c>
      <c r="L17038">
        <f>I17038*J17038*(1-K17038)</f>
        <v/>
      </c>
      <c r="M17038">
        <f>VLOOKUP(F17038,Products!A:D,4,FALSE)*I17038</f>
        <v/>
      </c>
      <c r="N17038">
        <f>L17038-M17038</f>
        <v/>
      </c>
    </row>
    <row r="17039">
      <c r="A17039" t="inlineStr">
        <is>
          <t>T1017037</t>
        </is>
      </c>
      <c r="B17039" t="inlineStr">
        <is>
          <t>2023-04-01</t>
        </is>
      </c>
      <c r="C17039" t="inlineStr">
        <is>
          <t>S047</t>
        </is>
      </c>
      <c r="D17039" t="inlineStr">
        <is>
          <t>Store_047</t>
        </is>
      </c>
      <c r="E17039" t="inlineStr">
        <is>
          <t>North</t>
        </is>
      </c>
      <c r="F17039" t="inlineStr">
        <is>
          <t>P0018</t>
        </is>
      </c>
      <c r="G17039" t="inlineStr">
        <is>
          <t>Prod_0018</t>
        </is>
      </c>
      <c r="H17039" t="inlineStr">
        <is>
          <t>Food</t>
        </is>
      </c>
      <c r="I17039" t="n">
        <v>7</v>
      </c>
      <c r="J17039" t="n">
        <v>1034.32</v>
      </c>
      <c r="K17039" t="n">
        <v>0</v>
      </c>
      <c r="L17039">
        <f>I17039*J17039*(1-K17039)</f>
        <v/>
      </c>
      <c r="M17039">
        <f>VLOOKUP(F17039,Products!A:D,4,FALSE)*I17039</f>
        <v/>
      </c>
      <c r="N17039">
        <f>L17039-M17039</f>
        <v/>
      </c>
    </row>
    <row r="17040">
      <c r="A17040" t="inlineStr">
        <is>
          <t>T1017038</t>
        </is>
      </c>
      <c r="B17040" t="inlineStr">
        <is>
          <t>2024-07-08</t>
        </is>
      </c>
      <c r="C17040" t="inlineStr">
        <is>
          <t>S021</t>
        </is>
      </c>
      <c r="D17040" t="inlineStr">
        <is>
          <t>Store_021</t>
        </is>
      </c>
      <c r="E17040" t="inlineStr">
        <is>
          <t>North</t>
        </is>
      </c>
      <c r="F17040" t="inlineStr">
        <is>
          <t>P0130</t>
        </is>
      </c>
      <c r="G17040" t="inlineStr">
        <is>
          <t>Prod_0130</t>
        </is>
      </c>
      <c r="H17040" t="inlineStr">
        <is>
          <t>Electronics</t>
        </is>
      </c>
      <c r="I17040" t="n">
        <v>7</v>
      </c>
      <c r="J17040" t="n">
        <v>478.91</v>
      </c>
      <c r="K17040" t="n">
        <v>0</v>
      </c>
      <c r="L17040">
        <f>I17040*J17040*(1-K17040)</f>
        <v/>
      </c>
      <c r="M17040">
        <f>VLOOKUP(F17040,Products!A:D,4,FALSE)*I17040</f>
        <v/>
      </c>
      <c r="N17040">
        <f>L17040-M17040</f>
        <v/>
      </c>
    </row>
    <row r="17041">
      <c r="A17041" t="inlineStr">
        <is>
          <t>T1017039</t>
        </is>
      </c>
      <c r="B17041" t="inlineStr">
        <is>
          <t>2025-01-28</t>
        </is>
      </c>
      <c r="C17041" t="inlineStr">
        <is>
          <t>S037</t>
        </is>
      </c>
      <c r="D17041" t="inlineStr">
        <is>
          <t>Store_037</t>
        </is>
      </c>
      <c r="E17041" t="inlineStr">
        <is>
          <t>East</t>
        </is>
      </c>
      <c r="F17041" t="inlineStr">
        <is>
          <t>P0009</t>
        </is>
      </c>
      <c r="G17041" t="inlineStr">
        <is>
          <t>Prod_0009</t>
        </is>
      </c>
      <c r="H17041" t="inlineStr">
        <is>
          <t>Toys</t>
        </is>
      </c>
      <c r="I17041" t="n">
        <v>6</v>
      </c>
      <c r="J17041" t="n">
        <v>563.1900000000001</v>
      </c>
      <c r="K17041" t="n">
        <v>0</v>
      </c>
      <c r="L17041">
        <f>I17041*J17041*(1-K17041)</f>
        <v/>
      </c>
      <c r="M17041">
        <f>VLOOKUP(F17041,Products!A:D,4,FALSE)*I17041</f>
        <v/>
      </c>
      <c r="N17041">
        <f>L17041-M17041</f>
        <v/>
      </c>
    </row>
    <row r="17042">
      <c r="A17042" t="inlineStr">
        <is>
          <t>T1017040</t>
        </is>
      </c>
      <c r="B17042" t="inlineStr">
        <is>
          <t>2024-04-23</t>
        </is>
      </c>
      <c r="C17042" t="inlineStr">
        <is>
          <t>S046</t>
        </is>
      </c>
      <c r="D17042" t="inlineStr">
        <is>
          <t>Store_046</t>
        </is>
      </c>
      <c r="E17042" t="inlineStr">
        <is>
          <t>South</t>
        </is>
      </c>
      <c r="F17042" t="inlineStr">
        <is>
          <t>P0150</t>
        </is>
      </c>
      <c r="G17042" t="inlineStr">
        <is>
          <t>Prod_0150</t>
        </is>
      </c>
      <c r="H17042" t="inlineStr">
        <is>
          <t>Clothing</t>
        </is>
      </c>
      <c r="I17042" t="n">
        <v>6</v>
      </c>
      <c r="J17042" t="n">
        <v>294.34</v>
      </c>
      <c r="K17042" t="n">
        <v>0</v>
      </c>
      <c r="L17042">
        <f>I17042*J17042*(1-K17042)</f>
        <v/>
      </c>
      <c r="M17042">
        <f>VLOOKUP(F17042,Products!A:D,4,FALSE)*I17042</f>
        <v/>
      </c>
      <c r="N17042">
        <f>L17042-M17042</f>
        <v/>
      </c>
    </row>
    <row r="17043">
      <c r="A17043" t="inlineStr">
        <is>
          <t>T1017041</t>
        </is>
      </c>
      <c r="B17043" t="inlineStr">
        <is>
          <t>2024-12-19</t>
        </is>
      </c>
      <c r="C17043" t="inlineStr">
        <is>
          <t>S026</t>
        </is>
      </c>
      <c r="D17043" t="inlineStr">
        <is>
          <t>Store_026</t>
        </is>
      </c>
      <c r="E17043" t="inlineStr">
        <is>
          <t>North</t>
        </is>
      </c>
      <c r="F17043" t="inlineStr">
        <is>
          <t>P0133</t>
        </is>
      </c>
      <c r="G17043" t="inlineStr">
        <is>
          <t>Prod_0133</t>
        </is>
      </c>
      <c r="H17043" t="inlineStr">
        <is>
          <t>Stationery</t>
        </is>
      </c>
      <c r="I17043" t="n">
        <v>1</v>
      </c>
      <c r="J17043" t="n">
        <v>376.01</v>
      </c>
      <c r="K17043" t="n">
        <v>0.1</v>
      </c>
      <c r="L17043">
        <f>I17043*J17043*(1-K17043)</f>
        <v/>
      </c>
      <c r="M17043">
        <f>VLOOKUP(F17043,Products!A:D,4,FALSE)*I17043</f>
        <v/>
      </c>
      <c r="N17043">
        <f>L17043-M17043</f>
        <v/>
      </c>
    </row>
    <row r="17044">
      <c r="A17044" t="inlineStr">
        <is>
          <t>T1017042</t>
        </is>
      </c>
      <c r="B17044" t="inlineStr">
        <is>
          <t>2025-09-19</t>
        </is>
      </c>
      <c r="C17044" t="inlineStr">
        <is>
          <t>S021</t>
        </is>
      </c>
      <c r="D17044" t="inlineStr">
        <is>
          <t>Store_021</t>
        </is>
      </c>
      <c r="E17044" t="inlineStr">
        <is>
          <t>North</t>
        </is>
      </c>
      <c r="F17044" t="inlineStr">
        <is>
          <t>P0037</t>
        </is>
      </c>
      <c r="G17044" t="inlineStr">
        <is>
          <t>Prod_0037</t>
        </is>
      </c>
      <c r="H17044" t="inlineStr">
        <is>
          <t>Stationery</t>
        </is>
      </c>
      <c r="I17044" t="n">
        <v>6</v>
      </c>
      <c r="J17044" t="n">
        <v>433.61</v>
      </c>
      <c r="K17044" t="n">
        <v>0</v>
      </c>
      <c r="L17044">
        <f>I17044*J17044*(1-K17044)</f>
        <v/>
      </c>
      <c r="M17044">
        <f>VLOOKUP(F17044,Products!A:D,4,FALSE)*I17044</f>
        <v/>
      </c>
      <c r="N17044">
        <f>L17044-M17044</f>
        <v/>
      </c>
    </row>
    <row r="17045">
      <c r="A17045" t="inlineStr">
        <is>
          <t>T1017043</t>
        </is>
      </c>
      <c r="B17045" t="inlineStr">
        <is>
          <t>2025-05-13</t>
        </is>
      </c>
      <c r="C17045" t="inlineStr">
        <is>
          <t>S006</t>
        </is>
      </c>
      <c r="D17045" t="inlineStr">
        <is>
          <t>Store_006</t>
        </is>
      </c>
      <c r="E17045" t="inlineStr">
        <is>
          <t>East</t>
        </is>
      </c>
      <c r="F17045" t="inlineStr">
        <is>
          <t>P0015</t>
        </is>
      </c>
      <c r="G17045" t="inlineStr">
        <is>
          <t>Prod_0015</t>
        </is>
      </c>
      <c r="H17045" t="inlineStr">
        <is>
          <t>Food</t>
        </is>
      </c>
      <c r="I17045" t="n">
        <v>8</v>
      </c>
      <c r="J17045" t="n">
        <v>87.48</v>
      </c>
      <c r="K17045" t="n">
        <v>0</v>
      </c>
      <c r="L17045">
        <f>I17045*J17045*(1-K17045)</f>
        <v/>
      </c>
      <c r="M17045">
        <f>VLOOKUP(F17045,Products!A:D,4,FALSE)*I17045</f>
        <v/>
      </c>
      <c r="N17045">
        <f>L17045-M17045</f>
        <v/>
      </c>
    </row>
    <row r="17046">
      <c r="A17046" t="inlineStr">
        <is>
          <t>T1017044</t>
        </is>
      </c>
      <c r="B17046" t="inlineStr">
        <is>
          <t>2025-03-18</t>
        </is>
      </c>
      <c r="C17046" t="inlineStr">
        <is>
          <t>S002</t>
        </is>
      </c>
      <c r="D17046" t="inlineStr">
        <is>
          <t>Store_002</t>
        </is>
      </c>
      <c r="E17046" t="inlineStr">
        <is>
          <t>South</t>
        </is>
      </c>
      <c r="F17046" t="inlineStr">
        <is>
          <t>P0037</t>
        </is>
      </c>
      <c r="G17046" t="inlineStr">
        <is>
          <t>Prod_0037</t>
        </is>
      </c>
      <c r="H17046" t="inlineStr">
        <is>
          <t>Stationery</t>
        </is>
      </c>
      <c r="I17046" t="n">
        <v>3</v>
      </c>
      <c r="J17046" t="n">
        <v>363.05</v>
      </c>
      <c r="K17046" t="n">
        <v>0.1</v>
      </c>
      <c r="L17046">
        <f>I17046*J17046*(1-K17046)</f>
        <v/>
      </c>
      <c r="M17046">
        <f>VLOOKUP(F17046,Products!A:D,4,FALSE)*I17046</f>
        <v/>
      </c>
      <c r="N17046">
        <f>L17046-M17046</f>
        <v/>
      </c>
    </row>
    <row r="17047">
      <c r="A17047" t="inlineStr">
        <is>
          <t>T1017045</t>
        </is>
      </c>
      <c r="B17047" t="inlineStr">
        <is>
          <t>2023-04-03</t>
        </is>
      </c>
      <c r="C17047" t="inlineStr">
        <is>
          <t>S048</t>
        </is>
      </c>
      <c r="D17047" t="inlineStr">
        <is>
          <t>Store_048</t>
        </is>
      </c>
      <c r="E17047" t="inlineStr">
        <is>
          <t>South</t>
        </is>
      </c>
      <c r="F17047" t="inlineStr">
        <is>
          <t>P0101</t>
        </is>
      </c>
      <c r="G17047" t="inlineStr">
        <is>
          <t>Prod_0101</t>
        </is>
      </c>
      <c r="H17047" t="inlineStr">
        <is>
          <t>Food</t>
        </is>
      </c>
      <c r="I17047" t="n">
        <v>7</v>
      </c>
      <c r="J17047" t="n">
        <v>97.72</v>
      </c>
      <c r="K17047" t="n">
        <v>0</v>
      </c>
      <c r="L17047">
        <f>I17047*J17047*(1-K17047)</f>
        <v/>
      </c>
      <c r="M17047">
        <f>VLOOKUP(F17047,Products!A:D,4,FALSE)*I17047</f>
        <v/>
      </c>
      <c r="N17047">
        <f>L17047-M17047</f>
        <v/>
      </c>
    </row>
    <row r="17048">
      <c r="A17048" t="inlineStr">
        <is>
          <t>T1017046</t>
        </is>
      </c>
      <c r="B17048" t="inlineStr">
        <is>
          <t>2025-08-03</t>
        </is>
      </c>
      <c r="C17048" t="inlineStr">
        <is>
          <t>S031</t>
        </is>
      </c>
      <c r="D17048" t="inlineStr">
        <is>
          <t>Store_031</t>
        </is>
      </c>
      <c r="E17048" t="inlineStr">
        <is>
          <t>Central</t>
        </is>
      </c>
      <c r="F17048" t="inlineStr">
        <is>
          <t>P0080</t>
        </is>
      </c>
      <c r="G17048" t="inlineStr">
        <is>
          <t>Prod_0080</t>
        </is>
      </c>
      <c r="H17048" t="inlineStr">
        <is>
          <t>Clothing</t>
        </is>
      </c>
      <c r="I17048" t="n">
        <v>5</v>
      </c>
      <c r="J17048" t="n">
        <v>559.11</v>
      </c>
      <c r="K17048" t="n">
        <v>0</v>
      </c>
      <c r="L17048">
        <f>I17048*J17048*(1-K17048)</f>
        <v/>
      </c>
      <c r="M17048">
        <f>VLOOKUP(F17048,Products!A:D,4,FALSE)*I17048</f>
        <v/>
      </c>
      <c r="N17048">
        <f>L17048-M17048</f>
        <v/>
      </c>
    </row>
    <row r="17049">
      <c r="A17049" t="inlineStr">
        <is>
          <t>T1017047</t>
        </is>
      </c>
      <c r="B17049" t="inlineStr">
        <is>
          <t>2024-11-26</t>
        </is>
      </c>
      <c r="C17049" t="inlineStr">
        <is>
          <t>S007</t>
        </is>
      </c>
      <c r="D17049" t="inlineStr">
        <is>
          <t>Store_007</t>
        </is>
      </c>
      <c r="E17049" t="inlineStr">
        <is>
          <t>East</t>
        </is>
      </c>
      <c r="F17049" t="inlineStr">
        <is>
          <t>P0047</t>
        </is>
      </c>
      <c r="G17049" t="inlineStr">
        <is>
          <t>Prod_0047</t>
        </is>
      </c>
      <c r="H17049" t="inlineStr">
        <is>
          <t>Beverages</t>
        </is>
      </c>
      <c r="I17049" t="n">
        <v>9</v>
      </c>
      <c r="J17049" t="n">
        <v>420.69</v>
      </c>
      <c r="K17049" t="n">
        <v>0.1</v>
      </c>
      <c r="L17049">
        <f>I17049*J17049*(1-K17049)</f>
        <v/>
      </c>
      <c r="M17049">
        <f>VLOOKUP(F17049,Products!A:D,4,FALSE)*I17049</f>
        <v/>
      </c>
      <c r="N17049">
        <f>L17049-M17049</f>
        <v/>
      </c>
    </row>
    <row r="17050">
      <c r="A17050" t="inlineStr">
        <is>
          <t>T1017048</t>
        </is>
      </c>
      <c r="B17050" t="inlineStr">
        <is>
          <t>2023-03-10</t>
        </is>
      </c>
      <c r="C17050" t="inlineStr">
        <is>
          <t>S027</t>
        </is>
      </c>
      <c r="D17050" t="inlineStr">
        <is>
          <t>Store_027</t>
        </is>
      </c>
      <c r="E17050" t="inlineStr">
        <is>
          <t>South</t>
        </is>
      </c>
      <c r="F17050" t="inlineStr">
        <is>
          <t>P0159</t>
        </is>
      </c>
      <c r="G17050" t="inlineStr">
        <is>
          <t>Prod_0159</t>
        </is>
      </c>
      <c r="H17050" t="inlineStr">
        <is>
          <t>Electronics</t>
        </is>
      </c>
      <c r="I17050" t="n">
        <v>6</v>
      </c>
      <c r="J17050" t="n">
        <v>535.48</v>
      </c>
      <c r="K17050" t="n">
        <v>0</v>
      </c>
      <c r="L17050">
        <f>I17050*J17050*(1-K17050)</f>
        <v/>
      </c>
      <c r="M17050">
        <f>VLOOKUP(F17050,Products!A:D,4,FALSE)*I17050</f>
        <v/>
      </c>
      <c r="N17050">
        <f>L17050-M17050</f>
        <v/>
      </c>
    </row>
    <row r="17051">
      <c r="A17051" t="inlineStr">
        <is>
          <t>T1017049</t>
        </is>
      </c>
      <c r="B17051" t="inlineStr">
        <is>
          <t>2023-12-30</t>
        </is>
      </c>
      <c r="C17051" t="inlineStr">
        <is>
          <t>S007</t>
        </is>
      </c>
      <c r="D17051" t="inlineStr">
        <is>
          <t>Store_007</t>
        </is>
      </c>
      <c r="E17051" t="inlineStr">
        <is>
          <t>East</t>
        </is>
      </c>
      <c r="F17051" t="inlineStr">
        <is>
          <t>P0051</t>
        </is>
      </c>
      <c r="G17051" t="inlineStr">
        <is>
          <t>Prod_0051</t>
        </is>
      </c>
      <c r="H17051" t="inlineStr">
        <is>
          <t>Clothing</t>
        </is>
      </c>
      <c r="I17051" t="n">
        <v>2</v>
      </c>
      <c r="J17051" t="n">
        <v>87.45999999999999</v>
      </c>
      <c r="K17051" t="n">
        <v>0</v>
      </c>
      <c r="L17051">
        <f>I17051*J17051*(1-K17051)</f>
        <v/>
      </c>
      <c r="M17051">
        <f>VLOOKUP(F17051,Products!A:D,4,FALSE)*I17051</f>
        <v/>
      </c>
      <c r="N17051">
        <f>L17051-M17051</f>
        <v/>
      </c>
    </row>
    <row r="17052">
      <c r="A17052" t="inlineStr">
        <is>
          <t>T1017050</t>
        </is>
      </c>
      <c r="B17052" t="inlineStr">
        <is>
          <t>2024-01-30</t>
        </is>
      </c>
      <c r="C17052" t="inlineStr">
        <is>
          <t>S035</t>
        </is>
      </c>
      <c r="D17052" t="inlineStr">
        <is>
          <t>Store_035</t>
        </is>
      </c>
      <c r="E17052" t="inlineStr">
        <is>
          <t>Central</t>
        </is>
      </c>
      <c r="F17052" t="inlineStr">
        <is>
          <t>P0065</t>
        </is>
      </c>
      <c r="G17052" t="inlineStr">
        <is>
          <t>Prod_0065</t>
        </is>
      </c>
      <c r="H17052" t="inlineStr">
        <is>
          <t>Beverages</t>
        </is>
      </c>
      <c r="I17052" t="n">
        <v>9</v>
      </c>
      <c r="J17052" t="n">
        <v>188.61</v>
      </c>
      <c r="K17052" t="n">
        <v>0.1</v>
      </c>
      <c r="L17052">
        <f>I17052*J17052*(1-K17052)</f>
        <v/>
      </c>
      <c r="M17052">
        <f>VLOOKUP(F17052,Products!A:D,4,FALSE)*I17052</f>
        <v/>
      </c>
      <c r="N17052">
        <f>L17052-M17052</f>
        <v/>
      </c>
    </row>
    <row r="17053">
      <c r="A17053" t="inlineStr">
        <is>
          <t>T1017051</t>
        </is>
      </c>
      <c r="B17053" t="inlineStr">
        <is>
          <t>2023-05-31</t>
        </is>
      </c>
      <c r="C17053" t="inlineStr">
        <is>
          <t>S017</t>
        </is>
      </c>
      <c r="D17053" t="inlineStr">
        <is>
          <t>Store_017</t>
        </is>
      </c>
      <c r="E17053" t="inlineStr">
        <is>
          <t>South</t>
        </is>
      </c>
      <c r="F17053" t="inlineStr">
        <is>
          <t>P0108</t>
        </is>
      </c>
      <c r="G17053" t="inlineStr">
        <is>
          <t>Prod_0108</t>
        </is>
      </c>
      <c r="H17053" t="inlineStr">
        <is>
          <t>Stationery</t>
        </is>
      </c>
      <c r="I17053" t="n">
        <v>8</v>
      </c>
      <c r="J17053" t="n">
        <v>556.54</v>
      </c>
      <c r="K17053" t="n">
        <v>0</v>
      </c>
      <c r="L17053">
        <f>I17053*J17053*(1-K17053)</f>
        <v/>
      </c>
      <c r="M17053">
        <f>VLOOKUP(F17053,Products!A:D,4,FALSE)*I17053</f>
        <v/>
      </c>
      <c r="N17053">
        <f>L17053-M17053</f>
        <v/>
      </c>
    </row>
    <row r="17054">
      <c r="A17054" t="inlineStr">
        <is>
          <t>T1017052</t>
        </is>
      </c>
      <c r="B17054" t="inlineStr">
        <is>
          <t>2023-08-02</t>
        </is>
      </c>
      <c r="C17054" t="inlineStr">
        <is>
          <t>S050</t>
        </is>
      </c>
      <c r="D17054" t="inlineStr">
        <is>
          <t>Store_050</t>
        </is>
      </c>
      <c r="E17054" t="inlineStr">
        <is>
          <t>South</t>
        </is>
      </c>
      <c r="F17054" t="inlineStr">
        <is>
          <t>P0159</t>
        </is>
      </c>
      <c r="G17054" t="inlineStr">
        <is>
          <t>Prod_0159</t>
        </is>
      </c>
      <c r="H17054" t="inlineStr">
        <is>
          <t>Electronics</t>
        </is>
      </c>
      <c r="I17054" t="n">
        <v>3</v>
      </c>
      <c r="J17054" t="n">
        <v>403.12</v>
      </c>
      <c r="K17054" t="n">
        <v>0</v>
      </c>
      <c r="L17054">
        <f>I17054*J17054*(1-K17054)</f>
        <v/>
      </c>
      <c r="M17054">
        <f>VLOOKUP(F17054,Products!A:D,4,FALSE)*I17054</f>
        <v/>
      </c>
      <c r="N17054">
        <f>L17054-M17054</f>
        <v/>
      </c>
    </row>
    <row r="17055">
      <c r="A17055" t="inlineStr">
        <is>
          <t>T1017053</t>
        </is>
      </c>
      <c r="B17055" t="inlineStr">
        <is>
          <t>2024-08-22</t>
        </is>
      </c>
      <c r="C17055" t="inlineStr">
        <is>
          <t>S042</t>
        </is>
      </c>
      <c r="D17055" t="inlineStr">
        <is>
          <t>Store_042</t>
        </is>
      </c>
      <c r="E17055" t="inlineStr">
        <is>
          <t>Central</t>
        </is>
      </c>
      <c r="F17055" t="inlineStr">
        <is>
          <t>P0189</t>
        </is>
      </c>
      <c r="G17055" t="inlineStr">
        <is>
          <t>Prod_0189</t>
        </is>
      </c>
      <c r="H17055" t="inlineStr">
        <is>
          <t>Food</t>
        </is>
      </c>
      <c r="I17055" t="n">
        <v>9</v>
      </c>
      <c r="J17055" t="n">
        <v>719.79</v>
      </c>
      <c r="K17055" t="n">
        <v>0</v>
      </c>
      <c r="L17055">
        <f>I17055*J17055*(1-K17055)</f>
        <v/>
      </c>
      <c r="M17055">
        <f>VLOOKUP(F17055,Products!A:D,4,FALSE)*I17055</f>
        <v/>
      </c>
      <c r="N17055">
        <f>L17055-M17055</f>
        <v/>
      </c>
    </row>
    <row r="17056">
      <c r="A17056" t="inlineStr">
        <is>
          <t>T1017054</t>
        </is>
      </c>
      <c r="B17056" t="inlineStr">
        <is>
          <t>2025-04-22</t>
        </is>
      </c>
      <c r="C17056" t="inlineStr">
        <is>
          <t>S018</t>
        </is>
      </c>
      <c r="D17056" t="inlineStr">
        <is>
          <t>Store_018</t>
        </is>
      </c>
      <c r="E17056" t="inlineStr">
        <is>
          <t>South</t>
        </is>
      </c>
      <c r="F17056" t="inlineStr">
        <is>
          <t>P0055</t>
        </is>
      </c>
      <c r="G17056" t="inlineStr">
        <is>
          <t>Prod_0055</t>
        </is>
      </c>
      <c r="H17056" t="inlineStr">
        <is>
          <t>Beverages</t>
        </is>
      </c>
      <c r="I17056" t="n">
        <v>5</v>
      </c>
      <c r="J17056" t="n">
        <v>195.38</v>
      </c>
      <c r="K17056" t="n">
        <v>0.1</v>
      </c>
      <c r="L17056">
        <f>I17056*J17056*(1-K17056)</f>
        <v/>
      </c>
      <c r="M17056">
        <f>VLOOKUP(F17056,Products!A:D,4,FALSE)*I17056</f>
        <v/>
      </c>
      <c r="N17056">
        <f>L17056-M17056</f>
        <v/>
      </c>
    </row>
    <row r="17057">
      <c r="A17057" t="inlineStr">
        <is>
          <t>T1017055</t>
        </is>
      </c>
      <c r="B17057" t="inlineStr">
        <is>
          <t>2024-08-31</t>
        </is>
      </c>
      <c r="C17057" t="inlineStr">
        <is>
          <t>S037</t>
        </is>
      </c>
      <c r="D17057" t="inlineStr">
        <is>
          <t>Store_037</t>
        </is>
      </c>
      <c r="E17057" t="inlineStr">
        <is>
          <t>East</t>
        </is>
      </c>
      <c r="F17057" t="inlineStr">
        <is>
          <t>P0090</t>
        </is>
      </c>
      <c r="G17057" t="inlineStr">
        <is>
          <t>Prod_0090</t>
        </is>
      </c>
      <c r="H17057" t="inlineStr">
        <is>
          <t>Toys</t>
        </is>
      </c>
      <c r="I17057" t="n">
        <v>8</v>
      </c>
      <c r="J17057" t="n">
        <v>512.05</v>
      </c>
      <c r="K17057" t="n">
        <v>0</v>
      </c>
      <c r="L17057">
        <f>I17057*J17057*(1-K17057)</f>
        <v/>
      </c>
      <c r="M17057">
        <f>VLOOKUP(F17057,Products!A:D,4,FALSE)*I17057</f>
        <v/>
      </c>
      <c r="N17057">
        <f>L17057-M17057</f>
        <v/>
      </c>
    </row>
    <row r="17058">
      <c r="A17058" t="inlineStr">
        <is>
          <t>T1017056</t>
        </is>
      </c>
      <c r="B17058" t="inlineStr">
        <is>
          <t>2024-04-21</t>
        </is>
      </c>
      <c r="C17058" t="inlineStr">
        <is>
          <t>S046</t>
        </is>
      </c>
      <c r="D17058" t="inlineStr">
        <is>
          <t>Store_046</t>
        </is>
      </c>
      <c r="E17058" t="inlineStr">
        <is>
          <t>South</t>
        </is>
      </c>
      <c r="F17058" t="inlineStr">
        <is>
          <t>P0039</t>
        </is>
      </c>
      <c r="G17058" t="inlineStr">
        <is>
          <t>Prod_0039</t>
        </is>
      </c>
      <c r="H17058" t="inlineStr">
        <is>
          <t>Household</t>
        </is>
      </c>
      <c r="I17058" t="n">
        <v>3</v>
      </c>
      <c r="J17058" t="n">
        <v>334.19</v>
      </c>
      <c r="K17058" t="n">
        <v>0</v>
      </c>
      <c r="L17058">
        <f>I17058*J17058*(1-K17058)</f>
        <v/>
      </c>
      <c r="M17058">
        <f>VLOOKUP(F17058,Products!A:D,4,FALSE)*I17058</f>
        <v/>
      </c>
      <c r="N17058">
        <f>L17058-M17058</f>
        <v/>
      </c>
    </row>
    <row r="17059">
      <c r="A17059" t="inlineStr">
        <is>
          <t>T1017057</t>
        </is>
      </c>
      <c r="B17059" t="inlineStr">
        <is>
          <t>2024-08-25</t>
        </is>
      </c>
      <c r="C17059" t="inlineStr">
        <is>
          <t>S006</t>
        </is>
      </c>
      <c r="D17059" t="inlineStr">
        <is>
          <t>Store_006</t>
        </is>
      </c>
      <c r="E17059" t="inlineStr">
        <is>
          <t>East</t>
        </is>
      </c>
      <c r="F17059" t="inlineStr">
        <is>
          <t>P0100</t>
        </is>
      </c>
      <c r="G17059" t="inlineStr">
        <is>
          <t>Prod_0100</t>
        </is>
      </c>
      <c r="H17059" t="inlineStr">
        <is>
          <t>Household</t>
        </is>
      </c>
      <c r="I17059" t="n">
        <v>6</v>
      </c>
      <c r="J17059" t="n">
        <v>409.46</v>
      </c>
      <c r="K17059" t="n">
        <v>0</v>
      </c>
      <c r="L17059">
        <f>I17059*J17059*(1-K17059)</f>
        <v/>
      </c>
      <c r="M17059">
        <f>VLOOKUP(F17059,Products!A:D,4,FALSE)*I17059</f>
        <v/>
      </c>
      <c r="N17059">
        <f>L17059-M17059</f>
        <v/>
      </c>
    </row>
    <row r="17060">
      <c r="A17060" t="inlineStr">
        <is>
          <t>T1017058</t>
        </is>
      </c>
      <c r="B17060" t="inlineStr">
        <is>
          <t>2024-10-25</t>
        </is>
      </c>
      <c r="C17060" t="inlineStr">
        <is>
          <t>S011</t>
        </is>
      </c>
      <c r="D17060" t="inlineStr">
        <is>
          <t>Store_011</t>
        </is>
      </c>
      <c r="E17060" t="inlineStr">
        <is>
          <t>South</t>
        </is>
      </c>
      <c r="F17060" t="inlineStr">
        <is>
          <t>P0044</t>
        </is>
      </c>
      <c r="G17060" t="inlineStr">
        <is>
          <t>Prod_0044</t>
        </is>
      </c>
      <c r="H17060" t="inlineStr">
        <is>
          <t>Food</t>
        </is>
      </c>
      <c r="I17060" t="n">
        <v>9</v>
      </c>
      <c r="J17060" t="n">
        <v>211.83</v>
      </c>
      <c r="K17060" t="n">
        <v>0.05</v>
      </c>
      <c r="L17060">
        <f>I17060*J17060*(1-K17060)</f>
        <v/>
      </c>
      <c r="M17060">
        <f>VLOOKUP(F17060,Products!A:D,4,FALSE)*I17060</f>
        <v/>
      </c>
      <c r="N17060">
        <f>L17060-M17060</f>
        <v/>
      </c>
    </row>
    <row r="17061">
      <c r="A17061" t="inlineStr">
        <is>
          <t>T1017059</t>
        </is>
      </c>
      <c r="B17061" t="inlineStr">
        <is>
          <t>2024-03-06</t>
        </is>
      </c>
      <c r="C17061" t="inlineStr">
        <is>
          <t>S033</t>
        </is>
      </c>
      <c r="D17061" t="inlineStr">
        <is>
          <t>Store_033</t>
        </is>
      </c>
      <c r="E17061" t="inlineStr">
        <is>
          <t>North</t>
        </is>
      </c>
      <c r="F17061" t="inlineStr">
        <is>
          <t>P0144</t>
        </is>
      </c>
      <c r="G17061" t="inlineStr">
        <is>
          <t>Prod_0144</t>
        </is>
      </c>
      <c r="H17061" t="inlineStr">
        <is>
          <t>Stationery</t>
        </is>
      </c>
      <c r="I17061" t="n">
        <v>6</v>
      </c>
      <c r="J17061" t="n">
        <v>174.95</v>
      </c>
      <c r="K17061" t="n">
        <v>0.05</v>
      </c>
      <c r="L17061">
        <f>I17061*J17061*(1-K17061)</f>
        <v/>
      </c>
      <c r="M17061">
        <f>VLOOKUP(F17061,Products!A:D,4,FALSE)*I17061</f>
        <v/>
      </c>
      <c r="N17061">
        <f>L17061-M17061</f>
        <v/>
      </c>
    </row>
    <row r="17062">
      <c r="A17062" t="inlineStr">
        <is>
          <t>T1017060</t>
        </is>
      </c>
      <c r="B17062" t="inlineStr">
        <is>
          <t>2023-11-24</t>
        </is>
      </c>
      <c r="C17062" t="inlineStr">
        <is>
          <t>S016</t>
        </is>
      </c>
      <c r="D17062" t="inlineStr">
        <is>
          <t>Store_016</t>
        </is>
      </c>
      <c r="E17062" t="inlineStr">
        <is>
          <t>West</t>
        </is>
      </c>
      <c r="F17062" t="inlineStr">
        <is>
          <t>P0068</t>
        </is>
      </c>
      <c r="G17062" t="inlineStr">
        <is>
          <t>Prod_0068</t>
        </is>
      </c>
      <c r="H17062" t="inlineStr">
        <is>
          <t>Household</t>
        </is>
      </c>
      <c r="I17062" t="n">
        <v>9</v>
      </c>
      <c r="J17062" t="n">
        <v>228.13</v>
      </c>
      <c r="K17062" t="n">
        <v>0</v>
      </c>
      <c r="L17062">
        <f>I17062*J17062*(1-K17062)</f>
        <v/>
      </c>
      <c r="M17062">
        <f>VLOOKUP(F17062,Products!A:D,4,FALSE)*I17062</f>
        <v/>
      </c>
      <c r="N17062">
        <f>L17062-M17062</f>
        <v/>
      </c>
    </row>
    <row r="17063">
      <c r="A17063" t="inlineStr">
        <is>
          <t>T1017061</t>
        </is>
      </c>
      <c r="B17063" t="inlineStr">
        <is>
          <t>2024-03-24</t>
        </is>
      </c>
      <c r="C17063" t="inlineStr">
        <is>
          <t>S021</t>
        </is>
      </c>
      <c r="D17063" t="inlineStr">
        <is>
          <t>Store_021</t>
        </is>
      </c>
      <c r="E17063" t="inlineStr">
        <is>
          <t>North</t>
        </is>
      </c>
      <c r="F17063" t="inlineStr">
        <is>
          <t>P0167</t>
        </is>
      </c>
      <c r="G17063" t="inlineStr">
        <is>
          <t>Prod_0167</t>
        </is>
      </c>
      <c r="H17063" t="inlineStr">
        <is>
          <t>Beverages</t>
        </is>
      </c>
      <c r="I17063" t="n">
        <v>2</v>
      </c>
      <c r="J17063" t="n">
        <v>550.8200000000001</v>
      </c>
      <c r="K17063" t="n">
        <v>0</v>
      </c>
      <c r="L17063">
        <f>I17063*J17063*(1-K17063)</f>
        <v/>
      </c>
      <c r="M17063">
        <f>VLOOKUP(F17063,Products!A:D,4,FALSE)*I17063</f>
        <v/>
      </c>
      <c r="N17063">
        <f>L17063-M17063</f>
        <v/>
      </c>
    </row>
    <row r="17064">
      <c r="A17064" t="inlineStr">
        <is>
          <t>T1017062</t>
        </is>
      </c>
      <c r="B17064" t="inlineStr">
        <is>
          <t>2025-07-04</t>
        </is>
      </c>
      <c r="C17064" t="inlineStr">
        <is>
          <t>S050</t>
        </is>
      </c>
      <c r="D17064" t="inlineStr">
        <is>
          <t>Store_050</t>
        </is>
      </c>
      <c r="E17064" t="inlineStr">
        <is>
          <t>South</t>
        </is>
      </c>
      <c r="F17064" t="inlineStr">
        <is>
          <t>P0107</t>
        </is>
      </c>
      <c r="G17064" t="inlineStr">
        <is>
          <t>Prod_0107</t>
        </is>
      </c>
      <c r="H17064" t="inlineStr">
        <is>
          <t>Stationery</t>
        </is>
      </c>
      <c r="I17064" t="n">
        <v>1</v>
      </c>
      <c r="J17064" t="n">
        <v>666.24</v>
      </c>
      <c r="K17064" t="n">
        <v>0</v>
      </c>
      <c r="L17064">
        <f>I17064*J17064*(1-K17064)</f>
        <v/>
      </c>
      <c r="M17064">
        <f>VLOOKUP(F17064,Products!A:D,4,FALSE)*I17064</f>
        <v/>
      </c>
      <c r="N17064">
        <f>L17064-M17064</f>
        <v/>
      </c>
    </row>
    <row r="17065">
      <c r="A17065" t="inlineStr">
        <is>
          <t>T1017063</t>
        </is>
      </c>
      <c r="B17065" t="inlineStr">
        <is>
          <t>2025-09-10</t>
        </is>
      </c>
      <c r="C17065" t="inlineStr">
        <is>
          <t>S005</t>
        </is>
      </c>
      <c r="D17065" t="inlineStr">
        <is>
          <t>Store_005</t>
        </is>
      </c>
      <c r="E17065" t="inlineStr">
        <is>
          <t>Central</t>
        </is>
      </c>
      <c r="F17065" t="inlineStr">
        <is>
          <t>P0197</t>
        </is>
      </c>
      <c r="G17065" t="inlineStr">
        <is>
          <t>Prod_0197</t>
        </is>
      </c>
      <c r="H17065" t="inlineStr">
        <is>
          <t>Food</t>
        </is>
      </c>
      <c r="I17065" t="n">
        <v>8</v>
      </c>
      <c r="J17065" t="n">
        <v>220.62</v>
      </c>
      <c r="K17065" t="n">
        <v>0.05</v>
      </c>
      <c r="L17065">
        <f>I17065*J17065*(1-K17065)</f>
        <v/>
      </c>
      <c r="M17065">
        <f>VLOOKUP(F17065,Products!A:D,4,FALSE)*I17065</f>
        <v/>
      </c>
      <c r="N17065">
        <f>L17065-M17065</f>
        <v/>
      </c>
    </row>
    <row r="17066">
      <c r="A17066" t="inlineStr">
        <is>
          <t>T1017064</t>
        </is>
      </c>
      <c r="B17066" t="inlineStr">
        <is>
          <t>2023-04-29</t>
        </is>
      </c>
      <c r="C17066" t="inlineStr">
        <is>
          <t>S026</t>
        </is>
      </c>
      <c r="D17066" t="inlineStr">
        <is>
          <t>Store_026</t>
        </is>
      </c>
      <c r="E17066" t="inlineStr">
        <is>
          <t>North</t>
        </is>
      </c>
      <c r="F17066" t="inlineStr">
        <is>
          <t>P0147</t>
        </is>
      </c>
      <c r="G17066" t="inlineStr">
        <is>
          <t>Prod_0147</t>
        </is>
      </c>
      <c r="H17066" t="inlineStr">
        <is>
          <t>Stationery</t>
        </is>
      </c>
      <c r="I17066" t="n">
        <v>6</v>
      </c>
      <c r="J17066" t="n">
        <v>435.01</v>
      </c>
      <c r="K17066" t="n">
        <v>0</v>
      </c>
      <c r="L17066">
        <f>I17066*J17066*(1-K17066)</f>
        <v/>
      </c>
      <c r="M17066">
        <f>VLOOKUP(F17066,Products!A:D,4,FALSE)*I17066</f>
        <v/>
      </c>
      <c r="N17066">
        <f>L17066-M17066</f>
        <v/>
      </c>
    </row>
    <row r="17067">
      <c r="A17067" t="inlineStr">
        <is>
          <t>T1017065</t>
        </is>
      </c>
      <c r="B17067" t="inlineStr">
        <is>
          <t>2024-06-03</t>
        </is>
      </c>
      <c r="C17067" t="inlineStr">
        <is>
          <t>S049</t>
        </is>
      </c>
      <c r="D17067" t="inlineStr">
        <is>
          <t>Store_049</t>
        </is>
      </c>
      <c r="E17067" t="inlineStr">
        <is>
          <t>North</t>
        </is>
      </c>
      <c r="F17067" t="inlineStr">
        <is>
          <t>P0150</t>
        </is>
      </c>
      <c r="G17067" t="inlineStr">
        <is>
          <t>Prod_0150</t>
        </is>
      </c>
      <c r="H17067" t="inlineStr">
        <is>
          <t>Clothing</t>
        </is>
      </c>
      <c r="I17067" t="n">
        <v>9</v>
      </c>
      <c r="J17067" t="n">
        <v>343.6</v>
      </c>
      <c r="K17067" t="n">
        <v>0.05</v>
      </c>
      <c r="L17067">
        <f>I17067*J17067*(1-K17067)</f>
        <v/>
      </c>
      <c r="M17067">
        <f>VLOOKUP(F17067,Products!A:D,4,FALSE)*I17067</f>
        <v/>
      </c>
      <c r="N17067">
        <f>L17067-M17067</f>
        <v/>
      </c>
    </row>
    <row r="17068">
      <c r="A17068" t="inlineStr">
        <is>
          <t>T1017066</t>
        </is>
      </c>
      <c r="B17068" t="inlineStr">
        <is>
          <t>2023-02-26</t>
        </is>
      </c>
      <c r="C17068" t="inlineStr">
        <is>
          <t>S010</t>
        </is>
      </c>
      <c r="D17068" t="inlineStr">
        <is>
          <t>Store_010</t>
        </is>
      </c>
      <c r="E17068" t="inlineStr">
        <is>
          <t>North</t>
        </is>
      </c>
      <c r="F17068" t="inlineStr">
        <is>
          <t>P0060</t>
        </is>
      </c>
      <c r="G17068" t="inlineStr">
        <is>
          <t>Prod_0060</t>
        </is>
      </c>
      <c r="H17068" t="inlineStr">
        <is>
          <t>Toys</t>
        </is>
      </c>
      <c r="I17068" t="n">
        <v>1</v>
      </c>
      <c r="J17068" t="n">
        <v>103.51</v>
      </c>
      <c r="K17068" t="n">
        <v>0</v>
      </c>
      <c r="L17068">
        <f>I17068*J17068*(1-K17068)</f>
        <v/>
      </c>
      <c r="M17068">
        <f>VLOOKUP(F17068,Products!A:D,4,FALSE)*I17068</f>
        <v/>
      </c>
      <c r="N17068">
        <f>L17068-M17068</f>
        <v/>
      </c>
    </row>
    <row r="17069">
      <c r="A17069" t="inlineStr">
        <is>
          <t>T1017067</t>
        </is>
      </c>
      <c r="B17069" t="inlineStr">
        <is>
          <t>2023-01-02</t>
        </is>
      </c>
      <c r="C17069" t="inlineStr">
        <is>
          <t>S050</t>
        </is>
      </c>
      <c r="D17069" t="inlineStr">
        <is>
          <t>Store_050</t>
        </is>
      </c>
      <c r="E17069" t="inlineStr">
        <is>
          <t>South</t>
        </is>
      </c>
      <c r="F17069" t="inlineStr">
        <is>
          <t>P0030</t>
        </is>
      </c>
      <c r="G17069" t="inlineStr">
        <is>
          <t>Prod_0030</t>
        </is>
      </c>
      <c r="H17069" t="inlineStr">
        <is>
          <t>Household</t>
        </is>
      </c>
      <c r="I17069" t="n">
        <v>6</v>
      </c>
      <c r="J17069" t="n">
        <v>581.8099999999999</v>
      </c>
      <c r="K17069" t="n">
        <v>0</v>
      </c>
      <c r="L17069">
        <f>I17069*J17069*(1-K17069)</f>
        <v/>
      </c>
      <c r="M17069">
        <f>VLOOKUP(F17069,Products!A:D,4,FALSE)*I17069</f>
        <v/>
      </c>
      <c r="N17069">
        <f>L17069-M17069</f>
        <v/>
      </c>
    </row>
    <row r="17070">
      <c r="A17070" t="inlineStr">
        <is>
          <t>T1017068</t>
        </is>
      </c>
      <c r="B17070" t="inlineStr">
        <is>
          <t>2024-03-24</t>
        </is>
      </c>
      <c r="C17070" t="inlineStr">
        <is>
          <t>S050</t>
        </is>
      </c>
      <c r="D17070" t="inlineStr">
        <is>
          <t>Store_050</t>
        </is>
      </c>
      <c r="E17070" t="inlineStr">
        <is>
          <t>South</t>
        </is>
      </c>
      <c r="F17070" t="inlineStr">
        <is>
          <t>P0200</t>
        </is>
      </c>
      <c r="G17070" t="inlineStr">
        <is>
          <t>Prod_0200</t>
        </is>
      </c>
      <c r="H17070" t="inlineStr">
        <is>
          <t>Electronics</t>
        </is>
      </c>
      <c r="I17070" t="n">
        <v>1</v>
      </c>
      <c r="J17070" t="n">
        <v>392.53</v>
      </c>
      <c r="K17070" t="n">
        <v>0</v>
      </c>
      <c r="L17070">
        <f>I17070*J17070*(1-K17070)</f>
        <v/>
      </c>
      <c r="M17070">
        <f>VLOOKUP(F17070,Products!A:D,4,FALSE)*I17070</f>
        <v/>
      </c>
      <c r="N17070">
        <f>L17070-M17070</f>
        <v/>
      </c>
    </row>
    <row r="17071">
      <c r="A17071" t="inlineStr">
        <is>
          <t>T1017069</t>
        </is>
      </c>
      <c r="B17071" t="inlineStr">
        <is>
          <t>2024-04-05</t>
        </is>
      </c>
      <c r="C17071" t="inlineStr">
        <is>
          <t>S034</t>
        </is>
      </c>
      <c r="D17071" t="inlineStr">
        <is>
          <t>Store_034</t>
        </is>
      </c>
      <c r="E17071" t="inlineStr">
        <is>
          <t>Central</t>
        </is>
      </c>
      <c r="F17071" t="inlineStr">
        <is>
          <t>P0051</t>
        </is>
      </c>
      <c r="G17071" t="inlineStr">
        <is>
          <t>Prod_0051</t>
        </is>
      </c>
      <c r="H17071" t="inlineStr">
        <is>
          <t>Clothing</t>
        </is>
      </c>
      <c r="I17071" t="n">
        <v>7</v>
      </c>
      <c r="J17071" t="n">
        <v>67.22</v>
      </c>
      <c r="K17071" t="n">
        <v>0</v>
      </c>
      <c r="L17071">
        <f>I17071*J17071*(1-K17071)</f>
        <v/>
      </c>
      <c r="M17071">
        <f>VLOOKUP(F17071,Products!A:D,4,FALSE)*I17071</f>
        <v/>
      </c>
      <c r="N17071">
        <f>L17071-M17071</f>
        <v/>
      </c>
    </row>
    <row r="17072">
      <c r="A17072" t="inlineStr">
        <is>
          <t>T1017070</t>
        </is>
      </c>
      <c r="B17072" t="inlineStr">
        <is>
          <t>2025-01-27</t>
        </is>
      </c>
      <c r="C17072" t="inlineStr">
        <is>
          <t>S006</t>
        </is>
      </c>
      <c r="D17072" t="inlineStr">
        <is>
          <t>Store_006</t>
        </is>
      </c>
      <c r="E17072" t="inlineStr">
        <is>
          <t>East</t>
        </is>
      </c>
      <c r="F17072" t="inlineStr">
        <is>
          <t>P0089</t>
        </is>
      </c>
      <c r="G17072" t="inlineStr">
        <is>
          <t>Prod_0089</t>
        </is>
      </c>
      <c r="H17072" t="inlineStr">
        <is>
          <t>Stationery</t>
        </is>
      </c>
      <c r="I17072" t="n">
        <v>6</v>
      </c>
      <c r="J17072" t="n">
        <v>577.49</v>
      </c>
      <c r="K17072" t="n">
        <v>0</v>
      </c>
      <c r="L17072">
        <f>I17072*J17072*(1-K17072)</f>
        <v/>
      </c>
      <c r="M17072">
        <f>VLOOKUP(F17072,Products!A:D,4,FALSE)*I17072</f>
        <v/>
      </c>
      <c r="N17072">
        <f>L17072-M17072</f>
        <v/>
      </c>
    </row>
    <row r="17073">
      <c r="A17073" t="inlineStr">
        <is>
          <t>T1017071</t>
        </is>
      </c>
      <c r="B17073" t="inlineStr">
        <is>
          <t>2024-02-03</t>
        </is>
      </c>
      <c r="C17073" t="inlineStr">
        <is>
          <t>S050</t>
        </is>
      </c>
      <c r="D17073" t="inlineStr">
        <is>
          <t>Store_050</t>
        </is>
      </c>
      <c r="E17073" t="inlineStr">
        <is>
          <t>South</t>
        </is>
      </c>
      <c r="F17073" t="inlineStr">
        <is>
          <t>P0179</t>
        </is>
      </c>
      <c r="G17073" t="inlineStr">
        <is>
          <t>Prod_0179</t>
        </is>
      </c>
      <c r="H17073" t="inlineStr">
        <is>
          <t>Household</t>
        </is>
      </c>
      <c r="I17073" t="n">
        <v>1</v>
      </c>
      <c r="J17073" t="n">
        <v>216.15</v>
      </c>
      <c r="K17073" t="n">
        <v>0</v>
      </c>
      <c r="L17073">
        <f>I17073*J17073*(1-K17073)</f>
        <v/>
      </c>
      <c r="M17073">
        <f>VLOOKUP(F17073,Products!A:D,4,FALSE)*I17073</f>
        <v/>
      </c>
      <c r="N17073">
        <f>L17073-M17073</f>
        <v/>
      </c>
    </row>
    <row r="17074">
      <c r="A17074" t="inlineStr">
        <is>
          <t>T1017072</t>
        </is>
      </c>
      <c r="B17074" t="inlineStr">
        <is>
          <t>2024-11-05</t>
        </is>
      </c>
      <c r="C17074" t="inlineStr">
        <is>
          <t>S024</t>
        </is>
      </c>
      <c r="D17074" t="inlineStr">
        <is>
          <t>Store_024</t>
        </is>
      </c>
      <c r="E17074" t="inlineStr">
        <is>
          <t>South</t>
        </is>
      </c>
      <c r="F17074" t="inlineStr">
        <is>
          <t>P0134</t>
        </is>
      </c>
      <c r="G17074" t="inlineStr">
        <is>
          <t>Prod_0134</t>
        </is>
      </c>
      <c r="H17074" t="inlineStr">
        <is>
          <t>Food</t>
        </is>
      </c>
      <c r="I17074" t="n">
        <v>1</v>
      </c>
      <c r="J17074" t="n">
        <v>541.58</v>
      </c>
      <c r="K17074" t="n">
        <v>0</v>
      </c>
      <c r="L17074">
        <f>I17074*J17074*(1-K17074)</f>
        <v/>
      </c>
      <c r="M17074">
        <f>VLOOKUP(F17074,Products!A:D,4,FALSE)*I17074</f>
        <v/>
      </c>
      <c r="N17074">
        <f>L17074-M17074</f>
        <v/>
      </c>
    </row>
    <row r="17075">
      <c r="A17075" t="inlineStr">
        <is>
          <t>T1017073</t>
        </is>
      </c>
      <c r="B17075" t="inlineStr">
        <is>
          <t>2023-09-02</t>
        </is>
      </c>
      <c r="C17075" t="inlineStr">
        <is>
          <t>S028</t>
        </is>
      </c>
      <c r="D17075" t="inlineStr">
        <is>
          <t>Store_028</t>
        </is>
      </c>
      <c r="E17075" t="inlineStr">
        <is>
          <t>North</t>
        </is>
      </c>
      <c r="F17075" t="inlineStr">
        <is>
          <t>P0104</t>
        </is>
      </c>
      <c r="G17075" t="inlineStr">
        <is>
          <t>Prod_0104</t>
        </is>
      </c>
      <c r="H17075" t="inlineStr">
        <is>
          <t>Clothing</t>
        </is>
      </c>
      <c r="I17075" t="n">
        <v>6</v>
      </c>
      <c r="J17075" t="n">
        <v>576.76</v>
      </c>
      <c r="K17075" t="n">
        <v>0</v>
      </c>
      <c r="L17075">
        <f>I17075*J17075*(1-K17075)</f>
        <v/>
      </c>
      <c r="M17075">
        <f>VLOOKUP(F17075,Products!A:D,4,FALSE)*I17075</f>
        <v/>
      </c>
      <c r="N17075">
        <f>L17075-M17075</f>
        <v/>
      </c>
    </row>
    <row r="17076">
      <c r="A17076" t="inlineStr">
        <is>
          <t>T1017074</t>
        </is>
      </c>
      <c r="B17076" t="inlineStr">
        <is>
          <t>2023-06-13</t>
        </is>
      </c>
      <c r="C17076" t="inlineStr">
        <is>
          <t>S036</t>
        </is>
      </c>
      <c r="D17076" t="inlineStr">
        <is>
          <t>Store_036</t>
        </is>
      </c>
      <c r="E17076" t="inlineStr">
        <is>
          <t>Central</t>
        </is>
      </c>
      <c r="F17076" t="inlineStr">
        <is>
          <t>P0194</t>
        </is>
      </c>
      <c r="G17076" t="inlineStr">
        <is>
          <t>Prod_0194</t>
        </is>
      </c>
      <c r="H17076" t="inlineStr">
        <is>
          <t>Food</t>
        </is>
      </c>
      <c r="I17076" t="n">
        <v>9</v>
      </c>
      <c r="J17076" t="n">
        <v>781.61</v>
      </c>
      <c r="K17076" t="n">
        <v>0</v>
      </c>
      <c r="L17076">
        <f>I17076*J17076*(1-K17076)</f>
        <v/>
      </c>
      <c r="M17076">
        <f>VLOOKUP(F17076,Products!A:D,4,FALSE)*I17076</f>
        <v/>
      </c>
      <c r="N17076">
        <f>L17076-M17076</f>
        <v/>
      </c>
    </row>
    <row r="17077">
      <c r="A17077" t="inlineStr">
        <is>
          <t>T1017075</t>
        </is>
      </c>
      <c r="B17077" t="inlineStr">
        <is>
          <t>2025-03-18</t>
        </is>
      </c>
      <c r="C17077" t="inlineStr">
        <is>
          <t>S017</t>
        </is>
      </c>
      <c r="D17077" t="inlineStr">
        <is>
          <t>Store_017</t>
        </is>
      </c>
      <c r="E17077" t="inlineStr">
        <is>
          <t>South</t>
        </is>
      </c>
      <c r="F17077" t="inlineStr">
        <is>
          <t>P0073</t>
        </is>
      </c>
      <c r="G17077" t="inlineStr">
        <is>
          <t>Prod_0073</t>
        </is>
      </c>
      <c r="H17077" t="inlineStr">
        <is>
          <t>Food</t>
        </is>
      </c>
      <c r="I17077" t="n">
        <v>3</v>
      </c>
      <c r="J17077" t="n">
        <v>521.37</v>
      </c>
      <c r="K17077" t="n">
        <v>0.05</v>
      </c>
      <c r="L17077">
        <f>I17077*J17077*(1-K17077)</f>
        <v/>
      </c>
      <c r="M17077">
        <f>VLOOKUP(F17077,Products!A:D,4,FALSE)*I17077</f>
        <v/>
      </c>
      <c r="N17077">
        <f>L17077-M17077</f>
        <v/>
      </c>
    </row>
    <row r="17078">
      <c r="A17078" t="inlineStr">
        <is>
          <t>T1017076</t>
        </is>
      </c>
      <c r="B17078" t="inlineStr">
        <is>
          <t>2023-01-03</t>
        </is>
      </c>
      <c r="C17078" t="inlineStr">
        <is>
          <t>S002</t>
        </is>
      </c>
      <c r="D17078" t="inlineStr">
        <is>
          <t>Store_002</t>
        </is>
      </c>
      <c r="E17078" t="inlineStr">
        <is>
          <t>South</t>
        </is>
      </c>
      <c r="F17078" t="inlineStr">
        <is>
          <t>P0109</t>
        </is>
      </c>
      <c r="G17078" t="inlineStr">
        <is>
          <t>Prod_0109</t>
        </is>
      </c>
      <c r="H17078" t="inlineStr">
        <is>
          <t>Beverages</t>
        </is>
      </c>
      <c r="I17078" t="n">
        <v>5</v>
      </c>
      <c r="J17078" t="n">
        <v>592.59</v>
      </c>
      <c r="K17078" t="n">
        <v>0</v>
      </c>
      <c r="L17078">
        <f>I17078*J17078*(1-K17078)</f>
        <v/>
      </c>
      <c r="M17078">
        <f>VLOOKUP(F17078,Products!A:D,4,FALSE)*I17078</f>
        <v/>
      </c>
      <c r="N17078">
        <f>L17078-M17078</f>
        <v/>
      </c>
    </row>
    <row r="17079">
      <c r="A17079" t="inlineStr">
        <is>
          <t>T1017077</t>
        </is>
      </c>
      <c r="B17079" t="inlineStr">
        <is>
          <t>2024-05-08</t>
        </is>
      </c>
      <c r="C17079" t="inlineStr">
        <is>
          <t>S050</t>
        </is>
      </c>
      <c r="D17079" t="inlineStr">
        <is>
          <t>Store_050</t>
        </is>
      </c>
      <c r="E17079" t="inlineStr">
        <is>
          <t>South</t>
        </is>
      </c>
      <c r="F17079" t="inlineStr">
        <is>
          <t>P0125</t>
        </is>
      </c>
      <c r="G17079" t="inlineStr">
        <is>
          <t>Prod_0125</t>
        </is>
      </c>
      <c r="H17079" t="inlineStr">
        <is>
          <t>Toys</t>
        </is>
      </c>
      <c r="I17079" t="n">
        <v>9</v>
      </c>
      <c r="J17079" t="n">
        <v>278.3</v>
      </c>
      <c r="K17079" t="n">
        <v>0</v>
      </c>
      <c r="L17079">
        <f>I17079*J17079*(1-K17079)</f>
        <v/>
      </c>
      <c r="M17079">
        <f>VLOOKUP(F17079,Products!A:D,4,FALSE)*I17079</f>
        <v/>
      </c>
      <c r="N17079">
        <f>L17079-M17079</f>
        <v/>
      </c>
    </row>
    <row r="17080">
      <c r="A17080" t="inlineStr">
        <is>
          <t>T1017078</t>
        </is>
      </c>
      <c r="B17080" t="inlineStr">
        <is>
          <t>2024-05-19</t>
        </is>
      </c>
      <c r="C17080" t="inlineStr">
        <is>
          <t>S005</t>
        </is>
      </c>
      <c r="D17080" t="inlineStr">
        <is>
          <t>Store_005</t>
        </is>
      </c>
      <c r="E17080" t="inlineStr">
        <is>
          <t>Central</t>
        </is>
      </c>
      <c r="F17080" t="inlineStr">
        <is>
          <t>P0156</t>
        </is>
      </c>
      <c r="G17080" t="inlineStr">
        <is>
          <t>Prod_0156</t>
        </is>
      </c>
      <c r="H17080" t="inlineStr">
        <is>
          <t>Toys</t>
        </is>
      </c>
      <c r="I17080" t="n">
        <v>9</v>
      </c>
      <c r="J17080" t="n">
        <v>336.09</v>
      </c>
      <c r="K17080" t="n">
        <v>0.1</v>
      </c>
      <c r="L17080">
        <f>I17080*J17080*(1-K17080)</f>
        <v/>
      </c>
      <c r="M17080">
        <f>VLOOKUP(F17080,Products!A:D,4,FALSE)*I17080</f>
        <v/>
      </c>
      <c r="N17080">
        <f>L17080-M17080</f>
        <v/>
      </c>
    </row>
    <row r="17081">
      <c r="A17081" t="inlineStr">
        <is>
          <t>T1017079</t>
        </is>
      </c>
      <c r="B17081" t="inlineStr">
        <is>
          <t>2024-12-16</t>
        </is>
      </c>
      <c r="C17081" t="inlineStr">
        <is>
          <t>S025</t>
        </is>
      </c>
      <c r="D17081" t="inlineStr">
        <is>
          <t>Store_025</t>
        </is>
      </c>
      <c r="E17081" t="inlineStr">
        <is>
          <t>Central</t>
        </is>
      </c>
      <c r="F17081" t="inlineStr">
        <is>
          <t>P0127</t>
        </is>
      </c>
      <c r="G17081" t="inlineStr">
        <is>
          <t>Prod_0127</t>
        </is>
      </c>
      <c r="H17081" t="inlineStr">
        <is>
          <t>Toys</t>
        </is>
      </c>
      <c r="I17081" t="n">
        <v>9</v>
      </c>
      <c r="J17081" t="n">
        <v>757.25</v>
      </c>
      <c r="K17081" t="n">
        <v>0.1</v>
      </c>
      <c r="L17081">
        <f>I17081*J17081*(1-K17081)</f>
        <v/>
      </c>
      <c r="M17081">
        <f>VLOOKUP(F17081,Products!A:D,4,FALSE)*I17081</f>
        <v/>
      </c>
      <c r="N17081">
        <f>L17081-M17081</f>
        <v/>
      </c>
    </row>
    <row r="17082">
      <c r="A17082" t="inlineStr">
        <is>
          <t>T1017080</t>
        </is>
      </c>
      <c r="B17082" t="inlineStr">
        <is>
          <t>2025-05-13</t>
        </is>
      </c>
      <c r="C17082" t="inlineStr">
        <is>
          <t>S004</t>
        </is>
      </c>
      <c r="D17082" t="inlineStr">
        <is>
          <t>Store_004</t>
        </is>
      </c>
      <c r="E17082" t="inlineStr">
        <is>
          <t>Central</t>
        </is>
      </c>
      <c r="F17082" t="inlineStr">
        <is>
          <t>P0147</t>
        </is>
      </c>
      <c r="G17082" t="inlineStr">
        <is>
          <t>Prod_0147</t>
        </is>
      </c>
      <c r="H17082" t="inlineStr">
        <is>
          <t>Stationery</t>
        </is>
      </c>
      <c r="I17082" t="n">
        <v>9</v>
      </c>
      <c r="J17082" t="n">
        <v>356.16</v>
      </c>
      <c r="K17082" t="n">
        <v>0.05</v>
      </c>
      <c r="L17082">
        <f>I17082*J17082*(1-K17082)</f>
        <v/>
      </c>
      <c r="M17082">
        <f>VLOOKUP(F17082,Products!A:D,4,FALSE)*I17082</f>
        <v/>
      </c>
      <c r="N17082">
        <f>L17082-M17082</f>
        <v/>
      </c>
    </row>
    <row r="17083">
      <c r="A17083" t="inlineStr">
        <is>
          <t>T1017081</t>
        </is>
      </c>
      <c r="B17083" t="inlineStr">
        <is>
          <t>2025-05-27</t>
        </is>
      </c>
      <c r="C17083" t="inlineStr">
        <is>
          <t>S029</t>
        </is>
      </c>
      <c r="D17083" t="inlineStr">
        <is>
          <t>Store_029</t>
        </is>
      </c>
      <c r="E17083" t="inlineStr">
        <is>
          <t>South</t>
        </is>
      </c>
      <c r="F17083" t="inlineStr">
        <is>
          <t>P0071</t>
        </is>
      </c>
      <c r="G17083" t="inlineStr">
        <is>
          <t>Prod_0071</t>
        </is>
      </c>
      <c r="H17083" t="inlineStr">
        <is>
          <t>Beverages</t>
        </is>
      </c>
      <c r="I17083" t="n">
        <v>5</v>
      </c>
      <c r="J17083" t="n">
        <v>502.46</v>
      </c>
      <c r="K17083" t="n">
        <v>0</v>
      </c>
      <c r="L17083">
        <f>I17083*J17083*(1-K17083)</f>
        <v/>
      </c>
      <c r="M17083">
        <f>VLOOKUP(F17083,Products!A:D,4,FALSE)*I17083</f>
        <v/>
      </c>
      <c r="N17083">
        <f>L17083-M17083</f>
        <v/>
      </c>
    </row>
    <row r="17084">
      <c r="A17084" t="inlineStr">
        <is>
          <t>T1017082</t>
        </is>
      </c>
      <c r="B17084" t="inlineStr">
        <is>
          <t>2023-10-07</t>
        </is>
      </c>
      <c r="C17084" t="inlineStr">
        <is>
          <t>S013</t>
        </is>
      </c>
      <c r="D17084" t="inlineStr">
        <is>
          <t>Store_013</t>
        </is>
      </c>
      <c r="E17084" t="inlineStr">
        <is>
          <t>North</t>
        </is>
      </c>
      <c r="F17084" t="inlineStr">
        <is>
          <t>P0085</t>
        </is>
      </c>
      <c r="G17084" t="inlineStr">
        <is>
          <t>Prod_0085</t>
        </is>
      </c>
      <c r="H17084" t="inlineStr">
        <is>
          <t>Food</t>
        </is>
      </c>
      <c r="I17084" t="n">
        <v>4</v>
      </c>
      <c r="J17084" t="n">
        <v>358.87</v>
      </c>
      <c r="K17084" t="n">
        <v>0</v>
      </c>
      <c r="L17084">
        <f>I17084*J17084*(1-K17084)</f>
        <v/>
      </c>
      <c r="M17084">
        <f>VLOOKUP(F17084,Products!A:D,4,FALSE)*I17084</f>
        <v/>
      </c>
      <c r="N17084">
        <f>L17084-M17084</f>
        <v/>
      </c>
    </row>
    <row r="17085">
      <c r="A17085" t="inlineStr">
        <is>
          <t>T1017083</t>
        </is>
      </c>
      <c r="B17085" t="inlineStr">
        <is>
          <t>2024-04-13</t>
        </is>
      </c>
      <c r="C17085" t="inlineStr">
        <is>
          <t>S015</t>
        </is>
      </c>
      <c r="D17085" t="inlineStr">
        <is>
          <t>Store_015</t>
        </is>
      </c>
      <c r="E17085" t="inlineStr">
        <is>
          <t>North</t>
        </is>
      </c>
      <c r="F17085" t="inlineStr">
        <is>
          <t>P0096</t>
        </is>
      </c>
      <c r="G17085" t="inlineStr">
        <is>
          <t>Prod_0096</t>
        </is>
      </c>
      <c r="H17085" t="inlineStr">
        <is>
          <t>Beverages</t>
        </is>
      </c>
      <c r="I17085" t="n">
        <v>7</v>
      </c>
      <c r="J17085" t="n">
        <v>547.5</v>
      </c>
      <c r="K17085" t="n">
        <v>0.15</v>
      </c>
      <c r="L17085">
        <f>I17085*J17085*(1-K17085)</f>
        <v/>
      </c>
      <c r="M17085">
        <f>VLOOKUP(F17085,Products!A:D,4,FALSE)*I17085</f>
        <v/>
      </c>
      <c r="N17085">
        <f>L17085-M17085</f>
        <v/>
      </c>
    </row>
    <row r="17086">
      <c r="A17086" t="inlineStr">
        <is>
          <t>T1017084</t>
        </is>
      </c>
      <c r="B17086" t="inlineStr">
        <is>
          <t>2024-12-23</t>
        </is>
      </c>
      <c r="C17086" t="inlineStr">
        <is>
          <t>S026</t>
        </is>
      </c>
      <c r="D17086" t="inlineStr">
        <is>
          <t>Store_026</t>
        </is>
      </c>
      <c r="E17086" t="inlineStr">
        <is>
          <t>North</t>
        </is>
      </c>
      <c r="F17086" t="inlineStr">
        <is>
          <t>P0159</t>
        </is>
      </c>
      <c r="G17086" t="inlineStr">
        <is>
          <t>Prod_0159</t>
        </is>
      </c>
      <c r="H17086" t="inlineStr">
        <is>
          <t>Electronics</t>
        </is>
      </c>
      <c r="I17086" t="n">
        <v>1</v>
      </c>
      <c r="J17086" t="n">
        <v>445.25</v>
      </c>
      <c r="K17086" t="n">
        <v>0</v>
      </c>
      <c r="L17086">
        <f>I17086*J17086*(1-K17086)</f>
        <v/>
      </c>
      <c r="M17086">
        <f>VLOOKUP(F17086,Products!A:D,4,FALSE)*I17086</f>
        <v/>
      </c>
      <c r="N17086">
        <f>L17086-M17086</f>
        <v/>
      </c>
    </row>
    <row r="17087">
      <c r="A17087" t="inlineStr">
        <is>
          <t>T1017085</t>
        </is>
      </c>
      <c r="B17087" t="inlineStr">
        <is>
          <t>2024-07-01</t>
        </is>
      </c>
      <c r="C17087" t="inlineStr">
        <is>
          <t>S043</t>
        </is>
      </c>
      <c r="D17087" t="inlineStr">
        <is>
          <t>Store_043</t>
        </is>
      </c>
      <c r="E17087" t="inlineStr">
        <is>
          <t>East</t>
        </is>
      </c>
      <c r="F17087" t="inlineStr">
        <is>
          <t>P0099</t>
        </is>
      </c>
      <c r="G17087" t="inlineStr">
        <is>
          <t>Prod_0099</t>
        </is>
      </c>
      <c r="H17087" t="inlineStr">
        <is>
          <t>Beverages</t>
        </is>
      </c>
      <c r="I17087" t="n">
        <v>6</v>
      </c>
      <c r="J17087" t="n">
        <v>110.05</v>
      </c>
      <c r="K17087" t="n">
        <v>0</v>
      </c>
      <c r="L17087">
        <f>I17087*J17087*(1-K17087)</f>
        <v/>
      </c>
      <c r="M17087">
        <f>VLOOKUP(F17087,Products!A:D,4,FALSE)*I17087</f>
        <v/>
      </c>
      <c r="N17087">
        <f>L17087-M17087</f>
        <v/>
      </c>
    </row>
    <row r="17088">
      <c r="A17088" t="inlineStr">
        <is>
          <t>T1017086</t>
        </is>
      </c>
      <c r="B17088" t="inlineStr">
        <is>
          <t>2024-03-09</t>
        </is>
      </c>
      <c r="C17088" t="inlineStr">
        <is>
          <t>S028</t>
        </is>
      </c>
      <c r="D17088" t="inlineStr">
        <is>
          <t>Store_028</t>
        </is>
      </c>
      <c r="E17088" t="inlineStr">
        <is>
          <t>North</t>
        </is>
      </c>
      <c r="F17088" t="inlineStr">
        <is>
          <t>P0130</t>
        </is>
      </c>
      <c r="G17088" t="inlineStr">
        <is>
          <t>Prod_0130</t>
        </is>
      </c>
      <c r="H17088" t="inlineStr">
        <is>
          <t>Electronics</t>
        </is>
      </c>
      <c r="I17088" t="n">
        <v>5</v>
      </c>
      <c r="J17088" t="n">
        <v>687.11</v>
      </c>
      <c r="K17088" t="n">
        <v>0</v>
      </c>
      <c r="L17088">
        <f>I17088*J17088*(1-K17088)</f>
        <v/>
      </c>
      <c r="M17088">
        <f>VLOOKUP(F17088,Products!A:D,4,FALSE)*I17088</f>
        <v/>
      </c>
      <c r="N17088">
        <f>L17088-M17088</f>
        <v/>
      </c>
    </row>
    <row r="17089">
      <c r="A17089" t="inlineStr">
        <is>
          <t>T1017087</t>
        </is>
      </c>
      <c r="B17089" t="inlineStr">
        <is>
          <t>2025-08-17</t>
        </is>
      </c>
      <c r="C17089" t="inlineStr">
        <is>
          <t>S036</t>
        </is>
      </c>
      <c r="D17089" t="inlineStr">
        <is>
          <t>Store_036</t>
        </is>
      </c>
      <c r="E17089" t="inlineStr">
        <is>
          <t>Central</t>
        </is>
      </c>
      <c r="F17089" t="inlineStr">
        <is>
          <t>P0085</t>
        </is>
      </c>
      <c r="G17089" t="inlineStr">
        <is>
          <t>Prod_0085</t>
        </is>
      </c>
      <c r="H17089" t="inlineStr">
        <is>
          <t>Food</t>
        </is>
      </c>
      <c r="I17089" t="n">
        <v>8</v>
      </c>
      <c r="J17089" t="n">
        <v>355.07</v>
      </c>
      <c r="K17089" t="n">
        <v>0</v>
      </c>
      <c r="L17089">
        <f>I17089*J17089*(1-K17089)</f>
        <v/>
      </c>
      <c r="M17089">
        <f>VLOOKUP(F17089,Products!A:D,4,FALSE)*I17089</f>
        <v/>
      </c>
      <c r="N17089">
        <f>L17089-M17089</f>
        <v/>
      </c>
    </row>
    <row r="17090">
      <c r="A17090" t="inlineStr">
        <is>
          <t>T1017088</t>
        </is>
      </c>
      <c r="B17090" t="inlineStr">
        <is>
          <t>2023-08-27</t>
        </is>
      </c>
      <c r="C17090" t="inlineStr">
        <is>
          <t>S030</t>
        </is>
      </c>
      <c r="D17090" t="inlineStr">
        <is>
          <t>Store_030</t>
        </is>
      </c>
      <c r="E17090" t="inlineStr">
        <is>
          <t>North</t>
        </is>
      </c>
      <c r="F17090" t="inlineStr">
        <is>
          <t>P0156</t>
        </is>
      </c>
      <c r="G17090" t="inlineStr">
        <is>
          <t>Prod_0156</t>
        </is>
      </c>
      <c r="H17090" t="inlineStr">
        <is>
          <t>Toys</t>
        </is>
      </c>
      <c r="I17090" t="n">
        <v>5</v>
      </c>
      <c r="J17090" t="n">
        <v>330.34</v>
      </c>
      <c r="K17090" t="n">
        <v>0</v>
      </c>
      <c r="L17090">
        <f>I17090*J17090*(1-K17090)</f>
        <v/>
      </c>
      <c r="M17090">
        <f>VLOOKUP(F17090,Products!A:D,4,FALSE)*I17090</f>
        <v/>
      </c>
      <c r="N17090">
        <f>L17090-M17090</f>
        <v/>
      </c>
    </row>
    <row r="17091">
      <c r="A17091" t="inlineStr">
        <is>
          <t>T1017089</t>
        </is>
      </c>
      <c r="B17091" t="inlineStr">
        <is>
          <t>2023-03-26</t>
        </is>
      </c>
      <c r="C17091" t="inlineStr">
        <is>
          <t>S026</t>
        </is>
      </c>
      <c r="D17091" t="inlineStr">
        <is>
          <t>Store_026</t>
        </is>
      </c>
      <c r="E17091" t="inlineStr">
        <is>
          <t>North</t>
        </is>
      </c>
      <c r="F17091" t="inlineStr">
        <is>
          <t>P0109</t>
        </is>
      </c>
      <c r="G17091" t="inlineStr">
        <is>
          <t>Prod_0109</t>
        </is>
      </c>
      <c r="H17091" t="inlineStr">
        <is>
          <t>Beverages</t>
        </is>
      </c>
      <c r="I17091" t="n">
        <v>7</v>
      </c>
      <c r="J17091" t="n">
        <v>833.8</v>
      </c>
      <c r="K17091" t="n">
        <v>0.1</v>
      </c>
      <c r="L17091">
        <f>I17091*J17091*(1-K17091)</f>
        <v/>
      </c>
      <c r="M17091">
        <f>VLOOKUP(F17091,Products!A:D,4,FALSE)*I17091</f>
        <v/>
      </c>
      <c r="N17091">
        <f>L17091-M17091</f>
        <v/>
      </c>
    </row>
    <row r="17092">
      <c r="A17092" t="inlineStr">
        <is>
          <t>T1017090</t>
        </is>
      </c>
      <c r="B17092" t="inlineStr">
        <is>
          <t>2024-07-24</t>
        </is>
      </c>
      <c r="C17092" t="inlineStr">
        <is>
          <t>S047</t>
        </is>
      </c>
      <c r="D17092" t="inlineStr">
        <is>
          <t>Store_047</t>
        </is>
      </c>
      <c r="E17092" t="inlineStr">
        <is>
          <t>North</t>
        </is>
      </c>
      <c r="F17092" t="inlineStr">
        <is>
          <t>P0055</t>
        </is>
      </c>
      <c r="G17092" t="inlineStr">
        <is>
          <t>Prod_0055</t>
        </is>
      </c>
      <c r="H17092" t="inlineStr">
        <is>
          <t>Beverages</t>
        </is>
      </c>
      <c r="I17092" t="n">
        <v>8</v>
      </c>
      <c r="J17092" t="n">
        <v>204.94</v>
      </c>
      <c r="K17092" t="n">
        <v>0.05</v>
      </c>
      <c r="L17092">
        <f>I17092*J17092*(1-K17092)</f>
        <v/>
      </c>
      <c r="M17092">
        <f>VLOOKUP(F17092,Products!A:D,4,FALSE)*I17092</f>
        <v/>
      </c>
      <c r="N17092">
        <f>L17092-M17092</f>
        <v/>
      </c>
    </row>
    <row r="17093">
      <c r="A17093" t="inlineStr">
        <is>
          <t>T1017091</t>
        </is>
      </c>
      <c r="B17093" t="inlineStr">
        <is>
          <t>2024-01-01</t>
        </is>
      </c>
      <c r="C17093" t="inlineStr">
        <is>
          <t>S026</t>
        </is>
      </c>
      <c r="D17093" t="inlineStr">
        <is>
          <t>Store_026</t>
        </is>
      </c>
      <c r="E17093" t="inlineStr">
        <is>
          <t>North</t>
        </is>
      </c>
      <c r="F17093" t="inlineStr">
        <is>
          <t>P0102</t>
        </is>
      </c>
      <c r="G17093" t="inlineStr">
        <is>
          <t>Prod_0102</t>
        </is>
      </c>
      <c r="H17093" t="inlineStr">
        <is>
          <t>Food</t>
        </is>
      </c>
      <c r="I17093" t="n">
        <v>4</v>
      </c>
      <c r="J17093" t="n">
        <v>745.65</v>
      </c>
      <c r="K17093" t="n">
        <v>0</v>
      </c>
      <c r="L17093">
        <f>I17093*J17093*(1-K17093)</f>
        <v/>
      </c>
      <c r="M17093">
        <f>VLOOKUP(F17093,Products!A:D,4,FALSE)*I17093</f>
        <v/>
      </c>
      <c r="N17093">
        <f>L17093-M17093</f>
        <v/>
      </c>
    </row>
    <row r="17094">
      <c r="A17094" t="inlineStr">
        <is>
          <t>T1017092</t>
        </is>
      </c>
      <c r="B17094" t="inlineStr">
        <is>
          <t>2025-04-26</t>
        </is>
      </c>
      <c r="C17094" t="inlineStr">
        <is>
          <t>S028</t>
        </is>
      </c>
      <c r="D17094" t="inlineStr">
        <is>
          <t>Store_028</t>
        </is>
      </c>
      <c r="E17094" t="inlineStr">
        <is>
          <t>North</t>
        </is>
      </c>
      <c r="F17094" t="inlineStr">
        <is>
          <t>P0127</t>
        </is>
      </c>
      <c r="G17094" t="inlineStr">
        <is>
          <t>Prod_0127</t>
        </is>
      </c>
      <c r="H17094" t="inlineStr">
        <is>
          <t>Toys</t>
        </is>
      </c>
      <c r="I17094" t="n">
        <v>8</v>
      </c>
      <c r="J17094" t="n">
        <v>585.17</v>
      </c>
      <c r="K17094" t="n">
        <v>0</v>
      </c>
      <c r="L17094">
        <f>I17094*J17094*(1-K17094)</f>
        <v/>
      </c>
      <c r="M17094">
        <f>VLOOKUP(F17094,Products!A:D,4,FALSE)*I17094</f>
        <v/>
      </c>
      <c r="N17094">
        <f>L17094-M17094</f>
        <v/>
      </c>
    </row>
    <row r="17095">
      <c r="A17095" t="inlineStr">
        <is>
          <t>T1017093</t>
        </is>
      </c>
      <c r="B17095" t="inlineStr">
        <is>
          <t>2023-09-16</t>
        </is>
      </c>
      <c r="C17095" t="inlineStr">
        <is>
          <t>S049</t>
        </is>
      </c>
      <c r="D17095" t="inlineStr">
        <is>
          <t>Store_049</t>
        </is>
      </c>
      <c r="E17095" t="inlineStr">
        <is>
          <t>North</t>
        </is>
      </c>
      <c r="F17095" t="inlineStr">
        <is>
          <t>P0072</t>
        </is>
      </c>
      <c r="G17095" t="inlineStr">
        <is>
          <t>Prod_0072</t>
        </is>
      </c>
      <c r="H17095" t="inlineStr">
        <is>
          <t>Food</t>
        </is>
      </c>
      <c r="I17095" t="n">
        <v>1</v>
      </c>
      <c r="J17095" t="n">
        <v>842.25</v>
      </c>
      <c r="K17095" t="n">
        <v>0</v>
      </c>
      <c r="L17095">
        <f>I17095*J17095*(1-K17095)</f>
        <v/>
      </c>
      <c r="M17095">
        <f>VLOOKUP(F17095,Products!A:D,4,FALSE)*I17095</f>
        <v/>
      </c>
      <c r="N17095">
        <f>L17095-M17095</f>
        <v/>
      </c>
    </row>
    <row r="17096">
      <c r="A17096" t="inlineStr">
        <is>
          <t>T1017094</t>
        </is>
      </c>
      <c r="B17096" t="inlineStr">
        <is>
          <t>2025-09-23</t>
        </is>
      </c>
      <c r="C17096" t="inlineStr">
        <is>
          <t>S015</t>
        </is>
      </c>
      <c r="D17096" t="inlineStr">
        <is>
          <t>Store_015</t>
        </is>
      </c>
      <c r="E17096" t="inlineStr">
        <is>
          <t>North</t>
        </is>
      </c>
      <c r="F17096" t="inlineStr">
        <is>
          <t>P0091</t>
        </is>
      </c>
      <c r="G17096" t="inlineStr">
        <is>
          <t>Prod_0091</t>
        </is>
      </c>
      <c r="H17096" t="inlineStr">
        <is>
          <t>Toys</t>
        </is>
      </c>
      <c r="I17096" t="n">
        <v>9</v>
      </c>
      <c r="J17096" t="n">
        <v>286.37</v>
      </c>
      <c r="K17096" t="n">
        <v>0</v>
      </c>
      <c r="L17096">
        <f>I17096*J17096*(1-K17096)</f>
        <v/>
      </c>
      <c r="M17096">
        <f>VLOOKUP(F17096,Products!A:D,4,FALSE)*I17096</f>
        <v/>
      </c>
      <c r="N17096">
        <f>L17096-M17096</f>
        <v/>
      </c>
    </row>
    <row r="17097">
      <c r="A17097" t="inlineStr">
        <is>
          <t>T1017095</t>
        </is>
      </c>
      <c r="B17097" t="inlineStr">
        <is>
          <t>2024-10-03</t>
        </is>
      </c>
      <c r="C17097" t="inlineStr">
        <is>
          <t>S029</t>
        </is>
      </c>
      <c r="D17097" t="inlineStr">
        <is>
          <t>Store_029</t>
        </is>
      </c>
      <c r="E17097" t="inlineStr">
        <is>
          <t>South</t>
        </is>
      </c>
      <c r="F17097" t="inlineStr">
        <is>
          <t>P0062</t>
        </is>
      </c>
      <c r="G17097" t="inlineStr">
        <is>
          <t>Prod_0062</t>
        </is>
      </c>
      <c r="H17097" t="inlineStr">
        <is>
          <t>Beverages</t>
        </is>
      </c>
      <c r="I17097" t="n">
        <v>1</v>
      </c>
      <c r="J17097" t="n">
        <v>493.24</v>
      </c>
      <c r="K17097" t="n">
        <v>0</v>
      </c>
      <c r="L17097">
        <f>I17097*J17097*(1-K17097)</f>
        <v/>
      </c>
      <c r="M17097">
        <f>VLOOKUP(F17097,Products!A:D,4,FALSE)*I17097</f>
        <v/>
      </c>
      <c r="N17097">
        <f>L17097-M17097</f>
        <v/>
      </c>
    </row>
    <row r="17098">
      <c r="A17098" t="inlineStr">
        <is>
          <t>T1017096</t>
        </is>
      </c>
      <c r="B17098" t="inlineStr">
        <is>
          <t>2024-07-16</t>
        </is>
      </c>
      <c r="C17098" t="inlineStr">
        <is>
          <t>S049</t>
        </is>
      </c>
      <c r="D17098" t="inlineStr">
        <is>
          <t>Store_049</t>
        </is>
      </c>
      <c r="E17098" t="inlineStr">
        <is>
          <t>North</t>
        </is>
      </c>
      <c r="F17098" t="inlineStr">
        <is>
          <t>P0200</t>
        </is>
      </c>
      <c r="G17098" t="inlineStr">
        <is>
          <t>Prod_0200</t>
        </is>
      </c>
      <c r="H17098" t="inlineStr">
        <is>
          <t>Electronics</t>
        </is>
      </c>
      <c r="I17098" t="n">
        <v>8</v>
      </c>
      <c r="J17098" t="n">
        <v>398.38</v>
      </c>
      <c r="K17098" t="n">
        <v>0</v>
      </c>
      <c r="L17098">
        <f>I17098*J17098*(1-K17098)</f>
        <v/>
      </c>
      <c r="M17098">
        <f>VLOOKUP(F17098,Products!A:D,4,FALSE)*I17098</f>
        <v/>
      </c>
      <c r="N17098">
        <f>L17098-M17098</f>
        <v/>
      </c>
    </row>
    <row r="17099">
      <c r="A17099" t="inlineStr">
        <is>
          <t>T1017097</t>
        </is>
      </c>
      <c r="B17099" t="inlineStr">
        <is>
          <t>2023-07-18</t>
        </is>
      </c>
      <c r="C17099" t="inlineStr">
        <is>
          <t>S030</t>
        </is>
      </c>
      <c r="D17099" t="inlineStr">
        <is>
          <t>Store_030</t>
        </is>
      </c>
      <c r="E17099" t="inlineStr">
        <is>
          <t>North</t>
        </is>
      </c>
      <c r="F17099" t="inlineStr">
        <is>
          <t>P0140</t>
        </is>
      </c>
      <c r="G17099" t="inlineStr">
        <is>
          <t>Prod_0140</t>
        </is>
      </c>
      <c r="H17099" t="inlineStr">
        <is>
          <t>Food</t>
        </is>
      </c>
      <c r="I17099" t="n">
        <v>6</v>
      </c>
      <c r="J17099" t="n">
        <v>781.38</v>
      </c>
      <c r="K17099" t="n">
        <v>0</v>
      </c>
      <c r="L17099">
        <f>I17099*J17099*(1-K17099)</f>
        <v/>
      </c>
      <c r="M17099">
        <f>VLOOKUP(F17099,Products!A:D,4,FALSE)*I17099</f>
        <v/>
      </c>
      <c r="N17099">
        <f>L17099-M17099</f>
        <v/>
      </c>
    </row>
    <row r="17100">
      <c r="A17100" t="inlineStr">
        <is>
          <t>T1017098</t>
        </is>
      </c>
      <c r="B17100" t="inlineStr">
        <is>
          <t>2024-02-13</t>
        </is>
      </c>
      <c r="C17100" t="inlineStr">
        <is>
          <t>S010</t>
        </is>
      </c>
      <c r="D17100" t="inlineStr">
        <is>
          <t>Store_010</t>
        </is>
      </c>
      <c r="E17100" t="inlineStr">
        <is>
          <t>North</t>
        </is>
      </c>
      <c r="F17100" t="inlineStr">
        <is>
          <t>P0016</t>
        </is>
      </c>
      <c r="G17100" t="inlineStr">
        <is>
          <t>Prod_0016</t>
        </is>
      </c>
      <c r="H17100" t="inlineStr">
        <is>
          <t>Food</t>
        </is>
      </c>
      <c r="I17100" t="n">
        <v>8</v>
      </c>
      <c r="J17100" t="n">
        <v>890.27</v>
      </c>
      <c r="K17100" t="n">
        <v>0</v>
      </c>
      <c r="L17100">
        <f>I17100*J17100*(1-K17100)</f>
        <v/>
      </c>
      <c r="M17100">
        <f>VLOOKUP(F17100,Products!A:D,4,FALSE)*I17100</f>
        <v/>
      </c>
      <c r="N17100">
        <f>L17100-M17100</f>
        <v/>
      </c>
    </row>
    <row r="17101">
      <c r="A17101" t="inlineStr">
        <is>
          <t>T1017099</t>
        </is>
      </c>
      <c r="B17101" t="inlineStr">
        <is>
          <t>2025-05-01</t>
        </is>
      </c>
      <c r="C17101" t="inlineStr">
        <is>
          <t>S044</t>
        </is>
      </c>
      <c r="D17101" t="inlineStr">
        <is>
          <t>Store_044</t>
        </is>
      </c>
      <c r="E17101" t="inlineStr">
        <is>
          <t>North</t>
        </is>
      </c>
      <c r="F17101" t="inlineStr">
        <is>
          <t>P0058</t>
        </is>
      </c>
      <c r="G17101" t="inlineStr">
        <is>
          <t>Prod_0058</t>
        </is>
      </c>
      <c r="H17101" t="inlineStr">
        <is>
          <t>Stationery</t>
        </is>
      </c>
      <c r="I17101" t="n">
        <v>2</v>
      </c>
      <c r="J17101" t="n">
        <v>529.16</v>
      </c>
      <c r="K17101" t="n">
        <v>0</v>
      </c>
      <c r="L17101">
        <f>I17101*J17101*(1-K17101)</f>
        <v/>
      </c>
      <c r="M17101">
        <f>VLOOKUP(F17101,Products!A:D,4,FALSE)*I17101</f>
        <v/>
      </c>
      <c r="N17101">
        <f>L17101-M17101</f>
        <v/>
      </c>
    </row>
    <row r="17102">
      <c r="A17102" t="inlineStr">
        <is>
          <t>T1017100</t>
        </is>
      </c>
      <c r="B17102" t="inlineStr">
        <is>
          <t>2025-08-18</t>
        </is>
      </c>
      <c r="C17102" t="inlineStr">
        <is>
          <t>S018</t>
        </is>
      </c>
      <c r="D17102" t="inlineStr">
        <is>
          <t>Store_018</t>
        </is>
      </c>
      <c r="E17102" t="inlineStr">
        <is>
          <t>South</t>
        </is>
      </c>
      <c r="F17102" t="inlineStr">
        <is>
          <t>P0008</t>
        </is>
      </c>
      <c r="G17102" t="inlineStr">
        <is>
          <t>Prod_0008</t>
        </is>
      </c>
      <c r="H17102" t="inlineStr">
        <is>
          <t>Electronics</t>
        </is>
      </c>
      <c r="I17102" t="n">
        <v>2</v>
      </c>
      <c r="J17102" t="n">
        <v>412.49</v>
      </c>
      <c r="K17102" t="n">
        <v>0</v>
      </c>
      <c r="L17102">
        <f>I17102*J17102*(1-K17102)</f>
        <v/>
      </c>
      <c r="M17102">
        <f>VLOOKUP(F17102,Products!A:D,4,FALSE)*I17102</f>
        <v/>
      </c>
      <c r="N17102">
        <f>L17102-M17102</f>
        <v/>
      </c>
    </row>
    <row r="17103">
      <c r="A17103" t="inlineStr">
        <is>
          <t>T1017101</t>
        </is>
      </c>
      <c r="B17103" t="inlineStr">
        <is>
          <t>2024-11-29</t>
        </is>
      </c>
      <c r="C17103" t="inlineStr">
        <is>
          <t>S042</t>
        </is>
      </c>
      <c r="D17103" t="inlineStr">
        <is>
          <t>Store_042</t>
        </is>
      </c>
      <c r="E17103" t="inlineStr">
        <is>
          <t>Central</t>
        </is>
      </c>
      <c r="F17103" t="inlineStr">
        <is>
          <t>P0003</t>
        </is>
      </c>
      <c r="G17103" t="inlineStr">
        <is>
          <t>Prod_0003</t>
        </is>
      </c>
      <c r="H17103" t="inlineStr">
        <is>
          <t>Household</t>
        </is>
      </c>
      <c r="I17103" t="n">
        <v>4</v>
      </c>
      <c r="J17103" t="n">
        <v>84.23999999999999</v>
      </c>
      <c r="K17103" t="n">
        <v>0.1</v>
      </c>
      <c r="L17103">
        <f>I17103*J17103*(1-K17103)</f>
        <v/>
      </c>
      <c r="M17103">
        <f>VLOOKUP(F17103,Products!A:D,4,FALSE)*I17103</f>
        <v/>
      </c>
      <c r="N17103">
        <f>L17103-M17103</f>
        <v/>
      </c>
    </row>
    <row r="17104">
      <c r="A17104" t="inlineStr">
        <is>
          <t>T1017102</t>
        </is>
      </c>
      <c r="B17104" t="inlineStr">
        <is>
          <t>2023-12-04</t>
        </is>
      </c>
      <c r="C17104" t="inlineStr">
        <is>
          <t>S043</t>
        </is>
      </c>
      <c r="D17104" t="inlineStr">
        <is>
          <t>Store_043</t>
        </is>
      </c>
      <c r="E17104" t="inlineStr">
        <is>
          <t>East</t>
        </is>
      </c>
      <c r="F17104" t="inlineStr">
        <is>
          <t>P0064</t>
        </is>
      </c>
      <c r="G17104" t="inlineStr">
        <is>
          <t>Prod_0064</t>
        </is>
      </c>
      <c r="H17104" t="inlineStr">
        <is>
          <t>Beverages</t>
        </is>
      </c>
      <c r="I17104" t="n">
        <v>6</v>
      </c>
      <c r="J17104" t="n">
        <v>819.74</v>
      </c>
      <c r="K17104" t="n">
        <v>0</v>
      </c>
      <c r="L17104">
        <f>I17104*J17104*(1-K17104)</f>
        <v/>
      </c>
      <c r="M17104">
        <f>VLOOKUP(F17104,Products!A:D,4,FALSE)*I17104</f>
        <v/>
      </c>
      <c r="N17104">
        <f>L17104-M17104</f>
        <v/>
      </c>
    </row>
    <row r="17105">
      <c r="A17105" t="inlineStr">
        <is>
          <t>T1017103</t>
        </is>
      </c>
      <c r="B17105" t="inlineStr">
        <is>
          <t>2025-01-08</t>
        </is>
      </c>
      <c r="C17105" t="inlineStr">
        <is>
          <t>S017</t>
        </is>
      </c>
      <c r="D17105" t="inlineStr">
        <is>
          <t>Store_017</t>
        </is>
      </c>
      <c r="E17105" t="inlineStr">
        <is>
          <t>South</t>
        </is>
      </c>
      <c r="F17105" t="inlineStr">
        <is>
          <t>P0003</t>
        </is>
      </c>
      <c r="G17105" t="inlineStr">
        <is>
          <t>Prod_0003</t>
        </is>
      </c>
      <c r="H17105" t="inlineStr">
        <is>
          <t>Household</t>
        </is>
      </c>
      <c r="I17105" t="n">
        <v>7</v>
      </c>
      <c r="J17105" t="n">
        <v>105.68</v>
      </c>
      <c r="K17105" t="n">
        <v>0.1</v>
      </c>
      <c r="L17105">
        <f>I17105*J17105*(1-K17105)</f>
        <v/>
      </c>
      <c r="M17105">
        <f>VLOOKUP(F17105,Products!A:D,4,FALSE)*I17105</f>
        <v/>
      </c>
      <c r="N17105">
        <f>L17105-M17105</f>
        <v/>
      </c>
    </row>
    <row r="17106">
      <c r="A17106" t="inlineStr">
        <is>
          <t>T1017104</t>
        </is>
      </c>
      <c r="B17106" t="inlineStr">
        <is>
          <t>2023-07-06</t>
        </is>
      </c>
      <c r="C17106" t="inlineStr">
        <is>
          <t>S021</t>
        </is>
      </c>
      <c r="D17106" t="inlineStr">
        <is>
          <t>Store_021</t>
        </is>
      </c>
      <c r="E17106" t="inlineStr">
        <is>
          <t>North</t>
        </is>
      </c>
      <c r="F17106" t="inlineStr">
        <is>
          <t>P0149</t>
        </is>
      </c>
      <c r="G17106" t="inlineStr">
        <is>
          <t>Prod_0149</t>
        </is>
      </c>
      <c r="H17106" t="inlineStr">
        <is>
          <t>Toys</t>
        </is>
      </c>
      <c r="I17106" t="n">
        <v>3</v>
      </c>
      <c r="J17106" t="n">
        <v>60.99</v>
      </c>
      <c r="K17106" t="n">
        <v>0</v>
      </c>
      <c r="L17106">
        <f>I17106*J17106*(1-K17106)</f>
        <v/>
      </c>
      <c r="M17106">
        <f>VLOOKUP(F17106,Products!A:D,4,FALSE)*I17106</f>
        <v/>
      </c>
      <c r="N17106">
        <f>L17106-M17106</f>
        <v/>
      </c>
    </row>
    <row r="17107">
      <c r="A17107" t="inlineStr">
        <is>
          <t>T1017105</t>
        </is>
      </c>
      <c r="B17107" t="inlineStr">
        <is>
          <t>2023-03-23</t>
        </is>
      </c>
      <c r="C17107" t="inlineStr">
        <is>
          <t>S028</t>
        </is>
      </c>
      <c r="D17107" t="inlineStr">
        <is>
          <t>Store_028</t>
        </is>
      </c>
      <c r="E17107" t="inlineStr">
        <is>
          <t>North</t>
        </is>
      </c>
      <c r="F17107" t="inlineStr">
        <is>
          <t>P0074</t>
        </is>
      </c>
      <c r="G17107" t="inlineStr">
        <is>
          <t>Prod_0074</t>
        </is>
      </c>
      <c r="H17107" t="inlineStr">
        <is>
          <t>Food</t>
        </is>
      </c>
      <c r="I17107" t="n">
        <v>4</v>
      </c>
      <c r="J17107" t="n">
        <v>1077.63</v>
      </c>
      <c r="K17107" t="n">
        <v>0.05</v>
      </c>
      <c r="L17107">
        <f>I17107*J17107*(1-K17107)</f>
        <v/>
      </c>
      <c r="M17107">
        <f>VLOOKUP(F17107,Products!A:D,4,FALSE)*I17107</f>
        <v/>
      </c>
      <c r="N17107">
        <f>L17107-M17107</f>
        <v/>
      </c>
    </row>
    <row r="17108">
      <c r="A17108" t="inlineStr">
        <is>
          <t>T1017106</t>
        </is>
      </c>
      <c r="B17108" t="inlineStr">
        <is>
          <t>2023-11-06</t>
        </is>
      </c>
      <c r="C17108" t="inlineStr">
        <is>
          <t>S005</t>
        </is>
      </c>
      <c r="D17108" t="inlineStr">
        <is>
          <t>Store_005</t>
        </is>
      </c>
      <c r="E17108" t="inlineStr">
        <is>
          <t>Central</t>
        </is>
      </c>
      <c r="F17108" t="inlineStr">
        <is>
          <t>P0138</t>
        </is>
      </c>
      <c r="G17108" t="inlineStr">
        <is>
          <t>Prod_0138</t>
        </is>
      </c>
      <c r="H17108" t="inlineStr">
        <is>
          <t>Household</t>
        </is>
      </c>
      <c r="I17108" t="n">
        <v>9</v>
      </c>
      <c r="J17108" t="n">
        <v>291.06</v>
      </c>
      <c r="K17108" t="n">
        <v>0</v>
      </c>
      <c r="L17108">
        <f>I17108*J17108*(1-K17108)</f>
        <v/>
      </c>
      <c r="M17108">
        <f>VLOOKUP(F17108,Products!A:D,4,FALSE)*I17108</f>
        <v/>
      </c>
      <c r="N17108">
        <f>L17108-M17108</f>
        <v/>
      </c>
    </row>
    <row r="17109">
      <c r="A17109" t="inlineStr">
        <is>
          <t>T1017107</t>
        </is>
      </c>
      <c r="B17109" t="inlineStr">
        <is>
          <t>2023-12-10</t>
        </is>
      </c>
      <c r="C17109" t="inlineStr">
        <is>
          <t>S043</t>
        </is>
      </c>
      <c r="D17109" t="inlineStr">
        <is>
          <t>Store_043</t>
        </is>
      </c>
      <c r="E17109" t="inlineStr">
        <is>
          <t>East</t>
        </is>
      </c>
      <c r="F17109" t="inlineStr">
        <is>
          <t>P0194</t>
        </is>
      </c>
      <c r="G17109" t="inlineStr">
        <is>
          <t>Prod_0194</t>
        </is>
      </c>
      <c r="H17109" t="inlineStr">
        <is>
          <t>Food</t>
        </is>
      </c>
      <c r="I17109" t="n">
        <v>1</v>
      </c>
      <c r="J17109" t="n">
        <v>557.78</v>
      </c>
      <c r="K17109" t="n">
        <v>0</v>
      </c>
      <c r="L17109">
        <f>I17109*J17109*(1-K17109)</f>
        <v/>
      </c>
      <c r="M17109">
        <f>VLOOKUP(F17109,Products!A:D,4,FALSE)*I17109</f>
        <v/>
      </c>
      <c r="N17109">
        <f>L17109-M17109</f>
        <v/>
      </c>
    </row>
    <row r="17110">
      <c r="A17110" t="inlineStr">
        <is>
          <t>T1017108</t>
        </is>
      </c>
      <c r="B17110" t="inlineStr">
        <is>
          <t>2023-07-08</t>
        </is>
      </c>
      <c r="C17110" t="inlineStr">
        <is>
          <t>S015</t>
        </is>
      </c>
      <c r="D17110" t="inlineStr">
        <is>
          <t>Store_015</t>
        </is>
      </c>
      <c r="E17110" t="inlineStr">
        <is>
          <t>North</t>
        </is>
      </c>
      <c r="F17110" t="inlineStr">
        <is>
          <t>P0064</t>
        </is>
      </c>
      <c r="G17110" t="inlineStr">
        <is>
          <t>Prod_0064</t>
        </is>
      </c>
      <c r="H17110" t="inlineStr">
        <is>
          <t>Beverages</t>
        </is>
      </c>
      <c r="I17110" t="n">
        <v>3</v>
      </c>
      <c r="J17110" t="n">
        <v>867.37</v>
      </c>
      <c r="K17110" t="n">
        <v>0</v>
      </c>
      <c r="L17110">
        <f>I17110*J17110*(1-K17110)</f>
        <v/>
      </c>
      <c r="M17110">
        <f>VLOOKUP(F17110,Products!A:D,4,FALSE)*I17110</f>
        <v/>
      </c>
      <c r="N17110">
        <f>L17110-M17110</f>
        <v/>
      </c>
    </row>
    <row r="17111">
      <c r="A17111" t="inlineStr">
        <is>
          <t>T1017109</t>
        </is>
      </c>
      <c r="B17111" t="inlineStr">
        <is>
          <t>2024-02-17</t>
        </is>
      </c>
      <c r="C17111" t="inlineStr">
        <is>
          <t>S044</t>
        </is>
      </c>
      <c r="D17111" t="inlineStr">
        <is>
          <t>Store_044</t>
        </is>
      </c>
      <c r="E17111" t="inlineStr">
        <is>
          <t>North</t>
        </is>
      </c>
      <c r="F17111" t="inlineStr">
        <is>
          <t>P0059</t>
        </is>
      </c>
      <c r="G17111" t="inlineStr">
        <is>
          <t>Prod_0059</t>
        </is>
      </c>
      <c r="H17111" t="inlineStr">
        <is>
          <t>Beverages</t>
        </is>
      </c>
      <c r="I17111" t="n">
        <v>3</v>
      </c>
      <c r="J17111" t="n">
        <v>571.55</v>
      </c>
      <c r="K17111" t="n">
        <v>0</v>
      </c>
      <c r="L17111">
        <f>I17111*J17111*(1-K17111)</f>
        <v/>
      </c>
      <c r="M17111">
        <f>VLOOKUP(F17111,Products!A:D,4,FALSE)*I17111</f>
        <v/>
      </c>
      <c r="N17111">
        <f>L17111-M17111</f>
        <v/>
      </c>
    </row>
    <row r="17112">
      <c r="A17112" t="inlineStr">
        <is>
          <t>T1017110</t>
        </is>
      </c>
      <c r="B17112" t="inlineStr">
        <is>
          <t>2023-08-28</t>
        </is>
      </c>
      <c r="C17112" t="inlineStr">
        <is>
          <t>S012</t>
        </is>
      </c>
      <c r="D17112" t="inlineStr">
        <is>
          <t>Store_012</t>
        </is>
      </c>
      <c r="E17112" t="inlineStr">
        <is>
          <t>South</t>
        </is>
      </c>
      <c r="F17112" t="inlineStr">
        <is>
          <t>P0022</t>
        </is>
      </c>
      <c r="G17112" t="inlineStr">
        <is>
          <t>Prod_0022</t>
        </is>
      </c>
      <c r="H17112" t="inlineStr">
        <is>
          <t>Beverages</t>
        </is>
      </c>
      <c r="I17112" t="n">
        <v>7</v>
      </c>
      <c r="J17112" t="n">
        <v>205.18</v>
      </c>
      <c r="K17112" t="n">
        <v>0.1</v>
      </c>
      <c r="L17112">
        <f>I17112*J17112*(1-K17112)</f>
        <v/>
      </c>
      <c r="M17112">
        <f>VLOOKUP(F17112,Products!A:D,4,FALSE)*I17112</f>
        <v/>
      </c>
      <c r="N17112">
        <f>L17112-M17112</f>
        <v/>
      </c>
    </row>
    <row r="17113">
      <c r="A17113" t="inlineStr">
        <is>
          <t>T1017111</t>
        </is>
      </c>
      <c r="B17113" t="inlineStr">
        <is>
          <t>2023-03-22</t>
        </is>
      </c>
      <c r="C17113" t="inlineStr">
        <is>
          <t>S049</t>
        </is>
      </c>
      <c r="D17113" t="inlineStr">
        <is>
          <t>Store_049</t>
        </is>
      </c>
      <c r="E17113" t="inlineStr">
        <is>
          <t>North</t>
        </is>
      </c>
      <c r="F17113" t="inlineStr">
        <is>
          <t>P0161</t>
        </is>
      </c>
      <c r="G17113" t="inlineStr">
        <is>
          <t>Prod_0161</t>
        </is>
      </c>
      <c r="H17113" t="inlineStr">
        <is>
          <t>Household</t>
        </is>
      </c>
      <c r="I17113" t="n">
        <v>7</v>
      </c>
      <c r="J17113" t="n">
        <v>101.85</v>
      </c>
      <c r="K17113" t="n">
        <v>0</v>
      </c>
      <c r="L17113">
        <f>I17113*J17113*(1-K17113)</f>
        <v/>
      </c>
      <c r="M17113">
        <f>VLOOKUP(F17113,Products!A:D,4,FALSE)*I17113</f>
        <v/>
      </c>
      <c r="N17113">
        <f>L17113-M17113</f>
        <v/>
      </c>
    </row>
    <row r="17114">
      <c r="A17114" t="inlineStr">
        <is>
          <t>T1017112</t>
        </is>
      </c>
      <c r="B17114" t="inlineStr">
        <is>
          <t>2024-02-28</t>
        </is>
      </c>
      <c r="C17114" t="inlineStr">
        <is>
          <t>S032</t>
        </is>
      </c>
      <c r="D17114" t="inlineStr">
        <is>
          <t>Store_032</t>
        </is>
      </c>
      <c r="E17114" t="inlineStr">
        <is>
          <t>Central</t>
        </is>
      </c>
      <c r="F17114" t="inlineStr">
        <is>
          <t>P0152</t>
        </is>
      </c>
      <c r="G17114" t="inlineStr">
        <is>
          <t>Prod_0152</t>
        </is>
      </c>
      <c r="H17114" t="inlineStr">
        <is>
          <t>Household</t>
        </is>
      </c>
      <c r="I17114" t="n">
        <v>1</v>
      </c>
      <c r="J17114" t="n">
        <v>617.1900000000001</v>
      </c>
      <c r="K17114" t="n">
        <v>0</v>
      </c>
      <c r="L17114">
        <f>I17114*J17114*(1-K17114)</f>
        <v/>
      </c>
      <c r="M17114">
        <f>VLOOKUP(F17114,Products!A:D,4,FALSE)*I17114</f>
        <v/>
      </c>
      <c r="N17114">
        <f>L17114-M17114</f>
        <v/>
      </c>
    </row>
    <row r="17115">
      <c r="A17115" t="inlineStr">
        <is>
          <t>T1017113</t>
        </is>
      </c>
      <c r="B17115" t="inlineStr">
        <is>
          <t>2023-02-10</t>
        </is>
      </c>
      <c r="C17115" t="inlineStr">
        <is>
          <t>S002</t>
        </is>
      </c>
      <c r="D17115" t="inlineStr">
        <is>
          <t>Store_002</t>
        </is>
      </c>
      <c r="E17115" t="inlineStr">
        <is>
          <t>South</t>
        </is>
      </c>
      <c r="F17115" t="inlineStr">
        <is>
          <t>P0134</t>
        </is>
      </c>
      <c r="G17115" t="inlineStr">
        <is>
          <t>Prod_0134</t>
        </is>
      </c>
      <c r="H17115" t="inlineStr">
        <is>
          <t>Food</t>
        </is>
      </c>
      <c r="I17115" t="n">
        <v>3</v>
      </c>
      <c r="J17115" t="n">
        <v>508.36</v>
      </c>
      <c r="K17115" t="n">
        <v>0</v>
      </c>
      <c r="L17115">
        <f>I17115*J17115*(1-K17115)</f>
        <v/>
      </c>
      <c r="M17115">
        <f>VLOOKUP(F17115,Products!A:D,4,FALSE)*I17115</f>
        <v/>
      </c>
      <c r="N17115">
        <f>L17115-M17115</f>
        <v/>
      </c>
    </row>
    <row r="17116">
      <c r="A17116" t="inlineStr">
        <is>
          <t>T1017114</t>
        </is>
      </c>
      <c r="B17116" t="inlineStr">
        <is>
          <t>2023-07-06</t>
        </is>
      </c>
      <c r="C17116" t="inlineStr">
        <is>
          <t>S050</t>
        </is>
      </c>
      <c r="D17116" t="inlineStr">
        <is>
          <t>Store_050</t>
        </is>
      </c>
      <c r="E17116" t="inlineStr">
        <is>
          <t>South</t>
        </is>
      </c>
      <c r="F17116" t="inlineStr">
        <is>
          <t>P0125</t>
        </is>
      </c>
      <c r="G17116" t="inlineStr">
        <is>
          <t>Prod_0125</t>
        </is>
      </c>
      <c r="H17116" t="inlineStr">
        <is>
          <t>Toys</t>
        </is>
      </c>
      <c r="I17116" t="n">
        <v>7</v>
      </c>
      <c r="J17116" t="n">
        <v>329.43</v>
      </c>
      <c r="K17116" t="n">
        <v>0</v>
      </c>
      <c r="L17116">
        <f>I17116*J17116*(1-K17116)</f>
        <v/>
      </c>
      <c r="M17116">
        <f>VLOOKUP(F17116,Products!A:D,4,FALSE)*I17116</f>
        <v/>
      </c>
      <c r="N17116">
        <f>L17116-M17116</f>
        <v/>
      </c>
    </row>
    <row r="17117">
      <c r="A17117" t="inlineStr">
        <is>
          <t>T1017115</t>
        </is>
      </c>
      <c r="B17117" t="inlineStr">
        <is>
          <t>2024-10-11</t>
        </is>
      </c>
      <c r="C17117" t="inlineStr">
        <is>
          <t>S016</t>
        </is>
      </c>
      <c r="D17117" t="inlineStr">
        <is>
          <t>Store_016</t>
        </is>
      </c>
      <c r="E17117" t="inlineStr">
        <is>
          <t>West</t>
        </is>
      </c>
      <c r="F17117" t="inlineStr">
        <is>
          <t>P0032</t>
        </is>
      </c>
      <c r="G17117" t="inlineStr">
        <is>
          <t>Prod_0032</t>
        </is>
      </c>
      <c r="H17117" t="inlineStr">
        <is>
          <t>Beverages</t>
        </is>
      </c>
      <c r="I17117" t="n">
        <v>9</v>
      </c>
      <c r="J17117" t="n">
        <v>288.91</v>
      </c>
      <c r="K17117" t="n">
        <v>0</v>
      </c>
      <c r="L17117">
        <f>I17117*J17117*(1-K17117)</f>
        <v/>
      </c>
      <c r="M17117">
        <f>VLOOKUP(F17117,Products!A:D,4,FALSE)*I17117</f>
        <v/>
      </c>
      <c r="N17117">
        <f>L17117-M17117</f>
        <v/>
      </c>
    </row>
    <row r="17118">
      <c r="A17118" t="inlineStr">
        <is>
          <t>T1017116</t>
        </is>
      </c>
      <c r="B17118" t="inlineStr">
        <is>
          <t>2025-01-19</t>
        </is>
      </c>
      <c r="C17118" t="inlineStr">
        <is>
          <t>S004</t>
        </is>
      </c>
      <c r="D17118" t="inlineStr">
        <is>
          <t>Store_004</t>
        </is>
      </c>
      <c r="E17118" t="inlineStr">
        <is>
          <t>Central</t>
        </is>
      </c>
      <c r="F17118" t="inlineStr">
        <is>
          <t>P0121</t>
        </is>
      </c>
      <c r="G17118" t="inlineStr">
        <is>
          <t>Prod_0121</t>
        </is>
      </c>
      <c r="H17118" t="inlineStr">
        <is>
          <t>Clothing</t>
        </is>
      </c>
      <c r="I17118" t="n">
        <v>7</v>
      </c>
      <c r="J17118" t="n">
        <v>973.83</v>
      </c>
      <c r="K17118" t="n">
        <v>0.15</v>
      </c>
      <c r="L17118">
        <f>I17118*J17118*(1-K17118)</f>
        <v/>
      </c>
      <c r="M17118">
        <f>VLOOKUP(F17118,Products!A:D,4,FALSE)*I17118</f>
        <v/>
      </c>
      <c r="N17118">
        <f>L17118-M17118</f>
        <v/>
      </c>
    </row>
    <row r="17119">
      <c r="A17119" t="inlineStr">
        <is>
          <t>T1017117</t>
        </is>
      </c>
      <c r="B17119" t="inlineStr">
        <is>
          <t>2024-03-12</t>
        </is>
      </c>
      <c r="C17119" t="inlineStr">
        <is>
          <t>S005</t>
        </is>
      </c>
      <c r="D17119" t="inlineStr">
        <is>
          <t>Store_005</t>
        </is>
      </c>
      <c r="E17119" t="inlineStr">
        <is>
          <t>Central</t>
        </is>
      </c>
      <c r="F17119" t="inlineStr">
        <is>
          <t>P0005</t>
        </is>
      </c>
      <c r="G17119" t="inlineStr">
        <is>
          <t>Prod_0005</t>
        </is>
      </c>
      <c r="H17119" t="inlineStr">
        <is>
          <t>Beverages</t>
        </is>
      </c>
      <c r="I17119" t="n">
        <v>4</v>
      </c>
      <c r="J17119" t="n">
        <v>114.42</v>
      </c>
      <c r="K17119" t="n">
        <v>0.05</v>
      </c>
      <c r="L17119">
        <f>I17119*J17119*(1-K17119)</f>
        <v/>
      </c>
      <c r="M17119">
        <f>VLOOKUP(F17119,Products!A:D,4,FALSE)*I17119</f>
        <v/>
      </c>
      <c r="N17119">
        <f>L17119-M17119</f>
        <v/>
      </c>
    </row>
    <row r="17120">
      <c r="A17120" t="inlineStr">
        <is>
          <t>T1017118</t>
        </is>
      </c>
      <c r="B17120" t="inlineStr">
        <is>
          <t>2023-12-11</t>
        </is>
      </c>
      <c r="C17120" t="inlineStr">
        <is>
          <t>S018</t>
        </is>
      </c>
      <c r="D17120" t="inlineStr">
        <is>
          <t>Store_018</t>
        </is>
      </c>
      <c r="E17120" t="inlineStr">
        <is>
          <t>South</t>
        </is>
      </c>
      <c r="F17120" t="inlineStr">
        <is>
          <t>P0025</t>
        </is>
      </c>
      <c r="G17120" t="inlineStr">
        <is>
          <t>Prod_0025</t>
        </is>
      </c>
      <c r="H17120" t="inlineStr">
        <is>
          <t>Beverages</t>
        </is>
      </c>
      <c r="I17120" t="n">
        <v>3</v>
      </c>
      <c r="J17120" t="n">
        <v>298.86</v>
      </c>
      <c r="K17120" t="n">
        <v>0</v>
      </c>
      <c r="L17120">
        <f>I17120*J17120*(1-K17120)</f>
        <v/>
      </c>
      <c r="M17120">
        <f>VLOOKUP(F17120,Products!A:D,4,FALSE)*I17120</f>
        <v/>
      </c>
      <c r="N17120">
        <f>L17120-M17120</f>
        <v/>
      </c>
    </row>
    <row r="17121">
      <c r="A17121" t="inlineStr">
        <is>
          <t>T1017119</t>
        </is>
      </c>
      <c r="B17121" t="inlineStr">
        <is>
          <t>2023-06-11</t>
        </is>
      </c>
      <c r="C17121" t="inlineStr">
        <is>
          <t>S029</t>
        </is>
      </c>
      <c r="D17121" t="inlineStr">
        <is>
          <t>Store_029</t>
        </is>
      </c>
      <c r="E17121" t="inlineStr">
        <is>
          <t>South</t>
        </is>
      </c>
      <c r="F17121" t="inlineStr">
        <is>
          <t>P0005</t>
        </is>
      </c>
      <c r="G17121" t="inlineStr">
        <is>
          <t>Prod_0005</t>
        </is>
      </c>
      <c r="H17121" t="inlineStr">
        <is>
          <t>Beverages</t>
        </is>
      </c>
      <c r="I17121" t="n">
        <v>1</v>
      </c>
      <c r="J17121" t="n">
        <v>153.62</v>
      </c>
      <c r="K17121" t="n">
        <v>0</v>
      </c>
      <c r="L17121">
        <f>I17121*J17121*(1-K17121)</f>
        <v/>
      </c>
      <c r="M17121">
        <f>VLOOKUP(F17121,Products!A:D,4,FALSE)*I17121</f>
        <v/>
      </c>
      <c r="N17121">
        <f>L17121-M17121</f>
        <v/>
      </c>
    </row>
    <row r="17122">
      <c r="A17122" t="inlineStr">
        <is>
          <t>T1017120</t>
        </is>
      </c>
      <c r="B17122" t="inlineStr">
        <is>
          <t>2024-11-03</t>
        </is>
      </c>
      <c r="C17122" t="inlineStr">
        <is>
          <t>S048</t>
        </is>
      </c>
      <c r="D17122" t="inlineStr">
        <is>
          <t>Store_048</t>
        </is>
      </c>
      <c r="E17122" t="inlineStr">
        <is>
          <t>South</t>
        </is>
      </c>
      <c r="F17122" t="inlineStr">
        <is>
          <t>P0121</t>
        </is>
      </c>
      <c r="G17122" t="inlineStr">
        <is>
          <t>Prod_0121</t>
        </is>
      </c>
      <c r="H17122" t="inlineStr">
        <is>
          <t>Clothing</t>
        </is>
      </c>
      <c r="I17122" t="n">
        <v>2</v>
      </c>
      <c r="J17122" t="n">
        <v>973.2</v>
      </c>
      <c r="K17122" t="n">
        <v>0</v>
      </c>
      <c r="L17122">
        <f>I17122*J17122*(1-K17122)</f>
        <v/>
      </c>
      <c r="M17122">
        <f>VLOOKUP(F17122,Products!A:D,4,FALSE)*I17122</f>
        <v/>
      </c>
      <c r="N17122">
        <f>L17122-M17122</f>
        <v/>
      </c>
    </row>
    <row r="17123">
      <c r="A17123" t="inlineStr">
        <is>
          <t>T1017121</t>
        </is>
      </c>
      <c r="B17123" t="inlineStr">
        <is>
          <t>2024-11-15</t>
        </is>
      </c>
      <c r="C17123" t="inlineStr">
        <is>
          <t>S031</t>
        </is>
      </c>
      <c r="D17123" t="inlineStr">
        <is>
          <t>Store_031</t>
        </is>
      </c>
      <c r="E17123" t="inlineStr">
        <is>
          <t>Central</t>
        </is>
      </c>
      <c r="F17123" t="inlineStr">
        <is>
          <t>P0192</t>
        </is>
      </c>
      <c r="G17123" t="inlineStr">
        <is>
          <t>Prod_0192</t>
        </is>
      </c>
      <c r="H17123" t="inlineStr">
        <is>
          <t>Beverages</t>
        </is>
      </c>
      <c r="I17123" t="n">
        <v>7</v>
      </c>
      <c r="J17123" t="n">
        <v>371.22</v>
      </c>
      <c r="K17123" t="n">
        <v>0</v>
      </c>
      <c r="L17123">
        <f>I17123*J17123*(1-K17123)</f>
        <v/>
      </c>
      <c r="M17123">
        <f>VLOOKUP(F17123,Products!A:D,4,FALSE)*I17123</f>
        <v/>
      </c>
      <c r="N17123">
        <f>L17123-M17123</f>
        <v/>
      </c>
    </row>
    <row r="17124">
      <c r="A17124" t="inlineStr">
        <is>
          <t>T1017122</t>
        </is>
      </c>
      <c r="B17124" t="inlineStr">
        <is>
          <t>2024-10-22</t>
        </is>
      </c>
      <c r="C17124" t="inlineStr">
        <is>
          <t>S020</t>
        </is>
      </c>
      <c r="D17124" t="inlineStr">
        <is>
          <t>Store_020</t>
        </is>
      </c>
      <c r="E17124" t="inlineStr">
        <is>
          <t>West</t>
        </is>
      </c>
      <c r="F17124" t="inlineStr">
        <is>
          <t>P0025</t>
        </is>
      </c>
      <c r="G17124" t="inlineStr">
        <is>
          <t>Prod_0025</t>
        </is>
      </c>
      <c r="H17124" t="inlineStr">
        <is>
          <t>Beverages</t>
        </is>
      </c>
      <c r="I17124" t="n">
        <v>8</v>
      </c>
      <c r="J17124" t="n">
        <v>300.87</v>
      </c>
      <c r="K17124" t="n">
        <v>0</v>
      </c>
      <c r="L17124">
        <f>I17124*J17124*(1-K17124)</f>
        <v/>
      </c>
      <c r="M17124">
        <f>VLOOKUP(F17124,Products!A:D,4,FALSE)*I17124</f>
        <v/>
      </c>
      <c r="N17124">
        <f>L17124-M17124</f>
        <v/>
      </c>
    </row>
    <row r="17125">
      <c r="A17125" t="inlineStr">
        <is>
          <t>T1017123</t>
        </is>
      </c>
      <c r="B17125" t="inlineStr">
        <is>
          <t>2025-02-20</t>
        </is>
      </c>
      <c r="C17125" t="inlineStr">
        <is>
          <t>S043</t>
        </is>
      </c>
      <c r="D17125" t="inlineStr">
        <is>
          <t>Store_043</t>
        </is>
      </c>
      <c r="E17125" t="inlineStr">
        <is>
          <t>East</t>
        </is>
      </c>
      <c r="F17125" t="inlineStr">
        <is>
          <t>P0084</t>
        </is>
      </c>
      <c r="G17125" t="inlineStr">
        <is>
          <t>Prod_0084</t>
        </is>
      </c>
      <c r="H17125" t="inlineStr">
        <is>
          <t>Beverages</t>
        </is>
      </c>
      <c r="I17125" t="n">
        <v>4</v>
      </c>
      <c r="J17125" t="n">
        <v>1060.86</v>
      </c>
      <c r="K17125" t="n">
        <v>0</v>
      </c>
      <c r="L17125">
        <f>I17125*J17125*(1-K17125)</f>
        <v/>
      </c>
      <c r="M17125">
        <f>VLOOKUP(F17125,Products!A:D,4,FALSE)*I17125</f>
        <v/>
      </c>
      <c r="N17125">
        <f>L17125-M17125</f>
        <v/>
      </c>
    </row>
    <row r="17126">
      <c r="A17126" t="inlineStr">
        <is>
          <t>T1017124</t>
        </is>
      </c>
      <c r="B17126" t="inlineStr">
        <is>
          <t>2025-01-07</t>
        </is>
      </c>
      <c r="C17126" t="inlineStr">
        <is>
          <t>S016</t>
        </is>
      </c>
      <c r="D17126" t="inlineStr">
        <is>
          <t>Store_016</t>
        </is>
      </c>
      <c r="E17126" t="inlineStr">
        <is>
          <t>West</t>
        </is>
      </c>
      <c r="F17126" t="inlineStr">
        <is>
          <t>P0139</t>
        </is>
      </c>
      <c r="G17126" t="inlineStr">
        <is>
          <t>Prod_0139</t>
        </is>
      </c>
      <c r="H17126" t="inlineStr">
        <is>
          <t>Clothing</t>
        </is>
      </c>
      <c r="I17126" t="n">
        <v>8</v>
      </c>
      <c r="J17126" t="n">
        <v>672.12</v>
      </c>
      <c r="K17126" t="n">
        <v>0</v>
      </c>
      <c r="L17126">
        <f>I17126*J17126*(1-K17126)</f>
        <v/>
      </c>
      <c r="M17126">
        <f>VLOOKUP(F17126,Products!A:D,4,FALSE)*I17126</f>
        <v/>
      </c>
      <c r="N17126">
        <f>L17126-M17126</f>
        <v/>
      </c>
    </row>
    <row r="17127">
      <c r="A17127" t="inlineStr">
        <is>
          <t>T1017125</t>
        </is>
      </c>
      <c r="B17127" t="inlineStr">
        <is>
          <t>2024-02-03</t>
        </is>
      </c>
      <c r="C17127" t="inlineStr">
        <is>
          <t>S032</t>
        </is>
      </c>
      <c r="D17127" t="inlineStr">
        <is>
          <t>Store_032</t>
        </is>
      </c>
      <c r="E17127" t="inlineStr">
        <is>
          <t>Central</t>
        </is>
      </c>
      <c r="F17127" t="inlineStr">
        <is>
          <t>P0108</t>
        </is>
      </c>
      <c r="G17127" t="inlineStr">
        <is>
          <t>Prod_0108</t>
        </is>
      </c>
      <c r="H17127" t="inlineStr">
        <is>
          <t>Stationery</t>
        </is>
      </c>
      <c r="I17127" t="n">
        <v>5</v>
      </c>
      <c r="J17127" t="n">
        <v>522.3</v>
      </c>
      <c r="K17127" t="n">
        <v>0</v>
      </c>
      <c r="L17127">
        <f>I17127*J17127*(1-K17127)</f>
        <v/>
      </c>
      <c r="M17127">
        <f>VLOOKUP(F17127,Products!A:D,4,FALSE)*I17127</f>
        <v/>
      </c>
      <c r="N17127">
        <f>L17127-M17127</f>
        <v/>
      </c>
    </row>
    <row r="17128">
      <c r="A17128" t="inlineStr">
        <is>
          <t>T1017126</t>
        </is>
      </c>
      <c r="B17128" t="inlineStr">
        <is>
          <t>2023-03-06</t>
        </is>
      </c>
      <c r="C17128" t="inlineStr">
        <is>
          <t>S027</t>
        </is>
      </c>
      <c r="D17128" t="inlineStr">
        <is>
          <t>Store_027</t>
        </is>
      </c>
      <c r="E17128" t="inlineStr">
        <is>
          <t>South</t>
        </is>
      </c>
      <c r="F17128" t="inlineStr">
        <is>
          <t>P0136</t>
        </is>
      </c>
      <c r="G17128" t="inlineStr">
        <is>
          <t>Prod_0136</t>
        </is>
      </c>
      <c r="H17128" t="inlineStr">
        <is>
          <t>Beverages</t>
        </is>
      </c>
      <c r="I17128" t="n">
        <v>6</v>
      </c>
      <c r="J17128" t="n">
        <v>213.83</v>
      </c>
      <c r="K17128" t="n">
        <v>0</v>
      </c>
      <c r="L17128">
        <f>I17128*J17128*(1-K17128)</f>
        <v/>
      </c>
      <c r="M17128">
        <f>VLOOKUP(F17128,Products!A:D,4,FALSE)*I17128</f>
        <v/>
      </c>
      <c r="N17128">
        <f>L17128-M17128</f>
        <v/>
      </c>
    </row>
    <row r="17129">
      <c r="A17129" t="inlineStr">
        <is>
          <t>T1017127</t>
        </is>
      </c>
      <c r="B17129" t="inlineStr">
        <is>
          <t>2025-04-16</t>
        </is>
      </c>
      <c r="C17129" t="inlineStr">
        <is>
          <t>S036</t>
        </is>
      </c>
      <c r="D17129" t="inlineStr">
        <is>
          <t>Store_036</t>
        </is>
      </c>
      <c r="E17129" t="inlineStr">
        <is>
          <t>Central</t>
        </is>
      </c>
      <c r="F17129" t="inlineStr">
        <is>
          <t>P0023</t>
        </is>
      </c>
      <c r="G17129" t="inlineStr">
        <is>
          <t>Prod_0023</t>
        </is>
      </c>
      <c r="H17129" t="inlineStr">
        <is>
          <t>Stationery</t>
        </is>
      </c>
      <c r="I17129" t="n">
        <v>2</v>
      </c>
      <c r="J17129" t="n">
        <v>139.44</v>
      </c>
      <c r="K17129" t="n">
        <v>0.1</v>
      </c>
      <c r="L17129">
        <f>I17129*J17129*(1-K17129)</f>
        <v/>
      </c>
      <c r="M17129">
        <f>VLOOKUP(F17129,Products!A:D,4,FALSE)*I17129</f>
        <v/>
      </c>
      <c r="N17129">
        <f>L17129-M17129</f>
        <v/>
      </c>
    </row>
    <row r="17130">
      <c r="A17130" t="inlineStr">
        <is>
          <t>T1017128</t>
        </is>
      </c>
      <c r="B17130" t="inlineStr">
        <is>
          <t>2023-11-20</t>
        </is>
      </c>
      <c r="C17130" t="inlineStr">
        <is>
          <t>S021</t>
        </is>
      </c>
      <c r="D17130" t="inlineStr">
        <is>
          <t>Store_021</t>
        </is>
      </c>
      <c r="E17130" t="inlineStr">
        <is>
          <t>North</t>
        </is>
      </c>
      <c r="F17130" t="inlineStr">
        <is>
          <t>P0115</t>
        </is>
      </c>
      <c r="G17130" t="inlineStr">
        <is>
          <t>Prod_0115</t>
        </is>
      </c>
      <c r="H17130" t="inlineStr">
        <is>
          <t>Clothing</t>
        </is>
      </c>
      <c r="I17130" t="n">
        <v>3</v>
      </c>
      <c r="J17130" t="n">
        <v>862.6900000000001</v>
      </c>
      <c r="K17130" t="n">
        <v>0.1</v>
      </c>
      <c r="L17130">
        <f>I17130*J17130*(1-K17130)</f>
        <v/>
      </c>
      <c r="M17130">
        <f>VLOOKUP(F17130,Products!A:D,4,FALSE)*I17130</f>
        <v/>
      </c>
      <c r="N17130">
        <f>L17130-M17130</f>
        <v/>
      </c>
    </row>
    <row r="17131">
      <c r="A17131" t="inlineStr">
        <is>
          <t>T1017129</t>
        </is>
      </c>
      <c r="B17131" t="inlineStr">
        <is>
          <t>2024-01-17</t>
        </is>
      </c>
      <c r="C17131" t="inlineStr">
        <is>
          <t>S038</t>
        </is>
      </c>
      <c r="D17131" t="inlineStr">
        <is>
          <t>Store_038</t>
        </is>
      </c>
      <c r="E17131" t="inlineStr">
        <is>
          <t>East</t>
        </is>
      </c>
      <c r="F17131" t="inlineStr">
        <is>
          <t>P0188</t>
        </is>
      </c>
      <c r="G17131" t="inlineStr">
        <is>
          <t>Prod_0188</t>
        </is>
      </c>
      <c r="H17131" t="inlineStr">
        <is>
          <t>Food</t>
        </is>
      </c>
      <c r="I17131" t="n">
        <v>5</v>
      </c>
      <c r="J17131" t="n">
        <v>575.38</v>
      </c>
      <c r="K17131" t="n">
        <v>0</v>
      </c>
      <c r="L17131">
        <f>I17131*J17131*(1-K17131)</f>
        <v/>
      </c>
      <c r="M17131">
        <f>VLOOKUP(F17131,Products!A:D,4,FALSE)*I17131</f>
        <v/>
      </c>
      <c r="N17131">
        <f>L17131-M17131</f>
        <v/>
      </c>
    </row>
    <row r="17132">
      <c r="A17132" t="inlineStr">
        <is>
          <t>T1017130</t>
        </is>
      </c>
      <c r="B17132" t="inlineStr">
        <is>
          <t>2024-03-01</t>
        </is>
      </c>
      <c r="C17132" t="inlineStr">
        <is>
          <t>S048</t>
        </is>
      </c>
      <c r="D17132" t="inlineStr">
        <is>
          <t>Store_048</t>
        </is>
      </c>
      <c r="E17132" t="inlineStr">
        <is>
          <t>South</t>
        </is>
      </c>
      <c r="F17132" t="inlineStr">
        <is>
          <t>P0058</t>
        </is>
      </c>
      <c r="G17132" t="inlineStr">
        <is>
          <t>Prod_0058</t>
        </is>
      </c>
      <c r="H17132" t="inlineStr">
        <is>
          <t>Stationery</t>
        </is>
      </c>
      <c r="I17132" t="n">
        <v>5</v>
      </c>
      <c r="J17132" t="n">
        <v>498.35</v>
      </c>
      <c r="K17132" t="n">
        <v>0</v>
      </c>
      <c r="L17132">
        <f>I17132*J17132*(1-K17132)</f>
        <v/>
      </c>
      <c r="M17132">
        <f>VLOOKUP(F17132,Products!A:D,4,FALSE)*I17132</f>
        <v/>
      </c>
      <c r="N17132">
        <f>L17132-M17132</f>
        <v/>
      </c>
    </row>
    <row r="17133">
      <c r="A17133" t="inlineStr">
        <is>
          <t>T1017131</t>
        </is>
      </c>
      <c r="B17133" t="inlineStr">
        <is>
          <t>2025-02-19</t>
        </is>
      </c>
      <c r="C17133" t="inlineStr">
        <is>
          <t>S015</t>
        </is>
      </c>
      <c r="D17133" t="inlineStr">
        <is>
          <t>Store_015</t>
        </is>
      </c>
      <c r="E17133" t="inlineStr">
        <is>
          <t>North</t>
        </is>
      </c>
      <c r="F17133" t="inlineStr">
        <is>
          <t>P0170</t>
        </is>
      </c>
      <c r="G17133" t="inlineStr">
        <is>
          <t>Prod_0170</t>
        </is>
      </c>
      <c r="H17133" t="inlineStr">
        <is>
          <t>Household</t>
        </is>
      </c>
      <c r="I17133" t="n">
        <v>5</v>
      </c>
      <c r="J17133" t="n">
        <v>404.52</v>
      </c>
      <c r="K17133" t="n">
        <v>0.05</v>
      </c>
      <c r="L17133">
        <f>I17133*J17133*(1-K17133)</f>
        <v/>
      </c>
      <c r="M17133">
        <f>VLOOKUP(F17133,Products!A:D,4,FALSE)*I17133</f>
        <v/>
      </c>
      <c r="N17133">
        <f>L17133-M17133</f>
        <v/>
      </c>
    </row>
    <row r="17134">
      <c r="A17134" t="inlineStr">
        <is>
          <t>T1017132</t>
        </is>
      </c>
      <c r="B17134" t="inlineStr">
        <is>
          <t>2023-07-22</t>
        </is>
      </c>
      <c r="C17134" t="inlineStr">
        <is>
          <t>S014</t>
        </is>
      </c>
      <c r="D17134" t="inlineStr">
        <is>
          <t>Store_014</t>
        </is>
      </c>
      <c r="E17134" t="inlineStr">
        <is>
          <t>West</t>
        </is>
      </c>
      <c r="F17134" t="inlineStr">
        <is>
          <t>P0022</t>
        </is>
      </c>
      <c r="G17134" t="inlineStr">
        <is>
          <t>Prod_0022</t>
        </is>
      </c>
      <c r="H17134" t="inlineStr">
        <is>
          <t>Beverages</t>
        </is>
      </c>
      <c r="I17134" t="n">
        <v>6</v>
      </c>
      <c r="J17134" t="n">
        <v>181.18</v>
      </c>
      <c r="K17134" t="n">
        <v>0</v>
      </c>
      <c r="L17134">
        <f>I17134*J17134*(1-K17134)</f>
        <v/>
      </c>
      <c r="M17134">
        <f>VLOOKUP(F17134,Products!A:D,4,FALSE)*I17134</f>
        <v/>
      </c>
      <c r="N17134">
        <f>L17134-M17134</f>
        <v/>
      </c>
    </row>
    <row r="17135">
      <c r="A17135" t="inlineStr">
        <is>
          <t>T1017133</t>
        </is>
      </c>
      <c r="B17135" t="inlineStr">
        <is>
          <t>2023-04-30</t>
        </is>
      </c>
      <c r="C17135" t="inlineStr">
        <is>
          <t>S001</t>
        </is>
      </c>
      <c r="D17135" t="inlineStr">
        <is>
          <t>Store_001</t>
        </is>
      </c>
      <c r="E17135" t="inlineStr">
        <is>
          <t>West</t>
        </is>
      </c>
      <c r="F17135" t="inlineStr">
        <is>
          <t>P0008</t>
        </is>
      </c>
      <c r="G17135" t="inlineStr">
        <is>
          <t>Prod_0008</t>
        </is>
      </c>
      <c r="H17135" t="inlineStr">
        <is>
          <t>Electronics</t>
        </is>
      </c>
      <c r="I17135" t="n">
        <v>9</v>
      </c>
      <c r="J17135" t="n">
        <v>411.79</v>
      </c>
      <c r="K17135" t="n">
        <v>0.05</v>
      </c>
      <c r="L17135">
        <f>I17135*J17135*(1-K17135)</f>
        <v/>
      </c>
      <c r="M17135">
        <f>VLOOKUP(F17135,Products!A:D,4,FALSE)*I17135</f>
        <v/>
      </c>
      <c r="N17135">
        <f>L17135-M17135</f>
        <v/>
      </c>
    </row>
    <row r="17136">
      <c r="A17136" t="inlineStr">
        <is>
          <t>T1017134</t>
        </is>
      </c>
      <c r="B17136" t="inlineStr">
        <is>
          <t>2025-08-13</t>
        </is>
      </c>
      <c r="C17136" t="inlineStr">
        <is>
          <t>S039</t>
        </is>
      </c>
      <c r="D17136" t="inlineStr">
        <is>
          <t>Store_039</t>
        </is>
      </c>
      <c r="E17136" t="inlineStr">
        <is>
          <t>North</t>
        </is>
      </c>
      <c r="F17136" t="inlineStr">
        <is>
          <t>P0168</t>
        </is>
      </c>
      <c r="G17136" t="inlineStr">
        <is>
          <t>Prod_0168</t>
        </is>
      </c>
      <c r="H17136" t="inlineStr">
        <is>
          <t>Electronics</t>
        </is>
      </c>
      <c r="I17136" t="n">
        <v>3</v>
      </c>
      <c r="J17136" t="n">
        <v>72.39</v>
      </c>
      <c r="K17136" t="n">
        <v>0</v>
      </c>
      <c r="L17136">
        <f>I17136*J17136*(1-K17136)</f>
        <v/>
      </c>
      <c r="M17136">
        <f>VLOOKUP(F17136,Products!A:D,4,FALSE)*I17136</f>
        <v/>
      </c>
      <c r="N17136">
        <f>L17136-M17136</f>
        <v/>
      </c>
    </row>
    <row r="17137">
      <c r="A17137" t="inlineStr">
        <is>
          <t>T1017135</t>
        </is>
      </c>
      <c r="B17137" t="inlineStr">
        <is>
          <t>2023-03-16</t>
        </is>
      </c>
      <c r="C17137" t="inlineStr">
        <is>
          <t>S005</t>
        </is>
      </c>
      <c r="D17137" t="inlineStr">
        <is>
          <t>Store_005</t>
        </is>
      </c>
      <c r="E17137" t="inlineStr">
        <is>
          <t>Central</t>
        </is>
      </c>
      <c r="F17137" t="inlineStr">
        <is>
          <t>P0012</t>
        </is>
      </c>
      <c r="G17137" t="inlineStr">
        <is>
          <t>Prod_0012</t>
        </is>
      </c>
      <c r="H17137" t="inlineStr">
        <is>
          <t>Food</t>
        </is>
      </c>
      <c r="I17137" t="n">
        <v>3</v>
      </c>
      <c r="J17137" t="n">
        <v>740.58</v>
      </c>
      <c r="K17137" t="n">
        <v>0.1</v>
      </c>
      <c r="L17137">
        <f>I17137*J17137*(1-K17137)</f>
        <v/>
      </c>
      <c r="M17137">
        <f>VLOOKUP(F17137,Products!A:D,4,FALSE)*I17137</f>
        <v/>
      </c>
      <c r="N17137">
        <f>L17137-M17137</f>
        <v/>
      </c>
    </row>
    <row r="17138">
      <c r="A17138" t="inlineStr">
        <is>
          <t>T1017136</t>
        </is>
      </c>
      <c r="B17138" t="inlineStr">
        <is>
          <t>2024-09-22</t>
        </is>
      </c>
      <c r="C17138" t="inlineStr">
        <is>
          <t>S008</t>
        </is>
      </c>
      <c r="D17138" t="inlineStr">
        <is>
          <t>Store_008</t>
        </is>
      </c>
      <c r="E17138" t="inlineStr">
        <is>
          <t>East</t>
        </is>
      </c>
      <c r="F17138" t="inlineStr">
        <is>
          <t>P0112</t>
        </is>
      </c>
      <c r="G17138" t="inlineStr">
        <is>
          <t>Prod_0112</t>
        </is>
      </c>
      <c r="H17138" t="inlineStr">
        <is>
          <t>Beverages</t>
        </is>
      </c>
      <c r="I17138" t="n">
        <v>5</v>
      </c>
      <c r="J17138" t="n">
        <v>621.27</v>
      </c>
      <c r="K17138" t="n">
        <v>0</v>
      </c>
      <c r="L17138">
        <f>I17138*J17138*(1-K17138)</f>
        <v/>
      </c>
      <c r="M17138">
        <f>VLOOKUP(F17138,Products!A:D,4,FALSE)*I17138</f>
        <v/>
      </c>
      <c r="N17138">
        <f>L17138-M17138</f>
        <v/>
      </c>
    </row>
    <row r="17139">
      <c r="A17139" t="inlineStr">
        <is>
          <t>T1017137</t>
        </is>
      </c>
      <c r="B17139" t="inlineStr">
        <is>
          <t>2024-12-19</t>
        </is>
      </c>
      <c r="C17139" t="inlineStr">
        <is>
          <t>S013</t>
        </is>
      </c>
      <c r="D17139" t="inlineStr">
        <is>
          <t>Store_013</t>
        </is>
      </c>
      <c r="E17139" t="inlineStr">
        <is>
          <t>North</t>
        </is>
      </c>
      <c r="F17139" t="inlineStr">
        <is>
          <t>P0053</t>
        </is>
      </c>
      <c r="G17139" t="inlineStr">
        <is>
          <t>Prod_0053</t>
        </is>
      </c>
      <c r="H17139" t="inlineStr">
        <is>
          <t>Food</t>
        </is>
      </c>
      <c r="I17139" t="n">
        <v>4</v>
      </c>
      <c r="J17139" t="n">
        <v>380.39</v>
      </c>
      <c r="K17139" t="n">
        <v>0</v>
      </c>
      <c r="L17139">
        <f>I17139*J17139*(1-K17139)</f>
        <v/>
      </c>
      <c r="M17139">
        <f>VLOOKUP(F17139,Products!A:D,4,FALSE)*I17139</f>
        <v/>
      </c>
      <c r="N17139">
        <f>L17139-M17139</f>
        <v/>
      </c>
    </row>
    <row r="17140">
      <c r="A17140" t="inlineStr">
        <is>
          <t>T1017138</t>
        </is>
      </c>
      <c r="B17140" t="inlineStr">
        <is>
          <t>2024-12-10</t>
        </is>
      </c>
      <c r="C17140" t="inlineStr">
        <is>
          <t>S032</t>
        </is>
      </c>
      <c r="D17140" t="inlineStr">
        <is>
          <t>Store_032</t>
        </is>
      </c>
      <c r="E17140" t="inlineStr">
        <is>
          <t>Central</t>
        </is>
      </c>
      <c r="F17140" t="inlineStr">
        <is>
          <t>P0051</t>
        </is>
      </c>
      <c r="G17140" t="inlineStr">
        <is>
          <t>Prod_0051</t>
        </is>
      </c>
      <c r="H17140" t="inlineStr">
        <is>
          <t>Clothing</t>
        </is>
      </c>
      <c r="I17140" t="n">
        <v>4</v>
      </c>
      <c r="J17140" t="n">
        <v>65</v>
      </c>
      <c r="K17140" t="n">
        <v>0</v>
      </c>
      <c r="L17140">
        <f>I17140*J17140*(1-K17140)</f>
        <v/>
      </c>
      <c r="M17140">
        <f>VLOOKUP(F17140,Products!A:D,4,FALSE)*I17140</f>
        <v/>
      </c>
      <c r="N17140">
        <f>L17140-M17140</f>
        <v/>
      </c>
    </row>
    <row r="17141">
      <c r="A17141" t="inlineStr">
        <is>
          <t>T1017139</t>
        </is>
      </c>
      <c r="B17141" t="inlineStr">
        <is>
          <t>2023-01-21</t>
        </is>
      </c>
      <c r="C17141" t="inlineStr">
        <is>
          <t>S009</t>
        </is>
      </c>
      <c r="D17141" t="inlineStr">
        <is>
          <t>Store_009</t>
        </is>
      </c>
      <c r="E17141" t="inlineStr">
        <is>
          <t>Central</t>
        </is>
      </c>
      <c r="F17141" t="inlineStr">
        <is>
          <t>P0007</t>
        </is>
      </c>
      <c r="G17141" t="inlineStr">
        <is>
          <t>Prod_0007</t>
        </is>
      </c>
      <c r="H17141" t="inlineStr">
        <is>
          <t>Food</t>
        </is>
      </c>
      <c r="I17141" t="n">
        <v>4</v>
      </c>
      <c r="J17141" t="n">
        <v>134.2</v>
      </c>
      <c r="K17141" t="n">
        <v>0</v>
      </c>
      <c r="L17141">
        <f>I17141*J17141*(1-K17141)</f>
        <v/>
      </c>
      <c r="M17141">
        <f>VLOOKUP(F17141,Products!A:D,4,FALSE)*I17141</f>
        <v/>
      </c>
      <c r="N17141">
        <f>L17141-M17141</f>
        <v/>
      </c>
    </row>
    <row r="17142">
      <c r="A17142" t="inlineStr">
        <is>
          <t>T1017140</t>
        </is>
      </c>
      <c r="B17142" t="inlineStr">
        <is>
          <t>2024-12-21</t>
        </is>
      </c>
      <c r="C17142" t="inlineStr">
        <is>
          <t>S021</t>
        </is>
      </c>
      <c r="D17142" t="inlineStr">
        <is>
          <t>Store_021</t>
        </is>
      </c>
      <c r="E17142" t="inlineStr">
        <is>
          <t>North</t>
        </is>
      </c>
      <c r="F17142" t="inlineStr">
        <is>
          <t>P0117</t>
        </is>
      </c>
      <c r="G17142" t="inlineStr">
        <is>
          <t>Prod_0117</t>
        </is>
      </c>
      <c r="H17142" t="inlineStr">
        <is>
          <t>Electronics</t>
        </is>
      </c>
      <c r="I17142" t="n">
        <v>5</v>
      </c>
      <c r="J17142" t="n">
        <v>401.73</v>
      </c>
      <c r="K17142" t="n">
        <v>0</v>
      </c>
      <c r="L17142">
        <f>I17142*J17142*(1-K17142)</f>
        <v/>
      </c>
      <c r="M17142">
        <f>VLOOKUP(F17142,Products!A:D,4,FALSE)*I17142</f>
        <v/>
      </c>
      <c r="N17142">
        <f>L17142-M17142</f>
        <v/>
      </c>
    </row>
    <row r="17143">
      <c r="A17143" t="inlineStr">
        <is>
          <t>T1017141</t>
        </is>
      </c>
      <c r="B17143" t="inlineStr">
        <is>
          <t>2024-04-12</t>
        </is>
      </c>
      <c r="C17143" t="inlineStr">
        <is>
          <t>S045</t>
        </is>
      </c>
      <c r="D17143" t="inlineStr">
        <is>
          <t>Store_045</t>
        </is>
      </c>
      <c r="E17143" t="inlineStr">
        <is>
          <t>East</t>
        </is>
      </c>
      <c r="F17143" t="inlineStr">
        <is>
          <t>P0121</t>
        </is>
      </c>
      <c r="G17143" t="inlineStr">
        <is>
          <t>Prod_0121</t>
        </is>
      </c>
      <c r="H17143" t="inlineStr">
        <is>
          <t>Clothing</t>
        </is>
      </c>
      <c r="I17143" t="n">
        <v>8</v>
      </c>
      <c r="J17143" t="n">
        <v>748.64</v>
      </c>
      <c r="K17143" t="n">
        <v>0</v>
      </c>
      <c r="L17143">
        <f>I17143*J17143*(1-K17143)</f>
        <v/>
      </c>
      <c r="M17143">
        <f>VLOOKUP(F17143,Products!A:D,4,FALSE)*I17143</f>
        <v/>
      </c>
      <c r="N17143">
        <f>L17143-M17143</f>
        <v/>
      </c>
    </row>
    <row r="17144">
      <c r="A17144" t="inlineStr">
        <is>
          <t>T1017142</t>
        </is>
      </c>
      <c r="B17144" t="inlineStr">
        <is>
          <t>2024-02-05</t>
        </is>
      </c>
      <c r="C17144" t="inlineStr">
        <is>
          <t>S022</t>
        </is>
      </c>
      <c r="D17144" t="inlineStr">
        <is>
          <t>Store_022</t>
        </is>
      </c>
      <c r="E17144" t="inlineStr">
        <is>
          <t>East</t>
        </is>
      </c>
      <c r="F17144" t="inlineStr">
        <is>
          <t>P0147</t>
        </is>
      </c>
      <c r="G17144" t="inlineStr">
        <is>
          <t>Prod_0147</t>
        </is>
      </c>
      <c r="H17144" t="inlineStr">
        <is>
          <t>Stationery</t>
        </is>
      </c>
      <c r="I17144" t="n">
        <v>4</v>
      </c>
      <c r="J17144" t="n">
        <v>413.84</v>
      </c>
      <c r="K17144" t="n">
        <v>0</v>
      </c>
      <c r="L17144">
        <f>I17144*J17144*(1-K17144)</f>
        <v/>
      </c>
      <c r="M17144">
        <f>VLOOKUP(F17144,Products!A:D,4,FALSE)*I17144</f>
        <v/>
      </c>
      <c r="N17144">
        <f>L17144-M17144</f>
        <v/>
      </c>
    </row>
    <row r="17145">
      <c r="A17145" t="inlineStr">
        <is>
          <t>T1017143</t>
        </is>
      </c>
      <c r="B17145" t="inlineStr">
        <is>
          <t>2024-04-29</t>
        </is>
      </c>
      <c r="C17145" t="inlineStr">
        <is>
          <t>S019</t>
        </is>
      </c>
      <c r="D17145" t="inlineStr">
        <is>
          <t>Store_019</t>
        </is>
      </c>
      <c r="E17145" t="inlineStr">
        <is>
          <t>East</t>
        </is>
      </c>
      <c r="F17145" t="inlineStr">
        <is>
          <t>P0189</t>
        </is>
      </c>
      <c r="G17145" t="inlineStr">
        <is>
          <t>Prod_0189</t>
        </is>
      </c>
      <c r="H17145" t="inlineStr">
        <is>
          <t>Food</t>
        </is>
      </c>
      <c r="I17145" t="n">
        <v>8</v>
      </c>
      <c r="J17145" t="n">
        <v>964.5</v>
      </c>
      <c r="K17145" t="n">
        <v>0.1</v>
      </c>
      <c r="L17145">
        <f>I17145*J17145*(1-K17145)</f>
        <v/>
      </c>
      <c r="M17145">
        <f>VLOOKUP(F17145,Products!A:D,4,FALSE)*I17145</f>
        <v/>
      </c>
      <c r="N17145">
        <f>L17145-M17145</f>
        <v/>
      </c>
    </row>
    <row r="17146">
      <c r="A17146" t="inlineStr">
        <is>
          <t>T1017144</t>
        </is>
      </c>
      <c r="B17146" t="inlineStr">
        <is>
          <t>2024-12-11</t>
        </is>
      </c>
      <c r="C17146" t="inlineStr">
        <is>
          <t>S032</t>
        </is>
      </c>
      <c r="D17146" t="inlineStr">
        <is>
          <t>Store_032</t>
        </is>
      </c>
      <c r="E17146" t="inlineStr">
        <is>
          <t>Central</t>
        </is>
      </c>
      <c r="F17146" t="inlineStr">
        <is>
          <t>P0035</t>
        </is>
      </c>
      <c r="G17146" t="inlineStr">
        <is>
          <t>Prod_0035</t>
        </is>
      </c>
      <c r="H17146" t="inlineStr">
        <is>
          <t>Beverages</t>
        </is>
      </c>
      <c r="I17146" t="n">
        <v>8</v>
      </c>
      <c r="J17146" t="n">
        <v>110.56</v>
      </c>
      <c r="K17146" t="n">
        <v>0.05</v>
      </c>
      <c r="L17146">
        <f>I17146*J17146*(1-K17146)</f>
        <v/>
      </c>
      <c r="M17146">
        <f>VLOOKUP(F17146,Products!A:D,4,FALSE)*I17146</f>
        <v/>
      </c>
      <c r="N17146">
        <f>L17146-M17146</f>
        <v/>
      </c>
    </row>
    <row r="17147">
      <c r="A17147" t="inlineStr">
        <is>
          <t>T1017145</t>
        </is>
      </c>
      <c r="B17147" t="inlineStr">
        <is>
          <t>2023-02-03</t>
        </is>
      </c>
      <c r="C17147" t="inlineStr">
        <is>
          <t>S027</t>
        </is>
      </c>
      <c r="D17147" t="inlineStr">
        <is>
          <t>Store_027</t>
        </is>
      </c>
      <c r="E17147" t="inlineStr">
        <is>
          <t>South</t>
        </is>
      </c>
      <c r="F17147" t="inlineStr">
        <is>
          <t>P0013</t>
        </is>
      </c>
      <c r="G17147" t="inlineStr">
        <is>
          <t>Prod_0013</t>
        </is>
      </c>
      <c r="H17147" t="inlineStr">
        <is>
          <t>Clothing</t>
        </is>
      </c>
      <c r="I17147" t="n">
        <v>8</v>
      </c>
      <c r="J17147" t="n">
        <v>66.09999999999999</v>
      </c>
      <c r="K17147" t="n">
        <v>0.05</v>
      </c>
      <c r="L17147">
        <f>I17147*J17147*(1-K17147)</f>
        <v/>
      </c>
      <c r="M17147">
        <f>VLOOKUP(F17147,Products!A:D,4,FALSE)*I17147</f>
        <v/>
      </c>
      <c r="N17147">
        <f>L17147-M17147</f>
        <v/>
      </c>
    </row>
    <row r="17148">
      <c r="A17148" t="inlineStr">
        <is>
          <t>T1017146</t>
        </is>
      </c>
      <c r="B17148" t="inlineStr">
        <is>
          <t>2024-02-07</t>
        </is>
      </c>
      <c r="C17148" t="inlineStr">
        <is>
          <t>S015</t>
        </is>
      </c>
      <c r="D17148" t="inlineStr">
        <is>
          <t>Store_015</t>
        </is>
      </c>
      <c r="E17148" t="inlineStr">
        <is>
          <t>North</t>
        </is>
      </c>
      <c r="F17148" t="inlineStr">
        <is>
          <t>P0179</t>
        </is>
      </c>
      <c r="G17148" t="inlineStr">
        <is>
          <t>Prod_0179</t>
        </is>
      </c>
      <c r="H17148" t="inlineStr">
        <is>
          <t>Household</t>
        </is>
      </c>
      <c r="I17148" t="n">
        <v>2</v>
      </c>
      <c r="J17148" t="n">
        <v>217.62</v>
      </c>
      <c r="K17148" t="n">
        <v>0.05</v>
      </c>
      <c r="L17148">
        <f>I17148*J17148*(1-K17148)</f>
        <v/>
      </c>
      <c r="M17148">
        <f>VLOOKUP(F17148,Products!A:D,4,FALSE)*I17148</f>
        <v/>
      </c>
      <c r="N17148">
        <f>L17148-M17148</f>
        <v/>
      </c>
    </row>
    <row r="17149">
      <c r="A17149" t="inlineStr">
        <is>
          <t>T1017147</t>
        </is>
      </c>
      <c r="B17149" t="inlineStr">
        <is>
          <t>2025-01-19</t>
        </is>
      </c>
      <c r="C17149" t="inlineStr">
        <is>
          <t>S025</t>
        </is>
      </c>
      <c r="D17149" t="inlineStr">
        <is>
          <t>Store_025</t>
        </is>
      </c>
      <c r="E17149" t="inlineStr">
        <is>
          <t>Central</t>
        </is>
      </c>
      <c r="F17149" t="inlineStr">
        <is>
          <t>P0091</t>
        </is>
      </c>
      <c r="G17149" t="inlineStr">
        <is>
          <t>Prod_0091</t>
        </is>
      </c>
      <c r="H17149" t="inlineStr">
        <is>
          <t>Toys</t>
        </is>
      </c>
      <c r="I17149" t="n">
        <v>2</v>
      </c>
      <c r="J17149" t="n">
        <v>276.49</v>
      </c>
      <c r="K17149" t="n">
        <v>0</v>
      </c>
      <c r="L17149">
        <f>I17149*J17149*(1-K17149)</f>
        <v/>
      </c>
      <c r="M17149">
        <f>VLOOKUP(F17149,Products!A:D,4,FALSE)*I17149</f>
        <v/>
      </c>
      <c r="N17149">
        <f>L17149-M17149</f>
        <v/>
      </c>
    </row>
    <row r="17150">
      <c r="A17150" t="inlineStr">
        <is>
          <t>T1017148</t>
        </is>
      </c>
      <c r="B17150" t="inlineStr">
        <is>
          <t>2023-02-14</t>
        </is>
      </c>
      <c r="C17150" t="inlineStr">
        <is>
          <t>S033</t>
        </is>
      </c>
      <c r="D17150" t="inlineStr">
        <is>
          <t>Store_033</t>
        </is>
      </c>
      <c r="E17150" t="inlineStr">
        <is>
          <t>North</t>
        </is>
      </c>
      <c r="F17150" t="inlineStr">
        <is>
          <t>P0056</t>
        </is>
      </c>
      <c r="G17150" t="inlineStr">
        <is>
          <t>Prod_0056</t>
        </is>
      </c>
      <c r="H17150" t="inlineStr">
        <is>
          <t>Household</t>
        </is>
      </c>
      <c r="I17150" t="n">
        <v>5</v>
      </c>
      <c r="J17150" t="n">
        <v>246.3</v>
      </c>
      <c r="K17150" t="n">
        <v>0.2</v>
      </c>
      <c r="L17150">
        <f>I17150*J17150*(1-K17150)</f>
        <v/>
      </c>
      <c r="M17150">
        <f>VLOOKUP(F17150,Products!A:D,4,FALSE)*I17150</f>
        <v/>
      </c>
      <c r="N17150">
        <f>L17150-M17150</f>
        <v/>
      </c>
    </row>
    <row r="17151">
      <c r="A17151" t="inlineStr">
        <is>
          <t>T1017149</t>
        </is>
      </c>
      <c r="B17151" t="inlineStr">
        <is>
          <t>2023-11-24</t>
        </is>
      </c>
      <c r="C17151" t="inlineStr">
        <is>
          <t>S040</t>
        </is>
      </c>
      <c r="D17151" t="inlineStr">
        <is>
          <t>Store_040</t>
        </is>
      </c>
      <c r="E17151" t="inlineStr">
        <is>
          <t>Central</t>
        </is>
      </c>
      <c r="F17151" t="inlineStr">
        <is>
          <t>P0182</t>
        </is>
      </c>
      <c r="G17151" t="inlineStr">
        <is>
          <t>Prod_0182</t>
        </is>
      </c>
      <c r="H17151" t="inlineStr">
        <is>
          <t>Electronics</t>
        </is>
      </c>
      <c r="I17151" t="n">
        <v>2</v>
      </c>
      <c r="J17151" t="n">
        <v>831.39</v>
      </c>
      <c r="K17151" t="n">
        <v>0</v>
      </c>
      <c r="L17151">
        <f>I17151*J17151*(1-K17151)</f>
        <v/>
      </c>
      <c r="M17151">
        <f>VLOOKUP(F17151,Products!A:D,4,FALSE)*I17151</f>
        <v/>
      </c>
      <c r="N17151">
        <f>L17151-M17151</f>
        <v/>
      </c>
    </row>
    <row r="17152">
      <c r="A17152" t="inlineStr">
        <is>
          <t>T1017150</t>
        </is>
      </c>
      <c r="B17152" t="inlineStr">
        <is>
          <t>2023-03-29</t>
        </is>
      </c>
      <c r="C17152" t="inlineStr">
        <is>
          <t>S037</t>
        </is>
      </c>
      <c r="D17152" t="inlineStr">
        <is>
          <t>Store_037</t>
        </is>
      </c>
      <c r="E17152" t="inlineStr">
        <is>
          <t>East</t>
        </is>
      </c>
      <c r="F17152" t="inlineStr">
        <is>
          <t>P0197</t>
        </is>
      </c>
      <c r="G17152" t="inlineStr">
        <is>
          <t>Prod_0197</t>
        </is>
      </c>
      <c r="H17152" t="inlineStr">
        <is>
          <t>Food</t>
        </is>
      </c>
      <c r="I17152" t="n">
        <v>3</v>
      </c>
      <c r="J17152" t="n">
        <v>223.23</v>
      </c>
      <c r="K17152" t="n">
        <v>0.05</v>
      </c>
      <c r="L17152">
        <f>I17152*J17152*(1-K17152)</f>
        <v/>
      </c>
      <c r="M17152">
        <f>VLOOKUP(F17152,Products!A:D,4,FALSE)*I17152</f>
        <v/>
      </c>
      <c r="N17152">
        <f>L17152-M17152</f>
        <v/>
      </c>
    </row>
    <row r="17153">
      <c r="A17153" t="inlineStr">
        <is>
          <t>T1017151</t>
        </is>
      </c>
      <c r="B17153" t="inlineStr">
        <is>
          <t>2025-08-26</t>
        </is>
      </c>
      <c r="C17153" t="inlineStr">
        <is>
          <t>S046</t>
        </is>
      </c>
      <c r="D17153" t="inlineStr">
        <is>
          <t>Store_046</t>
        </is>
      </c>
      <c r="E17153" t="inlineStr">
        <is>
          <t>South</t>
        </is>
      </c>
      <c r="F17153" t="inlineStr">
        <is>
          <t>P0017</t>
        </is>
      </c>
      <c r="G17153" t="inlineStr">
        <is>
          <t>Prod_0017</t>
        </is>
      </c>
      <c r="H17153" t="inlineStr">
        <is>
          <t>Food</t>
        </is>
      </c>
      <c r="I17153" t="n">
        <v>7</v>
      </c>
      <c r="J17153" t="n">
        <v>602.7</v>
      </c>
      <c r="K17153" t="n">
        <v>0</v>
      </c>
      <c r="L17153">
        <f>I17153*J17153*(1-K17153)</f>
        <v/>
      </c>
      <c r="M17153">
        <f>VLOOKUP(F17153,Products!A:D,4,FALSE)*I17153</f>
        <v/>
      </c>
      <c r="N17153">
        <f>L17153-M17153</f>
        <v/>
      </c>
    </row>
    <row r="17154">
      <c r="A17154" t="inlineStr">
        <is>
          <t>T1017152</t>
        </is>
      </c>
      <c r="B17154" t="inlineStr">
        <is>
          <t>2023-06-13</t>
        </is>
      </c>
      <c r="C17154" t="inlineStr">
        <is>
          <t>S025</t>
        </is>
      </c>
      <c r="D17154" t="inlineStr">
        <is>
          <t>Store_025</t>
        </is>
      </c>
      <c r="E17154" t="inlineStr">
        <is>
          <t>Central</t>
        </is>
      </c>
      <c r="F17154" t="inlineStr">
        <is>
          <t>P0157</t>
        </is>
      </c>
      <c r="G17154" t="inlineStr">
        <is>
          <t>Prod_0157</t>
        </is>
      </c>
      <c r="H17154" t="inlineStr">
        <is>
          <t>Toys</t>
        </is>
      </c>
      <c r="I17154" t="n">
        <v>8</v>
      </c>
      <c r="J17154" t="n">
        <v>202.29</v>
      </c>
      <c r="K17154" t="n">
        <v>0</v>
      </c>
      <c r="L17154">
        <f>I17154*J17154*(1-K17154)</f>
        <v/>
      </c>
      <c r="M17154">
        <f>VLOOKUP(F17154,Products!A:D,4,FALSE)*I17154</f>
        <v/>
      </c>
      <c r="N17154">
        <f>L17154-M17154</f>
        <v/>
      </c>
    </row>
    <row r="17155">
      <c r="A17155" t="inlineStr">
        <is>
          <t>T1017153</t>
        </is>
      </c>
      <c r="B17155" t="inlineStr">
        <is>
          <t>2025-08-02</t>
        </is>
      </c>
      <c r="C17155" t="inlineStr">
        <is>
          <t>S017</t>
        </is>
      </c>
      <c r="D17155" t="inlineStr">
        <is>
          <t>Store_017</t>
        </is>
      </c>
      <c r="E17155" t="inlineStr">
        <is>
          <t>South</t>
        </is>
      </c>
      <c r="F17155" t="inlineStr">
        <is>
          <t>P0112</t>
        </is>
      </c>
      <c r="G17155" t="inlineStr">
        <is>
          <t>Prod_0112</t>
        </is>
      </c>
      <c r="H17155" t="inlineStr">
        <is>
          <t>Beverages</t>
        </is>
      </c>
      <c r="I17155" t="n">
        <v>4</v>
      </c>
      <c r="J17155" t="n">
        <v>645.11</v>
      </c>
      <c r="K17155" t="n">
        <v>0.15</v>
      </c>
      <c r="L17155">
        <f>I17155*J17155*(1-K17155)</f>
        <v/>
      </c>
      <c r="M17155">
        <f>VLOOKUP(F17155,Products!A:D,4,FALSE)*I17155</f>
        <v/>
      </c>
      <c r="N17155">
        <f>L17155-M17155</f>
        <v/>
      </c>
    </row>
    <row r="17156">
      <c r="A17156" t="inlineStr">
        <is>
          <t>T1017154</t>
        </is>
      </c>
      <c r="B17156" t="inlineStr">
        <is>
          <t>2025-02-12</t>
        </is>
      </c>
      <c r="C17156" t="inlineStr">
        <is>
          <t>S019</t>
        </is>
      </c>
      <c r="D17156" t="inlineStr">
        <is>
          <t>Store_019</t>
        </is>
      </c>
      <c r="E17156" t="inlineStr">
        <is>
          <t>East</t>
        </is>
      </c>
      <c r="F17156" t="inlineStr">
        <is>
          <t>P0151</t>
        </is>
      </c>
      <c r="G17156" t="inlineStr">
        <is>
          <t>Prod_0151</t>
        </is>
      </c>
      <c r="H17156" t="inlineStr">
        <is>
          <t>Food</t>
        </is>
      </c>
      <c r="I17156" t="n">
        <v>3</v>
      </c>
      <c r="J17156" t="n">
        <v>918.8</v>
      </c>
      <c r="K17156" t="n">
        <v>0.1</v>
      </c>
      <c r="L17156">
        <f>I17156*J17156*(1-K17156)</f>
        <v/>
      </c>
      <c r="M17156">
        <f>VLOOKUP(F17156,Products!A:D,4,FALSE)*I17156</f>
        <v/>
      </c>
      <c r="N17156">
        <f>L17156-M17156</f>
        <v/>
      </c>
    </row>
    <row r="17157">
      <c r="A17157" t="inlineStr">
        <is>
          <t>T1017155</t>
        </is>
      </c>
      <c r="B17157" t="inlineStr">
        <is>
          <t>2024-03-31</t>
        </is>
      </c>
      <c r="C17157" t="inlineStr">
        <is>
          <t>S014</t>
        </is>
      </c>
      <c r="D17157" t="inlineStr">
        <is>
          <t>Store_014</t>
        </is>
      </c>
      <c r="E17157" t="inlineStr">
        <is>
          <t>West</t>
        </is>
      </c>
      <c r="F17157" t="inlineStr">
        <is>
          <t>P0128</t>
        </is>
      </c>
      <c r="G17157" t="inlineStr">
        <is>
          <t>Prod_0128</t>
        </is>
      </c>
      <c r="H17157" t="inlineStr">
        <is>
          <t>Toys</t>
        </is>
      </c>
      <c r="I17157" t="n">
        <v>4</v>
      </c>
      <c r="J17157" t="n">
        <v>172.2</v>
      </c>
      <c r="K17157" t="n">
        <v>0</v>
      </c>
      <c r="L17157">
        <f>I17157*J17157*(1-K17157)</f>
        <v/>
      </c>
      <c r="M17157">
        <f>VLOOKUP(F17157,Products!A:D,4,FALSE)*I17157</f>
        <v/>
      </c>
      <c r="N17157">
        <f>L17157-M17157</f>
        <v/>
      </c>
    </row>
    <row r="17158">
      <c r="A17158" t="inlineStr">
        <is>
          <t>T1017156</t>
        </is>
      </c>
      <c r="B17158" t="inlineStr">
        <is>
          <t>2024-10-19</t>
        </is>
      </c>
      <c r="C17158" t="inlineStr">
        <is>
          <t>S047</t>
        </is>
      </c>
      <c r="D17158" t="inlineStr">
        <is>
          <t>Store_047</t>
        </is>
      </c>
      <c r="E17158" t="inlineStr">
        <is>
          <t>North</t>
        </is>
      </c>
      <c r="F17158" t="inlineStr">
        <is>
          <t>P0156</t>
        </is>
      </c>
      <c r="G17158" t="inlineStr">
        <is>
          <t>Prod_0156</t>
        </is>
      </c>
      <c r="H17158" t="inlineStr">
        <is>
          <t>Toys</t>
        </is>
      </c>
      <c r="I17158" t="n">
        <v>3</v>
      </c>
      <c r="J17158" t="n">
        <v>423.22</v>
      </c>
      <c r="K17158" t="n">
        <v>0</v>
      </c>
      <c r="L17158">
        <f>I17158*J17158*(1-K17158)</f>
        <v/>
      </c>
      <c r="M17158">
        <f>VLOOKUP(F17158,Products!A:D,4,FALSE)*I17158</f>
        <v/>
      </c>
      <c r="N17158">
        <f>L17158-M17158</f>
        <v/>
      </c>
    </row>
    <row r="17159">
      <c r="A17159" t="inlineStr">
        <is>
          <t>T1017157</t>
        </is>
      </c>
      <c r="B17159" t="inlineStr">
        <is>
          <t>2023-11-20</t>
        </is>
      </c>
      <c r="C17159" t="inlineStr">
        <is>
          <t>S009</t>
        </is>
      </c>
      <c r="D17159" t="inlineStr">
        <is>
          <t>Store_009</t>
        </is>
      </c>
      <c r="E17159" t="inlineStr">
        <is>
          <t>Central</t>
        </is>
      </c>
      <c r="F17159" t="inlineStr">
        <is>
          <t>P0080</t>
        </is>
      </c>
      <c r="G17159" t="inlineStr">
        <is>
          <t>Prod_0080</t>
        </is>
      </c>
      <c r="H17159" t="inlineStr">
        <is>
          <t>Clothing</t>
        </is>
      </c>
      <c r="I17159" t="n">
        <v>5</v>
      </c>
      <c r="J17159" t="n">
        <v>635.01</v>
      </c>
      <c r="K17159" t="n">
        <v>0</v>
      </c>
      <c r="L17159">
        <f>I17159*J17159*(1-K17159)</f>
        <v/>
      </c>
      <c r="M17159">
        <f>VLOOKUP(F17159,Products!A:D,4,FALSE)*I17159</f>
        <v/>
      </c>
      <c r="N17159">
        <f>L17159-M17159</f>
        <v/>
      </c>
    </row>
    <row r="17160">
      <c r="A17160" t="inlineStr">
        <is>
          <t>T1017158</t>
        </is>
      </c>
      <c r="B17160" t="inlineStr">
        <is>
          <t>2023-10-08</t>
        </is>
      </c>
      <c r="C17160" t="inlineStr">
        <is>
          <t>S027</t>
        </is>
      </c>
      <c r="D17160" t="inlineStr">
        <is>
          <t>Store_027</t>
        </is>
      </c>
      <c r="E17160" t="inlineStr">
        <is>
          <t>South</t>
        </is>
      </c>
      <c r="F17160" t="inlineStr">
        <is>
          <t>P0005</t>
        </is>
      </c>
      <c r="G17160" t="inlineStr">
        <is>
          <t>Prod_0005</t>
        </is>
      </c>
      <c r="H17160" t="inlineStr">
        <is>
          <t>Beverages</t>
        </is>
      </c>
      <c r="I17160" t="n">
        <v>1</v>
      </c>
      <c r="J17160" t="n">
        <v>126.89</v>
      </c>
      <c r="K17160" t="n">
        <v>0.15</v>
      </c>
      <c r="L17160">
        <f>I17160*J17160*(1-K17160)</f>
        <v/>
      </c>
      <c r="M17160">
        <f>VLOOKUP(F17160,Products!A:D,4,FALSE)*I17160</f>
        <v/>
      </c>
      <c r="N17160">
        <f>L17160-M17160</f>
        <v/>
      </c>
    </row>
    <row r="17161">
      <c r="A17161" t="inlineStr">
        <is>
          <t>T1017159</t>
        </is>
      </c>
      <c r="B17161" t="inlineStr">
        <is>
          <t>2025-09-11</t>
        </is>
      </c>
      <c r="C17161" t="inlineStr">
        <is>
          <t>S021</t>
        </is>
      </c>
      <c r="D17161" t="inlineStr">
        <is>
          <t>Store_021</t>
        </is>
      </c>
      <c r="E17161" t="inlineStr">
        <is>
          <t>North</t>
        </is>
      </c>
      <c r="F17161" t="inlineStr">
        <is>
          <t>P0133</t>
        </is>
      </c>
      <c r="G17161" t="inlineStr">
        <is>
          <t>Prod_0133</t>
        </is>
      </c>
      <c r="H17161" t="inlineStr">
        <is>
          <t>Stationery</t>
        </is>
      </c>
      <c r="I17161" t="n">
        <v>7</v>
      </c>
      <c r="J17161" t="n">
        <v>328.61</v>
      </c>
      <c r="K17161" t="n">
        <v>0</v>
      </c>
      <c r="L17161">
        <f>I17161*J17161*(1-K17161)</f>
        <v/>
      </c>
      <c r="M17161">
        <f>VLOOKUP(F17161,Products!A:D,4,FALSE)*I17161</f>
        <v/>
      </c>
      <c r="N17161">
        <f>L17161-M17161</f>
        <v/>
      </c>
    </row>
    <row r="17162">
      <c r="A17162" t="inlineStr">
        <is>
          <t>T1017160</t>
        </is>
      </c>
      <c r="B17162" t="inlineStr">
        <is>
          <t>2023-12-17</t>
        </is>
      </c>
      <c r="C17162" t="inlineStr">
        <is>
          <t>S014</t>
        </is>
      </c>
      <c r="D17162" t="inlineStr">
        <is>
          <t>Store_014</t>
        </is>
      </c>
      <c r="E17162" t="inlineStr">
        <is>
          <t>West</t>
        </is>
      </c>
      <c r="F17162" t="inlineStr">
        <is>
          <t>P0167</t>
        </is>
      </c>
      <c r="G17162" t="inlineStr">
        <is>
          <t>Prod_0167</t>
        </is>
      </c>
      <c r="H17162" t="inlineStr">
        <is>
          <t>Beverages</t>
        </is>
      </c>
      <c r="I17162" t="n">
        <v>1</v>
      </c>
      <c r="J17162" t="n">
        <v>537.9</v>
      </c>
      <c r="K17162" t="n">
        <v>0.1</v>
      </c>
      <c r="L17162">
        <f>I17162*J17162*(1-K17162)</f>
        <v/>
      </c>
      <c r="M17162">
        <f>VLOOKUP(F17162,Products!A:D,4,FALSE)*I17162</f>
        <v/>
      </c>
      <c r="N17162">
        <f>L17162-M17162</f>
        <v/>
      </c>
    </row>
    <row r="17163">
      <c r="A17163" t="inlineStr">
        <is>
          <t>T1017161</t>
        </is>
      </c>
      <c r="B17163" t="inlineStr">
        <is>
          <t>2023-05-27</t>
        </is>
      </c>
      <c r="C17163" t="inlineStr">
        <is>
          <t>S017</t>
        </is>
      </c>
      <c r="D17163" t="inlineStr">
        <is>
          <t>Store_017</t>
        </is>
      </c>
      <c r="E17163" t="inlineStr">
        <is>
          <t>South</t>
        </is>
      </c>
      <c r="F17163" t="inlineStr">
        <is>
          <t>P0130</t>
        </is>
      </c>
      <c r="G17163" t="inlineStr">
        <is>
          <t>Prod_0130</t>
        </is>
      </c>
      <c r="H17163" t="inlineStr">
        <is>
          <t>Electronics</t>
        </is>
      </c>
      <c r="I17163" t="n">
        <v>1</v>
      </c>
      <c r="J17163" t="n">
        <v>504.25</v>
      </c>
      <c r="K17163" t="n">
        <v>0</v>
      </c>
      <c r="L17163">
        <f>I17163*J17163*(1-K17163)</f>
        <v/>
      </c>
      <c r="M17163">
        <f>VLOOKUP(F17163,Products!A:D,4,FALSE)*I17163</f>
        <v/>
      </c>
      <c r="N17163">
        <f>L17163-M17163</f>
        <v/>
      </c>
    </row>
    <row r="17164">
      <c r="A17164" t="inlineStr">
        <is>
          <t>T1017162</t>
        </is>
      </c>
      <c r="B17164" t="inlineStr">
        <is>
          <t>2024-09-10</t>
        </is>
      </c>
      <c r="C17164" t="inlineStr">
        <is>
          <t>S042</t>
        </is>
      </c>
      <c r="D17164" t="inlineStr">
        <is>
          <t>Store_042</t>
        </is>
      </c>
      <c r="E17164" t="inlineStr">
        <is>
          <t>Central</t>
        </is>
      </c>
      <c r="F17164" t="inlineStr">
        <is>
          <t>P0149</t>
        </is>
      </c>
      <c r="G17164" t="inlineStr">
        <is>
          <t>Prod_0149</t>
        </is>
      </c>
      <c r="H17164" t="inlineStr">
        <is>
          <t>Toys</t>
        </is>
      </c>
      <c r="I17164" t="n">
        <v>9</v>
      </c>
      <c r="J17164" t="n">
        <v>53.15</v>
      </c>
      <c r="K17164" t="n">
        <v>0</v>
      </c>
      <c r="L17164">
        <f>I17164*J17164*(1-K17164)</f>
        <v/>
      </c>
      <c r="M17164">
        <f>VLOOKUP(F17164,Products!A:D,4,FALSE)*I17164</f>
        <v/>
      </c>
      <c r="N17164">
        <f>L17164-M17164</f>
        <v/>
      </c>
    </row>
    <row r="17165">
      <c r="A17165" t="inlineStr">
        <is>
          <t>T1017163</t>
        </is>
      </c>
      <c r="B17165" t="inlineStr">
        <is>
          <t>2024-08-30</t>
        </is>
      </c>
      <c r="C17165" t="inlineStr">
        <is>
          <t>S037</t>
        </is>
      </c>
      <c r="D17165" t="inlineStr">
        <is>
          <t>Store_037</t>
        </is>
      </c>
      <c r="E17165" t="inlineStr">
        <is>
          <t>East</t>
        </is>
      </c>
      <c r="F17165" t="inlineStr">
        <is>
          <t>P0055</t>
        </is>
      </c>
      <c r="G17165" t="inlineStr">
        <is>
          <t>Prod_0055</t>
        </is>
      </c>
      <c r="H17165" t="inlineStr">
        <is>
          <t>Beverages</t>
        </is>
      </c>
      <c r="I17165" t="n">
        <v>8</v>
      </c>
      <c r="J17165" t="n">
        <v>187.35</v>
      </c>
      <c r="K17165" t="n">
        <v>0</v>
      </c>
      <c r="L17165">
        <f>I17165*J17165*(1-K17165)</f>
        <v/>
      </c>
      <c r="M17165">
        <f>VLOOKUP(F17165,Products!A:D,4,FALSE)*I17165</f>
        <v/>
      </c>
      <c r="N17165">
        <f>L17165-M17165</f>
        <v/>
      </c>
    </row>
    <row r="17166">
      <c r="A17166" t="inlineStr">
        <is>
          <t>T1017164</t>
        </is>
      </c>
      <c r="B17166" t="inlineStr">
        <is>
          <t>2025-04-16</t>
        </is>
      </c>
      <c r="C17166" t="inlineStr">
        <is>
          <t>S020</t>
        </is>
      </c>
      <c r="D17166" t="inlineStr">
        <is>
          <t>Store_020</t>
        </is>
      </c>
      <c r="E17166" t="inlineStr">
        <is>
          <t>West</t>
        </is>
      </c>
      <c r="F17166" t="inlineStr">
        <is>
          <t>P0126</t>
        </is>
      </c>
      <c r="G17166" t="inlineStr">
        <is>
          <t>Prod_0126</t>
        </is>
      </c>
      <c r="H17166" t="inlineStr">
        <is>
          <t>Toys</t>
        </is>
      </c>
      <c r="I17166" t="n">
        <v>8</v>
      </c>
      <c r="J17166" t="n">
        <v>298.37</v>
      </c>
      <c r="K17166" t="n">
        <v>0.1</v>
      </c>
      <c r="L17166">
        <f>I17166*J17166*(1-K17166)</f>
        <v/>
      </c>
      <c r="M17166">
        <f>VLOOKUP(F17166,Products!A:D,4,FALSE)*I17166</f>
        <v/>
      </c>
      <c r="N17166">
        <f>L17166-M17166</f>
        <v/>
      </c>
    </row>
    <row r="17167">
      <c r="A17167" t="inlineStr">
        <is>
          <t>T1017165</t>
        </is>
      </c>
      <c r="B17167" t="inlineStr">
        <is>
          <t>2023-11-17</t>
        </is>
      </c>
      <c r="C17167" t="inlineStr">
        <is>
          <t>S002</t>
        </is>
      </c>
      <c r="D17167" t="inlineStr">
        <is>
          <t>Store_002</t>
        </is>
      </c>
      <c r="E17167" t="inlineStr">
        <is>
          <t>South</t>
        </is>
      </c>
      <c r="F17167" t="inlineStr">
        <is>
          <t>P0160</t>
        </is>
      </c>
      <c r="G17167" t="inlineStr">
        <is>
          <t>Prod_0160</t>
        </is>
      </c>
      <c r="H17167" t="inlineStr">
        <is>
          <t>Food</t>
        </is>
      </c>
      <c r="I17167" t="n">
        <v>1</v>
      </c>
      <c r="J17167" t="n">
        <v>602.37</v>
      </c>
      <c r="K17167" t="n">
        <v>0</v>
      </c>
      <c r="L17167">
        <f>I17167*J17167*(1-K17167)</f>
        <v/>
      </c>
      <c r="M17167">
        <f>VLOOKUP(F17167,Products!A:D,4,FALSE)*I17167</f>
        <v/>
      </c>
      <c r="N17167">
        <f>L17167-M17167</f>
        <v/>
      </c>
    </row>
    <row r="17168">
      <c r="A17168" t="inlineStr">
        <is>
          <t>T1017166</t>
        </is>
      </c>
      <c r="B17168" t="inlineStr">
        <is>
          <t>2025-01-23</t>
        </is>
      </c>
      <c r="C17168" t="inlineStr">
        <is>
          <t>S007</t>
        </is>
      </c>
      <c r="D17168" t="inlineStr">
        <is>
          <t>Store_007</t>
        </is>
      </c>
      <c r="E17168" t="inlineStr">
        <is>
          <t>East</t>
        </is>
      </c>
      <c r="F17168" t="inlineStr">
        <is>
          <t>P0095</t>
        </is>
      </c>
      <c r="G17168" t="inlineStr">
        <is>
          <t>Prod_0095</t>
        </is>
      </c>
      <c r="H17168" t="inlineStr">
        <is>
          <t>Food</t>
        </is>
      </c>
      <c r="I17168" t="n">
        <v>9</v>
      </c>
      <c r="J17168" t="n">
        <v>246.6</v>
      </c>
      <c r="K17168" t="n">
        <v>0.1</v>
      </c>
      <c r="L17168">
        <f>I17168*J17168*(1-K17168)</f>
        <v/>
      </c>
      <c r="M17168">
        <f>VLOOKUP(F17168,Products!A:D,4,FALSE)*I17168</f>
        <v/>
      </c>
      <c r="N17168">
        <f>L17168-M17168</f>
        <v/>
      </c>
    </row>
    <row r="17169">
      <c r="A17169" t="inlineStr">
        <is>
          <t>T1017167</t>
        </is>
      </c>
      <c r="B17169" t="inlineStr">
        <is>
          <t>2024-02-25</t>
        </is>
      </c>
      <c r="C17169" t="inlineStr">
        <is>
          <t>S015</t>
        </is>
      </c>
      <c r="D17169" t="inlineStr">
        <is>
          <t>Store_015</t>
        </is>
      </c>
      <c r="E17169" t="inlineStr">
        <is>
          <t>North</t>
        </is>
      </c>
      <c r="F17169" t="inlineStr">
        <is>
          <t>P0130</t>
        </is>
      </c>
      <c r="G17169" t="inlineStr">
        <is>
          <t>Prod_0130</t>
        </is>
      </c>
      <c r="H17169" t="inlineStr">
        <is>
          <t>Electronics</t>
        </is>
      </c>
      <c r="I17169" t="n">
        <v>3</v>
      </c>
      <c r="J17169" t="n">
        <v>472.48</v>
      </c>
      <c r="K17169" t="n">
        <v>0</v>
      </c>
      <c r="L17169">
        <f>I17169*J17169*(1-K17169)</f>
        <v/>
      </c>
      <c r="M17169">
        <f>VLOOKUP(F17169,Products!A:D,4,FALSE)*I17169</f>
        <v/>
      </c>
      <c r="N17169">
        <f>L17169-M17169</f>
        <v/>
      </c>
    </row>
    <row r="17170">
      <c r="A17170" t="inlineStr">
        <is>
          <t>T1017168</t>
        </is>
      </c>
      <c r="B17170" t="inlineStr">
        <is>
          <t>2024-08-14</t>
        </is>
      </c>
      <c r="C17170" t="inlineStr">
        <is>
          <t>S044</t>
        </is>
      </c>
      <c r="D17170" t="inlineStr">
        <is>
          <t>Store_044</t>
        </is>
      </c>
      <c r="E17170" t="inlineStr">
        <is>
          <t>North</t>
        </is>
      </c>
      <c r="F17170" t="inlineStr">
        <is>
          <t>P0012</t>
        </is>
      </c>
      <c r="G17170" t="inlineStr">
        <is>
          <t>Prod_0012</t>
        </is>
      </c>
      <c r="H17170" t="inlineStr">
        <is>
          <t>Food</t>
        </is>
      </c>
      <c r="I17170" t="n">
        <v>6</v>
      </c>
      <c r="J17170" t="n">
        <v>826.37</v>
      </c>
      <c r="K17170" t="n">
        <v>0</v>
      </c>
      <c r="L17170">
        <f>I17170*J17170*(1-K17170)</f>
        <v/>
      </c>
      <c r="M17170">
        <f>VLOOKUP(F17170,Products!A:D,4,FALSE)*I17170</f>
        <v/>
      </c>
      <c r="N17170">
        <f>L17170-M17170</f>
        <v/>
      </c>
    </row>
    <row r="17171">
      <c r="A17171" t="inlineStr">
        <is>
          <t>T1017169</t>
        </is>
      </c>
      <c r="B17171" t="inlineStr">
        <is>
          <t>2025-08-04</t>
        </is>
      </c>
      <c r="C17171" t="inlineStr">
        <is>
          <t>S020</t>
        </is>
      </c>
      <c r="D17171" t="inlineStr">
        <is>
          <t>Store_020</t>
        </is>
      </c>
      <c r="E17171" t="inlineStr">
        <is>
          <t>West</t>
        </is>
      </c>
      <c r="F17171" t="inlineStr">
        <is>
          <t>P0200</t>
        </is>
      </c>
      <c r="G17171" t="inlineStr">
        <is>
          <t>Prod_0200</t>
        </is>
      </c>
      <c r="H17171" t="inlineStr">
        <is>
          <t>Electronics</t>
        </is>
      </c>
      <c r="I17171" t="n">
        <v>4</v>
      </c>
      <c r="J17171" t="n">
        <v>412.24</v>
      </c>
      <c r="K17171" t="n">
        <v>0.15</v>
      </c>
      <c r="L17171">
        <f>I17171*J17171*(1-K17171)</f>
        <v/>
      </c>
      <c r="M17171">
        <f>VLOOKUP(F17171,Products!A:D,4,FALSE)*I17171</f>
        <v/>
      </c>
      <c r="N17171">
        <f>L17171-M17171</f>
        <v/>
      </c>
    </row>
    <row r="17172">
      <c r="A17172" t="inlineStr">
        <is>
          <t>T1017170</t>
        </is>
      </c>
      <c r="B17172" t="inlineStr">
        <is>
          <t>2024-07-24</t>
        </is>
      </c>
      <c r="C17172" t="inlineStr">
        <is>
          <t>S036</t>
        </is>
      </c>
      <c r="D17172" t="inlineStr">
        <is>
          <t>Store_036</t>
        </is>
      </c>
      <c r="E17172" t="inlineStr">
        <is>
          <t>Central</t>
        </is>
      </c>
      <c r="F17172" t="inlineStr">
        <is>
          <t>P0035</t>
        </is>
      </c>
      <c r="G17172" t="inlineStr">
        <is>
          <t>Prod_0035</t>
        </is>
      </c>
      <c r="H17172" t="inlineStr">
        <is>
          <t>Beverages</t>
        </is>
      </c>
      <c r="I17172" t="n">
        <v>3</v>
      </c>
      <c r="J17172" t="n">
        <v>99.37</v>
      </c>
      <c r="K17172" t="n">
        <v>0</v>
      </c>
      <c r="L17172">
        <f>I17172*J17172*(1-K17172)</f>
        <v/>
      </c>
      <c r="M17172">
        <f>VLOOKUP(F17172,Products!A:D,4,FALSE)*I17172</f>
        <v/>
      </c>
      <c r="N17172">
        <f>L17172-M17172</f>
        <v/>
      </c>
    </row>
    <row r="17173">
      <c r="A17173" t="inlineStr">
        <is>
          <t>T1017171</t>
        </is>
      </c>
      <c r="B17173" t="inlineStr">
        <is>
          <t>2025-03-19</t>
        </is>
      </c>
      <c r="C17173" t="inlineStr">
        <is>
          <t>S015</t>
        </is>
      </c>
      <c r="D17173" t="inlineStr">
        <is>
          <t>Store_015</t>
        </is>
      </c>
      <c r="E17173" t="inlineStr">
        <is>
          <t>North</t>
        </is>
      </c>
      <c r="F17173" t="inlineStr">
        <is>
          <t>P0130</t>
        </is>
      </c>
      <c r="G17173" t="inlineStr">
        <is>
          <t>Prod_0130</t>
        </is>
      </c>
      <c r="H17173" t="inlineStr">
        <is>
          <t>Electronics</t>
        </is>
      </c>
      <c r="I17173" t="n">
        <v>6</v>
      </c>
      <c r="J17173" t="n">
        <v>486.75</v>
      </c>
      <c r="K17173" t="n">
        <v>0</v>
      </c>
      <c r="L17173">
        <f>I17173*J17173*(1-K17173)</f>
        <v/>
      </c>
      <c r="M17173">
        <f>VLOOKUP(F17173,Products!A:D,4,FALSE)*I17173</f>
        <v/>
      </c>
      <c r="N17173">
        <f>L17173-M17173</f>
        <v/>
      </c>
    </row>
    <row r="17174">
      <c r="A17174" t="inlineStr">
        <is>
          <t>T1017172</t>
        </is>
      </c>
      <c r="B17174" t="inlineStr">
        <is>
          <t>2023-03-26</t>
        </is>
      </c>
      <c r="C17174" t="inlineStr">
        <is>
          <t>S028</t>
        </is>
      </c>
      <c r="D17174" t="inlineStr">
        <is>
          <t>Store_028</t>
        </is>
      </c>
      <c r="E17174" t="inlineStr">
        <is>
          <t>North</t>
        </is>
      </c>
      <c r="F17174" t="inlineStr">
        <is>
          <t>P0160</t>
        </is>
      </c>
      <c r="G17174" t="inlineStr">
        <is>
          <t>Prod_0160</t>
        </is>
      </c>
      <c r="H17174" t="inlineStr">
        <is>
          <t>Food</t>
        </is>
      </c>
      <c r="I17174" t="n">
        <v>6</v>
      </c>
      <c r="J17174" t="n">
        <v>684.67</v>
      </c>
      <c r="K17174" t="n">
        <v>0.05</v>
      </c>
      <c r="L17174">
        <f>I17174*J17174*(1-K17174)</f>
        <v/>
      </c>
      <c r="M17174">
        <f>VLOOKUP(F17174,Products!A:D,4,FALSE)*I17174</f>
        <v/>
      </c>
      <c r="N17174">
        <f>L17174-M17174</f>
        <v/>
      </c>
    </row>
    <row r="17175">
      <c r="A17175" t="inlineStr">
        <is>
          <t>T1017173</t>
        </is>
      </c>
      <c r="B17175" t="inlineStr">
        <is>
          <t>2025-09-02</t>
        </is>
      </c>
      <c r="C17175" t="inlineStr">
        <is>
          <t>S001</t>
        </is>
      </c>
      <c r="D17175" t="inlineStr">
        <is>
          <t>Store_001</t>
        </is>
      </c>
      <c r="E17175" t="inlineStr">
        <is>
          <t>West</t>
        </is>
      </c>
      <c r="F17175" t="inlineStr">
        <is>
          <t>P0093</t>
        </is>
      </c>
      <c r="G17175" t="inlineStr">
        <is>
          <t>Prod_0093</t>
        </is>
      </c>
      <c r="H17175" t="inlineStr">
        <is>
          <t>Electronics</t>
        </is>
      </c>
      <c r="I17175" t="n">
        <v>8</v>
      </c>
      <c r="J17175" t="n">
        <v>214.47</v>
      </c>
      <c r="K17175" t="n">
        <v>0</v>
      </c>
      <c r="L17175">
        <f>I17175*J17175*(1-K17175)</f>
        <v/>
      </c>
      <c r="M17175">
        <f>VLOOKUP(F17175,Products!A:D,4,FALSE)*I17175</f>
        <v/>
      </c>
      <c r="N17175">
        <f>L17175-M17175</f>
        <v/>
      </c>
    </row>
    <row r="17176">
      <c r="A17176" t="inlineStr">
        <is>
          <t>T1017174</t>
        </is>
      </c>
      <c r="B17176" t="inlineStr">
        <is>
          <t>2023-11-09</t>
        </is>
      </c>
      <c r="C17176" t="inlineStr">
        <is>
          <t>S042</t>
        </is>
      </c>
      <c r="D17176" t="inlineStr">
        <is>
          <t>Store_042</t>
        </is>
      </c>
      <c r="E17176" t="inlineStr">
        <is>
          <t>Central</t>
        </is>
      </c>
      <c r="F17176" t="inlineStr">
        <is>
          <t>P0057</t>
        </is>
      </c>
      <c r="G17176" t="inlineStr">
        <is>
          <t>Prod_0057</t>
        </is>
      </c>
      <c r="H17176" t="inlineStr">
        <is>
          <t>Beverages</t>
        </is>
      </c>
      <c r="I17176" t="n">
        <v>5</v>
      </c>
      <c r="J17176" t="n">
        <v>85.04000000000001</v>
      </c>
      <c r="K17176" t="n">
        <v>0</v>
      </c>
      <c r="L17176">
        <f>I17176*J17176*(1-K17176)</f>
        <v/>
      </c>
      <c r="M17176">
        <f>VLOOKUP(F17176,Products!A:D,4,FALSE)*I17176</f>
        <v/>
      </c>
      <c r="N17176">
        <f>L17176-M17176</f>
        <v/>
      </c>
    </row>
    <row r="17177">
      <c r="A17177" t="inlineStr">
        <is>
          <t>T1017175</t>
        </is>
      </c>
      <c r="B17177" t="inlineStr">
        <is>
          <t>2025-05-05</t>
        </is>
      </c>
      <c r="C17177" t="inlineStr">
        <is>
          <t>S011</t>
        </is>
      </c>
      <c r="D17177" t="inlineStr">
        <is>
          <t>Store_011</t>
        </is>
      </c>
      <c r="E17177" t="inlineStr">
        <is>
          <t>South</t>
        </is>
      </c>
      <c r="F17177" t="inlineStr">
        <is>
          <t>P0198</t>
        </is>
      </c>
      <c r="G17177" t="inlineStr">
        <is>
          <t>Prod_0198</t>
        </is>
      </c>
      <c r="H17177" t="inlineStr">
        <is>
          <t>Beverages</t>
        </is>
      </c>
      <c r="I17177" t="n">
        <v>8</v>
      </c>
      <c r="J17177" t="n">
        <v>782.0599999999999</v>
      </c>
      <c r="K17177" t="n">
        <v>0</v>
      </c>
      <c r="L17177">
        <f>I17177*J17177*(1-K17177)</f>
        <v/>
      </c>
      <c r="M17177">
        <f>VLOOKUP(F17177,Products!A:D,4,FALSE)*I17177</f>
        <v/>
      </c>
      <c r="N17177">
        <f>L17177-M17177</f>
        <v/>
      </c>
    </row>
    <row r="17178">
      <c r="A17178" t="inlineStr">
        <is>
          <t>T1017176</t>
        </is>
      </c>
      <c r="B17178" t="inlineStr">
        <is>
          <t>2025-04-09</t>
        </is>
      </c>
      <c r="C17178" t="inlineStr">
        <is>
          <t>S041</t>
        </is>
      </c>
      <c r="D17178" t="inlineStr">
        <is>
          <t>Store_041</t>
        </is>
      </c>
      <c r="E17178" t="inlineStr">
        <is>
          <t>East</t>
        </is>
      </c>
      <c r="F17178" t="inlineStr">
        <is>
          <t>P0133</t>
        </is>
      </c>
      <c r="G17178" t="inlineStr">
        <is>
          <t>Prod_0133</t>
        </is>
      </c>
      <c r="H17178" t="inlineStr">
        <is>
          <t>Stationery</t>
        </is>
      </c>
      <c r="I17178" t="n">
        <v>8</v>
      </c>
      <c r="J17178" t="n">
        <v>360.94</v>
      </c>
      <c r="K17178" t="n">
        <v>0</v>
      </c>
      <c r="L17178">
        <f>I17178*J17178*(1-K17178)</f>
        <v/>
      </c>
      <c r="M17178">
        <f>VLOOKUP(F17178,Products!A:D,4,FALSE)*I17178</f>
        <v/>
      </c>
      <c r="N17178">
        <f>L17178-M17178</f>
        <v/>
      </c>
    </row>
    <row r="17179">
      <c r="A17179" t="inlineStr">
        <is>
          <t>T1017177</t>
        </is>
      </c>
      <c r="B17179" t="inlineStr">
        <is>
          <t>2024-09-18</t>
        </is>
      </c>
      <c r="C17179" t="inlineStr">
        <is>
          <t>S005</t>
        </is>
      </c>
      <c r="D17179" t="inlineStr">
        <is>
          <t>Store_005</t>
        </is>
      </c>
      <c r="E17179" t="inlineStr">
        <is>
          <t>Central</t>
        </is>
      </c>
      <c r="F17179" t="inlineStr">
        <is>
          <t>P0133</t>
        </is>
      </c>
      <c r="G17179" t="inlineStr">
        <is>
          <t>Prod_0133</t>
        </is>
      </c>
      <c r="H17179" t="inlineStr">
        <is>
          <t>Stationery</t>
        </is>
      </c>
      <c r="I17179" t="n">
        <v>8</v>
      </c>
      <c r="J17179" t="n">
        <v>457.5</v>
      </c>
      <c r="K17179" t="n">
        <v>0</v>
      </c>
      <c r="L17179">
        <f>I17179*J17179*(1-K17179)</f>
        <v/>
      </c>
      <c r="M17179">
        <f>VLOOKUP(F17179,Products!A:D,4,FALSE)*I17179</f>
        <v/>
      </c>
      <c r="N17179">
        <f>L17179-M17179</f>
        <v/>
      </c>
    </row>
    <row r="17180">
      <c r="A17180" t="inlineStr">
        <is>
          <t>T1017178</t>
        </is>
      </c>
      <c r="B17180" t="inlineStr">
        <is>
          <t>2025-09-14</t>
        </is>
      </c>
      <c r="C17180" t="inlineStr">
        <is>
          <t>S044</t>
        </is>
      </c>
      <c r="D17180" t="inlineStr">
        <is>
          <t>Store_044</t>
        </is>
      </c>
      <c r="E17180" t="inlineStr">
        <is>
          <t>North</t>
        </is>
      </c>
      <c r="F17180" t="inlineStr">
        <is>
          <t>P0109</t>
        </is>
      </c>
      <c r="G17180" t="inlineStr">
        <is>
          <t>Prod_0109</t>
        </is>
      </c>
      <c r="H17180" t="inlineStr">
        <is>
          <t>Beverages</t>
        </is>
      </c>
      <c r="I17180" t="n">
        <v>9</v>
      </c>
      <c r="J17180" t="n">
        <v>727.14</v>
      </c>
      <c r="K17180" t="n">
        <v>0</v>
      </c>
      <c r="L17180">
        <f>I17180*J17180*(1-K17180)</f>
        <v/>
      </c>
      <c r="M17180">
        <f>VLOOKUP(F17180,Products!A:D,4,FALSE)*I17180</f>
        <v/>
      </c>
      <c r="N17180">
        <f>L17180-M17180</f>
        <v/>
      </c>
    </row>
    <row r="17181">
      <c r="A17181" t="inlineStr">
        <is>
          <t>T1017179</t>
        </is>
      </c>
      <c r="B17181" t="inlineStr">
        <is>
          <t>2023-06-10</t>
        </is>
      </c>
      <c r="C17181" t="inlineStr">
        <is>
          <t>S033</t>
        </is>
      </c>
      <c r="D17181" t="inlineStr">
        <is>
          <t>Store_033</t>
        </is>
      </c>
      <c r="E17181" t="inlineStr">
        <is>
          <t>North</t>
        </is>
      </c>
      <c r="F17181" t="inlineStr">
        <is>
          <t>P0028</t>
        </is>
      </c>
      <c r="G17181" t="inlineStr">
        <is>
          <t>Prod_0028</t>
        </is>
      </c>
      <c r="H17181" t="inlineStr">
        <is>
          <t>Food</t>
        </is>
      </c>
      <c r="I17181" t="n">
        <v>5</v>
      </c>
      <c r="J17181" t="n">
        <v>514.52</v>
      </c>
      <c r="K17181" t="n">
        <v>0</v>
      </c>
      <c r="L17181">
        <f>I17181*J17181*(1-K17181)</f>
        <v/>
      </c>
      <c r="M17181">
        <f>VLOOKUP(F17181,Products!A:D,4,FALSE)*I17181</f>
        <v/>
      </c>
      <c r="N17181">
        <f>L17181-M17181</f>
        <v/>
      </c>
    </row>
    <row r="17182">
      <c r="A17182" t="inlineStr">
        <is>
          <t>T1017180</t>
        </is>
      </c>
      <c r="B17182" t="inlineStr">
        <is>
          <t>2023-04-03</t>
        </is>
      </c>
      <c r="C17182" t="inlineStr">
        <is>
          <t>S004</t>
        </is>
      </c>
      <c r="D17182" t="inlineStr">
        <is>
          <t>Store_004</t>
        </is>
      </c>
      <c r="E17182" t="inlineStr">
        <is>
          <t>Central</t>
        </is>
      </c>
      <c r="F17182" t="inlineStr">
        <is>
          <t>P0159</t>
        </is>
      </c>
      <c r="G17182" t="inlineStr">
        <is>
          <t>Prod_0159</t>
        </is>
      </c>
      <c r="H17182" t="inlineStr">
        <is>
          <t>Electronics</t>
        </is>
      </c>
      <c r="I17182" t="n">
        <v>7</v>
      </c>
      <c r="J17182" t="n">
        <v>481.28</v>
      </c>
      <c r="K17182" t="n">
        <v>0.05</v>
      </c>
      <c r="L17182">
        <f>I17182*J17182*(1-K17182)</f>
        <v/>
      </c>
      <c r="M17182">
        <f>VLOOKUP(F17182,Products!A:D,4,FALSE)*I17182</f>
        <v/>
      </c>
      <c r="N17182">
        <f>L17182-M17182</f>
        <v/>
      </c>
    </row>
    <row r="17183">
      <c r="A17183" t="inlineStr">
        <is>
          <t>T1017181</t>
        </is>
      </c>
      <c r="B17183" t="inlineStr">
        <is>
          <t>2025-06-22</t>
        </is>
      </c>
      <c r="C17183" t="inlineStr">
        <is>
          <t>S040</t>
        </is>
      </c>
      <c r="D17183" t="inlineStr">
        <is>
          <t>Store_040</t>
        </is>
      </c>
      <c r="E17183" t="inlineStr">
        <is>
          <t>Central</t>
        </is>
      </c>
      <c r="F17183" t="inlineStr">
        <is>
          <t>P0179</t>
        </is>
      </c>
      <c r="G17183" t="inlineStr">
        <is>
          <t>Prod_0179</t>
        </is>
      </c>
      <c r="H17183" t="inlineStr">
        <is>
          <t>Household</t>
        </is>
      </c>
      <c r="I17183" t="n">
        <v>6</v>
      </c>
      <c r="J17183" t="n">
        <v>186.82</v>
      </c>
      <c r="K17183" t="n">
        <v>0.05</v>
      </c>
      <c r="L17183">
        <f>I17183*J17183*(1-K17183)</f>
        <v/>
      </c>
      <c r="M17183">
        <f>VLOOKUP(F17183,Products!A:D,4,FALSE)*I17183</f>
        <v/>
      </c>
      <c r="N17183">
        <f>L17183-M17183</f>
        <v/>
      </c>
    </row>
    <row r="17184">
      <c r="A17184" t="inlineStr">
        <is>
          <t>T1017182</t>
        </is>
      </c>
      <c r="B17184" t="inlineStr">
        <is>
          <t>2024-04-06</t>
        </is>
      </c>
      <c r="C17184" t="inlineStr">
        <is>
          <t>S004</t>
        </is>
      </c>
      <c r="D17184" t="inlineStr">
        <is>
          <t>Store_004</t>
        </is>
      </c>
      <c r="E17184" t="inlineStr">
        <is>
          <t>Central</t>
        </is>
      </c>
      <c r="F17184" t="inlineStr">
        <is>
          <t>P0011</t>
        </is>
      </c>
      <c r="G17184" t="inlineStr">
        <is>
          <t>Prod_0011</t>
        </is>
      </c>
      <c r="H17184" t="inlineStr">
        <is>
          <t>Household</t>
        </is>
      </c>
      <c r="I17184" t="n">
        <v>5</v>
      </c>
      <c r="J17184" t="n">
        <v>432.79</v>
      </c>
      <c r="K17184" t="n">
        <v>0.1</v>
      </c>
      <c r="L17184">
        <f>I17184*J17184*(1-K17184)</f>
        <v/>
      </c>
      <c r="M17184">
        <f>VLOOKUP(F17184,Products!A:D,4,FALSE)*I17184</f>
        <v/>
      </c>
      <c r="N17184">
        <f>L17184-M17184</f>
        <v/>
      </c>
    </row>
    <row r="17185">
      <c r="A17185" t="inlineStr">
        <is>
          <t>T1017183</t>
        </is>
      </c>
      <c r="B17185" t="inlineStr">
        <is>
          <t>2025-03-18</t>
        </is>
      </c>
      <c r="C17185" t="inlineStr">
        <is>
          <t>S021</t>
        </is>
      </c>
      <c r="D17185" t="inlineStr">
        <is>
          <t>Store_021</t>
        </is>
      </c>
      <c r="E17185" t="inlineStr">
        <is>
          <t>North</t>
        </is>
      </c>
      <c r="F17185" t="inlineStr">
        <is>
          <t>P0149</t>
        </is>
      </c>
      <c r="G17185" t="inlineStr">
        <is>
          <t>Prod_0149</t>
        </is>
      </c>
      <c r="H17185" t="inlineStr">
        <is>
          <t>Toys</t>
        </is>
      </c>
      <c r="I17185" t="n">
        <v>1</v>
      </c>
      <c r="J17185" t="n">
        <v>63.34</v>
      </c>
      <c r="K17185" t="n">
        <v>0.1</v>
      </c>
      <c r="L17185">
        <f>I17185*J17185*(1-K17185)</f>
        <v/>
      </c>
      <c r="M17185">
        <f>VLOOKUP(F17185,Products!A:D,4,FALSE)*I17185</f>
        <v/>
      </c>
      <c r="N17185">
        <f>L17185-M17185</f>
        <v/>
      </c>
    </row>
    <row r="17186">
      <c r="A17186" t="inlineStr">
        <is>
          <t>T1017184</t>
        </is>
      </c>
      <c r="B17186" t="inlineStr">
        <is>
          <t>2024-07-02</t>
        </is>
      </c>
      <c r="C17186" t="inlineStr">
        <is>
          <t>S014</t>
        </is>
      </c>
      <c r="D17186" t="inlineStr">
        <is>
          <t>Store_014</t>
        </is>
      </c>
      <c r="E17186" t="inlineStr">
        <is>
          <t>West</t>
        </is>
      </c>
      <c r="F17186" t="inlineStr">
        <is>
          <t>P0035</t>
        </is>
      </c>
      <c r="G17186" t="inlineStr">
        <is>
          <t>Prod_0035</t>
        </is>
      </c>
      <c r="H17186" t="inlineStr">
        <is>
          <t>Beverages</t>
        </is>
      </c>
      <c r="I17186" t="n">
        <v>7</v>
      </c>
      <c r="J17186" t="n">
        <v>137.03</v>
      </c>
      <c r="K17186" t="n">
        <v>0</v>
      </c>
      <c r="L17186">
        <f>I17186*J17186*(1-K17186)</f>
        <v/>
      </c>
      <c r="M17186">
        <f>VLOOKUP(F17186,Products!A:D,4,FALSE)*I17186</f>
        <v/>
      </c>
      <c r="N17186">
        <f>L17186-M17186</f>
        <v/>
      </c>
    </row>
    <row r="17187">
      <c r="A17187" t="inlineStr">
        <is>
          <t>T1017185</t>
        </is>
      </c>
      <c r="B17187" t="inlineStr">
        <is>
          <t>2024-10-15</t>
        </is>
      </c>
      <c r="C17187" t="inlineStr">
        <is>
          <t>S015</t>
        </is>
      </c>
      <c r="D17187" t="inlineStr">
        <is>
          <t>Store_015</t>
        </is>
      </c>
      <c r="E17187" t="inlineStr">
        <is>
          <t>North</t>
        </is>
      </c>
      <c r="F17187" t="inlineStr">
        <is>
          <t>P0159</t>
        </is>
      </c>
      <c r="G17187" t="inlineStr">
        <is>
          <t>Prod_0159</t>
        </is>
      </c>
      <c r="H17187" t="inlineStr">
        <is>
          <t>Electronics</t>
        </is>
      </c>
      <c r="I17187" t="n">
        <v>6</v>
      </c>
      <c r="J17187" t="n">
        <v>519.47</v>
      </c>
      <c r="K17187" t="n">
        <v>0</v>
      </c>
      <c r="L17187">
        <f>I17187*J17187*(1-K17187)</f>
        <v/>
      </c>
      <c r="M17187">
        <f>VLOOKUP(F17187,Products!A:D,4,FALSE)*I17187</f>
        <v/>
      </c>
      <c r="N17187">
        <f>L17187-M17187</f>
        <v/>
      </c>
    </row>
    <row r="17188">
      <c r="A17188" t="inlineStr">
        <is>
          <t>T1017186</t>
        </is>
      </c>
      <c r="B17188" t="inlineStr">
        <is>
          <t>2025-08-04</t>
        </is>
      </c>
      <c r="C17188" t="inlineStr">
        <is>
          <t>S037</t>
        </is>
      </c>
      <c r="D17188" t="inlineStr">
        <is>
          <t>Store_037</t>
        </is>
      </c>
      <c r="E17188" t="inlineStr">
        <is>
          <t>East</t>
        </is>
      </c>
      <c r="F17188" t="inlineStr">
        <is>
          <t>P0104</t>
        </is>
      </c>
      <c r="G17188" t="inlineStr">
        <is>
          <t>Prod_0104</t>
        </is>
      </c>
      <c r="H17188" t="inlineStr">
        <is>
          <t>Clothing</t>
        </is>
      </c>
      <c r="I17188" t="n">
        <v>9</v>
      </c>
      <c r="J17188" t="n">
        <v>767.97</v>
      </c>
      <c r="K17188" t="n">
        <v>0.05</v>
      </c>
      <c r="L17188">
        <f>I17188*J17188*(1-K17188)</f>
        <v/>
      </c>
      <c r="M17188">
        <f>VLOOKUP(F17188,Products!A:D,4,FALSE)*I17188</f>
        <v/>
      </c>
      <c r="N17188">
        <f>L17188-M17188</f>
        <v/>
      </c>
    </row>
    <row r="17189">
      <c r="A17189" t="inlineStr">
        <is>
          <t>T1017187</t>
        </is>
      </c>
      <c r="B17189" t="inlineStr">
        <is>
          <t>2024-05-10</t>
        </is>
      </c>
      <c r="C17189" t="inlineStr">
        <is>
          <t>S013</t>
        </is>
      </c>
      <c r="D17189" t="inlineStr">
        <is>
          <t>Store_013</t>
        </is>
      </c>
      <c r="E17189" t="inlineStr">
        <is>
          <t>North</t>
        </is>
      </c>
      <c r="F17189" t="inlineStr">
        <is>
          <t>P0127</t>
        </is>
      </c>
      <c r="G17189" t="inlineStr">
        <is>
          <t>Prod_0127</t>
        </is>
      </c>
      <c r="H17189" t="inlineStr">
        <is>
          <t>Toys</t>
        </is>
      </c>
      <c r="I17189" t="n">
        <v>3</v>
      </c>
      <c r="J17189" t="n">
        <v>648.05</v>
      </c>
      <c r="K17189" t="n">
        <v>0.1</v>
      </c>
      <c r="L17189">
        <f>I17189*J17189*(1-K17189)</f>
        <v/>
      </c>
      <c r="M17189">
        <f>VLOOKUP(F17189,Products!A:D,4,FALSE)*I17189</f>
        <v/>
      </c>
      <c r="N17189">
        <f>L17189-M17189</f>
        <v/>
      </c>
    </row>
    <row r="17190">
      <c r="A17190" t="inlineStr">
        <is>
          <t>T1017188</t>
        </is>
      </c>
      <c r="B17190" t="inlineStr">
        <is>
          <t>2023-08-02</t>
        </is>
      </c>
      <c r="C17190" t="inlineStr">
        <is>
          <t>S028</t>
        </is>
      </c>
      <c r="D17190" t="inlineStr">
        <is>
          <t>Store_028</t>
        </is>
      </c>
      <c r="E17190" t="inlineStr">
        <is>
          <t>North</t>
        </is>
      </c>
      <c r="F17190" t="inlineStr">
        <is>
          <t>P0092</t>
        </is>
      </c>
      <c r="G17190" t="inlineStr">
        <is>
          <t>Prod_0092</t>
        </is>
      </c>
      <c r="H17190" t="inlineStr">
        <is>
          <t>Household</t>
        </is>
      </c>
      <c r="I17190" t="n">
        <v>8</v>
      </c>
      <c r="J17190" t="n">
        <v>221.88</v>
      </c>
      <c r="K17190" t="n">
        <v>0.1</v>
      </c>
      <c r="L17190">
        <f>I17190*J17190*(1-K17190)</f>
        <v/>
      </c>
      <c r="M17190">
        <f>VLOOKUP(F17190,Products!A:D,4,FALSE)*I17190</f>
        <v/>
      </c>
      <c r="N17190">
        <f>L17190-M17190</f>
        <v/>
      </c>
    </row>
    <row r="17191">
      <c r="A17191" t="inlineStr">
        <is>
          <t>T1017189</t>
        </is>
      </c>
      <c r="B17191" t="inlineStr">
        <is>
          <t>2025-08-30</t>
        </is>
      </c>
      <c r="C17191" t="inlineStr">
        <is>
          <t>S026</t>
        </is>
      </c>
      <c r="D17191" t="inlineStr">
        <is>
          <t>Store_026</t>
        </is>
      </c>
      <c r="E17191" t="inlineStr">
        <is>
          <t>North</t>
        </is>
      </c>
      <c r="F17191" t="inlineStr">
        <is>
          <t>P0051</t>
        </is>
      </c>
      <c r="G17191" t="inlineStr">
        <is>
          <t>Prod_0051</t>
        </is>
      </c>
      <c r="H17191" t="inlineStr">
        <is>
          <t>Clothing</t>
        </is>
      </c>
      <c r="I17191" t="n">
        <v>5</v>
      </c>
      <c r="J17191" t="n">
        <v>66.81999999999999</v>
      </c>
      <c r="K17191" t="n">
        <v>0</v>
      </c>
      <c r="L17191">
        <f>I17191*J17191*(1-K17191)</f>
        <v/>
      </c>
      <c r="M17191">
        <f>VLOOKUP(F17191,Products!A:D,4,FALSE)*I17191</f>
        <v/>
      </c>
      <c r="N17191">
        <f>L17191-M17191</f>
        <v/>
      </c>
    </row>
    <row r="17192">
      <c r="A17192" t="inlineStr">
        <is>
          <t>T1017190</t>
        </is>
      </c>
      <c r="B17192" t="inlineStr">
        <is>
          <t>2024-11-29</t>
        </is>
      </c>
      <c r="C17192" t="inlineStr">
        <is>
          <t>S007</t>
        </is>
      </c>
      <c r="D17192" t="inlineStr">
        <is>
          <t>Store_007</t>
        </is>
      </c>
      <c r="E17192" t="inlineStr">
        <is>
          <t>East</t>
        </is>
      </c>
      <c r="F17192" t="inlineStr">
        <is>
          <t>P0045</t>
        </is>
      </c>
      <c r="G17192" t="inlineStr">
        <is>
          <t>Prod_0045</t>
        </is>
      </c>
      <c r="H17192" t="inlineStr">
        <is>
          <t>Toys</t>
        </is>
      </c>
      <c r="I17192" t="n">
        <v>3</v>
      </c>
      <c r="J17192" t="n">
        <v>171.51</v>
      </c>
      <c r="K17192" t="n">
        <v>0</v>
      </c>
      <c r="L17192">
        <f>I17192*J17192*(1-K17192)</f>
        <v/>
      </c>
      <c r="M17192">
        <f>VLOOKUP(F17192,Products!A:D,4,FALSE)*I17192</f>
        <v/>
      </c>
      <c r="N17192">
        <f>L17192-M17192</f>
        <v/>
      </c>
    </row>
    <row r="17193">
      <c r="A17193" t="inlineStr">
        <is>
          <t>T1017191</t>
        </is>
      </c>
      <c r="B17193" t="inlineStr">
        <is>
          <t>2023-09-16</t>
        </is>
      </c>
      <c r="C17193" t="inlineStr">
        <is>
          <t>S039</t>
        </is>
      </c>
      <c r="D17193" t="inlineStr">
        <is>
          <t>Store_039</t>
        </is>
      </c>
      <c r="E17193" t="inlineStr">
        <is>
          <t>North</t>
        </is>
      </c>
      <c r="F17193" t="inlineStr">
        <is>
          <t>P0118</t>
        </is>
      </c>
      <c r="G17193" t="inlineStr">
        <is>
          <t>Prod_0118</t>
        </is>
      </c>
      <c r="H17193" t="inlineStr">
        <is>
          <t>Toys</t>
        </is>
      </c>
      <c r="I17193" t="n">
        <v>1</v>
      </c>
      <c r="J17193" t="n">
        <v>880.16</v>
      </c>
      <c r="K17193" t="n">
        <v>0.05</v>
      </c>
      <c r="L17193">
        <f>I17193*J17193*(1-K17193)</f>
        <v/>
      </c>
      <c r="M17193">
        <f>VLOOKUP(F17193,Products!A:D,4,FALSE)*I17193</f>
        <v/>
      </c>
      <c r="N17193">
        <f>L17193-M17193</f>
        <v/>
      </c>
    </row>
    <row r="17194">
      <c r="A17194" t="inlineStr">
        <is>
          <t>T1017192</t>
        </is>
      </c>
      <c r="B17194" t="inlineStr">
        <is>
          <t>2023-07-20</t>
        </is>
      </c>
      <c r="C17194" t="inlineStr">
        <is>
          <t>S012</t>
        </is>
      </c>
      <c r="D17194" t="inlineStr">
        <is>
          <t>Store_012</t>
        </is>
      </c>
      <c r="E17194" t="inlineStr">
        <is>
          <t>South</t>
        </is>
      </c>
      <c r="F17194" t="inlineStr">
        <is>
          <t>P0150</t>
        </is>
      </c>
      <c r="G17194" t="inlineStr">
        <is>
          <t>Prod_0150</t>
        </is>
      </c>
      <c r="H17194" t="inlineStr">
        <is>
          <t>Clothing</t>
        </is>
      </c>
      <c r="I17194" t="n">
        <v>7</v>
      </c>
      <c r="J17194" t="n">
        <v>399.81</v>
      </c>
      <c r="K17194" t="n">
        <v>0</v>
      </c>
      <c r="L17194">
        <f>I17194*J17194*(1-K17194)</f>
        <v/>
      </c>
      <c r="M17194">
        <f>VLOOKUP(F17194,Products!A:D,4,FALSE)*I17194</f>
        <v/>
      </c>
      <c r="N17194">
        <f>L17194-M17194</f>
        <v/>
      </c>
    </row>
    <row r="17195">
      <c r="A17195" t="inlineStr">
        <is>
          <t>T1017193</t>
        </is>
      </c>
      <c r="B17195" t="inlineStr">
        <is>
          <t>2024-02-25</t>
        </is>
      </c>
      <c r="C17195" t="inlineStr">
        <is>
          <t>S048</t>
        </is>
      </c>
      <c r="D17195" t="inlineStr">
        <is>
          <t>Store_048</t>
        </is>
      </c>
      <c r="E17195" t="inlineStr">
        <is>
          <t>South</t>
        </is>
      </c>
      <c r="F17195" t="inlineStr">
        <is>
          <t>P0165</t>
        </is>
      </c>
      <c r="G17195" t="inlineStr">
        <is>
          <t>Prod_0165</t>
        </is>
      </c>
      <c r="H17195" t="inlineStr">
        <is>
          <t>Clothing</t>
        </is>
      </c>
      <c r="I17195" t="n">
        <v>7</v>
      </c>
      <c r="J17195" t="n">
        <v>627.27</v>
      </c>
      <c r="K17195" t="n">
        <v>0</v>
      </c>
      <c r="L17195">
        <f>I17195*J17195*(1-K17195)</f>
        <v/>
      </c>
      <c r="M17195">
        <f>VLOOKUP(F17195,Products!A:D,4,FALSE)*I17195</f>
        <v/>
      </c>
      <c r="N17195">
        <f>L17195-M17195</f>
        <v/>
      </c>
    </row>
    <row r="17196">
      <c r="A17196" t="inlineStr">
        <is>
          <t>T1017194</t>
        </is>
      </c>
      <c r="B17196" t="inlineStr">
        <is>
          <t>2025-04-24</t>
        </is>
      </c>
      <c r="C17196" t="inlineStr">
        <is>
          <t>S016</t>
        </is>
      </c>
      <c r="D17196" t="inlineStr">
        <is>
          <t>Store_016</t>
        </is>
      </c>
      <c r="E17196" t="inlineStr">
        <is>
          <t>West</t>
        </is>
      </c>
      <c r="F17196" t="inlineStr">
        <is>
          <t>P0037</t>
        </is>
      </c>
      <c r="G17196" t="inlineStr">
        <is>
          <t>Prod_0037</t>
        </is>
      </c>
      <c r="H17196" t="inlineStr">
        <is>
          <t>Stationery</t>
        </is>
      </c>
      <c r="I17196" t="n">
        <v>2</v>
      </c>
      <c r="J17196" t="n">
        <v>492.34</v>
      </c>
      <c r="K17196" t="n">
        <v>0.15</v>
      </c>
      <c r="L17196">
        <f>I17196*J17196*(1-K17196)</f>
        <v/>
      </c>
      <c r="M17196">
        <f>VLOOKUP(F17196,Products!A:D,4,FALSE)*I17196</f>
        <v/>
      </c>
      <c r="N17196">
        <f>L17196-M17196</f>
        <v/>
      </c>
    </row>
    <row r="17197">
      <c r="A17197" t="inlineStr">
        <is>
          <t>T1017195</t>
        </is>
      </c>
      <c r="B17197" t="inlineStr">
        <is>
          <t>2023-12-11</t>
        </is>
      </c>
      <c r="C17197" t="inlineStr">
        <is>
          <t>S001</t>
        </is>
      </c>
      <c r="D17197" t="inlineStr">
        <is>
          <t>Store_001</t>
        </is>
      </c>
      <c r="E17197" t="inlineStr">
        <is>
          <t>West</t>
        </is>
      </c>
      <c r="F17197" t="inlineStr">
        <is>
          <t>P0113</t>
        </is>
      </c>
      <c r="G17197" t="inlineStr">
        <is>
          <t>Prod_0113</t>
        </is>
      </c>
      <c r="H17197" t="inlineStr">
        <is>
          <t>Toys</t>
        </is>
      </c>
      <c r="I17197" t="n">
        <v>9</v>
      </c>
      <c r="J17197" t="n">
        <v>567.42</v>
      </c>
      <c r="K17197" t="n">
        <v>0</v>
      </c>
      <c r="L17197">
        <f>I17197*J17197*(1-K17197)</f>
        <v/>
      </c>
      <c r="M17197">
        <f>VLOOKUP(F17197,Products!A:D,4,FALSE)*I17197</f>
        <v/>
      </c>
      <c r="N17197">
        <f>L17197-M17197</f>
        <v/>
      </c>
    </row>
    <row r="17198">
      <c r="A17198" t="inlineStr">
        <is>
          <t>T1017196</t>
        </is>
      </c>
      <c r="B17198" t="inlineStr">
        <is>
          <t>2025-02-13</t>
        </is>
      </c>
      <c r="C17198" t="inlineStr">
        <is>
          <t>S044</t>
        </is>
      </c>
      <c r="D17198" t="inlineStr">
        <is>
          <t>Store_044</t>
        </is>
      </c>
      <c r="E17198" t="inlineStr">
        <is>
          <t>North</t>
        </is>
      </c>
      <c r="F17198" t="inlineStr">
        <is>
          <t>P0160</t>
        </is>
      </c>
      <c r="G17198" t="inlineStr">
        <is>
          <t>Prod_0160</t>
        </is>
      </c>
      <c r="H17198" t="inlineStr">
        <is>
          <t>Food</t>
        </is>
      </c>
      <c r="I17198" t="n">
        <v>8</v>
      </c>
      <c r="J17198" t="n">
        <v>889.9400000000001</v>
      </c>
      <c r="K17198" t="n">
        <v>0</v>
      </c>
      <c r="L17198">
        <f>I17198*J17198*(1-K17198)</f>
        <v/>
      </c>
      <c r="M17198">
        <f>VLOOKUP(F17198,Products!A:D,4,FALSE)*I17198</f>
        <v/>
      </c>
      <c r="N17198">
        <f>L17198-M17198</f>
        <v/>
      </c>
    </row>
    <row r="17199">
      <c r="A17199" t="inlineStr">
        <is>
          <t>T1017197</t>
        </is>
      </c>
      <c r="B17199" t="inlineStr">
        <is>
          <t>2024-01-28</t>
        </is>
      </c>
      <c r="C17199" t="inlineStr">
        <is>
          <t>S044</t>
        </is>
      </c>
      <c r="D17199" t="inlineStr">
        <is>
          <t>Store_044</t>
        </is>
      </c>
      <c r="E17199" t="inlineStr">
        <is>
          <t>North</t>
        </is>
      </c>
      <c r="F17199" t="inlineStr">
        <is>
          <t>P0061</t>
        </is>
      </c>
      <c r="G17199" t="inlineStr">
        <is>
          <t>Prod_0061</t>
        </is>
      </c>
      <c r="H17199" t="inlineStr">
        <is>
          <t>Beverages</t>
        </is>
      </c>
      <c r="I17199" t="n">
        <v>6</v>
      </c>
      <c r="J17199" t="n">
        <v>55.55</v>
      </c>
      <c r="K17199" t="n">
        <v>0</v>
      </c>
      <c r="L17199">
        <f>I17199*J17199*(1-K17199)</f>
        <v/>
      </c>
      <c r="M17199">
        <f>VLOOKUP(F17199,Products!A:D,4,FALSE)*I17199</f>
        <v/>
      </c>
      <c r="N17199">
        <f>L17199-M17199</f>
        <v/>
      </c>
    </row>
    <row r="17200">
      <c r="A17200" t="inlineStr">
        <is>
          <t>T1017198</t>
        </is>
      </c>
      <c r="B17200" t="inlineStr">
        <is>
          <t>2025-01-06</t>
        </is>
      </c>
      <c r="C17200" t="inlineStr">
        <is>
          <t>S040</t>
        </is>
      </c>
      <c r="D17200" t="inlineStr">
        <is>
          <t>Store_040</t>
        </is>
      </c>
      <c r="E17200" t="inlineStr">
        <is>
          <t>Central</t>
        </is>
      </c>
      <c r="F17200" t="inlineStr">
        <is>
          <t>P0046</t>
        </is>
      </c>
      <c r="G17200" t="inlineStr">
        <is>
          <t>Prod_0046</t>
        </is>
      </c>
      <c r="H17200" t="inlineStr">
        <is>
          <t>Electronics</t>
        </is>
      </c>
      <c r="I17200" t="n">
        <v>9</v>
      </c>
      <c r="J17200" t="n">
        <v>64.27</v>
      </c>
      <c r="K17200" t="n">
        <v>0</v>
      </c>
      <c r="L17200">
        <f>I17200*J17200*(1-K17200)</f>
        <v/>
      </c>
      <c r="M17200">
        <f>VLOOKUP(F17200,Products!A:D,4,FALSE)*I17200</f>
        <v/>
      </c>
      <c r="N17200">
        <f>L17200-M17200</f>
        <v/>
      </c>
    </row>
    <row r="17201">
      <c r="A17201" t="inlineStr">
        <is>
          <t>T1017199</t>
        </is>
      </c>
      <c r="B17201" t="inlineStr">
        <is>
          <t>2024-02-12</t>
        </is>
      </c>
      <c r="C17201" t="inlineStr">
        <is>
          <t>S017</t>
        </is>
      </c>
      <c r="D17201" t="inlineStr">
        <is>
          <t>Store_017</t>
        </is>
      </c>
      <c r="E17201" t="inlineStr">
        <is>
          <t>South</t>
        </is>
      </c>
      <c r="F17201" t="inlineStr">
        <is>
          <t>P0029</t>
        </is>
      </c>
      <c r="G17201" t="inlineStr">
        <is>
          <t>Prod_0029</t>
        </is>
      </c>
      <c r="H17201" t="inlineStr">
        <is>
          <t>Clothing</t>
        </is>
      </c>
      <c r="I17201" t="n">
        <v>5</v>
      </c>
      <c r="J17201" t="n">
        <v>734.9299999999999</v>
      </c>
      <c r="K17201" t="n">
        <v>0</v>
      </c>
      <c r="L17201">
        <f>I17201*J17201*(1-K17201)</f>
        <v/>
      </c>
      <c r="M17201">
        <f>VLOOKUP(F17201,Products!A:D,4,FALSE)*I17201</f>
        <v/>
      </c>
      <c r="N17201">
        <f>L17201-M17201</f>
        <v/>
      </c>
    </row>
    <row r="17202">
      <c r="A17202" t="inlineStr">
        <is>
          <t>T1017200</t>
        </is>
      </c>
      <c r="B17202" t="inlineStr">
        <is>
          <t>2024-01-12</t>
        </is>
      </c>
      <c r="C17202" t="inlineStr">
        <is>
          <t>S045</t>
        </is>
      </c>
      <c r="D17202" t="inlineStr">
        <is>
          <t>Store_045</t>
        </is>
      </c>
      <c r="E17202" t="inlineStr">
        <is>
          <t>East</t>
        </is>
      </c>
      <c r="F17202" t="inlineStr">
        <is>
          <t>P0087</t>
        </is>
      </c>
      <c r="G17202" t="inlineStr">
        <is>
          <t>Prod_0087</t>
        </is>
      </c>
      <c r="H17202" t="inlineStr">
        <is>
          <t>Clothing</t>
        </is>
      </c>
      <c r="I17202" t="n">
        <v>2</v>
      </c>
      <c r="J17202" t="n">
        <v>488.78</v>
      </c>
      <c r="K17202" t="n">
        <v>0</v>
      </c>
      <c r="L17202">
        <f>I17202*J17202*(1-K17202)</f>
        <v/>
      </c>
      <c r="M17202">
        <f>VLOOKUP(F17202,Products!A:D,4,FALSE)*I17202</f>
        <v/>
      </c>
      <c r="N17202">
        <f>L17202-M17202</f>
        <v/>
      </c>
    </row>
    <row r="17203">
      <c r="A17203" t="inlineStr">
        <is>
          <t>T1017201</t>
        </is>
      </c>
      <c r="B17203" t="inlineStr">
        <is>
          <t>2023-04-14</t>
        </is>
      </c>
      <c r="C17203" t="inlineStr">
        <is>
          <t>S044</t>
        </is>
      </c>
      <c r="D17203" t="inlineStr">
        <is>
          <t>Store_044</t>
        </is>
      </c>
      <c r="E17203" t="inlineStr">
        <is>
          <t>North</t>
        </is>
      </c>
      <c r="F17203" t="inlineStr">
        <is>
          <t>P0106</t>
        </is>
      </c>
      <c r="G17203" t="inlineStr">
        <is>
          <t>Prod_0106</t>
        </is>
      </c>
      <c r="H17203" t="inlineStr">
        <is>
          <t>Electronics</t>
        </is>
      </c>
      <c r="I17203" t="n">
        <v>7</v>
      </c>
      <c r="J17203" t="n">
        <v>1034.48</v>
      </c>
      <c r="K17203" t="n">
        <v>0.15</v>
      </c>
      <c r="L17203">
        <f>I17203*J17203*(1-K17203)</f>
        <v/>
      </c>
      <c r="M17203">
        <f>VLOOKUP(F17203,Products!A:D,4,FALSE)*I17203</f>
        <v/>
      </c>
      <c r="N17203">
        <f>L17203-M17203</f>
        <v/>
      </c>
    </row>
    <row r="17204">
      <c r="A17204" t="inlineStr">
        <is>
          <t>T1017202</t>
        </is>
      </c>
      <c r="B17204" t="inlineStr">
        <is>
          <t>2024-09-17</t>
        </is>
      </c>
      <c r="C17204" t="inlineStr">
        <is>
          <t>S022</t>
        </is>
      </c>
      <c r="D17204" t="inlineStr">
        <is>
          <t>Store_022</t>
        </is>
      </c>
      <c r="E17204" t="inlineStr">
        <is>
          <t>East</t>
        </is>
      </c>
      <c r="F17204" t="inlineStr">
        <is>
          <t>P0186</t>
        </is>
      </c>
      <c r="G17204" t="inlineStr">
        <is>
          <t>Prod_0186</t>
        </is>
      </c>
      <c r="H17204" t="inlineStr">
        <is>
          <t>Household</t>
        </is>
      </c>
      <c r="I17204" t="n">
        <v>7</v>
      </c>
      <c r="J17204" t="n">
        <v>740.42</v>
      </c>
      <c r="K17204" t="n">
        <v>0.2</v>
      </c>
      <c r="L17204">
        <f>I17204*J17204*(1-K17204)</f>
        <v/>
      </c>
      <c r="M17204">
        <f>VLOOKUP(F17204,Products!A:D,4,FALSE)*I17204</f>
        <v/>
      </c>
      <c r="N17204">
        <f>L17204-M17204</f>
        <v/>
      </c>
    </row>
    <row r="17205">
      <c r="A17205" t="inlineStr">
        <is>
          <t>T1017203</t>
        </is>
      </c>
      <c r="B17205" t="inlineStr">
        <is>
          <t>2023-09-21</t>
        </is>
      </c>
      <c r="C17205" t="inlineStr">
        <is>
          <t>S022</t>
        </is>
      </c>
      <c r="D17205" t="inlineStr">
        <is>
          <t>Store_022</t>
        </is>
      </c>
      <c r="E17205" t="inlineStr">
        <is>
          <t>East</t>
        </is>
      </c>
      <c r="F17205" t="inlineStr">
        <is>
          <t>P0066</t>
        </is>
      </c>
      <c r="G17205" t="inlineStr">
        <is>
          <t>Prod_0066</t>
        </is>
      </c>
      <c r="H17205" t="inlineStr">
        <is>
          <t>Household</t>
        </is>
      </c>
      <c r="I17205" t="n">
        <v>6</v>
      </c>
      <c r="J17205" t="n">
        <v>451.52</v>
      </c>
      <c r="K17205" t="n">
        <v>0.15</v>
      </c>
      <c r="L17205">
        <f>I17205*J17205*(1-K17205)</f>
        <v/>
      </c>
      <c r="M17205">
        <f>VLOOKUP(F17205,Products!A:D,4,FALSE)*I17205</f>
        <v/>
      </c>
      <c r="N17205">
        <f>L17205-M17205</f>
        <v/>
      </c>
    </row>
    <row r="17206">
      <c r="A17206" t="inlineStr">
        <is>
          <t>T1017204</t>
        </is>
      </c>
      <c r="B17206" t="inlineStr">
        <is>
          <t>2025-03-07</t>
        </is>
      </c>
      <c r="C17206" t="inlineStr">
        <is>
          <t>S035</t>
        </is>
      </c>
      <c r="D17206" t="inlineStr">
        <is>
          <t>Store_035</t>
        </is>
      </c>
      <c r="E17206" t="inlineStr">
        <is>
          <t>Central</t>
        </is>
      </c>
      <c r="F17206" t="inlineStr">
        <is>
          <t>P0022</t>
        </is>
      </c>
      <c r="G17206" t="inlineStr">
        <is>
          <t>Prod_0022</t>
        </is>
      </c>
      <c r="H17206" t="inlineStr">
        <is>
          <t>Beverages</t>
        </is>
      </c>
      <c r="I17206" t="n">
        <v>7</v>
      </c>
      <c r="J17206" t="n">
        <v>274.53</v>
      </c>
      <c r="K17206" t="n">
        <v>0</v>
      </c>
      <c r="L17206">
        <f>I17206*J17206*(1-K17206)</f>
        <v/>
      </c>
      <c r="M17206">
        <f>VLOOKUP(F17206,Products!A:D,4,FALSE)*I17206</f>
        <v/>
      </c>
      <c r="N17206">
        <f>L17206-M17206</f>
        <v/>
      </c>
    </row>
    <row r="17207">
      <c r="A17207" t="inlineStr">
        <is>
          <t>T1017205</t>
        </is>
      </c>
      <c r="B17207" t="inlineStr">
        <is>
          <t>2023-09-20</t>
        </is>
      </c>
      <c r="C17207" t="inlineStr">
        <is>
          <t>S002</t>
        </is>
      </c>
      <c r="D17207" t="inlineStr">
        <is>
          <t>Store_002</t>
        </is>
      </c>
      <c r="E17207" t="inlineStr">
        <is>
          <t>South</t>
        </is>
      </c>
      <c r="F17207" t="inlineStr">
        <is>
          <t>P0072</t>
        </is>
      </c>
      <c r="G17207" t="inlineStr">
        <is>
          <t>Prod_0072</t>
        </is>
      </c>
      <c r="H17207" t="inlineStr">
        <is>
          <t>Food</t>
        </is>
      </c>
      <c r="I17207" t="n">
        <v>3</v>
      </c>
      <c r="J17207" t="n">
        <v>598.12</v>
      </c>
      <c r="K17207" t="n">
        <v>0</v>
      </c>
      <c r="L17207">
        <f>I17207*J17207*(1-K17207)</f>
        <v/>
      </c>
      <c r="M17207">
        <f>VLOOKUP(F17207,Products!A:D,4,FALSE)*I17207</f>
        <v/>
      </c>
      <c r="N17207">
        <f>L17207-M17207</f>
        <v/>
      </c>
    </row>
    <row r="17208">
      <c r="A17208" t="inlineStr">
        <is>
          <t>T1017206</t>
        </is>
      </c>
      <c r="B17208" t="inlineStr">
        <is>
          <t>2024-01-25</t>
        </is>
      </c>
      <c r="C17208" t="inlineStr">
        <is>
          <t>S034</t>
        </is>
      </c>
      <c r="D17208" t="inlineStr">
        <is>
          <t>Store_034</t>
        </is>
      </c>
      <c r="E17208" t="inlineStr">
        <is>
          <t>Central</t>
        </is>
      </c>
      <c r="F17208" t="inlineStr">
        <is>
          <t>P0138</t>
        </is>
      </c>
      <c r="G17208" t="inlineStr">
        <is>
          <t>Prod_0138</t>
        </is>
      </c>
      <c r="H17208" t="inlineStr">
        <is>
          <t>Household</t>
        </is>
      </c>
      <c r="I17208" t="n">
        <v>9</v>
      </c>
      <c r="J17208" t="n">
        <v>350.85</v>
      </c>
      <c r="K17208" t="n">
        <v>0.05</v>
      </c>
      <c r="L17208">
        <f>I17208*J17208*(1-K17208)</f>
        <v/>
      </c>
      <c r="M17208">
        <f>VLOOKUP(F17208,Products!A:D,4,FALSE)*I17208</f>
        <v/>
      </c>
      <c r="N17208">
        <f>L17208-M17208</f>
        <v/>
      </c>
    </row>
    <row r="17209">
      <c r="A17209" t="inlineStr">
        <is>
          <t>T1017207</t>
        </is>
      </c>
      <c r="B17209" t="inlineStr">
        <is>
          <t>2023-10-07</t>
        </is>
      </c>
      <c r="C17209" t="inlineStr">
        <is>
          <t>S043</t>
        </is>
      </c>
      <c r="D17209" t="inlineStr">
        <is>
          <t>Store_043</t>
        </is>
      </c>
      <c r="E17209" t="inlineStr">
        <is>
          <t>East</t>
        </is>
      </c>
      <c r="F17209" t="inlineStr">
        <is>
          <t>P0135</t>
        </is>
      </c>
      <c r="G17209" t="inlineStr">
        <is>
          <t>Prod_0135</t>
        </is>
      </c>
      <c r="H17209" t="inlineStr">
        <is>
          <t>Food</t>
        </is>
      </c>
      <c r="I17209" t="n">
        <v>5</v>
      </c>
      <c r="J17209" t="n">
        <v>88.22</v>
      </c>
      <c r="K17209" t="n">
        <v>0</v>
      </c>
      <c r="L17209">
        <f>I17209*J17209*(1-K17209)</f>
        <v/>
      </c>
      <c r="M17209">
        <f>VLOOKUP(F17209,Products!A:D,4,FALSE)*I17209</f>
        <v/>
      </c>
      <c r="N17209">
        <f>L17209-M17209</f>
        <v/>
      </c>
    </row>
    <row r="17210">
      <c r="A17210" t="inlineStr">
        <is>
          <t>T1017208</t>
        </is>
      </c>
      <c r="B17210" t="inlineStr">
        <is>
          <t>2025-04-03</t>
        </is>
      </c>
      <c r="C17210" t="inlineStr">
        <is>
          <t>S035</t>
        </is>
      </c>
      <c r="D17210" t="inlineStr">
        <is>
          <t>Store_035</t>
        </is>
      </c>
      <c r="E17210" t="inlineStr">
        <is>
          <t>Central</t>
        </is>
      </c>
      <c r="F17210" t="inlineStr">
        <is>
          <t>P0113</t>
        </is>
      </c>
      <c r="G17210" t="inlineStr">
        <is>
          <t>Prod_0113</t>
        </is>
      </c>
      <c r="H17210" t="inlineStr">
        <is>
          <t>Toys</t>
        </is>
      </c>
      <c r="I17210" t="n">
        <v>4</v>
      </c>
      <c r="J17210" t="n">
        <v>710.83</v>
      </c>
      <c r="K17210" t="n">
        <v>0</v>
      </c>
      <c r="L17210">
        <f>I17210*J17210*(1-K17210)</f>
        <v/>
      </c>
      <c r="M17210">
        <f>VLOOKUP(F17210,Products!A:D,4,FALSE)*I17210</f>
        <v/>
      </c>
      <c r="N17210">
        <f>L17210-M17210</f>
        <v/>
      </c>
    </row>
    <row r="17211">
      <c r="A17211" t="inlineStr">
        <is>
          <t>T1017209</t>
        </is>
      </c>
      <c r="B17211" t="inlineStr">
        <is>
          <t>2025-07-19</t>
        </is>
      </c>
      <c r="C17211" t="inlineStr">
        <is>
          <t>S024</t>
        </is>
      </c>
      <c r="D17211" t="inlineStr">
        <is>
          <t>Store_024</t>
        </is>
      </c>
      <c r="E17211" t="inlineStr">
        <is>
          <t>South</t>
        </is>
      </c>
      <c r="F17211" t="inlineStr">
        <is>
          <t>P0052</t>
        </is>
      </c>
      <c r="G17211" t="inlineStr">
        <is>
          <t>Prod_0052</t>
        </is>
      </c>
      <c r="H17211" t="inlineStr">
        <is>
          <t>Clothing</t>
        </is>
      </c>
      <c r="I17211" t="n">
        <v>5</v>
      </c>
      <c r="J17211" t="n">
        <v>53.01</v>
      </c>
      <c r="K17211" t="n">
        <v>0.05</v>
      </c>
      <c r="L17211">
        <f>I17211*J17211*(1-K17211)</f>
        <v/>
      </c>
      <c r="M17211">
        <f>VLOOKUP(F17211,Products!A:D,4,FALSE)*I17211</f>
        <v/>
      </c>
      <c r="N17211">
        <f>L17211-M17211</f>
        <v/>
      </c>
    </row>
    <row r="17212">
      <c r="A17212" t="inlineStr">
        <is>
          <t>T1017210</t>
        </is>
      </c>
      <c r="B17212" t="inlineStr">
        <is>
          <t>2025-05-25</t>
        </is>
      </c>
      <c r="C17212" t="inlineStr">
        <is>
          <t>S047</t>
        </is>
      </c>
      <c r="D17212" t="inlineStr">
        <is>
          <t>Store_047</t>
        </is>
      </c>
      <c r="E17212" t="inlineStr">
        <is>
          <t>North</t>
        </is>
      </c>
      <c r="F17212" t="inlineStr">
        <is>
          <t>P0119</t>
        </is>
      </c>
      <c r="G17212" t="inlineStr">
        <is>
          <t>Prod_0119</t>
        </is>
      </c>
      <c r="H17212" t="inlineStr">
        <is>
          <t>Electronics</t>
        </is>
      </c>
      <c r="I17212" t="n">
        <v>9</v>
      </c>
      <c r="J17212" t="n">
        <v>289.73</v>
      </c>
      <c r="K17212" t="n">
        <v>0</v>
      </c>
      <c r="L17212">
        <f>I17212*J17212*(1-K17212)</f>
        <v/>
      </c>
      <c r="M17212">
        <f>VLOOKUP(F17212,Products!A:D,4,FALSE)*I17212</f>
        <v/>
      </c>
      <c r="N17212">
        <f>L17212-M17212</f>
        <v/>
      </c>
    </row>
    <row r="17213">
      <c r="A17213" t="inlineStr">
        <is>
          <t>T1017211</t>
        </is>
      </c>
      <c r="B17213" t="inlineStr">
        <is>
          <t>2025-08-07</t>
        </is>
      </c>
      <c r="C17213" t="inlineStr">
        <is>
          <t>S038</t>
        </is>
      </c>
      <c r="D17213" t="inlineStr">
        <is>
          <t>Store_038</t>
        </is>
      </c>
      <c r="E17213" t="inlineStr">
        <is>
          <t>East</t>
        </is>
      </c>
      <c r="F17213" t="inlineStr">
        <is>
          <t>P0113</t>
        </is>
      </c>
      <c r="G17213" t="inlineStr">
        <is>
          <t>Prod_0113</t>
        </is>
      </c>
      <c r="H17213" t="inlineStr">
        <is>
          <t>Toys</t>
        </is>
      </c>
      <c r="I17213" t="n">
        <v>2</v>
      </c>
      <c r="J17213" t="n">
        <v>513.86</v>
      </c>
      <c r="K17213" t="n">
        <v>0.2</v>
      </c>
      <c r="L17213">
        <f>I17213*J17213*(1-K17213)</f>
        <v/>
      </c>
      <c r="M17213">
        <f>VLOOKUP(F17213,Products!A:D,4,FALSE)*I17213</f>
        <v/>
      </c>
      <c r="N17213">
        <f>L17213-M17213</f>
        <v/>
      </c>
    </row>
    <row r="17214">
      <c r="A17214" t="inlineStr">
        <is>
          <t>T1017212</t>
        </is>
      </c>
      <c r="B17214" t="inlineStr">
        <is>
          <t>2023-12-04</t>
        </is>
      </c>
      <c r="C17214" t="inlineStr">
        <is>
          <t>S050</t>
        </is>
      </c>
      <c r="D17214" t="inlineStr">
        <is>
          <t>Store_050</t>
        </is>
      </c>
      <c r="E17214" t="inlineStr">
        <is>
          <t>South</t>
        </is>
      </c>
      <c r="F17214" t="inlineStr">
        <is>
          <t>P0032</t>
        </is>
      </c>
      <c r="G17214" t="inlineStr">
        <is>
          <t>Prod_0032</t>
        </is>
      </c>
      <c r="H17214" t="inlineStr">
        <is>
          <t>Beverages</t>
        </is>
      </c>
      <c r="I17214" t="n">
        <v>9</v>
      </c>
      <c r="J17214" t="n">
        <v>280.5</v>
      </c>
      <c r="K17214" t="n">
        <v>0</v>
      </c>
      <c r="L17214">
        <f>I17214*J17214*(1-K17214)</f>
        <v/>
      </c>
      <c r="M17214">
        <f>VLOOKUP(F17214,Products!A:D,4,FALSE)*I17214</f>
        <v/>
      </c>
      <c r="N17214">
        <f>L17214-M17214</f>
        <v/>
      </c>
    </row>
    <row r="17215">
      <c r="A17215" t="inlineStr">
        <is>
          <t>T1017213</t>
        </is>
      </c>
      <c r="B17215" t="inlineStr">
        <is>
          <t>2023-03-02</t>
        </is>
      </c>
      <c r="C17215" t="inlineStr">
        <is>
          <t>S030</t>
        </is>
      </c>
      <c r="D17215" t="inlineStr">
        <is>
          <t>Store_030</t>
        </is>
      </c>
      <c r="E17215" t="inlineStr">
        <is>
          <t>North</t>
        </is>
      </c>
      <c r="F17215" t="inlineStr">
        <is>
          <t>P0035</t>
        </is>
      </c>
      <c r="G17215" t="inlineStr">
        <is>
          <t>Prod_0035</t>
        </is>
      </c>
      <c r="H17215" t="inlineStr">
        <is>
          <t>Beverages</t>
        </is>
      </c>
      <c r="I17215" t="n">
        <v>5</v>
      </c>
      <c r="J17215" t="n">
        <v>121.7</v>
      </c>
      <c r="K17215" t="n">
        <v>0.05</v>
      </c>
      <c r="L17215">
        <f>I17215*J17215*(1-K17215)</f>
        <v/>
      </c>
      <c r="M17215">
        <f>VLOOKUP(F17215,Products!A:D,4,FALSE)*I17215</f>
        <v/>
      </c>
      <c r="N17215">
        <f>L17215-M17215</f>
        <v/>
      </c>
    </row>
    <row r="17216">
      <c r="A17216" t="inlineStr">
        <is>
          <t>T1017214</t>
        </is>
      </c>
      <c r="B17216" t="inlineStr">
        <is>
          <t>2023-05-13</t>
        </is>
      </c>
      <c r="C17216" t="inlineStr">
        <is>
          <t>S030</t>
        </is>
      </c>
      <c r="D17216" t="inlineStr">
        <is>
          <t>Store_030</t>
        </is>
      </c>
      <c r="E17216" t="inlineStr">
        <is>
          <t>North</t>
        </is>
      </c>
      <c r="F17216" t="inlineStr">
        <is>
          <t>P0023</t>
        </is>
      </c>
      <c r="G17216" t="inlineStr">
        <is>
          <t>Prod_0023</t>
        </is>
      </c>
      <c r="H17216" t="inlineStr">
        <is>
          <t>Stationery</t>
        </is>
      </c>
      <c r="I17216" t="n">
        <v>8</v>
      </c>
      <c r="J17216" t="n">
        <v>124.42</v>
      </c>
      <c r="K17216" t="n">
        <v>0.05</v>
      </c>
      <c r="L17216">
        <f>I17216*J17216*(1-K17216)</f>
        <v/>
      </c>
      <c r="M17216">
        <f>VLOOKUP(F17216,Products!A:D,4,FALSE)*I17216</f>
        <v/>
      </c>
      <c r="N17216">
        <f>L17216-M17216</f>
        <v/>
      </c>
    </row>
    <row r="17217">
      <c r="A17217" t="inlineStr">
        <is>
          <t>T1017215</t>
        </is>
      </c>
      <c r="B17217" t="inlineStr">
        <is>
          <t>2023-05-07</t>
        </is>
      </c>
      <c r="C17217" t="inlineStr">
        <is>
          <t>S022</t>
        </is>
      </c>
      <c r="D17217" t="inlineStr">
        <is>
          <t>Store_022</t>
        </is>
      </c>
      <c r="E17217" t="inlineStr">
        <is>
          <t>East</t>
        </is>
      </c>
      <c r="F17217" t="inlineStr">
        <is>
          <t>P0052</t>
        </is>
      </c>
      <c r="G17217" t="inlineStr">
        <is>
          <t>Prod_0052</t>
        </is>
      </c>
      <c r="H17217" t="inlineStr">
        <is>
          <t>Clothing</t>
        </is>
      </c>
      <c r="I17217" t="n">
        <v>9</v>
      </c>
      <c r="J17217" t="n">
        <v>55.5</v>
      </c>
      <c r="K17217" t="n">
        <v>0.1</v>
      </c>
      <c r="L17217">
        <f>I17217*J17217*(1-K17217)</f>
        <v/>
      </c>
      <c r="M17217">
        <f>VLOOKUP(F17217,Products!A:D,4,FALSE)*I17217</f>
        <v/>
      </c>
      <c r="N17217">
        <f>L17217-M17217</f>
        <v/>
      </c>
    </row>
    <row r="17218">
      <c r="A17218" t="inlineStr">
        <is>
          <t>T1017216</t>
        </is>
      </c>
      <c r="B17218" t="inlineStr">
        <is>
          <t>2024-06-30</t>
        </is>
      </c>
      <c r="C17218" t="inlineStr">
        <is>
          <t>S030</t>
        </is>
      </c>
      <c r="D17218" t="inlineStr">
        <is>
          <t>Store_030</t>
        </is>
      </c>
      <c r="E17218" t="inlineStr">
        <is>
          <t>North</t>
        </is>
      </c>
      <c r="F17218" t="inlineStr">
        <is>
          <t>P0048</t>
        </is>
      </c>
      <c r="G17218" t="inlineStr">
        <is>
          <t>Prod_0048</t>
        </is>
      </c>
      <c r="H17218" t="inlineStr">
        <is>
          <t>Toys</t>
        </is>
      </c>
      <c r="I17218" t="n">
        <v>5</v>
      </c>
      <c r="J17218" t="n">
        <v>233.84</v>
      </c>
      <c r="K17218" t="n">
        <v>0</v>
      </c>
      <c r="L17218">
        <f>I17218*J17218*(1-K17218)</f>
        <v/>
      </c>
      <c r="M17218">
        <f>VLOOKUP(F17218,Products!A:D,4,FALSE)*I17218</f>
        <v/>
      </c>
      <c r="N17218">
        <f>L17218-M17218</f>
        <v/>
      </c>
    </row>
    <row r="17219">
      <c r="A17219" t="inlineStr">
        <is>
          <t>T1017217</t>
        </is>
      </c>
      <c r="B17219" t="inlineStr">
        <is>
          <t>2025-04-03</t>
        </is>
      </c>
      <c r="C17219" t="inlineStr">
        <is>
          <t>S030</t>
        </is>
      </c>
      <c r="D17219" t="inlineStr">
        <is>
          <t>Store_030</t>
        </is>
      </c>
      <c r="E17219" t="inlineStr">
        <is>
          <t>North</t>
        </is>
      </c>
      <c r="F17219" t="inlineStr">
        <is>
          <t>P0075</t>
        </is>
      </c>
      <c r="G17219" t="inlineStr">
        <is>
          <t>Prod_0075</t>
        </is>
      </c>
      <c r="H17219" t="inlineStr">
        <is>
          <t>Beverages</t>
        </is>
      </c>
      <c r="I17219" t="n">
        <v>1</v>
      </c>
      <c r="J17219" t="n">
        <v>894.39</v>
      </c>
      <c r="K17219" t="n">
        <v>0.05</v>
      </c>
      <c r="L17219">
        <f>I17219*J17219*(1-K17219)</f>
        <v/>
      </c>
      <c r="M17219">
        <f>VLOOKUP(F17219,Products!A:D,4,FALSE)*I17219</f>
        <v/>
      </c>
      <c r="N17219">
        <f>L17219-M17219</f>
        <v/>
      </c>
    </row>
    <row r="17220">
      <c r="A17220" t="inlineStr">
        <is>
          <t>T1017218</t>
        </is>
      </c>
      <c r="B17220" t="inlineStr">
        <is>
          <t>2024-05-12</t>
        </is>
      </c>
      <c r="C17220" t="inlineStr">
        <is>
          <t>S024</t>
        </is>
      </c>
      <c r="D17220" t="inlineStr">
        <is>
          <t>Store_024</t>
        </is>
      </c>
      <c r="E17220" t="inlineStr">
        <is>
          <t>South</t>
        </is>
      </c>
      <c r="F17220" t="inlineStr">
        <is>
          <t>P0023</t>
        </is>
      </c>
      <c r="G17220" t="inlineStr">
        <is>
          <t>Prod_0023</t>
        </is>
      </c>
      <c r="H17220" t="inlineStr">
        <is>
          <t>Stationery</t>
        </is>
      </c>
      <c r="I17220" t="n">
        <v>3</v>
      </c>
      <c r="J17220" t="n">
        <v>183.23</v>
      </c>
      <c r="K17220" t="n">
        <v>0.1</v>
      </c>
      <c r="L17220">
        <f>I17220*J17220*(1-K17220)</f>
        <v/>
      </c>
      <c r="M17220">
        <f>VLOOKUP(F17220,Products!A:D,4,FALSE)*I17220</f>
        <v/>
      </c>
      <c r="N17220">
        <f>L17220-M17220</f>
        <v/>
      </c>
    </row>
    <row r="17221">
      <c r="A17221" t="inlineStr">
        <is>
          <t>T1017219</t>
        </is>
      </c>
      <c r="B17221" t="inlineStr">
        <is>
          <t>2024-08-22</t>
        </is>
      </c>
      <c r="C17221" t="inlineStr">
        <is>
          <t>S033</t>
        </is>
      </c>
      <c r="D17221" t="inlineStr">
        <is>
          <t>Store_033</t>
        </is>
      </c>
      <c r="E17221" t="inlineStr">
        <is>
          <t>North</t>
        </is>
      </c>
      <c r="F17221" t="inlineStr">
        <is>
          <t>P0125</t>
        </is>
      </c>
      <c r="G17221" t="inlineStr">
        <is>
          <t>Prod_0125</t>
        </is>
      </c>
      <c r="H17221" t="inlineStr">
        <is>
          <t>Toys</t>
        </is>
      </c>
      <c r="I17221" t="n">
        <v>8</v>
      </c>
      <c r="J17221" t="n">
        <v>290.65</v>
      </c>
      <c r="K17221" t="n">
        <v>0.1</v>
      </c>
      <c r="L17221">
        <f>I17221*J17221*(1-K17221)</f>
        <v/>
      </c>
      <c r="M17221">
        <f>VLOOKUP(F17221,Products!A:D,4,FALSE)*I17221</f>
        <v/>
      </c>
      <c r="N17221">
        <f>L17221-M17221</f>
        <v/>
      </c>
    </row>
    <row r="17222">
      <c r="A17222" t="inlineStr">
        <is>
          <t>T1017220</t>
        </is>
      </c>
      <c r="B17222" t="inlineStr">
        <is>
          <t>2024-05-12</t>
        </is>
      </c>
      <c r="C17222" t="inlineStr">
        <is>
          <t>S027</t>
        </is>
      </c>
      <c r="D17222" t="inlineStr">
        <is>
          <t>Store_027</t>
        </is>
      </c>
      <c r="E17222" t="inlineStr">
        <is>
          <t>South</t>
        </is>
      </c>
      <c r="F17222" t="inlineStr">
        <is>
          <t>P0030</t>
        </is>
      </c>
      <c r="G17222" t="inlineStr">
        <is>
          <t>Prod_0030</t>
        </is>
      </c>
      <c r="H17222" t="inlineStr">
        <is>
          <t>Household</t>
        </is>
      </c>
      <c r="I17222" t="n">
        <v>8</v>
      </c>
      <c r="J17222" t="n">
        <v>789.21</v>
      </c>
      <c r="K17222" t="n">
        <v>0</v>
      </c>
      <c r="L17222">
        <f>I17222*J17222*(1-K17222)</f>
        <v/>
      </c>
      <c r="M17222">
        <f>VLOOKUP(F17222,Products!A:D,4,FALSE)*I17222</f>
        <v/>
      </c>
      <c r="N17222">
        <f>L17222-M17222</f>
        <v/>
      </c>
    </row>
    <row r="17223">
      <c r="A17223" t="inlineStr">
        <is>
          <t>T1017221</t>
        </is>
      </c>
      <c r="B17223" t="inlineStr">
        <is>
          <t>2024-07-19</t>
        </is>
      </c>
      <c r="C17223" t="inlineStr">
        <is>
          <t>S028</t>
        </is>
      </c>
      <c r="D17223" t="inlineStr">
        <is>
          <t>Store_028</t>
        </is>
      </c>
      <c r="E17223" t="inlineStr">
        <is>
          <t>North</t>
        </is>
      </c>
      <c r="F17223" t="inlineStr">
        <is>
          <t>P0171</t>
        </is>
      </c>
      <c r="G17223" t="inlineStr">
        <is>
          <t>Prod_0171</t>
        </is>
      </c>
      <c r="H17223" t="inlineStr">
        <is>
          <t>Household</t>
        </is>
      </c>
      <c r="I17223" t="n">
        <v>9</v>
      </c>
      <c r="J17223" t="n">
        <v>303.8</v>
      </c>
      <c r="K17223" t="n">
        <v>0</v>
      </c>
      <c r="L17223">
        <f>I17223*J17223*(1-K17223)</f>
        <v/>
      </c>
      <c r="M17223">
        <f>VLOOKUP(F17223,Products!A:D,4,FALSE)*I17223</f>
        <v/>
      </c>
      <c r="N17223">
        <f>L17223-M17223</f>
        <v/>
      </c>
    </row>
    <row r="17224">
      <c r="A17224" t="inlineStr">
        <is>
          <t>T1017222</t>
        </is>
      </c>
      <c r="B17224" t="inlineStr">
        <is>
          <t>2023-12-23</t>
        </is>
      </c>
      <c r="C17224" t="inlineStr">
        <is>
          <t>S045</t>
        </is>
      </c>
      <c r="D17224" t="inlineStr">
        <is>
          <t>Store_045</t>
        </is>
      </c>
      <c r="E17224" t="inlineStr">
        <is>
          <t>East</t>
        </is>
      </c>
      <c r="F17224" t="inlineStr">
        <is>
          <t>P0006</t>
        </is>
      </c>
      <c r="G17224" t="inlineStr">
        <is>
          <t>Prod_0006</t>
        </is>
      </c>
      <c r="H17224" t="inlineStr">
        <is>
          <t>Food</t>
        </is>
      </c>
      <c r="I17224" t="n">
        <v>2</v>
      </c>
      <c r="J17224" t="n">
        <v>952.16</v>
      </c>
      <c r="K17224" t="n">
        <v>0.05</v>
      </c>
      <c r="L17224">
        <f>I17224*J17224*(1-K17224)</f>
        <v/>
      </c>
      <c r="M17224">
        <f>VLOOKUP(F17224,Products!A:D,4,FALSE)*I17224</f>
        <v/>
      </c>
      <c r="N17224">
        <f>L17224-M17224</f>
        <v/>
      </c>
    </row>
    <row r="17225">
      <c r="A17225" t="inlineStr">
        <is>
          <t>T1017223</t>
        </is>
      </c>
      <c r="B17225" t="inlineStr">
        <is>
          <t>2025-02-23</t>
        </is>
      </c>
      <c r="C17225" t="inlineStr">
        <is>
          <t>S040</t>
        </is>
      </c>
      <c r="D17225" t="inlineStr">
        <is>
          <t>Store_040</t>
        </is>
      </c>
      <c r="E17225" t="inlineStr">
        <is>
          <t>Central</t>
        </is>
      </c>
      <c r="F17225" t="inlineStr">
        <is>
          <t>P0120</t>
        </is>
      </c>
      <c r="G17225" t="inlineStr">
        <is>
          <t>Prod_0120</t>
        </is>
      </c>
      <c r="H17225" t="inlineStr">
        <is>
          <t>Stationery</t>
        </is>
      </c>
      <c r="I17225" t="n">
        <v>3</v>
      </c>
      <c r="J17225" t="n">
        <v>578.12</v>
      </c>
      <c r="K17225" t="n">
        <v>0.05</v>
      </c>
      <c r="L17225">
        <f>I17225*J17225*(1-K17225)</f>
        <v/>
      </c>
      <c r="M17225">
        <f>VLOOKUP(F17225,Products!A:D,4,FALSE)*I17225</f>
        <v/>
      </c>
      <c r="N17225">
        <f>L17225-M17225</f>
        <v/>
      </c>
    </row>
    <row r="17226">
      <c r="A17226" t="inlineStr">
        <is>
          <t>T1017224</t>
        </is>
      </c>
      <c r="B17226" t="inlineStr">
        <is>
          <t>2024-09-28</t>
        </is>
      </c>
      <c r="C17226" t="inlineStr">
        <is>
          <t>S033</t>
        </is>
      </c>
      <c r="D17226" t="inlineStr">
        <is>
          <t>Store_033</t>
        </is>
      </c>
      <c r="E17226" t="inlineStr">
        <is>
          <t>North</t>
        </is>
      </c>
      <c r="F17226" t="inlineStr">
        <is>
          <t>P0076</t>
        </is>
      </c>
      <c r="G17226" t="inlineStr">
        <is>
          <t>Prod_0076</t>
        </is>
      </c>
      <c r="H17226" t="inlineStr">
        <is>
          <t>Clothing</t>
        </is>
      </c>
      <c r="I17226" t="n">
        <v>2</v>
      </c>
      <c r="J17226" t="n">
        <v>421.69</v>
      </c>
      <c r="K17226" t="n">
        <v>0.05</v>
      </c>
      <c r="L17226">
        <f>I17226*J17226*(1-K17226)</f>
        <v/>
      </c>
      <c r="M17226">
        <f>VLOOKUP(F17226,Products!A:D,4,FALSE)*I17226</f>
        <v/>
      </c>
      <c r="N17226">
        <f>L17226-M17226</f>
        <v/>
      </c>
    </row>
    <row r="17227">
      <c r="A17227" t="inlineStr">
        <is>
          <t>T1017225</t>
        </is>
      </c>
      <c r="B17227" t="inlineStr">
        <is>
          <t>2023-05-03</t>
        </is>
      </c>
      <c r="C17227" t="inlineStr">
        <is>
          <t>S041</t>
        </is>
      </c>
      <c r="D17227" t="inlineStr">
        <is>
          <t>Store_041</t>
        </is>
      </c>
      <c r="E17227" t="inlineStr">
        <is>
          <t>East</t>
        </is>
      </c>
      <c r="F17227" t="inlineStr">
        <is>
          <t>P0136</t>
        </is>
      </c>
      <c r="G17227" t="inlineStr">
        <is>
          <t>Prod_0136</t>
        </is>
      </c>
      <c r="H17227" t="inlineStr">
        <is>
          <t>Beverages</t>
        </is>
      </c>
      <c r="I17227" t="n">
        <v>3</v>
      </c>
      <c r="J17227" t="n">
        <v>179.52</v>
      </c>
      <c r="K17227" t="n">
        <v>0</v>
      </c>
      <c r="L17227">
        <f>I17227*J17227*(1-K17227)</f>
        <v/>
      </c>
      <c r="M17227">
        <f>VLOOKUP(F17227,Products!A:D,4,FALSE)*I17227</f>
        <v/>
      </c>
      <c r="N17227">
        <f>L17227-M17227</f>
        <v/>
      </c>
    </row>
    <row r="17228">
      <c r="A17228" t="inlineStr">
        <is>
          <t>T1017226</t>
        </is>
      </c>
      <c r="B17228" t="inlineStr">
        <is>
          <t>2025-07-21</t>
        </is>
      </c>
      <c r="C17228" t="inlineStr">
        <is>
          <t>S022</t>
        </is>
      </c>
      <c r="D17228" t="inlineStr">
        <is>
          <t>Store_022</t>
        </is>
      </c>
      <c r="E17228" t="inlineStr">
        <is>
          <t>East</t>
        </is>
      </c>
      <c r="F17228" t="inlineStr">
        <is>
          <t>P0170</t>
        </is>
      </c>
      <c r="G17228" t="inlineStr">
        <is>
          <t>Prod_0170</t>
        </is>
      </c>
      <c r="H17228" t="inlineStr">
        <is>
          <t>Household</t>
        </is>
      </c>
      <c r="I17228" t="n">
        <v>9</v>
      </c>
      <c r="J17228" t="n">
        <v>523.28</v>
      </c>
      <c r="K17228" t="n">
        <v>0</v>
      </c>
      <c r="L17228">
        <f>I17228*J17228*(1-K17228)</f>
        <v/>
      </c>
      <c r="M17228">
        <f>VLOOKUP(F17228,Products!A:D,4,FALSE)*I17228</f>
        <v/>
      </c>
      <c r="N17228">
        <f>L17228-M17228</f>
        <v/>
      </c>
    </row>
    <row r="17229">
      <c r="A17229" t="inlineStr">
        <is>
          <t>T1017227</t>
        </is>
      </c>
      <c r="B17229" t="inlineStr">
        <is>
          <t>2023-02-16</t>
        </is>
      </c>
      <c r="C17229" t="inlineStr">
        <is>
          <t>S024</t>
        </is>
      </c>
      <c r="D17229" t="inlineStr">
        <is>
          <t>Store_024</t>
        </is>
      </c>
      <c r="E17229" t="inlineStr">
        <is>
          <t>South</t>
        </is>
      </c>
      <c r="F17229" t="inlineStr">
        <is>
          <t>P0033</t>
        </is>
      </c>
      <c r="G17229" t="inlineStr">
        <is>
          <t>Prod_0033</t>
        </is>
      </c>
      <c r="H17229" t="inlineStr">
        <is>
          <t>Food</t>
        </is>
      </c>
      <c r="I17229" t="n">
        <v>3</v>
      </c>
      <c r="J17229" t="n">
        <v>443.09</v>
      </c>
      <c r="K17229" t="n">
        <v>0</v>
      </c>
      <c r="L17229">
        <f>I17229*J17229*(1-K17229)</f>
        <v/>
      </c>
      <c r="M17229">
        <f>VLOOKUP(F17229,Products!A:D,4,FALSE)*I17229</f>
        <v/>
      </c>
      <c r="N17229">
        <f>L17229-M17229</f>
        <v/>
      </c>
    </row>
    <row r="17230">
      <c r="A17230" t="inlineStr">
        <is>
          <t>T1017228</t>
        </is>
      </c>
      <c r="B17230" t="inlineStr">
        <is>
          <t>2023-04-26</t>
        </is>
      </c>
      <c r="C17230" t="inlineStr">
        <is>
          <t>S029</t>
        </is>
      </c>
      <c r="D17230" t="inlineStr">
        <is>
          <t>Store_029</t>
        </is>
      </c>
      <c r="E17230" t="inlineStr">
        <is>
          <t>South</t>
        </is>
      </c>
      <c r="F17230" t="inlineStr">
        <is>
          <t>P0087</t>
        </is>
      </c>
      <c r="G17230" t="inlineStr">
        <is>
          <t>Prod_0087</t>
        </is>
      </c>
      <c r="H17230" t="inlineStr">
        <is>
          <t>Clothing</t>
        </is>
      </c>
      <c r="I17230" t="n">
        <v>7</v>
      </c>
      <c r="J17230" t="n">
        <v>477.55</v>
      </c>
      <c r="K17230" t="n">
        <v>0</v>
      </c>
      <c r="L17230">
        <f>I17230*J17230*(1-K17230)</f>
        <v/>
      </c>
      <c r="M17230">
        <f>VLOOKUP(F17230,Products!A:D,4,FALSE)*I17230</f>
        <v/>
      </c>
      <c r="N17230">
        <f>L17230-M17230</f>
        <v/>
      </c>
    </row>
    <row r="17231">
      <c r="A17231" t="inlineStr">
        <is>
          <t>T1017229</t>
        </is>
      </c>
      <c r="B17231" t="inlineStr">
        <is>
          <t>2023-08-10</t>
        </is>
      </c>
      <c r="C17231" t="inlineStr">
        <is>
          <t>S003</t>
        </is>
      </c>
      <c r="D17231" t="inlineStr">
        <is>
          <t>Store_003</t>
        </is>
      </c>
      <c r="E17231" t="inlineStr">
        <is>
          <t>North</t>
        </is>
      </c>
      <c r="F17231" t="inlineStr">
        <is>
          <t>P0088</t>
        </is>
      </c>
      <c r="G17231" t="inlineStr">
        <is>
          <t>Prod_0088</t>
        </is>
      </c>
      <c r="H17231" t="inlineStr">
        <is>
          <t>Toys</t>
        </is>
      </c>
      <c r="I17231" t="n">
        <v>8</v>
      </c>
      <c r="J17231" t="n">
        <v>656.91</v>
      </c>
      <c r="K17231" t="n">
        <v>0</v>
      </c>
      <c r="L17231">
        <f>I17231*J17231*(1-K17231)</f>
        <v/>
      </c>
      <c r="M17231">
        <f>VLOOKUP(F17231,Products!A:D,4,FALSE)*I17231</f>
        <v/>
      </c>
      <c r="N17231">
        <f>L17231-M17231</f>
        <v/>
      </c>
    </row>
    <row r="17232">
      <c r="A17232" t="inlineStr">
        <is>
          <t>T1017230</t>
        </is>
      </c>
      <c r="B17232" t="inlineStr">
        <is>
          <t>2025-06-09</t>
        </is>
      </c>
      <c r="C17232" t="inlineStr">
        <is>
          <t>S019</t>
        </is>
      </c>
      <c r="D17232" t="inlineStr">
        <is>
          <t>Store_019</t>
        </is>
      </c>
      <c r="E17232" t="inlineStr">
        <is>
          <t>East</t>
        </is>
      </c>
      <c r="F17232" t="inlineStr">
        <is>
          <t>P0002</t>
        </is>
      </c>
      <c r="G17232" t="inlineStr">
        <is>
          <t>Prod_0002</t>
        </is>
      </c>
      <c r="H17232" t="inlineStr">
        <is>
          <t>Food</t>
        </is>
      </c>
      <c r="I17232" t="n">
        <v>3</v>
      </c>
      <c r="J17232" t="n">
        <v>215.3</v>
      </c>
      <c r="K17232" t="n">
        <v>0</v>
      </c>
      <c r="L17232">
        <f>I17232*J17232*(1-K17232)</f>
        <v/>
      </c>
      <c r="M17232">
        <f>VLOOKUP(F17232,Products!A:D,4,FALSE)*I17232</f>
        <v/>
      </c>
      <c r="N17232">
        <f>L17232-M17232</f>
        <v/>
      </c>
    </row>
    <row r="17233">
      <c r="A17233" t="inlineStr">
        <is>
          <t>T1017231</t>
        </is>
      </c>
      <c r="B17233" t="inlineStr">
        <is>
          <t>2025-06-12</t>
        </is>
      </c>
      <c r="C17233" t="inlineStr">
        <is>
          <t>S041</t>
        </is>
      </c>
      <c r="D17233" t="inlineStr">
        <is>
          <t>Store_041</t>
        </is>
      </c>
      <c r="E17233" t="inlineStr">
        <is>
          <t>East</t>
        </is>
      </c>
      <c r="F17233" t="inlineStr">
        <is>
          <t>P0028</t>
        </is>
      </c>
      <c r="G17233" t="inlineStr">
        <is>
          <t>Prod_0028</t>
        </is>
      </c>
      <c r="H17233" t="inlineStr">
        <is>
          <t>Food</t>
        </is>
      </c>
      <c r="I17233" t="n">
        <v>9</v>
      </c>
      <c r="J17233" t="n">
        <v>578.78</v>
      </c>
      <c r="K17233" t="n">
        <v>0</v>
      </c>
      <c r="L17233">
        <f>I17233*J17233*(1-K17233)</f>
        <v/>
      </c>
      <c r="M17233">
        <f>VLOOKUP(F17233,Products!A:D,4,FALSE)*I17233</f>
        <v/>
      </c>
      <c r="N17233">
        <f>L17233-M17233</f>
        <v/>
      </c>
    </row>
    <row r="17234">
      <c r="A17234" t="inlineStr">
        <is>
          <t>T1017232</t>
        </is>
      </c>
      <c r="B17234" t="inlineStr">
        <is>
          <t>2023-01-01</t>
        </is>
      </c>
      <c r="C17234" t="inlineStr">
        <is>
          <t>S003</t>
        </is>
      </c>
      <c r="D17234" t="inlineStr">
        <is>
          <t>Store_003</t>
        </is>
      </c>
      <c r="E17234" t="inlineStr">
        <is>
          <t>North</t>
        </is>
      </c>
      <c r="F17234" t="inlineStr">
        <is>
          <t>P0181</t>
        </is>
      </c>
      <c r="G17234" t="inlineStr">
        <is>
          <t>Prod_0181</t>
        </is>
      </c>
      <c r="H17234" t="inlineStr">
        <is>
          <t>Electronics</t>
        </is>
      </c>
      <c r="I17234" t="n">
        <v>9</v>
      </c>
      <c r="J17234" t="n">
        <v>788.58</v>
      </c>
      <c r="K17234" t="n">
        <v>0.05</v>
      </c>
      <c r="L17234">
        <f>I17234*J17234*(1-K17234)</f>
        <v/>
      </c>
      <c r="M17234">
        <f>VLOOKUP(F17234,Products!A:D,4,FALSE)*I17234</f>
        <v/>
      </c>
      <c r="N17234">
        <f>L17234-M17234</f>
        <v/>
      </c>
    </row>
    <row r="17235">
      <c r="A17235" t="inlineStr">
        <is>
          <t>T1017233</t>
        </is>
      </c>
      <c r="B17235" t="inlineStr">
        <is>
          <t>2025-06-03</t>
        </is>
      </c>
      <c r="C17235" t="inlineStr">
        <is>
          <t>S034</t>
        </is>
      </c>
      <c r="D17235" t="inlineStr">
        <is>
          <t>Store_034</t>
        </is>
      </c>
      <c r="E17235" t="inlineStr">
        <is>
          <t>Central</t>
        </is>
      </c>
      <c r="F17235" t="inlineStr">
        <is>
          <t>P0141</t>
        </is>
      </c>
      <c r="G17235" t="inlineStr">
        <is>
          <t>Prod_0141</t>
        </is>
      </c>
      <c r="H17235" t="inlineStr">
        <is>
          <t>Food</t>
        </is>
      </c>
      <c r="I17235" t="n">
        <v>8</v>
      </c>
      <c r="J17235" t="n">
        <v>1028.65</v>
      </c>
      <c r="K17235" t="n">
        <v>0</v>
      </c>
      <c r="L17235">
        <f>I17235*J17235*(1-K17235)</f>
        <v/>
      </c>
      <c r="M17235">
        <f>VLOOKUP(F17235,Products!A:D,4,FALSE)*I17235</f>
        <v/>
      </c>
      <c r="N17235">
        <f>L17235-M17235</f>
        <v/>
      </c>
    </row>
    <row r="17236">
      <c r="A17236" t="inlineStr">
        <is>
          <t>T1017234</t>
        </is>
      </c>
      <c r="B17236" t="inlineStr">
        <is>
          <t>2025-01-31</t>
        </is>
      </c>
      <c r="C17236" t="inlineStr">
        <is>
          <t>S029</t>
        </is>
      </c>
      <c r="D17236" t="inlineStr">
        <is>
          <t>Store_029</t>
        </is>
      </c>
      <c r="E17236" t="inlineStr">
        <is>
          <t>South</t>
        </is>
      </c>
      <c r="F17236" t="inlineStr">
        <is>
          <t>P0127</t>
        </is>
      </c>
      <c r="G17236" t="inlineStr">
        <is>
          <t>Prod_0127</t>
        </is>
      </c>
      <c r="H17236" t="inlineStr">
        <is>
          <t>Toys</t>
        </is>
      </c>
      <c r="I17236" t="n">
        <v>2</v>
      </c>
      <c r="J17236" t="n">
        <v>871.61</v>
      </c>
      <c r="K17236" t="n">
        <v>0</v>
      </c>
      <c r="L17236">
        <f>I17236*J17236*(1-K17236)</f>
        <v/>
      </c>
      <c r="M17236">
        <f>VLOOKUP(F17236,Products!A:D,4,FALSE)*I17236</f>
        <v/>
      </c>
      <c r="N17236">
        <f>L17236-M17236</f>
        <v/>
      </c>
    </row>
    <row r="17237">
      <c r="A17237" t="inlineStr">
        <is>
          <t>T1017235</t>
        </is>
      </c>
      <c r="B17237" t="inlineStr">
        <is>
          <t>2024-08-31</t>
        </is>
      </c>
      <c r="C17237" t="inlineStr">
        <is>
          <t>S011</t>
        </is>
      </c>
      <c r="D17237" t="inlineStr">
        <is>
          <t>Store_011</t>
        </is>
      </c>
      <c r="E17237" t="inlineStr">
        <is>
          <t>South</t>
        </is>
      </c>
      <c r="F17237" t="inlineStr">
        <is>
          <t>P0028</t>
        </is>
      </c>
      <c r="G17237" t="inlineStr">
        <is>
          <t>Prod_0028</t>
        </is>
      </c>
      <c r="H17237" t="inlineStr">
        <is>
          <t>Food</t>
        </is>
      </c>
      <c r="I17237" t="n">
        <v>1</v>
      </c>
      <c r="J17237" t="n">
        <v>541.83</v>
      </c>
      <c r="K17237" t="n">
        <v>0</v>
      </c>
      <c r="L17237">
        <f>I17237*J17237*(1-K17237)</f>
        <v/>
      </c>
      <c r="M17237">
        <f>VLOOKUP(F17237,Products!A:D,4,FALSE)*I17237</f>
        <v/>
      </c>
      <c r="N17237">
        <f>L17237-M17237</f>
        <v/>
      </c>
    </row>
    <row r="17238">
      <c r="A17238" t="inlineStr">
        <is>
          <t>T1017236</t>
        </is>
      </c>
      <c r="B17238" t="inlineStr">
        <is>
          <t>2024-08-14</t>
        </is>
      </c>
      <c r="C17238" t="inlineStr">
        <is>
          <t>S028</t>
        </is>
      </c>
      <c r="D17238" t="inlineStr">
        <is>
          <t>Store_028</t>
        </is>
      </c>
      <c r="E17238" t="inlineStr">
        <is>
          <t>North</t>
        </is>
      </c>
      <c r="F17238" t="inlineStr">
        <is>
          <t>P0079</t>
        </is>
      </c>
      <c r="G17238" t="inlineStr">
        <is>
          <t>Prod_0079</t>
        </is>
      </c>
      <c r="H17238" t="inlineStr">
        <is>
          <t>Food</t>
        </is>
      </c>
      <c r="I17238" t="n">
        <v>8</v>
      </c>
      <c r="J17238" t="n">
        <v>803.64</v>
      </c>
      <c r="K17238" t="n">
        <v>0.05</v>
      </c>
      <c r="L17238">
        <f>I17238*J17238*(1-K17238)</f>
        <v/>
      </c>
      <c r="M17238">
        <f>VLOOKUP(F17238,Products!A:D,4,FALSE)*I17238</f>
        <v/>
      </c>
      <c r="N17238">
        <f>L17238-M17238</f>
        <v/>
      </c>
    </row>
    <row r="17239">
      <c r="A17239" t="inlineStr">
        <is>
          <t>T1017237</t>
        </is>
      </c>
      <c r="B17239" t="inlineStr">
        <is>
          <t>2024-10-14</t>
        </is>
      </c>
      <c r="C17239" t="inlineStr">
        <is>
          <t>S026</t>
        </is>
      </c>
      <c r="D17239" t="inlineStr">
        <is>
          <t>Store_026</t>
        </is>
      </c>
      <c r="E17239" t="inlineStr">
        <is>
          <t>North</t>
        </is>
      </c>
      <c r="F17239" t="inlineStr">
        <is>
          <t>P0116</t>
        </is>
      </c>
      <c r="G17239" t="inlineStr">
        <is>
          <t>Prod_0116</t>
        </is>
      </c>
      <c r="H17239" t="inlineStr">
        <is>
          <t>Clothing</t>
        </is>
      </c>
      <c r="I17239" t="n">
        <v>4</v>
      </c>
      <c r="J17239" t="n">
        <v>818.67</v>
      </c>
      <c r="K17239" t="n">
        <v>0</v>
      </c>
      <c r="L17239">
        <f>I17239*J17239*(1-K17239)</f>
        <v/>
      </c>
      <c r="M17239">
        <f>VLOOKUP(F17239,Products!A:D,4,FALSE)*I17239</f>
        <v/>
      </c>
      <c r="N17239">
        <f>L17239-M17239</f>
        <v/>
      </c>
    </row>
    <row r="17240">
      <c r="A17240" t="inlineStr">
        <is>
          <t>T1017238</t>
        </is>
      </c>
      <c r="B17240" t="inlineStr">
        <is>
          <t>2025-01-14</t>
        </is>
      </c>
      <c r="C17240" t="inlineStr">
        <is>
          <t>S029</t>
        </is>
      </c>
      <c r="D17240" t="inlineStr">
        <is>
          <t>Store_029</t>
        </is>
      </c>
      <c r="E17240" t="inlineStr">
        <is>
          <t>South</t>
        </is>
      </c>
      <c r="F17240" t="inlineStr">
        <is>
          <t>P0046</t>
        </is>
      </c>
      <c r="G17240" t="inlineStr">
        <is>
          <t>Prod_0046</t>
        </is>
      </c>
      <c r="H17240" t="inlineStr">
        <is>
          <t>Electronics</t>
        </is>
      </c>
      <c r="I17240" t="n">
        <v>5</v>
      </c>
      <c r="J17240" t="n">
        <v>68.17</v>
      </c>
      <c r="K17240" t="n">
        <v>0</v>
      </c>
      <c r="L17240">
        <f>I17240*J17240*(1-K17240)</f>
        <v/>
      </c>
      <c r="M17240">
        <f>VLOOKUP(F17240,Products!A:D,4,FALSE)*I17240</f>
        <v/>
      </c>
      <c r="N17240">
        <f>L17240-M17240</f>
        <v/>
      </c>
    </row>
    <row r="17241">
      <c r="A17241" t="inlineStr">
        <is>
          <t>T1017239</t>
        </is>
      </c>
      <c r="B17241" t="inlineStr">
        <is>
          <t>2023-07-29</t>
        </is>
      </c>
      <c r="C17241" t="inlineStr">
        <is>
          <t>S032</t>
        </is>
      </c>
      <c r="D17241" t="inlineStr">
        <is>
          <t>Store_032</t>
        </is>
      </c>
      <c r="E17241" t="inlineStr">
        <is>
          <t>Central</t>
        </is>
      </c>
      <c r="F17241" t="inlineStr">
        <is>
          <t>P0138</t>
        </is>
      </c>
      <c r="G17241" t="inlineStr">
        <is>
          <t>Prod_0138</t>
        </is>
      </c>
      <c r="H17241" t="inlineStr">
        <is>
          <t>Household</t>
        </is>
      </c>
      <c r="I17241" t="n">
        <v>3</v>
      </c>
      <c r="J17241" t="n">
        <v>238.85</v>
      </c>
      <c r="K17241" t="n">
        <v>0</v>
      </c>
      <c r="L17241">
        <f>I17241*J17241*(1-K17241)</f>
        <v/>
      </c>
      <c r="M17241">
        <f>VLOOKUP(F17241,Products!A:D,4,FALSE)*I17241</f>
        <v/>
      </c>
      <c r="N17241">
        <f>L17241-M17241</f>
        <v/>
      </c>
    </row>
    <row r="17242">
      <c r="A17242" t="inlineStr">
        <is>
          <t>T1017240</t>
        </is>
      </c>
      <c r="B17242" t="inlineStr">
        <is>
          <t>2024-12-02</t>
        </is>
      </c>
      <c r="C17242" t="inlineStr">
        <is>
          <t>S042</t>
        </is>
      </c>
      <c r="D17242" t="inlineStr">
        <is>
          <t>Store_042</t>
        </is>
      </c>
      <c r="E17242" t="inlineStr">
        <is>
          <t>Central</t>
        </is>
      </c>
      <c r="F17242" t="inlineStr">
        <is>
          <t>P0110</t>
        </is>
      </c>
      <c r="G17242" t="inlineStr">
        <is>
          <t>Prod_0110</t>
        </is>
      </c>
      <c r="H17242" t="inlineStr">
        <is>
          <t>Stationery</t>
        </is>
      </c>
      <c r="I17242" t="n">
        <v>2</v>
      </c>
      <c r="J17242" t="n">
        <v>90.13</v>
      </c>
      <c r="K17242" t="n">
        <v>0</v>
      </c>
      <c r="L17242">
        <f>I17242*J17242*(1-K17242)</f>
        <v/>
      </c>
      <c r="M17242">
        <f>VLOOKUP(F17242,Products!A:D,4,FALSE)*I17242</f>
        <v/>
      </c>
      <c r="N17242">
        <f>L17242-M17242</f>
        <v/>
      </c>
    </row>
    <row r="17243">
      <c r="A17243" t="inlineStr">
        <is>
          <t>T1017241</t>
        </is>
      </c>
      <c r="B17243" t="inlineStr">
        <is>
          <t>2023-02-13</t>
        </is>
      </c>
      <c r="C17243" t="inlineStr">
        <is>
          <t>S049</t>
        </is>
      </c>
      <c r="D17243" t="inlineStr">
        <is>
          <t>Store_049</t>
        </is>
      </c>
      <c r="E17243" t="inlineStr">
        <is>
          <t>North</t>
        </is>
      </c>
      <c r="F17243" t="inlineStr">
        <is>
          <t>P0069</t>
        </is>
      </c>
      <c r="G17243" t="inlineStr">
        <is>
          <t>Prod_0069</t>
        </is>
      </c>
      <c r="H17243" t="inlineStr">
        <is>
          <t>Household</t>
        </is>
      </c>
      <c r="I17243" t="n">
        <v>9</v>
      </c>
      <c r="J17243" t="n">
        <v>319.64</v>
      </c>
      <c r="K17243" t="n">
        <v>0.15</v>
      </c>
      <c r="L17243">
        <f>I17243*J17243*(1-K17243)</f>
        <v/>
      </c>
      <c r="M17243">
        <f>VLOOKUP(F17243,Products!A:D,4,FALSE)*I17243</f>
        <v/>
      </c>
      <c r="N17243">
        <f>L17243-M17243</f>
        <v/>
      </c>
    </row>
    <row r="17244">
      <c r="A17244" t="inlineStr">
        <is>
          <t>T1017242</t>
        </is>
      </c>
      <c r="B17244" t="inlineStr">
        <is>
          <t>2023-12-24</t>
        </is>
      </c>
      <c r="C17244" t="inlineStr">
        <is>
          <t>S013</t>
        </is>
      </c>
      <c r="D17244" t="inlineStr">
        <is>
          <t>Store_013</t>
        </is>
      </c>
      <c r="E17244" t="inlineStr">
        <is>
          <t>North</t>
        </is>
      </c>
      <c r="F17244" t="inlineStr">
        <is>
          <t>P0173</t>
        </is>
      </c>
      <c r="G17244" t="inlineStr">
        <is>
          <t>Prod_0173</t>
        </is>
      </c>
      <c r="H17244" t="inlineStr">
        <is>
          <t>Toys</t>
        </is>
      </c>
      <c r="I17244" t="n">
        <v>5</v>
      </c>
      <c r="J17244" t="n">
        <v>1019.2</v>
      </c>
      <c r="K17244" t="n">
        <v>0</v>
      </c>
      <c r="L17244">
        <f>I17244*J17244*(1-K17244)</f>
        <v/>
      </c>
      <c r="M17244">
        <f>VLOOKUP(F17244,Products!A:D,4,FALSE)*I17244</f>
        <v/>
      </c>
      <c r="N17244">
        <f>L17244-M17244</f>
        <v/>
      </c>
    </row>
    <row r="17245">
      <c r="A17245" t="inlineStr">
        <is>
          <t>T1017243</t>
        </is>
      </c>
      <c r="B17245" t="inlineStr">
        <is>
          <t>2023-09-13</t>
        </is>
      </c>
      <c r="C17245" t="inlineStr">
        <is>
          <t>S021</t>
        </is>
      </c>
      <c r="D17245" t="inlineStr">
        <is>
          <t>Store_021</t>
        </is>
      </c>
      <c r="E17245" t="inlineStr">
        <is>
          <t>North</t>
        </is>
      </c>
      <c r="F17245" t="inlineStr">
        <is>
          <t>P0008</t>
        </is>
      </c>
      <c r="G17245" t="inlineStr">
        <is>
          <t>Prod_0008</t>
        </is>
      </c>
      <c r="H17245" t="inlineStr">
        <is>
          <t>Electronics</t>
        </is>
      </c>
      <c r="I17245" t="n">
        <v>3</v>
      </c>
      <c r="J17245" t="n">
        <v>362.82</v>
      </c>
      <c r="K17245" t="n">
        <v>0</v>
      </c>
      <c r="L17245">
        <f>I17245*J17245*(1-K17245)</f>
        <v/>
      </c>
      <c r="M17245">
        <f>VLOOKUP(F17245,Products!A:D,4,FALSE)*I17245</f>
        <v/>
      </c>
      <c r="N17245">
        <f>L17245-M17245</f>
        <v/>
      </c>
    </row>
    <row r="17246">
      <c r="A17246" t="inlineStr">
        <is>
          <t>T1017244</t>
        </is>
      </c>
      <c r="B17246" t="inlineStr">
        <is>
          <t>2024-08-11</t>
        </is>
      </c>
      <c r="C17246" t="inlineStr">
        <is>
          <t>S020</t>
        </is>
      </c>
      <c r="D17246" t="inlineStr">
        <is>
          <t>Store_020</t>
        </is>
      </c>
      <c r="E17246" t="inlineStr">
        <is>
          <t>West</t>
        </is>
      </c>
      <c r="F17246" t="inlineStr">
        <is>
          <t>P0078</t>
        </is>
      </c>
      <c r="G17246" t="inlineStr">
        <is>
          <t>Prod_0078</t>
        </is>
      </c>
      <c r="H17246" t="inlineStr">
        <is>
          <t>Electronics</t>
        </is>
      </c>
      <c r="I17246" t="n">
        <v>5</v>
      </c>
      <c r="J17246" t="n">
        <v>674.1799999999999</v>
      </c>
      <c r="K17246" t="n">
        <v>0</v>
      </c>
      <c r="L17246">
        <f>I17246*J17246*(1-K17246)</f>
        <v/>
      </c>
      <c r="M17246">
        <f>VLOOKUP(F17246,Products!A:D,4,FALSE)*I17246</f>
        <v/>
      </c>
      <c r="N17246">
        <f>L17246-M17246</f>
        <v/>
      </c>
    </row>
    <row r="17247">
      <c r="A17247" t="inlineStr">
        <is>
          <t>T1017245</t>
        </is>
      </c>
      <c r="B17247" t="inlineStr">
        <is>
          <t>2024-06-20</t>
        </is>
      </c>
      <c r="C17247" t="inlineStr">
        <is>
          <t>S048</t>
        </is>
      </c>
      <c r="D17247" t="inlineStr">
        <is>
          <t>Store_048</t>
        </is>
      </c>
      <c r="E17247" t="inlineStr">
        <is>
          <t>South</t>
        </is>
      </c>
      <c r="F17247" t="inlineStr">
        <is>
          <t>P0076</t>
        </is>
      </c>
      <c r="G17247" t="inlineStr">
        <is>
          <t>Prod_0076</t>
        </is>
      </c>
      <c r="H17247" t="inlineStr">
        <is>
          <t>Clothing</t>
        </is>
      </c>
      <c r="I17247" t="n">
        <v>7</v>
      </c>
      <c r="J17247" t="n">
        <v>351.26</v>
      </c>
      <c r="K17247" t="n">
        <v>0</v>
      </c>
      <c r="L17247">
        <f>I17247*J17247*(1-K17247)</f>
        <v/>
      </c>
      <c r="M17247">
        <f>VLOOKUP(F17247,Products!A:D,4,FALSE)*I17247</f>
        <v/>
      </c>
      <c r="N17247">
        <f>L17247-M17247</f>
        <v/>
      </c>
    </row>
    <row r="17248">
      <c r="A17248" t="inlineStr">
        <is>
          <t>T1017246</t>
        </is>
      </c>
      <c r="B17248" t="inlineStr">
        <is>
          <t>2024-09-27</t>
        </is>
      </c>
      <c r="C17248" t="inlineStr">
        <is>
          <t>S026</t>
        </is>
      </c>
      <c r="D17248" t="inlineStr">
        <is>
          <t>Store_026</t>
        </is>
      </c>
      <c r="E17248" t="inlineStr">
        <is>
          <t>North</t>
        </is>
      </c>
      <c r="F17248" t="inlineStr">
        <is>
          <t>P0075</t>
        </is>
      </c>
      <c r="G17248" t="inlineStr">
        <is>
          <t>Prod_0075</t>
        </is>
      </c>
      <c r="H17248" t="inlineStr">
        <is>
          <t>Beverages</t>
        </is>
      </c>
      <c r="I17248" t="n">
        <v>3</v>
      </c>
      <c r="J17248" t="n">
        <v>915.53</v>
      </c>
      <c r="K17248" t="n">
        <v>0.2</v>
      </c>
      <c r="L17248">
        <f>I17248*J17248*(1-K17248)</f>
        <v/>
      </c>
      <c r="M17248">
        <f>VLOOKUP(F17248,Products!A:D,4,FALSE)*I17248</f>
        <v/>
      </c>
      <c r="N17248">
        <f>L17248-M17248</f>
        <v/>
      </c>
    </row>
    <row r="17249">
      <c r="A17249" t="inlineStr">
        <is>
          <t>T1017247</t>
        </is>
      </c>
      <c r="B17249" t="inlineStr">
        <is>
          <t>2025-02-26</t>
        </is>
      </c>
      <c r="C17249" t="inlineStr">
        <is>
          <t>S022</t>
        </is>
      </c>
      <c r="D17249" t="inlineStr">
        <is>
          <t>Store_022</t>
        </is>
      </c>
      <c r="E17249" t="inlineStr">
        <is>
          <t>East</t>
        </is>
      </c>
      <c r="F17249" t="inlineStr">
        <is>
          <t>P0012</t>
        </is>
      </c>
      <c r="G17249" t="inlineStr">
        <is>
          <t>Prod_0012</t>
        </is>
      </c>
      <c r="H17249" t="inlineStr">
        <is>
          <t>Food</t>
        </is>
      </c>
      <c r="I17249" t="n">
        <v>5</v>
      </c>
      <c r="J17249" t="n">
        <v>905.0700000000001</v>
      </c>
      <c r="K17249" t="n">
        <v>0.15</v>
      </c>
      <c r="L17249">
        <f>I17249*J17249*(1-K17249)</f>
        <v/>
      </c>
      <c r="M17249">
        <f>VLOOKUP(F17249,Products!A:D,4,FALSE)*I17249</f>
        <v/>
      </c>
      <c r="N17249">
        <f>L17249-M17249</f>
        <v/>
      </c>
    </row>
    <row r="17250">
      <c r="A17250" t="inlineStr">
        <is>
          <t>T1017248</t>
        </is>
      </c>
      <c r="B17250" t="inlineStr">
        <is>
          <t>2023-12-10</t>
        </is>
      </c>
      <c r="C17250" t="inlineStr">
        <is>
          <t>S048</t>
        </is>
      </c>
      <c r="D17250" t="inlineStr">
        <is>
          <t>Store_048</t>
        </is>
      </c>
      <c r="E17250" t="inlineStr">
        <is>
          <t>South</t>
        </is>
      </c>
      <c r="F17250" t="inlineStr">
        <is>
          <t>P0123</t>
        </is>
      </c>
      <c r="G17250" t="inlineStr">
        <is>
          <t>Prod_0123</t>
        </is>
      </c>
      <c r="H17250" t="inlineStr">
        <is>
          <t>Food</t>
        </is>
      </c>
      <c r="I17250" t="n">
        <v>3</v>
      </c>
      <c r="J17250" t="n">
        <v>721.78</v>
      </c>
      <c r="K17250" t="n">
        <v>0</v>
      </c>
      <c r="L17250">
        <f>I17250*J17250*(1-K17250)</f>
        <v/>
      </c>
      <c r="M17250">
        <f>VLOOKUP(F17250,Products!A:D,4,FALSE)*I17250</f>
        <v/>
      </c>
      <c r="N17250">
        <f>L17250-M17250</f>
        <v/>
      </c>
    </row>
    <row r="17251">
      <c r="A17251" t="inlineStr">
        <is>
          <t>T1017249</t>
        </is>
      </c>
      <c r="B17251" t="inlineStr">
        <is>
          <t>2025-09-12</t>
        </is>
      </c>
      <c r="C17251" t="inlineStr">
        <is>
          <t>S007</t>
        </is>
      </c>
      <c r="D17251" t="inlineStr">
        <is>
          <t>Store_007</t>
        </is>
      </c>
      <c r="E17251" t="inlineStr">
        <is>
          <t>East</t>
        </is>
      </c>
      <c r="F17251" t="inlineStr">
        <is>
          <t>P0111</t>
        </is>
      </c>
      <c r="G17251" t="inlineStr">
        <is>
          <t>Prod_0111</t>
        </is>
      </c>
      <c r="H17251" t="inlineStr">
        <is>
          <t>Clothing</t>
        </is>
      </c>
      <c r="I17251" t="n">
        <v>8</v>
      </c>
      <c r="J17251" t="n">
        <v>494.36</v>
      </c>
      <c r="K17251" t="n">
        <v>0</v>
      </c>
      <c r="L17251">
        <f>I17251*J17251*(1-K17251)</f>
        <v/>
      </c>
      <c r="M17251">
        <f>VLOOKUP(F17251,Products!A:D,4,FALSE)*I17251</f>
        <v/>
      </c>
      <c r="N17251">
        <f>L17251-M17251</f>
        <v/>
      </c>
    </row>
    <row r="17252">
      <c r="A17252" t="inlineStr">
        <is>
          <t>T1017250</t>
        </is>
      </c>
      <c r="B17252" t="inlineStr">
        <is>
          <t>2025-04-12</t>
        </is>
      </c>
      <c r="C17252" t="inlineStr">
        <is>
          <t>S001</t>
        </is>
      </c>
      <c r="D17252" t="inlineStr">
        <is>
          <t>Store_001</t>
        </is>
      </c>
      <c r="E17252" t="inlineStr">
        <is>
          <t>West</t>
        </is>
      </c>
      <c r="F17252" t="inlineStr">
        <is>
          <t>P0168</t>
        </is>
      </c>
      <c r="G17252" t="inlineStr">
        <is>
          <t>Prod_0168</t>
        </is>
      </c>
      <c r="H17252" t="inlineStr">
        <is>
          <t>Electronics</t>
        </is>
      </c>
      <c r="I17252" t="n">
        <v>6</v>
      </c>
      <c r="J17252" t="n">
        <v>67.3</v>
      </c>
      <c r="K17252" t="n">
        <v>0</v>
      </c>
      <c r="L17252">
        <f>I17252*J17252*(1-K17252)</f>
        <v/>
      </c>
      <c r="M17252">
        <f>VLOOKUP(F17252,Products!A:D,4,FALSE)*I17252</f>
        <v/>
      </c>
      <c r="N17252">
        <f>L17252-M17252</f>
        <v/>
      </c>
    </row>
    <row r="17253">
      <c r="A17253" t="inlineStr">
        <is>
          <t>T1017251</t>
        </is>
      </c>
      <c r="B17253" t="inlineStr">
        <is>
          <t>2023-12-18</t>
        </is>
      </c>
      <c r="C17253" t="inlineStr">
        <is>
          <t>S013</t>
        </is>
      </c>
      <c r="D17253" t="inlineStr">
        <is>
          <t>Store_013</t>
        </is>
      </c>
      <c r="E17253" t="inlineStr">
        <is>
          <t>North</t>
        </is>
      </c>
      <c r="F17253" t="inlineStr">
        <is>
          <t>P0094</t>
        </is>
      </c>
      <c r="G17253" t="inlineStr">
        <is>
          <t>Prod_0094</t>
        </is>
      </c>
      <c r="H17253" t="inlineStr">
        <is>
          <t>Toys</t>
        </is>
      </c>
      <c r="I17253" t="n">
        <v>6</v>
      </c>
      <c r="J17253" t="n">
        <v>810.95</v>
      </c>
      <c r="K17253" t="n">
        <v>0.05</v>
      </c>
      <c r="L17253">
        <f>I17253*J17253*(1-K17253)</f>
        <v/>
      </c>
      <c r="M17253">
        <f>VLOOKUP(F17253,Products!A:D,4,FALSE)*I17253</f>
        <v/>
      </c>
      <c r="N17253">
        <f>L17253-M17253</f>
        <v/>
      </c>
    </row>
    <row r="17254">
      <c r="A17254" t="inlineStr">
        <is>
          <t>T1017252</t>
        </is>
      </c>
      <c r="B17254" t="inlineStr">
        <is>
          <t>2025-04-25</t>
        </is>
      </c>
      <c r="C17254" t="inlineStr">
        <is>
          <t>S014</t>
        </is>
      </c>
      <c r="D17254" t="inlineStr">
        <is>
          <t>Store_014</t>
        </is>
      </c>
      <c r="E17254" t="inlineStr">
        <is>
          <t>West</t>
        </is>
      </c>
      <c r="F17254" t="inlineStr">
        <is>
          <t>P0088</t>
        </is>
      </c>
      <c r="G17254" t="inlineStr">
        <is>
          <t>Prod_0088</t>
        </is>
      </c>
      <c r="H17254" t="inlineStr">
        <is>
          <t>Toys</t>
        </is>
      </c>
      <c r="I17254" t="n">
        <v>4</v>
      </c>
      <c r="J17254" t="n">
        <v>508.59</v>
      </c>
      <c r="K17254" t="n">
        <v>0.05</v>
      </c>
      <c r="L17254">
        <f>I17254*J17254*(1-K17254)</f>
        <v/>
      </c>
      <c r="M17254">
        <f>VLOOKUP(F17254,Products!A:D,4,FALSE)*I17254</f>
        <v/>
      </c>
      <c r="N17254">
        <f>L17254-M17254</f>
        <v/>
      </c>
    </row>
    <row r="17255">
      <c r="A17255" t="inlineStr">
        <is>
          <t>T1017253</t>
        </is>
      </c>
      <c r="B17255" t="inlineStr">
        <is>
          <t>2024-04-23</t>
        </is>
      </c>
      <c r="C17255" t="inlineStr">
        <is>
          <t>S031</t>
        </is>
      </c>
      <c r="D17255" t="inlineStr">
        <is>
          <t>Store_031</t>
        </is>
      </c>
      <c r="E17255" t="inlineStr">
        <is>
          <t>Central</t>
        </is>
      </c>
      <c r="F17255" t="inlineStr">
        <is>
          <t>P0137</t>
        </is>
      </c>
      <c r="G17255" t="inlineStr">
        <is>
          <t>Prod_0137</t>
        </is>
      </c>
      <c r="H17255" t="inlineStr">
        <is>
          <t>Electronics</t>
        </is>
      </c>
      <c r="I17255" t="n">
        <v>3</v>
      </c>
      <c r="J17255" t="n">
        <v>137.71</v>
      </c>
      <c r="K17255" t="n">
        <v>0</v>
      </c>
      <c r="L17255">
        <f>I17255*J17255*(1-K17255)</f>
        <v/>
      </c>
      <c r="M17255">
        <f>VLOOKUP(F17255,Products!A:D,4,FALSE)*I17255</f>
        <v/>
      </c>
      <c r="N17255">
        <f>L17255-M17255</f>
        <v/>
      </c>
    </row>
    <row r="17256">
      <c r="A17256" t="inlineStr">
        <is>
          <t>T1017254</t>
        </is>
      </c>
      <c r="B17256" t="inlineStr">
        <is>
          <t>2024-01-30</t>
        </is>
      </c>
      <c r="C17256" t="inlineStr">
        <is>
          <t>S030</t>
        </is>
      </c>
      <c r="D17256" t="inlineStr">
        <is>
          <t>Store_030</t>
        </is>
      </c>
      <c r="E17256" t="inlineStr">
        <is>
          <t>North</t>
        </is>
      </c>
      <c r="F17256" t="inlineStr">
        <is>
          <t>P0016</t>
        </is>
      </c>
      <c r="G17256" t="inlineStr">
        <is>
          <t>Prod_0016</t>
        </is>
      </c>
      <c r="H17256" t="inlineStr">
        <is>
          <t>Food</t>
        </is>
      </c>
      <c r="I17256" t="n">
        <v>9</v>
      </c>
      <c r="J17256" t="n">
        <v>714.6900000000001</v>
      </c>
      <c r="K17256" t="n">
        <v>0.1</v>
      </c>
      <c r="L17256">
        <f>I17256*J17256*(1-K17256)</f>
        <v/>
      </c>
      <c r="M17256">
        <f>VLOOKUP(F17256,Products!A:D,4,FALSE)*I17256</f>
        <v/>
      </c>
      <c r="N17256">
        <f>L17256-M17256</f>
        <v/>
      </c>
    </row>
    <row r="17257">
      <c r="A17257" t="inlineStr">
        <is>
          <t>T1017255</t>
        </is>
      </c>
      <c r="B17257" t="inlineStr">
        <is>
          <t>2023-04-18</t>
        </is>
      </c>
      <c r="C17257" t="inlineStr">
        <is>
          <t>S046</t>
        </is>
      </c>
      <c r="D17257" t="inlineStr">
        <is>
          <t>Store_046</t>
        </is>
      </c>
      <c r="E17257" t="inlineStr">
        <is>
          <t>South</t>
        </is>
      </c>
      <c r="F17257" t="inlineStr">
        <is>
          <t>P0174</t>
        </is>
      </c>
      <c r="G17257" t="inlineStr">
        <is>
          <t>Prod_0174</t>
        </is>
      </c>
      <c r="H17257" t="inlineStr">
        <is>
          <t>Food</t>
        </is>
      </c>
      <c r="I17257" t="n">
        <v>2</v>
      </c>
      <c r="J17257" t="n">
        <v>78.28</v>
      </c>
      <c r="K17257" t="n">
        <v>0</v>
      </c>
      <c r="L17257">
        <f>I17257*J17257*(1-K17257)</f>
        <v/>
      </c>
      <c r="M17257">
        <f>VLOOKUP(F17257,Products!A:D,4,FALSE)*I17257</f>
        <v/>
      </c>
      <c r="N17257">
        <f>L17257-M17257</f>
        <v/>
      </c>
    </row>
    <row r="17258">
      <c r="A17258" t="inlineStr">
        <is>
          <t>T1017256</t>
        </is>
      </c>
      <c r="B17258" t="inlineStr">
        <is>
          <t>2025-03-08</t>
        </is>
      </c>
      <c r="C17258" t="inlineStr">
        <is>
          <t>S032</t>
        </is>
      </c>
      <c r="D17258" t="inlineStr">
        <is>
          <t>Store_032</t>
        </is>
      </c>
      <c r="E17258" t="inlineStr">
        <is>
          <t>Central</t>
        </is>
      </c>
      <c r="F17258" t="inlineStr">
        <is>
          <t>P0056</t>
        </is>
      </c>
      <c r="G17258" t="inlineStr">
        <is>
          <t>Prod_0056</t>
        </is>
      </c>
      <c r="H17258" t="inlineStr">
        <is>
          <t>Household</t>
        </is>
      </c>
      <c r="I17258" t="n">
        <v>6</v>
      </c>
      <c r="J17258" t="n">
        <v>290.53</v>
      </c>
      <c r="K17258" t="n">
        <v>0</v>
      </c>
      <c r="L17258">
        <f>I17258*J17258*(1-K17258)</f>
        <v/>
      </c>
      <c r="M17258">
        <f>VLOOKUP(F17258,Products!A:D,4,FALSE)*I17258</f>
        <v/>
      </c>
      <c r="N17258">
        <f>L17258-M17258</f>
        <v/>
      </c>
    </row>
    <row r="17259">
      <c r="A17259" t="inlineStr">
        <is>
          <t>T1017257</t>
        </is>
      </c>
      <c r="B17259" t="inlineStr">
        <is>
          <t>2024-10-23</t>
        </is>
      </c>
      <c r="C17259" t="inlineStr">
        <is>
          <t>S029</t>
        </is>
      </c>
      <c r="D17259" t="inlineStr">
        <is>
          <t>Store_029</t>
        </is>
      </c>
      <c r="E17259" t="inlineStr">
        <is>
          <t>South</t>
        </is>
      </c>
      <c r="F17259" t="inlineStr">
        <is>
          <t>P0165</t>
        </is>
      </c>
      <c r="G17259" t="inlineStr">
        <is>
          <t>Prod_0165</t>
        </is>
      </c>
      <c r="H17259" t="inlineStr">
        <is>
          <t>Clothing</t>
        </is>
      </c>
      <c r="I17259" t="n">
        <v>8</v>
      </c>
      <c r="J17259" t="n">
        <v>506.78</v>
      </c>
      <c r="K17259" t="n">
        <v>0</v>
      </c>
      <c r="L17259">
        <f>I17259*J17259*(1-K17259)</f>
        <v/>
      </c>
      <c r="M17259">
        <f>VLOOKUP(F17259,Products!A:D,4,FALSE)*I17259</f>
        <v/>
      </c>
      <c r="N17259">
        <f>L17259-M17259</f>
        <v/>
      </c>
    </row>
    <row r="17260">
      <c r="A17260" t="inlineStr">
        <is>
          <t>T1017258</t>
        </is>
      </c>
      <c r="B17260" t="inlineStr">
        <is>
          <t>2024-10-07</t>
        </is>
      </c>
      <c r="C17260" t="inlineStr">
        <is>
          <t>S036</t>
        </is>
      </c>
      <c r="D17260" t="inlineStr">
        <is>
          <t>Store_036</t>
        </is>
      </c>
      <c r="E17260" t="inlineStr">
        <is>
          <t>Central</t>
        </is>
      </c>
      <c r="F17260" t="inlineStr">
        <is>
          <t>P0116</t>
        </is>
      </c>
      <c r="G17260" t="inlineStr">
        <is>
          <t>Prod_0116</t>
        </is>
      </c>
      <c r="H17260" t="inlineStr">
        <is>
          <t>Clothing</t>
        </is>
      </c>
      <c r="I17260" t="n">
        <v>4</v>
      </c>
      <c r="J17260" t="n">
        <v>997.0599999999999</v>
      </c>
      <c r="K17260" t="n">
        <v>0</v>
      </c>
      <c r="L17260">
        <f>I17260*J17260*(1-K17260)</f>
        <v/>
      </c>
      <c r="M17260">
        <f>VLOOKUP(F17260,Products!A:D,4,FALSE)*I17260</f>
        <v/>
      </c>
      <c r="N17260">
        <f>L17260-M17260</f>
        <v/>
      </c>
    </row>
    <row r="17261">
      <c r="A17261" t="inlineStr">
        <is>
          <t>T1017259</t>
        </is>
      </c>
      <c r="B17261" t="inlineStr">
        <is>
          <t>2024-08-08</t>
        </is>
      </c>
      <c r="C17261" t="inlineStr">
        <is>
          <t>S003</t>
        </is>
      </c>
      <c r="D17261" t="inlineStr">
        <is>
          <t>Store_003</t>
        </is>
      </c>
      <c r="E17261" t="inlineStr">
        <is>
          <t>North</t>
        </is>
      </c>
      <c r="F17261" t="inlineStr">
        <is>
          <t>P0177</t>
        </is>
      </c>
      <c r="G17261" t="inlineStr">
        <is>
          <t>Prod_0177</t>
        </is>
      </c>
      <c r="H17261" t="inlineStr">
        <is>
          <t>Household</t>
        </is>
      </c>
      <c r="I17261" t="n">
        <v>1</v>
      </c>
      <c r="J17261" t="n">
        <v>236.99</v>
      </c>
      <c r="K17261" t="n">
        <v>0.05</v>
      </c>
      <c r="L17261">
        <f>I17261*J17261*(1-K17261)</f>
        <v/>
      </c>
      <c r="M17261">
        <f>VLOOKUP(F17261,Products!A:D,4,FALSE)*I17261</f>
        <v/>
      </c>
      <c r="N17261">
        <f>L17261-M17261</f>
        <v/>
      </c>
    </row>
    <row r="17262">
      <c r="A17262" t="inlineStr">
        <is>
          <t>T1017260</t>
        </is>
      </c>
      <c r="B17262" t="inlineStr">
        <is>
          <t>2024-07-21</t>
        </is>
      </c>
      <c r="C17262" t="inlineStr">
        <is>
          <t>S013</t>
        </is>
      </c>
      <c r="D17262" t="inlineStr">
        <is>
          <t>Store_013</t>
        </is>
      </c>
      <c r="E17262" t="inlineStr">
        <is>
          <t>North</t>
        </is>
      </c>
      <c r="F17262" t="inlineStr">
        <is>
          <t>P0013</t>
        </is>
      </c>
      <c r="G17262" t="inlineStr">
        <is>
          <t>Prod_0013</t>
        </is>
      </c>
      <c r="H17262" t="inlineStr">
        <is>
          <t>Clothing</t>
        </is>
      </c>
      <c r="I17262" t="n">
        <v>6</v>
      </c>
      <c r="J17262" t="n">
        <v>89.2</v>
      </c>
      <c r="K17262" t="n">
        <v>0.2</v>
      </c>
      <c r="L17262">
        <f>I17262*J17262*(1-K17262)</f>
        <v/>
      </c>
      <c r="M17262">
        <f>VLOOKUP(F17262,Products!A:D,4,FALSE)*I17262</f>
        <v/>
      </c>
      <c r="N17262">
        <f>L17262-M17262</f>
        <v/>
      </c>
    </row>
    <row r="17263">
      <c r="A17263" t="inlineStr">
        <is>
          <t>T1017261</t>
        </is>
      </c>
      <c r="B17263" t="inlineStr">
        <is>
          <t>2023-04-28</t>
        </is>
      </c>
      <c r="C17263" t="inlineStr">
        <is>
          <t>S011</t>
        </is>
      </c>
      <c r="D17263" t="inlineStr">
        <is>
          <t>Store_011</t>
        </is>
      </c>
      <c r="E17263" t="inlineStr">
        <is>
          <t>South</t>
        </is>
      </c>
      <c r="F17263" t="inlineStr">
        <is>
          <t>P0097</t>
        </is>
      </c>
      <c r="G17263" t="inlineStr">
        <is>
          <t>Prod_0097</t>
        </is>
      </c>
      <c r="H17263" t="inlineStr">
        <is>
          <t>Clothing</t>
        </is>
      </c>
      <c r="I17263" t="n">
        <v>6</v>
      </c>
      <c r="J17263" t="n">
        <v>195.29</v>
      </c>
      <c r="K17263" t="n">
        <v>0</v>
      </c>
      <c r="L17263">
        <f>I17263*J17263*(1-K17263)</f>
        <v/>
      </c>
      <c r="M17263">
        <f>VLOOKUP(F17263,Products!A:D,4,FALSE)*I17263</f>
        <v/>
      </c>
      <c r="N17263">
        <f>L17263-M17263</f>
        <v/>
      </c>
    </row>
    <row r="17264">
      <c r="A17264" t="inlineStr">
        <is>
          <t>T1017262</t>
        </is>
      </c>
      <c r="B17264" t="inlineStr">
        <is>
          <t>2025-02-18</t>
        </is>
      </c>
      <c r="C17264" t="inlineStr">
        <is>
          <t>S004</t>
        </is>
      </c>
      <c r="D17264" t="inlineStr">
        <is>
          <t>Store_004</t>
        </is>
      </c>
      <c r="E17264" t="inlineStr">
        <is>
          <t>Central</t>
        </is>
      </c>
      <c r="F17264" t="inlineStr">
        <is>
          <t>P0099</t>
        </is>
      </c>
      <c r="G17264" t="inlineStr">
        <is>
          <t>Prod_0099</t>
        </is>
      </c>
      <c r="H17264" t="inlineStr">
        <is>
          <t>Beverages</t>
        </is>
      </c>
      <c r="I17264" t="n">
        <v>4</v>
      </c>
      <c r="J17264" t="n">
        <v>94.16</v>
      </c>
      <c r="K17264" t="n">
        <v>0</v>
      </c>
      <c r="L17264">
        <f>I17264*J17264*(1-K17264)</f>
        <v/>
      </c>
      <c r="M17264">
        <f>VLOOKUP(F17264,Products!A:D,4,FALSE)*I17264</f>
        <v/>
      </c>
      <c r="N17264">
        <f>L17264-M17264</f>
        <v/>
      </c>
    </row>
    <row r="17265">
      <c r="A17265" t="inlineStr">
        <is>
          <t>T1017263</t>
        </is>
      </c>
      <c r="B17265" t="inlineStr">
        <is>
          <t>2024-02-23</t>
        </is>
      </c>
      <c r="C17265" t="inlineStr">
        <is>
          <t>S020</t>
        </is>
      </c>
      <c r="D17265" t="inlineStr">
        <is>
          <t>Store_020</t>
        </is>
      </c>
      <c r="E17265" t="inlineStr">
        <is>
          <t>West</t>
        </is>
      </c>
      <c r="F17265" t="inlineStr">
        <is>
          <t>P0005</t>
        </is>
      </c>
      <c r="G17265" t="inlineStr">
        <is>
          <t>Prod_0005</t>
        </is>
      </c>
      <c r="H17265" t="inlineStr">
        <is>
          <t>Beverages</t>
        </is>
      </c>
      <c r="I17265" t="n">
        <v>5</v>
      </c>
      <c r="J17265" t="n">
        <v>106.38</v>
      </c>
      <c r="K17265" t="n">
        <v>0.05</v>
      </c>
      <c r="L17265">
        <f>I17265*J17265*(1-K17265)</f>
        <v/>
      </c>
      <c r="M17265">
        <f>VLOOKUP(F17265,Products!A:D,4,FALSE)*I17265</f>
        <v/>
      </c>
      <c r="N17265">
        <f>L17265-M17265</f>
        <v/>
      </c>
    </row>
    <row r="17266">
      <c r="A17266" t="inlineStr">
        <is>
          <t>T1017264</t>
        </is>
      </c>
      <c r="B17266" t="inlineStr">
        <is>
          <t>2024-06-12</t>
        </is>
      </c>
      <c r="C17266" t="inlineStr">
        <is>
          <t>S005</t>
        </is>
      </c>
      <c r="D17266" t="inlineStr">
        <is>
          <t>Store_005</t>
        </is>
      </c>
      <c r="E17266" t="inlineStr">
        <is>
          <t>Central</t>
        </is>
      </c>
      <c r="F17266" t="inlineStr">
        <is>
          <t>P0112</t>
        </is>
      </c>
      <c r="G17266" t="inlineStr">
        <is>
          <t>Prod_0112</t>
        </is>
      </c>
      <c r="H17266" t="inlineStr">
        <is>
          <t>Beverages</t>
        </is>
      </c>
      <c r="I17266" t="n">
        <v>6</v>
      </c>
      <c r="J17266" t="n">
        <v>751.03</v>
      </c>
      <c r="K17266" t="n">
        <v>0</v>
      </c>
      <c r="L17266">
        <f>I17266*J17266*(1-K17266)</f>
        <v/>
      </c>
      <c r="M17266">
        <f>VLOOKUP(F17266,Products!A:D,4,FALSE)*I17266</f>
        <v/>
      </c>
      <c r="N17266">
        <f>L17266-M17266</f>
        <v/>
      </c>
    </row>
    <row r="17267">
      <c r="A17267" t="inlineStr">
        <is>
          <t>T1017265</t>
        </is>
      </c>
      <c r="B17267" t="inlineStr">
        <is>
          <t>2024-02-14</t>
        </is>
      </c>
      <c r="C17267" t="inlineStr">
        <is>
          <t>S017</t>
        </is>
      </c>
      <c r="D17267" t="inlineStr">
        <is>
          <t>Store_017</t>
        </is>
      </c>
      <c r="E17267" t="inlineStr">
        <is>
          <t>South</t>
        </is>
      </c>
      <c r="F17267" t="inlineStr">
        <is>
          <t>P0083</t>
        </is>
      </c>
      <c r="G17267" t="inlineStr">
        <is>
          <t>Prod_0083</t>
        </is>
      </c>
      <c r="H17267" t="inlineStr">
        <is>
          <t>Clothing</t>
        </is>
      </c>
      <c r="I17267" t="n">
        <v>5</v>
      </c>
      <c r="J17267" t="n">
        <v>575.59</v>
      </c>
      <c r="K17267" t="n">
        <v>0</v>
      </c>
      <c r="L17267">
        <f>I17267*J17267*(1-K17267)</f>
        <v/>
      </c>
      <c r="M17267">
        <f>VLOOKUP(F17267,Products!A:D,4,FALSE)*I17267</f>
        <v/>
      </c>
      <c r="N17267">
        <f>L17267-M17267</f>
        <v/>
      </c>
    </row>
    <row r="17268">
      <c r="A17268" t="inlineStr">
        <is>
          <t>T1017266</t>
        </is>
      </c>
      <c r="B17268" t="inlineStr">
        <is>
          <t>2024-10-18</t>
        </is>
      </c>
      <c r="C17268" t="inlineStr">
        <is>
          <t>S001</t>
        </is>
      </c>
      <c r="D17268" t="inlineStr">
        <is>
          <t>Store_001</t>
        </is>
      </c>
      <c r="E17268" t="inlineStr">
        <is>
          <t>West</t>
        </is>
      </c>
      <c r="F17268" t="inlineStr">
        <is>
          <t>P0014</t>
        </is>
      </c>
      <c r="G17268" t="inlineStr">
        <is>
          <t>Prod_0014</t>
        </is>
      </c>
      <c r="H17268" t="inlineStr">
        <is>
          <t>Clothing</t>
        </is>
      </c>
      <c r="I17268" t="n">
        <v>5</v>
      </c>
      <c r="J17268" t="n">
        <v>294.31</v>
      </c>
      <c r="K17268" t="n">
        <v>0</v>
      </c>
      <c r="L17268">
        <f>I17268*J17268*(1-K17268)</f>
        <v/>
      </c>
      <c r="M17268">
        <f>VLOOKUP(F17268,Products!A:D,4,FALSE)*I17268</f>
        <v/>
      </c>
      <c r="N17268">
        <f>L17268-M17268</f>
        <v/>
      </c>
    </row>
    <row r="17269">
      <c r="A17269" t="inlineStr">
        <is>
          <t>T1017267</t>
        </is>
      </c>
      <c r="B17269" t="inlineStr">
        <is>
          <t>2025-07-25</t>
        </is>
      </c>
      <c r="C17269" t="inlineStr">
        <is>
          <t>S009</t>
        </is>
      </c>
      <c r="D17269" t="inlineStr">
        <is>
          <t>Store_009</t>
        </is>
      </c>
      <c r="E17269" t="inlineStr">
        <is>
          <t>Central</t>
        </is>
      </c>
      <c r="F17269" t="inlineStr">
        <is>
          <t>P0166</t>
        </is>
      </c>
      <c r="G17269" t="inlineStr">
        <is>
          <t>Prod_0166</t>
        </is>
      </c>
      <c r="H17269" t="inlineStr">
        <is>
          <t>Electronics</t>
        </is>
      </c>
      <c r="I17269" t="n">
        <v>7</v>
      </c>
      <c r="J17269" t="n">
        <v>522.46</v>
      </c>
      <c r="K17269" t="n">
        <v>0.15</v>
      </c>
      <c r="L17269">
        <f>I17269*J17269*(1-K17269)</f>
        <v/>
      </c>
      <c r="M17269">
        <f>VLOOKUP(F17269,Products!A:D,4,FALSE)*I17269</f>
        <v/>
      </c>
      <c r="N17269">
        <f>L17269-M17269</f>
        <v/>
      </c>
    </row>
    <row r="17270">
      <c r="A17270" t="inlineStr">
        <is>
          <t>T1017268</t>
        </is>
      </c>
      <c r="B17270" t="inlineStr">
        <is>
          <t>2024-04-04</t>
        </is>
      </c>
      <c r="C17270" t="inlineStr">
        <is>
          <t>S026</t>
        </is>
      </c>
      <c r="D17270" t="inlineStr">
        <is>
          <t>Store_026</t>
        </is>
      </c>
      <c r="E17270" t="inlineStr">
        <is>
          <t>North</t>
        </is>
      </c>
      <c r="F17270" t="inlineStr">
        <is>
          <t>P0166</t>
        </is>
      </c>
      <c r="G17270" t="inlineStr">
        <is>
          <t>Prod_0166</t>
        </is>
      </c>
      <c r="H17270" t="inlineStr">
        <is>
          <t>Electronics</t>
        </is>
      </c>
      <c r="I17270" t="n">
        <v>4</v>
      </c>
      <c r="J17270" t="n">
        <v>588.5599999999999</v>
      </c>
      <c r="K17270" t="n">
        <v>0.05</v>
      </c>
      <c r="L17270">
        <f>I17270*J17270*(1-K17270)</f>
        <v/>
      </c>
      <c r="M17270">
        <f>VLOOKUP(F17270,Products!A:D,4,FALSE)*I17270</f>
        <v/>
      </c>
      <c r="N17270">
        <f>L17270-M17270</f>
        <v/>
      </c>
    </row>
    <row r="17271">
      <c r="A17271" t="inlineStr">
        <is>
          <t>T1017269</t>
        </is>
      </c>
      <c r="B17271" t="inlineStr">
        <is>
          <t>2023-10-15</t>
        </is>
      </c>
      <c r="C17271" t="inlineStr">
        <is>
          <t>S003</t>
        </is>
      </c>
      <c r="D17271" t="inlineStr">
        <is>
          <t>Store_003</t>
        </is>
      </c>
      <c r="E17271" t="inlineStr">
        <is>
          <t>North</t>
        </is>
      </c>
      <c r="F17271" t="inlineStr">
        <is>
          <t>P0062</t>
        </is>
      </c>
      <c r="G17271" t="inlineStr">
        <is>
          <t>Prod_0062</t>
        </is>
      </c>
      <c r="H17271" t="inlineStr">
        <is>
          <t>Beverages</t>
        </is>
      </c>
      <c r="I17271" t="n">
        <v>4</v>
      </c>
      <c r="J17271" t="n">
        <v>599.89</v>
      </c>
      <c r="K17271" t="n">
        <v>0.05</v>
      </c>
      <c r="L17271">
        <f>I17271*J17271*(1-K17271)</f>
        <v/>
      </c>
      <c r="M17271">
        <f>VLOOKUP(F17271,Products!A:D,4,FALSE)*I17271</f>
        <v/>
      </c>
      <c r="N17271">
        <f>L17271-M17271</f>
        <v/>
      </c>
    </row>
    <row r="17272">
      <c r="A17272" t="inlineStr">
        <is>
          <t>T1017270</t>
        </is>
      </c>
      <c r="B17272" t="inlineStr">
        <is>
          <t>2023-08-05</t>
        </is>
      </c>
      <c r="C17272" t="inlineStr">
        <is>
          <t>S008</t>
        </is>
      </c>
      <c r="D17272" t="inlineStr">
        <is>
          <t>Store_008</t>
        </is>
      </c>
      <c r="E17272" t="inlineStr">
        <is>
          <t>East</t>
        </is>
      </c>
      <c r="F17272" t="inlineStr">
        <is>
          <t>P0080</t>
        </is>
      </c>
      <c r="G17272" t="inlineStr">
        <is>
          <t>Prod_0080</t>
        </is>
      </c>
      <c r="H17272" t="inlineStr">
        <is>
          <t>Clothing</t>
        </is>
      </c>
      <c r="I17272" t="n">
        <v>3</v>
      </c>
      <c r="J17272" t="n">
        <v>544.8</v>
      </c>
      <c r="K17272" t="n">
        <v>0.05</v>
      </c>
      <c r="L17272">
        <f>I17272*J17272*(1-K17272)</f>
        <v/>
      </c>
      <c r="M17272">
        <f>VLOOKUP(F17272,Products!A:D,4,FALSE)*I17272</f>
        <v/>
      </c>
      <c r="N17272">
        <f>L17272-M17272</f>
        <v/>
      </c>
    </row>
    <row r="17273">
      <c r="A17273" t="inlineStr">
        <is>
          <t>T1017271</t>
        </is>
      </c>
      <c r="B17273" t="inlineStr">
        <is>
          <t>2025-04-18</t>
        </is>
      </c>
      <c r="C17273" t="inlineStr">
        <is>
          <t>S028</t>
        </is>
      </c>
      <c r="D17273" t="inlineStr">
        <is>
          <t>Store_028</t>
        </is>
      </c>
      <c r="E17273" t="inlineStr">
        <is>
          <t>North</t>
        </is>
      </c>
      <c r="F17273" t="inlineStr">
        <is>
          <t>P0073</t>
        </is>
      </c>
      <c r="G17273" t="inlineStr">
        <is>
          <t>Prod_0073</t>
        </is>
      </c>
      <c r="H17273" t="inlineStr">
        <is>
          <t>Food</t>
        </is>
      </c>
      <c r="I17273" t="n">
        <v>5</v>
      </c>
      <c r="J17273" t="n">
        <v>529.9299999999999</v>
      </c>
      <c r="K17273" t="n">
        <v>0</v>
      </c>
      <c r="L17273">
        <f>I17273*J17273*(1-K17273)</f>
        <v/>
      </c>
      <c r="M17273">
        <f>VLOOKUP(F17273,Products!A:D,4,FALSE)*I17273</f>
        <v/>
      </c>
      <c r="N17273">
        <f>L17273-M17273</f>
        <v/>
      </c>
    </row>
    <row r="17274">
      <c r="A17274" t="inlineStr">
        <is>
          <t>T1017272</t>
        </is>
      </c>
      <c r="B17274" t="inlineStr">
        <is>
          <t>2023-07-24</t>
        </is>
      </c>
      <c r="C17274" t="inlineStr">
        <is>
          <t>S022</t>
        </is>
      </c>
      <c r="D17274" t="inlineStr">
        <is>
          <t>Store_022</t>
        </is>
      </c>
      <c r="E17274" t="inlineStr">
        <is>
          <t>East</t>
        </is>
      </c>
      <c r="F17274" t="inlineStr">
        <is>
          <t>P0008</t>
        </is>
      </c>
      <c r="G17274" t="inlineStr">
        <is>
          <t>Prod_0008</t>
        </is>
      </c>
      <c r="H17274" t="inlineStr">
        <is>
          <t>Electronics</t>
        </is>
      </c>
      <c r="I17274" t="n">
        <v>7</v>
      </c>
      <c r="J17274" t="n">
        <v>363.41</v>
      </c>
      <c r="K17274" t="n">
        <v>0</v>
      </c>
      <c r="L17274">
        <f>I17274*J17274*(1-K17274)</f>
        <v/>
      </c>
      <c r="M17274">
        <f>VLOOKUP(F17274,Products!A:D,4,FALSE)*I17274</f>
        <v/>
      </c>
      <c r="N17274">
        <f>L17274-M17274</f>
        <v/>
      </c>
    </row>
    <row r="17275">
      <c r="A17275" t="inlineStr">
        <is>
          <t>T1017273</t>
        </is>
      </c>
      <c r="B17275" t="inlineStr">
        <is>
          <t>2024-08-30</t>
        </is>
      </c>
      <c r="C17275" t="inlineStr">
        <is>
          <t>S034</t>
        </is>
      </c>
      <c r="D17275" t="inlineStr">
        <is>
          <t>Store_034</t>
        </is>
      </c>
      <c r="E17275" t="inlineStr">
        <is>
          <t>Central</t>
        </is>
      </c>
      <c r="F17275" t="inlineStr">
        <is>
          <t>P0032</t>
        </is>
      </c>
      <c r="G17275" t="inlineStr">
        <is>
          <t>Prod_0032</t>
        </is>
      </c>
      <c r="H17275" t="inlineStr">
        <is>
          <t>Beverages</t>
        </is>
      </c>
      <c r="I17275" t="n">
        <v>6</v>
      </c>
      <c r="J17275" t="n">
        <v>339.55</v>
      </c>
      <c r="K17275" t="n">
        <v>0</v>
      </c>
      <c r="L17275">
        <f>I17275*J17275*(1-K17275)</f>
        <v/>
      </c>
      <c r="M17275">
        <f>VLOOKUP(F17275,Products!A:D,4,FALSE)*I17275</f>
        <v/>
      </c>
      <c r="N17275">
        <f>L17275-M17275</f>
        <v/>
      </c>
    </row>
    <row r="17276">
      <c r="A17276" t="inlineStr">
        <is>
          <t>T1017274</t>
        </is>
      </c>
      <c r="B17276" t="inlineStr">
        <is>
          <t>2023-01-02</t>
        </is>
      </c>
      <c r="C17276" t="inlineStr">
        <is>
          <t>S021</t>
        </is>
      </c>
      <c r="D17276" t="inlineStr">
        <is>
          <t>Store_021</t>
        </is>
      </c>
      <c r="E17276" t="inlineStr">
        <is>
          <t>North</t>
        </is>
      </c>
      <c r="F17276" t="inlineStr">
        <is>
          <t>P0156</t>
        </is>
      </c>
      <c r="G17276" t="inlineStr">
        <is>
          <t>Prod_0156</t>
        </is>
      </c>
      <c r="H17276" t="inlineStr">
        <is>
          <t>Toys</t>
        </is>
      </c>
      <c r="I17276" t="n">
        <v>2</v>
      </c>
      <c r="J17276" t="n">
        <v>441.72</v>
      </c>
      <c r="K17276" t="n">
        <v>0.1</v>
      </c>
      <c r="L17276">
        <f>I17276*J17276*(1-K17276)</f>
        <v/>
      </c>
      <c r="M17276">
        <f>VLOOKUP(F17276,Products!A:D,4,FALSE)*I17276</f>
        <v/>
      </c>
      <c r="N17276">
        <f>L17276-M17276</f>
        <v/>
      </c>
    </row>
    <row r="17277">
      <c r="A17277" t="inlineStr">
        <is>
          <t>T1017275</t>
        </is>
      </c>
      <c r="B17277" t="inlineStr">
        <is>
          <t>2025-05-16</t>
        </is>
      </c>
      <c r="C17277" t="inlineStr">
        <is>
          <t>S004</t>
        </is>
      </c>
      <c r="D17277" t="inlineStr">
        <is>
          <t>Store_004</t>
        </is>
      </c>
      <c r="E17277" t="inlineStr">
        <is>
          <t>Central</t>
        </is>
      </c>
      <c r="F17277" t="inlineStr">
        <is>
          <t>P0005</t>
        </is>
      </c>
      <c r="G17277" t="inlineStr">
        <is>
          <t>Prod_0005</t>
        </is>
      </c>
      <c r="H17277" t="inlineStr">
        <is>
          <t>Beverages</t>
        </is>
      </c>
      <c r="I17277" t="n">
        <v>8</v>
      </c>
      <c r="J17277" t="n">
        <v>127.62</v>
      </c>
      <c r="K17277" t="n">
        <v>0</v>
      </c>
      <c r="L17277">
        <f>I17277*J17277*(1-K17277)</f>
        <v/>
      </c>
      <c r="M17277">
        <f>VLOOKUP(F17277,Products!A:D,4,FALSE)*I17277</f>
        <v/>
      </c>
      <c r="N17277">
        <f>L17277-M17277</f>
        <v/>
      </c>
    </row>
    <row r="17278">
      <c r="A17278" t="inlineStr">
        <is>
          <t>T1017276</t>
        </is>
      </c>
      <c r="B17278" t="inlineStr">
        <is>
          <t>2024-06-24</t>
        </is>
      </c>
      <c r="C17278" t="inlineStr">
        <is>
          <t>S026</t>
        </is>
      </c>
      <c r="D17278" t="inlineStr">
        <is>
          <t>Store_026</t>
        </is>
      </c>
      <c r="E17278" t="inlineStr">
        <is>
          <t>North</t>
        </is>
      </c>
      <c r="F17278" t="inlineStr">
        <is>
          <t>P0114</t>
        </is>
      </c>
      <c r="G17278" t="inlineStr">
        <is>
          <t>Prod_0114</t>
        </is>
      </c>
      <c r="H17278" t="inlineStr">
        <is>
          <t>Beverages</t>
        </is>
      </c>
      <c r="I17278" t="n">
        <v>1</v>
      </c>
      <c r="J17278" t="n">
        <v>661.99</v>
      </c>
      <c r="K17278" t="n">
        <v>0.15</v>
      </c>
      <c r="L17278">
        <f>I17278*J17278*(1-K17278)</f>
        <v/>
      </c>
      <c r="M17278">
        <f>VLOOKUP(F17278,Products!A:D,4,FALSE)*I17278</f>
        <v/>
      </c>
      <c r="N17278">
        <f>L17278-M17278</f>
        <v/>
      </c>
    </row>
    <row r="17279">
      <c r="A17279" t="inlineStr">
        <is>
          <t>T1017277</t>
        </is>
      </c>
      <c r="B17279" t="inlineStr">
        <is>
          <t>2024-08-10</t>
        </is>
      </c>
      <c r="C17279" t="inlineStr">
        <is>
          <t>S015</t>
        </is>
      </c>
      <c r="D17279" t="inlineStr">
        <is>
          <t>Store_015</t>
        </is>
      </c>
      <c r="E17279" t="inlineStr">
        <is>
          <t>North</t>
        </is>
      </c>
      <c r="F17279" t="inlineStr">
        <is>
          <t>P0142</t>
        </is>
      </c>
      <c r="G17279" t="inlineStr">
        <is>
          <t>Prod_0142</t>
        </is>
      </c>
      <c r="H17279" t="inlineStr">
        <is>
          <t>Household</t>
        </is>
      </c>
      <c r="I17279" t="n">
        <v>9</v>
      </c>
      <c r="J17279" t="n">
        <v>204.28</v>
      </c>
      <c r="K17279" t="n">
        <v>0.05</v>
      </c>
      <c r="L17279">
        <f>I17279*J17279*(1-K17279)</f>
        <v/>
      </c>
      <c r="M17279">
        <f>VLOOKUP(F17279,Products!A:D,4,FALSE)*I17279</f>
        <v/>
      </c>
      <c r="N17279">
        <f>L17279-M17279</f>
        <v/>
      </c>
    </row>
    <row r="17280">
      <c r="A17280" t="inlineStr">
        <is>
          <t>T1017278</t>
        </is>
      </c>
      <c r="B17280" t="inlineStr">
        <is>
          <t>2024-03-24</t>
        </is>
      </c>
      <c r="C17280" t="inlineStr">
        <is>
          <t>S004</t>
        </is>
      </c>
      <c r="D17280" t="inlineStr">
        <is>
          <t>Store_004</t>
        </is>
      </c>
      <c r="E17280" t="inlineStr">
        <is>
          <t>Central</t>
        </is>
      </c>
      <c r="F17280" t="inlineStr">
        <is>
          <t>P0053</t>
        </is>
      </c>
      <c r="G17280" t="inlineStr">
        <is>
          <t>Prod_0053</t>
        </is>
      </c>
      <c r="H17280" t="inlineStr">
        <is>
          <t>Food</t>
        </is>
      </c>
      <c r="I17280" t="n">
        <v>5</v>
      </c>
      <c r="J17280" t="n">
        <v>330.07</v>
      </c>
      <c r="K17280" t="n">
        <v>0</v>
      </c>
      <c r="L17280">
        <f>I17280*J17280*(1-K17280)</f>
        <v/>
      </c>
      <c r="M17280">
        <f>VLOOKUP(F17280,Products!A:D,4,FALSE)*I17280</f>
        <v/>
      </c>
      <c r="N17280">
        <f>L17280-M17280</f>
        <v/>
      </c>
    </row>
    <row r="17281">
      <c r="A17281" t="inlineStr">
        <is>
          <t>T1017279</t>
        </is>
      </c>
      <c r="B17281" t="inlineStr">
        <is>
          <t>2024-03-30</t>
        </is>
      </c>
      <c r="C17281" t="inlineStr">
        <is>
          <t>S002</t>
        </is>
      </c>
      <c r="D17281" t="inlineStr">
        <is>
          <t>Store_002</t>
        </is>
      </c>
      <c r="E17281" t="inlineStr">
        <is>
          <t>South</t>
        </is>
      </c>
      <c r="F17281" t="inlineStr">
        <is>
          <t>P0008</t>
        </is>
      </c>
      <c r="G17281" t="inlineStr">
        <is>
          <t>Prod_0008</t>
        </is>
      </c>
      <c r="H17281" t="inlineStr">
        <is>
          <t>Electronics</t>
        </is>
      </c>
      <c r="I17281" t="n">
        <v>6</v>
      </c>
      <c r="J17281" t="n">
        <v>383.43</v>
      </c>
      <c r="K17281" t="n">
        <v>0</v>
      </c>
      <c r="L17281">
        <f>I17281*J17281*(1-K17281)</f>
        <v/>
      </c>
      <c r="M17281">
        <f>VLOOKUP(F17281,Products!A:D,4,FALSE)*I17281</f>
        <v/>
      </c>
      <c r="N17281">
        <f>L17281-M17281</f>
        <v/>
      </c>
    </row>
    <row r="17282">
      <c r="A17282" t="inlineStr">
        <is>
          <t>T1017280</t>
        </is>
      </c>
      <c r="B17282" t="inlineStr">
        <is>
          <t>2024-02-03</t>
        </is>
      </c>
      <c r="C17282" t="inlineStr">
        <is>
          <t>S038</t>
        </is>
      </c>
      <c r="D17282" t="inlineStr">
        <is>
          <t>Store_038</t>
        </is>
      </c>
      <c r="E17282" t="inlineStr">
        <is>
          <t>East</t>
        </is>
      </c>
      <c r="F17282" t="inlineStr">
        <is>
          <t>P0139</t>
        </is>
      </c>
      <c r="G17282" t="inlineStr">
        <is>
          <t>Prod_0139</t>
        </is>
      </c>
      <c r="H17282" t="inlineStr">
        <is>
          <t>Clothing</t>
        </is>
      </c>
      <c r="I17282" t="n">
        <v>8</v>
      </c>
      <c r="J17282" t="n">
        <v>685.28</v>
      </c>
      <c r="K17282" t="n">
        <v>0</v>
      </c>
      <c r="L17282">
        <f>I17282*J17282*(1-K17282)</f>
        <v/>
      </c>
      <c r="M17282">
        <f>VLOOKUP(F17282,Products!A:D,4,FALSE)*I17282</f>
        <v/>
      </c>
      <c r="N17282">
        <f>L17282-M17282</f>
        <v/>
      </c>
    </row>
    <row r="17283">
      <c r="A17283" t="inlineStr">
        <is>
          <t>T1017281</t>
        </is>
      </c>
      <c r="B17283" t="inlineStr">
        <is>
          <t>2024-04-01</t>
        </is>
      </c>
      <c r="C17283" t="inlineStr">
        <is>
          <t>S044</t>
        </is>
      </c>
      <c r="D17283" t="inlineStr">
        <is>
          <t>Store_044</t>
        </is>
      </c>
      <c r="E17283" t="inlineStr">
        <is>
          <t>North</t>
        </is>
      </c>
      <c r="F17283" t="inlineStr">
        <is>
          <t>P0062</t>
        </is>
      </c>
      <c r="G17283" t="inlineStr">
        <is>
          <t>Prod_0062</t>
        </is>
      </c>
      <c r="H17283" t="inlineStr">
        <is>
          <t>Beverages</t>
        </is>
      </c>
      <c r="I17283" t="n">
        <v>5</v>
      </c>
      <c r="J17283" t="n">
        <v>696.1</v>
      </c>
      <c r="K17283" t="n">
        <v>0.05</v>
      </c>
      <c r="L17283">
        <f>I17283*J17283*(1-K17283)</f>
        <v/>
      </c>
      <c r="M17283">
        <f>VLOOKUP(F17283,Products!A:D,4,FALSE)*I17283</f>
        <v/>
      </c>
      <c r="N17283">
        <f>L17283-M17283</f>
        <v/>
      </c>
    </row>
    <row r="17284">
      <c r="A17284" t="inlineStr">
        <is>
          <t>T1017282</t>
        </is>
      </c>
      <c r="B17284" t="inlineStr">
        <is>
          <t>2023-09-18</t>
        </is>
      </c>
      <c r="C17284" t="inlineStr">
        <is>
          <t>S012</t>
        </is>
      </c>
      <c r="D17284" t="inlineStr">
        <is>
          <t>Store_012</t>
        </is>
      </c>
      <c r="E17284" t="inlineStr">
        <is>
          <t>South</t>
        </is>
      </c>
      <c r="F17284" t="inlineStr">
        <is>
          <t>P0069</t>
        </is>
      </c>
      <c r="G17284" t="inlineStr">
        <is>
          <t>Prod_0069</t>
        </is>
      </c>
      <c r="H17284" t="inlineStr">
        <is>
          <t>Household</t>
        </is>
      </c>
      <c r="I17284" t="n">
        <v>3</v>
      </c>
      <c r="J17284" t="n">
        <v>388.82</v>
      </c>
      <c r="K17284" t="n">
        <v>0</v>
      </c>
      <c r="L17284">
        <f>I17284*J17284*(1-K17284)</f>
        <v/>
      </c>
      <c r="M17284">
        <f>VLOOKUP(F17284,Products!A:D,4,FALSE)*I17284</f>
        <v/>
      </c>
      <c r="N17284">
        <f>L17284-M17284</f>
        <v/>
      </c>
    </row>
    <row r="17285">
      <c r="A17285" t="inlineStr">
        <is>
          <t>T1017283</t>
        </is>
      </c>
      <c r="B17285" t="inlineStr">
        <is>
          <t>2023-09-08</t>
        </is>
      </c>
      <c r="C17285" t="inlineStr">
        <is>
          <t>S035</t>
        </is>
      </c>
      <c r="D17285" t="inlineStr">
        <is>
          <t>Store_035</t>
        </is>
      </c>
      <c r="E17285" t="inlineStr">
        <is>
          <t>Central</t>
        </is>
      </c>
      <c r="F17285" t="inlineStr">
        <is>
          <t>P0175</t>
        </is>
      </c>
      <c r="G17285" t="inlineStr">
        <is>
          <t>Prod_0175</t>
        </is>
      </c>
      <c r="H17285" t="inlineStr">
        <is>
          <t>Food</t>
        </is>
      </c>
      <c r="I17285" t="n">
        <v>1</v>
      </c>
      <c r="J17285" t="n">
        <v>899.47</v>
      </c>
      <c r="K17285" t="n">
        <v>0</v>
      </c>
      <c r="L17285">
        <f>I17285*J17285*(1-K17285)</f>
        <v/>
      </c>
      <c r="M17285">
        <f>VLOOKUP(F17285,Products!A:D,4,FALSE)*I17285</f>
        <v/>
      </c>
      <c r="N17285">
        <f>L17285-M17285</f>
        <v/>
      </c>
    </row>
    <row r="17286">
      <c r="A17286" t="inlineStr">
        <is>
          <t>T1017284</t>
        </is>
      </c>
      <c r="B17286" t="inlineStr">
        <is>
          <t>2023-06-12</t>
        </is>
      </c>
      <c r="C17286" t="inlineStr">
        <is>
          <t>S019</t>
        </is>
      </c>
      <c r="D17286" t="inlineStr">
        <is>
          <t>Store_019</t>
        </is>
      </c>
      <c r="E17286" t="inlineStr">
        <is>
          <t>East</t>
        </is>
      </c>
      <c r="F17286" t="inlineStr">
        <is>
          <t>P0009</t>
        </is>
      </c>
      <c r="G17286" t="inlineStr">
        <is>
          <t>Prod_0009</t>
        </is>
      </c>
      <c r="H17286" t="inlineStr">
        <is>
          <t>Toys</t>
        </is>
      </c>
      <c r="I17286" t="n">
        <v>9</v>
      </c>
      <c r="J17286" t="n">
        <v>757.8200000000001</v>
      </c>
      <c r="K17286" t="n">
        <v>0</v>
      </c>
      <c r="L17286">
        <f>I17286*J17286*(1-K17286)</f>
        <v/>
      </c>
      <c r="M17286">
        <f>VLOOKUP(F17286,Products!A:D,4,FALSE)*I17286</f>
        <v/>
      </c>
      <c r="N17286">
        <f>L17286-M17286</f>
        <v/>
      </c>
    </row>
    <row r="17287">
      <c r="A17287" t="inlineStr">
        <is>
          <t>T1017285</t>
        </is>
      </c>
      <c r="B17287" t="inlineStr">
        <is>
          <t>2023-02-27</t>
        </is>
      </c>
      <c r="C17287" t="inlineStr">
        <is>
          <t>S016</t>
        </is>
      </c>
      <c r="D17287" t="inlineStr">
        <is>
          <t>Store_016</t>
        </is>
      </c>
      <c r="E17287" t="inlineStr">
        <is>
          <t>West</t>
        </is>
      </c>
      <c r="F17287" t="inlineStr">
        <is>
          <t>P0068</t>
        </is>
      </c>
      <c r="G17287" t="inlineStr">
        <is>
          <t>Prod_0068</t>
        </is>
      </c>
      <c r="H17287" t="inlineStr">
        <is>
          <t>Household</t>
        </is>
      </c>
      <c r="I17287" t="n">
        <v>6</v>
      </c>
      <c r="J17287" t="n">
        <v>250.35</v>
      </c>
      <c r="K17287" t="n">
        <v>0.1</v>
      </c>
      <c r="L17287">
        <f>I17287*J17287*(1-K17287)</f>
        <v/>
      </c>
      <c r="M17287">
        <f>VLOOKUP(F17287,Products!A:D,4,FALSE)*I17287</f>
        <v/>
      </c>
      <c r="N17287">
        <f>L17287-M17287</f>
        <v/>
      </c>
    </row>
    <row r="17288">
      <c r="A17288" t="inlineStr">
        <is>
          <t>T1017286</t>
        </is>
      </c>
      <c r="B17288" t="inlineStr">
        <is>
          <t>2023-01-03</t>
        </is>
      </c>
      <c r="C17288" t="inlineStr">
        <is>
          <t>S033</t>
        </is>
      </c>
      <c r="D17288" t="inlineStr">
        <is>
          <t>Store_033</t>
        </is>
      </c>
      <c r="E17288" t="inlineStr">
        <is>
          <t>North</t>
        </is>
      </c>
      <c r="F17288" t="inlineStr">
        <is>
          <t>P0030</t>
        </is>
      </c>
      <c r="G17288" t="inlineStr">
        <is>
          <t>Prod_0030</t>
        </is>
      </c>
      <c r="H17288" t="inlineStr">
        <is>
          <t>Household</t>
        </is>
      </c>
      <c r="I17288" t="n">
        <v>9</v>
      </c>
      <c r="J17288" t="n">
        <v>823.42</v>
      </c>
      <c r="K17288" t="n">
        <v>0.15</v>
      </c>
      <c r="L17288">
        <f>I17288*J17288*(1-K17288)</f>
        <v/>
      </c>
      <c r="M17288">
        <f>VLOOKUP(F17288,Products!A:D,4,FALSE)*I17288</f>
        <v/>
      </c>
      <c r="N17288">
        <f>L17288-M17288</f>
        <v/>
      </c>
    </row>
    <row r="17289">
      <c r="A17289" t="inlineStr">
        <is>
          <t>T1017287</t>
        </is>
      </c>
      <c r="B17289" t="inlineStr">
        <is>
          <t>2025-02-25</t>
        </is>
      </c>
      <c r="C17289" t="inlineStr">
        <is>
          <t>S040</t>
        </is>
      </c>
      <c r="D17289" t="inlineStr">
        <is>
          <t>Store_040</t>
        </is>
      </c>
      <c r="E17289" t="inlineStr">
        <is>
          <t>Central</t>
        </is>
      </c>
      <c r="F17289" t="inlineStr">
        <is>
          <t>P0109</t>
        </is>
      </c>
      <c r="G17289" t="inlineStr">
        <is>
          <t>Prod_0109</t>
        </is>
      </c>
      <c r="H17289" t="inlineStr">
        <is>
          <t>Beverages</t>
        </is>
      </c>
      <c r="I17289" t="n">
        <v>8</v>
      </c>
      <c r="J17289" t="n">
        <v>758.28</v>
      </c>
      <c r="K17289" t="n">
        <v>0</v>
      </c>
      <c r="L17289">
        <f>I17289*J17289*(1-K17289)</f>
        <v/>
      </c>
      <c r="M17289">
        <f>VLOOKUP(F17289,Products!A:D,4,FALSE)*I17289</f>
        <v/>
      </c>
      <c r="N17289">
        <f>L17289-M17289</f>
        <v/>
      </c>
    </row>
    <row r="17290">
      <c r="A17290" t="inlineStr">
        <is>
          <t>T1017288</t>
        </is>
      </c>
      <c r="B17290" t="inlineStr">
        <is>
          <t>2025-02-24</t>
        </is>
      </c>
      <c r="C17290" t="inlineStr">
        <is>
          <t>S040</t>
        </is>
      </c>
      <c r="D17290" t="inlineStr">
        <is>
          <t>Store_040</t>
        </is>
      </c>
      <c r="E17290" t="inlineStr">
        <is>
          <t>Central</t>
        </is>
      </c>
      <c r="F17290" t="inlineStr">
        <is>
          <t>P0200</t>
        </is>
      </c>
      <c r="G17290" t="inlineStr">
        <is>
          <t>Prod_0200</t>
        </is>
      </c>
      <c r="H17290" t="inlineStr">
        <is>
          <t>Electronics</t>
        </is>
      </c>
      <c r="I17290" t="n">
        <v>8</v>
      </c>
      <c r="J17290" t="n">
        <v>359.9</v>
      </c>
      <c r="K17290" t="n">
        <v>0</v>
      </c>
      <c r="L17290">
        <f>I17290*J17290*(1-K17290)</f>
        <v/>
      </c>
      <c r="M17290">
        <f>VLOOKUP(F17290,Products!A:D,4,FALSE)*I17290</f>
        <v/>
      </c>
      <c r="N17290">
        <f>L17290-M17290</f>
        <v/>
      </c>
    </row>
    <row r="17291">
      <c r="A17291" t="inlineStr">
        <is>
          <t>T1017289</t>
        </is>
      </c>
      <c r="B17291" t="inlineStr">
        <is>
          <t>2025-07-28</t>
        </is>
      </c>
      <c r="C17291" t="inlineStr">
        <is>
          <t>S047</t>
        </is>
      </c>
      <c r="D17291" t="inlineStr">
        <is>
          <t>Store_047</t>
        </is>
      </c>
      <c r="E17291" t="inlineStr">
        <is>
          <t>North</t>
        </is>
      </c>
      <c r="F17291" t="inlineStr">
        <is>
          <t>P0173</t>
        </is>
      </c>
      <c r="G17291" t="inlineStr">
        <is>
          <t>Prod_0173</t>
        </is>
      </c>
      <c r="H17291" t="inlineStr">
        <is>
          <t>Toys</t>
        </is>
      </c>
      <c r="I17291" t="n">
        <v>5</v>
      </c>
      <c r="J17291" t="n">
        <v>820.87</v>
      </c>
      <c r="K17291" t="n">
        <v>0.1</v>
      </c>
      <c r="L17291">
        <f>I17291*J17291*(1-K17291)</f>
        <v/>
      </c>
      <c r="M17291">
        <f>VLOOKUP(F17291,Products!A:D,4,FALSE)*I17291</f>
        <v/>
      </c>
      <c r="N17291">
        <f>L17291-M17291</f>
        <v/>
      </c>
    </row>
    <row r="17292">
      <c r="A17292" t="inlineStr">
        <is>
          <t>T1017290</t>
        </is>
      </c>
      <c r="B17292" t="inlineStr">
        <is>
          <t>2023-09-16</t>
        </is>
      </c>
      <c r="C17292" t="inlineStr">
        <is>
          <t>S033</t>
        </is>
      </c>
      <c r="D17292" t="inlineStr">
        <is>
          <t>Store_033</t>
        </is>
      </c>
      <c r="E17292" t="inlineStr">
        <is>
          <t>North</t>
        </is>
      </c>
      <c r="F17292" t="inlineStr">
        <is>
          <t>P0156</t>
        </is>
      </c>
      <c r="G17292" t="inlineStr">
        <is>
          <t>Prod_0156</t>
        </is>
      </c>
      <c r="H17292" t="inlineStr">
        <is>
          <t>Toys</t>
        </is>
      </c>
      <c r="I17292" t="n">
        <v>6</v>
      </c>
      <c r="J17292" t="n">
        <v>482.85</v>
      </c>
      <c r="K17292" t="n">
        <v>0</v>
      </c>
      <c r="L17292">
        <f>I17292*J17292*(1-K17292)</f>
        <v/>
      </c>
      <c r="M17292">
        <f>VLOOKUP(F17292,Products!A:D,4,FALSE)*I17292</f>
        <v/>
      </c>
      <c r="N17292">
        <f>L17292-M17292</f>
        <v/>
      </c>
    </row>
    <row r="17293">
      <c r="A17293" t="inlineStr">
        <is>
          <t>T1017291</t>
        </is>
      </c>
      <c r="B17293" t="inlineStr">
        <is>
          <t>2023-02-08</t>
        </is>
      </c>
      <c r="C17293" t="inlineStr">
        <is>
          <t>S006</t>
        </is>
      </c>
      <c r="D17293" t="inlineStr">
        <is>
          <t>Store_006</t>
        </is>
      </c>
      <c r="E17293" t="inlineStr">
        <is>
          <t>East</t>
        </is>
      </c>
      <c r="F17293" t="inlineStr">
        <is>
          <t>P0160</t>
        </is>
      </c>
      <c r="G17293" t="inlineStr">
        <is>
          <t>Prod_0160</t>
        </is>
      </c>
      <c r="H17293" t="inlineStr">
        <is>
          <t>Food</t>
        </is>
      </c>
      <c r="I17293" t="n">
        <v>3</v>
      </c>
      <c r="J17293" t="n">
        <v>718.36</v>
      </c>
      <c r="K17293" t="n">
        <v>0</v>
      </c>
      <c r="L17293">
        <f>I17293*J17293*(1-K17293)</f>
        <v/>
      </c>
      <c r="M17293">
        <f>VLOOKUP(F17293,Products!A:D,4,FALSE)*I17293</f>
        <v/>
      </c>
      <c r="N17293">
        <f>L17293-M17293</f>
        <v/>
      </c>
    </row>
    <row r="17294">
      <c r="A17294" t="inlineStr">
        <is>
          <t>T1017292</t>
        </is>
      </c>
      <c r="B17294" t="inlineStr">
        <is>
          <t>2025-08-10</t>
        </is>
      </c>
      <c r="C17294" t="inlineStr">
        <is>
          <t>S035</t>
        </is>
      </c>
      <c r="D17294" t="inlineStr">
        <is>
          <t>Store_035</t>
        </is>
      </c>
      <c r="E17294" t="inlineStr">
        <is>
          <t>Central</t>
        </is>
      </c>
      <c r="F17294" t="inlineStr">
        <is>
          <t>P0038</t>
        </is>
      </c>
      <c r="G17294" t="inlineStr">
        <is>
          <t>Prod_0038</t>
        </is>
      </c>
      <c r="H17294" t="inlineStr">
        <is>
          <t>Beverages</t>
        </is>
      </c>
      <c r="I17294" t="n">
        <v>7</v>
      </c>
      <c r="J17294" t="n">
        <v>791.14</v>
      </c>
      <c r="K17294" t="n">
        <v>0</v>
      </c>
      <c r="L17294">
        <f>I17294*J17294*(1-K17294)</f>
        <v/>
      </c>
      <c r="M17294">
        <f>VLOOKUP(F17294,Products!A:D,4,FALSE)*I17294</f>
        <v/>
      </c>
      <c r="N17294">
        <f>L17294-M17294</f>
        <v/>
      </c>
    </row>
    <row r="17295">
      <c r="A17295" t="inlineStr">
        <is>
          <t>T1017293</t>
        </is>
      </c>
      <c r="B17295" t="inlineStr">
        <is>
          <t>2025-03-19</t>
        </is>
      </c>
      <c r="C17295" t="inlineStr">
        <is>
          <t>S037</t>
        </is>
      </c>
      <c r="D17295" t="inlineStr">
        <is>
          <t>Store_037</t>
        </is>
      </c>
      <c r="E17295" t="inlineStr">
        <is>
          <t>East</t>
        </is>
      </c>
      <c r="F17295" t="inlineStr">
        <is>
          <t>P0158</t>
        </is>
      </c>
      <c r="G17295" t="inlineStr">
        <is>
          <t>Prod_0158</t>
        </is>
      </c>
      <c r="H17295" t="inlineStr">
        <is>
          <t>Beverages</t>
        </is>
      </c>
      <c r="I17295" t="n">
        <v>4</v>
      </c>
      <c r="J17295" t="n">
        <v>264.69</v>
      </c>
      <c r="K17295" t="n">
        <v>0</v>
      </c>
      <c r="L17295">
        <f>I17295*J17295*(1-K17295)</f>
        <v/>
      </c>
      <c r="M17295">
        <f>VLOOKUP(F17295,Products!A:D,4,FALSE)*I17295</f>
        <v/>
      </c>
      <c r="N17295">
        <f>L17295-M17295</f>
        <v/>
      </c>
    </row>
    <row r="17296">
      <c r="A17296" t="inlineStr">
        <is>
          <t>T1017294</t>
        </is>
      </c>
      <c r="B17296" t="inlineStr">
        <is>
          <t>2025-07-07</t>
        </is>
      </c>
      <c r="C17296" t="inlineStr">
        <is>
          <t>S046</t>
        </is>
      </c>
      <c r="D17296" t="inlineStr">
        <is>
          <t>Store_046</t>
        </is>
      </c>
      <c r="E17296" t="inlineStr">
        <is>
          <t>South</t>
        </is>
      </c>
      <c r="F17296" t="inlineStr">
        <is>
          <t>P0021</t>
        </is>
      </c>
      <c r="G17296" t="inlineStr">
        <is>
          <t>Prod_0021</t>
        </is>
      </c>
      <c r="H17296" t="inlineStr">
        <is>
          <t>Household</t>
        </is>
      </c>
      <c r="I17296" t="n">
        <v>5</v>
      </c>
      <c r="J17296" t="n">
        <v>151.54</v>
      </c>
      <c r="K17296" t="n">
        <v>0</v>
      </c>
      <c r="L17296">
        <f>I17296*J17296*(1-K17296)</f>
        <v/>
      </c>
      <c r="M17296">
        <f>VLOOKUP(F17296,Products!A:D,4,FALSE)*I17296</f>
        <v/>
      </c>
      <c r="N17296">
        <f>L17296-M17296</f>
        <v/>
      </c>
    </row>
    <row r="17297">
      <c r="A17297" t="inlineStr">
        <is>
          <t>T1017295</t>
        </is>
      </c>
      <c r="B17297" t="inlineStr">
        <is>
          <t>2024-05-07</t>
        </is>
      </c>
      <c r="C17297" t="inlineStr">
        <is>
          <t>S036</t>
        </is>
      </c>
      <c r="D17297" t="inlineStr">
        <is>
          <t>Store_036</t>
        </is>
      </c>
      <c r="E17297" t="inlineStr">
        <is>
          <t>Central</t>
        </is>
      </c>
      <c r="F17297" t="inlineStr">
        <is>
          <t>P0073</t>
        </is>
      </c>
      <c r="G17297" t="inlineStr">
        <is>
          <t>Prod_0073</t>
        </is>
      </c>
      <c r="H17297" t="inlineStr">
        <is>
          <t>Food</t>
        </is>
      </c>
      <c r="I17297" t="n">
        <v>7</v>
      </c>
      <c r="J17297" t="n">
        <v>684.4</v>
      </c>
      <c r="K17297" t="n">
        <v>0.1</v>
      </c>
      <c r="L17297">
        <f>I17297*J17297*(1-K17297)</f>
        <v/>
      </c>
      <c r="M17297">
        <f>VLOOKUP(F17297,Products!A:D,4,FALSE)*I17297</f>
        <v/>
      </c>
      <c r="N17297">
        <f>L17297-M17297</f>
        <v/>
      </c>
    </row>
    <row r="17298">
      <c r="A17298" t="inlineStr">
        <is>
          <t>T1017296</t>
        </is>
      </c>
      <c r="B17298" t="inlineStr">
        <is>
          <t>2023-10-05</t>
        </is>
      </c>
      <c r="C17298" t="inlineStr">
        <is>
          <t>S031</t>
        </is>
      </c>
      <c r="D17298" t="inlineStr">
        <is>
          <t>Store_031</t>
        </is>
      </c>
      <c r="E17298" t="inlineStr">
        <is>
          <t>Central</t>
        </is>
      </c>
      <c r="F17298" t="inlineStr">
        <is>
          <t>P0151</t>
        </is>
      </c>
      <c r="G17298" t="inlineStr">
        <is>
          <t>Prod_0151</t>
        </is>
      </c>
      <c r="H17298" t="inlineStr">
        <is>
          <t>Food</t>
        </is>
      </c>
      <c r="I17298" t="n">
        <v>1</v>
      </c>
      <c r="J17298" t="n">
        <v>884.64</v>
      </c>
      <c r="K17298" t="n">
        <v>0.05</v>
      </c>
      <c r="L17298">
        <f>I17298*J17298*(1-K17298)</f>
        <v/>
      </c>
      <c r="M17298">
        <f>VLOOKUP(F17298,Products!A:D,4,FALSE)*I17298</f>
        <v/>
      </c>
      <c r="N17298">
        <f>L17298-M17298</f>
        <v/>
      </c>
    </row>
    <row r="17299">
      <c r="A17299" t="inlineStr">
        <is>
          <t>T1017297</t>
        </is>
      </c>
      <c r="B17299" t="inlineStr">
        <is>
          <t>2023-05-05</t>
        </is>
      </c>
      <c r="C17299" t="inlineStr">
        <is>
          <t>S020</t>
        </is>
      </c>
      <c r="D17299" t="inlineStr">
        <is>
          <t>Store_020</t>
        </is>
      </c>
      <c r="E17299" t="inlineStr">
        <is>
          <t>West</t>
        </is>
      </c>
      <c r="F17299" t="inlineStr">
        <is>
          <t>P0119</t>
        </is>
      </c>
      <c r="G17299" t="inlineStr">
        <is>
          <t>Prod_0119</t>
        </is>
      </c>
      <c r="H17299" t="inlineStr">
        <is>
          <t>Electronics</t>
        </is>
      </c>
      <c r="I17299" t="n">
        <v>4</v>
      </c>
      <c r="J17299" t="n">
        <v>249.32</v>
      </c>
      <c r="K17299" t="n">
        <v>0</v>
      </c>
      <c r="L17299">
        <f>I17299*J17299*(1-K17299)</f>
        <v/>
      </c>
      <c r="M17299">
        <f>VLOOKUP(F17299,Products!A:D,4,FALSE)*I17299</f>
        <v/>
      </c>
      <c r="N17299">
        <f>L17299-M17299</f>
        <v/>
      </c>
    </row>
    <row r="17300">
      <c r="A17300" t="inlineStr">
        <is>
          <t>T1017298</t>
        </is>
      </c>
      <c r="B17300" t="inlineStr">
        <is>
          <t>2025-07-06</t>
        </is>
      </c>
      <c r="C17300" t="inlineStr">
        <is>
          <t>S050</t>
        </is>
      </c>
      <c r="D17300" t="inlineStr">
        <is>
          <t>Store_050</t>
        </is>
      </c>
      <c r="E17300" t="inlineStr">
        <is>
          <t>South</t>
        </is>
      </c>
      <c r="F17300" t="inlineStr">
        <is>
          <t>P0082</t>
        </is>
      </c>
      <c r="G17300" t="inlineStr">
        <is>
          <t>Prod_0082</t>
        </is>
      </c>
      <c r="H17300" t="inlineStr">
        <is>
          <t>Food</t>
        </is>
      </c>
      <c r="I17300" t="n">
        <v>1</v>
      </c>
      <c r="J17300" t="n">
        <v>637.35</v>
      </c>
      <c r="K17300" t="n">
        <v>0</v>
      </c>
      <c r="L17300">
        <f>I17300*J17300*(1-K17300)</f>
        <v/>
      </c>
      <c r="M17300">
        <f>VLOOKUP(F17300,Products!A:D,4,FALSE)*I17300</f>
        <v/>
      </c>
      <c r="N17300">
        <f>L17300-M17300</f>
        <v/>
      </c>
    </row>
    <row r="17301">
      <c r="A17301" t="inlineStr">
        <is>
          <t>T1017299</t>
        </is>
      </c>
      <c r="B17301" t="inlineStr">
        <is>
          <t>2024-01-19</t>
        </is>
      </c>
      <c r="C17301" t="inlineStr">
        <is>
          <t>S042</t>
        </is>
      </c>
      <c r="D17301" t="inlineStr">
        <is>
          <t>Store_042</t>
        </is>
      </c>
      <c r="E17301" t="inlineStr">
        <is>
          <t>Central</t>
        </is>
      </c>
      <c r="F17301" t="inlineStr">
        <is>
          <t>P0029</t>
        </is>
      </c>
      <c r="G17301" t="inlineStr">
        <is>
          <t>Prod_0029</t>
        </is>
      </c>
      <c r="H17301" t="inlineStr">
        <is>
          <t>Clothing</t>
        </is>
      </c>
      <c r="I17301" t="n">
        <v>2</v>
      </c>
      <c r="J17301" t="n">
        <v>673.29</v>
      </c>
      <c r="K17301" t="n">
        <v>0</v>
      </c>
      <c r="L17301">
        <f>I17301*J17301*(1-K17301)</f>
        <v/>
      </c>
      <c r="M17301">
        <f>VLOOKUP(F17301,Products!A:D,4,FALSE)*I17301</f>
        <v/>
      </c>
      <c r="N17301">
        <f>L17301-M17301</f>
        <v/>
      </c>
    </row>
    <row r="17302">
      <c r="A17302" t="inlineStr">
        <is>
          <t>T1017300</t>
        </is>
      </c>
      <c r="B17302" t="inlineStr">
        <is>
          <t>2023-09-25</t>
        </is>
      </c>
      <c r="C17302" t="inlineStr">
        <is>
          <t>S014</t>
        </is>
      </c>
      <c r="D17302" t="inlineStr">
        <is>
          <t>Store_014</t>
        </is>
      </c>
      <c r="E17302" t="inlineStr">
        <is>
          <t>West</t>
        </is>
      </c>
      <c r="F17302" t="inlineStr">
        <is>
          <t>P0119</t>
        </is>
      </c>
      <c r="G17302" t="inlineStr">
        <is>
          <t>Prod_0119</t>
        </is>
      </c>
      <c r="H17302" t="inlineStr">
        <is>
          <t>Electronics</t>
        </is>
      </c>
      <c r="I17302" t="n">
        <v>6</v>
      </c>
      <c r="J17302" t="n">
        <v>256.77</v>
      </c>
      <c r="K17302" t="n">
        <v>0.1</v>
      </c>
      <c r="L17302">
        <f>I17302*J17302*(1-K17302)</f>
        <v/>
      </c>
      <c r="M17302">
        <f>VLOOKUP(F17302,Products!A:D,4,FALSE)*I17302</f>
        <v/>
      </c>
      <c r="N17302">
        <f>L17302-M17302</f>
        <v/>
      </c>
    </row>
    <row r="17303">
      <c r="A17303" t="inlineStr">
        <is>
          <t>T1017301</t>
        </is>
      </c>
      <c r="B17303" t="inlineStr">
        <is>
          <t>2025-03-02</t>
        </is>
      </c>
      <c r="C17303" t="inlineStr">
        <is>
          <t>S026</t>
        </is>
      </c>
      <c r="D17303" t="inlineStr">
        <is>
          <t>Store_026</t>
        </is>
      </c>
      <c r="E17303" t="inlineStr">
        <is>
          <t>North</t>
        </is>
      </c>
      <c r="F17303" t="inlineStr">
        <is>
          <t>P0029</t>
        </is>
      </c>
      <c r="G17303" t="inlineStr">
        <is>
          <t>Prod_0029</t>
        </is>
      </c>
      <c r="H17303" t="inlineStr">
        <is>
          <t>Clothing</t>
        </is>
      </c>
      <c r="I17303" t="n">
        <v>7</v>
      </c>
      <c r="J17303" t="n">
        <v>679.41</v>
      </c>
      <c r="K17303" t="n">
        <v>0</v>
      </c>
      <c r="L17303">
        <f>I17303*J17303*(1-K17303)</f>
        <v/>
      </c>
      <c r="M17303">
        <f>VLOOKUP(F17303,Products!A:D,4,FALSE)*I17303</f>
        <v/>
      </c>
      <c r="N17303">
        <f>L17303-M17303</f>
        <v/>
      </c>
    </row>
    <row r="17304">
      <c r="A17304" t="inlineStr">
        <is>
          <t>T1017302</t>
        </is>
      </c>
      <c r="B17304" t="inlineStr">
        <is>
          <t>2024-03-21</t>
        </is>
      </c>
      <c r="C17304" t="inlineStr">
        <is>
          <t>S007</t>
        </is>
      </c>
      <c r="D17304" t="inlineStr">
        <is>
          <t>Store_007</t>
        </is>
      </c>
      <c r="E17304" t="inlineStr">
        <is>
          <t>East</t>
        </is>
      </c>
      <c r="F17304" t="inlineStr">
        <is>
          <t>P0108</t>
        </is>
      </c>
      <c r="G17304" t="inlineStr">
        <is>
          <t>Prod_0108</t>
        </is>
      </c>
      <c r="H17304" t="inlineStr">
        <is>
          <t>Stationery</t>
        </is>
      </c>
      <c r="I17304" t="n">
        <v>9</v>
      </c>
      <c r="J17304" t="n">
        <v>525.7</v>
      </c>
      <c r="K17304" t="n">
        <v>0.15</v>
      </c>
      <c r="L17304">
        <f>I17304*J17304*(1-K17304)</f>
        <v/>
      </c>
      <c r="M17304">
        <f>VLOOKUP(F17304,Products!A:D,4,FALSE)*I17304</f>
        <v/>
      </c>
      <c r="N17304">
        <f>L17304-M17304</f>
        <v/>
      </c>
    </row>
    <row r="17305">
      <c r="A17305" t="inlineStr">
        <is>
          <t>T1017303</t>
        </is>
      </c>
      <c r="B17305" t="inlineStr">
        <is>
          <t>2023-05-09</t>
        </is>
      </c>
      <c r="C17305" t="inlineStr">
        <is>
          <t>S026</t>
        </is>
      </c>
      <c r="D17305" t="inlineStr">
        <is>
          <t>Store_026</t>
        </is>
      </c>
      <c r="E17305" t="inlineStr">
        <is>
          <t>North</t>
        </is>
      </c>
      <c r="F17305" t="inlineStr">
        <is>
          <t>P0121</t>
        </is>
      </c>
      <c r="G17305" t="inlineStr">
        <is>
          <t>Prod_0121</t>
        </is>
      </c>
      <c r="H17305" t="inlineStr">
        <is>
          <t>Clothing</t>
        </is>
      </c>
      <c r="I17305" t="n">
        <v>3</v>
      </c>
      <c r="J17305" t="n">
        <v>983.62</v>
      </c>
      <c r="K17305" t="n">
        <v>0</v>
      </c>
      <c r="L17305">
        <f>I17305*J17305*(1-K17305)</f>
        <v/>
      </c>
      <c r="M17305">
        <f>VLOOKUP(F17305,Products!A:D,4,FALSE)*I17305</f>
        <v/>
      </c>
      <c r="N17305">
        <f>L17305-M17305</f>
        <v/>
      </c>
    </row>
    <row r="17306">
      <c r="A17306" t="inlineStr">
        <is>
          <t>T1017304</t>
        </is>
      </c>
      <c r="B17306" t="inlineStr">
        <is>
          <t>2025-01-13</t>
        </is>
      </c>
      <c r="C17306" t="inlineStr">
        <is>
          <t>S020</t>
        </is>
      </c>
      <c r="D17306" t="inlineStr">
        <is>
          <t>Store_020</t>
        </is>
      </c>
      <c r="E17306" t="inlineStr">
        <is>
          <t>West</t>
        </is>
      </c>
      <c r="F17306" t="inlineStr">
        <is>
          <t>P0187</t>
        </is>
      </c>
      <c r="G17306" t="inlineStr">
        <is>
          <t>Prod_0187</t>
        </is>
      </c>
      <c r="H17306" t="inlineStr">
        <is>
          <t>Food</t>
        </is>
      </c>
      <c r="I17306" t="n">
        <v>6</v>
      </c>
      <c r="J17306" t="n">
        <v>747.75</v>
      </c>
      <c r="K17306" t="n">
        <v>0</v>
      </c>
      <c r="L17306">
        <f>I17306*J17306*(1-K17306)</f>
        <v/>
      </c>
      <c r="M17306">
        <f>VLOOKUP(F17306,Products!A:D,4,FALSE)*I17306</f>
        <v/>
      </c>
      <c r="N17306">
        <f>L17306-M17306</f>
        <v/>
      </c>
    </row>
    <row r="17307">
      <c r="A17307" t="inlineStr">
        <is>
          <t>T1017305</t>
        </is>
      </c>
      <c r="B17307" t="inlineStr">
        <is>
          <t>2025-08-04</t>
        </is>
      </c>
      <c r="C17307" t="inlineStr">
        <is>
          <t>S021</t>
        </is>
      </c>
      <c r="D17307" t="inlineStr">
        <is>
          <t>Store_021</t>
        </is>
      </c>
      <c r="E17307" t="inlineStr">
        <is>
          <t>North</t>
        </is>
      </c>
      <c r="F17307" t="inlineStr">
        <is>
          <t>P0014</t>
        </is>
      </c>
      <c r="G17307" t="inlineStr">
        <is>
          <t>Prod_0014</t>
        </is>
      </c>
      <c r="H17307" t="inlineStr">
        <is>
          <t>Clothing</t>
        </is>
      </c>
      <c r="I17307" t="n">
        <v>5</v>
      </c>
      <c r="J17307" t="n">
        <v>297.25</v>
      </c>
      <c r="K17307" t="n">
        <v>0.1</v>
      </c>
      <c r="L17307">
        <f>I17307*J17307*(1-K17307)</f>
        <v/>
      </c>
      <c r="M17307">
        <f>VLOOKUP(F17307,Products!A:D,4,FALSE)*I17307</f>
        <v/>
      </c>
      <c r="N17307">
        <f>L17307-M17307</f>
        <v/>
      </c>
    </row>
    <row r="17308">
      <c r="A17308" t="inlineStr">
        <is>
          <t>T1017306</t>
        </is>
      </c>
      <c r="B17308" t="inlineStr">
        <is>
          <t>2025-02-09</t>
        </is>
      </c>
      <c r="C17308" t="inlineStr">
        <is>
          <t>S049</t>
        </is>
      </c>
      <c r="D17308" t="inlineStr">
        <is>
          <t>Store_049</t>
        </is>
      </c>
      <c r="E17308" t="inlineStr">
        <is>
          <t>North</t>
        </is>
      </c>
      <c r="F17308" t="inlineStr">
        <is>
          <t>P0140</t>
        </is>
      </c>
      <c r="G17308" t="inlineStr">
        <is>
          <t>Prod_0140</t>
        </is>
      </c>
      <c r="H17308" t="inlineStr">
        <is>
          <t>Food</t>
        </is>
      </c>
      <c r="I17308" t="n">
        <v>7</v>
      </c>
      <c r="J17308" t="n">
        <v>786.87</v>
      </c>
      <c r="K17308" t="n">
        <v>0</v>
      </c>
      <c r="L17308">
        <f>I17308*J17308*(1-K17308)</f>
        <v/>
      </c>
      <c r="M17308">
        <f>VLOOKUP(F17308,Products!A:D,4,FALSE)*I17308</f>
        <v/>
      </c>
      <c r="N17308">
        <f>L17308-M17308</f>
        <v/>
      </c>
    </row>
    <row r="17309">
      <c r="A17309" t="inlineStr">
        <is>
          <t>T1017307</t>
        </is>
      </c>
      <c r="B17309" t="inlineStr">
        <is>
          <t>2024-04-28</t>
        </is>
      </c>
      <c r="C17309" t="inlineStr">
        <is>
          <t>S035</t>
        </is>
      </c>
      <c r="D17309" t="inlineStr">
        <is>
          <t>Store_035</t>
        </is>
      </c>
      <c r="E17309" t="inlineStr">
        <is>
          <t>Central</t>
        </is>
      </c>
      <c r="F17309" t="inlineStr">
        <is>
          <t>P0172</t>
        </is>
      </c>
      <c r="G17309" t="inlineStr">
        <is>
          <t>Prod_0172</t>
        </is>
      </c>
      <c r="H17309" t="inlineStr">
        <is>
          <t>Beverages</t>
        </is>
      </c>
      <c r="I17309" t="n">
        <v>4</v>
      </c>
      <c r="J17309" t="n">
        <v>965.01</v>
      </c>
      <c r="K17309" t="n">
        <v>0.1</v>
      </c>
      <c r="L17309">
        <f>I17309*J17309*(1-K17309)</f>
        <v/>
      </c>
      <c r="M17309">
        <f>VLOOKUP(F17309,Products!A:D,4,FALSE)*I17309</f>
        <v/>
      </c>
      <c r="N17309">
        <f>L17309-M17309</f>
        <v/>
      </c>
    </row>
    <row r="17310">
      <c r="A17310" t="inlineStr">
        <is>
          <t>T1017308</t>
        </is>
      </c>
      <c r="B17310" t="inlineStr">
        <is>
          <t>2024-04-23</t>
        </is>
      </c>
      <c r="C17310" t="inlineStr">
        <is>
          <t>S001</t>
        </is>
      </c>
      <c r="D17310" t="inlineStr">
        <is>
          <t>Store_001</t>
        </is>
      </c>
      <c r="E17310" t="inlineStr">
        <is>
          <t>West</t>
        </is>
      </c>
      <c r="F17310" t="inlineStr">
        <is>
          <t>P0087</t>
        </is>
      </c>
      <c r="G17310" t="inlineStr">
        <is>
          <t>Prod_0087</t>
        </is>
      </c>
      <c r="H17310" t="inlineStr">
        <is>
          <t>Clothing</t>
        </is>
      </c>
      <c r="I17310" t="n">
        <v>8</v>
      </c>
      <c r="J17310" t="n">
        <v>480.71</v>
      </c>
      <c r="K17310" t="n">
        <v>0.15</v>
      </c>
      <c r="L17310">
        <f>I17310*J17310*(1-K17310)</f>
        <v/>
      </c>
      <c r="M17310">
        <f>VLOOKUP(F17310,Products!A:D,4,FALSE)*I17310</f>
        <v/>
      </c>
      <c r="N17310">
        <f>L17310-M17310</f>
        <v/>
      </c>
    </row>
    <row r="17311">
      <c r="A17311" t="inlineStr">
        <is>
          <t>T1017309</t>
        </is>
      </c>
      <c r="B17311" t="inlineStr">
        <is>
          <t>2024-06-13</t>
        </is>
      </c>
      <c r="C17311" t="inlineStr">
        <is>
          <t>S047</t>
        </is>
      </c>
      <c r="D17311" t="inlineStr">
        <is>
          <t>Store_047</t>
        </is>
      </c>
      <c r="E17311" t="inlineStr">
        <is>
          <t>North</t>
        </is>
      </c>
      <c r="F17311" t="inlineStr">
        <is>
          <t>P0055</t>
        </is>
      </c>
      <c r="G17311" t="inlineStr">
        <is>
          <t>Prod_0055</t>
        </is>
      </c>
      <c r="H17311" t="inlineStr">
        <is>
          <t>Beverages</t>
        </is>
      </c>
      <c r="I17311" t="n">
        <v>6</v>
      </c>
      <c r="J17311" t="n">
        <v>183.12</v>
      </c>
      <c r="K17311" t="n">
        <v>0.05</v>
      </c>
      <c r="L17311">
        <f>I17311*J17311*(1-K17311)</f>
        <v/>
      </c>
      <c r="M17311">
        <f>VLOOKUP(F17311,Products!A:D,4,FALSE)*I17311</f>
        <v/>
      </c>
      <c r="N17311">
        <f>L17311-M17311</f>
        <v/>
      </c>
    </row>
    <row r="17312">
      <c r="A17312" t="inlineStr">
        <is>
          <t>T1017310</t>
        </is>
      </c>
      <c r="B17312" t="inlineStr">
        <is>
          <t>2023-03-30</t>
        </is>
      </c>
      <c r="C17312" t="inlineStr">
        <is>
          <t>S043</t>
        </is>
      </c>
      <c r="D17312" t="inlineStr">
        <is>
          <t>Store_043</t>
        </is>
      </c>
      <c r="E17312" t="inlineStr">
        <is>
          <t>East</t>
        </is>
      </c>
      <c r="F17312" t="inlineStr">
        <is>
          <t>P0020</t>
        </is>
      </c>
      <c r="G17312" t="inlineStr">
        <is>
          <t>Prod_0020</t>
        </is>
      </c>
      <c r="H17312" t="inlineStr">
        <is>
          <t>Beverages</t>
        </is>
      </c>
      <c r="I17312" t="n">
        <v>2</v>
      </c>
      <c r="J17312" t="n">
        <v>842.28</v>
      </c>
      <c r="K17312" t="n">
        <v>0.1</v>
      </c>
      <c r="L17312">
        <f>I17312*J17312*(1-K17312)</f>
        <v/>
      </c>
      <c r="M17312">
        <f>VLOOKUP(F17312,Products!A:D,4,FALSE)*I17312</f>
        <v/>
      </c>
      <c r="N17312">
        <f>L17312-M17312</f>
        <v/>
      </c>
    </row>
    <row r="17313">
      <c r="A17313" t="inlineStr">
        <is>
          <t>T1017311</t>
        </is>
      </c>
      <c r="B17313" t="inlineStr">
        <is>
          <t>2025-09-11</t>
        </is>
      </c>
      <c r="C17313" t="inlineStr">
        <is>
          <t>S016</t>
        </is>
      </c>
      <c r="D17313" t="inlineStr">
        <is>
          <t>Store_016</t>
        </is>
      </c>
      <c r="E17313" t="inlineStr">
        <is>
          <t>West</t>
        </is>
      </c>
      <c r="F17313" t="inlineStr">
        <is>
          <t>P0012</t>
        </is>
      </c>
      <c r="G17313" t="inlineStr">
        <is>
          <t>Prod_0012</t>
        </is>
      </c>
      <c r="H17313" t="inlineStr">
        <is>
          <t>Food</t>
        </is>
      </c>
      <c r="I17313" t="n">
        <v>4</v>
      </c>
      <c r="J17313" t="n">
        <v>979.48</v>
      </c>
      <c r="K17313" t="n">
        <v>0</v>
      </c>
      <c r="L17313">
        <f>I17313*J17313*(1-K17313)</f>
        <v/>
      </c>
      <c r="M17313">
        <f>VLOOKUP(F17313,Products!A:D,4,FALSE)*I17313</f>
        <v/>
      </c>
      <c r="N17313">
        <f>L17313-M17313</f>
        <v/>
      </c>
    </row>
    <row r="17314">
      <c r="A17314" t="inlineStr">
        <is>
          <t>T1017312</t>
        </is>
      </c>
      <c r="B17314" t="inlineStr">
        <is>
          <t>2023-09-18</t>
        </is>
      </c>
      <c r="C17314" t="inlineStr">
        <is>
          <t>S001</t>
        </is>
      </c>
      <c r="D17314" t="inlineStr">
        <is>
          <t>Store_001</t>
        </is>
      </c>
      <c r="E17314" t="inlineStr">
        <is>
          <t>West</t>
        </is>
      </c>
      <c r="F17314" t="inlineStr">
        <is>
          <t>P0155</t>
        </is>
      </c>
      <c r="G17314" t="inlineStr">
        <is>
          <t>Prod_0155</t>
        </is>
      </c>
      <c r="H17314" t="inlineStr">
        <is>
          <t>Electronics</t>
        </is>
      </c>
      <c r="I17314" t="n">
        <v>2</v>
      </c>
      <c r="J17314" t="n">
        <v>520.8099999999999</v>
      </c>
      <c r="K17314" t="n">
        <v>0.15</v>
      </c>
      <c r="L17314">
        <f>I17314*J17314*(1-K17314)</f>
        <v/>
      </c>
      <c r="M17314">
        <f>VLOOKUP(F17314,Products!A:D,4,FALSE)*I17314</f>
        <v/>
      </c>
      <c r="N17314">
        <f>L17314-M17314</f>
        <v/>
      </c>
    </row>
    <row r="17315">
      <c r="A17315" t="inlineStr">
        <is>
          <t>T1017313</t>
        </is>
      </c>
      <c r="B17315" t="inlineStr">
        <is>
          <t>2025-06-12</t>
        </is>
      </c>
      <c r="C17315" t="inlineStr">
        <is>
          <t>S041</t>
        </is>
      </c>
      <c r="D17315" t="inlineStr">
        <is>
          <t>Store_041</t>
        </is>
      </c>
      <c r="E17315" t="inlineStr">
        <is>
          <t>East</t>
        </is>
      </c>
      <c r="F17315" t="inlineStr">
        <is>
          <t>P0050</t>
        </is>
      </c>
      <c r="G17315" t="inlineStr">
        <is>
          <t>Prod_0050</t>
        </is>
      </c>
      <c r="H17315" t="inlineStr">
        <is>
          <t>Household</t>
        </is>
      </c>
      <c r="I17315" t="n">
        <v>4</v>
      </c>
      <c r="J17315" t="n">
        <v>650.64</v>
      </c>
      <c r="K17315" t="n">
        <v>0</v>
      </c>
      <c r="L17315">
        <f>I17315*J17315*(1-K17315)</f>
        <v/>
      </c>
      <c r="M17315">
        <f>VLOOKUP(F17315,Products!A:D,4,FALSE)*I17315</f>
        <v/>
      </c>
      <c r="N17315">
        <f>L17315-M17315</f>
        <v/>
      </c>
    </row>
    <row r="17316">
      <c r="A17316" t="inlineStr">
        <is>
          <t>T1017314</t>
        </is>
      </c>
      <c r="B17316" t="inlineStr">
        <is>
          <t>2024-05-05</t>
        </is>
      </c>
      <c r="C17316" t="inlineStr">
        <is>
          <t>S032</t>
        </is>
      </c>
      <c r="D17316" t="inlineStr">
        <is>
          <t>Store_032</t>
        </is>
      </c>
      <c r="E17316" t="inlineStr">
        <is>
          <t>Central</t>
        </is>
      </c>
      <c r="F17316" t="inlineStr">
        <is>
          <t>P0043</t>
        </is>
      </c>
      <c r="G17316" t="inlineStr">
        <is>
          <t>Prod_0043</t>
        </is>
      </c>
      <c r="H17316" t="inlineStr">
        <is>
          <t>Food</t>
        </is>
      </c>
      <c r="I17316" t="n">
        <v>8</v>
      </c>
      <c r="J17316" t="n">
        <v>219.06</v>
      </c>
      <c r="K17316" t="n">
        <v>0.1</v>
      </c>
      <c r="L17316">
        <f>I17316*J17316*(1-K17316)</f>
        <v/>
      </c>
      <c r="M17316">
        <f>VLOOKUP(F17316,Products!A:D,4,FALSE)*I17316</f>
        <v/>
      </c>
      <c r="N17316">
        <f>L17316-M17316</f>
        <v/>
      </c>
    </row>
    <row r="17317">
      <c r="A17317" t="inlineStr">
        <is>
          <t>T1017315</t>
        </is>
      </c>
      <c r="B17317" t="inlineStr">
        <is>
          <t>2023-09-12</t>
        </is>
      </c>
      <c r="C17317" t="inlineStr">
        <is>
          <t>S012</t>
        </is>
      </c>
      <c r="D17317" t="inlineStr">
        <is>
          <t>Store_012</t>
        </is>
      </c>
      <c r="E17317" t="inlineStr">
        <is>
          <t>South</t>
        </is>
      </c>
      <c r="F17317" t="inlineStr">
        <is>
          <t>P0090</t>
        </is>
      </c>
      <c r="G17317" t="inlineStr">
        <is>
          <t>Prod_0090</t>
        </is>
      </c>
      <c r="H17317" t="inlineStr">
        <is>
          <t>Toys</t>
        </is>
      </c>
      <c r="I17317" t="n">
        <v>2</v>
      </c>
      <c r="J17317" t="n">
        <v>489.3</v>
      </c>
      <c r="K17317" t="n">
        <v>0.05</v>
      </c>
      <c r="L17317">
        <f>I17317*J17317*(1-K17317)</f>
        <v/>
      </c>
      <c r="M17317">
        <f>VLOOKUP(F17317,Products!A:D,4,FALSE)*I17317</f>
        <v/>
      </c>
      <c r="N17317">
        <f>L17317-M17317</f>
        <v/>
      </c>
    </row>
    <row r="17318">
      <c r="A17318" t="inlineStr">
        <is>
          <t>T1017316</t>
        </is>
      </c>
      <c r="B17318" t="inlineStr">
        <is>
          <t>2024-01-31</t>
        </is>
      </c>
      <c r="C17318" t="inlineStr">
        <is>
          <t>S033</t>
        </is>
      </c>
      <c r="D17318" t="inlineStr">
        <is>
          <t>Store_033</t>
        </is>
      </c>
      <c r="E17318" t="inlineStr">
        <is>
          <t>North</t>
        </is>
      </c>
      <c r="F17318" t="inlineStr">
        <is>
          <t>P0177</t>
        </is>
      </c>
      <c r="G17318" t="inlineStr">
        <is>
          <t>Prod_0177</t>
        </is>
      </c>
      <c r="H17318" t="inlineStr">
        <is>
          <t>Household</t>
        </is>
      </c>
      <c r="I17318" t="n">
        <v>1</v>
      </c>
      <c r="J17318" t="n">
        <v>190.42</v>
      </c>
      <c r="K17318" t="n">
        <v>0</v>
      </c>
      <c r="L17318">
        <f>I17318*J17318*(1-K17318)</f>
        <v/>
      </c>
      <c r="M17318">
        <f>VLOOKUP(F17318,Products!A:D,4,FALSE)*I17318</f>
        <v/>
      </c>
      <c r="N17318">
        <f>L17318-M17318</f>
        <v/>
      </c>
    </row>
    <row r="17319">
      <c r="A17319" t="inlineStr">
        <is>
          <t>T1017317</t>
        </is>
      </c>
      <c r="B17319" t="inlineStr">
        <is>
          <t>2023-03-08</t>
        </is>
      </c>
      <c r="C17319" t="inlineStr">
        <is>
          <t>S047</t>
        </is>
      </c>
      <c r="D17319" t="inlineStr">
        <is>
          <t>Store_047</t>
        </is>
      </c>
      <c r="E17319" t="inlineStr">
        <is>
          <t>North</t>
        </is>
      </c>
      <c r="F17319" t="inlineStr">
        <is>
          <t>P0195</t>
        </is>
      </c>
      <c r="G17319" t="inlineStr">
        <is>
          <t>Prod_0195</t>
        </is>
      </c>
      <c r="H17319" t="inlineStr">
        <is>
          <t>Food</t>
        </is>
      </c>
      <c r="I17319" t="n">
        <v>9</v>
      </c>
      <c r="J17319" t="n">
        <v>454.79</v>
      </c>
      <c r="K17319" t="n">
        <v>0</v>
      </c>
      <c r="L17319">
        <f>I17319*J17319*(1-K17319)</f>
        <v/>
      </c>
      <c r="M17319">
        <f>VLOOKUP(F17319,Products!A:D,4,FALSE)*I17319</f>
        <v/>
      </c>
      <c r="N17319">
        <f>L17319-M17319</f>
        <v/>
      </c>
    </row>
    <row r="17320">
      <c r="A17320" t="inlineStr">
        <is>
          <t>T1017318</t>
        </is>
      </c>
      <c r="B17320" t="inlineStr">
        <is>
          <t>2025-09-13</t>
        </is>
      </c>
      <c r="C17320" t="inlineStr">
        <is>
          <t>S044</t>
        </is>
      </c>
      <c r="D17320" t="inlineStr">
        <is>
          <t>Store_044</t>
        </is>
      </c>
      <c r="E17320" t="inlineStr">
        <is>
          <t>North</t>
        </is>
      </c>
      <c r="F17320" t="inlineStr">
        <is>
          <t>P0190</t>
        </is>
      </c>
      <c r="G17320" t="inlineStr">
        <is>
          <t>Prod_0190</t>
        </is>
      </c>
      <c r="H17320" t="inlineStr">
        <is>
          <t>Household</t>
        </is>
      </c>
      <c r="I17320" t="n">
        <v>4</v>
      </c>
      <c r="J17320" t="n">
        <v>209.67</v>
      </c>
      <c r="K17320" t="n">
        <v>0.05</v>
      </c>
      <c r="L17320">
        <f>I17320*J17320*(1-K17320)</f>
        <v/>
      </c>
      <c r="M17320">
        <f>VLOOKUP(F17320,Products!A:D,4,FALSE)*I17320</f>
        <v/>
      </c>
      <c r="N17320">
        <f>L17320-M17320</f>
        <v/>
      </c>
    </row>
    <row r="17321">
      <c r="A17321" t="inlineStr">
        <is>
          <t>T1017319</t>
        </is>
      </c>
      <c r="B17321" t="inlineStr">
        <is>
          <t>2024-12-30</t>
        </is>
      </c>
      <c r="C17321" t="inlineStr">
        <is>
          <t>S020</t>
        </is>
      </c>
      <c r="D17321" t="inlineStr">
        <is>
          <t>Store_020</t>
        </is>
      </c>
      <c r="E17321" t="inlineStr">
        <is>
          <t>West</t>
        </is>
      </c>
      <c r="F17321" t="inlineStr">
        <is>
          <t>P0189</t>
        </is>
      </c>
      <c r="G17321" t="inlineStr">
        <is>
          <t>Prod_0189</t>
        </is>
      </c>
      <c r="H17321" t="inlineStr">
        <is>
          <t>Food</t>
        </is>
      </c>
      <c r="I17321" t="n">
        <v>1</v>
      </c>
      <c r="J17321" t="n">
        <v>962.98</v>
      </c>
      <c r="K17321" t="n">
        <v>0.05</v>
      </c>
      <c r="L17321">
        <f>I17321*J17321*(1-K17321)</f>
        <v/>
      </c>
      <c r="M17321">
        <f>VLOOKUP(F17321,Products!A:D,4,FALSE)*I17321</f>
        <v/>
      </c>
      <c r="N17321">
        <f>L17321-M17321</f>
        <v/>
      </c>
    </row>
    <row r="17322">
      <c r="A17322" t="inlineStr">
        <is>
          <t>T1017320</t>
        </is>
      </c>
      <c r="B17322" t="inlineStr">
        <is>
          <t>2024-12-29</t>
        </is>
      </c>
      <c r="C17322" t="inlineStr">
        <is>
          <t>S029</t>
        </is>
      </c>
      <c r="D17322" t="inlineStr">
        <is>
          <t>Store_029</t>
        </is>
      </c>
      <c r="E17322" t="inlineStr">
        <is>
          <t>South</t>
        </is>
      </c>
      <c r="F17322" t="inlineStr">
        <is>
          <t>P0134</t>
        </is>
      </c>
      <c r="G17322" t="inlineStr">
        <is>
          <t>Prod_0134</t>
        </is>
      </c>
      <c r="H17322" t="inlineStr">
        <is>
          <t>Food</t>
        </is>
      </c>
      <c r="I17322" t="n">
        <v>1</v>
      </c>
      <c r="J17322" t="n">
        <v>421.88</v>
      </c>
      <c r="K17322" t="n">
        <v>0</v>
      </c>
      <c r="L17322">
        <f>I17322*J17322*(1-K17322)</f>
        <v/>
      </c>
      <c r="M17322">
        <f>VLOOKUP(F17322,Products!A:D,4,FALSE)*I17322</f>
        <v/>
      </c>
      <c r="N17322">
        <f>L17322-M17322</f>
        <v/>
      </c>
    </row>
    <row r="17323">
      <c r="A17323" t="inlineStr">
        <is>
          <t>T1017321</t>
        </is>
      </c>
      <c r="B17323" t="inlineStr">
        <is>
          <t>2024-06-29</t>
        </is>
      </c>
      <c r="C17323" t="inlineStr">
        <is>
          <t>S041</t>
        </is>
      </c>
      <c r="D17323" t="inlineStr">
        <is>
          <t>Store_041</t>
        </is>
      </c>
      <c r="E17323" t="inlineStr">
        <is>
          <t>East</t>
        </is>
      </c>
      <c r="F17323" t="inlineStr">
        <is>
          <t>P0026</t>
        </is>
      </c>
      <c r="G17323" t="inlineStr">
        <is>
          <t>Prod_0026</t>
        </is>
      </c>
      <c r="H17323" t="inlineStr">
        <is>
          <t>Beverages</t>
        </is>
      </c>
      <c r="I17323" t="n">
        <v>5</v>
      </c>
      <c r="J17323" t="n">
        <v>994.38</v>
      </c>
      <c r="K17323" t="n">
        <v>0</v>
      </c>
      <c r="L17323">
        <f>I17323*J17323*(1-K17323)</f>
        <v/>
      </c>
      <c r="M17323">
        <f>VLOOKUP(F17323,Products!A:D,4,FALSE)*I17323</f>
        <v/>
      </c>
      <c r="N17323">
        <f>L17323-M17323</f>
        <v/>
      </c>
    </row>
    <row r="17324">
      <c r="A17324" t="inlineStr">
        <is>
          <t>T1017322</t>
        </is>
      </c>
      <c r="B17324" t="inlineStr">
        <is>
          <t>2023-11-19</t>
        </is>
      </c>
      <c r="C17324" t="inlineStr">
        <is>
          <t>S040</t>
        </is>
      </c>
      <c r="D17324" t="inlineStr">
        <is>
          <t>Store_040</t>
        </is>
      </c>
      <c r="E17324" t="inlineStr">
        <is>
          <t>Central</t>
        </is>
      </c>
      <c r="F17324" t="inlineStr">
        <is>
          <t>P0139</t>
        </is>
      </c>
      <c r="G17324" t="inlineStr">
        <is>
          <t>Prod_0139</t>
        </is>
      </c>
      <c r="H17324" t="inlineStr">
        <is>
          <t>Clothing</t>
        </is>
      </c>
      <c r="I17324" t="n">
        <v>4</v>
      </c>
      <c r="J17324" t="n">
        <v>790.73</v>
      </c>
      <c r="K17324" t="n">
        <v>0</v>
      </c>
      <c r="L17324">
        <f>I17324*J17324*(1-K17324)</f>
        <v/>
      </c>
      <c r="M17324">
        <f>VLOOKUP(F17324,Products!A:D,4,FALSE)*I17324</f>
        <v/>
      </c>
      <c r="N17324">
        <f>L17324-M17324</f>
        <v/>
      </c>
    </row>
    <row r="17325">
      <c r="A17325" t="inlineStr">
        <is>
          <t>T1017323</t>
        </is>
      </c>
      <c r="B17325" t="inlineStr">
        <is>
          <t>2025-08-20</t>
        </is>
      </c>
      <c r="C17325" t="inlineStr">
        <is>
          <t>S028</t>
        </is>
      </c>
      <c r="D17325" t="inlineStr">
        <is>
          <t>Store_028</t>
        </is>
      </c>
      <c r="E17325" t="inlineStr">
        <is>
          <t>North</t>
        </is>
      </c>
      <c r="F17325" t="inlineStr">
        <is>
          <t>P0079</t>
        </is>
      </c>
      <c r="G17325" t="inlineStr">
        <is>
          <t>Prod_0079</t>
        </is>
      </c>
      <c r="H17325" t="inlineStr">
        <is>
          <t>Food</t>
        </is>
      </c>
      <c r="I17325" t="n">
        <v>2</v>
      </c>
      <c r="J17325" t="n">
        <v>725.6900000000001</v>
      </c>
      <c r="K17325" t="n">
        <v>0</v>
      </c>
      <c r="L17325">
        <f>I17325*J17325*(1-K17325)</f>
        <v/>
      </c>
      <c r="M17325">
        <f>VLOOKUP(F17325,Products!A:D,4,FALSE)*I17325</f>
        <v/>
      </c>
      <c r="N17325">
        <f>L17325-M17325</f>
        <v/>
      </c>
    </row>
    <row r="17326">
      <c r="A17326" t="inlineStr">
        <is>
          <t>T1017324</t>
        </is>
      </c>
      <c r="B17326" t="inlineStr">
        <is>
          <t>2023-08-19</t>
        </is>
      </c>
      <c r="C17326" t="inlineStr">
        <is>
          <t>S026</t>
        </is>
      </c>
      <c r="D17326" t="inlineStr">
        <is>
          <t>Store_026</t>
        </is>
      </c>
      <c r="E17326" t="inlineStr">
        <is>
          <t>North</t>
        </is>
      </c>
      <c r="F17326" t="inlineStr">
        <is>
          <t>P0060</t>
        </is>
      </c>
      <c r="G17326" t="inlineStr">
        <is>
          <t>Prod_0060</t>
        </is>
      </c>
      <c r="H17326" t="inlineStr">
        <is>
          <t>Toys</t>
        </is>
      </c>
      <c r="I17326" t="n">
        <v>6</v>
      </c>
      <c r="J17326" t="n">
        <v>141.37</v>
      </c>
      <c r="K17326" t="n">
        <v>0</v>
      </c>
      <c r="L17326">
        <f>I17326*J17326*(1-K17326)</f>
        <v/>
      </c>
      <c r="M17326">
        <f>VLOOKUP(F17326,Products!A:D,4,FALSE)*I17326</f>
        <v/>
      </c>
      <c r="N17326">
        <f>L17326-M17326</f>
        <v/>
      </c>
    </row>
    <row r="17327">
      <c r="A17327" t="inlineStr">
        <is>
          <t>T1017325</t>
        </is>
      </c>
      <c r="B17327" t="inlineStr">
        <is>
          <t>2023-05-05</t>
        </is>
      </c>
      <c r="C17327" t="inlineStr">
        <is>
          <t>S019</t>
        </is>
      </c>
      <c r="D17327" t="inlineStr">
        <is>
          <t>Store_019</t>
        </is>
      </c>
      <c r="E17327" t="inlineStr">
        <is>
          <t>East</t>
        </is>
      </c>
      <c r="F17327" t="inlineStr">
        <is>
          <t>P0099</t>
        </is>
      </c>
      <c r="G17327" t="inlineStr">
        <is>
          <t>Prod_0099</t>
        </is>
      </c>
      <c r="H17327" t="inlineStr">
        <is>
          <t>Beverages</t>
        </is>
      </c>
      <c r="I17327" t="n">
        <v>4</v>
      </c>
      <c r="J17327" t="n">
        <v>101.65</v>
      </c>
      <c r="K17327" t="n">
        <v>0</v>
      </c>
      <c r="L17327">
        <f>I17327*J17327*(1-K17327)</f>
        <v/>
      </c>
      <c r="M17327">
        <f>VLOOKUP(F17327,Products!A:D,4,FALSE)*I17327</f>
        <v/>
      </c>
      <c r="N17327">
        <f>L17327-M17327</f>
        <v/>
      </c>
    </row>
    <row r="17328">
      <c r="A17328" t="inlineStr">
        <is>
          <t>T1017326</t>
        </is>
      </c>
      <c r="B17328" t="inlineStr">
        <is>
          <t>2023-06-10</t>
        </is>
      </c>
      <c r="C17328" t="inlineStr">
        <is>
          <t>S010</t>
        </is>
      </c>
      <c r="D17328" t="inlineStr">
        <is>
          <t>Store_010</t>
        </is>
      </c>
      <c r="E17328" t="inlineStr">
        <is>
          <t>North</t>
        </is>
      </c>
      <c r="F17328" t="inlineStr">
        <is>
          <t>P0175</t>
        </is>
      </c>
      <c r="G17328" t="inlineStr">
        <is>
          <t>Prod_0175</t>
        </is>
      </c>
      <c r="H17328" t="inlineStr">
        <is>
          <t>Food</t>
        </is>
      </c>
      <c r="I17328" t="n">
        <v>5</v>
      </c>
      <c r="J17328" t="n">
        <v>973.52</v>
      </c>
      <c r="K17328" t="n">
        <v>0.2</v>
      </c>
      <c r="L17328">
        <f>I17328*J17328*(1-K17328)</f>
        <v/>
      </c>
      <c r="M17328">
        <f>VLOOKUP(F17328,Products!A:D,4,FALSE)*I17328</f>
        <v/>
      </c>
      <c r="N17328">
        <f>L17328-M17328</f>
        <v/>
      </c>
    </row>
    <row r="17329">
      <c r="A17329" t="inlineStr">
        <is>
          <t>T1017327</t>
        </is>
      </c>
      <c r="B17329" t="inlineStr">
        <is>
          <t>2023-07-13</t>
        </is>
      </c>
      <c r="C17329" t="inlineStr">
        <is>
          <t>S040</t>
        </is>
      </c>
      <c r="D17329" t="inlineStr">
        <is>
          <t>Store_040</t>
        </is>
      </c>
      <c r="E17329" t="inlineStr">
        <is>
          <t>Central</t>
        </is>
      </c>
      <c r="F17329" t="inlineStr">
        <is>
          <t>P0103</t>
        </is>
      </c>
      <c r="G17329" t="inlineStr">
        <is>
          <t>Prod_0103</t>
        </is>
      </c>
      <c r="H17329" t="inlineStr">
        <is>
          <t>Stationery</t>
        </is>
      </c>
      <c r="I17329" t="n">
        <v>7</v>
      </c>
      <c r="J17329" t="n">
        <v>614.6900000000001</v>
      </c>
      <c r="K17329" t="n">
        <v>0</v>
      </c>
      <c r="L17329">
        <f>I17329*J17329*(1-K17329)</f>
        <v/>
      </c>
      <c r="M17329">
        <f>VLOOKUP(F17329,Products!A:D,4,FALSE)*I17329</f>
        <v/>
      </c>
      <c r="N17329">
        <f>L17329-M17329</f>
        <v/>
      </c>
    </row>
    <row r="17330">
      <c r="A17330" t="inlineStr">
        <is>
          <t>T1017328</t>
        </is>
      </c>
      <c r="B17330" t="inlineStr">
        <is>
          <t>2023-02-22</t>
        </is>
      </c>
      <c r="C17330" t="inlineStr">
        <is>
          <t>S013</t>
        </is>
      </c>
      <c r="D17330" t="inlineStr">
        <is>
          <t>Store_013</t>
        </is>
      </c>
      <c r="E17330" t="inlineStr">
        <is>
          <t>North</t>
        </is>
      </c>
      <c r="F17330" t="inlineStr">
        <is>
          <t>P0041</t>
        </is>
      </c>
      <c r="G17330" t="inlineStr">
        <is>
          <t>Prod_0041</t>
        </is>
      </c>
      <c r="H17330" t="inlineStr">
        <is>
          <t>Stationery</t>
        </is>
      </c>
      <c r="I17330" t="n">
        <v>9</v>
      </c>
      <c r="J17330" t="n">
        <v>392.98</v>
      </c>
      <c r="K17330" t="n">
        <v>0.1</v>
      </c>
      <c r="L17330">
        <f>I17330*J17330*(1-K17330)</f>
        <v/>
      </c>
      <c r="M17330">
        <f>VLOOKUP(F17330,Products!A:D,4,FALSE)*I17330</f>
        <v/>
      </c>
      <c r="N17330">
        <f>L17330-M17330</f>
        <v/>
      </c>
    </row>
    <row r="17331">
      <c r="A17331" t="inlineStr">
        <is>
          <t>T1017329</t>
        </is>
      </c>
      <c r="B17331" t="inlineStr">
        <is>
          <t>2025-06-12</t>
        </is>
      </c>
      <c r="C17331" t="inlineStr">
        <is>
          <t>S011</t>
        </is>
      </c>
      <c r="D17331" t="inlineStr">
        <is>
          <t>Store_011</t>
        </is>
      </c>
      <c r="E17331" t="inlineStr">
        <is>
          <t>South</t>
        </is>
      </c>
      <c r="F17331" t="inlineStr">
        <is>
          <t>P0094</t>
        </is>
      </c>
      <c r="G17331" t="inlineStr">
        <is>
          <t>Prod_0094</t>
        </is>
      </c>
      <c r="H17331" t="inlineStr">
        <is>
          <t>Toys</t>
        </is>
      </c>
      <c r="I17331" t="n">
        <v>4</v>
      </c>
      <c r="J17331" t="n">
        <v>809.34</v>
      </c>
      <c r="K17331" t="n">
        <v>0</v>
      </c>
      <c r="L17331">
        <f>I17331*J17331*(1-K17331)</f>
        <v/>
      </c>
      <c r="M17331">
        <f>VLOOKUP(F17331,Products!A:D,4,FALSE)*I17331</f>
        <v/>
      </c>
      <c r="N17331">
        <f>L17331-M17331</f>
        <v/>
      </c>
    </row>
    <row r="17332">
      <c r="A17332" t="inlineStr">
        <is>
          <t>T1017330</t>
        </is>
      </c>
      <c r="B17332" t="inlineStr">
        <is>
          <t>2025-04-24</t>
        </is>
      </c>
      <c r="C17332" t="inlineStr">
        <is>
          <t>S025</t>
        </is>
      </c>
      <c r="D17332" t="inlineStr">
        <is>
          <t>Store_025</t>
        </is>
      </c>
      <c r="E17332" t="inlineStr">
        <is>
          <t>Central</t>
        </is>
      </c>
      <c r="F17332" t="inlineStr">
        <is>
          <t>P0049</t>
        </is>
      </c>
      <c r="G17332" t="inlineStr">
        <is>
          <t>Prod_0049</t>
        </is>
      </c>
      <c r="H17332" t="inlineStr">
        <is>
          <t>Beverages</t>
        </is>
      </c>
      <c r="I17332" t="n">
        <v>9</v>
      </c>
      <c r="J17332" t="n">
        <v>181.42</v>
      </c>
      <c r="K17332" t="n">
        <v>0.05</v>
      </c>
      <c r="L17332">
        <f>I17332*J17332*(1-K17332)</f>
        <v/>
      </c>
      <c r="M17332">
        <f>VLOOKUP(F17332,Products!A:D,4,FALSE)*I17332</f>
        <v/>
      </c>
      <c r="N17332">
        <f>L17332-M17332</f>
        <v/>
      </c>
    </row>
    <row r="17333">
      <c r="A17333" t="inlineStr">
        <is>
          <t>T1017331</t>
        </is>
      </c>
      <c r="B17333" t="inlineStr">
        <is>
          <t>2024-10-04</t>
        </is>
      </c>
      <c r="C17333" t="inlineStr">
        <is>
          <t>S034</t>
        </is>
      </c>
      <c r="D17333" t="inlineStr">
        <is>
          <t>Store_034</t>
        </is>
      </c>
      <c r="E17333" t="inlineStr">
        <is>
          <t>Central</t>
        </is>
      </c>
      <c r="F17333" t="inlineStr">
        <is>
          <t>P0158</t>
        </is>
      </c>
      <c r="G17333" t="inlineStr">
        <is>
          <t>Prod_0158</t>
        </is>
      </c>
      <c r="H17333" t="inlineStr">
        <is>
          <t>Beverages</t>
        </is>
      </c>
      <c r="I17333" t="n">
        <v>9</v>
      </c>
      <c r="J17333" t="n">
        <v>214.33</v>
      </c>
      <c r="K17333" t="n">
        <v>0</v>
      </c>
      <c r="L17333">
        <f>I17333*J17333*(1-K17333)</f>
        <v/>
      </c>
      <c r="M17333">
        <f>VLOOKUP(F17333,Products!A:D,4,FALSE)*I17333</f>
        <v/>
      </c>
      <c r="N17333">
        <f>L17333-M17333</f>
        <v/>
      </c>
    </row>
    <row r="17334">
      <c r="A17334" t="inlineStr">
        <is>
          <t>T1017332</t>
        </is>
      </c>
      <c r="B17334" t="inlineStr">
        <is>
          <t>2024-12-12</t>
        </is>
      </c>
      <c r="C17334" t="inlineStr">
        <is>
          <t>S004</t>
        </is>
      </c>
      <c r="D17334" t="inlineStr">
        <is>
          <t>Store_004</t>
        </is>
      </c>
      <c r="E17334" t="inlineStr">
        <is>
          <t>Central</t>
        </is>
      </c>
      <c r="F17334" t="inlineStr">
        <is>
          <t>P0097</t>
        </is>
      </c>
      <c r="G17334" t="inlineStr">
        <is>
          <t>Prod_0097</t>
        </is>
      </c>
      <c r="H17334" t="inlineStr">
        <is>
          <t>Clothing</t>
        </is>
      </c>
      <c r="I17334" t="n">
        <v>9</v>
      </c>
      <c r="J17334" t="n">
        <v>188.26</v>
      </c>
      <c r="K17334" t="n">
        <v>0</v>
      </c>
      <c r="L17334">
        <f>I17334*J17334*(1-K17334)</f>
        <v/>
      </c>
      <c r="M17334">
        <f>VLOOKUP(F17334,Products!A:D,4,FALSE)*I17334</f>
        <v/>
      </c>
      <c r="N17334">
        <f>L17334-M17334</f>
        <v/>
      </c>
    </row>
    <row r="17335">
      <c r="A17335" t="inlineStr">
        <is>
          <t>T1017333</t>
        </is>
      </c>
      <c r="B17335" t="inlineStr">
        <is>
          <t>2024-11-23</t>
        </is>
      </c>
      <c r="C17335" t="inlineStr">
        <is>
          <t>S001</t>
        </is>
      </c>
      <c r="D17335" t="inlineStr">
        <is>
          <t>Store_001</t>
        </is>
      </c>
      <c r="E17335" t="inlineStr">
        <is>
          <t>West</t>
        </is>
      </c>
      <c r="F17335" t="inlineStr">
        <is>
          <t>P0077</t>
        </is>
      </c>
      <c r="G17335" t="inlineStr">
        <is>
          <t>Prod_0077</t>
        </is>
      </c>
      <c r="H17335" t="inlineStr">
        <is>
          <t>Beverages</t>
        </is>
      </c>
      <c r="I17335" t="n">
        <v>9</v>
      </c>
      <c r="J17335" t="n">
        <v>46.5</v>
      </c>
      <c r="K17335" t="n">
        <v>0</v>
      </c>
      <c r="L17335">
        <f>I17335*J17335*(1-K17335)</f>
        <v/>
      </c>
      <c r="M17335">
        <f>VLOOKUP(F17335,Products!A:D,4,FALSE)*I17335</f>
        <v/>
      </c>
      <c r="N17335">
        <f>L17335-M17335</f>
        <v/>
      </c>
    </row>
    <row r="17336">
      <c r="A17336" t="inlineStr">
        <is>
          <t>T1017334</t>
        </is>
      </c>
      <c r="B17336" t="inlineStr">
        <is>
          <t>2024-10-13</t>
        </is>
      </c>
      <c r="C17336" t="inlineStr">
        <is>
          <t>S043</t>
        </is>
      </c>
      <c r="D17336" t="inlineStr">
        <is>
          <t>Store_043</t>
        </is>
      </c>
      <c r="E17336" t="inlineStr">
        <is>
          <t>East</t>
        </is>
      </c>
      <c r="F17336" t="inlineStr">
        <is>
          <t>P0181</t>
        </is>
      </c>
      <c r="G17336" t="inlineStr">
        <is>
          <t>Prod_0181</t>
        </is>
      </c>
      <c r="H17336" t="inlineStr">
        <is>
          <t>Electronics</t>
        </is>
      </c>
      <c r="I17336" t="n">
        <v>4</v>
      </c>
      <c r="J17336" t="n">
        <v>718.59</v>
      </c>
      <c r="K17336" t="n">
        <v>0.15</v>
      </c>
      <c r="L17336">
        <f>I17336*J17336*(1-K17336)</f>
        <v/>
      </c>
      <c r="M17336">
        <f>VLOOKUP(F17336,Products!A:D,4,FALSE)*I17336</f>
        <v/>
      </c>
      <c r="N17336">
        <f>L17336-M17336</f>
        <v/>
      </c>
    </row>
    <row r="17337">
      <c r="A17337" t="inlineStr">
        <is>
          <t>T1017335</t>
        </is>
      </c>
      <c r="B17337" t="inlineStr">
        <is>
          <t>2023-11-29</t>
        </is>
      </c>
      <c r="C17337" t="inlineStr">
        <is>
          <t>S005</t>
        </is>
      </c>
      <c r="D17337" t="inlineStr">
        <is>
          <t>Store_005</t>
        </is>
      </c>
      <c r="E17337" t="inlineStr">
        <is>
          <t>Central</t>
        </is>
      </c>
      <c r="F17337" t="inlineStr">
        <is>
          <t>P0015</t>
        </is>
      </c>
      <c r="G17337" t="inlineStr">
        <is>
          <t>Prod_0015</t>
        </is>
      </c>
      <c r="H17337" t="inlineStr">
        <is>
          <t>Food</t>
        </is>
      </c>
      <c r="I17337" t="n">
        <v>9</v>
      </c>
      <c r="J17337" t="n">
        <v>131.64</v>
      </c>
      <c r="K17337" t="n">
        <v>0</v>
      </c>
      <c r="L17337">
        <f>I17337*J17337*(1-K17337)</f>
        <v/>
      </c>
      <c r="M17337">
        <f>VLOOKUP(F17337,Products!A:D,4,FALSE)*I17337</f>
        <v/>
      </c>
      <c r="N17337">
        <f>L17337-M17337</f>
        <v/>
      </c>
    </row>
    <row r="17338">
      <c r="A17338" t="inlineStr">
        <is>
          <t>T1017336</t>
        </is>
      </c>
      <c r="B17338" t="inlineStr">
        <is>
          <t>2025-05-13</t>
        </is>
      </c>
      <c r="C17338" t="inlineStr">
        <is>
          <t>S040</t>
        </is>
      </c>
      <c r="D17338" t="inlineStr">
        <is>
          <t>Store_040</t>
        </is>
      </c>
      <c r="E17338" t="inlineStr">
        <is>
          <t>Central</t>
        </is>
      </c>
      <c r="F17338" t="inlineStr">
        <is>
          <t>P0143</t>
        </is>
      </c>
      <c r="G17338" t="inlineStr">
        <is>
          <t>Prod_0143</t>
        </is>
      </c>
      <c r="H17338" t="inlineStr">
        <is>
          <t>Electronics</t>
        </is>
      </c>
      <c r="I17338" t="n">
        <v>7</v>
      </c>
      <c r="J17338" t="n">
        <v>272.52</v>
      </c>
      <c r="K17338" t="n">
        <v>0</v>
      </c>
      <c r="L17338">
        <f>I17338*J17338*(1-K17338)</f>
        <v/>
      </c>
      <c r="M17338">
        <f>VLOOKUP(F17338,Products!A:D,4,FALSE)*I17338</f>
        <v/>
      </c>
      <c r="N17338">
        <f>L17338-M17338</f>
        <v/>
      </c>
    </row>
    <row r="17339">
      <c r="A17339" t="inlineStr">
        <is>
          <t>T1017337</t>
        </is>
      </c>
      <c r="B17339" t="inlineStr">
        <is>
          <t>2025-03-07</t>
        </is>
      </c>
      <c r="C17339" t="inlineStr">
        <is>
          <t>S023</t>
        </is>
      </c>
      <c r="D17339" t="inlineStr">
        <is>
          <t>Store_023</t>
        </is>
      </c>
      <c r="E17339" t="inlineStr">
        <is>
          <t>South</t>
        </is>
      </c>
      <c r="F17339" t="inlineStr">
        <is>
          <t>P0101</t>
        </is>
      </c>
      <c r="G17339" t="inlineStr">
        <is>
          <t>Prod_0101</t>
        </is>
      </c>
      <c r="H17339" t="inlineStr">
        <is>
          <t>Food</t>
        </is>
      </c>
      <c r="I17339" t="n">
        <v>4</v>
      </c>
      <c r="J17339" t="n">
        <v>82.05</v>
      </c>
      <c r="K17339" t="n">
        <v>0.1</v>
      </c>
      <c r="L17339">
        <f>I17339*J17339*(1-K17339)</f>
        <v/>
      </c>
      <c r="M17339">
        <f>VLOOKUP(F17339,Products!A:D,4,FALSE)*I17339</f>
        <v/>
      </c>
      <c r="N17339">
        <f>L17339-M17339</f>
        <v/>
      </c>
    </row>
    <row r="17340">
      <c r="A17340" t="inlineStr">
        <is>
          <t>T1017338</t>
        </is>
      </c>
      <c r="B17340" t="inlineStr">
        <is>
          <t>2023-03-03</t>
        </is>
      </c>
      <c r="C17340" t="inlineStr">
        <is>
          <t>S007</t>
        </is>
      </c>
      <c r="D17340" t="inlineStr">
        <is>
          <t>Store_007</t>
        </is>
      </c>
      <c r="E17340" t="inlineStr">
        <is>
          <t>East</t>
        </is>
      </c>
      <c r="F17340" t="inlineStr">
        <is>
          <t>P0120</t>
        </is>
      </c>
      <c r="G17340" t="inlineStr">
        <is>
          <t>Prod_0120</t>
        </is>
      </c>
      <c r="H17340" t="inlineStr">
        <is>
          <t>Stationery</t>
        </is>
      </c>
      <c r="I17340" t="n">
        <v>9</v>
      </c>
      <c r="J17340" t="n">
        <v>549.39</v>
      </c>
      <c r="K17340" t="n">
        <v>0.2</v>
      </c>
      <c r="L17340">
        <f>I17340*J17340*(1-K17340)</f>
        <v/>
      </c>
      <c r="M17340">
        <f>VLOOKUP(F17340,Products!A:D,4,FALSE)*I17340</f>
        <v/>
      </c>
      <c r="N17340">
        <f>L17340-M17340</f>
        <v/>
      </c>
    </row>
    <row r="17341">
      <c r="A17341" t="inlineStr">
        <is>
          <t>T1017339</t>
        </is>
      </c>
      <c r="B17341" t="inlineStr">
        <is>
          <t>2024-02-18</t>
        </is>
      </c>
      <c r="C17341" t="inlineStr">
        <is>
          <t>S013</t>
        </is>
      </c>
      <c r="D17341" t="inlineStr">
        <is>
          <t>Store_013</t>
        </is>
      </c>
      <c r="E17341" t="inlineStr">
        <is>
          <t>North</t>
        </is>
      </c>
      <c r="F17341" t="inlineStr">
        <is>
          <t>P0048</t>
        </is>
      </c>
      <c r="G17341" t="inlineStr">
        <is>
          <t>Prod_0048</t>
        </is>
      </c>
      <c r="H17341" t="inlineStr">
        <is>
          <t>Toys</t>
        </is>
      </c>
      <c r="I17341" t="n">
        <v>3</v>
      </c>
      <c r="J17341" t="n">
        <v>214.03</v>
      </c>
      <c r="K17341" t="n">
        <v>0.1</v>
      </c>
      <c r="L17341">
        <f>I17341*J17341*(1-K17341)</f>
        <v/>
      </c>
      <c r="M17341">
        <f>VLOOKUP(F17341,Products!A:D,4,FALSE)*I17341</f>
        <v/>
      </c>
      <c r="N17341">
        <f>L17341-M17341</f>
        <v/>
      </c>
    </row>
    <row r="17342">
      <c r="A17342" t="inlineStr">
        <is>
          <t>T1017340</t>
        </is>
      </c>
      <c r="B17342" t="inlineStr">
        <is>
          <t>2023-05-26</t>
        </is>
      </c>
      <c r="C17342" t="inlineStr">
        <is>
          <t>S025</t>
        </is>
      </c>
      <c r="D17342" t="inlineStr">
        <is>
          <t>Store_025</t>
        </is>
      </c>
      <c r="E17342" t="inlineStr">
        <is>
          <t>Central</t>
        </is>
      </c>
      <c r="F17342" t="inlineStr">
        <is>
          <t>P0192</t>
        </is>
      </c>
      <c r="G17342" t="inlineStr">
        <is>
          <t>Prod_0192</t>
        </is>
      </c>
      <c r="H17342" t="inlineStr">
        <is>
          <t>Beverages</t>
        </is>
      </c>
      <c r="I17342" t="n">
        <v>5</v>
      </c>
      <c r="J17342" t="n">
        <v>367.9</v>
      </c>
      <c r="K17342" t="n">
        <v>0</v>
      </c>
      <c r="L17342">
        <f>I17342*J17342*(1-K17342)</f>
        <v/>
      </c>
      <c r="M17342">
        <f>VLOOKUP(F17342,Products!A:D,4,FALSE)*I17342</f>
        <v/>
      </c>
      <c r="N17342">
        <f>L17342-M17342</f>
        <v/>
      </c>
    </row>
    <row r="17343">
      <c r="A17343" t="inlineStr">
        <is>
          <t>T1017341</t>
        </is>
      </c>
      <c r="B17343" t="inlineStr">
        <is>
          <t>2023-04-15</t>
        </is>
      </c>
      <c r="C17343" t="inlineStr">
        <is>
          <t>S010</t>
        </is>
      </c>
      <c r="D17343" t="inlineStr">
        <is>
          <t>Store_010</t>
        </is>
      </c>
      <c r="E17343" t="inlineStr">
        <is>
          <t>North</t>
        </is>
      </c>
      <c r="F17343" t="inlineStr">
        <is>
          <t>P0019</t>
        </is>
      </c>
      <c r="G17343" t="inlineStr">
        <is>
          <t>Prod_0019</t>
        </is>
      </c>
      <c r="H17343" t="inlineStr">
        <is>
          <t>Toys</t>
        </is>
      </c>
      <c r="I17343" t="n">
        <v>3</v>
      </c>
      <c r="J17343" t="n">
        <v>665.86</v>
      </c>
      <c r="K17343" t="n">
        <v>0</v>
      </c>
      <c r="L17343">
        <f>I17343*J17343*(1-K17343)</f>
        <v/>
      </c>
      <c r="M17343">
        <f>VLOOKUP(F17343,Products!A:D,4,FALSE)*I17343</f>
        <v/>
      </c>
      <c r="N17343">
        <f>L17343-M17343</f>
        <v/>
      </c>
    </row>
    <row r="17344">
      <c r="A17344" t="inlineStr">
        <is>
          <t>T1017342</t>
        </is>
      </c>
      <c r="B17344" t="inlineStr">
        <is>
          <t>2023-05-18</t>
        </is>
      </c>
      <c r="C17344" t="inlineStr">
        <is>
          <t>S038</t>
        </is>
      </c>
      <c r="D17344" t="inlineStr">
        <is>
          <t>Store_038</t>
        </is>
      </c>
      <c r="E17344" t="inlineStr">
        <is>
          <t>East</t>
        </is>
      </c>
      <c r="F17344" t="inlineStr">
        <is>
          <t>P0151</t>
        </is>
      </c>
      <c r="G17344" t="inlineStr">
        <is>
          <t>Prod_0151</t>
        </is>
      </c>
      <c r="H17344" t="inlineStr">
        <is>
          <t>Food</t>
        </is>
      </c>
      <c r="I17344" t="n">
        <v>5</v>
      </c>
      <c r="J17344" t="n">
        <v>871.4</v>
      </c>
      <c r="K17344" t="n">
        <v>0.1</v>
      </c>
      <c r="L17344">
        <f>I17344*J17344*(1-K17344)</f>
        <v/>
      </c>
      <c r="M17344">
        <f>VLOOKUP(F17344,Products!A:D,4,FALSE)*I17344</f>
        <v/>
      </c>
      <c r="N17344">
        <f>L17344-M17344</f>
        <v/>
      </c>
    </row>
    <row r="17345">
      <c r="A17345" t="inlineStr">
        <is>
          <t>T1017343</t>
        </is>
      </c>
      <c r="B17345" t="inlineStr">
        <is>
          <t>2023-02-03</t>
        </is>
      </c>
      <c r="C17345" t="inlineStr">
        <is>
          <t>S007</t>
        </is>
      </c>
      <c r="D17345" t="inlineStr">
        <is>
          <t>Store_007</t>
        </is>
      </c>
      <c r="E17345" t="inlineStr">
        <is>
          <t>East</t>
        </is>
      </c>
      <c r="F17345" t="inlineStr">
        <is>
          <t>P0158</t>
        </is>
      </c>
      <c r="G17345" t="inlineStr">
        <is>
          <t>Prod_0158</t>
        </is>
      </c>
      <c r="H17345" t="inlineStr">
        <is>
          <t>Beverages</t>
        </is>
      </c>
      <c r="I17345" t="n">
        <v>9</v>
      </c>
      <c r="J17345" t="n">
        <v>251.44</v>
      </c>
      <c r="K17345" t="n">
        <v>0</v>
      </c>
      <c r="L17345">
        <f>I17345*J17345*(1-K17345)</f>
        <v/>
      </c>
      <c r="M17345">
        <f>VLOOKUP(F17345,Products!A:D,4,FALSE)*I17345</f>
        <v/>
      </c>
      <c r="N17345">
        <f>L17345-M17345</f>
        <v/>
      </c>
    </row>
    <row r="17346">
      <c r="A17346" t="inlineStr">
        <is>
          <t>T1017344</t>
        </is>
      </c>
      <c r="B17346" t="inlineStr">
        <is>
          <t>2025-04-30</t>
        </is>
      </c>
      <c r="C17346" t="inlineStr">
        <is>
          <t>S022</t>
        </is>
      </c>
      <c r="D17346" t="inlineStr">
        <is>
          <t>Store_022</t>
        </is>
      </c>
      <c r="E17346" t="inlineStr">
        <is>
          <t>East</t>
        </is>
      </c>
      <c r="F17346" t="inlineStr">
        <is>
          <t>P0018</t>
        </is>
      </c>
      <c r="G17346" t="inlineStr">
        <is>
          <t>Prod_0018</t>
        </is>
      </c>
      <c r="H17346" t="inlineStr">
        <is>
          <t>Food</t>
        </is>
      </c>
      <c r="I17346" t="n">
        <v>9</v>
      </c>
      <c r="J17346" t="n">
        <v>1008.94</v>
      </c>
      <c r="K17346" t="n">
        <v>0.2</v>
      </c>
      <c r="L17346">
        <f>I17346*J17346*(1-K17346)</f>
        <v/>
      </c>
      <c r="M17346">
        <f>VLOOKUP(F17346,Products!A:D,4,FALSE)*I17346</f>
        <v/>
      </c>
      <c r="N17346">
        <f>L17346-M17346</f>
        <v/>
      </c>
    </row>
    <row r="17347">
      <c r="A17347" t="inlineStr">
        <is>
          <t>T1017345</t>
        </is>
      </c>
      <c r="B17347" t="inlineStr">
        <is>
          <t>2024-08-07</t>
        </is>
      </c>
      <c r="C17347" t="inlineStr">
        <is>
          <t>S009</t>
        </is>
      </c>
      <c r="D17347" t="inlineStr">
        <is>
          <t>Store_009</t>
        </is>
      </c>
      <c r="E17347" t="inlineStr">
        <is>
          <t>Central</t>
        </is>
      </c>
      <c r="F17347" t="inlineStr">
        <is>
          <t>P0070</t>
        </is>
      </c>
      <c r="G17347" t="inlineStr">
        <is>
          <t>Prod_0070</t>
        </is>
      </c>
      <c r="H17347" t="inlineStr">
        <is>
          <t>Beverages</t>
        </is>
      </c>
      <c r="I17347" t="n">
        <v>8</v>
      </c>
      <c r="J17347" t="n">
        <v>624.49</v>
      </c>
      <c r="K17347" t="n">
        <v>0.2</v>
      </c>
      <c r="L17347">
        <f>I17347*J17347*(1-K17347)</f>
        <v/>
      </c>
      <c r="M17347">
        <f>VLOOKUP(F17347,Products!A:D,4,FALSE)*I17347</f>
        <v/>
      </c>
      <c r="N17347">
        <f>L17347-M17347</f>
        <v/>
      </c>
    </row>
    <row r="17348">
      <c r="A17348" t="inlineStr">
        <is>
          <t>T1017346</t>
        </is>
      </c>
      <c r="B17348" t="inlineStr">
        <is>
          <t>2024-08-25</t>
        </is>
      </c>
      <c r="C17348" t="inlineStr">
        <is>
          <t>S028</t>
        </is>
      </c>
      <c r="D17348" t="inlineStr">
        <is>
          <t>Store_028</t>
        </is>
      </c>
      <c r="E17348" t="inlineStr">
        <is>
          <t>North</t>
        </is>
      </c>
      <c r="F17348" t="inlineStr">
        <is>
          <t>P0199</t>
        </is>
      </c>
      <c r="G17348" t="inlineStr">
        <is>
          <t>Prod_0199</t>
        </is>
      </c>
      <c r="H17348" t="inlineStr">
        <is>
          <t>Beverages</t>
        </is>
      </c>
      <c r="I17348" t="n">
        <v>3</v>
      </c>
      <c r="J17348" t="n">
        <v>81.52</v>
      </c>
      <c r="K17348" t="n">
        <v>0.05</v>
      </c>
      <c r="L17348">
        <f>I17348*J17348*(1-K17348)</f>
        <v/>
      </c>
      <c r="M17348">
        <f>VLOOKUP(F17348,Products!A:D,4,FALSE)*I17348</f>
        <v/>
      </c>
      <c r="N17348">
        <f>L17348-M17348</f>
        <v/>
      </c>
    </row>
    <row r="17349">
      <c r="A17349" t="inlineStr">
        <is>
          <t>T1017347</t>
        </is>
      </c>
      <c r="B17349" t="inlineStr">
        <is>
          <t>2023-07-31</t>
        </is>
      </c>
      <c r="C17349" t="inlineStr">
        <is>
          <t>S034</t>
        </is>
      </c>
      <c r="D17349" t="inlineStr">
        <is>
          <t>Store_034</t>
        </is>
      </c>
      <c r="E17349" t="inlineStr">
        <is>
          <t>Central</t>
        </is>
      </c>
      <c r="F17349" t="inlineStr">
        <is>
          <t>P0068</t>
        </is>
      </c>
      <c r="G17349" t="inlineStr">
        <is>
          <t>Prod_0068</t>
        </is>
      </c>
      <c r="H17349" t="inlineStr">
        <is>
          <t>Household</t>
        </is>
      </c>
      <c r="I17349" t="n">
        <v>5</v>
      </c>
      <c r="J17349" t="n">
        <v>272.73</v>
      </c>
      <c r="K17349" t="n">
        <v>0</v>
      </c>
      <c r="L17349">
        <f>I17349*J17349*(1-K17349)</f>
        <v/>
      </c>
      <c r="M17349">
        <f>VLOOKUP(F17349,Products!A:D,4,FALSE)*I17349</f>
        <v/>
      </c>
      <c r="N17349">
        <f>L17349-M17349</f>
        <v/>
      </c>
    </row>
    <row r="17350">
      <c r="A17350" t="inlineStr">
        <is>
          <t>T1017348</t>
        </is>
      </c>
      <c r="B17350" t="inlineStr">
        <is>
          <t>2023-09-19</t>
        </is>
      </c>
      <c r="C17350" t="inlineStr">
        <is>
          <t>S009</t>
        </is>
      </c>
      <c r="D17350" t="inlineStr">
        <is>
          <t>Store_009</t>
        </is>
      </c>
      <c r="E17350" t="inlineStr">
        <is>
          <t>Central</t>
        </is>
      </c>
      <c r="F17350" t="inlineStr">
        <is>
          <t>P0113</t>
        </is>
      </c>
      <c r="G17350" t="inlineStr">
        <is>
          <t>Prod_0113</t>
        </is>
      </c>
      <c r="H17350" t="inlineStr">
        <is>
          <t>Toys</t>
        </is>
      </c>
      <c r="I17350" t="n">
        <v>3</v>
      </c>
      <c r="J17350" t="n">
        <v>739.99</v>
      </c>
      <c r="K17350" t="n">
        <v>0</v>
      </c>
      <c r="L17350">
        <f>I17350*J17350*(1-K17350)</f>
        <v/>
      </c>
      <c r="M17350">
        <f>VLOOKUP(F17350,Products!A:D,4,FALSE)*I17350</f>
        <v/>
      </c>
      <c r="N17350">
        <f>L17350-M17350</f>
        <v/>
      </c>
    </row>
    <row r="17351">
      <c r="A17351" t="inlineStr">
        <is>
          <t>T1017349</t>
        </is>
      </c>
      <c r="B17351" t="inlineStr">
        <is>
          <t>2023-01-06</t>
        </is>
      </c>
      <c r="C17351" t="inlineStr">
        <is>
          <t>S044</t>
        </is>
      </c>
      <c r="D17351" t="inlineStr">
        <is>
          <t>Store_044</t>
        </is>
      </c>
      <c r="E17351" t="inlineStr">
        <is>
          <t>North</t>
        </is>
      </c>
      <c r="F17351" t="inlineStr">
        <is>
          <t>P0141</t>
        </is>
      </c>
      <c r="G17351" t="inlineStr">
        <is>
          <t>Prod_0141</t>
        </is>
      </c>
      <c r="H17351" t="inlineStr">
        <is>
          <t>Food</t>
        </is>
      </c>
      <c r="I17351" t="n">
        <v>6</v>
      </c>
      <c r="J17351" t="n">
        <v>890.29</v>
      </c>
      <c r="K17351" t="n">
        <v>0.2</v>
      </c>
      <c r="L17351">
        <f>I17351*J17351*(1-K17351)</f>
        <v/>
      </c>
      <c r="M17351">
        <f>VLOOKUP(F17351,Products!A:D,4,FALSE)*I17351</f>
        <v/>
      </c>
      <c r="N17351">
        <f>L17351-M17351</f>
        <v/>
      </c>
    </row>
    <row r="17352">
      <c r="A17352" t="inlineStr">
        <is>
          <t>T1017350</t>
        </is>
      </c>
      <c r="B17352" t="inlineStr">
        <is>
          <t>2024-07-25</t>
        </is>
      </c>
      <c r="C17352" t="inlineStr">
        <is>
          <t>S046</t>
        </is>
      </c>
      <c r="D17352" t="inlineStr">
        <is>
          <t>Store_046</t>
        </is>
      </c>
      <c r="E17352" t="inlineStr">
        <is>
          <t>South</t>
        </is>
      </c>
      <c r="F17352" t="inlineStr">
        <is>
          <t>P0045</t>
        </is>
      </c>
      <c r="G17352" t="inlineStr">
        <is>
          <t>Prod_0045</t>
        </is>
      </c>
      <c r="H17352" t="inlineStr">
        <is>
          <t>Toys</t>
        </is>
      </c>
      <c r="I17352" t="n">
        <v>4</v>
      </c>
      <c r="J17352" t="n">
        <v>235.12</v>
      </c>
      <c r="K17352" t="n">
        <v>0</v>
      </c>
      <c r="L17352">
        <f>I17352*J17352*(1-K17352)</f>
        <v/>
      </c>
      <c r="M17352">
        <f>VLOOKUP(F17352,Products!A:D,4,FALSE)*I17352</f>
        <v/>
      </c>
      <c r="N17352">
        <f>L17352-M17352</f>
        <v/>
      </c>
    </row>
    <row r="17353">
      <c r="A17353" t="inlineStr">
        <is>
          <t>T1017351</t>
        </is>
      </c>
      <c r="B17353" t="inlineStr">
        <is>
          <t>2025-07-31</t>
        </is>
      </c>
      <c r="C17353" t="inlineStr">
        <is>
          <t>S050</t>
        </is>
      </c>
      <c r="D17353" t="inlineStr">
        <is>
          <t>Store_050</t>
        </is>
      </c>
      <c r="E17353" t="inlineStr">
        <is>
          <t>South</t>
        </is>
      </c>
      <c r="F17353" t="inlineStr">
        <is>
          <t>P0145</t>
        </is>
      </c>
      <c r="G17353" t="inlineStr">
        <is>
          <t>Prod_0145</t>
        </is>
      </c>
      <c r="H17353" t="inlineStr">
        <is>
          <t>Electronics</t>
        </is>
      </c>
      <c r="I17353" t="n">
        <v>8</v>
      </c>
      <c r="J17353" t="n">
        <v>455.07</v>
      </c>
      <c r="K17353" t="n">
        <v>0.05</v>
      </c>
      <c r="L17353">
        <f>I17353*J17353*(1-K17353)</f>
        <v/>
      </c>
      <c r="M17353">
        <f>VLOOKUP(F17353,Products!A:D,4,FALSE)*I17353</f>
        <v/>
      </c>
      <c r="N17353">
        <f>L17353-M17353</f>
        <v/>
      </c>
    </row>
    <row r="17354">
      <c r="A17354" t="inlineStr">
        <is>
          <t>T1017352</t>
        </is>
      </c>
      <c r="B17354" t="inlineStr">
        <is>
          <t>2025-03-31</t>
        </is>
      </c>
      <c r="C17354" t="inlineStr">
        <is>
          <t>S035</t>
        </is>
      </c>
      <c r="D17354" t="inlineStr">
        <is>
          <t>Store_035</t>
        </is>
      </c>
      <c r="E17354" t="inlineStr">
        <is>
          <t>Central</t>
        </is>
      </c>
      <c r="F17354" t="inlineStr">
        <is>
          <t>P0060</t>
        </is>
      </c>
      <c r="G17354" t="inlineStr">
        <is>
          <t>Prod_0060</t>
        </is>
      </c>
      <c r="H17354" t="inlineStr">
        <is>
          <t>Toys</t>
        </is>
      </c>
      <c r="I17354" t="n">
        <v>8</v>
      </c>
      <c r="J17354" t="n">
        <v>98.84</v>
      </c>
      <c r="K17354" t="n">
        <v>0.2</v>
      </c>
      <c r="L17354">
        <f>I17354*J17354*(1-K17354)</f>
        <v/>
      </c>
      <c r="M17354">
        <f>VLOOKUP(F17354,Products!A:D,4,FALSE)*I17354</f>
        <v/>
      </c>
      <c r="N17354">
        <f>L17354-M17354</f>
        <v/>
      </c>
    </row>
    <row r="17355">
      <c r="A17355" t="inlineStr">
        <is>
          <t>T1017353</t>
        </is>
      </c>
      <c r="B17355" t="inlineStr">
        <is>
          <t>2023-12-01</t>
        </is>
      </c>
      <c r="C17355" t="inlineStr">
        <is>
          <t>S046</t>
        </is>
      </c>
      <c r="D17355" t="inlineStr">
        <is>
          <t>Store_046</t>
        </is>
      </c>
      <c r="E17355" t="inlineStr">
        <is>
          <t>South</t>
        </is>
      </c>
      <c r="F17355" t="inlineStr">
        <is>
          <t>P0115</t>
        </is>
      </c>
      <c r="G17355" t="inlineStr">
        <is>
          <t>Prod_0115</t>
        </is>
      </c>
      <c r="H17355" t="inlineStr">
        <is>
          <t>Clothing</t>
        </is>
      </c>
      <c r="I17355" t="n">
        <v>2</v>
      </c>
      <c r="J17355" t="n">
        <v>792.6</v>
      </c>
      <c r="K17355" t="n">
        <v>0.2</v>
      </c>
      <c r="L17355">
        <f>I17355*J17355*(1-K17355)</f>
        <v/>
      </c>
      <c r="M17355">
        <f>VLOOKUP(F17355,Products!A:D,4,FALSE)*I17355</f>
        <v/>
      </c>
      <c r="N17355">
        <f>L17355-M17355</f>
        <v/>
      </c>
    </row>
    <row r="17356">
      <c r="A17356" t="inlineStr">
        <is>
          <t>T1017354</t>
        </is>
      </c>
      <c r="B17356" t="inlineStr">
        <is>
          <t>2025-06-27</t>
        </is>
      </c>
      <c r="C17356" t="inlineStr">
        <is>
          <t>S021</t>
        </is>
      </c>
      <c r="D17356" t="inlineStr">
        <is>
          <t>Store_021</t>
        </is>
      </c>
      <c r="E17356" t="inlineStr">
        <is>
          <t>North</t>
        </is>
      </c>
      <c r="F17356" t="inlineStr">
        <is>
          <t>P0010</t>
        </is>
      </c>
      <c r="G17356" t="inlineStr">
        <is>
          <t>Prod_0010</t>
        </is>
      </c>
      <c r="H17356" t="inlineStr">
        <is>
          <t>Electronics</t>
        </is>
      </c>
      <c r="I17356" t="n">
        <v>6</v>
      </c>
      <c r="J17356" t="n">
        <v>807.8099999999999</v>
      </c>
      <c r="K17356" t="n">
        <v>0.1</v>
      </c>
      <c r="L17356">
        <f>I17356*J17356*(1-K17356)</f>
        <v/>
      </c>
      <c r="M17356">
        <f>VLOOKUP(F17356,Products!A:D,4,FALSE)*I17356</f>
        <v/>
      </c>
      <c r="N17356">
        <f>L17356-M17356</f>
        <v/>
      </c>
    </row>
    <row r="17357">
      <c r="A17357" t="inlineStr">
        <is>
          <t>T1017355</t>
        </is>
      </c>
      <c r="B17357" t="inlineStr">
        <is>
          <t>2023-09-05</t>
        </is>
      </c>
      <c r="C17357" t="inlineStr">
        <is>
          <t>S042</t>
        </is>
      </c>
      <c r="D17357" t="inlineStr">
        <is>
          <t>Store_042</t>
        </is>
      </c>
      <c r="E17357" t="inlineStr">
        <is>
          <t>Central</t>
        </is>
      </c>
      <c r="F17357" t="inlineStr">
        <is>
          <t>P0034</t>
        </is>
      </c>
      <c r="G17357" t="inlineStr">
        <is>
          <t>Prod_0034</t>
        </is>
      </c>
      <c r="H17357" t="inlineStr">
        <is>
          <t>Toys</t>
        </is>
      </c>
      <c r="I17357" t="n">
        <v>7</v>
      </c>
      <c r="J17357" t="n">
        <v>616.7</v>
      </c>
      <c r="K17357" t="n">
        <v>0</v>
      </c>
      <c r="L17357">
        <f>I17357*J17357*(1-K17357)</f>
        <v/>
      </c>
      <c r="M17357">
        <f>VLOOKUP(F17357,Products!A:D,4,FALSE)*I17357</f>
        <v/>
      </c>
      <c r="N17357">
        <f>L17357-M17357</f>
        <v/>
      </c>
    </row>
    <row r="17358">
      <c r="A17358" t="inlineStr">
        <is>
          <t>T1017356</t>
        </is>
      </c>
      <c r="B17358" t="inlineStr">
        <is>
          <t>2025-03-19</t>
        </is>
      </c>
      <c r="C17358" t="inlineStr">
        <is>
          <t>S032</t>
        </is>
      </c>
      <c r="D17358" t="inlineStr">
        <is>
          <t>Store_032</t>
        </is>
      </c>
      <c r="E17358" t="inlineStr">
        <is>
          <t>Central</t>
        </is>
      </c>
      <c r="F17358" t="inlineStr">
        <is>
          <t>P0173</t>
        </is>
      </c>
      <c r="G17358" t="inlineStr">
        <is>
          <t>Prod_0173</t>
        </is>
      </c>
      <c r="H17358" t="inlineStr">
        <is>
          <t>Toys</t>
        </is>
      </c>
      <c r="I17358" t="n">
        <v>1</v>
      </c>
      <c r="J17358" t="n">
        <v>938.4</v>
      </c>
      <c r="K17358" t="n">
        <v>0</v>
      </c>
      <c r="L17358">
        <f>I17358*J17358*(1-K17358)</f>
        <v/>
      </c>
      <c r="M17358">
        <f>VLOOKUP(F17358,Products!A:D,4,FALSE)*I17358</f>
        <v/>
      </c>
      <c r="N17358">
        <f>L17358-M17358</f>
        <v/>
      </c>
    </row>
    <row r="17359">
      <c r="A17359" t="inlineStr">
        <is>
          <t>T1017357</t>
        </is>
      </c>
      <c r="B17359" t="inlineStr">
        <is>
          <t>2024-05-08</t>
        </is>
      </c>
      <c r="C17359" t="inlineStr">
        <is>
          <t>S038</t>
        </is>
      </c>
      <c r="D17359" t="inlineStr">
        <is>
          <t>Store_038</t>
        </is>
      </c>
      <c r="E17359" t="inlineStr">
        <is>
          <t>East</t>
        </is>
      </c>
      <c r="F17359" t="inlineStr">
        <is>
          <t>P0036</t>
        </is>
      </c>
      <c r="G17359" t="inlineStr">
        <is>
          <t>Prod_0036</t>
        </is>
      </c>
      <c r="H17359" t="inlineStr">
        <is>
          <t>Clothing</t>
        </is>
      </c>
      <c r="I17359" t="n">
        <v>3</v>
      </c>
      <c r="J17359" t="n">
        <v>474.07</v>
      </c>
      <c r="K17359" t="n">
        <v>0</v>
      </c>
      <c r="L17359">
        <f>I17359*J17359*(1-K17359)</f>
        <v/>
      </c>
      <c r="M17359">
        <f>VLOOKUP(F17359,Products!A:D,4,FALSE)*I17359</f>
        <v/>
      </c>
      <c r="N17359">
        <f>L17359-M17359</f>
        <v/>
      </c>
    </row>
    <row r="17360">
      <c r="A17360" t="inlineStr">
        <is>
          <t>T1017358</t>
        </is>
      </c>
      <c r="B17360" t="inlineStr">
        <is>
          <t>2025-02-18</t>
        </is>
      </c>
      <c r="C17360" t="inlineStr">
        <is>
          <t>S049</t>
        </is>
      </c>
      <c r="D17360" t="inlineStr">
        <is>
          <t>Store_049</t>
        </is>
      </c>
      <c r="E17360" t="inlineStr">
        <is>
          <t>North</t>
        </is>
      </c>
      <c r="F17360" t="inlineStr">
        <is>
          <t>P0012</t>
        </is>
      </c>
      <c r="G17360" t="inlineStr">
        <is>
          <t>Prod_0012</t>
        </is>
      </c>
      <c r="H17360" t="inlineStr">
        <is>
          <t>Food</t>
        </is>
      </c>
      <c r="I17360" t="n">
        <v>2</v>
      </c>
      <c r="J17360" t="n">
        <v>645.16</v>
      </c>
      <c r="K17360" t="n">
        <v>0.1</v>
      </c>
      <c r="L17360">
        <f>I17360*J17360*(1-K17360)</f>
        <v/>
      </c>
      <c r="M17360">
        <f>VLOOKUP(F17360,Products!A:D,4,FALSE)*I17360</f>
        <v/>
      </c>
      <c r="N17360">
        <f>L17360-M17360</f>
        <v/>
      </c>
    </row>
    <row r="17361">
      <c r="A17361" t="inlineStr">
        <is>
          <t>T1017359</t>
        </is>
      </c>
      <c r="B17361" t="inlineStr">
        <is>
          <t>2024-04-21</t>
        </is>
      </c>
      <c r="C17361" t="inlineStr">
        <is>
          <t>S011</t>
        </is>
      </c>
      <c r="D17361" t="inlineStr">
        <is>
          <t>Store_011</t>
        </is>
      </c>
      <c r="E17361" t="inlineStr">
        <is>
          <t>South</t>
        </is>
      </c>
      <c r="F17361" t="inlineStr">
        <is>
          <t>P0159</t>
        </is>
      </c>
      <c r="G17361" t="inlineStr">
        <is>
          <t>Prod_0159</t>
        </is>
      </c>
      <c r="H17361" t="inlineStr">
        <is>
          <t>Electronics</t>
        </is>
      </c>
      <c r="I17361" t="n">
        <v>4</v>
      </c>
      <c r="J17361" t="n">
        <v>502.12</v>
      </c>
      <c r="K17361" t="n">
        <v>0.15</v>
      </c>
      <c r="L17361">
        <f>I17361*J17361*(1-K17361)</f>
        <v/>
      </c>
      <c r="M17361">
        <f>VLOOKUP(F17361,Products!A:D,4,FALSE)*I17361</f>
        <v/>
      </c>
      <c r="N17361">
        <f>L17361-M17361</f>
        <v/>
      </c>
    </row>
    <row r="17362">
      <c r="A17362" t="inlineStr">
        <is>
          <t>T1017360</t>
        </is>
      </c>
      <c r="B17362" t="inlineStr">
        <is>
          <t>2023-06-18</t>
        </is>
      </c>
      <c r="C17362" t="inlineStr">
        <is>
          <t>S021</t>
        </is>
      </c>
      <c r="D17362" t="inlineStr">
        <is>
          <t>Store_021</t>
        </is>
      </c>
      <c r="E17362" t="inlineStr">
        <is>
          <t>North</t>
        </is>
      </c>
      <c r="F17362" t="inlineStr">
        <is>
          <t>P0026</t>
        </is>
      </c>
      <c r="G17362" t="inlineStr">
        <is>
          <t>Prod_0026</t>
        </is>
      </c>
      <c r="H17362" t="inlineStr">
        <is>
          <t>Beverages</t>
        </is>
      </c>
      <c r="I17362" t="n">
        <v>8</v>
      </c>
      <c r="J17362" t="n">
        <v>943.47</v>
      </c>
      <c r="K17362" t="n">
        <v>0</v>
      </c>
      <c r="L17362">
        <f>I17362*J17362*(1-K17362)</f>
        <v/>
      </c>
      <c r="M17362">
        <f>VLOOKUP(F17362,Products!A:D,4,FALSE)*I17362</f>
        <v/>
      </c>
      <c r="N17362">
        <f>L17362-M17362</f>
        <v/>
      </c>
    </row>
    <row r="17363">
      <c r="A17363" t="inlineStr">
        <is>
          <t>T1017361</t>
        </is>
      </c>
      <c r="B17363" t="inlineStr">
        <is>
          <t>2023-11-27</t>
        </is>
      </c>
      <c r="C17363" t="inlineStr">
        <is>
          <t>S014</t>
        </is>
      </c>
      <c r="D17363" t="inlineStr">
        <is>
          <t>Store_014</t>
        </is>
      </c>
      <c r="E17363" t="inlineStr">
        <is>
          <t>West</t>
        </is>
      </c>
      <c r="F17363" t="inlineStr">
        <is>
          <t>P0168</t>
        </is>
      </c>
      <c r="G17363" t="inlineStr">
        <is>
          <t>Prod_0168</t>
        </is>
      </c>
      <c r="H17363" t="inlineStr">
        <is>
          <t>Electronics</t>
        </is>
      </c>
      <c r="I17363" t="n">
        <v>4</v>
      </c>
      <c r="J17363" t="n">
        <v>60.4</v>
      </c>
      <c r="K17363" t="n">
        <v>0</v>
      </c>
      <c r="L17363">
        <f>I17363*J17363*(1-K17363)</f>
        <v/>
      </c>
      <c r="M17363">
        <f>VLOOKUP(F17363,Products!A:D,4,FALSE)*I17363</f>
        <v/>
      </c>
      <c r="N17363">
        <f>L17363-M17363</f>
        <v/>
      </c>
    </row>
    <row r="17364">
      <c r="A17364" t="inlineStr">
        <is>
          <t>T1017362</t>
        </is>
      </c>
      <c r="B17364" t="inlineStr">
        <is>
          <t>2024-01-24</t>
        </is>
      </c>
      <c r="C17364" t="inlineStr">
        <is>
          <t>S026</t>
        </is>
      </c>
      <c r="D17364" t="inlineStr">
        <is>
          <t>Store_026</t>
        </is>
      </c>
      <c r="E17364" t="inlineStr">
        <is>
          <t>North</t>
        </is>
      </c>
      <c r="F17364" t="inlineStr">
        <is>
          <t>P0063</t>
        </is>
      </c>
      <c r="G17364" t="inlineStr">
        <is>
          <t>Prod_0063</t>
        </is>
      </c>
      <c r="H17364" t="inlineStr">
        <is>
          <t>Clothing</t>
        </is>
      </c>
      <c r="I17364" t="n">
        <v>8</v>
      </c>
      <c r="J17364" t="n">
        <v>243.95</v>
      </c>
      <c r="K17364" t="n">
        <v>0.1</v>
      </c>
      <c r="L17364">
        <f>I17364*J17364*(1-K17364)</f>
        <v/>
      </c>
      <c r="M17364">
        <f>VLOOKUP(F17364,Products!A:D,4,FALSE)*I17364</f>
        <v/>
      </c>
      <c r="N17364">
        <f>L17364-M17364</f>
        <v/>
      </c>
    </row>
    <row r="17365">
      <c r="A17365" t="inlineStr">
        <is>
          <t>T1017363</t>
        </is>
      </c>
      <c r="B17365" t="inlineStr">
        <is>
          <t>2025-08-23</t>
        </is>
      </c>
      <c r="C17365" t="inlineStr">
        <is>
          <t>S035</t>
        </is>
      </c>
      <c r="D17365" t="inlineStr">
        <is>
          <t>Store_035</t>
        </is>
      </c>
      <c r="E17365" t="inlineStr">
        <is>
          <t>Central</t>
        </is>
      </c>
      <c r="F17365" t="inlineStr">
        <is>
          <t>P0088</t>
        </is>
      </c>
      <c r="G17365" t="inlineStr">
        <is>
          <t>Prod_0088</t>
        </is>
      </c>
      <c r="H17365" t="inlineStr">
        <is>
          <t>Toys</t>
        </is>
      </c>
      <c r="I17365" t="n">
        <v>9</v>
      </c>
      <c r="J17365" t="n">
        <v>631.84</v>
      </c>
      <c r="K17365" t="n">
        <v>0</v>
      </c>
      <c r="L17365">
        <f>I17365*J17365*(1-K17365)</f>
        <v/>
      </c>
      <c r="M17365">
        <f>VLOOKUP(F17365,Products!A:D,4,FALSE)*I17365</f>
        <v/>
      </c>
      <c r="N17365">
        <f>L17365-M17365</f>
        <v/>
      </c>
    </row>
    <row r="17366">
      <c r="A17366" t="inlineStr">
        <is>
          <t>T1017364</t>
        </is>
      </c>
      <c r="B17366" t="inlineStr">
        <is>
          <t>2025-07-04</t>
        </is>
      </c>
      <c r="C17366" t="inlineStr">
        <is>
          <t>S027</t>
        </is>
      </c>
      <c r="D17366" t="inlineStr">
        <is>
          <t>Store_027</t>
        </is>
      </c>
      <c r="E17366" t="inlineStr">
        <is>
          <t>South</t>
        </is>
      </c>
      <c r="F17366" t="inlineStr">
        <is>
          <t>P0004</t>
        </is>
      </c>
      <c r="G17366" t="inlineStr">
        <is>
          <t>Prod_0004</t>
        </is>
      </c>
      <c r="H17366" t="inlineStr">
        <is>
          <t>Household</t>
        </is>
      </c>
      <c r="I17366" t="n">
        <v>5</v>
      </c>
      <c r="J17366" t="n">
        <v>411.35</v>
      </c>
      <c r="K17366" t="n">
        <v>0.1</v>
      </c>
      <c r="L17366">
        <f>I17366*J17366*(1-K17366)</f>
        <v/>
      </c>
      <c r="M17366">
        <f>VLOOKUP(F17366,Products!A:D,4,FALSE)*I17366</f>
        <v/>
      </c>
      <c r="N17366">
        <f>L17366-M17366</f>
        <v/>
      </c>
    </row>
    <row r="17367">
      <c r="A17367" t="inlineStr">
        <is>
          <t>T1017365</t>
        </is>
      </c>
      <c r="B17367" t="inlineStr">
        <is>
          <t>2024-10-15</t>
        </is>
      </c>
      <c r="C17367" t="inlineStr">
        <is>
          <t>S014</t>
        </is>
      </c>
      <c r="D17367" t="inlineStr">
        <is>
          <t>Store_014</t>
        </is>
      </c>
      <c r="E17367" t="inlineStr">
        <is>
          <t>West</t>
        </is>
      </c>
      <c r="F17367" t="inlineStr">
        <is>
          <t>P0148</t>
        </is>
      </c>
      <c r="G17367" t="inlineStr">
        <is>
          <t>Prod_0148</t>
        </is>
      </c>
      <c r="H17367" t="inlineStr">
        <is>
          <t>Electronics</t>
        </is>
      </c>
      <c r="I17367" t="n">
        <v>6</v>
      </c>
      <c r="J17367" t="n">
        <v>257.61</v>
      </c>
      <c r="K17367" t="n">
        <v>0</v>
      </c>
      <c r="L17367">
        <f>I17367*J17367*(1-K17367)</f>
        <v/>
      </c>
      <c r="M17367">
        <f>VLOOKUP(F17367,Products!A:D,4,FALSE)*I17367</f>
        <v/>
      </c>
      <c r="N17367">
        <f>L17367-M17367</f>
        <v/>
      </c>
    </row>
    <row r="17368">
      <c r="A17368" t="inlineStr">
        <is>
          <t>T1017366</t>
        </is>
      </c>
      <c r="B17368" t="inlineStr">
        <is>
          <t>2024-03-30</t>
        </is>
      </c>
      <c r="C17368" t="inlineStr">
        <is>
          <t>S037</t>
        </is>
      </c>
      <c r="D17368" t="inlineStr">
        <is>
          <t>Store_037</t>
        </is>
      </c>
      <c r="E17368" t="inlineStr">
        <is>
          <t>East</t>
        </is>
      </c>
      <c r="F17368" t="inlineStr">
        <is>
          <t>P0154</t>
        </is>
      </c>
      <c r="G17368" t="inlineStr">
        <is>
          <t>Prod_0154</t>
        </is>
      </c>
      <c r="H17368" t="inlineStr">
        <is>
          <t>Toys</t>
        </is>
      </c>
      <c r="I17368" t="n">
        <v>6</v>
      </c>
      <c r="J17368" t="n">
        <v>360.74</v>
      </c>
      <c r="K17368" t="n">
        <v>0.05</v>
      </c>
      <c r="L17368">
        <f>I17368*J17368*(1-K17368)</f>
        <v/>
      </c>
      <c r="M17368">
        <f>VLOOKUP(F17368,Products!A:D,4,FALSE)*I17368</f>
        <v/>
      </c>
      <c r="N17368">
        <f>L17368-M17368</f>
        <v/>
      </c>
    </row>
    <row r="17369">
      <c r="A17369" t="inlineStr">
        <is>
          <t>T1017367</t>
        </is>
      </c>
      <c r="B17369" t="inlineStr">
        <is>
          <t>2025-02-27</t>
        </is>
      </c>
      <c r="C17369" t="inlineStr">
        <is>
          <t>S005</t>
        </is>
      </c>
      <c r="D17369" t="inlineStr">
        <is>
          <t>Store_005</t>
        </is>
      </c>
      <c r="E17369" t="inlineStr">
        <is>
          <t>Central</t>
        </is>
      </c>
      <c r="F17369" t="inlineStr">
        <is>
          <t>P0102</t>
        </is>
      </c>
      <c r="G17369" t="inlineStr">
        <is>
          <t>Prod_0102</t>
        </is>
      </c>
      <c r="H17369" t="inlineStr">
        <is>
          <t>Food</t>
        </is>
      </c>
      <c r="I17369" t="n">
        <v>3</v>
      </c>
      <c r="J17369" t="n">
        <v>581.4400000000001</v>
      </c>
      <c r="K17369" t="n">
        <v>0.05</v>
      </c>
      <c r="L17369">
        <f>I17369*J17369*(1-K17369)</f>
        <v/>
      </c>
      <c r="M17369">
        <f>VLOOKUP(F17369,Products!A:D,4,FALSE)*I17369</f>
        <v/>
      </c>
      <c r="N17369">
        <f>L17369-M17369</f>
        <v/>
      </c>
    </row>
    <row r="17370">
      <c r="A17370" t="inlineStr">
        <is>
          <t>T1017368</t>
        </is>
      </c>
      <c r="B17370" t="inlineStr">
        <is>
          <t>2025-05-18</t>
        </is>
      </c>
      <c r="C17370" t="inlineStr">
        <is>
          <t>S044</t>
        </is>
      </c>
      <c r="D17370" t="inlineStr">
        <is>
          <t>Store_044</t>
        </is>
      </c>
      <c r="E17370" t="inlineStr">
        <is>
          <t>North</t>
        </is>
      </c>
      <c r="F17370" t="inlineStr">
        <is>
          <t>P0146</t>
        </is>
      </c>
      <c r="G17370" t="inlineStr">
        <is>
          <t>Prod_0146</t>
        </is>
      </c>
      <c r="H17370" t="inlineStr">
        <is>
          <t>Food</t>
        </is>
      </c>
      <c r="I17370" t="n">
        <v>3</v>
      </c>
      <c r="J17370" t="n">
        <v>298.35</v>
      </c>
      <c r="K17370" t="n">
        <v>0</v>
      </c>
      <c r="L17370">
        <f>I17370*J17370*(1-K17370)</f>
        <v/>
      </c>
      <c r="M17370">
        <f>VLOOKUP(F17370,Products!A:D,4,FALSE)*I17370</f>
        <v/>
      </c>
      <c r="N17370">
        <f>L17370-M17370</f>
        <v/>
      </c>
    </row>
    <row r="17371">
      <c r="A17371" t="inlineStr">
        <is>
          <t>T1017369</t>
        </is>
      </c>
      <c r="B17371" t="inlineStr">
        <is>
          <t>2025-05-07</t>
        </is>
      </c>
      <c r="C17371" t="inlineStr">
        <is>
          <t>S016</t>
        </is>
      </c>
      <c r="D17371" t="inlineStr">
        <is>
          <t>Store_016</t>
        </is>
      </c>
      <c r="E17371" t="inlineStr">
        <is>
          <t>West</t>
        </is>
      </c>
      <c r="F17371" t="inlineStr">
        <is>
          <t>P0078</t>
        </is>
      </c>
      <c r="G17371" t="inlineStr">
        <is>
          <t>Prod_0078</t>
        </is>
      </c>
      <c r="H17371" t="inlineStr">
        <is>
          <t>Electronics</t>
        </is>
      </c>
      <c r="I17371" t="n">
        <v>2</v>
      </c>
      <c r="J17371" t="n">
        <v>679.4299999999999</v>
      </c>
      <c r="K17371" t="n">
        <v>0</v>
      </c>
      <c r="L17371">
        <f>I17371*J17371*(1-K17371)</f>
        <v/>
      </c>
      <c r="M17371">
        <f>VLOOKUP(F17371,Products!A:D,4,FALSE)*I17371</f>
        <v/>
      </c>
      <c r="N17371">
        <f>L17371-M17371</f>
        <v/>
      </c>
    </row>
    <row r="17372">
      <c r="A17372" t="inlineStr">
        <is>
          <t>T1017370</t>
        </is>
      </c>
      <c r="B17372" t="inlineStr">
        <is>
          <t>2023-10-01</t>
        </is>
      </c>
      <c r="C17372" t="inlineStr">
        <is>
          <t>S024</t>
        </is>
      </c>
      <c r="D17372" t="inlineStr">
        <is>
          <t>Store_024</t>
        </is>
      </c>
      <c r="E17372" t="inlineStr">
        <is>
          <t>South</t>
        </is>
      </c>
      <c r="F17372" t="inlineStr">
        <is>
          <t>P0107</t>
        </is>
      </c>
      <c r="G17372" t="inlineStr">
        <is>
          <t>Prod_0107</t>
        </is>
      </c>
      <c r="H17372" t="inlineStr">
        <is>
          <t>Stationery</t>
        </is>
      </c>
      <c r="I17372" t="n">
        <v>4</v>
      </c>
      <c r="J17372" t="n">
        <v>619.98</v>
      </c>
      <c r="K17372" t="n">
        <v>0</v>
      </c>
      <c r="L17372">
        <f>I17372*J17372*(1-K17372)</f>
        <v/>
      </c>
      <c r="M17372">
        <f>VLOOKUP(F17372,Products!A:D,4,FALSE)*I17372</f>
        <v/>
      </c>
      <c r="N17372">
        <f>L17372-M17372</f>
        <v/>
      </c>
    </row>
    <row r="17373">
      <c r="A17373" t="inlineStr">
        <is>
          <t>T1017371</t>
        </is>
      </c>
      <c r="B17373" t="inlineStr">
        <is>
          <t>2023-03-14</t>
        </is>
      </c>
      <c r="C17373" t="inlineStr">
        <is>
          <t>S008</t>
        </is>
      </c>
      <c r="D17373" t="inlineStr">
        <is>
          <t>Store_008</t>
        </is>
      </c>
      <c r="E17373" t="inlineStr">
        <is>
          <t>East</t>
        </is>
      </c>
      <c r="F17373" t="inlineStr">
        <is>
          <t>P0003</t>
        </is>
      </c>
      <c r="G17373" t="inlineStr">
        <is>
          <t>Prod_0003</t>
        </is>
      </c>
      <c r="H17373" t="inlineStr">
        <is>
          <t>Household</t>
        </is>
      </c>
      <c r="I17373" t="n">
        <v>1</v>
      </c>
      <c r="J17373" t="n">
        <v>71.25</v>
      </c>
      <c r="K17373" t="n">
        <v>0.05</v>
      </c>
      <c r="L17373">
        <f>I17373*J17373*(1-K17373)</f>
        <v/>
      </c>
      <c r="M17373">
        <f>VLOOKUP(F17373,Products!A:D,4,FALSE)*I17373</f>
        <v/>
      </c>
      <c r="N17373">
        <f>L17373-M17373</f>
        <v/>
      </c>
    </row>
    <row r="17374">
      <c r="A17374" t="inlineStr">
        <is>
          <t>T1017372</t>
        </is>
      </c>
      <c r="B17374" t="inlineStr">
        <is>
          <t>2025-09-09</t>
        </is>
      </c>
      <c r="C17374" t="inlineStr">
        <is>
          <t>S029</t>
        </is>
      </c>
      <c r="D17374" t="inlineStr">
        <is>
          <t>Store_029</t>
        </is>
      </c>
      <c r="E17374" t="inlineStr">
        <is>
          <t>South</t>
        </is>
      </c>
      <c r="F17374" t="inlineStr">
        <is>
          <t>P0008</t>
        </is>
      </c>
      <c r="G17374" t="inlineStr">
        <is>
          <t>Prod_0008</t>
        </is>
      </c>
      <c r="H17374" t="inlineStr">
        <is>
          <t>Electronics</t>
        </is>
      </c>
      <c r="I17374" t="n">
        <v>3</v>
      </c>
      <c r="J17374" t="n">
        <v>316.65</v>
      </c>
      <c r="K17374" t="n">
        <v>0</v>
      </c>
      <c r="L17374">
        <f>I17374*J17374*(1-K17374)</f>
        <v/>
      </c>
      <c r="M17374">
        <f>VLOOKUP(F17374,Products!A:D,4,FALSE)*I17374</f>
        <v/>
      </c>
      <c r="N17374">
        <f>L17374-M17374</f>
        <v/>
      </c>
    </row>
    <row r="17375">
      <c r="A17375" t="inlineStr">
        <is>
          <t>T1017373</t>
        </is>
      </c>
      <c r="B17375" t="inlineStr">
        <is>
          <t>2024-12-08</t>
        </is>
      </c>
      <c r="C17375" t="inlineStr">
        <is>
          <t>S020</t>
        </is>
      </c>
      <c r="D17375" t="inlineStr">
        <is>
          <t>Store_020</t>
        </is>
      </c>
      <c r="E17375" t="inlineStr">
        <is>
          <t>West</t>
        </is>
      </c>
      <c r="F17375" t="inlineStr">
        <is>
          <t>P0073</t>
        </is>
      </c>
      <c r="G17375" t="inlineStr">
        <is>
          <t>Prod_0073</t>
        </is>
      </c>
      <c r="H17375" t="inlineStr">
        <is>
          <t>Food</t>
        </is>
      </c>
      <c r="I17375" t="n">
        <v>8</v>
      </c>
      <c r="J17375" t="n">
        <v>748.62</v>
      </c>
      <c r="K17375" t="n">
        <v>0</v>
      </c>
      <c r="L17375">
        <f>I17375*J17375*(1-K17375)</f>
        <v/>
      </c>
      <c r="M17375">
        <f>VLOOKUP(F17375,Products!A:D,4,FALSE)*I17375</f>
        <v/>
      </c>
      <c r="N17375">
        <f>L17375-M17375</f>
        <v/>
      </c>
    </row>
    <row r="17376">
      <c r="A17376" t="inlineStr">
        <is>
          <t>T1017374</t>
        </is>
      </c>
      <c r="B17376" t="inlineStr">
        <is>
          <t>2024-09-03</t>
        </is>
      </c>
      <c r="C17376" t="inlineStr">
        <is>
          <t>S017</t>
        </is>
      </c>
      <c r="D17376" t="inlineStr">
        <is>
          <t>Store_017</t>
        </is>
      </c>
      <c r="E17376" t="inlineStr">
        <is>
          <t>South</t>
        </is>
      </c>
      <c r="F17376" t="inlineStr">
        <is>
          <t>P0051</t>
        </is>
      </c>
      <c r="G17376" t="inlineStr">
        <is>
          <t>Prod_0051</t>
        </is>
      </c>
      <c r="H17376" t="inlineStr">
        <is>
          <t>Clothing</t>
        </is>
      </c>
      <c r="I17376" t="n">
        <v>8</v>
      </c>
      <c r="J17376" t="n">
        <v>78.56</v>
      </c>
      <c r="K17376" t="n">
        <v>0</v>
      </c>
      <c r="L17376">
        <f>I17376*J17376*(1-K17376)</f>
        <v/>
      </c>
      <c r="M17376">
        <f>VLOOKUP(F17376,Products!A:D,4,FALSE)*I17376</f>
        <v/>
      </c>
      <c r="N17376">
        <f>L17376-M17376</f>
        <v/>
      </c>
    </row>
    <row r="17377">
      <c r="A17377" t="inlineStr">
        <is>
          <t>T1017375</t>
        </is>
      </c>
      <c r="B17377" t="inlineStr">
        <is>
          <t>2023-10-09</t>
        </is>
      </c>
      <c r="C17377" t="inlineStr">
        <is>
          <t>S035</t>
        </is>
      </c>
      <c r="D17377" t="inlineStr">
        <is>
          <t>Store_035</t>
        </is>
      </c>
      <c r="E17377" t="inlineStr">
        <is>
          <t>Central</t>
        </is>
      </c>
      <c r="F17377" t="inlineStr">
        <is>
          <t>P0166</t>
        </is>
      </c>
      <c r="G17377" t="inlineStr">
        <is>
          <t>Prod_0166</t>
        </is>
      </c>
      <c r="H17377" t="inlineStr">
        <is>
          <t>Electronics</t>
        </is>
      </c>
      <c r="I17377" t="n">
        <v>8</v>
      </c>
      <c r="J17377" t="n">
        <v>416.59</v>
      </c>
      <c r="K17377" t="n">
        <v>0.1</v>
      </c>
      <c r="L17377">
        <f>I17377*J17377*(1-K17377)</f>
        <v/>
      </c>
      <c r="M17377">
        <f>VLOOKUP(F17377,Products!A:D,4,FALSE)*I17377</f>
        <v/>
      </c>
      <c r="N17377">
        <f>L17377-M17377</f>
        <v/>
      </c>
    </row>
    <row r="17378">
      <c r="A17378" t="inlineStr">
        <is>
          <t>T1017376</t>
        </is>
      </c>
      <c r="B17378" t="inlineStr">
        <is>
          <t>2023-12-03</t>
        </is>
      </c>
      <c r="C17378" t="inlineStr">
        <is>
          <t>S026</t>
        </is>
      </c>
      <c r="D17378" t="inlineStr">
        <is>
          <t>Store_026</t>
        </is>
      </c>
      <c r="E17378" t="inlineStr">
        <is>
          <t>North</t>
        </is>
      </c>
      <c r="F17378" t="inlineStr">
        <is>
          <t>P0165</t>
        </is>
      </c>
      <c r="G17378" t="inlineStr">
        <is>
          <t>Prod_0165</t>
        </is>
      </c>
      <c r="H17378" t="inlineStr">
        <is>
          <t>Clothing</t>
        </is>
      </c>
      <c r="I17378" t="n">
        <v>8</v>
      </c>
      <c r="J17378" t="n">
        <v>701.88</v>
      </c>
      <c r="K17378" t="n">
        <v>0.05</v>
      </c>
      <c r="L17378">
        <f>I17378*J17378*(1-K17378)</f>
        <v/>
      </c>
      <c r="M17378">
        <f>VLOOKUP(F17378,Products!A:D,4,FALSE)*I17378</f>
        <v/>
      </c>
      <c r="N17378">
        <f>L17378-M17378</f>
        <v/>
      </c>
    </row>
    <row r="17379">
      <c r="A17379" t="inlineStr">
        <is>
          <t>T1017377</t>
        </is>
      </c>
      <c r="B17379" t="inlineStr">
        <is>
          <t>2023-04-23</t>
        </is>
      </c>
      <c r="C17379" t="inlineStr">
        <is>
          <t>S037</t>
        </is>
      </c>
      <c r="D17379" t="inlineStr">
        <is>
          <t>Store_037</t>
        </is>
      </c>
      <c r="E17379" t="inlineStr">
        <is>
          <t>East</t>
        </is>
      </c>
      <c r="F17379" t="inlineStr">
        <is>
          <t>P0099</t>
        </is>
      </c>
      <c r="G17379" t="inlineStr">
        <is>
          <t>Prod_0099</t>
        </is>
      </c>
      <c r="H17379" t="inlineStr">
        <is>
          <t>Beverages</t>
        </is>
      </c>
      <c r="I17379" t="n">
        <v>6</v>
      </c>
      <c r="J17379" t="n">
        <v>103.94</v>
      </c>
      <c r="K17379" t="n">
        <v>0</v>
      </c>
      <c r="L17379">
        <f>I17379*J17379*(1-K17379)</f>
        <v/>
      </c>
      <c r="M17379">
        <f>VLOOKUP(F17379,Products!A:D,4,FALSE)*I17379</f>
        <v/>
      </c>
      <c r="N17379">
        <f>L17379-M17379</f>
        <v/>
      </c>
    </row>
    <row r="17380">
      <c r="A17380" t="inlineStr">
        <is>
          <t>T1017378</t>
        </is>
      </c>
      <c r="B17380" t="inlineStr">
        <is>
          <t>2023-05-03</t>
        </is>
      </c>
      <c r="C17380" t="inlineStr">
        <is>
          <t>S042</t>
        </is>
      </c>
      <c r="D17380" t="inlineStr">
        <is>
          <t>Store_042</t>
        </is>
      </c>
      <c r="E17380" t="inlineStr">
        <is>
          <t>Central</t>
        </is>
      </c>
      <c r="F17380" t="inlineStr">
        <is>
          <t>P0018</t>
        </is>
      </c>
      <c r="G17380" t="inlineStr">
        <is>
          <t>Prod_0018</t>
        </is>
      </c>
      <c r="H17380" t="inlineStr">
        <is>
          <t>Food</t>
        </is>
      </c>
      <c r="I17380" t="n">
        <v>2</v>
      </c>
      <c r="J17380" t="n">
        <v>760.35</v>
      </c>
      <c r="K17380" t="n">
        <v>0</v>
      </c>
      <c r="L17380">
        <f>I17380*J17380*(1-K17380)</f>
        <v/>
      </c>
      <c r="M17380">
        <f>VLOOKUP(F17380,Products!A:D,4,FALSE)*I17380</f>
        <v/>
      </c>
      <c r="N17380">
        <f>L17380-M17380</f>
        <v/>
      </c>
    </row>
    <row r="17381">
      <c r="A17381" t="inlineStr">
        <is>
          <t>T1017379</t>
        </is>
      </c>
      <c r="B17381" t="inlineStr">
        <is>
          <t>2025-01-07</t>
        </is>
      </c>
      <c r="C17381" t="inlineStr">
        <is>
          <t>S011</t>
        </is>
      </c>
      <c r="D17381" t="inlineStr">
        <is>
          <t>Store_011</t>
        </is>
      </c>
      <c r="E17381" t="inlineStr">
        <is>
          <t>South</t>
        </is>
      </c>
      <c r="F17381" t="inlineStr">
        <is>
          <t>P0045</t>
        </is>
      </c>
      <c r="G17381" t="inlineStr">
        <is>
          <t>Prod_0045</t>
        </is>
      </c>
      <c r="H17381" t="inlineStr">
        <is>
          <t>Toys</t>
        </is>
      </c>
      <c r="I17381" t="n">
        <v>3</v>
      </c>
      <c r="J17381" t="n">
        <v>171.7</v>
      </c>
      <c r="K17381" t="n">
        <v>0</v>
      </c>
      <c r="L17381">
        <f>I17381*J17381*(1-K17381)</f>
        <v/>
      </c>
      <c r="M17381">
        <f>VLOOKUP(F17381,Products!A:D,4,FALSE)*I17381</f>
        <v/>
      </c>
      <c r="N17381">
        <f>L17381-M17381</f>
        <v/>
      </c>
    </row>
    <row r="17382">
      <c r="A17382" t="inlineStr">
        <is>
          <t>T1017380</t>
        </is>
      </c>
      <c r="B17382" t="inlineStr">
        <is>
          <t>2023-05-29</t>
        </is>
      </c>
      <c r="C17382" t="inlineStr">
        <is>
          <t>S008</t>
        </is>
      </c>
      <c r="D17382" t="inlineStr">
        <is>
          <t>Store_008</t>
        </is>
      </c>
      <c r="E17382" t="inlineStr">
        <is>
          <t>East</t>
        </is>
      </c>
      <c r="F17382" t="inlineStr">
        <is>
          <t>P0036</t>
        </is>
      </c>
      <c r="G17382" t="inlineStr">
        <is>
          <t>Prod_0036</t>
        </is>
      </c>
      <c r="H17382" t="inlineStr">
        <is>
          <t>Clothing</t>
        </is>
      </c>
      <c r="I17382" t="n">
        <v>9</v>
      </c>
      <c r="J17382" t="n">
        <v>416.5</v>
      </c>
      <c r="K17382" t="n">
        <v>0.1</v>
      </c>
      <c r="L17382">
        <f>I17382*J17382*(1-K17382)</f>
        <v/>
      </c>
      <c r="M17382">
        <f>VLOOKUP(F17382,Products!A:D,4,FALSE)*I17382</f>
        <v/>
      </c>
      <c r="N17382">
        <f>L17382-M17382</f>
        <v/>
      </c>
    </row>
    <row r="17383">
      <c r="A17383" t="inlineStr">
        <is>
          <t>T1017381</t>
        </is>
      </c>
      <c r="B17383" t="inlineStr">
        <is>
          <t>2025-08-09</t>
        </is>
      </c>
      <c r="C17383" t="inlineStr">
        <is>
          <t>S021</t>
        </is>
      </c>
      <c r="D17383" t="inlineStr">
        <is>
          <t>Store_021</t>
        </is>
      </c>
      <c r="E17383" t="inlineStr">
        <is>
          <t>North</t>
        </is>
      </c>
      <c r="F17383" t="inlineStr">
        <is>
          <t>P0058</t>
        </is>
      </c>
      <c r="G17383" t="inlineStr">
        <is>
          <t>Prod_0058</t>
        </is>
      </c>
      <c r="H17383" t="inlineStr">
        <is>
          <t>Stationery</t>
        </is>
      </c>
      <c r="I17383" t="n">
        <v>1</v>
      </c>
      <c r="J17383" t="n">
        <v>506.35</v>
      </c>
      <c r="K17383" t="n">
        <v>0.05</v>
      </c>
      <c r="L17383">
        <f>I17383*J17383*(1-K17383)</f>
        <v/>
      </c>
      <c r="M17383">
        <f>VLOOKUP(F17383,Products!A:D,4,FALSE)*I17383</f>
        <v/>
      </c>
      <c r="N17383">
        <f>L17383-M17383</f>
        <v/>
      </c>
    </row>
    <row r="17384">
      <c r="A17384" t="inlineStr">
        <is>
          <t>T1017382</t>
        </is>
      </c>
      <c r="B17384" t="inlineStr">
        <is>
          <t>2025-01-30</t>
        </is>
      </c>
      <c r="C17384" t="inlineStr">
        <is>
          <t>S011</t>
        </is>
      </c>
      <c r="D17384" t="inlineStr">
        <is>
          <t>Store_011</t>
        </is>
      </c>
      <c r="E17384" t="inlineStr">
        <is>
          <t>South</t>
        </is>
      </c>
      <c r="F17384" t="inlineStr">
        <is>
          <t>P0004</t>
        </is>
      </c>
      <c r="G17384" t="inlineStr">
        <is>
          <t>Prod_0004</t>
        </is>
      </c>
      <c r="H17384" t="inlineStr">
        <is>
          <t>Household</t>
        </is>
      </c>
      <c r="I17384" t="n">
        <v>8</v>
      </c>
      <c r="J17384" t="n">
        <v>401.82</v>
      </c>
      <c r="K17384" t="n">
        <v>0</v>
      </c>
      <c r="L17384">
        <f>I17384*J17384*(1-K17384)</f>
        <v/>
      </c>
      <c r="M17384">
        <f>VLOOKUP(F17384,Products!A:D,4,FALSE)*I17384</f>
        <v/>
      </c>
      <c r="N17384">
        <f>L17384-M17384</f>
        <v/>
      </c>
    </row>
    <row r="17385">
      <c r="A17385" t="inlineStr">
        <is>
          <t>T1017383</t>
        </is>
      </c>
      <c r="B17385" t="inlineStr">
        <is>
          <t>2025-08-15</t>
        </is>
      </c>
      <c r="C17385" t="inlineStr">
        <is>
          <t>S031</t>
        </is>
      </c>
      <c r="D17385" t="inlineStr">
        <is>
          <t>Store_031</t>
        </is>
      </c>
      <c r="E17385" t="inlineStr">
        <is>
          <t>Central</t>
        </is>
      </c>
      <c r="F17385" t="inlineStr">
        <is>
          <t>P0043</t>
        </is>
      </c>
      <c r="G17385" t="inlineStr">
        <is>
          <t>Prod_0043</t>
        </is>
      </c>
      <c r="H17385" t="inlineStr">
        <is>
          <t>Food</t>
        </is>
      </c>
      <c r="I17385" t="n">
        <v>2</v>
      </c>
      <c r="J17385" t="n">
        <v>236.45</v>
      </c>
      <c r="K17385" t="n">
        <v>0.05</v>
      </c>
      <c r="L17385">
        <f>I17385*J17385*(1-K17385)</f>
        <v/>
      </c>
      <c r="M17385">
        <f>VLOOKUP(F17385,Products!A:D,4,FALSE)*I17385</f>
        <v/>
      </c>
      <c r="N17385">
        <f>L17385-M17385</f>
        <v/>
      </c>
    </row>
    <row r="17386">
      <c r="A17386" t="inlineStr">
        <is>
          <t>T1017384</t>
        </is>
      </c>
      <c r="B17386" t="inlineStr">
        <is>
          <t>2025-07-10</t>
        </is>
      </c>
      <c r="C17386" t="inlineStr">
        <is>
          <t>S038</t>
        </is>
      </c>
      <c r="D17386" t="inlineStr">
        <is>
          <t>Store_038</t>
        </is>
      </c>
      <c r="E17386" t="inlineStr">
        <is>
          <t>East</t>
        </is>
      </c>
      <c r="F17386" t="inlineStr">
        <is>
          <t>P0017</t>
        </is>
      </c>
      <c r="G17386" t="inlineStr">
        <is>
          <t>Prod_0017</t>
        </is>
      </c>
      <c r="H17386" t="inlineStr">
        <is>
          <t>Food</t>
        </is>
      </c>
      <c r="I17386" t="n">
        <v>2</v>
      </c>
      <c r="J17386" t="n">
        <v>600.99</v>
      </c>
      <c r="K17386" t="n">
        <v>0</v>
      </c>
      <c r="L17386">
        <f>I17386*J17386*(1-K17386)</f>
        <v/>
      </c>
      <c r="M17386">
        <f>VLOOKUP(F17386,Products!A:D,4,FALSE)*I17386</f>
        <v/>
      </c>
      <c r="N17386">
        <f>L17386-M17386</f>
        <v/>
      </c>
    </row>
    <row r="17387">
      <c r="A17387" t="inlineStr">
        <is>
          <t>T1017385</t>
        </is>
      </c>
      <c r="B17387" t="inlineStr">
        <is>
          <t>2025-07-13</t>
        </is>
      </c>
      <c r="C17387" t="inlineStr">
        <is>
          <t>S040</t>
        </is>
      </c>
      <c r="D17387" t="inlineStr">
        <is>
          <t>Store_040</t>
        </is>
      </c>
      <c r="E17387" t="inlineStr">
        <is>
          <t>Central</t>
        </is>
      </c>
      <c r="F17387" t="inlineStr">
        <is>
          <t>P0149</t>
        </is>
      </c>
      <c r="G17387" t="inlineStr">
        <is>
          <t>Prod_0149</t>
        </is>
      </c>
      <c r="H17387" t="inlineStr">
        <is>
          <t>Toys</t>
        </is>
      </c>
      <c r="I17387" t="n">
        <v>4</v>
      </c>
      <c r="J17387" t="n">
        <v>50.63</v>
      </c>
      <c r="K17387" t="n">
        <v>0.15</v>
      </c>
      <c r="L17387">
        <f>I17387*J17387*(1-K17387)</f>
        <v/>
      </c>
      <c r="M17387">
        <f>VLOOKUP(F17387,Products!A:D,4,FALSE)*I17387</f>
        <v/>
      </c>
      <c r="N17387">
        <f>L17387-M17387</f>
        <v/>
      </c>
    </row>
    <row r="17388">
      <c r="A17388" t="inlineStr">
        <is>
          <t>T1017386</t>
        </is>
      </c>
      <c r="B17388" t="inlineStr">
        <is>
          <t>2023-12-28</t>
        </is>
      </c>
      <c r="C17388" t="inlineStr">
        <is>
          <t>S019</t>
        </is>
      </c>
      <c r="D17388" t="inlineStr">
        <is>
          <t>Store_019</t>
        </is>
      </c>
      <c r="E17388" t="inlineStr">
        <is>
          <t>East</t>
        </is>
      </c>
      <c r="F17388" t="inlineStr">
        <is>
          <t>P0143</t>
        </is>
      </c>
      <c r="G17388" t="inlineStr">
        <is>
          <t>Prod_0143</t>
        </is>
      </c>
      <c r="H17388" t="inlineStr">
        <is>
          <t>Electronics</t>
        </is>
      </c>
      <c r="I17388" t="n">
        <v>8</v>
      </c>
      <c r="J17388" t="n">
        <v>360.39</v>
      </c>
      <c r="K17388" t="n">
        <v>0.1</v>
      </c>
      <c r="L17388">
        <f>I17388*J17388*(1-K17388)</f>
        <v/>
      </c>
      <c r="M17388">
        <f>VLOOKUP(F17388,Products!A:D,4,FALSE)*I17388</f>
        <v/>
      </c>
      <c r="N17388">
        <f>L17388-M17388</f>
        <v/>
      </c>
    </row>
    <row r="17389">
      <c r="A17389" t="inlineStr">
        <is>
          <t>T1017387</t>
        </is>
      </c>
      <c r="B17389" t="inlineStr">
        <is>
          <t>2024-05-29</t>
        </is>
      </c>
      <c r="C17389" t="inlineStr">
        <is>
          <t>S032</t>
        </is>
      </c>
      <c r="D17389" t="inlineStr">
        <is>
          <t>Store_032</t>
        </is>
      </c>
      <c r="E17389" t="inlineStr">
        <is>
          <t>Central</t>
        </is>
      </c>
      <c r="F17389" t="inlineStr">
        <is>
          <t>P0048</t>
        </is>
      </c>
      <c r="G17389" t="inlineStr">
        <is>
          <t>Prod_0048</t>
        </is>
      </c>
      <c r="H17389" t="inlineStr">
        <is>
          <t>Toys</t>
        </is>
      </c>
      <c r="I17389" t="n">
        <v>5</v>
      </c>
      <c r="J17389" t="n">
        <v>311.38</v>
      </c>
      <c r="K17389" t="n">
        <v>0.05</v>
      </c>
      <c r="L17389">
        <f>I17389*J17389*(1-K17389)</f>
        <v/>
      </c>
      <c r="M17389">
        <f>VLOOKUP(F17389,Products!A:D,4,FALSE)*I17389</f>
        <v/>
      </c>
      <c r="N17389">
        <f>L17389-M17389</f>
        <v/>
      </c>
    </row>
    <row r="17390">
      <c r="A17390" t="inlineStr">
        <is>
          <t>T1017388</t>
        </is>
      </c>
      <c r="B17390" t="inlineStr">
        <is>
          <t>2025-05-26</t>
        </is>
      </c>
      <c r="C17390" t="inlineStr">
        <is>
          <t>S039</t>
        </is>
      </c>
      <c r="D17390" t="inlineStr">
        <is>
          <t>Store_039</t>
        </is>
      </c>
      <c r="E17390" t="inlineStr">
        <is>
          <t>North</t>
        </is>
      </c>
      <c r="F17390" t="inlineStr">
        <is>
          <t>P0152</t>
        </is>
      </c>
      <c r="G17390" t="inlineStr">
        <is>
          <t>Prod_0152</t>
        </is>
      </c>
      <c r="H17390" t="inlineStr">
        <is>
          <t>Household</t>
        </is>
      </c>
      <c r="I17390" t="n">
        <v>2</v>
      </c>
      <c r="J17390" t="n">
        <v>506.15</v>
      </c>
      <c r="K17390" t="n">
        <v>0</v>
      </c>
      <c r="L17390">
        <f>I17390*J17390*(1-K17390)</f>
        <v/>
      </c>
      <c r="M17390">
        <f>VLOOKUP(F17390,Products!A:D,4,FALSE)*I17390</f>
        <v/>
      </c>
      <c r="N17390">
        <f>L17390-M17390</f>
        <v/>
      </c>
    </row>
    <row r="17391">
      <c r="A17391" t="inlineStr">
        <is>
          <t>T1017389</t>
        </is>
      </c>
      <c r="B17391" t="inlineStr">
        <is>
          <t>2023-07-30</t>
        </is>
      </c>
      <c r="C17391" t="inlineStr">
        <is>
          <t>S048</t>
        </is>
      </c>
      <c r="D17391" t="inlineStr">
        <is>
          <t>Store_048</t>
        </is>
      </c>
      <c r="E17391" t="inlineStr">
        <is>
          <t>South</t>
        </is>
      </c>
      <c r="F17391" t="inlineStr">
        <is>
          <t>P0032</t>
        </is>
      </c>
      <c r="G17391" t="inlineStr">
        <is>
          <t>Prod_0032</t>
        </is>
      </c>
      <c r="H17391" t="inlineStr">
        <is>
          <t>Beverages</t>
        </is>
      </c>
      <c r="I17391" t="n">
        <v>7</v>
      </c>
      <c r="J17391" t="n">
        <v>323.46</v>
      </c>
      <c r="K17391" t="n">
        <v>0.1</v>
      </c>
      <c r="L17391">
        <f>I17391*J17391*(1-K17391)</f>
        <v/>
      </c>
      <c r="M17391">
        <f>VLOOKUP(F17391,Products!A:D,4,FALSE)*I17391</f>
        <v/>
      </c>
      <c r="N17391">
        <f>L17391-M17391</f>
        <v/>
      </c>
    </row>
    <row r="17392">
      <c r="A17392" t="inlineStr">
        <is>
          <t>T1017390</t>
        </is>
      </c>
      <c r="B17392" t="inlineStr">
        <is>
          <t>2024-02-20</t>
        </is>
      </c>
      <c r="C17392" t="inlineStr">
        <is>
          <t>S018</t>
        </is>
      </c>
      <c r="D17392" t="inlineStr">
        <is>
          <t>Store_018</t>
        </is>
      </c>
      <c r="E17392" t="inlineStr">
        <is>
          <t>South</t>
        </is>
      </c>
      <c r="F17392" t="inlineStr">
        <is>
          <t>P0088</t>
        </is>
      </c>
      <c r="G17392" t="inlineStr">
        <is>
          <t>Prod_0088</t>
        </is>
      </c>
      <c r="H17392" t="inlineStr">
        <is>
          <t>Toys</t>
        </is>
      </c>
      <c r="I17392" t="n">
        <v>6</v>
      </c>
      <c r="J17392" t="n">
        <v>641.8200000000001</v>
      </c>
      <c r="K17392" t="n">
        <v>0.15</v>
      </c>
      <c r="L17392">
        <f>I17392*J17392*(1-K17392)</f>
        <v/>
      </c>
      <c r="M17392">
        <f>VLOOKUP(F17392,Products!A:D,4,FALSE)*I17392</f>
        <v/>
      </c>
      <c r="N17392">
        <f>L17392-M17392</f>
        <v/>
      </c>
    </row>
    <row r="17393">
      <c r="A17393" t="inlineStr">
        <is>
          <t>T1017391</t>
        </is>
      </c>
      <c r="B17393" t="inlineStr">
        <is>
          <t>2023-09-15</t>
        </is>
      </c>
      <c r="C17393" t="inlineStr">
        <is>
          <t>S009</t>
        </is>
      </c>
      <c r="D17393" t="inlineStr">
        <is>
          <t>Store_009</t>
        </is>
      </c>
      <c r="E17393" t="inlineStr">
        <is>
          <t>Central</t>
        </is>
      </c>
      <c r="F17393" t="inlineStr">
        <is>
          <t>P0105</t>
        </is>
      </c>
      <c r="G17393" t="inlineStr">
        <is>
          <t>Prod_0105</t>
        </is>
      </c>
      <c r="H17393" t="inlineStr">
        <is>
          <t>Electronics</t>
        </is>
      </c>
      <c r="I17393" t="n">
        <v>3</v>
      </c>
      <c r="J17393" t="n">
        <v>528.74</v>
      </c>
      <c r="K17393" t="n">
        <v>0.15</v>
      </c>
      <c r="L17393">
        <f>I17393*J17393*(1-K17393)</f>
        <v/>
      </c>
      <c r="M17393">
        <f>VLOOKUP(F17393,Products!A:D,4,FALSE)*I17393</f>
        <v/>
      </c>
      <c r="N17393">
        <f>L17393-M17393</f>
        <v/>
      </c>
    </row>
    <row r="17394">
      <c r="A17394" t="inlineStr">
        <is>
          <t>T1017392</t>
        </is>
      </c>
      <c r="B17394" t="inlineStr">
        <is>
          <t>2024-02-12</t>
        </is>
      </c>
      <c r="C17394" t="inlineStr">
        <is>
          <t>S036</t>
        </is>
      </c>
      <c r="D17394" t="inlineStr">
        <is>
          <t>Store_036</t>
        </is>
      </c>
      <c r="E17394" t="inlineStr">
        <is>
          <t>Central</t>
        </is>
      </c>
      <c r="F17394" t="inlineStr">
        <is>
          <t>P0078</t>
        </is>
      </c>
      <c r="G17394" t="inlineStr">
        <is>
          <t>Prod_0078</t>
        </is>
      </c>
      <c r="H17394" t="inlineStr">
        <is>
          <t>Electronics</t>
        </is>
      </c>
      <c r="I17394" t="n">
        <v>3</v>
      </c>
      <c r="J17394" t="n">
        <v>527.3</v>
      </c>
      <c r="K17394" t="n">
        <v>0</v>
      </c>
      <c r="L17394">
        <f>I17394*J17394*(1-K17394)</f>
        <v/>
      </c>
      <c r="M17394">
        <f>VLOOKUP(F17394,Products!A:D,4,FALSE)*I17394</f>
        <v/>
      </c>
      <c r="N17394">
        <f>L17394-M17394</f>
        <v/>
      </c>
    </row>
    <row r="17395">
      <c r="A17395" t="inlineStr">
        <is>
          <t>T1017393</t>
        </is>
      </c>
      <c r="B17395" t="inlineStr">
        <is>
          <t>2023-10-29</t>
        </is>
      </c>
      <c r="C17395" t="inlineStr">
        <is>
          <t>S039</t>
        </is>
      </c>
      <c r="D17395" t="inlineStr">
        <is>
          <t>Store_039</t>
        </is>
      </c>
      <c r="E17395" t="inlineStr">
        <is>
          <t>North</t>
        </is>
      </c>
      <c r="F17395" t="inlineStr">
        <is>
          <t>P0110</t>
        </is>
      </c>
      <c r="G17395" t="inlineStr">
        <is>
          <t>Prod_0110</t>
        </is>
      </c>
      <c r="H17395" t="inlineStr">
        <is>
          <t>Stationery</t>
        </is>
      </c>
      <c r="I17395" t="n">
        <v>7</v>
      </c>
      <c r="J17395" t="n">
        <v>62.13</v>
      </c>
      <c r="K17395" t="n">
        <v>0.15</v>
      </c>
      <c r="L17395">
        <f>I17395*J17395*(1-K17395)</f>
        <v/>
      </c>
      <c r="M17395">
        <f>VLOOKUP(F17395,Products!A:D,4,FALSE)*I17395</f>
        <v/>
      </c>
      <c r="N17395">
        <f>L17395-M17395</f>
        <v/>
      </c>
    </row>
    <row r="17396">
      <c r="A17396" t="inlineStr">
        <is>
          <t>T1017394</t>
        </is>
      </c>
      <c r="B17396" t="inlineStr">
        <is>
          <t>2024-04-18</t>
        </is>
      </c>
      <c r="C17396" t="inlineStr">
        <is>
          <t>S011</t>
        </is>
      </c>
      <c r="D17396" t="inlineStr">
        <is>
          <t>Store_011</t>
        </is>
      </c>
      <c r="E17396" t="inlineStr">
        <is>
          <t>South</t>
        </is>
      </c>
      <c r="F17396" t="inlineStr">
        <is>
          <t>P0086</t>
        </is>
      </c>
      <c r="G17396" t="inlineStr">
        <is>
          <t>Prod_0086</t>
        </is>
      </c>
      <c r="H17396" t="inlineStr">
        <is>
          <t>Stationery</t>
        </is>
      </c>
      <c r="I17396" t="n">
        <v>8</v>
      </c>
      <c r="J17396" t="n">
        <v>1004.14</v>
      </c>
      <c r="K17396" t="n">
        <v>0</v>
      </c>
      <c r="L17396">
        <f>I17396*J17396*(1-K17396)</f>
        <v/>
      </c>
      <c r="M17396">
        <f>VLOOKUP(F17396,Products!A:D,4,FALSE)*I17396</f>
        <v/>
      </c>
      <c r="N17396">
        <f>L17396-M17396</f>
        <v/>
      </c>
    </row>
    <row r="17397">
      <c r="A17397" t="inlineStr">
        <is>
          <t>T1017395</t>
        </is>
      </c>
      <c r="B17397" t="inlineStr">
        <is>
          <t>2023-07-25</t>
        </is>
      </c>
      <c r="C17397" t="inlineStr">
        <is>
          <t>S038</t>
        </is>
      </c>
      <c r="D17397" t="inlineStr">
        <is>
          <t>Store_038</t>
        </is>
      </c>
      <c r="E17397" t="inlineStr">
        <is>
          <t>East</t>
        </is>
      </c>
      <c r="F17397" t="inlineStr">
        <is>
          <t>P0093</t>
        </is>
      </c>
      <c r="G17397" t="inlineStr">
        <is>
          <t>Prod_0093</t>
        </is>
      </c>
      <c r="H17397" t="inlineStr">
        <is>
          <t>Electronics</t>
        </is>
      </c>
      <c r="I17397" t="n">
        <v>4</v>
      </c>
      <c r="J17397" t="n">
        <v>262.53</v>
      </c>
      <c r="K17397" t="n">
        <v>0</v>
      </c>
      <c r="L17397">
        <f>I17397*J17397*(1-K17397)</f>
        <v/>
      </c>
      <c r="M17397">
        <f>VLOOKUP(F17397,Products!A:D,4,FALSE)*I17397</f>
        <v/>
      </c>
      <c r="N17397">
        <f>L17397-M17397</f>
        <v/>
      </c>
    </row>
    <row r="17398">
      <c r="A17398" t="inlineStr">
        <is>
          <t>T1017396</t>
        </is>
      </c>
      <c r="B17398" t="inlineStr">
        <is>
          <t>2024-10-19</t>
        </is>
      </c>
      <c r="C17398" t="inlineStr">
        <is>
          <t>S024</t>
        </is>
      </c>
      <c r="D17398" t="inlineStr">
        <is>
          <t>Store_024</t>
        </is>
      </c>
      <c r="E17398" t="inlineStr">
        <is>
          <t>South</t>
        </is>
      </c>
      <c r="F17398" t="inlineStr">
        <is>
          <t>P0144</t>
        </is>
      </c>
      <c r="G17398" t="inlineStr">
        <is>
          <t>Prod_0144</t>
        </is>
      </c>
      <c r="H17398" t="inlineStr">
        <is>
          <t>Stationery</t>
        </is>
      </c>
      <c r="I17398" t="n">
        <v>6</v>
      </c>
      <c r="J17398" t="n">
        <v>200.84</v>
      </c>
      <c r="K17398" t="n">
        <v>0</v>
      </c>
      <c r="L17398">
        <f>I17398*J17398*(1-K17398)</f>
        <v/>
      </c>
      <c r="M17398">
        <f>VLOOKUP(F17398,Products!A:D,4,FALSE)*I17398</f>
        <v/>
      </c>
      <c r="N17398">
        <f>L17398-M17398</f>
        <v/>
      </c>
    </row>
    <row r="17399">
      <c r="A17399" t="inlineStr">
        <is>
          <t>T1017397</t>
        </is>
      </c>
      <c r="B17399" t="inlineStr">
        <is>
          <t>2025-01-20</t>
        </is>
      </c>
      <c r="C17399" t="inlineStr">
        <is>
          <t>S005</t>
        </is>
      </c>
      <c r="D17399" t="inlineStr">
        <is>
          <t>Store_005</t>
        </is>
      </c>
      <c r="E17399" t="inlineStr">
        <is>
          <t>Central</t>
        </is>
      </c>
      <c r="F17399" t="inlineStr">
        <is>
          <t>P0190</t>
        </is>
      </c>
      <c r="G17399" t="inlineStr">
        <is>
          <t>Prod_0190</t>
        </is>
      </c>
      <c r="H17399" t="inlineStr">
        <is>
          <t>Household</t>
        </is>
      </c>
      <c r="I17399" t="n">
        <v>2</v>
      </c>
      <c r="J17399" t="n">
        <v>252.18</v>
      </c>
      <c r="K17399" t="n">
        <v>0</v>
      </c>
      <c r="L17399">
        <f>I17399*J17399*(1-K17399)</f>
        <v/>
      </c>
      <c r="M17399">
        <f>VLOOKUP(F17399,Products!A:D,4,FALSE)*I17399</f>
        <v/>
      </c>
      <c r="N17399">
        <f>L17399-M17399</f>
        <v/>
      </c>
    </row>
    <row r="17400">
      <c r="A17400" t="inlineStr">
        <is>
          <t>T1017398</t>
        </is>
      </c>
      <c r="B17400" t="inlineStr">
        <is>
          <t>2023-09-02</t>
        </is>
      </c>
      <c r="C17400" t="inlineStr">
        <is>
          <t>S039</t>
        </is>
      </c>
      <c r="D17400" t="inlineStr">
        <is>
          <t>Store_039</t>
        </is>
      </c>
      <c r="E17400" t="inlineStr">
        <is>
          <t>North</t>
        </is>
      </c>
      <c r="F17400" t="inlineStr">
        <is>
          <t>P0153</t>
        </is>
      </c>
      <c r="G17400" t="inlineStr">
        <is>
          <t>Prod_0153</t>
        </is>
      </c>
      <c r="H17400" t="inlineStr">
        <is>
          <t>Clothing</t>
        </is>
      </c>
      <c r="I17400" t="n">
        <v>3</v>
      </c>
      <c r="J17400" t="n">
        <v>191.41</v>
      </c>
      <c r="K17400" t="n">
        <v>0.05</v>
      </c>
      <c r="L17400">
        <f>I17400*J17400*(1-K17400)</f>
        <v/>
      </c>
      <c r="M17400">
        <f>VLOOKUP(F17400,Products!A:D,4,FALSE)*I17400</f>
        <v/>
      </c>
      <c r="N17400">
        <f>L17400-M17400</f>
        <v/>
      </c>
    </row>
    <row r="17401">
      <c r="A17401" t="inlineStr">
        <is>
          <t>T1017399</t>
        </is>
      </c>
      <c r="B17401" t="inlineStr">
        <is>
          <t>2024-11-27</t>
        </is>
      </c>
      <c r="C17401" t="inlineStr">
        <is>
          <t>S036</t>
        </is>
      </c>
      <c r="D17401" t="inlineStr">
        <is>
          <t>Store_036</t>
        </is>
      </c>
      <c r="E17401" t="inlineStr">
        <is>
          <t>Central</t>
        </is>
      </c>
      <c r="F17401" t="inlineStr">
        <is>
          <t>P0026</t>
        </is>
      </c>
      <c r="G17401" t="inlineStr">
        <is>
          <t>Prod_0026</t>
        </is>
      </c>
      <c r="H17401" t="inlineStr">
        <is>
          <t>Beverages</t>
        </is>
      </c>
      <c r="I17401" t="n">
        <v>9</v>
      </c>
      <c r="J17401" t="n">
        <v>1006.76</v>
      </c>
      <c r="K17401" t="n">
        <v>0.05</v>
      </c>
      <c r="L17401">
        <f>I17401*J17401*(1-K17401)</f>
        <v/>
      </c>
      <c r="M17401">
        <f>VLOOKUP(F17401,Products!A:D,4,FALSE)*I17401</f>
        <v/>
      </c>
      <c r="N17401">
        <f>L17401-M17401</f>
        <v/>
      </c>
    </row>
    <row r="17402">
      <c r="A17402" t="inlineStr">
        <is>
          <t>T1017400</t>
        </is>
      </c>
      <c r="B17402" t="inlineStr">
        <is>
          <t>2023-09-19</t>
        </is>
      </c>
      <c r="C17402" t="inlineStr">
        <is>
          <t>S030</t>
        </is>
      </c>
      <c r="D17402" t="inlineStr">
        <is>
          <t>Store_030</t>
        </is>
      </c>
      <c r="E17402" t="inlineStr">
        <is>
          <t>North</t>
        </is>
      </c>
      <c r="F17402" t="inlineStr">
        <is>
          <t>P0046</t>
        </is>
      </c>
      <c r="G17402" t="inlineStr">
        <is>
          <t>Prod_0046</t>
        </is>
      </c>
      <c r="H17402" t="inlineStr">
        <is>
          <t>Electronics</t>
        </is>
      </c>
      <c r="I17402" t="n">
        <v>4</v>
      </c>
      <c r="J17402" t="n">
        <v>59.01</v>
      </c>
      <c r="K17402" t="n">
        <v>0</v>
      </c>
      <c r="L17402">
        <f>I17402*J17402*(1-K17402)</f>
        <v/>
      </c>
      <c r="M17402">
        <f>VLOOKUP(F17402,Products!A:D,4,FALSE)*I17402</f>
        <v/>
      </c>
      <c r="N17402">
        <f>L17402-M17402</f>
        <v/>
      </c>
    </row>
    <row r="17403">
      <c r="A17403" t="inlineStr">
        <is>
          <t>T1017401</t>
        </is>
      </c>
      <c r="B17403" t="inlineStr">
        <is>
          <t>2023-03-11</t>
        </is>
      </c>
      <c r="C17403" t="inlineStr">
        <is>
          <t>S037</t>
        </is>
      </c>
      <c r="D17403" t="inlineStr">
        <is>
          <t>Store_037</t>
        </is>
      </c>
      <c r="E17403" t="inlineStr">
        <is>
          <t>East</t>
        </is>
      </c>
      <c r="F17403" t="inlineStr">
        <is>
          <t>P0013</t>
        </is>
      </c>
      <c r="G17403" t="inlineStr">
        <is>
          <t>Prod_0013</t>
        </is>
      </c>
      <c r="H17403" t="inlineStr">
        <is>
          <t>Clothing</t>
        </is>
      </c>
      <c r="I17403" t="n">
        <v>5</v>
      </c>
      <c r="J17403" t="n">
        <v>68.12</v>
      </c>
      <c r="K17403" t="n">
        <v>0</v>
      </c>
      <c r="L17403">
        <f>I17403*J17403*(1-K17403)</f>
        <v/>
      </c>
      <c r="M17403">
        <f>VLOOKUP(F17403,Products!A:D,4,FALSE)*I17403</f>
        <v/>
      </c>
      <c r="N17403">
        <f>L17403-M17403</f>
        <v/>
      </c>
    </row>
    <row r="17404">
      <c r="A17404" t="inlineStr">
        <is>
          <t>T1017402</t>
        </is>
      </c>
      <c r="B17404" t="inlineStr">
        <is>
          <t>2023-09-19</t>
        </is>
      </c>
      <c r="C17404" t="inlineStr">
        <is>
          <t>S030</t>
        </is>
      </c>
      <c r="D17404" t="inlineStr">
        <is>
          <t>Store_030</t>
        </is>
      </c>
      <c r="E17404" t="inlineStr">
        <is>
          <t>North</t>
        </is>
      </c>
      <c r="F17404" t="inlineStr">
        <is>
          <t>P0096</t>
        </is>
      </c>
      <c r="G17404" t="inlineStr">
        <is>
          <t>Prod_0096</t>
        </is>
      </c>
      <c r="H17404" t="inlineStr">
        <is>
          <t>Beverages</t>
        </is>
      </c>
      <c r="I17404" t="n">
        <v>4</v>
      </c>
      <c r="J17404" t="n">
        <v>578.53</v>
      </c>
      <c r="K17404" t="n">
        <v>0.2</v>
      </c>
      <c r="L17404">
        <f>I17404*J17404*(1-K17404)</f>
        <v/>
      </c>
      <c r="M17404">
        <f>VLOOKUP(F17404,Products!A:D,4,FALSE)*I17404</f>
        <v/>
      </c>
      <c r="N17404">
        <f>L17404-M17404</f>
        <v/>
      </c>
    </row>
    <row r="17405">
      <c r="A17405" t="inlineStr">
        <is>
          <t>T1017403</t>
        </is>
      </c>
      <c r="B17405" t="inlineStr">
        <is>
          <t>2024-06-29</t>
        </is>
      </c>
      <c r="C17405" t="inlineStr">
        <is>
          <t>S025</t>
        </is>
      </c>
      <c r="D17405" t="inlineStr">
        <is>
          <t>Store_025</t>
        </is>
      </c>
      <c r="E17405" t="inlineStr">
        <is>
          <t>Central</t>
        </is>
      </c>
      <c r="F17405" t="inlineStr">
        <is>
          <t>P0038</t>
        </is>
      </c>
      <c r="G17405" t="inlineStr">
        <is>
          <t>Prod_0038</t>
        </is>
      </c>
      <c r="H17405" t="inlineStr">
        <is>
          <t>Beverages</t>
        </is>
      </c>
      <c r="I17405" t="n">
        <v>2</v>
      </c>
      <c r="J17405" t="n">
        <v>862.36</v>
      </c>
      <c r="K17405" t="n">
        <v>0</v>
      </c>
      <c r="L17405">
        <f>I17405*J17405*(1-K17405)</f>
        <v/>
      </c>
      <c r="M17405">
        <f>VLOOKUP(F17405,Products!A:D,4,FALSE)*I17405</f>
        <v/>
      </c>
      <c r="N17405">
        <f>L17405-M17405</f>
        <v/>
      </c>
    </row>
    <row r="17406">
      <c r="A17406" t="inlineStr">
        <is>
          <t>T1017404</t>
        </is>
      </c>
      <c r="B17406" t="inlineStr">
        <is>
          <t>2023-08-08</t>
        </is>
      </c>
      <c r="C17406" t="inlineStr">
        <is>
          <t>S046</t>
        </is>
      </c>
      <c r="D17406" t="inlineStr">
        <is>
          <t>Store_046</t>
        </is>
      </c>
      <c r="E17406" t="inlineStr">
        <is>
          <t>South</t>
        </is>
      </c>
      <c r="F17406" t="inlineStr">
        <is>
          <t>P0039</t>
        </is>
      </c>
      <c r="G17406" t="inlineStr">
        <is>
          <t>Prod_0039</t>
        </is>
      </c>
      <c r="H17406" t="inlineStr">
        <is>
          <t>Household</t>
        </is>
      </c>
      <c r="I17406" t="n">
        <v>9</v>
      </c>
      <c r="J17406" t="n">
        <v>310.54</v>
      </c>
      <c r="K17406" t="n">
        <v>0</v>
      </c>
      <c r="L17406">
        <f>I17406*J17406*(1-K17406)</f>
        <v/>
      </c>
      <c r="M17406">
        <f>VLOOKUP(F17406,Products!A:D,4,FALSE)*I17406</f>
        <v/>
      </c>
      <c r="N17406">
        <f>L17406-M17406</f>
        <v/>
      </c>
    </row>
    <row r="17407">
      <c r="A17407" t="inlineStr">
        <is>
          <t>T1017405</t>
        </is>
      </c>
      <c r="B17407" t="inlineStr">
        <is>
          <t>2023-10-14</t>
        </is>
      </c>
      <c r="C17407" t="inlineStr">
        <is>
          <t>S043</t>
        </is>
      </c>
      <c r="D17407" t="inlineStr">
        <is>
          <t>Store_043</t>
        </is>
      </c>
      <c r="E17407" t="inlineStr">
        <is>
          <t>East</t>
        </is>
      </c>
      <c r="F17407" t="inlineStr">
        <is>
          <t>P0154</t>
        </is>
      </c>
      <c r="G17407" t="inlineStr">
        <is>
          <t>Prod_0154</t>
        </is>
      </c>
      <c r="H17407" t="inlineStr">
        <is>
          <t>Toys</t>
        </is>
      </c>
      <c r="I17407" t="n">
        <v>6</v>
      </c>
      <c r="J17407" t="n">
        <v>287.54</v>
      </c>
      <c r="K17407" t="n">
        <v>0</v>
      </c>
      <c r="L17407">
        <f>I17407*J17407*(1-K17407)</f>
        <v/>
      </c>
      <c r="M17407">
        <f>VLOOKUP(F17407,Products!A:D,4,FALSE)*I17407</f>
        <v/>
      </c>
      <c r="N17407">
        <f>L17407-M17407</f>
        <v/>
      </c>
    </row>
    <row r="17408">
      <c r="A17408" t="inlineStr">
        <is>
          <t>T1017406</t>
        </is>
      </c>
      <c r="B17408" t="inlineStr">
        <is>
          <t>2023-10-30</t>
        </is>
      </c>
      <c r="C17408" t="inlineStr">
        <is>
          <t>S019</t>
        </is>
      </c>
      <c r="D17408" t="inlineStr">
        <is>
          <t>Store_019</t>
        </is>
      </c>
      <c r="E17408" t="inlineStr">
        <is>
          <t>East</t>
        </is>
      </c>
      <c r="F17408" t="inlineStr">
        <is>
          <t>P0035</t>
        </is>
      </c>
      <c r="G17408" t="inlineStr">
        <is>
          <t>Prod_0035</t>
        </is>
      </c>
      <c r="H17408" t="inlineStr">
        <is>
          <t>Beverages</t>
        </is>
      </c>
      <c r="I17408" t="n">
        <v>4</v>
      </c>
      <c r="J17408" t="n">
        <v>127.5</v>
      </c>
      <c r="K17408" t="n">
        <v>0.1</v>
      </c>
      <c r="L17408">
        <f>I17408*J17408*(1-K17408)</f>
        <v/>
      </c>
      <c r="M17408">
        <f>VLOOKUP(F17408,Products!A:D,4,FALSE)*I17408</f>
        <v/>
      </c>
      <c r="N17408">
        <f>L17408-M17408</f>
        <v/>
      </c>
    </row>
    <row r="17409">
      <c r="A17409" t="inlineStr">
        <is>
          <t>T1017407</t>
        </is>
      </c>
      <c r="B17409" t="inlineStr">
        <is>
          <t>2024-12-24</t>
        </is>
      </c>
      <c r="C17409" t="inlineStr">
        <is>
          <t>S016</t>
        </is>
      </c>
      <c r="D17409" t="inlineStr">
        <is>
          <t>Store_016</t>
        </is>
      </c>
      <c r="E17409" t="inlineStr">
        <is>
          <t>West</t>
        </is>
      </c>
      <c r="F17409" t="inlineStr">
        <is>
          <t>P0166</t>
        </is>
      </c>
      <c r="G17409" t="inlineStr">
        <is>
          <t>Prod_0166</t>
        </is>
      </c>
      <c r="H17409" t="inlineStr">
        <is>
          <t>Electronics</t>
        </is>
      </c>
      <c r="I17409" t="n">
        <v>5</v>
      </c>
      <c r="J17409" t="n">
        <v>455.63</v>
      </c>
      <c r="K17409" t="n">
        <v>0</v>
      </c>
      <c r="L17409">
        <f>I17409*J17409*(1-K17409)</f>
        <v/>
      </c>
      <c r="M17409">
        <f>VLOOKUP(F17409,Products!A:D,4,FALSE)*I17409</f>
        <v/>
      </c>
      <c r="N17409">
        <f>L17409-M17409</f>
        <v/>
      </c>
    </row>
    <row r="17410">
      <c r="A17410" t="inlineStr">
        <is>
          <t>T1017408</t>
        </is>
      </c>
      <c r="B17410" t="inlineStr">
        <is>
          <t>2024-12-10</t>
        </is>
      </c>
      <c r="C17410" t="inlineStr">
        <is>
          <t>S004</t>
        </is>
      </c>
      <c r="D17410" t="inlineStr">
        <is>
          <t>Store_004</t>
        </is>
      </c>
      <c r="E17410" t="inlineStr">
        <is>
          <t>Central</t>
        </is>
      </c>
      <c r="F17410" t="inlineStr">
        <is>
          <t>P0033</t>
        </is>
      </c>
      <c r="G17410" t="inlineStr">
        <is>
          <t>Prod_0033</t>
        </is>
      </c>
      <c r="H17410" t="inlineStr">
        <is>
          <t>Food</t>
        </is>
      </c>
      <c r="I17410" t="n">
        <v>4</v>
      </c>
      <c r="J17410" t="n">
        <v>511.38</v>
      </c>
      <c r="K17410" t="n">
        <v>0</v>
      </c>
      <c r="L17410">
        <f>I17410*J17410*(1-K17410)</f>
        <v/>
      </c>
      <c r="M17410">
        <f>VLOOKUP(F17410,Products!A:D,4,FALSE)*I17410</f>
        <v/>
      </c>
      <c r="N17410">
        <f>L17410-M17410</f>
        <v/>
      </c>
    </row>
    <row r="17411">
      <c r="A17411" t="inlineStr">
        <is>
          <t>T1017409</t>
        </is>
      </c>
      <c r="B17411" t="inlineStr">
        <is>
          <t>2025-04-15</t>
        </is>
      </c>
      <c r="C17411" t="inlineStr">
        <is>
          <t>S019</t>
        </is>
      </c>
      <c r="D17411" t="inlineStr">
        <is>
          <t>Store_019</t>
        </is>
      </c>
      <c r="E17411" t="inlineStr">
        <is>
          <t>East</t>
        </is>
      </c>
      <c r="F17411" t="inlineStr">
        <is>
          <t>P0063</t>
        </is>
      </c>
      <c r="G17411" t="inlineStr">
        <is>
          <t>Prod_0063</t>
        </is>
      </c>
      <c r="H17411" t="inlineStr">
        <is>
          <t>Clothing</t>
        </is>
      </c>
      <c r="I17411" t="n">
        <v>8</v>
      </c>
      <c r="J17411" t="n">
        <v>280.21</v>
      </c>
      <c r="K17411" t="n">
        <v>0.05</v>
      </c>
      <c r="L17411">
        <f>I17411*J17411*(1-K17411)</f>
        <v/>
      </c>
      <c r="M17411">
        <f>VLOOKUP(F17411,Products!A:D,4,FALSE)*I17411</f>
        <v/>
      </c>
      <c r="N17411">
        <f>L17411-M17411</f>
        <v/>
      </c>
    </row>
    <row r="17412">
      <c r="A17412" t="inlineStr">
        <is>
          <t>T1017410</t>
        </is>
      </c>
      <c r="B17412" t="inlineStr">
        <is>
          <t>2024-08-01</t>
        </is>
      </c>
      <c r="C17412" t="inlineStr">
        <is>
          <t>S050</t>
        </is>
      </c>
      <c r="D17412" t="inlineStr">
        <is>
          <t>Store_050</t>
        </is>
      </c>
      <c r="E17412" t="inlineStr">
        <is>
          <t>South</t>
        </is>
      </c>
      <c r="F17412" t="inlineStr">
        <is>
          <t>P0120</t>
        </is>
      </c>
      <c r="G17412" t="inlineStr">
        <is>
          <t>Prod_0120</t>
        </is>
      </c>
      <c r="H17412" t="inlineStr">
        <is>
          <t>Stationery</t>
        </is>
      </c>
      <c r="I17412" t="n">
        <v>1</v>
      </c>
      <c r="J17412" t="n">
        <v>486.08</v>
      </c>
      <c r="K17412" t="n">
        <v>0</v>
      </c>
      <c r="L17412">
        <f>I17412*J17412*(1-K17412)</f>
        <v/>
      </c>
      <c r="M17412">
        <f>VLOOKUP(F17412,Products!A:D,4,FALSE)*I17412</f>
        <v/>
      </c>
      <c r="N17412">
        <f>L17412-M17412</f>
        <v/>
      </c>
    </row>
    <row r="17413">
      <c r="A17413" t="inlineStr">
        <is>
          <t>T1017411</t>
        </is>
      </c>
      <c r="B17413" t="inlineStr">
        <is>
          <t>2024-12-01</t>
        </is>
      </c>
      <c r="C17413" t="inlineStr">
        <is>
          <t>S023</t>
        </is>
      </c>
      <c r="D17413" t="inlineStr">
        <is>
          <t>Store_023</t>
        </is>
      </c>
      <c r="E17413" t="inlineStr">
        <is>
          <t>South</t>
        </is>
      </c>
      <c r="F17413" t="inlineStr">
        <is>
          <t>P0174</t>
        </is>
      </c>
      <c r="G17413" t="inlineStr">
        <is>
          <t>Prod_0174</t>
        </is>
      </c>
      <c r="H17413" t="inlineStr">
        <is>
          <t>Food</t>
        </is>
      </c>
      <c r="I17413" t="n">
        <v>2</v>
      </c>
      <c r="J17413" t="n">
        <v>77.93000000000001</v>
      </c>
      <c r="K17413" t="n">
        <v>0</v>
      </c>
      <c r="L17413">
        <f>I17413*J17413*(1-K17413)</f>
        <v/>
      </c>
      <c r="M17413">
        <f>VLOOKUP(F17413,Products!A:D,4,FALSE)*I17413</f>
        <v/>
      </c>
      <c r="N17413">
        <f>L17413-M17413</f>
        <v/>
      </c>
    </row>
    <row r="17414">
      <c r="A17414" t="inlineStr">
        <is>
          <t>T1017412</t>
        </is>
      </c>
      <c r="B17414" t="inlineStr">
        <is>
          <t>2024-11-01</t>
        </is>
      </c>
      <c r="C17414" t="inlineStr">
        <is>
          <t>S049</t>
        </is>
      </c>
      <c r="D17414" t="inlineStr">
        <is>
          <t>Store_049</t>
        </is>
      </c>
      <c r="E17414" t="inlineStr">
        <is>
          <t>North</t>
        </is>
      </c>
      <c r="F17414" t="inlineStr">
        <is>
          <t>P0107</t>
        </is>
      </c>
      <c r="G17414" t="inlineStr">
        <is>
          <t>Prod_0107</t>
        </is>
      </c>
      <c r="H17414" t="inlineStr">
        <is>
          <t>Stationery</t>
        </is>
      </c>
      <c r="I17414" t="n">
        <v>6</v>
      </c>
      <c r="J17414" t="n">
        <v>873.55</v>
      </c>
      <c r="K17414" t="n">
        <v>0.15</v>
      </c>
      <c r="L17414">
        <f>I17414*J17414*(1-K17414)</f>
        <v/>
      </c>
      <c r="M17414">
        <f>VLOOKUP(F17414,Products!A:D,4,FALSE)*I17414</f>
        <v/>
      </c>
      <c r="N17414">
        <f>L17414-M17414</f>
        <v/>
      </c>
    </row>
    <row r="17415">
      <c r="A17415" t="inlineStr">
        <is>
          <t>T1017413</t>
        </is>
      </c>
      <c r="B17415" t="inlineStr">
        <is>
          <t>2025-04-25</t>
        </is>
      </c>
      <c r="C17415" t="inlineStr">
        <is>
          <t>S049</t>
        </is>
      </c>
      <c r="D17415" t="inlineStr">
        <is>
          <t>Store_049</t>
        </is>
      </c>
      <c r="E17415" t="inlineStr">
        <is>
          <t>North</t>
        </is>
      </c>
      <c r="F17415" t="inlineStr">
        <is>
          <t>P0003</t>
        </is>
      </c>
      <c r="G17415" t="inlineStr">
        <is>
          <t>Prod_0003</t>
        </is>
      </c>
      <c r="H17415" t="inlineStr">
        <is>
          <t>Household</t>
        </is>
      </c>
      <c r="I17415" t="n">
        <v>4</v>
      </c>
      <c r="J17415" t="n">
        <v>97.31</v>
      </c>
      <c r="K17415" t="n">
        <v>0</v>
      </c>
      <c r="L17415">
        <f>I17415*J17415*(1-K17415)</f>
        <v/>
      </c>
      <c r="M17415">
        <f>VLOOKUP(F17415,Products!A:D,4,FALSE)*I17415</f>
        <v/>
      </c>
      <c r="N17415">
        <f>L17415-M17415</f>
        <v/>
      </c>
    </row>
    <row r="17416">
      <c r="A17416" t="inlineStr">
        <is>
          <t>T1017414</t>
        </is>
      </c>
      <c r="B17416" t="inlineStr">
        <is>
          <t>2023-08-24</t>
        </is>
      </c>
      <c r="C17416" t="inlineStr">
        <is>
          <t>S043</t>
        </is>
      </c>
      <c r="D17416" t="inlineStr">
        <is>
          <t>Store_043</t>
        </is>
      </c>
      <c r="E17416" t="inlineStr">
        <is>
          <t>East</t>
        </is>
      </c>
      <c r="F17416" t="inlineStr">
        <is>
          <t>P0064</t>
        </is>
      </c>
      <c r="G17416" t="inlineStr">
        <is>
          <t>Prod_0064</t>
        </is>
      </c>
      <c r="H17416" t="inlineStr">
        <is>
          <t>Beverages</t>
        </is>
      </c>
      <c r="I17416" t="n">
        <v>7</v>
      </c>
      <c r="J17416" t="n">
        <v>724.26</v>
      </c>
      <c r="K17416" t="n">
        <v>0</v>
      </c>
      <c r="L17416">
        <f>I17416*J17416*(1-K17416)</f>
        <v/>
      </c>
      <c r="M17416">
        <f>VLOOKUP(F17416,Products!A:D,4,FALSE)*I17416</f>
        <v/>
      </c>
      <c r="N17416">
        <f>L17416-M17416</f>
        <v/>
      </c>
    </row>
    <row r="17417">
      <c r="A17417" t="inlineStr">
        <is>
          <t>T1017415</t>
        </is>
      </c>
      <c r="B17417" t="inlineStr">
        <is>
          <t>2023-05-02</t>
        </is>
      </c>
      <c r="C17417" t="inlineStr">
        <is>
          <t>S002</t>
        </is>
      </c>
      <c r="D17417" t="inlineStr">
        <is>
          <t>Store_002</t>
        </is>
      </c>
      <c r="E17417" t="inlineStr">
        <is>
          <t>South</t>
        </is>
      </c>
      <c r="F17417" t="inlineStr">
        <is>
          <t>P0073</t>
        </is>
      </c>
      <c r="G17417" t="inlineStr">
        <is>
          <t>Prod_0073</t>
        </is>
      </c>
      <c r="H17417" t="inlineStr">
        <is>
          <t>Food</t>
        </is>
      </c>
      <c r="I17417" t="n">
        <v>7</v>
      </c>
      <c r="J17417" t="n">
        <v>663.86</v>
      </c>
      <c r="K17417" t="n">
        <v>0</v>
      </c>
      <c r="L17417">
        <f>I17417*J17417*(1-K17417)</f>
        <v/>
      </c>
      <c r="M17417">
        <f>VLOOKUP(F17417,Products!A:D,4,FALSE)*I17417</f>
        <v/>
      </c>
      <c r="N17417">
        <f>L17417-M17417</f>
        <v/>
      </c>
    </row>
    <row r="17418">
      <c r="A17418" t="inlineStr">
        <is>
          <t>T1017416</t>
        </is>
      </c>
      <c r="B17418" t="inlineStr">
        <is>
          <t>2025-04-30</t>
        </is>
      </c>
      <c r="C17418" t="inlineStr">
        <is>
          <t>S046</t>
        </is>
      </c>
      <c r="D17418" t="inlineStr">
        <is>
          <t>Store_046</t>
        </is>
      </c>
      <c r="E17418" t="inlineStr">
        <is>
          <t>South</t>
        </is>
      </c>
      <c r="F17418" t="inlineStr">
        <is>
          <t>P0076</t>
        </is>
      </c>
      <c r="G17418" t="inlineStr">
        <is>
          <t>Prod_0076</t>
        </is>
      </c>
      <c r="H17418" t="inlineStr">
        <is>
          <t>Clothing</t>
        </is>
      </c>
      <c r="I17418" t="n">
        <v>9</v>
      </c>
      <c r="J17418" t="n">
        <v>360.71</v>
      </c>
      <c r="K17418" t="n">
        <v>0</v>
      </c>
      <c r="L17418">
        <f>I17418*J17418*(1-K17418)</f>
        <v/>
      </c>
      <c r="M17418">
        <f>VLOOKUP(F17418,Products!A:D,4,FALSE)*I17418</f>
        <v/>
      </c>
      <c r="N17418">
        <f>L17418-M17418</f>
        <v/>
      </c>
    </row>
    <row r="17419">
      <c r="A17419" t="inlineStr">
        <is>
          <t>T1017417</t>
        </is>
      </c>
      <c r="B17419" t="inlineStr">
        <is>
          <t>2024-03-05</t>
        </is>
      </c>
      <c r="C17419" t="inlineStr">
        <is>
          <t>S031</t>
        </is>
      </c>
      <c r="D17419" t="inlineStr">
        <is>
          <t>Store_031</t>
        </is>
      </c>
      <c r="E17419" t="inlineStr">
        <is>
          <t>Central</t>
        </is>
      </c>
      <c r="F17419" t="inlineStr">
        <is>
          <t>P0039</t>
        </is>
      </c>
      <c r="G17419" t="inlineStr">
        <is>
          <t>Prod_0039</t>
        </is>
      </c>
      <c r="H17419" t="inlineStr">
        <is>
          <t>Household</t>
        </is>
      </c>
      <c r="I17419" t="n">
        <v>1</v>
      </c>
      <c r="J17419" t="n">
        <v>318.34</v>
      </c>
      <c r="K17419" t="n">
        <v>0</v>
      </c>
      <c r="L17419">
        <f>I17419*J17419*(1-K17419)</f>
        <v/>
      </c>
      <c r="M17419">
        <f>VLOOKUP(F17419,Products!A:D,4,FALSE)*I17419</f>
        <v/>
      </c>
      <c r="N17419">
        <f>L17419-M17419</f>
        <v/>
      </c>
    </row>
    <row r="17420">
      <c r="A17420" t="inlineStr">
        <is>
          <t>T1017418</t>
        </is>
      </c>
      <c r="B17420" t="inlineStr">
        <is>
          <t>2025-03-24</t>
        </is>
      </c>
      <c r="C17420" t="inlineStr">
        <is>
          <t>S027</t>
        </is>
      </c>
      <c r="D17420" t="inlineStr">
        <is>
          <t>Store_027</t>
        </is>
      </c>
      <c r="E17420" t="inlineStr">
        <is>
          <t>South</t>
        </is>
      </c>
      <c r="F17420" t="inlineStr">
        <is>
          <t>P0033</t>
        </is>
      </c>
      <c r="G17420" t="inlineStr">
        <is>
          <t>Prod_0033</t>
        </is>
      </c>
      <c r="H17420" t="inlineStr">
        <is>
          <t>Food</t>
        </is>
      </c>
      <c r="I17420" t="n">
        <v>7</v>
      </c>
      <c r="J17420" t="n">
        <v>402.1</v>
      </c>
      <c r="K17420" t="n">
        <v>0</v>
      </c>
      <c r="L17420">
        <f>I17420*J17420*(1-K17420)</f>
        <v/>
      </c>
      <c r="M17420">
        <f>VLOOKUP(F17420,Products!A:D,4,FALSE)*I17420</f>
        <v/>
      </c>
      <c r="N17420">
        <f>L17420-M17420</f>
        <v/>
      </c>
    </row>
    <row r="17421">
      <c r="A17421" t="inlineStr">
        <is>
          <t>T1017419</t>
        </is>
      </c>
      <c r="B17421" t="inlineStr">
        <is>
          <t>2023-09-13</t>
        </is>
      </c>
      <c r="C17421" t="inlineStr">
        <is>
          <t>S010</t>
        </is>
      </c>
      <c r="D17421" t="inlineStr">
        <is>
          <t>Store_010</t>
        </is>
      </c>
      <c r="E17421" t="inlineStr">
        <is>
          <t>North</t>
        </is>
      </c>
      <c r="F17421" t="inlineStr">
        <is>
          <t>P0023</t>
        </is>
      </c>
      <c r="G17421" t="inlineStr">
        <is>
          <t>Prod_0023</t>
        </is>
      </c>
      <c r="H17421" t="inlineStr">
        <is>
          <t>Stationery</t>
        </is>
      </c>
      <c r="I17421" t="n">
        <v>5</v>
      </c>
      <c r="J17421" t="n">
        <v>186.14</v>
      </c>
      <c r="K17421" t="n">
        <v>0</v>
      </c>
      <c r="L17421">
        <f>I17421*J17421*(1-K17421)</f>
        <v/>
      </c>
      <c r="M17421">
        <f>VLOOKUP(F17421,Products!A:D,4,FALSE)*I17421</f>
        <v/>
      </c>
      <c r="N17421">
        <f>L17421-M17421</f>
        <v/>
      </c>
    </row>
    <row r="17422">
      <c r="A17422" t="inlineStr">
        <is>
          <t>T1017420</t>
        </is>
      </c>
      <c r="B17422" t="inlineStr">
        <is>
          <t>2024-02-12</t>
        </is>
      </c>
      <c r="C17422" t="inlineStr">
        <is>
          <t>S020</t>
        </is>
      </c>
      <c r="D17422" t="inlineStr">
        <is>
          <t>Store_020</t>
        </is>
      </c>
      <c r="E17422" t="inlineStr">
        <is>
          <t>West</t>
        </is>
      </c>
      <c r="F17422" t="inlineStr">
        <is>
          <t>P0200</t>
        </is>
      </c>
      <c r="G17422" t="inlineStr">
        <is>
          <t>Prod_0200</t>
        </is>
      </c>
      <c r="H17422" t="inlineStr">
        <is>
          <t>Electronics</t>
        </is>
      </c>
      <c r="I17422" t="n">
        <v>2</v>
      </c>
      <c r="J17422" t="n">
        <v>329.71</v>
      </c>
      <c r="K17422" t="n">
        <v>0</v>
      </c>
      <c r="L17422">
        <f>I17422*J17422*(1-K17422)</f>
        <v/>
      </c>
      <c r="M17422">
        <f>VLOOKUP(F17422,Products!A:D,4,FALSE)*I17422</f>
        <v/>
      </c>
      <c r="N17422">
        <f>L17422-M17422</f>
        <v/>
      </c>
    </row>
    <row r="17423">
      <c r="A17423" t="inlineStr">
        <is>
          <t>T1017421</t>
        </is>
      </c>
      <c r="B17423" t="inlineStr">
        <is>
          <t>2023-11-05</t>
        </is>
      </c>
      <c r="C17423" t="inlineStr">
        <is>
          <t>S012</t>
        </is>
      </c>
      <c r="D17423" t="inlineStr">
        <is>
          <t>Store_012</t>
        </is>
      </c>
      <c r="E17423" t="inlineStr">
        <is>
          <t>South</t>
        </is>
      </c>
      <c r="F17423" t="inlineStr">
        <is>
          <t>P0111</t>
        </is>
      </c>
      <c r="G17423" t="inlineStr">
        <is>
          <t>Prod_0111</t>
        </is>
      </c>
      <c r="H17423" t="inlineStr">
        <is>
          <t>Clothing</t>
        </is>
      </c>
      <c r="I17423" t="n">
        <v>5</v>
      </c>
      <c r="J17423" t="n">
        <v>621.9299999999999</v>
      </c>
      <c r="K17423" t="n">
        <v>0</v>
      </c>
      <c r="L17423">
        <f>I17423*J17423*(1-K17423)</f>
        <v/>
      </c>
      <c r="M17423">
        <f>VLOOKUP(F17423,Products!A:D,4,FALSE)*I17423</f>
        <v/>
      </c>
      <c r="N17423">
        <f>L17423-M17423</f>
        <v/>
      </c>
    </row>
    <row r="17424">
      <c r="A17424" t="inlineStr">
        <is>
          <t>T1017422</t>
        </is>
      </c>
      <c r="B17424" t="inlineStr">
        <is>
          <t>2025-01-16</t>
        </is>
      </c>
      <c r="C17424" t="inlineStr">
        <is>
          <t>S024</t>
        </is>
      </c>
      <c r="D17424" t="inlineStr">
        <is>
          <t>Store_024</t>
        </is>
      </c>
      <c r="E17424" t="inlineStr">
        <is>
          <t>South</t>
        </is>
      </c>
      <c r="F17424" t="inlineStr">
        <is>
          <t>P0130</t>
        </is>
      </c>
      <c r="G17424" t="inlineStr">
        <is>
          <t>Prod_0130</t>
        </is>
      </c>
      <c r="H17424" t="inlineStr">
        <is>
          <t>Electronics</t>
        </is>
      </c>
      <c r="I17424" t="n">
        <v>5</v>
      </c>
      <c r="J17424" t="n">
        <v>521.64</v>
      </c>
      <c r="K17424" t="n">
        <v>0</v>
      </c>
      <c r="L17424">
        <f>I17424*J17424*(1-K17424)</f>
        <v/>
      </c>
      <c r="M17424">
        <f>VLOOKUP(F17424,Products!A:D,4,FALSE)*I17424</f>
        <v/>
      </c>
      <c r="N17424">
        <f>L17424-M17424</f>
        <v/>
      </c>
    </row>
    <row r="17425">
      <c r="A17425" t="inlineStr">
        <is>
          <t>T1017423</t>
        </is>
      </c>
      <c r="B17425" t="inlineStr">
        <is>
          <t>2023-02-16</t>
        </is>
      </c>
      <c r="C17425" t="inlineStr">
        <is>
          <t>S026</t>
        </is>
      </c>
      <c r="D17425" t="inlineStr">
        <is>
          <t>Store_026</t>
        </is>
      </c>
      <c r="E17425" t="inlineStr">
        <is>
          <t>North</t>
        </is>
      </c>
      <c r="F17425" t="inlineStr">
        <is>
          <t>P0124</t>
        </is>
      </c>
      <c r="G17425" t="inlineStr">
        <is>
          <t>Prod_0124</t>
        </is>
      </c>
      <c r="H17425" t="inlineStr">
        <is>
          <t>Beverages</t>
        </is>
      </c>
      <c r="I17425" t="n">
        <v>2</v>
      </c>
      <c r="J17425" t="n">
        <v>900.26</v>
      </c>
      <c r="K17425" t="n">
        <v>0.15</v>
      </c>
      <c r="L17425">
        <f>I17425*J17425*(1-K17425)</f>
        <v/>
      </c>
      <c r="M17425">
        <f>VLOOKUP(F17425,Products!A:D,4,FALSE)*I17425</f>
        <v/>
      </c>
      <c r="N17425">
        <f>L17425-M17425</f>
        <v/>
      </c>
    </row>
    <row r="17426">
      <c r="A17426" t="inlineStr">
        <is>
          <t>T1017424</t>
        </is>
      </c>
      <c r="B17426" t="inlineStr">
        <is>
          <t>2025-07-01</t>
        </is>
      </c>
      <c r="C17426" t="inlineStr">
        <is>
          <t>S002</t>
        </is>
      </c>
      <c r="D17426" t="inlineStr">
        <is>
          <t>Store_002</t>
        </is>
      </c>
      <c r="E17426" t="inlineStr">
        <is>
          <t>South</t>
        </is>
      </c>
      <c r="F17426" t="inlineStr">
        <is>
          <t>P0144</t>
        </is>
      </c>
      <c r="G17426" t="inlineStr">
        <is>
          <t>Prod_0144</t>
        </is>
      </c>
      <c r="H17426" t="inlineStr">
        <is>
          <t>Stationery</t>
        </is>
      </c>
      <c r="I17426" t="n">
        <v>1</v>
      </c>
      <c r="J17426" t="n">
        <v>257.33</v>
      </c>
      <c r="K17426" t="n">
        <v>0.15</v>
      </c>
      <c r="L17426">
        <f>I17426*J17426*(1-K17426)</f>
        <v/>
      </c>
      <c r="M17426">
        <f>VLOOKUP(F17426,Products!A:D,4,FALSE)*I17426</f>
        <v/>
      </c>
      <c r="N17426">
        <f>L17426-M17426</f>
        <v/>
      </c>
    </row>
    <row r="17427">
      <c r="A17427" t="inlineStr">
        <is>
          <t>T1017425</t>
        </is>
      </c>
      <c r="B17427" t="inlineStr">
        <is>
          <t>2023-06-18</t>
        </is>
      </c>
      <c r="C17427" t="inlineStr">
        <is>
          <t>S016</t>
        </is>
      </c>
      <c r="D17427" t="inlineStr">
        <is>
          <t>Store_016</t>
        </is>
      </c>
      <c r="E17427" t="inlineStr">
        <is>
          <t>West</t>
        </is>
      </c>
      <c r="F17427" t="inlineStr">
        <is>
          <t>P0023</t>
        </is>
      </c>
      <c r="G17427" t="inlineStr">
        <is>
          <t>Prod_0023</t>
        </is>
      </c>
      <c r="H17427" t="inlineStr">
        <is>
          <t>Stationery</t>
        </is>
      </c>
      <c r="I17427" t="n">
        <v>8</v>
      </c>
      <c r="J17427" t="n">
        <v>186.67</v>
      </c>
      <c r="K17427" t="n">
        <v>0</v>
      </c>
      <c r="L17427">
        <f>I17427*J17427*(1-K17427)</f>
        <v/>
      </c>
      <c r="M17427">
        <f>VLOOKUP(F17427,Products!A:D,4,FALSE)*I17427</f>
        <v/>
      </c>
      <c r="N17427">
        <f>L17427-M17427</f>
        <v/>
      </c>
    </row>
    <row r="17428">
      <c r="A17428" t="inlineStr">
        <is>
          <t>T1017426</t>
        </is>
      </c>
      <c r="B17428" t="inlineStr">
        <is>
          <t>2024-07-27</t>
        </is>
      </c>
      <c r="C17428" t="inlineStr">
        <is>
          <t>S021</t>
        </is>
      </c>
      <c r="D17428" t="inlineStr">
        <is>
          <t>Store_021</t>
        </is>
      </c>
      <c r="E17428" t="inlineStr">
        <is>
          <t>North</t>
        </is>
      </c>
      <c r="F17428" t="inlineStr">
        <is>
          <t>P0082</t>
        </is>
      </c>
      <c r="G17428" t="inlineStr">
        <is>
          <t>Prod_0082</t>
        </is>
      </c>
      <c r="H17428" t="inlineStr">
        <is>
          <t>Food</t>
        </is>
      </c>
      <c r="I17428" t="n">
        <v>2</v>
      </c>
      <c r="J17428" t="n">
        <v>582.24</v>
      </c>
      <c r="K17428" t="n">
        <v>0</v>
      </c>
      <c r="L17428">
        <f>I17428*J17428*(1-K17428)</f>
        <v/>
      </c>
      <c r="M17428">
        <f>VLOOKUP(F17428,Products!A:D,4,FALSE)*I17428</f>
        <v/>
      </c>
      <c r="N17428">
        <f>L17428-M17428</f>
        <v/>
      </c>
    </row>
    <row r="17429">
      <c r="A17429" t="inlineStr">
        <is>
          <t>T1017427</t>
        </is>
      </c>
      <c r="B17429" t="inlineStr">
        <is>
          <t>2025-07-11</t>
        </is>
      </c>
      <c r="C17429" t="inlineStr">
        <is>
          <t>S039</t>
        </is>
      </c>
      <c r="D17429" t="inlineStr">
        <is>
          <t>Store_039</t>
        </is>
      </c>
      <c r="E17429" t="inlineStr">
        <is>
          <t>North</t>
        </is>
      </c>
      <c r="F17429" t="inlineStr">
        <is>
          <t>P0103</t>
        </is>
      </c>
      <c r="G17429" t="inlineStr">
        <is>
          <t>Prod_0103</t>
        </is>
      </c>
      <c r="H17429" t="inlineStr">
        <is>
          <t>Stationery</t>
        </is>
      </c>
      <c r="I17429" t="n">
        <v>8</v>
      </c>
      <c r="J17429" t="n">
        <v>631.3099999999999</v>
      </c>
      <c r="K17429" t="n">
        <v>0.1</v>
      </c>
      <c r="L17429">
        <f>I17429*J17429*(1-K17429)</f>
        <v/>
      </c>
      <c r="M17429">
        <f>VLOOKUP(F17429,Products!A:D,4,FALSE)*I17429</f>
        <v/>
      </c>
      <c r="N17429">
        <f>L17429-M17429</f>
        <v/>
      </c>
    </row>
    <row r="17430">
      <c r="A17430" t="inlineStr">
        <is>
          <t>T1017428</t>
        </is>
      </c>
      <c r="B17430" t="inlineStr">
        <is>
          <t>2023-12-20</t>
        </is>
      </c>
      <c r="C17430" t="inlineStr">
        <is>
          <t>S004</t>
        </is>
      </c>
      <c r="D17430" t="inlineStr">
        <is>
          <t>Store_004</t>
        </is>
      </c>
      <c r="E17430" t="inlineStr">
        <is>
          <t>Central</t>
        </is>
      </c>
      <c r="F17430" t="inlineStr">
        <is>
          <t>P0051</t>
        </is>
      </c>
      <c r="G17430" t="inlineStr">
        <is>
          <t>Prod_0051</t>
        </is>
      </c>
      <c r="H17430" t="inlineStr">
        <is>
          <t>Clothing</t>
        </is>
      </c>
      <c r="I17430" t="n">
        <v>9</v>
      </c>
      <c r="J17430" t="n">
        <v>62.68</v>
      </c>
      <c r="K17430" t="n">
        <v>0.05</v>
      </c>
      <c r="L17430">
        <f>I17430*J17430*(1-K17430)</f>
        <v/>
      </c>
      <c r="M17430">
        <f>VLOOKUP(F17430,Products!A:D,4,FALSE)*I17430</f>
        <v/>
      </c>
      <c r="N17430">
        <f>L17430-M17430</f>
        <v/>
      </c>
    </row>
    <row r="17431">
      <c r="A17431" t="inlineStr">
        <is>
          <t>T1017429</t>
        </is>
      </c>
      <c r="B17431" t="inlineStr">
        <is>
          <t>2025-04-16</t>
        </is>
      </c>
      <c r="C17431" t="inlineStr">
        <is>
          <t>S022</t>
        </is>
      </c>
      <c r="D17431" t="inlineStr">
        <is>
          <t>Store_022</t>
        </is>
      </c>
      <c r="E17431" t="inlineStr">
        <is>
          <t>East</t>
        </is>
      </c>
      <c r="F17431" t="inlineStr">
        <is>
          <t>P0119</t>
        </is>
      </c>
      <c r="G17431" t="inlineStr">
        <is>
          <t>Prod_0119</t>
        </is>
      </c>
      <c r="H17431" t="inlineStr">
        <is>
          <t>Electronics</t>
        </is>
      </c>
      <c r="I17431" t="n">
        <v>1</v>
      </c>
      <c r="J17431" t="n">
        <v>278.86</v>
      </c>
      <c r="K17431" t="n">
        <v>0</v>
      </c>
      <c r="L17431">
        <f>I17431*J17431*(1-K17431)</f>
        <v/>
      </c>
      <c r="M17431">
        <f>VLOOKUP(F17431,Products!A:D,4,FALSE)*I17431</f>
        <v/>
      </c>
      <c r="N17431">
        <f>L17431-M17431</f>
        <v/>
      </c>
    </row>
    <row r="17432">
      <c r="A17432" t="inlineStr">
        <is>
          <t>T1017430</t>
        </is>
      </c>
      <c r="B17432" t="inlineStr">
        <is>
          <t>2025-07-16</t>
        </is>
      </c>
      <c r="C17432" t="inlineStr">
        <is>
          <t>S015</t>
        </is>
      </c>
      <c r="D17432" t="inlineStr">
        <is>
          <t>Store_015</t>
        </is>
      </c>
      <c r="E17432" t="inlineStr">
        <is>
          <t>North</t>
        </is>
      </c>
      <c r="F17432" t="inlineStr">
        <is>
          <t>P0019</t>
        </is>
      </c>
      <c r="G17432" t="inlineStr">
        <is>
          <t>Prod_0019</t>
        </is>
      </c>
      <c r="H17432" t="inlineStr">
        <is>
          <t>Toys</t>
        </is>
      </c>
      <c r="I17432" t="n">
        <v>1</v>
      </c>
      <c r="J17432" t="n">
        <v>643.46</v>
      </c>
      <c r="K17432" t="n">
        <v>0.05</v>
      </c>
      <c r="L17432">
        <f>I17432*J17432*(1-K17432)</f>
        <v/>
      </c>
      <c r="M17432">
        <f>VLOOKUP(F17432,Products!A:D,4,FALSE)*I17432</f>
        <v/>
      </c>
      <c r="N17432">
        <f>L17432-M17432</f>
        <v/>
      </c>
    </row>
    <row r="17433">
      <c r="A17433" t="inlineStr">
        <is>
          <t>T1017431</t>
        </is>
      </c>
      <c r="B17433" t="inlineStr">
        <is>
          <t>2025-09-12</t>
        </is>
      </c>
      <c r="C17433" t="inlineStr">
        <is>
          <t>S041</t>
        </is>
      </c>
      <c r="D17433" t="inlineStr">
        <is>
          <t>Store_041</t>
        </is>
      </c>
      <c r="E17433" t="inlineStr">
        <is>
          <t>East</t>
        </is>
      </c>
      <c r="F17433" t="inlineStr">
        <is>
          <t>P0117</t>
        </is>
      </c>
      <c r="G17433" t="inlineStr">
        <is>
          <t>Prod_0117</t>
        </is>
      </c>
      <c r="H17433" t="inlineStr">
        <is>
          <t>Electronics</t>
        </is>
      </c>
      <c r="I17433" t="n">
        <v>6</v>
      </c>
      <c r="J17433" t="n">
        <v>515.0700000000001</v>
      </c>
      <c r="K17433" t="n">
        <v>0.2</v>
      </c>
      <c r="L17433">
        <f>I17433*J17433*(1-K17433)</f>
        <v/>
      </c>
      <c r="M17433">
        <f>VLOOKUP(F17433,Products!A:D,4,FALSE)*I17433</f>
        <v/>
      </c>
      <c r="N17433">
        <f>L17433-M17433</f>
        <v/>
      </c>
    </row>
    <row r="17434">
      <c r="A17434" t="inlineStr">
        <is>
          <t>T1017432</t>
        </is>
      </c>
      <c r="B17434" t="inlineStr">
        <is>
          <t>2023-07-25</t>
        </is>
      </c>
      <c r="C17434" t="inlineStr">
        <is>
          <t>S047</t>
        </is>
      </c>
      <c r="D17434" t="inlineStr">
        <is>
          <t>Store_047</t>
        </is>
      </c>
      <c r="E17434" t="inlineStr">
        <is>
          <t>North</t>
        </is>
      </c>
      <c r="F17434" t="inlineStr">
        <is>
          <t>P0166</t>
        </is>
      </c>
      <c r="G17434" t="inlineStr">
        <is>
          <t>Prod_0166</t>
        </is>
      </c>
      <c r="H17434" t="inlineStr">
        <is>
          <t>Electronics</t>
        </is>
      </c>
      <c r="I17434" t="n">
        <v>2</v>
      </c>
      <c r="J17434" t="n">
        <v>509.72</v>
      </c>
      <c r="K17434" t="n">
        <v>0</v>
      </c>
      <c r="L17434">
        <f>I17434*J17434*(1-K17434)</f>
        <v/>
      </c>
      <c r="M17434">
        <f>VLOOKUP(F17434,Products!A:D,4,FALSE)*I17434</f>
        <v/>
      </c>
      <c r="N17434">
        <f>L17434-M17434</f>
        <v/>
      </c>
    </row>
    <row r="17435">
      <c r="A17435" t="inlineStr">
        <is>
          <t>T1017433</t>
        </is>
      </c>
      <c r="B17435" t="inlineStr">
        <is>
          <t>2023-07-30</t>
        </is>
      </c>
      <c r="C17435" t="inlineStr">
        <is>
          <t>S049</t>
        </is>
      </c>
      <c r="D17435" t="inlineStr">
        <is>
          <t>Store_049</t>
        </is>
      </c>
      <c r="E17435" t="inlineStr">
        <is>
          <t>North</t>
        </is>
      </c>
      <c r="F17435" t="inlineStr">
        <is>
          <t>P0188</t>
        </is>
      </c>
      <c r="G17435" t="inlineStr">
        <is>
          <t>Prod_0188</t>
        </is>
      </c>
      <c r="H17435" t="inlineStr">
        <is>
          <t>Food</t>
        </is>
      </c>
      <c r="I17435" t="n">
        <v>9</v>
      </c>
      <c r="J17435" t="n">
        <v>557.35</v>
      </c>
      <c r="K17435" t="n">
        <v>0</v>
      </c>
      <c r="L17435">
        <f>I17435*J17435*(1-K17435)</f>
        <v/>
      </c>
      <c r="M17435">
        <f>VLOOKUP(F17435,Products!A:D,4,FALSE)*I17435</f>
        <v/>
      </c>
      <c r="N17435">
        <f>L17435-M17435</f>
        <v/>
      </c>
    </row>
    <row r="17436">
      <c r="A17436" t="inlineStr">
        <is>
          <t>T1017434</t>
        </is>
      </c>
      <c r="B17436" t="inlineStr">
        <is>
          <t>2024-04-11</t>
        </is>
      </c>
      <c r="C17436" t="inlineStr">
        <is>
          <t>S032</t>
        </is>
      </c>
      <c r="D17436" t="inlineStr">
        <is>
          <t>Store_032</t>
        </is>
      </c>
      <c r="E17436" t="inlineStr">
        <is>
          <t>Central</t>
        </is>
      </c>
      <c r="F17436" t="inlineStr">
        <is>
          <t>P0168</t>
        </is>
      </c>
      <c r="G17436" t="inlineStr">
        <is>
          <t>Prod_0168</t>
        </is>
      </c>
      <c r="H17436" t="inlineStr">
        <is>
          <t>Electronics</t>
        </is>
      </c>
      <c r="I17436" t="n">
        <v>3</v>
      </c>
      <c r="J17436" t="n">
        <v>83.56</v>
      </c>
      <c r="K17436" t="n">
        <v>0</v>
      </c>
      <c r="L17436">
        <f>I17436*J17436*(1-K17436)</f>
        <v/>
      </c>
      <c r="M17436">
        <f>VLOOKUP(F17436,Products!A:D,4,FALSE)*I17436</f>
        <v/>
      </c>
      <c r="N17436">
        <f>L17436-M17436</f>
        <v/>
      </c>
    </row>
    <row r="17437">
      <c r="A17437" t="inlineStr">
        <is>
          <t>T1017435</t>
        </is>
      </c>
      <c r="B17437" t="inlineStr">
        <is>
          <t>2024-09-13</t>
        </is>
      </c>
      <c r="C17437" t="inlineStr">
        <is>
          <t>S007</t>
        </is>
      </c>
      <c r="D17437" t="inlineStr">
        <is>
          <t>Store_007</t>
        </is>
      </c>
      <c r="E17437" t="inlineStr">
        <is>
          <t>East</t>
        </is>
      </c>
      <c r="F17437" t="inlineStr">
        <is>
          <t>P0158</t>
        </is>
      </c>
      <c r="G17437" t="inlineStr">
        <is>
          <t>Prod_0158</t>
        </is>
      </c>
      <c r="H17437" t="inlineStr">
        <is>
          <t>Beverages</t>
        </is>
      </c>
      <c r="I17437" t="n">
        <v>8</v>
      </c>
      <c r="J17437" t="n">
        <v>249.6</v>
      </c>
      <c r="K17437" t="n">
        <v>0</v>
      </c>
      <c r="L17437">
        <f>I17437*J17437*(1-K17437)</f>
        <v/>
      </c>
      <c r="M17437">
        <f>VLOOKUP(F17437,Products!A:D,4,FALSE)*I17437</f>
        <v/>
      </c>
      <c r="N17437">
        <f>L17437-M17437</f>
        <v/>
      </c>
    </row>
    <row r="17438">
      <c r="A17438" t="inlineStr">
        <is>
          <t>T1017436</t>
        </is>
      </c>
      <c r="B17438" t="inlineStr">
        <is>
          <t>2024-11-08</t>
        </is>
      </c>
      <c r="C17438" t="inlineStr">
        <is>
          <t>S006</t>
        </is>
      </c>
      <c r="D17438" t="inlineStr">
        <is>
          <t>Store_006</t>
        </is>
      </c>
      <c r="E17438" t="inlineStr">
        <is>
          <t>East</t>
        </is>
      </c>
      <c r="F17438" t="inlineStr">
        <is>
          <t>P0024</t>
        </is>
      </c>
      <c r="G17438" t="inlineStr">
        <is>
          <t>Prod_0024</t>
        </is>
      </c>
      <c r="H17438" t="inlineStr">
        <is>
          <t>Clothing</t>
        </is>
      </c>
      <c r="I17438" t="n">
        <v>1</v>
      </c>
      <c r="J17438" t="n">
        <v>84.81999999999999</v>
      </c>
      <c r="K17438" t="n">
        <v>0.1</v>
      </c>
      <c r="L17438">
        <f>I17438*J17438*(1-K17438)</f>
        <v/>
      </c>
      <c r="M17438">
        <f>VLOOKUP(F17438,Products!A:D,4,FALSE)*I17438</f>
        <v/>
      </c>
      <c r="N17438">
        <f>L17438-M17438</f>
        <v/>
      </c>
    </row>
    <row r="17439">
      <c r="A17439" t="inlineStr">
        <is>
          <t>T1017437</t>
        </is>
      </c>
      <c r="B17439" t="inlineStr">
        <is>
          <t>2024-06-07</t>
        </is>
      </c>
      <c r="C17439" t="inlineStr">
        <is>
          <t>S003</t>
        </is>
      </c>
      <c r="D17439" t="inlineStr">
        <is>
          <t>Store_003</t>
        </is>
      </c>
      <c r="E17439" t="inlineStr">
        <is>
          <t>North</t>
        </is>
      </c>
      <c r="F17439" t="inlineStr">
        <is>
          <t>P0093</t>
        </is>
      </c>
      <c r="G17439" t="inlineStr">
        <is>
          <t>Prod_0093</t>
        </is>
      </c>
      <c r="H17439" t="inlineStr">
        <is>
          <t>Electronics</t>
        </is>
      </c>
      <c r="I17439" t="n">
        <v>2</v>
      </c>
      <c r="J17439" t="n">
        <v>185.02</v>
      </c>
      <c r="K17439" t="n">
        <v>0.05</v>
      </c>
      <c r="L17439">
        <f>I17439*J17439*(1-K17439)</f>
        <v/>
      </c>
      <c r="M17439">
        <f>VLOOKUP(F17439,Products!A:D,4,FALSE)*I17439</f>
        <v/>
      </c>
      <c r="N17439">
        <f>L17439-M17439</f>
        <v/>
      </c>
    </row>
    <row r="17440">
      <c r="A17440" t="inlineStr">
        <is>
          <t>T1017438</t>
        </is>
      </c>
      <c r="B17440" t="inlineStr">
        <is>
          <t>2023-08-04</t>
        </is>
      </c>
      <c r="C17440" t="inlineStr">
        <is>
          <t>S025</t>
        </is>
      </c>
      <c r="D17440" t="inlineStr">
        <is>
          <t>Store_025</t>
        </is>
      </c>
      <c r="E17440" t="inlineStr">
        <is>
          <t>Central</t>
        </is>
      </c>
      <c r="F17440" t="inlineStr">
        <is>
          <t>P0194</t>
        </is>
      </c>
      <c r="G17440" t="inlineStr">
        <is>
          <t>Prod_0194</t>
        </is>
      </c>
      <c r="H17440" t="inlineStr">
        <is>
          <t>Food</t>
        </is>
      </c>
      <c r="I17440" t="n">
        <v>9</v>
      </c>
      <c r="J17440" t="n">
        <v>664.92</v>
      </c>
      <c r="K17440" t="n">
        <v>0.1</v>
      </c>
      <c r="L17440">
        <f>I17440*J17440*(1-K17440)</f>
        <v/>
      </c>
      <c r="M17440">
        <f>VLOOKUP(F17440,Products!A:D,4,FALSE)*I17440</f>
        <v/>
      </c>
      <c r="N17440">
        <f>L17440-M17440</f>
        <v/>
      </c>
    </row>
    <row r="17441">
      <c r="A17441" t="inlineStr">
        <is>
          <t>T1017439</t>
        </is>
      </c>
      <c r="B17441" t="inlineStr">
        <is>
          <t>2025-02-01</t>
        </is>
      </c>
      <c r="C17441" t="inlineStr">
        <is>
          <t>S020</t>
        </is>
      </c>
      <c r="D17441" t="inlineStr">
        <is>
          <t>Store_020</t>
        </is>
      </c>
      <c r="E17441" t="inlineStr">
        <is>
          <t>West</t>
        </is>
      </c>
      <c r="F17441" t="inlineStr">
        <is>
          <t>P0044</t>
        </is>
      </c>
      <c r="G17441" t="inlineStr">
        <is>
          <t>Prod_0044</t>
        </is>
      </c>
      <c r="H17441" t="inlineStr">
        <is>
          <t>Food</t>
        </is>
      </c>
      <c r="I17441" t="n">
        <v>1</v>
      </c>
      <c r="J17441" t="n">
        <v>276.26</v>
      </c>
      <c r="K17441" t="n">
        <v>0</v>
      </c>
      <c r="L17441">
        <f>I17441*J17441*(1-K17441)</f>
        <v/>
      </c>
      <c r="M17441">
        <f>VLOOKUP(F17441,Products!A:D,4,FALSE)*I17441</f>
        <v/>
      </c>
      <c r="N17441">
        <f>L17441-M17441</f>
        <v/>
      </c>
    </row>
    <row r="17442">
      <c r="A17442" t="inlineStr">
        <is>
          <t>T1017440</t>
        </is>
      </c>
      <c r="B17442" t="inlineStr">
        <is>
          <t>2025-05-25</t>
        </is>
      </c>
      <c r="C17442" t="inlineStr">
        <is>
          <t>S041</t>
        </is>
      </c>
      <c r="D17442" t="inlineStr">
        <is>
          <t>Store_041</t>
        </is>
      </c>
      <c r="E17442" t="inlineStr">
        <is>
          <t>East</t>
        </is>
      </c>
      <c r="F17442" t="inlineStr">
        <is>
          <t>P0160</t>
        </is>
      </c>
      <c r="G17442" t="inlineStr">
        <is>
          <t>Prod_0160</t>
        </is>
      </c>
      <c r="H17442" t="inlineStr">
        <is>
          <t>Food</t>
        </is>
      </c>
      <c r="I17442" t="n">
        <v>4</v>
      </c>
      <c r="J17442" t="n">
        <v>666.39</v>
      </c>
      <c r="K17442" t="n">
        <v>0</v>
      </c>
      <c r="L17442">
        <f>I17442*J17442*(1-K17442)</f>
        <v/>
      </c>
      <c r="M17442">
        <f>VLOOKUP(F17442,Products!A:D,4,FALSE)*I17442</f>
        <v/>
      </c>
      <c r="N17442">
        <f>L17442-M17442</f>
        <v/>
      </c>
    </row>
    <row r="17443">
      <c r="A17443" t="inlineStr">
        <is>
          <t>T1017441</t>
        </is>
      </c>
      <c r="B17443" t="inlineStr">
        <is>
          <t>2024-08-31</t>
        </is>
      </c>
      <c r="C17443" t="inlineStr">
        <is>
          <t>S018</t>
        </is>
      </c>
      <c r="D17443" t="inlineStr">
        <is>
          <t>Store_018</t>
        </is>
      </c>
      <c r="E17443" t="inlineStr">
        <is>
          <t>South</t>
        </is>
      </c>
      <c r="F17443" t="inlineStr">
        <is>
          <t>P0040</t>
        </is>
      </c>
      <c r="G17443" t="inlineStr">
        <is>
          <t>Prod_0040</t>
        </is>
      </c>
      <c r="H17443" t="inlineStr">
        <is>
          <t>Toys</t>
        </is>
      </c>
      <c r="I17443" t="n">
        <v>6</v>
      </c>
      <c r="J17443" t="n">
        <v>66.59999999999999</v>
      </c>
      <c r="K17443" t="n">
        <v>0.05</v>
      </c>
      <c r="L17443">
        <f>I17443*J17443*(1-K17443)</f>
        <v/>
      </c>
      <c r="M17443">
        <f>VLOOKUP(F17443,Products!A:D,4,FALSE)*I17443</f>
        <v/>
      </c>
      <c r="N17443">
        <f>L17443-M17443</f>
        <v/>
      </c>
    </row>
    <row r="17444">
      <c r="A17444" t="inlineStr">
        <is>
          <t>T1017442</t>
        </is>
      </c>
      <c r="B17444" t="inlineStr">
        <is>
          <t>2025-08-21</t>
        </is>
      </c>
      <c r="C17444" t="inlineStr">
        <is>
          <t>S031</t>
        </is>
      </c>
      <c r="D17444" t="inlineStr">
        <is>
          <t>Store_031</t>
        </is>
      </c>
      <c r="E17444" t="inlineStr">
        <is>
          <t>Central</t>
        </is>
      </c>
      <c r="F17444" t="inlineStr">
        <is>
          <t>P0028</t>
        </is>
      </c>
      <c r="G17444" t="inlineStr">
        <is>
          <t>Prod_0028</t>
        </is>
      </c>
      <c r="H17444" t="inlineStr">
        <is>
          <t>Food</t>
        </is>
      </c>
      <c r="I17444" t="n">
        <v>6</v>
      </c>
      <c r="J17444" t="n">
        <v>568.5700000000001</v>
      </c>
      <c r="K17444" t="n">
        <v>0</v>
      </c>
      <c r="L17444">
        <f>I17444*J17444*(1-K17444)</f>
        <v/>
      </c>
      <c r="M17444">
        <f>VLOOKUP(F17444,Products!A:D,4,FALSE)*I17444</f>
        <v/>
      </c>
      <c r="N17444">
        <f>L17444-M17444</f>
        <v/>
      </c>
    </row>
    <row r="17445">
      <c r="A17445" t="inlineStr">
        <is>
          <t>T1017443</t>
        </is>
      </c>
      <c r="B17445" t="inlineStr">
        <is>
          <t>2023-01-05</t>
        </is>
      </c>
      <c r="C17445" t="inlineStr">
        <is>
          <t>S024</t>
        </is>
      </c>
      <c r="D17445" t="inlineStr">
        <is>
          <t>Store_024</t>
        </is>
      </c>
      <c r="E17445" t="inlineStr">
        <is>
          <t>South</t>
        </is>
      </c>
      <c r="F17445" t="inlineStr">
        <is>
          <t>P0062</t>
        </is>
      </c>
      <c r="G17445" t="inlineStr">
        <is>
          <t>Prod_0062</t>
        </is>
      </c>
      <c r="H17445" t="inlineStr">
        <is>
          <t>Beverages</t>
        </is>
      </c>
      <c r="I17445" t="n">
        <v>3</v>
      </c>
      <c r="J17445" t="n">
        <v>701.96</v>
      </c>
      <c r="K17445" t="n">
        <v>0.05</v>
      </c>
      <c r="L17445">
        <f>I17445*J17445*(1-K17445)</f>
        <v/>
      </c>
      <c r="M17445">
        <f>VLOOKUP(F17445,Products!A:D,4,FALSE)*I17445</f>
        <v/>
      </c>
      <c r="N17445">
        <f>L17445-M17445</f>
        <v/>
      </c>
    </row>
    <row r="17446">
      <c r="A17446" t="inlineStr">
        <is>
          <t>T1017444</t>
        </is>
      </c>
      <c r="B17446" t="inlineStr">
        <is>
          <t>2025-06-05</t>
        </is>
      </c>
      <c r="C17446" t="inlineStr">
        <is>
          <t>S018</t>
        </is>
      </c>
      <c r="D17446" t="inlineStr">
        <is>
          <t>Store_018</t>
        </is>
      </c>
      <c r="E17446" t="inlineStr">
        <is>
          <t>South</t>
        </is>
      </c>
      <c r="F17446" t="inlineStr">
        <is>
          <t>P0013</t>
        </is>
      </c>
      <c r="G17446" t="inlineStr">
        <is>
          <t>Prod_0013</t>
        </is>
      </c>
      <c r="H17446" t="inlineStr">
        <is>
          <t>Clothing</t>
        </is>
      </c>
      <c r="I17446" t="n">
        <v>5</v>
      </c>
      <c r="J17446" t="n">
        <v>88.59999999999999</v>
      </c>
      <c r="K17446" t="n">
        <v>0</v>
      </c>
      <c r="L17446">
        <f>I17446*J17446*(1-K17446)</f>
        <v/>
      </c>
      <c r="M17446">
        <f>VLOOKUP(F17446,Products!A:D,4,FALSE)*I17446</f>
        <v/>
      </c>
      <c r="N17446">
        <f>L17446-M17446</f>
        <v/>
      </c>
    </row>
    <row r="17447">
      <c r="A17447" t="inlineStr">
        <is>
          <t>T1017445</t>
        </is>
      </c>
      <c r="B17447" t="inlineStr">
        <is>
          <t>2024-03-05</t>
        </is>
      </c>
      <c r="C17447" t="inlineStr">
        <is>
          <t>S004</t>
        </is>
      </c>
      <c r="D17447" t="inlineStr">
        <is>
          <t>Store_004</t>
        </is>
      </c>
      <c r="E17447" t="inlineStr">
        <is>
          <t>Central</t>
        </is>
      </c>
      <c r="F17447" t="inlineStr">
        <is>
          <t>P0082</t>
        </is>
      </c>
      <c r="G17447" t="inlineStr">
        <is>
          <t>Prod_0082</t>
        </is>
      </c>
      <c r="H17447" t="inlineStr">
        <is>
          <t>Food</t>
        </is>
      </c>
      <c r="I17447" t="n">
        <v>2</v>
      </c>
      <c r="J17447" t="n">
        <v>621.26</v>
      </c>
      <c r="K17447" t="n">
        <v>0.15</v>
      </c>
      <c r="L17447">
        <f>I17447*J17447*(1-K17447)</f>
        <v/>
      </c>
      <c r="M17447">
        <f>VLOOKUP(F17447,Products!A:D,4,FALSE)*I17447</f>
        <v/>
      </c>
      <c r="N17447">
        <f>L17447-M17447</f>
        <v/>
      </c>
    </row>
    <row r="17448">
      <c r="A17448" t="inlineStr">
        <is>
          <t>T1017446</t>
        </is>
      </c>
      <c r="B17448" t="inlineStr">
        <is>
          <t>2024-02-14</t>
        </is>
      </c>
      <c r="C17448" t="inlineStr">
        <is>
          <t>S032</t>
        </is>
      </c>
      <c r="D17448" t="inlineStr">
        <is>
          <t>Store_032</t>
        </is>
      </c>
      <c r="E17448" t="inlineStr">
        <is>
          <t>Central</t>
        </is>
      </c>
      <c r="F17448" t="inlineStr">
        <is>
          <t>P0034</t>
        </is>
      </c>
      <c r="G17448" t="inlineStr">
        <is>
          <t>Prod_0034</t>
        </is>
      </c>
      <c r="H17448" t="inlineStr">
        <is>
          <t>Toys</t>
        </is>
      </c>
      <c r="I17448" t="n">
        <v>4</v>
      </c>
      <c r="J17448" t="n">
        <v>636.01</v>
      </c>
      <c r="K17448" t="n">
        <v>0</v>
      </c>
      <c r="L17448">
        <f>I17448*J17448*(1-K17448)</f>
        <v/>
      </c>
      <c r="M17448">
        <f>VLOOKUP(F17448,Products!A:D,4,FALSE)*I17448</f>
        <v/>
      </c>
      <c r="N17448">
        <f>L17448-M17448</f>
        <v/>
      </c>
    </row>
    <row r="17449">
      <c r="A17449" t="inlineStr">
        <is>
          <t>T1017447</t>
        </is>
      </c>
      <c r="B17449" t="inlineStr">
        <is>
          <t>2025-03-17</t>
        </is>
      </c>
      <c r="C17449" t="inlineStr">
        <is>
          <t>S019</t>
        </is>
      </c>
      <c r="D17449" t="inlineStr">
        <is>
          <t>Store_019</t>
        </is>
      </c>
      <c r="E17449" t="inlineStr">
        <is>
          <t>East</t>
        </is>
      </c>
      <c r="F17449" t="inlineStr">
        <is>
          <t>P0012</t>
        </is>
      </c>
      <c r="G17449" t="inlineStr">
        <is>
          <t>Prod_0012</t>
        </is>
      </c>
      <c r="H17449" t="inlineStr">
        <is>
          <t>Food</t>
        </is>
      </c>
      <c r="I17449" t="n">
        <v>7</v>
      </c>
      <c r="J17449" t="n">
        <v>812.22</v>
      </c>
      <c r="K17449" t="n">
        <v>0.05</v>
      </c>
      <c r="L17449">
        <f>I17449*J17449*(1-K17449)</f>
        <v/>
      </c>
      <c r="M17449">
        <f>VLOOKUP(F17449,Products!A:D,4,FALSE)*I17449</f>
        <v/>
      </c>
      <c r="N17449">
        <f>L17449-M17449</f>
        <v/>
      </c>
    </row>
    <row r="17450">
      <c r="A17450" t="inlineStr">
        <is>
          <t>T1017448</t>
        </is>
      </c>
      <c r="B17450" t="inlineStr">
        <is>
          <t>2024-05-13</t>
        </is>
      </c>
      <c r="C17450" t="inlineStr">
        <is>
          <t>S005</t>
        </is>
      </c>
      <c r="D17450" t="inlineStr">
        <is>
          <t>Store_005</t>
        </is>
      </c>
      <c r="E17450" t="inlineStr">
        <is>
          <t>Central</t>
        </is>
      </c>
      <c r="F17450" t="inlineStr">
        <is>
          <t>P0190</t>
        </is>
      </c>
      <c r="G17450" t="inlineStr">
        <is>
          <t>Prod_0190</t>
        </is>
      </c>
      <c r="H17450" t="inlineStr">
        <is>
          <t>Household</t>
        </is>
      </c>
      <c r="I17450" t="n">
        <v>9</v>
      </c>
      <c r="J17450" t="n">
        <v>270.87</v>
      </c>
      <c r="K17450" t="n">
        <v>0.05</v>
      </c>
      <c r="L17450">
        <f>I17450*J17450*(1-K17450)</f>
        <v/>
      </c>
      <c r="M17450">
        <f>VLOOKUP(F17450,Products!A:D,4,FALSE)*I17450</f>
        <v/>
      </c>
      <c r="N17450">
        <f>L17450-M17450</f>
        <v/>
      </c>
    </row>
    <row r="17451">
      <c r="A17451" t="inlineStr">
        <is>
          <t>T1017449</t>
        </is>
      </c>
      <c r="B17451" t="inlineStr">
        <is>
          <t>2025-03-29</t>
        </is>
      </c>
      <c r="C17451" t="inlineStr">
        <is>
          <t>S017</t>
        </is>
      </c>
      <c r="D17451" t="inlineStr">
        <is>
          <t>Store_017</t>
        </is>
      </c>
      <c r="E17451" t="inlineStr">
        <is>
          <t>South</t>
        </is>
      </c>
      <c r="F17451" t="inlineStr">
        <is>
          <t>P0116</t>
        </is>
      </c>
      <c r="G17451" t="inlineStr">
        <is>
          <t>Prod_0116</t>
        </is>
      </c>
      <c r="H17451" t="inlineStr">
        <is>
          <t>Clothing</t>
        </is>
      </c>
      <c r="I17451" t="n">
        <v>8</v>
      </c>
      <c r="J17451" t="n">
        <v>733.02</v>
      </c>
      <c r="K17451" t="n">
        <v>0</v>
      </c>
      <c r="L17451">
        <f>I17451*J17451*(1-K17451)</f>
        <v/>
      </c>
      <c r="M17451">
        <f>VLOOKUP(F17451,Products!A:D,4,FALSE)*I17451</f>
        <v/>
      </c>
      <c r="N17451">
        <f>L17451-M17451</f>
        <v/>
      </c>
    </row>
    <row r="17452">
      <c r="A17452" t="inlineStr">
        <is>
          <t>T1017450</t>
        </is>
      </c>
      <c r="B17452" t="inlineStr">
        <is>
          <t>2025-07-09</t>
        </is>
      </c>
      <c r="C17452" t="inlineStr">
        <is>
          <t>S014</t>
        </is>
      </c>
      <c r="D17452" t="inlineStr">
        <is>
          <t>Store_014</t>
        </is>
      </c>
      <c r="E17452" t="inlineStr">
        <is>
          <t>West</t>
        </is>
      </c>
      <c r="F17452" t="inlineStr">
        <is>
          <t>P0156</t>
        </is>
      </c>
      <c r="G17452" t="inlineStr">
        <is>
          <t>Prod_0156</t>
        </is>
      </c>
      <c r="H17452" t="inlineStr">
        <is>
          <t>Toys</t>
        </is>
      </c>
      <c r="I17452" t="n">
        <v>5</v>
      </c>
      <c r="J17452" t="n">
        <v>323.88</v>
      </c>
      <c r="K17452" t="n">
        <v>0</v>
      </c>
      <c r="L17452">
        <f>I17452*J17452*(1-K17452)</f>
        <v/>
      </c>
      <c r="M17452">
        <f>VLOOKUP(F17452,Products!A:D,4,FALSE)*I17452</f>
        <v/>
      </c>
      <c r="N17452">
        <f>L17452-M17452</f>
        <v/>
      </c>
    </row>
    <row r="17453">
      <c r="A17453" t="inlineStr">
        <is>
          <t>T1017451</t>
        </is>
      </c>
      <c r="B17453" t="inlineStr">
        <is>
          <t>2023-08-18</t>
        </is>
      </c>
      <c r="C17453" t="inlineStr">
        <is>
          <t>S049</t>
        </is>
      </c>
      <c r="D17453" t="inlineStr">
        <is>
          <t>Store_049</t>
        </is>
      </c>
      <c r="E17453" t="inlineStr">
        <is>
          <t>North</t>
        </is>
      </c>
      <c r="F17453" t="inlineStr">
        <is>
          <t>P0159</t>
        </is>
      </c>
      <c r="G17453" t="inlineStr">
        <is>
          <t>Prod_0159</t>
        </is>
      </c>
      <c r="H17453" t="inlineStr">
        <is>
          <t>Electronics</t>
        </is>
      </c>
      <c r="I17453" t="n">
        <v>6</v>
      </c>
      <c r="J17453" t="n">
        <v>426.06</v>
      </c>
      <c r="K17453" t="n">
        <v>0</v>
      </c>
      <c r="L17453">
        <f>I17453*J17453*(1-K17453)</f>
        <v/>
      </c>
      <c r="M17453">
        <f>VLOOKUP(F17453,Products!A:D,4,FALSE)*I17453</f>
        <v/>
      </c>
      <c r="N17453">
        <f>L17453-M17453</f>
        <v/>
      </c>
    </row>
    <row r="17454">
      <c r="A17454" t="inlineStr">
        <is>
          <t>T1017452</t>
        </is>
      </c>
      <c r="B17454" t="inlineStr">
        <is>
          <t>2024-04-05</t>
        </is>
      </c>
      <c r="C17454" t="inlineStr">
        <is>
          <t>S008</t>
        </is>
      </c>
      <c r="D17454" t="inlineStr">
        <is>
          <t>Store_008</t>
        </is>
      </c>
      <c r="E17454" t="inlineStr">
        <is>
          <t>East</t>
        </is>
      </c>
      <c r="F17454" t="inlineStr">
        <is>
          <t>P0187</t>
        </is>
      </c>
      <c r="G17454" t="inlineStr">
        <is>
          <t>Prod_0187</t>
        </is>
      </c>
      <c r="H17454" t="inlineStr">
        <is>
          <t>Food</t>
        </is>
      </c>
      <c r="I17454" t="n">
        <v>4</v>
      </c>
      <c r="J17454" t="n">
        <v>974.4299999999999</v>
      </c>
      <c r="K17454" t="n">
        <v>0</v>
      </c>
      <c r="L17454">
        <f>I17454*J17454*(1-K17454)</f>
        <v/>
      </c>
      <c r="M17454">
        <f>VLOOKUP(F17454,Products!A:D,4,FALSE)*I17454</f>
        <v/>
      </c>
      <c r="N17454">
        <f>L17454-M17454</f>
        <v/>
      </c>
    </row>
    <row r="17455">
      <c r="A17455" t="inlineStr">
        <is>
          <t>T1017453</t>
        </is>
      </c>
      <c r="B17455" t="inlineStr">
        <is>
          <t>2025-03-31</t>
        </is>
      </c>
      <c r="C17455" t="inlineStr">
        <is>
          <t>S050</t>
        </is>
      </c>
      <c r="D17455" t="inlineStr">
        <is>
          <t>Store_050</t>
        </is>
      </c>
      <c r="E17455" t="inlineStr">
        <is>
          <t>South</t>
        </is>
      </c>
      <c r="F17455" t="inlineStr">
        <is>
          <t>P0127</t>
        </is>
      </c>
      <c r="G17455" t="inlineStr">
        <is>
          <t>Prod_0127</t>
        </is>
      </c>
      <c r="H17455" t="inlineStr">
        <is>
          <t>Toys</t>
        </is>
      </c>
      <c r="I17455" t="n">
        <v>2</v>
      </c>
      <c r="J17455" t="n">
        <v>723.39</v>
      </c>
      <c r="K17455" t="n">
        <v>0.2</v>
      </c>
      <c r="L17455">
        <f>I17455*J17455*(1-K17455)</f>
        <v/>
      </c>
      <c r="M17455">
        <f>VLOOKUP(F17455,Products!A:D,4,FALSE)*I17455</f>
        <v/>
      </c>
      <c r="N17455">
        <f>L17455-M17455</f>
        <v/>
      </c>
    </row>
    <row r="17456">
      <c r="A17456" t="inlineStr">
        <is>
          <t>T1017454</t>
        </is>
      </c>
      <c r="B17456" t="inlineStr">
        <is>
          <t>2024-08-17</t>
        </is>
      </c>
      <c r="C17456" t="inlineStr">
        <is>
          <t>S039</t>
        </is>
      </c>
      <c r="D17456" t="inlineStr">
        <is>
          <t>Store_039</t>
        </is>
      </c>
      <c r="E17456" t="inlineStr">
        <is>
          <t>North</t>
        </is>
      </c>
      <c r="F17456" t="inlineStr">
        <is>
          <t>P0040</t>
        </is>
      </c>
      <c r="G17456" t="inlineStr">
        <is>
          <t>Prod_0040</t>
        </is>
      </c>
      <c r="H17456" t="inlineStr">
        <is>
          <t>Toys</t>
        </is>
      </c>
      <c r="I17456" t="n">
        <v>9</v>
      </c>
      <c r="J17456" t="n">
        <v>69.22</v>
      </c>
      <c r="K17456" t="n">
        <v>0.1</v>
      </c>
      <c r="L17456">
        <f>I17456*J17456*(1-K17456)</f>
        <v/>
      </c>
      <c r="M17456">
        <f>VLOOKUP(F17456,Products!A:D,4,FALSE)*I17456</f>
        <v/>
      </c>
      <c r="N17456">
        <f>L17456-M17456</f>
        <v/>
      </c>
    </row>
    <row r="17457">
      <c r="A17457" t="inlineStr">
        <is>
          <t>T1017455</t>
        </is>
      </c>
      <c r="B17457" t="inlineStr">
        <is>
          <t>2024-02-12</t>
        </is>
      </c>
      <c r="C17457" t="inlineStr">
        <is>
          <t>S013</t>
        </is>
      </c>
      <c r="D17457" t="inlineStr">
        <is>
          <t>Store_013</t>
        </is>
      </c>
      <c r="E17457" t="inlineStr">
        <is>
          <t>North</t>
        </is>
      </c>
      <c r="F17457" t="inlineStr">
        <is>
          <t>P0096</t>
        </is>
      </c>
      <c r="G17457" t="inlineStr">
        <is>
          <t>Prod_0096</t>
        </is>
      </c>
      <c r="H17457" t="inlineStr">
        <is>
          <t>Beverages</t>
        </is>
      </c>
      <c r="I17457" t="n">
        <v>9</v>
      </c>
      <c r="J17457" t="n">
        <v>474.36</v>
      </c>
      <c r="K17457" t="n">
        <v>0</v>
      </c>
      <c r="L17457">
        <f>I17457*J17457*(1-K17457)</f>
        <v/>
      </c>
      <c r="M17457">
        <f>VLOOKUP(F17457,Products!A:D,4,FALSE)*I17457</f>
        <v/>
      </c>
      <c r="N17457">
        <f>L17457-M17457</f>
        <v/>
      </c>
    </row>
    <row r="17458">
      <c r="A17458" t="inlineStr">
        <is>
          <t>T1017456</t>
        </is>
      </c>
      <c r="B17458" t="inlineStr">
        <is>
          <t>2025-09-11</t>
        </is>
      </c>
      <c r="C17458" t="inlineStr">
        <is>
          <t>S006</t>
        </is>
      </c>
      <c r="D17458" t="inlineStr">
        <is>
          <t>Store_006</t>
        </is>
      </c>
      <c r="E17458" t="inlineStr">
        <is>
          <t>East</t>
        </is>
      </c>
      <c r="F17458" t="inlineStr">
        <is>
          <t>P0003</t>
        </is>
      </c>
      <c r="G17458" t="inlineStr">
        <is>
          <t>Prod_0003</t>
        </is>
      </c>
      <c r="H17458" t="inlineStr">
        <is>
          <t>Household</t>
        </is>
      </c>
      <c r="I17458" t="n">
        <v>2</v>
      </c>
      <c r="J17458" t="n">
        <v>99.97</v>
      </c>
      <c r="K17458" t="n">
        <v>0.05</v>
      </c>
      <c r="L17458">
        <f>I17458*J17458*(1-K17458)</f>
        <v/>
      </c>
      <c r="M17458">
        <f>VLOOKUP(F17458,Products!A:D,4,FALSE)*I17458</f>
        <v/>
      </c>
      <c r="N17458">
        <f>L17458-M17458</f>
        <v/>
      </c>
    </row>
    <row r="17459">
      <c r="A17459" t="inlineStr">
        <is>
          <t>T1017457</t>
        </is>
      </c>
      <c r="B17459" t="inlineStr">
        <is>
          <t>2023-11-11</t>
        </is>
      </c>
      <c r="C17459" t="inlineStr">
        <is>
          <t>S017</t>
        </is>
      </c>
      <c r="D17459" t="inlineStr">
        <is>
          <t>Store_017</t>
        </is>
      </c>
      <c r="E17459" t="inlineStr">
        <is>
          <t>South</t>
        </is>
      </c>
      <c r="F17459" t="inlineStr">
        <is>
          <t>P0200</t>
        </is>
      </c>
      <c r="G17459" t="inlineStr">
        <is>
          <t>Prod_0200</t>
        </is>
      </c>
      <c r="H17459" t="inlineStr">
        <is>
          <t>Electronics</t>
        </is>
      </c>
      <c r="I17459" t="n">
        <v>7</v>
      </c>
      <c r="J17459" t="n">
        <v>282.05</v>
      </c>
      <c r="K17459" t="n">
        <v>0</v>
      </c>
      <c r="L17459">
        <f>I17459*J17459*(1-K17459)</f>
        <v/>
      </c>
      <c r="M17459">
        <f>VLOOKUP(F17459,Products!A:D,4,FALSE)*I17459</f>
        <v/>
      </c>
      <c r="N17459">
        <f>L17459-M17459</f>
        <v/>
      </c>
    </row>
    <row r="17460">
      <c r="A17460" t="inlineStr">
        <is>
          <t>T1017458</t>
        </is>
      </c>
      <c r="B17460" t="inlineStr">
        <is>
          <t>2024-11-29</t>
        </is>
      </c>
      <c r="C17460" t="inlineStr">
        <is>
          <t>S033</t>
        </is>
      </c>
      <c r="D17460" t="inlineStr">
        <is>
          <t>Store_033</t>
        </is>
      </c>
      <c r="E17460" t="inlineStr">
        <is>
          <t>North</t>
        </is>
      </c>
      <c r="F17460" t="inlineStr">
        <is>
          <t>P0066</t>
        </is>
      </c>
      <c r="G17460" t="inlineStr">
        <is>
          <t>Prod_0066</t>
        </is>
      </c>
      <c r="H17460" t="inlineStr">
        <is>
          <t>Household</t>
        </is>
      </c>
      <c r="I17460" t="n">
        <v>4</v>
      </c>
      <c r="J17460" t="n">
        <v>488.92</v>
      </c>
      <c r="K17460" t="n">
        <v>0</v>
      </c>
      <c r="L17460">
        <f>I17460*J17460*(1-K17460)</f>
        <v/>
      </c>
      <c r="M17460">
        <f>VLOOKUP(F17460,Products!A:D,4,FALSE)*I17460</f>
        <v/>
      </c>
      <c r="N17460">
        <f>L17460-M17460</f>
        <v/>
      </c>
    </row>
    <row r="17461">
      <c r="A17461" t="inlineStr">
        <is>
          <t>T1017459</t>
        </is>
      </c>
      <c r="B17461" t="inlineStr">
        <is>
          <t>2025-07-06</t>
        </is>
      </c>
      <c r="C17461" t="inlineStr">
        <is>
          <t>S049</t>
        </is>
      </c>
      <c r="D17461" t="inlineStr">
        <is>
          <t>Store_049</t>
        </is>
      </c>
      <c r="E17461" t="inlineStr">
        <is>
          <t>North</t>
        </is>
      </c>
      <c r="F17461" t="inlineStr">
        <is>
          <t>P0166</t>
        </is>
      </c>
      <c r="G17461" t="inlineStr">
        <is>
          <t>Prod_0166</t>
        </is>
      </c>
      <c r="H17461" t="inlineStr">
        <is>
          <t>Electronics</t>
        </is>
      </c>
      <c r="I17461" t="n">
        <v>8</v>
      </c>
      <c r="J17461" t="n">
        <v>497.99</v>
      </c>
      <c r="K17461" t="n">
        <v>0</v>
      </c>
      <c r="L17461">
        <f>I17461*J17461*(1-K17461)</f>
        <v/>
      </c>
      <c r="M17461">
        <f>VLOOKUP(F17461,Products!A:D,4,FALSE)*I17461</f>
        <v/>
      </c>
      <c r="N17461">
        <f>L17461-M17461</f>
        <v/>
      </c>
    </row>
    <row r="17462">
      <c r="A17462" t="inlineStr">
        <is>
          <t>T1017460</t>
        </is>
      </c>
      <c r="B17462" t="inlineStr">
        <is>
          <t>2024-01-31</t>
        </is>
      </c>
      <c r="C17462" t="inlineStr">
        <is>
          <t>S014</t>
        </is>
      </c>
      <c r="D17462" t="inlineStr">
        <is>
          <t>Store_014</t>
        </is>
      </c>
      <c r="E17462" t="inlineStr">
        <is>
          <t>West</t>
        </is>
      </c>
      <c r="F17462" t="inlineStr">
        <is>
          <t>P0049</t>
        </is>
      </c>
      <c r="G17462" t="inlineStr">
        <is>
          <t>Prod_0049</t>
        </is>
      </c>
      <c r="H17462" t="inlineStr">
        <is>
          <t>Beverages</t>
        </is>
      </c>
      <c r="I17462" t="n">
        <v>7</v>
      </c>
      <c r="J17462" t="n">
        <v>256.69</v>
      </c>
      <c r="K17462" t="n">
        <v>0.05</v>
      </c>
      <c r="L17462">
        <f>I17462*J17462*(1-K17462)</f>
        <v/>
      </c>
      <c r="M17462">
        <f>VLOOKUP(F17462,Products!A:D,4,FALSE)*I17462</f>
        <v/>
      </c>
      <c r="N17462">
        <f>L17462-M17462</f>
        <v/>
      </c>
    </row>
    <row r="17463">
      <c r="A17463" t="inlineStr">
        <is>
          <t>T1017461</t>
        </is>
      </c>
      <c r="B17463" t="inlineStr">
        <is>
          <t>2025-01-18</t>
        </is>
      </c>
      <c r="C17463" t="inlineStr">
        <is>
          <t>S045</t>
        </is>
      </c>
      <c r="D17463" t="inlineStr">
        <is>
          <t>Store_045</t>
        </is>
      </c>
      <c r="E17463" t="inlineStr">
        <is>
          <t>East</t>
        </is>
      </c>
      <c r="F17463" t="inlineStr">
        <is>
          <t>P0043</t>
        </is>
      </c>
      <c r="G17463" t="inlineStr">
        <is>
          <t>Prod_0043</t>
        </is>
      </c>
      <c r="H17463" t="inlineStr">
        <is>
          <t>Food</t>
        </is>
      </c>
      <c r="I17463" t="n">
        <v>4</v>
      </c>
      <c r="J17463" t="n">
        <v>216.2</v>
      </c>
      <c r="K17463" t="n">
        <v>0</v>
      </c>
      <c r="L17463">
        <f>I17463*J17463*(1-K17463)</f>
        <v/>
      </c>
      <c r="M17463">
        <f>VLOOKUP(F17463,Products!A:D,4,FALSE)*I17463</f>
        <v/>
      </c>
      <c r="N17463">
        <f>L17463-M17463</f>
        <v/>
      </c>
    </row>
    <row r="17464">
      <c r="A17464" t="inlineStr">
        <is>
          <t>T1017462</t>
        </is>
      </c>
      <c r="B17464" t="inlineStr">
        <is>
          <t>2023-03-19</t>
        </is>
      </c>
      <c r="C17464" t="inlineStr">
        <is>
          <t>S010</t>
        </is>
      </c>
      <c r="D17464" t="inlineStr">
        <is>
          <t>Store_010</t>
        </is>
      </c>
      <c r="E17464" t="inlineStr">
        <is>
          <t>North</t>
        </is>
      </c>
      <c r="F17464" t="inlineStr">
        <is>
          <t>P0112</t>
        </is>
      </c>
      <c r="G17464" t="inlineStr">
        <is>
          <t>Prod_0112</t>
        </is>
      </c>
      <c r="H17464" t="inlineStr">
        <is>
          <t>Beverages</t>
        </is>
      </c>
      <c r="I17464" t="n">
        <v>8</v>
      </c>
      <c r="J17464" t="n">
        <v>700.1</v>
      </c>
      <c r="K17464" t="n">
        <v>0.1</v>
      </c>
      <c r="L17464">
        <f>I17464*J17464*(1-K17464)</f>
        <v/>
      </c>
      <c r="M17464">
        <f>VLOOKUP(F17464,Products!A:D,4,FALSE)*I17464</f>
        <v/>
      </c>
      <c r="N17464">
        <f>L17464-M17464</f>
        <v/>
      </c>
    </row>
    <row r="17465">
      <c r="A17465" t="inlineStr">
        <is>
          <t>T1017463</t>
        </is>
      </c>
      <c r="B17465" t="inlineStr">
        <is>
          <t>2023-03-18</t>
        </is>
      </c>
      <c r="C17465" t="inlineStr">
        <is>
          <t>S007</t>
        </is>
      </c>
      <c r="D17465" t="inlineStr">
        <is>
          <t>Store_007</t>
        </is>
      </c>
      <c r="E17465" t="inlineStr">
        <is>
          <t>East</t>
        </is>
      </c>
      <c r="F17465" t="inlineStr">
        <is>
          <t>P0124</t>
        </is>
      </c>
      <c r="G17465" t="inlineStr">
        <is>
          <t>Prod_0124</t>
        </is>
      </c>
      <c r="H17465" t="inlineStr">
        <is>
          <t>Beverages</t>
        </is>
      </c>
      <c r="I17465" t="n">
        <v>8</v>
      </c>
      <c r="J17465" t="n">
        <v>802.12</v>
      </c>
      <c r="K17465" t="n">
        <v>0</v>
      </c>
      <c r="L17465">
        <f>I17465*J17465*(1-K17465)</f>
        <v/>
      </c>
      <c r="M17465">
        <f>VLOOKUP(F17465,Products!A:D,4,FALSE)*I17465</f>
        <v/>
      </c>
      <c r="N17465">
        <f>L17465-M17465</f>
        <v/>
      </c>
    </row>
    <row r="17466">
      <c r="A17466" t="inlineStr">
        <is>
          <t>T1017464</t>
        </is>
      </c>
      <c r="B17466" t="inlineStr">
        <is>
          <t>2024-11-03</t>
        </is>
      </c>
      <c r="C17466" t="inlineStr">
        <is>
          <t>S017</t>
        </is>
      </c>
      <c r="D17466" t="inlineStr">
        <is>
          <t>Store_017</t>
        </is>
      </c>
      <c r="E17466" t="inlineStr">
        <is>
          <t>South</t>
        </is>
      </c>
      <c r="F17466" t="inlineStr">
        <is>
          <t>P0079</t>
        </is>
      </c>
      <c r="G17466" t="inlineStr">
        <is>
          <t>Prod_0079</t>
        </is>
      </c>
      <c r="H17466" t="inlineStr">
        <is>
          <t>Food</t>
        </is>
      </c>
      <c r="I17466" t="n">
        <v>3</v>
      </c>
      <c r="J17466" t="n">
        <v>795.8099999999999</v>
      </c>
      <c r="K17466" t="n">
        <v>0.1</v>
      </c>
      <c r="L17466">
        <f>I17466*J17466*(1-K17466)</f>
        <v/>
      </c>
      <c r="M17466">
        <f>VLOOKUP(F17466,Products!A:D,4,FALSE)*I17466</f>
        <v/>
      </c>
      <c r="N17466">
        <f>L17466-M17466</f>
        <v/>
      </c>
    </row>
    <row r="17467">
      <c r="A17467" t="inlineStr">
        <is>
          <t>T1017465</t>
        </is>
      </c>
      <c r="B17467" t="inlineStr">
        <is>
          <t>2024-04-28</t>
        </is>
      </c>
      <c r="C17467" t="inlineStr">
        <is>
          <t>S017</t>
        </is>
      </c>
      <c r="D17467" t="inlineStr">
        <is>
          <t>Store_017</t>
        </is>
      </c>
      <c r="E17467" t="inlineStr">
        <is>
          <t>South</t>
        </is>
      </c>
      <c r="F17467" t="inlineStr">
        <is>
          <t>P0183</t>
        </is>
      </c>
      <c r="G17467" t="inlineStr">
        <is>
          <t>Prod_0183</t>
        </is>
      </c>
      <c r="H17467" t="inlineStr">
        <is>
          <t>Stationery</t>
        </is>
      </c>
      <c r="I17467" t="n">
        <v>9</v>
      </c>
      <c r="J17467" t="n">
        <v>854.67</v>
      </c>
      <c r="K17467" t="n">
        <v>0.05</v>
      </c>
      <c r="L17467">
        <f>I17467*J17467*(1-K17467)</f>
        <v/>
      </c>
      <c r="M17467">
        <f>VLOOKUP(F17467,Products!A:D,4,FALSE)*I17467</f>
        <v/>
      </c>
      <c r="N17467">
        <f>L17467-M17467</f>
        <v/>
      </c>
    </row>
    <row r="17468">
      <c r="A17468" t="inlineStr">
        <is>
          <t>T1017466</t>
        </is>
      </c>
      <c r="B17468" t="inlineStr">
        <is>
          <t>2024-02-02</t>
        </is>
      </c>
      <c r="C17468" t="inlineStr">
        <is>
          <t>S042</t>
        </is>
      </c>
      <c r="D17468" t="inlineStr">
        <is>
          <t>Store_042</t>
        </is>
      </c>
      <c r="E17468" t="inlineStr">
        <is>
          <t>Central</t>
        </is>
      </c>
      <c r="F17468" t="inlineStr">
        <is>
          <t>P0156</t>
        </is>
      </c>
      <c r="G17468" t="inlineStr">
        <is>
          <t>Prod_0156</t>
        </is>
      </c>
      <c r="H17468" t="inlineStr">
        <is>
          <t>Toys</t>
        </is>
      </c>
      <c r="I17468" t="n">
        <v>2</v>
      </c>
      <c r="J17468" t="n">
        <v>367.77</v>
      </c>
      <c r="K17468" t="n">
        <v>0</v>
      </c>
      <c r="L17468">
        <f>I17468*J17468*(1-K17468)</f>
        <v/>
      </c>
      <c r="M17468">
        <f>VLOOKUP(F17468,Products!A:D,4,FALSE)*I17468</f>
        <v/>
      </c>
      <c r="N17468">
        <f>L17468-M17468</f>
        <v/>
      </c>
    </row>
    <row r="17469">
      <c r="A17469" t="inlineStr">
        <is>
          <t>T1017467</t>
        </is>
      </c>
      <c r="B17469" t="inlineStr">
        <is>
          <t>2023-10-20</t>
        </is>
      </c>
      <c r="C17469" t="inlineStr">
        <is>
          <t>S020</t>
        </is>
      </c>
      <c r="D17469" t="inlineStr">
        <is>
          <t>Store_020</t>
        </is>
      </c>
      <c r="E17469" t="inlineStr">
        <is>
          <t>West</t>
        </is>
      </c>
      <c r="F17469" t="inlineStr">
        <is>
          <t>P0129</t>
        </is>
      </c>
      <c r="G17469" t="inlineStr">
        <is>
          <t>Prod_0129</t>
        </is>
      </c>
      <c r="H17469" t="inlineStr">
        <is>
          <t>Stationery</t>
        </is>
      </c>
      <c r="I17469" t="n">
        <v>7</v>
      </c>
      <c r="J17469" t="n">
        <v>665.05</v>
      </c>
      <c r="K17469" t="n">
        <v>0</v>
      </c>
      <c r="L17469">
        <f>I17469*J17469*(1-K17469)</f>
        <v/>
      </c>
      <c r="M17469">
        <f>VLOOKUP(F17469,Products!A:D,4,FALSE)*I17469</f>
        <v/>
      </c>
      <c r="N17469">
        <f>L17469-M17469</f>
        <v/>
      </c>
    </row>
    <row r="17470">
      <c r="A17470" t="inlineStr">
        <is>
          <t>T1017468</t>
        </is>
      </c>
      <c r="B17470" t="inlineStr">
        <is>
          <t>2025-06-05</t>
        </is>
      </c>
      <c r="C17470" t="inlineStr">
        <is>
          <t>S006</t>
        </is>
      </c>
      <c r="D17470" t="inlineStr">
        <is>
          <t>Store_006</t>
        </is>
      </c>
      <c r="E17470" t="inlineStr">
        <is>
          <t>East</t>
        </is>
      </c>
      <c r="F17470" t="inlineStr">
        <is>
          <t>P0105</t>
        </is>
      </c>
      <c r="G17470" t="inlineStr">
        <is>
          <t>Prod_0105</t>
        </is>
      </c>
      <c r="H17470" t="inlineStr">
        <is>
          <t>Electronics</t>
        </is>
      </c>
      <c r="I17470" t="n">
        <v>7</v>
      </c>
      <c r="J17470" t="n">
        <v>526.12</v>
      </c>
      <c r="K17470" t="n">
        <v>0.15</v>
      </c>
      <c r="L17470">
        <f>I17470*J17470*(1-K17470)</f>
        <v/>
      </c>
      <c r="M17470">
        <f>VLOOKUP(F17470,Products!A:D,4,FALSE)*I17470</f>
        <v/>
      </c>
      <c r="N17470">
        <f>L17470-M17470</f>
        <v/>
      </c>
    </row>
    <row r="17471">
      <c r="A17471" t="inlineStr">
        <is>
          <t>T1017469</t>
        </is>
      </c>
      <c r="B17471" t="inlineStr">
        <is>
          <t>2024-04-05</t>
        </is>
      </c>
      <c r="C17471" t="inlineStr">
        <is>
          <t>S050</t>
        </is>
      </c>
      <c r="D17471" t="inlineStr">
        <is>
          <t>Store_050</t>
        </is>
      </c>
      <c r="E17471" t="inlineStr">
        <is>
          <t>South</t>
        </is>
      </c>
      <c r="F17471" t="inlineStr">
        <is>
          <t>P0138</t>
        </is>
      </c>
      <c r="G17471" t="inlineStr">
        <is>
          <t>Prod_0138</t>
        </is>
      </c>
      <c r="H17471" t="inlineStr">
        <is>
          <t>Household</t>
        </is>
      </c>
      <c r="I17471" t="n">
        <v>4</v>
      </c>
      <c r="J17471" t="n">
        <v>300.22</v>
      </c>
      <c r="K17471" t="n">
        <v>0.15</v>
      </c>
      <c r="L17471">
        <f>I17471*J17471*(1-K17471)</f>
        <v/>
      </c>
      <c r="M17471">
        <f>VLOOKUP(F17471,Products!A:D,4,FALSE)*I17471</f>
        <v/>
      </c>
      <c r="N17471">
        <f>L17471-M17471</f>
        <v/>
      </c>
    </row>
    <row r="17472">
      <c r="A17472" t="inlineStr">
        <is>
          <t>T1017470</t>
        </is>
      </c>
      <c r="B17472" t="inlineStr">
        <is>
          <t>2023-05-25</t>
        </is>
      </c>
      <c r="C17472" t="inlineStr">
        <is>
          <t>S041</t>
        </is>
      </c>
      <c r="D17472" t="inlineStr">
        <is>
          <t>Store_041</t>
        </is>
      </c>
      <c r="E17472" t="inlineStr">
        <is>
          <t>East</t>
        </is>
      </c>
      <c r="F17472" t="inlineStr">
        <is>
          <t>P0198</t>
        </is>
      </c>
      <c r="G17472" t="inlineStr">
        <is>
          <t>Prod_0198</t>
        </is>
      </c>
      <c r="H17472" t="inlineStr">
        <is>
          <t>Beverages</t>
        </is>
      </c>
      <c r="I17472" t="n">
        <v>5</v>
      </c>
      <c r="J17472" t="n">
        <v>1010.19</v>
      </c>
      <c r="K17472" t="n">
        <v>0</v>
      </c>
      <c r="L17472">
        <f>I17472*J17472*(1-K17472)</f>
        <v/>
      </c>
      <c r="M17472">
        <f>VLOOKUP(F17472,Products!A:D,4,FALSE)*I17472</f>
        <v/>
      </c>
      <c r="N17472">
        <f>L17472-M17472</f>
        <v/>
      </c>
    </row>
    <row r="17473">
      <c r="A17473" t="inlineStr">
        <is>
          <t>T1017471</t>
        </is>
      </c>
      <c r="B17473" t="inlineStr">
        <is>
          <t>2023-08-14</t>
        </is>
      </c>
      <c r="C17473" t="inlineStr">
        <is>
          <t>S043</t>
        </is>
      </c>
      <c r="D17473" t="inlineStr">
        <is>
          <t>Store_043</t>
        </is>
      </c>
      <c r="E17473" t="inlineStr">
        <is>
          <t>East</t>
        </is>
      </c>
      <c r="F17473" t="inlineStr">
        <is>
          <t>P0102</t>
        </is>
      </c>
      <c r="G17473" t="inlineStr">
        <is>
          <t>Prod_0102</t>
        </is>
      </c>
      <c r="H17473" t="inlineStr">
        <is>
          <t>Food</t>
        </is>
      </c>
      <c r="I17473" t="n">
        <v>7</v>
      </c>
      <c r="J17473" t="n">
        <v>796.1799999999999</v>
      </c>
      <c r="K17473" t="n">
        <v>0.2</v>
      </c>
      <c r="L17473">
        <f>I17473*J17473*(1-K17473)</f>
        <v/>
      </c>
      <c r="M17473">
        <f>VLOOKUP(F17473,Products!A:D,4,FALSE)*I17473</f>
        <v/>
      </c>
      <c r="N17473">
        <f>L17473-M17473</f>
        <v/>
      </c>
    </row>
    <row r="17474">
      <c r="A17474" t="inlineStr">
        <is>
          <t>T1017472</t>
        </is>
      </c>
      <c r="B17474" t="inlineStr">
        <is>
          <t>2025-03-03</t>
        </is>
      </c>
      <c r="C17474" t="inlineStr">
        <is>
          <t>S012</t>
        </is>
      </c>
      <c r="D17474" t="inlineStr">
        <is>
          <t>Store_012</t>
        </is>
      </c>
      <c r="E17474" t="inlineStr">
        <is>
          <t>South</t>
        </is>
      </c>
      <c r="F17474" t="inlineStr">
        <is>
          <t>P0151</t>
        </is>
      </c>
      <c r="G17474" t="inlineStr">
        <is>
          <t>Prod_0151</t>
        </is>
      </c>
      <c r="H17474" t="inlineStr">
        <is>
          <t>Food</t>
        </is>
      </c>
      <c r="I17474" t="n">
        <v>4</v>
      </c>
      <c r="J17474" t="n">
        <v>764.47</v>
      </c>
      <c r="K17474" t="n">
        <v>0</v>
      </c>
      <c r="L17474">
        <f>I17474*J17474*(1-K17474)</f>
        <v/>
      </c>
      <c r="M17474">
        <f>VLOOKUP(F17474,Products!A:D,4,FALSE)*I17474</f>
        <v/>
      </c>
      <c r="N17474">
        <f>L17474-M17474</f>
        <v/>
      </c>
    </row>
    <row r="17475">
      <c r="A17475" t="inlineStr">
        <is>
          <t>T1017473</t>
        </is>
      </c>
      <c r="B17475" t="inlineStr">
        <is>
          <t>2024-11-06</t>
        </is>
      </c>
      <c r="C17475" t="inlineStr">
        <is>
          <t>S048</t>
        </is>
      </c>
      <c r="D17475" t="inlineStr">
        <is>
          <t>Store_048</t>
        </is>
      </c>
      <c r="E17475" t="inlineStr">
        <is>
          <t>South</t>
        </is>
      </c>
      <c r="F17475" t="inlineStr">
        <is>
          <t>P0003</t>
        </is>
      </c>
      <c r="G17475" t="inlineStr">
        <is>
          <t>Prod_0003</t>
        </is>
      </c>
      <c r="H17475" t="inlineStr">
        <is>
          <t>Household</t>
        </is>
      </c>
      <c r="I17475" t="n">
        <v>9</v>
      </c>
      <c r="J17475" t="n">
        <v>73.51000000000001</v>
      </c>
      <c r="K17475" t="n">
        <v>0</v>
      </c>
      <c r="L17475">
        <f>I17475*J17475*(1-K17475)</f>
        <v/>
      </c>
      <c r="M17475">
        <f>VLOOKUP(F17475,Products!A:D,4,FALSE)*I17475</f>
        <v/>
      </c>
      <c r="N17475">
        <f>L17475-M17475</f>
        <v/>
      </c>
    </row>
    <row r="17476">
      <c r="A17476" t="inlineStr">
        <is>
          <t>T1017474</t>
        </is>
      </c>
      <c r="B17476" t="inlineStr">
        <is>
          <t>2024-09-28</t>
        </is>
      </c>
      <c r="C17476" t="inlineStr">
        <is>
          <t>S013</t>
        </is>
      </c>
      <c r="D17476" t="inlineStr">
        <is>
          <t>Store_013</t>
        </is>
      </c>
      <c r="E17476" t="inlineStr">
        <is>
          <t>North</t>
        </is>
      </c>
      <c r="F17476" t="inlineStr">
        <is>
          <t>P0158</t>
        </is>
      </c>
      <c r="G17476" t="inlineStr">
        <is>
          <t>Prod_0158</t>
        </is>
      </c>
      <c r="H17476" t="inlineStr">
        <is>
          <t>Beverages</t>
        </is>
      </c>
      <c r="I17476" t="n">
        <v>5</v>
      </c>
      <c r="J17476" t="n">
        <v>227.23</v>
      </c>
      <c r="K17476" t="n">
        <v>0</v>
      </c>
      <c r="L17476">
        <f>I17476*J17476*(1-K17476)</f>
        <v/>
      </c>
      <c r="M17476">
        <f>VLOOKUP(F17476,Products!A:D,4,FALSE)*I17476</f>
        <v/>
      </c>
      <c r="N17476">
        <f>L17476-M17476</f>
        <v/>
      </c>
    </row>
    <row r="17477">
      <c r="A17477" t="inlineStr">
        <is>
          <t>T1017475</t>
        </is>
      </c>
      <c r="B17477" t="inlineStr">
        <is>
          <t>2024-03-09</t>
        </is>
      </c>
      <c r="C17477" t="inlineStr">
        <is>
          <t>S013</t>
        </is>
      </c>
      <c r="D17477" t="inlineStr">
        <is>
          <t>Store_013</t>
        </is>
      </c>
      <c r="E17477" t="inlineStr">
        <is>
          <t>North</t>
        </is>
      </c>
      <c r="F17477" t="inlineStr">
        <is>
          <t>P0008</t>
        </is>
      </c>
      <c r="G17477" t="inlineStr">
        <is>
          <t>Prod_0008</t>
        </is>
      </c>
      <c r="H17477" t="inlineStr">
        <is>
          <t>Electronics</t>
        </is>
      </c>
      <c r="I17477" t="n">
        <v>6</v>
      </c>
      <c r="J17477" t="n">
        <v>387.53</v>
      </c>
      <c r="K17477" t="n">
        <v>0</v>
      </c>
      <c r="L17477">
        <f>I17477*J17477*(1-K17477)</f>
        <v/>
      </c>
      <c r="M17477">
        <f>VLOOKUP(F17477,Products!A:D,4,FALSE)*I17477</f>
        <v/>
      </c>
      <c r="N17477">
        <f>L17477-M17477</f>
        <v/>
      </c>
    </row>
    <row r="17478">
      <c r="A17478" t="inlineStr">
        <is>
          <t>T1017476</t>
        </is>
      </c>
      <c r="B17478" t="inlineStr">
        <is>
          <t>2025-04-10</t>
        </is>
      </c>
      <c r="C17478" t="inlineStr">
        <is>
          <t>S035</t>
        </is>
      </c>
      <c r="D17478" t="inlineStr">
        <is>
          <t>Store_035</t>
        </is>
      </c>
      <c r="E17478" t="inlineStr">
        <is>
          <t>Central</t>
        </is>
      </c>
      <c r="F17478" t="inlineStr">
        <is>
          <t>P0086</t>
        </is>
      </c>
      <c r="G17478" t="inlineStr">
        <is>
          <t>Prod_0086</t>
        </is>
      </c>
      <c r="H17478" t="inlineStr">
        <is>
          <t>Stationery</t>
        </is>
      </c>
      <c r="I17478" t="n">
        <v>8</v>
      </c>
      <c r="J17478" t="n">
        <v>749.75</v>
      </c>
      <c r="K17478" t="n">
        <v>0</v>
      </c>
      <c r="L17478">
        <f>I17478*J17478*(1-K17478)</f>
        <v/>
      </c>
      <c r="M17478">
        <f>VLOOKUP(F17478,Products!A:D,4,FALSE)*I17478</f>
        <v/>
      </c>
      <c r="N17478">
        <f>L17478-M17478</f>
        <v/>
      </c>
    </row>
    <row r="17479">
      <c r="A17479" t="inlineStr">
        <is>
          <t>T1017477</t>
        </is>
      </c>
      <c r="B17479" t="inlineStr">
        <is>
          <t>2024-01-22</t>
        </is>
      </c>
      <c r="C17479" t="inlineStr">
        <is>
          <t>S046</t>
        </is>
      </c>
      <c r="D17479" t="inlineStr">
        <is>
          <t>Store_046</t>
        </is>
      </c>
      <c r="E17479" t="inlineStr">
        <is>
          <t>South</t>
        </is>
      </c>
      <c r="F17479" t="inlineStr">
        <is>
          <t>P0093</t>
        </is>
      </c>
      <c r="G17479" t="inlineStr">
        <is>
          <t>Prod_0093</t>
        </is>
      </c>
      <c r="H17479" t="inlineStr">
        <is>
          <t>Electronics</t>
        </is>
      </c>
      <c r="I17479" t="n">
        <v>7</v>
      </c>
      <c r="J17479" t="n">
        <v>213.05</v>
      </c>
      <c r="K17479" t="n">
        <v>0.05</v>
      </c>
      <c r="L17479">
        <f>I17479*J17479*(1-K17479)</f>
        <v/>
      </c>
      <c r="M17479">
        <f>VLOOKUP(F17479,Products!A:D,4,FALSE)*I17479</f>
        <v/>
      </c>
      <c r="N17479">
        <f>L17479-M17479</f>
        <v/>
      </c>
    </row>
    <row r="17480">
      <c r="A17480" t="inlineStr">
        <is>
          <t>T1017478</t>
        </is>
      </c>
      <c r="B17480" t="inlineStr">
        <is>
          <t>2023-01-18</t>
        </is>
      </c>
      <c r="C17480" t="inlineStr">
        <is>
          <t>S023</t>
        </is>
      </c>
      <c r="D17480" t="inlineStr">
        <is>
          <t>Store_023</t>
        </is>
      </c>
      <c r="E17480" t="inlineStr">
        <is>
          <t>South</t>
        </is>
      </c>
      <c r="F17480" t="inlineStr">
        <is>
          <t>P0121</t>
        </is>
      </c>
      <c r="G17480" t="inlineStr">
        <is>
          <t>Prod_0121</t>
        </is>
      </c>
      <c r="H17480" t="inlineStr">
        <is>
          <t>Clothing</t>
        </is>
      </c>
      <c r="I17480" t="n">
        <v>7</v>
      </c>
      <c r="J17480" t="n">
        <v>777.3</v>
      </c>
      <c r="K17480" t="n">
        <v>0</v>
      </c>
      <c r="L17480">
        <f>I17480*J17480*(1-K17480)</f>
        <v/>
      </c>
      <c r="M17480">
        <f>VLOOKUP(F17480,Products!A:D,4,FALSE)*I17480</f>
        <v/>
      </c>
      <c r="N17480">
        <f>L17480-M17480</f>
        <v/>
      </c>
    </row>
    <row r="17481">
      <c r="A17481" t="inlineStr">
        <is>
          <t>T1017479</t>
        </is>
      </c>
      <c r="B17481" t="inlineStr">
        <is>
          <t>2024-07-06</t>
        </is>
      </c>
      <c r="C17481" t="inlineStr">
        <is>
          <t>S037</t>
        </is>
      </c>
      <c r="D17481" t="inlineStr">
        <is>
          <t>Store_037</t>
        </is>
      </c>
      <c r="E17481" t="inlineStr">
        <is>
          <t>East</t>
        </is>
      </c>
      <c r="F17481" t="inlineStr">
        <is>
          <t>P0180</t>
        </is>
      </c>
      <c r="G17481" t="inlineStr">
        <is>
          <t>Prod_0180</t>
        </is>
      </c>
      <c r="H17481" t="inlineStr">
        <is>
          <t>Clothing</t>
        </is>
      </c>
      <c r="I17481" t="n">
        <v>8</v>
      </c>
      <c r="J17481" t="n">
        <v>591.13</v>
      </c>
      <c r="K17481" t="n">
        <v>0.05</v>
      </c>
      <c r="L17481">
        <f>I17481*J17481*(1-K17481)</f>
        <v/>
      </c>
      <c r="M17481">
        <f>VLOOKUP(F17481,Products!A:D,4,FALSE)*I17481</f>
        <v/>
      </c>
      <c r="N17481">
        <f>L17481-M17481</f>
        <v/>
      </c>
    </row>
    <row r="17482">
      <c r="A17482" t="inlineStr">
        <is>
          <t>T1017480</t>
        </is>
      </c>
      <c r="B17482" t="inlineStr">
        <is>
          <t>2025-09-13</t>
        </is>
      </c>
      <c r="C17482" t="inlineStr">
        <is>
          <t>S021</t>
        </is>
      </c>
      <c r="D17482" t="inlineStr">
        <is>
          <t>Store_021</t>
        </is>
      </c>
      <c r="E17482" t="inlineStr">
        <is>
          <t>North</t>
        </is>
      </c>
      <c r="F17482" t="inlineStr">
        <is>
          <t>P0117</t>
        </is>
      </c>
      <c r="G17482" t="inlineStr">
        <is>
          <t>Prod_0117</t>
        </is>
      </c>
      <c r="H17482" t="inlineStr">
        <is>
          <t>Electronics</t>
        </is>
      </c>
      <c r="I17482" t="n">
        <v>3</v>
      </c>
      <c r="J17482" t="n">
        <v>382.15</v>
      </c>
      <c r="K17482" t="n">
        <v>0.05</v>
      </c>
      <c r="L17482">
        <f>I17482*J17482*(1-K17482)</f>
        <v/>
      </c>
      <c r="M17482">
        <f>VLOOKUP(F17482,Products!A:D,4,FALSE)*I17482</f>
        <v/>
      </c>
      <c r="N17482">
        <f>L17482-M17482</f>
        <v/>
      </c>
    </row>
    <row r="17483">
      <c r="A17483" t="inlineStr">
        <is>
          <t>T1017481</t>
        </is>
      </c>
      <c r="B17483" t="inlineStr">
        <is>
          <t>2023-02-23</t>
        </is>
      </c>
      <c r="C17483" t="inlineStr">
        <is>
          <t>S033</t>
        </is>
      </c>
      <c r="D17483" t="inlineStr">
        <is>
          <t>Store_033</t>
        </is>
      </c>
      <c r="E17483" t="inlineStr">
        <is>
          <t>North</t>
        </is>
      </c>
      <c r="F17483" t="inlineStr">
        <is>
          <t>P0012</t>
        </is>
      </c>
      <c r="G17483" t="inlineStr">
        <is>
          <t>Prod_0012</t>
        </is>
      </c>
      <c r="H17483" t="inlineStr">
        <is>
          <t>Food</t>
        </is>
      </c>
      <c r="I17483" t="n">
        <v>6</v>
      </c>
      <c r="J17483" t="n">
        <v>677.9400000000001</v>
      </c>
      <c r="K17483" t="n">
        <v>0</v>
      </c>
      <c r="L17483">
        <f>I17483*J17483*(1-K17483)</f>
        <v/>
      </c>
      <c r="M17483">
        <f>VLOOKUP(F17483,Products!A:D,4,FALSE)*I17483</f>
        <v/>
      </c>
      <c r="N17483">
        <f>L17483-M17483</f>
        <v/>
      </c>
    </row>
    <row r="17484">
      <c r="A17484" t="inlineStr">
        <is>
          <t>T1017482</t>
        </is>
      </c>
      <c r="B17484" t="inlineStr">
        <is>
          <t>2023-12-11</t>
        </is>
      </c>
      <c r="C17484" t="inlineStr">
        <is>
          <t>S028</t>
        </is>
      </c>
      <c r="D17484" t="inlineStr">
        <is>
          <t>Store_028</t>
        </is>
      </c>
      <c r="E17484" t="inlineStr">
        <is>
          <t>North</t>
        </is>
      </c>
      <c r="F17484" t="inlineStr">
        <is>
          <t>P0024</t>
        </is>
      </c>
      <c r="G17484" t="inlineStr">
        <is>
          <t>Prod_0024</t>
        </is>
      </c>
      <c r="H17484" t="inlineStr">
        <is>
          <t>Clothing</t>
        </is>
      </c>
      <c r="I17484" t="n">
        <v>3</v>
      </c>
      <c r="J17484" t="n">
        <v>121.32</v>
      </c>
      <c r="K17484" t="n">
        <v>0</v>
      </c>
      <c r="L17484">
        <f>I17484*J17484*(1-K17484)</f>
        <v/>
      </c>
      <c r="M17484">
        <f>VLOOKUP(F17484,Products!A:D,4,FALSE)*I17484</f>
        <v/>
      </c>
      <c r="N17484">
        <f>L17484-M17484</f>
        <v/>
      </c>
    </row>
    <row r="17485">
      <c r="A17485" t="inlineStr">
        <is>
          <t>T1017483</t>
        </is>
      </c>
      <c r="B17485" t="inlineStr">
        <is>
          <t>2023-10-24</t>
        </is>
      </c>
      <c r="C17485" t="inlineStr">
        <is>
          <t>S012</t>
        </is>
      </c>
      <c r="D17485" t="inlineStr">
        <is>
          <t>Store_012</t>
        </is>
      </c>
      <c r="E17485" t="inlineStr">
        <is>
          <t>South</t>
        </is>
      </c>
      <c r="F17485" t="inlineStr">
        <is>
          <t>P0012</t>
        </is>
      </c>
      <c r="G17485" t="inlineStr">
        <is>
          <t>Prod_0012</t>
        </is>
      </c>
      <c r="H17485" t="inlineStr">
        <is>
          <t>Food</t>
        </is>
      </c>
      <c r="I17485" t="n">
        <v>4</v>
      </c>
      <c r="J17485" t="n">
        <v>782.1799999999999</v>
      </c>
      <c r="K17485" t="n">
        <v>0.1</v>
      </c>
      <c r="L17485">
        <f>I17485*J17485*(1-K17485)</f>
        <v/>
      </c>
      <c r="M17485">
        <f>VLOOKUP(F17485,Products!A:D,4,FALSE)*I17485</f>
        <v/>
      </c>
      <c r="N17485">
        <f>L17485-M17485</f>
        <v/>
      </c>
    </row>
    <row r="17486">
      <c r="A17486" t="inlineStr">
        <is>
          <t>T1017484</t>
        </is>
      </c>
      <c r="B17486" t="inlineStr">
        <is>
          <t>2024-05-10</t>
        </is>
      </c>
      <c r="C17486" t="inlineStr">
        <is>
          <t>S019</t>
        </is>
      </c>
      <c r="D17486" t="inlineStr">
        <is>
          <t>Store_019</t>
        </is>
      </c>
      <c r="E17486" t="inlineStr">
        <is>
          <t>East</t>
        </is>
      </c>
      <c r="F17486" t="inlineStr">
        <is>
          <t>P0154</t>
        </is>
      </c>
      <c r="G17486" t="inlineStr">
        <is>
          <t>Prod_0154</t>
        </is>
      </c>
      <c r="H17486" t="inlineStr">
        <is>
          <t>Toys</t>
        </is>
      </c>
      <c r="I17486" t="n">
        <v>3</v>
      </c>
      <c r="J17486" t="n">
        <v>385.29</v>
      </c>
      <c r="K17486" t="n">
        <v>0.05</v>
      </c>
      <c r="L17486">
        <f>I17486*J17486*(1-K17486)</f>
        <v/>
      </c>
      <c r="M17486">
        <f>VLOOKUP(F17486,Products!A:D,4,FALSE)*I17486</f>
        <v/>
      </c>
      <c r="N17486">
        <f>L17486-M17486</f>
        <v/>
      </c>
    </row>
    <row r="17487">
      <c r="A17487" t="inlineStr">
        <is>
          <t>T1017485</t>
        </is>
      </c>
      <c r="B17487" t="inlineStr">
        <is>
          <t>2023-11-05</t>
        </is>
      </c>
      <c r="C17487" t="inlineStr">
        <is>
          <t>S026</t>
        </is>
      </c>
      <c r="D17487" t="inlineStr">
        <is>
          <t>Store_026</t>
        </is>
      </c>
      <c r="E17487" t="inlineStr">
        <is>
          <t>North</t>
        </is>
      </c>
      <c r="F17487" t="inlineStr">
        <is>
          <t>P0102</t>
        </is>
      </c>
      <c r="G17487" t="inlineStr">
        <is>
          <t>Prod_0102</t>
        </is>
      </c>
      <c r="H17487" t="inlineStr">
        <is>
          <t>Food</t>
        </is>
      </c>
      <c r="I17487" t="n">
        <v>5</v>
      </c>
      <c r="J17487" t="n">
        <v>531.03</v>
      </c>
      <c r="K17487" t="n">
        <v>0.1</v>
      </c>
      <c r="L17487">
        <f>I17487*J17487*(1-K17487)</f>
        <v/>
      </c>
      <c r="M17487">
        <f>VLOOKUP(F17487,Products!A:D,4,FALSE)*I17487</f>
        <v/>
      </c>
      <c r="N17487">
        <f>L17487-M17487</f>
        <v/>
      </c>
    </row>
    <row r="17488">
      <c r="A17488" t="inlineStr">
        <is>
          <t>T1017486</t>
        </is>
      </c>
      <c r="B17488" t="inlineStr">
        <is>
          <t>2023-05-02</t>
        </is>
      </c>
      <c r="C17488" t="inlineStr">
        <is>
          <t>S006</t>
        </is>
      </c>
      <c r="D17488" t="inlineStr">
        <is>
          <t>Store_006</t>
        </is>
      </c>
      <c r="E17488" t="inlineStr">
        <is>
          <t>East</t>
        </is>
      </c>
      <c r="F17488" t="inlineStr">
        <is>
          <t>P0042</t>
        </is>
      </c>
      <c r="G17488" t="inlineStr">
        <is>
          <t>Prod_0042</t>
        </is>
      </c>
      <c r="H17488" t="inlineStr">
        <is>
          <t>Electronics</t>
        </is>
      </c>
      <c r="I17488" t="n">
        <v>9</v>
      </c>
      <c r="J17488" t="n">
        <v>696.76</v>
      </c>
      <c r="K17488" t="n">
        <v>0.15</v>
      </c>
      <c r="L17488">
        <f>I17488*J17488*(1-K17488)</f>
        <v/>
      </c>
      <c r="M17488">
        <f>VLOOKUP(F17488,Products!A:D,4,FALSE)*I17488</f>
        <v/>
      </c>
      <c r="N17488">
        <f>L17488-M17488</f>
        <v/>
      </c>
    </row>
    <row r="17489">
      <c r="A17489" t="inlineStr">
        <is>
          <t>T1017487</t>
        </is>
      </c>
      <c r="B17489" t="inlineStr">
        <is>
          <t>2024-09-11</t>
        </is>
      </c>
      <c r="C17489" t="inlineStr">
        <is>
          <t>S008</t>
        </is>
      </c>
      <c r="D17489" t="inlineStr">
        <is>
          <t>Store_008</t>
        </is>
      </c>
      <c r="E17489" t="inlineStr">
        <is>
          <t>East</t>
        </is>
      </c>
      <c r="F17489" t="inlineStr">
        <is>
          <t>P0158</t>
        </is>
      </c>
      <c r="G17489" t="inlineStr">
        <is>
          <t>Prod_0158</t>
        </is>
      </c>
      <c r="H17489" t="inlineStr">
        <is>
          <t>Beverages</t>
        </is>
      </c>
      <c r="I17489" t="n">
        <v>5</v>
      </c>
      <c r="J17489" t="n">
        <v>286</v>
      </c>
      <c r="K17489" t="n">
        <v>0</v>
      </c>
      <c r="L17489">
        <f>I17489*J17489*(1-K17489)</f>
        <v/>
      </c>
      <c r="M17489">
        <f>VLOOKUP(F17489,Products!A:D,4,FALSE)*I17489</f>
        <v/>
      </c>
      <c r="N17489">
        <f>L17489-M17489</f>
        <v/>
      </c>
    </row>
    <row r="17490">
      <c r="A17490" t="inlineStr">
        <is>
          <t>T1017488</t>
        </is>
      </c>
      <c r="B17490" t="inlineStr">
        <is>
          <t>2025-03-23</t>
        </is>
      </c>
      <c r="C17490" t="inlineStr">
        <is>
          <t>S033</t>
        </is>
      </c>
      <c r="D17490" t="inlineStr">
        <is>
          <t>Store_033</t>
        </is>
      </c>
      <c r="E17490" t="inlineStr">
        <is>
          <t>North</t>
        </is>
      </c>
      <c r="F17490" t="inlineStr">
        <is>
          <t>P0172</t>
        </is>
      </c>
      <c r="G17490" t="inlineStr">
        <is>
          <t>Prod_0172</t>
        </is>
      </c>
      <c r="H17490" t="inlineStr">
        <is>
          <t>Beverages</t>
        </is>
      </c>
      <c r="I17490" t="n">
        <v>3</v>
      </c>
      <c r="J17490" t="n">
        <v>701.41</v>
      </c>
      <c r="K17490" t="n">
        <v>0.05</v>
      </c>
      <c r="L17490">
        <f>I17490*J17490*(1-K17490)</f>
        <v/>
      </c>
      <c r="M17490">
        <f>VLOOKUP(F17490,Products!A:D,4,FALSE)*I17490</f>
        <v/>
      </c>
      <c r="N17490">
        <f>L17490-M17490</f>
        <v/>
      </c>
    </row>
    <row r="17491">
      <c r="A17491" t="inlineStr">
        <is>
          <t>T1017489</t>
        </is>
      </c>
      <c r="B17491" t="inlineStr">
        <is>
          <t>2024-11-17</t>
        </is>
      </c>
      <c r="C17491" t="inlineStr">
        <is>
          <t>S003</t>
        </is>
      </c>
      <c r="D17491" t="inlineStr">
        <is>
          <t>Store_003</t>
        </is>
      </c>
      <c r="E17491" t="inlineStr">
        <is>
          <t>North</t>
        </is>
      </c>
      <c r="F17491" t="inlineStr">
        <is>
          <t>P0062</t>
        </is>
      </c>
      <c r="G17491" t="inlineStr">
        <is>
          <t>Prod_0062</t>
        </is>
      </c>
      <c r="H17491" t="inlineStr">
        <is>
          <t>Beverages</t>
        </is>
      </c>
      <c r="I17491" t="n">
        <v>1</v>
      </c>
      <c r="J17491" t="n">
        <v>482.11</v>
      </c>
      <c r="K17491" t="n">
        <v>0.1</v>
      </c>
      <c r="L17491">
        <f>I17491*J17491*(1-K17491)</f>
        <v/>
      </c>
      <c r="M17491">
        <f>VLOOKUP(F17491,Products!A:D,4,FALSE)*I17491</f>
        <v/>
      </c>
      <c r="N17491">
        <f>L17491-M17491</f>
        <v/>
      </c>
    </row>
    <row r="17492">
      <c r="A17492" t="inlineStr">
        <is>
          <t>T1017490</t>
        </is>
      </c>
      <c r="B17492" t="inlineStr">
        <is>
          <t>2025-08-09</t>
        </is>
      </c>
      <c r="C17492" t="inlineStr">
        <is>
          <t>S007</t>
        </is>
      </c>
      <c r="D17492" t="inlineStr">
        <is>
          <t>Store_007</t>
        </is>
      </c>
      <c r="E17492" t="inlineStr">
        <is>
          <t>East</t>
        </is>
      </c>
      <c r="F17492" t="inlineStr">
        <is>
          <t>P0087</t>
        </is>
      </c>
      <c r="G17492" t="inlineStr">
        <is>
          <t>Prod_0087</t>
        </is>
      </c>
      <c r="H17492" t="inlineStr">
        <is>
          <t>Clothing</t>
        </is>
      </c>
      <c r="I17492" t="n">
        <v>4</v>
      </c>
      <c r="J17492" t="n">
        <v>461.68</v>
      </c>
      <c r="K17492" t="n">
        <v>0</v>
      </c>
      <c r="L17492">
        <f>I17492*J17492*(1-K17492)</f>
        <v/>
      </c>
      <c r="M17492">
        <f>VLOOKUP(F17492,Products!A:D,4,FALSE)*I17492</f>
        <v/>
      </c>
      <c r="N17492">
        <f>L17492-M17492</f>
        <v/>
      </c>
    </row>
    <row r="17493">
      <c r="A17493" t="inlineStr">
        <is>
          <t>T1017491</t>
        </is>
      </c>
      <c r="B17493" t="inlineStr">
        <is>
          <t>2025-07-30</t>
        </is>
      </c>
      <c r="C17493" t="inlineStr">
        <is>
          <t>S022</t>
        </is>
      </c>
      <c r="D17493" t="inlineStr">
        <is>
          <t>Store_022</t>
        </is>
      </c>
      <c r="E17493" t="inlineStr">
        <is>
          <t>East</t>
        </is>
      </c>
      <c r="F17493" t="inlineStr">
        <is>
          <t>P0002</t>
        </is>
      </c>
      <c r="G17493" t="inlineStr">
        <is>
          <t>Prod_0002</t>
        </is>
      </c>
      <c r="H17493" t="inlineStr">
        <is>
          <t>Food</t>
        </is>
      </c>
      <c r="I17493" t="n">
        <v>7</v>
      </c>
      <c r="J17493" t="n">
        <v>222.89</v>
      </c>
      <c r="K17493" t="n">
        <v>0.15</v>
      </c>
      <c r="L17493">
        <f>I17493*J17493*(1-K17493)</f>
        <v/>
      </c>
      <c r="M17493">
        <f>VLOOKUP(F17493,Products!A:D,4,FALSE)*I17493</f>
        <v/>
      </c>
      <c r="N17493">
        <f>L17493-M17493</f>
        <v/>
      </c>
    </row>
    <row r="17494">
      <c r="A17494" t="inlineStr">
        <is>
          <t>T1017492</t>
        </is>
      </c>
      <c r="B17494" t="inlineStr">
        <is>
          <t>2025-05-27</t>
        </is>
      </c>
      <c r="C17494" t="inlineStr">
        <is>
          <t>S046</t>
        </is>
      </c>
      <c r="D17494" t="inlineStr">
        <is>
          <t>Store_046</t>
        </is>
      </c>
      <c r="E17494" t="inlineStr">
        <is>
          <t>South</t>
        </is>
      </c>
      <c r="F17494" t="inlineStr">
        <is>
          <t>P0123</t>
        </is>
      </c>
      <c r="G17494" t="inlineStr">
        <is>
          <t>Prod_0123</t>
        </is>
      </c>
      <c r="H17494" t="inlineStr">
        <is>
          <t>Food</t>
        </is>
      </c>
      <c r="I17494" t="n">
        <v>1</v>
      </c>
      <c r="J17494" t="n">
        <v>570.22</v>
      </c>
      <c r="K17494" t="n">
        <v>0.05</v>
      </c>
      <c r="L17494">
        <f>I17494*J17494*(1-K17494)</f>
        <v/>
      </c>
      <c r="M17494">
        <f>VLOOKUP(F17494,Products!A:D,4,FALSE)*I17494</f>
        <v/>
      </c>
      <c r="N17494">
        <f>L17494-M17494</f>
        <v/>
      </c>
    </row>
    <row r="17495">
      <c r="A17495" t="inlineStr">
        <is>
          <t>T1017493</t>
        </is>
      </c>
      <c r="B17495" t="inlineStr">
        <is>
          <t>2023-01-25</t>
        </is>
      </c>
      <c r="C17495" t="inlineStr">
        <is>
          <t>S036</t>
        </is>
      </c>
      <c r="D17495" t="inlineStr">
        <is>
          <t>Store_036</t>
        </is>
      </c>
      <c r="E17495" t="inlineStr">
        <is>
          <t>Central</t>
        </is>
      </c>
      <c r="F17495" t="inlineStr">
        <is>
          <t>P0197</t>
        </is>
      </c>
      <c r="G17495" t="inlineStr">
        <is>
          <t>Prod_0197</t>
        </is>
      </c>
      <c r="H17495" t="inlineStr">
        <is>
          <t>Food</t>
        </is>
      </c>
      <c r="I17495" t="n">
        <v>7</v>
      </c>
      <c r="J17495" t="n">
        <v>193.07</v>
      </c>
      <c r="K17495" t="n">
        <v>0.1</v>
      </c>
      <c r="L17495">
        <f>I17495*J17495*(1-K17495)</f>
        <v/>
      </c>
      <c r="M17495">
        <f>VLOOKUP(F17495,Products!A:D,4,FALSE)*I17495</f>
        <v/>
      </c>
      <c r="N17495">
        <f>L17495-M17495</f>
        <v/>
      </c>
    </row>
    <row r="17496">
      <c r="A17496" t="inlineStr">
        <is>
          <t>T1017494</t>
        </is>
      </c>
      <c r="B17496" t="inlineStr">
        <is>
          <t>2025-06-01</t>
        </is>
      </c>
      <c r="C17496" t="inlineStr">
        <is>
          <t>S011</t>
        </is>
      </c>
      <c r="D17496" t="inlineStr">
        <is>
          <t>Store_011</t>
        </is>
      </c>
      <c r="E17496" t="inlineStr">
        <is>
          <t>South</t>
        </is>
      </c>
      <c r="F17496" t="inlineStr">
        <is>
          <t>P0121</t>
        </is>
      </c>
      <c r="G17496" t="inlineStr">
        <is>
          <t>Prod_0121</t>
        </is>
      </c>
      <c r="H17496" t="inlineStr">
        <is>
          <t>Clothing</t>
        </is>
      </c>
      <c r="I17496" t="n">
        <v>5</v>
      </c>
      <c r="J17496" t="n">
        <v>675.97</v>
      </c>
      <c r="K17496" t="n">
        <v>0</v>
      </c>
      <c r="L17496">
        <f>I17496*J17496*(1-K17496)</f>
        <v/>
      </c>
      <c r="M17496">
        <f>VLOOKUP(F17496,Products!A:D,4,FALSE)*I17496</f>
        <v/>
      </c>
      <c r="N17496">
        <f>L17496-M17496</f>
        <v/>
      </c>
    </row>
    <row r="17497">
      <c r="A17497" t="inlineStr">
        <is>
          <t>T1017495</t>
        </is>
      </c>
      <c r="B17497" t="inlineStr">
        <is>
          <t>2024-08-13</t>
        </is>
      </c>
      <c r="C17497" t="inlineStr">
        <is>
          <t>S029</t>
        </is>
      </c>
      <c r="D17497" t="inlineStr">
        <is>
          <t>Store_029</t>
        </is>
      </c>
      <c r="E17497" t="inlineStr">
        <is>
          <t>South</t>
        </is>
      </c>
      <c r="F17497" t="inlineStr">
        <is>
          <t>P0034</t>
        </is>
      </c>
      <c r="G17497" t="inlineStr">
        <is>
          <t>Prod_0034</t>
        </is>
      </c>
      <c r="H17497" t="inlineStr">
        <is>
          <t>Toys</t>
        </is>
      </c>
      <c r="I17497" t="n">
        <v>4</v>
      </c>
      <c r="J17497" t="n">
        <v>605.6799999999999</v>
      </c>
      <c r="K17497" t="n">
        <v>0</v>
      </c>
      <c r="L17497">
        <f>I17497*J17497*(1-K17497)</f>
        <v/>
      </c>
      <c r="M17497">
        <f>VLOOKUP(F17497,Products!A:D,4,FALSE)*I17497</f>
        <v/>
      </c>
      <c r="N17497">
        <f>L17497-M17497</f>
        <v/>
      </c>
    </row>
    <row r="17498">
      <c r="A17498" t="inlineStr">
        <is>
          <t>T1017496</t>
        </is>
      </c>
      <c r="B17498" t="inlineStr">
        <is>
          <t>2024-05-24</t>
        </is>
      </c>
      <c r="C17498" t="inlineStr">
        <is>
          <t>S016</t>
        </is>
      </c>
      <c r="D17498" t="inlineStr">
        <is>
          <t>Store_016</t>
        </is>
      </c>
      <c r="E17498" t="inlineStr">
        <is>
          <t>West</t>
        </is>
      </c>
      <c r="F17498" t="inlineStr">
        <is>
          <t>P0018</t>
        </is>
      </c>
      <c r="G17498" t="inlineStr">
        <is>
          <t>Prod_0018</t>
        </is>
      </c>
      <c r="H17498" t="inlineStr">
        <is>
          <t>Food</t>
        </is>
      </c>
      <c r="I17498" t="n">
        <v>4</v>
      </c>
      <c r="J17498" t="n">
        <v>1037.1</v>
      </c>
      <c r="K17498" t="n">
        <v>0</v>
      </c>
      <c r="L17498">
        <f>I17498*J17498*(1-K17498)</f>
        <v/>
      </c>
      <c r="M17498">
        <f>VLOOKUP(F17498,Products!A:D,4,FALSE)*I17498</f>
        <v/>
      </c>
      <c r="N17498">
        <f>L17498-M17498</f>
        <v/>
      </c>
    </row>
    <row r="17499">
      <c r="A17499" t="inlineStr">
        <is>
          <t>T1017497</t>
        </is>
      </c>
      <c r="B17499" t="inlineStr">
        <is>
          <t>2024-04-08</t>
        </is>
      </c>
      <c r="C17499" t="inlineStr">
        <is>
          <t>S041</t>
        </is>
      </c>
      <c r="D17499" t="inlineStr">
        <is>
          <t>Store_041</t>
        </is>
      </c>
      <c r="E17499" t="inlineStr">
        <is>
          <t>East</t>
        </is>
      </c>
      <c r="F17499" t="inlineStr">
        <is>
          <t>P0133</t>
        </is>
      </c>
      <c r="G17499" t="inlineStr">
        <is>
          <t>Prod_0133</t>
        </is>
      </c>
      <c r="H17499" t="inlineStr">
        <is>
          <t>Stationery</t>
        </is>
      </c>
      <c r="I17499" t="n">
        <v>9</v>
      </c>
      <c r="J17499" t="n">
        <v>448.54</v>
      </c>
      <c r="K17499" t="n">
        <v>0.15</v>
      </c>
      <c r="L17499">
        <f>I17499*J17499*(1-K17499)</f>
        <v/>
      </c>
      <c r="M17499">
        <f>VLOOKUP(F17499,Products!A:D,4,FALSE)*I17499</f>
        <v/>
      </c>
      <c r="N17499">
        <f>L17499-M17499</f>
        <v/>
      </c>
    </row>
    <row r="17500">
      <c r="A17500" t="inlineStr">
        <is>
          <t>T1017498</t>
        </is>
      </c>
      <c r="B17500" t="inlineStr">
        <is>
          <t>2025-04-26</t>
        </is>
      </c>
      <c r="C17500" t="inlineStr">
        <is>
          <t>S028</t>
        </is>
      </c>
      <c r="D17500" t="inlineStr">
        <is>
          <t>Store_028</t>
        </is>
      </c>
      <c r="E17500" t="inlineStr">
        <is>
          <t>North</t>
        </is>
      </c>
      <c r="F17500" t="inlineStr">
        <is>
          <t>P0175</t>
        </is>
      </c>
      <c r="G17500" t="inlineStr">
        <is>
          <t>Prod_0175</t>
        </is>
      </c>
      <c r="H17500" t="inlineStr">
        <is>
          <t>Food</t>
        </is>
      </c>
      <c r="I17500" t="n">
        <v>9</v>
      </c>
      <c r="J17500" t="n">
        <v>737.92</v>
      </c>
      <c r="K17500" t="n">
        <v>0</v>
      </c>
      <c r="L17500">
        <f>I17500*J17500*(1-K17500)</f>
        <v/>
      </c>
      <c r="M17500">
        <f>VLOOKUP(F17500,Products!A:D,4,FALSE)*I17500</f>
        <v/>
      </c>
      <c r="N17500">
        <f>L17500-M17500</f>
        <v/>
      </c>
    </row>
    <row r="17501">
      <c r="A17501" t="inlineStr">
        <is>
          <t>T1017499</t>
        </is>
      </c>
      <c r="B17501" t="inlineStr">
        <is>
          <t>2024-07-30</t>
        </is>
      </c>
      <c r="C17501" t="inlineStr">
        <is>
          <t>S035</t>
        </is>
      </c>
      <c r="D17501" t="inlineStr">
        <is>
          <t>Store_035</t>
        </is>
      </c>
      <c r="E17501" t="inlineStr">
        <is>
          <t>Central</t>
        </is>
      </c>
      <c r="F17501" t="inlineStr">
        <is>
          <t>P0149</t>
        </is>
      </c>
      <c r="G17501" t="inlineStr">
        <is>
          <t>Prod_0149</t>
        </is>
      </c>
      <c r="H17501" t="inlineStr">
        <is>
          <t>Toys</t>
        </is>
      </c>
      <c r="I17501" t="n">
        <v>1</v>
      </c>
      <c r="J17501" t="n">
        <v>50.38</v>
      </c>
      <c r="K17501" t="n">
        <v>0.15</v>
      </c>
      <c r="L17501">
        <f>I17501*J17501*(1-K17501)</f>
        <v/>
      </c>
      <c r="M17501">
        <f>VLOOKUP(F17501,Products!A:D,4,FALSE)*I17501</f>
        <v/>
      </c>
      <c r="N17501">
        <f>L17501-M17501</f>
        <v/>
      </c>
    </row>
    <row r="17502">
      <c r="A17502" t="inlineStr">
        <is>
          <t>T1017500</t>
        </is>
      </c>
      <c r="B17502" t="inlineStr">
        <is>
          <t>2025-06-16</t>
        </is>
      </c>
      <c r="C17502" t="inlineStr">
        <is>
          <t>S035</t>
        </is>
      </c>
      <c r="D17502" t="inlineStr">
        <is>
          <t>Store_035</t>
        </is>
      </c>
      <c r="E17502" t="inlineStr">
        <is>
          <t>Central</t>
        </is>
      </c>
      <c r="F17502" t="inlineStr">
        <is>
          <t>P0067</t>
        </is>
      </c>
      <c r="G17502" t="inlineStr">
        <is>
          <t>Prod_0067</t>
        </is>
      </c>
      <c r="H17502" t="inlineStr">
        <is>
          <t>Toys</t>
        </is>
      </c>
      <c r="I17502" t="n">
        <v>3</v>
      </c>
      <c r="J17502" t="n">
        <v>141.33</v>
      </c>
      <c r="K17502" t="n">
        <v>0.1</v>
      </c>
      <c r="L17502">
        <f>I17502*J17502*(1-K17502)</f>
        <v/>
      </c>
      <c r="M17502">
        <f>VLOOKUP(F17502,Products!A:D,4,FALSE)*I17502</f>
        <v/>
      </c>
      <c r="N17502">
        <f>L17502-M17502</f>
        <v/>
      </c>
    </row>
    <row r="17503">
      <c r="A17503" t="inlineStr">
        <is>
          <t>T1017501</t>
        </is>
      </c>
      <c r="B17503" t="inlineStr">
        <is>
          <t>2025-09-22</t>
        </is>
      </c>
      <c r="C17503" t="inlineStr">
        <is>
          <t>S033</t>
        </is>
      </c>
      <c r="D17503" t="inlineStr">
        <is>
          <t>Store_033</t>
        </is>
      </c>
      <c r="E17503" t="inlineStr">
        <is>
          <t>North</t>
        </is>
      </c>
      <c r="F17503" t="inlineStr">
        <is>
          <t>P0127</t>
        </is>
      </c>
      <c r="G17503" t="inlineStr">
        <is>
          <t>Prod_0127</t>
        </is>
      </c>
      <c r="H17503" t="inlineStr">
        <is>
          <t>Toys</t>
        </is>
      </c>
      <c r="I17503" t="n">
        <v>8</v>
      </c>
      <c r="J17503" t="n">
        <v>910.76</v>
      </c>
      <c r="K17503" t="n">
        <v>0</v>
      </c>
      <c r="L17503">
        <f>I17503*J17503*(1-K17503)</f>
        <v/>
      </c>
      <c r="M17503">
        <f>VLOOKUP(F17503,Products!A:D,4,FALSE)*I17503</f>
        <v/>
      </c>
      <c r="N17503">
        <f>L17503-M17503</f>
        <v/>
      </c>
    </row>
    <row r="17504">
      <c r="A17504" t="inlineStr">
        <is>
          <t>T1017502</t>
        </is>
      </c>
      <c r="B17504" t="inlineStr">
        <is>
          <t>2023-02-22</t>
        </is>
      </c>
      <c r="C17504" t="inlineStr">
        <is>
          <t>S035</t>
        </is>
      </c>
      <c r="D17504" t="inlineStr">
        <is>
          <t>Store_035</t>
        </is>
      </c>
      <c r="E17504" t="inlineStr">
        <is>
          <t>Central</t>
        </is>
      </c>
      <c r="F17504" t="inlineStr">
        <is>
          <t>P0158</t>
        </is>
      </c>
      <c r="G17504" t="inlineStr">
        <is>
          <t>Prod_0158</t>
        </is>
      </c>
      <c r="H17504" t="inlineStr">
        <is>
          <t>Beverages</t>
        </is>
      </c>
      <c r="I17504" t="n">
        <v>3</v>
      </c>
      <c r="J17504" t="n">
        <v>288.77</v>
      </c>
      <c r="K17504" t="n">
        <v>0</v>
      </c>
      <c r="L17504">
        <f>I17504*J17504*(1-K17504)</f>
        <v/>
      </c>
      <c r="M17504">
        <f>VLOOKUP(F17504,Products!A:D,4,FALSE)*I17504</f>
        <v/>
      </c>
      <c r="N17504">
        <f>L17504-M17504</f>
        <v/>
      </c>
    </row>
    <row r="17505">
      <c r="A17505" t="inlineStr">
        <is>
          <t>T1017503</t>
        </is>
      </c>
      <c r="B17505" t="inlineStr">
        <is>
          <t>2024-08-02</t>
        </is>
      </c>
      <c r="C17505" t="inlineStr">
        <is>
          <t>S042</t>
        </is>
      </c>
      <c r="D17505" t="inlineStr">
        <is>
          <t>Store_042</t>
        </is>
      </c>
      <c r="E17505" t="inlineStr">
        <is>
          <t>Central</t>
        </is>
      </c>
      <c r="F17505" t="inlineStr">
        <is>
          <t>P0103</t>
        </is>
      </c>
      <c r="G17505" t="inlineStr">
        <is>
          <t>Prod_0103</t>
        </is>
      </c>
      <c r="H17505" t="inlineStr">
        <is>
          <t>Stationery</t>
        </is>
      </c>
      <c r="I17505" t="n">
        <v>2</v>
      </c>
      <c r="J17505" t="n">
        <v>582.3200000000001</v>
      </c>
      <c r="K17505" t="n">
        <v>0</v>
      </c>
      <c r="L17505">
        <f>I17505*J17505*(1-K17505)</f>
        <v/>
      </c>
      <c r="M17505">
        <f>VLOOKUP(F17505,Products!A:D,4,FALSE)*I17505</f>
        <v/>
      </c>
      <c r="N17505">
        <f>L17505-M17505</f>
        <v/>
      </c>
    </row>
    <row r="17506">
      <c r="A17506" t="inlineStr">
        <is>
          <t>T1017504</t>
        </is>
      </c>
      <c r="B17506" t="inlineStr">
        <is>
          <t>2024-06-09</t>
        </is>
      </c>
      <c r="C17506" t="inlineStr">
        <is>
          <t>S014</t>
        </is>
      </c>
      <c r="D17506" t="inlineStr">
        <is>
          <t>Store_014</t>
        </is>
      </c>
      <c r="E17506" t="inlineStr">
        <is>
          <t>West</t>
        </is>
      </c>
      <c r="F17506" t="inlineStr">
        <is>
          <t>P0070</t>
        </is>
      </c>
      <c r="G17506" t="inlineStr">
        <is>
          <t>Prod_0070</t>
        </is>
      </c>
      <c r="H17506" t="inlineStr">
        <is>
          <t>Beverages</t>
        </is>
      </c>
      <c r="I17506" t="n">
        <v>6</v>
      </c>
      <c r="J17506" t="n">
        <v>516.42</v>
      </c>
      <c r="K17506" t="n">
        <v>0.1</v>
      </c>
      <c r="L17506">
        <f>I17506*J17506*(1-K17506)</f>
        <v/>
      </c>
      <c r="M17506">
        <f>VLOOKUP(F17506,Products!A:D,4,FALSE)*I17506</f>
        <v/>
      </c>
      <c r="N17506">
        <f>L17506-M17506</f>
        <v/>
      </c>
    </row>
    <row r="17507">
      <c r="A17507" t="inlineStr">
        <is>
          <t>T1017505</t>
        </is>
      </c>
      <c r="B17507" t="inlineStr">
        <is>
          <t>2025-07-09</t>
        </is>
      </c>
      <c r="C17507" t="inlineStr">
        <is>
          <t>S044</t>
        </is>
      </c>
      <c r="D17507" t="inlineStr">
        <is>
          <t>Store_044</t>
        </is>
      </c>
      <c r="E17507" t="inlineStr">
        <is>
          <t>North</t>
        </is>
      </c>
      <c r="F17507" t="inlineStr">
        <is>
          <t>P0029</t>
        </is>
      </c>
      <c r="G17507" t="inlineStr">
        <is>
          <t>Prod_0029</t>
        </is>
      </c>
      <c r="H17507" t="inlineStr">
        <is>
          <t>Clothing</t>
        </is>
      </c>
      <c r="I17507" t="n">
        <v>7</v>
      </c>
      <c r="J17507" t="n">
        <v>726.7</v>
      </c>
      <c r="K17507" t="n">
        <v>0</v>
      </c>
      <c r="L17507">
        <f>I17507*J17507*(1-K17507)</f>
        <v/>
      </c>
      <c r="M17507">
        <f>VLOOKUP(F17507,Products!A:D,4,FALSE)*I17507</f>
        <v/>
      </c>
      <c r="N17507">
        <f>L17507-M17507</f>
        <v/>
      </c>
    </row>
    <row r="17508">
      <c r="A17508" t="inlineStr">
        <is>
          <t>T1017506</t>
        </is>
      </c>
      <c r="B17508" t="inlineStr">
        <is>
          <t>2024-01-14</t>
        </is>
      </c>
      <c r="C17508" t="inlineStr">
        <is>
          <t>S044</t>
        </is>
      </c>
      <c r="D17508" t="inlineStr">
        <is>
          <t>Store_044</t>
        </is>
      </c>
      <c r="E17508" t="inlineStr">
        <is>
          <t>North</t>
        </is>
      </c>
      <c r="F17508" t="inlineStr">
        <is>
          <t>P0131</t>
        </is>
      </c>
      <c r="G17508" t="inlineStr">
        <is>
          <t>Prod_0131</t>
        </is>
      </c>
      <c r="H17508" t="inlineStr">
        <is>
          <t>Beverages</t>
        </is>
      </c>
      <c r="I17508" t="n">
        <v>9</v>
      </c>
      <c r="J17508" t="n">
        <v>377.19</v>
      </c>
      <c r="K17508" t="n">
        <v>0</v>
      </c>
      <c r="L17508">
        <f>I17508*J17508*(1-K17508)</f>
        <v/>
      </c>
      <c r="M17508">
        <f>VLOOKUP(F17508,Products!A:D,4,FALSE)*I17508</f>
        <v/>
      </c>
      <c r="N17508">
        <f>L17508-M17508</f>
        <v/>
      </c>
    </row>
    <row r="17509">
      <c r="A17509" t="inlineStr">
        <is>
          <t>T1017507</t>
        </is>
      </c>
      <c r="B17509" t="inlineStr">
        <is>
          <t>2024-02-01</t>
        </is>
      </c>
      <c r="C17509" t="inlineStr">
        <is>
          <t>S044</t>
        </is>
      </c>
      <c r="D17509" t="inlineStr">
        <is>
          <t>Store_044</t>
        </is>
      </c>
      <c r="E17509" t="inlineStr">
        <is>
          <t>North</t>
        </is>
      </c>
      <c r="F17509" t="inlineStr">
        <is>
          <t>P0089</t>
        </is>
      </c>
      <c r="G17509" t="inlineStr">
        <is>
          <t>Prod_0089</t>
        </is>
      </c>
      <c r="H17509" t="inlineStr">
        <is>
          <t>Stationery</t>
        </is>
      </c>
      <c r="I17509" t="n">
        <v>6</v>
      </c>
      <c r="J17509" t="n">
        <v>519.72</v>
      </c>
      <c r="K17509" t="n">
        <v>0</v>
      </c>
      <c r="L17509">
        <f>I17509*J17509*(1-K17509)</f>
        <v/>
      </c>
      <c r="M17509">
        <f>VLOOKUP(F17509,Products!A:D,4,FALSE)*I17509</f>
        <v/>
      </c>
      <c r="N17509">
        <f>L17509-M17509</f>
        <v/>
      </c>
    </row>
    <row r="17510">
      <c r="A17510" t="inlineStr">
        <is>
          <t>T1017508</t>
        </is>
      </c>
      <c r="B17510" t="inlineStr">
        <is>
          <t>2023-06-18</t>
        </is>
      </c>
      <c r="C17510" t="inlineStr">
        <is>
          <t>S022</t>
        </is>
      </c>
      <c r="D17510" t="inlineStr">
        <is>
          <t>Store_022</t>
        </is>
      </c>
      <c r="E17510" t="inlineStr">
        <is>
          <t>East</t>
        </is>
      </c>
      <c r="F17510" t="inlineStr">
        <is>
          <t>P0108</t>
        </is>
      </c>
      <c r="G17510" t="inlineStr">
        <is>
          <t>Prod_0108</t>
        </is>
      </c>
      <c r="H17510" t="inlineStr">
        <is>
          <t>Stationery</t>
        </is>
      </c>
      <c r="I17510" t="n">
        <v>6</v>
      </c>
      <c r="J17510" t="n">
        <v>487.9</v>
      </c>
      <c r="K17510" t="n">
        <v>0</v>
      </c>
      <c r="L17510">
        <f>I17510*J17510*(1-K17510)</f>
        <v/>
      </c>
      <c r="M17510">
        <f>VLOOKUP(F17510,Products!A:D,4,FALSE)*I17510</f>
        <v/>
      </c>
      <c r="N17510">
        <f>L17510-M17510</f>
        <v/>
      </c>
    </row>
    <row r="17511">
      <c r="A17511" t="inlineStr">
        <is>
          <t>T1017509</t>
        </is>
      </c>
      <c r="B17511" t="inlineStr">
        <is>
          <t>2023-03-04</t>
        </is>
      </c>
      <c r="C17511" t="inlineStr">
        <is>
          <t>S047</t>
        </is>
      </c>
      <c r="D17511" t="inlineStr">
        <is>
          <t>Store_047</t>
        </is>
      </c>
      <c r="E17511" t="inlineStr">
        <is>
          <t>North</t>
        </is>
      </c>
      <c r="F17511" t="inlineStr">
        <is>
          <t>P0113</t>
        </is>
      </c>
      <c r="G17511" t="inlineStr">
        <is>
          <t>Prod_0113</t>
        </is>
      </c>
      <c r="H17511" t="inlineStr">
        <is>
          <t>Toys</t>
        </is>
      </c>
      <c r="I17511" t="n">
        <v>2</v>
      </c>
      <c r="J17511" t="n">
        <v>551.67</v>
      </c>
      <c r="K17511" t="n">
        <v>0.15</v>
      </c>
      <c r="L17511">
        <f>I17511*J17511*(1-K17511)</f>
        <v/>
      </c>
      <c r="M17511">
        <f>VLOOKUP(F17511,Products!A:D,4,FALSE)*I17511</f>
        <v/>
      </c>
      <c r="N17511">
        <f>L17511-M17511</f>
        <v/>
      </c>
    </row>
    <row r="17512">
      <c r="A17512" t="inlineStr">
        <is>
          <t>T1017510</t>
        </is>
      </c>
      <c r="B17512" t="inlineStr">
        <is>
          <t>2024-04-09</t>
        </is>
      </c>
      <c r="C17512" t="inlineStr">
        <is>
          <t>S042</t>
        </is>
      </c>
      <c r="D17512" t="inlineStr">
        <is>
          <t>Store_042</t>
        </is>
      </c>
      <c r="E17512" t="inlineStr">
        <is>
          <t>Central</t>
        </is>
      </c>
      <c r="F17512" t="inlineStr">
        <is>
          <t>P0037</t>
        </is>
      </c>
      <c r="G17512" t="inlineStr">
        <is>
          <t>Prod_0037</t>
        </is>
      </c>
      <c r="H17512" t="inlineStr">
        <is>
          <t>Stationery</t>
        </is>
      </c>
      <c r="I17512" t="n">
        <v>9</v>
      </c>
      <c r="J17512" t="n">
        <v>372.63</v>
      </c>
      <c r="K17512" t="n">
        <v>0.15</v>
      </c>
      <c r="L17512">
        <f>I17512*J17512*(1-K17512)</f>
        <v/>
      </c>
      <c r="M17512">
        <f>VLOOKUP(F17512,Products!A:D,4,FALSE)*I17512</f>
        <v/>
      </c>
      <c r="N17512">
        <f>L17512-M17512</f>
        <v/>
      </c>
    </row>
    <row r="17513">
      <c r="A17513" t="inlineStr">
        <is>
          <t>T1017511</t>
        </is>
      </c>
      <c r="B17513" t="inlineStr">
        <is>
          <t>2025-02-11</t>
        </is>
      </c>
      <c r="C17513" t="inlineStr">
        <is>
          <t>S035</t>
        </is>
      </c>
      <c r="D17513" t="inlineStr">
        <is>
          <t>Store_035</t>
        </is>
      </c>
      <c r="E17513" t="inlineStr">
        <is>
          <t>Central</t>
        </is>
      </c>
      <c r="F17513" t="inlineStr">
        <is>
          <t>P0108</t>
        </is>
      </c>
      <c r="G17513" t="inlineStr">
        <is>
          <t>Prod_0108</t>
        </is>
      </c>
      <c r="H17513" t="inlineStr">
        <is>
          <t>Stationery</t>
        </is>
      </c>
      <c r="I17513" t="n">
        <v>6</v>
      </c>
      <c r="J17513" t="n">
        <v>652.95</v>
      </c>
      <c r="K17513" t="n">
        <v>0</v>
      </c>
      <c r="L17513">
        <f>I17513*J17513*(1-K17513)</f>
        <v/>
      </c>
      <c r="M17513">
        <f>VLOOKUP(F17513,Products!A:D,4,FALSE)*I17513</f>
        <v/>
      </c>
      <c r="N17513">
        <f>L17513-M17513</f>
        <v/>
      </c>
    </row>
    <row r="17514">
      <c r="A17514" t="inlineStr">
        <is>
          <t>T1017512</t>
        </is>
      </c>
      <c r="B17514" t="inlineStr">
        <is>
          <t>2023-12-05</t>
        </is>
      </c>
      <c r="C17514" t="inlineStr">
        <is>
          <t>S042</t>
        </is>
      </c>
      <c r="D17514" t="inlineStr">
        <is>
          <t>Store_042</t>
        </is>
      </c>
      <c r="E17514" t="inlineStr">
        <is>
          <t>Central</t>
        </is>
      </c>
      <c r="F17514" t="inlineStr">
        <is>
          <t>P0187</t>
        </is>
      </c>
      <c r="G17514" t="inlineStr">
        <is>
          <t>Prod_0187</t>
        </is>
      </c>
      <c r="H17514" t="inlineStr">
        <is>
          <t>Food</t>
        </is>
      </c>
      <c r="I17514" t="n">
        <v>1</v>
      </c>
      <c r="J17514" t="n">
        <v>979.88</v>
      </c>
      <c r="K17514" t="n">
        <v>0.2</v>
      </c>
      <c r="L17514">
        <f>I17514*J17514*(1-K17514)</f>
        <v/>
      </c>
      <c r="M17514">
        <f>VLOOKUP(F17514,Products!A:D,4,FALSE)*I17514</f>
        <v/>
      </c>
      <c r="N17514">
        <f>L17514-M17514</f>
        <v/>
      </c>
    </row>
    <row r="17515">
      <c r="A17515" t="inlineStr">
        <is>
          <t>T1017513</t>
        </is>
      </c>
      <c r="B17515" t="inlineStr">
        <is>
          <t>2023-07-16</t>
        </is>
      </c>
      <c r="C17515" t="inlineStr">
        <is>
          <t>S005</t>
        </is>
      </c>
      <c r="D17515" t="inlineStr">
        <is>
          <t>Store_005</t>
        </is>
      </c>
      <c r="E17515" t="inlineStr">
        <is>
          <t>Central</t>
        </is>
      </c>
      <c r="F17515" t="inlineStr">
        <is>
          <t>P0184</t>
        </is>
      </c>
      <c r="G17515" t="inlineStr">
        <is>
          <t>Prod_0184</t>
        </is>
      </c>
      <c r="H17515" t="inlineStr">
        <is>
          <t>Beverages</t>
        </is>
      </c>
      <c r="I17515" t="n">
        <v>4</v>
      </c>
      <c r="J17515" t="n">
        <v>644.04</v>
      </c>
      <c r="K17515" t="n">
        <v>0</v>
      </c>
      <c r="L17515">
        <f>I17515*J17515*(1-K17515)</f>
        <v/>
      </c>
      <c r="M17515">
        <f>VLOOKUP(F17515,Products!A:D,4,FALSE)*I17515</f>
        <v/>
      </c>
      <c r="N17515">
        <f>L17515-M17515</f>
        <v/>
      </c>
    </row>
    <row r="17516">
      <c r="A17516" t="inlineStr">
        <is>
          <t>T1017514</t>
        </is>
      </c>
      <c r="B17516" t="inlineStr">
        <is>
          <t>2024-04-27</t>
        </is>
      </c>
      <c r="C17516" t="inlineStr">
        <is>
          <t>S012</t>
        </is>
      </c>
      <c r="D17516" t="inlineStr">
        <is>
          <t>Store_012</t>
        </is>
      </c>
      <c r="E17516" t="inlineStr">
        <is>
          <t>South</t>
        </is>
      </c>
      <c r="F17516" t="inlineStr">
        <is>
          <t>P0165</t>
        </is>
      </c>
      <c r="G17516" t="inlineStr">
        <is>
          <t>Prod_0165</t>
        </is>
      </c>
      <c r="H17516" t="inlineStr">
        <is>
          <t>Clothing</t>
        </is>
      </c>
      <c r="I17516" t="n">
        <v>8</v>
      </c>
      <c r="J17516" t="n">
        <v>747.3200000000001</v>
      </c>
      <c r="K17516" t="n">
        <v>0.05</v>
      </c>
      <c r="L17516">
        <f>I17516*J17516*(1-K17516)</f>
        <v/>
      </c>
      <c r="M17516">
        <f>VLOOKUP(F17516,Products!A:D,4,FALSE)*I17516</f>
        <v/>
      </c>
      <c r="N17516">
        <f>L17516-M17516</f>
        <v/>
      </c>
    </row>
    <row r="17517">
      <c r="A17517" t="inlineStr">
        <is>
          <t>T1017515</t>
        </is>
      </c>
      <c r="B17517" t="inlineStr">
        <is>
          <t>2025-04-20</t>
        </is>
      </c>
      <c r="C17517" t="inlineStr">
        <is>
          <t>S036</t>
        </is>
      </c>
      <c r="D17517" t="inlineStr">
        <is>
          <t>Store_036</t>
        </is>
      </c>
      <c r="E17517" t="inlineStr">
        <is>
          <t>Central</t>
        </is>
      </c>
      <c r="F17517" t="inlineStr">
        <is>
          <t>P0024</t>
        </is>
      </c>
      <c r="G17517" t="inlineStr">
        <is>
          <t>Prod_0024</t>
        </is>
      </c>
      <c r="H17517" t="inlineStr">
        <is>
          <t>Clothing</t>
        </is>
      </c>
      <c r="I17517" t="n">
        <v>9</v>
      </c>
      <c r="J17517" t="n">
        <v>108.9</v>
      </c>
      <c r="K17517" t="n">
        <v>0</v>
      </c>
      <c r="L17517">
        <f>I17517*J17517*(1-K17517)</f>
        <v/>
      </c>
      <c r="M17517">
        <f>VLOOKUP(F17517,Products!A:D,4,FALSE)*I17517</f>
        <v/>
      </c>
      <c r="N17517">
        <f>L17517-M17517</f>
        <v/>
      </c>
    </row>
    <row r="17518">
      <c r="A17518" t="inlineStr">
        <is>
          <t>T1017516</t>
        </is>
      </c>
      <c r="B17518" t="inlineStr">
        <is>
          <t>2025-02-14</t>
        </is>
      </c>
      <c r="C17518" t="inlineStr">
        <is>
          <t>S001</t>
        </is>
      </c>
      <c r="D17518" t="inlineStr">
        <is>
          <t>Store_001</t>
        </is>
      </c>
      <c r="E17518" t="inlineStr">
        <is>
          <t>West</t>
        </is>
      </c>
      <c r="F17518" t="inlineStr">
        <is>
          <t>P0106</t>
        </is>
      </c>
      <c r="G17518" t="inlineStr">
        <is>
          <t>Prod_0106</t>
        </is>
      </c>
      <c r="H17518" t="inlineStr">
        <is>
          <t>Electronics</t>
        </is>
      </c>
      <c r="I17518" t="n">
        <v>6</v>
      </c>
      <c r="J17518" t="n">
        <v>1054.81</v>
      </c>
      <c r="K17518" t="n">
        <v>0</v>
      </c>
      <c r="L17518">
        <f>I17518*J17518*(1-K17518)</f>
        <v/>
      </c>
      <c r="M17518">
        <f>VLOOKUP(F17518,Products!A:D,4,FALSE)*I17518</f>
        <v/>
      </c>
      <c r="N17518">
        <f>L17518-M17518</f>
        <v/>
      </c>
    </row>
    <row r="17519">
      <c r="A17519" t="inlineStr">
        <is>
          <t>T1017517</t>
        </is>
      </c>
      <c r="B17519" t="inlineStr">
        <is>
          <t>2025-05-21</t>
        </is>
      </c>
      <c r="C17519" t="inlineStr">
        <is>
          <t>S034</t>
        </is>
      </c>
      <c r="D17519" t="inlineStr">
        <is>
          <t>Store_034</t>
        </is>
      </c>
      <c r="E17519" t="inlineStr">
        <is>
          <t>Central</t>
        </is>
      </c>
      <c r="F17519" t="inlineStr">
        <is>
          <t>P0112</t>
        </is>
      </c>
      <c r="G17519" t="inlineStr">
        <is>
          <t>Prod_0112</t>
        </is>
      </c>
      <c r="H17519" t="inlineStr">
        <is>
          <t>Beverages</t>
        </is>
      </c>
      <c r="I17519" t="n">
        <v>2</v>
      </c>
      <c r="J17519" t="n">
        <v>860.78</v>
      </c>
      <c r="K17519" t="n">
        <v>0.05</v>
      </c>
      <c r="L17519">
        <f>I17519*J17519*(1-K17519)</f>
        <v/>
      </c>
      <c r="M17519">
        <f>VLOOKUP(F17519,Products!A:D,4,FALSE)*I17519</f>
        <v/>
      </c>
      <c r="N17519">
        <f>L17519-M17519</f>
        <v/>
      </c>
    </row>
    <row r="17520">
      <c r="A17520" t="inlineStr">
        <is>
          <t>T1017518</t>
        </is>
      </c>
      <c r="B17520" t="inlineStr">
        <is>
          <t>2023-09-23</t>
        </is>
      </c>
      <c r="C17520" t="inlineStr">
        <is>
          <t>S002</t>
        </is>
      </c>
      <c r="D17520" t="inlineStr">
        <is>
          <t>Store_002</t>
        </is>
      </c>
      <c r="E17520" t="inlineStr">
        <is>
          <t>South</t>
        </is>
      </c>
      <c r="F17520" t="inlineStr">
        <is>
          <t>P0119</t>
        </is>
      </c>
      <c r="G17520" t="inlineStr">
        <is>
          <t>Prod_0119</t>
        </is>
      </c>
      <c r="H17520" t="inlineStr">
        <is>
          <t>Electronics</t>
        </is>
      </c>
      <c r="I17520" t="n">
        <v>3</v>
      </c>
      <c r="J17520" t="n">
        <v>303.21</v>
      </c>
      <c r="K17520" t="n">
        <v>0</v>
      </c>
      <c r="L17520">
        <f>I17520*J17520*(1-K17520)</f>
        <v/>
      </c>
      <c r="M17520">
        <f>VLOOKUP(F17520,Products!A:D,4,FALSE)*I17520</f>
        <v/>
      </c>
      <c r="N17520">
        <f>L17520-M17520</f>
        <v/>
      </c>
    </row>
    <row r="17521">
      <c r="A17521" t="inlineStr">
        <is>
          <t>T1017519</t>
        </is>
      </c>
      <c r="B17521" t="inlineStr">
        <is>
          <t>2023-04-12</t>
        </is>
      </c>
      <c r="C17521" t="inlineStr">
        <is>
          <t>S006</t>
        </is>
      </c>
      <c r="D17521" t="inlineStr">
        <is>
          <t>Store_006</t>
        </is>
      </c>
      <c r="E17521" t="inlineStr">
        <is>
          <t>East</t>
        </is>
      </c>
      <c r="F17521" t="inlineStr">
        <is>
          <t>P0029</t>
        </is>
      </c>
      <c r="G17521" t="inlineStr">
        <is>
          <t>Prod_0029</t>
        </is>
      </c>
      <c r="H17521" t="inlineStr">
        <is>
          <t>Clothing</t>
        </is>
      </c>
      <c r="I17521" t="n">
        <v>2</v>
      </c>
      <c r="J17521" t="n">
        <v>696.1900000000001</v>
      </c>
      <c r="K17521" t="n">
        <v>0</v>
      </c>
      <c r="L17521">
        <f>I17521*J17521*(1-K17521)</f>
        <v/>
      </c>
      <c r="M17521">
        <f>VLOOKUP(F17521,Products!A:D,4,FALSE)*I17521</f>
        <v/>
      </c>
      <c r="N17521">
        <f>L17521-M17521</f>
        <v/>
      </c>
    </row>
    <row r="17522">
      <c r="A17522" t="inlineStr">
        <is>
          <t>T1017520</t>
        </is>
      </c>
      <c r="B17522" t="inlineStr">
        <is>
          <t>2025-08-01</t>
        </is>
      </c>
      <c r="C17522" t="inlineStr">
        <is>
          <t>S011</t>
        </is>
      </c>
      <c r="D17522" t="inlineStr">
        <is>
          <t>Store_011</t>
        </is>
      </c>
      <c r="E17522" t="inlineStr">
        <is>
          <t>South</t>
        </is>
      </c>
      <c r="F17522" t="inlineStr">
        <is>
          <t>P0001</t>
        </is>
      </c>
      <c r="G17522" t="inlineStr">
        <is>
          <t>Prod_0001</t>
        </is>
      </c>
      <c r="H17522" t="inlineStr">
        <is>
          <t>Beverages</t>
        </is>
      </c>
      <c r="I17522" t="n">
        <v>5</v>
      </c>
      <c r="J17522" t="n">
        <v>596.6900000000001</v>
      </c>
      <c r="K17522" t="n">
        <v>0</v>
      </c>
      <c r="L17522">
        <f>I17522*J17522*(1-K17522)</f>
        <v/>
      </c>
      <c r="M17522">
        <f>VLOOKUP(F17522,Products!A:D,4,FALSE)*I17522</f>
        <v/>
      </c>
      <c r="N17522">
        <f>L17522-M17522</f>
        <v/>
      </c>
    </row>
    <row r="17523">
      <c r="A17523" t="inlineStr">
        <is>
          <t>T1017521</t>
        </is>
      </c>
      <c r="B17523" t="inlineStr">
        <is>
          <t>2023-04-19</t>
        </is>
      </c>
      <c r="C17523" t="inlineStr">
        <is>
          <t>S025</t>
        </is>
      </c>
      <c r="D17523" t="inlineStr">
        <is>
          <t>Store_025</t>
        </is>
      </c>
      <c r="E17523" t="inlineStr">
        <is>
          <t>Central</t>
        </is>
      </c>
      <c r="F17523" t="inlineStr">
        <is>
          <t>P0119</t>
        </is>
      </c>
      <c r="G17523" t="inlineStr">
        <is>
          <t>Prod_0119</t>
        </is>
      </c>
      <c r="H17523" t="inlineStr">
        <is>
          <t>Electronics</t>
        </is>
      </c>
      <c r="I17523" t="n">
        <v>9</v>
      </c>
      <c r="J17523" t="n">
        <v>344.55</v>
      </c>
      <c r="K17523" t="n">
        <v>0.05</v>
      </c>
      <c r="L17523">
        <f>I17523*J17523*(1-K17523)</f>
        <v/>
      </c>
      <c r="M17523">
        <f>VLOOKUP(F17523,Products!A:D,4,FALSE)*I17523</f>
        <v/>
      </c>
      <c r="N17523">
        <f>L17523-M17523</f>
        <v/>
      </c>
    </row>
    <row r="17524">
      <c r="A17524" t="inlineStr">
        <is>
          <t>T1017522</t>
        </is>
      </c>
      <c r="B17524" t="inlineStr">
        <is>
          <t>2024-07-22</t>
        </is>
      </c>
      <c r="C17524" t="inlineStr">
        <is>
          <t>S011</t>
        </is>
      </c>
      <c r="D17524" t="inlineStr">
        <is>
          <t>Store_011</t>
        </is>
      </c>
      <c r="E17524" t="inlineStr">
        <is>
          <t>South</t>
        </is>
      </c>
      <c r="F17524" t="inlineStr">
        <is>
          <t>P0118</t>
        </is>
      </c>
      <c r="G17524" t="inlineStr">
        <is>
          <t>Prod_0118</t>
        </is>
      </c>
      <c r="H17524" t="inlineStr">
        <is>
          <t>Toys</t>
        </is>
      </c>
      <c r="I17524" t="n">
        <v>9</v>
      </c>
      <c r="J17524" t="n">
        <v>699.87</v>
      </c>
      <c r="K17524" t="n">
        <v>0</v>
      </c>
      <c r="L17524">
        <f>I17524*J17524*(1-K17524)</f>
        <v/>
      </c>
      <c r="M17524">
        <f>VLOOKUP(F17524,Products!A:D,4,FALSE)*I17524</f>
        <v/>
      </c>
      <c r="N17524">
        <f>L17524-M17524</f>
        <v/>
      </c>
    </row>
    <row r="17525">
      <c r="A17525" t="inlineStr">
        <is>
          <t>T1017523</t>
        </is>
      </c>
      <c r="B17525" t="inlineStr">
        <is>
          <t>2024-07-22</t>
        </is>
      </c>
      <c r="C17525" t="inlineStr">
        <is>
          <t>S037</t>
        </is>
      </c>
      <c r="D17525" t="inlineStr">
        <is>
          <t>Store_037</t>
        </is>
      </c>
      <c r="E17525" t="inlineStr">
        <is>
          <t>East</t>
        </is>
      </c>
      <c r="F17525" t="inlineStr">
        <is>
          <t>P0020</t>
        </is>
      </c>
      <c r="G17525" t="inlineStr">
        <is>
          <t>Prod_0020</t>
        </is>
      </c>
      <c r="H17525" t="inlineStr">
        <is>
          <t>Beverages</t>
        </is>
      </c>
      <c r="I17525" t="n">
        <v>2</v>
      </c>
      <c r="J17525" t="n">
        <v>763.28</v>
      </c>
      <c r="K17525" t="n">
        <v>0.1</v>
      </c>
      <c r="L17525">
        <f>I17525*J17525*(1-K17525)</f>
        <v/>
      </c>
      <c r="M17525">
        <f>VLOOKUP(F17525,Products!A:D,4,FALSE)*I17525</f>
        <v/>
      </c>
      <c r="N17525">
        <f>L17525-M17525</f>
        <v/>
      </c>
    </row>
    <row r="17526">
      <c r="A17526" t="inlineStr">
        <is>
          <t>T1017524</t>
        </is>
      </c>
      <c r="B17526" t="inlineStr">
        <is>
          <t>2023-09-05</t>
        </is>
      </c>
      <c r="C17526" t="inlineStr">
        <is>
          <t>S010</t>
        </is>
      </c>
      <c r="D17526" t="inlineStr">
        <is>
          <t>Store_010</t>
        </is>
      </c>
      <c r="E17526" t="inlineStr">
        <is>
          <t>North</t>
        </is>
      </c>
      <c r="F17526" t="inlineStr">
        <is>
          <t>P0148</t>
        </is>
      </c>
      <c r="G17526" t="inlineStr">
        <is>
          <t>Prod_0148</t>
        </is>
      </c>
      <c r="H17526" t="inlineStr">
        <is>
          <t>Electronics</t>
        </is>
      </c>
      <c r="I17526" t="n">
        <v>8</v>
      </c>
      <c r="J17526" t="n">
        <v>211.82</v>
      </c>
      <c r="K17526" t="n">
        <v>0</v>
      </c>
      <c r="L17526">
        <f>I17526*J17526*(1-K17526)</f>
        <v/>
      </c>
      <c r="M17526">
        <f>VLOOKUP(F17526,Products!A:D,4,FALSE)*I17526</f>
        <v/>
      </c>
      <c r="N17526">
        <f>L17526-M17526</f>
        <v/>
      </c>
    </row>
    <row r="17527">
      <c r="A17527" t="inlineStr">
        <is>
          <t>T1017525</t>
        </is>
      </c>
      <c r="B17527" t="inlineStr">
        <is>
          <t>2023-10-21</t>
        </is>
      </c>
      <c r="C17527" t="inlineStr">
        <is>
          <t>S037</t>
        </is>
      </c>
      <c r="D17527" t="inlineStr">
        <is>
          <t>Store_037</t>
        </is>
      </c>
      <c r="E17527" t="inlineStr">
        <is>
          <t>East</t>
        </is>
      </c>
      <c r="F17527" t="inlineStr">
        <is>
          <t>P0159</t>
        </is>
      </c>
      <c r="G17527" t="inlineStr">
        <is>
          <t>Prod_0159</t>
        </is>
      </c>
      <c r="H17527" t="inlineStr">
        <is>
          <t>Electronics</t>
        </is>
      </c>
      <c r="I17527" t="n">
        <v>1</v>
      </c>
      <c r="J17527" t="n">
        <v>549.99</v>
      </c>
      <c r="K17527" t="n">
        <v>0</v>
      </c>
      <c r="L17527">
        <f>I17527*J17527*(1-K17527)</f>
        <v/>
      </c>
      <c r="M17527">
        <f>VLOOKUP(F17527,Products!A:D,4,FALSE)*I17527</f>
        <v/>
      </c>
      <c r="N17527">
        <f>L17527-M17527</f>
        <v/>
      </c>
    </row>
    <row r="17528">
      <c r="A17528" t="inlineStr">
        <is>
          <t>T1017526</t>
        </is>
      </c>
      <c r="B17528" t="inlineStr">
        <is>
          <t>2023-08-21</t>
        </is>
      </c>
      <c r="C17528" t="inlineStr">
        <is>
          <t>S041</t>
        </is>
      </c>
      <c r="D17528" t="inlineStr">
        <is>
          <t>Store_041</t>
        </is>
      </c>
      <c r="E17528" t="inlineStr">
        <is>
          <t>East</t>
        </is>
      </c>
      <c r="F17528" t="inlineStr">
        <is>
          <t>P0164</t>
        </is>
      </c>
      <c r="G17528" t="inlineStr">
        <is>
          <t>Prod_0164</t>
        </is>
      </c>
      <c r="H17528" t="inlineStr">
        <is>
          <t>Food</t>
        </is>
      </c>
      <c r="I17528" t="n">
        <v>6</v>
      </c>
      <c r="J17528" t="n">
        <v>492.17</v>
      </c>
      <c r="K17528" t="n">
        <v>0.05</v>
      </c>
      <c r="L17528">
        <f>I17528*J17528*(1-K17528)</f>
        <v/>
      </c>
      <c r="M17528">
        <f>VLOOKUP(F17528,Products!A:D,4,FALSE)*I17528</f>
        <v/>
      </c>
      <c r="N17528">
        <f>L17528-M17528</f>
        <v/>
      </c>
    </row>
    <row r="17529">
      <c r="A17529" t="inlineStr">
        <is>
          <t>T1017527</t>
        </is>
      </c>
      <c r="B17529" t="inlineStr">
        <is>
          <t>2024-11-12</t>
        </is>
      </c>
      <c r="C17529" t="inlineStr">
        <is>
          <t>S005</t>
        </is>
      </c>
      <c r="D17529" t="inlineStr">
        <is>
          <t>Store_005</t>
        </is>
      </c>
      <c r="E17529" t="inlineStr">
        <is>
          <t>Central</t>
        </is>
      </c>
      <c r="F17529" t="inlineStr">
        <is>
          <t>P0111</t>
        </is>
      </c>
      <c r="G17529" t="inlineStr">
        <is>
          <t>Prod_0111</t>
        </is>
      </c>
      <c r="H17529" t="inlineStr">
        <is>
          <t>Clothing</t>
        </is>
      </c>
      <c r="I17529" t="n">
        <v>4</v>
      </c>
      <c r="J17529" t="n">
        <v>563.38</v>
      </c>
      <c r="K17529" t="n">
        <v>0</v>
      </c>
      <c r="L17529">
        <f>I17529*J17529*(1-K17529)</f>
        <v/>
      </c>
      <c r="M17529">
        <f>VLOOKUP(F17529,Products!A:D,4,FALSE)*I17529</f>
        <v/>
      </c>
      <c r="N17529">
        <f>L17529-M17529</f>
        <v/>
      </c>
    </row>
    <row r="17530">
      <c r="A17530" t="inlineStr">
        <is>
          <t>T1017528</t>
        </is>
      </c>
      <c r="B17530" t="inlineStr">
        <is>
          <t>2024-10-01</t>
        </is>
      </c>
      <c r="C17530" t="inlineStr">
        <is>
          <t>S022</t>
        </is>
      </c>
      <c r="D17530" t="inlineStr">
        <is>
          <t>Store_022</t>
        </is>
      </c>
      <c r="E17530" t="inlineStr">
        <is>
          <t>East</t>
        </is>
      </c>
      <c r="F17530" t="inlineStr">
        <is>
          <t>P0200</t>
        </is>
      </c>
      <c r="G17530" t="inlineStr">
        <is>
          <t>Prod_0200</t>
        </is>
      </c>
      <c r="H17530" t="inlineStr">
        <is>
          <t>Electronics</t>
        </is>
      </c>
      <c r="I17530" t="n">
        <v>8</v>
      </c>
      <c r="J17530" t="n">
        <v>377.03</v>
      </c>
      <c r="K17530" t="n">
        <v>0</v>
      </c>
      <c r="L17530">
        <f>I17530*J17530*(1-K17530)</f>
        <v/>
      </c>
      <c r="M17530">
        <f>VLOOKUP(F17530,Products!A:D,4,FALSE)*I17530</f>
        <v/>
      </c>
      <c r="N17530">
        <f>L17530-M17530</f>
        <v/>
      </c>
    </row>
    <row r="17531">
      <c r="A17531" t="inlineStr">
        <is>
          <t>T1017529</t>
        </is>
      </c>
      <c r="B17531" t="inlineStr">
        <is>
          <t>2024-05-09</t>
        </is>
      </c>
      <c r="C17531" t="inlineStr">
        <is>
          <t>S008</t>
        </is>
      </c>
      <c r="D17531" t="inlineStr">
        <is>
          <t>Store_008</t>
        </is>
      </c>
      <c r="E17531" t="inlineStr">
        <is>
          <t>East</t>
        </is>
      </c>
      <c r="F17531" t="inlineStr">
        <is>
          <t>P0155</t>
        </is>
      </c>
      <c r="G17531" t="inlineStr">
        <is>
          <t>Prod_0155</t>
        </is>
      </c>
      <c r="H17531" t="inlineStr">
        <is>
          <t>Electronics</t>
        </is>
      </c>
      <c r="I17531" t="n">
        <v>3</v>
      </c>
      <c r="J17531" t="n">
        <v>340.86</v>
      </c>
      <c r="K17531" t="n">
        <v>0</v>
      </c>
      <c r="L17531">
        <f>I17531*J17531*(1-K17531)</f>
        <v/>
      </c>
      <c r="M17531">
        <f>VLOOKUP(F17531,Products!A:D,4,FALSE)*I17531</f>
        <v/>
      </c>
      <c r="N17531">
        <f>L17531-M17531</f>
        <v/>
      </c>
    </row>
    <row r="17532">
      <c r="A17532" t="inlineStr">
        <is>
          <t>T1017530</t>
        </is>
      </c>
      <c r="B17532" t="inlineStr">
        <is>
          <t>2023-12-05</t>
        </is>
      </c>
      <c r="C17532" t="inlineStr">
        <is>
          <t>S043</t>
        </is>
      </c>
      <c r="D17532" t="inlineStr">
        <is>
          <t>Store_043</t>
        </is>
      </c>
      <c r="E17532" t="inlineStr">
        <is>
          <t>East</t>
        </is>
      </c>
      <c r="F17532" t="inlineStr">
        <is>
          <t>P0082</t>
        </is>
      </c>
      <c r="G17532" t="inlineStr">
        <is>
          <t>Prod_0082</t>
        </is>
      </c>
      <c r="H17532" t="inlineStr">
        <is>
          <t>Food</t>
        </is>
      </c>
      <c r="I17532" t="n">
        <v>3</v>
      </c>
      <c r="J17532" t="n">
        <v>542.79</v>
      </c>
      <c r="K17532" t="n">
        <v>0.2</v>
      </c>
      <c r="L17532">
        <f>I17532*J17532*(1-K17532)</f>
        <v/>
      </c>
      <c r="M17532">
        <f>VLOOKUP(F17532,Products!A:D,4,FALSE)*I17532</f>
        <v/>
      </c>
      <c r="N17532">
        <f>L17532-M17532</f>
        <v/>
      </c>
    </row>
    <row r="17533">
      <c r="A17533" t="inlineStr">
        <is>
          <t>T1017531</t>
        </is>
      </c>
      <c r="B17533" t="inlineStr">
        <is>
          <t>2024-12-09</t>
        </is>
      </c>
      <c r="C17533" t="inlineStr">
        <is>
          <t>S013</t>
        </is>
      </c>
      <c r="D17533" t="inlineStr">
        <is>
          <t>Store_013</t>
        </is>
      </c>
      <c r="E17533" t="inlineStr">
        <is>
          <t>North</t>
        </is>
      </c>
      <c r="F17533" t="inlineStr">
        <is>
          <t>P0187</t>
        </is>
      </c>
      <c r="G17533" t="inlineStr">
        <is>
          <t>Prod_0187</t>
        </is>
      </c>
      <c r="H17533" t="inlineStr">
        <is>
          <t>Food</t>
        </is>
      </c>
      <c r="I17533" t="n">
        <v>6</v>
      </c>
      <c r="J17533" t="n">
        <v>828.3</v>
      </c>
      <c r="K17533" t="n">
        <v>0</v>
      </c>
      <c r="L17533">
        <f>I17533*J17533*(1-K17533)</f>
        <v/>
      </c>
      <c r="M17533">
        <f>VLOOKUP(F17533,Products!A:D,4,FALSE)*I17533</f>
        <v/>
      </c>
      <c r="N17533">
        <f>L17533-M17533</f>
        <v/>
      </c>
    </row>
    <row r="17534">
      <c r="A17534" t="inlineStr">
        <is>
          <t>T1017532</t>
        </is>
      </c>
      <c r="B17534" t="inlineStr">
        <is>
          <t>2025-07-14</t>
        </is>
      </c>
      <c r="C17534" t="inlineStr">
        <is>
          <t>S012</t>
        </is>
      </c>
      <c r="D17534" t="inlineStr">
        <is>
          <t>Store_012</t>
        </is>
      </c>
      <c r="E17534" t="inlineStr">
        <is>
          <t>South</t>
        </is>
      </c>
      <c r="F17534" t="inlineStr">
        <is>
          <t>P0119</t>
        </is>
      </c>
      <c r="G17534" t="inlineStr">
        <is>
          <t>Prod_0119</t>
        </is>
      </c>
      <c r="H17534" t="inlineStr">
        <is>
          <t>Electronics</t>
        </is>
      </c>
      <c r="I17534" t="n">
        <v>7</v>
      </c>
      <c r="J17534" t="n">
        <v>324.64</v>
      </c>
      <c r="K17534" t="n">
        <v>0.1</v>
      </c>
      <c r="L17534">
        <f>I17534*J17534*(1-K17534)</f>
        <v/>
      </c>
      <c r="M17534">
        <f>VLOOKUP(F17534,Products!A:D,4,FALSE)*I17534</f>
        <v/>
      </c>
      <c r="N17534">
        <f>L17534-M17534</f>
        <v/>
      </c>
    </row>
    <row r="17535">
      <c r="A17535" t="inlineStr">
        <is>
          <t>T1017533</t>
        </is>
      </c>
      <c r="B17535" t="inlineStr">
        <is>
          <t>2024-11-20</t>
        </is>
      </c>
      <c r="C17535" t="inlineStr">
        <is>
          <t>S013</t>
        </is>
      </c>
      <c r="D17535" t="inlineStr">
        <is>
          <t>Store_013</t>
        </is>
      </c>
      <c r="E17535" t="inlineStr">
        <is>
          <t>North</t>
        </is>
      </c>
      <c r="F17535" t="inlineStr">
        <is>
          <t>P0054</t>
        </is>
      </c>
      <c r="G17535" t="inlineStr">
        <is>
          <t>Prod_0054</t>
        </is>
      </c>
      <c r="H17535" t="inlineStr">
        <is>
          <t>Food</t>
        </is>
      </c>
      <c r="I17535" t="n">
        <v>5</v>
      </c>
      <c r="J17535" t="n">
        <v>594.02</v>
      </c>
      <c r="K17535" t="n">
        <v>0.15</v>
      </c>
      <c r="L17535">
        <f>I17535*J17535*(1-K17535)</f>
        <v/>
      </c>
      <c r="M17535">
        <f>VLOOKUP(F17535,Products!A:D,4,FALSE)*I17535</f>
        <v/>
      </c>
      <c r="N17535">
        <f>L17535-M17535</f>
        <v/>
      </c>
    </row>
    <row r="17536">
      <c r="A17536" t="inlineStr">
        <is>
          <t>T1017534</t>
        </is>
      </c>
      <c r="B17536" t="inlineStr">
        <is>
          <t>2024-07-27</t>
        </is>
      </c>
      <c r="C17536" t="inlineStr">
        <is>
          <t>S042</t>
        </is>
      </c>
      <c r="D17536" t="inlineStr">
        <is>
          <t>Store_042</t>
        </is>
      </c>
      <c r="E17536" t="inlineStr">
        <is>
          <t>Central</t>
        </is>
      </c>
      <c r="F17536" t="inlineStr">
        <is>
          <t>P0011</t>
        </is>
      </c>
      <c r="G17536" t="inlineStr">
        <is>
          <t>Prod_0011</t>
        </is>
      </c>
      <c r="H17536" t="inlineStr">
        <is>
          <t>Household</t>
        </is>
      </c>
      <c r="I17536" t="n">
        <v>6</v>
      </c>
      <c r="J17536" t="n">
        <v>398.2</v>
      </c>
      <c r="K17536" t="n">
        <v>0.05</v>
      </c>
      <c r="L17536">
        <f>I17536*J17536*(1-K17536)</f>
        <v/>
      </c>
      <c r="M17536">
        <f>VLOOKUP(F17536,Products!A:D,4,FALSE)*I17536</f>
        <v/>
      </c>
      <c r="N17536">
        <f>L17536-M17536</f>
        <v/>
      </c>
    </row>
    <row r="17537">
      <c r="A17537" t="inlineStr">
        <is>
          <t>T1017535</t>
        </is>
      </c>
      <c r="B17537" t="inlineStr">
        <is>
          <t>2025-07-03</t>
        </is>
      </c>
      <c r="C17537" t="inlineStr">
        <is>
          <t>S019</t>
        </is>
      </c>
      <c r="D17537" t="inlineStr">
        <is>
          <t>Store_019</t>
        </is>
      </c>
      <c r="E17537" t="inlineStr">
        <is>
          <t>East</t>
        </is>
      </c>
      <c r="F17537" t="inlineStr">
        <is>
          <t>P0122</t>
        </is>
      </c>
      <c r="G17537" t="inlineStr">
        <is>
          <t>Prod_0122</t>
        </is>
      </c>
      <c r="H17537" t="inlineStr">
        <is>
          <t>Beverages</t>
        </is>
      </c>
      <c r="I17537" t="n">
        <v>9</v>
      </c>
      <c r="J17537" t="n">
        <v>822.9400000000001</v>
      </c>
      <c r="K17537" t="n">
        <v>0.15</v>
      </c>
      <c r="L17537">
        <f>I17537*J17537*(1-K17537)</f>
        <v/>
      </c>
      <c r="M17537">
        <f>VLOOKUP(F17537,Products!A:D,4,FALSE)*I17537</f>
        <v/>
      </c>
      <c r="N17537">
        <f>L17537-M17537</f>
        <v/>
      </c>
    </row>
    <row r="17538">
      <c r="A17538" t="inlineStr">
        <is>
          <t>T1017536</t>
        </is>
      </c>
      <c r="B17538" t="inlineStr">
        <is>
          <t>2024-01-07</t>
        </is>
      </c>
      <c r="C17538" t="inlineStr">
        <is>
          <t>S044</t>
        </is>
      </c>
      <c r="D17538" t="inlineStr">
        <is>
          <t>Store_044</t>
        </is>
      </c>
      <c r="E17538" t="inlineStr">
        <is>
          <t>North</t>
        </is>
      </c>
      <c r="F17538" t="inlineStr">
        <is>
          <t>P0011</t>
        </is>
      </c>
      <c r="G17538" t="inlineStr">
        <is>
          <t>Prod_0011</t>
        </is>
      </c>
      <c r="H17538" t="inlineStr">
        <is>
          <t>Household</t>
        </is>
      </c>
      <c r="I17538" t="n">
        <v>8</v>
      </c>
      <c r="J17538" t="n">
        <v>346.29</v>
      </c>
      <c r="K17538" t="n">
        <v>0</v>
      </c>
      <c r="L17538">
        <f>I17538*J17538*(1-K17538)</f>
        <v/>
      </c>
      <c r="M17538">
        <f>VLOOKUP(F17538,Products!A:D,4,FALSE)*I17538</f>
        <v/>
      </c>
      <c r="N17538">
        <f>L17538-M17538</f>
        <v/>
      </c>
    </row>
    <row r="17539">
      <c r="A17539" t="inlineStr">
        <is>
          <t>T1017537</t>
        </is>
      </c>
      <c r="B17539" t="inlineStr">
        <is>
          <t>2023-09-05</t>
        </is>
      </c>
      <c r="C17539" t="inlineStr">
        <is>
          <t>S005</t>
        </is>
      </c>
      <c r="D17539" t="inlineStr">
        <is>
          <t>Store_005</t>
        </is>
      </c>
      <c r="E17539" t="inlineStr">
        <is>
          <t>Central</t>
        </is>
      </c>
      <c r="F17539" t="inlineStr">
        <is>
          <t>P0020</t>
        </is>
      </c>
      <c r="G17539" t="inlineStr">
        <is>
          <t>Prod_0020</t>
        </is>
      </c>
      <c r="H17539" t="inlineStr">
        <is>
          <t>Beverages</t>
        </is>
      </c>
      <c r="I17539" t="n">
        <v>7</v>
      </c>
      <c r="J17539" t="n">
        <v>632.67</v>
      </c>
      <c r="K17539" t="n">
        <v>0</v>
      </c>
      <c r="L17539">
        <f>I17539*J17539*(1-K17539)</f>
        <v/>
      </c>
      <c r="M17539">
        <f>VLOOKUP(F17539,Products!A:D,4,FALSE)*I17539</f>
        <v/>
      </c>
      <c r="N17539">
        <f>L17539-M17539</f>
        <v/>
      </c>
    </row>
    <row r="17540">
      <c r="A17540" t="inlineStr">
        <is>
          <t>T1017538</t>
        </is>
      </c>
      <c r="B17540" t="inlineStr">
        <is>
          <t>2023-06-29</t>
        </is>
      </c>
      <c r="C17540" t="inlineStr">
        <is>
          <t>S007</t>
        </is>
      </c>
      <c r="D17540" t="inlineStr">
        <is>
          <t>Store_007</t>
        </is>
      </c>
      <c r="E17540" t="inlineStr">
        <is>
          <t>East</t>
        </is>
      </c>
      <c r="F17540" t="inlineStr">
        <is>
          <t>P0108</t>
        </is>
      </c>
      <c r="G17540" t="inlineStr">
        <is>
          <t>Prod_0108</t>
        </is>
      </c>
      <c r="H17540" t="inlineStr">
        <is>
          <t>Stationery</t>
        </is>
      </c>
      <c r="I17540" t="n">
        <v>1</v>
      </c>
      <c r="J17540" t="n">
        <v>542.52</v>
      </c>
      <c r="K17540" t="n">
        <v>0.05</v>
      </c>
      <c r="L17540">
        <f>I17540*J17540*(1-K17540)</f>
        <v/>
      </c>
      <c r="M17540">
        <f>VLOOKUP(F17540,Products!A:D,4,FALSE)*I17540</f>
        <v/>
      </c>
      <c r="N17540">
        <f>L17540-M17540</f>
        <v/>
      </c>
    </row>
    <row r="17541">
      <c r="A17541" t="inlineStr">
        <is>
          <t>T1017539</t>
        </is>
      </c>
      <c r="B17541" t="inlineStr">
        <is>
          <t>2025-08-15</t>
        </is>
      </c>
      <c r="C17541" t="inlineStr">
        <is>
          <t>S012</t>
        </is>
      </c>
      <c r="D17541" t="inlineStr">
        <is>
          <t>Store_012</t>
        </is>
      </c>
      <c r="E17541" t="inlineStr">
        <is>
          <t>South</t>
        </is>
      </c>
      <c r="F17541" t="inlineStr">
        <is>
          <t>P0050</t>
        </is>
      </c>
      <c r="G17541" t="inlineStr">
        <is>
          <t>Prod_0050</t>
        </is>
      </c>
      <c r="H17541" t="inlineStr">
        <is>
          <t>Household</t>
        </is>
      </c>
      <c r="I17541" t="n">
        <v>7</v>
      </c>
      <c r="J17541" t="n">
        <v>718.9299999999999</v>
      </c>
      <c r="K17541" t="n">
        <v>0</v>
      </c>
      <c r="L17541">
        <f>I17541*J17541*(1-K17541)</f>
        <v/>
      </c>
      <c r="M17541">
        <f>VLOOKUP(F17541,Products!A:D,4,FALSE)*I17541</f>
        <v/>
      </c>
      <c r="N17541">
        <f>L17541-M17541</f>
        <v/>
      </c>
    </row>
    <row r="17542">
      <c r="A17542" t="inlineStr">
        <is>
          <t>T1017540</t>
        </is>
      </c>
      <c r="B17542" t="inlineStr">
        <is>
          <t>2023-02-24</t>
        </is>
      </c>
      <c r="C17542" t="inlineStr">
        <is>
          <t>S003</t>
        </is>
      </c>
      <c r="D17542" t="inlineStr">
        <is>
          <t>Store_003</t>
        </is>
      </c>
      <c r="E17542" t="inlineStr">
        <is>
          <t>North</t>
        </is>
      </c>
      <c r="F17542" t="inlineStr">
        <is>
          <t>P0103</t>
        </is>
      </c>
      <c r="G17542" t="inlineStr">
        <is>
          <t>Prod_0103</t>
        </is>
      </c>
      <c r="H17542" t="inlineStr">
        <is>
          <t>Stationery</t>
        </is>
      </c>
      <c r="I17542" t="n">
        <v>4</v>
      </c>
      <c r="J17542" t="n">
        <v>679.0700000000001</v>
      </c>
      <c r="K17542" t="n">
        <v>0</v>
      </c>
      <c r="L17542">
        <f>I17542*J17542*(1-K17542)</f>
        <v/>
      </c>
      <c r="M17542">
        <f>VLOOKUP(F17542,Products!A:D,4,FALSE)*I17542</f>
        <v/>
      </c>
      <c r="N17542">
        <f>L17542-M17542</f>
        <v/>
      </c>
    </row>
    <row r="17543">
      <c r="A17543" t="inlineStr">
        <is>
          <t>T1017541</t>
        </is>
      </c>
      <c r="B17543" t="inlineStr">
        <is>
          <t>2025-02-22</t>
        </is>
      </c>
      <c r="C17543" t="inlineStr">
        <is>
          <t>S035</t>
        </is>
      </c>
      <c r="D17543" t="inlineStr">
        <is>
          <t>Store_035</t>
        </is>
      </c>
      <c r="E17543" t="inlineStr">
        <is>
          <t>Central</t>
        </is>
      </c>
      <c r="F17543" t="inlineStr">
        <is>
          <t>P0024</t>
        </is>
      </c>
      <c r="G17543" t="inlineStr">
        <is>
          <t>Prod_0024</t>
        </is>
      </c>
      <c r="H17543" t="inlineStr">
        <is>
          <t>Clothing</t>
        </is>
      </c>
      <c r="I17543" t="n">
        <v>8</v>
      </c>
      <c r="J17543" t="n">
        <v>111.48</v>
      </c>
      <c r="K17543" t="n">
        <v>0</v>
      </c>
      <c r="L17543">
        <f>I17543*J17543*(1-K17543)</f>
        <v/>
      </c>
      <c r="M17543">
        <f>VLOOKUP(F17543,Products!A:D,4,FALSE)*I17543</f>
        <v/>
      </c>
      <c r="N17543">
        <f>L17543-M17543</f>
        <v/>
      </c>
    </row>
    <row r="17544">
      <c r="A17544" t="inlineStr">
        <is>
          <t>T1017542</t>
        </is>
      </c>
      <c r="B17544" t="inlineStr">
        <is>
          <t>2025-09-09</t>
        </is>
      </c>
      <c r="C17544" t="inlineStr">
        <is>
          <t>S017</t>
        </is>
      </c>
      <c r="D17544" t="inlineStr">
        <is>
          <t>Store_017</t>
        </is>
      </c>
      <c r="E17544" t="inlineStr">
        <is>
          <t>South</t>
        </is>
      </c>
      <c r="F17544" t="inlineStr">
        <is>
          <t>P0048</t>
        </is>
      </c>
      <c r="G17544" t="inlineStr">
        <is>
          <t>Prod_0048</t>
        </is>
      </c>
      <c r="H17544" t="inlineStr">
        <is>
          <t>Toys</t>
        </is>
      </c>
      <c r="I17544" t="n">
        <v>5</v>
      </c>
      <c r="J17544" t="n">
        <v>274.32</v>
      </c>
      <c r="K17544" t="n">
        <v>0.15</v>
      </c>
      <c r="L17544">
        <f>I17544*J17544*(1-K17544)</f>
        <v/>
      </c>
      <c r="M17544">
        <f>VLOOKUP(F17544,Products!A:D,4,FALSE)*I17544</f>
        <v/>
      </c>
      <c r="N17544">
        <f>L17544-M17544</f>
        <v/>
      </c>
    </row>
    <row r="17545">
      <c r="A17545" t="inlineStr">
        <is>
          <t>T1017543</t>
        </is>
      </c>
      <c r="B17545" t="inlineStr">
        <is>
          <t>2025-07-12</t>
        </is>
      </c>
      <c r="C17545" t="inlineStr">
        <is>
          <t>S031</t>
        </is>
      </c>
      <c r="D17545" t="inlineStr">
        <is>
          <t>Store_031</t>
        </is>
      </c>
      <c r="E17545" t="inlineStr">
        <is>
          <t>Central</t>
        </is>
      </c>
      <c r="F17545" t="inlineStr">
        <is>
          <t>P0180</t>
        </is>
      </c>
      <c r="G17545" t="inlineStr">
        <is>
          <t>Prod_0180</t>
        </is>
      </c>
      <c r="H17545" t="inlineStr">
        <is>
          <t>Clothing</t>
        </is>
      </c>
      <c r="I17545" t="n">
        <v>4</v>
      </c>
      <c r="J17545" t="n">
        <v>557.01</v>
      </c>
      <c r="K17545" t="n">
        <v>0.1</v>
      </c>
      <c r="L17545">
        <f>I17545*J17545*(1-K17545)</f>
        <v/>
      </c>
      <c r="M17545">
        <f>VLOOKUP(F17545,Products!A:D,4,FALSE)*I17545</f>
        <v/>
      </c>
      <c r="N17545">
        <f>L17545-M17545</f>
        <v/>
      </c>
    </row>
    <row r="17546">
      <c r="A17546" t="inlineStr">
        <is>
          <t>T1017544</t>
        </is>
      </c>
      <c r="B17546" t="inlineStr">
        <is>
          <t>2023-06-22</t>
        </is>
      </c>
      <c r="C17546" t="inlineStr">
        <is>
          <t>S031</t>
        </is>
      </c>
      <c r="D17546" t="inlineStr">
        <is>
          <t>Store_031</t>
        </is>
      </c>
      <c r="E17546" t="inlineStr">
        <is>
          <t>Central</t>
        </is>
      </c>
      <c r="F17546" t="inlineStr">
        <is>
          <t>P0075</t>
        </is>
      </c>
      <c r="G17546" t="inlineStr">
        <is>
          <t>Prod_0075</t>
        </is>
      </c>
      <c r="H17546" t="inlineStr">
        <is>
          <t>Beverages</t>
        </is>
      </c>
      <c r="I17546" t="n">
        <v>3</v>
      </c>
      <c r="J17546" t="n">
        <v>736.72</v>
      </c>
      <c r="K17546" t="n">
        <v>0</v>
      </c>
      <c r="L17546">
        <f>I17546*J17546*(1-K17546)</f>
        <v/>
      </c>
      <c r="M17546">
        <f>VLOOKUP(F17546,Products!A:D,4,FALSE)*I17546</f>
        <v/>
      </c>
      <c r="N17546">
        <f>L17546-M17546</f>
        <v/>
      </c>
    </row>
    <row r="17547">
      <c r="A17547" t="inlineStr">
        <is>
          <t>T1017545</t>
        </is>
      </c>
      <c r="B17547" t="inlineStr">
        <is>
          <t>2025-05-20</t>
        </is>
      </c>
      <c r="C17547" t="inlineStr">
        <is>
          <t>S036</t>
        </is>
      </c>
      <c r="D17547" t="inlineStr">
        <is>
          <t>Store_036</t>
        </is>
      </c>
      <c r="E17547" t="inlineStr">
        <is>
          <t>Central</t>
        </is>
      </c>
      <c r="F17547" t="inlineStr">
        <is>
          <t>P0111</t>
        </is>
      </c>
      <c r="G17547" t="inlineStr">
        <is>
          <t>Prod_0111</t>
        </is>
      </c>
      <c r="H17547" t="inlineStr">
        <is>
          <t>Clothing</t>
        </is>
      </c>
      <c r="I17547" t="n">
        <v>2</v>
      </c>
      <c r="J17547" t="n">
        <v>613.3200000000001</v>
      </c>
      <c r="K17547" t="n">
        <v>0</v>
      </c>
      <c r="L17547">
        <f>I17547*J17547*(1-K17547)</f>
        <v/>
      </c>
      <c r="M17547">
        <f>VLOOKUP(F17547,Products!A:D,4,FALSE)*I17547</f>
        <v/>
      </c>
      <c r="N17547">
        <f>L17547-M17547</f>
        <v/>
      </c>
    </row>
    <row r="17548">
      <c r="A17548" t="inlineStr">
        <is>
          <t>T1017546</t>
        </is>
      </c>
      <c r="B17548" t="inlineStr">
        <is>
          <t>2025-05-11</t>
        </is>
      </c>
      <c r="C17548" t="inlineStr">
        <is>
          <t>S015</t>
        </is>
      </c>
      <c r="D17548" t="inlineStr">
        <is>
          <t>Store_015</t>
        </is>
      </c>
      <c r="E17548" t="inlineStr">
        <is>
          <t>North</t>
        </is>
      </c>
      <c r="F17548" t="inlineStr">
        <is>
          <t>P0069</t>
        </is>
      </c>
      <c r="G17548" t="inlineStr">
        <is>
          <t>Prod_0069</t>
        </is>
      </c>
      <c r="H17548" t="inlineStr">
        <is>
          <t>Household</t>
        </is>
      </c>
      <c r="I17548" t="n">
        <v>6</v>
      </c>
      <c r="J17548" t="n">
        <v>336.91</v>
      </c>
      <c r="K17548" t="n">
        <v>0.15</v>
      </c>
      <c r="L17548">
        <f>I17548*J17548*(1-K17548)</f>
        <v/>
      </c>
      <c r="M17548">
        <f>VLOOKUP(F17548,Products!A:D,4,FALSE)*I17548</f>
        <v/>
      </c>
      <c r="N17548">
        <f>L17548-M17548</f>
        <v/>
      </c>
    </row>
    <row r="17549">
      <c r="A17549" t="inlineStr">
        <is>
          <t>T1017547</t>
        </is>
      </c>
      <c r="B17549" t="inlineStr">
        <is>
          <t>2025-03-12</t>
        </is>
      </c>
      <c r="C17549" t="inlineStr">
        <is>
          <t>S017</t>
        </is>
      </c>
      <c r="D17549" t="inlineStr">
        <is>
          <t>Store_017</t>
        </is>
      </c>
      <c r="E17549" t="inlineStr">
        <is>
          <t>South</t>
        </is>
      </c>
      <c r="F17549" t="inlineStr">
        <is>
          <t>P0132</t>
        </is>
      </c>
      <c r="G17549" t="inlineStr">
        <is>
          <t>Prod_0132</t>
        </is>
      </c>
      <c r="H17549" t="inlineStr">
        <is>
          <t>Food</t>
        </is>
      </c>
      <c r="I17549" t="n">
        <v>2</v>
      </c>
      <c r="J17549" t="n">
        <v>149.73</v>
      </c>
      <c r="K17549" t="n">
        <v>0.05</v>
      </c>
      <c r="L17549">
        <f>I17549*J17549*(1-K17549)</f>
        <v/>
      </c>
      <c r="M17549">
        <f>VLOOKUP(F17549,Products!A:D,4,FALSE)*I17549</f>
        <v/>
      </c>
      <c r="N17549">
        <f>L17549-M17549</f>
        <v/>
      </c>
    </row>
    <row r="17550">
      <c r="A17550" t="inlineStr">
        <is>
          <t>T1017548</t>
        </is>
      </c>
      <c r="B17550" t="inlineStr">
        <is>
          <t>2024-03-31</t>
        </is>
      </c>
      <c r="C17550" t="inlineStr">
        <is>
          <t>S020</t>
        </is>
      </c>
      <c r="D17550" t="inlineStr">
        <is>
          <t>Store_020</t>
        </is>
      </c>
      <c r="E17550" t="inlineStr">
        <is>
          <t>West</t>
        </is>
      </c>
      <c r="F17550" t="inlineStr">
        <is>
          <t>P0107</t>
        </is>
      </c>
      <c r="G17550" t="inlineStr">
        <is>
          <t>Prod_0107</t>
        </is>
      </c>
      <c r="H17550" t="inlineStr">
        <is>
          <t>Stationery</t>
        </is>
      </c>
      <c r="I17550" t="n">
        <v>5</v>
      </c>
      <c r="J17550" t="n">
        <v>616.7</v>
      </c>
      <c r="K17550" t="n">
        <v>0</v>
      </c>
      <c r="L17550">
        <f>I17550*J17550*(1-K17550)</f>
        <v/>
      </c>
      <c r="M17550">
        <f>VLOOKUP(F17550,Products!A:D,4,FALSE)*I17550</f>
        <v/>
      </c>
      <c r="N17550">
        <f>L17550-M17550</f>
        <v/>
      </c>
    </row>
    <row r="17551">
      <c r="A17551" t="inlineStr">
        <is>
          <t>T1017549</t>
        </is>
      </c>
      <c r="B17551" t="inlineStr">
        <is>
          <t>2025-02-11</t>
        </is>
      </c>
      <c r="C17551" t="inlineStr">
        <is>
          <t>S029</t>
        </is>
      </c>
      <c r="D17551" t="inlineStr">
        <is>
          <t>Store_029</t>
        </is>
      </c>
      <c r="E17551" t="inlineStr">
        <is>
          <t>South</t>
        </is>
      </c>
      <c r="F17551" t="inlineStr">
        <is>
          <t>P0051</t>
        </is>
      </c>
      <c r="G17551" t="inlineStr">
        <is>
          <t>Prod_0051</t>
        </is>
      </c>
      <c r="H17551" t="inlineStr">
        <is>
          <t>Clothing</t>
        </is>
      </c>
      <c r="I17551" t="n">
        <v>8</v>
      </c>
      <c r="J17551" t="n">
        <v>77.18000000000001</v>
      </c>
      <c r="K17551" t="n">
        <v>0.15</v>
      </c>
      <c r="L17551">
        <f>I17551*J17551*(1-K17551)</f>
        <v/>
      </c>
      <c r="M17551">
        <f>VLOOKUP(F17551,Products!A:D,4,FALSE)*I17551</f>
        <v/>
      </c>
      <c r="N17551">
        <f>L17551-M17551</f>
        <v/>
      </c>
    </row>
    <row r="17552">
      <c r="A17552" t="inlineStr">
        <is>
          <t>T1017550</t>
        </is>
      </c>
      <c r="B17552" t="inlineStr">
        <is>
          <t>2023-08-15</t>
        </is>
      </c>
      <c r="C17552" t="inlineStr">
        <is>
          <t>S034</t>
        </is>
      </c>
      <c r="D17552" t="inlineStr">
        <is>
          <t>Store_034</t>
        </is>
      </c>
      <c r="E17552" t="inlineStr">
        <is>
          <t>Central</t>
        </is>
      </c>
      <c r="F17552" t="inlineStr">
        <is>
          <t>P0106</t>
        </is>
      </c>
      <c r="G17552" t="inlineStr">
        <is>
          <t>Prod_0106</t>
        </is>
      </c>
      <c r="H17552" t="inlineStr">
        <is>
          <t>Electronics</t>
        </is>
      </c>
      <c r="I17552" t="n">
        <v>3</v>
      </c>
      <c r="J17552" t="n">
        <v>900.51</v>
      </c>
      <c r="K17552" t="n">
        <v>0</v>
      </c>
      <c r="L17552">
        <f>I17552*J17552*(1-K17552)</f>
        <v/>
      </c>
      <c r="M17552">
        <f>VLOOKUP(F17552,Products!A:D,4,FALSE)*I17552</f>
        <v/>
      </c>
      <c r="N17552">
        <f>L17552-M17552</f>
        <v/>
      </c>
    </row>
    <row r="17553">
      <c r="A17553" t="inlineStr">
        <is>
          <t>T1017551</t>
        </is>
      </c>
      <c r="B17553" t="inlineStr">
        <is>
          <t>2024-06-29</t>
        </is>
      </c>
      <c r="C17553" t="inlineStr">
        <is>
          <t>S021</t>
        </is>
      </c>
      <c r="D17553" t="inlineStr">
        <is>
          <t>Store_021</t>
        </is>
      </c>
      <c r="E17553" t="inlineStr">
        <is>
          <t>North</t>
        </is>
      </c>
      <c r="F17553" t="inlineStr">
        <is>
          <t>P0007</t>
        </is>
      </c>
      <c r="G17553" t="inlineStr">
        <is>
          <t>Prod_0007</t>
        </is>
      </c>
      <c r="H17553" t="inlineStr">
        <is>
          <t>Food</t>
        </is>
      </c>
      <c r="I17553" t="n">
        <v>8</v>
      </c>
      <c r="J17553" t="n">
        <v>103.7</v>
      </c>
      <c r="K17553" t="n">
        <v>0.05</v>
      </c>
      <c r="L17553">
        <f>I17553*J17553*(1-K17553)</f>
        <v/>
      </c>
      <c r="M17553">
        <f>VLOOKUP(F17553,Products!A:D,4,FALSE)*I17553</f>
        <v/>
      </c>
      <c r="N17553">
        <f>L17553-M17553</f>
        <v/>
      </c>
    </row>
    <row r="17554">
      <c r="A17554" t="inlineStr">
        <is>
          <t>T1017552</t>
        </is>
      </c>
      <c r="B17554" t="inlineStr">
        <is>
          <t>2025-09-13</t>
        </is>
      </c>
      <c r="C17554" t="inlineStr">
        <is>
          <t>S049</t>
        </is>
      </c>
      <c r="D17554" t="inlineStr">
        <is>
          <t>Store_049</t>
        </is>
      </c>
      <c r="E17554" t="inlineStr">
        <is>
          <t>North</t>
        </is>
      </c>
      <c r="F17554" t="inlineStr">
        <is>
          <t>P0104</t>
        </is>
      </c>
      <c r="G17554" t="inlineStr">
        <is>
          <t>Prod_0104</t>
        </is>
      </c>
      <c r="H17554" t="inlineStr">
        <is>
          <t>Clothing</t>
        </is>
      </c>
      <c r="I17554" t="n">
        <v>7</v>
      </c>
      <c r="J17554" t="n">
        <v>662.87</v>
      </c>
      <c r="K17554" t="n">
        <v>0</v>
      </c>
      <c r="L17554">
        <f>I17554*J17554*(1-K17554)</f>
        <v/>
      </c>
      <c r="M17554">
        <f>VLOOKUP(F17554,Products!A:D,4,FALSE)*I17554</f>
        <v/>
      </c>
      <c r="N17554">
        <f>L17554-M17554</f>
        <v/>
      </c>
    </row>
    <row r="17555">
      <c r="A17555" t="inlineStr">
        <is>
          <t>T1017553</t>
        </is>
      </c>
      <c r="B17555" t="inlineStr">
        <is>
          <t>2023-03-22</t>
        </is>
      </c>
      <c r="C17555" t="inlineStr">
        <is>
          <t>S016</t>
        </is>
      </c>
      <c r="D17555" t="inlineStr">
        <is>
          <t>Store_016</t>
        </is>
      </c>
      <c r="E17555" t="inlineStr">
        <is>
          <t>West</t>
        </is>
      </c>
      <c r="F17555" t="inlineStr">
        <is>
          <t>P0194</t>
        </is>
      </c>
      <c r="G17555" t="inlineStr">
        <is>
          <t>Prod_0194</t>
        </is>
      </c>
      <c r="H17555" t="inlineStr">
        <is>
          <t>Food</t>
        </is>
      </c>
      <c r="I17555" t="n">
        <v>2</v>
      </c>
      <c r="J17555" t="n">
        <v>763.3200000000001</v>
      </c>
      <c r="K17555" t="n">
        <v>0</v>
      </c>
      <c r="L17555">
        <f>I17555*J17555*(1-K17555)</f>
        <v/>
      </c>
      <c r="M17555">
        <f>VLOOKUP(F17555,Products!A:D,4,FALSE)*I17555</f>
        <v/>
      </c>
      <c r="N17555">
        <f>L17555-M17555</f>
        <v/>
      </c>
    </row>
    <row r="17556">
      <c r="A17556" t="inlineStr">
        <is>
          <t>T1017554</t>
        </is>
      </c>
      <c r="B17556" t="inlineStr">
        <is>
          <t>2024-05-25</t>
        </is>
      </c>
      <c r="C17556" t="inlineStr">
        <is>
          <t>S041</t>
        </is>
      </c>
      <c r="D17556" t="inlineStr">
        <is>
          <t>Store_041</t>
        </is>
      </c>
      <c r="E17556" t="inlineStr">
        <is>
          <t>East</t>
        </is>
      </c>
      <c r="F17556" t="inlineStr">
        <is>
          <t>P0123</t>
        </is>
      </c>
      <c r="G17556" t="inlineStr">
        <is>
          <t>Prod_0123</t>
        </is>
      </c>
      <c r="H17556" t="inlineStr">
        <is>
          <t>Food</t>
        </is>
      </c>
      <c r="I17556" t="n">
        <v>3</v>
      </c>
      <c r="J17556" t="n">
        <v>672.05</v>
      </c>
      <c r="K17556" t="n">
        <v>0.1</v>
      </c>
      <c r="L17556">
        <f>I17556*J17556*(1-K17556)</f>
        <v/>
      </c>
      <c r="M17556">
        <f>VLOOKUP(F17556,Products!A:D,4,FALSE)*I17556</f>
        <v/>
      </c>
      <c r="N17556">
        <f>L17556-M17556</f>
        <v/>
      </c>
    </row>
    <row r="17557">
      <c r="A17557" t="inlineStr">
        <is>
          <t>T1017555</t>
        </is>
      </c>
      <c r="B17557" t="inlineStr">
        <is>
          <t>2023-12-03</t>
        </is>
      </c>
      <c r="C17557" t="inlineStr">
        <is>
          <t>S044</t>
        </is>
      </c>
      <c r="D17557" t="inlineStr">
        <is>
          <t>Store_044</t>
        </is>
      </c>
      <c r="E17557" t="inlineStr">
        <is>
          <t>North</t>
        </is>
      </c>
      <c r="F17557" t="inlineStr">
        <is>
          <t>P0126</t>
        </is>
      </c>
      <c r="G17557" t="inlineStr">
        <is>
          <t>Prod_0126</t>
        </is>
      </c>
      <c r="H17557" t="inlineStr">
        <is>
          <t>Toys</t>
        </is>
      </c>
      <c r="I17557" t="n">
        <v>5</v>
      </c>
      <c r="J17557" t="n">
        <v>304.78</v>
      </c>
      <c r="K17557" t="n">
        <v>0</v>
      </c>
      <c r="L17557">
        <f>I17557*J17557*(1-K17557)</f>
        <v/>
      </c>
      <c r="M17557">
        <f>VLOOKUP(F17557,Products!A:D,4,FALSE)*I17557</f>
        <v/>
      </c>
      <c r="N17557">
        <f>L17557-M17557</f>
        <v/>
      </c>
    </row>
    <row r="17558">
      <c r="A17558" t="inlineStr">
        <is>
          <t>T1017556</t>
        </is>
      </c>
      <c r="B17558" t="inlineStr">
        <is>
          <t>2023-09-12</t>
        </is>
      </c>
      <c r="C17558" t="inlineStr">
        <is>
          <t>S024</t>
        </is>
      </c>
      <c r="D17558" t="inlineStr">
        <is>
          <t>Store_024</t>
        </is>
      </c>
      <c r="E17558" t="inlineStr">
        <is>
          <t>South</t>
        </is>
      </c>
      <c r="F17558" t="inlineStr">
        <is>
          <t>P0185</t>
        </is>
      </c>
      <c r="G17558" t="inlineStr">
        <is>
          <t>Prod_0185</t>
        </is>
      </c>
      <c r="H17558" t="inlineStr">
        <is>
          <t>Food</t>
        </is>
      </c>
      <c r="I17558" t="n">
        <v>5</v>
      </c>
      <c r="J17558" t="n">
        <v>472.18</v>
      </c>
      <c r="K17558" t="n">
        <v>0</v>
      </c>
      <c r="L17558">
        <f>I17558*J17558*(1-K17558)</f>
        <v/>
      </c>
      <c r="M17558">
        <f>VLOOKUP(F17558,Products!A:D,4,FALSE)*I17558</f>
        <v/>
      </c>
      <c r="N17558">
        <f>L17558-M17558</f>
        <v/>
      </c>
    </row>
    <row r="17559">
      <c r="A17559" t="inlineStr">
        <is>
          <t>T1017557</t>
        </is>
      </c>
      <c r="B17559" t="inlineStr">
        <is>
          <t>2024-08-31</t>
        </is>
      </c>
      <c r="C17559" t="inlineStr">
        <is>
          <t>S041</t>
        </is>
      </c>
      <c r="D17559" t="inlineStr">
        <is>
          <t>Store_041</t>
        </is>
      </c>
      <c r="E17559" t="inlineStr">
        <is>
          <t>East</t>
        </is>
      </c>
      <c r="F17559" t="inlineStr">
        <is>
          <t>P0123</t>
        </is>
      </c>
      <c r="G17559" t="inlineStr">
        <is>
          <t>Prod_0123</t>
        </is>
      </c>
      <c r="H17559" t="inlineStr">
        <is>
          <t>Food</t>
        </is>
      </c>
      <c r="I17559" t="n">
        <v>4</v>
      </c>
      <c r="J17559" t="n">
        <v>529.14</v>
      </c>
      <c r="K17559" t="n">
        <v>0</v>
      </c>
      <c r="L17559">
        <f>I17559*J17559*(1-K17559)</f>
        <v/>
      </c>
      <c r="M17559">
        <f>VLOOKUP(F17559,Products!A:D,4,FALSE)*I17559</f>
        <v/>
      </c>
      <c r="N17559">
        <f>L17559-M17559</f>
        <v/>
      </c>
    </row>
    <row r="17560">
      <c r="A17560" t="inlineStr">
        <is>
          <t>T1017558</t>
        </is>
      </c>
      <c r="B17560" t="inlineStr">
        <is>
          <t>2024-10-08</t>
        </is>
      </c>
      <c r="C17560" t="inlineStr">
        <is>
          <t>S006</t>
        </is>
      </c>
      <c r="D17560" t="inlineStr">
        <is>
          <t>Store_006</t>
        </is>
      </c>
      <c r="E17560" t="inlineStr">
        <is>
          <t>East</t>
        </is>
      </c>
      <c r="F17560" t="inlineStr">
        <is>
          <t>P0038</t>
        </is>
      </c>
      <c r="G17560" t="inlineStr">
        <is>
          <t>Prod_0038</t>
        </is>
      </c>
      <c r="H17560" t="inlineStr">
        <is>
          <t>Beverages</t>
        </is>
      </c>
      <c r="I17560" t="n">
        <v>5</v>
      </c>
      <c r="J17560" t="n">
        <v>883.97</v>
      </c>
      <c r="K17560" t="n">
        <v>0</v>
      </c>
      <c r="L17560">
        <f>I17560*J17560*(1-K17560)</f>
        <v/>
      </c>
      <c r="M17560">
        <f>VLOOKUP(F17560,Products!A:D,4,FALSE)*I17560</f>
        <v/>
      </c>
      <c r="N17560">
        <f>L17560-M17560</f>
        <v/>
      </c>
    </row>
    <row r="17561">
      <c r="A17561" t="inlineStr">
        <is>
          <t>T1017559</t>
        </is>
      </c>
      <c r="B17561" t="inlineStr">
        <is>
          <t>2024-03-22</t>
        </is>
      </c>
      <c r="C17561" t="inlineStr">
        <is>
          <t>S013</t>
        </is>
      </c>
      <c r="D17561" t="inlineStr">
        <is>
          <t>Store_013</t>
        </is>
      </c>
      <c r="E17561" t="inlineStr">
        <is>
          <t>North</t>
        </is>
      </c>
      <c r="F17561" t="inlineStr">
        <is>
          <t>P0173</t>
        </is>
      </c>
      <c r="G17561" t="inlineStr">
        <is>
          <t>Prod_0173</t>
        </is>
      </c>
      <c r="H17561" t="inlineStr">
        <is>
          <t>Toys</t>
        </is>
      </c>
      <c r="I17561" t="n">
        <v>6</v>
      </c>
      <c r="J17561" t="n">
        <v>889.04</v>
      </c>
      <c r="K17561" t="n">
        <v>0.15</v>
      </c>
      <c r="L17561">
        <f>I17561*J17561*(1-K17561)</f>
        <v/>
      </c>
      <c r="M17561">
        <f>VLOOKUP(F17561,Products!A:D,4,FALSE)*I17561</f>
        <v/>
      </c>
      <c r="N17561">
        <f>L17561-M17561</f>
        <v/>
      </c>
    </row>
    <row r="17562">
      <c r="A17562" t="inlineStr">
        <is>
          <t>T1017560</t>
        </is>
      </c>
      <c r="B17562" t="inlineStr">
        <is>
          <t>2025-03-10</t>
        </is>
      </c>
      <c r="C17562" t="inlineStr">
        <is>
          <t>S005</t>
        </is>
      </c>
      <c r="D17562" t="inlineStr">
        <is>
          <t>Store_005</t>
        </is>
      </c>
      <c r="E17562" t="inlineStr">
        <is>
          <t>Central</t>
        </is>
      </c>
      <c r="F17562" t="inlineStr">
        <is>
          <t>P0077</t>
        </is>
      </c>
      <c r="G17562" t="inlineStr">
        <is>
          <t>Prod_0077</t>
        </is>
      </c>
      <c r="H17562" t="inlineStr">
        <is>
          <t>Beverages</t>
        </is>
      </c>
      <c r="I17562" t="n">
        <v>5</v>
      </c>
      <c r="J17562" t="n">
        <v>54.71</v>
      </c>
      <c r="K17562" t="n">
        <v>0</v>
      </c>
      <c r="L17562">
        <f>I17562*J17562*(1-K17562)</f>
        <v/>
      </c>
      <c r="M17562">
        <f>VLOOKUP(F17562,Products!A:D,4,FALSE)*I17562</f>
        <v/>
      </c>
      <c r="N17562">
        <f>L17562-M17562</f>
        <v/>
      </c>
    </row>
    <row r="17563">
      <c r="A17563" t="inlineStr">
        <is>
          <t>T1017561</t>
        </is>
      </c>
      <c r="B17563" t="inlineStr">
        <is>
          <t>2023-01-16</t>
        </is>
      </c>
      <c r="C17563" t="inlineStr">
        <is>
          <t>S048</t>
        </is>
      </c>
      <c r="D17563" t="inlineStr">
        <is>
          <t>Store_048</t>
        </is>
      </c>
      <c r="E17563" t="inlineStr">
        <is>
          <t>South</t>
        </is>
      </c>
      <c r="F17563" t="inlineStr">
        <is>
          <t>P0119</t>
        </is>
      </c>
      <c r="G17563" t="inlineStr">
        <is>
          <t>Prod_0119</t>
        </is>
      </c>
      <c r="H17563" t="inlineStr">
        <is>
          <t>Electronics</t>
        </is>
      </c>
      <c r="I17563" t="n">
        <v>5</v>
      </c>
      <c r="J17563" t="n">
        <v>309.26</v>
      </c>
      <c r="K17563" t="n">
        <v>0.15</v>
      </c>
      <c r="L17563">
        <f>I17563*J17563*(1-K17563)</f>
        <v/>
      </c>
      <c r="M17563">
        <f>VLOOKUP(F17563,Products!A:D,4,FALSE)*I17563</f>
        <v/>
      </c>
      <c r="N17563">
        <f>L17563-M17563</f>
        <v/>
      </c>
    </row>
    <row r="17564">
      <c r="A17564" t="inlineStr">
        <is>
          <t>T1017562</t>
        </is>
      </c>
      <c r="B17564" t="inlineStr">
        <is>
          <t>2024-04-14</t>
        </is>
      </c>
      <c r="C17564" t="inlineStr">
        <is>
          <t>S048</t>
        </is>
      </c>
      <c r="D17564" t="inlineStr">
        <is>
          <t>Store_048</t>
        </is>
      </c>
      <c r="E17564" t="inlineStr">
        <is>
          <t>South</t>
        </is>
      </c>
      <c r="F17564" t="inlineStr">
        <is>
          <t>P0134</t>
        </is>
      </c>
      <c r="G17564" t="inlineStr">
        <is>
          <t>Prod_0134</t>
        </is>
      </c>
      <c r="H17564" t="inlineStr">
        <is>
          <t>Food</t>
        </is>
      </c>
      <c r="I17564" t="n">
        <v>4</v>
      </c>
      <c r="J17564" t="n">
        <v>369.31</v>
      </c>
      <c r="K17564" t="n">
        <v>0</v>
      </c>
      <c r="L17564">
        <f>I17564*J17564*(1-K17564)</f>
        <v/>
      </c>
      <c r="M17564">
        <f>VLOOKUP(F17564,Products!A:D,4,FALSE)*I17564</f>
        <v/>
      </c>
      <c r="N17564">
        <f>L17564-M17564</f>
        <v/>
      </c>
    </row>
    <row r="17565">
      <c r="A17565" t="inlineStr">
        <is>
          <t>T1017563</t>
        </is>
      </c>
      <c r="B17565" t="inlineStr">
        <is>
          <t>2024-10-03</t>
        </is>
      </c>
      <c r="C17565" t="inlineStr">
        <is>
          <t>S026</t>
        </is>
      </c>
      <c r="D17565" t="inlineStr">
        <is>
          <t>Store_026</t>
        </is>
      </c>
      <c r="E17565" t="inlineStr">
        <is>
          <t>North</t>
        </is>
      </c>
      <c r="F17565" t="inlineStr">
        <is>
          <t>P0196</t>
        </is>
      </c>
      <c r="G17565" t="inlineStr">
        <is>
          <t>Prod_0196</t>
        </is>
      </c>
      <c r="H17565" t="inlineStr">
        <is>
          <t>Beverages</t>
        </is>
      </c>
      <c r="I17565" t="n">
        <v>2</v>
      </c>
      <c r="J17565" t="n">
        <v>915.75</v>
      </c>
      <c r="K17565" t="n">
        <v>0</v>
      </c>
      <c r="L17565">
        <f>I17565*J17565*(1-K17565)</f>
        <v/>
      </c>
      <c r="M17565">
        <f>VLOOKUP(F17565,Products!A:D,4,FALSE)*I17565</f>
        <v/>
      </c>
      <c r="N17565">
        <f>L17565-M17565</f>
        <v/>
      </c>
    </row>
    <row r="17566">
      <c r="A17566" t="inlineStr">
        <is>
          <t>T1017564</t>
        </is>
      </c>
      <c r="B17566" t="inlineStr">
        <is>
          <t>2025-09-22</t>
        </is>
      </c>
      <c r="C17566" t="inlineStr">
        <is>
          <t>S033</t>
        </is>
      </c>
      <c r="D17566" t="inlineStr">
        <is>
          <t>Store_033</t>
        </is>
      </c>
      <c r="E17566" t="inlineStr">
        <is>
          <t>North</t>
        </is>
      </c>
      <c r="F17566" t="inlineStr">
        <is>
          <t>P0125</t>
        </is>
      </c>
      <c r="G17566" t="inlineStr">
        <is>
          <t>Prod_0125</t>
        </is>
      </c>
      <c r="H17566" t="inlineStr">
        <is>
          <t>Toys</t>
        </is>
      </c>
      <c r="I17566" t="n">
        <v>3</v>
      </c>
      <c r="J17566" t="n">
        <v>296.86</v>
      </c>
      <c r="K17566" t="n">
        <v>0</v>
      </c>
      <c r="L17566">
        <f>I17566*J17566*(1-K17566)</f>
        <v/>
      </c>
      <c r="M17566">
        <f>VLOOKUP(F17566,Products!A:D,4,FALSE)*I17566</f>
        <v/>
      </c>
      <c r="N17566">
        <f>L17566-M17566</f>
        <v/>
      </c>
    </row>
    <row r="17567">
      <c r="A17567" t="inlineStr">
        <is>
          <t>T1017565</t>
        </is>
      </c>
      <c r="B17567" t="inlineStr">
        <is>
          <t>2023-02-24</t>
        </is>
      </c>
      <c r="C17567" t="inlineStr">
        <is>
          <t>S045</t>
        </is>
      </c>
      <c r="D17567" t="inlineStr">
        <is>
          <t>Store_045</t>
        </is>
      </c>
      <c r="E17567" t="inlineStr">
        <is>
          <t>East</t>
        </is>
      </c>
      <c r="F17567" t="inlineStr">
        <is>
          <t>P0038</t>
        </is>
      </c>
      <c r="G17567" t="inlineStr">
        <is>
          <t>Prod_0038</t>
        </is>
      </c>
      <c r="H17567" t="inlineStr">
        <is>
          <t>Beverages</t>
        </is>
      </c>
      <c r="I17567" t="n">
        <v>4</v>
      </c>
      <c r="J17567" t="n">
        <v>939.37</v>
      </c>
      <c r="K17567" t="n">
        <v>0.05</v>
      </c>
      <c r="L17567">
        <f>I17567*J17567*(1-K17567)</f>
        <v/>
      </c>
      <c r="M17567">
        <f>VLOOKUP(F17567,Products!A:D,4,FALSE)*I17567</f>
        <v/>
      </c>
      <c r="N17567">
        <f>L17567-M17567</f>
        <v/>
      </c>
    </row>
    <row r="17568">
      <c r="A17568" t="inlineStr">
        <is>
          <t>T1017566</t>
        </is>
      </c>
      <c r="B17568" t="inlineStr">
        <is>
          <t>2024-12-15</t>
        </is>
      </c>
      <c r="C17568" t="inlineStr">
        <is>
          <t>S016</t>
        </is>
      </c>
      <c r="D17568" t="inlineStr">
        <is>
          <t>Store_016</t>
        </is>
      </c>
      <c r="E17568" t="inlineStr">
        <is>
          <t>West</t>
        </is>
      </c>
      <c r="F17568" t="inlineStr">
        <is>
          <t>P0022</t>
        </is>
      </c>
      <c r="G17568" t="inlineStr">
        <is>
          <t>Prod_0022</t>
        </is>
      </c>
      <c r="H17568" t="inlineStr">
        <is>
          <t>Beverages</t>
        </is>
      </c>
      <c r="I17568" t="n">
        <v>8</v>
      </c>
      <c r="J17568" t="n">
        <v>234.34</v>
      </c>
      <c r="K17568" t="n">
        <v>0</v>
      </c>
      <c r="L17568">
        <f>I17568*J17568*(1-K17568)</f>
        <v/>
      </c>
      <c r="M17568">
        <f>VLOOKUP(F17568,Products!A:D,4,FALSE)*I17568</f>
        <v/>
      </c>
      <c r="N17568">
        <f>L17568-M17568</f>
        <v/>
      </c>
    </row>
    <row r="17569">
      <c r="A17569" t="inlineStr">
        <is>
          <t>T1017567</t>
        </is>
      </c>
      <c r="B17569" t="inlineStr">
        <is>
          <t>2025-09-21</t>
        </is>
      </c>
      <c r="C17569" t="inlineStr">
        <is>
          <t>S014</t>
        </is>
      </c>
      <c r="D17569" t="inlineStr">
        <is>
          <t>Store_014</t>
        </is>
      </c>
      <c r="E17569" t="inlineStr">
        <is>
          <t>West</t>
        </is>
      </c>
      <c r="F17569" t="inlineStr">
        <is>
          <t>P0079</t>
        </is>
      </c>
      <c r="G17569" t="inlineStr">
        <is>
          <t>Prod_0079</t>
        </is>
      </c>
      <c r="H17569" t="inlineStr">
        <is>
          <t>Food</t>
        </is>
      </c>
      <c r="I17569" t="n">
        <v>7</v>
      </c>
      <c r="J17569" t="n">
        <v>635.2</v>
      </c>
      <c r="K17569" t="n">
        <v>0.1</v>
      </c>
      <c r="L17569">
        <f>I17569*J17569*(1-K17569)</f>
        <v/>
      </c>
      <c r="M17569">
        <f>VLOOKUP(F17569,Products!A:D,4,FALSE)*I17569</f>
        <v/>
      </c>
      <c r="N17569">
        <f>L17569-M17569</f>
        <v/>
      </c>
    </row>
    <row r="17570">
      <c r="A17570" t="inlineStr">
        <is>
          <t>T1017568</t>
        </is>
      </c>
      <c r="B17570" t="inlineStr">
        <is>
          <t>2023-05-03</t>
        </is>
      </c>
      <c r="C17570" t="inlineStr">
        <is>
          <t>S017</t>
        </is>
      </c>
      <c r="D17570" t="inlineStr">
        <is>
          <t>Store_017</t>
        </is>
      </c>
      <c r="E17570" t="inlineStr">
        <is>
          <t>South</t>
        </is>
      </c>
      <c r="F17570" t="inlineStr">
        <is>
          <t>P0191</t>
        </is>
      </c>
      <c r="G17570" t="inlineStr">
        <is>
          <t>Prod_0191</t>
        </is>
      </c>
      <c r="H17570" t="inlineStr">
        <is>
          <t>Food</t>
        </is>
      </c>
      <c r="I17570" t="n">
        <v>7</v>
      </c>
      <c r="J17570" t="n">
        <v>437.47</v>
      </c>
      <c r="K17570" t="n">
        <v>0</v>
      </c>
      <c r="L17570">
        <f>I17570*J17570*(1-K17570)</f>
        <v/>
      </c>
      <c r="M17570">
        <f>VLOOKUP(F17570,Products!A:D,4,FALSE)*I17570</f>
        <v/>
      </c>
      <c r="N17570">
        <f>L17570-M17570</f>
        <v/>
      </c>
    </row>
    <row r="17571">
      <c r="A17571" t="inlineStr">
        <is>
          <t>T1017569</t>
        </is>
      </c>
      <c r="B17571" t="inlineStr">
        <is>
          <t>2025-05-22</t>
        </is>
      </c>
      <c r="C17571" t="inlineStr">
        <is>
          <t>S043</t>
        </is>
      </c>
      <c r="D17571" t="inlineStr">
        <is>
          <t>Store_043</t>
        </is>
      </c>
      <c r="E17571" t="inlineStr">
        <is>
          <t>East</t>
        </is>
      </c>
      <c r="F17571" t="inlineStr">
        <is>
          <t>P0172</t>
        </is>
      </c>
      <c r="G17571" t="inlineStr">
        <is>
          <t>Prod_0172</t>
        </is>
      </c>
      <c r="H17571" t="inlineStr">
        <is>
          <t>Beverages</t>
        </is>
      </c>
      <c r="I17571" t="n">
        <v>6</v>
      </c>
      <c r="J17571" t="n">
        <v>937.1799999999999</v>
      </c>
      <c r="K17571" t="n">
        <v>0</v>
      </c>
      <c r="L17571">
        <f>I17571*J17571*(1-K17571)</f>
        <v/>
      </c>
      <c r="M17571">
        <f>VLOOKUP(F17571,Products!A:D,4,FALSE)*I17571</f>
        <v/>
      </c>
      <c r="N17571">
        <f>L17571-M17571</f>
        <v/>
      </c>
    </row>
    <row r="17572">
      <c r="A17572" t="inlineStr">
        <is>
          <t>T1017570</t>
        </is>
      </c>
      <c r="B17572" t="inlineStr">
        <is>
          <t>2024-06-09</t>
        </is>
      </c>
      <c r="C17572" t="inlineStr">
        <is>
          <t>S050</t>
        </is>
      </c>
      <c r="D17572" t="inlineStr">
        <is>
          <t>Store_050</t>
        </is>
      </c>
      <c r="E17572" t="inlineStr">
        <is>
          <t>South</t>
        </is>
      </c>
      <c r="F17572" t="inlineStr">
        <is>
          <t>P0196</t>
        </is>
      </c>
      <c r="G17572" t="inlineStr">
        <is>
          <t>Prod_0196</t>
        </is>
      </c>
      <c r="H17572" t="inlineStr">
        <is>
          <t>Beverages</t>
        </is>
      </c>
      <c r="I17572" t="n">
        <v>1</v>
      </c>
      <c r="J17572" t="n">
        <v>894.95</v>
      </c>
      <c r="K17572" t="n">
        <v>0</v>
      </c>
      <c r="L17572">
        <f>I17572*J17572*(1-K17572)</f>
        <v/>
      </c>
      <c r="M17572">
        <f>VLOOKUP(F17572,Products!A:D,4,FALSE)*I17572</f>
        <v/>
      </c>
      <c r="N17572">
        <f>L17572-M17572</f>
        <v/>
      </c>
    </row>
    <row r="17573">
      <c r="A17573" t="inlineStr">
        <is>
          <t>T1017571</t>
        </is>
      </c>
      <c r="B17573" t="inlineStr">
        <is>
          <t>2023-06-06</t>
        </is>
      </c>
      <c r="C17573" t="inlineStr">
        <is>
          <t>S030</t>
        </is>
      </c>
      <c r="D17573" t="inlineStr">
        <is>
          <t>Store_030</t>
        </is>
      </c>
      <c r="E17573" t="inlineStr">
        <is>
          <t>North</t>
        </is>
      </c>
      <c r="F17573" t="inlineStr">
        <is>
          <t>P0024</t>
        </is>
      </c>
      <c r="G17573" t="inlineStr">
        <is>
          <t>Prod_0024</t>
        </is>
      </c>
      <c r="H17573" t="inlineStr">
        <is>
          <t>Clothing</t>
        </is>
      </c>
      <c r="I17573" t="n">
        <v>2</v>
      </c>
      <c r="J17573" t="n">
        <v>112.2</v>
      </c>
      <c r="K17573" t="n">
        <v>0</v>
      </c>
      <c r="L17573">
        <f>I17573*J17573*(1-K17573)</f>
        <v/>
      </c>
      <c r="M17573">
        <f>VLOOKUP(F17573,Products!A:D,4,FALSE)*I17573</f>
        <v/>
      </c>
      <c r="N17573">
        <f>L17573-M17573</f>
        <v/>
      </c>
    </row>
    <row r="17574">
      <c r="A17574" t="inlineStr">
        <is>
          <t>T1017572</t>
        </is>
      </c>
      <c r="B17574" t="inlineStr">
        <is>
          <t>2025-09-20</t>
        </is>
      </c>
      <c r="C17574" t="inlineStr">
        <is>
          <t>S003</t>
        </is>
      </c>
      <c r="D17574" t="inlineStr">
        <is>
          <t>Store_003</t>
        </is>
      </c>
      <c r="E17574" t="inlineStr">
        <is>
          <t>North</t>
        </is>
      </c>
      <c r="F17574" t="inlineStr">
        <is>
          <t>P0186</t>
        </is>
      </c>
      <c r="G17574" t="inlineStr">
        <is>
          <t>Prod_0186</t>
        </is>
      </c>
      <c r="H17574" t="inlineStr">
        <is>
          <t>Household</t>
        </is>
      </c>
      <c r="I17574" t="n">
        <v>3</v>
      </c>
      <c r="J17574" t="n">
        <v>638.8</v>
      </c>
      <c r="K17574" t="n">
        <v>0</v>
      </c>
      <c r="L17574">
        <f>I17574*J17574*(1-K17574)</f>
        <v/>
      </c>
      <c r="M17574">
        <f>VLOOKUP(F17574,Products!A:D,4,FALSE)*I17574</f>
        <v/>
      </c>
      <c r="N17574">
        <f>L17574-M17574</f>
        <v/>
      </c>
    </row>
    <row r="17575">
      <c r="A17575" t="inlineStr">
        <is>
          <t>T1017573</t>
        </is>
      </c>
      <c r="B17575" t="inlineStr">
        <is>
          <t>2023-09-13</t>
        </is>
      </c>
      <c r="C17575" t="inlineStr">
        <is>
          <t>S010</t>
        </is>
      </c>
      <c r="D17575" t="inlineStr">
        <is>
          <t>Store_010</t>
        </is>
      </c>
      <c r="E17575" t="inlineStr">
        <is>
          <t>North</t>
        </is>
      </c>
      <c r="F17575" t="inlineStr">
        <is>
          <t>P0188</t>
        </is>
      </c>
      <c r="G17575" t="inlineStr">
        <is>
          <t>Prod_0188</t>
        </is>
      </c>
      <c r="H17575" t="inlineStr">
        <is>
          <t>Food</t>
        </is>
      </c>
      <c r="I17575" t="n">
        <v>2</v>
      </c>
      <c r="J17575" t="n">
        <v>587.74</v>
      </c>
      <c r="K17575" t="n">
        <v>0.05</v>
      </c>
      <c r="L17575">
        <f>I17575*J17575*(1-K17575)</f>
        <v/>
      </c>
      <c r="M17575">
        <f>VLOOKUP(F17575,Products!A:D,4,FALSE)*I17575</f>
        <v/>
      </c>
      <c r="N17575">
        <f>L17575-M17575</f>
        <v/>
      </c>
    </row>
    <row r="17576">
      <c r="A17576" t="inlineStr">
        <is>
          <t>T1017574</t>
        </is>
      </c>
      <c r="B17576" t="inlineStr">
        <is>
          <t>2024-04-07</t>
        </is>
      </c>
      <c r="C17576" t="inlineStr">
        <is>
          <t>S016</t>
        </is>
      </c>
      <c r="D17576" t="inlineStr">
        <is>
          <t>Store_016</t>
        </is>
      </c>
      <c r="E17576" t="inlineStr">
        <is>
          <t>West</t>
        </is>
      </c>
      <c r="F17576" t="inlineStr">
        <is>
          <t>P0043</t>
        </is>
      </c>
      <c r="G17576" t="inlineStr">
        <is>
          <t>Prod_0043</t>
        </is>
      </c>
      <c r="H17576" t="inlineStr">
        <is>
          <t>Food</t>
        </is>
      </c>
      <c r="I17576" t="n">
        <v>2</v>
      </c>
      <c r="J17576" t="n">
        <v>234.67</v>
      </c>
      <c r="K17576" t="n">
        <v>0</v>
      </c>
      <c r="L17576">
        <f>I17576*J17576*(1-K17576)</f>
        <v/>
      </c>
      <c r="M17576">
        <f>VLOOKUP(F17576,Products!A:D,4,FALSE)*I17576</f>
        <v/>
      </c>
      <c r="N17576">
        <f>L17576-M17576</f>
        <v/>
      </c>
    </row>
    <row r="17577">
      <c r="A17577" t="inlineStr">
        <is>
          <t>T1017575</t>
        </is>
      </c>
      <c r="B17577" t="inlineStr">
        <is>
          <t>2024-03-12</t>
        </is>
      </c>
      <c r="C17577" t="inlineStr">
        <is>
          <t>S018</t>
        </is>
      </c>
      <c r="D17577" t="inlineStr">
        <is>
          <t>Store_018</t>
        </is>
      </c>
      <c r="E17577" t="inlineStr">
        <is>
          <t>South</t>
        </is>
      </c>
      <c r="F17577" t="inlineStr">
        <is>
          <t>P0198</t>
        </is>
      </c>
      <c r="G17577" t="inlineStr">
        <is>
          <t>Prod_0198</t>
        </is>
      </c>
      <c r="H17577" t="inlineStr">
        <is>
          <t>Beverages</t>
        </is>
      </c>
      <c r="I17577" t="n">
        <v>1</v>
      </c>
      <c r="J17577" t="n">
        <v>876.96</v>
      </c>
      <c r="K17577" t="n">
        <v>0</v>
      </c>
      <c r="L17577">
        <f>I17577*J17577*(1-K17577)</f>
        <v/>
      </c>
      <c r="M17577">
        <f>VLOOKUP(F17577,Products!A:D,4,FALSE)*I17577</f>
        <v/>
      </c>
      <c r="N17577">
        <f>L17577-M17577</f>
        <v/>
      </c>
    </row>
    <row r="17578">
      <c r="A17578" t="inlineStr">
        <is>
          <t>T1017576</t>
        </is>
      </c>
      <c r="B17578" t="inlineStr">
        <is>
          <t>2023-07-06</t>
        </is>
      </c>
      <c r="C17578" t="inlineStr">
        <is>
          <t>S003</t>
        </is>
      </c>
      <c r="D17578" t="inlineStr">
        <is>
          <t>Store_003</t>
        </is>
      </c>
      <c r="E17578" t="inlineStr">
        <is>
          <t>North</t>
        </is>
      </c>
      <c r="F17578" t="inlineStr">
        <is>
          <t>P0175</t>
        </is>
      </c>
      <c r="G17578" t="inlineStr">
        <is>
          <t>Prod_0175</t>
        </is>
      </c>
      <c r="H17578" t="inlineStr">
        <is>
          <t>Food</t>
        </is>
      </c>
      <c r="I17578" t="n">
        <v>7</v>
      </c>
      <c r="J17578" t="n">
        <v>963.71</v>
      </c>
      <c r="K17578" t="n">
        <v>0.1</v>
      </c>
      <c r="L17578">
        <f>I17578*J17578*(1-K17578)</f>
        <v/>
      </c>
      <c r="M17578">
        <f>VLOOKUP(F17578,Products!A:D,4,FALSE)*I17578</f>
        <v/>
      </c>
      <c r="N17578">
        <f>L17578-M17578</f>
        <v/>
      </c>
    </row>
    <row r="17579">
      <c r="A17579" t="inlineStr">
        <is>
          <t>T1017577</t>
        </is>
      </c>
      <c r="B17579" t="inlineStr">
        <is>
          <t>2024-01-29</t>
        </is>
      </c>
      <c r="C17579" t="inlineStr">
        <is>
          <t>S005</t>
        </is>
      </c>
      <c r="D17579" t="inlineStr">
        <is>
          <t>Store_005</t>
        </is>
      </c>
      <c r="E17579" t="inlineStr">
        <is>
          <t>Central</t>
        </is>
      </c>
      <c r="F17579" t="inlineStr">
        <is>
          <t>P0093</t>
        </is>
      </c>
      <c r="G17579" t="inlineStr">
        <is>
          <t>Prod_0093</t>
        </is>
      </c>
      <c r="H17579" t="inlineStr">
        <is>
          <t>Electronics</t>
        </is>
      </c>
      <c r="I17579" t="n">
        <v>1</v>
      </c>
      <c r="J17579" t="n">
        <v>185.64</v>
      </c>
      <c r="K17579" t="n">
        <v>0</v>
      </c>
      <c r="L17579">
        <f>I17579*J17579*(1-K17579)</f>
        <v/>
      </c>
      <c r="M17579">
        <f>VLOOKUP(F17579,Products!A:D,4,FALSE)*I17579</f>
        <v/>
      </c>
      <c r="N17579">
        <f>L17579-M17579</f>
        <v/>
      </c>
    </row>
    <row r="17580">
      <c r="A17580" t="inlineStr">
        <is>
          <t>T1017578</t>
        </is>
      </c>
      <c r="B17580" t="inlineStr">
        <is>
          <t>2024-11-25</t>
        </is>
      </c>
      <c r="C17580" t="inlineStr">
        <is>
          <t>S012</t>
        </is>
      </c>
      <c r="D17580" t="inlineStr">
        <is>
          <t>Store_012</t>
        </is>
      </c>
      <c r="E17580" t="inlineStr">
        <is>
          <t>South</t>
        </is>
      </c>
      <c r="F17580" t="inlineStr">
        <is>
          <t>P0191</t>
        </is>
      </c>
      <c r="G17580" t="inlineStr">
        <is>
          <t>Prod_0191</t>
        </is>
      </c>
      <c r="H17580" t="inlineStr">
        <is>
          <t>Food</t>
        </is>
      </c>
      <c r="I17580" t="n">
        <v>1</v>
      </c>
      <c r="J17580" t="n">
        <v>566.51</v>
      </c>
      <c r="K17580" t="n">
        <v>0.05</v>
      </c>
      <c r="L17580">
        <f>I17580*J17580*(1-K17580)</f>
        <v/>
      </c>
      <c r="M17580">
        <f>VLOOKUP(F17580,Products!A:D,4,FALSE)*I17580</f>
        <v/>
      </c>
      <c r="N17580">
        <f>L17580-M17580</f>
        <v/>
      </c>
    </row>
    <row r="17581">
      <c r="A17581" t="inlineStr">
        <is>
          <t>T1017579</t>
        </is>
      </c>
      <c r="B17581" t="inlineStr">
        <is>
          <t>2024-03-18</t>
        </is>
      </c>
      <c r="C17581" t="inlineStr">
        <is>
          <t>S038</t>
        </is>
      </c>
      <c r="D17581" t="inlineStr">
        <is>
          <t>Store_038</t>
        </is>
      </c>
      <c r="E17581" t="inlineStr">
        <is>
          <t>East</t>
        </is>
      </c>
      <c r="F17581" t="inlineStr">
        <is>
          <t>P0138</t>
        </is>
      </c>
      <c r="G17581" t="inlineStr">
        <is>
          <t>Prod_0138</t>
        </is>
      </c>
      <c r="H17581" t="inlineStr">
        <is>
          <t>Household</t>
        </is>
      </c>
      <c r="I17581" t="n">
        <v>4</v>
      </c>
      <c r="J17581" t="n">
        <v>259.19</v>
      </c>
      <c r="K17581" t="n">
        <v>0</v>
      </c>
      <c r="L17581">
        <f>I17581*J17581*(1-K17581)</f>
        <v/>
      </c>
      <c r="M17581">
        <f>VLOOKUP(F17581,Products!A:D,4,FALSE)*I17581</f>
        <v/>
      </c>
      <c r="N17581">
        <f>L17581-M17581</f>
        <v/>
      </c>
    </row>
    <row r="17582">
      <c r="A17582" t="inlineStr">
        <is>
          <t>T1017580</t>
        </is>
      </c>
      <c r="B17582" t="inlineStr">
        <is>
          <t>2023-08-20</t>
        </is>
      </c>
      <c r="C17582" t="inlineStr">
        <is>
          <t>S040</t>
        </is>
      </c>
      <c r="D17582" t="inlineStr">
        <is>
          <t>Store_040</t>
        </is>
      </c>
      <c r="E17582" t="inlineStr">
        <is>
          <t>Central</t>
        </is>
      </c>
      <c r="F17582" t="inlineStr">
        <is>
          <t>P0135</t>
        </is>
      </c>
      <c r="G17582" t="inlineStr">
        <is>
          <t>Prod_0135</t>
        </is>
      </c>
      <c r="H17582" t="inlineStr">
        <is>
          <t>Food</t>
        </is>
      </c>
      <c r="I17582" t="n">
        <v>6</v>
      </c>
      <c r="J17582" t="n">
        <v>90.38</v>
      </c>
      <c r="K17582" t="n">
        <v>0</v>
      </c>
      <c r="L17582">
        <f>I17582*J17582*(1-K17582)</f>
        <v/>
      </c>
      <c r="M17582">
        <f>VLOOKUP(F17582,Products!A:D,4,FALSE)*I17582</f>
        <v/>
      </c>
      <c r="N17582">
        <f>L17582-M17582</f>
        <v/>
      </c>
    </row>
    <row r="17583">
      <c r="A17583" t="inlineStr">
        <is>
          <t>T1017581</t>
        </is>
      </c>
      <c r="B17583" t="inlineStr">
        <is>
          <t>2023-09-17</t>
        </is>
      </c>
      <c r="C17583" t="inlineStr">
        <is>
          <t>S029</t>
        </is>
      </c>
      <c r="D17583" t="inlineStr">
        <is>
          <t>Store_029</t>
        </is>
      </c>
      <c r="E17583" t="inlineStr">
        <is>
          <t>South</t>
        </is>
      </c>
      <c r="F17583" t="inlineStr">
        <is>
          <t>P0150</t>
        </is>
      </c>
      <c r="G17583" t="inlineStr">
        <is>
          <t>Prod_0150</t>
        </is>
      </c>
      <c r="H17583" t="inlineStr">
        <is>
          <t>Clothing</t>
        </is>
      </c>
      <c r="I17583" t="n">
        <v>4</v>
      </c>
      <c r="J17583" t="n">
        <v>393.87</v>
      </c>
      <c r="K17583" t="n">
        <v>0</v>
      </c>
      <c r="L17583">
        <f>I17583*J17583*(1-K17583)</f>
        <v/>
      </c>
      <c r="M17583">
        <f>VLOOKUP(F17583,Products!A:D,4,FALSE)*I17583</f>
        <v/>
      </c>
      <c r="N17583">
        <f>L17583-M17583</f>
        <v/>
      </c>
    </row>
    <row r="17584">
      <c r="A17584" t="inlineStr">
        <is>
          <t>T1017582</t>
        </is>
      </c>
      <c r="B17584" t="inlineStr">
        <is>
          <t>2025-07-29</t>
        </is>
      </c>
      <c r="C17584" t="inlineStr">
        <is>
          <t>S001</t>
        </is>
      </c>
      <c r="D17584" t="inlineStr">
        <is>
          <t>Store_001</t>
        </is>
      </c>
      <c r="E17584" t="inlineStr">
        <is>
          <t>West</t>
        </is>
      </c>
      <c r="F17584" t="inlineStr">
        <is>
          <t>P0153</t>
        </is>
      </c>
      <c r="G17584" t="inlineStr">
        <is>
          <t>Prod_0153</t>
        </is>
      </c>
      <c r="H17584" t="inlineStr">
        <is>
          <t>Clothing</t>
        </is>
      </c>
      <c r="I17584" t="n">
        <v>9</v>
      </c>
      <c r="J17584" t="n">
        <v>183.61</v>
      </c>
      <c r="K17584" t="n">
        <v>0</v>
      </c>
      <c r="L17584">
        <f>I17584*J17584*(1-K17584)</f>
        <v/>
      </c>
      <c r="M17584">
        <f>VLOOKUP(F17584,Products!A:D,4,FALSE)*I17584</f>
        <v/>
      </c>
      <c r="N17584">
        <f>L17584-M17584</f>
        <v/>
      </c>
    </row>
    <row r="17585">
      <c r="A17585" t="inlineStr">
        <is>
          <t>T1017583</t>
        </is>
      </c>
      <c r="B17585" t="inlineStr">
        <is>
          <t>2024-11-11</t>
        </is>
      </c>
      <c r="C17585" t="inlineStr">
        <is>
          <t>S031</t>
        </is>
      </c>
      <c r="D17585" t="inlineStr">
        <is>
          <t>Store_031</t>
        </is>
      </c>
      <c r="E17585" t="inlineStr">
        <is>
          <t>Central</t>
        </is>
      </c>
      <c r="F17585" t="inlineStr">
        <is>
          <t>P0082</t>
        </is>
      </c>
      <c r="G17585" t="inlineStr">
        <is>
          <t>Prod_0082</t>
        </is>
      </c>
      <c r="H17585" t="inlineStr">
        <is>
          <t>Food</t>
        </is>
      </c>
      <c r="I17585" t="n">
        <v>7</v>
      </c>
      <c r="J17585" t="n">
        <v>541.3200000000001</v>
      </c>
      <c r="K17585" t="n">
        <v>0.1</v>
      </c>
      <c r="L17585">
        <f>I17585*J17585*(1-K17585)</f>
        <v/>
      </c>
      <c r="M17585">
        <f>VLOOKUP(F17585,Products!A:D,4,FALSE)*I17585</f>
        <v/>
      </c>
      <c r="N17585">
        <f>L17585-M17585</f>
        <v/>
      </c>
    </row>
    <row r="17586">
      <c r="A17586" t="inlineStr">
        <is>
          <t>T1017584</t>
        </is>
      </c>
      <c r="B17586" t="inlineStr">
        <is>
          <t>2025-04-23</t>
        </is>
      </c>
      <c r="C17586" t="inlineStr">
        <is>
          <t>S025</t>
        </is>
      </c>
      <c r="D17586" t="inlineStr">
        <is>
          <t>Store_025</t>
        </is>
      </c>
      <c r="E17586" t="inlineStr">
        <is>
          <t>Central</t>
        </is>
      </c>
      <c r="F17586" t="inlineStr">
        <is>
          <t>P0164</t>
        </is>
      </c>
      <c r="G17586" t="inlineStr">
        <is>
          <t>Prod_0164</t>
        </is>
      </c>
      <c r="H17586" t="inlineStr">
        <is>
          <t>Food</t>
        </is>
      </c>
      <c r="I17586" t="n">
        <v>8</v>
      </c>
      <c r="J17586" t="n">
        <v>480.08</v>
      </c>
      <c r="K17586" t="n">
        <v>0.1</v>
      </c>
      <c r="L17586">
        <f>I17586*J17586*(1-K17586)</f>
        <v/>
      </c>
      <c r="M17586">
        <f>VLOOKUP(F17586,Products!A:D,4,FALSE)*I17586</f>
        <v/>
      </c>
      <c r="N17586">
        <f>L17586-M17586</f>
        <v/>
      </c>
    </row>
    <row r="17587">
      <c r="A17587" t="inlineStr">
        <is>
          <t>T1017585</t>
        </is>
      </c>
      <c r="B17587" t="inlineStr">
        <is>
          <t>2024-03-24</t>
        </is>
      </c>
      <c r="C17587" t="inlineStr">
        <is>
          <t>S041</t>
        </is>
      </c>
      <c r="D17587" t="inlineStr">
        <is>
          <t>Store_041</t>
        </is>
      </c>
      <c r="E17587" t="inlineStr">
        <is>
          <t>East</t>
        </is>
      </c>
      <c r="F17587" t="inlineStr">
        <is>
          <t>P0136</t>
        </is>
      </c>
      <c r="G17587" t="inlineStr">
        <is>
          <t>Prod_0136</t>
        </is>
      </c>
      <c r="H17587" t="inlineStr">
        <is>
          <t>Beverages</t>
        </is>
      </c>
      <c r="I17587" t="n">
        <v>2</v>
      </c>
      <c r="J17587" t="n">
        <v>180.95</v>
      </c>
      <c r="K17587" t="n">
        <v>0.2</v>
      </c>
      <c r="L17587">
        <f>I17587*J17587*(1-K17587)</f>
        <v/>
      </c>
      <c r="M17587">
        <f>VLOOKUP(F17587,Products!A:D,4,FALSE)*I17587</f>
        <v/>
      </c>
      <c r="N17587">
        <f>L17587-M17587</f>
        <v/>
      </c>
    </row>
    <row r="17588">
      <c r="A17588" t="inlineStr">
        <is>
          <t>T1017586</t>
        </is>
      </c>
      <c r="B17588" t="inlineStr">
        <is>
          <t>2023-07-13</t>
        </is>
      </c>
      <c r="C17588" t="inlineStr">
        <is>
          <t>S048</t>
        </is>
      </c>
      <c r="D17588" t="inlineStr">
        <is>
          <t>Store_048</t>
        </is>
      </c>
      <c r="E17588" t="inlineStr">
        <is>
          <t>South</t>
        </is>
      </c>
      <c r="F17588" t="inlineStr">
        <is>
          <t>P0108</t>
        </is>
      </c>
      <c r="G17588" t="inlineStr">
        <is>
          <t>Prod_0108</t>
        </is>
      </c>
      <c r="H17588" t="inlineStr">
        <is>
          <t>Stationery</t>
        </is>
      </c>
      <c r="I17588" t="n">
        <v>6</v>
      </c>
      <c r="J17588" t="n">
        <v>559.55</v>
      </c>
      <c r="K17588" t="n">
        <v>0.05</v>
      </c>
      <c r="L17588">
        <f>I17588*J17588*(1-K17588)</f>
        <v/>
      </c>
      <c r="M17588">
        <f>VLOOKUP(F17588,Products!A:D,4,FALSE)*I17588</f>
        <v/>
      </c>
      <c r="N17588">
        <f>L17588-M17588</f>
        <v/>
      </c>
    </row>
    <row r="17589">
      <c r="A17589" t="inlineStr">
        <is>
          <t>T1017587</t>
        </is>
      </c>
      <c r="B17589" t="inlineStr">
        <is>
          <t>2024-02-18</t>
        </is>
      </c>
      <c r="C17589" t="inlineStr">
        <is>
          <t>S014</t>
        </is>
      </c>
      <c r="D17589" t="inlineStr">
        <is>
          <t>Store_014</t>
        </is>
      </c>
      <c r="E17589" t="inlineStr">
        <is>
          <t>West</t>
        </is>
      </c>
      <c r="F17589" t="inlineStr">
        <is>
          <t>P0193</t>
        </is>
      </c>
      <c r="G17589" t="inlineStr">
        <is>
          <t>Prod_0193</t>
        </is>
      </c>
      <c r="H17589" t="inlineStr">
        <is>
          <t>Food</t>
        </is>
      </c>
      <c r="I17589" t="n">
        <v>9</v>
      </c>
      <c r="J17589" t="n">
        <v>483.16</v>
      </c>
      <c r="K17589" t="n">
        <v>0</v>
      </c>
      <c r="L17589">
        <f>I17589*J17589*(1-K17589)</f>
        <v/>
      </c>
      <c r="M17589">
        <f>VLOOKUP(F17589,Products!A:D,4,FALSE)*I17589</f>
        <v/>
      </c>
      <c r="N17589">
        <f>L17589-M17589</f>
        <v/>
      </c>
    </row>
    <row r="17590">
      <c r="A17590" t="inlineStr">
        <is>
          <t>T1017588</t>
        </is>
      </c>
      <c r="B17590" t="inlineStr">
        <is>
          <t>2024-10-23</t>
        </is>
      </c>
      <c r="C17590" t="inlineStr">
        <is>
          <t>S046</t>
        </is>
      </c>
      <c r="D17590" t="inlineStr">
        <is>
          <t>Store_046</t>
        </is>
      </c>
      <c r="E17590" t="inlineStr">
        <is>
          <t>South</t>
        </is>
      </c>
      <c r="F17590" t="inlineStr">
        <is>
          <t>P0181</t>
        </is>
      </c>
      <c r="G17590" t="inlineStr">
        <is>
          <t>Prod_0181</t>
        </is>
      </c>
      <c r="H17590" t="inlineStr">
        <is>
          <t>Electronics</t>
        </is>
      </c>
      <c r="I17590" t="n">
        <v>9</v>
      </c>
      <c r="J17590" t="n">
        <v>713.79</v>
      </c>
      <c r="K17590" t="n">
        <v>0</v>
      </c>
      <c r="L17590">
        <f>I17590*J17590*(1-K17590)</f>
        <v/>
      </c>
      <c r="M17590">
        <f>VLOOKUP(F17590,Products!A:D,4,FALSE)*I17590</f>
        <v/>
      </c>
      <c r="N17590">
        <f>L17590-M17590</f>
        <v/>
      </c>
    </row>
    <row r="17591">
      <c r="A17591" t="inlineStr">
        <is>
          <t>T1017589</t>
        </is>
      </c>
      <c r="B17591" t="inlineStr">
        <is>
          <t>2024-08-18</t>
        </is>
      </c>
      <c r="C17591" t="inlineStr">
        <is>
          <t>S029</t>
        </is>
      </c>
      <c r="D17591" t="inlineStr">
        <is>
          <t>Store_029</t>
        </is>
      </c>
      <c r="E17591" t="inlineStr">
        <is>
          <t>South</t>
        </is>
      </c>
      <c r="F17591" t="inlineStr">
        <is>
          <t>P0195</t>
        </is>
      </c>
      <c r="G17591" t="inlineStr">
        <is>
          <t>Prod_0195</t>
        </is>
      </c>
      <c r="H17591" t="inlineStr">
        <is>
          <t>Food</t>
        </is>
      </c>
      <c r="I17591" t="n">
        <v>1</v>
      </c>
      <c r="J17591" t="n">
        <v>499.39</v>
      </c>
      <c r="K17591" t="n">
        <v>0.2</v>
      </c>
      <c r="L17591">
        <f>I17591*J17591*(1-K17591)</f>
        <v/>
      </c>
      <c r="M17591">
        <f>VLOOKUP(F17591,Products!A:D,4,FALSE)*I17591</f>
        <v/>
      </c>
      <c r="N17591">
        <f>L17591-M17591</f>
        <v/>
      </c>
    </row>
    <row r="17592">
      <c r="A17592" t="inlineStr">
        <is>
          <t>T1017590</t>
        </is>
      </c>
      <c r="B17592" t="inlineStr">
        <is>
          <t>2025-03-04</t>
        </is>
      </c>
      <c r="C17592" t="inlineStr">
        <is>
          <t>S022</t>
        </is>
      </c>
      <c r="D17592" t="inlineStr">
        <is>
          <t>Store_022</t>
        </is>
      </c>
      <c r="E17592" t="inlineStr">
        <is>
          <t>East</t>
        </is>
      </c>
      <c r="F17592" t="inlineStr">
        <is>
          <t>P0189</t>
        </is>
      </c>
      <c r="G17592" t="inlineStr">
        <is>
          <t>Prod_0189</t>
        </is>
      </c>
      <c r="H17592" t="inlineStr">
        <is>
          <t>Food</t>
        </is>
      </c>
      <c r="I17592" t="n">
        <v>3</v>
      </c>
      <c r="J17592" t="n">
        <v>733.92</v>
      </c>
      <c r="K17592" t="n">
        <v>0.2</v>
      </c>
      <c r="L17592">
        <f>I17592*J17592*(1-K17592)</f>
        <v/>
      </c>
      <c r="M17592">
        <f>VLOOKUP(F17592,Products!A:D,4,FALSE)*I17592</f>
        <v/>
      </c>
      <c r="N17592">
        <f>L17592-M17592</f>
        <v/>
      </c>
    </row>
    <row r="17593">
      <c r="A17593" t="inlineStr">
        <is>
          <t>T1017591</t>
        </is>
      </c>
      <c r="B17593" t="inlineStr">
        <is>
          <t>2023-05-17</t>
        </is>
      </c>
      <c r="C17593" t="inlineStr">
        <is>
          <t>S021</t>
        </is>
      </c>
      <c r="D17593" t="inlineStr">
        <is>
          <t>Store_021</t>
        </is>
      </c>
      <c r="E17593" t="inlineStr">
        <is>
          <t>North</t>
        </is>
      </c>
      <c r="F17593" t="inlineStr">
        <is>
          <t>P0162</t>
        </is>
      </c>
      <c r="G17593" t="inlineStr">
        <is>
          <t>Prod_0162</t>
        </is>
      </c>
      <c r="H17593" t="inlineStr">
        <is>
          <t>Food</t>
        </is>
      </c>
      <c r="I17593" t="n">
        <v>6</v>
      </c>
      <c r="J17593" t="n">
        <v>439.99</v>
      </c>
      <c r="K17593" t="n">
        <v>0</v>
      </c>
      <c r="L17593">
        <f>I17593*J17593*(1-K17593)</f>
        <v/>
      </c>
      <c r="M17593">
        <f>VLOOKUP(F17593,Products!A:D,4,FALSE)*I17593</f>
        <v/>
      </c>
      <c r="N17593">
        <f>L17593-M17593</f>
        <v/>
      </c>
    </row>
    <row r="17594">
      <c r="A17594" t="inlineStr">
        <is>
          <t>T1017592</t>
        </is>
      </c>
      <c r="B17594" t="inlineStr">
        <is>
          <t>2024-12-02</t>
        </is>
      </c>
      <c r="C17594" t="inlineStr">
        <is>
          <t>S010</t>
        </is>
      </c>
      <c r="D17594" t="inlineStr">
        <is>
          <t>Store_010</t>
        </is>
      </c>
      <c r="E17594" t="inlineStr">
        <is>
          <t>North</t>
        </is>
      </c>
      <c r="F17594" t="inlineStr">
        <is>
          <t>P0100</t>
        </is>
      </c>
      <c r="G17594" t="inlineStr">
        <is>
          <t>Prod_0100</t>
        </is>
      </c>
      <c r="H17594" t="inlineStr">
        <is>
          <t>Household</t>
        </is>
      </c>
      <c r="I17594" t="n">
        <v>8</v>
      </c>
      <c r="J17594" t="n">
        <v>440.77</v>
      </c>
      <c r="K17594" t="n">
        <v>0</v>
      </c>
      <c r="L17594">
        <f>I17594*J17594*(1-K17594)</f>
        <v/>
      </c>
      <c r="M17594">
        <f>VLOOKUP(F17594,Products!A:D,4,FALSE)*I17594</f>
        <v/>
      </c>
      <c r="N17594">
        <f>L17594-M17594</f>
        <v/>
      </c>
    </row>
    <row r="17595">
      <c r="A17595" t="inlineStr">
        <is>
          <t>T1017593</t>
        </is>
      </c>
      <c r="B17595" t="inlineStr">
        <is>
          <t>2023-07-17</t>
        </is>
      </c>
      <c r="C17595" t="inlineStr">
        <is>
          <t>S045</t>
        </is>
      </c>
      <c r="D17595" t="inlineStr">
        <is>
          <t>Store_045</t>
        </is>
      </c>
      <c r="E17595" t="inlineStr">
        <is>
          <t>East</t>
        </is>
      </c>
      <c r="F17595" t="inlineStr">
        <is>
          <t>P0039</t>
        </is>
      </c>
      <c r="G17595" t="inlineStr">
        <is>
          <t>Prod_0039</t>
        </is>
      </c>
      <c r="H17595" t="inlineStr">
        <is>
          <t>Household</t>
        </is>
      </c>
      <c r="I17595" t="n">
        <v>6</v>
      </c>
      <c r="J17595" t="n">
        <v>366.55</v>
      </c>
      <c r="K17595" t="n">
        <v>0</v>
      </c>
      <c r="L17595">
        <f>I17595*J17595*(1-K17595)</f>
        <v/>
      </c>
      <c r="M17595">
        <f>VLOOKUP(F17595,Products!A:D,4,FALSE)*I17595</f>
        <v/>
      </c>
      <c r="N17595">
        <f>L17595-M17595</f>
        <v/>
      </c>
    </row>
    <row r="17596">
      <c r="A17596" t="inlineStr">
        <is>
          <t>T1017594</t>
        </is>
      </c>
      <c r="B17596" t="inlineStr">
        <is>
          <t>2023-04-23</t>
        </is>
      </c>
      <c r="C17596" t="inlineStr">
        <is>
          <t>S025</t>
        </is>
      </c>
      <c r="D17596" t="inlineStr">
        <is>
          <t>Store_025</t>
        </is>
      </c>
      <c r="E17596" t="inlineStr">
        <is>
          <t>Central</t>
        </is>
      </c>
      <c r="F17596" t="inlineStr">
        <is>
          <t>P0176</t>
        </is>
      </c>
      <c r="G17596" t="inlineStr">
        <is>
          <t>Prod_0176</t>
        </is>
      </c>
      <c r="H17596" t="inlineStr">
        <is>
          <t>Food</t>
        </is>
      </c>
      <c r="I17596" t="n">
        <v>3</v>
      </c>
      <c r="J17596" t="n">
        <v>618.3200000000001</v>
      </c>
      <c r="K17596" t="n">
        <v>0.1</v>
      </c>
      <c r="L17596">
        <f>I17596*J17596*(1-K17596)</f>
        <v/>
      </c>
      <c r="M17596">
        <f>VLOOKUP(F17596,Products!A:D,4,FALSE)*I17596</f>
        <v/>
      </c>
      <c r="N17596">
        <f>L17596-M17596</f>
        <v/>
      </c>
    </row>
    <row r="17597">
      <c r="A17597" t="inlineStr">
        <is>
          <t>T1017595</t>
        </is>
      </c>
      <c r="B17597" t="inlineStr">
        <is>
          <t>2023-12-03</t>
        </is>
      </c>
      <c r="C17597" t="inlineStr">
        <is>
          <t>S044</t>
        </is>
      </c>
      <c r="D17597" t="inlineStr">
        <is>
          <t>Store_044</t>
        </is>
      </c>
      <c r="E17597" t="inlineStr">
        <is>
          <t>North</t>
        </is>
      </c>
      <c r="F17597" t="inlineStr">
        <is>
          <t>P0139</t>
        </is>
      </c>
      <c r="G17597" t="inlineStr">
        <is>
          <t>Prod_0139</t>
        </is>
      </c>
      <c r="H17597" t="inlineStr">
        <is>
          <t>Clothing</t>
        </is>
      </c>
      <c r="I17597" t="n">
        <v>8</v>
      </c>
      <c r="J17597" t="n">
        <v>714.41</v>
      </c>
      <c r="K17597" t="n">
        <v>0</v>
      </c>
      <c r="L17597">
        <f>I17597*J17597*(1-K17597)</f>
        <v/>
      </c>
      <c r="M17597">
        <f>VLOOKUP(F17597,Products!A:D,4,FALSE)*I17597</f>
        <v/>
      </c>
      <c r="N17597">
        <f>L17597-M17597</f>
        <v/>
      </c>
    </row>
    <row r="17598">
      <c r="A17598" t="inlineStr">
        <is>
          <t>T1017596</t>
        </is>
      </c>
      <c r="B17598" t="inlineStr">
        <is>
          <t>2024-08-03</t>
        </is>
      </c>
      <c r="C17598" t="inlineStr">
        <is>
          <t>S043</t>
        </is>
      </c>
      <c r="D17598" t="inlineStr">
        <is>
          <t>Store_043</t>
        </is>
      </c>
      <c r="E17598" t="inlineStr">
        <is>
          <t>East</t>
        </is>
      </c>
      <c r="F17598" t="inlineStr">
        <is>
          <t>P0088</t>
        </is>
      </c>
      <c r="G17598" t="inlineStr">
        <is>
          <t>Prod_0088</t>
        </is>
      </c>
      <c r="H17598" t="inlineStr">
        <is>
          <t>Toys</t>
        </is>
      </c>
      <c r="I17598" t="n">
        <v>8</v>
      </c>
      <c r="J17598" t="n">
        <v>542.38</v>
      </c>
      <c r="K17598" t="n">
        <v>0</v>
      </c>
      <c r="L17598">
        <f>I17598*J17598*(1-K17598)</f>
        <v/>
      </c>
      <c r="M17598">
        <f>VLOOKUP(F17598,Products!A:D,4,FALSE)*I17598</f>
        <v/>
      </c>
      <c r="N17598">
        <f>L17598-M17598</f>
        <v/>
      </c>
    </row>
    <row r="17599">
      <c r="A17599" t="inlineStr">
        <is>
          <t>T1017597</t>
        </is>
      </c>
      <c r="B17599" t="inlineStr">
        <is>
          <t>2023-07-25</t>
        </is>
      </c>
      <c r="C17599" t="inlineStr">
        <is>
          <t>S007</t>
        </is>
      </c>
      <c r="D17599" t="inlineStr">
        <is>
          <t>Store_007</t>
        </is>
      </c>
      <c r="E17599" t="inlineStr">
        <is>
          <t>East</t>
        </is>
      </c>
      <c r="F17599" t="inlineStr">
        <is>
          <t>P0113</t>
        </is>
      </c>
      <c r="G17599" t="inlineStr">
        <is>
          <t>Prod_0113</t>
        </is>
      </c>
      <c r="H17599" t="inlineStr">
        <is>
          <t>Toys</t>
        </is>
      </c>
      <c r="I17599" t="n">
        <v>7</v>
      </c>
      <c r="J17599" t="n">
        <v>571.24</v>
      </c>
      <c r="K17599" t="n">
        <v>0</v>
      </c>
      <c r="L17599">
        <f>I17599*J17599*(1-K17599)</f>
        <v/>
      </c>
      <c r="M17599">
        <f>VLOOKUP(F17599,Products!A:D,4,FALSE)*I17599</f>
        <v/>
      </c>
      <c r="N17599">
        <f>L17599-M17599</f>
        <v/>
      </c>
    </row>
    <row r="17600">
      <c r="A17600" t="inlineStr">
        <is>
          <t>T1017598</t>
        </is>
      </c>
      <c r="B17600" t="inlineStr">
        <is>
          <t>2025-06-02</t>
        </is>
      </c>
      <c r="C17600" t="inlineStr">
        <is>
          <t>S023</t>
        </is>
      </c>
      <c r="D17600" t="inlineStr">
        <is>
          <t>Store_023</t>
        </is>
      </c>
      <c r="E17600" t="inlineStr">
        <is>
          <t>South</t>
        </is>
      </c>
      <c r="F17600" t="inlineStr">
        <is>
          <t>P0097</t>
        </is>
      </c>
      <c r="G17600" t="inlineStr">
        <is>
          <t>Prod_0097</t>
        </is>
      </c>
      <c r="H17600" t="inlineStr">
        <is>
          <t>Clothing</t>
        </is>
      </c>
      <c r="I17600" t="n">
        <v>3</v>
      </c>
      <c r="J17600" t="n">
        <v>200.24</v>
      </c>
      <c r="K17600" t="n">
        <v>0</v>
      </c>
      <c r="L17600">
        <f>I17600*J17600*(1-K17600)</f>
        <v/>
      </c>
      <c r="M17600">
        <f>VLOOKUP(F17600,Products!A:D,4,FALSE)*I17600</f>
        <v/>
      </c>
      <c r="N17600">
        <f>L17600-M17600</f>
        <v/>
      </c>
    </row>
    <row r="17601">
      <c r="A17601" t="inlineStr">
        <is>
          <t>T1017599</t>
        </is>
      </c>
      <c r="B17601" t="inlineStr">
        <is>
          <t>2023-01-21</t>
        </is>
      </c>
      <c r="C17601" t="inlineStr">
        <is>
          <t>S010</t>
        </is>
      </c>
      <c r="D17601" t="inlineStr">
        <is>
          <t>Store_010</t>
        </is>
      </c>
      <c r="E17601" t="inlineStr">
        <is>
          <t>North</t>
        </is>
      </c>
      <c r="F17601" t="inlineStr">
        <is>
          <t>P0118</t>
        </is>
      </c>
      <c r="G17601" t="inlineStr">
        <is>
          <t>Prod_0118</t>
        </is>
      </c>
      <c r="H17601" t="inlineStr">
        <is>
          <t>Toys</t>
        </is>
      </c>
      <c r="I17601" t="n">
        <v>2</v>
      </c>
      <c r="J17601" t="n">
        <v>721.87</v>
      </c>
      <c r="K17601" t="n">
        <v>0</v>
      </c>
      <c r="L17601">
        <f>I17601*J17601*(1-K17601)</f>
        <v/>
      </c>
      <c r="M17601">
        <f>VLOOKUP(F17601,Products!A:D,4,FALSE)*I17601</f>
        <v/>
      </c>
      <c r="N17601">
        <f>L17601-M17601</f>
        <v/>
      </c>
    </row>
    <row r="17602">
      <c r="A17602" t="inlineStr">
        <is>
          <t>T1017600</t>
        </is>
      </c>
      <c r="B17602" t="inlineStr">
        <is>
          <t>2025-08-27</t>
        </is>
      </c>
      <c r="C17602" t="inlineStr">
        <is>
          <t>S043</t>
        </is>
      </c>
      <c r="D17602" t="inlineStr">
        <is>
          <t>Store_043</t>
        </is>
      </c>
      <c r="E17602" t="inlineStr">
        <is>
          <t>East</t>
        </is>
      </c>
      <c r="F17602" t="inlineStr">
        <is>
          <t>P0127</t>
        </is>
      </c>
      <c r="G17602" t="inlineStr">
        <is>
          <t>Prod_0127</t>
        </is>
      </c>
      <c r="H17602" t="inlineStr">
        <is>
          <t>Toys</t>
        </is>
      </c>
      <c r="I17602" t="n">
        <v>3</v>
      </c>
      <c r="J17602" t="n">
        <v>900.99</v>
      </c>
      <c r="K17602" t="n">
        <v>0</v>
      </c>
      <c r="L17602">
        <f>I17602*J17602*(1-K17602)</f>
        <v/>
      </c>
      <c r="M17602">
        <f>VLOOKUP(F17602,Products!A:D,4,FALSE)*I17602</f>
        <v/>
      </c>
      <c r="N17602">
        <f>L17602-M17602</f>
        <v/>
      </c>
    </row>
    <row r="17603">
      <c r="A17603" t="inlineStr">
        <is>
          <t>T1017601</t>
        </is>
      </c>
      <c r="B17603" t="inlineStr">
        <is>
          <t>2023-03-20</t>
        </is>
      </c>
      <c r="C17603" t="inlineStr">
        <is>
          <t>S012</t>
        </is>
      </c>
      <c r="D17603" t="inlineStr">
        <is>
          <t>Store_012</t>
        </is>
      </c>
      <c r="E17603" t="inlineStr">
        <is>
          <t>South</t>
        </is>
      </c>
      <c r="F17603" t="inlineStr">
        <is>
          <t>P0174</t>
        </is>
      </c>
      <c r="G17603" t="inlineStr">
        <is>
          <t>Prod_0174</t>
        </is>
      </c>
      <c r="H17603" t="inlineStr">
        <is>
          <t>Food</t>
        </is>
      </c>
      <c r="I17603" t="n">
        <v>4</v>
      </c>
      <c r="J17603" t="n">
        <v>68.42</v>
      </c>
      <c r="K17603" t="n">
        <v>0</v>
      </c>
      <c r="L17603">
        <f>I17603*J17603*(1-K17603)</f>
        <v/>
      </c>
      <c r="M17603">
        <f>VLOOKUP(F17603,Products!A:D,4,FALSE)*I17603</f>
        <v/>
      </c>
      <c r="N17603">
        <f>L17603-M17603</f>
        <v/>
      </c>
    </row>
    <row r="17604">
      <c r="A17604" t="inlineStr">
        <is>
          <t>T1017602</t>
        </is>
      </c>
      <c r="B17604" t="inlineStr">
        <is>
          <t>2023-05-11</t>
        </is>
      </c>
      <c r="C17604" t="inlineStr">
        <is>
          <t>S028</t>
        </is>
      </c>
      <c r="D17604" t="inlineStr">
        <is>
          <t>Store_028</t>
        </is>
      </c>
      <c r="E17604" t="inlineStr">
        <is>
          <t>North</t>
        </is>
      </c>
      <c r="F17604" t="inlineStr">
        <is>
          <t>P0056</t>
        </is>
      </c>
      <c r="G17604" t="inlineStr">
        <is>
          <t>Prod_0056</t>
        </is>
      </c>
      <c r="H17604" t="inlineStr">
        <is>
          <t>Household</t>
        </is>
      </c>
      <c r="I17604" t="n">
        <v>5</v>
      </c>
      <c r="J17604" t="n">
        <v>335.05</v>
      </c>
      <c r="K17604" t="n">
        <v>0.05</v>
      </c>
      <c r="L17604">
        <f>I17604*J17604*(1-K17604)</f>
        <v/>
      </c>
      <c r="M17604">
        <f>VLOOKUP(F17604,Products!A:D,4,FALSE)*I17604</f>
        <v/>
      </c>
      <c r="N17604">
        <f>L17604-M17604</f>
        <v/>
      </c>
    </row>
    <row r="17605">
      <c r="A17605" t="inlineStr">
        <is>
          <t>T1017603</t>
        </is>
      </c>
      <c r="B17605" t="inlineStr">
        <is>
          <t>2023-01-11</t>
        </is>
      </c>
      <c r="C17605" t="inlineStr">
        <is>
          <t>S024</t>
        </is>
      </c>
      <c r="D17605" t="inlineStr">
        <is>
          <t>Store_024</t>
        </is>
      </c>
      <c r="E17605" t="inlineStr">
        <is>
          <t>South</t>
        </is>
      </c>
      <c r="F17605" t="inlineStr">
        <is>
          <t>P0034</t>
        </is>
      </c>
      <c r="G17605" t="inlineStr">
        <is>
          <t>Prod_0034</t>
        </is>
      </c>
      <c r="H17605" t="inlineStr">
        <is>
          <t>Toys</t>
        </is>
      </c>
      <c r="I17605" t="n">
        <v>8</v>
      </c>
      <c r="J17605" t="n">
        <v>634.42</v>
      </c>
      <c r="K17605" t="n">
        <v>0.05</v>
      </c>
      <c r="L17605">
        <f>I17605*J17605*(1-K17605)</f>
        <v/>
      </c>
      <c r="M17605">
        <f>VLOOKUP(F17605,Products!A:D,4,FALSE)*I17605</f>
        <v/>
      </c>
      <c r="N17605">
        <f>L17605-M17605</f>
        <v/>
      </c>
    </row>
    <row r="17606">
      <c r="A17606" t="inlineStr">
        <is>
          <t>T1017604</t>
        </is>
      </c>
      <c r="B17606" t="inlineStr">
        <is>
          <t>2023-11-11</t>
        </is>
      </c>
      <c r="C17606" t="inlineStr">
        <is>
          <t>S001</t>
        </is>
      </c>
      <c r="D17606" t="inlineStr">
        <is>
          <t>Store_001</t>
        </is>
      </c>
      <c r="E17606" t="inlineStr">
        <is>
          <t>West</t>
        </is>
      </c>
      <c r="F17606" t="inlineStr">
        <is>
          <t>P0048</t>
        </is>
      </c>
      <c r="G17606" t="inlineStr">
        <is>
          <t>Prod_0048</t>
        </is>
      </c>
      <c r="H17606" t="inlineStr">
        <is>
          <t>Toys</t>
        </is>
      </c>
      <c r="I17606" t="n">
        <v>8</v>
      </c>
      <c r="J17606" t="n">
        <v>232.03</v>
      </c>
      <c r="K17606" t="n">
        <v>0.05</v>
      </c>
      <c r="L17606">
        <f>I17606*J17606*(1-K17606)</f>
        <v/>
      </c>
      <c r="M17606">
        <f>VLOOKUP(F17606,Products!A:D,4,FALSE)*I17606</f>
        <v/>
      </c>
      <c r="N17606">
        <f>L17606-M17606</f>
        <v/>
      </c>
    </row>
    <row r="17607">
      <c r="A17607" t="inlineStr">
        <is>
          <t>T1017605</t>
        </is>
      </c>
      <c r="B17607" t="inlineStr">
        <is>
          <t>2023-11-13</t>
        </is>
      </c>
      <c r="C17607" t="inlineStr">
        <is>
          <t>S040</t>
        </is>
      </c>
      <c r="D17607" t="inlineStr">
        <is>
          <t>Store_040</t>
        </is>
      </c>
      <c r="E17607" t="inlineStr">
        <is>
          <t>Central</t>
        </is>
      </c>
      <c r="F17607" t="inlineStr">
        <is>
          <t>P0105</t>
        </is>
      </c>
      <c r="G17607" t="inlineStr">
        <is>
          <t>Prod_0105</t>
        </is>
      </c>
      <c r="H17607" t="inlineStr">
        <is>
          <t>Electronics</t>
        </is>
      </c>
      <c r="I17607" t="n">
        <v>9</v>
      </c>
      <c r="J17607" t="n">
        <v>473.38</v>
      </c>
      <c r="K17607" t="n">
        <v>0.1</v>
      </c>
      <c r="L17607">
        <f>I17607*J17607*(1-K17607)</f>
        <v/>
      </c>
      <c r="M17607">
        <f>VLOOKUP(F17607,Products!A:D,4,FALSE)*I17607</f>
        <v/>
      </c>
      <c r="N17607">
        <f>L17607-M17607</f>
        <v/>
      </c>
    </row>
    <row r="17608">
      <c r="A17608" t="inlineStr">
        <is>
          <t>T1017606</t>
        </is>
      </c>
      <c r="B17608" t="inlineStr">
        <is>
          <t>2025-04-02</t>
        </is>
      </c>
      <c r="C17608" t="inlineStr">
        <is>
          <t>S025</t>
        </is>
      </c>
      <c r="D17608" t="inlineStr">
        <is>
          <t>Store_025</t>
        </is>
      </c>
      <c r="E17608" t="inlineStr">
        <is>
          <t>Central</t>
        </is>
      </c>
      <c r="F17608" t="inlineStr">
        <is>
          <t>P0170</t>
        </is>
      </c>
      <c r="G17608" t="inlineStr">
        <is>
          <t>Prod_0170</t>
        </is>
      </c>
      <c r="H17608" t="inlineStr">
        <is>
          <t>Household</t>
        </is>
      </c>
      <c r="I17608" t="n">
        <v>8</v>
      </c>
      <c r="J17608" t="n">
        <v>451.12</v>
      </c>
      <c r="K17608" t="n">
        <v>0</v>
      </c>
      <c r="L17608">
        <f>I17608*J17608*(1-K17608)</f>
        <v/>
      </c>
      <c r="M17608">
        <f>VLOOKUP(F17608,Products!A:D,4,FALSE)*I17608</f>
        <v/>
      </c>
      <c r="N17608">
        <f>L17608-M17608</f>
        <v/>
      </c>
    </row>
    <row r="17609">
      <c r="A17609" t="inlineStr">
        <is>
          <t>T1017607</t>
        </is>
      </c>
      <c r="B17609" t="inlineStr">
        <is>
          <t>2024-10-31</t>
        </is>
      </c>
      <c r="C17609" t="inlineStr">
        <is>
          <t>S002</t>
        </is>
      </c>
      <c r="D17609" t="inlineStr">
        <is>
          <t>Store_002</t>
        </is>
      </c>
      <c r="E17609" t="inlineStr">
        <is>
          <t>South</t>
        </is>
      </c>
      <c r="F17609" t="inlineStr">
        <is>
          <t>P0009</t>
        </is>
      </c>
      <c r="G17609" t="inlineStr">
        <is>
          <t>Prod_0009</t>
        </is>
      </c>
      <c r="H17609" t="inlineStr">
        <is>
          <t>Toys</t>
        </is>
      </c>
      <c r="I17609" t="n">
        <v>4</v>
      </c>
      <c r="J17609" t="n">
        <v>770.3</v>
      </c>
      <c r="K17609" t="n">
        <v>0.05</v>
      </c>
      <c r="L17609">
        <f>I17609*J17609*(1-K17609)</f>
        <v/>
      </c>
      <c r="M17609">
        <f>VLOOKUP(F17609,Products!A:D,4,FALSE)*I17609</f>
        <v/>
      </c>
      <c r="N17609">
        <f>L17609-M17609</f>
        <v/>
      </c>
    </row>
    <row r="17610">
      <c r="A17610" t="inlineStr">
        <is>
          <t>T1017608</t>
        </is>
      </c>
      <c r="B17610" t="inlineStr">
        <is>
          <t>2025-02-05</t>
        </is>
      </c>
      <c r="C17610" t="inlineStr">
        <is>
          <t>S034</t>
        </is>
      </c>
      <c r="D17610" t="inlineStr">
        <is>
          <t>Store_034</t>
        </is>
      </c>
      <c r="E17610" t="inlineStr">
        <is>
          <t>Central</t>
        </is>
      </c>
      <c r="F17610" t="inlineStr">
        <is>
          <t>P0013</t>
        </is>
      </c>
      <c r="G17610" t="inlineStr">
        <is>
          <t>Prod_0013</t>
        </is>
      </c>
      <c r="H17610" t="inlineStr">
        <is>
          <t>Clothing</t>
        </is>
      </c>
      <c r="I17610" t="n">
        <v>9</v>
      </c>
      <c r="J17610" t="n">
        <v>77.13</v>
      </c>
      <c r="K17610" t="n">
        <v>0</v>
      </c>
      <c r="L17610">
        <f>I17610*J17610*(1-K17610)</f>
        <v/>
      </c>
      <c r="M17610">
        <f>VLOOKUP(F17610,Products!A:D,4,FALSE)*I17610</f>
        <v/>
      </c>
      <c r="N17610">
        <f>L17610-M17610</f>
        <v/>
      </c>
    </row>
    <row r="17611">
      <c r="A17611" t="inlineStr">
        <is>
          <t>T1017609</t>
        </is>
      </c>
      <c r="B17611" t="inlineStr">
        <is>
          <t>2023-08-04</t>
        </is>
      </c>
      <c r="C17611" t="inlineStr">
        <is>
          <t>S045</t>
        </is>
      </c>
      <c r="D17611" t="inlineStr">
        <is>
          <t>Store_045</t>
        </is>
      </c>
      <c r="E17611" t="inlineStr">
        <is>
          <t>East</t>
        </is>
      </c>
      <c r="F17611" t="inlineStr">
        <is>
          <t>P0038</t>
        </is>
      </c>
      <c r="G17611" t="inlineStr">
        <is>
          <t>Prod_0038</t>
        </is>
      </c>
      <c r="H17611" t="inlineStr">
        <is>
          <t>Beverages</t>
        </is>
      </c>
      <c r="I17611" t="n">
        <v>8</v>
      </c>
      <c r="J17611" t="n">
        <v>769.91</v>
      </c>
      <c r="K17611" t="n">
        <v>0.2</v>
      </c>
      <c r="L17611">
        <f>I17611*J17611*(1-K17611)</f>
        <v/>
      </c>
      <c r="M17611">
        <f>VLOOKUP(F17611,Products!A:D,4,FALSE)*I17611</f>
        <v/>
      </c>
      <c r="N17611">
        <f>L17611-M17611</f>
        <v/>
      </c>
    </row>
    <row r="17612">
      <c r="A17612" t="inlineStr">
        <is>
          <t>T1017610</t>
        </is>
      </c>
      <c r="B17612" t="inlineStr">
        <is>
          <t>2023-08-06</t>
        </is>
      </c>
      <c r="C17612" t="inlineStr">
        <is>
          <t>S009</t>
        </is>
      </c>
      <c r="D17612" t="inlineStr">
        <is>
          <t>Store_009</t>
        </is>
      </c>
      <c r="E17612" t="inlineStr">
        <is>
          <t>Central</t>
        </is>
      </c>
      <c r="F17612" t="inlineStr">
        <is>
          <t>P0173</t>
        </is>
      </c>
      <c r="G17612" t="inlineStr">
        <is>
          <t>Prod_0173</t>
        </is>
      </c>
      <c r="H17612" t="inlineStr">
        <is>
          <t>Toys</t>
        </is>
      </c>
      <c r="I17612" t="n">
        <v>6</v>
      </c>
      <c r="J17612" t="n">
        <v>931</v>
      </c>
      <c r="K17612" t="n">
        <v>0</v>
      </c>
      <c r="L17612">
        <f>I17612*J17612*(1-K17612)</f>
        <v/>
      </c>
      <c r="M17612">
        <f>VLOOKUP(F17612,Products!A:D,4,FALSE)*I17612</f>
        <v/>
      </c>
      <c r="N17612">
        <f>L17612-M17612</f>
        <v/>
      </c>
    </row>
    <row r="17613">
      <c r="A17613" t="inlineStr">
        <is>
          <t>T1017611</t>
        </is>
      </c>
      <c r="B17613" t="inlineStr">
        <is>
          <t>2024-11-30</t>
        </is>
      </c>
      <c r="C17613" t="inlineStr">
        <is>
          <t>S010</t>
        </is>
      </c>
      <c r="D17613" t="inlineStr">
        <is>
          <t>Store_010</t>
        </is>
      </c>
      <c r="E17613" t="inlineStr">
        <is>
          <t>North</t>
        </is>
      </c>
      <c r="F17613" t="inlineStr">
        <is>
          <t>P0112</t>
        </is>
      </c>
      <c r="G17613" t="inlineStr">
        <is>
          <t>Prod_0112</t>
        </is>
      </c>
      <c r="H17613" t="inlineStr">
        <is>
          <t>Beverages</t>
        </is>
      </c>
      <c r="I17613" t="n">
        <v>7</v>
      </c>
      <c r="J17613" t="n">
        <v>847.91</v>
      </c>
      <c r="K17613" t="n">
        <v>0.05</v>
      </c>
      <c r="L17613">
        <f>I17613*J17613*(1-K17613)</f>
        <v/>
      </c>
      <c r="M17613">
        <f>VLOOKUP(F17613,Products!A:D,4,FALSE)*I17613</f>
        <v/>
      </c>
      <c r="N17613">
        <f>L17613-M17613</f>
        <v/>
      </c>
    </row>
    <row r="17614">
      <c r="A17614" t="inlineStr">
        <is>
          <t>T1017612</t>
        </is>
      </c>
      <c r="B17614" t="inlineStr">
        <is>
          <t>2023-05-17</t>
        </is>
      </c>
      <c r="C17614" t="inlineStr">
        <is>
          <t>S001</t>
        </is>
      </c>
      <c r="D17614" t="inlineStr">
        <is>
          <t>Store_001</t>
        </is>
      </c>
      <c r="E17614" t="inlineStr">
        <is>
          <t>West</t>
        </is>
      </c>
      <c r="F17614" t="inlineStr">
        <is>
          <t>P0165</t>
        </is>
      </c>
      <c r="G17614" t="inlineStr">
        <is>
          <t>Prod_0165</t>
        </is>
      </c>
      <c r="H17614" t="inlineStr">
        <is>
          <t>Clothing</t>
        </is>
      </c>
      <c r="I17614" t="n">
        <v>2</v>
      </c>
      <c r="J17614" t="n">
        <v>600.5599999999999</v>
      </c>
      <c r="K17614" t="n">
        <v>0.05</v>
      </c>
      <c r="L17614">
        <f>I17614*J17614*(1-K17614)</f>
        <v/>
      </c>
      <c r="M17614">
        <f>VLOOKUP(F17614,Products!A:D,4,FALSE)*I17614</f>
        <v/>
      </c>
      <c r="N17614">
        <f>L17614-M17614</f>
        <v/>
      </c>
    </row>
    <row r="17615">
      <c r="A17615" t="inlineStr">
        <is>
          <t>T1017613</t>
        </is>
      </c>
      <c r="B17615" t="inlineStr">
        <is>
          <t>2024-08-19</t>
        </is>
      </c>
      <c r="C17615" t="inlineStr">
        <is>
          <t>S007</t>
        </is>
      </c>
      <c r="D17615" t="inlineStr">
        <is>
          <t>Store_007</t>
        </is>
      </c>
      <c r="E17615" t="inlineStr">
        <is>
          <t>East</t>
        </is>
      </c>
      <c r="F17615" t="inlineStr">
        <is>
          <t>P0051</t>
        </is>
      </c>
      <c r="G17615" t="inlineStr">
        <is>
          <t>Prod_0051</t>
        </is>
      </c>
      <c r="H17615" t="inlineStr">
        <is>
          <t>Clothing</t>
        </is>
      </c>
      <c r="I17615" t="n">
        <v>5</v>
      </c>
      <c r="J17615" t="n">
        <v>88.15000000000001</v>
      </c>
      <c r="K17615" t="n">
        <v>0.1</v>
      </c>
      <c r="L17615">
        <f>I17615*J17615*(1-K17615)</f>
        <v/>
      </c>
      <c r="M17615">
        <f>VLOOKUP(F17615,Products!A:D,4,FALSE)*I17615</f>
        <v/>
      </c>
      <c r="N17615">
        <f>L17615-M17615</f>
        <v/>
      </c>
    </row>
    <row r="17616">
      <c r="A17616" t="inlineStr">
        <is>
          <t>T1017614</t>
        </is>
      </c>
      <c r="B17616" t="inlineStr">
        <is>
          <t>2023-10-07</t>
        </is>
      </c>
      <c r="C17616" t="inlineStr">
        <is>
          <t>S001</t>
        </is>
      </c>
      <c r="D17616" t="inlineStr">
        <is>
          <t>Store_001</t>
        </is>
      </c>
      <c r="E17616" t="inlineStr">
        <is>
          <t>West</t>
        </is>
      </c>
      <c r="F17616" t="inlineStr">
        <is>
          <t>P0112</t>
        </is>
      </c>
      <c r="G17616" t="inlineStr">
        <is>
          <t>Prod_0112</t>
        </is>
      </c>
      <c r="H17616" t="inlineStr">
        <is>
          <t>Beverages</t>
        </is>
      </c>
      <c r="I17616" t="n">
        <v>2</v>
      </c>
      <c r="J17616" t="n">
        <v>838.35</v>
      </c>
      <c r="K17616" t="n">
        <v>0</v>
      </c>
      <c r="L17616">
        <f>I17616*J17616*(1-K17616)</f>
        <v/>
      </c>
      <c r="M17616">
        <f>VLOOKUP(F17616,Products!A:D,4,FALSE)*I17616</f>
        <v/>
      </c>
      <c r="N17616">
        <f>L17616-M17616</f>
        <v/>
      </c>
    </row>
    <row r="17617">
      <c r="A17617" t="inlineStr">
        <is>
          <t>T1017615</t>
        </is>
      </c>
      <c r="B17617" t="inlineStr">
        <is>
          <t>2025-02-28</t>
        </is>
      </c>
      <c r="C17617" t="inlineStr">
        <is>
          <t>S023</t>
        </is>
      </c>
      <c r="D17617" t="inlineStr">
        <is>
          <t>Store_023</t>
        </is>
      </c>
      <c r="E17617" t="inlineStr">
        <is>
          <t>South</t>
        </is>
      </c>
      <c r="F17617" t="inlineStr">
        <is>
          <t>P0007</t>
        </is>
      </c>
      <c r="G17617" t="inlineStr">
        <is>
          <t>Prod_0007</t>
        </is>
      </c>
      <c r="H17617" t="inlineStr">
        <is>
          <t>Food</t>
        </is>
      </c>
      <c r="I17617" t="n">
        <v>1</v>
      </c>
      <c r="J17617" t="n">
        <v>107.33</v>
      </c>
      <c r="K17617" t="n">
        <v>0</v>
      </c>
      <c r="L17617">
        <f>I17617*J17617*(1-K17617)</f>
        <v/>
      </c>
      <c r="M17617">
        <f>VLOOKUP(F17617,Products!A:D,4,FALSE)*I17617</f>
        <v/>
      </c>
      <c r="N17617">
        <f>L17617-M17617</f>
        <v/>
      </c>
    </row>
    <row r="17618">
      <c r="A17618" t="inlineStr">
        <is>
          <t>T1017616</t>
        </is>
      </c>
      <c r="B17618" t="inlineStr">
        <is>
          <t>2025-08-19</t>
        </is>
      </c>
      <c r="C17618" t="inlineStr">
        <is>
          <t>S024</t>
        </is>
      </c>
      <c r="D17618" t="inlineStr">
        <is>
          <t>Store_024</t>
        </is>
      </c>
      <c r="E17618" t="inlineStr">
        <is>
          <t>South</t>
        </is>
      </c>
      <c r="F17618" t="inlineStr">
        <is>
          <t>P0029</t>
        </is>
      </c>
      <c r="G17618" t="inlineStr">
        <is>
          <t>Prod_0029</t>
        </is>
      </c>
      <c r="H17618" t="inlineStr">
        <is>
          <t>Clothing</t>
        </is>
      </c>
      <c r="I17618" t="n">
        <v>1</v>
      </c>
      <c r="J17618" t="n">
        <v>751.9400000000001</v>
      </c>
      <c r="K17618" t="n">
        <v>0</v>
      </c>
      <c r="L17618">
        <f>I17618*J17618*(1-K17618)</f>
        <v/>
      </c>
      <c r="M17618">
        <f>VLOOKUP(F17618,Products!A:D,4,FALSE)*I17618</f>
        <v/>
      </c>
      <c r="N17618">
        <f>L17618-M17618</f>
        <v/>
      </c>
    </row>
    <row r="17619">
      <c r="A17619" t="inlineStr">
        <is>
          <t>T1017617</t>
        </is>
      </c>
      <c r="B17619" t="inlineStr">
        <is>
          <t>2023-08-19</t>
        </is>
      </c>
      <c r="C17619" t="inlineStr">
        <is>
          <t>S044</t>
        </is>
      </c>
      <c r="D17619" t="inlineStr">
        <is>
          <t>Store_044</t>
        </is>
      </c>
      <c r="E17619" t="inlineStr">
        <is>
          <t>North</t>
        </is>
      </c>
      <c r="F17619" t="inlineStr">
        <is>
          <t>P0117</t>
        </is>
      </c>
      <c r="G17619" t="inlineStr">
        <is>
          <t>Prod_0117</t>
        </is>
      </c>
      <c r="H17619" t="inlineStr">
        <is>
          <t>Electronics</t>
        </is>
      </c>
      <c r="I17619" t="n">
        <v>4</v>
      </c>
      <c r="J17619" t="n">
        <v>460.02</v>
      </c>
      <c r="K17619" t="n">
        <v>0.15</v>
      </c>
      <c r="L17619">
        <f>I17619*J17619*(1-K17619)</f>
        <v/>
      </c>
      <c r="M17619">
        <f>VLOOKUP(F17619,Products!A:D,4,FALSE)*I17619</f>
        <v/>
      </c>
      <c r="N17619">
        <f>L17619-M17619</f>
        <v/>
      </c>
    </row>
    <row r="17620">
      <c r="A17620" t="inlineStr">
        <is>
          <t>T1017618</t>
        </is>
      </c>
      <c r="B17620" t="inlineStr">
        <is>
          <t>2025-04-05</t>
        </is>
      </c>
      <c r="C17620" t="inlineStr">
        <is>
          <t>S037</t>
        </is>
      </c>
      <c r="D17620" t="inlineStr">
        <is>
          <t>Store_037</t>
        </is>
      </c>
      <c r="E17620" t="inlineStr">
        <is>
          <t>East</t>
        </is>
      </c>
      <c r="F17620" t="inlineStr">
        <is>
          <t>P0134</t>
        </is>
      </c>
      <c r="G17620" t="inlineStr">
        <is>
          <t>Prod_0134</t>
        </is>
      </c>
      <c r="H17620" t="inlineStr">
        <is>
          <t>Food</t>
        </is>
      </c>
      <c r="I17620" t="n">
        <v>1</v>
      </c>
      <c r="J17620" t="n">
        <v>407.97</v>
      </c>
      <c r="K17620" t="n">
        <v>0</v>
      </c>
      <c r="L17620">
        <f>I17620*J17620*(1-K17620)</f>
        <v/>
      </c>
      <c r="M17620">
        <f>VLOOKUP(F17620,Products!A:D,4,FALSE)*I17620</f>
        <v/>
      </c>
      <c r="N17620">
        <f>L17620-M17620</f>
        <v/>
      </c>
    </row>
    <row r="17621">
      <c r="A17621" t="inlineStr">
        <is>
          <t>T1017619</t>
        </is>
      </c>
      <c r="B17621" t="inlineStr">
        <is>
          <t>2023-01-26</t>
        </is>
      </c>
      <c r="C17621" t="inlineStr">
        <is>
          <t>S009</t>
        </is>
      </c>
      <c r="D17621" t="inlineStr">
        <is>
          <t>Store_009</t>
        </is>
      </c>
      <c r="E17621" t="inlineStr">
        <is>
          <t>Central</t>
        </is>
      </c>
      <c r="F17621" t="inlineStr">
        <is>
          <t>P0123</t>
        </is>
      </c>
      <c r="G17621" t="inlineStr">
        <is>
          <t>Prod_0123</t>
        </is>
      </c>
      <c r="H17621" t="inlineStr">
        <is>
          <t>Food</t>
        </is>
      </c>
      <c r="I17621" t="n">
        <v>6</v>
      </c>
      <c r="J17621" t="n">
        <v>481.96</v>
      </c>
      <c r="K17621" t="n">
        <v>0</v>
      </c>
      <c r="L17621">
        <f>I17621*J17621*(1-K17621)</f>
        <v/>
      </c>
      <c r="M17621">
        <f>VLOOKUP(F17621,Products!A:D,4,FALSE)*I17621</f>
        <v/>
      </c>
      <c r="N17621">
        <f>L17621-M17621</f>
        <v/>
      </c>
    </row>
    <row r="17622">
      <c r="A17622" t="inlineStr">
        <is>
          <t>T1017620</t>
        </is>
      </c>
      <c r="B17622" t="inlineStr">
        <is>
          <t>2024-06-13</t>
        </is>
      </c>
      <c r="C17622" t="inlineStr">
        <is>
          <t>S014</t>
        </is>
      </c>
      <c r="D17622" t="inlineStr">
        <is>
          <t>Store_014</t>
        </is>
      </c>
      <c r="E17622" t="inlineStr">
        <is>
          <t>West</t>
        </is>
      </c>
      <c r="F17622" t="inlineStr">
        <is>
          <t>P0030</t>
        </is>
      </c>
      <c r="G17622" t="inlineStr">
        <is>
          <t>Prod_0030</t>
        </is>
      </c>
      <c r="H17622" t="inlineStr">
        <is>
          <t>Household</t>
        </is>
      </c>
      <c r="I17622" t="n">
        <v>9</v>
      </c>
      <c r="J17622" t="n">
        <v>682.84</v>
      </c>
      <c r="K17622" t="n">
        <v>0</v>
      </c>
      <c r="L17622">
        <f>I17622*J17622*(1-K17622)</f>
        <v/>
      </c>
      <c r="M17622">
        <f>VLOOKUP(F17622,Products!A:D,4,FALSE)*I17622</f>
        <v/>
      </c>
      <c r="N17622">
        <f>L17622-M17622</f>
        <v/>
      </c>
    </row>
    <row r="17623">
      <c r="A17623" t="inlineStr">
        <is>
          <t>T1017621</t>
        </is>
      </c>
      <c r="B17623" t="inlineStr">
        <is>
          <t>2023-01-10</t>
        </is>
      </c>
      <c r="C17623" t="inlineStr">
        <is>
          <t>S046</t>
        </is>
      </c>
      <c r="D17623" t="inlineStr">
        <is>
          <t>Store_046</t>
        </is>
      </c>
      <c r="E17623" t="inlineStr">
        <is>
          <t>South</t>
        </is>
      </c>
      <c r="F17623" t="inlineStr">
        <is>
          <t>P0199</t>
        </is>
      </c>
      <c r="G17623" t="inlineStr">
        <is>
          <t>Prod_0199</t>
        </is>
      </c>
      <c r="H17623" t="inlineStr">
        <is>
          <t>Beverages</t>
        </is>
      </c>
      <c r="I17623" t="n">
        <v>3</v>
      </c>
      <c r="J17623" t="n">
        <v>84.05</v>
      </c>
      <c r="K17623" t="n">
        <v>0</v>
      </c>
      <c r="L17623">
        <f>I17623*J17623*(1-K17623)</f>
        <v/>
      </c>
      <c r="M17623">
        <f>VLOOKUP(F17623,Products!A:D,4,FALSE)*I17623</f>
        <v/>
      </c>
      <c r="N17623">
        <f>L17623-M17623</f>
        <v/>
      </c>
    </row>
    <row r="17624">
      <c r="A17624" t="inlineStr">
        <is>
          <t>T1017622</t>
        </is>
      </c>
      <c r="B17624" t="inlineStr">
        <is>
          <t>2023-05-25</t>
        </is>
      </c>
      <c r="C17624" t="inlineStr">
        <is>
          <t>S012</t>
        </is>
      </c>
      <c r="D17624" t="inlineStr">
        <is>
          <t>Store_012</t>
        </is>
      </c>
      <c r="E17624" t="inlineStr">
        <is>
          <t>South</t>
        </is>
      </c>
      <c r="F17624" t="inlineStr">
        <is>
          <t>P0068</t>
        </is>
      </c>
      <c r="G17624" t="inlineStr">
        <is>
          <t>Prod_0068</t>
        </is>
      </c>
      <c r="H17624" t="inlineStr">
        <is>
          <t>Household</t>
        </is>
      </c>
      <c r="I17624" t="n">
        <v>1</v>
      </c>
      <c r="J17624" t="n">
        <v>267.23</v>
      </c>
      <c r="K17624" t="n">
        <v>0</v>
      </c>
      <c r="L17624">
        <f>I17624*J17624*(1-K17624)</f>
        <v/>
      </c>
      <c r="M17624">
        <f>VLOOKUP(F17624,Products!A:D,4,FALSE)*I17624</f>
        <v/>
      </c>
      <c r="N17624">
        <f>L17624-M17624</f>
        <v/>
      </c>
    </row>
    <row r="17625">
      <c r="A17625" t="inlineStr">
        <is>
          <t>T1017623</t>
        </is>
      </c>
      <c r="B17625" t="inlineStr">
        <is>
          <t>2023-07-16</t>
        </is>
      </c>
      <c r="C17625" t="inlineStr">
        <is>
          <t>S008</t>
        </is>
      </c>
      <c r="D17625" t="inlineStr">
        <is>
          <t>Store_008</t>
        </is>
      </c>
      <c r="E17625" t="inlineStr">
        <is>
          <t>East</t>
        </is>
      </c>
      <c r="F17625" t="inlineStr">
        <is>
          <t>P0026</t>
        </is>
      </c>
      <c r="G17625" t="inlineStr">
        <is>
          <t>Prod_0026</t>
        </is>
      </c>
      <c r="H17625" t="inlineStr">
        <is>
          <t>Beverages</t>
        </is>
      </c>
      <c r="I17625" t="n">
        <v>7</v>
      </c>
      <c r="J17625" t="n">
        <v>776.9400000000001</v>
      </c>
      <c r="K17625" t="n">
        <v>0</v>
      </c>
      <c r="L17625">
        <f>I17625*J17625*(1-K17625)</f>
        <v/>
      </c>
      <c r="M17625">
        <f>VLOOKUP(F17625,Products!A:D,4,FALSE)*I17625</f>
        <v/>
      </c>
      <c r="N17625">
        <f>L17625-M17625</f>
        <v/>
      </c>
    </row>
    <row r="17626">
      <c r="A17626" t="inlineStr">
        <is>
          <t>T1017624</t>
        </is>
      </c>
      <c r="B17626" t="inlineStr">
        <is>
          <t>2025-06-07</t>
        </is>
      </c>
      <c r="C17626" t="inlineStr">
        <is>
          <t>S024</t>
        </is>
      </c>
      <c r="D17626" t="inlineStr">
        <is>
          <t>Store_024</t>
        </is>
      </c>
      <c r="E17626" t="inlineStr">
        <is>
          <t>South</t>
        </is>
      </c>
      <c r="F17626" t="inlineStr">
        <is>
          <t>P0141</t>
        </is>
      </c>
      <c r="G17626" t="inlineStr">
        <is>
          <t>Prod_0141</t>
        </is>
      </c>
      <c r="H17626" t="inlineStr">
        <is>
          <t>Food</t>
        </is>
      </c>
      <c r="I17626" t="n">
        <v>8</v>
      </c>
      <c r="J17626" t="n">
        <v>858.3099999999999</v>
      </c>
      <c r="K17626" t="n">
        <v>0.05</v>
      </c>
      <c r="L17626">
        <f>I17626*J17626*(1-K17626)</f>
        <v/>
      </c>
      <c r="M17626">
        <f>VLOOKUP(F17626,Products!A:D,4,FALSE)*I17626</f>
        <v/>
      </c>
      <c r="N17626">
        <f>L17626-M17626</f>
        <v/>
      </c>
    </row>
    <row r="17627">
      <c r="A17627" t="inlineStr">
        <is>
          <t>T1017625</t>
        </is>
      </c>
      <c r="B17627" t="inlineStr">
        <is>
          <t>2023-03-02</t>
        </is>
      </c>
      <c r="C17627" t="inlineStr">
        <is>
          <t>S045</t>
        </is>
      </c>
      <c r="D17627" t="inlineStr">
        <is>
          <t>Store_045</t>
        </is>
      </c>
      <c r="E17627" t="inlineStr">
        <is>
          <t>East</t>
        </is>
      </c>
      <c r="F17627" t="inlineStr">
        <is>
          <t>P0069</t>
        </is>
      </c>
      <c r="G17627" t="inlineStr">
        <is>
          <t>Prod_0069</t>
        </is>
      </c>
      <c r="H17627" t="inlineStr">
        <is>
          <t>Household</t>
        </is>
      </c>
      <c r="I17627" t="n">
        <v>7</v>
      </c>
      <c r="J17627" t="n">
        <v>384.86</v>
      </c>
      <c r="K17627" t="n">
        <v>0</v>
      </c>
      <c r="L17627">
        <f>I17627*J17627*(1-K17627)</f>
        <v/>
      </c>
      <c r="M17627">
        <f>VLOOKUP(F17627,Products!A:D,4,FALSE)*I17627</f>
        <v/>
      </c>
      <c r="N17627">
        <f>L17627-M17627</f>
        <v/>
      </c>
    </row>
    <row r="17628">
      <c r="A17628" t="inlineStr">
        <is>
          <t>T1017626</t>
        </is>
      </c>
      <c r="B17628" t="inlineStr">
        <is>
          <t>2024-11-21</t>
        </is>
      </c>
      <c r="C17628" t="inlineStr">
        <is>
          <t>S030</t>
        </is>
      </c>
      <c r="D17628" t="inlineStr">
        <is>
          <t>Store_030</t>
        </is>
      </c>
      <c r="E17628" t="inlineStr">
        <is>
          <t>North</t>
        </is>
      </c>
      <c r="F17628" t="inlineStr">
        <is>
          <t>P0012</t>
        </is>
      </c>
      <c r="G17628" t="inlineStr">
        <is>
          <t>Prod_0012</t>
        </is>
      </c>
      <c r="H17628" t="inlineStr">
        <is>
          <t>Food</t>
        </is>
      </c>
      <c r="I17628" t="n">
        <v>8</v>
      </c>
      <c r="J17628" t="n">
        <v>671.1799999999999</v>
      </c>
      <c r="K17628" t="n">
        <v>0</v>
      </c>
      <c r="L17628">
        <f>I17628*J17628*(1-K17628)</f>
        <v/>
      </c>
      <c r="M17628">
        <f>VLOOKUP(F17628,Products!A:D,4,FALSE)*I17628</f>
        <v/>
      </c>
      <c r="N17628">
        <f>L17628-M17628</f>
        <v/>
      </c>
    </row>
    <row r="17629">
      <c r="A17629" t="inlineStr">
        <is>
          <t>T1017627</t>
        </is>
      </c>
      <c r="B17629" t="inlineStr">
        <is>
          <t>2024-03-05</t>
        </is>
      </c>
      <c r="C17629" t="inlineStr">
        <is>
          <t>S032</t>
        </is>
      </c>
      <c r="D17629" t="inlineStr">
        <is>
          <t>Store_032</t>
        </is>
      </c>
      <c r="E17629" t="inlineStr">
        <is>
          <t>Central</t>
        </is>
      </c>
      <c r="F17629" t="inlineStr">
        <is>
          <t>P0028</t>
        </is>
      </c>
      <c r="G17629" t="inlineStr">
        <is>
          <t>Prod_0028</t>
        </is>
      </c>
      <c r="H17629" t="inlineStr">
        <is>
          <t>Food</t>
        </is>
      </c>
      <c r="I17629" t="n">
        <v>8</v>
      </c>
      <c r="J17629" t="n">
        <v>523.35</v>
      </c>
      <c r="K17629" t="n">
        <v>0</v>
      </c>
      <c r="L17629">
        <f>I17629*J17629*(1-K17629)</f>
        <v/>
      </c>
      <c r="M17629">
        <f>VLOOKUP(F17629,Products!A:D,4,FALSE)*I17629</f>
        <v/>
      </c>
      <c r="N17629">
        <f>L17629-M17629</f>
        <v/>
      </c>
    </row>
    <row r="17630">
      <c r="A17630" t="inlineStr">
        <is>
          <t>T1017628</t>
        </is>
      </c>
      <c r="B17630" t="inlineStr">
        <is>
          <t>2024-01-25</t>
        </is>
      </c>
      <c r="C17630" t="inlineStr">
        <is>
          <t>S035</t>
        </is>
      </c>
      <c r="D17630" t="inlineStr">
        <is>
          <t>Store_035</t>
        </is>
      </c>
      <c r="E17630" t="inlineStr">
        <is>
          <t>Central</t>
        </is>
      </c>
      <c r="F17630" t="inlineStr">
        <is>
          <t>P0090</t>
        </is>
      </c>
      <c r="G17630" t="inlineStr">
        <is>
          <t>Prod_0090</t>
        </is>
      </c>
      <c r="H17630" t="inlineStr">
        <is>
          <t>Toys</t>
        </is>
      </c>
      <c r="I17630" t="n">
        <v>4</v>
      </c>
      <c r="J17630" t="n">
        <v>500.82</v>
      </c>
      <c r="K17630" t="n">
        <v>0</v>
      </c>
      <c r="L17630">
        <f>I17630*J17630*(1-K17630)</f>
        <v/>
      </c>
      <c r="M17630">
        <f>VLOOKUP(F17630,Products!A:D,4,FALSE)*I17630</f>
        <v/>
      </c>
      <c r="N17630">
        <f>L17630-M17630</f>
        <v/>
      </c>
    </row>
    <row r="17631">
      <c r="A17631" t="inlineStr">
        <is>
          <t>T1017629</t>
        </is>
      </c>
      <c r="B17631" t="inlineStr">
        <is>
          <t>2024-02-09</t>
        </is>
      </c>
      <c r="C17631" t="inlineStr">
        <is>
          <t>S018</t>
        </is>
      </c>
      <c r="D17631" t="inlineStr">
        <is>
          <t>Store_018</t>
        </is>
      </c>
      <c r="E17631" t="inlineStr">
        <is>
          <t>South</t>
        </is>
      </c>
      <c r="F17631" t="inlineStr">
        <is>
          <t>P0174</t>
        </is>
      </c>
      <c r="G17631" t="inlineStr">
        <is>
          <t>Prod_0174</t>
        </is>
      </c>
      <c r="H17631" t="inlineStr">
        <is>
          <t>Food</t>
        </is>
      </c>
      <c r="I17631" t="n">
        <v>9</v>
      </c>
      <c r="J17631" t="n">
        <v>90.87</v>
      </c>
      <c r="K17631" t="n">
        <v>0</v>
      </c>
      <c r="L17631">
        <f>I17631*J17631*(1-K17631)</f>
        <v/>
      </c>
      <c r="M17631">
        <f>VLOOKUP(F17631,Products!A:D,4,FALSE)*I17631</f>
        <v/>
      </c>
      <c r="N17631">
        <f>L17631-M17631</f>
        <v/>
      </c>
    </row>
    <row r="17632">
      <c r="A17632" t="inlineStr">
        <is>
          <t>T1017630</t>
        </is>
      </c>
      <c r="B17632" t="inlineStr">
        <is>
          <t>2023-09-22</t>
        </is>
      </c>
      <c r="C17632" t="inlineStr">
        <is>
          <t>S039</t>
        </is>
      </c>
      <c r="D17632" t="inlineStr">
        <is>
          <t>Store_039</t>
        </is>
      </c>
      <c r="E17632" t="inlineStr">
        <is>
          <t>North</t>
        </is>
      </c>
      <c r="F17632" t="inlineStr">
        <is>
          <t>P0036</t>
        </is>
      </c>
      <c r="G17632" t="inlineStr">
        <is>
          <t>Prod_0036</t>
        </is>
      </c>
      <c r="H17632" t="inlineStr">
        <is>
          <t>Clothing</t>
        </is>
      </c>
      <c r="I17632" t="n">
        <v>1</v>
      </c>
      <c r="J17632" t="n">
        <v>439.17</v>
      </c>
      <c r="K17632" t="n">
        <v>0</v>
      </c>
      <c r="L17632">
        <f>I17632*J17632*(1-K17632)</f>
        <v/>
      </c>
      <c r="M17632">
        <f>VLOOKUP(F17632,Products!A:D,4,FALSE)*I17632</f>
        <v/>
      </c>
      <c r="N17632">
        <f>L17632-M17632</f>
        <v/>
      </c>
    </row>
    <row r="17633">
      <c r="A17633" t="inlineStr">
        <is>
          <t>T1017631</t>
        </is>
      </c>
      <c r="B17633" t="inlineStr">
        <is>
          <t>2024-12-06</t>
        </is>
      </c>
      <c r="C17633" t="inlineStr">
        <is>
          <t>S006</t>
        </is>
      </c>
      <c r="D17633" t="inlineStr">
        <is>
          <t>Store_006</t>
        </is>
      </c>
      <c r="E17633" t="inlineStr">
        <is>
          <t>East</t>
        </is>
      </c>
      <c r="F17633" t="inlineStr">
        <is>
          <t>P0054</t>
        </is>
      </c>
      <c r="G17633" t="inlineStr">
        <is>
          <t>Prod_0054</t>
        </is>
      </c>
      <c r="H17633" t="inlineStr">
        <is>
          <t>Food</t>
        </is>
      </c>
      <c r="I17633" t="n">
        <v>8</v>
      </c>
      <c r="J17633" t="n">
        <v>396.46</v>
      </c>
      <c r="K17633" t="n">
        <v>0</v>
      </c>
      <c r="L17633">
        <f>I17633*J17633*(1-K17633)</f>
        <v/>
      </c>
      <c r="M17633">
        <f>VLOOKUP(F17633,Products!A:D,4,FALSE)*I17633</f>
        <v/>
      </c>
      <c r="N17633">
        <f>L17633-M17633</f>
        <v/>
      </c>
    </row>
    <row r="17634">
      <c r="A17634" t="inlineStr">
        <is>
          <t>T1017632</t>
        </is>
      </c>
      <c r="B17634" t="inlineStr">
        <is>
          <t>2024-09-10</t>
        </is>
      </c>
      <c r="C17634" t="inlineStr">
        <is>
          <t>S031</t>
        </is>
      </c>
      <c r="D17634" t="inlineStr">
        <is>
          <t>Store_031</t>
        </is>
      </c>
      <c r="E17634" t="inlineStr">
        <is>
          <t>Central</t>
        </is>
      </c>
      <c r="F17634" t="inlineStr">
        <is>
          <t>P0134</t>
        </is>
      </c>
      <c r="G17634" t="inlineStr">
        <is>
          <t>Prod_0134</t>
        </is>
      </c>
      <c r="H17634" t="inlineStr">
        <is>
          <t>Food</t>
        </is>
      </c>
      <c r="I17634" t="n">
        <v>1</v>
      </c>
      <c r="J17634" t="n">
        <v>482.44</v>
      </c>
      <c r="K17634" t="n">
        <v>0.15</v>
      </c>
      <c r="L17634">
        <f>I17634*J17634*(1-K17634)</f>
        <v/>
      </c>
      <c r="M17634">
        <f>VLOOKUP(F17634,Products!A:D,4,FALSE)*I17634</f>
        <v/>
      </c>
      <c r="N17634">
        <f>L17634-M17634</f>
        <v/>
      </c>
    </row>
    <row r="17635">
      <c r="A17635" t="inlineStr">
        <is>
          <t>T1017633</t>
        </is>
      </c>
      <c r="B17635" t="inlineStr">
        <is>
          <t>2023-04-19</t>
        </is>
      </c>
      <c r="C17635" t="inlineStr">
        <is>
          <t>S038</t>
        </is>
      </c>
      <c r="D17635" t="inlineStr">
        <is>
          <t>Store_038</t>
        </is>
      </c>
      <c r="E17635" t="inlineStr">
        <is>
          <t>East</t>
        </is>
      </c>
      <c r="F17635" t="inlineStr">
        <is>
          <t>P0185</t>
        </is>
      </c>
      <c r="G17635" t="inlineStr">
        <is>
          <t>Prod_0185</t>
        </is>
      </c>
      <c r="H17635" t="inlineStr">
        <is>
          <t>Food</t>
        </is>
      </c>
      <c r="I17635" t="n">
        <v>4</v>
      </c>
      <c r="J17635" t="n">
        <v>393.64</v>
      </c>
      <c r="K17635" t="n">
        <v>0</v>
      </c>
      <c r="L17635">
        <f>I17635*J17635*(1-K17635)</f>
        <v/>
      </c>
      <c r="M17635">
        <f>VLOOKUP(F17635,Products!A:D,4,FALSE)*I17635</f>
        <v/>
      </c>
      <c r="N17635">
        <f>L17635-M17635</f>
        <v/>
      </c>
    </row>
    <row r="17636">
      <c r="A17636" t="inlineStr">
        <is>
          <t>T1017634</t>
        </is>
      </c>
      <c r="B17636" t="inlineStr">
        <is>
          <t>2024-12-23</t>
        </is>
      </c>
      <c r="C17636" t="inlineStr">
        <is>
          <t>S007</t>
        </is>
      </c>
      <c r="D17636" t="inlineStr">
        <is>
          <t>Store_007</t>
        </is>
      </c>
      <c r="E17636" t="inlineStr">
        <is>
          <t>East</t>
        </is>
      </c>
      <c r="F17636" t="inlineStr">
        <is>
          <t>P0011</t>
        </is>
      </c>
      <c r="G17636" t="inlineStr">
        <is>
          <t>Prod_0011</t>
        </is>
      </c>
      <c r="H17636" t="inlineStr">
        <is>
          <t>Household</t>
        </is>
      </c>
      <c r="I17636" t="n">
        <v>1</v>
      </c>
      <c r="J17636" t="n">
        <v>367.72</v>
      </c>
      <c r="K17636" t="n">
        <v>0.2</v>
      </c>
      <c r="L17636">
        <f>I17636*J17636*(1-K17636)</f>
        <v/>
      </c>
      <c r="M17636">
        <f>VLOOKUP(F17636,Products!A:D,4,FALSE)*I17636</f>
        <v/>
      </c>
      <c r="N17636">
        <f>L17636-M17636</f>
        <v/>
      </c>
    </row>
    <row r="17637">
      <c r="A17637" t="inlineStr">
        <is>
          <t>T1017635</t>
        </is>
      </c>
      <c r="B17637" t="inlineStr">
        <is>
          <t>2024-05-30</t>
        </is>
      </c>
      <c r="C17637" t="inlineStr">
        <is>
          <t>S013</t>
        </is>
      </c>
      <c r="D17637" t="inlineStr">
        <is>
          <t>Store_013</t>
        </is>
      </c>
      <c r="E17637" t="inlineStr">
        <is>
          <t>North</t>
        </is>
      </c>
      <c r="F17637" t="inlineStr">
        <is>
          <t>P0190</t>
        </is>
      </c>
      <c r="G17637" t="inlineStr">
        <is>
          <t>Prod_0190</t>
        </is>
      </c>
      <c r="H17637" t="inlineStr">
        <is>
          <t>Household</t>
        </is>
      </c>
      <c r="I17637" t="n">
        <v>2</v>
      </c>
      <c r="J17637" t="n">
        <v>237.75</v>
      </c>
      <c r="K17637" t="n">
        <v>0</v>
      </c>
      <c r="L17637">
        <f>I17637*J17637*(1-K17637)</f>
        <v/>
      </c>
      <c r="M17637">
        <f>VLOOKUP(F17637,Products!A:D,4,FALSE)*I17637</f>
        <v/>
      </c>
      <c r="N17637">
        <f>L17637-M17637</f>
        <v/>
      </c>
    </row>
    <row r="17638">
      <c r="A17638" t="inlineStr">
        <is>
          <t>T1017636</t>
        </is>
      </c>
      <c r="B17638" t="inlineStr">
        <is>
          <t>2024-01-30</t>
        </is>
      </c>
      <c r="C17638" t="inlineStr">
        <is>
          <t>S006</t>
        </is>
      </c>
      <c r="D17638" t="inlineStr">
        <is>
          <t>Store_006</t>
        </is>
      </c>
      <c r="E17638" t="inlineStr">
        <is>
          <t>East</t>
        </is>
      </c>
      <c r="F17638" t="inlineStr">
        <is>
          <t>P0016</t>
        </is>
      </c>
      <c r="G17638" t="inlineStr">
        <is>
          <t>Prod_0016</t>
        </is>
      </c>
      <c r="H17638" t="inlineStr">
        <is>
          <t>Food</t>
        </is>
      </c>
      <c r="I17638" t="n">
        <v>2</v>
      </c>
      <c r="J17638" t="n">
        <v>747.89</v>
      </c>
      <c r="K17638" t="n">
        <v>0</v>
      </c>
      <c r="L17638">
        <f>I17638*J17638*(1-K17638)</f>
        <v/>
      </c>
      <c r="M17638">
        <f>VLOOKUP(F17638,Products!A:D,4,FALSE)*I17638</f>
        <v/>
      </c>
      <c r="N17638">
        <f>L17638-M17638</f>
        <v/>
      </c>
    </row>
    <row r="17639">
      <c r="A17639" t="inlineStr">
        <is>
          <t>T1017637</t>
        </is>
      </c>
      <c r="B17639" t="inlineStr">
        <is>
          <t>2025-08-15</t>
        </is>
      </c>
      <c r="C17639" t="inlineStr">
        <is>
          <t>S032</t>
        </is>
      </c>
      <c r="D17639" t="inlineStr">
        <is>
          <t>Store_032</t>
        </is>
      </c>
      <c r="E17639" t="inlineStr">
        <is>
          <t>Central</t>
        </is>
      </c>
      <c r="F17639" t="inlineStr">
        <is>
          <t>P0115</t>
        </is>
      </c>
      <c r="G17639" t="inlineStr">
        <is>
          <t>Prod_0115</t>
        </is>
      </c>
      <c r="H17639" t="inlineStr">
        <is>
          <t>Clothing</t>
        </is>
      </c>
      <c r="I17639" t="n">
        <v>3</v>
      </c>
      <c r="J17639" t="n">
        <v>810.11</v>
      </c>
      <c r="K17639" t="n">
        <v>0</v>
      </c>
      <c r="L17639">
        <f>I17639*J17639*(1-K17639)</f>
        <v/>
      </c>
      <c r="M17639">
        <f>VLOOKUP(F17639,Products!A:D,4,FALSE)*I17639</f>
        <v/>
      </c>
      <c r="N17639">
        <f>L17639-M17639</f>
        <v/>
      </c>
    </row>
    <row r="17640">
      <c r="A17640" t="inlineStr">
        <is>
          <t>T1017638</t>
        </is>
      </c>
      <c r="B17640" t="inlineStr">
        <is>
          <t>2024-10-11</t>
        </is>
      </c>
      <c r="C17640" t="inlineStr">
        <is>
          <t>S043</t>
        </is>
      </c>
      <c r="D17640" t="inlineStr">
        <is>
          <t>Store_043</t>
        </is>
      </c>
      <c r="E17640" t="inlineStr">
        <is>
          <t>East</t>
        </is>
      </c>
      <c r="F17640" t="inlineStr">
        <is>
          <t>P0101</t>
        </is>
      </c>
      <c r="G17640" t="inlineStr">
        <is>
          <t>Prod_0101</t>
        </is>
      </c>
      <c r="H17640" t="inlineStr">
        <is>
          <t>Food</t>
        </is>
      </c>
      <c r="I17640" t="n">
        <v>7</v>
      </c>
      <c r="J17640" t="n">
        <v>76.67</v>
      </c>
      <c r="K17640" t="n">
        <v>0.2</v>
      </c>
      <c r="L17640">
        <f>I17640*J17640*(1-K17640)</f>
        <v/>
      </c>
      <c r="M17640">
        <f>VLOOKUP(F17640,Products!A:D,4,FALSE)*I17640</f>
        <v/>
      </c>
      <c r="N17640">
        <f>L17640-M17640</f>
        <v/>
      </c>
    </row>
    <row r="17641">
      <c r="A17641" t="inlineStr">
        <is>
          <t>T1017639</t>
        </is>
      </c>
      <c r="B17641" t="inlineStr">
        <is>
          <t>2024-04-29</t>
        </is>
      </c>
      <c r="C17641" t="inlineStr">
        <is>
          <t>S026</t>
        </is>
      </c>
      <c r="D17641" t="inlineStr">
        <is>
          <t>Store_026</t>
        </is>
      </c>
      <c r="E17641" t="inlineStr">
        <is>
          <t>North</t>
        </is>
      </c>
      <c r="F17641" t="inlineStr">
        <is>
          <t>P0172</t>
        </is>
      </c>
      <c r="G17641" t="inlineStr">
        <is>
          <t>Prod_0172</t>
        </is>
      </c>
      <c r="H17641" t="inlineStr">
        <is>
          <t>Beverages</t>
        </is>
      </c>
      <c r="I17641" t="n">
        <v>2</v>
      </c>
      <c r="J17641" t="n">
        <v>835.59</v>
      </c>
      <c r="K17641" t="n">
        <v>0</v>
      </c>
      <c r="L17641">
        <f>I17641*J17641*(1-K17641)</f>
        <v/>
      </c>
      <c r="M17641">
        <f>VLOOKUP(F17641,Products!A:D,4,FALSE)*I17641</f>
        <v/>
      </c>
      <c r="N17641">
        <f>L17641-M17641</f>
        <v/>
      </c>
    </row>
    <row r="17642">
      <c r="A17642" t="inlineStr">
        <is>
          <t>T1017640</t>
        </is>
      </c>
      <c r="B17642" t="inlineStr">
        <is>
          <t>2024-01-16</t>
        </is>
      </c>
      <c r="C17642" t="inlineStr">
        <is>
          <t>S044</t>
        </is>
      </c>
      <c r="D17642" t="inlineStr">
        <is>
          <t>Store_044</t>
        </is>
      </c>
      <c r="E17642" t="inlineStr">
        <is>
          <t>North</t>
        </is>
      </c>
      <c r="F17642" t="inlineStr">
        <is>
          <t>P0160</t>
        </is>
      </c>
      <c r="G17642" t="inlineStr">
        <is>
          <t>Prod_0160</t>
        </is>
      </c>
      <c r="H17642" t="inlineStr">
        <is>
          <t>Food</t>
        </is>
      </c>
      <c r="I17642" t="n">
        <v>3</v>
      </c>
      <c r="J17642" t="n">
        <v>666.25</v>
      </c>
      <c r="K17642" t="n">
        <v>0</v>
      </c>
      <c r="L17642">
        <f>I17642*J17642*(1-K17642)</f>
        <v/>
      </c>
      <c r="M17642">
        <f>VLOOKUP(F17642,Products!A:D,4,FALSE)*I17642</f>
        <v/>
      </c>
      <c r="N17642">
        <f>L17642-M17642</f>
        <v/>
      </c>
    </row>
    <row r="17643">
      <c r="A17643" t="inlineStr">
        <is>
          <t>T1017641</t>
        </is>
      </c>
      <c r="B17643" t="inlineStr">
        <is>
          <t>2024-05-27</t>
        </is>
      </c>
      <c r="C17643" t="inlineStr">
        <is>
          <t>S037</t>
        </is>
      </c>
      <c r="D17643" t="inlineStr">
        <is>
          <t>Store_037</t>
        </is>
      </c>
      <c r="E17643" t="inlineStr">
        <is>
          <t>East</t>
        </is>
      </c>
      <c r="F17643" t="inlineStr">
        <is>
          <t>P0129</t>
        </is>
      </c>
      <c r="G17643" t="inlineStr">
        <is>
          <t>Prod_0129</t>
        </is>
      </c>
      <c r="H17643" t="inlineStr">
        <is>
          <t>Stationery</t>
        </is>
      </c>
      <c r="I17643" t="n">
        <v>2</v>
      </c>
      <c r="J17643" t="n">
        <v>775.01</v>
      </c>
      <c r="K17643" t="n">
        <v>0</v>
      </c>
      <c r="L17643">
        <f>I17643*J17643*(1-K17643)</f>
        <v/>
      </c>
      <c r="M17643">
        <f>VLOOKUP(F17643,Products!A:D,4,FALSE)*I17643</f>
        <v/>
      </c>
      <c r="N17643">
        <f>L17643-M17643</f>
        <v/>
      </c>
    </row>
    <row r="17644">
      <c r="A17644" t="inlineStr">
        <is>
          <t>T1017642</t>
        </is>
      </c>
      <c r="B17644" t="inlineStr">
        <is>
          <t>2023-06-16</t>
        </is>
      </c>
      <c r="C17644" t="inlineStr">
        <is>
          <t>S019</t>
        </is>
      </c>
      <c r="D17644" t="inlineStr">
        <is>
          <t>Store_019</t>
        </is>
      </c>
      <c r="E17644" t="inlineStr">
        <is>
          <t>East</t>
        </is>
      </c>
      <c r="F17644" t="inlineStr">
        <is>
          <t>P0154</t>
        </is>
      </c>
      <c r="G17644" t="inlineStr">
        <is>
          <t>Prod_0154</t>
        </is>
      </c>
      <c r="H17644" t="inlineStr">
        <is>
          <t>Toys</t>
        </is>
      </c>
      <c r="I17644" t="n">
        <v>7</v>
      </c>
      <c r="J17644" t="n">
        <v>327.49</v>
      </c>
      <c r="K17644" t="n">
        <v>0</v>
      </c>
      <c r="L17644">
        <f>I17644*J17644*(1-K17644)</f>
        <v/>
      </c>
      <c r="M17644">
        <f>VLOOKUP(F17644,Products!A:D,4,FALSE)*I17644</f>
        <v/>
      </c>
      <c r="N17644">
        <f>L17644-M17644</f>
        <v/>
      </c>
    </row>
    <row r="17645">
      <c r="A17645" t="inlineStr">
        <is>
          <t>T1017643</t>
        </is>
      </c>
      <c r="B17645" t="inlineStr">
        <is>
          <t>2023-09-14</t>
        </is>
      </c>
      <c r="C17645" t="inlineStr">
        <is>
          <t>S005</t>
        </is>
      </c>
      <c r="D17645" t="inlineStr">
        <is>
          <t>Store_005</t>
        </is>
      </c>
      <c r="E17645" t="inlineStr">
        <is>
          <t>Central</t>
        </is>
      </c>
      <c r="F17645" t="inlineStr">
        <is>
          <t>P0033</t>
        </is>
      </c>
      <c r="G17645" t="inlineStr">
        <is>
          <t>Prod_0033</t>
        </is>
      </c>
      <c r="H17645" t="inlineStr">
        <is>
          <t>Food</t>
        </is>
      </c>
      <c r="I17645" t="n">
        <v>4</v>
      </c>
      <c r="J17645" t="n">
        <v>354.3</v>
      </c>
      <c r="K17645" t="n">
        <v>0</v>
      </c>
      <c r="L17645">
        <f>I17645*J17645*(1-K17645)</f>
        <v/>
      </c>
      <c r="M17645">
        <f>VLOOKUP(F17645,Products!A:D,4,FALSE)*I17645</f>
        <v/>
      </c>
      <c r="N17645">
        <f>L17645-M17645</f>
        <v/>
      </c>
    </row>
    <row r="17646">
      <c r="A17646" t="inlineStr">
        <is>
          <t>T1017644</t>
        </is>
      </c>
      <c r="B17646" t="inlineStr">
        <is>
          <t>2025-06-28</t>
        </is>
      </c>
      <c r="C17646" t="inlineStr">
        <is>
          <t>S017</t>
        </is>
      </c>
      <c r="D17646" t="inlineStr">
        <is>
          <t>Store_017</t>
        </is>
      </c>
      <c r="E17646" t="inlineStr">
        <is>
          <t>South</t>
        </is>
      </c>
      <c r="F17646" t="inlineStr">
        <is>
          <t>P0200</t>
        </is>
      </c>
      <c r="G17646" t="inlineStr">
        <is>
          <t>Prod_0200</t>
        </is>
      </c>
      <c r="H17646" t="inlineStr">
        <is>
          <t>Electronics</t>
        </is>
      </c>
      <c r="I17646" t="n">
        <v>7</v>
      </c>
      <c r="J17646" t="n">
        <v>417.83</v>
      </c>
      <c r="K17646" t="n">
        <v>0</v>
      </c>
      <c r="L17646">
        <f>I17646*J17646*(1-K17646)</f>
        <v/>
      </c>
      <c r="M17646">
        <f>VLOOKUP(F17646,Products!A:D,4,FALSE)*I17646</f>
        <v/>
      </c>
      <c r="N17646">
        <f>L17646-M17646</f>
        <v/>
      </c>
    </row>
    <row r="17647">
      <c r="A17647" t="inlineStr">
        <is>
          <t>T1017645</t>
        </is>
      </c>
      <c r="B17647" t="inlineStr">
        <is>
          <t>2024-06-26</t>
        </is>
      </c>
      <c r="C17647" t="inlineStr">
        <is>
          <t>S020</t>
        </is>
      </c>
      <c r="D17647" t="inlineStr">
        <is>
          <t>Store_020</t>
        </is>
      </c>
      <c r="E17647" t="inlineStr">
        <is>
          <t>West</t>
        </is>
      </c>
      <c r="F17647" t="inlineStr">
        <is>
          <t>P0191</t>
        </is>
      </c>
      <c r="G17647" t="inlineStr">
        <is>
          <t>Prod_0191</t>
        </is>
      </c>
      <c r="H17647" t="inlineStr">
        <is>
          <t>Food</t>
        </is>
      </c>
      <c r="I17647" t="n">
        <v>3</v>
      </c>
      <c r="J17647" t="n">
        <v>496.41</v>
      </c>
      <c r="K17647" t="n">
        <v>0</v>
      </c>
      <c r="L17647">
        <f>I17647*J17647*(1-K17647)</f>
        <v/>
      </c>
      <c r="M17647">
        <f>VLOOKUP(F17647,Products!A:D,4,FALSE)*I17647</f>
        <v/>
      </c>
      <c r="N17647">
        <f>L17647-M17647</f>
        <v/>
      </c>
    </row>
    <row r="17648">
      <c r="A17648" t="inlineStr">
        <is>
          <t>T1017646</t>
        </is>
      </c>
      <c r="B17648" t="inlineStr">
        <is>
          <t>2023-04-29</t>
        </is>
      </c>
      <c r="C17648" t="inlineStr">
        <is>
          <t>S016</t>
        </is>
      </c>
      <c r="D17648" t="inlineStr">
        <is>
          <t>Store_016</t>
        </is>
      </c>
      <c r="E17648" t="inlineStr">
        <is>
          <t>West</t>
        </is>
      </c>
      <c r="F17648" t="inlineStr">
        <is>
          <t>P0187</t>
        </is>
      </c>
      <c r="G17648" t="inlineStr">
        <is>
          <t>Prod_0187</t>
        </is>
      </c>
      <c r="H17648" t="inlineStr">
        <is>
          <t>Food</t>
        </is>
      </c>
      <c r="I17648" t="n">
        <v>8</v>
      </c>
      <c r="J17648" t="n">
        <v>910.6</v>
      </c>
      <c r="K17648" t="n">
        <v>0</v>
      </c>
      <c r="L17648">
        <f>I17648*J17648*(1-K17648)</f>
        <v/>
      </c>
      <c r="M17648">
        <f>VLOOKUP(F17648,Products!A:D,4,FALSE)*I17648</f>
        <v/>
      </c>
      <c r="N17648">
        <f>L17648-M17648</f>
        <v/>
      </c>
    </row>
    <row r="17649">
      <c r="A17649" t="inlineStr">
        <is>
          <t>T1017647</t>
        </is>
      </c>
      <c r="B17649" t="inlineStr">
        <is>
          <t>2024-03-02</t>
        </is>
      </c>
      <c r="C17649" t="inlineStr">
        <is>
          <t>S001</t>
        </is>
      </c>
      <c r="D17649" t="inlineStr">
        <is>
          <t>Store_001</t>
        </is>
      </c>
      <c r="E17649" t="inlineStr">
        <is>
          <t>West</t>
        </is>
      </c>
      <c r="F17649" t="inlineStr">
        <is>
          <t>P0013</t>
        </is>
      </c>
      <c r="G17649" t="inlineStr">
        <is>
          <t>Prod_0013</t>
        </is>
      </c>
      <c r="H17649" t="inlineStr">
        <is>
          <t>Clothing</t>
        </is>
      </c>
      <c r="I17649" t="n">
        <v>7</v>
      </c>
      <c r="J17649" t="n">
        <v>67.8</v>
      </c>
      <c r="K17649" t="n">
        <v>0.1</v>
      </c>
      <c r="L17649">
        <f>I17649*J17649*(1-K17649)</f>
        <v/>
      </c>
      <c r="M17649">
        <f>VLOOKUP(F17649,Products!A:D,4,FALSE)*I17649</f>
        <v/>
      </c>
      <c r="N17649">
        <f>L17649-M17649</f>
        <v/>
      </c>
    </row>
    <row r="17650">
      <c r="A17650" t="inlineStr">
        <is>
          <t>T1017648</t>
        </is>
      </c>
      <c r="B17650" t="inlineStr">
        <is>
          <t>2025-03-22</t>
        </is>
      </c>
      <c r="C17650" t="inlineStr">
        <is>
          <t>S025</t>
        </is>
      </c>
      <c r="D17650" t="inlineStr">
        <is>
          <t>Store_025</t>
        </is>
      </c>
      <c r="E17650" t="inlineStr">
        <is>
          <t>Central</t>
        </is>
      </c>
      <c r="F17650" t="inlineStr">
        <is>
          <t>P0064</t>
        </is>
      </c>
      <c r="G17650" t="inlineStr">
        <is>
          <t>Prod_0064</t>
        </is>
      </c>
      <c r="H17650" t="inlineStr">
        <is>
          <t>Beverages</t>
        </is>
      </c>
      <c r="I17650" t="n">
        <v>2</v>
      </c>
      <c r="J17650" t="n">
        <v>912.6</v>
      </c>
      <c r="K17650" t="n">
        <v>0</v>
      </c>
      <c r="L17650">
        <f>I17650*J17650*(1-K17650)</f>
        <v/>
      </c>
      <c r="M17650">
        <f>VLOOKUP(F17650,Products!A:D,4,FALSE)*I17650</f>
        <v/>
      </c>
      <c r="N17650">
        <f>L17650-M17650</f>
        <v/>
      </c>
    </row>
    <row r="17651">
      <c r="A17651" t="inlineStr">
        <is>
          <t>T1017649</t>
        </is>
      </c>
      <c r="B17651" t="inlineStr">
        <is>
          <t>2024-09-13</t>
        </is>
      </c>
      <c r="C17651" t="inlineStr">
        <is>
          <t>S050</t>
        </is>
      </c>
      <c r="D17651" t="inlineStr">
        <is>
          <t>Store_050</t>
        </is>
      </c>
      <c r="E17651" t="inlineStr">
        <is>
          <t>South</t>
        </is>
      </c>
      <c r="F17651" t="inlineStr">
        <is>
          <t>P0124</t>
        </is>
      </c>
      <c r="G17651" t="inlineStr">
        <is>
          <t>Prod_0124</t>
        </is>
      </c>
      <c r="H17651" t="inlineStr">
        <is>
          <t>Beverages</t>
        </is>
      </c>
      <c r="I17651" t="n">
        <v>8</v>
      </c>
      <c r="J17651" t="n">
        <v>763.29</v>
      </c>
      <c r="K17651" t="n">
        <v>0.1</v>
      </c>
      <c r="L17651">
        <f>I17651*J17651*(1-K17651)</f>
        <v/>
      </c>
      <c r="M17651">
        <f>VLOOKUP(F17651,Products!A:D,4,FALSE)*I17651</f>
        <v/>
      </c>
      <c r="N17651">
        <f>L17651-M17651</f>
        <v/>
      </c>
    </row>
    <row r="17652">
      <c r="A17652" t="inlineStr">
        <is>
          <t>T1017650</t>
        </is>
      </c>
      <c r="B17652" t="inlineStr">
        <is>
          <t>2024-05-14</t>
        </is>
      </c>
      <c r="C17652" t="inlineStr">
        <is>
          <t>S033</t>
        </is>
      </c>
      <c r="D17652" t="inlineStr">
        <is>
          <t>Store_033</t>
        </is>
      </c>
      <c r="E17652" t="inlineStr">
        <is>
          <t>North</t>
        </is>
      </c>
      <c r="F17652" t="inlineStr">
        <is>
          <t>P0028</t>
        </is>
      </c>
      <c r="G17652" t="inlineStr">
        <is>
          <t>Prod_0028</t>
        </is>
      </c>
      <c r="H17652" t="inlineStr">
        <is>
          <t>Food</t>
        </is>
      </c>
      <c r="I17652" t="n">
        <v>4</v>
      </c>
      <c r="J17652" t="n">
        <v>439.2</v>
      </c>
      <c r="K17652" t="n">
        <v>0</v>
      </c>
      <c r="L17652">
        <f>I17652*J17652*(1-K17652)</f>
        <v/>
      </c>
      <c r="M17652">
        <f>VLOOKUP(F17652,Products!A:D,4,FALSE)*I17652</f>
        <v/>
      </c>
      <c r="N17652">
        <f>L17652-M17652</f>
        <v/>
      </c>
    </row>
    <row r="17653">
      <c r="A17653" t="inlineStr">
        <is>
          <t>T1017651</t>
        </is>
      </c>
      <c r="B17653" t="inlineStr">
        <is>
          <t>2023-06-07</t>
        </is>
      </c>
      <c r="C17653" t="inlineStr">
        <is>
          <t>S047</t>
        </is>
      </c>
      <c r="D17653" t="inlineStr">
        <is>
          <t>Store_047</t>
        </is>
      </c>
      <c r="E17653" t="inlineStr">
        <is>
          <t>North</t>
        </is>
      </c>
      <c r="F17653" t="inlineStr">
        <is>
          <t>P0151</t>
        </is>
      </c>
      <c r="G17653" t="inlineStr">
        <is>
          <t>Prod_0151</t>
        </is>
      </c>
      <c r="H17653" t="inlineStr">
        <is>
          <t>Food</t>
        </is>
      </c>
      <c r="I17653" t="n">
        <v>5</v>
      </c>
      <c r="J17653" t="n">
        <v>693.74</v>
      </c>
      <c r="K17653" t="n">
        <v>0</v>
      </c>
      <c r="L17653">
        <f>I17653*J17653*(1-K17653)</f>
        <v/>
      </c>
      <c r="M17653">
        <f>VLOOKUP(F17653,Products!A:D,4,FALSE)*I17653</f>
        <v/>
      </c>
      <c r="N17653">
        <f>L17653-M17653</f>
        <v/>
      </c>
    </row>
    <row r="17654">
      <c r="A17654" t="inlineStr">
        <is>
          <t>T1017652</t>
        </is>
      </c>
      <c r="B17654" t="inlineStr">
        <is>
          <t>2024-02-17</t>
        </is>
      </c>
      <c r="C17654" t="inlineStr">
        <is>
          <t>S016</t>
        </is>
      </c>
      <c r="D17654" t="inlineStr">
        <is>
          <t>Store_016</t>
        </is>
      </c>
      <c r="E17654" t="inlineStr">
        <is>
          <t>West</t>
        </is>
      </c>
      <c r="F17654" t="inlineStr">
        <is>
          <t>P0017</t>
        </is>
      </c>
      <c r="G17654" t="inlineStr">
        <is>
          <t>Prod_0017</t>
        </is>
      </c>
      <c r="H17654" t="inlineStr">
        <is>
          <t>Food</t>
        </is>
      </c>
      <c r="I17654" t="n">
        <v>2</v>
      </c>
      <c r="J17654" t="n">
        <v>582.88</v>
      </c>
      <c r="K17654" t="n">
        <v>0</v>
      </c>
      <c r="L17654">
        <f>I17654*J17654*(1-K17654)</f>
        <v/>
      </c>
      <c r="M17654">
        <f>VLOOKUP(F17654,Products!A:D,4,FALSE)*I17654</f>
        <v/>
      </c>
      <c r="N17654">
        <f>L17654-M17654</f>
        <v/>
      </c>
    </row>
    <row r="17655">
      <c r="A17655" t="inlineStr">
        <is>
          <t>T1017653</t>
        </is>
      </c>
      <c r="B17655" t="inlineStr">
        <is>
          <t>2024-03-20</t>
        </is>
      </c>
      <c r="C17655" t="inlineStr">
        <is>
          <t>S030</t>
        </is>
      </c>
      <c r="D17655" t="inlineStr">
        <is>
          <t>Store_030</t>
        </is>
      </c>
      <c r="E17655" t="inlineStr">
        <is>
          <t>North</t>
        </is>
      </c>
      <c r="F17655" t="inlineStr">
        <is>
          <t>P0143</t>
        </is>
      </c>
      <c r="G17655" t="inlineStr">
        <is>
          <t>Prod_0143</t>
        </is>
      </c>
      <c r="H17655" t="inlineStr">
        <is>
          <t>Electronics</t>
        </is>
      </c>
      <c r="I17655" t="n">
        <v>9</v>
      </c>
      <c r="J17655" t="n">
        <v>268.99</v>
      </c>
      <c r="K17655" t="n">
        <v>0</v>
      </c>
      <c r="L17655">
        <f>I17655*J17655*(1-K17655)</f>
        <v/>
      </c>
      <c r="M17655">
        <f>VLOOKUP(F17655,Products!A:D,4,FALSE)*I17655</f>
        <v/>
      </c>
      <c r="N17655">
        <f>L17655-M17655</f>
        <v/>
      </c>
    </row>
    <row r="17656">
      <c r="A17656" t="inlineStr">
        <is>
          <t>T1017654</t>
        </is>
      </c>
      <c r="B17656" t="inlineStr">
        <is>
          <t>2023-12-28</t>
        </is>
      </c>
      <c r="C17656" t="inlineStr">
        <is>
          <t>S030</t>
        </is>
      </c>
      <c r="D17656" t="inlineStr">
        <is>
          <t>Store_030</t>
        </is>
      </c>
      <c r="E17656" t="inlineStr">
        <is>
          <t>North</t>
        </is>
      </c>
      <c r="F17656" t="inlineStr">
        <is>
          <t>P0023</t>
        </is>
      </c>
      <c r="G17656" t="inlineStr">
        <is>
          <t>Prod_0023</t>
        </is>
      </c>
      <c r="H17656" t="inlineStr">
        <is>
          <t>Stationery</t>
        </is>
      </c>
      <c r="I17656" t="n">
        <v>4</v>
      </c>
      <c r="J17656" t="n">
        <v>131.91</v>
      </c>
      <c r="K17656" t="n">
        <v>0</v>
      </c>
      <c r="L17656">
        <f>I17656*J17656*(1-K17656)</f>
        <v/>
      </c>
      <c r="M17656">
        <f>VLOOKUP(F17656,Products!A:D,4,FALSE)*I17656</f>
        <v/>
      </c>
      <c r="N17656">
        <f>L17656-M17656</f>
        <v/>
      </c>
    </row>
    <row r="17657">
      <c r="A17657" t="inlineStr">
        <is>
          <t>T1017655</t>
        </is>
      </c>
      <c r="B17657" t="inlineStr">
        <is>
          <t>2023-03-19</t>
        </is>
      </c>
      <c r="C17657" t="inlineStr">
        <is>
          <t>S047</t>
        </is>
      </c>
      <c r="D17657" t="inlineStr">
        <is>
          <t>Store_047</t>
        </is>
      </c>
      <c r="E17657" t="inlineStr">
        <is>
          <t>North</t>
        </is>
      </c>
      <c r="F17657" t="inlineStr">
        <is>
          <t>P0126</t>
        </is>
      </c>
      <c r="G17657" t="inlineStr">
        <is>
          <t>Prod_0126</t>
        </is>
      </c>
      <c r="H17657" t="inlineStr">
        <is>
          <t>Toys</t>
        </is>
      </c>
      <c r="I17657" t="n">
        <v>6</v>
      </c>
      <c r="J17657" t="n">
        <v>400.06</v>
      </c>
      <c r="K17657" t="n">
        <v>0</v>
      </c>
      <c r="L17657">
        <f>I17657*J17657*(1-K17657)</f>
        <v/>
      </c>
      <c r="M17657">
        <f>VLOOKUP(F17657,Products!A:D,4,FALSE)*I17657</f>
        <v/>
      </c>
      <c r="N17657">
        <f>L17657-M17657</f>
        <v/>
      </c>
    </row>
    <row r="17658">
      <c r="A17658" t="inlineStr">
        <is>
          <t>T1017656</t>
        </is>
      </c>
      <c r="B17658" t="inlineStr">
        <is>
          <t>2023-05-11</t>
        </is>
      </c>
      <c r="C17658" t="inlineStr">
        <is>
          <t>S043</t>
        </is>
      </c>
      <c r="D17658" t="inlineStr">
        <is>
          <t>Store_043</t>
        </is>
      </c>
      <c r="E17658" t="inlineStr">
        <is>
          <t>East</t>
        </is>
      </c>
      <c r="F17658" t="inlineStr">
        <is>
          <t>P0059</t>
        </is>
      </c>
      <c r="G17658" t="inlineStr">
        <is>
          <t>Prod_0059</t>
        </is>
      </c>
      <c r="H17658" t="inlineStr">
        <is>
          <t>Beverages</t>
        </is>
      </c>
      <c r="I17658" t="n">
        <v>2</v>
      </c>
      <c r="J17658" t="n">
        <v>472.78</v>
      </c>
      <c r="K17658" t="n">
        <v>0</v>
      </c>
      <c r="L17658">
        <f>I17658*J17658*(1-K17658)</f>
        <v/>
      </c>
      <c r="M17658">
        <f>VLOOKUP(F17658,Products!A:D,4,FALSE)*I17658</f>
        <v/>
      </c>
      <c r="N17658">
        <f>L17658-M17658</f>
        <v/>
      </c>
    </row>
    <row r="17659">
      <c r="A17659" t="inlineStr">
        <is>
          <t>T1017657</t>
        </is>
      </c>
      <c r="B17659" t="inlineStr">
        <is>
          <t>2023-01-06</t>
        </is>
      </c>
      <c r="C17659" t="inlineStr">
        <is>
          <t>S025</t>
        </is>
      </c>
      <c r="D17659" t="inlineStr">
        <is>
          <t>Store_025</t>
        </is>
      </c>
      <c r="E17659" t="inlineStr">
        <is>
          <t>Central</t>
        </is>
      </c>
      <c r="F17659" t="inlineStr">
        <is>
          <t>P0151</t>
        </is>
      </c>
      <c r="G17659" t="inlineStr">
        <is>
          <t>Prod_0151</t>
        </is>
      </c>
      <c r="H17659" t="inlineStr">
        <is>
          <t>Food</t>
        </is>
      </c>
      <c r="I17659" t="n">
        <v>2</v>
      </c>
      <c r="J17659" t="n">
        <v>865.5700000000001</v>
      </c>
      <c r="K17659" t="n">
        <v>0</v>
      </c>
      <c r="L17659">
        <f>I17659*J17659*(1-K17659)</f>
        <v/>
      </c>
      <c r="M17659">
        <f>VLOOKUP(F17659,Products!A:D,4,FALSE)*I17659</f>
        <v/>
      </c>
      <c r="N17659">
        <f>L17659-M17659</f>
        <v/>
      </c>
    </row>
    <row r="17660">
      <c r="A17660" t="inlineStr">
        <is>
          <t>T1017658</t>
        </is>
      </c>
      <c r="B17660" t="inlineStr">
        <is>
          <t>2024-06-01</t>
        </is>
      </c>
      <c r="C17660" t="inlineStr">
        <is>
          <t>S006</t>
        </is>
      </c>
      <c r="D17660" t="inlineStr">
        <is>
          <t>Store_006</t>
        </is>
      </c>
      <c r="E17660" t="inlineStr">
        <is>
          <t>East</t>
        </is>
      </c>
      <c r="F17660" t="inlineStr">
        <is>
          <t>P0173</t>
        </is>
      </c>
      <c r="G17660" t="inlineStr">
        <is>
          <t>Prod_0173</t>
        </is>
      </c>
      <c r="H17660" t="inlineStr">
        <is>
          <t>Toys</t>
        </is>
      </c>
      <c r="I17660" t="n">
        <v>5</v>
      </c>
      <c r="J17660" t="n">
        <v>721.65</v>
      </c>
      <c r="K17660" t="n">
        <v>0.05</v>
      </c>
      <c r="L17660">
        <f>I17660*J17660*(1-K17660)</f>
        <v/>
      </c>
      <c r="M17660">
        <f>VLOOKUP(F17660,Products!A:D,4,FALSE)*I17660</f>
        <v/>
      </c>
      <c r="N17660">
        <f>L17660-M17660</f>
        <v/>
      </c>
    </row>
    <row r="17661">
      <c r="A17661" t="inlineStr">
        <is>
          <t>T1017659</t>
        </is>
      </c>
      <c r="B17661" t="inlineStr">
        <is>
          <t>2025-07-22</t>
        </is>
      </c>
      <c r="C17661" t="inlineStr">
        <is>
          <t>S014</t>
        </is>
      </c>
      <c r="D17661" t="inlineStr">
        <is>
          <t>Store_014</t>
        </is>
      </c>
      <c r="E17661" t="inlineStr">
        <is>
          <t>West</t>
        </is>
      </c>
      <c r="F17661" t="inlineStr">
        <is>
          <t>P0046</t>
        </is>
      </c>
      <c r="G17661" t="inlineStr">
        <is>
          <t>Prod_0046</t>
        </is>
      </c>
      <c r="H17661" t="inlineStr">
        <is>
          <t>Electronics</t>
        </is>
      </c>
      <c r="I17661" t="n">
        <v>3</v>
      </c>
      <c r="J17661" t="n">
        <v>64.51000000000001</v>
      </c>
      <c r="K17661" t="n">
        <v>0</v>
      </c>
      <c r="L17661">
        <f>I17661*J17661*(1-K17661)</f>
        <v/>
      </c>
      <c r="M17661">
        <f>VLOOKUP(F17661,Products!A:D,4,FALSE)*I17661</f>
        <v/>
      </c>
      <c r="N17661">
        <f>L17661-M17661</f>
        <v/>
      </c>
    </row>
    <row r="17662">
      <c r="A17662" t="inlineStr">
        <is>
          <t>T1017660</t>
        </is>
      </c>
      <c r="B17662" t="inlineStr">
        <is>
          <t>2024-09-24</t>
        </is>
      </c>
      <c r="C17662" t="inlineStr">
        <is>
          <t>S048</t>
        </is>
      </c>
      <c r="D17662" t="inlineStr">
        <is>
          <t>Store_048</t>
        </is>
      </c>
      <c r="E17662" t="inlineStr">
        <is>
          <t>South</t>
        </is>
      </c>
      <c r="F17662" t="inlineStr">
        <is>
          <t>P0136</t>
        </is>
      </c>
      <c r="G17662" t="inlineStr">
        <is>
          <t>Prod_0136</t>
        </is>
      </c>
      <c r="H17662" t="inlineStr">
        <is>
          <t>Beverages</t>
        </is>
      </c>
      <c r="I17662" t="n">
        <v>3</v>
      </c>
      <c r="J17662" t="n">
        <v>215.67</v>
      </c>
      <c r="K17662" t="n">
        <v>0</v>
      </c>
      <c r="L17662">
        <f>I17662*J17662*(1-K17662)</f>
        <v/>
      </c>
      <c r="M17662">
        <f>VLOOKUP(F17662,Products!A:D,4,FALSE)*I17662</f>
        <v/>
      </c>
      <c r="N17662">
        <f>L17662-M17662</f>
        <v/>
      </c>
    </row>
    <row r="17663">
      <c r="A17663" t="inlineStr">
        <is>
          <t>T1017661</t>
        </is>
      </c>
      <c r="B17663" t="inlineStr">
        <is>
          <t>2023-01-16</t>
        </is>
      </c>
      <c r="C17663" t="inlineStr">
        <is>
          <t>S019</t>
        </is>
      </c>
      <c r="D17663" t="inlineStr">
        <is>
          <t>Store_019</t>
        </is>
      </c>
      <c r="E17663" t="inlineStr">
        <is>
          <t>East</t>
        </is>
      </c>
      <c r="F17663" t="inlineStr">
        <is>
          <t>P0063</t>
        </is>
      </c>
      <c r="G17663" t="inlineStr">
        <is>
          <t>Prod_0063</t>
        </is>
      </c>
      <c r="H17663" t="inlineStr">
        <is>
          <t>Clothing</t>
        </is>
      </c>
      <c r="I17663" t="n">
        <v>1</v>
      </c>
      <c r="J17663" t="n">
        <v>287.71</v>
      </c>
      <c r="K17663" t="n">
        <v>0.15</v>
      </c>
      <c r="L17663">
        <f>I17663*J17663*(1-K17663)</f>
        <v/>
      </c>
      <c r="M17663">
        <f>VLOOKUP(F17663,Products!A:D,4,FALSE)*I17663</f>
        <v/>
      </c>
      <c r="N17663">
        <f>L17663-M17663</f>
        <v/>
      </c>
    </row>
    <row r="17664">
      <c r="A17664" t="inlineStr">
        <is>
          <t>T1017662</t>
        </is>
      </c>
      <c r="B17664" t="inlineStr">
        <is>
          <t>2023-02-16</t>
        </is>
      </c>
      <c r="C17664" t="inlineStr">
        <is>
          <t>S030</t>
        </is>
      </c>
      <c r="D17664" t="inlineStr">
        <is>
          <t>Store_030</t>
        </is>
      </c>
      <c r="E17664" t="inlineStr">
        <is>
          <t>North</t>
        </is>
      </c>
      <c r="F17664" t="inlineStr">
        <is>
          <t>P0065</t>
        </is>
      </c>
      <c r="G17664" t="inlineStr">
        <is>
          <t>Prod_0065</t>
        </is>
      </c>
      <c r="H17664" t="inlineStr">
        <is>
          <t>Beverages</t>
        </is>
      </c>
      <c r="I17664" t="n">
        <v>9</v>
      </c>
      <c r="J17664" t="n">
        <v>191.86</v>
      </c>
      <c r="K17664" t="n">
        <v>0.1</v>
      </c>
      <c r="L17664">
        <f>I17664*J17664*(1-K17664)</f>
        <v/>
      </c>
      <c r="M17664">
        <f>VLOOKUP(F17664,Products!A:D,4,FALSE)*I17664</f>
        <v/>
      </c>
      <c r="N17664">
        <f>L17664-M17664</f>
        <v/>
      </c>
    </row>
    <row r="17665">
      <c r="A17665" t="inlineStr">
        <is>
          <t>T1017663</t>
        </is>
      </c>
      <c r="B17665" t="inlineStr">
        <is>
          <t>2024-03-02</t>
        </is>
      </c>
      <c r="C17665" t="inlineStr">
        <is>
          <t>S037</t>
        </is>
      </c>
      <c r="D17665" t="inlineStr">
        <is>
          <t>Store_037</t>
        </is>
      </c>
      <c r="E17665" t="inlineStr">
        <is>
          <t>East</t>
        </is>
      </c>
      <c r="F17665" t="inlineStr">
        <is>
          <t>P0068</t>
        </is>
      </c>
      <c r="G17665" t="inlineStr">
        <is>
          <t>Prod_0068</t>
        </is>
      </c>
      <c r="H17665" t="inlineStr">
        <is>
          <t>Household</t>
        </is>
      </c>
      <c r="I17665" t="n">
        <v>3</v>
      </c>
      <c r="J17665" t="n">
        <v>196.55</v>
      </c>
      <c r="K17665" t="n">
        <v>0.2</v>
      </c>
      <c r="L17665">
        <f>I17665*J17665*(1-K17665)</f>
        <v/>
      </c>
      <c r="M17665">
        <f>VLOOKUP(F17665,Products!A:D,4,FALSE)*I17665</f>
        <v/>
      </c>
      <c r="N17665">
        <f>L17665-M17665</f>
        <v/>
      </c>
    </row>
    <row r="17666">
      <c r="A17666" t="inlineStr">
        <is>
          <t>T1017664</t>
        </is>
      </c>
      <c r="B17666" t="inlineStr">
        <is>
          <t>2023-06-25</t>
        </is>
      </c>
      <c r="C17666" t="inlineStr">
        <is>
          <t>S006</t>
        </is>
      </c>
      <c r="D17666" t="inlineStr">
        <is>
          <t>Store_006</t>
        </is>
      </c>
      <c r="E17666" t="inlineStr">
        <is>
          <t>East</t>
        </is>
      </c>
      <c r="F17666" t="inlineStr">
        <is>
          <t>P0093</t>
        </is>
      </c>
      <c r="G17666" t="inlineStr">
        <is>
          <t>Prod_0093</t>
        </is>
      </c>
      <c r="H17666" t="inlineStr">
        <is>
          <t>Electronics</t>
        </is>
      </c>
      <c r="I17666" t="n">
        <v>6</v>
      </c>
      <c r="J17666" t="n">
        <v>171.77</v>
      </c>
      <c r="K17666" t="n">
        <v>0</v>
      </c>
      <c r="L17666">
        <f>I17666*J17666*(1-K17666)</f>
        <v/>
      </c>
      <c r="M17666">
        <f>VLOOKUP(F17666,Products!A:D,4,FALSE)*I17666</f>
        <v/>
      </c>
      <c r="N17666">
        <f>L17666-M17666</f>
        <v/>
      </c>
    </row>
    <row r="17667">
      <c r="A17667" t="inlineStr">
        <is>
          <t>T1017665</t>
        </is>
      </c>
      <c r="B17667" t="inlineStr">
        <is>
          <t>2025-02-02</t>
        </is>
      </c>
      <c r="C17667" t="inlineStr">
        <is>
          <t>S050</t>
        </is>
      </c>
      <c r="D17667" t="inlineStr">
        <is>
          <t>Store_050</t>
        </is>
      </c>
      <c r="E17667" t="inlineStr">
        <is>
          <t>South</t>
        </is>
      </c>
      <c r="F17667" t="inlineStr">
        <is>
          <t>P0111</t>
        </is>
      </c>
      <c r="G17667" t="inlineStr">
        <is>
          <t>Prod_0111</t>
        </is>
      </c>
      <c r="H17667" t="inlineStr">
        <is>
          <t>Clothing</t>
        </is>
      </c>
      <c r="I17667" t="n">
        <v>8</v>
      </c>
      <c r="J17667" t="n">
        <v>488.4</v>
      </c>
      <c r="K17667" t="n">
        <v>0</v>
      </c>
      <c r="L17667">
        <f>I17667*J17667*(1-K17667)</f>
        <v/>
      </c>
      <c r="M17667">
        <f>VLOOKUP(F17667,Products!A:D,4,FALSE)*I17667</f>
        <v/>
      </c>
      <c r="N17667">
        <f>L17667-M17667</f>
        <v/>
      </c>
    </row>
    <row r="17668">
      <c r="A17668" t="inlineStr">
        <is>
          <t>T1017666</t>
        </is>
      </c>
      <c r="B17668" t="inlineStr">
        <is>
          <t>2024-05-12</t>
        </is>
      </c>
      <c r="C17668" t="inlineStr">
        <is>
          <t>S006</t>
        </is>
      </c>
      <c r="D17668" t="inlineStr">
        <is>
          <t>Store_006</t>
        </is>
      </c>
      <c r="E17668" t="inlineStr">
        <is>
          <t>East</t>
        </is>
      </c>
      <c r="F17668" t="inlineStr">
        <is>
          <t>P0002</t>
        </is>
      </c>
      <c r="G17668" t="inlineStr">
        <is>
          <t>Prod_0002</t>
        </is>
      </c>
      <c r="H17668" t="inlineStr">
        <is>
          <t>Food</t>
        </is>
      </c>
      <c r="I17668" t="n">
        <v>2</v>
      </c>
      <c r="J17668" t="n">
        <v>294.06</v>
      </c>
      <c r="K17668" t="n">
        <v>0.05</v>
      </c>
      <c r="L17668">
        <f>I17668*J17668*(1-K17668)</f>
        <v/>
      </c>
      <c r="M17668">
        <f>VLOOKUP(F17668,Products!A:D,4,FALSE)*I17668</f>
        <v/>
      </c>
      <c r="N17668">
        <f>L17668-M17668</f>
        <v/>
      </c>
    </row>
    <row r="17669">
      <c r="A17669" t="inlineStr">
        <is>
          <t>T1017667</t>
        </is>
      </c>
      <c r="B17669" t="inlineStr">
        <is>
          <t>2023-05-31</t>
        </is>
      </c>
      <c r="C17669" t="inlineStr">
        <is>
          <t>S035</t>
        </is>
      </c>
      <c r="D17669" t="inlineStr">
        <is>
          <t>Store_035</t>
        </is>
      </c>
      <c r="E17669" t="inlineStr">
        <is>
          <t>Central</t>
        </is>
      </c>
      <c r="F17669" t="inlineStr">
        <is>
          <t>P0032</t>
        </is>
      </c>
      <c r="G17669" t="inlineStr">
        <is>
          <t>Prod_0032</t>
        </is>
      </c>
      <c r="H17669" t="inlineStr">
        <is>
          <t>Beverages</t>
        </is>
      </c>
      <c r="I17669" t="n">
        <v>6</v>
      </c>
      <c r="J17669" t="n">
        <v>239.23</v>
      </c>
      <c r="K17669" t="n">
        <v>0</v>
      </c>
      <c r="L17669">
        <f>I17669*J17669*(1-K17669)</f>
        <v/>
      </c>
      <c r="M17669">
        <f>VLOOKUP(F17669,Products!A:D,4,FALSE)*I17669</f>
        <v/>
      </c>
      <c r="N17669">
        <f>L17669-M17669</f>
        <v/>
      </c>
    </row>
    <row r="17670">
      <c r="A17670" t="inlineStr">
        <is>
          <t>T1017668</t>
        </is>
      </c>
      <c r="B17670" t="inlineStr">
        <is>
          <t>2024-01-24</t>
        </is>
      </c>
      <c r="C17670" t="inlineStr">
        <is>
          <t>S022</t>
        </is>
      </c>
      <c r="D17670" t="inlineStr">
        <is>
          <t>Store_022</t>
        </is>
      </c>
      <c r="E17670" t="inlineStr">
        <is>
          <t>East</t>
        </is>
      </c>
      <c r="F17670" t="inlineStr">
        <is>
          <t>P0178</t>
        </is>
      </c>
      <c r="G17670" t="inlineStr">
        <is>
          <t>Prod_0178</t>
        </is>
      </c>
      <c r="H17670" t="inlineStr">
        <is>
          <t>Beverages</t>
        </is>
      </c>
      <c r="I17670" t="n">
        <v>5</v>
      </c>
      <c r="J17670" t="n">
        <v>522.47</v>
      </c>
      <c r="K17670" t="n">
        <v>0.05</v>
      </c>
      <c r="L17670">
        <f>I17670*J17670*(1-K17670)</f>
        <v/>
      </c>
      <c r="M17670">
        <f>VLOOKUP(F17670,Products!A:D,4,FALSE)*I17670</f>
        <v/>
      </c>
      <c r="N17670">
        <f>L17670-M17670</f>
        <v/>
      </c>
    </row>
    <row r="17671">
      <c r="A17671" t="inlineStr">
        <is>
          <t>T1017669</t>
        </is>
      </c>
      <c r="B17671" t="inlineStr">
        <is>
          <t>2025-04-01</t>
        </is>
      </c>
      <c r="C17671" t="inlineStr">
        <is>
          <t>S002</t>
        </is>
      </c>
      <c r="D17671" t="inlineStr">
        <is>
          <t>Store_002</t>
        </is>
      </c>
      <c r="E17671" t="inlineStr">
        <is>
          <t>South</t>
        </is>
      </c>
      <c r="F17671" t="inlineStr">
        <is>
          <t>P0146</t>
        </is>
      </c>
      <c r="G17671" t="inlineStr">
        <is>
          <t>Prod_0146</t>
        </is>
      </c>
      <c r="H17671" t="inlineStr">
        <is>
          <t>Food</t>
        </is>
      </c>
      <c r="I17671" t="n">
        <v>9</v>
      </c>
      <c r="J17671" t="n">
        <v>331.59</v>
      </c>
      <c r="K17671" t="n">
        <v>0</v>
      </c>
      <c r="L17671">
        <f>I17671*J17671*(1-K17671)</f>
        <v/>
      </c>
      <c r="M17671">
        <f>VLOOKUP(F17671,Products!A:D,4,FALSE)*I17671</f>
        <v/>
      </c>
      <c r="N17671">
        <f>L17671-M17671</f>
        <v/>
      </c>
    </row>
    <row r="17672">
      <c r="A17672" t="inlineStr">
        <is>
          <t>T1017670</t>
        </is>
      </c>
      <c r="B17672" t="inlineStr">
        <is>
          <t>2024-05-01</t>
        </is>
      </c>
      <c r="C17672" t="inlineStr">
        <is>
          <t>S020</t>
        </is>
      </c>
      <c r="D17672" t="inlineStr">
        <is>
          <t>Store_020</t>
        </is>
      </c>
      <c r="E17672" t="inlineStr">
        <is>
          <t>West</t>
        </is>
      </c>
      <c r="F17672" t="inlineStr">
        <is>
          <t>P0196</t>
        </is>
      </c>
      <c r="G17672" t="inlineStr">
        <is>
          <t>Prod_0196</t>
        </is>
      </c>
      <c r="H17672" t="inlineStr">
        <is>
          <t>Beverages</t>
        </is>
      </c>
      <c r="I17672" t="n">
        <v>1</v>
      </c>
      <c r="J17672" t="n">
        <v>938.9</v>
      </c>
      <c r="K17672" t="n">
        <v>0</v>
      </c>
      <c r="L17672">
        <f>I17672*J17672*(1-K17672)</f>
        <v/>
      </c>
      <c r="M17672">
        <f>VLOOKUP(F17672,Products!A:D,4,FALSE)*I17672</f>
        <v/>
      </c>
      <c r="N17672">
        <f>L17672-M17672</f>
        <v/>
      </c>
    </row>
    <row r="17673">
      <c r="A17673" t="inlineStr">
        <is>
          <t>T1017671</t>
        </is>
      </c>
      <c r="B17673" t="inlineStr">
        <is>
          <t>2023-11-25</t>
        </is>
      </c>
      <c r="C17673" t="inlineStr">
        <is>
          <t>S035</t>
        </is>
      </c>
      <c r="D17673" t="inlineStr">
        <is>
          <t>Store_035</t>
        </is>
      </c>
      <c r="E17673" t="inlineStr">
        <is>
          <t>Central</t>
        </is>
      </c>
      <c r="F17673" t="inlineStr">
        <is>
          <t>P0026</t>
        </is>
      </c>
      <c r="G17673" t="inlineStr">
        <is>
          <t>Prod_0026</t>
        </is>
      </c>
      <c r="H17673" t="inlineStr">
        <is>
          <t>Beverages</t>
        </is>
      </c>
      <c r="I17673" t="n">
        <v>6</v>
      </c>
      <c r="J17673" t="n">
        <v>772.58</v>
      </c>
      <c r="K17673" t="n">
        <v>0.05</v>
      </c>
      <c r="L17673">
        <f>I17673*J17673*(1-K17673)</f>
        <v/>
      </c>
      <c r="M17673">
        <f>VLOOKUP(F17673,Products!A:D,4,FALSE)*I17673</f>
        <v/>
      </c>
      <c r="N17673">
        <f>L17673-M17673</f>
        <v/>
      </c>
    </row>
    <row r="17674">
      <c r="A17674" t="inlineStr">
        <is>
          <t>T1017672</t>
        </is>
      </c>
      <c r="B17674" t="inlineStr">
        <is>
          <t>2023-08-09</t>
        </is>
      </c>
      <c r="C17674" t="inlineStr">
        <is>
          <t>S035</t>
        </is>
      </c>
      <c r="D17674" t="inlineStr">
        <is>
          <t>Store_035</t>
        </is>
      </c>
      <c r="E17674" t="inlineStr">
        <is>
          <t>Central</t>
        </is>
      </c>
      <c r="F17674" t="inlineStr">
        <is>
          <t>P0139</t>
        </is>
      </c>
      <c r="G17674" t="inlineStr">
        <is>
          <t>Prod_0139</t>
        </is>
      </c>
      <c r="H17674" t="inlineStr">
        <is>
          <t>Clothing</t>
        </is>
      </c>
      <c r="I17674" t="n">
        <v>4</v>
      </c>
      <c r="J17674" t="n">
        <v>552.92</v>
      </c>
      <c r="K17674" t="n">
        <v>0</v>
      </c>
      <c r="L17674">
        <f>I17674*J17674*(1-K17674)</f>
        <v/>
      </c>
      <c r="M17674">
        <f>VLOOKUP(F17674,Products!A:D,4,FALSE)*I17674</f>
        <v/>
      </c>
      <c r="N17674">
        <f>L17674-M17674</f>
        <v/>
      </c>
    </row>
    <row r="17675">
      <c r="A17675" t="inlineStr">
        <is>
          <t>T1017673</t>
        </is>
      </c>
      <c r="B17675" t="inlineStr">
        <is>
          <t>2023-03-14</t>
        </is>
      </c>
      <c r="C17675" t="inlineStr">
        <is>
          <t>S039</t>
        </is>
      </c>
      <c r="D17675" t="inlineStr">
        <is>
          <t>Store_039</t>
        </is>
      </c>
      <c r="E17675" t="inlineStr">
        <is>
          <t>North</t>
        </is>
      </c>
      <c r="F17675" t="inlineStr">
        <is>
          <t>P0083</t>
        </is>
      </c>
      <c r="G17675" t="inlineStr">
        <is>
          <t>Prod_0083</t>
        </is>
      </c>
      <c r="H17675" t="inlineStr">
        <is>
          <t>Clothing</t>
        </is>
      </c>
      <c r="I17675" t="n">
        <v>3</v>
      </c>
      <c r="J17675" t="n">
        <v>560.79</v>
      </c>
      <c r="K17675" t="n">
        <v>0</v>
      </c>
      <c r="L17675">
        <f>I17675*J17675*(1-K17675)</f>
        <v/>
      </c>
      <c r="M17675">
        <f>VLOOKUP(F17675,Products!A:D,4,FALSE)*I17675</f>
        <v/>
      </c>
      <c r="N17675">
        <f>L17675-M17675</f>
        <v/>
      </c>
    </row>
    <row r="17676">
      <c r="A17676" t="inlineStr">
        <is>
          <t>T1017674</t>
        </is>
      </c>
      <c r="B17676" t="inlineStr">
        <is>
          <t>2025-06-17</t>
        </is>
      </c>
      <c r="C17676" t="inlineStr">
        <is>
          <t>S050</t>
        </is>
      </c>
      <c r="D17676" t="inlineStr">
        <is>
          <t>Store_050</t>
        </is>
      </c>
      <c r="E17676" t="inlineStr">
        <is>
          <t>South</t>
        </is>
      </c>
      <c r="F17676" t="inlineStr">
        <is>
          <t>P0007</t>
        </is>
      </c>
      <c r="G17676" t="inlineStr">
        <is>
          <t>Prod_0007</t>
        </is>
      </c>
      <c r="H17676" t="inlineStr">
        <is>
          <t>Food</t>
        </is>
      </c>
      <c r="I17676" t="n">
        <v>2</v>
      </c>
      <c r="J17676" t="n">
        <v>130.91</v>
      </c>
      <c r="K17676" t="n">
        <v>0</v>
      </c>
      <c r="L17676">
        <f>I17676*J17676*(1-K17676)</f>
        <v/>
      </c>
      <c r="M17676">
        <f>VLOOKUP(F17676,Products!A:D,4,FALSE)*I17676</f>
        <v/>
      </c>
      <c r="N17676">
        <f>L17676-M17676</f>
        <v/>
      </c>
    </row>
    <row r="17677">
      <c r="A17677" t="inlineStr">
        <is>
          <t>T1017675</t>
        </is>
      </c>
      <c r="B17677" t="inlineStr">
        <is>
          <t>2024-01-05</t>
        </is>
      </c>
      <c r="C17677" t="inlineStr">
        <is>
          <t>S030</t>
        </is>
      </c>
      <c r="D17677" t="inlineStr">
        <is>
          <t>Store_030</t>
        </is>
      </c>
      <c r="E17677" t="inlineStr">
        <is>
          <t>North</t>
        </is>
      </c>
      <c r="F17677" t="inlineStr">
        <is>
          <t>P0130</t>
        </is>
      </c>
      <c r="G17677" t="inlineStr">
        <is>
          <t>Prod_0130</t>
        </is>
      </c>
      <c r="H17677" t="inlineStr">
        <is>
          <t>Electronics</t>
        </is>
      </c>
      <c r="I17677" t="n">
        <v>9</v>
      </c>
      <c r="J17677" t="n">
        <v>532.88</v>
      </c>
      <c r="K17677" t="n">
        <v>0</v>
      </c>
      <c r="L17677">
        <f>I17677*J17677*(1-K17677)</f>
        <v/>
      </c>
      <c r="M17677">
        <f>VLOOKUP(F17677,Products!A:D,4,FALSE)*I17677</f>
        <v/>
      </c>
      <c r="N17677">
        <f>L17677-M17677</f>
        <v/>
      </c>
    </row>
    <row r="17678">
      <c r="A17678" t="inlineStr">
        <is>
          <t>T1017676</t>
        </is>
      </c>
      <c r="B17678" t="inlineStr">
        <is>
          <t>2023-07-20</t>
        </is>
      </c>
      <c r="C17678" t="inlineStr">
        <is>
          <t>S024</t>
        </is>
      </c>
      <c r="D17678" t="inlineStr">
        <is>
          <t>Store_024</t>
        </is>
      </c>
      <c r="E17678" t="inlineStr">
        <is>
          <t>South</t>
        </is>
      </c>
      <c r="F17678" t="inlineStr">
        <is>
          <t>P0166</t>
        </is>
      </c>
      <c r="G17678" t="inlineStr">
        <is>
          <t>Prod_0166</t>
        </is>
      </c>
      <c r="H17678" t="inlineStr">
        <is>
          <t>Electronics</t>
        </is>
      </c>
      <c r="I17678" t="n">
        <v>8</v>
      </c>
      <c r="J17678" t="n">
        <v>511.88</v>
      </c>
      <c r="K17678" t="n">
        <v>0</v>
      </c>
      <c r="L17678">
        <f>I17678*J17678*(1-K17678)</f>
        <v/>
      </c>
      <c r="M17678">
        <f>VLOOKUP(F17678,Products!A:D,4,FALSE)*I17678</f>
        <v/>
      </c>
      <c r="N17678">
        <f>L17678-M17678</f>
        <v/>
      </c>
    </row>
    <row r="17679">
      <c r="A17679" t="inlineStr">
        <is>
          <t>T1017677</t>
        </is>
      </c>
      <c r="B17679" t="inlineStr">
        <is>
          <t>2025-01-05</t>
        </is>
      </c>
      <c r="C17679" t="inlineStr">
        <is>
          <t>S010</t>
        </is>
      </c>
      <c r="D17679" t="inlineStr">
        <is>
          <t>Store_010</t>
        </is>
      </c>
      <c r="E17679" t="inlineStr">
        <is>
          <t>North</t>
        </is>
      </c>
      <c r="F17679" t="inlineStr">
        <is>
          <t>P0035</t>
        </is>
      </c>
      <c r="G17679" t="inlineStr">
        <is>
          <t>Prod_0035</t>
        </is>
      </c>
      <c r="H17679" t="inlineStr">
        <is>
          <t>Beverages</t>
        </is>
      </c>
      <c r="I17679" t="n">
        <v>4</v>
      </c>
      <c r="J17679" t="n">
        <v>110.94</v>
      </c>
      <c r="K17679" t="n">
        <v>0.05</v>
      </c>
      <c r="L17679">
        <f>I17679*J17679*(1-K17679)</f>
        <v/>
      </c>
      <c r="M17679">
        <f>VLOOKUP(F17679,Products!A:D,4,FALSE)*I17679</f>
        <v/>
      </c>
      <c r="N17679">
        <f>L17679-M17679</f>
        <v/>
      </c>
    </row>
    <row r="17680">
      <c r="A17680" t="inlineStr">
        <is>
          <t>T1017678</t>
        </is>
      </c>
      <c r="B17680" t="inlineStr">
        <is>
          <t>2024-10-16</t>
        </is>
      </c>
      <c r="C17680" t="inlineStr">
        <is>
          <t>S003</t>
        </is>
      </c>
      <c r="D17680" t="inlineStr">
        <is>
          <t>Store_003</t>
        </is>
      </c>
      <c r="E17680" t="inlineStr">
        <is>
          <t>North</t>
        </is>
      </c>
      <c r="F17680" t="inlineStr">
        <is>
          <t>P0096</t>
        </is>
      </c>
      <c r="G17680" t="inlineStr">
        <is>
          <t>Prod_0096</t>
        </is>
      </c>
      <c r="H17680" t="inlineStr">
        <is>
          <t>Beverages</t>
        </is>
      </c>
      <c r="I17680" t="n">
        <v>4</v>
      </c>
      <c r="J17680" t="n">
        <v>390.14</v>
      </c>
      <c r="K17680" t="n">
        <v>0</v>
      </c>
      <c r="L17680">
        <f>I17680*J17680*(1-K17680)</f>
        <v/>
      </c>
      <c r="M17680">
        <f>VLOOKUP(F17680,Products!A:D,4,FALSE)*I17680</f>
        <v/>
      </c>
      <c r="N17680">
        <f>L17680-M17680</f>
        <v/>
      </c>
    </row>
    <row r="17681">
      <c r="A17681" t="inlineStr">
        <is>
          <t>T1017679</t>
        </is>
      </c>
      <c r="B17681" t="inlineStr">
        <is>
          <t>2024-01-20</t>
        </is>
      </c>
      <c r="C17681" t="inlineStr">
        <is>
          <t>S036</t>
        </is>
      </c>
      <c r="D17681" t="inlineStr">
        <is>
          <t>Store_036</t>
        </is>
      </c>
      <c r="E17681" t="inlineStr">
        <is>
          <t>Central</t>
        </is>
      </c>
      <c r="F17681" t="inlineStr">
        <is>
          <t>P0147</t>
        </is>
      </c>
      <c r="G17681" t="inlineStr">
        <is>
          <t>Prod_0147</t>
        </is>
      </c>
      <c r="H17681" t="inlineStr">
        <is>
          <t>Stationery</t>
        </is>
      </c>
      <c r="I17681" t="n">
        <v>5</v>
      </c>
      <c r="J17681" t="n">
        <v>355.05</v>
      </c>
      <c r="K17681" t="n">
        <v>0.2</v>
      </c>
      <c r="L17681">
        <f>I17681*J17681*(1-K17681)</f>
        <v/>
      </c>
      <c r="M17681">
        <f>VLOOKUP(F17681,Products!A:D,4,FALSE)*I17681</f>
        <v/>
      </c>
      <c r="N17681">
        <f>L17681-M17681</f>
        <v/>
      </c>
    </row>
    <row r="17682">
      <c r="A17682" t="inlineStr">
        <is>
          <t>T1017680</t>
        </is>
      </c>
      <c r="B17682" t="inlineStr">
        <is>
          <t>2024-08-06</t>
        </is>
      </c>
      <c r="C17682" t="inlineStr">
        <is>
          <t>S002</t>
        </is>
      </c>
      <c r="D17682" t="inlineStr">
        <is>
          <t>Store_002</t>
        </is>
      </c>
      <c r="E17682" t="inlineStr">
        <is>
          <t>South</t>
        </is>
      </c>
      <c r="F17682" t="inlineStr">
        <is>
          <t>P0082</t>
        </is>
      </c>
      <c r="G17682" t="inlineStr">
        <is>
          <t>Prod_0082</t>
        </is>
      </c>
      <c r="H17682" t="inlineStr">
        <is>
          <t>Food</t>
        </is>
      </c>
      <c r="I17682" t="n">
        <v>3</v>
      </c>
      <c r="J17682" t="n">
        <v>557.34</v>
      </c>
      <c r="K17682" t="n">
        <v>0</v>
      </c>
      <c r="L17682">
        <f>I17682*J17682*(1-K17682)</f>
        <v/>
      </c>
      <c r="M17682">
        <f>VLOOKUP(F17682,Products!A:D,4,FALSE)*I17682</f>
        <v/>
      </c>
      <c r="N17682">
        <f>L17682-M17682</f>
        <v/>
      </c>
    </row>
    <row r="17683">
      <c r="A17683" t="inlineStr">
        <is>
          <t>T1017681</t>
        </is>
      </c>
      <c r="B17683" t="inlineStr">
        <is>
          <t>2023-07-05</t>
        </is>
      </c>
      <c r="C17683" t="inlineStr">
        <is>
          <t>S034</t>
        </is>
      </c>
      <c r="D17683" t="inlineStr">
        <is>
          <t>Store_034</t>
        </is>
      </c>
      <c r="E17683" t="inlineStr">
        <is>
          <t>Central</t>
        </is>
      </c>
      <c r="F17683" t="inlineStr">
        <is>
          <t>P0054</t>
        </is>
      </c>
      <c r="G17683" t="inlineStr">
        <is>
          <t>Prod_0054</t>
        </is>
      </c>
      <c r="H17683" t="inlineStr">
        <is>
          <t>Food</t>
        </is>
      </c>
      <c r="I17683" t="n">
        <v>5</v>
      </c>
      <c r="J17683" t="n">
        <v>451.13</v>
      </c>
      <c r="K17683" t="n">
        <v>0</v>
      </c>
      <c r="L17683">
        <f>I17683*J17683*(1-K17683)</f>
        <v/>
      </c>
      <c r="M17683">
        <f>VLOOKUP(F17683,Products!A:D,4,FALSE)*I17683</f>
        <v/>
      </c>
      <c r="N17683">
        <f>L17683-M17683</f>
        <v/>
      </c>
    </row>
    <row r="17684">
      <c r="A17684" t="inlineStr">
        <is>
          <t>T1017682</t>
        </is>
      </c>
      <c r="B17684" t="inlineStr">
        <is>
          <t>2025-07-09</t>
        </is>
      </c>
      <c r="C17684" t="inlineStr">
        <is>
          <t>S024</t>
        </is>
      </c>
      <c r="D17684" t="inlineStr">
        <is>
          <t>Store_024</t>
        </is>
      </c>
      <c r="E17684" t="inlineStr">
        <is>
          <t>South</t>
        </is>
      </c>
      <c r="F17684" t="inlineStr">
        <is>
          <t>P0044</t>
        </is>
      </c>
      <c r="G17684" t="inlineStr">
        <is>
          <t>Prod_0044</t>
        </is>
      </c>
      <c r="H17684" t="inlineStr">
        <is>
          <t>Food</t>
        </is>
      </c>
      <c r="I17684" t="n">
        <v>9</v>
      </c>
      <c r="J17684" t="n">
        <v>231</v>
      </c>
      <c r="K17684" t="n">
        <v>0</v>
      </c>
      <c r="L17684">
        <f>I17684*J17684*(1-K17684)</f>
        <v/>
      </c>
      <c r="M17684">
        <f>VLOOKUP(F17684,Products!A:D,4,FALSE)*I17684</f>
        <v/>
      </c>
      <c r="N17684">
        <f>L17684-M17684</f>
        <v/>
      </c>
    </row>
    <row r="17685">
      <c r="A17685" t="inlineStr">
        <is>
          <t>T1017683</t>
        </is>
      </c>
      <c r="B17685" t="inlineStr">
        <is>
          <t>2025-02-27</t>
        </is>
      </c>
      <c r="C17685" t="inlineStr">
        <is>
          <t>S032</t>
        </is>
      </c>
      <c r="D17685" t="inlineStr">
        <is>
          <t>Store_032</t>
        </is>
      </c>
      <c r="E17685" t="inlineStr">
        <is>
          <t>Central</t>
        </is>
      </c>
      <c r="F17685" t="inlineStr">
        <is>
          <t>P0060</t>
        </is>
      </c>
      <c r="G17685" t="inlineStr">
        <is>
          <t>Prod_0060</t>
        </is>
      </c>
      <c r="H17685" t="inlineStr">
        <is>
          <t>Toys</t>
        </is>
      </c>
      <c r="I17685" t="n">
        <v>3</v>
      </c>
      <c r="J17685" t="n">
        <v>113.78</v>
      </c>
      <c r="K17685" t="n">
        <v>0.05</v>
      </c>
      <c r="L17685">
        <f>I17685*J17685*(1-K17685)</f>
        <v/>
      </c>
      <c r="M17685">
        <f>VLOOKUP(F17685,Products!A:D,4,FALSE)*I17685</f>
        <v/>
      </c>
      <c r="N17685">
        <f>L17685-M17685</f>
        <v/>
      </c>
    </row>
    <row r="17686">
      <c r="A17686" t="inlineStr">
        <is>
          <t>T1017684</t>
        </is>
      </c>
      <c r="B17686" t="inlineStr">
        <is>
          <t>2024-04-03</t>
        </is>
      </c>
      <c r="C17686" t="inlineStr">
        <is>
          <t>S038</t>
        </is>
      </c>
      <c r="D17686" t="inlineStr">
        <is>
          <t>Store_038</t>
        </is>
      </c>
      <c r="E17686" t="inlineStr">
        <is>
          <t>East</t>
        </is>
      </c>
      <c r="F17686" t="inlineStr">
        <is>
          <t>P0102</t>
        </is>
      </c>
      <c r="G17686" t="inlineStr">
        <is>
          <t>Prod_0102</t>
        </is>
      </c>
      <c r="H17686" t="inlineStr">
        <is>
          <t>Food</t>
        </is>
      </c>
      <c r="I17686" t="n">
        <v>9</v>
      </c>
      <c r="J17686" t="n">
        <v>650.55</v>
      </c>
      <c r="K17686" t="n">
        <v>0.05</v>
      </c>
      <c r="L17686">
        <f>I17686*J17686*(1-K17686)</f>
        <v/>
      </c>
      <c r="M17686">
        <f>VLOOKUP(F17686,Products!A:D,4,FALSE)*I17686</f>
        <v/>
      </c>
      <c r="N17686">
        <f>L17686-M17686</f>
        <v/>
      </c>
    </row>
    <row r="17687">
      <c r="A17687" t="inlineStr">
        <is>
          <t>T1017685</t>
        </is>
      </c>
      <c r="B17687" t="inlineStr">
        <is>
          <t>2024-12-24</t>
        </is>
      </c>
      <c r="C17687" t="inlineStr">
        <is>
          <t>S023</t>
        </is>
      </c>
      <c r="D17687" t="inlineStr">
        <is>
          <t>Store_023</t>
        </is>
      </c>
      <c r="E17687" t="inlineStr">
        <is>
          <t>South</t>
        </is>
      </c>
      <c r="F17687" t="inlineStr">
        <is>
          <t>P0022</t>
        </is>
      </c>
      <c r="G17687" t="inlineStr">
        <is>
          <t>Prod_0022</t>
        </is>
      </c>
      <c r="H17687" t="inlineStr">
        <is>
          <t>Beverages</t>
        </is>
      </c>
      <c r="I17687" t="n">
        <v>1</v>
      </c>
      <c r="J17687" t="n">
        <v>221.61</v>
      </c>
      <c r="K17687" t="n">
        <v>0.15</v>
      </c>
      <c r="L17687">
        <f>I17687*J17687*(1-K17687)</f>
        <v/>
      </c>
      <c r="M17687">
        <f>VLOOKUP(F17687,Products!A:D,4,FALSE)*I17687</f>
        <v/>
      </c>
      <c r="N17687">
        <f>L17687-M17687</f>
        <v/>
      </c>
    </row>
    <row r="17688">
      <c r="A17688" t="inlineStr">
        <is>
          <t>T1017686</t>
        </is>
      </c>
      <c r="B17688" t="inlineStr">
        <is>
          <t>2024-07-27</t>
        </is>
      </c>
      <c r="C17688" t="inlineStr">
        <is>
          <t>S045</t>
        </is>
      </c>
      <c r="D17688" t="inlineStr">
        <is>
          <t>Store_045</t>
        </is>
      </c>
      <c r="E17688" t="inlineStr">
        <is>
          <t>East</t>
        </is>
      </c>
      <c r="F17688" t="inlineStr">
        <is>
          <t>P0182</t>
        </is>
      </c>
      <c r="G17688" t="inlineStr">
        <is>
          <t>Prod_0182</t>
        </is>
      </c>
      <c r="H17688" t="inlineStr">
        <is>
          <t>Electronics</t>
        </is>
      </c>
      <c r="I17688" t="n">
        <v>7</v>
      </c>
      <c r="J17688" t="n">
        <v>601.72</v>
      </c>
      <c r="K17688" t="n">
        <v>0.15</v>
      </c>
      <c r="L17688">
        <f>I17688*J17688*(1-K17688)</f>
        <v/>
      </c>
      <c r="M17688">
        <f>VLOOKUP(F17688,Products!A:D,4,FALSE)*I17688</f>
        <v/>
      </c>
      <c r="N17688">
        <f>L17688-M17688</f>
        <v/>
      </c>
    </row>
    <row r="17689">
      <c r="A17689" t="inlineStr">
        <is>
          <t>T1017687</t>
        </is>
      </c>
      <c r="B17689" t="inlineStr">
        <is>
          <t>2023-09-09</t>
        </is>
      </c>
      <c r="C17689" t="inlineStr">
        <is>
          <t>S003</t>
        </is>
      </c>
      <c r="D17689" t="inlineStr">
        <is>
          <t>Store_003</t>
        </is>
      </c>
      <c r="E17689" t="inlineStr">
        <is>
          <t>North</t>
        </is>
      </c>
      <c r="F17689" t="inlineStr">
        <is>
          <t>P0001</t>
        </is>
      </c>
      <c r="G17689" t="inlineStr">
        <is>
          <t>Prod_0001</t>
        </is>
      </c>
      <c r="H17689" t="inlineStr">
        <is>
          <t>Beverages</t>
        </is>
      </c>
      <c r="I17689" t="n">
        <v>9</v>
      </c>
      <c r="J17689" t="n">
        <v>633.6799999999999</v>
      </c>
      <c r="K17689" t="n">
        <v>0.1</v>
      </c>
      <c r="L17689">
        <f>I17689*J17689*(1-K17689)</f>
        <v/>
      </c>
      <c r="M17689">
        <f>VLOOKUP(F17689,Products!A:D,4,FALSE)*I17689</f>
        <v/>
      </c>
      <c r="N17689">
        <f>L17689-M17689</f>
        <v/>
      </c>
    </row>
    <row r="17690">
      <c r="A17690" t="inlineStr">
        <is>
          <t>T1017688</t>
        </is>
      </c>
      <c r="B17690" t="inlineStr">
        <is>
          <t>2023-02-15</t>
        </is>
      </c>
      <c r="C17690" t="inlineStr">
        <is>
          <t>S048</t>
        </is>
      </c>
      <c r="D17690" t="inlineStr">
        <is>
          <t>Store_048</t>
        </is>
      </c>
      <c r="E17690" t="inlineStr">
        <is>
          <t>South</t>
        </is>
      </c>
      <c r="F17690" t="inlineStr">
        <is>
          <t>P0100</t>
        </is>
      </c>
      <c r="G17690" t="inlineStr">
        <is>
          <t>Prod_0100</t>
        </is>
      </c>
      <c r="H17690" t="inlineStr">
        <is>
          <t>Household</t>
        </is>
      </c>
      <c r="I17690" t="n">
        <v>3</v>
      </c>
      <c r="J17690" t="n">
        <v>480.02</v>
      </c>
      <c r="K17690" t="n">
        <v>0</v>
      </c>
      <c r="L17690">
        <f>I17690*J17690*(1-K17690)</f>
        <v/>
      </c>
      <c r="M17690">
        <f>VLOOKUP(F17690,Products!A:D,4,FALSE)*I17690</f>
        <v/>
      </c>
      <c r="N17690">
        <f>L17690-M17690</f>
        <v/>
      </c>
    </row>
    <row r="17691">
      <c r="A17691" t="inlineStr">
        <is>
          <t>T1017689</t>
        </is>
      </c>
      <c r="B17691" t="inlineStr">
        <is>
          <t>2023-05-11</t>
        </is>
      </c>
      <c r="C17691" t="inlineStr">
        <is>
          <t>S008</t>
        </is>
      </c>
      <c r="D17691" t="inlineStr">
        <is>
          <t>Store_008</t>
        </is>
      </c>
      <c r="E17691" t="inlineStr">
        <is>
          <t>East</t>
        </is>
      </c>
      <c r="F17691" t="inlineStr">
        <is>
          <t>P0167</t>
        </is>
      </c>
      <c r="G17691" t="inlineStr">
        <is>
          <t>Prod_0167</t>
        </is>
      </c>
      <c r="H17691" t="inlineStr">
        <is>
          <t>Beverages</t>
        </is>
      </c>
      <c r="I17691" t="n">
        <v>1</v>
      </c>
      <c r="J17691" t="n">
        <v>389.98</v>
      </c>
      <c r="K17691" t="n">
        <v>0</v>
      </c>
      <c r="L17691">
        <f>I17691*J17691*(1-K17691)</f>
        <v/>
      </c>
      <c r="M17691">
        <f>VLOOKUP(F17691,Products!A:D,4,FALSE)*I17691</f>
        <v/>
      </c>
      <c r="N17691">
        <f>L17691-M17691</f>
        <v/>
      </c>
    </row>
    <row r="17692">
      <c r="A17692" t="inlineStr">
        <is>
          <t>T1017690</t>
        </is>
      </c>
      <c r="B17692" t="inlineStr">
        <is>
          <t>2024-05-05</t>
        </is>
      </c>
      <c r="C17692" t="inlineStr">
        <is>
          <t>S034</t>
        </is>
      </c>
      <c r="D17692" t="inlineStr">
        <is>
          <t>Store_034</t>
        </is>
      </c>
      <c r="E17692" t="inlineStr">
        <is>
          <t>Central</t>
        </is>
      </c>
      <c r="F17692" t="inlineStr">
        <is>
          <t>P0191</t>
        </is>
      </c>
      <c r="G17692" t="inlineStr">
        <is>
          <t>Prod_0191</t>
        </is>
      </c>
      <c r="H17692" t="inlineStr">
        <is>
          <t>Food</t>
        </is>
      </c>
      <c r="I17692" t="n">
        <v>3</v>
      </c>
      <c r="J17692" t="n">
        <v>574.66</v>
      </c>
      <c r="K17692" t="n">
        <v>0</v>
      </c>
      <c r="L17692">
        <f>I17692*J17692*(1-K17692)</f>
        <v/>
      </c>
      <c r="M17692">
        <f>VLOOKUP(F17692,Products!A:D,4,FALSE)*I17692</f>
        <v/>
      </c>
      <c r="N17692">
        <f>L17692-M17692</f>
        <v/>
      </c>
    </row>
    <row r="17693">
      <c r="A17693" t="inlineStr">
        <is>
          <t>T1017691</t>
        </is>
      </c>
      <c r="B17693" t="inlineStr">
        <is>
          <t>2023-04-21</t>
        </is>
      </c>
      <c r="C17693" t="inlineStr">
        <is>
          <t>S029</t>
        </is>
      </c>
      <c r="D17693" t="inlineStr">
        <is>
          <t>Store_029</t>
        </is>
      </c>
      <c r="E17693" t="inlineStr">
        <is>
          <t>South</t>
        </is>
      </c>
      <c r="F17693" t="inlineStr">
        <is>
          <t>P0066</t>
        </is>
      </c>
      <c r="G17693" t="inlineStr">
        <is>
          <t>Prod_0066</t>
        </is>
      </c>
      <c r="H17693" t="inlineStr">
        <is>
          <t>Household</t>
        </is>
      </c>
      <c r="I17693" t="n">
        <v>7</v>
      </c>
      <c r="J17693" t="n">
        <v>383.46</v>
      </c>
      <c r="K17693" t="n">
        <v>0</v>
      </c>
      <c r="L17693">
        <f>I17693*J17693*(1-K17693)</f>
        <v/>
      </c>
      <c r="M17693">
        <f>VLOOKUP(F17693,Products!A:D,4,FALSE)*I17693</f>
        <v/>
      </c>
      <c r="N17693">
        <f>L17693-M17693</f>
        <v/>
      </c>
    </row>
    <row r="17694">
      <c r="A17694" t="inlineStr">
        <is>
          <t>T1017692</t>
        </is>
      </c>
      <c r="B17694" t="inlineStr">
        <is>
          <t>2025-02-09</t>
        </is>
      </c>
      <c r="C17694" t="inlineStr">
        <is>
          <t>S024</t>
        </is>
      </c>
      <c r="D17694" t="inlineStr">
        <is>
          <t>Store_024</t>
        </is>
      </c>
      <c r="E17694" t="inlineStr">
        <is>
          <t>South</t>
        </is>
      </c>
      <c r="F17694" t="inlineStr">
        <is>
          <t>P0048</t>
        </is>
      </c>
      <c r="G17694" t="inlineStr">
        <is>
          <t>Prod_0048</t>
        </is>
      </c>
      <c r="H17694" t="inlineStr">
        <is>
          <t>Toys</t>
        </is>
      </c>
      <c r="I17694" t="n">
        <v>4</v>
      </c>
      <c r="J17694" t="n">
        <v>259.94</v>
      </c>
      <c r="K17694" t="n">
        <v>0</v>
      </c>
      <c r="L17694">
        <f>I17694*J17694*(1-K17694)</f>
        <v/>
      </c>
      <c r="M17694">
        <f>VLOOKUP(F17694,Products!A:D,4,FALSE)*I17694</f>
        <v/>
      </c>
      <c r="N17694">
        <f>L17694-M17694</f>
        <v/>
      </c>
    </row>
    <row r="17695">
      <c r="A17695" t="inlineStr">
        <is>
          <t>T1017693</t>
        </is>
      </c>
      <c r="B17695" t="inlineStr">
        <is>
          <t>2024-01-29</t>
        </is>
      </c>
      <c r="C17695" t="inlineStr">
        <is>
          <t>S006</t>
        </is>
      </c>
      <c r="D17695" t="inlineStr">
        <is>
          <t>Store_006</t>
        </is>
      </c>
      <c r="E17695" t="inlineStr">
        <is>
          <t>East</t>
        </is>
      </c>
      <c r="F17695" t="inlineStr">
        <is>
          <t>P0151</t>
        </is>
      </c>
      <c r="G17695" t="inlineStr">
        <is>
          <t>Prod_0151</t>
        </is>
      </c>
      <c r="H17695" t="inlineStr">
        <is>
          <t>Food</t>
        </is>
      </c>
      <c r="I17695" t="n">
        <v>3</v>
      </c>
      <c r="J17695" t="n">
        <v>976.55</v>
      </c>
      <c r="K17695" t="n">
        <v>0</v>
      </c>
      <c r="L17695">
        <f>I17695*J17695*(1-K17695)</f>
        <v/>
      </c>
      <c r="M17695">
        <f>VLOOKUP(F17695,Products!A:D,4,FALSE)*I17695</f>
        <v/>
      </c>
      <c r="N17695">
        <f>L17695-M17695</f>
        <v/>
      </c>
    </row>
    <row r="17696">
      <c r="A17696" t="inlineStr">
        <is>
          <t>T1017694</t>
        </is>
      </c>
      <c r="B17696" t="inlineStr">
        <is>
          <t>2025-05-21</t>
        </is>
      </c>
      <c r="C17696" t="inlineStr">
        <is>
          <t>S016</t>
        </is>
      </c>
      <c r="D17696" t="inlineStr">
        <is>
          <t>Store_016</t>
        </is>
      </c>
      <c r="E17696" t="inlineStr">
        <is>
          <t>West</t>
        </is>
      </c>
      <c r="F17696" t="inlineStr">
        <is>
          <t>P0020</t>
        </is>
      </c>
      <c r="G17696" t="inlineStr">
        <is>
          <t>Prod_0020</t>
        </is>
      </c>
      <c r="H17696" t="inlineStr">
        <is>
          <t>Beverages</t>
        </is>
      </c>
      <c r="I17696" t="n">
        <v>3</v>
      </c>
      <c r="J17696" t="n">
        <v>595.54</v>
      </c>
      <c r="K17696" t="n">
        <v>0</v>
      </c>
      <c r="L17696">
        <f>I17696*J17696*(1-K17696)</f>
        <v/>
      </c>
      <c r="M17696">
        <f>VLOOKUP(F17696,Products!A:D,4,FALSE)*I17696</f>
        <v/>
      </c>
      <c r="N17696">
        <f>L17696-M17696</f>
        <v/>
      </c>
    </row>
    <row r="17697">
      <c r="A17697" t="inlineStr">
        <is>
          <t>T1017695</t>
        </is>
      </c>
      <c r="B17697" t="inlineStr">
        <is>
          <t>2025-08-19</t>
        </is>
      </c>
      <c r="C17697" t="inlineStr">
        <is>
          <t>S037</t>
        </is>
      </c>
      <c r="D17697" t="inlineStr">
        <is>
          <t>Store_037</t>
        </is>
      </c>
      <c r="E17697" t="inlineStr">
        <is>
          <t>East</t>
        </is>
      </c>
      <c r="F17697" t="inlineStr">
        <is>
          <t>P0173</t>
        </is>
      </c>
      <c r="G17697" t="inlineStr">
        <is>
          <t>Prod_0173</t>
        </is>
      </c>
      <c r="H17697" t="inlineStr">
        <is>
          <t>Toys</t>
        </is>
      </c>
      <c r="I17697" t="n">
        <v>2</v>
      </c>
      <c r="J17697" t="n">
        <v>801.0599999999999</v>
      </c>
      <c r="K17697" t="n">
        <v>0</v>
      </c>
      <c r="L17697">
        <f>I17697*J17697*(1-K17697)</f>
        <v/>
      </c>
      <c r="M17697">
        <f>VLOOKUP(F17697,Products!A:D,4,FALSE)*I17697</f>
        <v/>
      </c>
      <c r="N17697">
        <f>L17697-M17697</f>
        <v/>
      </c>
    </row>
    <row r="17698">
      <c r="A17698" t="inlineStr">
        <is>
          <t>T1017696</t>
        </is>
      </c>
      <c r="B17698" t="inlineStr">
        <is>
          <t>2024-06-15</t>
        </is>
      </c>
      <c r="C17698" t="inlineStr">
        <is>
          <t>S039</t>
        </is>
      </c>
      <c r="D17698" t="inlineStr">
        <is>
          <t>Store_039</t>
        </is>
      </c>
      <c r="E17698" t="inlineStr">
        <is>
          <t>North</t>
        </is>
      </c>
      <c r="F17698" t="inlineStr">
        <is>
          <t>P0171</t>
        </is>
      </c>
      <c r="G17698" t="inlineStr">
        <is>
          <t>Prod_0171</t>
        </is>
      </c>
      <c r="H17698" t="inlineStr">
        <is>
          <t>Household</t>
        </is>
      </c>
      <c r="I17698" t="n">
        <v>5</v>
      </c>
      <c r="J17698" t="n">
        <v>326.81</v>
      </c>
      <c r="K17698" t="n">
        <v>0</v>
      </c>
      <c r="L17698">
        <f>I17698*J17698*(1-K17698)</f>
        <v/>
      </c>
      <c r="M17698">
        <f>VLOOKUP(F17698,Products!A:D,4,FALSE)*I17698</f>
        <v/>
      </c>
      <c r="N17698">
        <f>L17698-M17698</f>
        <v/>
      </c>
    </row>
    <row r="17699">
      <c r="A17699" t="inlineStr">
        <is>
          <t>T1017697</t>
        </is>
      </c>
      <c r="B17699" t="inlineStr">
        <is>
          <t>2023-04-11</t>
        </is>
      </c>
      <c r="C17699" t="inlineStr">
        <is>
          <t>S010</t>
        </is>
      </c>
      <c r="D17699" t="inlineStr">
        <is>
          <t>Store_010</t>
        </is>
      </c>
      <c r="E17699" t="inlineStr">
        <is>
          <t>North</t>
        </is>
      </c>
      <c r="F17699" t="inlineStr">
        <is>
          <t>P0063</t>
        </is>
      </c>
      <c r="G17699" t="inlineStr">
        <is>
          <t>Prod_0063</t>
        </is>
      </c>
      <c r="H17699" t="inlineStr">
        <is>
          <t>Clothing</t>
        </is>
      </c>
      <c r="I17699" t="n">
        <v>6</v>
      </c>
      <c r="J17699" t="n">
        <v>193.5</v>
      </c>
      <c r="K17699" t="n">
        <v>0</v>
      </c>
      <c r="L17699">
        <f>I17699*J17699*(1-K17699)</f>
        <v/>
      </c>
      <c r="M17699">
        <f>VLOOKUP(F17699,Products!A:D,4,FALSE)*I17699</f>
        <v/>
      </c>
      <c r="N17699">
        <f>L17699-M17699</f>
        <v/>
      </c>
    </row>
    <row r="17700">
      <c r="A17700" t="inlineStr">
        <is>
          <t>T1017698</t>
        </is>
      </c>
      <c r="B17700" t="inlineStr">
        <is>
          <t>2023-03-11</t>
        </is>
      </c>
      <c r="C17700" t="inlineStr">
        <is>
          <t>S014</t>
        </is>
      </c>
      <c r="D17700" t="inlineStr">
        <is>
          <t>Store_014</t>
        </is>
      </c>
      <c r="E17700" t="inlineStr">
        <is>
          <t>West</t>
        </is>
      </c>
      <c r="F17700" t="inlineStr">
        <is>
          <t>P0188</t>
        </is>
      </c>
      <c r="G17700" t="inlineStr">
        <is>
          <t>Prod_0188</t>
        </is>
      </c>
      <c r="H17700" t="inlineStr">
        <is>
          <t>Food</t>
        </is>
      </c>
      <c r="I17700" t="n">
        <v>8</v>
      </c>
      <c r="J17700" t="n">
        <v>673.91</v>
      </c>
      <c r="K17700" t="n">
        <v>0</v>
      </c>
      <c r="L17700">
        <f>I17700*J17700*(1-K17700)</f>
        <v/>
      </c>
      <c r="M17700">
        <f>VLOOKUP(F17700,Products!A:D,4,FALSE)*I17700</f>
        <v/>
      </c>
      <c r="N17700">
        <f>L17700-M17700</f>
        <v/>
      </c>
    </row>
    <row r="17701">
      <c r="A17701" t="inlineStr">
        <is>
          <t>T1017699</t>
        </is>
      </c>
      <c r="B17701" t="inlineStr">
        <is>
          <t>2023-06-08</t>
        </is>
      </c>
      <c r="C17701" t="inlineStr">
        <is>
          <t>S009</t>
        </is>
      </c>
      <c r="D17701" t="inlineStr">
        <is>
          <t>Store_009</t>
        </is>
      </c>
      <c r="E17701" t="inlineStr">
        <is>
          <t>Central</t>
        </is>
      </c>
      <c r="F17701" t="inlineStr">
        <is>
          <t>P0046</t>
        </is>
      </c>
      <c r="G17701" t="inlineStr">
        <is>
          <t>Prod_0046</t>
        </is>
      </c>
      <c r="H17701" t="inlineStr">
        <is>
          <t>Electronics</t>
        </is>
      </c>
      <c r="I17701" t="n">
        <v>3</v>
      </c>
      <c r="J17701" t="n">
        <v>56.48</v>
      </c>
      <c r="K17701" t="n">
        <v>0.05</v>
      </c>
      <c r="L17701">
        <f>I17701*J17701*(1-K17701)</f>
        <v/>
      </c>
      <c r="M17701">
        <f>VLOOKUP(F17701,Products!A:D,4,FALSE)*I17701</f>
        <v/>
      </c>
      <c r="N17701">
        <f>L17701-M17701</f>
        <v/>
      </c>
    </row>
    <row r="17702">
      <c r="A17702" t="inlineStr">
        <is>
          <t>T1017700</t>
        </is>
      </c>
      <c r="B17702" t="inlineStr">
        <is>
          <t>2024-05-02</t>
        </is>
      </c>
      <c r="C17702" t="inlineStr">
        <is>
          <t>S039</t>
        </is>
      </c>
      <c r="D17702" t="inlineStr">
        <is>
          <t>Store_039</t>
        </is>
      </c>
      <c r="E17702" t="inlineStr">
        <is>
          <t>North</t>
        </is>
      </c>
      <c r="F17702" t="inlineStr">
        <is>
          <t>P0109</t>
        </is>
      </c>
      <c r="G17702" t="inlineStr">
        <is>
          <t>Prod_0109</t>
        </is>
      </c>
      <c r="H17702" t="inlineStr">
        <is>
          <t>Beverages</t>
        </is>
      </c>
      <c r="I17702" t="n">
        <v>8</v>
      </c>
      <c r="J17702" t="n">
        <v>657.2</v>
      </c>
      <c r="K17702" t="n">
        <v>0.05</v>
      </c>
      <c r="L17702">
        <f>I17702*J17702*(1-K17702)</f>
        <v/>
      </c>
      <c r="M17702">
        <f>VLOOKUP(F17702,Products!A:D,4,FALSE)*I17702</f>
        <v/>
      </c>
      <c r="N17702">
        <f>L17702-M17702</f>
        <v/>
      </c>
    </row>
    <row r="17703">
      <c r="A17703" t="inlineStr">
        <is>
          <t>T1017701</t>
        </is>
      </c>
      <c r="B17703" t="inlineStr">
        <is>
          <t>2025-04-29</t>
        </is>
      </c>
      <c r="C17703" t="inlineStr">
        <is>
          <t>S007</t>
        </is>
      </c>
      <c r="D17703" t="inlineStr">
        <is>
          <t>Store_007</t>
        </is>
      </c>
      <c r="E17703" t="inlineStr">
        <is>
          <t>East</t>
        </is>
      </c>
      <c r="F17703" t="inlineStr">
        <is>
          <t>P0127</t>
        </is>
      </c>
      <c r="G17703" t="inlineStr">
        <is>
          <t>Prod_0127</t>
        </is>
      </c>
      <c r="H17703" t="inlineStr">
        <is>
          <t>Toys</t>
        </is>
      </c>
      <c r="I17703" t="n">
        <v>7</v>
      </c>
      <c r="J17703" t="n">
        <v>849.4400000000001</v>
      </c>
      <c r="K17703" t="n">
        <v>0.05</v>
      </c>
      <c r="L17703">
        <f>I17703*J17703*(1-K17703)</f>
        <v/>
      </c>
      <c r="M17703">
        <f>VLOOKUP(F17703,Products!A:D,4,FALSE)*I17703</f>
        <v/>
      </c>
      <c r="N17703">
        <f>L17703-M17703</f>
        <v/>
      </c>
    </row>
    <row r="17704">
      <c r="A17704" t="inlineStr">
        <is>
          <t>T1017702</t>
        </is>
      </c>
      <c r="B17704" t="inlineStr">
        <is>
          <t>2024-01-30</t>
        </is>
      </c>
      <c r="C17704" t="inlineStr">
        <is>
          <t>S032</t>
        </is>
      </c>
      <c r="D17704" t="inlineStr">
        <is>
          <t>Store_032</t>
        </is>
      </c>
      <c r="E17704" t="inlineStr">
        <is>
          <t>Central</t>
        </is>
      </c>
      <c r="F17704" t="inlineStr">
        <is>
          <t>P0183</t>
        </is>
      </c>
      <c r="G17704" t="inlineStr">
        <is>
          <t>Prod_0183</t>
        </is>
      </c>
      <c r="H17704" t="inlineStr">
        <is>
          <t>Stationery</t>
        </is>
      </c>
      <c r="I17704" t="n">
        <v>3</v>
      </c>
      <c r="J17704" t="n">
        <v>746.1900000000001</v>
      </c>
      <c r="K17704" t="n">
        <v>0</v>
      </c>
      <c r="L17704">
        <f>I17704*J17704*(1-K17704)</f>
        <v/>
      </c>
      <c r="M17704">
        <f>VLOOKUP(F17704,Products!A:D,4,FALSE)*I17704</f>
        <v/>
      </c>
      <c r="N17704">
        <f>L17704-M17704</f>
        <v/>
      </c>
    </row>
    <row r="17705">
      <c r="A17705" t="inlineStr">
        <is>
          <t>T1017703</t>
        </is>
      </c>
      <c r="B17705" t="inlineStr">
        <is>
          <t>2024-07-30</t>
        </is>
      </c>
      <c r="C17705" t="inlineStr">
        <is>
          <t>S041</t>
        </is>
      </c>
      <c r="D17705" t="inlineStr">
        <is>
          <t>Store_041</t>
        </is>
      </c>
      <c r="E17705" t="inlineStr">
        <is>
          <t>East</t>
        </is>
      </c>
      <c r="F17705" t="inlineStr">
        <is>
          <t>P0001</t>
        </is>
      </c>
      <c r="G17705" t="inlineStr">
        <is>
          <t>Prod_0001</t>
        </is>
      </c>
      <c r="H17705" t="inlineStr">
        <is>
          <t>Beverages</t>
        </is>
      </c>
      <c r="I17705" t="n">
        <v>5</v>
      </c>
      <c r="J17705" t="n">
        <v>765.51</v>
      </c>
      <c r="K17705" t="n">
        <v>0.05</v>
      </c>
      <c r="L17705">
        <f>I17705*J17705*(1-K17705)</f>
        <v/>
      </c>
      <c r="M17705">
        <f>VLOOKUP(F17705,Products!A:D,4,FALSE)*I17705</f>
        <v/>
      </c>
      <c r="N17705">
        <f>L17705-M17705</f>
        <v/>
      </c>
    </row>
    <row r="17706">
      <c r="A17706" t="inlineStr">
        <is>
          <t>T1017704</t>
        </is>
      </c>
      <c r="B17706" t="inlineStr">
        <is>
          <t>2023-11-06</t>
        </is>
      </c>
      <c r="C17706" t="inlineStr">
        <is>
          <t>S026</t>
        </is>
      </c>
      <c r="D17706" t="inlineStr">
        <is>
          <t>Store_026</t>
        </is>
      </c>
      <c r="E17706" t="inlineStr">
        <is>
          <t>North</t>
        </is>
      </c>
      <c r="F17706" t="inlineStr">
        <is>
          <t>P0196</t>
        </is>
      </c>
      <c r="G17706" t="inlineStr">
        <is>
          <t>Prod_0196</t>
        </is>
      </c>
      <c r="H17706" t="inlineStr">
        <is>
          <t>Beverages</t>
        </is>
      </c>
      <c r="I17706" t="n">
        <v>7</v>
      </c>
      <c r="J17706" t="n">
        <v>696.17</v>
      </c>
      <c r="K17706" t="n">
        <v>0</v>
      </c>
      <c r="L17706">
        <f>I17706*J17706*(1-K17706)</f>
        <v/>
      </c>
      <c r="M17706">
        <f>VLOOKUP(F17706,Products!A:D,4,FALSE)*I17706</f>
        <v/>
      </c>
      <c r="N17706">
        <f>L17706-M17706</f>
        <v/>
      </c>
    </row>
    <row r="17707">
      <c r="A17707" t="inlineStr">
        <is>
          <t>T1017705</t>
        </is>
      </c>
      <c r="B17707" t="inlineStr">
        <is>
          <t>2024-06-21</t>
        </is>
      </c>
      <c r="C17707" t="inlineStr">
        <is>
          <t>S019</t>
        </is>
      </c>
      <c r="D17707" t="inlineStr">
        <is>
          <t>Store_019</t>
        </is>
      </c>
      <c r="E17707" t="inlineStr">
        <is>
          <t>East</t>
        </is>
      </c>
      <c r="F17707" t="inlineStr">
        <is>
          <t>P0156</t>
        </is>
      </c>
      <c r="G17707" t="inlineStr">
        <is>
          <t>Prod_0156</t>
        </is>
      </c>
      <c r="H17707" t="inlineStr">
        <is>
          <t>Toys</t>
        </is>
      </c>
      <c r="I17707" t="n">
        <v>1</v>
      </c>
      <c r="J17707" t="n">
        <v>391.45</v>
      </c>
      <c r="K17707" t="n">
        <v>0.1</v>
      </c>
      <c r="L17707">
        <f>I17707*J17707*(1-K17707)</f>
        <v/>
      </c>
      <c r="M17707">
        <f>VLOOKUP(F17707,Products!A:D,4,FALSE)*I17707</f>
        <v/>
      </c>
      <c r="N17707">
        <f>L17707-M17707</f>
        <v/>
      </c>
    </row>
    <row r="17708">
      <c r="A17708" t="inlineStr">
        <is>
          <t>T1017706</t>
        </is>
      </c>
      <c r="B17708" t="inlineStr">
        <is>
          <t>2024-10-31</t>
        </is>
      </c>
      <c r="C17708" t="inlineStr">
        <is>
          <t>S030</t>
        </is>
      </c>
      <c r="D17708" t="inlineStr">
        <is>
          <t>Store_030</t>
        </is>
      </c>
      <c r="E17708" t="inlineStr">
        <is>
          <t>North</t>
        </is>
      </c>
      <c r="F17708" t="inlineStr">
        <is>
          <t>P0008</t>
        </is>
      </c>
      <c r="G17708" t="inlineStr">
        <is>
          <t>Prod_0008</t>
        </is>
      </c>
      <c r="H17708" t="inlineStr">
        <is>
          <t>Electronics</t>
        </is>
      </c>
      <c r="I17708" t="n">
        <v>3</v>
      </c>
      <c r="J17708" t="n">
        <v>319.33</v>
      </c>
      <c r="K17708" t="n">
        <v>0</v>
      </c>
      <c r="L17708">
        <f>I17708*J17708*(1-K17708)</f>
        <v/>
      </c>
      <c r="M17708">
        <f>VLOOKUP(F17708,Products!A:D,4,FALSE)*I17708</f>
        <v/>
      </c>
      <c r="N17708">
        <f>L17708-M17708</f>
        <v/>
      </c>
    </row>
    <row r="17709">
      <c r="A17709" t="inlineStr">
        <is>
          <t>T1017707</t>
        </is>
      </c>
      <c r="B17709" t="inlineStr">
        <is>
          <t>2023-11-26</t>
        </is>
      </c>
      <c r="C17709" t="inlineStr">
        <is>
          <t>S013</t>
        </is>
      </c>
      <c r="D17709" t="inlineStr">
        <is>
          <t>Store_013</t>
        </is>
      </c>
      <c r="E17709" t="inlineStr">
        <is>
          <t>North</t>
        </is>
      </c>
      <c r="F17709" t="inlineStr">
        <is>
          <t>P0190</t>
        </is>
      </c>
      <c r="G17709" t="inlineStr">
        <is>
          <t>Prod_0190</t>
        </is>
      </c>
      <c r="H17709" t="inlineStr">
        <is>
          <t>Household</t>
        </is>
      </c>
      <c r="I17709" t="n">
        <v>1</v>
      </c>
      <c r="J17709" t="n">
        <v>226.43</v>
      </c>
      <c r="K17709" t="n">
        <v>0.05</v>
      </c>
      <c r="L17709">
        <f>I17709*J17709*(1-K17709)</f>
        <v/>
      </c>
      <c r="M17709">
        <f>VLOOKUP(F17709,Products!A:D,4,FALSE)*I17709</f>
        <v/>
      </c>
      <c r="N17709">
        <f>L17709-M17709</f>
        <v/>
      </c>
    </row>
    <row r="17710">
      <c r="A17710" t="inlineStr">
        <is>
          <t>T1017708</t>
        </is>
      </c>
      <c r="B17710" t="inlineStr">
        <is>
          <t>2023-03-14</t>
        </is>
      </c>
      <c r="C17710" t="inlineStr">
        <is>
          <t>S018</t>
        </is>
      </c>
      <c r="D17710" t="inlineStr">
        <is>
          <t>Store_018</t>
        </is>
      </c>
      <c r="E17710" t="inlineStr">
        <is>
          <t>South</t>
        </is>
      </c>
      <c r="F17710" t="inlineStr">
        <is>
          <t>P0061</t>
        </is>
      </c>
      <c r="G17710" t="inlineStr">
        <is>
          <t>Prod_0061</t>
        </is>
      </c>
      <c r="H17710" t="inlineStr">
        <is>
          <t>Beverages</t>
        </is>
      </c>
      <c r="I17710" t="n">
        <v>2</v>
      </c>
      <c r="J17710" t="n">
        <v>50.87</v>
      </c>
      <c r="K17710" t="n">
        <v>0</v>
      </c>
      <c r="L17710">
        <f>I17710*J17710*(1-K17710)</f>
        <v/>
      </c>
      <c r="M17710">
        <f>VLOOKUP(F17710,Products!A:D,4,FALSE)*I17710</f>
        <v/>
      </c>
      <c r="N17710">
        <f>L17710-M17710</f>
        <v/>
      </c>
    </row>
    <row r="17711">
      <c r="A17711" t="inlineStr">
        <is>
          <t>T1017709</t>
        </is>
      </c>
      <c r="B17711" t="inlineStr">
        <is>
          <t>2024-12-03</t>
        </is>
      </c>
      <c r="C17711" t="inlineStr">
        <is>
          <t>S025</t>
        </is>
      </c>
      <c r="D17711" t="inlineStr">
        <is>
          <t>Store_025</t>
        </is>
      </c>
      <c r="E17711" t="inlineStr">
        <is>
          <t>Central</t>
        </is>
      </c>
      <c r="F17711" t="inlineStr">
        <is>
          <t>P0184</t>
        </is>
      </c>
      <c r="G17711" t="inlineStr">
        <is>
          <t>Prod_0184</t>
        </is>
      </c>
      <c r="H17711" t="inlineStr">
        <is>
          <t>Beverages</t>
        </is>
      </c>
      <c r="I17711" t="n">
        <v>3</v>
      </c>
      <c r="J17711" t="n">
        <v>648.1799999999999</v>
      </c>
      <c r="K17711" t="n">
        <v>0.05</v>
      </c>
      <c r="L17711">
        <f>I17711*J17711*(1-K17711)</f>
        <v/>
      </c>
      <c r="M17711">
        <f>VLOOKUP(F17711,Products!A:D,4,FALSE)*I17711</f>
        <v/>
      </c>
      <c r="N17711">
        <f>L17711-M17711</f>
        <v/>
      </c>
    </row>
    <row r="17712">
      <c r="A17712" t="inlineStr">
        <is>
          <t>T1017710</t>
        </is>
      </c>
      <c r="B17712" t="inlineStr">
        <is>
          <t>2025-09-19</t>
        </is>
      </c>
      <c r="C17712" t="inlineStr">
        <is>
          <t>S050</t>
        </is>
      </c>
      <c r="D17712" t="inlineStr">
        <is>
          <t>Store_050</t>
        </is>
      </c>
      <c r="E17712" t="inlineStr">
        <is>
          <t>South</t>
        </is>
      </c>
      <c r="F17712" t="inlineStr">
        <is>
          <t>P0191</t>
        </is>
      </c>
      <c r="G17712" t="inlineStr">
        <is>
          <t>Prod_0191</t>
        </is>
      </c>
      <c r="H17712" t="inlineStr">
        <is>
          <t>Food</t>
        </is>
      </c>
      <c r="I17712" t="n">
        <v>2</v>
      </c>
      <c r="J17712" t="n">
        <v>595.1900000000001</v>
      </c>
      <c r="K17712" t="n">
        <v>0</v>
      </c>
      <c r="L17712">
        <f>I17712*J17712*(1-K17712)</f>
        <v/>
      </c>
      <c r="M17712">
        <f>VLOOKUP(F17712,Products!A:D,4,FALSE)*I17712</f>
        <v/>
      </c>
      <c r="N17712">
        <f>L17712-M17712</f>
        <v/>
      </c>
    </row>
    <row r="17713">
      <c r="A17713" t="inlineStr">
        <is>
          <t>T1017711</t>
        </is>
      </c>
      <c r="B17713" t="inlineStr">
        <is>
          <t>2025-02-10</t>
        </is>
      </c>
      <c r="C17713" t="inlineStr">
        <is>
          <t>S033</t>
        </is>
      </c>
      <c r="D17713" t="inlineStr">
        <is>
          <t>Store_033</t>
        </is>
      </c>
      <c r="E17713" t="inlineStr">
        <is>
          <t>North</t>
        </is>
      </c>
      <c r="F17713" t="inlineStr">
        <is>
          <t>P0133</t>
        </is>
      </c>
      <c r="G17713" t="inlineStr">
        <is>
          <t>Prod_0133</t>
        </is>
      </c>
      <c r="H17713" t="inlineStr">
        <is>
          <t>Stationery</t>
        </is>
      </c>
      <c r="I17713" t="n">
        <v>7</v>
      </c>
      <c r="J17713" t="n">
        <v>367.69</v>
      </c>
      <c r="K17713" t="n">
        <v>0.1</v>
      </c>
      <c r="L17713">
        <f>I17713*J17713*(1-K17713)</f>
        <v/>
      </c>
      <c r="M17713">
        <f>VLOOKUP(F17713,Products!A:D,4,FALSE)*I17713</f>
        <v/>
      </c>
      <c r="N17713">
        <f>L17713-M17713</f>
        <v/>
      </c>
    </row>
    <row r="17714">
      <c r="A17714" t="inlineStr">
        <is>
          <t>T1017712</t>
        </is>
      </c>
      <c r="B17714" t="inlineStr">
        <is>
          <t>2024-04-24</t>
        </is>
      </c>
      <c r="C17714" t="inlineStr">
        <is>
          <t>S048</t>
        </is>
      </c>
      <c r="D17714" t="inlineStr">
        <is>
          <t>Store_048</t>
        </is>
      </c>
      <c r="E17714" t="inlineStr">
        <is>
          <t>South</t>
        </is>
      </c>
      <c r="F17714" t="inlineStr">
        <is>
          <t>P0078</t>
        </is>
      </c>
      <c r="G17714" t="inlineStr">
        <is>
          <t>Prod_0078</t>
        </is>
      </c>
      <c r="H17714" t="inlineStr">
        <is>
          <t>Electronics</t>
        </is>
      </c>
      <c r="I17714" t="n">
        <v>4</v>
      </c>
      <c r="J17714" t="n">
        <v>564.7</v>
      </c>
      <c r="K17714" t="n">
        <v>0</v>
      </c>
      <c r="L17714">
        <f>I17714*J17714*(1-K17714)</f>
        <v/>
      </c>
      <c r="M17714">
        <f>VLOOKUP(F17714,Products!A:D,4,FALSE)*I17714</f>
        <v/>
      </c>
      <c r="N17714">
        <f>L17714-M17714</f>
        <v/>
      </c>
    </row>
    <row r="17715">
      <c r="A17715" t="inlineStr">
        <is>
          <t>T1017713</t>
        </is>
      </c>
      <c r="B17715" t="inlineStr">
        <is>
          <t>2024-09-26</t>
        </is>
      </c>
      <c r="C17715" t="inlineStr">
        <is>
          <t>S047</t>
        </is>
      </c>
      <c r="D17715" t="inlineStr">
        <is>
          <t>Store_047</t>
        </is>
      </c>
      <c r="E17715" t="inlineStr">
        <is>
          <t>North</t>
        </is>
      </c>
      <c r="F17715" t="inlineStr">
        <is>
          <t>P0047</t>
        </is>
      </c>
      <c r="G17715" t="inlineStr">
        <is>
          <t>Prod_0047</t>
        </is>
      </c>
      <c r="H17715" t="inlineStr">
        <is>
          <t>Beverages</t>
        </is>
      </c>
      <c r="I17715" t="n">
        <v>5</v>
      </c>
      <c r="J17715" t="n">
        <v>568.48</v>
      </c>
      <c r="K17715" t="n">
        <v>0</v>
      </c>
      <c r="L17715">
        <f>I17715*J17715*(1-K17715)</f>
        <v/>
      </c>
      <c r="M17715">
        <f>VLOOKUP(F17715,Products!A:D,4,FALSE)*I17715</f>
        <v/>
      </c>
      <c r="N17715">
        <f>L17715-M17715</f>
        <v/>
      </c>
    </row>
    <row r="17716">
      <c r="A17716" t="inlineStr">
        <is>
          <t>T1017714</t>
        </is>
      </c>
      <c r="B17716" t="inlineStr">
        <is>
          <t>2023-11-08</t>
        </is>
      </c>
      <c r="C17716" t="inlineStr">
        <is>
          <t>S042</t>
        </is>
      </c>
      <c r="D17716" t="inlineStr">
        <is>
          <t>Store_042</t>
        </is>
      </c>
      <c r="E17716" t="inlineStr">
        <is>
          <t>Central</t>
        </is>
      </c>
      <c r="F17716" t="inlineStr">
        <is>
          <t>P0051</t>
        </is>
      </c>
      <c r="G17716" t="inlineStr">
        <is>
          <t>Prod_0051</t>
        </is>
      </c>
      <c r="H17716" t="inlineStr">
        <is>
          <t>Clothing</t>
        </is>
      </c>
      <c r="I17716" t="n">
        <v>7</v>
      </c>
      <c r="J17716" t="n">
        <v>71.01000000000001</v>
      </c>
      <c r="K17716" t="n">
        <v>0.1</v>
      </c>
      <c r="L17716">
        <f>I17716*J17716*(1-K17716)</f>
        <v/>
      </c>
      <c r="M17716">
        <f>VLOOKUP(F17716,Products!A:D,4,FALSE)*I17716</f>
        <v/>
      </c>
      <c r="N17716">
        <f>L17716-M17716</f>
        <v/>
      </c>
    </row>
    <row r="17717">
      <c r="A17717" t="inlineStr">
        <is>
          <t>T1017715</t>
        </is>
      </c>
      <c r="B17717" t="inlineStr">
        <is>
          <t>2024-12-31</t>
        </is>
      </c>
      <c r="C17717" t="inlineStr">
        <is>
          <t>S037</t>
        </is>
      </c>
      <c r="D17717" t="inlineStr">
        <is>
          <t>Store_037</t>
        </is>
      </c>
      <c r="E17717" t="inlineStr">
        <is>
          <t>East</t>
        </is>
      </c>
      <c r="F17717" t="inlineStr">
        <is>
          <t>P0126</t>
        </is>
      </c>
      <c r="G17717" t="inlineStr">
        <is>
          <t>Prod_0126</t>
        </is>
      </c>
      <c r="H17717" t="inlineStr">
        <is>
          <t>Toys</t>
        </is>
      </c>
      <c r="I17717" t="n">
        <v>7</v>
      </c>
      <c r="J17717" t="n">
        <v>267.28</v>
      </c>
      <c r="K17717" t="n">
        <v>0</v>
      </c>
      <c r="L17717">
        <f>I17717*J17717*(1-K17717)</f>
        <v/>
      </c>
      <c r="M17717">
        <f>VLOOKUP(F17717,Products!A:D,4,FALSE)*I17717</f>
        <v/>
      </c>
      <c r="N17717">
        <f>L17717-M17717</f>
        <v/>
      </c>
    </row>
    <row r="17718">
      <c r="A17718" t="inlineStr">
        <is>
          <t>T1017716</t>
        </is>
      </c>
      <c r="B17718" t="inlineStr">
        <is>
          <t>2023-05-08</t>
        </is>
      </c>
      <c r="C17718" t="inlineStr">
        <is>
          <t>S005</t>
        </is>
      </c>
      <c r="D17718" t="inlineStr">
        <is>
          <t>Store_005</t>
        </is>
      </c>
      <c r="E17718" t="inlineStr">
        <is>
          <t>Central</t>
        </is>
      </c>
      <c r="F17718" t="inlineStr">
        <is>
          <t>P0089</t>
        </is>
      </c>
      <c r="G17718" t="inlineStr">
        <is>
          <t>Prod_0089</t>
        </is>
      </c>
      <c r="H17718" t="inlineStr">
        <is>
          <t>Stationery</t>
        </is>
      </c>
      <c r="I17718" t="n">
        <v>8</v>
      </c>
      <c r="J17718" t="n">
        <v>732.55</v>
      </c>
      <c r="K17718" t="n">
        <v>0</v>
      </c>
      <c r="L17718">
        <f>I17718*J17718*(1-K17718)</f>
        <v/>
      </c>
      <c r="M17718">
        <f>VLOOKUP(F17718,Products!A:D,4,FALSE)*I17718</f>
        <v/>
      </c>
      <c r="N17718">
        <f>L17718-M17718</f>
        <v/>
      </c>
    </row>
    <row r="17719">
      <c r="A17719" t="inlineStr">
        <is>
          <t>T1017717</t>
        </is>
      </c>
      <c r="B17719" t="inlineStr">
        <is>
          <t>2023-04-27</t>
        </is>
      </c>
      <c r="C17719" t="inlineStr">
        <is>
          <t>S029</t>
        </is>
      </c>
      <c r="D17719" t="inlineStr">
        <is>
          <t>Store_029</t>
        </is>
      </c>
      <c r="E17719" t="inlineStr">
        <is>
          <t>South</t>
        </is>
      </c>
      <c r="F17719" t="inlineStr">
        <is>
          <t>P0017</t>
        </is>
      </c>
      <c r="G17719" t="inlineStr">
        <is>
          <t>Prod_0017</t>
        </is>
      </c>
      <c r="H17719" t="inlineStr">
        <is>
          <t>Food</t>
        </is>
      </c>
      <c r="I17719" t="n">
        <v>6</v>
      </c>
      <c r="J17719" t="n">
        <v>673.1799999999999</v>
      </c>
      <c r="K17719" t="n">
        <v>0</v>
      </c>
      <c r="L17719">
        <f>I17719*J17719*(1-K17719)</f>
        <v/>
      </c>
      <c r="M17719">
        <f>VLOOKUP(F17719,Products!A:D,4,FALSE)*I17719</f>
        <v/>
      </c>
      <c r="N17719">
        <f>L17719-M17719</f>
        <v/>
      </c>
    </row>
    <row r="17720">
      <c r="A17720" t="inlineStr">
        <is>
          <t>T1017718</t>
        </is>
      </c>
      <c r="B17720" t="inlineStr">
        <is>
          <t>2025-08-19</t>
        </is>
      </c>
      <c r="C17720" t="inlineStr">
        <is>
          <t>S024</t>
        </is>
      </c>
      <c r="D17720" t="inlineStr">
        <is>
          <t>Store_024</t>
        </is>
      </c>
      <c r="E17720" t="inlineStr">
        <is>
          <t>South</t>
        </is>
      </c>
      <c r="F17720" t="inlineStr">
        <is>
          <t>P0119</t>
        </is>
      </c>
      <c r="G17720" t="inlineStr">
        <is>
          <t>Prod_0119</t>
        </is>
      </c>
      <c r="H17720" t="inlineStr">
        <is>
          <t>Electronics</t>
        </is>
      </c>
      <c r="I17720" t="n">
        <v>3</v>
      </c>
      <c r="J17720" t="n">
        <v>283.31</v>
      </c>
      <c r="K17720" t="n">
        <v>0</v>
      </c>
      <c r="L17720">
        <f>I17720*J17720*(1-K17720)</f>
        <v/>
      </c>
      <c r="M17720">
        <f>VLOOKUP(F17720,Products!A:D,4,FALSE)*I17720</f>
        <v/>
      </c>
      <c r="N17720">
        <f>L17720-M17720</f>
        <v/>
      </c>
    </row>
    <row r="17721">
      <c r="A17721" t="inlineStr">
        <is>
          <t>T1017719</t>
        </is>
      </c>
      <c r="B17721" t="inlineStr">
        <is>
          <t>2024-02-05</t>
        </is>
      </c>
      <c r="C17721" t="inlineStr">
        <is>
          <t>S003</t>
        </is>
      </c>
      <c r="D17721" t="inlineStr">
        <is>
          <t>Store_003</t>
        </is>
      </c>
      <c r="E17721" t="inlineStr">
        <is>
          <t>North</t>
        </is>
      </c>
      <c r="F17721" t="inlineStr">
        <is>
          <t>P0170</t>
        </is>
      </c>
      <c r="G17721" t="inlineStr">
        <is>
          <t>Prod_0170</t>
        </is>
      </c>
      <c r="H17721" t="inlineStr">
        <is>
          <t>Household</t>
        </is>
      </c>
      <c r="I17721" t="n">
        <v>2</v>
      </c>
      <c r="J17721" t="n">
        <v>519.6</v>
      </c>
      <c r="K17721" t="n">
        <v>0</v>
      </c>
      <c r="L17721">
        <f>I17721*J17721*(1-K17721)</f>
        <v/>
      </c>
      <c r="M17721">
        <f>VLOOKUP(F17721,Products!A:D,4,FALSE)*I17721</f>
        <v/>
      </c>
      <c r="N17721">
        <f>L17721-M17721</f>
        <v/>
      </c>
    </row>
    <row r="17722">
      <c r="A17722" t="inlineStr">
        <is>
          <t>T1017720</t>
        </is>
      </c>
      <c r="B17722" t="inlineStr">
        <is>
          <t>2023-03-04</t>
        </is>
      </c>
      <c r="C17722" t="inlineStr">
        <is>
          <t>S025</t>
        </is>
      </c>
      <c r="D17722" t="inlineStr">
        <is>
          <t>Store_025</t>
        </is>
      </c>
      <c r="E17722" t="inlineStr">
        <is>
          <t>Central</t>
        </is>
      </c>
      <c r="F17722" t="inlineStr">
        <is>
          <t>P0083</t>
        </is>
      </c>
      <c r="G17722" t="inlineStr">
        <is>
          <t>Prod_0083</t>
        </is>
      </c>
      <c r="H17722" t="inlineStr">
        <is>
          <t>Clothing</t>
        </is>
      </c>
      <c r="I17722" t="n">
        <v>4</v>
      </c>
      <c r="J17722" t="n">
        <v>483.87</v>
      </c>
      <c r="K17722" t="n">
        <v>0</v>
      </c>
      <c r="L17722">
        <f>I17722*J17722*(1-K17722)</f>
        <v/>
      </c>
      <c r="M17722">
        <f>VLOOKUP(F17722,Products!A:D,4,FALSE)*I17722</f>
        <v/>
      </c>
      <c r="N17722">
        <f>L17722-M17722</f>
        <v/>
      </c>
    </row>
    <row r="17723">
      <c r="A17723" t="inlineStr">
        <is>
          <t>T1017721</t>
        </is>
      </c>
      <c r="B17723" t="inlineStr">
        <is>
          <t>2024-11-14</t>
        </is>
      </c>
      <c r="C17723" t="inlineStr">
        <is>
          <t>S011</t>
        </is>
      </c>
      <c r="D17723" t="inlineStr">
        <is>
          <t>Store_011</t>
        </is>
      </c>
      <c r="E17723" t="inlineStr">
        <is>
          <t>South</t>
        </is>
      </c>
      <c r="F17723" t="inlineStr">
        <is>
          <t>P0156</t>
        </is>
      </c>
      <c r="G17723" t="inlineStr">
        <is>
          <t>Prod_0156</t>
        </is>
      </c>
      <c r="H17723" t="inlineStr">
        <is>
          <t>Toys</t>
        </is>
      </c>
      <c r="I17723" t="n">
        <v>7</v>
      </c>
      <c r="J17723" t="n">
        <v>411.63</v>
      </c>
      <c r="K17723" t="n">
        <v>0.15</v>
      </c>
      <c r="L17723">
        <f>I17723*J17723*(1-K17723)</f>
        <v/>
      </c>
      <c r="M17723">
        <f>VLOOKUP(F17723,Products!A:D,4,FALSE)*I17723</f>
        <v/>
      </c>
      <c r="N17723">
        <f>L17723-M17723</f>
        <v/>
      </c>
    </row>
    <row r="17724">
      <c r="A17724" t="inlineStr">
        <is>
          <t>T1017722</t>
        </is>
      </c>
      <c r="B17724" t="inlineStr">
        <is>
          <t>2025-01-15</t>
        </is>
      </c>
      <c r="C17724" t="inlineStr">
        <is>
          <t>S046</t>
        </is>
      </c>
      <c r="D17724" t="inlineStr">
        <is>
          <t>Store_046</t>
        </is>
      </c>
      <c r="E17724" t="inlineStr">
        <is>
          <t>South</t>
        </is>
      </c>
      <c r="F17724" t="inlineStr">
        <is>
          <t>P0160</t>
        </is>
      </c>
      <c r="G17724" t="inlineStr">
        <is>
          <t>Prod_0160</t>
        </is>
      </c>
      <c r="H17724" t="inlineStr">
        <is>
          <t>Food</t>
        </is>
      </c>
      <c r="I17724" t="n">
        <v>5</v>
      </c>
      <c r="J17724" t="n">
        <v>826.14</v>
      </c>
      <c r="K17724" t="n">
        <v>0</v>
      </c>
      <c r="L17724">
        <f>I17724*J17724*(1-K17724)</f>
        <v/>
      </c>
      <c r="M17724">
        <f>VLOOKUP(F17724,Products!A:D,4,FALSE)*I17724</f>
        <v/>
      </c>
      <c r="N17724">
        <f>L17724-M17724</f>
        <v/>
      </c>
    </row>
    <row r="17725">
      <c r="A17725" t="inlineStr">
        <is>
          <t>T1017723</t>
        </is>
      </c>
      <c r="B17725" t="inlineStr">
        <is>
          <t>2023-06-30</t>
        </is>
      </c>
      <c r="C17725" t="inlineStr">
        <is>
          <t>S049</t>
        </is>
      </c>
      <c r="D17725" t="inlineStr">
        <is>
          <t>Store_049</t>
        </is>
      </c>
      <c r="E17725" t="inlineStr">
        <is>
          <t>North</t>
        </is>
      </c>
      <c r="F17725" t="inlineStr">
        <is>
          <t>P0074</t>
        </is>
      </c>
      <c r="G17725" t="inlineStr">
        <is>
          <t>Prod_0074</t>
        </is>
      </c>
      <c r="H17725" t="inlineStr">
        <is>
          <t>Food</t>
        </is>
      </c>
      <c r="I17725" t="n">
        <v>6</v>
      </c>
      <c r="J17725" t="n">
        <v>1067.22</v>
      </c>
      <c r="K17725" t="n">
        <v>0.1</v>
      </c>
      <c r="L17725">
        <f>I17725*J17725*(1-K17725)</f>
        <v/>
      </c>
      <c r="M17725">
        <f>VLOOKUP(F17725,Products!A:D,4,FALSE)*I17725</f>
        <v/>
      </c>
      <c r="N17725">
        <f>L17725-M17725</f>
        <v/>
      </c>
    </row>
    <row r="17726">
      <c r="A17726" t="inlineStr">
        <is>
          <t>T1017724</t>
        </is>
      </c>
      <c r="B17726" t="inlineStr">
        <is>
          <t>2023-05-17</t>
        </is>
      </c>
      <c r="C17726" t="inlineStr">
        <is>
          <t>S001</t>
        </is>
      </c>
      <c r="D17726" t="inlineStr">
        <is>
          <t>Store_001</t>
        </is>
      </c>
      <c r="E17726" t="inlineStr">
        <is>
          <t>West</t>
        </is>
      </c>
      <c r="F17726" t="inlineStr">
        <is>
          <t>P0169</t>
        </is>
      </c>
      <c r="G17726" t="inlineStr">
        <is>
          <t>Prod_0169</t>
        </is>
      </c>
      <c r="H17726" t="inlineStr">
        <is>
          <t>Beverages</t>
        </is>
      </c>
      <c r="I17726" t="n">
        <v>6</v>
      </c>
      <c r="J17726" t="n">
        <v>731.34</v>
      </c>
      <c r="K17726" t="n">
        <v>0.1</v>
      </c>
      <c r="L17726">
        <f>I17726*J17726*(1-K17726)</f>
        <v/>
      </c>
      <c r="M17726">
        <f>VLOOKUP(F17726,Products!A:D,4,FALSE)*I17726</f>
        <v/>
      </c>
      <c r="N17726">
        <f>L17726-M17726</f>
        <v/>
      </c>
    </row>
    <row r="17727">
      <c r="A17727" t="inlineStr">
        <is>
          <t>T1017725</t>
        </is>
      </c>
      <c r="B17727" t="inlineStr">
        <is>
          <t>2024-04-13</t>
        </is>
      </c>
      <c r="C17727" t="inlineStr">
        <is>
          <t>S034</t>
        </is>
      </c>
      <c r="D17727" t="inlineStr">
        <is>
          <t>Store_034</t>
        </is>
      </c>
      <c r="E17727" t="inlineStr">
        <is>
          <t>Central</t>
        </is>
      </c>
      <c r="F17727" t="inlineStr">
        <is>
          <t>P0139</t>
        </is>
      </c>
      <c r="G17727" t="inlineStr">
        <is>
          <t>Prod_0139</t>
        </is>
      </c>
      <c r="H17727" t="inlineStr">
        <is>
          <t>Clothing</t>
        </is>
      </c>
      <c r="I17727" t="n">
        <v>8</v>
      </c>
      <c r="J17727" t="n">
        <v>541.21</v>
      </c>
      <c r="K17727" t="n">
        <v>0</v>
      </c>
      <c r="L17727">
        <f>I17727*J17727*(1-K17727)</f>
        <v/>
      </c>
      <c r="M17727">
        <f>VLOOKUP(F17727,Products!A:D,4,FALSE)*I17727</f>
        <v/>
      </c>
      <c r="N17727">
        <f>L17727-M17727</f>
        <v/>
      </c>
    </row>
    <row r="17728">
      <c r="A17728" t="inlineStr">
        <is>
          <t>T1017726</t>
        </is>
      </c>
      <c r="B17728" t="inlineStr">
        <is>
          <t>2025-09-18</t>
        </is>
      </c>
      <c r="C17728" t="inlineStr">
        <is>
          <t>S002</t>
        </is>
      </c>
      <c r="D17728" t="inlineStr">
        <is>
          <t>Store_002</t>
        </is>
      </c>
      <c r="E17728" t="inlineStr">
        <is>
          <t>South</t>
        </is>
      </c>
      <c r="F17728" t="inlineStr">
        <is>
          <t>P0049</t>
        </is>
      </c>
      <c r="G17728" t="inlineStr">
        <is>
          <t>Prod_0049</t>
        </is>
      </c>
      <c r="H17728" t="inlineStr">
        <is>
          <t>Beverages</t>
        </is>
      </c>
      <c r="I17728" t="n">
        <v>1</v>
      </c>
      <c r="J17728" t="n">
        <v>253.08</v>
      </c>
      <c r="K17728" t="n">
        <v>0</v>
      </c>
      <c r="L17728">
        <f>I17728*J17728*(1-K17728)</f>
        <v/>
      </c>
      <c r="M17728">
        <f>VLOOKUP(F17728,Products!A:D,4,FALSE)*I17728</f>
        <v/>
      </c>
      <c r="N17728">
        <f>L17728-M17728</f>
        <v/>
      </c>
    </row>
    <row r="17729">
      <c r="A17729" t="inlineStr">
        <is>
          <t>T1017727</t>
        </is>
      </c>
      <c r="B17729" t="inlineStr">
        <is>
          <t>2024-10-06</t>
        </is>
      </c>
      <c r="C17729" t="inlineStr">
        <is>
          <t>S031</t>
        </is>
      </c>
      <c r="D17729" t="inlineStr">
        <is>
          <t>Store_031</t>
        </is>
      </c>
      <c r="E17729" t="inlineStr">
        <is>
          <t>Central</t>
        </is>
      </c>
      <c r="F17729" t="inlineStr">
        <is>
          <t>P0146</t>
        </is>
      </c>
      <c r="G17729" t="inlineStr">
        <is>
          <t>Prod_0146</t>
        </is>
      </c>
      <c r="H17729" t="inlineStr">
        <is>
          <t>Food</t>
        </is>
      </c>
      <c r="I17729" t="n">
        <v>3</v>
      </c>
      <c r="J17729" t="n">
        <v>260.16</v>
      </c>
      <c r="K17729" t="n">
        <v>0</v>
      </c>
      <c r="L17729">
        <f>I17729*J17729*(1-K17729)</f>
        <v/>
      </c>
      <c r="M17729">
        <f>VLOOKUP(F17729,Products!A:D,4,FALSE)*I17729</f>
        <v/>
      </c>
      <c r="N17729">
        <f>L17729-M17729</f>
        <v/>
      </c>
    </row>
    <row r="17730">
      <c r="A17730" t="inlineStr">
        <is>
          <t>T1017728</t>
        </is>
      </c>
      <c r="B17730" t="inlineStr">
        <is>
          <t>2024-01-07</t>
        </is>
      </c>
      <c r="C17730" t="inlineStr">
        <is>
          <t>S002</t>
        </is>
      </c>
      <c r="D17730" t="inlineStr">
        <is>
          <t>Store_002</t>
        </is>
      </c>
      <c r="E17730" t="inlineStr">
        <is>
          <t>South</t>
        </is>
      </c>
      <c r="F17730" t="inlineStr">
        <is>
          <t>P0096</t>
        </is>
      </c>
      <c r="G17730" t="inlineStr">
        <is>
          <t>Prod_0096</t>
        </is>
      </c>
      <c r="H17730" t="inlineStr">
        <is>
          <t>Beverages</t>
        </is>
      </c>
      <c r="I17730" t="n">
        <v>2</v>
      </c>
      <c r="J17730" t="n">
        <v>546.46</v>
      </c>
      <c r="K17730" t="n">
        <v>0.05</v>
      </c>
      <c r="L17730">
        <f>I17730*J17730*(1-K17730)</f>
        <v/>
      </c>
      <c r="M17730">
        <f>VLOOKUP(F17730,Products!A:D,4,FALSE)*I17730</f>
        <v/>
      </c>
      <c r="N17730">
        <f>L17730-M17730</f>
        <v/>
      </c>
    </row>
    <row r="17731">
      <c r="A17731" t="inlineStr">
        <is>
          <t>T1017729</t>
        </is>
      </c>
      <c r="B17731" t="inlineStr">
        <is>
          <t>2024-04-03</t>
        </is>
      </c>
      <c r="C17731" t="inlineStr">
        <is>
          <t>S013</t>
        </is>
      </c>
      <c r="D17731" t="inlineStr">
        <is>
          <t>Store_013</t>
        </is>
      </c>
      <c r="E17731" t="inlineStr">
        <is>
          <t>North</t>
        </is>
      </c>
      <c r="F17731" t="inlineStr">
        <is>
          <t>P0161</t>
        </is>
      </c>
      <c r="G17731" t="inlineStr">
        <is>
          <t>Prod_0161</t>
        </is>
      </c>
      <c r="H17731" t="inlineStr">
        <is>
          <t>Household</t>
        </is>
      </c>
      <c r="I17731" t="n">
        <v>5</v>
      </c>
      <c r="J17731" t="n">
        <v>85.88</v>
      </c>
      <c r="K17731" t="n">
        <v>0.15</v>
      </c>
      <c r="L17731">
        <f>I17731*J17731*(1-K17731)</f>
        <v/>
      </c>
      <c r="M17731">
        <f>VLOOKUP(F17731,Products!A:D,4,FALSE)*I17731</f>
        <v/>
      </c>
      <c r="N17731">
        <f>L17731-M17731</f>
        <v/>
      </c>
    </row>
    <row r="17732">
      <c r="A17732" t="inlineStr">
        <is>
          <t>T1017730</t>
        </is>
      </c>
      <c r="B17732" t="inlineStr">
        <is>
          <t>2024-06-21</t>
        </is>
      </c>
      <c r="C17732" t="inlineStr">
        <is>
          <t>S005</t>
        </is>
      </c>
      <c r="D17732" t="inlineStr">
        <is>
          <t>Store_005</t>
        </is>
      </c>
      <c r="E17732" t="inlineStr">
        <is>
          <t>Central</t>
        </is>
      </c>
      <c r="F17732" t="inlineStr">
        <is>
          <t>P0180</t>
        </is>
      </c>
      <c r="G17732" t="inlineStr">
        <is>
          <t>Prod_0180</t>
        </is>
      </c>
      <c r="H17732" t="inlineStr">
        <is>
          <t>Clothing</t>
        </is>
      </c>
      <c r="I17732" t="n">
        <v>3</v>
      </c>
      <c r="J17732" t="n">
        <v>563.3200000000001</v>
      </c>
      <c r="K17732" t="n">
        <v>0</v>
      </c>
      <c r="L17732">
        <f>I17732*J17732*(1-K17732)</f>
        <v/>
      </c>
      <c r="M17732">
        <f>VLOOKUP(F17732,Products!A:D,4,FALSE)*I17732</f>
        <v/>
      </c>
      <c r="N17732">
        <f>L17732-M17732</f>
        <v/>
      </c>
    </row>
    <row r="17733">
      <c r="A17733" t="inlineStr">
        <is>
          <t>T1017731</t>
        </is>
      </c>
      <c r="B17733" t="inlineStr">
        <is>
          <t>2025-07-08</t>
        </is>
      </c>
      <c r="C17733" t="inlineStr">
        <is>
          <t>S032</t>
        </is>
      </c>
      <c r="D17733" t="inlineStr">
        <is>
          <t>Store_032</t>
        </is>
      </c>
      <c r="E17733" t="inlineStr">
        <is>
          <t>Central</t>
        </is>
      </c>
      <c r="F17733" t="inlineStr">
        <is>
          <t>P0016</t>
        </is>
      </c>
      <c r="G17733" t="inlineStr">
        <is>
          <t>Prod_0016</t>
        </is>
      </c>
      <c r="H17733" t="inlineStr">
        <is>
          <t>Food</t>
        </is>
      </c>
      <c r="I17733" t="n">
        <v>8</v>
      </c>
      <c r="J17733" t="n">
        <v>772.92</v>
      </c>
      <c r="K17733" t="n">
        <v>0.05</v>
      </c>
      <c r="L17733">
        <f>I17733*J17733*(1-K17733)</f>
        <v/>
      </c>
      <c r="M17733">
        <f>VLOOKUP(F17733,Products!A:D,4,FALSE)*I17733</f>
        <v/>
      </c>
      <c r="N17733">
        <f>L17733-M17733</f>
        <v/>
      </c>
    </row>
    <row r="17734">
      <c r="A17734" t="inlineStr">
        <is>
          <t>T1017732</t>
        </is>
      </c>
      <c r="B17734" t="inlineStr">
        <is>
          <t>2023-09-01</t>
        </is>
      </c>
      <c r="C17734" t="inlineStr">
        <is>
          <t>S031</t>
        </is>
      </c>
      <c r="D17734" t="inlineStr">
        <is>
          <t>Store_031</t>
        </is>
      </c>
      <c r="E17734" t="inlineStr">
        <is>
          <t>Central</t>
        </is>
      </c>
      <c r="F17734" t="inlineStr">
        <is>
          <t>P0118</t>
        </is>
      </c>
      <c r="G17734" t="inlineStr">
        <is>
          <t>Prod_0118</t>
        </is>
      </c>
      <c r="H17734" t="inlineStr">
        <is>
          <t>Toys</t>
        </is>
      </c>
      <c r="I17734" t="n">
        <v>5</v>
      </c>
      <c r="J17734" t="n">
        <v>655.6</v>
      </c>
      <c r="K17734" t="n">
        <v>0</v>
      </c>
      <c r="L17734">
        <f>I17734*J17734*(1-K17734)</f>
        <v/>
      </c>
      <c r="M17734">
        <f>VLOOKUP(F17734,Products!A:D,4,FALSE)*I17734</f>
        <v/>
      </c>
      <c r="N17734">
        <f>L17734-M17734</f>
        <v/>
      </c>
    </row>
    <row r="17735">
      <c r="A17735" t="inlineStr">
        <is>
          <t>T1017733</t>
        </is>
      </c>
      <c r="B17735" t="inlineStr">
        <is>
          <t>2023-07-31</t>
        </is>
      </c>
      <c r="C17735" t="inlineStr">
        <is>
          <t>S010</t>
        </is>
      </c>
      <c r="D17735" t="inlineStr">
        <is>
          <t>Store_010</t>
        </is>
      </c>
      <c r="E17735" t="inlineStr">
        <is>
          <t>North</t>
        </is>
      </c>
      <c r="F17735" t="inlineStr">
        <is>
          <t>P0083</t>
        </is>
      </c>
      <c r="G17735" t="inlineStr">
        <is>
          <t>Prod_0083</t>
        </is>
      </c>
      <c r="H17735" t="inlineStr">
        <is>
          <t>Clothing</t>
        </is>
      </c>
      <c r="I17735" t="n">
        <v>5</v>
      </c>
      <c r="J17735" t="n">
        <v>640.33</v>
      </c>
      <c r="K17735" t="n">
        <v>0.05</v>
      </c>
      <c r="L17735">
        <f>I17735*J17735*(1-K17735)</f>
        <v/>
      </c>
      <c r="M17735">
        <f>VLOOKUP(F17735,Products!A:D,4,FALSE)*I17735</f>
        <v/>
      </c>
      <c r="N17735">
        <f>L17735-M17735</f>
        <v/>
      </c>
    </row>
    <row r="17736">
      <c r="A17736" t="inlineStr">
        <is>
          <t>T1017734</t>
        </is>
      </c>
      <c r="B17736" t="inlineStr">
        <is>
          <t>2025-05-17</t>
        </is>
      </c>
      <c r="C17736" t="inlineStr">
        <is>
          <t>S023</t>
        </is>
      </c>
      <c r="D17736" t="inlineStr">
        <is>
          <t>Store_023</t>
        </is>
      </c>
      <c r="E17736" t="inlineStr">
        <is>
          <t>South</t>
        </is>
      </c>
      <c r="F17736" t="inlineStr">
        <is>
          <t>P0158</t>
        </is>
      </c>
      <c r="G17736" t="inlineStr">
        <is>
          <t>Prod_0158</t>
        </is>
      </c>
      <c r="H17736" t="inlineStr">
        <is>
          <t>Beverages</t>
        </is>
      </c>
      <c r="I17736" t="n">
        <v>3</v>
      </c>
      <c r="J17736" t="n">
        <v>223.02</v>
      </c>
      <c r="K17736" t="n">
        <v>0.1</v>
      </c>
      <c r="L17736">
        <f>I17736*J17736*(1-K17736)</f>
        <v/>
      </c>
      <c r="M17736">
        <f>VLOOKUP(F17736,Products!A:D,4,FALSE)*I17736</f>
        <v/>
      </c>
      <c r="N17736">
        <f>L17736-M17736</f>
        <v/>
      </c>
    </row>
    <row r="17737">
      <c r="A17737" t="inlineStr">
        <is>
          <t>T1017735</t>
        </is>
      </c>
      <c r="B17737" t="inlineStr">
        <is>
          <t>2024-11-14</t>
        </is>
      </c>
      <c r="C17737" t="inlineStr">
        <is>
          <t>S031</t>
        </is>
      </c>
      <c r="D17737" t="inlineStr">
        <is>
          <t>Store_031</t>
        </is>
      </c>
      <c r="E17737" t="inlineStr">
        <is>
          <t>Central</t>
        </is>
      </c>
      <c r="F17737" t="inlineStr">
        <is>
          <t>P0064</t>
        </is>
      </c>
      <c r="G17737" t="inlineStr">
        <is>
          <t>Prod_0064</t>
        </is>
      </c>
      <c r="H17737" t="inlineStr">
        <is>
          <t>Beverages</t>
        </is>
      </c>
      <c r="I17737" t="n">
        <v>4</v>
      </c>
      <c r="J17737" t="n">
        <v>712.47</v>
      </c>
      <c r="K17737" t="n">
        <v>0.1</v>
      </c>
      <c r="L17737">
        <f>I17737*J17737*(1-K17737)</f>
        <v/>
      </c>
      <c r="M17737">
        <f>VLOOKUP(F17737,Products!A:D,4,FALSE)*I17737</f>
        <v/>
      </c>
      <c r="N17737">
        <f>L17737-M17737</f>
        <v/>
      </c>
    </row>
    <row r="17738">
      <c r="A17738" t="inlineStr">
        <is>
          <t>T1017736</t>
        </is>
      </c>
      <c r="B17738" t="inlineStr">
        <is>
          <t>2025-01-10</t>
        </is>
      </c>
      <c r="C17738" t="inlineStr">
        <is>
          <t>S023</t>
        </is>
      </c>
      <c r="D17738" t="inlineStr">
        <is>
          <t>Store_023</t>
        </is>
      </c>
      <c r="E17738" t="inlineStr">
        <is>
          <t>South</t>
        </is>
      </c>
      <c r="F17738" t="inlineStr">
        <is>
          <t>P0042</t>
        </is>
      </c>
      <c r="G17738" t="inlineStr">
        <is>
          <t>Prod_0042</t>
        </is>
      </c>
      <c r="H17738" t="inlineStr">
        <is>
          <t>Electronics</t>
        </is>
      </c>
      <c r="I17738" t="n">
        <v>2</v>
      </c>
      <c r="J17738" t="n">
        <v>849.52</v>
      </c>
      <c r="K17738" t="n">
        <v>0.2</v>
      </c>
      <c r="L17738">
        <f>I17738*J17738*(1-K17738)</f>
        <v/>
      </c>
      <c r="M17738">
        <f>VLOOKUP(F17738,Products!A:D,4,FALSE)*I17738</f>
        <v/>
      </c>
      <c r="N17738">
        <f>L17738-M17738</f>
        <v/>
      </c>
    </row>
    <row r="17739">
      <c r="A17739" t="inlineStr">
        <is>
          <t>T1017737</t>
        </is>
      </c>
      <c r="B17739" t="inlineStr">
        <is>
          <t>2023-05-05</t>
        </is>
      </c>
      <c r="C17739" t="inlineStr">
        <is>
          <t>S030</t>
        </is>
      </c>
      <c r="D17739" t="inlineStr">
        <is>
          <t>Store_030</t>
        </is>
      </c>
      <c r="E17739" t="inlineStr">
        <is>
          <t>North</t>
        </is>
      </c>
      <c r="F17739" t="inlineStr">
        <is>
          <t>P0029</t>
        </is>
      </c>
      <c r="G17739" t="inlineStr">
        <is>
          <t>Prod_0029</t>
        </is>
      </c>
      <c r="H17739" t="inlineStr">
        <is>
          <t>Clothing</t>
        </is>
      </c>
      <c r="I17739" t="n">
        <v>9</v>
      </c>
      <c r="J17739" t="n">
        <v>526.04</v>
      </c>
      <c r="K17739" t="n">
        <v>0.15</v>
      </c>
      <c r="L17739">
        <f>I17739*J17739*(1-K17739)</f>
        <v/>
      </c>
      <c r="M17739">
        <f>VLOOKUP(F17739,Products!A:D,4,FALSE)*I17739</f>
        <v/>
      </c>
      <c r="N17739">
        <f>L17739-M17739</f>
        <v/>
      </c>
    </row>
    <row r="17740">
      <c r="A17740" t="inlineStr">
        <is>
          <t>T1017738</t>
        </is>
      </c>
      <c r="B17740" t="inlineStr">
        <is>
          <t>2025-07-01</t>
        </is>
      </c>
      <c r="C17740" t="inlineStr">
        <is>
          <t>S019</t>
        </is>
      </c>
      <c r="D17740" t="inlineStr">
        <is>
          <t>Store_019</t>
        </is>
      </c>
      <c r="E17740" t="inlineStr">
        <is>
          <t>East</t>
        </is>
      </c>
      <c r="F17740" t="inlineStr">
        <is>
          <t>P0151</t>
        </is>
      </c>
      <c r="G17740" t="inlineStr">
        <is>
          <t>Prod_0151</t>
        </is>
      </c>
      <c r="H17740" t="inlineStr">
        <is>
          <t>Food</t>
        </is>
      </c>
      <c r="I17740" t="n">
        <v>4</v>
      </c>
      <c r="J17740" t="n">
        <v>660.13</v>
      </c>
      <c r="K17740" t="n">
        <v>0.1</v>
      </c>
      <c r="L17740">
        <f>I17740*J17740*(1-K17740)</f>
        <v/>
      </c>
      <c r="M17740">
        <f>VLOOKUP(F17740,Products!A:D,4,FALSE)*I17740</f>
        <v/>
      </c>
      <c r="N17740">
        <f>L17740-M17740</f>
        <v/>
      </c>
    </row>
    <row r="17741">
      <c r="A17741" t="inlineStr">
        <is>
          <t>T1017739</t>
        </is>
      </c>
      <c r="B17741" t="inlineStr">
        <is>
          <t>2024-01-14</t>
        </is>
      </c>
      <c r="C17741" t="inlineStr">
        <is>
          <t>S013</t>
        </is>
      </c>
      <c r="D17741" t="inlineStr">
        <is>
          <t>Store_013</t>
        </is>
      </c>
      <c r="E17741" t="inlineStr">
        <is>
          <t>North</t>
        </is>
      </c>
      <c r="F17741" t="inlineStr">
        <is>
          <t>P0180</t>
        </is>
      </c>
      <c r="G17741" t="inlineStr">
        <is>
          <t>Prod_0180</t>
        </is>
      </c>
      <c r="H17741" t="inlineStr">
        <is>
          <t>Clothing</t>
        </is>
      </c>
      <c r="I17741" t="n">
        <v>6</v>
      </c>
      <c r="J17741" t="n">
        <v>590.8200000000001</v>
      </c>
      <c r="K17741" t="n">
        <v>0</v>
      </c>
      <c r="L17741">
        <f>I17741*J17741*(1-K17741)</f>
        <v/>
      </c>
      <c r="M17741">
        <f>VLOOKUP(F17741,Products!A:D,4,FALSE)*I17741</f>
        <v/>
      </c>
      <c r="N17741">
        <f>L17741-M17741</f>
        <v/>
      </c>
    </row>
    <row r="17742">
      <c r="A17742" t="inlineStr">
        <is>
          <t>T1017740</t>
        </is>
      </c>
      <c r="B17742" t="inlineStr">
        <is>
          <t>2023-08-07</t>
        </is>
      </c>
      <c r="C17742" t="inlineStr">
        <is>
          <t>S026</t>
        </is>
      </c>
      <c r="D17742" t="inlineStr">
        <is>
          <t>Store_026</t>
        </is>
      </c>
      <c r="E17742" t="inlineStr">
        <is>
          <t>North</t>
        </is>
      </c>
      <c r="F17742" t="inlineStr">
        <is>
          <t>P0123</t>
        </is>
      </c>
      <c r="G17742" t="inlineStr">
        <is>
          <t>Prod_0123</t>
        </is>
      </c>
      <c r="H17742" t="inlineStr">
        <is>
          <t>Food</t>
        </is>
      </c>
      <c r="I17742" t="n">
        <v>6</v>
      </c>
      <c r="J17742" t="n">
        <v>496.19</v>
      </c>
      <c r="K17742" t="n">
        <v>0.1</v>
      </c>
      <c r="L17742">
        <f>I17742*J17742*(1-K17742)</f>
        <v/>
      </c>
      <c r="M17742">
        <f>VLOOKUP(F17742,Products!A:D,4,FALSE)*I17742</f>
        <v/>
      </c>
      <c r="N17742">
        <f>L17742-M17742</f>
        <v/>
      </c>
    </row>
    <row r="17743">
      <c r="A17743" t="inlineStr">
        <is>
          <t>T1017741</t>
        </is>
      </c>
      <c r="B17743" t="inlineStr">
        <is>
          <t>2024-01-07</t>
        </is>
      </c>
      <c r="C17743" t="inlineStr">
        <is>
          <t>S040</t>
        </is>
      </c>
      <c r="D17743" t="inlineStr">
        <is>
          <t>Store_040</t>
        </is>
      </c>
      <c r="E17743" t="inlineStr">
        <is>
          <t>Central</t>
        </is>
      </c>
      <c r="F17743" t="inlineStr">
        <is>
          <t>P0076</t>
        </is>
      </c>
      <c r="G17743" t="inlineStr">
        <is>
          <t>Prod_0076</t>
        </is>
      </c>
      <c r="H17743" t="inlineStr">
        <is>
          <t>Clothing</t>
        </is>
      </c>
      <c r="I17743" t="n">
        <v>4</v>
      </c>
      <c r="J17743" t="n">
        <v>341.9</v>
      </c>
      <c r="K17743" t="n">
        <v>0.05</v>
      </c>
      <c r="L17743">
        <f>I17743*J17743*(1-K17743)</f>
        <v/>
      </c>
      <c r="M17743">
        <f>VLOOKUP(F17743,Products!A:D,4,FALSE)*I17743</f>
        <v/>
      </c>
      <c r="N17743">
        <f>L17743-M17743</f>
        <v/>
      </c>
    </row>
    <row r="17744">
      <c r="A17744" t="inlineStr">
        <is>
          <t>T1017742</t>
        </is>
      </c>
      <c r="B17744" t="inlineStr">
        <is>
          <t>2024-04-09</t>
        </is>
      </c>
      <c r="C17744" t="inlineStr">
        <is>
          <t>S017</t>
        </is>
      </c>
      <c r="D17744" t="inlineStr">
        <is>
          <t>Store_017</t>
        </is>
      </c>
      <c r="E17744" t="inlineStr">
        <is>
          <t>South</t>
        </is>
      </c>
      <c r="F17744" t="inlineStr">
        <is>
          <t>P0051</t>
        </is>
      </c>
      <c r="G17744" t="inlineStr">
        <is>
          <t>Prod_0051</t>
        </is>
      </c>
      <c r="H17744" t="inlineStr">
        <is>
          <t>Clothing</t>
        </is>
      </c>
      <c r="I17744" t="n">
        <v>5</v>
      </c>
      <c r="J17744" t="n">
        <v>71.95</v>
      </c>
      <c r="K17744" t="n">
        <v>0</v>
      </c>
      <c r="L17744">
        <f>I17744*J17744*(1-K17744)</f>
        <v/>
      </c>
      <c r="M17744">
        <f>VLOOKUP(F17744,Products!A:D,4,FALSE)*I17744</f>
        <v/>
      </c>
      <c r="N17744">
        <f>L17744-M17744</f>
        <v/>
      </c>
    </row>
    <row r="17745">
      <c r="A17745" t="inlineStr">
        <is>
          <t>T1017743</t>
        </is>
      </c>
      <c r="B17745" t="inlineStr">
        <is>
          <t>2025-03-12</t>
        </is>
      </c>
      <c r="C17745" t="inlineStr">
        <is>
          <t>S043</t>
        </is>
      </c>
      <c r="D17745" t="inlineStr">
        <is>
          <t>Store_043</t>
        </is>
      </c>
      <c r="E17745" t="inlineStr">
        <is>
          <t>East</t>
        </is>
      </c>
      <c r="F17745" t="inlineStr">
        <is>
          <t>P0109</t>
        </is>
      </c>
      <c r="G17745" t="inlineStr">
        <is>
          <t>Prod_0109</t>
        </is>
      </c>
      <c r="H17745" t="inlineStr">
        <is>
          <t>Beverages</t>
        </is>
      </c>
      <c r="I17745" t="n">
        <v>1</v>
      </c>
      <c r="J17745" t="n">
        <v>613.66</v>
      </c>
      <c r="K17745" t="n">
        <v>0.05</v>
      </c>
      <c r="L17745">
        <f>I17745*J17745*(1-K17745)</f>
        <v/>
      </c>
      <c r="M17745">
        <f>VLOOKUP(F17745,Products!A:D,4,FALSE)*I17745</f>
        <v/>
      </c>
      <c r="N17745">
        <f>L17745-M17745</f>
        <v/>
      </c>
    </row>
    <row r="17746">
      <c r="A17746" t="inlineStr">
        <is>
          <t>T1017744</t>
        </is>
      </c>
      <c r="B17746" t="inlineStr">
        <is>
          <t>2024-04-25</t>
        </is>
      </c>
      <c r="C17746" t="inlineStr">
        <is>
          <t>S017</t>
        </is>
      </c>
      <c r="D17746" t="inlineStr">
        <is>
          <t>Store_017</t>
        </is>
      </c>
      <c r="E17746" t="inlineStr">
        <is>
          <t>South</t>
        </is>
      </c>
      <c r="F17746" t="inlineStr">
        <is>
          <t>P0118</t>
        </is>
      </c>
      <c r="G17746" t="inlineStr">
        <is>
          <t>Prod_0118</t>
        </is>
      </c>
      <c r="H17746" t="inlineStr">
        <is>
          <t>Toys</t>
        </is>
      </c>
      <c r="I17746" t="n">
        <v>7</v>
      </c>
      <c r="J17746" t="n">
        <v>887.41</v>
      </c>
      <c r="K17746" t="n">
        <v>0</v>
      </c>
      <c r="L17746">
        <f>I17746*J17746*(1-K17746)</f>
        <v/>
      </c>
      <c r="M17746">
        <f>VLOOKUP(F17746,Products!A:D,4,FALSE)*I17746</f>
        <v/>
      </c>
      <c r="N17746">
        <f>L17746-M17746</f>
        <v/>
      </c>
    </row>
    <row r="17747">
      <c r="A17747" t="inlineStr">
        <is>
          <t>T1017745</t>
        </is>
      </c>
      <c r="B17747" t="inlineStr">
        <is>
          <t>2024-07-09</t>
        </is>
      </c>
      <c r="C17747" t="inlineStr">
        <is>
          <t>S049</t>
        </is>
      </c>
      <c r="D17747" t="inlineStr">
        <is>
          <t>Store_049</t>
        </is>
      </c>
      <c r="E17747" t="inlineStr">
        <is>
          <t>North</t>
        </is>
      </c>
      <c r="F17747" t="inlineStr">
        <is>
          <t>P0113</t>
        </is>
      </c>
      <c r="G17747" t="inlineStr">
        <is>
          <t>Prod_0113</t>
        </is>
      </c>
      <c r="H17747" t="inlineStr">
        <is>
          <t>Toys</t>
        </is>
      </c>
      <c r="I17747" t="n">
        <v>7</v>
      </c>
      <c r="J17747" t="n">
        <v>740.97</v>
      </c>
      <c r="K17747" t="n">
        <v>0.1</v>
      </c>
      <c r="L17747">
        <f>I17747*J17747*(1-K17747)</f>
        <v/>
      </c>
      <c r="M17747">
        <f>VLOOKUP(F17747,Products!A:D,4,FALSE)*I17747</f>
        <v/>
      </c>
      <c r="N17747">
        <f>L17747-M17747</f>
        <v/>
      </c>
    </row>
    <row r="17748">
      <c r="A17748" t="inlineStr">
        <is>
          <t>T1017746</t>
        </is>
      </c>
      <c r="B17748" t="inlineStr">
        <is>
          <t>2024-09-01</t>
        </is>
      </c>
      <c r="C17748" t="inlineStr">
        <is>
          <t>S001</t>
        </is>
      </c>
      <c r="D17748" t="inlineStr">
        <is>
          <t>Store_001</t>
        </is>
      </c>
      <c r="E17748" t="inlineStr">
        <is>
          <t>West</t>
        </is>
      </c>
      <c r="F17748" t="inlineStr">
        <is>
          <t>P0024</t>
        </is>
      </c>
      <c r="G17748" t="inlineStr">
        <is>
          <t>Prod_0024</t>
        </is>
      </c>
      <c r="H17748" t="inlineStr">
        <is>
          <t>Clothing</t>
        </is>
      </c>
      <c r="I17748" t="n">
        <v>8</v>
      </c>
      <c r="J17748" t="n">
        <v>131.71</v>
      </c>
      <c r="K17748" t="n">
        <v>0</v>
      </c>
      <c r="L17748">
        <f>I17748*J17748*(1-K17748)</f>
        <v/>
      </c>
      <c r="M17748">
        <f>VLOOKUP(F17748,Products!A:D,4,FALSE)*I17748</f>
        <v/>
      </c>
      <c r="N17748">
        <f>L17748-M17748</f>
        <v/>
      </c>
    </row>
    <row r="17749">
      <c r="A17749" t="inlineStr">
        <is>
          <t>T1017747</t>
        </is>
      </c>
      <c r="B17749" t="inlineStr">
        <is>
          <t>2024-02-27</t>
        </is>
      </c>
      <c r="C17749" t="inlineStr">
        <is>
          <t>S028</t>
        </is>
      </c>
      <c r="D17749" t="inlineStr">
        <is>
          <t>Store_028</t>
        </is>
      </c>
      <c r="E17749" t="inlineStr">
        <is>
          <t>North</t>
        </is>
      </c>
      <c r="F17749" t="inlineStr">
        <is>
          <t>P0018</t>
        </is>
      </c>
      <c r="G17749" t="inlineStr">
        <is>
          <t>Prod_0018</t>
        </is>
      </c>
      <c r="H17749" t="inlineStr">
        <is>
          <t>Food</t>
        </is>
      </c>
      <c r="I17749" t="n">
        <v>3</v>
      </c>
      <c r="J17749" t="n">
        <v>974.0700000000001</v>
      </c>
      <c r="K17749" t="n">
        <v>0.1</v>
      </c>
      <c r="L17749">
        <f>I17749*J17749*(1-K17749)</f>
        <v/>
      </c>
      <c r="M17749">
        <f>VLOOKUP(F17749,Products!A:D,4,FALSE)*I17749</f>
        <v/>
      </c>
      <c r="N17749">
        <f>L17749-M17749</f>
        <v/>
      </c>
    </row>
    <row r="17750">
      <c r="A17750" t="inlineStr">
        <is>
          <t>T1017748</t>
        </is>
      </c>
      <c r="B17750" t="inlineStr">
        <is>
          <t>2023-05-31</t>
        </is>
      </c>
      <c r="C17750" t="inlineStr">
        <is>
          <t>S007</t>
        </is>
      </c>
      <c r="D17750" t="inlineStr">
        <is>
          <t>Store_007</t>
        </is>
      </c>
      <c r="E17750" t="inlineStr">
        <is>
          <t>East</t>
        </is>
      </c>
      <c r="F17750" t="inlineStr">
        <is>
          <t>P0021</t>
        </is>
      </c>
      <c r="G17750" t="inlineStr">
        <is>
          <t>Prod_0021</t>
        </is>
      </c>
      <c r="H17750" t="inlineStr">
        <is>
          <t>Household</t>
        </is>
      </c>
      <c r="I17750" t="n">
        <v>1</v>
      </c>
      <c r="J17750" t="n">
        <v>148.32</v>
      </c>
      <c r="K17750" t="n">
        <v>0.05</v>
      </c>
      <c r="L17750">
        <f>I17750*J17750*(1-K17750)</f>
        <v/>
      </c>
      <c r="M17750">
        <f>VLOOKUP(F17750,Products!A:D,4,FALSE)*I17750</f>
        <v/>
      </c>
      <c r="N17750">
        <f>L17750-M17750</f>
        <v/>
      </c>
    </row>
    <row r="17751">
      <c r="A17751" t="inlineStr">
        <is>
          <t>T1017749</t>
        </is>
      </c>
      <c r="B17751" t="inlineStr">
        <is>
          <t>2024-09-27</t>
        </is>
      </c>
      <c r="C17751" t="inlineStr">
        <is>
          <t>S045</t>
        </is>
      </c>
      <c r="D17751" t="inlineStr">
        <is>
          <t>Store_045</t>
        </is>
      </c>
      <c r="E17751" t="inlineStr">
        <is>
          <t>East</t>
        </is>
      </c>
      <c r="F17751" t="inlineStr">
        <is>
          <t>P0117</t>
        </is>
      </c>
      <c r="G17751" t="inlineStr">
        <is>
          <t>Prod_0117</t>
        </is>
      </c>
      <c r="H17751" t="inlineStr">
        <is>
          <t>Electronics</t>
        </is>
      </c>
      <c r="I17751" t="n">
        <v>8</v>
      </c>
      <c r="J17751" t="n">
        <v>562.0700000000001</v>
      </c>
      <c r="K17751" t="n">
        <v>0</v>
      </c>
      <c r="L17751">
        <f>I17751*J17751*(1-K17751)</f>
        <v/>
      </c>
      <c r="M17751">
        <f>VLOOKUP(F17751,Products!A:D,4,FALSE)*I17751</f>
        <v/>
      </c>
      <c r="N17751">
        <f>L17751-M17751</f>
        <v/>
      </c>
    </row>
    <row r="17752">
      <c r="A17752" t="inlineStr">
        <is>
          <t>T1017750</t>
        </is>
      </c>
      <c r="B17752" t="inlineStr">
        <is>
          <t>2024-11-13</t>
        </is>
      </c>
      <c r="C17752" t="inlineStr">
        <is>
          <t>S029</t>
        </is>
      </c>
      <c r="D17752" t="inlineStr">
        <is>
          <t>Store_029</t>
        </is>
      </c>
      <c r="E17752" t="inlineStr">
        <is>
          <t>South</t>
        </is>
      </c>
      <c r="F17752" t="inlineStr">
        <is>
          <t>P0182</t>
        </is>
      </c>
      <c r="G17752" t="inlineStr">
        <is>
          <t>Prod_0182</t>
        </is>
      </c>
      <c r="H17752" t="inlineStr">
        <is>
          <t>Electronics</t>
        </is>
      </c>
      <c r="I17752" t="n">
        <v>1</v>
      </c>
      <c r="J17752" t="n">
        <v>614.39</v>
      </c>
      <c r="K17752" t="n">
        <v>0</v>
      </c>
      <c r="L17752">
        <f>I17752*J17752*(1-K17752)</f>
        <v/>
      </c>
      <c r="M17752">
        <f>VLOOKUP(F17752,Products!A:D,4,FALSE)*I17752</f>
        <v/>
      </c>
      <c r="N17752">
        <f>L17752-M17752</f>
        <v/>
      </c>
    </row>
    <row r="17753">
      <c r="A17753" t="inlineStr">
        <is>
          <t>T1017751</t>
        </is>
      </c>
      <c r="B17753" t="inlineStr">
        <is>
          <t>2024-07-22</t>
        </is>
      </c>
      <c r="C17753" t="inlineStr">
        <is>
          <t>S034</t>
        </is>
      </c>
      <c r="D17753" t="inlineStr">
        <is>
          <t>Store_034</t>
        </is>
      </c>
      <c r="E17753" t="inlineStr">
        <is>
          <t>Central</t>
        </is>
      </c>
      <c r="F17753" t="inlineStr">
        <is>
          <t>P0042</t>
        </is>
      </c>
      <c r="G17753" t="inlineStr">
        <is>
          <t>Prod_0042</t>
        </is>
      </c>
      <c r="H17753" t="inlineStr">
        <is>
          <t>Electronics</t>
        </is>
      </c>
      <c r="I17753" t="n">
        <v>1</v>
      </c>
      <c r="J17753" t="n">
        <v>963.37</v>
      </c>
      <c r="K17753" t="n">
        <v>0</v>
      </c>
      <c r="L17753">
        <f>I17753*J17753*(1-K17753)</f>
        <v/>
      </c>
      <c r="M17753">
        <f>VLOOKUP(F17753,Products!A:D,4,FALSE)*I17753</f>
        <v/>
      </c>
      <c r="N17753">
        <f>L17753-M17753</f>
        <v/>
      </c>
    </row>
    <row r="17754">
      <c r="A17754" t="inlineStr">
        <is>
          <t>T1017752</t>
        </is>
      </c>
      <c r="B17754" t="inlineStr">
        <is>
          <t>2024-05-12</t>
        </is>
      </c>
      <c r="C17754" t="inlineStr">
        <is>
          <t>S049</t>
        </is>
      </c>
      <c r="D17754" t="inlineStr">
        <is>
          <t>Store_049</t>
        </is>
      </c>
      <c r="E17754" t="inlineStr">
        <is>
          <t>North</t>
        </is>
      </c>
      <c r="F17754" t="inlineStr">
        <is>
          <t>P0086</t>
        </is>
      </c>
      <c r="G17754" t="inlineStr">
        <is>
          <t>Prod_0086</t>
        </is>
      </c>
      <c r="H17754" t="inlineStr">
        <is>
          <t>Stationery</t>
        </is>
      </c>
      <c r="I17754" t="n">
        <v>6</v>
      </c>
      <c r="J17754" t="n">
        <v>919.4</v>
      </c>
      <c r="K17754" t="n">
        <v>0.05</v>
      </c>
      <c r="L17754">
        <f>I17754*J17754*(1-K17754)</f>
        <v/>
      </c>
      <c r="M17754">
        <f>VLOOKUP(F17754,Products!A:D,4,FALSE)*I17754</f>
        <v/>
      </c>
      <c r="N17754">
        <f>L17754-M17754</f>
        <v/>
      </c>
    </row>
    <row r="17755">
      <c r="A17755" t="inlineStr">
        <is>
          <t>T1017753</t>
        </is>
      </c>
      <c r="B17755" t="inlineStr">
        <is>
          <t>2023-07-12</t>
        </is>
      </c>
      <c r="C17755" t="inlineStr">
        <is>
          <t>S037</t>
        </is>
      </c>
      <c r="D17755" t="inlineStr">
        <is>
          <t>Store_037</t>
        </is>
      </c>
      <c r="E17755" t="inlineStr">
        <is>
          <t>East</t>
        </is>
      </c>
      <c r="F17755" t="inlineStr">
        <is>
          <t>P0163</t>
        </is>
      </c>
      <c r="G17755" t="inlineStr">
        <is>
          <t>Prod_0163</t>
        </is>
      </c>
      <c r="H17755" t="inlineStr">
        <is>
          <t>Food</t>
        </is>
      </c>
      <c r="I17755" t="n">
        <v>7</v>
      </c>
      <c r="J17755" t="n">
        <v>757.97</v>
      </c>
      <c r="K17755" t="n">
        <v>0.05</v>
      </c>
      <c r="L17755">
        <f>I17755*J17755*(1-K17755)</f>
        <v/>
      </c>
      <c r="M17755">
        <f>VLOOKUP(F17755,Products!A:D,4,FALSE)*I17755</f>
        <v/>
      </c>
      <c r="N17755">
        <f>L17755-M17755</f>
        <v/>
      </c>
    </row>
    <row r="17756">
      <c r="A17756" t="inlineStr">
        <is>
          <t>T1017754</t>
        </is>
      </c>
      <c r="B17756" t="inlineStr">
        <is>
          <t>2023-12-09</t>
        </is>
      </c>
      <c r="C17756" t="inlineStr">
        <is>
          <t>S029</t>
        </is>
      </c>
      <c r="D17756" t="inlineStr">
        <is>
          <t>Store_029</t>
        </is>
      </c>
      <c r="E17756" t="inlineStr">
        <is>
          <t>South</t>
        </is>
      </c>
      <c r="F17756" t="inlineStr">
        <is>
          <t>P0025</t>
        </is>
      </c>
      <c r="G17756" t="inlineStr">
        <is>
          <t>Prod_0025</t>
        </is>
      </c>
      <c r="H17756" t="inlineStr">
        <is>
          <t>Beverages</t>
        </is>
      </c>
      <c r="I17756" t="n">
        <v>7</v>
      </c>
      <c r="J17756" t="n">
        <v>287.34</v>
      </c>
      <c r="K17756" t="n">
        <v>0.1</v>
      </c>
      <c r="L17756">
        <f>I17756*J17756*(1-K17756)</f>
        <v/>
      </c>
      <c r="M17756">
        <f>VLOOKUP(F17756,Products!A:D,4,FALSE)*I17756</f>
        <v/>
      </c>
      <c r="N17756">
        <f>L17756-M17756</f>
        <v/>
      </c>
    </row>
    <row r="17757">
      <c r="A17757" t="inlineStr">
        <is>
          <t>T1017755</t>
        </is>
      </c>
      <c r="B17757" t="inlineStr">
        <is>
          <t>2024-08-12</t>
        </is>
      </c>
      <c r="C17757" t="inlineStr">
        <is>
          <t>S005</t>
        </is>
      </c>
      <c r="D17757" t="inlineStr">
        <is>
          <t>Store_005</t>
        </is>
      </c>
      <c r="E17757" t="inlineStr">
        <is>
          <t>Central</t>
        </is>
      </c>
      <c r="F17757" t="inlineStr">
        <is>
          <t>P0066</t>
        </is>
      </c>
      <c r="G17757" t="inlineStr">
        <is>
          <t>Prod_0066</t>
        </is>
      </c>
      <c r="H17757" t="inlineStr">
        <is>
          <t>Household</t>
        </is>
      </c>
      <c r="I17757" t="n">
        <v>9</v>
      </c>
      <c r="J17757" t="n">
        <v>410.11</v>
      </c>
      <c r="K17757" t="n">
        <v>0.15</v>
      </c>
      <c r="L17757">
        <f>I17757*J17757*(1-K17757)</f>
        <v/>
      </c>
      <c r="M17757">
        <f>VLOOKUP(F17757,Products!A:D,4,FALSE)*I17757</f>
        <v/>
      </c>
      <c r="N17757">
        <f>L17757-M17757</f>
        <v/>
      </c>
    </row>
    <row r="17758">
      <c r="A17758" t="inlineStr">
        <is>
          <t>T1017756</t>
        </is>
      </c>
      <c r="B17758" t="inlineStr">
        <is>
          <t>2025-04-24</t>
        </is>
      </c>
      <c r="C17758" t="inlineStr">
        <is>
          <t>S044</t>
        </is>
      </c>
      <c r="D17758" t="inlineStr">
        <is>
          <t>Store_044</t>
        </is>
      </c>
      <c r="E17758" t="inlineStr">
        <is>
          <t>North</t>
        </is>
      </c>
      <c r="F17758" t="inlineStr">
        <is>
          <t>P0127</t>
        </is>
      </c>
      <c r="G17758" t="inlineStr">
        <is>
          <t>Prod_0127</t>
        </is>
      </c>
      <c r="H17758" t="inlineStr">
        <is>
          <t>Toys</t>
        </is>
      </c>
      <c r="I17758" t="n">
        <v>3</v>
      </c>
      <c r="J17758" t="n">
        <v>660.35</v>
      </c>
      <c r="K17758" t="n">
        <v>0.1</v>
      </c>
      <c r="L17758">
        <f>I17758*J17758*(1-K17758)</f>
        <v/>
      </c>
      <c r="M17758">
        <f>VLOOKUP(F17758,Products!A:D,4,FALSE)*I17758</f>
        <v/>
      </c>
      <c r="N17758">
        <f>L17758-M17758</f>
        <v/>
      </c>
    </row>
    <row r="17759">
      <c r="A17759" t="inlineStr">
        <is>
          <t>T1017757</t>
        </is>
      </c>
      <c r="B17759" t="inlineStr">
        <is>
          <t>2024-03-15</t>
        </is>
      </c>
      <c r="C17759" t="inlineStr">
        <is>
          <t>S022</t>
        </is>
      </c>
      <c r="D17759" t="inlineStr">
        <is>
          <t>Store_022</t>
        </is>
      </c>
      <c r="E17759" t="inlineStr">
        <is>
          <t>East</t>
        </is>
      </c>
      <c r="F17759" t="inlineStr">
        <is>
          <t>P0103</t>
        </is>
      </c>
      <c r="G17759" t="inlineStr">
        <is>
          <t>Prod_0103</t>
        </is>
      </c>
      <c r="H17759" t="inlineStr">
        <is>
          <t>Stationery</t>
        </is>
      </c>
      <c r="I17759" t="n">
        <v>5</v>
      </c>
      <c r="J17759" t="n">
        <v>872.24</v>
      </c>
      <c r="K17759" t="n">
        <v>0</v>
      </c>
      <c r="L17759">
        <f>I17759*J17759*(1-K17759)</f>
        <v/>
      </c>
      <c r="M17759">
        <f>VLOOKUP(F17759,Products!A:D,4,FALSE)*I17759</f>
        <v/>
      </c>
      <c r="N17759">
        <f>L17759-M17759</f>
        <v/>
      </c>
    </row>
    <row r="17760">
      <c r="A17760" t="inlineStr">
        <is>
          <t>T1017758</t>
        </is>
      </c>
      <c r="B17760" t="inlineStr">
        <is>
          <t>2025-04-03</t>
        </is>
      </c>
      <c r="C17760" t="inlineStr">
        <is>
          <t>S004</t>
        </is>
      </c>
      <c r="D17760" t="inlineStr">
        <is>
          <t>Store_004</t>
        </is>
      </c>
      <c r="E17760" t="inlineStr">
        <is>
          <t>Central</t>
        </is>
      </c>
      <c r="F17760" t="inlineStr">
        <is>
          <t>P0021</t>
        </is>
      </c>
      <c r="G17760" t="inlineStr">
        <is>
          <t>Prod_0021</t>
        </is>
      </c>
      <c r="H17760" t="inlineStr">
        <is>
          <t>Household</t>
        </is>
      </c>
      <c r="I17760" t="n">
        <v>2</v>
      </c>
      <c r="J17760" t="n">
        <v>153.67</v>
      </c>
      <c r="K17760" t="n">
        <v>0</v>
      </c>
      <c r="L17760">
        <f>I17760*J17760*(1-K17760)</f>
        <v/>
      </c>
      <c r="M17760">
        <f>VLOOKUP(F17760,Products!A:D,4,FALSE)*I17760</f>
        <v/>
      </c>
      <c r="N17760">
        <f>L17760-M17760</f>
        <v/>
      </c>
    </row>
    <row r="17761">
      <c r="A17761" t="inlineStr">
        <is>
          <t>T1017759</t>
        </is>
      </c>
      <c r="B17761" t="inlineStr">
        <is>
          <t>2023-09-14</t>
        </is>
      </c>
      <c r="C17761" t="inlineStr">
        <is>
          <t>S036</t>
        </is>
      </c>
      <c r="D17761" t="inlineStr">
        <is>
          <t>Store_036</t>
        </is>
      </c>
      <c r="E17761" t="inlineStr">
        <is>
          <t>Central</t>
        </is>
      </c>
      <c r="F17761" t="inlineStr">
        <is>
          <t>P0105</t>
        </is>
      </c>
      <c r="G17761" t="inlineStr">
        <is>
          <t>Prod_0105</t>
        </is>
      </c>
      <c r="H17761" t="inlineStr">
        <is>
          <t>Electronics</t>
        </is>
      </c>
      <c r="I17761" t="n">
        <v>5</v>
      </c>
      <c r="J17761" t="n">
        <v>532.03</v>
      </c>
      <c r="K17761" t="n">
        <v>0.05</v>
      </c>
      <c r="L17761">
        <f>I17761*J17761*(1-K17761)</f>
        <v/>
      </c>
      <c r="M17761">
        <f>VLOOKUP(F17761,Products!A:D,4,FALSE)*I17761</f>
        <v/>
      </c>
      <c r="N17761">
        <f>L17761-M17761</f>
        <v/>
      </c>
    </row>
    <row r="17762">
      <c r="A17762" t="inlineStr">
        <is>
          <t>T1017760</t>
        </is>
      </c>
      <c r="B17762" t="inlineStr">
        <is>
          <t>2024-12-01</t>
        </is>
      </c>
      <c r="C17762" t="inlineStr">
        <is>
          <t>S041</t>
        </is>
      </c>
      <c r="D17762" t="inlineStr">
        <is>
          <t>Store_041</t>
        </is>
      </c>
      <c r="E17762" t="inlineStr">
        <is>
          <t>East</t>
        </is>
      </c>
      <c r="F17762" t="inlineStr">
        <is>
          <t>P0010</t>
        </is>
      </c>
      <c r="G17762" t="inlineStr">
        <is>
          <t>Prod_0010</t>
        </is>
      </c>
      <c r="H17762" t="inlineStr">
        <is>
          <t>Electronics</t>
        </is>
      </c>
      <c r="I17762" t="n">
        <v>4</v>
      </c>
      <c r="J17762" t="n">
        <v>616.4</v>
      </c>
      <c r="K17762" t="n">
        <v>0</v>
      </c>
      <c r="L17762">
        <f>I17762*J17762*(1-K17762)</f>
        <v/>
      </c>
      <c r="M17762">
        <f>VLOOKUP(F17762,Products!A:D,4,FALSE)*I17762</f>
        <v/>
      </c>
      <c r="N17762">
        <f>L17762-M17762</f>
        <v/>
      </c>
    </row>
    <row r="17763">
      <c r="A17763" t="inlineStr">
        <is>
          <t>T1017761</t>
        </is>
      </c>
      <c r="B17763" t="inlineStr">
        <is>
          <t>2025-09-08</t>
        </is>
      </c>
      <c r="C17763" t="inlineStr">
        <is>
          <t>S011</t>
        </is>
      </c>
      <c r="D17763" t="inlineStr">
        <is>
          <t>Store_011</t>
        </is>
      </c>
      <c r="E17763" t="inlineStr">
        <is>
          <t>South</t>
        </is>
      </c>
      <c r="F17763" t="inlineStr">
        <is>
          <t>P0070</t>
        </is>
      </c>
      <c r="G17763" t="inlineStr">
        <is>
          <t>Prod_0070</t>
        </is>
      </c>
      <c r="H17763" t="inlineStr">
        <is>
          <t>Beverages</t>
        </is>
      </c>
      <c r="I17763" t="n">
        <v>4</v>
      </c>
      <c r="J17763" t="n">
        <v>732.59</v>
      </c>
      <c r="K17763" t="n">
        <v>0</v>
      </c>
      <c r="L17763">
        <f>I17763*J17763*(1-K17763)</f>
        <v/>
      </c>
      <c r="M17763">
        <f>VLOOKUP(F17763,Products!A:D,4,FALSE)*I17763</f>
        <v/>
      </c>
      <c r="N17763">
        <f>L17763-M17763</f>
        <v/>
      </c>
    </row>
    <row r="17764">
      <c r="A17764" t="inlineStr">
        <is>
          <t>T1017762</t>
        </is>
      </c>
      <c r="B17764" t="inlineStr">
        <is>
          <t>2023-09-27</t>
        </is>
      </c>
      <c r="C17764" t="inlineStr">
        <is>
          <t>S037</t>
        </is>
      </c>
      <c r="D17764" t="inlineStr">
        <is>
          <t>Store_037</t>
        </is>
      </c>
      <c r="E17764" t="inlineStr">
        <is>
          <t>East</t>
        </is>
      </c>
      <c r="F17764" t="inlineStr">
        <is>
          <t>P0198</t>
        </is>
      </c>
      <c r="G17764" t="inlineStr">
        <is>
          <t>Prod_0198</t>
        </is>
      </c>
      <c r="H17764" t="inlineStr">
        <is>
          <t>Beverages</t>
        </is>
      </c>
      <c r="I17764" t="n">
        <v>7</v>
      </c>
      <c r="J17764" t="n">
        <v>775.27</v>
      </c>
      <c r="K17764" t="n">
        <v>0</v>
      </c>
      <c r="L17764">
        <f>I17764*J17764*(1-K17764)</f>
        <v/>
      </c>
      <c r="M17764">
        <f>VLOOKUP(F17764,Products!A:D,4,FALSE)*I17764</f>
        <v/>
      </c>
      <c r="N17764">
        <f>L17764-M17764</f>
        <v/>
      </c>
    </row>
    <row r="17765">
      <c r="A17765" t="inlineStr">
        <is>
          <t>T1017763</t>
        </is>
      </c>
      <c r="B17765" t="inlineStr">
        <is>
          <t>2024-08-06</t>
        </is>
      </c>
      <c r="C17765" t="inlineStr">
        <is>
          <t>S003</t>
        </is>
      </c>
      <c r="D17765" t="inlineStr">
        <is>
          <t>Store_003</t>
        </is>
      </c>
      <c r="E17765" t="inlineStr">
        <is>
          <t>North</t>
        </is>
      </c>
      <c r="F17765" t="inlineStr">
        <is>
          <t>P0199</t>
        </is>
      </c>
      <c r="G17765" t="inlineStr">
        <is>
          <t>Prod_0199</t>
        </is>
      </c>
      <c r="H17765" t="inlineStr">
        <is>
          <t>Beverages</t>
        </is>
      </c>
      <c r="I17765" t="n">
        <v>8</v>
      </c>
      <c r="J17765" t="n">
        <v>99.89</v>
      </c>
      <c r="K17765" t="n">
        <v>0</v>
      </c>
      <c r="L17765">
        <f>I17765*J17765*(1-K17765)</f>
        <v/>
      </c>
      <c r="M17765">
        <f>VLOOKUP(F17765,Products!A:D,4,FALSE)*I17765</f>
        <v/>
      </c>
      <c r="N17765">
        <f>L17765-M17765</f>
        <v/>
      </c>
    </row>
    <row r="17766">
      <c r="A17766" t="inlineStr">
        <is>
          <t>T1017764</t>
        </is>
      </c>
      <c r="B17766" t="inlineStr">
        <is>
          <t>2023-03-31</t>
        </is>
      </c>
      <c r="C17766" t="inlineStr">
        <is>
          <t>S045</t>
        </is>
      </c>
      <c r="D17766" t="inlineStr">
        <is>
          <t>Store_045</t>
        </is>
      </c>
      <c r="E17766" t="inlineStr">
        <is>
          <t>East</t>
        </is>
      </c>
      <c r="F17766" t="inlineStr">
        <is>
          <t>P0148</t>
        </is>
      </c>
      <c r="G17766" t="inlineStr">
        <is>
          <t>Prod_0148</t>
        </is>
      </c>
      <c r="H17766" t="inlineStr">
        <is>
          <t>Electronics</t>
        </is>
      </c>
      <c r="I17766" t="n">
        <v>9</v>
      </c>
      <c r="J17766" t="n">
        <v>297.01</v>
      </c>
      <c r="K17766" t="n">
        <v>0</v>
      </c>
      <c r="L17766">
        <f>I17766*J17766*(1-K17766)</f>
        <v/>
      </c>
      <c r="M17766">
        <f>VLOOKUP(F17766,Products!A:D,4,FALSE)*I17766</f>
        <v/>
      </c>
      <c r="N17766">
        <f>L17766-M17766</f>
        <v/>
      </c>
    </row>
    <row r="17767">
      <c r="A17767" t="inlineStr">
        <is>
          <t>T1017765</t>
        </is>
      </c>
      <c r="B17767" t="inlineStr">
        <is>
          <t>2025-02-01</t>
        </is>
      </c>
      <c r="C17767" t="inlineStr">
        <is>
          <t>S033</t>
        </is>
      </c>
      <c r="D17767" t="inlineStr">
        <is>
          <t>Store_033</t>
        </is>
      </c>
      <c r="E17767" t="inlineStr">
        <is>
          <t>North</t>
        </is>
      </c>
      <c r="F17767" t="inlineStr">
        <is>
          <t>P0168</t>
        </is>
      </c>
      <c r="G17767" t="inlineStr">
        <is>
          <t>Prod_0168</t>
        </is>
      </c>
      <c r="H17767" t="inlineStr">
        <is>
          <t>Electronics</t>
        </is>
      </c>
      <c r="I17767" t="n">
        <v>5</v>
      </c>
      <c r="J17767" t="n">
        <v>76.62</v>
      </c>
      <c r="K17767" t="n">
        <v>0.15</v>
      </c>
      <c r="L17767">
        <f>I17767*J17767*(1-K17767)</f>
        <v/>
      </c>
      <c r="M17767">
        <f>VLOOKUP(F17767,Products!A:D,4,FALSE)*I17767</f>
        <v/>
      </c>
      <c r="N17767">
        <f>L17767-M17767</f>
        <v/>
      </c>
    </row>
    <row r="17768">
      <c r="A17768" t="inlineStr">
        <is>
          <t>T1017766</t>
        </is>
      </c>
      <c r="B17768" t="inlineStr">
        <is>
          <t>2024-07-21</t>
        </is>
      </c>
      <c r="C17768" t="inlineStr">
        <is>
          <t>S017</t>
        </is>
      </c>
      <c r="D17768" t="inlineStr">
        <is>
          <t>Store_017</t>
        </is>
      </c>
      <c r="E17768" t="inlineStr">
        <is>
          <t>South</t>
        </is>
      </c>
      <c r="F17768" t="inlineStr">
        <is>
          <t>P0003</t>
        </is>
      </c>
      <c r="G17768" t="inlineStr">
        <is>
          <t>Prod_0003</t>
        </is>
      </c>
      <c r="H17768" t="inlineStr">
        <is>
          <t>Household</t>
        </is>
      </c>
      <c r="I17768" t="n">
        <v>8</v>
      </c>
      <c r="J17768" t="n">
        <v>76.75</v>
      </c>
      <c r="K17768" t="n">
        <v>0.1</v>
      </c>
      <c r="L17768">
        <f>I17768*J17768*(1-K17768)</f>
        <v/>
      </c>
      <c r="M17768">
        <f>VLOOKUP(F17768,Products!A:D,4,FALSE)*I17768</f>
        <v/>
      </c>
      <c r="N17768">
        <f>L17768-M17768</f>
        <v/>
      </c>
    </row>
    <row r="17769">
      <c r="A17769" t="inlineStr">
        <is>
          <t>T1017767</t>
        </is>
      </c>
      <c r="B17769" t="inlineStr">
        <is>
          <t>2024-09-03</t>
        </is>
      </c>
      <c r="C17769" t="inlineStr">
        <is>
          <t>S027</t>
        </is>
      </c>
      <c r="D17769" t="inlineStr">
        <is>
          <t>Store_027</t>
        </is>
      </c>
      <c r="E17769" t="inlineStr">
        <is>
          <t>South</t>
        </is>
      </c>
      <c r="F17769" t="inlineStr">
        <is>
          <t>P0020</t>
        </is>
      </c>
      <c r="G17769" t="inlineStr">
        <is>
          <t>Prod_0020</t>
        </is>
      </c>
      <c r="H17769" t="inlineStr">
        <is>
          <t>Beverages</t>
        </is>
      </c>
      <c r="I17769" t="n">
        <v>2</v>
      </c>
      <c r="J17769" t="n">
        <v>638.84</v>
      </c>
      <c r="K17769" t="n">
        <v>0.05</v>
      </c>
      <c r="L17769">
        <f>I17769*J17769*(1-K17769)</f>
        <v/>
      </c>
      <c r="M17769">
        <f>VLOOKUP(F17769,Products!A:D,4,FALSE)*I17769</f>
        <v/>
      </c>
      <c r="N17769">
        <f>L17769-M17769</f>
        <v/>
      </c>
    </row>
    <row r="17770">
      <c r="A17770" t="inlineStr">
        <is>
          <t>T1017768</t>
        </is>
      </c>
      <c r="B17770" t="inlineStr">
        <is>
          <t>2023-11-08</t>
        </is>
      </c>
      <c r="C17770" t="inlineStr">
        <is>
          <t>S035</t>
        </is>
      </c>
      <c r="D17770" t="inlineStr">
        <is>
          <t>Store_035</t>
        </is>
      </c>
      <c r="E17770" t="inlineStr">
        <is>
          <t>Central</t>
        </is>
      </c>
      <c r="F17770" t="inlineStr">
        <is>
          <t>P0191</t>
        </is>
      </c>
      <c r="G17770" t="inlineStr">
        <is>
          <t>Prod_0191</t>
        </is>
      </c>
      <c r="H17770" t="inlineStr">
        <is>
          <t>Food</t>
        </is>
      </c>
      <c r="I17770" t="n">
        <v>9</v>
      </c>
      <c r="J17770" t="n">
        <v>553.48</v>
      </c>
      <c r="K17770" t="n">
        <v>0.05</v>
      </c>
      <c r="L17770">
        <f>I17770*J17770*(1-K17770)</f>
        <v/>
      </c>
      <c r="M17770">
        <f>VLOOKUP(F17770,Products!A:D,4,FALSE)*I17770</f>
        <v/>
      </c>
      <c r="N17770">
        <f>L17770-M17770</f>
        <v/>
      </c>
    </row>
    <row r="17771">
      <c r="A17771" t="inlineStr">
        <is>
          <t>T1017769</t>
        </is>
      </c>
      <c r="B17771" t="inlineStr">
        <is>
          <t>2025-03-22</t>
        </is>
      </c>
      <c r="C17771" t="inlineStr">
        <is>
          <t>S026</t>
        </is>
      </c>
      <c r="D17771" t="inlineStr">
        <is>
          <t>Store_026</t>
        </is>
      </c>
      <c r="E17771" t="inlineStr">
        <is>
          <t>North</t>
        </is>
      </c>
      <c r="F17771" t="inlineStr">
        <is>
          <t>P0066</t>
        </is>
      </c>
      <c r="G17771" t="inlineStr">
        <is>
          <t>Prod_0066</t>
        </is>
      </c>
      <c r="H17771" t="inlineStr">
        <is>
          <t>Household</t>
        </is>
      </c>
      <c r="I17771" t="n">
        <v>4</v>
      </c>
      <c r="J17771" t="n">
        <v>384.88</v>
      </c>
      <c r="K17771" t="n">
        <v>0</v>
      </c>
      <c r="L17771">
        <f>I17771*J17771*(1-K17771)</f>
        <v/>
      </c>
      <c r="M17771">
        <f>VLOOKUP(F17771,Products!A:D,4,FALSE)*I17771</f>
        <v/>
      </c>
      <c r="N17771">
        <f>L17771-M17771</f>
        <v/>
      </c>
    </row>
    <row r="17772">
      <c r="A17772" t="inlineStr">
        <is>
          <t>T1017770</t>
        </is>
      </c>
      <c r="B17772" t="inlineStr">
        <is>
          <t>2023-03-23</t>
        </is>
      </c>
      <c r="C17772" t="inlineStr">
        <is>
          <t>S016</t>
        </is>
      </c>
      <c r="D17772" t="inlineStr">
        <is>
          <t>Store_016</t>
        </is>
      </c>
      <c r="E17772" t="inlineStr">
        <is>
          <t>West</t>
        </is>
      </c>
      <c r="F17772" t="inlineStr">
        <is>
          <t>P0154</t>
        </is>
      </c>
      <c r="G17772" t="inlineStr">
        <is>
          <t>Prod_0154</t>
        </is>
      </c>
      <c r="H17772" t="inlineStr">
        <is>
          <t>Toys</t>
        </is>
      </c>
      <c r="I17772" t="n">
        <v>7</v>
      </c>
      <c r="J17772" t="n">
        <v>311.33</v>
      </c>
      <c r="K17772" t="n">
        <v>0</v>
      </c>
      <c r="L17772">
        <f>I17772*J17772*(1-K17772)</f>
        <v/>
      </c>
      <c r="M17772">
        <f>VLOOKUP(F17772,Products!A:D,4,FALSE)*I17772</f>
        <v/>
      </c>
      <c r="N17772">
        <f>L17772-M17772</f>
        <v/>
      </c>
    </row>
    <row r="17773">
      <c r="A17773" t="inlineStr">
        <is>
          <t>T1017771</t>
        </is>
      </c>
      <c r="B17773" t="inlineStr">
        <is>
          <t>2025-04-07</t>
        </is>
      </c>
      <c r="C17773" t="inlineStr">
        <is>
          <t>S042</t>
        </is>
      </c>
      <c r="D17773" t="inlineStr">
        <is>
          <t>Store_042</t>
        </is>
      </c>
      <c r="E17773" t="inlineStr">
        <is>
          <t>Central</t>
        </is>
      </c>
      <c r="F17773" t="inlineStr">
        <is>
          <t>P0122</t>
        </is>
      </c>
      <c r="G17773" t="inlineStr">
        <is>
          <t>Prod_0122</t>
        </is>
      </c>
      <c r="H17773" t="inlineStr">
        <is>
          <t>Beverages</t>
        </is>
      </c>
      <c r="I17773" t="n">
        <v>7</v>
      </c>
      <c r="J17773" t="n">
        <v>892.34</v>
      </c>
      <c r="K17773" t="n">
        <v>0</v>
      </c>
      <c r="L17773">
        <f>I17773*J17773*(1-K17773)</f>
        <v/>
      </c>
      <c r="M17773">
        <f>VLOOKUP(F17773,Products!A:D,4,FALSE)*I17773</f>
        <v/>
      </c>
      <c r="N17773">
        <f>L17773-M17773</f>
        <v/>
      </c>
    </row>
    <row r="17774">
      <c r="A17774" t="inlineStr">
        <is>
          <t>T1017772</t>
        </is>
      </c>
      <c r="B17774" t="inlineStr">
        <is>
          <t>2024-07-04</t>
        </is>
      </c>
      <c r="C17774" t="inlineStr">
        <is>
          <t>S032</t>
        </is>
      </c>
      <c r="D17774" t="inlineStr">
        <is>
          <t>Store_032</t>
        </is>
      </c>
      <c r="E17774" t="inlineStr">
        <is>
          <t>Central</t>
        </is>
      </c>
      <c r="F17774" t="inlineStr">
        <is>
          <t>P0182</t>
        </is>
      </c>
      <c r="G17774" t="inlineStr">
        <is>
          <t>Prod_0182</t>
        </is>
      </c>
      <c r="H17774" t="inlineStr">
        <is>
          <t>Electronics</t>
        </is>
      </c>
      <c r="I17774" t="n">
        <v>7</v>
      </c>
      <c r="J17774" t="n">
        <v>830.27</v>
      </c>
      <c r="K17774" t="n">
        <v>0.1</v>
      </c>
      <c r="L17774">
        <f>I17774*J17774*(1-K17774)</f>
        <v/>
      </c>
      <c r="M17774">
        <f>VLOOKUP(F17774,Products!A:D,4,FALSE)*I17774</f>
        <v/>
      </c>
      <c r="N17774">
        <f>L17774-M17774</f>
        <v/>
      </c>
    </row>
    <row r="17775">
      <c r="A17775" t="inlineStr">
        <is>
          <t>T1017773</t>
        </is>
      </c>
      <c r="B17775" t="inlineStr">
        <is>
          <t>2025-01-22</t>
        </is>
      </c>
      <c r="C17775" t="inlineStr">
        <is>
          <t>S010</t>
        </is>
      </c>
      <c r="D17775" t="inlineStr">
        <is>
          <t>Store_010</t>
        </is>
      </c>
      <c r="E17775" t="inlineStr">
        <is>
          <t>North</t>
        </is>
      </c>
      <c r="F17775" t="inlineStr">
        <is>
          <t>P0040</t>
        </is>
      </c>
      <c r="G17775" t="inlineStr">
        <is>
          <t>Prod_0040</t>
        </is>
      </c>
      <c r="H17775" t="inlineStr">
        <is>
          <t>Toys</t>
        </is>
      </c>
      <c r="I17775" t="n">
        <v>8</v>
      </c>
      <c r="J17775" t="n">
        <v>62.64</v>
      </c>
      <c r="K17775" t="n">
        <v>0.05</v>
      </c>
      <c r="L17775">
        <f>I17775*J17775*(1-K17775)</f>
        <v/>
      </c>
      <c r="M17775">
        <f>VLOOKUP(F17775,Products!A:D,4,FALSE)*I17775</f>
        <v/>
      </c>
      <c r="N17775">
        <f>L17775-M17775</f>
        <v/>
      </c>
    </row>
    <row r="17776">
      <c r="A17776" t="inlineStr">
        <is>
          <t>T1017774</t>
        </is>
      </c>
      <c r="B17776" t="inlineStr">
        <is>
          <t>2023-03-09</t>
        </is>
      </c>
      <c r="C17776" t="inlineStr">
        <is>
          <t>S030</t>
        </is>
      </c>
      <c r="D17776" t="inlineStr">
        <is>
          <t>Store_030</t>
        </is>
      </c>
      <c r="E17776" t="inlineStr">
        <is>
          <t>North</t>
        </is>
      </c>
      <c r="F17776" t="inlineStr">
        <is>
          <t>P0131</t>
        </is>
      </c>
      <c r="G17776" t="inlineStr">
        <is>
          <t>Prod_0131</t>
        </is>
      </c>
      <c r="H17776" t="inlineStr">
        <is>
          <t>Beverages</t>
        </is>
      </c>
      <c r="I17776" t="n">
        <v>1</v>
      </c>
      <c r="J17776" t="n">
        <v>276.51</v>
      </c>
      <c r="K17776" t="n">
        <v>0</v>
      </c>
      <c r="L17776">
        <f>I17776*J17776*(1-K17776)</f>
        <v/>
      </c>
      <c r="M17776">
        <f>VLOOKUP(F17776,Products!A:D,4,FALSE)*I17776</f>
        <v/>
      </c>
      <c r="N17776">
        <f>L17776-M17776</f>
        <v/>
      </c>
    </row>
    <row r="17777">
      <c r="A17777" t="inlineStr">
        <is>
          <t>T1017775</t>
        </is>
      </c>
      <c r="B17777" t="inlineStr">
        <is>
          <t>2023-02-18</t>
        </is>
      </c>
      <c r="C17777" t="inlineStr">
        <is>
          <t>S008</t>
        </is>
      </c>
      <c r="D17777" t="inlineStr">
        <is>
          <t>Store_008</t>
        </is>
      </c>
      <c r="E17777" t="inlineStr">
        <is>
          <t>East</t>
        </is>
      </c>
      <c r="F17777" t="inlineStr">
        <is>
          <t>P0007</t>
        </is>
      </c>
      <c r="G17777" t="inlineStr">
        <is>
          <t>Prod_0007</t>
        </is>
      </c>
      <c r="H17777" t="inlineStr">
        <is>
          <t>Food</t>
        </is>
      </c>
      <c r="I17777" t="n">
        <v>1</v>
      </c>
      <c r="J17777" t="n">
        <v>110.39</v>
      </c>
      <c r="K17777" t="n">
        <v>0.05</v>
      </c>
      <c r="L17777">
        <f>I17777*J17777*(1-K17777)</f>
        <v/>
      </c>
      <c r="M17777">
        <f>VLOOKUP(F17777,Products!A:D,4,FALSE)*I17777</f>
        <v/>
      </c>
      <c r="N17777">
        <f>L17777-M17777</f>
        <v/>
      </c>
    </row>
    <row r="17778">
      <c r="A17778" t="inlineStr">
        <is>
          <t>T1017776</t>
        </is>
      </c>
      <c r="B17778" t="inlineStr">
        <is>
          <t>2025-06-04</t>
        </is>
      </c>
      <c r="C17778" t="inlineStr">
        <is>
          <t>S003</t>
        </is>
      </c>
      <c r="D17778" t="inlineStr">
        <is>
          <t>Store_003</t>
        </is>
      </c>
      <c r="E17778" t="inlineStr">
        <is>
          <t>North</t>
        </is>
      </c>
      <c r="F17778" t="inlineStr">
        <is>
          <t>P0101</t>
        </is>
      </c>
      <c r="G17778" t="inlineStr">
        <is>
          <t>Prod_0101</t>
        </is>
      </c>
      <c r="H17778" t="inlineStr">
        <is>
          <t>Food</t>
        </is>
      </c>
      <c r="I17778" t="n">
        <v>3</v>
      </c>
      <c r="J17778" t="n">
        <v>81.12</v>
      </c>
      <c r="K17778" t="n">
        <v>0.15</v>
      </c>
      <c r="L17778">
        <f>I17778*J17778*(1-K17778)</f>
        <v/>
      </c>
      <c r="M17778">
        <f>VLOOKUP(F17778,Products!A:D,4,FALSE)*I17778</f>
        <v/>
      </c>
      <c r="N17778">
        <f>L17778-M17778</f>
        <v/>
      </c>
    </row>
    <row r="17779">
      <c r="A17779" t="inlineStr">
        <is>
          <t>T1017777</t>
        </is>
      </c>
      <c r="B17779" t="inlineStr">
        <is>
          <t>2023-03-01</t>
        </is>
      </c>
      <c r="C17779" t="inlineStr">
        <is>
          <t>S021</t>
        </is>
      </c>
      <c r="D17779" t="inlineStr">
        <is>
          <t>Store_021</t>
        </is>
      </c>
      <c r="E17779" t="inlineStr">
        <is>
          <t>North</t>
        </is>
      </c>
      <c r="F17779" t="inlineStr">
        <is>
          <t>P0114</t>
        </is>
      </c>
      <c r="G17779" t="inlineStr">
        <is>
          <t>Prod_0114</t>
        </is>
      </c>
      <c r="H17779" t="inlineStr">
        <is>
          <t>Beverages</t>
        </is>
      </c>
      <c r="I17779" t="n">
        <v>9</v>
      </c>
      <c r="J17779" t="n">
        <v>640.4400000000001</v>
      </c>
      <c r="K17779" t="n">
        <v>0</v>
      </c>
      <c r="L17779">
        <f>I17779*J17779*(1-K17779)</f>
        <v/>
      </c>
      <c r="M17779">
        <f>VLOOKUP(F17779,Products!A:D,4,FALSE)*I17779</f>
        <v/>
      </c>
      <c r="N17779">
        <f>L17779-M17779</f>
        <v/>
      </c>
    </row>
    <row r="17780">
      <c r="A17780" t="inlineStr">
        <is>
          <t>T1017778</t>
        </is>
      </c>
      <c r="B17780" t="inlineStr">
        <is>
          <t>2024-01-15</t>
        </is>
      </c>
      <c r="C17780" t="inlineStr">
        <is>
          <t>S008</t>
        </is>
      </c>
      <c r="D17780" t="inlineStr">
        <is>
          <t>Store_008</t>
        </is>
      </c>
      <c r="E17780" t="inlineStr">
        <is>
          <t>East</t>
        </is>
      </c>
      <c r="F17780" t="inlineStr">
        <is>
          <t>P0084</t>
        </is>
      </c>
      <c r="G17780" t="inlineStr">
        <is>
          <t>Prod_0084</t>
        </is>
      </c>
      <c r="H17780" t="inlineStr">
        <is>
          <t>Beverages</t>
        </is>
      </c>
      <c r="I17780" t="n">
        <v>2</v>
      </c>
      <c r="J17780" t="n">
        <v>767.97</v>
      </c>
      <c r="K17780" t="n">
        <v>0</v>
      </c>
      <c r="L17780">
        <f>I17780*J17780*(1-K17780)</f>
        <v/>
      </c>
      <c r="M17780">
        <f>VLOOKUP(F17780,Products!A:D,4,FALSE)*I17780</f>
        <v/>
      </c>
      <c r="N17780">
        <f>L17780-M17780</f>
        <v/>
      </c>
    </row>
    <row r="17781">
      <c r="A17781" t="inlineStr">
        <is>
          <t>T1017779</t>
        </is>
      </c>
      <c r="B17781" t="inlineStr">
        <is>
          <t>2025-01-02</t>
        </is>
      </c>
      <c r="C17781" t="inlineStr">
        <is>
          <t>S011</t>
        </is>
      </c>
      <c r="D17781" t="inlineStr">
        <is>
          <t>Store_011</t>
        </is>
      </c>
      <c r="E17781" t="inlineStr">
        <is>
          <t>South</t>
        </is>
      </c>
      <c r="F17781" t="inlineStr">
        <is>
          <t>P0157</t>
        </is>
      </c>
      <c r="G17781" t="inlineStr">
        <is>
          <t>Prod_0157</t>
        </is>
      </c>
      <c r="H17781" t="inlineStr">
        <is>
          <t>Toys</t>
        </is>
      </c>
      <c r="I17781" t="n">
        <v>8</v>
      </c>
      <c r="J17781" t="n">
        <v>260.31</v>
      </c>
      <c r="K17781" t="n">
        <v>0.1</v>
      </c>
      <c r="L17781">
        <f>I17781*J17781*(1-K17781)</f>
        <v/>
      </c>
      <c r="M17781">
        <f>VLOOKUP(F17781,Products!A:D,4,FALSE)*I17781</f>
        <v/>
      </c>
      <c r="N17781">
        <f>L17781-M17781</f>
        <v/>
      </c>
    </row>
    <row r="17782">
      <c r="A17782" t="inlineStr">
        <is>
          <t>T1017780</t>
        </is>
      </c>
      <c r="B17782" t="inlineStr">
        <is>
          <t>2024-03-01</t>
        </is>
      </c>
      <c r="C17782" t="inlineStr">
        <is>
          <t>S018</t>
        </is>
      </c>
      <c r="D17782" t="inlineStr">
        <is>
          <t>Store_018</t>
        </is>
      </c>
      <c r="E17782" t="inlineStr">
        <is>
          <t>South</t>
        </is>
      </c>
      <c r="F17782" t="inlineStr">
        <is>
          <t>P0128</t>
        </is>
      </c>
      <c r="G17782" t="inlineStr">
        <is>
          <t>Prod_0128</t>
        </is>
      </c>
      <c r="H17782" t="inlineStr">
        <is>
          <t>Toys</t>
        </is>
      </c>
      <c r="I17782" t="n">
        <v>7</v>
      </c>
      <c r="J17782" t="n">
        <v>162.83</v>
      </c>
      <c r="K17782" t="n">
        <v>0.1</v>
      </c>
      <c r="L17782">
        <f>I17782*J17782*(1-K17782)</f>
        <v/>
      </c>
      <c r="M17782">
        <f>VLOOKUP(F17782,Products!A:D,4,FALSE)*I17782</f>
        <v/>
      </c>
      <c r="N17782">
        <f>L17782-M17782</f>
        <v/>
      </c>
    </row>
    <row r="17783">
      <c r="A17783" t="inlineStr">
        <is>
          <t>T1017781</t>
        </is>
      </c>
      <c r="B17783" t="inlineStr">
        <is>
          <t>2024-02-10</t>
        </is>
      </c>
      <c r="C17783" t="inlineStr">
        <is>
          <t>S006</t>
        </is>
      </c>
      <c r="D17783" t="inlineStr">
        <is>
          <t>Store_006</t>
        </is>
      </c>
      <c r="E17783" t="inlineStr">
        <is>
          <t>East</t>
        </is>
      </c>
      <c r="F17783" t="inlineStr">
        <is>
          <t>P0073</t>
        </is>
      </c>
      <c r="G17783" t="inlineStr">
        <is>
          <t>Prod_0073</t>
        </is>
      </c>
      <c r="H17783" t="inlineStr">
        <is>
          <t>Food</t>
        </is>
      </c>
      <c r="I17783" t="n">
        <v>7</v>
      </c>
      <c r="J17783" t="n">
        <v>663.1799999999999</v>
      </c>
      <c r="K17783" t="n">
        <v>0.2</v>
      </c>
      <c r="L17783">
        <f>I17783*J17783*(1-K17783)</f>
        <v/>
      </c>
      <c r="M17783">
        <f>VLOOKUP(F17783,Products!A:D,4,FALSE)*I17783</f>
        <v/>
      </c>
      <c r="N17783">
        <f>L17783-M17783</f>
        <v/>
      </c>
    </row>
    <row r="17784">
      <c r="A17784" t="inlineStr">
        <is>
          <t>T1017782</t>
        </is>
      </c>
      <c r="B17784" t="inlineStr">
        <is>
          <t>2024-08-18</t>
        </is>
      </c>
      <c r="C17784" t="inlineStr">
        <is>
          <t>S012</t>
        </is>
      </c>
      <c r="D17784" t="inlineStr">
        <is>
          <t>Store_012</t>
        </is>
      </c>
      <c r="E17784" t="inlineStr">
        <is>
          <t>South</t>
        </is>
      </c>
      <c r="F17784" t="inlineStr">
        <is>
          <t>P0138</t>
        </is>
      </c>
      <c r="G17784" t="inlineStr">
        <is>
          <t>Prod_0138</t>
        </is>
      </c>
      <c r="H17784" t="inlineStr">
        <is>
          <t>Household</t>
        </is>
      </c>
      <c r="I17784" t="n">
        <v>6</v>
      </c>
      <c r="J17784" t="n">
        <v>310.22</v>
      </c>
      <c r="K17784" t="n">
        <v>0.15</v>
      </c>
      <c r="L17784">
        <f>I17784*J17784*(1-K17784)</f>
        <v/>
      </c>
      <c r="M17784">
        <f>VLOOKUP(F17784,Products!A:D,4,FALSE)*I17784</f>
        <v/>
      </c>
      <c r="N17784">
        <f>L17784-M17784</f>
        <v/>
      </c>
    </row>
    <row r="17785">
      <c r="A17785" t="inlineStr">
        <is>
          <t>T1017783</t>
        </is>
      </c>
      <c r="B17785" t="inlineStr">
        <is>
          <t>2024-06-03</t>
        </is>
      </c>
      <c r="C17785" t="inlineStr">
        <is>
          <t>S005</t>
        </is>
      </c>
      <c r="D17785" t="inlineStr">
        <is>
          <t>Store_005</t>
        </is>
      </c>
      <c r="E17785" t="inlineStr">
        <is>
          <t>Central</t>
        </is>
      </c>
      <c r="F17785" t="inlineStr">
        <is>
          <t>P0017</t>
        </is>
      </c>
      <c r="G17785" t="inlineStr">
        <is>
          <t>Prod_0017</t>
        </is>
      </c>
      <c r="H17785" t="inlineStr">
        <is>
          <t>Food</t>
        </is>
      </c>
      <c r="I17785" t="n">
        <v>6</v>
      </c>
      <c r="J17785" t="n">
        <v>697.0700000000001</v>
      </c>
      <c r="K17785" t="n">
        <v>0.05</v>
      </c>
      <c r="L17785">
        <f>I17785*J17785*(1-K17785)</f>
        <v/>
      </c>
      <c r="M17785">
        <f>VLOOKUP(F17785,Products!A:D,4,FALSE)*I17785</f>
        <v/>
      </c>
      <c r="N17785">
        <f>L17785-M17785</f>
        <v/>
      </c>
    </row>
    <row r="17786">
      <c r="A17786" t="inlineStr">
        <is>
          <t>T1017784</t>
        </is>
      </c>
      <c r="B17786" t="inlineStr">
        <is>
          <t>2024-05-26</t>
        </is>
      </c>
      <c r="C17786" t="inlineStr">
        <is>
          <t>S029</t>
        </is>
      </c>
      <c r="D17786" t="inlineStr">
        <is>
          <t>Store_029</t>
        </is>
      </c>
      <c r="E17786" t="inlineStr">
        <is>
          <t>South</t>
        </is>
      </c>
      <c r="F17786" t="inlineStr">
        <is>
          <t>P0196</t>
        </is>
      </c>
      <c r="G17786" t="inlineStr">
        <is>
          <t>Prod_0196</t>
        </is>
      </c>
      <c r="H17786" t="inlineStr">
        <is>
          <t>Beverages</t>
        </is>
      </c>
      <c r="I17786" t="n">
        <v>2</v>
      </c>
      <c r="J17786" t="n">
        <v>934.46</v>
      </c>
      <c r="K17786" t="n">
        <v>0</v>
      </c>
      <c r="L17786">
        <f>I17786*J17786*(1-K17786)</f>
        <v/>
      </c>
      <c r="M17786">
        <f>VLOOKUP(F17786,Products!A:D,4,FALSE)*I17786</f>
        <v/>
      </c>
      <c r="N17786">
        <f>L17786-M17786</f>
        <v/>
      </c>
    </row>
    <row r="17787">
      <c r="A17787" t="inlineStr">
        <is>
          <t>T1017785</t>
        </is>
      </c>
      <c r="B17787" t="inlineStr">
        <is>
          <t>2024-08-29</t>
        </is>
      </c>
      <c r="C17787" t="inlineStr">
        <is>
          <t>S044</t>
        </is>
      </c>
      <c r="D17787" t="inlineStr">
        <is>
          <t>Store_044</t>
        </is>
      </c>
      <c r="E17787" t="inlineStr">
        <is>
          <t>North</t>
        </is>
      </c>
      <c r="F17787" t="inlineStr">
        <is>
          <t>P0020</t>
        </is>
      </c>
      <c r="G17787" t="inlineStr">
        <is>
          <t>Prod_0020</t>
        </is>
      </c>
      <c r="H17787" t="inlineStr">
        <is>
          <t>Beverages</t>
        </is>
      </c>
      <c r="I17787" t="n">
        <v>9</v>
      </c>
      <c r="J17787" t="n">
        <v>768.67</v>
      </c>
      <c r="K17787" t="n">
        <v>0.05</v>
      </c>
      <c r="L17787">
        <f>I17787*J17787*(1-K17787)</f>
        <v/>
      </c>
      <c r="M17787">
        <f>VLOOKUP(F17787,Products!A:D,4,FALSE)*I17787</f>
        <v/>
      </c>
      <c r="N17787">
        <f>L17787-M17787</f>
        <v/>
      </c>
    </row>
    <row r="17788">
      <c r="A17788" t="inlineStr">
        <is>
          <t>T1017786</t>
        </is>
      </c>
      <c r="B17788" t="inlineStr">
        <is>
          <t>2023-10-23</t>
        </is>
      </c>
      <c r="C17788" t="inlineStr">
        <is>
          <t>S033</t>
        </is>
      </c>
      <c r="D17788" t="inlineStr">
        <is>
          <t>Store_033</t>
        </is>
      </c>
      <c r="E17788" t="inlineStr">
        <is>
          <t>North</t>
        </is>
      </c>
      <c r="F17788" t="inlineStr">
        <is>
          <t>P0134</t>
        </is>
      </c>
      <c r="G17788" t="inlineStr">
        <is>
          <t>Prod_0134</t>
        </is>
      </c>
      <c r="H17788" t="inlineStr">
        <is>
          <t>Food</t>
        </is>
      </c>
      <c r="I17788" t="n">
        <v>1</v>
      </c>
      <c r="J17788" t="n">
        <v>502.38</v>
      </c>
      <c r="K17788" t="n">
        <v>0</v>
      </c>
      <c r="L17788">
        <f>I17788*J17788*(1-K17788)</f>
        <v/>
      </c>
      <c r="M17788">
        <f>VLOOKUP(F17788,Products!A:D,4,FALSE)*I17788</f>
        <v/>
      </c>
      <c r="N17788">
        <f>L17788-M17788</f>
        <v/>
      </c>
    </row>
    <row r="17789">
      <c r="A17789" t="inlineStr">
        <is>
          <t>T1017787</t>
        </is>
      </c>
      <c r="B17789" t="inlineStr">
        <is>
          <t>2023-11-10</t>
        </is>
      </c>
      <c r="C17789" t="inlineStr">
        <is>
          <t>S003</t>
        </is>
      </c>
      <c r="D17789" t="inlineStr">
        <is>
          <t>Store_003</t>
        </is>
      </c>
      <c r="E17789" t="inlineStr">
        <is>
          <t>North</t>
        </is>
      </c>
      <c r="F17789" t="inlineStr">
        <is>
          <t>P0188</t>
        </is>
      </c>
      <c r="G17789" t="inlineStr">
        <is>
          <t>Prod_0188</t>
        </is>
      </c>
      <c r="H17789" t="inlineStr">
        <is>
          <t>Food</t>
        </is>
      </c>
      <c r="I17789" t="n">
        <v>1</v>
      </c>
      <c r="J17789" t="n">
        <v>653.96</v>
      </c>
      <c r="K17789" t="n">
        <v>0</v>
      </c>
      <c r="L17789">
        <f>I17789*J17789*(1-K17789)</f>
        <v/>
      </c>
      <c r="M17789">
        <f>VLOOKUP(F17789,Products!A:D,4,FALSE)*I17789</f>
        <v/>
      </c>
      <c r="N17789">
        <f>L17789-M17789</f>
        <v/>
      </c>
    </row>
    <row r="17790">
      <c r="A17790" t="inlineStr">
        <is>
          <t>T1017788</t>
        </is>
      </c>
      <c r="B17790" t="inlineStr">
        <is>
          <t>2025-07-02</t>
        </is>
      </c>
      <c r="C17790" t="inlineStr">
        <is>
          <t>S047</t>
        </is>
      </c>
      <c r="D17790" t="inlineStr">
        <is>
          <t>Store_047</t>
        </is>
      </c>
      <c r="E17790" t="inlineStr">
        <is>
          <t>North</t>
        </is>
      </c>
      <c r="F17790" t="inlineStr">
        <is>
          <t>P0073</t>
        </is>
      </c>
      <c r="G17790" t="inlineStr">
        <is>
          <t>Prod_0073</t>
        </is>
      </c>
      <c r="H17790" t="inlineStr">
        <is>
          <t>Food</t>
        </is>
      </c>
      <c r="I17790" t="n">
        <v>8</v>
      </c>
      <c r="J17790" t="n">
        <v>722.58</v>
      </c>
      <c r="K17790" t="n">
        <v>0.15</v>
      </c>
      <c r="L17790">
        <f>I17790*J17790*(1-K17790)</f>
        <v/>
      </c>
      <c r="M17790">
        <f>VLOOKUP(F17790,Products!A:D,4,FALSE)*I17790</f>
        <v/>
      </c>
      <c r="N17790">
        <f>L17790-M17790</f>
        <v/>
      </c>
    </row>
    <row r="17791">
      <c r="A17791" t="inlineStr">
        <is>
          <t>T1017789</t>
        </is>
      </c>
      <c r="B17791" t="inlineStr">
        <is>
          <t>2024-05-04</t>
        </is>
      </c>
      <c r="C17791" t="inlineStr">
        <is>
          <t>S048</t>
        </is>
      </c>
      <c r="D17791" t="inlineStr">
        <is>
          <t>Store_048</t>
        </is>
      </c>
      <c r="E17791" t="inlineStr">
        <is>
          <t>South</t>
        </is>
      </c>
      <c r="F17791" t="inlineStr">
        <is>
          <t>P0135</t>
        </is>
      </c>
      <c r="G17791" t="inlineStr">
        <is>
          <t>Prod_0135</t>
        </is>
      </c>
      <c r="H17791" t="inlineStr">
        <is>
          <t>Food</t>
        </is>
      </c>
      <c r="I17791" t="n">
        <v>6</v>
      </c>
      <c r="J17791" t="n">
        <v>71.05</v>
      </c>
      <c r="K17791" t="n">
        <v>0</v>
      </c>
      <c r="L17791">
        <f>I17791*J17791*(1-K17791)</f>
        <v/>
      </c>
      <c r="M17791">
        <f>VLOOKUP(F17791,Products!A:D,4,FALSE)*I17791</f>
        <v/>
      </c>
      <c r="N17791">
        <f>L17791-M17791</f>
        <v/>
      </c>
    </row>
    <row r="17792">
      <c r="A17792" t="inlineStr">
        <is>
          <t>T1017790</t>
        </is>
      </c>
      <c r="B17792" t="inlineStr">
        <is>
          <t>2023-06-24</t>
        </is>
      </c>
      <c r="C17792" t="inlineStr">
        <is>
          <t>S003</t>
        </is>
      </c>
      <c r="D17792" t="inlineStr">
        <is>
          <t>Store_003</t>
        </is>
      </c>
      <c r="E17792" t="inlineStr">
        <is>
          <t>North</t>
        </is>
      </c>
      <c r="F17792" t="inlineStr">
        <is>
          <t>P0007</t>
        </is>
      </c>
      <c r="G17792" t="inlineStr">
        <is>
          <t>Prod_0007</t>
        </is>
      </c>
      <c r="H17792" t="inlineStr">
        <is>
          <t>Food</t>
        </is>
      </c>
      <c r="I17792" t="n">
        <v>9</v>
      </c>
      <c r="J17792" t="n">
        <v>141</v>
      </c>
      <c r="K17792" t="n">
        <v>0</v>
      </c>
      <c r="L17792">
        <f>I17792*J17792*(1-K17792)</f>
        <v/>
      </c>
      <c r="M17792">
        <f>VLOOKUP(F17792,Products!A:D,4,FALSE)*I17792</f>
        <v/>
      </c>
      <c r="N17792">
        <f>L17792-M17792</f>
        <v/>
      </c>
    </row>
    <row r="17793">
      <c r="A17793" t="inlineStr">
        <is>
          <t>T1017791</t>
        </is>
      </c>
      <c r="B17793" t="inlineStr">
        <is>
          <t>2024-08-27</t>
        </is>
      </c>
      <c r="C17793" t="inlineStr">
        <is>
          <t>S041</t>
        </is>
      </c>
      <c r="D17793" t="inlineStr">
        <is>
          <t>Store_041</t>
        </is>
      </c>
      <c r="E17793" t="inlineStr">
        <is>
          <t>East</t>
        </is>
      </c>
      <c r="F17793" t="inlineStr">
        <is>
          <t>P0047</t>
        </is>
      </c>
      <c r="G17793" t="inlineStr">
        <is>
          <t>Prod_0047</t>
        </is>
      </c>
      <c r="H17793" t="inlineStr">
        <is>
          <t>Beverages</t>
        </is>
      </c>
      <c r="I17793" t="n">
        <v>2</v>
      </c>
      <c r="J17793" t="n">
        <v>639.5599999999999</v>
      </c>
      <c r="K17793" t="n">
        <v>0</v>
      </c>
      <c r="L17793">
        <f>I17793*J17793*(1-K17793)</f>
        <v/>
      </c>
      <c r="M17793">
        <f>VLOOKUP(F17793,Products!A:D,4,FALSE)*I17793</f>
        <v/>
      </c>
      <c r="N17793">
        <f>L17793-M17793</f>
        <v/>
      </c>
    </row>
    <row r="17794">
      <c r="A17794" t="inlineStr">
        <is>
          <t>T1017792</t>
        </is>
      </c>
      <c r="B17794" t="inlineStr">
        <is>
          <t>2023-02-04</t>
        </is>
      </c>
      <c r="C17794" t="inlineStr">
        <is>
          <t>S005</t>
        </is>
      </c>
      <c r="D17794" t="inlineStr">
        <is>
          <t>Store_005</t>
        </is>
      </c>
      <c r="E17794" t="inlineStr">
        <is>
          <t>Central</t>
        </is>
      </c>
      <c r="F17794" t="inlineStr">
        <is>
          <t>P0154</t>
        </is>
      </c>
      <c r="G17794" t="inlineStr">
        <is>
          <t>Prod_0154</t>
        </is>
      </c>
      <c r="H17794" t="inlineStr">
        <is>
          <t>Toys</t>
        </is>
      </c>
      <c r="I17794" t="n">
        <v>6</v>
      </c>
      <c r="J17794" t="n">
        <v>355.08</v>
      </c>
      <c r="K17794" t="n">
        <v>0</v>
      </c>
      <c r="L17794">
        <f>I17794*J17794*(1-K17794)</f>
        <v/>
      </c>
      <c r="M17794">
        <f>VLOOKUP(F17794,Products!A:D,4,FALSE)*I17794</f>
        <v/>
      </c>
      <c r="N17794">
        <f>L17794-M17794</f>
        <v/>
      </c>
    </row>
    <row r="17795">
      <c r="A17795" t="inlineStr">
        <is>
          <t>T1017793</t>
        </is>
      </c>
      <c r="B17795" t="inlineStr">
        <is>
          <t>2024-07-08</t>
        </is>
      </c>
      <c r="C17795" t="inlineStr">
        <is>
          <t>S038</t>
        </is>
      </c>
      <c r="D17795" t="inlineStr">
        <is>
          <t>Store_038</t>
        </is>
      </c>
      <c r="E17795" t="inlineStr">
        <is>
          <t>East</t>
        </is>
      </c>
      <c r="F17795" t="inlineStr">
        <is>
          <t>P0006</t>
        </is>
      </c>
      <c r="G17795" t="inlineStr">
        <is>
          <t>Prod_0006</t>
        </is>
      </c>
      <c r="H17795" t="inlineStr">
        <is>
          <t>Food</t>
        </is>
      </c>
      <c r="I17795" t="n">
        <v>2</v>
      </c>
      <c r="J17795" t="n">
        <v>852.65</v>
      </c>
      <c r="K17795" t="n">
        <v>0</v>
      </c>
      <c r="L17795">
        <f>I17795*J17795*(1-K17795)</f>
        <v/>
      </c>
      <c r="M17795">
        <f>VLOOKUP(F17795,Products!A:D,4,FALSE)*I17795</f>
        <v/>
      </c>
      <c r="N17795">
        <f>L17795-M17795</f>
        <v/>
      </c>
    </row>
    <row r="17796">
      <c r="A17796" t="inlineStr">
        <is>
          <t>T1017794</t>
        </is>
      </c>
      <c r="B17796" t="inlineStr">
        <is>
          <t>2025-06-10</t>
        </is>
      </c>
      <c r="C17796" t="inlineStr">
        <is>
          <t>S019</t>
        </is>
      </c>
      <c r="D17796" t="inlineStr">
        <is>
          <t>Store_019</t>
        </is>
      </c>
      <c r="E17796" t="inlineStr">
        <is>
          <t>East</t>
        </is>
      </c>
      <c r="F17796" t="inlineStr">
        <is>
          <t>P0162</t>
        </is>
      </c>
      <c r="G17796" t="inlineStr">
        <is>
          <t>Prod_0162</t>
        </is>
      </c>
      <c r="H17796" t="inlineStr">
        <is>
          <t>Food</t>
        </is>
      </c>
      <c r="I17796" t="n">
        <v>5</v>
      </c>
      <c r="J17796" t="n">
        <v>589.9299999999999</v>
      </c>
      <c r="K17796" t="n">
        <v>0</v>
      </c>
      <c r="L17796">
        <f>I17796*J17796*(1-K17796)</f>
        <v/>
      </c>
      <c r="M17796">
        <f>VLOOKUP(F17796,Products!A:D,4,FALSE)*I17796</f>
        <v/>
      </c>
      <c r="N17796">
        <f>L17796-M17796</f>
        <v/>
      </c>
    </row>
    <row r="17797">
      <c r="A17797" t="inlineStr">
        <is>
          <t>T1017795</t>
        </is>
      </c>
      <c r="B17797" t="inlineStr">
        <is>
          <t>2025-04-14</t>
        </is>
      </c>
      <c r="C17797" t="inlineStr">
        <is>
          <t>S002</t>
        </is>
      </c>
      <c r="D17797" t="inlineStr">
        <is>
          <t>Store_002</t>
        </is>
      </c>
      <c r="E17797" t="inlineStr">
        <is>
          <t>South</t>
        </is>
      </c>
      <c r="F17797" t="inlineStr">
        <is>
          <t>P0160</t>
        </is>
      </c>
      <c r="G17797" t="inlineStr">
        <is>
          <t>Prod_0160</t>
        </is>
      </c>
      <c r="H17797" t="inlineStr">
        <is>
          <t>Food</t>
        </is>
      </c>
      <c r="I17797" t="n">
        <v>9</v>
      </c>
      <c r="J17797" t="n">
        <v>662.4</v>
      </c>
      <c r="K17797" t="n">
        <v>0</v>
      </c>
      <c r="L17797">
        <f>I17797*J17797*(1-K17797)</f>
        <v/>
      </c>
      <c r="M17797">
        <f>VLOOKUP(F17797,Products!A:D,4,FALSE)*I17797</f>
        <v/>
      </c>
      <c r="N17797">
        <f>L17797-M17797</f>
        <v/>
      </c>
    </row>
    <row r="17798">
      <c r="A17798" t="inlineStr">
        <is>
          <t>T1017796</t>
        </is>
      </c>
      <c r="B17798" t="inlineStr">
        <is>
          <t>2025-03-08</t>
        </is>
      </c>
      <c r="C17798" t="inlineStr">
        <is>
          <t>S050</t>
        </is>
      </c>
      <c r="D17798" t="inlineStr">
        <is>
          <t>Store_050</t>
        </is>
      </c>
      <c r="E17798" t="inlineStr">
        <is>
          <t>South</t>
        </is>
      </c>
      <c r="F17798" t="inlineStr">
        <is>
          <t>P0009</t>
        </is>
      </c>
      <c r="G17798" t="inlineStr">
        <is>
          <t>Prod_0009</t>
        </is>
      </c>
      <c r="H17798" t="inlineStr">
        <is>
          <t>Toys</t>
        </is>
      </c>
      <c r="I17798" t="n">
        <v>7</v>
      </c>
      <c r="J17798" t="n">
        <v>658.76</v>
      </c>
      <c r="K17798" t="n">
        <v>0</v>
      </c>
      <c r="L17798">
        <f>I17798*J17798*(1-K17798)</f>
        <v/>
      </c>
      <c r="M17798">
        <f>VLOOKUP(F17798,Products!A:D,4,FALSE)*I17798</f>
        <v/>
      </c>
      <c r="N17798">
        <f>L17798-M17798</f>
        <v/>
      </c>
    </row>
    <row r="17799">
      <c r="A17799" t="inlineStr">
        <is>
          <t>T1017797</t>
        </is>
      </c>
      <c r="B17799" t="inlineStr">
        <is>
          <t>2025-06-11</t>
        </is>
      </c>
      <c r="C17799" t="inlineStr">
        <is>
          <t>S047</t>
        </is>
      </c>
      <c r="D17799" t="inlineStr">
        <is>
          <t>Store_047</t>
        </is>
      </c>
      <c r="E17799" t="inlineStr">
        <is>
          <t>North</t>
        </is>
      </c>
      <c r="F17799" t="inlineStr">
        <is>
          <t>P0173</t>
        </is>
      </c>
      <c r="G17799" t="inlineStr">
        <is>
          <t>Prod_0173</t>
        </is>
      </c>
      <c r="H17799" t="inlineStr">
        <is>
          <t>Toys</t>
        </is>
      </c>
      <c r="I17799" t="n">
        <v>8</v>
      </c>
      <c r="J17799" t="n">
        <v>1020.16</v>
      </c>
      <c r="K17799" t="n">
        <v>0</v>
      </c>
      <c r="L17799">
        <f>I17799*J17799*(1-K17799)</f>
        <v/>
      </c>
      <c r="M17799">
        <f>VLOOKUP(F17799,Products!A:D,4,FALSE)*I17799</f>
        <v/>
      </c>
      <c r="N17799">
        <f>L17799-M17799</f>
        <v/>
      </c>
    </row>
    <row r="17800">
      <c r="A17800" t="inlineStr">
        <is>
          <t>T1017798</t>
        </is>
      </c>
      <c r="B17800" t="inlineStr">
        <is>
          <t>2025-08-05</t>
        </is>
      </c>
      <c r="C17800" t="inlineStr">
        <is>
          <t>S005</t>
        </is>
      </c>
      <c r="D17800" t="inlineStr">
        <is>
          <t>Store_005</t>
        </is>
      </c>
      <c r="E17800" t="inlineStr">
        <is>
          <t>Central</t>
        </is>
      </c>
      <c r="F17800" t="inlineStr">
        <is>
          <t>P0127</t>
        </is>
      </c>
      <c r="G17800" t="inlineStr">
        <is>
          <t>Prod_0127</t>
        </is>
      </c>
      <c r="H17800" t="inlineStr">
        <is>
          <t>Toys</t>
        </is>
      </c>
      <c r="I17800" t="n">
        <v>1</v>
      </c>
      <c r="J17800" t="n">
        <v>801.09</v>
      </c>
      <c r="K17800" t="n">
        <v>0</v>
      </c>
      <c r="L17800">
        <f>I17800*J17800*(1-K17800)</f>
        <v/>
      </c>
      <c r="M17800">
        <f>VLOOKUP(F17800,Products!A:D,4,FALSE)*I17800</f>
        <v/>
      </c>
      <c r="N17800">
        <f>L17800-M17800</f>
        <v/>
      </c>
    </row>
    <row r="17801">
      <c r="A17801" t="inlineStr">
        <is>
          <t>T1017799</t>
        </is>
      </c>
      <c r="B17801" t="inlineStr">
        <is>
          <t>2023-01-13</t>
        </is>
      </c>
      <c r="C17801" t="inlineStr">
        <is>
          <t>S022</t>
        </is>
      </c>
      <c r="D17801" t="inlineStr">
        <is>
          <t>Store_022</t>
        </is>
      </c>
      <c r="E17801" t="inlineStr">
        <is>
          <t>East</t>
        </is>
      </c>
      <c r="F17801" t="inlineStr">
        <is>
          <t>P0194</t>
        </is>
      </c>
      <c r="G17801" t="inlineStr">
        <is>
          <t>Prod_0194</t>
        </is>
      </c>
      <c r="H17801" t="inlineStr">
        <is>
          <t>Food</t>
        </is>
      </c>
      <c r="I17801" t="n">
        <v>8</v>
      </c>
      <c r="J17801" t="n">
        <v>685.92</v>
      </c>
      <c r="K17801" t="n">
        <v>0</v>
      </c>
      <c r="L17801">
        <f>I17801*J17801*(1-K17801)</f>
        <v/>
      </c>
      <c r="M17801">
        <f>VLOOKUP(F17801,Products!A:D,4,FALSE)*I17801</f>
        <v/>
      </c>
      <c r="N17801">
        <f>L17801-M17801</f>
        <v/>
      </c>
    </row>
    <row r="17802">
      <c r="A17802" t="inlineStr">
        <is>
          <t>T1017800</t>
        </is>
      </c>
      <c r="B17802" t="inlineStr">
        <is>
          <t>2024-07-08</t>
        </is>
      </c>
      <c r="C17802" t="inlineStr">
        <is>
          <t>S050</t>
        </is>
      </c>
      <c r="D17802" t="inlineStr">
        <is>
          <t>Store_050</t>
        </is>
      </c>
      <c r="E17802" t="inlineStr">
        <is>
          <t>South</t>
        </is>
      </c>
      <c r="F17802" t="inlineStr">
        <is>
          <t>P0155</t>
        </is>
      </c>
      <c r="G17802" t="inlineStr">
        <is>
          <t>Prod_0155</t>
        </is>
      </c>
      <c r="H17802" t="inlineStr">
        <is>
          <t>Electronics</t>
        </is>
      </c>
      <c r="I17802" t="n">
        <v>9</v>
      </c>
      <c r="J17802" t="n">
        <v>484.3</v>
      </c>
      <c r="K17802" t="n">
        <v>0.15</v>
      </c>
      <c r="L17802">
        <f>I17802*J17802*(1-K17802)</f>
        <v/>
      </c>
      <c r="M17802">
        <f>VLOOKUP(F17802,Products!A:D,4,FALSE)*I17802</f>
        <v/>
      </c>
      <c r="N17802">
        <f>L17802-M17802</f>
        <v/>
      </c>
    </row>
    <row r="17803">
      <c r="A17803" t="inlineStr">
        <is>
          <t>T1017801</t>
        </is>
      </c>
      <c r="B17803" t="inlineStr">
        <is>
          <t>2023-03-30</t>
        </is>
      </c>
      <c r="C17803" t="inlineStr">
        <is>
          <t>S024</t>
        </is>
      </c>
      <c r="D17803" t="inlineStr">
        <is>
          <t>Store_024</t>
        </is>
      </c>
      <c r="E17803" t="inlineStr">
        <is>
          <t>South</t>
        </is>
      </c>
      <c r="F17803" t="inlineStr">
        <is>
          <t>P0011</t>
        </is>
      </c>
      <c r="G17803" t="inlineStr">
        <is>
          <t>Prod_0011</t>
        </is>
      </c>
      <c r="H17803" t="inlineStr">
        <is>
          <t>Household</t>
        </is>
      </c>
      <c r="I17803" t="n">
        <v>4</v>
      </c>
      <c r="J17803" t="n">
        <v>382.13</v>
      </c>
      <c r="K17803" t="n">
        <v>0.2</v>
      </c>
      <c r="L17803">
        <f>I17803*J17803*(1-K17803)</f>
        <v/>
      </c>
      <c r="M17803">
        <f>VLOOKUP(F17803,Products!A:D,4,FALSE)*I17803</f>
        <v/>
      </c>
      <c r="N17803">
        <f>L17803-M17803</f>
        <v/>
      </c>
    </row>
    <row r="17804">
      <c r="A17804" t="inlineStr">
        <is>
          <t>T1017802</t>
        </is>
      </c>
      <c r="B17804" t="inlineStr">
        <is>
          <t>2024-03-03</t>
        </is>
      </c>
      <c r="C17804" t="inlineStr">
        <is>
          <t>S006</t>
        </is>
      </c>
      <c r="D17804" t="inlineStr">
        <is>
          <t>Store_006</t>
        </is>
      </c>
      <c r="E17804" t="inlineStr">
        <is>
          <t>East</t>
        </is>
      </c>
      <c r="F17804" t="inlineStr">
        <is>
          <t>P0184</t>
        </is>
      </c>
      <c r="G17804" t="inlineStr">
        <is>
          <t>Prod_0184</t>
        </is>
      </c>
      <c r="H17804" t="inlineStr">
        <is>
          <t>Beverages</t>
        </is>
      </c>
      <c r="I17804" t="n">
        <v>6</v>
      </c>
      <c r="J17804" t="n">
        <v>439.23</v>
      </c>
      <c r="K17804" t="n">
        <v>0</v>
      </c>
      <c r="L17804">
        <f>I17804*J17804*(1-K17804)</f>
        <v/>
      </c>
      <c r="M17804">
        <f>VLOOKUP(F17804,Products!A:D,4,FALSE)*I17804</f>
        <v/>
      </c>
      <c r="N17804">
        <f>L17804-M17804</f>
        <v/>
      </c>
    </row>
    <row r="17805">
      <c r="A17805" t="inlineStr">
        <is>
          <t>T1017803</t>
        </is>
      </c>
      <c r="B17805" t="inlineStr">
        <is>
          <t>2023-07-02</t>
        </is>
      </c>
      <c r="C17805" t="inlineStr">
        <is>
          <t>S033</t>
        </is>
      </c>
      <c r="D17805" t="inlineStr">
        <is>
          <t>Store_033</t>
        </is>
      </c>
      <c r="E17805" t="inlineStr">
        <is>
          <t>North</t>
        </is>
      </c>
      <c r="F17805" t="inlineStr">
        <is>
          <t>P0064</t>
        </is>
      </c>
      <c r="G17805" t="inlineStr">
        <is>
          <t>Prod_0064</t>
        </is>
      </c>
      <c r="H17805" t="inlineStr">
        <is>
          <t>Beverages</t>
        </is>
      </c>
      <c r="I17805" t="n">
        <v>7</v>
      </c>
      <c r="J17805" t="n">
        <v>895.33</v>
      </c>
      <c r="K17805" t="n">
        <v>0</v>
      </c>
      <c r="L17805">
        <f>I17805*J17805*(1-K17805)</f>
        <v/>
      </c>
      <c r="M17805">
        <f>VLOOKUP(F17805,Products!A:D,4,FALSE)*I17805</f>
        <v/>
      </c>
      <c r="N17805">
        <f>L17805-M17805</f>
        <v/>
      </c>
    </row>
    <row r="17806">
      <c r="A17806" t="inlineStr">
        <is>
          <t>T1017804</t>
        </is>
      </c>
      <c r="B17806" t="inlineStr">
        <is>
          <t>2023-07-02</t>
        </is>
      </c>
      <c r="C17806" t="inlineStr">
        <is>
          <t>S042</t>
        </is>
      </c>
      <c r="D17806" t="inlineStr">
        <is>
          <t>Store_042</t>
        </is>
      </c>
      <c r="E17806" t="inlineStr">
        <is>
          <t>Central</t>
        </is>
      </c>
      <c r="F17806" t="inlineStr">
        <is>
          <t>P0151</t>
        </is>
      </c>
      <c r="G17806" t="inlineStr">
        <is>
          <t>Prod_0151</t>
        </is>
      </c>
      <c r="H17806" t="inlineStr">
        <is>
          <t>Food</t>
        </is>
      </c>
      <c r="I17806" t="n">
        <v>5</v>
      </c>
      <c r="J17806" t="n">
        <v>842.5599999999999</v>
      </c>
      <c r="K17806" t="n">
        <v>0</v>
      </c>
      <c r="L17806">
        <f>I17806*J17806*(1-K17806)</f>
        <v/>
      </c>
      <c r="M17806">
        <f>VLOOKUP(F17806,Products!A:D,4,FALSE)*I17806</f>
        <v/>
      </c>
      <c r="N17806">
        <f>L17806-M17806</f>
        <v/>
      </c>
    </row>
    <row r="17807">
      <c r="A17807" t="inlineStr">
        <is>
          <t>T1017805</t>
        </is>
      </c>
      <c r="B17807" t="inlineStr">
        <is>
          <t>2023-04-27</t>
        </is>
      </c>
      <c r="C17807" t="inlineStr">
        <is>
          <t>S047</t>
        </is>
      </c>
      <c r="D17807" t="inlineStr">
        <is>
          <t>Store_047</t>
        </is>
      </c>
      <c r="E17807" t="inlineStr">
        <is>
          <t>North</t>
        </is>
      </c>
      <c r="F17807" t="inlineStr">
        <is>
          <t>P0181</t>
        </is>
      </c>
      <c r="G17807" t="inlineStr">
        <is>
          <t>Prod_0181</t>
        </is>
      </c>
      <c r="H17807" t="inlineStr">
        <is>
          <t>Electronics</t>
        </is>
      </c>
      <c r="I17807" t="n">
        <v>3</v>
      </c>
      <c r="J17807" t="n">
        <v>758.1</v>
      </c>
      <c r="K17807" t="n">
        <v>0.1</v>
      </c>
      <c r="L17807">
        <f>I17807*J17807*(1-K17807)</f>
        <v/>
      </c>
      <c r="M17807">
        <f>VLOOKUP(F17807,Products!A:D,4,FALSE)*I17807</f>
        <v/>
      </c>
      <c r="N17807">
        <f>L17807-M17807</f>
        <v/>
      </c>
    </row>
    <row r="17808">
      <c r="A17808" t="inlineStr">
        <is>
          <t>T1017806</t>
        </is>
      </c>
      <c r="B17808" t="inlineStr">
        <is>
          <t>2023-07-05</t>
        </is>
      </c>
      <c r="C17808" t="inlineStr">
        <is>
          <t>S035</t>
        </is>
      </c>
      <c r="D17808" t="inlineStr">
        <is>
          <t>Store_035</t>
        </is>
      </c>
      <c r="E17808" t="inlineStr">
        <is>
          <t>Central</t>
        </is>
      </c>
      <c r="F17808" t="inlineStr">
        <is>
          <t>P0090</t>
        </is>
      </c>
      <c r="G17808" t="inlineStr">
        <is>
          <t>Prod_0090</t>
        </is>
      </c>
      <c r="H17808" t="inlineStr">
        <is>
          <t>Toys</t>
        </is>
      </c>
      <c r="I17808" t="n">
        <v>2</v>
      </c>
      <c r="J17808" t="n">
        <v>432.41</v>
      </c>
      <c r="K17808" t="n">
        <v>0.15</v>
      </c>
      <c r="L17808">
        <f>I17808*J17808*(1-K17808)</f>
        <v/>
      </c>
      <c r="M17808">
        <f>VLOOKUP(F17808,Products!A:D,4,FALSE)*I17808</f>
        <v/>
      </c>
      <c r="N17808">
        <f>L17808-M17808</f>
        <v/>
      </c>
    </row>
    <row r="17809">
      <c r="A17809" t="inlineStr">
        <is>
          <t>T1017807</t>
        </is>
      </c>
      <c r="B17809" t="inlineStr">
        <is>
          <t>2023-01-17</t>
        </is>
      </c>
      <c r="C17809" t="inlineStr">
        <is>
          <t>S038</t>
        </is>
      </c>
      <c r="D17809" t="inlineStr">
        <is>
          <t>Store_038</t>
        </is>
      </c>
      <c r="E17809" t="inlineStr">
        <is>
          <t>East</t>
        </is>
      </c>
      <c r="F17809" t="inlineStr">
        <is>
          <t>P0114</t>
        </is>
      </c>
      <c r="G17809" t="inlineStr">
        <is>
          <t>Prod_0114</t>
        </is>
      </c>
      <c r="H17809" t="inlineStr">
        <is>
          <t>Beverages</t>
        </is>
      </c>
      <c r="I17809" t="n">
        <v>4</v>
      </c>
      <c r="J17809" t="n">
        <v>727.39</v>
      </c>
      <c r="K17809" t="n">
        <v>0</v>
      </c>
      <c r="L17809">
        <f>I17809*J17809*(1-K17809)</f>
        <v/>
      </c>
      <c r="M17809">
        <f>VLOOKUP(F17809,Products!A:D,4,FALSE)*I17809</f>
        <v/>
      </c>
      <c r="N17809">
        <f>L17809-M17809</f>
        <v/>
      </c>
    </row>
    <row r="17810">
      <c r="A17810" t="inlineStr">
        <is>
          <t>T1017808</t>
        </is>
      </c>
      <c r="B17810" t="inlineStr">
        <is>
          <t>2025-07-10</t>
        </is>
      </c>
      <c r="C17810" t="inlineStr">
        <is>
          <t>S040</t>
        </is>
      </c>
      <c r="D17810" t="inlineStr">
        <is>
          <t>Store_040</t>
        </is>
      </c>
      <c r="E17810" t="inlineStr">
        <is>
          <t>Central</t>
        </is>
      </c>
      <c r="F17810" t="inlineStr">
        <is>
          <t>P0135</t>
        </is>
      </c>
      <c r="G17810" t="inlineStr">
        <is>
          <t>Prod_0135</t>
        </is>
      </c>
      <c r="H17810" t="inlineStr">
        <is>
          <t>Food</t>
        </is>
      </c>
      <c r="I17810" t="n">
        <v>8</v>
      </c>
      <c r="J17810" t="n">
        <v>71.48999999999999</v>
      </c>
      <c r="K17810" t="n">
        <v>0</v>
      </c>
      <c r="L17810">
        <f>I17810*J17810*(1-K17810)</f>
        <v/>
      </c>
      <c r="M17810">
        <f>VLOOKUP(F17810,Products!A:D,4,FALSE)*I17810</f>
        <v/>
      </c>
      <c r="N17810">
        <f>L17810-M17810</f>
        <v/>
      </c>
    </row>
    <row r="17811">
      <c r="A17811" t="inlineStr">
        <is>
          <t>T1017809</t>
        </is>
      </c>
      <c r="B17811" t="inlineStr">
        <is>
          <t>2023-09-16</t>
        </is>
      </c>
      <c r="C17811" t="inlineStr">
        <is>
          <t>S025</t>
        </is>
      </c>
      <c r="D17811" t="inlineStr">
        <is>
          <t>Store_025</t>
        </is>
      </c>
      <c r="E17811" t="inlineStr">
        <is>
          <t>Central</t>
        </is>
      </c>
      <c r="F17811" t="inlineStr">
        <is>
          <t>P0170</t>
        </is>
      </c>
      <c r="G17811" t="inlineStr">
        <is>
          <t>Prod_0170</t>
        </is>
      </c>
      <c r="H17811" t="inlineStr">
        <is>
          <t>Household</t>
        </is>
      </c>
      <c r="I17811" t="n">
        <v>9</v>
      </c>
      <c r="J17811" t="n">
        <v>606.9400000000001</v>
      </c>
      <c r="K17811" t="n">
        <v>0</v>
      </c>
      <c r="L17811">
        <f>I17811*J17811*(1-K17811)</f>
        <v/>
      </c>
      <c r="M17811">
        <f>VLOOKUP(F17811,Products!A:D,4,FALSE)*I17811</f>
        <v/>
      </c>
      <c r="N17811">
        <f>L17811-M17811</f>
        <v/>
      </c>
    </row>
    <row r="17812">
      <c r="A17812" t="inlineStr">
        <is>
          <t>T1017810</t>
        </is>
      </c>
      <c r="B17812" t="inlineStr">
        <is>
          <t>2025-09-13</t>
        </is>
      </c>
      <c r="C17812" t="inlineStr">
        <is>
          <t>S013</t>
        </is>
      </c>
      <c r="D17812" t="inlineStr">
        <is>
          <t>Store_013</t>
        </is>
      </c>
      <c r="E17812" t="inlineStr">
        <is>
          <t>North</t>
        </is>
      </c>
      <c r="F17812" t="inlineStr">
        <is>
          <t>P0141</t>
        </is>
      </c>
      <c r="G17812" t="inlineStr">
        <is>
          <t>Prod_0141</t>
        </is>
      </c>
      <c r="H17812" t="inlineStr">
        <is>
          <t>Food</t>
        </is>
      </c>
      <c r="I17812" t="n">
        <v>5</v>
      </c>
      <c r="J17812" t="n">
        <v>1005.44</v>
      </c>
      <c r="K17812" t="n">
        <v>0</v>
      </c>
      <c r="L17812">
        <f>I17812*J17812*(1-K17812)</f>
        <v/>
      </c>
      <c r="M17812">
        <f>VLOOKUP(F17812,Products!A:D,4,FALSE)*I17812</f>
        <v/>
      </c>
      <c r="N17812">
        <f>L17812-M17812</f>
        <v/>
      </c>
    </row>
    <row r="17813">
      <c r="A17813" t="inlineStr">
        <is>
          <t>T1017811</t>
        </is>
      </c>
      <c r="B17813" t="inlineStr">
        <is>
          <t>2025-06-02</t>
        </is>
      </c>
      <c r="C17813" t="inlineStr">
        <is>
          <t>S003</t>
        </is>
      </c>
      <c r="D17813" t="inlineStr">
        <is>
          <t>Store_003</t>
        </is>
      </c>
      <c r="E17813" t="inlineStr">
        <is>
          <t>North</t>
        </is>
      </c>
      <c r="F17813" t="inlineStr">
        <is>
          <t>P0008</t>
        </is>
      </c>
      <c r="G17813" t="inlineStr">
        <is>
          <t>Prod_0008</t>
        </is>
      </c>
      <c r="H17813" t="inlineStr">
        <is>
          <t>Electronics</t>
        </is>
      </c>
      <c r="I17813" t="n">
        <v>3</v>
      </c>
      <c r="J17813" t="n">
        <v>398.04</v>
      </c>
      <c r="K17813" t="n">
        <v>0.15</v>
      </c>
      <c r="L17813">
        <f>I17813*J17813*(1-K17813)</f>
        <v/>
      </c>
      <c r="M17813">
        <f>VLOOKUP(F17813,Products!A:D,4,FALSE)*I17813</f>
        <v/>
      </c>
      <c r="N17813">
        <f>L17813-M17813</f>
        <v/>
      </c>
    </row>
    <row r="17814">
      <c r="A17814" t="inlineStr">
        <is>
          <t>T1017812</t>
        </is>
      </c>
      <c r="B17814" t="inlineStr">
        <is>
          <t>2024-06-10</t>
        </is>
      </c>
      <c r="C17814" t="inlineStr">
        <is>
          <t>S041</t>
        </is>
      </c>
      <c r="D17814" t="inlineStr">
        <is>
          <t>Store_041</t>
        </is>
      </c>
      <c r="E17814" t="inlineStr">
        <is>
          <t>East</t>
        </is>
      </c>
      <c r="F17814" t="inlineStr">
        <is>
          <t>P0191</t>
        </is>
      </c>
      <c r="G17814" t="inlineStr">
        <is>
          <t>Prod_0191</t>
        </is>
      </c>
      <c r="H17814" t="inlineStr">
        <is>
          <t>Food</t>
        </is>
      </c>
      <c r="I17814" t="n">
        <v>9</v>
      </c>
      <c r="J17814" t="n">
        <v>551.25</v>
      </c>
      <c r="K17814" t="n">
        <v>0</v>
      </c>
      <c r="L17814">
        <f>I17814*J17814*(1-K17814)</f>
        <v/>
      </c>
      <c r="M17814">
        <f>VLOOKUP(F17814,Products!A:D,4,FALSE)*I17814</f>
        <v/>
      </c>
      <c r="N17814">
        <f>L17814-M17814</f>
        <v/>
      </c>
    </row>
    <row r="17815">
      <c r="A17815" t="inlineStr">
        <is>
          <t>T1017813</t>
        </is>
      </c>
      <c r="B17815" t="inlineStr">
        <is>
          <t>2024-10-27</t>
        </is>
      </c>
      <c r="C17815" t="inlineStr">
        <is>
          <t>S013</t>
        </is>
      </c>
      <c r="D17815" t="inlineStr">
        <is>
          <t>Store_013</t>
        </is>
      </c>
      <c r="E17815" t="inlineStr">
        <is>
          <t>North</t>
        </is>
      </c>
      <c r="F17815" t="inlineStr">
        <is>
          <t>P0005</t>
        </is>
      </c>
      <c r="G17815" t="inlineStr">
        <is>
          <t>Prod_0005</t>
        </is>
      </c>
      <c r="H17815" t="inlineStr">
        <is>
          <t>Beverages</t>
        </is>
      </c>
      <c r="I17815" t="n">
        <v>9</v>
      </c>
      <c r="J17815" t="n">
        <v>159.21</v>
      </c>
      <c r="K17815" t="n">
        <v>0</v>
      </c>
      <c r="L17815">
        <f>I17815*J17815*(1-K17815)</f>
        <v/>
      </c>
      <c r="M17815">
        <f>VLOOKUP(F17815,Products!A:D,4,FALSE)*I17815</f>
        <v/>
      </c>
      <c r="N17815">
        <f>L17815-M17815</f>
        <v/>
      </c>
    </row>
    <row r="17816">
      <c r="A17816" t="inlineStr">
        <is>
          <t>T1017814</t>
        </is>
      </c>
      <c r="B17816" t="inlineStr">
        <is>
          <t>2023-04-10</t>
        </is>
      </c>
      <c r="C17816" t="inlineStr">
        <is>
          <t>S050</t>
        </is>
      </c>
      <c r="D17816" t="inlineStr">
        <is>
          <t>Store_050</t>
        </is>
      </c>
      <c r="E17816" t="inlineStr">
        <is>
          <t>South</t>
        </is>
      </c>
      <c r="F17816" t="inlineStr">
        <is>
          <t>P0038</t>
        </is>
      </c>
      <c r="G17816" t="inlineStr">
        <is>
          <t>Prod_0038</t>
        </is>
      </c>
      <c r="H17816" t="inlineStr">
        <is>
          <t>Beverages</t>
        </is>
      </c>
      <c r="I17816" t="n">
        <v>5</v>
      </c>
      <c r="J17816" t="n">
        <v>680.8200000000001</v>
      </c>
      <c r="K17816" t="n">
        <v>0.05</v>
      </c>
      <c r="L17816">
        <f>I17816*J17816*(1-K17816)</f>
        <v/>
      </c>
      <c r="M17816">
        <f>VLOOKUP(F17816,Products!A:D,4,FALSE)*I17816</f>
        <v/>
      </c>
      <c r="N17816">
        <f>L17816-M17816</f>
        <v/>
      </c>
    </row>
    <row r="17817">
      <c r="A17817" t="inlineStr">
        <is>
          <t>T1017815</t>
        </is>
      </c>
      <c r="B17817" t="inlineStr">
        <is>
          <t>2023-02-26</t>
        </is>
      </c>
      <c r="C17817" t="inlineStr">
        <is>
          <t>S020</t>
        </is>
      </c>
      <c r="D17817" t="inlineStr">
        <is>
          <t>Store_020</t>
        </is>
      </c>
      <c r="E17817" t="inlineStr">
        <is>
          <t>West</t>
        </is>
      </c>
      <c r="F17817" t="inlineStr">
        <is>
          <t>P0117</t>
        </is>
      </c>
      <c r="G17817" t="inlineStr">
        <is>
          <t>Prod_0117</t>
        </is>
      </c>
      <c r="H17817" t="inlineStr">
        <is>
          <t>Electronics</t>
        </is>
      </c>
      <c r="I17817" t="n">
        <v>4</v>
      </c>
      <c r="J17817" t="n">
        <v>376.49</v>
      </c>
      <c r="K17817" t="n">
        <v>0.1</v>
      </c>
      <c r="L17817">
        <f>I17817*J17817*(1-K17817)</f>
        <v/>
      </c>
      <c r="M17817">
        <f>VLOOKUP(F17817,Products!A:D,4,FALSE)*I17817</f>
        <v/>
      </c>
      <c r="N17817">
        <f>L17817-M17817</f>
        <v/>
      </c>
    </row>
    <row r="17818">
      <c r="A17818" t="inlineStr">
        <is>
          <t>T1017816</t>
        </is>
      </c>
      <c r="B17818" t="inlineStr">
        <is>
          <t>2024-03-09</t>
        </is>
      </c>
      <c r="C17818" t="inlineStr">
        <is>
          <t>S047</t>
        </is>
      </c>
      <c r="D17818" t="inlineStr">
        <is>
          <t>Store_047</t>
        </is>
      </c>
      <c r="E17818" t="inlineStr">
        <is>
          <t>North</t>
        </is>
      </c>
      <c r="F17818" t="inlineStr">
        <is>
          <t>P0160</t>
        </is>
      </c>
      <c r="G17818" t="inlineStr">
        <is>
          <t>Prod_0160</t>
        </is>
      </c>
      <c r="H17818" t="inlineStr">
        <is>
          <t>Food</t>
        </is>
      </c>
      <c r="I17818" t="n">
        <v>2</v>
      </c>
      <c r="J17818" t="n">
        <v>904.79</v>
      </c>
      <c r="K17818" t="n">
        <v>0</v>
      </c>
      <c r="L17818">
        <f>I17818*J17818*(1-K17818)</f>
        <v/>
      </c>
      <c r="M17818">
        <f>VLOOKUP(F17818,Products!A:D,4,FALSE)*I17818</f>
        <v/>
      </c>
      <c r="N17818">
        <f>L17818-M17818</f>
        <v/>
      </c>
    </row>
    <row r="17819">
      <c r="A17819" t="inlineStr">
        <is>
          <t>T1017817</t>
        </is>
      </c>
      <c r="B17819" t="inlineStr">
        <is>
          <t>2025-06-19</t>
        </is>
      </c>
      <c r="C17819" t="inlineStr">
        <is>
          <t>S007</t>
        </is>
      </c>
      <c r="D17819" t="inlineStr">
        <is>
          <t>Store_007</t>
        </is>
      </c>
      <c r="E17819" t="inlineStr">
        <is>
          <t>East</t>
        </is>
      </c>
      <c r="F17819" t="inlineStr">
        <is>
          <t>P0041</t>
        </is>
      </c>
      <c r="G17819" t="inlineStr">
        <is>
          <t>Prod_0041</t>
        </is>
      </c>
      <c r="H17819" t="inlineStr">
        <is>
          <t>Stationery</t>
        </is>
      </c>
      <c r="I17819" t="n">
        <v>7</v>
      </c>
      <c r="J17819" t="n">
        <v>362.45</v>
      </c>
      <c r="K17819" t="n">
        <v>0.05</v>
      </c>
      <c r="L17819">
        <f>I17819*J17819*(1-K17819)</f>
        <v/>
      </c>
      <c r="M17819">
        <f>VLOOKUP(F17819,Products!A:D,4,FALSE)*I17819</f>
        <v/>
      </c>
      <c r="N17819">
        <f>L17819-M17819</f>
        <v/>
      </c>
    </row>
    <row r="17820">
      <c r="A17820" t="inlineStr">
        <is>
          <t>T1017818</t>
        </is>
      </c>
      <c r="B17820" t="inlineStr">
        <is>
          <t>2023-11-02</t>
        </is>
      </c>
      <c r="C17820" t="inlineStr">
        <is>
          <t>S026</t>
        </is>
      </c>
      <c r="D17820" t="inlineStr">
        <is>
          <t>Store_026</t>
        </is>
      </c>
      <c r="E17820" t="inlineStr">
        <is>
          <t>North</t>
        </is>
      </c>
      <c r="F17820" t="inlineStr">
        <is>
          <t>P0030</t>
        </is>
      </c>
      <c r="G17820" t="inlineStr">
        <is>
          <t>Prod_0030</t>
        </is>
      </c>
      <c r="H17820" t="inlineStr">
        <is>
          <t>Household</t>
        </is>
      </c>
      <c r="I17820" t="n">
        <v>5</v>
      </c>
      <c r="J17820" t="n">
        <v>565.1900000000001</v>
      </c>
      <c r="K17820" t="n">
        <v>0</v>
      </c>
      <c r="L17820">
        <f>I17820*J17820*(1-K17820)</f>
        <v/>
      </c>
      <c r="M17820">
        <f>VLOOKUP(F17820,Products!A:D,4,FALSE)*I17820</f>
        <v/>
      </c>
      <c r="N17820">
        <f>L17820-M17820</f>
        <v/>
      </c>
    </row>
    <row r="17821">
      <c r="A17821" t="inlineStr">
        <is>
          <t>T1017819</t>
        </is>
      </c>
      <c r="B17821" t="inlineStr">
        <is>
          <t>2023-01-18</t>
        </is>
      </c>
      <c r="C17821" t="inlineStr">
        <is>
          <t>S019</t>
        </is>
      </c>
      <c r="D17821" t="inlineStr">
        <is>
          <t>Store_019</t>
        </is>
      </c>
      <c r="E17821" t="inlineStr">
        <is>
          <t>East</t>
        </is>
      </c>
      <c r="F17821" t="inlineStr">
        <is>
          <t>P0075</t>
        </is>
      </c>
      <c r="G17821" t="inlineStr">
        <is>
          <t>Prod_0075</t>
        </is>
      </c>
      <c r="H17821" t="inlineStr">
        <is>
          <t>Beverages</t>
        </is>
      </c>
      <c r="I17821" t="n">
        <v>9</v>
      </c>
      <c r="J17821" t="n">
        <v>956.78</v>
      </c>
      <c r="K17821" t="n">
        <v>0.1</v>
      </c>
      <c r="L17821">
        <f>I17821*J17821*(1-K17821)</f>
        <v/>
      </c>
      <c r="M17821">
        <f>VLOOKUP(F17821,Products!A:D,4,FALSE)*I17821</f>
        <v/>
      </c>
      <c r="N17821">
        <f>L17821-M17821</f>
        <v/>
      </c>
    </row>
    <row r="17822">
      <c r="A17822" t="inlineStr">
        <is>
          <t>T1017820</t>
        </is>
      </c>
      <c r="B17822" t="inlineStr">
        <is>
          <t>2024-12-06</t>
        </is>
      </c>
      <c r="C17822" t="inlineStr">
        <is>
          <t>S034</t>
        </is>
      </c>
      <c r="D17822" t="inlineStr">
        <is>
          <t>Store_034</t>
        </is>
      </c>
      <c r="E17822" t="inlineStr">
        <is>
          <t>Central</t>
        </is>
      </c>
      <c r="F17822" t="inlineStr">
        <is>
          <t>P0134</t>
        </is>
      </c>
      <c r="G17822" t="inlineStr">
        <is>
          <t>Prod_0134</t>
        </is>
      </c>
      <c r="H17822" t="inlineStr">
        <is>
          <t>Food</t>
        </is>
      </c>
      <c r="I17822" t="n">
        <v>1</v>
      </c>
      <c r="J17822" t="n">
        <v>509.21</v>
      </c>
      <c r="K17822" t="n">
        <v>0.05</v>
      </c>
      <c r="L17822">
        <f>I17822*J17822*(1-K17822)</f>
        <v/>
      </c>
      <c r="M17822">
        <f>VLOOKUP(F17822,Products!A:D,4,FALSE)*I17822</f>
        <v/>
      </c>
      <c r="N17822">
        <f>L17822-M17822</f>
        <v/>
      </c>
    </row>
    <row r="17823">
      <c r="A17823" t="inlineStr">
        <is>
          <t>T1017821</t>
        </is>
      </c>
      <c r="B17823" t="inlineStr">
        <is>
          <t>2024-08-12</t>
        </is>
      </c>
      <c r="C17823" t="inlineStr">
        <is>
          <t>S038</t>
        </is>
      </c>
      <c r="D17823" t="inlineStr">
        <is>
          <t>Store_038</t>
        </is>
      </c>
      <c r="E17823" t="inlineStr">
        <is>
          <t>East</t>
        </is>
      </c>
      <c r="F17823" t="inlineStr">
        <is>
          <t>P0159</t>
        </is>
      </c>
      <c r="G17823" t="inlineStr">
        <is>
          <t>Prod_0159</t>
        </is>
      </c>
      <c r="H17823" t="inlineStr">
        <is>
          <t>Electronics</t>
        </is>
      </c>
      <c r="I17823" t="n">
        <v>3</v>
      </c>
      <c r="J17823" t="n">
        <v>420.19</v>
      </c>
      <c r="K17823" t="n">
        <v>0</v>
      </c>
      <c r="L17823">
        <f>I17823*J17823*(1-K17823)</f>
        <v/>
      </c>
      <c r="M17823">
        <f>VLOOKUP(F17823,Products!A:D,4,FALSE)*I17823</f>
        <v/>
      </c>
      <c r="N17823">
        <f>L17823-M17823</f>
        <v/>
      </c>
    </row>
    <row r="17824">
      <c r="A17824" t="inlineStr">
        <is>
          <t>T1017822</t>
        </is>
      </c>
      <c r="B17824" t="inlineStr">
        <is>
          <t>2024-07-16</t>
        </is>
      </c>
      <c r="C17824" t="inlineStr">
        <is>
          <t>S033</t>
        </is>
      </c>
      <c r="D17824" t="inlineStr">
        <is>
          <t>Store_033</t>
        </is>
      </c>
      <c r="E17824" t="inlineStr">
        <is>
          <t>North</t>
        </is>
      </c>
      <c r="F17824" t="inlineStr">
        <is>
          <t>P0066</t>
        </is>
      </c>
      <c r="G17824" t="inlineStr">
        <is>
          <t>Prod_0066</t>
        </is>
      </c>
      <c r="H17824" t="inlineStr">
        <is>
          <t>Household</t>
        </is>
      </c>
      <c r="I17824" t="n">
        <v>4</v>
      </c>
      <c r="J17824" t="n">
        <v>421.74</v>
      </c>
      <c r="K17824" t="n">
        <v>0</v>
      </c>
      <c r="L17824">
        <f>I17824*J17824*(1-K17824)</f>
        <v/>
      </c>
      <c r="M17824">
        <f>VLOOKUP(F17824,Products!A:D,4,FALSE)*I17824</f>
        <v/>
      </c>
      <c r="N17824">
        <f>L17824-M17824</f>
        <v/>
      </c>
    </row>
    <row r="17825">
      <c r="A17825" t="inlineStr">
        <is>
          <t>T1017823</t>
        </is>
      </c>
      <c r="B17825" t="inlineStr">
        <is>
          <t>2025-02-25</t>
        </is>
      </c>
      <c r="C17825" t="inlineStr">
        <is>
          <t>S016</t>
        </is>
      </c>
      <c r="D17825" t="inlineStr">
        <is>
          <t>Store_016</t>
        </is>
      </c>
      <c r="E17825" t="inlineStr">
        <is>
          <t>West</t>
        </is>
      </c>
      <c r="F17825" t="inlineStr">
        <is>
          <t>P0016</t>
        </is>
      </c>
      <c r="G17825" t="inlineStr">
        <is>
          <t>Prod_0016</t>
        </is>
      </c>
      <c r="H17825" t="inlineStr">
        <is>
          <t>Food</t>
        </is>
      </c>
      <c r="I17825" t="n">
        <v>5</v>
      </c>
      <c r="J17825" t="n">
        <v>870.6</v>
      </c>
      <c r="K17825" t="n">
        <v>0</v>
      </c>
      <c r="L17825">
        <f>I17825*J17825*(1-K17825)</f>
        <v/>
      </c>
      <c r="M17825">
        <f>VLOOKUP(F17825,Products!A:D,4,FALSE)*I17825</f>
        <v/>
      </c>
      <c r="N17825">
        <f>L17825-M17825</f>
        <v/>
      </c>
    </row>
    <row r="17826">
      <c r="A17826" t="inlineStr">
        <is>
          <t>T1017824</t>
        </is>
      </c>
      <c r="B17826" t="inlineStr">
        <is>
          <t>2025-05-09</t>
        </is>
      </c>
      <c r="C17826" t="inlineStr">
        <is>
          <t>S044</t>
        </is>
      </c>
      <c r="D17826" t="inlineStr">
        <is>
          <t>Store_044</t>
        </is>
      </c>
      <c r="E17826" t="inlineStr">
        <is>
          <t>North</t>
        </is>
      </c>
      <c r="F17826" t="inlineStr">
        <is>
          <t>P0148</t>
        </is>
      </c>
      <c r="G17826" t="inlineStr">
        <is>
          <t>Prod_0148</t>
        </is>
      </c>
      <c r="H17826" t="inlineStr">
        <is>
          <t>Electronics</t>
        </is>
      </c>
      <c r="I17826" t="n">
        <v>7</v>
      </c>
      <c r="J17826" t="n">
        <v>285.8</v>
      </c>
      <c r="K17826" t="n">
        <v>0.05</v>
      </c>
      <c r="L17826">
        <f>I17826*J17826*(1-K17826)</f>
        <v/>
      </c>
      <c r="M17826">
        <f>VLOOKUP(F17826,Products!A:D,4,FALSE)*I17826</f>
        <v/>
      </c>
      <c r="N17826">
        <f>L17826-M17826</f>
        <v/>
      </c>
    </row>
    <row r="17827">
      <c r="A17827" t="inlineStr">
        <is>
          <t>T1017825</t>
        </is>
      </c>
      <c r="B17827" t="inlineStr">
        <is>
          <t>2024-11-30</t>
        </is>
      </c>
      <c r="C17827" t="inlineStr">
        <is>
          <t>S043</t>
        </is>
      </c>
      <c r="D17827" t="inlineStr">
        <is>
          <t>Store_043</t>
        </is>
      </c>
      <c r="E17827" t="inlineStr">
        <is>
          <t>East</t>
        </is>
      </c>
      <c r="F17827" t="inlineStr">
        <is>
          <t>P0062</t>
        </is>
      </c>
      <c r="G17827" t="inlineStr">
        <is>
          <t>Prod_0062</t>
        </is>
      </c>
      <c r="H17827" t="inlineStr">
        <is>
          <t>Beverages</t>
        </is>
      </c>
      <c r="I17827" t="n">
        <v>1</v>
      </c>
      <c r="J17827" t="n">
        <v>541.02</v>
      </c>
      <c r="K17827" t="n">
        <v>0</v>
      </c>
      <c r="L17827">
        <f>I17827*J17827*(1-K17827)</f>
        <v/>
      </c>
      <c r="M17827">
        <f>VLOOKUP(F17827,Products!A:D,4,FALSE)*I17827</f>
        <v/>
      </c>
      <c r="N17827">
        <f>L17827-M17827</f>
        <v/>
      </c>
    </row>
    <row r="17828">
      <c r="A17828" t="inlineStr">
        <is>
          <t>T1017826</t>
        </is>
      </c>
      <c r="B17828" t="inlineStr">
        <is>
          <t>2024-01-26</t>
        </is>
      </c>
      <c r="C17828" t="inlineStr">
        <is>
          <t>S038</t>
        </is>
      </c>
      <c r="D17828" t="inlineStr">
        <is>
          <t>Store_038</t>
        </is>
      </c>
      <c r="E17828" t="inlineStr">
        <is>
          <t>East</t>
        </is>
      </c>
      <c r="F17828" t="inlineStr">
        <is>
          <t>P0111</t>
        </is>
      </c>
      <c r="G17828" t="inlineStr">
        <is>
          <t>Prod_0111</t>
        </is>
      </c>
      <c r="H17828" t="inlineStr">
        <is>
          <t>Clothing</t>
        </is>
      </c>
      <c r="I17828" t="n">
        <v>8</v>
      </c>
      <c r="J17828" t="n">
        <v>547.9299999999999</v>
      </c>
      <c r="K17828" t="n">
        <v>0</v>
      </c>
      <c r="L17828">
        <f>I17828*J17828*(1-K17828)</f>
        <v/>
      </c>
      <c r="M17828">
        <f>VLOOKUP(F17828,Products!A:D,4,FALSE)*I17828</f>
        <v/>
      </c>
      <c r="N17828">
        <f>L17828-M17828</f>
        <v/>
      </c>
    </row>
    <row r="17829">
      <c r="A17829" t="inlineStr">
        <is>
          <t>T1017827</t>
        </is>
      </c>
      <c r="B17829" t="inlineStr">
        <is>
          <t>2023-02-09</t>
        </is>
      </c>
      <c r="C17829" t="inlineStr">
        <is>
          <t>S023</t>
        </is>
      </c>
      <c r="D17829" t="inlineStr">
        <is>
          <t>Store_023</t>
        </is>
      </c>
      <c r="E17829" t="inlineStr">
        <is>
          <t>South</t>
        </is>
      </c>
      <c r="F17829" t="inlineStr">
        <is>
          <t>P0053</t>
        </is>
      </c>
      <c r="G17829" t="inlineStr">
        <is>
          <t>Prod_0053</t>
        </is>
      </c>
      <c r="H17829" t="inlineStr">
        <is>
          <t>Food</t>
        </is>
      </c>
      <c r="I17829" t="n">
        <v>4</v>
      </c>
      <c r="J17829" t="n">
        <v>332.99</v>
      </c>
      <c r="K17829" t="n">
        <v>0.15</v>
      </c>
      <c r="L17829">
        <f>I17829*J17829*(1-K17829)</f>
        <v/>
      </c>
      <c r="M17829">
        <f>VLOOKUP(F17829,Products!A:D,4,FALSE)*I17829</f>
        <v/>
      </c>
      <c r="N17829">
        <f>L17829-M17829</f>
        <v/>
      </c>
    </row>
    <row r="17830">
      <c r="A17830" t="inlineStr">
        <is>
          <t>T1017828</t>
        </is>
      </c>
      <c r="B17830" t="inlineStr">
        <is>
          <t>2024-10-28</t>
        </is>
      </c>
      <c r="C17830" t="inlineStr">
        <is>
          <t>S002</t>
        </is>
      </c>
      <c r="D17830" t="inlineStr">
        <is>
          <t>Store_002</t>
        </is>
      </c>
      <c r="E17830" t="inlineStr">
        <is>
          <t>South</t>
        </is>
      </c>
      <c r="F17830" t="inlineStr">
        <is>
          <t>P0054</t>
        </is>
      </c>
      <c r="G17830" t="inlineStr">
        <is>
          <t>Prod_0054</t>
        </is>
      </c>
      <c r="H17830" t="inlineStr">
        <is>
          <t>Food</t>
        </is>
      </c>
      <c r="I17830" t="n">
        <v>1</v>
      </c>
      <c r="J17830" t="n">
        <v>394.42</v>
      </c>
      <c r="K17830" t="n">
        <v>0.1</v>
      </c>
      <c r="L17830">
        <f>I17830*J17830*(1-K17830)</f>
        <v/>
      </c>
      <c r="M17830">
        <f>VLOOKUP(F17830,Products!A:D,4,FALSE)*I17830</f>
        <v/>
      </c>
      <c r="N17830">
        <f>L17830-M17830</f>
        <v/>
      </c>
    </row>
    <row r="17831">
      <c r="A17831" t="inlineStr">
        <is>
          <t>T1017829</t>
        </is>
      </c>
      <c r="B17831" t="inlineStr">
        <is>
          <t>2024-11-05</t>
        </is>
      </c>
      <c r="C17831" t="inlineStr">
        <is>
          <t>S050</t>
        </is>
      </c>
      <c r="D17831" t="inlineStr">
        <is>
          <t>Store_050</t>
        </is>
      </c>
      <c r="E17831" t="inlineStr">
        <is>
          <t>South</t>
        </is>
      </c>
      <c r="F17831" t="inlineStr">
        <is>
          <t>P0148</t>
        </is>
      </c>
      <c r="G17831" t="inlineStr">
        <is>
          <t>Prod_0148</t>
        </is>
      </c>
      <c r="H17831" t="inlineStr">
        <is>
          <t>Electronics</t>
        </is>
      </c>
      <c r="I17831" t="n">
        <v>5</v>
      </c>
      <c r="J17831" t="n">
        <v>203.91</v>
      </c>
      <c r="K17831" t="n">
        <v>0</v>
      </c>
      <c r="L17831">
        <f>I17831*J17831*(1-K17831)</f>
        <v/>
      </c>
      <c r="M17831">
        <f>VLOOKUP(F17831,Products!A:D,4,FALSE)*I17831</f>
        <v/>
      </c>
      <c r="N17831">
        <f>L17831-M17831</f>
        <v/>
      </c>
    </row>
    <row r="17832">
      <c r="A17832" t="inlineStr">
        <is>
          <t>T1017830</t>
        </is>
      </c>
      <c r="B17832" t="inlineStr">
        <is>
          <t>2023-11-09</t>
        </is>
      </c>
      <c r="C17832" t="inlineStr">
        <is>
          <t>S019</t>
        </is>
      </c>
      <c r="D17832" t="inlineStr">
        <is>
          <t>Store_019</t>
        </is>
      </c>
      <c r="E17832" t="inlineStr">
        <is>
          <t>East</t>
        </is>
      </c>
      <c r="F17832" t="inlineStr">
        <is>
          <t>P0130</t>
        </is>
      </c>
      <c r="G17832" t="inlineStr">
        <is>
          <t>Prod_0130</t>
        </is>
      </c>
      <c r="H17832" t="inlineStr">
        <is>
          <t>Electronics</t>
        </is>
      </c>
      <c r="I17832" t="n">
        <v>7</v>
      </c>
      <c r="J17832" t="n">
        <v>559.66</v>
      </c>
      <c r="K17832" t="n">
        <v>0</v>
      </c>
      <c r="L17832">
        <f>I17832*J17832*(1-K17832)</f>
        <v/>
      </c>
      <c r="M17832">
        <f>VLOOKUP(F17832,Products!A:D,4,FALSE)*I17832</f>
        <v/>
      </c>
      <c r="N17832">
        <f>L17832-M17832</f>
        <v/>
      </c>
    </row>
    <row r="17833">
      <c r="A17833" t="inlineStr">
        <is>
          <t>T1017831</t>
        </is>
      </c>
      <c r="B17833" t="inlineStr">
        <is>
          <t>2024-12-07</t>
        </is>
      </c>
      <c r="C17833" t="inlineStr">
        <is>
          <t>S047</t>
        </is>
      </c>
      <c r="D17833" t="inlineStr">
        <is>
          <t>Store_047</t>
        </is>
      </c>
      <c r="E17833" t="inlineStr">
        <is>
          <t>North</t>
        </is>
      </c>
      <c r="F17833" t="inlineStr">
        <is>
          <t>P0038</t>
        </is>
      </c>
      <c r="G17833" t="inlineStr">
        <is>
          <t>Prod_0038</t>
        </is>
      </c>
      <c r="H17833" t="inlineStr">
        <is>
          <t>Beverages</t>
        </is>
      </c>
      <c r="I17833" t="n">
        <v>5</v>
      </c>
      <c r="J17833" t="n">
        <v>976.55</v>
      </c>
      <c r="K17833" t="n">
        <v>0</v>
      </c>
      <c r="L17833">
        <f>I17833*J17833*(1-K17833)</f>
        <v/>
      </c>
      <c r="M17833">
        <f>VLOOKUP(F17833,Products!A:D,4,FALSE)*I17833</f>
        <v/>
      </c>
      <c r="N17833">
        <f>L17833-M17833</f>
        <v/>
      </c>
    </row>
    <row r="17834">
      <c r="A17834" t="inlineStr">
        <is>
          <t>T1017832</t>
        </is>
      </c>
      <c r="B17834" t="inlineStr">
        <is>
          <t>2024-05-29</t>
        </is>
      </c>
      <c r="C17834" t="inlineStr">
        <is>
          <t>S022</t>
        </is>
      </c>
      <c r="D17834" t="inlineStr">
        <is>
          <t>Store_022</t>
        </is>
      </c>
      <c r="E17834" t="inlineStr">
        <is>
          <t>East</t>
        </is>
      </c>
      <c r="F17834" t="inlineStr">
        <is>
          <t>P0169</t>
        </is>
      </c>
      <c r="G17834" t="inlineStr">
        <is>
          <t>Prod_0169</t>
        </is>
      </c>
      <c r="H17834" t="inlineStr">
        <is>
          <t>Beverages</t>
        </is>
      </c>
      <c r="I17834" t="n">
        <v>1</v>
      </c>
      <c r="J17834" t="n">
        <v>738.01</v>
      </c>
      <c r="K17834" t="n">
        <v>0.05</v>
      </c>
      <c r="L17834">
        <f>I17834*J17834*(1-K17834)</f>
        <v/>
      </c>
      <c r="M17834">
        <f>VLOOKUP(F17834,Products!A:D,4,FALSE)*I17834</f>
        <v/>
      </c>
      <c r="N17834">
        <f>L17834-M17834</f>
        <v/>
      </c>
    </row>
    <row r="17835">
      <c r="A17835" t="inlineStr">
        <is>
          <t>T1017833</t>
        </is>
      </c>
      <c r="B17835" t="inlineStr">
        <is>
          <t>2024-07-04</t>
        </is>
      </c>
      <c r="C17835" t="inlineStr">
        <is>
          <t>S012</t>
        </is>
      </c>
      <c r="D17835" t="inlineStr">
        <is>
          <t>Store_012</t>
        </is>
      </c>
      <c r="E17835" t="inlineStr">
        <is>
          <t>South</t>
        </is>
      </c>
      <c r="F17835" t="inlineStr">
        <is>
          <t>P0050</t>
        </is>
      </c>
      <c r="G17835" t="inlineStr">
        <is>
          <t>Prod_0050</t>
        </is>
      </c>
      <c r="H17835" t="inlineStr">
        <is>
          <t>Household</t>
        </is>
      </c>
      <c r="I17835" t="n">
        <v>2</v>
      </c>
      <c r="J17835" t="n">
        <v>735.41</v>
      </c>
      <c r="K17835" t="n">
        <v>0</v>
      </c>
      <c r="L17835">
        <f>I17835*J17835*(1-K17835)</f>
        <v/>
      </c>
      <c r="M17835">
        <f>VLOOKUP(F17835,Products!A:D,4,FALSE)*I17835</f>
        <v/>
      </c>
      <c r="N17835">
        <f>L17835-M17835</f>
        <v/>
      </c>
    </row>
    <row r="17836">
      <c r="A17836" t="inlineStr">
        <is>
          <t>T1017834</t>
        </is>
      </c>
      <c r="B17836" t="inlineStr">
        <is>
          <t>2024-11-04</t>
        </is>
      </c>
      <c r="C17836" t="inlineStr">
        <is>
          <t>S018</t>
        </is>
      </c>
      <c r="D17836" t="inlineStr">
        <is>
          <t>Store_018</t>
        </is>
      </c>
      <c r="E17836" t="inlineStr">
        <is>
          <t>South</t>
        </is>
      </c>
      <c r="F17836" t="inlineStr">
        <is>
          <t>P0180</t>
        </is>
      </c>
      <c r="G17836" t="inlineStr">
        <is>
          <t>Prod_0180</t>
        </is>
      </c>
      <c r="H17836" t="inlineStr">
        <is>
          <t>Clothing</t>
        </is>
      </c>
      <c r="I17836" t="n">
        <v>4</v>
      </c>
      <c r="J17836" t="n">
        <v>565.73</v>
      </c>
      <c r="K17836" t="n">
        <v>0</v>
      </c>
      <c r="L17836">
        <f>I17836*J17836*(1-K17836)</f>
        <v/>
      </c>
      <c r="M17836">
        <f>VLOOKUP(F17836,Products!A:D,4,FALSE)*I17836</f>
        <v/>
      </c>
      <c r="N17836">
        <f>L17836-M17836</f>
        <v/>
      </c>
    </row>
    <row r="17837">
      <c r="A17837" t="inlineStr">
        <is>
          <t>T1017835</t>
        </is>
      </c>
      <c r="B17837" t="inlineStr">
        <is>
          <t>2024-10-20</t>
        </is>
      </c>
      <c r="C17837" t="inlineStr">
        <is>
          <t>S040</t>
        </is>
      </c>
      <c r="D17837" t="inlineStr">
        <is>
          <t>Store_040</t>
        </is>
      </c>
      <c r="E17837" t="inlineStr">
        <is>
          <t>Central</t>
        </is>
      </c>
      <c r="F17837" t="inlineStr">
        <is>
          <t>P0118</t>
        </is>
      </c>
      <c r="G17837" t="inlineStr">
        <is>
          <t>Prod_0118</t>
        </is>
      </c>
      <c r="H17837" t="inlineStr">
        <is>
          <t>Toys</t>
        </is>
      </c>
      <c r="I17837" t="n">
        <v>5</v>
      </c>
      <c r="J17837" t="n">
        <v>721.13</v>
      </c>
      <c r="K17837" t="n">
        <v>0</v>
      </c>
      <c r="L17837">
        <f>I17837*J17837*(1-K17837)</f>
        <v/>
      </c>
      <c r="M17837">
        <f>VLOOKUP(F17837,Products!A:D,4,FALSE)*I17837</f>
        <v/>
      </c>
      <c r="N17837">
        <f>L17837-M17837</f>
        <v/>
      </c>
    </row>
    <row r="17838">
      <c r="A17838" t="inlineStr">
        <is>
          <t>T1017836</t>
        </is>
      </c>
      <c r="B17838" t="inlineStr">
        <is>
          <t>2023-02-09</t>
        </is>
      </c>
      <c r="C17838" t="inlineStr">
        <is>
          <t>S008</t>
        </is>
      </c>
      <c r="D17838" t="inlineStr">
        <is>
          <t>Store_008</t>
        </is>
      </c>
      <c r="E17838" t="inlineStr">
        <is>
          <t>East</t>
        </is>
      </c>
      <c r="F17838" t="inlineStr">
        <is>
          <t>P0029</t>
        </is>
      </c>
      <c r="G17838" t="inlineStr">
        <is>
          <t>Prod_0029</t>
        </is>
      </c>
      <c r="H17838" t="inlineStr">
        <is>
          <t>Clothing</t>
        </is>
      </c>
      <c r="I17838" t="n">
        <v>6</v>
      </c>
      <c r="J17838" t="n">
        <v>613.4299999999999</v>
      </c>
      <c r="K17838" t="n">
        <v>0</v>
      </c>
      <c r="L17838">
        <f>I17838*J17838*(1-K17838)</f>
        <v/>
      </c>
      <c r="M17838">
        <f>VLOOKUP(F17838,Products!A:D,4,FALSE)*I17838</f>
        <v/>
      </c>
      <c r="N17838">
        <f>L17838-M17838</f>
        <v/>
      </c>
    </row>
    <row r="17839">
      <c r="A17839" t="inlineStr">
        <is>
          <t>T1017837</t>
        </is>
      </c>
      <c r="B17839" t="inlineStr">
        <is>
          <t>2025-03-18</t>
        </is>
      </c>
      <c r="C17839" t="inlineStr">
        <is>
          <t>S045</t>
        </is>
      </c>
      <c r="D17839" t="inlineStr">
        <is>
          <t>Store_045</t>
        </is>
      </c>
      <c r="E17839" t="inlineStr">
        <is>
          <t>East</t>
        </is>
      </c>
      <c r="F17839" t="inlineStr">
        <is>
          <t>P0103</t>
        </is>
      </c>
      <c r="G17839" t="inlineStr">
        <is>
          <t>Prod_0103</t>
        </is>
      </c>
      <c r="H17839" t="inlineStr">
        <is>
          <t>Stationery</t>
        </is>
      </c>
      <c r="I17839" t="n">
        <v>7</v>
      </c>
      <c r="J17839" t="n">
        <v>848.52</v>
      </c>
      <c r="K17839" t="n">
        <v>0</v>
      </c>
      <c r="L17839">
        <f>I17839*J17839*(1-K17839)</f>
        <v/>
      </c>
      <c r="M17839">
        <f>VLOOKUP(F17839,Products!A:D,4,FALSE)*I17839</f>
        <v/>
      </c>
      <c r="N17839">
        <f>L17839-M17839</f>
        <v/>
      </c>
    </row>
    <row r="17840">
      <c r="A17840" t="inlineStr">
        <is>
          <t>T1017838</t>
        </is>
      </c>
      <c r="B17840" t="inlineStr">
        <is>
          <t>2024-08-20</t>
        </is>
      </c>
      <c r="C17840" t="inlineStr">
        <is>
          <t>S025</t>
        </is>
      </c>
      <c r="D17840" t="inlineStr">
        <is>
          <t>Store_025</t>
        </is>
      </c>
      <c r="E17840" t="inlineStr">
        <is>
          <t>Central</t>
        </is>
      </c>
      <c r="F17840" t="inlineStr">
        <is>
          <t>P0196</t>
        </is>
      </c>
      <c r="G17840" t="inlineStr">
        <is>
          <t>Prod_0196</t>
        </is>
      </c>
      <c r="H17840" t="inlineStr">
        <is>
          <t>Beverages</t>
        </is>
      </c>
      <c r="I17840" t="n">
        <v>8</v>
      </c>
      <c r="J17840" t="n">
        <v>801.4299999999999</v>
      </c>
      <c r="K17840" t="n">
        <v>0.1</v>
      </c>
      <c r="L17840">
        <f>I17840*J17840*(1-K17840)</f>
        <v/>
      </c>
      <c r="M17840">
        <f>VLOOKUP(F17840,Products!A:D,4,FALSE)*I17840</f>
        <v/>
      </c>
      <c r="N17840">
        <f>L17840-M17840</f>
        <v/>
      </c>
    </row>
    <row r="17841">
      <c r="A17841" t="inlineStr">
        <is>
          <t>T1017839</t>
        </is>
      </c>
      <c r="B17841" t="inlineStr">
        <is>
          <t>2024-10-21</t>
        </is>
      </c>
      <c r="C17841" t="inlineStr">
        <is>
          <t>S035</t>
        </is>
      </c>
      <c r="D17841" t="inlineStr">
        <is>
          <t>Store_035</t>
        </is>
      </c>
      <c r="E17841" t="inlineStr">
        <is>
          <t>Central</t>
        </is>
      </c>
      <c r="F17841" t="inlineStr">
        <is>
          <t>P0106</t>
        </is>
      </c>
      <c r="G17841" t="inlineStr">
        <is>
          <t>Prod_0106</t>
        </is>
      </c>
      <c r="H17841" t="inlineStr">
        <is>
          <t>Electronics</t>
        </is>
      </c>
      <c r="I17841" t="n">
        <v>8</v>
      </c>
      <c r="J17841" t="n">
        <v>717.5</v>
      </c>
      <c r="K17841" t="n">
        <v>0.05</v>
      </c>
      <c r="L17841">
        <f>I17841*J17841*(1-K17841)</f>
        <v/>
      </c>
      <c r="M17841">
        <f>VLOOKUP(F17841,Products!A:D,4,FALSE)*I17841</f>
        <v/>
      </c>
      <c r="N17841">
        <f>L17841-M17841</f>
        <v/>
      </c>
    </row>
    <row r="17842">
      <c r="A17842" t="inlineStr">
        <is>
          <t>T1017840</t>
        </is>
      </c>
      <c r="B17842" t="inlineStr">
        <is>
          <t>2024-04-25</t>
        </is>
      </c>
      <c r="C17842" t="inlineStr">
        <is>
          <t>S034</t>
        </is>
      </c>
      <c r="D17842" t="inlineStr">
        <is>
          <t>Store_034</t>
        </is>
      </c>
      <c r="E17842" t="inlineStr">
        <is>
          <t>Central</t>
        </is>
      </c>
      <c r="F17842" t="inlineStr">
        <is>
          <t>P0145</t>
        </is>
      </c>
      <c r="G17842" t="inlineStr">
        <is>
          <t>Prod_0145</t>
        </is>
      </c>
      <c r="H17842" t="inlineStr">
        <is>
          <t>Electronics</t>
        </is>
      </c>
      <c r="I17842" t="n">
        <v>5</v>
      </c>
      <c r="J17842" t="n">
        <v>636.9400000000001</v>
      </c>
      <c r="K17842" t="n">
        <v>0</v>
      </c>
      <c r="L17842">
        <f>I17842*J17842*(1-K17842)</f>
        <v/>
      </c>
      <c r="M17842">
        <f>VLOOKUP(F17842,Products!A:D,4,FALSE)*I17842</f>
        <v/>
      </c>
      <c r="N17842">
        <f>L17842-M17842</f>
        <v/>
      </c>
    </row>
    <row r="17843">
      <c r="A17843" t="inlineStr">
        <is>
          <t>T1017841</t>
        </is>
      </c>
      <c r="B17843" t="inlineStr">
        <is>
          <t>2023-04-27</t>
        </is>
      </c>
      <c r="C17843" t="inlineStr">
        <is>
          <t>S042</t>
        </is>
      </c>
      <c r="D17843" t="inlineStr">
        <is>
          <t>Store_042</t>
        </is>
      </c>
      <c r="E17843" t="inlineStr">
        <is>
          <t>Central</t>
        </is>
      </c>
      <c r="F17843" t="inlineStr">
        <is>
          <t>P0038</t>
        </is>
      </c>
      <c r="G17843" t="inlineStr">
        <is>
          <t>Prod_0038</t>
        </is>
      </c>
      <c r="H17843" t="inlineStr">
        <is>
          <t>Beverages</t>
        </is>
      </c>
      <c r="I17843" t="n">
        <v>2</v>
      </c>
      <c r="J17843" t="n">
        <v>732.48</v>
      </c>
      <c r="K17843" t="n">
        <v>0</v>
      </c>
      <c r="L17843">
        <f>I17843*J17843*(1-K17843)</f>
        <v/>
      </c>
      <c r="M17843">
        <f>VLOOKUP(F17843,Products!A:D,4,FALSE)*I17843</f>
        <v/>
      </c>
      <c r="N17843">
        <f>L17843-M17843</f>
        <v/>
      </c>
    </row>
    <row r="17844">
      <c r="A17844" t="inlineStr">
        <is>
          <t>T1017842</t>
        </is>
      </c>
      <c r="B17844" t="inlineStr">
        <is>
          <t>2025-05-22</t>
        </is>
      </c>
      <c r="C17844" t="inlineStr">
        <is>
          <t>S009</t>
        </is>
      </c>
      <c r="D17844" t="inlineStr">
        <is>
          <t>Store_009</t>
        </is>
      </c>
      <c r="E17844" t="inlineStr">
        <is>
          <t>Central</t>
        </is>
      </c>
      <c r="F17844" t="inlineStr">
        <is>
          <t>P0167</t>
        </is>
      </c>
      <c r="G17844" t="inlineStr">
        <is>
          <t>Prod_0167</t>
        </is>
      </c>
      <c r="H17844" t="inlineStr">
        <is>
          <t>Beverages</t>
        </is>
      </c>
      <c r="I17844" t="n">
        <v>5</v>
      </c>
      <c r="J17844" t="n">
        <v>424.87</v>
      </c>
      <c r="K17844" t="n">
        <v>0</v>
      </c>
      <c r="L17844">
        <f>I17844*J17844*(1-K17844)</f>
        <v/>
      </c>
      <c r="M17844">
        <f>VLOOKUP(F17844,Products!A:D,4,FALSE)*I17844</f>
        <v/>
      </c>
      <c r="N17844">
        <f>L17844-M17844</f>
        <v/>
      </c>
    </row>
    <row r="17845">
      <c r="A17845" t="inlineStr">
        <is>
          <t>T1017843</t>
        </is>
      </c>
      <c r="B17845" t="inlineStr">
        <is>
          <t>2024-10-31</t>
        </is>
      </c>
      <c r="C17845" t="inlineStr">
        <is>
          <t>S011</t>
        </is>
      </c>
      <c r="D17845" t="inlineStr">
        <is>
          <t>Store_011</t>
        </is>
      </c>
      <c r="E17845" t="inlineStr">
        <is>
          <t>South</t>
        </is>
      </c>
      <c r="F17845" t="inlineStr">
        <is>
          <t>P0041</t>
        </is>
      </c>
      <c r="G17845" t="inlineStr">
        <is>
          <t>Prod_0041</t>
        </is>
      </c>
      <c r="H17845" t="inlineStr">
        <is>
          <t>Stationery</t>
        </is>
      </c>
      <c r="I17845" t="n">
        <v>2</v>
      </c>
      <c r="J17845" t="n">
        <v>394.5</v>
      </c>
      <c r="K17845" t="n">
        <v>0.2</v>
      </c>
      <c r="L17845">
        <f>I17845*J17845*(1-K17845)</f>
        <v/>
      </c>
      <c r="M17845">
        <f>VLOOKUP(F17845,Products!A:D,4,FALSE)*I17845</f>
        <v/>
      </c>
      <c r="N17845">
        <f>L17845-M17845</f>
        <v/>
      </c>
    </row>
    <row r="17846">
      <c r="A17846" t="inlineStr">
        <is>
          <t>T1017844</t>
        </is>
      </c>
      <c r="B17846" t="inlineStr">
        <is>
          <t>2025-08-02</t>
        </is>
      </c>
      <c r="C17846" t="inlineStr">
        <is>
          <t>S019</t>
        </is>
      </c>
      <c r="D17846" t="inlineStr">
        <is>
          <t>Store_019</t>
        </is>
      </c>
      <c r="E17846" t="inlineStr">
        <is>
          <t>East</t>
        </is>
      </c>
      <c r="F17846" t="inlineStr">
        <is>
          <t>P0123</t>
        </is>
      </c>
      <c r="G17846" t="inlineStr">
        <is>
          <t>Prod_0123</t>
        </is>
      </c>
      <c r="H17846" t="inlineStr">
        <is>
          <t>Food</t>
        </is>
      </c>
      <c r="I17846" t="n">
        <v>3</v>
      </c>
      <c r="J17846" t="n">
        <v>479.26</v>
      </c>
      <c r="K17846" t="n">
        <v>0.1</v>
      </c>
      <c r="L17846">
        <f>I17846*J17846*(1-K17846)</f>
        <v/>
      </c>
      <c r="M17846">
        <f>VLOOKUP(F17846,Products!A:D,4,FALSE)*I17846</f>
        <v/>
      </c>
      <c r="N17846">
        <f>L17846-M17846</f>
        <v/>
      </c>
    </row>
    <row r="17847">
      <c r="A17847" t="inlineStr">
        <is>
          <t>T1017845</t>
        </is>
      </c>
      <c r="B17847" t="inlineStr">
        <is>
          <t>2025-02-01</t>
        </is>
      </c>
      <c r="C17847" t="inlineStr">
        <is>
          <t>S013</t>
        </is>
      </c>
      <c r="D17847" t="inlineStr">
        <is>
          <t>Store_013</t>
        </is>
      </c>
      <c r="E17847" t="inlineStr">
        <is>
          <t>North</t>
        </is>
      </c>
      <c r="F17847" t="inlineStr">
        <is>
          <t>P0176</t>
        </is>
      </c>
      <c r="G17847" t="inlineStr">
        <is>
          <t>Prod_0176</t>
        </is>
      </c>
      <c r="H17847" t="inlineStr">
        <is>
          <t>Food</t>
        </is>
      </c>
      <c r="I17847" t="n">
        <v>7</v>
      </c>
      <c r="J17847" t="n">
        <v>690.08</v>
      </c>
      <c r="K17847" t="n">
        <v>0</v>
      </c>
      <c r="L17847">
        <f>I17847*J17847*(1-K17847)</f>
        <v/>
      </c>
      <c r="M17847">
        <f>VLOOKUP(F17847,Products!A:D,4,FALSE)*I17847</f>
        <v/>
      </c>
      <c r="N17847">
        <f>L17847-M17847</f>
        <v/>
      </c>
    </row>
    <row r="17848">
      <c r="A17848" t="inlineStr">
        <is>
          <t>T1017846</t>
        </is>
      </c>
      <c r="B17848" t="inlineStr">
        <is>
          <t>2024-11-18</t>
        </is>
      </c>
      <c r="C17848" t="inlineStr">
        <is>
          <t>S029</t>
        </is>
      </c>
      <c r="D17848" t="inlineStr">
        <is>
          <t>Store_029</t>
        </is>
      </c>
      <c r="E17848" t="inlineStr">
        <is>
          <t>South</t>
        </is>
      </c>
      <c r="F17848" t="inlineStr">
        <is>
          <t>P0130</t>
        </is>
      </c>
      <c r="G17848" t="inlineStr">
        <is>
          <t>Prod_0130</t>
        </is>
      </c>
      <c r="H17848" t="inlineStr">
        <is>
          <t>Electronics</t>
        </is>
      </c>
      <c r="I17848" t="n">
        <v>4</v>
      </c>
      <c r="J17848" t="n">
        <v>583.52</v>
      </c>
      <c r="K17848" t="n">
        <v>0</v>
      </c>
      <c r="L17848">
        <f>I17848*J17848*(1-K17848)</f>
        <v/>
      </c>
      <c r="M17848">
        <f>VLOOKUP(F17848,Products!A:D,4,FALSE)*I17848</f>
        <v/>
      </c>
      <c r="N17848">
        <f>L17848-M17848</f>
        <v/>
      </c>
    </row>
    <row r="17849">
      <c r="A17849" t="inlineStr">
        <is>
          <t>T1017847</t>
        </is>
      </c>
      <c r="B17849" t="inlineStr">
        <is>
          <t>2024-08-02</t>
        </is>
      </c>
      <c r="C17849" t="inlineStr">
        <is>
          <t>S019</t>
        </is>
      </c>
      <c r="D17849" t="inlineStr">
        <is>
          <t>Store_019</t>
        </is>
      </c>
      <c r="E17849" t="inlineStr">
        <is>
          <t>East</t>
        </is>
      </c>
      <c r="F17849" t="inlineStr">
        <is>
          <t>P0037</t>
        </is>
      </c>
      <c r="G17849" t="inlineStr">
        <is>
          <t>Prod_0037</t>
        </is>
      </c>
      <c r="H17849" t="inlineStr">
        <is>
          <t>Stationery</t>
        </is>
      </c>
      <c r="I17849" t="n">
        <v>8</v>
      </c>
      <c r="J17849" t="n">
        <v>406.04</v>
      </c>
      <c r="K17849" t="n">
        <v>0.05</v>
      </c>
      <c r="L17849">
        <f>I17849*J17849*(1-K17849)</f>
        <v/>
      </c>
      <c r="M17849">
        <f>VLOOKUP(F17849,Products!A:D,4,FALSE)*I17849</f>
        <v/>
      </c>
      <c r="N17849">
        <f>L17849-M17849</f>
        <v/>
      </c>
    </row>
    <row r="17850">
      <c r="A17850" t="inlineStr">
        <is>
          <t>T1017848</t>
        </is>
      </c>
      <c r="B17850" t="inlineStr">
        <is>
          <t>2025-07-25</t>
        </is>
      </c>
      <c r="C17850" t="inlineStr">
        <is>
          <t>S048</t>
        </is>
      </c>
      <c r="D17850" t="inlineStr">
        <is>
          <t>Store_048</t>
        </is>
      </c>
      <c r="E17850" t="inlineStr">
        <is>
          <t>South</t>
        </is>
      </c>
      <c r="F17850" t="inlineStr">
        <is>
          <t>P0125</t>
        </is>
      </c>
      <c r="G17850" t="inlineStr">
        <is>
          <t>Prod_0125</t>
        </is>
      </c>
      <c r="H17850" t="inlineStr">
        <is>
          <t>Toys</t>
        </is>
      </c>
      <c r="I17850" t="n">
        <v>3</v>
      </c>
      <c r="J17850" t="n">
        <v>256.98</v>
      </c>
      <c r="K17850" t="n">
        <v>0.1</v>
      </c>
      <c r="L17850">
        <f>I17850*J17850*(1-K17850)</f>
        <v/>
      </c>
      <c r="M17850">
        <f>VLOOKUP(F17850,Products!A:D,4,FALSE)*I17850</f>
        <v/>
      </c>
      <c r="N17850">
        <f>L17850-M17850</f>
        <v/>
      </c>
    </row>
    <row r="17851">
      <c r="A17851" t="inlineStr">
        <is>
          <t>T1017849</t>
        </is>
      </c>
      <c r="B17851" t="inlineStr">
        <is>
          <t>2023-08-20</t>
        </is>
      </c>
      <c r="C17851" t="inlineStr">
        <is>
          <t>S004</t>
        </is>
      </c>
      <c r="D17851" t="inlineStr">
        <is>
          <t>Store_004</t>
        </is>
      </c>
      <c r="E17851" t="inlineStr">
        <is>
          <t>Central</t>
        </is>
      </c>
      <c r="F17851" t="inlineStr">
        <is>
          <t>P0178</t>
        </is>
      </c>
      <c r="G17851" t="inlineStr">
        <is>
          <t>Prod_0178</t>
        </is>
      </c>
      <c r="H17851" t="inlineStr">
        <is>
          <t>Beverages</t>
        </is>
      </c>
      <c r="I17851" t="n">
        <v>2</v>
      </c>
      <c r="J17851" t="n">
        <v>694.72</v>
      </c>
      <c r="K17851" t="n">
        <v>0.05</v>
      </c>
      <c r="L17851">
        <f>I17851*J17851*(1-K17851)</f>
        <v/>
      </c>
      <c r="M17851">
        <f>VLOOKUP(F17851,Products!A:D,4,FALSE)*I17851</f>
        <v/>
      </c>
      <c r="N17851">
        <f>L17851-M17851</f>
        <v/>
      </c>
    </row>
    <row r="17852">
      <c r="A17852" t="inlineStr">
        <is>
          <t>T1017850</t>
        </is>
      </c>
      <c r="B17852" t="inlineStr">
        <is>
          <t>2023-05-23</t>
        </is>
      </c>
      <c r="C17852" t="inlineStr">
        <is>
          <t>S019</t>
        </is>
      </c>
      <c r="D17852" t="inlineStr">
        <is>
          <t>Store_019</t>
        </is>
      </c>
      <c r="E17852" t="inlineStr">
        <is>
          <t>East</t>
        </is>
      </c>
      <c r="F17852" t="inlineStr">
        <is>
          <t>P0162</t>
        </is>
      </c>
      <c r="G17852" t="inlineStr">
        <is>
          <t>Prod_0162</t>
        </is>
      </c>
      <c r="H17852" t="inlineStr">
        <is>
          <t>Food</t>
        </is>
      </c>
      <c r="I17852" t="n">
        <v>1</v>
      </c>
      <c r="J17852" t="n">
        <v>522.98</v>
      </c>
      <c r="K17852" t="n">
        <v>0</v>
      </c>
      <c r="L17852">
        <f>I17852*J17852*(1-K17852)</f>
        <v/>
      </c>
      <c r="M17852">
        <f>VLOOKUP(F17852,Products!A:D,4,FALSE)*I17852</f>
        <v/>
      </c>
      <c r="N17852">
        <f>L17852-M17852</f>
        <v/>
      </c>
    </row>
    <row r="17853">
      <c r="A17853" t="inlineStr">
        <is>
          <t>T1017851</t>
        </is>
      </c>
      <c r="B17853" t="inlineStr">
        <is>
          <t>2023-05-13</t>
        </is>
      </c>
      <c r="C17853" t="inlineStr">
        <is>
          <t>S038</t>
        </is>
      </c>
      <c r="D17853" t="inlineStr">
        <is>
          <t>Store_038</t>
        </is>
      </c>
      <c r="E17853" t="inlineStr">
        <is>
          <t>East</t>
        </is>
      </c>
      <c r="F17853" t="inlineStr">
        <is>
          <t>P0200</t>
        </is>
      </c>
      <c r="G17853" t="inlineStr">
        <is>
          <t>Prod_0200</t>
        </is>
      </c>
      <c r="H17853" t="inlineStr">
        <is>
          <t>Electronics</t>
        </is>
      </c>
      <c r="I17853" t="n">
        <v>8</v>
      </c>
      <c r="J17853" t="n">
        <v>313.75</v>
      </c>
      <c r="K17853" t="n">
        <v>0</v>
      </c>
      <c r="L17853">
        <f>I17853*J17853*(1-K17853)</f>
        <v/>
      </c>
      <c r="M17853">
        <f>VLOOKUP(F17853,Products!A:D,4,FALSE)*I17853</f>
        <v/>
      </c>
      <c r="N17853">
        <f>L17853-M17853</f>
        <v/>
      </c>
    </row>
    <row r="17854">
      <c r="A17854" t="inlineStr">
        <is>
          <t>T1017852</t>
        </is>
      </c>
      <c r="B17854" t="inlineStr">
        <is>
          <t>2025-02-19</t>
        </is>
      </c>
      <c r="C17854" t="inlineStr">
        <is>
          <t>S031</t>
        </is>
      </c>
      <c r="D17854" t="inlineStr">
        <is>
          <t>Store_031</t>
        </is>
      </c>
      <c r="E17854" t="inlineStr">
        <is>
          <t>Central</t>
        </is>
      </c>
      <c r="F17854" t="inlineStr">
        <is>
          <t>P0174</t>
        </is>
      </c>
      <c r="G17854" t="inlineStr">
        <is>
          <t>Prod_0174</t>
        </is>
      </c>
      <c r="H17854" t="inlineStr">
        <is>
          <t>Food</t>
        </is>
      </c>
      <c r="I17854" t="n">
        <v>9</v>
      </c>
      <c r="J17854" t="n">
        <v>94.81999999999999</v>
      </c>
      <c r="K17854" t="n">
        <v>0</v>
      </c>
      <c r="L17854">
        <f>I17854*J17854*(1-K17854)</f>
        <v/>
      </c>
      <c r="M17854">
        <f>VLOOKUP(F17854,Products!A:D,4,FALSE)*I17854</f>
        <v/>
      </c>
      <c r="N17854">
        <f>L17854-M17854</f>
        <v/>
      </c>
    </row>
    <row r="17855">
      <c r="A17855" t="inlineStr">
        <is>
          <t>T1017853</t>
        </is>
      </c>
      <c r="B17855" t="inlineStr">
        <is>
          <t>2024-10-11</t>
        </is>
      </c>
      <c r="C17855" t="inlineStr">
        <is>
          <t>S022</t>
        </is>
      </c>
      <c r="D17855" t="inlineStr">
        <is>
          <t>Store_022</t>
        </is>
      </c>
      <c r="E17855" t="inlineStr">
        <is>
          <t>East</t>
        </is>
      </c>
      <c r="F17855" t="inlineStr">
        <is>
          <t>P0050</t>
        </is>
      </c>
      <c r="G17855" t="inlineStr">
        <is>
          <t>Prod_0050</t>
        </is>
      </c>
      <c r="H17855" t="inlineStr">
        <is>
          <t>Household</t>
        </is>
      </c>
      <c r="I17855" t="n">
        <v>8</v>
      </c>
      <c r="J17855" t="n">
        <v>648.4</v>
      </c>
      <c r="K17855" t="n">
        <v>0.1</v>
      </c>
      <c r="L17855">
        <f>I17855*J17855*(1-K17855)</f>
        <v/>
      </c>
      <c r="M17855">
        <f>VLOOKUP(F17855,Products!A:D,4,FALSE)*I17855</f>
        <v/>
      </c>
      <c r="N17855">
        <f>L17855-M17855</f>
        <v/>
      </c>
    </row>
    <row r="17856">
      <c r="A17856" t="inlineStr">
        <is>
          <t>T1017854</t>
        </is>
      </c>
      <c r="B17856" t="inlineStr">
        <is>
          <t>2025-09-22</t>
        </is>
      </c>
      <c r="C17856" t="inlineStr">
        <is>
          <t>S044</t>
        </is>
      </c>
      <c r="D17856" t="inlineStr">
        <is>
          <t>Store_044</t>
        </is>
      </c>
      <c r="E17856" t="inlineStr">
        <is>
          <t>North</t>
        </is>
      </c>
      <c r="F17856" t="inlineStr">
        <is>
          <t>P0195</t>
        </is>
      </c>
      <c r="G17856" t="inlineStr">
        <is>
          <t>Prod_0195</t>
        </is>
      </c>
      <c r="H17856" t="inlineStr">
        <is>
          <t>Food</t>
        </is>
      </c>
      <c r="I17856" t="n">
        <v>2</v>
      </c>
      <c r="J17856" t="n">
        <v>564.8</v>
      </c>
      <c r="K17856" t="n">
        <v>0.2</v>
      </c>
      <c r="L17856">
        <f>I17856*J17856*(1-K17856)</f>
        <v/>
      </c>
      <c r="M17856">
        <f>VLOOKUP(F17856,Products!A:D,4,FALSE)*I17856</f>
        <v/>
      </c>
      <c r="N17856">
        <f>L17856-M17856</f>
        <v/>
      </c>
    </row>
    <row r="17857">
      <c r="A17857" t="inlineStr">
        <is>
          <t>T1017855</t>
        </is>
      </c>
      <c r="B17857" t="inlineStr">
        <is>
          <t>2025-06-10</t>
        </is>
      </c>
      <c r="C17857" t="inlineStr">
        <is>
          <t>S026</t>
        </is>
      </c>
      <c r="D17857" t="inlineStr">
        <is>
          <t>Store_026</t>
        </is>
      </c>
      <c r="E17857" t="inlineStr">
        <is>
          <t>North</t>
        </is>
      </c>
      <c r="F17857" t="inlineStr">
        <is>
          <t>P0194</t>
        </is>
      </c>
      <c r="G17857" t="inlineStr">
        <is>
          <t>Prod_0194</t>
        </is>
      </c>
      <c r="H17857" t="inlineStr">
        <is>
          <t>Food</t>
        </is>
      </c>
      <c r="I17857" t="n">
        <v>4</v>
      </c>
      <c r="J17857" t="n">
        <v>755.15</v>
      </c>
      <c r="K17857" t="n">
        <v>0.05</v>
      </c>
      <c r="L17857">
        <f>I17857*J17857*(1-K17857)</f>
        <v/>
      </c>
      <c r="M17857">
        <f>VLOOKUP(F17857,Products!A:D,4,FALSE)*I17857</f>
        <v/>
      </c>
      <c r="N17857">
        <f>L17857-M17857</f>
        <v/>
      </c>
    </row>
    <row r="17858">
      <c r="A17858" t="inlineStr">
        <is>
          <t>T1017856</t>
        </is>
      </c>
      <c r="B17858" t="inlineStr">
        <is>
          <t>2025-04-12</t>
        </is>
      </c>
      <c r="C17858" t="inlineStr">
        <is>
          <t>S033</t>
        </is>
      </c>
      <c r="D17858" t="inlineStr">
        <is>
          <t>Store_033</t>
        </is>
      </c>
      <c r="E17858" t="inlineStr">
        <is>
          <t>North</t>
        </is>
      </c>
      <c r="F17858" t="inlineStr">
        <is>
          <t>P0188</t>
        </is>
      </c>
      <c r="G17858" t="inlineStr">
        <is>
          <t>Prod_0188</t>
        </is>
      </c>
      <c r="H17858" t="inlineStr">
        <is>
          <t>Food</t>
        </is>
      </c>
      <c r="I17858" t="n">
        <v>6</v>
      </c>
      <c r="J17858" t="n">
        <v>605.21</v>
      </c>
      <c r="K17858" t="n">
        <v>0</v>
      </c>
      <c r="L17858">
        <f>I17858*J17858*(1-K17858)</f>
        <v/>
      </c>
      <c r="M17858">
        <f>VLOOKUP(F17858,Products!A:D,4,FALSE)*I17858</f>
        <v/>
      </c>
      <c r="N17858">
        <f>L17858-M17858</f>
        <v/>
      </c>
    </row>
    <row r="17859">
      <c r="A17859" t="inlineStr">
        <is>
          <t>T1017857</t>
        </is>
      </c>
      <c r="B17859" t="inlineStr">
        <is>
          <t>2024-07-13</t>
        </is>
      </c>
      <c r="C17859" t="inlineStr">
        <is>
          <t>S050</t>
        </is>
      </c>
      <c r="D17859" t="inlineStr">
        <is>
          <t>Store_050</t>
        </is>
      </c>
      <c r="E17859" t="inlineStr">
        <is>
          <t>South</t>
        </is>
      </c>
      <c r="F17859" t="inlineStr">
        <is>
          <t>P0005</t>
        </is>
      </c>
      <c r="G17859" t="inlineStr">
        <is>
          <t>Prod_0005</t>
        </is>
      </c>
      <c r="H17859" t="inlineStr">
        <is>
          <t>Beverages</t>
        </is>
      </c>
      <c r="I17859" t="n">
        <v>4</v>
      </c>
      <c r="J17859" t="n">
        <v>153.99</v>
      </c>
      <c r="K17859" t="n">
        <v>0</v>
      </c>
      <c r="L17859">
        <f>I17859*J17859*(1-K17859)</f>
        <v/>
      </c>
      <c r="M17859">
        <f>VLOOKUP(F17859,Products!A:D,4,FALSE)*I17859</f>
        <v/>
      </c>
      <c r="N17859">
        <f>L17859-M17859</f>
        <v/>
      </c>
    </row>
    <row r="17860">
      <c r="A17860" t="inlineStr">
        <is>
          <t>T1017858</t>
        </is>
      </c>
      <c r="B17860" t="inlineStr">
        <is>
          <t>2024-01-27</t>
        </is>
      </c>
      <c r="C17860" t="inlineStr">
        <is>
          <t>S040</t>
        </is>
      </c>
      <c r="D17860" t="inlineStr">
        <is>
          <t>Store_040</t>
        </is>
      </c>
      <c r="E17860" t="inlineStr">
        <is>
          <t>Central</t>
        </is>
      </c>
      <c r="F17860" t="inlineStr">
        <is>
          <t>P0159</t>
        </is>
      </c>
      <c r="G17860" t="inlineStr">
        <is>
          <t>Prod_0159</t>
        </is>
      </c>
      <c r="H17860" t="inlineStr">
        <is>
          <t>Electronics</t>
        </is>
      </c>
      <c r="I17860" t="n">
        <v>6</v>
      </c>
      <c r="J17860" t="n">
        <v>600.23</v>
      </c>
      <c r="K17860" t="n">
        <v>0</v>
      </c>
      <c r="L17860">
        <f>I17860*J17860*(1-K17860)</f>
        <v/>
      </c>
      <c r="M17860">
        <f>VLOOKUP(F17860,Products!A:D,4,FALSE)*I17860</f>
        <v/>
      </c>
      <c r="N17860">
        <f>L17860-M17860</f>
        <v/>
      </c>
    </row>
    <row r="17861">
      <c r="A17861" t="inlineStr">
        <is>
          <t>T1017859</t>
        </is>
      </c>
      <c r="B17861" t="inlineStr">
        <is>
          <t>2025-07-31</t>
        </is>
      </c>
      <c r="C17861" t="inlineStr">
        <is>
          <t>S021</t>
        </is>
      </c>
      <c r="D17861" t="inlineStr">
        <is>
          <t>Store_021</t>
        </is>
      </c>
      <c r="E17861" t="inlineStr">
        <is>
          <t>North</t>
        </is>
      </c>
      <c r="F17861" t="inlineStr">
        <is>
          <t>P0120</t>
        </is>
      </c>
      <c r="G17861" t="inlineStr">
        <is>
          <t>Prod_0120</t>
        </is>
      </c>
      <c r="H17861" t="inlineStr">
        <is>
          <t>Stationery</t>
        </is>
      </c>
      <c r="I17861" t="n">
        <v>4</v>
      </c>
      <c r="J17861" t="n">
        <v>480.65</v>
      </c>
      <c r="K17861" t="n">
        <v>0</v>
      </c>
      <c r="L17861">
        <f>I17861*J17861*(1-K17861)</f>
        <v/>
      </c>
      <c r="M17861">
        <f>VLOOKUP(F17861,Products!A:D,4,FALSE)*I17861</f>
        <v/>
      </c>
      <c r="N17861">
        <f>L17861-M17861</f>
        <v/>
      </c>
    </row>
    <row r="17862">
      <c r="A17862" t="inlineStr">
        <is>
          <t>T1017860</t>
        </is>
      </c>
      <c r="B17862" t="inlineStr">
        <is>
          <t>2024-05-11</t>
        </is>
      </c>
      <c r="C17862" t="inlineStr">
        <is>
          <t>S031</t>
        </is>
      </c>
      <c r="D17862" t="inlineStr">
        <is>
          <t>Store_031</t>
        </is>
      </c>
      <c r="E17862" t="inlineStr">
        <is>
          <t>Central</t>
        </is>
      </c>
      <c r="F17862" t="inlineStr">
        <is>
          <t>P0104</t>
        </is>
      </c>
      <c r="G17862" t="inlineStr">
        <is>
          <t>Prod_0104</t>
        </is>
      </c>
      <c r="H17862" t="inlineStr">
        <is>
          <t>Clothing</t>
        </is>
      </c>
      <c r="I17862" t="n">
        <v>9</v>
      </c>
      <c r="J17862" t="n">
        <v>592.15</v>
      </c>
      <c r="K17862" t="n">
        <v>0.05</v>
      </c>
      <c r="L17862">
        <f>I17862*J17862*(1-K17862)</f>
        <v/>
      </c>
      <c r="M17862">
        <f>VLOOKUP(F17862,Products!A:D,4,FALSE)*I17862</f>
        <v/>
      </c>
      <c r="N17862">
        <f>L17862-M17862</f>
        <v/>
      </c>
    </row>
    <row r="17863">
      <c r="A17863" t="inlineStr">
        <is>
          <t>T1017861</t>
        </is>
      </c>
      <c r="B17863" t="inlineStr">
        <is>
          <t>2023-02-04</t>
        </is>
      </c>
      <c r="C17863" t="inlineStr">
        <is>
          <t>S035</t>
        </is>
      </c>
      <c r="D17863" t="inlineStr">
        <is>
          <t>Store_035</t>
        </is>
      </c>
      <c r="E17863" t="inlineStr">
        <is>
          <t>Central</t>
        </is>
      </c>
      <c r="F17863" t="inlineStr">
        <is>
          <t>P0173</t>
        </is>
      </c>
      <c r="G17863" t="inlineStr">
        <is>
          <t>Prod_0173</t>
        </is>
      </c>
      <c r="H17863" t="inlineStr">
        <is>
          <t>Toys</t>
        </is>
      </c>
      <c r="I17863" t="n">
        <v>8</v>
      </c>
      <c r="J17863" t="n">
        <v>809.4400000000001</v>
      </c>
      <c r="K17863" t="n">
        <v>0</v>
      </c>
      <c r="L17863">
        <f>I17863*J17863*(1-K17863)</f>
        <v/>
      </c>
      <c r="M17863">
        <f>VLOOKUP(F17863,Products!A:D,4,FALSE)*I17863</f>
        <v/>
      </c>
      <c r="N17863">
        <f>L17863-M17863</f>
        <v/>
      </c>
    </row>
    <row r="17864">
      <c r="A17864" t="inlineStr">
        <is>
          <t>T1017862</t>
        </is>
      </c>
      <c r="B17864" t="inlineStr">
        <is>
          <t>2025-03-22</t>
        </is>
      </c>
      <c r="C17864" t="inlineStr">
        <is>
          <t>S013</t>
        </is>
      </c>
      <c r="D17864" t="inlineStr">
        <is>
          <t>Store_013</t>
        </is>
      </c>
      <c r="E17864" t="inlineStr">
        <is>
          <t>North</t>
        </is>
      </c>
      <c r="F17864" t="inlineStr">
        <is>
          <t>P0196</t>
        </is>
      </c>
      <c r="G17864" t="inlineStr">
        <is>
          <t>Prod_0196</t>
        </is>
      </c>
      <c r="H17864" t="inlineStr">
        <is>
          <t>Beverages</t>
        </is>
      </c>
      <c r="I17864" t="n">
        <v>4</v>
      </c>
      <c r="J17864" t="n">
        <v>953.36</v>
      </c>
      <c r="K17864" t="n">
        <v>0</v>
      </c>
      <c r="L17864">
        <f>I17864*J17864*(1-K17864)</f>
        <v/>
      </c>
      <c r="M17864">
        <f>VLOOKUP(F17864,Products!A:D,4,FALSE)*I17864</f>
        <v/>
      </c>
      <c r="N17864">
        <f>L17864-M17864</f>
        <v/>
      </c>
    </row>
    <row r="17865">
      <c r="A17865" t="inlineStr">
        <is>
          <t>T1017863</t>
        </is>
      </c>
      <c r="B17865" t="inlineStr">
        <is>
          <t>2024-12-06</t>
        </is>
      </c>
      <c r="C17865" t="inlineStr">
        <is>
          <t>S025</t>
        </is>
      </c>
      <c r="D17865" t="inlineStr">
        <is>
          <t>Store_025</t>
        </is>
      </c>
      <c r="E17865" t="inlineStr">
        <is>
          <t>Central</t>
        </is>
      </c>
      <c r="F17865" t="inlineStr">
        <is>
          <t>P0006</t>
        </is>
      </c>
      <c r="G17865" t="inlineStr">
        <is>
          <t>Prod_0006</t>
        </is>
      </c>
      <c r="H17865" t="inlineStr">
        <is>
          <t>Food</t>
        </is>
      </c>
      <c r="I17865" t="n">
        <v>8</v>
      </c>
      <c r="J17865" t="n">
        <v>1059.04</v>
      </c>
      <c r="K17865" t="n">
        <v>0.05</v>
      </c>
      <c r="L17865">
        <f>I17865*J17865*(1-K17865)</f>
        <v/>
      </c>
      <c r="M17865">
        <f>VLOOKUP(F17865,Products!A:D,4,FALSE)*I17865</f>
        <v/>
      </c>
      <c r="N17865">
        <f>L17865-M17865</f>
        <v/>
      </c>
    </row>
    <row r="17866">
      <c r="A17866" t="inlineStr">
        <is>
          <t>T1017864</t>
        </is>
      </c>
      <c r="B17866" t="inlineStr">
        <is>
          <t>2025-05-02</t>
        </is>
      </c>
      <c r="C17866" t="inlineStr">
        <is>
          <t>S038</t>
        </is>
      </c>
      <c r="D17866" t="inlineStr">
        <is>
          <t>Store_038</t>
        </is>
      </c>
      <c r="E17866" t="inlineStr">
        <is>
          <t>East</t>
        </is>
      </c>
      <c r="F17866" t="inlineStr">
        <is>
          <t>P0070</t>
        </is>
      </c>
      <c r="G17866" t="inlineStr">
        <is>
          <t>Prod_0070</t>
        </is>
      </c>
      <c r="H17866" t="inlineStr">
        <is>
          <t>Beverages</t>
        </is>
      </c>
      <c r="I17866" t="n">
        <v>9</v>
      </c>
      <c r="J17866" t="n">
        <v>633.9400000000001</v>
      </c>
      <c r="K17866" t="n">
        <v>0</v>
      </c>
      <c r="L17866">
        <f>I17866*J17866*(1-K17866)</f>
        <v/>
      </c>
      <c r="M17866">
        <f>VLOOKUP(F17866,Products!A:D,4,FALSE)*I17866</f>
        <v/>
      </c>
      <c r="N17866">
        <f>L17866-M17866</f>
        <v/>
      </c>
    </row>
    <row r="17867">
      <c r="A17867" t="inlineStr">
        <is>
          <t>T1017865</t>
        </is>
      </c>
      <c r="B17867" t="inlineStr">
        <is>
          <t>2023-04-11</t>
        </is>
      </c>
      <c r="C17867" t="inlineStr">
        <is>
          <t>S027</t>
        </is>
      </c>
      <c r="D17867" t="inlineStr">
        <is>
          <t>Store_027</t>
        </is>
      </c>
      <c r="E17867" t="inlineStr">
        <is>
          <t>South</t>
        </is>
      </c>
      <c r="F17867" t="inlineStr">
        <is>
          <t>P0050</t>
        </is>
      </c>
      <c r="G17867" t="inlineStr">
        <is>
          <t>Prod_0050</t>
        </is>
      </c>
      <c r="H17867" t="inlineStr">
        <is>
          <t>Household</t>
        </is>
      </c>
      <c r="I17867" t="n">
        <v>7</v>
      </c>
      <c r="J17867" t="n">
        <v>707.85</v>
      </c>
      <c r="K17867" t="n">
        <v>0</v>
      </c>
      <c r="L17867">
        <f>I17867*J17867*(1-K17867)</f>
        <v/>
      </c>
      <c r="M17867">
        <f>VLOOKUP(F17867,Products!A:D,4,FALSE)*I17867</f>
        <v/>
      </c>
      <c r="N17867">
        <f>L17867-M17867</f>
        <v/>
      </c>
    </row>
    <row r="17868">
      <c r="A17868" t="inlineStr">
        <is>
          <t>T1017866</t>
        </is>
      </c>
      <c r="B17868" t="inlineStr">
        <is>
          <t>2024-11-08</t>
        </is>
      </c>
      <c r="C17868" t="inlineStr">
        <is>
          <t>S036</t>
        </is>
      </c>
      <c r="D17868" t="inlineStr">
        <is>
          <t>Store_036</t>
        </is>
      </c>
      <c r="E17868" t="inlineStr">
        <is>
          <t>Central</t>
        </is>
      </c>
      <c r="F17868" t="inlineStr">
        <is>
          <t>P0195</t>
        </is>
      </c>
      <c r="G17868" t="inlineStr">
        <is>
          <t>Prod_0195</t>
        </is>
      </c>
      <c r="H17868" t="inlineStr">
        <is>
          <t>Food</t>
        </is>
      </c>
      <c r="I17868" t="n">
        <v>1</v>
      </c>
      <c r="J17868" t="n">
        <v>590.24</v>
      </c>
      <c r="K17868" t="n">
        <v>0</v>
      </c>
      <c r="L17868">
        <f>I17868*J17868*(1-K17868)</f>
        <v/>
      </c>
      <c r="M17868">
        <f>VLOOKUP(F17868,Products!A:D,4,FALSE)*I17868</f>
        <v/>
      </c>
      <c r="N17868">
        <f>L17868-M17868</f>
        <v/>
      </c>
    </row>
    <row r="17869">
      <c r="A17869" t="inlineStr">
        <is>
          <t>T1017867</t>
        </is>
      </c>
      <c r="B17869" t="inlineStr">
        <is>
          <t>2024-11-20</t>
        </is>
      </c>
      <c r="C17869" t="inlineStr">
        <is>
          <t>S045</t>
        </is>
      </c>
      <c r="D17869" t="inlineStr">
        <is>
          <t>Store_045</t>
        </is>
      </c>
      <c r="E17869" t="inlineStr">
        <is>
          <t>East</t>
        </is>
      </c>
      <c r="F17869" t="inlineStr">
        <is>
          <t>P0032</t>
        </is>
      </c>
      <c r="G17869" t="inlineStr">
        <is>
          <t>Prod_0032</t>
        </is>
      </c>
      <c r="H17869" t="inlineStr">
        <is>
          <t>Beverages</t>
        </is>
      </c>
      <c r="I17869" t="n">
        <v>6</v>
      </c>
      <c r="J17869" t="n">
        <v>240.53</v>
      </c>
      <c r="K17869" t="n">
        <v>0.15</v>
      </c>
      <c r="L17869">
        <f>I17869*J17869*(1-K17869)</f>
        <v/>
      </c>
      <c r="M17869">
        <f>VLOOKUP(F17869,Products!A:D,4,FALSE)*I17869</f>
        <v/>
      </c>
      <c r="N17869">
        <f>L17869-M17869</f>
        <v/>
      </c>
    </row>
    <row r="17870">
      <c r="A17870" t="inlineStr">
        <is>
          <t>T1017868</t>
        </is>
      </c>
      <c r="B17870" t="inlineStr">
        <is>
          <t>2023-04-22</t>
        </is>
      </c>
      <c r="C17870" t="inlineStr">
        <is>
          <t>S050</t>
        </is>
      </c>
      <c r="D17870" t="inlineStr">
        <is>
          <t>Store_050</t>
        </is>
      </c>
      <c r="E17870" t="inlineStr">
        <is>
          <t>South</t>
        </is>
      </c>
      <c r="F17870" t="inlineStr">
        <is>
          <t>P0025</t>
        </is>
      </c>
      <c r="G17870" t="inlineStr">
        <is>
          <t>Prod_0025</t>
        </is>
      </c>
      <c r="H17870" t="inlineStr">
        <is>
          <t>Beverages</t>
        </is>
      </c>
      <c r="I17870" t="n">
        <v>1</v>
      </c>
      <c r="J17870" t="n">
        <v>353.43</v>
      </c>
      <c r="K17870" t="n">
        <v>0</v>
      </c>
      <c r="L17870">
        <f>I17870*J17870*(1-K17870)</f>
        <v/>
      </c>
      <c r="M17870">
        <f>VLOOKUP(F17870,Products!A:D,4,FALSE)*I17870</f>
        <v/>
      </c>
      <c r="N17870">
        <f>L17870-M17870</f>
        <v/>
      </c>
    </row>
    <row r="17871">
      <c r="A17871" t="inlineStr">
        <is>
          <t>T1017869</t>
        </is>
      </c>
      <c r="B17871" t="inlineStr">
        <is>
          <t>2025-01-01</t>
        </is>
      </c>
      <c r="C17871" t="inlineStr">
        <is>
          <t>S024</t>
        </is>
      </c>
      <c r="D17871" t="inlineStr">
        <is>
          <t>Store_024</t>
        </is>
      </c>
      <c r="E17871" t="inlineStr">
        <is>
          <t>South</t>
        </is>
      </c>
      <c r="F17871" t="inlineStr">
        <is>
          <t>P0032</t>
        </is>
      </c>
      <c r="G17871" t="inlineStr">
        <is>
          <t>Prod_0032</t>
        </is>
      </c>
      <c r="H17871" t="inlineStr">
        <is>
          <t>Beverages</t>
        </is>
      </c>
      <c r="I17871" t="n">
        <v>7</v>
      </c>
      <c r="J17871" t="n">
        <v>348.78</v>
      </c>
      <c r="K17871" t="n">
        <v>0</v>
      </c>
      <c r="L17871">
        <f>I17871*J17871*(1-K17871)</f>
        <v/>
      </c>
      <c r="M17871">
        <f>VLOOKUP(F17871,Products!A:D,4,FALSE)*I17871</f>
        <v/>
      </c>
      <c r="N17871">
        <f>L17871-M17871</f>
        <v/>
      </c>
    </row>
    <row r="17872">
      <c r="A17872" t="inlineStr">
        <is>
          <t>T1017870</t>
        </is>
      </c>
      <c r="B17872" t="inlineStr">
        <is>
          <t>2025-03-12</t>
        </is>
      </c>
      <c r="C17872" t="inlineStr">
        <is>
          <t>S005</t>
        </is>
      </c>
      <c r="D17872" t="inlineStr">
        <is>
          <t>Store_005</t>
        </is>
      </c>
      <c r="E17872" t="inlineStr">
        <is>
          <t>Central</t>
        </is>
      </c>
      <c r="F17872" t="inlineStr">
        <is>
          <t>P0049</t>
        </is>
      </c>
      <c r="G17872" t="inlineStr">
        <is>
          <t>Prod_0049</t>
        </is>
      </c>
      <c r="H17872" t="inlineStr">
        <is>
          <t>Beverages</t>
        </is>
      </c>
      <c r="I17872" t="n">
        <v>2</v>
      </c>
      <c r="J17872" t="n">
        <v>232.71</v>
      </c>
      <c r="K17872" t="n">
        <v>0.1</v>
      </c>
      <c r="L17872">
        <f>I17872*J17872*(1-K17872)</f>
        <v/>
      </c>
      <c r="M17872">
        <f>VLOOKUP(F17872,Products!A:D,4,FALSE)*I17872</f>
        <v/>
      </c>
      <c r="N17872">
        <f>L17872-M17872</f>
        <v/>
      </c>
    </row>
    <row r="17873">
      <c r="A17873" t="inlineStr">
        <is>
          <t>T1017871</t>
        </is>
      </c>
      <c r="B17873" t="inlineStr">
        <is>
          <t>2023-03-07</t>
        </is>
      </c>
      <c r="C17873" t="inlineStr">
        <is>
          <t>S021</t>
        </is>
      </c>
      <c r="D17873" t="inlineStr">
        <is>
          <t>Store_021</t>
        </is>
      </c>
      <c r="E17873" t="inlineStr">
        <is>
          <t>North</t>
        </is>
      </c>
      <c r="F17873" t="inlineStr">
        <is>
          <t>P0048</t>
        </is>
      </c>
      <c r="G17873" t="inlineStr">
        <is>
          <t>Prod_0048</t>
        </is>
      </c>
      <c r="H17873" t="inlineStr">
        <is>
          <t>Toys</t>
        </is>
      </c>
      <c r="I17873" t="n">
        <v>7</v>
      </c>
      <c r="J17873" t="n">
        <v>235.91</v>
      </c>
      <c r="K17873" t="n">
        <v>0</v>
      </c>
      <c r="L17873">
        <f>I17873*J17873*(1-K17873)</f>
        <v/>
      </c>
      <c r="M17873">
        <f>VLOOKUP(F17873,Products!A:D,4,FALSE)*I17873</f>
        <v/>
      </c>
      <c r="N17873">
        <f>L17873-M17873</f>
        <v/>
      </c>
    </row>
    <row r="17874">
      <c r="A17874" t="inlineStr">
        <is>
          <t>T1017872</t>
        </is>
      </c>
      <c r="B17874" t="inlineStr">
        <is>
          <t>2024-12-30</t>
        </is>
      </c>
      <c r="C17874" t="inlineStr">
        <is>
          <t>S041</t>
        </is>
      </c>
      <c r="D17874" t="inlineStr">
        <is>
          <t>Store_041</t>
        </is>
      </c>
      <c r="E17874" t="inlineStr">
        <is>
          <t>East</t>
        </is>
      </c>
      <c r="F17874" t="inlineStr">
        <is>
          <t>P0059</t>
        </is>
      </c>
      <c r="G17874" t="inlineStr">
        <is>
          <t>Prod_0059</t>
        </is>
      </c>
      <c r="H17874" t="inlineStr">
        <is>
          <t>Beverages</t>
        </is>
      </c>
      <c r="I17874" t="n">
        <v>2</v>
      </c>
      <c r="J17874" t="n">
        <v>592.36</v>
      </c>
      <c r="K17874" t="n">
        <v>0.15</v>
      </c>
      <c r="L17874">
        <f>I17874*J17874*(1-K17874)</f>
        <v/>
      </c>
      <c r="M17874">
        <f>VLOOKUP(F17874,Products!A:D,4,FALSE)*I17874</f>
        <v/>
      </c>
      <c r="N17874">
        <f>L17874-M17874</f>
        <v/>
      </c>
    </row>
    <row r="17875">
      <c r="A17875" t="inlineStr">
        <is>
          <t>T1017873</t>
        </is>
      </c>
      <c r="B17875" t="inlineStr">
        <is>
          <t>2024-01-28</t>
        </is>
      </c>
      <c r="C17875" t="inlineStr">
        <is>
          <t>S036</t>
        </is>
      </c>
      <c r="D17875" t="inlineStr">
        <is>
          <t>Store_036</t>
        </is>
      </c>
      <c r="E17875" t="inlineStr">
        <is>
          <t>Central</t>
        </is>
      </c>
      <c r="F17875" t="inlineStr">
        <is>
          <t>P0106</t>
        </is>
      </c>
      <c r="G17875" t="inlineStr">
        <is>
          <t>Prod_0106</t>
        </is>
      </c>
      <c r="H17875" t="inlineStr">
        <is>
          <t>Electronics</t>
        </is>
      </c>
      <c r="I17875" t="n">
        <v>6</v>
      </c>
      <c r="J17875" t="n">
        <v>851.5</v>
      </c>
      <c r="K17875" t="n">
        <v>0</v>
      </c>
      <c r="L17875">
        <f>I17875*J17875*(1-K17875)</f>
        <v/>
      </c>
      <c r="M17875">
        <f>VLOOKUP(F17875,Products!A:D,4,FALSE)*I17875</f>
        <v/>
      </c>
      <c r="N17875">
        <f>L17875-M17875</f>
        <v/>
      </c>
    </row>
    <row r="17876">
      <c r="A17876" t="inlineStr">
        <is>
          <t>T1017874</t>
        </is>
      </c>
      <c r="B17876" t="inlineStr">
        <is>
          <t>2024-11-26</t>
        </is>
      </c>
      <c r="C17876" t="inlineStr">
        <is>
          <t>S025</t>
        </is>
      </c>
      <c r="D17876" t="inlineStr">
        <is>
          <t>Store_025</t>
        </is>
      </c>
      <c r="E17876" t="inlineStr">
        <is>
          <t>Central</t>
        </is>
      </c>
      <c r="F17876" t="inlineStr">
        <is>
          <t>P0019</t>
        </is>
      </c>
      <c r="G17876" t="inlineStr">
        <is>
          <t>Prod_0019</t>
        </is>
      </c>
      <c r="H17876" t="inlineStr">
        <is>
          <t>Toys</t>
        </is>
      </c>
      <c r="I17876" t="n">
        <v>9</v>
      </c>
      <c r="J17876" t="n">
        <v>567.85</v>
      </c>
      <c r="K17876" t="n">
        <v>0</v>
      </c>
      <c r="L17876">
        <f>I17876*J17876*(1-K17876)</f>
        <v/>
      </c>
      <c r="M17876">
        <f>VLOOKUP(F17876,Products!A:D,4,FALSE)*I17876</f>
        <v/>
      </c>
      <c r="N17876">
        <f>L17876-M17876</f>
        <v/>
      </c>
    </row>
    <row r="17877">
      <c r="A17877" t="inlineStr">
        <is>
          <t>T1017875</t>
        </is>
      </c>
      <c r="B17877" t="inlineStr">
        <is>
          <t>2024-04-18</t>
        </is>
      </c>
      <c r="C17877" t="inlineStr">
        <is>
          <t>S047</t>
        </is>
      </c>
      <c r="D17877" t="inlineStr">
        <is>
          <t>Store_047</t>
        </is>
      </c>
      <c r="E17877" t="inlineStr">
        <is>
          <t>North</t>
        </is>
      </c>
      <c r="F17877" t="inlineStr">
        <is>
          <t>P0027</t>
        </is>
      </c>
      <c r="G17877" t="inlineStr">
        <is>
          <t>Prod_0027</t>
        </is>
      </c>
      <c r="H17877" t="inlineStr">
        <is>
          <t>Electronics</t>
        </is>
      </c>
      <c r="I17877" t="n">
        <v>7</v>
      </c>
      <c r="J17877" t="n">
        <v>535.51</v>
      </c>
      <c r="K17877" t="n">
        <v>0</v>
      </c>
      <c r="L17877">
        <f>I17877*J17877*(1-K17877)</f>
        <v/>
      </c>
      <c r="M17877">
        <f>VLOOKUP(F17877,Products!A:D,4,FALSE)*I17877</f>
        <v/>
      </c>
      <c r="N17877">
        <f>L17877-M17877</f>
        <v/>
      </c>
    </row>
    <row r="17878">
      <c r="A17878" t="inlineStr">
        <is>
          <t>T1017876</t>
        </is>
      </c>
      <c r="B17878" t="inlineStr">
        <is>
          <t>2023-03-19</t>
        </is>
      </c>
      <c r="C17878" t="inlineStr">
        <is>
          <t>S027</t>
        </is>
      </c>
      <c r="D17878" t="inlineStr">
        <is>
          <t>Store_027</t>
        </is>
      </c>
      <c r="E17878" t="inlineStr">
        <is>
          <t>South</t>
        </is>
      </c>
      <c r="F17878" t="inlineStr">
        <is>
          <t>P0166</t>
        </is>
      </c>
      <c r="G17878" t="inlineStr">
        <is>
          <t>Prod_0166</t>
        </is>
      </c>
      <c r="H17878" t="inlineStr">
        <is>
          <t>Electronics</t>
        </is>
      </c>
      <c r="I17878" t="n">
        <v>5</v>
      </c>
      <c r="J17878" t="n">
        <v>394.02</v>
      </c>
      <c r="K17878" t="n">
        <v>0</v>
      </c>
      <c r="L17878">
        <f>I17878*J17878*(1-K17878)</f>
        <v/>
      </c>
      <c r="M17878">
        <f>VLOOKUP(F17878,Products!A:D,4,FALSE)*I17878</f>
        <v/>
      </c>
      <c r="N17878">
        <f>L17878-M17878</f>
        <v/>
      </c>
    </row>
    <row r="17879">
      <c r="A17879" t="inlineStr">
        <is>
          <t>T1017877</t>
        </is>
      </c>
      <c r="B17879" t="inlineStr">
        <is>
          <t>2023-03-17</t>
        </is>
      </c>
      <c r="C17879" t="inlineStr">
        <is>
          <t>S021</t>
        </is>
      </c>
      <c r="D17879" t="inlineStr">
        <is>
          <t>Store_021</t>
        </is>
      </c>
      <c r="E17879" t="inlineStr">
        <is>
          <t>North</t>
        </is>
      </c>
      <c r="F17879" t="inlineStr">
        <is>
          <t>P0182</t>
        </is>
      </c>
      <c r="G17879" t="inlineStr">
        <is>
          <t>Prod_0182</t>
        </is>
      </c>
      <c r="H17879" t="inlineStr">
        <is>
          <t>Electronics</t>
        </is>
      </c>
      <c r="I17879" t="n">
        <v>8</v>
      </c>
      <c r="J17879" t="n">
        <v>730.04</v>
      </c>
      <c r="K17879" t="n">
        <v>0.15</v>
      </c>
      <c r="L17879">
        <f>I17879*J17879*(1-K17879)</f>
        <v/>
      </c>
      <c r="M17879">
        <f>VLOOKUP(F17879,Products!A:D,4,FALSE)*I17879</f>
        <v/>
      </c>
      <c r="N17879">
        <f>L17879-M17879</f>
        <v/>
      </c>
    </row>
    <row r="17880">
      <c r="A17880" t="inlineStr">
        <is>
          <t>T1017878</t>
        </is>
      </c>
      <c r="B17880" t="inlineStr">
        <is>
          <t>2023-01-26</t>
        </is>
      </c>
      <c r="C17880" t="inlineStr">
        <is>
          <t>S024</t>
        </is>
      </c>
      <c r="D17880" t="inlineStr">
        <is>
          <t>Store_024</t>
        </is>
      </c>
      <c r="E17880" t="inlineStr">
        <is>
          <t>South</t>
        </is>
      </c>
      <c r="F17880" t="inlineStr">
        <is>
          <t>P0142</t>
        </is>
      </c>
      <c r="G17880" t="inlineStr">
        <is>
          <t>Prod_0142</t>
        </is>
      </c>
      <c r="H17880" t="inlineStr">
        <is>
          <t>Household</t>
        </is>
      </c>
      <c r="I17880" t="n">
        <v>5</v>
      </c>
      <c r="J17880" t="n">
        <v>153.42</v>
      </c>
      <c r="K17880" t="n">
        <v>0.15</v>
      </c>
      <c r="L17880">
        <f>I17880*J17880*(1-K17880)</f>
        <v/>
      </c>
      <c r="M17880">
        <f>VLOOKUP(F17880,Products!A:D,4,FALSE)*I17880</f>
        <v/>
      </c>
      <c r="N17880">
        <f>L17880-M17880</f>
        <v/>
      </c>
    </row>
    <row r="17881">
      <c r="A17881" t="inlineStr">
        <is>
          <t>T1017879</t>
        </is>
      </c>
      <c r="B17881" t="inlineStr">
        <is>
          <t>2025-05-15</t>
        </is>
      </c>
      <c r="C17881" t="inlineStr">
        <is>
          <t>S045</t>
        </is>
      </c>
      <c r="D17881" t="inlineStr">
        <is>
          <t>Store_045</t>
        </is>
      </c>
      <c r="E17881" t="inlineStr">
        <is>
          <t>East</t>
        </is>
      </c>
      <c r="F17881" t="inlineStr">
        <is>
          <t>P0150</t>
        </is>
      </c>
      <c r="G17881" t="inlineStr">
        <is>
          <t>Prod_0150</t>
        </is>
      </c>
      <c r="H17881" t="inlineStr">
        <is>
          <t>Clothing</t>
        </is>
      </c>
      <c r="I17881" t="n">
        <v>4</v>
      </c>
      <c r="J17881" t="n">
        <v>334.17</v>
      </c>
      <c r="K17881" t="n">
        <v>0.1</v>
      </c>
      <c r="L17881">
        <f>I17881*J17881*(1-K17881)</f>
        <v/>
      </c>
      <c r="M17881">
        <f>VLOOKUP(F17881,Products!A:D,4,FALSE)*I17881</f>
        <v/>
      </c>
      <c r="N17881">
        <f>L17881-M17881</f>
        <v/>
      </c>
    </row>
    <row r="17882">
      <c r="A17882" t="inlineStr">
        <is>
          <t>T1017880</t>
        </is>
      </c>
      <c r="B17882" t="inlineStr">
        <is>
          <t>2024-10-30</t>
        </is>
      </c>
      <c r="C17882" t="inlineStr">
        <is>
          <t>S015</t>
        </is>
      </c>
      <c r="D17882" t="inlineStr">
        <is>
          <t>Store_015</t>
        </is>
      </c>
      <c r="E17882" t="inlineStr">
        <is>
          <t>North</t>
        </is>
      </c>
      <c r="F17882" t="inlineStr">
        <is>
          <t>P0035</t>
        </is>
      </c>
      <c r="G17882" t="inlineStr">
        <is>
          <t>Prod_0035</t>
        </is>
      </c>
      <c r="H17882" t="inlineStr">
        <is>
          <t>Beverages</t>
        </is>
      </c>
      <c r="I17882" t="n">
        <v>7</v>
      </c>
      <c r="J17882" t="n">
        <v>89.87</v>
      </c>
      <c r="K17882" t="n">
        <v>0</v>
      </c>
      <c r="L17882">
        <f>I17882*J17882*(1-K17882)</f>
        <v/>
      </c>
      <c r="M17882">
        <f>VLOOKUP(F17882,Products!A:D,4,FALSE)*I17882</f>
        <v/>
      </c>
      <c r="N17882">
        <f>L17882-M17882</f>
        <v/>
      </c>
    </row>
    <row r="17883">
      <c r="A17883" t="inlineStr">
        <is>
          <t>T1017881</t>
        </is>
      </c>
      <c r="B17883" t="inlineStr">
        <is>
          <t>2024-11-18</t>
        </is>
      </c>
      <c r="C17883" t="inlineStr">
        <is>
          <t>S034</t>
        </is>
      </c>
      <c r="D17883" t="inlineStr">
        <is>
          <t>Store_034</t>
        </is>
      </c>
      <c r="E17883" t="inlineStr">
        <is>
          <t>Central</t>
        </is>
      </c>
      <c r="F17883" t="inlineStr">
        <is>
          <t>P0034</t>
        </is>
      </c>
      <c r="G17883" t="inlineStr">
        <is>
          <t>Prod_0034</t>
        </is>
      </c>
      <c r="H17883" t="inlineStr">
        <is>
          <t>Toys</t>
        </is>
      </c>
      <c r="I17883" t="n">
        <v>7</v>
      </c>
      <c r="J17883" t="n">
        <v>686.11</v>
      </c>
      <c r="K17883" t="n">
        <v>0</v>
      </c>
      <c r="L17883">
        <f>I17883*J17883*(1-K17883)</f>
        <v/>
      </c>
      <c r="M17883">
        <f>VLOOKUP(F17883,Products!A:D,4,FALSE)*I17883</f>
        <v/>
      </c>
      <c r="N17883">
        <f>L17883-M17883</f>
        <v/>
      </c>
    </row>
    <row r="17884">
      <c r="A17884" t="inlineStr">
        <is>
          <t>T1017882</t>
        </is>
      </c>
      <c r="B17884" t="inlineStr">
        <is>
          <t>2024-09-07</t>
        </is>
      </c>
      <c r="C17884" t="inlineStr">
        <is>
          <t>S032</t>
        </is>
      </c>
      <c r="D17884" t="inlineStr">
        <is>
          <t>Store_032</t>
        </is>
      </c>
      <c r="E17884" t="inlineStr">
        <is>
          <t>Central</t>
        </is>
      </c>
      <c r="F17884" t="inlineStr">
        <is>
          <t>P0194</t>
        </is>
      </c>
      <c r="G17884" t="inlineStr">
        <is>
          <t>Prod_0194</t>
        </is>
      </c>
      <c r="H17884" t="inlineStr">
        <is>
          <t>Food</t>
        </is>
      </c>
      <c r="I17884" t="n">
        <v>1</v>
      </c>
      <c r="J17884" t="n">
        <v>645.47</v>
      </c>
      <c r="K17884" t="n">
        <v>0</v>
      </c>
      <c r="L17884">
        <f>I17884*J17884*(1-K17884)</f>
        <v/>
      </c>
      <c r="M17884">
        <f>VLOOKUP(F17884,Products!A:D,4,FALSE)*I17884</f>
        <v/>
      </c>
      <c r="N17884">
        <f>L17884-M17884</f>
        <v/>
      </c>
    </row>
    <row r="17885">
      <c r="A17885" t="inlineStr">
        <is>
          <t>T1017883</t>
        </is>
      </c>
      <c r="B17885" t="inlineStr">
        <is>
          <t>2025-02-14</t>
        </is>
      </c>
      <c r="C17885" t="inlineStr">
        <is>
          <t>S031</t>
        </is>
      </c>
      <c r="D17885" t="inlineStr">
        <is>
          <t>Store_031</t>
        </is>
      </c>
      <c r="E17885" t="inlineStr">
        <is>
          <t>Central</t>
        </is>
      </c>
      <c r="F17885" t="inlineStr">
        <is>
          <t>P0025</t>
        </is>
      </c>
      <c r="G17885" t="inlineStr">
        <is>
          <t>Prod_0025</t>
        </is>
      </c>
      <c r="H17885" t="inlineStr">
        <is>
          <t>Beverages</t>
        </is>
      </c>
      <c r="I17885" t="n">
        <v>4</v>
      </c>
      <c r="J17885" t="n">
        <v>421.9</v>
      </c>
      <c r="K17885" t="n">
        <v>0</v>
      </c>
      <c r="L17885">
        <f>I17885*J17885*(1-K17885)</f>
        <v/>
      </c>
      <c r="M17885">
        <f>VLOOKUP(F17885,Products!A:D,4,FALSE)*I17885</f>
        <v/>
      </c>
      <c r="N17885">
        <f>L17885-M17885</f>
        <v/>
      </c>
    </row>
    <row r="17886">
      <c r="A17886" t="inlineStr">
        <is>
          <t>T1017884</t>
        </is>
      </c>
      <c r="B17886" t="inlineStr">
        <is>
          <t>2025-03-15</t>
        </is>
      </c>
      <c r="C17886" t="inlineStr">
        <is>
          <t>S005</t>
        </is>
      </c>
      <c r="D17886" t="inlineStr">
        <is>
          <t>Store_005</t>
        </is>
      </c>
      <c r="E17886" t="inlineStr">
        <is>
          <t>Central</t>
        </is>
      </c>
      <c r="F17886" t="inlineStr">
        <is>
          <t>P0103</t>
        </is>
      </c>
      <c r="G17886" t="inlineStr">
        <is>
          <t>Prod_0103</t>
        </is>
      </c>
      <c r="H17886" t="inlineStr">
        <is>
          <t>Stationery</t>
        </is>
      </c>
      <c r="I17886" t="n">
        <v>7</v>
      </c>
      <c r="J17886" t="n">
        <v>682.25</v>
      </c>
      <c r="K17886" t="n">
        <v>0.05</v>
      </c>
      <c r="L17886">
        <f>I17886*J17886*(1-K17886)</f>
        <v/>
      </c>
      <c r="M17886">
        <f>VLOOKUP(F17886,Products!A:D,4,FALSE)*I17886</f>
        <v/>
      </c>
      <c r="N17886">
        <f>L17886-M17886</f>
        <v/>
      </c>
    </row>
    <row r="17887">
      <c r="A17887" t="inlineStr">
        <is>
          <t>T1017885</t>
        </is>
      </c>
      <c r="B17887" t="inlineStr">
        <is>
          <t>2023-07-12</t>
        </is>
      </c>
      <c r="C17887" t="inlineStr">
        <is>
          <t>S023</t>
        </is>
      </c>
      <c r="D17887" t="inlineStr">
        <is>
          <t>Store_023</t>
        </is>
      </c>
      <c r="E17887" t="inlineStr">
        <is>
          <t>South</t>
        </is>
      </c>
      <c r="F17887" t="inlineStr">
        <is>
          <t>P0144</t>
        </is>
      </c>
      <c r="G17887" t="inlineStr">
        <is>
          <t>Prod_0144</t>
        </is>
      </c>
      <c r="H17887" t="inlineStr">
        <is>
          <t>Stationery</t>
        </is>
      </c>
      <c r="I17887" t="n">
        <v>7</v>
      </c>
      <c r="J17887" t="n">
        <v>181.22</v>
      </c>
      <c r="K17887" t="n">
        <v>0.15</v>
      </c>
      <c r="L17887">
        <f>I17887*J17887*(1-K17887)</f>
        <v/>
      </c>
      <c r="M17887">
        <f>VLOOKUP(F17887,Products!A:D,4,FALSE)*I17887</f>
        <v/>
      </c>
      <c r="N17887">
        <f>L17887-M17887</f>
        <v/>
      </c>
    </row>
    <row r="17888">
      <c r="A17888" t="inlineStr">
        <is>
          <t>T1017886</t>
        </is>
      </c>
      <c r="B17888" t="inlineStr">
        <is>
          <t>2024-06-15</t>
        </is>
      </c>
      <c r="C17888" t="inlineStr">
        <is>
          <t>S005</t>
        </is>
      </c>
      <c r="D17888" t="inlineStr">
        <is>
          <t>Store_005</t>
        </is>
      </c>
      <c r="E17888" t="inlineStr">
        <is>
          <t>Central</t>
        </is>
      </c>
      <c r="F17888" t="inlineStr">
        <is>
          <t>P0147</t>
        </is>
      </c>
      <c r="G17888" t="inlineStr">
        <is>
          <t>Prod_0147</t>
        </is>
      </c>
      <c r="H17888" t="inlineStr">
        <is>
          <t>Stationery</t>
        </is>
      </c>
      <c r="I17888" t="n">
        <v>2</v>
      </c>
      <c r="J17888" t="n">
        <v>403.41</v>
      </c>
      <c r="K17888" t="n">
        <v>0</v>
      </c>
      <c r="L17888">
        <f>I17888*J17888*(1-K17888)</f>
        <v/>
      </c>
      <c r="M17888">
        <f>VLOOKUP(F17888,Products!A:D,4,FALSE)*I17888</f>
        <v/>
      </c>
      <c r="N17888">
        <f>L17888-M17888</f>
        <v/>
      </c>
    </row>
    <row r="17889">
      <c r="A17889" t="inlineStr">
        <is>
          <t>T1017887</t>
        </is>
      </c>
      <c r="B17889" t="inlineStr">
        <is>
          <t>2025-07-08</t>
        </is>
      </c>
      <c r="C17889" t="inlineStr">
        <is>
          <t>S042</t>
        </is>
      </c>
      <c r="D17889" t="inlineStr">
        <is>
          <t>Store_042</t>
        </is>
      </c>
      <c r="E17889" t="inlineStr">
        <is>
          <t>Central</t>
        </is>
      </c>
      <c r="F17889" t="inlineStr">
        <is>
          <t>P0017</t>
        </is>
      </c>
      <c r="G17889" t="inlineStr">
        <is>
          <t>Prod_0017</t>
        </is>
      </c>
      <c r="H17889" t="inlineStr">
        <is>
          <t>Food</t>
        </is>
      </c>
      <c r="I17889" t="n">
        <v>7</v>
      </c>
      <c r="J17889" t="n">
        <v>591.55</v>
      </c>
      <c r="K17889" t="n">
        <v>0.1</v>
      </c>
      <c r="L17889">
        <f>I17889*J17889*(1-K17889)</f>
        <v/>
      </c>
      <c r="M17889">
        <f>VLOOKUP(F17889,Products!A:D,4,FALSE)*I17889</f>
        <v/>
      </c>
      <c r="N17889">
        <f>L17889-M17889</f>
        <v/>
      </c>
    </row>
    <row r="17890">
      <c r="A17890" t="inlineStr">
        <is>
          <t>T1017888</t>
        </is>
      </c>
      <c r="B17890" t="inlineStr">
        <is>
          <t>2023-09-14</t>
        </is>
      </c>
      <c r="C17890" t="inlineStr">
        <is>
          <t>S020</t>
        </is>
      </c>
      <c r="D17890" t="inlineStr">
        <is>
          <t>Store_020</t>
        </is>
      </c>
      <c r="E17890" t="inlineStr">
        <is>
          <t>West</t>
        </is>
      </c>
      <c r="F17890" t="inlineStr">
        <is>
          <t>P0121</t>
        </is>
      </c>
      <c r="G17890" t="inlineStr">
        <is>
          <t>Prod_0121</t>
        </is>
      </c>
      <c r="H17890" t="inlineStr">
        <is>
          <t>Clothing</t>
        </is>
      </c>
      <c r="I17890" t="n">
        <v>2</v>
      </c>
      <c r="J17890" t="n">
        <v>980.48</v>
      </c>
      <c r="K17890" t="n">
        <v>0</v>
      </c>
      <c r="L17890">
        <f>I17890*J17890*(1-K17890)</f>
        <v/>
      </c>
      <c r="M17890">
        <f>VLOOKUP(F17890,Products!A:D,4,FALSE)*I17890</f>
        <v/>
      </c>
      <c r="N17890">
        <f>L17890-M17890</f>
        <v/>
      </c>
    </row>
    <row r="17891">
      <c r="A17891" t="inlineStr">
        <is>
          <t>T1017889</t>
        </is>
      </c>
      <c r="B17891" t="inlineStr">
        <is>
          <t>2024-07-20</t>
        </is>
      </c>
      <c r="C17891" t="inlineStr">
        <is>
          <t>S048</t>
        </is>
      </c>
      <c r="D17891" t="inlineStr">
        <is>
          <t>Store_048</t>
        </is>
      </c>
      <c r="E17891" t="inlineStr">
        <is>
          <t>South</t>
        </is>
      </c>
      <c r="F17891" t="inlineStr">
        <is>
          <t>P0136</t>
        </is>
      </c>
      <c r="G17891" t="inlineStr">
        <is>
          <t>Prod_0136</t>
        </is>
      </c>
      <c r="H17891" t="inlineStr">
        <is>
          <t>Beverages</t>
        </is>
      </c>
      <c r="I17891" t="n">
        <v>2</v>
      </c>
      <c r="J17891" t="n">
        <v>188.55</v>
      </c>
      <c r="K17891" t="n">
        <v>0</v>
      </c>
      <c r="L17891">
        <f>I17891*J17891*(1-K17891)</f>
        <v/>
      </c>
      <c r="M17891">
        <f>VLOOKUP(F17891,Products!A:D,4,FALSE)*I17891</f>
        <v/>
      </c>
      <c r="N17891">
        <f>L17891-M17891</f>
        <v/>
      </c>
    </row>
    <row r="17892">
      <c r="A17892" t="inlineStr">
        <is>
          <t>T1017890</t>
        </is>
      </c>
      <c r="B17892" t="inlineStr">
        <is>
          <t>2024-06-24</t>
        </is>
      </c>
      <c r="C17892" t="inlineStr">
        <is>
          <t>S047</t>
        </is>
      </c>
      <c r="D17892" t="inlineStr">
        <is>
          <t>Store_047</t>
        </is>
      </c>
      <c r="E17892" t="inlineStr">
        <is>
          <t>North</t>
        </is>
      </c>
      <c r="F17892" t="inlineStr">
        <is>
          <t>P0067</t>
        </is>
      </c>
      <c r="G17892" t="inlineStr">
        <is>
          <t>Prod_0067</t>
        </is>
      </c>
      <c r="H17892" t="inlineStr">
        <is>
          <t>Toys</t>
        </is>
      </c>
      <c r="I17892" t="n">
        <v>6</v>
      </c>
      <c r="J17892" t="n">
        <v>161</v>
      </c>
      <c r="K17892" t="n">
        <v>0.15</v>
      </c>
      <c r="L17892">
        <f>I17892*J17892*(1-K17892)</f>
        <v/>
      </c>
      <c r="M17892">
        <f>VLOOKUP(F17892,Products!A:D,4,FALSE)*I17892</f>
        <v/>
      </c>
      <c r="N17892">
        <f>L17892-M17892</f>
        <v/>
      </c>
    </row>
    <row r="17893">
      <c r="A17893" t="inlineStr">
        <is>
          <t>T1017891</t>
        </is>
      </c>
      <c r="B17893" t="inlineStr">
        <is>
          <t>2024-07-14</t>
        </is>
      </c>
      <c r="C17893" t="inlineStr">
        <is>
          <t>S048</t>
        </is>
      </c>
      <c r="D17893" t="inlineStr">
        <is>
          <t>Store_048</t>
        </is>
      </c>
      <c r="E17893" t="inlineStr">
        <is>
          <t>South</t>
        </is>
      </c>
      <c r="F17893" t="inlineStr">
        <is>
          <t>P0042</t>
        </is>
      </c>
      <c r="G17893" t="inlineStr">
        <is>
          <t>Prod_0042</t>
        </is>
      </c>
      <c r="H17893" t="inlineStr">
        <is>
          <t>Electronics</t>
        </is>
      </c>
      <c r="I17893" t="n">
        <v>9</v>
      </c>
      <c r="J17893" t="n">
        <v>814.04</v>
      </c>
      <c r="K17893" t="n">
        <v>0</v>
      </c>
      <c r="L17893">
        <f>I17893*J17893*(1-K17893)</f>
        <v/>
      </c>
      <c r="M17893">
        <f>VLOOKUP(F17893,Products!A:D,4,FALSE)*I17893</f>
        <v/>
      </c>
      <c r="N17893">
        <f>L17893-M17893</f>
        <v/>
      </c>
    </row>
    <row r="17894">
      <c r="A17894" t="inlineStr">
        <is>
          <t>T1017892</t>
        </is>
      </c>
      <c r="B17894" t="inlineStr">
        <is>
          <t>2023-02-23</t>
        </is>
      </c>
      <c r="C17894" t="inlineStr">
        <is>
          <t>S025</t>
        </is>
      </c>
      <c r="D17894" t="inlineStr">
        <is>
          <t>Store_025</t>
        </is>
      </c>
      <c r="E17894" t="inlineStr">
        <is>
          <t>Central</t>
        </is>
      </c>
      <c r="F17894" t="inlineStr">
        <is>
          <t>P0095</t>
        </is>
      </c>
      <c r="G17894" t="inlineStr">
        <is>
          <t>Prod_0095</t>
        </is>
      </c>
      <c r="H17894" t="inlineStr">
        <is>
          <t>Food</t>
        </is>
      </c>
      <c r="I17894" t="n">
        <v>9</v>
      </c>
      <c r="J17894" t="n">
        <v>202.07</v>
      </c>
      <c r="K17894" t="n">
        <v>0.05</v>
      </c>
      <c r="L17894">
        <f>I17894*J17894*(1-K17894)</f>
        <v/>
      </c>
      <c r="M17894">
        <f>VLOOKUP(F17894,Products!A:D,4,FALSE)*I17894</f>
        <v/>
      </c>
      <c r="N17894">
        <f>L17894-M17894</f>
        <v/>
      </c>
    </row>
    <row r="17895">
      <c r="A17895" t="inlineStr">
        <is>
          <t>T1017893</t>
        </is>
      </c>
      <c r="B17895" t="inlineStr">
        <is>
          <t>2024-06-21</t>
        </is>
      </c>
      <c r="C17895" t="inlineStr">
        <is>
          <t>S046</t>
        </is>
      </c>
      <c r="D17895" t="inlineStr">
        <is>
          <t>Store_046</t>
        </is>
      </c>
      <c r="E17895" t="inlineStr">
        <is>
          <t>South</t>
        </is>
      </c>
      <c r="F17895" t="inlineStr">
        <is>
          <t>P0132</t>
        </is>
      </c>
      <c r="G17895" t="inlineStr">
        <is>
          <t>Prod_0132</t>
        </is>
      </c>
      <c r="H17895" t="inlineStr">
        <is>
          <t>Food</t>
        </is>
      </c>
      <c r="I17895" t="n">
        <v>2</v>
      </c>
      <c r="J17895" t="n">
        <v>121.2</v>
      </c>
      <c r="K17895" t="n">
        <v>0</v>
      </c>
      <c r="L17895">
        <f>I17895*J17895*(1-K17895)</f>
        <v/>
      </c>
      <c r="M17895">
        <f>VLOOKUP(F17895,Products!A:D,4,FALSE)*I17895</f>
        <v/>
      </c>
      <c r="N17895">
        <f>L17895-M17895</f>
        <v/>
      </c>
    </row>
    <row r="17896">
      <c r="A17896" t="inlineStr">
        <is>
          <t>T1017894</t>
        </is>
      </c>
      <c r="B17896" t="inlineStr">
        <is>
          <t>2023-01-26</t>
        </is>
      </c>
      <c r="C17896" t="inlineStr">
        <is>
          <t>S013</t>
        </is>
      </c>
      <c r="D17896" t="inlineStr">
        <is>
          <t>Store_013</t>
        </is>
      </c>
      <c r="E17896" t="inlineStr">
        <is>
          <t>North</t>
        </is>
      </c>
      <c r="F17896" t="inlineStr">
        <is>
          <t>P0029</t>
        </is>
      </c>
      <c r="G17896" t="inlineStr">
        <is>
          <t>Prod_0029</t>
        </is>
      </c>
      <c r="H17896" t="inlineStr">
        <is>
          <t>Clothing</t>
        </is>
      </c>
      <c r="I17896" t="n">
        <v>5</v>
      </c>
      <c r="J17896" t="n">
        <v>676.77</v>
      </c>
      <c r="K17896" t="n">
        <v>0.05</v>
      </c>
      <c r="L17896">
        <f>I17896*J17896*(1-K17896)</f>
        <v/>
      </c>
      <c r="M17896">
        <f>VLOOKUP(F17896,Products!A:D,4,FALSE)*I17896</f>
        <v/>
      </c>
      <c r="N17896">
        <f>L17896-M17896</f>
        <v/>
      </c>
    </row>
    <row r="17897">
      <c r="A17897" t="inlineStr">
        <is>
          <t>T1017895</t>
        </is>
      </c>
      <c r="B17897" t="inlineStr">
        <is>
          <t>2025-06-13</t>
        </is>
      </c>
      <c r="C17897" t="inlineStr">
        <is>
          <t>S022</t>
        </is>
      </c>
      <c r="D17897" t="inlineStr">
        <is>
          <t>Store_022</t>
        </is>
      </c>
      <c r="E17897" t="inlineStr">
        <is>
          <t>East</t>
        </is>
      </c>
      <c r="F17897" t="inlineStr">
        <is>
          <t>P0189</t>
        </is>
      </c>
      <c r="G17897" t="inlineStr">
        <is>
          <t>Prod_0189</t>
        </is>
      </c>
      <c r="H17897" t="inlineStr">
        <is>
          <t>Food</t>
        </is>
      </c>
      <c r="I17897" t="n">
        <v>9</v>
      </c>
      <c r="J17897" t="n">
        <v>741.38</v>
      </c>
      <c r="K17897" t="n">
        <v>0</v>
      </c>
      <c r="L17897">
        <f>I17897*J17897*(1-K17897)</f>
        <v/>
      </c>
      <c r="M17897">
        <f>VLOOKUP(F17897,Products!A:D,4,FALSE)*I17897</f>
        <v/>
      </c>
      <c r="N17897">
        <f>L17897-M17897</f>
        <v/>
      </c>
    </row>
    <row r="17898">
      <c r="A17898" t="inlineStr">
        <is>
          <t>T1017896</t>
        </is>
      </c>
      <c r="B17898" t="inlineStr">
        <is>
          <t>2024-06-12</t>
        </is>
      </c>
      <c r="C17898" t="inlineStr">
        <is>
          <t>S007</t>
        </is>
      </c>
      <c r="D17898" t="inlineStr">
        <is>
          <t>Store_007</t>
        </is>
      </c>
      <c r="E17898" t="inlineStr">
        <is>
          <t>East</t>
        </is>
      </c>
      <c r="F17898" t="inlineStr">
        <is>
          <t>P0034</t>
        </is>
      </c>
      <c r="G17898" t="inlineStr">
        <is>
          <t>Prod_0034</t>
        </is>
      </c>
      <c r="H17898" t="inlineStr">
        <is>
          <t>Toys</t>
        </is>
      </c>
      <c r="I17898" t="n">
        <v>8</v>
      </c>
      <c r="J17898" t="n">
        <v>668.59</v>
      </c>
      <c r="K17898" t="n">
        <v>0</v>
      </c>
      <c r="L17898">
        <f>I17898*J17898*(1-K17898)</f>
        <v/>
      </c>
      <c r="M17898">
        <f>VLOOKUP(F17898,Products!A:D,4,FALSE)*I17898</f>
        <v/>
      </c>
      <c r="N17898">
        <f>L17898-M17898</f>
        <v/>
      </c>
    </row>
    <row r="17899">
      <c r="A17899" t="inlineStr">
        <is>
          <t>T1017897</t>
        </is>
      </c>
      <c r="B17899" t="inlineStr">
        <is>
          <t>2025-06-21</t>
        </is>
      </c>
      <c r="C17899" t="inlineStr">
        <is>
          <t>S045</t>
        </is>
      </c>
      <c r="D17899" t="inlineStr">
        <is>
          <t>Store_045</t>
        </is>
      </c>
      <c r="E17899" t="inlineStr">
        <is>
          <t>East</t>
        </is>
      </c>
      <c r="F17899" t="inlineStr">
        <is>
          <t>P0180</t>
        </is>
      </c>
      <c r="G17899" t="inlineStr">
        <is>
          <t>Prod_0180</t>
        </is>
      </c>
      <c r="H17899" t="inlineStr">
        <is>
          <t>Clothing</t>
        </is>
      </c>
      <c r="I17899" t="n">
        <v>7</v>
      </c>
      <c r="J17899" t="n">
        <v>597.08</v>
      </c>
      <c r="K17899" t="n">
        <v>0</v>
      </c>
      <c r="L17899">
        <f>I17899*J17899*(1-K17899)</f>
        <v/>
      </c>
      <c r="M17899">
        <f>VLOOKUP(F17899,Products!A:D,4,FALSE)*I17899</f>
        <v/>
      </c>
      <c r="N17899">
        <f>L17899-M17899</f>
        <v/>
      </c>
    </row>
    <row r="17900">
      <c r="A17900" t="inlineStr">
        <is>
          <t>T1017898</t>
        </is>
      </c>
      <c r="B17900" t="inlineStr">
        <is>
          <t>2023-07-22</t>
        </is>
      </c>
      <c r="C17900" t="inlineStr">
        <is>
          <t>S036</t>
        </is>
      </c>
      <c r="D17900" t="inlineStr">
        <is>
          <t>Store_036</t>
        </is>
      </c>
      <c r="E17900" t="inlineStr">
        <is>
          <t>Central</t>
        </is>
      </c>
      <c r="F17900" t="inlineStr">
        <is>
          <t>P0063</t>
        </is>
      </c>
      <c r="G17900" t="inlineStr">
        <is>
          <t>Prod_0063</t>
        </is>
      </c>
      <c r="H17900" t="inlineStr">
        <is>
          <t>Clothing</t>
        </is>
      </c>
      <c r="I17900" t="n">
        <v>4</v>
      </c>
      <c r="J17900" t="n">
        <v>274.54</v>
      </c>
      <c r="K17900" t="n">
        <v>0</v>
      </c>
      <c r="L17900">
        <f>I17900*J17900*(1-K17900)</f>
        <v/>
      </c>
      <c r="M17900">
        <f>VLOOKUP(F17900,Products!A:D,4,FALSE)*I17900</f>
        <v/>
      </c>
      <c r="N17900">
        <f>L17900-M17900</f>
        <v/>
      </c>
    </row>
    <row r="17901">
      <c r="A17901" t="inlineStr">
        <is>
          <t>T1017899</t>
        </is>
      </c>
      <c r="B17901" t="inlineStr">
        <is>
          <t>2023-03-27</t>
        </is>
      </c>
      <c r="C17901" t="inlineStr">
        <is>
          <t>S046</t>
        </is>
      </c>
      <c r="D17901" t="inlineStr">
        <is>
          <t>Store_046</t>
        </is>
      </c>
      <c r="E17901" t="inlineStr">
        <is>
          <t>South</t>
        </is>
      </c>
      <c r="F17901" t="inlineStr">
        <is>
          <t>P0023</t>
        </is>
      </c>
      <c r="G17901" t="inlineStr">
        <is>
          <t>Prod_0023</t>
        </is>
      </c>
      <c r="H17901" t="inlineStr">
        <is>
          <t>Stationery</t>
        </is>
      </c>
      <c r="I17901" t="n">
        <v>6</v>
      </c>
      <c r="J17901" t="n">
        <v>125.65</v>
      </c>
      <c r="K17901" t="n">
        <v>0.1</v>
      </c>
      <c r="L17901">
        <f>I17901*J17901*(1-K17901)</f>
        <v/>
      </c>
      <c r="M17901">
        <f>VLOOKUP(F17901,Products!A:D,4,FALSE)*I17901</f>
        <v/>
      </c>
      <c r="N17901">
        <f>L17901-M17901</f>
        <v/>
      </c>
    </row>
    <row r="17902">
      <c r="A17902" t="inlineStr">
        <is>
          <t>T1017900</t>
        </is>
      </c>
      <c r="B17902" t="inlineStr">
        <is>
          <t>2024-01-28</t>
        </is>
      </c>
      <c r="C17902" t="inlineStr">
        <is>
          <t>S048</t>
        </is>
      </c>
      <c r="D17902" t="inlineStr">
        <is>
          <t>Store_048</t>
        </is>
      </c>
      <c r="E17902" t="inlineStr">
        <is>
          <t>South</t>
        </is>
      </c>
      <c r="F17902" t="inlineStr">
        <is>
          <t>P0071</t>
        </is>
      </c>
      <c r="G17902" t="inlineStr">
        <is>
          <t>Prod_0071</t>
        </is>
      </c>
      <c r="H17902" t="inlineStr">
        <is>
          <t>Beverages</t>
        </is>
      </c>
      <c r="I17902" t="n">
        <v>3</v>
      </c>
      <c r="J17902" t="n">
        <v>581.1</v>
      </c>
      <c r="K17902" t="n">
        <v>0</v>
      </c>
      <c r="L17902">
        <f>I17902*J17902*(1-K17902)</f>
        <v/>
      </c>
      <c r="M17902">
        <f>VLOOKUP(F17902,Products!A:D,4,FALSE)*I17902</f>
        <v/>
      </c>
      <c r="N17902">
        <f>L17902-M17902</f>
        <v/>
      </c>
    </row>
    <row r="17903">
      <c r="A17903" t="inlineStr">
        <is>
          <t>T1017901</t>
        </is>
      </c>
      <c r="B17903" t="inlineStr">
        <is>
          <t>2024-11-14</t>
        </is>
      </c>
      <c r="C17903" t="inlineStr">
        <is>
          <t>S048</t>
        </is>
      </c>
      <c r="D17903" t="inlineStr">
        <is>
          <t>Store_048</t>
        </is>
      </c>
      <c r="E17903" t="inlineStr">
        <is>
          <t>South</t>
        </is>
      </c>
      <c r="F17903" t="inlineStr">
        <is>
          <t>P0156</t>
        </is>
      </c>
      <c r="G17903" t="inlineStr">
        <is>
          <t>Prod_0156</t>
        </is>
      </c>
      <c r="H17903" t="inlineStr">
        <is>
          <t>Toys</t>
        </is>
      </c>
      <c r="I17903" t="n">
        <v>7</v>
      </c>
      <c r="J17903" t="n">
        <v>475.11</v>
      </c>
      <c r="K17903" t="n">
        <v>0.05</v>
      </c>
      <c r="L17903">
        <f>I17903*J17903*(1-K17903)</f>
        <v/>
      </c>
      <c r="M17903">
        <f>VLOOKUP(F17903,Products!A:D,4,FALSE)*I17903</f>
        <v/>
      </c>
      <c r="N17903">
        <f>L17903-M17903</f>
        <v/>
      </c>
    </row>
    <row r="17904">
      <c r="A17904" t="inlineStr">
        <is>
          <t>T1017902</t>
        </is>
      </c>
      <c r="B17904" t="inlineStr">
        <is>
          <t>2025-08-04</t>
        </is>
      </c>
      <c r="C17904" t="inlineStr">
        <is>
          <t>S019</t>
        </is>
      </c>
      <c r="D17904" t="inlineStr">
        <is>
          <t>Store_019</t>
        </is>
      </c>
      <c r="E17904" t="inlineStr">
        <is>
          <t>East</t>
        </is>
      </c>
      <c r="F17904" t="inlineStr">
        <is>
          <t>P0057</t>
        </is>
      </c>
      <c r="G17904" t="inlineStr">
        <is>
          <t>Prod_0057</t>
        </is>
      </c>
      <c r="H17904" t="inlineStr">
        <is>
          <t>Beverages</t>
        </is>
      </c>
      <c r="I17904" t="n">
        <v>1</v>
      </c>
      <c r="J17904" t="n">
        <v>63.26</v>
      </c>
      <c r="K17904" t="n">
        <v>0</v>
      </c>
      <c r="L17904">
        <f>I17904*J17904*(1-K17904)</f>
        <v/>
      </c>
      <c r="M17904">
        <f>VLOOKUP(F17904,Products!A:D,4,FALSE)*I17904</f>
        <v/>
      </c>
      <c r="N17904">
        <f>L17904-M17904</f>
        <v/>
      </c>
    </row>
    <row r="17905">
      <c r="A17905" t="inlineStr">
        <is>
          <t>T1017903</t>
        </is>
      </c>
      <c r="B17905" t="inlineStr">
        <is>
          <t>2023-05-23</t>
        </is>
      </c>
      <c r="C17905" t="inlineStr">
        <is>
          <t>S024</t>
        </is>
      </c>
      <c r="D17905" t="inlineStr">
        <is>
          <t>Store_024</t>
        </is>
      </c>
      <c r="E17905" t="inlineStr">
        <is>
          <t>South</t>
        </is>
      </c>
      <c r="F17905" t="inlineStr">
        <is>
          <t>P0159</t>
        </is>
      </c>
      <c r="G17905" t="inlineStr">
        <is>
          <t>Prod_0159</t>
        </is>
      </c>
      <c r="H17905" t="inlineStr">
        <is>
          <t>Electronics</t>
        </is>
      </c>
      <c r="I17905" t="n">
        <v>5</v>
      </c>
      <c r="J17905" t="n">
        <v>464.7</v>
      </c>
      <c r="K17905" t="n">
        <v>0</v>
      </c>
      <c r="L17905">
        <f>I17905*J17905*(1-K17905)</f>
        <v/>
      </c>
      <c r="M17905">
        <f>VLOOKUP(F17905,Products!A:D,4,FALSE)*I17905</f>
        <v/>
      </c>
      <c r="N17905">
        <f>L17905-M17905</f>
        <v/>
      </c>
    </row>
    <row r="17906">
      <c r="A17906" t="inlineStr">
        <is>
          <t>T1017904</t>
        </is>
      </c>
      <c r="B17906" t="inlineStr">
        <is>
          <t>2023-01-26</t>
        </is>
      </c>
      <c r="C17906" t="inlineStr">
        <is>
          <t>S037</t>
        </is>
      </c>
      <c r="D17906" t="inlineStr">
        <is>
          <t>Store_037</t>
        </is>
      </c>
      <c r="E17906" t="inlineStr">
        <is>
          <t>East</t>
        </is>
      </c>
      <c r="F17906" t="inlineStr">
        <is>
          <t>P0139</t>
        </is>
      </c>
      <c r="G17906" t="inlineStr">
        <is>
          <t>Prod_0139</t>
        </is>
      </c>
      <c r="H17906" t="inlineStr">
        <is>
          <t>Clothing</t>
        </is>
      </c>
      <c r="I17906" t="n">
        <v>9</v>
      </c>
      <c r="J17906" t="n">
        <v>577.51</v>
      </c>
      <c r="K17906" t="n">
        <v>0.1</v>
      </c>
      <c r="L17906">
        <f>I17906*J17906*(1-K17906)</f>
        <v/>
      </c>
      <c r="M17906">
        <f>VLOOKUP(F17906,Products!A:D,4,FALSE)*I17906</f>
        <v/>
      </c>
      <c r="N17906">
        <f>L17906-M17906</f>
        <v/>
      </c>
    </row>
    <row r="17907">
      <c r="A17907" t="inlineStr">
        <is>
          <t>T1017905</t>
        </is>
      </c>
      <c r="B17907" t="inlineStr">
        <is>
          <t>2024-07-12</t>
        </is>
      </c>
      <c r="C17907" t="inlineStr">
        <is>
          <t>S022</t>
        </is>
      </c>
      <c r="D17907" t="inlineStr">
        <is>
          <t>Store_022</t>
        </is>
      </c>
      <c r="E17907" t="inlineStr">
        <is>
          <t>East</t>
        </is>
      </c>
      <c r="F17907" t="inlineStr">
        <is>
          <t>P0035</t>
        </is>
      </c>
      <c r="G17907" t="inlineStr">
        <is>
          <t>Prod_0035</t>
        </is>
      </c>
      <c r="H17907" t="inlineStr">
        <is>
          <t>Beverages</t>
        </is>
      </c>
      <c r="I17907" t="n">
        <v>2</v>
      </c>
      <c r="J17907" t="n">
        <v>99.97</v>
      </c>
      <c r="K17907" t="n">
        <v>0.15</v>
      </c>
      <c r="L17907">
        <f>I17907*J17907*(1-K17907)</f>
        <v/>
      </c>
      <c r="M17907">
        <f>VLOOKUP(F17907,Products!A:D,4,FALSE)*I17907</f>
        <v/>
      </c>
      <c r="N17907">
        <f>L17907-M17907</f>
        <v/>
      </c>
    </row>
    <row r="17908">
      <c r="A17908" t="inlineStr">
        <is>
          <t>T1017906</t>
        </is>
      </c>
      <c r="B17908" t="inlineStr">
        <is>
          <t>2024-10-18</t>
        </is>
      </c>
      <c r="C17908" t="inlineStr">
        <is>
          <t>S014</t>
        </is>
      </c>
      <c r="D17908" t="inlineStr">
        <is>
          <t>Store_014</t>
        </is>
      </c>
      <c r="E17908" t="inlineStr">
        <is>
          <t>West</t>
        </is>
      </c>
      <c r="F17908" t="inlineStr">
        <is>
          <t>P0140</t>
        </is>
      </c>
      <c r="G17908" t="inlineStr">
        <is>
          <t>Prod_0140</t>
        </is>
      </c>
      <c r="H17908" t="inlineStr">
        <is>
          <t>Food</t>
        </is>
      </c>
      <c r="I17908" t="n">
        <v>7</v>
      </c>
      <c r="J17908" t="n">
        <v>750.23</v>
      </c>
      <c r="K17908" t="n">
        <v>0</v>
      </c>
      <c r="L17908">
        <f>I17908*J17908*(1-K17908)</f>
        <v/>
      </c>
      <c r="M17908">
        <f>VLOOKUP(F17908,Products!A:D,4,FALSE)*I17908</f>
        <v/>
      </c>
      <c r="N17908">
        <f>L17908-M17908</f>
        <v/>
      </c>
    </row>
    <row r="17909">
      <c r="A17909" t="inlineStr">
        <is>
          <t>T1017907</t>
        </is>
      </c>
      <c r="B17909" t="inlineStr">
        <is>
          <t>2023-09-28</t>
        </is>
      </c>
      <c r="C17909" t="inlineStr">
        <is>
          <t>S044</t>
        </is>
      </c>
      <c r="D17909" t="inlineStr">
        <is>
          <t>Store_044</t>
        </is>
      </c>
      <c r="E17909" t="inlineStr">
        <is>
          <t>North</t>
        </is>
      </c>
      <c r="F17909" t="inlineStr">
        <is>
          <t>P0173</t>
        </is>
      </c>
      <c r="G17909" t="inlineStr">
        <is>
          <t>Prod_0173</t>
        </is>
      </c>
      <c r="H17909" t="inlineStr">
        <is>
          <t>Toys</t>
        </is>
      </c>
      <c r="I17909" t="n">
        <v>6</v>
      </c>
      <c r="J17909" t="n">
        <v>772.63</v>
      </c>
      <c r="K17909" t="n">
        <v>0</v>
      </c>
      <c r="L17909">
        <f>I17909*J17909*(1-K17909)</f>
        <v/>
      </c>
      <c r="M17909">
        <f>VLOOKUP(F17909,Products!A:D,4,FALSE)*I17909</f>
        <v/>
      </c>
      <c r="N17909">
        <f>L17909-M17909</f>
        <v/>
      </c>
    </row>
    <row r="17910">
      <c r="A17910" t="inlineStr">
        <is>
          <t>T1017908</t>
        </is>
      </c>
      <c r="B17910" t="inlineStr">
        <is>
          <t>2023-08-10</t>
        </is>
      </c>
      <c r="C17910" t="inlineStr">
        <is>
          <t>S020</t>
        </is>
      </c>
      <c r="D17910" t="inlineStr">
        <is>
          <t>Store_020</t>
        </is>
      </c>
      <c r="E17910" t="inlineStr">
        <is>
          <t>West</t>
        </is>
      </c>
      <c r="F17910" t="inlineStr">
        <is>
          <t>P0089</t>
        </is>
      </c>
      <c r="G17910" t="inlineStr">
        <is>
          <t>Prod_0089</t>
        </is>
      </c>
      <c r="H17910" t="inlineStr">
        <is>
          <t>Stationery</t>
        </is>
      </c>
      <c r="I17910" t="n">
        <v>4</v>
      </c>
      <c r="J17910" t="n">
        <v>761.8099999999999</v>
      </c>
      <c r="K17910" t="n">
        <v>0</v>
      </c>
      <c r="L17910">
        <f>I17910*J17910*(1-K17910)</f>
        <v/>
      </c>
      <c r="M17910">
        <f>VLOOKUP(F17910,Products!A:D,4,FALSE)*I17910</f>
        <v/>
      </c>
      <c r="N17910">
        <f>L17910-M17910</f>
        <v/>
      </c>
    </row>
    <row r="17911">
      <c r="A17911" t="inlineStr">
        <is>
          <t>T1017909</t>
        </is>
      </c>
      <c r="B17911" t="inlineStr">
        <is>
          <t>2023-09-14</t>
        </is>
      </c>
      <c r="C17911" t="inlineStr">
        <is>
          <t>S009</t>
        </is>
      </c>
      <c r="D17911" t="inlineStr">
        <is>
          <t>Store_009</t>
        </is>
      </c>
      <c r="E17911" t="inlineStr">
        <is>
          <t>Central</t>
        </is>
      </c>
      <c r="F17911" t="inlineStr">
        <is>
          <t>P0107</t>
        </is>
      </c>
      <c r="G17911" t="inlineStr">
        <is>
          <t>Prod_0107</t>
        </is>
      </c>
      <c r="H17911" t="inlineStr">
        <is>
          <t>Stationery</t>
        </is>
      </c>
      <c r="I17911" t="n">
        <v>6</v>
      </c>
      <c r="J17911" t="n">
        <v>858.87</v>
      </c>
      <c r="K17911" t="n">
        <v>0.05</v>
      </c>
      <c r="L17911">
        <f>I17911*J17911*(1-K17911)</f>
        <v/>
      </c>
      <c r="M17911">
        <f>VLOOKUP(F17911,Products!A:D,4,FALSE)*I17911</f>
        <v/>
      </c>
      <c r="N17911">
        <f>L17911-M17911</f>
        <v/>
      </c>
    </row>
    <row r="17912">
      <c r="A17912" t="inlineStr">
        <is>
          <t>T1017910</t>
        </is>
      </c>
      <c r="B17912" t="inlineStr">
        <is>
          <t>2024-08-07</t>
        </is>
      </c>
      <c r="C17912" t="inlineStr">
        <is>
          <t>S015</t>
        </is>
      </c>
      <c r="D17912" t="inlineStr">
        <is>
          <t>Store_015</t>
        </is>
      </c>
      <c r="E17912" t="inlineStr">
        <is>
          <t>North</t>
        </is>
      </c>
      <c r="F17912" t="inlineStr">
        <is>
          <t>P0150</t>
        </is>
      </c>
      <c r="G17912" t="inlineStr">
        <is>
          <t>Prod_0150</t>
        </is>
      </c>
      <c r="H17912" t="inlineStr">
        <is>
          <t>Clothing</t>
        </is>
      </c>
      <c r="I17912" t="n">
        <v>2</v>
      </c>
      <c r="J17912" t="n">
        <v>319.18</v>
      </c>
      <c r="K17912" t="n">
        <v>0.2</v>
      </c>
      <c r="L17912">
        <f>I17912*J17912*(1-K17912)</f>
        <v/>
      </c>
      <c r="M17912">
        <f>VLOOKUP(F17912,Products!A:D,4,FALSE)*I17912</f>
        <v/>
      </c>
      <c r="N17912">
        <f>L17912-M17912</f>
        <v/>
      </c>
    </row>
    <row r="17913">
      <c r="A17913" t="inlineStr">
        <is>
          <t>T1017911</t>
        </is>
      </c>
      <c r="B17913" t="inlineStr">
        <is>
          <t>2024-10-21</t>
        </is>
      </c>
      <c r="C17913" t="inlineStr">
        <is>
          <t>S023</t>
        </is>
      </c>
      <c r="D17913" t="inlineStr">
        <is>
          <t>Store_023</t>
        </is>
      </c>
      <c r="E17913" t="inlineStr">
        <is>
          <t>South</t>
        </is>
      </c>
      <c r="F17913" t="inlineStr">
        <is>
          <t>P0014</t>
        </is>
      </c>
      <c r="G17913" t="inlineStr">
        <is>
          <t>Prod_0014</t>
        </is>
      </c>
      <c r="H17913" t="inlineStr">
        <is>
          <t>Clothing</t>
        </is>
      </c>
      <c r="I17913" t="n">
        <v>6</v>
      </c>
      <c r="J17913" t="n">
        <v>302.48</v>
      </c>
      <c r="K17913" t="n">
        <v>0.05</v>
      </c>
      <c r="L17913">
        <f>I17913*J17913*(1-K17913)</f>
        <v/>
      </c>
      <c r="M17913">
        <f>VLOOKUP(F17913,Products!A:D,4,FALSE)*I17913</f>
        <v/>
      </c>
      <c r="N17913">
        <f>L17913-M17913</f>
        <v/>
      </c>
    </row>
    <row r="17914">
      <c r="A17914" t="inlineStr">
        <is>
          <t>T1017912</t>
        </is>
      </c>
      <c r="B17914" t="inlineStr">
        <is>
          <t>2024-07-07</t>
        </is>
      </c>
      <c r="C17914" t="inlineStr">
        <is>
          <t>S006</t>
        </is>
      </c>
      <c r="D17914" t="inlineStr">
        <is>
          <t>Store_006</t>
        </is>
      </c>
      <c r="E17914" t="inlineStr">
        <is>
          <t>East</t>
        </is>
      </c>
      <c r="F17914" t="inlineStr">
        <is>
          <t>P0102</t>
        </is>
      </c>
      <c r="G17914" t="inlineStr">
        <is>
          <t>Prod_0102</t>
        </is>
      </c>
      <c r="H17914" t="inlineStr">
        <is>
          <t>Food</t>
        </is>
      </c>
      <c r="I17914" t="n">
        <v>4</v>
      </c>
      <c r="J17914" t="n">
        <v>685.5</v>
      </c>
      <c r="K17914" t="n">
        <v>0.15</v>
      </c>
      <c r="L17914">
        <f>I17914*J17914*(1-K17914)</f>
        <v/>
      </c>
      <c r="M17914">
        <f>VLOOKUP(F17914,Products!A:D,4,FALSE)*I17914</f>
        <v/>
      </c>
      <c r="N17914">
        <f>L17914-M17914</f>
        <v/>
      </c>
    </row>
    <row r="17915">
      <c r="A17915" t="inlineStr">
        <is>
          <t>T1017913</t>
        </is>
      </c>
      <c r="B17915" t="inlineStr">
        <is>
          <t>2023-12-29</t>
        </is>
      </c>
      <c r="C17915" t="inlineStr">
        <is>
          <t>S008</t>
        </is>
      </c>
      <c r="D17915" t="inlineStr">
        <is>
          <t>Store_008</t>
        </is>
      </c>
      <c r="E17915" t="inlineStr">
        <is>
          <t>East</t>
        </is>
      </c>
      <c r="F17915" t="inlineStr">
        <is>
          <t>P0088</t>
        </is>
      </c>
      <c r="G17915" t="inlineStr">
        <is>
          <t>Prod_0088</t>
        </is>
      </c>
      <c r="H17915" t="inlineStr">
        <is>
          <t>Toys</t>
        </is>
      </c>
      <c r="I17915" t="n">
        <v>3</v>
      </c>
      <c r="J17915" t="n">
        <v>424.11</v>
      </c>
      <c r="K17915" t="n">
        <v>0</v>
      </c>
      <c r="L17915">
        <f>I17915*J17915*(1-K17915)</f>
        <v/>
      </c>
      <c r="M17915">
        <f>VLOOKUP(F17915,Products!A:D,4,FALSE)*I17915</f>
        <v/>
      </c>
      <c r="N17915">
        <f>L17915-M17915</f>
        <v/>
      </c>
    </row>
    <row r="17916">
      <c r="A17916" t="inlineStr">
        <is>
          <t>T1017914</t>
        </is>
      </c>
      <c r="B17916" t="inlineStr">
        <is>
          <t>2025-06-07</t>
        </is>
      </c>
      <c r="C17916" t="inlineStr">
        <is>
          <t>S014</t>
        </is>
      </c>
      <c r="D17916" t="inlineStr">
        <is>
          <t>Store_014</t>
        </is>
      </c>
      <c r="E17916" t="inlineStr">
        <is>
          <t>West</t>
        </is>
      </c>
      <c r="F17916" t="inlineStr">
        <is>
          <t>P0006</t>
        </is>
      </c>
      <c r="G17916" t="inlineStr">
        <is>
          <t>Prod_0006</t>
        </is>
      </c>
      <c r="H17916" t="inlineStr">
        <is>
          <t>Food</t>
        </is>
      </c>
      <c r="I17916" t="n">
        <v>5</v>
      </c>
      <c r="J17916" t="n">
        <v>722.78</v>
      </c>
      <c r="K17916" t="n">
        <v>0</v>
      </c>
      <c r="L17916">
        <f>I17916*J17916*(1-K17916)</f>
        <v/>
      </c>
      <c r="M17916">
        <f>VLOOKUP(F17916,Products!A:D,4,FALSE)*I17916</f>
        <v/>
      </c>
      <c r="N17916">
        <f>L17916-M17916</f>
        <v/>
      </c>
    </row>
    <row r="17917">
      <c r="A17917" t="inlineStr">
        <is>
          <t>T1017915</t>
        </is>
      </c>
      <c r="B17917" t="inlineStr">
        <is>
          <t>2025-07-19</t>
        </is>
      </c>
      <c r="C17917" t="inlineStr">
        <is>
          <t>S004</t>
        </is>
      </c>
      <c r="D17917" t="inlineStr">
        <is>
          <t>Store_004</t>
        </is>
      </c>
      <c r="E17917" t="inlineStr">
        <is>
          <t>Central</t>
        </is>
      </c>
      <c r="F17917" t="inlineStr">
        <is>
          <t>P0024</t>
        </is>
      </c>
      <c r="G17917" t="inlineStr">
        <is>
          <t>Prod_0024</t>
        </is>
      </c>
      <c r="H17917" t="inlineStr">
        <is>
          <t>Clothing</t>
        </is>
      </c>
      <c r="I17917" t="n">
        <v>4</v>
      </c>
      <c r="J17917" t="n">
        <v>129.19</v>
      </c>
      <c r="K17917" t="n">
        <v>0</v>
      </c>
      <c r="L17917">
        <f>I17917*J17917*(1-K17917)</f>
        <v/>
      </c>
      <c r="M17917">
        <f>VLOOKUP(F17917,Products!A:D,4,FALSE)*I17917</f>
        <v/>
      </c>
      <c r="N17917">
        <f>L17917-M17917</f>
        <v/>
      </c>
    </row>
    <row r="17918">
      <c r="A17918" t="inlineStr">
        <is>
          <t>T1017916</t>
        </is>
      </c>
      <c r="B17918" t="inlineStr">
        <is>
          <t>2024-03-06</t>
        </is>
      </c>
      <c r="C17918" t="inlineStr">
        <is>
          <t>S039</t>
        </is>
      </c>
      <c r="D17918" t="inlineStr">
        <is>
          <t>Store_039</t>
        </is>
      </c>
      <c r="E17918" t="inlineStr">
        <is>
          <t>North</t>
        </is>
      </c>
      <c r="F17918" t="inlineStr">
        <is>
          <t>P0007</t>
        </is>
      </c>
      <c r="G17918" t="inlineStr">
        <is>
          <t>Prod_0007</t>
        </is>
      </c>
      <c r="H17918" t="inlineStr">
        <is>
          <t>Food</t>
        </is>
      </c>
      <c r="I17918" t="n">
        <v>8</v>
      </c>
      <c r="J17918" t="n">
        <v>125.22</v>
      </c>
      <c r="K17918" t="n">
        <v>0.1</v>
      </c>
      <c r="L17918">
        <f>I17918*J17918*(1-K17918)</f>
        <v/>
      </c>
      <c r="M17918">
        <f>VLOOKUP(F17918,Products!A:D,4,FALSE)*I17918</f>
        <v/>
      </c>
      <c r="N17918">
        <f>L17918-M17918</f>
        <v/>
      </c>
    </row>
    <row r="17919">
      <c r="A17919" t="inlineStr">
        <is>
          <t>T1017917</t>
        </is>
      </c>
      <c r="B17919" t="inlineStr">
        <is>
          <t>2025-07-22</t>
        </is>
      </c>
      <c r="C17919" t="inlineStr">
        <is>
          <t>S018</t>
        </is>
      </c>
      <c r="D17919" t="inlineStr">
        <is>
          <t>Store_018</t>
        </is>
      </c>
      <c r="E17919" t="inlineStr">
        <is>
          <t>South</t>
        </is>
      </c>
      <c r="F17919" t="inlineStr">
        <is>
          <t>P0025</t>
        </is>
      </c>
      <c r="G17919" t="inlineStr">
        <is>
          <t>Prod_0025</t>
        </is>
      </c>
      <c r="H17919" t="inlineStr">
        <is>
          <t>Beverages</t>
        </is>
      </c>
      <c r="I17919" t="n">
        <v>2</v>
      </c>
      <c r="J17919" t="n">
        <v>312.09</v>
      </c>
      <c r="K17919" t="n">
        <v>0</v>
      </c>
      <c r="L17919">
        <f>I17919*J17919*(1-K17919)</f>
        <v/>
      </c>
      <c r="M17919">
        <f>VLOOKUP(F17919,Products!A:D,4,FALSE)*I17919</f>
        <v/>
      </c>
      <c r="N17919">
        <f>L17919-M17919</f>
        <v/>
      </c>
    </row>
    <row r="17920">
      <c r="A17920" t="inlineStr">
        <is>
          <t>T1017918</t>
        </is>
      </c>
      <c r="B17920" t="inlineStr">
        <is>
          <t>2023-04-04</t>
        </is>
      </c>
      <c r="C17920" t="inlineStr">
        <is>
          <t>S034</t>
        </is>
      </c>
      <c r="D17920" t="inlineStr">
        <is>
          <t>Store_034</t>
        </is>
      </c>
      <c r="E17920" t="inlineStr">
        <is>
          <t>Central</t>
        </is>
      </c>
      <c r="F17920" t="inlineStr">
        <is>
          <t>P0069</t>
        </is>
      </c>
      <c r="G17920" t="inlineStr">
        <is>
          <t>Prod_0069</t>
        </is>
      </c>
      <c r="H17920" t="inlineStr">
        <is>
          <t>Household</t>
        </is>
      </c>
      <c r="I17920" t="n">
        <v>1</v>
      </c>
      <c r="J17920" t="n">
        <v>360.57</v>
      </c>
      <c r="K17920" t="n">
        <v>0</v>
      </c>
      <c r="L17920">
        <f>I17920*J17920*(1-K17920)</f>
        <v/>
      </c>
      <c r="M17920">
        <f>VLOOKUP(F17920,Products!A:D,4,FALSE)*I17920</f>
        <v/>
      </c>
      <c r="N17920">
        <f>L17920-M17920</f>
        <v/>
      </c>
    </row>
    <row r="17921">
      <c r="A17921" t="inlineStr">
        <is>
          <t>T1017919</t>
        </is>
      </c>
      <c r="B17921" t="inlineStr">
        <is>
          <t>2024-01-20</t>
        </is>
      </c>
      <c r="C17921" t="inlineStr">
        <is>
          <t>S004</t>
        </is>
      </c>
      <c r="D17921" t="inlineStr">
        <is>
          <t>Store_004</t>
        </is>
      </c>
      <c r="E17921" t="inlineStr">
        <is>
          <t>Central</t>
        </is>
      </c>
      <c r="F17921" t="inlineStr">
        <is>
          <t>P0111</t>
        </is>
      </c>
      <c r="G17921" t="inlineStr">
        <is>
          <t>Prod_0111</t>
        </is>
      </c>
      <c r="H17921" t="inlineStr">
        <is>
          <t>Clothing</t>
        </is>
      </c>
      <c r="I17921" t="n">
        <v>3</v>
      </c>
      <c r="J17921" t="n">
        <v>630.0700000000001</v>
      </c>
      <c r="K17921" t="n">
        <v>0</v>
      </c>
      <c r="L17921">
        <f>I17921*J17921*(1-K17921)</f>
        <v/>
      </c>
      <c r="M17921">
        <f>VLOOKUP(F17921,Products!A:D,4,FALSE)*I17921</f>
        <v/>
      </c>
      <c r="N17921">
        <f>L17921-M17921</f>
        <v/>
      </c>
    </row>
    <row r="17922">
      <c r="A17922" t="inlineStr">
        <is>
          <t>T1017920</t>
        </is>
      </c>
      <c r="B17922" t="inlineStr">
        <is>
          <t>2023-06-20</t>
        </is>
      </c>
      <c r="C17922" t="inlineStr">
        <is>
          <t>S016</t>
        </is>
      </c>
      <c r="D17922" t="inlineStr">
        <is>
          <t>Store_016</t>
        </is>
      </c>
      <c r="E17922" t="inlineStr">
        <is>
          <t>West</t>
        </is>
      </c>
      <c r="F17922" t="inlineStr">
        <is>
          <t>P0074</t>
        </is>
      </c>
      <c r="G17922" t="inlineStr">
        <is>
          <t>Prod_0074</t>
        </is>
      </c>
      <c r="H17922" t="inlineStr">
        <is>
          <t>Food</t>
        </is>
      </c>
      <c r="I17922" t="n">
        <v>4</v>
      </c>
      <c r="J17922" t="n">
        <v>857.42</v>
      </c>
      <c r="K17922" t="n">
        <v>0</v>
      </c>
      <c r="L17922">
        <f>I17922*J17922*(1-K17922)</f>
        <v/>
      </c>
      <c r="M17922">
        <f>VLOOKUP(F17922,Products!A:D,4,FALSE)*I17922</f>
        <v/>
      </c>
      <c r="N17922">
        <f>L17922-M17922</f>
        <v/>
      </c>
    </row>
    <row r="17923">
      <c r="A17923" t="inlineStr">
        <is>
          <t>T1017921</t>
        </is>
      </c>
      <c r="B17923" t="inlineStr">
        <is>
          <t>2024-09-19</t>
        </is>
      </c>
      <c r="C17923" t="inlineStr">
        <is>
          <t>S049</t>
        </is>
      </c>
      <c r="D17923" t="inlineStr">
        <is>
          <t>Store_049</t>
        </is>
      </c>
      <c r="E17923" t="inlineStr">
        <is>
          <t>North</t>
        </is>
      </c>
      <c r="F17923" t="inlineStr">
        <is>
          <t>P0169</t>
        </is>
      </c>
      <c r="G17923" t="inlineStr">
        <is>
          <t>Prod_0169</t>
        </is>
      </c>
      <c r="H17923" t="inlineStr">
        <is>
          <t>Beverages</t>
        </is>
      </c>
      <c r="I17923" t="n">
        <v>6</v>
      </c>
      <c r="J17923" t="n">
        <v>644.27</v>
      </c>
      <c r="K17923" t="n">
        <v>0</v>
      </c>
      <c r="L17923">
        <f>I17923*J17923*(1-K17923)</f>
        <v/>
      </c>
      <c r="M17923">
        <f>VLOOKUP(F17923,Products!A:D,4,FALSE)*I17923</f>
        <v/>
      </c>
      <c r="N17923">
        <f>L17923-M17923</f>
        <v/>
      </c>
    </row>
    <row r="17924">
      <c r="A17924" t="inlineStr">
        <is>
          <t>T1017922</t>
        </is>
      </c>
      <c r="B17924" t="inlineStr">
        <is>
          <t>2023-11-24</t>
        </is>
      </c>
      <c r="C17924" t="inlineStr">
        <is>
          <t>S048</t>
        </is>
      </c>
      <c r="D17924" t="inlineStr">
        <is>
          <t>Store_048</t>
        </is>
      </c>
      <c r="E17924" t="inlineStr">
        <is>
          <t>South</t>
        </is>
      </c>
      <c r="F17924" t="inlineStr">
        <is>
          <t>P0169</t>
        </is>
      </c>
      <c r="G17924" t="inlineStr">
        <is>
          <t>Prod_0169</t>
        </is>
      </c>
      <c r="H17924" t="inlineStr">
        <is>
          <t>Beverages</t>
        </is>
      </c>
      <c r="I17924" t="n">
        <v>7</v>
      </c>
      <c r="J17924" t="n">
        <v>685.72</v>
      </c>
      <c r="K17924" t="n">
        <v>0</v>
      </c>
      <c r="L17924">
        <f>I17924*J17924*(1-K17924)</f>
        <v/>
      </c>
      <c r="M17924">
        <f>VLOOKUP(F17924,Products!A:D,4,FALSE)*I17924</f>
        <v/>
      </c>
      <c r="N17924">
        <f>L17924-M17924</f>
        <v/>
      </c>
    </row>
    <row r="17925">
      <c r="A17925" t="inlineStr">
        <is>
          <t>T1017923</t>
        </is>
      </c>
      <c r="B17925" t="inlineStr">
        <is>
          <t>2025-03-06</t>
        </is>
      </c>
      <c r="C17925" t="inlineStr">
        <is>
          <t>S001</t>
        </is>
      </c>
      <c r="D17925" t="inlineStr">
        <is>
          <t>Store_001</t>
        </is>
      </c>
      <c r="E17925" t="inlineStr">
        <is>
          <t>West</t>
        </is>
      </c>
      <c r="F17925" t="inlineStr">
        <is>
          <t>P0057</t>
        </is>
      </c>
      <c r="G17925" t="inlineStr">
        <is>
          <t>Prod_0057</t>
        </is>
      </c>
      <c r="H17925" t="inlineStr">
        <is>
          <t>Beverages</t>
        </is>
      </c>
      <c r="I17925" t="n">
        <v>5</v>
      </c>
      <c r="J17925" t="n">
        <v>69.77</v>
      </c>
      <c r="K17925" t="n">
        <v>0</v>
      </c>
      <c r="L17925">
        <f>I17925*J17925*(1-K17925)</f>
        <v/>
      </c>
      <c r="M17925">
        <f>VLOOKUP(F17925,Products!A:D,4,FALSE)*I17925</f>
        <v/>
      </c>
      <c r="N17925">
        <f>L17925-M17925</f>
        <v/>
      </c>
    </row>
    <row r="17926">
      <c r="A17926" t="inlineStr">
        <is>
          <t>T1017924</t>
        </is>
      </c>
      <c r="B17926" t="inlineStr">
        <is>
          <t>2024-04-21</t>
        </is>
      </c>
      <c r="C17926" t="inlineStr">
        <is>
          <t>S001</t>
        </is>
      </c>
      <c r="D17926" t="inlineStr">
        <is>
          <t>Store_001</t>
        </is>
      </c>
      <c r="E17926" t="inlineStr">
        <is>
          <t>West</t>
        </is>
      </c>
      <c r="F17926" t="inlineStr">
        <is>
          <t>P0115</t>
        </is>
      </c>
      <c r="G17926" t="inlineStr">
        <is>
          <t>Prod_0115</t>
        </is>
      </c>
      <c r="H17926" t="inlineStr">
        <is>
          <t>Clothing</t>
        </is>
      </c>
      <c r="I17926" t="n">
        <v>2</v>
      </c>
      <c r="J17926" t="n">
        <v>870.37</v>
      </c>
      <c r="K17926" t="n">
        <v>0.05</v>
      </c>
      <c r="L17926">
        <f>I17926*J17926*(1-K17926)</f>
        <v/>
      </c>
      <c r="M17926">
        <f>VLOOKUP(F17926,Products!A:D,4,FALSE)*I17926</f>
        <v/>
      </c>
      <c r="N17926">
        <f>L17926-M17926</f>
        <v/>
      </c>
    </row>
    <row r="17927">
      <c r="A17927" t="inlineStr">
        <is>
          <t>T1017925</t>
        </is>
      </c>
      <c r="B17927" t="inlineStr">
        <is>
          <t>2024-12-03</t>
        </is>
      </c>
      <c r="C17927" t="inlineStr">
        <is>
          <t>S032</t>
        </is>
      </c>
      <c r="D17927" t="inlineStr">
        <is>
          <t>Store_032</t>
        </is>
      </c>
      <c r="E17927" t="inlineStr">
        <is>
          <t>Central</t>
        </is>
      </c>
      <c r="F17927" t="inlineStr">
        <is>
          <t>P0072</t>
        </is>
      </c>
      <c r="G17927" t="inlineStr">
        <is>
          <t>Prod_0072</t>
        </is>
      </c>
      <c r="H17927" t="inlineStr">
        <is>
          <t>Food</t>
        </is>
      </c>
      <c r="I17927" t="n">
        <v>6</v>
      </c>
      <c r="J17927" t="n">
        <v>808.3099999999999</v>
      </c>
      <c r="K17927" t="n">
        <v>0</v>
      </c>
      <c r="L17927">
        <f>I17927*J17927*(1-K17927)</f>
        <v/>
      </c>
      <c r="M17927">
        <f>VLOOKUP(F17927,Products!A:D,4,FALSE)*I17927</f>
        <v/>
      </c>
      <c r="N17927">
        <f>L17927-M17927</f>
        <v/>
      </c>
    </row>
    <row r="17928">
      <c r="A17928" t="inlineStr">
        <is>
          <t>T1017926</t>
        </is>
      </c>
      <c r="B17928" t="inlineStr">
        <is>
          <t>2023-11-18</t>
        </is>
      </c>
      <c r="C17928" t="inlineStr">
        <is>
          <t>S015</t>
        </is>
      </c>
      <c r="D17928" t="inlineStr">
        <is>
          <t>Store_015</t>
        </is>
      </c>
      <c r="E17928" t="inlineStr">
        <is>
          <t>North</t>
        </is>
      </c>
      <c r="F17928" t="inlineStr">
        <is>
          <t>P0050</t>
        </is>
      </c>
      <c r="G17928" t="inlineStr">
        <is>
          <t>Prod_0050</t>
        </is>
      </c>
      <c r="H17928" t="inlineStr">
        <is>
          <t>Household</t>
        </is>
      </c>
      <c r="I17928" t="n">
        <v>4</v>
      </c>
      <c r="J17928" t="n">
        <v>702.52</v>
      </c>
      <c r="K17928" t="n">
        <v>0</v>
      </c>
      <c r="L17928">
        <f>I17928*J17928*(1-K17928)</f>
        <v/>
      </c>
      <c r="M17928">
        <f>VLOOKUP(F17928,Products!A:D,4,FALSE)*I17928</f>
        <v/>
      </c>
      <c r="N17928">
        <f>L17928-M17928</f>
        <v/>
      </c>
    </row>
    <row r="17929">
      <c r="A17929" t="inlineStr">
        <is>
          <t>T1017927</t>
        </is>
      </c>
      <c r="B17929" t="inlineStr">
        <is>
          <t>2023-01-27</t>
        </is>
      </c>
      <c r="C17929" t="inlineStr">
        <is>
          <t>S022</t>
        </is>
      </c>
      <c r="D17929" t="inlineStr">
        <is>
          <t>Store_022</t>
        </is>
      </c>
      <c r="E17929" t="inlineStr">
        <is>
          <t>East</t>
        </is>
      </c>
      <c r="F17929" t="inlineStr">
        <is>
          <t>P0148</t>
        </is>
      </c>
      <c r="G17929" t="inlineStr">
        <is>
          <t>Prod_0148</t>
        </is>
      </c>
      <c r="H17929" t="inlineStr">
        <is>
          <t>Electronics</t>
        </is>
      </c>
      <c r="I17929" t="n">
        <v>4</v>
      </c>
      <c r="J17929" t="n">
        <v>219.18</v>
      </c>
      <c r="K17929" t="n">
        <v>0.05</v>
      </c>
      <c r="L17929">
        <f>I17929*J17929*(1-K17929)</f>
        <v/>
      </c>
      <c r="M17929">
        <f>VLOOKUP(F17929,Products!A:D,4,FALSE)*I17929</f>
        <v/>
      </c>
      <c r="N17929">
        <f>L17929-M17929</f>
        <v/>
      </c>
    </row>
    <row r="17930">
      <c r="A17930" t="inlineStr">
        <is>
          <t>T1017928</t>
        </is>
      </c>
      <c r="B17930" t="inlineStr">
        <is>
          <t>2025-08-28</t>
        </is>
      </c>
      <c r="C17930" t="inlineStr">
        <is>
          <t>S006</t>
        </is>
      </c>
      <c r="D17930" t="inlineStr">
        <is>
          <t>Store_006</t>
        </is>
      </c>
      <c r="E17930" t="inlineStr">
        <is>
          <t>East</t>
        </is>
      </c>
      <c r="F17930" t="inlineStr">
        <is>
          <t>P0020</t>
        </is>
      </c>
      <c r="G17930" t="inlineStr">
        <is>
          <t>Prod_0020</t>
        </is>
      </c>
      <c r="H17930" t="inlineStr">
        <is>
          <t>Beverages</t>
        </is>
      </c>
      <c r="I17930" t="n">
        <v>8</v>
      </c>
      <c r="J17930" t="n">
        <v>708.36</v>
      </c>
      <c r="K17930" t="n">
        <v>0</v>
      </c>
      <c r="L17930">
        <f>I17930*J17930*(1-K17930)</f>
        <v/>
      </c>
      <c r="M17930">
        <f>VLOOKUP(F17930,Products!A:D,4,FALSE)*I17930</f>
        <v/>
      </c>
      <c r="N17930">
        <f>L17930-M17930</f>
        <v/>
      </c>
    </row>
    <row r="17931">
      <c r="A17931" t="inlineStr">
        <is>
          <t>T1017929</t>
        </is>
      </c>
      <c r="B17931" t="inlineStr">
        <is>
          <t>2025-05-19</t>
        </is>
      </c>
      <c r="C17931" t="inlineStr">
        <is>
          <t>S013</t>
        </is>
      </c>
      <c r="D17931" t="inlineStr">
        <is>
          <t>Store_013</t>
        </is>
      </c>
      <c r="E17931" t="inlineStr">
        <is>
          <t>North</t>
        </is>
      </c>
      <c r="F17931" t="inlineStr">
        <is>
          <t>P0094</t>
        </is>
      </c>
      <c r="G17931" t="inlineStr">
        <is>
          <t>Prod_0094</t>
        </is>
      </c>
      <c r="H17931" t="inlineStr">
        <is>
          <t>Toys</t>
        </is>
      </c>
      <c r="I17931" t="n">
        <v>4</v>
      </c>
      <c r="J17931" t="n">
        <v>706.46</v>
      </c>
      <c r="K17931" t="n">
        <v>0</v>
      </c>
      <c r="L17931">
        <f>I17931*J17931*(1-K17931)</f>
        <v/>
      </c>
      <c r="M17931">
        <f>VLOOKUP(F17931,Products!A:D,4,FALSE)*I17931</f>
        <v/>
      </c>
      <c r="N17931">
        <f>L17931-M17931</f>
        <v/>
      </c>
    </row>
    <row r="17932">
      <c r="A17932" t="inlineStr">
        <is>
          <t>T1017930</t>
        </is>
      </c>
      <c r="B17932" t="inlineStr">
        <is>
          <t>2025-05-16</t>
        </is>
      </c>
      <c r="C17932" t="inlineStr">
        <is>
          <t>S042</t>
        </is>
      </c>
      <c r="D17932" t="inlineStr">
        <is>
          <t>Store_042</t>
        </is>
      </c>
      <c r="E17932" t="inlineStr">
        <is>
          <t>Central</t>
        </is>
      </c>
      <c r="F17932" t="inlineStr">
        <is>
          <t>P0186</t>
        </is>
      </c>
      <c r="G17932" t="inlineStr">
        <is>
          <t>Prod_0186</t>
        </is>
      </c>
      <c r="H17932" t="inlineStr">
        <is>
          <t>Household</t>
        </is>
      </c>
      <c r="I17932" t="n">
        <v>2</v>
      </c>
      <c r="J17932" t="n">
        <v>884.22</v>
      </c>
      <c r="K17932" t="n">
        <v>0</v>
      </c>
      <c r="L17932">
        <f>I17932*J17932*(1-K17932)</f>
        <v/>
      </c>
      <c r="M17932">
        <f>VLOOKUP(F17932,Products!A:D,4,FALSE)*I17932</f>
        <v/>
      </c>
      <c r="N17932">
        <f>L17932-M17932</f>
        <v/>
      </c>
    </row>
    <row r="17933">
      <c r="A17933" t="inlineStr">
        <is>
          <t>T1017931</t>
        </is>
      </c>
      <c r="B17933" t="inlineStr">
        <is>
          <t>2023-07-25</t>
        </is>
      </c>
      <c r="C17933" t="inlineStr">
        <is>
          <t>S013</t>
        </is>
      </c>
      <c r="D17933" t="inlineStr">
        <is>
          <t>Store_013</t>
        </is>
      </c>
      <c r="E17933" t="inlineStr">
        <is>
          <t>North</t>
        </is>
      </c>
      <c r="F17933" t="inlineStr">
        <is>
          <t>P0077</t>
        </is>
      </c>
      <c r="G17933" t="inlineStr">
        <is>
          <t>Prod_0077</t>
        </is>
      </c>
      <c r="H17933" t="inlineStr">
        <is>
          <t>Beverages</t>
        </is>
      </c>
      <c r="I17933" t="n">
        <v>7</v>
      </c>
      <c r="J17933" t="n">
        <v>37.06</v>
      </c>
      <c r="K17933" t="n">
        <v>0.05</v>
      </c>
      <c r="L17933">
        <f>I17933*J17933*(1-K17933)</f>
        <v/>
      </c>
      <c r="M17933">
        <f>VLOOKUP(F17933,Products!A:D,4,FALSE)*I17933</f>
        <v/>
      </c>
      <c r="N17933">
        <f>L17933-M17933</f>
        <v/>
      </c>
    </row>
    <row r="17934">
      <c r="A17934" t="inlineStr">
        <is>
          <t>T1017932</t>
        </is>
      </c>
      <c r="B17934" t="inlineStr">
        <is>
          <t>2023-01-02</t>
        </is>
      </c>
      <c r="C17934" t="inlineStr">
        <is>
          <t>S031</t>
        </is>
      </c>
      <c r="D17934" t="inlineStr">
        <is>
          <t>Store_031</t>
        </is>
      </c>
      <c r="E17934" t="inlineStr">
        <is>
          <t>Central</t>
        </is>
      </c>
      <c r="F17934" t="inlineStr">
        <is>
          <t>P0178</t>
        </is>
      </c>
      <c r="G17934" t="inlineStr">
        <is>
          <t>Prod_0178</t>
        </is>
      </c>
      <c r="H17934" t="inlineStr">
        <is>
          <t>Beverages</t>
        </is>
      </c>
      <c r="I17934" t="n">
        <v>7</v>
      </c>
      <c r="J17934" t="n">
        <v>805.4400000000001</v>
      </c>
      <c r="K17934" t="n">
        <v>0</v>
      </c>
      <c r="L17934">
        <f>I17934*J17934*(1-K17934)</f>
        <v/>
      </c>
      <c r="M17934">
        <f>VLOOKUP(F17934,Products!A:D,4,FALSE)*I17934</f>
        <v/>
      </c>
      <c r="N17934">
        <f>L17934-M17934</f>
        <v/>
      </c>
    </row>
    <row r="17935">
      <c r="A17935" t="inlineStr">
        <is>
          <t>T1017933</t>
        </is>
      </c>
      <c r="B17935" t="inlineStr">
        <is>
          <t>2023-02-09</t>
        </is>
      </c>
      <c r="C17935" t="inlineStr">
        <is>
          <t>S038</t>
        </is>
      </c>
      <c r="D17935" t="inlineStr">
        <is>
          <t>Store_038</t>
        </is>
      </c>
      <c r="E17935" t="inlineStr">
        <is>
          <t>East</t>
        </is>
      </c>
      <c r="F17935" t="inlineStr">
        <is>
          <t>P0045</t>
        </is>
      </c>
      <c r="G17935" t="inlineStr">
        <is>
          <t>Prod_0045</t>
        </is>
      </c>
      <c r="H17935" t="inlineStr">
        <is>
          <t>Toys</t>
        </is>
      </c>
      <c r="I17935" t="n">
        <v>8</v>
      </c>
      <c r="J17935" t="n">
        <v>253.64</v>
      </c>
      <c r="K17935" t="n">
        <v>0</v>
      </c>
      <c r="L17935">
        <f>I17935*J17935*(1-K17935)</f>
        <v/>
      </c>
      <c r="M17935">
        <f>VLOOKUP(F17935,Products!A:D,4,FALSE)*I17935</f>
        <v/>
      </c>
      <c r="N17935">
        <f>L17935-M17935</f>
        <v/>
      </c>
    </row>
    <row r="17936">
      <c r="A17936" t="inlineStr">
        <is>
          <t>T1017934</t>
        </is>
      </c>
      <c r="B17936" t="inlineStr">
        <is>
          <t>2024-03-25</t>
        </is>
      </c>
      <c r="C17936" t="inlineStr">
        <is>
          <t>S023</t>
        </is>
      </c>
      <c r="D17936" t="inlineStr">
        <is>
          <t>Store_023</t>
        </is>
      </c>
      <c r="E17936" t="inlineStr">
        <is>
          <t>South</t>
        </is>
      </c>
      <c r="F17936" t="inlineStr">
        <is>
          <t>P0109</t>
        </is>
      </c>
      <c r="G17936" t="inlineStr">
        <is>
          <t>Prod_0109</t>
        </is>
      </c>
      <c r="H17936" t="inlineStr">
        <is>
          <t>Beverages</t>
        </is>
      </c>
      <c r="I17936" t="n">
        <v>9</v>
      </c>
      <c r="J17936" t="n">
        <v>693.67</v>
      </c>
      <c r="K17936" t="n">
        <v>0.1</v>
      </c>
      <c r="L17936">
        <f>I17936*J17936*(1-K17936)</f>
        <v/>
      </c>
      <c r="M17936">
        <f>VLOOKUP(F17936,Products!A:D,4,FALSE)*I17936</f>
        <v/>
      </c>
      <c r="N17936">
        <f>L17936-M17936</f>
        <v/>
      </c>
    </row>
    <row r="17937">
      <c r="A17937" t="inlineStr">
        <is>
          <t>T1017935</t>
        </is>
      </c>
      <c r="B17937" t="inlineStr">
        <is>
          <t>2023-06-29</t>
        </is>
      </c>
      <c r="C17937" t="inlineStr">
        <is>
          <t>S019</t>
        </is>
      </c>
      <c r="D17937" t="inlineStr">
        <is>
          <t>Store_019</t>
        </is>
      </c>
      <c r="E17937" t="inlineStr">
        <is>
          <t>East</t>
        </is>
      </c>
      <c r="F17937" t="inlineStr">
        <is>
          <t>P0176</t>
        </is>
      </c>
      <c r="G17937" t="inlineStr">
        <is>
          <t>Prod_0176</t>
        </is>
      </c>
      <c r="H17937" t="inlineStr">
        <is>
          <t>Food</t>
        </is>
      </c>
      <c r="I17937" t="n">
        <v>3</v>
      </c>
      <c r="J17937" t="n">
        <v>655.62</v>
      </c>
      <c r="K17937" t="n">
        <v>0</v>
      </c>
      <c r="L17937">
        <f>I17937*J17937*(1-K17937)</f>
        <v/>
      </c>
      <c r="M17937">
        <f>VLOOKUP(F17937,Products!A:D,4,FALSE)*I17937</f>
        <v/>
      </c>
      <c r="N17937">
        <f>L17937-M17937</f>
        <v/>
      </c>
    </row>
    <row r="17938">
      <c r="A17938" t="inlineStr">
        <is>
          <t>T1017936</t>
        </is>
      </c>
      <c r="B17938" t="inlineStr">
        <is>
          <t>2023-01-25</t>
        </is>
      </c>
      <c r="C17938" t="inlineStr">
        <is>
          <t>S034</t>
        </is>
      </c>
      <c r="D17938" t="inlineStr">
        <is>
          <t>Store_034</t>
        </is>
      </c>
      <c r="E17938" t="inlineStr">
        <is>
          <t>Central</t>
        </is>
      </c>
      <c r="F17938" t="inlineStr">
        <is>
          <t>P0106</t>
        </is>
      </c>
      <c r="G17938" t="inlineStr">
        <is>
          <t>Prod_0106</t>
        </is>
      </c>
      <c r="H17938" t="inlineStr">
        <is>
          <t>Electronics</t>
        </is>
      </c>
      <c r="I17938" t="n">
        <v>8</v>
      </c>
      <c r="J17938" t="n">
        <v>862.71</v>
      </c>
      <c r="K17938" t="n">
        <v>0</v>
      </c>
      <c r="L17938">
        <f>I17938*J17938*(1-K17938)</f>
        <v/>
      </c>
      <c r="M17938">
        <f>VLOOKUP(F17938,Products!A:D,4,FALSE)*I17938</f>
        <v/>
      </c>
      <c r="N17938">
        <f>L17938-M17938</f>
        <v/>
      </c>
    </row>
    <row r="17939">
      <c r="A17939" t="inlineStr">
        <is>
          <t>T1017937</t>
        </is>
      </c>
      <c r="B17939" t="inlineStr">
        <is>
          <t>2023-08-31</t>
        </is>
      </c>
      <c r="C17939" t="inlineStr">
        <is>
          <t>S031</t>
        </is>
      </c>
      <c r="D17939" t="inlineStr">
        <is>
          <t>Store_031</t>
        </is>
      </c>
      <c r="E17939" t="inlineStr">
        <is>
          <t>Central</t>
        </is>
      </c>
      <c r="F17939" t="inlineStr">
        <is>
          <t>P0168</t>
        </is>
      </c>
      <c r="G17939" t="inlineStr">
        <is>
          <t>Prod_0168</t>
        </is>
      </c>
      <c r="H17939" t="inlineStr">
        <is>
          <t>Electronics</t>
        </is>
      </c>
      <c r="I17939" t="n">
        <v>9</v>
      </c>
      <c r="J17939" t="n">
        <v>62.14</v>
      </c>
      <c r="K17939" t="n">
        <v>0</v>
      </c>
      <c r="L17939">
        <f>I17939*J17939*(1-K17939)</f>
        <v/>
      </c>
      <c r="M17939">
        <f>VLOOKUP(F17939,Products!A:D,4,FALSE)*I17939</f>
        <v/>
      </c>
      <c r="N17939">
        <f>L17939-M17939</f>
        <v/>
      </c>
    </row>
    <row r="17940">
      <c r="A17940" t="inlineStr">
        <is>
          <t>T1017938</t>
        </is>
      </c>
      <c r="B17940" t="inlineStr">
        <is>
          <t>2024-10-31</t>
        </is>
      </c>
      <c r="C17940" t="inlineStr">
        <is>
          <t>S046</t>
        </is>
      </c>
      <c r="D17940" t="inlineStr">
        <is>
          <t>Store_046</t>
        </is>
      </c>
      <c r="E17940" t="inlineStr">
        <is>
          <t>South</t>
        </is>
      </c>
      <c r="F17940" t="inlineStr">
        <is>
          <t>P0066</t>
        </is>
      </c>
      <c r="G17940" t="inlineStr">
        <is>
          <t>Prod_0066</t>
        </is>
      </c>
      <c r="H17940" t="inlineStr">
        <is>
          <t>Household</t>
        </is>
      </c>
      <c r="I17940" t="n">
        <v>7</v>
      </c>
      <c r="J17940" t="n">
        <v>369.46</v>
      </c>
      <c r="K17940" t="n">
        <v>0</v>
      </c>
      <c r="L17940">
        <f>I17940*J17940*(1-K17940)</f>
        <v/>
      </c>
      <c r="M17940">
        <f>VLOOKUP(F17940,Products!A:D,4,FALSE)*I17940</f>
        <v/>
      </c>
      <c r="N17940">
        <f>L17940-M17940</f>
        <v/>
      </c>
    </row>
    <row r="17941">
      <c r="A17941" t="inlineStr">
        <is>
          <t>T1017939</t>
        </is>
      </c>
      <c r="B17941" t="inlineStr">
        <is>
          <t>2023-07-09</t>
        </is>
      </c>
      <c r="C17941" t="inlineStr">
        <is>
          <t>S050</t>
        </is>
      </c>
      <c r="D17941" t="inlineStr">
        <is>
          <t>Store_050</t>
        </is>
      </c>
      <c r="E17941" t="inlineStr">
        <is>
          <t>South</t>
        </is>
      </c>
      <c r="F17941" t="inlineStr">
        <is>
          <t>P0051</t>
        </is>
      </c>
      <c r="G17941" t="inlineStr">
        <is>
          <t>Prod_0051</t>
        </is>
      </c>
      <c r="H17941" t="inlineStr">
        <is>
          <t>Clothing</t>
        </is>
      </c>
      <c r="I17941" t="n">
        <v>9</v>
      </c>
      <c r="J17941" t="n">
        <v>61.92</v>
      </c>
      <c r="K17941" t="n">
        <v>0.15</v>
      </c>
      <c r="L17941">
        <f>I17941*J17941*(1-K17941)</f>
        <v/>
      </c>
      <c r="M17941">
        <f>VLOOKUP(F17941,Products!A:D,4,FALSE)*I17941</f>
        <v/>
      </c>
      <c r="N17941">
        <f>L17941-M17941</f>
        <v/>
      </c>
    </row>
    <row r="17942">
      <c r="A17942" t="inlineStr">
        <is>
          <t>T1017940</t>
        </is>
      </c>
      <c r="B17942" t="inlineStr">
        <is>
          <t>2024-09-02</t>
        </is>
      </c>
      <c r="C17942" t="inlineStr">
        <is>
          <t>S024</t>
        </is>
      </c>
      <c r="D17942" t="inlineStr">
        <is>
          <t>Store_024</t>
        </is>
      </c>
      <c r="E17942" t="inlineStr">
        <is>
          <t>South</t>
        </is>
      </c>
      <c r="F17942" t="inlineStr">
        <is>
          <t>P0044</t>
        </is>
      </c>
      <c r="G17942" t="inlineStr">
        <is>
          <t>Prod_0044</t>
        </is>
      </c>
      <c r="H17942" t="inlineStr">
        <is>
          <t>Food</t>
        </is>
      </c>
      <c r="I17942" t="n">
        <v>1</v>
      </c>
      <c r="J17942" t="n">
        <v>254.89</v>
      </c>
      <c r="K17942" t="n">
        <v>0</v>
      </c>
      <c r="L17942">
        <f>I17942*J17942*(1-K17942)</f>
        <v/>
      </c>
      <c r="M17942">
        <f>VLOOKUP(F17942,Products!A:D,4,FALSE)*I17942</f>
        <v/>
      </c>
      <c r="N17942">
        <f>L17942-M17942</f>
        <v/>
      </c>
    </row>
    <row r="17943">
      <c r="A17943" t="inlineStr">
        <is>
          <t>T1017941</t>
        </is>
      </c>
      <c r="B17943" t="inlineStr">
        <is>
          <t>2024-07-10</t>
        </is>
      </c>
      <c r="C17943" t="inlineStr">
        <is>
          <t>S029</t>
        </is>
      </c>
      <c r="D17943" t="inlineStr">
        <is>
          <t>Store_029</t>
        </is>
      </c>
      <c r="E17943" t="inlineStr">
        <is>
          <t>South</t>
        </is>
      </c>
      <c r="F17943" t="inlineStr">
        <is>
          <t>P0013</t>
        </is>
      </c>
      <c r="G17943" t="inlineStr">
        <is>
          <t>Prod_0013</t>
        </is>
      </c>
      <c r="H17943" t="inlineStr">
        <is>
          <t>Clothing</t>
        </is>
      </c>
      <c r="I17943" t="n">
        <v>7</v>
      </c>
      <c r="J17943" t="n">
        <v>77.8</v>
      </c>
      <c r="K17943" t="n">
        <v>0</v>
      </c>
      <c r="L17943">
        <f>I17943*J17943*(1-K17943)</f>
        <v/>
      </c>
      <c r="M17943">
        <f>VLOOKUP(F17943,Products!A:D,4,FALSE)*I17943</f>
        <v/>
      </c>
      <c r="N17943">
        <f>L17943-M17943</f>
        <v/>
      </c>
    </row>
    <row r="17944">
      <c r="A17944" t="inlineStr">
        <is>
          <t>T1017942</t>
        </is>
      </c>
      <c r="B17944" t="inlineStr">
        <is>
          <t>2024-07-08</t>
        </is>
      </c>
      <c r="C17944" t="inlineStr">
        <is>
          <t>S004</t>
        </is>
      </c>
      <c r="D17944" t="inlineStr">
        <is>
          <t>Store_004</t>
        </is>
      </c>
      <c r="E17944" t="inlineStr">
        <is>
          <t>Central</t>
        </is>
      </c>
      <c r="F17944" t="inlineStr">
        <is>
          <t>P0054</t>
        </is>
      </c>
      <c r="G17944" t="inlineStr">
        <is>
          <t>Prod_0054</t>
        </is>
      </c>
      <c r="H17944" t="inlineStr">
        <is>
          <t>Food</t>
        </is>
      </c>
      <c r="I17944" t="n">
        <v>5</v>
      </c>
      <c r="J17944" t="n">
        <v>418.13</v>
      </c>
      <c r="K17944" t="n">
        <v>0</v>
      </c>
      <c r="L17944">
        <f>I17944*J17944*(1-K17944)</f>
        <v/>
      </c>
      <c r="M17944">
        <f>VLOOKUP(F17944,Products!A:D,4,FALSE)*I17944</f>
        <v/>
      </c>
      <c r="N17944">
        <f>L17944-M17944</f>
        <v/>
      </c>
    </row>
    <row r="17945">
      <c r="A17945" t="inlineStr">
        <is>
          <t>T1017943</t>
        </is>
      </c>
      <c r="B17945" t="inlineStr">
        <is>
          <t>2024-09-21</t>
        </is>
      </c>
      <c r="C17945" t="inlineStr">
        <is>
          <t>S016</t>
        </is>
      </c>
      <c r="D17945" t="inlineStr">
        <is>
          <t>Store_016</t>
        </is>
      </c>
      <c r="E17945" t="inlineStr">
        <is>
          <t>West</t>
        </is>
      </c>
      <c r="F17945" t="inlineStr">
        <is>
          <t>P0112</t>
        </is>
      </c>
      <c r="G17945" t="inlineStr">
        <is>
          <t>Prod_0112</t>
        </is>
      </c>
      <c r="H17945" t="inlineStr">
        <is>
          <t>Beverages</t>
        </is>
      </c>
      <c r="I17945" t="n">
        <v>1</v>
      </c>
      <c r="J17945" t="n">
        <v>561.25</v>
      </c>
      <c r="K17945" t="n">
        <v>0</v>
      </c>
      <c r="L17945">
        <f>I17945*J17945*(1-K17945)</f>
        <v/>
      </c>
      <c r="M17945">
        <f>VLOOKUP(F17945,Products!A:D,4,FALSE)*I17945</f>
        <v/>
      </c>
      <c r="N17945">
        <f>L17945-M17945</f>
        <v/>
      </c>
    </row>
    <row r="17946">
      <c r="A17946" t="inlineStr">
        <is>
          <t>T1017944</t>
        </is>
      </c>
      <c r="B17946" t="inlineStr">
        <is>
          <t>2024-12-04</t>
        </is>
      </c>
      <c r="C17946" t="inlineStr">
        <is>
          <t>S007</t>
        </is>
      </c>
      <c r="D17946" t="inlineStr">
        <is>
          <t>Store_007</t>
        </is>
      </c>
      <c r="E17946" t="inlineStr">
        <is>
          <t>East</t>
        </is>
      </c>
      <c r="F17946" t="inlineStr">
        <is>
          <t>P0113</t>
        </is>
      </c>
      <c r="G17946" t="inlineStr">
        <is>
          <t>Prod_0113</t>
        </is>
      </c>
      <c r="H17946" t="inlineStr">
        <is>
          <t>Toys</t>
        </is>
      </c>
      <c r="I17946" t="n">
        <v>7</v>
      </c>
      <c r="J17946" t="n">
        <v>593.78</v>
      </c>
      <c r="K17946" t="n">
        <v>0</v>
      </c>
      <c r="L17946">
        <f>I17946*J17946*(1-K17946)</f>
        <v/>
      </c>
      <c r="M17946">
        <f>VLOOKUP(F17946,Products!A:D,4,FALSE)*I17946</f>
        <v/>
      </c>
      <c r="N17946">
        <f>L17946-M17946</f>
        <v/>
      </c>
    </row>
    <row r="17947">
      <c r="A17947" t="inlineStr">
        <is>
          <t>T1017945</t>
        </is>
      </c>
      <c r="B17947" t="inlineStr">
        <is>
          <t>2024-10-01</t>
        </is>
      </c>
      <c r="C17947" t="inlineStr">
        <is>
          <t>S048</t>
        </is>
      </c>
      <c r="D17947" t="inlineStr">
        <is>
          <t>Store_048</t>
        </is>
      </c>
      <c r="E17947" t="inlineStr">
        <is>
          <t>South</t>
        </is>
      </c>
      <c r="F17947" t="inlineStr">
        <is>
          <t>P0100</t>
        </is>
      </c>
      <c r="G17947" t="inlineStr">
        <is>
          <t>Prod_0100</t>
        </is>
      </c>
      <c r="H17947" t="inlineStr">
        <is>
          <t>Household</t>
        </is>
      </c>
      <c r="I17947" t="n">
        <v>8</v>
      </c>
      <c r="J17947" t="n">
        <v>399.25</v>
      </c>
      <c r="K17947" t="n">
        <v>0.05</v>
      </c>
      <c r="L17947">
        <f>I17947*J17947*(1-K17947)</f>
        <v/>
      </c>
      <c r="M17947">
        <f>VLOOKUP(F17947,Products!A:D,4,FALSE)*I17947</f>
        <v/>
      </c>
      <c r="N17947">
        <f>L17947-M17947</f>
        <v/>
      </c>
    </row>
    <row r="17948">
      <c r="A17948" t="inlineStr">
        <is>
          <t>T1017946</t>
        </is>
      </c>
      <c r="B17948" t="inlineStr">
        <is>
          <t>2023-12-13</t>
        </is>
      </c>
      <c r="C17948" t="inlineStr">
        <is>
          <t>S008</t>
        </is>
      </c>
      <c r="D17948" t="inlineStr">
        <is>
          <t>Store_008</t>
        </is>
      </c>
      <c r="E17948" t="inlineStr">
        <is>
          <t>East</t>
        </is>
      </c>
      <c r="F17948" t="inlineStr">
        <is>
          <t>P0079</t>
        </is>
      </c>
      <c r="G17948" t="inlineStr">
        <is>
          <t>Prod_0079</t>
        </is>
      </c>
      <c r="H17948" t="inlineStr">
        <is>
          <t>Food</t>
        </is>
      </c>
      <c r="I17948" t="n">
        <v>9</v>
      </c>
      <c r="J17948" t="n">
        <v>666.88</v>
      </c>
      <c r="K17948" t="n">
        <v>0</v>
      </c>
      <c r="L17948">
        <f>I17948*J17948*(1-K17948)</f>
        <v/>
      </c>
      <c r="M17948">
        <f>VLOOKUP(F17948,Products!A:D,4,FALSE)*I17948</f>
        <v/>
      </c>
      <c r="N17948">
        <f>L17948-M17948</f>
        <v/>
      </c>
    </row>
    <row r="17949">
      <c r="A17949" t="inlineStr">
        <is>
          <t>T1017947</t>
        </is>
      </c>
      <c r="B17949" t="inlineStr">
        <is>
          <t>2025-02-11</t>
        </is>
      </c>
      <c r="C17949" t="inlineStr">
        <is>
          <t>S030</t>
        </is>
      </c>
      <c r="D17949" t="inlineStr">
        <is>
          <t>Store_030</t>
        </is>
      </c>
      <c r="E17949" t="inlineStr">
        <is>
          <t>North</t>
        </is>
      </c>
      <c r="F17949" t="inlineStr">
        <is>
          <t>P0160</t>
        </is>
      </c>
      <c r="G17949" t="inlineStr">
        <is>
          <t>Prod_0160</t>
        </is>
      </c>
      <c r="H17949" t="inlineStr">
        <is>
          <t>Food</t>
        </is>
      </c>
      <c r="I17949" t="n">
        <v>3</v>
      </c>
      <c r="J17949" t="n">
        <v>761.15</v>
      </c>
      <c r="K17949" t="n">
        <v>0</v>
      </c>
      <c r="L17949">
        <f>I17949*J17949*(1-K17949)</f>
        <v/>
      </c>
      <c r="M17949">
        <f>VLOOKUP(F17949,Products!A:D,4,FALSE)*I17949</f>
        <v/>
      </c>
      <c r="N17949">
        <f>L17949-M17949</f>
        <v/>
      </c>
    </row>
    <row r="17950">
      <c r="A17950" t="inlineStr">
        <is>
          <t>T1017948</t>
        </is>
      </c>
      <c r="B17950" t="inlineStr">
        <is>
          <t>2024-01-24</t>
        </is>
      </c>
      <c r="C17950" t="inlineStr">
        <is>
          <t>S002</t>
        </is>
      </c>
      <c r="D17950" t="inlineStr">
        <is>
          <t>Store_002</t>
        </is>
      </c>
      <c r="E17950" t="inlineStr">
        <is>
          <t>South</t>
        </is>
      </c>
      <c r="F17950" t="inlineStr">
        <is>
          <t>P0017</t>
        </is>
      </c>
      <c r="G17950" t="inlineStr">
        <is>
          <t>Prod_0017</t>
        </is>
      </c>
      <c r="H17950" t="inlineStr">
        <is>
          <t>Food</t>
        </is>
      </c>
      <c r="I17950" t="n">
        <v>5</v>
      </c>
      <c r="J17950" t="n">
        <v>819.45</v>
      </c>
      <c r="K17950" t="n">
        <v>0.15</v>
      </c>
      <c r="L17950">
        <f>I17950*J17950*(1-K17950)</f>
        <v/>
      </c>
      <c r="M17950">
        <f>VLOOKUP(F17950,Products!A:D,4,FALSE)*I17950</f>
        <v/>
      </c>
      <c r="N17950">
        <f>L17950-M17950</f>
        <v/>
      </c>
    </row>
    <row r="17951">
      <c r="A17951" t="inlineStr">
        <is>
          <t>T1017949</t>
        </is>
      </c>
      <c r="B17951" t="inlineStr">
        <is>
          <t>2025-03-18</t>
        </is>
      </c>
      <c r="C17951" t="inlineStr">
        <is>
          <t>S039</t>
        </is>
      </c>
      <c r="D17951" t="inlineStr">
        <is>
          <t>Store_039</t>
        </is>
      </c>
      <c r="E17951" t="inlineStr">
        <is>
          <t>North</t>
        </is>
      </c>
      <c r="F17951" t="inlineStr">
        <is>
          <t>P0092</t>
        </is>
      </c>
      <c r="G17951" t="inlineStr">
        <is>
          <t>Prod_0092</t>
        </is>
      </c>
      <c r="H17951" t="inlineStr">
        <is>
          <t>Household</t>
        </is>
      </c>
      <c r="I17951" t="n">
        <v>3</v>
      </c>
      <c r="J17951" t="n">
        <v>290.1</v>
      </c>
      <c r="K17951" t="n">
        <v>0</v>
      </c>
      <c r="L17951">
        <f>I17951*J17951*(1-K17951)</f>
        <v/>
      </c>
      <c r="M17951">
        <f>VLOOKUP(F17951,Products!A:D,4,FALSE)*I17951</f>
        <v/>
      </c>
      <c r="N17951">
        <f>L17951-M17951</f>
        <v/>
      </c>
    </row>
    <row r="17952">
      <c r="A17952" t="inlineStr">
        <is>
          <t>T1017950</t>
        </is>
      </c>
      <c r="B17952" t="inlineStr">
        <is>
          <t>2024-02-16</t>
        </is>
      </c>
      <c r="C17952" t="inlineStr">
        <is>
          <t>S001</t>
        </is>
      </c>
      <c r="D17952" t="inlineStr">
        <is>
          <t>Store_001</t>
        </is>
      </c>
      <c r="E17952" t="inlineStr">
        <is>
          <t>West</t>
        </is>
      </c>
      <c r="F17952" t="inlineStr">
        <is>
          <t>P0179</t>
        </is>
      </c>
      <c r="G17952" t="inlineStr">
        <is>
          <t>Prod_0179</t>
        </is>
      </c>
      <c r="H17952" t="inlineStr">
        <is>
          <t>Household</t>
        </is>
      </c>
      <c r="I17952" t="n">
        <v>7</v>
      </c>
      <c r="J17952" t="n">
        <v>237.24</v>
      </c>
      <c r="K17952" t="n">
        <v>0</v>
      </c>
      <c r="L17952">
        <f>I17952*J17952*(1-K17952)</f>
        <v/>
      </c>
      <c r="M17952">
        <f>VLOOKUP(F17952,Products!A:D,4,FALSE)*I17952</f>
        <v/>
      </c>
      <c r="N17952">
        <f>L17952-M17952</f>
        <v/>
      </c>
    </row>
    <row r="17953">
      <c r="A17953" t="inlineStr">
        <is>
          <t>T1017951</t>
        </is>
      </c>
      <c r="B17953" t="inlineStr">
        <is>
          <t>2024-01-28</t>
        </is>
      </c>
      <c r="C17953" t="inlineStr">
        <is>
          <t>S013</t>
        </is>
      </c>
      <c r="D17953" t="inlineStr">
        <is>
          <t>Store_013</t>
        </is>
      </c>
      <c r="E17953" t="inlineStr">
        <is>
          <t>North</t>
        </is>
      </c>
      <c r="F17953" t="inlineStr">
        <is>
          <t>P0092</t>
        </is>
      </c>
      <c r="G17953" t="inlineStr">
        <is>
          <t>Prod_0092</t>
        </is>
      </c>
      <c r="H17953" t="inlineStr">
        <is>
          <t>Household</t>
        </is>
      </c>
      <c r="I17953" t="n">
        <v>6</v>
      </c>
      <c r="J17953" t="n">
        <v>227.39</v>
      </c>
      <c r="K17953" t="n">
        <v>0.05</v>
      </c>
      <c r="L17953">
        <f>I17953*J17953*(1-K17953)</f>
        <v/>
      </c>
      <c r="M17953">
        <f>VLOOKUP(F17953,Products!A:D,4,FALSE)*I17953</f>
        <v/>
      </c>
      <c r="N17953">
        <f>L17953-M17953</f>
        <v/>
      </c>
    </row>
    <row r="17954">
      <c r="A17954" t="inlineStr">
        <is>
          <t>T1017952</t>
        </is>
      </c>
      <c r="B17954" t="inlineStr">
        <is>
          <t>2024-03-10</t>
        </is>
      </c>
      <c r="C17954" t="inlineStr">
        <is>
          <t>S023</t>
        </is>
      </c>
      <c r="D17954" t="inlineStr">
        <is>
          <t>Store_023</t>
        </is>
      </c>
      <c r="E17954" t="inlineStr">
        <is>
          <t>South</t>
        </is>
      </c>
      <c r="F17954" t="inlineStr">
        <is>
          <t>P0135</t>
        </is>
      </c>
      <c r="G17954" t="inlineStr">
        <is>
          <t>Prod_0135</t>
        </is>
      </c>
      <c r="H17954" t="inlineStr">
        <is>
          <t>Food</t>
        </is>
      </c>
      <c r="I17954" t="n">
        <v>8</v>
      </c>
      <c r="J17954" t="n">
        <v>75.52</v>
      </c>
      <c r="K17954" t="n">
        <v>0</v>
      </c>
      <c r="L17954">
        <f>I17954*J17954*(1-K17954)</f>
        <v/>
      </c>
      <c r="M17954">
        <f>VLOOKUP(F17954,Products!A:D,4,FALSE)*I17954</f>
        <v/>
      </c>
      <c r="N17954">
        <f>L17954-M17954</f>
        <v/>
      </c>
    </row>
    <row r="17955">
      <c r="A17955" t="inlineStr">
        <is>
          <t>T1017953</t>
        </is>
      </c>
      <c r="B17955" t="inlineStr">
        <is>
          <t>2024-12-15</t>
        </is>
      </c>
      <c r="C17955" t="inlineStr">
        <is>
          <t>S009</t>
        </is>
      </c>
      <c r="D17955" t="inlineStr">
        <is>
          <t>Store_009</t>
        </is>
      </c>
      <c r="E17955" t="inlineStr">
        <is>
          <t>Central</t>
        </is>
      </c>
      <c r="F17955" t="inlineStr">
        <is>
          <t>P0193</t>
        </is>
      </c>
      <c r="G17955" t="inlineStr">
        <is>
          <t>Prod_0193</t>
        </is>
      </c>
      <c r="H17955" t="inlineStr">
        <is>
          <t>Food</t>
        </is>
      </c>
      <c r="I17955" t="n">
        <v>7</v>
      </c>
      <c r="J17955" t="n">
        <v>639.3</v>
      </c>
      <c r="K17955" t="n">
        <v>0</v>
      </c>
      <c r="L17955">
        <f>I17955*J17955*(1-K17955)</f>
        <v/>
      </c>
      <c r="M17955">
        <f>VLOOKUP(F17955,Products!A:D,4,FALSE)*I17955</f>
        <v/>
      </c>
      <c r="N17955">
        <f>L17955-M17955</f>
        <v/>
      </c>
    </row>
    <row r="17956">
      <c r="A17956" t="inlineStr">
        <is>
          <t>T1017954</t>
        </is>
      </c>
      <c r="B17956" t="inlineStr">
        <is>
          <t>2025-03-26</t>
        </is>
      </c>
      <c r="C17956" t="inlineStr">
        <is>
          <t>S014</t>
        </is>
      </c>
      <c r="D17956" t="inlineStr">
        <is>
          <t>Store_014</t>
        </is>
      </c>
      <c r="E17956" t="inlineStr">
        <is>
          <t>West</t>
        </is>
      </c>
      <c r="F17956" t="inlineStr">
        <is>
          <t>P0133</t>
        </is>
      </c>
      <c r="G17956" t="inlineStr">
        <is>
          <t>Prod_0133</t>
        </is>
      </c>
      <c r="H17956" t="inlineStr">
        <is>
          <t>Stationery</t>
        </is>
      </c>
      <c r="I17956" t="n">
        <v>9</v>
      </c>
      <c r="J17956" t="n">
        <v>372.21</v>
      </c>
      <c r="K17956" t="n">
        <v>0</v>
      </c>
      <c r="L17956">
        <f>I17956*J17956*(1-K17956)</f>
        <v/>
      </c>
      <c r="M17956">
        <f>VLOOKUP(F17956,Products!A:D,4,FALSE)*I17956</f>
        <v/>
      </c>
      <c r="N17956">
        <f>L17956-M17956</f>
        <v/>
      </c>
    </row>
    <row r="17957">
      <c r="A17957" t="inlineStr">
        <is>
          <t>T1017955</t>
        </is>
      </c>
      <c r="B17957" t="inlineStr">
        <is>
          <t>2024-01-25</t>
        </is>
      </c>
      <c r="C17957" t="inlineStr">
        <is>
          <t>S008</t>
        </is>
      </c>
      <c r="D17957" t="inlineStr">
        <is>
          <t>Store_008</t>
        </is>
      </c>
      <c r="E17957" t="inlineStr">
        <is>
          <t>East</t>
        </is>
      </c>
      <c r="F17957" t="inlineStr">
        <is>
          <t>P0042</t>
        </is>
      </c>
      <c r="G17957" t="inlineStr">
        <is>
          <t>Prod_0042</t>
        </is>
      </c>
      <c r="H17957" t="inlineStr">
        <is>
          <t>Electronics</t>
        </is>
      </c>
      <c r="I17957" t="n">
        <v>6</v>
      </c>
      <c r="J17957" t="n">
        <v>791.9299999999999</v>
      </c>
      <c r="K17957" t="n">
        <v>0.15</v>
      </c>
      <c r="L17957">
        <f>I17957*J17957*(1-K17957)</f>
        <v/>
      </c>
      <c r="M17957">
        <f>VLOOKUP(F17957,Products!A:D,4,FALSE)*I17957</f>
        <v/>
      </c>
      <c r="N17957">
        <f>L17957-M17957</f>
        <v/>
      </c>
    </row>
    <row r="17958">
      <c r="A17958" t="inlineStr">
        <is>
          <t>T1017956</t>
        </is>
      </c>
      <c r="B17958" t="inlineStr">
        <is>
          <t>2025-01-21</t>
        </is>
      </c>
      <c r="C17958" t="inlineStr">
        <is>
          <t>S019</t>
        </is>
      </c>
      <c r="D17958" t="inlineStr">
        <is>
          <t>Store_019</t>
        </is>
      </c>
      <c r="E17958" t="inlineStr">
        <is>
          <t>East</t>
        </is>
      </c>
      <c r="F17958" t="inlineStr">
        <is>
          <t>P0200</t>
        </is>
      </c>
      <c r="G17958" t="inlineStr">
        <is>
          <t>Prod_0200</t>
        </is>
      </c>
      <c r="H17958" t="inlineStr">
        <is>
          <t>Electronics</t>
        </is>
      </c>
      <c r="I17958" t="n">
        <v>1</v>
      </c>
      <c r="J17958" t="n">
        <v>373.6</v>
      </c>
      <c r="K17958" t="n">
        <v>0.1</v>
      </c>
      <c r="L17958">
        <f>I17958*J17958*(1-K17958)</f>
        <v/>
      </c>
      <c r="M17958">
        <f>VLOOKUP(F17958,Products!A:D,4,FALSE)*I17958</f>
        <v/>
      </c>
      <c r="N17958">
        <f>L17958-M17958</f>
        <v/>
      </c>
    </row>
    <row r="17959">
      <c r="A17959" t="inlineStr">
        <is>
          <t>T1017957</t>
        </is>
      </c>
      <c r="B17959" t="inlineStr">
        <is>
          <t>2025-04-08</t>
        </is>
      </c>
      <c r="C17959" t="inlineStr">
        <is>
          <t>S038</t>
        </is>
      </c>
      <c r="D17959" t="inlineStr">
        <is>
          <t>Store_038</t>
        </is>
      </c>
      <c r="E17959" t="inlineStr">
        <is>
          <t>East</t>
        </is>
      </c>
      <c r="F17959" t="inlineStr">
        <is>
          <t>P0003</t>
        </is>
      </c>
      <c r="G17959" t="inlineStr">
        <is>
          <t>Prod_0003</t>
        </is>
      </c>
      <c r="H17959" t="inlineStr">
        <is>
          <t>Household</t>
        </is>
      </c>
      <c r="I17959" t="n">
        <v>3</v>
      </c>
      <c r="J17959" t="n">
        <v>83.44</v>
      </c>
      <c r="K17959" t="n">
        <v>0</v>
      </c>
      <c r="L17959">
        <f>I17959*J17959*(1-K17959)</f>
        <v/>
      </c>
      <c r="M17959">
        <f>VLOOKUP(F17959,Products!A:D,4,FALSE)*I17959</f>
        <v/>
      </c>
      <c r="N17959">
        <f>L17959-M17959</f>
        <v/>
      </c>
    </row>
    <row r="17960">
      <c r="A17960" t="inlineStr">
        <is>
          <t>T1017958</t>
        </is>
      </c>
      <c r="B17960" t="inlineStr">
        <is>
          <t>2025-04-24</t>
        </is>
      </c>
      <c r="C17960" t="inlineStr">
        <is>
          <t>S008</t>
        </is>
      </c>
      <c r="D17960" t="inlineStr">
        <is>
          <t>Store_008</t>
        </is>
      </c>
      <c r="E17960" t="inlineStr">
        <is>
          <t>East</t>
        </is>
      </c>
      <c r="F17960" t="inlineStr">
        <is>
          <t>P0044</t>
        </is>
      </c>
      <c r="G17960" t="inlineStr">
        <is>
          <t>Prod_0044</t>
        </is>
      </c>
      <c r="H17960" t="inlineStr">
        <is>
          <t>Food</t>
        </is>
      </c>
      <c r="I17960" t="n">
        <v>9</v>
      </c>
      <c r="J17960" t="n">
        <v>192.37</v>
      </c>
      <c r="K17960" t="n">
        <v>0</v>
      </c>
      <c r="L17960">
        <f>I17960*J17960*(1-K17960)</f>
        <v/>
      </c>
      <c r="M17960">
        <f>VLOOKUP(F17960,Products!A:D,4,FALSE)*I17960</f>
        <v/>
      </c>
      <c r="N17960">
        <f>L17960-M17960</f>
        <v/>
      </c>
    </row>
    <row r="17961">
      <c r="A17961" t="inlineStr">
        <is>
          <t>T1017959</t>
        </is>
      </c>
      <c r="B17961" t="inlineStr">
        <is>
          <t>2023-07-13</t>
        </is>
      </c>
      <c r="C17961" t="inlineStr">
        <is>
          <t>S044</t>
        </is>
      </c>
      <c r="D17961" t="inlineStr">
        <is>
          <t>Store_044</t>
        </is>
      </c>
      <c r="E17961" t="inlineStr">
        <is>
          <t>North</t>
        </is>
      </c>
      <c r="F17961" t="inlineStr">
        <is>
          <t>P0111</t>
        </is>
      </c>
      <c r="G17961" t="inlineStr">
        <is>
          <t>Prod_0111</t>
        </is>
      </c>
      <c r="H17961" t="inlineStr">
        <is>
          <t>Clothing</t>
        </is>
      </c>
      <c r="I17961" t="n">
        <v>8</v>
      </c>
      <c r="J17961" t="n">
        <v>540.16</v>
      </c>
      <c r="K17961" t="n">
        <v>0</v>
      </c>
      <c r="L17961">
        <f>I17961*J17961*(1-K17961)</f>
        <v/>
      </c>
      <c r="M17961">
        <f>VLOOKUP(F17961,Products!A:D,4,FALSE)*I17961</f>
        <v/>
      </c>
      <c r="N17961">
        <f>L17961-M17961</f>
        <v/>
      </c>
    </row>
    <row r="17962">
      <c r="A17962" t="inlineStr">
        <is>
          <t>T1017960</t>
        </is>
      </c>
      <c r="B17962" t="inlineStr">
        <is>
          <t>2023-11-20</t>
        </is>
      </c>
      <c r="C17962" t="inlineStr">
        <is>
          <t>S012</t>
        </is>
      </c>
      <c r="D17962" t="inlineStr">
        <is>
          <t>Store_012</t>
        </is>
      </c>
      <c r="E17962" t="inlineStr">
        <is>
          <t>South</t>
        </is>
      </c>
      <c r="F17962" t="inlineStr">
        <is>
          <t>P0012</t>
        </is>
      </c>
      <c r="G17962" t="inlineStr">
        <is>
          <t>Prod_0012</t>
        </is>
      </c>
      <c r="H17962" t="inlineStr">
        <is>
          <t>Food</t>
        </is>
      </c>
      <c r="I17962" t="n">
        <v>6</v>
      </c>
      <c r="J17962" t="n">
        <v>973.21</v>
      </c>
      <c r="K17962" t="n">
        <v>0.05</v>
      </c>
      <c r="L17962">
        <f>I17962*J17962*(1-K17962)</f>
        <v/>
      </c>
      <c r="M17962">
        <f>VLOOKUP(F17962,Products!A:D,4,FALSE)*I17962</f>
        <v/>
      </c>
      <c r="N17962">
        <f>L17962-M17962</f>
        <v/>
      </c>
    </row>
    <row r="17963">
      <c r="A17963" t="inlineStr">
        <is>
          <t>T1017961</t>
        </is>
      </c>
      <c r="B17963" t="inlineStr">
        <is>
          <t>2023-10-19</t>
        </is>
      </c>
      <c r="C17963" t="inlineStr">
        <is>
          <t>S008</t>
        </is>
      </c>
      <c r="D17963" t="inlineStr">
        <is>
          <t>Store_008</t>
        </is>
      </c>
      <c r="E17963" t="inlineStr">
        <is>
          <t>East</t>
        </is>
      </c>
      <c r="F17963" t="inlineStr">
        <is>
          <t>P0061</t>
        </is>
      </c>
      <c r="G17963" t="inlineStr">
        <is>
          <t>Prod_0061</t>
        </is>
      </c>
      <c r="H17963" t="inlineStr">
        <is>
          <t>Beverages</t>
        </is>
      </c>
      <c r="I17963" t="n">
        <v>9</v>
      </c>
      <c r="J17963" t="n">
        <v>60.65</v>
      </c>
      <c r="K17963" t="n">
        <v>0</v>
      </c>
      <c r="L17963">
        <f>I17963*J17963*(1-K17963)</f>
        <v/>
      </c>
      <c r="M17963">
        <f>VLOOKUP(F17963,Products!A:D,4,FALSE)*I17963</f>
        <v/>
      </c>
      <c r="N17963">
        <f>L17963-M17963</f>
        <v/>
      </c>
    </row>
    <row r="17964">
      <c r="A17964" t="inlineStr">
        <is>
          <t>T1017962</t>
        </is>
      </c>
      <c r="B17964" t="inlineStr">
        <is>
          <t>2023-04-21</t>
        </is>
      </c>
      <c r="C17964" t="inlineStr">
        <is>
          <t>S015</t>
        </is>
      </c>
      <c r="D17964" t="inlineStr">
        <is>
          <t>Store_015</t>
        </is>
      </c>
      <c r="E17964" t="inlineStr">
        <is>
          <t>North</t>
        </is>
      </c>
      <c r="F17964" t="inlineStr">
        <is>
          <t>P0143</t>
        </is>
      </c>
      <c r="G17964" t="inlineStr">
        <is>
          <t>Prod_0143</t>
        </is>
      </c>
      <c r="H17964" t="inlineStr">
        <is>
          <t>Electronics</t>
        </is>
      </c>
      <c r="I17964" t="n">
        <v>4</v>
      </c>
      <c r="J17964" t="n">
        <v>389.7</v>
      </c>
      <c r="K17964" t="n">
        <v>0</v>
      </c>
      <c r="L17964">
        <f>I17964*J17964*(1-K17964)</f>
        <v/>
      </c>
      <c r="M17964">
        <f>VLOOKUP(F17964,Products!A:D,4,FALSE)*I17964</f>
        <v/>
      </c>
      <c r="N17964">
        <f>L17964-M17964</f>
        <v/>
      </c>
    </row>
    <row r="17965">
      <c r="A17965" t="inlineStr">
        <is>
          <t>T1017963</t>
        </is>
      </c>
      <c r="B17965" t="inlineStr">
        <is>
          <t>2025-08-13</t>
        </is>
      </c>
      <c r="C17965" t="inlineStr">
        <is>
          <t>S035</t>
        </is>
      </c>
      <c r="D17965" t="inlineStr">
        <is>
          <t>Store_035</t>
        </is>
      </c>
      <c r="E17965" t="inlineStr">
        <is>
          <t>Central</t>
        </is>
      </c>
      <c r="F17965" t="inlineStr">
        <is>
          <t>P0075</t>
        </is>
      </c>
      <c r="G17965" t="inlineStr">
        <is>
          <t>Prod_0075</t>
        </is>
      </c>
      <c r="H17965" t="inlineStr">
        <is>
          <t>Beverages</t>
        </is>
      </c>
      <c r="I17965" t="n">
        <v>4</v>
      </c>
      <c r="J17965" t="n">
        <v>901.64</v>
      </c>
      <c r="K17965" t="n">
        <v>0</v>
      </c>
      <c r="L17965">
        <f>I17965*J17965*(1-K17965)</f>
        <v/>
      </c>
      <c r="M17965">
        <f>VLOOKUP(F17965,Products!A:D,4,FALSE)*I17965</f>
        <v/>
      </c>
      <c r="N17965">
        <f>L17965-M17965</f>
        <v/>
      </c>
    </row>
    <row r="17966">
      <c r="A17966" t="inlineStr">
        <is>
          <t>T1017964</t>
        </is>
      </c>
      <c r="B17966" t="inlineStr">
        <is>
          <t>2024-05-01</t>
        </is>
      </c>
      <c r="C17966" t="inlineStr">
        <is>
          <t>S001</t>
        </is>
      </c>
      <c r="D17966" t="inlineStr">
        <is>
          <t>Store_001</t>
        </is>
      </c>
      <c r="E17966" t="inlineStr">
        <is>
          <t>West</t>
        </is>
      </c>
      <c r="F17966" t="inlineStr">
        <is>
          <t>P0158</t>
        </is>
      </c>
      <c r="G17966" t="inlineStr">
        <is>
          <t>Prod_0158</t>
        </is>
      </c>
      <c r="H17966" t="inlineStr">
        <is>
          <t>Beverages</t>
        </is>
      </c>
      <c r="I17966" t="n">
        <v>4</v>
      </c>
      <c r="J17966" t="n">
        <v>311.77</v>
      </c>
      <c r="K17966" t="n">
        <v>0</v>
      </c>
      <c r="L17966">
        <f>I17966*J17966*(1-K17966)</f>
        <v/>
      </c>
      <c r="M17966">
        <f>VLOOKUP(F17966,Products!A:D,4,FALSE)*I17966</f>
        <v/>
      </c>
      <c r="N17966">
        <f>L17966-M17966</f>
        <v/>
      </c>
    </row>
    <row r="17967">
      <c r="A17967" t="inlineStr">
        <is>
          <t>T1017965</t>
        </is>
      </c>
      <c r="B17967" t="inlineStr">
        <is>
          <t>2023-07-26</t>
        </is>
      </c>
      <c r="C17967" t="inlineStr">
        <is>
          <t>S020</t>
        </is>
      </c>
      <c r="D17967" t="inlineStr">
        <is>
          <t>Store_020</t>
        </is>
      </c>
      <c r="E17967" t="inlineStr">
        <is>
          <t>West</t>
        </is>
      </c>
      <c r="F17967" t="inlineStr">
        <is>
          <t>P0067</t>
        </is>
      </c>
      <c r="G17967" t="inlineStr">
        <is>
          <t>Prod_0067</t>
        </is>
      </c>
      <c r="H17967" t="inlineStr">
        <is>
          <t>Toys</t>
        </is>
      </c>
      <c r="I17967" t="n">
        <v>3</v>
      </c>
      <c r="J17967" t="n">
        <v>127.67</v>
      </c>
      <c r="K17967" t="n">
        <v>0.1</v>
      </c>
      <c r="L17967">
        <f>I17967*J17967*(1-K17967)</f>
        <v/>
      </c>
      <c r="M17967">
        <f>VLOOKUP(F17967,Products!A:D,4,FALSE)*I17967</f>
        <v/>
      </c>
      <c r="N17967">
        <f>L17967-M17967</f>
        <v/>
      </c>
    </row>
    <row r="17968">
      <c r="A17968" t="inlineStr">
        <is>
          <t>T1017966</t>
        </is>
      </c>
      <c r="B17968" t="inlineStr">
        <is>
          <t>2023-02-21</t>
        </is>
      </c>
      <c r="C17968" t="inlineStr">
        <is>
          <t>S004</t>
        </is>
      </c>
      <c r="D17968" t="inlineStr">
        <is>
          <t>Store_004</t>
        </is>
      </c>
      <c r="E17968" t="inlineStr">
        <is>
          <t>Central</t>
        </is>
      </c>
      <c r="F17968" t="inlineStr">
        <is>
          <t>P0031</t>
        </is>
      </c>
      <c r="G17968" t="inlineStr">
        <is>
          <t>Prod_0031</t>
        </is>
      </c>
      <c r="H17968" t="inlineStr">
        <is>
          <t>Food</t>
        </is>
      </c>
      <c r="I17968" t="n">
        <v>5</v>
      </c>
      <c r="J17968" t="n">
        <v>204.88</v>
      </c>
      <c r="K17968" t="n">
        <v>0</v>
      </c>
      <c r="L17968">
        <f>I17968*J17968*(1-K17968)</f>
        <v/>
      </c>
      <c r="M17968">
        <f>VLOOKUP(F17968,Products!A:D,4,FALSE)*I17968</f>
        <v/>
      </c>
      <c r="N17968">
        <f>L17968-M17968</f>
        <v/>
      </c>
    </row>
    <row r="17969">
      <c r="A17969" t="inlineStr">
        <is>
          <t>T1017967</t>
        </is>
      </c>
      <c r="B17969" t="inlineStr">
        <is>
          <t>2023-08-16</t>
        </is>
      </c>
      <c r="C17969" t="inlineStr">
        <is>
          <t>S047</t>
        </is>
      </c>
      <c r="D17969" t="inlineStr">
        <is>
          <t>Store_047</t>
        </is>
      </c>
      <c r="E17969" t="inlineStr">
        <is>
          <t>North</t>
        </is>
      </c>
      <c r="F17969" t="inlineStr">
        <is>
          <t>P0150</t>
        </is>
      </c>
      <c r="G17969" t="inlineStr">
        <is>
          <t>Prod_0150</t>
        </is>
      </c>
      <c r="H17969" t="inlineStr">
        <is>
          <t>Clothing</t>
        </is>
      </c>
      <c r="I17969" t="n">
        <v>4</v>
      </c>
      <c r="J17969" t="n">
        <v>321.32</v>
      </c>
      <c r="K17969" t="n">
        <v>0</v>
      </c>
      <c r="L17969">
        <f>I17969*J17969*(1-K17969)</f>
        <v/>
      </c>
      <c r="M17969">
        <f>VLOOKUP(F17969,Products!A:D,4,FALSE)*I17969</f>
        <v/>
      </c>
      <c r="N17969">
        <f>L17969-M17969</f>
        <v/>
      </c>
    </row>
    <row r="17970">
      <c r="A17970" t="inlineStr">
        <is>
          <t>T1017968</t>
        </is>
      </c>
      <c r="B17970" t="inlineStr">
        <is>
          <t>2023-03-05</t>
        </is>
      </c>
      <c r="C17970" t="inlineStr">
        <is>
          <t>S020</t>
        </is>
      </c>
      <c r="D17970" t="inlineStr">
        <is>
          <t>Store_020</t>
        </is>
      </c>
      <c r="E17970" t="inlineStr">
        <is>
          <t>West</t>
        </is>
      </c>
      <c r="F17970" t="inlineStr">
        <is>
          <t>P0137</t>
        </is>
      </c>
      <c r="G17970" t="inlineStr">
        <is>
          <t>Prod_0137</t>
        </is>
      </c>
      <c r="H17970" t="inlineStr">
        <is>
          <t>Electronics</t>
        </is>
      </c>
      <c r="I17970" t="n">
        <v>9</v>
      </c>
      <c r="J17970" t="n">
        <v>139.71</v>
      </c>
      <c r="K17970" t="n">
        <v>0</v>
      </c>
      <c r="L17970">
        <f>I17970*J17970*(1-K17970)</f>
        <v/>
      </c>
      <c r="M17970">
        <f>VLOOKUP(F17970,Products!A:D,4,FALSE)*I17970</f>
        <v/>
      </c>
      <c r="N17970">
        <f>L17970-M17970</f>
        <v/>
      </c>
    </row>
    <row r="17971">
      <c r="A17971" t="inlineStr">
        <is>
          <t>T1017969</t>
        </is>
      </c>
      <c r="B17971" t="inlineStr">
        <is>
          <t>2024-07-31</t>
        </is>
      </c>
      <c r="C17971" t="inlineStr">
        <is>
          <t>S013</t>
        </is>
      </c>
      <c r="D17971" t="inlineStr">
        <is>
          <t>Store_013</t>
        </is>
      </c>
      <c r="E17971" t="inlineStr">
        <is>
          <t>North</t>
        </is>
      </c>
      <c r="F17971" t="inlineStr">
        <is>
          <t>P0078</t>
        </is>
      </c>
      <c r="G17971" t="inlineStr">
        <is>
          <t>Prod_0078</t>
        </is>
      </c>
      <c r="H17971" t="inlineStr">
        <is>
          <t>Electronics</t>
        </is>
      </c>
      <c r="I17971" t="n">
        <v>8</v>
      </c>
      <c r="J17971" t="n">
        <v>480.71</v>
      </c>
      <c r="K17971" t="n">
        <v>0</v>
      </c>
      <c r="L17971">
        <f>I17971*J17971*(1-K17971)</f>
        <v/>
      </c>
      <c r="M17971">
        <f>VLOOKUP(F17971,Products!A:D,4,FALSE)*I17971</f>
        <v/>
      </c>
      <c r="N17971">
        <f>L17971-M17971</f>
        <v/>
      </c>
    </row>
    <row r="17972">
      <c r="A17972" t="inlineStr">
        <is>
          <t>T1017970</t>
        </is>
      </c>
      <c r="B17972" t="inlineStr">
        <is>
          <t>2024-01-17</t>
        </is>
      </c>
      <c r="C17972" t="inlineStr">
        <is>
          <t>S024</t>
        </is>
      </c>
      <c r="D17972" t="inlineStr">
        <is>
          <t>Store_024</t>
        </is>
      </c>
      <c r="E17972" t="inlineStr">
        <is>
          <t>South</t>
        </is>
      </c>
      <c r="F17972" t="inlineStr">
        <is>
          <t>P0027</t>
        </is>
      </c>
      <c r="G17972" t="inlineStr">
        <is>
          <t>Prod_0027</t>
        </is>
      </c>
      <c r="H17972" t="inlineStr">
        <is>
          <t>Electronics</t>
        </is>
      </c>
      <c r="I17972" t="n">
        <v>6</v>
      </c>
      <c r="J17972" t="n">
        <v>532.38</v>
      </c>
      <c r="K17972" t="n">
        <v>0.1</v>
      </c>
      <c r="L17972">
        <f>I17972*J17972*(1-K17972)</f>
        <v/>
      </c>
      <c r="M17972">
        <f>VLOOKUP(F17972,Products!A:D,4,FALSE)*I17972</f>
        <v/>
      </c>
      <c r="N17972">
        <f>L17972-M17972</f>
        <v/>
      </c>
    </row>
    <row r="17973">
      <c r="A17973" t="inlineStr">
        <is>
          <t>T1017971</t>
        </is>
      </c>
      <c r="B17973" t="inlineStr">
        <is>
          <t>2025-07-02</t>
        </is>
      </c>
      <c r="C17973" t="inlineStr">
        <is>
          <t>S014</t>
        </is>
      </c>
      <c r="D17973" t="inlineStr">
        <is>
          <t>Store_014</t>
        </is>
      </c>
      <c r="E17973" t="inlineStr">
        <is>
          <t>West</t>
        </is>
      </c>
      <c r="F17973" t="inlineStr">
        <is>
          <t>P0042</t>
        </is>
      </c>
      <c r="G17973" t="inlineStr">
        <is>
          <t>Prod_0042</t>
        </is>
      </c>
      <c r="H17973" t="inlineStr">
        <is>
          <t>Electronics</t>
        </is>
      </c>
      <c r="I17973" t="n">
        <v>4</v>
      </c>
      <c r="J17973" t="n">
        <v>930.91</v>
      </c>
      <c r="K17973" t="n">
        <v>0.1</v>
      </c>
      <c r="L17973">
        <f>I17973*J17973*(1-K17973)</f>
        <v/>
      </c>
      <c r="M17973">
        <f>VLOOKUP(F17973,Products!A:D,4,FALSE)*I17973</f>
        <v/>
      </c>
      <c r="N17973">
        <f>L17973-M17973</f>
        <v/>
      </c>
    </row>
    <row r="17974">
      <c r="A17974" t="inlineStr">
        <is>
          <t>T1017972</t>
        </is>
      </c>
      <c r="B17974" t="inlineStr">
        <is>
          <t>2024-12-25</t>
        </is>
      </c>
      <c r="C17974" t="inlineStr">
        <is>
          <t>S021</t>
        </is>
      </c>
      <c r="D17974" t="inlineStr">
        <is>
          <t>Store_021</t>
        </is>
      </c>
      <c r="E17974" t="inlineStr">
        <is>
          <t>North</t>
        </is>
      </c>
      <c r="F17974" t="inlineStr">
        <is>
          <t>P0040</t>
        </is>
      </c>
      <c r="G17974" t="inlineStr">
        <is>
          <t>Prod_0040</t>
        </is>
      </c>
      <c r="H17974" t="inlineStr">
        <is>
          <t>Toys</t>
        </is>
      </c>
      <c r="I17974" t="n">
        <v>3</v>
      </c>
      <c r="J17974" t="n">
        <v>54.95</v>
      </c>
      <c r="K17974" t="n">
        <v>0.05</v>
      </c>
      <c r="L17974">
        <f>I17974*J17974*(1-K17974)</f>
        <v/>
      </c>
      <c r="M17974">
        <f>VLOOKUP(F17974,Products!A:D,4,FALSE)*I17974</f>
        <v/>
      </c>
      <c r="N17974">
        <f>L17974-M17974</f>
        <v/>
      </c>
    </row>
    <row r="17975">
      <c r="A17975" t="inlineStr">
        <is>
          <t>T1017973</t>
        </is>
      </c>
      <c r="B17975" t="inlineStr">
        <is>
          <t>2023-05-16</t>
        </is>
      </c>
      <c r="C17975" t="inlineStr">
        <is>
          <t>S010</t>
        </is>
      </c>
      <c r="D17975" t="inlineStr">
        <is>
          <t>Store_010</t>
        </is>
      </c>
      <c r="E17975" t="inlineStr">
        <is>
          <t>North</t>
        </is>
      </c>
      <c r="F17975" t="inlineStr">
        <is>
          <t>P0073</t>
        </is>
      </c>
      <c r="G17975" t="inlineStr">
        <is>
          <t>Prod_0073</t>
        </is>
      </c>
      <c r="H17975" t="inlineStr">
        <is>
          <t>Food</t>
        </is>
      </c>
      <c r="I17975" t="n">
        <v>2</v>
      </c>
      <c r="J17975" t="n">
        <v>764.91</v>
      </c>
      <c r="K17975" t="n">
        <v>0.1</v>
      </c>
      <c r="L17975">
        <f>I17975*J17975*(1-K17975)</f>
        <v/>
      </c>
      <c r="M17975">
        <f>VLOOKUP(F17975,Products!A:D,4,FALSE)*I17975</f>
        <v/>
      </c>
      <c r="N17975">
        <f>L17975-M17975</f>
        <v/>
      </c>
    </row>
    <row r="17976">
      <c r="A17976" t="inlineStr">
        <is>
          <t>T1017974</t>
        </is>
      </c>
      <c r="B17976" t="inlineStr">
        <is>
          <t>2023-06-06</t>
        </is>
      </c>
      <c r="C17976" t="inlineStr">
        <is>
          <t>S013</t>
        </is>
      </c>
      <c r="D17976" t="inlineStr">
        <is>
          <t>Store_013</t>
        </is>
      </c>
      <c r="E17976" t="inlineStr">
        <is>
          <t>North</t>
        </is>
      </c>
      <c r="F17976" t="inlineStr">
        <is>
          <t>P0002</t>
        </is>
      </c>
      <c r="G17976" t="inlineStr">
        <is>
          <t>Prod_0002</t>
        </is>
      </c>
      <c r="H17976" t="inlineStr">
        <is>
          <t>Food</t>
        </is>
      </c>
      <c r="I17976" t="n">
        <v>4</v>
      </c>
      <c r="J17976" t="n">
        <v>236.64</v>
      </c>
      <c r="K17976" t="n">
        <v>0</v>
      </c>
      <c r="L17976">
        <f>I17976*J17976*(1-K17976)</f>
        <v/>
      </c>
      <c r="M17976">
        <f>VLOOKUP(F17976,Products!A:D,4,FALSE)*I17976</f>
        <v/>
      </c>
      <c r="N17976">
        <f>L17976-M17976</f>
        <v/>
      </c>
    </row>
    <row r="17977">
      <c r="A17977" t="inlineStr">
        <is>
          <t>T1017975</t>
        </is>
      </c>
      <c r="B17977" t="inlineStr">
        <is>
          <t>2025-06-30</t>
        </is>
      </c>
      <c r="C17977" t="inlineStr">
        <is>
          <t>S036</t>
        </is>
      </c>
      <c r="D17977" t="inlineStr">
        <is>
          <t>Store_036</t>
        </is>
      </c>
      <c r="E17977" t="inlineStr">
        <is>
          <t>Central</t>
        </is>
      </c>
      <c r="F17977" t="inlineStr">
        <is>
          <t>P0016</t>
        </is>
      </c>
      <c r="G17977" t="inlineStr">
        <is>
          <t>Prod_0016</t>
        </is>
      </c>
      <c r="H17977" t="inlineStr">
        <is>
          <t>Food</t>
        </is>
      </c>
      <c r="I17977" t="n">
        <v>8</v>
      </c>
      <c r="J17977" t="n">
        <v>938.78</v>
      </c>
      <c r="K17977" t="n">
        <v>0</v>
      </c>
      <c r="L17977">
        <f>I17977*J17977*(1-K17977)</f>
        <v/>
      </c>
      <c r="M17977">
        <f>VLOOKUP(F17977,Products!A:D,4,FALSE)*I17977</f>
        <v/>
      </c>
      <c r="N17977">
        <f>L17977-M17977</f>
        <v/>
      </c>
    </row>
    <row r="17978">
      <c r="A17978" t="inlineStr">
        <is>
          <t>T1017976</t>
        </is>
      </c>
      <c r="B17978" t="inlineStr">
        <is>
          <t>2024-11-09</t>
        </is>
      </c>
      <c r="C17978" t="inlineStr">
        <is>
          <t>S030</t>
        </is>
      </c>
      <c r="D17978" t="inlineStr">
        <is>
          <t>Store_030</t>
        </is>
      </c>
      <c r="E17978" t="inlineStr">
        <is>
          <t>North</t>
        </is>
      </c>
      <c r="F17978" t="inlineStr">
        <is>
          <t>P0032</t>
        </is>
      </c>
      <c r="G17978" t="inlineStr">
        <is>
          <t>Prod_0032</t>
        </is>
      </c>
      <c r="H17978" t="inlineStr">
        <is>
          <t>Beverages</t>
        </is>
      </c>
      <c r="I17978" t="n">
        <v>7</v>
      </c>
      <c r="J17978" t="n">
        <v>270.91</v>
      </c>
      <c r="K17978" t="n">
        <v>0</v>
      </c>
      <c r="L17978">
        <f>I17978*J17978*(1-K17978)</f>
        <v/>
      </c>
      <c r="M17978">
        <f>VLOOKUP(F17978,Products!A:D,4,FALSE)*I17978</f>
        <v/>
      </c>
      <c r="N17978">
        <f>L17978-M17978</f>
        <v/>
      </c>
    </row>
    <row r="17979">
      <c r="A17979" t="inlineStr">
        <is>
          <t>T1017977</t>
        </is>
      </c>
      <c r="B17979" t="inlineStr">
        <is>
          <t>2024-08-27</t>
        </is>
      </c>
      <c r="C17979" t="inlineStr">
        <is>
          <t>S023</t>
        </is>
      </c>
      <c r="D17979" t="inlineStr">
        <is>
          <t>Store_023</t>
        </is>
      </c>
      <c r="E17979" t="inlineStr">
        <is>
          <t>South</t>
        </is>
      </c>
      <c r="F17979" t="inlineStr">
        <is>
          <t>P0059</t>
        </is>
      </c>
      <c r="G17979" t="inlineStr">
        <is>
          <t>Prod_0059</t>
        </is>
      </c>
      <c r="H17979" t="inlineStr">
        <is>
          <t>Beverages</t>
        </is>
      </c>
      <c r="I17979" t="n">
        <v>4</v>
      </c>
      <c r="J17979" t="n">
        <v>505.96</v>
      </c>
      <c r="K17979" t="n">
        <v>0.1</v>
      </c>
      <c r="L17979">
        <f>I17979*J17979*(1-K17979)</f>
        <v/>
      </c>
      <c r="M17979">
        <f>VLOOKUP(F17979,Products!A:D,4,FALSE)*I17979</f>
        <v/>
      </c>
      <c r="N17979">
        <f>L17979-M17979</f>
        <v/>
      </c>
    </row>
    <row r="17980">
      <c r="A17980" t="inlineStr">
        <is>
          <t>T1017978</t>
        </is>
      </c>
      <c r="B17980" t="inlineStr">
        <is>
          <t>2023-10-24</t>
        </is>
      </c>
      <c r="C17980" t="inlineStr">
        <is>
          <t>S049</t>
        </is>
      </c>
      <c r="D17980" t="inlineStr">
        <is>
          <t>Store_049</t>
        </is>
      </c>
      <c r="E17980" t="inlineStr">
        <is>
          <t>North</t>
        </is>
      </c>
      <c r="F17980" t="inlineStr">
        <is>
          <t>P0099</t>
        </is>
      </c>
      <c r="G17980" t="inlineStr">
        <is>
          <t>Prod_0099</t>
        </is>
      </c>
      <c r="H17980" t="inlineStr">
        <is>
          <t>Beverages</t>
        </is>
      </c>
      <c r="I17980" t="n">
        <v>8</v>
      </c>
      <c r="J17980" t="n">
        <v>124.34</v>
      </c>
      <c r="K17980" t="n">
        <v>0</v>
      </c>
      <c r="L17980">
        <f>I17980*J17980*(1-K17980)</f>
        <v/>
      </c>
      <c r="M17980">
        <f>VLOOKUP(F17980,Products!A:D,4,FALSE)*I17980</f>
        <v/>
      </c>
      <c r="N17980">
        <f>L17980-M17980</f>
        <v/>
      </c>
    </row>
    <row r="17981">
      <c r="A17981" t="inlineStr">
        <is>
          <t>T1017979</t>
        </is>
      </c>
      <c r="B17981" t="inlineStr">
        <is>
          <t>2024-11-10</t>
        </is>
      </c>
      <c r="C17981" t="inlineStr">
        <is>
          <t>S043</t>
        </is>
      </c>
      <c r="D17981" t="inlineStr">
        <is>
          <t>Store_043</t>
        </is>
      </c>
      <c r="E17981" t="inlineStr">
        <is>
          <t>East</t>
        </is>
      </c>
      <c r="F17981" t="inlineStr">
        <is>
          <t>P0172</t>
        </is>
      </c>
      <c r="G17981" t="inlineStr">
        <is>
          <t>Prod_0172</t>
        </is>
      </c>
      <c r="H17981" t="inlineStr">
        <is>
          <t>Beverages</t>
        </is>
      </c>
      <c r="I17981" t="n">
        <v>6</v>
      </c>
      <c r="J17981" t="n">
        <v>839.2</v>
      </c>
      <c r="K17981" t="n">
        <v>0</v>
      </c>
      <c r="L17981">
        <f>I17981*J17981*(1-K17981)</f>
        <v/>
      </c>
      <c r="M17981">
        <f>VLOOKUP(F17981,Products!A:D,4,FALSE)*I17981</f>
        <v/>
      </c>
      <c r="N17981">
        <f>L17981-M17981</f>
        <v/>
      </c>
    </row>
    <row r="17982">
      <c r="A17982" t="inlineStr">
        <is>
          <t>T1017980</t>
        </is>
      </c>
      <c r="B17982" t="inlineStr">
        <is>
          <t>2023-11-22</t>
        </is>
      </c>
      <c r="C17982" t="inlineStr">
        <is>
          <t>S046</t>
        </is>
      </c>
      <c r="D17982" t="inlineStr">
        <is>
          <t>Store_046</t>
        </is>
      </c>
      <c r="E17982" t="inlineStr">
        <is>
          <t>South</t>
        </is>
      </c>
      <c r="F17982" t="inlineStr">
        <is>
          <t>P0189</t>
        </is>
      </c>
      <c r="G17982" t="inlineStr">
        <is>
          <t>Prod_0189</t>
        </is>
      </c>
      <c r="H17982" t="inlineStr">
        <is>
          <t>Food</t>
        </is>
      </c>
      <c r="I17982" t="n">
        <v>6</v>
      </c>
      <c r="J17982" t="n">
        <v>1047.84</v>
      </c>
      <c r="K17982" t="n">
        <v>0.15</v>
      </c>
      <c r="L17982">
        <f>I17982*J17982*(1-K17982)</f>
        <v/>
      </c>
      <c r="M17982">
        <f>VLOOKUP(F17982,Products!A:D,4,FALSE)*I17982</f>
        <v/>
      </c>
      <c r="N17982">
        <f>L17982-M17982</f>
        <v/>
      </c>
    </row>
    <row r="17983">
      <c r="A17983" t="inlineStr">
        <is>
          <t>T1017981</t>
        </is>
      </c>
      <c r="B17983" t="inlineStr">
        <is>
          <t>2025-03-05</t>
        </is>
      </c>
      <c r="C17983" t="inlineStr">
        <is>
          <t>S034</t>
        </is>
      </c>
      <c r="D17983" t="inlineStr">
        <is>
          <t>Store_034</t>
        </is>
      </c>
      <c r="E17983" t="inlineStr">
        <is>
          <t>Central</t>
        </is>
      </c>
      <c r="F17983" t="inlineStr">
        <is>
          <t>P0096</t>
        </is>
      </c>
      <c r="G17983" t="inlineStr">
        <is>
          <t>Prod_0096</t>
        </is>
      </c>
      <c r="H17983" t="inlineStr">
        <is>
          <t>Beverages</t>
        </is>
      </c>
      <c r="I17983" t="n">
        <v>6</v>
      </c>
      <c r="J17983" t="n">
        <v>390.74</v>
      </c>
      <c r="K17983" t="n">
        <v>0</v>
      </c>
      <c r="L17983">
        <f>I17983*J17983*(1-K17983)</f>
        <v/>
      </c>
      <c r="M17983">
        <f>VLOOKUP(F17983,Products!A:D,4,FALSE)*I17983</f>
        <v/>
      </c>
      <c r="N17983">
        <f>L17983-M17983</f>
        <v/>
      </c>
    </row>
    <row r="17984">
      <c r="A17984" t="inlineStr">
        <is>
          <t>T1017982</t>
        </is>
      </c>
      <c r="B17984" t="inlineStr">
        <is>
          <t>2024-05-28</t>
        </is>
      </c>
      <c r="C17984" t="inlineStr">
        <is>
          <t>S040</t>
        </is>
      </c>
      <c r="D17984" t="inlineStr">
        <is>
          <t>Store_040</t>
        </is>
      </c>
      <c r="E17984" t="inlineStr">
        <is>
          <t>Central</t>
        </is>
      </c>
      <c r="F17984" t="inlineStr">
        <is>
          <t>P0161</t>
        </is>
      </c>
      <c r="G17984" t="inlineStr">
        <is>
          <t>Prod_0161</t>
        </is>
      </c>
      <c r="H17984" t="inlineStr">
        <is>
          <t>Household</t>
        </is>
      </c>
      <c r="I17984" t="n">
        <v>4</v>
      </c>
      <c r="J17984" t="n">
        <v>97.79000000000001</v>
      </c>
      <c r="K17984" t="n">
        <v>0.2</v>
      </c>
      <c r="L17984">
        <f>I17984*J17984*(1-K17984)</f>
        <v/>
      </c>
      <c r="M17984">
        <f>VLOOKUP(F17984,Products!A:D,4,FALSE)*I17984</f>
        <v/>
      </c>
      <c r="N17984">
        <f>L17984-M17984</f>
        <v/>
      </c>
    </row>
    <row r="17985">
      <c r="A17985" t="inlineStr">
        <is>
          <t>T1017983</t>
        </is>
      </c>
      <c r="B17985" t="inlineStr">
        <is>
          <t>2024-01-18</t>
        </is>
      </c>
      <c r="C17985" t="inlineStr">
        <is>
          <t>S048</t>
        </is>
      </c>
      <c r="D17985" t="inlineStr">
        <is>
          <t>Store_048</t>
        </is>
      </c>
      <c r="E17985" t="inlineStr">
        <is>
          <t>South</t>
        </is>
      </c>
      <c r="F17985" t="inlineStr">
        <is>
          <t>P0120</t>
        </is>
      </c>
      <c r="G17985" t="inlineStr">
        <is>
          <t>Prod_0120</t>
        </is>
      </c>
      <c r="H17985" t="inlineStr">
        <is>
          <t>Stationery</t>
        </is>
      </c>
      <c r="I17985" t="n">
        <v>8</v>
      </c>
      <c r="J17985" t="n">
        <v>535.33</v>
      </c>
      <c r="K17985" t="n">
        <v>0.2</v>
      </c>
      <c r="L17985">
        <f>I17985*J17985*(1-K17985)</f>
        <v/>
      </c>
      <c r="M17985">
        <f>VLOOKUP(F17985,Products!A:D,4,FALSE)*I17985</f>
        <v/>
      </c>
      <c r="N17985">
        <f>L17985-M17985</f>
        <v/>
      </c>
    </row>
    <row r="17986">
      <c r="A17986" t="inlineStr">
        <is>
          <t>T1017984</t>
        </is>
      </c>
      <c r="B17986" t="inlineStr">
        <is>
          <t>2024-06-26</t>
        </is>
      </c>
      <c r="C17986" t="inlineStr">
        <is>
          <t>S028</t>
        </is>
      </c>
      <c r="D17986" t="inlineStr">
        <is>
          <t>Store_028</t>
        </is>
      </c>
      <c r="E17986" t="inlineStr">
        <is>
          <t>North</t>
        </is>
      </c>
      <c r="F17986" t="inlineStr">
        <is>
          <t>P0138</t>
        </is>
      </c>
      <c r="G17986" t="inlineStr">
        <is>
          <t>Prod_0138</t>
        </is>
      </c>
      <c r="H17986" t="inlineStr">
        <is>
          <t>Household</t>
        </is>
      </c>
      <c r="I17986" t="n">
        <v>7</v>
      </c>
      <c r="J17986" t="n">
        <v>329.18</v>
      </c>
      <c r="K17986" t="n">
        <v>0</v>
      </c>
      <c r="L17986">
        <f>I17986*J17986*(1-K17986)</f>
        <v/>
      </c>
      <c r="M17986">
        <f>VLOOKUP(F17986,Products!A:D,4,FALSE)*I17986</f>
        <v/>
      </c>
      <c r="N17986">
        <f>L17986-M17986</f>
        <v/>
      </c>
    </row>
    <row r="17987">
      <c r="A17987" t="inlineStr">
        <is>
          <t>T1017985</t>
        </is>
      </c>
      <c r="B17987" t="inlineStr">
        <is>
          <t>2023-07-13</t>
        </is>
      </c>
      <c r="C17987" t="inlineStr">
        <is>
          <t>S021</t>
        </is>
      </c>
      <c r="D17987" t="inlineStr">
        <is>
          <t>Store_021</t>
        </is>
      </c>
      <c r="E17987" t="inlineStr">
        <is>
          <t>North</t>
        </is>
      </c>
      <c r="F17987" t="inlineStr">
        <is>
          <t>P0151</t>
        </is>
      </c>
      <c r="G17987" t="inlineStr">
        <is>
          <t>Prod_0151</t>
        </is>
      </c>
      <c r="H17987" t="inlineStr">
        <is>
          <t>Food</t>
        </is>
      </c>
      <c r="I17987" t="n">
        <v>8</v>
      </c>
      <c r="J17987" t="n">
        <v>739.66</v>
      </c>
      <c r="K17987" t="n">
        <v>0</v>
      </c>
      <c r="L17987">
        <f>I17987*J17987*(1-K17987)</f>
        <v/>
      </c>
      <c r="M17987">
        <f>VLOOKUP(F17987,Products!A:D,4,FALSE)*I17987</f>
        <v/>
      </c>
      <c r="N17987">
        <f>L17987-M17987</f>
        <v/>
      </c>
    </row>
    <row r="17988">
      <c r="A17988" t="inlineStr">
        <is>
          <t>T1017986</t>
        </is>
      </c>
      <c r="B17988" t="inlineStr">
        <is>
          <t>2025-03-04</t>
        </is>
      </c>
      <c r="C17988" t="inlineStr">
        <is>
          <t>S013</t>
        </is>
      </c>
      <c r="D17988" t="inlineStr">
        <is>
          <t>Store_013</t>
        </is>
      </c>
      <c r="E17988" t="inlineStr">
        <is>
          <t>North</t>
        </is>
      </c>
      <c r="F17988" t="inlineStr">
        <is>
          <t>P0172</t>
        </is>
      </c>
      <c r="G17988" t="inlineStr">
        <is>
          <t>Prod_0172</t>
        </is>
      </c>
      <c r="H17988" t="inlineStr">
        <is>
          <t>Beverages</t>
        </is>
      </c>
      <c r="I17988" t="n">
        <v>5</v>
      </c>
      <c r="J17988" t="n">
        <v>841.86</v>
      </c>
      <c r="K17988" t="n">
        <v>0</v>
      </c>
      <c r="L17988">
        <f>I17988*J17988*(1-K17988)</f>
        <v/>
      </c>
      <c r="M17988">
        <f>VLOOKUP(F17988,Products!A:D,4,FALSE)*I17988</f>
        <v/>
      </c>
      <c r="N17988">
        <f>L17988-M17988</f>
        <v/>
      </c>
    </row>
    <row r="17989">
      <c r="A17989" t="inlineStr">
        <is>
          <t>T1017987</t>
        </is>
      </c>
      <c r="B17989" t="inlineStr">
        <is>
          <t>2024-03-12</t>
        </is>
      </c>
      <c r="C17989" t="inlineStr">
        <is>
          <t>S034</t>
        </is>
      </c>
      <c r="D17989" t="inlineStr">
        <is>
          <t>Store_034</t>
        </is>
      </c>
      <c r="E17989" t="inlineStr">
        <is>
          <t>Central</t>
        </is>
      </c>
      <c r="F17989" t="inlineStr">
        <is>
          <t>P0176</t>
        </is>
      </c>
      <c r="G17989" t="inlineStr">
        <is>
          <t>Prod_0176</t>
        </is>
      </c>
      <c r="H17989" t="inlineStr">
        <is>
          <t>Food</t>
        </is>
      </c>
      <c r="I17989" t="n">
        <v>9</v>
      </c>
      <c r="J17989" t="n">
        <v>610.48</v>
      </c>
      <c r="K17989" t="n">
        <v>0.15</v>
      </c>
      <c r="L17989">
        <f>I17989*J17989*(1-K17989)</f>
        <v/>
      </c>
      <c r="M17989">
        <f>VLOOKUP(F17989,Products!A:D,4,FALSE)*I17989</f>
        <v/>
      </c>
      <c r="N17989">
        <f>L17989-M17989</f>
        <v/>
      </c>
    </row>
    <row r="17990">
      <c r="A17990" t="inlineStr">
        <is>
          <t>T1017988</t>
        </is>
      </c>
      <c r="B17990" t="inlineStr">
        <is>
          <t>2024-05-22</t>
        </is>
      </c>
      <c r="C17990" t="inlineStr">
        <is>
          <t>S001</t>
        </is>
      </c>
      <c r="D17990" t="inlineStr">
        <is>
          <t>Store_001</t>
        </is>
      </c>
      <c r="E17990" t="inlineStr">
        <is>
          <t>West</t>
        </is>
      </c>
      <c r="F17990" t="inlineStr">
        <is>
          <t>P0163</t>
        </is>
      </c>
      <c r="G17990" t="inlineStr">
        <is>
          <t>Prod_0163</t>
        </is>
      </c>
      <c r="H17990" t="inlineStr">
        <is>
          <t>Food</t>
        </is>
      </c>
      <c r="I17990" t="n">
        <v>1</v>
      </c>
      <c r="J17990" t="n">
        <v>525.15</v>
      </c>
      <c r="K17990" t="n">
        <v>0.15</v>
      </c>
      <c r="L17990">
        <f>I17990*J17990*(1-K17990)</f>
        <v/>
      </c>
      <c r="M17990">
        <f>VLOOKUP(F17990,Products!A:D,4,FALSE)*I17990</f>
        <v/>
      </c>
      <c r="N17990">
        <f>L17990-M17990</f>
        <v/>
      </c>
    </row>
    <row r="17991">
      <c r="A17991" t="inlineStr">
        <is>
          <t>T1017989</t>
        </is>
      </c>
      <c r="B17991" t="inlineStr">
        <is>
          <t>2025-04-25</t>
        </is>
      </c>
      <c r="C17991" t="inlineStr">
        <is>
          <t>S029</t>
        </is>
      </c>
      <c r="D17991" t="inlineStr">
        <is>
          <t>Store_029</t>
        </is>
      </c>
      <c r="E17991" t="inlineStr">
        <is>
          <t>South</t>
        </is>
      </c>
      <c r="F17991" t="inlineStr">
        <is>
          <t>P0071</t>
        </is>
      </c>
      <c r="G17991" t="inlineStr">
        <is>
          <t>Prod_0071</t>
        </is>
      </c>
      <c r="H17991" t="inlineStr">
        <is>
          <t>Beverages</t>
        </is>
      </c>
      <c r="I17991" t="n">
        <v>1</v>
      </c>
      <c r="J17991" t="n">
        <v>505.76</v>
      </c>
      <c r="K17991" t="n">
        <v>0</v>
      </c>
      <c r="L17991">
        <f>I17991*J17991*(1-K17991)</f>
        <v/>
      </c>
      <c r="M17991">
        <f>VLOOKUP(F17991,Products!A:D,4,FALSE)*I17991</f>
        <v/>
      </c>
      <c r="N17991">
        <f>L17991-M17991</f>
        <v/>
      </c>
    </row>
    <row r="17992">
      <c r="A17992" t="inlineStr">
        <is>
          <t>T1017990</t>
        </is>
      </c>
      <c r="B17992" t="inlineStr">
        <is>
          <t>2023-04-17</t>
        </is>
      </c>
      <c r="C17992" t="inlineStr">
        <is>
          <t>S001</t>
        </is>
      </c>
      <c r="D17992" t="inlineStr">
        <is>
          <t>Store_001</t>
        </is>
      </c>
      <c r="E17992" t="inlineStr">
        <is>
          <t>West</t>
        </is>
      </c>
      <c r="F17992" t="inlineStr">
        <is>
          <t>P0004</t>
        </is>
      </c>
      <c r="G17992" t="inlineStr">
        <is>
          <t>Prod_0004</t>
        </is>
      </c>
      <c r="H17992" t="inlineStr">
        <is>
          <t>Household</t>
        </is>
      </c>
      <c r="I17992" t="n">
        <v>3</v>
      </c>
      <c r="J17992" t="n">
        <v>443.49</v>
      </c>
      <c r="K17992" t="n">
        <v>0.1</v>
      </c>
      <c r="L17992">
        <f>I17992*J17992*(1-K17992)</f>
        <v/>
      </c>
      <c r="M17992">
        <f>VLOOKUP(F17992,Products!A:D,4,FALSE)*I17992</f>
        <v/>
      </c>
      <c r="N17992">
        <f>L17992-M17992</f>
        <v/>
      </c>
    </row>
    <row r="17993">
      <c r="A17993" t="inlineStr">
        <is>
          <t>T1017991</t>
        </is>
      </c>
      <c r="B17993" t="inlineStr">
        <is>
          <t>2024-02-20</t>
        </is>
      </c>
      <c r="C17993" t="inlineStr">
        <is>
          <t>S030</t>
        </is>
      </c>
      <c r="D17993" t="inlineStr">
        <is>
          <t>Store_030</t>
        </is>
      </c>
      <c r="E17993" t="inlineStr">
        <is>
          <t>North</t>
        </is>
      </c>
      <c r="F17993" t="inlineStr">
        <is>
          <t>P0096</t>
        </is>
      </c>
      <c r="G17993" t="inlineStr">
        <is>
          <t>Prod_0096</t>
        </is>
      </c>
      <c r="H17993" t="inlineStr">
        <is>
          <t>Beverages</t>
        </is>
      </c>
      <c r="I17993" t="n">
        <v>7</v>
      </c>
      <c r="J17993" t="n">
        <v>473.34</v>
      </c>
      <c r="K17993" t="n">
        <v>0</v>
      </c>
      <c r="L17993">
        <f>I17993*J17993*(1-K17993)</f>
        <v/>
      </c>
      <c r="M17993">
        <f>VLOOKUP(F17993,Products!A:D,4,FALSE)*I17993</f>
        <v/>
      </c>
      <c r="N17993">
        <f>L17993-M17993</f>
        <v/>
      </c>
    </row>
    <row r="17994">
      <c r="A17994" t="inlineStr">
        <is>
          <t>T1017992</t>
        </is>
      </c>
      <c r="B17994" t="inlineStr">
        <is>
          <t>2025-05-09</t>
        </is>
      </c>
      <c r="C17994" t="inlineStr">
        <is>
          <t>S042</t>
        </is>
      </c>
      <c r="D17994" t="inlineStr">
        <is>
          <t>Store_042</t>
        </is>
      </c>
      <c r="E17994" t="inlineStr">
        <is>
          <t>Central</t>
        </is>
      </c>
      <c r="F17994" t="inlineStr">
        <is>
          <t>P0138</t>
        </is>
      </c>
      <c r="G17994" t="inlineStr">
        <is>
          <t>Prod_0138</t>
        </is>
      </c>
      <c r="H17994" t="inlineStr">
        <is>
          <t>Household</t>
        </is>
      </c>
      <c r="I17994" t="n">
        <v>5</v>
      </c>
      <c r="J17994" t="n">
        <v>353.57</v>
      </c>
      <c r="K17994" t="n">
        <v>0.1</v>
      </c>
      <c r="L17994">
        <f>I17994*J17994*(1-K17994)</f>
        <v/>
      </c>
      <c r="M17994">
        <f>VLOOKUP(F17994,Products!A:D,4,FALSE)*I17994</f>
        <v/>
      </c>
      <c r="N17994">
        <f>L17994-M17994</f>
        <v/>
      </c>
    </row>
    <row r="17995">
      <c r="A17995" t="inlineStr">
        <is>
          <t>T1017993</t>
        </is>
      </c>
      <c r="B17995" t="inlineStr">
        <is>
          <t>2023-01-14</t>
        </is>
      </c>
      <c r="C17995" t="inlineStr">
        <is>
          <t>S048</t>
        </is>
      </c>
      <c r="D17995" t="inlineStr">
        <is>
          <t>Store_048</t>
        </is>
      </c>
      <c r="E17995" t="inlineStr">
        <is>
          <t>South</t>
        </is>
      </c>
      <c r="F17995" t="inlineStr">
        <is>
          <t>P0075</t>
        </is>
      </c>
      <c r="G17995" t="inlineStr">
        <is>
          <t>Prod_0075</t>
        </is>
      </c>
      <c r="H17995" t="inlineStr">
        <is>
          <t>Beverages</t>
        </is>
      </c>
      <c r="I17995" t="n">
        <v>1</v>
      </c>
      <c r="J17995" t="n">
        <v>787.34</v>
      </c>
      <c r="K17995" t="n">
        <v>0</v>
      </c>
      <c r="L17995">
        <f>I17995*J17995*(1-K17995)</f>
        <v/>
      </c>
      <c r="M17995">
        <f>VLOOKUP(F17995,Products!A:D,4,FALSE)*I17995</f>
        <v/>
      </c>
      <c r="N17995">
        <f>L17995-M17995</f>
        <v/>
      </c>
    </row>
    <row r="17996">
      <c r="A17996" t="inlineStr">
        <is>
          <t>T1017994</t>
        </is>
      </c>
      <c r="B17996" t="inlineStr">
        <is>
          <t>2024-05-08</t>
        </is>
      </c>
      <c r="C17996" t="inlineStr">
        <is>
          <t>S021</t>
        </is>
      </c>
      <c r="D17996" t="inlineStr">
        <is>
          <t>Store_021</t>
        </is>
      </c>
      <c r="E17996" t="inlineStr">
        <is>
          <t>North</t>
        </is>
      </c>
      <c r="F17996" t="inlineStr">
        <is>
          <t>P0068</t>
        </is>
      </c>
      <c r="G17996" t="inlineStr">
        <is>
          <t>Prod_0068</t>
        </is>
      </c>
      <c r="H17996" t="inlineStr">
        <is>
          <t>Household</t>
        </is>
      </c>
      <c r="I17996" t="n">
        <v>9</v>
      </c>
      <c r="J17996" t="n">
        <v>236.06</v>
      </c>
      <c r="K17996" t="n">
        <v>0</v>
      </c>
      <c r="L17996">
        <f>I17996*J17996*(1-K17996)</f>
        <v/>
      </c>
      <c r="M17996">
        <f>VLOOKUP(F17996,Products!A:D,4,FALSE)*I17996</f>
        <v/>
      </c>
      <c r="N17996">
        <f>L17996-M17996</f>
        <v/>
      </c>
    </row>
    <row r="17997">
      <c r="A17997" t="inlineStr">
        <is>
          <t>T1017995</t>
        </is>
      </c>
      <c r="B17997" t="inlineStr">
        <is>
          <t>2023-11-27</t>
        </is>
      </c>
      <c r="C17997" t="inlineStr">
        <is>
          <t>S006</t>
        </is>
      </c>
      <c r="D17997" t="inlineStr">
        <is>
          <t>Store_006</t>
        </is>
      </c>
      <c r="E17997" t="inlineStr">
        <is>
          <t>East</t>
        </is>
      </c>
      <c r="F17997" t="inlineStr">
        <is>
          <t>P0098</t>
        </is>
      </c>
      <c r="G17997" t="inlineStr">
        <is>
          <t>Prod_0098</t>
        </is>
      </c>
      <c r="H17997" t="inlineStr">
        <is>
          <t>Clothing</t>
        </is>
      </c>
      <c r="I17997" t="n">
        <v>3</v>
      </c>
      <c r="J17997" t="n">
        <v>465.56</v>
      </c>
      <c r="K17997" t="n">
        <v>0</v>
      </c>
      <c r="L17997">
        <f>I17997*J17997*(1-K17997)</f>
        <v/>
      </c>
      <c r="M17997">
        <f>VLOOKUP(F17997,Products!A:D,4,FALSE)*I17997</f>
        <v/>
      </c>
      <c r="N17997">
        <f>L17997-M17997</f>
        <v/>
      </c>
    </row>
    <row r="17998">
      <c r="A17998" t="inlineStr">
        <is>
          <t>T1017996</t>
        </is>
      </c>
      <c r="B17998" t="inlineStr">
        <is>
          <t>2023-05-03</t>
        </is>
      </c>
      <c r="C17998" t="inlineStr">
        <is>
          <t>S001</t>
        </is>
      </c>
      <c r="D17998" t="inlineStr">
        <is>
          <t>Store_001</t>
        </is>
      </c>
      <c r="E17998" t="inlineStr">
        <is>
          <t>West</t>
        </is>
      </c>
      <c r="F17998" t="inlineStr">
        <is>
          <t>P0120</t>
        </is>
      </c>
      <c r="G17998" t="inlineStr">
        <is>
          <t>Prod_0120</t>
        </is>
      </c>
      <c r="H17998" t="inlineStr">
        <is>
          <t>Stationery</t>
        </is>
      </c>
      <c r="I17998" t="n">
        <v>5</v>
      </c>
      <c r="J17998" t="n">
        <v>429.76</v>
      </c>
      <c r="K17998" t="n">
        <v>0</v>
      </c>
      <c r="L17998">
        <f>I17998*J17998*(1-K17998)</f>
        <v/>
      </c>
      <c r="M17998">
        <f>VLOOKUP(F17998,Products!A:D,4,FALSE)*I17998</f>
        <v/>
      </c>
      <c r="N17998">
        <f>L17998-M17998</f>
        <v/>
      </c>
    </row>
    <row r="17999">
      <c r="A17999" t="inlineStr">
        <is>
          <t>T1017997</t>
        </is>
      </c>
      <c r="B17999" t="inlineStr">
        <is>
          <t>2025-09-09</t>
        </is>
      </c>
      <c r="C17999" t="inlineStr">
        <is>
          <t>S028</t>
        </is>
      </c>
      <c r="D17999" t="inlineStr">
        <is>
          <t>Store_028</t>
        </is>
      </c>
      <c r="E17999" t="inlineStr">
        <is>
          <t>North</t>
        </is>
      </c>
      <c r="F17999" t="inlineStr">
        <is>
          <t>P0055</t>
        </is>
      </c>
      <c r="G17999" t="inlineStr">
        <is>
          <t>Prod_0055</t>
        </is>
      </c>
      <c r="H17999" t="inlineStr">
        <is>
          <t>Beverages</t>
        </is>
      </c>
      <c r="I17999" t="n">
        <v>5</v>
      </c>
      <c r="J17999" t="n">
        <v>148.59</v>
      </c>
      <c r="K17999" t="n">
        <v>0</v>
      </c>
      <c r="L17999">
        <f>I17999*J17999*(1-K17999)</f>
        <v/>
      </c>
      <c r="M17999">
        <f>VLOOKUP(F17999,Products!A:D,4,FALSE)*I17999</f>
        <v/>
      </c>
      <c r="N17999">
        <f>L17999-M17999</f>
        <v/>
      </c>
    </row>
    <row r="18000">
      <c r="A18000" t="inlineStr">
        <is>
          <t>T1017998</t>
        </is>
      </c>
      <c r="B18000" t="inlineStr">
        <is>
          <t>2024-05-27</t>
        </is>
      </c>
      <c r="C18000" t="inlineStr">
        <is>
          <t>S050</t>
        </is>
      </c>
      <c r="D18000" t="inlineStr">
        <is>
          <t>Store_050</t>
        </is>
      </c>
      <c r="E18000" t="inlineStr">
        <is>
          <t>South</t>
        </is>
      </c>
      <c r="F18000" t="inlineStr">
        <is>
          <t>P0048</t>
        </is>
      </c>
      <c r="G18000" t="inlineStr">
        <is>
          <t>Prod_0048</t>
        </is>
      </c>
      <c r="H18000" t="inlineStr">
        <is>
          <t>Toys</t>
        </is>
      </c>
      <c r="I18000" t="n">
        <v>7</v>
      </c>
      <c r="J18000" t="n">
        <v>286.36</v>
      </c>
      <c r="K18000" t="n">
        <v>0</v>
      </c>
      <c r="L18000">
        <f>I18000*J18000*(1-K18000)</f>
        <v/>
      </c>
      <c r="M18000">
        <f>VLOOKUP(F18000,Products!A:D,4,FALSE)*I18000</f>
        <v/>
      </c>
      <c r="N18000">
        <f>L18000-M18000</f>
        <v/>
      </c>
    </row>
    <row r="18001">
      <c r="A18001" t="inlineStr">
        <is>
          <t>T1017999</t>
        </is>
      </c>
      <c r="B18001" t="inlineStr">
        <is>
          <t>2024-09-27</t>
        </is>
      </c>
      <c r="C18001" t="inlineStr">
        <is>
          <t>S014</t>
        </is>
      </c>
      <c r="D18001" t="inlineStr">
        <is>
          <t>Store_014</t>
        </is>
      </c>
      <c r="E18001" t="inlineStr">
        <is>
          <t>West</t>
        </is>
      </c>
      <c r="F18001" t="inlineStr">
        <is>
          <t>P0142</t>
        </is>
      </c>
      <c r="G18001" t="inlineStr">
        <is>
          <t>Prod_0142</t>
        </is>
      </c>
      <c r="H18001" t="inlineStr">
        <is>
          <t>Household</t>
        </is>
      </c>
      <c r="I18001" t="n">
        <v>6</v>
      </c>
      <c r="J18001" t="n">
        <v>150.39</v>
      </c>
      <c r="K18001" t="n">
        <v>0</v>
      </c>
      <c r="L18001">
        <f>I18001*J18001*(1-K18001)</f>
        <v/>
      </c>
      <c r="M18001">
        <f>VLOOKUP(F18001,Products!A:D,4,FALSE)*I18001</f>
        <v/>
      </c>
      <c r="N18001">
        <f>L18001-M18001</f>
        <v/>
      </c>
    </row>
    <row r="18002">
      <c r="A18002" t="inlineStr">
        <is>
          <t>T1018000</t>
        </is>
      </c>
      <c r="B18002" t="inlineStr">
        <is>
          <t>2024-03-29</t>
        </is>
      </c>
      <c r="C18002" t="inlineStr">
        <is>
          <t>S017</t>
        </is>
      </c>
      <c r="D18002" t="inlineStr">
        <is>
          <t>Store_017</t>
        </is>
      </c>
      <c r="E18002" t="inlineStr">
        <is>
          <t>South</t>
        </is>
      </c>
      <c r="F18002" t="inlineStr">
        <is>
          <t>P0056</t>
        </is>
      </c>
      <c r="G18002" t="inlineStr">
        <is>
          <t>Prod_0056</t>
        </is>
      </c>
      <c r="H18002" t="inlineStr">
        <is>
          <t>Household</t>
        </is>
      </c>
      <c r="I18002" t="n">
        <v>5</v>
      </c>
      <c r="J18002" t="n">
        <v>321.72</v>
      </c>
      <c r="K18002" t="n">
        <v>0.05</v>
      </c>
      <c r="L18002">
        <f>I18002*J18002*(1-K18002)</f>
        <v/>
      </c>
      <c r="M18002">
        <f>VLOOKUP(F18002,Products!A:D,4,FALSE)*I18002</f>
        <v/>
      </c>
      <c r="N18002">
        <f>L18002-M18002</f>
        <v/>
      </c>
    </row>
    <row r="18003">
      <c r="A18003" t="inlineStr">
        <is>
          <t>T1018001</t>
        </is>
      </c>
      <c r="B18003" t="inlineStr">
        <is>
          <t>2024-01-14</t>
        </is>
      </c>
      <c r="C18003" t="inlineStr">
        <is>
          <t>S024</t>
        </is>
      </c>
      <c r="D18003" t="inlineStr">
        <is>
          <t>Store_024</t>
        </is>
      </c>
      <c r="E18003" t="inlineStr">
        <is>
          <t>South</t>
        </is>
      </c>
      <c r="F18003" t="inlineStr">
        <is>
          <t>P0159</t>
        </is>
      </c>
      <c r="G18003" t="inlineStr">
        <is>
          <t>Prod_0159</t>
        </is>
      </c>
      <c r="H18003" t="inlineStr">
        <is>
          <t>Electronics</t>
        </is>
      </c>
      <c r="I18003" t="n">
        <v>8</v>
      </c>
      <c r="J18003" t="n">
        <v>492</v>
      </c>
      <c r="K18003" t="n">
        <v>0.05</v>
      </c>
      <c r="L18003">
        <f>I18003*J18003*(1-K18003)</f>
        <v/>
      </c>
      <c r="M18003">
        <f>VLOOKUP(F18003,Products!A:D,4,FALSE)*I18003</f>
        <v/>
      </c>
      <c r="N18003">
        <f>L18003-M18003</f>
        <v/>
      </c>
    </row>
    <row r="18004">
      <c r="A18004" t="inlineStr">
        <is>
          <t>T1018002</t>
        </is>
      </c>
      <c r="B18004" t="inlineStr">
        <is>
          <t>2023-07-17</t>
        </is>
      </c>
      <c r="C18004" t="inlineStr">
        <is>
          <t>S032</t>
        </is>
      </c>
      <c r="D18004" t="inlineStr">
        <is>
          <t>Store_032</t>
        </is>
      </c>
      <c r="E18004" t="inlineStr">
        <is>
          <t>Central</t>
        </is>
      </c>
      <c r="F18004" t="inlineStr">
        <is>
          <t>P0128</t>
        </is>
      </c>
      <c r="G18004" t="inlineStr">
        <is>
          <t>Prod_0128</t>
        </is>
      </c>
      <c r="H18004" t="inlineStr">
        <is>
          <t>Toys</t>
        </is>
      </c>
      <c r="I18004" t="n">
        <v>7</v>
      </c>
      <c r="J18004" t="n">
        <v>199.6</v>
      </c>
      <c r="K18004" t="n">
        <v>0</v>
      </c>
      <c r="L18004">
        <f>I18004*J18004*(1-K18004)</f>
        <v/>
      </c>
      <c r="M18004">
        <f>VLOOKUP(F18004,Products!A:D,4,FALSE)*I18004</f>
        <v/>
      </c>
      <c r="N18004">
        <f>L18004-M18004</f>
        <v/>
      </c>
    </row>
    <row r="18005">
      <c r="A18005" t="inlineStr">
        <is>
          <t>T1018003</t>
        </is>
      </c>
      <c r="B18005" t="inlineStr">
        <is>
          <t>2024-01-24</t>
        </is>
      </c>
      <c r="C18005" t="inlineStr">
        <is>
          <t>S001</t>
        </is>
      </c>
      <c r="D18005" t="inlineStr">
        <is>
          <t>Store_001</t>
        </is>
      </c>
      <c r="E18005" t="inlineStr">
        <is>
          <t>West</t>
        </is>
      </c>
      <c r="F18005" t="inlineStr">
        <is>
          <t>P0030</t>
        </is>
      </c>
      <c r="G18005" t="inlineStr">
        <is>
          <t>Prod_0030</t>
        </is>
      </c>
      <c r="H18005" t="inlineStr">
        <is>
          <t>Household</t>
        </is>
      </c>
      <c r="I18005" t="n">
        <v>7</v>
      </c>
      <c r="J18005" t="n">
        <v>782.71</v>
      </c>
      <c r="K18005" t="n">
        <v>0</v>
      </c>
      <c r="L18005">
        <f>I18005*J18005*(1-K18005)</f>
        <v/>
      </c>
      <c r="M18005">
        <f>VLOOKUP(F18005,Products!A:D,4,FALSE)*I18005</f>
        <v/>
      </c>
      <c r="N18005">
        <f>L18005-M18005</f>
        <v/>
      </c>
    </row>
    <row r="18006">
      <c r="A18006" t="inlineStr">
        <is>
          <t>T1018004</t>
        </is>
      </c>
      <c r="B18006" t="inlineStr">
        <is>
          <t>2024-09-18</t>
        </is>
      </c>
      <c r="C18006" t="inlineStr">
        <is>
          <t>S007</t>
        </is>
      </c>
      <c r="D18006" t="inlineStr">
        <is>
          <t>Store_007</t>
        </is>
      </c>
      <c r="E18006" t="inlineStr">
        <is>
          <t>East</t>
        </is>
      </c>
      <c r="F18006" t="inlineStr">
        <is>
          <t>P0190</t>
        </is>
      </c>
      <c r="G18006" t="inlineStr">
        <is>
          <t>Prod_0190</t>
        </is>
      </c>
      <c r="H18006" t="inlineStr">
        <is>
          <t>Household</t>
        </is>
      </c>
      <c r="I18006" t="n">
        <v>9</v>
      </c>
      <c r="J18006" t="n">
        <v>244.5</v>
      </c>
      <c r="K18006" t="n">
        <v>0.2</v>
      </c>
      <c r="L18006">
        <f>I18006*J18006*(1-K18006)</f>
        <v/>
      </c>
      <c r="M18006">
        <f>VLOOKUP(F18006,Products!A:D,4,FALSE)*I18006</f>
        <v/>
      </c>
      <c r="N18006">
        <f>L18006-M18006</f>
        <v/>
      </c>
    </row>
    <row r="18007">
      <c r="A18007" t="inlineStr">
        <is>
          <t>T1018005</t>
        </is>
      </c>
      <c r="B18007" t="inlineStr">
        <is>
          <t>2024-02-05</t>
        </is>
      </c>
      <c r="C18007" t="inlineStr">
        <is>
          <t>S026</t>
        </is>
      </c>
      <c r="D18007" t="inlineStr">
        <is>
          <t>Store_026</t>
        </is>
      </c>
      <c r="E18007" t="inlineStr">
        <is>
          <t>North</t>
        </is>
      </c>
      <c r="F18007" t="inlineStr">
        <is>
          <t>P0148</t>
        </is>
      </c>
      <c r="G18007" t="inlineStr">
        <is>
          <t>Prod_0148</t>
        </is>
      </c>
      <c r="H18007" t="inlineStr">
        <is>
          <t>Electronics</t>
        </is>
      </c>
      <c r="I18007" t="n">
        <v>9</v>
      </c>
      <c r="J18007" t="n">
        <v>301.43</v>
      </c>
      <c r="K18007" t="n">
        <v>0</v>
      </c>
      <c r="L18007">
        <f>I18007*J18007*(1-K18007)</f>
        <v/>
      </c>
      <c r="M18007">
        <f>VLOOKUP(F18007,Products!A:D,4,FALSE)*I18007</f>
        <v/>
      </c>
      <c r="N18007">
        <f>L18007-M18007</f>
        <v/>
      </c>
    </row>
    <row r="18008">
      <c r="A18008" t="inlineStr">
        <is>
          <t>T1018006</t>
        </is>
      </c>
      <c r="B18008" t="inlineStr">
        <is>
          <t>2023-05-25</t>
        </is>
      </c>
      <c r="C18008" t="inlineStr">
        <is>
          <t>S031</t>
        </is>
      </c>
      <c r="D18008" t="inlineStr">
        <is>
          <t>Store_031</t>
        </is>
      </c>
      <c r="E18008" t="inlineStr">
        <is>
          <t>Central</t>
        </is>
      </c>
      <c r="F18008" t="inlineStr">
        <is>
          <t>P0056</t>
        </is>
      </c>
      <c r="G18008" t="inlineStr">
        <is>
          <t>Prod_0056</t>
        </is>
      </c>
      <c r="H18008" t="inlineStr">
        <is>
          <t>Household</t>
        </is>
      </c>
      <c r="I18008" t="n">
        <v>3</v>
      </c>
      <c r="J18008" t="n">
        <v>268.18</v>
      </c>
      <c r="K18008" t="n">
        <v>0</v>
      </c>
      <c r="L18008">
        <f>I18008*J18008*(1-K18008)</f>
        <v/>
      </c>
      <c r="M18008">
        <f>VLOOKUP(F18008,Products!A:D,4,FALSE)*I18008</f>
        <v/>
      </c>
      <c r="N18008">
        <f>L18008-M18008</f>
        <v/>
      </c>
    </row>
    <row r="18009">
      <c r="A18009" t="inlineStr">
        <is>
          <t>T1018007</t>
        </is>
      </c>
      <c r="B18009" t="inlineStr">
        <is>
          <t>2024-02-28</t>
        </is>
      </c>
      <c r="C18009" t="inlineStr">
        <is>
          <t>S032</t>
        </is>
      </c>
      <c r="D18009" t="inlineStr">
        <is>
          <t>Store_032</t>
        </is>
      </c>
      <c r="E18009" t="inlineStr">
        <is>
          <t>Central</t>
        </is>
      </c>
      <c r="F18009" t="inlineStr">
        <is>
          <t>P0143</t>
        </is>
      </c>
      <c r="G18009" t="inlineStr">
        <is>
          <t>Prod_0143</t>
        </is>
      </c>
      <c r="H18009" t="inlineStr">
        <is>
          <t>Electronics</t>
        </is>
      </c>
      <c r="I18009" t="n">
        <v>1</v>
      </c>
      <c r="J18009" t="n">
        <v>312.93</v>
      </c>
      <c r="K18009" t="n">
        <v>0.1</v>
      </c>
      <c r="L18009">
        <f>I18009*J18009*(1-K18009)</f>
        <v/>
      </c>
      <c r="M18009">
        <f>VLOOKUP(F18009,Products!A:D,4,FALSE)*I18009</f>
        <v/>
      </c>
      <c r="N18009">
        <f>L18009-M18009</f>
        <v/>
      </c>
    </row>
    <row r="18010">
      <c r="A18010" t="inlineStr">
        <is>
          <t>T1018008</t>
        </is>
      </c>
      <c r="B18010" t="inlineStr">
        <is>
          <t>2024-10-23</t>
        </is>
      </c>
      <c r="C18010" t="inlineStr">
        <is>
          <t>S035</t>
        </is>
      </c>
      <c r="D18010" t="inlineStr">
        <is>
          <t>Store_035</t>
        </is>
      </c>
      <c r="E18010" t="inlineStr">
        <is>
          <t>Central</t>
        </is>
      </c>
      <c r="F18010" t="inlineStr">
        <is>
          <t>P0120</t>
        </is>
      </c>
      <c r="G18010" t="inlineStr">
        <is>
          <t>Prod_0120</t>
        </is>
      </c>
      <c r="H18010" t="inlineStr">
        <is>
          <t>Stationery</t>
        </is>
      </c>
      <c r="I18010" t="n">
        <v>9</v>
      </c>
      <c r="J18010" t="n">
        <v>449.05</v>
      </c>
      <c r="K18010" t="n">
        <v>0.05</v>
      </c>
      <c r="L18010">
        <f>I18010*J18010*(1-K18010)</f>
        <v/>
      </c>
      <c r="M18010">
        <f>VLOOKUP(F18010,Products!A:D,4,FALSE)*I18010</f>
        <v/>
      </c>
      <c r="N18010">
        <f>L18010-M18010</f>
        <v/>
      </c>
    </row>
    <row r="18011">
      <c r="A18011" t="inlineStr">
        <is>
          <t>T1018009</t>
        </is>
      </c>
      <c r="B18011" t="inlineStr">
        <is>
          <t>2024-02-21</t>
        </is>
      </c>
      <c r="C18011" t="inlineStr">
        <is>
          <t>S040</t>
        </is>
      </c>
      <c r="D18011" t="inlineStr">
        <is>
          <t>Store_040</t>
        </is>
      </c>
      <c r="E18011" t="inlineStr">
        <is>
          <t>Central</t>
        </is>
      </c>
      <c r="F18011" t="inlineStr">
        <is>
          <t>P0062</t>
        </is>
      </c>
      <c r="G18011" t="inlineStr">
        <is>
          <t>Prod_0062</t>
        </is>
      </c>
      <c r="H18011" t="inlineStr">
        <is>
          <t>Beverages</t>
        </is>
      </c>
      <c r="I18011" t="n">
        <v>1</v>
      </c>
      <c r="J18011" t="n">
        <v>529.78</v>
      </c>
      <c r="K18011" t="n">
        <v>0</v>
      </c>
      <c r="L18011">
        <f>I18011*J18011*(1-K18011)</f>
        <v/>
      </c>
      <c r="M18011">
        <f>VLOOKUP(F18011,Products!A:D,4,FALSE)*I18011</f>
        <v/>
      </c>
      <c r="N18011">
        <f>L18011-M18011</f>
        <v/>
      </c>
    </row>
    <row r="18012">
      <c r="A18012" t="inlineStr">
        <is>
          <t>T1018010</t>
        </is>
      </c>
      <c r="B18012" t="inlineStr">
        <is>
          <t>2024-10-15</t>
        </is>
      </c>
      <c r="C18012" t="inlineStr">
        <is>
          <t>S020</t>
        </is>
      </c>
      <c r="D18012" t="inlineStr">
        <is>
          <t>Store_020</t>
        </is>
      </c>
      <c r="E18012" t="inlineStr">
        <is>
          <t>West</t>
        </is>
      </c>
      <c r="F18012" t="inlineStr">
        <is>
          <t>P0112</t>
        </is>
      </c>
      <c r="G18012" t="inlineStr">
        <is>
          <t>Prod_0112</t>
        </is>
      </c>
      <c r="H18012" t="inlineStr">
        <is>
          <t>Beverages</t>
        </is>
      </c>
      <c r="I18012" t="n">
        <v>6</v>
      </c>
      <c r="J18012" t="n">
        <v>640.48</v>
      </c>
      <c r="K18012" t="n">
        <v>0</v>
      </c>
      <c r="L18012">
        <f>I18012*J18012*(1-K18012)</f>
        <v/>
      </c>
      <c r="M18012">
        <f>VLOOKUP(F18012,Products!A:D,4,FALSE)*I18012</f>
        <v/>
      </c>
      <c r="N18012">
        <f>L18012-M18012</f>
        <v/>
      </c>
    </row>
    <row r="18013">
      <c r="A18013" t="inlineStr">
        <is>
          <t>T1018011</t>
        </is>
      </c>
      <c r="B18013" t="inlineStr">
        <is>
          <t>2023-05-01</t>
        </is>
      </c>
      <c r="C18013" t="inlineStr">
        <is>
          <t>S032</t>
        </is>
      </c>
      <c r="D18013" t="inlineStr">
        <is>
          <t>Store_032</t>
        </is>
      </c>
      <c r="E18013" t="inlineStr">
        <is>
          <t>Central</t>
        </is>
      </c>
      <c r="F18013" t="inlineStr">
        <is>
          <t>P0044</t>
        </is>
      </c>
      <c r="G18013" t="inlineStr">
        <is>
          <t>Prod_0044</t>
        </is>
      </c>
      <c r="H18013" t="inlineStr">
        <is>
          <t>Food</t>
        </is>
      </c>
      <c r="I18013" t="n">
        <v>3</v>
      </c>
      <c r="J18013" t="n">
        <v>208.46</v>
      </c>
      <c r="K18013" t="n">
        <v>0</v>
      </c>
      <c r="L18013">
        <f>I18013*J18013*(1-K18013)</f>
        <v/>
      </c>
      <c r="M18013">
        <f>VLOOKUP(F18013,Products!A:D,4,FALSE)*I18013</f>
        <v/>
      </c>
      <c r="N18013">
        <f>L18013-M18013</f>
        <v/>
      </c>
    </row>
    <row r="18014">
      <c r="A18014" t="inlineStr">
        <is>
          <t>T1018012</t>
        </is>
      </c>
      <c r="B18014" t="inlineStr">
        <is>
          <t>2024-02-08</t>
        </is>
      </c>
      <c r="C18014" t="inlineStr">
        <is>
          <t>S034</t>
        </is>
      </c>
      <c r="D18014" t="inlineStr">
        <is>
          <t>Store_034</t>
        </is>
      </c>
      <c r="E18014" t="inlineStr">
        <is>
          <t>Central</t>
        </is>
      </c>
      <c r="F18014" t="inlineStr">
        <is>
          <t>P0143</t>
        </is>
      </c>
      <c r="G18014" t="inlineStr">
        <is>
          <t>Prod_0143</t>
        </is>
      </c>
      <c r="H18014" t="inlineStr">
        <is>
          <t>Electronics</t>
        </is>
      </c>
      <c r="I18014" t="n">
        <v>9</v>
      </c>
      <c r="J18014" t="n">
        <v>266.22</v>
      </c>
      <c r="K18014" t="n">
        <v>0</v>
      </c>
      <c r="L18014">
        <f>I18014*J18014*(1-K18014)</f>
        <v/>
      </c>
      <c r="M18014">
        <f>VLOOKUP(F18014,Products!A:D,4,FALSE)*I18014</f>
        <v/>
      </c>
      <c r="N18014">
        <f>L18014-M18014</f>
        <v/>
      </c>
    </row>
    <row r="18015">
      <c r="A18015" t="inlineStr">
        <is>
          <t>T1018013</t>
        </is>
      </c>
      <c r="B18015" t="inlineStr">
        <is>
          <t>2023-01-15</t>
        </is>
      </c>
      <c r="C18015" t="inlineStr">
        <is>
          <t>S029</t>
        </is>
      </c>
      <c r="D18015" t="inlineStr">
        <is>
          <t>Store_029</t>
        </is>
      </c>
      <c r="E18015" t="inlineStr">
        <is>
          <t>South</t>
        </is>
      </c>
      <c r="F18015" t="inlineStr">
        <is>
          <t>P0052</t>
        </is>
      </c>
      <c r="G18015" t="inlineStr">
        <is>
          <t>Prod_0052</t>
        </is>
      </c>
      <c r="H18015" t="inlineStr">
        <is>
          <t>Clothing</t>
        </is>
      </c>
      <c r="I18015" t="n">
        <v>6</v>
      </c>
      <c r="J18015" t="n">
        <v>56.82</v>
      </c>
      <c r="K18015" t="n">
        <v>0.15</v>
      </c>
      <c r="L18015">
        <f>I18015*J18015*(1-K18015)</f>
        <v/>
      </c>
      <c r="M18015">
        <f>VLOOKUP(F18015,Products!A:D,4,FALSE)*I18015</f>
        <v/>
      </c>
      <c r="N18015">
        <f>L18015-M18015</f>
        <v/>
      </c>
    </row>
    <row r="18016">
      <c r="A18016" t="inlineStr">
        <is>
          <t>T1018014</t>
        </is>
      </c>
      <c r="B18016" t="inlineStr">
        <is>
          <t>2024-04-10</t>
        </is>
      </c>
      <c r="C18016" t="inlineStr">
        <is>
          <t>S020</t>
        </is>
      </c>
      <c r="D18016" t="inlineStr">
        <is>
          <t>Store_020</t>
        </is>
      </c>
      <c r="E18016" t="inlineStr">
        <is>
          <t>West</t>
        </is>
      </c>
      <c r="F18016" t="inlineStr">
        <is>
          <t>P0014</t>
        </is>
      </c>
      <c r="G18016" t="inlineStr">
        <is>
          <t>Prod_0014</t>
        </is>
      </c>
      <c r="H18016" t="inlineStr">
        <is>
          <t>Clothing</t>
        </is>
      </c>
      <c r="I18016" t="n">
        <v>5</v>
      </c>
      <c r="J18016" t="n">
        <v>245.26</v>
      </c>
      <c r="K18016" t="n">
        <v>0.05</v>
      </c>
      <c r="L18016">
        <f>I18016*J18016*(1-K18016)</f>
        <v/>
      </c>
      <c r="M18016">
        <f>VLOOKUP(F18016,Products!A:D,4,FALSE)*I18016</f>
        <v/>
      </c>
      <c r="N18016">
        <f>L18016-M18016</f>
        <v/>
      </c>
    </row>
    <row r="18017">
      <c r="A18017" t="inlineStr">
        <is>
          <t>T1018015</t>
        </is>
      </c>
      <c r="B18017" t="inlineStr">
        <is>
          <t>2025-08-12</t>
        </is>
      </c>
      <c r="C18017" t="inlineStr">
        <is>
          <t>S004</t>
        </is>
      </c>
      <c r="D18017" t="inlineStr">
        <is>
          <t>Store_004</t>
        </is>
      </c>
      <c r="E18017" t="inlineStr">
        <is>
          <t>Central</t>
        </is>
      </c>
      <c r="F18017" t="inlineStr">
        <is>
          <t>P0130</t>
        </is>
      </c>
      <c r="G18017" t="inlineStr">
        <is>
          <t>Prod_0130</t>
        </is>
      </c>
      <c r="H18017" t="inlineStr">
        <is>
          <t>Electronics</t>
        </is>
      </c>
      <c r="I18017" t="n">
        <v>9</v>
      </c>
      <c r="J18017" t="n">
        <v>721.71</v>
      </c>
      <c r="K18017" t="n">
        <v>0</v>
      </c>
      <c r="L18017">
        <f>I18017*J18017*(1-K18017)</f>
        <v/>
      </c>
      <c r="M18017">
        <f>VLOOKUP(F18017,Products!A:D,4,FALSE)*I18017</f>
        <v/>
      </c>
      <c r="N18017">
        <f>L18017-M18017</f>
        <v/>
      </c>
    </row>
    <row r="18018">
      <c r="A18018" t="inlineStr">
        <is>
          <t>T1018016</t>
        </is>
      </c>
      <c r="B18018" t="inlineStr">
        <is>
          <t>2023-04-20</t>
        </is>
      </c>
      <c r="C18018" t="inlineStr">
        <is>
          <t>S032</t>
        </is>
      </c>
      <c r="D18018" t="inlineStr">
        <is>
          <t>Store_032</t>
        </is>
      </c>
      <c r="E18018" t="inlineStr">
        <is>
          <t>Central</t>
        </is>
      </c>
      <c r="F18018" t="inlineStr">
        <is>
          <t>P0111</t>
        </is>
      </c>
      <c r="G18018" t="inlineStr">
        <is>
          <t>Prod_0111</t>
        </is>
      </c>
      <c r="H18018" t="inlineStr">
        <is>
          <t>Clothing</t>
        </is>
      </c>
      <c r="I18018" t="n">
        <v>5</v>
      </c>
      <c r="J18018" t="n">
        <v>631.02</v>
      </c>
      <c r="K18018" t="n">
        <v>0</v>
      </c>
      <c r="L18018">
        <f>I18018*J18018*(1-K18018)</f>
        <v/>
      </c>
      <c r="M18018">
        <f>VLOOKUP(F18018,Products!A:D,4,FALSE)*I18018</f>
        <v/>
      </c>
      <c r="N18018">
        <f>L18018-M18018</f>
        <v/>
      </c>
    </row>
    <row r="18019">
      <c r="A18019" t="inlineStr">
        <is>
          <t>T1018017</t>
        </is>
      </c>
      <c r="B18019" t="inlineStr">
        <is>
          <t>2023-12-21</t>
        </is>
      </c>
      <c r="C18019" t="inlineStr">
        <is>
          <t>S004</t>
        </is>
      </c>
      <c r="D18019" t="inlineStr">
        <is>
          <t>Store_004</t>
        </is>
      </c>
      <c r="E18019" t="inlineStr">
        <is>
          <t>Central</t>
        </is>
      </c>
      <c r="F18019" t="inlineStr">
        <is>
          <t>P0046</t>
        </is>
      </c>
      <c r="G18019" t="inlineStr">
        <is>
          <t>Prod_0046</t>
        </is>
      </c>
      <c r="H18019" t="inlineStr">
        <is>
          <t>Electronics</t>
        </is>
      </c>
      <c r="I18019" t="n">
        <v>6</v>
      </c>
      <c r="J18019" t="n">
        <v>59.61</v>
      </c>
      <c r="K18019" t="n">
        <v>0.1</v>
      </c>
      <c r="L18019">
        <f>I18019*J18019*(1-K18019)</f>
        <v/>
      </c>
      <c r="M18019">
        <f>VLOOKUP(F18019,Products!A:D,4,FALSE)*I18019</f>
        <v/>
      </c>
      <c r="N18019">
        <f>L18019-M18019</f>
        <v/>
      </c>
    </row>
    <row r="18020">
      <c r="A18020" t="inlineStr">
        <is>
          <t>T1018018</t>
        </is>
      </c>
      <c r="B18020" t="inlineStr">
        <is>
          <t>2023-06-11</t>
        </is>
      </c>
      <c r="C18020" t="inlineStr">
        <is>
          <t>S026</t>
        </is>
      </c>
      <c r="D18020" t="inlineStr">
        <is>
          <t>Store_026</t>
        </is>
      </c>
      <c r="E18020" t="inlineStr">
        <is>
          <t>North</t>
        </is>
      </c>
      <c r="F18020" t="inlineStr">
        <is>
          <t>P0063</t>
        </is>
      </c>
      <c r="G18020" t="inlineStr">
        <is>
          <t>Prod_0063</t>
        </is>
      </c>
      <c r="H18020" t="inlineStr">
        <is>
          <t>Clothing</t>
        </is>
      </c>
      <c r="I18020" t="n">
        <v>9</v>
      </c>
      <c r="J18020" t="n">
        <v>288.71</v>
      </c>
      <c r="K18020" t="n">
        <v>0.2</v>
      </c>
      <c r="L18020">
        <f>I18020*J18020*(1-K18020)</f>
        <v/>
      </c>
      <c r="M18020">
        <f>VLOOKUP(F18020,Products!A:D,4,FALSE)*I18020</f>
        <v/>
      </c>
      <c r="N18020">
        <f>L18020-M18020</f>
        <v/>
      </c>
    </row>
    <row r="18021">
      <c r="A18021" t="inlineStr">
        <is>
          <t>T1018019</t>
        </is>
      </c>
      <c r="B18021" t="inlineStr">
        <is>
          <t>2025-07-18</t>
        </is>
      </c>
      <c r="C18021" t="inlineStr">
        <is>
          <t>S036</t>
        </is>
      </c>
      <c r="D18021" t="inlineStr">
        <is>
          <t>Store_036</t>
        </is>
      </c>
      <c r="E18021" t="inlineStr">
        <is>
          <t>Central</t>
        </is>
      </c>
      <c r="F18021" t="inlineStr">
        <is>
          <t>P0124</t>
        </is>
      </c>
      <c r="G18021" t="inlineStr">
        <is>
          <t>Prod_0124</t>
        </is>
      </c>
      <c r="H18021" t="inlineStr">
        <is>
          <t>Beverages</t>
        </is>
      </c>
      <c r="I18021" t="n">
        <v>2</v>
      </c>
      <c r="J18021" t="n">
        <v>947.64</v>
      </c>
      <c r="K18021" t="n">
        <v>0.05</v>
      </c>
      <c r="L18021">
        <f>I18021*J18021*(1-K18021)</f>
        <v/>
      </c>
      <c r="M18021">
        <f>VLOOKUP(F18021,Products!A:D,4,FALSE)*I18021</f>
        <v/>
      </c>
      <c r="N18021">
        <f>L18021-M18021</f>
        <v/>
      </c>
    </row>
    <row r="18022">
      <c r="A18022" t="inlineStr">
        <is>
          <t>T1018020</t>
        </is>
      </c>
      <c r="B18022" t="inlineStr">
        <is>
          <t>2024-12-03</t>
        </is>
      </c>
      <c r="C18022" t="inlineStr">
        <is>
          <t>S007</t>
        </is>
      </c>
      <c r="D18022" t="inlineStr">
        <is>
          <t>Store_007</t>
        </is>
      </c>
      <c r="E18022" t="inlineStr">
        <is>
          <t>East</t>
        </is>
      </c>
      <c r="F18022" t="inlineStr">
        <is>
          <t>P0133</t>
        </is>
      </c>
      <c r="G18022" t="inlineStr">
        <is>
          <t>Prod_0133</t>
        </is>
      </c>
      <c r="H18022" t="inlineStr">
        <is>
          <t>Stationery</t>
        </is>
      </c>
      <c r="I18022" t="n">
        <v>3</v>
      </c>
      <c r="J18022" t="n">
        <v>474.11</v>
      </c>
      <c r="K18022" t="n">
        <v>0</v>
      </c>
      <c r="L18022">
        <f>I18022*J18022*(1-K18022)</f>
        <v/>
      </c>
      <c r="M18022">
        <f>VLOOKUP(F18022,Products!A:D,4,FALSE)*I18022</f>
        <v/>
      </c>
      <c r="N18022">
        <f>L18022-M18022</f>
        <v/>
      </c>
    </row>
    <row r="18023">
      <c r="A18023" t="inlineStr">
        <is>
          <t>T1018021</t>
        </is>
      </c>
      <c r="B18023" t="inlineStr">
        <is>
          <t>2024-03-05</t>
        </is>
      </c>
      <c r="C18023" t="inlineStr">
        <is>
          <t>S025</t>
        </is>
      </c>
      <c r="D18023" t="inlineStr">
        <is>
          <t>Store_025</t>
        </is>
      </c>
      <c r="E18023" t="inlineStr">
        <is>
          <t>Central</t>
        </is>
      </c>
      <c r="F18023" t="inlineStr">
        <is>
          <t>P0197</t>
        </is>
      </c>
      <c r="G18023" t="inlineStr">
        <is>
          <t>Prod_0197</t>
        </is>
      </c>
      <c r="H18023" t="inlineStr">
        <is>
          <t>Food</t>
        </is>
      </c>
      <c r="I18023" t="n">
        <v>8</v>
      </c>
      <c r="J18023" t="n">
        <v>196.28</v>
      </c>
      <c r="K18023" t="n">
        <v>0.2</v>
      </c>
      <c r="L18023">
        <f>I18023*J18023*(1-K18023)</f>
        <v/>
      </c>
      <c r="M18023">
        <f>VLOOKUP(F18023,Products!A:D,4,FALSE)*I18023</f>
        <v/>
      </c>
      <c r="N18023">
        <f>L18023-M18023</f>
        <v/>
      </c>
    </row>
    <row r="18024">
      <c r="A18024" t="inlineStr">
        <is>
          <t>T1018022</t>
        </is>
      </c>
      <c r="B18024" t="inlineStr">
        <is>
          <t>2024-06-04</t>
        </is>
      </c>
      <c r="C18024" t="inlineStr">
        <is>
          <t>S010</t>
        </is>
      </c>
      <c r="D18024" t="inlineStr">
        <is>
          <t>Store_010</t>
        </is>
      </c>
      <c r="E18024" t="inlineStr">
        <is>
          <t>North</t>
        </is>
      </c>
      <c r="F18024" t="inlineStr">
        <is>
          <t>P0119</t>
        </is>
      </c>
      <c r="G18024" t="inlineStr">
        <is>
          <t>Prod_0119</t>
        </is>
      </c>
      <c r="H18024" t="inlineStr">
        <is>
          <t>Electronics</t>
        </is>
      </c>
      <c r="I18024" t="n">
        <v>7</v>
      </c>
      <c r="J18024" t="n">
        <v>230.42</v>
      </c>
      <c r="K18024" t="n">
        <v>0</v>
      </c>
      <c r="L18024">
        <f>I18024*J18024*(1-K18024)</f>
        <v/>
      </c>
      <c r="M18024">
        <f>VLOOKUP(F18024,Products!A:D,4,FALSE)*I18024</f>
        <v/>
      </c>
      <c r="N18024">
        <f>L18024-M18024</f>
        <v/>
      </c>
    </row>
    <row r="18025">
      <c r="A18025" t="inlineStr">
        <is>
          <t>T1018023</t>
        </is>
      </c>
      <c r="B18025" t="inlineStr">
        <is>
          <t>2023-12-28</t>
        </is>
      </c>
      <c r="C18025" t="inlineStr">
        <is>
          <t>S024</t>
        </is>
      </c>
      <c r="D18025" t="inlineStr">
        <is>
          <t>Store_024</t>
        </is>
      </c>
      <c r="E18025" t="inlineStr">
        <is>
          <t>South</t>
        </is>
      </c>
      <c r="F18025" t="inlineStr">
        <is>
          <t>P0190</t>
        </is>
      </c>
      <c r="G18025" t="inlineStr">
        <is>
          <t>Prod_0190</t>
        </is>
      </c>
      <c r="H18025" t="inlineStr">
        <is>
          <t>Household</t>
        </is>
      </c>
      <c r="I18025" t="n">
        <v>2</v>
      </c>
      <c r="J18025" t="n">
        <v>268.45</v>
      </c>
      <c r="K18025" t="n">
        <v>0</v>
      </c>
      <c r="L18025">
        <f>I18025*J18025*(1-K18025)</f>
        <v/>
      </c>
      <c r="M18025">
        <f>VLOOKUP(F18025,Products!A:D,4,FALSE)*I18025</f>
        <v/>
      </c>
      <c r="N18025">
        <f>L18025-M18025</f>
        <v/>
      </c>
    </row>
    <row r="18026">
      <c r="A18026" t="inlineStr">
        <is>
          <t>T1018024</t>
        </is>
      </c>
      <c r="B18026" t="inlineStr">
        <is>
          <t>2025-08-19</t>
        </is>
      </c>
      <c r="C18026" t="inlineStr">
        <is>
          <t>S050</t>
        </is>
      </c>
      <c r="D18026" t="inlineStr">
        <is>
          <t>Store_050</t>
        </is>
      </c>
      <c r="E18026" t="inlineStr">
        <is>
          <t>South</t>
        </is>
      </c>
      <c r="F18026" t="inlineStr">
        <is>
          <t>P0153</t>
        </is>
      </c>
      <c r="G18026" t="inlineStr">
        <is>
          <t>Prod_0153</t>
        </is>
      </c>
      <c r="H18026" t="inlineStr">
        <is>
          <t>Clothing</t>
        </is>
      </c>
      <c r="I18026" t="n">
        <v>6</v>
      </c>
      <c r="J18026" t="n">
        <v>128.18</v>
      </c>
      <c r="K18026" t="n">
        <v>0</v>
      </c>
      <c r="L18026">
        <f>I18026*J18026*(1-K18026)</f>
        <v/>
      </c>
      <c r="M18026">
        <f>VLOOKUP(F18026,Products!A:D,4,FALSE)*I18026</f>
        <v/>
      </c>
      <c r="N18026">
        <f>L18026-M18026</f>
        <v/>
      </c>
    </row>
    <row r="18027">
      <c r="A18027" t="inlineStr">
        <is>
          <t>T1018025</t>
        </is>
      </c>
      <c r="B18027" t="inlineStr">
        <is>
          <t>2023-03-27</t>
        </is>
      </c>
      <c r="C18027" t="inlineStr">
        <is>
          <t>S025</t>
        </is>
      </c>
      <c r="D18027" t="inlineStr">
        <is>
          <t>Store_025</t>
        </is>
      </c>
      <c r="E18027" t="inlineStr">
        <is>
          <t>Central</t>
        </is>
      </c>
      <c r="F18027" t="inlineStr">
        <is>
          <t>P0182</t>
        </is>
      </c>
      <c r="G18027" t="inlineStr">
        <is>
          <t>Prod_0182</t>
        </is>
      </c>
      <c r="H18027" t="inlineStr">
        <is>
          <t>Electronics</t>
        </is>
      </c>
      <c r="I18027" t="n">
        <v>4</v>
      </c>
      <c r="J18027" t="n">
        <v>743.66</v>
      </c>
      <c r="K18027" t="n">
        <v>0.15</v>
      </c>
      <c r="L18027">
        <f>I18027*J18027*(1-K18027)</f>
        <v/>
      </c>
      <c r="M18027">
        <f>VLOOKUP(F18027,Products!A:D,4,FALSE)*I18027</f>
        <v/>
      </c>
      <c r="N18027">
        <f>L18027-M18027</f>
        <v/>
      </c>
    </row>
    <row r="18028">
      <c r="A18028" t="inlineStr">
        <is>
          <t>T1018026</t>
        </is>
      </c>
      <c r="B18028" t="inlineStr">
        <is>
          <t>2024-06-29</t>
        </is>
      </c>
      <c r="C18028" t="inlineStr">
        <is>
          <t>S005</t>
        </is>
      </c>
      <c r="D18028" t="inlineStr">
        <is>
          <t>Store_005</t>
        </is>
      </c>
      <c r="E18028" t="inlineStr">
        <is>
          <t>Central</t>
        </is>
      </c>
      <c r="F18028" t="inlineStr">
        <is>
          <t>P0017</t>
        </is>
      </c>
      <c r="G18028" t="inlineStr">
        <is>
          <t>Prod_0017</t>
        </is>
      </c>
      <c r="H18028" t="inlineStr">
        <is>
          <t>Food</t>
        </is>
      </c>
      <c r="I18028" t="n">
        <v>5</v>
      </c>
      <c r="J18028" t="n">
        <v>616.6900000000001</v>
      </c>
      <c r="K18028" t="n">
        <v>0</v>
      </c>
      <c r="L18028">
        <f>I18028*J18028*(1-K18028)</f>
        <v/>
      </c>
      <c r="M18028">
        <f>VLOOKUP(F18028,Products!A:D,4,FALSE)*I18028</f>
        <v/>
      </c>
      <c r="N18028">
        <f>L18028-M18028</f>
        <v/>
      </c>
    </row>
    <row r="18029">
      <c r="A18029" t="inlineStr">
        <is>
          <t>T1018027</t>
        </is>
      </c>
      <c r="B18029" t="inlineStr">
        <is>
          <t>2023-07-21</t>
        </is>
      </c>
      <c r="C18029" t="inlineStr">
        <is>
          <t>S017</t>
        </is>
      </c>
      <c r="D18029" t="inlineStr">
        <is>
          <t>Store_017</t>
        </is>
      </c>
      <c r="E18029" t="inlineStr">
        <is>
          <t>South</t>
        </is>
      </c>
      <c r="F18029" t="inlineStr">
        <is>
          <t>P0014</t>
        </is>
      </c>
      <c r="G18029" t="inlineStr">
        <is>
          <t>Prod_0014</t>
        </is>
      </c>
      <c r="H18029" t="inlineStr">
        <is>
          <t>Clothing</t>
        </is>
      </c>
      <c r="I18029" t="n">
        <v>8</v>
      </c>
      <c r="J18029" t="n">
        <v>293.31</v>
      </c>
      <c r="K18029" t="n">
        <v>0.1</v>
      </c>
      <c r="L18029">
        <f>I18029*J18029*(1-K18029)</f>
        <v/>
      </c>
      <c r="M18029">
        <f>VLOOKUP(F18029,Products!A:D,4,FALSE)*I18029</f>
        <v/>
      </c>
      <c r="N18029">
        <f>L18029-M18029</f>
        <v/>
      </c>
    </row>
    <row r="18030">
      <c r="A18030" t="inlineStr">
        <is>
          <t>T1018028</t>
        </is>
      </c>
      <c r="B18030" t="inlineStr">
        <is>
          <t>2023-08-07</t>
        </is>
      </c>
      <c r="C18030" t="inlineStr">
        <is>
          <t>S033</t>
        </is>
      </c>
      <c r="D18030" t="inlineStr">
        <is>
          <t>Store_033</t>
        </is>
      </c>
      <c r="E18030" t="inlineStr">
        <is>
          <t>North</t>
        </is>
      </c>
      <c r="F18030" t="inlineStr">
        <is>
          <t>P0056</t>
        </is>
      </c>
      <c r="G18030" t="inlineStr">
        <is>
          <t>Prod_0056</t>
        </is>
      </c>
      <c r="H18030" t="inlineStr">
        <is>
          <t>Household</t>
        </is>
      </c>
      <c r="I18030" t="n">
        <v>6</v>
      </c>
      <c r="J18030" t="n">
        <v>290.66</v>
      </c>
      <c r="K18030" t="n">
        <v>0</v>
      </c>
      <c r="L18030">
        <f>I18030*J18030*(1-K18030)</f>
        <v/>
      </c>
      <c r="M18030">
        <f>VLOOKUP(F18030,Products!A:D,4,FALSE)*I18030</f>
        <v/>
      </c>
      <c r="N18030">
        <f>L18030-M18030</f>
        <v/>
      </c>
    </row>
    <row r="18031">
      <c r="A18031" t="inlineStr">
        <is>
          <t>T1018029</t>
        </is>
      </c>
      <c r="B18031" t="inlineStr">
        <is>
          <t>2023-03-07</t>
        </is>
      </c>
      <c r="C18031" t="inlineStr">
        <is>
          <t>S012</t>
        </is>
      </c>
      <c r="D18031" t="inlineStr">
        <is>
          <t>Store_012</t>
        </is>
      </c>
      <c r="E18031" t="inlineStr">
        <is>
          <t>South</t>
        </is>
      </c>
      <c r="F18031" t="inlineStr">
        <is>
          <t>P0042</t>
        </is>
      </c>
      <c r="G18031" t="inlineStr">
        <is>
          <t>Prod_0042</t>
        </is>
      </c>
      <c r="H18031" t="inlineStr">
        <is>
          <t>Electronics</t>
        </is>
      </c>
      <c r="I18031" t="n">
        <v>9</v>
      </c>
      <c r="J18031" t="n">
        <v>892.5700000000001</v>
      </c>
      <c r="K18031" t="n">
        <v>0</v>
      </c>
      <c r="L18031">
        <f>I18031*J18031*(1-K18031)</f>
        <v/>
      </c>
      <c r="M18031">
        <f>VLOOKUP(F18031,Products!A:D,4,FALSE)*I18031</f>
        <v/>
      </c>
      <c r="N18031">
        <f>L18031-M18031</f>
        <v/>
      </c>
    </row>
    <row r="18032">
      <c r="A18032" t="inlineStr">
        <is>
          <t>T1018030</t>
        </is>
      </c>
      <c r="B18032" t="inlineStr">
        <is>
          <t>2025-02-25</t>
        </is>
      </c>
      <c r="C18032" t="inlineStr">
        <is>
          <t>S030</t>
        </is>
      </c>
      <c r="D18032" t="inlineStr">
        <is>
          <t>Store_030</t>
        </is>
      </c>
      <c r="E18032" t="inlineStr">
        <is>
          <t>North</t>
        </is>
      </c>
      <c r="F18032" t="inlineStr">
        <is>
          <t>P0156</t>
        </is>
      </c>
      <c r="G18032" t="inlineStr">
        <is>
          <t>Prod_0156</t>
        </is>
      </c>
      <c r="H18032" t="inlineStr">
        <is>
          <t>Toys</t>
        </is>
      </c>
      <c r="I18032" t="n">
        <v>8</v>
      </c>
      <c r="J18032" t="n">
        <v>324.74</v>
      </c>
      <c r="K18032" t="n">
        <v>0</v>
      </c>
      <c r="L18032">
        <f>I18032*J18032*(1-K18032)</f>
        <v/>
      </c>
      <c r="M18032">
        <f>VLOOKUP(F18032,Products!A:D,4,FALSE)*I18032</f>
        <v/>
      </c>
      <c r="N18032">
        <f>L18032-M18032</f>
        <v/>
      </c>
    </row>
    <row r="18033">
      <c r="A18033" t="inlineStr">
        <is>
          <t>T1018031</t>
        </is>
      </c>
      <c r="B18033" t="inlineStr">
        <is>
          <t>2023-04-30</t>
        </is>
      </c>
      <c r="C18033" t="inlineStr">
        <is>
          <t>S029</t>
        </is>
      </c>
      <c r="D18033" t="inlineStr">
        <is>
          <t>Store_029</t>
        </is>
      </c>
      <c r="E18033" t="inlineStr">
        <is>
          <t>South</t>
        </is>
      </c>
      <c r="F18033" t="inlineStr">
        <is>
          <t>P0062</t>
        </is>
      </c>
      <c r="G18033" t="inlineStr">
        <is>
          <t>Prod_0062</t>
        </is>
      </c>
      <c r="H18033" t="inlineStr">
        <is>
          <t>Beverages</t>
        </is>
      </c>
      <c r="I18033" t="n">
        <v>9</v>
      </c>
      <c r="J18033" t="n">
        <v>643.54</v>
      </c>
      <c r="K18033" t="n">
        <v>0</v>
      </c>
      <c r="L18033">
        <f>I18033*J18033*(1-K18033)</f>
        <v/>
      </c>
      <c r="M18033">
        <f>VLOOKUP(F18033,Products!A:D,4,FALSE)*I18033</f>
        <v/>
      </c>
      <c r="N18033">
        <f>L18033-M18033</f>
        <v/>
      </c>
    </row>
    <row r="18034">
      <c r="A18034" t="inlineStr">
        <is>
          <t>T1018032</t>
        </is>
      </c>
      <c r="B18034" t="inlineStr">
        <is>
          <t>2025-05-26</t>
        </is>
      </c>
      <c r="C18034" t="inlineStr">
        <is>
          <t>S009</t>
        </is>
      </c>
      <c r="D18034" t="inlineStr">
        <is>
          <t>Store_009</t>
        </is>
      </c>
      <c r="E18034" t="inlineStr">
        <is>
          <t>Central</t>
        </is>
      </c>
      <c r="F18034" t="inlineStr">
        <is>
          <t>P0062</t>
        </is>
      </c>
      <c r="G18034" t="inlineStr">
        <is>
          <t>Prod_0062</t>
        </is>
      </c>
      <c r="H18034" t="inlineStr">
        <is>
          <t>Beverages</t>
        </is>
      </c>
      <c r="I18034" t="n">
        <v>4</v>
      </c>
      <c r="J18034" t="n">
        <v>684.8</v>
      </c>
      <c r="K18034" t="n">
        <v>0</v>
      </c>
      <c r="L18034">
        <f>I18034*J18034*(1-K18034)</f>
        <v/>
      </c>
      <c r="M18034">
        <f>VLOOKUP(F18034,Products!A:D,4,FALSE)*I18034</f>
        <v/>
      </c>
      <c r="N18034">
        <f>L18034-M18034</f>
        <v/>
      </c>
    </row>
    <row r="18035">
      <c r="A18035" t="inlineStr">
        <is>
          <t>T1018033</t>
        </is>
      </c>
      <c r="B18035" t="inlineStr">
        <is>
          <t>2023-06-22</t>
        </is>
      </c>
      <c r="C18035" t="inlineStr">
        <is>
          <t>S018</t>
        </is>
      </c>
      <c r="D18035" t="inlineStr">
        <is>
          <t>Store_018</t>
        </is>
      </c>
      <c r="E18035" t="inlineStr">
        <is>
          <t>South</t>
        </is>
      </c>
      <c r="F18035" t="inlineStr">
        <is>
          <t>P0159</t>
        </is>
      </c>
      <c r="G18035" t="inlineStr">
        <is>
          <t>Prod_0159</t>
        </is>
      </c>
      <c r="H18035" t="inlineStr">
        <is>
          <t>Electronics</t>
        </is>
      </c>
      <c r="I18035" t="n">
        <v>6</v>
      </c>
      <c r="J18035" t="n">
        <v>441.16</v>
      </c>
      <c r="K18035" t="n">
        <v>0.15</v>
      </c>
      <c r="L18035">
        <f>I18035*J18035*(1-K18035)</f>
        <v/>
      </c>
      <c r="M18035">
        <f>VLOOKUP(F18035,Products!A:D,4,FALSE)*I18035</f>
        <v/>
      </c>
      <c r="N18035">
        <f>L18035-M18035</f>
        <v/>
      </c>
    </row>
    <row r="18036">
      <c r="A18036" t="inlineStr">
        <is>
          <t>T1018034</t>
        </is>
      </c>
      <c r="B18036" t="inlineStr">
        <is>
          <t>2025-03-14</t>
        </is>
      </c>
      <c r="C18036" t="inlineStr">
        <is>
          <t>S029</t>
        </is>
      </c>
      <c r="D18036" t="inlineStr">
        <is>
          <t>Store_029</t>
        </is>
      </c>
      <c r="E18036" t="inlineStr">
        <is>
          <t>South</t>
        </is>
      </c>
      <c r="F18036" t="inlineStr">
        <is>
          <t>P0048</t>
        </is>
      </c>
      <c r="G18036" t="inlineStr">
        <is>
          <t>Prod_0048</t>
        </is>
      </c>
      <c r="H18036" t="inlineStr">
        <is>
          <t>Toys</t>
        </is>
      </c>
      <c r="I18036" t="n">
        <v>3</v>
      </c>
      <c r="J18036" t="n">
        <v>317.44</v>
      </c>
      <c r="K18036" t="n">
        <v>0</v>
      </c>
      <c r="L18036">
        <f>I18036*J18036*(1-K18036)</f>
        <v/>
      </c>
      <c r="M18036">
        <f>VLOOKUP(F18036,Products!A:D,4,FALSE)*I18036</f>
        <v/>
      </c>
      <c r="N18036">
        <f>L18036-M18036</f>
        <v/>
      </c>
    </row>
    <row r="18037">
      <c r="A18037" t="inlineStr">
        <is>
          <t>T1018035</t>
        </is>
      </c>
      <c r="B18037" t="inlineStr">
        <is>
          <t>2024-05-05</t>
        </is>
      </c>
      <c r="C18037" t="inlineStr">
        <is>
          <t>S032</t>
        </is>
      </c>
      <c r="D18037" t="inlineStr">
        <is>
          <t>Store_032</t>
        </is>
      </c>
      <c r="E18037" t="inlineStr">
        <is>
          <t>Central</t>
        </is>
      </c>
      <c r="F18037" t="inlineStr">
        <is>
          <t>P0143</t>
        </is>
      </c>
      <c r="G18037" t="inlineStr">
        <is>
          <t>Prod_0143</t>
        </is>
      </c>
      <c r="H18037" t="inlineStr">
        <is>
          <t>Electronics</t>
        </is>
      </c>
      <c r="I18037" t="n">
        <v>3</v>
      </c>
      <c r="J18037" t="n">
        <v>325.66</v>
      </c>
      <c r="K18037" t="n">
        <v>0.05</v>
      </c>
      <c r="L18037">
        <f>I18037*J18037*(1-K18037)</f>
        <v/>
      </c>
      <c r="M18037">
        <f>VLOOKUP(F18037,Products!A:D,4,FALSE)*I18037</f>
        <v/>
      </c>
      <c r="N18037">
        <f>L18037-M18037</f>
        <v/>
      </c>
    </row>
    <row r="18038">
      <c r="A18038" t="inlineStr">
        <is>
          <t>T1018036</t>
        </is>
      </c>
      <c r="B18038" t="inlineStr">
        <is>
          <t>2024-09-26</t>
        </is>
      </c>
      <c r="C18038" t="inlineStr">
        <is>
          <t>S049</t>
        </is>
      </c>
      <c r="D18038" t="inlineStr">
        <is>
          <t>Store_049</t>
        </is>
      </c>
      <c r="E18038" t="inlineStr">
        <is>
          <t>North</t>
        </is>
      </c>
      <c r="F18038" t="inlineStr">
        <is>
          <t>P0020</t>
        </is>
      </c>
      <c r="G18038" t="inlineStr">
        <is>
          <t>Prod_0020</t>
        </is>
      </c>
      <c r="H18038" t="inlineStr">
        <is>
          <t>Beverages</t>
        </is>
      </c>
      <c r="I18038" t="n">
        <v>5</v>
      </c>
      <c r="J18038" t="n">
        <v>723.95</v>
      </c>
      <c r="K18038" t="n">
        <v>0.1</v>
      </c>
      <c r="L18038">
        <f>I18038*J18038*(1-K18038)</f>
        <v/>
      </c>
      <c r="M18038">
        <f>VLOOKUP(F18038,Products!A:D,4,FALSE)*I18038</f>
        <v/>
      </c>
      <c r="N18038">
        <f>L18038-M18038</f>
        <v/>
      </c>
    </row>
    <row r="18039">
      <c r="A18039" t="inlineStr">
        <is>
          <t>T1018037</t>
        </is>
      </c>
      <c r="B18039" t="inlineStr">
        <is>
          <t>2024-10-10</t>
        </is>
      </c>
      <c r="C18039" t="inlineStr">
        <is>
          <t>S049</t>
        </is>
      </c>
      <c r="D18039" t="inlineStr">
        <is>
          <t>Store_049</t>
        </is>
      </c>
      <c r="E18039" t="inlineStr">
        <is>
          <t>North</t>
        </is>
      </c>
      <c r="F18039" t="inlineStr">
        <is>
          <t>P0197</t>
        </is>
      </c>
      <c r="G18039" t="inlineStr">
        <is>
          <t>Prod_0197</t>
        </is>
      </c>
      <c r="H18039" t="inlineStr">
        <is>
          <t>Food</t>
        </is>
      </c>
      <c r="I18039" t="n">
        <v>4</v>
      </c>
      <c r="J18039" t="n">
        <v>192.77</v>
      </c>
      <c r="K18039" t="n">
        <v>0</v>
      </c>
      <c r="L18039">
        <f>I18039*J18039*(1-K18039)</f>
        <v/>
      </c>
      <c r="M18039">
        <f>VLOOKUP(F18039,Products!A:D,4,FALSE)*I18039</f>
        <v/>
      </c>
      <c r="N18039">
        <f>L18039-M18039</f>
        <v/>
      </c>
    </row>
    <row r="18040">
      <c r="A18040" t="inlineStr">
        <is>
          <t>T1018038</t>
        </is>
      </c>
      <c r="B18040" t="inlineStr">
        <is>
          <t>2025-04-20</t>
        </is>
      </c>
      <c r="C18040" t="inlineStr">
        <is>
          <t>S031</t>
        </is>
      </c>
      <c r="D18040" t="inlineStr">
        <is>
          <t>Store_031</t>
        </is>
      </c>
      <c r="E18040" t="inlineStr">
        <is>
          <t>Central</t>
        </is>
      </c>
      <c r="F18040" t="inlineStr">
        <is>
          <t>P0003</t>
        </is>
      </c>
      <c r="G18040" t="inlineStr">
        <is>
          <t>Prod_0003</t>
        </is>
      </c>
      <c r="H18040" t="inlineStr">
        <is>
          <t>Household</t>
        </is>
      </c>
      <c r="I18040" t="n">
        <v>9</v>
      </c>
      <c r="J18040" t="n">
        <v>95.84999999999999</v>
      </c>
      <c r="K18040" t="n">
        <v>0.1</v>
      </c>
      <c r="L18040">
        <f>I18040*J18040*(1-K18040)</f>
        <v/>
      </c>
      <c r="M18040">
        <f>VLOOKUP(F18040,Products!A:D,4,FALSE)*I18040</f>
        <v/>
      </c>
      <c r="N18040">
        <f>L18040-M18040</f>
        <v/>
      </c>
    </row>
    <row r="18041">
      <c r="A18041" t="inlineStr">
        <is>
          <t>T1018039</t>
        </is>
      </c>
      <c r="B18041" t="inlineStr">
        <is>
          <t>2024-04-03</t>
        </is>
      </c>
      <c r="C18041" t="inlineStr">
        <is>
          <t>S050</t>
        </is>
      </c>
      <c r="D18041" t="inlineStr">
        <is>
          <t>Store_050</t>
        </is>
      </c>
      <c r="E18041" t="inlineStr">
        <is>
          <t>South</t>
        </is>
      </c>
      <c r="F18041" t="inlineStr">
        <is>
          <t>P0033</t>
        </is>
      </c>
      <c r="G18041" t="inlineStr">
        <is>
          <t>Prod_0033</t>
        </is>
      </c>
      <c r="H18041" t="inlineStr">
        <is>
          <t>Food</t>
        </is>
      </c>
      <c r="I18041" t="n">
        <v>6</v>
      </c>
      <c r="J18041" t="n">
        <v>494.9</v>
      </c>
      <c r="K18041" t="n">
        <v>0.1</v>
      </c>
      <c r="L18041">
        <f>I18041*J18041*(1-K18041)</f>
        <v/>
      </c>
      <c r="M18041">
        <f>VLOOKUP(F18041,Products!A:D,4,FALSE)*I18041</f>
        <v/>
      </c>
      <c r="N18041">
        <f>L18041-M18041</f>
        <v/>
      </c>
    </row>
    <row r="18042">
      <c r="A18042" t="inlineStr">
        <is>
          <t>T1018040</t>
        </is>
      </c>
      <c r="B18042" t="inlineStr">
        <is>
          <t>2025-08-25</t>
        </is>
      </c>
      <c r="C18042" t="inlineStr">
        <is>
          <t>S031</t>
        </is>
      </c>
      <c r="D18042" t="inlineStr">
        <is>
          <t>Store_031</t>
        </is>
      </c>
      <c r="E18042" t="inlineStr">
        <is>
          <t>Central</t>
        </is>
      </c>
      <c r="F18042" t="inlineStr">
        <is>
          <t>P0169</t>
        </is>
      </c>
      <c r="G18042" t="inlineStr">
        <is>
          <t>Prod_0169</t>
        </is>
      </c>
      <c r="H18042" t="inlineStr">
        <is>
          <t>Beverages</t>
        </is>
      </c>
      <c r="I18042" t="n">
        <v>7</v>
      </c>
      <c r="J18042" t="n">
        <v>740.05</v>
      </c>
      <c r="K18042" t="n">
        <v>0</v>
      </c>
      <c r="L18042">
        <f>I18042*J18042*(1-K18042)</f>
        <v/>
      </c>
      <c r="M18042">
        <f>VLOOKUP(F18042,Products!A:D,4,FALSE)*I18042</f>
        <v/>
      </c>
      <c r="N18042">
        <f>L18042-M18042</f>
        <v/>
      </c>
    </row>
    <row r="18043">
      <c r="A18043" t="inlineStr">
        <is>
          <t>T1018041</t>
        </is>
      </c>
      <c r="B18043" t="inlineStr">
        <is>
          <t>2025-02-23</t>
        </is>
      </c>
      <c r="C18043" t="inlineStr">
        <is>
          <t>S009</t>
        </is>
      </c>
      <c r="D18043" t="inlineStr">
        <is>
          <t>Store_009</t>
        </is>
      </c>
      <c r="E18043" t="inlineStr">
        <is>
          <t>Central</t>
        </is>
      </c>
      <c r="F18043" t="inlineStr">
        <is>
          <t>P0190</t>
        </is>
      </c>
      <c r="G18043" t="inlineStr">
        <is>
          <t>Prod_0190</t>
        </is>
      </c>
      <c r="H18043" t="inlineStr">
        <is>
          <t>Household</t>
        </is>
      </c>
      <c r="I18043" t="n">
        <v>5</v>
      </c>
      <c r="J18043" t="n">
        <v>249.83</v>
      </c>
      <c r="K18043" t="n">
        <v>0.2</v>
      </c>
      <c r="L18043">
        <f>I18043*J18043*(1-K18043)</f>
        <v/>
      </c>
      <c r="M18043">
        <f>VLOOKUP(F18043,Products!A:D,4,FALSE)*I18043</f>
        <v/>
      </c>
      <c r="N18043">
        <f>L18043-M18043</f>
        <v/>
      </c>
    </row>
    <row r="18044">
      <c r="A18044" t="inlineStr">
        <is>
          <t>T1018042</t>
        </is>
      </c>
      <c r="B18044" t="inlineStr">
        <is>
          <t>2024-09-24</t>
        </is>
      </c>
      <c r="C18044" t="inlineStr">
        <is>
          <t>S011</t>
        </is>
      </c>
      <c r="D18044" t="inlineStr">
        <is>
          <t>Store_011</t>
        </is>
      </c>
      <c r="E18044" t="inlineStr">
        <is>
          <t>South</t>
        </is>
      </c>
      <c r="F18044" t="inlineStr">
        <is>
          <t>P0069</t>
        </is>
      </c>
      <c r="G18044" t="inlineStr">
        <is>
          <t>Prod_0069</t>
        </is>
      </c>
      <c r="H18044" t="inlineStr">
        <is>
          <t>Household</t>
        </is>
      </c>
      <c r="I18044" t="n">
        <v>7</v>
      </c>
      <c r="J18044" t="n">
        <v>307.56</v>
      </c>
      <c r="K18044" t="n">
        <v>0</v>
      </c>
      <c r="L18044">
        <f>I18044*J18044*(1-K18044)</f>
        <v/>
      </c>
      <c r="M18044">
        <f>VLOOKUP(F18044,Products!A:D,4,FALSE)*I18044</f>
        <v/>
      </c>
      <c r="N18044">
        <f>L18044-M18044</f>
        <v/>
      </c>
    </row>
    <row r="18045">
      <c r="A18045" t="inlineStr">
        <is>
          <t>T1018043</t>
        </is>
      </c>
      <c r="B18045" t="inlineStr">
        <is>
          <t>2024-06-10</t>
        </is>
      </c>
      <c r="C18045" t="inlineStr">
        <is>
          <t>S029</t>
        </is>
      </c>
      <c r="D18045" t="inlineStr">
        <is>
          <t>Store_029</t>
        </is>
      </c>
      <c r="E18045" t="inlineStr">
        <is>
          <t>South</t>
        </is>
      </c>
      <c r="F18045" t="inlineStr">
        <is>
          <t>P0040</t>
        </is>
      </c>
      <c r="G18045" t="inlineStr">
        <is>
          <t>Prod_0040</t>
        </is>
      </c>
      <c r="H18045" t="inlineStr">
        <is>
          <t>Toys</t>
        </is>
      </c>
      <c r="I18045" t="n">
        <v>3</v>
      </c>
      <c r="J18045" t="n">
        <v>51.43</v>
      </c>
      <c r="K18045" t="n">
        <v>0</v>
      </c>
      <c r="L18045">
        <f>I18045*J18045*(1-K18045)</f>
        <v/>
      </c>
      <c r="M18045">
        <f>VLOOKUP(F18045,Products!A:D,4,FALSE)*I18045</f>
        <v/>
      </c>
      <c r="N18045">
        <f>L18045-M18045</f>
        <v/>
      </c>
    </row>
    <row r="18046">
      <c r="A18046" t="inlineStr">
        <is>
          <t>T1018044</t>
        </is>
      </c>
      <c r="B18046" t="inlineStr">
        <is>
          <t>2023-10-26</t>
        </is>
      </c>
      <c r="C18046" t="inlineStr">
        <is>
          <t>S034</t>
        </is>
      </c>
      <c r="D18046" t="inlineStr">
        <is>
          <t>Store_034</t>
        </is>
      </c>
      <c r="E18046" t="inlineStr">
        <is>
          <t>Central</t>
        </is>
      </c>
      <c r="F18046" t="inlineStr">
        <is>
          <t>P0178</t>
        </is>
      </c>
      <c r="G18046" t="inlineStr">
        <is>
          <t>Prod_0178</t>
        </is>
      </c>
      <c r="H18046" t="inlineStr">
        <is>
          <t>Beverages</t>
        </is>
      </c>
      <c r="I18046" t="n">
        <v>9</v>
      </c>
      <c r="J18046" t="n">
        <v>679.0599999999999</v>
      </c>
      <c r="K18046" t="n">
        <v>0.15</v>
      </c>
      <c r="L18046">
        <f>I18046*J18046*(1-K18046)</f>
        <v/>
      </c>
      <c r="M18046">
        <f>VLOOKUP(F18046,Products!A:D,4,FALSE)*I18046</f>
        <v/>
      </c>
      <c r="N18046">
        <f>L18046-M18046</f>
        <v/>
      </c>
    </row>
    <row r="18047">
      <c r="A18047" t="inlineStr">
        <is>
          <t>T1018045</t>
        </is>
      </c>
      <c r="B18047" t="inlineStr">
        <is>
          <t>2024-09-14</t>
        </is>
      </c>
      <c r="C18047" t="inlineStr">
        <is>
          <t>S034</t>
        </is>
      </c>
      <c r="D18047" t="inlineStr">
        <is>
          <t>Store_034</t>
        </is>
      </c>
      <c r="E18047" t="inlineStr">
        <is>
          <t>Central</t>
        </is>
      </c>
      <c r="F18047" t="inlineStr">
        <is>
          <t>P0007</t>
        </is>
      </c>
      <c r="G18047" t="inlineStr">
        <is>
          <t>Prod_0007</t>
        </is>
      </c>
      <c r="H18047" t="inlineStr">
        <is>
          <t>Food</t>
        </is>
      </c>
      <c r="I18047" t="n">
        <v>6</v>
      </c>
      <c r="J18047" t="n">
        <v>130.26</v>
      </c>
      <c r="K18047" t="n">
        <v>0</v>
      </c>
      <c r="L18047">
        <f>I18047*J18047*(1-K18047)</f>
        <v/>
      </c>
      <c r="M18047">
        <f>VLOOKUP(F18047,Products!A:D,4,FALSE)*I18047</f>
        <v/>
      </c>
      <c r="N18047">
        <f>L18047-M18047</f>
        <v/>
      </c>
    </row>
    <row r="18048">
      <c r="A18048" t="inlineStr">
        <is>
          <t>T1018046</t>
        </is>
      </c>
      <c r="B18048" t="inlineStr">
        <is>
          <t>2024-03-08</t>
        </is>
      </c>
      <c r="C18048" t="inlineStr">
        <is>
          <t>S010</t>
        </is>
      </c>
      <c r="D18048" t="inlineStr">
        <is>
          <t>Store_010</t>
        </is>
      </c>
      <c r="E18048" t="inlineStr">
        <is>
          <t>North</t>
        </is>
      </c>
      <c r="F18048" t="inlineStr">
        <is>
          <t>P0085</t>
        </is>
      </c>
      <c r="G18048" t="inlineStr">
        <is>
          <t>Prod_0085</t>
        </is>
      </c>
      <c r="H18048" t="inlineStr">
        <is>
          <t>Food</t>
        </is>
      </c>
      <c r="I18048" t="n">
        <v>5</v>
      </c>
      <c r="J18048" t="n">
        <v>376.25</v>
      </c>
      <c r="K18048" t="n">
        <v>0.05</v>
      </c>
      <c r="L18048">
        <f>I18048*J18048*(1-K18048)</f>
        <v/>
      </c>
      <c r="M18048">
        <f>VLOOKUP(F18048,Products!A:D,4,FALSE)*I18048</f>
        <v/>
      </c>
      <c r="N18048">
        <f>L18048-M18048</f>
        <v/>
      </c>
    </row>
    <row r="18049">
      <c r="A18049" t="inlineStr">
        <is>
          <t>T1018047</t>
        </is>
      </c>
      <c r="B18049" t="inlineStr">
        <is>
          <t>2024-01-01</t>
        </is>
      </c>
      <c r="C18049" t="inlineStr">
        <is>
          <t>S045</t>
        </is>
      </c>
      <c r="D18049" t="inlineStr">
        <is>
          <t>Store_045</t>
        </is>
      </c>
      <c r="E18049" t="inlineStr">
        <is>
          <t>East</t>
        </is>
      </c>
      <c r="F18049" t="inlineStr">
        <is>
          <t>P0188</t>
        </is>
      </c>
      <c r="G18049" t="inlineStr">
        <is>
          <t>Prod_0188</t>
        </is>
      </c>
      <c r="H18049" t="inlineStr">
        <is>
          <t>Food</t>
        </is>
      </c>
      <c r="I18049" t="n">
        <v>2</v>
      </c>
      <c r="J18049" t="n">
        <v>673.5700000000001</v>
      </c>
      <c r="K18049" t="n">
        <v>0</v>
      </c>
      <c r="L18049">
        <f>I18049*J18049*(1-K18049)</f>
        <v/>
      </c>
      <c r="M18049">
        <f>VLOOKUP(F18049,Products!A:D,4,FALSE)*I18049</f>
        <v/>
      </c>
      <c r="N18049">
        <f>L18049-M18049</f>
        <v/>
      </c>
    </row>
    <row r="18050">
      <c r="A18050" t="inlineStr">
        <is>
          <t>T1018048</t>
        </is>
      </c>
      <c r="B18050" t="inlineStr">
        <is>
          <t>2023-08-02</t>
        </is>
      </c>
      <c r="C18050" t="inlineStr">
        <is>
          <t>S036</t>
        </is>
      </c>
      <c r="D18050" t="inlineStr">
        <is>
          <t>Store_036</t>
        </is>
      </c>
      <c r="E18050" t="inlineStr">
        <is>
          <t>Central</t>
        </is>
      </c>
      <c r="F18050" t="inlineStr">
        <is>
          <t>P0198</t>
        </is>
      </c>
      <c r="G18050" t="inlineStr">
        <is>
          <t>Prod_0198</t>
        </is>
      </c>
      <c r="H18050" t="inlineStr">
        <is>
          <t>Beverages</t>
        </is>
      </c>
      <c r="I18050" t="n">
        <v>1</v>
      </c>
      <c r="J18050" t="n">
        <v>725.1799999999999</v>
      </c>
      <c r="K18050" t="n">
        <v>0</v>
      </c>
      <c r="L18050">
        <f>I18050*J18050*(1-K18050)</f>
        <v/>
      </c>
      <c r="M18050">
        <f>VLOOKUP(F18050,Products!A:D,4,FALSE)*I18050</f>
        <v/>
      </c>
      <c r="N18050">
        <f>L18050-M18050</f>
        <v/>
      </c>
    </row>
    <row r="18051">
      <c r="A18051" t="inlineStr">
        <is>
          <t>T1018049</t>
        </is>
      </c>
      <c r="B18051" t="inlineStr">
        <is>
          <t>2025-02-22</t>
        </is>
      </c>
      <c r="C18051" t="inlineStr">
        <is>
          <t>S008</t>
        </is>
      </c>
      <c r="D18051" t="inlineStr">
        <is>
          <t>Store_008</t>
        </is>
      </c>
      <c r="E18051" t="inlineStr">
        <is>
          <t>East</t>
        </is>
      </c>
      <c r="F18051" t="inlineStr">
        <is>
          <t>P0069</t>
        </is>
      </c>
      <c r="G18051" t="inlineStr">
        <is>
          <t>Prod_0069</t>
        </is>
      </c>
      <c r="H18051" t="inlineStr">
        <is>
          <t>Household</t>
        </is>
      </c>
      <c r="I18051" t="n">
        <v>8</v>
      </c>
      <c r="J18051" t="n">
        <v>276.4</v>
      </c>
      <c r="K18051" t="n">
        <v>0</v>
      </c>
      <c r="L18051">
        <f>I18051*J18051*(1-K18051)</f>
        <v/>
      </c>
      <c r="M18051">
        <f>VLOOKUP(F18051,Products!A:D,4,FALSE)*I18051</f>
        <v/>
      </c>
      <c r="N18051">
        <f>L18051-M18051</f>
        <v/>
      </c>
    </row>
    <row r="18052">
      <c r="A18052" t="inlineStr">
        <is>
          <t>T1018050</t>
        </is>
      </c>
      <c r="B18052" t="inlineStr">
        <is>
          <t>2024-07-09</t>
        </is>
      </c>
      <c r="C18052" t="inlineStr">
        <is>
          <t>S043</t>
        </is>
      </c>
      <c r="D18052" t="inlineStr">
        <is>
          <t>Store_043</t>
        </is>
      </c>
      <c r="E18052" t="inlineStr">
        <is>
          <t>East</t>
        </is>
      </c>
      <c r="F18052" t="inlineStr">
        <is>
          <t>P0196</t>
        </is>
      </c>
      <c r="G18052" t="inlineStr">
        <is>
          <t>Prod_0196</t>
        </is>
      </c>
      <c r="H18052" t="inlineStr">
        <is>
          <t>Beverages</t>
        </is>
      </c>
      <c r="I18052" t="n">
        <v>3</v>
      </c>
      <c r="J18052" t="n">
        <v>671.6</v>
      </c>
      <c r="K18052" t="n">
        <v>0.1</v>
      </c>
      <c r="L18052">
        <f>I18052*J18052*(1-K18052)</f>
        <v/>
      </c>
      <c r="M18052">
        <f>VLOOKUP(F18052,Products!A:D,4,FALSE)*I18052</f>
        <v/>
      </c>
      <c r="N18052">
        <f>L18052-M18052</f>
        <v/>
      </c>
    </row>
    <row r="18053">
      <c r="A18053" t="inlineStr">
        <is>
          <t>T1018051</t>
        </is>
      </c>
      <c r="B18053" t="inlineStr">
        <is>
          <t>2024-09-16</t>
        </is>
      </c>
      <c r="C18053" t="inlineStr">
        <is>
          <t>S033</t>
        </is>
      </c>
      <c r="D18053" t="inlineStr">
        <is>
          <t>Store_033</t>
        </is>
      </c>
      <c r="E18053" t="inlineStr">
        <is>
          <t>North</t>
        </is>
      </c>
      <c r="F18053" t="inlineStr">
        <is>
          <t>P0132</t>
        </is>
      </c>
      <c r="G18053" t="inlineStr">
        <is>
          <t>Prod_0132</t>
        </is>
      </c>
      <c r="H18053" t="inlineStr">
        <is>
          <t>Food</t>
        </is>
      </c>
      <c r="I18053" t="n">
        <v>4</v>
      </c>
      <c r="J18053" t="n">
        <v>125.76</v>
      </c>
      <c r="K18053" t="n">
        <v>0</v>
      </c>
      <c r="L18053">
        <f>I18053*J18053*(1-K18053)</f>
        <v/>
      </c>
      <c r="M18053">
        <f>VLOOKUP(F18053,Products!A:D,4,FALSE)*I18053</f>
        <v/>
      </c>
      <c r="N18053">
        <f>L18053-M18053</f>
        <v/>
      </c>
    </row>
    <row r="18054">
      <c r="A18054" t="inlineStr">
        <is>
          <t>T1018052</t>
        </is>
      </c>
      <c r="B18054" t="inlineStr">
        <is>
          <t>2024-06-16</t>
        </is>
      </c>
      <c r="C18054" t="inlineStr">
        <is>
          <t>S029</t>
        </is>
      </c>
      <c r="D18054" t="inlineStr">
        <is>
          <t>Store_029</t>
        </is>
      </c>
      <c r="E18054" t="inlineStr">
        <is>
          <t>South</t>
        </is>
      </c>
      <c r="F18054" t="inlineStr">
        <is>
          <t>P0037</t>
        </is>
      </c>
      <c r="G18054" t="inlineStr">
        <is>
          <t>Prod_0037</t>
        </is>
      </c>
      <c r="H18054" t="inlineStr">
        <is>
          <t>Stationery</t>
        </is>
      </c>
      <c r="I18054" t="n">
        <v>4</v>
      </c>
      <c r="J18054" t="n">
        <v>464.67</v>
      </c>
      <c r="K18054" t="n">
        <v>0.05</v>
      </c>
      <c r="L18054">
        <f>I18054*J18054*(1-K18054)</f>
        <v/>
      </c>
      <c r="M18054">
        <f>VLOOKUP(F18054,Products!A:D,4,FALSE)*I18054</f>
        <v/>
      </c>
      <c r="N18054">
        <f>L18054-M18054</f>
        <v/>
      </c>
    </row>
    <row r="18055">
      <c r="A18055" t="inlineStr">
        <is>
          <t>T1018053</t>
        </is>
      </c>
      <c r="B18055" t="inlineStr">
        <is>
          <t>2023-07-18</t>
        </is>
      </c>
      <c r="C18055" t="inlineStr">
        <is>
          <t>S031</t>
        </is>
      </c>
      <c r="D18055" t="inlineStr">
        <is>
          <t>Store_031</t>
        </is>
      </c>
      <c r="E18055" t="inlineStr">
        <is>
          <t>Central</t>
        </is>
      </c>
      <c r="F18055" t="inlineStr">
        <is>
          <t>P0091</t>
        </is>
      </c>
      <c r="G18055" t="inlineStr">
        <is>
          <t>Prod_0091</t>
        </is>
      </c>
      <c r="H18055" t="inlineStr">
        <is>
          <t>Toys</t>
        </is>
      </c>
      <c r="I18055" t="n">
        <v>2</v>
      </c>
      <c r="J18055" t="n">
        <v>289.34</v>
      </c>
      <c r="K18055" t="n">
        <v>0.1</v>
      </c>
      <c r="L18055">
        <f>I18055*J18055*(1-K18055)</f>
        <v/>
      </c>
      <c r="M18055">
        <f>VLOOKUP(F18055,Products!A:D,4,FALSE)*I18055</f>
        <v/>
      </c>
      <c r="N18055">
        <f>L18055-M18055</f>
        <v/>
      </c>
    </row>
    <row r="18056">
      <c r="A18056" t="inlineStr">
        <is>
          <t>T1018054</t>
        </is>
      </c>
      <c r="B18056" t="inlineStr">
        <is>
          <t>2023-02-02</t>
        </is>
      </c>
      <c r="C18056" t="inlineStr">
        <is>
          <t>S011</t>
        </is>
      </c>
      <c r="D18056" t="inlineStr">
        <is>
          <t>Store_011</t>
        </is>
      </c>
      <c r="E18056" t="inlineStr">
        <is>
          <t>South</t>
        </is>
      </c>
      <c r="F18056" t="inlineStr">
        <is>
          <t>P0053</t>
        </is>
      </c>
      <c r="G18056" t="inlineStr">
        <is>
          <t>Prod_0053</t>
        </is>
      </c>
      <c r="H18056" t="inlineStr">
        <is>
          <t>Food</t>
        </is>
      </c>
      <c r="I18056" t="n">
        <v>2</v>
      </c>
      <c r="J18056" t="n">
        <v>379.8</v>
      </c>
      <c r="K18056" t="n">
        <v>0</v>
      </c>
      <c r="L18056">
        <f>I18056*J18056*(1-K18056)</f>
        <v/>
      </c>
      <c r="M18056">
        <f>VLOOKUP(F18056,Products!A:D,4,FALSE)*I18056</f>
        <v/>
      </c>
      <c r="N18056">
        <f>L18056-M18056</f>
        <v/>
      </c>
    </row>
    <row r="18057">
      <c r="A18057" t="inlineStr">
        <is>
          <t>T1018055</t>
        </is>
      </c>
      <c r="B18057" t="inlineStr">
        <is>
          <t>2025-03-16</t>
        </is>
      </c>
      <c r="C18057" t="inlineStr">
        <is>
          <t>S050</t>
        </is>
      </c>
      <c r="D18057" t="inlineStr">
        <is>
          <t>Store_050</t>
        </is>
      </c>
      <c r="E18057" t="inlineStr">
        <is>
          <t>South</t>
        </is>
      </c>
      <c r="F18057" t="inlineStr">
        <is>
          <t>P0047</t>
        </is>
      </c>
      <c r="G18057" t="inlineStr">
        <is>
          <t>Prod_0047</t>
        </is>
      </c>
      <c r="H18057" t="inlineStr">
        <is>
          <t>Beverages</t>
        </is>
      </c>
      <c r="I18057" t="n">
        <v>2</v>
      </c>
      <c r="J18057" t="n">
        <v>592.34</v>
      </c>
      <c r="K18057" t="n">
        <v>0</v>
      </c>
      <c r="L18057">
        <f>I18057*J18057*(1-K18057)</f>
        <v/>
      </c>
      <c r="M18057">
        <f>VLOOKUP(F18057,Products!A:D,4,FALSE)*I18057</f>
        <v/>
      </c>
      <c r="N18057">
        <f>L18057-M18057</f>
        <v/>
      </c>
    </row>
    <row r="18058">
      <c r="A18058" t="inlineStr">
        <is>
          <t>T1018056</t>
        </is>
      </c>
      <c r="B18058" t="inlineStr">
        <is>
          <t>2025-04-19</t>
        </is>
      </c>
      <c r="C18058" t="inlineStr">
        <is>
          <t>S025</t>
        </is>
      </c>
      <c r="D18058" t="inlineStr">
        <is>
          <t>Store_025</t>
        </is>
      </c>
      <c r="E18058" t="inlineStr">
        <is>
          <t>Central</t>
        </is>
      </c>
      <c r="F18058" t="inlineStr">
        <is>
          <t>P0053</t>
        </is>
      </c>
      <c r="G18058" t="inlineStr">
        <is>
          <t>Prod_0053</t>
        </is>
      </c>
      <c r="H18058" t="inlineStr">
        <is>
          <t>Food</t>
        </is>
      </c>
      <c r="I18058" t="n">
        <v>8</v>
      </c>
      <c r="J18058" t="n">
        <v>417.96</v>
      </c>
      <c r="K18058" t="n">
        <v>0</v>
      </c>
      <c r="L18058">
        <f>I18058*J18058*(1-K18058)</f>
        <v/>
      </c>
      <c r="M18058">
        <f>VLOOKUP(F18058,Products!A:D,4,FALSE)*I18058</f>
        <v/>
      </c>
      <c r="N18058">
        <f>L18058-M18058</f>
        <v/>
      </c>
    </row>
    <row r="18059">
      <c r="A18059" t="inlineStr">
        <is>
          <t>T1018057</t>
        </is>
      </c>
      <c r="B18059" t="inlineStr">
        <is>
          <t>2023-09-13</t>
        </is>
      </c>
      <c r="C18059" t="inlineStr">
        <is>
          <t>S031</t>
        </is>
      </c>
      <c r="D18059" t="inlineStr">
        <is>
          <t>Store_031</t>
        </is>
      </c>
      <c r="E18059" t="inlineStr">
        <is>
          <t>Central</t>
        </is>
      </c>
      <c r="F18059" t="inlineStr">
        <is>
          <t>P0062</t>
        </is>
      </c>
      <c r="G18059" t="inlineStr">
        <is>
          <t>Prod_0062</t>
        </is>
      </c>
      <c r="H18059" t="inlineStr">
        <is>
          <t>Beverages</t>
        </is>
      </c>
      <c r="I18059" t="n">
        <v>6</v>
      </c>
      <c r="J18059" t="n">
        <v>548.34</v>
      </c>
      <c r="K18059" t="n">
        <v>0.1</v>
      </c>
      <c r="L18059">
        <f>I18059*J18059*(1-K18059)</f>
        <v/>
      </c>
      <c r="M18059">
        <f>VLOOKUP(F18059,Products!A:D,4,FALSE)*I18059</f>
        <v/>
      </c>
      <c r="N18059">
        <f>L18059-M18059</f>
        <v/>
      </c>
    </row>
    <row r="18060">
      <c r="A18060" t="inlineStr">
        <is>
          <t>T1018058</t>
        </is>
      </c>
      <c r="B18060" t="inlineStr">
        <is>
          <t>2024-03-02</t>
        </is>
      </c>
      <c r="C18060" t="inlineStr">
        <is>
          <t>S049</t>
        </is>
      </c>
      <c r="D18060" t="inlineStr">
        <is>
          <t>Store_049</t>
        </is>
      </c>
      <c r="E18060" t="inlineStr">
        <is>
          <t>North</t>
        </is>
      </c>
      <c r="F18060" t="inlineStr">
        <is>
          <t>P0081</t>
        </is>
      </c>
      <c r="G18060" t="inlineStr">
        <is>
          <t>Prod_0081</t>
        </is>
      </c>
      <c r="H18060" t="inlineStr">
        <is>
          <t>Electronics</t>
        </is>
      </c>
      <c r="I18060" t="n">
        <v>1</v>
      </c>
      <c r="J18060" t="n">
        <v>287.81</v>
      </c>
      <c r="K18060" t="n">
        <v>0</v>
      </c>
      <c r="L18060">
        <f>I18060*J18060*(1-K18060)</f>
        <v/>
      </c>
      <c r="M18060">
        <f>VLOOKUP(F18060,Products!A:D,4,FALSE)*I18060</f>
        <v/>
      </c>
      <c r="N18060">
        <f>L18060-M18060</f>
        <v/>
      </c>
    </row>
    <row r="18061">
      <c r="A18061" t="inlineStr">
        <is>
          <t>T1018059</t>
        </is>
      </c>
      <c r="B18061" t="inlineStr">
        <is>
          <t>2024-06-27</t>
        </is>
      </c>
      <c r="C18061" t="inlineStr">
        <is>
          <t>S040</t>
        </is>
      </c>
      <c r="D18061" t="inlineStr">
        <is>
          <t>Store_040</t>
        </is>
      </c>
      <c r="E18061" t="inlineStr">
        <is>
          <t>Central</t>
        </is>
      </c>
      <c r="F18061" t="inlineStr">
        <is>
          <t>P0040</t>
        </is>
      </c>
      <c r="G18061" t="inlineStr">
        <is>
          <t>Prod_0040</t>
        </is>
      </c>
      <c r="H18061" t="inlineStr">
        <is>
          <t>Toys</t>
        </is>
      </c>
      <c r="I18061" t="n">
        <v>9</v>
      </c>
      <c r="J18061" t="n">
        <v>70.29000000000001</v>
      </c>
      <c r="K18061" t="n">
        <v>0</v>
      </c>
      <c r="L18061">
        <f>I18061*J18061*(1-K18061)</f>
        <v/>
      </c>
      <c r="M18061">
        <f>VLOOKUP(F18061,Products!A:D,4,FALSE)*I18061</f>
        <v/>
      </c>
      <c r="N18061">
        <f>L18061-M18061</f>
        <v/>
      </c>
    </row>
    <row r="18062">
      <c r="A18062" t="inlineStr">
        <is>
          <t>T1018060</t>
        </is>
      </c>
      <c r="B18062" t="inlineStr">
        <is>
          <t>2024-10-15</t>
        </is>
      </c>
      <c r="C18062" t="inlineStr">
        <is>
          <t>S006</t>
        </is>
      </c>
      <c r="D18062" t="inlineStr">
        <is>
          <t>Store_006</t>
        </is>
      </c>
      <c r="E18062" t="inlineStr">
        <is>
          <t>East</t>
        </is>
      </c>
      <c r="F18062" t="inlineStr">
        <is>
          <t>P0083</t>
        </is>
      </c>
      <c r="G18062" t="inlineStr">
        <is>
          <t>Prod_0083</t>
        </is>
      </c>
      <c r="H18062" t="inlineStr">
        <is>
          <t>Clothing</t>
        </is>
      </c>
      <c r="I18062" t="n">
        <v>5</v>
      </c>
      <c r="J18062" t="n">
        <v>452.54</v>
      </c>
      <c r="K18062" t="n">
        <v>0.2</v>
      </c>
      <c r="L18062">
        <f>I18062*J18062*(1-K18062)</f>
        <v/>
      </c>
      <c r="M18062">
        <f>VLOOKUP(F18062,Products!A:D,4,FALSE)*I18062</f>
        <v/>
      </c>
      <c r="N18062">
        <f>L18062-M18062</f>
        <v/>
      </c>
    </row>
    <row r="18063">
      <c r="A18063" t="inlineStr">
        <is>
          <t>T1018061</t>
        </is>
      </c>
      <c r="B18063" t="inlineStr">
        <is>
          <t>2025-02-11</t>
        </is>
      </c>
      <c r="C18063" t="inlineStr">
        <is>
          <t>S017</t>
        </is>
      </c>
      <c r="D18063" t="inlineStr">
        <is>
          <t>Store_017</t>
        </is>
      </c>
      <c r="E18063" t="inlineStr">
        <is>
          <t>South</t>
        </is>
      </c>
      <c r="F18063" t="inlineStr">
        <is>
          <t>P0095</t>
        </is>
      </c>
      <c r="G18063" t="inlineStr">
        <is>
          <t>Prod_0095</t>
        </is>
      </c>
      <c r="H18063" t="inlineStr">
        <is>
          <t>Food</t>
        </is>
      </c>
      <c r="I18063" t="n">
        <v>6</v>
      </c>
      <c r="J18063" t="n">
        <v>174.2</v>
      </c>
      <c r="K18063" t="n">
        <v>0.15</v>
      </c>
      <c r="L18063">
        <f>I18063*J18063*(1-K18063)</f>
        <v/>
      </c>
      <c r="M18063">
        <f>VLOOKUP(F18063,Products!A:D,4,FALSE)*I18063</f>
        <v/>
      </c>
      <c r="N18063">
        <f>L18063-M18063</f>
        <v/>
      </c>
    </row>
    <row r="18064">
      <c r="A18064" t="inlineStr">
        <is>
          <t>T1018062</t>
        </is>
      </c>
      <c r="B18064" t="inlineStr">
        <is>
          <t>2024-06-02</t>
        </is>
      </c>
      <c r="C18064" t="inlineStr">
        <is>
          <t>S007</t>
        </is>
      </c>
      <c r="D18064" t="inlineStr">
        <is>
          <t>Store_007</t>
        </is>
      </c>
      <c r="E18064" t="inlineStr">
        <is>
          <t>East</t>
        </is>
      </c>
      <c r="F18064" t="inlineStr">
        <is>
          <t>P0151</t>
        </is>
      </c>
      <c r="G18064" t="inlineStr">
        <is>
          <t>Prod_0151</t>
        </is>
      </c>
      <c r="H18064" t="inlineStr">
        <is>
          <t>Food</t>
        </is>
      </c>
      <c r="I18064" t="n">
        <v>7</v>
      </c>
      <c r="J18064" t="n">
        <v>845.28</v>
      </c>
      <c r="K18064" t="n">
        <v>0</v>
      </c>
      <c r="L18064">
        <f>I18064*J18064*(1-K18064)</f>
        <v/>
      </c>
      <c r="M18064">
        <f>VLOOKUP(F18064,Products!A:D,4,FALSE)*I18064</f>
        <v/>
      </c>
      <c r="N18064">
        <f>L18064-M18064</f>
        <v/>
      </c>
    </row>
    <row r="18065">
      <c r="A18065" t="inlineStr">
        <is>
          <t>T1018063</t>
        </is>
      </c>
      <c r="B18065" t="inlineStr">
        <is>
          <t>2024-06-03</t>
        </is>
      </c>
      <c r="C18065" t="inlineStr">
        <is>
          <t>S007</t>
        </is>
      </c>
      <c r="D18065" t="inlineStr">
        <is>
          <t>Store_007</t>
        </is>
      </c>
      <c r="E18065" t="inlineStr">
        <is>
          <t>East</t>
        </is>
      </c>
      <c r="F18065" t="inlineStr">
        <is>
          <t>P0135</t>
        </is>
      </c>
      <c r="G18065" t="inlineStr">
        <is>
          <t>Prod_0135</t>
        </is>
      </c>
      <c r="H18065" t="inlineStr">
        <is>
          <t>Food</t>
        </is>
      </c>
      <c r="I18065" t="n">
        <v>7</v>
      </c>
      <c r="J18065" t="n">
        <v>98.48</v>
      </c>
      <c r="K18065" t="n">
        <v>0.05</v>
      </c>
      <c r="L18065">
        <f>I18065*J18065*(1-K18065)</f>
        <v/>
      </c>
      <c r="M18065">
        <f>VLOOKUP(F18065,Products!A:D,4,FALSE)*I18065</f>
        <v/>
      </c>
      <c r="N18065">
        <f>L18065-M18065</f>
        <v/>
      </c>
    </row>
    <row r="18066">
      <c r="A18066" t="inlineStr">
        <is>
          <t>T1018064</t>
        </is>
      </c>
      <c r="B18066" t="inlineStr">
        <is>
          <t>2024-07-31</t>
        </is>
      </c>
      <c r="C18066" t="inlineStr">
        <is>
          <t>S017</t>
        </is>
      </c>
      <c r="D18066" t="inlineStr">
        <is>
          <t>Store_017</t>
        </is>
      </c>
      <c r="E18066" t="inlineStr">
        <is>
          <t>South</t>
        </is>
      </c>
      <c r="F18066" t="inlineStr">
        <is>
          <t>P0094</t>
        </is>
      </c>
      <c r="G18066" t="inlineStr">
        <is>
          <t>Prod_0094</t>
        </is>
      </c>
      <c r="H18066" t="inlineStr">
        <is>
          <t>Toys</t>
        </is>
      </c>
      <c r="I18066" t="n">
        <v>6</v>
      </c>
      <c r="J18066" t="n">
        <v>680.27</v>
      </c>
      <c r="K18066" t="n">
        <v>0.1</v>
      </c>
      <c r="L18066">
        <f>I18066*J18066*(1-K18066)</f>
        <v/>
      </c>
      <c r="M18066">
        <f>VLOOKUP(F18066,Products!A:D,4,FALSE)*I18066</f>
        <v/>
      </c>
      <c r="N18066">
        <f>L18066-M18066</f>
        <v/>
      </c>
    </row>
    <row r="18067">
      <c r="A18067" t="inlineStr">
        <is>
          <t>T1018065</t>
        </is>
      </c>
      <c r="B18067" t="inlineStr">
        <is>
          <t>2024-12-19</t>
        </is>
      </c>
      <c r="C18067" t="inlineStr">
        <is>
          <t>S003</t>
        </is>
      </c>
      <c r="D18067" t="inlineStr">
        <is>
          <t>Store_003</t>
        </is>
      </c>
      <c r="E18067" t="inlineStr">
        <is>
          <t>North</t>
        </is>
      </c>
      <c r="F18067" t="inlineStr">
        <is>
          <t>P0170</t>
        </is>
      </c>
      <c r="G18067" t="inlineStr">
        <is>
          <t>Prod_0170</t>
        </is>
      </c>
      <c r="H18067" t="inlineStr">
        <is>
          <t>Household</t>
        </is>
      </c>
      <c r="I18067" t="n">
        <v>8</v>
      </c>
      <c r="J18067" t="n">
        <v>461.89</v>
      </c>
      <c r="K18067" t="n">
        <v>0.15</v>
      </c>
      <c r="L18067">
        <f>I18067*J18067*(1-K18067)</f>
        <v/>
      </c>
      <c r="M18067">
        <f>VLOOKUP(F18067,Products!A:D,4,FALSE)*I18067</f>
        <v/>
      </c>
      <c r="N18067">
        <f>L18067-M18067</f>
        <v/>
      </c>
    </row>
    <row r="18068">
      <c r="A18068" t="inlineStr">
        <is>
          <t>T1018066</t>
        </is>
      </c>
      <c r="B18068" t="inlineStr">
        <is>
          <t>2023-01-22</t>
        </is>
      </c>
      <c r="C18068" t="inlineStr">
        <is>
          <t>S048</t>
        </is>
      </c>
      <c r="D18068" t="inlineStr">
        <is>
          <t>Store_048</t>
        </is>
      </c>
      <c r="E18068" t="inlineStr">
        <is>
          <t>South</t>
        </is>
      </c>
      <c r="F18068" t="inlineStr">
        <is>
          <t>P0196</t>
        </is>
      </c>
      <c r="G18068" t="inlineStr">
        <is>
          <t>Prod_0196</t>
        </is>
      </c>
      <c r="H18068" t="inlineStr">
        <is>
          <t>Beverages</t>
        </is>
      </c>
      <c r="I18068" t="n">
        <v>3</v>
      </c>
      <c r="J18068" t="n">
        <v>739.4299999999999</v>
      </c>
      <c r="K18068" t="n">
        <v>0.05</v>
      </c>
      <c r="L18068">
        <f>I18068*J18068*(1-K18068)</f>
        <v/>
      </c>
      <c r="M18068">
        <f>VLOOKUP(F18068,Products!A:D,4,FALSE)*I18068</f>
        <v/>
      </c>
      <c r="N18068">
        <f>L18068-M18068</f>
        <v/>
      </c>
    </row>
    <row r="18069">
      <c r="A18069" t="inlineStr">
        <is>
          <t>T1018067</t>
        </is>
      </c>
      <c r="B18069" t="inlineStr">
        <is>
          <t>2025-02-05</t>
        </is>
      </c>
      <c r="C18069" t="inlineStr">
        <is>
          <t>S032</t>
        </is>
      </c>
      <c r="D18069" t="inlineStr">
        <is>
          <t>Store_032</t>
        </is>
      </c>
      <c r="E18069" t="inlineStr">
        <is>
          <t>Central</t>
        </is>
      </c>
      <c r="F18069" t="inlineStr">
        <is>
          <t>P0002</t>
        </is>
      </c>
      <c r="G18069" t="inlineStr">
        <is>
          <t>Prod_0002</t>
        </is>
      </c>
      <c r="H18069" t="inlineStr">
        <is>
          <t>Food</t>
        </is>
      </c>
      <c r="I18069" t="n">
        <v>6</v>
      </c>
      <c r="J18069" t="n">
        <v>222.6</v>
      </c>
      <c r="K18069" t="n">
        <v>0.2</v>
      </c>
      <c r="L18069">
        <f>I18069*J18069*(1-K18069)</f>
        <v/>
      </c>
      <c r="M18069">
        <f>VLOOKUP(F18069,Products!A:D,4,FALSE)*I18069</f>
        <v/>
      </c>
      <c r="N18069">
        <f>L18069-M18069</f>
        <v/>
      </c>
    </row>
    <row r="18070">
      <c r="A18070" t="inlineStr">
        <is>
          <t>T1018068</t>
        </is>
      </c>
      <c r="B18070" t="inlineStr">
        <is>
          <t>2025-08-26</t>
        </is>
      </c>
      <c r="C18070" t="inlineStr">
        <is>
          <t>S042</t>
        </is>
      </c>
      <c r="D18070" t="inlineStr">
        <is>
          <t>Store_042</t>
        </is>
      </c>
      <c r="E18070" t="inlineStr">
        <is>
          <t>Central</t>
        </is>
      </c>
      <c r="F18070" t="inlineStr">
        <is>
          <t>P0039</t>
        </is>
      </c>
      <c r="G18070" t="inlineStr">
        <is>
          <t>Prod_0039</t>
        </is>
      </c>
      <c r="H18070" t="inlineStr">
        <is>
          <t>Household</t>
        </is>
      </c>
      <c r="I18070" t="n">
        <v>4</v>
      </c>
      <c r="J18070" t="n">
        <v>279.49</v>
      </c>
      <c r="K18070" t="n">
        <v>0</v>
      </c>
      <c r="L18070">
        <f>I18070*J18070*(1-K18070)</f>
        <v/>
      </c>
      <c r="M18070">
        <f>VLOOKUP(F18070,Products!A:D,4,FALSE)*I18070</f>
        <v/>
      </c>
      <c r="N18070">
        <f>L18070-M18070</f>
        <v/>
      </c>
    </row>
    <row r="18071">
      <c r="A18071" t="inlineStr">
        <is>
          <t>T1018069</t>
        </is>
      </c>
      <c r="B18071" t="inlineStr">
        <is>
          <t>2025-01-21</t>
        </is>
      </c>
      <c r="C18071" t="inlineStr">
        <is>
          <t>S019</t>
        </is>
      </c>
      <c r="D18071" t="inlineStr">
        <is>
          <t>Store_019</t>
        </is>
      </c>
      <c r="E18071" t="inlineStr">
        <is>
          <t>East</t>
        </is>
      </c>
      <c r="F18071" t="inlineStr">
        <is>
          <t>P0100</t>
        </is>
      </c>
      <c r="G18071" t="inlineStr">
        <is>
          <t>Prod_0100</t>
        </is>
      </c>
      <c r="H18071" t="inlineStr">
        <is>
          <t>Household</t>
        </is>
      </c>
      <c r="I18071" t="n">
        <v>8</v>
      </c>
      <c r="J18071" t="n">
        <v>423.64</v>
      </c>
      <c r="K18071" t="n">
        <v>0.1</v>
      </c>
      <c r="L18071">
        <f>I18071*J18071*(1-K18071)</f>
        <v/>
      </c>
      <c r="M18071">
        <f>VLOOKUP(F18071,Products!A:D,4,FALSE)*I18071</f>
        <v/>
      </c>
      <c r="N18071">
        <f>L18071-M18071</f>
        <v/>
      </c>
    </row>
    <row r="18072">
      <c r="A18072" t="inlineStr">
        <is>
          <t>T1018070</t>
        </is>
      </c>
      <c r="B18072" t="inlineStr">
        <is>
          <t>2023-04-24</t>
        </is>
      </c>
      <c r="C18072" t="inlineStr">
        <is>
          <t>S034</t>
        </is>
      </c>
      <c r="D18072" t="inlineStr">
        <is>
          <t>Store_034</t>
        </is>
      </c>
      <c r="E18072" t="inlineStr">
        <is>
          <t>Central</t>
        </is>
      </c>
      <c r="F18072" t="inlineStr">
        <is>
          <t>P0158</t>
        </is>
      </c>
      <c r="G18072" t="inlineStr">
        <is>
          <t>Prod_0158</t>
        </is>
      </c>
      <c r="H18072" t="inlineStr">
        <is>
          <t>Beverages</t>
        </is>
      </c>
      <c r="I18072" t="n">
        <v>9</v>
      </c>
      <c r="J18072" t="n">
        <v>269.94</v>
      </c>
      <c r="K18072" t="n">
        <v>0</v>
      </c>
      <c r="L18072">
        <f>I18072*J18072*(1-K18072)</f>
        <v/>
      </c>
      <c r="M18072">
        <f>VLOOKUP(F18072,Products!A:D,4,FALSE)*I18072</f>
        <v/>
      </c>
      <c r="N18072">
        <f>L18072-M18072</f>
        <v/>
      </c>
    </row>
    <row r="18073">
      <c r="A18073" t="inlineStr">
        <is>
          <t>T1018071</t>
        </is>
      </c>
      <c r="B18073" t="inlineStr">
        <is>
          <t>2023-08-16</t>
        </is>
      </c>
      <c r="C18073" t="inlineStr">
        <is>
          <t>S013</t>
        </is>
      </c>
      <c r="D18073" t="inlineStr">
        <is>
          <t>Store_013</t>
        </is>
      </c>
      <c r="E18073" t="inlineStr">
        <is>
          <t>North</t>
        </is>
      </c>
      <c r="F18073" t="inlineStr">
        <is>
          <t>P0087</t>
        </is>
      </c>
      <c r="G18073" t="inlineStr">
        <is>
          <t>Prod_0087</t>
        </is>
      </c>
      <c r="H18073" t="inlineStr">
        <is>
          <t>Clothing</t>
        </is>
      </c>
      <c r="I18073" t="n">
        <v>6</v>
      </c>
      <c r="J18073" t="n">
        <v>385.82</v>
      </c>
      <c r="K18073" t="n">
        <v>0.2</v>
      </c>
      <c r="L18073">
        <f>I18073*J18073*(1-K18073)</f>
        <v/>
      </c>
      <c r="M18073">
        <f>VLOOKUP(F18073,Products!A:D,4,FALSE)*I18073</f>
        <v/>
      </c>
      <c r="N18073">
        <f>L18073-M18073</f>
        <v/>
      </c>
    </row>
    <row r="18074">
      <c r="A18074" t="inlineStr">
        <is>
          <t>T1018072</t>
        </is>
      </c>
      <c r="B18074" t="inlineStr">
        <is>
          <t>2025-03-20</t>
        </is>
      </c>
      <c r="C18074" t="inlineStr">
        <is>
          <t>S048</t>
        </is>
      </c>
      <c r="D18074" t="inlineStr">
        <is>
          <t>Store_048</t>
        </is>
      </c>
      <c r="E18074" t="inlineStr">
        <is>
          <t>South</t>
        </is>
      </c>
      <c r="F18074" t="inlineStr">
        <is>
          <t>P0141</t>
        </is>
      </c>
      <c r="G18074" t="inlineStr">
        <is>
          <t>Prod_0141</t>
        </is>
      </c>
      <c r="H18074" t="inlineStr">
        <is>
          <t>Food</t>
        </is>
      </c>
      <c r="I18074" t="n">
        <v>7</v>
      </c>
      <c r="J18074" t="n">
        <v>807.75</v>
      </c>
      <c r="K18074" t="n">
        <v>0</v>
      </c>
      <c r="L18074">
        <f>I18074*J18074*(1-K18074)</f>
        <v/>
      </c>
      <c r="M18074">
        <f>VLOOKUP(F18074,Products!A:D,4,FALSE)*I18074</f>
        <v/>
      </c>
      <c r="N18074">
        <f>L18074-M18074</f>
        <v/>
      </c>
    </row>
    <row r="18075">
      <c r="A18075" t="inlineStr">
        <is>
          <t>T1018073</t>
        </is>
      </c>
      <c r="B18075" t="inlineStr">
        <is>
          <t>2023-08-24</t>
        </is>
      </c>
      <c r="C18075" t="inlineStr">
        <is>
          <t>S042</t>
        </is>
      </c>
      <c r="D18075" t="inlineStr">
        <is>
          <t>Store_042</t>
        </is>
      </c>
      <c r="E18075" t="inlineStr">
        <is>
          <t>Central</t>
        </is>
      </c>
      <c r="F18075" t="inlineStr">
        <is>
          <t>P0091</t>
        </is>
      </c>
      <c r="G18075" t="inlineStr">
        <is>
          <t>Prod_0091</t>
        </is>
      </c>
      <c r="H18075" t="inlineStr">
        <is>
          <t>Toys</t>
        </is>
      </c>
      <c r="I18075" t="n">
        <v>1</v>
      </c>
      <c r="J18075" t="n">
        <v>310.4</v>
      </c>
      <c r="K18075" t="n">
        <v>0.1</v>
      </c>
      <c r="L18075">
        <f>I18075*J18075*(1-K18075)</f>
        <v/>
      </c>
      <c r="M18075">
        <f>VLOOKUP(F18075,Products!A:D,4,FALSE)*I18075</f>
        <v/>
      </c>
      <c r="N18075">
        <f>L18075-M18075</f>
        <v/>
      </c>
    </row>
    <row r="18076">
      <c r="A18076" t="inlineStr">
        <is>
          <t>T1018074</t>
        </is>
      </c>
      <c r="B18076" t="inlineStr">
        <is>
          <t>2023-09-16</t>
        </is>
      </c>
      <c r="C18076" t="inlineStr">
        <is>
          <t>S049</t>
        </is>
      </c>
      <c r="D18076" t="inlineStr">
        <is>
          <t>Store_049</t>
        </is>
      </c>
      <c r="E18076" t="inlineStr">
        <is>
          <t>North</t>
        </is>
      </c>
      <c r="F18076" t="inlineStr">
        <is>
          <t>P0135</t>
        </is>
      </c>
      <c r="G18076" t="inlineStr">
        <is>
          <t>Prod_0135</t>
        </is>
      </c>
      <c r="H18076" t="inlineStr">
        <is>
          <t>Food</t>
        </is>
      </c>
      <c r="I18076" t="n">
        <v>5</v>
      </c>
      <c r="J18076" t="n">
        <v>93.08</v>
      </c>
      <c r="K18076" t="n">
        <v>0</v>
      </c>
      <c r="L18076">
        <f>I18076*J18076*(1-K18076)</f>
        <v/>
      </c>
      <c r="M18076">
        <f>VLOOKUP(F18076,Products!A:D,4,FALSE)*I18076</f>
        <v/>
      </c>
      <c r="N18076">
        <f>L18076-M18076</f>
        <v/>
      </c>
    </row>
    <row r="18077">
      <c r="A18077" t="inlineStr">
        <is>
          <t>T1018075</t>
        </is>
      </c>
      <c r="B18077" t="inlineStr">
        <is>
          <t>2024-05-31</t>
        </is>
      </c>
      <c r="C18077" t="inlineStr">
        <is>
          <t>S021</t>
        </is>
      </c>
      <c r="D18077" t="inlineStr">
        <is>
          <t>Store_021</t>
        </is>
      </c>
      <c r="E18077" t="inlineStr">
        <is>
          <t>North</t>
        </is>
      </c>
      <c r="F18077" t="inlineStr">
        <is>
          <t>P0162</t>
        </is>
      </c>
      <c r="G18077" t="inlineStr">
        <is>
          <t>Prod_0162</t>
        </is>
      </c>
      <c r="H18077" t="inlineStr">
        <is>
          <t>Food</t>
        </is>
      </c>
      <c r="I18077" t="n">
        <v>8</v>
      </c>
      <c r="J18077" t="n">
        <v>562.66</v>
      </c>
      <c r="K18077" t="n">
        <v>0</v>
      </c>
      <c r="L18077">
        <f>I18077*J18077*(1-K18077)</f>
        <v/>
      </c>
      <c r="M18077">
        <f>VLOOKUP(F18077,Products!A:D,4,FALSE)*I18077</f>
        <v/>
      </c>
      <c r="N18077">
        <f>L18077-M18077</f>
        <v/>
      </c>
    </row>
    <row r="18078">
      <c r="A18078" t="inlineStr">
        <is>
          <t>T1018076</t>
        </is>
      </c>
      <c r="B18078" t="inlineStr">
        <is>
          <t>2023-06-11</t>
        </is>
      </c>
      <c r="C18078" t="inlineStr">
        <is>
          <t>S031</t>
        </is>
      </c>
      <c r="D18078" t="inlineStr">
        <is>
          <t>Store_031</t>
        </is>
      </c>
      <c r="E18078" t="inlineStr">
        <is>
          <t>Central</t>
        </is>
      </c>
      <c r="F18078" t="inlineStr">
        <is>
          <t>P0125</t>
        </is>
      </c>
      <c r="G18078" t="inlineStr">
        <is>
          <t>Prod_0125</t>
        </is>
      </c>
      <c r="H18078" t="inlineStr">
        <is>
          <t>Toys</t>
        </is>
      </c>
      <c r="I18078" t="n">
        <v>8</v>
      </c>
      <c r="J18078" t="n">
        <v>263.47</v>
      </c>
      <c r="K18078" t="n">
        <v>0.05</v>
      </c>
      <c r="L18078">
        <f>I18078*J18078*(1-K18078)</f>
        <v/>
      </c>
      <c r="M18078">
        <f>VLOOKUP(F18078,Products!A:D,4,FALSE)*I18078</f>
        <v/>
      </c>
      <c r="N18078">
        <f>L18078-M18078</f>
        <v/>
      </c>
    </row>
    <row r="18079">
      <c r="A18079" t="inlineStr">
        <is>
          <t>T1018077</t>
        </is>
      </c>
      <c r="B18079" t="inlineStr">
        <is>
          <t>2024-01-19</t>
        </is>
      </c>
      <c r="C18079" t="inlineStr">
        <is>
          <t>S016</t>
        </is>
      </c>
      <c r="D18079" t="inlineStr">
        <is>
          <t>Store_016</t>
        </is>
      </c>
      <c r="E18079" t="inlineStr">
        <is>
          <t>West</t>
        </is>
      </c>
      <c r="F18079" t="inlineStr">
        <is>
          <t>P0106</t>
        </is>
      </c>
      <c r="G18079" t="inlineStr">
        <is>
          <t>Prod_0106</t>
        </is>
      </c>
      <c r="H18079" t="inlineStr">
        <is>
          <t>Electronics</t>
        </is>
      </c>
      <c r="I18079" t="n">
        <v>8</v>
      </c>
      <c r="J18079" t="n">
        <v>781.12</v>
      </c>
      <c r="K18079" t="n">
        <v>0.1</v>
      </c>
      <c r="L18079">
        <f>I18079*J18079*(1-K18079)</f>
        <v/>
      </c>
      <c r="M18079">
        <f>VLOOKUP(F18079,Products!A:D,4,FALSE)*I18079</f>
        <v/>
      </c>
      <c r="N18079">
        <f>L18079-M18079</f>
        <v/>
      </c>
    </row>
    <row r="18080">
      <c r="A18080" t="inlineStr">
        <is>
          <t>T1018078</t>
        </is>
      </c>
      <c r="B18080" t="inlineStr">
        <is>
          <t>2024-02-19</t>
        </is>
      </c>
      <c r="C18080" t="inlineStr">
        <is>
          <t>S047</t>
        </is>
      </c>
      <c r="D18080" t="inlineStr">
        <is>
          <t>Store_047</t>
        </is>
      </c>
      <c r="E18080" t="inlineStr">
        <is>
          <t>North</t>
        </is>
      </c>
      <c r="F18080" t="inlineStr">
        <is>
          <t>P0149</t>
        </is>
      </c>
      <c r="G18080" t="inlineStr">
        <is>
          <t>Prod_0149</t>
        </is>
      </c>
      <c r="H18080" t="inlineStr">
        <is>
          <t>Toys</t>
        </is>
      </c>
      <c r="I18080" t="n">
        <v>6</v>
      </c>
      <c r="J18080" t="n">
        <v>53.62</v>
      </c>
      <c r="K18080" t="n">
        <v>0</v>
      </c>
      <c r="L18080">
        <f>I18080*J18080*(1-K18080)</f>
        <v/>
      </c>
      <c r="M18080">
        <f>VLOOKUP(F18080,Products!A:D,4,FALSE)*I18080</f>
        <v/>
      </c>
      <c r="N18080">
        <f>L18080-M18080</f>
        <v/>
      </c>
    </row>
    <row r="18081">
      <c r="A18081" t="inlineStr">
        <is>
          <t>T1018079</t>
        </is>
      </c>
      <c r="B18081" t="inlineStr">
        <is>
          <t>2024-10-10</t>
        </is>
      </c>
      <c r="C18081" t="inlineStr">
        <is>
          <t>S038</t>
        </is>
      </c>
      <c r="D18081" t="inlineStr">
        <is>
          <t>Store_038</t>
        </is>
      </c>
      <c r="E18081" t="inlineStr">
        <is>
          <t>East</t>
        </is>
      </c>
      <c r="F18081" t="inlineStr">
        <is>
          <t>P0013</t>
        </is>
      </c>
      <c r="G18081" t="inlineStr">
        <is>
          <t>Prod_0013</t>
        </is>
      </c>
      <c r="H18081" t="inlineStr">
        <is>
          <t>Clothing</t>
        </is>
      </c>
      <c r="I18081" t="n">
        <v>7</v>
      </c>
      <c r="J18081" t="n">
        <v>59.74</v>
      </c>
      <c r="K18081" t="n">
        <v>0</v>
      </c>
      <c r="L18081">
        <f>I18081*J18081*(1-K18081)</f>
        <v/>
      </c>
      <c r="M18081">
        <f>VLOOKUP(F18081,Products!A:D,4,FALSE)*I18081</f>
        <v/>
      </c>
      <c r="N18081">
        <f>L18081-M18081</f>
        <v/>
      </c>
    </row>
    <row r="18082">
      <c r="A18082" t="inlineStr">
        <is>
          <t>T1018080</t>
        </is>
      </c>
      <c r="B18082" t="inlineStr">
        <is>
          <t>2025-05-28</t>
        </is>
      </c>
      <c r="C18082" t="inlineStr">
        <is>
          <t>S024</t>
        </is>
      </c>
      <c r="D18082" t="inlineStr">
        <is>
          <t>Store_024</t>
        </is>
      </c>
      <c r="E18082" t="inlineStr">
        <is>
          <t>South</t>
        </is>
      </c>
      <c r="F18082" t="inlineStr">
        <is>
          <t>P0044</t>
        </is>
      </c>
      <c r="G18082" t="inlineStr">
        <is>
          <t>Prod_0044</t>
        </is>
      </c>
      <c r="H18082" t="inlineStr">
        <is>
          <t>Food</t>
        </is>
      </c>
      <c r="I18082" t="n">
        <v>2</v>
      </c>
      <c r="J18082" t="n">
        <v>193.4</v>
      </c>
      <c r="K18082" t="n">
        <v>0</v>
      </c>
      <c r="L18082">
        <f>I18082*J18082*(1-K18082)</f>
        <v/>
      </c>
      <c r="M18082">
        <f>VLOOKUP(F18082,Products!A:D,4,FALSE)*I18082</f>
        <v/>
      </c>
      <c r="N18082">
        <f>L18082-M18082</f>
        <v/>
      </c>
    </row>
    <row r="18083">
      <c r="A18083" t="inlineStr">
        <is>
          <t>T1018081</t>
        </is>
      </c>
      <c r="B18083" t="inlineStr">
        <is>
          <t>2023-08-10</t>
        </is>
      </c>
      <c r="C18083" t="inlineStr">
        <is>
          <t>S025</t>
        </is>
      </c>
      <c r="D18083" t="inlineStr">
        <is>
          <t>Store_025</t>
        </is>
      </c>
      <c r="E18083" t="inlineStr">
        <is>
          <t>Central</t>
        </is>
      </c>
      <c r="F18083" t="inlineStr">
        <is>
          <t>P0156</t>
        </is>
      </c>
      <c r="G18083" t="inlineStr">
        <is>
          <t>Prod_0156</t>
        </is>
      </c>
      <c r="H18083" t="inlineStr">
        <is>
          <t>Toys</t>
        </is>
      </c>
      <c r="I18083" t="n">
        <v>5</v>
      </c>
      <c r="J18083" t="n">
        <v>333.34</v>
      </c>
      <c r="K18083" t="n">
        <v>0</v>
      </c>
      <c r="L18083">
        <f>I18083*J18083*(1-K18083)</f>
        <v/>
      </c>
      <c r="M18083">
        <f>VLOOKUP(F18083,Products!A:D,4,FALSE)*I18083</f>
        <v/>
      </c>
      <c r="N18083">
        <f>L18083-M18083</f>
        <v/>
      </c>
    </row>
    <row r="18084">
      <c r="A18084" t="inlineStr">
        <is>
          <t>T1018082</t>
        </is>
      </c>
      <c r="B18084" t="inlineStr">
        <is>
          <t>2023-11-03</t>
        </is>
      </c>
      <c r="C18084" t="inlineStr">
        <is>
          <t>S008</t>
        </is>
      </c>
      <c r="D18084" t="inlineStr">
        <is>
          <t>Store_008</t>
        </is>
      </c>
      <c r="E18084" t="inlineStr">
        <is>
          <t>East</t>
        </is>
      </c>
      <c r="F18084" t="inlineStr">
        <is>
          <t>P0008</t>
        </is>
      </c>
      <c r="G18084" t="inlineStr">
        <is>
          <t>Prod_0008</t>
        </is>
      </c>
      <c r="H18084" t="inlineStr">
        <is>
          <t>Electronics</t>
        </is>
      </c>
      <c r="I18084" t="n">
        <v>9</v>
      </c>
      <c r="J18084" t="n">
        <v>394.1</v>
      </c>
      <c r="K18084" t="n">
        <v>0.15</v>
      </c>
      <c r="L18084">
        <f>I18084*J18084*(1-K18084)</f>
        <v/>
      </c>
      <c r="M18084">
        <f>VLOOKUP(F18084,Products!A:D,4,FALSE)*I18084</f>
        <v/>
      </c>
      <c r="N18084">
        <f>L18084-M18084</f>
        <v/>
      </c>
    </row>
    <row r="18085">
      <c r="A18085" t="inlineStr">
        <is>
          <t>T1018083</t>
        </is>
      </c>
      <c r="B18085" t="inlineStr">
        <is>
          <t>2023-12-29</t>
        </is>
      </c>
      <c r="C18085" t="inlineStr">
        <is>
          <t>S029</t>
        </is>
      </c>
      <c r="D18085" t="inlineStr">
        <is>
          <t>Store_029</t>
        </is>
      </c>
      <c r="E18085" t="inlineStr">
        <is>
          <t>South</t>
        </is>
      </c>
      <c r="F18085" t="inlineStr">
        <is>
          <t>P0128</t>
        </is>
      </c>
      <c r="G18085" t="inlineStr">
        <is>
          <t>Prod_0128</t>
        </is>
      </c>
      <c r="H18085" t="inlineStr">
        <is>
          <t>Toys</t>
        </is>
      </c>
      <c r="I18085" t="n">
        <v>2</v>
      </c>
      <c r="J18085" t="n">
        <v>144.66</v>
      </c>
      <c r="K18085" t="n">
        <v>0</v>
      </c>
      <c r="L18085">
        <f>I18085*J18085*(1-K18085)</f>
        <v/>
      </c>
      <c r="M18085">
        <f>VLOOKUP(F18085,Products!A:D,4,FALSE)*I18085</f>
        <v/>
      </c>
      <c r="N18085">
        <f>L18085-M18085</f>
        <v/>
      </c>
    </row>
    <row r="18086">
      <c r="A18086" t="inlineStr">
        <is>
          <t>T1018084</t>
        </is>
      </c>
      <c r="B18086" t="inlineStr">
        <is>
          <t>2023-12-11</t>
        </is>
      </c>
      <c r="C18086" t="inlineStr">
        <is>
          <t>S046</t>
        </is>
      </c>
      <c r="D18086" t="inlineStr">
        <is>
          <t>Store_046</t>
        </is>
      </c>
      <c r="E18086" t="inlineStr">
        <is>
          <t>South</t>
        </is>
      </c>
      <c r="F18086" t="inlineStr">
        <is>
          <t>P0157</t>
        </is>
      </c>
      <c r="G18086" t="inlineStr">
        <is>
          <t>Prod_0157</t>
        </is>
      </c>
      <c r="H18086" t="inlineStr">
        <is>
          <t>Toys</t>
        </is>
      </c>
      <c r="I18086" t="n">
        <v>7</v>
      </c>
      <c r="J18086" t="n">
        <v>221.64</v>
      </c>
      <c r="K18086" t="n">
        <v>0.05</v>
      </c>
      <c r="L18086">
        <f>I18086*J18086*(1-K18086)</f>
        <v/>
      </c>
      <c r="M18086">
        <f>VLOOKUP(F18086,Products!A:D,4,FALSE)*I18086</f>
        <v/>
      </c>
      <c r="N18086">
        <f>L18086-M18086</f>
        <v/>
      </c>
    </row>
    <row r="18087">
      <c r="A18087" t="inlineStr">
        <is>
          <t>T1018085</t>
        </is>
      </c>
      <c r="B18087" t="inlineStr">
        <is>
          <t>2023-12-21</t>
        </is>
      </c>
      <c r="C18087" t="inlineStr">
        <is>
          <t>S004</t>
        </is>
      </c>
      <c r="D18087" t="inlineStr">
        <is>
          <t>Store_004</t>
        </is>
      </c>
      <c r="E18087" t="inlineStr">
        <is>
          <t>Central</t>
        </is>
      </c>
      <c r="F18087" t="inlineStr">
        <is>
          <t>P0115</t>
        </is>
      </c>
      <c r="G18087" t="inlineStr">
        <is>
          <t>Prod_0115</t>
        </is>
      </c>
      <c r="H18087" t="inlineStr">
        <is>
          <t>Clothing</t>
        </is>
      </c>
      <c r="I18087" t="n">
        <v>8</v>
      </c>
      <c r="J18087" t="n">
        <v>639.08</v>
      </c>
      <c r="K18087" t="n">
        <v>0.15</v>
      </c>
      <c r="L18087">
        <f>I18087*J18087*(1-K18087)</f>
        <v/>
      </c>
      <c r="M18087">
        <f>VLOOKUP(F18087,Products!A:D,4,FALSE)*I18087</f>
        <v/>
      </c>
      <c r="N18087">
        <f>L18087-M18087</f>
        <v/>
      </c>
    </row>
    <row r="18088">
      <c r="A18088" t="inlineStr">
        <is>
          <t>T1018086</t>
        </is>
      </c>
      <c r="B18088" t="inlineStr">
        <is>
          <t>2025-01-30</t>
        </is>
      </c>
      <c r="C18088" t="inlineStr">
        <is>
          <t>S016</t>
        </is>
      </c>
      <c r="D18088" t="inlineStr">
        <is>
          <t>Store_016</t>
        </is>
      </c>
      <c r="E18088" t="inlineStr">
        <is>
          <t>West</t>
        </is>
      </c>
      <c r="F18088" t="inlineStr">
        <is>
          <t>P0015</t>
        </is>
      </c>
      <c r="G18088" t="inlineStr">
        <is>
          <t>Prod_0015</t>
        </is>
      </c>
      <c r="H18088" t="inlineStr">
        <is>
          <t>Food</t>
        </is>
      </c>
      <c r="I18088" t="n">
        <v>6</v>
      </c>
      <c r="J18088" t="n">
        <v>130.99</v>
      </c>
      <c r="K18088" t="n">
        <v>0</v>
      </c>
      <c r="L18088">
        <f>I18088*J18088*(1-K18088)</f>
        <v/>
      </c>
      <c r="M18088">
        <f>VLOOKUP(F18088,Products!A:D,4,FALSE)*I18088</f>
        <v/>
      </c>
      <c r="N18088">
        <f>L18088-M18088</f>
        <v/>
      </c>
    </row>
    <row r="18089">
      <c r="A18089" t="inlineStr">
        <is>
          <t>T1018087</t>
        </is>
      </c>
      <c r="B18089" t="inlineStr">
        <is>
          <t>2023-09-20</t>
        </is>
      </c>
      <c r="C18089" t="inlineStr">
        <is>
          <t>S011</t>
        </is>
      </c>
      <c r="D18089" t="inlineStr">
        <is>
          <t>Store_011</t>
        </is>
      </c>
      <c r="E18089" t="inlineStr">
        <is>
          <t>South</t>
        </is>
      </c>
      <c r="F18089" t="inlineStr">
        <is>
          <t>P0052</t>
        </is>
      </c>
      <c r="G18089" t="inlineStr">
        <is>
          <t>Prod_0052</t>
        </is>
      </c>
      <c r="H18089" t="inlineStr">
        <is>
          <t>Clothing</t>
        </is>
      </c>
      <c r="I18089" t="n">
        <v>2</v>
      </c>
      <c r="J18089" t="n">
        <v>51.95</v>
      </c>
      <c r="K18089" t="n">
        <v>0</v>
      </c>
      <c r="L18089">
        <f>I18089*J18089*(1-K18089)</f>
        <v/>
      </c>
      <c r="M18089">
        <f>VLOOKUP(F18089,Products!A:D,4,FALSE)*I18089</f>
        <v/>
      </c>
      <c r="N18089">
        <f>L18089-M18089</f>
        <v/>
      </c>
    </row>
    <row r="18090">
      <c r="A18090" t="inlineStr">
        <is>
          <t>T1018088</t>
        </is>
      </c>
      <c r="B18090" t="inlineStr">
        <is>
          <t>2025-02-22</t>
        </is>
      </c>
      <c r="C18090" t="inlineStr">
        <is>
          <t>S049</t>
        </is>
      </c>
      <c r="D18090" t="inlineStr">
        <is>
          <t>Store_049</t>
        </is>
      </c>
      <c r="E18090" t="inlineStr">
        <is>
          <t>North</t>
        </is>
      </c>
      <c r="F18090" t="inlineStr">
        <is>
          <t>P0169</t>
        </is>
      </c>
      <c r="G18090" t="inlineStr">
        <is>
          <t>Prod_0169</t>
        </is>
      </c>
      <c r="H18090" t="inlineStr">
        <is>
          <t>Beverages</t>
        </is>
      </c>
      <c r="I18090" t="n">
        <v>4</v>
      </c>
      <c r="J18090" t="n">
        <v>765.48</v>
      </c>
      <c r="K18090" t="n">
        <v>0.15</v>
      </c>
      <c r="L18090">
        <f>I18090*J18090*(1-K18090)</f>
        <v/>
      </c>
      <c r="M18090">
        <f>VLOOKUP(F18090,Products!A:D,4,FALSE)*I18090</f>
        <v/>
      </c>
      <c r="N18090">
        <f>L18090-M18090</f>
        <v/>
      </c>
    </row>
    <row r="18091">
      <c r="A18091" t="inlineStr">
        <is>
          <t>T1018089</t>
        </is>
      </c>
      <c r="B18091" t="inlineStr">
        <is>
          <t>2023-11-27</t>
        </is>
      </c>
      <c r="C18091" t="inlineStr">
        <is>
          <t>S047</t>
        </is>
      </c>
      <c r="D18091" t="inlineStr">
        <is>
          <t>Store_047</t>
        </is>
      </c>
      <c r="E18091" t="inlineStr">
        <is>
          <t>North</t>
        </is>
      </c>
      <c r="F18091" t="inlineStr">
        <is>
          <t>P0164</t>
        </is>
      </c>
      <c r="G18091" t="inlineStr">
        <is>
          <t>Prod_0164</t>
        </is>
      </c>
      <c r="H18091" t="inlineStr">
        <is>
          <t>Food</t>
        </is>
      </c>
      <c r="I18091" t="n">
        <v>2</v>
      </c>
      <c r="J18091" t="n">
        <v>701.8</v>
      </c>
      <c r="K18091" t="n">
        <v>0</v>
      </c>
      <c r="L18091">
        <f>I18091*J18091*(1-K18091)</f>
        <v/>
      </c>
      <c r="M18091">
        <f>VLOOKUP(F18091,Products!A:D,4,FALSE)*I18091</f>
        <v/>
      </c>
      <c r="N18091">
        <f>L18091-M18091</f>
        <v/>
      </c>
    </row>
    <row r="18092">
      <c r="A18092" t="inlineStr">
        <is>
          <t>T1018090</t>
        </is>
      </c>
      <c r="B18092" t="inlineStr">
        <is>
          <t>2023-08-28</t>
        </is>
      </c>
      <c r="C18092" t="inlineStr">
        <is>
          <t>S024</t>
        </is>
      </c>
      <c r="D18092" t="inlineStr">
        <is>
          <t>Store_024</t>
        </is>
      </c>
      <c r="E18092" t="inlineStr">
        <is>
          <t>South</t>
        </is>
      </c>
      <c r="F18092" t="inlineStr">
        <is>
          <t>P0128</t>
        </is>
      </c>
      <c r="G18092" t="inlineStr">
        <is>
          <t>Prod_0128</t>
        </is>
      </c>
      <c r="H18092" t="inlineStr">
        <is>
          <t>Toys</t>
        </is>
      </c>
      <c r="I18092" t="n">
        <v>2</v>
      </c>
      <c r="J18092" t="n">
        <v>158.61</v>
      </c>
      <c r="K18092" t="n">
        <v>0.1</v>
      </c>
      <c r="L18092">
        <f>I18092*J18092*(1-K18092)</f>
        <v/>
      </c>
      <c r="M18092">
        <f>VLOOKUP(F18092,Products!A:D,4,FALSE)*I18092</f>
        <v/>
      </c>
      <c r="N18092">
        <f>L18092-M18092</f>
        <v/>
      </c>
    </row>
    <row r="18093">
      <c r="A18093" t="inlineStr">
        <is>
          <t>T1018091</t>
        </is>
      </c>
      <c r="B18093" t="inlineStr">
        <is>
          <t>2024-10-08</t>
        </is>
      </c>
      <c r="C18093" t="inlineStr">
        <is>
          <t>S021</t>
        </is>
      </c>
      <c r="D18093" t="inlineStr">
        <is>
          <t>Store_021</t>
        </is>
      </c>
      <c r="E18093" t="inlineStr">
        <is>
          <t>North</t>
        </is>
      </c>
      <c r="F18093" t="inlineStr">
        <is>
          <t>P0058</t>
        </is>
      </c>
      <c r="G18093" t="inlineStr">
        <is>
          <t>Prod_0058</t>
        </is>
      </c>
      <c r="H18093" t="inlineStr">
        <is>
          <t>Stationery</t>
        </is>
      </c>
      <c r="I18093" t="n">
        <v>9</v>
      </c>
      <c r="J18093" t="n">
        <v>493.32</v>
      </c>
      <c r="K18093" t="n">
        <v>0.05</v>
      </c>
      <c r="L18093">
        <f>I18093*J18093*(1-K18093)</f>
        <v/>
      </c>
      <c r="M18093">
        <f>VLOOKUP(F18093,Products!A:D,4,FALSE)*I18093</f>
        <v/>
      </c>
      <c r="N18093">
        <f>L18093-M18093</f>
        <v/>
      </c>
    </row>
    <row r="18094">
      <c r="A18094" t="inlineStr">
        <is>
          <t>T1018092</t>
        </is>
      </c>
      <c r="B18094" t="inlineStr">
        <is>
          <t>2025-07-08</t>
        </is>
      </c>
      <c r="C18094" t="inlineStr">
        <is>
          <t>S004</t>
        </is>
      </c>
      <c r="D18094" t="inlineStr">
        <is>
          <t>Store_004</t>
        </is>
      </c>
      <c r="E18094" t="inlineStr">
        <is>
          <t>Central</t>
        </is>
      </c>
      <c r="F18094" t="inlineStr">
        <is>
          <t>P0074</t>
        </is>
      </c>
      <c r="G18094" t="inlineStr">
        <is>
          <t>Prod_0074</t>
        </is>
      </c>
      <c r="H18094" t="inlineStr">
        <is>
          <t>Food</t>
        </is>
      </c>
      <c r="I18094" t="n">
        <v>3</v>
      </c>
      <c r="J18094" t="n">
        <v>718.47</v>
      </c>
      <c r="K18094" t="n">
        <v>0.1</v>
      </c>
      <c r="L18094">
        <f>I18094*J18094*(1-K18094)</f>
        <v/>
      </c>
      <c r="M18094">
        <f>VLOOKUP(F18094,Products!A:D,4,FALSE)*I18094</f>
        <v/>
      </c>
      <c r="N18094">
        <f>L18094-M18094</f>
        <v/>
      </c>
    </row>
    <row r="18095">
      <c r="A18095" t="inlineStr">
        <is>
          <t>T1018093</t>
        </is>
      </c>
      <c r="B18095" t="inlineStr">
        <is>
          <t>2023-03-03</t>
        </is>
      </c>
      <c r="C18095" t="inlineStr">
        <is>
          <t>S013</t>
        </is>
      </c>
      <c r="D18095" t="inlineStr">
        <is>
          <t>Store_013</t>
        </is>
      </c>
      <c r="E18095" t="inlineStr">
        <is>
          <t>North</t>
        </is>
      </c>
      <c r="F18095" t="inlineStr">
        <is>
          <t>P0106</t>
        </is>
      </c>
      <c r="G18095" t="inlineStr">
        <is>
          <t>Prod_0106</t>
        </is>
      </c>
      <c r="H18095" t="inlineStr">
        <is>
          <t>Electronics</t>
        </is>
      </c>
      <c r="I18095" t="n">
        <v>2</v>
      </c>
      <c r="J18095" t="n">
        <v>827.74</v>
      </c>
      <c r="K18095" t="n">
        <v>0</v>
      </c>
      <c r="L18095">
        <f>I18095*J18095*(1-K18095)</f>
        <v/>
      </c>
      <c r="M18095">
        <f>VLOOKUP(F18095,Products!A:D,4,FALSE)*I18095</f>
        <v/>
      </c>
      <c r="N18095">
        <f>L18095-M18095</f>
        <v/>
      </c>
    </row>
    <row r="18096">
      <c r="A18096" t="inlineStr">
        <is>
          <t>T1018094</t>
        </is>
      </c>
      <c r="B18096" t="inlineStr">
        <is>
          <t>2024-07-19</t>
        </is>
      </c>
      <c r="C18096" t="inlineStr">
        <is>
          <t>S034</t>
        </is>
      </c>
      <c r="D18096" t="inlineStr">
        <is>
          <t>Store_034</t>
        </is>
      </c>
      <c r="E18096" t="inlineStr">
        <is>
          <t>Central</t>
        </is>
      </c>
      <c r="F18096" t="inlineStr">
        <is>
          <t>P0175</t>
        </is>
      </c>
      <c r="G18096" t="inlineStr">
        <is>
          <t>Prod_0175</t>
        </is>
      </c>
      <c r="H18096" t="inlineStr">
        <is>
          <t>Food</t>
        </is>
      </c>
      <c r="I18096" t="n">
        <v>4</v>
      </c>
      <c r="J18096" t="n">
        <v>929.79</v>
      </c>
      <c r="K18096" t="n">
        <v>0</v>
      </c>
      <c r="L18096">
        <f>I18096*J18096*(1-K18096)</f>
        <v/>
      </c>
      <c r="M18096">
        <f>VLOOKUP(F18096,Products!A:D,4,FALSE)*I18096</f>
        <v/>
      </c>
      <c r="N18096">
        <f>L18096-M18096</f>
        <v/>
      </c>
    </row>
    <row r="18097">
      <c r="A18097" t="inlineStr">
        <is>
          <t>T1018095</t>
        </is>
      </c>
      <c r="B18097" t="inlineStr">
        <is>
          <t>2024-04-08</t>
        </is>
      </c>
      <c r="C18097" t="inlineStr">
        <is>
          <t>S035</t>
        </is>
      </c>
      <c r="D18097" t="inlineStr">
        <is>
          <t>Store_035</t>
        </is>
      </c>
      <c r="E18097" t="inlineStr">
        <is>
          <t>Central</t>
        </is>
      </c>
      <c r="F18097" t="inlineStr">
        <is>
          <t>P0104</t>
        </is>
      </c>
      <c r="G18097" t="inlineStr">
        <is>
          <t>Prod_0104</t>
        </is>
      </c>
      <c r="H18097" t="inlineStr">
        <is>
          <t>Clothing</t>
        </is>
      </c>
      <c r="I18097" t="n">
        <v>3</v>
      </c>
      <c r="J18097" t="n">
        <v>754.59</v>
      </c>
      <c r="K18097" t="n">
        <v>0.2</v>
      </c>
      <c r="L18097">
        <f>I18097*J18097*(1-K18097)</f>
        <v/>
      </c>
      <c r="M18097">
        <f>VLOOKUP(F18097,Products!A:D,4,FALSE)*I18097</f>
        <v/>
      </c>
      <c r="N18097">
        <f>L18097-M18097</f>
        <v/>
      </c>
    </row>
    <row r="18098">
      <c r="A18098" t="inlineStr">
        <is>
          <t>T1018096</t>
        </is>
      </c>
      <c r="B18098" t="inlineStr">
        <is>
          <t>2024-08-08</t>
        </is>
      </c>
      <c r="C18098" t="inlineStr">
        <is>
          <t>S001</t>
        </is>
      </c>
      <c r="D18098" t="inlineStr">
        <is>
          <t>Store_001</t>
        </is>
      </c>
      <c r="E18098" t="inlineStr">
        <is>
          <t>West</t>
        </is>
      </c>
      <c r="F18098" t="inlineStr">
        <is>
          <t>P0095</t>
        </is>
      </c>
      <c r="G18098" t="inlineStr">
        <is>
          <t>Prod_0095</t>
        </is>
      </c>
      <c r="H18098" t="inlineStr">
        <is>
          <t>Food</t>
        </is>
      </c>
      <c r="I18098" t="n">
        <v>2</v>
      </c>
      <c r="J18098" t="n">
        <v>231.86</v>
      </c>
      <c r="K18098" t="n">
        <v>0</v>
      </c>
      <c r="L18098">
        <f>I18098*J18098*(1-K18098)</f>
        <v/>
      </c>
      <c r="M18098">
        <f>VLOOKUP(F18098,Products!A:D,4,FALSE)*I18098</f>
        <v/>
      </c>
      <c r="N18098">
        <f>L18098-M18098</f>
        <v/>
      </c>
    </row>
    <row r="18099">
      <c r="A18099" t="inlineStr">
        <is>
          <t>T1018097</t>
        </is>
      </c>
      <c r="B18099" t="inlineStr">
        <is>
          <t>2025-04-09</t>
        </is>
      </c>
      <c r="C18099" t="inlineStr">
        <is>
          <t>S017</t>
        </is>
      </c>
      <c r="D18099" t="inlineStr">
        <is>
          <t>Store_017</t>
        </is>
      </c>
      <c r="E18099" t="inlineStr">
        <is>
          <t>South</t>
        </is>
      </c>
      <c r="F18099" t="inlineStr">
        <is>
          <t>P0103</t>
        </is>
      </c>
      <c r="G18099" t="inlineStr">
        <is>
          <t>Prod_0103</t>
        </is>
      </c>
      <c r="H18099" t="inlineStr">
        <is>
          <t>Stationery</t>
        </is>
      </c>
      <c r="I18099" t="n">
        <v>8</v>
      </c>
      <c r="J18099" t="n">
        <v>770.05</v>
      </c>
      <c r="K18099" t="n">
        <v>0.05</v>
      </c>
      <c r="L18099">
        <f>I18099*J18099*(1-K18099)</f>
        <v/>
      </c>
      <c r="M18099">
        <f>VLOOKUP(F18099,Products!A:D,4,FALSE)*I18099</f>
        <v/>
      </c>
      <c r="N18099">
        <f>L18099-M18099</f>
        <v/>
      </c>
    </row>
    <row r="18100">
      <c r="A18100" t="inlineStr">
        <is>
          <t>T1018098</t>
        </is>
      </c>
      <c r="B18100" t="inlineStr">
        <is>
          <t>2024-12-31</t>
        </is>
      </c>
      <c r="C18100" t="inlineStr">
        <is>
          <t>S029</t>
        </is>
      </c>
      <c r="D18100" t="inlineStr">
        <is>
          <t>Store_029</t>
        </is>
      </c>
      <c r="E18100" t="inlineStr">
        <is>
          <t>South</t>
        </is>
      </c>
      <c r="F18100" t="inlineStr">
        <is>
          <t>P0115</t>
        </is>
      </c>
      <c r="G18100" t="inlineStr">
        <is>
          <t>Prod_0115</t>
        </is>
      </c>
      <c r="H18100" t="inlineStr">
        <is>
          <t>Clothing</t>
        </is>
      </c>
      <c r="I18100" t="n">
        <v>8</v>
      </c>
      <c r="J18100" t="n">
        <v>680.6799999999999</v>
      </c>
      <c r="K18100" t="n">
        <v>0</v>
      </c>
      <c r="L18100">
        <f>I18100*J18100*(1-K18100)</f>
        <v/>
      </c>
      <c r="M18100">
        <f>VLOOKUP(F18100,Products!A:D,4,FALSE)*I18100</f>
        <v/>
      </c>
      <c r="N18100">
        <f>L18100-M18100</f>
        <v/>
      </c>
    </row>
    <row r="18101">
      <c r="A18101" t="inlineStr">
        <is>
          <t>T1018099</t>
        </is>
      </c>
      <c r="B18101" t="inlineStr">
        <is>
          <t>2024-07-26</t>
        </is>
      </c>
      <c r="C18101" t="inlineStr">
        <is>
          <t>S024</t>
        </is>
      </c>
      <c r="D18101" t="inlineStr">
        <is>
          <t>Store_024</t>
        </is>
      </c>
      <c r="E18101" t="inlineStr">
        <is>
          <t>South</t>
        </is>
      </c>
      <c r="F18101" t="inlineStr">
        <is>
          <t>P0110</t>
        </is>
      </c>
      <c r="G18101" t="inlineStr">
        <is>
          <t>Prod_0110</t>
        </is>
      </c>
      <c r="H18101" t="inlineStr">
        <is>
          <t>Stationery</t>
        </is>
      </c>
      <c r="I18101" t="n">
        <v>8</v>
      </c>
      <c r="J18101" t="n">
        <v>64.11</v>
      </c>
      <c r="K18101" t="n">
        <v>0</v>
      </c>
      <c r="L18101">
        <f>I18101*J18101*(1-K18101)</f>
        <v/>
      </c>
      <c r="M18101">
        <f>VLOOKUP(F18101,Products!A:D,4,FALSE)*I18101</f>
        <v/>
      </c>
      <c r="N18101">
        <f>L18101-M18101</f>
        <v/>
      </c>
    </row>
    <row r="18102">
      <c r="A18102" t="inlineStr">
        <is>
          <t>T1018100</t>
        </is>
      </c>
      <c r="B18102" t="inlineStr">
        <is>
          <t>2024-07-05</t>
        </is>
      </c>
      <c r="C18102" t="inlineStr">
        <is>
          <t>S027</t>
        </is>
      </c>
      <c r="D18102" t="inlineStr">
        <is>
          <t>Store_027</t>
        </is>
      </c>
      <c r="E18102" t="inlineStr">
        <is>
          <t>South</t>
        </is>
      </c>
      <c r="F18102" t="inlineStr">
        <is>
          <t>P0104</t>
        </is>
      </c>
      <c r="G18102" t="inlineStr">
        <is>
          <t>Prod_0104</t>
        </is>
      </c>
      <c r="H18102" t="inlineStr">
        <is>
          <t>Clothing</t>
        </is>
      </c>
      <c r="I18102" t="n">
        <v>9</v>
      </c>
      <c r="J18102" t="n">
        <v>795.66</v>
      </c>
      <c r="K18102" t="n">
        <v>0</v>
      </c>
      <c r="L18102">
        <f>I18102*J18102*(1-K18102)</f>
        <v/>
      </c>
      <c r="M18102">
        <f>VLOOKUP(F18102,Products!A:D,4,FALSE)*I18102</f>
        <v/>
      </c>
      <c r="N18102">
        <f>L18102-M18102</f>
        <v/>
      </c>
    </row>
    <row r="18103">
      <c r="A18103" t="inlineStr">
        <is>
          <t>T1018101</t>
        </is>
      </c>
      <c r="B18103" t="inlineStr">
        <is>
          <t>2024-03-21</t>
        </is>
      </c>
      <c r="C18103" t="inlineStr">
        <is>
          <t>S011</t>
        </is>
      </c>
      <c r="D18103" t="inlineStr">
        <is>
          <t>Store_011</t>
        </is>
      </c>
      <c r="E18103" t="inlineStr">
        <is>
          <t>South</t>
        </is>
      </c>
      <c r="F18103" t="inlineStr">
        <is>
          <t>P0131</t>
        </is>
      </c>
      <c r="G18103" t="inlineStr">
        <is>
          <t>Prod_0131</t>
        </is>
      </c>
      <c r="H18103" t="inlineStr">
        <is>
          <t>Beverages</t>
        </is>
      </c>
      <c r="I18103" t="n">
        <v>8</v>
      </c>
      <c r="J18103" t="n">
        <v>346.66</v>
      </c>
      <c r="K18103" t="n">
        <v>0</v>
      </c>
      <c r="L18103">
        <f>I18103*J18103*(1-K18103)</f>
        <v/>
      </c>
      <c r="M18103">
        <f>VLOOKUP(F18103,Products!A:D,4,FALSE)*I18103</f>
        <v/>
      </c>
      <c r="N18103">
        <f>L18103-M18103</f>
        <v/>
      </c>
    </row>
    <row r="18104">
      <c r="A18104" t="inlineStr">
        <is>
          <t>T1018102</t>
        </is>
      </c>
      <c r="B18104" t="inlineStr">
        <is>
          <t>2024-06-25</t>
        </is>
      </c>
      <c r="C18104" t="inlineStr">
        <is>
          <t>S045</t>
        </is>
      </c>
      <c r="D18104" t="inlineStr">
        <is>
          <t>Store_045</t>
        </is>
      </c>
      <c r="E18104" t="inlineStr">
        <is>
          <t>East</t>
        </is>
      </c>
      <c r="F18104" t="inlineStr">
        <is>
          <t>P0108</t>
        </is>
      </c>
      <c r="G18104" t="inlineStr">
        <is>
          <t>Prod_0108</t>
        </is>
      </c>
      <c r="H18104" t="inlineStr">
        <is>
          <t>Stationery</t>
        </is>
      </c>
      <c r="I18104" t="n">
        <v>8</v>
      </c>
      <c r="J18104" t="n">
        <v>667.42</v>
      </c>
      <c r="K18104" t="n">
        <v>0</v>
      </c>
      <c r="L18104">
        <f>I18104*J18104*(1-K18104)</f>
        <v/>
      </c>
      <c r="M18104">
        <f>VLOOKUP(F18104,Products!A:D,4,FALSE)*I18104</f>
        <v/>
      </c>
      <c r="N18104">
        <f>L18104-M18104</f>
        <v/>
      </c>
    </row>
    <row r="18105">
      <c r="A18105" t="inlineStr">
        <is>
          <t>T1018103</t>
        </is>
      </c>
      <c r="B18105" t="inlineStr">
        <is>
          <t>2024-04-18</t>
        </is>
      </c>
      <c r="C18105" t="inlineStr">
        <is>
          <t>S040</t>
        </is>
      </c>
      <c r="D18105" t="inlineStr">
        <is>
          <t>Store_040</t>
        </is>
      </c>
      <c r="E18105" t="inlineStr">
        <is>
          <t>Central</t>
        </is>
      </c>
      <c r="F18105" t="inlineStr">
        <is>
          <t>P0192</t>
        </is>
      </c>
      <c r="G18105" t="inlineStr">
        <is>
          <t>Prod_0192</t>
        </is>
      </c>
      <c r="H18105" t="inlineStr">
        <is>
          <t>Beverages</t>
        </is>
      </c>
      <c r="I18105" t="n">
        <v>1</v>
      </c>
      <c r="J18105" t="n">
        <v>425.31</v>
      </c>
      <c r="K18105" t="n">
        <v>0.05</v>
      </c>
      <c r="L18105">
        <f>I18105*J18105*(1-K18105)</f>
        <v/>
      </c>
      <c r="M18105">
        <f>VLOOKUP(F18105,Products!A:D,4,FALSE)*I18105</f>
        <v/>
      </c>
      <c r="N18105">
        <f>L18105-M18105</f>
        <v/>
      </c>
    </row>
    <row r="18106">
      <c r="A18106" t="inlineStr">
        <is>
          <t>T1018104</t>
        </is>
      </c>
      <c r="B18106" t="inlineStr">
        <is>
          <t>2025-09-19</t>
        </is>
      </c>
      <c r="C18106" t="inlineStr">
        <is>
          <t>S044</t>
        </is>
      </c>
      <c r="D18106" t="inlineStr">
        <is>
          <t>Store_044</t>
        </is>
      </c>
      <c r="E18106" t="inlineStr">
        <is>
          <t>North</t>
        </is>
      </c>
      <c r="F18106" t="inlineStr">
        <is>
          <t>P0094</t>
        </is>
      </c>
      <c r="G18106" t="inlineStr">
        <is>
          <t>Prod_0094</t>
        </is>
      </c>
      <c r="H18106" t="inlineStr">
        <is>
          <t>Toys</t>
        </is>
      </c>
      <c r="I18106" t="n">
        <v>8</v>
      </c>
      <c r="J18106" t="n">
        <v>597.53</v>
      </c>
      <c r="K18106" t="n">
        <v>0</v>
      </c>
      <c r="L18106">
        <f>I18106*J18106*(1-K18106)</f>
        <v/>
      </c>
      <c r="M18106">
        <f>VLOOKUP(F18106,Products!A:D,4,FALSE)*I18106</f>
        <v/>
      </c>
      <c r="N18106">
        <f>L18106-M18106</f>
        <v/>
      </c>
    </row>
    <row r="18107">
      <c r="A18107" t="inlineStr">
        <is>
          <t>T1018105</t>
        </is>
      </c>
      <c r="B18107" t="inlineStr">
        <is>
          <t>2023-10-27</t>
        </is>
      </c>
      <c r="C18107" t="inlineStr">
        <is>
          <t>S048</t>
        </is>
      </c>
      <c r="D18107" t="inlineStr">
        <is>
          <t>Store_048</t>
        </is>
      </c>
      <c r="E18107" t="inlineStr">
        <is>
          <t>South</t>
        </is>
      </c>
      <c r="F18107" t="inlineStr">
        <is>
          <t>P0087</t>
        </is>
      </c>
      <c r="G18107" t="inlineStr">
        <is>
          <t>Prod_0087</t>
        </is>
      </c>
      <c r="H18107" t="inlineStr">
        <is>
          <t>Clothing</t>
        </is>
      </c>
      <c r="I18107" t="n">
        <v>5</v>
      </c>
      <c r="J18107" t="n">
        <v>417.64</v>
      </c>
      <c r="K18107" t="n">
        <v>0.2</v>
      </c>
      <c r="L18107">
        <f>I18107*J18107*(1-K18107)</f>
        <v/>
      </c>
      <c r="M18107">
        <f>VLOOKUP(F18107,Products!A:D,4,FALSE)*I18107</f>
        <v/>
      </c>
      <c r="N18107">
        <f>L18107-M18107</f>
        <v/>
      </c>
    </row>
    <row r="18108">
      <c r="A18108" t="inlineStr">
        <is>
          <t>T1018106</t>
        </is>
      </c>
      <c r="B18108" t="inlineStr">
        <is>
          <t>2023-04-26</t>
        </is>
      </c>
      <c r="C18108" t="inlineStr">
        <is>
          <t>S044</t>
        </is>
      </c>
      <c r="D18108" t="inlineStr">
        <is>
          <t>Store_044</t>
        </is>
      </c>
      <c r="E18108" t="inlineStr">
        <is>
          <t>North</t>
        </is>
      </c>
      <c r="F18108" t="inlineStr">
        <is>
          <t>P0101</t>
        </is>
      </c>
      <c r="G18108" t="inlineStr">
        <is>
          <t>Prod_0101</t>
        </is>
      </c>
      <c r="H18108" t="inlineStr">
        <is>
          <t>Food</t>
        </is>
      </c>
      <c r="I18108" t="n">
        <v>6</v>
      </c>
      <c r="J18108" t="n">
        <v>83.59999999999999</v>
      </c>
      <c r="K18108" t="n">
        <v>0</v>
      </c>
      <c r="L18108">
        <f>I18108*J18108*(1-K18108)</f>
        <v/>
      </c>
      <c r="M18108">
        <f>VLOOKUP(F18108,Products!A:D,4,FALSE)*I18108</f>
        <v/>
      </c>
      <c r="N18108">
        <f>L18108-M18108</f>
        <v/>
      </c>
    </row>
    <row r="18109">
      <c r="A18109" t="inlineStr">
        <is>
          <t>T1018107</t>
        </is>
      </c>
      <c r="B18109" t="inlineStr">
        <is>
          <t>2024-01-06</t>
        </is>
      </c>
      <c r="C18109" t="inlineStr">
        <is>
          <t>S006</t>
        </is>
      </c>
      <c r="D18109" t="inlineStr">
        <is>
          <t>Store_006</t>
        </is>
      </c>
      <c r="E18109" t="inlineStr">
        <is>
          <t>East</t>
        </is>
      </c>
      <c r="F18109" t="inlineStr">
        <is>
          <t>P0103</t>
        </is>
      </c>
      <c r="G18109" t="inlineStr">
        <is>
          <t>Prod_0103</t>
        </is>
      </c>
      <c r="H18109" t="inlineStr">
        <is>
          <t>Stationery</t>
        </is>
      </c>
      <c r="I18109" t="n">
        <v>2</v>
      </c>
      <c r="J18109" t="n">
        <v>904.4</v>
      </c>
      <c r="K18109" t="n">
        <v>0.2</v>
      </c>
      <c r="L18109">
        <f>I18109*J18109*(1-K18109)</f>
        <v/>
      </c>
      <c r="M18109">
        <f>VLOOKUP(F18109,Products!A:D,4,FALSE)*I18109</f>
        <v/>
      </c>
      <c r="N18109">
        <f>L18109-M18109</f>
        <v/>
      </c>
    </row>
    <row r="18110">
      <c r="A18110" t="inlineStr">
        <is>
          <t>T1018108</t>
        </is>
      </c>
      <c r="B18110" t="inlineStr">
        <is>
          <t>2023-07-10</t>
        </is>
      </c>
      <c r="C18110" t="inlineStr">
        <is>
          <t>S034</t>
        </is>
      </c>
      <c r="D18110" t="inlineStr">
        <is>
          <t>Store_034</t>
        </is>
      </c>
      <c r="E18110" t="inlineStr">
        <is>
          <t>Central</t>
        </is>
      </c>
      <c r="F18110" t="inlineStr">
        <is>
          <t>P0100</t>
        </is>
      </c>
      <c r="G18110" t="inlineStr">
        <is>
          <t>Prod_0100</t>
        </is>
      </c>
      <c r="H18110" t="inlineStr">
        <is>
          <t>Household</t>
        </is>
      </c>
      <c r="I18110" t="n">
        <v>9</v>
      </c>
      <c r="J18110" t="n">
        <v>429.07</v>
      </c>
      <c r="K18110" t="n">
        <v>0</v>
      </c>
      <c r="L18110">
        <f>I18110*J18110*(1-K18110)</f>
        <v/>
      </c>
      <c r="M18110">
        <f>VLOOKUP(F18110,Products!A:D,4,FALSE)*I18110</f>
        <v/>
      </c>
      <c r="N18110">
        <f>L18110-M18110</f>
        <v/>
      </c>
    </row>
    <row r="18111">
      <c r="A18111" t="inlineStr">
        <is>
          <t>T1018109</t>
        </is>
      </c>
      <c r="B18111" t="inlineStr">
        <is>
          <t>2024-08-18</t>
        </is>
      </c>
      <c r="C18111" t="inlineStr">
        <is>
          <t>S024</t>
        </is>
      </c>
      <c r="D18111" t="inlineStr">
        <is>
          <t>Store_024</t>
        </is>
      </c>
      <c r="E18111" t="inlineStr">
        <is>
          <t>South</t>
        </is>
      </c>
      <c r="F18111" t="inlineStr">
        <is>
          <t>P0065</t>
        </is>
      </c>
      <c r="G18111" t="inlineStr">
        <is>
          <t>Prod_0065</t>
        </is>
      </c>
      <c r="H18111" t="inlineStr">
        <is>
          <t>Beverages</t>
        </is>
      </c>
      <c r="I18111" t="n">
        <v>7</v>
      </c>
      <c r="J18111" t="n">
        <v>242.5</v>
      </c>
      <c r="K18111" t="n">
        <v>0.2</v>
      </c>
      <c r="L18111">
        <f>I18111*J18111*(1-K18111)</f>
        <v/>
      </c>
      <c r="M18111">
        <f>VLOOKUP(F18111,Products!A:D,4,FALSE)*I18111</f>
        <v/>
      </c>
      <c r="N18111">
        <f>L18111-M18111</f>
        <v/>
      </c>
    </row>
    <row r="18112">
      <c r="A18112" t="inlineStr">
        <is>
          <t>T1018110</t>
        </is>
      </c>
      <c r="B18112" t="inlineStr">
        <is>
          <t>2023-07-17</t>
        </is>
      </c>
      <c r="C18112" t="inlineStr">
        <is>
          <t>S038</t>
        </is>
      </c>
      <c r="D18112" t="inlineStr">
        <is>
          <t>Store_038</t>
        </is>
      </c>
      <c r="E18112" t="inlineStr">
        <is>
          <t>East</t>
        </is>
      </c>
      <c r="F18112" t="inlineStr">
        <is>
          <t>P0032</t>
        </is>
      </c>
      <c r="G18112" t="inlineStr">
        <is>
          <t>Prod_0032</t>
        </is>
      </c>
      <c r="H18112" t="inlineStr">
        <is>
          <t>Beverages</t>
        </is>
      </c>
      <c r="I18112" t="n">
        <v>9</v>
      </c>
      <c r="J18112" t="n">
        <v>242.29</v>
      </c>
      <c r="K18112" t="n">
        <v>0</v>
      </c>
      <c r="L18112">
        <f>I18112*J18112*(1-K18112)</f>
        <v/>
      </c>
      <c r="M18112">
        <f>VLOOKUP(F18112,Products!A:D,4,FALSE)*I18112</f>
        <v/>
      </c>
      <c r="N18112">
        <f>L18112-M18112</f>
        <v/>
      </c>
    </row>
    <row r="18113">
      <c r="A18113" t="inlineStr">
        <is>
          <t>T1018111</t>
        </is>
      </c>
      <c r="B18113" t="inlineStr">
        <is>
          <t>2023-09-10</t>
        </is>
      </c>
      <c r="C18113" t="inlineStr">
        <is>
          <t>S043</t>
        </is>
      </c>
      <c r="D18113" t="inlineStr">
        <is>
          <t>Store_043</t>
        </is>
      </c>
      <c r="E18113" t="inlineStr">
        <is>
          <t>East</t>
        </is>
      </c>
      <c r="F18113" t="inlineStr">
        <is>
          <t>P0124</t>
        </is>
      </c>
      <c r="G18113" t="inlineStr">
        <is>
          <t>Prod_0124</t>
        </is>
      </c>
      <c r="H18113" t="inlineStr">
        <is>
          <t>Beverages</t>
        </is>
      </c>
      <c r="I18113" t="n">
        <v>3</v>
      </c>
      <c r="J18113" t="n">
        <v>665.96</v>
      </c>
      <c r="K18113" t="n">
        <v>0</v>
      </c>
      <c r="L18113">
        <f>I18113*J18113*(1-K18113)</f>
        <v/>
      </c>
      <c r="M18113">
        <f>VLOOKUP(F18113,Products!A:D,4,FALSE)*I18113</f>
        <v/>
      </c>
      <c r="N18113">
        <f>L18113-M18113</f>
        <v/>
      </c>
    </row>
    <row r="18114">
      <c r="A18114" t="inlineStr">
        <is>
          <t>T1018112</t>
        </is>
      </c>
      <c r="B18114" t="inlineStr">
        <is>
          <t>2024-05-17</t>
        </is>
      </c>
      <c r="C18114" t="inlineStr">
        <is>
          <t>S018</t>
        </is>
      </c>
      <c r="D18114" t="inlineStr">
        <is>
          <t>Store_018</t>
        </is>
      </c>
      <c r="E18114" t="inlineStr">
        <is>
          <t>South</t>
        </is>
      </c>
      <c r="F18114" t="inlineStr">
        <is>
          <t>P0156</t>
        </is>
      </c>
      <c r="G18114" t="inlineStr">
        <is>
          <t>Prod_0156</t>
        </is>
      </c>
      <c r="H18114" t="inlineStr">
        <is>
          <t>Toys</t>
        </is>
      </c>
      <c r="I18114" t="n">
        <v>5</v>
      </c>
      <c r="J18114" t="n">
        <v>369.74</v>
      </c>
      <c r="K18114" t="n">
        <v>0.1</v>
      </c>
      <c r="L18114">
        <f>I18114*J18114*(1-K18114)</f>
        <v/>
      </c>
      <c r="M18114">
        <f>VLOOKUP(F18114,Products!A:D,4,FALSE)*I18114</f>
        <v/>
      </c>
      <c r="N18114">
        <f>L18114-M18114</f>
        <v/>
      </c>
    </row>
    <row r="18115">
      <c r="A18115" t="inlineStr">
        <is>
          <t>T1018113</t>
        </is>
      </c>
      <c r="B18115" t="inlineStr">
        <is>
          <t>2023-09-20</t>
        </is>
      </c>
      <c r="C18115" t="inlineStr">
        <is>
          <t>S007</t>
        </is>
      </c>
      <c r="D18115" t="inlineStr">
        <is>
          <t>Store_007</t>
        </is>
      </c>
      <c r="E18115" t="inlineStr">
        <is>
          <t>East</t>
        </is>
      </c>
      <c r="F18115" t="inlineStr">
        <is>
          <t>P0085</t>
        </is>
      </c>
      <c r="G18115" t="inlineStr">
        <is>
          <t>Prod_0085</t>
        </is>
      </c>
      <c r="H18115" t="inlineStr">
        <is>
          <t>Food</t>
        </is>
      </c>
      <c r="I18115" t="n">
        <v>5</v>
      </c>
      <c r="J18115" t="n">
        <v>466.14</v>
      </c>
      <c r="K18115" t="n">
        <v>0</v>
      </c>
      <c r="L18115">
        <f>I18115*J18115*(1-K18115)</f>
        <v/>
      </c>
      <c r="M18115">
        <f>VLOOKUP(F18115,Products!A:D,4,FALSE)*I18115</f>
        <v/>
      </c>
      <c r="N18115">
        <f>L18115-M18115</f>
        <v/>
      </c>
    </row>
    <row r="18116">
      <c r="A18116" t="inlineStr">
        <is>
          <t>T1018114</t>
        </is>
      </c>
      <c r="B18116" t="inlineStr">
        <is>
          <t>2023-12-07</t>
        </is>
      </c>
      <c r="C18116" t="inlineStr">
        <is>
          <t>S015</t>
        </is>
      </c>
      <c r="D18116" t="inlineStr">
        <is>
          <t>Store_015</t>
        </is>
      </c>
      <c r="E18116" t="inlineStr">
        <is>
          <t>North</t>
        </is>
      </c>
      <c r="F18116" t="inlineStr">
        <is>
          <t>P0160</t>
        </is>
      </c>
      <c r="G18116" t="inlineStr">
        <is>
          <t>Prod_0160</t>
        </is>
      </c>
      <c r="H18116" t="inlineStr">
        <is>
          <t>Food</t>
        </is>
      </c>
      <c r="I18116" t="n">
        <v>6</v>
      </c>
      <c r="J18116" t="n">
        <v>839.66</v>
      </c>
      <c r="K18116" t="n">
        <v>0</v>
      </c>
      <c r="L18116">
        <f>I18116*J18116*(1-K18116)</f>
        <v/>
      </c>
      <c r="M18116">
        <f>VLOOKUP(F18116,Products!A:D,4,FALSE)*I18116</f>
        <v/>
      </c>
      <c r="N18116">
        <f>L18116-M18116</f>
        <v/>
      </c>
    </row>
    <row r="18117">
      <c r="A18117" t="inlineStr">
        <is>
          <t>T1018115</t>
        </is>
      </c>
      <c r="B18117" t="inlineStr">
        <is>
          <t>2023-02-21</t>
        </is>
      </c>
      <c r="C18117" t="inlineStr">
        <is>
          <t>S043</t>
        </is>
      </c>
      <c r="D18117" t="inlineStr">
        <is>
          <t>Store_043</t>
        </is>
      </c>
      <c r="E18117" t="inlineStr">
        <is>
          <t>East</t>
        </is>
      </c>
      <c r="F18117" t="inlineStr">
        <is>
          <t>P0022</t>
        </is>
      </c>
      <c r="G18117" t="inlineStr">
        <is>
          <t>Prod_0022</t>
        </is>
      </c>
      <c r="H18117" t="inlineStr">
        <is>
          <t>Beverages</t>
        </is>
      </c>
      <c r="I18117" t="n">
        <v>4</v>
      </c>
      <c r="J18117" t="n">
        <v>247.61</v>
      </c>
      <c r="K18117" t="n">
        <v>0.05</v>
      </c>
      <c r="L18117">
        <f>I18117*J18117*(1-K18117)</f>
        <v/>
      </c>
      <c r="M18117">
        <f>VLOOKUP(F18117,Products!A:D,4,FALSE)*I18117</f>
        <v/>
      </c>
      <c r="N18117">
        <f>L18117-M18117</f>
        <v/>
      </c>
    </row>
    <row r="18118">
      <c r="A18118" t="inlineStr">
        <is>
          <t>T1018116</t>
        </is>
      </c>
      <c r="B18118" t="inlineStr">
        <is>
          <t>2025-04-13</t>
        </is>
      </c>
      <c r="C18118" t="inlineStr">
        <is>
          <t>S008</t>
        </is>
      </c>
      <c r="D18118" t="inlineStr">
        <is>
          <t>Store_008</t>
        </is>
      </c>
      <c r="E18118" t="inlineStr">
        <is>
          <t>East</t>
        </is>
      </c>
      <c r="F18118" t="inlineStr">
        <is>
          <t>P0048</t>
        </is>
      </c>
      <c r="G18118" t="inlineStr">
        <is>
          <t>Prod_0048</t>
        </is>
      </c>
      <c r="H18118" t="inlineStr">
        <is>
          <t>Toys</t>
        </is>
      </c>
      <c r="I18118" t="n">
        <v>2</v>
      </c>
      <c r="J18118" t="n">
        <v>236.97</v>
      </c>
      <c r="K18118" t="n">
        <v>0.05</v>
      </c>
      <c r="L18118">
        <f>I18118*J18118*(1-K18118)</f>
        <v/>
      </c>
      <c r="M18118">
        <f>VLOOKUP(F18118,Products!A:D,4,FALSE)*I18118</f>
        <v/>
      </c>
      <c r="N18118">
        <f>L18118-M18118</f>
        <v/>
      </c>
    </row>
    <row r="18119">
      <c r="A18119" t="inlineStr">
        <is>
          <t>T1018117</t>
        </is>
      </c>
      <c r="B18119" t="inlineStr">
        <is>
          <t>2023-09-02</t>
        </is>
      </c>
      <c r="C18119" t="inlineStr">
        <is>
          <t>S048</t>
        </is>
      </c>
      <c r="D18119" t="inlineStr">
        <is>
          <t>Store_048</t>
        </is>
      </c>
      <c r="E18119" t="inlineStr">
        <is>
          <t>South</t>
        </is>
      </c>
      <c r="F18119" t="inlineStr">
        <is>
          <t>P0187</t>
        </is>
      </c>
      <c r="G18119" t="inlineStr">
        <is>
          <t>Prod_0187</t>
        </is>
      </c>
      <c r="H18119" t="inlineStr">
        <is>
          <t>Food</t>
        </is>
      </c>
      <c r="I18119" t="n">
        <v>3</v>
      </c>
      <c r="J18119" t="n">
        <v>777.92</v>
      </c>
      <c r="K18119" t="n">
        <v>0</v>
      </c>
      <c r="L18119">
        <f>I18119*J18119*(1-K18119)</f>
        <v/>
      </c>
      <c r="M18119">
        <f>VLOOKUP(F18119,Products!A:D,4,FALSE)*I18119</f>
        <v/>
      </c>
      <c r="N18119">
        <f>L18119-M18119</f>
        <v/>
      </c>
    </row>
    <row r="18120">
      <c r="A18120" t="inlineStr">
        <is>
          <t>T1018118</t>
        </is>
      </c>
      <c r="B18120" t="inlineStr">
        <is>
          <t>2024-09-20</t>
        </is>
      </c>
      <c r="C18120" t="inlineStr">
        <is>
          <t>S040</t>
        </is>
      </c>
      <c r="D18120" t="inlineStr">
        <is>
          <t>Store_040</t>
        </is>
      </c>
      <c r="E18120" t="inlineStr">
        <is>
          <t>Central</t>
        </is>
      </c>
      <c r="F18120" t="inlineStr">
        <is>
          <t>P0011</t>
        </is>
      </c>
      <c r="G18120" t="inlineStr">
        <is>
          <t>Prod_0011</t>
        </is>
      </c>
      <c r="H18120" t="inlineStr">
        <is>
          <t>Household</t>
        </is>
      </c>
      <c r="I18120" t="n">
        <v>6</v>
      </c>
      <c r="J18120" t="n">
        <v>362.41</v>
      </c>
      <c r="K18120" t="n">
        <v>0</v>
      </c>
      <c r="L18120">
        <f>I18120*J18120*(1-K18120)</f>
        <v/>
      </c>
      <c r="M18120">
        <f>VLOOKUP(F18120,Products!A:D,4,FALSE)*I18120</f>
        <v/>
      </c>
      <c r="N18120">
        <f>L18120-M18120</f>
        <v/>
      </c>
    </row>
    <row r="18121">
      <c r="A18121" t="inlineStr">
        <is>
          <t>T1018119</t>
        </is>
      </c>
      <c r="B18121" t="inlineStr">
        <is>
          <t>2023-06-25</t>
        </is>
      </c>
      <c r="C18121" t="inlineStr">
        <is>
          <t>S029</t>
        </is>
      </c>
      <c r="D18121" t="inlineStr">
        <is>
          <t>Store_029</t>
        </is>
      </c>
      <c r="E18121" t="inlineStr">
        <is>
          <t>South</t>
        </is>
      </c>
      <c r="F18121" t="inlineStr">
        <is>
          <t>P0128</t>
        </is>
      </c>
      <c r="G18121" t="inlineStr">
        <is>
          <t>Prod_0128</t>
        </is>
      </c>
      <c r="H18121" t="inlineStr">
        <is>
          <t>Toys</t>
        </is>
      </c>
      <c r="I18121" t="n">
        <v>6</v>
      </c>
      <c r="J18121" t="n">
        <v>174.11</v>
      </c>
      <c r="K18121" t="n">
        <v>0.05</v>
      </c>
      <c r="L18121">
        <f>I18121*J18121*(1-K18121)</f>
        <v/>
      </c>
      <c r="M18121">
        <f>VLOOKUP(F18121,Products!A:D,4,FALSE)*I18121</f>
        <v/>
      </c>
      <c r="N18121">
        <f>L18121-M18121</f>
        <v/>
      </c>
    </row>
    <row r="18122">
      <c r="A18122" t="inlineStr">
        <is>
          <t>T1018120</t>
        </is>
      </c>
      <c r="B18122" t="inlineStr">
        <is>
          <t>2024-10-09</t>
        </is>
      </c>
      <c r="C18122" t="inlineStr">
        <is>
          <t>S034</t>
        </is>
      </c>
      <c r="D18122" t="inlineStr">
        <is>
          <t>Store_034</t>
        </is>
      </c>
      <c r="E18122" t="inlineStr">
        <is>
          <t>Central</t>
        </is>
      </c>
      <c r="F18122" t="inlineStr">
        <is>
          <t>P0013</t>
        </is>
      </c>
      <c r="G18122" t="inlineStr">
        <is>
          <t>Prod_0013</t>
        </is>
      </c>
      <c r="H18122" t="inlineStr">
        <is>
          <t>Clothing</t>
        </is>
      </c>
      <c r="I18122" t="n">
        <v>7</v>
      </c>
      <c r="J18122" t="n">
        <v>84.98</v>
      </c>
      <c r="K18122" t="n">
        <v>0</v>
      </c>
      <c r="L18122">
        <f>I18122*J18122*(1-K18122)</f>
        <v/>
      </c>
      <c r="M18122">
        <f>VLOOKUP(F18122,Products!A:D,4,FALSE)*I18122</f>
        <v/>
      </c>
      <c r="N18122">
        <f>L18122-M18122</f>
        <v/>
      </c>
    </row>
    <row r="18123">
      <c r="A18123" t="inlineStr">
        <is>
          <t>T1018121</t>
        </is>
      </c>
      <c r="B18123" t="inlineStr">
        <is>
          <t>2023-12-13</t>
        </is>
      </c>
      <c r="C18123" t="inlineStr">
        <is>
          <t>S020</t>
        </is>
      </c>
      <c r="D18123" t="inlineStr">
        <is>
          <t>Store_020</t>
        </is>
      </c>
      <c r="E18123" t="inlineStr">
        <is>
          <t>West</t>
        </is>
      </c>
      <c r="F18123" t="inlineStr">
        <is>
          <t>P0047</t>
        </is>
      </c>
      <c r="G18123" t="inlineStr">
        <is>
          <t>Prod_0047</t>
        </is>
      </c>
      <c r="H18123" t="inlineStr">
        <is>
          <t>Beverages</t>
        </is>
      </c>
      <c r="I18123" t="n">
        <v>2</v>
      </c>
      <c r="J18123" t="n">
        <v>636</v>
      </c>
      <c r="K18123" t="n">
        <v>0.15</v>
      </c>
      <c r="L18123">
        <f>I18123*J18123*(1-K18123)</f>
        <v/>
      </c>
      <c r="M18123">
        <f>VLOOKUP(F18123,Products!A:D,4,FALSE)*I18123</f>
        <v/>
      </c>
      <c r="N18123">
        <f>L18123-M18123</f>
        <v/>
      </c>
    </row>
    <row r="18124">
      <c r="A18124" t="inlineStr">
        <is>
          <t>T1018122</t>
        </is>
      </c>
      <c r="B18124" t="inlineStr">
        <is>
          <t>2025-01-04</t>
        </is>
      </c>
      <c r="C18124" t="inlineStr">
        <is>
          <t>S034</t>
        </is>
      </c>
      <c r="D18124" t="inlineStr">
        <is>
          <t>Store_034</t>
        </is>
      </c>
      <c r="E18124" t="inlineStr">
        <is>
          <t>Central</t>
        </is>
      </c>
      <c r="F18124" t="inlineStr">
        <is>
          <t>P0194</t>
        </is>
      </c>
      <c r="G18124" t="inlineStr">
        <is>
          <t>Prod_0194</t>
        </is>
      </c>
      <c r="H18124" t="inlineStr">
        <is>
          <t>Food</t>
        </is>
      </c>
      <c r="I18124" t="n">
        <v>5</v>
      </c>
      <c r="J18124" t="n">
        <v>673</v>
      </c>
      <c r="K18124" t="n">
        <v>0.1</v>
      </c>
      <c r="L18124">
        <f>I18124*J18124*(1-K18124)</f>
        <v/>
      </c>
      <c r="M18124">
        <f>VLOOKUP(F18124,Products!A:D,4,FALSE)*I18124</f>
        <v/>
      </c>
      <c r="N18124">
        <f>L18124-M18124</f>
        <v/>
      </c>
    </row>
    <row r="18125">
      <c r="A18125" t="inlineStr">
        <is>
          <t>T1018123</t>
        </is>
      </c>
      <c r="B18125" t="inlineStr">
        <is>
          <t>2023-05-25</t>
        </is>
      </c>
      <c r="C18125" t="inlineStr">
        <is>
          <t>S033</t>
        </is>
      </c>
      <c r="D18125" t="inlineStr">
        <is>
          <t>Store_033</t>
        </is>
      </c>
      <c r="E18125" t="inlineStr">
        <is>
          <t>North</t>
        </is>
      </c>
      <c r="F18125" t="inlineStr">
        <is>
          <t>P0077</t>
        </is>
      </c>
      <c r="G18125" t="inlineStr">
        <is>
          <t>Prod_0077</t>
        </is>
      </c>
      <c r="H18125" t="inlineStr">
        <is>
          <t>Beverages</t>
        </is>
      </c>
      <c r="I18125" t="n">
        <v>6</v>
      </c>
      <c r="J18125" t="n">
        <v>40.02</v>
      </c>
      <c r="K18125" t="n">
        <v>0</v>
      </c>
      <c r="L18125">
        <f>I18125*J18125*(1-K18125)</f>
        <v/>
      </c>
      <c r="M18125">
        <f>VLOOKUP(F18125,Products!A:D,4,FALSE)*I18125</f>
        <v/>
      </c>
      <c r="N18125">
        <f>L18125-M18125</f>
        <v/>
      </c>
    </row>
    <row r="18126">
      <c r="A18126" t="inlineStr">
        <is>
          <t>T1018124</t>
        </is>
      </c>
      <c r="B18126" t="inlineStr">
        <is>
          <t>2024-03-28</t>
        </is>
      </c>
      <c r="C18126" t="inlineStr">
        <is>
          <t>S044</t>
        </is>
      </c>
      <c r="D18126" t="inlineStr">
        <is>
          <t>Store_044</t>
        </is>
      </c>
      <c r="E18126" t="inlineStr">
        <is>
          <t>North</t>
        </is>
      </c>
      <c r="F18126" t="inlineStr">
        <is>
          <t>P0077</t>
        </is>
      </c>
      <c r="G18126" t="inlineStr">
        <is>
          <t>Prod_0077</t>
        </is>
      </c>
      <c r="H18126" t="inlineStr">
        <is>
          <t>Beverages</t>
        </is>
      </c>
      <c r="I18126" t="n">
        <v>2</v>
      </c>
      <c r="J18126" t="n">
        <v>51.92</v>
      </c>
      <c r="K18126" t="n">
        <v>0</v>
      </c>
      <c r="L18126">
        <f>I18126*J18126*(1-K18126)</f>
        <v/>
      </c>
      <c r="M18126">
        <f>VLOOKUP(F18126,Products!A:D,4,FALSE)*I18126</f>
        <v/>
      </c>
      <c r="N18126">
        <f>L18126-M18126</f>
        <v/>
      </c>
    </row>
    <row r="18127">
      <c r="A18127" t="inlineStr">
        <is>
          <t>T1018125</t>
        </is>
      </c>
      <c r="B18127" t="inlineStr">
        <is>
          <t>2023-08-14</t>
        </is>
      </c>
      <c r="C18127" t="inlineStr">
        <is>
          <t>S007</t>
        </is>
      </c>
      <c r="D18127" t="inlineStr">
        <is>
          <t>Store_007</t>
        </is>
      </c>
      <c r="E18127" t="inlineStr">
        <is>
          <t>East</t>
        </is>
      </c>
      <c r="F18127" t="inlineStr">
        <is>
          <t>P0043</t>
        </is>
      </c>
      <c r="G18127" t="inlineStr">
        <is>
          <t>Prod_0043</t>
        </is>
      </c>
      <c r="H18127" t="inlineStr">
        <is>
          <t>Food</t>
        </is>
      </c>
      <c r="I18127" t="n">
        <v>5</v>
      </c>
      <c r="J18127" t="n">
        <v>257.13</v>
      </c>
      <c r="K18127" t="n">
        <v>0</v>
      </c>
      <c r="L18127">
        <f>I18127*J18127*(1-K18127)</f>
        <v/>
      </c>
      <c r="M18127">
        <f>VLOOKUP(F18127,Products!A:D,4,FALSE)*I18127</f>
        <v/>
      </c>
      <c r="N18127">
        <f>L18127-M18127</f>
        <v/>
      </c>
    </row>
    <row r="18128">
      <c r="A18128" t="inlineStr">
        <is>
          <t>T1018126</t>
        </is>
      </c>
      <c r="B18128" t="inlineStr">
        <is>
          <t>2024-12-25</t>
        </is>
      </c>
      <c r="C18128" t="inlineStr">
        <is>
          <t>S026</t>
        </is>
      </c>
      <c r="D18128" t="inlineStr">
        <is>
          <t>Store_026</t>
        </is>
      </c>
      <c r="E18128" t="inlineStr">
        <is>
          <t>North</t>
        </is>
      </c>
      <c r="F18128" t="inlineStr">
        <is>
          <t>P0018</t>
        </is>
      </c>
      <c r="G18128" t="inlineStr">
        <is>
          <t>Prod_0018</t>
        </is>
      </c>
      <c r="H18128" t="inlineStr">
        <is>
          <t>Food</t>
        </is>
      </c>
      <c r="I18128" t="n">
        <v>7</v>
      </c>
      <c r="J18128" t="n">
        <v>1010.02</v>
      </c>
      <c r="K18128" t="n">
        <v>0</v>
      </c>
      <c r="L18128">
        <f>I18128*J18128*(1-K18128)</f>
        <v/>
      </c>
      <c r="M18128">
        <f>VLOOKUP(F18128,Products!A:D,4,FALSE)*I18128</f>
        <v/>
      </c>
      <c r="N18128">
        <f>L18128-M18128</f>
        <v/>
      </c>
    </row>
    <row r="18129">
      <c r="A18129" t="inlineStr">
        <is>
          <t>T1018127</t>
        </is>
      </c>
      <c r="B18129" t="inlineStr">
        <is>
          <t>2023-12-04</t>
        </is>
      </c>
      <c r="C18129" t="inlineStr">
        <is>
          <t>S027</t>
        </is>
      </c>
      <c r="D18129" t="inlineStr">
        <is>
          <t>Store_027</t>
        </is>
      </c>
      <c r="E18129" t="inlineStr">
        <is>
          <t>South</t>
        </is>
      </c>
      <c r="F18129" t="inlineStr">
        <is>
          <t>P0086</t>
        </is>
      </c>
      <c r="G18129" t="inlineStr">
        <is>
          <t>Prod_0086</t>
        </is>
      </c>
      <c r="H18129" t="inlineStr">
        <is>
          <t>Stationery</t>
        </is>
      </c>
      <c r="I18129" t="n">
        <v>7</v>
      </c>
      <c r="J18129" t="n">
        <v>1062.52</v>
      </c>
      <c r="K18129" t="n">
        <v>0</v>
      </c>
      <c r="L18129">
        <f>I18129*J18129*(1-K18129)</f>
        <v/>
      </c>
      <c r="M18129">
        <f>VLOOKUP(F18129,Products!A:D,4,FALSE)*I18129</f>
        <v/>
      </c>
      <c r="N18129">
        <f>L18129-M18129</f>
        <v/>
      </c>
    </row>
    <row r="18130">
      <c r="A18130" t="inlineStr">
        <is>
          <t>T1018128</t>
        </is>
      </c>
      <c r="B18130" t="inlineStr">
        <is>
          <t>2023-04-02</t>
        </is>
      </c>
      <c r="C18130" t="inlineStr">
        <is>
          <t>S045</t>
        </is>
      </c>
      <c r="D18130" t="inlineStr">
        <is>
          <t>Store_045</t>
        </is>
      </c>
      <c r="E18130" t="inlineStr">
        <is>
          <t>East</t>
        </is>
      </c>
      <c r="F18130" t="inlineStr">
        <is>
          <t>P0107</t>
        </is>
      </c>
      <c r="G18130" t="inlineStr">
        <is>
          <t>Prod_0107</t>
        </is>
      </c>
      <c r="H18130" t="inlineStr">
        <is>
          <t>Stationery</t>
        </is>
      </c>
      <c r="I18130" t="n">
        <v>7</v>
      </c>
      <c r="J18130" t="n">
        <v>670.67</v>
      </c>
      <c r="K18130" t="n">
        <v>0.1</v>
      </c>
      <c r="L18130">
        <f>I18130*J18130*(1-K18130)</f>
        <v/>
      </c>
      <c r="M18130">
        <f>VLOOKUP(F18130,Products!A:D,4,FALSE)*I18130</f>
        <v/>
      </c>
      <c r="N18130">
        <f>L18130-M18130</f>
        <v/>
      </c>
    </row>
    <row r="18131">
      <c r="A18131" t="inlineStr">
        <is>
          <t>T1018129</t>
        </is>
      </c>
      <c r="B18131" t="inlineStr">
        <is>
          <t>2024-12-12</t>
        </is>
      </c>
      <c r="C18131" t="inlineStr">
        <is>
          <t>S025</t>
        </is>
      </c>
      <c r="D18131" t="inlineStr">
        <is>
          <t>Store_025</t>
        </is>
      </c>
      <c r="E18131" t="inlineStr">
        <is>
          <t>Central</t>
        </is>
      </c>
      <c r="F18131" t="inlineStr">
        <is>
          <t>P0003</t>
        </is>
      </c>
      <c r="G18131" t="inlineStr">
        <is>
          <t>Prod_0003</t>
        </is>
      </c>
      <c r="H18131" t="inlineStr">
        <is>
          <t>Household</t>
        </is>
      </c>
      <c r="I18131" t="n">
        <v>6</v>
      </c>
      <c r="J18131" t="n">
        <v>92.53</v>
      </c>
      <c r="K18131" t="n">
        <v>0.2</v>
      </c>
      <c r="L18131">
        <f>I18131*J18131*(1-K18131)</f>
        <v/>
      </c>
      <c r="M18131">
        <f>VLOOKUP(F18131,Products!A:D,4,FALSE)*I18131</f>
        <v/>
      </c>
      <c r="N18131">
        <f>L18131-M18131</f>
        <v/>
      </c>
    </row>
    <row r="18132">
      <c r="A18132" t="inlineStr">
        <is>
          <t>T1018130</t>
        </is>
      </c>
      <c r="B18132" t="inlineStr">
        <is>
          <t>2024-12-20</t>
        </is>
      </c>
      <c r="C18132" t="inlineStr">
        <is>
          <t>S046</t>
        </is>
      </c>
      <c r="D18132" t="inlineStr">
        <is>
          <t>Store_046</t>
        </is>
      </c>
      <c r="E18132" t="inlineStr">
        <is>
          <t>South</t>
        </is>
      </c>
      <c r="F18132" t="inlineStr">
        <is>
          <t>P0069</t>
        </is>
      </c>
      <c r="G18132" t="inlineStr">
        <is>
          <t>Prod_0069</t>
        </is>
      </c>
      <c r="H18132" t="inlineStr">
        <is>
          <t>Household</t>
        </is>
      </c>
      <c r="I18132" t="n">
        <v>2</v>
      </c>
      <c r="J18132" t="n">
        <v>393.57</v>
      </c>
      <c r="K18132" t="n">
        <v>0.1</v>
      </c>
      <c r="L18132">
        <f>I18132*J18132*(1-K18132)</f>
        <v/>
      </c>
      <c r="M18132">
        <f>VLOOKUP(F18132,Products!A:D,4,FALSE)*I18132</f>
        <v/>
      </c>
      <c r="N18132">
        <f>L18132-M18132</f>
        <v/>
      </c>
    </row>
    <row r="18133">
      <c r="A18133" t="inlineStr">
        <is>
          <t>T1018131</t>
        </is>
      </c>
      <c r="B18133" t="inlineStr">
        <is>
          <t>2024-04-26</t>
        </is>
      </c>
      <c r="C18133" t="inlineStr">
        <is>
          <t>S036</t>
        </is>
      </c>
      <c r="D18133" t="inlineStr">
        <is>
          <t>Store_036</t>
        </is>
      </c>
      <c r="E18133" t="inlineStr">
        <is>
          <t>Central</t>
        </is>
      </c>
      <c r="F18133" t="inlineStr">
        <is>
          <t>P0111</t>
        </is>
      </c>
      <c r="G18133" t="inlineStr">
        <is>
          <t>Prod_0111</t>
        </is>
      </c>
      <c r="H18133" t="inlineStr">
        <is>
          <t>Clothing</t>
        </is>
      </c>
      <c r="I18133" t="n">
        <v>3</v>
      </c>
      <c r="J18133" t="n">
        <v>540.37</v>
      </c>
      <c r="K18133" t="n">
        <v>0</v>
      </c>
      <c r="L18133">
        <f>I18133*J18133*(1-K18133)</f>
        <v/>
      </c>
      <c r="M18133">
        <f>VLOOKUP(F18133,Products!A:D,4,FALSE)*I18133</f>
        <v/>
      </c>
      <c r="N18133">
        <f>L18133-M18133</f>
        <v/>
      </c>
    </row>
    <row r="18134">
      <c r="A18134" t="inlineStr">
        <is>
          <t>T1018132</t>
        </is>
      </c>
      <c r="B18134" t="inlineStr">
        <is>
          <t>2024-07-13</t>
        </is>
      </c>
      <c r="C18134" t="inlineStr">
        <is>
          <t>S015</t>
        </is>
      </c>
      <c r="D18134" t="inlineStr">
        <is>
          <t>Store_015</t>
        </is>
      </c>
      <c r="E18134" t="inlineStr">
        <is>
          <t>North</t>
        </is>
      </c>
      <c r="F18134" t="inlineStr">
        <is>
          <t>P0147</t>
        </is>
      </c>
      <c r="G18134" t="inlineStr">
        <is>
          <t>Prod_0147</t>
        </is>
      </c>
      <c r="H18134" t="inlineStr">
        <is>
          <t>Stationery</t>
        </is>
      </c>
      <c r="I18134" t="n">
        <v>2</v>
      </c>
      <c r="J18134" t="n">
        <v>405.57</v>
      </c>
      <c r="K18134" t="n">
        <v>0</v>
      </c>
      <c r="L18134">
        <f>I18134*J18134*(1-K18134)</f>
        <v/>
      </c>
      <c r="M18134">
        <f>VLOOKUP(F18134,Products!A:D,4,FALSE)*I18134</f>
        <v/>
      </c>
      <c r="N18134">
        <f>L18134-M18134</f>
        <v/>
      </c>
    </row>
    <row r="18135">
      <c r="A18135" t="inlineStr">
        <is>
          <t>T1018133</t>
        </is>
      </c>
      <c r="B18135" t="inlineStr">
        <is>
          <t>2025-07-19</t>
        </is>
      </c>
      <c r="C18135" t="inlineStr">
        <is>
          <t>S005</t>
        </is>
      </c>
      <c r="D18135" t="inlineStr">
        <is>
          <t>Store_005</t>
        </is>
      </c>
      <c r="E18135" t="inlineStr">
        <is>
          <t>Central</t>
        </is>
      </c>
      <c r="F18135" t="inlineStr">
        <is>
          <t>P0107</t>
        </is>
      </c>
      <c r="G18135" t="inlineStr">
        <is>
          <t>Prod_0107</t>
        </is>
      </c>
      <c r="H18135" t="inlineStr">
        <is>
          <t>Stationery</t>
        </is>
      </c>
      <c r="I18135" t="n">
        <v>9</v>
      </c>
      <c r="J18135" t="n">
        <v>899.34</v>
      </c>
      <c r="K18135" t="n">
        <v>0.05</v>
      </c>
      <c r="L18135">
        <f>I18135*J18135*(1-K18135)</f>
        <v/>
      </c>
      <c r="M18135">
        <f>VLOOKUP(F18135,Products!A:D,4,FALSE)*I18135</f>
        <v/>
      </c>
      <c r="N18135">
        <f>L18135-M18135</f>
        <v/>
      </c>
    </row>
    <row r="18136">
      <c r="A18136" t="inlineStr">
        <is>
          <t>T1018134</t>
        </is>
      </c>
      <c r="B18136" t="inlineStr">
        <is>
          <t>2025-04-03</t>
        </is>
      </c>
      <c r="C18136" t="inlineStr">
        <is>
          <t>S006</t>
        </is>
      </c>
      <c r="D18136" t="inlineStr">
        <is>
          <t>Store_006</t>
        </is>
      </c>
      <c r="E18136" t="inlineStr">
        <is>
          <t>East</t>
        </is>
      </c>
      <c r="F18136" t="inlineStr">
        <is>
          <t>P0017</t>
        </is>
      </c>
      <c r="G18136" t="inlineStr">
        <is>
          <t>Prod_0017</t>
        </is>
      </c>
      <c r="H18136" t="inlineStr">
        <is>
          <t>Food</t>
        </is>
      </c>
      <c r="I18136" t="n">
        <v>8</v>
      </c>
      <c r="J18136" t="n">
        <v>826.02</v>
      </c>
      <c r="K18136" t="n">
        <v>0.1</v>
      </c>
      <c r="L18136">
        <f>I18136*J18136*(1-K18136)</f>
        <v/>
      </c>
      <c r="M18136">
        <f>VLOOKUP(F18136,Products!A:D,4,FALSE)*I18136</f>
        <v/>
      </c>
      <c r="N18136">
        <f>L18136-M18136</f>
        <v/>
      </c>
    </row>
    <row r="18137">
      <c r="A18137" t="inlineStr">
        <is>
          <t>T1018135</t>
        </is>
      </c>
      <c r="B18137" t="inlineStr">
        <is>
          <t>2023-10-30</t>
        </is>
      </c>
      <c r="C18137" t="inlineStr">
        <is>
          <t>S026</t>
        </is>
      </c>
      <c r="D18137" t="inlineStr">
        <is>
          <t>Store_026</t>
        </is>
      </c>
      <c r="E18137" t="inlineStr">
        <is>
          <t>North</t>
        </is>
      </c>
      <c r="F18137" t="inlineStr">
        <is>
          <t>P0018</t>
        </is>
      </c>
      <c r="G18137" t="inlineStr">
        <is>
          <t>Prod_0018</t>
        </is>
      </c>
      <c r="H18137" t="inlineStr">
        <is>
          <t>Food</t>
        </is>
      </c>
      <c r="I18137" t="n">
        <v>8</v>
      </c>
      <c r="J18137" t="n">
        <v>780.98</v>
      </c>
      <c r="K18137" t="n">
        <v>0.15</v>
      </c>
      <c r="L18137">
        <f>I18137*J18137*(1-K18137)</f>
        <v/>
      </c>
      <c r="M18137">
        <f>VLOOKUP(F18137,Products!A:D,4,FALSE)*I18137</f>
        <v/>
      </c>
      <c r="N18137">
        <f>L18137-M18137</f>
        <v/>
      </c>
    </row>
    <row r="18138">
      <c r="A18138" t="inlineStr">
        <is>
          <t>T1018136</t>
        </is>
      </c>
      <c r="B18138" t="inlineStr">
        <is>
          <t>2023-03-24</t>
        </is>
      </c>
      <c r="C18138" t="inlineStr">
        <is>
          <t>S005</t>
        </is>
      </c>
      <c r="D18138" t="inlineStr">
        <is>
          <t>Store_005</t>
        </is>
      </c>
      <c r="E18138" t="inlineStr">
        <is>
          <t>Central</t>
        </is>
      </c>
      <c r="F18138" t="inlineStr">
        <is>
          <t>P0190</t>
        </is>
      </c>
      <c r="G18138" t="inlineStr">
        <is>
          <t>Prod_0190</t>
        </is>
      </c>
      <c r="H18138" t="inlineStr">
        <is>
          <t>Household</t>
        </is>
      </c>
      <c r="I18138" t="n">
        <v>2</v>
      </c>
      <c r="J18138" t="n">
        <v>259.04</v>
      </c>
      <c r="K18138" t="n">
        <v>0</v>
      </c>
      <c r="L18138">
        <f>I18138*J18138*(1-K18138)</f>
        <v/>
      </c>
      <c r="M18138">
        <f>VLOOKUP(F18138,Products!A:D,4,FALSE)*I18138</f>
        <v/>
      </c>
      <c r="N18138">
        <f>L18138-M18138</f>
        <v/>
      </c>
    </row>
    <row r="18139">
      <c r="A18139" t="inlineStr">
        <is>
          <t>T1018137</t>
        </is>
      </c>
      <c r="B18139" t="inlineStr">
        <is>
          <t>2024-07-11</t>
        </is>
      </c>
      <c r="C18139" t="inlineStr">
        <is>
          <t>S045</t>
        </is>
      </c>
      <c r="D18139" t="inlineStr">
        <is>
          <t>Store_045</t>
        </is>
      </c>
      <c r="E18139" t="inlineStr">
        <is>
          <t>East</t>
        </is>
      </c>
      <c r="F18139" t="inlineStr">
        <is>
          <t>P0007</t>
        </is>
      </c>
      <c r="G18139" t="inlineStr">
        <is>
          <t>Prod_0007</t>
        </is>
      </c>
      <c r="H18139" t="inlineStr">
        <is>
          <t>Food</t>
        </is>
      </c>
      <c r="I18139" t="n">
        <v>8</v>
      </c>
      <c r="J18139" t="n">
        <v>140.35</v>
      </c>
      <c r="K18139" t="n">
        <v>0.05</v>
      </c>
      <c r="L18139">
        <f>I18139*J18139*(1-K18139)</f>
        <v/>
      </c>
      <c r="M18139">
        <f>VLOOKUP(F18139,Products!A:D,4,FALSE)*I18139</f>
        <v/>
      </c>
      <c r="N18139">
        <f>L18139-M18139</f>
        <v/>
      </c>
    </row>
    <row r="18140">
      <c r="A18140" t="inlineStr">
        <is>
          <t>T1018138</t>
        </is>
      </c>
      <c r="B18140" t="inlineStr">
        <is>
          <t>2024-12-18</t>
        </is>
      </c>
      <c r="C18140" t="inlineStr">
        <is>
          <t>S041</t>
        </is>
      </c>
      <c r="D18140" t="inlineStr">
        <is>
          <t>Store_041</t>
        </is>
      </c>
      <c r="E18140" t="inlineStr">
        <is>
          <t>East</t>
        </is>
      </c>
      <c r="F18140" t="inlineStr">
        <is>
          <t>P0092</t>
        </is>
      </c>
      <c r="G18140" t="inlineStr">
        <is>
          <t>Prod_0092</t>
        </is>
      </c>
      <c r="H18140" t="inlineStr">
        <is>
          <t>Household</t>
        </is>
      </c>
      <c r="I18140" t="n">
        <v>9</v>
      </c>
      <c r="J18140" t="n">
        <v>269.25</v>
      </c>
      <c r="K18140" t="n">
        <v>0</v>
      </c>
      <c r="L18140">
        <f>I18140*J18140*(1-K18140)</f>
        <v/>
      </c>
      <c r="M18140">
        <f>VLOOKUP(F18140,Products!A:D,4,FALSE)*I18140</f>
        <v/>
      </c>
      <c r="N18140">
        <f>L18140-M18140</f>
        <v/>
      </c>
    </row>
    <row r="18141">
      <c r="A18141" t="inlineStr">
        <is>
          <t>T1018139</t>
        </is>
      </c>
      <c r="B18141" t="inlineStr">
        <is>
          <t>2025-05-25</t>
        </is>
      </c>
      <c r="C18141" t="inlineStr">
        <is>
          <t>S037</t>
        </is>
      </c>
      <c r="D18141" t="inlineStr">
        <is>
          <t>Store_037</t>
        </is>
      </c>
      <c r="E18141" t="inlineStr">
        <is>
          <t>East</t>
        </is>
      </c>
      <c r="F18141" t="inlineStr">
        <is>
          <t>P0030</t>
        </is>
      </c>
      <c r="G18141" t="inlineStr">
        <is>
          <t>Prod_0030</t>
        </is>
      </c>
      <c r="H18141" t="inlineStr">
        <is>
          <t>Household</t>
        </is>
      </c>
      <c r="I18141" t="n">
        <v>7</v>
      </c>
      <c r="J18141" t="n">
        <v>804.48</v>
      </c>
      <c r="K18141" t="n">
        <v>0.1</v>
      </c>
      <c r="L18141">
        <f>I18141*J18141*(1-K18141)</f>
        <v/>
      </c>
      <c r="M18141">
        <f>VLOOKUP(F18141,Products!A:D,4,FALSE)*I18141</f>
        <v/>
      </c>
      <c r="N18141">
        <f>L18141-M18141</f>
        <v/>
      </c>
    </row>
    <row r="18142">
      <c r="A18142" t="inlineStr">
        <is>
          <t>T1018140</t>
        </is>
      </c>
      <c r="B18142" t="inlineStr">
        <is>
          <t>2025-01-05</t>
        </is>
      </c>
      <c r="C18142" t="inlineStr">
        <is>
          <t>S010</t>
        </is>
      </c>
      <c r="D18142" t="inlineStr">
        <is>
          <t>Store_010</t>
        </is>
      </c>
      <c r="E18142" t="inlineStr">
        <is>
          <t>North</t>
        </is>
      </c>
      <c r="F18142" t="inlineStr">
        <is>
          <t>P0085</t>
        </is>
      </c>
      <c r="G18142" t="inlineStr">
        <is>
          <t>Prod_0085</t>
        </is>
      </c>
      <c r="H18142" t="inlineStr">
        <is>
          <t>Food</t>
        </is>
      </c>
      <c r="I18142" t="n">
        <v>2</v>
      </c>
      <c r="J18142" t="n">
        <v>453.72</v>
      </c>
      <c r="K18142" t="n">
        <v>0.05</v>
      </c>
      <c r="L18142">
        <f>I18142*J18142*(1-K18142)</f>
        <v/>
      </c>
      <c r="M18142">
        <f>VLOOKUP(F18142,Products!A:D,4,FALSE)*I18142</f>
        <v/>
      </c>
      <c r="N18142">
        <f>L18142-M18142</f>
        <v/>
      </c>
    </row>
    <row r="18143">
      <c r="A18143" t="inlineStr">
        <is>
          <t>T1018141</t>
        </is>
      </c>
      <c r="B18143" t="inlineStr">
        <is>
          <t>2024-03-30</t>
        </is>
      </c>
      <c r="C18143" t="inlineStr">
        <is>
          <t>S011</t>
        </is>
      </c>
      <c r="D18143" t="inlineStr">
        <is>
          <t>Store_011</t>
        </is>
      </c>
      <c r="E18143" t="inlineStr">
        <is>
          <t>South</t>
        </is>
      </c>
      <c r="F18143" t="inlineStr">
        <is>
          <t>P0032</t>
        </is>
      </c>
      <c r="G18143" t="inlineStr">
        <is>
          <t>Prod_0032</t>
        </is>
      </c>
      <c r="H18143" t="inlineStr">
        <is>
          <t>Beverages</t>
        </is>
      </c>
      <c r="I18143" t="n">
        <v>1</v>
      </c>
      <c r="J18143" t="n">
        <v>309.7</v>
      </c>
      <c r="K18143" t="n">
        <v>0.05</v>
      </c>
      <c r="L18143">
        <f>I18143*J18143*(1-K18143)</f>
        <v/>
      </c>
      <c r="M18143">
        <f>VLOOKUP(F18143,Products!A:D,4,FALSE)*I18143</f>
        <v/>
      </c>
      <c r="N18143">
        <f>L18143-M18143</f>
        <v/>
      </c>
    </row>
    <row r="18144">
      <c r="A18144" t="inlineStr">
        <is>
          <t>T1018142</t>
        </is>
      </c>
      <c r="B18144" t="inlineStr">
        <is>
          <t>2025-04-21</t>
        </is>
      </c>
      <c r="C18144" t="inlineStr">
        <is>
          <t>S011</t>
        </is>
      </c>
      <c r="D18144" t="inlineStr">
        <is>
          <t>Store_011</t>
        </is>
      </c>
      <c r="E18144" t="inlineStr">
        <is>
          <t>South</t>
        </is>
      </c>
      <c r="F18144" t="inlineStr">
        <is>
          <t>P0145</t>
        </is>
      </c>
      <c r="G18144" t="inlineStr">
        <is>
          <t>Prod_0145</t>
        </is>
      </c>
      <c r="H18144" t="inlineStr">
        <is>
          <t>Electronics</t>
        </is>
      </c>
      <c r="I18144" t="n">
        <v>8</v>
      </c>
      <c r="J18144" t="n">
        <v>546.71</v>
      </c>
      <c r="K18144" t="n">
        <v>0</v>
      </c>
      <c r="L18144">
        <f>I18144*J18144*(1-K18144)</f>
        <v/>
      </c>
      <c r="M18144">
        <f>VLOOKUP(F18144,Products!A:D,4,FALSE)*I18144</f>
        <v/>
      </c>
      <c r="N18144">
        <f>L18144-M18144</f>
        <v/>
      </c>
    </row>
    <row r="18145">
      <c r="A18145" t="inlineStr">
        <is>
          <t>T1018143</t>
        </is>
      </c>
      <c r="B18145" t="inlineStr">
        <is>
          <t>2023-01-02</t>
        </is>
      </c>
      <c r="C18145" t="inlineStr">
        <is>
          <t>S009</t>
        </is>
      </c>
      <c r="D18145" t="inlineStr">
        <is>
          <t>Store_009</t>
        </is>
      </c>
      <c r="E18145" t="inlineStr">
        <is>
          <t>Central</t>
        </is>
      </c>
      <c r="F18145" t="inlineStr">
        <is>
          <t>P0029</t>
        </is>
      </c>
      <c r="G18145" t="inlineStr">
        <is>
          <t>Prod_0029</t>
        </is>
      </c>
      <c r="H18145" t="inlineStr">
        <is>
          <t>Clothing</t>
        </is>
      </c>
      <c r="I18145" t="n">
        <v>2</v>
      </c>
      <c r="J18145" t="n">
        <v>698.11</v>
      </c>
      <c r="K18145" t="n">
        <v>0.1</v>
      </c>
      <c r="L18145">
        <f>I18145*J18145*(1-K18145)</f>
        <v/>
      </c>
      <c r="M18145">
        <f>VLOOKUP(F18145,Products!A:D,4,FALSE)*I18145</f>
        <v/>
      </c>
      <c r="N18145">
        <f>L18145-M18145</f>
        <v/>
      </c>
    </row>
    <row r="18146">
      <c r="A18146" t="inlineStr">
        <is>
          <t>T1018144</t>
        </is>
      </c>
      <c r="B18146" t="inlineStr">
        <is>
          <t>2023-10-31</t>
        </is>
      </c>
      <c r="C18146" t="inlineStr">
        <is>
          <t>S027</t>
        </is>
      </c>
      <c r="D18146" t="inlineStr">
        <is>
          <t>Store_027</t>
        </is>
      </c>
      <c r="E18146" t="inlineStr">
        <is>
          <t>South</t>
        </is>
      </c>
      <c r="F18146" t="inlineStr">
        <is>
          <t>P0067</t>
        </is>
      </c>
      <c r="G18146" t="inlineStr">
        <is>
          <t>Prod_0067</t>
        </is>
      </c>
      <c r="H18146" t="inlineStr">
        <is>
          <t>Toys</t>
        </is>
      </c>
      <c r="I18146" t="n">
        <v>9</v>
      </c>
      <c r="J18146" t="n">
        <v>150.05</v>
      </c>
      <c r="K18146" t="n">
        <v>0.05</v>
      </c>
      <c r="L18146">
        <f>I18146*J18146*(1-K18146)</f>
        <v/>
      </c>
      <c r="M18146">
        <f>VLOOKUP(F18146,Products!A:D,4,FALSE)*I18146</f>
        <v/>
      </c>
      <c r="N18146">
        <f>L18146-M18146</f>
        <v/>
      </c>
    </row>
    <row r="18147">
      <c r="A18147" t="inlineStr">
        <is>
          <t>T1018145</t>
        </is>
      </c>
      <c r="B18147" t="inlineStr">
        <is>
          <t>2023-03-03</t>
        </is>
      </c>
      <c r="C18147" t="inlineStr">
        <is>
          <t>S047</t>
        </is>
      </c>
      <c r="D18147" t="inlineStr">
        <is>
          <t>Store_047</t>
        </is>
      </c>
      <c r="E18147" t="inlineStr">
        <is>
          <t>North</t>
        </is>
      </c>
      <c r="F18147" t="inlineStr">
        <is>
          <t>P0130</t>
        </is>
      </c>
      <c r="G18147" t="inlineStr">
        <is>
          <t>Prod_0130</t>
        </is>
      </c>
      <c r="H18147" t="inlineStr">
        <is>
          <t>Electronics</t>
        </is>
      </c>
      <c r="I18147" t="n">
        <v>5</v>
      </c>
      <c r="J18147" t="n">
        <v>687.1</v>
      </c>
      <c r="K18147" t="n">
        <v>0.05</v>
      </c>
      <c r="L18147">
        <f>I18147*J18147*(1-K18147)</f>
        <v/>
      </c>
      <c r="M18147">
        <f>VLOOKUP(F18147,Products!A:D,4,FALSE)*I18147</f>
        <v/>
      </c>
      <c r="N18147">
        <f>L18147-M18147</f>
        <v/>
      </c>
    </row>
    <row r="18148">
      <c r="A18148" t="inlineStr">
        <is>
          <t>T1018146</t>
        </is>
      </c>
      <c r="B18148" t="inlineStr">
        <is>
          <t>2025-07-04</t>
        </is>
      </c>
      <c r="C18148" t="inlineStr">
        <is>
          <t>S031</t>
        </is>
      </c>
      <c r="D18148" t="inlineStr">
        <is>
          <t>Store_031</t>
        </is>
      </c>
      <c r="E18148" t="inlineStr">
        <is>
          <t>Central</t>
        </is>
      </c>
      <c r="F18148" t="inlineStr">
        <is>
          <t>P0122</t>
        </is>
      </c>
      <c r="G18148" t="inlineStr">
        <is>
          <t>Prod_0122</t>
        </is>
      </c>
      <c r="H18148" t="inlineStr">
        <is>
          <t>Beverages</t>
        </is>
      </c>
      <c r="I18148" t="n">
        <v>3</v>
      </c>
      <c r="J18148" t="n">
        <v>651.85</v>
      </c>
      <c r="K18148" t="n">
        <v>0</v>
      </c>
      <c r="L18148">
        <f>I18148*J18148*(1-K18148)</f>
        <v/>
      </c>
      <c r="M18148">
        <f>VLOOKUP(F18148,Products!A:D,4,FALSE)*I18148</f>
        <v/>
      </c>
      <c r="N18148">
        <f>L18148-M18148</f>
        <v/>
      </c>
    </row>
    <row r="18149">
      <c r="A18149" t="inlineStr">
        <is>
          <t>T1018147</t>
        </is>
      </c>
      <c r="B18149" t="inlineStr">
        <is>
          <t>2024-01-10</t>
        </is>
      </c>
      <c r="C18149" t="inlineStr">
        <is>
          <t>S006</t>
        </is>
      </c>
      <c r="D18149" t="inlineStr">
        <is>
          <t>Store_006</t>
        </is>
      </c>
      <c r="E18149" t="inlineStr">
        <is>
          <t>East</t>
        </is>
      </c>
      <c r="F18149" t="inlineStr">
        <is>
          <t>P0143</t>
        </is>
      </c>
      <c r="G18149" t="inlineStr">
        <is>
          <t>Prod_0143</t>
        </is>
      </c>
      <c r="H18149" t="inlineStr">
        <is>
          <t>Electronics</t>
        </is>
      </c>
      <c r="I18149" t="n">
        <v>2</v>
      </c>
      <c r="J18149" t="n">
        <v>336.21</v>
      </c>
      <c r="K18149" t="n">
        <v>0.05</v>
      </c>
      <c r="L18149">
        <f>I18149*J18149*(1-K18149)</f>
        <v/>
      </c>
      <c r="M18149">
        <f>VLOOKUP(F18149,Products!A:D,4,FALSE)*I18149</f>
        <v/>
      </c>
      <c r="N18149">
        <f>L18149-M18149</f>
        <v/>
      </c>
    </row>
    <row r="18150">
      <c r="A18150" t="inlineStr">
        <is>
          <t>T1018148</t>
        </is>
      </c>
      <c r="B18150" t="inlineStr">
        <is>
          <t>2024-07-28</t>
        </is>
      </c>
      <c r="C18150" t="inlineStr">
        <is>
          <t>S011</t>
        </is>
      </c>
      <c r="D18150" t="inlineStr">
        <is>
          <t>Store_011</t>
        </is>
      </c>
      <c r="E18150" t="inlineStr">
        <is>
          <t>South</t>
        </is>
      </c>
      <c r="F18150" t="inlineStr">
        <is>
          <t>P0083</t>
        </is>
      </c>
      <c r="G18150" t="inlineStr">
        <is>
          <t>Prod_0083</t>
        </is>
      </c>
      <c r="H18150" t="inlineStr">
        <is>
          <t>Clothing</t>
        </is>
      </c>
      <c r="I18150" t="n">
        <v>3</v>
      </c>
      <c r="J18150" t="n">
        <v>528.77</v>
      </c>
      <c r="K18150" t="n">
        <v>0</v>
      </c>
      <c r="L18150">
        <f>I18150*J18150*(1-K18150)</f>
        <v/>
      </c>
      <c r="M18150">
        <f>VLOOKUP(F18150,Products!A:D,4,FALSE)*I18150</f>
        <v/>
      </c>
      <c r="N18150">
        <f>L18150-M18150</f>
        <v/>
      </c>
    </row>
    <row r="18151">
      <c r="A18151" t="inlineStr">
        <is>
          <t>T1018149</t>
        </is>
      </c>
      <c r="B18151" t="inlineStr">
        <is>
          <t>2023-02-04</t>
        </is>
      </c>
      <c r="C18151" t="inlineStr">
        <is>
          <t>S014</t>
        </is>
      </c>
      <c r="D18151" t="inlineStr">
        <is>
          <t>Store_014</t>
        </is>
      </c>
      <c r="E18151" t="inlineStr">
        <is>
          <t>West</t>
        </is>
      </c>
      <c r="F18151" t="inlineStr">
        <is>
          <t>P0026</t>
        </is>
      </c>
      <c r="G18151" t="inlineStr">
        <is>
          <t>Prod_0026</t>
        </is>
      </c>
      <c r="H18151" t="inlineStr">
        <is>
          <t>Beverages</t>
        </is>
      </c>
      <c r="I18151" t="n">
        <v>6</v>
      </c>
      <c r="J18151" t="n">
        <v>787.23</v>
      </c>
      <c r="K18151" t="n">
        <v>0</v>
      </c>
      <c r="L18151">
        <f>I18151*J18151*(1-K18151)</f>
        <v/>
      </c>
      <c r="M18151">
        <f>VLOOKUP(F18151,Products!A:D,4,FALSE)*I18151</f>
        <v/>
      </c>
      <c r="N18151">
        <f>L18151-M18151</f>
        <v/>
      </c>
    </row>
    <row r="18152">
      <c r="A18152" t="inlineStr">
        <is>
          <t>T1018150</t>
        </is>
      </c>
      <c r="B18152" t="inlineStr">
        <is>
          <t>2023-05-10</t>
        </is>
      </c>
      <c r="C18152" t="inlineStr">
        <is>
          <t>S033</t>
        </is>
      </c>
      <c r="D18152" t="inlineStr">
        <is>
          <t>Store_033</t>
        </is>
      </c>
      <c r="E18152" t="inlineStr">
        <is>
          <t>North</t>
        </is>
      </c>
      <c r="F18152" t="inlineStr">
        <is>
          <t>P0102</t>
        </is>
      </c>
      <c r="G18152" t="inlineStr">
        <is>
          <t>Prod_0102</t>
        </is>
      </c>
      <c r="H18152" t="inlineStr">
        <is>
          <t>Food</t>
        </is>
      </c>
      <c r="I18152" t="n">
        <v>5</v>
      </c>
      <c r="J18152" t="n">
        <v>538</v>
      </c>
      <c r="K18152" t="n">
        <v>0</v>
      </c>
      <c r="L18152">
        <f>I18152*J18152*(1-K18152)</f>
        <v/>
      </c>
      <c r="M18152">
        <f>VLOOKUP(F18152,Products!A:D,4,FALSE)*I18152</f>
        <v/>
      </c>
      <c r="N18152">
        <f>L18152-M18152</f>
        <v/>
      </c>
    </row>
    <row r="18153">
      <c r="A18153" t="inlineStr">
        <is>
          <t>T1018151</t>
        </is>
      </c>
      <c r="B18153" t="inlineStr">
        <is>
          <t>2024-01-29</t>
        </is>
      </c>
      <c r="C18153" t="inlineStr">
        <is>
          <t>S004</t>
        </is>
      </c>
      <c r="D18153" t="inlineStr">
        <is>
          <t>Store_004</t>
        </is>
      </c>
      <c r="E18153" t="inlineStr">
        <is>
          <t>Central</t>
        </is>
      </c>
      <c r="F18153" t="inlineStr">
        <is>
          <t>P0171</t>
        </is>
      </c>
      <c r="G18153" t="inlineStr">
        <is>
          <t>Prod_0171</t>
        </is>
      </c>
      <c r="H18153" t="inlineStr">
        <is>
          <t>Household</t>
        </is>
      </c>
      <c r="I18153" t="n">
        <v>9</v>
      </c>
      <c r="J18153" t="n">
        <v>370.72</v>
      </c>
      <c r="K18153" t="n">
        <v>0</v>
      </c>
      <c r="L18153">
        <f>I18153*J18153*(1-K18153)</f>
        <v/>
      </c>
      <c r="M18153">
        <f>VLOOKUP(F18153,Products!A:D,4,FALSE)*I18153</f>
        <v/>
      </c>
      <c r="N18153">
        <f>L18153-M18153</f>
        <v/>
      </c>
    </row>
    <row r="18154">
      <c r="A18154" t="inlineStr">
        <is>
          <t>T1018152</t>
        </is>
      </c>
      <c r="B18154" t="inlineStr">
        <is>
          <t>2023-10-13</t>
        </is>
      </c>
      <c r="C18154" t="inlineStr">
        <is>
          <t>S022</t>
        </is>
      </c>
      <c r="D18154" t="inlineStr">
        <is>
          <t>Store_022</t>
        </is>
      </c>
      <c r="E18154" t="inlineStr">
        <is>
          <t>East</t>
        </is>
      </c>
      <c r="F18154" t="inlineStr">
        <is>
          <t>P0126</t>
        </is>
      </c>
      <c r="G18154" t="inlineStr">
        <is>
          <t>Prod_0126</t>
        </is>
      </c>
      <c r="H18154" t="inlineStr">
        <is>
          <t>Toys</t>
        </is>
      </c>
      <c r="I18154" t="n">
        <v>2</v>
      </c>
      <c r="J18154" t="n">
        <v>385.31</v>
      </c>
      <c r="K18154" t="n">
        <v>0</v>
      </c>
      <c r="L18154">
        <f>I18154*J18154*(1-K18154)</f>
        <v/>
      </c>
      <c r="M18154">
        <f>VLOOKUP(F18154,Products!A:D,4,FALSE)*I18154</f>
        <v/>
      </c>
      <c r="N18154">
        <f>L18154-M18154</f>
        <v/>
      </c>
    </row>
    <row r="18155">
      <c r="A18155" t="inlineStr">
        <is>
          <t>T1018153</t>
        </is>
      </c>
      <c r="B18155" t="inlineStr">
        <is>
          <t>2024-07-30</t>
        </is>
      </c>
      <c r="C18155" t="inlineStr">
        <is>
          <t>S049</t>
        </is>
      </c>
      <c r="D18155" t="inlineStr">
        <is>
          <t>Store_049</t>
        </is>
      </c>
      <c r="E18155" t="inlineStr">
        <is>
          <t>North</t>
        </is>
      </c>
      <c r="F18155" t="inlineStr">
        <is>
          <t>P0140</t>
        </is>
      </c>
      <c r="G18155" t="inlineStr">
        <is>
          <t>Prod_0140</t>
        </is>
      </c>
      <c r="H18155" t="inlineStr">
        <is>
          <t>Food</t>
        </is>
      </c>
      <c r="I18155" t="n">
        <v>8</v>
      </c>
      <c r="J18155" t="n">
        <v>736.65</v>
      </c>
      <c r="K18155" t="n">
        <v>0</v>
      </c>
      <c r="L18155">
        <f>I18155*J18155*(1-K18155)</f>
        <v/>
      </c>
      <c r="M18155">
        <f>VLOOKUP(F18155,Products!A:D,4,FALSE)*I18155</f>
        <v/>
      </c>
      <c r="N18155">
        <f>L18155-M18155</f>
        <v/>
      </c>
    </row>
    <row r="18156">
      <c r="A18156" t="inlineStr">
        <is>
          <t>T1018154</t>
        </is>
      </c>
      <c r="B18156" t="inlineStr">
        <is>
          <t>2024-10-29</t>
        </is>
      </c>
      <c r="C18156" t="inlineStr">
        <is>
          <t>S034</t>
        </is>
      </c>
      <c r="D18156" t="inlineStr">
        <is>
          <t>Store_034</t>
        </is>
      </c>
      <c r="E18156" t="inlineStr">
        <is>
          <t>Central</t>
        </is>
      </c>
      <c r="F18156" t="inlineStr">
        <is>
          <t>P0099</t>
        </is>
      </c>
      <c r="G18156" t="inlineStr">
        <is>
          <t>Prod_0099</t>
        </is>
      </c>
      <c r="H18156" t="inlineStr">
        <is>
          <t>Beverages</t>
        </is>
      </c>
      <c r="I18156" t="n">
        <v>7</v>
      </c>
      <c r="J18156" t="n">
        <v>110.02</v>
      </c>
      <c r="K18156" t="n">
        <v>0.15</v>
      </c>
      <c r="L18156">
        <f>I18156*J18156*(1-K18156)</f>
        <v/>
      </c>
      <c r="M18156">
        <f>VLOOKUP(F18156,Products!A:D,4,FALSE)*I18156</f>
        <v/>
      </c>
      <c r="N18156">
        <f>L18156-M18156</f>
        <v/>
      </c>
    </row>
    <row r="18157">
      <c r="A18157" t="inlineStr">
        <is>
          <t>T1018155</t>
        </is>
      </c>
      <c r="B18157" t="inlineStr">
        <is>
          <t>2025-04-03</t>
        </is>
      </c>
      <c r="C18157" t="inlineStr">
        <is>
          <t>S045</t>
        </is>
      </c>
      <c r="D18157" t="inlineStr">
        <is>
          <t>Store_045</t>
        </is>
      </c>
      <c r="E18157" t="inlineStr">
        <is>
          <t>East</t>
        </is>
      </c>
      <c r="F18157" t="inlineStr">
        <is>
          <t>P0065</t>
        </is>
      </c>
      <c r="G18157" t="inlineStr">
        <is>
          <t>Prod_0065</t>
        </is>
      </c>
      <c r="H18157" t="inlineStr">
        <is>
          <t>Beverages</t>
        </is>
      </c>
      <c r="I18157" t="n">
        <v>8</v>
      </c>
      <c r="J18157" t="n">
        <v>200.34</v>
      </c>
      <c r="K18157" t="n">
        <v>0.1</v>
      </c>
      <c r="L18157">
        <f>I18157*J18157*(1-K18157)</f>
        <v/>
      </c>
      <c r="M18157">
        <f>VLOOKUP(F18157,Products!A:D,4,FALSE)*I18157</f>
        <v/>
      </c>
      <c r="N18157">
        <f>L18157-M18157</f>
        <v/>
      </c>
    </row>
    <row r="18158">
      <c r="A18158" t="inlineStr">
        <is>
          <t>T1018156</t>
        </is>
      </c>
      <c r="B18158" t="inlineStr">
        <is>
          <t>2023-02-21</t>
        </is>
      </c>
      <c r="C18158" t="inlineStr">
        <is>
          <t>S021</t>
        </is>
      </c>
      <c r="D18158" t="inlineStr">
        <is>
          <t>Store_021</t>
        </is>
      </c>
      <c r="E18158" t="inlineStr">
        <is>
          <t>North</t>
        </is>
      </c>
      <c r="F18158" t="inlineStr">
        <is>
          <t>P0112</t>
        </is>
      </c>
      <c r="G18158" t="inlineStr">
        <is>
          <t>Prod_0112</t>
        </is>
      </c>
      <c r="H18158" t="inlineStr">
        <is>
          <t>Beverages</t>
        </is>
      </c>
      <c r="I18158" t="n">
        <v>9</v>
      </c>
      <c r="J18158" t="n">
        <v>674</v>
      </c>
      <c r="K18158" t="n">
        <v>0</v>
      </c>
      <c r="L18158">
        <f>I18158*J18158*(1-K18158)</f>
        <v/>
      </c>
      <c r="M18158">
        <f>VLOOKUP(F18158,Products!A:D,4,FALSE)*I18158</f>
        <v/>
      </c>
      <c r="N18158">
        <f>L18158-M18158</f>
        <v/>
      </c>
    </row>
    <row r="18159">
      <c r="A18159" t="inlineStr">
        <is>
          <t>T1018157</t>
        </is>
      </c>
      <c r="B18159" t="inlineStr">
        <is>
          <t>2024-08-14</t>
        </is>
      </c>
      <c r="C18159" t="inlineStr">
        <is>
          <t>S035</t>
        </is>
      </c>
      <c r="D18159" t="inlineStr">
        <is>
          <t>Store_035</t>
        </is>
      </c>
      <c r="E18159" t="inlineStr">
        <is>
          <t>Central</t>
        </is>
      </c>
      <c r="F18159" t="inlineStr">
        <is>
          <t>P0031</t>
        </is>
      </c>
      <c r="G18159" t="inlineStr">
        <is>
          <t>Prod_0031</t>
        </is>
      </c>
      <c r="H18159" t="inlineStr">
        <is>
          <t>Food</t>
        </is>
      </c>
      <c r="I18159" t="n">
        <v>5</v>
      </c>
      <c r="J18159" t="n">
        <v>225.63</v>
      </c>
      <c r="K18159" t="n">
        <v>0.1</v>
      </c>
      <c r="L18159">
        <f>I18159*J18159*(1-K18159)</f>
        <v/>
      </c>
      <c r="M18159">
        <f>VLOOKUP(F18159,Products!A:D,4,FALSE)*I18159</f>
        <v/>
      </c>
      <c r="N18159">
        <f>L18159-M18159</f>
        <v/>
      </c>
    </row>
    <row r="18160">
      <c r="A18160" t="inlineStr">
        <is>
          <t>T1018158</t>
        </is>
      </c>
      <c r="B18160" t="inlineStr">
        <is>
          <t>2025-05-26</t>
        </is>
      </c>
      <c r="C18160" t="inlineStr">
        <is>
          <t>S030</t>
        </is>
      </c>
      <c r="D18160" t="inlineStr">
        <is>
          <t>Store_030</t>
        </is>
      </c>
      <c r="E18160" t="inlineStr">
        <is>
          <t>North</t>
        </is>
      </c>
      <c r="F18160" t="inlineStr">
        <is>
          <t>P0057</t>
        </is>
      </c>
      <c r="G18160" t="inlineStr">
        <is>
          <t>Prod_0057</t>
        </is>
      </c>
      <c r="H18160" t="inlineStr">
        <is>
          <t>Beverages</t>
        </is>
      </c>
      <c r="I18160" t="n">
        <v>8</v>
      </c>
      <c r="J18160" t="n">
        <v>75.92</v>
      </c>
      <c r="K18160" t="n">
        <v>0</v>
      </c>
      <c r="L18160">
        <f>I18160*J18160*(1-K18160)</f>
        <v/>
      </c>
      <c r="M18160">
        <f>VLOOKUP(F18160,Products!A:D,4,FALSE)*I18160</f>
        <v/>
      </c>
      <c r="N18160">
        <f>L18160-M18160</f>
        <v/>
      </c>
    </row>
    <row r="18161">
      <c r="A18161" t="inlineStr">
        <is>
          <t>T1018159</t>
        </is>
      </c>
      <c r="B18161" t="inlineStr">
        <is>
          <t>2023-10-12</t>
        </is>
      </c>
      <c r="C18161" t="inlineStr">
        <is>
          <t>S013</t>
        </is>
      </c>
      <c r="D18161" t="inlineStr">
        <is>
          <t>Store_013</t>
        </is>
      </c>
      <c r="E18161" t="inlineStr">
        <is>
          <t>North</t>
        </is>
      </c>
      <c r="F18161" t="inlineStr">
        <is>
          <t>P0004</t>
        </is>
      </c>
      <c r="G18161" t="inlineStr">
        <is>
          <t>Prod_0004</t>
        </is>
      </c>
      <c r="H18161" t="inlineStr">
        <is>
          <t>Household</t>
        </is>
      </c>
      <c r="I18161" t="n">
        <v>8</v>
      </c>
      <c r="J18161" t="n">
        <v>461.91</v>
      </c>
      <c r="K18161" t="n">
        <v>0.2</v>
      </c>
      <c r="L18161">
        <f>I18161*J18161*(1-K18161)</f>
        <v/>
      </c>
      <c r="M18161">
        <f>VLOOKUP(F18161,Products!A:D,4,FALSE)*I18161</f>
        <v/>
      </c>
      <c r="N18161">
        <f>L18161-M18161</f>
        <v/>
      </c>
    </row>
    <row r="18162">
      <c r="A18162" t="inlineStr">
        <is>
          <t>T1018160</t>
        </is>
      </c>
      <c r="B18162" t="inlineStr">
        <is>
          <t>2025-05-23</t>
        </is>
      </c>
      <c r="C18162" t="inlineStr">
        <is>
          <t>S026</t>
        </is>
      </c>
      <c r="D18162" t="inlineStr">
        <is>
          <t>Store_026</t>
        </is>
      </c>
      <c r="E18162" t="inlineStr">
        <is>
          <t>North</t>
        </is>
      </c>
      <c r="F18162" t="inlineStr">
        <is>
          <t>P0037</t>
        </is>
      </c>
      <c r="G18162" t="inlineStr">
        <is>
          <t>Prod_0037</t>
        </is>
      </c>
      <c r="H18162" t="inlineStr">
        <is>
          <t>Stationery</t>
        </is>
      </c>
      <c r="I18162" t="n">
        <v>4</v>
      </c>
      <c r="J18162" t="n">
        <v>540.76</v>
      </c>
      <c r="K18162" t="n">
        <v>0.1</v>
      </c>
      <c r="L18162">
        <f>I18162*J18162*(1-K18162)</f>
        <v/>
      </c>
      <c r="M18162">
        <f>VLOOKUP(F18162,Products!A:D,4,FALSE)*I18162</f>
        <v/>
      </c>
      <c r="N18162">
        <f>L18162-M18162</f>
        <v/>
      </c>
    </row>
    <row r="18163">
      <c r="A18163" t="inlineStr">
        <is>
          <t>T1018161</t>
        </is>
      </c>
      <c r="B18163" t="inlineStr">
        <is>
          <t>2023-02-27</t>
        </is>
      </c>
      <c r="C18163" t="inlineStr">
        <is>
          <t>S013</t>
        </is>
      </c>
      <c r="D18163" t="inlineStr">
        <is>
          <t>Store_013</t>
        </is>
      </c>
      <c r="E18163" t="inlineStr">
        <is>
          <t>North</t>
        </is>
      </c>
      <c r="F18163" t="inlineStr">
        <is>
          <t>P0115</t>
        </is>
      </c>
      <c r="G18163" t="inlineStr">
        <is>
          <t>Prod_0115</t>
        </is>
      </c>
      <c r="H18163" t="inlineStr">
        <is>
          <t>Clothing</t>
        </is>
      </c>
      <c r="I18163" t="n">
        <v>3</v>
      </c>
      <c r="J18163" t="n">
        <v>686.5</v>
      </c>
      <c r="K18163" t="n">
        <v>0</v>
      </c>
      <c r="L18163">
        <f>I18163*J18163*(1-K18163)</f>
        <v/>
      </c>
      <c r="M18163">
        <f>VLOOKUP(F18163,Products!A:D,4,FALSE)*I18163</f>
        <v/>
      </c>
      <c r="N18163">
        <f>L18163-M18163</f>
        <v/>
      </c>
    </row>
    <row r="18164">
      <c r="A18164" t="inlineStr">
        <is>
          <t>T1018162</t>
        </is>
      </c>
      <c r="B18164" t="inlineStr">
        <is>
          <t>2025-04-24</t>
        </is>
      </c>
      <c r="C18164" t="inlineStr">
        <is>
          <t>S010</t>
        </is>
      </c>
      <c r="D18164" t="inlineStr">
        <is>
          <t>Store_010</t>
        </is>
      </c>
      <c r="E18164" t="inlineStr">
        <is>
          <t>North</t>
        </is>
      </c>
      <c r="F18164" t="inlineStr">
        <is>
          <t>P0068</t>
        </is>
      </c>
      <c r="G18164" t="inlineStr">
        <is>
          <t>Prod_0068</t>
        </is>
      </c>
      <c r="H18164" t="inlineStr">
        <is>
          <t>Household</t>
        </is>
      </c>
      <c r="I18164" t="n">
        <v>5</v>
      </c>
      <c r="J18164" t="n">
        <v>190.06</v>
      </c>
      <c r="K18164" t="n">
        <v>0.05</v>
      </c>
      <c r="L18164">
        <f>I18164*J18164*(1-K18164)</f>
        <v/>
      </c>
      <c r="M18164">
        <f>VLOOKUP(F18164,Products!A:D,4,FALSE)*I18164</f>
        <v/>
      </c>
      <c r="N18164">
        <f>L18164-M18164</f>
        <v/>
      </c>
    </row>
    <row r="18165">
      <c r="A18165" t="inlineStr">
        <is>
          <t>T1018163</t>
        </is>
      </c>
      <c r="B18165" t="inlineStr">
        <is>
          <t>2025-01-02</t>
        </is>
      </c>
      <c r="C18165" t="inlineStr">
        <is>
          <t>S028</t>
        </is>
      </c>
      <c r="D18165" t="inlineStr">
        <is>
          <t>Store_028</t>
        </is>
      </c>
      <c r="E18165" t="inlineStr">
        <is>
          <t>North</t>
        </is>
      </c>
      <c r="F18165" t="inlineStr">
        <is>
          <t>P0044</t>
        </is>
      </c>
      <c r="G18165" t="inlineStr">
        <is>
          <t>Prod_0044</t>
        </is>
      </c>
      <c r="H18165" t="inlineStr">
        <is>
          <t>Food</t>
        </is>
      </c>
      <c r="I18165" t="n">
        <v>7</v>
      </c>
      <c r="J18165" t="n">
        <v>266.56</v>
      </c>
      <c r="K18165" t="n">
        <v>0</v>
      </c>
      <c r="L18165">
        <f>I18165*J18165*(1-K18165)</f>
        <v/>
      </c>
      <c r="M18165">
        <f>VLOOKUP(F18165,Products!A:D,4,FALSE)*I18165</f>
        <v/>
      </c>
      <c r="N18165">
        <f>L18165-M18165</f>
        <v/>
      </c>
    </row>
    <row r="18166">
      <c r="A18166" t="inlineStr">
        <is>
          <t>T1018164</t>
        </is>
      </c>
      <c r="B18166" t="inlineStr">
        <is>
          <t>2025-06-25</t>
        </is>
      </c>
      <c r="C18166" t="inlineStr">
        <is>
          <t>S027</t>
        </is>
      </c>
      <c r="D18166" t="inlineStr">
        <is>
          <t>Store_027</t>
        </is>
      </c>
      <c r="E18166" t="inlineStr">
        <is>
          <t>South</t>
        </is>
      </c>
      <c r="F18166" t="inlineStr">
        <is>
          <t>P0144</t>
        </is>
      </c>
      <c r="G18166" t="inlineStr">
        <is>
          <t>Prod_0144</t>
        </is>
      </c>
      <c r="H18166" t="inlineStr">
        <is>
          <t>Stationery</t>
        </is>
      </c>
      <c r="I18166" t="n">
        <v>5</v>
      </c>
      <c r="J18166" t="n">
        <v>223.72</v>
      </c>
      <c r="K18166" t="n">
        <v>0.15</v>
      </c>
      <c r="L18166">
        <f>I18166*J18166*(1-K18166)</f>
        <v/>
      </c>
      <c r="M18166">
        <f>VLOOKUP(F18166,Products!A:D,4,FALSE)*I18166</f>
        <v/>
      </c>
      <c r="N18166">
        <f>L18166-M18166</f>
        <v/>
      </c>
    </row>
    <row r="18167">
      <c r="A18167" t="inlineStr">
        <is>
          <t>T1018165</t>
        </is>
      </c>
      <c r="B18167" t="inlineStr">
        <is>
          <t>2023-01-19</t>
        </is>
      </c>
      <c r="C18167" t="inlineStr">
        <is>
          <t>S037</t>
        </is>
      </c>
      <c r="D18167" t="inlineStr">
        <is>
          <t>Store_037</t>
        </is>
      </c>
      <c r="E18167" t="inlineStr">
        <is>
          <t>East</t>
        </is>
      </c>
      <c r="F18167" t="inlineStr">
        <is>
          <t>P0008</t>
        </is>
      </c>
      <c r="G18167" t="inlineStr">
        <is>
          <t>Prod_0008</t>
        </is>
      </c>
      <c r="H18167" t="inlineStr">
        <is>
          <t>Electronics</t>
        </is>
      </c>
      <c r="I18167" t="n">
        <v>6</v>
      </c>
      <c r="J18167" t="n">
        <v>338.06</v>
      </c>
      <c r="K18167" t="n">
        <v>0</v>
      </c>
      <c r="L18167">
        <f>I18167*J18167*(1-K18167)</f>
        <v/>
      </c>
      <c r="M18167">
        <f>VLOOKUP(F18167,Products!A:D,4,FALSE)*I18167</f>
        <v/>
      </c>
      <c r="N18167">
        <f>L18167-M18167</f>
        <v/>
      </c>
    </row>
    <row r="18168">
      <c r="A18168" t="inlineStr">
        <is>
          <t>T1018166</t>
        </is>
      </c>
      <c r="B18168" t="inlineStr">
        <is>
          <t>2025-03-28</t>
        </is>
      </c>
      <c r="C18168" t="inlineStr">
        <is>
          <t>S030</t>
        </is>
      </c>
      <c r="D18168" t="inlineStr">
        <is>
          <t>Store_030</t>
        </is>
      </c>
      <c r="E18168" t="inlineStr">
        <is>
          <t>North</t>
        </is>
      </c>
      <c r="F18168" t="inlineStr">
        <is>
          <t>P0113</t>
        </is>
      </c>
      <c r="G18168" t="inlineStr">
        <is>
          <t>Prod_0113</t>
        </is>
      </c>
      <c r="H18168" t="inlineStr">
        <is>
          <t>Toys</t>
        </is>
      </c>
      <c r="I18168" t="n">
        <v>8</v>
      </c>
      <c r="J18168" t="n">
        <v>544.96</v>
      </c>
      <c r="K18168" t="n">
        <v>0.1</v>
      </c>
      <c r="L18168">
        <f>I18168*J18168*(1-K18168)</f>
        <v/>
      </c>
      <c r="M18168">
        <f>VLOOKUP(F18168,Products!A:D,4,FALSE)*I18168</f>
        <v/>
      </c>
      <c r="N18168">
        <f>L18168-M18168</f>
        <v/>
      </c>
    </row>
    <row r="18169">
      <c r="A18169" t="inlineStr">
        <is>
          <t>T1018167</t>
        </is>
      </c>
      <c r="B18169" t="inlineStr">
        <is>
          <t>2024-11-29</t>
        </is>
      </c>
      <c r="C18169" t="inlineStr">
        <is>
          <t>S045</t>
        </is>
      </c>
      <c r="D18169" t="inlineStr">
        <is>
          <t>Store_045</t>
        </is>
      </c>
      <c r="E18169" t="inlineStr">
        <is>
          <t>East</t>
        </is>
      </c>
      <c r="F18169" t="inlineStr">
        <is>
          <t>P0059</t>
        </is>
      </c>
      <c r="G18169" t="inlineStr">
        <is>
          <t>Prod_0059</t>
        </is>
      </c>
      <c r="H18169" t="inlineStr">
        <is>
          <t>Beverages</t>
        </is>
      </c>
      <c r="I18169" t="n">
        <v>1</v>
      </c>
      <c r="J18169" t="n">
        <v>587.7</v>
      </c>
      <c r="K18169" t="n">
        <v>0.05</v>
      </c>
      <c r="L18169">
        <f>I18169*J18169*(1-K18169)</f>
        <v/>
      </c>
      <c r="M18169">
        <f>VLOOKUP(F18169,Products!A:D,4,FALSE)*I18169</f>
        <v/>
      </c>
      <c r="N18169">
        <f>L18169-M18169</f>
        <v/>
      </c>
    </row>
    <row r="18170">
      <c r="A18170" t="inlineStr">
        <is>
          <t>T1018168</t>
        </is>
      </c>
      <c r="B18170" t="inlineStr">
        <is>
          <t>2024-11-05</t>
        </is>
      </c>
      <c r="C18170" t="inlineStr">
        <is>
          <t>S034</t>
        </is>
      </c>
      <c r="D18170" t="inlineStr">
        <is>
          <t>Store_034</t>
        </is>
      </c>
      <c r="E18170" t="inlineStr">
        <is>
          <t>Central</t>
        </is>
      </c>
      <c r="F18170" t="inlineStr">
        <is>
          <t>P0057</t>
        </is>
      </c>
      <c r="G18170" t="inlineStr">
        <is>
          <t>Prod_0057</t>
        </is>
      </c>
      <c r="H18170" t="inlineStr">
        <is>
          <t>Beverages</t>
        </is>
      </c>
      <c r="I18170" t="n">
        <v>3</v>
      </c>
      <c r="J18170" t="n">
        <v>65.37</v>
      </c>
      <c r="K18170" t="n">
        <v>0</v>
      </c>
      <c r="L18170">
        <f>I18170*J18170*(1-K18170)</f>
        <v/>
      </c>
      <c r="M18170">
        <f>VLOOKUP(F18170,Products!A:D,4,FALSE)*I18170</f>
        <v/>
      </c>
      <c r="N18170">
        <f>L18170-M18170</f>
        <v/>
      </c>
    </row>
    <row r="18171">
      <c r="A18171" t="inlineStr">
        <is>
          <t>T1018169</t>
        </is>
      </c>
      <c r="B18171" t="inlineStr">
        <is>
          <t>2023-05-29</t>
        </is>
      </c>
      <c r="C18171" t="inlineStr">
        <is>
          <t>S030</t>
        </is>
      </c>
      <c r="D18171" t="inlineStr">
        <is>
          <t>Store_030</t>
        </is>
      </c>
      <c r="E18171" t="inlineStr">
        <is>
          <t>North</t>
        </is>
      </c>
      <c r="F18171" t="inlineStr">
        <is>
          <t>P0071</t>
        </is>
      </c>
      <c r="G18171" t="inlineStr">
        <is>
          <t>Prod_0071</t>
        </is>
      </c>
      <c r="H18171" t="inlineStr">
        <is>
          <t>Beverages</t>
        </is>
      </c>
      <c r="I18171" t="n">
        <v>2</v>
      </c>
      <c r="J18171" t="n">
        <v>474.74</v>
      </c>
      <c r="K18171" t="n">
        <v>0</v>
      </c>
      <c r="L18171">
        <f>I18171*J18171*(1-K18171)</f>
        <v/>
      </c>
      <c r="M18171">
        <f>VLOOKUP(F18171,Products!A:D,4,FALSE)*I18171</f>
        <v/>
      </c>
      <c r="N18171">
        <f>L18171-M18171</f>
        <v/>
      </c>
    </row>
    <row r="18172">
      <c r="A18172" t="inlineStr">
        <is>
          <t>T1018170</t>
        </is>
      </c>
      <c r="B18172" t="inlineStr">
        <is>
          <t>2023-12-26</t>
        </is>
      </c>
      <c r="C18172" t="inlineStr">
        <is>
          <t>S048</t>
        </is>
      </c>
      <c r="D18172" t="inlineStr">
        <is>
          <t>Store_048</t>
        </is>
      </c>
      <c r="E18172" t="inlineStr">
        <is>
          <t>South</t>
        </is>
      </c>
      <c r="F18172" t="inlineStr">
        <is>
          <t>P0159</t>
        </is>
      </c>
      <c r="G18172" t="inlineStr">
        <is>
          <t>Prod_0159</t>
        </is>
      </c>
      <c r="H18172" t="inlineStr">
        <is>
          <t>Electronics</t>
        </is>
      </c>
      <c r="I18172" t="n">
        <v>6</v>
      </c>
      <c r="J18172" t="n">
        <v>402.59</v>
      </c>
      <c r="K18172" t="n">
        <v>0</v>
      </c>
      <c r="L18172">
        <f>I18172*J18172*(1-K18172)</f>
        <v/>
      </c>
      <c r="M18172">
        <f>VLOOKUP(F18172,Products!A:D,4,FALSE)*I18172</f>
        <v/>
      </c>
      <c r="N18172">
        <f>L18172-M18172</f>
        <v/>
      </c>
    </row>
    <row r="18173">
      <c r="A18173" t="inlineStr">
        <is>
          <t>T1018171</t>
        </is>
      </c>
      <c r="B18173" t="inlineStr">
        <is>
          <t>2023-02-09</t>
        </is>
      </c>
      <c r="C18173" t="inlineStr">
        <is>
          <t>S040</t>
        </is>
      </c>
      <c r="D18173" t="inlineStr">
        <is>
          <t>Store_040</t>
        </is>
      </c>
      <c r="E18173" t="inlineStr">
        <is>
          <t>Central</t>
        </is>
      </c>
      <c r="F18173" t="inlineStr">
        <is>
          <t>P0134</t>
        </is>
      </c>
      <c r="G18173" t="inlineStr">
        <is>
          <t>Prod_0134</t>
        </is>
      </c>
      <c r="H18173" t="inlineStr">
        <is>
          <t>Food</t>
        </is>
      </c>
      <c r="I18173" t="n">
        <v>4</v>
      </c>
      <c r="J18173" t="n">
        <v>485.74</v>
      </c>
      <c r="K18173" t="n">
        <v>0</v>
      </c>
      <c r="L18173">
        <f>I18173*J18173*(1-K18173)</f>
        <v/>
      </c>
      <c r="M18173">
        <f>VLOOKUP(F18173,Products!A:D,4,FALSE)*I18173</f>
        <v/>
      </c>
      <c r="N18173">
        <f>L18173-M18173</f>
        <v/>
      </c>
    </row>
    <row r="18174">
      <c r="A18174" t="inlineStr">
        <is>
          <t>T1018172</t>
        </is>
      </c>
      <c r="B18174" t="inlineStr">
        <is>
          <t>2024-03-17</t>
        </is>
      </c>
      <c r="C18174" t="inlineStr">
        <is>
          <t>S034</t>
        </is>
      </c>
      <c r="D18174" t="inlineStr">
        <is>
          <t>Store_034</t>
        </is>
      </c>
      <c r="E18174" t="inlineStr">
        <is>
          <t>Central</t>
        </is>
      </c>
      <c r="F18174" t="inlineStr">
        <is>
          <t>P0156</t>
        </is>
      </c>
      <c r="G18174" t="inlineStr">
        <is>
          <t>Prod_0156</t>
        </is>
      </c>
      <c r="H18174" t="inlineStr">
        <is>
          <t>Toys</t>
        </is>
      </c>
      <c r="I18174" t="n">
        <v>8</v>
      </c>
      <c r="J18174" t="n">
        <v>450.31</v>
      </c>
      <c r="K18174" t="n">
        <v>0</v>
      </c>
      <c r="L18174">
        <f>I18174*J18174*(1-K18174)</f>
        <v/>
      </c>
      <c r="M18174">
        <f>VLOOKUP(F18174,Products!A:D,4,FALSE)*I18174</f>
        <v/>
      </c>
      <c r="N18174">
        <f>L18174-M18174</f>
        <v/>
      </c>
    </row>
    <row r="18175">
      <c r="A18175" t="inlineStr">
        <is>
          <t>T1018173</t>
        </is>
      </c>
      <c r="B18175" t="inlineStr">
        <is>
          <t>2023-01-10</t>
        </is>
      </c>
      <c r="C18175" t="inlineStr">
        <is>
          <t>S032</t>
        </is>
      </c>
      <c r="D18175" t="inlineStr">
        <is>
          <t>Store_032</t>
        </is>
      </c>
      <c r="E18175" t="inlineStr">
        <is>
          <t>Central</t>
        </is>
      </c>
      <c r="F18175" t="inlineStr">
        <is>
          <t>P0098</t>
        </is>
      </c>
      <c r="G18175" t="inlineStr">
        <is>
          <t>Prod_0098</t>
        </is>
      </c>
      <c r="H18175" t="inlineStr">
        <is>
          <t>Clothing</t>
        </is>
      </c>
      <c r="I18175" t="n">
        <v>1</v>
      </c>
      <c r="J18175" t="n">
        <v>491.01</v>
      </c>
      <c r="K18175" t="n">
        <v>0</v>
      </c>
      <c r="L18175">
        <f>I18175*J18175*(1-K18175)</f>
        <v/>
      </c>
      <c r="M18175">
        <f>VLOOKUP(F18175,Products!A:D,4,FALSE)*I18175</f>
        <v/>
      </c>
      <c r="N18175">
        <f>L18175-M18175</f>
        <v/>
      </c>
    </row>
    <row r="18176">
      <c r="A18176" t="inlineStr">
        <is>
          <t>T1018174</t>
        </is>
      </c>
      <c r="B18176" t="inlineStr">
        <is>
          <t>2025-01-24</t>
        </is>
      </c>
      <c r="C18176" t="inlineStr">
        <is>
          <t>S016</t>
        </is>
      </c>
      <c r="D18176" t="inlineStr">
        <is>
          <t>Store_016</t>
        </is>
      </c>
      <c r="E18176" t="inlineStr">
        <is>
          <t>West</t>
        </is>
      </c>
      <c r="F18176" t="inlineStr">
        <is>
          <t>P0123</t>
        </is>
      </c>
      <c r="G18176" t="inlineStr">
        <is>
          <t>Prod_0123</t>
        </is>
      </c>
      <c r="H18176" t="inlineStr">
        <is>
          <t>Food</t>
        </is>
      </c>
      <c r="I18176" t="n">
        <v>4</v>
      </c>
      <c r="J18176" t="n">
        <v>719.34</v>
      </c>
      <c r="K18176" t="n">
        <v>0</v>
      </c>
      <c r="L18176">
        <f>I18176*J18176*(1-K18176)</f>
        <v/>
      </c>
      <c r="M18176">
        <f>VLOOKUP(F18176,Products!A:D,4,FALSE)*I18176</f>
        <v/>
      </c>
      <c r="N18176">
        <f>L18176-M18176</f>
        <v/>
      </c>
    </row>
    <row r="18177">
      <c r="A18177" t="inlineStr">
        <is>
          <t>T1018175</t>
        </is>
      </c>
      <c r="B18177" t="inlineStr">
        <is>
          <t>2025-04-28</t>
        </is>
      </c>
      <c r="C18177" t="inlineStr">
        <is>
          <t>S015</t>
        </is>
      </c>
      <c r="D18177" t="inlineStr">
        <is>
          <t>Store_015</t>
        </is>
      </c>
      <c r="E18177" t="inlineStr">
        <is>
          <t>North</t>
        </is>
      </c>
      <c r="F18177" t="inlineStr">
        <is>
          <t>P0136</t>
        </is>
      </c>
      <c r="G18177" t="inlineStr">
        <is>
          <t>Prod_0136</t>
        </is>
      </c>
      <c r="H18177" t="inlineStr">
        <is>
          <t>Beverages</t>
        </is>
      </c>
      <c r="I18177" t="n">
        <v>2</v>
      </c>
      <c r="J18177" t="n">
        <v>218.95</v>
      </c>
      <c r="K18177" t="n">
        <v>0</v>
      </c>
      <c r="L18177">
        <f>I18177*J18177*(1-K18177)</f>
        <v/>
      </c>
      <c r="M18177">
        <f>VLOOKUP(F18177,Products!A:D,4,FALSE)*I18177</f>
        <v/>
      </c>
      <c r="N18177">
        <f>L18177-M18177</f>
        <v/>
      </c>
    </row>
    <row r="18178">
      <c r="A18178" t="inlineStr">
        <is>
          <t>T1018176</t>
        </is>
      </c>
      <c r="B18178" t="inlineStr">
        <is>
          <t>2024-05-13</t>
        </is>
      </c>
      <c r="C18178" t="inlineStr">
        <is>
          <t>S034</t>
        </is>
      </c>
      <c r="D18178" t="inlineStr">
        <is>
          <t>Store_034</t>
        </is>
      </c>
      <c r="E18178" t="inlineStr">
        <is>
          <t>Central</t>
        </is>
      </c>
      <c r="F18178" t="inlineStr">
        <is>
          <t>P0096</t>
        </is>
      </c>
      <c r="G18178" t="inlineStr">
        <is>
          <t>Prod_0096</t>
        </is>
      </c>
      <c r="H18178" t="inlineStr">
        <is>
          <t>Beverages</t>
        </is>
      </c>
      <c r="I18178" t="n">
        <v>9</v>
      </c>
      <c r="J18178" t="n">
        <v>574.58</v>
      </c>
      <c r="K18178" t="n">
        <v>0</v>
      </c>
      <c r="L18178">
        <f>I18178*J18178*(1-K18178)</f>
        <v/>
      </c>
      <c r="M18178">
        <f>VLOOKUP(F18178,Products!A:D,4,FALSE)*I18178</f>
        <v/>
      </c>
      <c r="N18178">
        <f>L18178-M18178</f>
        <v/>
      </c>
    </row>
    <row r="18179">
      <c r="A18179" t="inlineStr">
        <is>
          <t>T1018177</t>
        </is>
      </c>
      <c r="B18179" t="inlineStr">
        <is>
          <t>2025-05-05</t>
        </is>
      </c>
      <c r="C18179" t="inlineStr">
        <is>
          <t>S024</t>
        </is>
      </c>
      <c r="D18179" t="inlineStr">
        <is>
          <t>Store_024</t>
        </is>
      </c>
      <c r="E18179" t="inlineStr">
        <is>
          <t>South</t>
        </is>
      </c>
      <c r="F18179" t="inlineStr">
        <is>
          <t>P0041</t>
        </is>
      </c>
      <c r="G18179" t="inlineStr">
        <is>
          <t>Prod_0041</t>
        </is>
      </c>
      <c r="H18179" t="inlineStr">
        <is>
          <t>Stationery</t>
        </is>
      </c>
      <c r="I18179" t="n">
        <v>2</v>
      </c>
      <c r="J18179" t="n">
        <v>267.12</v>
      </c>
      <c r="K18179" t="n">
        <v>0.1</v>
      </c>
      <c r="L18179">
        <f>I18179*J18179*(1-K18179)</f>
        <v/>
      </c>
      <c r="M18179">
        <f>VLOOKUP(F18179,Products!A:D,4,FALSE)*I18179</f>
        <v/>
      </c>
      <c r="N18179">
        <f>L18179-M18179</f>
        <v/>
      </c>
    </row>
    <row r="18180">
      <c r="A18180" t="inlineStr">
        <is>
          <t>T1018178</t>
        </is>
      </c>
      <c r="B18180" t="inlineStr">
        <is>
          <t>2024-07-04</t>
        </is>
      </c>
      <c r="C18180" t="inlineStr">
        <is>
          <t>S029</t>
        </is>
      </c>
      <c r="D18180" t="inlineStr">
        <is>
          <t>Store_029</t>
        </is>
      </c>
      <c r="E18180" t="inlineStr">
        <is>
          <t>South</t>
        </is>
      </c>
      <c r="F18180" t="inlineStr">
        <is>
          <t>P0121</t>
        </is>
      </c>
      <c r="G18180" t="inlineStr">
        <is>
          <t>Prod_0121</t>
        </is>
      </c>
      <c r="H18180" t="inlineStr">
        <is>
          <t>Clothing</t>
        </is>
      </c>
      <c r="I18180" t="n">
        <v>3</v>
      </c>
      <c r="J18180" t="n">
        <v>912.61</v>
      </c>
      <c r="K18180" t="n">
        <v>0</v>
      </c>
      <c r="L18180">
        <f>I18180*J18180*(1-K18180)</f>
        <v/>
      </c>
      <c r="M18180">
        <f>VLOOKUP(F18180,Products!A:D,4,FALSE)*I18180</f>
        <v/>
      </c>
      <c r="N18180">
        <f>L18180-M18180</f>
        <v/>
      </c>
    </row>
    <row r="18181">
      <c r="A18181" t="inlineStr">
        <is>
          <t>T1018179</t>
        </is>
      </c>
      <c r="B18181" t="inlineStr">
        <is>
          <t>2024-04-30</t>
        </is>
      </c>
      <c r="C18181" t="inlineStr">
        <is>
          <t>S023</t>
        </is>
      </c>
      <c r="D18181" t="inlineStr">
        <is>
          <t>Store_023</t>
        </is>
      </c>
      <c r="E18181" t="inlineStr">
        <is>
          <t>South</t>
        </is>
      </c>
      <c r="F18181" t="inlineStr">
        <is>
          <t>P0013</t>
        </is>
      </c>
      <c r="G18181" t="inlineStr">
        <is>
          <t>Prod_0013</t>
        </is>
      </c>
      <c r="H18181" t="inlineStr">
        <is>
          <t>Clothing</t>
        </is>
      </c>
      <c r="I18181" t="n">
        <v>2</v>
      </c>
      <c r="J18181" t="n">
        <v>64.2</v>
      </c>
      <c r="K18181" t="n">
        <v>0</v>
      </c>
      <c r="L18181">
        <f>I18181*J18181*(1-K18181)</f>
        <v/>
      </c>
      <c r="M18181">
        <f>VLOOKUP(F18181,Products!A:D,4,FALSE)*I18181</f>
        <v/>
      </c>
      <c r="N18181">
        <f>L18181-M18181</f>
        <v/>
      </c>
    </row>
    <row r="18182">
      <c r="A18182" t="inlineStr">
        <is>
          <t>T1018180</t>
        </is>
      </c>
      <c r="B18182" t="inlineStr">
        <is>
          <t>2024-11-18</t>
        </is>
      </c>
      <c r="C18182" t="inlineStr">
        <is>
          <t>S003</t>
        </is>
      </c>
      <c r="D18182" t="inlineStr">
        <is>
          <t>Store_003</t>
        </is>
      </c>
      <c r="E18182" t="inlineStr">
        <is>
          <t>North</t>
        </is>
      </c>
      <c r="F18182" t="inlineStr">
        <is>
          <t>P0149</t>
        </is>
      </c>
      <c r="G18182" t="inlineStr">
        <is>
          <t>Prod_0149</t>
        </is>
      </c>
      <c r="H18182" t="inlineStr">
        <is>
          <t>Toys</t>
        </is>
      </c>
      <c r="I18182" t="n">
        <v>2</v>
      </c>
      <c r="J18182" t="n">
        <v>51.17</v>
      </c>
      <c r="K18182" t="n">
        <v>0</v>
      </c>
      <c r="L18182">
        <f>I18182*J18182*(1-K18182)</f>
        <v/>
      </c>
      <c r="M18182">
        <f>VLOOKUP(F18182,Products!A:D,4,FALSE)*I18182</f>
        <v/>
      </c>
      <c r="N18182">
        <f>L18182-M18182</f>
        <v/>
      </c>
    </row>
    <row r="18183">
      <c r="A18183" t="inlineStr">
        <is>
          <t>T1018181</t>
        </is>
      </c>
      <c r="B18183" t="inlineStr">
        <is>
          <t>2024-02-19</t>
        </is>
      </c>
      <c r="C18183" t="inlineStr">
        <is>
          <t>S010</t>
        </is>
      </c>
      <c r="D18183" t="inlineStr">
        <is>
          <t>Store_010</t>
        </is>
      </c>
      <c r="E18183" t="inlineStr">
        <is>
          <t>North</t>
        </is>
      </c>
      <c r="F18183" t="inlineStr">
        <is>
          <t>P0186</t>
        </is>
      </c>
      <c r="G18183" t="inlineStr">
        <is>
          <t>Prod_0186</t>
        </is>
      </c>
      <c r="H18183" t="inlineStr">
        <is>
          <t>Household</t>
        </is>
      </c>
      <c r="I18183" t="n">
        <v>9</v>
      </c>
      <c r="J18183" t="n">
        <v>604.5</v>
      </c>
      <c r="K18183" t="n">
        <v>0.05</v>
      </c>
      <c r="L18183">
        <f>I18183*J18183*(1-K18183)</f>
        <v/>
      </c>
      <c r="M18183">
        <f>VLOOKUP(F18183,Products!A:D,4,FALSE)*I18183</f>
        <v/>
      </c>
      <c r="N18183">
        <f>L18183-M18183</f>
        <v/>
      </c>
    </row>
    <row r="18184">
      <c r="A18184" t="inlineStr">
        <is>
          <t>T1018182</t>
        </is>
      </c>
      <c r="B18184" t="inlineStr">
        <is>
          <t>2024-10-10</t>
        </is>
      </c>
      <c r="C18184" t="inlineStr">
        <is>
          <t>S015</t>
        </is>
      </c>
      <c r="D18184" t="inlineStr">
        <is>
          <t>Store_015</t>
        </is>
      </c>
      <c r="E18184" t="inlineStr">
        <is>
          <t>North</t>
        </is>
      </c>
      <c r="F18184" t="inlineStr">
        <is>
          <t>P0009</t>
        </is>
      </c>
      <c r="G18184" t="inlineStr">
        <is>
          <t>Prod_0009</t>
        </is>
      </c>
      <c r="H18184" t="inlineStr">
        <is>
          <t>Toys</t>
        </is>
      </c>
      <c r="I18184" t="n">
        <v>1</v>
      </c>
      <c r="J18184" t="n">
        <v>611.33</v>
      </c>
      <c r="K18184" t="n">
        <v>0</v>
      </c>
      <c r="L18184">
        <f>I18184*J18184*(1-K18184)</f>
        <v/>
      </c>
      <c r="M18184">
        <f>VLOOKUP(F18184,Products!A:D,4,FALSE)*I18184</f>
        <v/>
      </c>
      <c r="N18184">
        <f>L18184-M18184</f>
        <v/>
      </c>
    </row>
    <row r="18185">
      <c r="A18185" t="inlineStr">
        <is>
          <t>T1018183</t>
        </is>
      </c>
      <c r="B18185" t="inlineStr">
        <is>
          <t>2023-02-06</t>
        </is>
      </c>
      <c r="C18185" t="inlineStr">
        <is>
          <t>S004</t>
        </is>
      </c>
      <c r="D18185" t="inlineStr">
        <is>
          <t>Store_004</t>
        </is>
      </c>
      <c r="E18185" t="inlineStr">
        <is>
          <t>Central</t>
        </is>
      </c>
      <c r="F18185" t="inlineStr">
        <is>
          <t>P0128</t>
        </is>
      </c>
      <c r="G18185" t="inlineStr">
        <is>
          <t>Prod_0128</t>
        </is>
      </c>
      <c r="H18185" t="inlineStr">
        <is>
          <t>Toys</t>
        </is>
      </c>
      <c r="I18185" t="n">
        <v>9</v>
      </c>
      <c r="J18185" t="n">
        <v>195.08</v>
      </c>
      <c r="K18185" t="n">
        <v>0</v>
      </c>
      <c r="L18185">
        <f>I18185*J18185*(1-K18185)</f>
        <v/>
      </c>
      <c r="M18185">
        <f>VLOOKUP(F18185,Products!A:D,4,FALSE)*I18185</f>
        <v/>
      </c>
      <c r="N18185">
        <f>L18185-M18185</f>
        <v/>
      </c>
    </row>
    <row r="18186">
      <c r="A18186" t="inlineStr">
        <is>
          <t>T1018184</t>
        </is>
      </c>
      <c r="B18186" t="inlineStr">
        <is>
          <t>2025-04-26</t>
        </is>
      </c>
      <c r="C18186" t="inlineStr">
        <is>
          <t>S016</t>
        </is>
      </c>
      <c r="D18186" t="inlineStr">
        <is>
          <t>Store_016</t>
        </is>
      </c>
      <c r="E18186" t="inlineStr">
        <is>
          <t>West</t>
        </is>
      </c>
      <c r="F18186" t="inlineStr">
        <is>
          <t>P0171</t>
        </is>
      </c>
      <c r="G18186" t="inlineStr">
        <is>
          <t>Prod_0171</t>
        </is>
      </c>
      <c r="H18186" t="inlineStr">
        <is>
          <t>Household</t>
        </is>
      </c>
      <c r="I18186" t="n">
        <v>2</v>
      </c>
      <c r="J18186" t="n">
        <v>311.94</v>
      </c>
      <c r="K18186" t="n">
        <v>0</v>
      </c>
      <c r="L18186">
        <f>I18186*J18186*(1-K18186)</f>
        <v/>
      </c>
      <c r="M18186">
        <f>VLOOKUP(F18186,Products!A:D,4,FALSE)*I18186</f>
        <v/>
      </c>
      <c r="N18186">
        <f>L18186-M18186</f>
        <v/>
      </c>
    </row>
    <row r="18187">
      <c r="A18187" t="inlineStr">
        <is>
          <t>T1018185</t>
        </is>
      </c>
      <c r="B18187" t="inlineStr">
        <is>
          <t>2023-05-05</t>
        </is>
      </c>
      <c r="C18187" t="inlineStr">
        <is>
          <t>S014</t>
        </is>
      </c>
      <c r="D18187" t="inlineStr">
        <is>
          <t>Store_014</t>
        </is>
      </c>
      <c r="E18187" t="inlineStr">
        <is>
          <t>West</t>
        </is>
      </c>
      <c r="F18187" t="inlineStr">
        <is>
          <t>P0150</t>
        </is>
      </c>
      <c r="G18187" t="inlineStr">
        <is>
          <t>Prod_0150</t>
        </is>
      </c>
      <c r="H18187" t="inlineStr">
        <is>
          <t>Clothing</t>
        </is>
      </c>
      <c r="I18187" t="n">
        <v>6</v>
      </c>
      <c r="J18187" t="n">
        <v>410.03</v>
      </c>
      <c r="K18187" t="n">
        <v>0</v>
      </c>
      <c r="L18187">
        <f>I18187*J18187*(1-K18187)</f>
        <v/>
      </c>
      <c r="M18187">
        <f>VLOOKUP(F18187,Products!A:D,4,FALSE)*I18187</f>
        <v/>
      </c>
      <c r="N18187">
        <f>L18187-M18187</f>
        <v/>
      </c>
    </row>
    <row r="18188">
      <c r="A18188" t="inlineStr">
        <is>
          <t>T1018186</t>
        </is>
      </c>
      <c r="B18188" t="inlineStr">
        <is>
          <t>2024-02-09</t>
        </is>
      </c>
      <c r="C18188" t="inlineStr">
        <is>
          <t>S017</t>
        </is>
      </c>
      <c r="D18188" t="inlineStr">
        <is>
          <t>Store_017</t>
        </is>
      </c>
      <c r="E18188" t="inlineStr">
        <is>
          <t>South</t>
        </is>
      </c>
      <c r="F18188" t="inlineStr">
        <is>
          <t>P0041</t>
        </is>
      </c>
      <c r="G18188" t="inlineStr">
        <is>
          <t>Prod_0041</t>
        </is>
      </c>
      <c r="H18188" t="inlineStr">
        <is>
          <t>Stationery</t>
        </is>
      </c>
      <c r="I18188" t="n">
        <v>3</v>
      </c>
      <c r="J18188" t="n">
        <v>274.76</v>
      </c>
      <c r="K18188" t="n">
        <v>0.2</v>
      </c>
      <c r="L18188">
        <f>I18188*J18188*(1-K18188)</f>
        <v/>
      </c>
      <c r="M18188">
        <f>VLOOKUP(F18188,Products!A:D,4,FALSE)*I18188</f>
        <v/>
      </c>
      <c r="N18188">
        <f>L18188-M18188</f>
        <v/>
      </c>
    </row>
    <row r="18189">
      <c r="A18189" t="inlineStr">
        <is>
          <t>T1018187</t>
        </is>
      </c>
      <c r="B18189" t="inlineStr">
        <is>
          <t>2024-06-01</t>
        </is>
      </c>
      <c r="C18189" t="inlineStr">
        <is>
          <t>S009</t>
        </is>
      </c>
      <c r="D18189" t="inlineStr">
        <is>
          <t>Store_009</t>
        </is>
      </c>
      <c r="E18189" t="inlineStr">
        <is>
          <t>Central</t>
        </is>
      </c>
      <c r="F18189" t="inlineStr">
        <is>
          <t>P0025</t>
        </is>
      </c>
      <c r="G18189" t="inlineStr">
        <is>
          <t>Prod_0025</t>
        </is>
      </c>
      <c r="H18189" t="inlineStr">
        <is>
          <t>Beverages</t>
        </is>
      </c>
      <c r="I18189" t="n">
        <v>2</v>
      </c>
      <c r="J18189" t="n">
        <v>393.77</v>
      </c>
      <c r="K18189" t="n">
        <v>0.15</v>
      </c>
      <c r="L18189">
        <f>I18189*J18189*(1-K18189)</f>
        <v/>
      </c>
      <c r="M18189">
        <f>VLOOKUP(F18189,Products!A:D,4,FALSE)*I18189</f>
        <v/>
      </c>
      <c r="N18189">
        <f>L18189-M18189</f>
        <v/>
      </c>
    </row>
    <row r="18190">
      <c r="A18190" t="inlineStr">
        <is>
          <t>T1018188</t>
        </is>
      </c>
      <c r="B18190" t="inlineStr">
        <is>
          <t>2024-09-24</t>
        </is>
      </c>
      <c r="C18190" t="inlineStr">
        <is>
          <t>S006</t>
        </is>
      </c>
      <c r="D18190" t="inlineStr">
        <is>
          <t>Store_006</t>
        </is>
      </c>
      <c r="E18190" t="inlineStr">
        <is>
          <t>East</t>
        </is>
      </c>
      <c r="F18190" t="inlineStr">
        <is>
          <t>P0032</t>
        </is>
      </c>
      <c r="G18190" t="inlineStr">
        <is>
          <t>Prod_0032</t>
        </is>
      </c>
      <c r="H18190" t="inlineStr">
        <is>
          <t>Beverages</t>
        </is>
      </c>
      <c r="I18190" t="n">
        <v>5</v>
      </c>
      <c r="J18190" t="n">
        <v>290.75</v>
      </c>
      <c r="K18190" t="n">
        <v>0</v>
      </c>
      <c r="L18190">
        <f>I18190*J18190*(1-K18190)</f>
        <v/>
      </c>
      <c r="M18190">
        <f>VLOOKUP(F18190,Products!A:D,4,FALSE)*I18190</f>
        <v/>
      </c>
      <c r="N18190">
        <f>L18190-M18190</f>
        <v/>
      </c>
    </row>
    <row r="18191">
      <c r="A18191" t="inlineStr">
        <is>
          <t>T1018189</t>
        </is>
      </c>
      <c r="B18191" t="inlineStr">
        <is>
          <t>2023-11-17</t>
        </is>
      </c>
      <c r="C18191" t="inlineStr">
        <is>
          <t>S042</t>
        </is>
      </c>
      <c r="D18191" t="inlineStr">
        <is>
          <t>Store_042</t>
        </is>
      </c>
      <c r="E18191" t="inlineStr">
        <is>
          <t>Central</t>
        </is>
      </c>
      <c r="F18191" t="inlineStr">
        <is>
          <t>P0027</t>
        </is>
      </c>
      <c r="G18191" t="inlineStr">
        <is>
          <t>Prod_0027</t>
        </is>
      </c>
      <c r="H18191" t="inlineStr">
        <is>
          <t>Electronics</t>
        </is>
      </c>
      <c r="I18191" t="n">
        <v>2</v>
      </c>
      <c r="J18191" t="n">
        <v>487.7</v>
      </c>
      <c r="K18191" t="n">
        <v>0.2</v>
      </c>
      <c r="L18191">
        <f>I18191*J18191*(1-K18191)</f>
        <v/>
      </c>
      <c r="M18191">
        <f>VLOOKUP(F18191,Products!A:D,4,FALSE)*I18191</f>
        <v/>
      </c>
      <c r="N18191">
        <f>L18191-M18191</f>
        <v/>
      </c>
    </row>
    <row r="18192">
      <c r="A18192" t="inlineStr">
        <is>
          <t>T1018190</t>
        </is>
      </c>
      <c r="B18192" t="inlineStr">
        <is>
          <t>2024-09-15</t>
        </is>
      </c>
      <c r="C18192" t="inlineStr">
        <is>
          <t>S039</t>
        </is>
      </c>
      <c r="D18192" t="inlineStr">
        <is>
          <t>Store_039</t>
        </is>
      </c>
      <c r="E18192" t="inlineStr">
        <is>
          <t>North</t>
        </is>
      </c>
      <c r="F18192" t="inlineStr">
        <is>
          <t>P0003</t>
        </is>
      </c>
      <c r="G18192" t="inlineStr">
        <is>
          <t>Prod_0003</t>
        </is>
      </c>
      <c r="H18192" t="inlineStr">
        <is>
          <t>Household</t>
        </is>
      </c>
      <c r="I18192" t="n">
        <v>4</v>
      </c>
      <c r="J18192" t="n">
        <v>86.43000000000001</v>
      </c>
      <c r="K18192" t="n">
        <v>0</v>
      </c>
      <c r="L18192">
        <f>I18192*J18192*(1-K18192)</f>
        <v/>
      </c>
      <c r="M18192">
        <f>VLOOKUP(F18192,Products!A:D,4,FALSE)*I18192</f>
        <v/>
      </c>
      <c r="N18192">
        <f>L18192-M18192</f>
        <v/>
      </c>
    </row>
    <row r="18193">
      <c r="A18193" t="inlineStr">
        <is>
          <t>T1018191</t>
        </is>
      </c>
      <c r="B18193" t="inlineStr">
        <is>
          <t>2023-01-15</t>
        </is>
      </c>
      <c r="C18193" t="inlineStr">
        <is>
          <t>S008</t>
        </is>
      </c>
      <c r="D18193" t="inlineStr">
        <is>
          <t>Store_008</t>
        </is>
      </c>
      <c r="E18193" t="inlineStr">
        <is>
          <t>East</t>
        </is>
      </c>
      <c r="F18193" t="inlineStr">
        <is>
          <t>P0061</t>
        </is>
      </c>
      <c r="G18193" t="inlineStr">
        <is>
          <t>Prod_0061</t>
        </is>
      </c>
      <c r="H18193" t="inlineStr">
        <is>
          <t>Beverages</t>
        </is>
      </c>
      <c r="I18193" t="n">
        <v>9</v>
      </c>
      <c r="J18193" t="n">
        <v>74.06</v>
      </c>
      <c r="K18193" t="n">
        <v>0.05</v>
      </c>
      <c r="L18193">
        <f>I18193*J18193*(1-K18193)</f>
        <v/>
      </c>
      <c r="M18193">
        <f>VLOOKUP(F18193,Products!A:D,4,FALSE)*I18193</f>
        <v/>
      </c>
      <c r="N18193">
        <f>L18193-M18193</f>
        <v/>
      </c>
    </row>
    <row r="18194">
      <c r="A18194" t="inlineStr">
        <is>
          <t>T1018192</t>
        </is>
      </c>
      <c r="B18194" t="inlineStr">
        <is>
          <t>2025-09-14</t>
        </is>
      </c>
      <c r="C18194" t="inlineStr">
        <is>
          <t>S043</t>
        </is>
      </c>
      <c r="D18194" t="inlineStr">
        <is>
          <t>Store_043</t>
        </is>
      </c>
      <c r="E18194" t="inlineStr">
        <is>
          <t>East</t>
        </is>
      </c>
      <c r="F18194" t="inlineStr">
        <is>
          <t>P0098</t>
        </is>
      </c>
      <c r="G18194" t="inlineStr">
        <is>
          <t>Prod_0098</t>
        </is>
      </c>
      <c r="H18194" t="inlineStr">
        <is>
          <t>Clothing</t>
        </is>
      </c>
      <c r="I18194" t="n">
        <v>2</v>
      </c>
      <c r="J18194" t="n">
        <v>641.6900000000001</v>
      </c>
      <c r="K18194" t="n">
        <v>0</v>
      </c>
      <c r="L18194">
        <f>I18194*J18194*(1-K18194)</f>
        <v/>
      </c>
      <c r="M18194">
        <f>VLOOKUP(F18194,Products!A:D,4,FALSE)*I18194</f>
        <v/>
      </c>
      <c r="N18194">
        <f>L18194-M18194</f>
        <v/>
      </c>
    </row>
    <row r="18195">
      <c r="A18195" t="inlineStr">
        <is>
          <t>T1018193</t>
        </is>
      </c>
      <c r="B18195" t="inlineStr">
        <is>
          <t>2024-12-17</t>
        </is>
      </c>
      <c r="C18195" t="inlineStr">
        <is>
          <t>S042</t>
        </is>
      </c>
      <c r="D18195" t="inlineStr">
        <is>
          <t>Store_042</t>
        </is>
      </c>
      <c r="E18195" t="inlineStr">
        <is>
          <t>Central</t>
        </is>
      </c>
      <c r="F18195" t="inlineStr">
        <is>
          <t>P0157</t>
        </is>
      </c>
      <c r="G18195" t="inlineStr">
        <is>
          <t>Prod_0157</t>
        </is>
      </c>
      <c r="H18195" t="inlineStr">
        <is>
          <t>Toys</t>
        </is>
      </c>
      <c r="I18195" t="n">
        <v>1</v>
      </c>
      <c r="J18195" t="n">
        <v>240.79</v>
      </c>
      <c r="K18195" t="n">
        <v>0</v>
      </c>
      <c r="L18195">
        <f>I18195*J18195*(1-K18195)</f>
        <v/>
      </c>
      <c r="M18195">
        <f>VLOOKUP(F18195,Products!A:D,4,FALSE)*I18195</f>
        <v/>
      </c>
      <c r="N18195">
        <f>L18195-M18195</f>
        <v/>
      </c>
    </row>
    <row r="18196">
      <c r="A18196" t="inlineStr">
        <is>
          <t>T1018194</t>
        </is>
      </c>
      <c r="B18196" t="inlineStr">
        <is>
          <t>2024-01-15</t>
        </is>
      </c>
      <c r="C18196" t="inlineStr">
        <is>
          <t>S005</t>
        </is>
      </c>
      <c r="D18196" t="inlineStr">
        <is>
          <t>Store_005</t>
        </is>
      </c>
      <c r="E18196" t="inlineStr">
        <is>
          <t>Central</t>
        </is>
      </c>
      <c r="F18196" t="inlineStr">
        <is>
          <t>P0198</t>
        </is>
      </c>
      <c r="G18196" t="inlineStr">
        <is>
          <t>Prod_0198</t>
        </is>
      </c>
      <c r="H18196" t="inlineStr">
        <is>
          <t>Beverages</t>
        </is>
      </c>
      <c r="I18196" t="n">
        <v>2</v>
      </c>
      <c r="J18196" t="n">
        <v>757.26</v>
      </c>
      <c r="K18196" t="n">
        <v>0.15</v>
      </c>
      <c r="L18196">
        <f>I18196*J18196*(1-K18196)</f>
        <v/>
      </c>
      <c r="M18196">
        <f>VLOOKUP(F18196,Products!A:D,4,FALSE)*I18196</f>
        <v/>
      </c>
      <c r="N18196">
        <f>L18196-M18196</f>
        <v/>
      </c>
    </row>
    <row r="18197">
      <c r="A18197" t="inlineStr">
        <is>
          <t>T1018195</t>
        </is>
      </c>
      <c r="B18197" t="inlineStr">
        <is>
          <t>2024-06-08</t>
        </is>
      </c>
      <c r="C18197" t="inlineStr">
        <is>
          <t>S023</t>
        </is>
      </c>
      <c r="D18197" t="inlineStr">
        <is>
          <t>Store_023</t>
        </is>
      </c>
      <c r="E18197" t="inlineStr">
        <is>
          <t>South</t>
        </is>
      </c>
      <c r="F18197" t="inlineStr">
        <is>
          <t>P0097</t>
        </is>
      </c>
      <c r="G18197" t="inlineStr">
        <is>
          <t>Prod_0097</t>
        </is>
      </c>
      <c r="H18197" t="inlineStr">
        <is>
          <t>Clothing</t>
        </is>
      </c>
      <c r="I18197" t="n">
        <v>9</v>
      </c>
      <c r="J18197" t="n">
        <v>240.53</v>
      </c>
      <c r="K18197" t="n">
        <v>0</v>
      </c>
      <c r="L18197">
        <f>I18197*J18197*(1-K18197)</f>
        <v/>
      </c>
      <c r="M18197">
        <f>VLOOKUP(F18197,Products!A:D,4,FALSE)*I18197</f>
        <v/>
      </c>
      <c r="N18197">
        <f>L18197-M18197</f>
        <v/>
      </c>
    </row>
    <row r="18198">
      <c r="A18198" t="inlineStr">
        <is>
          <t>T1018196</t>
        </is>
      </c>
      <c r="B18198" t="inlineStr">
        <is>
          <t>2024-06-02</t>
        </is>
      </c>
      <c r="C18198" t="inlineStr">
        <is>
          <t>S019</t>
        </is>
      </c>
      <c r="D18198" t="inlineStr">
        <is>
          <t>Store_019</t>
        </is>
      </c>
      <c r="E18198" t="inlineStr">
        <is>
          <t>East</t>
        </is>
      </c>
      <c r="F18198" t="inlineStr">
        <is>
          <t>P0070</t>
        </is>
      </c>
      <c r="G18198" t="inlineStr">
        <is>
          <t>Prod_0070</t>
        </is>
      </c>
      <c r="H18198" t="inlineStr">
        <is>
          <t>Beverages</t>
        </is>
      </c>
      <c r="I18198" t="n">
        <v>1</v>
      </c>
      <c r="J18198" t="n">
        <v>687.2</v>
      </c>
      <c r="K18198" t="n">
        <v>0.1</v>
      </c>
      <c r="L18198">
        <f>I18198*J18198*(1-K18198)</f>
        <v/>
      </c>
      <c r="M18198">
        <f>VLOOKUP(F18198,Products!A:D,4,FALSE)*I18198</f>
        <v/>
      </c>
      <c r="N18198">
        <f>L18198-M18198</f>
        <v/>
      </c>
    </row>
    <row r="18199">
      <c r="A18199" t="inlineStr">
        <is>
          <t>T1018197</t>
        </is>
      </c>
      <c r="B18199" t="inlineStr">
        <is>
          <t>2024-11-16</t>
        </is>
      </c>
      <c r="C18199" t="inlineStr">
        <is>
          <t>S004</t>
        </is>
      </c>
      <c r="D18199" t="inlineStr">
        <is>
          <t>Store_004</t>
        </is>
      </c>
      <c r="E18199" t="inlineStr">
        <is>
          <t>Central</t>
        </is>
      </c>
      <c r="F18199" t="inlineStr">
        <is>
          <t>P0181</t>
        </is>
      </c>
      <c r="G18199" t="inlineStr">
        <is>
          <t>Prod_0181</t>
        </is>
      </c>
      <c r="H18199" t="inlineStr">
        <is>
          <t>Electronics</t>
        </is>
      </c>
      <c r="I18199" t="n">
        <v>2</v>
      </c>
      <c r="J18199" t="n">
        <v>782.53</v>
      </c>
      <c r="K18199" t="n">
        <v>0.15</v>
      </c>
      <c r="L18199">
        <f>I18199*J18199*(1-K18199)</f>
        <v/>
      </c>
      <c r="M18199">
        <f>VLOOKUP(F18199,Products!A:D,4,FALSE)*I18199</f>
        <v/>
      </c>
      <c r="N18199">
        <f>L18199-M18199</f>
        <v/>
      </c>
    </row>
    <row r="18200">
      <c r="A18200" t="inlineStr">
        <is>
          <t>T1018198</t>
        </is>
      </c>
      <c r="B18200" t="inlineStr">
        <is>
          <t>2024-06-25</t>
        </is>
      </c>
      <c r="C18200" t="inlineStr">
        <is>
          <t>S019</t>
        </is>
      </c>
      <c r="D18200" t="inlineStr">
        <is>
          <t>Store_019</t>
        </is>
      </c>
      <c r="E18200" t="inlineStr">
        <is>
          <t>East</t>
        </is>
      </c>
      <c r="F18200" t="inlineStr">
        <is>
          <t>P0028</t>
        </is>
      </c>
      <c r="G18200" t="inlineStr">
        <is>
          <t>Prod_0028</t>
        </is>
      </c>
      <c r="H18200" t="inlineStr">
        <is>
          <t>Food</t>
        </is>
      </c>
      <c r="I18200" t="n">
        <v>7</v>
      </c>
      <c r="J18200" t="n">
        <v>515.02</v>
      </c>
      <c r="K18200" t="n">
        <v>0.2</v>
      </c>
      <c r="L18200">
        <f>I18200*J18200*(1-K18200)</f>
        <v/>
      </c>
      <c r="M18200">
        <f>VLOOKUP(F18200,Products!A:D,4,FALSE)*I18200</f>
        <v/>
      </c>
      <c r="N18200">
        <f>L18200-M18200</f>
        <v/>
      </c>
    </row>
    <row r="18201">
      <c r="A18201" t="inlineStr">
        <is>
          <t>T1018199</t>
        </is>
      </c>
      <c r="B18201" t="inlineStr">
        <is>
          <t>2024-03-09</t>
        </is>
      </c>
      <c r="C18201" t="inlineStr">
        <is>
          <t>S019</t>
        </is>
      </c>
      <c r="D18201" t="inlineStr">
        <is>
          <t>Store_019</t>
        </is>
      </c>
      <c r="E18201" t="inlineStr">
        <is>
          <t>East</t>
        </is>
      </c>
      <c r="F18201" t="inlineStr">
        <is>
          <t>P0110</t>
        </is>
      </c>
      <c r="G18201" t="inlineStr">
        <is>
          <t>Prod_0110</t>
        </is>
      </c>
      <c r="H18201" t="inlineStr">
        <is>
          <t>Stationery</t>
        </is>
      </c>
      <c r="I18201" t="n">
        <v>9</v>
      </c>
      <c r="J18201" t="n">
        <v>81.45</v>
      </c>
      <c r="K18201" t="n">
        <v>0.1</v>
      </c>
      <c r="L18201">
        <f>I18201*J18201*(1-K18201)</f>
        <v/>
      </c>
      <c r="M18201">
        <f>VLOOKUP(F18201,Products!A:D,4,FALSE)*I18201</f>
        <v/>
      </c>
      <c r="N18201">
        <f>L18201-M18201</f>
        <v/>
      </c>
    </row>
    <row r="18202">
      <c r="A18202" t="inlineStr">
        <is>
          <t>T1018200</t>
        </is>
      </c>
      <c r="B18202" t="inlineStr">
        <is>
          <t>2024-08-17</t>
        </is>
      </c>
      <c r="C18202" t="inlineStr">
        <is>
          <t>S039</t>
        </is>
      </c>
      <c r="D18202" t="inlineStr">
        <is>
          <t>Store_039</t>
        </is>
      </c>
      <c r="E18202" t="inlineStr">
        <is>
          <t>North</t>
        </is>
      </c>
      <c r="F18202" t="inlineStr">
        <is>
          <t>P0034</t>
        </is>
      </c>
      <c r="G18202" t="inlineStr">
        <is>
          <t>Prod_0034</t>
        </is>
      </c>
      <c r="H18202" t="inlineStr">
        <is>
          <t>Toys</t>
        </is>
      </c>
      <c r="I18202" t="n">
        <v>1</v>
      </c>
      <c r="J18202" t="n">
        <v>454.01</v>
      </c>
      <c r="K18202" t="n">
        <v>0</v>
      </c>
      <c r="L18202">
        <f>I18202*J18202*(1-K18202)</f>
        <v/>
      </c>
      <c r="M18202">
        <f>VLOOKUP(F18202,Products!A:D,4,FALSE)*I18202</f>
        <v/>
      </c>
      <c r="N18202">
        <f>L18202-M18202</f>
        <v/>
      </c>
    </row>
    <row r="18203">
      <c r="A18203" t="inlineStr">
        <is>
          <t>T1018201</t>
        </is>
      </c>
      <c r="B18203" t="inlineStr">
        <is>
          <t>2025-04-14</t>
        </is>
      </c>
      <c r="C18203" t="inlineStr">
        <is>
          <t>S005</t>
        </is>
      </c>
      <c r="D18203" t="inlineStr">
        <is>
          <t>Store_005</t>
        </is>
      </c>
      <c r="E18203" t="inlineStr">
        <is>
          <t>Central</t>
        </is>
      </c>
      <c r="F18203" t="inlineStr">
        <is>
          <t>P0124</t>
        </is>
      </c>
      <c r="G18203" t="inlineStr">
        <is>
          <t>Prod_0124</t>
        </is>
      </c>
      <c r="H18203" t="inlineStr">
        <is>
          <t>Beverages</t>
        </is>
      </c>
      <c r="I18203" t="n">
        <v>6</v>
      </c>
      <c r="J18203" t="n">
        <v>945.1900000000001</v>
      </c>
      <c r="K18203" t="n">
        <v>0</v>
      </c>
      <c r="L18203">
        <f>I18203*J18203*(1-K18203)</f>
        <v/>
      </c>
      <c r="M18203">
        <f>VLOOKUP(F18203,Products!A:D,4,FALSE)*I18203</f>
        <v/>
      </c>
      <c r="N18203">
        <f>L18203-M18203</f>
        <v/>
      </c>
    </row>
    <row r="18204">
      <c r="A18204" t="inlineStr">
        <is>
          <t>T1018202</t>
        </is>
      </c>
      <c r="B18204" t="inlineStr">
        <is>
          <t>2024-03-22</t>
        </is>
      </c>
      <c r="C18204" t="inlineStr">
        <is>
          <t>S009</t>
        </is>
      </c>
      <c r="D18204" t="inlineStr">
        <is>
          <t>Store_009</t>
        </is>
      </c>
      <c r="E18204" t="inlineStr">
        <is>
          <t>Central</t>
        </is>
      </c>
      <c r="F18204" t="inlineStr">
        <is>
          <t>P0121</t>
        </is>
      </c>
      <c r="G18204" t="inlineStr">
        <is>
          <t>Prod_0121</t>
        </is>
      </c>
      <c r="H18204" t="inlineStr">
        <is>
          <t>Clothing</t>
        </is>
      </c>
      <c r="I18204" t="n">
        <v>7</v>
      </c>
      <c r="J18204" t="n">
        <v>704</v>
      </c>
      <c r="K18204" t="n">
        <v>0</v>
      </c>
      <c r="L18204">
        <f>I18204*J18204*(1-K18204)</f>
        <v/>
      </c>
      <c r="M18204">
        <f>VLOOKUP(F18204,Products!A:D,4,FALSE)*I18204</f>
        <v/>
      </c>
      <c r="N18204">
        <f>L18204-M18204</f>
        <v/>
      </c>
    </row>
    <row r="18205">
      <c r="A18205" t="inlineStr">
        <is>
          <t>T1018203</t>
        </is>
      </c>
      <c r="B18205" t="inlineStr">
        <is>
          <t>2023-04-07</t>
        </is>
      </c>
      <c r="C18205" t="inlineStr">
        <is>
          <t>S031</t>
        </is>
      </c>
      <c r="D18205" t="inlineStr">
        <is>
          <t>Store_031</t>
        </is>
      </c>
      <c r="E18205" t="inlineStr">
        <is>
          <t>Central</t>
        </is>
      </c>
      <c r="F18205" t="inlineStr">
        <is>
          <t>P0107</t>
        </is>
      </c>
      <c r="G18205" t="inlineStr">
        <is>
          <t>Prod_0107</t>
        </is>
      </c>
      <c r="H18205" t="inlineStr">
        <is>
          <t>Stationery</t>
        </is>
      </c>
      <c r="I18205" t="n">
        <v>6</v>
      </c>
      <c r="J18205" t="n">
        <v>790.63</v>
      </c>
      <c r="K18205" t="n">
        <v>0.15</v>
      </c>
      <c r="L18205">
        <f>I18205*J18205*(1-K18205)</f>
        <v/>
      </c>
      <c r="M18205">
        <f>VLOOKUP(F18205,Products!A:D,4,FALSE)*I18205</f>
        <v/>
      </c>
      <c r="N18205">
        <f>L18205-M18205</f>
        <v/>
      </c>
    </row>
    <row r="18206">
      <c r="A18206" t="inlineStr">
        <is>
          <t>T1018204</t>
        </is>
      </c>
      <c r="B18206" t="inlineStr">
        <is>
          <t>2024-01-31</t>
        </is>
      </c>
      <c r="C18206" t="inlineStr">
        <is>
          <t>S014</t>
        </is>
      </c>
      <c r="D18206" t="inlineStr">
        <is>
          <t>Store_014</t>
        </is>
      </c>
      <c r="E18206" t="inlineStr">
        <is>
          <t>West</t>
        </is>
      </c>
      <c r="F18206" t="inlineStr">
        <is>
          <t>P0157</t>
        </is>
      </c>
      <c r="G18206" t="inlineStr">
        <is>
          <t>Prod_0157</t>
        </is>
      </c>
      <c r="H18206" t="inlineStr">
        <is>
          <t>Toys</t>
        </is>
      </c>
      <c r="I18206" t="n">
        <v>2</v>
      </c>
      <c r="J18206" t="n">
        <v>271.14</v>
      </c>
      <c r="K18206" t="n">
        <v>0</v>
      </c>
      <c r="L18206">
        <f>I18206*J18206*(1-K18206)</f>
        <v/>
      </c>
      <c r="M18206">
        <f>VLOOKUP(F18206,Products!A:D,4,FALSE)*I18206</f>
        <v/>
      </c>
      <c r="N18206">
        <f>L18206-M18206</f>
        <v/>
      </c>
    </row>
    <row r="18207">
      <c r="A18207" t="inlineStr">
        <is>
          <t>T1018205</t>
        </is>
      </c>
      <c r="B18207" t="inlineStr">
        <is>
          <t>2023-09-06</t>
        </is>
      </c>
      <c r="C18207" t="inlineStr">
        <is>
          <t>S028</t>
        </is>
      </c>
      <c r="D18207" t="inlineStr">
        <is>
          <t>Store_028</t>
        </is>
      </c>
      <c r="E18207" t="inlineStr">
        <is>
          <t>North</t>
        </is>
      </c>
      <c r="F18207" t="inlineStr">
        <is>
          <t>P0170</t>
        </is>
      </c>
      <c r="G18207" t="inlineStr">
        <is>
          <t>Prod_0170</t>
        </is>
      </c>
      <c r="H18207" t="inlineStr">
        <is>
          <t>Household</t>
        </is>
      </c>
      <c r="I18207" t="n">
        <v>3</v>
      </c>
      <c r="J18207" t="n">
        <v>570.01</v>
      </c>
      <c r="K18207" t="n">
        <v>0.05</v>
      </c>
      <c r="L18207">
        <f>I18207*J18207*(1-K18207)</f>
        <v/>
      </c>
      <c r="M18207">
        <f>VLOOKUP(F18207,Products!A:D,4,FALSE)*I18207</f>
        <v/>
      </c>
      <c r="N18207">
        <f>L18207-M18207</f>
        <v/>
      </c>
    </row>
    <row r="18208">
      <c r="A18208" t="inlineStr">
        <is>
          <t>T1018206</t>
        </is>
      </c>
      <c r="B18208" t="inlineStr">
        <is>
          <t>2025-08-19</t>
        </is>
      </c>
      <c r="C18208" t="inlineStr">
        <is>
          <t>S024</t>
        </is>
      </c>
      <c r="D18208" t="inlineStr">
        <is>
          <t>Store_024</t>
        </is>
      </c>
      <c r="E18208" t="inlineStr">
        <is>
          <t>South</t>
        </is>
      </c>
      <c r="F18208" t="inlineStr">
        <is>
          <t>P0075</t>
        </is>
      </c>
      <c r="G18208" t="inlineStr">
        <is>
          <t>Prod_0075</t>
        </is>
      </c>
      <c r="H18208" t="inlineStr">
        <is>
          <t>Beverages</t>
        </is>
      </c>
      <c r="I18208" t="n">
        <v>2</v>
      </c>
      <c r="J18208" t="n">
        <v>925.35</v>
      </c>
      <c r="K18208" t="n">
        <v>0</v>
      </c>
      <c r="L18208">
        <f>I18208*J18208*(1-K18208)</f>
        <v/>
      </c>
      <c r="M18208">
        <f>VLOOKUP(F18208,Products!A:D,4,FALSE)*I18208</f>
        <v/>
      </c>
      <c r="N18208">
        <f>L18208-M18208</f>
        <v/>
      </c>
    </row>
    <row r="18209">
      <c r="A18209" t="inlineStr">
        <is>
          <t>T1018207</t>
        </is>
      </c>
      <c r="B18209" t="inlineStr">
        <is>
          <t>2025-06-26</t>
        </is>
      </c>
      <c r="C18209" t="inlineStr">
        <is>
          <t>S025</t>
        </is>
      </c>
      <c r="D18209" t="inlineStr">
        <is>
          <t>Store_025</t>
        </is>
      </c>
      <c r="E18209" t="inlineStr">
        <is>
          <t>Central</t>
        </is>
      </c>
      <c r="F18209" t="inlineStr">
        <is>
          <t>P0139</t>
        </is>
      </c>
      <c r="G18209" t="inlineStr">
        <is>
          <t>Prod_0139</t>
        </is>
      </c>
      <c r="H18209" t="inlineStr">
        <is>
          <t>Clothing</t>
        </is>
      </c>
      <c r="I18209" t="n">
        <v>3</v>
      </c>
      <c r="J18209" t="n">
        <v>775.13</v>
      </c>
      <c r="K18209" t="n">
        <v>0</v>
      </c>
      <c r="L18209">
        <f>I18209*J18209*(1-K18209)</f>
        <v/>
      </c>
      <c r="M18209">
        <f>VLOOKUP(F18209,Products!A:D,4,FALSE)*I18209</f>
        <v/>
      </c>
      <c r="N18209">
        <f>L18209-M18209</f>
        <v/>
      </c>
    </row>
    <row r="18210">
      <c r="A18210" t="inlineStr">
        <is>
          <t>T1018208</t>
        </is>
      </c>
      <c r="B18210" t="inlineStr">
        <is>
          <t>2023-01-03</t>
        </is>
      </c>
      <c r="C18210" t="inlineStr">
        <is>
          <t>S034</t>
        </is>
      </c>
      <c r="D18210" t="inlineStr">
        <is>
          <t>Store_034</t>
        </is>
      </c>
      <c r="E18210" t="inlineStr">
        <is>
          <t>Central</t>
        </is>
      </c>
      <c r="F18210" t="inlineStr">
        <is>
          <t>P0121</t>
        </is>
      </c>
      <c r="G18210" t="inlineStr">
        <is>
          <t>Prod_0121</t>
        </is>
      </c>
      <c r="H18210" t="inlineStr">
        <is>
          <t>Clothing</t>
        </is>
      </c>
      <c r="I18210" t="n">
        <v>2</v>
      </c>
      <c r="J18210" t="n">
        <v>799.42</v>
      </c>
      <c r="K18210" t="n">
        <v>0</v>
      </c>
      <c r="L18210">
        <f>I18210*J18210*(1-K18210)</f>
        <v/>
      </c>
      <c r="M18210">
        <f>VLOOKUP(F18210,Products!A:D,4,FALSE)*I18210</f>
        <v/>
      </c>
      <c r="N18210">
        <f>L18210-M18210</f>
        <v/>
      </c>
    </row>
    <row r="18211">
      <c r="A18211" t="inlineStr">
        <is>
          <t>T1018209</t>
        </is>
      </c>
      <c r="B18211" t="inlineStr">
        <is>
          <t>2023-10-25</t>
        </is>
      </c>
      <c r="C18211" t="inlineStr">
        <is>
          <t>S026</t>
        </is>
      </c>
      <c r="D18211" t="inlineStr">
        <is>
          <t>Store_026</t>
        </is>
      </c>
      <c r="E18211" t="inlineStr">
        <is>
          <t>North</t>
        </is>
      </c>
      <c r="F18211" t="inlineStr">
        <is>
          <t>P0177</t>
        </is>
      </c>
      <c r="G18211" t="inlineStr">
        <is>
          <t>Prod_0177</t>
        </is>
      </c>
      <c r="H18211" t="inlineStr">
        <is>
          <t>Household</t>
        </is>
      </c>
      <c r="I18211" t="n">
        <v>4</v>
      </c>
      <c r="J18211" t="n">
        <v>199.11</v>
      </c>
      <c r="K18211" t="n">
        <v>0.05</v>
      </c>
      <c r="L18211">
        <f>I18211*J18211*(1-K18211)</f>
        <v/>
      </c>
      <c r="M18211">
        <f>VLOOKUP(F18211,Products!A:D,4,FALSE)*I18211</f>
        <v/>
      </c>
      <c r="N18211">
        <f>L18211-M18211</f>
        <v/>
      </c>
    </row>
    <row r="18212">
      <c r="A18212" t="inlineStr">
        <is>
          <t>T1018210</t>
        </is>
      </c>
      <c r="B18212" t="inlineStr">
        <is>
          <t>2025-07-11</t>
        </is>
      </c>
      <c r="C18212" t="inlineStr">
        <is>
          <t>S031</t>
        </is>
      </c>
      <c r="D18212" t="inlineStr">
        <is>
          <t>Store_031</t>
        </is>
      </c>
      <c r="E18212" t="inlineStr">
        <is>
          <t>Central</t>
        </is>
      </c>
      <c r="F18212" t="inlineStr">
        <is>
          <t>P0066</t>
        </is>
      </c>
      <c r="G18212" t="inlineStr">
        <is>
          <t>Prod_0066</t>
        </is>
      </c>
      <c r="H18212" t="inlineStr">
        <is>
          <t>Household</t>
        </is>
      </c>
      <c r="I18212" t="n">
        <v>9</v>
      </c>
      <c r="J18212" t="n">
        <v>373.7</v>
      </c>
      <c r="K18212" t="n">
        <v>0</v>
      </c>
      <c r="L18212">
        <f>I18212*J18212*(1-K18212)</f>
        <v/>
      </c>
      <c r="M18212">
        <f>VLOOKUP(F18212,Products!A:D,4,FALSE)*I18212</f>
        <v/>
      </c>
      <c r="N18212">
        <f>L18212-M18212</f>
        <v/>
      </c>
    </row>
    <row r="18213">
      <c r="A18213" t="inlineStr">
        <is>
          <t>T1018211</t>
        </is>
      </c>
      <c r="B18213" t="inlineStr">
        <is>
          <t>2024-04-27</t>
        </is>
      </c>
      <c r="C18213" t="inlineStr">
        <is>
          <t>S022</t>
        </is>
      </c>
      <c r="D18213" t="inlineStr">
        <is>
          <t>Store_022</t>
        </is>
      </c>
      <c r="E18213" t="inlineStr">
        <is>
          <t>East</t>
        </is>
      </c>
      <c r="F18213" t="inlineStr">
        <is>
          <t>P0200</t>
        </is>
      </c>
      <c r="G18213" t="inlineStr">
        <is>
          <t>Prod_0200</t>
        </is>
      </c>
      <c r="H18213" t="inlineStr">
        <is>
          <t>Electronics</t>
        </is>
      </c>
      <c r="I18213" t="n">
        <v>7</v>
      </c>
      <c r="J18213" t="n">
        <v>307.07</v>
      </c>
      <c r="K18213" t="n">
        <v>0</v>
      </c>
      <c r="L18213">
        <f>I18213*J18213*(1-K18213)</f>
        <v/>
      </c>
      <c r="M18213">
        <f>VLOOKUP(F18213,Products!A:D,4,FALSE)*I18213</f>
        <v/>
      </c>
      <c r="N18213">
        <f>L18213-M18213</f>
        <v/>
      </c>
    </row>
    <row r="18214">
      <c r="A18214" t="inlineStr">
        <is>
          <t>T1018212</t>
        </is>
      </c>
      <c r="B18214" t="inlineStr">
        <is>
          <t>2024-12-27</t>
        </is>
      </c>
      <c r="C18214" t="inlineStr">
        <is>
          <t>S021</t>
        </is>
      </c>
      <c r="D18214" t="inlineStr">
        <is>
          <t>Store_021</t>
        </is>
      </c>
      <c r="E18214" t="inlineStr">
        <is>
          <t>North</t>
        </is>
      </c>
      <c r="F18214" t="inlineStr">
        <is>
          <t>P0059</t>
        </is>
      </c>
      <c r="G18214" t="inlineStr">
        <is>
          <t>Prod_0059</t>
        </is>
      </c>
      <c r="H18214" t="inlineStr">
        <is>
          <t>Beverages</t>
        </is>
      </c>
      <c r="I18214" t="n">
        <v>5</v>
      </c>
      <c r="J18214" t="n">
        <v>566.67</v>
      </c>
      <c r="K18214" t="n">
        <v>0.2</v>
      </c>
      <c r="L18214">
        <f>I18214*J18214*(1-K18214)</f>
        <v/>
      </c>
      <c r="M18214">
        <f>VLOOKUP(F18214,Products!A:D,4,FALSE)*I18214</f>
        <v/>
      </c>
      <c r="N18214">
        <f>L18214-M18214</f>
        <v/>
      </c>
    </row>
    <row r="18215">
      <c r="A18215" t="inlineStr">
        <is>
          <t>T1018213</t>
        </is>
      </c>
      <c r="B18215" t="inlineStr">
        <is>
          <t>2023-07-05</t>
        </is>
      </c>
      <c r="C18215" t="inlineStr">
        <is>
          <t>S003</t>
        </is>
      </c>
      <c r="D18215" t="inlineStr">
        <is>
          <t>Store_003</t>
        </is>
      </c>
      <c r="E18215" t="inlineStr">
        <is>
          <t>North</t>
        </is>
      </c>
      <c r="F18215" t="inlineStr">
        <is>
          <t>P0026</t>
        </is>
      </c>
      <c r="G18215" t="inlineStr">
        <is>
          <t>Prod_0026</t>
        </is>
      </c>
      <c r="H18215" t="inlineStr">
        <is>
          <t>Beverages</t>
        </is>
      </c>
      <c r="I18215" t="n">
        <v>6</v>
      </c>
      <c r="J18215" t="n">
        <v>837.42</v>
      </c>
      <c r="K18215" t="n">
        <v>0</v>
      </c>
      <c r="L18215">
        <f>I18215*J18215*(1-K18215)</f>
        <v/>
      </c>
      <c r="M18215">
        <f>VLOOKUP(F18215,Products!A:D,4,FALSE)*I18215</f>
        <v/>
      </c>
      <c r="N18215">
        <f>L18215-M18215</f>
        <v/>
      </c>
    </row>
    <row r="18216">
      <c r="A18216" t="inlineStr">
        <is>
          <t>T1018214</t>
        </is>
      </c>
      <c r="B18216" t="inlineStr">
        <is>
          <t>2025-09-14</t>
        </is>
      </c>
      <c r="C18216" t="inlineStr">
        <is>
          <t>S023</t>
        </is>
      </c>
      <c r="D18216" t="inlineStr">
        <is>
          <t>Store_023</t>
        </is>
      </c>
      <c r="E18216" t="inlineStr">
        <is>
          <t>South</t>
        </is>
      </c>
      <c r="F18216" t="inlineStr">
        <is>
          <t>P0185</t>
        </is>
      </c>
      <c r="G18216" t="inlineStr">
        <is>
          <t>Prod_0185</t>
        </is>
      </c>
      <c r="H18216" t="inlineStr">
        <is>
          <t>Food</t>
        </is>
      </c>
      <c r="I18216" t="n">
        <v>2</v>
      </c>
      <c r="J18216" t="n">
        <v>496.64</v>
      </c>
      <c r="K18216" t="n">
        <v>0.2</v>
      </c>
      <c r="L18216">
        <f>I18216*J18216*(1-K18216)</f>
        <v/>
      </c>
      <c r="M18216">
        <f>VLOOKUP(F18216,Products!A:D,4,FALSE)*I18216</f>
        <v/>
      </c>
      <c r="N18216">
        <f>L18216-M18216</f>
        <v/>
      </c>
    </row>
    <row r="18217">
      <c r="A18217" t="inlineStr">
        <is>
          <t>T1018215</t>
        </is>
      </c>
      <c r="B18217" t="inlineStr">
        <is>
          <t>2023-01-26</t>
        </is>
      </c>
      <c r="C18217" t="inlineStr">
        <is>
          <t>S029</t>
        </is>
      </c>
      <c r="D18217" t="inlineStr">
        <is>
          <t>Store_029</t>
        </is>
      </c>
      <c r="E18217" t="inlineStr">
        <is>
          <t>South</t>
        </is>
      </c>
      <c r="F18217" t="inlineStr">
        <is>
          <t>P0003</t>
        </is>
      </c>
      <c r="G18217" t="inlineStr">
        <is>
          <t>Prod_0003</t>
        </is>
      </c>
      <c r="H18217" t="inlineStr">
        <is>
          <t>Household</t>
        </is>
      </c>
      <c r="I18217" t="n">
        <v>5</v>
      </c>
      <c r="J18217" t="n">
        <v>100.86</v>
      </c>
      <c r="K18217" t="n">
        <v>0.05</v>
      </c>
      <c r="L18217">
        <f>I18217*J18217*(1-K18217)</f>
        <v/>
      </c>
      <c r="M18217">
        <f>VLOOKUP(F18217,Products!A:D,4,FALSE)*I18217</f>
        <v/>
      </c>
      <c r="N18217">
        <f>L18217-M18217</f>
        <v/>
      </c>
    </row>
    <row r="18218">
      <c r="A18218" t="inlineStr">
        <is>
          <t>T1018216</t>
        </is>
      </c>
      <c r="B18218" t="inlineStr">
        <is>
          <t>2024-04-02</t>
        </is>
      </c>
      <c r="C18218" t="inlineStr">
        <is>
          <t>S008</t>
        </is>
      </c>
      <c r="D18218" t="inlineStr">
        <is>
          <t>Store_008</t>
        </is>
      </c>
      <c r="E18218" t="inlineStr">
        <is>
          <t>East</t>
        </is>
      </c>
      <c r="F18218" t="inlineStr">
        <is>
          <t>P0022</t>
        </is>
      </c>
      <c r="G18218" t="inlineStr">
        <is>
          <t>Prod_0022</t>
        </is>
      </c>
      <c r="H18218" t="inlineStr">
        <is>
          <t>Beverages</t>
        </is>
      </c>
      <c r="I18218" t="n">
        <v>8</v>
      </c>
      <c r="J18218" t="n">
        <v>244.37</v>
      </c>
      <c r="K18218" t="n">
        <v>0.1</v>
      </c>
      <c r="L18218">
        <f>I18218*J18218*(1-K18218)</f>
        <v/>
      </c>
      <c r="M18218">
        <f>VLOOKUP(F18218,Products!A:D,4,FALSE)*I18218</f>
        <v/>
      </c>
      <c r="N18218">
        <f>L18218-M18218</f>
        <v/>
      </c>
    </row>
    <row r="18219">
      <c r="A18219" t="inlineStr">
        <is>
          <t>T1018217</t>
        </is>
      </c>
      <c r="B18219" t="inlineStr">
        <is>
          <t>2024-01-15</t>
        </is>
      </c>
      <c r="C18219" t="inlineStr">
        <is>
          <t>S036</t>
        </is>
      </c>
      <c r="D18219" t="inlineStr">
        <is>
          <t>Store_036</t>
        </is>
      </c>
      <c r="E18219" t="inlineStr">
        <is>
          <t>Central</t>
        </is>
      </c>
      <c r="F18219" t="inlineStr">
        <is>
          <t>P0133</t>
        </is>
      </c>
      <c r="G18219" t="inlineStr">
        <is>
          <t>Prod_0133</t>
        </is>
      </c>
      <c r="H18219" t="inlineStr">
        <is>
          <t>Stationery</t>
        </is>
      </c>
      <c r="I18219" t="n">
        <v>6</v>
      </c>
      <c r="J18219" t="n">
        <v>451.7</v>
      </c>
      <c r="K18219" t="n">
        <v>0</v>
      </c>
      <c r="L18219">
        <f>I18219*J18219*(1-K18219)</f>
        <v/>
      </c>
      <c r="M18219">
        <f>VLOOKUP(F18219,Products!A:D,4,FALSE)*I18219</f>
        <v/>
      </c>
      <c r="N18219">
        <f>L18219-M18219</f>
        <v/>
      </c>
    </row>
    <row r="18220">
      <c r="A18220" t="inlineStr">
        <is>
          <t>T1018218</t>
        </is>
      </c>
      <c r="B18220" t="inlineStr">
        <is>
          <t>2024-06-22</t>
        </is>
      </c>
      <c r="C18220" t="inlineStr">
        <is>
          <t>S024</t>
        </is>
      </c>
      <c r="D18220" t="inlineStr">
        <is>
          <t>Store_024</t>
        </is>
      </c>
      <c r="E18220" t="inlineStr">
        <is>
          <t>South</t>
        </is>
      </c>
      <c r="F18220" t="inlineStr">
        <is>
          <t>P0047</t>
        </is>
      </c>
      <c r="G18220" t="inlineStr">
        <is>
          <t>Prod_0047</t>
        </is>
      </c>
      <c r="H18220" t="inlineStr">
        <is>
          <t>Beverages</t>
        </is>
      </c>
      <c r="I18220" t="n">
        <v>1</v>
      </c>
      <c r="J18220" t="n">
        <v>608.2</v>
      </c>
      <c r="K18220" t="n">
        <v>0</v>
      </c>
      <c r="L18220">
        <f>I18220*J18220*(1-K18220)</f>
        <v/>
      </c>
      <c r="M18220">
        <f>VLOOKUP(F18220,Products!A:D,4,FALSE)*I18220</f>
        <v/>
      </c>
      <c r="N18220">
        <f>L18220-M18220</f>
        <v/>
      </c>
    </row>
    <row r="18221">
      <c r="A18221" t="inlineStr">
        <is>
          <t>T1018219</t>
        </is>
      </c>
      <c r="B18221" t="inlineStr">
        <is>
          <t>2023-01-11</t>
        </is>
      </c>
      <c r="C18221" t="inlineStr">
        <is>
          <t>S027</t>
        </is>
      </c>
      <c r="D18221" t="inlineStr">
        <is>
          <t>Store_027</t>
        </is>
      </c>
      <c r="E18221" t="inlineStr">
        <is>
          <t>South</t>
        </is>
      </c>
      <c r="F18221" t="inlineStr">
        <is>
          <t>P0087</t>
        </is>
      </c>
      <c r="G18221" t="inlineStr">
        <is>
          <t>Prod_0087</t>
        </is>
      </c>
      <c r="H18221" t="inlineStr">
        <is>
          <t>Clothing</t>
        </is>
      </c>
      <c r="I18221" t="n">
        <v>1</v>
      </c>
      <c r="J18221" t="n">
        <v>447.14</v>
      </c>
      <c r="K18221" t="n">
        <v>0</v>
      </c>
      <c r="L18221">
        <f>I18221*J18221*(1-K18221)</f>
        <v/>
      </c>
      <c r="M18221">
        <f>VLOOKUP(F18221,Products!A:D,4,FALSE)*I18221</f>
        <v/>
      </c>
      <c r="N18221">
        <f>L18221-M18221</f>
        <v/>
      </c>
    </row>
    <row r="18222">
      <c r="A18222" t="inlineStr">
        <is>
          <t>T1018220</t>
        </is>
      </c>
      <c r="B18222" t="inlineStr">
        <is>
          <t>2024-12-18</t>
        </is>
      </c>
      <c r="C18222" t="inlineStr">
        <is>
          <t>S012</t>
        </is>
      </c>
      <c r="D18222" t="inlineStr">
        <is>
          <t>Store_012</t>
        </is>
      </c>
      <c r="E18222" t="inlineStr">
        <is>
          <t>South</t>
        </is>
      </c>
      <c r="F18222" t="inlineStr">
        <is>
          <t>P0016</t>
        </is>
      </c>
      <c r="G18222" t="inlineStr">
        <is>
          <t>Prod_0016</t>
        </is>
      </c>
      <c r="H18222" t="inlineStr">
        <is>
          <t>Food</t>
        </is>
      </c>
      <c r="I18222" t="n">
        <v>8</v>
      </c>
      <c r="J18222" t="n">
        <v>770.41</v>
      </c>
      <c r="K18222" t="n">
        <v>0</v>
      </c>
      <c r="L18222">
        <f>I18222*J18222*(1-K18222)</f>
        <v/>
      </c>
      <c r="M18222">
        <f>VLOOKUP(F18222,Products!A:D,4,FALSE)*I18222</f>
        <v/>
      </c>
      <c r="N18222">
        <f>L18222-M18222</f>
        <v/>
      </c>
    </row>
    <row r="18223">
      <c r="A18223" t="inlineStr">
        <is>
          <t>T1018221</t>
        </is>
      </c>
      <c r="B18223" t="inlineStr">
        <is>
          <t>2025-08-10</t>
        </is>
      </c>
      <c r="C18223" t="inlineStr">
        <is>
          <t>S002</t>
        </is>
      </c>
      <c r="D18223" t="inlineStr">
        <is>
          <t>Store_002</t>
        </is>
      </c>
      <c r="E18223" t="inlineStr">
        <is>
          <t>South</t>
        </is>
      </c>
      <c r="F18223" t="inlineStr">
        <is>
          <t>P0080</t>
        </is>
      </c>
      <c r="G18223" t="inlineStr">
        <is>
          <t>Prod_0080</t>
        </is>
      </c>
      <c r="H18223" t="inlineStr">
        <is>
          <t>Clothing</t>
        </is>
      </c>
      <c r="I18223" t="n">
        <v>5</v>
      </c>
      <c r="J18223" t="n">
        <v>679.33</v>
      </c>
      <c r="K18223" t="n">
        <v>0.05</v>
      </c>
      <c r="L18223">
        <f>I18223*J18223*(1-K18223)</f>
        <v/>
      </c>
      <c r="M18223">
        <f>VLOOKUP(F18223,Products!A:D,4,FALSE)*I18223</f>
        <v/>
      </c>
      <c r="N18223">
        <f>L18223-M18223</f>
        <v/>
      </c>
    </row>
    <row r="18224">
      <c r="A18224" t="inlineStr">
        <is>
          <t>T1018222</t>
        </is>
      </c>
      <c r="B18224" t="inlineStr">
        <is>
          <t>2023-09-13</t>
        </is>
      </c>
      <c r="C18224" t="inlineStr">
        <is>
          <t>S008</t>
        </is>
      </c>
      <c r="D18224" t="inlineStr">
        <is>
          <t>Store_008</t>
        </is>
      </c>
      <c r="E18224" t="inlineStr">
        <is>
          <t>East</t>
        </is>
      </c>
      <c r="F18224" t="inlineStr">
        <is>
          <t>P0077</t>
        </is>
      </c>
      <c r="G18224" t="inlineStr">
        <is>
          <t>Prod_0077</t>
        </is>
      </c>
      <c r="H18224" t="inlineStr">
        <is>
          <t>Beverages</t>
        </is>
      </c>
      <c r="I18224" t="n">
        <v>1</v>
      </c>
      <c r="J18224" t="n">
        <v>50.58</v>
      </c>
      <c r="K18224" t="n">
        <v>0</v>
      </c>
      <c r="L18224">
        <f>I18224*J18224*(1-K18224)</f>
        <v/>
      </c>
      <c r="M18224">
        <f>VLOOKUP(F18224,Products!A:D,4,FALSE)*I18224</f>
        <v/>
      </c>
      <c r="N18224">
        <f>L18224-M18224</f>
        <v/>
      </c>
    </row>
    <row r="18225">
      <c r="A18225" t="inlineStr">
        <is>
          <t>T1018223</t>
        </is>
      </c>
      <c r="B18225" t="inlineStr">
        <is>
          <t>2024-05-02</t>
        </is>
      </c>
      <c r="C18225" t="inlineStr">
        <is>
          <t>S046</t>
        </is>
      </c>
      <c r="D18225" t="inlineStr">
        <is>
          <t>Store_046</t>
        </is>
      </c>
      <c r="E18225" t="inlineStr">
        <is>
          <t>South</t>
        </is>
      </c>
      <c r="F18225" t="inlineStr">
        <is>
          <t>P0149</t>
        </is>
      </c>
      <c r="G18225" t="inlineStr">
        <is>
          <t>Prod_0149</t>
        </is>
      </c>
      <c r="H18225" t="inlineStr">
        <is>
          <t>Toys</t>
        </is>
      </c>
      <c r="I18225" t="n">
        <v>9</v>
      </c>
      <c r="J18225" t="n">
        <v>65.7</v>
      </c>
      <c r="K18225" t="n">
        <v>0.1</v>
      </c>
      <c r="L18225">
        <f>I18225*J18225*(1-K18225)</f>
        <v/>
      </c>
      <c r="M18225">
        <f>VLOOKUP(F18225,Products!A:D,4,FALSE)*I18225</f>
        <v/>
      </c>
      <c r="N18225">
        <f>L18225-M18225</f>
        <v/>
      </c>
    </row>
    <row r="18226">
      <c r="A18226" t="inlineStr">
        <is>
          <t>T1018224</t>
        </is>
      </c>
      <c r="B18226" t="inlineStr">
        <is>
          <t>2024-05-30</t>
        </is>
      </c>
      <c r="C18226" t="inlineStr">
        <is>
          <t>S013</t>
        </is>
      </c>
      <c r="D18226" t="inlineStr">
        <is>
          <t>Store_013</t>
        </is>
      </c>
      <c r="E18226" t="inlineStr">
        <is>
          <t>North</t>
        </is>
      </c>
      <c r="F18226" t="inlineStr">
        <is>
          <t>P0192</t>
        </is>
      </c>
      <c r="G18226" t="inlineStr">
        <is>
          <t>Prod_0192</t>
        </is>
      </c>
      <c r="H18226" t="inlineStr">
        <is>
          <t>Beverages</t>
        </is>
      </c>
      <c r="I18226" t="n">
        <v>9</v>
      </c>
      <c r="J18226" t="n">
        <v>386.76</v>
      </c>
      <c r="K18226" t="n">
        <v>0.2</v>
      </c>
      <c r="L18226">
        <f>I18226*J18226*(1-K18226)</f>
        <v/>
      </c>
      <c r="M18226">
        <f>VLOOKUP(F18226,Products!A:D,4,FALSE)*I18226</f>
        <v/>
      </c>
      <c r="N18226">
        <f>L18226-M18226</f>
        <v/>
      </c>
    </row>
    <row r="18227">
      <c r="A18227" t="inlineStr">
        <is>
          <t>T1018225</t>
        </is>
      </c>
      <c r="B18227" t="inlineStr">
        <is>
          <t>2025-08-24</t>
        </is>
      </c>
      <c r="C18227" t="inlineStr">
        <is>
          <t>S007</t>
        </is>
      </c>
      <c r="D18227" t="inlineStr">
        <is>
          <t>Store_007</t>
        </is>
      </c>
      <c r="E18227" t="inlineStr">
        <is>
          <t>East</t>
        </is>
      </c>
      <c r="F18227" t="inlineStr">
        <is>
          <t>P0080</t>
        </is>
      </c>
      <c r="G18227" t="inlineStr">
        <is>
          <t>Prod_0080</t>
        </is>
      </c>
      <c r="H18227" t="inlineStr">
        <is>
          <t>Clothing</t>
        </is>
      </c>
      <c r="I18227" t="n">
        <v>1</v>
      </c>
      <c r="J18227" t="n">
        <v>555.04</v>
      </c>
      <c r="K18227" t="n">
        <v>0</v>
      </c>
      <c r="L18227">
        <f>I18227*J18227*(1-K18227)</f>
        <v/>
      </c>
      <c r="M18227">
        <f>VLOOKUP(F18227,Products!A:D,4,FALSE)*I18227</f>
        <v/>
      </c>
      <c r="N18227">
        <f>L18227-M18227</f>
        <v/>
      </c>
    </row>
    <row r="18228">
      <c r="A18228" t="inlineStr">
        <is>
          <t>T1018226</t>
        </is>
      </c>
      <c r="B18228" t="inlineStr">
        <is>
          <t>2023-08-20</t>
        </is>
      </c>
      <c r="C18228" t="inlineStr">
        <is>
          <t>S041</t>
        </is>
      </c>
      <c r="D18228" t="inlineStr">
        <is>
          <t>Store_041</t>
        </is>
      </c>
      <c r="E18228" t="inlineStr">
        <is>
          <t>East</t>
        </is>
      </c>
      <c r="F18228" t="inlineStr">
        <is>
          <t>P0028</t>
        </is>
      </c>
      <c r="G18228" t="inlineStr">
        <is>
          <t>Prod_0028</t>
        </is>
      </c>
      <c r="H18228" t="inlineStr">
        <is>
          <t>Food</t>
        </is>
      </c>
      <c r="I18228" t="n">
        <v>4</v>
      </c>
      <c r="J18228" t="n">
        <v>463.31</v>
      </c>
      <c r="K18228" t="n">
        <v>0.05</v>
      </c>
      <c r="L18228">
        <f>I18228*J18228*(1-K18228)</f>
        <v/>
      </c>
      <c r="M18228">
        <f>VLOOKUP(F18228,Products!A:D,4,FALSE)*I18228</f>
        <v/>
      </c>
      <c r="N18228">
        <f>L18228-M18228</f>
        <v/>
      </c>
    </row>
    <row r="18229">
      <c r="A18229" t="inlineStr">
        <is>
          <t>T1018227</t>
        </is>
      </c>
      <c r="B18229" t="inlineStr">
        <is>
          <t>2023-11-12</t>
        </is>
      </c>
      <c r="C18229" t="inlineStr">
        <is>
          <t>S012</t>
        </is>
      </c>
      <c r="D18229" t="inlineStr">
        <is>
          <t>Store_012</t>
        </is>
      </c>
      <c r="E18229" t="inlineStr">
        <is>
          <t>South</t>
        </is>
      </c>
      <c r="F18229" t="inlineStr">
        <is>
          <t>P0135</t>
        </is>
      </c>
      <c r="G18229" t="inlineStr">
        <is>
          <t>Prod_0135</t>
        </is>
      </c>
      <c r="H18229" t="inlineStr">
        <is>
          <t>Food</t>
        </is>
      </c>
      <c r="I18229" t="n">
        <v>9</v>
      </c>
      <c r="J18229" t="n">
        <v>90.51000000000001</v>
      </c>
      <c r="K18229" t="n">
        <v>0</v>
      </c>
      <c r="L18229">
        <f>I18229*J18229*(1-K18229)</f>
        <v/>
      </c>
      <c r="M18229">
        <f>VLOOKUP(F18229,Products!A:D,4,FALSE)*I18229</f>
        <v/>
      </c>
      <c r="N18229">
        <f>L18229-M18229</f>
        <v/>
      </c>
    </row>
    <row r="18230">
      <c r="A18230" t="inlineStr">
        <is>
          <t>T1018228</t>
        </is>
      </c>
      <c r="B18230" t="inlineStr">
        <is>
          <t>2023-02-26</t>
        </is>
      </c>
      <c r="C18230" t="inlineStr">
        <is>
          <t>S017</t>
        </is>
      </c>
      <c r="D18230" t="inlineStr">
        <is>
          <t>Store_017</t>
        </is>
      </c>
      <c r="E18230" t="inlineStr">
        <is>
          <t>South</t>
        </is>
      </c>
      <c r="F18230" t="inlineStr">
        <is>
          <t>P0196</t>
        </is>
      </c>
      <c r="G18230" t="inlineStr">
        <is>
          <t>Prod_0196</t>
        </is>
      </c>
      <c r="H18230" t="inlineStr">
        <is>
          <t>Beverages</t>
        </is>
      </c>
      <c r="I18230" t="n">
        <v>2</v>
      </c>
      <c r="J18230" t="n">
        <v>653.46</v>
      </c>
      <c r="K18230" t="n">
        <v>0.2</v>
      </c>
      <c r="L18230">
        <f>I18230*J18230*(1-K18230)</f>
        <v/>
      </c>
      <c r="M18230">
        <f>VLOOKUP(F18230,Products!A:D,4,FALSE)*I18230</f>
        <v/>
      </c>
      <c r="N18230">
        <f>L18230-M18230</f>
        <v/>
      </c>
    </row>
    <row r="18231">
      <c r="A18231" t="inlineStr">
        <is>
          <t>T1018229</t>
        </is>
      </c>
      <c r="B18231" t="inlineStr">
        <is>
          <t>2025-04-14</t>
        </is>
      </c>
      <c r="C18231" t="inlineStr">
        <is>
          <t>S044</t>
        </is>
      </c>
      <c r="D18231" t="inlineStr">
        <is>
          <t>Store_044</t>
        </is>
      </c>
      <c r="E18231" t="inlineStr">
        <is>
          <t>North</t>
        </is>
      </c>
      <c r="F18231" t="inlineStr">
        <is>
          <t>P0044</t>
        </is>
      </c>
      <c r="G18231" t="inlineStr">
        <is>
          <t>Prod_0044</t>
        </is>
      </c>
      <c r="H18231" t="inlineStr">
        <is>
          <t>Food</t>
        </is>
      </c>
      <c r="I18231" t="n">
        <v>9</v>
      </c>
      <c r="J18231" t="n">
        <v>219.08</v>
      </c>
      <c r="K18231" t="n">
        <v>0</v>
      </c>
      <c r="L18231">
        <f>I18231*J18231*(1-K18231)</f>
        <v/>
      </c>
      <c r="M18231">
        <f>VLOOKUP(F18231,Products!A:D,4,FALSE)*I18231</f>
        <v/>
      </c>
      <c r="N18231">
        <f>L18231-M18231</f>
        <v/>
      </c>
    </row>
    <row r="18232">
      <c r="A18232" t="inlineStr">
        <is>
          <t>T1018230</t>
        </is>
      </c>
      <c r="B18232" t="inlineStr">
        <is>
          <t>2023-10-17</t>
        </is>
      </c>
      <c r="C18232" t="inlineStr">
        <is>
          <t>S037</t>
        </is>
      </c>
      <c r="D18232" t="inlineStr">
        <is>
          <t>Store_037</t>
        </is>
      </c>
      <c r="E18232" t="inlineStr">
        <is>
          <t>East</t>
        </is>
      </c>
      <c r="F18232" t="inlineStr">
        <is>
          <t>P0172</t>
        </is>
      </c>
      <c r="G18232" t="inlineStr">
        <is>
          <t>Prod_0172</t>
        </is>
      </c>
      <c r="H18232" t="inlineStr">
        <is>
          <t>Beverages</t>
        </is>
      </c>
      <c r="I18232" t="n">
        <v>8</v>
      </c>
      <c r="J18232" t="n">
        <v>975.13</v>
      </c>
      <c r="K18232" t="n">
        <v>0</v>
      </c>
      <c r="L18232">
        <f>I18232*J18232*(1-K18232)</f>
        <v/>
      </c>
      <c r="M18232">
        <f>VLOOKUP(F18232,Products!A:D,4,FALSE)*I18232</f>
        <v/>
      </c>
      <c r="N18232">
        <f>L18232-M18232</f>
        <v/>
      </c>
    </row>
    <row r="18233">
      <c r="A18233" t="inlineStr">
        <is>
          <t>T1018231</t>
        </is>
      </c>
      <c r="B18233" t="inlineStr">
        <is>
          <t>2025-04-03</t>
        </is>
      </c>
      <c r="C18233" t="inlineStr">
        <is>
          <t>S050</t>
        </is>
      </c>
      <c r="D18233" t="inlineStr">
        <is>
          <t>Store_050</t>
        </is>
      </c>
      <c r="E18233" t="inlineStr">
        <is>
          <t>South</t>
        </is>
      </c>
      <c r="F18233" t="inlineStr">
        <is>
          <t>P0027</t>
        </is>
      </c>
      <c r="G18233" t="inlineStr">
        <is>
          <t>Prod_0027</t>
        </is>
      </c>
      <c r="H18233" t="inlineStr">
        <is>
          <t>Electronics</t>
        </is>
      </c>
      <c r="I18233" t="n">
        <v>6</v>
      </c>
      <c r="J18233" t="n">
        <v>701.04</v>
      </c>
      <c r="K18233" t="n">
        <v>0</v>
      </c>
      <c r="L18233">
        <f>I18233*J18233*(1-K18233)</f>
        <v/>
      </c>
      <c r="M18233">
        <f>VLOOKUP(F18233,Products!A:D,4,FALSE)*I18233</f>
        <v/>
      </c>
      <c r="N18233">
        <f>L18233-M18233</f>
        <v/>
      </c>
    </row>
    <row r="18234">
      <c r="A18234" t="inlineStr">
        <is>
          <t>T1018232</t>
        </is>
      </c>
      <c r="B18234" t="inlineStr">
        <is>
          <t>2025-01-31</t>
        </is>
      </c>
      <c r="C18234" t="inlineStr">
        <is>
          <t>S036</t>
        </is>
      </c>
      <c r="D18234" t="inlineStr">
        <is>
          <t>Store_036</t>
        </is>
      </c>
      <c r="E18234" t="inlineStr">
        <is>
          <t>Central</t>
        </is>
      </c>
      <c r="F18234" t="inlineStr">
        <is>
          <t>P0159</t>
        </is>
      </c>
      <c r="G18234" t="inlineStr">
        <is>
          <t>Prod_0159</t>
        </is>
      </c>
      <c r="H18234" t="inlineStr">
        <is>
          <t>Electronics</t>
        </is>
      </c>
      <c r="I18234" t="n">
        <v>3</v>
      </c>
      <c r="J18234" t="n">
        <v>384.51</v>
      </c>
      <c r="K18234" t="n">
        <v>0</v>
      </c>
      <c r="L18234">
        <f>I18234*J18234*(1-K18234)</f>
        <v/>
      </c>
      <c r="M18234">
        <f>VLOOKUP(F18234,Products!A:D,4,FALSE)*I18234</f>
        <v/>
      </c>
      <c r="N18234">
        <f>L18234-M18234</f>
        <v/>
      </c>
    </row>
    <row r="18235">
      <c r="A18235" t="inlineStr">
        <is>
          <t>T1018233</t>
        </is>
      </c>
      <c r="B18235" t="inlineStr">
        <is>
          <t>2024-11-12</t>
        </is>
      </c>
      <c r="C18235" t="inlineStr">
        <is>
          <t>S014</t>
        </is>
      </c>
      <c r="D18235" t="inlineStr">
        <is>
          <t>Store_014</t>
        </is>
      </c>
      <c r="E18235" t="inlineStr">
        <is>
          <t>West</t>
        </is>
      </c>
      <c r="F18235" t="inlineStr">
        <is>
          <t>P0140</t>
        </is>
      </c>
      <c r="G18235" t="inlineStr">
        <is>
          <t>Prod_0140</t>
        </is>
      </c>
      <c r="H18235" t="inlineStr">
        <is>
          <t>Food</t>
        </is>
      </c>
      <c r="I18235" t="n">
        <v>1</v>
      </c>
      <c r="J18235" t="n">
        <v>782.0599999999999</v>
      </c>
      <c r="K18235" t="n">
        <v>0.1</v>
      </c>
      <c r="L18235">
        <f>I18235*J18235*(1-K18235)</f>
        <v/>
      </c>
      <c r="M18235">
        <f>VLOOKUP(F18235,Products!A:D,4,FALSE)*I18235</f>
        <v/>
      </c>
      <c r="N18235">
        <f>L18235-M18235</f>
        <v/>
      </c>
    </row>
    <row r="18236">
      <c r="A18236" t="inlineStr">
        <is>
          <t>T1018234</t>
        </is>
      </c>
      <c r="B18236" t="inlineStr">
        <is>
          <t>2025-02-04</t>
        </is>
      </c>
      <c r="C18236" t="inlineStr">
        <is>
          <t>S039</t>
        </is>
      </c>
      <c r="D18236" t="inlineStr">
        <is>
          <t>Store_039</t>
        </is>
      </c>
      <c r="E18236" t="inlineStr">
        <is>
          <t>North</t>
        </is>
      </c>
      <c r="F18236" t="inlineStr">
        <is>
          <t>P0039</t>
        </is>
      </c>
      <c r="G18236" t="inlineStr">
        <is>
          <t>Prod_0039</t>
        </is>
      </c>
      <c r="H18236" t="inlineStr">
        <is>
          <t>Household</t>
        </is>
      </c>
      <c r="I18236" t="n">
        <v>1</v>
      </c>
      <c r="J18236" t="n">
        <v>340.63</v>
      </c>
      <c r="K18236" t="n">
        <v>0.05</v>
      </c>
      <c r="L18236">
        <f>I18236*J18236*(1-K18236)</f>
        <v/>
      </c>
      <c r="M18236">
        <f>VLOOKUP(F18236,Products!A:D,4,FALSE)*I18236</f>
        <v/>
      </c>
      <c r="N18236">
        <f>L18236-M18236</f>
        <v/>
      </c>
    </row>
    <row r="18237">
      <c r="A18237" t="inlineStr">
        <is>
          <t>T1018235</t>
        </is>
      </c>
      <c r="B18237" t="inlineStr">
        <is>
          <t>2023-01-04</t>
        </is>
      </c>
      <c r="C18237" t="inlineStr">
        <is>
          <t>S040</t>
        </is>
      </c>
      <c r="D18237" t="inlineStr">
        <is>
          <t>Store_040</t>
        </is>
      </c>
      <c r="E18237" t="inlineStr">
        <is>
          <t>Central</t>
        </is>
      </c>
      <c r="F18237" t="inlineStr">
        <is>
          <t>P0018</t>
        </is>
      </c>
      <c r="G18237" t="inlineStr">
        <is>
          <t>Prod_0018</t>
        </is>
      </c>
      <c r="H18237" t="inlineStr">
        <is>
          <t>Food</t>
        </is>
      </c>
      <c r="I18237" t="n">
        <v>6</v>
      </c>
      <c r="J18237" t="n">
        <v>689.78</v>
      </c>
      <c r="K18237" t="n">
        <v>0.1</v>
      </c>
      <c r="L18237">
        <f>I18237*J18237*(1-K18237)</f>
        <v/>
      </c>
      <c r="M18237">
        <f>VLOOKUP(F18237,Products!A:D,4,FALSE)*I18237</f>
        <v/>
      </c>
      <c r="N18237">
        <f>L18237-M18237</f>
        <v/>
      </c>
    </row>
    <row r="18238">
      <c r="A18238" t="inlineStr">
        <is>
          <t>T1018236</t>
        </is>
      </c>
      <c r="B18238" t="inlineStr">
        <is>
          <t>2023-09-25</t>
        </is>
      </c>
      <c r="C18238" t="inlineStr">
        <is>
          <t>S003</t>
        </is>
      </c>
      <c r="D18238" t="inlineStr">
        <is>
          <t>Store_003</t>
        </is>
      </c>
      <c r="E18238" t="inlineStr">
        <is>
          <t>North</t>
        </is>
      </c>
      <c r="F18238" t="inlineStr">
        <is>
          <t>P0157</t>
        </is>
      </c>
      <c r="G18238" t="inlineStr">
        <is>
          <t>Prod_0157</t>
        </is>
      </c>
      <c r="H18238" t="inlineStr">
        <is>
          <t>Toys</t>
        </is>
      </c>
      <c r="I18238" t="n">
        <v>6</v>
      </c>
      <c r="J18238" t="n">
        <v>233.18</v>
      </c>
      <c r="K18238" t="n">
        <v>0.05</v>
      </c>
      <c r="L18238">
        <f>I18238*J18238*(1-K18238)</f>
        <v/>
      </c>
      <c r="M18238">
        <f>VLOOKUP(F18238,Products!A:D,4,FALSE)*I18238</f>
        <v/>
      </c>
      <c r="N18238">
        <f>L18238-M18238</f>
        <v/>
      </c>
    </row>
    <row r="18239">
      <c r="A18239" t="inlineStr">
        <is>
          <t>T1018237</t>
        </is>
      </c>
      <c r="B18239" t="inlineStr">
        <is>
          <t>2023-08-26</t>
        </is>
      </c>
      <c r="C18239" t="inlineStr">
        <is>
          <t>S022</t>
        </is>
      </c>
      <c r="D18239" t="inlineStr">
        <is>
          <t>Store_022</t>
        </is>
      </c>
      <c r="E18239" t="inlineStr">
        <is>
          <t>East</t>
        </is>
      </c>
      <c r="F18239" t="inlineStr">
        <is>
          <t>P0054</t>
        </is>
      </c>
      <c r="G18239" t="inlineStr">
        <is>
          <t>Prod_0054</t>
        </is>
      </c>
      <c r="H18239" t="inlineStr">
        <is>
          <t>Food</t>
        </is>
      </c>
      <c r="I18239" t="n">
        <v>4</v>
      </c>
      <c r="J18239" t="n">
        <v>437.25</v>
      </c>
      <c r="K18239" t="n">
        <v>0</v>
      </c>
      <c r="L18239">
        <f>I18239*J18239*(1-K18239)</f>
        <v/>
      </c>
      <c r="M18239">
        <f>VLOOKUP(F18239,Products!A:D,4,FALSE)*I18239</f>
        <v/>
      </c>
      <c r="N18239">
        <f>L18239-M18239</f>
        <v/>
      </c>
    </row>
    <row r="18240">
      <c r="A18240" t="inlineStr">
        <is>
          <t>T1018238</t>
        </is>
      </c>
      <c r="B18240" t="inlineStr">
        <is>
          <t>2023-07-25</t>
        </is>
      </c>
      <c r="C18240" t="inlineStr">
        <is>
          <t>S048</t>
        </is>
      </c>
      <c r="D18240" t="inlineStr">
        <is>
          <t>Store_048</t>
        </is>
      </c>
      <c r="E18240" t="inlineStr">
        <is>
          <t>South</t>
        </is>
      </c>
      <c r="F18240" t="inlineStr">
        <is>
          <t>P0160</t>
        </is>
      </c>
      <c r="G18240" t="inlineStr">
        <is>
          <t>Prod_0160</t>
        </is>
      </c>
      <c r="H18240" t="inlineStr">
        <is>
          <t>Food</t>
        </is>
      </c>
      <c r="I18240" t="n">
        <v>9</v>
      </c>
      <c r="J18240" t="n">
        <v>780.13</v>
      </c>
      <c r="K18240" t="n">
        <v>0</v>
      </c>
      <c r="L18240">
        <f>I18240*J18240*(1-K18240)</f>
        <v/>
      </c>
      <c r="M18240">
        <f>VLOOKUP(F18240,Products!A:D,4,FALSE)*I18240</f>
        <v/>
      </c>
      <c r="N18240">
        <f>L18240-M18240</f>
        <v/>
      </c>
    </row>
    <row r="18241">
      <c r="A18241" t="inlineStr">
        <is>
          <t>T1018239</t>
        </is>
      </c>
      <c r="B18241" t="inlineStr">
        <is>
          <t>2024-12-19</t>
        </is>
      </c>
      <c r="C18241" t="inlineStr">
        <is>
          <t>S048</t>
        </is>
      </c>
      <c r="D18241" t="inlineStr">
        <is>
          <t>Store_048</t>
        </is>
      </c>
      <c r="E18241" t="inlineStr">
        <is>
          <t>South</t>
        </is>
      </c>
      <c r="F18241" t="inlineStr">
        <is>
          <t>P0196</t>
        </is>
      </c>
      <c r="G18241" t="inlineStr">
        <is>
          <t>Prod_0196</t>
        </is>
      </c>
      <c r="H18241" t="inlineStr">
        <is>
          <t>Beverages</t>
        </is>
      </c>
      <c r="I18241" t="n">
        <v>3</v>
      </c>
      <c r="J18241" t="n">
        <v>806.49</v>
      </c>
      <c r="K18241" t="n">
        <v>0.05</v>
      </c>
      <c r="L18241">
        <f>I18241*J18241*(1-K18241)</f>
        <v/>
      </c>
      <c r="M18241">
        <f>VLOOKUP(F18241,Products!A:D,4,FALSE)*I18241</f>
        <v/>
      </c>
      <c r="N18241">
        <f>L18241-M18241</f>
        <v/>
      </c>
    </row>
    <row r="18242">
      <c r="A18242" t="inlineStr">
        <is>
          <t>T1018240</t>
        </is>
      </c>
      <c r="B18242" t="inlineStr">
        <is>
          <t>2024-08-26</t>
        </is>
      </c>
      <c r="C18242" t="inlineStr">
        <is>
          <t>S010</t>
        </is>
      </c>
      <c r="D18242" t="inlineStr">
        <is>
          <t>Store_010</t>
        </is>
      </c>
      <c r="E18242" t="inlineStr">
        <is>
          <t>North</t>
        </is>
      </c>
      <c r="F18242" t="inlineStr">
        <is>
          <t>P0121</t>
        </is>
      </c>
      <c r="G18242" t="inlineStr">
        <is>
          <t>Prod_0121</t>
        </is>
      </c>
      <c r="H18242" t="inlineStr">
        <is>
          <t>Clothing</t>
        </is>
      </c>
      <c r="I18242" t="n">
        <v>6</v>
      </c>
      <c r="J18242" t="n">
        <v>718.4299999999999</v>
      </c>
      <c r="K18242" t="n">
        <v>0.1</v>
      </c>
      <c r="L18242">
        <f>I18242*J18242*(1-K18242)</f>
        <v/>
      </c>
      <c r="M18242">
        <f>VLOOKUP(F18242,Products!A:D,4,FALSE)*I18242</f>
        <v/>
      </c>
      <c r="N18242">
        <f>L18242-M18242</f>
        <v/>
      </c>
    </row>
    <row r="18243">
      <c r="A18243" t="inlineStr">
        <is>
          <t>T1018241</t>
        </is>
      </c>
      <c r="B18243" t="inlineStr">
        <is>
          <t>2025-05-25</t>
        </is>
      </c>
      <c r="C18243" t="inlineStr">
        <is>
          <t>S018</t>
        </is>
      </c>
      <c r="D18243" t="inlineStr">
        <is>
          <t>Store_018</t>
        </is>
      </c>
      <c r="E18243" t="inlineStr">
        <is>
          <t>South</t>
        </is>
      </c>
      <c r="F18243" t="inlineStr">
        <is>
          <t>P0113</t>
        </is>
      </c>
      <c r="G18243" t="inlineStr">
        <is>
          <t>Prod_0113</t>
        </is>
      </c>
      <c r="H18243" t="inlineStr">
        <is>
          <t>Toys</t>
        </is>
      </c>
      <c r="I18243" t="n">
        <v>5</v>
      </c>
      <c r="J18243" t="n">
        <v>667.79</v>
      </c>
      <c r="K18243" t="n">
        <v>0</v>
      </c>
      <c r="L18243">
        <f>I18243*J18243*(1-K18243)</f>
        <v/>
      </c>
      <c r="M18243">
        <f>VLOOKUP(F18243,Products!A:D,4,FALSE)*I18243</f>
        <v/>
      </c>
      <c r="N18243">
        <f>L18243-M18243</f>
        <v/>
      </c>
    </row>
    <row r="18244">
      <c r="A18244" t="inlineStr">
        <is>
          <t>T1018242</t>
        </is>
      </c>
      <c r="B18244" t="inlineStr">
        <is>
          <t>2025-05-17</t>
        </is>
      </c>
      <c r="C18244" t="inlineStr">
        <is>
          <t>S020</t>
        </is>
      </c>
      <c r="D18244" t="inlineStr">
        <is>
          <t>Store_020</t>
        </is>
      </c>
      <c r="E18244" t="inlineStr">
        <is>
          <t>West</t>
        </is>
      </c>
      <c r="F18244" t="inlineStr">
        <is>
          <t>P0031</t>
        </is>
      </c>
      <c r="G18244" t="inlineStr">
        <is>
          <t>Prod_0031</t>
        </is>
      </c>
      <c r="H18244" t="inlineStr">
        <is>
          <t>Food</t>
        </is>
      </c>
      <c r="I18244" t="n">
        <v>7</v>
      </c>
      <c r="J18244" t="n">
        <v>209.44</v>
      </c>
      <c r="K18244" t="n">
        <v>0</v>
      </c>
      <c r="L18244">
        <f>I18244*J18244*(1-K18244)</f>
        <v/>
      </c>
      <c r="M18244">
        <f>VLOOKUP(F18244,Products!A:D,4,FALSE)*I18244</f>
        <v/>
      </c>
      <c r="N18244">
        <f>L18244-M18244</f>
        <v/>
      </c>
    </row>
    <row r="18245">
      <c r="A18245" t="inlineStr">
        <is>
          <t>T1018243</t>
        </is>
      </c>
      <c r="B18245" t="inlineStr">
        <is>
          <t>2024-10-06</t>
        </is>
      </c>
      <c r="C18245" t="inlineStr">
        <is>
          <t>S048</t>
        </is>
      </c>
      <c r="D18245" t="inlineStr">
        <is>
          <t>Store_048</t>
        </is>
      </c>
      <c r="E18245" t="inlineStr">
        <is>
          <t>South</t>
        </is>
      </c>
      <c r="F18245" t="inlineStr">
        <is>
          <t>P0008</t>
        </is>
      </c>
      <c r="G18245" t="inlineStr">
        <is>
          <t>Prod_0008</t>
        </is>
      </c>
      <c r="H18245" t="inlineStr">
        <is>
          <t>Electronics</t>
        </is>
      </c>
      <c r="I18245" t="n">
        <v>2</v>
      </c>
      <c r="J18245" t="n">
        <v>334.42</v>
      </c>
      <c r="K18245" t="n">
        <v>0.2</v>
      </c>
      <c r="L18245">
        <f>I18245*J18245*(1-K18245)</f>
        <v/>
      </c>
      <c r="M18245">
        <f>VLOOKUP(F18245,Products!A:D,4,FALSE)*I18245</f>
        <v/>
      </c>
      <c r="N18245">
        <f>L18245-M18245</f>
        <v/>
      </c>
    </row>
    <row r="18246">
      <c r="A18246" t="inlineStr">
        <is>
          <t>T1018244</t>
        </is>
      </c>
      <c r="B18246" t="inlineStr">
        <is>
          <t>2023-09-27</t>
        </is>
      </c>
      <c r="C18246" t="inlineStr">
        <is>
          <t>S005</t>
        </is>
      </c>
      <c r="D18246" t="inlineStr">
        <is>
          <t>Store_005</t>
        </is>
      </c>
      <c r="E18246" t="inlineStr">
        <is>
          <t>Central</t>
        </is>
      </c>
      <c r="F18246" t="inlineStr">
        <is>
          <t>P0162</t>
        </is>
      </c>
      <c r="G18246" t="inlineStr">
        <is>
          <t>Prod_0162</t>
        </is>
      </c>
      <c r="H18246" t="inlineStr">
        <is>
          <t>Food</t>
        </is>
      </c>
      <c r="I18246" t="n">
        <v>4</v>
      </c>
      <c r="J18246" t="n">
        <v>523.0599999999999</v>
      </c>
      <c r="K18246" t="n">
        <v>0.2</v>
      </c>
      <c r="L18246">
        <f>I18246*J18246*(1-K18246)</f>
        <v/>
      </c>
      <c r="M18246">
        <f>VLOOKUP(F18246,Products!A:D,4,FALSE)*I18246</f>
        <v/>
      </c>
      <c r="N18246">
        <f>L18246-M18246</f>
        <v/>
      </c>
    </row>
    <row r="18247">
      <c r="A18247" t="inlineStr">
        <is>
          <t>T1018245</t>
        </is>
      </c>
      <c r="B18247" t="inlineStr">
        <is>
          <t>2023-09-06</t>
        </is>
      </c>
      <c r="C18247" t="inlineStr">
        <is>
          <t>S009</t>
        </is>
      </c>
      <c r="D18247" t="inlineStr">
        <is>
          <t>Store_009</t>
        </is>
      </c>
      <c r="E18247" t="inlineStr">
        <is>
          <t>Central</t>
        </is>
      </c>
      <c r="F18247" t="inlineStr">
        <is>
          <t>P0081</t>
        </is>
      </c>
      <c r="G18247" t="inlineStr">
        <is>
          <t>Prod_0081</t>
        </is>
      </c>
      <c r="H18247" t="inlineStr">
        <is>
          <t>Electronics</t>
        </is>
      </c>
      <c r="I18247" t="n">
        <v>5</v>
      </c>
      <c r="J18247" t="n">
        <v>356.96</v>
      </c>
      <c r="K18247" t="n">
        <v>0.1</v>
      </c>
      <c r="L18247">
        <f>I18247*J18247*(1-K18247)</f>
        <v/>
      </c>
      <c r="M18247">
        <f>VLOOKUP(F18247,Products!A:D,4,FALSE)*I18247</f>
        <v/>
      </c>
      <c r="N18247">
        <f>L18247-M18247</f>
        <v/>
      </c>
    </row>
    <row r="18248">
      <c r="A18248" t="inlineStr">
        <is>
          <t>T1018246</t>
        </is>
      </c>
      <c r="B18248" t="inlineStr">
        <is>
          <t>2025-09-12</t>
        </is>
      </c>
      <c r="C18248" t="inlineStr">
        <is>
          <t>S042</t>
        </is>
      </c>
      <c r="D18248" t="inlineStr">
        <is>
          <t>Store_042</t>
        </is>
      </c>
      <c r="E18248" t="inlineStr">
        <is>
          <t>Central</t>
        </is>
      </c>
      <c r="F18248" t="inlineStr">
        <is>
          <t>P0150</t>
        </is>
      </c>
      <c r="G18248" t="inlineStr">
        <is>
          <t>Prod_0150</t>
        </is>
      </c>
      <c r="H18248" t="inlineStr">
        <is>
          <t>Clothing</t>
        </is>
      </c>
      <c r="I18248" t="n">
        <v>9</v>
      </c>
      <c r="J18248" t="n">
        <v>316.95</v>
      </c>
      <c r="K18248" t="n">
        <v>0</v>
      </c>
      <c r="L18248">
        <f>I18248*J18248*(1-K18248)</f>
        <v/>
      </c>
      <c r="M18248">
        <f>VLOOKUP(F18248,Products!A:D,4,FALSE)*I18248</f>
        <v/>
      </c>
      <c r="N18248">
        <f>L18248-M18248</f>
        <v/>
      </c>
    </row>
    <row r="18249">
      <c r="A18249" t="inlineStr">
        <is>
          <t>T1018247</t>
        </is>
      </c>
      <c r="B18249" t="inlineStr">
        <is>
          <t>2023-10-22</t>
        </is>
      </c>
      <c r="C18249" t="inlineStr">
        <is>
          <t>S050</t>
        </is>
      </c>
      <c r="D18249" t="inlineStr">
        <is>
          <t>Store_050</t>
        </is>
      </c>
      <c r="E18249" t="inlineStr">
        <is>
          <t>South</t>
        </is>
      </c>
      <c r="F18249" t="inlineStr">
        <is>
          <t>P0127</t>
        </is>
      </c>
      <c r="G18249" t="inlineStr">
        <is>
          <t>Prod_0127</t>
        </is>
      </c>
      <c r="H18249" t="inlineStr">
        <is>
          <t>Toys</t>
        </is>
      </c>
      <c r="I18249" t="n">
        <v>5</v>
      </c>
      <c r="J18249" t="n">
        <v>894.22</v>
      </c>
      <c r="K18249" t="n">
        <v>0</v>
      </c>
      <c r="L18249">
        <f>I18249*J18249*(1-K18249)</f>
        <v/>
      </c>
      <c r="M18249">
        <f>VLOOKUP(F18249,Products!A:D,4,FALSE)*I18249</f>
        <v/>
      </c>
      <c r="N18249">
        <f>L18249-M18249</f>
        <v/>
      </c>
    </row>
    <row r="18250">
      <c r="A18250" t="inlineStr">
        <is>
          <t>T1018248</t>
        </is>
      </c>
      <c r="B18250" t="inlineStr">
        <is>
          <t>2023-02-16</t>
        </is>
      </c>
      <c r="C18250" t="inlineStr">
        <is>
          <t>S007</t>
        </is>
      </c>
      <c r="D18250" t="inlineStr">
        <is>
          <t>Store_007</t>
        </is>
      </c>
      <c r="E18250" t="inlineStr">
        <is>
          <t>East</t>
        </is>
      </c>
      <c r="F18250" t="inlineStr">
        <is>
          <t>P0101</t>
        </is>
      </c>
      <c r="G18250" t="inlineStr">
        <is>
          <t>Prod_0101</t>
        </is>
      </c>
      <c r="H18250" t="inlineStr">
        <is>
          <t>Food</t>
        </is>
      </c>
      <c r="I18250" t="n">
        <v>8</v>
      </c>
      <c r="J18250" t="n">
        <v>74.06</v>
      </c>
      <c r="K18250" t="n">
        <v>0.05</v>
      </c>
      <c r="L18250">
        <f>I18250*J18250*(1-K18250)</f>
        <v/>
      </c>
      <c r="M18250">
        <f>VLOOKUP(F18250,Products!A:D,4,FALSE)*I18250</f>
        <v/>
      </c>
      <c r="N18250">
        <f>L18250-M18250</f>
        <v/>
      </c>
    </row>
    <row r="18251">
      <c r="A18251" t="inlineStr">
        <is>
          <t>T1018249</t>
        </is>
      </c>
      <c r="B18251" t="inlineStr">
        <is>
          <t>2025-07-03</t>
        </is>
      </c>
      <c r="C18251" t="inlineStr">
        <is>
          <t>S032</t>
        </is>
      </c>
      <c r="D18251" t="inlineStr">
        <is>
          <t>Store_032</t>
        </is>
      </c>
      <c r="E18251" t="inlineStr">
        <is>
          <t>Central</t>
        </is>
      </c>
      <c r="F18251" t="inlineStr">
        <is>
          <t>P0062</t>
        </is>
      </c>
      <c r="G18251" t="inlineStr">
        <is>
          <t>Prod_0062</t>
        </is>
      </c>
      <c r="H18251" t="inlineStr">
        <is>
          <t>Beverages</t>
        </is>
      </c>
      <c r="I18251" t="n">
        <v>8</v>
      </c>
      <c r="J18251" t="n">
        <v>649.63</v>
      </c>
      <c r="K18251" t="n">
        <v>0</v>
      </c>
      <c r="L18251">
        <f>I18251*J18251*(1-K18251)</f>
        <v/>
      </c>
      <c r="M18251">
        <f>VLOOKUP(F18251,Products!A:D,4,FALSE)*I18251</f>
        <v/>
      </c>
      <c r="N18251">
        <f>L18251-M18251</f>
        <v/>
      </c>
    </row>
    <row r="18252">
      <c r="A18252" t="inlineStr">
        <is>
          <t>T1018250</t>
        </is>
      </c>
      <c r="B18252" t="inlineStr">
        <is>
          <t>2023-01-24</t>
        </is>
      </c>
      <c r="C18252" t="inlineStr">
        <is>
          <t>S005</t>
        </is>
      </c>
      <c r="D18252" t="inlineStr">
        <is>
          <t>Store_005</t>
        </is>
      </c>
      <c r="E18252" t="inlineStr">
        <is>
          <t>Central</t>
        </is>
      </c>
      <c r="F18252" t="inlineStr">
        <is>
          <t>P0102</t>
        </is>
      </c>
      <c r="G18252" t="inlineStr">
        <is>
          <t>Prod_0102</t>
        </is>
      </c>
      <c r="H18252" t="inlineStr">
        <is>
          <t>Food</t>
        </is>
      </c>
      <c r="I18252" t="n">
        <v>6</v>
      </c>
      <c r="J18252" t="n">
        <v>754.71</v>
      </c>
      <c r="K18252" t="n">
        <v>0</v>
      </c>
      <c r="L18252">
        <f>I18252*J18252*(1-K18252)</f>
        <v/>
      </c>
      <c r="M18252">
        <f>VLOOKUP(F18252,Products!A:D,4,FALSE)*I18252</f>
        <v/>
      </c>
      <c r="N18252">
        <f>L18252-M18252</f>
        <v/>
      </c>
    </row>
    <row r="18253">
      <c r="A18253" t="inlineStr">
        <is>
          <t>T1018251</t>
        </is>
      </c>
      <c r="B18253" t="inlineStr">
        <is>
          <t>2024-12-26</t>
        </is>
      </c>
      <c r="C18253" t="inlineStr">
        <is>
          <t>S012</t>
        </is>
      </c>
      <c r="D18253" t="inlineStr">
        <is>
          <t>Store_012</t>
        </is>
      </c>
      <c r="E18253" t="inlineStr">
        <is>
          <t>South</t>
        </is>
      </c>
      <c r="F18253" t="inlineStr">
        <is>
          <t>P0062</t>
        </is>
      </c>
      <c r="G18253" t="inlineStr">
        <is>
          <t>Prod_0062</t>
        </is>
      </c>
      <c r="H18253" t="inlineStr">
        <is>
          <t>Beverages</t>
        </is>
      </c>
      <c r="I18253" t="n">
        <v>2</v>
      </c>
      <c r="J18253" t="n">
        <v>588.2</v>
      </c>
      <c r="K18253" t="n">
        <v>0.1</v>
      </c>
      <c r="L18253">
        <f>I18253*J18253*(1-K18253)</f>
        <v/>
      </c>
      <c r="M18253">
        <f>VLOOKUP(F18253,Products!A:D,4,FALSE)*I18253</f>
        <v/>
      </c>
      <c r="N18253">
        <f>L18253-M18253</f>
        <v/>
      </c>
    </row>
    <row r="18254">
      <c r="A18254" t="inlineStr">
        <is>
          <t>T1018252</t>
        </is>
      </c>
      <c r="B18254" t="inlineStr">
        <is>
          <t>2024-07-04</t>
        </is>
      </c>
      <c r="C18254" t="inlineStr">
        <is>
          <t>S006</t>
        </is>
      </c>
      <c r="D18254" t="inlineStr">
        <is>
          <t>Store_006</t>
        </is>
      </c>
      <c r="E18254" t="inlineStr">
        <is>
          <t>East</t>
        </is>
      </c>
      <c r="F18254" t="inlineStr">
        <is>
          <t>P0184</t>
        </is>
      </c>
      <c r="G18254" t="inlineStr">
        <is>
          <t>Prod_0184</t>
        </is>
      </c>
      <c r="H18254" t="inlineStr">
        <is>
          <t>Beverages</t>
        </is>
      </c>
      <c r="I18254" t="n">
        <v>4</v>
      </c>
      <c r="J18254" t="n">
        <v>564.49</v>
      </c>
      <c r="K18254" t="n">
        <v>0</v>
      </c>
      <c r="L18254">
        <f>I18254*J18254*(1-K18254)</f>
        <v/>
      </c>
      <c r="M18254">
        <f>VLOOKUP(F18254,Products!A:D,4,FALSE)*I18254</f>
        <v/>
      </c>
      <c r="N18254">
        <f>L18254-M18254</f>
        <v/>
      </c>
    </row>
    <row r="18255">
      <c r="A18255" t="inlineStr">
        <is>
          <t>T1018253</t>
        </is>
      </c>
      <c r="B18255" t="inlineStr">
        <is>
          <t>2024-04-17</t>
        </is>
      </c>
      <c r="C18255" t="inlineStr">
        <is>
          <t>S016</t>
        </is>
      </c>
      <c r="D18255" t="inlineStr">
        <is>
          <t>Store_016</t>
        </is>
      </c>
      <c r="E18255" t="inlineStr">
        <is>
          <t>West</t>
        </is>
      </c>
      <c r="F18255" t="inlineStr">
        <is>
          <t>P0171</t>
        </is>
      </c>
      <c r="G18255" t="inlineStr">
        <is>
          <t>Prod_0171</t>
        </is>
      </c>
      <c r="H18255" t="inlineStr">
        <is>
          <t>Household</t>
        </is>
      </c>
      <c r="I18255" t="n">
        <v>5</v>
      </c>
      <c r="J18255" t="n">
        <v>336.85</v>
      </c>
      <c r="K18255" t="n">
        <v>0</v>
      </c>
      <c r="L18255">
        <f>I18255*J18255*(1-K18255)</f>
        <v/>
      </c>
      <c r="M18255">
        <f>VLOOKUP(F18255,Products!A:D,4,FALSE)*I18255</f>
        <v/>
      </c>
      <c r="N18255">
        <f>L18255-M18255</f>
        <v/>
      </c>
    </row>
    <row r="18256">
      <c r="A18256" t="inlineStr">
        <is>
          <t>T1018254</t>
        </is>
      </c>
      <c r="B18256" t="inlineStr">
        <is>
          <t>2024-10-09</t>
        </is>
      </c>
      <c r="C18256" t="inlineStr">
        <is>
          <t>S046</t>
        </is>
      </c>
      <c r="D18256" t="inlineStr">
        <is>
          <t>Store_046</t>
        </is>
      </c>
      <c r="E18256" t="inlineStr">
        <is>
          <t>South</t>
        </is>
      </c>
      <c r="F18256" t="inlineStr">
        <is>
          <t>P0103</t>
        </is>
      </c>
      <c r="G18256" t="inlineStr">
        <is>
          <t>Prod_0103</t>
        </is>
      </c>
      <c r="H18256" t="inlineStr">
        <is>
          <t>Stationery</t>
        </is>
      </c>
      <c r="I18256" t="n">
        <v>4</v>
      </c>
      <c r="J18256" t="n">
        <v>679.85</v>
      </c>
      <c r="K18256" t="n">
        <v>0.05</v>
      </c>
      <c r="L18256">
        <f>I18256*J18256*(1-K18256)</f>
        <v/>
      </c>
      <c r="M18256">
        <f>VLOOKUP(F18256,Products!A:D,4,FALSE)*I18256</f>
        <v/>
      </c>
      <c r="N18256">
        <f>L18256-M18256</f>
        <v/>
      </c>
    </row>
    <row r="18257">
      <c r="A18257" t="inlineStr">
        <is>
          <t>T1018255</t>
        </is>
      </c>
      <c r="B18257" t="inlineStr">
        <is>
          <t>2024-11-02</t>
        </is>
      </c>
      <c r="C18257" t="inlineStr">
        <is>
          <t>S012</t>
        </is>
      </c>
      <c r="D18257" t="inlineStr">
        <is>
          <t>Store_012</t>
        </is>
      </c>
      <c r="E18257" t="inlineStr">
        <is>
          <t>South</t>
        </is>
      </c>
      <c r="F18257" t="inlineStr">
        <is>
          <t>P0199</t>
        </is>
      </c>
      <c r="G18257" t="inlineStr">
        <is>
          <t>Prod_0199</t>
        </is>
      </c>
      <c r="H18257" t="inlineStr">
        <is>
          <t>Beverages</t>
        </is>
      </c>
      <c r="I18257" t="n">
        <v>6</v>
      </c>
      <c r="J18257" t="n">
        <v>101.15</v>
      </c>
      <c r="K18257" t="n">
        <v>0</v>
      </c>
      <c r="L18257">
        <f>I18257*J18257*(1-K18257)</f>
        <v/>
      </c>
      <c r="M18257">
        <f>VLOOKUP(F18257,Products!A:D,4,FALSE)*I18257</f>
        <v/>
      </c>
      <c r="N18257">
        <f>L18257-M18257</f>
        <v/>
      </c>
    </row>
    <row r="18258">
      <c r="A18258" t="inlineStr">
        <is>
          <t>T1018256</t>
        </is>
      </c>
      <c r="B18258" t="inlineStr">
        <is>
          <t>2023-05-28</t>
        </is>
      </c>
      <c r="C18258" t="inlineStr">
        <is>
          <t>S039</t>
        </is>
      </c>
      <c r="D18258" t="inlineStr">
        <is>
          <t>Store_039</t>
        </is>
      </c>
      <c r="E18258" t="inlineStr">
        <is>
          <t>North</t>
        </is>
      </c>
      <c r="F18258" t="inlineStr">
        <is>
          <t>P0168</t>
        </is>
      </c>
      <c r="G18258" t="inlineStr">
        <is>
          <t>Prod_0168</t>
        </is>
      </c>
      <c r="H18258" t="inlineStr">
        <is>
          <t>Electronics</t>
        </is>
      </c>
      <c r="I18258" t="n">
        <v>6</v>
      </c>
      <c r="J18258" t="n">
        <v>82.61</v>
      </c>
      <c r="K18258" t="n">
        <v>0</v>
      </c>
      <c r="L18258">
        <f>I18258*J18258*(1-K18258)</f>
        <v/>
      </c>
      <c r="M18258">
        <f>VLOOKUP(F18258,Products!A:D,4,FALSE)*I18258</f>
        <v/>
      </c>
      <c r="N18258">
        <f>L18258-M18258</f>
        <v/>
      </c>
    </row>
    <row r="18259">
      <c r="A18259" t="inlineStr">
        <is>
          <t>T1018257</t>
        </is>
      </c>
      <c r="B18259" t="inlineStr">
        <is>
          <t>2024-05-16</t>
        </is>
      </c>
      <c r="C18259" t="inlineStr">
        <is>
          <t>S033</t>
        </is>
      </c>
      <c r="D18259" t="inlineStr">
        <is>
          <t>Store_033</t>
        </is>
      </c>
      <c r="E18259" t="inlineStr">
        <is>
          <t>North</t>
        </is>
      </c>
      <c r="F18259" t="inlineStr">
        <is>
          <t>P0113</t>
        </is>
      </c>
      <c r="G18259" t="inlineStr">
        <is>
          <t>Prod_0113</t>
        </is>
      </c>
      <c r="H18259" t="inlineStr">
        <is>
          <t>Toys</t>
        </is>
      </c>
      <c r="I18259" t="n">
        <v>4</v>
      </c>
      <c r="J18259" t="n">
        <v>535.99</v>
      </c>
      <c r="K18259" t="n">
        <v>0</v>
      </c>
      <c r="L18259">
        <f>I18259*J18259*(1-K18259)</f>
        <v/>
      </c>
      <c r="M18259">
        <f>VLOOKUP(F18259,Products!A:D,4,FALSE)*I18259</f>
        <v/>
      </c>
      <c r="N18259">
        <f>L18259-M18259</f>
        <v/>
      </c>
    </row>
    <row r="18260">
      <c r="A18260" t="inlineStr">
        <is>
          <t>T1018258</t>
        </is>
      </c>
      <c r="B18260" t="inlineStr">
        <is>
          <t>2023-12-08</t>
        </is>
      </c>
      <c r="C18260" t="inlineStr">
        <is>
          <t>S030</t>
        </is>
      </c>
      <c r="D18260" t="inlineStr">
        <is>
          <t>Store_030</t>
        </is>
      </c>
      <c r="E18260" t="inlineStr">
        <is>
          <t>North</t>
        </is>
      </c>
      <c r="F18260" t="inlineStr">
        <is>
          <t>P0115</t>
        </is>
      </c>
      <c r="G18260" t="inlineStr">
        <is>
          <t>Prod_0115</t>
        </is>
      </c>
      <c r="H18260" t="inlineStr">
        <is>
          <t>Clothing</t>
        </is>
      </c>
      <c r="I18260" t="n">
        <v>3</v>
      </c>
      <c r="J18260" t="n">
        <v>771.04</v>
      </c>
      <c r="K18260" t="n">
        <v>0.1</v>
      </c>
      <c r="L18260">
        <f>I18260*J18260*(1-K18260)</f>
        <v/>
      </c>
      <c r="M18260">
        <f>VLOOKUP(F18260,Products!A:D,4,FALSE)*I18260</f>
        <v/>
      </c>
      <c r="N18260">
        <f>L18260-M18260</f>
        <v/>
      </c>
    </row>
    <row r="18261">
      <c r="A18261" t="inlineStr">
        <is>
          <t>T1018259</t>
        </is>
      </c>
      <c r="B18261" t="inlineStr">
        <is>
          <t>2024-10-19</t>
        </is>
      </c>
      <c r="C18261" t="inlineStr">
        <is>
          <t>S050</t>
        </is>
      </c>
      <c r="D18261" t="inlineStr">
        <is>
          <t>Store_050</t>
        </is>
      </c>
      <c r="E18261" t="inlineStr">
        <is>
          <t>South</t>
        </is>
      </c>
      <c r="F18261" t="inlineStr">
        <is>
          <t>P0196</t>
        </is>
      </c>
      <c r="G18261" t="inlineStr">
        <is>
          <t>Prod_0196</t>
        </is>
      </c>
      <c r="H18261" t="inlineStr">
        <is>
          <t>Beverages</t>
        </is>
      </c>
      <c r="I18261" t="n">
        <v>6</v>
      </c>
      <c r="J18261" t="n">
        <v>671.05</v>
      </c>
      <c r="K18261" t="n">
        <v>0.1</v>
      </c>
      <c r="L18261">
        <f>I18261*J18261*(1-K18261)</f>
        <v/>
      </c>
      <c r="M18261">
        <f>VLOOKUP(F18261,Products!A:D,4,FALSE)*I18261</f>
        <v/>
      </c>
      <c r="N18261">
        <f>L18261-M18261</f>
        <v/>
      </c>
    </row>
    <row r="18262">
      <c r="A18262" t="inlineStr">
        <is>
          <t>T1018260</t>
        </is>
      </c>
      <c r="B18262" t="inlineStr">
        <is>
          <t>2025-05-31</t>
        </is>
      </c>
      <c r="C18262" t="inlineStr">
        <is>
          <t>S024</t>
        </is>
      </c>
      <c r="D18262" t="inlineStr">
        <is>
          <t>Store_024</t>
        </is>
      </c>
      <c r="E18262" t="inlineStr">
        <is>
          <t>South</t>
        </is>
      </c>
      <c r="F18262" t="inlineStr">
        <is>
          <t>P0076</t>
        </is>
      </c>
      <c r="G18262" t="inlineStr">
        <is>
          <t>Prod_0076</t>
        </is>
      </c>
      <c r="H18262" t="inlineStr">
        <is>
          <t>Clothing</t>
        </is>
      </c>
      <c r="I18262" t="n">
        <v>8</v>
      </c>
      <c r="J18262" t="n">
        <v>316.89</v>
      </c>
      <c r="K18262" t="n">
        <v>0.05</v>
      </c>
      <c r="L18262">
        <f>I18262*J18262*(1-K18262)</f>
        <v/>
      </c>
      <c r="M18262">
        <f>VLOOKUP(F18262,Products!A:D,4,FALSE)*I18262</f>
        <v/>
      </c>
      <c r="N18262">
        <f>L18262-M18262</f>
        <v/>
      </c>
    </row>
    <row r="18263">
      <c r="A18263" t="inlineStr">
        <is>
          <t>T1018261</t>
        </is>
      </c>
      <c r="B18263" t="inlineStr">
        <is>
          <t>2024-04-28</t>
        </is>
      </c>
      <c r="C18263" t="inlineStr">
        <is>
          <t>S039</t>
        </is>
      </c>
      <c r="D18263" t="inlineStr">
        <is>
          <t>Store_039</t>
        </is>
      </c>
      <c r="E18263" t="inlineStr">
        <is>
          <t>North</t>
        </is>
      </c>
      <c r="F18263" t="inlineStr">
        <is>
          <t>P0135</t>
        </is>
      </c>
      <c r="G18263" t="inlineStr">
        <is>
          <t>Prod_0135</t>
        </is>
      </c>
      <c r="H18263" t="inlineStr">
        <is>
          <t>Food</t>
        </is>
      </c>
      <c r="I18263" t="n">
        <v>7</v>
      </c>
      <c r="J18263" t="n">
        <v>99.15000000000001</v>
      </c>
      <c r="K18263" t="n">
        <v>0.2</v>
      </c>
      <c r="L18263">
        <f>I18263*J18263*(1-K18263)</f>
        <v/>
      </c>
      <c r="M18263">
        <f>VLOOKUP(F18263,Products!A:D,4,FALSE)*I18263</f>
        <v/>
      </c>
      <c r="N18263">
        <f>L18263-M18263</f>
        <v/>
      </c>
    </row>
    <row r="18264">
      <c r="A18264" t="inlineStr">
        <is>
          <t>T1018262</t>
        </is>
      </c>
      <c r="B18264" t="inlineStr">
        <is>
          <t>2023-03-05</t>
        </is>
      </c>
      <c r="C18264" t="inlineStr">
        <is>
          <t>S028</t>
        </is>
      </c>
      <c r="D18264" t="inlineStr">
        <is>
          <t>Store_028</t>
        </is>
      </c>
      <c r="E18264" t="inlineStr">
        <is>
          <t>North</t>
        </is>
      </c>
      <c r="F18264" t="inlineStr">
        <is>
          <t>P0140</t>
        </is>
      </c>
      <c r="G18264" t="inlineStr">
        <is>
          <t>Prod_0140</t>
        </is>
      </c>
      <c r="H18264" t="inlineStr">
        <is>
          <t>Food</t>
        </is>
      </c>
      <c r="I18264" t="n">
        <v>6</v>
      </c>
      <c r="J18264" t="n">
        <v>946.75</v>
      </c>
      <c r="K18264" t="n">
        <v>0</v>
      </c>
      <c r="L18264">
        <f>I18264*J18264*(1-K18264)</f>
        <v/>
      </c>
      <c r="M18264">
        <f>VLOOKUP(F18264,Products!A:D,4,FALSE)*I18264</f>
        <v/>
      </c>
      <c r="N18264">
        <f>L18264-M18264</f>
        <v/>
      </c>
    </row>
    <row r="18265">
      <c r="A18265" t="inlineStr">
        <is>
          <t>T1018263</t>
        </is>
      </c>
      <c r="B18265" t="inlineStr">
        <is>
          <t>2023-09-25</t>
        </is>
      </c>
      <c r="C18265" t="inlineStr">
        <is>
          <t>S045</t>
        </is>
      </c>
      <c r="D18265" t="inlineStr">
        <is>
          <t>Store_045</t>
        </is>
      </c>
      <c r="E18265" t="inlineStr">
        <is>
          <t>East</t>
        </is>
      </c>
      <c r="F18265" t="inlineStr">
        <is>
          <t>P0088</t>
        </is>
      </c>
      <c r="G18265" t="inlineStr">
        <is>
          <t>Prod_0088</t>
        </is>
      </c>
      <c r="H18265" t="inlineStr">
        <is>
          <t>Toys</t>
        </is>
      </c>
      <c r="I18265" t="n">
        <v>3</v>
      </c>
      <c r="J18265" t="n">
        <v>420.74</v>
      </c>
      <c r="K18265" t="n">
        <v>0</v>
      </c>
      <c r="L18265">
        <f>I18265*J18265*(1-K18265)</f>
        <v/>
      </c>
      <c r="M18265">
        <f>VLOOKUP(F18265,Products!A:D,4,FALSE)*I18265</f>
        <v/>
      </c>
      <c r="N18265">
        <f>L18265-M18265</f>
        <v/>
      </c>
    </row>
    <row r="18266">
      <c r="A18266" t="inlineStr">
        <is>
          <t>T1018264</t>
        </is>
      </c>
      <c r="B18266" t="inlineStr">
        <is>
          <t>2023-02-12</t>
        </is>
      </c>
      <c r="C18266" t="inlineStr">
        <is>
          <t>S028</t>
        </is>
      </c>
      <c r="D18266" t="inlineStr">
        <is>
          <t>Store_028</t>
        </is>
      </c>
      <c r="E18266" t="inlineStr">
        <is>
          <t>North</t>
        </is>
      </c>
      <c r="F18266" t="inlineStr">
        <is>
          <t>P0090</t>
        </is>
      </c>
      <c r="G18266" t="inlineStr">
        <is>
          <t>Prod_0090</t>
        </is>
      </c>
      <c r="H18266" t="inlineStr">
        <is>
          <t>Toys</t>
        </is>
      </c>
      <c r="I18266" t="n">
        <v>2</v>
      </c>
      <c r="J18266" t="n">
        <v>501.8</v>
      </c>
      <c r="K18266" t="n">
        <v>0.15</v>
      </c>
      <c r="L18266">
        <f>I18266*J18266*(1-K18266)</f>
        <v/>
      </c>
      <c r="M18266">
        <f>VLOOKUP(F18266,Products!A:D,4,FALSE)*I18266</f>
        <v/>
      </c>
      <c r="N18266">
        <f>L18266-M18266</f>
        <v/>
      </c>
    </row>
    <row r="18267">
      <c r="A18267" t="inlineStr">
        <is>
          <t>T1018265</t>
        </is>
      </c>
      <c r="B18267" t="inlineStr">
        <is>
          <t>2023-04-02</t>
        </is>
      </c>
      <c r="C18267" t="inlineStr">
        <is>
          <t>S023</t>
        </is>
      </c>
      <c r="D18267" t="inlineStr">
        <is>
          <t>Store_023</t>
        </is>
      </c>
      <c r="E18267" t="inlineStr">
        <is>
          <t>South</t>
        </is>
      </c>
      <c r="F18267" t="inlineStr">
        <is>
          <t>P0048</t>
        </is>
      </c>
      <c r="G18267" t="inlineStr">
        <is>
          <t>Prod_0048</t>
        </is>
      </c>
      <c r="H18267" t="inlineStr">
        <is>
          <t>Toys</t>
        </is>
      </c>
      <c r="I18267" t="n">
        <v>1</v>
      </c>
      <c r="J18267" t="n">
        <v>289.9</v>
      </c>
      <c r="K18267" t="n">
        <v>0</v>
      </c>
      <c r="L18267">
        <f>I18267*J18267*(1-K18267)</f>
        <v/>
      </c>
      <c r="M18267">
        <f>VLOOKUP(F18267,Products!A:D,4,FALSE)*I18267</f>
        <v/>
      </c>
      <c r="N18267">
        <f>L18267-M18267</f>
        <v/>
      </c>
    </row>
    <row r="18268">
      <c r="A18268" t="inlineStr">
        <is>
          <t>T1018266</t>
        </is>
      </c>
      <c r="B18268" t="inlineStr">
        <is>
          <t>2025-08-13</t>
        </is>
      </c>
      <c r="C18268" t="inlineStr">
        <is>
          <t>S046</t>
        </is>
      </c>
      <c r="D18268" t="inlineStr">
        <is>
          <t>Store_046</t>
        </is>
      </c>
      <c r="E18268" t="inlineStr">
        <is>
          <t>South</t>
        </is>
      </c>
      <c r="F18268" t="inlineStr">
        <is>
          <t>P0115</t>
        </is>
      </c>
      <c r="G18268" t="inlineStr">
        <is>
          <t>Prod_0115</t>
        </is>
      </c>
      <c r="H18268" t="inlineStr">
        <is>
          <t>Clothing</t>
        </is>
      </c>
      <c r="I18268" t="n">
        <v>1</v>
      </c>
      <c r="J18268" t="n">
        <v>627.42</v>
      </c>
      <c r="K18268" t="n">
        <v>0.05</v>
      </c>
      <c r="L18268">
        <f>I18268*J18268*(1-K18268)</f>
        <v/>
      </c>
      <c r="M18268">
        <f>VLOOKUP(F18268,Products!A:D,4,FALSE)*I18268</f>
        <v/>
      </c>
      <c r="N18268">
        <f>L18268-M18268</f>
        <v/>
      </c>
    </row>
    <row r="18269">
      <c r="A18269" t="inlineStr">
        <is>
          <t>T1018267</t>
        </is>
      </c>
      <c r="B18269" t="inlineStr">
        <is>
          <t>2023-03-07</t>
        </is>
      </c>
      <c r="C18269" t="inlineStr">
        <is>
          <t>S029</t>
        </is>
      </c>
      <c r="D18269" t="inlineStr">
        <is>
          <t>Store_029</t>
        </is>
      </c>
      <c r="E18269" t="inlineStr">
        <is>
          <t>South</t>
        </is>
      </c>
      <c r="F18269" t="inlineStr">
        <is>
          <t>P0134</t>
        </is>
      </c>
      <c r="G18269" t="inlineStr">
        <is>
          <t>Prod_0134</t>
        </is>
      </c>
      <c r="H18269" t="inlineStr">
        <is>
          <t>Food</t>
        </is>
      </c>
      <c r="I18269" t="n">
        <v>8</v>
      </c>
      <c r="J18269" t="n">
        <v>387.69</v>
      </c>
      <c r="K18269" t="n">
        <v>0</v>
      </c>
      <c r="L18269">
        <f>I18269*J18269*(1-K18269)</f>
        <v/>
      </c>
      <c r="M18269">
        <f>VLOOKUP(F18269,Products!A:D,4,FALSE)*I18269</f>
        <v/>
      </c>
      <c r="N18269">
        <f>L18269-M18269</f>
        <v/>
      </c>
    </row>
    <row r="18270">
      <c r="A18270" t="inlineStr">
        <is>
          <t>T1018268</t>
        </is>
      </c>
      <c r="B18270" t="inlineStr">
        <is>
          <t>2024-10-17</t>
        </is>
      </c>
      <c r="C18270" t="inlineStr">
        <is>
          <t>S003</t>
        </is>
      </c>
      <c r="D18270" t="inlineStr">
        <is>
          <t>Store_003</t>
        </is>
      </c>
      <c r="E18270" t="inlineStr">
        <is>
          <t>North</t>
        </is>
      </c>
      <c r="F18270" t="inlineStr">
        <is>
          <t>P0040</t>
        </is>
      </c>
      <c r="G18270" t="inlineStr">
        <is>
          <t>Prod_0040</t>
        </is>
      </c>
      <c r="H18270" t="inlineStr">
        <is>
          <t>Toys</t>
        </is>
      </c>
      <c r="I18270" t="n">
        <v>5</v>
      </c>
      <c r="J18270" t="n">
        <v>70.31</v>
      </c>
      <c r="K18270" t="n">
        <v>0.15</v>
      </c>
      <c r="L18270">
        <f>I18270*J18270*(1-K18270)</f>
        <v/>
      </c>
      <c r="M18270">
        <f>VLOOKUP(F18270,Products!A:D,4,FALSE)*I18270</f>
        <v/>
      </c>
      <c r="N18270">
        <f>L18270-M18270</f>
        <v/>
      </c>
    </row>
    <row r="18271">
      <c r="A18271" t="inlineStr">
        <is>
          <t>T1018269</t>
        </is>
      </c>
      <c r="B18271" t="inlineStr">
        <is>
          <t>2025-02-21</t>
        </is>
      </c>
      <c r="C18271" t="inlineStr">
        <is>
          <t>S036</t>
        </is>
      </c>
      <c r="D18271" t="inlineStr">
        <is>
          <t>Store_036</t>
        </is>
      </c>
      <c r="E18271" t="inlineStr">
        <is>
          <t>Central</t>
        </is>
      </c>
      <c r="F18271" t="inlineStr">
        <is>
          <t>P0169</t>
        </is>
      </c>
      <c r="G18271" t="inlineStr">
        <is>
          <t>Prod_0169</t>
        </is>
      </c>
      <c r="H18271" t="inlineStr">
        <is>
          <t>Beverages</t>
        </is>
      </c>
      <c r="I18271" t="n">
        <v>4</v>
      </c>
      <c r="J18271" t="n">
        <v>671.34</v>
      </c>
      <c r="K18271" t="n">
        <v>0</v>
      </c>
      <c r="L18271">
        <f>I18271*J18271*(1-K18271)</f>
        <v/>
      </c>
      <c r="M18271">
        <f>VLOOKUP(F18271,Products!A:D,4,FALSE)*I18271</f>
        <v/>
      </c>
      <c r="N18271">
        <f>L18271-M18271</f>
        <v/>
      </c>
    </row>
    <row r="18272">
      <c r="A18272" t="inlineStr">
        <is>
          <t>T1018270</t>
        </is>
      </c>
      <c r="B18272" t="inlineStr">
        <is>
          <t>2023-06-26</t>
        </is>
      </c>
      <c r="C18272" t="inlineStr">
        <is>
          <t>S031</t>
        </is>
      </c>
      <c r="D18272" t="inlineStr">
        <is>
          <t>Store_031</t>
        </is>
      </c>
      <c r="E18272" t="inlineStr">
        <is>
          <t>Central</t>
        </is>
      </c>
      <c r="F18272" t="inlineStr">
        <is>
          <t>P0176</t>
        </is>
      </c>
      <c r="G18272" t="inlineStr">
        <is>
          <t>Prod_0176</t>
        </is>
      </c>
      <c r="H18272" t="inlineStr">
        <is>
          <t>Food</t>
        </is>
      </c>
      <c r="I18272" t="n">
        <v>1</v>
      </c>
      <c r="J18272" t="n">
        <v>799.02</v>
      </c>
      <c r="K18272" t="n">
        <v>0.2</v>
      </c>
      <c r="L18272">
        <f>I18272*J18272*(1-K18272)</f>
        <v/>
      </c>
      <c r="M18272">
        <f>VLOOKUP(F18272,Products!A:D,4,FALSE)*I18272</f>
        <v/>
      </c>
      <c r="N18272">
        <f>L18272-M18272</f>
        <v/>
      </c>
    </row>
    <row r="18273">
      <c r="A18273" t="inlineStr">
        <is>
          <t>T1018271</t>
        </is>
      </c>
      <c r="B18273" t="inlineStr">
        <is>
          <t>2024-09-13</t>
        </is>
      </c>
      <c r="C18273" t="inlineStr">
        <is>
          <t>S049</t>
        </is>
      </c>
      <c r="D18273" t="inlineStr">
        <is>
          <t>Store_049</t>
        </is>
      </c>
      <c r="E18273" t="inlineStr">
        <is>
          <t>North</t>
        </is>
      </c>
      <c r="F18273" t="inlineStr">
        <is>
          <t>P0124</t>
        </is>
      </c>
      <c r="G18273" t="inlineStr">
        <is>
          <t>Prod_0124</t>
        </is>
      </c>
      <c r="H18273" t="inlineStr">
        <is>
          <t>Beverages</t>
        </is>
      </c>
      <c r="I18273" t="n">
        <v>8</v>
      </c>
      <c r="J18273" t="n">
        <v>882.92</v>
      </c>
      <c r="K18273" t="n">
        <v>0</v>
      </c>
      <c r="L18273">
        <f>I18273*J18273*(1-K18273)</f>
        <v/>
      </c>
      <c r="M18273">
        <f>VLOOKUP(F18273,Products!A:D,4,FALSE)*I18273</f>
        <v/>
      </c>
      <c r="N18273">
        <f>L18273-M18273</f>
        <v/>
      </c>
    </row>
    <row r="18274">
      <c r="A18274" t="inlineStr">
        <is>
          <t>T1018272</t>
        </is>
      </c>
      <c r="B18274" t="inlineStr">
        <is>
          <t>2024-02-16</t>
        </is>
      </c>
      <c r="C18274" t="inlineStr">
        <is>
          <t>S019</t>
        </is>
      </c>
      <c r="D18274" t="inlineStr">
        <is>
          <t>Store_019</t>
        </is>
      </c>
      <c r="E18274" t="inlineStr">
        <is>
          <t>East</t>
        </is>
      </c>
      <c r="F18274" t="inlineStr">
        <is>
          <t>P0169</t>
        </is>
      </c>
      <c r="G18274" t="inlineStr">
        <is>
          <t>Prod_0169</t>
        </is>
      </c>
      <c r="H18274" t="inlineStr">
        <is>
          <t>Beverages</t>
        </is>
      </c>
      <c r="I18274" t="n">
        <v>7</v>
      </c>
      <c r="J18274" t="n">
        <v>620.75</v>
      </c>
      <c r="K18274" t="n">
        <v>0.1</v>
      </c>
      <c r="L18274">
        <f>I18274*J18274*(1-K18274)</f>
        <v/>
      </c>
      <c r="M18274">
        <f>VLOOKUP(F18274,Products!A:D,4,FALSE)*I18274</f>
        <v/>
      </c>
      <c r="N18274">
        <f>L18274-M18274</f>
        <v/>
      </c>
    </row>
    <row r="18275">
      <c r="A18275" t="inlineStr">
        <is>
          <t>T1018273</t>
        </is>
      </c>
      <c r="B18275" t="inlineStr">
        <is>
          <t>2025-05-08</t>
        </is>
      </c>
      <c r="C18275" t="inlineStr">
        <is>
          <t>S009</t>
        </is>
      </c>
      <c r="D18275" t="inlineStr">
        <is>
          <t>Store_009</t>
        </is>
      </c>
      <c r="E18275" t="inlineStr">
        <is>
          <t>Central</t>
        </is>
      </c>
      <c r="F18275" t="inlineStr">
        <is>
          <t>P0134</t>
        </is>
      </c>
      <c r="G18275" t="inlineStr">
        <is>
          <t>Prod_0134</t>
        </is>
      </c>
      <c r="H18275" t="inlineStr">
        <is>
          <t>Food</t>
        </is>
      </c>
      <c r="I18275" t="n">
        <v>5</v>
      </c>
      <c r="J18275" t="n">
        <v>364.69</v>
      </c>
      <c r="K18275" t="n">
        <v>0</v>
      </c>
      <c r="L18275">
        <f>I18275*J18275*(1-K18275)</f>
        <v/>
      </c>
      <c r="M18275">
        <f>VLOOKUP(F18275,Products!A:D,4,FALSE)*I18275</f>
        <v/>
      </c>
      <c r="N18275">
        <f>L18275-M18275</f>
        <v/>
      </c>
    </row>
    <row r="18276">
      <c r="A18276" t="inlineStr">
        <is>
          <t>T1018274</t>
        </is>
      </c>
      <c r="B18276" t="inlineStr">
        <is>
          <t>2024-12-28</t>
        </is>
      </c>
      <c r="C18276" t="inlineStr">
        <is>
          <t>S047</t>
        </is>
      </c>
      <c r="D18276" t="inlineStr">
        <is>
          <t>Store_047</t>
        </is>
      </c>
      <c r="E18276" t="inlineStr">
        <is>
          <t>North</t>
        </is>
      </c>
      <c r="F18276" t="inlineStr">
        <is>
          <t>P0058</t>
        </is>
      </c>
      <c r="G18276" t="inlineStr">
        <is>
          <t>Prod_0058</t>
        </is>
      </c>
      <c r="H18276" t="inlineStr">
        <is>
          <t>Stationery</t>
        </is>
      </c>
      <c r="I18276" t="n">
        <v>7</v>
      </c>
      <c r="J18276" t="n">
        <v>506.78</v>
      </c>
      <c r="K18276" t="n">
        <v>0.1</v>
      </c>
      <c r="L18276">
        <f>I18276*J18276*(1-K18276)</f>
        <v/>
      </c>
      <c r="M18276">
        <f>VLOOKUP(F18276,Products!A:D,4,FALSE)*I18276</f>
        <v/>
      </c>
      <c r="N18276">
        <f>L18276-M18276</f>
        <v/>
      </c>
    </row>
    <row r="18277">
      <c r="A18277" t="inlineStr">
        <is>
          <t>T1018275</t>
        </is>
      </c>
      <c r="B18277" t="inlineStr">
        <is>
          <t>2024-05-23</t>
        </is>
      </c>
      <c r="C18277" t="inlineStr">
        <is>
          <t>S022</t>
        </is>
      </c>
      <c r="D18277" t="inlineStr">
        <is>
          <t>Store_022</t>
        </is>
      </c>
      <c r="E18277" t="inlineStr">
        <is>
          <t>East</t>
        </is>
      </c>
      <c r="F18277" t="inlineStr">
        <is>
          <t>P0014</t>
        </is>
      </c>
      <c r="G18277" t="inlineStr">
        <is>
          <t>Prod_0014</t>
        </is>
      </c>
      <c r="H18277" t="inlineStr">
        <is>
          <t>Clothing</t>
        </is>
      </c>
      <c r="I18277" t="n">
        <v>8</v>
      </c>
      <c r="J18277" t="n">
        <v>235.41</v>
      </c>
      <c r="K18277" t="n">
        <v>0</v>
      </c>
      <c r="L18277">
        <f>I18277*J18277*(1-K18277)</f>
        <v/>
      </c>
      <c r="M18277">
        <f>VLOOKUP(F18277,Products!A:D,4,FALSE)*I18277</f>
        <v/>
      </c>
      <c r="N18277">
        <f>L18277-M18277</f>
        <v/>
      </c>
    </row>
    <row r="18278">
      <c r="A18278" t="inlineStr">
        <is>
          <t>T1018276</t>
        </is>
      </c>
      <c r="B18278" t="inlineStr">
        <is>
          <t>2024-08-03</t>
        </is>
      </c>
      <c r="C18278" t="inlineStr">
        <is>
          <t>S029</t>
        </is>
      </c>
      <c r="D18278" t="inlineStr">
        <is>
          <t>Store_029</t>
        </is>
      </c>
      <c r="E18278" t="inlineStr">
        <is>
          <t>South</t>
        </is>
      </c>
      <c r="F18278" t="inlineStr">
        <is>
          <t>P0101</t>
        </is>
      </c>
      <c r="G18278" t="inlineStr">
        <is>
          <t>Prod_0101</t>
        </is>
      </c>
      <c r="H18278" t="inlineStr">
        <is>
          <t>Food</t>
        </is>
      </c>
      <c r="I18278" t="n">
        <v>4</v>
      </c>
      <c r="J18278" t="n">
        <v>71.23999999999999</v>
      </c>
      <c r="K18278" t="n">
        <v>0.1</v>
      </c>
      <c r="L18278">
        <f>I18278*J18278*(1-K18278)</f>
        <v/>
      </c>
      <c r="M18278">
        <f>VLOOKUP(F18278,Products!A:D,4,FALSE)*I18278</f>
        <v/>
      </c>
      <c r="N18278">
        <f>L18278-M18278</f>
        <v/>
      </c>
    </row>
    <row r="18279">
      <c r="A18279" t="inlineStr">
        <is>
          <t>T1018277</t>
        </is>
      </c>
      <c r="B18279" t="inlineStr">
        <is>
          <t>2024-06-13</t>
        </is>
      </c>
      <c r="C18279" t="inlineStr">
        <is>
          <t>S043</t>
        </is>
      </c>
      <c r="D18279" t="inlineStr">
        <is>
          <t>Store_043</t>
        </is>
      </c>
      <c r="E18279" t="inlineStr">
        <is>
          <t>East</t>
        </is>
      </c>
      <c r="F18279" t="inlineStr">
        <is>
          <t>P0037</t>
        </is>
      </c>
      <c r="G18279" t="inlineStr">
        <is>
          <t>Prod_0037</t>
        </is>
      </c>
      <c r="H18279" t="inlineStr">
        <is>
          <t>Stationery</t>
        </is>
      </c>
      <c r="I18279" t="n">
        <v>4</v>
      </c>
      <c r="J18279" t="n">
        <v>514.24</v>
      </c>
      <c r="K18279" t="n">
        <v>0.1</v>
      </c>
      <c r="L18279">
        <f>I18279*J18279*(1-K18279)</f>
        <v/>
      </c>
      <c r="M18279">
        <f>VLOOKUP(F18279,Products!A:D,4,FALSE)*I18279</f>
        <v/>
      </c>
      <c r="N18279">
        <f>L18279-M18279</f>
        <v/>
      </c>
    </row>
    <row r="18280">
      <c r="A18280" t="inlineStr">
        <is>
          <t>T1018278</t>
        </is>
      </c>
      <c r="B18280" t="inlineStr">
        <is>
          <t>2023-04-11</t>
        </is>
      </c>
      <c r="C18280" t="inlineStr">
        <is>
          <t>S029</t>
        </is>
      </c>
      <c r="D18280" t="inlineStr">
        <is>
          <t>Store_029</t>
        </is>
      </c>
      <c r="E18280" t="inlineStr">
        <is>
          <t>South</t>
        </is>
      </c>
      <c r="F18280" t="inlineStr">
        <is>
          <t>P0064</t>
        </is>
      </c>
      <c r="G18280" t="inlineStr">
        <is>
          <t>Prod_0064</t>
        </is>
      </c>
      <c r="H18280" t="inlineStr">
        <is>
          <t>Beverages</t>
        </is>
      </c>
      <c r="I18280" t="n">
        <v>6</v>
      </c>
      <c r="J18280" t="n">
        <v>702.5599999999999</v>
      </c>
      <c r="K18280" t="n">
        <v>0</v>
      </c>
      <c r="L18280">
        <f>I18280*J18280*(1-K18280)</f>
        <v/>
      </c>
      <c r="M18280">
        <f>VLOOKUP(F18280,Products!A:D,4,FALSE)*I18280</f>
        <v/>
      </c>
      <c r="N18280">
        <f>L18280-M18280</f>
        <v/>
      </c>
    </row>
    <row r="18281">
      <c r="A18281" t="inlineStr">
        <is>
          <t>T1018279</t>
        </is>
      </c>
      <c r="B18281" t="inlineStr">
        <is>
          <t>2024-09-24</t>
        </is>
      </c>
      <c r="C18281" t="inlineStr">
        <is>
          <t>S025</t>
        </is>
      </c>
      <c r="D18281" t="inlineStr">
        <is>
          <t>Store_025</t>
        </is>
      </c>
      <c r="E18281" t="inlineStr">
        <is>
          <t>Central</t>
        </is>
      </c>
      <c r="F18281" t="inlineStr">
        <is>
          <t>P0047</t>
        </is>
      </c>
      <c r="G18281" t="inlineStr">
        <is>
          <t>Prod_0047</t>
        </is>
      </c>
      <c r="H18281" t="inlineStr">
        <is>
          <t>Beverages</t>
        </is>
      </c>
      <c r="I18281" t="n">
        <v>9</v>
      </c>
      <c r="J18281" t="n">
        <v>520.0700000000001</v>
      </c>
      <c r="K18281" t="n">
        <v>0</v>
      </c>
      <c r="L18281">
        <f>I18281*J18281*(1-K18281)</f>
        <v/>
      </c>
      <c r="M18281">
        <f>VLOOKUP(F18281,Products!A:D,4,FALSE)*I18281</f>
        <v/>
      </c>
      <c r="N18281">
        <f>L18281-M18281</f>
        <v/>
      </c>
    </row>
    <row r="18282">
      <c r="A18282" t="inlineStr">
        <is>
          <t>T1018280</t>
        </is>
      </c>
      <c r="B18282" t="inlineStr">
        <is>
          <t>2023-03-05</t>
        </is>
      </c>
      <c r="C18282" t="inlineStr">
        <is>
          <t>S010</t>
        </is>
      </c>
      <c r="D18282" t="inlineStr">
        <is>
          <t>Store_010</t>
        </is>
      </c>
      <c r="E18282" t="inlineStr">
        <is>
          <t>North</t>
        </is>
      </c>
      <c r="F18282" t="inlineStr">
        <is>
          <t>P0002</t>
        </is>
      </c>
      <c r="G18282" t="inlineStr">
        <is>
          <t>Prod_0002</t>
        </is>
      </c>
      <c r="H18282" t="inlineStr">
        <is>
          <t>Food</t>
        </is>
      </c>
      <c r="I18282" t="n">
        <v>8</v>
      </c>
      <c r="J18282" t="n">
        <v>217.57</v>
      </c>
      <c r="K18282" t="n">
        <v>0</v>
      </c>
      <c r="L18282">
        <f>I18282*J18282*(1-K18282)</f>
        <v/>
      </c>
      <c r="M18282">
        <f>VLOOKUP(F18282,Products!A:D,4,FALSE)*I18282</f>
        <v/>
      </c>
      <c r="N18282">
        <f>L18282-M18282</f>
        <v/>
      </c>
    </row>
    <row r="18283">
      <c r="A18283" t="inlineStr">
        <is>
          <t>T1018281</t>
        </is>
      </c>
      <c r="B18283" t="inlineStr">
        <is>
          <t>2024-06-26</t>
        </is>
      </c>
      <c r="C18283" t="inlineStr">
        <is>
          <t>S049</t>
        </is>
      </c>
      <c r="D18283" t="inlineStr">
        <is>
          <t>Store_049</t>
        </is>
      </c>
      <c r="E18283" t="inlineStr">
        <is>
          <t>North</t>
        </is>
      </c>
      <c r="F18283" t="inlineStr">
        <is>
          <t>P0110</t>
        </is>
      </c>
      <c r="G18283" t="inlineStr">
        <is>
          <t>Prod_0110</t>
        </is>
      </c>
      <c r="H18283" t="inlineStr">
        <is>
          <t>Stationery</t>
        </is>
      </c>
      <c r="I18283" t="n">
        <v>5</v>
      </c>
      <c r="J18283" t="n">
        <v>90.75</v>
      </c>
      <c r="K18283" t="n">
        <v>0</v>
      </c>
      <c r="L18283">
        <f>I18283*J18283*(1-K18283)</f>
        <v/>
      </c>
      <c r="M18283">
        <f>VLOOKUP(F18283,Products!A:D,4,FALSE)*I18283</f>
        <v/>
      </c>
      <c r="N18283">
        <f>L18283-M18283</f>
        <v/>
      </c>
    </row>
    <row r="18284">
      <c r="A18284" t="inlineStr">
        <is>
          <t>T1018282</t>
        </is>
      </c>
      <c r="B18284" t="inlineStr">
        <is>
          <t>2023-03-19</t>
        </is>
      </c>
      <c r="C18284" t="inlineStr">
        <is>
          <t>S019</t>
        </is>
      </c>
      <c r="D18284" t="inlineStr">
        <is>
          <t>Store_019</t>
        </is>
      </c>
      <c r="E18284" t="inlineStr">
        <is>
          <t>East</t>
        </is>
      </c>
      <c r="F18284" t="inlineStr">
        <is>
          <t>P0093</t>
        </is>
      </c>
      <c r="G18284" t="inlineStr">
        <is>
          <t>Prod_0093</t>
        </is>
      </c>
      <c r="H18284" t="inlineStr">
        <is>
          <t>Electronics</t>
        </is>
      </c>
      <c r="I18284" t="n">
        <v>9</v>
      </c>
      <c r="J18284" t="n">
        <v>196.23</v>
      </c>
      <c r="K18284" t="n">
        <v>0.1</v>
      </c>
      <c r="L18284">
        <f>I18284*J18284*(1-K18284)</f>
        <v/>
      </c>
      <c r="M18284">
        <f>VLOOKUP(F18284,Products!A:D,4,FALSE)*I18284</f>
        <v/>
      </c>
      <c r="N18284">
        <f>L18284-M18284</f>
        <v/>
      </c>
    </row>
    <row r="18285">
      <c r="A18285" t="inlineStr">
        <is>
          <t>T1018283</t>
        </is>
      </c>
      <c r="B18285" t="inlineStr">
        <is>
          <t>2024-01-29</t>
        </is>
      </c>
      <c r="C18285" t="inlineStr">
        <is>
          <t>S004</t>
        </is>
      </c>
      <c r="D18285" t="inlineStr">
        <is>
          <t>Store_004</t>
        </is>
      </c>
      <c r="E18285" t="inlineStr">
        <is>
          <t>Central</t>
        </is>
      </c>
      <c r="F18285" t="inlineStr">
        <is>
          <t>P0025</t>
        </is>
      </c>
      <c r="G18285" t="inlineStr">
        <is>
          <t>Prod_0025</t>
        </is>
      </c>
      <c r="H18285" t="inlineStr">
        <is>
          <t>Beverages</t>
        </is>
      </c>
      <c r="I18285" t="n">
        <v>6</v>
      </c>
      <c r="J18285" t="n">
        <v>331.79</v>
      </c>
      <c r="K18285" t="n">
        <v>0.1</v>
      </c>
      <c r="L18285">
        <f>I18285*J18285*(1-K18285)</f>
        <v/>
      </c>
      <c r="M18285">
        <f>VLOOKUP(F18285,Products!A:D,4,FALSE)*I18285</f>
        <v/>
      </c>
      <c r="N18285">
        <f>L18285-M18285</f>
        <v/>
      </c>
    </row>
    <row r="18286">
      <c r="A18286" t="inlineStr">
        <is>
          <t>T1018284</t>
        </is>
      </c>
      <c r="B18286" t="inlineStr">
        <is>
          <t>2024-10-13</t>
        </is>
      </c>
      <c r="C18286" t="inlineStr">
        <is>
          <t>S041</t>
        </is>
      </c>
      <c r="D18286" t="inlineStr">
        <is>
          <t>Store_041</t>
        </is>
      </c>
      <c r="E18286" t="inlineStr">
        <is>
          <t>East</t>
        </is>
      </c>
      <c r="F18286" t="inlineStr">
        <is>
          <t>P0092</t>
        </is>
      </c>
      <c r="G18286" t="inlineStr">
        <is>
          <t>Prod_0092</t>
        </is>
      </c>
      <c r="H18286" t="inlineStr">
        <is>
          <t>Household</t>
        </is>
      </c>
      <c r="I18286" t="n">
        <v>9</v>
      </c>
      <c r="J18286" t="n">
        <v>190.71</v>
      </c>
      <c r="K18286" t="n">
        <v>0.15</v>
      </c>
      <c r="L18286">
        <f>I18286*J18286*(1-K18286)</f>
        <v/>
      </c>
      <c r="M18286">
        <f>VLOOKUP(F18286,Products!A:D,4,FALSE)*I18286</f>
        <v/>
      </c>
      <c r="N18286">
        <f>L18286-M18286</f>
        <v/>
      </c>
    </row>
    <row r="18287">
      <c r="A18287" t="inlineStr">
        <is>
          <t>T1018285</t>
        </is>
      </c>
      <c r="B18287" t="inlineStr">
        <is>
          <t>2024-05-06</t>
        </is>
      </c>
      <c r="C18287" t="inlineStr">
        <is>
          <t>S008</t>
        </is>
      </c>
      <c r="D18287" t="inlineStr">
        <is>
          <t>Store_008</t>
        </is>
      </c>
      <c r="E18287" t="inlineStr">
        <is>
          <t>East</t>
        </is>
      </c>
      <c r="F18287" t="inlineStr">
        <is>
          <t>P0089</t>
        </is>
      </c>
      <c r="G18287" t="inlineStr">
        <is>
          <t>Prod_0089</t>
        </is>
      </c>
      <c r="H18287" t="inlineStr">
        <is>
          <t>Stationery</t>
        </is>
      </c>
      <c r="I18287" t="n">
        <v>6</v>
      </c>
      <c r="J18287" t="n">
        <v>716.21</v>
      </c>
      <c r="K18287" t="n">
        <v>0</v>
      </c>
      <c r="L18287">
        <f>I18287*J18287*(1-K18287)</f>
        <v/>
      </c>
      <c r="M18287">
        <f>VLOOKUP(F18287,Products!A:D,4,FALSE)*I18287</f>
        <v/>
      </c>
      <c r="N18287">
        <f>L18287-M18287</f>
        <v/>
      </c>
    </row>
    <row r="18288">
      <c r="A18288" t="inlineStr">
        <is>
          <t>T1018286</t>
        </is>
      </c>
      <c r="B18288" t="inlineStr">
        <is>
          <t>2024-03-13</t>
        </is>
      </c>
      <c r="C18288" t="inlineStr">
        <is>
          <t>S037</t>
        </is>
      </c>
      <c r="D18288" t="inlineStr">
        <is>
          <t>Store_037</t>
        </is>
      </c>
      <c r="E18288" t="inlineStr">
        <is>
          <t>East</t>
        </is>
      </c>
      <c r="F18288" t="inlineStr">
        <is>
          <t>P0149</t>
        </is>
      </c>
      <c r="G18288" t="inlineStr">
        <is>
          <t>Prod_0149</t>
        </is>
      </c>
      <c r="H18288" t="inlineStr">
        <is>
          <t>Toys</t>
        </is>
      </c>
      <c r="I18288" t="n">
        <v>7</v>
      </c>
      <c r="J18288" t="n">
        <v>48.77</v>
      </c>
      <c r="K18288" t="n">
        <v>0</v>
      </c>
      <c r="L18288">
        <f>I18288*J18288*(1-K18288)</f>
        <v/>
      </c>
      <c r="M18288">
        <f>VLOOKUP(F18288,Products!A:D,4,FALSE)*I18288</f>
        <v/>
      </c>
      <c r="N18288">
        <f>L18288-M18288</f>
        <v/>
      </c>
    </row>
    <row r="18289">
      <c r="A18289" t="inlineStr">
        <is>
          <t>T1018287</t>
        </is>
      </c>
      <c r="B18289" t="inlineStr">
        <is>
          <t>2024-01-22</t>
        </is>
      </c>
      <c r="C18289" t="inlineStr">
        <is>
          <t>S012</t>
        </is>
      </c>
      <c r="D18289" t="inlineStr">
        <is>
          <t>Store_012</t>
        </is>
      </c>
      <c r="E18289" t="inlineStr">
        <is>
          <t>South</t>
        </is>
      </c>
      <c r="F18289" t="inlineStr">
        <is>
          <t>P0043</t>
        </is>
      </c>
      <c r="G18289" t="inlineStr">
        <is>
          <t>Prod_0043</t>
        </is>
      </c>
      <c r="H18289" t="inlineStr">
        <is>
          <t>Food</t>
        </is>
      </c>
      <c r="I18289" t="n">
        <v>8</v>
      </c>
      <c r="J18289" t="n">
        <v>191.59</v>
      </c>
      <c r="K18289" t="n">
        <v>0</v>
      </c>
      <c r="L18289">
        <f>I18289*J18289*(1-K18289)</f>
        <v/>
      </c>
      <c r="M18289">
        <f>VLOOKUP(F18289,Products!A:D,4,FALSE)*I18289</f>
        <v/>
      </c>
      <c r="N18289">
        <f>L18289-M18289</f>
        <v/>
      </c>
    </row>
    <row r="18290">
      <c r="A18290" t="inlineStr">
        <is>
          <t>T1018288</t>
        </is>
      </c>
      <c r="B18290" t="inlineStr">
        <is>
          <t>2025-09-23</t>
        </is>
      </c>
      <c r="C18290" t="inlineStr">
        <is>
          <t>S008</t>
        </is>
      </c>
      <c r="D18290" t="inlineStr">
        <is>
          <t>Store_008</t>
        </is>
      </c>
      <c r="E18290" t="inlineStr">
        <is>
          <t>East</t>
        </is>
      </c>
      <c r="F18290" t="inlineStr">
        <is>
          <t>P0008</t>
        </is>
      </c>
      <c r="G18290" t="inlineStr">
        <is>
          <t>Prod_0008</t>
        </is>
      </c>
      <c r="H18290" t="inlineStr">
        <is>
          <t>Electronics</t>
        </is>
      </c>
      <c r="I18290" t="n">
        <v>6</v>
      </c>
      <c r="J18290" t="n">
        <v>426.22</v>
      </c>
      <c r="K18290" t="n">
        <v>0</v>
      </c>
      <c r="L18290">
        <f>I18290*J18290*(1-K18290)</f>
        <v/>
      </c>
      <c r="M18290">
        <f>VLOOKUP(F18290,Products!A:D,4,FALSE)*I18290</f>
        <v/>
      </c>
      <c r="N18290">
        <f>L18290-M18290</f>
        <v/>
      </c>
    </row>
    <row r="18291">
      <c r="A18291" t="inlineStr">
        <is>
          <t>T1018289</t>
        </is>
      </c>
      <c r="B18291" t="inlineStr">
        <is>
          <t>2025-05-17</t>
        </is>
      </c>
      <c r="C18291" t="inlineStr">
        <is>
          <t>S026</t>
        </is>
      </c>
      <c r="D18291" t="inlineStr">
        <is>
          <t>Store_026</t>
        </is>
      </c>
      <c r="E18291" t="inlineStr">
        <is>
          <t>North</t>
        </is>
      </c>
      <c r="F18291" t="inlineStr">
        <is>
          <t>P0106</t>
        </is>
      </c>
      <c r="G18291" t="inlineStr">
        <is>
          <t>Prod_0106</t>
        </is>
      </c>
      <c r="H18291" t="inlineStr">
        <is>
          <t>Electronics</t>
        </is>
      </c>
      <c r="I18291" t="n">
        <v>4</v>
      </c>
      <c r="J18291" t="n">
        <v>767.78</v>
      </c>
      <c r="K18291" t="n">
        <v>0</v>
      </c>
      <c r="L18291">
        <f>I18291*J18291*(1-K18291)</f>
        <v/>
      </c>
      <c r="M18291">
        <f>VLOOKUP(F18291,Products!A:D,4,FALSE)*I18291</f>
        <v/>
      </c>
      <c r="N18291">
        <f>L18291-M18291</f>
        <v/>
      </c>
    </row>
    <row r="18292">
      <c r="A18292" t="inlineStr">
        <is>
          <t>T1018290</t>
        </is>
      </c>
      <c r="B18292" t="inlineStr">
        <is>
          <t>2025-04-03</t>
        </is>
      </c>
      <c r="C18292" t="inlineStr">
        <is>
          <t>S021</t>
        </is>
      </c>
      <c r="D18292" t="inlineStr">
        <is>
          <t>Store_021</t>
        </is>
      </c>
      <c r="E18292" t="inlineStr">
        <is>
          <t>North</t>
        </is>
      </c>
      <c r="F18292" t="inlineStr">
        <is>
          <t>P0108</t>
        </is>
      </c>
      <c r="G18292" t="inlineStr">
        <is>
          <t>Prod_0108</t>
        </is>
      </c>
      <c r="H18292" t="inlineStr">
        <is>
          <t>Stationery</t>
        </is>
      </c>
      <c r="I18292" t="n">
        <v>2</v>
      </c>
      <c r="J18292" t="n">
        <v>675.29</v>
      </c>
      <c r="K18292" t="n">
        <v>0.1</v>
      </c>
      <c r="L18292">
        <f>I18292*J18292*(1-K18292)</f>
        <v/>
      </c>
      <c r="M18292">
        <f>VLOOKUP(F18292,Products!A:D,4,FALSE)*I18292</f>
        <v/>
      </c>
      <c r="N18292">
        <f>L18292-M18292</f>
        <v/>
      </c>
    </row>
    <row r="18293">
      <c r="A18293" t="inlineStr">
        <is>
          <t>T1018291</t>
        </is>
      </c>
      <c r="B18293" t="inlineStr">
        <is>
          <t>2025-07-01</t>
        </is>
      </c>
      <c r="C18293" t="inlineStr">
        <is>
          <t>S035</t>
        </is>
      </c>
      <c r="D18293" t="inlineStr">
        <is>
          <t>Store_035</t>
        </is>
      </c>
      <c r="E18293" t="inlineStr">
        <is>
          <t>Central</t>
        </is>
      </c>
      <c r="F18293" t="inlineStr">
        <is>
          <t>P0067</t>
        </is>
      </c>
      <c r="G18293" t="inlineStr">
        <is>
          <t>Prod_0067</t>
        </is>
      </c>
      <c r="H18293" t="inlineStr">
        <is>
          <t>Toys</t>
        </is>
      </c>
      <c r="I18293" t="n">
        <v>1</v>
      </c>
      <c r="J18293" t="n">
        <v>151.41</v>
      </c>
      <c r="K18293" t="n">
        <v>0</v>
      </c>
      <c r="L18293">
        <f>I18293*J18293*(1-K18293)</f>
        <v/>
      </c>
      <c r="M18293">
        <f>VLOOKUP(F18293,Products!A:D,4,FALSE)*I18293</f>
        <v/>
      </c>
      <c r="N18293">
        <f>L18293-M18293</f>
        <v/>
      </c>
    </row>
    <row r="18294">
      <c r="A18294" t="inlineStr">
        <is>
          <t>T1018292</t>
        </is>
      </c>
      <c r="B18294" t="inlineStr">
        <is>
          <t>2023-03-12</t>
        </is>
      </c>
      <c r="C18294" t="inlineStr">
        <is>
          <t>S038</t>
        </is>
      </c>
      <c r="D18294" t="inlineStr">
        <is>
          <t>Store_038</t>
        </is>
      </c>
      <c r="E18294" t="inlineStr">
        <is>
          <t>East</t>
        </is>
      </c>
      <c r="F18294" t="inlineStr">
        <is>
          <t>P0076</t>
        </is>
      </c>
      <c r="G18294" t="inlineStr">
        <is>
          <t>Prod_0076</t>
        </is>
      </c>
      <c r="H18294" t="inlineStr">
        <is>
          <t>Clothing</t>
        </is>
      </c>
      <c r="I18294" t="n">
        <v>9</v>
      </c>
      <c r="J18294" t="n">
        <v>332.33</v>
      </c>
      <c r="K18294" t="n">
        <v>0</v>
      </c>
      <c r="L18294">
        <f>I18294*J18294*(1-K18294)</f>
        <v/>
      </c>
      <c r="M18294">
        <f>VLOOKUP(F18294,Products!A:D,4,FALSE)*I18294</f>
        <v/>
      </c>
      <c r="N18294">
        <f>L18294-M18294</f>
        <v/>
      </c>
    </row>
    <row r="18295">
      <c r="A18295" t="inlineStr">
        <is>
          <t>T1018293</t>
        </is>
      </c>
      <c r="B18295" t="inlineStr">
        <is>
          <t>2023-07-18</t>
        </is>
      </c>
      <c r="C18295" t="inlineStr">
        <is>
          <t>S045</t>
        </is>
      </c>
      <c r="D18295" t="inlineStr">
        <is>
          <t>Store_045</t>
        </is>
      </c>
      <c r="E18295" t="inlineStr">
        <is>
          <t>East</t>
        </is>
      </c>
      <c r="F18295" t="inlineStr">
        <is>
          <t>P0098</t>
        </is>
      </c>
      <c r="G18295" t="inlineStr">
        <is>
          <t>Prod_0098</t>
        </is>
      </c>
      <c r="H18295" t="inlineStr">
        <is>
          <t>Clothing</t>
        </is>
      </c>
      <c r="I18295" t="n">
        <v>9</v>
      </c>
      <c r="J18295" t="n">
        <v>494.9</v>
      </c>
      <c r="K18295" t="n">
        <v>0</v>
      </c>
      <c r="L18295">
        <f>I18295*J18295*(1-K18295)</f>
        <v/>
      </c>
      <c r="M18295">
        <f>VLOOKUP(F18295,Products!A:D,4,FALSE)*I18295</f>
        <v/>
      </c>
      <c r="N18295">
        <f>L18295-M18295</f>
        <v/>
      </c>
    </row>
    <row r="18296">
      <c r="A18296" t="inlineStr">
        <is>
          <t>T1018294</t>
        </is>
      </c>
      <c r="B18296" t="inlineStr">
        <is>
          <t>2023-11-03</t>
        </is>
      </c>
      <c r="C18296" t="inlineStr">
        <is>
          <t>S028</t>
        </is>
      </c>
      <c r="D18296" t="inlineStr">
        <is>
          <t>Store_028</t>
        </is>
      </c>
      <c r="E18296" t="inlineStr">
        <is>
          <t>North</t>
        </is>
      </c>
      <c r="F18296" t="inlineStr">
        <is>
          <t>P0003</t>
        </is>
      </c>
      <c r="G18296" t="inlineStr">
        <is>
          <t>Prod_0003</t>
        </is>
      </c>
      <c r="H18296" t="inlineStr">
        <is>
          <t>Household</t>
        </is>
      </c>
      <c r="I18296" t="n">
        <v>7</v>
      </c>
      <c r="J18296" t="n">
        <v>87.95</v>
      </c>
      <c r="K18296" t="n">
        <v>0</v>
      </c>
      <c r="L18296">
        <f>I18296*J18296*(1-K18296)</f>
        <v/>
      </c>
      <c r="M18296">
        <f>VLOOKUP(F18296,Products!A:D,4,FALSE)*I18296</f>
        <v/>
      </c>
      <c r="N18296">
        <f>L18296-M18296</f>
        <v/>
      </c>
    </row>
    <row r="18297">
      <c r="A18297" t="inlineStr">
        <is>
          <t>T1018295</t>
        </is>
      </c>
      <c r="B18297" t="inlineStr">
        <is>
          <t>2024-01-26</t>
        </is>
      </c>
      <c r="C18297" t="inlineStr">
        <is>
          <t>S031</t>
        </is>
      </c>
      <c r="D18297" t="inlineStr">
        <is>
          <t>Store_031</t>
        </is>
      </c>
      <c r="E18297" t="inlineStr">
        <is>
          <t>Central</t>
        </is>
      </c>
      <c r="F18297" t="inlineStr">
        <is>
          <t>P0055</t>
        </is>
      </c>
      <c r="G18297" t="inlineStr">
        <is>
          <t>Prod_0055</t>
        </is>
      </c>
      <c r="H18297" t="inlineStr">
        <is>
          <t>Beverages</t>
        </is>
      </c>
      <c r="I18297" t="n">
        <v>2</v>
      </c>
      <c r="J18297" t="n">
        <v>201.79</v>
      </c>
      <c r="K18297" t="n">
        <v>0.1</v>
      </c>
      <c r="L18297">
        <f>I18297*J18297*(1-K18297)</f>
        <v/>
      </c>
      <c r="M18297">
        <f>VLOOKUP(F18297,Products!A:D,4,FALSE)*I18297</f>
        <v/>
      </c>
      <c r="N18297">
        <f>L18297-M18297</f>
        <v/>
      </c>
    </row>
    <row r="18298">
      <c r="A18298" t="inlineStr">
        <is>
          <t>T1018296</t>
        </is>
      </c>
      <c r="B18298" t="inlineStr">
        <is>
          <t>2024-11-14</t>
        </is>
      </c>
      <c r="C18298" t="inlineStr">
        <is>
          <t>S046</t>
        </is>
      </c>
      <c r="D18298" t="inlineStr">
        <is>
          <t>Store_046</t>
        </is>
      </c>
      <c r="E18298" t="inlineStr">
        <is>
          <t>South</t>
        </is>
      </c>
      <c r="F18298" t="inlineStr">
        <is>
          <t>P0034</t>
        </is>
      </c>
      <c r="G18298" t="inlineStr">
        <is>
          <t>Prod_0034</t>
        </is>
      </c>
      <c r="H18298" t="inlineStr">
        <is>
          <t>Toys</t>
        </is>
      </c>
      <c r="I18298" t="n">
        <v>9</v>
      </c>
      <c r="J18298" t="n">
        <v>531.3099999999999</v>
      </c>
      <c r="K18298" t="n">
        <v>0.05</v>
      </c>
      <c r="L18298">
        <f>I18298*J18298*(1-K18298)</f>
        <v/>
      </c>
      <c r="M18298">
        <f>VLOOKUP(F18298,Products!A:D,4,FALSE)*I18298</f>
        <v/>
      </c>
      <c r="N18298">
        <f>L18298-M18298</f>
        <v/>
      </c>
    </row>
    <row r="18299">
      <c r="A18299" t="inlineStr">
        <is>
          <t>T1018297</t>
        </is>
      </c>
      <c r="B18299" t="inlineStr">
        <is>
          <t>2024-06-21</t>
        </is>
      </c>
      <c r="C18299" t="inlineStr">
        <is>
          <t>S007</t>
        </is>
      </c>
      <c r="D18299" t="inlineStr">
        <is>
          <t>Store_007</t>
        </is>
      </c>
      <c r="E18299" t="inlineStr">
        <is>
          <t>East</t>
        </is>
      </c>
      <c r="F18299" t="inlineStr">
        <is>
          <t>P0039</t>
        </is>
      </c>
      <c r="G18299" t="inlineStr">
        <is>
          <t>Prod_0039</t>
        </is>
      </c>
      <c r="H18299" t="inlineStr">
        <is>
          <t>Household</t>
        </is>
      </c>
      <c r="I18299" t="n">
        <v>2</v>
      </c>
      <c r="J18299" t="n">
        <v>397.83</v>
      </c>
      <c r="K18299" t="n">
        <v>0</v>
      </c>
      <c r="L18299">
        <f>I18299*J18299*(1-K18299)</f>
        <v/>
      </c>
      <c r="M18299">
        <f>VLOOKUP(F18299,Products!A:D,4,FALSE)*I18299</f>
        <v/>
      </c>
      <c r="N18299">
        <f>L18299-M18299</f>
        <v/>
      </c>
    </row>
    <row r="18300">
      <c r="A18300" t="inlineStr">
        <is>
          <t>T1018298</t>
        </is>
      </c>
      <c r="B18300" t="inlineStr">
        <is>
          <t>2025-08-02</t>
        </is>
      </c>
      <c r="C18300" t="inlineStr">
        <is>
          <t>S007</t>
        </is>
      </c>
      <c r="D18300" t="inlineStr">
        <is>
          <t>Store_007</t>
        </is>
      </c>
      <c r="E18300" t="inlineStr">
        <is>
          <t>East</t>
        </is>
      </c>
      <c r="F18300" t="inlineStr">
        <is>
          <t>P0014</t>
        </is>
      </c>
      <c r="G18300" t="inlineStr">
        <is>
          <t>Prod_0014</t>
        </is>
      </c>
      <c r="H18300" t="inlineStr">
        <is>
          <t>Clothing</t>
        </is>
      </c>
      <c r="I18300" t="n">
        <v>6</v>
      </c>
      <c r="J18300" t="n">
        <v>296</v>
      </c>
      <c r="K18300" t="n">
        <v>0.15</v>
      </c>
      <c r="L18300">
        <f>I18300*J18300*(1-K18300)</f>
        <v/>
      </c>
      <c r="M18300">
        <f>VLOOKUP(F18300,Products!A:D,4,FALSE)*I18300</f>
        <v/>
      </c>
      <c r="N18300">
        <f>L18300-M18300</f>
        <v/>
      </c>
    </row>
    <row r="18301">
      <c r="A18301" t="inlineStr">
        <is>
          <t>T1018299</t>
        </is>
      </c>
      <c r="B18301" t="inlineStr">
        <is>
          <t>2023-07-09</t>
        </is>
      </c>
      <c r="C18301" t="inlineStr">
        <is>
          <t>S036</t>
        </is>
      </c>
      <c r="D18301" t="inlineStr">
        <is>
          <t>Store_036</t>
        </is>
      </c>
      <c r="E18301" t="inlineStr">
        <is>
          <t>Central</t>
        </is>
      </c>
      <c r="F18301" t="inlineStr">
        <is>
          <t>P0069</t>
        </is>
      </c>
      <c r="G18301" t="inlineStr">
        <is>
          <t>Prod_0069</t>
        </is>
      </c>
      <c r="H18301" t="inlineStr">
        <is>
          <t>Household</t>
        </is>
      </c>
      <c r="I18301" t="n">
        <v>1</v>
      </c>
      <c r="J18301" t="n">
        <v>283.02</v>
      </c>
      <c r="K18301" t="n">
        <v>0</v>
      </c>
      <c r="L18301">
        <f>I18301*J18301*(1-K18301)</f>
        <v/>
      </c>
      <c r="M18301">
        <f>VLOOKUP(F18301,Products!A:D,4,FALSE)*I18301</f>
        <v/>
      </c>
      <c r="N18301">
        <f>L18301-M18301</f>
        <v/>
      </c>
    </row>
    <row r="18302">
      <c r="A18302" t="inlineStr">
        <is>
          <t>T1018300</t>
        </is>
      </c>
      <c r="B18302" t="inlineStr">
        <is>
          <t>2024-12-15</t>
        </is>
      </c>
      <c r="C18302" t="inlineStr">
        <is>
          <t>S029</t>
        </is>
      </c>
      <c r="D18302" t="inlineStr">
        <is>
          <t>Store_029</t>
        </is>
      </c>
      <c r="E18302" t="inlineStr">
        <is>
          <t>South</t>
        </is>
      </c>
      <c r="F18302" t="inlineStr">
        <is>
          <t>P0163</t>
        </is>
      </c>
      <c r="G18302" t="inlineStr">
        <is>
          <t>Prod_0163</t>
        </is>
      </c>
      <c r="H18302" t="inlineStr">
        <is>
          <t>Food</t>
        </is>
      </c>
      <c r="I18302" t="n">
        <v>6</v>
      </c>
      <c r="J18302" t="n">
        <v>659.58</v>
      </c>
      <c r="K18302" t="n">
        <v>0</v>
      </c>
      <c r="L18302">
        <f>I18302*J18302*(1-K18302)</f>
        <v/>
      </c>
      <c r="M18302">
        <f>VLOOKUP(F18302,Products!A:D,4,FALSE)*I18302</f>
        <v/>
      </c>
      <c r="N18302">
        <f>L18302-M18302</f>
        <v/>
      </c>
    </row>
    <row r="18303">
      <c r="A18303" t="inlineStr">
        <is>
          <t>T1018301</t>
        </is>
      </c>
      <c r="B18303" t="inlineStr">
        <is>
          <t>2025-04-07</t>
        </is>
      </c>
      <c r="C18303" t="inlineStr">
        <is>
          <t>S047</t>
        </is>
      </c>
      <c r="D18303" t="inlineStr">
        <is>
          <t>Store_047</t>
        </is>
      </c>
      <c r="E18303" t="inlineStr">
        <is>
          <t>North</t>
        </is>
      </c>
      <c r="F18303" t="inlineStr">
        <is>
          <t>P0065</t>
        </is>
      </c>
      <c r="G18303" t="inlineStr">
        <is>
          <t>Prod_0065</t>
        </is>
      </c>
      <c r="H18303" t="inlineStr">
        <is>
          <t>Beverages</t>
        </is>
      </c>
      <c r="I18303" t="n">
        <v>7</v>
      </c>
      <c r="J18303" t="n">
        <v>202.87</v>
      </c>
      <c r="K18303" t="n">
        <v>0</v>
      </c>
      <c r="L18303">
        <f>I18303*J18303*(1-K18303)</f>
        <v/>
      </c>
      <c r="M18303">
        <f>VLOOKUP(F18303,Products!A:D,4,FALSE)*I18303</f>
        <v/>
      </c>
      <c r="N18303">
        <f>L18303-M18303</f>
        <v/>
      </c>
    </row>
    <row r="18304">
      <c r="A18304" t="inlineStr">
        <is>
          <t>T1018302</t>
        </is>
      </c>
      <c r="B18304" t="inlineStr">
        <is>
          <t>2023-12-15</t>
        </is>
      </c>
      <c r="C18304" t="inlineStr">
        <is>
          <t>S020</t>
        </is>
      </c>
      <c r="D18304" t="inlineStr">
        <is>
          <t>Store_020</t>
        </is>
      </c>
      <c r="E18304" t="inlineStr">
        <is>
          <t>West</t>
        </is>
      </c>
      <c r="F18304" t="inlineStr">
        <is>
          <t>P0147</t>
        </is>
      </c>
      <c r="G18304" t="inlineStr">
        <is>
          <t>Prod_0147</t>
        </is>
      </c>
      <c r="H18304" t="inlineStr">
        <is>
          <t>Stationery</t>
        </is>
      </c>
      <c r="I18304" t="n">
        <v>2</v>
      </c>
      <c r="J18304" t="n">
        <v>504.31</v>
      </c>
      <c r="K18304" t="n">
        <v>0.1</v>
      </c>
      <c r="L18304">
        <f>I18304*J18304*(1-K18304)</f>
        <v/>
      </c>
      <c r="M18304">
        <f>VLOOKUP(F18304,Products!A:D,4,FALSE)*I18304</f>
        <v/>
      </c>
      <c r="N18304">
        <f>L18304-M18304</f>
        <v/>
      </c>
    </row>
    <row r="18305">
      <c r="A18305" t="inlineStr">
        <is>
          <t>T1018303</t>
        </is>
      </c>
      <c r="B18305" t="inlineStr">
        <is>
          <t>2023-01-16</t>
        </is>
      </c>
      <c r="C18305" t="inlineStr">
        <is>
          <t>S009</t>
        </is>
      </c>
      <c r="D18305" t="inlineStr">
        <is>
          <t>Store_009</t>
        </is>
      </c>
      <c r="E18305" t="inlineStr">
        <is>
          <t>Central</t>
        </is>
      </c>
      <c r="F18305" t="inlineStr">
        <is>
          <t>P0090</t>
        </is>
      </c>
      <c r="G18305" t="inlineStr">
        <is>
          <t>Prod_0090</t>
        </is>
      </c>
      <c r="H18305" t="inlineStr">
        <is>
          <t>Toys</t>
        </is>
      </c>
      <c r="I18305" t="n">
        <v>1</v>
      </c>
      <c r="J18305" t="n">
        <v>479.58</v>
      </c>
      <c r="K18305" t="n">
        <v>0.1</v>
      </c>
      <c r="L18305">
        <f>I18305*J18305*(1-K18305)</f>
        <v/>
      </c>
      <c r="M18305">
        <f>VLOOKUP(F18305,Products!A:D,4,FALSE)*I18305</f>
        <v/>
      </c>
      <c r="N18305">
        <f>L18305-M18305</f>
        <v/>
      </c>
    </row>
    <row r="18306">
      <c r="A18306" t="inlineStr">
        <is>
          <t>T1018304</t>
        </is>
      </c>
      <c r="B18306" t="inlineStr">
        <is>
          <t>2025-04-03</t>
        </is>
      </c>
      <c r="C18306" t="inlineStr">
        <is>
          <t>S006</t>
        </is>
      </c>
      <c r="D18306" t="inlineStr">
        <is>
          <t>Store_006</t>
        </is>
      </c>
      <c r="E18306" t="inlineStr">
        <is>
          <t>East</t>
        </is>
      </c>
      <c r="F18306" t="inlineStr">
        <is>
          <t>P0003</t>
        </is>
      </c>
      <c r="G18306" t="inlineStr">
        <is>
          <t>Prod_0003</t>
        </is>
      </c>
      <c r="H18306" t="inlineStr">
        <is>
          <t>Household</t>
        </is>
      </c>
      <c r="I18306" t="n">
        <v>4</v>
      </c>
      <c r="J18306" t="n">
        <v>75.38</v>
      </c>
      <c r="K18306" t="n">
        <v>0.05</v>
      </c>
      <c r="L18306">
        <f>I18306*J18306*(1-K18306)</f>
        <v/>
      </c>
      <c r="M18306">
        <f>VLOOKUP(F18306,Products!A:D,4,FALSE)*I18306</f>
        <v/>
      </c>
      <c r="N18306">
        <f>L18306-M18306</f>
        <v/>
      </c>
    </row>
    <row r="18307">
      <c r="A18307" t="inlineStr">
        <is>
          <t>T1018305</t>
        </is>
      </c>
      <c r="B18307" t="inlineStr">
        <is>
          <t>2023-06-25</t>
        </is>
      </c>
      <c r="C18307" t="inlineStr">
        <is>
          <t>S042</t>
        </is>
      </c>
      <c r="D18307" t="inlineStr">
        <is>
          <t>Store_042</t>
        </is>
      </c>
      <c r="E18307" t="inlineStr">
        <is>
          <t>Central</t>
        </is>
      </c>
      <c r="F18307" t="inlineStr">
        <is>
          <t>P0015</t>
        </is>
      </c>
      <c r="G18307" t="inlineStr">
        <is>
          <t>Prod_0015</t>
        </is>
      </c>
      <c r="H18307" t="inlineStr">
        <is>
          <t>Food</t>
        </is>
      </c>
      <c r="I18307" t="n">
        <v>3</v>
      </c>
      <c r="J18307" t="n">
        <v>99.51000000000001</v>
      </c>
      <c r="K18307" t="n">
        <v>0.05</v>
      </c>
      <c r="L18307">
        <f>I18307*J18307*(1-K18307)</f>
        <v/>
      </c>
      <c r="M18307">
        <f>VLOOKUP(F18307,Products!A:D,4,FALSE)*I18307</f>
        <v/>
      </c>
      <c r="N18307">
        <f>L18307-M18307</f>
        <v/>
      </c>
    </row>
    <row r="18308">
      <c r="A18308" t="inlineStr">
        <is>
          <t>T1018306</t>
        </is>
      </c>
      <c r="B18308" t="inlineStr">
        <is>
          <t>2023-03-09</t>
        </is>
      </c>
      <c r="C18308" t="inlineStr">
        <is>
          <t>S030</t>
        </is>
      </c>
      <c r="D18308" t="inlineStr">
        <is>
          <t>Store_030</t>
        </is>
      </c>
      <c r="E18308" t="inlineStr">
        <is>
          <t>North</t>
        </is>
      </c>
      <c r="F18308" t="inlineStr">
        <is>
          <t>P0038</t>
        </is>
      </c>
      <c r="G18308" t="inlineStr">
        <is>
          <t>Prod_0038</t>
        </is>
      </c>
      <c r="H18308" t="inlineStr">
        <is>
          <t>Beverages</t>
        </is>
      </c>
      <c r="I18308" t="n">
        <v>7</v>
      </c>
      <c r="J18308" t="n">
        <v>761.76</v>
      </c>
      <c r="K18308" t="n">
        <v>0</v>
      </c>
      <c r="L18308">
        <f>I18308*J18308*(1-K18308)</f>
        <v/>
      </c>
      <c r="M18308">
        <f>VLOOKUP(F18308,Products!A:D,4,FALSE)*I18308</f>
        <v/>
      </c>
      <c r="N18308">
        <f>L18308-M18308</f>
        <v/>
      </c>
    </row>
    <row r="18309">
      <c r="A18309" t="inlineStr">
        <is>
          <t>T1018307</t>
        </is>
      </c>
      <c r="B18309" t="inlineStr">
        <is>
          <t>2025-09-19</t>
        </is>
      </c>
      <c r="C18309" t="inlineStr">
        <is>
          <t>S025</t>
        </is>
      </c>
      <c r="D18309" t="inlineStr">
        <is>
          <t>Store_025</t>
        </is>
      </c>
      <c r="E18309" t="inlineStr">
        <is>
          <t>Central</t>
        </is>
      </c>
      <c r="F18309" t="inlineStr">
        <is>
          <t>P0108</t>
        </is>
      </c>
      <c r="G18309" t="inlineStr">
        <is>
          <t>Prod_0108</t>
        </is>
      </c>
      <c r="H18309" t="inlineStr">
        <is>
          <t>Stationery</t>
        </is>
      </c>
      <c r="I18309" t="n">
        <v>7</v>
      </c>
      <c r="J18309" t="n">
        <v>748.46</v>
      </c>
      <c r="K18309" t="n">
        <v>0</v>
      </c>
      <c r="L18309">
        <f>I18309*J18309*(1-K18309)</f>
        <v/>
      </c>
      <c r="M18309">
        <f>VLOOKUP(F18309,Products!A:D,4,FALSE)*I18309</f>
        <v/>
      </c>
      <c r="N18309">
        <f>L18309-M18309</f>
        <v/>
      </c>
    </row>
    <row r="18310">
      <c r="A18310" t="inlineStr">
        <is>
          <t>T1018308</t>
        </is>
      </c>
      <c r="B18310" t="inlineStr">
        <is>
          <t>2025-03-23</t>
        </is>
      </c>
      <c r="C18310" t="inlineStr">
        <is>
          <t>S029</t>
        </is>
      </c>
      <c r="D18310" t="inlineStr">
        <is>
          <t>Store_029</t>
        </is>
      </c>
      <c r="E18310" t="inlineStr">
        <is>
          <t>South</t>
        </is>
      </c>
      <c r="F18310" t="inlineStr">
        <is>
          <t>P0101</t>
        </is>
      </c>
      <c r="G18310" t="inlineStr">
        <is>
          <t>Prod_0101</t>
        </is>
      </c>
      <c r="H18310" t="inlineStr">
        <is>
          <t>Food</t>
        </is>
      </c>
      <c r="I18310" t="n">
        <v>8</v>
      </c>
      <c r="J18310" t="n">
        <v>85.04000000000001</v>
      </c>
      <c r="K18310" t="n">
        <v>0.2</v>
      </c>
      <c r="L18310">
        <f>I18310*J18310*(1-K18310)</f>
        <v/>
      </c>
      <c r="M18310">
        <f>VLOOKUP(F18310,Products!A:D,4,FALSE)*I18310</f>
        <v/>
      </c>
      <c r="N18310">
        <f>L18310-M18310</f>
        <v/>
      </c>
    </row>
    <row r="18311">
      <c r="A18311" t="inlineStr">
        <is>
          <t>T1018309</t>
        </is>
      </c>
      <c r="B18311" t="inlineStr">
        <is>
          <t>2023-05-19</t>
        </is>
      </c>
      <c r="C18311" t="inlineStr">
        <is>
          <t>S032</t>
        </is>
      </c>
      <c r="D18311" t="inlineStr">
        <is>
          <t>Store_032</t>
        </is>
      </c>
      <c r="E18311" t="inlineStr">
        <is>
          <t>Central</t>
        </is>
      </c>
      <c r="F18311" t="inlineStr">
        <is>
          <t>P0018</t>
        </is>
      </c>
      <c r="G18311" t="inlineStr">
        <is>
          <t>Prod_0018</t>
        </is>
      </c>
      <c r="H18311" t="inlineStr">
        <is>
          <t>Food</t>
        </is>
      </c>
      <c r="I18311" t="n">
        <v>1</v>
      </c>
      <c r="J18311" t="n">
        <v>980.5599999999999</v>
      </c>
      <c r="K18311" t="n">
        <v>0.15</v>
      </c>
      <c r="L18311">
        <f>I18311*J18311*(1-K18311)</f>
        <v/>
      </c>
      <c r="M18311">
        <f>VLOOKUP(F18311,Products!A:D,4,FALSE)*I18311</f>
        <v/>
      </c>
      <c r="N18311">
        <f>L18311-M18311</f>
        <v/>
      </c>
    </row>
    <row r="18312">
      <c r="A18312" t="inlineStr">
        <is>
          <t>T1018310</t>
        </is>
      </c>
      <c r="B18312" t="inlineStr">
        <is>
          <t>2024-07-25</t>
        </is>
      </c>
      <c r="C18312" t="inlineStr">
        <is>
          <t>S030</t>
        </is>
      </c>
      <c r="D18312" t="inlineStr">
        <is>
          <t>Store_030</t>
        </is>
      </c>
      <c r="E18312" t="inlineStr">
        <is>
          <t>North</t>
        </is>
      </c>
      <c r="F18312" t="inlineStr">
        <is>
          <t>P0096</t>
        </is>
      </c>
      <c r="G18312" t="inlineStr">
        <is>
          <t>Prod_0096</t>
        </is>
      </c>
      <c r="H18312" t="inlineStr">
        <is>
          <t>Beverages</t>
        </is>
      </c>
      <c r="I18312" t="n">
        <v>7</v>
      </c>
      <c r="J18312" t="n">
        <v>410.62</v>
      </c>
      <c r="K18312" t="n">
        <v>0</v>
      </c>
      <c r="L18312">
        <f>I18312*J18312*(1-K18312)</f>
        <v/>
      </c>
      <c r="M18312">
        <f>VLOOKUP(F18312,Products!A:D,4,FALSE)*I18312</f>
        <v/>
      </c>
      <c r="N18312">
        <f>L18312-M18312</f>
        <v/>
      </c>
    </row>
    <row r="18313">
      <c r="A18313" t="inlineStr">
        <is>
          <t>T1018311</t>
        </is>
      </c>
      <c r="B18313" t="inlineStr">
        <is>
          <t>2024-05-11</t>
        </is>
      </c>
      <c r="C18313" t="inlineStr">
        <is>
          <t>S020</t>
        </is>
      </c>
      <c r="D18313" t="inlineStr">
        <is>
          <t>Store_020</t>
        </is>
      </c>
      <c r="E18313" t="inlineStr">
        <is>
          <t>West</t>
        </is>
      </c>
      <c r="F18313" t="inlineStr">
        <is>
          <t>P0102</t>
        </is>
      </c>
      <c r="G18313" t="inlineStr">
        <is>
          <t>Prod_0102</t>
        </is>
      </c>
      <c r="H18313" t="inlineStr">
        <is>
          <t>Food</t>
        </is>
      </c>
      <c r="I18313" t="n">
        <v>5</v>
      </c>
      <c r="J18313" t="n">
        <v>633.67</v>
      </c>
      <c r="K18313" t="n">
        <v>0</v>
      </c>
      <c r="L18313">
        <f>I18313*J18313*(1-K18313)</f>
        <v/>
      </c>
      <c r="M18313">
        <f>VLOOKUP(F18313,Products!A:D,4,FALSE)*I18313</f>
        <v/>
      </c>
      <c r="N18313">
        <f>L18313-M18313</f>
        <v/>
      </c>
    </row>
    <row r="18314">
      <c r="A18314" t="inlineStr">
        <is>
          <t>T1018312</t>
        </is>
      </c>
      <c r="B18314" t="inlineStr">
        <is>
          <t>2023-03-12</t>
        </is>
      </c>
      <c r="C18314" t="inlineStr">
        <is>
          <t>S022</t>
        </is>
      </c>
      <c r="D18314" t="inlineStr">
        <is>
          <t>Store_022</t>
        </is>
      </c>
      <c r="E18314" t="inlineStr">
        <is>
          <t>East</t>
        </is>
      </c>
      <c r="F18314" t="inlineStr">
        <is>
          <t>P0178</t>
        </is>
      </c>
      <c r="G18314" t="inlineStr">
        <is>
          <t>Prod_0178</t>
        </is>
      </c>
      <c r="H18314" t="inlineStr">
        <is>
          <t>Beverages</t>
        </is>
      </c>
      <c r="I18314" t="n">
        <v>6</v>
      </c>
      <c r="J18314" t="n">
        <v>742.91</v>
      </c>
      <c r="K18314" t="n">
        <v>0.1</v>
      </c>
      <c r="L18314">
        <f>I18314*J18314*(1-K18314)</f>
        <v/>
      </c>
      <c r="M18314">
        <f>VLOOKUP(F18314,Products!A:D,4,FALSE)*I18314</f>
        <v/>
      </c>
      <c r="N18314">
        <f>L18314-M18314</f>
        <v/>
      </c>
    </row>
    <row r="18315">
      <c r="A18315" t="inlineStr">
        <is>
          <t>T1018313</t>
        </is>
      </c>
      <c r="B18315" t="inlineStr">
        <is>
          <t>2024-11-08</t>
        </is>
      </c>
      <c r="C18315" t="inlineStr">
        <is>
          <t>S024</t>
        </is>
      </c>
      <c r="D18315" t="inlineStr">
        <is>
          <t>Store_024</t>
        </is>
      </c>
      <c r="E18315" t="inlineStr">
        <is>
          <t>South</t>
        </is>
      </c>
      <c r="F18315" t="inlineStr">
        <is>
          <t>P0144</t>
        </is>
      </c>
      <c r="G18315" t="inlineStr">
        <is>
          <t>Prod_0144</t>
        </is>
      </c>
      <c r="H18315" t="inlineStr">
        <is>
          <t>Stationery</t>
        </is>
      </c>
      <c r="I18315" t="n">
        <v>8</v>
      </c>
      <c r="J18315" t="n">
        <v>229.74</v>
      </c>
      <c r="K18315" t="n">
        <v>0</v>
      </c>
      <c r="L18315">
        <f>I18315*J18315*(1-K18315)</f>
        <v/>
      </c>
      <c r="M18315">
        <f>VLOOKUP(F18315,Products!A:D,4,FALSE)*I18315</f>
        <v/>
      </c>
      <c r="N18315">
        <f>L18315-M18315</f>
        <v/>
      </c>
    </row>
    <row r="18316">
      <c r="A18316" t="inlineStr">
        <is>
          <t>T1018314</t>
        </is>
      </c>
      <c r="B18316" t="inlineStr">
        <is>
          <t>2024-06-26</t>
        </is>
      </c>
      <c r="C18316" t="inlineStr">
        <is>
          <t>S033</t>
        </is>
      </c>
      <c r="D18316" t="inlineStr">
        <is>
          <t>Store_033</t>
        </is>
      </c>
      <c r="E18316" t="inlineStr">
        <is>
          <t>North</t>
        </is>
      </c>
      <c r="F18316" t="inlineStr">
        <is>
          <t>P0137</t>
        </is>
      </c>
      <c r="G18316" t="inlineStr">
        <is>
          <t>Prod_0137</t>
        </is>
      </c>
      <c r="H18316" t="inlineStr">
        <is>
          <t>Electronics</t>
        </is>
      </c>
      <c r="I18316" t="n">
        <v>2</v>
      </c>
      <c r="J18316" t="n">
        <v>156.03</v>
      </c>
      <c r="K18316" t="n">
        <v>0</v>
      </c>
      <c r="L18316">
        <f>I18316*J18316*(1-K18316)</f>
        <v/>
      </c>
      <c r="M18316">
        <f>VLOOKUP(F18316,Products!A:D,4,FALSE)*I18316</f>
        <v/>
      </c>
      <c r="N18316">
        <f>L18316-M18316</f>
        <v/>
      </c>
    </row>
    <row r="18317">
      <c r="A18317" t="inlineStr">
        <is>
          <t>T1018315</t>
        </is>
      </c>
      <c r="B18317" t="inlineStr">
        <is>
          <t>2023-08-18</t>
        </is>
      </c>
      <c r="C18317" t="inlineStr">
        <is>
          <t>S029</t>
        </is>
      </c>
      <c r="D18317" t="inlineStr">
        <is>
          <t>Store_029</t>
        </is>
      </c>
      <c r="E18317" t="inlineStr">
        <is>
          <t>South</t>
        </is>
      </c>
      <c r="F18317" t="inlineStr">
        <is>
          <t>P0030</t>
        </is>
      </c>
      <c r="G18317" t="inlineStr">
        <is>
          <t>Prod_0030</t>
        </is>
      </c>
      <c r="H18317" t="inlineStr">
        <is>
          <t>Household</t>
        </is>
      </c>
      <c r="I18317" t="n">
        <v>9</v>
      </c>
      <c r="J18317" t="n">
        <v>550.5700000000001</v>
      </c>
      <c r="K18317" t="n">
        <v>0.15</v>
      </c>
      <c r="L18317">
        <f>I18317*J18317*(1-K18317)</f>
        <v/>
      </c>
      <c r="M18317">
        <f>VLOOKUP(F18317,Products!A:D,4,FALSE)*I18317</f>
        <v/>
      </c>
      <c r="N18317">
        <f>L18317-M18317</f>
        <v/>
      </c>
    </row>
    <row r="18318">
      <c r="A18318" t="inlineStr">
        <is>
          <t>T1018316</t>
        </is>
      </c>
      <c r="B18318" t="inlineStr">
        <is>
          <t>2025-02-11</t>
        </is>
      </c>
      <c r="C18318" t="inlineStr">
        <is>
          <t>S023</t>
        </is>
      </c>
      <c r="D18318" t="inlineStr">
        <is>
          <t>Store_023</t>
        </is>
      </c>
      <c r="E18318" t="inlineStr">
        <is>
          <t>South</t>
        </is>
      </c>
      <c r="F18318" t="inlineStr">
        <is>
          <t>P0169</t>
        </is>
      </c>
      <c r="G18318" t="inlineStr">
        <is>
          <t>Prod_0169</t>
        </is>
      </c>
      <c r="H18318" t="inlineStr">
        <is>
          <t>Beverages</t>
        </is>
      </c>
      <c r="I18318" t="n">
        <v>6</v>
      </c>
      <c r="J18318" t="n">
        <v>694.97</v>
      </c>
      <c r="K18318" t="n">
        <v>0</v>
      </c>
      <c r="L18318">
        <f>I18318*J18318*(1-K18318)</f>
        <v/>
      </c>
      <c r="M18318">
        <f>VLOOKUP(F18318,Products!A:D,4,FALSE)*I18318</f>
        <v/>
      </c>
      <c r="N18318">
        <f>L18318-M18318</f>
        <v/>
      </c>
    </row>
    <row r="18319">
      <c r="A18319" t="inlineStr">
        <is>
          <t>T1018317</t>
        </is>
      </c>
      <c r="B18319" t="inlineStr">
        <is>
          <t>2024-08-31</t>
        </is>
      </c>
      <c r="C18319" t="inlineStr">
        <is>
          <t>S041</t>
        </is>
      </c>
      <c r="D18319" t="inlineStr">
        <is>
          <t>Store_041</t>
        </is>
      </c>
      <c r="E18319" t="inlineStr">
        <is>
          <t>East</t>
        </is>
      </c>
      <c r="F18319" t="inlineStr">
        <is>
          <t>P0093</t>
        </is>
      </c>
      <c r="G18319" t="inlineStr">
        <is>
          <t>Prod_0093</t>
        </is>
      </c>
      <c r="H18319" t="inlineStr">
        <is>
          <t>Electronics</t>
        </is>
      </c>
      <c r="I18319" t="n">
        <v>4</v>
      </c>
      <c r="J18319" t="n">
        <v>193.17</v>
      </c>
      <c r="K18319" t="n">
        <v>0</v>
      </c>
      <c r="L18319">
        <f>I18319*J18319*(1-K18319)</f>
        <v/>
      </c>
      <c r="M18319">
        <f>VLOOKUP(F18319,Products!A:D,4,FALSE)*I18319</f>
        <v/>
      </c>
      <c r="N18319">
        <f>L18319-M18319</f>
        <v/>
      </c>
    </row>
    <row r="18320">
      <c r="A18320" t="inlineStr">
        <is>
          <t>T1018318</t>
        </is>
      </c>
      <c r="B18320" t="inlineStr">
        <is>
          <t>2023-12-22</t>
        </is>
      </c>
      <c r="C18320" t="inlineStr">
        <is>
          <t>S035</t>
        </is>
      </c>
      <c r="D18320" t="inlineStr">
        <is>
          <t>Store_035</t>
        </is>
      </c>
      <c r="E18320" t="inlineStr">
        <is>
          <t>Central</t>
        </is>
      </c>
      <c r="F18320" t="inlineStr">
        <is>
          <t>P0087</t>
        </is>
      </c>
      <c r="G18320" t="inlineStr">
        <is>
          <t>Prod_0087</t>
        </is>
      </c>
      <c r="H18320" t="inlineStr">
        <is>
          <t>Clothing</t>
        </is>
      </c>
      <c r="I18320" t="n">
        <v>8</v>
      </c>
      <c r="J18320" t="n">
        <v>453.07</v>
      </c>
      <c r="K18320" t="n">
        <v>0.05</v>
      </c>
      <c r="L18320">
        <f>I18320*J18320*(1-K18320)</f>
        <v/>
      </c>
      <c r="M18320">
        <f>VLOOKUP(F18320,Products!A:D,4,FALSE)*I18320</f>
        <v/>
      </c>
      <c r="N18320">
        <f>L18320-M18320</f>
        <v/>
      </c>
    </row>
    <row r="18321">
      <c r="A18321" t="inlineStr">
        <is>
          <t>T1018319</t>
        </is>
      </c>
      <c r="B18321" t="inlineStr">
        <is>
          <t>2024-02-06</t>
        </is>
      </c>
      <c r="C18321" t="inlineStr">
        <is>
          <t>S001</t>
        </is>
      </c>
      <c r="D18321" t="inlineStr">
        <is>
          <t>Store_001</t>
        </is>
      </c>
      <c r="E18321" t="inlineStr">
        <is>
          <t>West</t>
        </is>
      </c>
      <c r="F18321" t="inlineStr">
        <is>
          <t>P0041</t>
        </is>
      </c>
      <c r="G18321" t="inlineStr">
        <is>
          <t>Prod_0041</t>
        </is>
      </c>
      <c r="H18321" t="inlineStr">
        <is>
          <t>Stationery</t>
        </is>
      </c>
      <c r="I18321" t="n">
        <v>9</v>
      </c>
      <c r="J18321" t="n">
        <v>382.25</v>
      </c>
      <c r="K18321" t="n">
        <v>0.1</v>
      </c>
      <c r="L18321">
        <f>I18321*J18321*(1-K18321)</f>
        <v/>
      </c>
      <c r="M18321">
        <f>VLOOKUP(F18321,Products!A:D,4,FALSE)*I18321</f>
        <v/>
      </c>
      <c r="N18321">
        <f>L18321-M18321</f>
        <v/>
      </c>
    </row>
    <row r="18322">
      <c r="A18322" t="inlineStr">
        <is>
          <t>T1018320</t>
        </is>
      </c>
      <c r="B18322" t="inlineStr">
        <is>
          <t>2023-09-27</t>
        </is>
      </c>
      <c r="C18322" t="inlineStr">
        <is>
          <t>S021</t>
        </is>
      </c>
      <c r="D18322" t="inlineStr">
        <is>
          <t>Store_021</t>
        </is>
      </c>
      <c r="E18322" t="inlineStr">
        <is>
          <t>North</t>
        </is>
      </c>
      <c r="F18322" t="inlineStr">
        <is>
          <t>P0142</t>
        </is>
      </c>
      <c r="G18322" t="inlineStr">
        <is>
          <t>Prod_0142</t>
        </is>
      </c>
      <c r="H18322" t="inlineStr">
        <is>
          <t>Household</t>
        </is>
      </c>
      <c r="I18322" t="n">
        <v>2</v>
      </c>
      <c r="J18322" t="n">
        <v>145.47</v>
      </c>
      <c r="K18322" t="n">
        <v>0</v>
      </c>
      <c r="L18322">
        <f>I18322*J18322*(1-K18322)</f>
        <v/>
      </c>
      <c r="M18322">
        <f>VLOOKUP(F18322,Products!A:D,4,FALSE)*I18322</f>
        <v/>
      </c>
      <c r="N18322">
        <f>L18322-M18322</f>
        <v/>
      </c>
    </row>
    <row r="18323">
      <c r="A18323" t="inlineStr">
        <is>
          <t>T1018321</t>
        </is>
      </c>
      <c r="B18323" t="inlineStr">
        <is>
          <t>2025-02-09</t>
        </is>
      </c>
      <c r="C18323" t="inlineStr">
        <is>
          <t>S003</t>
        </is>
      </c>
      <c r="D18323" t="inlineStr">
        <is>
          <t>Store_003</t>
        </is>
      </c>
      <c r="E18323" t="inlineStr">
        <is>
          <t>North</t>
        </is>
      </c>
      <c r="F18323" t="inlineStr">
        <is>
          <t>P0014</t>
        </is>
      </c>
      <c r="G18323" t="inlineStr">
        <is>
          <t>Prod_0014</t>
        </is>
      </c>
      <c r="H18323" t="inlineStr">
        <is>
          <t>Clothing</t>
        </is>
      </c>
      <c r="I18323" t="n">
        <v>3</v>
      </c>
      <c r="J18323" t="n">
        <v>278.35</v>
      </c>
      <c r="K18323" t="n">
        <v>0.15</v>
      </c>
      <c r="L18323">
        <f>I18323*J18323*(1-K18323)</f>
        <v/>
      </c>
      <c r="M18323">
        <f>VLOOKUP(F18323,Products!A:D,4,FALSE)*I18323</f>
        <v/>
      </c>
      <c r="N18323">
        <f>L18323-M18323</f>
        <v/>
      </c>
    </row>
    <row r="18324">
      <c r="A18324" t="inlineStr">
        <is>
          <t>T1018322</t>
        </is>
      </c>
      <c r="B18324" t="inlineStr">
        <is>
          <t>2023-03-17</t>
        </is>
      </c>
      <c r="C18324" t="inlineStr">
        <is>
          <t>S022</t>
        </is>
      </c>
      <c r="D18324" t="inlineStr">
        <is>
          <t>Store_022</t>
        </is>
      </c>
      <c r="E18324" t="inlineStr">
        <is>
          <t>East</t>
        </is>
      </c>
      <c r="F18324" t="inlineStr">
        <is>
          <t>P0030</t>
        </is>
      </c>
      <c r="G18324" t="inlineStr">
        <is>
          <t>Prod_0030</t>
        </is>
      </c>
      <c r="H18324" t="inlineStr">
        <is>
          <t>Household</t>
        </is>
      </c>
      <c r="I18324" t="n">
        <v>4</v>
      </c>
      <c r="J18324" t="n">
        <v>576.8099999999999</v>
      </c>
      <c r="K18324" t="n">
        <v>0.1</v>
      </c>
      <c r="L18324">
        <f>I18324*J18324*(1-K18324)</f>
        <v/>
      </c>
      <c r="M18324">
        <f>VLOOKUP(F18324,Products!A:D,4,FALSE)*I18324</f>
        <v/>
      </c>
      <c r="N18324">
        <f>L18324-M18324</f>
        <v/>
      </c>
    </row>
    <row r="18325">
      <c r="A18325" t="inlineStr">
        <is>
          <t>T1018323</t>
        </is>
      </c>
      <c r="B18325" t="inlineStr">
        <is>
          <t>2024-05-03</t>
        </is>
      </c>
      <c r="C18325" t="inlineStr">
        <is>
          <t>S021</t>
        </is>
      </c>
      <c r="D18325" t="inlineStr">
        <is>
          <t>Store_021</t>
        </is>
      </c>
      <c r="E18325" t="inlineStr">
        <is>
          <t>North</t>
        </is>
      </c>
      <c r="F18325" t="inlineStr">
        <is>
          <t>P0101</t>
        </is>
      </c>
      <c r="G18325" t="inlineStr">
        <is>
          <t>Prod_0101</t>
        </is>
      </c>
      <c r="H18325" t="inlineStr">
        <is>
          <t>Food</t>
        </is>
      </c>
      <c r="I18325" t="n">
        <v>4</v>
      </c>
      <c r="J18325" t="n">
        <v>88.59</v>
      </c>
      <c r="K18325" t="n">
        <v>0</v>
      </c>
      <c r="L18325">
        <f>I18325*J18325*(1-K18325)</f>
        <v/>
      </c>
      <c r="M18325">
        <f>VLOOKUP(F18325,Products!A:D,4,FALSE)*I18325</f>
        <v/>
      </c>
      <c r="N18325">
        <f>L18325-M18325</f>
        <v/>
      </c>
    </row>
    <row r="18326">
      <c r="A18326" t="inlineStr">
        <is>
          <t>T1018324</t>
        </is>
      </c>
      <c r="B18326" t="inlineStr">
        <is>
          <t>2025-04-25</t>
        </is>
      </c>
      <c r="C18326" t="inlineStr">
        <is>
          <t>S001</t>
        </is>
      </c>
      <c r="D18326" t="inlineStr">
        <is>
          <t>Store_001</t>
        </is>
      </c>
      <c r="E18326" t="inlineStr">
        <is>
          <t>West</t>
        </is>
      </c>
      <c r="F18326" t="inlineStr">
        <is>
          <t>P0085</t>
        </is>
      </c>
      <c r="G18326" t="inlineStr">
        <is>
          <t>Prod_0085</t>
        </is>
      </c>
      <c r="H18326" t="inlineStr">
        <is>
          <t>Food</t>
        </is>
      </c>
      <c r="I18326" t="n">
        <v>2</v>
      </c>
      <c r="J18326" t="n">
        <v>480.09</v>
      </c>
      <c r="K18326" t="n">
        <v>0</v>
      </c>
      <c r="L18326">
        <f>I18326*J18326*(1-K18326)</f>
        <v/>
      </c>
      <c r="M18326">
        <f>VLOOKUP(F18326,Products!A:D,4,FALSE)*I18326</f>
        <v/>
      </c>
      <c r="N18326">
        <f>L18326-M18326</f>
        <v/>
      </c>
    </row>
    <row r="18327">
      <c r="A18327" t="inlineStr">
        <is>
          <t>T1018325</t>
        </is>
      </c>
      <c r="B18327" t="inlineStr">
        <is>
          <t>2024-05-12</t>
        </is>
      </c>
      <c r="C18327" t="inlineStr">
        <is>
          <t>S017</t>
        </is>
      </c>
      <c r="D18327" t="inlineStr">
        <is>
          <t>Store_017</t>
        </is>
      </c>
      <c r="E18327" t="inlineStr">
        <is>
          <t>South</t>
        </is>
      </c>
      <c r="F18327" t="inlineStr">
        <is>
          <t>P0058</t>
        </is>
      </c>
      <c r="G18327" t="inlineStr">
        <is>
          <t>Prod_0058</t>
        </is>
      </c>
      <c r="H18327" t="inlineStr">
        <is>
          <t>Stationery</t>
        </is>
      </c>
      <c r="I18327" t="n">
        <v>9</v>
      </c>
      <c r="J18327" t="n">
        <v>572.96</v>
      </c>
      <c r="K18327" t="n">
        <v>0</v>
      </c>
      <c r="L18327">
        <f>I18327*J18327*(1-K18327)</f>
        <v/>
      </c>
      <c r="M18327">
        <f>VLOOKUP(F18327,Products!A:D,4,FALSE)*I18327</f>
        <v/>
      </c>
      <c r="N18327">
        <f>L18327-M18327</f>
        <v/>
      </c>
    </row>
    <row r="18328">
      <c r="A18328" t="inlineStr">
        <is>
          <t>T1018326</t>
        </is>
      </c>
      <c r="B18328" t="inlineStr">
        <is>
          <t>2023-10-13</t>
        </is>
      </c>
      <c r="C18328" t="inlineStr">
        <is>
          <t>S014</t>
        </is>
      </c>
      <c r="D18328" t="inlineStr">
        <is>
          <t>Store_014</t>
        </is>
      </c>
      <c r="E18328" t="inlineStr">
        <is>
          <t>West</t>
        </is>
      </c>
      <c r="F18328" t="inlineStr">
        <is>
          <t>P0004</t>
        </is>
      </c>
      <c r="G18328" t="inlineStr">
        <is>
          <t>Prod_0004</t>
        </is>
      </c>
      <c r="H18328" t="inlineStr">
        <is>
          <t>Household</t>
        </is>
      </c>
      <c r="I18328" t="n">
        <v>5</v>
      </c>
      <c r="J18328" t="n">
        <v>344.07</v>
      </c>
      <c r="K18328" t="n">
        <v>0</v>
      </c>
      <c r="L18328">
        <f>I18328*J18328*(1-K18328)</f>
        <v/>
      </c>
      <c r="M18328">
        <f>VLOOKUP(F18328,Products!A:D,4,FALSE)*I18328</f>
        <v/>
      </c>
      <c r="N18328">
        <f>L18328-M18328</f>
        <v/>
      </c>
    </row>
    <row r="18329">
      <c r="A18329" t="inlineStr">
        <is>
          <t>T1018327</t>
        </is>
      </c>
      <c r="B18329" t="inlineStr">
        <is>
          <t>2023-09-17</t>
        </is>
      </c>
      <c r="C18329" t="inlineStr">
        <is>
          <t>S039</t>
        </is>
      </c>
      <c r="D18329" t="inlineStr">
        <is>
          <t>Store_039</t>
        </is>
      </c>
      <c r="E18329" t="inlineStr">
        <is>
          <t>North</t>
        </is>
      </c>
      <c r="F18329" t="inlineStr">
        <is>
          <t>P0197</t>
        </is>
      </c>
      <c r="G18329" t="inlineStr">
        <is>
          <t>Prod_0197</t>
        </is>
      </c>
      <c r="H18329" t="inlineStr">
        <is>
          <t>Food</t>
        </is>
      </c>
      <c r="I18329" t="n">
        <v>6</v>
      </c>
      <c r="J18329" t="n">
        <v>210.35</v>
      </c>
      <c r="K18329" t="n">
        <v>0.1</v>
      </c>
      <c r="L18329">
        <f>I18329*J18329*(1-K18329)</f>
        <v/>
      </c>
      <c r="M18329">
        <f>VLOOKUP(F18329,Products!A:D,4,FALSE)*I18329</f>
        <v/>
      </c>
      <c r="N18329">
        <f>L18329-M18329</f>
        <v/>
      </c>
    </row>
    <row r="18330">
      <c r="A18330" t="inlineStr">
        <is>
          <t>T1018328</t>
        </is>
      </c>
      <c r="B18330" t="inlineStr">
        <is>
          <t>2024-09-26</t>
        </is>
      </c>
      <c r="C18330" t="inlineStr">
        <is>
          <t>S011</t>
        </is>
      </c>
      <c r="D18330" t="inlineStr">
        <is>
          <t>Store_011</t>
        </is>
      </c>
      <c r="E18330" t="inlineStr">
        <is>
          <t>South</t>
        </is>
      </c>
      <c r="F18330" t="inlineStr">
        <is>
          <t>P0026</t>
        </is>
      </c>
      <c r="G18330" t="inlineStr">
        <is>
          <t>Prod_0026</t>
        </is>
      </c>
      <c r="H18330" t="inlineStr">
        <is>
          <t>Beverages</t>
        </is>
      </c>
      <c r="I18330" t="n">
        <v>7</v>
      </c>
      <c r="J18330" t="n">
        <v>899.15</v>
      </c>
      <c r="K18330" t="n">
        <v>0</v>
      </c>
      <c r="L18330">
        <f>I18330*J18330*(1-K18330)</f>
        <v/>
      </c>
      <c r="M18330">
        <f>VLOOKUP(F18330,Products!A:D,4,FALSE)*I18330</f>
        <v/>
      </c>
      <c r="N18330">
        <f>L18330-M18330</f>
        <v/>
      </c>
    </row>
    <row r="18331">
      <c r="A18331" t="inlineStr">
        <is>
          <t>T1018329</t>
        </is>
      </c>
      <c r="B18331" t="inlineStr">
        <is>
          <t>2024-07-24</t>
        </is>
      </c>
      <c r="C18331" t="inlineStr">
        <is>
          <t>S003</t>
        </is>
      </c>
      <c r="D18331" t="inlineStr">
        <is>
          <t>Store_003</t>
        </is>
      </c>
      <c r="E18331" t="inlineStr">
        <is>
          <t>North</t>
        </is>
      </c>
      <c r="F18331" t="inlineStr">
        <is>
          <t>P0012</t>
        </is>
      </c>
      <c r="G18331" t="inlineStr">
        <is>
          <t>Prod_0012</t>
        </is>
      </c>
      <c r="H18331" t="inlineStr">
        <is>
          <t>Food</t>
        </is>
      </c>
      <c r="I18331" t="n">
        <v>7</v>
      </c>
      <c r="J18331" t="n">
        <v>679.26</v>
      </c>
      <c r="K18331" t="n">
        <v>0</v>
      </c>
      <c r="L18331">
        <f>I18331*J18331*(1-K18331)</f>
        <v/>
      </c>
      <c r="M18331">
        <f>VLOOKUP(F18331,Products!A:D,4,FALSE)*I18331</f>
        <v/>
      </c>
      <c r="N18331">
        <f>L18331-M18331</f>
        <v/>
      </c>
    </row>
    <row r="18332">
      <c r="A18332" t="inlineStr">
        <is>
          <t>T1018330</t>
        </is>
      </c>
      <c r="B18332" t="inlineStr">
        <is>
          <t>2025-08-28</t>
        </is>
      </c>
      <c r="C18332" t="inlineStr">
        <is>
          <t>S008</t>
        </is>
      </c>
      <c r="D18332" t="inlineStr">
        <is>
          <t>Store_008</t>
        </is>
      </c>
      <c r="E18332" t="inlineStr">
        <is>
          <t>East</t>
        </is>
      </c>
      <c r="F18332" t="inlineStr">
        <is>
          <t>P0111</t>
        </is>
      </c>
      <c r="G18332" t="inlineStr">
        <is>
          <t>Prod_0111</t>
        </is>
      </c>
      <c r="H18332" t="inlineStr">
        <is>
          <t>Clothing</t>
        </is>
      </c>
      <c r="I18332" t="n">
        <v>7</v>
      </c>
      <c r="J18332" t="n">
        <v>505.75</v>
      </c>
      <c r="K18332" t="n">
        <v>0</v>
      </c>
      <c r="L18332">
        <f>I18332*J18332*(1-K18332)</f>
        <v/>
      </c>
      <c r="M18332">
        <f>VLOOKUP(F18332,Products!A:D,4,FALSE)*I18332</f>
        <v/>
      </c>
      <c r="N18332">
        <f>L18332-M18332</f>
        <v/>
      </c>
    </row>
    <row r="18333">
      <c r="A18333" t="inlineStr">
        <is>
          <t>T1018331</t>
        </is>
      </c>
      <c r="B18333" t="inlineStr">
        <is>
          <t>2024-06-03</t>
        </is>
      </c>
      <c r="C18333" t="inlineStr">
        <is>
          <t>S008</t>
        </is>
      </c>
      <c r="D18333" t="inlineStr">
        <is>
          <t>Store_008</t>
        </is>
      </c>
      <c r="E18333" t="inlineStr">
        <is>
          <t>East</t>
        </is>
      </c>
      <c r="F18333" t="inlineStr">
        <is>
          <t>P0147</t>
        </is>
      </c>
      <c r="G18333" t="inlineStr">
        <is>
          <t>Prod_0147</t>
        </is>
      </c>
      <c r="H18333" t="inlineStr">
        <is>
          <t>Stationery</t>
        </is>
      </c>
      <c r="I18333" t="n">
        <v>2</v>
      </c>
      <c r="J18333" t="n">
        <v>365.22</v>
      </c>
      <c r="K18333" t="n">
        <v>0.05</v>
      </c>
      <c r="L18333">
        <f>I18333*J18333*(1-K18333)</f>
        <v/>
      </c>
      <c r="M18333">
        <f>VLOOKUP(F18333,Products!A:D,4,FALSE)*I18333</f>
        <v/>
      </c>
      <c r="N18333">
        <f>L18333-M18333</f>
        <v/>
      </c>
    </row>
    <row r="18334">
      <c r="A18334" t="inlineStr">
        <is>
          <t>T1018332</t>
        </is>
      </c>
      <c r="B18334" t="inlineStr">
        <is>
          <t>2024-12-13</t>
        </is>
      </c>
      <c r="C18334" t="inlineStr">
        <is>
          <t>S018</t>
        </is>
      </c>
      <c r="D18334" t="inlineStr">
        <is>
          <t>Store_018</t>
        </is>
      </c>
      <c r="E18334" t="inlineStr">
        <is>
          <t>South</t>
        </is>
      </c>
      <c r="F18334" t="inlineStr">
        <is>
          <t>P0033</t>
        </is>
      </c>
      <c r="G18334" t="inlineStr">
        <is>
          <t>Prod_0033</t>
        </is>
      </c>
      <c r="H18334" t="inlineStr">
        <is>
          <t>Food</t>
        </is>
      </c>
      <c r="I18334" t="n">
        <v>7</v>
      </c>
      <c r="J18334" t="n">
        <v>386.54</v>
      </c>
      <c r="K18334" t="n">
        <v>0</v>
      </c>
      <c r="L18334">
        <f>I18334*J18334*(1-K18334)</f>
        <v/>
      </c>
      <c r="M18334">
        <f>VLOOKUP(F18334,Products!A:D,4,FALSE)*I18334</f>
        <v/>
      </c>
      <c r="N18334">
        <f>L18334-M18334</f>
        <v/>
      </c>
    </row>
    <row r="18335">
      <c r="A18335" t="inlineStr">
        <is>
          <t>T1018333</t>
        </is>
      </c>
      <c r="B18335" t="inlineStr">
        <is>
          <t>2024-02-08</t>
        </is>
      </c>
      <c r="C18335" t="inlineStr">
        <is>
          <t>S012</t>
        </is>
      </c>
      <c r="D18335" t="inlineStr">
        <is>
          <t>Store_012</t>
        </is>
      </c>
      <c r="E18335" t="inlineStr">
        <is>
          <t>South</t>
        </is>
      </c>
      <c r="F18335" t="inlineStr">
        <is>
          <t>P0005</t>
        </is>
      </c>
      <c r="G18335" t="inlineStr">
        <is>
          <t>Prod_0005</t>
        </is>
      </c>
      <c r="H18335" t="inlineStr">
        <is>
          <t>Beverages</t>
        </is>
      </c>
      <c r="I18335" t="n">
        <v>6</v>
      </c>
      <c r="J18335" t="n">
        <v>111.37</v>
      </c>
      <c r="K18335" t="n">
        <v>0</v>
      </c>
      <c r="L18335">
        <f>I18335*J18335*(1-K18335)</f>
        <v/>
      </c>
      <c r="M18335">
        <f>VLOOKUP(F18335,Products!A:D,4,FALSE)*I18335</f>
        <v/>
      </c>
      <c r="N18335">
        <f>L18335-M18335</f>
        <v/>
      </c>
    </row>
    <row r="18336">
      <c r="A18336" t="inlineStr">
        <is>
          <t>T1018334</t>
        </is>
      </c>
      <c r="B18336" t="inlineStr">
        <is>
          <t>2024-08-30</t>
        </is>
      </c>
      <c r="C18336" t="inlineStr">
        <is>
          <t>S040</t>
        </is>
      </c>
      <c r="D18336" t="inlineStr">
        <is>
          <t>Store_040</t>
        </is>
      </c>
      <c r="E18336" t="inlineStr">
        <is>
          <t>Central</t>
        </is>
      </c>
      <c r="F18336" t="inlineStr">
        <is>
          <t>P0080</t>
        </is>
      </c>
      <c r="G18336" t="inlineStr">
        <is>
          <t>Prod_0080</t>
        </is>
      </c>
      <c r="H18336" t="inlineStr">
        <is>
          <t>Clothing</t>
        </is>
      </c>
      <c r="I18336" t="n">
        <v>8</v>
      </c>
      <c r="J18336" t="n">
        <v>699.53</v>
      </c>
      <c r="K18336" t="n">
        <v>0.1</v>
      </c>
      <c r="L18336">
        <f>I18336*J18336*(1-K18336)</f>
        <v/>
      </c>
      <c r="M18336">
        <f>VLOOKUP(F18336,Products!A:D,4,FALSE)*I18336</f>
        <v/>
      </c>
      <c r="N18336">
        <f>L18336-M18336</f>
        <v/>
      </c>
    </row>
    <row r="18337">
      <c r="A18337" t="inlineStr">
        <is>
          <t>T1018335</t>
        </is>
      </c>
      <c r="B18337" t="inlineStr">
        <is>
          <t>2023-01-06</t>
        </is>
      </c>
      <c r="C18337" t="inlineStr">
        <is>
          <t>S038</t>
        </is>
      </c>
      <c r="D18337" t="inlineStr">
        <is>
          <t>Store_038</t>
        </is>
      </c>
      <c r="E18337" t="inlineStr">
        <is>
          <t>East</t>
        </is>
      </c>
      <c r="F18337" t="inlineStr">
        <is>
          <t>P0076</t>
        </is>
      </c>
      <c r="G18337" t="inlineStr">
        <is>
          <t>Prod_0076</t>
        </is>
      </c>
      <c r="H18337" t="inlineStr">
        <is>
          <t>Clothing</t>
        </is>
      </c>
      <c r="I18337" t="n">
        <v>9</v>
      </c>
      <c r="J18337" t="n">
        <v>307.41</v>
      </c>
      <c r="K18337" t="n">
        <v>0.2</v>
      </c>
      <c r="L18337">
        <f>I18337*J18337*(1-K18337)</f>
        <v/>
      </c>
      <c r="M18337">
        <f>VLOOKUP(F18337,Products!A:D,4,FALSE)*I18337</f>
        <v/>
      </c>
      <c r="N18337">
        <f>L18337-M18337</f>
        <v/>
      </c>
    </row>
    <row r="18338">
      <c r="A18338" t="inlineStr">
        <is>
          <t>T1018336</t>
        </is>
      </c>
      <c r="B18338" t="inlineStr">
        <is>
          <t>2025-07-20</t>
        </is>
      </c>
      <c r="C18338" t="inlineStr">
        <is>
          <t>S030</t>
        </is>
      </c>
      <c r="D18338" t="inlineStr">
        <is>
          <t>Store_030</t>
        </is>
      </c>
      <c r="E18338" t="inlineStr">
        <is>
          <t>North</t>
        </is>
      </c>
      <c r="F18338" t="inlineStr">
        <is>
          <t>P0189</t>
        </is>
      </c>
      <c r="G18338" t="inlineStr">
        <is>
          <t>Prod_0189</t>
        </is>
      </c>
      <c r="H18338" t="inlineStr">
        <is>
          <t>Food</t>
        </is>
      </c>
      <c r="I18338" t="n">
        <v>2</v>
      </c>
      <c r="J18338" t="n">
        <v>821.59</v>
      </c>
      <c r="K18338" t="n">
        <v>0</v>
      </c>
      <c r="L18338">
        <f>I18338*J18338*(1-K18338)</f>
        <v/>
      </c>
      <c r="M18338">
        <f>VLOOKUP(F18338,Products!A:D,4,FALSE)*I18338</f>
        <v/>
      </c>
      <c r="N18338">
        <f>L18338-M18338</f>
        <v/>
      </c>
    </row>
    <row r="18339">
      <c r="A18339" t="inlineStr">
        <is>
          <t>T1018337</t>
        </is>
      </c>
      <c r="B18339" t="inlineStr">
        <is>
          <t>2023-01-29</t>
        </is>
      </c>
      <c r="C18339" t="inlineStr">
        <is>
          <t>S026</t>
        </is>
      </c>
      <c r="D18339" t="inlineStr">
        <is>
          <t>Store_026</t>
        </is>
      </c>
      <c r="E18339" t="inlineStr">
        <is>
          <t>North</t>
        </is>
      </c>
      <c r="F18339" t="inlineStr">
        <is>
          <t>P0127</t>
        </is>
      </c>
      <c r="G18339" t="inlineStr">
        <is>
          <t>Prod_0127</t>
        </is>
      </c>
      <c r="H18339" t="inlineStr">
        <is>
          <t>Toys</t>
        </is>
      </c>
      <c r="I18339" t="n">
        <v>1</v>
      </c>
      <c r="J18339" t="n">
        <v>869.74</v>
      </c>
      <c r="K18339" t="n">
        <v>0.1</v>
      </c>
      <c r="L18339">
        <f>I18339*J18339*(1-K18339)</f>
        <v/>
      </c>
      <c r="M18339">
        <f>VLOOKUP(F18339,Products!A:D,4,FALSE)*I18339</f>
        <v/>
      </c>
      <c r="N18339">
        <f>L18339-M18339</f>
        <v/>
      </c>
    </row>
    <row r="18340">
      <c r="A18340" t="inlineStr">
        <is>
          <t>T1018338</t>
        </is>
      </c>
      <c r="B18340" t="inlineStr">
        <is>
          <t>2023-10-03</t>
        </is>
      </c>
      <c r="C18340" t="inlineStr">
        <is>
          <t>S034</t>
        </is>
      </c>
      <c r="D18340" t="inlineStr">
        <is>
          <t>Store_034</t>
        </is>
      </c>
      <c r="E18340" t="inlineStr">
        <is>
          <t>Central</t>
        </is>
      </c>
      <c r="F18340" t="inlineStr">
        <is>
          <t>P0044</t>
        </is>
      </c>
      <c r="G18340" t="inlineStr">
        <is>
          <t>Prod_0044</t>
        </is>
      </c>
      <c r="H18340" t="inlineStr">
        <is>
          <t>Food</t>
        </is>
      </c>
      <c r="I18340" t="n">
        <v>5</v>
      </c>
      <c r="J18340" t="n">
        <v>212.91</v>
      </c>
      <c r="K18340" t="n">
        <v>0</v>
      </c>
      <c r="L18340">
        <f>I18340*J18340*(1-K18340)</f>
        <v/>
      </c>
      <c r="M18340">
        <f>VLOOKUP(F18340,Products!A:D,4,FALSE)*I18340</f>
        <v/>
      </c>
      <c r="N18340">
        <f>L18340-M18340</f>
        <v/>
      </c>
    </row>
    <row r="18341">
      <c r="A18341" t="inlineStr">
        <is>
          <t>T1018339</t>
        </is>
      </c>
      <c r="B18341" t="inlineStr">
        <is>
          <t>2023-10-07</t>
        </is>
      </c>
      <c r="C18341" t="inlineStr">
        <is>
          <t>S029</t>
        </is>
      </c>
      <c r="D18341" t="inlineStr">
        <is>
          <t>Store_029</t>
        </is>
      </c>
      <c r="E18341" t="inlineStr">
        <is>
          <t>South</t>
        </is>
      </c>
      <c r="F18341" t="inlineStr">
        <is>
          <t>P0012</t>
        </is>
      </c>
      <c r="G18341" t="inlineStr">
        <is>
          <t>Prod_0012</t>
        </is>
      </c>
      <c r="H18341" t="inlineStr">
        <is>
          <t>Food</t>
        </is>
      </c>
      <c r="I18341" t="n">
        <v>9</v>
      </c>
      <c r="J18341" t="n">
        <v>764.13</v>
      </c>
      <c r="K18341" t="n">
        <v>0.05</v>
      </c>
      <c r="L18341">
        <f>I18341*J18341*(1-K18341)</f>
        <v/>
      </c>
      <c r="M18341">
        <f>VLOOKUP(F18341,Products!A:D,4,FALSE)*I18341</f>
        <v/>
      </c>
      <c r="N18341">
        <f>L18341-M18341</f>
        <v/>
      </c>
    </row>
    <row r="18342">
      <c r="A18342" t="inlineStr">
        <is>
          <t>T1018340</t>
        </is>
      </c>
      <c r="B18342" t="inlineStr">
        <is>
          <t>2023-09-19</t>
        </is>
      </c>
      <c r="C18342" t="inlineStr">
        <is>
          <t>S045</t>
        </is>
      </c>
      <c r="D18342" t="inlineStr">
        <is>
          <t>Store_045</t>
        </is>
      </c>
      <c r="E18342" t="inlineStr">
        <is>
          <t>East</t>
        </is>
      </c>
      <c r="F18342" t="inlineStr">
        <is>
          <t>P0119</t>
        </is>
      </c>
      <c r="G18342" t="inlineStr">
        <is>
          <t>Prod_0119</t>
        </is>
      </c>
      <c r="H18342" t="inlineStr">
        <is>
          <t>Electronics</t>
        </is>
      </c>
      <c r="I18342" t="n">
        <v>8</v>
      </c>
      <c r="J18342" t="n">
        <v>305.45</v>
      </c>
      <c r="K18342" t="n">
        <v>0</v>
      </c>
      <c r="L18342">
        <f>I18342*J18342*(1-K18342)</f>
        <v/>
      </c>
      <c r="M18342">
        <f>VLOOKUP(F18342,Products!A:D,4,FALSE)*I18342</f>
        <v/>
      </c>
      <c r="N18342">
        <f>L18342-M18342</f>
        <v/>
      </c>
    </row>
    <row r="18343">
      <c r="A18343" t="inlineStr">
        <is>
          <t>T1018341</t>
        </is>
      </c>
      <c r="B18343" t="inlineStr">
        <is>
          <t>2025-06-20</t>
        </is>
      </c>
      <c r="C18343" t="inlineStr">
        <is>
          <t>S029</t>
        </is>
      </c>
      <c r="D18343" t="inlineStr">
        <is>
          <t>Store_029</t>
        </is>
      </c>
      <c r="E18343" t="inlineStr">
        <is>
          <t>South</t>
        </is>
      </c>
      <c r="F18343" t="inlineStr">
        <is>
          <t>P0137</t>
        </is>
      </c>
      <c r="G18343" t="inlineStr">
        <is>
          <t>Prod_0137</t>
        </is>
      </c>
      <c r="H18343" t="inlineStr">
        <is>
          <t>Electronics</t>
        </is>
      </c>
      <c r="I18343" t="n">
        <v>7</v>
      </c>
      <c r="J18343" t="n">
        <v>135.16</v>
      </c>
      <c r="K18343" t="n">
        <v>0</v>
      </c>
      <c r="L18343">
        <f>I18343*J18343*(1-K18343)</f>
        <v/>
      </c>
      <c r="M18343">
        <f>VLOOKUP(F18343,Products!A:D,4,FALSE)*I18343</f>
        <v/>
      </c>
      <c r="N18343">
        <f>L18343-M18343</f>
        <v/>
      </c>
    </row>
    <row r="18344">
      <c r="A18344" t="inlineStr">
        <is>
          <t>T1018342</t>
        </is>
      </c>
      <c r="B18344" t="inlineStr">
        <is>
          <t>2023-07-15</t>
        </is>
      </c>
      <c r="C18344" t="inlineStr">
        <is>
          <t>S025</t>
        </is>
      </c>
      <c r="D18344" t="inlineStr">
        <is>
          <t>Store_025</t>
        </is>
      </c>
      <c r="E18344" t="inlineStr">
        <is>
          <t>Central</t>
        </is>
      </c>
      <c r="F18344" t="inlineStr">
        <is>
          <t>P0074</t>
        </is>
      </c>
      <c r="G18344" t="inlineStr">
        <is>
          <t>Prod_0074</t>
        </is>
      </c>
      <c r="H18344" t="inlineStr">
        <is>
          <t>Food</t>
        </is>
      </c>
      <c r="I18344" t="n">
        <v>3</v>
      </c>
      <c r="J18344" t="n">
        <v>708.72</v>
      </c>
      <c r="K18344" t="n">
        <v>0.05</v>
      </c>
      <c r="L18344">
        <f>I18344*J18344*(1-K18344)</f>
        <v/>
      </c>
      <c r="M18344">
        <f>VLOOKUP(F18344,Products!A:D,4,FALSE)*I18344</f>
        <v/>
      </c>
      <c r="N18344">
        <f>L18344-M18344</f>
        <v/>
      </c>
    </row>
    <row r="18345">
      <c r="A18345" t="inlineStr">
        <is>
          <t>T1018343</t>
        </is>
      </c>
      <c r="B18345" t="inlineStr">
        <is>
          <t>2023-12-28</t>
        </is>
      </c>
      <c r="C18345" t="inlineStr">
        <is>
          <t>S023</t>
        </is>
      </c>
      <c r="D18345" t="inlineStr">
        <is>
          <t>Store_023</t>
        </is>
      </c>
      <c r="E18345" t="inlineStr">
        <is>
          <t>South</t>
        </is>
      </c>
      <c r="F18345" t="inlineStr">
        <is>
          <t>P0101</t>
        </is>
      </c>
      <c r="G18345" t="inlineStr">
        <is>
          <t>Prod_0101</t>
        </is>
      </c>
      <c r="H18345" t="inlineStr">
        <is>
          <t>Food</t>
        </is>
      </c>
      <c r="I18345" t="n">
        <v>6</v>
      </c>
      <c r="J18345" t="n">
        <v>101.33</v>
      </c>
      <c r="K18345" t="n">
        <v>0</v>
      </c>
      <c r="L18345">
        <f>I18345*J18345*(1-K18345)</f>
        <v/>
      </c>
      <c r="M18345">
        <f>VLOOKUP(F18345,Products!A:D,4,FALSE)*I18345</f>
        <v/>
      </c>
      <c r="N18345">
        <f>L18345-M18345</f>
        <v/>
      </c>
    </row>
    <row r="18346">
      <c r="A18346" t="inlineStr">
        <is>
          <t>T1018344</t>
        </is>
      </c>
      <c r="B18346" t="inlineStr">
        <is>
          <t>2023-10-27</t>
        </is>
      </c>
      <c r="C18346" t="inlineStr">
        <is>
          <t>S040</t>
        </is>
      </c>
      <c r="D18346" t="inlineStr">
        <is>
          <t>Store_040</t>
        </is>
      </c>
      <c r="E18346" t="inlineStr">
        <is>
          <t>Central</t>
        </is>
      </c>
      <c r="F18346" t="inlineStr">
        <is>
          <t>P0004</t>
        </is>
      </c>
      <c r="G18346" t="inlineStr">
        <is>
          <t>Prod_0004</t>
        </is>
      </c>
      <c r="H18346" t="inlineStr">
        <is>
          <t>Household</t>
        </is>
      </c>
      <c r="I18346" t="n">
        <v>3</v>
      </c>
      <c r="J18346" t="n">
        <v>333.46</v>
      </c>
      <c r="K18346" t="n">
        <v>0.1</v>
      </c>
      <c r="L18346">
        <f>I18346*J18346*(1-K18346)</f>
        <v/>
      </c>
      <c r="M18346">
        <f>VLOOKUP(F18346,Products!A:D,4,FALSE)*I18346</f>
        <v/>
      </c>
      <c r="N18346">
        <f>L18346-M18346</f>
        <v/>
      </c>
    </row>
    <row r="18347">
      <c r="A18347" t="inlineStr">
        <is>
          <t>T1018345</t>
        </is>
      </c>
      <c r="B18347" t="inlineStr">
        <is>
          <t>2024-09-03</t>
        </is>
      </c>
      <c r="C18347" t="inlineStr">
        <is>
          <t>S046</t>
        </is>
      </c>
      <c r="D18347" t="inlineStr">
        <is>
          <t>Store_046</t>
        </is>
      </c>
      <c r="E18347" t="inlineStr">
        <is>
          <t>South</t>
        </is>
      </c>
      <c r="F18347" t="inlineStr">
        <is>
          <t>P0139</t>
        </is>
      </c>
      <c r="G18347" t="inlineStr">
        <is>
          <t>Prod_0139</t>
        </is>
      </c>
      <c r="H18347" t="inlineStr">
        <is>
          <t>Clothing</t>
        </is>
      </c>
      <c r="I18347" t="n">
        <v>7</v>
      </c>
      <c r="J18347" t="n">
        <v>584.77</v>
      </c>
      <c r="K18347" t="n">
        <v>0</v>
      </c>
      <c r="L18347">
        <f>I18347*J18347*(1-K18347)</f>
        <v/>
      </c>
      <c r="M18347">
        <f>VLOOKUP(F18347,Products!A:D,4,FALSE)*I18347</f>
        <v/>
      </c>
      <c r="N18347">
        <f>L18347-M18347</f>
        <v/>
      </c>
    </row>
    <row r="18348">
      <c r="A18348" t="inlineStr">
        <is>
          <t>T1018346</t>
        </is>
      </c>
      <c r="B18348" t="inlineStr">
        <is>
          <t>2025-09-08</t>
        </is>
      </c>
      <c r="C18348" t="inlineStr">
        <is>
          <t>S042</t>
        </is>
      </c>
      <c r="D18348" t="inlineStr">
        <is>
          <t>Store_042</t>
        </is>
      </c>
      <c r="E18348" t="inlineStr">
        <is>
          <t>Central</t>
        </is>
      </c>
      <c r="F18348" t="inlineStr">
        <is>
          <t>P0198</t>
        </is>
      </c>
      <c r="G18348" t="inlineStr">
        <is>
          <t>Prod_0198</t>
        </is>
      </c>
      <c r="H18348" t="inlineStr">
        <is>
          <t>Beverages</t>
        </is>
      </c>
      <c r="I18348" t="n">
        <v>2</v>
      </c>
      <c r="J18348" t="n">
        <v>956.65</v>
      </c>
      <c r="K18348" t="n">
        <v>0</v>
      </c>
      <c r="L18348">
        <f>I18348*J18348*(1-K18348)</f>
        <v/>
      </c>
      <c r="M18348">
        <f>VLOOKUP(F18348,Products!A:D,4,FALSE)*I18348</f>
        <v/>
      </c>
      <c r="N18348">
        <f>L18348-M18348</f>
        <v/>
      </c>
    </row>
    <row r="18349">
      <c r="A18349" t="inlineStr">
        <is>
          <t>T1018347</t>
        </is>
      </c>
      <c r="B18349" t="inlineStr">
        <is>
          <t>2024-07-18</t>
        </is>
      </c>
      <c r="C18349" t="inlineStr">
        <is>
          <t>S010</t>
        </is>
      </c>
      <c r="D18349" t="inlineStr">
        <is>
          <t>Store_010</t>
        </is>
      </c>
      <c r="E18349" t="inlineStr">
        <is>
          <t>North</t>
        </is>
      </c>
      <c r="F18349" t="inlineStr">
        <is>
          <t>P0110</t>
        </is>
      </c>
      <c r="G18349" t="inlineStr">
        <is>
          <t>Prod_0110</t>
        </is>
      </c>
      <c r="H18349" t="inlineStr">
        <is>
          <t>Stationery</t>
        </is>
      </c>
      <c r="I18349" t="n">
        <v>1</v>
      </c>
      <c r="J18349" t="n">
        <v>75.8</v>
      </c>
      <c r="K18349" t="n">
        <v>0</v>
      </c>
      <c r="L18349">
        <f>I18349*J18349*(1-K18349)</f>
        <v/>
      </c>
      <c r="M18349">
        <f>VLOOKUP(F18349,Products!A:D,4,FALSE)*I18349</f>
        <v/>
      </c>
      <c r="N18349">
        <f>L18349-M18349</f>
        <v/>
      </c>
    </row>
    <row r="18350">
      <c r="A18350" t="inlineStr">
        <is>
          <t>T1018348</t>
        </is>
      </c>
      <c r="B18350" t="inlineStr">
        <is>
          <t>2023-05-21</t>
        </is>
      </c>
      <c r="C18350" t="inlineStr">
        <is>
          <t>S020</t>
        </is>
      </c>
      <c r="D18350" t="inlineStr">
        <is>
          <t>Store_020</t>
        </is>
      </c>
      <c r="E18350" t="inlineStr">
        <is>
          <t>West</t>
        </is>
      </c>
      <c r="F18350" t="inlineStr">
        <is>
          <t>P0089</t>
        </is>
      </c>
      <c r="G18350" t="inlineStr">
        <is>
          <t>Prod_0089</t>
        </is>
      </c>
      <c r="H18350" t="inlineStr">
        <is>
          <t>Stationery</t>
        </is>
      </c>
      <c r="I18350" t="n">
        <v>1</v>
      </c>
      <c r="J18350" t="n">
        <v>758.8</v>
      </c>
      <c r="K18350" t="n">
        <v>0.05</v>
      </c>
      <c r="L18350">
        <f>I18350*J18350*(1-K18350)</f>
        <v/>
      </c>
      <c r="M18350">
        <f>VLOOKUP(F18350,Products!A:D,4,FALSE)*I18350</f>
        <v/>
      </c>
      <c r="N18350">
        <f>L18350-M18350</f>
        <v/>
      </c>
    </row>
    <row r="18351">
      <c r="A18351" t="inlineStr">
        <is>
          <t>T1018349</t>
        </is>
      </c>
      <c r="B18351" t="inlineStr">
        <is>
          <t>2023-09-19</t>
        </is>
      </c>
      <c r="C18351" t="inlineStr">
        <is>
          <t>S023</t>
        </is>
      </c>
      <c r="D18351" t="inlineStr">
        <is>
          <t>Store_023</t>
        </is>
      </c>
      <c r="E18351" t="inlineStr">
        <is>
          <t>South</t>
        </is>
      </c>
      <c r="F18351" t="inlineStr">
        <is>
          <t>P0091</t>
        </is>
      </c>
      <c r="G18351" t="inlineStr">
        <is>
          <t>Prod_0091</t>
        </is>
      </c>
      <c r="H18351" t="inlineStr">
        <is>
          <t>Toys</t>
        </is>
      </c>
      <c r="I18351" t="n">
        <v>3</v>
      </c>
      <c r="J18351" t="n">
        <v>260.4</v>
      </c>
      <c r="K18351" t="n">
        <v>0.1</v>
      </c>
      <c r="L18351">
        <f>I18351*J18351*(1-K18351)</f>
        <v/>
      </c>
      <c r="M18351">
        <f>VLOOKUP(F18351,Products!A:D,4,FALSE)*I18351</f>
        <v/>
      </c>
      <c r="N18351">
        <f>L18351-M18351</f>
        <v/>
      </c>
    </row>
    <row r="18352">
      <c r="A18352" t="inlineStr">
        <is>
          <t>T1018350</t>
        </is>
      </c>
      <c r="B18352" t="inlineStr">
        <is>
          <t>2023-11-14</t>
        </is>
      </c>
      <c r="C18352" t="inlineStr">
        <is>
          <t>S046</t>
        </is>
      </c>
      <c r="D18352" t="inlineStr">
        <is>
          <t>Store_046</t>
        </is>
      </c>
      <c r="E18352" t="inlineStr">
        <is>
          <t>South</t>
        </is>
      </c>
      <c r="F18352" t="inlineStr">
        <is>
          <t>P0097</t>
        </is>
      </c>
      <c r="G18352" t="inlineStr">
        <is>
          <t>Prod_0097</t>
        </is>
      </c>
      <c r="H18352" t="inlineStr">
        <is>
          <t>Clothing</t>
        </is>
      </c>
      <c r="I18352" t="n">
        <v>1</v>
      </c>
      <c r="J18352" t="n">
        <v>263.23</v>
      </c>
      <c r="K18352" t="n">
        <v>0.1</v>
      </c>
      <c r="L18352">
        <f>I18352*J18352*(1-K18352)</f>
        <v/>
      </c>
      <c r="M18352">
        <f>VLOOKUP(F18352,Products!A:D,4,FALSE)*I18352</f>
        <v/>
      </c>
      <c r="N18352">
        <f>L18352-M18352</f>
        <v/>
      </c>
    </row>
    <row r="18353">
      <c r="A18353" t="inlineStr">
        <is>
          <t>T1018351</t>
        </is>
      </c>
      <c r="B18353" t="inlineStr">
        <is>
          <t>2025-03-21</t>
        </is>
      </c>
      <c r="C18353" t="inlineStr">
        <is>
          <t>S046</t>
        </is>
      </c>
      <c r="D18353" t="inlineStr">
        <is>
          <t>Store_046</t>
        </is>
      </c>
      <c r="E18353" t="inlineStr">
        <is>
          <t>South</t>
        </is>
      </c>
      <c r="F18353" t="inlineStr">
        <is>
          <t>P0187</t>
        </is>
      </c>
      <c r="G18353" t="inlineStr">
        <is>
          <t>Prod_0187</t>
        </is>
      </c>
      <c r="H18353" t="inlineStr">
        <is>
          <t>Food</t>
        </is>
      </c>
      <c r="I18353" t="n">
        <v>4</v>
      </c>
      <c r="J18353" t="n">
        <v>900.58</v>
      </c>
      <c r="K18353" t="n">
        <v>0</v>
      </c>
      <c r="L18353">
        <f>I18353*J18353*(1-K18353)</f>
        <v/>
      </c>
      <c r="M18353">
        <f>VLOOKUP(F18353,Products!A:D,4,FALSE)*I18353</f>
        <v/>
      </c>
      <c r="N18353">
        <f>L18353-M18353</f>
        <v/>
      </c>
    </row>
    <row r="18354">
      <c r="A18354" t="inlineStr">
        <is>
          <t>T1018352</t>
        </is>
      </c>
      <c r="B18354" t="inlineStr">
        <is>
          <t>2024-09-12</t>
        </is>
      </c>
      <c r="C18354" t="inlineStr">
        <is>
          <t>S039</t>
        </is>
      </c>
      <c r="D18354" t="inlineStr">
        <is>
          <t>Store_039</t>
        </is>
      </c>
      <c r="E18354" t="inlineStr">
        <is>
          <t>North</t>
        </is>
      </c>
      <c r="F18354" t="inlineStr">
        <is>
          <t>P0165</t>
        </is>
      </c>
      <c r="G18354" t="inlineStr">
        <is>
          <t>Prod_0165</t>
        </is>
      </c>
      <c r="H18354" t="inlineStr">
        <is>
          <t>Clothing</t>
        </is>
      </c>
      <c r="I18354" t="n">
        <v>8</v>
      </c>
      <c r="J18354" t="n">
        <v>515.96</v>
      </c>
      <c r="K18354" t="n">
        <v>0.2</v>
      </c>
      <c r="L18354">
        <f>I18354*J18354*(1-K18354)</f>
        <v/>
      </c>
      <c r="M18354">
        <f>VLOOKUP(F18354,Products!A:D,4,FALSE)*I18354</f>
        <v/>
      </c>
      <c r="N18354">
        <f>L18354-M18354</f>
        <v/>
      </c>
    </row>
    <row r="18355">
      <c r="A18355" t="inlineStr">
        <is>
          <t>T1018353</t>
        </is>
      </c>
      <c r="B18355" t="inlineStr">
        <is>
          <t>2025-03-03</t>
        </is>
      </c>
      <c r="C18355" t="inlineStr">
        <is>
          <t>S047</t>
        </is>
      </c>
      <c r="D18355" t="inlineStr">
        <is>
          <t>Store_047</t>
        </is>
      </c>
      <c r="E18355" t="inlineStr">
        <is>
          <t>North</t>
        </is>
      </c>
      <c r="F18355" t="inlineStr">
        <is>
          <t>P0157</t>
        </is>
      </c>
      <c r="G18355" t="inlineStr">
        <is>
          <t>Prod_0157</t>
        </is>
      </c>
      <c r="H18355" t="inlineStr">
        <is>
          <t>Toys</t>
        </is>
      </c>
      <c r="I18355" t="n">
        <v>4</v>
      </c>
      <c r="J18355" t="n">
        <v>284.1</v>
      </c>
      <c r="K18355" t="n">
        <v>0</v>
      </c>
      <c r="L18355">
        <f>I18355*J18355*(1-K18355)</f>
        <v/>
      </c>
      <c r="M18355">
        <f>VLOOKUP(F18355,Products!A:D,4,FALSE)*I18355</f>
        <v/>
      </c>
      <c r="N18355">
        <f>L18355-M18355</f>
        <v/>
      </c>
    </row>
    <row r="18356">
      <c r="A18356" t="inlineStr">
        <is>
          <t>T1018354</t>
        </is>
      </c>
      <c r="B18356" t="inlineStr">
        <is>
          <t>2025-06-30</t>
        </is>
      </c>
      <c r="C18356" t="inlineStr">
        <is>
          <t>S015</t>
        </is>
      </c>
      <c r="D18356" t="inlineStr">
        <is>
          <t>Store_015</t>
        </is>
      </c>
      <c r="E18356" t="inlineStr">
        <is>
          <t>North</t>
        </is>
      </c>
      <c r="F18356" t="inlineStr">
        <is>
          <t>P0028</t>
        </is>
      </c>
      <c r="G18356" t="inlineStr">
        <is>
          <t>Prod_0028</t>
        </is>
      </c>
      <c r="H18356" t="inlineStr">
        <is>
          <t>Food</t>
        </is>
      </c>
      <c r="I18356" t="n">
        <v>6</v>
      </c>
      <c r="J18356" t="n">
        <v>391.39</v>
      </c>
      <c r="K18356" t="n">
        <v>0</v>
      </c>
      <c r="L18356">
        <f>I18356*J18356*(1-K18356)</f>
        <v/>
      </c>
      <c r="M18356">
        <f>VLOOKUP(F18356,Products!A:D,4,FALSE)*I18356</f>
        <v/>
      </c>
      <c r="N18356">
        <f>L18356-M18356</f>
        <v/>
      </c>
    </row>
    <row r="18357">
      <c r="A18357" t="inlineStr">
        <is>
          <t>T1018355</t>
        </is>
      </c>
      <c r="B18357" t="inlineStr">
        <is>
          <t>2023-03-30</t>
        </is>
      </c>
      <c r="C18357" t="inlineStr">
        <is>
          <t>S013</t>
        </is>
      </c>
      <c r="D18357" t="inlineStr">
        <is>
          <t>Store_013</t>
        </is>
      </c>
      <c r="E18357" t="inlineStr">
        <is>
          <t>North</t>
        </is>
      </c>
      <c r="F18357" t="inlineStr">
        <is>
          <t>P0145</t>
        </is>
      </c>
      <c r="G18357" t="inlineStr">
        <is>
          <t>Prod_0145</t>
        </is>
      </c>
      <c r="H18357" t="inlineStr">
        <is>
          <t>Electronics</t>
        </is>
      </c>
      <c r="I18357" t="n">
        <v>5</v>
      </c>
      <c r="J18357" t="n">
        <v>537</v>
      </c>
      <c r="K18357" t="n">
        <v>0</v>
      </c>
      <c r="L18357">
        <f>I18357*J18357*(1-K18357)</f>
        <v/>
      </c>
      <c r="M18357">
        <f>VLOOKUP(F18357,Products!A:D,4,FALSE)*I18357</f>
        <v/>
      </c>
      <c r="N18357">
        <f>L18357-M18357</f>
        <v/>
      </c>
    </row>
    <row r="18358">
      <c r="A18358" t="inlineStr">
        <is>
          <t>T1018356</t>
        </is>
      </c>
      <c r="B18358" t="inlineStr">
        <is>
          <t>2024-10-04</t>
        </is>
      </c>
      <c r="C18358" t="inlineStr">
        <is>
          <t>S021</t>
        </is>
      </c>
      <c r="D18358" t="inlineStr">
        <is>
          <t>Store_021</t>
        </is>
      </c>
      <c r="E18358" t="inlineStr">
        <is>
          <t>North</t>
        </is>
      </c>
      <c r="F18358" t="inlineStr">
        <is>
          <t>P0132</t>
        </is>
      </c>
      <c r="G18358" t="inlineStr">
        <is>
          <t>Prod_0132</t>
        </is>
      </c>
      <c r="H18358" t="inlineStr">
        <is>
          <t>Food</t>
        </is>
      </c>
      <c r="I18358" t="n">
        <v>1</v>
      </c>
      <c r="J18358" t="n">
        <v>117.13</v>
      </c>
      <c r="K18358" t="n">
        <v>0.2</v>
      </c>
      <c r="L18358">
        <f>I18358*J18358*(1-K18358)</f>
        <v/>
      </c>
      <c r="M18358">
        <f>VLOOKUP(F18358,Products!A:D,4,FALSE)*I18358</f>
        <v/>
      </c>
      <c r="N18358">
        <f>L18358-M18358</f>
        <v/>
      </c>
    </row>
    <row r="18359">
      <c r="A18359" t="inlineStr">
        <is>
          <t>T1018357</t>
        </is>
      </c>
      <c r="B18359" t="inlineStr">
        <is>
          <t>2024-09-01</t>
        </is>
      </c>
      <c r="C18359" t="inlineStr">
        <is>
          <t>S041</t>
        </is>
      </c>
      <c r="D18359" t="inlineStr">
        <is>
          <t>Store_041</t>
        </is>
      </c>
      <c r="E18359" t="inlineStr">
        <is>
          <t>East</t>
        </is>
      </c>
      <c r="F18359" t="inlineStr">
        <is>
          <t>P0185</t>
        </is>
      </c>
      <c r="G18359" t="inlineStr">
        <is>
          <t>Prod_0185</t>
        </is>
      </c>
      <c r="H18359" t="inlineStr">
        <is>
          <t>Food</t>
        </is>
      </c>
      <c r="I18359" t="n">
        <v>1</v>
      </c>
      <c r="J18359" t="n">
        <v>470.56</v>
      </c>
      <c r="K18359" t="n">
        <v>0.1</v>
      </c>
      <c r="L18359">
        <f>I18359*J18359*(1-K18359)</f>
        <v/>
      </c>
      <c r="M18359">
        <f>VLOOKUP(F18359,Products!A:D,4,FALSE)*I18359</f>
        <v/>
      </c>
      <c r="N18359">
        <f>L18359-M18359</f>
        <v/>
      </c>
    </row>
    <row r="18360">
      <c r="A18360" t="inlineStr">
        <is>
          <t>T1018358</t>
        </is>
      </c>
      <c r="B18360" t="inlineStr">
        <is>
          <t>2023-11-12</t>
        </is>
      </c>
      <c r="C18360" t="inlineStr">
        <is>
          <t>S042</t>
        </is>
      </c>
      <c r="D18360" t="inlineStr">
        <is>
          <t>Store_042</t>
        </is>
      </c>
      <c r="E18360" t="inlineStr">
        <is>
          <t>Central</t>
        </is>
      </c>
      <c r="F18360" t="inlineStr">
        <is>
          <t>P0018</t>
        </is>
      </c>
      <c r="G18360" t="inlineStr">
        <is>
          <t>Prod_0018</t>
        </is>
      </c>
      <c r="H18360" t="inlineStr">
        <is>
          <t>Food</t>
        </is>
      </c>
      <c r="I18360" t="n">
        <v>5</v>
      </c>
      <c r="J18360" t="n">
        <v>847.9400000000001</v>
      </c>
      <c r="K18360" t="n">
        <v>0.1</v>
      </c>
      <c r="L18360">
        <f>I18360*J18360*(1-K18360)</f>
        <v/>
      </c>
      <c r="M18360">
        <f>VLOOKUP(F18360,Products!A:D,4,FALSE)*I18360</f>
        <v/>
      </c>
      <c r="N18360">
        <f>L18360-M18360</f>
        <v/>
      </c>
    </row>
    <row r="18361">
      <c r="A18361" t="inlineStr">
        <is>
          <t>T1018359</t>
        </is>
      </c>
      <c r="B18361" t="inlineStr">
        <is>
          <t>2024-09-26</t>
        </is>
      </c>
      <c r="C18361" t="inlineStr">
        <is>
          <t>S011</t>
        </is>
      </c>
      <c r="D18361" t="inlineStr">
        <is>
          <t>Store_011</t>
        </is>
      </c>
      <c r="E18361" t="inlineStr">
        <is>
          <t>South</t>
        </is>
      </c>
      <c r="F18361" t="inlineStr">
        <is>
          <t>P0105</t>
        </is>
      </c>
      <c r="G18361" t="inlineStr">
        <is>
          <t>Prod_0105</t>
        </is>
      </c>
      <c r="H18361" t="inlineStr">
        <is>
          <t>Electronics</t>
        </is>
      </c>
      <c r="I18361" t="n">
        <v>9</v>
      </c>
      <c r="J18361" t="n">
        <v>433.95</v>
      </c>
      <c r="K18361" t="n">
        <v>0.1</v>
      </c>
      <c r="L18361">
        <f>I18361*J18361*(1-K18361)</f>
        <v/>
      </c>
      <c r="M18361">
        <f>VLOOKUP(F18361,Products!A:D,4,FALSE)*I18361</f>
        <v/>
      </c>
      <c r="N18361">
        <f>L18361-M18361</f>
        <v/>
      </c>
    </row>
    <row r="18362">
      <c r="A18362" t="inlineStr">
        <is>
          <t>T1018360</t>
        </is>
      </c>
      <c r="B18362" t="inlineStr">
        <is>
          <t>2024-08-11</t>
        </is>
      </c>
      <c r="C18362" t="inlineStr">
        <is>
          <t>S016</t>
        </is>
      </c>
      <c r="D18362" t="inlineStr">
        <is>
          <t>Store_016</t>
        </is>
      </c>
      <c r="E18362" t="inlineStr">
        <is>
          <t>West</t>
        </is>
      </c>
      <c r="F18362" t="inlineStr">
        <is>
          <t>P0114</t>
        </is>
      </c>
      <c r="G18362" t="inlineStr">
        <is>
          <t>Prod_0114</t>
        </is>
      </c>
      <c r="H18362" t="inlineStr">
        <is>
          <t>Beverages</t>
        </is>
      </c>
      <c r="I18362" t="n">
        <v>4</v>
      </c>
      <c r="J18362" t="n">
        <v>717.58</v>
      </c>
      <c r="K18362" t="n">
        <v>0.2</v>
      </c>
      <c r="L18362">
        <f>I18362*J18362*(1-K18362)</f>
        <v/>
      </c>
      <c r="M18362">
        <f>VLOOKUP(F18362,Products!A:D,4,FALSE)*I18362</f>
        <v/>
      </c>
      <c r="N18362">
        <f>L18362-M18362</f>
        <v/>
      </c>
    </row>
    <row r="18363">
      <c r="A18363" t="inlineStr">
        <is>
          <t>T1018361</t>
        </is>
      </c>
      <c r="B18363" t="inlineStr">
        <is>
          <t>2024-11-01</t>
        </is>
      </c>
      <c r="C18363" t="inlineStr">
        <is>
          <t>S006</t>
        </is>
      </c>
      <c r="D18363" t="inlineStr">
        <is>
          <t>Store_006</t>
        </is>
      </c>
      <c r="E18363" t="inlineStr">
        <is>
          <t>East</t>
        </is>
      </c>
      <c r="F18363" t="inlineStr">
        <is>
          <t>P0077</t>
        </is>
      </c>
      <c r="G18363" t="inlineStr">
        <is>
          <t>Prod_0077</t>
        </is>
      </c>
      <c r="H18363" t="inlineStr">
        <is>
          <t>Beverages</t>
        </is>
      </c>
      <c r="I18363" t="n">
        <v>8</v>
      </c>
      <c r="J18363" t="n">
        <v>49.08</v>
      </c>
      <c r="K18363" t="n">
        <v>0</v>
      </c>
      <c r="L18363">
        <f>I18363*J18363*(1-K18363)</f>
        <v/>
      </c>
      <c r="M18363">
        <f>VLOOKUP(F18363,Products!A:D,4,FALSE)*I18363</f>
        <v/>
      </c>
      <c r="N18363">
        <f>L18363-M18363</f>
        <v/>
      </c>
    </row>
    <row r="18364">
      <c r="A18364" t="inlineStr">
        <is>
          <t>T1018362</t>
        </is>
      </c>
      <c r="B18364" t="inlineStr">
        <is>
          <t>2023-05-31</t>
        </is>
      </c>
      <c r="C18364" t="inlineStr">
        <is>
          <t>S011</t>
        </is>
      </c>
      <c r="D18364" t="inlineStr">
        <is>
          <t>Store_011</t>
        </is>
      </c>
      <c r="E18364" t="inlineStr">
        <is>
          <t>South</t>
        </is>
      </c>
      <c r="F18364" t="inlineStr">
        <is>
          <t>P0161</t>
        </is>
      </c>
      <c r="G18364" t="inlineStr">
        <is>
          <t>Prod_0161</t>
        </is>
      </c>
      <c r="H18364" t="inlineStr">
        <is>
          <t>Household</t>
        </is>
      </c>
      <c r="I18364" t="n">
        <v>4</v>
      </c>
      <c r="J18364" t="n">
        <v>108.58</v>
      </c>
      <c r="K18364" t="n">
        <v>0</v>
      </c>
      <c r="L18364">
        <f>I18364*J18364*(1-K18364)</f>
        <v/>
      </c>
      <c r="M18364">
        <f>VLOOKUP(F18364,Products!A:D,4,FALSE)*I18364</f>
        <v/>
      </c>
      <c r="N18364">
        <f>L18364-M18364</f>
        <v/>
      </c>
    </row>
    <row r="18365">
      <c r="A18365" t="inlineStr">
        <is>
          <t>T1018363</t>
        </is>
      </c>
      <c r="B18365" t="inlineStr">
        <is>
          <t>2024-06-26</t>
        </is>
      </c>
      <c r="C18365" t="inlineStr">
        <is>
          <t>S020</t>
        </is>
      </c>
      <c r="D18365" t="inlineStr">
        <is>
          <t>Store_020</t>
        </is>
      </c>
      <c r="E18365" t="inlineStr">
        <is>
          <t>West</t>
        </is>
      </c>
      <c r="F18365" t="inlineStr">
        <is>
          <t>P0169</t>
        </is>
      </c>
      <c r="G18365" t="inlineStr">
        <is>
          <t>Prod_0169</t>
        </is>
      </c>
      <c r="H18365" t="inlineStr">
        <is>
          <t>Beverages</t>
        </is>
      </c>
      <c r="I18365" t="n">
        <v>7</v>
      </c>
      <c r="J18365" t="n">
        <v>803.0599999999999</v>
      </c>
      <c r="K18365" t="n">
        <v>0</v>
      </c>
      <c r="L18365">
        <f>I18365*J18365*(1-K18365)</f>
        <v/>
      </c>
      <c r="M18365">
        <f>VLOOKUP(F18365,Products!A:D,4,FALSE)*I18365</f>
        <v/>
      </c>
      <c r="N18365">
        <f>L18365-M18365</f>
        <v/>
      </c>
    </row>
    <row r="18366">
      <c r="A18366" t="inlineStr">
        <is>
          <t>T1018364</t>
        </is>
      </c>
      <c r="B18366" t="inlineStr">
        <is>
          <t>2024-11-16</t>
        </is>
      </c>
      <c r="C18366" t="inlineStr">
        <is>
          <t>S045</t>
        </is>
      </c>
      <c r="D18366" t="inlineStr">
        <is>
          <t>Store_045</t>
        </is>
      </c>
      <c r="E18366" t="inlineStr">
        <is>
          <t>East</t>
        </is>
      </c>
      <c r="F18366" t="inlineStr">
        <is>
          <t>P0126</t>
        </is>
      </c>
      <c r="G18366" t="inlineStr">
        <is>
          <t>Prod_0126</t>
        </is>
      </c>
      <c r="H18366" t="inlineStr">
        <is>
          <t>Toys</t>
        </is>
      </c>
      <c r="I18366" t="n">
        <v>3</v>
      </c>
      <c r="J18366" t="n">
        <v>337.28</v>
      </c>
      <c r="K18366" t="n">
        <v>0.05</v>
      </c>
      <c r="L18366">
        <f>I18366*J18366*(1-K18366)</f>
        <v/>
      </c>
      <c r="M18366">
        <f>VLOOKUP(F18366,Products!A:D,4,FALSE)*I18366</f>
        <v/>
      </c>
      <c r="N18366">
        <f>L18366-M18366</f>
        <v/>
      </c>
    </row>
    <row r="18367">
      <c r="A18367" t="inlineStr">
        <is>
          <t>T1018365</t>
        </is>
      </c>
      <c r="B18367" t="inlineStr">
        <is>
          <t>2023-07-04</t>
        </is>
      </c>
      <c r="C18367" t="inlineStr">
        <is>
          <t>S015</t>
        </is>
      </c>
      <c r="D18367" t="inlineStr">
        <is>
          <t>Store_015</t>
        </is>
      </c>
      <c r="E18367" t="inlineStr">
        <is>
          <t>North</t>
        </is>
      </c>
      <c r="F18367" t="inlineStr">
        <is>
          <t>P0137</t>
        </is>
      </c>
      <c r="G18367" t="inlineStr">
        <is>
          <t>Prod_0137</t>
        </is>
      </c>
      <c r="H18367" t="inlineStr">
        <is>
          <t>Electronics</t>
        </is>
      </c>
      <c r="I18367" t="n">
        <v>6</v>
      </c>
      <c r="J18367" t="n">
        <v>125.65</v>
      </c>
      <c r="K18367" t="n">
        <v>0</v>
      </c>
      <c r="L18367">
        <f>I18367*J18367*(1-K18367)</f>
        <v/>
      </c>
      <c r="M18367">
        <f>VLOOKUP(F18367,Products!A:D,4,FALSE)*I18367</f>
        <v/>
      </c>
      <c r="N18367">
        <f>L18367-M18367</f>
        <v/>
      </c>
    </row>
    <row r="18368">
      <c r="A18368" t="inlineStr">
        <is>
          <t>T1018366</t>
        </is>
      </c>
      <c r="B18368" t="inlineStr">
        <is>
          <t>2025-03-17</t>
        </is>
      </c>
      <c r="C18368" t="inlineStr">
        <is>
          <t>S048</t>
        </is>
      </c>
      <c r="D18368" t="inlineStr">
        <is>
          <t>Store_048</t>
        </is>
      </c>
      <c r="E18368" t="inlineStr">
        <is>
          <t>South</t>
        </is>
      </c>
      <c r="F18368" t="inlineStr">
        <is>
          <t>P0013</t>
        </is>
      </c>
      <c r="G18368" t="inlineStr">
        <is>
          <t>Prod_0013</t>
        </is>
      </c>
      <c r="H18368" t="inlineStr">
        <is>
          <t>Clothing</t>
        </is>
      </c>
      <c r="I18368" t="n">
        <v>8</v>
      </c>
      <c r="J18368" t="n">
        <v>63.59</v>
      </c>
      <c r="K18368" t="n">
        <v>0</v>
      </c>
      <c r="L18368">
        <f>I18368*J18368*(1-K18368)</f>
        <v/>
      </c>
      <c r="M18368">
        <f>VLOOKUP(F18368,Products!A:D,4,FALSE)*I18368</f>
        <v/>
      </c>
      <c r="N18368">
        <f>L18368-M18368</f>
        <v/>
      </c>
    </row>
    <row r="18369">
      <c r="A18369" t="inlineStr">
        <is>
          <t>T1018367</t>
        </is>
      </c>
      <c r="B18369" t="inlineStr">
        <is>
          <t>2023-04-10</t>
        </is>
      </c>
      <c r="C18369" t="inlineStr">
        <is>
          <t>S028</t>
        </is>
      </c>
      <c r="D18369" t="inlineStr">
        <is>
          <t>Store_028</t>
        </is>
      </c>
      <c r="E18369" t="inlineStr">
        <is>
          <t>North</t>
        </is>
      </c>
      <c r="F18369" t="inlineStr">
        <is>
          <t>P0110</t>
        </is>
      </c>
      <c r="G18369" t="inlineStr">
        <is>
          <t>Prod_0110</t>
        </is>
      </c>
      <c r="H18369" t="inlineStr">
        <is>
          <t>Stationery</t>
        </is>
      </c>
      <c r="I18369" t="n">
        <v>2</v>
      </c>
      <c r="J18369" t="n">
        <v>92.73999999999999</v>
      </c>
      <c r="K18369" t="n">
        <v>0.05</v>
      </c>
      <c r="L18369">
        <f>I18369*J18369*(1-K18369)</f>
        <v/>
      </c>
      <c r="M18369">
        <f>VLOOKUP(F18369,Products!A:D,4,FALSE)*I18369</f>
        <v/>
      </c>
      <c r="N18369">
        <f>L18369-M18369</f>
        <v/>
      </c>
    </row>
    <row r="18370">
      <c r="A18370" t="inlineStr">
        <is>
          <t>T1018368</t>
        </is>
      </c>
      <c r="B18370" t="inlineStr">
        <is>
          <t>2024-04-22</t>
        </is>
      </c>
      <c r="C18370" t="inlineStr">
        <is>
          <t>S008</t>
        </is>
      </c>
      <c r="D18370" t="inlineStr">
        <is>
          <t>Store_008</t>
        </is>
      </c>
      <c r="E18370" t="inlineStr">
        <is>
          <t>East</t>
        </is>
      </c>
      <c r="F18370" t="inlineStr">
        <is>
          <t>P0043</t>
        </is>
      </c>
      <c r="G18370" t="inlineStr">
        <is>
          <t>Prod_0043</t>
        </is>
      </c>
      <c r="H18370" t="inlineStr">
        <is>
          <t>Food</t>
        </is>
      </c>
      <c r="I18370" t="n">
        <v>9</v>
      </c>
      <c r="J18370" t="n">
        <v>247.34</v>
      </c>
      <c r="K18370" t="n">
        <v>0.1</v>
      </c>
      <c r="L18370">
        <f>I18370*J18370*(1-K18370)</f>
        <v/>
      </c>
      <c r="M18370">
        <f>VLOOKUP(F18370,Products!A:D,4,FALSE)*I18370</f>
        <v/>
      </c>
      <c r="N18370">
        <f>L18370-M18370</f>
        <v/>
      </c>
    </row>
    <row r="18371">
      <c r="A18371" t="inlineStr">
        <is>
          <t>T1018369</t>
        </is>
      </c>
      <c r="B18371" t="inlineStr">
        <is>
          <t>2023-03-05</t>
        </is>
      </c>
      <c r="C18371" t="inlineStr">
        <is>
          <t>S035</t>
        </is>
      </c>
      <c r="D18371" t="inlineStr">
        <is>
          <t>Store_035</t>
        </is>
      </c>
      <c r="E18371" t="inlineStr">
        <is>
          <t>Central</t>
        </is>
      </c>
      <c r="F18371" t="inlineStr">
        <is>
          <t>P0112</t>
        </is>
      </c>
      <c r="G18371" t="inlineStr">
        <is>
          <t>Prod_0112</t>
        </is>
      </c>
      <c r="H18371" t="inlineStr">
        <is>
          <t>Beverages</t>
        </is>
      </c>
      <c r="I18371" t="n">
        <v>5</v>
      </c>
      <c r="J18371" t="n">
        <v>715.09</v>
      </c>
      <c r="K18371" t="n">
        <v>0</v>
      </c>
      <c r="L18371">
        <f>I18371*J18371*(1-K18371)</f>
        <v/>
      </c>
      <c r="M18371">
        <f>VLOOKUP(F18371,Products!A:D,4,FALSE)*I18371</f>
        <v/>
      </c>
      <c r="N18371">
        <f>L18371-M18371</f>
        <v/>
      </c>
    </row>
    <row r="18372">
      <c r="A18372" t="inlineStr">
        <is>
          <t>T1018370</t>
        </is>
      </c>
      <c r="B18372" t="inlineStr">
        <is>
          <t>2023-08-14</t>
        </is>
      </c>
      <c r="C18372" t="inlineStr">
        <is>
          <t>S045</t>
        </is>
      </c>
      <c r="D18372" t="inlineStr">
        <is>
          <t>Store_045</t>
        </is>
      </c>
      <c r="E18372" t="inlineStr">
        <is>
          <t>East</t>
        </is>
      </c>
      <c r="F18372" t="inlineStr">
        <is>
          <t>P0084</t>
        </is>
      </c>
      <c r="G18372" t="inlineStr">
        <is>
          <t>Prod_0084</t>
        </is>
      </c>
      <c r="H18372" t="inlineStr">
        <is>
          <t>Beverages</t>
        </is>
      </c>
      <c r="I18372" t="n">
        <v>4</v>
      </c>
      <c r="J18372" t="n">
        <v>988.9400000000001</v>
      </c>
      <c r="K18372" t="n">
        <v>0</v>
      </c>
      <c r="L18372">
        <f>I18372*J18372*(1-K18372)</f>
        <v/>
      </c>
      <c r="M18372">
        <f>VLOOKUP(F18372,Products!A:D,4,FALSE)*I18372</f>
        <v/>
      </c>
      <c r="N18372">
        <f>L18372-M18372</f>
        <v/>
      </c>
    </row>
    <row r="18373">
      <c r="A18373" t="inlineStr">
        <is>
          <t>T1018371</t>
        </is>
      </c>
      <c r="B18373" t="inlineStr">
        <is>
          <t>2024-06-05</t>
        </is>
      </c>
      <c r="C18373" t="inlineStr">
        <is>
          <t>S002</t>
        </is>
      </c>
      <c r="D18373" t="inlineStr">
        <is>
          <t>Store_002</t>
        </is>
      </c>
      <c r="E18373" t="inlineStr">
        <is>
          <t>South</t>
        </is>
      </c>
      <c r="F18373" t="inlineStr">
        <is>
          <t>P0042</t>
        </is>
      </c>
      <c r="G18373" t="inlineStr">
        <is>
          <t>Prod_0042</t>
        </is>
      </c>
      <c r="H18373" t="inlineStr">
        <is>
          <t>Electronics</t>
        </is>
      </c>
      <c r="I18373" t="n">
        <v>4</v>
      </c>
      <c r="J18373" t="n">
        <v>1003.09</v>
      </c>
      <c r="K18373" t="n">
        <v>0</v>
      </c>
      <c r="L18373">
        <f>I18373*J18373*(1-K18373)</f>
        <v/>
      </c>
      <c r="M18373">
        <f>VLOOKUP(F18373,Products!A:D,4,FALSE)*I18373</f>
        <v/>
      </c>
      <c r="N18373">
        <f>L18373-M18373</f>
        <v/>
      </c>
    </row>
    <row r="18374">
      <c r="A18374" t="inlineStr">
        <is>
          <t>T1018372</t>
        </is>
      </c>
      <c r="B18374" t="inlineStr">
        <is>
          <t>2023-07-29</t>
        </is>
      </c>
      <c r="C18374" t="inlineStr">
        <is>
          <t>S037</t>
        </is>
      </c>
      <c r="D18374" t="inlineStr">
        <is>
          <t>Store_037</t>
        </is>
      </c>
      <c r="E18374" t="inlineStr">
        <is>
          <t>East</t>
        </is>
      </c>
      <c r="F18374" t="inlineStr">
        <is>
          <t>P0054</t>
        </is>
      </c>
      <c r="G18374" t="inlineStr">
        <is>
          <t>Prod_0054</t>
        </is>
      </c>
      <c r="H18374" t="inlineStr">
        <is>
          <t>Food</t>
        </is>
      </c>
      <c r="I18374" t="n">
        <v>7</v>
      </c>
      <c r="J18374" t="n">
        <v>487.11</v>
      </c>
      <c r="K18374" t="n">
        <v>0</v>
      </c>
      <c r="L18374">
        <f>I18374*J18374*(1-K18374)</f>
        <v/>
      </c>
      <c r="M18374">
        <f>VLOOKUP(F18374,Products!A:D,4,FALSE)*I18374</f>
        <v/>
      </c>
      <c r="N18374">
        <f>L18374-M18374</f>
        <v/>
      </c>
    </row>
    <row r="18375">
      <c r="A18375" t="inlineStr">
        <is>
          <t>T1018373</t>
        </is>
      </c>
      <c r="B18375" t="inlineStr">
        <is>
          <t>2023-02-09</t>
        </is>
      </c>
      <c r="C18375" t="inlineStr">
        <is>
          <t>S021</t>
        </is>
      </c>
      <c r="D18375" t="inlineStr">
        <is>
          <t>Store_021</t>
        </is>
      </c>
      <c r="E18375" t="inlineStr">
        <is>
          <t>North</t>
        </is>
      </c>
      <c r="F18375" t="inlineStr">
        <is>
          <t>P0185</t>
        </is>
      </c>
      <c r="G18375" t="inlineStr">
        <is>
          <t>Prod_0185</t>
        </is>
      </c>
      <c r="H18375" t="inlineStr">
        <is>
          <t>Food</t>
        </is>
      </c>
      <c r="I18375" t="n">
        <v>2</v>
      </c>
      <c r="J18375" t="n">
        <v>341.38</v>
      </c>
      <c r="K18375" t="n">
        <v>0.1</v>
      </c>
      <c r="L18375">
        <f>I18375*J18375*(1-K18375)</f>
        <v/>
      </c>
      <c r="M18375">
        <f>VLOOKUP(F18375,Products!A:D,4,FALSE)*I18375</f>
        <v/>
      </c>
      <c r="N18375">
        <f>L18375-M18375</f>
        <v/>
      </c>
    </row>
    <row r="18376">
      <c r="A18376" t="inlineStr">
        <is>
          <t>T1018374</t>
        </is>
      </c>
      <c r="B18376" t="inlineStr">
        <is>
          <t>2025-06-16</t>
        </is>
      </c>
      <c r="C18376" t="inlineStr">
        <is>
          <t>S003</t>
        </is>
      </c>
      <c r="D18376" t="inlineStr">
        <is>
          <t>Store_003</t>
        </is>
      </c>
      <c r="E18376" t="inlineStr">
        <is>
          <t>North</t>
        </is>
      </c>
      <c r="F18376" t="inlineStr">
        <is>
          <t>P0165</t>
        </is>
      </c>
      <c r="G18376" t="inlineStr">
        <is>
          <t>Prod_0165</t>
        </is>
      </c>
      <c r="H18376" t="inlineStr">
        <is>
          <t>Clothing</t>
        </is>
      </c>
      <c r="I18376" t="n">
        <v>2</v>
      </c>
      <c r="J18376" t="n">
        <v>642.46</v>
      </c>
      <c r="K18376" t="n">
        <v>0</v>
      </c>
      <c r="L18376">
        <f>I18376*J18376*(1-K18376)</f>
        <v/>
      </c>
      <c r="M18376">
        <f>VLOOKUP(F18376,Products!A:D,4,FALSE)*I18376</f>
        <v/>
      </c>
      <c r="N18376">
        <f>L18376-M18376</f>
        <v/>
      </c>
    </row>
    <row r="18377">
      <c r="A18377" t="inlineStr">
        <is>
          <t>T1018375</t>
        </is>
      </c>
      <c r="B18377" t="inlineStr">
        <is>
          <t>2023-12-03</t>
        </is>
      </c>
      <c r="C18377" t="inlineStr">
        <is>
          <t>S037</t>
        </is>
      </c>
      <c r="D18377" t="inlineStr">
        <is>
          <t>Store_037</t>
        </is>
      </c>
      <c r="E18377" t="inlineStr">
        <is>
          <t>East</t>
        </is>
      </c>
      <c r="F18377" t="inlineStr">
        <is>
          <t>P0081</t>
        </is>
      </c>
      <c r="G18377" t="inlineStr">
        <is>
          <t>Prod_0081</t>
        </is>
      </c>
      <c r="H18377" t="inlineStr">
        <is>
          <t>Electronics</t>
        </is>
      </c>
      <c r="I18377" t="n">
        <v>5</v>
      </c>
      <c r="J18377" t="n">
        <v>287.64</v>
      </c>
      <c r="K18377" t="n">
        <v>0</v>
      </c>
      <c r="L18377">
        <f>I18377*J18377*(1-K18377)</f>
        <v/>
      </c>
      <c r="M18377">
        <f>VLOOKUP(F18377,Products!A:D,4,FALSE)*I18377</f>
        <v/>
      </c>
      <c r="N18377">
        <f>L18377-M18377</f>
        <v/>
      </c>
    </row>
    <row r="18378">
      <c r="A18378" t="inlineStr">
        <is>
          <t>T1018376</t>
        </is>
      </c>
      <c r="B18378" t="inlineStr">
        <is>
          <t>2025-01-21</t>
        </is>
      </c>
      <c r="C18378" t="inlineStr">
        <is>
          <t>S022</t>
        </is>
      </c>
      <c r="D18378" t="inlineStr">
        <is>
          <t>Store_022</t>
        </is>
      </c>
      <c r="E18378" t="inlineStr">
        <is>
          <t>East</t>
        </is>
      </c>
      <c r="F18378" t="inlineStr">
        <is>
          <t>P0021</t>
        </is>
      </c>
      <c r="G18378" t="inlineStr">
        <is>
          <t>Prod_0021</t>
        </is>
      </c>
      <c r="H18378" t="inlineStr">
        <is>
          <t>Household</t>
        </is>
      </c>
      <c r="I18378" t="n">
        <v>6</v>
      </c>
      <c r="J18378" t="n">
        <v>153.58</v>
      </c>
      <c r="K18378" t="n">
        <v>0.05</v>
      </c>
      <c r="L18378">
        <f>I18378*J18378*(1-K18378)</f>
        <v/>
      </c>
      <c r="M18378">
        <f>VLOOKUP(F18378,Products!A:D,4,FALSE)*I18378</f>
        <v/>
      </c>
      <c r="N18378">
        <f>L18378-M18378</f>
        <v/>
      </c>
    </row>
    <row r="18379">
      <c r="A18379" t="inlineStr">
        <is>
          <t>T1018377</t>
        </is>
      </c>
      <c r="B18379" t="inlineStr">
        <is>
          <t>2023-08-04</t>
        </is>
      </c>
      <c r="C18379" t="inlineStr">
        <is>
          <t>S029</t>
        </is>
      </c>
      <c r="D18379" t="inlineStr">
        <is>
          <t>Store_029</t>
        </is>
      </c>
      <c r="E18379" t="inlineStr">
        <is>
          <t>South</t>
        </is>
      </c>
      <c r="F18379" t="inlineStr">
        <is>
          <t>P0060</t>
        </is>
      </c>
      <c r="G18379" t="inlineStr">
        <is>
          <t>Prod_0060</t>
        </is>
      </c>
      <c r="H18379" t="inlineStr">
        <is>
          <t>Toys</t>
        </is>
      </c>
      <c r="I18379" t="n">
        <v>5</v>
      </c>
      <c r="J18379" t="n">
        <v>108.02</v>
      </c>
      <c r="K18379" t="n">
        <v>0</v>
      </c>
      <c r="L18379">
        <f>I18379*J18379*(1-K18379)</f>
        <v/>
      </c>
      <c r="M18379">
        <f>VLOOKUP(F18379,Products!A:D,4,FALSE)*I18379</f>
        <v/>
      </c>
      <c r="N18379">
        <f>L18379-M18379</f>
        <v/>
      </c>
    </row>
    <row r="18380">
      <c r="A18380" t="inlineStr">
        <is>
          <t>T1018378</t>
        </is>
      </c>
      <c r="B18380" t="inlineStr">
        <is>
          <t>2023-03-04</t>
        </is>
      </c>
      <c r="C18380" t="inlineStr">
        <is>
          <t>S024</t>
        </is>
      </c>
      <c r="D18380" t="inlineStr">
        <is>
          <t>Store_024</t>
        </is>
      </c>
      <c r="E18380" t="inlineStr">
        <is>
          <t>South</t>
        </is>
      </c>
      <c r="F18380" t="inlineStr">
        <is>
          <t>P0128</t>
        </is>
      </c>
      <c r="G18380" t="inlineStr">
        <is>
          <t>Prod_0128</t>
        </is>
      </c>
      <c r="H18380" t="inlineStr">
        <is>
          <t>Toys</t>
        </is>
      </c>
      <c r="I18380" t="n">
        <v>7</v>
      </c>
      <c r="J18380" t="n">
        <v>219.53</v>
      </c>
      <c r="K18380" t="n">
        <v>0</v>
      </c>
      <c r="L18380">
        <f>I18380*J18380*(1-K18380)</f>
        <v/>
      </c>
      <c r="M18380">
        <f>VLOOKUP(F18380,Products!A:D,4,FALSE)*I18380</f>
        <v/>
      </c>
      <c r="N18380">
        <f>L18380-M18380</f>
        <v/>
      </c>
    </row>
    <row r="18381">
      <c r="A18381" t="inlineStr">
        <is>
          <t>T1018379</t>
        </is>
      </c>
      <c r="B18381" t="inlineStr">
        <is>
          <t>2024-01-11</t>
        </is>
      </c>
      <c r="C18381" t="inlineStr">
        <is>
          <t>S011</t>
        </is>
      </c>
      <c r="D18381" t="inlineStr">
        <is>
          <t>Store_011</t>
        </is>
      </c>
      <c r="E18381" t="inlineStr">
        <is>
          <t>South</t>
        </is>
      </c>
      <c r="F18381" t="inlineStr">
        <is>
          <t>P0054</t>
        </is>
      </c>
      <c r="G18381" t="inlineStr">
        <is>
          <t>Prod_0054</t>
        </is>
      </c>
      <c r="H18381" t="inlineStr">
        <is>
          <t>Food</t>
        </is>
      </c>
      <c r="I18381" t="n">
        <v>3</v>
      </c>
      <c r="J18381" t="n">
        <v>603.26</v>
      </c>
      <c r="K18381" t="n">
        <v>0</v>
      </c>
      <c r="L18381">
        <f>I18381*J18381*(1-K18381)</f>
        <v/>
      </c>
      <c r="M18381">
        <f>VLOOKUP(F18381,Products!A:D,4,FALSE)*I18381</f>
        <v/>
      </c>
      <c r="N18381">
        <f>L18381-M18381</f>
        <v/>
      </c>
    </row>
    <row r="18382">
      <c r="A18382" t="inlineStr">
        <is>
          <t>T1018380</t>
        </is>
      </c>
      <c r="B18382" t="inlineStr">
        <is>
          <t>2024-08-06</t>
        </is>
      </c>
      <c r="C18382" t="inlineStr">
        <is>
          <t>S044</t>
        </is>
      </c>
      <c r="D18382" t="inlineStr">
        <is>
          <t>Store_044</t>
        </is>
      </c>
      <c r="E18382" t="inlineStr">
        <is>
          <t>North</t>
        </is>
      </c>
      <c r="F18382" t="inlineStr">
        <is>
          <t>P0159</t>
        </is>
      </c>
      <c r="G18382" t="inlineStr">
        <is>
          <t>Prod_0159</t>
        </is>
      </c>
      <c r="H18382" t="inlineStr">
        <is>
          <t>Electronics</t>
        </is>
      </c>
      <c r="I18382" t="n">
        <v>6</v>
      </c>
      <c r="J18382" t="n">
        <v>597.8099999999999</v>
      </c>
      <c r="K18382" t="n">
        <v>0</v>
      </c>
      <c r="L18382">
        <f>I18382*J18382*(1-K18382)</f>
        <v/>
      </c>
      <c r="M18382">
        <f>VLOOKUP(F18382,Products!A:D,4,FALSE)*I18382</f>
        <v/>
      </c>
      <c r="N18382">
        <f>L18382-M18382</f>
        <v/>
      </c>
    </row>
    <row r="18383">
      <c r="A18383" t="inlineStr">
        <is>
          <t>T1018381</t>
        </is>
      </c>
      <c r="B18383" t="inlineStr">
        <is>
          <t>2024-02-05</t>
        </is>
      </c>
      <c r="C18383" t="inlineStr">
        <is>
          <t>S021</t>
        </is>
      </c>
      <c r="D18383" t="inlineStr">
        <is>
          <t>Store_021</t>
        </is>
      </c>
      <c r="E18383" t="inlineStr">
        <is>
          <t>North</t>
        </is>
      </c>
      <c r="F18383" t="inlineStr">
        <is>
          <t>P0137</t>
        </is>
      </c>
      <c r="G18383" t="inlineStr">
        <is>
          <t>Prod_0137</t>
        </is>
      </c>
      <c r="H18383" t="inlineStr">
        <is>
          <t>Electronics</t>
        </is>
      </c>
      <c r="I18383" t="n">
        <v>9</v>
      </c>
      <c r="J18383" t="n">
        <v>167.09</v>
      </c>
      <c r="K18383" t="n">
        <v>0</v>
      </c>
      <c r="L18383">
        <f>I18383*J18383*(1-K18383)</f>
        <v/>
      </c>
      <c r="M18383">
        <f>VLOOKUP(F18383,Products!A:D,4,FALSE)*I18383</f>
        <v/>
      </c>
      <c r="N18383">
        <f>L18383-M18383</f>
        <v/>
      </c>
    </row>
    <row r="18384">
      <c r="A18384" t="inlineStr">
        <is>
          <t>T1018382</t>
        </is>
      </c>
      <c r="B18384" t="inlineStr">
        <is>
          <t>2024-12-26</t>
        </is>
      </c>
      <c r="C18384" t="inlineStr">
        <is>
          <t>S048</t>
        </is>
      </c>
      <c r="D18384" t="inlineStr">
        <is>
          <t>Store_048</t>
        </is>
      </c>
      <c r="E18384" t="inlineStr">
        <is>
          <t>South</t>
        </is>
      </c>
      <c r="F18384" t="inlineStr">
        <is>
          <t>P0187</t>
        </is>
      </c>
      <c r="G18384" t="inlineStr">
        <is>
          <t>Prod_0187</t>
        </is>
      </c>
      <c r="H18384" t="inlineStr">
        <is>
          <t>Food</t>
        </is>
      </c>
      <c r="I18384" t="n">
        <v>4</v>
      </c>
      <c r="J18384" t="n">
        <v>863.98</v>
      </c>
      <c r="K18384" t="n">
        <v>0.1</v>
      </c>
      <c r="L18384">
        <f>I18384*J18384*(1-K18384)</f>
        <v/>
      </c>
      <c r="M18384">
        <f>VLOOKUP(F18384,Products!A:D,4,FALSE)*I18384</f>
        <v/>
      </c>
      <c r="N18384">
        <f>L18384-M18384</f>
        <v/>
      </c>
    </row>
    <row r="18385">
      <c r="A18385" t="inlineStr">
        <is>
          <t>T1018383</t>
        </is>
      </c>
      <c r="B18385" t="inlineStr">
        <is>
          <t>2025-02-20</t>
        </is>
      </c>
      <c r="C18385" t="inlineStr">
        <is>
          <t>S011</t>
        </is>
      </c>
      <c r="D18385" t="inlineStr">
        <is>
          <t>Store_011</t>
        </is>
      </c>
      <c r="E18385" t="inlineStr">
        <is>
          <t>South</t>
        </is>
      </c>
      <c r="F18385" t="inlineStr">
        <is>
          <t>P0140</t>
        </is>
      </c>
      <c r="G18385" t="inlineStr">
        <is>
          <t>Prod_0140</t>
        </is>
      </c>
      <c r="H18385" t="inlineStr">
        <is>
          <t>Food</t>
        </is>
      </c>
      <c r="I18385" t="n">
        <v>6</v>
      </c>
      <c r="J18385" t="n">
        <v>853.84</v>
      </c>
      <c r="K18385" t="n">
        <v>0.2</v>
      </c>
      <c r="L18385">
        <f>I18385*J18385*(1-K18385)</f>
        <v/>
      </c>
      <c r="M18385">
        <f>VLOOKUP(F18385,Products!A:D,4,FALSE)*I18385</f>
        <v/>
      </c>
      <c r="N18385">
        <f>L18385-M18385</f>
        <v/>
      </c>
    </row>
    <row r="18386">
      <c r="A18386" t="inlineStr">
        <is>
          <t>T1018384</t>
        </is>
      </c>
      <c r="B18386" t="inlineStr">
        <is>
          <t>2024-01-14</t>
        </is>
      </c>
      <c r="C18386" t="inlineStr">
        <is>
          <t>S029</t>
        </is>
      </c>
      <c r="D18386" t="inlineStr">
        <is>
          <t>Store_029</t>
        </is>
      </c>
      <c r="E18386" t="inlineStr">
        <is>
          <t>South</t>
        </is>
      </c>
      <c r="F18386" t="inlineStr">
        <is>
          <t>P0046</t>
        </is>
      </c>
      <c r="G18386" t="inlineStr">
        <is>
          <t>Prod_0046</t>
        </is>
      </c>
      <c r="H18386" t="inlineStr">
        <is>
          <t>Electronics</t>
        </is>
      </c>
      <c r="I18386" t="n">
        <v>7</v>
      </c>
      <c r="J18386" t="n">
        <v>57.89</v>
      </c>
      <c r="K18386" t="n">
        <v>0.05</v>
      </c>
      <c r="L18386">
        <f>I18386*J18386*(1-K18386)</f>
        <v/>
      </c>
      <c r="M18386">
        <f>VLOOKUP(F18386,Products!A:D,4,FALSE)*I18386</f>
        <v/>
      </c>
      <c r="N18386">
        <f>L18386-M18386</f>
        <v/>
      </c>
    </row>
    <row r="18387">
      <c r="A18387" t="inlineStr">
        <is>
          <t>T1018385</t>
        </is>
      </c>
      <c r="B18387" t="inlineStr">
        <is>
          <t>2023-07-11</t>
        </is>
      </c>
      <c r="C18387" t="inlineStr">
        <is>
          <t>S013</t>
        </is>
      </c>
      <c r="D18387" t="inlineStr">
        <is>
          <t>Store_013</t>
        </is>
      </c>
      <c r="E18387" t="inlineStr">
        <is>
          <t>North</t>
        </is>
      </c>
      <c r="F18387" t="inlineStr">
        <is>
          <t>P0059</t>
        </is>
      </c>
      <c r="G18387" t="inlineStr">
        <is>
          <t>Prod_0059</t>
        </is>
      </c>
      <c r="H18387" t="inlineStr">
        <is>
          <t>Beverages</t>
        </is>
      </c>
      <c r="I18387" t="n">
        <v>7</v>
      </c>
      <c r="J18387" t="n">
        <v>505.7</v>
      </c>
      <c r="K18387" t="n">
        <v>0</v>
      </c>
      <c r="L18387">
        <f>I18387*J18387*(1-K18387)</f>
        <v/>
      </c>
      <c r="M18387">
        <f>VLOOKUP(F18387,Products!A:D,4,FALSE)*I18387</f>
        <v/>
      </c>
      <c r="N18387">
        <f>L18387-M18387</f>
        <v/>
      </c>
    </row>
    <row r="18388">
      <c r="A18388" t="inlineStr">
        <is>
          <t>T1018386</t>
        </is>
      </c>
      <c r="B18388" t="inlineStr">
        <is>
          <t>2024-08-14</t>
        </is>
      </c>
      <c r="C18388" t="inlineStr">
        <is>
          <t>S046</t>
        </is>
      </c>
      <c r="D18388" t="inlineStr">
        <is>
          <t>Store_046</t>
        </is>
      </c>
      <c r="E18388" t="inlineStr">
        <is>
          <t>South</t>
        </is>
      </c>
      <c r="F18388" t="inlineStr">
        <is>
          <t>P0175</t>
        </is>
      </c>
      <c r="G18388" t="inlineStr">
        <is>
          <t>Prod_0175</t>
        </is>
      </c>
      <c r="H18388" t="inlineStr">
        <is>
          <t>Food</t>
        </is>
      </c>
      <c r="I18388" t="n">
        <v>7</v>
      </c>
      <c r="J18388" t="n">
        <v>652.58</v>
      </c>
      <c r="K18388" t="n">
        <v>0</v>
      </c>
      <c r="L18388">
        <f>I18388*J18388*(1-K18388)</f>
        <v/>
      </c>
      <c r="M18388">
        <f>VLOOKUP(F18388,Products!A:D,4,FALSE)*I18388</f>
        <v/>
      </c>
      <c r="N18388">
        <f>L18388-M18388</f>
        <v/>
      </c>
    </row>
    <row r="18389">
      <c r="A18389" t="inlineStr">
        <is>
          <t>T1018387</t>
        </is>
      </c>
      <c r="B18389" t="inlineStr">
        <is>
          <t>2024-09-19</t>
        </is>
      </c>
      <c r="C18389" t="inlineStr">
        <is>
          <t>S007</t>
        </is>
      </c>
      <c r="D18389" t="inlineStr">
        <is>
          <t>Store_007</t>
        </is>
      </c>
      <c r="E18389" t="inlineStr">
        <is>
          <t>East</t>
        </is>
      </c>
      <c r="F18389" t="inlineStr">
        <is>
          <t>P0176</t>
        </is>
      </c>
      <c r="G18389" t="inlineStr">
        <is>
          <t>Prod_0176</t>
        </is>
      </c>
      <c r="H18389" t="inlineStr">
        <is>
          <t>Food</t>
        </is>
      </c>
      <c r="I18389" t="n">
        <v>6</v>
      </c>
      <c r="J18389" t="n">
        <v>807.0700000000001</v>
      </c>
      <c r="K18389" t="n">
        <v>0.15</v>
      </c>
      <c r="L18389">
        <f>I18389*J18389*(1-K18389)</f>
        <v/>
      </c>
      <c r="M18389">
        <f>VLOOKUP(F18389,Products!A:D,4,FALSE)*I18389</f>
        <v/>
      </c>
      <c r="N18389">
        <f>L18389-M18389</f>
        <v/>
      </c>
    </row>
    <row r="18390">
      <c r="A18390" t="inlineStr">
        <is>
          <t>T1018388</t>
        </is>
      </c>
      <c r="B18390" t="inlineStr">
        <is>
          <t>2024-02-23</t>
        </is>
      </c>
      <c r="C18390" t="inlineStr">
        <is>
          <t>S016</t>
        </is>
      </c>
      <c r="D18390" t="inlineStr">
        <is>
          <t>Store_016</t>
        </is>
      </c>
      <c r="E18390" t="inlineStr">
        <is>
          <t>West</t>
        </is>
      </c>
      <c r="F18390" t="inlineStr">
        <is>
          <t>P0029</t>
        </is>
      </c>
      <c r="G18390" t="inlineStr">
        <is>
          <t>Prod_0029</t>
        </is>
      </c>
      <c r="H18390" t="inlineStr">
        <is>
          <t>Clothing</t>
        </is>
      </c>
      <c r="I18390" t="n">
        <v>4</v>
      </c>
      <c r="J18390" t="n">
        <v>712.22</v>
      </c>
      <c r="K18390" t="n">
        <v>0.1</v>
      </c>
      <c r="L18390">
        <f>I18390*J18390*(1-K18390)</f>
        <v/>
      </c>
      <c r="M18390">
        <f>VLOOKUP(F18390,Products!A:D,4,FALSE)*I18390</f>
        <v/>
      </c>
      <c r="N18390">
        <f>L18390-M18390</f>
        <v/>
      </c>
    </row>
    <row r="18391">
      <c r="A18391" t="inlineStr">
        <is>
          <t>T1018389</t>
        </is>
      </c>
      <c r="B18391" t="inlineStr">
        <is>
          <t>2023-07-25</t>
        </is>
      </c>
      <c r="C18391" t="inlineStr">
        <is>
          <t>S033</t>
        </is>
      </c>
      <c r="D18391" t="inlineStr">
        <is>
          <t>Store_033</t>
        </is>
      </c>
      <c r="E18391" t="inlineStr">
        <is>
          <t>North</t>
        </is>
      </c>
      <c r="F18391" t="inlineStr">
        <is>
          <t>P0153</t>
        </is>
      </c>
      <c r="G18391" t="inlineStr">
        <is>
          <t>Prod_0153</t>
        </is>
      </c>
      <c r="H18391" t="inlineStr">
        <is>
          <t>Clothing</t>
        </is>
      </c>
      <c r="I18391" t="n">
        <v>5</v>
      </c>
      <c r="J18391" t="n">
        <v>149.82</v>
      </c>
      <c r="K18391" t="n">
        <v>0.1</v>
      </c>
      <c r="L18391">
        <f>I18391*J18391*(1-K18391)</f>
        <v/>
      </c>
      <c r="M18391">
        <f>VLOOKUP(F18391,Products!A:D,4,FALSE)*I18391</f>
        <v/>
      </c>
      <c r="N18391">
        <f>L18391-M18391</f>
        <v/>
      </c>
    </row>
    <row r="18392">
      <c r="A18392" t="inlineStr">
        <is>
          <t>T1018390</t>
        </is>
      </c>
      <c r="B18392" t="inlineStr">
        <is>
          <t>2025-06-28</t>
        </is>
      </c>
      <c r="C18392" t="inlineStr">
        <is>
          <t>S013</t>
        </is>
      </c>
      <c r="D18392" t="inlineStr">
        <is>
          <t>Store_013</t>
        </is>
      </c>
      <c r="E18392" t="inlineStr">
        <is>
          <t>North</t>
        </is>
      </c>
      <c r="F18392" t="inlineStr">
        <is>
          <t>P0195</t>
        </is>
      </c>
      <c r="G18392" t="inlineStr">
        <is>
          <t>Prod_0195</t>
        </is>
      </c>
      <c r="H18392" t="inlineStr">
        <is>
          <t>Food</t>
        </is>
      </c>
      <c r="I18392" t="n">
        <v>6</v>
      </c>
      <c r="J18392" t="n">
        <v>468.78</v>
      </c>
      <c r="K18392" t="n">
        <v>0.15</v>
      </c>
      <c r="L18392">
        <f>I18392*J18392*(1-K18392)</f>
        <v/>
      </c>
      <c r="M18392">
        <f>VLOOKUP(F18392,Products!A:D,4,FALSE)*I18392</f>
        <v/>
      </c>
      <c r="N18392">
        <f>L18392-M18392</f>
        <v/>
      </c>
    </row>
    <row r="18393">
      <c r="A18393" t="inlineStr">
        <is>
          <t>T1018391</t>
        </is>
      </c>
      <c r="B18393" t="inlineStr">
        <is>
          <t>2024-05-26</t>
        </is>
      </c>
      <c r="C18393" t="inlineStr">
        <is>
          <t>S042</t>
        </is>
      </c>
      <c r="D18393" t="inlineStr">
        <is>
          <t>Store_042</t>
        </is>
      </c>
      <c r="E18393" t="inlineStr">
        <is>
          <t>Central</t>
        </is>
      </c>
      <c r="F18393" t="inlineStr">
        <is>
          <t>P0016</t>
        </is>
      </c>
      <c r="G18393" t="inlineStr">
        <is>
          <t>Prod_0016</t>
        </is>
      </c>
      <c r="H18393" t="inlineStr">
        <is>
          <t>Food</t>
        </is>
      </c>
      <c r="I18393" t="n">
        <v>5</v>
      </c>
      <c r="J18393" t="n">
        <v>913.2</v>
      </c>
      <c r="K18393" t="n">
        <v>0</v>
      </c>
      <c r="L18393">
        <f>I18393*J18393*(1-K18393)</f>
        <v/>
      </c>
      <c r="M18393">
        <f>VLOOKUP(F18393,Products!A:D,4,FALSE)*I18393</f>
        <v/>
      </c>
      <c r="N18393">
        <f>L18393-M18393</f>
        <v/>
      </c>
    </row>
    <row r="18394">
      <c r="A18394" t="inlineStr">
        <is>
          <t>T1018392</t>
        </is>
      </c>
      <c r="B18394" t="inlineStr">
        <is>
          <t>2024-03-11</t>
        </is>
      </c>
      <c r="C18394" t="inlineStr">
        <is>
          <t>S024</t>
        </is>
      </c>
      <c r="D18394" t="inlineStr">
        <is>
          <t>Store_024</t>
        </is>
      </c>
      <c r="E18394" t="inlineStr">
        <is>
          <t>South</t>
        </is>
      </c>
      <c r="F18394" t="inlineStr">
        <is>
          <t>P0186</t>
        </is>
      </c>
      <c r="G18394" t="inlineStr">
        <is>
          <t>Prod_0186</t>
        </is>
      </c>
      <c r="H18394" t="inlineStr">
        <is>
          <t>Household</t>
        </is>
      </c>
      <c r="I18394" t="n">
        <v>9</v>
      </c>
      <c r="J18394" t="n">
        <v>727.5700000000001</v>
      </c>
      <c r="K18394" t="n">
        <v>0</v>
      </c>
      <c r="L18394">
        <f>I18394*J18394*(1-K18394)</f>
        <v/>
      </c>
      <c r="M18394">
        <f>VLOOKUP(F18394,Products!A:D,4,FALSE)*I18394</f>
        <v/>
      </c>
      <c r="N18394">
        <f>L18394-M18394</f>
        <v/>
      </c>
    </row>
    <row r="18395">
      <c r="A18395" t="inlineStr">
        <is>
          <t>T1018393</t>
        </is>
      </c>
      <c r="B18395" t="inlineStr">
        <is>
          <t>2025-06-22</t>
        </is>
      </c>
      <c r="C18395" t="inlineStr">
        <is>
          <t>S045</t>
        </is>
      </c>
      <c r="D18395" t="inlineStr">
        <is>
          <t>Store_045</t>
        </is>
      </c>
      <c r="E18395" t="inlineStr">
        <is>
          <t>East</t>
        </is>
      </c>
      <c r="F18395" t="inlineStr">
        <is>
          <t>P0056</t>
        </is>
      </c>
      <c r="G18395" t="inlineStr">
        <is>
          <t>Prod_0056</t>
        </is>
      </c>
      <c r="H18395" t="inlineStr">
        <is>
          <t>Household</t>
        </is>
      </c>
      <c r="I18395" t="n">
        <v>4</v>
      </c>
      <c r="J18395" t="n">
        <v>249.88</v>
      </c>
      <c r="K18395" t="n">
        <v>0.05</v>
      </c>
      <c r="L18395">
        <f>I18395*J18395*(1-K18395)</f>
        <v/>
      </c>
      <c r="M18395">
        <f>VLOOKUP(F18395,Products!A:D,4,FALSE)*I18395</f>
        <v/>
      </c>
      <c r="N18395">
        <f>L18395-M18395</f>
        <v/>
      </c>
    </row>
    <row r="18396">
      <c r="A18396" t="inlineStr">
        <is>
          <t>T1018394</t>
        </is>
      </c>
      <c r="B18396" t="inlineStr">
        <is>
          <t>2023-09-05</t>
        </is>
      </c>
      <c r="C18396" t="inlineStr">
        <is>
          <t>S047</t>
        </is>
      </c>
      <c r="D18396" t="inlineStr">
        <is>
          <t>Store_047</t>
        </is>
      </c>
      <c r="E18396" t="inlineStr">
        <is>
          <t>North</t>
        </is>
      </c>
      <c r="F18396" t="inlineStr">
        <is>
          <t>P0161</t>
        </is>
      </c>
      <c r="G18396" t="inlineStr">
        <is>
          <t>Prod_0161</t>
        </is>
      </c>
      <c r="H18396" t="inlineStr">
        <is>
          <t>Household</t>
        </is>
      </c>
      <c r="I18396" t="n">
        <v>3</v>
      </c>
      <c r="J18396" t="n">
        <v>86.84999999999999</v>
      </c>
      <c r="K18396" t="n">
        <v>0</v>
      </c>
      <c r="L18396">
        <f>I18396*J18396*(1-K18396)</f>
        <v/>
      </c>
      <c r="M18396">
        <f>VLOOKUP(F18396,Products!A:D,4,FALSE)*I18396</f>
        <v/>
      </c>
      <c r="N18396">
        <f>L18396-M18396</f>
        <v/>
      </c>
    </row>
    <row r="18397">
      <c r="A18397" t="inlineStr">
        <is>
          <t>T1018395</t>
        </is>
      </c>
      <c r="B18397" t="inlineStr">
        <is>
          <t>2025-04-13</t>
        </is>
      </c>
      <c r="C18397" t="inlineStr">
        <is>
          <t>S029</t>
        </is>
      </c>
      <c r="D18397" t="inlineStr">
        <is>
          <t>Store_029</t>
        </is>
      </c>
      <c r="E18397" t="inlineStr">
        <is>
          <t>South</t>
        </is>
      </c>
      <c r="F18397" t="inlineStr">
        <is>
          <t>P0136</t>
        </is>
      </c>
      <c r="G18397" t="inlineStr">
        <is>
          <t>Prod_0136</t>
        </is>
      </c>
      <c r="H18397" t="inlineStr">
        <is>
          <t>Beverages</t>
        </is>
      </c>
      <c r="I18397" t="n">
        <v>5</v>
      </c>
      <c r="J18397" t="n">
        <v>161.9</v>
      </c>
      <c r="K18397" t="n">
        <v>0</v>
      </c>
      <c r="L18397">
        <f>I18397*J18397*(1-K18397)</f>
        <v/>
      </c>
      <c r="M18397">
        <f>VLOOKUP(F18397,Products!A:D,4,FALSE)*I18397</f>
        <v/>
      </c>
      <c r="N18397">
        <f>L18397-M18397</f>
        <v/>
      </c>
    </row>
    <row r="18398">
      <c r="A18398" t="inlineStr">
        <is>
          <t>T1018396</t>
        </is>
      </c>
      <c r="B18398" t="inlineStr">
        <is>
          <t>2024-12-11</t>
        </is>
      </c>
      <c r="C18398" t="inlineStr">
        <is>
          <t>S024</t>
        </is>
      </c>
      <c r="D18398" t="inlineStr">
        <is>
          <t>Store_024</t>
        </is>
      </c>
      <c r="E18398" t="inlineStr">
        <is>
          <t>South</t>
        </is>
      </c>
      <c r="F18398" t="inlineStr">
        <is>
          <t>P0094</t>
        </is>
      </c>
      <c r="G18398" t="inlineStr">
        <is>
          <t>Prod_0094</t>
        </is>
      </c>
      <c r="H18398" t="inlineStr">
        <is>
          <t>Toys</t>
        </is>
      </c>
      <c r="I18398" t="n">
        <v>3</v>
      </c>
      <c r="J18398" t="n">
        <v>567.3099999999999</v>
      </c>
      <c r="K18398" t="n">
        <v>0.05</v>
      </c>
      <c r="L18398">
        <f>I18398*J18398*(1-K18398)</f>
        <v/>
      </c>
      <c r="M18398">
        <f>VLOOKUP(F18398,Products!A:D,4,FALSE)*I18398</f>
        <v/>
      </c>
      <c r="N18398">
        <f>L18398-M18398</f>
        <v/>
      </c>
    </row>
    <row r="18399">
      <c r="A18399" t="inlineStr">
        <is>
          <t>T1018397</t>
        </is>
      </c>
      <c r="B18399" t="inlineStr">
        <is>
          <t>2025-06-21</t>
        </is>
      </c>
      <c r="C18399" t="inlineStr">
        <is>
          <t>S038</t>
        </is>
      </c>
      <c r="D18399" t="inlineStr">
        <is>
          <t>Store_038</t>
        </is>
      </c>
      <c r="E18399" t="inlineStr">
        <is>
          <t>East</t>
        </is>
      </c>
      <c r="F18399" t="inlineStr">
        <is>
          <t>P0046</t>
        </is>
      </c>
      <c r="G18399" t="inlineStr">
        <is>
          <t>Prod_0046</t>
        </is>
      </c>
      <c r="H18399" t="inlineStr">
        <is>
          <t>Electronics</t>
        </is>
      </c>
      <c r="I18399" t="n">
        <v>5</v>
      </c>
      <c r="J18399" t="n">
        <v>51.61</v>
      </c>
      <c r="K18399" t="n">
        <v>0.1</v>
      </c>
      <c r="L18399">
        <f>I18399*J18399*(1-K18399)</f>
        <v/>
      </c>
      <c r="M18399">
        <f>VLOOKUP(F18399,Products!A:D,4,FALSE)*I18399</f>
        <v/>
      </c>
      <c r="N18399">
        <f>L18399-M18399</f>
        <v/>
      </c>
    </row>
    <row r="18400">
      <c r="A18400" t="inlineStr">
        <is>
          <t>T1018398</t>
        </is>
      </c>
      <c r="B18400" t="inlineStr">
        <is>
          <t>2024-10-15</t>
        </is>
      </c>
      <c r="C18400" t="inlineStr">
        <is>
          <t>S031</t>
        </is>
      </c>
      <c r="D18400" t="inlineStr">
        <is>
          <t>Store_031</t>
        </is>
      </c>
      <c r="E18400" t="inlineStr">
        <is>
          <t>Central</t>
        </is>
      </c>
      <c r="F18400" t="inlineStr">
        <is>
          <t>P0112</t>
        </is>
      </c>
      <c r="G18400" t="inlineStr">
        <is>
          <t>Prod_0112</t>
        </is>
      </c>
      <c r="H18400" t="inlineStr">
        <is>
          <t>Beverages</t>
        </is>
      </c>
      <c r="I18400" t="n">
        <v>2</v>
      </c>
      <c r="J18400" t="n">
        <v>803.62</v>
      </c>
      <c r="K18400" t="n">
        <v>0.1</v>
      </c>
      <c r="L18400">
        <f>I18400*J18400*(1-K18400)</f>
        <v/>
      </c>
      <c r="M18400">
        <f>VLOOKUP(F18400,Products!A:D,4,FALSE)*I18400</f>
        <v/>
      </c>
      <c r="N18400">
        <f>L18400-M18400</f>
        <v/>
      </c>
    </row>
    <row r="18401">
      <c r="A18401" t="inlineStr">
        <is>
          <t>T1018399</t>
        </is>
      </c>
      <c r="B18401" t="inlineStr">
        <is>
          <t>2024-07-13</t>
        </is>
      </c>
      <c r="C18401" t="inlineStr">
        <is>
          <t>S049</t>
        </is>
      </c>
      <c r="D18401" t="inlineStr">
        <is>
          <t>Store_049</t>
        </is>
      </c>
      <c r="E18401" t="inlineStr">
        <is>
          <t>North</t>
        </is>
      </c>
      <c r="F18401" t="inlineStr">
        <is>
          <t>P0161</t>
        </is>
      </c>
      <c r="G18401" t="inlineStr">
        <is>
          <t>Prod_0161</t>
        </is>
      </c>
      <c r="H18401" t="inlineStr">
        <is>
          <t>Household</t>
        </is>
      </c>
      <c r="I18401" t="n">
        <v>5</v>
      </c>
      <c r="J18401" t="n">
        <v>99.61</v>
      </c>
      <c r="K18401" t="n">
        <v>0</v>
      </c>
      <c r="L18401">
        <f>I18401*J18401*(1-K18401)</f>
        <v/>
      </c>
      <c r="M18401">
        <f>VLOOKUP(F18401,Products!A:D,4,FALSE)*I18401</f>
        <v/>
      </c>
      <c r="N18401">
        <f>L18401-M18401</f>
        <v/>
      </c>
    </row>
    <row r="18402">
      <c r="A18402" t="inlineStr">
        <is>
          <t>T1018400</t>
        </is>
      </c>
      <c r="B18402" t="inlineStr">
        <is>
          <t>2024-07-20</t>
        </is>
      </c>
      <c r="C18402" t="inlineStr">
        <is>
          <t>S003</t>
        </is>
      </c>
      <c r="D18402" t="inlineStr">
        <is>
          <t>Store_003</t>
        </is>
      </c>
      <c r="E18402" t="inlineStr">
        <is>
          <t>North</t>
        </is>
      </c>
      <c r="F18402" t="inlineStr">
        <is>
          <t>P0092</t>
        </is>
      </c>
      <c r="G18402" t="inlineStr">
        <is>
          <t>Prod_0092</t>
        </is>
      </c>
      <c r="H18402" t="inlineStr">
        <is>
          <t>Household</t>
        </is>
      </c>
      <c r="I18402" t="n">
        <v>5</v>
      </c>
      <c r="J18402" t="n">
        <v>255.64</v>
      </c>
      <c r="K18402" t="n">
        <v>0</v>
      </c>
      <c r="L18402">
        <f>I18402*J18402*(1-K18402)</f>
        <v/>
      </c>
      <c r="M18402">
        <f>VLOOKUP(F18402,Products!A:D,4,FALSE)*I18402</f>
        <v/>
      </c>
      <c r="N18402">
        <f>L18402-M18402</f>
        <v/>
      </c>
    </row>
    <row r="18403">
      <c r="A18403" t="inlineStr">
        <is>
          <t>T1018401</t>
        </is>
      </c>
      <c r="B18403" t="inlineStr">
        <is>
          <t>2025-01-14</t>
        </is>
      </c>
      <c r="C18403" t="inlineStr">
        <is>
          <t>S024</t>
        </is>
      </c>
      <c r="D18403" t="inlineStr">
        <is>
          <t>Store_024</t>
        </is>
      </c>
      <c r="E18403" t="inlineStr">
        <is>
          <t>South</t>
        </is>
      </c>
      <c r="F18403" t="inlineStr">
        <is>
          <t>P0097</t>
        </is>
      </c>
      <c r="G18403" t="inlineStr">
        <is>
          <t>Prod_0097</t>
        </is>
      </c>
      <c r="H18403" t="inlineStr">
        <is>
          <t>Clothing</t>
        </is>
      </c>
      <c r="I18403" t="n">
        <v>9</v>
      </c>
      <c r="J18403" t="n">
        <v>193.87</v>
      </c>
      <c r="K18403" t="n">
        <v>0</v>
      </c>
      <c r="L18403">
        <f>I18403*J18403*(1-K18403)</f>
        <v/>
      </c>
      <c r="M18403">
        <f>VLOOKUP(F18403,Products!A:D,4,FALSE)*I18403</f>
        <v/>
      </c>
      <c r="N18403">
        <f>L18403-M18403</f>
        <v/>
      </c>
    </row>
    <row r="18404">
      <c r="A18404" t="inlineStr">
        <is>
          <t>T1018402</t>
        </is>
      </c>
      <c r="B18404" t="inlineStr">
        <is>
          <t>2023-08-31</t>
        </is>
      </c>
      <c r="C18404" t="inlineStr">
        <is>
          <t>S024</t>
        </is>
      </c>
      <c r="D18404" t="inlineStr">
        <is>
          <t>Store_024</t>
        </is>
      </c>
      <c r="E18404" t="inlineStr">
        <is>
          <t>South</t>
        </is>
      </c>
      <c r="F18404" t="inlineStr">
        <is>
          <t>P0098</t>
        </is>
      </c>
      <c r="G18404" t="inlineStr">
        <is>
          <t>Prod_0098</t>
        </is>
      </c>
      <c r="H18404" t="inlineStr">
        <is>
          <t>Clothing</t>
        </is>
      </c>
      <c r="I18404" t="n">
        <v>9</v>
      </c>
      <c r="J18404" t="n">
        <v>623.47</v>
      </c>
      <c r="K18404" t="n">
        <v>0</v>
      </c>
      <c r="L18404">
        <f>I18404*J18404*(1-K18404)</f>
        <v/>
      </c>
      <c r="M18404">
        <f>VLOOKUP(F18404,Products!A:D,4,FALSE)*I18404</f>
        <v/>
      </c>
      <c r="N18404">
        <f>L18404-M18404</f>
        <v/>
      </c>
    </row>
    <row r="18405">
      <c r="A18405" t="inlineStr">
        <is>
          <t>T1018403</t>
        </is>
      </c>
      <c r="B18405" t="inlineStr">
        <is>
          <t>2024-08-19</t>
        </is>
      </c>
      <c r="C18405" t="inlineStr">
        <is>
          <t>S045</t>
        </is>
      </c>
      <c r="D18405" t="inlineStr">
        <is>
          <t>Store_045</t>
        </is>
      </c>
      <c r="E18405" t="inlineStr">
        <is>
          <t>East</t>
        </is>
      </c>
      <c r="F18405" t="inlineStr">
        <is>
          <t>P0075</t>
        </is>
      </c>
      <c r="G18405" t="inlineStr">
        <is>
          <t>Prod_0075</t>
        </is>
      </c>
      <c r="H18405" t="inlineStr">
        <is>
          <t>Beverages</t>
        </is>
      </c>
      <c r="I18405" t="n">
        <v>2</v>
      </c>
      <c r="J18405" t="n">
        <v>940.45</v>
      </c>
      <c r="K18405" t="n">
        <v>0</v>
      </c>
      <c r="L18405">
        <f>I18405*J18405*(1-K18405)</f>
        <v/>
      </c>
      <c r="M18405">
        <f>VLOOKUP(F18405,Products!A:D,4,FALSE)*I18405</f>
        <v/>
      </c>
      <c r="N18405">
        <f>L18405-M18405</f>
        <v/>
      </c>
    </row>
    <row r="18406">
      <c r="A18406" t="inlineStr">
        <is>
          <t>T1018404</t>
        </is>
      </c>
      <c r="B18406" t="inlineStr">
        <is>
          <t>2023-10-21</t>
        </is>
      </c>
      <c r="C18406" t="inlineStr">
        <is>
          <t>S019</t>
        </is>
      </c>
      <c r="D18406" t="inlineStr">
        <is>
          <t>Store_019</t>
        </is>
      </c>
      <c r="E18406" t="inlineStr">
        <is>
          <t>East</t>
        </is>
      </c>
      <c r="F18406" t="inlineStr">
        <is>
          <t>P0082</t>
        </is>
      </c>
      <c r="G18406" t="inlineStr">
        <is>
          <t>Prod_0082</t>
        </is>
      </c>
      <c r="H18406" t="inlineStr">
        <is>
          <t>Food</t>
        </is>
      </c>
      <c r="I18406" t="n">
        <v>7</v>
      </c>
      <c r="J18406" t="n">
        <v>570.63</v>
      </c>
      <c r="K18406" t="n">
        <v>0.1</v>
      </c>
      <c r="L18406">
        <f>I18406*J18406*(1-K18406)</f>
        <v/>
      </c>
      <c r="M18406">
        <f>VLOOKUP(F18406,Products!A:D,4,FALSE)*I18406</f>
        <v/>
      </c>
      <c r="N18406">
        <f>L18406-M18406</f>
        <v/>
      </c>
    </row>
    <row r="18407">
      <c r="A18407" t="inlineStr">
        <is>
          <t>T1018405</t>
        </is>
      </c>
      <c r="B18407" t="inlineStr">
        <is>
          <t>2024-06-14</t>
        </is>
      </c>
      <c r="C18407" t="inlineStr">
        <is>
          <t>S015</t>
        </is>
      </c>
      <c r="D18407" t="inlineStr">
        <is>
          <t>Store_015</t>
        </is>
      </c>
      <c r="E18407" t="inlineStr">
        <is>
          <t>North</t>
        </is>
      </c>
      <c r="F18407" t="inlineStr">
        <is>
          <t>P0131</t>
        </is>
      </c>
      <c r="G18407" t="inlineStr">
        <is>
          <t>Prod_0131</t>
        </is>
      </c>
      <c r="H18407" t="inlineStr">
        <is>
          <t>Beverages</t>
        </is>
      </c>
      <c r="I18407" t="n">
        <v>2</v>
      </c>
      <c r="J18407" t="n">
        <v>389.24</v>
      </c>
      <c r="K18407" t="n">
        <v>0.05</v>
      </c>
      <c r="L18407">
        <f>I18407*J18407*(1-K18407)</f>
        <v/>
      </c>
      <c r="M18407">
        <f>VLOOKUP(F18407,Products!A:D,4,FALSE)*I18407</f>
        <v/>
      </c>
      <c r="N18407">
        <f>L18407-M18407</f>
        <v/>
      </c>
    </row>
    <row r="18408">
      <c r="A18408" t="inlineStr">
        <is>
          <t>T1018406</t>
        </is>
      </c>
      <c r="B18408" t="inlineStr">
        <is>
          <t>2024-11-24</t>
        </is>
      </c>
      <c r="C18408" t="inlineStr">
        <is>
          <t>S006</t>
        </is>
      </c>
      <c r="D18408" t="inlineStr">
        <is>
          <t>Store_006</t>
        </is>
      </c>
      <c r="E18408" t="inlineStr">
        <is>
          <t>East</t>
        </is>
      </c>
      <c r="F18408" t="inlineStr">
        <is>
          <t>P0180</t>
        </is>
      </c>
      <c r="G18408" t="inlineStr">
        <is>
          <t>Prod_0180</t>
        </is>
      </c>
      <c r="H18408" t="inlineStr">
        <is>
          <t>Clothing</t>
        </is>
      </c>
      <c r="I18408" t="n">
        <v>1</v>
      </c>
      <c r="J18408" t="n">
        <v>606.91</v>
      </c>
      <c r="K18408" t="n">
        <v>0</v>
      </c>
      <c r="L18408">
        <f>I18408*J18408*(1-K18408)</f>
        <v/>
      </c>
      <c r="M18408">
        <f>VLOOKUP(F18408,Products!A:D,4,FALSE)*I18408</f>
        <v/>
      </c>
      <c r="N18408">
        <f>L18408-M18408</f>
        <v/>
      </c>
    </row>
    <row r="18409">
      <c r="A18409" t="inlineStr">
        <is>
          <t>T1018407</t>
        </is>
      </c>
      <c r="B18409" t="inlineStr">
        <is>
          <t>2025-07-09</t>
        </is>
      </c>
      <c r="C18409" t="inlineStr">
        <is>
          <t>S035</t>
        </is>
      </c>
      <c r="D18409" t="inlineStr">
        <is>
          <t>Store_035</t>
        </is>
      </c>
      <c r="E18409" t="inlineStr">
        <is>
          <t>Central</t>
        </is>
      </c>
      <c r="F18409" t="inlineStr">
        <is>
          <t>P0132</t>
        </is>
      </c>
      <c r="G18409" t="inlineStr">
        <is>
          <t>Prod_0132</t>
        </is>
      </c>
      <c r="H18409" t="inlineStr">
        <is>
          <t>Food</t>
        </is>
      </c>
      <c r="I18409" t="n">
        <v>2</v>
      </c>
      <c r="J18409" t="n">
        <v>111.1</v>
      </c>
      <c r="K18409" t="n">
        <v>0.15</v>
      </c>
      <c r="L18409">
        <f>I18409*J18409*(1-K18409)</f>
        <v/>
      </c>
      <c r="M18409">
        <f>VLOOKUP(F18409,Products!A:D,4,FALSE)*I18409</f>
        <v/>
      </c>
      <c r="N18409">
        <f>L18409-M18409</f>
        <v/>
      </c>
    </row>
    <row r="18410">
      <c r="A18410" t="inlineStr">
        <is>
          <t>T1018408</t>
        </is>
      </c>
      <c r="B18410" t="inlineStr">
        <is>
          <t>2023-04-01</t>
        </is>
      </c>
      <c r="C18410" t="inlineStr">
        <is>
          <t>S019</t>
        </is>
      </c>
      <c r="D18410" t="inlineStr">
        <is>
          <t>Store_019</t>
        </is>
      </c>
      <c r="E18410" t="inlineStr">
        <is>
          <t>East</t>
        </is>
      </c>
      <c r="F18410" t="inlineStr">
        <is>
          <t>P0050</t>
        </is>
      </c>
      <c r="G18410" t="inlineStr">
        <is>
          <t>Prod_0050</t>
        </is>
      </c>
      <c r="H18410" t="inlineStr">
        <is>
          <t>Household</t>
        </is>
      </c>
      <c r="I18410" t="n">
        <v>6</v>
      </c>
      <c r="J18410" t="n">
        <v>714.42</v>
      </c>
      <c r="K18410" t="n">
        <v>0.2</v>
      </c>
      <c r="L18410">
        <f>I18410*J18410*(1-K18410)</f>
        <v/>
      </c>
      <c r="M18410">
        <f>VLOOKUP(F18410,Products!A:D,4,FALSE)*I18410</f>
        <v/>
      </c>
      <c r="N18410">
        <f>L18410-M18410</f>
        <v/>
      </c>
    </row>
    <row r="18411">
      <c r="A18411" t="inlineStr">
        <is>
          <t>T1018409</t>
        </is>
      </c>
      <c r="B18411" t="inlineStr">
        <is>
          <t>2023-03-09</t>
        </is>
      </c>
      <c r="C18411" t="inlineStr">
        <is>
          <t>S039</t>
        </is>
      </c>
      <c r="D18411" t="inlineStr">
        <is>
          <t>Store_039</t>
        </is>
      </c>
      <c r="E18411" t="inlineStr">
        <is>
          <t>North</t>
        </is>
      </c>
      <c r="F18411" t="inlineStr">
        <is>
          <t>P0185</t>
        </is>
      </c>
      <c r="G18411" t="inlineStr">
        <is>
          <t>Prod_0185</t>
        </is>
      </c>
      <c r="H18411" t="inlineStr">
        <is>
          <t>Food</t>
        </is>
      </c>
      <c r="I18411" t="n">
        <v>7</v>
      </c>
      <c r="J18411" t="n">
        <v>361.95</v>
      </c>
      <c r="K18411" t="n">
        <v>0.05</v>
      </c>
      <c r="L18411">
        <f>I18411*J18411*(1-K18411)</f>
        <v/>
      </c>
      <c r="M18411">
        <f>VLOOKUP(F18411,Products!A:D,4,FALSE)*I18411</f>
        <v/>
      </c>
      <c r="N18411">
        <f>L18411-M18411</f>
        <v/>
      </c>
    </row>
    <row r="18412">
      <c r="A18412" t="inlineStr">
        <is>
          <t>T1018410</t>
        </is>
      </c>
      <c r="B18412" t="inlineStr">
        <is>
          <t>2024-01-15</t>
        </is>
      </c>
      <c r="C18412" t="inlineStr">
        <is>
          <t>S031</t>
        </is>
      </c>
      <c r="D18412" t="inlineStr">
        <is>
          <t>Store_031</t>
        </is>
      </c>
      <c r="E18412" t="inlineStr">
        <is>
          <t>Central</t>
        </is>
      </c>
      <c r="F18412" t="inlineStr">
        <is>
          <t>P0156</t>
        </is>
      </c>
      <c r="G18412" t="inlineStr">
        <is>
          <t>Prod_0156</t>
        </is>
      </c>
      <c r="H18412" t="inlineStr">
        <is>
          <t>Toys</t>
        </is>
      </c>
      <c r="I18412" t="n">
        <v>1</v>
      </c>
      <c r="J18412" t="n">
        <v>434.35</v>
      </c>
      <c r="K18412" t="n">
        <v>0</v>
      </c>
      <c r="L18412">
        <f>I18412*J18412*(1-K18412)</f>
        <v/>
      </c>
      <c r="M18412">
        <f>VLOOKUP(F18412,Products!A:D,4,FALSE)*I18412</f>
        <v/>
      </c>
      <c r="N18412">
        <f>L18412-M18412</f>
        <v/>
      </c>
    </row>
    <row r="18413">
      <c r="A18413" t="inlineStr">
        <is>
          <t>T1018411</t>
        </is>
      </c>
      <c r="B18413" t="inlineStr">
        <is>
          <t>2024-12-14</t>
        </is>
      </c>
      <c r="C18413" t="inlineStr">
        <is>
          <t>S032</t>
        </is>
      </c>
      <c r="D18413" t="inlineStr">
        <is>
          <t>Store_032</t>
        </is>
      </c>
      <c r="E18413" t="inlineStr">
        <is>
          <t>Central</t>
        </is>
      </c>
      <c r="F18413" t="inlineStr">
        <is>
          <t>P0145</t>
        </is>
      </c>
      <c r="G18413" t="inlineStr">
        <is>
          <t>Prod_0145</t>
        </is>
      </c>
      <c r="H18413" t="inlineStr">
        <is>
          <t>Electronics</t>
        </is>
      </c>
      <c r="I18413" t="n">
        <v>7</v>
      </c>
      <c r="J18413" t="n">
        <v>585.79</v>
      </c>
      <c r="K18413" t="n">
        <v>0</v>
      </c>
      <c r="L18413">
        <f>I18413*J18413*(1-K18413)</f>
        <v/>
      </c>
      <c r="M18413">
        <f>VLOOKUP(F18413,Products!A:D,4,FALSE)*I18413</f>
        <v/>
      </c>
      <c r="N18413">
        <f>L18413-M18413</f>
        <v/>
      </c>
    </row>
    <row r="18414">
      <c r="A18414" t="inlineStr">
        <is>
          <t>T1018412</t>
        </is>
      </c>
      <c r="B18414" t="inlineStr">
        <is>
          <t>2023-04-06</t>
        </is>
      </c>
      <c r="C18414" t="inlineStr">
        <is>
          <t>S011</t>
        </is>
      </c>
      <c r="D18414" t="inlineStr">
        <is>
          <t>Store_011</t>
        </is>
      </c>
      <c r="E18414" t="inlineStr">
        <is>
          <t>South</t>
        </is>
      </c>
      <c r="F18414" t="inlineStr">
        <is>
          <t>P0042</t>
        </is>
      </c>
      <c r="G18414" t="inlineStr">
        <is>
          <t>Prod_0042</t>
        </is>
      </c>
      <c r="H18414" t="inlineStr">
        <is>
          <t>Electronics</t>
        </is>
      </c>
      <c r="I18414" t="n">
        <v>8</v>
      </c>
      <c r="J18414" t="n">
        <v>859.5700000000001</v>
      </c>
      <c r="K18414" t="n">
        <v>0</v>
      </c>
      <c r="L18414">
        <f>I18414*J18414*(1-K18414)</f>
        <v/>
      </c>
      <c r="M18414">
        <f>VLOOKUP(F18414,Products!A:D,4,FALSE)*I18414</f>
        <v/>
      </c>
      <c r="N18414">
        <f>L18414-M18414</f>
        <v/>
      </c>
    </row>
    <row r="18415">
      <c r="A18415" t="inlineStr">
        <is>
          <t>T1018413</t>
        </is>
      </c>
      <c r="B18415" t="inlineStr">
        <is>
          <t>2024-08-22</t>
        </is>
      </c>
      <c r="C18415" t="inlineStr">
        <is>
          <t>S039</t>
        </is>
      </c>
      <c r="D18415" t="inlineStr">
        <is>
          <t>Store_039</t>
        </is>
      </c>
      <c r="E18415" t="inlineStr">
        <is>
          <t>North</t>
        </is>
      </c>
      <c r="F18415" t="inlineStr">
        <is>
          <t>P0022</t>
        </is>
      </c>
      <c r="G18415" t="inlineStr">
        <is>
          <t>Prod_0022</t>
        </is>
      </c>
      <c r="H18415" t="inlineStr">
        <is>
          <t>Beverages</t>
        </is>
      </c>
      <c r="I18415" t="n">
        <v>7</v>
      </c>
      <c r="J18415" t="n">
        <v>255.38</v>
      </c>
      <c r="K18415" t="n">
        <v>0</v>
      </c>
      <c r="L18415">
        <f>I18415*J18415*(1-K18415)</f>
        <v/>
      </c>
      <c r="M18415">
        <f>VLOOKUP(F18415,Products!A:D,4,FALSE)*I18415</f>
        <v/>
      </c>
      <c r="N18415">
        <f>L18415-M18415</f>
        <v/>
      </c>
    </row>
    <row r="18416">
      <c r="A18416" t="inlineStr">
        <is>
          <t>T1018414</t>
        </is>
      </c>
      <c r="B18416" t="inlineStr">
        <is>
          <t>2023-09-13</t>
        </is>
      </c>
      <c r="C18416" t="inlineStr">
        <is>
          <t>S021</t>
        </is>
      </c>
      <c r="D18416" t="inlineStr">
        <is>
          <t>Store_021</t>
        </is>
      </c>
      <c r="E18416" t="inlineStr">
        <is>
          <t>North</t>
        </is>
      </c>
      <c r="F18416" t="inlineStr">
        <is>
          <t>P0016</t>
        </is>
      </c>
      <c r="G18416" t="inlineStr">
        <is>
          <t>Prod_0016</t>
        </is>
      </c>
      <c r="H18416" t="inlineStr">
        <is>
          <t>Food</t>
        </is>
      </c>
      <c r="I18416" t="n">
        <v>5</v>
      </c>
      <c r="J18416" t="n">
        <v>937.26</v>
      </c>
      <c r="K18416" t="n">
        <v>0</v>
      </c>
      <c r="L18416">
        <f>I18416*J18416*(1-K18416)</f>
        <v/>
      </c>
      <c r="M18416">
        <f>VLOOKUP(F18416,Products!A:D,4,FALSE)*I18416</f>
        <v/>
      </c>
      <c r="N18416">
        <f>L18416-M18416</f>
        <v/>
      </c>
    </row>
    <row r="18417">
      <c r="A18417" t="inlineStr">
        <is>
          <t>T1018415</t>
        </is>
      </c>
      <c r="B18417" t="inlineStr">
        <is>
          <t>2024-08-09</t>
        </is>
      </c>
      <c r="C18417" t="inlineStr">
        <is>
          <t>S042</t>
        </is>
      </c>
      <c r="D18417" t="inlineStr">
        <is>
          <t>Store_042</t>
        </is>
      </c>
      <c r="E18417" t="inlineStr">
        <is>
          <t>Central</t>
        </is>
      </c>
      <c r="F18417" t="inlineStr">
        <is>
          <t>P0161</t>
        </is>
      </c>
      <c r="G18417" t="inlineStr">
        <is>
          <t>Prod_0161</t>
        </is>
      </c>
      <c r="H18417" t="inlineStr">
        <is>
          <t>Household</t>
        </is>
      </c>
      <c r="I18417" t="n">
        <v>5</v>
      </c>
      <c r="J18417" t="n">
        <v>76.64</v>
      </c>
      <c r="K18417" t="n">
        <v>0.05</v>
      </c>
      <c r="L18417">
        <f>I18417*J18417*(1-K18417)</f>
        <v/>
      </c>
      <c r="M18417">
        <f>VLOOKUP(F18417,Products!A:D,4,FALSE)*I18417</f>
        <v/>
      </c>
      <c r="N18417">
        <f>L18417-M18417</f>
        <v/>
      </c>
    </row>
    <row r="18418">
      <c r="A18418" t="inlineStr">
        <is>
          <t>T1018416</t>
        </is>
      </c>
      <c r="B18418" t="inlineStr">
        <is>
          <t>2024-04-14</t>
        </is>
      </c>
      <c r="C18418" t="inlineStr">
        <is>
          <t>S011</t>
        </is>
      </c>
      <c r="D18418" t="inlineStr">
        <is>
          <t>Store_011</t>
        </is>
      </c>
      <c r="E18418" t="inlineStr">
        <is>
          <t>South</t>
        </is>
      </c>
      <c r="F18418" t="inlineStr">
        <is>
          <t>P0140</t>
        </is>
      </c>
      <c r="G18418" t="inlineStr">
        <is>
          <t>Prod_0140</t>
        </is>
      </c>
      <c r="H18418" t="inlineStr">
        <is>
          <t>Food</t>
        </is>
      </c>
      <c r="I18418" t="n">
        <v>6</v>
      </c>
      <c r="J18418" t="n">
        <v>683.92</v>
      </c>
      <c r="K18418" t="n">
        <v>0</v>
      </c>
      <c r="L18418">
        <f>I18418*J18418*(1-K18418)</f>
        <v/>
      </c>
      <c r="M18418">
        <f>VLOOKUP(F18418,Products!A:D,4,FALSE)*I18418</f>
        <v/>
      </c>
      <c r="N18418">
        <f>L18418-M18418</f>
        <v/>
      </c>
    </row>
    <row r="18419">
      <c r="A18419" t="inlineStr">
        <is>
          <t>T1018417</t>
        </is>
      </c>
      <c r="B18419" t="inlineStr">
        <is>
          <t>2023-11-24</t>
        </is>
      </c>
      <c r="C18419" t="inlineStr">
        <is>
          <t>S014</t>
        </is>
      </c>
      <c r="D18419" t="inlineStr">
        <is>
          <t>Store_014</t>
        </is>
      </c>
      <c r="E18419" t="inlineStr">
        <is>
          <t>West</t>
        </is>
      </c>
      <c r="F18419" t="inlineStr">
        <is>
          <t>P0190</t>
        </is>
      </c>
      <c r="G18419" t="inlineStr">
        <is>
          <t>Prod_0190</t>
        </is>
      </c>
      <c r="H18419" t="inlineStr">
        <is>
          <t>Household</t>
        </is>
      </c>
      <c r="I18419" t="n">
        <v>3</v>
      </c>
      <c r="J18419" t="n">
        <v>301.92</v>
      </c>
      <c r="K18419" t="n">
        <v>0</v>
      </c>
      <c r="L18419">
        <f>I18419*J18419*(1-K18419)</f>
        <v/>
      </c>
      <c r="M18419">
        <f>VLOOKUP(F18419,Products!A:D,4,FALSE)*I18419</f>
        <v/>
      </c>
      <c r="N18419">
        <f>L18419-M18419</f>
        <v/>
      </c>
    </row>
    <row r="18420">
      <c r="A18420" t="inlineStr">
        <is>
          <t>T1018418</t>
        </is>
      </c>
      <c r="B18420" t="inlineStr">
        <is>
          <t>2024-05-04</t>
        </is>
      </c>
      <c r="C18420" t="inlineStr">
        <is>
          <t>S005</t>
        </is>
      </c>
      <c r="D18420" t="inlineStr">
        <is>
          <t>Store_005</t>
        </is>
      </c>
      <c r="E18420" t="inlineStr">
        <is>
          <t>Central</t>
        </is>
      </c>
      <c r="F18420" t="inlineStr">
        <is>
          <t>P0067</t>
        </is>
      </c>
      <c r="G18420" t="inlineStr">
        <is>
          <t>Prod_0067</t>
        </is>
      </c>
      <c r="H18420" t="inlineStr">
        <is>
          <t>Toys</t>
        </is>
      </c>
      <c r="I18420" t="n">
        <v>1</v>
      </c>
      <c r="J18420" t="n">
        <v>182.26</v>
      </c>
      <c r="K18420" t="n">
        <v>0.1</v>
      </c>
      <c r="L18420">
        <f>I18420*J18420*(1-K18420)</f>
        <v/>
      </c>
      <c r="M18420">
        <f>VLOOKUP(F18420,Products!A:D,4,FALSE)*I18420</f>
        <v/>
      </c>
      <c r="N18420">
        <f>L18420-M18420</f>
        <v/>
      </c>
    </row>
    <row r="18421">
      <c r="A18421" t="inlineStr">
        <is>
          <t>T1018419</t>
        </is>
      </c>
      <c r="B18421" t="inlineStr">
        <is>
          <t>2024-08-06</t>
        </is>
      </c>
      <c r="C18421" t="inlineStr">
        <is>
          <t>S004</t>
        </is>
      </c>
      <c r="D18421" t="inlineStr">
        <is>
          <t>Store_004</t>
        </is>
      </c>
      <c r="E18421" t="inlineStr">
        <is>
          <t>Central</t>
        </is>
      </c>
      <c r="F18421" t="inlineStr">
        <is>
          <t>P0197</t>
        </is>
      </c>
      <c r="G18421" t="inlineStr">
        <is>
          <t>Prod_0197</t>
        </is>
      </c>
      <c r="H18421" t="inlineStr">
        <is>
          <t>Food</t>
        </is>
      </c>
      <c r="I18421" t="n">
        <v>8</v>
      </c>
      <c r="J18421" t="n">
        <v>238.2</v>
      </c>
      <c r="K18421" t="n">
        <v>0.1</v>
      </c>
      <c r="L18421">
        <f>I18421*J18421*(1-K18421)</f>
        <v/>
      </c>
      <c r="M18421">
        <f>VLOOKUP(F18421,Products!A:D,4,FALSE)*I18421</f>
        <v/>
      </c>
      <c r="N18421">
        <f>L18421-M18421</f>
        <v/>
      </c>
    </row>
    <row r="18422">
      <c r="A18422" t="inlineStr">
        <is>
          <t>T1018420</t>
        </is>
      </c>
      <c r="B18422" t="inlineStr">
        <is>
          <t>2025-01-28</t>
        </is>
      </c>
      <c r="C18422" t="inlineStr">
        <is>
          <t>S011</t>
        </is>
      </c>
      <c r="D18422" t="inlineStr">
        <is>
          <t>Store_011</t>
        </is>
      </c>
      <c r="E18422" t="inlineStr">
        <is>
          <t>South</t>
        </is>
      </c>
      <c r="F18422" t="inlineStr">
        <is>
          <t>P0116</t>
        </is>
      </c>
      <c r="G18422" t="inlineStr">
        <is>
          <t>Prod_0116</t>
        </is>
      </c>
      <c r="H18422" t="inlineStr">
        <is>
          <t>Clothing</t>
        </is>
      </c>
      <c r="I18422" t="n">
        <v>9</v>
      </c>
      <c r="J18422" t="n">
        <v>1032.46</v>
      </c>
      <c r="K18422" t="n">
        <v>0.1</v>
      </c>
      <c r="L18422">
        <f>I18422*J18422*(1-K18422)</f>
        <v/>
      </c>
      <c r="M18422">
        <f>VLOOKUP(F18422,Products!A:D,4,FALSE)*I18422</f>
        <v/>
      </c>
      <c r="N18422">
        <f>L18422-M18422</f>
        <v/>
      </c>
    </row>
    <row r="18423">
      <c r="A18423" t="inlineStr">
        <is>
          <t>T1018421</t>
        </is>
      </c>
      <c r="B18423" t="inlineStr">
        <is>
          <t>2024-11-11</t>
        </is>
      </c>
      <c r="C18423" t="inlineStr">
        <is>
          <t>S019</t>
        </is>
      </c>
      <c r="D18423" t="inlineStr">
        <is>
          <t>Store_019</t>
        </is>
      </c>
      <c r="E18423" t="inlineStr">
        <is>
          <t>East</t>
        </is>
      </c>
      <c r="F18423" t="inlineStr">
        <is>
          <t>P0068</t>
        </is>
      </c>
      <c r="G18423" t="inlineStr">
        <is>
          <t>Prod_0068</t>
        </is>
      </c>
      <c r="H18423" t="inlineStr">
        <is>
          <t>Household</t>
        </is>
      </c>
      <c r="I18423" t="n">
        <v>2</v>
      </c>
      <c r="J18423" t="n">
        <v>199.26</v>
      </c>
      <c r="K18423" t="n">
        <v>0</v>
      </c>
      <c r="L18423">
        <f>I18423*J18423*(1-K18423)</f>
        <v/>
      </c>
      <c r="M18423">
        <f>VLOOKUP(F18423,Products!A:D,4,FALSE)*I18423</f>
        <v/>
      </c>
      <c r="N18423">
        <f>L18423-M18423</f>
        <v/>
      </c>
    </row>
    <row r="18424">
      <c r="A18424" t="inlineStr">
        <is>
          <t>T1018422</t>
        </is>
      </c>
      <c r="B18424" t="inlineStr">
        <is>
          <t>2025-04-04</t>
        </is>
      </c>
      <c r="C18424" t="inlineStr">
        <is>
          <t>S021</t>
        </is>
      </c>
      <c r="D18424" t="inlineStr">
        <is>
          <t>Store_021</t>
        </is>
      </c>
      <c r="E18424" t="inlineStr">
        <is>
          <t>North</t>
        </is>
      </c>
      <c r="F18424" t="inlineStr">
        <is>
          <t>P0095</t>
        </is>
      </c>
      <c r="G18424" t="inlineStr">
        <is>
          <t>Prod_0095</t>
        </is>
      </c>
      <c r="H18424" t="inlineStr">
        <is>
          <t>Food</t>
        </is>
      </c>
      <c r="I18424" t="n">
        <v>8</v>
      </c>
      <c r="J18424" t="n">
        <v>227.32</v>
      </c>
      <c r="K18424" t="n">
        <v>0.1</v>
      </c>
      <c r="L18424">
        <f>I18424*J18424*(1-K18424)</f>
        <v/>
      </c>
      <c r="M18424">
        <f>VLOOKUP(F18424,Products!A:D,4,FALSE)*I18424</f>
        <v/>
      </c>
      <c r="N18424">
        <f>L18424-M18424</f>
        <v/>
      </c>
    </row>
    <row r="18425">
      <c r="A18425" t="inlineStr">
        <is>
          <t>T1018423</t>
        </is>
      </c>
      <c r="B18425" t="inlineStr">
        <is>
          <t>2023-10-24</t>
        </is>
      </c>
      <c r="C18425" t="inlineStr">
        <is>
          <t>S005</t>
        </is>
      </c>
      <c r="D18425" t="inlineStr">
        <is>
          <t>Store_005</t>
        </is>
      </c>
      <c r="E18425" t="inlineStr">
        <is>
          <t>Central</t>
        </is>
      </c>
      <c r="F18425" t="inlineStr">
        <is>
          <t>P0077</t>
        </is>
      </c>
      <c r="G18425" t="inlineStr">
        <is>
          <t>Prod_0077</t>
        </is>
      </c>
      <c r="H18425" t="inlineStr">
        <is>
          <t>Beverages</t>
        </is>
      </c>
      <c r="I18425" t="n">
        <v>2</v>
      </c>
      <c r="J18425" t="n">
        <v>43.9</v>
      </c>
      <c r="K18425" t="n">
        <v>0</v>
      </c>
      <c r="L18425">
        <f>I18425*J18425*(1-K18425)</f>
        <v/>
      </c>
      <c r="M18425">
        <f>VLOOKUP(F18425,Products!A:D,4,FALSE)*I18425</f>
        <v/>
      </c>
      <c r="N18425">
        <f>L18425-M18425</f>
        <v/>
      </c>
    </row>
    <row r="18426">
      <c r="A18426" t="inlineStr">
        <is>
          <t>T1018424</t>
        </is>
      </c>
      <c r="B18426" t="inlineStr">
        <is>
          <t>2023-04-17</t>
        </is>
      </c>
      <c r="C18426" t="inlineStr">
        <is>
          <t>S014</t>
        </is>
      </c>
      <c r="D18426" t="inlineStr">
        <is>
          <t>Store_014</t>
        </is>
      </c>
      <c r="E18426" t="inlineStr">
        <is>
          <t>West</t>
        </is>
      </c>
      <c r="F18426" t="inlineStr">
        <is>
          <t>P0154</t>
        </is>
      </c>
      <c r="G18426" t="inlineStr">
        <is>
          <t>Prod_0154</t>
        </is>
      </c>
      <c r="H18426" t="inlineStr">
        <is>
          <t>Toys</t>
        </is>
      </c>
      <c r="I18426" t="n">
        <v>7</v>
      </c>
      <c r="J18426" t="n">
        <v>338.84</v>
      </c>
      <c r="K18426" t="n">
        <v>0</v>
      </c>
      <c r="L18426">
        <f>I18426*J18426*(1-K18426)</f>
        <v/>
      </c>
      <c r="M18426">
        <f>VLOOKUP(F18426,Products!A:D,4,FALSE)*I18426</f>
        <v/>
      </c>
      <c r="N18426">
        <f>L18426-M18426</f>
        <v/>
      </c>
    </row>
    <row r="18427">
      <c r="A18427" t="inlineStr">
        <is>
          <t>T1018425</t>
        </is>
      </c>
      <c r="B18427" t="inlineStr">
        <is>
          <t>2024-03-31</t>
        </is>
      </c>
      <c r="C18427" t="inlineStr">
        <is>
          <t>S039</t>
        </is>
      </c>
      <c r="D18427" t="inlineStr">
        <is>
          <t>Store_039</t>
        </is>
      </c>
      <c r="E18427" t="inlineStr">
        <is>
          <t>North</t>
        </is>
      </c>
      <c r="F18427" t="inlineStr">
        <is>
          <t>P0040</t>
        </is>
      </c>
      <c r="G18427" t="inlineStr">
        <is>
          <t>Prod_0040</t>
        </is>
      </c>
      <c r="H18427" t="inlineStr">
        <is>
          <t>Toys</t>
        </is>
      </c>
      <c r="I18427" t="n">
        <v>1</v>
      </c>
      <c r="J18427" t="n">
        <v>62.21</v>
      </c>
      <c r="K18427" t="n">
        <v>0.1</v>
      </c>
      <c r="L18427">
        <f>I18427*J18427*(1-K18427)</f>
        <v/>
      </c>
      <c r="M18427">
        <f>VLOOKUP(F18427,Products!A:D,4,FALSE)*I18427</f>
        <v/>
      </c>
      <c r="N18427">
        <f>L18427-M18427</f>
        <v/>
      </c>
    </row>
    <row r="18428">
      <c r="A18428" t="inlineStr">
        <is>
          <t>T1018426</t>
        </is>
      </c>
      <c r="B18428" t="inlineStr">
        <is>
          <t>2024-08-17</t>
        </is>
      </c>
      <c r="C18428" t="inlineStr">
        <is>
          <t>S036</t>
        </is>
      </c>
      <c r="D18428" t="inlineStr">
        <is>
          <t>Store_036</t>
        </is>
      </c>
      <c r="E18428" t="inlineStr">
        <is>
          <t>Central</t>
        </is>
      </c>
      <c r="F18428" t="inlineStr">
        <is>
          <t>P0007</t>
        </is>
      </c>
      <c r="G18428" t="inlineStr">
        <is>
          <t>Prod_0007</t>
        </is>
      </c>
      <c r="H18428" t="inlineStr">
        <is>
          <t>Food</t>
        </is>
      </c>
      <c r="I18428" t="n">
        <v>7</v>
      </c>
      <c r="J18428" t="n">
        <v>110.58</v>
      </c>
      <c r="K18428" t="n">
        <v>0.1</v>
      </c>
      <c r="L18428">
        <f>I18428*J18428*(1-K18428)</f>
        <v/>
      </c>
      <c r="M18428">
        <f>VLOOKUP(F18428,Products!A:D,4,FALSE)*I18428</f>
        <v/>
      </c>
      <c r="N18428">
        <f>L18428-M18428</f>
        <v/>
      </c>
    </row>
    <row r="18429">
      <c r="A18429" t="inlineStr">
        <is>
          <t>T1018427</t>
        </is>
      </c>
      <c r="B18429" t="inlineStr">
        <is>
          <t>2025-06-14</t>
        </is>
      </c>
      <c r="C18429" t="inlineStr">
        <is>
          <t>S025</t>
        </is>
      </c>
      <c r="D18429" t="inlineStr">
        <is>
          <t>Store_025</t>
        </is>
      </c>
      <c r="E18429" t="inlineStr">
        <is>
          <t>Central</t>
        </is>
      </c>
      <c r="F18429" t="inlineStr">
        <is>
          <t>P0069</t>
        </is>
      </c>
      <c r="G18429" t="inlineStr">
        <is>
          <t>Prod_0069</t>
        </is>
      </c>
      <c r="H18429" t="inlineStr">
        <is>
          <t>Household</t>
        </is>
      </c>
      <c r="I18429" t="n">
        <v>2</v>
      </c>
      <c r="J18429" t="n">
        <v>269.59</v>
      </c>
      <c r="K18429" t="n">
        <v>0</v>
      </c>
      <c r="L18429">
        <f>I18429*J18429*(1-K18429)</f>
        <v/>
      </c>
      <c r="M18429">
        <f>VLOOKUP(F18429,Products!A:D,4,FALSE)*I18429</f>
        <v/>
      </c>
      <c r="N18429">
        <f>L18429-M18429</f>
        <v/>
      </c>
    </row>
    <row r="18430">
      <c r="A18430" t="inlineStr">
        <is>
          <t>T1018428</t>
        </is>
      </c>
      <c r="B18430" t="inlineStr">
        <is>
          <t>2025-02-15</t>
        </is>
      </c>
      <c r="C18430" t="inlineStr">
        <is>
          <t>S005</t>
        </is>
      </c>
      <c r="D18430" t="inlineStr">
        <is>
          <t>Store_005</t>
        </is>
      </c>
      <c r="E18430" t="inlineStr">
        <is>
          <t>Central</t>
        </is>
      </c>
      <c r="F18430" t="inlineStr">
        <is>
          <t>P0088</t>
        </is>
      </c>
      <c r="G18430" t="inlineStr">
        <is>
          <t>Prod_0088</t>
        </is>
      </c>
      <c r="H18430" t="inlineStr">
        <is>
          <t>Toys</t>
        </is>
      </c>
      <c r="I18430" t="n">
        <v>3</v>
      </c>
      <c r="J18430" t="n">
        <v>420.51</v>
      </c>
      <c r="K18430" t="n">
        <v>0</v>
      </c>
      <c r="L18430">
        <f>I18430*J18430*(1-K18430)</f>
        <v/>
      </c>
      <c r="M18430">
        <f>VLOOKUP(F18430,Products!A:D,4,FALSE)*I18430</f>
        <v/>
      </c>
      <c r="N18430">
        <f>L18430-M18430</f>
        <v/>
      </c>
    </row>
    <row r="18431">
      <c r="A18431" t="inlineStr">
        <is>
          <t>T1018429</t>
        </is>
      </c>
      <c r="B18431" t="inlineStr">
        <is>
          <t>2024-10-31</t>
        </is>
      </c>
      <c r="C18431" t="inlineStr">
        <is>
          <t>S033</t>
        </is>
      </c>
      <c r="D18431" t="inlineStr">
        <is>
          <t>Store_033</t>
        </is>
      </c>
      <c r="E18431" t="inlineStr">
        <is>
          <t>North</t>
        </is>
      </c>
      <c r="F18431" t="inlineStr">
        <is>
          <t>P0087</t>
        </is>
      </c>
      <c r="G18431" t="inlineStr">
        <is>
          <t>Prod_0087</t>
        </is>
      </c>
      <c r="H18431" t="inlineStr">
        <is>
          <t>Clothing</t>
        </is>
      </c>
      <c r="I18431" t="n">
        <v>1</v>
      </c>
      <c r="J18431" t="n">
        <v>442.59</v>
      </c>
      <c r="K18431" t="n">
        <v>0</v>
      </c>
      <c r="L18431">
        <f>I18431*J18431*(1-K18431)</f>
        <v/>
      </c>
      <c r="M18431">
        <f>VLOOKUP(F18431,Products!A:D,4,FALSE)*I18431</f>
        <v/>
      </c>
      <c r="N18431">
        <f>L18431-M18431</f>
        <v/>
      </c>
    </row>
    <row r="18432">
      <c r="A18432" t="inlineStr">
        <is>
          <t>T1018430</t>
        </is>
      </c>
      <c r="B18432" t="inlineStr">
        <is>
          <t>2024-11-06</t>
        </is>
      </c>
      <c r="C18432" t="inlineStr">
        <is>
          <t>S044</t>
        </is>
      </c>
      <c r="D18432" t="inlineStr">
        <is>
          <t>Store_044</t>
        </is>
      </c>
      <c r="E18432" t="inlineStr">
        <is>
          <t>North</t>
        </is>
      </c>
      <c r="F18432" t="inlineStr">
        <is>
          <t>P0021</t>
        </is>
      </c>
      <c r="G18432" t="inlineStr">
        <is>
          <t>Prod_0021</t>
        </is>
      </c>
      <c r="H18432" t="inlineStr">
        <is>
          <t>Household</t>
        </is>
      </c>
      <c r="I18432" t="n">
        <v>7</v>
      </c>
      <c r="J18432" t="n">
        <v>140.66</v>
      </c>
      <c r="K18432" t="n">
        <v>0</v>
      </c>
      <c r="L18432">
        <f>I18432*J18432*(1-K18432)</f>
        <v/>
      </c>
      <c r="M18432">
        <f>VLOOKUP(F18432,Products!A:D,4,FALSE)*I18432</f>
        <v/>
      </c>
      <c r="N18432">
        <f>L18432-M18432</f>
        <v/>
      </c>
    </row>
    <row r="18433">
      <c r="A18433" t="inlineStr">
        <is>
          <t>T1018431</t>
        </is>
      </c>
      <c r="B18433" t="inlineStr">
        <is>
          <t>2024-05-25</t>
        </is>
      </c>
      <c r="C18433" t="inlineStr">
        <is>
          <t>S042</t>
        </is>
      </c>
      <c r="D18433" t="inlineStr">
        <is>
          <t>Store_042</t>
        </is>
      </c>
      <c r="E18433" t="inlineStr">
        <is>
          <t>Central</t>
        </is>
      </c>
      <c r="F18433" t="inlineStr">
        <is>
          <t>P0031</t>
        </is>
      </c>
      <c r="G18433" t="inlineStr">
        <is>
          <t>Prod_0031</t>
        </is>
      </c>
      <c r="H18433" t="inlineStr">
        <is>
          <t>Food</t>
        </is>
      </c>
      <c r="I18433" t="n">
        <v>1</v>
      </c>
      <c r="J18433" t="n">
        <v>197.25</v>
      </c>
      <c r="K18433" t="n">
        <v>0.15</v>
      </c>
      <c r="L18433">
        <f>I18433*J18433*(1-K18433)</f>
        <v/>
      </c>
      <c r="M18433">
        <f>VLOOKUP(F18433,Products!A:D,4,FALSE)*I18433</f>
        <v/>
      </c>
      <c r="N18433">
        <f>L18433-M18433</f>
        <v/>
      </c>
    </row>
    <row r="18434">
      <c r="A18434" t="inlineStr">
        <is>
          <t>T1018432</t>
        </is>
      </c>
      <c r="B18434" t="inlineStr">
        <is>
          <t>2025-03-03</t>
        </is>
      </c>
      <c r="C18434" t="inlineStr">
        <is>
          <t>S034</t>
        </is>
      </c>
      <c r="D18434" t="inlineStr">
        <is>
          <t>Store_034</t>
        </is>
      </c>
      <c r="E18434" t="inlineStr">
        <is>
          <t>Central</t>
        </is>
      </c>
      <c r="F18434" t="inlineStr">
        <is>
          <t>P0052</t>
        </is>
      </c>
      <c r="G18434" t="inlineStr">
        <is>
          <t>Prod_0052</t>
        </is>
      </c>
      <c r="H18434" t="inlineStr">
        <is>
          <t>Clothing</t>
        </is>
      </c>
      <c r="I18434" t="n">
        <v>5</v>
      </c>
      <c r="J18434" t="n">
        <v>57.55</v>
      </c>
      <c r="K18434" t="n">
        <v>0</v>
      </c>
      <c r="L18434">
        <f>I18434*J18434*(1-K18434)</f>
        <v/>
      </c>
      <c r="M18434">
        <f>VLOOKUP(F18434,Products!A:D,4,FALSE)*I18434</f>
        <v/>
      </c>
      <c r="N18434">
        <f>L18434-M18434</f>
        <v/>
      </c>
    </row>
    <row r="18435">
      <c r="A18435" t="inlineStr">
        <is>
          <t>T1018433</t>
        </is>
      </c>
      <c r="B18435" t="inlineStr">
        <is>
          <t>2025-08-25</t>
        </is>
      </c>
      <c r="C18435" t="inlineStr">
        <is>
          <t>S036</t>
        </is>
      </c>
      <c r="D18435" t="inlineStr">
        <is>
          <t>Store_036</t>
        </is>
      </c>
      <c r="E18435" t="inlineStr">
        <is>
          <t>Central</t>
        </is>
      </c>
      <c r="F18435" t="inlineStr">
        <is>
          <t>P0175</t>
        </is>
      </c>
      <c r="G18435" t="inlineStr">
        <is>
          <t>Prod_0175</t>
        </is>
      </c>
      <c r="H18435" t="inlineStr">
        <is>
          <t>Food</t>
        </is>
      </c>
      <c r="I18435" t="n">
        <v>6</v>
      </c>
      <c r="J18435" t="n">
        <v>730.8099999999999</v>
      </c>
      <c r="K18435" t="n">
        <v>0</v>
      </c>
      <c r="L18435">
        <f>I18435*J18435*(1-K18435)</f>
        <v/>
      </c>
      <c r="M18435">
        <f>VLOOKUP(F18435,Products!A:D,4,FALSE)*I18435</f>
        <v/>
      </c>
      <c r="N18435">
        <f>L18435-M18435</f>
        <v/>
      </c>
    </row>
    <row r="18436">
      <c r="A18436" t="inlineStr">
        <is>
          <t>T1018434</t>
        </is>
      </c>
      <c r="B18436" t="inlineStr">
        <is>
          <t>2024-02-27</t>
        </is>
      </c>
      <c r="C18436" t="inlineStr">
        <is>
          <t>S015</t>
        </is>
      </c>
      <c r="D18436" t="inlineStr">
        <is>
          <t>Store_015</t>
        </is>
      </c>
      <c r="E18436" t="inlineStr">
        <is>
          <t>North</t>
        </is>
      </c>
      <c r="F18436" t="inlineStr">
        <is>
          <t>P0055</t>
        </is>
      </c>
      <c r="G18436" t="inlineStr">
        <is>
          <t>Prod_0055</t>
        </is>
      </c>
      <c r="H18436" t="inlineStr">
        <is>
          <t>Beverages</t>
        </is>
      </c>
      <c r="I18436" t="n">
        <v>6</v>
      </c>
      <c r="J18436" t="n">
        <v>196.14</v>
      </c>
      <c r="K18436" t="n">
        <v>0</v>
      </c>
      <c r="L18436">
        <f>I18436*J18436*(1-K18436)</f>
        <v/>
      </c>
      <c r="M18436">
        <f>VLOOKUP(F18436,Products!A:D,4,FALSE)*I18436</f>
        <v/>
      </c>
      <c r="N18436">
        <f>L18436-M18436</f>
        <v/>
      </c>
    </row>
    <row r="18437">
      <c r="A18437" t="inlineStr">
        <is>
          <t>T1018435</t>
        </is>
      </c>
      <c r="B18437" t="inlineStr">
        <is>
          <t>2023-11-07</t>
        </is>
      </c>
      <c r="C18437" t="inlineStr">
        <is>
          <t>S001</t>
        </is>
      </c>
      <c r="D18437" t="inlineStr">
        <is>
          <t>Store_001</t>
        </is>
      </c>
      <c r="E18437" t="inlineStr">
        <is>
          <t>West</t>
        </is>
      </c>
      <c r="F18437" t="inlineStr">
        <is>
          <t>P0194</t>
        </is>
      </c>
      <c r="G18437" t="inlineStr">
        <is>
          <t>Prod_0194</t>
        </is>
      </c>
      <c r="H18437" t="inlineStr">
        <is>
          <t>Food</t>
        </is>
      </c>
      <c r="I18437" t="n">
        <v>1</v>
      </c>
      <c r="J18437" t="n">
        <v>783.46</v>
      </c>
      <c r="K18437" t="n">
        <v>0</v>
      </c>
      <c r="L18437">
        <f>I18437*J18437*(1-K18437)</f>
        <v/>
      </c>
      <c r="M18437">
        <f>VLOOKUP(F18437,Products!A:D,4,FALSE)*I18437</f>
        <v/>
      </c>
      <c r="N18437">
        <f>L18437-M18437</f>
        <v/>
      </c>
    </row>
    <row r="18438">
      <c r="A18438" t="inlineStr">
        <is>
          <t>T1018436</t>
        </is>
      </c>
      <c r="B18438" t="inlineStr">
        <is>
          <t>2023-02-18</t>
        </is>
      </c>
      <c r="C18438" t="inlineStr">
        <is>
          <t>S034</t>
        </is>
      </c>
      <c r="D18438" t="inlineStr">
        <is>
          <t>Store_034</t>
        </is>
      </c>
      <c r="E18438" t="inlineStr">
        <is>
          <t>Central</t>
        </is>
      </c>
      <c r="F18438" t="inlineStr">
        <is>
          <t>P0101</t>
        </is>
      </c>
      <c r="G18438" t="inlineStr">
        <is>
          <t>Prod_0101</t>
        </is>
      </c>
      <c r="H18438" t="inlineStr">
        <is>
          <t>Food</t>
        </is>
      </c>
      <c r="I18438" t="n">
        <v>9</v>
      </c>
      <c r="J18438" t="n">
        <v>69.69</v>
      </c>
      <c r="K18438" t="n">
        <v>0</v>
      </c>
      <c r="L18438">
        <f>I18438*J18438*(1-K18438)</f>
        <v/>
      </c>
      <c r="M18438">
        <f>VLOOKUP(F18438,Products!A:D,4,FALSE)*I18438</f>
        <v/>
      </c>
      <c r="N18438">
        <f>L18438-M18438</f>
        <v/>
      </c>
    </row>
    <row r="18439">
      <c r="A18439" t="inlineStr">
        <is>
          <t>T1018437</t>
        </is>
      </c>
      <c r="B18439" t="inlineStr">
        <is>
          <t>2025-01-02</t>
        </is>
      </c>
      <c r="C18439" t="inlineStr">
        <is>
          <t>S031</t>
        </is>
      </c>
      <c r="D18439" t="inlineStr">
        <is>
          <t>Store_031</t>
        </is>
      </c>
      <c r="E18439" t="inlineStr">
        <is>
          <t>Central</t>
        </is>
      </c>
      <c r="F18439" t="inlineStr">
        <is>
          <t>P0070</t>
        </is>
      </c>
      <c r="G18439" t="inlineStr">
        <is>
          <t>Prod_0070</t>
        </is>
      </c>
      <c r="H18439" t="inlineStr">
        <is>
          <t>Beverages</t>
        </is>
      </c>
      <c r="I18439" t="n">
        <v>4</v>
      </c>
      <c r="J18439" t="n">
        <v>623.2</v>
      </c>
      <c r="K18439" t="n">
        <v>0</v>
      </c>
      <c r="L18439">
        <f>I18439*J18439*(1-K18439)</f>
        <v/>
      </c>
      <c r="M18439">
        <f>VLOOKUP(F18439,Products!A:D,4,FALSE)*I18439</f>
        <v/>
      </c>
      <c r="N18439">
        <f>L18439-M18439</f>
        <v/>
      </c>
    </row>
    <row r="18440">
      <c r="A18440" t="inlineStr">
        <is>
          <t>T1018438</t>
        </is>
      </c>
      <c r="B18440" t="inlineStr">
        <is>
          <t>2023-11-19</t>
        </is>
      </c>
      <c r="C18440" t="inlineStr">
        <is>
          <t>S009</t>
        </is>
      </c>
      <c r="D18440" t="inlineStr">
        <is>
          <t>Store_009</t>
        </is>
      </c>
      <c r="E18440" t="inlineStr">
        <is>
          <t>Central</t>
        </is>
      </c>
      <c r="F18440" t="inlineStr">
        <is>
          <t>P0053</t>
        </is>
      </c>
      <c r="G18440" t="inlineStr">
        <is>
          <t>Prod_0053</t>
        </is>
      </c>
      <c r="H18440" t="inlineStr">
        <is>
          <t>Food</t>
        </is>
      </c>
      <c r="I18440" t="n">
        <v>5</v>
      </c>
      <c r="J18440" t="n">
        <v>429.83</v>
      </c>
      <c r="K18440" t="n">
        <v>0.05</v>
      </c>
      <c r="L18440">
        <f>I18440*J18440*(1-K18440)</f>
        <v/>
      </c>
      <c r="M18440">
        <f>VLOOKUP(F18440,Products!A:D,4,FALSE)*I18440</f>
        <v/>
      </c>
      <c r="N18440">
        <f>L18440-M18440</f>
        <v/>
      </c>
    </row>
    <row r="18441">
      <c r="A18441" t="inlineStr">
        <is>
          <t>T1018439</t>
        </is>
      </c>
      <c r="B18441" t="inlineStr">
        <is>
          <t>2023-10-30</t>
        </is>
      </c>
      <c r="C18441" t="inlineStr">
        <is>
          <t>S039</t>
        </is>
      </c>
      <c r="D18441" t="inlineStr">
        <is>
          <t>Store_039</t>
        </is>
      </c>
      <c r="E18441" t="inlineStr">
        <is>
          <t>North</t>
        </is>
      </c>
      <c r="F18441" t="inlineStr">
        <is>
          <t>P0003</t>
        </is>
      </c>
      <c r="G18441" t="inlineStr">
        <is>
          <t>Prod_0003</t>
        </is>
      </c>
      <c r="H18441" t="inlineStr">
        <is>
          <t>Household</t>
        </is>
      </c>
      <c r="I18441" t="n">
        <v>2</v>
      </c>
      <c r="J18441" t="n">
        <v>78.93000000000001</v>
      </c>
      <c r="K18441" t="n">
        <v>0</v>
      </c>
      <c r="L18441">
        <f>I18441*J18441*(1-K18441)</f>
        <v/>
      </c>
      <c r="M18441">
        <f>VLOOKUP(F18441,Products!A:D,4,FALSE)*I18441</f>
        <v/>
      </c>
      <c r="N18441">
        <f>L18441-M18441</f>
        <v/>
      </c>
    </row>
    <row r="18442">
      <c r="A18442" t="inlineStr">
        <is>
          <t>T1018440</t>
        </is>
      </c>
      <c r="B18442" t="inlineStr">
        <is>
          <t>2025-03-01</t>
        </is>
      </c>
      <c r="C18442" t="inlineStr">
        <is>
          <t>S005</t>
        </is>
      </c>
      <c r="D18442" t="inlineStr">
        <is>
          <t>Store_005</t>
        </is>
      </c>
      <c r="E18442" t="inlineStr">
        <is>
          <t>Central</t>
        </is>
      </c>
      <c r="F18442" t="inlineStr">
        <is>
          <t>P0080</t>
        </is>
      </c>
      <c r="G18442" t="inlineStr">
        <is>
          <t>Prod_0080</t>
        </is>
      </c>
      <c r="H18442" t="inlineStr">
        <is>
          <t>Clothing</t>
        </is>
      </c>
      <c r="I18442" t="n">
        <v>9</v>
      </c>
      <c r="J18442" t="n">
        <v>755.99</v>
      </c>
      <c r="K18442" t="n">
        <v>0</v>
      </c>
      <c r="L18442">
        <f>I18442*J18442*(1-K18442)</f>
        <v/>
      </c>
      <c r="M18442">
        <f>VLOOKUP(F18442,Products!A:D,4,FALSE)*I18442</f>
        <v/>
      </c>
      <c r="N18442">
        <f>L18442-M18442</f>
        <v/>
      </c>
    </row>
    <row r="18443">
      <c r="A18443" t="inlineStr">
        <is>
          <t>T1018441</t>
        </is>
      </c>
      <c r="B18443" t="inlineStr">
        <is>
          <t>2025-07-12</t>
        </is>
      </c>
      <c r="C18443" t="inlineStr">
        <is>
          <t>S002</t>
        </is>
      </c>
      <c r="D18443" t="inlineStr">
        <is>
          <t>Store_002</t>
        </is>
      </c>
      <c r="E18443" t="inlineStr">
        <is>
          <t>South</t>
        </is>
      </c>
      <c r="F18443" t="inlineStr">
        <is>
          <t>P0107</t>
        </is>
      </c>
      <c r="G18443" t="inlineStr">
        <is>
          <t>Prod_0107</t>
        </is>
      </c>
      <c r="H18443" t="inlineStr">
        <is>
          <t>Stationery</t>
        </is>
      </c>
      <c r="I18443" t="n">
        <v>5</v>
      </c>
      <c r="J18443" t="n">
        <v>608.8099999999999</v>
      </c>
      <c r="K18443" t="n">
        <v>0</v>
      </c>
      <c r="L18443">
        <f>I18443*J18443*(1-K18443)</f>
        <v/>
      </c>
      <c r="M18443">
        <f>VLOOKUP(F18443,Products!A:D,4,FALSE)*I18443</f>
        <v/>
      </c>
      <c r="N18443">
        <f>L18443-M18443</f>
        <v/>
      </c>
    </row>
    <row r="18444">
      <c r="A18444" t="inlineStr">
        <is>
          <t>T1018442</t>
        </is>
      </c>
      <c r="B18444" t="inlineStr">
        <is>
          <t>2024-05-27</t>
        </is>
      </c>
      <c r="C18444" t="inlineStr">
        <is>
          <t>S019</t>
        </is>
      </c>
      <c r="D18444" t="inlineStr">
        <is>
          <t>Store_019</t>
        </is>
      </c>
      <c r="E18444" t="inlineStr">
        <is>
          <t>East</t>
        </is>
      </c>
      <c r="F18444" t="inlineStr">
        <is>
          <t>P0181</t>
        </is>
      </c>
      <c r="G18444" t="inlineStr">
        <is>
          <t>Prod_0181</t>
        </is>
      </c>
      <c r="H18444" t="inlineStr">
        <is>
          <t>Electronics</t>
        </is>
      </c>
      <c r="I18444" t="n">
        <v>6</v>
      </c>
      <c r="J18444" t="n">
        <v>644.01</v>
      </c>
      <c r="K18444" t="n">
        <v>0.1</v>
      </c>
      <c r="L18444">
        <f>I18444*J18444*(1-K18444)</f>
        <v/>
      </c>
      <c r="M18444">
        <f>VLOOKUP(F18444,Products!A:D,4,FALSE)*I18444</f>
        <v/>
      </c>
      <c r="N18444">
        <f>L18444-M18444</f>
        <v/>
      </c>
    </row>
    <row r="18445">
      <c r="A18445" t="inlineStr">
        <is>
          <t>T1018443</t>
        </is>
      </c>
      <c r="B18445" t="inlineStr">
        <is>
          <t>2024-08-25</t>
        </is>
      </c>
      <c r="C18445" t="inlineStr">
        <is>
          <t>S044</t>
        </is>
      </c>
      <c r="D18445" t="inlineStr">
        <is>
          <t>Store_044</t>
        </is>
      </c>
      <c r="E18445" t="inlineStr">
        <is>
          <t>North</t>
        </is>
      </c>
      <c r="F18445" t="inlineStr">
        <is>
          <t>P0163</t>
        </is>
      </c>
      <c r="G18445" t="inlineStr">
        <is>
          <t>Prod_0163</t>
        </is>
      </c>
      <c r="H18445" t="inlineStr">
        <is>
          <t>Food</t>
        </is>
      </c>
      <c r="I18445" t="n">
        <v>6</v>
      </c>
      <c r="J18445" t="n">
        <v>626.97</v>
      </c>
      <c r="K18445" t="n">
        <v>0</v>
      </c>
      <c r="L18445">
        <f>I18445*J18445*(1-K18445)</f>
        <v/>
      </c>
      <c r="M18445">
        <f>VLOOKUP(F18445,Products!A:D,4,FALSE)*I18445</f>
        <v/>
      </c>
      <c r="N18445">
        <f>L18445-M18445</f>
        <v/>
      </c>
    </row>
    <row r="18446">
      <c r="A18446" t="inlineStr">
        <is>
          <t>T1018444</t>
        </is>
      </c>
      <c r="B18446" t="inlineStr">
        <is>
          <t>2025-07-05</t>
        </is>
      </c>
      <c r="C18446" t="inlineStr">
        <is>
          <t>S004</t>
        </is>
      </c>
      <c r="D18446" t="inlineStr">
        <is>
          <t>Store_004</t>
        </is>
      </c>
      <c r="E18446" t="inlineStr">
        <is>
          <t>Central</t>
        </is>
      </c>
      <c r="F18446" t="inlineStr">
        <is>
          <t>P0006</t>
        </is>
      </c>
      <c r="G18446" t="inlineStr">
        <is>
          <t>Prod_0006</t>
        </is>
      </c>
      <c r="H18446" t="inlineStr">
        <is>
          <t>Food</t>
        </is>
      </c>
      <c r="I18446" t="n">
        <v>6</v>
      </c>
      <c r="J18446" t="n">
        <v>877.08</v>
      </c>
      <c r="K18446" t="n">
        <v>0</v>
      </c>
      <c r="L18446">
        <f>I18446*J18446*(1-K18446)</f>
        <v/>
      </c>
      <c r="M18446">
        <f>VLOOKUP(F18446,Products!A:D,4,FALSE)*I18446</f>
        <v/>
      </c>
      <c r="N18446">
        <f>L18446-M18446</f>
        <v/>
      </c>
    </row>
    <row r="18447">
      <c r="A18447" t="inlineStr">
        <is>
          <t>T1018445</t>
        </is>
      </c>
      <c r="B18447" t="inlineStr">
        <is>
          <t>2023-01-02</t>
        </is>
      </c>
      <c r="C18447" t="inlineStr">
        <is>
          <t>S021</t>
        </is>
      </c>
      <c r="D18447" t="inlineStr">
        <is>
          <t>Store_021</t>
        </is>
      </c>
      <c r="E18447" t="inlineStr">
        <is>
          <t>North</t>
        </is>
      </c>
      <c r="F18447" t="inlineStr">
        <is>
          <t>P0136</t>
        </is>
      </c>
      <c r="G18447" t="inlineStr">
        <is>
          <t>Prod_0136</t>
        </is>
      </c>
      <c r="H18447" t="inlineStr">
        <is>
          <t>Beverages</t>
        </is>
      </c>
      <c r="I18447" t="n">
        <v>1</v>
      </c>
      <c r="J18447" t="n">
        <v>193.91</v>
      </c>
      <c r="K18447" t="n">
        <v>0</v>
      </c>
      <c r="L18447">
        <f>I18447*J18447*(1-K18447)</f>
        <v/>
      </c>
      <c r="M18447">
        <f>VLOOKUP(F18447,Products!A:D,4,FALSE)*I18447</f>
        <v/>
      </c>
      <c r="N18447">
        <f>L18447-M18447</f>
        <v/>
      </c>
    </row>
    <row r="18448">
      <c r="A18448" t="inlineStr">
        <is>
          <t>T1018446</t>
        </is>
      </c>
      <c r="B18448" t="inlineStr">
        <is>
          <t>2023-04-30</t>
        </is>
      </c>
      <c r="C18448" t="inlineStr">
        <is>
          <t>S044</t>
        </is>
      </c>
      <c r="D18448" t="inlineStr">
        <is>
          <t>Store_044</t>
        </is>
      </c>
      <c r="E18448" t="inlineStr">
        <is>
          <t>North</t>
        </is>
      </c>
      <c r="F18448" t="inlineStr">
        <is>
          <t>P0122</t>
        </is>
      </c>
      <c r="G18448" t="inlineStr">
        <is>
          <t>Prod_0122</t>
        </is>
      </c>
      <c r="H18448" t="inlineStr">
        <is>
          <t>Beverages</t>
        </is>
      </c>
      <c r="I18448" t="n">
        <v>8</v>
      </c>
      <c r="J18448" t="n">
        <v>727.29</v>
      </c>
      <c r="K18448" t="n">
        <v>0</v>
      </c>
      <c r="L18448">
        <f>I18448*J18448*(1-K18448)</f>
        <v/>
      </c>
      <c r="M18448">
        <f>VLOOKUP(F18448,Products!A:D,4,FALSE)*I18448</f>
        <v/>
      </c>
      <c r="N18448">
        <f>L18448-M18448</f>
        <v/>
      </c>
    </row>
    <row r="18449">
      <c r="A18449" t="inlineStr">
        <is>
          <t>T1018447</t>
        </is>
      </c>
      <c r="B18449" t="inlineStr">
        <is>
          <t>2023-04-30</t>
        </is>
      </c>
      <c r="C18449" t="inlineStr">
        <is>
          <t>S024</t>
        </is>
      </c>
      <c r="D18449" t="inlineStr">
        <is>
          <t>Store_024</t>
        </is>
      </c>
      <c r="E18449" t="inlineStr">
        <is>
          <t>South</t>
        </is>
      </c>
      <c r="F18449" t="inlineStr">
        <is>
          <t>P0061</t>
        </is>
      </c>
      <c r="G18449" t="inlineStr">
        <is>
          <t>Prod_0061</t>
        </is>
      </c>
      <c r="H18449" t="inlineStr">
        <is>
          <t>Beverages</t>
        </is>
      </c>
      <c r="I18449" t="n">
        <v>6</v>
      </c>
      <c r="J18449" t="n">
        <v>64.89</v>
      </c>
      <c r="K18449" t="n">
        <v>0.1</v>
      </c>
      <c r="L18449">
        <f>I18449*J18449*(1-K18449)</f>
        <v/>
      </c>
      <c r="M18449">
        <f>VLOOKUP(F18449,Products!A:D,4,FALSE)*I18449</f>
        <v/>
      </c>
      <c r="N18449">
        <f>L18449-M18449</f>
        <v/>
      </c>
    </row>
    <row r="18450">
      <c r="A18450" t="inlineStr">
        <is>
          <t>T1018448</t>
        </is>
      </c>
      <c r="B18450" t="inlineStr">
        <is>
          <t>2025-05-26</t>
        </is>
      </c>
      <c r="C18450" t="inlineStr">
        <is>
          <t>S050</t>
        </is>
      </c>
      <c r="D18450" t="inlineStr">
        <is>
          <t>Store_050</t>
        </is>
      </c>
      <c r="E18450" t="inlineStr">
        <is>
          <t>South</t>
        </is>
      </c>
      <c r="F18450" t="inlineStr">
        <is>
          <t>P0160</t>
        </is>
      </c>
      <c r="G18450" t="inlineStr">
        <is>
          <t>Prod_0160</t>
        </is>
      </c>
      <c r="H18450" t="inlineStr">
        <is>
          <t>Food</t>
        </is>
      </c>
      <c r="I18450" t="n">
        <v>3</v>
      </c>
      <c r="J18450" t="n">
        <v>653.3200000000001</v>
      </c>
      <c r="K18450" t="n">
        <v>0</v>
      </c>
      <c r="L18450">
        <f>I18450*J18450*(1-K18450)</f>
        <v/>
      </c>
      <c r="M18450">
        <f>VLOOKUP(F18450,Products!A:D,4,FALSE)*I18450</f>
        <v/>
      </c>
      <c r="N18450">
        <f>L18450-M18450</f>
        <v/>
      </c>
    </row>
    <row r="18451">
      <c r="A18451" t="inlineStr">
        <is>
          <t>T1018449</t>
        </is>
      </c>
      <c r="B18451" t="inlineStr">
        <is>
          <t>2024-01-21</t>
        </is>
      </c>
      <c r="C18451" t="inlineStr">
        <is>
          <t>S039</t>
        </is>
      </c>
      <c r="D18451" t="inlineStr">
        <is>
          <t>Store_039</t>
        </is>
      </c>
      <c r="E18451" t="inlineStr">
        <is>
          <t>North</t>
        </is>
      </c>
      <c r="F18451" t="inlineStr">
        <is>
          <t>P0145</t>
        </is>
      </c>
      <c r="G18451" t="inlineStr">
        <is>
          <t>Prod_0145</t>
        </is>
      </c>
      <c r="H18451" t="inlineStr">
        <is>
          <t>Electronics</t>
        </is>
      </c>
      <c r="I18451" t="n">
        <v>7</v>
      </c>
      <c r="J18451" t="n">
        <v>568.78</v>
      </c>
      <c r="K18451" t="n">
        <v>0.05</v>
      </c>
      <c r="L18451">
        <f>I18451*J18451*(1-K18451)</f>
        <v/>
      </c>
      <c r="M18451">
        <f>VLOOKUP(F18451,Products!A:D,4,FALSE)*I18451</f>
        <v/>
      </c>
      <c r="N18451">
        <f>L18451-M18451</f>
        <v/>
      </c>
    </row>
    <row r="18452">
      <c r="A18452" t="inlineStr">
        <is>
          <t>T1018450</t>
        </is>
      </c>
      <c r="B18452" t="inlineStr">
        <is>
          <t>2024-05-24</t>
        </is>
      </c>
      <c r="C18452" t="inlineStr">
        <is>
          <t>S042</t>
        </is>
      </c>
      <c r="D18452" t="inlineStr">
        <is>
          <t>Store_042</t>
        </is>
      </c>
      <c r="E18452" t="inlineStr">
        <is>
          <t>Central</t>
        </is>
      </c>
      <c r="F18452" t="inlineStr">
        <is>
          <t>P0132</t>
        </is>
      </c>
      <c r="G18452" t="inlineStr">
        <is>
          <t>Prod_0132</t>
        </is>
      </c>
      <c r="H18452" t="inlineStr">
        <is>
          <t>Food</t>
        </is>
      </c>
      <c r="I18452" t="n">
        <v>4</v>
      </c>
      <c r="J18452" t="n">
        <v>141.55</v>
      </c>
      <c r="K18452" t="n">
        <v>0.15</v>
      </c>
      <c r="L18452">
        <f>I18452*J18452*(1-K18452)</f>
        <v/>
      </c>
      <c r="M18452">
        <f>VLOOKUP(F18452,Products!A:D,4,FALSE)*I18452</f>
        <v/>
      </c>
      <c r="N18452">
        <f>L18452-M18452</f>
        <v/>
      </c>
    </row>
    <row r="18453">
      <c r="A18453" t="inlineStr">
        <is>
          <t>T1018451</t>
        </is>
      </c>
      <c r="B18453" t="inlineStr">
        <is>
          <t>2023-05-31</t>
        </is>
      </c>
      <c r="C18453" t="inlineStr">
        <is>
          <t>S015</t>
        </is>
      </c>
      <c r="D18453" t="inlineStr">
        <is>
          <t>Store_015</t>
        </is>
      </c>
      <c r="E18453" t="inlineStr">
        <is>
          <t>North</t>
        </is>
      </c>
      <c r="F18453" t="inlineStr">
        <is>
          <t>P0153</t>
        </is>
      </c>
      <c r="G18453" t="inlineStr">
        <is>
          <t>Prod_0153</t>
        </is>
      </c>
      <c r="H18453" t="inlineStr">
        <is>
          <t>Clothing</t>
        </is>
      </c>
      <c r="I18453" t="n">
        <v>3</v>
      </c>
      <c r="J18453" t="n">
        <v>140.94</v>
      </c>
      <c r="K18453" t="n">
        <v>0</v>
      </c>
      <c r="L18453">
        <f>I18453*J18453*(1-K18453)</f>
        <v/>
      </c>
      <c r="M18453">
        <f>VLOOKUP(F18453,Products!A:D,4,FALSE)*I18453</f>
        <v/>
      </c>
      <c r="N18453">
        <f>L18453-M18453</f>
        <v/>
      </c>
    </row>
    <row r="18454">
      <c r="A18454" t="inlineStr">
        <is>
          <t>T1018452</t>
        </is>
      </c>
      <c r="B18454" t="inlineStr">
        <is>
          <t>2023-02-08</t>
        </is>
      </c>
      <c r="C18454" t="inlineStr">
        <is>
          <t>S038</t>
        </is>
      </c>
      <c r="D18454" t="inlineStr">
        <is>
          <t>Store_038</t>
        </is>
      </c>
      <c r="E18454" t="inlineStr">
        <is>
          <t>East</t>
        </is>
      </c>
      <c r="F18454" t="inlineStr">
        <is>
          <t>P0089</t>
        </is>
      </c>
      <c r="G18454" t="inlineStr">
        <is>
          <t>Prod_0089</t>
        </is>
      </c>
      <c r="H18454" t="inlineStr">
        <is>
          <t>Stationery</t>
        </is>
      </c>
      <c r="I18454" t="n">
        <v>2</v>
      </c>
      <c r="J18454" t="n">
        <v>650.83</v>
      </c>
      <c r="K18454" t="n">
        <v>0</v>
      </c>
      <c r="L18454">
        <f>I18454*J18454*(1-K18454)</f>
        <v/>
      </c>
      <c r="M18454">
        <f>VLOOKUP(F18454,Products!A:D,4,FALSE)*I18454</f>
        <v/>
      </c>
      <c r="N18454">
        <f>L18454-M18454</f>
        <v/>
      </c>
    </row>
    <row r="18455">
      <c r="A18455" t="inlineStr">
        <is>
          <t>T1018453</t>
        </is>
      </c>
      <c r="B18455" t="inlineStr">
        <is>
          <t>2023-05-28</t>
        </is>
      </c>
      <c r="C18455" t="inlineStr">
        <is>
          <t>S020</t>
        </is>
      </c>
      <c r="D18455" t="inlineStr">
        <is>
          <t>Store_020</t>
        </is>
      </c>
      <c r="E18455" t="inlineStr">
        <is>
          <t>West</t>
        </is>
      </c>
      <c r="F18455" t="inlineStr">
        <is>
          <t>P0007</t>
        </is>
      </c>
      <c r="G18455" t="inlineStr">
        <is>
          <t>Prod_0007</t>
        </is>
      </c>
      <c r="H18455" t="inlineStr">
        <is>
          <t>Food</t>
        </is>
      </c>
      <c r="I18455" t="n">
        <v>1</v>
      </c>
      <c r="J18455" t="n">
        <v>129.34</v>
      </c>
      <c r="K18455" t="n">
        <v>0.1</v>
      </c>
      <c r="L18455">
        <f>I18455*J18455*(1-K18455)</f>
        <v/>
      </c>
      <c r="M18455">
        <f>VLOOKUP(F18455,Products!A:D,4,FALSE)*I18455</f>
        <v/>
      </c>
      <c r="N18455">
        <f>L18455-M18455</f>
        <v/>
      </c>
    </row>
    <row r="18456">
      <c r="A18456" t="inlineStr">
        <is>
          <t>T1018454</t>
        </is>
      </c>
      <c r="B18456" t="inlineStr">
        <is>
          <t>2024-12-13</t>
        </is>
      </c>
      <c r="C18456" t="inlineStr">
        <is>
          <t>S021</t>
        </is>
      </c>
      <c r="D18456" t="inlineStr">
        <is>
          <t>Store_021</t>
        </is>
      </c>
      <c r="E18456" t="inlineStr">
        <is>
          <t>North</t>
        </is>
      </c>
      <c r="F18456" t="inlineStr">
        <is>
          <t>P0169</t>
        </is>
      </c>
      <c r="G18456" t="inlineStr">
        <is>
          <t>Prod_0169</t>
        </is>
      </c>
      <c r="H18456" t="inlineStr">
        <is>
          <t>Beverages</t>
        </is>
      </c>
      <c r="I18456" t="n">
        <v>6</v>
      </c>
      <c r="J18456" t="n">
        <v>829.33</v>
      </c>
      <c r="K18456" t="n">
        <v>0.05</v>
      </c>
      <c r="L18456">
        <f>I18456*J18456*(1-K18456)</f>
        <v/>
      </c>
      <c r="M18456">
        <f>VLOOKUP(F18456,Products!A:D,4,FALSE)*I18456</f>
        <v/>
      </c>
      <c r="N18456">
        <f>L18456-M18456</f>
        <v/>
      </c>
    </row>
    <row r="18457">
      <c r="A18457" t="inlineStr">
        <is>
          <t>T1018455</t>
        </is>
      </c>
      <c r="B18457" t="inlineStr">
        <is>
          <t>2023-08-05</t>
        </is>
      </c>
      <c r="C18457" t="inlineStr">
        <is>
          <t>S047</t>
        </is>
      </c>
      <c r="D18457" t="inlineStr">
        <is>
          <t>Store_047</t>
        </is>
      </c>
      <c r="E18457" t="inlineStr">
        <is>
          <t>North</t>
        </is>
      </c>
      <c r="F18457" t="inlineStr">
        <is>
          <t>P0046</t>
        </is>
      </c>
      <c r="G18457" t="inlineStr">
        <is>
          <t>Prod_0046</t>
        </is>
      </c>
      <c r="H18457" t="inlineStr">
        <is>
          <t>Electronics</t>
        </is>
      </c>
      <c r="I18457" t="n">
        <v>5</v>
      </c>
      <c r="J18457" t="n">
        <v>58.91</v>
      </c>
      <c r="K18457" t="n">
        <v>0</v>
      </c>
      <c r="L18457">
        <f>I18457*J18457*(1-K18457)</f>
        <v/>
      </c>
      <c r="M18457">
        <f>VLOOKUP(F18457,Products!A:D,4,FALSE)*I18457</f>
        <v/>
      </c>
      <c r="N18457">
        <f>L18457-M18457</f>
        <v/>
      </c>
    </row>
    <row r="18458">
      <c r="A18458" t="inlineStr">
        <is>
          <t>T1018456</t>
        </is>
      </c>
      <c r="B18458" t="inlineStr">
        <is>
          <t>2024-09-21</t>
        </is>
      </c>
      <c r="C18458" t="inlineStr">
        <is>
          <t>S028</t>
        </is>
      </c>
      <c r="D18458" t="inlineStr">
        <is>
          <t>Store_028</t>
        </is>
      </c>
      <c r="E18458" t="inlineStr">
        <is>
          <t>North</t>
        </is>
      </c>
      <c r="F18458" t="inlineStr">
        <is>
          <t>P0018</t>
        </is>
      </c>
      <c r="G18458" t="inlineStr">
        <is>
          <t>Prod_0018</t>
        </is>
      </c>
      <c r="H18458" t="inlineStr">
        <is>
          <t>Food</t>
        </is>
      </c>
      <c r="I18458" t="n">
        <v>1</v>
      </c>
      <c r="J18458" t="n">
        <v>877.48</v>
      </c>
      <c r="K18458" t="n">
        <v>0</v>
      </c>
      <c r="L18458">
        <f>I18458*J18458*(1-K18458)</f>
        <v/>
      </c>
      <c r="M18458">
        <f>VLOOKUP(F18458,Products!A:D,4,FALSE)*I18458</f>
        <v/>
      </c>
      <c r="N18458">
        <f>L18458-M18458</f>
        <v/>
      </c>
    </row>
    <row r="18459">
      <c r="A18459" t="inlineStr">
        <is>
          <t>T1018457</t>
        </is>
      </c>
      <c r="B18459" t="inlineStr">
        <is>
          <t>2023-03-05</t>
        </is>
      </c>
      <c r="C18459" t="inlineStr">
        <is>
          <t>S042</t>
        </is>
      </c>
      <c r="D18459" t="inlineStr">
        <is>
          <t>Store_042</t>
        </is>
      </c>
      <c r="E18459" t="inlineStr">
        <is>
          <t>Central</t>
        </is>
      </c>
      <c r="F18459" t="inlineStr">
        <is>
          <t>P0130</t>
        </is>
      </c>
      <c r="G18459" t="inlineStr">
        <is>
          <t>Prod_0130</t>
        </is>
      </c>
      <c r="H18459" t="inlineStr">
        <is>
          <t>Electronics</t>
        </is>
      </c>
      <c r="I18459" t="n">
        <v>8</v>
      </c>
      <c r="J18459" t="n">
        <v>478.72</v>
      </c>
      <c r="K18459" t="n">
        <v>0.15</v>
      </c>
      <c r="L18459">
        <f>I18459*J18459*(1-K18459)</f>
        <v/>
      </c>
      <c r="M18459">
        <f>VLOOKUP(F18459,Products!A:D,4,FALSE)*I18459</f>
        <v/>
      </c>
      <c r="N18459">
        <f>L18459-M18459</f>
        <v/>
      </c>
    </row>
    <row r="18460">
      <c r="A18460" t="inlineStr">
        <is>
          <t>T1018458</t>
        </is>
      </c>
      <c r="B18460" t="inlineStr">
        <is>
          <t>2025-02-08</t>
        </is>
      </c>
      <c r="C18460" t="inlineStr">
        <is>
          <t>S014</t>
        </is>
      </c>
      <c r="D18460" t="inlineStr">
        <is>
          <t>Store_014</t>
        </is>
      </c>
      <c r="E18460" t="inlineStr">
        <is>
          <t>West</t>
        </is>
      </c>
      <c r="F18460" t="inlineStr">
        <is>
          <t>P0032</t>
        </is>
      </c>
      <c r="G18460" t="inlineStr">
        <is>
          <t>Prod_0032</t>
        </is>
      </c>
      <c r="H18460" t="inlineStr">
        <is>
          <t>Beverages</t>
        </is>
      </c>
      <c r="I18460" t="n">
        <v>3</v>
      </c>
      <c r="J18460" t="n">
        <v>266.68</v>
      </c>
      <c r="K18460" t="n">
        <v>0</v>
      </c>
      <c r="L18460">
        <f>I18460*J18460*(1-K18460)</f>
        <v/>
      </c>
      <c r="M18460">
        <f>VLOOKUP(F18460,Products!A:D,4,FALSE)*I18460</f>
        <v/>
      </c>
      <c r="N18460">
        <f>L18460-M18460</f>
        <v/>
      </c>
    </row>
    <row r="18461">
      <c r="A18461" t="inlineStr">
        <is>
          <t>T1018459</t>
        </is>
      </c>
      <c r="B18461" t="inlineStr">
        <is>
          <t>2025-07-26</t>
        </is>
      </c>
      <c r="C18461" t="inlineStr">
        <is>
          <t>S032</t>
        </is>
      </c>
      <c r="D18461" t="inlineStr">
        <is>
          <t>Store_032</t>
        </is>
      </c>
      <c r="E18461" t="inlineStr">
        <is>
          <t>Central</t>
        </is>
      </c>
      <c r="F18461" t="inlineStr">
        <is>
          <t>P0089</t>
        </is>
      </c>
      <c r="G18461" t="inlineStr">
        <is>
          <t>Prod_0089</t>
        </is>
      </c>
      <c r="H18461" t="inlineStr">
        <is>
          <t>Stationery</t>
        </is>
      </c>
      <c r="I18461" t="n">
        <v>4</v>
      </c>
      <c r="J18461" t="n">
        <v>534.22</v>
      </c>
      <c r="K18461" t="n">
        <v>0</v>
      </c>
      <c r="L18461">
        <f>I18461*J18461*(1-K18461)</f>
        <v/>
      </c>
      <c r="M18461">
        <f>VLOOKUP(F18461,Products!A:D,4,FALSE)*I18461</f>
        <v/>
      </c>
      <c r="N18461">
        <f>L18461-M18461</f>
        <v/>
      </c>
    </row>
    <row r="18462">
      <c r="A18462" t="inlineStr">
        <is>
          <t>T1018460</t>
        </is>
      </c>
      <c r="B18462" t="inlineStr">
        <is>
          <t>2023-01-04</t>
        </is>
      </c>
      <c r="C18462" t="inlineStr">
        <is>
          <t>S005</t>
        </is>
      </c>
      <c r="D18462" t="inlineStr">
        <is>
          <t>Store_005</t>
        </is>
      </c>
      <c r="E18462" t="inlineStr">
        <is>
          <t>Central</t>
        </is>
      </c>
      <c r="F18462" t="inlineStr">
        <is>
          <t>P0134</t>
        </is>
      </c>
      <c r="G18462" t="inlineStr">
        <is>
          <t>Prod_0134</t>
        </is>
      </c>
      <c r="H18462" t="inlineStr">
        <is>
          <t>Food</t>
        </is>
      </c>
      <c r="I18462" t="n">
        <v>4</v>
      </c>
      <c r="J18462" t="n">
        <v>458.62</v>
      </c>
      <c r="K18462" t="n">
        <v>0.05</v>
      </c>
      <c r="L18462">
        <f>I18462*J18462*(1-K18462)</f>
        <v/>
      </c>
      <c r="M18462">
        <f>VLOOKUP(F18462,Products!A:D,4,FALSE)*I18462</f>
        <v/>
      </c>
      <c r="N18462">
        <f>L18462-M18462</f>
        <v/>
      </c>
    </row>
    <row r="18463">
      <c r="A18463" t="inlineStr">
        <is>
          <t>T1018461</t>
        </is>
      </c>
      <c r="B18463" t="inlineStr">
        <is>
          <t>2024-07-02</t>
        </is>
      </c>
      <c r="C18463" t="inlineStr">
        <is>
          <t>S021</t>
        </is>
      </c>
      <c r="D18463" t="inlineStr">
        <is>
          <t>Store_021</t>
        </is>
      </c>
      <c r="E18463" t="inlineStr">
        <is>
          <t>North</t>
        </is>
      </c>
      <c r="F18463" t="inlineStr">
        <is>
          <t>P0078</t>
        </is>
      </c>
      <c r="G18463" t="inlineStr">
        <is>
          <t>Prod_0078</t>
        </is>
      </c>
      <c r="H18463" t="inlineStr">
        <is>
          <t>Electronics</t>
        </is>
      </c>
      <c r="I18463" t="n">
        <v>6</v>
      </c>
      <c r="J18463" t="n">
        <v>695.99</v>
      </c>
      <c r="K18463" t="n">
        <v>0</v>
      </c>
      <c r="L18463">
        <f>I18463*J18463*(1-K18463)</f>
        <v/>
      </c>
      <c r="M18463">
        <f>VLOOKUP(F18463,Products!A:D,4,FALSE)*I18463</f>
        <v/>
      </c>
      <c r="N18463">
        <f>L18463-M18463</f>
        <v/>
      </c>
    </row>
    <row r="18464">
      <c r="A18464" t="inlineStr">
        <is>
          <t>T1018462</t>
        </is>
      </c>
      <c r="B18464" t="inlineStr">
        <is>
          <t>2024-11-03</t>
        </is>
      </c>
      <c r="C18464" t="inlineStr">
        <is>
          <t>S037</t>
        </is>
      </c>
      <c r="D18464" t="inlineStr">
        <is>
          <t>Store_037</t>
        </is>
      </c>
      <c r="E18464" t="inlineStr">
        <is>
          <t>East</t>
        </is>
      </c>
      <c r="F18464" t="inlineStr">
        <is>
          <t>P0054</t>
        </is>
      </c>
      <c r="G18464" t="inlineStr">
        <is>
          <t>Prod_0054</t>
        </is>
      </c>
      <c r="H18464" t="inlineStr">
        <is>
          <t>Food</t>
        </is>
      </c>
      <c r="I18464" t="n">
        <v>3</v>
      </c>
      <c r="J18464" t="n">
        <v>415.37</v>
      </c>
      <c r="K18464" t="n">
        <v>0.05</v>
      </c>
      <c r="L18464">
        <f>I18464*J18464*(1-K18464)</f>
        <v/>
      </c>
      <c r="M18464">
        <f>VLOOKUP(F18464,Products!A:D,4,FALSE)*I18464</f>
        <v/>
      </c>
      <c r="N18464">
        <f>L18464-M18464</f>
        <v/>
      </c>
    </row>
    <row r="18465">
      <c r="A18465" t="inlineStr">
        <is>
          <t>T1018463</t>
        </is>
      </c>
      <c r="B18465" t="inlineStr">
        <is>
          <t>2023-09-24</t>
        </is>
      </c>
      <c r="C18465" t="inlineStr">
        <is>
          <t>S040</t>
        </is>
      </c>
      <c r="D18465" t="inlineStr">
        <is>
          <t>Store_040</t>
        </is>
      </c>
      <c r="E18465" t="inlineStr">
        <is>
          <t>Central</t>
        </is>
      </c>
      <c r="F18465" t="inlineStr">
        <is>
          <t>P0089</t>
        </is>
      </c>
      <c r="G18465" t="inlineStr">
        <is>
          <t>Prod_0089</t>
        </is>
      </c>
      <c r="H18465" t="inlineStr">
        <is>
          <t>Stationery</t>
        </is>
      </c>
      <c r="I18465" t="n">
        <v>4</v>
      </c>
      <c r="J18465" t="n">
        <v>688.72</v>
      </c>
      <c r="K18465" t="n">
        <v>0.15</v>
      </c>
      <c r="L18465">
        <f>I18465*J18465*(1-K18465)</f>
        <v/>
      </c>
      <c r="M18465">
        <f>VLOOKUP(F18465,Products!A:D,4,FALSE)*I18465</f>
        <v/>
      </c>
      <c r="N18465">
        <f>L18465-M18465</f>
        <v/>
      </c>
    </row>
    <row r="18466">
      <c r="A18466" t="inlineStr">
        <is>
          <t>T1018464</t>
        </is>
      </c>
      <c r="B18466" t="inlineStr">
        <is>
          <t>2025-02-17</t>
        </is>
      </c>
      <c r="C18466" t="inlineStr">
        <is>
          <t>S019</t>
        </is>
      </c>
      <c r="D18466" t="inlineStr">
        <is>
          <t>Store_019</t>
        </is>
      </c>
      <c r="E18466" t="inlineStr">
        <is>
          <t>East</t>
        </is>
      </c>
      <c r="F18466" t="inlineStr">
        <is>
          <t>P0102</t>
        </is>
      </c>
      <c r="G18466" t="inlineStr">
        <is>
          <t>Prod_0102</t>
        </is>
      </c>
      <c r="H18466" t="inlineStr">
        <is>
          <t>Food</t>
        </is>
      </c>
      <c r="I18466" t="n">
        <v>4</v>
      </c>
      <c r="J18466" t="n">
        <v>687.6799999999999</v>
      </c>
      <c r="K18466" t="n">
        <v>0.05</v>
      </c>
      <c r="L18466">
        <f>I18466*J18466*(1-K18466)</f>
        <v/>
      </c>
      <c r="M18466">
        <f>VLOOKUP(F18466,Products!A:D,4,FALSE)*I18466</f>
        <v/>
      </c>
      <c r="N18466">
        <f>L18466-M18466</f>
        <v/>
      </c>
    </row>
    <row r="18467">
      <c r="A18467" t="inlineStr">
        <is>
          <t>T1018465</t>
        </is>
      </c>
      <c r="B18467" t="inlineStr">
        <is>
          <t>2024-08-26</t>
        </is>
      </c>
      <c r="C18467" t="inlineStr">
        <is>
          <t>S024</t>
        </is>
      </c>
      <c r="D18467" t="inlineStr">
        <is>
          <t>Store_024</t>
        </is>
      </c>
      <c r="E18467" t="inlineStr">
        <is>
          <t>South</t>
        </is>
      </c>
      <c r="F18467" t="inlineStr">
        <is>
          <t>P0088</t>
        </is>
      </c>
      <c r="G18467" t="inlineStr">
        <is>
          <t>Prod_0088</t>
        </is>
      </c>
      <c r="H18467" t="inlineStr">
        <is>
          <t>Toys</t>
        </is>
      </c>
      <c r="I18467" t="n">
        <v>3</v>
      </c>
      <c r="J18467" t="n">
        <v>510.4</v>
      </c>
      <c r="K18467" t="n">
        <v>0.05</v>
      </c>
      <c r="L18467">
        <f>I18467*J18467*(1-K18467)</f>
        <v/>
      </c>
      <c r="M18467">
        <f>VLOOKUP(F18467,Products!A:D,4,FALSE)*I18467</f>
        <v/>
      </c>
      <c r="N18467">
        <f>L18467-M18467</f>
        <v/>
      </c>
    </row>
    <row r="18468">
      <c r="A18468" t="inlineStr">
        <is>
          <t>T1018466</t>
        </is>
      </c>
      <c r="B18468" t="inlineStr">
        <is>
          <t>2024-02-24</t>
        </is>
      </c>
      <c r="C18468" t="inlineStr">
        <is>
          <t>S039</t>
        </is>
      </c>
      <c r="D18468" t="inlineStr">
        <is>
          <t>Store_039</t>
        </is>
      </c>
      <c r="E18468" t="inlineStr">
        <is>
          <t>North</t>
        </is>
      </c>
      <c r="F18468" t="inlineStr">
        <is>
          <t>P0075</t>
        </is>
      </c>
      <c r="G18468" t="inlineStr">
        <is>
          <t>Prod_0075</t>
        </is>
      </c>
      <c r="H18468" t="inlineStr">
        <is>
          <t>Beverages</t>
        </is>
      </c>
      <c r="I18468" t="n">
        <v>7</v>
      </c>
      <c r="J18468" t="n">
        <v>707.45</v>
      </c>
      <c r="K18468" t="n">
        <v>0.1</v>
      </c>
      <c r="L18468">
        <f>I18468*J18468*(1-K18468)</f>
        <v/>
      </c>
      <c r="M18468">
        <f>VLOOKUP(F18468,Products!A:D,4,FALSE)*I18468</f>
        <v/>
      </c>
      <c r="N18468">
        <f>L18468-M18468</f>
        <v/>
      </c>
    </row>
    <row r="18469">
      <c r="A18469" t="inlineStr">
        <is>
          <t>T1018467</t>
        </is>
      </c>
      <c r="B18469" t="inlineStr">
        <is>
          <t>2025-03-04</t>
        </is>
      </c>
      <c r="C18469" t="inlineStr">
        <is>
          <t>S027</t>
        </is>
      </c>
      <c r="D18469" t="inlineStr">
        <is>
          <t>Store_027</t>
        </is>
      </c>
      <c r="E18469" t="inlineStr">
        <is>
          <t>South</t>
        </is>
      </c>
      <c r="F18469" t="inlineStr">
        <is>
          <t>P0018</t>
        </is>
      </c>
      <c r="G18469" t="inlineStr">
        <is>
          <t>Prod_0018</t>
        </is>
      </c>
      <c r="H18469" t="inlineStr">
        <is>
          <t>Food</t>
        </is>
      </c>
      <c r="I18469" t="n">
        <v>6</v>
      </c>
      <c r="J18469" t="n">
        <v>1044.32</v>
      </c>
      <c r="K18469" t="n">
        <v>0.15</v>
      </c>
      <c r="L18469">
        <f>I18469*J18469*(1-K18469)</f>
        <v/>
      </c>
      <c r="M18469">
        <f>VLOOKUP(F18469,Products!A:D,4,FALSE)*I18469</f>
        <v/>
      </c>
      <c r="N18469">
        <f>L18469-M18469</f>
        <v/>
      </c>
    </row>
    <row r="18470">
      <c r="A18470" t="inlineStr">
        <is>
          <t>T1018468</t>
        </is>
      </c>
      <c r="B18470" t="inlineStr">
        <is>
          <t>2025-04-18</t>
        </is>
      </c>
      <c r="C18470" t="inlineStr">
        <is>
          <t>S014</t>
        </is>
      </c>
      <c r="D18470" t="inlineStr">
        <is>
          <t>Store_014</t>
        </is>
      </c>
      <c r="E18470" t="inlineStr">
        <is>
          <t>West</t>
        </is>
      </c>
      <c r="F18470" t="inlineStr">
        <is>
          <t>P0119</t>
        </is>
      </c>
      <c r="G18470" t="inlineStr">
        <is>
          <t>Prod_0119</t>
        </is>
      </c>
      <c r="H18470" t="inlineStr">
        <is>
          <t>Electronics</t>
        </is>
      </c>
      <c r="I18470" t="n">
        <v>9</v>
      </c>
      <c r="J18470" t="n">
        <v>317.8</v>
      </c>
      <c r="K18470" t="n">
        <v>0.2</v>
      </c>
      <c r="L18470">
        <f>I18470*J18470*(1-K18470)</f>
        <v/>
      </c>
      <c r="M18470">
        <f>VLOOKUP(F18470,Products!A:D,4,FALSE)*I18470</f>
        <v/>
      </c>
      <c r="N18470">
        <f>L18470-M18470</f>
        <v/>
      </c>
    </row>
    <row r="18471">
      <c r="A18471" t="inlineStr">
        <is>
          <t>T1018469</t>
        </is>
      </c>
      <c r="B18471" t="inlineStr">
        <is>
          <t>2024-04-11</t>
        </is>
      </c>
      <c r="C18471" t="inlineStr">
        <is>
          <t>S025</t>
        </is>
      </c>
      <c r="D18471" t="inlineStr">
        <is>
          <t>Store_025</t>
        </is>
      </c>
      <c r="E18471" t="inlineStr">
        <is>
          <t>Central</t>
        </is>
      </c>
      <c r="F18471" t="inlineStr">
        <is>
          <t>P0028</t>
        </is>
      </c>
      <c r="G18471" t="inlineStr">
        <is>
          <t>Prod_0028</t>
        </is>
      </c>
      <c r="H18471" t="inlineStr">
        <is>
          <t>Food</t>
        </is>
      </c>
      <c r="I18471" t="n">
        <v>9</v>
      </c>
      <c r="J18471" t="n">
        <v>520.03</v>
      </c>
      <c r="K18471" t="n">
        <v>0</v>
      </c>
      <c r="L18471">
        <f>I18471*J18471*(1-K18471)</f>
        <v/>
      </c>
      <c r="M18471">
        <f>VLOOKUP(F18471,Products!A:D,4,FALSE)*I18471</f>
        <v/>
      </c>
      <c r="N18471">
        <f>L18471-M18471</f>
        <v/>
      </c>
    </row>
    <row r="18472">
      <c r="A18472" t="inlineStr">
        <is>
          <t>T1018470</t>
        </is>
      </c>
      <c r="B18472" t="inlineStr">
        <is>
          <t>2025-04-20</t>
        </is>
      </c>
      <c r="C18472" t="inlineStr">
        <is>
          <t>S004</t>
        </is>
      </c>
      <c r="D18472" t="inlineStr">
        <is>
          <t>Store_004</t>
        </is>
      </c>
      <c r="E18472" t="inlineStr">
        <is>
          <t>Central</t>
        </is>
      </c>
      <c r="F18472" t="inlineStr">
        <is>
          <t>P0110</t>
        </is>
      </c>
      <c r="G18472" t="inlineStr">
        <is>
          <t>Prod_0110</t>
        </is>
      </c>
      <c r="H18472" t="inlineStr">
        <is>
          <t>Stationery</t>
        </is>
      </c>
      <c r="I18472" t="n">
        <v>3</v>
      </c>
      <c r="J18472" t="n">
        <v>65.20999999999999</v>
      </c>
      <c r="K18472" t="n">
        <v>0.05</v>
      </c>
      <c r="L18472">
        <f>I18472*J18472*(1-K18472)</f>
        <v/>
      </c>
      <c r="M18472">
        <f>VLOOKUP(F18472,Products!A:D,4,FALSE)*I18472</f>
        <v/>
      </c>
      <c r="N18472">
        <f>L18472-M18472</f>
        <v/>
      </c>
    </row>
    <row r="18473">
      <c r="A18473" t="inlineStr">
        <is>
          <t>T1018471</t>
        </is>
      </c>
      <c r="B18473" t="inlineStr">
        <is>
          <t>2024-11-04</t>
        </is>
      </c>
      <c r="C18473" t="inlineStr">
        <is>
          <t>S026</t>
        </is>
      </c>
      <c r="D18473" t="inlineStr">
        <is>
          <t>Store_026</t>
        </is>
      </c>
      <c r="E18473" t="inlineStr">
        <is>
          <t>North</t>
        </is>
      </c>
      <c r="F18473" t="inlineStr">
        <is>
          <t>P0159</t>
        </is>
      </c>
      <c r="G18473" t="inlineStr">
        <is>
          <t>Prod_0159</t>
        </is>
      </c>
      <c r="H18473" t="inlineStr">
        <is>
          <t>Electronics</t>
        </is>
      </c>
      <c r="I18473" t="n">
        <v>8</v>
      </c>
      <c r="J18473" t="n">
        <v>599.4400000000001</v>
      </c>
      <c r="K18473" t="n">
        <v>0</v>
      </c>
      <c r="L18473">
        <f>I18473*J18473*(1-K18473)</f>
        <v/>
      </c>
      <c r="M18473">
        <f>VLOOKUP(F18473,Products!A:D,4,FALSE)*I18473</f>
        <v/>
      </c>
      <c r="N18473">
        <f>L18473-M18473</f>
        <v/>
      </c>
    </row>
    <row r="18474">
      <c r="A18474" t="inlineStr">
        <is>
          <t>T1018472</t>
        </is>
      </c>
      <c r="B18474" t="inlineStr">
        <is>
          <t>2024-03-16</t>
        </is>
      </c>
      <c r="C18474" t="inlineStr">
        <is>
          <t>S012</t>
        </is>
      </c>
      <c r="D18474" t="inlineStr">
        <is>
          <t>Store_012</t>
        </is>
      </c>
      <c r="E18474" t="inlineStr">
        <is>
          <t>South</t>
        </is>
      </c>
      <c r="F18474" t="inlineStr">
        <is>
          <t>P0179</t>
        </is>
      </c>
      <c r="G18474" t="inlineStr">
        <is>
          <t>Prod_0179</t>
        </is>
      </c>
      <c r="H18474" t="inlineStr">
        <is>
          <t>Household</t>
        </is>
      </c>
      <c r="I18474" t="n">
        <v>8</v>
      </c>
      <c r="J18474" t="n">
        <v>208.75</v>
      </c>
      <c r="K18474" t="n">
        <v>0.2</v>
      </c>
      <c r="L18474">
        <f>I18474*J18474*(1-K18474)</f>
        <v/>
      </c>
      <c r="M18474">
        <f>VLOOKUP(F18474,Products!A:D,4,FALSE)*I18474</f>
        <v/>
      </c>
      <c r="N18474">
        <f>L18474-M18474</f>
        <v/>
      </c>
    </row>
    <row r="18475">
      <c r="A18475" t="inlineStr">
        <is>
          <t>T1018473</t>
        </is>
      </c>
      <c r="B18475" t="inlineStr">
        <is>
          <t>2023-06-22</t>
        </is>
      </c>
      <c r="C18475" t="inlineStr">
        <is>
          <t>S005</t>
        </is>
      </c>
      <c r="D18475" t="inlineStr">
        <is>
          <t>Store_005</t>
        </is>
      </c>
      <c r="E18475" t="inlineStr">
        <is>
          <t>Central</t>
        </is>
      </c>
      <c r="F18475" t="inlineStr">
        <is>
          <t>P0017</t>
        </is>
      </c>
      <c r="G18475" t="inlineStr">
        <is>
          <t>Prod_0017</t>
        </is>
      </c>
      <c r="H18475" t="inlineStr">
        <is>
          <t>Food</t>
        </is>
      </c>
      <c r="I18475" t="n">
        <v>6</v>
      </c>
      <c r="J18475" t="n">
        <v>620.83</v>
      </c>
      <c r="K18475" t="n">
        <v>0</v>
      </c>
      <c r="L18475">
        <f>I18475*J18475*(1-K18475)</f>
        <v/>
      </c>
      <c r="M18475">
        <f>VLOOKUP(F18475,Products!A:D,4,FALSE)*I18475</f>
        <v/>
      </c>
      <c r="N18475">
        <f>L18475-M18475</f>
        <v/>
      </c>
    </row>
    <row r="18476">
      <c r="A18476" t="inlineStr">
        <is>
          <t>T1018474</t>
        </is>
      </c>
      <c r="B18476" t="inlineStr">
        <is>
          <t>2024-06-19</t>
        </is>
      </c>
      <c r="C18476" t="inlineStr">
        <is>
          <t>S021</t>
        </is>
      </c>
      <c r="D18476" t="inlineStr">
        <is>
          <t>Store_021</t>
        </is>
      </c>
      <c r="E18476" t="inlineStr">
        <is>
          <t>North</t>
        </is>
      </c>
      <c r="F18476" t="inlineStr">
        <is>
          <t>P0059</t>
        </is>
      </c>
      <c r="G18476" t="inlineStr">
        <is>
          <t>Prod_0059</t>
        </is>
      </c>
      <c r="H18476" t="inlineStr">
        <is>
          <t>Beverages</t>
        </is>
      </c>
      <c r="I18476" t="n">
        <v>6</v>
      </c>
      <c r="J18476" t="n">
        <v>561.87</v>
      </c>
      <c r="K18476" t="n">
        <v>0.05</v>
      </c>
      <c r="L18476">
        <f>I18476*J18476*(1-K18476)</f>
        <v/>
      </c>
      <c r="M18476">
        <f>VLOOKUP(F18476,Products!A:D,4,FALSE)*I18476</f>
        <v/>
      </c>
      <c r="N18476">
        <f>L18476-M18476</f>
        <v/>
      </c>
    </row>
    <row r="18477">
      <c r="A18477" t="inlineStr">
        <is>
          <t>T1018475</t>
        </is>
      </c>
      <c r="B18477" t="inlineStr">
        <is>
          <t>2025-06-14</t>
        </is>
      </c>
      <c r="C18477" t="inlineStr">
        <is>
          <t>S041</t>
        </is>
      </c>
      <c r="D18477" t="inlineStr">
        <is>
          <t>Store_041</t>
        </is>
      </c>
      <c r="E18477" t="inlineStr">
        <is>
          <t>East</t>
        </is>
      </c>
      <c r="F18477" t="inlineStr">
        <is>
          <t>P0017</t>
        </is>
      </c>
      <c r="G18477" t="inlineStr">
        <is>
          <t>Prod_0017</t>
        </is>
      </c>
      <c r="H18477" t="inlineStr">
        <is>
          <t>Food</t>
        </is>
      </c>
      <c r="I18477" t="n">
        <v>2</v>
      </c>
      <c r="J18477" t="n">
        <v>825.86</v>
      </c>
      <c r="K18477" t="n">
        <v>0.15</v>
      </c>
      <c r="L18477">
        <f>I18477*J18477*(1-K18477)</f>
        <v/>
      </c>
      <c r="M18477">
        <f>VLOOKUP(F18477,Products!A:D,4,FALSE)*I18477</f>
        <v/>
      </c>
      <c r="N18477">
        <f>L18477-M18477</f>
        <v/>
      </c>
    </row>
    <row r="18478">
      <c r="A18478" t="inlineStr">
        <is>
          <t>T1018476</t>
        </is>
      </c>
      <c r="B18478" t="inlineStr">
        <is>
          <t>2024-05-08</t>
        </is>
      </c>
      <c r="C18478" t="inlineStr">
        <is>
          <t>S003</t>
        </is>
      </c>
      <c r="D18478" t="inlineStr">
        <is>
          <t>Store_003</t>
        </is>
      </c>
      <c r="E18478" t="inlineStr">
        <is>
          <t>North</t>
        </is>
      </c>
      <c r="F18478" t="inlineStr">
        <is>
          <t>P0078</t>
        </is>
      </c>
      <c r="G18478" t="inlineStr">
        <is>
          <t>Prod_0078</t>
        </is>
      </c>
      <c r="H18478" t="inlineStr">
        <is>
          <t>Electronics</t>
        </is>
      </c>
      <c r="I18478" t="n">
        <v>5</v>
      </c>
      <c r="J18478" t="n">
        <v>545.92</v>
      </c>
      <c r="K18478" t="n">
        <v>0</v>
      </c>
      <c r="L18478">
        <f>I18478*J18478*(1-K18478)</f>
        <v/>
      </c>
      <c r="M18478">
        <f>VLOOKUP(F18478,Products!A:D,4,FALSE)*I18478</f>
        <v/>
      </c>
      <c r="N18478">
        <f>L18478-M18478</f>
        <v/>
      </c>
    </row>
    <row r="18479">
      <c r="A18479" t="inlineStr">
        <is>
          <t>T1018477</t>
        </is>
      </c>
      <c r="B18479" t="inlineStr">
        <is>
          <t>2025-05-13</t>
        </is>
      </c>
      <c r="C18479" t="inlineStr">
        <is>
          <t>S002</t>
        </is>
      </c>
      <c r="D18479" t="inlineStr">
        <is>
          <t>Store_002</t>
        </is>
      </c>
      <c r="E18479" t="inlineStr">
        <is>
          <t>South</t>
        </is>
      </c>
      <c r="F18479" t="inlineStr">
        <is>
          <t>P0016</t>
        </is>
      </c>
      <c r="G18479" t="inlineStr">
        <is>
          <t>Prod_0016</t>
        </is>
      </c>
      <c r="H18479" t="inlineStr">
        <is>
          <t>Food</t>
        </is>
      </c>
      <c r="I18479" t="n">
        <v>3</v>
      </c>
      <c r="J18479" t="n">
        <v>898.28</v>
      </c>
      <c r="K18479" t="n">
        <v>0</v>
      </c>
      <c r="L18479">
        <f>I18479*J18479*(1-K18479)</f>
        <v/>
      </c>
      <c r="M18479">
        <f>VLOOKUP(F18479,Products!A:D,4,FALSE)*I18479</f>
        <v/>
      </c>
      <c r="N18479">
        <f>L18479-M18479</f>
        <v/>
      </c>
    </row>
    <row r="18480">
      <c r="A18480" t="inlineStr">
        <is>
          <t>T1018478</t>
        </is>
      </c>
      <c r="B18480" t="inlineStr">
        <is>
          <t>2025-07-25</t>
        </is>
      </c>
      <c r="C18480" t="inlineStr">
        <is>
          <t>S004</t>
        </is>
      </c>
      <c r="D18480" t="inlineStr">
        <is>
          <t>Store_004</t>
        </is>
      </c>
      <c r="E18480" t="inlineStr">
        <is>
          <t>Central</t>
        </is>
      </c>
      <c r="F18480" t="inlineStr">
        <is>
          <t>P0097</t>
        </is>
      </c>
      <c r="G18480" t="inlineStr">
        <is>
          <t>Prod_0097</t>
        </is>
      </c>
      <c r="H18480" t="inlineStr">
        <is>
          <t>Clothing</t>
        </is>
      </c>
      <c r="I18480" t="n">
        <v>7</v>
      </c>
      <c r="J18480" t="n">
        <v>237.91</v>
      </c>
      <c r="K18480" t="n">
        <v>0</v>
      </c>
      <c r="L18480">
        <f>I18480*J18480*(1-K18480)</f>
        <v/>
      </c>
      <c r="M18480">
        <f>VLOOKUP(F18480,Products!A:D,4,FALSE)*I18480</f>
        <v/>
      </c>
      <c r="N18480">
        <f>L18480-M18480</f>
        <v/>
      </c>
    </row>
    <row r="18481">
      <c r="A18481" t="inlineStr">
        <is>
          <t>T1018479</t>
        </is>
      </c>
      <c r="B18481" t="inlineStr">
        <is>
          <t>2023-09-15</t>
        </is>
      </c>
      <c r="C18481" t="inlineStr">
        <is>
          <t>S040</t>
        </is>
      </c>
      <c r="D18481" t="inlineStr">
        <is>
          <t>Store_040</t>
        </is>
      </c>
      <c r="E18481" t="inlineStr">
        <is>
          <t>Central</t>
        </is>
      </c>
      <c r="F18481" t="inlineStr">
        <is>
          <t>P0189</t>
        </is>
      </c>
      <c r="G18481" t="inlineStr">
        <is>
          <t>Prod_0189</t>
        </is>
      </c>
      <c r="H18481" t="inlineStr">
        <is>
          <t>Food</t>
        </is>
      </c>
      <c r="I18481" t="n">
        <v>5</v>
      </c>
      <c r="J18481" t="n">
        <v>880.6799999999999</v>
      </c>
      <c r="K18481" t="n">
        <v>0</v>
      </c>
      <c r="L18481">
        <f>I18481*J18481*(1-K18481)</f>
        <v/>
      </c>
      <c r="M18481">
        <f>VLOOKUP(F18481,Products!A:D,4,FALSE)*I18481</f>
        <v/>
      </c>
      <c r="N18481">
        <f>L18481-M18481</f>
        <v/>
      </c>
    </row>
    <row r="18482">
      <c r="A18482" t="inlineStr">
        <is>
          <t>T1018480</t>
        </is>
      </c>
      <c r="B18482" t="inlineStr">
        <is>
          <t>2024-12-09</t>
        </is>
      </c>
      <c r="C18482" t="inlineStr">
        <is>
          <t>S044</t>
        </is>
      </c>
      <c r="D18482" t="inlineStr">
        <is>
          <t>Store_044</t>
        </is>
      </c>
      <c r="E18482" t="inlineStr">
        <is>
          <t>North</t>
        </is>
      </c>
      <c r="F18482" t="inlineStr">
        <is>
          <t>P0021</t>
        </is>
      </c>
      <c r="G18482" t="inlineStr">
        <is>
          <t>Prod_0021</t>
        </is>
      </c>
      <c r="H18482" t="inlineStr">
        <is>
          <t>Household</t>
        </is>
      </c>
      <c r="I18482" t="n">
        <v>4</v>
      </c>
      <c r="J18482" t="n">
        <v>124.35</v>
      </c>
      <c r="K18482" t="n">
        <v>0.1</v>
      </c>
      <c r="L18482">
        <f>I18482*J18482*(1-K18482)</f>
        <v/>
      </c>
      <c r="M18482">
        <f>VLOOKUP(F18482,Products!A:D,4,FALSE)*I18482</f>
        <v/>
      </c>
      <c r="N18482">
        <f>L18482-M18482</f>
        <v/>
      </c>
    </row>
    <row r="18483">
      <c r="A18483" t="inlineStr">
        <is>
          <t>T1018481</t>
        </is>
      </c>
      <c r="B18483" t="inlineStr">
        <is>
          <t>2024-01-01</t>
        </is>
      </c>
      <c r="C18483" t="inlineStr">
        <is>
          <t>S044</t>
        </is>
      </c>
      <c r="D18483" t="inlineStr">
        <is>
          <t>Store_044</t>
        </is>
      </c>
      <c r="E18483" t="inlineStr">
        <is>
          <t>North</t>
        </is>
      </c>
      <c r="F18483" t="inlineStr">
        <is>
          <t>P0007</t>
        </is>
      </c>
      <c r="G18483" t="inlineStr">
        <is>
          <t>Prod_0007</t>
        </is>
      </c>
      <c r="H18483" t="inlineStr">
        <is>
          <t>Food</t>
        </is>
      </c>
      <c r="I18483" t="n">
        <v>2</v>
      </c>
      <c r="J18483" t="n">
        <v>110.33</v>
      </c>
      <c r="K18483" t="n">
        <v>0</v>
      </c>
      <c r="L18483">
        <f>I18483*J18483*(1-K18483)</f>
        <v/>
      </c>
      <c r="M18483">
        <f>VLOOKUP(F18483,Products!A:D,4,FALSE)*I18483</f>
        <v/>
      </c>
      <c r="N18483">
        <f>L18483-M18483</f>
        <v/>
      </c>
    </row>
    <row r="18484">
      <c r="A18484" t="inlineStr">
        <is>
          <t>T1018482</t>
        </is>
      </c>
      <c r="B18484" t="inlineStr">
        <is>
          <t>2023-12-01</t>
        </is>
      </c>
      <c r="C18484" t="inlineStr">
        <is>
          <t>S016</t>
        </is>
      </c>
      <c r="D18484" t="inlineStr">
        <is>
          <t>Store_016</t>
        </is>
      </c>
      <c r="E18484" t="inlineStr">
        <is>
          <t>West</t>
        </is>
      </c>
      <c r="F18484" t="inlineStr">
        <is>
          <t>P0023</t>
        </is>
      </c>
      <c r="G18484" t="inlineStr">
        <is>
          <t>Prod_0023</t>
        </is>
      </c>
      <c r="H18484" t="inlineStr">
        <is>
          <t>Stationery</t>
        </is>
      </c>
      <c r="I18484" t="n">
        <v>7</v>
      </c>
      <c r="J18484" t="n">
        <v>154.34</v>
      </c>
      <c r="K18484" t="n">
        <v>0</v>
      </c>
      <c r="L18484">
        <f>I18484*J18484*(1-K18484)</f>
        <v/>
      </c>
      <c r="M18484">
        <f>VLOOKUP(F18484,Products!A:D,4,FALSE)*I18484</f>
        <v/>
      </c>
      <c r="N18484">
        <f>L18484-M18484</f>
        <v/>
      </c>
    </row>
    <row r="18485">
      <c r="A18485" t="inlineStr">
        <is>
          <t>T1018483</t>
        </is>
      </c>
      <c r="B18485" t="inlineStr">
        <is>
          <t>2023-03-20</t>
        </is>
      </c>
      <c r="C18485" t="inlineStr">
        <is>
          <t>S038</t>
        </is>
      </c>
      <c r="D18485" t="inlineStr">
        <is>
          <t>Store_038</t>
        </is>
      </c>
      <c r="E18485" t="inlineStr">
        <is>
          <t>East</t>
        </is>
      </c>
      <c r="F18485" t="inlineStr">
        <is>
          <t>P0064</t>
        </is>
      </c>
      <c r="G18485" t="inlineStr">
        <is>
          <t>Prod_0064</t>
        </is>
      </c>
      <c r="H18485" t="inlineStr">
        <is>
          <t>Beverages</t>
        </is>
      </c>
      <c r="I18485" t="n">
        <v>2</v>
      </c>
      <c r="J18485" t="n">
        <v>681.85</v>
      </c>
      <c r="K18485" t="n">
        <v>0</v>
      </c>
      <c r="L18485">
        <f>I18485*J18485*(1-K18485)</f>
        <v/>
      </c>
      <c r="M18485">
        <f>VLOOKUP(F18485,Products!A:D,4,FALSE)*I18485</f>
        <v/>
      </c>
      <c r="N18485">
        <f>L18485-M18485</f>
        <v/>
      </c>
    </row>
    <row r="18486">
      <c r="A18486" t="inlineStr">
        <is>
          <t>T1018484</t>
        </is>
      </c>
      <c r="B18486" t="inlineStr">
        <is>
          <t>2025-03-05</t>
        </is>
      </c>
      <c r="C18486" t="inlineStr">
        <is>
          <t>S023</t>
        </is>
      </c>
      <c r="D18486" t="inlineStr">
        <is>
          <t>Store_023</t>
        </is>
      </c>
      <c r="E18486" t="inlineStr">
        <is>
          <t>South</t>
        </is>
      </c>
      <c r="F18486" t="inlineStr">
        <is>
          <t>P0162</t>
        </is>
      </c>
      <c r="G18486" t="inlineStr">
        <is>
          <t>Prod_0162</t>
        </is>
      </c>
      <c r="H18486" t="inlineStr">
        <is>
          <t>Food</t>
        </is>
      </c>
      <c r="I18486" t="n">
        <v>8</v>
      </c>
      <c r="J18486" t="n">
        <v>435.41</v>
      </c>
      <c r="K18486" t="n">
        <v>0</v>
      </c>
      <c r="L18486">
        <f>I18486*J18486*(1-K18486)</f>
        <v/>
      </c>
      <c r="M18486">
        <f>VLOOKUP(F18486,Products!A:D,4,FALSE)*I18486</f>
        <v/>
      </c>
      <c r="N18486">
        <f>L18486-M18486</f>
        <v/>
      </c>
    </row>
    <row r="18487">
      <c r="A18487" t="inlineStr">
        <is>
          <t>T1018485</t>
        </is>
      </c>
      <c r="B18487" t="inlineStr">
        <is>
          <t>2025-08-26</t>
        </is>
      </c>
      <c r="C18487" t="inlineStr">
        <is>
          <t>S015</t>
        </is>
      </c>
      <c r="D18487" t="inlineStr">
        <is>
          <t>Store_015</t>
        </is>
      </c>
      <c r="E18487" t="inlineStr">
        <is>
          <t>North</t>
        </is>
      </c>
      <c r="F18487" t="inlineStr">
        <is>
          <t>P0065</t>
        </is>
      </c>
      <c r="G18487" t="inlineStr">
        <is>
          <t>Prod_0065</t>
        </is>
      </c>
      <c r="H18487" t="inlineStr">
        <is>
          <t>Beverages</t>
        </is>
      </c>
      <c r="I18487" t="n">
        <v>7</v>
      </c>
      <c r="J18487" t="n">
        <v>194.2</v>
      </c>
      <c r="K18487" t="n">
        <v>0</v>
      </c>
      <c r="L18487">
        <f>I18487*J18487*(1-K18487)</f>
        <v/>
      </c>
      <c r="M18487">
        <f>VLOOKUP(F18487,Products!A:D,4,FALSE)*I18487</f>
        <v/>
      </c>
      <c r="N18487">
        <f>L18487-M18487</f>
        <v/>
      </c>
    </row>
    <row r="18488">
      <c r="A18488" t="inlineStr">
        <is>
          <t>T1018486</t>
        </is>
      </c>
      <c r="B18488" t="inlineStr">
        <is>
          <t>2023-03-30</t>
        </is>
      </c>
      <c r="C18488" t="inlineStr">
        <is>
          <t>S001</t>
        </is>
      </c>
      <c r="D18488" t="inlineStr">
        <is>
          <t>Store_001</t>
        </is>
      </c>
      <c r="E18488" t="inlineStr">
        <is>
          <t>West</t>
        </is>
      </c>
      <c r="F18488" t="inlineStr">
        <is>
          <t>P0171</t>
        </is>
      </c>
      <c r="G18488" t="inlineStr">
        <is>
          <t>Prod_0171</t>
        </is>
      </c>
      <c r="H18488" t="inlineStr">
        <is>
          <t>Household</t>
        </is>
      </c>
      <c r="I18488" t="n">
        <v>5</v>
      </c>
      <c r="J18488" t="n">
        <v>294.03</v>
      </c>
      <c r="K18488" t="n">
        <v>0</v>
      </c>
      <c r="L18488">
        <f>I18488*J18488*(1-K18488)</f>
        <v/>
      </c>
      <c r="M18488">
        <f>VLOOKUP(F18488,Products!A:D,4,FALSE)*I18488</f>
        <v/>
      </c>
      <c r="N18488">
        <f>L18488-M18488</f>
        <v/>
      </c>
    </row>
    <row r="18489">
      <c r="A18489" t="inlineStr">
        <is>
          <t>T1018487</t>
        </is>
      </c>
      <c r="B18489" t="inlineStr">
        <is>
          <t>2024-11-03</t>
        </is>
      </c>
      <c r="C18489" t="inlineStr">
        <is>
          <t>S032</t>
        </is>
      </c>
      <c r="D18489" t="inlineStr">
        <is>
          <t>Store_032</t>
        </is>
      </c>
      <c r="E18489" t="inlineStr">
        <is>
          <t>Central</t>
        </is>
      </c>
      <c r="F18489" t="inlineStr">
        <is>
          <t>P0120</t>
        </is>
      </c>
      <c r="G18489" t="inlineStr">
        <is>
          <t>Prod_0120</t>
        </is>
      </c>
      <c r="H18489" t="inlineStr">
        <is>
          <t>Stationery</t>
        </is>
      </c>
      <c r="I18489" t="n">
        <v>1</v>
      </c>
      <c r="J18489" t="n">
        <v>514.54</v>
      </c>
      <c r="K18489" t="n">
        <v>0.1</v>
      </c>
      <c r="L18489">
        <f>I18489*J18489*(1-K18489)</f>
        <v/>
      </c>
      <c r="M18489">
        <f>VLOOKUP(F18489,Products!A:D,4,FALSE)*I18489</f>
        <v/>
      </c>
      <c r="N18489">
        <f>L18489-M18489</f>
        <v/>
      </c>
    </row>
    <row r="18490">
      <c r="A18490" t="inlineStr">
        <is>
          <t>T1018488</t>
        </is>
      </c>
      <c r="B18490" t="inlineStr">
        <is>
          <t>2025-02-06</t>
        </is>
      </c>
      <c r="C18490" t="inlineStr">
        <is>
          <t>S006</t>
        </is>
      </c>
      <c r="D18490" t="inlineStr">
        <is>
          <t>Store_006</t>
        </is>
      </c>
      <c r="E18490" t="inlineStr">
        <is>
          <t>East</t>
        </is>
      </c>
      <c r="F18490" t="inlineStr">
        <is>
          <t>P0190</t>
        </is>
      </c>
      <c r="G18490" t="inlineStr">
        <is>
          <t>Prod_0190</t>
        </is>
      </c>
      <c r="H18490" t="inlineStr">
        <is>
          <t>Household</t>
        </is>
      </c>
      <c r="I18490" t="n">
        <v>1</v>
      </c>
      <c r="J18490" t="n">
        <v>322.99</v>
      </c>
      <c r="K18490" t="n">
        <v>0</v>
      </c>
      <c r="L18490">
        <f>I18490*J18490*(1-K18490)</f>
        <v/>
      </c>
      <c r="M18490">
        <f>VLOOKUP(F18490,Products!A:D,4,FALSE)*I18490</f>
        <v/>
      </c>
      <c r="N18490">
        <f>L18490-M18490</f>
        <v/>
      </c>
    </row>
    <row r="18491">
      <c r="A18491" t="inlineStr">
        <is>
          <t>T1018489</t>
        </is>
      </c>
      <c r="B18491" t="inlineStr">
        <is>
          <t>2024-04-18</t>
        </is>
      </c>
      <c r="C18491" t="inlineStr">
        <is>
          <t>S008</t>
        </is>
      </c>
      <c r="D18491" t="inlineStr">
        <is>
          <t>Store_008</t>
        </is>
      </c>
      <c r="E18491" t="inlineStr">
        <is>
          <t>East</t>
        </is>
      </c>
      <c r="F18491" t="inlineStr">
        <is>
          <t>P0029</t>
        </is>
      </c>
      <c r="G18491" t="inlineStr">
        <is>
          <t>Prod_0029</t>
        </is>
      </c>
      <c r="H18491" t="inlineStr">
        <is>
          <t>Clothing</t>
        </is>
      </c>
      <c r="I18491" t="n">
        <v>9</v>
      </c>
      <c r="J18491" t="n">
        <v>582.8099999999999</v>
      </c>
      <c r="K18491" t="n">
        <v>0</v>
      </c>
      <c r="L18491">
        <f>I18491*J18491*(1-K18491)</f>
        <v/>
      </c>
      <c r="M18491">
        <f>VLOOKUP(F18491,Products!A:D,4,FALSE)*I18491</f>
        <v/>
      </c>
      <c r="N18491">
        <f>L18491-M18491</f>
        <v/>
      </c>
    </row>
    <row r="18492">
      <c r="A18492" t="inlineStr">
        <is>
          <t>T1018490</t>
        </is>
      </c>
      <c r="B18492" t="inlineStr">
        <is>
          <t>2023-06-01</t>
        </is>
      </c>
      <c r="C18492" t="inlineStr">
        <is>
          <t>S036</t>
        </is>
      </c>
      <c r="D18492" t="inlineStr">
        <is>
          <t>Store_036</t>
        </is>
      </c>
      <c r="E18492" t="inlineStr">
        <is>
          <t>Central</t>
        </is>
      </c>
      <c r="F18492" t="inlineStr">
        <is>
          <t>P0051</t>
        </is>
      </c>
      <c r="G18492" t="inlineStr">
        <is>
          <t>Prod_0051</t>
        </is>
      </c>
      <c r="H18492" t="inlineStr">
        <is>
          <t>Clothing</t>
        </is>
      </c>
      <c r="I18492" t="n">
        <v>6</v>
      </c>
      <c r="J18492" t="n">
        <v>72.63</v>
      </c>
      <c r="K18492" t="n">
        <v>0.1</v>
      </c>
      <c r="L18492">
        <f>I18492*J18492*(1-K18492)</f>
        <v/>
      </c>
      <c r="M18492">
        <f>VLOOKUP(F18492,Products!A:D,4,FALSE)*I18492</f>
        <v/>
      </c>
      <c r="N18492">
        <f>L18492-M18492</f>
        <v/>
      </c>
    </row>
    <row r="18493">
      <c r="A18493" t="inlineStr">
        <is>
          <t>T1018491</t>
        </is>
      </c>
      <c r="B18493" t="inlineStr">
        <is>
          <t>2023-07-28</t>
        </is>
      </c>
      <c r="C18493" t="inlineStr">
        <is>
          <t>S003</t>
        </is>
      </c>
      <c r="D18493" t="inlineStr">
        <is>
          <t>Store_003</t>
        </is>
      </c>
      <c r="E18493" t="inlineStr">
        <is>
          <t>North</t>
        </is>
      </c>
      <c r="F18493" t="inlineStr">
        <is>
          <t>P0040</t>
        </is>
      </c>
      <c r="G18493" t="inlineStr">
        <is>
          <t>Prod_0040</t>
        </is>
      </c>
      <c r="H18493" t="inlineStr">
        <is>
          <t>Toys</t>
        </is>
      </c>
      <c r="I18493" t="n">
        <v>3</v>
      </c>
      <c r="J18493" t="n">
        <v>70.36</v>
      </c>
      <c r="K18493" t="n">
        <v>0.05</v>
      </c>
      <c r="L18493">
        <f>I18493*J18493*(1-K18493)</f>
        <v/>
      </c>
      <c r="M18493">
        <f>VLOOKUP(F18493,Products!A:D,4,FALSE)*I18493</f>
        <v/>
      </c>
      <c r="N18493">
        <f>L18493-M18493</f>
        <v/>
      </c>
    </row>
    <row r="18494">
      <c r="A18494" t="inlineStr">
        <is>
          <t>T1018492</t>
        </is>
      </c>
      <c r="B18494" t="inlineStr">
        <is>
          <t>2023-03-15</t>
        </is>
      </c>
      <c r="C18494" t="inlineStr">
        <is>
          <t>S020</t>
        </is>
      </c>
      <c r="D18494" t="inlineStr">
        <is>
          <t>Store_020</t>
        </is>
      </c>
      <c r="E18494" t="inlineStr">
        <is>
          <t>West</t>
        </is>
      </c>
      <c r="F18494" t="inlineStr">
        <is>
          <t>P0076</t>
        </is>
      </c>
      <c r="G18494" t="inlineStr">
        <is>
          <t>Prod_0076</t>
        </is>
      </c>
      <c r="H18494" t="inlineStr">
        <is>
          <t>Clothing</t>
        </is>
      </c>
      <c r="I18494" t="n">
        <v>9</v>
      </c>
      <c r="J18494" t="n">
        <v>327.01</v>
      </c>
      <c r="K18494" t="n">
        <v>0</v>
      </c>
      <c r="L18494">
        <f>I18494*J18494*(1-K18494)</f>
        <v/>
      </c>
      <c r="M18494">
        <f>VLOOKUP(F18494,Products!A:D,4,FALSE)*I18494</f>
        <v/>
      </c>
      <c r="N18494">
        <f>L18494-M18494</f>
        <v/>
      </c>
    </row>
    <row r="18495">
      <c r="A18495" t="inlineStr">
        <is>
          <t>T1018493</t>
        </is>
      </c>
      <c r="B18495" t="inlineStr">
        <is>
          <t>2023-12-20</t>
        </is>
      </c>
      <c r="C18495" t="inlineStr">
        <is>
          <t>S030</t>
        </is>
      </c>
      <c r="D18495" t="inlineStr">
        <is>
          <t>Store_030</t>
        </is>
      </c>
      <c r="E18495" t="inlineStr">
        <is>
          <t>North</t>
        </is>
      </c>
      <c r="F18495" t="inlineStr">
        <is>
          <t>P0160</t>
        </is>
      </c>
      <c r="G18495" t="inlineStr">
        <is>
          <t>Prod_0160</t>
        </is>
      </c>
      <c r="H18495" t="inlineStr">
        <is>
          <t>Food</t>
        </is>
      </c>
      <c r="I18495" t="n">
        <v>4</v>
      </c>
      <c r="J18495" t="n">
        <v>742.25</v>
      </c>
      <c r="K18495" t="n">
        <v>0.1</v>
      </c>
      <c r="L18495">
        <f>I18495*J18495*(1-K18495)</f>
        <v/>
      </c>
      <c r="M18495">
        <f>VLOOKUP(F18495,Products!A:D,4,FALSE)*I18495</f>
        <v/>
      </c>
      <c r="N18495">
        <f>L18495-M18495</f>
        <v/>
      </c>
    </row>
    <row r="18496">
      <c r="A18496" t="inlineStr">
        <is>
          <t>T1018494</t>
        </is>
      </c>
      <c r="B18496" t="inlineStr">
        <is>
          <t>2025-05-24</t>
        </is>
      </c>
      <c r="C18496" t="inlineStr">
        <is>
          <t>S003</t>
        </is>
      </c>
      <c r="D18496" t="inlineStr">
        <is>
          <t>Store_003</t>
        </is>
      </c>
      <c r="E18496" t="inlineStr">
        <is>
          <t>North</t>
        </is>
      </c>
      <c r="F18496" t="inlineStr">
        <is>
          <t>P0136</t>
        </is>
      </c>
      <c r="G18496" t="inlineStr">
        <is>
          <t>Prod_0136</t>
        </is>
      </c>
      <c r="H18496" t="inlineStr">
        <is>
          <t>Beverages</t>
        </is>
      </c>
      <c r="I18496" t="n">
        <v>8</v>
      </c>
      <c r="J18496" t="n">
        <v>230.27</v>
      </c>
      <c r="K18496" t="n">
        <v>0</v>
      </c>
      <c r="L18496">
        <f>I18496*J18496*(1-K18496)</f>
        <v/>
      </c>
      <c r="M18496">
        <f>VLOOKUP(F18496,Products!A:D,4,FALSE)*I18496</f>
        <v/>
      </c>
      <c r="N18496">
        <f>L18496-M18496</f>
        <v/>
      </c>
    </row>
    <row r="18497">
      <c r="A18497" t="inlineStr">
        <is>
          <t>T1018495</t>
        </is>
      </c>
      <c r="B18497" t="inlineStr">
        <is>
          <t>2023-07-31</t>
        </is>
      </c>
      <c r="C18497" t="inlineStr">
        <is>
          <t>S002</t>
        </is>
      </c>
      <c r="D18497" t="inlineStr">
        <is>
          <t>Store_002</t>
        </is>
      </c>
      <c r="E18497" t="inlineStr">
        <is>
          <t>South</t>
        </is>
      </c>
      <c r="F18497" t="inlineStr">
        <is>
          <t>P0127</t>
        </is>
      </c>
      <c r="G18497" t="inlineStr">
        <is>
          <t>Prod_0127</t>
        </is>
      </c>
      <c r="H18497" t="inlineStr">
        <is>
          <t>Toys</t>
        </is>
      </c>
      <c r="I18497" t="n">
        <v>4</v>
      </c>
      <c r="J18497" t="n">
        <v>703.9400000000001</v>
      </c>
      <c r="K18497" t="n">
        <v>0</v>
      </c>
      <c r="L18497">
        <f>I18497*J18497*(1-K18497)</f>
        <v/>
      </c>
      <c r="M18497">
        <f>VLOOKUP(F18497,Products!A:D,4,FALSE)*I18497</f>
        <v/>
      </c>
      <c r="N18497">
        <f>L18497-M18497</f>
        <v/>
      </c>
    </row>
    <row r="18498">
      <c r="A18498" t="inlineStr">
        <is>
          <t>T1018496</t>
        </is>
      </c>
      <c r="B18498" t="inlineStr">
        <is>
          <t>2023-01-14</t>
        </is>
      </c>
      <c r="C18498" t="inlineStr">
        <is>
          <t>S043</t>
        </is>
      </c>
      <c r="D18498" t="inlineStr">
        <is>
          <t>Store_043</t>
        </is>
      </c>
      <c r="E18498" t="inlineStr">
        <is>
          <t>East</t>
        </is>
      </c>
      <c r="F18498" t="inlineStr">
        <is>
          <t>P0064</t>
        </is>
      </c>
      <c r="G18498" t="inlineStr">
        <is>
          <t>Prod_0064</t>
        </is>
      </c>
      <c r="H18498" t="inlineStr">
        <is>
          <t>Beverages</t>
        </is>
      </c>
      <c r="I18498" t="n">
        <v>4</v>
      </c>
      <c r="J18498" t="n">
        <v>611.92</v>
      </c>
      <c r="K18498" t="n">
        <v>0</v>
      </c>
      <c r="L18498">
        <f>I18498*J18498*(1-K18498)</f>
        <v/>
      </c>
      <c r="M18498">
        <f>VLOOKUP(F18498,Products!A:D,4,FALSE)*I18498</f>
        <v/>
      </c>
      <c r="N18498">
        <f>L18498-M18498</f>
        <v/>
      </c>
    </row>
    <row r="18499">
      <c r="A18499" t="inlineStr">
        <is>
          <t>T1018497</t>
        </is>
      </c>
      <c r="B18499" t="inlineStr">
        <is>
          <t>2023-02-21</t>
        </is>
      </c>
      <c r="C18499" t="inlineStr">
        <is>
          <t>S004</t>
        </is>
      </c>
      <c r="D18499" t="inlineStr">
        <is>
          <t>Store_004</t>
        </is>
      </c>
      <c r="E18499" t="inlineStr">
        <is>
          <t>Central</t>
        </is>
      </c>
      <c r="F18499" t="inlineStr">
        <is>
          <t>P0033</t>
        </is>
      </c>
      <c r="G18499" t="inlineStr">
        <is>
          <t>Prod_0033</t>
        </is>
      </c>
      <c r="H18499" t="inlineStr">
        <is>
          <t>Food</t>
        </is>
      </c>
      <c r="I18499" t="n">
        <v>4</v>
      </c>
      <c r="J18499" t="n">
        <v>361.97</v>
      </c>
      <c r="K18499" t="n">
        <v>0</v>
      </c>
      <c r="L18499">
        <f>I18499*J18499*(1-K18499)</f>
        <v/>
      </c>
      <c r="M18499">
        <f>VLOOKUP(F18499,Products!A:D,4,FALSE)*I18499</f>
        <v/>
      </c>
      <c r="N18499">
        <f>L18499-M18499</f>
        <v/>
      </c>
    </row>
    <row r="18500">
      <c r="A18500" t="inlineStr">
        <is>
          <t>T1018498</t>
        </is>
      </c>
      <c r="B18500" t="inlineStr">
        <is>
          <t>2024-09-12</t>
        </is>
      </c>
      <c r="C18500" t="inlineStr">
        <is>
          <t>S047</t>
        </is>
      </c>
      <c r="D18500" t="inlineStr">
        <is>
          <t>Store_047</t>
        </is>
      </c>
      <c r="E18500" t="inlineStr">
        <is>
          <t>North</t>
        </is>
      </c>
      <c r="F18500" t="inlineStr">
        <is>
          <t>P0061</t>
        </is>
      </c>
      <c r="G18500" t="inlineStr">
        <is>
          <t>Prod_0061</t>
        </is>
      </c>
      <c r="H18500" t="inlineStr">
        <is>
          <t>Beverages</t>
        </is>
      </c>
      <c r="I18500" t="n">
        <v>8</v>
      </c>
      <c r="J18500" t="n">
        <v>64.7</v>
      </c>
      <c r="K18500" t="n">
        <v>0</v>
      </c>
      <c r="L18500">
        <f>I18500*J18500*(1-K18500)</f>
        <v/>
      </c>
      <c r="M18500">
        <f>VLOOKUP(F18500,Products!A:D,4,FALSE)*I18500</f>
        <v/>
      </c>
      <c r="N18500">
        <f>L18500-M18500</f>
        <v/>
      </c>
    </row>
    <row r="18501">
      <c r="A18501" t="inlineStr">
        <is>
          <t>T1018499</t>
        </is>
      </c>
      <c r="B18501" t="inlineStr">
        <is>
          <t>2023-12-24</t>
        </is>
      </c>
      <c r="C18501" t="inlineStr">
        <is>
          <t>S029</t>
        </is>
      </c>
      <c r="D18501" t="inlineStr">
        <is>
          <t>Store_029</t>
        </is>
      </c>
      <c r="E18501" t="inlineStr">
        <is>
          <t>South</t>
        </is>
      </c>
      <c r="F18501" t="inlineStr">
        <is>
          <t>P0151</t>
        </is>
      </c>
      <c r="G18501" t="inlineStr">
        <is>
          <t>Prod_0151</t>
        </is>
      </c>
      <c r="H18501" t="inlineStr">
        <is>
          <t>Food</t>
        </is>
      </c>
      <c r="I18501" t="n">
        <v>5</v>
      </c>
      <c r="J18501" t="n">
        <v>830.0599999999999</v>
      </c>
      <c r="K18501" t="n">
        <v>0.1</v>
      </c>
      <c r="L18501">
        <f>I18501*J18501*(1-K18501)</f>
        <v/>
      </c>
      <c r="M18501">
        <f>VLOOKUP(F18501,Products!A:D,4,FALSE)*I18501</f>
        <v/>
      </c>
      <c r="N18501">
        <f>L18501-M18501</f>
        <v/>
      </c>
    </row>
    <row r="18502">
      <c r="A18502" t="inlineStr">
        <is>
          <t>T1018500</t>
        </is>
      </c>
      <c r="B18502" t="inlineStr">
        <is>
          <t>2024-05-30</t>
        </is>
      </c>
      <c r="C18502" t="inlineStr">
        <is>
          <t>S049</t>
        </is>
      </c>
      <c r="D18502" t="inlineStr">
        <is>
          <t>Store_049</t>
        </is>
      </c>
      <c r="E18502" t="inlineStr">
        <is>
          <t>North</t>
        </is>
      </c>
      <c r="F18502" t="inlineStr">
        <is>
          <t>P0195</t>
        </is>
      </c>
      <c r="G18502" t="inlineStr">
        <is>
          <t>Prod_0195</t>
        </is>
      </c>
      <c r="H18502" t="inlineStr">
        <is>
          <t>Food</t>
        </is>
      </c>
      <c r="I18502" t="n">
        <v>5</v>
      </c>
      <c r="J18502" t="n">
        <v>421.78</v>
      </c>
      <c r="K18502" t="n">
        <v>0.05</v>
      </c>
      <c r="L18502">
        <f>I18502*J18502*(1-K18502)</f>
        <v/>
      </c>
      <c r="M18502">
        <f>VLOOKUP(F18502,Products!A:D,4,FALSE)*I18502</f>
        <v/>
      </c>
      <c r="N18502">
        <f>L18502-M18502</f>
        <v/>
      </c>
    </row>
    <row r="18503">
      <c r="A18503" t="inlineStr">
        <is>
          <t>T1018501</t>
        </is>
      </c>
      <c r="B18503" t="inlineStr">
        <is>
          <t>2023-04-11</t>
        </is>
      </c>
      <c r="C18503" t="inlineStr">
        <is>
          <t>S045</t>
        </is>
      </c>
      <c r="D18503" t="inlineStr">
        <is>
          <t>Store_045</t>
        </is>
      </c>
      <c r="E18503" t="inlineStr">
        <is>
          <t>East</t>
        </is>
      </c>
      <c r="F18503" t="inlineStr">
        <is>
          <t>P0136</t>
        </is>
      </c>
      <c r="G18503" t="inlineStr">
        <is>
          <t>Prod_0136</t>
        </is>
      </c>
      <c r="H18503" t="inlineStr">
        <is>
          <t>Beverages</t>
        </is>
      </c>
      <c r="I18503" t="n">
        <v>4</v>
      </c>
      <c r="J18503" t="n">
        <v>153.57</v>
      </c>
      <c r="K18503" t="n">
        <v>0</v>
      </c>
      <c r="L18503">
        <f>I18503*J18503*(1-K18503)</f>
        <v/>
      </c>
      <c r="M18503">
        <f>VLOOKUP(F18503,Products!A:D,4,FALSE)*I18503</f>
        <v/>
      </c>
      <c r="N18503">
        <f>L18503-M18503</f>
        <v/>
      </c>
    </row>
    <row r="18504">
      <c r="A18504" t="inlineStr">
        <is>
          <t>T1018502</t>
        </is>
      </c>
      <c r="B18504" t="inlineStr">
        <is>
          <t>2024-09-11</t>
        </is>
      </c>
      <c r="C18504" t="inlineStr">
        <is>
          <t>S029</t>
        </is>
      </c>
      <c r="D18504" t="inlineStr">
        <is>
          <t>Store_029</t>
        </is>
      </c>
      <c r="E18504" t="inlineStr">
        <is>
          <t>South</t>
        </is>
      </c>
      <c r="F18504" t="inlineStr">
        <is>
          <t>P0112</t>
        </is>
      </c>
      <c r="G18504" t="inlineStr">
        <is>
          <t>Prod_0112</t>
        </is>
      </c>
      <c r="H18504" t="inlineStr">
        <is>
          <t>Beverages</t>
        </is>
      </c>
      <c r="I18504" t="n">
        <v>5</v>
      </c>
      <c r="J18504" t="n">
        <v>838.1</v>
      </c>
      <c r="K18504" t="n">
        <v>0</v>
      </c>
      <c r="L18504">
        <f>I18504*J18504*(1-K18504)</f>
        <v/>
      </c>
      <c r="M18504">
        <f>VLOOKUP(F18504,Products!A:D,4,FALSE)*I18504</f>
        <v/>
      </c>
      <c r="N18504">
        <f>L18504-M18504</f>
        <v/>
      </c>
    </row>
    <row r="18505">
      <c r="A18505" t="inlineStr">
        <is>
          <t>T1018503</t>
        </is>
      </c>
      <c r="B18505" t="inlineStr">
        <is>
          <t>2025-03-21</t>
        </is>
      </c>
      <c r="C18505" t="inlineStr">
        <is>
          <t>S046</t>
        </is>
      </c>
      <c r="D18505" t="inlineStr">
        <is>
          <t>Store_046</t>
        </is>
      </c>
      <c r="E18505" t="inlineStr">
        <is>
          <t>South</t>
        </is>
      </c>
      <c r="F18505" t="inlineStr">
        <is>
          <t>P0138</t>
        </is>
      </c>
      <c r="G18505" t="inlineStr">
        <is>
          <t>Prod_0138</t>
        </is>
      </c>
      <c r="H18505" t="inlineStr">
        <is>
          <t>Household</t>
        </is>
      </c>
      <c r="I18505" t="n">
        <v>5</v>
      </c>
      <c r="J18505" t="n">
        <v>328.33</v>
      </c>
      <c r="K18505" t="n">
        <v>0</v>
      </c>
      <c r="L18505">
        <f>I18505*J18505*(1-K18505)</f>
        <v/>
      </c>
      <c r="M18505">
        <f>VLOOKUP(F18505,Products!A:D,4,FALSE)*I18505</f>
        <v/>
      </c>
      <c r="N18505">
        <f>L18505-M18505</f>
        <v/>
      </c>
    </row>
    <row r="18506">
      <c r="A18506" t="inlineStr">
        <is>
          <t>T1018504</t>
        </is>
      </c>
      <c r="B18506" t="inlineStr">
        <is>
          <t>2024-08-01</t>
        </is>
      </c>
      <c r="C18506" t="inlineStr">
        <is>
          <t>S003</t>
        </is>
      </c>
      <c r="D18506" t="inlineStr">
        <is>
          <t>Store_003</t>
        </is>
      </c>
      <c r="E18506" t="inlineStr">
        <is>
          <t>North</t>
        </is>
      </c>
      <c r="F18506" t="inlineStr">
        <is>
          <t>P0064</t>
        </is>
      </c>
      <c r="G18506" t="inlineStr">
        <is>
          <t>Prod_0064</t>
        </is>
      </c>
      <c r="H18506" t="inlineStr">
        <is>
          <t>Beverages</t>
        </is>
      </c>
      <c r="I18506" t="n">
        <v>1</v>
      </c>
      <c r="J18506" t="n">
        <v>924.85</v>
      </c>
      <c r="K18506" t="n">
        <v>0</v>
      </c>
      <c r="L18506">
        <f>I18506*J18506*(1-K18506)</f>
        <v/>
      </c>
      <c r="M18506">
        <f>VLOOKUP(F18506,Products!A:D,4,FALSE)*I18506</f>
        <v/>
      </c>
      <c r="N18506">
        <f>L18506-M18506</f>
        <v/>
      </c>
    </row>
    <row r="18507">
      <c r="A18507" t="inlineStr">
        <is>
          <t>T1018505</t>
        </is>
      </c>
      <c r="B18507" t="inlineStr">
        <is>
          <t>2023-08-26</t>
        </is>
      </c>
      <c r="C18507" t="inlineStr">
        <is>
          <t>S017</t>
        </is>
      </c>
      <c r="D18507" t="inlineStr">
        <is>
          <t>Store_017</t>
        </is>
      </c>
      <c r="E18507" t="inlineStr">
        <is>
          <t>South</t>
        </is>
      </c>
      <c r="F18507" t="inlineStr">
        <is>
          <t>P0171</t>
        </is>
      </c>
      <c r="G18507" t="inlineStr">
        <is>
          <t>Prod_0171</t>
        </is>
      </c>
      <c r="H18507" t="inlineStr">
        <is>
          <t>Household</t>
        </is>
      </c>
      <c r="I18507" t="n">
        <v>2</v>
      </c>
      <c r="J18507" t="n">
        <v>305.49</v>
      </c>
      <c r="K18507" t="n">
        <v>0.1</v>
      </c>
      <c r="L18507">
        <f>I18507*J18507*(1-K18507)</f>
        <v/>
      </c>
      <c r="M18507">
        <f>VLOOKUP(F18507,Products!A:D,4,FALSE)*I18507</f>
        <v/>
      </c>
      <c r="N18507">
        <f>L18507-M18507</f>
        <v/>
      </c>
    </row>
    <row r="18508">
      <c r="A18508" t="inlineStr">
        <is>
          <t>T1018506</t>
        </is>
      </c>
      <c r="B18508" t="inlineStr">
        <is>
          <t>2023-07-29</t>
        </is>
      </c>
      <c r="C18508" t="inlineStr">
        <is>
          <t>S026</t>
        </is>
      </c>
      <c r="D18508" t="inlineStr">
        <is>
          <t>Store_026</t>
        </is>
      </c>
      <c r="E18508" t="inlineStr">
        <is>
          <t>North</t>
        </is>
      </c>
      <c r="F18508" t="inlineStr">
        <is>
          <t>P0104</t>
        </is>
      </c>
      <c r="G18508" t="inlineStr">
        <is>
          <t>Prod_0104</t>
        </is>
      </c>
      <c r="H18508" t="inlineStr">
        <is>
          <t>Clothing</t>
        </is>
      </c>
      <c r="I18508" t="n">
        <v>9</v>
      </c>
      <c r="J18508" t="n">
        <v>781.1900000000001</v>
      </c>
      <c r="K18508" t="n">
        <v>0</v>
      </c>
      <c r="L18508">
        <f>I18508*J18508*(1-K18508)</f>
        <v/>
      </c>
      <c r="M18508">
        <f>VLOOKUP(F18508,Products!A:D,4,FALSE)*I18508</f>
        <v/>
      </c>
      <c r="N18508">
        <f>L18508-M18508</f>
        <v/>
      </c>
    </row>
    <row r="18509">
      <c r="A18509" t="inlineStr">
        <is>
          <t>T1018507</t>
        </is>
      </c>
      <c r="B18509" t="inlineStr">
        <is>
          <t>2025-08-17</t>
        </is>
      </c>
      <c r="C18509" t="inlineStr">
        <is>
          <t>S002</t>
        </is>
      </c>
      <c r="D18509" t="inlineStr">
        <is>
          <t>Store_002</t>
        </is>
      </c>
      <c r="E18509" t="inlineStr">
        <is>
          <t>South</t>
        </is>
      </c>
      <c r="F18509" t="inlineStr">
        <is>
          <t>P0183</t>
        </is>
      </c>
      <c r="G18509" t="inlineStr">
        <is>
          <t>Prod_0183</t>
        </is>
      </c>
      <c r="H18509" t="inlineStr">
        <is>
          <t>Stationery</t>
        </is>
      </c>
      <c r="I18509" t="n">
        <v>4</v>
      </c>
      <c r="J18509" t="n">
        <v>886.87</v>
      </c>
      <c r="K18509" t="n">
        <v>0.1</v>
      </c>
      <c r="L18509">
        <f>I18509*J18509*(1-K18509)</f>
        <v/>
      </c>
      <c r="M18509">
        <f>VLOOKUP(F18509,Products!A:D,4,FALSE)*I18509</f>
        <v/>
      </c>
      <c r="N18509">
        <f>L18509-M18509</f>
        <v/>
      </c>
    </row>
    <row r="18510">
      <c r="A18510" t="inlineStr">
        <is>
          <t>T1018508</t>
        </is>
      </c>
      <c r="B18510" t="inlineStr">
        <is>
          <t>2023-08-22</t>
        </is>
      </c>
      <c r="C18510" t="inlineStr">
        <is>
          <t>S020</t>
        </is>
      </c>
      <c r="D18510" t="inlineStr">
        <is>
          <t>Store_020</t>
        </is>
      </c>
      <c r="E18510" t="inlineStr">
        <is>
          <t>West</t>
        </is>
      </c>
      <c r="F18510" t="inlineStr">
        <is>
          <t>P0161</t>
        </is>
      </c>
      <c r="G18510" t="inlineStr">
        <is>
          <t>Prod_0161</t>
        </is>
      </c>
      <c r="H18510" t="inlineStr">
        <is>
          <t>Household</t>
        </is>
      </c>
      <c r="I18510" t="n">
        <v>9</v>
      </c>
      <c r="J18510" t="n">
        <v>110.09</v>
      </c>
      <c r="K18510" t="n">
        <v>0</v>
      </c>
      <c r="L18510">
        <f>I18510*J18510*(1-K18510)</f>
        <v/>
      </c>
      <c r="M18510">
        <f>VLOOKUP(F18510,Products!A:D,4,FALSE)*I18510</f>
        <v/>
      </c>
      <c r="N18510">
        <f>L18510-M18510</f>
        <v/>
      </c>
    </row>
    <row r="18511">
      <c r="A18511" t="inlineStr">
        <is>
          <t>T1018509</t>
        </is>
      </c>
      <c r="B18511" t="inlineStr">
        <is>
          <t>2023-02-08</t>
        </is>
      </c>
      <c r="C18511" t="inlineStr">
        <is>
          <t>S026</t>
        </is>
      </c>
      <c r="D18511" t="inlineStr">
        <is>
          <t>Store_026</t>
        </is>
      </c>
      <c r="E18511" t="inlineStr">
        <is>
          <t>North</t>
        </is>
      </c>
      <c r="F18511" t="inlineStr">
        <is>
          <t>P0017</t>
        </is>
      </c>
      <c r="G18511" t="inlineStr">
        <is>
          <t>Prod_0017</t>
        </is>
      </c>
      <c r="H18511" t="inlineStr">
        <is>
          <t>Food</t>
        </is>
      </c>
      <c r="I18511" t="n">
        <v>4</v>
      </c>
      <c r="J18511" t="n">
        <v>675.3200000000001</v>
      </c>
      <c r="K18511" t="n">
        <v>0</v>
      </c>
      <c r="L18511">
        <f>I18511*J18511*(1-K18511)</f>
        <v/>
      </c>
      <c r="M18511">
        <f>VLOOKUP(F18511,Products!A:D,4,FALSE)*I18511</f>
        <v/>
      </c>
      <c r="N18511">
        <f>L18511-M18511</f>
        <v/>
      </c>
    </row>
    <row r="18512">
      <c r="A18512" t="inlineStr">
        <is>
          <t>T1018510</t>
        </is>
      </c>
      <c r="B18512" t="inlineStr">
        <is>
          <t>2023-11-25</t>
        </is>
      </c>
      <c r="C18512" t="inlineStr">
        <is>
          <t>S013</t>
        </is>
      </c>
      <c r="D18512" t="inlineStr">
        <is>
          <t>Store_013</t>
        </is>
      </c>
      <c r="E18512" t="inlineStr">
        <is>
          <t>North</t>
        </is>
      </c>
      <c r="F18512" t="inlineStr">
        <is>
          <t>P0071</t>
        </is>
      </c>
      <c r="G18512" t="inlineStr">
        <is>
          <t>Prod_0071</t>
        </is>
      </c>
      <c r="H18512" t="inlineStr">
        <is>
          <t>Beverages</t>
        </is>
      </c>
      <c r="I18512" t="n">
        <v>6</v>
      </c>
      <c r="J18512" t="n">
        <v>588.98</v>
      </c>
      <c r="K18512" t="n">
        <v>0.05</v>
      </c>
      <c r="L18512">
        <f>I18512*J18512*(1-K18512)</f>
        <v/>
      </c>
      <c r="M18512">
        <f>VLOOKUP(F18512,Products!A:D,4,FALSE)*I18512</f>
        <v/>
      </c>
      <c r="N18512">
        <f>L18512-M18512</f>
        <v/>
      </c>
    </row>
    <row r="18513">
      <c r="A18513" t="inlineStr">
        <is>
          <t>T1018511</t>
        </is>
      </c>
      <c r="B18513" t="inlineStr">
        <is>
          <t>2023-09-03</t>
        </is>
      </c>
      <c r="C18513" t="inlineStr">
        <is>
          <t>S027</t>
        </is>
      </c>
      <c r="D18513" t="inlineStr">
        <is>
          <t>Store_027</t>
        </is>
      </c>
      <c r="E18513" t="inlineStr">
        <is>
          <t>South</t>
        </is>
      </c>
      <c r="F18513" t="inlineStr">
        <is>
          <t>P0013</t>
        </is>
      </c>
      <c r="G18513" t="inlineStr">
        <is>
          <t>Prod_0013</t>
        </is>
      </c>
      <c r="H18513" t="inlineStr">
        <is>
          <t>Clothing</t>
        </is>
      </c>
      <c r="I18513" t="n">
        <v>8</v>
      </c>
      <c r="J18513" t="n">
        <v>90.65000000000001</v>
      </c>
      <c r="K18513" t="n">
        <v>0</v>
      </c>
      <c r="L18513">
        <f>I18513*J18513*(1-K18513)</f>
        <v/>
      </c>
      <c r="M18513">
        <f>VLOOKUP(F18513,Products!A:D,4,FALSE)*I18513</f>
        <v/>
      </c>
      <c r="N18513">
        <f>L18513-M18513</f>
        <v/>
      </c>
    </row>
    <row r="18514">
      <c r="A18514" t="inlineStr">
        <is>
          <t>T1018512</t>
        </is>
      </c>
      <c r="B18514" t="inlineStr">
        <is>
          <t>2024-02-23</t>
        </is>
      </c>
      <c r="C18514" t="inlineStr">
        <is>
          <t>S030</t>
        </is>
      </c>
      <c r="D18514" t="inlineStr">
        <is>
          <t>Store_030</t>
        </is>
      </c>
      <c r="E18514" t="inlineStr">
        <is>
          <t>North</t>
        </is>
      </c>
      <c r="F18514" t="inlineStr">
        <is>
          <t>P0147</t>
        </is>
      </c>
      <c r="G18514" t="inlineStr">
        <is>
          <t>Prod_0147</t>
        </is>
      </c>
      <c r="H18514" t="inlineStr">
        <is>
          <t>Stationery</t>
        </is>
      </c>
      <c r="I18514" t="n">
        <v>1</v>
      </c>
      <c r="J18514" t="n">
        <v>481.03</v>
      </c>
      <c r="K18514" t="n">
        <v>0</v>
      </c>
      <c r="L18514">
        <f>I18514*J18514*(1-K18514)</f>
        <v/>
      </c>
      <c r="M18514">
        <f>VLOOKUP(F18514,Products!A:D,4,FALSE)*I18514</f>
        <v/>
      </c>
      <c r="N18514">
        <f>L18514-M18514</f>
        <v/>
      </c>
    </row>
    <row r="18515">
      <c r="A18515" t="inlineStr">
        <is>
          <t>T1018513</t>
        </is>
      </c>
      <c r="B18515" t="inlineStr">
        <is>
          <t>2025-05-27</t>
        </is>
      </c>
      <c r="C18515" t="inlineStr">
        <is>
          <t>S031</t>
        </is>
      </c>
      <c r="D18515" t="inlineStr">
        <is>
          <t>Store_031</t>
        </is>
      </c>
      <c r="E18515" t="inlineStr">
        <is>
          <t>Central</t>
        </is>
      </c>
      <c r="F18515" t="inlineStr">
        <is>
          <t>P0109</t>
        </is>
      </c>
      <c r="G18515" t="inlineStr">
        <is>
          <t>Prod_0109</t>
        </is>
      </c>
      <c r="H18515" t="inlineStr">
        <is>
          <t>Beverages</t>
        </is>
      </c>
      <c r="I18515" t="n">
        <v>1</v>
      </c>
      <c r="J18515" t="n">
        <v>825.72</v>
      </c>
      <c r="K18515" t="n">
        <v>0</v>
      </c>
      <c r="L18515">
        <f>I18515*J18515*(1-K18515)</f>
        <v/>
      </c>
      <c r="M18515">
        <f>VLOOKUP(F18515,Products!A:D,4,FALSE)*I18515</f>
        <v/>
      </c>
      <c r="N18515">
        <f>L18515-M18515</f>
        <v/>
      </c>
    </row>
    <row r="18516">
      <c r="A18516" t="inlineStr">
        <is>
          <t>T1018514</t>
        </is>
      </c>
      <c r="B18516" t="inlineStr">
        <is>
          <t>2025-06-01</t>
        </is>
      </c>
      <c r="C18516" t="inlineStr">
        <is>
          <t>S016</t>
        </is>
      </c>
      <c r="D18516" t="inlineStr">
        <is>
          <t>Store_016</t>
        </is>
      </c>
      <c r="E18516" t="inlineStr">
        <is>
          <t>West</t>
        </is>
      </c>
      <c r="F18516" t="inlineStr">
        <is>
          <t>P0058</t>
        </is>
      </c>
      <c r="G18516" t="inlineStr">
        <is>
          <t>Prod_0058</t>
        </is>
      </c>
      <c r="H18516" t="inlineStr">
        <is>
          <t>Stationery</t>
        </is>
      </c>
      <c r="I18516" t="n">
        <v>3</v>
      </c>
      <c r="J18516" t="n">
        <v>561.13</v>
      </c>
      <c r="K18516" t="n">
        <v>0.1</v>
      </c>
      <c r="L18516">
        <f>I18516*J18516*(1-K18516)</f>
        <v/>
      </c>
      <c r="M18516">
        <f>VLOOKUP(F18516,Products!A:D,4,FALSE)*I18516</f>
        <v/>
      </c>
      <c r="N18516">
        <f>L18516-M18516</f>
        <v/>
      </c>
    </row>
    <row r="18517">
      <c r="A18517" t="inlineStr">
        <is>
          <t>T1018515</t>
        </is>
      </c>
      <c r="B18517" t="inlineStr">
        <is>
          <t>2024-01-18</t>
        </is>
      </c>
      <c r="C18517" t="inlineStr">
        <is>
          <t>S028</t>
        </is>
      </c>
      <c r="D18517" t="inlineStr">
        <is>
          <t>Store_028</t>
        </is>
      </c>
      <c r="E18517" t="inlineStr">
        <is>
          <t>North</t>
        </is>
      </c>
      <c r="F18517" t="inlineStr">
        <is>
          <t>P0118</t>
        </is>
      </c>
      <c r="G18517" t="inlineStr">
        <is>
          <t>Prod_0118</t>
        </is>
      </c>
      <c r="H18517" t="inlineStr">
        <is>
          <t>Toys</t>
        </is>
      </c>
      <c r="I18517" t="n">
        <v>3</v>
      </c>
      <c r="J18517" t="n">
        <v>643.72</v>
      </c>
      <c r="K18517" t="n">
        <v>0.1</v>
      </c>
      <c r="L18517">
        <f>I18517*J18517*(1-K18517)</f>
        <v/>
      </c>
      <c r="M18517">
        <f>VLOOKUP(F18517,Products!A:D,4,FALSE)*I18517</f>
        <v/>
      </c>
      <c r="N18517">
        <f>L18517-M18517</f>
        <v/>
      </c>
    </row>
    <row r="18518">
      <c r="A18518" t="inlineStr">
        <is>
          <t>T1018516</t>
        </is>
      </c>
      <c r="B18518" t="inlineStr">
        <is>
          <t>2024-10-01</t>
        </is>
      </c>
      <c r="C18518" t="inlineStr">
        <is>
          <t>S029</t>
        </is>
      </c>
      <c r="D18518" t="inlineStr">
        <is>
          <t>Store_029</t>
        </is>
      </c>
      <c r="E18518" t="inlineStr">
        <is>
          <t>South</t>
        </is>
      </c>
      <c r="F18518" t="inlineStr">
        <is>
          <t>P0181</t>
        </is>
      </c>
      <c r="G18518" t="inlineStr">
        <is>
          <t>Prod_0181</t>
        </is>
      </c>
      <c r="H18518" t="inlineStr">
        <is>
          <t>Electronics</t>
        </is>
      </c>
      <c r="I18518" t="n">
        <v>1</v>
      </c>
      <c r="J18518" t="n">
        <v>683.37</v>
      </c>
      <c r="K18518" t="n">
        <v>0</v>
      </c>
      <c r="L18518">
        <f>I18518*J18518*(1-K18518)</f>
        <v/>
      </c>
      <c r="M18518">
        <f>VLOOKUP(F18518,Products!A:D,4,FALSE)*I18518</f>
        <v/>
      </c>
      <c r="N18518">
        <f>L18518-M18518</f>
        <v/>
      </c>
    </row>
    <row r="18519">
      <c r="A18519" t="inlineStr">
        <is>
          <t>T1018517</t>
        </is>
      </c>
      <c r="B18519" t="inlineStr">
        <is>
          <t>2024-12-02</t>
        </is>
      </c>
      <c r="C18519" t="inlineStr">
        <is>
          <t>S033</t>
        </is>
      </c>
      <c r="D18519" t="inlineStr">
        <is>
          <t>Store_033</t>
        </is>
      </c>
      <c r="E18519" t="inlineStr">
        <is>
          <t>North</t>
        </is>
      </c>
      <c r="F18519" t="inlineStr">
        <is>
          <t>P0078</t>
        </is>
      </c>
      <c r="G18519" t="inlineStr">
        <is>
          <t>Prod_0078</t>
        </is>
      </c>
      <c r="H18519" t="inlineStr">
        <is>
          <t>Electronics</t>
        </is>
      </c>
      <c r="I18519" t="n">
        <v>9</v>
      </c>
      <c r="J18519" t="n">
        <v>646.0599999999999</v>
      </c>
      <c r="K18519" t="n">
        <v>0</v>
      </c>
      <c r="L18519">
        <f>I18519*J18519*(1-K18519)</f>
        <v/>
      </c>
      <c r="M18519">
        <f>VLOOKUP(F18519,Products!A:D,4,FALSE)*I18519</f>
        <v/>
      </c>
      <c r="N18519">
        <f>L18519-M18519</f>
        <v/>
      </c>
    </row>
    <row r="18520">
      <c r="A18520" t="inlineStr">
        <is>
          <t>T1018518</t>
        </is>
      </c>
      <c r="B18520" t="inlineStr">
        <is>
          <t>2023-04-30</t>
        </is>
      </c>
      <c r="C18520" t="inlineStr">
        <is>
          <t>S007</t>
        </is>
      </c>
      <c r="D18520" t="inlineStr">
        <is>
          <t>Store_007</t>
        </is>
      </c>
      <c r="E18520" t="inlineStr">
        <is>
          <t>East</t>
        </is>
      </c>
      <c r="F18520" t="inlineStr">
        <is>
          <t>P0119</t>
        </is>
      </c>
      <c r="G18520" t="inlineStr">
        <is>
          <t>Prod_0119</t>
        </is>
      </c>
      <c r="H18520" t="inlineStr">
        <is>
          <t>Electronics</t>
        </is>
      </c>
      <c r="I18520" t="n">
        <v>2</v>
      </c>
      <c r="J18520" t="n">
        <v>276.6</v>
      </c>
      <c r="K18520" t="n">
        <v>0</v>
      </c>
      <c r="L18520">
        <f>I18520*J18520*(1-K18520)</f>
        <v/>
      </c>
      <c r="M18520">
        <f>VLOOKUP(F18520,Products!A:D,4,FALSE)*I18520</f>
        <v/>
      </c>
      <c r="N18520">
        <f>L18520-M18520</f>
        <v/>
      </c>
    </row>
    <row r="18521">
      <c r="A18521" t="inlineStr">
        <is>
          <t>T1018519</t>
        </is>
      </c>
      <c r="B18521" t="inlineStr">
        <is>
          <t>2025-06-18</t>
        </is>
      </c>
      <c r="C18521" t="inlineStr">
        <is>
          <t>S003</t>
        </is>
      </c>
      <c r="D18521" t="inlineStr">
        <is>
          <t>Store_003</t>
        </is>
      </c>
      <c r="E18521" t="inlineStr">
        <is>
          <t>North</t>
        </is>
      </c>
      <c r="F18521" t="inlineStr">
        <is>
          <t>P0126</t>
        </is>
      </c>
      <c r="G18521" t="inlineStr">
        <is>
          <t>Prod_0126</t>
        </is>
      </c>
      <c r="H18521" t="inlineStr">
        <is>
          <t>Toys</t>
        </is>
      </c>
      <c r="I18521" t="n">
        <v>5</v>
      </c>
      <c r="J18521" t="n">
        <v>310.52</v>
      </c>
      <c r="K18521" t="n">
        <v>0</v>
      </c>
      <c r="L18521">
        <f>I18521*J18521*(1-K18521)</f>
        <v/>
      </c>
      <c r="M18521">
        <f>VLOOKUP(F18521,Products!A:D,4,FALSE)*I18521</f>
        <v/>
      </c>
      <c r="N18521">
        <f>L18521-M18521</f>
        <v/>
      </c>
    </row>
    <row r="18522">
      <c r="A18522" t="inlineStr">
        <is>
          <t>T1018520</t>
        </is>
      </c>
      <c r="B18522" t="inlineStr">
        <is>
          <t>2024-01-22</t>
        </is>
      </c>
      <c r="C18522" t="inlineStr">
        <is>
          <t>S031</t>
        </is>
      </c>
      <c r="D18522" t="inlineStr">
        <is>
          <t>Store_031</t>
        </is>
      </c>
      <c r="E18522" t="inlineStr">
        <is>
          <t>Central</t>
        </is>
      </c>
      <c r="F18522" t="inlineStr">
        <is>
          <t>P0011</t>
        </is>
      </c>
      <c r="G18522" t="inlineStr">
        <is>
          <t>Prod_0011</t>
        </is>
      </c>
      <c r="H18522" t="inlineStr">
        <is>
          <t>Household</t>
        </is>
      </c>
      <c r="I18522" t="n">
        <v>2</v>
      </c>
      <c r="J18522" t="n">
        <v>375.8</v>
      </c>
      <c r="K18522" t="n">
        <v>0</v>
      </c>
      <c r="L18522">
        <f>I18522*J18522*(1-K18522)</f>
        <v/>
      </c>
      <c r="M18522">
        <f>VLOOKUP(F18522,Products!A:D,4,FALSE)*I18522</f>
        <v/>
      </c>
      <c r="N18522">
        <f>L18522-M18522</f>
        <v/>
      </c>
    </row>
    <row r="18523">
      <c r="A18523" t="inlineStr">
        <is>
          <t>T1018521</t>
        </is>
      </c>
      <c r="B18523" t="inlineStr">
        <is>
          <t>2025-03-08</t>
        </is>
      </c>
      <c r="C18523" t="inlineStr">
        <is>
          <t>S042</t>
        </is>
      </c>
      <c r="D18523" t="inlineStr">
        <is>
          <t>Store_042</t>
        </is>
      </c>
      <c r="E18523" t="inlineStr">
        <is>
          <t>Central</t>
        </is>
      </c>
      <c r="F18523" t="inlineStr">
        <is>
          <t>P0052</t>
        </is>
      </c>
      <c r="G18523" t="inlineStr">
        <is>
          <t>Prod_0052</t>
        </is>
      </c>
      <c r="H18523" t="inlineStr">
        <is>
          <t>Clothing</t>
        </is>
      </c>
      <c r="I18523" t="n">
        <v>8</v>
      </c>
      <c r="J18523" t="n">
        <v>47.76</v>
      </c>
      <c r="K18523" t="n">
        <v>0.05</v>
      </c>
      <c r="L18523">
        <f>I18523*J18523*(1-K18523)</f>
        <v/>
      </c>
      <c r="M18523">
        <f>VLOOKUP(F18523,Products!A:D,4,FALSE)*I18523</f>
        <v/>
      </c>
      <c r="N18523">
        <f>L18523-M18523</f>
        <v/>
      </c>
    </row>
    <row r="18524">
      <c r="A18524" t="inlineStr">
        <is>
          <t>T1018522</t>
        </is>
      </c>
      <c r="B18524" t="inlineStr">
        <is>
          <t>2024-10-10</t>
        </is>
      </c>
      <c r="C18524" t="inlineStr">
        <is>
          <t>S036</t>
        </is>
      </c>
      <c r="D18524" t="inlineStr">
        <is>
          <t>Store_036</t>
        </is>
      </c>
      <c r="E18524" t="inlineStr">
        <is>
          <t>Central</t>
        </is>
      </c>
      <c r="F18524" t="inlineStr">
        <is>
          <t>P0124</t>
        </is>
      </c>
      <c r="G18524" t="inlineStr">
        <is>
          <t>Prod_0124</t>
        </is>
      </c>
      <c r="H18524" t="inlineStr">
        <is>
          <t>Beverages</t>
        </is>
      </c>
      <c r="I18524" t="n">
        <v>2</v>
      </c>
      <c r="J18524" t="n">
        <v>682.98</v>
      </c>
      <c r="K18524" t="n">
        <v>0</v>
      </c>
      <c r="L18524">
        <f>I18524*J18524*(1-K18524)</f>
        <v/>
      </c>
      <c r="M18524">
        <f>VLOOKUP(F18524,Products!A:D,4,FALSE)*I18524</f>
        <v/>
      </c>
      <c r="N18524">
        <f>L18524-M18524</f>
        <v/>
      </c>
    </row>
    <row r="18525">
      <c r="A18525" t="inlineStr">
        <is>
          <t>T1018523</t>
        </is>
      </c>
      <c r="B18525" t="inlineStr">
        <is>
          <t>2024-05-22</t>
        </is>
      </c>
      <c r="C18525" t="inlineStr">
        <is>
          <t>S041</t>
        </is>
      </c>
      <c r="D18525" t="inlineStr">
        <is>
          <t>Store_041</t>
        </is>
      </c>
      <c r="E18525" t="inlineStr">
        <is>
          <t>East</t>
        </is>
      </c>
      <c r="F18525" t="inlineStr">
        <is>
          <t>P0010</t>
        </is>
      </c>
      <c r="G18525" t="inlineStr">
        <is>
          <t>Prod_0010</t>
        </is>
      </c>
      <c r="H18525" t="inlineStr">
        <is>
          <t>Electronics</t>
        </is>
      </c>
      <c r="I18525" t="n">
        <v>1</v>
      </c>
      <c r="J18525" t="n">
        <v>660.58</v>
      </c>
      <c r="K18525" t="n">
        <v>0.05</v>
      </c>
      <c r="L18525">
        <f>I18525*J18525*(1-K18525)</f>
        <v/>
      </c>
      <c r="M18525">
        <f>VLOOKUP(F18525,Products!A:D,4,FALSE)*I18525</f>
        <v/>
      </c>
      <c r="N18525">
        <f>L18525-M18525</f>
        <v/>
      </c>
    </row>
    <row r="18526">
      <c r="A18526" t="inlineStr">
        <is>
          <t>T1018524</t>
        </is>
      </c>
      <c r="B18526" t="inlineStr">
        <is>
          <t>2025-05-25</t>
        </is>
      </c>
      <c r="C18526" t="inlineStr">
        <is>
          <t>S008</t>
        </is>
      </c>
      <c r="D18526" t="inlineStr">
        <is>
          <t>Store_008</t>
        </is>
      </c>
      <c r="E18526" t="inlineStr">
        <is>
          <t>East</t>
        </is>
      </c>
      <c r="F18526" t="inlineStr">
        <is>
          <t>P0115</t>
        </is>
      </c>
      <c r="G18526" t="inlineStr">
        <is>
          <t>Prod_0115</t>
        </is>
      </c>
      <c r="H18526" t="inlineStr">
        <is>
          <t>Clothing</t>
        </is>
      </c>
      <c r="I18526" t="n">
        <v>7</v>
      </c>
      <c r="J18526" t="n">
        <v>906.83</v>
      </c>
      <c r="K18526" t="n">
        <v>0.05</v>
      </c>
      <c r="L18526">
        <f>I18526*J18526*(1-K18526)</f>
        <v/>
      </c>
      <c r="M18526">
        <f>VLOOKUP(F18526,Products!A:D,4,FALSE)*I18526</f>
        <v/>
      </c>
      <c r="N18526">
        <f>L18526-M18526</f>
        <v/>
      </c>
    </row>
    <row r="18527">
      <c r="A18527" t="inlineStr">
        <is>
          <t>T1018525</t>
        </is>
      </c>
      <c r="B18527" t="inlineStr">
        <is>
          <t>2024-12-16</t>
        </is>
      </c>
      <c r="C18527" t="inlineStr">
        <is>
          <t>S027</t>
        </is>
      </c>
      <c r="D18527" t="inlineStr">
        <is>
          <t>Store_027</t>
        </is>
      </c>
      <c r="E18527" t="inlineStr">
        <is>
          <t>South</t>
        </is>
      </c>
      <c r="F18527" t="inlineStr">
        <is>
          <t>P0102</t>
        </is>
      </c>
      <c r="G18527" t="inlineStr">
        <is>
          <t>Prod_0102</t>
        </is>
      </c>
      <c r="H18527" t="inlineStr">
        <is>
          <t>Food</t>
        </is>
      </c>
      <c r="I18527" t="n">
        <v>5</v>
      </c>
      <c r="J18527" t="n">
        <v>641.13</v>
      </c>
      <c r="K18527" t="n">
        <v>0.05</v>
      </c>
      <c r="L18527">
        <f>I18527*J18527*(1-K18527)</f>
        <v/>
      </c>
      <c r="M18527">
        <f>VLOOKUP(F18527,Products!A:D,4,FALSE)*I18527</f>
        <v/>
      </c>
      <c r="N18527">
        <f>L18527-M18527</f>
        <v/>
      </c>
    </row>
    <row r="18528">
      <c r="A18528" t="inlineStr">
        <is>
          <t>T1018526</t>
        </is>
      </c>
      <c r="B18528" t="inlineStr">
        <is>
          <t>2025-01-01</t>
        </is>
      </c>
      <c r="C18528" t="inlineStr">
        <is>
          <t>S049</t>
        </is>
      </c>
      <c r="D18528" t="inlineStr">
        <is>
          <t>Store_049</t>
        </is>
      </c>
      <c r="E18528" t="inlineStr">
        <is>
          <t>North</t>
        </is>
      </c>
      <c r="F18528" t="inlineStr">
        <is>
          <t>P0004</t>
        </is>
      </c>
      <c r="G18528" t="inlineStr">
        <is>
          <t>Prod_0004</t>
        </is>
      </c>
      <c r="H18528" t="inlineStr">
        <is>
          <t>Household</t>
        </is>
      </c>
      <c r="I18528" t="n">
        <v>2</v>
      </c>
      <c r="J18528" t="n">
        <v>346.18</v>
      </c>
      <c r="K18528" t="n">
        <v>0</v>
      </c>
      <c r="L18528">
        <f>I18528*J18528*(1-K18528)</f>
        <v/>
      </c>
      <c r="M18528">
        <f>VLOOKUP(F18528,Products!A:D,4,FALSE)*I18528</f>
        <v/>
      </c>
      <c r="N18528">
        <f>L18528-M18528</f>
        <v/>
      </c>
    </row>
    <row r="18529">
      <c r="A18529" t="inlineStr">
        <is>
          <t>T1018527</t>
        </is>
      </c>
      <c r="B18529" t="inlineStr">
        <is>
          <t>2025-02-22</t>
        </is>
      </c>
      <c r="C18529" t="inlineStr">
        <is>
          <t>S028</t>
        </is>
      </c>
      <c r="D18529" t="inlineStr">
        <is>
          <t>Store_028</t>
        </is>
      </c>
      <c r="E18529" t="inlineStr">
        <is>
          <t>North</t>
        </is>
      </c>
      <c r="F18529" t="inlineStr">
        <is>
          <t>P0007</t>
        </is>
      </c>
      <c r="G18529" t="inlineStr">
        <is>
          <t>Prod_0007</t>
        </is>
      </c>
      <c r="H18529" t="inlineStr">
        <is>
          <t>Food</t>
        </is>
      </c>
      <c r="I18529" t="n">
        <v>4</v>
      </c>
      <c r="J18529" t="n">
        <v>139.8</v>
      </c>
      <c r="K18529" t="n">
        <v>0</v>
      </c>
      <c r="L18529">
        <f>I18529*J18529*(1-K18529)</f>
        <v/>
      </c>
      <c r="M18529">
        <f>VLOOKUP(F18529,Products!A:D,4,FALSE)*I18529</f>
        <v/>
      </c>
      <c r="N18529">
        <f>L18529-M18529</f>
        <v/>
      </c>
    </row>
    <row r="18530">
      <c r="A18530" t="inlineStr">
        <is>
          <t>T1018528</t>
        </is>
      </c>
      <c r="B18530" t="inlineStr">
        <is>
          <t>2023-12-01</t>
        </is>
      </c>
      <c r="C18530" t="inlineStr">
        <is>
          <t>S026</t>
        </is>
      </c>
      <c r="D18530" t="inlineStr">
        <is>
          <t>Store_026</t>
        </is>
      </c>
      <c r="E18530" t="inlineStr">
        <is>
          <t>North</t>
        </is>
      </c>
      <c r="F18530" t="inlineStr">
        <is>
          <t>P0078</t>
        </is>
      </c>
      <c r="G18530" t="inlineStr">
        <is>
          <t>Prod_0078</t>
        </is>
      </c>
      <c r="H18530" t="inlineStr">
        <is>
          <t>Electronics</t>
        </is>
      </c>
      <c r="I18530" t="n">
        <v>9</v>
      </c>
      <c r="J18530" t="n">
        <v>660.41</v>
      </c>
      <c r="K18530" t="n">
        <v>0</v>
      </c>
      <c r="L18530">
        <f>I18530*J18530*(1-K18530)</f>
        <v/>
      </c>
      <c r="M18530">
        <f>VLOOKUP(F18530,Products!A:D,4,FALSE)*I18530</f>
        <v/>
      </c>
      <c r="N18530">
        <f>L18530-M18530</f>
        <v/>
      </c>
    </row>
    <row r="18531">
      <c r="A18531" t="inlineStr">
        <is>
          <t>T1018529</t>
        </is>
      </c>
      <c r="B18531" t="inlineStr">
        <is>
          <t>2025-05-25</t>
        </is>
      </c>
      <c r="C18531" t="inlineStr">
        <is>
          <t>S012</t>
        </is>
      </c>
      <c r="D18531" t="inlineStr">
        <is>
          <t>Store_012</t>
        </is>
      </c>
      <c r="E18531" t="inlineStr">
        <is>
          <t>South</t>
        </is>
      </c>
      <c r="F18531" t="inlineStr">
        <is>
          <t>P0037</t>
        </is>
      </c>
      <c r="G18531" t="inlineStr">
        <is>
          <t>Prod_0037</t>
        </is>
      </c>
      <c r="H18531" t="inlineStr">
        <is>
          <t>Stationery</t>
        </is>
      </c>
      <c r="I18531" t="n">
        <v>4</v>
      </c>
      <c r="J18531" t="n">
        <v>474.07</v>
      </c>
      <c r="K18531" t="n">
        <v>0</v>
      </c>
      <c r="L18531">
        <f>I18531*J18531*(1-K18531)</f>
        <v/>
      </c>
      <c r="M18531">
        <f>VLOOKUP(F18531,Products!A:D,4,FALSE)*I18531</f>
        <v/>
      </c>
      <c r="N18531">
        <f>L18531-M18531</f>
        <v/>
      </c>
    </row>
    <row r="18532">
      <c r="A18532" t="inlineStr">
        <is>
          <t>T1018530</t>
        </is>
      </c>
      <c r="B18532" t="inlineStr">
        <is>
          <t>2025-05-09</t>
        </is>
      </c>
      <c r="C18532" t="inlineStr">
        <is>
          <t>S014</t>
        </is>
      </c>
      <c r="D18532" t="inlineStr">
        <is>
          <t>Store_014</t>
        </is>
      </c>
      <c r="E18532" t="inlineStr">
        <is>
          <t>West</t>
        </is>
      </c>
      <c r="F18532" t="inlineStr">
        <is>
          <t>P0163</t>
        </is>
      </c>
      <c r="G18532" t="inlineStr">
        <is>
          <t>Prod_0163</t>
        </is>
      </c>
      <c r="H18532" t="inlineStr">
        <is>
          <t>Food</t>
        </is>
      </c>
      <c r="I18532" t="n">
        <v>8</v>
      </c>
      <c r="J18532" t="n">
        <v>794.45</v>
      </c>
      <c r="K18532" t="n">
        <v>0</v>
      </c>
      <c r="L18532">
        <f>I18532*J18532*(1-K18532)</f>
        <v/>
      </c>
      <c r="M18532">
        <f>VLOOKUP(F18532,Products!A:D,4,FALSE)*I18532</f>
        <v/>
      </c>
      <c r="N18532">
        <f>L18532-M18532</f>
        <v/>
      </c>
    </row>
    <row r="18533">
      <c r="A18533" t="inlineStr">
        <is>
          <t>T1018531</t>
        </is>
      </c>
      <c r="B18533" t="inlineStr">
        <is>
          <t>2025-03-10</t>
        </is>
      </c>
      <c r="C18533" t="inlineStr">
        <is>
          <t>S021</t>
        </is>
      </c>
      <c r="D18533" t="inlineStr">
        <is>
          <t>Store_021</t>
        </is>
      </c>
      <c r="E18533" t="inlineStr">
        <is>
          <t>North</t>
        </is>
      </c>
      <c r="F18533" t="inlineStr">
        <is>
          <t>P0053</t>
        </is>
      </c>
      <c r="G18533" t="inlineStr">
        <is>
          <t>Prod_0053</t>
        </is>
      </c>
      <c r="H18533" t="inlineStr">
        <is>
          <t>Food</t>
        </is>
      </c>
      <c r="I18533" t="n">
        <v>7</v>
      </c>
      <c r="J18533" t="n">
        <v>379.27</v>
      </c>
      <c r="K18533" t="n">
        <v>0</v>
      </c>
      <c r="L18533">
        <f>I18533*J18533*(1-K18533)</f>
        <v/>
      </c>
      <c r="M18533">
        <f>VLOOKUP(F18533,Products!A:D,4,FALSE)*I18533</f>
        <v/>
      </c>
      <c r="N18533">
        <f>L18533-M18533</f>
        <v/>
      </c>
    </row>
    <row r="18534">
      <c r="A18534" t="inlineStr">
        <is>
          <t>T1018532</t>
        </is>
      </c>
      <c r="B18534" t="inlineStr">
        <is>
          <t>2024-08-27</t>
        </is>
      </c>
      <c r="C18534" t="inlineStr">
        <is>
          <t>S013</t>
        </is>
      </c>
      <c r="D18534" t="inlineStr">
        <is>
          <t>Store_013</t>
        </is>
      </c>
      <c r="E18534" t="inlineStr">
        <is>
          <t>North</t>
        </is>
      </c>
      <c r="F18534" t="inlineStr">
        <is>
          <t>P0137</t>
        </is>
      </c>
      <c r="G18534" t="inlineStr">
        <is>
          <t>Prod_0137</t>
        </is>
      </c>
      <c r="H18534" t="inlineStr">
        <is>
          <t>Electronics</t>
        </is>
      </c>
      <c r="I18534" t="n">
        <v>7</v>
      </c>
      <c r="J18534" t="n">
        <v>150.26</v>
      </c>
      <c r="K18534" t="n">
        <v>0</v>
      </c>
      <c r="L18534">
        <f>I18534*J18534*(1-K18534)</f>
        <v/>
      </c>
      <c r="M18534">
        <f>VLOOKUP(F18534,Products!A:D,4,FALSE)*I18534</f>
        <v/>
      </c>
      <c r="N18534">
        <f>L18534-M18534</f>
        <v/>
      </c>
    </row>
    <row r="18535">
      <c r="A18535" t="inlineStr">
        <is>
          <t>T1018533</t>
        </is>
      </c>
      <c r="B18535" t="inlineStr">
        <is>
          <t>2025-01-01</t>
        </is>
      </c>
      <c r="C18535" t="inlineStr">
        <is>
          <t>S048</t>
        </is>
      </c>
      <c r="D18535" t="inlineStr">
        <is>
          <t>Store_048</t>
        </is>
      </c>
      <c r="E18535" t="inlineStr">
        <is>
          <t>South</t>
        </is>
      </c>
      <c r="F18535" t="inlineStr">
        <is>
          <t>P0055</t>
        </is>
      </c>
      <c r="G18535" t="inlineStr">
        <is>
          <t>Prod_0055</t>
        </is>
      </c>
      <c r="H18535" t="inlineStr">
        <is>
          <t>Beverages</t>
        </is>
      </c>
      <c r="I18535" t="n">
        <v>4</v>
      </c>
      <c r="J18535" t="n">
        <v>204.21</v>
      </c>
      <c r="K18535" t="n">
        <v>0.2</v>
      </c>
      <c r="L18535">
        <f>I18535*J18535*(1-K18535)</f>
        <v/>
      </c>
      <c r="M18535">
        <f>VLOOKUP(F18535,Products!A:D,4,FALSE)*I18535</f>
        <v/>
      </c>
      <c r="N18535">
        <f>L18535-M18535</f>
        <v/>
      </c>
    </row>
    <row r="18536">
      <c r="A18536" t="inlineStr">
        <is>
          <t>T1018534</t>
        </is>
      </c>
      <c r="B18536" t="inlineStr">
        <is>
          <t>2025-07-29</t>
        </is>
      </c>
      <c r="C18536" t="inlineStr">
        <is>
          <t>S042</t>
        </is>
      </c>
      <c r="D18536" t="inlineStr">
        <is>
          <t>Store_042</t>
        </is>
      </c>
      <c r="E18536" t="inlineStr">
        <is>
          <t>Central</t>
        </is>
      </c>
      <c r="F18536" t="inlineStr">
        <is>
          <t>P0024</t>
        </is>
      </c>
      <c r="G18536" t="inlineStr">
        <is>
          <t>Prod_0024</t>
        </is>
      </c>
      <c r="H18536" t="inlineStr">
        <is>
          <t>Clothing</t>
        </is>
      </c>
      <c r="I18536" t="n">
        <v>1</v>
      </c>
      <c r="J18536" t="n">
        <v>123.21</v>
      </c>
      <c r="K18536" t="n">
        <v>0.15</v>
      </c>
      <c r="L18536">
        <f>I18536*J18536*(1-K18536)</f>
        <v/>
      </c>
      <c r="M18536">
        <f>VLOOKUP(F18536,Products!A:D,4,FALSE)*I18536</f>
        <v/>
      </c>
      <c r="N18536">
        <f>L18536-M18536</f>
        <v/>
      </c>
    </row>
    <row r="18537">
      <c r="A18537" t="inlineStr">
        <is>
          <t>T1018535</t>
        </is>
      </c>
      <c r="B18537" t="inlineStr">
        <is>
          <t>2023-09-17</t>
        </is>
      </c>
      <c r="C18537" t="inlineStr">
        <is>
          <t>S027</t>
        </is>
      </c>
      <c r="D18537" t="inlineStr">
        <is>
          <t>Store_027</t>
        </is>
      </c>
      <c r="E18537" t="inlineStr">
        <is>
          <t>South</t>
        </is>
      </c>
      <c r="F18537" t="inlineStr">
        <is>
          <t>P0116</t>
        </is>
      </c>
      <c r="G18537" t="inlineStr">
        <is>
          <t>Prod_0116</t>
        </is>
      </c>
      <c r="H18537" t="inlineStr">
        <is>
          <t>Clothing</t>
        </is>
      </c>
      <c r="I18537" t="n">
        <v>8</v>
      </c>
      <c r="J18537" t="n">
        <v>768.98</v>
      </c>
      <c r="K18537" t="n">
        <v>0</v>
      </c>
      <c r="L18537">
        <f>I18537*J18537*(1-K18537)</f>
        <v/>
      </c>
      <c r="M18537">
        <f>VLOOKUP(F18537,Products!A:D,4,FALSE)*I18537</f>
        <v/>
      </c>
      <c r="N18537">
        <f>L18537-M18537</f>
        <v/>
      </c>
    </row>
    <row r="18538">
      <c r="A18538" t="inlineStr">
        <is>
          <t>T1018536</t>
        </is>
      </c>
      <c r="B18538" t="inlineStr">
        <is>
          <t>2023-10-19</t>
        </is>
      </c>
      <c r="C18538" t="inlineStr">
        <is>
          <t>S029</t>
        </is>
      </c>
      <c r="D18538" t="inlineStr">
        <is>
          <t>Store_029</t>
        </is>
      </c>
      <c r="E18538" t="inlineStr">
        <is>
          <t>South</t>
        </is>
      </c>
      <c r="F18538" t="inlineStr">
        <is>
          <t>P0002</t>
        </is>
      </c>
      <c r="G18538" t="inlineStr">
        <is>
          <t>Prod_0002</t>
        </is>
      </c>
      <c r="H18538" t="inlineStr">
        <is>
          <t>Food</t>
        </is>
      </c>
      <c r="I18538" t="n">
        <v>9</v>
      </c>
      <c r="J18538" t="n">
        <v>195.59</v>
      </c>
      <c r="K18538" t="n">
        <v>0.1</v>
      </c>
      <c r="L18538">
        <f>I18538*J18538*(1-K18538)</f>
        <v/>
      </c>
      <c r="M18538">
        <f>VLOOKUP(F18538,Products!A:D,4,FALSE)*I18538</f>
        <v/>
      </c>
      <c r="N18538">
        <f>L18538-M18538</f>
        <v/>
      </c>
    </row>
    <row r="18539">
      <c r="A18539" t="inlineStr">
        <is>
          <t>T1018537</t>
        </is>
      </c>
      <c r="B18539" t="inlineStr">
        <is>
          <t>2023-03-23</t>
        </is>
      </c>
      <c r="C18539" t="inlineStr">
        <is>
          <t>S045</t>
        </is>
      </c>
      <c r="D18539" t="inlineStr">
        <is>
          <t>Store_045</t>
        </is>
      </c>
      <c r="E18539" t="inlineStr">
        <is>
          <t>East</t>
        </is>
      </c>
      <c r="F18539" t="inlineStr">
        <is>
          <t>P0194</t>
        </is>
      </c>
      <c r="G18539" t="inlineStr">
        <is>
          <t>Prod_0194</t>
        </is>
      </c>
      <c r="H18539" t="inlineStr">
        <is>
          <t>Food</t>
        </is>
      </c>
      <c r="I18539" t="n">
        <v>2</v>
      </c>
      <c r="J18539" t="n">
        <v>655.25</v>
      </c>
      <c r="K18539" t="n">
        <v>0</v>
      </c>
      <c r="L18539">
        <f>I18539*J18539*(1-K18539)</f>
        <v/>
      </c>
      <c r="M18539">
        <f>VLOOKUP(F18539,Products!A:D,4,FALSE)*I18539</f>
        <v/>
      </c>
      <c r="N18539">
        <f>L18539-M18539</f>
        <v/>
      </c>
    </row>
    <row r="18540">
      <c r="A18540" t="inlineStr">
        <is>
          <t>T1018538</t>
        </is>
      </c>
      <c r="B18540" t="inlineStr">
        <is>
          <t>2023-01-23</t>
        </is>
      </c>
      <c r="C18540" t="inlineStr">
        <is>
          <t>S038</t>
        </is>
      </c>
      <c r="D18540" t="inlineStr">
        <is>
          <t>Store_038</t>
        </is>
      </c>
      <c r="E18540" t="inlineStr">
        <is>
          <t>East</t>
        </is>
      </c>
      <c r="F18540" t="inlineStr">
        <is>
          <t>P0074</t>
        </is>
      </c>
      <c r="G18540" t="inlineStr">
        <is>
          <t>Prod_0074</t>
        </is>
      </c>
      <c r="H18540" t="inlineStr">
        <is>
          <t>Food</t>
        </is>
      </c>
      <c r="I18540" t="n">
        <v>1</v>
      </c>
      <c r="J18540" t="n">
        <v>973.38</v>
      </c>
      <c r="K18540" t="n">
        <v>0</v>
      </c>
      <c r="L18540">
        <f>I18540*J18540*(1-K18540)</f>
        <v/>
      </c>
      <c r="M18540">
        <f>VLOOKUP(F18540,Products!A:D,4,FALSE)*I18540</f>
        <v/>
      </c>
      <c r="N18540">
        <f>L18540-M18540</f>
        <v/>
      </c>
    </row>
    <row r="18541">
      <c r="A18541" t="inlineStr">
        <is>
          <t>T1018539</t>
        </is>
      </c>
      <c r="B18541" t="inlineStr">
        <is>
          <t>2023-05-25</t>
        </is>
      </c>
      <c r="C18541" t="inlineStr">
        <is>
          <t>S010</t>
        </is>
      </c>
      <c r="D18541" t="inlineStr">
        <is>
          <t>Store_010</t>
        </is>
      </c>
      <c r="E18541" t="inlineStr">
        <is>
          <t>North</t>
        </is>
      </c>
      <c r="F18541" t="inlineStr">
        <is>
          <t>P0072</t>
        </is>
      </c>
      <c r="G18541" t="inlineStr">
        <is>
          <t>Prod_0072</t>
        </is>
      </c>
      <c r="H18541" t="inlineStr">
        <is>
          <t>Food</t>
        </is>
      </c>
      <c r="I18541" t="n">
        <v>1</v>
      </c>
      <c r="J18541" t="n">
        <v>824.5599999999999</v>
      </c>
      <c r="K18541" t="n">
        <v>0.15</v>
      </c>
      <c r="L18541">
        <f>I18541*J18541*(1-K18541)</f>
        <v/>
      </c>
      <c r="M18541">
        <f>VLOOKUP(F18541,Products!A:D,4,FALSE)*I18541</f>
        <v/>
      </c>
      <c r="N18541">
        <f>L18541-M18541</f>
        <v/>
      </c>
    </row>
    <row r="18542">
      <c r="A18542" t="inlineStr">
        <is>
          <t>T1018540</t>
        </is>
      </c>
      <c r="B18542" t="inlineStr">
        <is>
          <t>2024-08-14</t>
        </is>
      </c>
      <c r="C18542" t="inlineStr">
        <is>
          <t>S038</t>
        </is>
      </c>
      <c r="D18542" t="inlineStr">
        <is>
          <t>Store_038</t>
        </is>
      </c>
      <c r="E18542" t="inlineStr">
        <is>
          <t>East</t>
        </is>
      </c>
      <c r="F18542" t="inlineStr">
        <is>
          <t>P0040</t>
        </is>
      </c>
      <c r="G18542" t="inlineStr">
        <is>
          <t>Prod_0040</t>
        </is>
      </c>
      <c r="H18542" t="inlineStr">
        <is>
          <t>Toys</t>
        </is>
      </c>
      <c r="I18542" t="n">
        <v>9</v>
      </c>
      <c r="J18542" t="n">
        <v>71.69</v>
      </c>
      <c r="K18542" t="n">
        <v>0</v>
      </c>
      <c r="L18542">
        <f>I18542*J18542*(1-K18542)</f>
        <v/>
      </c>
      <c r="M18542">
        <f>VLOOKUP(F18542,Products!A:D,4,FALSE)*I18542</f>
        <v/>
      </c>
      <c r="N18542">
        <f>L18542-M18542</f>
        <v/>
      </c>
    </row>
    <row r="18543">
      <c r="A18543" t="inlineStr">
        <is>
          <t>T1018541</t>
        </is>
      </c>
      <c r="B18543" t="inlineStr">
        <is>
          <t>2023-08-02</t>
        </is>
      </c>
      <c r="C18543" t="inlineStr">
        <is>
          <t>S013</t>
        </is>
      </c>
      <c r="D18543" t="inlineStr">
        <is>
          <t>Store_013</t>
        </is>
      </c>
      <c r="E18543" t="inlineStr">
        <is>
          <t>North</t>
        </is>
      </c>
      <c r="F18543" t="inlineStr">
        <is>
          <t>P0051</t>
        </is>
      </c>
      <c r="G18543" t="inlineStr">
        <is>
          <t>Prod_0051</t>
        </is>
      </c>
      <c r="H18543" t="inlineStr">
        <is>
          <t>Clothing</t>
        </is>
      </c>
      <c r="I18543" t="n">
        <v>2</v>
      </c>
      <c r="J18543" t="n">
        <v>86.92</v>
      </c>
      <c r="K18543" t="n">
        <v>0</v>
      </c>
      <c r="L18543">
        <f>I18543*J18543*(1-K18543)</f>
        <v/>
      </c>
      <c r="M18543">
        <f>VLOOKUP(F18543,Products!A:D,4,FALSE)*I18543</f>
        <v/>
      </c>
      <c r="N18543">
        <f>L18543-M18543</f>
        <v/>
      </c>
    </row>
    <row r="18544">
      <c r="A18544" t="inlineStr">
        <is>
          <t>T1018542</t>
        </is>
      </c>
      <c r="B18544" t="inlineStr">
        <is>
          <t>2023-09-11</t>
        </is>
      </c>
      <c r="C18544" t="inlineStr">
        <is>
          <t>S013</t>
        </is>
      </c>
      <c r="D18544" t="inlineStr">
        <is>
          <t>Store_013</t>
        </is>
      </c>
      <c r="E18544" t="inlineStr">
        <is>
          <t>North</t>
        </is>
      </c>
      <c r="F18544" t="inlineStr">
        <is>
          <t>P0139</t>
        </is>
      </c>
      <c r="G18544" t="inlineStr">
        <is>
          <t>Prod_0139</t>
        </is>
      </c>
      <c r="H18544" t="inlineStr">
        <is>
          <t>Clothing</t>
        </is>
      </c>
      <c r="I18544" t="n">
        <v>7</v>
      </c>
      <c r="J18544" t="n">
        <v>739.83</v>
      </c>
      <c r="K18544" t="n">
        <v>0.05</v>
      </c>
      <c r="L18544">
        <f>I18544*J18544*(1-K18544)</f>
        <v/>
      </c>
      <c r="M18544">
        <f>VLOOKUP(F18544,Products!A:D,4,FALSE)*I18544</f>
        <v/>
      </c>
      <c r="N18544">
        <f>L18544-M18544</f>
        <v/>
      </c>
    </row>
    <row r="18545">
      <c r="A18545" t="inlineStr">
        <is>
          <t>T1018543</t>
        </is>
      </c>
      <c r="B18545" t="inlineStr">
        <is>
          <t>2025-09-06</t>
        </is>
      </c>
      <c r="C18545" t="inlineStr">
        <is>
          <t>S012</t>
        </is>
      </c>
      <c r="D18545" t="inlineStr">
        <is>
          <t>Store_012</t>
        </is>
      </c>
      <c r="E18545" t="inlineStr">
        <is>
          <t>South</t>
        </is>
      </c>
      <c r="F18545" t="inlineStr">
        <is>
          <t>P0169</t>
        </is>
      </c>
      <c r="G18545" t="inlineStr">
        <is>
          <t>Prod_0169</t>
        </is>
      </c>
      <c r="H18545" t="inlineStr">
        <is>
          <t>Beverages</t>
        </is>
      </c>
      <c r="I18545" t="n">
        <v>9</v>
      </c>
      <c r="J18545" t="n">
        <v>692.89</v>
      </c>
      <c r="K18545" t="n">
        <v>0</v>
      </c>
      <c r="L18545">
        <f>I18545*J18545*(1-K18545)</f>
        <v/>
      </c>
      <c r="M18545">
        <f>VLOOKUP(F18545,Products!A:D,4,FALSE)*I18545</f>
        <v/>
      </c>
      <c r="N18545">
        <f>L18545-M18545</f>
        <v/>
      </c>
    </row>
    <row r="18546">
      <c r="A18546" t="inlineStr">
        <is>
          <t>T1018544</t>
        </is>
      </c>
      <c r="B18546" t="inlineStr">
        <is>
          <t>2023-10-14</t>
        </is>
      </c>
      <c r="C18546" t="inlineStr">
        <is>
          <t>S037</t>
        </is>
      </c>
      <c r="D18546" t="inlineStr">
        <is>
          <t>Store_037</t>
        </is>
      </c>
      <c r="E18546" t="inlineStr">
        <is>
          <t>East</t>
        </is>
      </c>
      <c r="F18546" t="inlineStr">
        <is>
          <t>P0146</t>
        </is>
      </c>
      <c r="G18546" t="inlineStr">
        <is>
          <t>Prod_0146</t>
        </is>
      </c>
      <c r="H18546" t="inlineStr">
        <is>
          <t>Food</t>
        </is>
      </c>
      <c r="I18546" t="n">
        <v>4</v>
      </c>
      <c r="J18546" t="n">
        <v>291.86</v>
      </c>
      <c r="K18546" t="n">
        <v>0</v>
      </c>
      <c r="L18546">
        <f>I18546*J18546*(1-K18546)</f>
        <v/>
      </c>
      <c r="M18546">
        <f>VLOOKUP(F18546,Products!A:D,4,FALSE)*I18546</f>
        <v/>
      </c>
      <c r="N18546">
        <f>L18546-M18546</f>
        <v/>
      </c>
    </row>
    <row r="18547">
      <c r="A18547" t="inlineStr">
        <is>
          <t>T1018545</t>
        </is>
      </c>
      <c r="B18547" t="inlineStr">
        <is>
          <t>2025-01-01</t>
        </is>
      </c>
      <c r="C18547" t="inlineStr">
        <is>
          <t>S013</t>
        </is>
      </c>
      <c r="D18547" t="inlineStr">
        <is>
          <t>Store_013</t>
        </is>
      </c>
      <c r="E18547" t="inlineStr">
        <is>
          <t>North</t>
        </is>
      </c>
      <c r="F18547" t="inlineStr">
        <is>
          <t>P0077</t>
        </is>
      </c>
      <c r="G18547" t="inlineStr">
        <is>
          <t>Prod_0077</t>
        </is>
      </c>
      <c r="H18547" t="inlineStr">
        <is>
          <t>Beverages</t>
        </is>
      </c>
      <c r="I18547" t="n">
        <v>4</v>
      </c>
      <c r="J18547" t="n">
        <v>41.95</v>
      </c>
      <c r="K18547" t="n">
        <v>0</v>
      </c>
      <c r="L18547">
        <f>I18547*J18547*(1-K18547)</f>
        <v/>
      </c>
      <c r="M18547">
        <f>VLOOKUP(F18547,Products!A:D,4,FALSE)*I18547</f>
        <v/>
      </c>
      <c r="N18547">
        <f>L18547-M18547</f>
        <v/>
      </c>
    </row>
    <row r="18548">
      <c r="A18548" t="inlineStr">
        <is>
          <t>T1018546</t>
        </is>
      </c>
      <c r="B18548" t="inlineStr">
        <is>
          <t>2025-06-03</t>
        </is>
      </c>
      <c r="C18548" t="inlineStr">
        <is>
          <t>S025</t>
        </is>
      </c>
      <c r="D18548" t="inlineStr">
        <is>
          <t>Store_025</t>
        </is>
      </c>
      <c r="E18548" t="inlineStr">
        <is>
          <t>Central</t>
        </is>
      </c>
      <c r="F18548" t="inlineStr">
        <is>
          <t>P0157</t>
        </is>
      </c>
      <c r="G18548" t="inlineStr">
        <is>
          <t>Prod_0157</t>
        </is>
      </c>
      <c r="H18548" t="inlineStr">
        <is>
          <t>Toys</t>
        </is>
      </c>
      <c r="I18548" t="n">
        <v>5</v>
      </c>
      <c r="J18548" t="n">
        <v>311.69</v>
      </c>
      <c r="K18548" t="n">
        <v>0.05</v>
      </c>
      <c r="L18548">
        <f>I18548*J18548*(1-K18548)</f>
        <v/>
      </c>
      <c r="M18548">
        <f>VLOOKUP(F18548,Products!A:D,4,FALSE)*I18548</f>
        <v/>
      </c>
      <c r="N18548">
        <f>L18548-M18548</f>
        <v/>
      </c>
    </row>
    <row r="18549">
      <c r="A18549" t="inlineStr">
        <is>
          <t>T1018547</t>
        </is>
      </c>
      <c r="B18549" t="inlineStr">
        <is>
          <t>2025-08-22</t>
        </is>
      </c>
      <c r="C18549" t="inlineStr">
        <is>
          <t>S034</t>
        </is>
      </c>
      <c r="D18549" t="inlineStr">
        <is>
          <t>Store_034</t>
        </is>
      </c>
      <c r="E18549" t="inlineStr">
        <is>
          <t>Central</t>
        </is>
      </c>
      <c r="F18549" t="inlineStr">
        <is>
          <t>P0151</t>
        </is>
      </c>
      <c r="G18549" t="inlineStr">
        <is>
          <t>Prod_0151</t>
        </is>
      </c>
      <c r="H18549" t="inlineStr">
        <is>
          <t>Food</t>
        </is>
      </c>
      <c r="I18549" t="n">
        <v>4</v>
      </c>
      <c r="J18549" t="n">
        <v>891.14</v>
      </c>
      <c r="K18549" t="n">
        <v>0</v>
      </c>
      <c r="L18549">
        <f>I18549*J18549*(1-K18549)</f>
        <v/>
      </c>
      <c r="M18549">
        <f>VLOOKUP(F18549,Products!A:D,4,FALSE)*I18549</f>
        <v/>
      </c>
      <c r="N18549">
        <f>L18549-M18549</f>
        <v/>
      </c>
    </row>
    <row r="18550">
      <c r="A18550" t="inlineStr">
        <is>
          <t>T1018548</t>
        </is>
      </c>
      <c r="B18550" t="inlineStr">
        <is>
          <t>2024-08-25</t>
        </is>
      </c>
      <c r="C18550" t="inlineStr">
        <is>
          <t>S041</t>
        </is>
      </c>
      <c r="D18550" t="inlineStr">
        <is>
          <t>Store_041</t>
        </is>
      </c>
      <c r="E18550" t="inlineStr">
        <is>
          <t>East</t>
        </is>
      </c>
      <c r="F18550" t="inlineStr">
        <is>
          <t>P0112</t>
        </is>
      </c>
      <c r="G18550" t="inlineStr">
        <is>
          <t>Prod_0112</t>
        </is>
      </c>
      <c r="H18550" t="inlineStr">
        <is>
          <t>Beverages</t>
        </is>
      </c>
      <c r="I18550" t="n">
        <v>6</v>
      </c>
      <c r="J18550" t="n">
        <v>643.03</v>
      </c>
      <c r="K18550" t="n">
        <v>0</v>
      </c>
      <c r="L18550">
        <f>I18550*J18550*(1-K18550)</f>
        <v/>
      </c>
      <c r="M18550">
        <f>VLOOKUP(F18550,Products!A:D,4,FALSE)*I18550</f>
        <v/>
      </c>
      <c r="N18550">
        <f>L18550-M18550</f>
        <v/>
      </c>
    </row>
    <row r="18551">
      <c r="A18551" t="inlineStr">
        <is>
          <t>T1018549</t>
        </is>
      </c>
      <c r="B18551" t="inlineStr">
        <is>
          <t>2025-08-10</t>
        </is>
      </c>
      <c r="C18551" t="inlineStr">
        <is>
          <t>S034</t>
        </is>
      </c>
      <c r="D18551" t="inlineStr">
        <is>
          <t>Store_034</t>
        </is>
      </c>
      <c r="E18551" t="inlineStr">
        <is>
          <t>Central</t>
        </is>
      </c>
      <c r="F18551" t="inlineStr">
        <is>
          <t>P0143</t>
        </is>
      </c>
      <c r="G18551" t="inlineStr">
        <is>
          <t>Prod_0143</t>
        </is>
      </c>
      <c r="H18551" t="inlineStr">
        <is>
          <t>Electronics</t>
        </is>
      </c>
      <c r="I18551" t="n">
        <v>7</v>
      </c>
      <c r="J18551" t="n">
        <v>292.69</v>
      </c>
      <c r="K18551" t="n">
        <v>0.1</v>
      </c>
      <c r="L18551">
        <f>I18551*J18551*(1-K18551)</f>
        <v/>
      </c>
      <c r="M18551">
        <f>VLOOKUP(F18551,Products!A:D,4,FALSE)*I18551</f>
        <v/>
      </c>
      <c r="N18551">
        <f>L18551-M18551</f>
        <v/>
      </c>
    </row>
    <row r="18552">
      <c r="A18552" t="inlineStr">
        <is>
          <t>T1018550</t>
        </is>
      </c>
      <c r="B18552" t="inlineStr">
        <is>
          <t>2024-12-03</t>
        </is>
      </c>
      <c r="C18552" t="inlineStr">
        <is>
          <t>S034</t>
        </is>
      </c>
      <c r="D18552" t="inlineStr">
        <is>
          <t>Store_034</t>
        </is>
      </c>
      <c r="E18552" t="inlineStr">
        <is>
          <t>Central</t>
        </is>
      </c>
      <c r="F18552" t="inlineStr">
        <is>
          <t>P0044</t>
        </is>
      </c>
      <c r="G18552" t="inlineStr">
        <is>
          <t>Prod_0044</t>
        </is>
      </c>
      <c r="H18552" t="inlineStr">
        <is>
          <t>Food</t>
        </is>
      </c>
      <c r="I18552" t="n">
        <v>9</v>
      </c>
      <c r="J18552" t="n">
        <v>300.44</v>
      </c>
      <c r="K18552" t="n">
        <v>0.15</v>
      </c>
      <c r="L18552">
        <f>I18552*J18552*(1-K18552)</f>
        <v/>
      </c>
      <c r="M18552">
        <f>VLOOKUP(F18552,Products!A:D,4,FALSE)*I18552</f>
        <v/>
      </c>
      <c r="N18552">
        <f>L18552-M18552</f>
        <v/>
      </c>
    </row>
    <row r="18553">
      <c r="A18553" t="inlineStr">
        <is>
          <t>T1018551</t>
        </is>
      </c>
      <c r="B18553" t="inlineStr">
        <is>
          <t>2023-01-25</t>
        </is>
      </c>
      <c r="C18553" t="inlineStr">
        <is>
          <t>S027</t>
        </is>
      </c>
      <c r="D18553" t="inlineStr">
        <is>
          <t>Store_027</t>
        </is>
      </c>
      <c r="E18553" t="inlineStr">
        <is>
          <t>South</t>
        </is>
      </c>
      <c r="F18553" t="inlineStr">
        <is>
          <t>P0151</t>
        </is>
      </c>
      <c r="G18553" t="inlineStr">
        <is>
          <t>Prod_0151</t>
        </is>
      </c>
      <c r="H18553" t="inlineStr">
        <is>
          <t>Food</t>
        </is>
      </c>
      <c r="I18553" t="n">
        <v>2</v>
      </c>
      <c r="J18553" t="n">
        <v>792.3200000000001</v>
      </c>
      <c r="K18553" t="n">
        <v>0</v>
      </c>
      <c r="L18553">
        <f>I18553*J18553*(1-K18553)</f>
        <v/>
      </c>
      <c r="M18553">
        <f>VLOOKUP(F18553,Products!A:D,4,FALSE)*I18553</f>
        <v/>
      </c>
      <c r="N18553">
        <f>L18553-M18553</f>
        <v/>
      </c>
    </row>
    <row r="18554">
      <c r="A18554" t="inlineStr">
        <is>
          <t>T1018552</t>
        </is>
      </c>
      <c r="B18554" t="inlineStr">
        <is>
          <t>2024-07-16</t>
        </is>
      </c>
      <c r="C18554" t="inlineStr">
        <is>
          <t>S017</t>
        </is>
      </c>
      <c r="D18554" t="inlineStr">
        <is>
          <t>Store_017</t>
        </is>
      </c>
      <c r="E18554" t="inlineStr">
        <is>
          <t>South</t>
        </is>
      </c>
      <c r="F18554" t="inlineStr">
        <is>
          <t>P0052</t>
        </is>
      </c>
      <c r="G18554" t="inlineStr">
        <is>
          <t>Prod_0052</t>
        </is>
      </c>
      <c r="H18554" t="inlineStr">
        <is>
          <t>Clothing</t>
        </is>
      </c>
      <c r="I18554" t="n">
        <v>3</v>
      </c>
      <c r="J18554" t="n">
        <v>39.35</v>
      </c>
      <c r="K18554" t="n">
        <v>0</v>
      </c>
      <c r="L18554">
        <f>I18554*J18554*(1-K18554)</f>
        <v/>
      </c>
      <c r="M18554">
        <f>VLOOKUP(F18554,Products!A:D,4,FALSE)*I18554</f>
        <v/>
      </c>
      <c r="N18554">
        <f>L18554-M18554</f>
        <v/>
      </c>
    </row>
    <row r="18555">
      <c r="A18555" t="inlineStr">
        <is>
          <t>T1018553</t>
        </is>
      </c>
      <c r="B18555" t="inlineStr">
        <is>
          <t>2024-05-24</t>
        </is>
      </c>
      <c r="C18555" t="inlineStr">
        <is>
          <t>S049</t>
        </is>
      </c>
      <c r="D18555" t="inlineStr">
        <is>
          <t>Store_049</t>
        </is>
      </c>
      <c r="E18555" t="inlineStr">
        <is>
          <t>North</t>
        </is>
      </c>
      <c r="F18555" t="inlineStr">
        <is>
          <t>P0018</t>
        </is>
      </c>
      <c r="G18555" t="inlineStr">
        <is>
          <t>Prod_0018</t>
        </is>
      </c>
      <c r="H18555" t="inlineStr">
        <is>
          <t>Food</t>
        </is>
      </c>
      <c r="I18555" t="n">
        <v>4</v>
      </c>
      <c r="J18555" t="n">
        <v>841.21</v>
      </c>
      <c r="K18555" t="n">
        <v>0.1</v>
      </c>
      <c r="L18555">
        <f>I18555*J18555*(1-K18555)</f>
        <v/>
      </c>
      <c r="M18555">
        <f>VLOOKUP(F18555,Products!A:D,4,FALSE)*I18555</f>
        <v/>
      </c>
      <c r="N18555">
        <f>L18555-M18555</f>
        <v/>
      </c>
    </row>
    <row r="18556">
      <c r="A18556" t="inlineStr">
        <is>
          <t>T1018554</t>
        </is>
      </c>
      <c r="B18556" t="inlineStr">
        <is>
          <t>2024-02-12</t>
        </is>
      </c>
      <c r="C18556" t="inlineStr">
        <is>
          <t>S042</t>
        </is>
      </c>
      <c r="D18556" t="inlineStr">
        <is>
          <t>Store_042</t>
        </is>
      </c>
      <c r="E18556" t="inlineStr">
        <is>
          <t>Central</t>
        </is>
      </c>
      <c r="F18556" t="inlineStr">
        <is>
          <t>P0033</t>
        </is>
      </c>
      <c r="G18556" t="inlineStr">
        <is>
          <t>Prod_0033</t>
        </is>
      </c>
      <c r="H18556" t="inlineStr">
        <is>
          <t>Food</t>
        </is>
      </c>
      <c r="I18556" t="n">
        <v>4</v>
      </c>
      <c r="J18556" t="n">
        <v>491.81</v>
      </c>
      <c r="K18556" t="n">
        <v>0</v>
      </c>
      <c r="L18556">
        <f>I18556*J18556*(1-K18556)</f>
        <v/>
      </c>
      <c r="M18556">
        <f>VLOOKUP(F18556,Products!A:D,4,FALSE)*I18556</f>
        <v/>
      </c>
      <c r="N18556">
        <f>L18556-M18556</f>
        <v/>
      </c>
    </row>
    <row r="18557">
      <c r="A18557" t="inlineStr">
        <is>
          <t>T1018555</t>
        </is>
      </c>
      <c r="B18557" t="inlineStr">
        <is>
          <t>2025-09-01</t>
        </is>
      </c>
      <c r="C18557" t="inlineStr">
        <is>
          <t>S044</t>
        </is>
      </c>
      <c r="D18557" t="inlineStr">
        <is>
          <t>Store_044</t>
        </is>
      </c>
      <c r="E18557" t="inlineStr">
        <is>
          <t>North</t>
        </is>
      </c>
      <c r="F18557" t="inlineStr">
        <is>
          <t>P0146</t>
        </is>
      </c>
      <c r="G18557" t="inlineStr">
        <is>
          <t>Prod_0146</t>
        </is>
      </c>
      <c r="H18557" t="inlineStr">
        <is>
          <t>Food</t>
        </is>
      </c>
      <c r="I18557" t="n">
        <v>7</v>
      </c>
      <c r="J18557" t="n">
        <v>301.14</v>
      </c>
      <c r="K18557" t="n">
        <v>0.05</v>
      </c>
      <c r="L18557">
        <f>I18557*J18557*(1-K18557)</f>
        <v/>
      </c>
      <c r="M18557">
        <f>VLOOKUP(F18557,Products!A:D,4,FALSE)*I18557</f>
        <v/>
      </c>
      <c r="N18557">
        <f>L18557-M18557</f>
        <v/>
      </c>
    </row>
    <row r="18558">
      <c r="A18558" t="inlineStr">
        <is>
          <t>T1018556</t>
        </is>
      </c>
      <c r="B18558" t="inlineStr">
        <is>
          <t>2024-10-03</t>
        </is>
      </c>
      <c r="C18558" t="inlineStr">
        <is>
          <t>S034</t>
        </is>
      </c>
      <c r="D18558" t="inlineStr">
        <is>
          <t>Store_034</t>
        </is>
      </c>
      <c r="E18558" t="inlineStr">
        <is>
          <t>Central</t>
        </is>
      </c>
      <c r="F18558" t="inlineStr">
        <is>
          <t>P0045</t>
        </is>
      </c>
      <c r="G18558" t="inlineStr">
        <is>
          <t>Prod_0045</t>
        </is>
      </c>
      <c r="H18558" t="inlineStr">
        <is>
          <t>Toys</t>
        </is>
      </c>
      <c r="I18558" t="n">
        <v>5</v>
      </c>
      <c r="J18558" t="n">
        <v>190.53</v>
      </c>
      <c r="K18558" t="n">
        <v>0</v>
      </c>
      <c r="L18558">
        <f>I18558*J18558*(1-K18558)</f>
        <v/>
      </c>
      <c r="M18558">
        <f>VLOOKUP(F18558,Products!A:D,4,FALSE)*I18558</f>
        <v/>
      </c>
      <c r="N18558">
        <f>L18558-M18558</f>
        <v/>
      </c>
    </row>
    <row r="18559">
      <c r="A18559" t="inlineStr">
        <is>
          <t>T1018557</t>
        </is>
      </c>
      <c r="B18559" t="inlineStr">
        <is>
          <t>2023-03-31</t>
        </is>
      </c>
      <c r="C18559" t="inlineStr">
        <is>
          <t>S025</t>
        </is>
      </c>
      <c r="D18559" t="inlineStr">
        <is>
          <t>Store_025</t>
        </is>
      </c>
      <c r="E18559" t="inlineStr">
        <is>
          <t>Central</t>
        </is>
      </c>
      <c r="F18559" t="inlineStr">
        <is>
          <t>P0128</t>
        </is>
      </c>
      <c r="G18559" t="inlineStr">
        <is>
          <t>Prod_0128</t>
        </is>
      </c>
      <c r="H18559" t="inlineStr">
        <is>
          <t>Toys</t>
        </is>
      </c>
      <c r="I18559" t="n">
        <v>3</v>
      </c>
      <c r="J18559" t="n">
        <v>159.37</v>
      </c>
      <c r="K18559" t="n">
        <v>0.15</v>
      </c>
      <c r="L18559">
        <f>I18559*J18559*(1-K18559)</f>
        <v/>
      </c>
      <c r="M18559">
        <f>VLOOKUP(F18559,Products!A:D,4,FALSE)*I18559</f>
        <v/>
      </c>
      <c r="N18559">
        <f>L18559-M18559</f>
        <v/>
      </c>
    </row>
    <row r="18560">
      <c r="A18560" t="inlineStr">
        <is>
          <t>T1018558</t>
        </is>
      </c>
      <c r="B18560" t="inlineStr">
        <is>
          <t>2023-10-23</t>
        </is>
      </c>
      <c r="C18560" t="inlineStr">
        <is>
          <t>S030</t>
        </is>
      </c>
      <c r="D18560" t="inlineStr">
        <is>
          <t>Store_030</t>
        </is>
      </c>
      <c r="E18560" t="inlineStr">
        <is>
          <t>North</t>
        </is>
      </c>
      <c r="F18560" t="inlineStr">
        <is>
          <t>P0081</t>
        </is>
      </c>
      <c r="G18560" t="inlineStr">
        <is>
          <t>Prod_0081</t>
        </is>
      </c>
      <c r="H18560" t="inlineStr">
        <is>
          <t>Electronics</t>
        </is>
      </c>
      <c r="I18560" t="n">
        <v>2</v>
      </c>
      <c r="J18560" t="n">
        <v>355.04</v>
      </c>
      <c r="K18560" t="n">
        <v>0</v>
      </c>
      <c r="L18560">
        <f>I18560*J18560*(1-K18560)</f>
        <v/>
      </c>
      <c r="M18560">
        <f>VLOOKUP(F18560,Products!A:D,4,FALSE)*I18560</f>
        <v/>
      </c>
      <c r="N18560">
        <f>L18560-M18560</f>
        <v/>
      </c>
    </row>
    <row r="18561">
      <c r="A18561" t="inlineStr">
        <is>
          <t>T1018559</t>
        </is>
      </c>
      <c r="B18561" t="inlineStr">
        <is>
          <t>2023-06-30</t>
        </is>
      </c>
      <c r="C18561" t="inlineStr">
        <is>
          <t>S019</t>
        </is>
      </c>
      <c r="D18561" t="inlineStr">
        <is>
          <t>Store_019</t>
        </is>
      </c>
      <c r="E18561" t="inlineStr">
        <is>
          <t>East</t>
        </is>
      </c>
      <c r="F18561" t="inlineStr">
        <is>
          <t>P0132</t>
        </is>
      </c>
      <c r="G18561" t="inlineStr">
        <is>
          <t>Prod_0132</t>
        </is>
      </c>
      <c r="H18561" t="inlineStr">
        <is>
          <t>Food</t>
        </is>
      </c>
      <c r="I18561" t="n">
        <v>5</v>
      </c>
      <c r="J18561" t="n">
        <v>156.62</v>
      </c>
      <c r="K18561" t="n">
        <v>0.1</v>
      </c>
      <c r="L18561">
        <f>I18561*J18561*(1-K18561)</f>
        <v/>
      </c>
      <c r="M18561">
        <f>VLOOKUP(F18561,Products!A:D,4,FALSE)*I18561</f>
        <v/>
      </c>
      <c r="N18561">
        <f>L18561-M18561</f>
        <v/>
      </c>
    </row>
    <row r="18562">
      <c r="A18562" t="inlineStr">
        <is>
          <t>T1018560</t>
        </is>
      </c>
      <c r="B18562" t="inlineStr">
        <is>
          <t>2025-07-20</t>
        </is>
      </c>
      <c r="C18562" t="inlineStr">
        <is>
          <t>S006</t>
        </is>
      </c>
      <c r="D18562" t="inlineStr">
        <is>
          <t>Store_006</t>
        </is>
      </c>
      <c r="E18562" t="inlineStr">
        <is>
          <t>East</t>
        </is>
      </c>
      <c r="F18562" t="inlineStr">
        <is>
          <t>P0001</t>
        </is>
      </c>
      <c r="G18562" t="inlineStr">
        <is>
          <t>Prod_0001</t>
        </is>
      </c>
      <c r="H18562" t="inlineStr">
        <is>
          <t>Beverages</t>
        </is>
      </c>
      <c r="I18562" t="n">
        <v>1</v>
      </c>
      <c r="J18562" t="n">
        <v>780.3099999999999</v>
      </c>
      <c r="K18562" t="n">
        <v>0</v>
      </c>
      <c r="L18562">
        <f>I18562*J18562*(1-K18562)</f>
        <v/>
      </c>
      <c r="M18562">
        <f>VLOOKUP(F18562,Products!A:D,4,FALSE)*I18562</f>
        <v/>
      </c>
      <c r="N18562">
        <f>L18562-M18562</f>
        <v/>
      </c>
    </row>
    <row r="18563">
      <c r="A18563" t="inlineStr">
        <is>
          <t>T1018561</t>
        </is>
      </c>
      <c r="B18563" t="inlineStr">
        <is>
          <t>2025-04-07</t>
        </is>
      </c>
      <c r="C18563" t="inlineStr">
        <is>
          <t>S022</t>
        </is>
      </c>
      <c r="D18563" t="inlineStr">
        <is>
          <t>Store_022</t>
        </is>
      </c>
      <c r="E18563" t="inlineStr">
        <is>
          <t>East</t>
        </is>
      </c>
      <c r="F18563" t="inlineStr">
        <is>
          <t>P0004</t>
        </is>
      </c>
      <c r="G18563" t="inlineStr">
        <is>
          <t>Prod_0004</t>
        </is>
      </c>
      <c r="H18563" t="inlineStr">
        <is>
          <t>Household</t>
        </is>
      </c>
      <c r="I18563" t="n">
        <v>9</v>
      </c>
      <c r="J18563" t="n">
        <v>334.05</v>
      </c>
      <c r="K18563" t="n">
        <v>0</v>
      </c>
      <c r="L18563">
        <f>I18563*J18563*(1-K18563)</f>
        <v/>
      </c>
      <c r="M18563">
        <f>VLOOKUP(F18563,Products!A:D,4,FALSE)*I18563</f>
        <v/>
      </c>
      <c r="N18563">
        <f>L18563-M18563</f>
        <v/>
      </c>
    </row>
    <row r="18564">
      <c r="A18564" t="inlineStr">
        <is>
          <t>T1018562</t>
        </is>
      </c>
      <c r="B18564" t="inlineStr">
        <is>
          <t>2025-08-25</t>
        </is>
      </c>
      <c r="C18564" t="inlineStr">
        <is>
          <t>S022</t>
        </is>
      </c>
      <c r="D18564" t="inlineStr">
        <is>
          <t>Store_022</t>
        </is>
      </c>
      <c r="E18564" t="inlineStr">
        <is>
          <t>East</t>
        </is>
      </c>
      <c r="F18564" t="inlineStr">
        <is>
          <t>P0021</t>
        </is>
      </c>
      <c r="G18564" t="inlineStr">
        <is>
          <t>Prod_0021</t>
        </is>
      </c>
      <c r="H18564" t="inlineStr">
        <is>
          <t>Household</t>
        </is>
      </c>
      <c r="I18564" t="n">
        <v>3</v>
      </c>
      <c r="J18564" t="n">
        <v>126.39</v>
      </c>
      <c r="K18564" t="n">
        <v>0</v>
      </c>
      <c r="L18564">
        <f>I18564*J18564*(1-K18564)</f>
        <v/>
      </c>
      <c r="M18564">
        <f>VLOOKUP(F18564,Products!A:D,4,FALSE)*I18564</f>
        <v/>
      </c>
      <c r="N18564">
        <f>L18564-M18564</f>
        <v/>
      </c>
    </row>
    <row r="18565">
      <c r="A18565" t="inlineStr">
        <is>
          <t>T1018563</t>
        </is>
      </c>
      <c r="B18565" t="inlineStr">
        <is>
          <t>2024-04-10</t>
        </is>
      </c>
      <c r="C18565" t="inlineStr">
        <is>
          <t>S017</t>
        </is>
      </c>
      <c r="D18565" t="inlineStr">
        <is>
          <t>Store_017</t>
        </is>
      </c>
      <c r="E18565" t="inlineStr">
        <is>
          <t>South</t>
        </is>
      </c>
      <c r="F18565" t="inlineStr">
        <is>
          <t>P0097</t>
        </is>
      </c>
      <c r="G18565" t="inlineStr">
        <is>
          <t>Prod_0097</t>
        </is>
      </c>
      <c r="H18565" t="inlineStr">
        <is>
          <t>Clothing</t>
        </is>
      </c>
      <c r="I18565" t="n">
        <v>9</v>
      </c>
      <c r="J18565" t="n">
        <v>205.72</v>
      </c>
      <c r="K18565" t="n">
        <v>0.1</v>
      </c>
      <c r="L18565">
        <f>I18565*J18565*(1-K18565)</f>
        <v/>
      </c>
      <c r="M18565">
        <f>VLOOKUP(F18565,Products!A:D,4,FALSE)*I18565</f>
        <v/>
      </c>
      <c r="N18565">
        <f>L18565-M18565</f>
        <v/>
      </c>
    </row>
    <row r="18566">
      <c r="A18566" t="inlineStr">
        <is>
          <t>T1018564</t>
        </is>
      </c>
      <c r="B18566" t="inlineStr">
        <is>
          <t>2023-11-28</t>
        </is>
      </c>
      <c r="C18566" t="inlineStr">
        <is>
          <t>S012</t>
        </is>
      </c>
      <c r="D18566" t="inlineStr">
        <is>
          <t>Store_012</t>
        </is>
      </c>
      <c r="E18566" t="inlineStr">
        <is>
          <t>South</t>
        </is>
      </c>
      <c r="F18566" t="inlineStr">
        <is>
          <t>P0148</t>
        </is>
      </c>
      <c r="G18566" t="inlineStr">
        <is>
          <t>Prod_0148</t>
        </is>
      </c>
      <c r="H18566" t="inlineStr">
        <is>
          <t>Electronics</t>
        </is>
      </c>
      <c r="I18566" t="n">
        <v>2</v>
      </c>
      <c r="J18566" t="n">
        <v>244.14</v>
      </c>
      <c r="K18566" t="n">
        <v>0</v>
      </c>
      <c r="L18566">
        <f>I18566*J18566*(1-K18566)</f>
        <v/>
      </c>
      <c r="M18566">
        <f>VLOOKUP(F18566,Products!A:D,4,FALSE)*I18566</f>
        <v/>
      </c>
      <c r="N18566">
        <f>L18566-M18566</f>
        <v/>
      </c>
    </row>
    <row r="18567">
      <c r="A18567" t="inlineStr">
        <is>
          <t>T1018565</t>
        </is>
      </c>
      <c r="B18567" t="inlineStr">
        <is>
          <t>2024-04-14</t>
        </is>
      </c>
      <c r="C18567" t="inlineStr">
        <is>
          <t>S032</t>
        </is>
      </c>
      <c r="D18567" t="inlineStr">
        <is>
          <t>Store_032</t>
        </is>
      </c>
      <c r="E18567" t="inlineStr">
        <is>
          <t>Central</t>
        </is>
      </c>
      <c r="F18567" t="inlineStr">
        <is>
          <t>P0173</t>
        </is>
      </c>
      <c r="G18567" t="inlineStr">
        <is>
          <t>Prod_0173</t>
        </is>
      </c>
      <c r="H18567" t="inlineStr">
        <is>
          <t>Toys</t>
        </is>
      </c>
      <c r="I18567" t="n">
        <v>8</v>
      </c>
      <c r="J18567" t="n">
        <v>952.4400000000001</v>
      </c>
      <c r="K18567" t="n">
        <v>0</v>
      </c>
      <c r="L18567">
        <f>I18567*J18567*(1-K18567)</f>
        <v/>
      </c>
      <c r="M18567">
        <f>VLOOKUP(F18567,Products!A:D,4,FALSE)*I18567</f>
        <v/>
      </c>
      <c r="N18567">
        <f>L18567-M18567</f>
        <v/>
      </c>
    </row>
    <row r="18568">
      <c r="A18568" t="inlineStr">
        <is>
          <t>T1018566</t>
        </is>
      </c>
      <c r="B18568" t="inlineStr">
        <is>
          <t>2023-06-26</t>
        </is>
      </c>
      <c r="C18568" t="inlineStr">
        <is>
          <t>S020</t>
        </is>
      </c>
      <c r="D18568" t="inlineStr">
        <is>
          <t>Store_020</t>
        </is>
      </c>
      <c r="E18568" t="inlineStr">
        <is>
          <t>West</t>
        </is>
      </c>
      <c r="F18568" t="inlineStr">
        <is>
          <t>P0156</t>
        </is>
      </c>
      <c r="G18568" t="inlineStr">
        <is>
          <t>Prod_0156</t>
        </is>
      </c>
      <c r="H18568" t="inlineStr">
        <is>
          <t>Toys</t>
        </is>
      </c>
      <c r="I18568" t="n">
        <v>8</v>
      </c>
      <c r="J18568" t="n">
        <v>364.99</v>
      </c>
      <c r="K18568" t="n">
        <v>0</v>
      </c>
      <c r="L18568">
        <f>I18568*J18568*(1-K18568)</f>
        <v/>
      </c>
      <c r="M18568">
        <f>VLOOKUP(F18568,Products!A:D,4,FALSE)*I18568</f>
        <v/>
      </c>
      <c r="N18568">
        <f>L18568-M18568</f>
        <v/>
      </c>
    </row>
    <row r="18569">
      <c r="A18569" t="inlineStr">
        <is>
          <t>T1018567</t>
        </is>
      </c>
      <c r="B18569" t="inlineStr">
        <is>
          <t>2025-04-01</t>
        </is>
      </c>
      <c r="C18569" t="inlineStr">
        <is>
          <t>S031</t>
        </is>
      </c>
      <c r="D18569" t="inlineStr">
        <is>
          <t>Store_031</t>
        </is>
      </c>
      <c r="E18569" t="inlineStr">
        <is>
          <t>Central</t>
        </is>
      </c>
      <c r="F18569" t="inlineStr">
        <is>
          <t>P0036</t>
        </is>
      </c>
      <c r="G18569" t="inlineStr">
        <is>
          <t>Prod_0036</t>
        </is>
      </c>
      <c r="H18569" t="inlineStr">
        <is>
          <t>Clothing</t>
        </is>
      </c>
      <c r="I18569" t="n">
        <v>1</v>
      </c>
      <c r="J18569" t="n">
        <v>392.84</v>
      </c>
      <c r="K18569" t="n">
        <v>0</v>
      </c>
      <c r="L18569">
        <f>I18569*J18569*(1-K18569)</f>
        <v/>
      </c>
      <c r="M18569">
        <f>VLOOKUP(F18569,Products!A:D,4,FALSE)*I18569</f>
        <v/>
      </c>
      <c r="N18569">
        <f>L18569-M18569</f>
        <v/>
      </c>
    </row>
    <row r="18570">
      <c r="A18570" t="inlineStr">
        <is>
          <t>T1018568</t>
        </is>
      </c>
      <c r="B18570" t="inlineStr">
        <is>
          <t>2025-01-09</t>
        </is>
      </c>
      <c r="C18570" t="inlineStr">
        <is>
          <t>S033</t>
        </is>
      </c>
      <c r="D18570" t="inlineStr">
        <is>
          <t>Store_033</t>
        </is>
      </c>
      <c r="E18570" t="inlineStr">
        <is>
          <t>North</t>
        </is>
      </c>
      <c r="F18570" t="inlineStr">
        <is>
          <t>P0089</t>
        </is>
      </c>
      <c r="G18570" t="inlineStr">
        <is>
          <t>Prod_0089</t>
        </is>
      </c>
      <c r="H18570" t="inlineStr">
        <is>
          <t>Stationery</t>
        </is>
      </c>
      <c r="I18570" t="n">
        <v>7</v>
      </c>
      <c r="J18570" t="n">
        <v>571.9400000000001</v>
      </c>
      <c r="K18570" t="n">
        <v>0</v>
      </c>
      <c r="L18570">
        <f>I18570*J18570*(1-K18570)</f>
        <v/>
      </c>
      <c r="M18570">
        <f>VLOOKUP(F18570,Products!A:D,4,FALSE)*I18570</f>
        <v/>
      </c>
      <c r="N18570">
        <f>L18570-M18570</f>
        <v/>
      </c>
    </row>
    <row r="18571">
      <c r="A18571" t="inlineStr">
        <is>
          <t>T1018569</t>
        </is>
      </c>
      <c r="B18571" t="inlineStr">
        <is>
          <t>2025-01-19</t>
        </is>
      </c>
      <c r="C18571" t="inlineStr">
        <is>
          <t>S018</t>
        </is>
      </c>
      <c r="D18571" t="inlineStr">
        <is>
          <t>Store_018</t>
        </is>
      </c>
      <c r="E18571" t="inlineStr">
        <is>
          <t>South</t>
        </is>
      </c>
      <c r="F18571" t="inlineStr">
        <is>
          <t>P0078</t>
        </is>
      </c>
      <c r="G18571" t="inlineStr">
        <is>
          <t>Prod_0078</t>
        </is>
      </c>
      <c r="H18571" t="inlineStr">
        <is>
          <t>Electronics</t>
        </is>
      </c>
      <c r="I18571" t="n">
        <v>1</v>
      </c>
      <c r="J18571" t="n">
        <v>666.74</v>
      </c>
      <c r="K18571" t="n">
        <v>0</v>
      </c>
      <c r="L18571">
        <f>I18571*J18571*(1-K18571)</f>
        <v/>
      </c>
      <c r="M18571">
        <f>VLOOKUP(F18571,Products!A:D,4,FALSE)*I18571</f>
        <v/>
      </c>
      <c r="N18571">
        <f>L18571-M18571</f>
        <v/>
      </c>
    </row>
    <row r="18572">
      <c r="A18572" t="inlineStr">
        <is>
          <t>T1018570</t>
        </is>
      </c>
      <c r="B18572" t="inlineStr">
        <is>
          <t>2025-05-09</t>
        </is>
      </c>
      <c r="C18572" t="inlineStr">
        <is>
          <t>S043</t>
        </is>
      </c>
      <c r="D18572" t="inlineStr">
        <is>
          <t>Store_043</t>
        </is>
      </c>
      <c r="E18572" t="inlineStr">
        <is>
          <t>East</t>
        </is>
      </c>
      <c r="F18572" t="inlineStr">
        <is>
          <t>P0088</t>
        </is>
      </c>
      <c r="G18572" t="inlineStr">
        <is>
          <t>Prod_0088</t>
        </is>
      </c>
      <c r="H18572" t="inlineStr">
        <is>
          <t>Toys</t>
        </is>
      </c>
      <c r="I18572" t="n">
        <v>3</v>
      </c>
      <c r="J18572" t="n">
        <v>596.08</v>
      </c>
      <c r="K18572" t="n">
        <v>0</v>
      </c>
      <c r="L18572">
        <f>I18572*J18572*(1-K18572)</f>
        <v/>
      </c>
      <c r="M18572">
        <f>VLOOKUP(F18572,Products!A:D,4,FALSE)*I18572</f>
        <v/>
      </c>
      <c r="N18572">
        <f>L18572-M18572</f>
        <v/>
      </c>
    </row>
    <row r="18573">
      <c r="A18573" t="inlineStr">
        <is>
          <t>T1018571</t>
        </is>
      </c>
      <c r="B18573" t="inlineStr">
        <is>
          <t>2025-06-26</t>
        </is>
      </c>
      <c r="C18573" t="inlineStr">
        <is>
          <t>S039</t>
        </is>
      </c>
      <c r="D18573" t="inlineStr">
        <is>
          <t>Store_039</t>
        </is>
      </c>
      <c r="E18573" t="inlineStr">
        <is>
          <t>North</t>
        </is>
      </c>
      <c r="F18573" t="inlineStr">
        <is>
          <t>P0107</t>
        </is>
      </c>
      <c r="G18573" t="inlineStr">
        <is>
          <t>Prod_0107</t>
        </is>
      </c>
      <c r="H18573" t="inlineStr">
        <is>
          <t>Stationery</t>
        </is>
      </c>
      <c r="I18573" t="n">
        <v>1</v>
      </c>
      <c r="J18573" t="n">
        <v>598.11</v>
      </c>
      <c r="K18573" t="n">
        <v>0</v>
      </c>
      <c r="L18573">
        <f>I18573*J18573*(1-K18573)</f>
        <v/>
      </c>
      <c r="M18573">
        <f>VLOOKUP(F18573,Products!A:D,4,FALSE)*I18573</f>
        <v/>
      </c>
      <c r="N18573">
        <f>L18573-M18573</f>
        <v/>
      </c>
    </row>
    <row r="18574">
      <c r="A18574" t="inlineStr">
        <is>
          <t>T1018572</t>
        </is>
      </c>
      <c r="B18574" t="inlineStr">
        <is>
          <t>2025-03-07</t>
        </is>
      </c>
      <c r="C18574" t="inlineStr">
        <is>
          <t>S030</t>
        </is>
      </c>
      <c r="D18574" t="inlineStr">
        <is>
          <t>Store_030</t>
        </is>
      </c>
      <c r="E18574" t="inlineStr">
        <is>
          <t>North</t>
        </is>
      </c>
      <c r="F18574" t="inlineStr">
        <is>
          <t>P0135</t>
        </is>
      </c>
      <c r="G18574" t="inlineStr">
        <is>
          <t>Prod_0135</t>
        </is>
      </c>
      <c r="H18574" t="inlineStr">
        <is>
          <t>Food</t>
        </is>
      </c>
      <c r="I18574" t="n">
        <v>4</v>
      </c>
      <c r="J18574" t="n">
        <v>90.47</v>
      </c>
      <c r="K18574" t="n">
        <v>0.1</v>
      </c>
      <c r="L18574">
        <f>I18574*J18574*(1-K18574)</f>
        <v/>
      </c>
      <c r="M18574">
        <f>VLOOKUP(F18574,Products!A:D,4,FALSE)*I18574</f>
        <v/>
      </c>
      <c r="N18574">
        <f>L18574-M18574</f>
        <v/>
      </c>
    </row>
    <row r="18575">
      <c r="A18575" t="inlineStr">
        <is>
          <t>T1018573</t>
        </is>
      </c>
      <c r="B18575" t="inlineStr">
        <is>
          <t>2023-07-18</t>
        </is>
      </c>
      <c r="C18575" t="inlineStr">
        <is>
          <t>S034</t>
        </is>
      </c>
      <c r="D18575" t="inlineStr">
        <is>
          <t>Store_034</t>
        </is>
      </c>
      <c r="E18575" t="inlineStr">
        <is>
          <t>Central</t>
        </is>
      </c>
      <c r="F18575" t="inlineStr">
        <is>
          <t>P0160</t>
        </is>
      </c>
      <c r="G18575" t="inlineStr">
        <is>
          <t>Prod_0160</t>
        </is>
      </c>
      <c r="H18575" t="inlineStr">
        <is>
          <t>Food</t>
        </is>
      </c>
      <c r="I18575" t="n">
        <v>9</v>
      </c>
      <c r="J18575" t="n">
        <v>642.48</v>
      </c>
      <c r="K18575" t="n">
        <v>0</v>
      </c>
      <c r="L18575">
        <f>I18575*J18575*(1-K18575)</f>
        <v/>
      </c>
      <c r="M18575">
        <f>VLOOKUP(F18575,Products!A:D,4,FALSE)*I18575</f>
        <v/>
      </c>
      <c r="N18575">
        <f>L18575-M18575</f>
        <v/>
      </c>
    </row>
    <row r="18576">
      <c r="A18576" t="inlineStr">
        <is>
          <t>T1018574</t>
        </is>
      </c>
      <c r="B18576" t="inlineStr">
        <is>
          <t>2024-03-26</t>
        </is>
      </c>
      <c r="C18576" t="inlineStr">
        <is>
          <t>S016</t>
        </is>
      </c>
      <c r="D18576" t="inlineStr">
        <is>
          <t>Store_016</t>
        </is>
      </c>
      <c r="E18576" t="inlineStr">
        <is>
          <t>West</t>
        </is>
      </c>
      <c r="F18576" t="inlineStr">
        <is>
          <t>P0006</t>
        </is>
      </c>
      <c r="G18576" t="inlineStr">
        <is>
          <t>Prod_0006</t>
        </is>
      </c>
      <c r="H18576" t="inlineStr">
        <is>
          <t>Food</t>
        </is>
      </c>
      <c r="I18576" t="n">
        <v>2</v>
      </c>
      <c r="J18576" t="n">
        <v>1059.3</v>
      </c>
      <c r="K18576" t="n">
        <v>0</v>
      </c>
      <c r="L18576">
        <f>I18576*J18576*(1-K18576)</f>
        <v/>
      </c>
      <c r="M18576">
        <f>VLOOKUP(F18576,Products!A:D,4,FALSE)*I18576</f>
        <v/>
      </c>
      <c r="N18576">
        <f>L18576-M18576</f>
        <v/>
      </c>
    </row>
    <row r="18577">
      <c r="A18577" t="inlineStr">
        <is>
          <t>T1018575</t>
        </is>
      </c>
      <c r="B18577" t="inlineStr">
        <is>
          <t>2025-08-31</t>
        </is>
      </c>
      <c r="C18577" t="inlineStr">
        <is>
          <t>S001</t>
        </is>
      </c>
      <c r="D18577" t="inlineStr">
        <is>
          <t>Store_001</t>
        </is>
      </c>
      <c r="E18577" t="inlineStr">
        <is>
          <t>West</t>
        </is>
      </c>
      <c r="F18577" t="inlineStr">
        <is>
          <t>P0015</t>
        </is>
      </c>
      <c r="G18577" t="inlineStr">
        <is>
          <t>Prod_0015</t>
        </is>
      </c>
      <c r="H18577" t="inlineStr">
        <is>
          <t>Food</t>
        </is>
      </c>
      <c r="I18577" t="n">
        <v>6</v>
      </c>
      <c r="J18577" t="n">
        <v>84.45999999999999</v>
      </c>
      <c r="K18577" t="n">
        <v>0</v>
      </c>
      <c r="L18577">
        <f>I18577*J18577*(1-K18577)</f>
        <v/>
      </c>
      <c r="M18577">
        <f>VLOOKUP(F18577,Products!A:D,4,FALSE)*I18577</f>
        <v/>
      </c>
      <c r="N18577">
        <f>L18577-M18577</f>
        <v/>
      </c>
    </row>
    <row r="18578">
      <c r="A18578" t="inlineStr">
        <is>
          <t>T1018576</t>
        </is>
      </c>
      <c r="B18578" t="inlineStr">
        <is>
          <t>2023-07-16</t>
        </is>
      </c>
      <c r="C18578" t="inlineStr">
        <is>
          <t>S028</t>
        </is>
      </c>
      <c r="D18578" t="inlineStr">
        <is>
          <t>Store_028</t>
        </is>
      </c>
      <c r="E18578" t="inlineStr">
        <is>
          <t>North</t>
        </is>
      </c>
      <c r="F18578" t="inlineStr">
        <is>
          <t>P0045</t>
        </is>
      </c>
      <c r="G18578" t="inlineStr">
        <is>
          <t>Prod_0045</t>
        </is>
      </c>
      <c r="H18578" t="inlineStr">
        <is>
          <t>Toys</t>
        </is>
      </c>
      <c r="I18578" t="n">
        <v>1</v>
      </c>
      <c r="J18578" t="n">
        <v>178.66</v>
      </c>
      <c r="K18578" t="n">
        <v>0</v>
      </c>
      <c r="L18578">
        <f>I18578*J18578*(1-K18578)</f>
        <v/>
      </c>
      <c r="M18578">
        <f>VLOOKUP(F18578,Products!A:D,4,FALSE)*I18578</f>
        <v/>
      </c>
      <c r="N18578">
        <f>L18578-M18578</f>
        <v/>
      </c>
    </row>
    <row r="18579">
      <c r="A18579" t="inlineStr">
        <is>
          <t>T1018577</t>
        </is>
      </c>
      <c r="B18579" t="inlineStr">
        <is>
          <t>2023-12-22</t>
        </is>
      </c>
      <c r="C18579" t="inlineStr">
        <is>
          <t>S025</t>
        </is>
      </c>
      <c r="D18579" t="inlineStr">
        <is>
          <t>Store_025</t>
        </is>
      </c>
      <c r="E18579" t="inlineStr">
        <is>
          <t>Central</t>
        </is>
      </c>
      <c r="F18579" t="inlineStr">
        <is>
          <t>P0191</t>
        </is>
      </c>
      <c r="G18579" t="inlineStr">
        <is>
          <t>Prod_0191</t>
        </is>
      </c>
      <c r="H18579" t="inlineStr">
        <is>
          <t>Food</t>
        </is>
      </c>
      <c r="I18579" t="n">
        <v>1</v>
      </c>
      <c r="J18579" t="n">
        <v>481.73</v>
      </c>
      <c r="K18579" t="n">
        <v>0.2</v>
      </c>
      <c r="L18579">
        <f>I18579*J18579*(1-K18579)</f>
        <v/>
      </c>
      <c r="M18579">
        <f>VLOOKUP(F18579,Products!A:D,4,FALSE)*I18579</f>
        <v/>
      </c>
      <c r="N18579">
        <f>L18579-M18579</f>
        <v/>
      </c>
    </row>
    <row r="18580">
      <c r="A18580" t="inlineStr">
        <is>
          <t>T1018578</t>
        </is>
      </c>
      <c r="B18580" t="inlineStr">
        <is>
          <t>2023-08-05</t>
        </is>
      </c>
      <c r="C18580" t="inlineStr">
        <is>
          <t>S029</t>
        </is>
      </c>
      <c r="D18580" t="inlineStr">
        <is>
          <t>Store_029</t>
        </is>
      </c>
      <c r="E18580" t="inlineStr">
        <is>
          <t>South</t>
        </is>
      </c>
      <c r="F18580" t="inlineStr">
        <is>
          <t>P0133</t>
        </is>
      </c>
      <c r="G18580" t="inlineStr">
        <is>
          <t>Prod_0133</t>
        </is>
      </c>
      <c r="H18580" t="inlineStr">
        <is>
          <t>Stationery</t>
        </is>
      </c>
      <c r="I18580" t="n">
        <v>4</v>
      </c>
      <c r="J18580" t="n">
        <v>364.71</v>
      </c>
      <c r="K18580" t="n">
        <v>0</v>
      </c>
      <c r="L18580">
        <f>I18580*J18580*(1-K18580)</f>
        <v/>
      </c>
      <c r="M18580">
        <f>VLOOKUP(F18580,Products!A:D,4,FALSE)*I18580</f>
        <v/>
      </c>
      <c r="N18580">
        <f>L18580-M18580</f>
        <v/>
      </c>
    </row>
    <row r="18581">
      <c r="A18581" t="inlineStr">
        <is>
          <t>T1018579</t>
        </is>
      </c>
      <c r="B18581" t="inlineStr">
        <is>
          <t>2024-11-27</t>
        </is>
      </c>
      <c r="C18581" t="inlineStr">
        <is>
          <t>S006</t>
        </is>
      </c>
      <c r="D18581" t="inlineStr">
        <is>
          <t>Store_006</t>
        </is>
      </c>
      <c r="E18581" t="inlineStr">
        <is>
          <t>East</t>
        </is>
      </c>
      <c r="F18581" t="inlineStr">
        <is>
          <t>P0129</t>
        </is>
      </c>
      <c r="G18581" t="inlineStr">
        <is>
          <t>Prod_0129</t>
        </is>
      </c>
      <c r="H18581" t="inlineStr">
        <is>
          <t>Stationery</t>
        </is>
      </c>
      <c r="I18581" t="n">
        <v>2</v>
      </c>
      <c r="J18581" t="n">
        <v>684.25</v>
      </c>
      <c r="K18581" t="n">
        <v>0</v>
      </c>
      <c r="L18581">
        <f>I18581*J18581*(1-K18581)</f>
        <v/>
      </c>
      <c r="M18581">
        <f>VLOOKUP(F18581,Products!A:D,4,FALSE)*I18581</f>
        <v/>
      </c>
      <c r="N18581">
        <f>L18581-M18581</f>
        <v/>
      </c>
    </row>
    <row r="18582">
      <c r="A18582" t="inlineStr">
        <is>
          <t>T1018580</t>
        </is>
      </c>
      <c r="B18582" t="inlineStr">
        <is>
          <t>2024-10-18</t>
        </is>
      </c>
      <c r="C18582" t="inlineStr">
        <is>
          <t>S040</t>
        </is>
      </c>
      <c r="D18582" t="inlineStr">
        <is>
          <t>Store_040</t>
        </is>
      </c>
      <c r="E18582" t="inlineStr">
        <is>
          <t>Central</t>
        </is>
      </c>
      <c r="F18582" t="inlineStr">
        <is>
          <t>P0005</t>
        </is>
      </c>
      <c r="G18582" t="inlineStr">
        <is>
          <t>Prod_0005</t>
        </is>
      </c>
      <c r="H18582" t="inlineStr">
        <is>
          <t>Beverages</t>
        </is>
      </c>
      <c r="I18582" t="n">
        <v>8</v>
      </c>
      <c r="J18582" t="n">
        <v>143.44</v>
      </c>
      <c r="K18582" t="n">
        <v>0.1</v>
      </c>
      <c r="L18582">
        <f>I18582*J18582*(1-K18582)</f>
        <v/>
      </c>
      <c r="M18582">
        <f>VLOOKUP(F18582,Products!A:D,4,FALSE)*I18582</f>
        <v/>
      </c>
      <c r="N18582">
        <f>L18582-M18582</f>
        <v/>
      </c>
    </row>
    <row r="18583">
      <c r="A18583" t="inlineStr">
        <is>
          <t>T1018581</t>
        </is>
      </c>
      <c r="B18583" t="inlineStr">
        <is>
          <t>2025-08-23</t>
        </is>
      </c>
      <c r="C18583" t="inlineStr">
        <is>
          <t>S049</t>
        </is>
      </c>
      <c r="D18583" t="inlineStr">
        <is>
          <t>Store_049</t>
        </is>
      </c>
      <c r="E18583" t="inlineStr">
        <is>
          <t>North</t>
        </is>
      </c>
      <c r="F18583" t="inlineStr">
        <is>
          <t>P0004</t>
        </is>
      </c>
      <c r="G18583" t="inlineStr">
        <is>
          <t>Prod_0004</t>
        </is>
      </c>
      <c r="H18583" t="inlineStr">
        <is>
          <t>Household</t>
        </is>
      </c>
      <c r="I18583" t="n">
        <v>6</v>
      </c>
      <c r="J18583" t="n">
        <v>400.86</v>
      </c>
      <c r="K18583" t="n">
        <v>0</v>
      </c>
      <c r="L18583">
        <f>I18583*J18583*(1-K18583)</f>
        <v/>
      </c>
      <c r="M18583">
        <f>VLOOKUP(F18583,Products!A:D,4,FALSE)*I18583</f>
        <v/>
      </c>
      <c r="N18583">
        <f>L18583-M18583</f>
        <v/>
      </c>
    </row>
    <row r="18584">
      <c r="A18584" t="inlineStr">
        <is>
          <t>T1018582</t>
        </is>
      </c>
      <c r="B18584" t="inlineStr">
        <is>
          <t>2024-11-17</t>
        </is>
      </c>
      <c r="C18584" t="inlineStr">
        <is>
          <t>S020</t>
        </is>
      </c>
      <c r="D18584" t="inlineStr">
        <is>
          <t>Store_020</t>
        </is>
      </c>
      <c r="E18584" t="inlineStr">
        <is>
          <t>West</t>
        </is>
      </c>
      <c r="F18584" t="inlineStr">
        <is>
          <t>P0149</t>
        </is>
      </c>
      <c r="G18584" t="inlineStr">
        <is>
          <t>Prod_0149</t>
        </is>
      </c>
      <c r="H18584" t="inlineStr">
        <is>
          <t>Toys</t>
        </is>
      </c>
      <c r="I18584" t="n">
        <v>9</v>
      </c>
      <c r="J18584" t="n">
        <v>63.92</v>
      </c>
      <c r="K18584" t="n">
        <v>0</v>
      </c>
      <c r="L18584">
        <f>I18584*J18584*(1-K18584)</f>
        <v/>
      </c>
      <c r="M18584">
        <f>VLOOKUP(F18584,Products!A:D,4,FALSE)*I18584</f>
        <v/>
      </c>
      <c r="N18584">
        <f>L18584-M18584</f>
        <v/>
      </c>
    </row>
    <row r="18585">
      <c r="A18585" t="inlineStr">
        <is>
          <t>T1018583</t>
        </is>
      </c>
      <c r="B18585" t="inlineStr">
        <is>
          <t>2024-04-06</t>
        </is>
      </c>
      <c r="C18585" t="inlineStr">
        <is>
          <t>S014</t>
        </is>
      </c>
      <c r="D18585" t="inlineStr">
        <is>
          <t>Store_014</t>
        </is>
      </c>
      <c r="E18585" t="inlineStr">
        <is>
          <t>West</t>
        </is>
      </c>
      <c r="F18585" t="inlineStr">
        <is>
          <t>P0186</t>
        </is>
      </c>
      <c r="G18585" t="inlineStr">
        <is>
          <t>Prod_0186</t>
        </is>
      </c>
      <c r="H18585" t="inlineStr">
        <is>
          <t>Household</t>
        </is>
      </c>
      <c r="I18585" t="n">
        <v>5</v>
      </c>
      <c r="J18585" t="n">
        <v>783.9</v>
      </c>
      <c r="K18585" t="n">
        <v>0</v>
      </c>
      <c r="L18585">
        <f>I18585*J18585*(1-K18585)</f>
        <v/>
      </c>
      <c r="M18585">
        <f>VLOOKUP(F18585,Products!A:D,4,FALSE)*I18585</f>
        <v/>
      </c>
      <c r="N18585">
        <f>L18585-M18585</f>
        <v/>
      </c>
    </row>
    <row r="18586">
      <c r="A18586" t="inlineStr">
        <is>
          <t>T1018584</t>
        </is>
      </c>
      <c r="B18586" t="inlineStr">
        <is>
          <t>2024-11-13</t>
        </is>
      </c>
      <c r="C18586" t="inlineStr">
        <is>
          <t>S023</t>
        </is>
      </c>
      <c r="D18586" t="inlineStr">
        <is>
          <t>Store_023</t>
        </is>
      </c>
      <c r="E18586" t="inlineStr">
        <is>
          <t>South</t>
        </is>
      </c>
      <c r="F18586" t="inlineStr">
        <is>
          <t>P0125</t>
        </is>
      </c>
      <c r="G18586" t="inlineStr">
        <is>
          <t>Prod_0125</t>
        </is>
      </c>
      <c r="H18586" t="inlineStr">
        <is>
          <t>Toys</t>
        </is>
      </c>
      <c r="I18586" t="n">
        <v>3</v>
      </c>
      <c r="J18586" t="n">
        <v>250.11</v>
      </c>
      <c r="K18586" t="n">
        <v>0</v>
      </c>
      <c r="L18586">
        <f>I18586*J18586*(1-K18586)</f>
        <v/>
      </c>
      <c r="M18586">
        <f>VLOOKUP(F18586,Products!A:D,4,FALSE)*I18586</f>
        <v/>
      </c>
      <c r="N18586">
        <f>L18586-M18586</f>
        <v/>
      </c>
    </row>
    <row r="18587">
      <c r="A18587" t="inlineStr">
        <is>
          <t>T1018585</t>
        </is>
      </c>
      <c r="B18587" t="inlineStr">
        <is>
          <t>2024-07-16</t>
        </is>
      </c>
      <c r="C18587" t="inlineStr">
        <is>
          <t>S030</t>
        </is>
      </c>
      <c r="D18587" t="inlineStr">
        <is>
          <t>Store_030</t>
        </is>
      </c>
      <c r="E18587" t="inlineStr">
        <is>
          <t>North</t>
        </is>
      </c>
      <c r="F18587" t="inlineStr">
        <is>
          <t>P0080</t>
        </is>
      </c>
      <c r="G18587" t="inlineStr">
        <is>
          <t>Prod_0080</t>
        </is>
      </c>
      <c r="H18587" t="inlineStr">
        <is>
          <t>Clothing</t>
        </is>
      </c>
      <c r="I18587" t="n">
        <v>4</v>
      </c>
      <c r="J18587" t="n">
        <v>550.6900000000001</v>
      </c>
      <c r="K18587" t="n">
        <v>0</v>
      </c>
      <c r="L18587">
        <f>I18587*J18587*(1-K18587)</f>
        <v/>
      </c>
      <c r="M18587">
        <f>VLOOKUP(F18587,Products!A:D,4,FALSE)*I18587</f>
        <v/>
      </c>
      <c r="N18587">
        <f>L18587-M18587</f>
        <v/>
      </c>
    </row>
    <row r="18588">
      <c r="A18588" t="inlineStr">
        <is>
          <t>T1018586</t>
        </is>
      </c>
      <c r="B18588" t="inlineStr">
        <is>
          <t>2024-08-11</t>
        </is>
      </c>
      <c r="C18588" t="inlineStr">
        <is>
          <t>S048</t>
        </is>
      </c>
      <c r="D18588" t="inlineStr">
        <is>
          <t>Store_048</t>
        </is>
      </c>
      <c r="E18588" t="inlineStr">
        <is>
          <t>South</t>
        </is>
      </c>
      <c r="F18588" t="inlineStr">
        <is>
          <t>P0010</t>
        </is>
      </c>
      <c r="G18588" t="inlineStr">
        <is>
          <t>Prod_0010</t>
        </is>
      </c>
      <c r="H18588" t="inlineStr">
        <is>
          <t>Electronics</t>
        </is>
      </c>
      <c r="I18588" t="n">
        <v>1</v>
      </c>
      <c r="J18588" t="n">
        <v>727.0599999999999</v>
      </c>
      <c r="K18588" t="n">
        <v>0</v>
      </c>
      <c r="L18588">
        <f>I18588*J18588*(1-K18588)</f>
        <v/>
      </c>
      <c r="M18588">
        <f>VLOOKUP(F18588,Products!A:D,4,FALSE)*I18588</f>
        <v/>
      </c>
      <c r="N18588">
        <f>L18588-M18588</f>
        <v/>
      </c>
    </row>
    <row r="18589">
      <c r="A18589" t="inlineStr">
        <is>
          <t>T1018587</t>
        </is>
      </c>
      <c r="B18589" t="inlineStr">
        <is>
          <t>2025-04-04</t>
        </is>
      </c>
      <c r="C18589" t="inlineStr">
        <is>
          <t>S004</t>
        </is>
      </c>
      <c r="D18589" t="inlineStr">
        <is>
          <t>Store_004</t>
        </is>
      </c>
      <c r="E18589" t="inlineStr">
        <is>
          <t>Central</t>
        </is>
      </c>
      <c r="F18589" t="inlineStr">
        <is>
          <t>P0194</t>
        </is>
      </c>
      <c r="G18589" t="inlineStr">
        <is>
          <t>Prod_0194</t>
        </is>
      </c>
      <c r="H18589" t="inlineStr">
        <is>
          <t>Food</t>
        </is>
      </c>
      <c r="I18589" t="n">
        <v>8</v>
      </c>
      <c r="J18589" t="n">
        <v>599.77</v>
      </c>
      <c r="K18589" t="n">
        <v>0</v>
      </c>
      <c r="L18589">
        <f>I18589*J18589*(1-K18589)</f>
        <v/>
      </c>
      <c r="M18589">
        <f>VLOOKUP(F18589,Products!A:D,4,FALSE)*I18589</f>
        <v/>
      </c>
      <c r="N18589">
        <f>L18589-M18589</f>
        <v/>
      </c>
    </row>
    <row r="18590">
      <c r="A18590" t="inlineStr">
        <is>
          <t>T1018588</t>
        </is>
      </c>
      <c r="B18590" t="inlineStr">
        <is>
          <t>2024-04-05</t>
        </is>
      </c>
      <c r="C18590" t="inlineStr">
        <is>
          <t>S036</t>
        </is>
      </c>
      <c r="D18590" t="inlineStr">
        <is>
          <t>Store_036</t>
        </is>
      </c>
      <c r="E18590" t="inlineStr">
        <is>
          <t>Central</t>
        </is>
      </c>
      <c r="F18590" t="inlineStr">
        <is>
          <t>P0113</t>
        </is>
      </c>
      <c r="G18590" t="inlineStr">
        <is>
          <t>Prod_0113</t>
        </is>
      </c>
      <c r="H18590" t="inlineStr">
        <is>
          <t>Toys</t>
        </is>
      </c>
      <c r="I18590" t="n">
        <v>7</v>
      </c>
      <c r="J18590" t="n">
        <v>676.75</v>
      </c>
      <c r="K18590" t="n">
        <v>0.1</v>
      </c>
      <c r="L18590">
        <f>I18590*J18590*(1-K18590)</f>
        <v/>
      </c>
      <c r="M18590">
        <f>VLOOKUP(F18590,Products!A:D,4,FALSE)*I18590</f>
        <v/>
      </c>
      <c r="N18590">
        <f>L18590-M18590</f>
        <v/>
      </c>
    </row>
    <row r="18591">
      <c r="A18591" t="inlineStr">
        <is>
          <t>T1018589</t>
        </is>
      </c>
      <c r="B18591" t="inlineStr">
        <is>
          <t>2023-02-27</t>
        </is>
      </c>
      <c r="C18591" t="inlineStr">
        <is>
          <t>S012</t>
        </is>
      </c>
      <c r="D18591" t="inlineStr">
        <is>
          <t>Store_012</t>
        </is>
      </c>
      <c r="E18591" t="inlineStr">
        <is>
          <t>South</t>
        </is>
      </c>
      <c r="F18591" t="inlineStr">
        <is>
          <t>P0102</t>
        </is>
      </c>
      <c r="G18591" t="inlineStr">
        <is>
          <t>Prod_0102</t>
        </is>
      </c>
      <c r="H18591" t="inlineStr">
        <is>
          <t>Food</t>
        </is>
      </c>
      <c r="I18591" t="n">
        <v>8</v>
      </c>
      <c r="J18591" t="n">
        <v>577.6900000000001</v>
      </c>
      <c r="K18591" t="n">
        <v>0</v>
      </c>
      <c r="L18591">
        <f>I18591*J18591*(1-K18591)</f>
        <v/>
      </c>
      <c r="M18591">
        <f>VLOOKUP(F18591,Products!A:D,4,FALSE)*I18591</f>
        <v/>
      </c>
      <c r="N18591">
        <f>L18591-M18591</f>
        <v/>
      </c>
    </row>
    <row r="18592">
      <c r="A18592" t="inlineStr">
        <is>
          <t>T1018590</t>
        </is>
      </c>
      <c r="B18592" t="inlineStr">
        <is>
          <t>2023-08-31</t>
        </is>
      </c>
      <c r="C18592" t="inlineStr">
        <is>
          <t>S025</t>
        </is>
      </c>
      <c r="D18592" t="inlineStr">
        <is>
          <t>Store_025</t>
        </is>
      </c>
      <c r="E18592" t="inlineStr">
        <is>
          <t>Central</t>
        </is>
      </c>
      <c r="F18592" t="inlineStr">
        <is>
          <t>P0116</t>
        </is>
      </c>
      <c r="G18592" t="inlineStr">
        <is>
          <t>Prod_0116</t>
        </is>
      </c>
      <c r="H18592" t="inlineStr">
        <is>
          <t>Clothing</t>
        </is>
      </c>
      <c r="I18592" t="n">
        <v>8</v>
      </c>
      <c r="J18592" t="n">
        <v>959.67</v>
      </c>
      <c r="K18592" t="n">
        <v>0</v>
      </c>
      <c r="L18592">
        <f>I18592*J18592*(1-K18592)</f>
        <v/>
      </c>
      <c r="M18592">
        <f>VLOOKUP(F18592,Products!A:D,4,FALSE)*I18592</f>
        <v/>
      </c>
      <c r="N18592">
        <f>L18592-M18592</f>
        <v/>
      </c>
    </row>
    <row r="18593">
      <c r="A18593" t="inlineStr">
        <is>
          <t>T1018591</t>
        </is>
      </c>
      <c r="B18593" t="inlineStr">
        <is>
          <t>2025-02-26</t>
        </is>
      </c>
      <c r="C18593" t="inlineStr">
        <is>
          <t>S001</t>
        </is>
      </c>
      <c r="D18593" t="inlineStr">
        <is>
          <t>Store_001</t>
        </is>
      </c>
      <c r="E18593" t="inlineStr">
        <is>
          <t>West</t>
        </is>
      </c>
      <c r="F18593" t="inlineStr">
        <is>
          <t>P0043</t>
        </is>
      </c>
      <c r="G18593" t="inlineStr">
        <is>
          <t>Prod_0043</t>
        </is>
      </c>
      <c r="H18593" t="inlineStr">
        <is>
          <t>Food</t>
        </is>
      </c>
      <c r="I18593" t="n">
        <v>2</v>
      </c>
      <c r="J18593" t="n">
        <v>216.34</v>
      </c>
      <c r="K18593" t="n">
        <v>0.1</v>
      </c>
      <c r="L18593">
        <f>I18593*J18593*(1-K18593)</f>
        <v/>
      </c>
      <c r="M18593">
        <f>VLOOKUP(F18593,Products!A:D,4,FALSE)*I18593</f>
        <v/>
      </c>
      <c r="N18593">
        <f>L18593-M18593</f>
        <v/>
      </c>
    </row>
    <row r="18594">
      <c r="A18594" t="inlineStr">
        <is>
          <t>T1018592</t>
        </is>
      </c>
      <c r="B18594" t="inlineStr">
        <is>
          <t>2024-02-18</t>
        </is>
      </c>
      <c r="C18594" t="inlineStr">
        <is>
          <t>S035</t>
        </is>
      </c>
      <c r="D18594" t="inlineStr">
        <is>
          <t>Store_035</t>
        </is>
      </c>
      <c r="E18594" t="inlineStr">
        <is>
          <t>Central</t>
        </is>
      </c>
      <c r="F18594" t="inlineStr">
        <is>
          <t>P0195</t>
        </is>
      </c>
      <c r="G18594" t="inlineStr">
        <is>
          <t>Prod_0195</t>
        </is>
      </c>
      <c r="H18594" t="inlineStr">
        <is>
          <t>Food</t>
        </is>
      </c>
      <c r="I18594" t="n">
        <v>6</v>
      </c>
      <c r="J18594" t="n">
        <v>544.1799999999999</v>
      </c>
      <c r="K18594" t="n">
        <v>0.05</v>
      </c>
      <c r="L18594">
        <f>I18594*J18594*(1-K18594)</f>
        <v/>
      </c>
      <c r="M18594">
        <f>VLOOKUP(F18594,Products!A:D,4,FALSE)*I18594</f>
        <v/>
      </c>
      <c r="N18594">
        <f>L18594-M18594</f>
        <v/>
      </c>
    </row>
    <row r="18595">
      <c r="A18595" t="inlineStr">
        <is>
          <t>T1018593</t>
        </is>
      </c>
      <c r="B18595" t="inlineStr">
        <is>
          <t>2024-12-25</t>
        </is>
      </c>
      <c r="C18595" t="inlineStr">
        <is>
          <t>S013</t>
        </is>
      </c>
      <c r="D18595" t="inlineStr">
        <is>
          <t>Store_013</t>
        </is>
      </c>
      <c r="E18595" t="inlineStr">
        <is>
          <t>North</t>
        </is>
      </c>
      <c r="F18595" t="inlineStr">
        <is>
          <t>P0044</t>
        </is>
      </c>
      <c r="G18595" t="inlineStr">
        <is>
          <t>Prod_0044</t>
        </is>
      </c>
      <c r="H18595" t="inlineStr">
        <is>
          <t>Food</t>
        </is>
      </c>
      <c r="I18595" t="n">
        <v>5</v>
      </c>
      <c r="J18595" t="n">
        <v>196.54</v>
      </c>
      <c r="K18595" t="n">
        <v>0.1</v>
      </c>
      <c r="L18595">
        <f>I18595*J18595*(1-K18595)</f>
        <v/>
      </c>
      <c r="M18595">
        <f>VLOOKUP(F18595,Products!A:D,4,FALSE)*I18595</f>
        <v/>
      </c>
      <c r="N18595">
        <f>L18595-M18595</f>
        <v/>
      </c>
    </row>
    <row r="18596">
      <c r="A18596" t="inlineStr">
        <is>
          <t>T1018594</t>
        </is>
      </c>
      <c r="B18596" t="inlineStr">
        <is>
          <t>2025-07-20</t>
        </is>
      </c>
      <c r="C18596" t="inlineStr">
        <is>
          <t>S024</t>
        </is>
      </c>
      <c r="D18596" t="inlineStr">
        <is>
          <t>Store_024</t>
        </is>
      </c>
      <c r="E18596" t="inlineStr">
        <is>
          <t>South</t>
        </is>
      </c>
      <c r="F18596" t="inlineStr">
        <is>
          <t>P0132</t>
        </is>
      </c>
      <c r="G18596" t="inlineStr">
        <is>
          <t>Prod_0132</t>
        </is>
      </c>
      <c r="H18596" t="inlineStr">
        <is>
          <t>Food</t>
        </is>
      </c>
      <c r="I18596" t="n">
        <v>2</v>
      </c>
      <c r="J18596" t="n">
        <v>130.9</v>
      </c>
      <c r="K18596" t="n">
        <v>0.2</v>
      </c>
      <c r="L18596">
        <f>I18596*J18596*(1-K18596)</f>
        <v/>
      </c>
      <c r="M18596">
        <f>VLOOKUP(F18596,Products!A:D,4,FALSE)*I18596</f>
        <v/>
      </c>
      <c r="N18596">
        <f>L18596-M18596</f>
        <v/>
      </c>
    </row>
    <row r="18597">
      <c r="A18597" t="inlineStr">
        <is>
          <t>T1018595</t>
        </is>
      </c>
      <c r="B18597" t="inlineStr">
        <is>
          <t>2023-04-02</t>
        </is>
      </c>
      <c r="C18597" t="inlineStr">
        <is>
          <t>S046</t>
        </is>
      </c>
      <c r="D18597" t="inlineStr">
        <is>
          <t>Store_046</t>
        </is>
      </c>
      <c r="E18597" t="inlineStr">
        <is>
          <t>South</t>
        </is>
      </c>
      <c r="F18597" t="inlineStr">
        <is>
          <t>P0113</t>
        </is>
      </c>
      <c r="G18597" t="inlineStr">
        <is>
          <t>Prod_0113</t>
        </is>
      </c>
      <c r="H18597" t="inlineStr">
        <is>
          <t>Toys</t>
        </is>
      </c>
      <c r="I18597" t="n">
        <v>9</v>
      </c>
      <c r="J18597" t="n">
        <v>555.02</v>
      </c>
      <c r="K18597" t="n">
        <v>0.2</v>
      </c>
      <c r="L18597">
        <f>I18597*J18597*(1-K18597)</f>
        <v/>
      </c>
      <c r="M18597">
        <f>VLOOKUP(F18597,Products!A:D,4,FALSE)*I18597</f>
        <v/>
      </c>
      <c r="N18597">
        <f>L18597-M18597</f>
        <v/>
      </c>
    </row>
    <row r="18598">
      <c r="A18598" t="inlineStr">
        <is>
          <t>T1018596</t>
        </is>
      </c>
      <c r="B18598" t="inlineStr">
        <is>
          <t>2025-04-23</t>
        </is>
      </c>
      <c r="C18598" t="inlineStr">
        <is>
          <t>S046</t>
        </is>
      </c>
      <c r="D18598" t="inlineStr">
        <is>
          <t>Store_046</t>
        </is>
      </c>
      <c r="E18598" t="inlineStr">
        <is>
          <t>South</t>
        </is>
      </c>
      <c r="F18598" t="inlineStr">
        <is>
          <t>P0069</t>
        </is>
      </c>
      <c r="G18598" t="inlineStr">
        <is>
          <t>Prod_0069</t>
        </is>
      </c>
      <c r="H18598" t="inlineStr">
        <is>
          <t>Household</t>
        </is>
      </c>
      <c r="I18598" t="n">
        <v>5</v>
      </c>
      <c r="J18598" t="n">
        <v>286.58</v>
      </c>
      <c r="K18598" t="n">
        <v>0</v>
      </c>
      <c r="L18598">
        <f>I18598*J18598*(1-K18598)</f>
        <v/>
      </c>
      <c r="M18598">
        <f>VLOOKUP(F18598,Products!A:D,4,FALSE)*I18598</f>
        <v/>
      </c>
      <c r="N18598">
        <f>L18598-M18598</f>
        <v/>
      </c>
    </row>
    <row r="18599">
      <c r="A18599" t="inlineStr">
        <is>
          <t>T1018597</t>
        </is>
      </c>
      <c r="B18599" t="inlineStr">
        <is>
          <t>2025-06-23</t>
        </is>
      </c>
      <c r="C18599" t="inlineStr">
        <is>
          <t>S040</t>
        </is>
      </c>
      <c r="D18599" t="inlineStr">
        <is>
          <t>Store_040</t>
        </is>
      </c>
      <c r="E18599" t="inlineStr">
        <is>
          <t>Central</t>
        </is>
      </c>
      <c r="F18599" t="inlineStr">
        <is>
          <t>P0168</t>
        </is>
      </c>
      <c r="G18599" t="inlineStr">
        <is>
          <t>Prod_0168</t>
        </is>
      </c>
      <c r="H18599" t="inlineStr">
        <is>
          <t>Electronics</t>
        </is>
      </c>
      <c r="I18599" t="n">
        <v>5</v>
      </c>
      <c r="J18599" t="n">
        <v>82.29000000000001</v>
      </c>
      <c r="K18599" t="n">
        <v>0.05</v>
      </c>
      <c r="L18599">
        <f>I18599*J18599*(1-K18599)</f>
        <v/>
      </c>
      <c r="M18599">
        <f>VLOOKUP(F18599,Products!A:D,4,FALSE)*I18599</f>
        <v/>
      </c>
      <c r="N18599">
        <f>L18599-M18599</f>
        <v/>
      </c>
    </row>
    <row r="18600">
      <c r="A18600" t="inlineStr">
        <is>
          <t>T1018598</t>
        </is>
      </c>
      <c r="B18600" t="inlineStr">
        <is>
          <t>2024-06-08</t>
        </is>
      </c>
      <c r="C18600" t="inlineStr">
        <is>
          <t>S041</t>
        </is>
      </c>
      <c r="D18600" t="inlineStr">
        <is>
          <t>Store_041</t>
        </is>
      </c>
      <c r="E18600" t="inlineStr">
        <is>
          <t>East</t>
        </is>
      </c>
      <c r="F18600" t="inlineStr">
        <is>
          <t>P0009</t>
        </is>
      </c>
      <c r="G18600" t="inlineStr">
        <is>
          <t>Prod_0009</t>
        </is>
      </c>
      <c r="H18600" t="inlineStr">
        <is>
          <t>Toys</t>
        </is>
      </c>
      <c r="I18600" t="n">
        <v>9</v>
      </c>
      <c r="J18600" t="n">
        <v>722.1</v>
      </c>
      <c r="K18600" t="n">
        <v>0.05</v>
      </c>
      <c r="L18600">
        <f>I18600*J18600*(1-K18600)</f>
        <v/>
      </c>
      <c r="M18600">
        <f>VLOOKUP(F18600,Products!A:D,4,FALSE)*I18600</f>
        <v/>
      </c>
      <c r="N18600">
        <f>L18600-M18600</f>
        <v/>
      </c>
    </row>
    <row r="18601">
      <c r="A18601" t="inlineStr">
        <is>
          <t>T1018599</t>
        </is>
      </c>
      <c r="B18601" t="inlineStr">
        <is>
          <t>2023-07-07</t>
        </is>
      </c>
      <c r="C18601" t="inlineStr">
        <is>
          <t>S045</t>
        </is>
      </c>
      <c r="D18601" t="inlineStr">
        <is>
          <t>Store_045</t>
        </is>
      </c>
      <c r="E18601" t="inlineStr">
        <is>
          <t>East</t>
        </is>
      </c>
      <c r="F18601" t="inlineStr">
        <is>
          <t>P0057</t>
        </is>
      </c>
      <c r="G18601" t="inlineStr">
        <is>
          <t>Prod_0057</t>
        </is>
      </c>
      <c r="H18601" t="inlineStr">
        <is>
          <t>Beverages</t>
        </is>
      </c>
      <c r="I18601" t="n">
        <v>8</v>
      </c>
      <c r="J18601" t="n">
        <v>83.94</v>
      </c>
      <c r="K18601" t="n">
        <v>0</v>
      </c>
      <c r="L18601">
        <f>I18601*J18601*(1-K18601)</f>
        <v/>
      </c>
      <c r="M18601">
        <f>VLOOKUP(F18601,Products!A:D,4,FALSE)*I18601</f>
        <v/>
      </c>
      <c r="N18601">
        <f>L18601-M18601</f>
        <v/>
      </c>
    </row>
    <row r="18602">
      <c r="A18602" t="inlineStr">
        <is>
          <t>T1018600</t>
        </is>
      </c>
      <c r="B18602" t="inlineStr">
        <is>
          <t>2024-05-10</t>
        </is>
      </c>
      <c r="C18602" t="inlineStr">
        <is>
          <t>S039</t>
        </is>
      </c>
      <c r="D18602" t="inlineStr">
        <is>
          <t>Store_039</t>
        </is>
      </c>
      <c r="E18602" t="inlineStr">
        <is>
          <t>North</t>
        </is>
      </c>
      <c r="F18602" t="inlineStr">
        <is>
          <t>P0172</t>
        </is>
      </c>
      <c r="G18602" t="inlineStr">
        <is>
          <t>Prod_0172</t>
        </is>
      </c>
      <c r="H18602" t="inlineStr">
        <is>
          <t>Beverages</t>
        </is>
      </c>
      <c r="I18602" t="n">
        <v>1</v>
      </c>
      <c r="J18602" t="n">
        <v>953.6900000000001</v>
      </c>
      <c r="K18602" t="n">
        <v>0</v>
      </c>
      <c r="L18602">
        <f>I18602*J18602*(1-K18602)</f>
        <v/>
      </c>
      <c r="M18602">
        <f>VLOOKUP(F18602,Products!A:D,4,FALSE)*I18602</f>
        <v/>
      </c>
      <c r="N18602">
        <f>L18602-M18602</f>
        <v/>
      </c>
    </row>
    <row r="18603">
      <c r="A18603" t="inlineStr">
        <is>
          <t>T1018601</t>
        </is>
      </c>
      <c r="B18603" t="inlineStr">
        <is>
          <t>2024-07-29</t>
        </is>
      </c>
      <c r="C18603" t="inlineStr">
        <is>
          <t>S026</t>
        </is>
      </c>
      <c r="D18603" t="inlineStr">
        <is>
          <t>Store_026</t>
        </is>
      </c>
      <c r="E18603" t="inlineStr">
        <is>
          <t>North</t>
        </is>
      </c>
      <c r="F18603" t="inlineStr">
        <is>
          <t>P0125</t>
        </is>
      </c>
      <c r="G18603" t="inlineStr">
        <is>
          <t>Prod_0125</t>
        </is>
      </c>
      <c r="H18603" t="inlineStr">
        <is>
          <t>Toys</t>
        </is>
      </c>
      <c r="I18603" t="n">
        <v>2</v>
      </c>
      <c r="J18603" t="n">
        <v>228.22</v>
      </c>
      <c r="K18603" t="n">
        <v>0</v>
      </c>
      <c r="L18603">
        <f>I18603*J18603*(1-K18603)</f>
        <v/>
      </c>
      <c r="M18603">
        <f>VLOOKUP(F18603,Products!A:D,4,FALSE)*I18603</f>
        <v/>
      </c>
      <c r="N18603">
        <f>L18603-M18603</f>
        <v/>
      </c>
    </row>
    <row r="18604">
      <c r="A18604" t="inlineStr">
        <is>
          <t>T1018602</t>
        </is>
      </c>
      <c r="B18604" t="inlineStr">
        <is>
          <t>2023-06-26</t>
        </is>
      </c>
      <c r="C18604" t="inlineStr">
        <is>
          <t>S021</t>
        </is>
      </c>
      <c r="D18604" t="inlineStr">
        <is>
          <t>Store_021</t>
        </is>
      </c>
      <c r="E18604" t="inlineStr">
        <is>
          <t>North</t>
        </is>
      </c>
      <c r="F18604" t="inlineStr">
        <is>
          <t>P0107</t>
        </is>
      </c>
      <c r="G18604" t="inlineStr">
        <is>
          <t>Prod_0107</t>
        </is>
      </c>
      <c r="H18604" t="inlineStr">
        <is>
          <t>Stationery</t>
        </is>
      </c>
      <c r="I18604" t="n">
        <v>6</v>
      </c>
      <c r="J18604" t="n">
        <v>722.46</v>
      </c>
      <c r="K18604" t="n">
        <v>0</v>
      </c>
      <c r="L18604">
        <f>I18604*J18604*(1-K18604)</f>
        <v/>
      </c>
      <c r="M18604">
        <f>VLOOKUP(F18604,Products!A:D,4,FALSE)*I18604</f>
        <v/>
      </c>
      <c r="N18604">
        <f>L18604-M18604</f>
        <v/>
      </c>
    </row>
    <row r="18605">
      <c r="A18605" t="inlineStr">
        <is>
          <t>T1018603</t>
        </is>
      </c>
      <c r="B18605" t="inlineStr">
        <is>
          <t>2023-08-24</t>
        </is>
      </c>
      <c r="C18605" t="inlineStr">
        <is>
          <t>S012</t>
        </is>
      </c>
      <c r="D18605" t="inlineStr">
        <is>
          <t>Store_012</t>
        </is>
      </c>
      <c r="E18605" t="inlineStr">
        <is>
          <t>South</t>
        </is>
      </c>
      <c r="F18605" t="inlineStr">
        <is>
          <t>P0072</t>
        </is>
      </c>
      <c r="G18605" t="inlineStr">
        <is>
          <t>Prod_0072</t>
        </is>
      </c>
      <c r="H18605" t="inlineStr">
        <is>
          <t>Food</t>
        </is>
      </c>
      <c r="I18605" t="n">
        <v>5</v>
      </c>
      <c r="J18605" t="n">
        <v>715.55</v>
      </c>
      <c r="K18605" t="n">
        <v>0</v>
      </c>
      <c r="L18605">
        <f>I18605*J18605*(1-K18605)</f>
        <v/>
      </c>
      <c r="M18605">
        <f>VLOOKUP(F18605,Products!A:D,4,FALSE)*I18605</f>
        <v/>
      </c>
      <c r="N18605">
        <f>L18605-M18605</f>
        <v/>
      </c>
    </row>
    <row r="18606">
      <c r="A18606" t="inlineStr">
        <is>
          <t>T1018604</t>
        </is>
      </c>
      <c r="B18606" t="inlineStr">
        <is>
          <t>2024-06-22</t>
        </is>
      </c>
      <c r="C18606" t="inlineStr">
        <is>
          <t>S019</t>
        </is>
      </c>
      <c r="D18606" t="inlineStr">
        <is>
          <t>Store_019</t>
        </is>
      </c>
      <c r="E18606" t="inlineStr">
        <is>
          <t>East</t>
        </is>
      </c>
      <c r="F18606" t="inlineStr">
        <is>
          <t>P0085</t>
        </is>
      </c>
      <c r="G18606" t="inlineStr">
        <is>
          <t>Prod_0085</t>
        </is>
      </c>
      <c r="H18606" t="inlineStr">
        <is>
          <t>Food</t>
        </is>
      </c>
      <c r="I18606" t="n">
        <v>5</v>
      </c>
      <c r="J18606" t="n">
        <v>381.54</v>
      </c>
      <c r="K18606" t="n">
        <v>0.1</v>
      </c>
      <c r="L18606">
        <f>I18606*J18606*(1-K18606)</f>
        <v/>
      </c>
      <c r="M18606">
        <f>VLOOKUP(F18606,Products!A:D,4,FALSE)*I18606</f>
        <v/>
      </c>
      <c r="N18606">
        <f>L18606-M18606</f>
        <v/>
      </c>
    </row>
    <row r="18607">
      <c r="A18607" t="inlineStr">
        <is>
          <t>T1018605</t>
        </is>
      </c>
      <c r="B18607" t="inlineStr">
        <is>
          <t>2024-06-01</t>
        </is>
      </c>
      <c r="C18607" t="inlineStr">
        <is>
          <t>S038</t>
        </is>
      </c>
      <c r="D18607" t="inlineStr">
        <is>
          <t>Store_038</t>
        </is>
      </c>
      <c r="E18607" t="inlineStr">
        <is>
          <t>East</t>
        </is>
      </c>
      <c r="F18607" t="inlineStr">
        <is>
          <t>P0083</t>
        </is>
      </c>
      <c r="G18607" t="inlineStr">
        <is>
          <t>Prod_0083</t>
        </is>
      </c>
      <c r="H18607" t="inlineStr">
        <is>
          <t>Clothing</t>
        </is>
      </c>
      <c r="I18607" t="n">
        <v>7</v>
      </c>
      <c r="J18607" t="n">
        <v>518.8</v>
      </c>
      <c r="K18607" t="n">
        <v>0</v>
      </c>
      <c r="L18607">
        <f>I18607*J18607*(1-K18607)</f>
        <v/>
      </c>
      <c r="M18607">
        <f>VLOOKUP(F18607,Products!A:D,4,FALSE)*I18607</f>
        <v/>
      </c>
      <c r="N18607">
        <f>L18607-M18607</f>
        <v/>
      </c>
    </row>
    <row r="18608">
      <c r="A18608" t="inlineStr">
        <is>
          <t>T1018606</t>
        </is>
      </c>
      <c r="B18608" t="inlineStr">
        <is>
          <t>2023-11-10</t>
        </is>
      </c>
      <c r="C18608" t="inlineStr">
        <is>
          <t>S040</t>
        </is>
      </c>
      <c r="D18608" t="inlineStr">
        <is>
          <t>Store_040</t>
        </is>
      </c>
      <c r="E18608" t="inlineStr">
        <is>
          <t>Central</t>
        </is>
      </c>
      <c r="F18608" t="inlineStr">
        <is>
          <t>P0181</t>
        </is>
      </c>
      <c r="G18608" t="inlineStr">
        <is>
          <t>Prod_0181</t>
        </is>
      </c>
      <c r="H18608" t="inlineStr">
        <is>
          <t>Electronics</t>
        </is>
      </c>
      <c r="I18608" t="n">
        <v>4</v>
      </c>
      <c r="J18608" t="n">
        <v>774.62</v>
      </c>
      <c r="K18608" t="n">
        <v>0</v>
      </c>
      <c r="L18608">
        <f>I18608*J18608*(1-K18608)</f>
        <v/>
      </c>
      <c r="M18608">
        <f>VLOOKUP(F18608,Products!A:D,4,FALSE)*I18608</f>
        <v/>
      </c>
      <c r="N18608">
        <f>L18608-M18608</f>
        <v/>
      </c>
    </row>
    <row r="18609">
      <c r="A18609" t="inlineStr">
        <is>
          <t>T1018607</t>
        </is>
      </c>
      <c r="B18609" t="inlineStr">
        <is>
          <t>2025-07-15</t>
        </is>
      </c>
      <c r="C18609" t="inlineStr">
        <is>
          <t>S033</t>
        </is>
      </c>
      <c r="D18609" t="inlineStr">
        <is>
          <t>Store_033</t>
        </is>
      </c>
      <c r="E18609" t="inlineStr">
        <is>
          <t>North</t>
        </is>
      </c>
      <c r="F18609" t="inlineStr">
        <is>
          <t>P0020</t>
        </is>
      </c>
      <c r="G18609" t="inlineStr">
        <is>
          <t>Prod_0020</t>
        </is>
      </c>
      <c r="H18609" t="inlineStr">
        <is>
          <t>Beverages</t>
        </is>
      </c>
      <c r="I18609" t="n">
        <v>3</v>
      </c>
      <c r="J18609" t="n">
        <v>605.9</v>
      </c>
      <c r="K18609" t="n">
        <v>0.05</v>
      </c>
      <c r="L18609">
        <f>I18609*J18609*(1-K18609)</f>
        <v/>
      </c>
      <c r="M18609">
        <f>VLOOKUP(F18609,Products!A:D,4,FALSE)*I18609</f>
        <v/>
      </c>
      <c r="N18609">
        <f>L18609-M18609</f>
        <v/>
      </c>
    </row>
    <row r="18610">
      <c r="A18610" t="inlineStr">
        <is>
          <t>T1018608</t>
        </is>
      </c>
      <c r="B18610" t="inlineStr">
        <is>
          <t>2023-01-07</t>
        </is>
      </c>
      <c r="C18610" t="inlineStr">
        <is>
          <t>S033</t>
        </is>
      </c>
      <c r="D18610" t="inlineStr">
        <is>
          <t>Store_033</t>
        </is>
      </c>
      <c r="E18610" t="inlineStr">
        <is>
          <t>North</t>
        </is>
      </c>
      <c r="F18610" t="inlineStr">
        <is>
          <t>P0173</t>
        </is>
      </c>
      <c r="G18610" t="inlineStr">
        <is>
          <t>Prod_0173</t>
        </is>
      </c>
      <c r="H18610" t="inlineStr">
        <is>
          <t>Toys</t>
        </is>
      </c>
      <c r="I18610" t="n">
        <v>8</v>
      </c>
      <c r="J18610" t="n">
        <v>784.09</v>
      </c>
      <c r="K18610" t="n">
        <v>0</v>
      </c>
      <c r="L18610">
        <f>I18610*J18610*(1-K18610)</f>
        <v/>
      </c>
      <c r="M18610">
        <f>VLOOKUP(F18610,Products!A:D,4,FALSE)*I18610</f>
        <v/>
      </c>
      <c r="N18610">
        <f>L18610-M18610</f>
        <v/>
      </c>
    </row>
    <row r="18611">
      <c r="A18611" t="inlineStr">
        <is>
          <t>T1018609</t>
        </is>
      </c>
      <c r="B18611" t="inlineStr">
        <is>
          <t>2025-08-05</t>
        </is>
      </c>
      <c r="C18611" t="inlineStr">
        <is>
          <t>S001</t>
        </is>
      </c>
      <c r="D18611" t="inlineStr">
        <is>
          <t>Store_001</t>
        </is>
      </c>
      <c r="E18611" t="inlineStr">
        <is>
          <t>West</t>
        </is>
      </c>
      <c r="F18611" t="inlineStr">
        <is>
          <t>P0130</t>
        </is>
      </c>
      <c r="G18611" t="inlineStr">
        <is>
          <t>Prod_0130</t>
        </is>
      </c>
      <c r="H18611" t="inlineStr">
        <is>
          <t>Electronics</t>
        </is>
      </c>
      <c r="I18611" t="n">
        <v>6</v>
      </c>
      <c r="J18611" t="n">
        <v>577.9400000000001</v>
      </c>
      <c r="K18611" t="n">
        <v>0.1</v>
      </c>
      <c r="L18611">
        <f>I18611*J18611*(1-K18611)</f>
        <v/>
      </c>
      <c r="M18611">
        <f>VLOOKUP(F18611,Products!A:D,4,FALSE)*I18611</f>
        <v/>
      </c>
      <c r="N18611">
        <f>L18611-M18611</f>
        <v/>
      </c>
    </row>
    <row r="18612">
      <c r="A18612" t="inlineStr">
        <is>
          <t>T1018610</t>
        </is>
      </c>
      <c r="B18612" t="inlineStr">
        <is>
          <t>2025-01-23</t>
        </is>
      </c>
      <c r="C18612" t="inlineStr">
        <is>
          <t>S049</t>
        </is>
      </c>
      <c r="D18612" t="inlineStr">
        <is>
          <t>Store_049</t>
        </is>
      </c>
      <c r="E18612" t="inlineStr">
        <is>
          <t>North</t>
        </is>
      </c>
      <c r="F18612" t="inlineStr">
        <is>
          <t>P0121</t>
        </is>
      </c>
      <c r="G18612" t="inlineStr">
        <is>
          <t>Prod_0121</t>
        </is>
      </c>
      <c r="H18612" t="inlineStr">
        <is>
          <t>Clothing</t>
        </is>
      </c>
      <c r="I18612" t="n">
        <v>3</v>
      </c>
      <c r="J18612" t="n">
        <v>653.38</v>
      </c>
      <c r="K18612" t="n">
        <v>0</v>
      </c>
      <c r="L18612">
        <f>I18612*J18612*(1-K18612)</f>
        <v/>
      </c>
      <c r="M18612">
        <f>VLOOKUP(F18612,Products!A:D,4,FALSE)*I18612</f>
        <v/>
      </c>
      <c r="N18612">
        <f>L18612-M18612</f>
        <v/>
      </c>
    </row>
    <row r="18613">
      <c r="A18613" t="inlineStr">
        <is>
          <t>T1018611</t>
        </is>
      </c>
      <c r="B18613" t="inlineStr">
        <is>
          <t>2024-11-28</t>
        </is>
      </c>
      <c r="C18613" t="inlineStr">
        <is>
          <t>S009</t>
        </is>
      </c>
      <c r="D18613" t="inlineStr">
        <is>
          <t>Store_009</t>
        </is>
      </c>
      <c r="E18613" t="inlineStr">
        <is>
          <t>Central</t>
        </is>
      </c>
      <c r="F18613" t="inlineStr">
        <is>
          <t>P0187</t>
        </is>
      </c>
      <c r="G18613" t="inlineStr">
        <is>
          <t>Prod_0187</t>
        </is>
      </c>
      <c r="H18613" t="inlineStr">
        <is>
          <t>Food</t>
        </is>
      </c>
      <c r="I18613" t="n">
        <v>8</v>
      </c>
      <c r="J18613" t="n">
        <v>980.46</v>
      </c>
      <c r="K18613" t="n">
        <v>0.2</v>
      </c>
      <c r="L18613">
        <f>I18613*J18613*(1-K18613)</f>
        <v/>
      </c>
      <c r="M18613">
        <f>VLOOKUP(F18613,Products!A:D,4,FALSE)*I18613</f>
        <v/>
      </c>
      <c r="N18613">
        <f>L18613-M18613</f>
        <v/>
      </c>
    </row>
    <row r="18614">
      <c r="A18614" t="inlineStr">
        <is>
          <t>T1018612</t>
        </is>
      </c>
      <c r="B18614" t="inlineStr">
        <is>
          <t>2025-01-05</t>
        </is>
      </c>
      <c r="C18614" t="inlineStr">
        <is>
          <t>S044</t>
        </is>
      </c>
      <c r="D18614" t="inlineStr">
        <is>
          <t>Store_044</t>
        </is>
      </c>
      <c r="E18614" t="inlineStr">
        <is>
          <t>North</t>
        </is>
      </c>
      <c r="F18614" t="inlineStr">
        <is>
          <t>P0194</t>
        </is>
      </c>
      <c r="G18614" t="inlineStr">
        <is>
          <t>Prod_0194</t>
        </is>
      </c>
      <c r="H18614" t="inlineStr">
        <is>
          <t>Food</t>
        </is>
      </c>
      <c r="I18614" t="n">
        <v>5</v>
      </c>
      <c r="J18614" t="n">
        <v>507.2</v>
      </c>
      <c r="K18614" t="n">
        <v>0</v>
      </c>
      <c r="L18614">
        <f>I18614*J18614*(1-K18614)</f>
        <v/>
      </c>
      <c r="M18614">
        <f>VLOOKUP(F18614,Products!A:D,4,FALSE)*I18614</f>
        <v/>
      </c>
      <c r="N18614">
        <f>L18614-M18614</f>
        <v/>
      </c>
    </row>
    <row r="18615">
      <c r="A18615" t="inlineStr">
        <is>
          <t>T1018613</t>
        </is>
      </c>
      <c r="B18615" t="inlineStr">
        <is>
          <t>2025-08-22</t>
        </is>
      </c>
      <c r="C18615" t="inlineStr">
        <is>
          <t>S046</t>
        </is>
      </c>
      <c r="D18615" t="inlineStr">
        <is>
          <t>Store_046</t>
        </is>
      </c>
      <c r="E18615" t="inlineStr">
        <is>
          <t>South</t>
        </is>
      </c>
      <c r="F18615" t="inlineStr">
        <is>
          <t>P0022</t>
        </is>
      </c>
      <c r="G18615" t="inlineStr">
        <is>
          <t>Prod_0022</t>
        </is>
      </c>
      <c r="H18615" t="inlineStr">
        <is>
          <t>Beverages</t>
        </is>
      </c>
      <c r="I18615" t="n">
        <v>8</v>
      </c>
      <c r="J18615" t="n">
        <v>190.02</v>
      </c>
      <c r="K18615" t="n">
        <v>0</v>
      </c>
      <c r="L18615">
        <f>I18615*J18615*(1-K18615)</f>
        <v/>
      </c>
      <c r="M18615">
        <f>VLOOKUP(F18615,Products!A:D,4,FALSE)*I18615</f>
        <v/>
      </c>
      <c r="N18615">
        <f>L18615-M18615</f>
        <v/>
      </c>
    </row>
    <row r="18616">
      <c r="A18616" t="inlineStr">
        <is>
          <t>T1018614</t>
        </is>
      </c>
      <c r="B18616" t="inlineStr">
        <is>
          <t>2025-04-26</t>
        </is>
      </c>
      <c r="C18616" t="inlineStr">
        <is>
          <t>S007</t>
        </is>
      </c>
      <c r="D18616" t="inlineStr">
        <is>
          <t>Store_007</t>
        </is>
      </c>
      <c r="E18616" t="inlineStr">
        <is>
          <t>East</t>
        </is>
      </c>
      <c r="F18616" t="inlineStr">
        <is>
          <t>P0184</t>
        </is>
      </c>
      <c r="G18616" t="inlineStr">
        <is>
          <t>Prod_0184</t>
        </is>
      </c>
      <c r="H18616" t="inlineStr">
        <is>
          <t>Beverages</t>
        </is>
      </c>
      <c r="I18616" t="n">
        <v>4</v>
      </c>
      <c r="J18616" t="n">
        <v>562.4400000000001</v>
      </c>
      <c r="K18616" t="n">
        <v>0</v>
      </c>
      <c r="L18616">
        <f>I18616*J18616*(1-K18616)</f>
        <v/>
      </c>
      <c r="M18616">
        <f>VLOOKUP(F18616,Products!A:D,4,FALSE)*I18616</f>
        <v/>
      </c>
      <c r="N18616">
        <f>L18616-M18616</f>
        <v/>
      </c>
    </row>
    <row r="18617">
      <c r="A18617" t="inlineStr">
        <is>
          <t>T1018615</t>
        </is>
      </c>
      <c r="B18617" t="inlineStr">
        <is>
          <t>2025-06-27</t>
        </is>
      </c>
      <c r="C18617" t="inlineStr">
        <is>
          <t>S021</t>
        </is>
      </c>
      <c r="D18617" t="inlineStr">
        <is>
          <t>Store_021</t>
        </is>
      </c>
      <c r="E18617" t="inlineStr">
        <is>
          <t>North</t>
        </is>
      </c>
      <c r="F18617" t="inlineStr">
        <is>
          <t>P0076</t>
        </is>
      </c>
      <c r="G18617" t="inlineStr">
        <is>
          <t>Prod_0076</t>
        </is>
      </c>
      <c r="H18617" t="inlineStr">
        <is>
          <t>Clothing</t>
        </is>
      </c>
      <c r="I18617" t="n">
        <v>9</v>
      </c>
      <c r="J18617" t="n">
        <v>352.02</v>
      </c>
      <c r="K18617" t="n">
        <v>0</v>
      </c>
      <c r="L18617">
        <f>I18617*J18617*(1-K18617)</f>
        <v/>
      </c>
      <c r="M18617">
        <f>VLOOKUP(F18617,Products!A:D,4,FALSE)*I18617</f>
        <v/>
      </c>
      <c r="N18617">
        <f>L18617-M18617</f>
        <v/>
      </c>
    </row>
    <row r="18618">
      <c r="A18618" t="inlineStr">
        <is>
          <t>T1018616</t>
        </is>
      </c>
      <c r="B18618" t="inlineStr">
        <is>
          <t>2024-03-19</t>
        </is>
      </c>
      <c r="C18618" t="inlineStr">
        <is>
          <t>S041</t>
        </is>
      </c>
      <c r="D18618" t="inlineStr">
        <is>
          <t>Store_041</t>
        </is>
      </c>
      <c r="E18618" t="inlineStr">
        <is>
          <t>East</t>
        </is>
      </c>
      <c r="F18618" t="inlineStr">
        <is>
          <t>P0097</t>
        </is>
      </c>
      <c r="G18618" t="inlineStr">
        <is>
          <t>Prod_0097</t>
        </is>
      </c>
      <c r="H18618" t="inlineStr">
        <is>
          <t>Clothing</t>
        </is>
      </c>
      <c r="I18618" t="n">
        <v>9</v>
      </c>
      <c r="J18618" t="n">
        <v>226.17</v>
      </c>
      <c r="K18618" t="n">
        <v>0.1</v>
      </c>
      <c r="L18618">
        <f>I18618*J18618*(1-K18618)</f>
        <v/>
      </c>
      <c r="M18618">
        <f>VLOOKUP(F18618,Products!A:D,4,FALSE)*I18618</f>
        <v/>
      </c>
      <c r="N18618">
        <f>L18618-M18618</f>
        <v/>
      </c>
    </row>
    <row r="18619">
      <c r="A18619" t="inlineStr">
        <is>
          <t>T1018617</t>
        </is>
      </c>
      <c r="B18619" t="inlineStr">
        <is>
          <t>2024-06-01</t>
        </is>
      </c>
      <c r="C18619" t="inlineStr">
        <is>
          <t>S034</t>
        </is>
      </c>
      <c r="D18619" t="inlineStr">
        <is>
          <t>Store_034</t>
        </is>
      </c>
      <c r="E18619" t="inlineStr">
        <is>
          <t>Central</t>
        </is>
      </c>
      <c r="F18619" t="inlineStr">
        <is>
          <t>P0042</t>
        </is>
      </c>
      <c r="G18619" t="inlineStr">
        <is>
          <t>Prod_0042</t>
        </is>
      </c>
      <c r="H18619" t="inlineStr">
        <is>
          <t>Electronics</t>
        </is>
      </c>
      <c r="I18619" t="n">
        <v>1</v>
      </c>
      <c r="J18619" t="n">
        <v>899.55</v>
      </c>
      <c r="K18619" t="n">
        <v>0</v>
      </c>
      <c r="L18619">
        <f>I18619*J18619*(1-K18619)</f>
        <v/>
      </c>
      <c r="M18619">
        <f>VLOOKUP(F18619,Products!A:D,4,FALSE)*I18619</f>
        <v/>
      </c>
      <c r="N18619">
        <f>L18619-M18619</f>
        <v/>
      </c>
    </row>
    <row r="18620">
      <c r="A18620" t="inlineStr">
        <is>
          <t>T1018618</t>
        </is>
      </c>
      <c r="B18620" t="inlineStr">
        <is>
          <t>2025-05-27</t>
        </is>
      </c>
      <c r="C18620" t="inlineStr">
        <is>
          <t>S050</t>
        </is>
      </c>
      <c r="D18620" t="inlineStr">
        <is>
          <t>Store_050</t>
        </is>
      </c>
      <c r="E18620" t="inlineStr">
        <is>
          <t>South</t>
        </is>
      </c>
      <c r="F18620" t="inlineStr">
        <is>
          <t>P0009</t>
        </is>
      </c>
      <c r="G18620" t="inlineStr">
        <is>
          <t>Prod_0009</t>
        </is>
      </c>
      <c r="H18620" t="inlineStr">
        <is>
          <t>Toys</t>
        </is>
      </c>
      <c r="I18620" t="n">
        <v>6</v>
      </c>
      <c r="J18620" t="n">
        <v>554.3099999999999</v>
      </c>
      <c r="K18620" t="n">
        <v>0</v>
      </c>
      <c r="L18620">
        <f>I18620*J18620*(1-K18620)</f>
        <v/>
      </c>
      <c r="M18620">
        <f>VLOOKUP(F18620,Products!A:D,4,FALSE)*I18620</f>
        <v/>
      </c>
      <c r="N18620">
        <f>L18620-M18620</f>
        <v/>
      </c>
    </row>
    <row r="18621">
      <c r="A18621" t="inlineStr">
        <is>
          <t>T1018619</t>
        </is>
      </c>
      <c r="B18621" t="inlineStr">
        <is>
          <t>2025-04-27</t>
        </is>
      </c>
      <c r="C18621" t="inlineStr">
        <is>
          <t>S031</t>
        </is>
      </c>
      <c r="D18621" t="inlineStr">
        <is>
          <t>Store_031</t>
        </is>
      </c>
      <c r="E18621" t="inlineStr">
        <is>
          <t>Central</t>
        </is>
      </c>
      <c r="F18621" t="inlineStr">
        <is>
          <t>P0003</t>
        </is>
      </c>
      <c r="G18621" t="inlineStr">
        <is>
          <t>Prod_0003</t>
        </is>
      </c>
      <c r="H18621" t="inlineStr">
        <is>
          <t>Household</t>
        </is>
      </c>
      <c r="I18621" t="n">
        <v>5</v>
      </c>
      <c r="J18621" t="n">
        <v>101.11</v>
      </c>
      <c r="K18621" t="n">
        <v>0</v>
      </c>
      <c r="L18621">
        <f>I18621*J18621*(1-K18621)</f>
        <v/>
      </c>
      <c r="M18621">
        <f>VLOOKUP(F18621,Products!A:D,4,FALSE)*I18621</f>
        <v/>
      </c>
      <c r="N18621">
        <f>L18621-M18621</f>
        <v/>
      </c>
    </row>
    <row r="18622">
      <c r="A18622" t="inlineStr">
        <is>
          <t>T1018620</t>
        </is>
      </c>
      <c r="B18622" t="inlineStr">
        <is>
          <t>2025-03-11</t>
        </is>
      </c>
      <c r="C18622" t="inlineStr">
        <is>
          <t>S010</t>
        </is>
      </c>
      <c r="D18622" t="inlineStr">
        <is>
          <t>Store_010</t>
        </is>
      </c>
      <c r="E18622" t="inlineStr">
        <is>
          <t>North</t>
        </is>
      </c>
      <c r="F18622" t="inlineStr">
        <is>
          <t>P0158</t>
        </is>
      </c>
      <c r="G18622" t="inlineStr">
        <is>
          <t>Prod_0158</t>
        </is>
      </c>
      <c r="H18622" t="inlineStr">
        <is>
          <t>Beverages</t>
        </is>
      </c>
      <c r="I18622" t="n">
        <v>8</v>
      </c>
      <c r="J18622" t="n">
        <v>281.28</v>
      </c>
      <c r="K18622" t="n">
        <v>0.2</v>
      </c>
      <c r="L18622">
        <f>I18622*J18622*(1-K18622)</f>
        <v/>
      </c>
      <c r="M18622">
        <f>VLOOKUP(F18622,Products!A:D,4,FALSE)*I18622</f>
        <v/>
      </c>
      <c r="N18622">
        <f>L18622-M18622</f>
        <v/>
      </c>
    </row>
    <row r="18623">
      <c r="A18623" t="inlineStr">
        <is>
          <t>T1018621</t>
        </is>
      </c>
      <c r="B18623" t="inlineStr">
        <is>
          <t>2025-06-10</t>
        </is>
      </c>
      <c r="C18623" t="inlineStr">
        <is>
          <t>S034</t>
        </is>
      </c>
      <c r="D18623" t="inlineStr">
        <is>
          <t>Store_034</t>
        </is>
      </c>
      <c r="E18623" t="inlineStr">
        <is>
          <t>Central</t>
        </is>
      </c>
      <c r="F18623" t="inlineStr">
        <is>
          <t>P0191</t>
        </is>
      </c>
      <c r="G18623" t="inlineStr">
        <is>
          <t>Prod_0191</t>
        </is>
      </c>
      <c r="H18623" t="inlineStr">
        <is>
          <t>Food</t>
        </is>
      </c>
      <c r="I18623" t="n">
        <v>3</v>
      </c>
      <c r="J18623" t="n">
        <v>432.34</v>
      </c>
      <c r="K18623" t="n">
        <v>0.2</v>
      </c>
      <c r="L18623">
        <f>I18623*J18623*(1-K18623)</f>
        <v/>
      </c>
      <c r="M18623">
        <f>VLOOKUP(F18623,Products!A:D,4,FALSE)*I18623</f>
        <v/>
      </c>
      <c r="N18623">
        <f>L18623-M18623</f>
        <v/>
      </c>
    </row>
    <row r="18624">
      <c r="A18624" t="inlineStr">
        <is>
          <t>T1018622</t>
        </is>
      </c>
      <c r="B18624" t="inlineStr">
        <is>
          <t>2025-01-03</t>
        </is>
      </c>
      <c r="C18624" t="inlineStr">
        <is>
          <t>S001</t>
        </is>
      </c>
      <c r="D18624" t="inlineStr">
        <is>
          <t>Store_001</t>
        </is>
      </c>
      <c r="E18624" t="inlineStr">
        <is>
          <t>West</t>
        </is>
      </c>
      <c r="F18624" t="inlineStr">
        <is>
          <t>P0122</t>
        </is>
      </c>
      <c r="G18624" t="inlineStr">
        <is>
          <t>Prod_0122</t>
        </is>
      </c>
      <c r="H18624" t="inlineStr">
        <is>
          <t>Beverages</t>
        </is>
      </c>
      <c r="I18624" t="n">
        <v>1</v>
      </c>
      <c r="J18624" t="n">
        <v>643.0700000000001</v>
      </c>
      <c r="K18624" t="n">
        <v>0</v>
      </c>
      <c r="L18624">
        <f>I18624*J18624*(1-K18624)</f>
        <v/>
      </c>
      <c r="M18624">
        <f>VLOOKUP(F18624,Products!A:D,4,FALSE)*I18624</f>
        <v/>
      </c>
      <c r="N18624">
        <f>L18624-M18624</f>
        <v/>
      </c>
    </row>
    <row r="18625">
      <c r="A18625" t="inlineStr">
        <is>
          <t>T1018623</t>
        </is>
      </c>
      <c r="B18625" t="inlineStr">
        <is>
          <t>2023-04-05</t>
        </is>
      </c>
      <c r="C18625" t="inlineStr">
        <is>
          <t>S014</t>
        </is>
      </c>
      <c r="D18625" t="inlineStr">
        <is>
          <t>Store_014</t>
        </is>
      </c>
      <c r="E18625" t="inlineStr">
        <is>
          <t>West</t>
        </is>
      </c>
      <c r="F18625" t="inlineStr">
        <is>
          <t>P0132</t>
        </is>
      </c>
      <c r="G18625" t="inlineStr">
        <is>
          <t>Prod_0132</t>
        </is>
      </c>
      <c r="H18625" t="inlineStr">
        <is>
          <t>Food</t>
        </is>
      </c>
      <c r="I18625" t="n">
        <v>9</v>
      </c>
      <c r="J18625" t="n">
        <v>104.9</v>
      </c>
      <c r="K18625" t="n">
        <v>0</v>
      </c>
      <c r="L18625">
        <f>I18625*J18625*(1-K18625)</f>
        <v/>
      </c>
      <c r="M18625">
        <f>VLOOKUP(F18625,Products!A:D,4,FALSE)*I18625</f>
        <v/>
      </c>
      <c r="N18625">
        <f>L18625-M18625</f>
        <v/>
      </c>
    </row>
    <row r="18626">
      <c r="A18626" t="inlineStr">
        <is>
          <t>T1018624</t>
        </is>
      </c>
      <c r="B18626" t="inlineStr">
        <is>
          <t>2023-05-11</t>
        </is>
      </c>
      <c r="C18626" t="inlineStr">
        <is>
          <t>S022</t>
        </is>
      </c>
      <c r="D18626" t="inlineStr">
        <is>
          <t>Store_022</t>
        </is>
      </c>
      <c r="E18626" t="inlineStr">
        <is>
          <t>East</t>
        </is>
      </c>
      <c r="F18626" t="inlineStr">
        <is>
          <t>P0031</t>
        </is>
      </c>
      <c r="G18626" t="inlineStr">
        <is>
          <t>Prod_0031</t>
        </is>
      </c>
      <c r="H18626" t="inlineStr">
        <is>
          <t>Food</t>
        </is>
      </c>
      <c r="I18626" t="n">
        <v>9</v>
      </c>
      <c r="J18626" t="n">
        <v>178.11</v>
      </c>
      <c r="K18626" t="n">
        <v>0</v>
      </c>
      <c r="L18626">
        <f>I18626*J18626*(1-K18626)</f>
        <v/>
      </c>
      <c r="M18626">
        <f>VLOOKUP(F18626,Products!A:D,4,FALSE)*I18626</f>
        <v/>
      </c>
      <c r="N18626">
        <f>L18626-M18626</f>
        <v/>
      </c>
    </row>
    <row r="18627">
      <c r="A18627" t="inlineStr">
        <is>
          <t>T1018625</t>
        </is>
      </c>
      <c r="B18627" t="inlineStr">
        <is>
          <t>2025-06-25</t>
        </is>
      </c>
      <c r="C18627" t="inlineStr">
        <is>
          <t>S016</t>
        </is>
      </c>
      <c r="D18627" t="inlineStr">
        <is>
          <t>Store_016</t>
        </is>
      </c>
      <c r="E18627" t="inlineStr">
        <is>
          <t>West</t>
        </is>
      </c>
      <c r="F18627" t="inlineStr">
        <is>
          <t>P0186</t>
        </is>
      </c>
      <c r="G18627" t="inlineStr">
        <is>
          <t>Prod_0186</t>
        </is>
      </c>
      <c r="H18627" t="inlineStr">
        <is>
          <t>Household</t>
        </is>
      </c>
      <c r="I18627" t="n">
        <v>9</v>
      </c>
      <c r="J18627" t="n">
        <v>782.58</v>
      </c>
      <c r="K18627" t="n">
        <v>0</v>
      </c>
      <c r="L18627">
        <f>I18627*J18627*(1-K18627)</f>
        <v/>
      </c>
      <c r="M18627">
        <f>VLOOKUP(F18627,Products!A:D,4,FALSE)*I18627</f>
        <v/>
      </c>
      <c r="N18627">
        <f>L18627-M18627</f>
        <v/>
      </c>
    </row>
    <row r="18628">
      <c r="A18628" t="inlineStr">
        <is>
          <t>T1018626</t>
        </is>
      </c>
      <c r="B18628" t="inlineStr">
        <is>
          <t>2023-08-31</t>
        </is>
      </c>
      <c r="C18628" t="inlineStr">
        <is>
          <t>S032</t>
        </is>
      </c>
      <c r="D18628" t="inlineStr">
        <is>
          <t>Store_032</t>
        </is>
      </c>
      <c r="E18628" t="inlineStr">
        <is>
          <t>Central</t>
        </is>
      </c>
      <c r="F18628" t="inlineStr">
        <is>
          <t>P0035</t>
        </is>
      </c>
      <c r="G18628" t="inlineStr">
        <is>
          <t>Prod_0035</t>
        </is>
      </c>
      <c r="H18628" t="inlineStr">
        <is>
          <t>Beverages</t>
        </is>
      </c>
      <c r="I18628" t="n">
        <v>6</v>
      </c>
      <c r="J18628" t="n">
        <v>100.63</v>
      </c>
      <c r="K18628" t="n">
        <v>0.05</v>
      </c>
      <c r="L18628">
        <f>I18628*J18628*(1-K18628)</f>
        <v/>
      </c>
      <c r="M18628">
        <f>VLOOKUP(F18628,Products!A:D,4,FALSE)*I18628</f>
        <v/>
      </c>
      <c r="N18628">
        <f>L18628-M18628</f>
        <v/>
      </c>
    </row>
    <row r="18629">
      <c r="A18629" t="inlineStr">
        <is>
          <t>T1018627</t>
        </is>
      </c>
      <c r="B18629" t="inlineStr">
        <is>
          <t>2023-04-29</t>
        </is>
      </c>
      <c r="C18629" t="inlineStr">
        <is>
          <t>S015</t>
        </is>
      </c>
      <c r="D18629" t="inlineStr">
        <is>
          <t>Store_015</t>
        </is>
      </c>
      <c r="E18629" t="inlineStr">
        <is>
          <t>North</t>
        </is>
      </c>
      <c r="F18629" t="inlineStr">
        <is>
          <t>P0002</t>
        </is>
      </c>
      <c r="G18629" t="inlineStr">
        <is>
          <t>Prod_0002</t>
        </is>
      </c>
      <c r="H18629" t="inlineStr">
        <is>
          <t>Food</t>
        </is>
      </c>
      <c r="I18629" t="n">
        <v>5</v>
      </c>
      <c r="J18629" t="n">
        <v>217.61</v>
      </c>
      <c r="K18629" t="n">
        <v>0</v>
      </c>
      <c r="L18629">
        <f>I18629*J18629*(1-K18629)</f>
        <v/>
      </c>
      <c r="M18629">
        <f>VLOOKUP(F18629,Products!A:D,4,FALSE)*I18629</f>
        <v/>
      </c>
      <c r="N18629">
        <f>L18629-M18629</f>
        <v/>
      </c>
    </row>
    <row r="18630">
      <c r="A18630" t="inlineStr">
        <is>
          <t>T1018628</t>
        </is>
      </c>
      <c r="B18630" t="inlineStr">
        <is>
          <t>2025-03-29</t>
        </is>
      </c>
      <c r="C18630" t="inlineStr">
        <is>
          <t>S032</t>
        </is>
      </c>
      <c r="D18630" t="inlineStr">
        <is>
          <t>Store_032</t>
        </is>
      </c>
      <c r="E18630" t="inlineStr">
        <is>
          <t>Central</t>
        </is>
      </c>
      <c r="F18630" t="inlineStr">
        <is>
          <t>P0003</t>
        </is>
      </c>
      <c r="G18630" t="inlineStr">
        <is>
          <t>Prod_0003</t>
        </is>
      </c>
      <c r="H18630" t="inlineStr">
        <is>
          <t>Household</t>
        </is>
      </c>
      <c r="I18630" t="n">
        <v>6</v>
      </c>
      <c r="J18630" t="n">
        <v>73.8</v>
      </c>
      <c r="K18630" t="n">
        <v>0</v>
      </c>
      <c r="L18630">
        <f>I18630*J18630*(1-K18630)</f>
        <v/>
      </c>
      <c r="M18630">
        <f>VLOOKUP(F18630,Products!A:D,4,FALSE)*I18630</f>
        <v/>
      </c>
      <c r="N18630">
        <f>L18630-M18630</f>
        <v/>
      </c>
    </row>
    <row r="18631">
      <c r="A18631" t="inlineStr">
        <is>
          <t>T1018629</t>
        </is>
      </c>
      <c r="B18631" t="inlineStr">
        <is>
          <t>2024-07-14</t>
        </is>
      </c>
      <c r="C18631" t="inlineStr">
        <is>
          <t>S031</t>
        </is>
      </c>
      <c r="D18631" t="inlineStr">
        <is>
          <t>Store_031</t>
        </is>
      </c>
      <c r="E18631" t="inlineStr">
        <is>
          <t>Central</t>
        </is>
      </c>
      <c r="F18631" t="inlineStr">
        <is>
          <t>P0111</t>
        </is>
      </c>
      <c r="G18631" t="inlineStr">
        <is>
          <t>Prod_0111</t>
        </is>
      </c>
      <c r="H18631" t="inlineStr">
        <is>
          <t>Clothing</t>
        </is>
      </c>
      <c r="I18631" t="n">
        <v>1</v>
      </c>
      <c r="J18631" t="n">
        <v>540.55</v>
      </c>
      <c r="K18631" t="n">
        <v>0</v>
      </c>
      <c r="L18631">
        <f>I18631*J18631*(1-K18631)</f>
        <v/>
      </c>
      <c r="M18631">
        <f>VLOOKUP(F18631,Products!A:D,4,FALSE)*I18631</f>
        <v/>
      </c>
      <c r="N18631">
        <f>L18631-M18631</f>
        <v/>
      </c>
    </row>
    <row r="18632">
      <c r="A18632" t="inlineStr">
        <is>
          <t>T1018630</t>
        </is>
      </c>
      <c r="B18632" t="inlineStr">
        <is>
          <t>2024-02-17</t>
        </is>
      </c>
      <c r="C18632" t="inlineStr">
        <is>
          <t>S038</t>
        </is>
      </c>
      <c r="D18632" t="inlineStr">
        <is>
          <t>Store_038</t>
        </is>
      </c>
      <c r="E18632" t="inlineStr">
        <is>
          <t>East</t>
        </is>
      </c>
      <c r="F18632" t="inlineStr">
        <is>
          <t>P0125</t>
        </is>
      </c>
      <c r="G18632" t="inlineStr">
        <is>
          <t>Prod_0125</t>
        </is>
      </c>
      <c r="H18632" t="inlineStr">
        <is>
          <t>Toys</t>
        </is>
      </c>
      <c r="I18632" t="n">
        <v>4</v>
      </c>
      <c r="J18632" t="n">
        <v>268.11</v>
      </c>
      <c r="K18632" t="n">
        <v>0</v>
      </c>
      <c r="L18632">
        <f>I18632*J18632*(1-K18632)</f>
        <v/>
      </c>
      <c r="M18632">
        <f>VLOOKUP(F18632,Products!A:D,4,FALSE)*I18632</f>
        <v/>
      </c>
      <c r="N18632">
        <f>L18632-M18632</f>
        <v/>
      </c>
    </row>
    <row r="18633">
      <c r="A18633" t="inlineStr">
        <is>
          <t>T1018631</t>
        </is>
      </c>
      <c r="B18633" t="inlineStr">
        <is>
          <t>2024-07-12</t>
        </is>
      </c>
      <c r="C18633" t="inlineStr">
        <is>
          <t>S023</t>
        </is>
      </c>
      <c r="D18633" t="inlineStr">
        <is>
          <t>Store_023</t>
        </is>
      </c>
      <c r="E18633" t="inlineStr">
        <is>
          <t>South</t>
        </is>
      </c>
      <c r="F18633" t="inlineStr">
        <is>
          <t>P0079</t>
        </is>
      </c>
      <c r="G18633" t="inlineStr">
        <is>
          <t>Prod_0079</t>
        </is>
      </c>
      <c r="H18633" t="inlineStr">
        <is>
          <t>Food</t>
        </is>
      </c>
      <c r="I18633" t="n">
        <v>8</v>
      </c>
      <c r="J18633" t="n">
        <v>763.51</v>
      </c>
      <c r="K18633" t="n">
        <v>0.15</v>
      </c>
      <c r="L18633">
        <f>I18633*J18633*(1-K18633)</f>
        <v/>
      </c>
      <c r="M18633">
        <f>VLOOKUP(F18633,Products!A:D,4,FALSE)*I18633</f>
        <v/>
      </c>
      <c r="N18633">
        <f>L18633-M18633</f>
        <v/>
      </c>
    </row>
    <row r="18634">
      <c r="A18634" t="inlineStr">
        <is>
          <t>T1018632</t>
        </is>
      </c>
      <c r="B18634" t="inlineStr">
        <is>
          <t>2025-02-25</t>
        </is>
      </c>
      <c r="C18634" t="inlineStr">
        <is>
          <t>S040</t>
        </is>
      </c>
      <c r="D18634" t="inlineStr">
        <is>
          <t>Store_040</t>
        </is>
      </c>
      <c r="E18634" t="inlineStr">
        <is>
          <t>Central</t>
        </is>
      </c>
      <c r="F18634" t="inlineStr">
        <is>
          <t>P0115</t>
        </is>
      </c>
      <c r="G18634" t="inlineStr">
        <is>
          <t>Prod_0115</t>
        </is>
      </c>
      <c r="H18634" t="inlineStr">
        <is>
          <t>Clothing</t>
        </is>
      </c>
      <c r="I18634" t="n">
        <v>9</v>
      </c>
      <c r="J18634" t="n">
        <v>748.24</v>
      </c>
      <c r="K18634" t="n">
        <v>0</v>
      </c>
      <c r="L18634">
        <f>I18634*J18634*(1-K18634)</f>
        <v/>
      </c>
      <c r="M18634">
        <f>VLOOKUP(F18634,Products!A:D,4,FALSE)*I18634</f>
        <v/>
      </c>
      <c r="N18634">
        <f>L18634-M18634</f>
        <v/>
      </c>
    </row>
    <row r="18635">
      <c r="A18635" t="inlineStr">
        <is>
          <t>T1018633</t>
        </is>
      </c>
      <c r="B18635" t="inlineStr">
        <is>
          <t>2023-12-11</t>
        </is>
      </c>
      <c r="C18635" t="inlineStr">
        <is>
          <t>S048</t>
        </is>
      </c>
      <c r="D18635" t="inlineStr">
        <is>
          <t>Store_048</t>
        </is>
      </c>
      <c r="E18635" t="inlineStr">
        <is>
          <t>South</t>
        </is>
      </c>
      <c r="F18635" t="inlineStr">
        <is>
          <t>P0197</t>
        </is>
      </c>
      <c r="G18635" t="inlineStr">
        <is>
          <t>Prod_0197</t>
        </is>
      </c>
      <c r="H18635" t="inlineStr">
        <is>
          <t>Food</t>
        </is>
      </c>
      <c r="I18635" t="n">
        <v>5</v>
      </c>
      <c r="J18635" t="n">
        <v>202.43</v>
      </c>
      <c r="K18635" t="n">
        <v>0</v>
      </c>
      <c r="L18635">
        <f>I18635*J18635*(1-K18635)</f>
        <v/>
      </c>
      <c r="M18635">
        <f>VLOOKUP(F18635,Products!A:D,4,FALSE)*I18635</f>
        <v/>
      </c>
      <c r="N18635">
        <f>L18635-M18635</f>
        <v/>
      </c>
    </row>
    <row r="18636">
      <c r="A18636" t="inlineStr">
        <is>
          <t>T1018634</t>
        </is>
      </c>
      <c r="B18636" t="inlineStr">
        <is>
          <t>2023-03-06</t>
        </is>
      </c>
      <c r="C18636" t="inlineStr">
        <is>
          <t>S021</t>
        </is>
      </c>
      <c r="D18636" t="inlineStr">
        <is>
          <t>Store_021</t>
        </is>
      </c>
      <c r="E18636" t="inlineStr">
        <is>
          <t>North</t>
        </is>
      </c>
      <c r="F18636" t="inlineStr">
        <is>
          <t>P0005</t>
        </is>
      </c>
      <c r="G18636" t="inlineStr">
        <is>
          <t>Prod_0005</t>
        </is>
      </c>
      <c r="H18636" t="inlineStr">
        <is>
          <t>Beverages</t>
        </is>
      </c>
      <c r="I18636" t="n">
        <v>9</v>
      </c>
      <c r="J18636" t="n">
        <v>124.32</v>
      </c>
      <c r="K18636" t="n">
        <v>0.05</v>
      </c>
      <c r="L18636">
        <f>I18636*J18636*(1-K18636)</f>
        <v/>
      </c>
      <c r="M18636">
        <f>VLOOKUP(F18636,Products!A:D,4,FALSE)*I18636</f>
        <v/>
      </c>
      <c r="N18636">
        <f>L18636-M18636</f>
        <v/>
      </c>
    </row>
    <row r="18637">
      <c r="A18637" t="inlineStr">
        <is>
          <t>T1018635</t>
        </is>
      </c>
      <c r="B18637" t="inlineStr">
        <is>
          <t>2023-05-21</t>
        </is>
      </c>
      <c r="C18637" t="inlineStr">
        <is>
          <t>S023</t>
        </is>
      </c>
      <c r="D18637" t="inlineStr">
        <is>
          <t>Store_023</t>
        </is>
      </c>
      <c r="E18637" t="inlineStr">
        <is>
          <t>South</t>
        </is>
      </c>
      <c r="F18637" t="inlineStr">
        <is>
          <t>P0113</t>
        </is>
      </c>
      <c r="G18637" t="inlineStr">
        <is>
          <t>Prod_0113</t>
        </is>
      </c>
      <c r="H18637" t="inlineStr">
        <is>
          <t>Toys</t>
        </is>
      </c>
      <c r="I18637" t="n">
        <v>2</v>
      </c>
      <c r="J18637" t="n">
        <v>690.53</v>
      </c>
      <c r="K18637" t="n">
        <v>0.05</v>
      </c>
      <c r="L18637">
        <f>I18637*J18637*(1-K18637)</f>
        <v/>
      </c>
      <c r="M18637">
        <f>VLOOKUP(F18637,Products!A:D,4,FALSE)*I18637</f>
        <v/>
      </c>
      <c r="N18637">
        <f>L18637-M18637</f>
        <v/>
      </c>
    </row>
    <row r="18638">
      <c r="A18638" t="inlineStr">
        <is>
          <t>T1018636</t>
        </is>
      </c>
      <c r="B18638" t="inlineStr">
        <is>
          <t>2023-02-12</t>
        </is>
      </c>
      <c r="C18638" t="inlineStr">
        <is>
          <t>S048</t>
        </is>
      </c>
      <c r="D18638" t="inlineStr">
        <is>
          <t>Store_048</t>
        </is>
      </c>
      <c r="E18638" t="inlineStr">
        <is>
          <t>South</t>
        </is>
      </c>
      <c r="F18638" t="inlineStr">
        <is>
          <t>P0081</t>
        </is>
      </c>
      <c r="G18638" t="inlineStr">
        <is>
          <t>Prod_0081</t>
        </is>
      </c>
      <c r="H18638" t="inlineStr">
        <is>
          <t>Electronics</t>
        </is>
      </c>
      <c r="I18638" t="n">
        <v>2</v>
      </c>
      <c r="J18638" t="n">
        <v>273.53</v>
      </c>
      <c r="K18638" t="n">
        <v>0.15</v>
      </c>
      <c r="L18638">
        <f>I18638*J18638*(1-K18638)</f>
        <v/>
      </c>
      <c r="M18638">
        <f>VLOOKUP(F18638,Products!A:D,4,FALSE)*I18638</f>
        <v/>
      </c>
      <c r="N18638">
        <f>L18638-M18638</f>
        <v/>
      </c>
    </row>
    <row r="18639">
      <c r="A18639" t="inlineStr">
        <is>
          <t>T1018637</t>
        </is>
      </c>
      <c r="B18639" t="inlineStr">
        <is>
          <t>2024-07-14</t>
        </is>
      </c>
      <c r="C18639" t="inlineStr">
        <is>
          <t>S025</t>
        </is>
      </c>
      <c r="D18639" t="inlineStr">
        <is>
          <t>Store_025</t>
        </is>
      </c>
      <c r="E18639" t="inlineStr">
        <is>
          <t>Central</t>
        </is>
      </c>
      <c r="F18639" t="inlineStr">
        <is>
          <t>P0108</t>
        </is>
      </c>
      <c r="G18639" t="inlineStr">
        <is>
          <t>Prod_0108</t>
        </is>
      </c>
      <c r="H18639" t="inlineStr">
        <is>
          <t>Stationery</t>
        </is>
      </c>
      <c r="I18639" t="n">
        <v>6</v>
      </c>
      <c r="J18639" t="n">
        <v>574.9</v>
      </c>
      <c r="K18639" t="n">
        <v>0.05</v>
      </c>
      <c r="L18639">
        <f>I18639*J18639*(1-K18639)</f>
        <v/>
      </c>
      <c r="M18639">
        <f>VLOOKUP(F18639,Products!A:D,4,FALSE)*I18639</f>
        <v/>
      </c>
      <c r="N18639">
        <f>L18639-M18639</f>
        <v/>
      </c>
    </row>
    <row r="18640">
      <c r="A18640" t="inlineStr">
        <is>
          <t>T1018638</t>
        </is>
      </c>
      <c r="B18640" t="inlineStr">
        <is>
          <t>2025-02-05</t>
        </is>
      </c>
      <c r="C18640" t="inlineStr">
        <is>
          <t>S001</t>
        </is>
      </c>
      <c r="D18640" t="inlineStr">
        <is>
          <t>Store_001</t>
        </is>
      </c>
      <c r="E18640" t="inlineStr">
        <is>
          <t>West</t>
        </is>
      </c>
      <c r="F18640" t="inlineStr">
        <is>
          <t>P0161</t>
        </is>
      </c>
      <c r="G18640" t="inlineStr">
        <is>
          <t>Prod_0161</t>
        </is>
      </c>
      <c r="H18640" t="inlineStr">
        <is>
          <t>Household</t>
        </is>
      </c>
      <c r="I18640" t="n">
        <v>1</v>
      </c>
      <c r="J18640" t="n">
        <v>80.53</v>
      </c>
      <c r="K18640" t="n">
        <v>0</v>
      </c>
      <c r="L18640">
        <f>I18640*J18640*(1-K18640)</f>
        <v/>
      </c>
      <c r="M18640">
        <f>VLOOKUP(F18640,Products!A:D,4,FALSE)*I18640</f>
        <v/>
      </c>
      <c r="N18640">
        <f>L18640-M18640</f>
        <v/>
      </c>
    </row>
    <row r="18641">
      <c r="A18641" t="inlineStr">
        <is>
          <t>T1018639</t>
        </is>
      </c>
      <c r="B18641" t="inlineStr">
        <is>
          <t>2024-11-08</t>
        </is>
      </c>
      <c r="C18641" t="inlineStr">
        <is>
          <t>S050</t>
        </is>
      </c>
      <c r="D18641" t="inlineStr">
        <is>
          <t>Store_050</t>
        </is>
      </c>
      <c r="E18641" t="inlineStr">
        <is>
          <t>South</t>
        </is>
      </c>
      <c r="F18641" t="inlineStr">
        <is>
          <t>P0184</t>
        </is>
      </c>
      <c r="G18641" t="inlineStr">
        <is>
          <t>Prod_0184</t>
        </is>
      </c>
      <c r="H18641" t="inlineStr">
        <is>
          <t>Beverages</t>
        </is>
      </c>
      <c r="I18641" t="n">
        <v>8</v>
      </c>
      <c r="J18641" t="n">
        <v>565.1</v>
      </c>
      <c r="K18641" t="n">
        <v>0.15</v>
      </c>
      <c r="L18641">
        <f>I18641*J18641*(1-K18641)</f>
        <v/>
      </c>
      <c r="M18641">
        <f>VLOOKUP(F18641,Products!A:D,4,FALSE)*I18641</f>
        <v/>
      </c>
      <c r="N18641">
        <f>L18641-M18641</f>
        <v/>
      </c>
    </row>
    <row r="18642">
      <c r="A18642" t="inlineStr">
        <is>
          <t>T1018640</t>
        </is>
      </c>
      <c r="B18642" t="inlineStr">
        <is>
          <t>2024-10-31</t>
        </is>
      </c>
      <c r="C18642" t="inlineStr">
        <is>
          <t>S020</t>
        </is>
      </c>
      <c r="D18642" t="inlineStr">
        <is>
          <t>Store_020</t>
        </is>
      </c>
      <c r="E18642" t="inlineStr">
        <is>
          <t>West</t>
        </is>
      </c>
      <c r="F18642" t="inlineStr">
        <is>
          <t>P0084</t>
        </is>
      </c>
      <c r="G18642" t="inlineStr">
        <is>
          <t>Prod_0084</t>
        </is>
      </c>
      <c r="H18642" t="inlineStr">
        <is>
          <t>Beverages</t>
        </is>
      </c>
      <c r="I18642" t="n">
        <v>6</v>
      </c>
      <c r="J18642" t="n">
        <v>1044.61</v>
      </c>
      <c r="K18642" t="n">
        <v>0.05</v>
      </c>
      <c r="L18642">
        <f>I18642*J18642*(1-K18642)</f>
        <v/>
      </c>
      <c r="M18642">
        <f>VLOOKUP(F18642,Products!A:D,4,FALSE)*I18642</f>
        <v/>
      </c>
      <c r="N18642">
        <f>L18642-M18642</f>
        <v/>
      </c>
    </row>
    <row r="18643">
      <c r="A18643" t="inlineStr">
        <is>
          <t>T1018641</t>
        </is>
      </c>
      <c r="B18643" t="inlineStr">
        <is>
          <t>2024-03-13</t>
        </is>
      </c>
      <c r="C18643" t="inlineStr">
        <is>
          <t>S026</t>
        </is>
      </c>
      <c r="D18643" t="inlineStr">
        <is>
          <t>Store_026</t>
        </is>
      </c>
      <c r="E18643" t="inlineStr">
        <is>
          <t>North</t>
        </is>
      </c>
      <c r="F18643" t="inlineStr">
        <is>
          <t>P0085</t>
        </is>
      </c>
      <c r="G18643" t="inlineStr">
        <is>
          <t>Prod_0085</t>
        </is>
      </c>
      <c r="H18643" t="inlineStr">
        <is>
          <t>Food</t>
        </is>
      </c>
      <c r="I18643" t="n">
        <v>4</v>
      </c>
      <c r="J18643" t="n">
        <v>463.76</v>
      </c>
      <c r="K18643" t="n">
        <v>0.2</v>
      </c>
      <c r="L18643">
        <f>I18643*J18643*(1-K18643)</f>
        <v/>
      </c>
      <c r="M18643">
        <f>VLOOKUP(F18643,Products!A:D,4,FALSE)*I18643</f>
        <v/>
      </c>
      <c r="N18643">
        <f>L18643-M18643</f>
        <v/>
      </c>
    </row>
    <row r="18644">
      <c r="A18644" t="inlineStr">
        <is>
          <t>T1018642</t>
        </is>
      </c>
      <c r="B18644" t="inlineStr">
        <is>
          <t>2024-09-17</t>
        </is>
      </c>
      <c r="C18644" t="inlineStr">
        <is>
          <t>S019</t>
        </is>
      </c>
      <c r="D18644" t="inlineStr">
        <is>
          <t>Store_019</t>
        </is>
      </c>
      <c r="E18644" t="inlineStr">
        <is>
          <t>East</t>
        </is>
      </c>
      <c r="F18644" t="inlineStr">
        <is>
          <t>P0038</t>
        </is>
      </c>
      <c r="G18644" t="inlineStr">
        <is>
          <t>Prod_0038</t>
        </is>
      </c>
      <c r="H18644" t="inlineStr">
        <is>
          <t>Beverages</t>
        </is>
      </c>
      <c r="I18644" t="n">
        <v>5</v>
      </c>
      <c r="J18644" t="n">
        <v>701.23</v>
      </c>
      <c r="K18644" t="n">
        <v>0</v>
      </c>
      <c r="L18644">
        <f>I18644*J18644*(1-K18644)</f>
        <v/>
      </c>
      <c r="M18644">
        <f>VLOOKUP(F18644,Products!A:D,4,FALSE)*I18644</f>
        <v/>
      </c>
      <c r="N18644">
        <f>L18644-M18644</f>
        <v/>
      </c>
    </row>
    <row r="18645">
      <c r="A18645" t="inlineStr">
        <is>
          <t>T1018643</t>
        </is>
      </c>
      <c r="B18645" t="inlineStr">
        <is>
          <t>2025-07-14</t>
        </is>
      </c>
      <c r="C18645" t="inlineStr">
        <is>
          <t>S035</t>
        </is>
      </c>
      <c r="D18645" t="inlineStr">
        <is>
          <t>Store_035</t>
        </is>
      </c>
      <c r="E18645" t="inlineStr">
        <is>
          <t>Central</t>
        </is>
      </c>
      <c r="F18645" t="inlineStr">
        <is>
          <t>P0031</t>
        </is>
      </c>
      <c r="G18645" t="inlineStr">
        <is>
          <t>Prod_0031</t>
        </is>
      </c>
      <c r="H18645" t="inlineStr">
        <is>
          <t>Food</t>
        </is>
      </c>
      <c r="I18645" t="n">
        <v>8</v>
      </c>
      <c r="J18645" t="n">
        <v>263.63</v>
      </c>
      <c r="K18645" t="n">
        <v>0.05</v>
      </c>
      <c r="L18645">
        <f>I18645*J18645*(1-K18645)</f>
        <v/>
      </c>
      <c r="M18645">
        <f>VLOOKUP(F18645,Products!A:D,4,FALSE)*I18645</f>
        <v/>
      </c>
      <c r="N18645">
        <f>L18645-M18645</f>
        <v/>
      </c>
    </row>
    <row r="18646">
      <c r="A18646" t="inlineStr">
        <is>
          <t>T1018644</t>
        </is>
      </c>
      <c r="B18646" t="inlineStr">
        <is>
          <t>2024-02-12</t>
        </is>
      </c>
      <c r="C18646" t="inlineStr">
        <is>
          <t>S025</t>
        </is>
      </c>
      <c r="D18646" t="inlineStr">
        <is>
          <t>Store_025</t>
        </is>
      </c>
      <c r="E18646" t="inlineStr">
        <is>
          <t>Central</t>
        </is>
      </c>
      <c r="F18646" t="inlineStr">
        <is>
          <t>P0118</t>
        </is>
      </c>
      <c r="G18646" t="inlineStr">
        <is>
          <t>Prod_0118</t>
        </is>
      </c>
      <c r="H18646" t="inlineStr">
        <is>
          <t>Toys</t>
        </is>
      </c>
      <c r="I18646" t="n">
        <v>7</v>
      </c>
      <c r="J18646" t="n">
        <v>716.09</v>
      </c>
      <c r="K18646" t="n">
        <v>0.05</v>
      </c>
      <c r="L18646">
        <f>I18646*J18646*(1-K18646)</f>
        <v/>
      </c>
      <c r="M18646">
        <f>VLOOKUP(F18646,Products!A:D,4,FALSE)*I18646</f>
        <v/>
      </c>
      <c r="N18646">
        <f>L18646-M18646</f>
        <v/>
      </c>
    </row>
    <row r="18647">
      <c r="A18647" t="inlineStr">
        <is>
          <t>T1018645</t>
        </is>
      </c>
      <c r="B18647" t="inlineStr">
        <is>
          <t>2023-11-06</t>
        </is>
      </c>
      <c r="C18647" t="inlineStr">
        <is>
          <t>S026</t>
        </is>
      </c>
      <c r="D18647" t="inlineStr">
        <is>
          <t>Store_026</t>
        </is>
      </c>
      <c r="E18647" t="inlineStr">
        <is>
          <t>North</t>
        </is>
      </c>
      <c r="F18647" t="inlineStr">
        <is>
          <t>P0196</t>
        </is>
      </c>
      <c r="G18647" t="inlineStr">
        <is>
          <t>Prod_0196</t>
        </is>
      </c>
      <c r="H18647" t="inlineStr">
        <is>
          <t>Beverages</t>
        </is>
      </c>
      <c r="I18647" t="n">
        <v>5</v>
      </c>
      <c r="J18647" t="n">
        <v>857.7</v>
      </c>
      <c r="K18647" t="n">
        <v>0.05</v>
      </c>
      <c r="L18647">
        <f>I18647*J18647*(1-K18647)</f>
        <v/>
      </c>
      <c r="M18647">
        <f>VLOOKUP(F18647,Products!A:D,4,FALSE)*I18647</f>
        <v/>
      </c>
      <c r="N18647">
        <f>L18647-M18647</f>
        <v/>
      </c>
    </row>
    <row r="18648">
      <c r="A18648" t="inlineStr">
        <is>
          <t>T1018646</t>
        </is>
      </c>
      <c r="B18648" t="inlineStr">
        <is>
          <t>2023-02-17</t>
        </is>
      </c>
      <c r="C18648" t="inlineStr">
        <is>
          <t>S035</t>
        </is>
      </c>
      <c r="D18648" t="inlineStr">
        <is>
          <t>Store_035</t>
        </is>
      </c>
      <c r="E18648" t="inlineStr">
        <is>
          <t>Central</t>
        </is>
      </c>
      <c r="F18648" t="inlineStr">
        <is>
          <t>P0133</t>
        </is>
      </c>
      <c r="G18648" t="inlineStr">
        <is>
          <t>Prod_0133</t>
        </is>
      </c>
      <c r="H18648" t="inlineStr">
        <is>
          <t>Stationery</t>
        </is>
      </c>
      <c r="I18648" t="n">
        <v>2</v>
      </c>
      <c r="J18648" t="n">
        <v>413.85</v>
      </c>
      <c r="K18648" t="n">
        <v>0.1</v>
      </c>
      <c r="L18648">
        <f>I18648*J18648*(1-K18648)</f>
        <v/>
      </c>
      <c r="M18648">
        <f>VLOOKUP(F18648,Products!A:D,4,FALSE)*I18648</f>
        <v/>
      </c>
      <c r="N18648">
        <f>L18648-M18648</f>
        <v/>
      </c>
    </row>
    <row r="18649">
      <c r="A18649" t="inlineStr">
        <is>
          <t>T1018647</t>
        </is>
      </c>
      <c r="B18649" t="inlineStr">
        <is>
          <t>2025-08-24</t>
        </is>
      </c>
      <c r="C18649" t="inlineStr">
        <is>
          <t>S029</t>
        </is>
      </c>
      <c r="D18649" t="inlineStr">
        <is>
          <t>Store_029</t>
        </is>
      </c>
      <c r="E18649" t="inlineStr">
        <is>
          <t>South</t>
        </is>
      </c>
      <c r="F18649" t="inlineStr">
        <is>
          <t>P0058</t>
        </is>
      </c>
      <c r="G18649" t="inlineStr">
        <is>
          <t>Prod_0058</t>
        </is>
      </c>
      <c r="H18649" t="inlineStr">
        <is>
          <t>Stationery</t>
        </is>
      </c>
      <c r="I18649" t="n">
        <v>4</v>
      </c>
      <c r="J18649" t="n">
        <v>544.83</v>
      </c>
      <c r="K18649" t="n">
        <v>0</v>
      </c>
      <c r="L18649">
        <f>I18649*J18649*(1-K18649)</f>
        <v/>
      </c>
      <c r="M18649">
        <f>VLOOKUP(F18649,Products!A:D,4,FALSE)*I18649</f>
        <v/>
      </c>
      <c r="N18649">
        <f>L18649-M18649</f>
        <v/>
      </c>
    </row>
    <row r="18650">
      <c r="A18650" t="inlineStr">
        <is>
          <t>T1018648</t>
        </is>
      </c>
      <c r="B18650" t="inlineStr">
        <is>
          <t>2024-02-24</t>
        </is>
      </c>
      <c r="C18650" t="inlineStr">
        <is>
          <t>S030</t>
        </is>
      </c>
      <c r="D18650" t="inlineStr">
        <is>
          <t>Store_030</t>
        </is>
      </c>
      <c r="E18650" t="inlineStr">
        <is>
          <t>North</t>
        </is>
      </c>
      <c r="F18650" t="inlineStr">
        <is>
          <t>P0117</t>
        </is>
      </c>
      <c r="G18650" t="inlineStr">
        <is>
          <t>Prod_0117</t>
        </is>
      </c>
      <c r="H18650" t="inlineStr">
        <is>
          <t>Electronics</t>
        </is>
      </c>
      <c r="I18650" t="n">
        <v>3</v>
      </c>
      <c r="J18650" t="n">
        <v>502.82</v>
      </c>
      <c r="K18650" t="n">
        <v>0</v>
      </c>
      <c r="L18650">
        <f>I18650*J18650*(1-K18650)</f>
        <v/>
      </c>
      <c r="M18650">
        <f>VLOOKUP(F18650,Products!A:D,4,FALSE)*I18650</f>
        <v/>
      </c>
      <c r="N18650">
        <f>L18650-M18650</f>
        <v/>
      </c>
    </row>
    <row r="18651">
      <c r="A18651" t="inlineStr">
        <is>
          <t>T1018649</t>
        </is>
      </c>
      <c r="B18651" t="inlineStr">
        <is>
          <t>2025-08-24</t>
        </is>
      </c>
      <c r="C18651" t="inlineStr">
        <is>
          <t>S025</t>
        </is>
      </c>
      <c r="D18651" t="inlineStr">
        <is>
          <t>Store_025</t>
        </is>
      </c>
      <c r="E18651" t="inlineStr">
        <is>
          <t>Central</t>
        </is>
      </c>
      <c r="F18651" t="inlineStr">
        <is>
          <t>P0046</t>
        </is>
      </c>
      <c r="G18651" t="inlineStr">
        <is>
          <t>Prod_0046</t>
        </is>
      </c>
      <c r="H18651" t="inlineStr">
        <is>
          <t>Electronics</t>
        </is>
      </c>
      <c r="I18651" t="n">
        <v>8</v>
      </c>
      <c r="J18651" t="n">
        <v>68.62</v>
      </c>
      <c r="K18651" t="n">
        <v>0.15</v>
      </c>
      <c r="L18651">
        <f>I18651*J18651*(1-K18651)</f>
        <v/>
      </c>
      <c r="M18651">
        <f>VLOOKUP(F18651,Products!A:D,4,FALSE)*I18651</f>
        <v/>
      </c>
      <c r="N18651">
        <f>L18651-M18651</f>
        <v/>
      </c>
    </row>
    <row r="18652">
      <c r="A18652" t="inlineStr">
        <is>
          <t>T1018650</t>
        </is>
      </c>
      <c r="B18652" t="inlineStr">
        <is>
          <t>2024-04-07</t>
        </is>
      </c>
      <c r="C18652" t="inlineStr">
        <is>
          <t>S048</t>
        </is>
      </c>
      <c r="D18652" t="inlineStr">
        <is>
          <t>Store_048</t>
        </is>
      </c>
      <c r="E18652" t="inlineStr">
        <is>
          <t>South</t>
        </is>
      </c>
      <c r="F18652" t="inlineStr">
        <is>
          <t>P0070</t>
        </is>
      </c>
      <c r="G18652" t="inlineStr">
        <is>
          <t>Prod_0070</t>
        </is>
      </c>
      <c r="H18652" t="inlineStr">
        <is>
          <t>Beverages</t>
        </is>
      </c>
      <c r="I18652" t="n">
        <v>3</v>
      </c>
      <c r="J18652" t="n">
        <v>634.4400000000001</v>
      </c>
      <c r="K18652" t="n">
        <v>0</v>
      </c>
      <c r="L18652">
        <f>I18652*J18652*(1-K18652)</f>
        <v/>
      </c>
      <c r="M18652">
        <f>VLOOKUP(F18652,Products!A:D,4,FALSE)*I18652</f>
        <v/>
      </c>
      <c r="N18652">
        <f>L18652-M18652</f>
        <v/>
      </c>
    </row>
    <row r="18653">
      <c r="A18653" t="inlineStr">
        <is>
          <t>T1018651</t>
        </is>
      </c>
      <c r="B18653" t="inlineStr">
        <is>
          <t>2025-05-20</t>
        </is>
      </c>
      <c r="C18653" t="inlineStr">
        <is>
          <t>S024</t>
        </is>
      </c>
      <c r="D18653" t="inlineStr">
        <is>
          <t>Store_024</t>
        </is>
      </c>
      <c r="E18653" t="inlineStr">
        <is>
          <t>South</t>
        </is>
      </c>
      <c r="F18653" t="inlineStr">
        <is>
          <t>P0049</t>
        </is>
      </c>
      <c r="G18653" t="inlineStr">
        <is>
          <t>Prod_0049</t>
        </is>
      </c>
      <c r="H18653" t="inlineStr">
        <is>
          <t>Beverages</t>
        </is>
      </c>
      <c r="I18653" t="n">
        <v>7</v>
      </c>
      <c r="J18653" t="n">
        <v>226.66</v>
      </c>
      <c r="K18653" t="n">
        <v>0</v>
      </c>
      <c r="L18653">
        <f>I18653*J18653*(1-K18653)</f>
        <v/>
      </c>
      <c r="M18653">
        <f>VLOOKUP(F18653,Products!A:D,4,FALSE)*I18653</f>
        <v/>
      </c>
      <c r="N18653">
        <f>L18653-M18653</f>
        <v/>
      </c>
    </row>
    <row r="18654">
      <c r="A18654" t="inlineStr">
        <is>
          <t>T1018652</t>
        </is>
      </c>
      <c r="B18654" t="inlineStr">
        <is>
          <t>2025-09-16</t>
        </is>
      </c>
      <c r="C18654" t="inlineStr">
        <is>
          <t>S039</t>
        </is>
      </c>
      <c r="D18654" t="inlineStr">
        <is>
          <t>Store_039</t>
        </is>
      </c>
      <c r="E18654" t="inlineStr">
        <is>
          <t>North</t>
        </is>
      </c>
      <c r="F18654" t="inlineStr">
        <is>
          <t>P0039</t>
        </is>
      </c>
      <c r="G18654" t="inlineStr">
        <is>
          <t>Prod_0039</t>
        </is>
      </c>
      <c r="H18654" t="inlineStr">
        <is>
          <t>Household</t>
        </is>
      </c>
      <c r="I18654" t="n">
        <v>4</v>
      </c>
      <c r="J18654" t="n">
        <v>308.82</v>
      </c>
      <c r="K18654" t="n">
        <v>0</v>
      </c>
      <c r="L18654">
        <f>I18654*J18654*(1-K18654)</f>
        <v/>
      </c>
      <c r="M18654">
        <f>VLOOKUP(F18654,Products!A:D,4,FALSE)*I18654</f>
        <v/>
      </c>
      <c r="N18654">
        <f>L18654-M18654</f>
        <v/>
      </c>
    </row>
    <row r="18655">
      <c r="A18655" t="inlineStr">
        <is>
          <t>T1018653</t>
        </is>
      </c>
      <c r="B18655" t="inlineStr">
        <is>
          <t>2023-08-12</t>
        </is>
      </c>
      <c r="C18655" t="inlineStr">
        <is>
          <t>S012</t>
        </is>
      </c>
      <c r="D18655" t="inlineStr">
        <is>
          <t>Store_012</t>
        </is>
      </c>
      <c r="E18655" t="inlineStr">
        <is>
          <t>South</t>
        </is>
      </c>
      <c r="F18655" t="inlineStr">
        <is>
          <t>P0134</t>
        </is>
      </c>
      <c r="G18655" t="inlineStr">
        <is>
          <t>Prod_0134</t>
        </is>
      </c>
      <c r="H18655" t="inlineStr">
        <is>
          <t>Food</t>
        </is>
      </c>
      <c r="I18655" t="n">
        <v>3</v>
      </c>
      <c r="J18655" t="n">
        <v>456.29</v>
      </c>
      <c r="K18655" t="n">
        <v>0</v>
      </c>
      <c r="L18655">
        <f>I18655*J18655*(1-K18655)</f>
        <v/>
      </c>
      <c r="M18655">
        <f>VLOOKUP(F18655,Products!A:D,4,FALSE)*I18655</f>
        <v/>
      </c>
      <c r="N18655">
        <f>L18655-M18655</f>
        <v/>
      </c>
    </row>
    <row r="18656">
      <c r="A18656" t="inlineStr">
        <is>
          <t>T1018654</t>
        </is>
      </c>
      <c r="B18656" t="inlineStr">
        <is>
          <t>2024-09-02</t>
        </is>
      </c>
      <c r="C18656" t="inlineStr">
        <is>
          <t>S007</t>
        </is>
      </c>
      <c r="D18656" t="inlineStr">
        <is>
          <t>Store_007</t>
        </is>
      </c>
      <c r="E18656" t="inlineStr">
        <is>
          <t>East</t>
        </is>
      </c>
      <c r="F18656" t="inlineStr">
        <is>
          <t>P0003</t>
        </is>
      </c>
      <c r="G18656" t="inlineStr">
        <is>
          <t>Prod_0003</t>
        </is>
      </c>
      <c r="H18656" t="inlineStr">
        <is>
          <t>Household</t>
        </is>
      </c>
      <c r="I18656" t="n">
        <v>5</v>
      </c>
      <c r="J18656" t="n">
        <v>87.54000000000001</v>
      </c>
      <c r="K18656" t="n">
        <v>0.2</v>
      </c>
      <c r="L18656">
        <f>I18656*J18656*(1-K18656)</f>
        <v/>
      </c>
      <c r="M18656">
        <f>VLOOKUP(F18656,Products!A:D,4,FALSE)*I18656</f>
        <v/>
      </c>
      <c r="N18656">
        <f>L18656-M18656</f>
        <v/>
      </c>
    </row>
    <row r="18657">
      <c r="A18657" t="inlineStr">
        <is>
          <t>T1018655</t>
        </is>
      </c>
      <c r="B18657" t="inlineStr">
        <is>
          <t>2025-09-14</t>
        </is>
      </c>
      <c r="C18657" t="inlineStr">
        <is>
          <t>S009</t>
        </is>
      </c>
      <c r="D18657" t="inlineStr">
        <is>
          <t>Store_009</t>
        </is>
      </c>
      <c r="E18657" t="inlineStr">
        <is>
          <t>Central</t>
        </is>
      </c>
      <c r="F18657" t="inlineStr">
        <is>
          <t>P0135</t>
        </is>
      </c>
      <c r="G18657" t="inlineStr">
        <is>
          <t>Prod_0135</t>
        </is>
      </c>
      <c r="H18657" t="inlineStr">
        <is>
          <t>Food</t>
        </is>
      </c>
      <c r="I18657" t="n">
        <v>9</v>
      </c>
      <c r="J18657" t="n">
        <v>98.09999999999999</v>
      </c>
      <c r="K18657" t="n">
        <v>0</v>
      </c>
      <c r="L18657">
        <f>I18657*J18657*(1-K18657)</f>
        <v/>
      </c>
      <c r="M18657">
        <f>VLOOKUP(F18657,Products!A:D,4,FALSE)*I18657</f>
        <v/>
      </c>
      <c r="N18657">
        <f>L18657-M18657</f>
        <v/>
      </c>
    </row>
    <row r="18658">
      <c r="A18658" t="inlineStr">
        <is>
          <t>T1018656</t>
        </is>
      </c>
      <c r="B18658" t="inlineStr">
        <is>
          <t>2024-06-29</t>
        </is>
      </c>
      <c r="C18658" t="inlineStr">
        <is>
          <t>S011</t>
        </is>
      </c>
      <c r="D18658" t="inlineStr">
        <is>
          <t>Store_011</t>
        </is>
      </c>
      <c r="E18658" t="inlineStr">
        <is>
          <t>South</t>
        </is>
      </c>
      <c r="F18658" t="inlineStr">
        <is>
          <t>P0041</t>
        </is>
      </c>
      <c r="G18658" t="inlineStr">
        <is>
          <t>Prod_0041</t>
        </is>
      </c>
      <c r="H18658" t="inlineStr">
        <is>
          <t>Stationery</t>
        </is>
      </c>
      <c r="I18658" t="n">
        <v>8</v>
      </c>
      <c r="J18658" t="n">
        <v>379.46</v>
      </c>
      <c r="K18658" t="n">
        <v>0.05</v>
      </c>
      <c r="L18658">
        <f>I18658*J18658*(1-K18658)</f>
        <v/>
      </c>
      <c r="M18658">
        <f>VLOOKUP(F18658,Products!A:D,4,FALSE)*I18658</f>
        <v/>
      </c>
      <c r="N18658">
        <f>L18658-M18658</f>
        <v/>
      </c>
    </row>
    <row r="18659">
      <c r="A18659" t="inlineStr">
        <is>
          <t>T1018657</t>
        </is>
      </c>
      <c r="B18659" t="inlineStr">
        <is>
          <t>2023-10-31</t>
        </is>
      </c>
      <c r="C18659" t="inlineStr">
        <is>
          <t>S006</t>
        </is>
      </c>
      <c r="D18659" t="inlineStr">
        <is>
          <t>Store_006</t>
        </is>
      </c>
      <c r="E18659" t="inlineStr">
        <is>
          <t>East</t>
        </is>
      </c>
      <c r="F18659" t="inlineStr">
        <is>
          <t>P0014</t>
        </is>
      </c>
      <c r="G18659" t="inlineStr">
        <is>
          <t>Prod_0014</t>
        </is>
      </c>
      <c r="H18659" t="inlineStr">
        <is>
          <t>Clothing</t>
        </is>
      </c>
      <c r="I18659" t="n">
        <v>3</v>
      </c>
      <c r="J18659" t="n">
        <v>276.96</v>
      </c>
      <c r="K18659" t="n">
        <v>0</v>
      </c>
      <c r="L18659">
        <f>I18659*J18659*(1-K18659)</f>
        <v/>
      </c>
      <c r="M18659">
        <f>VLOOKUP(F18659,Products!A:D,4,FALSE)*I18659</f>
        <v/>
      </c>
      <c r="N18659">
        <f>L18659-M18659</f>
        <v/>
      </c>
    </row>
    <row r="18660">
      <c r="A18660" t="inlineStr">
        <is>
          <t>T1018658</t>
        </is>
      </c>
      <c r="B18660" t="inlineStr">
        <is>
          <t>2025-01-26</t>
        </is>
      </c>
      <c r="C18660" t="inlineStr">
        <is>
          <t>S046</t>
        </is>
      </c>
      <c r="D18660" t="inlineStr">
        <is>
          <t>Store_046</t>
        </is>
      </c>
      <c r="E18660" t="inlineStr">
        <is>
          <t>South</t>
        </is>
      </c>
      <c r="F18660" t="inlineStr">
        <is>
          <t>P0082</t>
        </is>
      </c>
      <c r="G18660" t="inlineStr">
        <is>
          <t>Prod_0082</t>
        </is>
      </c>
      <c r="H18660" t="inlineStr">
        <is>
          <t>Food</t>
        </is>
      </c>
      <c r="I18660" t="n">
        <v>8</v>
      </c>
      <c r="J18660" t="n">
        <v>543.98</v>
      </c>
      <c r="K18660" t="n">
        <v>0</v>
      </c>
      <c r="L18660">
        <f>I18660*J18660*(1-K18660)</f>
        <v/>
      </c>
      <c r="M18660">
        <f>VLOOKUP(F18660,Products!A:D,4,FALSE)*I18660</f>
        <v/>
      </c>
      <c r="N18660">
        <f>L18660-M18660</f>
        <v/>
      </c>
    </row>
    <row r="18661">
      <c r="A18661" t="inlineStr">
        <is>
          <t>T1018659</t>
        </is>
      </c>
      <c r="B18661" t="inlineStr">
        <is>
          <t>2023-04-17</t>
        </is>
      </c>
      <c r="C18661" t="inlineStr">
        <is>
          <t>S033</t>
        </is>
      </c>
      <c r="D18661" t="inlineStr">
        <is>
          <t>Store_033</t>
        </is>
      </c>
      <c r="E18661" t="inlineStr">
        <is>
          <t>North</t>
        </is>
      </c>
      <c r="F18661" t="inlineStr">
        <is>
          <t>P0109</t>
        </is>
      </c>
      <c r="G18661" t="inlineStr">
        <is>
          <t>Prod_0109</t>
        </is>
      </c>
      <c r="H18661" t="inlineStr">
        <is>
          <t>Beverages</t>
        </is>
      </c>
      <c r="I18661" t="n">
        <v>4</v>
      </c>
      <c r="J18661" t="n">
        <v>790.7</v>
      </c>
      <c r="K18661" t="n">
        <v>0</v>
      </c>
      <c r="L18661">
        <f>I18661*J18661*(1-K18661)</f>
        <v/>
      </c>
      <c r="M18661">
        <f>VLOOKUP(F18661,Products!A:D,4,FALSE)*I18661</f>
        <v/>
      </c>
      <c r="N18661">
        <f>L18661-M18661</f>
        <v/>
      </c>
    </row>
    <row r="18662">
      <c r="A18662" t="inlineStr">
        <is>
          <t>T1018660</t>
        </is>
      </c>
      <c r="B18662" t="inlineStr">
        <is>
          <t>2023-04-14</t>
        </is>
      </c>
      <c r="C18662" t="inlineStr">
        <is>
          <t>S028</t>
        </is>
      </c>
      <c r="D18662" t="inlineStr">
        <is>
          <t>Store_028</t>
        </is>
      </c>
      <c r="E18662" t="inlineStr">
        <is>
          <t>North</t>
        </is>
      </c>
      <c r="F18662" t="inlineStr">
        <is>
          <t>P0002</t>
        </is>
      </c>
      <c r="G18662" t="inlineStr">
        <is>
          <t>Prod_0002</t>
        </is>
      </c>
      <c r="H18662" t="inlineStr">
        <is>
          <t>Food</t>
        </is>
      </c>
      <c r="I18662" t="n">
        <v>7</v>
      </c>
      <c r="J18662" t="n">
        <v>199.17</v>
      </c>
      <c r="K18662" t="n">
        <v>0</v>
      </c>
      <c r="L18662">
        <f>I18662*J18662*(1-K18662)</f>
        <v/>
      </c>
      <c r="M18662">
        <f>VLOOKUP(F18662,Products!A:D,4,FALSE)*I18662</f>
        <v/>
      </c>
      <c r="N18662">
        <f>L18662-M18662</f>
        <v/>
      </c>
    </row>
    <row r="18663">
      <c r="A18663" t="inlineStr">
        <is>
          <t>T1018661</t>
        </is>
      </c>
      <c r="B18663" t="inlineStr">
        <is>
          <t>2024-06-25</t>
        </is>
      </c>
      <c r="C18663" t="inlineStr">
        <is>
          <t>S010</t>
        </is>
      </c>
      <c r="D18663" t="inlineStr">
        <is>
          <t>Store_010</t>
        </is>
      </c>
      <c r="E18663" t="inlineStr">
        <is>
          <t>North</t>
        </is>
      </c>
      <c r="F18663" t="inlineStr">
        <is>
          <t>P0046</t>
        </is>
      </c>
      <c r="G18663" t="inlineStr">
        <is>
          <t>Prod_0046</t>
        </is>
      </c>
      <c r="H18663" t="inlineStr">
        <is>
          <t>Electronics</t>
        </is>
      </c>
      <c r="I18663" t="n">
        <v>2</v>
      </c>
      <c r="J18663" t="n">
        <v>68.93000000000001</v>
      </c>
      <c r="K18663" t="n">
        <v>0.2</v>
      </c>
      <c r="L18663">
        <f>I18663*J18663*(1-K18663)</f>
        <v/>
      </c>
      <c r="M18663">
        <f>VLOOKUP(F18663,Products!A:D,4,FALSE)*I18663</f>
        <v/>
      </c>
      <c r="N18663">
        <f>L18663-M18663</f>
        <v/>
      </c>
    </row>
    <row r="18664">
      <c r="A18664" t="inlineStr">
        <is>
          <t>T1018662</t>
        </is>
      </c>
      <c r="B18664" t="inlineStr">
        <is>
          <t>2023-03-05</t>
        </is>
      </c>
      <c r="C18664" t="inlineStr">
        <is>
          <t>S049</t>
        </is>
      </c>
      <c r="D18664" t="inlineStr">
        <is>
          <t>Store_049</t>
        </is>
      </c>
      <c r="E18664" t="inlineStr">
        <is>
          <t>North</t>
        </is>
      </c>
      <c r="F18664" t="inlineStr">
        <is>
          <t>P0066</t>
        </is>
      </c>
      <c r="G18664" t="inlineStr">
        <is>
          <t>Prod_0066</t>
        </is>
      </c>
      <c r="H18664" t="inlineStr">
        <is>
          <t>Household</t>
        </is>
      </c>
      <c r="I18664" t="n">
        <v>6</v>
      </c>
      <c r="J18664" t="n">
        <v>516.5599999999999</v>
      </c>
      <c r="K18664" t="n">
        <v>0.1</v>
      </c>
      <c r="L18664">
        <f>I18664*J18664*(1-K18664)</f>
        <v/>
      </c>
      <c r="M18664">
        <f>VLOOKUP(F18664,Products!A:D,4,FALSE)*I18664</f>
        <v/>
      </c>
      <c r="N18664">
        <f>L18664-M18664</f>
        <v/>
      </c>
    </row>
    <row r="18665">
      <c r="A18665" t="inlineStr">
        <is>
          <t>T1018663</t>
        </is>
      </c>
      <c r="B18665" t="inlineStr">
        <is>
          <t>2025-06-18</t>
        </is>
      </c>
      <c r="C18665" t="inlineStr">
        <is>
          <t>S020</t>
        </is>
      </c>
      <c r="D18665" t="inlineStr">
        <is>
          <t>Store_020</t>
        </is>
      </c>
      <c r="E18665" t="inlineStr">
        <is>
          <t>West</t>
        </is>
      </c>
      <c r="F18665" t="inlineStr">
        <is>
          <t>P0154</t>
        </is>
      </c>
      <c r="G18665" t="inlineStr">
        <is>
          <t>Prod_0154</t>
        </is>
      </c>
      <c r="H18665" t="inlineStr">
        <is>
          <t>Toys</t>
        </is>
      </c>
      <c r="I18665" t="n">
        <v>8</v>
      </c>
      <c r="J18665" t="n">
        <v>378.95</v>
      </c>
      <c r="K18665" t="n">
        <v>0</v>
      </c>
      <c r="L18665">
        <f>I18665*J18665*(1-K18665)</f>
        <v/>
      </c>
      <c r="M18665">
        <f>VLOOKUP(F18665,Products!A:D,4,FALSE)*I18665</f>
        <v/>
      </c>
      <c r="N18665">
        <f>L18665-M18665</f>
        <v/>
      </c>
    </row>
    <row r="18666">
      <c r="A18666" t="inlineStr">
        <is>
          <t>T1018664</t>
        </is>
      </c>
      <c r="B18666" t="inlineStr">
        <is>
          <t>2023-10-04</t>
        </is>
      </c>
      <c r="C18666" t="inlineStr">
        <is>
          <t>S048</t>
        </is>
      </c>
      <c r="D18666" t="inlineStr">
        <is>
          <t>Store_048</t>
        </is>
      </c>
      <c r="E18666" t="inlineStr">
        <is>
          <t>South</t>
        </is>
      </c>
      <c r="F18666" t="inlineStr">
        <is>
          <t>P0145</t>
        </is>
      </c>
      <c r="G18666" t="inlineStr">
        <is>
          <t>Prod_0145</t>
        </is>
      </c>
      <c r="H18666" t="inlineStr">
        <is>
          <t>Electronics</t>
        </is>
      </c>
      <c r="I18666" t="n">
        <v>7</v>
      </c>
      <c r="J18666" t="n">
        <v>561.5</v>
      </c>
      <c r="K18666" t="n">
        <v>0</v>
      </c>
      <c r="L18666">
        <f>I18666*J18666*(1-K18666)</f>
        <v/>
      </c>
      <c r="M18666">
        <f>VLOOKUP(F18666,Products!A:D,4,FALSE)*I18666</f>
        <v/>
      </c>
      <c r="N18666">
        <f>L18666-M18666</f>
        <v/>
      </c>
    </row>
    <row r="18667">
      <c r="A18667" t="inlineStr">
        <is>
          <t>T1018665</t>
        </is>
      </c>
      <c r="B18667" t="inlineStr">
        <is>
          <t>2023-07-13</t>
        </is>
      </c>
      <c r="C18667" t="inlineStr">
        <is>
          <t>S043</t>
        </is>
      </c>
      <c r="D18667" t="inlineStr">
        <is>
          <t>Store_043</t>
        </is>
      </c>
      <c r="E18667" t="inlineStr">
        <is>
          <t>East</t>
        </is>
      </c>
      <c r="F18667" t="inlineStr">
        <is>
          <t>P0063</t>
        </is>
      </c>
      <c r="G18667" t="inlineStr">
        <is>
          <t>Prod_0063</t>
        </is>
      </c>
      <c r="H18667" t="inlineStr">
        <is>
          <t>Clothing</t>
        </is>
      </c>
      <c r="I18667" t="n">
        <v>5</v>
      </c>
      <c r="J18667" t="n">
        <v>245.56</v>
      </c>
      <c r="K18667" t="n">
        <v>0</v>
      </c>
      <c r="L18667">
        <f>I18667*J18667*(1-K18667)</f>
        <v/>
      </c>
      <c r="M18667">
        <f>VLOOKUP(F18667,Products!A:D,4,FALSE)*I18667</f>
        <v/>
      </c>
      <c r="N18667">
        <f>L18667-M18667</f>
        <v/>
      </c>
    </row>
    <row r="18668">
      <c r="A18668" t="inlineStr">
        <is>
          <t>T1018666</t>
        </is>
      </c>
      <c r="B18668" t="inlineStr">
        <is>
          <t>2024-06-14</t>
        </is>
      </c>
      <c r="C18668" t="inlineStr">
        <is>
          <t>S005</t>
        </is>
      </c>
      <c r="D18668" t="inlineStr">
        <is>
          <t>Store_005</t>
        </is>
      </c>
      <c r="E18668" t="inlineStr">
        <is>
          <t>Central</t>
        </is>
      </c>
      <c r="F18668" t="inlineStr">
        <is>
          <t>P0155</t>
        </is>
      </c>
      <c r="G18668" t="inlineStr">
        <is>
          <t>Prod_0155</t>
        </is>
      </c>
      <c r="H18668" t="inlineStr">
        <is>
          <t>Electronics</t>
        </is>
      </c>
      <c r="I18668" t="n">
        <v>3</v>
      </c>
      <c r="J18668" t="n">
        <v>508.72</v>
      </c>
      <c r="K18668" t="n">
        <v>0</v>
      </c>
      <c r="L18668">
        <f>I18668*J18668*(1-K18668)</f>
        <v/>
      </c>
      <c r="M18668">
        <f>VLOOKUP(F18668,Products!A:D,4,FALSE)*I18668</f>
        <v/>
      </c>
      <c r="N18668">
        <f>L18668-M18668</f>
        <v/>
      </c>
    </row>
    <row r="18669">
      <c r="A18669" t="inlineStr">
        <is>
          <t>T1018667</t>
        </is>
      </c>
      <c r="B18669" t="inlineStr">
        <is>
          <t>2024-11-10</t>
        </is>
      </c>
      <c r="C18669" t="inlineStr">
        <is>
          <t>S009</t>
        </is>
      </c>
      <c r="D18669" t="inlineStr">
        <is>
          <t>Store_009</t>
        </is>
      </c>
      <c r="E18669" t="inlineStr">
        <is>
          <t>Central</t>
        </is>
      </c>
      <c r="F18669" t="inlineStr">
        <is>
          <t>P0073</t>
        </is>
      </c>
      <c r="G18669" t="inlineStr">
        <is>
          <t>Prod_0073</t>
        </is>
      </c>
      <c r="H18669" t="inlineStr">
        <is>
          <t>Food</t>
        </is>
      </c>
      <c r="I18669" t="n">
        <v>8</v>
      </c>
      <c r="J18669" t="n">
        <v>716.16</v>
      </c>
      <c r="K18669" t="n">
        <v>0.1</v>
      </c>
      <c r="L18669">
        <f>I18669*J18669*(1-K18669)</f>
        <v/>
      </c>
      <c r="M18669">
        <f>VLOOKUP(F18669,Products!A:D,4,FALSE)*I18669</f>
        <v/>
      </c>
      <c r="N18669">
        <f>L18669-M18669</f>
        <v/>
      </c>
    </row>
    <row r="18670">
      <c r="A18670" t="inlineStr">
        <is>
          <t>T1018668</t>
        </is>
      </c>
      <c r="B18670" t="inlineStr">
        <is>
          <t>2024-08-24</t>
        </is>
      </c>
      <c r="C18670" t="inlineStr">
        <is>
          <t>S001</t>
        </is>
      </c>
      <c r="D18670" t="inlineStr">
        <is>
          <t>Store_001</t>
        </is>
      </c>
      <c r="E18670" t="inlineStr">
        <is>
          <t>West</t>
        </is>
      </c>
      <c r="F18670" t="inlineStr">
        <is>
          <t>P0004</t>
        </is>
      </c>
      <c r="G18670" t="inlineStr">
        <is>
          <t>Prod_0004</t>
        </is>
      </c>
      <c r="H18670" t="inlineStr">
        <is>
          <t>Household</t>
        </is>
      </c>
      <c r="I18670" t="n">
        <v>4</v>
      </c>
      <c r="J18670" t="n">
        <v>457.44</v>
      </c>
      <c r="K18670" t="n">
        <v>0</v>
      </c>
      <c r="L18670">
        <f>I18670*J18670*(1-K18670)</f>
        <v/>
      </c>
      <c r="M18670">
        <f>VLOOKUP(F18670,Products!A:D,4,FALSE)*I18670</f>
        <v/>
      </c>
      <c r="N18670">
        <f>L18670-M18670</f>
        <v/>
      </c>
    </row>
    <row r="18671">
      <c r="A18671" t="inlineStr">
        <is>
          <t>T1018669</t>
        </is>
      </c>
      <c r="B18671" t="inlineStr">
        <is>
          <t>2023-03-01</t>
        </is>
      </c>
      <c r="C18671" t="inlineStr">
        <is>
          <t>S030</t>
        </is>
      </c>
      <c r="D18671" t="inlineStr">
        <is>
          <t>Store_030</t>
        </is>
      </c>
      <c r="E18671" t="inlineStr">
        <is>
          <t>North</t>
        </is>
      </c>
      <c r="F18671" t="inlineStr">
        <is>
          <t>P0185</t>
        </is>
      </c>
      <c r="G18671" t="inlineStr">
        <is>
          <t>Prod_0185</t>
        </is>
      </c>
      <c r="H18671" t="inlineStr">
        <is>
          <t>Food</t>
        </is>
      </c>
      <c r="I18671" t="n">
        <v>7</v>
      </c>
      <c r="J18671" t="n">
        <v>362.86</v>
      </c>
      <c r="K18671" t="n">
        <v>0.05</v>
      </c>
      <c r="L18671">
        <f>I18671*J18671*(1-K18671)</f>
        <v/>
      </c>
      <c r="M18671">
        <f>VLOOKUP(F18671,Products!A:D,4,FALSE)*I18671</f>
        <v/>
      </c>
      <c r="N18671">
        <f>L18671-M18671</f>
        <v/>
      </c>
    </row>
    <row r="18672">
      <c r="A18672" t="inlineStr">
        <is>
          <t>T1018670</t>
        </is>
      </c>
      <c r="B18672" t="inlineStr">
        <is>
          <t>2024-10-11</t>
        </is>
      </c>
      <c r="C18672" t="inlineStr">
        <is>
          <t>S022</t>
        </is>
      </c>
      <c r="D18672" t="inlineStr">
        <is>
          <t>Store_022</t>
        </is>
      </c>
      <c r="E18672" t="inlineStr">
        <is>
          <t>East</t>
        </is>
      </c>
      <c r="F18672" t="inlineStr">
        <is>
          <t>P0194</t>
        </is>
      </c>
      <c r="G18672" t="inlineStr">
        <is>
          <t>Prod_0194</t>
        </is>
      </c>
      <c r="H18672" t="inlineStr">
        <is>
          <t>Food</t>
        </is>
      </c>
      <c r="I18672" t="n">
        <v>5</v>
      </c>
      <c r="J18672" t="n">
        <v>602.96</v>
      </c>
      <c r="K18672" t="n">
        <v>0</v>
      </c>
      <c r="L18672">
        <f>I18672*J18672*(1-K18672)</f>
        <v/>
      </c>
      <c r="M18672">
        <f>VLOOKUP(F18672,Products!A:D,4,FALSE)*I18672</f>
        <v/>
      </c>
      <c r="N18672">
        <f>L18672-M18672</f>
        <v/>
      </c>
    </row>
    <row r="18673">
      <c r="A18673" t="inlineStr">
        <is>
          <t>T1018671</t>
        </is>
      </c>
      <c r="B18673" t="inlineStr">
        <is>
          <t>2024-08-30</t>
        </is>
      </c>
      <c r="C18673" t="inlineStr">
        <is>
          <t>S038</t>
        </is>
      </c>
      <c r="D18673" t="inlineStr">
        <is>
          <t>Store_038</t>
        </is>
      </c>
      <c r="E18673" t="inlineStr">
        <is>
          <t>East</t>
        </is>
      </c>
      <c r="F18673" t="inlineStr">
        <is>
          <t>P0142</t>
        </is>
      </c>
      <c r="G18673" t="inlineStr">
        <is>
          <t>Prod_0142</t>
        </is>
      </c>
      <c r="H18673" t="inlineStr">
        <is>
          <t>Household</t>
        </is>
      </c>
      <c r="I18673" t="n">
        <v>2</v>
      </c>
      <c r="J18673" t="n">
        <v>186.73</v>
      </c>
      <c r="K18673" t="n">
        <v>0.2</v>
      </c>
      <c r="L18673">
        <f>I18673*J18673*(1-K18673)</f>
        <v/>
      </c>
      <c r="M18673">
        <f>VLOOKUP(F18673,Products!A:D,4,FALSE)*I18673</f>
        <v/>
      </c>
      <c r="N18673">
        <f>L18673-M18673</f>
        <v/>
      </c>
    </row>
    <row r="18674">
      <c r="A18674" t="inlineStr">
        <is>
          <t>T1018672</t>
        </is>
      </c>
      <c r="B18674" t="inlineStr">
        <is>
          <t>2025-05-08</t>
        </is>
      </c>
      <c r="C18674" t="inlineStr">
        <is>
          <t>S005</t>
        </is>
      </c>
      <c r="D18674" t="inlineStr">
        <is>
          <t>Store_005</t>
        </is>
      </c>
      <c r="E18674" t="inlineStr">
        <is>
          <t>Central</t>
        </is>
      </c>
      <c r="F18674" t="inlineStr">
        <is>
          <t>P0033</t>
        </is>
      </c>
      <c r="G18674" t="inlineStr">
        <is>
          <t>Prod_0033</t>
        </is>
      </c>
      <c r="H18674" t="inlineStr">
        <is>
          <t>Food</t>
        </is>
      </c>
      <c r="I18674" t="n">
        <v>8</v>
      </c>
      <c r="J18674" t="n">
        <v>463.04</v>
      </c>
      <c r="K18674" t="n">
        <v>0.15</v>
      </c>
      <c r="L18674">
        <f>I18674*J18674*(1-K18674)</f>
        <v/>
      </c>
      <c r="M18674">
        <f>VLOOKUP(F18674,Products!A:D,4,FALSE)*I18674</f>
        <v/>
      </c>
      <c r="N18674">
        <f>L18674-M18674</f>
        <v/>
      </c>
    </row>
    <row r="18675">
      <c r="A18675" t="inlineStr">
        <is>
          <t>T1018673</t>
        </is>
      </c>
      <c r="B18675" t="inlineStr">
        <is>
          <t>2024-10-03</t>
        </is>
      </c>
      <c r="C18675" t="inlineStr">
        <is>
          <t>S046</t>
        </is>
      </c>
      <c r="D18675" t="inlineStr">
        <is>
          <t>Store_046</t>
        </is>
      </c>
      <c r="E18675" t="inlineStr">
        <is>
          <t>South</t>
        </is>
      </c>
      <c r="F18675" t="inlineStr">
        <is>
          <t>P0117</t>
        </is>
      </c>
      <c r="G18675" t="inlineStr">
        <is>
          <t>Prod_0117</t>
        </is>
      </c>
      <c r="H18675" t="inlineStr">
        <is>
          <t>Electronics</t>
        </is>
      </c>
      <c r="I18675" t="n">
        <v>6</v>
      </c>
      <c r="J18675" t="n">
        <v>483.84</v>
      </c>
      <c r="K18675" t="n">
        <v>0</v>
      </c>
      <c r="L18675">
        <f>I18675*J18675*(1-K18675)</f>
        <v/>
      </c>
      <c r="M18675">
        <f>VLOOKUP(F18675,Products!A:D,4,FALSE)*I18675</f>
        <v/>
      </c>
      <c r="N18675">
        <f>L18675-M18675</f>
        <v/>
      </c>
    </row>
    <row r="18676">
      <c r="A18676" t="inlineStr">
        <is>
          <t>T1018674</t>
        </is>
      </c>
      <c r="B18676" t="inlineStr">
        <is>
          <t>2025-02-12</t>
        </is>
      </c>
      <c r="C18676" t="inlineStr">
        <is>
          <t>S028</t>
        </is>
      </c>
      <c r="D18676" t="inlineStr">
        <is>
          <t>Store_028</t>
        </is>
      </c>
      <c r="E18676" t="inlineStr">
        <is>
          <t>North</t>
        </is>
      </c>
      <c r="F18676" t="inlineStr">
        <is>
          <t>P0145</t>
        </is>
      </c>
      <c r="G18676" t="inlineStr">
        <is>
          <t>Prod_0145</t>
        </is>
      </c>
      <c r="H18676" t="inlineStr">
        <is>
          <t>Electronics</t>
        </is>
      </c>
      <c r="I18676" t="n">
        <v>5</v>
      </c>
      <c r="J18676" t="n">
        <v>678.63</v>
      </c>
      <c r="K18676" t="n">
        <v>0</v>
      </c>
      <c r="L18676">
        <f>I18676*J18676*(1-K18676)</f>
        <v/>
      </c>
      <c r="M18676">
        <f>VLOOKUP(F18676,Products!A:D,4,FALSE)*I18676</f>
        <v/>
      </c>
      <c r="N18676">
        <f>L18676-M18676</f>
        <v/>
      </c>
    </row>
    <row r="18677">
      <c r="A18677" t="inlineStr">
        <is>
          <t>T1018675</t>
        </is>
      </c>
      <c r="B18677" t="inlineStr">
        <is>
          <t>2025-04-20</t>
        </is>
      </c>
      <c r="C18677" t="inlineStr">
        <is>
          <t>S043</t>
        </is>
      </c>
      <c r="D18677" t="inlineStr">
        <is>
          <t>Store_043</t>
        </is>
      </c>
      <c r="E18677" t="inlineStr">
        <is>
          <t>East</t>
        </is>
      </c>
      <c r="F18677" t="inlineStr">
        <is>
          <t>P0179</t>
        </is>
      </c>
      <c r="G18677" t="inlineStr">
        <is>
          <t>Prod_0179</t>
        </is>
      </c>
      <c r="H18677" t="inlineStr">
        <is>
          <t>Household</t>
        </is>
      </c>
      <c r="I18677" t="n">
        <v>7</v>
      </c>
      <c r="J18677" t="n">
        <v>253.52</v>
      </c>
      <c r="K18677" t="n">
        <v>0</v>
      </c>
      <c r="L18677">
        <f>I18677*J18677*(1-K18677)</f>
        <v/>
      </c>
      <c r="M18677">
        <f>VLOOKUP(F18677,Products!A:D,4,FALSE)*I18677</f>
        <v/>
      </c>
      <c r="N18677">
        <f>L18677-M18677</f>
        <v/>
      </c>
    </row>
    <row r="18678">
      <c r="A18678" t="inlineStr">
        <is>
          <t>T1018676</t>
        </is>
      </c>
      <c r="B18678" t="inlineStr">
        <is>
          <t>2023-12-07</t>
        </is>
      </c>
      <c r="C18678" t="inlineStr">
        <is>
          <t>S043</t>
        </is>
      </c>
      <c r="D18678" t="inlineStr">
        <is>
          <t>Store_043</t>
        </is>
      </c>
      <c r="E18678" t="inlineStr">
        <is>
          <t>East</t>
        </is>
      </c>
      <c r="F18678" t="inlineStr">
        <is>
          <t>P0052</t>
        </is>
      </c>
      <c r="G18678" t="inlineStr">
        <is>
          <t>Prod_0052</t>
        </is>
      </c>
      <c r="H18678" t="inlineStr">
        <is>
          <t>Clothing</t>
        </is>
      </c>
      <c r="I18678" t="n">
        <v>6</v>
      </c>
      <c r="J18678" t="n">
        <v>58.2</v>
      </c>
      <c r="K18678" t="n">
        <v>0</v>
      </c>
      <c r="L18678">
        <f>I18678*J18678*(1-K18678)</f>
        <v/>
      </c>
      <c r="M18678">
        <f>VLOOKUP(F18678,Products!A:D,4,FALSE)*I18678</f>
        <v/>
      </c>
      <c r="N18678">
        <f>L18678-M18678</f>
        <v/>
      </c>
    </row>
    <row r="18679">
      <c r="A18679" t="inlineStr">
        <is>
          <t>T1018677</t>
        </is>
      </c>
      <c r="B18679" t="inlineStr">
        <is>
          <t>2025-07-04</t>
        </is>
      </c>
      <c r="C18679" t="inlineStr">
        <is>
          <t>S006</t>
        </is>
      </c>
      <c r="D18679" t="inlineStr">
        <is>
          <t>Store_006</t>
        </is>
      </c>
      <c r="E18679" t="inlineStr">
        <is>
          <t>East</t>
        </is>
      </c>
      <c r="F18679" t="inlineStr">
        <is>
          <t>P0145</t>
        </is>
      </c>
      <c r="G18679" t="inlineStr">
        <is>
          <t>Prod_0145</t>
        </is>
      </c>
      <c r="H18679" t="inlineStr">
        <is>
          <t>Electronics</t>
        </is>
      </c>
      <c r="I18679" t="n">
        <v>2</v>
      </c>
      <c r="J18679" t="n">
        <v>461.45</v>
      </c>
      <c r="K18679" t="n">
        <v>0</v>
      </c>
      <c r="L18679">
        <f>I18679*J18679*(1-K18679)</f>
        <v/>
      </c>
      <c r="M18679">
        <f>VLOOKUP(F18679,Products!A:D,4,FALSE)*I18679</f>
        <v/>
      </c>
      <c r="N18679">
        <f>L18679-M18679</f>
        <v/>
      </c>
    </row>
    <row r="18680">
      <c r="A18680" t="inlineStr">
        <is>
          <t>T1018678</t>
        </is>
      </c>
      <c r="B18680" t="inlineStr">
        <is>
          <t>2023-10-20</t>
        </is>
      </c>
      <c r="C18680" t="inlineStr">
        <is>
          <t>S018</t>
        </is>
      </c>
      <c r="D18680" t="inlineStr">
        <is>
          <t>Store_018</t>
        </is>
      </c>
      <c r="E18680" t="inlineStr">
        <is>
          <t>South</t>
        </is>
      </c>
      <c r="F18680" t="inlineStr">
        <is>
          <t>P0059</t>
        </is>
      </c>
      <c r="G18680" t="inlineStr">
        <is>
          <t>Prod_0059</t>
        </is>
      </c>
      <c r="H18680" t="inlineStr">
        <is>
          <t>Beverages</t>
        </is>
      </c>
      <c r="I18680" t="n">
        <v>9</v>
      </c>
      <c r="J18680" t="n">
        <v>400.25</v>
      </c>
      <c r="K18680" t="n">
        <v>0</v>
      </c>
      <c r="L18680">
        <f>I18680*J18680*(1-K18680)</f>
        <v/>
      </c>
      <c r="M18680">
        <f>VLOOKUP(F18680,Products!A:D,4,FALSE)*I18680</f>
        <v/>
      </c>
      <c r="N18680">
        <f>L18680-M18680</f>
        <v/>
      </c>
    </row>
    <row r="18681">
      <c r="A18681" t="inlineStr">
        <is>
          <t>T1018679</t>
        </is>
      </c>
      <c r="B18681" t="inlineStr">
        <is>
          <t>2024-06-24</t>
        </is>
      </c>
      <c r="C18681" t="inlineStr">
        <is>
          <t>S008</t>
        </is>
      </c>
      <c r="D18681" t="inlineStr">
        <is>
          <t>Store_008</t>
        </is>
      </c>
      <c r="E18681" t="inlineStr">
        <is>
          <t>East</t>
        </is>
      </c>
      <c r="F18681" t="inlineStr">
        <is>
          <t>P0177</t>
        </is>
      </c>
      <c r="G18681" t="inlineStr">
        <is>
          <t>Prod_0177</t>
        </is>
      </c>
      <c r="H18681" t="inlineStr">
        <is>
          <t>Household</t>
        </is>
      </c>
      <c r="I18681" t="n">
        <v>5</v>
      </c>
      <c r="J18681" t="n">
        <v>194.25</v>
      </c>
      <c r="K18681" t="n">
        <v>0.05</v>
      </c>
      <c r="L18681">
        <f>I18681*J18681*(1-K18681)</f>
        <v/>
      </c>
      <c r="M18681">
        <f>VLOOKUP(F18681,Products!A:D,4,FALSE)*I18681</f>
        <v/>
      </c>
      <c r="N18681">
        <f>L18681-M18681</f>
        <v/>
      </c>
    </row>
    <row r="18682">
      <c r="A18682" t="inlineStr">
        <is>
          <t>T1018680</t>
        </is>
      </c>
      <c r="B18682" t="inlineStr">
        <is>
          <t>2024-07-17</t>
        </is>
      </c>
      <c r="C18682" t="inlineStr">
        <is>
          <t>S038</t>
        </is>
      </c>
      <c r="D18682" t="inlineStr">
        <is>
          <t>Store_038</t>
        </is>
      </c>
      <c r="E18682" t="inlineStr">
        <is>
          <t>East</t>
        </is>
      </c>
      <c r="F18682" t="inlineStr">
        <is>
          <t>P0126</t>
        </is>
      </c>
      <c r="G18682" t="inlineStr">
        <is>
          <t>Prod_0126</t>
        </is>
      </c>
      <c r="H18682" t="inlineStr">
        <is>
          <t>Toys</t>
        </is>
      </c>
      <c r="I18682" t="n">
        <v>1</v>
      </c>
      <c r="J18682" t="n">
        <v>264.59</v>
      </c>
      <c r="K18682" t="n">
        <v>0</v>
      </c>
      <c r="L18682">
        <f>I18682*J18682*(1-K18682)</f>
        <v/>
      </c>
      <c r="M18682">
        <f>VLOOKUP(F18682,Products!A:D,4,FALSE)*I18682</f>
        <v/>
      </c>
      <c r="N18682">
        <f>L18682-M18682</f>
        <v/>
      </c>
    </row>
    <row r="18683">
      <c r="A18683" t="inlineStr">
        <is>
          <t>T1018681</t>
        </is>
      </c>
      <c r="B18683" t="inlineStr">
        <is>
          <t>2024-10-01</t>
        </is>
      </c>
      <c r="C18683" t="inlineStr">
        <is>
          <t>S038</t>
        </is>
      </c>
      <c r="D18683" t="inlineStr">
        <is>
          <t>Store_038</t>
        </is>
      </c>
      <c r="E18683" t="inlineStr">
        <is>
          <t>East</t>
        </is>
      </c>
      <c r="F18683" t="inlineStr">
        <is>
          <t>P0067</t>
        </is>
      </c>
      <c r="G18683" t="inlineStr">
        <is>
          <t>Prod_0067</t>
        </is>
      </c>
      <c r="H18683" t="inlineStr">
        <is>
          <t>Toys</t>
        </is>
      </c>
      <c r="I18683" t="n">
        <v>8</v>
      </c>
      <c r="J18683" t="n">
        <v>131.8</v>
      </c>
      <c r="K18683" t="n">
        <v>0</v>
      </c>
      <c r="L18683">
        <f>I18683*J18683*(1-K18683)</f>
        <v/>
      </c>
      <c r="M18683">
        <f>VLOOKUP(F18683,Products!A:D,4,FALSE)*I18683</f>
        <v/>
      </c>
      <c r="N18683">
        <f>L18683-M18683</f>
        <v/>
      </c>
    </row>
    <row r="18684">
      <c r="A18684" t="inlineStr">
        <is>
          <t>T1018682</t>
        </is>
      </c>
      <c r="B18684" t="inlineStr">
        <is>
          <t>2024-12-02</t>
        </is>
      </c>
      <c r="C18684" t="inlineStr">
        <is>
          <t>S035</t>
        </is>
      </c>
      <c r="D18684" t="inlineStr">
        <is>
          <t>Store_035</t>
        </is>
      </c>
      <c r="E18684" t="inlineStr">
        <is>
          <t>Central</t>
        </is>
      </c>
      <c r="F18684" t="inlineStr">
        <is>
          <t>P0047</t>
        </is>
      </c>
      <c r="G18684" t="inlineStr">
        <is>
          <t>Prod_0047</t>
        </is>
      </c>
      <c r="H18684" t="inlineStr">
        <is>
          <t>Beverages</t>
        </is>
      </c>
      <c r="I18684" t="n">
        <v>9</v>
      </c>
      <c r="J18684" t="n">
        <v>613.45</v>
      </c>
      <c r="K18684" t="n">
        <v>0.1</v>
      </c>
      <c r="L18684">
        <f>I18684*J18684*(1-K18684)</f>
        <v/>
      </c>
      <c r="M18684">
        <f>VLOOKUP(F18684,Products!A:D,4,FALSE)*I18684</f>
        <v/>
      </c>
      <c r="N18684">
        <f>L18684-M18684</f>
        <v/>
      </c>
    </row>
    <row r="18685">
      <c r="A18685" t="inlineStr">
        <is>
          <t>T1018683</t>
        </is>
      </c>
      <c r="B18685" t="inlineStr">
        <is>
          <t>2025-09-07</t>
        </is>
      </c>
      <c r="C18685" t="inlineStr">
        <is>
          <t>S045</t>
        </is>
      </c>
      <c r="D18685" t="inlineStr">
        <is>
          <t>Store_045</t>
        </is>
      </c>
      <c r="E18685" t="inlineStr">
        <is>
          <t>East</t>
        </is>
      </c>
      <c r="F18685" t="inlineStr">
        <is>
          <t>P0151</t>
        </is>
      </c>
      <c r="G18685" t="inlineStr">
        <is>
          <t>Prod_0151</t>
        </is>
      </c>
      <c r="H18685" t="inlineStr">
        <is>
          <t>Food</t>
        </is>
      </c>
      <c r="I18685" t="n">
        <v>6</v>
      </c>
      <c r="J18685" t="n">
        <v>874.98</v>
      </c>
      <c r="K18685" t="n">
        <v>0</v>
      </c>
      <c r="L18685">
        <f>I18685*J18685*(1-K18685)</f>
        <v/>
      </c>
      <c r="M18685">
        <f>VLOOKUP(F18685,Products!A:D,4,FALSE)*I18685</f>
        <v/>
      </c>
      <c r="N18685">
        <f>L18685-M18685</f>
        <v/>
      </c>
    </row>
    <row r="18686">
      <c r="A18686" t="inlineStr">
        <is>
          <t>T1018684</t>
        </is>
      </c>
      <c r="B18686" t="inlineStr">
        <is>
          <t>2024-09-01</t>
        </is>
      </c>
      <c r="C18686" t="inlineStr">
        <is>
          <t>S039</t>
        </is>
      </c>
      <c r="D18686" t="inlineStr">
        <is>
          <t>Store_039</t>
        </is>
      </c>
      <c r="E18686" t="inlineStr">
        <is>
          <t>North</t>
        </is>
      </c>
      <c r="F18686" t="inlineStr">
        <is>
          <t>P0177</t>
        </is>
      </c>
      <c r="G18686" t="inlineStr">
        <is>
          <t>Prod_0177</t>
        </is>
      </c>
      <c r="H18686" t="inlineStr">
        <is>
          <t>Household</t>
        </is>
      </c>
      <c r="I18686" t="n">
        <v>6</v>
      </c>
      <c r="J18686" t="n">
        <v>174.61</v>
      </c>
      <c r="K18686" t="n">
        <v>0</v>
      </c>
      <c r="L18686">
        <f>I18686*J18686*(1-K18686)</f>
        <v/>
      </c>
      <c r="M18686">
        <f>VLOOKUP(F18686,Products!A:D,4,FALSE)*I18686</f>
        <v/>
      </c>
      <c r="N18686">
        <f>L18686-M18686</f>
        <v/>
      </c>
    </row>
    <row r="18687">
      <c r="A18687" t="inlineStr">
        <is>
          <t>T1018685</t>
        </is>
      </c>
      <c r="B18687" t="inlineStr">
        <is>
          <t>2023-07-19</t>
        </is>
      </c>
      <c r="C18687" t="inlineStr">
        <is>
          <t>S030</t>
        </is>
      </c>
      <c r="D18687" t="inlineStr">
        <is>
          <t>Store_030</t>
        </is>
      </c>
      <c r="E18687" t="inlineStr">
        <is>
          <t>North</t>
        </is>
      </c>
      <c r="F18687" t="inlineStr">
        <is>
          <t>P0104</t>
        </is>
      </c>
      <c r="G18687" t="inlineStr">
        <is>
          <t>Prod_0104</t>
        </is>
      </c>
      <c r="H18687" t="inlineStr">
        <is>
          <t>Clothing</t>
        </is>
      </c>
      <c r="I18687" t="n">
        <v>9</v>
      </c>
      <c r="J18687" t="n">
        <v>622.5599999999999</v>
      </c>
      <c r="K18687" t="n">
        <v>0.05</v>
      </c>
      <c r="L18687">
        <f>I18687*J18687*(1-K18687)</f>
        <v/>
      </c>
      <c r="M18687">
        <f>VLOOKUP(F18687,Products!A:D,4,FALSE)*I18687</f>
        <v/>
      </c>
      <c r="N18687">
        <f>L18687-M18687</f>
        <v/>
      </c>
    </row>
    <row r="18688">
      <c r="A18688" t="inlineStr">
        <is>
          <t>T1018686</t>
        </is>
      </c>
      <c r="B18688" t="inlineStr">
        <is>
          <t>2023-12-25</t>
        </is>
      </c>
      <c r="C18688" t="inlineStr">
        <is>
          <t>S023</t>
        </is>
      </c>
      <c r="D18688" t="inlineStr">
        <is>
          <t>Store_023</t>
        </is>
      </c>
      <c r="E18688" t="inlineStr">
        <is>
          <t>South</t>
        </is>
      </c>
      <c r="F18688" t="inlineStr">
        <is>
          <t>P0117</t>
        </is>
      </c>
      <c r="G18688" t="inlineStr">
        <is>
          <t>Prod_0117</t>
        </is>
      </c>
      <c r="H18688" t="inlineStr">
        <is>
          <t>Electronics</t>
        </is>
      </c>
      <c r="I18688" t="n">
        <v>4</v>
      </c>
      <c r="J18688" t="n">
        <v>497.59</v>
      </c>
      <c r="K18688" t="n">
        <v>0</v>
      </c>
      <c r="L18688">
        <f>I18688*J18688*(1-K18688)</f>
        <v/>
      </c>
      <c r="M18688">
        <f>VLOOKUP(F18688,Products!A:D,4,FALSE)*I18688</f>
        <v/>
      </c>
      <c r="N18688">
        <f>L18688-M18688</f>
        <v/>
      </c>
    </row>
    <row r="18689">
      <c r="A18689" t="inlineStr">
        <is>
          <t>T1018687</t>
        </is>
      </c>
      <c r="B18689" t="inlineStr">
        <is>
          <t>2023-07-24</t>
        </is>
      </c>
      <c r="C18689" t="inlineStr">
        <is>
          <t>S006</t>
        </is>
      </c>
      <c r="D18689" t="inlineStr">
        <is>
          <t>Store_006</t>
        </is>
      </c>
      <c r="E18689" t="inlineStr">
        <is>
          <t>East</t>
        </is>
      </c>
      <c r="F18689" t="inlineStr">
        <is>
          <t>P0170</t>
        </is>
      </c>
      <c r="G18689" t="inlineStr">
        <is>
          <t>Prod_0170</t>
        </is>
      </c>
      <c r="H18689" t="inlineStr">
        <is>
          <t>Household</t>
        </is>
      </c>
      <c r="I18689" t="n">
        <v>4</v>
      </c>
      <c r="J18689" t="n">
        <v>502</v>
      </c>
      <c r="K18689" t="n">
        <v>0</v>
      </c>
      <c r="L18689">
        <f>I18689*J18689*(1-K18689)</f>
        <v/>
      </c>
      <c r="M18689">
        <f>VLOOKUP(F18689,Products!A:D,4,FALSE)*I18689</f>
        <v/>
      </c>
      <c r="N18689">
        <f>L18689-M18689</f>
        <v/>
      </c>
    </row>
    <row r="18690">
      <c r="A18690" t="inlineStr">
        <is>
          <t>T1018688</t>
        </is>
      </c>
      <c r="B18690" t="inlineStr">
        <is>
          <t>2024-09-09</t>
        </is>
      </c>
      <c r="C18690" t="inlineStr">
        <is>
          <t>S010</t>
        </is>
      </c>
      <c r="D18690" t="inlineStr">
        <is>
          <t>Store_010</t>
        </is>
      </c>
      <c r="E18690" t="inlineStr">
        <is>
          <t>North</t>
        </is>
      </c>
      <c r="F18690" t="inlineStr">
        <is>
          <t>P0193</t>
        </is>
      </c>
      <c r="G18690" t="inlineStr">
        <is>
          <t>Prod_0193</t>
        </is>
      </c>
      <c r="H18690" t="inlineStr">
        <is>
          <t>Food</t>
        </is>
      </c>
      <c r="I18690" t="n">
        <v>3</v>
      </c>
      <c r="J18690" t="n">
        <v>666.77</v>
      </c>
      <c r="K18690" t="n">
        <v>0</v>
      </c>
      <c r="L18690">
        <f>I18690*J18690*(1-K18690)</f>
        <v/>
      </c>
      <c r="M18690">
        <f>VLOOKUP(F18690,Products!A:D,4,FALSE)*I18690</f>
        <v/>
      </c>
      <c r="N18690">
        <f>L18690-M18690</f>
        <v/>
      </c>
    </row>
    <row r="18691">
      <c r="A18691" t="inlineStr">
        <is>
          <t>T1018689</t>
        </is>
      </c>
      <c r="B18691" t="inlineStr">
        <is>
          <t>2024-08-06</t>
        </is>
      </c>
      <c r="C18691" t="inlineStr">
        <is>
          <t>S024</t>
        </is>
      </c>
      <c r="D18691" t="inlineStr">
        <is>
          <t>Store_024</t>
        </is>
      </c>
      <c r="E18691" t="inlineStr">
        <is>
          <t>South</t>
        </is>
      </c>
      <c r="F18691" t="inlineStr">
        <is>
          <t>P0195</t>
        </is>
      </c>
      <c r="G18691" t="inlineStr">
        <is>
          <t>Prod_0195</t>
        </is>
      </c>
      <c r="H18691" t="inlineStr">
        <is>
          <t>Food</t>
        </is>
      </c>
      <c r="I18691" t="n">
        <v>2</v>
      </c>
      <c r="J18691" t="n">
        <v>437.74</v>
      </c>
      <c r="K18691" t="n">
        <v>0</v>
      </c>
      <c r="L18691">
        <f>I18691*J18691*(1-K18691)</f>
        <v/>
      </c>
      <c r="M18691">
        <f>VLOOKUP(F18691,Products!A:D,4,FALSE)*I18691</f>
        <v/>
      </c>
      <c r="N18691">
        <f>L18691-M18691</f>
        <v/>
      </c>
    </row>
    <row r="18692">
      <c r="A18692" t="inlineStr">
        <is>
          <t>T1018690</t>
        </is>
      </c>
      <c r="B18692" t="inlineStr">
        <is>
          <t>2023-03-24</t>
        </is>
      </c>
      <c r="C18692" t="inlineStr">
        <is>
          <t>S021</t>
        </is>
      </c>
      <c r="D18692" t="inlineStr">
        <is>
          <t>Store_021</t>
        </is>
      </c>
      <c r="E18692" t="inlineStr">
        <is>
          <t>North</t>
        </is>
      </c>
      <c r="F18692" t="inlineStr">
        <is>
          <t>P0177</t>
        </is>
      </c>
      <c r="G18692" t="inlineStr">
        <is>
          <t>Prod_0177</t>
        </is>
      </c>
      <c r="H18692" t="inlineStr">
        <is>
          <t>Household</t>
        </is>
      </c>
      <c r="I18692" t="n">
        <v>6</v>
      </c>
      <c r="J18692" t="n">
        <v>214.66</v>
      </c>
      <c r="K18692" t="n">
        <v>0</v>
      </c>
      <c r="L18692">
        <f>I18692*J18692*(1-K18692)</f>
        <v/>
      </c>
      <c r="M18692">
        <f>VLOOKUP(F18692,Products!A:D,4,FALSE)*I18692</f>
        <v/>
      </c>
      <c r="N18692">
        <f>L18692-M18692</f>
        <v/>
      </c>
    </row>
    <row r="18693">
      <c r="A18693" t="inlineStr">
        <is>
          <t>T1018691</t>
        </is>
      </c>
      <c r="B18693" t="inlineStr">
        <is>
          <t>2023-07-28</t>
        </is>
      </c>
      <c r="C18693" t="inlineStr">
        <is>
          <t>S035</t>
        </is>
      </c>
      <c r="D18693" t="inlineStr">
        <is>
          <t>Store_035</t>
        </is>
      </c>
      <c r="E18693" t="inlineStr">
        <is>
          <t>Central</t>
        </is>
      </c>
      <c r="F18693" t="inlineStr">
        <is>
          <t>P0059</t>
        </is>
      </c>
      <c r="G18693" t="inlineStr">
        <is>
          <t>Prod_0059</t>
        </is>
      </c>
      <c r="H18693" t="inlineStr">
        <is>
          <t>Beverages</t>
        </is>
      </c>
      <c r="I18693" t="n">
        <v>9</v>
      </c>
      <c r="J18693" t="n">
        <v>483.27</v>
      </c>
      <c r="K18693" t="n">
        <v>0</v>
      </c>
      <c r="L18693">
        <f>I18693*J18693*(1-K18693)</f>
        <v/>
      </c>
      <c r="M18693">
        <f>VLOOKUP(F18693,Products!A:D,4,FALSE)*I18693</f>
        <v/>
      </c>
      <c r="N18693">
        <f>L18693-M18693</f>
        <v/>
      </c>
    </row>
    <row r="18694">
      <c r="A18694" t="inlineStr">
        <is>
          <t>T1018692</t>
        </is>
      </c>
      <c r="B18694" t="inlineStr">
        <is>
          <t>2025-01-01</t>
        </is>
      </c>
      <c r="C18694" t="inlineStr">
        <is>
          <t>S017</t>
        </is>
      </c>
      <c r="D18694" t="inlineStr">
        <is>
          <t>Store_017</t>
        </is>
      </c>
      <c r="E18694" t="inlineStr">
        <is>
          <t>South</t>
        </is>
      </c>
      <c r="F18694" t="inlineStr">
        <is>
          <t>P0027</t>
        </is>
      </c>
      <c r="G18694" t="inlineStr">
        <is>
          <t>Prod_0027</t>
        </is>
      </c>
      <c r="H18694" t="inlineStr">
        <is>
          <t>Electronics</t>
        </is>
      </c>
      <c r="I18694" t="n">
        <v>8</v>
      </c>
      <c r="J18694" t="n">
        <v>700.78</v>
      </c>
      <c r="K18694" t="n">
        <v>0.2</v>
      </c>
      <c r="L18694">
        <f>I18694*J18694*(1-K18694)</f>
        <v/>
      </c>
      <c r="M18694">
        <f>VLOOKUP(F18694,Products!A:D,4,FALSE)*I18694</f>
        <v/>
      </c>
      <c r="N18694">
        <f>L18694-M18694</f>
        <v/>
      </c>
    </row>
    <row r="18695">
      <c r="A18695" t="inlineStr">
        <is>
          <t>T1018693</t>
        </is>
      </c>
      <c r="B18695" t="inlineStr">
        <is>
          <t>2023-09-24</t>
        </is>
      </c>
      <c r="C18695" t="inlineStr">
        <is>
          <t>S004</t>
        </is>
      </c>
      <c r="D18695" t="inlineStr">
        <is>
          <t>Store_004</t>
        </is>
      </c>
      <c r="E18695" t="inlineStr">
        <is>
          <t>Central</t>
        </is>
      </c>
      <c r="F18695" t="inlineStr">
        <is>
          <t>P0191</t>
        </is>
      </c>
      <c r="G18695" t="inlineStr">
        <is>
          <t>Prod_0191</t>
        </is>
      </c>
      <c r="H18695" t="inlineStr">
        <is>
          <t>Food</t>
        </is>
      </c>
      <c r="I18695" t="n">
        <v>8</v>
      </c>
      <c r="J18695" t="n">
        <v>603.6799999999999</v>
      </c>
      <c r="K18695" t="n">
        <v>0.1</v>
      </c>
      <c r="L18695">
        <f>I18695*J18695*(1-K18695)</f>
        <v/>
      </c>
      <c r="M18695">
        <f>VLOOKUP(F18695,Products!A:D,4,FALSE)*I18695</f>
        <v/>
      </c>
      <c r="N18695">
        <f>L18695-M18695</f>
        <v/>
      </c>
    </row>
    <row r="18696">
      <c r="A18696" t="inlineStr">
        <is>
          <t>T1018694</t>
        </is>
      </c>
      <c r="B18696" t="inlineStr">
        <is>
          <t>2024-09-28</t>
        </is>
      </c>
      <c r="C18696" t="inlineStr">
        <is>
          <t>S010</t>
        </is>
      </c>
      <c r="D18696" t="inlineStr">
        <is>
          <t>Store_010</t>
        </is>
      </c>
      <c r="E18696" t="inlineStr">
        <is>
          <t>North</t>
        </is>
      </c>
      <c r="F18696" t="inlineStr">
        <is>
          <t>P0173</t>
        </is>
      </c>
      <c r="G18696" t="inlineStr">
        <is>
          <t>Prod_0173</t>
        </is>
      </c>
      <c r="H18696" t="inlineStr">
        <is>
          <t>Toys</t>
        </is>
      </c>
      <c r="I18696" t="n">
        <v>5</v>
      </c>
      <c r="J18696" t="n">
        <v>687.4299999999999</v>
      </c>
      <c r="K18696" t="n">
        <v>0</v>
      </c>
      <c r="L18696">
        <f>I18696*J18696*(1-K18696)</f>
        <v/>
      </c>
      <c r="M18696">
        <f>VLOOKUP(F18696,Products!A:D,4,FALSE)*I18696</f>
        <v/>
      </c>
      <c r="N18696">
        <f>L18696-M18696</f>
        <v/>
      </c>
    </row>
    <row r="18697">
      <c r="A18697" t="inlineStr">
        <is>
          <t>T1018695</t>
        </is>
      </c>
      <c r="B18697" t="inlineStr">
        <is>
          <t>2024-04-27</t>
        </is>
      </c>
      <c r="C18697" t="inlineStr">
        <is>
          <t>S021</t>
        </is>
      </c>
      <c r="D18697" t="inlineStr">
        <is>
          <t>Store_021</t>
        </is>
      </c>
      <c r="E18697" t="inlineStr">
        <is>
          <t>North</t>
        </is>
      </c>
      <c r="F18697" t="inlineStr">
        <is>
          <t>P0157</t>
        </is>
      </c>
      <c r="G18697" t="inlineStr">
        <is>
          <t>Prod_0157</t>
        </is>
      </c>
      <c r="H18697" t="inlineStr">
        <is>
          <t>Toys</t>
        </is>
      </c>
      <c r="I18697" t="n">
        <v>1</v>
      </c>
      <c r="J18697" t="n">
        <v>219.05</v>
      </c>
      <c r="K18697" t="n">
        <v>0.1</v>
      </c>
      <c r="L18697">
        <f>I18697*J18697*(1-K18697)</f>
        <v/>
      </c>
      <c r="M18697">
        <f>VLOOKUP(F18697,Products!A:D,4,FALSE)*I18697</f>
        <v/>
      </c>
      <c r="N18697">
        <f>L18697-M18697</f>
        <v/>
      </c>
    </row>
    <row r="18698">
      <c r="A18698" t="inlineStr">
        <is>
          <t>T1018696</t>
        </is>
      </c>
      <c r="B18698" t="inlineStr">
        <is>
          <t>2024-04-25</t>
        </is>
      </c>
      <c r="C18698" t="inlineStr">
        <is>
          <t>S012</t>
        </is>
      </c>
      <c r="D18698" t="inlineStr">
        <is>
          <t>Store_012</t>
        </is>
      </c>
      <c r="E18698" t="inlineStr">
        <is>
          <t>South</t>
        </is>
      </c>
      <c r="F18698" t="inlineStr">
        <is>
          <t>P0147</t>
        </is>
      </c>
      <c r="G18698" t="inlineStr">
        <is>
          <t>Prod_0147</t>
        </is>
      </c>
      <c r="H18698" t="inlineStr">
        <is>
          <t>Stationery</t>
        </is>
      </c>
      <c r="I18698" t="n">
        <v>2</v>
      </c>
      <c r="J18698" t="n">
        <v>527.98</v>
      </c>
      <c r="K18698" t="n">
        <v>0.15</v>
      </c>
      <c r="L18698">
        <f>I18698*J18698*(1-K18698)</f>
        <v/>
      </c>
      <c r="M18698">
        <f>VLOOKUP(F18698,Products!A:D,4,FALSE)*I18698</f>
        <v/>
      </c>
      <c r="N18698">
        <f>L18698-M18698</f>
        <v/>
      </c>
    </row>
    <row r="18699">
      <c r="A18699" t="inlineStr">
        <is>
          <t>T1018697</t>
        </is>
      </c>
      <c r="B18699" t="inlineStr">
        <is>
          <t>2023-08-09</t>
        </is>
      </c>
      <c r="C18699" t="inlineStr">
        <is>
          <t>S040</t>
        </is>
      </c>
      <c r="D18699" t="inlineStr">
        <is>
          <t>Store_040</t>
        </is>
      </c>
      <c r="E18699" t="inlineStr">
        <is>
          <t>Central</t>
        </is>
      </c>
      <c r="F18699" t="inlineStr">
        <is>
          <t>P0004</t>
        </is>
      </c>
      <c r="G18699" t="inlineStr">
        <is>
          <t>Prod_0004</t>
        </is>
      </c>
      <c r="H18699" t="inlineStr">
        <is>
          <t>Household</t>
        </is>
      </c>
      <c r="I18699" t="n">
        <v>3</v>
      </c>
      <c r="J18699" t="n">
        <v>468.28</v>
      </c>
      <c r="K18699" t="n">
        <v>0.05</v>
      </c>
      <c r="L18699">
        <f>I18699*J18699*(1-K18699)</f>
        <v/>
      </c>
      <c r="M18699">
        <f>VLOOKUP(F18699,Products!A:D,4,FALSE)*I18699</f>
        <v/>
      </c>
      <c r="N18699">
        <f>L18699-M18699</f>
        <v/>
      </c>
    </row>
    <row r="18700">
      <c r="A18700" t="inlineStr">
        <is>
          <t>T1018698</t>
        </is>
      </c>
      <c r="B18700" t="inlineStr">
        <is>
          <t>2024-10-30</t>
        </is>
      </c>
      <c r="C18700" t="inlineStr">
        <is>
          <t>S010</t>
        </is>
      </c>
      <c r="D18700" t="inlineStr">
        <is>
          <t>Store_010</t>
        </is>
      </c>
      <c r="E18700" t="inlineStr">
        <is>
          <t>North</t>
        </is>
      </c>
      <c r="F18700" t="inlineStr">
        <is>
          <t>P0027</t>
        </is>
      </c>
      <c r="G18700" t="inlineStr">
        <is>
          <t>Prod_0027</t>
        </is>
      </c>
      <c r="H18700" t="inlineStr">
        <is>
          <t>Electronics</t>
        </is>
      </c>
      <c r="I18700" t="n">
        <v>1</v>
      </c>
      <c r="J18700" t="n">
        <v>461.18</v>
      </c>
      <c r="K18700" t="n">
        <v>0.15</v>
      </c>
      <c r="L18700">
        <f>I18700*J18700*(1-K18700)</f>
        <v/>
      </c>
      <c r="M18700">
        <f>VLOOKUP(F18700,Products!A:D,4,FALSE)*I18700</f>
        <v/>
      </c>
      <c r="N18700">
        <f>L18700-M18700</f>
        <v/>
      </c>
    </row>
    <row r="18701">
      <c r="A18701" t="inlineStr">
        <is>
          <t>T1018699</t>
        </is>
      </c>
      <c r="B18701" t="inlineStr">
        <is>
          <t>2025-01-09</t>
        </is>
      </c>
      <c r="C18701" t="inlineStr">
        <is>
          <t>S013</t>
        </is>
      </c>
      <c r="D18701" t="inlineStr">
        <is>
          <t>Store_013</t>
        </is>
      </c>
      <c r="E18701" t="inlineStr">
        <is>
          <t>North</t>
        </is>
      </c>
      <c r="F18701" t="inlineStr">
        <is>
          <t>P0200</t>
        </is>
      </c>
      <c r="G18701" t="inlineStr">
        <is>
          <t>Prod_0200</t>
        </is>
      </c>
      <c r="H18701" t="inlineStr">
        <is>
          <t>Electronics</t>
        </is>
      </c>
      <c r="I18701" t="n">
        <v>4</v>
      </c>
      <c r="J18701" t="n">
        <v>320.67</v>
      </c>
      <c r="K18701" t="n">
        <v>0.1</v>
      </c>
      <c r="L18701">
        <f>I18701*J18701*(1-K18701)</f>
        <v/>
      </c>
      <c r="M18701">
        <f>VLOOKUP(F18701,Products!A:D,4,FALSE)*I18701</f>
        <v/>
      </c>
      <c r="N18701">
        <f>L18701-M18701</f>
        <v/>
      </c>
    </row>
    <row r="18702">
      <c r="A18702" t="inlineStr">
        <is>
          <t>T1018700</t>
        </is>
      </c>
      <c r="B18702" t="inlineStr">
        <is>
          <t>2025-03-06</t>
        </is>
      </c>
      <c r="C18702" t="inlineStr">
        <is>
          <t>S003</t>
        </is>
      </c>
      <c r="D18702" t="inlineStr">
        <is>
          <t>Store_003</t>
        </is>
      </c>
      <c r="E18702" t="inlineStr">
        <is>
          <t>North</t>
        </is>
      </c>
      <c r="F18702" t="inlineStr">
        <is>
          <t>P0141</t>
        </is>
      </c>
      <c r="G18702" t="inlineStr">
        <is>
          <t>Prod_0141</t>
        </is>
      </c>
      <c r="H18702" t="inlineStr">
        <is>
          <t>Food</t>
        </is>
      </c>
      <c r="I18702" t="n">
        <v>4</v>
      </c>
      <c r="J18702" t="n">
        <v>974.14</v>
      </c>
      <c r="K18702" t="n">
        <v>0.1</v>
      </c>
      <c r="L18702">
        <f>I18702*J18702*(1-K18702)</f>
        <v/>
      </c>
      <c r="M18702">
        <f>VLOOKUP(F18702,Products!A:D,4,FALSE)*I18702</f>
        <v/>
      </c>
      <c r="N18702">
        <f>L18702-M18702</f>
        <v/>
      </c>
    </row>
    <row r="18703">
      <c r="A18703" t="inlineStr">
        <is>
          <t>T1018701</t>
        </is>
      </c>
      <c r="B18703" t="inlineStr">
        <is>
          <t>2023-10-17</t>
        </is>
      </c>
      <c r="C18703" t="inlineStr">
        <is>
          <t>S042</t>
        </is>
      </c>
      <c r="D18703" t="inlineStr">
        <is>
          <t>Store_042</t>
        </is>
      </c>
      <c r="E18703" t="inlineStr">
        <is>
          <t>Central</t>
        </is>
      </c>
      <c r="F18703" t="inlineStr">
        <is>
          <t>P0171</t>
        </is>
      </c>
      <c r="G18703" t="inlineStr">
        <is>
          <t>Prod_0171</t>
        </is>
      </c>
      <c r="H18703" t="inlineStr">
        <is>
          <t>Household</t>
        </is>
      </c>
      <c r="I18703" t="n">
        <v>3</v>
      </c>
      <c r="J18703" t="n">
        <v>326.74</v>
      </c>
      <c r="K18703" t="n">
        <v>0</v>
      </c>
      <c r="L18703">
        <f>I18703*J18703*(1-K18703)</f>
        <v/>
      </c>
      <c r="M18703">
        <f>VLOOKUP(F18703,Products!A:D,4,FALSE)*I18703</f>
        <v/>
      </c>
      <c r="N18703">
        <f>L18703-M18703</f>
        <v/>
      </c>
    </row>
    <row r="18704">
      <c r="A18704" t="inlineStr">
        <is>
          <t>T1018702</t>
        </is>
      </c>
      <c r="B18704" t="inlineStr">
        <is>
          <t>2024-03-09</t>
        </is>
      </c>
      <c r="C18704" t="inlineStr">
        <is>
          <t>S046</t>
        </is>
      </c>
      <c r="D18704" t="inlineStr">
        <is>
          <t>Store_046</t>
        </is>
      </c>
      <c r="E18704" t="inlineStr">
        <is>
          <t>South</t>
        </is>
      </c>
      <c r="F18704" t="inlineStr">
        <is>
          <t>P0191</t>
        </is>
      </c>
      <c r="G18704" t="inlineStr">
        <is>
          <t>Prod_0191</t>
        </is>
      </c>
      <c r="H18704" t="inlineStr">
        <is>
          <t>Food</t>
        </is>
      </c>
      <c r="I18704" t="n">
        <v>7</v>
      </c>
      <c r="J18704" t="n">
        <v>585.58</v>
      </c>
      <c r="K18704" t="n">
        <v>0</v>
      </c>
      <c r="L18704">
        <f>I18704*J18704*(1-K18704)</f>
        <v/>
      </c>
      <c r="M18704">
        <f>VLOOKUP(F18704,Products!A:D,4,FALSE)*I18704</f>
        <v/>
      </c>
      <c r="N18704">
        <f>L18704-M18704</f>
        <v/>
      </c>
    </row>
    <row r="18705">
      <c r="A18705" t="inlineStr">
        <is>
          <t>T1018703</t>
        </is>
      </c>
      <c r="B18705" t="inlineStr">
        <is>
          <t>2024-12-12</t>
        </is>
      </c>
      <c r="C18705" t="inlineStr">
        <is>
          <t>S027</t>
        </is>
      </c>
      <c r="D18705" t="inlineStr">
        <is>
          <t>Store_027</t>
        </is>
      </c>
      <c r="E18705" t="inlineStr">
        <is>
          <t>South</t>
        </is>
      </c>
      <c r="F18705" t="inlineStr">
        <is>
          <t>P0023</t>
        </is>
      </c>
      <c r="G18705" t="inlineStr">
        <is>
          <t>Prod_0023</t>
        </is>
      </c>
      <c r="H18705" t="inlineStr">
        <is>
          <t>Stationery</t>
        </is>
      </c>
      <c r="I18705" t="n">
        <v>5</v>
      </c>
      <c r="J18705" t="n">
        <v>159.53</v>
      </c>
      <c r="K18705" t="n">
        <v>0</v>
      </c>
      <c r="L18705">
        <f>I18705*J18705*(1-K18705)</f>
        <v/>
      </c>
      <c r="M18705">
        <f>VLOOKUP(F18705,Products!A:D,4,FALSE)*I18705</f>
        <v/>
      </c>
      <c r="N18705">
        <f>L18705-M18705</f>
        <v/>
      </c>
    </row>
    <row r="18706">
      <c r="A18706" t="inlineStr">
        <is>
          <t>T1018704</t>
        </is>
      </c>
      <c r="B18706" t="inlineStr">
        <is>
          <t>2025-05-21</t>
        </is>
      </c>
      <c r="C18706" t="inlineStr">
        <is>
          <t>S016</t>
        </is>
      </c>
      <c r="D18706" t="inlineStr">
        <is>
          <t>Store_016</t>
        </is>
      </c>
      <c r="E18706" t="inlineStr">
        <is>
          <t>West</t>
        </is>
      </c>
      <c r="F18706" t="inlineStr">
        <is>
          <t>P0199</t>
        </is>
      </c>
      <c r="G18706" t="inlineStr">
        <is>
          <t>Prod_0199</t>
        </is>
      </c>
      <c r="H18706" t="inlineStr">
        <is>
          <t>Beverages</t>
        </is>
      </c>
      <c r="I18706" t="n">
        <v>2</v>
      </c>
      <c r="J18706" t="n">
        <v>121.61</v>
      </c>
      <c r="K18706" t="n">
        <v>0.05</v>
      </c>
      <c r="L18706">
        <f>I18706*J18706*(1-K18706)</f>
        <v/>
      </c>
      <c r="M18706">
        <f>VLOOKUP(F18706,Products!A:D,4,FALSE)*I18706</f>
        <v/>
      </c>
      <c r="N18706">
        <f>L18706-M18706</f>
        <v/>
      </c>
    </row>
    <row r="18707">
      <c r="A18707" t="inlineStr">
        <is>
          <t>T1018705</t>
        </is>
      </c>
      <c r="B18707" t="inlineStr">
        <is>
          <t>2023-12-25</t>
        </is>
      </c>
      <c r="C18707" t="inlineStr">
        <is>
          <t>S019</t>
        </is>
      </c>
      <c r="D18707" t="inlineStr">
        <is>
          <t>Store_019</t>
        </is>
      </c>
      <c r="E18707" t="inlineStr">
        <is>
          <t>East</t>
        </is>
      </c>
      <c r="F18707" t="inlineStr">
        <is>
          <t>P0150</t>
        </is>
      </c>
      <c r="G18707" t="inlineStr">
        <is>
          <t>Prod_0150</t>
        </is>
      </c>
      <c r="H18707" t="inlineStr">
        <is>
          <t>Clothing</t>
        </is>
      </c>
      <c r="I18707" t="n">
        <v>8</v>
      </c>
      <c r="J18707" t="n">
        <v>344.61</v>
      </c>
      <c r="K18707" t="n">
        <v>0</v>
      </c>
      <c r="L18707">
        <f>I18707*J18707*(1-K18707)</f>
        <v/>
      </c>
      <c r="M18707">
        <f>VLOOKUP(F18707,Products!A:D,4,FALSE)*I18707</f>
        <v/>
      </c>
      <c r="N18707">
        <f>L18707-M18707</f>
        <v/>
      </c>
    </row>
    <row r="18708">
      <c r="A18708" t="inlineStr">
        <is>
          <t>T1018706</t>
        </is>
      </c>
      <c r="B18708" t="inlineStr">
        <is>
          <t>2024-02-17</t>
        </is>
      </c>
      <c r="C18708" t="inlineStr">
        <is>
          <t>S026</t>
        </is>
      </c>
      <c r="D18708" t="inlineStr">
        <is>
          <t>Store_026</t>
        </is>
      </c>
      <c r="E18708" t="inlineStr">
        <is>
          <t>North</t>
        </is>
      </c>
      <c r="F18708" t="inlineStr">
        <is>
          <t>P0019</t>
        </is>
      </c>
      <c r="G18708" t="inlineStr">
        <is>
          <t>Prod_0019</t>
        </is>
      </c>
      <c r="H18708" t="inlineStr">
        <is>
          <t>Toys</t>
        </is>
      </c>
      <c r="I18708" t="n">
        <v>9</v>
      </c>
      <c r="J18708" t="n">
        <v>485.4</v>
      </c>
      <c r="K18708" t="n">
        <v>0</v>
      </c>
      <c r="L18708">
        <f>I18708*J18708*(1-K18708)</f>
        <v/>
      </c>
      <c r="M18708">
        <f>VLOOKUP(F18708,Products!A:D,4,FALSE)*I18708</f>
        <v/>
      </c>
      <c r="N18708">
        <f>L18708-M18708</f>
        <v/>
      </c>
    </row>
    <row r="18709">
      <c r="A18709" t="inlineStr">
        <is>
          <t>T1018707</t>
        </is>
      </c>
      <c r="B18709" t="inlineStr">
        <is>
          <t>2024-07-18</t>
        </is>
      </c>
      <c r="C18709" t="inlineStr">
        <is>
          <t>S006</t>
        </is>
      </c>
      <c r="D18709" t="inlineStr">
        <is>
          <t>Store_006</t>
        </is>
      </c>
      <c r="E18709" t="inlineStr">
        <is>
          <t>East</t>
        </is>
      </c>
      <c r="F18709" t="inlineStr">
        <is>
          <t>P0011</t>
        </is>
      </c>
      <c r="G18709" t="inlineStr">
        <is>
          <t>Prod_0011</t>
        </is>
      </c>
      <c r="H18709" t="inlineStr">
        <is>
          <t>Household</t>
        </is>
      </c>
      <c r="I18709" t="n">
        <v>2</v>
      </c>
      <c r="J18709" t="n">
        <v>310.26</v>
      </c>
      <c r="K18709" t="n">
        <v>0</v>
      </c>
      <c r="L18709">
        <f>I18709*J18709*(1-K18709)</f>
        <v/>
      </c>
      <c r="M18709">
        <f>VLOOKUP(F18709,Products!A:D,4,FALSE)*I18709</f>
        <v/>
      </c>
      <c r="N18709">
        <f>L18709-M18709</f>
        <v/>
      </c>
    </row>
    <row r="18710">
      <c r="A18710" t="inlineStr">
        <is>
          <t>T1018708</t>
        </is>
      </c>
      <c r="B18710" t="inlineStr">
        <is>
          <t>2025-09-18</t>
        </is>
      </c>
      <c r="C18710" t="inlineStr">
        <is>
          <t>S013</t>
        </is>
      </c>
      <c r="D18710" t="inlineStr">
        <is>
          <t>Store_013</t>
        </is>
      </c>
      <c r="E18710" t="inlineStr">
        <is>
          <t>North</t>
        </is>
      </c>
      <c r="F18710" t="inlineStr">
        <is>
          <t>P0016</t>
        </is>
      </c>
      <c r="G18710" t="inlineStr">
        <is>
          <t>Prod_0016</t>
        </is>
      </c>
      <c r="H18710" t="inlineStr">
        <is>
          <t>Food</t>
        </is>
      </c>
      <c r="I18710" t="n">
        <v>3</v>
      </c>
      <c r="J18710" t="n">
        <v>1009.29</v>
      </c>
      <c r="K18710" t="n">
        <v>0.05</v>
      </c>
      <c r="L18710">
        <f>I18710*J18710*(1-K18710)</f>
        <v/>
      </c>
      <c r="M18710">
        <f>VLOOKUP(F18710,Products!A:D,4,FALSE)*I18710</f>
        <v/>
      </c>
      <c r="N18710">
        <f>L18710-M18710</f>
        <v/>
      </c>
    </row>
    <row r="18711">
      <c r="A18711" t="inlineStr">
        <is>
          <t>T1018709</t>
        </is>
      </c>
      <c r="B18711" t="inlineStr">
        <is>
          <t>2023-07-02</t>
        </is>
      </c>
      <c r="C18711" t="inlineStr">
        <is>
          <t>S034</t>
        </is>
      </c>
      <c r="D18711" t="inlineStr">
        <is>
          <t>Store_034</t>
        </is>
      </c>
      <c r="E18711" t="inlineStr">
        <is>
          <t>Central</t>
        </is>
      </c>
      <c r="F18711" t="inlineStr">
        <is>
          <t>P0200</t>
        </is>
      </c>
      <c r="G18711" t="inlineStr">
        <is>
          <t>Prod_0200</t>
        </is>
      </c>
      <c r="H18711" t="inlineStr">
        <is>
          <t>Electronics</t>
        </is>
      </c>
      <c r="I18711" t="n">
        <v>9</v>
      </c>
      <c r="J18711" t="n">
        <v>420.91</v>
      </c>
      <c r="K18711" t="n">
        <v>0</v>
      </c>
      <c r="L18711">
        <f>I18711*J18711*(1-K18711)</f>
        <v/>
      </c>
      <c r="M18711">
        <f>VLOOKUP(F18711,Products!A:D,4,FALSE)*I18711</f>
        <v/>
      </c>
      <c r="N18711">
        <f>L18711-M18711</f>
        <v/>
      </c>
    </row>
    <row r="18712">
      <c r="A18712" t="inlineStr">
        <is>
          <t>T1018710</t>
        </is>
      </c>
      <c r="B18712" t="inlineStr">
        <is>
          <t>2025-09-19</t>
        </is>
      </c>
      <c r="C18712" t="inlineStr">
        <is>
          <t>S028</t>
        </is>
      </c>
      <c r="D18712" t="inlineStr">
        <is>
          <t>Store_028</t>
        </is>
      </c>
      <c r="E18712" t="inlineStr">
        <is>
          <t>North</t>
        </is>
      </c>
      <c r="F18712" t="inlineStr">
        <is>
          <t>P0098</t>
        </is>
      </c>
      <c r="G18712" t="inlineStr">
        <is>
          <t>Prod_0098</t>
        </is>
      </c>
      <c r="H18712" t="inlineStr">
        <is>
          <t>Clothing</t>
        </is>
      </c>
      <c r="I18712" t="n">
        <v>3</v>
      </c>
      <c r="J18712" t="n">
        <v>451.46</v>
      </c>
      <c r="K18712" t="n">
        <v>0.05</v>
      </c>
      <c r="L18712">
        <f>I18712*J18712*(1-K18712)</f>
        <v/>
      </c>
      <c r="M18712">
        <f>VLOOKUP(F18712,Products!A:D,4,FALSE)*I18712</f>
        <v/>
      </c>
      <c r="N18712">
        <f>L18712-M18712</f>
        <v/>
      </c>
    </row>
    <row r="18713">
      <c r="A18713" t="inlineStr">
        <is>
          <t>T1018711</t>
        </is>
      </c>
      <c r="B18713" t="inlineStr">
        <is>
          <t>2023-05-14</t>
        </is>
      </c>
      <c r="C18713" t="inlineStr">
        <is>
          <t>S005</t>
        </is>
      </c>
      <c r="D18713" t="inlineStr">
        <is>
          <t>Store_005</t>
        </is>
      </c>
      <c r="E18713" t="inlineStr">
        <is>
          <t>Central</t>
        </is>
      </c>
      <c r="F18713" t="inlineStr">
        <is>
          <t>P0139</t>
        </is>
      </c>
      <c r="G18713" t="inlineStr">
        <is>
          <t>Prod_0139</t>
        </is>
      </c>
      <c r="H18713" t="inlineStr">
        <is>
          <t>Clothing</t>
        </is>
      </c>
      <c r="I18713" t="n">
        <v>6</v>
      </c>
      <c r="J18713" t="n">
        <v>638.45</v>
      </c>
      <c r="K18713" t="n">
        <v>0</v>
      </c>
      <c r="L18713">
        <f>I18713*J18713*(1-K18713)</f>
        <v/>
      </c>
      <c r="M18713">
        <f>VLOOKUP(F18713,Products!A:D,4,FALSE)*I18713</f>
        <v/>
      </c>
      <c r="N18713">
        <f>L18713-M18713</f>
        <v/>
      </c>
    </row>
    <row r="18714">
      <c r="A18714" t="inlineStr">
        <is>
          <t>T1018712</t>
        </is>
      </c>
      <c r="B18714" t="inlineStr">
        <is>
          <t>2023-01-10</t>
        </is>
      </c>
      <c r="C18714" t="inlineStr">
        <is>
          <t>S012</t>
        </is>
      </c>
      <c r="D18714" t="inlineStr">
        <is>
          <t>Store_012</t>
        </is>
      </c>
      <c r="E18714" t="inlineStr">
        <is>
          <t>South</t>
        </is>
      </c>
      <c r="F18714" t="inlineStr">
        <is>
          <t>P0021</t>
        </is>
      </c>
      <c r="G18714" t="inlineStr">
        <is>
          <t>Prod_0021</t>
        </is>
      </c>
      <c r="H18714" t="inlineStr">
        <is>
          <t>Household</t>
        </is>
      </c>
      <c r="I18714" t="n">
        <v>8</v>
      </c>
      <c r="J18714" t="n">
        <v>155.31</v>
      </c>
      <c r="K18714" t="n">
        <v>0</v>
      </c>
      <c r="L18714">
        <f>I18714*J18714*(1-K18714)</f>
        <v/>
      </c>
      <c r="M18714">
        <f>VLOOKUP(F18714,Products!A:D,4,FALSE)*I18714</f>
        <v/>
      </c>
      <c r="N18714">
        <f>L18714-M18714</f>
        <v/>
      </c>
    </row>
    <row r="18715">
      <c r="A18715" t="inlineStr">
        <is>
          <t>T1018713</t>
        </is>
      </c>
      <c r="B18715" t="inlineStr">
        <is>
          <t>2023-01-09</t>
        </is>
      </c>
      <c r="C18715" t="inlineStr">
        <is>
          <t>S047</t>
        </is>
      </c>
      <c r="D18715" t="inlineStr">
        <is>
          <t>Store_047</t>
        </is>
      </c>
      <c r="E18715" t="inlineStr">
        <is>
          <t>North</t>
        </is>
      </c>
      <c r="F18715" t="inlineStr">
        <is>
          <t>P0144</t>
        </is>
      </c>
      <c r="G18715" t="inlineStr">
        <is>
          <t>Prod_0144</t>
        </is>
      </c>
      <c r="H18715" t="inlineStr">
        <is>
          <t>Stationery</t>
        </is>
      </c>
      <c r="I18715" t="n">
        <v>9</v>
      </c>
      <c r="J18715" t="n">
        <v>196.69</v>
      </c>
      <c r="K18715" t="n">
        <v>0</v>
      </c>
      <c r="L18715">
        <f>I18715*J18715*(1-K18715)</f>
        <v/>
      </c>
      <c r="M18715">
        <f>VLOOKUP(F18715,Products!A:D,4,FALSE)*I18715</f>
        <v/>
      </c>
      <c r="N18715">
        <f>L18715-M18715</f>
        <v/>
      </c>
    </row>
    <row r="18716">
      <c r="A18716" t="inlineStr">
        <is>
          <t>T1018714</t>
        </is>
      </c>
      <c r="B18716" t="inlineStr">
        <is>
          <t>2025-07-22</t>
        </is>
      </c>
      <c r="C18716" t="inlineStr">
        <is>
          <t>S043</t>
        </is>
      </c>
      <c r="D18716" t="inlineStr">
        <is>
          <t>Store_043</t>
        </is>
      </c>
      <c r="E18716" t="inlineStr">
        <is>
          <t>East</t>
        </is>
      </c>
      <c r="F18716" t="inlineStr">
        <is>
          <t>P0011</t>
        </is>
      </c>
      <c r="G18716" t="inlineStr">
        <is>
          <t>Prod_0011</t>
        </is>
      </c>
      <c r="H18716" t="inlineStr">
        <is>
          <t>Household</t>
        </is>
      </c>
      <c r="I18716" t="n">
        <v>4</v>
      </c>
      <c r="J18716" t="n">
        <v>421.65</v>
      </c>
      <c r="K18716" t="n">
        <v>0</v>
      </c>
      <c r="L18716">
        <f>I18716*J18716*(1-K18716)</f>
        <v/>
      </c>
      <c r="M18716">
        <f>VLOOKUP(F18716,Products!A:D,4,FALSE)*I18716</f>
        <v/>
      </c>
      <c r="N18716">
        <f>L18716-M18716</f>
        <v/>
      </c>
    </row>
    <row r="18717">
      <c r="A18717" t="inlineStr">
        <is>
          <t>T1018715</t>
        </is>
      </c>
      <c r="B18717" t="inlineStr">
        <is>
          <t>2024-02-26</t>
        </is>
      </c>
      <c r="C18717" t="inlineStr">
        <is>
          <t>S041</t>
        </is>
      </c>
      <c r="D18717" t="inlineStr">
        <is>
          <t>Store_041</t>
        </is>
      </c>
      <c r="E18717" t="inlineStr">
        <is>
          <t>East</t>
        </is>
      </c>
      <c r="F18717" t="inlineStr">
        <is>
          <t>P0003</t>
        </is>
      </c>
      <c r="G18717" t="inlineStr">
        <is>
          <t>Prod_0003</t>
        </is>
      </c>
      <c r="H18717" t="inlineStr">
        <is>
          <t>Household</t>
        </is>
      </c>
      <c r="I18717" t="n">
        <v>9</v>
      </c>
      <c r="J18717" t="n">
        <v>100.34</v>
      </c>
      <c r="K18717" t="n">
        <v>0.15</v>
      </c>
      <c r="L18717">
        <f>I18717*J18717*(1-K18717)</f>
        <v/>
      </c>
      <c r="M18717">
        <f>VLOOKUP(F18717,Products!A:D,4,FALSE)*I18717</f>
        <v/>
      </c>
      <c r="N18717">
        <f>L18717-M18717</f>
        <v/>
      </c>
    </row>
    <row r="18718">
      <c r="A18718" t="inlineStr">
        <is>
          <t>T1018716</t>
        </is>
      </c>
      <c r="B18718" t="inlineStr">
        <is>
          <t>2025-09-12</t>
        </is>
      </c>
      <c r="C18718" t="inlineStr">
        <is>
          <t>S036</t>
        </is>
      </c>
      <c r="D18718" t="inlineStr">
        <is>
          <t>Store_036</t>
        </is>
      </c>
      <c r="E18718" t="inlineStr">
        <is>
          <t>Central</t>
        </is>
      </c>
      <c r="F18718" t="inlineStr">
        <is>
          <t>P0118</t>
        </is>
      </c>
      <c r="G18718" t="inlineStr">
        <is>
          <t>Prod_0118</t>
        </is>
      </c>
      <c r="H18718" t="inlineStr">
        <is>
          <t>Toys</t>
        </is>
      </c>
      <c r="I18718" t="n">
        <v>9</v>
      </c>
      <c r="J18718" t="n">
        <v>796.0599999999999</v>
      </c>
      <c r="K18718" t="n">
        <v>0</v>
      </c>
      <c r="L18718">
        <f>I18718*J18718*(1-K18718)</f>
        <v/>
      </c>
      <c r="M18718">
        <f>VLOOKUP(F18718,Products!A:D,4,FALSE)*I18718</f>
        <v/>
      </c>
      <c r="N18718">
        <f>L18718-M18718</f>
        <v/>
      </c>
    </row>
    <row r="18719">
      <c r="A18719" t="inlineStr">
        <is>
          <t>T1018717</t>
        </is>
      </c>
      <c r="B18719" t="inlineStr">
        <is>
          <t>2023-04-05</t>
        </is>
      </c>
      <c r="C18719" t="inlineStr">
        <is>
          <t>S046</t>
        </is>
      </c>
      <c r="D18719" t="inlineStr">
        <is>
          <t>Store_046</t>
        </is>
      </c>
      <c r="E18719" t="inlineStr">
        <is>
          <t>South</t>
        </is>
      </c>
      <c r="F18719" t="inlineStr">
        <is>
          <t>P0045</t>
        </is>
      </c>
      <c r="G18719" t="inlineStr">
        <is>
          <t>Prod_0045</t>
        </is>
      </c>
      <c r="H18719" t="inlineStr">
        <is>
          <t>Toys</t>
        </is>
      </c>
      <c r="I18719" t="n">
        <v>3</v>
      </c>
      <c r="J18719" t="n">
        <v>206.14</v>
      </c>
      <c r="K18719" t="n">
        <v>0.15</v>
      </c>
      <c r="L18719">
        <f>I18719*J18719*(1-K18719)</f>
        <v/>
      </c>
      <c r="M18719">
        <f>VLOOKUP(F18719,Products!A:D,4,FALSE)*I18719</f>
        <v/>
      </c>
      <c r="N18719">
        <f>L18719-M18719</f>
        <v/>
      </c>
    </row>
    <row r="18720">
      <c r="A18720" t="inlineStr">
        <is>
          <t>T1018718</t>
        </is>
      </c>
      <c r="B18720" t="inlineStr">
        <is>
          <t>2023-05-19</t>
        </is>
      </c>
      <c r="C18720" t="inlineStr">
        <is>
          <t>S031</t>
        </is>
      </c>
      <c r="D18720" t="inlineStr">
        <is>
          <t>Store_031</t>
        </is>
      </c>
      <c r="E18720" t="inlineStr">
        <is>
          <t>Central</t>
        </is>
      </c>
      <c r="F18720" t="inlineStr">
        <is>
          <t>P0050</t>
        </is>
      </c>
      <c r="G18720" t="inlineStr">
        <is>
          <t>Prod_0050</t>
        </is>
      </c>
      <c r="H18720" t="inlineStr">
        <is>
          <t>Household</t>
        </is>
      </c>
      <c r="I18720" t="n">
        <v>5</v>
      </c>
      <c r="J18720" t="n">
        <v>674.11</v>
      </c>
      <c r="K18720" t="n">
        <v>0</v>
      </c>
      <c r="L18720">
        <f>I18720*J18720*(1-K18720)</f>
        <v/>
      </c>
      <c r="M18720">
        <f>VLOOKUP(F18720,Products!A:D,4,FALSE)*I18720</f>
        <v/>
      </c>
      <c r="N18720">
        <f>L18720-M18720</f>
        <v/>
      </c>
    </row>
    <row r="18721">
      <c r="A18721" t="inlineStr">
        <is>
          <t>T1018719</t>
        </is>
      </c>
      <c r="B18721" t="inlineStr">
        <is>
          <t>2025-07-06</t>
        </is>
      </c>
      <c r="C18721" t="inlineStr">
        <is>
          <t>S047</t>
        </is>
      </c>
      <c r="D18721" t="inlineStr">
        <is>
          <t>Store_047</t>
        </is>
      </c>
      <c r="E18721" t="inlineStr">
        <is>
          <t>North</t>
        </is>
      </c>
      <c r="F18721" t="inlineStr">
        <is>
          <t>P0020</t>
        </is>
      </c>
      <c r="G18721" t="inlineStr">
        <is>
          <t>Prod_0020</t>
        </is>
      </c>
      <c r="H18721" t="inlineStr">
        <is>
          <t>Beverages</t>
        </is>
      </c>
      <c r="I18721" t="n">
        <v>7</v>
      </c>
      <c r="J18721" t="n">
        <v>633.88</v>
      </c>
      <c r="K18721" t="n">
        <v>0</v>
      </c>
      <c r="L18721">
        <f>I18721*J18721*(1-K18721)</f>
        <v/>
      </c>
      <c r="M18721">
        <f>VLOOKUP(F18721,Products!A:D,4,FALSE)*I18721</f>
        <v/>
      </c>
      <c r="N18721">
        <f>L18721-M18721</f>
        <v/>
      </c>
    </row>
    <row r="18722">
      <c r="A18722" t="inlineStr">
        <is>
          <t>T1018720</t>
        </is>
      </c>
      <c r="B18722" t="inlineStr">
        <is>
          <t>2024-07-20</t>
        </is>
      </c>
      <c r="C18722" t="inlineStr">
        <is>
          <t>S032</t>
        </is>
      </c>
      <c r="D18722" t="inlineStr">
        <is>
          <t>Store_032</t>
        </is>
      </c>
      <c r="E18722" t="inlineStr">
        <is>
          <t>Central</t>
        </is>
      </c>
      <c r="F18722" t="inlineStr">
        <is>
          <t>P0167</t>
        </is>
      </c>
      <c r="G18722" t="inlineStr">
        <is>
          <t>Prod_0167</t>
        </is>
      </c>
      <c r="H18722" t="inlineStr">
        <is>
          <t>Beverages</t>
        </is>
      </c>
      <c r="I18722" t="n">
        <v>4</v>
      </c>
      <c r="J18722" t="n">
        <v>553.24</v>
      </c>
      <c r="K18722" t="n">
        <v>0.05</v>
      </c>
      <c r="L18722">
        <f>I18722*J18722*(1-K18722)</f>
        <v/>
      </c>
      <c r="M18722">
        <f>VLOOKUP(F18722,Products!A:D,4,FALSE)*I18722</f>
        <v/>
      </c>
      <c r="N18722">
        <f>L18722-M18722</f>
        <v/>
      </c>
    </row>
    <row r="18723">
      <c r="A18723" t="inlineStr">
        <is>
          <t>T1018721</t>
        </is>
      </c>
      <c r="B18723" t="inlineStr">
        <is>
          <t>2025-05-31</t>
        </is>
      </c>
      <c r="C18723" t="inlineStr">
        <is>
          <t>S048</t>
        </is>
      </c>
      <c r="D18723" t="inlineStr">
        <is>
          <t>Store_048</t>
        </is>
      </c>
      <c r="E18723" t="inlineStr">
        <is>
          <t>South</t>
        </is>
      </c>
      <c r="F18723" t="inlineStr">
        <is>
          <t>P0011</t>
        </is>
      </c>
      <c r="G18723" t="inlineStr">
        <is>
          <t>Prod_0011</t>
        </is>
      </c>
      <c r="H18723" t="inlineStr">
        <is>
          <t>Household</t>
        </is>
      </c>
      <c r="I18723" t="n">
        <v>9</v>
      </c>
      <c r="J18723" t="n">
        <v>327.39</v>
      </c>
      <c r="K18723" t="n">
        <v>0.15</v>
      </c>
      <c r="L18723">
        <f>I18723*J18723*(1-K18723)</f>
        <v/>
      </c>
      <c r="M18723">
        <f>VLOOKUP(F18723,Products!A:D,4,FALSE)*I18723</f>
        <v/>
      </c>
      <c r="N18723">
        <f>L18723-M18723</f>
        <v/>
      </c>
    </row>
    <row r="18724">
      <c r="A18724" t="inlineStr">
        <is>
          <t>T1018722</t>
        </is>
      </c>
      <c r="B18724" t="inlineStr">
        <is>
          <t>2023-10-12</t>
        </is>
      </c>
      <c r="C18724" t="inlineStr">
        <is>
          <t>S045</t>
        </is>
      </c>
      <c r="D18724" t="inlineStr">
        <is>
          <t>Store_045</t>
        </is>
      </c>
      <c r="E18724" t="inlineStr">
        <is>
          <t>East</t>
        </is>
      </c>
      <c r="F18724" t="inlineStr">
        <is>
          <t>P0006</t>
        </is>
      </c>
      <c r="G18724" t="inlineStr">
        <is>
          <t>Prod_0006</t>
        </is>
      </c>
      <c r="H18724" t="inlineStr">
        <is>
          <t>Food</t>
        </is>
      </c>
      <c r="I18724" t="n">
        <v>2</v>
      </c>
      <c r="J18724" t="n">
        <v>991.15</v>
      </c>
      <c r="K18724" t="n">
        <v>0</v>
      </c>
      <c r="L18724">
        <f>I18724*J18724*(1-K18724)</f>
        <v/>
      </c>
      <c r="M18724">
        <f>VLOOKUP(F18724,Products!A:D,4,FALSE)*I18724</f>
        <v/>
      </c>
      <c r="N18724">
        <f>L18724-M18724</f>
        <v/>
      </c>
    </row>
    <row r="18725">
      <c r="A18725" t="inlineStr">
        <is>
          <t>T1018723</t>
        </is>
      </c>
      <c r="B18725" t="inlineStr">
        <is>
          <t>2025-03-12</t>
        </is>
      </c>
      <c r="C18725" t="inlineStr">
        <is>
          <t>S024</t>
        </is>
      </c>
      <c r="D18725" t="inlineStr">
        <is>
          <t>Store_024</t>
        </is>
      </c>
      <c r="E18725" t="inlineStr">
        <is>
          <t>South</t>
        </is>
      </c>
      <c r="F18725" t="inlineStr">
        <is>
          <t>P0106</t>
        </is>
      </c>
      <c r="G18725" t="inlineStr">
        <is>
          <t>Prod_0106</t>
        </is>
      </c>
      <c r="H18725" t="inlineStr">
        <is>
          <t>Electronics</t>
        </is>
      </c>
      <c r="I18725" t="n">
        <v>3</v>
      </c>
      <c r="J18725" t="n">
        <v>683.8200000000001</v>
      </c>
      <c r="K18725" t="n">
        <v>0</v>
      </c>
      <c r="L18725">
        <f>I18725*J18725*(1-K18725)</f>
        <v/>
      </c>
      <c r="M18725">
        <f>VLOOKUP(F18725,Products!A:D,4,FALSE)*I18725</f>
        <v/>
      </c>
      <c r="N18725">
        <f>L18725-M18725</f>
        <v/>
      </c>
    </row>
    <row r="18726">
      <c r="A18726" t="inlineStr">
        <is>
          <t>T1018724</t>
        </is>
      </c>
      <c r="B18726" t="inlineStr">
        <is>
          <t>2024-05-27</t>
        </is>
      </c>
      <c r="C18726" t="inlineStr">
        <is>
          <t>S016</t>
        </is>
      </c>
      <c r="D18726" t="inlineStr">
        <is>
          <t>Store_016</t>
        </is>
      </c>
      <c r="E18726" t="inlineStr">
        <is>
          <t>West</t>
        </is>
      </c>
      <c r="F18726" t="inlineStr">
        <is>
          <t>P0159</t>
        </is>
      </c>
      <c r="G18726" t="inlineStr">
        <is>
          <t>Prod_0159</t>
        </is>
      </c>
      <c r="H18726" t="inlineStr">
        <is>
          <t>Electronics</t>
        </is>
      </c>
      <c r="I18726" t="n">
        <v>1</v>
      </c>
      <c r="J18726" t="n">
        <v>415.48</v>
      </c>
      <c r="K18726" t="n">
        <v>0</v>
      </c>
      <c r="L18726">
        <f>I18726*J18726*(1-K18726)</f>
        <v/>
      </c>
      <c r="M18726">
        <f>VLOOKUP(F18726,Products!A:D,4,FALSE)*I18726</f>
        <v/>
      </c>
      <c r="N18726">
        <f>L18726-M18726</f>
        <v/>
      </c>
    </row>
    <row r="18727">
      <c r="A18727" t="inlineStr">
        <is>
          <t>T1018725</t>
        </is>
      </c>
      <c r="B18727" t="inlineStr">
        <is>
          <t>2023-03-21</t>
        </is>
      </c>
      <c r="C18727" t="inlineStr">
        <is>
          <t>S007</t>
        </is>
      </c>
      <c r="D18727" t="inlineStr">
        <is>
          <t>Store_007</t>
        </is>
      </c>
      <c r="E18727" t="inlineStr">
        <is>
          <t>East</t>
        </is>
      </c>
      <c r="F18727" t="inlineStr">
        <is>
          <t>P0159</t>
        </is>
      </c>
      <c r="G18727" t="inlineStr">
        <is>
          <t>Prod_0159</t>
        </is>
      </c>
      <c r="H18727" t="inlineStr">
        <is>
          <t>Electronics</t>
        </is>
      </c>
      <c r="I18727" t="n">
        <v>9</v>
      </c>
      <c r="J18727" t="n">
        <v>417.75</v>
      </c>
      <c r="K18727" t="n">
        <v>0</v>
      </c>
      <c r="L18727">
        <f>I18727*J18727*(1-K18727)</f>
        <v/>
      </c>
      <c r="M18727">
        <f>VLOOKUP(F18727,Products!A:D,4,FALSE)*I18727</f>
        <v/>
      </c>
      <c r="N18727">
        <f>L18727-M18727</f>
        <v/>
      </c>
    </row>
    <row r="18728">
      <c r="A18728" t="inlineStr">
        <is>
          <t>T1018726</t>
        </is>
      </c>
      <c r="B18728" t="inlineStr">
        <is>
          <t>2023-06-29</t>
        </is>
      </c>
      <c r="C18728" t="inlineStr">
        <is>
          <t>S031</t>
        </is>
      </c>
      <c r="D18728" t="inlineStr">
        <is>
          <t>Store_031</t>
        </is>
      </c>
      <c r="E18728" t="inlineStr">
        <is>
          <t>Central</t>
        </is>
      </c>
      <c r="F18728" t="inlineStr">
        <is>
          <t>P0018</t>
        </is>
      </c>
      <c r="G18728" t="inlineStr">
        <is>
          <t>Prod_0018</t>
        </is>
      </c>
      <c r="H18728" t="inlineStr">
        <is>
          <t>Food</t>
        </is>
      </c>
      <c r="I18728" t="n">
        <v>3</v>
      </c>
      <c r="J18728" t="n">
        <v>887.53</v>
      </c>
      <c r="K18728" t="n">
        <v>0</v>
      </c>
      <c r="L18728">
        <f>I18728*J18728*(1-K18728)</f>
        <v/>
      </c>
      <c r="M18728">
        <f>VLOOKUP(F18728,Products!A:D,4,FALSE)*I18728</f>
        <v/>
      </c>
      <c r="N18728">
        <f>L18728-M18728</f>
        <v/>
      </c>
    </row>
    <row r="18729">
      <c r="A18729" t="inlineStr">
        <is>
          <t>T1018727</t>
        </is>
      </c>
      <c r="B18729" t="inlineStr">
        <is>
          <t>2023-04-22</t>
        </is>
      </c>
      <c r="C18729" t="inlineStr">
        <is>
          <t>S045</t>
        </is>
      </c>
      <c r="D18729" t="inlineStr">
        <is>
          <t>Store_045</t>
        </is>
      </c>
      <c r="E18729" t="inlineStr">
        <is>
          <t>East</t>
        </is>
      </c>
      <c r="F18729" t="inlineStr">
        <is>
          <t>P0147</t>
        </is>
      </c>
      <c r="G18729" t="inlineStr">
        <is>
          <t>Prod_0147</t>
        </is>
      </c>
      <c r="H18729" t="inlineStr">
        <is>
          <t>Stationery</t>
        </is>
      </c>
      <c r="I18729" t="n">
        <v>4</v>
      </c>
      <c r="J18729" t="n">
        <v>373.51</v>
      </c>
      <c r="K18729" t="n">
        <v>0.15</v>
      </c>
      <c r="L18729">
        <f>I18729*J18729*(1-K18729)</f>
        <v/>
      </c>
      <c r="M18729">
        <f>VLOOKUP(F18729,Products!A:D,4,FALSE)*I18729</f>
        <v/>
      </c>
      <c r="N18729">
        <f>L18729-M18729</f>
        <v/>
      </c>
    </row>
    <row r="18730">
      <c r="A18730" t="inlineStr">
        <is>
          <t>T1018728</t>
        </is>
      </c>
      <c r="B18730" t="inlineStr">
        <is>
          <t>2025-07-30</t>
        </is>
      </c>
      <c r="C18730" t="inlineStr">
        <is>
          <t>S010</t>
        </is>
      </c>
      <c r="D18730" t="inlineStr">
        <is>
          <t>Store_010</t>
        </is>
      </c>
      <c r="E18730" t="inlineStr">
        <is>
          <t>North</t>
        </is>
      </c>
      <c r="F18730" t="inlineStr">
        <is>
          <t>P0048</t>
        </is>
      </c>
      <c r="G18730" t="inlineStr">
        <is>
          <t>Prod_0048</t>
        </is>
      </c>
      <c r="H18730" t="inlineStr">
        <is>
          <t>Toys</t>
        </is>
      </c>
      <c r="I18730" t="n">
        <v>3</v>
      </c>
      <c r="J18730" t="n">
        <v>212.43</v>
      </c>
      <c r="K18730" t="n">
        <v>0</v>
      </c>
      <c r="L18730">
        <f>I18730*J18730*(1-K18730)</f>
        <v/>
      </c>
      <c r="M18730">
        <f>VLOOKUP(F18730,Products!A:D,4,FALSE)*I18730</f>
        <v/>
      </c>
      <c r="N18730">
        <f>L18730-M18730</f>
        <v/>
      </c>
    </row>
    <row r="18731">
      <c r="A18731" t="inlineStr">
        <is>
          <t>T1018729</t>
        </is>
      </c>
      <c r="B18731" t="inlineStr">
        <is>
          <t>2023-12-20</t>
        </is>
      </c>
      <c r="C18731" t="inlineStr">
        <is>
          <t>S049</t>
        </is>
      </c>
      <c r="D18731" t="inlineStr">
        <is>
          <t>Store_049</t>
        </is>
      </c>
      <c r="E18731" t="inlineStr">
        <is>
          <t>North</t>
        </is>
      </c>
      <c r="F18731" t="inlineStr">
        <is>
          <t>P0152</t>
        </is>
      </c>
      <c r="G18731" t="inlineStr">
        <is>
          <t>Prod_0152</t>
        </is>
      </c>
      <c r="H18731" t="inlineStr">
        <is>
          <t>Household</t>
        </is>
      </c>
      <c r="I18731" t="n">
        <v>6</v>
      </c>
      <c r="J18731" t="n">
        <v>771.62</v>
      </c>
      <c r="K18731" t="n">
        <v>0</v>
      </c>
      <c r="L18731">
        <f>I18731*J18731*(1-K18731)</f>
        <v/>
      </c>
      <c r="M18731">
        <f>VLOOKUP(F18731,Products!A:D,4,FALSE)*I18731</f>
        <v/>
      </c>
      <c r="N18731">
        <f>L18731-M18731</f>
        <v/>
      </c>
    </row>
    <row r="18732">
      <c r="A18732" t="inlineStr">
        <is>
          <t>T1018730</t>
        </is>
      </c>
      <c r="B18732" t="inlineStr">
        <is>
          <t>2025-06-18</t>
        </is>
      </c>
      <c r="C18732" t="inlineStr">
        <is>
          <t>S037</t>
        </is>
      </c>
      <c r="D18732" t="inlineStr">
        <is>
          <t>Store_037</t>
        </is>
      </c>
      <c r="E18732" t="inlineStr">
        <is>
          <t>East</t>
        </is>
      </c>
      <c r="F18732" t="inlineStr">
        <is>
          <t>P0078</t>
        </is>
      </c>
      <c r="G18732" t="inlineStr">
        <is>
          <t>Prod_0078</t>
        </is>
      </c>
      <c r="H18732" t="inlineStr">
        <is>
          <t>Electronics</t>
        </is>
      </c>
      <c r="I18732" t="n">
        <v>3</v>
      </c>
      <c r="J18732" t="n">
        <v>529.59</v>
      </c>
      <c r="K18732" t="n">
        <v>0</v>
      </c>
      <c r="L18732">
        <f>I18732*J18732*(1-K18732)</f>
        <v/>
      </c>
      <c r="M18732">
        <f>VLOOKUP(F18732,Products!A:D,4,FALSE)*I18732</f>
        <v/>
      </c>
      <c r="N18732">
        <f>L18732-M18732</f>
        <v/>
      </c>
    </row>
    <row r="18733">
      <c r="A18733" t="inlineStr">
        <is>
          <t>T1018731</t>
        </is>
      </c>
      <c r="B18733" t="inlineStr">
        <is>
          <t>2023-01-20</t>
        </is>
      </c>
      <c r="C18733" t="inlineStr">
        <is>
          <t>S004</t>
        </is>
      </c>
      <c r="D18733" t="inlineStr">
        <is>
          <t>Store_004</t>
        </is>
      </c>
      <c r="E18733" t="inlineStr">
        <is>
          <t>Central</t>
        </is>
      </c>
      <c r="F18733" t="inlineStr">
        <is>
          <t>P0047</t>
        </is>
      </c>
      <c r="G18733" t="inlineStr">
        <is>
          <t>Prod_0047</t>
        </is>
      </c>
      <c r="H18733" t="inlineStr">
        <is>
          <t>Beverages</t>
        </is>
      </c>
      <c r="I18733" t="n">
        <v>9</v>
      </c>
      <c r="J18733" t="n">
        <v>548.09</v>
      </c>
      <c r="K18733" t="n">
        <v>0.05</v>
      </c>
      <c r="L18733">
        <f>I18733*J18733*(1-K18733)</f>
        <v/>
      </c>
      <c r="M18733">
        <f>VLOOKUP(F18733,Products!A:D,4,FALSE)*I18733</f>
        <v/>
      </c>
      <c r="N18733">
        <f>L18733-M18733</f>
        <v/>
      </c>
    </row>
    <row r="18734">
      <c r="A18734" t="inlineStr">
        <is>
          <t>T1018732</t>
        </is>
      </c>
      <c r="B18734" t="inlineStr">
        <is>
          <t>2025-08-16</t>
        </is>
      </c>
      <c r="C18734" t="inlineStr">
        <is>
          <t>S004</t>
        </is>
      </c>
      <c r="D18734" t="inlineStr">
        <is>
          <t>Store_004</t>
        </is>
      </c>
      <c r="E18734" t="inlineStr">
        <is>
          <t>Central</t>
        </is>
      </c>
      <c r="F18734" t="inlineStr">
        <is>
          <t>P0118</t>
        </is>
      </c>
      <c r="G18734" t="inlineStr">
        <is>
          <t>Prod_0118</t>
        </is>
      </c>
      <c r="H18734" t="inlineStr">
        <is>
          <t>Toys</t>
        </is>
      </c>
      <c r="I18734" t="n">
        <v>8</v>
      </c>
      <c r="J18734" t="n">
        <v>816.29</v>
      </c>
      <c r="K18734" t="n">
        <v>0</v>
      </c>
      <c r="L18734">
        <f>I18734*J18734*(1-K18734)</f>
        <v/>
      </c>
      <c r="M18734">
        <f>VLOOKUP(F18734,Products!A:D,4,FALSE)*I18734</f>
        <v/>
      </c>
      <c r="N18734">
        <f>L18734-M18734</f>
        <v/>
      </c>
    </row>
    <row r="18735">
      <c r="A18735" t="inlineStr">
        <is>
          <t>T1018733</t>
        </is>
      </c>
      <c r="B18735" t="inlineStr">
        <is>
          <t>2025-06-21</t>
        </is>
      </c>
      <c r="C18735" t="inlineStr">
        <is>
          <t>S004</t>
        </is>
      </c>
      <c r="D18735" t="inlineStr">
        <is>
          <t>Store_004</t>
        </is>
      </c>
      <c r="E18735" t="inlineStr">
        <is>
          <t>Central</t>
        </is>
      </c>
      <c r="F18735" t="inlineStr">
        <is>
          <t>P0014</t>
        </is>
      </c>
      <c r="G18735" t="inlineStr">
        <is>
          <t>Prod_0014</t>
        </is>
      </c>
      <c r="H18735" t="inlineStr">
        <is>
          <t>Clothing</t>
        </is>
      </c>
      <c r="I18735" t="n">
        <v>9</v>
      </c>
      <c r="J18735" t="n">
        <v>341.76</v>
      </c>
      <c r="K18735" t="n">
        <v>0</v>
      </c>
      <c r="L18735">
        <f>I18735*J18735*(1-K18735)</f>
        <v/>
      </c>
      <c r="M18735">
        <f>VLOOKUP(F18735,Products!A:D,4,FALSE)*I18735</f>
        <v/>
      </c>
      <c r="N18735">
        <f>L18735-M18735</f>
        <v/>
      </c>
    </row>
    <row r="18736">
      <c r="A18736" t="inlineStr">
        <is>
          <t>T1018734</t>
        </is>
      </c>
      <c r="B18736" t="inlineStr">
        <is>
          <t>2025-06-11</t>
        </is>
      </c>
      <c r="C18736" t="inlineStr">
        <is>
          <t>S023</t>
        </is>
      </c>
      <c r="D18736" t="inlineStr">
        <is>
          <t>Store_023</t>
        </is>
      </c>
      <c r="E18736" t="inlineStr">
        <is>
          <t>South</t>
        </is>
      </c>
      <c r="F18736" t="inlineStr">
        <is>
          <t>P0028</t>
        </is>
      </c>
      <c r="G18736" t="inlineStr">
        <is>
          <t>Prod_0028</t>
        </is>
      </c>
      <c r="H18736" t="inlineStr">
        <is>
          <t>Food</t>
        </is>
      </c>
      <c r="I18736" t="n">
        <v>5</v>
      </c>
      <c r="J18736" t="n">
        <v>501.49</v>
      </c>
      <c r="K18736" t="n">
        <v>0.05</v>
      </c>
      <c r="L18736">
        <f>I18736*J18736*(1-K18736)</f>
        <v/>
      </c>
      <c r="M18736">
        <f>VLOOKUP(F18736,Products!A:D,4,FALSE)*I18736</f>
        <v/>
      </c>
      <c r="N18736">
        <f>L18736-M18736</f>
        <v/>
      </c>
    </row>
    <row r="18737">
      <c r="A18737" t="inlineStr">
        <is>
          <t>T1018735</t>
        </is>
      </c>
      <c r="B18737" t="inlineStr">
        <is>
          <t>2024-08-12</t>
        </is>
      </c>
      <c r="C18737" t="inlineStr">
        <is>
          <t>S007</t>
        </is>
      </c>
      <c r="D18737" t="inlineStr">
        <is>
          <t>Store_007</t>
        </is>
      </c>
      <c r="E18737" t="inlineStr">
        <is>
          <t>East</t>
        </is>
      </c>
      <c r="F18737" t="inlineStr">
        <is>
          <t>P0097</t>
        </is>
      </c>
      <c r="G18737" t="inlineStr">
        <is>
          <t>Prod_0097</t>
        </is>
      </c>
      <c r="H18737" t="inlineStr">
        <is>
          <t>Clothing</t>
        </is>
      </c>
      <c r="I18737" t="n">
        <v>6</v>
      </c>
      <c r="J18737" t="n">
        <v>243.85</v>
      </c>
      <c r="K18737" t="n">
        <v>0.15</v>
      </c>
      <c r="L18737">
        <f>I18737*J18737*(1-K18737)</f>
        <v/>
      </c>
      <c r="M18737">
        <f>VLOOKUP(F18737,Products!A:D,4,FALSE)*I18737</f>
        <v/>
      </c>
      <c r="N18737">
        <f>L18737-M18737</f>
        <v/>
      </c>
    </row>
    <row r="18738">
      <c r="A18738" t="inlineStr">
        <is>
          <t>T1018736</t>
        </is>
      </c>
      <c r="B18738" t="inlineStr">
        <is>
          <t>2023-09-28</t>
        </is>
      </c>
      <c r="C18738" t="inlineStr">
        <is>
          <t>S001</t>
        </is>
      </c>
      <c r="D18738" t="inlineStr">
        <is>
          <t>Store_001</t>
        </is>
      </c>
      <c r="E18738" t="inlineStr">
        <is>
          <t>West</t>
        </is>
      </c>
      <c r="F18738" t="inlineStr">
        <is>
          <t>P0036</t>
        </is>
      </c>
      <c r="G18738" t="inlineStr">
        <is>
          <t>Prod_0036</t>
        </is>
      </c>
      <c r="H18738" t="inlineStr">
        <is>
          <t>Clothing</t>
        </is>
      </c>
      <c r="I18738" t="n">
        <v>8</v>
      </c>
      <c r="J18738" t="n">
        <v>457.54</v>
      </c>
      <c r="K18738" t="n">
        <v>0</v>
      </c>
      <c r="L18738">
        <f>I18738*J18738*(1-K18738)</f>
        <v/>
      </c>
      <c r="M18738">
        <f>VLOOKUP(F18738,Products!A:D,4,FALSE)*I18738</f>
        <v/>
      </c>
      <c r="N18738">
        <f>L18738-M18738</f>
        <v/>
      </c>
    </row>
    <row r="18739">
      <c r="A18739" t="inlineStr">
        <is>
          <t>T1018737</t>
        </is>
      </c>
      <c r="B18739" t="inlineStr">
        <is>
          <t>2023-07-02</t>
        </is>
      </c>
      <c r="C18739" t="inlineStr">
        <is>
          <t>S012</t>
        </is>
      </c>
      <c r="D18739" t="inlineStr">
        <is>
          <t>Store_012</t>
        </is>
      </c>
      <c r="E18739" t="inlineStr">
        <is>
          <t>South</t>
        </is>
      </c>
      <c r="F18739" t="inlineStr">
        <is>
          <t>P0003</t>
        </is>
      </c>
      <c r="G18739" t="inlineStr">
        <is>
          <t>Prod_0003</t>
        </is>
      </c>
      <c r="H18739" t="inlineStr">
        <is>
          <t>Household</t>
        </is>
      </c>
      <c r="I18739" t="n">
        <v>4</v>
      </c>
      <c r="J18739" t="n">
        <v>87.84</v>
      </c>
      <c r="K18739" t="n">
        <v>0</v>
      </c>
      <c r="L18739">
        <f>I18739*J18739*(1-K18739)</f>
        <v/>
      </c>
      <c r="M18739">
        <f>VLOOKUP(F18739,Products!A:D,4,FALSE)*I18739</f>
        <v/>
      </c>
      <c r="N18739">
        <f>L18739-M18739</f>
        <v/>
      </c>
    </row>
    <row r="18740">
      <c r="A18740" t="inlineStr">
        <is>
          <t>T1018738</t>
        </is>
      </c>
      <c r="B18740" t="inlineStr">
        <is>
          <t>2023-11-20</t>
        </is>
      </c>
      <c r="C18740" t="inlineStr">
        <is>
          <t>S049</t>
        </is>
      </c>
      <c r="D18740" t="inlineStr">
        <is>
          <t>Store_049</t>
        </is>
      </c>
      <c r="E18740" t="inlineStr">
        <is>
          <t>North</t>
        </is>
      </c>
      <c r="F18740" t="inlineStr">
        <is>
          <t>P0013</t>
        </is>
      </c>
      <c r="G18740" t="inlineStr">
        <is>
          <t>Prod_0013</t>
        </is>
      </c>
      <c r="H18740" t="inlineStr">
        <is>
          <t>Clothing</t>
        </is>
      </c>
      <c r="I18740" t="n">
        <v>1</v>
      </c>
      <c r="J18740" t="n">
        <v>78.73999999999999</v>
      </c>
      <c r="K18740" t="n">
        <v>0</v>
      </c>
      <c r="L18740">
        <f>I18740*J18740*(1-K18740)</f>
        <v/>
      </c>
      <c r="M18740">
        <f>VLOOKUP(F18740,Products!A:D,4,FALSE)*I18740</f>
        <v/>
      </c>
      <c r="N18740">
        <f>L18740-M18740</f>
        <v/>
      </c>
    </row>
    <row r="18741">
      <c r="A18741" t="inlineStr">
        <is>
          <t>T1018739</t>
        </is>
      </c>
      <c r="B18741" t="inlineStr">
        <is>
          <t>2025-08-03</t>
        </is>
      </c>
      <c r="C18741" t="inlineStr">
        <is>
          <t>S007</t>
        </is>
      </c>
      <c r="D18741" t="inlineStr">
        <is>
          <t>Store_007</t>
        </is>
      </c>
      <c r="E18741" t="inlineStr">
        <is>
          <t>East</t>
        </is>
      </c>
      <c r="F18741" t="inlineStr">
        <is>
          <t>P0172</t>
        </is>
      </c>
      <c r="G18741" t="inlineStr">
        <is>
          <t>Prod_0172</t>
        </is>
      </c>
      <c r="H18741" t="inlineStr">
        <is>
          <t>Beverages</t>
        </is>
      </c>
      <c r="I18741" t="n">
        <v>8</v>
      </c>
      <c r="J18741" t="n">
        <v>763</v>
      </c>
      <c r="K18741" t="n">
        <v>0</v>
      </c>
      <c r="L18741">
        <f>I18741*J18741*(1-K18741)</f>
        <v/>
      </c>
      <c r="M18741">
        <f>VLOOKUP(F18741,Products!A:D,4,FALSE)*I18741</f>
        <v/>
      </c>
      <c r="N18741">
        <f>L18741-M18741</f>
        <v/>
      </c>
    </row>
    <row r="18742">
      <c r="A18742" t="inlineStr">
        <is>
          <t>T1018740</t>
        </is>
      </c>
      <c r="B18742" t="inlineStr">
        <is>
          <t>2023-09-07</t>
        </is>
      </c>
      <c r="C18742" t="inlineStr">
        <is>
          <t>S010</t>
        </is>
      </c>
      <c r="D18742" t="inlineStr">
        <is>
          <t>Store_010</t>
        </is>
      </c>
      <c r="E18742" t="inlineStr">
        <is>
          <t>North</t>
        </is>
      </c>
      <c r="F18742" t="inlineStr">
        <is>
          <t>P0196</t>
        </is>
      </c>
      <c r="G18742" t="inlineStr">
        <is>
          <t>Prod_0196</t>
        </is>
      </c>
      <c r="H18742" t="inlineStr">
        <is>
          <t>Beverages</t>
        </is>
      </c>
      <c r="I18742" t="n">
        <v>7</v>
      </c>
      <c r="J18742" t="n">
        <v>947.03</v>
      </c>
      <c r="K18742" t="n">
        <v>0.15</v>
      </c>
      <c r="L18742">
        <f>I18742*J18742*(1-K18742)</f>
        <v/>
      </c>
      <c r="M18742">
        <f>VLOOKUP(F18742,Products!A:D,4,FALSE)*I18742</f>
        <v/>
      </c>
      <c r="N18742">
        <f>L18742-M18742</f>
        <v/>
      </c>
    </row>
    <row r="18743">
      <c r="A18743" t="inlineStr">
        <is>
          <t>T1018741</t>
        </is>
      </c>
      <c r="B18743" t="inlineStr">
        <is>
          <t>2023-07-31</t>
        </is>
      </c>
      <c r="C18743" t="inlineStr">
        <is>
          <t>S027</t>
        </is>
      </c>
      <c r="D18743" t="inlineStr">
        <is>
          <t>Store_027</t>
        </is>
      </c>
      <c r="E18743" t="inlineStr">
        <is>
          <t>South</t>
        </is>
      </c>
      <c r="F18743" t="inlineStr">
        <is>
          <t>P0048</t>
        </is>
      </c>
      <c r="G18743" t="inlineStr">
        <is>
          <t>Prod_0048</t>
        </is>
      </c>
      <c r="H18743" t="inlineStr">
        <is>
          <t>Toys</t>
        </is>
      </c>
      <c r="I18743" t="n">
        <v>6</v>
      </c>
      <c r="J18743" t="n">
        <v>290.21</v>
      </c>
      <c r="K18743" t="n">
        <v>0.1</v>
      </c>
      <c r="L18743">
        <f>I18743*J18743*(1-K18743)</f>
        <v/>
      </c>
      <c r="M18743">
        <f>VLOOKUP(F18743,Products!A:D,4,FALSE)*I18743</f>
        <v/>
      </c>
      <c r="N18743">
        <f>L18743-M18743</f>
        <v/>
      </c>
    </row>
    <row r="18744">
      <c r="A18744" t="inlineStr">
        <is>
          <t>T1018742</t>
        </is>
      </c>
      <c r="B18744" t="inlineStr">
        <is>
          <t>2024-11-23</t>
        </is>
      </c>
      <c r="C18744" t="inlineStr">
        <is>
          <t>S046</t>
        </is>
      </c>
      <c r="D18744" t="inlineStr">
        <is>
          <t>Store_046</t>
        </is>
      </c>
      <c r="E18744" t="inlineStr">
        <is>
          <t>South</t>
        </is>
      </c>
      <c r="F18744" t="inlineStr">
        <is>
          <t>P0077</t>
        </is>
      </c>
      <c r="G18744" t="inlineStr">
        <is>
          <t>Prod_0077</t>
        </is>
      </c>
      <c r="H18744" t="inlineStr">
        <is>
          <t>Beverages</t>
        </is>
      </c>
      <c r="I18744" t="n">
        <v>4</v>
      </c>
      <c r="J18744" t="n">
        <v>41.2</v>
      </c>
      <c r="K18744" t="n">
        <v>0</v>
      </c>
      <c r="L18744">
        <f>I18744*J18744*(1-K18744)</f>
        <v/>
      </c>
      <c r="M18744">
        <f>VLOOKUP(F18744,Products!A:D,4,FALSE)*I18744</f>
        <v/>
      </c>
      <c r="N18744">
        <f>L18744-M18744</f>
        <v/>
      </c>
    </row>
    <row r="18745">
      <c r="A18745" t="inlineStr">
        <is>
          <t>T1018743</t>
        </is>
      </c>
      <c r="B18745" t="inlineStr">
        <is>
          <t>2024-07-15</t>
        </is>
      </c>
      <c r="C18745" t="inlineStr">
        <is>
          <t>S023</t>
        </is>
      </c>
      <c r="D18745" t="inlineStr">
        <is>
          <t>Store_023</t>
        </is>
      </c>
      <c r="E18745" t="inlineStr">
        <is>
          <t>South</t>
        </is>
      </c>
      <c r="F18745" t="inlineStr">
        <is>
          <t>P0010</t>
        </is>
      </c>
      <c r="G18745" t="inlineStr">
        <is>
          <t>Prod_0010</t>
        </is>
      </c>
      <c r="H18745" t="inlineStr">
        <is>
          <t>Electronics</t>
        </is>
      </c>
      <c r="I18745" t="n">
        <v>3</v>
      </c>
      <c r="J18745" t="n">
        <v>556.5</v>
      </c>
      <c r="K18745" t="n">
        <v>0</v>
      </c>
      <c r="L18745">
        <f>I18745*J18745*(1-K18745)</f>
        <v/>
      </c>
      <c r="M18745">
        <f>VLOOKUP(F18745,Products!A:D,4,FALSE)*I18745</f>
        <v/>
      </c>
      <c r="N18745">
        <f>L18745-M18745</f>
        <v/>
      </c>
    </row>
    <row r="18746">
      <c r="A18746" t="inlineStr">
        <is>
          <t>T1018744</t>
        </is>
      </c>
      <c r="B18746" t="inlineStr">
        <is>
          <t>2025-03-04</t>
        </is>
      </c>
      <c r="C18746" t="inlineStr">
        <is>
          <t>S035</t>
        </is>
      </c>
      <c r="D18746" t="inlineStr">
        <is>
          <t>Store_035</t>
        </is>
      </c>
      <c r="E18746" t="inlineStr">
        <is>
          <t>Central</t>
        </is>
      </c>
      <c r="F18746" t="inlineStr">
        <is>
          <t>P0098</t>
        </is>
      </c>
      <c r="G18746" t="inlineStr">
        <is>
          <t>Prod_0098</t>
        </is>
      </c>
      <c r="H18746" t="inlineStr">
        <is>
          <t>Clothing</t>
        </is>
      </c>
      <c r="I18746" t="n">
        <v>8</v>
      </c>
      <c r="J18746" t="n">
        <v>592.61</v>
      </c>
      <c r="K18746" t="n">
        <v>0.2</v>
      </c>
      <c r="L18746">
        <f>I18746*J18746*(1-K18746)</f>
        <v/>
      </c>
      <c r="M18746">
        <f>VLOOKUP(F18746,Products!A:D,4,FALSE)*I18746</f>
        <v/>
      </c>
      <c r="N18746">
        <f>L18746-M18746</f>
        <v/>
      </c>
    </row>
    <row r="18747">
      <c r="A18747" t="inlineStr">
        <is>
          <t>T1018745</t>
        </is>
      </c>
      <c r="B18747" t="inlineStr">
        <is>
          <t>2023-07-23</t>
        </is>
      </c>
      <c r="C18747" t="inlineStr">
        <is>
          <t>S038</t>
        </is>
      </c>
      <c r="D18747" t="inlineStr">
        <is>
          <t>Store_038</t>
        </is>
      </c>
      <c r="E18747" t="inlineStr">
        <is>
          <t>East</t>
        </is>
      </c>
      <c r="F18747" t="inlineStr">
        <is>
          <t>P0200</t>
        </is>
      </c>
      <c r="G18747" t="inlineStr">
        <is>
          <t>Prod_0200</t>
        </is>
      </c>
      <c r="H18747" t="inlineStr">
        <is>
          <t>Electronics</t>
        </is>
      </c>
      <c r="I18747" t="n">
        <v>5</v>
      </c>
      <c r="J18747" t="n">
        <v>294.18</v>
      </c>
      <c r="K18747" t="n">
        <v>0</v>
      </c>
      <c r="L18747">
        <f>I18747*J18747*(1-K18747)</f>
        <v/>
      </c>
      <c r="M18747">
        <f>VLOOKUP(F18747,Products!A:D,4,FALSE)*I18747</f>
        <v/>
      </c>
      <c r="N18747">
        <f>L18747-M18747</f>
        <v/>
      </c>
    </row>
    <row r="18748">
      <c r="A18748" t="inlineStr">
        <is>
          <t>T1018746</t>
        </is>
      </c>
      <c r="B18748" t="inlineStr">
        <is>
          <t>2023-10-04</t>
        </is>
      </c>
      <c r="C18748" t="inlineStr">
        <is>
          <t>S043</t>
        </is>
      </c>
      <c r="D18748" t="inlineStr">
        <is>
          <t>Store_043</t>
        </is>
      </c>
      <c r="E18748" t="inlineStr">
        <is>
          <t>East</t>
        </is>
      </c>
      <c r="F18748" t="inlineStr">
        <is>
          <t>P0139</t>
        </is>
      </c>
      <c r="G18748" t="inlineStr">
        <is>
          <t>Prod_0139</t>
        </is>
      </c>
      <c r="H18748" t="inlineStr">
        <is>
          <t>Clothing</t>
        </is>
      </c>
      <c r="I18748" t="n">
        <v>7</v>
      </c>
      <c r="J18748" t="n">
        <v>545.29</v>
      </c>
      <c r="K18748" t="n">
        <v>0</v>
      </c>
      <c r="L18748">
        <f>I18748*J18748*(1-K18748)</f>
        <v/>
      </c>
      <c r="M18748">
        <f>VLOOKUP(F18748,Products!A:D,4,FALSE)*I18748</f>
        <v/>
      </c>
      <c r="N18748">
        <f>L18748-M18748</f>
        <v/>
      </c>
    </row>
    <row r="18749">
      <c r="A18749" t="inlineStr">
        <is>
          <t>T1018747</t>
        </is>
      </c>
      <c r="B18749" t="inlineStr">
        <is>
          <t>2023-08-06</t>
        </is>
      </c>
      <c r="C18749" t="inlineStr">
        <is>
          <t>S036</t>
        </is>
      </c>
      <c r="D18749" t="inlineStr">
        <is>
          <t>Store_036</t>
        </is>
      </c>
      <c r="E18749" t="inlineStr">
        <is>
          <t>Central</t>
        </is>
      </c>
      <c r="F18749" t="inlineStr">
        <is>
          <t>P0170</t>
        </is>
      </c>
      <c r="G18749" t="inlineStr">
        <is>
          <t>Prod_0170</t>
        </is>
      </c>
      <c r="H18749" t="inlineStr">
        <is>
          <t>Household</t>
        </is>
      </c>
      <c r="I18749" t="n">
        <v>3</v>
      </c>
      <c r="J18749" t="n">
        <v>579.73</v>
      </c>
      <c r="K18749" t="n">
        <v>0.05</v>
      </c>
      <c r="L18749">
        <f>I18749*J18749*(1-K18749)</f>
        <v/>
      </c>
      <c r="M18749">
        <f>VLOOKUP(F18749,Products!A:D,4,FALSE)*I18749</f>
        <v/>
      </c>
      <c r="N18749">
        <f>L18749-M18749</f>
        <v/>
      </c>
    </row>
    <row r="18750">
      <c r="A18750" t="inlineStr">
        <is>
          <t>T1018748</t>
        </is>
      </c>
      <c r="B18750" t="inlineStr">
        <is>
          <t>2024-11-28</t>
        </is>
      </c>
      <c r="C18750" t="inlineStr">
        <is>
          <t>S025</t>
        </is>
      </c>
      <c r="D18750" t="inlineStr">
        <is>
          <t>Store_025</t>
        </is>
      </c>
      <c r="E18750" t="inlineStr">
        <is>
          <t>Central</t>
        </is>
      </c>
      <c r="F18750" t="inlineStr">
        <is>
          <t>P0138</t>
        </is>
      </c>
      <c r="G18750" t="inlineStr">
        <is>
          <t>Prod_0138</t>
        </is>
      </c>
      <c r="H18750" t="inlineStr">
        <is>
          <t>Household</t>
        </is>
      </c>
      <c r="I18750" t="n">
        <v>2</v>
      </c>
      <c r="J18750" t="n">
        <v>251.05</v>
      </c>
      <c r="K18750" t="n">
        <v>0.05</v>
      </c>
      <c r="L18750">
        <f>I18750*J18750*(1-K18750)</f>
        <v/>
      </c>
      <c r="M18750">
        <f>VLOOKUP(F18750,Products!A:D,4,FALSE)*I18750</f>
        <v/>
      </c>
      <c r="N18750">
        <f>L18750-M18750</f>
        <v/>
      </c>
    </row>
    <row r="18751">
      <c r="A18751" t="inlineStr">
        <is>
          <t>T1018749</t>
        </is>
      </c>
      <c r="B18751" t="inlineStr">
        <is>
          <t>2025-05-05</t>
        </is>
      </c>
      <c r="C18751" t="inlineStr">
        <is>
          <t>S028</t>
        </is>
      </c>
      <c r="D18751" t="inlineStr">
        <is>
          <t>Store_028</t>
        </is>
      </c>
      <c r="E18751" t="inlineStr">
        <is>
          <t>North</t>
        </is>
      </c>
      <c r="F18751" t="inlineStr">
        <is>
          <t>P0148</t>
        </is>
      </c>
      <c r="G18751" t="inlineStr">
        <is>
          <t>Prod_0148</t>
        </is>
      </c>
      <c r="H18751" t="inlineStr">
        <is>
          <t>Electronics</t>
        </is>
      </c>
      <c r="I18751" t="n">
        <v>3</v>
      </c>
      <c r="J18751" t="n">
        <v>231.5</v>
      </c>
      <c r="K18751" t="n">
        <v>0</v>
      </c>
      <c r="L18751">
        <f>I18751*J18751*(1-K18751)</f>
        <v/>
      </c>
      <c r="M18751">
        <f>VLOOKUP(F18751,Products!A:D,4,FALSE)*I18751</f>
        <v/>
      </c>
      <c r="N18751">
        <f>L18751-M18751</f>
        <v/>
      </c>
    </row>
    <row r="18752">
      <c r="A18752" t="inlineStr">
        <is>
          <t>T1018750</t>
        </is>
      </c>
      <c r="B18752" t="inlineStr">
        <is>
          <t>2023-10-08</t>
        </is>
      </c>
      <c r="C18752" t="inlineStr">
        <is>
          <t>S026</t>
        </is>
      </c>
      <c r="D18752" t="inlineStr">
        <is>
          <t>Store_026</t>
        </is>
      </c>
      <c r="E18752" t="inlineStr">
        <is>
          <t>North</t>
        </is>
      </c>
      <c r="F18752" t="inlineStr">
        <is>
          <t>P0081</t>
        </is>
      </c>
      <c r="G18752" t="inlineStr">
        <is>
          <t>Prod_0081</t>
        </is>
      </c>
      <c r="H18752" t="inlineStr">
        <is>
          <t>Electronics</t>
        </is>
      </c>
      <c r="I18752" t="n">
        <v>5</v>
      </c>
      <c r="J18752" t="n">
        <v>294.93</v>
      </c>
      <c r="K18752" t="n">
        <v>0</v>
      </c>
      <c r="L18752">
        <f>I18752*J18752*(1-K18752)</f>
        <v/>
      </c>
      <c r="M18752">
        <f>VLOOKUP(F18752,Products!A:D,4,FALSE)*I18752</f>
        <v/>
      </c>
      <c r="N18752">
        <f>L18752-M18752</f>
        <v/>
      </c>
    </row>
    <row r="18753">
      <c r="A18753" t="inlineStr">
        <is>
          <t>T1018751</t>
        </is>
      </c>
      <c r="B18753" t="inlineStr">
        <is>
          <t>2024-06-18</t>
        </is>
      </c>
      <c r="C18753" t="inlineStr">
        <is>
          <t>S025</t>
        </is>
      </c>
      <c r="D18753" t="inlineStr">
        <is>
          <t>Store_025</t>
        </is>
      </c>
      <c r="E18753" t="inlineStr">
        <is>
          <t>Central</t>
        </is>
      </c>
      <c r="F18753" t="inlineStr">
        <is>
          <t>P0190</t>
        </is>
      </c>
      <c r="G18753" t="inlineStr">
        <is>
          <t>Prod_0190</t>
        </is>
      </c>
      <c r="H18753" t="inlineStr">
        <is>
          <t>Household</t>
        </is>
      </c>
      <c r="I18753" t="n">
        <v>3</v>
      </c>
      <c r="J18753" t="n">
        <v>221.1</v>
      </c>
      <c r="K18753" t="n">
        <v>0.15</v>
      </c>
      <c r="L18753">
        <f>I18753*J18753*(1-K18753)</f>
        <v/>
      </c>
      <c r="M18753">
        <f>VLOOKUP(F18753,Products!A:D,4,FALSE)*I18753</f>
        <v/>
      </c>
      <c r="N18753">
        <f>L18753-M18753</f>
        <v/>
      </c>
    </row>
    <row r="18754">
      <c r="A18754" t="inlineStr">
        <is>
          <t>T1018752</t>
        </is>
      </c>
      <c r="B18754" t="inlineStr">
        <is>
          <t>2024-05-25</t>
        </is>
      </c>
      <c r="C18754" t="inlineStr">
        <is>
          <t>S043</t>
        </is>
      </c>
      <c r="D18754" t="inlineStr">
        <is>
          <t>Store_043</t>
        </is>
      </c>
      <c r="E18754" t="inlineStr">
        <is>
          <t>East</t>
        </is>
      </c>
      <c r="F18754" t="inlineStr">
        <is>
          <t>P0048</t>
        </is>
      </c>
      <c r="G18754" t="inlineStr">
        <is>
          <t>Prod_0048</t>
        </is>
      </c>
      <c r="H18754" t="inlineStr">
        <is>
          <t>Toys</t>
        </is>
      </c>
      <c r="I18754" t="n">
        <v>3</v>
      </c>
      <c r="J18754" t="n">
        <v>314.23</v>
      </c>
      <c r="K18754" t="n">
        <v>0.1</v>
      </c>
      <c r="L18754">
        <f>I18754*J18754*(1-K18754)</f>
        <v/>
      </c>
      <c r="M18754">
        <f>VLOOKUP(F18754,Products!A:D,4,FALSE)*I18754</f>
        <v/>
      </c>
      <c r="N18754">
        <f>L18754-M18754</f>
        <v/>
      </c>
    </row>
    <row r="18755">
      <c r="A18755" t="inlineStr">
        <is>
          <t>T1018753</t>
        </is>
      </c>
      <c r="B18755" t="inlineStr">
        <is>
          <t>2023-10-08</t>
        </is>
      </c>
      <c r="C18755" t="inlineStr">
        <is>
          <t>S023</t>
        </is>
      </c>
      <c r="D18755" t="inlineStr">
        <is>
          <t>Store_023</t>
        </is>
      </c>
      <c r="E18755" t="inlineStr">
        <is>
          <t>South</t>
        </is>
      </c>
      <c r="F18755" t="inlineStr">
        <is>
          <t>P0028</t>
        </is>
      </c>
      <c r="G18755" t="inlineStr">
        <is>
          <t>Prod_0028</t>
        </is>
      </c>
      <c r="H18755" t="inlineStr">
        <is>
          <t>Food</t>
        </is>
      </c>
      <c r="I18755" t="n">
        <v>2</v>
      </c>
      <c r="J18755" t="n">
        <v>414.35</v>
      </c>
      <c r="K18755" t="n">
        <v>0.15</v>
      </c>
      <c r="L18755">
        <f>I18755*J18755*(1-K18755)</f>
        <v/>
      </c>
      <c r="M18755">
        <f>VLOOKUP(F18755,Products!A:D,4,FALSE)*I18755</f>
        <v/>
      </c>
      <c r="N18755">
        <f>L18755-M18755</f>
        <v/>
      </c>
    </row>
    <row r="18756">
      <c r="A18756" t="inlineStr">
        <is>
          <t>T1018754</t>
        </is>
      </c>
      <c r="B18756" t="inlineStr">
        <is>
          <t>2024-03-11</t>
        </is>
      </c>
      <c r="C18756" t="inlineStr">
        <is>
          <t>S041</t>
        </is>
      </c>
      <c r="D18756" t="inlineStr">
        <is>
          <t>Store_041</t>
        </is>
      </c>
      <c r="E18756" t="inlineStr">
        <is>
          <t>East</t>
        </is>
      </c>
      <c r="F18756" t="inlineStr">
        <is>
          <t>P0022</t>
        </is>
      </c>
      <c r="G18756" t="inlineStr">
        <is>
          <t>Prod_0022</t>
        </is>
      </c>
      <c r="H18756" t="inlineStr">
        <is>
          <t>Beverages</t>
        </is>
      </c>
      <c r="I18756" t="n">
        <v>8</v>
      </c>
      <c r="J18756" t="n">
        <v>220.62</v>
      </c>
      <c r="K18756" t="n">
        <v>0.1</v>
      </c>
      <c r="L18756">
        <f>I18756*J18756*(1-K18756)</f>
        <v/>
      </c>
      <c r="M18756">
        <f>VLOOKUP(F18756,Products!A:D,4,FALSE)*I18756</f>
        <v/>
      </c>
      <c r="N18756">
        <f>L18756-M18756</f>
        <v/>
      </c>
    </row>
    <row r="18757">
      <c r="A18757" t="inlineStr">
        <is>
          <t>T1018755</t>
        </is>
      </c>
      <c r="B18757" t="inlineStr">
        <is>
          <t>2024-01-16</t>
        </is>
      </c>
      <c r="C18757" t="inlineStr">
        <is>
          <t>S047</t>
        </is>
      </c>
      <c r="D18757" t="inlineStr">
        <is>
          <t>Store_047</t>
        </is>
      </c>
      <c r="E18757" t="inlineStr">
        <is>
          <t>North</t>
        </is>
      </c>
      <c r="F18757" t="inlineStr">
        <is>
          <t>P0044</t>
        </is>
      </c>
      <c r="G18757" t="inlineStr">
        <is>
          <t>Prod_0044</t>
        </is>
      </c>
      <c r="H18757" t="inlineStr">
        <is>
          <t>Food</t>
        </is>
      </c>
      <c r="I18757" t="n">
        <v>8</v>
      </c>
      <c r="J18757" t="n">
        <v>193.3</v>
      </c>
      <c r="K18757" t="n">
        <v>0.1</v>
      </c>
      <c r="L18757">
        <f>I18757*J18757*(1-K18757)</f>
        <v/>
      </c>
      <c r="M18757">
        <f>VLOOKUP(F18757,Products!A:D,4,FALSE)*I18757</f>
        <v/>
      </c>
      <c r="N18757">
        <f>L18757-M18757</f>
        <v/>
      </c>
    </row>
    <row r="18758">
      <c r="A18758" t="inlineStr">
        <is>
          <t>T1018756</t>
        </is>
      </c>
      <c r="B18758" t="inlineStr">
        <is>
          <t>2023-12-11</t>
        </is>
      </c>
      <c r="C18758" t="inlineStr">
        <is>
          <t>S026</t>
        </is>
      </c>
      <c r="D18758" t="inlineStr">
        <is>
          <t>Store_026</t>
        </is>
      </c>
      <c r="E18758" t="inlineStr">
        <is>
          <t>North</t>
        </is>
      </c>
      <c r="F18758" t="inlineStr">
        <is>
          <t>P0071</t>
        </is>
      </c>
      <c r="G18758" t="inlineStr">
        <is>
          <t>Prod_0071</t>
        </is>
      </c>
      <c r="H18758" t="inlineStr">
        <is>
          <t>Beverages</t>
        </is>
      </c>
      <c r="I18758" t="n">
        <v>3</v>
      </c>
      <c r="J18758" t="n">
        <v>678.39</v>
      </c>
      <c r="K18758" t="n">
        <v>0.05</v>
      </c>
      <c r="L18758">
        <f>I18758*J18758*(1-K18758)</f>
        <v/>
      </c>
      <c r="M18758">
        <f>VLOOKUP(F18758,Products!A:D,4,FALSE)*I18758</f>
        <v/>
      </c>
      <c r="N18758">
        <f>L18758-M18758</f>
        <v/>
      </c>
    </row>
    <row r="18759">
      <c r="A18759" t="inlineStr">
        <is>
          <t>T1018757</t>
        </is>
      </c>
      <c r="B18759" t="inlineStr">
        <is>
          <t>2025-09-04</t>
        </is>
      </c>
      <c r="C18759" t="inlineStr">
        <is>
          <t>S037</t>
        </is>
      </c>
      <c r="D18759" t="inlineStr">
        <is>
          <t>Store_037</t>
        </is>
      </c>
      <c r="E18759" t="inlineStr">
        <is>
          <t>East</t>
        </is>
      </c>
      <c r="F18759" t="inlineStr">
        <is>
          <t>P0190</t>
        </is>
      </c>
      <c r="G18759" t="inlineStr">
        <is>
          <t>Prod_0190</t>
        </is>
      </c>
      <c r="H18759" t="inlineStr">
        <is>
          <t>Household</t>
        </is>
      </c>
      <c r="I18759" t="n">
        <v>6</v>
      </c>
      <c r="J18759" t="n">
        <v>268.49</v>
      </c>
      <c r="K18759" t="n">
        <v>0.1</v>
      </c>
      <c r="L18759">
        <f>I18759*J18759*(1-K18759)</f>
        <v/>
      </c>
      <c r="M18759">
        <f>VLOOKUP(F18759,Products!A:D,4,FALSE)*I18759</f>
        <v/>
      </c>
      <c r="N18759">
        <f>L18759-M18759</f>
        <v/>
      </c>
    </row>
    <row r="18760">
      <c r="A18760" t="inlineStr">
        <is>
          <t>T1018758</t>
        </is>
      </c>
      <c r="B18760" t="inlineStr">
        <is>
          <t>2023-03-06</t>
        </is>
      </c>
      <c r="C18760" t="inlineStr">
        <is>
          <t>S026</t>
        </is>
      </c>
      <c r="D18760" t="inlineStr">
        <is>
          <t>Store_026</t>
        </is>
      </c>
      <c r="E18760" t="inlineStr">
        <is>
          <t>North</t>
        </is>
      </c>
      <c r="F18760" t="inlineStr">
        <is>
          <t>P0075</t>
        </is>
      </c>
      <c r="G18760" t="inlineStr">
        <is>
          <t>Prod_0075</t>
        </is>
      </c>
      <c r="H18760" t="inlineStr">
        <is>
          <t>Beverages</t>
        </is>
      </c>
      <c r="I18760" t="n">
        <v>9</v>
      </c>
      <c r="J18760" t="n">
        <v>702.4299999999999</v>
      </c>
      <c r="K18760" t="n">
        <v>0.05</v>
      </c>
      <c r="L18760">
        <f>I18760*J18760*(1-K18760)</f>
        <v/>
      </c>
      <c r="M18760">
        <f>VLOOKUP(F18760,Products!A:D,4,FALSE)*I18760</f>
        <v/>
      </c>
      <c r="N18760">
        <f>L18760-M18760</f>
        <v/>
      </c>
    </row>
    <row r="18761">
      <c r="A18761" t="inlineStr">
        <is>
          <t>T1018759</t>
        </is>
      </c>
      <c r="B18761" t="inlineStr">
        <is>
          <t>2024-01-20</t>
        </is>
      </c>
      <c r="C18761" t="inlineStr">
        <is>
          <t>S027</t>
        </is>
      </c>
      <c r="D18761" t="inlineStr">
        <is>
          <t>Store_027</t>
        </is>
      </c>
      <c r="E18761" t="inlineStr">
        <is>
          <t>South</t>
        </is>
      </c>
      <c r="F18761" t="inlineStr">
        <is>
          <t>P0033</t>
        </is>
      </c>
      <c r="G18761" t="inlineStr">
        <is>
          <t>Prod_0033</t>
        </is>
      </c>
      <c r="H18761" t="inlineStr">
        <is>
          <t>Food</t>
        </is>
      </c>
      <c r="I18761" t="n">
        <v>7</v>
      </c>
      <c r="J18761" t="n">
        <v>351.66</v>
      </c>
      <c r="K18761" t="n">
        <v>0.1</v>
      </c>
      <c r="L18761">
        <f>I18761*J18761*(1-K18761)</f>
        <v/>
      </c>
      <c r="M18761">
        <f>VLOOKUP(F18761,Products!A:D,4,FALSE)*I18761</f>
        <v/>
      </c>
      <c r="N18761">
        <f>L18761-M18761</f>
        <v/>
      </c>
    </row>
    <row r="18762">
      <c r="A18762" t="inlineStr">
        <is>
          <t>T1018760</t>
        </is>
      </c>
      <c r="B18762" t="inlineStr">
        <is>
          <t>2023-07-06</t>
        </is>
      </c>
      <c r="C18762" t="inlineStr">
        <is>
          <t>S019</t>
        </is>
      </c>
      <c r="D18762" t="inlineStr">
        <is>
          <t>Store_019</t>
        </is>
      </c>
      <c r="E18762" t="inlineStr">
        <is>
          <t>East</t>
        </is>
      </c>
      <c r="F18762" t="inlineStr">
        <is>
          <t>P0159</t>
        </is>
      </c>
      <c r="G18762" t="inlineStr">
        <is>
          <t>Prod_0159</t>
        </is>
      </c>
      <c r="H18762" t="inlineStr">
        <is>
          <t>Electronics</t>
        </is>
      </c>
      <c r="I18762" t="n">
        <v>6</v>
      </c>
      <c r="J18762" t="n">
        <v>529.3200000000001</v>
      </c>
      <c r="K18762" t="n">
        <v>0.2</v>
      </c>
      <c r="L18762">
        <f>I18762*J18762*(1-K18762)</f>
        <v/>
      </c>
      <c r="M18762">
        <f>VLOOKUP(F18762,Products!A:D,4,FALSE)*I18762</f>
        <v/>
      </c>
      <c r="N18762">
        <f>L18762-M18762</f>
        <v/>
      </c>
    </row>
    <row r="18763">
      <c r="A18763" t="inlineStr">
        <is>
          <t>T1018761</t>
        </is>
      </c>
      <c r="B18763" t="inlineStr">
        <is>
          <t>2024-12-21</t>
        </is>
      </c>
      <c r="C18763" t="inlineStr">
        <is>
          <t>S032</t>
        </is>
      </c>
      <c r="D18763" t="inlineStr">
        <is>
          <t>Store_032</t>
        </is>
      </c>
      <c r="E18763" t="inlineStr">
        <is>
          <t>Central</t>
        </is>
      </c>
      <c r="F18763" t="inlineStr">
        <is>
          <t>P0098</t>
        </is>
      </c>
      <c r="G18763" t="inlineStr">
        <is>
          <t>Prod_0098</t>
        </is>
      </c>
      <c r="H18763" t="inlineStr">
        <is>
          <t>Clothing</t>
        </is>
      </c>
      <c r="I18763" t="n">
        <v>7</v>
      </c>
      <c r="J18763" t="n">
        <v>553.6</v>
      </c>
      <c r="K18763" t="n">
        <v>0</v>
      </c>
      <c r="L18763">
        <f>I18763*J18763*(1-K18763)</f>
        <v/>
      </c>
      <c r="M18763">
        <f>VLOOKUP(F18763,Products!A:D,4,FALSE)*I18763</f>
        <v/>
      </c>
      <c r="N18763">
        <f>L18763-M18763</f>
        <v/>
      </c>
    </row>
    <row r="18764">
      <c r="A18764" t="inlineStr">
        <is>
          <t>T1018762</t>
        </is>
      </c>
      <c r="B18764" t="inlineStr">
        <is>
          <t>2024-09-19</t>
        </is>
      </c>
      <c r="C18764" t="inlineStr">
        <is>
          <t>S049</t>
        </is>
      </c>
      <c r="D18764" t="inlineStr">
        <is>
          <t>Store_049</t>
        </is>
      </c>
      <c r="E18764" t="inlineStr">
        <is>
          <t>North</t>
        </is>
      </c>
      <c r="F18764" t="inlineStr">
        <is>
          <t>P0200</t>
        </is>
      </c>
      <c r="G18764" t="inlineStr">
        <is>
          <t>Prod_0200</t>
        </is>
      </c>
      <c r="H18764" t="inlineStr">
        <is>
          <t>Electronics</t>
        </is>
      </c>
      <c r="I18764" t="n">
        <v>7</v>
      </c>
      <c r="J18764" t="n">
        <v>325.35</v>
      </c>
      <c r="K18764" t="n">
        <v>0.05</v>
      </c>
      <c r="L18764">
        <f>I18764*J18764*(1-K18764)</f>
        <v/>
      </c>
      <c r="M18764">
        <f>VLOOKUP(F18764,Products!A:D,4,FALSE)*I18764</f>
        <v/>
      </c>
      <c r="N18764">
        <f>L18764-M18764</f>
        <v/>
      </c>
    </row>
    <row r="18765">
      <c r="A18765" t="inlineStr">
        <is>
          <t>T1018763</t>
        </is>
      </c>
      <c r="B18765" t="inlineStr">
        <is>
          <t>2023-09-24</t>
        </is>
      </c>
      <c r="C18765" t="inlineStr">
        <is>
          <t>S023</t>
        </is>
      </c>
      <c r="D18765" t="inlineStr">
        <is>
          <t>Store_023</t>
        </is>
      </c>
      <c r="E18765" t="inlineStr">
        <is>
          <t>South</t>
        </is>
      </c>
      <c r="F18765" t="inlineStr">
        <is>
          <t>P0129</t>
        </is>
      </c>
      <c r="G18765" t="inlineStr">
        <is>
          <t>Prod_0129</t>
        </is>
      </c>
      <c r="H18765" t="inlineStr">
        <is>
          <t>Stationery</t>
        </is>
      </c>
      <c r="I18765" t="n">
        <v>3</v>
      </c>
      <c r="J18765" t="n">
        <v>663.91</v>
      </c>
      <c r="K18765" t="n">
        <v>0</v>
      </c>
      <c r="L18765">
        <f>I18765*J18765*(1-K18765)</f>
        <v/>
      </c>
      <c r="M18765">
        <f>VLOOKUP(F18765,Products!A:D,4,FALSE)*I18765</f>
        <v/>
      </c>
      <c r="N18765">
        <f>L18765-M18765</f>
        <v/>
      </c>
    </row>
    <row r="18766">
      <c r="A18766" t="inlineStr">
        <is>
          <t>T1018764</t>
        </is>
      </c>
      <c r="B18766" t="inlineStr">
        <is>
          <t>2024-03-18</t>
        </is>
      </c>
      <c r="C18766" t="inlineStr">
        <is>
          <t>S040</t>
        </is>
      </c>
      <c r="D18766" t="inlineStr">
        <is>
          <t>Store_040</t>
        </is>
      </c>
      <c r="E18766" t="inlineStr">
        <is>
          <t>Central</t>
        </is>
      </c>
      <c r="F18766" t="inlineStr">
        <is>
          <t>P0008</t>
        </is>
      </c>
      <c r="G18766" t="inlineStr">
        <is>
          <t>Prod_0008</t>
        </is>
      </c>
      <c r="H18766" t="inlineStr">
        <is>
          <t>Electronics</t>
        </is>
      </c>
      <c r="I18766" t="n">
        <v>9</v>
      </c>
      <c r="J18766" t="n">
        <v>403.87</v>
      </c>
      <c r="K18766" t="n">
        <v>0.1</v>
      </c>
      <c r="L18766">
        <f>I18766*J18766*(1-K18766)</f>
        <v/>
      </c>
      <c r="M18766">
        <f>VLOOKUP(F18766,Products!A:D,4,FALSE)*I18766</f>
        <v/>
      </c>
      <c r="N18766">
        <f>L18766-M18766</f>
        <v/>
      </c>
    </row>
    <row r="18767">
      <c r="A18767" t="inlineStr">
        <is>
          <t>T1018765</t>
        </is>
      </c>
      <c r="B18767" t="inlineStr">
        <is>
          <t>2024-09-15</t>
        </is>
      </c>
      <c r="C18767" t="inlineStr">
        <is>
          <t>S011</t>
        </is>
      </c>
      <c r="D18767" t="inlineStr">
        <is>
          <t>Store_011</t>
        </is>
      </c>
      <c r="E18767" t="inlineStr">
        <is>
          <t>South</t>
        </is>
      </c>
      <c r="F18767" t="inlineStr">
        <is>
          <t>P0175</t>
        </is>
      </c>
      <c r="G18767" t="inlineStr">
        <is>
          <t>Prod_0175</t>
        </is>
      </c>
      <c r="H18767" t="inlineStr">
        <is>
          <t>Food</t>
        </is>
      </c>
      <c r="I18767" t="n">
        <v>4</v>
      </c>
      <c r="J18767" t="n">
        <v>926.58</v>
      </c>
      <c r="K18767" t="n">
        <v>0</v>
      </c>
      <c r="L18767">
        <f>I18767*J18767*(1-K18767)</f>
        <v/>
      </c>
      <c r="M18767">
        <f>VLOOKUP(F18767,Products!A:D,4,FALSE)*I18767</f>
        <v/>
      </c>
      <c r="N18767">
        <f>L18767-M18767</f>
        <v/>
      </c>
    </row>
    <row r="18768">
      <c r="A18768" t="inlineStr">
        <is>
          <t>T1018766</t>
        </is>
      </c>
      <c r="B18768" t="inlineStr">
        <is>
          <t>2024-06-15</t>
        </is>
      </c>
      <c r="C18768" t="inlineStr">
        <is>
          <t>S026</t>
        </is>
      </c>
      <c r="D18768" t="inlineStr">
        <is>
          <t>Store_026</t>
        </is>
      </c>
      <c r="E18768" t="inlineStr">
        <is>
          <t>North</t>
        </is>
      </c>
      <c r="F18768" t="inlineStr">
        <is>
          <t>P0060</t>
        </is>
      </c>
      <c r="G18768" t="inlineStr">
        <is>
          <t>Prod_0060</t>
        </is>
      </c>
      <c r="H18768" t="inlineStr">
        <is>
          <t>Toys</t>
        </is>
      </c>
      <c r="I18768" t="n">
        <v>9</v>
      </c>
      <c r="J18768" t="n">
        <v>128.55</v>
      </c>
      <c r="K18768" t="n">
        <v>0.1</v>
      </c>
      <c r="L18768">
        <f>I18768*J18768*(1-K18768)</f>
        <v/>
      </c>
      <c r="M18768">
        <f>VLOOKUP(F18768,Products!A:D,4,FALSE)*I18768</f>
        <v/>
      </c>
      <c r="N18768">
        <f>L18768-M18768</f>
        <v/>
      </c>
    </row>
    <row r="18769">
      <c r="A18769" t="inlineStr">
        <is>
          <t>T1018767</t>
        </is>
      </c>
      <c r="B18769" t="inlineStr">
        <is>
          <t>2024-11-19</t>
        </is>
      </c>
      <c r="C18769" t="inlineStr">
        <is>
          <t>S011</t>
        </is>
      </c>
      <c r="D18769" t="inlineStr">
        <is>
          <t>Store_011</t>
        </is>
      </c>
      <c r="E18769" t="inlineStr">
        <is>
          <t>South</t>
        </is>
      </c>
      <c r="F18769" t="inlineStr">
        <is>
          <t>P0068</t>
        </is>
      </c>
      <c r="G18769" t="inlineStr">
        <is>
          <t>Prod_0068</t>
        </is>
      </c>
      <c r="H18769" t="inlineStr">
        <is>
          <t>Household</t>
        </is>
      </c>
      <c r="I18769" t="n">
        <v>7</v>
      </c>
      <c r="J18769" t="n">
        <v>193.81</v>
      </c>
      <c r="K18769" t="n">
        <v>0.1</v>
      </c>
      <c r="L18769">
        <f>I18769*J18769*(1-K18769)</f>
        <v/>
      </c>
      <c r="M18769">
        <f>VLOOKUP(F18769,Products!A:D,4,FALSE)*I18769</f>
        <v/>
      </c>
      <c r="N18769">
        <f>L18769-M18769</f>
        <v/>
      </c>
    </row>
    <row r="18770">
      <c r="A18770" t="inlineStr">
        <is>
          <t>T1018768</t>
        </is>
      </c>
      <c r="B18770" t="inlineStr">
        <is>
          <t>2023-02-09</t>
        </is>
      </c>
      <c r="C18770" t="inlineStr">
        <is>
          <t>S017</t>
        </is>
      </c>
      <c r="D18770" t="inlineStr">
        <is>
          <t>Store_017</t>
        </is>
      </c>
      <c r="E18770" t="inlineStr">
        <is>
          <t>South</t>
        </is>
      </c>
      <c r="F18770" t="inlineStr">
        <is>
          <t>P0184</t>
        </is>
      </c>
      <c r="G18770" t="inlineStr">
        <is>
          <t>Prod_0184</t>
        </is>
      </c>
      <c r="H18770" t="inlineStr">
        <is>
          <t>Beverages</t>
        </is>
      </c>
      <c r="I18770" t="n">
        <v>3</v>
      </c>
      <c r="J18770" t="n">
        <v>425.33</v>
      </c>
      <c r="K18770" t="n">
        <v>0</v>
      </c>
      <c r="L18770">
        <f>I18770*J18770*(1-K18770)</f>
        <v/>
      </c>
      <c r="M18770">
        <f>VLOOKUP(F18770,Products!A:D,4,FALSE)*I18770</f>
        <v/>
      </c>
      <c r="N18770">
        <f>L18770-M18770</f>
        <v/>
      </c>
    </row>
    <row r="18771">
      <c r="A18771" t="inlineStr">
        <is>
          <t>T1018769</t>
        </is>
      </c>
      <c r="B18771" t="inlineStr">
        <is>
          <t>2024-06-16</t>
        </is>
      </c>
      <c r="C18771" t="inlineStr">
        <is>
          <t>S016</t>
        </is>
      </c>
      <c r="D18771" t="inlineStr">
        <is>
          <t>Store_016</t>
        </is>
      </c>
      <c r="E18771" t="inlineStr">
        <is>
          <t>West</t>
        </is>
      </c>
      <c r="F18771" t="inlineStr">
        <is>
          <t>P0117</t>
        </is>
      </c>
      <c r="G18771" t="inlineStr">
        <is>
          <t>Prod_0117</t>
        </is>
      </c>
      <c r="H18771" t="inlineStr">
        <is>
          <t>Electronics</t>
        </is>
      </c>
      <c r="I18771" t="n">
        <v>2</v>
      </c>
      <c r="J18771" t="n">
        <v>406.55</v>
      </c>
      <c r="K18771" t="n">
        <v>0.1</v>
      </c>
      <c r="L18771">
        <f>I18771*J18771*(1-K18771)</f>
        <v/>
      </c>
      <c r="M18771">
        <f>VLOOKUP(F18771,Products!A:D,4,FALSE)*I18771</f>
        <v/>
      </c>
      <c r="N18771">
        <f>L18771-M18771</f>
        <v/>
      </c>
    </row>
    <row r="18772">
      <c r="A18772" t="inlineStr">
        <is>
          <t>T1018770</t>
        </is>
      </c>
      <c r="B18772" t="inlineStr">
        <is>
          <t>2024-01-06</t>
        </is>
      </c>
      <c r="C18772" t="inlineStr">
        <is>
          <t>S002</t>
        </is>
      </c>
      <c r="D18772" t="inlineStr">
        <is>
          <t>Store_002</t>
        </is>
      </c>
      <c r="E18772" t="inlineStr">
        <is>
          <t>South</t>
        </is>
      </c>
      <c r="F18772" t="inlineStr">
        <is>
          <t>P0108</t>
        </is>
      </c>
      <c r="G18772" t="inlineStr">
        <is>
          <t>Prod_0108</t>
        </is>
      </c>
      <c r="H18772" t="inlineStr">
        <is>
          <t>Stationery</t>
        </is>
      </c>
      <c r="I18772" t="n">
        <v>4</v>
      </c>
      <c r="J18772" t="n">
        <v>520.85</v>
      </c>
      <c r="K18772" t="n">
        <v>0.2</v>
      </c>
      <c r="L18772">
        <f>I18772*J18772*(1-K18772)</f>
        <v/>
      </c>
      <c r="M18772">
        <f>VLOOKUP(F18772,Products!A:D,4,FALSE)*I18772</f>
        <v/>
      </c>
      <c r="N18772">
        <f>L18772-M18772</f>
        <v/>
      </c>
    </row>
    <row r="18773">
      <c r="A18773" t="inlineStr">
        <is>
          <t>T1018771</t>
        </is>
      </c>
      <c r="B18773" t="inlineStr">
        <is>
          <t>2024-12-27</t>
        </is>
      </c>
      <c r="C18773" t="inlineStr">
        <is>
          <t>S026</t>
        </is>
      </c>
      <c r="D18773" t="inlineStr">
        <is>
          <t>Store_026</t>
        </is>
      </c>
      <c r="E18773" t="inlineStr">
        <is>
          <t>North</t>
        </is>
      </c>
      <c r="F18773" t="inlineStr">
        <is>
          <t>P0055</t>
        </is>
      </c>
      <c r="G18773" t="inlineStr">
        <is>
          <t>Prod_0055</t>
        </is>
      </c>
      <c r="H18773" t="inlineStr">
        <is>
          <t>Beverages</t>
        </is>
      </c>
      <c r="I18773" t="n">
        <v>2</v>
      </c>
      <c r="J18773" t="n">
        <v>207.34</v>
      </c>
      <c r="K18773" t="n">
        <v>0</v>
      </c>
      <c r="L18773">
        <f>I18773*J18773*(1-K18773)</f>
        <v/>
      </c>
      <c r="M18773">
        <f>VLOOKUP(F18773,Products!A:D,4,FALSE)*I18773</f>
        <v/>
      </c>
      <c r="N18773">
        <f>L18773-M18773</f>
        <v/>
      </c>
    </row>
    <row r="18774">
      <c r="A18774" t="inlineStr">
        <is>
          <t>T1018772</t>
        </is>
      </c>
      <c r="B18774" t="inlineStr">
        <is>
          <t>2023-07-29</t>
        </is>
      </c>
      <c r="C18774" t="inlineStr">
        <is>
          <t>S006</t>
        </is>
      </c>
      <c r="D18774" t="inlineStr">
        <is>
          <t>Store_006</t>
        </is>
      </c>
      <c r="E18774" t="inlineStr">
        <is>
          <t>East</t>
        </is>
      </c>
      <c r="F18774" t="inlineStr">
        <is>
          <t>P0149</t>
        </is>
      </c>
      <c r="G18774" t="inlineStr">
        <is>
          <t>Prod_0149</t>
        </is>
      </c>
      <c r="H18774" t="inlineStr">
        <is>
          <t>Toys</t>
        </is>
      </c>
      <c r="I18774" t="n">
        <v>9</v>
      </c>
      <c r="J18774" t="n">
        <v>47.47</v>
      </c>
      <c r="K18774" t="n">
        <v>0</v>
      </c>
      <c r="L18774">
        <f>I18774*J18774*(1-K18774)</f>
        <v/>
      </c>
      <c r="M18774">
        <f>VLOOKUP(F18774,Products!A:D,4,FALSE)*I18774</f>
        <v/>
      </c>
      <c r="N18774">
        <f>L18774-M18774</f>
        <v/>
      </c>
    </row>
    <row r="18775">
      <c r="A18775" t="inlineStr">
        <is>
          <t>T1018773</t>
        </is>
      </c>
      <c r="B18775" t="inlineStr">
        <is>
          <t>2023-12-20</t>
        </is>
      </c>
      <c r="C18775" t="inlineStr">
        <is>
          <t>S012</t>
        </is>
      </c>
      <c r="D18775" t="inlineStr">
        <is>
          <t>Store_012</t>
        </is>
      </c>
      <c r="E18775" t="inlineStr">
        <is>
          <t>South</t>
        </is>
      </c>
      <c r="F18775" t="inlineStr">
        <is>
          <t>P0199</t>
        </is>
      </c>
      <c r="G18775" t="inlineStr">
        <is>
          <t>Prod_0199</t>
        </is>
      </c>
      <c r="H18775" t="inlineStr">
        <is>
          <t>Beverages</t>
        </is>
      </c>
      <c r="I18775" t="n">
        <v>6</v>
      </c>
      <c r="J18775" t="n">
        <v>106.19</v>
      </c>
      <c r="K18775" t="n">
        <v>0</v>
      </c>
      <c r="L18775">
        <f>I18775*J18775*(1-K18775)</f>
        <v/>
      </c>
      <c r="M18775">
        <f>VLOOKUP(F18775,Products!A:D,4,FALSE)*I18775</f>
        <v/>
      </c>
      <c r="N18775">
        <f>L18775-M18775</f>
        <v/>
      </c>
    </row>
    <row r="18776">
      <c r="A18776" t="inlineStr">
        <is>
          <t>T1018774</t>
        </is>
      </c>
      <c r="B18776" t="inlineStr">
        <is>
          <t>2025-08-18</t>
        </is>
      </c>
      <c r="C18776" t="inlineStr">
        <is>
          <t>S015</t>
        </is>
      </c>
      <c r="D18776" t="inlineStr">
        <is>
          <t>Store_015</t>
        </is>
      </c>
      <c r="E18776" t="inlineStr">
        <is>
          <t>North</t>
        </is>
      </c>
      <c r="F18776" t="inlineStr">
        <is>
          <t>P0090</t>
        </is>
      </c>
      <c r="G18776" t="inlineStr">
        <is>
          <t>Prod_0090</t>
        </is>
      </c>
      <c r="H18776" t="inlineStr">
        <is>
          <t>Toys</t>
        </is>
      </c>
      <c r="I18776" t="n">
        <v>1</v>
      </c>
      <c r="J18776" t="n">
        <v>405.38</v>
      </c>
      <c r="K18776" t="n">
        <v>0.05</v>
      </c>
      <c r="L18776">
        <f>I18776*J18776*(1-K18776)</f>
        <v/>
      </c>
      <c r="M18776">
        <f>VLOOKUP(F18776,Products!A:D,4,FALSE)*I18776</f>
        <v/>
      </c>
      <c r="N18776">
        <f>L18776-M18776</f>
        <v/>
      </c>
    </row>
    <row r="18777">
      <c r="A18777" t="inlineStr">
        <is>
          <t>T1018775</t>
        </is>
      </c>
      <c r="B18777" t="inlineStr">
        <is>
          <t>2025-03-11</t>
        </is>
      </c>
      <c r="C18777" t="inlineStr">
        <is>
          <t>S008</t>
        </is>
      </c>
      <c r="D18777" t="inlineStr">
        <is>
          <t>Store_008</t>
        </is>
      </c>
      <c r="E18777" t="inlineStr">
        <is>
          <t>East</t>
        </is>
      </c>
      <c r="F18777" t="inlineStr">
        <is>
          <t>P0173</t>
        </is>
      </c>
      <c r="G18777" t="inlineStr">
        <is>
          <t>Prod_0173</t>
        </is>
      </c>
      <c r="H18777" t="inlineStr">
        <is>
          <t>Toys</t>
        </is>
      </c>
      <c r="I18777" t="n">
        <v>9</v>
      </c>
      <c r="J18777" t="n">
        <v>700.65</v>
      </c>
      <c r="K18777" t="n">
        <v>0.05</v>
      </c>
      <c r="L18777">
        <f>I18777*J18777*(1-K18777)</f>
        <v/>
      </c>
      <c r="M18777">
        <f>VLOOKUP(F18777,Products!A:D,4,FALSE)*I18777</f>
        <v/>
      </c>
      <c r="N18777">
        <f>L18777-M18777</f>
        <v/>
      </c>
    </row>
    <row r="18778">
      <c r="A18778" t="inlineStr">
        <is>
          <t>T1018776</t>
        </is>
      </c>
      <c r="B18778" t="inlineStr">
        <is>
          <t>2023-01-25</t>
        </is>
      </c>
      <c r="C18778" t="inlineStr">
        <is>
          <t>S032</t>
        </is>
      </c>
      <c r="D18778" t="inlineStr">
        <is>
          <t>Store_032</t>
        </is>
      </c>
      <c r="E18778" t="inlineStr">
        <is>
          <t>Central</t>
        </is>
      </c>
      <c r="F18778" t="inlineStr">
        <is>
          <t>P0079</t>
        </is>
      </c>
      <c r="G18778" t="inlineStr">
        <is>
          <t>Prod_0079</t>
        </is>
      </c>
      <c r="H18778" t="inlineStr">
        <is>
          <t>Food</t>
        </is>
      </c>
      <c r="I18778" t="n">
        <v>6</v>
      </c>
      <c r="J18778" t="n">
        <v>769.99</v>
      </c>
      <c r="K18778" t="n">
        <v>0</v>
      </c>
      <c r="L18778">
        <f>I18778*J18778*(1-K18778)</f>
        <v/>
      </c>
      <c r="M18778">
        <f>VLOOKUP(F18778,Products!A:D,4,FALSE)*I18778</f>
        <v/>
      </c>
      <c r="N18778">
        <f>L18778-M18778</f>
        <v/>
      </c>
    </row>
    <row r="18779">
      <c r="A18779" t="inlineStr">
        <is>
          <t>T1018777</t>
        </is>
      </c>
      <c r="B18779" t="inlineStr">
        <is>
          <t>2024-02-15</t>
        </is>
      </c>
      <c r="C18779" t="inlineStr">
        <is>
          <t>S004</t>
        </is>
      </c>
      <c r="D18779" t="inlineStr">
        <is>
          <t>Store_004</t>
        </is>
      </c>
      <c r="E18779" t="inlineStr">
        <is>
          <t>Central</t>
        </is>
      </c>
      <c r="F18779" t="inlineStr">
        <is>
          <t>P0180</t>
        </is>
      </c>
      <c r="G18779" t="inlineStr">
        <is>
          <t>Prod_0180</t>
        </is>
      </c>
      <c r="H18779" t="inlineStr">
        <is>
          <t>Clothing</t>
        </is>
      </c>
      <c r="I18779" t="n">
        <v>5</v>
      </c>
      <c r="J18779" t="n">
        <v>465.41</v>
      </c>
      <c r="K18779" t="n">
        <v>0</v>
      </c>
      <c r="L18779">
        <f>I18779*J18779*(1-K18779)</f>
        <v/>
      </c>
      <c r="M18779">
        <f>VLOOKUP(F18779,Products!A:D,4,FALSE)*I18779</f>
        <v/>
      </c>
      <c r="N18779">
        <f>L18779-M18779</f>
        <v/>
      </c>
    </row>
    <row r="18780">
      <c r="A18780" t="inlineStr">
        <is>
          <t>T1018778</t>
        </is>
      </c>
      <c r="B18780" t="inlineStr">
        <is>
          <t>2025-06-19</t>
        </is>
      </c>
      <c r="C18780" t="inlineStr">
        <is>
          <t>S004</t>
        </is>
      </c>
      <c r="D18780" t="inlineStr">
        <is>
          <t>Store_004</t>
        </is>
      </c>
      <c r="E18780" t="inlineStr">
        <is>
          <t>Central</t>
        </is>
      </c>
      <c r="F18780" t="inlineStr">
        <is>
          <t>P0071</t>
        </is>
      </c>
      <c r="G18780" t="inlineStr">
        <is>
          <t>Prod_0071</t>
        </is>
      </c>
      <c r="H18780" t="inlineStr">
        <is>
          <t>Beverages</t>
        </is>
      </c>
      <c r="I18780" t="n">
        <v>2</v>
      </c>
      <c r="J18780" t="n">
        <v>473.64</v>
      </c>
      <c r="K18780" t="n">
        <v>0</v>
      </c>
      <c r="L18780">
        <f>I18780*J18780*(1-K18780)</f>
        <v/>
      </c>
      <c r="M18780">
        <f>VLOOKUP(F18780,Products!A:D,4,FALSE)*I18780</f>
        <v/>
      </c>
      <c r="N18780">
        <f>L18780-M18780</f>
        <v/>
      </c>
    </row>
    <row r="18781">
      <c r="A18781" t="inlineStr">
        <is>
          <t>T1018779</t>
        </is>
      </c>
      <c r="B18781" t="inlineStr">
        <is>
          <t>2023-02-07</t>
        </is>
      </c>
      <c r="C18781" t="inlineStr">
        <is>
          <t>S024</t>
        </is>
      </c>
      <c r="D18781" t="inlineStr">
        <is>
          <t>Store_024</t>
        </is>
      </c>
      <c r="E18781" t="inlineStr">
        <is>
          <t>South</t>
        </is>
      </c>
      <c r="F18781" t="inlineStr">
        <is>
          <t>P0013</t>
        </is>
      </c>
      <c r="G18781" t="inlineStr">
        <is>
          <t>Prod_0013</t>
        </is>
      </c>
      <c r="H18781" t="inlineStr">
        <is>
          <t>Clothing</t>
        </is>
      </c>
      <c r="I18781" t="n">
        <v>7</v>
      </c>
      <c r="J18781" t="n">
        <v>68.02</v>
      </c>
      <c r="K18781" t="n">
        <v>0</v>
      </c>
      <c r="L18781">
        <f>I18781*J18781*(1-K18781)</f>
        <v/>
      </c>
      <c r="M18781">
        <f>VLOOKUP(F18781,Products!A:D,4,FALSE)*I18781</f>
        <v/>
      </c>
      <c r="N18781">
        <f>L18781-M18781</f>
        <v/>
      </c>
    </row>
    <row r="18782">
      <c r="A18782" t="inlineStr">
        <is>
          <t>T1018780</t>
        </is>
      </c>
      <c r="B18782" t="inlineStr">
        <is>
          <t>2023-02-14</t>
        </is>
      </c>
      <c r="C18782" t="inlineStr">
        <is>
          <t>S017</t>
        </is>
      </c>
      <c r="D18782" t="inlineStr">
        <is>
          <t>Store_017</t>
        </is>
      </c>
      <c r="E18782" t="inlineStr">
        <is>
          <t>South</t>
        </is>
      </c>
      <c r="F18782" t="inlineStr">
        <is>
          <t>P0155</t>
        </is>
      </c>
      <c r="G18782" t="inlineStr">
        <is>
          <t>Prod_0155</t>
        </is>
      </c>
      <c r="H18782" t="inlineStr">
        <is>
          <t>Electronics</t>
        </is>
      </c>
      <c r="I18782" t="n">
        <v>3</v>
      </c>
      <c r="J18782" t="n">
        <v>387.41</v>
      </c>
      <c r="K18782" t="n">
        <v>0</v>
      </c>
      <c r="L18782">
        <f>I18782*J18782*(1-K18782)</f>
        <v/>
      </c>
      <c r="M18782">
        <f>VLOOKUP(F18782,Products!A:D,4,FALSE)*I18782</f>
        <v/>
      </c>
      <c r="N18782">
        <f>L18782-M18782</f>
        <v/>
      </c>
    </row>
    <row r="18783">
      <c r="A18783" t="inlineStr">
        <is>
          <t>T1018781</t>
        </is>
      </c>
      <c r="B18783" t="inlineStr">
        <is>
          <t>2025-03-07</t>
        </is>
      </c>
      <c r="C18783" t="inlineStr">
        <is>
          <t>S045</t>
        </is>
      </c>
      <c r="D18783" t="inlineStr">
        <is>
          <t>Store_045</t>
        </is>
      </c>
      <c r="E18783" t="inlineStr">
        <is>
          <t>East</t>
        </is>
      </c>
      <c r="F18783" t="inlineStr">
        <is>
          <t>P0093</t>
        </is>
      </c>
      <c r="G18783" t="inlineStr">
        <is>
          <t>Prod_0093</t>
        </is>
      </c>
      <c r="H18783" t="inlineStr">
        <is>
          <t>Electronics</t>
        </is>
      </c>
      <c r="I18783" t="n">
        <v>2</v>
      </c>
      <c r="J18783" t="n">
        <v>208.9</v>
      </c>
      <c r="K18783" t="n">
        <v>0</v>
      </c>
      <c r="L18783">
        <f>I18783*J18783*(1-K18783)</f>
        <v/>
      </c>
      <c r="M18783">
        <f>VLOOKUP(F18783,Products!A:D,4,FALSE)*I18783</f>
        <v/>
      </c>
      <c r="N18783">
        <f>L18783-M18783</f>
        <v/>
      </c>
    </row>
    <row r="18784">
      <c r="A18784" t="inlineStr">
        <is>
          <t>T1018782</t>
        </is>
      </c>
      <c r="B18784" t="inlineStr">
        <is>
          <t>2023-01-20</t>
        </is>
      </c>
      <c r="C18784" t="inlineStr">
        <is>
          <t>S007</t>
        </is>
      </c>
      <c r="D18784" t="inlineStr">
        <is>
          <t>Store_007</t>
        </is>
      </c>
      <c r="E18784" t="inlineStr">
        <is>
          <t>East</t>
        </is>
      </c>
      <c r="F18784" t="inlineStr">
        <is>
          <t>P0192</t>
        </is>
      </c>
      <c r="G18784" t="inlineStr">
        <is>
          <t>Prod_0192</t>
        </is>
      </c>
      <c r="H18784" t="inlineStr">
        <is>
          <t>Beverages</t>
        </is>
      </c>
      <c r="I18784" t="n">
        <v>9</v>
      </c>
      <c r="J18784" t="n">
        <v>342.31</v>
      </c>
      <c r="K18784" t="n">
        <v>0.15</v>
      </c>
      <c r="L18784">
        <f>I18784*J18784*(1-K18784)</f>
        <v/>
      </c>
      <c r="M18784">
        <f>VLOOKUP(F18784,Products!A:D,4,FALSE)*I18784</f>
        <v/>
      </c>
      <c r="N18784">
        <f>L18784-M18784</f>
        <v/>
      </c>
    </row>
    <row r="18785">
      <c r="A18785" t="inlineStr">
        <is>
          <t>T1018783</t>
        </is>
      </c>
      <c r="B18785" t="inlineStr">
        <is>
          <t>2024-11-09</t>
        </is>
      </c>
      <c r="C18785" t="inlineStr">
        <is>
          <t>S050</t>
        </is>
      </c>
      <c r="D18785" t="inlineStr">
        <is>
          <t>Store_050</t>
        </is>
      </c>
      <c r="E18785" t="inlineStr">
        <is>
          <t>South</t>
        </is>
      </c>
      <c r="F18785" t="inlineStr">
        <is>
          <t>P0064</t>
        </is>
      </c>
      <c r="G18785" t="inlineStr">
        <is>
          <t>Prod_0064</t>
        </is>
      </c>
      <c r="H18785" t="inlineStr">
        <is>
          <t>Beverages</t>
        </is>
      </c>
      <c r="I18785" t="n">
        <v>9</v>
      </c>
      <c r="J18785" t="n">
        <v>828.25</v>
      </c>
      <c r="K18785" t="n">
        <v>0</v>
      </c>
      <c r="L18785">
        <f>I18785*J18785*(1-K18785)</f>
        <v/>
      </c>
      <c r="M18785">
        <f>VLOOKUP(F18785,Products!A:D,4,FALSE)*I18785</f>
        <v/>
      </c>
      <c r="N18785">
        <f>L18785-M18785</f>
        <v/>
      </c>
    </row>
    <row r="18786">
      <c r="A18786" t="inlineStr">
        <is>
          <t>T1018784</t>
        </is>
      </c>
      <c r="B18786" t="inlineStr">
        <is>
          <t>2025-07-04</t>
        </is>
      </c>
      <c r="C18786" t="inlineStr">
        <is>
          <t>S029</t>
        </is>
      </c>
      <c r="D18786" t="inlineStr">
        <is>
          <t>Store_029</t>
        </is>
      </c>
      <c r="E18786" t="inlineStr">
        <is>
          <t>South</t>
        </is>
      </c>
      <c r="F18786" t="inlineStr">
        <is>
          <t>P0032</t>
        </is>
      </c>
      <c r="G18786" t="inlineStr">
        <is>
          <t>Prod_0032</t>
        </is>
      </c>
      <c r="H18786" t="inlineStr">
        <is>
          <t>Beverages</t>
        </is>
      </c>
      <c r="I18786" t="n">
        <v>9</v>
      </c>
      <c r="J18786" t="n">
        <v>329.28</v>
      </c>
      <c r="K18786" t="n">
        <v>0.05</v>
      </c>
      <c r="L18786">
        <f>I18786*J18786*(1-K18786)</f>
        <v/>
      </c>
      <c r="M18786">
        <f>VLOOKUP(F18786,Products!A:D,4,FALSE)*I18786</f>
        <v/>
      </c>
      <c r="N18786">
        <f>L18786-M18786</f>
        <v/>
      </c>
    </row>
    <row r="18787">
      <c r="A18787" t="inlineStr">
        <is>
          <t>T1018785</t>
        </is>
      </c>
      <c r="B18787" t="inlineStr">
        <is>
          <t>2025-05-15</t>
        </is>
      </c>
      <c r="C18787" t="inlineStr">
        <is>
          <t>S005</t>
        </is>
      </c>
      <c r="D18787" t="inlineStr">
        <is>
          <t>Store_005</t>
        </is>
      </c>
      <c r="E18787" t="inlineStr">
        <is>
          <t>Central</t>
        </is>
      </c>
      <c r="F18787" t="inlineStr">
        <is>
          <t>P0149</t>
        </is>
      </c>
      <c r="G18787" t="inlineStr">
        <is>
          <t>Prod_0149</t>
        </is>
      </c>
      <c r="H18787" t="inlineStr">
        <is>
          <t>Toys</t>
        </is>
      </c>
      <c r="I18787" t="n">
        <v>8</v>
      </c>
      <c r="J18787" t="n">
        <v>71.13</v>
      </c>
      <c r="K18787" t="n">
        <v>0</v>
      </c>
      <c r="L18787">
        <f>I18787*J18787*(1-K18787)</f>
        <v/>
      </c>
      <c r="M18787">
        <f>VLOOKUP(F18787,Products!A:D,4,FALSE)*I18787</f>
        <v/>
      </c>
      <c r="N18787">
        <f>L18787-M18787</f>
        <v/>
      </c>
    </row>
    <row r="18788">
      <c r="A18788" t="inlineStr">
        <is>
          <t>T1018786</t>
        </is>
      </c>
      <c r="B18788" t="inlineStr">
        <is>
          <t>2023-05-24</t>
        </is>
      </c>
      <c r="C18788" t="inlineStr">
        <is>
          <t>S012</t>
        </is>
      </c>
      <c r="D18788" t="inlineStr">
        <is>
          <t>Store_012</t>
        </is>
      </c>
      <c r="E18788" t="inlineStr">
        <is>
          <t>South</t>
        </is>
      </c>
      <c r="F18788" t="inlineStr">
        <is>
          <t>P0079</t>
        </is>
      </c>
      <c r="G18788" t="inlineStr">
        <is>
          <t>Prod_0079</t>
        </is>
      </c>
      <c r="H18788" t="inlineStr">
        <is>
          <t>Food</t>
        </is>
      </c>
      <c r="I18788" t="n">
        <v>7</v>
      </c>
      <c r="J18788" t="n">
        <v>685.23</v>
      </c>
      <c r="K18788" t="n">
        <v>0.1</v>
      </c>
      <c r="L18788">
        <f>I18788*J18788*(1-K18788)</f>
        <v/>
      </c>
      <c r="M18788">
        <f>VLOOKUP(F18788,Products!A:D,4,FALSE)*I18788</f>
        <v/>
      </c>
      <c r="N18788">
        <f>L18788-M18788</f>
        <v/>
      </c>
    </row>
    <row r="18789">
      <c r="A18789" t="inlineStr">
        <is>
          <t>T1018787</t>
        </is>
      </c>
      <c r="B18789" t="inlineStr">
        <is>
          <t>2024-12-23</t>
        </is>
      </c>
      <c r="C18789" t="inlineStr">
        <is>
          <t>S007</t>
        </is>
      </c>
      <c r="D18789" t="inlineStr">
        <is>
          <t>Store_007</t>
        </is>
      </c>
      <c r="E18789" t="inlineStr">
        <is>
          <t>East</t>
        </is>
      </c>
      <c r="F18789" t="inlineStr">
        <is>
          <t>P0171</t>
        </is>
      </c>
      <c r="G18789" t="inlineStr">
        <is>
          <t>Prod_0171</t>
        </is>
      </c>
      <c r="H18789" t="inlineStr">
        <is>
          <t>Household</t>
        </is>
      </c>
      <c r="I18789" t="n">
        <v>8</v>
      </c>
      <c r="J18789" t="n">
        <v>381.95</v>
      </c>
      <c r="K18789" t="n">
        <v>0</v>
      </c>
      <c r="L18789">
        <f>I18789*J18789*(1-K18789)</f>
        <v/>
      </c>
      <c r="M18789">
        <f>VLOOKUP(F18789,Products!A:D,4,FALSE)*I18789</f>
        <v/>
      </c>
      <c r="N18789">
        <f>L18789-M18789</f>
        <v/>
      </c>
    </row>
    <row r="18790">
      <c r="A18790" t="inlineStr">
        <is>
          <t>T1018788</t>
        </is>
      </c>
      <c r="B18790" t="inlineStr">
        <is>
          <t>2025-05-01</t>
        </is>
      </c>
      <c r="C18790" t="inlineStr">
        <is>
          <t>S004</t>
        </is>
      </c>
      <c r="D18790" t="inlineStr">
        <is>
          <t>Store_004</t>
        </is>
      </c>
      <c r="E18790" t="inlineStr">
        <is>
          <t>Central</t>
        </is>
      </c>
      <c r="F18790" t="inlineStr">
        <is>
          <t>P0194</t>
        </is>
      </c>
      <c r="G18790" t="inlineStr">
        <is>
          <t>Prod_0194</t>
        </is>
      </c>
      <c r="H18790" t="inlineStr">
        <is>
          <t>Food</t>
        </is>
      </c>
      <c r="I18790" t="n">
        <v>5</v>
      </c>
      <c r="J18790" t="n">
        <v>631.4400000000001</v>
      </c>
      <c r="K18790" t="n">
        <v>0</v>
      </c>
      <c r="L18790">
        <f>I18790*J18790*(1-K18790)</f>
        <v/>
      </c>
      <c r="M18790">
        <f>VLOOKUP(F18790,Products!A:D,4,FALSE)*I18790</f>
        <v/>
      </c>
      <c r="N18790">
        <f>L18790-M18790</f>
        <v/>
      </c>
    </row>
    <row r="18791">
      <c r="A18791" t="inlineStr">
        <is>
          <t>T1018789</t>
        </is>
      </c>
      <c r="B18791" t="inlineStr">
        <is>
          <t>2023-01-16</t>
        </is>
      </c>
      <c r="C18791" t="inlineStr">
        <is>
          <t>S018</t>
        </is>
      </c>
      <c r="D18791" t="inlineStr">
        <is>
          <t>Store_018</t>
        </is>
      </c>
      <c r="E18791" t="inlineStr">
        <is>
          <t>South</t>
        </is>
      </c>
      <c r="F18791" t="inlineStr">
        <is>
          <t>P0055</t>
        </is>
      </c>
      <c r="G18791" t="inlineStr">
        <is>
          <t>Prod_0055</t>
        </is>
      </c>
      <c r="H18791" t="inlineStr">
        <is>
          <t>Beverages</t>
        </is>
      </c>
      <c r="I18791" t="n">
        <v>6</v>
      </c>
      <c r="J18791" t="n">
        <v>187.5</v>
      </c>
      <c r="K18791" t="n">
        <v>0</v>
      </c>
      <c r="L18791">
        <f>I18791*J18791*(1-K18791)</f>
        <v/>
      </c>
      <c r="M18791">
        <f>VLOOKUP(F18791,Products!A:D,4,FALSE)*I18791</f>
        <v/>
      </c>
      <c r="N18791">
        <f>L18791-M18791</f>
        <v/>
      </c>
    </row>
    <row r="18792">
      <c r="A18792" t="inlineStr">
        <is>
          <t>T1018790</t>
        </is>
      </c>
      <c r="B18792" t="inlineStr">
        <is>
          <t>2024-08-30</t>
        </is>
      </c>
      <c r="C18792" t="inlineStr">
        <is>
          <t>S003</t>
        </is>
      </c>
      <c r="D18792" t="inlineStr">
        <is>
          <t>Store_003</t>
        </is>
      </c>
      <c r="E18792" t="inlineStr">
        <is>
          <t>North</t>
        </is>
      </c>
      <c r="F18792" t="inlineStr">
        <is>
          <t>P0087</t>
        </is>
      </c>
      <c r="G18792" t="inlineStr">
        <is>
          <t>Prod_0087</t>
        </is>
      </c>
      <c r="H18792" t="inlineStr">
        <is>
          <t>Clothing</t>
        </is>
      </c>
      <c r="I18792" t="n">
        <v>7</v>
      </c>
      <c r="J18792" t="n">
        <v>490.37</v>
      </c>
      <c r="K18792" t="n">
        <v>0</v>
      </c>
      <c r="L18792">
        <f>I18792*J18792*(1-K18792)</f>
        <v/>
      </c>
      <c r="M18792">
        <f>VLOOKUP(F18792,Products!A:D,4,FALSE)*I18792</f>
        <v/>
      </c>
      <c r="N18792">
        <f>L18792-M18792</f>
        <v/>
      </c>
    </row>
    <row r="18793">
      <c r="A18793" t="inlineStr">
        <is>
          <t>T1018791</t>
        </is>
      </c>
      <c r="B18793" t="inlineStr">
        <is>
          <t>2023-08-17</t>
        </is>
      </c>
      <c r="C18793" t="inlineStr">
        <is>
          <t>S024</t>
        </is>
      </c>
      <c r="D18793" t="inlineStr">
        <is>
          <t>Store_024</t>
        </is>
      </c>
      <c r="E18793" t="inlineStr">
        <is>
          <t>South</t>
        </is>
      </c>
      <c r="F18793" t="inlineStr">
        <is>
          <t>P0107</t>
        </is>
      </c>
      <c r="G18793" t="inlineStr">
        <is>
          <t>Prod_0107</t>
        </is>
      </c>
      <c r="H18793" t="inlineStr">
        <is>
          <t>Stationery</t>
        </is>
      </c>
      <c r="I18793" t="n">
        <v>7</v>
      </c>
      <c r="J18793" t="n">
        <v>628.6799999999999</v>
      </c>
      <c r="K18793" t="n">
        <v>0</v>
      </c>
      <c r="L18793">
        <f>I18793*J18793*(1-K18793)</f>
        <v/>
      </c>
      <c r="M18793">
        <f>VLOOKUP(F18793,Products!A:D,4,FALSE)*I18793</f>
        <v/>
      </c>
      <c r="N18793">
        <f>L18793-M18793</f>
        <v/>
      </c>
    </row>
    <row r="18794">
      <c r="A18794" t="inlineStr">
        <is>
          <t>T1018792</t>
        </is>
      </c>
      <c r="B18794" t="inlineStr">
        <is>
          <t>2023-05-22</t>
        </is>
      </c>
      <c r="C18794" t="inlineStr">
        <is>
          <t>S002</t>
        </is>
      </c>
      <c r="D18794" t="inlineStr">
        <is>
          <t>Store_002</t>
        </is>
      </c>
      <c r="E18794" t="inlineStr">
        <is>
          <t>South</t>
        </is>
      </c>
      <c r="F18794" t="inlineStr">
        <is>
          <t>P0002</t>
        </is>
      </c>
      <c r="G18794" t="inlineStr">
        <is>
          <t>Prod_0002</t>
        </is>
      </c>
      <c r="H18794" t="inlineStr">
        <is>
          <t>Food</t>
        </is>
      </c>
      <c r="I18794" t="n">
        <v>7</v>
      </c>
      <c r="J18794" t="n">
        <v>288.5</v>
      </c>
      <c r="K18794" t="n">
        <v>0</v>
      </c>
      <c r="L18794">
        <f>I18794*J18794*(1-K18794)</f>
        <v/>
      </c>
      <c r="M18794">
        <f>VLOOKUP(F18794,Products!A:D,4,FALSE)*I18794</f>
        <v/>
      </c>
      <c r="N18794">
        <f>L18794-M18794</f>
        <v/>
      </c>
    </row>
    <row r="18795">
      <c r="A18795" t="inlineStr">
        <is>
          <t>T1018793</t>
        </is>
      </c>
      <c r="B18795" t="inlineStr">
        <is>
          <t>2025-03-06</t>
        </is>
      </c>
      <c r="C18795" t="inlineStr">
        <is>
          <t>S027</t>
        </is>
      </c>
      <c r="D18795" t="inlineStr">
        <is>
          <t>Store_027</t>
        </is>
      </c>
      <c r="E18795" t="inlineStr">
        <is>
          <t>South</t>
        </is>
      </c>
      <c r="F18795" t="inlineStr">
        <is>
          <t>P0054</t>
        </is>
      </c>
      <c r="G18795" t="inlineStr">
        <is>
          <t>Prod_0054</t>
        </is>
      </c>
      <c r="H18795" t="inlineStr">
        <is>
          <t>Food</t>
        </is>
      </c>
      <c r="I18795" t="n">
        <v>7</v>
      </c>
      <c r="J18795" t="n">
        <v>463.55</v>
      </c>
      <c r="K18795" t="n">
        <v>0</v>
      </c>
      <c r="L18795">
        <f>I18795*J18795*(1-K18795)</f>
        <v/>
      </c>
      <c r="M18795">
        <f>VLOOKUP(F18795,Products!A:D,4,FALSE)*I18795</f>
        <v/>
      </c>
      <c r="N18795">
        <f>L18795-M18795</f>
        <v/>
      </c>
    </row>
    <row r="18796">
      <c r="A18796" t="inlineStr">
        <is>
          <t>T1018794</t>
        </is>
      </c>
      <c r="B18796" t="inlineStr">
        <is>
          <t>2024-08-25</t>
        </is>
      </c>
      <c r="C18796" t="inlineStr">
        <is>
          <t>S036</t>
        </is>
      </c>
      <c r="D18796" t="inlineStr">
        <is>
          <t>Store_036</t>
        </is>
      </c>
      <c r="E18796" t="inlineStr">
        <is>
          <t>Central</t>
        </is>
      </c>
      <c r="F18796" t="inlineStr">
        <is>
          <t>P0108</t>
        </is>
      </c>
      <c r="G18796" t="inlineStr">
        <is>
          <t>Prod_0108</t>
        </is>
      </c>
      <c r="H18796" t="inlineStr">
        <is>
          <t>Stationery</t>
        </is>
      </c>
      <c r="I18796" t="n">
        <v>4</v>
      </c>
      <c r="J18796" t="n">
        <v>605.28</v>
      </c>
      <c r="K18796" t="n">
        <v>0</v>
      </c>
      <c r="L18796">
        <f>I18796*J18796*(1-K18796)</f>
        <v/>
      </c>
      <c r="M18796">
        <f>VLOOKUP(F18796,Products!A:D,4,FALSE)*I18796</f>
        <v/>
      </c>
      <c r="N18796">
        <f>L18796-M18796</f>
        <v/>
      </c>
    </row>
    <row r="18797">
      <c r="A18797" t="inlineStr">
        <is>
          <t>T1018795</t>
        </is>
      </c>
      <c r="B18797" t="inlineStr">
        <is>
          <t>2024-12-25</t>
        </is>
      </c>
      <c r="C18797" t="inlineStr">
        <is>
          <t>S029</t>
        </is>
      </c>
      <c r="D18797" t="inlineStr">
        <is>
          <t>Store_029</t>
        </is>
      </c>
      <c r="E18797" t="inlineStr">
        <is>
          <t>South</t>
        </is>
      </c>
      <c r="F18797" t="inlineStr">
        <is>
          <t>P0072</t>
        </is>
      </c>
      <c r="G18797" t="inlineStr">
        <is>
          <t>Prod_0072</t>
        </is>
      </c>
      <c r="H18797" t="inlineStr">
        <is>
          <t>Food</t>
        </is>
      </c>
      <c r="I18797" t="n">
        <v>6</v>
      </c>
      <c r="J18797" t="n">
        <v>610.92</v>
      </c>
      <c r="K18797" t="n">
        <v>0.1</v>
      </c>
      <c r="L18797">
        <f>I18797*J18797*(1-K18797)</f>
        <v/>
      </c>
      <c r="M18797">
        <f>VLOOKUP(F18797,Products!A:D,4,FALSE)*I18797</f>
        <v/>
      </c>
      <c r="N18797">
        <f>L18797-M18797</f>
        <v/>
      </c>
    </row>
    <row r="18798">
      <c r="A18798" t="inlineStr">
        <is>
          <t>T1018796</t>
        </is>
      </c>
      <c r="B18798" t="inlineStr">
        <is>
          <t>2025-01-04</t>
        </is>
      </c>
      <c r="C18798" t="inlineStr">
        <is>
          <t>S026</t>
        </is>
      </c>
      <c r="D18798" t="inlineStr">
        <is>
          <t>Store_026</t>
        </is>
      </c>
      <c r="E18798" t="inlineStr">
        <is>
          <t>North</t>
        </is>
      </c>
      <c r="F18798" t="inlineStr">
        <is>
          <t>P0188</t>
        </is>
      </c>
      <c r="G18798" t="inlineStr">
        <is>
          <t>Prod_0188</t>
        </is>
      </c>
      <c r="H18798" t="inlineStr">
        <is>
          <t>Food</t>
        </is>
      </c>
      <c r="I18798" t="n">
        <v>2</v>
      </c>
      <c r="J18798" t="n">
        <v>573.95</v>
      </c>
      <c r="K18798" t="n">
        <v>0</v>
      </c>
      <c r="L18798">
        <f>I18798*J18798*(1-K18798)</f>
        <v/>
      </c>
      <c r="M18798">
        <f>VLOOKUP(F18798,Products!A:D,4,FALSE)*I18798</f>
        <v/>
      </c>
      <c r="N18798">
        <f>L18798-M18798</f>
        <v/>
      </c>
    </row>
    <row r="18799">
      <c r="A18799" t="inlineStr">
        <is>
          <t>T1018797</t>
        </is>
      </c>
      <c r="B18799" t="inlineStr">
        <is>
          <t>2023-08-27</t>
        </is>
      </c>
      <c r="C18799" t="inlineStr">
        <is>
          <t>S024</t>
        </is>
      </c>
      <c r="D18799" t="inlineStr">
        <is>
          <t>Store_024</t>
        </is>
      </c>
      <c r="E18799" t="inlineStr">
        <is>
          <t>South</t>
        </is>
      </c>
      <c r="F18799" t="inlineStr">
        <is>
          <t>P0079</t>
        </is>
      </c>
      <c r="G18799" t="inlineStr">
        <is>
          <t>Prod_0079</t>
        </is>
      </c>
      <c r="H18799" t="inlineStr">
        <is>
          <t>Food</t>
        </is>
      </c>
      <c r="I18799" t="n">
        <v>6</v>
      </c>
      <c r="J18799" t="n">
        <v>804.1799999999999</v>
      </c>
      <c r="K18799" t="n">
        <v>0.1</v>
      </c>
      <c r="L18799">
        <f>I18799*J18799*(1-K18799)</f>
        <v/>
      </c>
      <c r="M18799">
        <f>VLOOKUP(F18799,Products!A:D,4,FALSE)*I18799</f>
        <v/>
      </c>
      <c r="N18799">
        <f>L18799-M18799</f>
        <v/>
      </c>
    </row>
    <row r="18800">
      <c r="A18800" t="inlineStr">
        <is>
          <t>T1018798</t>
        </is>
      </c>
      <c r="B18800" t="inlineStr">
        <is>
          <t>2025-07-13</t>
        </is>
      </c>
      <c r="C18800" t="inlineStr">
        <is>
          <t>S011</t>
        </is>
      </c>
      <c r="D18800" t="inlineStr">
        <is>
          <t>Store_011</t>
        </is>
      </c>
      <c r="E18800" t="inlineStr">
        <is>
          <t>South</t>
        </is>
      </c>
      <c r="F18800" t="inlineStr">
        <is>
          <t>P0197</t>
        </is>
      </c>
      <c r="G18800" t="inlineStr">
        <is>
          <t>Prod_0197</t>
        </is>
      </c>
      <c r="H18800" t="inlineStr">
        <is>
          <t>Food</t>
        </is>
      </c>
      <c r="I18800" t="n">
        <v>5</v>
      </c>
      <c r="J18800" t="n">
        <v>232.07</v>
      </c>
      <c r="K18800" t="n">
        <v>0.05</v>
      </c>
      <c r="L18800">
        <f>I18800*J18800*(1-K18800)</f>
        <v/>
      </c>
      <c r="M18800">
        <f>VLOOKUP(F18800,Products!A:D,4,FALSE)*I18800</f>
        <v/>
      </c>
      <c r="N18800">
        <f>L18800-M18800</f>
        <v/>
      </c>
    </row>
    <row r="18801">
      <c r="A18801" t="inlineStr">
        <is>
          <t>T1018799</t>
        </is>
      </c>
      <c r="B18801" t="inlineStr">
        <is>
          <t>2023-09-24</t>
        </is>
      </c>
      <c r="C18801" t="inlineStr">
        <is>
          <t>S037</t>
        </is>
      </c>
      <c r="D18801" t="inlineStr">
        <is>
          <t>Store_037</t>
        </is>
      </c>
      <c r="E18801" t="inlineStr">
        <is>
          <t>East</t>
        </is>
      </c>
      <c r="F18801" t="inlineStr">
        <is>
          <t>P0192</t>
        </is>
      </c>
      <c r="G18801" t="inlineStr">
        <is>
          <t>Prod_0192</t>
        </is>
      </c>
      <c r="H18801" t="inlineStr">
        <is>
          <t>Beverages</t>
        </is>
      </c>
      <c r="I18801" t="n">
        <v>5</v>
      </c>
      <c r="J18801" t="n">
        <v>466.76</v>
      </c>
      <c r="K18801" t="n">
        <v>0.2</v>
      </c>
      <c r="L18801">
        <f>I18801*J18801*(1-K18801)</f>
        <v/>
      </c>
      <c r="M18801">
        <f>VLOOKUP(F18801,Products!A:D,4,FALSE)*I18801</f>
        <v/>
      </c>
      <c r="N18801">
        <f>L18801-M18801</f>
        <v/>
      </c>
    </row>
    <row r="18802">
      <c r="A18802" t="inlineStr">
        <is>
          <t>T1018800</t>
        </is>
      </c>
      <c r="B18802" t="inlineStr">
        <is>
          <t>2024-08-08</t>
        </is>
      </c>
      <c r="C18802" t="inlineStr">
        <is>
          <t>S011</t>
        </is>
      </c>
      <c r="D18802" t="inlineStr">
        <is>
          <t>Store_011</t>
        </is>
      </c>
      <c r="E18802" t="inlineStr">
        <is>
          <t>South</t>
        </is>
      </c>
      <c r="F18802" t="inlineStr">
        <is>
          <t>P0093</t>
        </is>
      </c>
      <c r="G18802" t="inlineStr">
        <is>
          <t>Prod_0093</t>
        </is>
      </c>
      <c r="H18802" t="inlineStr">
        <is>
          <t>Electronics</t>
        </is>
      </c>
      <c r="I18802" t="n">
        <v>6</v>
      </c>
      <c r="J18802" t="n">
        <v>219.2</v>
      </c>
      <c r="K18802" t="n">
        <v>0</v>
      </c>
      <c r="L18802">
        <f>I18802*J18802*(1-K18802)</f>
        <v/>
      </c>
      <c r="M18802">
        <f>VLOOKUP(F18802,Products!A:D,4,FALSE)*I18802</f>
        <v/>
      </c>
      <c r="N18802">
        <f>L18802-M18802</f>
        <v/>
      </c>
    </row>
    <row r="18803">
      <c r="A18803" t="inlineStr">
        <is>
          <t>T1018801</t>
        </is>
      </c>
      <c r="B18803" t="inlineStr">
        <is>
          <t>2024-02-05</t>
        </is>
      </c>
      <c r="C18803" t="inlineStr">
        <is>
          <t>S025</t>
        </is>
      </c>
      <c r="D18803" t="inlineStr">
        <is>
          <t>Store_025</t>
        </is>
      </c>
      <c r="E18803" t="inlineStr">
        <is>
          <t>Central</t>
        </is>
      </c>
      <c r="F18803" t="inlineStr">
        <is>
          <t>P0047</t>
        </is>
      </c>
      <c r="G18803" t="inlineStr">
        <is>
          <t>Prod_0047</t>
        </is>
      </c>
      <c r="H18803" t="inlineStr">
        <is>
          <t>Beverages</t>
        </is>
      </c>
      <c r="I18803" t="n">
        <v>1</v>
      </c>
      <c r="J18803" t="n">
        <v>611.27</v>
      </c>
      <c r="K18803" t="n">
        <v>0.1</v>
      </c>
      <c r="L18803">
        <f>I18803*J18803*(1-K18803)</f>
        <v/>
      </c>
      <c r="M18803">
        <f>VLOOKUP(F18803,Products!A:D,4,FALSE)*I18803</f>
        <v/>
      </c>
      <c r="N18803">
        <f>L18803-M18803</f>
        <v/>
      </c>
    </row>
    <row r="18804">
      <c r="A18804" t="inlineStr">
        <is>
          <t>T1018802</t>
        </is>
      </c>
      <c r="B18804" t="inlineStr">
        <is>
          <t>2024-05-23</t>
        </is>
      </c>
      <c r="C18804" t="inlineStr">
        <is>
          <t>S037</t>
        </is>
      </c>
      <c r="D18804" t="inlineStr">
        <is>
          <t>Store_037</t>
        </is>
      </c>
      <c r="E18804" t="inlineStr">
        <is>
          <t>East</t>
        </is>
      </c>
      <c r="F18804" t="inlineStr">
        <is>
          <t>P0107</t>
        </is>
      </c>
      <c r="G18804" t="inlineStr">
        <is>
          <t>Prod_0107</t>
        </is>
      </c>
      <c r="H18804" t="inlineStr">
        <is>
          <t>Stationery</t>
        </is>
      </c>
      <c r="I18804" t="n">
        <v>4</v>
      </c>
      <c r="J18804" t="n">
        <v>673.8099999999999</v>
      </c>
      <c r="K18804" t="n">
        <v>0.05</v>
      </c>
      <c r="L18804">
        <f>I18804*J18804*(1-K18804)</f>
        <v/>
      </c>
      <c r="M18804">
        <f>VLOOKUP(F18804,Products!A:D,4,FALSE)*I18804</f>
        <v/>
      </c>
      <c r="N18804">
        <f>L18804-M18804</f>
        <v/>
      </c>
    </row>
    <row r="18805">
      <c r="A18805" t="inlineStr">
        <is>
          <t>T1018803</t>
        </is>
      </c>
      <c r="B18805" t="inlineStr">
        <is>
          <t>2024-02-25</t>
        </is>
      </c>
      <c r="C18805" t="inlineStr">
        <is>
          <t>S042</t>
        </is>
      </c>
      <c r="D18805" t="inlineStr">
        <is>
          <t>Store_042</t>
        </is>
      </c>
      <c r="E18805" t="inlineStr">
        <is>
          <t>Central</t>
        </is>
      </c>
      <c r="F18805" t="inlineStr">
        <is>
          <t>P0096</t>
        </is>
      </c>
      <c r="G18805" t="inlineStr">
        <is>
          <t>Prod_0096</t>
        </is>
      </c>
      <c r="H18805" t="inlineStr">
        <is>
          <t>Beverages</t>
        </is>
      </c>
      <c r="I18805" t="n">
        <v>7</v>
      </c>
      <c r="J18805" t="n">
        <v>390.74</v>
      </c>
      <c r="K18805" t="n">
        <v>0.1</v>
      </c>
      <c r="L18805">
        <f>I18805*J18805*(1-K18805)</f>
        <v/>
      </c>
      <c r="M18805">
        <f>VLOOKUP(F18805,Products!A:D,4,FALSE)*I18805</f>
        <v/>
      </c>
      <c r="N18805">
        <f>L18805-M18805</f>
        <v/>
      </c>
    </row>
    <row r="18806">
      <c r="A18806" t="inlineStr">
        <is>
          <t>T1018804</t>
        </is>
      </c>
      <c r="B18806" t="inlineStr">
        <is>
          <t>2024-05-26</t>
        </is>
      </c>
      <c r="C18806" t="inlineStr">
        <is>
          <t>S023</t>
        </is>
      </c>
      <c r="D18806" t="inlineStr">
        <is>
          <t>Store_023</t>
        </is>
      </c>
      <c r="E18806" t="inlineStr">
        <is>
          <t>South</t>
        </is>
      </c>
      <c r="F18806" t="inlineStr">
        <is>
          <t>P0019</t>
        </is>
      </c>
      <c r="G18806" t="inlineStr">
        <is>
          <t>Prod_0019</t>
        </is>
      </c>
      <c r="H18806" t="inlineStr">
        <is>
          <t>Toys</t>
        </is>
      </c>
      <c r="I18806" t="n">
        <v>3</v>
      </c>
      <c r="J18806" t="n">
        <v>597.55</v>
      </c>
      <c r="K18806" t="n">
        <v>0</v>
      </c>
      <c r="L18806">
        <f>I18806*J18806*(1-K18806)</f>
        <v/>
      </c>
      <c r="M18806">
        <f>VLOOKUP(F18806,Products!A:D,4,FALSE)*I18806</f>
        <v/>
      </c>
      <c r="N18806">
        <f>L18806-M18806</f>
        <v/>
      </c>
    </row>
    <row r="18807">
      <c r="A18807" t="inlineStr">
        <is>
          <t>T1018805</t>
        </is>
      </c>
      <c r="B18807" t="inlineStr">
        <is>
          <t>2025-08-17</t>
        </is>
      </c>
      <c r="C18807" t="inlineStr">
        <is>
          <t>S042</t>
        </is>
      </c>
      <c r="D18807" t="inlineStr">
        <is>
          <t>Store_042</t>
        </is>
      </c>
      <c r="E18807" t="inlineStr">
        <is>
          <t>Central</t>
        </is>
      </c>
      <c r="F18807" t="inlineStr">
        <is>
          <t>P0029</t>
        </is>
      </c>
      <c r="G18807" t="inlineStr">
        <is>
          <t>Prod_0029</t>
        </is>
      </c>
      <c r="H18807" t="inlineStr">
        <is>
          <t>Clothing</t>
        </is>
      </c>
      <c r="I18807" t="n">
        <v>3</v>
      </c>
      <c r="J18807" t="n">
        <v>528.77</v>
      </c>
      <c r="K18807" t="n">
        <v>0.05</v>
      </c>
      <c r="L18807">
        <f>I18807*J18807*(1-K18807)</f>
        <v/>
      </c>
      <c r="M18807">
        <f>VLOOKUP(F18807,Products!A:D,4,FALSE)*I18807</f>
        <v/>
      </c>
      <c r="N18807">
        <f>L18807-M18807</f>
        <v/>
      </c>
    </row>
    <row r="18808">
      <c r="A18808" t="inlineStr">
        <is>
          <t>T1018806</t>
        </is>
      </c>
      <c r="B18808" t="inlineStr">
        <is>
          <t>2023-12-06</t>
        </is>
      </c>
      <c r="C18808" t="inlineStr">
        <is>
          <t>S024</t>
        </is>
      </c>
      <c r="D18808" t="inlineStr">
        <is>
          <t>Store_024</t>
        </is>
      </c>
      <c r="E18808" t="inlineStr">
        <is>
          <t>South</t>
        </is>
      </c>
      <c r="F18808" t="inlineStr">
        <is>
          <t>P0155</t>
        </is>
      </c>
      <c r="G18808" t="inlineStr">
        <is>
          <t>Prod_0155</t>
        </is>
      </c>
      <c r="H18808" t="inlineStr">
        <is>
          <t>Electronics</t>
        </is>
      </c>
      <c r="I18808" t="n">
        <v>5</v>
      </c>
      <c r="J18808" t="n">
        <v>503.35</v>
      </c>
      <c r="K18808" t="n">
        <v>0</v>
      </c>
      <c r="L18808">
        <f>I18808*J18808*(1-K18808)</f>
        <v/>
      </c>
      <c r="M18808">
        <f>VLOOKUP(F18808,Products!A:D,4,FALSE)*I18808</f>
        <v/>
      </c>
      <c r="N18808">
        <f>L18808-M18808</f>
        <v/>
      </c>
    </row>
    <row r="18809">
      <c r="A18809" t="inlineStr">
        <is>
          <t>T1018807</t>
        </is>
      </c>
      <c r="B18809" t="inlineStr">
        <is>
          <t>2024-04-21</t>
        </is>
      </c>
      <c r="C18809" t="inlineStr">
        <is>
          <t>S017</t>
        </is>
      </c>
      <c r="D18809" t="inlineStr">
        <is>
          <t>Store_017</t>
        </is>
      </c>
      <c r="E18809" t="inlineStr">
        <is>
          <t>South</t>
        </is>
      </c>
      <c r="F18809" t="inlineStr">
        <is>
          <t>P0151</t>
        </is>
      </c>
      <c r="G18809" t="inlineStr">
        <is>
          <t>Prod_0151</t>
        </is>
      </c>
      <c r="H18809" t="inlineStr">
        <is>
          <t>Food</t>
        </is>
      </c>
      <c r="I18809" t="n">
        <v>1</v>
      </c>
      <c r="J18809" t="n">
        <v>769.09</v>
      </c>
      <c r="K18809" t="n">
        <v>0.05</v>
      </c>
      <c r="L18809">
        <f>I18809*J18809*(1-K18809)</f>
        <v/>
      </c>
      <c r="M18809">
        <f>VLOOKUP(F18809,Products!A:D,4,FALSE)*I18809</f>
        <v/>
      </c>
      <c r="N18809">
        <f>L18809-M18809</f>
        <v/>
      </c>
    </row>
    <row r="18810">
      <c r="A18810" t="inlineStr">
        <is>
          <t>T1018808</t>
        </is>
      </c>
      <c r="B18810" t="inlineStr">
        <is>
          <t>2025-01-01</t>
        </is>
      </c>
      <c r="C18810" t="inlineStr">
        <is>
          <t>S021</t>
        </is>
      </c>
      <c r="D18810" t="inlineStr">
        <is>
          <t>Store_021</t>
        </is>
      </c>
      <c r="E18810" t="inlineStr">
        <is>
          <t>North</t>
        </is>
      </c>
      <c r="F18810" t="inlineStr">
        <is>
          <t>P0028</t>
        </is>
      </c>
      <c r="G18810" t="inlineStr">
        <is>
          <t>Prod_0028</t>
        </is>
      </c>
      <c r="H18810" t="inlineStr">
        <is>
          <t>Food</t>
        </is>
      </c>
      <c r="I18810" t="n">
        <v>3</v>
      </c>
      <c r="J18810" t="n">
        <v>556.63</v>
      </c>
      <c r="K18810" t="n">
        <v>0</v>
      </c>
      <c r="L18810">
        <f>I18810*J18810*(1-K18810)</f>
        <v/>
      </c>
      <c r="M18810">
        <f>VLOOKUP(F18810,Products!A:D,4,FALSE)*I18810</f>
        <v/>
      </c>
      <c r="N18810">
        <f>L18810-M18810</f>
        <v/>
      </c>
    </row>
    <row r="18811">
      <c r="A18811" t="inlineStr">
        <is>
          <t>T1018809</t>
        </is>
      </c>
      <c r="B18811" t="inlineStr">
        <is>
          <t>2024-04-10</t>
        </is>
      </c>
      <c r="C18811" t="inlineStr">
        <is>
          <t>S040</t>
        </is>
      </c>
      <c r="D18811" t="inlineStr">
        <is>
          <t>Store_040</t>
        </is>
      </c>
      <c r="E18811" t="inlineStr">
        <is>
          <t>Central</t>
        </is>
      </c>
      <c r="F18811" t="inlineStr">
        <is>
          <t>P0117</t>
        </is>
      </c>
      <c r="G18811" t="inlineStr">
        <is>
          <t>Prod_0117</t>
        </is>
      </c>
      <c r="H18811" t="inlineStr">
        <is>
          <t>Electronics</t>
        </is>
      </c>
      <c r="I18811" t="n">
        <v>8</v>
      </c>
      <c r="J18811" t="n">
        <v>390.54</v>
      </c>
      <c r="K18811" t="n">
        <v>0.15</v>
      </c>
      <c r="L18811">
        <f>I18811*J18811*(1-K18811)</f>
        <v/>
      </c>
      <c r="M18811">
        <f>VLOOKUP(F18811,Products!A:D,4,FALSE)*I18811</f>
        <v/>
      </c>
      <c r="N18811">
        <f>L18811-M18811</f>
        <v/>
      </c>
    </row>
    <row r="18812">
      <c r="A18812" t="inlineStr">
        <is>
          <t>T1018810</t>
        </is>
      </c>
      <c r="B18812" t="inlineStr">
        <is>
          <t>2024-05-05</t>
        </is>
      </c>
      <c r="C18812" t="inlineStr">
        <is>
          <t>S037</t>
        </is>
      </c>
      <c r="D18812" t="inlineStr">
        <is>
          <t>Store_037</t>
        </is>
      </c>
      <c r="E18812" t="inlineStr">
        <is>
          <t>East</t>
        </is>
      </c>
      <c r="F18812" t="inlineStr">
        <is>
          <t>P0019</t>
        </is>
      </c>
      <c r="G18812" t="inlineStr">
        <is>
          <t>Prod_0019</t>
        </is>
      </c>
      <c r="H18812" t="inlineStr">
        <is>
          <t>Toys</t>
        </is>
      </c>
      <c r="I18812" t="n">
        <v>8</v>
      </c>
      <c r="J18812" t="n">
        <v>712.2</v>
      </c>
      <c r="K18812" t="n">
        <v>0</v>
      </c>
      <c r="L18812">
        <f>I18812*J18812*(1-K18812)</f>
        <v/>
      </c>
      <c r="M18812">
        <f>VLOOKUP(F18812,Products!A:D,4,FALSE)*I18812</f>
        <v/>
      </c>
      <c r="N18812">
        <f>L18812-M18812</f>
        <v/>
      </c>
    </row>
    <row r="18813">
      <c r="A18813" t="inlineStr">
        <is>
          <t>T1018811</t>
        </is>
      </c>
      <c r="B18813" t="inlineStr">
        <is>
          <t>2024-01-20</t>
        </is>
      </c>
      <c r="C18813" t="inlineStr">
        <is>
          <t>S026</t>
        </is>
      </c>
      <c r="D18813" t="inlineStr">
        <is>
          <t>Store_026</t>
        </is>
      </c>
      <c r="E18813" t="inlineStr">
        <is>
          <t>North</t>
        </is>
      </c>
      <c r="F18813" t="inlineStr">
        <is>
          <t>P0079</t>
        </is>
      </c>
      <c r="G18813" t="inlineStr">
        <is>
          <t>Prod_0079</t>
        </is>
      </c>
      <c r="H18813" t="inlineStr">
        <is>
          <t>Food</t>
        </is>
      </c>
      <c r="I18813" t="n">
        <v>3</v>
      </c>
      <c r="J18813" t="n">
        <v>658.15</v>
      </c>
      <c r="K18813" t="n">
        <v>0</v>
      </c>
      <c r="L18813">
        <f>I18813*J18813*(1-K18813)</f>
        <v/>
      </c>
      <c r="M18813">
        <f>VLOOKUP(F18813,Products!A:D,4,FALSE)*I18813</f>
        <v/>
      </c>
      <c r="N18813">
        <f>L18813-M18813</f>
        <v/>
      </c>
    </row>
    <row r="18814">
      <c r="A18814" t="inlineStr">
        <is>
          <t>T1018812</t>
        </is>
      </c>
      <c r="B18814" t="inlineStr">
        <is>
          <t>2025-09-21</t>
        </is>
      </c>
      <c r="C18814" t="inlineStr">
        <is>
          <t>S019</t>
        </is>
      </c>
      <c r="D18814" t="inlineStr">
        <is>
          <t>Store_019</t>
        </is>
      </c>
      <c r="E18814" t="inlineStr">
        <is>
          <t>East</t>
        </is>
      </c>
      <c r="F18814" t="inlineStr">
        <is>
          <t>P0050</t>
        </is>
      </c>
      <c r="G18814" t="inlineStr">
        <is>
          <t>Prod_0050</t>
        </is>
      </c>
      <c r="H18814" t="inlineStr">
        <is>
          <t>Household</t>
        </is>
      </c>
      <c r="I18814" t="n">
        <v>2</v>
      </c>
      <c r="J18814" t="n">
        <v>685.5700000000001</v>
      </c>
      <c r="K18814" t="n">
        <v>0</v>
      </c>
      <c r="L18814">
        <f>I18814*J18814*(1-K18814)</f>
        <v/>
      </c>
      <c r="M18814">
        <f>VLOOKUP(F18814,Products!A:D,4,FALSE)*I18814</f>
        <v/>
      </c>
      <c r="N18814">
        <f>L18814-M18814</f>
        <v/>
      </c>
    </row>
    <row r="18815">
      <c r="A18815" t="inlineStr">
        <is>
          <t>T1018813</t>
        </is>
      </c>
      <c r="B18815" t="inlineStr">
        <is>
          <t>2024-01-18</t>
        </is>
      </c>
      <c r="C18815" t="inlineStr">
        <is>
          <t>S044</t>
        </is>
      </c>
      <c r="D18815" t="inlineStr">
        <is>
          <t>Store_044</t>
        </is>
      </c>
      <c r="E18815" t="inlineStr">
        <is>
          <t>North</t>
        </is>
      </c>
      <c r="F18815" t="inlineStr">
        <is>
          <t>P0186</t>
        </is>
      </c>
      <c r="G18815" t="inlineStr">
        <is>
          <t>Prod_0186</t>
        </is>
      </c>
      <c r="H18815" t="inlineStr">
        <is>
          <t>Household</t>
        </is>
      </c>
      <c r="I18815" t="n">
        <v>8</v>
      </c>
      <c r="J18815" t="n">
        <v>875.13</v>
      </c>
      <c r="K18815" t="n">
        <v>0.1</v>
      </c>
      <c r="L18815">
        <f>I18815*J18815*(1-K18815)</f>
        <v/>
      </c>
      <c r="M18815">
        <f>VLOOKUP(F18815,Products!A:D,4,FALSE)*I18815</f>
        <v/>
      </c>
      <c r="N18815">
        <f>L18815-M18815</f>
        <v/>
      </c>
    </row>
    <row r="18816">
      <c r="A18816" t="inlineStr">
        <is>
          <t>T1018814</t>
        </is>
      </c>
      <c r="B18816" t="inlineStr">
        <is>
          <t>2024-08-21</t>
        </is>
      </c>
      <c r="C18816" t="inlineStr">
        <is>
          <t>S043</t>
        </is>
      </c>
      <c r="D18816" t="inlineStr">
        <is>
          <t>Store_043</t>
        </is>
      </c>
      <c r="E18816" t="inlineStr">
        <is>
          <t>East</t>
        </is>
      </c>
      <c r="F18816" t="inlineStr">
        <is>
          <t>P0071</t>
        </is>
      </c>
      <c r="G18816" t="inlineStr">
        <is>
          <t>Prod_0071</t>
        </is>
      </c>
      <c r="H18816" t="inlineStr">
        <is>
          <t>Beverages</t>
        </is>
      </c>
      <c r="I18816" t="n">
        <v>9</v>
      </c>
      <c r="J18816" t="n">
        <v>440.19</v>
      </c>
      <c r="K18816" t="n">
        <v>0.05</v>
      </c>
      <c r="L18816">
        <f>I18816*J18816*(1-K18816)</f>
        <v/>
      </c>
      <c r="M18816">
        <f>VLOOKUP(F18816,Products!A:D,4,FALSE)*I18816</f>
        <v/>
      </c>
      <c r="N18816">
        <f>L18816-M18816</f>
        <v/>
      </c>
    </row>
    <row r="18817">
      <c r="A18817" t="inlineStr">
        <is>
          <t>T1018815</t>
        </is>
      </c>
      <c r="B18817" t="inlineStr">
        <is>
          <t>2024-11-14</t>
        </is>
      </c>
      <c r="C18817" t="inlineStr">
        <is>
          <t>S030</t>
        </is>
      </c>
      <c r="D18817" t="inlineStr">
        <is>
          <t>Store_030</t>
        </is>
      </c>
      <c r="E18817" t="inlineStr">
        <is>
          <t>North</t>
        </is>
      </c>
      <c r="F18817" t="inlineStr">
        <is>
          <t>P0158</t>
        </is>
      </c>
      <c r="G18817" t="inlineStr">
        <is>
          <t>Prod_0158</t>
        </is>
      </c>
      <c r="H18817" t="inlineStr">
        <is>
          <t>Beverages</t>
        </is>
      </c>
      <c r="I18817" t="n">
        <v>1</v>
      </c>
      <c r="J18817" t="n">
        <v>258.43</v>
      </c>
      <c r="K18817" t="n">
        <v>0</v>
      </c>
      <c r="L18817">
        <f>I18817*J18817*(1-K18817)</f>
        <v/>
      </c>
      <c r="M18817">
        <f>VLOOKUP(F18817,Products!A:D,4,FALSE)*I18817</f>
        <v/>
      </c>
      <c r="N18817">
        <f>L18817-M18817</f>
        <v/>
      </c>
    </row>
    <row r="18818">
      <c r="A18818" t="inlineStr">
        <is>
          <t>T1018816</t>
        </is>
      </c>
      <c r="B18818" t="inlineStr">
        <is>
          <t>2024-08-19</t>
        </is>
      </c>
      <c r="C18818" t="inlineStr">
        <is>
          <t>S013</t>
        </is>
      </c>
      <c r="D18818" t="inlineStr">
        <is>
          <t>Store_013</t>
        </is>
      </c>
      <c r="E18818" t="inlineStr">
        <is>
          <t>North</t>
        </is>
      </c>
      <c r="F18818" t="inlineStr">
        <is>
          <t>P0095</t>
        </is>
      </c>
      <c r="G18818" t="inlineStr">
        <is>
          <t>Prod_0095</t>
        </is>
      </c>
      <c r="H18818" t="inlineStr">
        <is>
          <t>Food</t>
        </is>
      </c>
      <c r="I18818" t="n">
        <v>6</v>
      </c>
      <c r="J18818" t="n">
        <v>227.61</v>
      </c>
      <c r="K18818" t="n">
        <v>0</v>
      </c>
      <c r="L18818">
        <f>I18818*J18818*(1-K18818)</f>
        <v/>
      </c>
      <c r="M18818">
        <f>VLOOKUP(F18818,Products!A:D,4,FALSE)*I18818</f>
        <v/>
      </c>
      <c r="N18818">
        <f>L18818-M18818</f>
        <v/>
      </c>
    </row>
    <row r="18819">
      <c r="A18819" t="inlineStr">
        <is>
          <t>T1018817</t>
        </is>
      </c>
      <c r="B18819" t="inlineStr">
        <is>
          <t>2025-08-24</t>
        </is>
      </c>
      <c r="C18819" t="inlineStr">
        <is>
          <t>S022</t>
        </is>
      </c>
      <c r="D18819" t="inlineStr">
        <is>
          <t>Store_022</t>
        </is>
      </c>
      <c r="E18819" t="inlineStr">
        <is>
          <t>East</t>
        </is>
      </c>
      <c r="F18819" t="inlineStr">
        <is>
          <t>P0099</t>
        </is>
      </c>
      <c r="G18819" t="inlineStr">
        <is>
          <t>Prod_0099</t>
        </is>
      </c>
      <c r="H18819" t="inlineStr">
        <is>
          <t>Beverages</t>
        </is>
      </c>
      <c r="I18819" t="n">
        <v>9</v>
      </c>
      <c r="J18819" t="n">
        <v>138.97</v>
      </c>
      <c r="K18819" t="n">
        <v>0.1</v>
      </c>
      <c r="L18819">
        <f>I18819*J18819*(1-K18819)</f>
        <v/>
      </c>
      <c r="M18819">
        <f>VLOOKUP(F18819,Products!A:D,4,FALSE)*I18819</f>
        <v/>
      </c>
      <c r="N18819">
        <f>L18819-M18819</f>
        <v/>
      </c>
    </row>
    <row r="18820">
      <c r="A18820" t="inlineStr">
        <is>
          <t>T1018818</t>
        </is>
      </c>
      <c r="B18820" t="inlineStr">
        <is>
          <t>2023-02-09</t>
        </is>
      </c>
      <c r="C18820" t="inlineStr">
        <is>
          <t>S020</t>
        </is>
      </c>
      <c r="D18820" t="inlineStr">
        <is>
          <t>Store_020</t>
        </is>
      </c>
      <c r="E18820" t="inlineStr">
        <is>
          <t>West</t>
        </is>
      </c>
      <c r="F18820" t="inlineStr">
        <is>
          <t>P0013</t>
        </is>
      </c>
      <c r="G18820" t="inlineStr">
        <is>
          <t>Prod_0013</t>
        </is>
      </c>
      <c r="H18820" t="inlineStr">
        <is>
          <t>Clothing</t>
        </is>
      </c>
      <c r="I18820" t="n">
        <v>9</v>
      </c>
      <c r="J18820" t="n">
        <v>85.02</v>
      </c>
      <c r="K18820" t="n">
        <v>0.1</v>
      </c>
      <c r="L18820">
        <f>I18820*J18820*(1-K18820)</f>
        <v/>
      </c>
      <c r="M18820">
        <f>VLOOKUP(F18820,Products!A:D,4,FALSE)*I18820</f>
        <v/>
      </c>
      <c r="N18820">
        <f>L18820-M18820</f>
        <v/>
      </c>
    </row>
    <row r="18821">
      <c r="A18821" t="inlineStr">
        <is>
          <t>T1018819</t>
        </is>
      </c>
      <c r="B18821" t="inlineStr">
        <is>
          <t>2024-01-06</t>
        </is>
      </c>
      <c r="C18821" t="inlineStr">
        <is>
          <t>S023</t>
        </is>
      </c>
      <c r="D18821" t="inlineStr">
        <is>
          <t>Store_023</t>
        </is>
      </c>
      <c r="E18821" t="inlineStr">
        <is>
          <t>South</t>
        </is>
      </c>
      <c r="F18821" t="inlineStr">
        <is>
          <t>P0190</t>
        </is>
      </c>
      <c r="G18821" t="inlineStr">
        <is>
          <t>Prod_0190</t>
        </is>
      </c>
      <c r="H18821" t="inlineStr">
        <is>
          <t>Household</t>
        </is>
      </c>
      <c r="I18821" t="n">
        <v>7</v>
      </c>
      <c r="J18821" t="n">
        <v>263.19</v>
      </c>
      <c r="K18821" t="n">
        <v>0</v>
      </c>
      <c r="L18821">
        <f>I18821*J18821*(1-K18821)</f>
        <v/>
      </c>
      <c r="M18821">
        <f>VLOOKUP(F18821,Products!A:D,4,FALSE)*I18821</f>
        <v/>
      </c>
      <c r="N18821">
        <f>L18821-M18821</f>
        <v/>
      </c>
    </row>
    <row r="18822">
      <c r="A18822" t="inlineStr">
        <is>
          <t>T1018820</t>
        </is>
      </c>
      <c r="B18822" t="inlineStr">
        <is>
          <t>2024-02-28</t>
        </is>
      </c>
      <c r="C18822" t="inlineStr">
        <is>
          <t>S008</t>
        </is>
      </c>
      <c r="D18822" t="inlineStr">
        <is>
          <t>Store_008</t>
        </is>
      </c>
      <c r="E18822" t="inlineStr">
        <is>
          <t>East</t>
        </is>
      </c>
      <c r="F18822" t="inlineStr">
        <is>
          <t>P0184</t>
        </is>
      </c>
      <c r="G18822" t="inlineStr">
        <is>
          <t>Prod_0184</t>
        </is>
      </c>
      <c r="H18822" t="inlineStr">
        <is>
          <t>Beverages</t>
        </is>
      </c>
      <c r="I18822" t="n">
        <v>8</v>
      </c>
      <c r="J18822" t="n">
        <v>553.6</v>
      </c>
      <c r="K18822" t="n">
        <v>0</v>
      </c>
      <c r="L18822">
        <f>I18822*J18822*(1-K18822)</f>
        <v/>
      </c>
      <c r="M18822">
        <f>VLOOKUP(F18822,Products!A:D,4,FALSE)*I18822</f>
        <v/>
      </c>
      <c r="N18822">
        <f>L18822-M18822</f>
        <v/>
      </c>
    </row>
    <row r="18823">
      <c r="A18823" t="inlineStr">
        <is>
          <t>T1018821</t>
        </is>
      </c>
      <c r="B18823" t="inlineStr">
        <is>
          <t>2024-09-10</t>
        </is>
      </c>
      <c r="C18823" t="inlineStr">
        <is>
          <t>S032</t>
        </is>
      </c>
      <c r="D18823" t="inlineStr">
        <is>
          <t>Store_032</t>
        </is>
      </c>
      <c r="E18823" t="inlineStr">
        <is>
          <t>Central</t>
        </is>
      </c>
      <c r="F18823" t="inlineStr">
        <is>
          <t>P0064</t>
        </is>
      </c>
      <c r="G18823" t="inlineStr">
        <is>
          <t>Prod_0064</t>
        </is>
      </c>
      <c r="H18823" t="inlineStr">
        <is>
          <t>Beverages</t>
        </is>
      </c>
      <c r="I18823" t="n">
        <v>2</v>
      </c>
      <c r="J18823" t="n">
        <v>656.9</v>
      </c>
      <c r="K18823" t="n">
        <v>0</v>
      </c>
      <c r="L18823">
        <f>I18823*J18823*(1-K18823)</f>
        <v/>
      </c>
      <c r="M18823">
        <f>VLOOKUP(F18823,Products!A:D,4,FALSE)*I18823</f>
        <v/>
      </c>
      <c r="N18823">
        <f>L18823-M18823</f>
        <v/>
      </c>
    </row>
    <row r="18824">
      <c r="A18824" t="inlineStr">
        <is>
          <t>T1018822</t>
        </is>
      </c>
      <c r="B18824" t="inlineStr">
        <is>
          <t>2025-09-23</t>
        </is>
      </c>
      <c r="C18824" t="inlineStr">
        <is>
          <t>S050</t>
        </is>
      </c>
      <c r="D18824" t="inlineStr">
        <is>
          <t>Store_050</t>
        </is>
      </c>
      <c r="E18824" t="inlineStr">
        <is>
          <t>South</t>
        </is>
      </c>
      <c r="F18824" t="inlineStr">
        <is>
          <t>P0090</t>
        </is>
      </c>
      <c r="G18824" t="inlineStr">
        <is>
          <t>Prod_0090</t>
        </is>
      </c>
      <c r="H18824" t="inlineStr">
        <is>
          <t>Toys</t>
        </is>
      </c>
      <c r="I18824" t="n">
        <v>5</v>
      </c>
      <c r="J18824" t="n">
        <v>403.84</v>
      </c>
      <c r="K18824" t="n">
        <v>0.15</v>
      </c>
      <c r="L18824">
        <f>I18824*J18824*(1-K18824)</f>
        <v/>
      </c>
      <c r="M18824">
        <f>VLOOKUP(F18824,Products!A:D,4,FALSE)*I18824</f>
        <v/>
      </c>
      <c r="N18824">
        <f>L18824-M18824</f>
        <v/>
      </c>
    </row>
    <row r="18825">
      <c r="A18825" t="inlineStr">
        <is>
          <t>T1018823</t>
        </is>
      </c>
      <c r="B18825" t="inlineStr">
        <is>
          <t>2023-07-24</t>
        </is>
      </c>
      <c r="C18825" t="inlineStr">
        <is>
          <t>S021</t>
        </is>
      </c>
      <c r="D18825" t="inlineStr">
        <is>
          <t>Store_021</t>
        </is>
      </c>
      <c r="E18825" t="inlineStr">
        <is>
          <t>North</t>
        </is>
      </c>
      <c r="F18825" t="inlineStr">
        <is>
          <t>P0146</t>
        </is>
      </c>
      <c r="G18825" t="inlineStr">
        <is>
          <t>Prod_0146</t>
        </is>
      </c>
      <c r="H18825" t="inlineStr">
        <is>
          <t>Food</t>
        </is>
      </c>
      <c r="I18825" t="n">
        <v>1</v>
      </c>
      <c r="J18825" t="n">
        <v>295.25</v>
      </c>
      <c r="K18825" t="n">
        <v>0.05</v>
      </c>
      <c r="L18825">
        <f>I18825*J18825*(1-K18825)</f>
        <v/>
      </c>
      <c r="M18825">
        <f>VLOOKUP(F18825,Products!A:D,4,FALSE)*I18825</f>
        <v/>
      </c>
      <c r="N18825">
        <f>L18825-M18825</f>
        <v/>
      </c>
    </row>
    <row r="18826">
      <c r="A18826" t="inlineStr">
        <is>
          <t>T1018824</t>
        </is>
      </c>
      <c r="B18826" t="inlineStr">
        <is>
          <t>2023-08-21</t>
        </is>
      </c>
      <c r="C18826" t="inlineStr">
        <is>
          <t>S032</t>
        </is>
      </c>
      <c r="D18826" t="inlineStr">
        <is>
          <t>Store_032</t>
        </is>
      </c>
      <c r="E18826" t="inlineStr">
        <is>
          <t>Central</t>
        </is>
      </c>
      <c r="F18826" t="inlineStr">
        <is>
          <t>P0168</t>
        </is>
      </c>
      <c r="G18826" t="inlineStr">
        <is>
          <t>Prod_0168</t>
        </is>
      </c>
      <c r="H18826" t="inlineStr">
        <is>
          <t>Electronics</t>
        </is>
      </c>
      <c r="I18826" t="n">
        <v>4</v>
      </c>
      <c r="J18826" t="n">
        <v>74.04000000000001</v>
      </c>
      <c r="K18826" t="n">
        <v>0.05</v>
      </c>
      <c r="L18826">
        <f>I18826*J18826*(1-K18826)</f>
        <v/>
      </c>
      <c r="M18826">
        <f>VLOOKUP(F18826,Products!A:D,4,FALSE)*I18826</f>
        <v/>
      </c>
      <c r="N18826">
        <f>L18826-M18826</f>
        <v/>
      </c>
    </row>
    <row r="18827">
      <c r="A18827" t="inlineStr">
        <is>
          <t>T1018825</t>
        </is>
      </c>
      <c r="B18827" t="inlineStr">
        <is>
          <t>2024-05-02</t>
        </is>
      </c>
      <c r="C18827" t="inlineStr">
        <is>
          <t>S049</t>
        </is>
      </c>
      <c r="D18827" t="inlineStr">
        <is>
          <t>Store_049</t>
        </is>
      </c>
      <c r="E18827" t="inlineStr">
        <is>
          <t>North</t>
        </is>
      </c>
      <c r="F18827" t="inlineStr">
        <is>
          <t>P0112</t>
        </is>
      </c>
      <c r="G18827" t="inlineStr">
        <is>
          <t>Prod_0112</t>
        </is>
      </c>
      <c r="H18827" t="inlineStr">
        <is>
          <t>Beverages</t>
        </is>
      </c>
      <c r="I18827" t="n">
        <v>1</v>
      </c>
      <c r="J18827" t="n">
        <v>551.63</v>
      </c>
      <c r="K18827" t="n">
        <v>0.1</v>
      </c>
      <c r="L18827">
        <f>I18827*J18827*(1-K18827)</f>
        <v/>
      </c>
      <c r="M18827">
        <f>VLOOKUP(F18827,Products!A:D,4,FALSE)*I18827</f>
        <v/>
      </c>
      <c r="N18827">
        <f>L18827-M18827</f>
        <v/>
      </c>
    </row>
    <row r="18828">
      <c r="A18828" t="inlineStr">
        <is>
          <t>T1018826</t>
        </is>
      </c>
      <c r="B18828" t="inlineStr">
        <is>
          <t>2024-08-12</t>
        </is>
      </c>
      <c r="C18828" t="inlineStr">
        <is>
          <t>S008</t>
        </is>
      </c>
      <c r="D18828" t="inlineStr">
        <is>
          <t>Store_008</t>
        </is>
      </c>
      <c r="E18828" t="inlineStr">
        <is>
          <t>East</t>
        </is>
      </c>
      <c r="F18828" t="inlineStr">
        <is>
          <t>P0106</t>
        </is>
      </c>
      <c r="G18828" t="inlineStr">
        <is>
          <t>Prod_0106</t>
        </is>
      </c>
      <c r="H18828" t="inlineStr">
        <is>
          <t>Electronics</t>
        </is>
      </c>
      <c r="I18828" t="n">
        <v>3</v>
      </c>
      <c r="J18828" t="n">
        <v>893.0599999999999</v>
      </c>
      <c r="K18828" t="n">
        <v>0.1</v>
      </c>
      <c r="L18828">
        <f>I18828*J18828*(1-K18828)</f>
        <v/>
      </c>
      <c r="M18828">
        <f>VLOOKUP(F18828,Products!A:D,4,FALSE)*I18828</f>
        <v/>
      </c>
      <c r="N18828">
        <f>L18828-M18828</f>
        <v/>
      </c>
    </row>
    <row r="18829">
      <c r="A18829" t="inlineStr">
        <is>
          <t>T1018827</t>
        </is>
      </c>
      <c r="B18829" t="inlineStr">
        <is>
          <t>2024-03-01</t>
        </is>
      </c>
      <c r="C18829" t="inlineStr">
        <is>
          <t>S041</t>
        </is>
      </c>
      <c r="D18829" t="inlineStr">
        <is>
          <t>Store_041</t>
        </is>
      </c>
      <c r="E18829" t="inlineStr">
        <is>
          <t>East</t>
        </is>
      </c>
      <c r="F18829" t="inlineStr">
        <is>
          <t>P0074</t>
        </is>
      </c>
      <c r="G18829" t="inlineStr">
        <is>
          <t>Prod_0074</t>
        </is>
      </c>
      <c r="H18829" t="inlineStr">
        <is>
          <t>Food</t>
        </is>
      </c>
      <c r="I18829" t="n">
        <v>7</v>
      </c>
      <c r="J18829" t="n">
        <v>990.77</v>
      </c>
      <c r="K18829" t="n">
        <v>0</v>
      </c>
      <c r="L18829">
        <f>I18829*J18829*(1-K18829)</f>
        <v/>
      </c>
      <c r="M18829">
        <f>VLOOKUP(F18829,Products!A:D,4,FALSE)*I18829</f>
        <v/>
      </c>
      <c r="N18829">
        <f>L18829-M18829</f>
        <v/>
      </c>
    </row>
    <row r="18830">
      <c r="A18830" t="inlineStr">
        <is>
          <t>T1018828</t>
        </is>
      </c>
      <c r="B18830" t="inlineStr">
        <is>
          <t>2024-10-26</t>
        </is>
      </c>
      <c r="C18830" t="inlineStr">
        <is>
          <t>S003</t>
        </is>
      </c>
      <c r="D18830" t="inlineStr">
        <is>
          <t>Store_003</t>
        </is>
      </c>
      <c r="E18830" t="inlineStr">
        <is>
          <t>North</t>
        </is>
      </c>
      <c r="F18830" t="inlineStr">
        <is>
          <t>P0163</t>
        </is>
      </c>
      <c r="G18830" t="inlineStr">
        <is>
          <t>Prod_0163</t>
        </is>
      </c>
      <c r="H18830" t="inlineStr">
        <is>
          <t>Food</t>
        </is>
      </c>
      <c r="I18830" t="n">
        <v>5</v>
      </c>
      <c r="J18830" t="n">
        <v>622.51</v>
      </c>
      <c r="K18830" t="n">
        <v>0</v>
      </c>
      <c r="L18830">
        <f>I18830*J18830*(1-K18830)</f>
        <v/>
      </c>
      <c r="M18830">
        <f>VLOOKUP(F18830,Products!A:D,4,FALSE)*I18830</f>
        <v/>
      </c>
      <c r="N18830">
        <f>L18830-M18830</f>
        <v/>
      </c>
    </row>
    <row r="18831">
      <c r="A18831" t="inlineStr">
        <is>
          <t>T1018829</t>
        </is>
      </c>
      <c r="B18831" t="inlineStr">
        <is>
          <t>2024-05-06</t>
        </is>
      </c>
      <c r="C18831" t="inlineStr">
        <is>
          <t>S014</t>
        </is>
      </c>
      <c r="D18831" t="inlineStr">
        <is>
          <t>Store_014</t>
        </is>
      </c>
      <c r="E18831" t="inlineStr">
        <is>
          <t>West</t>
        </is>
      </c>
      <c r="F18831" t="inlineStr">
        <is>
          <t>P0075</t>
        </is>
      </c>
      <c r="G18831" t="inlineStr">
        <is>
          <t>Prod_0075</t>
        </is>
      </c>
      <c r="H18831" t="inlineStr">
        <is>
          <t>Beverages</t>
        </is>
      </c>
      <c r="I18831" t="n">
        <v>5</v>
      </c>
      <c r="J18831" t="n">
        <v>825.79</v>
      </c>
      <c r="K18831" t="n">
        <v>0.15</v>
      </c>
      <c r="L18831">
        <f>I18831*J18831*(1-K18831)</f>
        <v/>
      </c>
      <c r="M18831">
        <f>VLOOKUP(F18831,Products!A:D,4,FALSE)*I18831</f>
        <v/>
      </c>
      <c r="N18831">
        <f>L18831-M18831</f>
        <v/>
      </c>
    </row>
    <row r="18832">
      <c r="A18832" t="inlineStr">
        <is>
          <t>T1018830</t>
        </is>
      </c>
      <c r="B18832" t="inlineStr">
        <is>
          <t>2024-11-04</t>
        </is>
      </c>
      <c r="C18832" t="inlineStr">
        <is>
          <t>S041</t>
        </is>
      </c>
      <c r="D18832" t="inlineStr">
        <is>
          <t>Store_041</t>
        </is>
      </c>
      <c r="E18832" t="inlineStr">
        <is>
          <t>East</t>
        </is>
      </c>
      <c r="F18832" t="inlineStr">
        <is>
          <t>P0013</t>
        </is>
      </c>
      <c r="G18832" t="inlineStr">
        <is>
          <t>Prod_0013</t>
        </is>
      </c>
      <c r="H18832" t="inlineStr">
        <is>
          <t>Clothing</t>
        </is>
      </c>
      <c r="I18832" t="n">
        <v>4</v>
      </c>
      <c r="J18832" t="n">
        <v>81.48</v>
      </c>
      <c r="K18832" t="n">
        <v>0.05</v>
      </c>
      <c r="L18832">
        <f>I18832*J18832*(1-K18832)</f>
        <v/>
      </c>
      <c r="M18832">
        <f>VLOOKUP(F18832,Products!A:D,4,FALSE)*I18832</f>
        <v/>
      </c>
      <c r="N18832">
        <f>L18832-M18832</f>
        <v/>
      </c>
    </row>
    <row r="18833">
      <c r="A18833" t="inlineStr">
        <is>
          <t>T1018831</t>
        </is>
      </c>
      <c r="B18833" t="inlineStr">
        <is>
          <t>2023-01-13</t>
        </is>
      </c>
      <c r="C18833" t="inlineStr">
        <is>
          <t>S034</t>
        </is>
      </c>
      <c r="D18833" t="inlineStr">
        <is>
          <t>Store_034</t>
        </is>
      </c>
      <c r="E18833" t="inlineStr">
        <is>
          <t>Central</t>
        </is>
      </c>
      <c r="F18833" t="inlineStr">
        <is>
          <t>P0132</t>
        </is>
      </c>
      <c r="G18833" t="inlineStr">
        <is>
          <t>Prod_0132</t>
        </is>
      </c>
      <c r="H18833" t="inlineStr">
        <is>
          <t>Food</t>
        </is>
      </c>
      <c r="I18833" t="n">
        <v>5</v>
      </c>
      <c r="J18833" t="n">
        <v>105.26</v>
      </c>
      <c r="K18833" t="n">
        <v>0</v>
      </c>
      <c r="L18833">
        <f>I18833*J18833*(1-K18833)</f>
        <v/>
      </c>
      <c r="M18833">
        <f>VLOOKUP(F18833,Products!A:D,4,FALSE)*I18833</f>
        <v/>
      </c>
      <c r="N18833">
        <f>L18833-M18833</f>
        <v/>
      </c>
    </row>
    <row r="18834">
      <c r="A18834" t="inlineStr">
        <is>
          <t>T1018832</t>
        </is>
      </c>
      <c r="B18834" t="inlineStr">
        <is>
          <t>2025-07-17</t>
        </is>
      </c>
      <c r="C18834" t="inlineStr">
        <is>
          <t>S039</t>
        </is>
      </c>
      <c r="D18834" t="inlineStr">
        <is>
          <t>Store_039</t>
        </is>
      </c>
      <c r="E18834" t="inlineStr">
        <is>
          <t>North</t>
        </is>
      </c>
      <c r="F18834" t="inlineStr">
        <is>
          <t>P0062</t>
        </is>
      </c>
      <c r="G18834" t="inlineStr">
        <is>
          <t>Prod_0062</t>
        </is>
      </c>
      <c r="H18834" t="inlineStr">
        <is>
          <t>Beverages</t>
        </is>
      </c>
      <c r="I18834" t="n">
        <v>4</v>
      </c>
      <c r="J18834" t="n">
        <v>529.98</v>
      </c>
      <c r="K18834" t="n">
        <v>0.05</v>
      </c>
      <c r="L18834">
        <f>I18834*J18834*(1-K18834)</f>
        <v/>
      </c>
      <c r="M18834">
        <f>VLOOKUP(F18834,Products!A:D,4,FALSE)*I18834</f>
        <v/>
      </c>
      <c r="N18834">
        <f>L18834-M18834</f>
        <v/>
      </c>
    </row>
    <row r="18835">
      <c r="A18835" t="inlineStr">
        <is>
          <t>T1018833</t>
        </is>
      </c>
      <c r="B18835" t="inlineStr">
        <is>
          <t>2024-10-07</t>
        </is>
      </c>
      <c r="C18835" t="inlineStr">
        <is>
          <t>S025</t>
        </is>
      </c>
      <c r="D18835" t="inlineStr">
        <is>
          <t>Store_025</t>
        </is>
      </c>
      <c r="E18835" t="inlineStr">
        <is>
          <t>Central</t>
        </is>
      </c>
      <c r="F18835" t="inlineStr">
        <is>
          <t>P0091</t>
        </is>
      </c>
      <c r="G18835" t="inlineStr">
        <is>
          <t>Prod_0091</t>
        </is>
      </c>
      <c r="H18835" t="inlineStr">
        <is>
          <t>Toys</t>
        </is>
      </c>
      <c r="I18835" t="n">
        <v>1</v>
      </c>
      <c r="J18835" t="n">
        <v>305.05</v>
      </c>
      <c r="K18835" t="n">
        <v>0</v>
      </c>
      <c r="L18835">
        <f>I18835*J18835*(1-K18835)</f>
        <v/>
      </c>
      <c r="M18835">
        <f>VLOOKUP(F18835,Products!A:D,4,FALSE)*I18835</f>
        <v/>
      </c>
      <c r="N18835">
        <f>L18835-M18835</f>
        <v/>
      </c>
    </row>
    <row r="18836">
      <c r="A18836" t="inlineStr">
        <is>
          <t>T1018834</t>
        </is>
      </c>
      <c r="B18836" t="inlineStr">
        <is>
          <t>2024-11-26</t>
        </is>
      </c>
      <c r="C18836" t="inlineStr">
        <is>
          <t>S041</t>
        </is>
      </c>
      <c r="D18836" t="inlineStr">
        <is>
          <t>Store_041</t>
        </is>
      </c>
      <c r="E18836" t="inlineStr">
        <is>
          <t>East</t>
        </is>
      </c>
      <c r="F18836" t="inlineStr">
        <is>
          <t>P0143</t>
        </is>
      </c>
      <c r="G18836" t="inlineStr">
        <is>
          <t>Prod_0143</t>
        </is>
      </c>
      <c r="H18836" t="inlineStr">
        <is>
          <t>Electronics</t>
        </is>
      </c>
      <c r="I18836" t="n">
        <v>1</v>
      </c>
      <c r="J18836" t="n">
        <v>355.88</v>
      </c>
      <c r="K18836" t="n">
        <v>0</v>
      </c>
      <c r="L18836">
        <f>I18836*J18836*(1-K18836)</f>
        <v/>
      </c>
      <c r="M18836">
        <f>VLOOKUP(F18836,Products!A:D,4,FALSE)*I18836</f>
        <v/>
      </c>
      <c r="N18836">
        <f>L18836-M18836</f>
        <v/>
      </c>
    </row>
    <row r="18837">
      <c r="A18837" t="inlineStr">
        <is>
          <t>T1018835</t>
        </is>
      </c>
      <c r="B18837" t="inlineStr">
        <is>
          <t>2023-03-19</t>
        </is>
      </c>
      <c r="C18837" t="inlineStr">
        <is>
          <t>S041</t>
        </is>
      </c>
      <c r="D18837" t="inlineStr">
        <is>
          <t>Store_041</t>
        </is>
      </c>
      <c r="E18837" t="inlineStr">
        <is>
          <t>East</t>
        </is>
      </c>
      <c r="F18837" t="inlineStr">
        <is>
          <t>P0034</t>
        </is>
      </c>
      <c r="G18837" t="inlineStr">
        <is>
          <t>Prod_0034</t>
        </is>
      </c>
      <c r="H18837" t="inlineStr">
        <is>
          <t>Toys</t>
        </is>
      </c>
      <c r="I18837" t="n">
        <v>4</v>
      </c>
      <c r="J18837" t="n">
        <v>448.04</v>
      </c>
      <c r="K18837" t="n">
        <v>0</v>
      </c>
      <c r="L18837">
        <f>I18837*J18837*(1-K18837)</f>
        <v/>
      </c>
      <c r="M18837">
        <f>VLOOKUP(F18837,Products!A:D,4,FALSE)*I18837</f>
        <v/>
      </c>
      <c r="N18837">
        <f>L18837-M18837</f>
        <v/>
      </c>
    </row>
    <row r="18838">
      <c r="A18838" t="inlineStr">
        <is>
          <t>T1018836</t>
        </is>
      </c>
      <c r="B18838" t="inlineStr">
        <is>
          <t>2024-06-10</t>
        </is>
      </c>
      <c r="C18838" t="inlineStr">
        <is>
          <t>S024</t>
        </is>
      </c>
      <c r="D18838" t="inlineStr">
        <is>
          <t>Store_024</t>
        </is>
      </c>
      <c r="E18838" t="inlineStr">
        <is>
          <t>South</t>
        </is>
      </c>
      <c r="F18838" t="inlineStr">
        <is>
          <t>P0067</t>
        </is>
      </c>
      <c r="G18838" t="inlineStr">
        <is>
          <t>Prod_0067</t>
        </is>
      </c>
      <c r="H18838" t="inlineStr">
        <is>
          <t>Toys</t>
        </is>
      </c>
      <c r="I18838" t="n">
        <v>2</v>
      </c>
      <c r="J18838" t="n">
        <v>147.34</v>
      </c>
      <c r="K18838" t="n">
        <v>0.1</v>
      </c>
      <c r="L18838">
        <f>I18838*J18838*(1-K18838)</f>
        <v/>
      </c>
      <c r="M18838">
        <f>VLOOKUP(F18838,Products!A:D,4,FALSE)*I18838</f>
        <v/>
      </c>
      <c r="N18838">
        <f>L18838-M18838</f>
        <v/>
      </c>
    </row>
    <row r="18839">
      <c r="A18839" t="inlineStr">
        <is>
          <t>T1018837</t>
        </is>
      </c>
      <c r="B18839" t="inlineStr">
        <is>
          <t>2024-12-27</t>
        </is>
      </c>
      <c r="C18839" t="inlineStr">
        <is>
          <t>S033</t>
        </is>
      </c>
      <c r="D18839" t="inlineStr">
        <is>
          <t>Store_033</t>
        </is>
      </c>
      <c r="E18839" t="inlineStr">
        <is>
          <t>North</t>
        </is>
      </c>
      <c r="F18839" t="inlineStr">
        <is>
          <t>P0144</t>
        </is>
      </c>
      <c r="G18839" t="inlineStr">
        <is>
          <t>Prod_0144</t>
        </is>
      </c>
      <c r="H18839" t="inlineStr">
        <is>
          <t>Stationery</t>
        </is>
      </c>
      <c r="I18839" t="n">
        <v>3</v>
      </c>
      <c r="J18839" t="n">
        <v>203.87</v>
      </c>
      <c r="K18839" t="n">
        <v>0</v>
      </c>
      <c r="L18839">
        <f>I18839*J18839*(1-K18839)</f>
        <v/>
      </c>
      <c r="M18839">
        <f>VLOOKUP(F18839,Products!A:D,4,FALSE)*I18839</f>
        <v/>
      </c>
      <c r="N18839">
        <f>L18839-M18839</f>
        <v/>
      </c>
    </row>
    <row r="18840">
      <c r="A18840" t="inlineStr">
        <is>
          <t>T1018838</t>
        </is>
      </c>
      <c r="B18840" t="inlineStr">
        <is>
          <t>2024-08-26</t>
        </is>
      </c>
      <c r="C18840" t="inlineStr">
        <is>
          <t>S026</t>
        </is>
      </c>
      <c r="D18840" t="inlineStr">
        <is>
          <t>Store_026</t>
        </is>
      </c>
      <c r="E18840" t="inlineStr">
        <is>
          <t>North</t>
        </is>
      </c>
      <c r="F18840" t="inlineStr">
        <is>
          <t>P0159</t>
        </is>
      </c>
      <c r="G18840" t="inlineStr">
        <is>
          <t>Prod_0159</t>
        </is>
      </c>
      <c r="H18840" t="inlineStr">
        <is>
          <t>Electronics</t>
        </is>
      </c>
      <c r="I18840" t="n">
        <v>9</v>
      </c>
      <c r="J18840" t="n">
        <v>426.47</v>
      </c>
      <c r="K18840" t="n">
        <v>0.15</v>
      </c>
      <c r="L18840">
        <f>I18840*J18840*(1-K18840)</f>
        <v/>
      </c>
      <c r="M18840">
        <f>VLOOKUP(F18840,Products!A:D,4,FALSE)*I18840</f>
        <v/>
      </c>
      <c r="N18840">
        <f>L18840-M18840</f>
        <v/>
      </c>
    </row>
    <row r="18841">
      <c r="A18841" t="inlineStr">
        <is>
          <t>T1018839</t>
        </is>
      </c>
      <c r="B18841" t="inlineStr">
        <is>
          <t>2023-02-16</t>
        </is>
      </c>
      <c r="C18841" t="inlineStr">
        <is>
          <t>S010</t>
        </is>
      </c>
      <c r="D18841" t="inlineStr">
        <is>
          <t>Store_010</t>
        </is>
      </c>
      <c r="E18841" t="inlineStr">
        <is>
          <t>North</t>
        </is>
      </c>
      <c r="F18841" t="inlineStr">
        <is>
          <t>P0193</t>
        </is>
      </c>
      <c r="G18841" t="inlineStr">
        <is>
          <t>Prod_0193</t>
        </is>
      </c>
      <c r="H18841" t="inlineStr">
        <is>
          <t>Food</t>
        </is>
      </c>
      <c r="I18841" t="n">
        <v>8</v>
      </c>
      <c r="J18841" t="n">
        <v>628.1799999999999</v>
      </c>
      <c r="K18841" t="n">
        <v>0</v>
      </c>
      <c r="L18841">
        <f>I18841*J18841*(1-K18841)</f>
        <v/>
      </c>
      <c r="M18841">
        <f>VLOOKUP(F18841,Products!A:D,4,FALSE)*I18841</f>
        <v/>
      </c>
      <c r="N18841">
        <f>L18841-M18841</f>
        <v/>
      </c>
    </row>
    <row r="18842">
      <c r="A18842" t="inlineStr">
        <is>
          <t>T1018840</t>
        </is>
      </c>
      <c r="B18842" t="inlineStr">
        <is>
          <t>2023-07-21</t>
        </is>
      </c>
      <c r="C18842" t="inlineStr">
        <is>
          <t>S034</t>
        </is>
      </c>
      <c r="D18842" t="inlineStr">
        <is>
          <t>Store_034</t>
        </is>
      </c>
      <c r="E18842" t="inlineStr">
        <is>
          <t>Central</t>
        </is>
      </c>
      <c r="F18842" t="inlineStr">
        <is>
          <t>P0143</t>
        </is>
      </c>
      <c r="G18842" t="inlineStr">
        <is>
          <t>Prod_0143</t>
        </is>
      </c>
      <c r="H18842" t="inlineStr">
        <is>
          <t>Electronics</t>
        </is>
      </c>
      <c r="I18842" t="n">
        <v>4</v>
      </c>
      <c r="J18842" t="n">
        <v>387.63</v>
      </c>
      <c r="K18842" t="n">
        <v>0</v>
      </c>
      <c r="L18842">
        <f>I18842*J18842*(1-K18842)</f>
        <v/>
      </c>
      <c r="M18842">
        <f>VLOOKUP(F18842,Products!A:D,4,FALSE)*I18842</f>
        <v/>
      </c>
      <c r="N18842">
        <f>L18842-M18842</f>
        <v/>
      </c>
    </row>
    <row r="18843">
      <c r="A18843" t="inlineStr">
        <is>
          <t>T1018841</t>
        </is>
      </c>
      <c r="B18843" t="inlineStr">
        <is>
          <t>2025-03-15</t>
        </is>
      </c>
      <c r="C18843" t="inlineStr">
        <is>
          <t>S020</t>
        </is>
      </c>
      <c r="D18843" t="inlineStr">
        <is>
          <t>Store_020</t>
        </is>
      </c>
      <c r="E18843" t="inlineStr">
        <is>
          <t>West</t>
        </is>
      </c>
      <c r="F18843" t="inlineStr">
        <is>
          <t>P0079</t>
        </is>
      </c>
      <c r="G18843" t="inlineStr">
        <is>
          <t>Prod_0079</t>
        </is>
      </c>
      <c r="H18843" t="inlineStr">
        <is>
          <t>Food</t>
        </is>
      </c>
      <c r="I18843" t="n">
        <v>3</v>
      </c>
      <c r="J18843" t="n">
        <v>665.16</v>
      </c>
      <c r="K18843" t="n">
        <v>0.05</v>
      </c>
      <c r="L18843">
        <f>I18843*J18843*(1-K18843)</f>
        <v/>
      </c>
      <c r="M18843">
        <f>VLOOKUP(F18843,Products!A:D,4,FALSE)*I18843</f>
        <v/>
      </c>
      <c r="N18843">
        <f>L18843-M18843</f>
        <v/>
      </c>
    </row>
    <row r="18844">
      <c r="A18844" t="inlineStr">
        <is>
          <t>T1018842</t>
        </is>
      </c>
      <c r="B18844" t="inlineStr">
        <is>
          <t>2025-06-10</t>
        </is>
      </c>
      <c r="C18844" t="inlineStr">
        <is>
          <t>S019</t>
        </is>
      </c>
      <c r="D18844" t="inlineStr">
        <is>
          <t>Store_019</t>
        </is>
      </c>
      <c r="E18844" t="inlineStr">
        <is>
          <t>East</t>
        </is>
      </c>
      <c r="F18844" t="inlineStr">
        <is>
          <t>P0078</t>
        </is>
      </c>
      <c r="G18844" t="inlineStr">
        <is>
          <t>Prod_0078</t>
        </is>
      </c>
      <c r="H18844" t="inlineStr">
        <is>
          <t>Electronics</t>
        </is>
      </c>
      <c r="I18844" t="n">
        <v>3</v>
      </c>
      <c r="J18844" t="n">
        <v>538.73</v>
      </c>
      <c r="K18844" t="n">
        <v>0</v>
      </c>
      <c r="L18844">
        <f>I18844*J18844*(1-K18844)</f>
        <v/>
      </c>
      <c r="M18844">
        <f>VLOOKUP(F18844,Products!A:D,4,FALSE)*I18844</f>
        <v/>
      </c>
      <c r="N18844">
        <f>L18844-M18844</f>
        <v/>
      </c>
    </row>
    <row r="18845">
      <c r="A18845" t="inlineStr">
        <is>
          <t>T1018843</t>
        </is>
      </c>
      <c r="B18845" t="inlineStr">
        <is>
          <t>2024-07-01</t>
        </is>
      </c>
      <c r="C18845" t="inlineStr">
        <is>
          <t>S018</t>
        </is>
      </c>
      <c r="D18845" t="inlineStr">
        <is>
          <t>Store_018</t>
        </is>
      </c>
      <c r="E18845" t="inlineStr">
        <is>
          <t>South</t>
        </is>
      </c>
      <c r="F18845" t="inlineStr">
        <is>
          <t>P0151</t>
        </is>
      </c>
      <c r="G18845" t="inlineStr">
        <is>
          <t>Prod_0151</t>
        </is>
      </c>
      <c r="H18845" t="inlineStr">
        <is>
          <t>Food</t>
        </is>
      </c>
      <c r="I18845" t="n">
        <v>4</v>
      </c>
      <c r="J18845" t="n">
        <v>964.16</v>
      </c>
      <c r="K18845" t="n">
        <v>0.05</v>
      </c>
      <c r="L18845">
        <f>I18845*J18845*(1-K18845)</f>
        <v/>
      </c>
      <c r="M18845">
        <f>VLOOKUP(F18845,Products!A:D,4,FALSE)*I18845</f>
        <v/>
      </c>
      <c r="N18845">
        <f>L18845-M18845</f>
        <v/>
      </c>
    </row>
    <row r="18846">
      <c r="A18846" t="inlineStr">
        <is>
          <t>T1018844</t>
        </is>
      </c>
      <c r="B18846" t="inlineStr">
        <is>
          <t>2023-10-22</t>
        </is>
      </c>
      <c r="C18846" t="inlineStr">
        <is>
          <t>S045</t>
        </is>
      </c>
      <c r="D18846" t="inlineStr">
        <is>
          <t>Store_045</t>
        </is>
      </c>
      <c r="E18846" t="inlineStr">
        <is>
          <t>East</t>
        </is>
      </c>
      <c r="F18846" t="inlineStr">
        <is>
          <t>P0168</t>
        </is>
      </c>
      <c r="G18846" t="inlineStr">
        <is>
          <t>Prod_0168</t>
        </is>
      </c>
      <c r="H18846" t="inlineStr">
        <is>
          <t>Electronics</t>
        </is>
      </c>
      <c r="I18846" t="n">
        <v>3</v>
      </c>
      <c r="J18846" t="n">
        <v>55.49</v>
      </c>
      <c r="K18846" t="n">
        <v>0</v>
      </c>
      <c r="L18846">
        <f>I18846*J18846*(1-K18846)</f>
        <v/>
      </c>
      <c r="M18846">
        <f>VLOOKUP(F18846,Products!A:D,4,FALSE)*I18846</f>
        <v/>
      </c>
      <c r="N18846">
        <f>L18846-M18846</f>
        <v/>
      </c>
    </row>
    <row r="18847">
      <c r="A18847" t="inlineStr">
        <is>
          <t>T1018845</t>
        </is>
      </c>
      <c r="B18847" t="inlineStr">
        <is>
          <t>2024-04-25</t>
        </is>
      </c>
      <c r="C18847" t="inlineStr">
        <is>
          <t>S042</t>
        </is>
      </c>
      <c r="D18847" t="inlineStr">
        <is>
          <t>Store_042</t>
        </is>
      </c>
      <c r="E18847" t="inlineStr">
        <is>
          <t>Central</t>
        </is>
      </c>
      <c r="F18847" t="inlineStr">
        <is>
          <t>P0012</t>
        </is>
      </c>
      <c r="G18847" t="inlineStr">
        <is>
          <t>Prod_0012</t>
        </is>
      </c>
      <c r="H18847" t="inlineStr">
        <is>
          <t>Food</t>
        </is>
      </c>
      <c r="I18847" t="n">
        <v>4</v>
      </c>
      <c r="J18847" t="n">
        <v>762.9299999999999</v>
      </c>
      <c r="K18847" t="n">
        <v>0.15</v>
      </c>
      <c r="L18847">
        <f>I18847*J18847*(1-K18847)</f>
        <v/>
      </c>
      <c r="M18847">
        <f>VLOOKUP(F18847,Products!A:D,4,FALSE)*I18847</f>
        <v/>
      </c>
      <c r="N18847">
        <f>L18847-M18847</f>
        <v/>
      </c>
    </row>
    <row r="18848">
      <c r="A18848" t="inlineStr">
        <is>
          <t>T1018846</t>
        </is>
      </c>
      <c r="B18848" t="inlineStr">
        <is>
          <t>2025-09-24</t>
        </is>
      </c>
      <c r="C18848" t="inlineStr">
        <is>
          <t>S006</t>
        </is>
      </c>
      <c r="D18848" t="inlineStr">
        <is>
          <t>Store_006</t>
        </is>
      </c>
      <c r="E18848" t="inlineStr">
        <is>
          <t>East</t>
        </is>
      </c>
      <c r="F18848" t="inlineStr">
        <is>
          <t>P0005</t>
        </is>
      </c>
      <c r="G18848" t="inlineStr">
        <is>
          <t>Prod_0005</t>
        </is>
      </c>
      <c r="H18848" t="inlineStr">
        <is>
          <t>Beverages</t>
        </is>
      </c>
      <c r="I18848" t="n">
        <v>7</v>
      </c>
      <c r="J18848" t="n">
        <v>161.25</v>
      </c>
      <c r="K18848" t="n">
        <v>0</v>
      </c>
      <c r="L18848">
        <f>I18848*J18848*(1-K18848)</f>
        <v/>
      </c>
      <c r="M18848">
        <f>VLOOKUP(F18848,Products!A:D,4,FALSE)*I18848</f>
        <v/>
      </c>
      <c r="N18848">
        <f>L18848-M18848</f>
        <v/>
      </c>
    </row>
    <row r="18849">
      <c r="A18849" t="inlineStr">
        <is>
          <t>T1018847</t>
        </is>
      </c>
      <c r="B18849" t="inlineStr">
        <is>
          <t>2023-10-11</t>
        </is>
      </c>
      <c r="C18849" t="inlineStr">
        <is>
          <t>S015</t>
        </is>
      </c>
      <c r="D18849" t="inlineStr">
        <is>
          <t>Store_015</t>
        </is>
      </c>
      <c r="E18849" t="inlineStr">
        <is>
          <t>North</t>
        </is>
      </c>
      <c r="F18849" t="inlineStr">
        <is>
          <t>P0120</t>
        </is>
      </c>
      <c r="G18849" t="inlineStr">
        <is>
          <t>Prod_0120</t>
        </is>
      </c>
      <c r="H18849" t="inlineStr">
        <is>
          <t>Stationery</t>
        </is>
      </c>
      <c r="I18849" t="n">
        <v>2</v>
      </c>
      <c r="J18849" t="n">
        <v>505.12</v>
      </c>
      <c r="K18849" t="n">
        <v>0</v>
      </c>
      <c r="L18849">
        <f>I18849*J18849*(1-K18849)</f>
        <v/>
      </c>
      <c r="M18849">
        <f>VLOOKUP(F18849,Products!A:D,4,FALSE)*I18849</f>
        <v/>
      </c>
      <c r="N18849">
        <f>L18849-M18849</f>
        <v/>
      </c>
    </row>
    <row r="18850">
      <c r="A18850" t="inlineStr">
        <is>
          <t>T1018848</t>
        </is>
      </c>
      <c r="B18850" t="inlineStr">
        <is>
          <t>2025-01-27</t>
        </is>
      </c>
      <c r="C18850" t="inlineStr">
        <is>
          <t>S016</t>
        </is>
      </c>
      <c r="D18850" t="inlineStr">
        <is>
          <t>Store_016</t>
        </is>
      </c>
      <c r="E18850" t="inlineStr">
        <is>
          <t>West</t>
        </is>
      </c>
      <c r="F18850" t="inlineStr">
        <is>
          <t>P0046</t>
        </is>
      </c>
      <c r="G18850" t="inlineStr">
        <is>
          <t>Prod_0046</t>
        </is>
      </c>
      <c r="H18850" t="inlineStr">
        <is>
          <t>Electronics</t>
        </is>
      </c>
      <c r="I18850" t="n">
        <v>1</v>
      </c>
      <c r="J18850" t="n">
        <v>70.28</v>
      </c>
      <c r="K18850" t="n">
        <v>0</v>
      </c>
      <c r="L18850">
        <f>I18850*J18850*(1-K18850)</f>
        <v/>
      </c>
      <c r="M18850">
        <f>VLOOKUP(F18850,Products!A:D,4,FALSE)*I18850</f>
        <v/>
      </c>
      <c r="N18850">
        <f>L18850-M18850</f>
        <v/>
      </c>
    </row>
    <row r="18851">
      <c r="A18851" t="inlineStr">
        <is>
          <t>T1018849</t>
        </is>
      </c>
      <c r="B18851" t="inlineStr">
        <is>
          <t>2024-05-19</t>
        </is>
      </c>
      <c r="C18851" t="inlineStr">
        <is>
          <t>S009</t>
        </is>
      </c>
      <c r="D18851" t="inlineStr">
        <is>
          <t>Store_009</t>
        </is>
      </c>
      <c r="E18851" t="inlineStr">
        <is>
          <t>Central</t>
        </is>
      </c>
      <c r="F18851" t="inlineStr">
        <is>
          <t>P0014</t>
        </is>
      </c>
      <c r="G18851" t="inlineStr">
        <is>
          <t>Prod_0014</t>
        </is>
      </c>
      <c r="H18851" t="inlineStr">
        <is>
          <t>Clothing</t>
        </is>
      </c>
      <c r="I18851" t="n">
        <v>8</v>
      </c>
      <c r="J18851" t="n">
        <v>345.61</v>
      </c>
      <c r="K18851" t="n">
        <v>0</v>
      </c>
      <c r="L18851">
        <f>I18851*J18851*(1-K18851)</f>
        <v/>
      </c>
      <c r="M18851">
        <f>VLOOKUP(F18851,Products!A:D,4,FALSE)*I18851</f>
        <v/>
      </c>
      <c r="N18851">
        <f>L18851-M18851</f>
        <v/>
      </c>
    </row>
    <row r="18852">
      <c r="A18852" t="inlineStr">
        <is>
          <t>T1018850</t>
        </is>
      </c>
      <c r="B18852" t="inlineStr">
        <is>
          <t>2023-12-10</t>
        </is>
      </c>
      <c r="C18852" t="inlineStr">
        <is>
          <t>S004</t>
        </is>
      </c>
      <c r="D18852" t="inlineStr">
        <is>
          <t>Store_004</t>
        </is>
      </c>
      <c r="E18852" t="inlineStr">
        <is>
          <t>Central</t>
        </is>
      </c>
      <c r="F18852" t="inlineStr">
        <is>
          <t>P0171</t>
        </is>
      </c>
      <c r="G18852" t="inlineStr">
        <is>
          <t>Prod_0171</t>
        </is>
      </c>
      <c r="H18852" t="inlineStr">
        <is>
          <t>Household</t>
        </is>
      </c>
      <c r="I18852" t="n">
        <v>4</v>
      </c>
      <c r="J18852" t="n">
        <v>334.52</v>
      </c>
      <c r="K18852" t="n">
        <v>0.15</v>
      </c>
      <c r="L18852">
        <f>I18852*J18852*(1-K18852)</f>
        <v/>
      </c>
      <c r="M18852">
        <f>VLOOKUP(F18852,Products!A:D,4,FALSE)*I18852</f>
        <v/>
      </c>
      <c r="N18852">
        <f>L18852-M18852</f>
        <v/>
      </c>
    </row>
    <row r="18853">
      <c r="A18853" t="inlineStr">
        <is>
          <t>T1018851</t>
        </is>
      </c>
      <c r="B18853" t="inlineStr">
        <is>
          <t>2024-07-21</t>
        </is>
      </c>
      <c r="C18853" t="inlineStr">
        <is>
          <t>S034</t>
        </is>
      </c>
      <c r="D18853" t="inlineStr">
        <is>
          <t>Store_034</t>
        </is>
      </c>
      <c r="E18853" t="inlineStr">
        <is>
          <t>Central</t>
        </is>
      </c>
      <c r="F18853" t="inlineStr">
        <is>
          <t>P0171</t>
        </is>
      </c>
      <c r="G18853" t="inlineStr">
        <is>
          <t>Prod_0171</t>
        </is>
      </c>
      <c r="H18853" t="inlineStr">
        <is>
          <t>Household</t>
        </is>
      </c>
      <c r="I18853" t="n">
        <v>5</v>
      </c>
      <c r="J18853" t="n">
        <v>301.83</v>
      </c>
      <c r="K18853" t="n">
        <v>0.1</v>
      </c>
      <c r="L18853">
        <f>I18853*J18853*(1-K18853)</f>
        <v/>
      </c>
      <c r="M18853">
        <f>VLOOKUP(F18853,Products!A:D,4,FALSE)*I18853</f>
        <v/>
      </c>
      <c r="N18853">
        <f>L18853-M18853</f>
        <v/>
      </c>
    </row>
    <row r="18854">
      <c r="A18854" t="inlineStr">
        <is>
          <t>T1018852</t>
        </is>
      </c>
      <c r="B18854" t="inlineStr">
        <is>
          <t>2025-05-28</t>
        </is>
      </c>
      <c r="C18854" t="inlineStr">
        <is>
          <t>S048</t>
        </is>
      </c>
      <c r="D18854" t="inlineStr">
        <is>
          <t>Store_048</t>
        </is>
      </c>
      <c r="E18854" t="inlineStr">
        <is>
          <t>South</t>
        </is>
      </c>
      <c r="F18854" t="inlineStr">
        <is>
          <t>P0032</t>
        </is>
      </c>
      <c r="G18854" t="inlineStr">
        <is>
          <t>Prod_0032</t>
        </is>
      </c>
      <c r="H18854" t="inlineStr">
        <is>
          <t>Beverages</t>
        </is>
      </c>
      <c r="I18854" t="n">
        <v>7</v>
      </c>
      <c r="J18854" t="n">
        <v>312.43</v>
      </c>
      <c r="K18854" t="n">
        <v>0</v>
      </c>
      <c r="L18854">
        <f>I18854*J18854*(1-K18854)</f>
        <v/>
      </c>
      <c r="M18854">
        <f>VLOOKUP(F18854,Products!A:D,4,FALSE)*I18854</f>
        <v/>
      </c>
      <c r="N18854">
        <f>L18854-M18854</f>
        <v/>
      </c>
    </row>
    <row r="18855">
      <c r="A18855" t="inlineStr">
        <is>
          <t>T1018853</t>
        </is>
      </c>
      <c r="B18855" t="inlineStr">
        <is>
          <t>2023-12-23</t>
        </is>
      </c>
      <c r="C18855" t="inlineStr">
        <is>
          <t>S048</t>
        </is>
      </c>
      <c r="D18855" t="inlineStr">
        <is>
          <t>Store_048</t>
        </is>
      </c>
      <c r="E18855" t="inlineStr">
        <is>
          <t>South</t>
        </is>
      </c>
      <c r="F18855" t="inlineStr">
        <is>
          <t>P0171</t>
        </is>
      </c>
      <c r="G18855" t="inlineStr">
        <is>
          <t>Prod_0171</t>
        </is>
      </c>
      <c r="H18855" t="inlineStr">
        <is>
          <t>Household</t>
        </is>
      </c>
      <c r="I18855" t="n">
        <v>1</v>
      </c>
      <c r="J18855" t="n">
        <v>378.4</v>
      </c>
      <c r="K18855" t="n">
        <v>0</v>
      </c>
      <c r="L18855">
        <f>I18855*J18855*(1-K18855)</f>
        <v/>
      </c>
      <c r="M18855">
        <f>VLOOKUP(F18855,Products!A:D,4,FALSE)*I18855</f>
        <v/>
      </c>
      <c r="N18855">
        <f>L18855-M18855</f>
        <v/>
      </c>
    </row>
    <row r="18856">
      <c r="A18856" t="inlineStr">
        <is>
          <t>T1018854</t>
        </is>
      </c>
      <c r="B18856" t="inlineStr">
        <is>
          <t>2025-02-11</t>
        </is>
      </c>
      <c r="C18856" t="inlineStr">
        <is>
          <t>S046</t>
        </is>
      </c>
      <c r="D18856" t="inlineStr">
        <is>
          <t>Store_046</t>
        </is>
      </c>
      <c r="E18856" t="inlineStr">
        <is>
          <t>South</t>
        </is>
      </c>
      <c r="F18856" t="inlineStr">
        <is>
          <t>P0069</t>
        </is>
      </c>
      <c r="G18856" t="inlineStr">
        <is>
          <t>Prod_0069</t>
        </is>
      </c>
      <c r="H18856" t="inlineStr">
        <is>
          <t>Household</t>
        </is>
      </c>
      <c r="I18856" t="n">
        <v>1</v>
      </c>
      <c r="J18856" t="n">
        <v>313.18</v>
      </c>
      <c r="K18856" t="n">
        <v>0.05</v>
      </c>
      <c r="L18856">
        <f>I18856*J18856*(1-K18856)</f>
        <v/>
      </c>
      <c r="M18856">
        <f>VLOOKUP(F18856,Products!A:D,4,FALSE)*I18856</f>
        <v/>
      </c>
      <c r="N18856">
        <f>L18856-M18856</f>
        <v/>
      </c>
    </row>
    <row r="18857">
      <c r="A18857" t="inlineStr">
        <is>
          <t>T1018855</t>
        </is>
      </c>
      <c r="B18857" t="inlineStr">
        <is>
          <t>2023-11-30</t>
        </is>
      </c>
      <c r="C18857" t="inlineStr">
        <is>
          <t>S014</t>
        </is>
      </c>
      <c r="D18857" t="inlineStr">
        <is>
          <t>Store_014</t>
        </is>
      </c>
      <c r="E18857" t="inlineStr">
        <is>
          <t>West</t>
        </is>
      </c>
      <c r="F18857" t="inlineStr">
        <is>
          <t>P0059</t>
        </is>
      </c>
      <c r="G18857" t="inlineStr">
        <is>
          <t>Prod_0059</t>
        </is>
      </c>
      <c r="H18857" t="inlineStr">
        <is>
          <t>Beverages</t>
        </is>
      </c>
      <c r="I18857" t="n">
        <v>7</v>
      </c>
      <c r="J18857" t="n">
        <v>501.75</v>
      </c>
      <c r="K18857" t="n">
        <v>0</v>
      </c>
      <c r="L18857">
        <f>I18857*J18857*(1-K18857)</f>
        <v/>
      </c>
      <c r="M18857">
        <f>VLOOKUP(F18857,Products!A:D,4,FALSE)*I18857</f>
        <v/>
      </c>
      <c r="N18857">
        <f>L18857-M18857</f>
        <v/>
      </c>
    </row>
    <row r="18858">
      <c r="A18858" t="inlineStr">
        <is>
          <t>T1018856</t>
        </is>
      </c>
      <c r="B18858" t="inlineStr">
        <is>
          <t>2024-12-12</t>
        </is>
      </c>
      <c r="C18858" t="inlineStr">
        <is>
          <t>S002</t>
        </is>
      </c>
      <c r="D18858" t="inlineStr">
        <is>
          <t>Store_002</t>
        </is>
      </c>
      <c r="E18858" t="inlineStr">
        <is>
          <t>South</t>
        </is>
      </c>
      <c r="F18858" t="inlineStr">
        <is>
          <t>P0089</t>
        </is>
      </c>
      <c r="G18858" t="inlineStr">
        <is>
          <t>Prod_0089</t>
        </is>
      </c>
      <c r="H18858" t="inlineStr">
        <is>
          <t>Stationery</t>
        </is>
      </c>
      <c r="I18858" t="n">
        <v>8</v>
      </c>
      <c r="J18858" t="n">
        <v>712.55</v>
      </c>
      <c r="K18858" t="n">
        <v>0</v>
      </c>
      <c r="L18858">
        <f>I18858*J18858*(1-K18858)</f>
        <v/>
      </c>
      <c r="M18858">
        <f>VLOOKUP(F18858,Products!A:D,4,FALSE)*I18858</f>
        <v/>
      </c>
      <c r="N18858">
        <f>L18858-M18858</f>
        <v/>
      </c>
    </row>
    <row r="18859">
      <c r="A18859" t="inlineStr">
        <is>
          <t>T1018857</t>
        </is>
      </c>
      <c r="B18859" t="inlineStr">
        <is>
          <t>2024-07-02</t>
        </is>
      </c>
      <c r="C18859" t="inlineStr">
        <is>
          <t>S006</t>
        </is>
      </c>
      <c r="D18859" t="inlineStr">
        <is>
          <t>Store_006</t>
        </is>
      </c>
      <c r="E18859" t="inlineStr">
        <is>
          <t>East</t>
        </is>
      </c>
      <c r="F18859" t="inlineStr">
        <is>
          <t>P0194</t>
        </is>
      </c>
      <c r="G18859" t="inlineStr">
        <is>
          <t>Prod_0194</t>
        </is>
      </c>
      <c r="H18859" t="inlineStr">
        <is>
          <t>Food</t>
        </is>
      </c>
      <c r="I18859" t="n">
        <v>3</v>
      </c>
      <c r="J18859" t="n">
        <v>507.44</v>
      </c>
      <c r="K18859" t="n">
        <v>0.2</v>
      </c>
      <c r="L18859">
        <f>I18859*J18859*(1-K18859)</f>
        <v/>
      </c>
      <c r="M18859">
        <f>VLOOKUP(F18859,Products!A:D,4,FALSE)*I18859</f>
        <v/>
      </c>
      <c r="N18859">
        <f>L18859-M18859</f>
        <v/>
      </c>
    </row>
    <row r="18860">
      <c r="A18860" t="inlineStr">
        <is>
          <t>T1018858</t>
        </is>
      </c>
      <c r="B18860" t="inlineStr">
        <is>
          <t>2025-09-23</t>
        </is>
      </c>
      <c r="C18860" t="inlineStr">
        <is>
          <t>S029</t>
        </is>
      </c>
      <c r="D18860" t="inlineStr">
        <is>
          <t>Store_029</t>
        </is>
      </c>
      <c r="E18860" t="inlineStr">
        <is>
          <t>South</t>
        </is>
      </c>
      <c r="F18860" t="inlineStr">
        <is>
          <t>P0026</t>
        </is>
      </c>
      <c r="G18860" t="inlineStr">
        <is>
          <t>Prod_0026</t>
        </is>
      </c>
      <c r="H18860" t="inlineStr">
        <is>
          <t>Beverages</t>
        </is>
      </c>
      <c r="I18860" t="n">
        <v>7</v>
      </c>
      <c r="J18860" t="n">
        <v>970.98</v>
      </c>
      <c r="K18860" t="n">
        <v>0</v>
      </c>
      <c r="L18860">
        <f>I18860*J18860*(1-K18860)</f>
        <v/>
      </c>
      <c r="M18860">
        <f>VLOOKUP(F18860,Products!A:D,4,FALSE)*I18860</f>
        <v/>
      </c>
      <c r="N18860">
        <f>L18860-M18860</f>
        <v/>
      </c>
    </row>
    <row r="18861">
      <c r="A18861" t="inlineStr">
        <is>
          <t>T1018859</t>
        </is>
      </c>
      <c r="B18861" t="inlineStr">
        <is>
          <t>2023-04-19</t>
        </is>
      </c>
      <c r="C18861" t="inlineStr">
        <is>
          <t>S010</t>
        </is>
      </c>
      <c r="D18861" t="inlineStr">
        <is>
          <t>Store_010</t>
        </is>
      </c>
      <c r="E18861" t="inlineStr">
        <is>
          <t>North</t>
        </is>
      </c>
      <c r="F18861" t="inlineStr">
        <is>
          <t>P0068</t>
        </is>
      </c>
      <c r="G18861" t="inlineStr">
        <is>
          <t>Prod_0068</t>
        </is>
      </c>
      <c r="H18861" t="inlineStr">
        <is>
          <t>Household</t>
        </is>
      </c>
      <c r="I18861" t="n">
        <v>1</v>
      </c>
      <c r="J18861" t="n">
        <v>258.44</v>
      </c>
      <c r="K18861" t="n">
        <v>0</v>
      </c>
      <c r="L18861">
        <f>I18861*J18861*(1-K18861)</f>
        <v/>
      </c>
      <c r="M18861">
        <f>VLOOKUP(F18861,Products!A:D,4,FALSE)*I18861</f>
        <v/>
      </c>
      <c r="N18861">
        <f>L18861-M18861</f>
        <v/>
      </c>
    </row>
    <row r="18862">
      <c r="A18862" t="inlineStr">
        <is>
          <t>T1018860</t>
        </is>
      </c>
      <c r="B18862" t="inlineStr">
        <is>
          <t>2024-08-07</t>
        </is>
      </c>
      <c r="C18862" t="inlineStr">
        <is>
          <t>S044</t>
        </is>
      </c>
      <c r="D18862" t="inlineStr">
        <is>
          <t>Store_044</t>
        </is>
      </c>
      <c r="E18862" t="inlineStr">
        <is>
          <t>North</t>
        </is>
      </c>
      <c r="F18862" t="inlineStr">
        <is>
          <t>P0077</t>
        </is>
      </c>
      <c r="G18862" t="inlineStr">
        <is>
          <t>Prod_0077</t>
        </is>
      </c>
      <c r="H18862" t="inlineStr">
        <is>
          <t>Beverages</t>
        </is>
      </c>
      <c r="I18862" t="n">
        <v>2</v>
      </c>
      <c r="J18862" t="n">
        <v>54.74</v>
      </c>
      <c r="K18862" t="n">
        <v>0</v>
      </c>
      <c r="L18862">
        <f>I18862*J18862*(1-K18862)</f>
        <v/>
      </c>
      <c r="M18862">
        <f>VLOOKUP(F18862,Products!A:D,4,FALSE)*I18862</f>
        <v/>
      </c>
      <c r="N18862">
        <f>L18862-M18862</f>
        <v/>
      </c>
    </row>
    <row r="18863">
      <c r="A18863" t="inlineStr">
        <is>
          <t>T1018861</t>
        </is>
      </c>
      <c r="B18863" t="inlineStr">
        <is>
          <t>2025-04-21</t>
        </is>
      </c>
      <c r="C18863" t="inlineStr">
        <is>
          <t>S033</t>
        </is>
      </c>
      <c r="D18863" t="inlineStr">
        <is>
          <t>Store_033</t>
        </is>
      </c>
      <c r="E18863" t="inlineStr">
        <is>
          <t>North</t>
        </is>
      </c>
      <c r="F18863" t="inlineStr">
        <is>
          <t>P0157</t>
        </is>
      </c>
      <c r="G18863" t="inlineStr">
        <is>
          <t>Prod_0157</t>
        </is>
      </c>
      <c r="H18863" t="inlineStr">
        <is>
          <t>Toys</t>
        </is>
      </c>
      <c r="I18863" t="n">
        <v>8</v>
      </c>
      <c r="J18863" t="n">
        <v>236</v>
      </c>
      <c r="K18863" t="n">
        <v>0.1</v>
      </c>
      <c r="L18863">
        <f>I18863*J18863*(1-K18863)</f>
        <v/>
      </c>
      <c r="M18863">
        <f>VLOOKUP(F18863,Products!A:D,4,FALSE)*I18863</f>
        <v/>
      </c>
      <c r="N18863">
        <f>L18863-M18863</f>
        <v/>
      </c>
    </row>
    <row r="18864">
      <c r="A18864" t="inlineStr">
        <is>
          <t>T1018862</t>
        </is>
      </c>
      <c r="B18864" t="inlineStr">
        <is>
          <t>2023-04-23</t>
        </is>
      </c>
      <c r="C18864" t="inlineStr">
        <is>
          <t>S035</t>
        </is>
      </c>
      <c r="D18864" t="inlineStr">
        <is>
          <t>Store_035</t>
        </is>
      </c>
      <c r="E18864" t="inlineStr">
        <is>
          <t>Central</t>
        </is>
      </c>
      <c r="F18864" t="inlineStr">
        <is>
          <t>P0166</t>
        </is>
      </c>
      <c r="G18864" t="inlineStr">
        <is>
          <t>Prod_0166</t>
        </is>
      </c>
      <c r="H18864" t="inlineStr">
        <is>
          <t>Electronics</t>
        </is>
      </c>
      <c r="I18864" t="n">
        <v>1</v>
      </c>
      <c r="J18864" t="n">
        <v>451.18</v>
      </c>
      <c r="K18864" t="n">
        <v>0</v>
      </c>
      <c r="L18864">
        <f>I18864*J18864*(1-K18864)</f>
        <v/>
      </c>
      <c r="M18864">
        <f>VLOOKUP(F18864,Products!A:D,4,FALSE)*I18864</f>
        <v/>
      </c>
      <c r="N18864">
        <f>L18864-M18864</f>
        <v/>
      </c>
    </row>
    <row r="18865">
      <c r="A18865" t="inlineStr">
        <is>
          <t>T1018863</t>
        </is>
      </c>
      <c r="B18865" t="inlineStr">
        <is>
          <t>2024-11-08</t>
        </is>
      </c>
      <c r="C18865" t="inlineStr">
        <is>
          <t>S025</t>
        </is>
      </c>
      <c r="D18865" t="inlineStr">
        <is>
          <t>Store_025</t>
        </is>
      </c>
      <c r="E18865" t="inlineStr">
        <is>
          <t>Central</t>
        </is>
      </c>
      <c r="F18865" t="inlineStr">
        <is>
          <t>P0101</t>
        </is>
      </c>
      <c r="G18865" t="inlineStr">
        <is>
          <t>Prod_0101</t>
        </is>
      </c>
      <c r="H18865" t="inlineStr">
        <is>
          <t>Food</t>
        </is>
      </c>
      <c r="I18865" t="n">
        <v>6</v>
      </c>
      <c r="J18865" t="n">
        <v>79.11</v>
      </c>
      <c r="K18865" t="n">
        <v>0</v>
      </c>
      <c r="L18865">
        <f>I18865*J18865*(1-K18865)</f>
        <v/>
      </c>
      <c r="M18865">
        <f>VLOOKUP(F18865,Products!A:D,4,FALSE)*I18865</f>
        <v/>
      </c>
      <c r="N18865">
        <f>L18865-M18865</f>
        <v/>
      </c>
    </row>
    <row r="18866">
      <c r="A18866" t="inlineStr">
        <is>
          <t>T1018864</t>
        </is>
      </c>
      <c r="B18866" t="inlineStr">
        <is>
          <t>2023-09-06</t>
        </is>
      </c>
      <c r="C18866" t="inlineStr">
        <is>
          <t>S008</t>
        </is>
      </c>
      <c r="D18866" t="inlineStr">
        <is>
          <t>Store_008</t>
        </is>
      </c>
      <c r="E18866" t="inlineStr">
        <is>
          <t>East</t>
        </is>
      </c>
      <c r="F18866" t="inlineStr">
        <is>
          <t>P0173</t>
        </is>
      </c>
      <c r="G18866" t="inlineStr">
        <is>
          <t>Prod_0173</t>
        </is>
      </c>
      <c r="H18866" t="inlineStr">
        <is>
          <t>Toys</t>
        </is>
      </c>
      <c r="I18866" t="n">
        <v>1</v>
      </c>
      <c r="J18866" t="n">
        <v>836.8</v>
      </c>
      <c r="K18866" t="n">
        <v>0</v>
      </c>
      <c r="L18866">
        <f>I18866*J18866*(1-K18866)</f>
        <v/>
      </c>
      <c r="M18866">
        <f>VLOOKUP(F18866,Products!A:D,4,FALSE)*I18866</f>
        <v/>
      </c>
      <c r="N18866">
        <f>L18866-M18866</f>
        <v/>
      </c>
    </row>
    <row r="18867">
      <c r="A18867" t="inlineStr">
        <is>
          <t>T1018865</t>
        </is>
      </c>
      <c r="B18867" t="inlineStr">
        <is>
          <t>2025-01-13</t>
        </is>
      </c>
      <c r="C18867" t="inlineStr">
        <is>
          <t>S041</t>
        </is>
      </c>
      <c r="D18867" t="inlineStr">
        <is>
          <t>Store_041</t>
        </is>
      </c>
      <c r="E18867" t="inlineStr">
        <is>
          <t>East</t>
        </is>
      </c>
      <c r="F18867" t="inlineStr">
        <is>
          <t>P0086</t>
        </is>
      </c>
      <c r="G18867" t="inlineStr">
        <is>
          <t>Prod_0086</t>
        </is>
      </c>
      <c r="H18867" t="inlineStr">
        <is>
          <t>Stationery</t>
        </is>
      </c>
      <c r="I18867" t="n">
        <v>4</v>
      </c>
      <c r="J18867" t="n">
        <v>904.36</v>
      </c>
      <c r="K18867" t="n">
        <v>0</v>
      </c>
      <c r="L18867">
        <f>I18867*J18867*(1-K18867)</f>
        <v/>
      </c>
      <c r="M18867">
        <f>VLOOKUP(F18867,Products!A:D,4,FALSE)*I18867</f>
        <v/>
      </c>
      <c r="N18867">
        <f>L18867-M18867</f>
        <v/>
      </c>
    </row>
    <row r="18868">
      <c r="A18868" t="inlineStr">
        <is>
          <t>T1018866</t>
        </is>
      </c>
      <c r="B18868" t="inlineStr">
        <is>
          <t>2025-02-12</t>
        </is>
      </c>
      <c r="C18868" t="inlineStr">
        <is>
          <t>S046</t>
        </is>
      </c>
      <c r="D18868" t="inlineStr">
        <is>
          <t>Store_046</t>
        </is>
      </c>
      <c r="E18868" t="inlineStr">
        <is>
          <t>South</t>
        </is>
      </c>
      <c r="F18868" t="inlineStr">
        <is>
          <t>P0163</t>
        </is>
      </c>
      <c r="G18868" t="inlineStr">
        <is>
          <t>Prod_0163</t>
        </is>
      </c>
      <c r="H18868" t="inlineStr">
        <is>
          <t>Food</t>
        </is>
      </c>
      <c r="I18868" t="n">
        <v>2</v>
      </c>
      <c r="J18868" t="n">
        <v>701.37</v>
      </c>
      <c r="K18868" t="n">
        <v>0.05</v>
      </c>
      <c r="L18868">
        <f>I18868*J18868*(1-K18868)</f>
        <v/>
      </c>
      <c r="M18868">
        <f>VLOOKUP(F18868,Products!A:D,4,FALSE)*I18868</f>
        <v/>
      </c>
      <c r="N18868">
        <f>L18868-M18868</f>
        <v/>
      </c>
    </row>
    <row r="18869">
      <c r="A18869" t="inlineStr">
        <is>
          <t>T1018867</t>
        </is>
      </c>
      <c r="B18869" t="inlineStr">
        <is>
          <t>2024-12-19</t>
        </is>
      </c>
      <c r="C18869" t="inlineStr">
        <is>
          <t>S041</t>
        </is>
      </c>
      <c r="D18869" t="inlineStr">
        <is>
          <t>Store_041</t>
        </is>
      </c>
      <c r="E18869" t="inlineStr">
        <is>
          <t>East</t>
        </is>
      </c>
      <c r="F18869" t="inlineStr">
        <is>
          <t>P0046</t>
        </is>
      </c>
      <c r="G18869" t="inlineStr">
        <is>
          <t>Prod_0046</t>
        </is>
      </c>
      <c r="H18869" t="inlineStr">
        <is>
          <t>Electronics</t>
        </is>
      </c>
      <c r="I18869" t="n">
        <v>9</v>
      </c>
      <c r="J18869" t="n">
        <v>50.76</v>
      </c>
      <c r="K18869" t="n">
        <v>0.15</v>
      </c>
      <c r="L18869">
        <f>I18869*J18869*(1-K18869)</f>
        <v/>
      </c>
      <c r="M18869">
        <f>VLOOKUP(F18869,Products!A:D,4,FALSE)*I18869</f>
        <v/>
      </c>
      <c r="N18869">
        <f>L18869-M18869</f>
        <v/>
      </c>
    </row>
    <row r="18870">
      <c r="A18870" t="inlineStr">
        <is>
          <t>T1018868</t>
        </is>
      </c>
      <c r="B18870" t="inlineStr">
        <is>
          <t>2024-02-21</t>
        </is>
      </c>
      <c r="C18870" t="inlineStr">
        <is>
          <t>S003</t>
        </is>
      </c>
      <c r="D18870" t="inlineStr">
        <is>
          <t>Store_003</t>
        </is>
      </c>
      <c r="E18870" t="inlineStr">
        <is>
          <t>North</t>
        </is>
      </c>
      <c r="F18870" t="inlineStr">
        <is>
          <t>P0044</t>
        </is>
      </c>
      <c r="G18870" t="inlineStr">
        <is>
          <t>Prod_0044</t>
        </is>
      </c>
      <c r="H18870" t="inlineStr">
        <is>
          <t>Food</t>
        </is>
      </c>
      <c r="I18870" t="n">
        <v>9</v>
      </c>
      <c r="J18870" t="n">
        <v>259.05</v>
      </c>
      <c r="K18870" t="n">
        <v>0</v>
      </c>
      <c r="L18870">
        <f>I18870*J18870*(1-K18870)</f>
        <v/>
      </c>
      <c r="M18870">
        <f>VLOOKUP(F18870,Products!A:D,4,FALSE)*I18870</f>
        <v/>
      </c>
      <c r="N18870">
        <f>L18870-M18870</f>
        <v/>
      </c>
    </row>
    <row r="18871">
      <c r="A18871" t="inlineStr">
        <is>
          <t>T1018869</t>
        </is>
      </c>
      <c r="B18871" t="inlineStr">
        <is>
          <t>2025-06-14</t>
        </is>
      </c>
      <c r="C18871" t="inlineStr">
        <is>
          <t>S046</t>
        </is>
      </c>
      <c r="D18871" t="inlineStr">
        <is>
          <t>Store_046</t>
        </is>
      </c>
      <c r="E18871" t="inlineStr">
        <is>
          <t>South</t>
        </is>
      </c>
      <c r="F18871" t="inlineStr">
        <is>
          <t>P0098</t>
        </is>
      </c>
      <c r="G18871" t="inlineStr">
        <is>
          <t>Prod_0098</t>
        </is>
      </c>
      <c r="H18871" t="inlineStr">
        <is>
          <t>Clothing</t>
        </is>
      </c>
      <c r="I18871" t="n">
        <v>7</v>
      </c>
      <c r="J18871" t="n">
        <v>618.59</v>
      </c>
      <c r="K18871" t="n">
        <v>0</v>
      </c>
      <c r="L18871">
        <f>I18871*J18871*(1-K18871)</f>
        <v/>
      </c>
      <c r="M18871">
        <f>VLOOKUP(F18871,Products!A:D,4,FALSE)*I18871</f>
        <v/>
      </c>
      <c r="N18871">
        <f>L18871-M18871</f>
        <v/>
      </c>
    </row>
    <row r="18872">
      <c r="A18872" t="inlineStr">
        <is>
          <t>T1018870</t>
        </is>
      </c>
      <c r="B18872" t="inlineStr">
        <is>
          <t>2024-12-08</t>
        </is>
      </c>
      <c r="C18872" t="inlineStr">
        <is>
          <t>S034</t>
        </is>
      </c>
      <c r="D18872" t="inlineStr">
        <is>
          <t>Store_034</t>
        </is>
      </c>
      <c r="E18872" t="inlineStr">
        <is>
          <t>Central</t>
        </is>
      </c>
      <c r="F18872" t="inlineStr">
        <is>
          <t>P0114</t>
        </is>
      </c>
      <c r="G18872" t="inlineStr">
        <is>
          <t>Prod_0114</t>
        </is>
      </c>
      <c r="H18872" t="inlineStr">
        <is>
          <t>Beverages</t>
        </is>
      </c>
      <c r="I18872" t="n">
        <v>6</v>
      </c>
      <c r="J18872" t="n">
        <v>836.08</v>
      </c>
      <c r="K18872" t="n">
        <v>0.15</v>
      </c>
      <c r="L18872">
        <f>I18872*J18872*(1-K18872)</f>
        <v/>
      </c>
      <c r="M18872">
        <f>VLOOKUP(F18872,Products!A:D,4,FALSE)*I18872</f>
        <v/>
      </c>
      <c r="N18872">
        <f>L18872-M18872</f>
        <v/>
      </c>
    </row>
    <row r="18873">
      <c r="A18873" t="inlineStr">
        <is>
          <t>T1018871</t>
        </is>
      </c>
      <c r="B18873" t="inlineStr">
        <is>
          <t>2025-01-30</t>
        </is>
      </c>
      <c r="C18873" t="inlineStr">
        <is>
          <t>S022</t>
        </is>
      </c>
      <c r="D18873" t="inlineStr">
        <is>
          <t>Store_022</t>
        </is>
      </c>
      <c r="E18873" t="inlineStr">
        <is>
          <t>East</t>
        </is>
      </c>
      <c r="F18873" t="inlineStr">
        <is>
          <t>P0129</t>
        </is>
      </c>
      <c r="G18873" t="inlineStr">
        <is>
          <t>Prod_0129</t>
        </is>
      </c>
      <c r="H18873" t="inlineStr">
        <is>
          <t>Stationery</t>
        </is>
      </c>
      <c r="I18873" t="n">
        <v>4</v>
      </c>
      <c r="J18873" t="n">
        <v>921.53</v>
      </c>
      <c r="K18873" t="n">
        <v>0</v>
      </c>
      <c r="L18873">
        <f>I18873*J18873*(1-K18873)</f>
        <v/>
      </c>
      <c r="M18873">
        <f>VLOOKUP(F18873,Products!A:D,4,FALSE)*I18873</f>
        <v/>
      </c>
      <c r="N18873">
        <f>L18873-M18873</f>
        <v/>
      </c>
    </row>
    <row r="18874">
      <c r="A18874" t="inlineStr">
        <is>
          <t>T1018872</t>
        </is>
      </c>
      <c r="B18874" t="inlineStr">
        <is>
          <t>2025-08-28</t>
        </is>
      </c>
      <c r="C18874" t="inlineStr">
        <is>
          <t>S047</t>
        </is>
      </c>
      <c r="D18874" t="inlineStr">
        <is>
          <t>Store_047</t>
        </is>
      </c>
      <c r="E18874" t="inlineStr">
        <is>
          <t>North</t>
        </is>
      </c>
      <c r="F18874" t="inlineStr">
        <is>
          <t>P0061</t>
        </is>
      </c>
      <c r="G18874" t="inlineStr">
        <is>
          <t>Prod_0061</t>
        </is>
      </c>
      <c r="H18874" t="inlineStr">
        <is>
          <t>Beverages</t>
        </is>
      </c>
      <c r="I18874" t="n">
        <v>8</v>
      </c>
      <c r="J18874" t="n">
        <v>70.88</v>
      </c>
      <c r="K18874" t="n">
        <v>0</v>
      </c>
      <c r="L18874">
        <f>I18874*J18874*(1-K18874)</f>
        <v/>
      </c>
      <c r="M18874">
        <f>VLOOKUP(F18874,Products!A:D,4,FALSE)*I18874</f>
        <v/>
      </c>
      <c r="N18874">
        <f>L18874-M18874</f>
        <v/>
      </c>
    </row>
    <row r="18875">
      <c r="A18875" t="inlineStr">
        <is>
          <t>T1018873</t>
        </is>
      </c>
      <c r="B18875" t="inlineStr">
        <is>
          <t>2025-07-18</t>
        </is>
      </c>
      <c r="C18875" t="inlineStr">
        <is>
          <t>S022</t>
        </is>
      </c>
      <c r="D18875" t="inlineStr">
        <is>
          <t>Store_022</t>
        </is>
      </c>
      <c r="E18875" t="inlineStr">
        <is>
          <t>East</t>
        </is>
      </c>
      <c r="F18875" t="inlineStr">
        <is>
          <t>P0039</t>
        </is>
      </c>
      <c r="G18875" t="inlineStr">
        <is>
          <t>Prod_0039</t>
        </is>
      </c>
      <c r="H18875" t="inlineStr">
        <is>
          <t>Household</t>
        </is>
      </c>
      <c r="I18875" t="n">
        <v>1</v>
      </c>
      <c r="J18875" t="n">
        <v>282.92</v>
      </c>
      <c r="K18875" t="n">
        <v>0</v>
      </c>
      <c r="L18875">
        <f>I18875*J18875*(1-K18875)</f>
        <v/>
      </c>
      <c r="M18875">
        <f>VLOOKUP(F18875,Products!A:D,4,FALSE)*I18875</f>
        <v/>
      </c>
      <c r="N18875">
        <f>L18875-M18875</f>
        <v/>
      </c>
    </row>
    <row r="18876">
      <c r="A18876" t="inlineStr">
        <is>
          <t>T1018874</t>
        </is>
      </c>
      <c r="B18876" t="inlineStr">
        <is>
          <t>2024-05-29</t>
        </is>
      </c>
      <c r="C18876" t="inlineStr">
        <is>
          <t>S040</t>
        </is>
      </c>
      <c r="D18876" t="inlineStr">
        <is>
          <t>Store_040</t>
        </is>
      </c>
      <c r="E18876" t="inlineStr">
        <is>
          <t>Central</t>
        </is>
      </c>
      <c r="F18876" t="inlineStr">
        <is>
          <t>P0066</t>
        </is>
      </c>
      <c r="G18876" t="inlineStr">
        <is>
          <t>Prod_0066</t>
        </is>
      </c>
      <c r="H18876" t="inlineStr">
        <is>
          <t>Household</t>
        </is>
      </c>
      <c r="I18876" t="n">
        <v>5</v>
      </c>
      <c r="J18876" t="n">
        <v>415.68</v>
      </c>
      <c r="K18876" t="n">
        <v>0.05</v>
      </c>
      <c r="L18876">
        <f>I18876*J18876*(1-K18876)</f>
        <v/>
      </c>
      <c r="M18876">
        <f>VLOOKUP(F18876,Products!A:D,4,FALSE)*I18876</f>
        <v/>
      </c>
      <c r="N18876">
        <f>L18876-M18876</f>
        <v/>
      </c>
    </row>
    <row r="18877">
      <c r="A18877" t="inlineStr">
        <is>
          <t>T1018875</t>
        </is>
      </c>
      <c r="B18877" t="inlineStr">
        <is>
          <t>2023-11-05</t>
        </is>
      </c>
      <c r="C18877" t="inlineStr">
        <is>
          <t>S047</t>
        </is>
      </c>
      <c r="D18877" t="inlineStr">
        <is>
          <t>Store_047</t>
        </is>
      </c>
      <c r="E18877" t="inlineStr">
        <is>
          <t>North</t>
        </is>
      </c>
      <c r="F18877" t="inlineStr">
        <is>
          <t>P0016</t>
        </is>
      </c>
      <c r="G18877" t="inlineStr">
        <is>
          <t>Prod_0016</t>
        </is>
      </c>
      <c r="H18877" t="inlineStr">
        <is>
          <t>Food</t>
        </is>
      </c>
      <c r="I18877" t="n">
        <v>8</v>
      </c>
      <c r="J18877" t="n">
        <v>990.1</v>
      </c>
      <c r="K18877" t="n">
        <v>0</v>
      </c>
      <c r="L18877">
        <f>I18877*J18877*(1-K18877)</f>
        <v/>
      </c>
      <c r="M18877">
        <f>VLOOKUP(F18877,Products!A:D,4,FALSE)*I18877</f>
        <v/>
      </c>
      <c r="N18877">
        <f>L18877-M18877</f>
        <v/>
      </c>
    </row>
    <row r="18878">
      <c r="A18878" t="inlineStr">
        <is>
          <t>T1018876</t>
        </is>
      </c>
      <c r="B18878" t="inlineStr">
        <is>
          <t>2024-01-14</t>
        </is>
      </c>
      <c r="C18878" t="inlineStr">
        <is>
          <t>S005</t>
        </is>
      </c>
      <c r="D18878" t="inlineStr">
        <is>
          <t>Store_005</t>
        </is>
      </c>
      <c r="E18878" t="inlineStr">
        <is>
          <t>Central</t>
        </is>
      </c>
      <c r="F18878" t="inlineStr">
        <is>
          <t>P0078</t>
        </is>
      </c>
      <c r="G18878" t="inlineStr">
        <is>
          <t>Prod_0078</t>
        </is>
      </c>
      <c r="H18878" t="inlineStr">
        <is>
          <t>Electronics</t>
        </is>
      </c>
      <c r="I18878" t="n">
        <v>2</v>
      </c>
      <c r="J18878" t="n">
        <v>489.46</v>
      </c>
      <c r="K18878" t="n">
        <v>0</v>
      </c>
      <c r="L18878">
        <f>I18878*J18878*(1-K18878)</f>
        <v/>
      </c>
      <c r="M18878">
        <f>VLOOKUP(F18878,Products!A:D,4,FALSE)*I18878</f>
        <v/>
      </c>
      <c r="N18878">
        <f>L18878-M18878</f>
        <v/>
      </c>
    </row>
    <row r="18879">
      <c r="A18879" t="inlineStr">
        <is>
          <t>T1018877</t>
        </is>
      </c>
      <c r="B18879" t="inlineStr">
        <is>
          <t>2023-12-09</t>
        </is>
      </c>
      <c r="C18879" t="inlineStr">
        <is>
          <t>S001</t>
        </is>
      </c>
      <c r="D18879" t="inlineStr">
        <is>
          <t>Store_001</t>
        </is>
      </c>
      <c r="E18879" t="inlineStr">
        <is>
          <t>West</t>
        </is>
      </c>
      <c r="F18879" t="inlineStr">
        <is>
          <t>P0053</t>
        </is>
      </c>
      <c r="G18879" t="inlineStr">
        <is>
          <t>Prod_0053</t>
        </is>
      </c>
      <c r="H18879" t="inlineStr">
        <is>
          <t>Food</t>
        </is>
      </c>
      <c r="I18879" t="n">
        <v>7</v>
      </c>
      <c r="J18879" t="n">
        <v>297.37</v>
      </c>
      <c r="K18879" t="n">
        <v>0</v>
      </c>
      <c r="L18879">
        <f>I18879*J18879*(1-K18879)</f>
        <v/>
      </c>
      <c r="M18879">
        <f>VLOOKUP(F18879,Products!A:D,4,FALSE)*I18879</f>
        <v/>
      </c>
      <c r="N18879">
        <f>L18879-M18879</f>
        <v/>
      </c>
    </row>
    <row r="18880">
      <c r="A18880" t="inlineStr">
        <is>
          <t>T1018878</t>
        </is>
      </c>
      <c r="B18880" t="inlineStr">
        <is>
          <t>2025-07-31</t>
        </is>
      </c>
      <c r="C18880" t="inlineStr">
        <is>
          <t>S031</t>
        </is>
      </c>
      <c r="D18880" t="inlineStr">
        <is>
          <t>Store_031</t>
        </is>
      </c>
      <c r="E18880" t="inlineStr">
        <is>
          <t>Central</t>
        </is>
      </c>
      <c r="F18880" t="inlineStr">
        <is>
          <t>P0057</t>
        </is>
      </c>
      <c r="G18880" t="inlineStr">
        <is>
          <t>Prod_0057</t>
        </is>
      </c>
      <c r="H18880" t="inlineStr">
        <is>
          <t>Beverages</t>
        </is>
      </c>
      <c r="I18880" t="n">
        <v>3</v>
      </c>
      <c r="J18880" t="n">
        <v>70.06999999999999</v>
      </c>
      <c r="K18880" t="n">
        <v>0</v>
      </c>
      <c r="L18880">
        <f>I18880*J18880*(1-K18880)</f>
        <v/>
      </c>
      <c r="M18880">
        <f>VLOOKUP(F18880,Products!A:D,4,FALSE)*I18880</f>
        <v/>
      </c>
      <c r="N18880">
        <f>L18880-M18880</f>
        <v/>
      </c>
    </row>
    <row r="18881">
      <c r="A18881" t="inlineStr">
        <is>
          <t>T1018879</t>
        </is>
      </c>
      <c r="B18881" t="inlineStr">
        <is>
          <t>2024-09-15</t>
        </is>
      </c>
      <c r="C18881" t="inlineStr">
        <is>
          <t>S023</t>
        </is>
      </c>
      <c r="D18881" t="inlineStr">
        <is>
          <t>Store_023</t>
        </is>
      </c>
      <c r="E18881" t="inlineStr">
        <is>
          <t>South</t>
        </is>
      </c>
      <c r="F18881" t="inlineStr">
        <is>
          <t>P0181</t>
        </is>
      </c>
      <c r="G18881" t="inlineStr">
        <is>
          <t>Prod_0181</t>
        </is>
      </c>
      <c r="H18881" t="inlineStr">
        <is>
          <t>Electronics</t>
        </is>
      </c>
      <c r="I18881" t="n">
        <v>7</v>
      </c>
      <c r="J18881" t="n">
        <v>884.65</v>
      </c>
      <c r="K18881" t="n">
        <v>0</v>
      </c>
      <c r="L18881">
        <f>I18881*J18881*(1-K18881)</f>
        <v/>
      </c>
      <c r="M18881">
        <f>VLOOKUP(F18881,Products!A:D,4,FALSE)*I18881</f>
        <v/>
      </c>
      <c r="N18881">
        <f>L18881-M18881</f>
        <v/>
      </c>
    </row>
    <row r="18882">
      <c r="A18882" t="inlineStr">
        <is>
          <t>T1018880</t>
        </is>
      </c>
      <c r="B18882" t="inlineStr">
        <is>
          <t>2023-11-03</t>
        </is>
      </c>
      <c r="C18882" t="inlineStr">
        <is>
          <t>S006</t>
        </is>
      </c>
      <c r="D18882" t="inlineStr">
        <is>
          <t>Store_006</t>
        </is>
      </c>
      <c r="E18882" t="inlineStr">
        <is>
          <t>East</t>
        </is>
      </c>
      <c r="F18882" t="inlineStr">
        <is>
          <t>P0156</t>
        </is>
      </c>
      <c r="G18882" t="inlineStr">
        <is>
          <t>Prod_0156</t>
        </is>
      </c>
      <c r="H18882" t="inlineStr">
        <is>
          <t>Toys</t>
        </is>
      </c>
      <c r="I18882" t="n">
        <v>1</v>
      </c>
      <c r="J18882" t="n">
        <v>367.53</v>
      </c>
      <c r="K18882" t="n">
        <v>0</v>
      </c>
      <c r="L18882">
        <f>I18882*J18882*(1-K18882)</f>
        <v/>
      </c>
      <c r="M18882">
        <f>VLOOKUP(F18882,Products!A:D,4,FALSE)*I18882</f>
        <v/>
      </c>
      <c r="N18882">
        <f>L18882-M18882</f>
        <v/>
      </c>
    </row>
    <row r="18883">
      <c r="A18883" t="inlineStr">
        <is>
          <t>T1018881</t>
        </is>
      </c>
      <c r="B18883" t="inlineStr">
        <is>
          <t>2023-01-22</t>
        </is>
      </c>
      <c r="C18883" t="inlineStr">
        <is>
          <t>S022</t>
        </is>
      </c>
      <c r="D18883" t="inlineStr">
        <is>
          <t>Store_022</t>
        </is>
      </c>
      <c r="E18883" t="inlineStr">
        <is>
          <t>East</t>
        </is>
      </c>
      <c r="F18883" t="inlineStr">
        <is>
          <t>P0073</t>
        </is>
      </c>
      <c r="G18883" t="inlineStr">
        <is>
          <t>Prod_0073</t>
        </is>
      </c>
      <c r="H18883" t="inlineStr">
        <is>
          <t>Food</t>
        </is>
      </c>
      <c r="I18883" t="n">
        <v>1</v>
      </c>
      <c r="J18883" t="n">
        <v>560.75</v>
      </c>
      <c r="K18883" t="n">
        <v>0</v>
      </c>
      <c r="L18883">
        <f>I18883*J18883*(1-K18883)</f>
        <v/>
      </c>
      <c r="M18883">
        <f>VLOOKUP(F18883,Products!A:D,4,FALSE)*I18883</f>
        <v/>
      </c>
      <c r="N18883">
        <f>L18883-M18883</f>
        <v/>
      </c>
    </row>
    <row r="18884">
      <c r="A18884" t="inlineStr">
        <is>
          <t>T1018882</t>
        </is>
      </c>
      <c r="B18884" t="inlineStr">
        <is>
          <t>2023-03-11</t>
        </is>
      </c>
      <c r="C18884" t="inlineStr">
        <is>
          <t>S017</t>
        </is>
      </c>
      <c r="D18884" t="inlineStr">
        <is>
          <t>Store_017</t>
        </is>
      </c>
      <c r="E18884" t="inlineStr">
        <is>
          <t>South</t>
        </is>
      </c>
      <c r="F18884" t="inlineStr">
        <is>
          <t>P0133</t>
        </is>
      </c>
      <c r="G18884" t="inlineStr">
        <is>
          <t>Prod_0133</t>
        </is>
      </c>
      <c r="H18884" t="inlineStr">
        <is>
          <t>Stationery</t>
        </is>
      </c>
      <c r="I18884" t="n">
        <v>2</v>
      </c>
      <c r="J18884" t="n">
        <v>496.54</v>
      </c>
      <c r="K18884" t="n">
        <v>0</v>
      </c>
      <c r="L18884">
        <f>I18884*J18884*(1-K18884)</f>
        <v/>
      </c>
      <c r="M18884">
        <f>VLOOKUP(F18884,Products!A:D,4,FALSE)*I18884</f>
        <v/>
      </c>
      <c r="N18884">
        <f>L18884-M18884</f>
        <v/>
      </c>
    </row>
    <row r="18885">
      <c r="A18885" t="inlineStr">
        <is>
          <t>T1018883</t>
        </is>
      </c>
      <c r="B18885" t="inlineStr">
        <is>
          <t>2024-07-28</t>
        </is>
      </c>
      <c r="C18885" t="inlineStr">
        <is>
          <t>S043</t>
        </is>
      </c>
      <c r="D18885" t="inlineStr">
        <is>
          <t>Store_043</t>
        </is>
      </c>
      <c r="E18885" t="inlineStr">
        <is>
          <t>East</t>
        </is>
      </c>
      <c r="F18885" t="inlineStr">
        <is>
          <t>P0075</t>
        </is>
      </c>
      <c r="G18885" t="inlineStr">
        <is>
          <t>Prod_0075</t>
        </is>
      </c>
      <c r="H18885" t="inlineStr">
        <is>
          <t>Beverages</t>
        </is>
      </c>
      <c r="I18885" t="n">
        <v>9</v>
      </c>
      <c r="J18885" t="n">
        <v>871.15</v>
      </c>
      <c r="K18885" t="n">
        <v>0</v>
      </c>
      <c r="L18885">
        <f>I18885*J18885*(1-K18885)</f>
        <v/>
      </c>
      <c r="M18885">
        <f>VLOOKUP(F18885,Products!A:D,4,FALSE)*I18885</f>
        <v/>
      </c>
      <c r="N18885">
        <f>L18885-M18885</f>
        <v/>
      </c>
    </row>
    <row r="18886">
      <c r="A18886" t="inlineStr">
        <is>
          <t>T1018884</t>
        </is>
      </c>
      <c r="B18886" t="inlineStr">
        <is>
          <t>2024-07-28</t>
        </is>
      </c>
      <c r="C18886" t="inlineStr">
        <is>
          <t>S013</t>
        </is>
      </c>
      <c r="D18886" t="inlineStr">
        <is>
          <t>Store_013</t>
        </is>
      </c>
      <c r="E18886" t="inlineStr">
        <is>
          <t>North</t>
        </is>
      </c>
      <c r="F18886" t="inlineStr">
        <is>
          <t>P0183</t>
        </is>
      </c>
      <c r="G18886" t="inlineStr">
        <is>
          <t>Prod_0183</t>
        </is>
      </c>
      <c r="H18886" t="inlineStr">
        <is>
          <t>Stationery</t>
        </is>
      </c>
      <c r="I18886" t="n">
        <v>5</v>
      </c>
      <c r="J18886" t="n">
        <v>861.75</v>
      </c>
      <c r="K18886" t="n">
        <v>0.05</v>
      </c>
      <c r="L18886">
        <f>I18886*J18886*(1-K18886)</f>
        <v/>
      </c>
      <c r="M18886">
        <f>VLOOKUP(F18886,Products!A:D,4,FALSE)*I18886</f>
        <v/>
      </c>
      <c r="N18886">
        <f>L18886-M18886</f>
        <v/>
      </c>
    </row>
    <row r="18887">
      <c r="A18887" t="inlineStr">
        <is>
          <t>T1018885</t>
        </is>
      </c>
      <c r="B18887" t="inlineStr">
        <is>
          <t>2025-05-02</t>
        </is>
      </c>
      <c r="C18887" t="inlineStr">
        <is>
          <t>S039</t>
        </is>
      </c>
      <c r="D18887" t="inlineStr">
        <is>
          <t>Store_039</t>
        </is>
      </c>
      <c r="E18887" t="inlineStr">
        <is>
          <t>North</t>
        </is>
      </c>
      <c r="F18887" t="inlineStr">
        <is>
          <t>P0043</t>
        </is>
      </c>
      <c r="G18887" t="inlineStr">
        <is>
          <t>Prod_0043</t>
        </is>
      </c>
      <c r="H18887" t="inlineStr">
        <is>
          <t>Food</t>
        </is>
      </c>
      <c r="I18887" t="n">
        <v>4</v>
      </c>
      <c r="J18887" t="n">
        <v>198.62</v>
      </c>
      <c r="K18887" t="n">
        <v>0.15</v>
      </c>
      <c r="L18887">
        <f>I18887*J18887*(1-K18887)</f>
        <v/>
      </c>
      <c r="M18887">
        <f>VLOOKUP(F18887,Products!A:D,4,FALSE)*I18887</f>
        <v/>
      </c>
      <c r="N18887">
        <f>L18887-M18887</f>
        <v/>
      </c>
    </row>
    <row r="18888">
      <c r="A18888" t="inlineStr">
        <is>
          <t>T1018886</t>
        </is>
      </c>
      <c r="B18888" t="inlineStr">
        <is>
          <t>2024-01-21</t>
        </is>
      </c>
      <c r="C18888" t="inlineStr">
        <is>
          <t>S012</t>
        </is>
      </c>
      <c r="D18888" t="inlineStr">
        <is>
          <t>Store_012</t>
        </is>
      </c>
      <c r="E18888" t="inlineStr">
        <is>
          <t>South</t>
        </is>
      </c>
      <c r="F18888" t="inlineStr">
        <is>
          <t>P0077</t>
        </is>
      </c>
      <c r="G18888" t="inlineStr">
        <is>
          <t>Prod_0077</t>
        </is>
      </c>
      <c r="H18888" t="inlineStr">
        <is>
          <t>Beverages</t>
        </is>
      </c>
      <c r="I18888" t="n">
        <v>9</v>
      </c>
      <c r="J18888" t="n">
        <v>44.72</v>
      </c>
      <c r="K18888" t="n">
        <v>0</v>
      </c>
      <c r="L18888">
        <f>I18888*J18888*(1-K18888)</f>
        <v/>
      </c>
      <c r="M18888">
        <f>VLOOKUP(F18888,Products!A:D,4,FALSE)*I18888</f>
        <v/>
      </c>
      <c r="N18888">
        <f>L18888-M18888</f>
        <v/>
      </c>
    </row>
    <row r="18889">
      <c r="A18889" t="inlineStr">
        <is>
          <t>T1018887</t>
        </is>
      </c>
      <c r="B18889" t="inlineStr">
        <is>
          <t>2023-11-15</t>
        </is>
      </c>
      <c r="C18889" t="inlineStr">
        <is>
          <t>S006</t>
        </is>
      </c>
      <c r="D18889" t="inlineStr">
        <is>
          <t>Store_006</t>
        </is>
      </c>
      <c r="E18889" t="inlineStr">
        <is>
          <t>East</t>
        </is>
      </c>
      <c r="F18889" t="inlineStr">
        <is>
          <t>P0112</t>
        </is>
      </c>
      <c r="G18889" t="inlineStr">
        <is>
          <t>Prod_0112</t>
        </is>
      </c>
      <c r="H18889" t="inlineStr">
        <is>
          <t>Beverages</t>
        </is>
      </c>
      <c r="I18889" t="n">
        <v>5</v>
      </c>
      <c r="J18889" t="n">
        <v>858.71</v>
      </c>
      <c r="K18889" t="n">
        <v>0</v>
      </c>
      <c r="L18889">
        <f>I18889*J18889*(1-K18889)</f>
        <v/>
      </c>
      <c r="M18889">
        <f>VLOOKUP(F18889,Products!A:D,4,FALSE)*I18889</f>
        <v/>
      </c>
      <c r="N18889">
        <f>L18889-M18889</f>
        <v/>
      </c>
    </row>
    <row r="18890">
      <c r="A18890" t="inlineStr">
        <is>
          <t>T1018888</t>
        </is>
      </c>
      <c r="B18890" t="inlineStr">
        <is>
          <t>2024-03-03</t>
        </is>
      </c>
      <c r="C18890" t="inlineStr">
        <is>
          <t>S040</t>
        </is>
      </c>
      <c r="D18890" t="inlineStr">
        <is>
          <t>Store_040</t>
        </is>
      </c>
      <c r="E18890" t="inlineStr">
        <is>
          <t>Central</t>
        </is>
      </c>
      <c r="F18890" t="inlineStr">
        <is>
          <t>P0119</t>
        </is>
      </c>
      <c r="G18890" t="inlineStr">
        <is>
          <t>Prod_0119</t>
        </is>
      </c>
      <c r="H18890" t="inlineStr">
        <is>
          <t>Electronics</t>
        </is>
      </c>
      <c r="I18890" t="n">
        <v>4</v>
      </c>
      <c r="J18890" t="n">
        <v>269.45</v>
      </c>
      <c r="K18890" t="n">
        <v>0</v>
      </c>
      <c r="L18890">
        <f>I18890*J18890*(1-K18890)</f>
        <v/>
      </c>
      <c r="M18890">
        <f>VLOOKUP(F18890,Products!A:D,4,FALSE)*I18890</f>
        <v/>
      </c>
      <c r="N18890">
        <f>L18890-M18890</f>
        <v/>
      </c>
    </row>
    <row r="18891">
      <c r="A18891" t="inlineStr">
        <is>
          <t>T1018889</t>
        </is>
      </c>
      <c r="B18891" t="inlineStr">
        <is>
          <t>2024-03-31</t>
        </is>
      </c>
      <c r="C18891" t="inlineStr">
        <is>
          <t>S032</t>
        </is>
      </c>
      <c r="D18891" t="inlineStr">
        <is>
          <t>Store_032</t>
        </is>
      </c>
      <c r="E18891" t="inlineStr">
        <is>
          <t>Central</t>
        </is>
      </c>
      <c r="F18891" t="inlineStr">
        <is>
          <t>P0119</t>
        </is>
      </c>
      <c r="G18891" t="inlineStr">
        <is>
          <t>Prod_0119</t>
        </is>
      </c>
      <c r="H18891" t="inlineStr">
        <is>
          <t>Electronics</t>
        </is>
      </c>
      <c r="I18891" t="n">
        <v>2</v>
      </c>
      <c r="J18891" t="n">
        <v>279.46</v>
      </c>
      <c r="K18891" t="n">
        <v>0</v>
      </c>
      <c r="L18891">
        <f>I18891*J18891*(1-K18891)</f>
        <v/>
      </c>
      <c r="M18891">
        <f>VLOOKUP(F18891,Products!A:D,4,FALSE)*I18891</f>
        <v/>
      </c>
      <c r="N18891">
        <f>L18891-M18891</f>
        <v/>
      </c>
    </row>
    <row r="18892">
      <c r="A18892" t="inlineStr">
        <is>
          <t>T1018890</t>
        </is>
      </c>
      <c r="B18892" t="inlineStr">
        <is>
          <t>2024-02-04</t>
        </is>
      </c>
      <c r="C18892" t="inlineStr">
        <is>
          <t>S037</t>
        </is>
      </c>
      <c r="D18892" t="inlineStr">
        <is>
          <t>Store_037</t>
        </is>
      </c>
      <c r="E18892" t="inlineStr">
        <is>
          <t>East</t>
        </is>
      </c>
      <c r="F18892" t="inlineStr">
        <is>
          <t>P0196</t>
        </is>
      </c>
      <c r="G18892" t="inlineStr">
        <is>
          <t>Prod_0196</t>
        </is>
      </c>
      <c r="H18892" t="inlineStr">
        <is>
          <t>Beverages</t>
        </is>
      </c>
      <c r="I18892" t="n">
        <v>6</v>
      </c>
      <c r="J18892" t="n">
        <v>755.92</v>
      </c>
      <c r="K18892" t="n">
        <v>0.15</v>
      </c>
      <c r="L18892">
        <f>I18892*J18892*(1-K18892)</f>
        <v/>
      </c>
      <c r="M18892">
        <f>VLOOKUP(F18892,Products!A:D,4,FALSE)*I18892</f>
        <v/>
      </c>
      <c r="N18892">
        <f>L18892-M18892</f>
        <v/>
      </c>
    </row>
    <row r="18893">
      <c r="A18893" t="inlineStr">
        <is>
          <t>T1018891</t>
        </is>
      </c>
      <c r="B18893" t="inlineStr">
        <is>
          <t>2025-01-24</t>
        </is>
      </c>
      <c r="C18893" t="inlineStr">
        <is>
          <t>S010</t>
        </is>
      </c>
      <c r="D18893" t="inlineStr">
        <is>
          <t>Store_010</t>
        </is>
      </c>
      <c r="E18893" t="inlineStr">
        <is>
          <t>North</t>
        </is>
      </c>
      <c r="F18893" t="inlineStr">
        <is>
          <t>P0042</t>
        </is>
      </c>
      <c r="G18893" t="inlineStr">
        <is>
          <t>Prod_0042</t>
        </is>
      </c>
      <c r="H18893" t="inlineStr">
        <is>
          <t>Electronics</t>
        </is>
      </c>
      <c r="I18893" t="n">
        <v>1</v>
      </c>
      <c r="J18893" t="n">
        <v>1044.6</v>
      </c>
      <c r="K18893" t="n">
        <v>0.15</v>
      </c>
      <c r="L18893">
        <f>I18893*J18893*(1-K18893)</f>
        <v/>
      </c>
      <c r="M18893">
        <f>VLOOKUP(F18893,Products!A:D,4,FALSE)*I18893</f>
        <v/>
      </c>
      <c r="N18893">
        <f>L18893-M18893</f>
        <v/>
      </c>
    </row>
    <row r="18894">
      <c r="A18894" t="inlineStr">
        <is>
          <t>T1018892</t>
        </is>
      </c>
      <c r="B18894" t="inlineStr">
        <is>
          <t>2025-06-23</t>
        </is>
      </c>
      <c r="C18894" t="inlineStr">
        <is>
          <t>S018</t>
        </is>
      </c>
      <c r="D18894" t="inlineStr">
        <is>
          <t>Store_018</t>
        </is>
      </c>
      <c r="E18894" t="inlineStr">
        <is>
          <t>South</t>
        </is>
      </c>
      <c r="F18894" t="inlineStr">
        <is>
          <t>P0157</t>
        </is>
      </c>
      <c r="G18894" t="inlineStr">
        <is>
          <t>Prod_0157</t>
        </is>
      </c>
      <c r="H18894" t="inlineStr">
        <is>
          <t>Toys</t>
        </is>
      </c>
      <c r="I18894" t="n">
        <v>5</v>
      </c>
      <c r="J18894" t="n">
        <v>265.52</v>
      </c>
      <c r="K18894" t="n">
        <v>0.15</v>
      </c>
      <c r="L18894">
        <f>I18894*J18894*(1-K18894)</f>
        <v/>
      </c>
      <c r="M18894">
        <f>VLOOKUP(F18894,Products!A:D,4,FALSE)*I18894</f>
        <v/>
      </c>
      <c r="N18894">
        <f>L18894-M18894</f>
        <v/>
      </c>
    </row>
    <row r="18895">
      <c r="A18895" t="inlineStr">
        <is>
          <t>T1018893</t>
        </is>
      </c>
      <c r="B18895" t="inlineStr">
        <is>
          <t>2024-02-21</t>
        </is>
      </c>
      <c r="C18895" t="inlineStr">
        <is>
          <t>S043</t>
        </is>
      </c>
      <c r="D18895" t="inlineStr">
        <is>
          <t>Store_043</t>
        </is>
      </c>
      <c r="E18895" t="inlineStr">
        <is>
          <t>East</t>
        </is>
      </c>
      <c r="F18895" t="inlineStr">
        <is>
          <t>P0051</t>
        </is>
      </c>
      <c r="G18895" t="inlineStr">
        <is>
          <t>Prod_0051</t>
        </is>
      </c>
      <c r="H18895" t="inlineStr">
        <is>
          <t>Clothing</t>
        </is>
      </c>
      <c r="I18895" t="n">
        <v>7</v>
      </c>
      <c r="J18895" t="n">
        <v>63.24</v>
      </c>
      <c r="K18895" t="n">
        <v>0</v>
      </c>
      <c r="L18895">
        <f>I18895*J18895*(1-K18895)</f>
        <v/>
      </c>
      <c r="M18895">
        <f>VLOOKUP(F18895,Products!A:D,4,FALSE)*I18895</f>
        <v/>
      </c>
      <c r="N18895">
        <f>L18895-M18895</f>
        <v/>
      </c>
    </row>
    <row r="18896">
      <c r="A18896" t="inlineStr">
        <is>
          <t>T1018894</t>
        </is>
      </c>
      <c r="B18896" t="inlineStr">
        <is>
          <t>2024-10-31</t>
        </is>
      </c>
      <c r="C18896" t="inlineStr">
        <is>
          <t>S023</t>
        </is>
      </c>
      <c r="D18896" t="inlineStr">
        <is>
          <t>Store_023</t>
        </is>
      </c>
      <c r="E18896" t="inlineStr">
        <is>
          <t>South</t>
        </is>
      </c>
      <c r="F18896" t="inlineStr">
        <is>
          <t>P0052</t>
        </is>
      </c>
      <c r="G18896" t="inlineStr">
        <is>
          <t>Prod_0052</t>
        </is>
      </c>
      <c r="H18896" t="inlineStr">
        <is>
          <t>Clothing</t>
        </is>
      </c>
      <c r="I18896" t="n">
        <v>2</v>
      </c>
      <c r="J18896" t="n">
        <v>43.56</v>
      </c>
      <c r="K18896" t="n">
        <v>0.05</v>
      </c>
      <c r="L18896">
        <f>I18896*J18896*(1-K18896)</f>
        <v/>
      </c>
      <c r="M18896">
        <f>VLOOKUP(F18896,Products!A:D,4,FALSE)*I18896</f>
        <v/>
      </c>
      <c r="N18896">
        <f>L18896-M18896</f>
        <v/>
      </c>
    </row>
    <row r="18897">
      <c r="A18897" t="inlineStr">
        <is>
          <t>T1018895</t>
        </is>
      </c>
      <c r="B18897" t="inlineStr">
        <is>
          <t>2023-06-14</t>
        </is>
      </c>
      <c r="C18897" t="inlineStr">
        <is>
          <t>S013</t>
        </is>
      </c>
      <c r="D18897" t="inlineStr">
        <is>
          <t>Store_013</t>
        </is>
      </c>
      <c r="E18897" t="inlineStr">
        <is>
          <t>North</t>
        </is>
      </c>
      <c r="F18897" t="inlineStr">
        <is>
          <t>P0111</t>
        </is>
      </c>
      <c r="G18897" t="inlineStr">
        <is>
          <t>Prod_0111</t>
        </is>
      </c>
      <c r="H18897" t="inlineStr">
        <is>
          <t>Clothing</t>
        </is>
      </c>
      <c r="I18897" t="n">
        <v>8</v>
      </c>
      <c r="J18897" t="n">
        <v>613.45</v>
      </c>
      <c r="K18897" t="n">
        <v>0</v>
      </c>
      <c r="L18897">
        <f>I18897*J18897*(1-K18897)</f>
        <v/>
      </c>
      <c r="M18897">
        <f>VLOOKUP(F18897,Products!A:D,4,FALSE)*I18897</f>
        <v/>
      </c>
      <c r="N18897">
        <f>L18897-M18897</f>
        <v/>
      </c>
    </row>
    <row r="18898">
      <c r="A18898" t="inlineStr">
        <is>
          <t>T1018896</t>
        </is>
      </c>
      <c r="B18898" t="inlineStr">
        <is>
          <t>2024-08-29</t>
        </is>
      </c>
      <c r="C18898" t="inlineStr">
        <is>
          <t>S014</t>
        </is>
      </c>
      <c r="D18898" t="inlineStr">
        <is>
          <t>Store_014</t>
        </is>
      </c>
      <c r="E18898" t="inlineStr">
        <is>
          <t>West</t>
        </is>
      </c>
      <c r="F18898" t="inlineStr">
        <is>
          <t>P0041</t>
        </is>
      </c>
      <c r="G18898" t="inlineStr">
        <is>
          <t>Prod_0041</t>
        </is>
      </c>
      <c r="H18898" t="inlineStr">
        <is>
          <t>Stationery</t>
        </is>
      </c>
      <c r="I18898" t="n">
        <v>1</v>
      </c>
      <c r="J18898" t="n">
        <v>364.24</v>
      </c>
      <c r="K18898" t="n">
        <v>0</v>
      </c>
      <c r="L18898">
        <f>I18898*J18898*(1-K18898)</f>
        <v/>
      </c>
      <c r="M18898">
        <f>VLOOKUP(F18898,Products!A:D,4,FALSE)*I18898</f>
        <v/>
      </c>
      <c r="N18898">
        <f>L18898-M18898</f>
        <v/>
      </c>
    </row>
    <row r="18899">
      <c r="A18899" t="inlineStr">
        <is>
          <t>T1018897</t>
        </is>
      </c>
      <c r="B18899" t="inlineStr">
        <is>
          <t>2024-02-04</t>
        </is>
      </c>
      <c r="C18899" t="inlineStr">
        <is>
          <t>S016</t>
        </is>
      </c>
      <c r="D18899" t="inlineStr">
        <is>
          <t>Store_016</t>
        </is>
      </c>
      <c r="E18899" t="inlineStr">
        <is>
          <t>West</t>
        </is>
      </c>
      <c r="F18899" t="inlineStr">
        <is>
          <t>P0083</t>
        </is>
      </c>
      <c r="G18899" t="inlineStr">
        <is>
          <t>Prod_0083</t>
        </is>
      </c>
      <c r="H18899" t="inlineStr">
        <is>
          <t>Clothing</t>
        </is>
      </c>
      <c r="I18899" t="n">
        <v>7</v>
      </c>
      <c r="J18899" t="n">
        <v>676.99</v>
      </c>
      <c r="K18899" t="n">
        <v>0</v>
      </c>
      <c r="L18899">
        <f>I18899*J18899*(1-K18899)</f>
        <v/>
      </c>
      <c r="M18899">
        <f>VLOOKUP(F18899,Products!A:D,4,FALSE)*I18899</f>
        <v/>
      </c>
      <c r="N18899">
        <f>L18899-M18899</f>
        <v/>
      </c>
    </row>
    <row r="18900">
      <c r="A18900" t="inlineStr">
        <is>
          <t>T1018898</t>
        </is>
      </c>
      <c r="B18900" t="inlineStr">
        <is>
          <t>2023-05-08</t>
        </is>
      </c>
      <c r="C18900" t="inlineStr">
        <is>
          <t>S026</t>
        </is>
      </c>
      <c r="D18900" t="inlineStr">
        <is>
          <t>Store_026</t>
        </is>
      </c>
      <c r="E18900" t="inlineStr">
        <is>
          <t>North</t>
        </is>
      </c>
      <c r="F18900" t="inlineStr">
        <is>
          <t>P0183</t>
        </is>
      </c>
      <c r="G18900" t="inlineStr">
        <is>
          <t>Prod_0183</t>
        </is>
      </c>
      <c r="H18900" t="inlineStr">
        <is>
          <t>Stationery</t>
        </is>
      </c>
      <c r="I18900" t="n">
        <v>5</v>
      </c>
      <c r="J18900" t="n">
        <v>902.34</v>
      </c>
      <c r="K18900" t="n">
        <v>0</v>
      </c>
      <c r="L18900">
        <f>I18900*J18900*(1-K18900)</f>
        <v/>
      </c>
      <c r="M18900">
        <f>VLOOKUP(F18900,Products!A:D,4,FALSE)*I18900</f>
        <v/>
      </c>
      <c r="N18900">
        <f>L18900-M18900</f>
        <v/>
      </c>
    </row>
    <row r="18901">
      <c r="A18901" t="inlineStr">
        <is>
          <t>T1018899</t>
        </is>
      </c>
      <c r="B18901" t="inlineStr">
        <is>
          <t>2024-12-12</t>
        </is>
      </c>
      <c r="C18901" t="inlineStr">
        <is>
          <t>S050</t>
        </is>
      </c>
      <c r="D18901" t="inlineStr">
        <is>
          <t>Store_050</t>
        </is>
      </c>
      <c r="E18901" t="inlineStr">
        <is>
          <t>South</t>
        </is>
      </c>
      <c r="F18901" t="inlineStr">
        <is>
          <t>P0022</t>
        </is>
      </c>
      <c r="G18901" t="inlineStr">
        <is>
          <t>Prod_0022</t>
        </is>
      </c>
      <c r="H18901" t="inlineStr">
        <is>
          <t>Beverages</t>
        </is>
      </c>
      <c r="I18901" t="n">
        <v>5</v>
      </c>
      <c r="J18901" t="n">
        <v>279.39</v>
      </c>
      <c r="K18901" t="n">
        <v>0</v>
      </c>
      <c r="L18901">
        <f>I18901*J18901*(1-K18901)</f>
        <v/>
      </c>
      <c r="M18901">
        <f>VLOOKUP(F18901,Products!A:D,4,FALSE)*I18901</f>
        <v/>
      </c>
      <c r="N18901">
        <f>L18901-M18901</f>
        <v/>
      </c>
    </row>
    <row r="18902">
      <c r="A18902" t="inlineStr">
        <is>
          <t>T1018900</t>
        </is>
      </c>
      <c r="B18902" t="inlineStr">
        <is>
          <t>2024-05-02</t>
        </is>
      </c>
      <c r="C18902" t="inlineStr">
        <is>
          <t>S006</t>
        </is>
      </c>
      <c r="D18902" t="inlineStr">
        <is>
          <t>Store_006</t>
        </is>
      </c>
      <c r="E18902" t="inlineStr">
        <is>
          <t>East</t>
        </is>
      </c>
      <c r="F18902" t="inlineStr">
        <is>
          <t>P0063</t>
        </is>
      </c>
      <c r="G18902" t="inlineStr">
        <is>
          <t>Prod_0063</t>
        </is>
      </c>
      <c r="H18902" t="inlineStr">
        <is>
          <t>Clothing</t>
        </is>
      </c>
      <c r="I18902" t="n">
        <v>6</v>
      </c>
      <c r="J18902" t="n">
        <v>212.97</v>
      </c>
      <c r="K18902" t="n">
        <v>0.15</v>
      </c>
      <c r="L18902">
        <f>I18902*J18902*(1-K18902)</f>
        <v/>
      </c>
      <c r="M18902">
        <f>VLOOKUP(F18902,Products!A:D,4,FALSE)*I18902</f>
        <v/>
      </c>
      <c r="N18902">
        <f>L18902-M18902</f>
        <v/>
      </c>
    </row>
    <row r="18903">
      <c r="A18903" t="inlineStr">
        <is>
          <t>T1018901</t>
        </is>
      </c>
      <c r="B18903" t="inlineStr">
        <is>
          <t>2025-01-11</t>
        </is>
      </c>
      <c r="C18903" t="inlineStr">
        <is>
          <t>S029</t>
        </is>
      </c>
      <c r="D18903" t="inlineStr">
        <is>
          <t>Store_029</t>
        </is>
      </c>
      <c r="E18903" t="inlineStr">
        <is>
          <t>South</t>
        </is>
      </c>
      <c r="F18903" t="inlineStr">
        <is>
          <t>P0129</t>
        </is>
      </c>
      <c r="G18903" t="inlineStr">
        <is>
          <t>Prod_0129</t>
        </is>
      </c>
      <c r="H18903" t="inlineStr">
        <is>
          <t>Stationery</t>
        </is>
      </c>
      <c r="I18903" t="n">
        <v>2</v>
      </c>
      <c r="J18903" t="n">
        <v>863.8200000000001</v>
      </c>
      <c r="K18903" t="n">
        <v>0</v>
      </c>
      <c r="L18903">
        <f>I18903*J18903*(1-K18903)</f>
        <v/>
      </c>
      <c r="M18903">
        <f>VLOOKUP(F18903,Products!A:D,4,FALSE)*I18903</f>
        <v/>
      </c>
      <c r="N18903">
        <f>L18903-M18903</f>
        <v/>
      </c>
    </row>
    <row r="18904">
      <c r="A18904" t="inlineStr">
        <is>
          <t>T1018902</t>
        </is>
      </c>
      <c r="B18904" t="inlineStr">
        <is>
          <t>2024-02-25</t>
        </is>
      </c>
      <c r="C18904" t="inlineStr">
        <is>
          <t>S001</t>
        </is>
      </c>
      <c r="D18904" t="inlineStr">
        <is>
          <t>Store_001</t>
        </is>
      </c>
      <c r="E18904" t="inlineStr">
        <is>
          <t>West</t>
        </is>
      </c>
      <c r="F18904" t="inlineStr">
        <is>
          <t>P0181</t>
        </is>
      </c>
      <c r="G18904" t="inlineStr">
        <is>
          <t>Prod_0181</t>
        </is>
      </c>
      <c r="H18904" t="inlineStr">
        <is>
          <t>Electronics</t>
        </is>
      </c>
      <c r="I18904" t="n">
        <v>3</v>
      </c>
      <c r="J18904" t="n">
        <v>728.38</v>
      </c>
      <c r="K18904" t="n">
        <v>0</v>
      </c>
      <c r="L18904">
        <f>I18904*J18904*(1-K18904)</f>
        <v/>
      </c>
      <c r="M18904">
        <f>VLOOKUP(F18904,Products!A:D,4,FALSE)*I18904</f>
        <v/>
      </c>
      <c r="N18904">
        <f>L18904-M18904</f>
        <v/>
      </c>
    </row>
    <row r="18905">
      <c r="A18905" t="inlineStr">
        <is>
          <t>T1018903</t>
        </is>
      </c>
      <c r="B18905" t="inlineStr">
        <is>
          <t>2024-06-04</t>
        </is>
      </c>
      <c r="C18905" t="inlineStr">
        <is>
          <t>S038</t>
        </is>
      </c>
      <c r="D18905" t="inlineStr">
        <is>
          <t>Store_038</t>
        </is>
      </c>
      <c r="E18905" t="inlineStr">
        <is>
          <t>East</t>
        </is>
      </c>
      <c r="F18905" t="inlineStr">
        <is>
          <t>P0193</t>
        </is>
      </c>
      <c r="G18905" t="inlineStr">
        <is>
          <t>Prod_0193</t>
        </is>
      </c>
      <c r="H18905" t="inlineStr">
        <is>
          <t>Food</t>
        </is>
      </c>
      <c r="I18905" t="n">
        <v>1</v>
      </c>
      <c r="J18905" t="n">
        <v>642.21</v>
      </c>
      <c r="K18905" t="n">
        <v>0.05</v>
      </c>
      <c r="L18905">
        <f>I18905*J18905*(1-K18905)</f>
        <v/>
      </c>
      <c r="M18905">
        <f>VLOOKUP(F18905,Products!A:D,4,FALSE)*I18905</f>
        <v/>
      </c>
      <c r="N18905">
        <f>L18905-M18905</f>
        <v/>
      </c>
    </row>
    <row r="18906">
      <c r="A18906" t="inlineStr">
        <is>
          <t>T1018904</t>
        </is>
      </c>
      <c r="B18906" t="inlineStr">
        <is>
          <t>2024-10-06</t>
        </is>
      </c>
      <c r="C18906" t="inlineStr">
        <is>
          <t>S021</t>
        </is>
      </c>
      <c r="D18906" t="inlineStr">
        <is>
          <t>Store_021</t>
        </is>
      </c>
      <c r="E18906" t="inlineStr">
        <is>
          <t>North</t>
        </is>
      </c>
      <c r="F18906" t="inlineStr">
        <is>
          <t>P0192</t>
        </is>
      </c>
      <c r="G18906" t="inlineStr">
        <is>
          <t>Prod_0192</t>
        </is>
      </c>
      <c r="H18906" t="inlineStr">
        <is>
          <t>Beverages</t>
        </is>
      </c>
      <c r="I18906" t="n">
        <v>8</v>
      </c>
      <c r="J18906" t="n">
        <v>321.74</v>
      </c>
      <c r="K18906" t="n">
        <v>0</v>
      </c>
      <c r="L18906">
        <f>I18906*J18906*(1-K18906)</f>
        <v/>
      </c>
      <c r="M18906">
        <f>VLOOKUP(F18906,Products!A:D,4,FALSE)*I18906</f>
        <v/>
      </c>
      <c r="N18906">
        <f>L18906-M18906</f>
        <v/>
      </c>
    </row>
    <row r="18907">
      <c r="A18907" t="inlineStr">
        <is>
          <t>T1018905</t>
        </is>
      </c>
      <c r="B18907" t="inlineStr">
        <is>
          <t>2024-04-09</t>
        </is>
      </c>
      <c r="C18907" t="inlineStr">
        <is>
          <t>S003</t>
        </is>
      </c>
      <c r="D18907" t="inlineStr">
        <is>
          <t>Store_003</t>
        </is>
      </c>
      <c r="E18907" t="inlineStr">
        <is>
          <t>North</t>
        </is>
      </c>
      <c r="F18907" t="inlineStr">
        <is>
          <t>P0042</t>
        </is>
      </c>
      <c r="G18907" t="inlineStr">
        <is>
          <t>Prod_0042</t>
        </is>
      </c>
      <c r="H18907" t="inlineStr">
        <is>
          <t>Electronics</t>
        </is>
      </c>
      <c r="I18907" t="n">
        <v>8</v>
      </c>
      <c r="J18907" t="n">
        <v>936.67</v>
      </c>
      <c r="K18907" t="n">
        <v>0</v>
      </c>
      <c r="L18907">
        <f>I18907*J18907*(1-K18907)</f>
        <v/>
      </c>
      <c r="M18907">
        <f>VLOOKUP(F18907,Products!A:D,4,FALSE)*I18907</f>
        <v/>
      </c>
      <c r="N18907">
        <f>L18907-M18907</f>
        <v/>
      </c>
    </row>
    <row r="18908">
      <c r="A18908" t="inlineStr">
        <is>
          <t>T1018906</t>
        </is>
      </c>
      <c r="B18908" t="inlineStr">
        <is>
          <t>2023-10-15</t>
        </is>
      </c>
      <c r="C18908" t="inlineStr">
        <is>
          <t>S030</t>
        </is>
      </c>
      <c r="D18908" t="inlineStr">
        <is>
          <t>Store_030</t>
        </is>
      </c>
      <c r="E18908" t="inlineStr">
        <is>
          <t>North</t>
        </is>
      </c>
      <c r="F18908" t="inlineStr">
        <is>
          <t>P0141</t>
        </is>
      </c>
      <c r="G18908" t="inlineStr">
        <is>
          <t>Prod_0141</t>
        </is>
      </c>
      <c r="H18908" t="inlineStr">
        <is>
          <t>Food</t>
        </is>
      </c>
      <c r="I18908" t="n">
        <v>3</v>
      </c>
      <c r="J18908" t="n">
        <v>949.74</v>
      </c>
      <c r="K18908" t="n">
        <v>0.05</v>
      </c>
      <c r="L18908">
        <f>I18908*J18908*(1-K18908)</f>
        <v/>
      </c>
      <c r="M18908">
        <f>VLOOKUP(F18908,Products!A:D,4,FALSE)*I18908</f>
        <v/>
      </c>
      <c r="N18908">
        <f>L18908-M18908</f>
        <v/>
      </c>
    </row>
    <row r="18909">
      <c r="A18909" t="inlineStr">
        <is>
          <t>T1018907</t>
        </is>
      </c>
      <c r="B18909" t="inlineStr">
        <is>
          <t>2024-05-14</t>
        </is>
      </c>
      <c r="C18909" t="inlineStr">
        <is>
          <t>S015</t>
        </is>
      </c>
      <c r="D18909" t="inlineStr">
        <is>
          <t>Store_015</t>
        </is>
      </c>
      <c r="E18909" t="inlineStr">
        <is>
          <t>North</t>
        </is>
      </c>
      <c r="F18909" t="inlineStr">
        <is>
          <t>P0168</t>
        </is>
      </c>
      <c r="G18909" t="inlineStr">
        <is>
          <t>Prod_0168</t>
        </is>
      </c>
      <c r="H18909" t="inlineStr">
        <is>
          <t>Electronics</t>
        </is>
      </c>
      <c r="I18909" t="n">
        <v>5</v>
      </c>
      <c r="J18909" t="n">
        <v>81.78</v>
      </c>
      <c r="K18909" t="n">
        <v>0.05</v>
      </c>
      <c r="L18909">
        <f>I18909*J18909*(1-K18909)</f>
        <v/>
      </c>
      <c r="M18909">
        <f>VLOOKUP(F18909,Products!A:D,4,FALSE)*I18909</f>
        <v/>
      </c>
      <c r="N18909">
        <f>L18909-M18909</f>
        <v/>
      </c>
    </row>
    <row r="18910">
      <c r="A18910" t="inlineStr">
        <is>
          <t>T1018908</t>
        </is>
      </c>
      <c r="B18910" t="inlineStr">
        <is>
          <t>2025-07-02</t>
        </is>
      </c>
      <c r="C18910" t="inlineStr">
        <is>
          <t>S014</t>
        </is>
      </c>
      <c r="D18910" t="inlineStr">
        <is>
          <t>Store_014</t>
        </is>
      </c>
      <c r="E18910" t="inlineStr">
        <is>
          <t>West</t>
        </is>
      </c>
      <c r="F18910" t="inlineStr">
        <is>
          <t>P0003</t>
        </is>
      </c>
      <c r="G18910" t="inlineStr">
        <is>
          <t>Prod_0003</t>
        </is>
      </c>
      <c r="H18910" t="inlineStr">
        <is>
          <t>Household</t>
        </is>
      </c>
      <c r="I18910" t="n">
        <v>5</v>
      </c>
      <c r="J18910" t="n">
        <v>71.45</v>
      </c>
      <c r="K18910" t="n">
        <v>0</v>
      </c>
      <c r="L18910">
        <f>I18910*J18910*(1-K18910)</f>
        <v/>
      </c>
      <c r="M18910">
        <f>VLOOKUP(F18910,Products!A:D,4,FALSE)*I18910</f>
        <v/>
      </c>
      <c r="N18910">
        <f>L18910-M18910</f>
        <v/>
      </c>
    </row>
    <row r="18911">
      <c r="A18911" t="inlineStr">
        <is>
          <t>T1018909</t>
        </is>
      </c>
      <c r="B18911" t="inlineStr">
        <is>
          <t>2024-11-28</t>
        </is>
      </c>
      <c r="C18911" t="inlineStr">
        <is>
          <t>S022</t>
        </is>
      </c>
      <c r="D18911" t="inlineStr">
        <is>
          <t>Store_022</t>
        </is>
      </c>
      <c r="E18911" t="inlineStr">
        <is>
          <t>East</t>
        </is>
      </c>
      <c r="F18911" t="inlineStr">
        <is>
          <t>P0025</t>
        </is>
      </c>
      <c r="G18911" t="inlineStr">
        <is>
          <t>Prod_0025</t>
        </is>
      </c>
      <c r="H18911" t="inlineStr">
        <is>
          <t>Beverages</t>
        </is>
      </c>
      <c r="I18911" t="n">
        <v>2</v>
      </c>
      <c r="J18911" t="n">
        <v>425.17</v>
      </c>
      <c r="K18911" t="n">
        <v>0</v>
      </c>
      <c r="L18911">
        <f>I18911*J18911*(1-K18911)</f>
        <v/>
      </c>
      <c r="M18911">
        <f>VLOOKUP(F18911,Products!A:D,4,FALSE)*I18911</f>
        <v/>
      </c>
      <c r="N18911">
        <f>L18911-M18911</f>
        <v/>
      </c>
    </row>
    <row r="18912">
      <c r="A18912" t="inlineStr">
        <is>
          <t>T1018910</t>
        </is>
      </c>
      <c r="B18912" t="inlineStr">
        <is>
          <t>2025-06-03</t>
        </is>
      </c>
      <c r="C18912" t="inlineStr">
        <is>
          <t>S018</t>
        </is>
      </c>
      <c r="D18912" t="inlineStr">
        <is>
          <t>Store_018</t>
        </is>
      </c>
      <c r="E18912" t="inlineStr">
        <is>
          <t>South</t>
        </is>
      </c>
      <c r="F18912" t="inlineStr">
        <is>
          <t>P0008</t>
        </is>
      </c>
      <c r="G18912" t="inlineStr">
        <is>
          <t>Prod_0008</t>
        </is>
      </c>
      <c r="H18912" t="inlineStr">
        <is>
          <t>Electronics</t>
        </is>
      </c>
      <c r="I18912" t="n">
        <v>7</v>
      </c>
      <c r="J18912" t="n">
        <v>357.15</v>
      </c>
      <c r="K18912" t="n">
        <v>0.2</v>
      </c>
      <c r="L18912">
        <f>I18912*J18912*(1-K18912)</f>
        <v/>
      </c>
      <c r="M18912">
        <f>VLOOKUP(F18912,Products!A:D,4,FALSE)*I18912</f>
        <v/>
      </c>
      <c r="N18912">
        <f>L18912-M18912</f>
        <v/>
      </c>
    </row>
    <row r="18913">
      <c r="A18913" t="inlineStr">
        <is>
          <t>T1018911</t>
        </is>
      </c>
      <c r="B18913" t="inlineStr">
        <is>
          <t>2023-07-13</t>
        </is>
      </c>
      <c r="C18913" t="inlineStr">
        <is>
          <t>S040</t>
        </is>
      </c>
      <c r="D18913" t="inlineStr">
        <is>
          <t>Store_040</t>
        </is>
      </c>
      <c r="E18913" t="inlineStr">
        <is>
          <t>Central</t>
        </is>
      </c>
      <c r="F18913" t="inlineStr">
        <is>
          <t>P0111</t>
        </is>
      </c>
      <c r="G18913" t="inlineStr">
        <is>
          <t>Prod_0111</t>
        </is>
      </c>
      <c r="H18913" t="inlineStr">
        <is>
          <t>Clothing</t>
        </is>
      </c>
      <c r="I18913" t="n">
        <v>8</v>
      </c>
      <c r="J18913" t="n">
        <v>460.09</v>
      </c>
      <c r="K18913" t="n">
        <v>0</v>
      </c>
      <c r="L18913">
        <f>I18913*J18913*(1-K18913)</f>
        <v/>
      </c>
      <c r="M18913">
        <f>VLOOKUP(F18913,Products!A:D,4,FALSE)*I18913</f>
        <v/>
      </c>
      <c r="N18913">
        <f>L18913-M18913</f>
        <v/>
      </c>
    </row>
    <row r="18914">
      <c r="A18914" t="inlineStr">
        <is>
          <t>T1018912</t>
        </is>
      </c>
      <c r="B18914" t="inlineStr">
        <is>
          <t>2023-06-28</t>
        </is>
      </c>
      <c r="C18914" t="inlineStr">
        <is>
          <t>S022</t>
        </is>
      </c>
      <c r="D18914" t="inlineStr">
        <is>
          <t>Store_022</t>
        </is>
      </c>
      <c r="E18914" t="inlineStr">
        <is>
          <t>East</t>
        </is>
      </c>
      <c r="F18914" t="inlineStr">
        <is>
          <t>P0100</t>
        </is>
      </c>
      <c r="G18914" t="inlineStr">
        <is>
          <t>Prod_0100</t>
        </is>
      </c>
      <c r="H18914" t="inlineStr">
        <is>
          <t>Household</t>
        </is>
      </c>
      <c r="I18914" t="n">
        <v>7</v>
      </c>
      <c r="J18914" t="n">
        <v>506.2</v>
      </c>
      <c r="K18914" t="n">
        <v>0</v>
      </c>
      <c r="L18914">
        <f>I18914*J18914*(1-K18914)</f>
        <v/>
      </c>
      <c r="M18914">
        <f>VLOOKUP(F18914,Products!A:D,4,FALSE)*I18914</f>
        <v/>
      </c>
      <c r="N18914">
        <f>L18914-M18914</f>
        <v/>
      </c>
    </row>
    <row r="18915">
      <c r="A18915" t="inlineStr">
        <is>
          <t>T1018913</t>
        </is>
      </c>
      <c r="B18915" t="inlineStr">
        <is>
          <t>2023-09-04</t>
        </is>
      </c>
      <c r="C18915" t="inlineStr">
        <is>
          <t>S011</t>
        </is>
      </c>
      <c r="D18915" t="inlineStr">
        <is>
          <t>Store_011</t>
        </is>
      </c>
      <c r="E18915" t="inlineStr">
        <is>
          <t>South</t>
        </is>
      </c>
      <c r="F18915" t="inlineStr">
        <is>
          <t>P0194</t>
        </is>
      </c>
      <c r="G18915" t="inlineStr">
        <is>
          <t>Prod_0194</t>
        </is>
      </c>
      <c r="H18915" t="inlineStr">
        <is>
          <t>Food</t>
        </is>
      </c>
      <c r="I18915" t="n">
        <v>4</v>
      </c>
      <c r="J18915" t="n">
        <v>560.33</v>
      </c>
      <c r="K18915" t="n">
        <v>0</v>
      </c>
      <c r="L18915">
        <f>I18915*J18915*(1-K18915)</f>
        <v/>
      </c>
      <c r="M18915">
        <f>VLOOKUP(F18915,Products!A:D,4,FALSE)*I18915</f>
        <v/>
      </c>
      <c r="N18915">
        <f>L18915-M18915</f>
        <v/>
      </c>
    </row>
    <row r="18916">
      <c r="A18916" t="inlineStr">
        <is>
          <t>T1018914</t>
        </is>
      </c>
      <c r="B18916" t="inlineStr">
        <is>
          <t>2023-04-11</t>
        </is>
      </c>
      <c r="C18916" t="inlineStr">
        <is>
          <t>S040</t>
        </is>
      </c>
      <c r="D18916" t="inlineStr">
        <is>
          <t>Store_040</t>
        </is>
      </c>
      <c r="E18916" t="inlineStr">
        <is>
          <t>Central</t>
        </is>
      </c>
      <c r="F18916" t="inlineStr">
        <is>
          <t>P0151</t>
        </is>
      </c>
      <c r="G18916" t="inlineStr">
        <is>
          <t>Prod_0151</t>
        </is>
      </c>
      <c r="H18916" t="inlineStr">
        <is>
          <t>Food</t>
        </is>
      </c>
      <c r="I18916" t="n">
        <v>6</v>
      </c>
      <c r="J18916" t="n">
        <v>884.41</v>
      </c>
      <c r="K18916" t="n">
        <v>0.05</v>
      </c>
      <c r="L18916">
        <f>I18916*J18916*(1-K18916)</f>
        <v/>
      </c>
      <c r="M18916">
        <f>VLOOKUP(F18916,Products!A:D,4,FALSE)*I18916</f>
        <v/>
      </c>
      <c r="N18916">
        <f>L18916-M18916</f>
        <v/>
      </c>
    </row>
    <row r="18917">
      <c r="A18917" t="inlineStr">
        <is>
          <t>T1018915</t>
        </is>
      </c>
      <c r="B18917" t="inlineStr">
        <is>
          <t>2025-02-01</t>
        </is>
      </c>
      <c r="C18917" t="inlineStr">
        <is>
          <t>S044</t>
        </is>
      </c>
      <c r="D18917" t="inlineStr">
        <is>
          <t>Store_044</t>
        </is>
      </c>
      <c r="E18917" t="inlineStr">
        <is>
          <t>North</t>
        </is>
      </c>
      <c r="F18917" t="inlineStr">
        <is>
          <t>P0124</t>
        </is>
      </c>
      <c r="G18917" t="inlineStr">
        <is>
          <t>Prod_0124</t>
        </is>
      </c>
      <c r="H18917" t="inlineStr">
        <is>
          <t>Beverages</t>
        </is>
      </c>
      <c r="I18917" t="n">
        <v>5</v>
      </c>
      <c r="J18917" t="n">
        <v>635.28</v>
      </c>
      <c r="K18917" t="n">
        <v>0</v>
      </c>
      <c r="L18917">
        <f>I18917*J18917*(1-K18917)</f>
        <v/>
      </c>
      <c r="M18917">
        <f>VLOOKUP(F18917,Products!A:D,4,FALSE)*I18917</f>
        <v/>
      </c>
      <c r="N18917">
        <f>L18917-M18917</f>
        <v/>
      </c>
    </row>
    <row r="18918">
      <c r="A18918" t="inlineStr">
        <is>
          <t>T1018916</t>
        </is>
      </c>
      <c r="B18918" t="inlineStr">
        <is>
          <t>2025-09-13</t>
        </is>
      </c>
      <c r="C18918" t="inlineStr">
        <is>
          <t>S044</t>
        </is>
      </c>
      <c r="D18918" t="inlineStr">
        <is>
          <t>Store_044</t>
        </is>
      </c>
      <c r="E18918" t="inlineStr">
        <is>
          <t>North</t>
        </is>
      </c>
      <c r="F18918" t="inlineStr">
        <is>
          <t>P0148</t>
        </is>
      </c>
      <c r="G18918" t="inlineStr">
        <is>
          <t>Prod_0148</t>
        </is>
      </c>
      <c r="H18918" t="inlineStr">
        <is>
          <t>Electronics</t>
        </is>
      </c>
      <c r="I18918" t="n">
        <v>4</v>
      </c>
      <c r="J18918" t="n">
        <v>309.58</v>
      </c>
      <c r="K18918" t="n">
        <v>0</v>
      </c>
      <c r="L18918">
        <f>I18918*J18918*(1-K18918)</f>
        <v/>
      </c>
      <c r="M18918">
        <f>VLOOKUP(F18918,Products!A:D,4,FALSE)*I18918</f>
        <v/>
      </c>
      <c r="N18918">
        <f>L18918-M18918</f>
        <v/>
      </c>
    </row>
    <row r="18919">
      <c r="A18919" t="inlineStr">
        <is>
          <t>T1018917</t>
        </is>
      </c>
      <c r="B18919" t="inlineStr">
        <is>
          <t>2023-06-09</t>
        </is>
      </c>
      <c r="C18919" t="inlineStr">
        <is>
          <t>S005</t>
        </is>
      </c>
      <c r="D18919" t="inlineStr">
        <is>
          <t>Store_005</t>
        </is>
      </c>
      <c r="E18919" t="inlineStr">
        <is>
          <t>Central</t>
        </is>
      </c>
      <c r="F18919" t="inlineStr">
        <is>
          <t>P0163</t>
        </is>
      </c>
      <c r="G18919" t="inlineStr">
        <is>
          <t>Prod_0163</t>
        </is>
      </c>
      <c r="H18919" t="inlineStr">
        <is>
          <t>Food</t>
        </is>
      </c>
      <c r="I18919" t="n">
        <v>9</v>
      </c>
      <c r="J18919" t="n">
        <v>525.3200000000001</v>
      </c>
      <c r="K18919" t="n">
        <v>0.1</v>
      </c>
      <c r="L18919">
        <f>I18919*J18919*(1-K18919)</f>
        <v/>
      </c>
      <c r="M18919">
        <f>VLOOKUP(F18919,Products!A:D,4,FALSE)*I18919</f>
        <v/>
      </c>
      <c r="N18919">
        <f>L18919-M18919</f>
        <v/>
      </c>
    </row>
    <row r="18920">
      <c r="A18920" t="inlineStr">
        <is>
          <t>T1018918</t>
        </is>
      </c>
      <c r="B18920" t="inlineStr">
        <is>
          <t>2023-03-20</t>
        </is>
      </c>
      <c r="C18920" t="inlineStr">
        <is>
          <t>S036</t>
        </is>
      </c>
      <c r="D18920" t="inlineStr">
        <is>
          <t>Store_036</t>
        </is>
      </c>
      <c r="E18920" t="inlineStr">
        <is>
          <t>Central</t>
        </is>
      </c>
      <c r="F18920" t="inlineStr">
        <is>
          <t>P0160</t>
        </is>
      </c>
      <c r="G18920" t="inlineStr">
        <is>
          <t>Prod_0160</t>
        </is>
      </c>
      <c r="H18920" t="inlineStr">
        <is>
          <t>Food</t>
        </is>
      </c>
      <c r="I18920" t="n">
        <v>5</v>
      </c>
      <c r="J18920" t="n">
        <v>601.5599999999999</v>
      </c>
      <c r="K18920" t="n">
        <v>0</v>
      </c>
      <c r="L18920">
        <f>I18920*J18920*(1-K18920)</f>
        <v/>
      </c>
      <c r="M18920">
        <f>VLOOKUP(F18920,Products!A:D,4,FALSE)*I18920</f>
        <v/>
      </c>
      <c r="N18920">
        <f>L18920-M18920</f>
        <v/>
      </c>
    </row>
    <row r="18921">
      <c r="A18921" t="inlineStr">
        <is>
          <t>T1018919</t>
        </is>
      </c>
      <c r="B18921" t="inlineStr">
        <is>
          <t>2023-06-13</t>
        </is>
      </c>
      <c r="C18921" t="inlineStr">
        <is>
          <t>S021</t>
        </is>
      </c>
      <c r="D18921" t="inlineStr">
        <is>
          <t>Store_021</t>
        </is>
      </c>
      <c r="E18921" t="inlineStr">
        <is>
          <t>North</t>
        </is>
      </c>
      <c r="F18921" t="inlineStr">
        <is>
          <t>P0007</t>
        </is>
      </c>
      <c r="G18921" t="inlineStr">
        <is>
          <t>Prod_0007</t>
        </is>
      </c>
      <c r="H18921" t="inlineStr">
        <is>
          <t>Food</t>
        </is>
      </c>
      <c r="I18921" t="n">
        <v>3</v>
      </c>
      <c r="J18921" t="n">
        <v>136.94</v>
      </c>
      <c r="K18921" t="n">
        <v>0</v>
      </c>
      <c r="L18921">
        <f>I18921*J18921*(1-K18921)</f>
        <v/>
      </c>
      <c r="M18921">
        <f>VLOOKUP(F18921,Products!A:D,4,FALSE)*I18921</f>
        <v/>
      </c>
      <c r="N18921">
        <f>L18921-M18921</f>
        <v/>
      </c>
    </row>
    <row r="18922">
      <c r="A18922" t="inlineStr">
        <is>
          <t>T1018920</t>
        </is>
      </c>
      <c r="B18922" t="inlineStr">
        <is>
          <t>2024-07-21</t>
        </is>
      </c>
      <c r="C18922" t="inlineStr">
        <is>
          <t>S033</t>
        </is>
      </c>
      <c r="D18922" t="inlineStr">
        <is>
          <t>Store_033</t>
        </is>
      </c>
      <c r="E18922" t="inlineStr">
        <is>
          <t>North</t>
        </is>
      </c>
      <c r="F18922" t="inlineStr">
        <is>
          <t>P0163</t>
        </is>
      </c>
      <c r="G18922" t="inlineStr">
        <is>
          <t>Prod_0163</t>
        </is>
      </c>
      <c r="H18922" t="inlineStr">
        <is>
          <t>Food</t>
        </is>
      </c>
      <c r="I18922" t="n">
        <v>1</v>
      </c>
      <c r="J18922" t="n">
        <v>713.1</v>
      </c>
      <c r="K18922" t="n">
        <v>0.05</v>
      </c>
      <c r="L18922">
        <f>I18922*J18922*(1-K18922)</f>
        <v/>
      </c>
      <c r="M18922">
        <f>VLOOKUP(F18922,Products!A:D,4,FALSE)*I18922</f>
        <v/>
      </c>
      <c r="N18922">
        <f>L18922-M18922</f>
        <v/>
      </c>
    </row>
    <row r="18923">
      <c r="A18923" t="inlineStr">
        <is>
          <t>T1018921</t>
        </is>
      </c>
      <c r="B18923" t="inlineStr">
        <is>
          <t>2023-04-19</t>
        </is>
      </c>
      <c r="C18923" t="inlineStr">
        <is>
          <t>S028</t>
        </is>
      </c>
      <c r="D18923" t="inlineStr">
        <is>
          <t>Store_028</t>
        </is>
      </c>
      <c r="E18923" t="inlineStr">
        <is>
          <t>North</t>
        </is>
      </c>
      <c r="F18923" t="inlineStr">
        <is>
          <t>P0045</t>
        </is>
      </c>
      <c r="G18923" t="inlineStr">
        <is>
          <t>Prod_0045</t>
        </is>
      </c>
      <c r="H18923" t="inlineStr">
        <is>
          <t>Toys</t>
        </is>
      </c>
      <c r="I18923" t="n">
        <v>5</v>
      </c>
      <c r="J18923" t="n">
        <v>187.29</v>
      </c>
      <c r="K18923" t="n">
        <v>0</v>
      </c>
      <c r="L18923">
        <f>I18923*J18923*(1-K18923)</f>
        <v/>
      </c>
      <c r="M18923">
        <f>VLOOKUP(F18923,Products!A:D,4,FALSE)*I18923</f>
        <v/>
      </c>
      <c r="N18923">
        <f>L18923-M18923</f>
        <v/>
      </c>
    </row>
    <row r="18924">
      <c r="A18924" t="inlineStr">
        <is>
          <t>T1018922</t>
        </is>
      </c>
      <c r="B18924" t="inlineStr">
        <is>
          <t>2023-12-20</t>
        </is>
      </c>
      <c r="C18924" t="inlineStr">
        <is>
          <t>S037</t>
        </is>
      </c>
      <c r="D18924" t="inlineStr">
        <is>
          <t>Store_037</t>
        </is>
      </c>
      <c r="E18924" t="inlineStr">
        <is>
          <t>East</t>
        </is>
      </c>
      <c r="F18924" t="inlineStr">
        <is>
          <t>P0061</t>
        </is>
      </c>
      <c r="G18924" t="inlineStr">
        <is>
          <t>Prod_0061</t>
        </is>
      </c>
      <c r="H18924" t="inlineStr">
        <is>
          <t>Beverages</t>
        </is>
      </c>
      <c r="I18924" t="n">
        <v>1</v>
      </c>
      <c r="J18924" t="n">
        <v>59</v>
      </c>
      <c r="K18924" t="n">
        <v>0</v>
      </c>
      <c r="L18924">
        <f>I18924*J18924*(1-K18924)</f>
        <v/>
      </c>
      <c r="M18924">
        <f>VLOOKUP(F18924,Products!A:D,4,FALSE)*I18924</f>
        <v/>
      </c>
      <c r="N18924">
        <f>L18924-M18924</f>
        <v/>
      </c>
    </row>
    <row r="18925">
      <c r="A18925" t="inlineStr">
        <is>
          <t>T1018923</t>
        </is>
      </c>
      <c r="B18925" t="inlineStr">
        <is>
          <t>2023-01-21</t>
        </is>
      </c>
      <c r="C18925" t="inlineStr">
        <is>
          <t>S007</t>
        </is>
      </c>
      <c r="D18925" t="inlineStr">
        <is>
          <t>Store_007</t>
        </is>
      </c>
      <c r="E18925" t="inlineStr">
        <is>
          <t>East</t>
        </is>
      </c>
      <c r="F18925" t="inlineStr">
        <is>
          <t>P0036</t>
        </is>
      </c>
      <c r="G18925" t="inlineStr">
        <is>
          <t>Prod_0036</t>
        </is>
      </c>
      <c r="H18925" t="inlineStr">
        <is>
          <t>Clothing</t>
        </is>
      </c>
      <c r="I18925" t="n">
        <v>1</v>
      </c>
      <c r="J18925" t="n">
        <v>490.46</v>
      </c>
      <c r="K18925" t="n">
        <v>0</v>
      </c>
      <c r="L18925">
        <f>I18925*J18925*(1-K18925)</f>
        <v/>
      </c>
      <c r="M18925">
        <f>VLOOKUP(F18925,Products!A:D,4,FALSE)*I18925</f>
        <v/>
      </c>
      <c r="N18925">
        <f>L18925-M18925</f>
        <v/>
      </c>
    </row>
    <row r="18926">
      <c r="A18926" t="inlineStr">
        <is>
          <t>T1018924</t>
        </is>
      </c>
      <c r="B18926" t="inlineStr">
        <is>
          <t>2024-08-03</t>
        </is>
      </c>
      <c r="C18926" t="inlineStr">
        <is>
          <t>S026</t>
        </is>
      </c>
      <c r="D18926" t="inlineStr">
        <is>
          <t>Store_026</t>
        </is>
      </c>
      <c r="E18926" t="inlineStr">
        <is>
          <t>North</t>
        </is>
      </c>
      <c r="F18926" t="inlineStr">
        <is>
          <t>P0068</t>
        </is>
      </c>
      <c r="G18926" t="inlineStr">
        <is>
          <t>Prod_0068</t>
        </is>
      </c>
      <c r="H18926" t="inlineStr">
        <is>
          <t>Household</t>
        </is>
      </c>
      <c r="I18926" t="n">
        <v>4</v>
      </c>
      <c r="J18926" t="n">
        <v>214.54</v>
      </c>
      <c r="K18926" t="n">
        <v>0</v>
      </c>
      <c r="L18926">
        <f>I18926*J18926*(1-K18926)</f>
        <v/>
      </c>
      <c r="M18926">
        <f>VLOOKUP(F18926,Products!A:D,4,FALSE)*I18926</f>
        <v/>
      </c>
      <c r="N18926">
        <f>L18926-M18926</f>
        <v/>
      </c>
    </row>
    <row r="18927">
      <c r="A18927" t="inlineStr">
        <is>
          <t>T1018925</t>
        </is>
      </c>
      <c r="B18927" t="inlineStr">
        <is>
          <t>2023-08-08</t>
        </is>
      </c>
      <c r="C18927" t="inlineStr">
        <is>
          <t>S001</t>
        </is>
      </c>
      <c r="D18927" t="inlineStr">
        <is>
          <t>Store_001</t>
        </is>
      </c>
      <c r="E18927" t="inlineStr">
        <is>
          <t>West</t>
        </is>
      </c>
      <c r="F18927" t="inlineStr">
        <is>
          <t>P0085</t>
        </is>
      </c>
      <c r="G18927" t="inlineStr">
        <is>
          <t>Prod_0085</t>
        </is>
      </c>
      <c r="H18927" t="inlineStr">
        <is>
          <t>Food</t>
        </is>
      </c>
      <c r="I18927" t="n">
        <v>4</v>
      </c>
      <c r="J18927" t="n">
        <v>317.79</v>
      </c>
      <c r="K18927" t="n">
        <v>0.05</v>
      </c>
      <c r="L18927">
        <f>I18927*J18927*(1-K18927)</f>
        <v/>
      </c>
      <c r="M18927">
        <f>VLOOKUP(F18927,Products!A:D,4,FALSE)*I18927</f>
        <v/>
      </c>
      <c r="N18927">
        <f>L18927-M18927</f>
        <v/>
      </c>
    </row>
    <row r="18928">
      <c r="A18928" t="inlineStr">
        <is>
          <t>T1018926</t>
        </is>
      </c>
      <c r="B18928" t="inlineStr">
        <is>
          <t>2025-04-07</t>
        </is>
      </c>
      <c r="C18928" t="inlineStr">
        <is>
          <t>S040</t>
        </is>
      </c>
      <c r="D18928" t="inlineStr">
        <is>
          <t>Store_040</t>
        </is>
      </c>
      <c r="E18928" t="inlineStr">
        <is>
          <t>Central</t>
        </is>
      </c>
      <c r="F18928" t="inlineStr">
        <is>
          <t>P0040</t>
        </is>
      </c>
      <c r="G18928" t="inlineStr">
        <is>
          <t>Prod_0040</t>
        </is>
      </c>
      <c r="H18928" t="inlineStr">
        <is>
          <t>Toys</t>
        </is>
      </c>
      <c r="I18928" t="n">
        <v>1</v>
      </c>
      <c r="J18928" t="n">
        <v>57.37</v>
      </c>
      <c r="K18928" t="n">
        <v>0.05</v>
      </c>
      <c r="L18928">
        <f>I18928*J18928*(1-K18928)</f>
        <v/>
      </c>
      <c r="M18928">
        <f>VLOOKUP(F18928,Products!A:D,4,FALSE)*I18928</f>
        <v/>
      </c>
      <c r="N18928">
        <f>L18928-M18928</f>
        <v/>
      </c>
    </row>
    <row r="18929">
      <c r="A18929" t="inlineStr">
        <is>
          <t>T1018927</t>
        </is>
      </c>
      <c r="B18929" t="inlineStr">
        <is>
          <t>2025-01-13</t>
        </is>
      </c>
      <c r="C18929" t="inlineStr">
        <is>
          <t>S018</t>
        </is>
      </c>
      <c r="D18929" t="inlineStr">
        <is>
          <t>Store_018</t>
        </is>
      </c>
      <c r="E18929" t="inlineStr">
        <is>
          <t>South</t>
        </is>
      </c>
      <c r="F18929" t="inlineStr">
        <is>
          <t>P0037</t>
        </is>
      </c>
      <c r="G18929" t="inlineStr">
        <is>
          <t>Prod_0037</t>
        </is>
      </c>
      <c r="H18929" t="inlineStr">
        <is>
          <t>Stationery</t>
        </is>
      </c>
      <c r="I18929" t="n">
        <v>9</v>
      </c>
      <c r="J18929" t="n">
        <v>374.78</v>
      </c>
      <c r="K18929" t="n">
        <v>0</v>
      </c>
      <c r="L18929">
        <f>I18929*J18929*(1-K18929)</f>
        <v/>
      </c>
      <c r="M18929">
        <f>VLOOKUP(F18929,Products!A:D,4,FALSE)*I18929</f>
        <v/>
      </c>
      <c r="N18929">
        <f>L18929-M18929</f>
        <v/>
      </c>
    </row>
    <row r="18930">
      <c r="A18930" t="inlineStr">
        <is>
          <t>T1018928</t>
        </is>
      </c>
      <c r="B18930" t="inlineStr">
        <is>
          <t>2024-11-17</t>
        </is>
      </c>
      <c r="C18930" t="inlineStr">
        <is>
          <t>S047</t>
        </is>
      </c>
      <c r="D18930" t="inlineStr">
        <is>
          <t>Store_047</t>
        </is>
      </c>
      <c r="E18930" t="inlineStr">
        <is>
          <t>North</t>
        </is>
      </c>
      <c r="F18930" t="inlineStr">
        <is>
          <t>P0181</t>
        </is>
      </c>
      <c r="G18930" t="inlineStr">
        <is>
          <t>Prod_0181</t>
        </is>
      </c>
      <c r="H18930" t="inlineStr">
        <is>
          <t>Electronics</t>
        </is>
      </c>
      <c r="I18930" t="n">
        <v>1</v>
      </c>
      <c r="J18930" t="n">
        <v>675.2</v>
      </c>
      <c r="K18930" t="n">
        <v>0.15</v>
      </c>
      <c r="L18930">
        <f>I18930*J18930*(1-K18930)</f>
        <v/>
      </c>
      <c r="M18930">
        <f>VLOOKUP(F18930,Products!A:D,4,FALSE)*I18930</f>
        <v/>
      </c>
      <c r="N18930">
        <f>L18930-M18930</f>
        <v/>
      </c>
    </row>
    <row r="18931">
      <c r="A18931" t="inlineStr">
        <is>
          <t>T1018929</t>
        </is>
      </c>
      <c r="B18931" t="inlineStr">
        <is>
          <t>2023-07-22</t>
        </is>
      </c>
      <c r="C18931" t="inlineStr">
        <is>
          <t>S008</t>
        </is>
      </c>
      <c r="D18931" t="inlineStr">
        <is>
          <t>Store_008</t>
        </is>
      </c>
      <c r="E18931" t="inlineStr">
        <is>
          <t>East</t>
        </is>
      </c>
      <c r="F18931" t="inlineStr">
        <is>
          <t>P0098</t>
        </is>
      </c>
      <c r="G18931" t="inlineStr">
        <is>
          <t>Prod_0098</t>
        </is>
      </c>
      <c r="H18931" t="inlineStr">
        <is>
          <t>Clothing</t>
        </is>
      </c>
      <c r="I18931" t="n">
        <v>5</v>
      </c>
      <c r="J18931" t="n">
        <v>414.29</v>
      </c>
      <c r="K18931" t="n">
        <v>0.2</v>
      </c>
      <c r="L18931">
        <f>I18931*J18931*(1-K18931)</f>
        <v/>
      </c>
      <c r="M18931">
        <f>VLOOKUP(F18931,Products!A:D,4,FALSE)*I18931</f>
        <v/>
      </c>
      <c r="N18931">
        <f>L18931-M18931</f>
        <v/>
      </c>
    </row>
    <row r="18932">
      <c r="A18932" t="inlineStr">
        <is>
          <t>T1018930</t>
        </is>
      </c>
      <c r="B18932" t="inlineStr">
        <is>
          <t>2025-04-12</t>
        </is>
      </c>
      <c r="C18932" t="inlineStr">
        <is>
          <t>S030</t>
        </is>
      </c>
      <c r="D18932" t="inlineStr">
        <is>
          <t>Store_030</t>
        </is>
      </c>
      <c r="E18932" t="inlineStr">
        <is>
          <t>North</t>
        </is>
      </c>
      <c r="F18932" t="inlineStr">
        <is>
          <t>P0139</t>
        </is>
      </c>
      <c r="G18932" t="inlineStr">
        <is>
          <t>Prod_0139</t>
        </is>
      </c>
      <c r="H18932" t="inlineStr">
        <is>
          <t>Clothing</t>
        </is>
      </c>
      <c r="I18932" t="n">
        <v>5</v>
      </c>
      <c r="J18932" t="n">
        <v>732.11</v>
      </c>
      <c r="K18932" t="n">
        <v>0.1</v>
      </c>
      <c r="L18932">
        <f>I18932*J18932*(1-K18932)</f>
        <v/>
      </c>
      <c r="M18932">
        <f>VLOOKUP(F18932,Products!A:D,4,FALSE)*I18932</f>
        <v/>
      </c>
      <c r="N18932">
        <f>L18932-M18932</f>
        <v/>
      </c>
    </row>
    <row r="18933">
      <c r="A18933" t="inlineStr">
        <is>
          <t>T1018931</t>
        </is>
      </c>
      <c r="B18933" t="inlineStr">
        <is>
          <t>2024-11-26</t>
        </is>
      </c>
      <c r="C18933" t="inlineStr">
        <is>
          <t>S026</t>
        </is>
      </c>
      <c r="D18933" t="inlineStr">
        <is>
          <t>Store_026</t>
        </is>
      </c>
      <c r="E18933" t="inlineStr">
        <is>
          <t>North</t>
        </is>
      </c>
      <c r="F18933" t="inlineStr">
        <is>
          <t>P0046</t>
        </is>
      </c>
      <c r="G18933" t="inlineStr">
        <is>
          <t>Prod_0046</t>
        </is>
      </c>
      <c r="H18933" t="inlineStr">
        <is>
          <t>Electronics</t>
        </is>
      </c>
      <c r="I18933" t="n">
        <v>9</v>
      </c>
      <c r="J18933" t="n">
        <v>62.54</v>
      </c>
      <c r="K18933" t="n">
        <v>0</v>
      </c>
      <c r="L18933">
        <f>I18933*J18933*(1-K18933)</f>
        <v/>
      </c>
      <c r="M18933">
        <f>VLOOKUP(F18933,Products!A:D,4,FALSE)*I18933</f>
        <v/>
      </c>
      <c r="N18933">
        <f>L18933-M18933</f>
        <v/>
      </c>
    </row>
    <row r="18934">
      <c r="A18934" t="inlineStr">
        <is>
          <t>T1018932</t>
        </is>
      </c>
      <c r="B18934" t="inlineStr">
        <is>
          <t>2023-12-10</t>
        </is>
      </c>
      <c r="C18934" t="inlineStr">
        <is>
          <t>S008</t>
        </is>
      </c>
      <c r="D18934" t="inlineStr">
        <is>
          <t>Store_008</t>
        </is>
      </c>
      <c r="E18934" t="inlineStr">
        <is>
          <t>East</t>
        </is>
      </c>
      <c r="F18934" t="inlineStr">
        <is>
          <t>P0070</t>
        </is>
      </c>
      <c r="G18934" t="inlineStr">
        <is>
          <t>Prod_0070</t>
        </is>
      </c>
      <c r="H18934" t="inlineStr">
        <is>
          <t>Beverages</t>
        </is>
      </c>
      <c r="I18934" t="n">
        <v>7</v>
      </c>
      <c r="J18934" t="n">
        <v>505.66</v>
      </c>
      <c r="K18934" t="n">
        <v>0</v>
      </c>
      <c r="L18934">
        <f>I18934*J18934*(1-K18934)</f>
        <v/>
      </c>
      <c r="M18934">
        <f>VLOOKUP(F18934,Products!A:D,4,FALSE)*I18934</f>
        <v/>
      </c>
      <c r="N18934">
        <f>L18934-M18934</f>
        <v/>
      </c>
    </row>
    <row r="18935">
      <c r="A18935" t="inlineStr">
        <is>
          <t>T1018933</t>
        </is>
      </c>
      <c r="B18935" t="inlineStr">
        <is>
          <t>2025-04-19</t>
        </is>
      </c>
      <c r="C18935" t="inlineStr">
        <is>
          <t>S006</t>
        </is>
      </c>
      <c r="D18935" t="inlineStr">
        <is>
          <t>Store_006</t>
        </is>
      </c>
      <c r="E18935" t="inlineStr">
        <is>
          <t>East</t>
        </is>
      </c>
      <c r="F18935" t="inlineStr">
        <is>
          <t>P0021</t>
        </is>
      </c>
      <c r="G18935" t="inlineStr">
        <is>
          <t>Prod_0021</t>
        </is>
      </c>
      <c r="H18935" t="inlineStr">
        <is>
          <t>Household</t>
        </is>
      </c>
      <c r="I18935" t="n">
        <v>6</v>
      </c>
      <c r="J18935" t="n">
        <v>138.16</v>
      </c>
      <c r="K18935" t="n">
        <v>0</v>
      </c>
      <c r="L18935">
        <f>I18935*J18935*(1-K18935)</f>
        <v/>
      </c>
      <c r="M18935">
        <f>VLOOKUP(F18935,Products!A:D,4,FALSE)*I18935</f>
        <v/>
      </c>
      <c r="N18935">
        <f>L18935-M18935</f>
        <v/>
      </c>
    </row>
    <row r="18936">
      <c r="A18936" t="inlineStr">
        <is>
          <t>T1018934</t>
        </is>
      </c>
      <c r="B18936" t="inlineStr">
        <is>
          <t>2023-02-01</t>
        </is>
      </c>
      <c r="C18936" t="inlineStr">
        <is>
          <t>S037</t>
        </is>
      </c>
      <c r="D18936" t="inlineStr">
        <is>
          <t>Store_037</t>
        </is>
      </c>
      <c r="E18936" t="inlineStr">
        <is>
          <t>East</t>
        </is>
      </c>
      <c r="F18936" t="inlineStr">
        <is>
          <t>P0080</t>
        </is>
      </c>
      <c r="G18936" t="inlineStr">
        <is>
          <t>Prod_0080</t>
        </is>
      </c>
      <c r="H18936" t="inlineStr">
        <is>
          <t>Clothing</t>
        </is>
      </c>
      <c r="I18936" t="n">
        <v>9</v>
      </c>
      <c r="J18936" t="n">
        <v>783.11</v>
      </c>
      <c r="K18936" t="n">
        <v>0.15</v>
      </c>
      <c r="L18936">
        <f>I18936*J18936*(1-K18936)</f>
        <v/>
      </c>
      <c r="M18936">
        <f>VLOOKUP(F18936,Products!A:D,4,FALSE)*I18936</f>
        <v/>
      </c>
      <c r="N18936">
        <f>L18936-M18936</f>
        <v/>
      </c>
    </row>
    <row r="18937">
      <c r="A18937" t="inlineStr">
        <is>
          <t>T1018935</t>
        </is>
      </c>
      <c r="B18937" t="inlineStr">
        <is>
          <t>2023-11-10</t>
        </is>
      </c>
      <c r="C18937" t="inlineStr">
        <is>
          <t>S006</t>
        </is>
      </c>
      <c r="D18937" t="inlineStr">
        <is>
          <t>Store_006</t>
        </is>
      </c>
      <c r="E18937" t="inlineStr">
        <is>
          <t>East</t>
        </is>
      </c>
      <c r="F18937" t="inlineStr">
        <is>
          <t>P0025</t>
        </is>
      </c>
      <c r="G18937" t="inlineStr">
        <is>
          <t>Prod_0025</t>
        </is>
      </c>
      <c r="H18937" t="inlineStr">
        <is>
          <t>Beverages</t>
        </is>
      </c>
      <c r="I18937" t="n">
        <v>4</v>
      </c>
      <c r="J18937" t="n">
        <v>392.71</v>
      </c>
      <c r="K18937" t="n">
        <v>0</v>
      </c>
      <c r="L18937">
        <f>I18937*J18937*(1-K18937)</f>
        <v/>
      </c>
      <c r="M18937">
        <f>VLOOKUP(F18937,Products!A:D,4,FALSE)*I18937</f>
        <v/>
      </c>
      <c r="N18937">
        <f>L18937-M18937</f>
        <v/>
      </c>
    </row>
    <row r="18938">
      <c r="A18938" t="inlineStr">
        <is>
          <t>T1018936</t>
        </is>
      </c>
      <c r="B18938" t="inlineStr">
        <is>
          <t>2024-05-06</t>
        </is>
      </c>
      <c r="C18938" t="inlineStr">
        <is>
          <t>S031</t>
        </is>
      </c>
      <c r="D18938" t="inlineStr">
        <is>
          <t>Store_031</t>
        </is>
      </c>
      <c r="E18938" t="inlineStr">
        <is>
          <t>Central</t>
        </is>
      </c>
      <c r="F18938" t="inlineStr">
        <is>
          <t>P0154</t>
        </is>
      </c>
      <c r="G18938" t="inlineStr">
        <is>
          <t>Prod_0154</t>
        </is>
      </c>
      <c r="H18938" t="inlineStr">
        <is>
          <t>Toys</t>
        </is>
      </c>
      <c r="I18938" t="n">
        <v>1</v>
      </c>
      <c r="J18938" t="n">
        <v>310.53</v>
      </c>
      <c r="K18938" t="n">
        <v>0.05</v>
      </c>
      <c r="L18938">
        <f>I18938*J18938*(1-K18938)</f>
        <v/>
      </c>
      <c r="M18938">
        <f>VLOOKUP(F18938,Products!A:D,4,FALSE)*I18938</f>
        <v/>
      </c>
      <c r="N18938">
        <f>L18938-M18938</f>
        <v/>
      </c>
    </row>
    <row r="18939">
      <c r="A18939" t="inlineStr">
        <is>
          <t>T1018937</t>
        </is>
      </c>
      <c r="B18939" t="inlineStr">
        <is>
          <t>2023-12-15</t>
        </is>
      </c>
      <c r="C18939" t="inlineStr">
        <is>
          <t>S028</t>
        </is>
      </c>
      <c r="D18939" t="inlineStr">
        <is>
          <t>Store_028</t>
        </is>
      </c>
      <c r="E18939" t="inlineStr">
        <is>
          <t>North</t>
        </is>
      </c>
      <c r="F18939" t="inlineStr">
        <is>
          <t>P0107</t>
        </is>
      </c>
      <c r="G18939" t="inlineStr">
        <is>
          <t>Prod_0107</t>
        </is>
      </c>
      <c r="H18939" t="inlineStr">
        <is>
          <t>Stationery</t>
        </is>
      </c>
      <c r="I18939" t="n">
        <v>6</v>
      </c>
      <c r="J18939" t="n">
        <v>872.99</v>
      </c>
      <c r="K18939" t="n">
        <v>0.1</v>
      </c>
      <c r="L18939">
        <f>I18939*J18939*(1-K18939)</f>
        <v/>
      </c>
      <c r="M18939">
        <f>VLOOKUP(F18939,Products!A:D,4,FALSE)*I18939</f>
        <v/>
      </c>
      <c r="N18939">
        <f>L18939-M18939</f>
        <v/>
      </c>
    </row>
    <row r="18940">
      <c r="A18940" t="inlineStr">
        <is>
          <t>T1018938</t>
        </is>
      </c>
      <c r="B18940" t="inlineStr">
        <is>
          <t>2023-06-25</t>
        </is>
      </c>
      <c r="C18940" t="inlineStr">
        <is>
          <t>S033</t>
        </is>
      </c>
      <c r="D18940" t="inlineStr">
        <is>
          <t>Store_033</t>
        </is>
      </c>
      <c r="E18940" t="inlineStr">
        <is>
          <t>North</t>
        </is>
      </c>
      <c r="F18940" t="inlineStr">
        <is>
          <t>P0141</t>
        </is>
      </c>
      <c r="G18940" t="inlineStr">
        <is>
          <t>Prod_0141</t>
        </is>
      </c>
      <c r="H18940" t="inlineStr">
        <is>
          <t>Food</t>
        </is>
      </c>
      <c r="I18940" t="n">
        <v>2</v>
      </c>
      <c r="J18940" t="n">
        <v>977.59</v>
      </c>
      <c r="K18940" t="n">
        <v>0</v>
      </c>
      <c r="L18940">
        <f>I18940*J18940*(1-K18940)</f>
        <v/>
      </c>
      <c r="M18940">
        <f>VLOOKUP(F18940,Products!A:D,4,FALSE)*I18940</f>
        <v/>
      </c>
      <c r="N18940">
        <f>L18940-M18940</f>
        <v/>
      </c>
    </row>
    <row r="18941">
      <c r="A18941" t="inlineStr">
        <is>
          <t>T1018939</t>
        </is>
      </c>
      <c r="B18941" t="inlineStr">
        <is>
          <t>2024-03-15</t>
        </is>
      </c>
      <c r="C18941" t="inlineStr">
        <is>
          <t>S008</t>
        </is>
      </c>
      <c r="D18941" t="inlineStr">
        <is>
          <t>Store_008</t>
        </is>
      </c>
      <c r="E18941" t="inlineStr">
        <is>
          <t>East</t>
        </is>
      </c>
      <c r="F18941" t="inlineStr">
        <is>
          <t>P0165</t>
        </is>
      </c>
      <c r="G18941" t="inlineStr">
        <is>
          <t>Prod_0165</t>
        </is>
      </c>
      <c r="H18941" t="inlineStr">
        <is>
          <t>Clothing</t>
        </is>
      </c>
      <c r="I18941" t="n">
        <v>9</v>
      </c>
      <c r="J18941" t="n">
        <v>676.9299999999999</v>
      </c>
      <c r="K18941" t="n">
        <v>0</v>
      </c>
      <c r="L18941">
        <f>I18941*J18941*(1-K18941)</f>
        <v/>
      </c>
      <c r="M18941">
        <f>VLOOKUP(F18941,Products!A:D,4,FALSE)*I18941</f>
        <v/>
      </c>
      <c r="N18941">
        <f>L18941-M18941</f>
        <v/>
      </c>
    </row>
    <row r="18942">
      <c r="A18942" t="inlineStr">
        <is>
          <t>T1018940</t>
        </is>
      </c>
      <c r="B18942" t="inlineStr">
        <is>
          <t>2023-03-07</t>
        </is>
      </c>
      <c r="C18942" t="inlineStr">
        <is>
          <t>S008</t>
        </is>
      </c>
      <c r="D18942" t="inlineStr">
        <is>
          <t>Store_008</t>
        </is>
      </c>
      <c r="E18942" t="inlineStr">
        <is>
          <t>East</t>
        </is>
      </c>
      <c r="F18942" t="inlineStr">
        <is>
          <t>P0016</t>
        </is>
      </c>
      <c r="G18942" t="inlineStr">
        <is>
          <t>Prod_0016</t>
        </is>
      </c>
      <c r="H18942" t="inlineStr">
        <is>
          <t>Food</t>
        </is>
      </c>
      <c r="I18942" t="n">
        <v>5</v>
      </c>
      <c r="J18942" t="n">
        <v>694.2</v>
      </c>
      <c r="K18942" t="n">
        <v>0.1</v>
      </c>
      <c r="L18942">
        <f>I18942*J18942*(1-K18942)</f>
        <v/>
      </c>
      <c r="M18942">
        <f>VLOOKUP(F18942,Products!A:D,4,FALSE)*I18942</f>
        <v/>
      </c>
      <c r="N18942">
        <f>L18942-M18942</f>
        <v/>
      </c>
    </row>
    <row r="18943">
      <c r="A18943" t="inlineStr">
        <is>
          <t>T1018941</t>
        </is>
      </c>
      <c r="B18943" t="inlineStr">
        <is>
          <t>2023-05-30</t>
        </is>
      </c>
      <c r="C18943" t="inlineStr">
        <is>
          <t>S006</t>
        </is>
      </c>
      <c r="D18943" t="inlineStr">
        <is>
          <t>Store_006</t>
        </is>
      </c>
      <c r="E18943" t="inlineStr">
        <is>
          <t>East</t>
        </is>
      </c>
      <c r="F18943" t="inlineStr">
        <is>
          <t>P0067</t>
        </is>
      </c>
      <c r="G18943" t="inlineStr">
        <is>
          <t>Prod_0067</t>
        </is>
      </c>
      <c r="H18943" t="inlineStr">
        <is>
          <t>Toys</t>
        </is>
      </c>
      <c r="I18943" t="n">
        <v>8</v>
      </c>
      <c r="J18943" t="n">
        <v>194.09</v>
      </c>
      <c r="K18943" t="n">
        <v>0.15</v>
      </c>
      <c r="L18943">
        <f>I18943*J18943*(1-K18943)</f>
        <v/>
      </c>
      <c r="M18943">
        <f>VLOOKUP(F18943,Products!A:D,4,FALSE)*I18943</f>
        <v/>
      </c>
      <c r="N18943">
        <f>L18943-M18943</f>
        <v/>
      </c>
    </row>
    <row r="18944">
      <c r="A18944" t="inlineStr">
        <is>
          <t>T1018942</t>
        </is>
      </c>
      <c r="B18944" t="inlineStr">
        <is>
          <t>2023-02-12</t>
        </is>
      </c>
      <c r="C18944" t="inlineStr">
        <is>
          <t>S046</t>
        </is>
      </c>
      <c r="D18944" t="inlineStr">
        <is>
          <t>Store_046</t>
        </is>
      </c>
      <c r="E18944" t="inlineStr">
        <is>
          <t>South</t>
        </is>
      </c>
      <c r="F18944" t="inlineStr">
        <is>
          <t>P0114</t>
        </is>
      </c>
      <c r="G18944" t="inlineStr">
        <is>
          <t>Prod_0114</t>
        </is>
      </c>
      <c r="H18944" t="inlineStr">
        <is>
          <t>Beverages</t>
        </is>
      </c>
      <c r="I18944" t="n">
        <v>1</v>
      </c>
      <c r="J18944" t="n">
        <v>650.76</v>
      </c>
      <c r="K18944" t="n">
        <v>0.2</v>
      </c>
      <c r="L18944">
        <f>I18944*J18944*(1-K18944)</f>
        <v/>
      </c>
      <c r="M18944">
        <f>VLOOKUP(F18944,Products!A:D,4,FALSE)*I18944</f>
        <v/>
      </c>
      <c r="N18944">
        <f>L18944-M18944</f>
        <v/>
      </c>
    </row>
    <row r="18945">
      <c r="A18945" t="inlineStr">
        <is>
          <t>T1018943</t>
        </is>
      </c>
      <c r="B18945" t="inlineStr">
        <is>
          <t>2023-05-01</t>
        </is>
      </c>
      <c r="C18945" t="inlineStr">
        <is>
          <t>S016</t>
        </is>
      </c>
      <c r="D18945" t="inlineStr">
        <is>
          <t>Store_016</t>
        </is>
      </c>
      <c r="E18945" t="inlineStr">
        <is>
          <t>West</t>
        </is>
      </c>
      <c r="F18945" t="inlineStr">
        <is>
          <t>P0187</t>
        </is>
      </c>
      <c r="G18945" t="inlineStr">
        <is>
          <t>Prod_0187</t>
        </is>
      </c>
      <c r="H18945" t="inlineStr">
        <is>
          <t>Food</t>
        </is>
      </c>
      <c r="I18945" t="n">
        <v>5</v>
      </c>
      <c r="J18945" t="n">
        <v>685.62</v>
      </c>
      <c r="K18945" t="n">
        <v>0</v>
      </c>
      <c r="L18945">
        <f>I18945*J18945*(1-K18945)</f>
        <v/>
      </c>
      <c r="M18945">
        <f>VLOOKUP(F18945,Products!A:D,4,FALSE)*I18945</f>
        <v/>
      </c>
      <c r="N18945">
        <f>L18945-M18945</f>
        <v/>
      </c>
    </row>
    <row r="18946">
      <c r="A18946" t="inlineStr">
        <is>
          <t>T1018944</t>
        </is>
      </c>
      <c r="B18946" t="inlineStr">
        <is>
          <t>2024-11-22</t>
        </is>
      </c>
      <c r="C18946" t="inlineStr">
        <is>
          <t>S029</t>
        </is>
      </c>
      <c r="D18946" t="inlineStr">
        <is>
          <t>Store_029</t>
        </is>
      </c>
      <c r="E18946" t="inlineStr">
        <is>
          <t>South</t>
        </is>
      </c>
      <c r="F18946" t="inlineStr">
        <is>
          <t>P0013</t>
        </is>
      </c>
      <c r="G18946" t="inlineStr">
        <is>
          <t>Prod_0013</t>
        </is>
      </c>
      <c r="H18946" t="inlineStr">
        <is>
          <t>Clothing</t>
        </is>
      </c>
      <c r="I18946" t="n">
        <v>4</v>
      </c>
      <c r="J18946" t="n">
        <v>86.17</v>
      </c>
      <c r="K18946" t="n">
        <v>0.2</v>
      </c>
      <c r="L18946">
        <f>I18946*J18946*(1-K18946)</f>
        <v/>
      </c>
      <c r="M18946">
        <f>VLOOKUP(F18946,Products!A:D,4,FALSE)*I18946</f>
        <v/>
      </c>
      <c r="N18946">
        <f>L18946-M18946</f>
        <v/>
      </c>
    </row>
    <row r="18947">
      <c r="A18947" t="inlineStr">
        <is>
          <t>T1018945</t>
        </is>
      </c>
      <c r="B18947" t="inlineStr">
        <is>
          <t>2025-06-11</t>
        </is>
      </c>
      <c r="C18947" t="inlineStr">
        <is>
          <t>S046</t>
        </is>
      </c>
      <c r="D18947" t="inlineStr">
        <is>
          <t>Store_046</t>
        </is>
      </c>
      <c r="E18947" t="inlineStr">
        <is>
          <t>South</t>
        </is>
      </c>
      <c r="F18947" t="inlineStr">
        <is>
          <t>P0058</t>
        </is>
      </c>
      <c r="G18947" t="inlineStr">
        <is>
          <t>Prod_0058</t>
        </is>
      </c>
      <c r="H18947" t="inlineStr">
        <is>
          <t>Stationery</t>
        </is>
      </c>
      <c r="I18947" t="n">
        <v>5</v>
      </c>
      <c r="J18947" t="n">
        <v>486.53</v>
      </c>
      <c r="K18947" t="n">
        <v>0</v>
      </c>
      <c r="L18947">
        <f>I18947*J18947*(1-K18947)</f>
        <v/>
      </c>
      <c r="M18947">
        <f>VLOOKUP(F18947,Products!A:D,4,FALSE)*I18947</f>
        <v/>
      </c>
      <c r="N18947">
        <f>L18947-M18947</f>
        <v/>
      </c>
    </row>
    <row r="18948">
      <c r="A18948" t="inlineStr">
        <is>
          <t>T1018946</t>
        </is>
      </c>
      <c r="B18948" t="inlineStr">
        <is>
          <t>2025-03-31</t>
        </is>
      </c>
      <c r="C18948" t="inlineStr">
        <is>
          <t>S043</t>
        </is>
      </c>
      <c r="D18948" t="inlineStr">
        <is>
          <t>Store_043</t>
        </is>
      </c>
      <c r="E18948" t="inlineStr">
        <is>
          <t>East</t>
        </is>
      </c>
      <c r="F18948" t="inlineStr">
        <is>
          <t>P0107</t>
        </is>
      </c>
      <c r="G18948" t="inlineStr">
        <is>
          <t>Prod_0107</t>
        </is>
      </c>
      <c r="H18948" t="inlineStr">
        <is>
          <t>Stationery</t>
        </is>
      </c>
      <c r="I18948" t="n">
        <v>2</v>
      </c>
      <c r="J18948" t="n">
        <v>682.16</v>
      </c>
      <c r="K18948" t="n">
        <v>0.1</v>
      </c>
      <c r="L18948">
        <f>I18948*J18948*(1-K18948)</f>
        <v/>
      </c>
      <c r="M18948">
        <f>VLOOKUP(F18948,Products!A:D,4,FALSE)*I18948</f>
        <v/>
      </c>
      <c r="N18948">
        <f>L18948-M18948</f>
        <v/>
      </c>
    </row>
    <row r="18949">
      <c r="A18949" t="inlineStr">
        <is>
          <t>T1018947</t>
        </is>
      </c>
      <c r="B18949" t="inlineStr">
        <is>
          <t>2024-03-17</t>
        </is>
      </c>
      <c r="C18949" t="inlineStr">
        <is>
          <t>S037</t>
        </is>
      </c>
      <c r="D18949" t="inlineStr">
        <is>
          <t>Store_037</t>
        </is>
      </c>
      <c r="E18949" t="inlineStr">
        <is>
          <t>East</t>
        </is>
      </c>
      <c r="F18949" t="inlineStr">
        <is>
          <t>P0119</t>
        </is>
      </c>
      <c r="G18949" t="inlineStr">
        <is>
          <t>Prod_0119</t>
        </is>
      </c>
      <c r="H18949" t="inlineStr">
        <is>
          <t>Electronics</t>
        </is>
      </c>
      <c r="I18949" t="n">
        <v>8</v>
      </c>
      <c r="J18949" t="n">
        <v>320.69</v>
      </c>
      <c r="K18949" t="n">
        <v>0</v>
      </c>
      <c r="L18949">
        <f>I18949*J18949*(1-K18949)</f>
        <v/>
      </c>
      <c r="M18949">
        <f>VLOOKUP(F18949,Products!A:D,4,FALSE)*I18949</f>
        <v/>
      </c>
      <c r="N18949">
        <f>L18949-M18949</f>
        <v/>
      </c>
    </row>
    <row r="18950">
      <c r="A18950" t="inlineStr">
        <is>
          <t>T1018948</t>
        </is>
      </c>
      <c r="B18950" t="inlineStr">
        <is>
          <t>2025-08-27</t>
        </is>
      </c>
      <c r="C18950" t="inlineStr">
        <is>
          <t>S012</t>
        </is>
      </c>
      <c r="D18950" t="inlineStr">
        <is>
          <t>Store_012</t>
        </is>
      </c>
      <c r="E18950" t="inlineStr">
        <is>
          <t>South</t>
        </is>
      </c>
      <c r="F18950" t="inlineStr">
        <is>
          <t>P0177</t>
        </is>
      </c>
      <c r="G18950" t="inlineStr">
        <is>
          <t>Prod_0177</t>
        </is>
      </c>
      <c r="H18950" t="inlineStr">
        <is>
          <t>Household</t>
        </is>
      </c>
      <c r="I18950" t="n">
        <v>1</v>
      </c>
      <c r="J18950" t="n">
        <v>238.02</v>
      </c>
      <c r="K18950" t="n">
        <v>0</v>
      </c>
      <c r="L18950">
        <f>I18950*J18950*(1-K18950)</f>
        <v/>
      </c>
      <c r="M18950">
        <f>VLOOKUP(F18950,Products!A:D,4,FALSE)*I18950</f>
        <v/>
      </c>
      <c r="N18950">
        <f>L18950-M18950</f>
        <v/>
      </c>
    </row>
    <row r="18951">
      <c r="A18951" t="inlineStr">
        <is>
          <t>T1018949</t>
        </is>
      </c>
      <c r="B18951" t="inlineStr">
        <is>
          <t>2025-01-15</t>
        </is>
      </c>
      <c r="C18951" t="inlineStr">
        <is>
          <t>S029</t>
        </is>
      </c>
      <c r="D18951" t="inlineStr">
        <is>
          <t>Store_029</t>
        </is>
      </c>
      <c r="E18951" t="inlineStr">
        <is>
          <t>South</t>
        </is>
      </c>
      <c r="F18951" t="inlineStr">
        <is>
          <t>P0006</t>
        </is>
      </c>
      <c r="G18951" t="inlineStr">
        <is>
          <t>Prod_0006</t>
        </is>
      </c>
      <c r="H18951" t="inlineStr">
        <is>
          <t>Food</t>
        </is>
      </c>
      <c r="I18951" t="n">
        <v>8</v>
      </c>
      <c r="J18951" t="n">
        <v>1018.2</v>
      </c>
      <c r="K18951" t="n">
        <v>0.15</v>
      </c>
      <c r="L18951">
        <f>I18951*J18951*(1-K18951)</f>
        <v/>
      </c>
      <c r="M18951">
        <f>VLOOKUP(F18951,Products!A:D,4,FALSE)*I18951</f>
        <v/>
      </c>
      <c r="N18951">
        <f>L18951-M18951</f>
        <v/>
      </c>
    </row>
    <row r="18952">
      <c r="A18952" t="inlineStr">
        <is>
          <t>T1018950</t>
        </is>
      </c>
      <c r="B18952" t="inlineStr">
        <is>
          <t>2024-09-07</t>
        </is>
      </c>
      <c r="C18952" t="inlineStr">
        <is>
          <t>S018</t>
        </is>
      </c>
      <c r="D18952" t="inlineStr">
        <is>
          <t>Store_018</t>
        </is>
      </c>
      <c r="E18952" t="inlineStr">
        <is>
          <t>South</t>
        </is>
      </c>
      <c r="F18952" t="inlineStr">
        <is>
          <t>P0161</t>
        </is>
      </c>
      <c r="G18952" t="inlineStr">
        <is>
          <t>Prod_0161</t>
        </is>
      </c>
      <c r="H18952" t="inlineStr">
        <is>
          <t>Household</t>
        </is>
      </c>
      <c r="I18952" t="n">
        <v>8</v>
      </c>
      <c r="J18952" t="n">
        <v>113.2</v>
      </c>
      <c r="K18952" t="n">
        <v>0.15</v>
      </c>
      <c r="L18952">
        <f>I18952*J18952*(1-K18952)</f>
        <v/>
      </c>
      <c r="M18952">
        <f>VLOOKUP(F18952,Products!A:D,4,FALSE)*I18952</f>
        <v/>
      </c>
      <c r="N18952">
        <f>L18952-M18952</f>
        <v/>
      </c>
    </row>
    <row r="18953">
      <c r="A18953" t="inlineStr">
        <is>
          <t>T1018951</t>
        </is>
      </c>
      <c r="B18953" t="inlineStr">
        <is>
          <t>2025-08-29</t>
        </is>
      </c>
      <c r="C18953" t="inlineStr">
        <is>
          <t>S006</t>
        </is>
      </c>
      <c r="D18953" t="inlineStr">
        <is>
          <t>Store_006</t>
        </is>
      </c>
      <c r="E18953" t="inlineStr">
        <is>
          <t>East</t>
        </is>
      </c>
      <c r="F18953" t="inlineStr">
        <is>
          <t>P0109</t>
        </is>
      </c>
      <c r="G18953" t="inlineStr">
        <is>
          <t>Prod_0109</t>
        </is>
      </c>
      <c r="H18953" t="inlineStr">
        <is>
          <t>Beverages</t>
        </is>
      </c>
      <c r="I18953" t="n">
        <v>5</v>
      </c>
      <c r="J18953" t="n">
        <v>820.1799999999999</v>
      </c>
      <c r="K18953" t="n">
        <v>0</v>
      </c>
      <c r="L18953">
        <f>I18953*J18953*(1-K18953)</f>
        <v/>
      </c>
      <c r="M18953">
        <f>VLOOKUP(F18953,Products!A:D,4,FALSE)*I18953</f>
        <v/>
      </c>
      <c r="N18953">
        <f>L18953-M18953</f>
        <v/>
      </c>
    </row>
    <row r="18954">
      <c r="A18954" t="inlineStr">
        <is>
          <t>T1018952</t>
        </is>
      </c>
      <c r="B18954" t="inlineStr">
        <is>
          <t>2023-11-23</t>
        </is>
      </c>
      <c r="C18954" t="inlineStr">
        <is>
          <t>S041</t>
        </is>
      </c>
      <c r="D18954" t="inlineStr">
        <is>
          <t>Store_041</t>
        </is>
      </c>
      <c r="E18954" t="inlineStr">
        <is>
          <t>East</t>
        </is>
      </c>
      <c r="F18954" t="inlineStr">
        <is>
          <t>P0173</t>
        </is>
      </c>
      <c r="G18954" t="inlineStr">
        <is>
          <t>Prod_0173</t>
        </is>
      </c>
      <c r="H18954" t="inlineStr">
        <is>
          <t>Toys</t>
        </is>
      </c>
      <c r="I18954" t="n">
        <v>8</v>
      </c>
      <c r="J18954" t="n">
        <v>735.45</v>
      </c>
      <c r="K18954" t="n">
        <v>0</v>
      </c>
      <c r="L18954">
        <f>I18954*J18954*(1-K18954)</f>
        <v/>
      </c>
      <c r="M18954">
        <f>VLOOKUP(F18954,Products!A:D,4,FALSE)*I18954</f>
        <v/>
      </c>
      <c r="N18954">
        <f>L18954-M18954</f>
        <v/>
      </c>
    </row>
    <row r="18955">
      <c r="A18955" t="inlineStr">
        <is>
          <t>T1018953</t>
        </is>
      </c>
      <c r="B18955" t="inlineStr">
        <is>
          <t>2024-05-17</t>
        </is>
      </c>
      <c r="C18955" t="inlineStr">
        <is>
          <t>S046</t>
        </is>
      </c>
      <c r="D18955" t="inlineStr">
        <is>
          <t>Store_046</t>
        </is>
      </c>
      <c r="E18955" t="inlineStr">
        <is>
          <t>South</t>
        </is>
      </c>
      <c r="F18955" t="inlineStr">
        <is>
          <t>P0074</t>
        </is>
      </c>
      <c r="G18955" t="inlineStr">
        <is>
          <t>Prod_0074</t>
        </is>
      </c>
      <c r="H18955" t="inlineStr">
        <is>
          <t>Food</t>
        </is>
      </c>
      <c r="I18955" t="n">
        <v>7</v>
      </c>
      <c r="J18955" t="n">
        <v>1063.99</v>
      </c>
      <c r="K18955" t="n">
        <v>0</v>
      </c>
      <c r="L18955">
        <f>I18955*J18955*(1-K18955)</f>
        <v/>
      </c>
      <c r="M18955">
        <f>VLOOKUP(F18955,Products!A:D,4,FALSE)*I18955</f>
        <v/>
      </c>
      <c r="N18955">
        <f>L18955-M18955</f>
        <v/>
      </c>
    </row>
    <row r="18956">
      <c r="A18956" t="inlineStr">
        <is>
          <t>T1018954</t>
        </is>
      </c>
      <c r="B18956" t="inlineStr">
        <is>
          <t>2023-10-23</t>
        </is>
      </c>
      <c r="C18956" t="inlineStr">
        <is>
          <t>S017</t>
        </is>
      </c>
      <c r="D18956" t="inlineStr">
        <is>
          <t>Store_017</t>
        </is>
      </c>
      <c r="E18956" t="inlineStr">
        <is>
          <t>South</t>
        </is>
      </c>
      <c r="F18956" t="inlineStr">
        <is>
          <t>P0089</t>
        </is>
      </c>
      <c r="G18956" t="inlineStr">
        <is>
          <t>Prod_0089</t>
        </is>
      </c>
      <c r="H18956" t="inlineStr">
        <is>
          <t>Stationery</t>
        </is>
      </c>
      <c r="I18956" t="n">
        <v>8</v>
      </c>
      <c r="J18956" t="n">
        <v>711.4</v>
      </c>
      <c r="K18956" t="n">
        <v>0</v>
      </c>
      <c r="L18956">
        <f>I18956*J18956*(1-K18956)</f>
        <v/>
      </c>
      <c r="M18956">
        <f>VLOOKUP(F18956,Products!A:D,4,FALSE)*I18956</f>
        <v/>
      </c>
      <c r="N18956">
        <f>L18956-M18956</f>
        <v/>
      </c>
    </row>
    <row r="18957">
      <c r="A18957" t="inlineStr">
        <is>
          <t>T1018955</t>
        </is>
      </c>
      <c r="B18957" t="inlineStr">
        <is>
          <t>2024-07-05</t>
        </is>
      </c>
      <c r="C18957" t="inlineStr">
        <is>
          <t>S035</t>
        </is>
      </c>
      <c r="D18957" t="inlineStr">
        <is>
          <t>Store_035</t>
        </is>
      </c>
      <c r="E18957" t="inlineStr">
        <is>
          <t>Central</t>
        </is>
      </c>
      <c r="F18957" t="inlineStr">
        <is>
          <t>P0021</t>
        </is>
      </c>
      <c r="G18957" t="inlineStr">
        <is>
          <t>Prod_0021</t>
        </is>
      </c>
      <c r="H18957" t="inlineStr">
        <is>
          <t>Household</t>
        </is>
      </c>
      <c r="I18957" t="n">
        <v>6</v>
      </c>
      <c r="J18957" t="n">
        <v>147.09</v>
      </c>
      <c r="K18957" t="n">
        <v>0</v>
      </c>
      <c r="L18957">
        <f>I18957*J18957*(1-K18957)</f>
        <v/>
      </c>
      <c r="M18957">
        <f>VLOOKUP(F18957,Products!A:D,4,FALSE)*I18957</f>
        <v/>
      </c>
      <c r="N18957">
        <f>L18957-M18957</f>
        <v/>
      </c>
    </row>
    <row r="18958">
      <c r="A18958" t="inlineStr">
        <is>
          <t>T1018956</t>
        </is>
      </c>
      <c r="B18958" t="inlineStr">
        <is>
          <t>2025-07-05</t>
        </is>
      </c>
      <c r="C18958" t="inlineStr">
        <is>
          <t>S030</t>
        </is>
      </c>
      <c r="D18958" t="inlineStr">
        <is>
          <t>Store_030</t>
        </is>
      </c>
      <c r="E18958" t="inlineStr">
        <is>
          <t>North</t>
        </is>
      </c>
      <c r="F18958" t="inlineStr">
        <is>
          <t>P0114</t>
        </is>
      </c>
      <c r="G18958" t="inlineStr">
        <is>
          <t>Prod_0114</t>
        </is>
      </c>
      <c r="H18958" t="inlineStr">
        <is>
          <t>Beverages</t>
        </is>
      </c>
      <c r="I18958" t="n">
        <v>5</v>
      </c>
      <c r="J18958" t="n">
        <v>794.8099999999999</v>
      </c>
      <c r="K18958" t="n">
        <v>0.2</v>
      </c>
      <c r="L18958">
        <f>I18958*J18958*(1-K18958)</f>
        <v/>
      </c>
      <c r="M18958">
        <f>VLOOKUP(F18958,Products!A:D,4,FALSE)*I18958</f>
        <v/>
      </c>
      <c r="N18958">
        <f>L18958-M18958</f>
        <v/>
      </c>
    </row>
    <row r="18959">
      <c r="A18959" t="inlineStr">
        <is>
          <t>T1018957</t>
        </is>
      </c>
      <c r="B18959" t="inlineStr">
        <is>
          <t>2024-07-28</t>
        </is>
      </c>
      <c r="C18959" t="inlineStr">
        <is>
          <t>S002</t>
        </is>
      </c>
      <c r="D18959" t="inlineStr">
        <is>
          <t>Store_002</t>
        </is>
      </c>
      <c r="E18959" t="inlineStr">
        <is>
          <t>South</t>
        </is>
      </c>
      <c r="F18959" t="inlineStr">
        <is>
          <t>P0170</t>
        </is>
      </c>
      <c r="G18959" t="inlineStr">
        <is>
          <t>Prod_0170</t>
        </is>
      </c>
      <c r="H18959" t="inlineStr">
        <is>
          <t>Household</t>
        </is>
      </c>
      <c r="I18959" t="n">
        <v>9</v>
      </c>
      <c r="J18959" t="n">
        <v>452.74</v>
      </c>
      <c r="K18959" t="n">
        <v>0.2</v>
      </c>
      <c r="L18959">
        <f>I18959*J18959*(1-K18959)</f>
        <v/>
      </c>
      <c r="M18959">
        <f>VLOOKUP(F18959,Products!A:D,4,FALSE)*I18959</f>
        <v/>
      </c>
      <c r="N18959">
        <f>L18959-M18959</f>
        <v/>
      </c>
    </row>
    <row r="18960">
      <c r="A18960" t="inlineStr">
        <is>
          <t>T1018958</t>
        </is>
      </c>
      <c r="B18960" t="inlineStr">
        <is>
          <t>2024-09-27</t>
        </is>
      </c>
      <c r="C18960" t="inlineStr">
        <is>
          <t>S014</t>
        </is>
      </c>
      <c r="D18960" t="inlineStr">
        <is>
          <t>Store_014</t>
        </is>
      </c>
      <c r="E18960" t="inlineStr">
        <is>
          <t>West</t>
        </is>
      </c>
      <c r="F18960" t="inlineStr">
        <is>
          <t>P0178</t>
        </is>
      </c>
      <c r="G18960" t="inlineStr">
        <is>
          <t>Prod_0178</t>
        </is>
      </c>
      <c r="H18960" t="inlineStr">
        <is>
          <t>Beverages</t>
        </is>
      </c>
      <c r="I18960" t="n">
        <v>9</v>
      </c>
      <c r="J18960" t="n">
        <v>725.9400000000001</v>
      </c>
      <c r="K18960" t="n">
        <v>0</v>
      </c>
      <c r="L18960">
        <f>I18960*J18960*(1-K18960)</f>
        <v/>
      </c>
      <c r="M18960">
        <f>VLOOKUP(F18960,Products!A:D,4,FALSE)*I18960</f>
        <v/>
      </c>
      <c r="N18960">
        <f>L18960-M18960</f>
        <v/>
      </c>
    </row>
    <row r="18961">
      <c r="A18961" t="inlineStr">
        <is>
          <t>T1018959</t>
        </is>
      </c>
      <c r="B18961" t="inlineStr">
        <is>
          <t>2023-10-01</t>
        </is>
      </c>
      <c r="C18961" t="inlineStr">
        <is>
          <t>S019</t>
        </is>
      </c>
      <c r="D18961" t="inlineStr">
        <is>
          <t>Store_019</t>
        </is>
      </c>
      <c r="E18961" t="inlineStr">
        <is>
          <t>East</t>
        </is>
      </c>
      <c r="F18961" t="inlineStr">
        <is>
          <t>P0032</t>
        </is>
      </c>
      <c r="G18961" t="inlineStr">
        <is>
          <t>Prod_0032</t>
        </is>
      </c>
      <c r="H18961" t="inlineStr">
        <is>
          <t>Beverages</t>
        </is>
      </c>
      <c r="I18961" t="n">
        <v>8</v>
      </c>
      <c r="J18961" t="n">
        <v>266.57</v>
      </c>
      <c r="K18961" t="n">
        <v>0</v>
      </c>
      <c r="L18961">
        <f>I18961*J18961*(1-K18961)</f>
        <v/>
      </c>
      <c r="M18961">
        <f>VLOOKUP(F18961,Products!A:D,4,FALSE)*I18961</f>
        <v/>
      </c>
      <c r="N18961">
        <f>L18961-M18961</f>
        <v/>
      </c>
    </row>
    <row r="18962">
      <c r="A18962" t="inlineStr">
        <is>
          <t>T1018960</t>
        </is>
      </c>
      <c r="B18962" t="inlineStr">
        <is>
          <t>2025-07-06</t>
        </is>
      </c>
      <c r="C18962" t="inlineStr">
        <is>
          <t>S005</t>
        </is>
      </c>
      <c r="D18962" t="inlineStr">
        <is>
          <t>Store_005</t>
        </is>
      </c>
      <c r="E18962" t="inlineStr">
        <is>
          <t>Central</t>
        </is>
      </c>
      <c r="F18962" t="inlineStr">
        <is>
          <t>P0111</t>
        </is>
      </c>
      <c r="G18962" t="inlineStr">
        <is>
          <t>Prod_0111</t>
        </is>
      </c>
      <c r="H18962" t="inlineStr">
        <is>
          <t>Clothing</t>
        </is>
      </c>
      <c r="I18962" t="n">
        <v>1</v>
      </c>
      <c r="J18962" t="n">
        <v>617.58</v>
      </c>
      <c r="K18962" t="n">
        <v>0.1</v>
      </c>
      <c r="L18962">
        <f>I18962*J18962*(1-K18962)</f>
        <v/>
      </c>
      <c r="M18962">
        <f>VLOOKUP(F18962,Products!A:D,4,FALSE)*I18962</f>
        <v/>
      </c>
      <c r="N18962">
        <f>L18962-M18962</f>
        <v/>
      </c>
    </row>
    <row r="18963">
      <c r="A18963" t="inlineStr">
        <is>
          <t>T1018961</t>
        </is>
      </c>
      <c r="B18963" t="inlineStr">
        <is>
          <t>2024-07-29</t>
        </is>
      </c>
      <c r="C18963" t="inlineStr">
        <is>
          <t>S030</t>
        </is>
      </c>
      <c r="D18963" t="inlineStr">
        <is>
          <t>Store_030</t>
        </is>
      </c>
      <c r="E18963" t="inlineStr">
        <is>
          <t>North</t>
        </is>
      </c>
      <c r="F18963" t="inlineStr">
        <is>
          <t>P0136</t>
        </is>
      </c>
      <c r="G18963" t="inlineStr">
        <is>
          <t>Prod_0136</t>
        </is>
      </c>
      <c r="H18963" t="inlineStr">
        <is>
          <t>Beverages</t>
        </is>
      </c>
      <c r="I18963" t="n">
        <v>4</v>
      </c>
      <c r="J18963" t="n">
        <v>186.27</v>
      </c>
      <c r="K18963" t="n">
        <v>0</v>
      </c>
      <c r="L18963">
        <f>I18963*J18963*(1-K18963)</f>
        <v/>
      </c>
      <c r="M18963">
        <f>VLOOKUP(F18963,Products!A:D,4,FALSE)*I18963</f>
        <v/>
      </c>
      <c r="N18963">
        <f>L18963-M18963</f>
        <v/>
      </c>
    </row>
    <row r="18964">
      <c r="A18964" t="inlineStr">
        <is>
          <t>T1018962</t>
        </is>
      </c>
      <c r="B18964" t="inlineStr">
        <is>
          <t>2025-04-10</t>
        </is>
      </c>
      <c r="C18964" t="inlineStr">
        <is>
          <t>S010</t>
        </is>
      </c>
      <c r="D18964" t="inlineStr">
        <is>
          <t>Store_010</t>
        </is>
      </c>
      <c r="E18964" t="inlineStr">
        <is>
          <t>North</t>
        </is>
      </c>
      <c r="F18964" t="inlineStr">
        <is>
          <t>P0067</t>
        </is>
      </c>
      <c r="G18964" t="inlineStr">
        <is>
          <t>Prod_0067</t>
        </is>
      </c>
      <c r="H18964" t="inlineStr">
        <is>
          <t>Toys</t>
        </is>
      </c>
      <c r="I18964" t="n">
        <v>2</v>
      </c>
      <c r="J18964" t="n">
        <v>155.52</v>
      </c>
      <c r="K18964" t="n">
        <v>0.15</v>
      </c>
      <c r="L18964">
        <f>I18964*J18964*(1-K18964)</f>
        <v/>
      </c>
      <c r="M18964">
        <f>VLOOKUP(F18964,Products!A:D,4,FALSE)*I18964</f>
        <v/>
      </c>
      <c r="N18964">
        <f>L18964-M18964</f>
        <v/>
      </c>
    </row>
    <row r="18965">
      <c r="A18965" t="inlineStr">
        <is>
          <t>T1018963</t>
        </is>
      </c>
      <c r="B18965" t="inlineStr">
        <is>
          <t>2023-01-20</t>
        </is>
      </c>
      <c r="C18965" t="inlineStr">
        <is>
          <t>S037</t>
        </is>
      </c>
      <c r="D18965" t="inlineStr">
        <is>
          <t>Store_037</t>
        </is>
      </c>
      <c r="E18965" t="inlineStr">
        <is>
          <t>East</t>
        </is>
      </c>
      <c r="F18965" t="inlineStr">
        <is>
          <t>P0010</t>
        </is>
      </c>
      <c r="G18965" t="inlineStr">
        <is>
          <t>Prod_0010</t>
        </is>
      </c>
      <c r="H18965" t="inlineStr">
        <is>
          <t>Electronics</t>
        </is>
      </c>
      <c r="I18965" t="n">
        <v>9</v>
      </c>
      <c r="J18965" t="n">
        <v>567.5700000000001</v>
      </c>
      <c r="K18965" t="n">
        <v>0</v>
      </c>
      <c r="L18965">
        <f>I18965*J18965*(1-K18965)</f>
        <v/>
      </c>
      <c r="M18965">
        <f>VLOOKUP(F18965,Products!A:D,4,FALSE)*I18965</f>
        <v/>
      </c>
      <c r="N18965">
        <f>L18965-M18965</f>
        <v/>
      </c>
    </row>
    <row r="18966">
      <c r="A18966" t="inlineStr">
        <is>
          <t>T1018964</t>
        </is>
      </c>
      <c r="B18966" t="inlineStr">
        <is>
          <t>2025-08-23</t>
        </is>
      </c>
      <c r="C18966" t="inlineStr">
        <is>
          <t>S037</t>
        </is>
      </c>
      <c r="D18966" t="inlineStr">
        <is>
          <t>Store_037</t>
        </is>
      </c>
      <c r="E18966" t="inlineStr">
        <is>
          <t>East</t>
        </is>
      </c>
      <c r="F18966" t="inlineStr">
        <is>
          <t>P0077</t>
        </is>
      </c>
      <c r="G18966" t="inlineStr">
        <is>
          <t>Prod_0077</t>
        </is>
      </c>
      <c r="H18966" t="inlineStr">
        <is>
          <t>Beverages</t>
        </is>
      </c>
      <c r="I18966" t="n">
        <v>3</v>
      </c>
      <c r="J18966" t="n">
        <v>39.57</v>
      </c>
      <c r="K18966" t="n">
        <v>0</v>
      </c>
      <c r="L18966">
        <f>I18966*J18966*(1-K18966)</f>
        <v/>
      </c>
      <c r="M18966">
        <f>VLOOKUP(F18966,Products!A:D,4,FALSE)*I18966</f>
        <v/>
      </c>
      <c r="N18966">
        <f>L18966-M18966</f>
        <v/>
      </c>
    </row>
    <row r="18967">
      <c r="A18967" t="inlineStr">
        <is>
          <t>T1018965</t>
        </is>
      </c>
      <c r="B18967" t="inlineStr">
        <is>
          <t>2023-12-27</t>
        </is>
      </c>
      <c r="C18967" t="inlineStr">
        <is>
          <t>S049</t>
        </is>
      </c>
      <c r="D18967" t="inlineStr">
        <is>
          <t>Store_049</t>
        </is>
      </c>
      <c r="E18967" t="inlineStr">
        <is>
          <t>North</t>
        </is>
      </c>
      <c r="F18967" t="inlineStr">
        <is>
          <t>P0087</t>
        </is>
      </c>
      <c r="G18967" t="inlineStr">
        <is>
          <t>Prod_0087</t>
        </is>
      </c>
      <c r="H18967" t="inlineStr">
        <is>
          <t>Clothing</t>
        </is>
      </c>
      <c r="I18967" t="n">
        <v>9</v>
      </c>
      <c r="J18967" t="n">
        <v>410.05</v>
      </c>
      <c r="K18967" t="n">
        <v>0</v>
      </c>
      <c r="L18967">
        <f>I18967*J18967*(1-K18967)</f>
        <v/>
      </c>
      <c r="M18967">
        <f>VLOOKUP(F18967,Products!A:D,4,FALSE)*I18967</f>
        <v/>
      </c>
      <c r="N18967">
        <f>L18967-M18967</f>
        <v/>
      </c>
    </row>
    <row r="18968">
      <c r="A18968" t="inlineStr">
        <is>
          <t>T1018966</t>
        </is>
      </c>
      <c r="B18968" t="inlineStr">
        <is>
          <t>2025-03-08</t>
        </is>
      </c>
      <c r="C18968" t="inlineStr">
        <is>
          <t>S006</t>
        </is>
      </c>
      <c r="D18968" t="inlineStr">
        <is>
          <t>Store_006</t>
        </is>
      </c>
      <c r="E18968" t="inlineStr">
        <is>
          <t>East</t>
        </is>
      </c>
      <c r="F18968" t="inlineStr">
        <is>
          <t>P0134</t>
        </is>
      </c>
      <c r="G18968" t="inlineStr">
        <is>
          <t>Prod_0134</t>
        </is>
      </c>
      <c r="H18968" t="inlineStr">
        <is>
          <t>Food</t>
        </is>
      </c>
      <c r="I18968" t="n">
        <v>1</v>
      </c>
      <c r="J18968" t="n">
        <v>366.1</v>
      </c>
      <c r="K18968" t="n">
        <v>0.2</v>
      </c>
      <c r="L18968">
        <f>I18968*J18968*(1-K18968)</f>
        <v/>
      </c>
      <c r="M18968">
        <f>VLOOKUP(F18968,Products!A:D,4,FALSE)*I18968</f>
        <v/>
      </c>
      <c r="N18968">
        <f>L18968-M18968</f>
        <v/>
      </c>
    </row>
    <row r="18969">
      <c r="A18969" t="inlineStr">
        <is>
          <t>T1018967</t>
        </is>
      </c>
      <c r="B18969" t="inlineStr">
        <is>
          <t>2023-12-15</t>
        </is>
      </c>
      <c r="C18969" t="inlineStr">
        <is>
          <t>S014</t>
        </is>
      </c>
      <c r="D18969" t="inlineStr">
        <is>
          <t>Store_014</t>
        </is>
      </c>
      <c r="E18969" t="inlineStr">
        <is>
          <t>West</t>
        </is>
      </c>
      <c r="F18969" t="inlineStr">
        <is>
          <t>P0030</t>
        </is>
      </c>
      <c r="G18969" t="inlineStr">
        <is>
          <t>Prod_0030</t>
        </is>
      </c>
      <c r="H18969" t="inlineStr">
        <is>
          <t>Household</t>
        </is>
      </c>
      <c r="I18969" t="n">
        <v>5</v>
      </c>
      <c r="J18969" t="n">
        <v>643.99</v>
      </c>
      <c r="K18969" t="n">
        <v>0</v>
      </c>
      <c r="L18969">
        <f>I18969*J18969*(1-K18969)</f>
        <v/>
      </c>
      <c r="M18969">
        <f>VLOOKUP(F18969,Products!A:D,4,FALSE)*I18969</f>
        <v/>
      </c>
      <c r="N18969">
        <f>L18969-M18969</f>
        <v/>
      </c>
    </row>
    <row r="18970">
      <c r="A18970" t="inlineStr">
        <is>
          <t>T1018968</t>
        </is>
      </c>
      <c r="B18970" t="inlineStr">
        <is>
          <t>2023-08-25</t>
        </is>
      </c>
      <c r="C18970" t="inlineStr">
        <is>
          <t>S013</t>
        </is>
      </c>
      <c r="D18970" t="inlineStr">
        <is>
          <t>Store_013</t>
        </is>
      </c>
      <c r="E18970" t="inlineStr">
        <is>
          <t>North</t>
        </is>
      </c>
      <c r="F18970" t="inlineStr">
        <is>
          <t>P0061</t>
        </is>
      </c>
      <c r="G18970" t="inlineStr">
        <is>
          <t>Prod_0061</t>
        </is>
      </c>
      <c r="H18970" t="inlineStr">
        <is>
          <t>Beverages</t>
        </is>
      </c>
      <c r="I18970" t="n">
        <v>7</v>
      </c>
      <c r="J18970" t="n">
        <v>63.95</v>
      </c>
      <c r="K18970" t="n">
        <v>0</v>
      </c>
      <c r="L18970">
        <f>I18970*J18970*(1-K18970)</f>
        <v/>
      </c>
      <c r="M18970">
        <f>VLOOKUP(F18970,Products!A:D,4,FALSE)*I18970</f>
        <v/>
      </c>
      <c r="N18970">
        <f>L18970-M18970</f>
        <v/>
      </c>
    </row>
    <row r="18971">
      <c r="A18971" t="inlineStr">
        <is>
          <t>T1018969</t>
        </is>
      </c>
      <c r="B18971" t="inlineStr">
        <is>
          <t>2024-06-03</t>
        </is>
      </c>
      <c r="C18971" t="inlineStr">
        <is>
          <t>S046</t>
        </is>
      </c>
      <c r="D18971" t="inlineStr">
        <is>
          <t>Store_046</t>
        </is>
      </c>
      <c r="E18971" t="inlineStr">
        <is>
          <t>South</t>
        </is>
      </c>
      <c r="F18971" t="inlineStr">
        <is>
          <t>P0137</t>
        </is>
      </c>
      <c r="G18971" t="inlineStr">
        <is>
          <t>Prod_0137</t>
        </is>
      </c>
      <c r="H18971" t="inlineStr">
        <is>
          <t>Electronics</t>
        </is>
      </c>
      <c r="I18971" t="n">
        <v>9</v>
      </c>
      <c r="J18971" t="n">
        <v>118.92</v>
      </c>
      <c r="K18971" t="n">
        <v>0</v>
      </c>
      <c r="L18971">
        <f>I18971*J18971*(1-K18971)</f>
        <v/>
      </c>
      <c r="M18971">
        <f>VLOOKUP(F18971,Products!A:D,4,FALSE)*I18971</f>
        <v/>
      </c>
      <c r="N18971">
        <f>L18971-M18971</f>
        <v/>
      </c>
    </row>
    <row r="18972">
      <c r="A18972" t="inlineStr">
        <is>
          <t>T1018970</t>
        </is>
      </c>
      <c r="B18972" t="inlineStr">
        <is>
          <t>2024-12-12</t>
        </is>
      </c>
      <c r="C18972" t="inlineStr">
        <is>
          <t>S010</t>
        </is>
      </c>
      <c r="D18972" t="inlineStr">
        <is>
          <t>Store_010</t>
        </is>
      </c>
      <c r="E18972" t="inlineStr">
        <is>
          <t>North</t>
        </is>
      </c>
      <c r="F18972" t="inlineStr">
        <is>
          <t>P0002</t>
        </is>
      </c>
      <c r="G18972" t="inlineStr">
        <is>
          <t>Prod_0002</t>
        </is>
      </c>
      <c r="H18972" t="inlineStr">
        <is>
          <t>Food</t>
        </is>
      </c>
      <c r="I18972" t="n">
        <v>5</v>
      </c>
      <c r="J18972" t="n">
        <v>206.58</v>
      </c>
      <c r="K18972" t="n">
        <v>0</v>
      </c>
      <c r="L18972">
        <f>I18972*J18972*(1-K18972)</f>
        <v/>
      </c>
      <c r="M18972">
        <f>VLOOKUP(F18972,Products!A:D,4,FALSE)*I18972</f>
        <v/>
      </c>
      <c r="N18972">
        <f>L18972-M18972</f>
        <v/>
      </c>
    </row>
    <row r="18973">
      <c r="A18973" t="inlineStr">
        <is>
          <t>T1018971</t>
        </is>
      </c>
      <c r="B18973" t="inlineStr">
        <is>
          <t>2023-08-22</t>
        </is>
      </c>
      <c r="C18973" t="inlineStr">
        <is>
          <t>S010</t>
        </is>
      </c>
      <c r="D18973" t="inlineStr">
        <is>
          <t>Store_010</t>
        </is>
      </c>
      <c r="E18973" t="inlineStr">
        <is>
          <t>North</t>
        </is>
      </c>
      <c r="F18973" t="inlineStr">
        <is>
          <t>P0037</t>
        </is>
      </c>
      <c r="G18973" t="inlineStr">
        <is>
          <t>Prod_0037</t>
        </is>
      </c>
      <c r="H18973" t="inlineStr">
        <is>
          <t>Stationery</t>
        </is>
      </c>
      <c r="I18973" t="n">
        <v>5</v>
      </c>
      <c r="J18973" t="n">
        <v>403.33</v>
      </c>
      <c r="K18973" t="n">
        <v>0.05</v>
      </c>
      <c r="L18973">
        <f>I18973*J18973*(1-K18973)</f>
        <v/>
      </c>
      <c r="M18973">
        <f>VLOOKUP(F18973,Products!A:D,4,FALSE)*I18973</f>
        <v/>
      </c>
      <c r="N18973">
        <f>L18973-M18973</f>
        <v/>
      </c>
    </row>
    <row r="18974">
      <c r="A18974" t="inlineStr">
        <is>
          <t>T1018972</t>
        </is>
      </c>
      <c r="B18974" t="inlineStr">
        <is>
          <t>2024-11-11</t>
        </is>
      </c>
      <c r="C18974" t="inlineStr">
        <is>
          <t>S013</t>
        </is>
      </c>
      <c r="D18974" t="inlineStr">
        <is>
          <t>Store_013</t>
        </is>
      </c>
      <c r="E18974" t="inlineStr">
        <is>
          <t>North</t>
        </is>
      </c>
      <c r="F18974" t="inlineStr">
        <is>
          <t>P0141</t>
        </is>
      </c>
      <c r="G18974" t="inlineStr">
        <is>
          <t>Prod_0141</t>
        </is>
      </c>
      <c r="H18974" t="inlineStr">
        <is>
          <t>Food</t>
        </is>
      </c>
      <c r="I18974" t="n">
        <v>7</v>
      </c>
      <c r="J18974" t="n">
        <v>786.9299999999999</v>
      </c>
      <c r="K18974" t="n">
        <v>0.2</v>
      </c>
      <c r="L18974">
        <f>I18974*J18974*(1-K18974)</f>
        <v/>
      </c>
      <c r="M18974">
        <f>VLOOKUP(F18974,Products!A:D,4,FALSE)*I18974</f>
        <v/>
      </c>
      <c r="N18974">
        <f>L18974-M18974</f>
        <v/>
      </c>
    </row>
    <row r="18975">
      <c r="A18975" t="inlineStr">
        <is>
          <t>T1018973</t>
        </is>
      </c>
      <c r="B18975" t="inlineStr">
        <is>
          <t>2023-10-06</t>
        </is>
      </c>
      <c r="C18975" t="inlineStr">
        <is>
          <t>S026</t>
        </is>
      </c>
      <c r="D18975" t="inlineStr">
        <is>
          <t>Store_026</t>
        </is>
      </c>
      <c r="E18975" t="inlineStr">
        <is>
          <t>North</t>
        </is>
      </c>
      <c r="F18975" t="inlineStr">
        <is>
          <t>P0069</t>
        </is>
      </c>
      <c r="G18975" t="inlineStr">
        <is>
          <t>Prod_0069</t>
        </is>
      </c>
      <c r="H18975" t="inlineStr">
        <is>
          <t>Household</t>
        </is>
      </c>
      <c r="I18975" t="n">
        <v>2</v>
      </c>
      <c r="J18975" t="n">
        <v>325.55</v>
      </c>
      <c r="K18975" t="n">
        <v>0.1</v>
      </c>
      <c r="L18975">
        <f>I18975*J18975*(1-K18975)</f>
        <v/>
      </c>
      <c r="M18975">
        <f>VLOOKUP(F18975,Products!A:D,4,FALSE)*I18975</f>
        <v/>
      </c>
      <c r="N18975">
        <f>L18975-M18975</f>
        <v/>
      </c>
    </row>
    <row r="18976">
      <c r="A18976" t="inlineStr">
        <is>
          <t>T1018974</t>
        </is>
      </c>
      <c r="B18976" t="inlineStr">
        <is>
          <t>2025-06-30</t>
        </is>
      </c>
      <c r="C18976" t="inlineStr">
        <is>
          <t>S013</t>
        </is>
      </c>
      <c r="D18976" t="inlineStr">
        <is>
          <t>Store_013</t>
        </is>
      </c>
      <c r="E18976" t="inlineStr">
        <is>
          <t>North</t>
        </is>
      </c>
      <c r="F18976" t="inlineStr">
        <is>
          <t>P0068</t>
        </is>
      </c>
      <c r="G18976" t="inlineStr">
        <is>
          <t>Prod_0068</t>
        </is>
      </c>
      <c r="H18976" t="inlineStr">
        <is>
          <t>Household</t>
        </is>
      </c>
      <c r="I18976" t="n">
        <v>3</v>
      </c>
      <c r="J18976" t="n">
        <v>240.5</v>
      </c>
      <c r="K18976" t="n">
        <v>0</v>
      </c>
      <c r="L18976">
        <f>I18976*J18976*(1-K18976)</f>
        <v/>
      </c>
      <c r="M18976">
        <f>VLOOKUP(F18976,Products!A:D,4,FALSE)*I18976</f>
        <v/>
      </c>
      <c r="N18976">
        <f>L18976-M18976</f>
        <v/>
      </c>
    </row>
    <row r="18977">
      <c r="A18977" t="inlineStr">
        <is>
          <t>T1018975</t>
        </is>
      </c>
      <c r="B18977" t="inlineStr">
        <is>
          <t>2024-03-12</t>
        </is>
      </c>
      <c r="C18977" t="inlineStr">
        <is>
          <t>S030</t>
        </is>
      </c>
      <c r="D18977" t="inlineStr">
        <is>
          <t>Store_030</t>
        </is>
      </c>
      <c r="E18977" t="inlineStr">
        <is>
          <t>North</t>
        </is>
      </c>
      <c r="F18977" t="inlineStr">
        <is>
          <t>P0070</t>
        </is>
      </c>
      <c r="G18977" t="inlineStr">
        <is>
          <t>Prod_0070</t>
        </is>
      </c>
      <c r="H18977" t="inlineStr">
        <is>
          <t>Beverages</t>
        </is>
      </c>
      <c r="I18977" t="n">
        <v>6</v>
      </c>
      <c r="J18977" t="n">
        <v>725.51</v>
      </c>
      <c r="K18977" t="n">
        <v>0</v>
      </c>
      <c r="L18977">
        <f>I18977*J18977*(1-K18977)</f>
        <v/>
      </c>
      <c r="M18977">
        <f>VLOOKUP(F18977,Products!A:D,4,FALSE)*I18977</f>
        <v/>
      </c>
      <c r="N18977">
        <f>L18977-M18977</f>
        <v/>
      </c>
    </row>
    <row r="18978">
      <c r="A18978" t="inlineStr">
        <is>
          <t>T1018976</t>
        </is>
      </c>
      <c r="B18978" t="inlineStr">
        <is>
          <t>2025-09-09</t>
        </is>
      </c>
      <c r="C18978" t="inlineStr">
        <is>
          <t>S003</t>
        </is>
      </c>
      <c r="D18978" t="inlineStr">
        <is>
          <t>Store_003</t>
        </is>
      </c>
      <c r="E18978" t="inlineStr">
        <is>
          <t>North</t>
        </is>
      </c>
      <c r="F18978" t="inlineStr">
        <is>
          <t>P0129</t>
        </is>
      </c>
      <c r="G18978" t="inlineStr">
        <is>
          <t>Prod_0129</t>
        </is>
      </c>
      <c r="H18978" t="inlineStr">
        <is>
          <t>Stationery</t>
        </is>
      </c>
      <c r="I18978" t="n">
        <v>6</v>
      </c>
      <c r="J18978" t="n">
        <v>682.39</v>
      </c>
      <c r="K18978" t="n">
        <v>0</v>
      </c>
      <c r="L18978">
        <f>I18978*J18978*(1-K18978)</f>
        <v/>
      </c>
      <c r="M18978">
        <f>VLOOKUP(F18978,Products!A:D,4,FALSE)*I18978</f>
        <v/>
      </c>
      <c r="N18978">
        <f>L18978-M18978</f>
        <v/>
      </c>
    </row>
    <row r="18979">
      <c r="A18979" t="inlineStr">
        <is>
          <t>T1018977</t>
        </is>
      </c>
      <c r="B18979" t="inlineStr">
        <is>
          <t>2025-04-12</t>
        </is>
      </c>
      <c r="C18979" t="inlineStr">
        <is>
          <t>S020</t>
        </is>
      </c>
      <c r="D18979" t="inlineStr">
        <is>
          <t>Store_020</t>
        </is>
      </c>
      <c r="E18979" t="inlineStr">
        <is>
          <t>West</t>
        </is>
      </c>
      <c r="F18979" t="inlineStr">
        <is>
          <t>P0130</t>
        </is>
      </c>
      <c r="G18979" t="inlineStr">
        <is>
          <t>Prod_0130</t>
        </is>
      </c>
      <c r="H18979" t="inlineStr">
        <is>
          <t>Electronics</t>
        </is>
      </c>
      <c r="I18979" t="n">
        <v>5</v>
      </c>
      <c r="J18979" t="n">
        <v>705.28</v>
      </c>
      <c r="K18979" t="n">
        <v>0</v>
      </c>
      <c r="L18979">
        <f>I18979*J18979*(1-K18979)</f>
        <v/>
      </c>
      <c r="M18979">
        <f>VLOOKUP(F18979,Products!A:D,4,FALSE)*I18979</f>
        <v/>
      </c>
      <c r="N18979">
        <f>L18979-M18979</f>
        <v/>
      </c>
    </row>
    <row r="18980">
      <c r="A18980" t="inlineStr">
        <is>
          <t>T1018978</t>
        </is>
      </c>
      <c r="B18980" t="inlineStr">
        <is>
          <t>2023-04-06</t>
        </is>
      </c>
      <c r="C18980" t="inlineStr">
        <is>
          <t>S027</t>
        </is>
      </c>
      <c r="D18980" t="inlineStr">
        <is>
          <t>Store_027</t>
        </is>
      </c>
      <c r="E18980" t="inlineStr">
        <is>
          <t>South</t>
        </is>
      </c>
      <c r="F18980" t="inlineStr">
        <is>
          <t>P0096</t>
        </is>
      </c>
      <c r="G18980" t="inlineStr">
        <is>
          <t>Prod_0096</t>
        </is>
      </c>
      <c r="H18980" t="inlineStr">
        <is>
          <t>Beverages</t>
        </is>
      </c>
      <c r="I18980" t="n">
        <v>3</v>
      </c>
      <c r="J18980" t="n">
        <v>453.66</v>
      </c>
      <c r="K18980" t="n">
        <v>0</v>
      </c>
      <c r="L18980">
        <f>I18980*J18980*(1-K18980)</f>
        <v/>
      </c>
      <c r="M18980">
        <f>VLOOKUP(F18980,Products!A:D,4,FALSE)*I18980</f>
        <v/>
      </c>
      <c r="N18980">
        <f>L18980-M18980</f>
        <v/>
      </c>
    </row>
    <row r="18981">
      <c r="A18981" t="inlineStr">
        <is>
          <t>T1018979</t>
        </is>
      </c>
      <c r="B18981" t="inlineStr">
        <is>
          <t>2024-05-05</t>
        </is>
      </c>
      <c r="C18981" t="inlineStr">
        <is>
          <t>S011</t>
        </is>
      </c>
      <c r="D18981" t="inlineStr">
        <is>
          <t>Store_011</t>
        </is>
      </c>
      <c r="E18981" t="inlineStr">
        <is>
          <t>South</t>
        </is>
      </c>
      <c r="F18981" t="inlineStr">
        <is>
          <t>P0039</t>
        </is>
      </c>
      <c r="G18981" t="inlineStr">
        <is>
          <t>Prod_0039</t>
        </is>
      </c>
      <c r="H18981" t="inlineStr">
        <is>
          <t>Household</t>
        </is>
      </c>
      <c r="I18981" t="n">
        <v>8</v>
      </c>
      <c r="J18981" t="n">
        <v>310.37</v>
      </c>
      <c r="K18981" t="n">
        <v>0</v>
      </c>
      <c r="L18981">
        <f>I18981*J18981*(1-K18981)</f>
        <v/>
      </c>
      <c r="M18981">
        <f>VLOOKUP(F18981,Products!A:D,4,FALSE)*I18981</f>
        <v/>
      </c>
      <c r="N18981">
        <f>L18981-M18981</f>
        <v/>
      </c>
    </row>
    <row r="18982">
      <c r="A18982" t="inlineStr">
        <is>
          <t>T1018980</t>
        </is>
      </c>
      <c r="B18982" t="inlineStr">
        <is>
          <t>2023-08-29</t>
        </is>
      </c>
      <c r="C18982" t="inlineStr">
        <is>
          <t>S003</t>
        </is>
      </c>
      <c r="D18982" t="inlineStr">
        <is>
          <t>Store_003</t>
        </is>
      </c>
      <c r="E18982" t="inlineStr">
        <is>
          <t>North</t>
        </is>
      </c>
      <c r="F18982" t="inlineStr">
        <is>
          <t>P0131</t>
        </is>
      </c>
      <c r="G18982" t="inlineStr">
        <is>
          <t>Prod_0131</t>
        </is>
      </c>
      <c r="H18982" t="inlineStr">
        <is>
          <t>Beverages</t>
        </is>
      </c>
      <c r="I18982" t="n">
        <v>9</v>
      </c>
      <c r="J18982" t="n">
        <v>367.96</v>
      </c>
      <c r="K18982" t="n">
        <v>0</v>
      </c>
      <c r="L18982">
        <f>I18982*J18982*(1-K18982)</f>
        <v/>
      </c>
      <c r="M18982">
        <f>VLOOKUP(F18982,Products!A:D,4,FALSE)*I18982</f>
        <v/>
      </c>
      <c r="N18982">
        <f>L18982-M18982</f>
        <v/>
      </c>
    </row>
    <row r="18983">
      <c r="A18983" t="inlineStr">
        <is>
          <t>T1018981</t>
        </is>
      </c>
      <c r="B18983" t="inlineStr">
        <is>
          <t>2025-08-11</t>
        </is>
      </c>
      <c r="C18983" t="inlineStr">
        <is>
          <t>S012</t>
        </is>
      </c>
      <c r="D18983" t="inlineStr">
        <is>
          <t>Store_012</t>
        </is>
      </c>
      <c r="E18983" t="inlineStr">
        <is>
          <t>South</t>
        </is>
      </c>
      <c r="F18983" t="inlineStr">
        <is>
          <t>P0108</t>
        </is>
      </c>
      <c r="G18983" t="inlineStr">
        <is>
          <t>Prod_0108</t>
        </is>
      </c>
      <c r="H18983" t="inlineStr">
        <is>
          <t>Stationery</t>
        </is>
      </c>
      <c r="I18983" t="n">
        <v>3</v>
      </c>
      <c r="J18983" t="n">
        <v>697.12</v>
      </c>
      <c r="K18983" t="n">
        <v>0</v>
      </c>
      <c r="L18983">
        <f>I18983*J18983*(1-K18983)</f>
        <v/>
      </c>
      <c r="M18983">
        <f>VLOOKUP(F18983,Products!A:D,4,FALSE)*I18983</f>
        <v/>
      </c>
      <c r="N18983">
        <f>L18983-M18983</f>
        <v/>
      </c>
    </row>
    <row r="18984">
      <c r="A18984" t="inlineStr">
        <is>
          <t>T1018982</t>
        </is>
      </c>
      <c r="B18984" t="inlineStr">
        <is>
          <t>2025-04-07</t>
        </is>
      </c>
      <c r="C18984" t="inlineStr">
        <is>
          <t>S007</t>
        </is>
      </c>
      <c r="D18984" t="inlineStr">
        <is>
          <t>Store_007</t>
        </is>
      </c>
      <c r="E18984" t="inlineStr">
        <is>
          <t>East</t>
        </is>
      </c>
      <c r="F18984" t="inlineStr">
        <is>
          <t>P0123</t>
        </is>
      </c>
      <c r="G18984" t="inlineStr">
        <is>
          <t>Prod_0123</t>
        </is>
      </c>
      <c r="H18984" t="inlineStr">
        <is>
          <t>Food</t>
        </is>
      </c>
      <c r="I18984" t="n">
        <v>8</v>
      </c>
      <c r="J18984" t="n">
        <v>549.72</v>
      </c>
      <c r="K18984" t="n">
        <v>0</v>
      </c>
      <c r="L18984">
        <f>I18984*J18984*(1-K18984)</f>
        <v/>
      </c>
      <c r="M18984">
        <f>VLOOKUP(F18984,Products!A:D,4,FALSE)*I18984</f>
        <v/>
      </c>
      <c r="N18984">
        <f>L18984-M18984</f>
        <v/>
      </c>
    </row>
    <row r="18985">
      <c r="A18985" t="inlineStr">
        <is>
          <t>T1018983</t>
        </is>
      </c>
      <c r="B18985" t="inlineStr">
        <is>
          <t>2023-04-07</t>
        </is>
      </c>
      <c r="C18985" t="inlineStr">
        <is>
          <t>S030</t>
        </is>
      </c>
      <c r="D18985" t="inlineStr">
        <is>
          <t>Store_030</t>
        </is>
      </c>
      <c r="E18985" t="inlineStr">
        <is>
          <t>North</t>
        </is>
      </c>
      <c r="F18985" t="inlineStr">
        <is>
          <t>P0072</t>
        </is>
      </c>
      <c r="G18985" t="inlineStr">
        <is>
          <t>Prod_0072</t>
        </is>
      </c>
      <c r="H18985" t="inlineStr">
        <is>
          <t>Food</t>
        </is>
      </c>
      <c r="I18985" t="n">
        <v>9</v>
      </c>
      <c r="J18985" t="n">
        <v>755.09</v>
      </c>
      <c r="K18985" t="n">
        <v>0</v>
      </c>
      <c r="L18985">
        <f>I18985*J18985*(1-K18985)</f>
        <v/>
      </c>
      <c r="M18985">
        <f>VLOOKUP(F18985,Products!A:D,4,FALSE)*I18985</f>
        <v/>
      </c>
      <c r="N18985">
        <f>L18985-M18985</f>
        <v/>
      </c>
    </row>
    <row r="18986">
      <c r="A18986" t="inlineStr">
        <is>
          <t>T1018984</t>
        </is>
      </c>
      <c r="B18986" t="inlineStr">
        <is>
          <t>2025-09-20</t>
        </is>
      </c>
      <c r="C18986" t="inlineStr">
        <is>
          <t>S027</t>
        </is>
      </c>
      <c r="D18986" t="inlineStr">
        <is>
          <t>Store_027</t>
        </is>
      </c>
      <c r="E18986" t="inlineStr">
        <is>
          <t>South</t>
        </is>
      </c>
      <c r="F18986" t="inlineStr">
        <is>
          <t>P0031</t>
        </is>
      </c>
      <c r="G18986" t="inlineStr">
        <is>
          <t>Prod_0031</t>
        </is>
      </c>
      <c r="H18986" t="inlineStr">
        <is>
          <t>Food</t>
        </is>
      </c>
      <c r="I18986" t="n">
        <v>5</v>
      </c>
      <c r="J18986" t="n">
        <v>185.19</v>
      </c>
      <c r="K18986" t="n">
        <v>0</v>
      </c>
      <c r="L18986">
        <f>I18986*J18986*(1-K18986)</f>
        <v/>
      </c>
      <c r="M18986">
        <f>VLOOKUP(F18986,Products!A:D,4,FALSE)*I18986</f>
        <v/>
      </c>
      <c r="N18986">
        <f>L18986-M18986</f>
        <v/>
      </c>
    </row>
    <row r="18987">
      <c r="A18987" t="inlineStr">
        <is>
          <t>T1018985</t>
        </is>
      </c>
      <c r="B18987" t="inlineStr">
        <is>
          <t>2025-08-05</t>
        </is>
      </c>
      <c r="C18987" t="inlineStr">
        <is>
          <t>S042</t>
        </is>
      </c>
      <c r="D18987" t="inlineStr">
        <is>
          <t>Store_042</t>
        </is>
      </c>
      <c r="E18987" t="inlineStr">
        <is>
          <t>Central</t>
        </is>
      </c>
      <c r="F18987" t="inlineStr">
        <is>
          <t>P0034</t>
        </is>
      </c>
      <c r="G18987" t="inlineStr">
        <is>
          <t>Prod_0034</t>
        </is>
      </c>
      <c r="H18987" t="inlineStr">
        <is>
          <t>Toys</t>
        </is>
      </c>
      <c r="I18987" t="n">
        <v>5</v>
      </c>
      <c r="J18987" t="n">
        <v>538.8200000000001</v>
      </c>
      <c r="K18987" t="n">
        <v>0</v>
      </c>
      <c r="L18987">
        <f>I18987*J18987*(1-K18987)</f>
        <v/>
      </c>
      <c r="M18987">
        <f>VLOOKUP(F18987,Products!A:D,4,FALSE)*I18987</f>
        <v/>
      </c>
      <c r="N18987">
        <f>L18987-M18987</f>
        <v/>
      </c>
    </row>
    <row r="18988">
      <c r="A18988" t="inlineStr">
        <is>
          <t>T1018986</t>
        </is>
      </c>
      <c r="B18988" t="inlineStr">
        <is>
          <t>2023-09-23</t>
        </is>
      </c>
      <c r="C18988" t="inlineStr">
        <is>
          <t>S005</t>
        </is>
      </c>
      <c r="D18988" t="inlineStr">
        <is>
          <t>Store_005</t>
        </is>
      </c>
      <c r="E18988" t="inlineStr">
        <is>
          <t>Central</t>
        </is>
      </c>
      <c r="F18988" t="inlineStr">
        <is>
          <t>P0173</t>
        </is>
      </c>
      <c r="G18988" t="inlineStr">
        <is>
          <t>Prod_0173</t>
        </is>
      </c>
      <c r="H18988" t="inlineStr">
        <is>
          <t>Toys</t>
        </is>
      </c>
      <c r="I18988" t="n">
        <v>5</v>
      </c>
      <c r="J18988" t="n">
        <v>1056.61</v>
      </c>
      <c r="K18988" t="n">
        <v>0</v>
      </c>
      <c r="L18988">
        <f>I18988*J18988*(1-K18988)</f>
        <v/>
      </c>
      <c r="M18988">
        <f>VLOOKUP(F18988,Products!A:D,4,FALSE)*I18988</f>
        <v/>
      </c>
      <c r="N18988">
        <f>L18988-M18988</f>
        <v/>
      </c>
    </row>
    <row r="18989">
      <c r="A18989" t="inlineStr">
        <is>
          <t>T1018987</t>
        </is>
      </c>
      <c r="B18989" t="inlineStr">
        <is>
          <t>2025-01-15</t>
        </is>
      </c>
      <c r="C18989" t="inlineStr">
        <is>
          <t>S047</t>
        </is>
      </c>
      <c r="D18989" t="inlineStr">
        <is>
          <t>Store_047</t>
        </is>
      </c>
      <c r="E18989" t="inlineStr">
        <is>
          <t>North</t>
        </is>
      </c>
      <c r="F18989" t="inlineStr">
        <is>
          <t>P0164</t>
        </is>
      </c>
      <c r="G18989" t="inlineStr">
        <is>
          <t>Prod_0164</t>
        </is>
      </c>
      <c r="H18989" t="inlineStr">
        <is>
          <t>Food</t>
        </is>
      </c>
      <c r="I18989" t="n">
        <v>5</v>
      </c>
      <c r="J18989" t="n">
        <v>580.58</v>
      </c>
      <c r="K18989" t="n">
        <v>0</v>
      </c>
      <c r="L18989">
        <f>I18989*J18989*(1-K18989)</f>
        <v/>
      </c>
      <c r="M18989">
        <f>VLOOKUP(F18989,Products!A:D,4,FALSE)*I18989</f>
        <v/>
      </c>
      <c r="N18989">
        <f>L18989-M18989</f>
        <v/>
      </c>
    </row>
    <row r="18990">
      <c r="A18990" t="inlineStr">
        <is>
          <t>T1018988</t>
        </is>
      </c>
      <c r="B18990" t="inlineStr">
        <is>
          <t>2025-05-08</t>
        </is>
      </c>
      <c r="C18990" t="inlineStr">
        <is>
          <t>S025</t>
        </is>
      </c>
      <c r="D18990" t="inlineStr">
        <is>
          <t>Store_025</t>
        </is>
      </c>
      <c r="E18990" t="inlineStr">
        <is>
          <t>Central</t>
        </is>
      </c>
      <c r="F18990" t="inlineStr">
        <is>
          <t>P0085</t>
        </is>
      </c>
      <c r="G18990" t="inlineStr">
        <is>
          <t>Prod_0085</t>
        </is>
      </c>
      <c r="H18990" t="inlineStr">
        <is>
          <t>Food</t>
        </is>
      </c>
      <c r="I18990" t="n">
        <v>8</v>
      </c>
      <c r="J18990" t="n">
        <v>341.08</v>
      </c>
      <c r="K18990" t="n">
        <v>0.05</v>
      </c>
      <c r="L18990">
        <f>I18990*J18990*(1-K18990)</f>
        <v/>
      </c>
      <c r="M18990">
        <f>VLOOKUP(F18990,Products!A:D,4,FALSE)*I18990</f>
        <v/>
      </c>
      <c r="N18990">
        <f>L18990-M18990</f>
        <v/>
      </c>
    </row>
    <row r="18991">
      <c r="A18991" t="inlineStr">
        <is>
          <t>T1018989</t>
        </is>
      </c>
      <c r="B18991" t="inlineStr">
        <is>
          <t>2025-03-19</t>
        </is>
      </c>
      <c r="C18991" t="inlineStr">
        <is>
          <t>S030</t>
        </is>
      </c>
      <c r="D18991" t="inlineStr">
        <is>
          <t>Store_030</t>
        </is>
      </c>
      <c r="E18991" t="inlineStr">
        <is>
          <t>North</t>
        </is>
      </c>
      <c r="F18991" t="inlineStr">
        <is>
          <t>P0033</t>
        </is>
      </c>
      <c r="G18991" t="inlineStr">
        <is>
          <t>Prod_0033</t>
        </is>
      </c>
      <c r="H18991" t="inlineStr">
        <is>
          <t>Food</t>
        </is>
      </c>
      <c r="I18991" t="n">
        <v>9</v>
      </c>
      <c r="J18991" t="n">
        <v>407.09</v>
      </c>
      <c r="K18991" t="n">
        <v>0.05</v>
      </c>
      <c r="L18991">
        <f>I18991*J18991*(1-K18991)</f>
        <v/>
      </c>
      <c r="M18991">
        <f>VLOOKUP(F18991,Products!A:D,4,FALSE)*I18991</f>
        <v/>
      </c>
      <c r="N18991">
        <f>L18991-M18991</f>
        <v/>
      </c>
    </row>
    <row r="18992">
      <c r="A18992" t="inlineStr">
        <is>
          <t>T1018990</t>
        </is>
      </c>
      <c r="B18992" t="inlineStr">
        <is>
          <t>2023-01-20</t>
        </is>
      </c>
      <c r="C18992" t="inlineStr">
        <is>
          <t>S031</t>
        </is>
      </c>
      <c r="D18992" t="inlineStr">
        <is>
          <t>Store_031</t>
        </is>
      </c>
      <c r="E18992" t="inlineStr">
        <is>
          <t>Central</t>
        </is>
      </c>
      <c r="F18992" t="inlineStr">
        <is>
          <t>P0057</t>
        </is>
      </c>
      <c r="G18992" t="inlineStr">
        <is>
          <t>Prod_0057</t>
        </is>
      </c>
      <c r="H18992" t="inlineStr">
        <is>
          <t>Beverages</t>
        </is>
      </c>
      <c r="I18992" t="n">
        <v>5</v>
      </c>
      <c r="J18992" t="n">
        <v>83.51000000000001</v>
      </c>
      <c r="K18992" t="n">
        <v>0.1</v>
      </c>
      <c r="L18992">
        <f>I18992*J18992*(1-K18992)</f>
        <v/>
      </c>
      <c r="M18992">
        <f>VLOOKUP(F18992,Products!A:D,4,FALSE)*I18992</f>
        <v/>
      </c>
      <c r="N18992">
        <f>L18992-M18992</f>
        <v/>
      </c>
    </row>
    <row r="18993">
      <c r="A18993" t="inlineStr">
        <is>
          <t>T1018991</t>
        </is>
      </c>
      <c r="B18993" t="inlineStr">
        <is>
          <t>2025-01-10</t>
        </is>
      </c>
      <c r="C18993" t="inlineStr">
        <is>
          <t>S030</t>
        </is>
      </c>
      <c r="D18993" t="inlineStr">
        <is>
          <t>Store_030</t>
        </is>
      </c>
      <c r="E18993" t="inlineStr">
        <is>
          <t>North</t>
        </is>
      </c>
      <c r="F18993" t="inlineStr">
        <is>
          <t>P0041</t>
        </is>
      </c>
      <c r="G18993" t="inlineStr">
        <is>
          <t>Prod_0041</t>
        </is>
      </c>
      <c r="H18993" t="inlineStr">
        <is>
          <t>Stationery</t>
        </is>
      </c>
      <c r="I18993" t="n">
        <v>1</v>
      </c>
      <c r="J18993" t="n">
        <v>268.7</v>
      </c>
      <c r="K18993" t="n">
        <v>0</v>
      </c>
      <c r="L18993">
        <f>I18993*J18993*(1-K18993)</f>
        <v/>
      </c>
      <c r="M18993">
        <f>VLOOKUP(F18993,Products!A:D,4,FALSE)*I18993</f>
        <v/>
      </c>
      <c r="N18993">
        <f>L18993-M18993</f>
        <v/>
      </c>
    </row>
    <row r="18994">
      <c r="A18994" t="inlineStr">
        <is>
          <t>T1018992</t>
        </is>
      </c>
      <c r="B18994" t="inlineStr">
        <is>
          <t>2023-02-07</t>
        </is>
      </c>
      <c r="C18994" t="inlineStr">
        <is>
          <t>S011</t>
        </is>
      </c>
      <c r="D18994" t="inlineStr">
        <is>
          <t>Store_011</t>
        </is>
      </c>
      <c r="E18994" t="inlineStr">
        <is>
          <t>South</t>
        </is>
      </c>
      <c r="F18994" t="inlineStr">
        <is>
          <t>P0005</t>
        </is>
      </c>
      <c r="G18994" t="inlineStr">
        <is>
          <t>Prod_0005</t>
        </is>
      </c>
      <c r="H18994" t="inlineStr">
        <is>
          <t>Beverages</t>
        </is>
      </c>
      <c r="I18994" t="n">
        <v>6</v>
      </c>
      <c r="J18994" t="n">
        <v>128.38</v>
      </c>
      <c r="K18994" t="n">
        <v>0</v>
      </c>
      <c r="L18994">
        <f>I18994*J18994*(1-K18994)</f>
        <v/>
      </c>
      <c r="M18994">
        <f>VLOOKUP(F18994,Products!A:D,4,FALSE)*I18994</f>
        <v/>
      </c>
      <c r="N18994">
        <f>L18994-M18994</f>
        <v/>
      </c>
    </row>
    <row r="18995">
      <c r="A18995" t="inlineStr">
        <is>
          <t>T1018993</t>
        </is>
      </c>
      <c r="B18995" t="inlineStr">
        <is>
          <t>2023-03-31</t>
        </is>
      </c>
      <c r="C18995" t="inlineStr">
        <is>
          <t>S031</t>
        </is>
      </c>
      <c r="D18995" t="inlineStr">
        <is>
          <t>Store_031</t>
        </is>
      </c>
      <c r="E18995" t="inlineStr">
        <is>
          <t>Central</t>
        </is>
      </c>
      <c r="F18995" t="inlineStr">
        <is>
          <t>P0148</t>
        </is>
      </c>
      <c r="G18995" t="inlineStr">
        <is>
          <t>Prod_0148</t>
        </is>
      </c>
      <c r="H18995" t="inlineStr">
        <is>
          <t>Electronics</t>
        </is>
      </c>
      <c r="I18995" t="n">
        <v>1</v>
      </c>
      <c r="J18995" t="n">
        <v>236.28</v>
      </c>
      <c r="K18995" t="n">
        <v>0</v>
      </c>
      <c r="L18995">
        <f>I18995*J18995*(1-K18995)</f>
        <v/>
      </c>
      <c r="M18995">
        <f>VLOOKUP(F18995,Products!A:D,4,FALSE)*I18995</f>
        <v/>
      </c>
      <c r="N18995">
        <f>L18995-M18995</f>
        <v/>
      </c>
    </row>
    <row r="18996">
      <c r="A18996" t="inlineStr">
        <is>
          <t>T1018994</t>
        </is>
      </c>
      <c r="B18996" t="inlineStr">
        <is>
          <t>2024-05-13</t>
        </is>
      </c>
      <c r="C18996" t="inlineStr">
        <is>
          <t>S047</t>
        </is>
      </c>
      <c r="D18996" t="inlineStr">
        <is>
          <t>Store_047</t>
        </is>
      </c>
      <c r="E18996" t="inlineStr">
        <is>
          <t>North</t>
        </is>
      </c>
      <c r="F18996" t="inlineStr">
        <is>
          <t>P0073</t>
        </is>
      </c>
      <c r="G18996" t="inlineStr">
        <is>
          <t>Prod_0073</t>
        </is>
      </c>
      <c r="H18996" t="inlineStr">
        <is>
          <t>Food</t>
        </is>
      </c>
      <c r="I18996" t="n">
        <v>8</v>
      </c>
      <c r="J18996" t="n">
        <v>562.3099999999999</v>
      </c>
      <c r="K18996" t="n">
        <v>0</v>
      </c>
      <c r="L18996">
        <f>I18996*J18996*(1-K18996)</f>
        <v/>
      </c>
      <c r="M18996">
        <f>VLOOKUP(F18996,Products!A:D,4,FALSE)*I18996</f>
        <v/>
      </c>
      <c r="N18996">
        <f>L18996-M18996</f>
        <v/>
      </c>
    </row>
    <row r="18997">
      <c r="A18997" t="inlineStr">
        <is>
          <t>T1018995</t>
        </is>
      </c>
      <c r="B18997" t="inlineStr">
        <is>
          <t>2024-11-01</t>
        </is>
      </c>
      <c r="C18997" t="inlineStr">
        <is>
          <t>S046</t>
        </is>
      </c>
      <c r="D18997" t="inlineStr">
        <is>
          <t>Store_046</t>
        </is>
      </c>
      <c r="E18997" t="inlineStr">
        <is>
          <t>South</t>
        </is>
      </c>
      <c r="F18997" t="inlineStr">
        <is>
          <t>P0073</t>
        </is>
      </c>
      <c r="G18997" t="inlineStr">
        <is>
          <t>Prod_0073</t>
        </is>
      </c>
      <c r="H18997" t="inlineStr">
        <is>
          <t>Food</t>
        </is>
      </c>
      <c r="I18997" t="n">
        <v>4</v>
      </c>
      <c r="J18997" t="n">
        <v>602.88</v>
      </c>
      <c r="K18997" t="n">
        <v>0</v>
      </c>
      <c r="L18997">
        <f>I18997*J18997*(1-K18997)</f>
        <v/>
      </c>
      <c r="M18997">
        <f>VLOOKUP(F18997,Products!A:D,4,FALSE)*I18997</f>
        <v/>
      </c>
      <c r="N18997">
        <f>L18997-M18997</f>
        <v/>
      </c>
    </row>
    <row r="18998">
      <c r="A18998" t="inlineStr">
        <is>
          <t>T1018996</t>
        </is>
      </c>
      <c r="B18998" t="inlineStr">
        <is>
          <t>2024-02-14</t>
        </is>
      </c>
      <c r="C18998" t="inlineStr">
        <is>
          <t>S041</t>
        </is>
      </c>
      <c r="D18998" t="inlineStr">
        <is>
          <t>Store_041</t>
        </is>
      </c>
      <c r="E18998" t="inlineStr">
        <is>
          <t>East</t>
        </is>
      </c>
      <c r="F18998" t="inlineStr">
        <is>
          <t>P0187</t>
        </is>
      </c>
      <c r="G18998" t="inlineStr">
        <is>
          <t>Prod_0187</t>
        </is>
      </c>
      <c r="H18998" t="inlineStr">
        <is>
          <t>Food</t>
        </is>
      </c>
      <c r="I18998" t="n">
        <v>7</v>
      </c>
      <c r="J18998" t="n">
        <v>957.26</v>
      </c>
      <c r="K18998" t="n">
        <v>0</v>
      </c>
      <c r="L18998">
        <f>I18998*J18998*(1-K18998)</f>
        <v/>
      </c>
      <c r="M18998">
        <f>VLOOKUP(F18998,Products!A:D,4,FALSE)*I18998</f>
        <v/>
      </c>
      <c r="N18998">
        <f>L18998-M18998</f>
        <v/>
      </c>
    </row>
    <row r="18999">
      <c r="A18999" t="inlineStr">
        <is>
          <t>T1018997</t>
        </is>
      </c>
      <c r="B18999" t="inlineStr">
        <is>
          <t>2024-06-02</t>
        </is>
      </c>
      <c r="C18999" t="inlineStr">
        <is>
          <t>S041</t>
        </is>
      </c>
      <c r="D18999" t="inlineStr">
        <is>
          <t>Store_041</t>
        </is>
      </c>
      <c r="E18999" t="inlineStr">
        <is>
          <t>East</t>
        </is>
      </c>
      <c r="F18999" t="inlineStr">
        <is>
          <t>P0131</t>
        </is>
      </c>
      <c r="G18999" t="inlineStr">
        <is>
          <t>Prod_0131</t>
        </is>
      </c>
      <c r="H18999" t="inlineStr">
        <is>
          <t>Beverages</t>
        </is>
      </c>
      <c r="I18999" t="n">
        <v>7</v>
      </c>
      <c r="J18999" t="n">
        <v>276.62</v>
      </c>
      <c r="K18999" t="n">
        <v>0</v>
      </c>
      <c r="L18999">
        <f>I18999*J18999*(1-K18999)</f>
        <v/>
      </c>
      <c r="M18999">
        <f>VLOOKUP(F18999,Products!A:D,4,FALSE)*I18999</f>
        <v/>
      </c>
      <c r="N18999">
        <f>L18999-M18999</f>
        <v/>
      </c>
    </row>
    <row r="19000">
      <c r="A19000" t="inlineStr">
        <is>
          <t>T1018998</t>
        </is>
      </c>
      <c r="B19000" t="inlineStr">
        <is>
          <t>2023-05-07</t>
        </is>
      </c>
      <c r="C19000" t="inlineStr">
        <is>
          <t>S007</t>
        </is>
      </c>
      <c r="D19000" t="inlineStr">
        <is>
          <t>Store_007</t>
        </is>
      </c>
      <c r="E19000" t="inlineStr">
        <is>
          <t>East</t>
        </is>
      </c>
      <c r="F19000" t="inlineStr">
        <is>
          <t>P0081</t>
        </is>
      </c>
      <c r="G19000" t="inlineStr">
        <is>
          <t>Prod_0081</t>
        </is>
      </c>
      <c r="H19000" t="inlineStr">
        <is>
          <t>Electronics</t>
        </is>
      </c>
      <c r="I19000" t="n">
        <v>2</v>
      </c>
      <c r="J19000" t="n">
        <v>308.92</v>
      </c>
      <c r="K19000" t="n">
        <v>0.2</v>
      </c>
      <c r="L19000">
        <f>I19000*J19000*(1-K19000)</f>
        <v/>
      </c>
      <c r="M19000">
        <f>VLOOKUP(F19000,Products!A:D,4,FALSE)*I19000</f>
        <v/>
      </c>
      <c r="N19000">
        <f>L19000-M19000</f>
        <v/>
      </c>
    </row>
    <row r="19001">
      <c r="A19001" t="inlineStr">
        <is>
          <t>T1018999</t>
        </is>
      </c>
      <c r="B19001" t="inlineStr">
        <is>
          <t>2023-07-26</t>
        </is>
      </c>
      <c r="C19001" t="inlineStr">
        <is>
          <t>S012</t>
        </is>
      </c>
      <c r="D19001" t="inlineStr">
        <is>
          <t>Store_012</t>
        </is>
      </c>
      <c r="E19001" t="inlineStr">
        <is>
          <t>South</t>
        </is>
      </c>
      <c r="F19001" t="inlineStr">
        <is>
          <t>P0083</t>
        </is>
      </c>
      <c r="G19001" t="inlineStr">
        <is>
          <t>Prod_0083</t>
        </is>
      </c>
      <c r="H19001" t="inlineStr">
        <is>
          <t>Clothing</t>
        </is>
      </c>
      <c r="I19001" t="n">
        <v>1</v>
      </c>
      <c r="J19001" t="n">
        <v>627.83</v>
      </c>
      <c r="K19001" t="n">
        <v>0.05</v>
      </c>
      <c r="L19001">
        <f>I19001*J19001*(1-K19001)</f>
        <v/>
      </c>
      <c r="M19001">
        <f>VLOOKUP(F19001,Products!A:D,4,FALSE)*I19001</f>
        <v/>
      </c>
      <c r="N19001">
        <f>L19001-M19001</f>
        <v/>
      </c>
    </row>
    <row r="19002">
      <c r="A19002" t="inlineStr">
        <is>
          <t>T1019000</t>
        </is>
      </c>
      <c r="B19002" t="inlineStr">
        <is>
          <t>2024-02-06</t>
        </is>
      </c>
      <c r="C19002" t="inlineStr">
        <is>
          <t>S019</t>
        </is>
      </c>
      <c r="D19002" t="inlineStr">
        <is>
          <t>Store_019</t>
        </is>
      </c>
      <c r="E19002" t="inlineStr">
        <is>
          <t>East</t>
        </is>
      </c>
      <c r="F19002" t="inlineStr">
        <is>
          <t>P0116</t>
        </is>
      </c>
      <c r="G19002" t="inlineStr">
        <is>
          <t>Prod_0116</t>
        </is>
      </c>
      <c r="H19002" t="inlineStr">
        <is>
          <t>Clothing</t>
        </is>
      </c>
      <c r="I19002" t="n">
        <v>2</v>
      </c>
      <c r="J19002" t="n">
        <v>772.76</v>
      </c>
      <c r="K19002" t="n">
        <v>0.05</v>
      </c>
      <c r="L19002">
        <f>I19002*J19002*(1-K19002)</f>
        <v/>
      </c>
      <c r="M19002">
        <f>VLOOKUP(F19002,Products!A:D,4,FALSE)*I19002</f>
        <v/>
      </c>
      <c r="N19002">
        <f>L19002-M19002</f>
        <v/>
      </c>
    </row>
    <row r="19003">
      <c r="A19003" t="inlineStr">
        <is>
          <t>T1019001</t>
        </is>
      </c>
      <c r="B19003" t="inlineStr">
        <is>
          <t>2025-07-18</t>
        </is>
      </c>
      <c r="C19003" t="inlineStr">
        <is>
          <t>S032</t>
        </is>
      </c>
      <c r="D19003" t="inlineStr">
        <is>
          <t>Store_032</t>
        </is>
      </c>
      <c r="E19003" t="inlineStr">
        <is>
          <t>Central</t>
        </is>
      </c>
      <c r="F19003" t="inlineStr">
        <is>
          <t>P0179</t>
        </is>
      </c>
      <c r="G19003" t="inlineStr">
        <is>
          <t>Prod_0179</t>
        </is>
      </c>
      <c r="H19003" t="inlineStr">
        <is>
          <t>Household</t>
        </is>
      </c>
      <c r="I19003" t="n">
        <v>6</v>
      </c>
      <c r="J19003" t="n">
        <v>224.7</v>
      </c>
      <c r="K19003" t="n">
        <v>0</v>
      </c>
      <c r="L19003">
        <f>I19003*J19003*(1-K19003)</f>
        <v/>
      </c>
      <c r="M19003">
        <f>VLOOKUP(F19003,Products!A:D,4,FALSE)*I19003</f>
        <v/>
      </c>
      <c r="N19003">
        <f>L19003-M19003</f>
        <v/>
      </c>
    </row>
    <row r="19004">
      <c r="A19004" t="inlineStr">
        <is>
          <t>T1019002</t>
        </is>
      </c>
      <c r="B19004" t="inlineStr">
        <is>
          <t>2024-11-16</t>
        </is>
      </c>
      <c r="C19004" t="inlineStr">
        <is>
          <t>S005</t>
        </is>
      </c>
      <c r="D19004" t="inlineStr">
        <is>
          <t>Store_005</t>
        </is>
      </c>
      <c r="E19004" t="inlineStr">
        <is>
          <t>Central</t>
        </is>
      </c>
      <c r="F19004" t="inlineStr">
        <is>
          <t>P0107</t>
        </is>
      </c>
      <c r="G19004" t="inlineStr">
        <is>
          <t>Prod_0107</t>
        </is>
      </c>
      <c r="H19004" t="inlineStr">
        <is>
          <t>Stationery</t>
        </is>
      </c>
      <c r="I19004" t="n">
        <v>3</v>
      </c>
      <c r="J19004" t="n">
        <v>928.72</v>
      </c>
      <c r="K19004" t="n">
        <v>0</v>
      </c>
      <c r="L19004">
        <f>I19004*J19004*(1-K19004)</f>
        <v/>
      </c>
      <c r="M19004">
        <f>VLOOKUP(F19004,Products!A:D,4,FALSE)*I19004</f>
        <v/>
      </c>
      <c r="N19004">
        <f>L19004-M19004</f>
        <v/>
      </c>
    </row>
    <row r="19005">
      <c r="A19005" t="inlineStr">
        <is>
          <t>T1019003</t>
        </is>
      </c>
      <c r="B19005" t="inlineStr">
        <is>
          <t>2024-03-08</t>
        </is>
      </c>
      <c r="C19005" t="inlineStr">
        <is>
          <t>S025</t>
        </is>
      </c>
      <c r="D19005" t="inlineStr">
        <is>
          <t>Store_025</t>
        </is>
      </c>
      <c r="E19005" t="inlineStr">
        <is>
          <t>Central</t>
        </is>
      </c>
      <c r="F19005" t="inlineStr">
        <is>
          <t>P0045</t>
        </is>
      </c>
      <c r="G19005" t="inlineStr">
        <is>
          <t>Prod_0045</t>
        </is>
      </c>
      <c r="H19005" t="inlineStr">
        <is>
          <t>Toys</t>
        </is>
      </c>
      <c r="I19005" t="n">
        <v>1</v>
      </c>
      <c r="J19005" t="n">
        <v>197.92</v>
      </c>
      <c r="K19005" t="n">
        <v>0</v>
      </c>
      <c r="L19005">
        <f>I19005*J19005*(1-K19005)</f>
        <v/>
      </c>
      <c r="M19005">
        <f>VLOOKUP(F19005,Products!A:D,4,FALSE)*I19005</f>
        <v/>
      </c>
      <c r="N19005">
        <f>L19005-M19005</f>
        <v/>
      </c>
    </row>
    <row r="19006">
      <c r="A19006" t="inlineStr">
        <is>
          <t>T1019004</t>
        </is>
      </c>
      <c r="B19006" t="inlineStr">
        <is>
          <t>2023-08-09</t>
        </is>
      </c>
      <c r="C19006" t="inlineStr">
        <is>
          <t>S017</t>
        </is>
      </c>
      <c r="D19006" t="inlineStr">
        <is>
          <t>Store_017</t>
        </is>
      </c>
      <c r="E19006" t="inlineStr">
        <is>
          <t>South</t>
        </is>
      </c>
      <c r="F19006" t="inlineStr">
        <is>
          <t>P0007</t>
        </is>
      </c>
      <c r="G19006" t="inlineStr">
        <is>
          <t>Prod_0007</t>
        </is>
      </c>
      <c r="H19006" t="inlineStr">
        <is>
          <t>Food</t>
        </is>
      </c>
      <c r="I19006" t="n">
        <v>6</v>
      </c>
      <c r="J19006" t="n">
        <v>102.71</v>
      </c>
      <c r="K19006" t="n">
        <v>0</v>
      </c>
      <c r="L19006">
        <f>I19006*J19006*(1-K19006)</f>
        <v/>
      </c>
      <c r="M19006">
        <f>VLOOKUP(F19006,Products!A:D,4,FALSE)*I19006</f>
        <v/>
      </c>
      <c r="N19006">
        <f>L19006-M19006</f>
        <v/>
      </c>
    </row>
    <row r="19007">
      <c r="A19007" t="inlineStr">
        <is>
          <t>T1019005</t>
        </is>
      </c>
      <c r="B19007" t="inlineStr">
        <is>
          <t>2025-07-30</t>
        </is>
      </c>
      <c r="C19007" t="inlineStr">
        <is>
          <t>S028</t>
        </is>
      </c>
      <c r="D19007" t="inlineStr">
        <is>
          <t>Store_028</t>
        </is>
      </c>
      <c r="E19007" t="inlineStr">
        <is>
          <t>North</t>
        </is>
      </c>
      <c r="F19007" t="inlineStr">
        <is>
          <t>P0148</t>
        </is>
      </c>
      <c r="G19007" t="inlineStr">
        <is>
          <t>Prod_0148</t>
        </is>
      </c>
      <c r="H19007" t="inlineStr">
        <is>
          <t>Electronics</t>
        </is>
      </c>
      <c r="I19007" t="n">
        <v>5</v>
      </c>
      <c r="J19007" t="n">
        <v>231.66</v>
      </c>
      <c r="K19007" t="n">
        <v>0</v>
      </c>
      <c r="L19007">
        <f>I19007*J19007*(1-K19007)</f>
        <v/>
      </c>
      <c r="M19007">
        <f>VLOOKUP(F19007,Products!A:D,4,FALSE)*I19007</f>
        <v/>
      </c>
      <c r="N19007">
        <f>L19007-M19007</f>
        <v/>
      </c>
    </row>
    <row r="19008">
      <c r="A19008" t="inlineStr">
        <is>
          <t>T1019006</t>
        </is>
      </c>
      <c r="B19008" t="inlineStr">
        <is>
          <t>2023-10-25</t>
        </is>
      </c>
      <c r="C19008" t="inlineStr">
        <is>
          <t>S024</t>
        </is>
      </c>
      <c r="D19008" t="inlineStr">
        <is>
          <t>Store_024</t>
        </is>
      </c>
      <c r="E19008" t="inlineStr">
        <is>
          <t>South</t>
        </is>
      </c>
      <c r="F19008" t="inlineStr">
        <is>
          <t>P0100</t>
        </is>
      </c>
      <c r="G19008" t="inlineStr">
        <is>
          <t>Prod_0100</t>
        </is>
      </c>
      <c r="H19008" t="inlineStr">
        <is>
          <t>Household</t>
        </is>
      </c>
      <c r="I19008" t="n">
        <v>3</v>
      </c>
      <c r="J19008" t="n">
        <v>399.68</v>
      </c>
      <c r="K19008" t="n">
        <v>0.15</v>
      </c>
      <c r="L19008">
        <f>I19008*J19008*(1-K19008)</f>
        <v/>
      </c>
      <c r="M19008">
        <f>VLOOKUP(F19008,Products!A:D,4,FALSE)*I19008</f>
        <v/>
      </c>
      <c r="N19008">
        <f>L19008-M19008</f>
        <v/>
      </c>
    </row>
    <row r="19009">
      <c r="A19009" t="inlineStr">
        <is>
          <t>T1019007</t>
        </is>
      </c>
      <c r="B19009" t="inlineStr">
        <is>
          <t>2025-08-03</t>
        </is>
      </c>
      <c r="C19009" t="inlineStr">
        <is>
          <t>S017</t>
        </is>
      </c>
      <c r="D19009" t="inlineStr">
        <is>
          <t>Store_017</t>
        </is>
      </c>
      <c r="E19009" t="inlineStr">
        <is>
          <t>South</t>
        </is>
      </c>
      <c r="F19009" t="inlineStr">
        <is>
          <t>P0106</t>
        </is>
      </c>
      <c r="G19009" t="inlineStr">
        <is>
          <t>Prod_0106</t>
        </is>
      </c>
      <c r="H19009" t="inlineStr">
        <is>
          <t>Electronics</t>
        </is>
      </c>
      <c r="I19009" t="n">
        <v>5</v>
      </c>
      <c r="J19009" t="n">
        <v>855.6</v>
      </c>
      <c r="K19009" t="n">
        <v>0</v>
      </c>
      <c r="L19009">
        <f>I19009*J19009*(1-K19009)</f>
        <v/>
      </c>
      <c r="M19009">
        <f>VLOOKUP(F19009,Products!A:D,4,FALSE)*I19009</f>
        <v/>
      </c>
      <c r="N19009">
        <f>L19009-M19009</f>
        <v/>
      </c>
    </row>
    <row r="19010">
      <c r="A19010" t="inlineStr">
        <is>
          <t>T1019008</t>
        </is>
      </c>
      <c r="B19010" t="inlineStr">
        <is>
          <t>2025-07-20</t>
        </is>
      </c>
      <c r="C19010" t="inlineStr">
        <is>
          <t>S035</t>
        </is>
      </c>
      <c r="D19010" t="inlineStr">
        <is>
          <t>Store_035</t>
        </is>
      </c>
      <c r="E19010" t="inlineStr">
        <is>
          <t>Central</t>
        </is>
      </c>
      <c r="F19010" t="inlineStr">
        <is>
          <t>P0108</t>
        </is>
      </c>
      <c r="G19010" t="inlineStr">
        <is>
          <t>Prod_0108</t>
        </is>
      </c>
      <c r="H19010" t="inlineStr">
        <is>
          <t>Stationery</t>
        </is>
      </c>
      <c r="I19010" t="n">
        <v>4</v>
      </c>
      <c r="J19010" t="n">
        <v>684.66</v>
      </c>
      <c r="K19010" t="n">
        <v>0</v>
      </c>
      <c r="L19010">
        <f>I19010*J19010*(1-K19010)</f>
        <v/>
      </c>
      <c r="M19010">
        <f>VLOOKUP(F19010,Products!A:D,4,FALSE)*I19010</f>
        <v/>
      </c>
      <c r="N19010">
        <f>L19010-M19010</f>
        <v/>
      </c>
    </row>
    <row r="19011">
      <c r="A19011" t="inlineStr">
        <is>
          <t>T1019009</t>
        </is>
      </c>
      <c r="B19011" t="inlineStr">
        <is>
          <t>2024-12-02</t>
        </is>
      </c>
      <c r="C19011" t="inlineStr">
        <is>
          <t>S012</t>
        </is>
      </c>
      <c r="D19011" t="inlineStr">
        <is>
          <t>Store_012</t>
        </is>
      </c>
      <c r="E19011" t="inlineStr">
        <is>
          <t>South</t>
        </is>
      </c>
      <c r="F19011" t="inlineStr">
        <is>
          <t>P0136</t>
        </is>
      </c>
      <c r="G19011" t="inlineStr">
        <is>
          <t>Prod_0136</t>
        </is>
      </c>
      <c r="H19011" t="inlineStr">
        <is>
          <t>Beverages</t>
        </is>
      </c>
      <c r="I19011" t="n">
        <v>6</v>
      </c>
      <c r="J19011" t="n">
        <v>230.65</v>
      </c>
      <c r="K19011" t="n">
        <v>0</v>
      </c>
      <c r="L19011">
        <f>I19011*J19011*(1-K19011)</f>
        <v/>
      </c>
      <c r="M19011">
        <f>VLOOKUP(F19011,Products!A:D,4,FALSE)*I19011</f>
        <v/>
      </c>
      <c r="N19011">
        <f>L19011-M19011</f>
        <v/>
      </c>
    </row>
    <row r="19012">
      <c r="A19012" t="inlineStr">
        <is>
          <t>T1019010</t>
        </is>
      </c>
      <c r="B19012" t="inlineStr">
        <is>
          <t>2024-01-17</t>
        </is>
      </c>
      <c r="C19012" t="inlineStr">
        <is>
          <t>S034</t>
        </is>
      </c>
      <c r="D19012" t="inlineStr">
        <is>
          <t>Store_034</t>
        </is>
      </c>
      <c r="E19012" t="inlineStr">
        <is>
          <t>Central</t>
        </is>
      </c>
      <c r="F19012" t="inlineStr">
        <is>
          <t>P0159</t>
        </is>
      </c>
      <c r="G19012" t="inlineStr">
        <is>
          <t>Prod_0159</t>
        </is>
      </c>
      <c r="H19012" t="inlineStr">
        <is>
          <t>Electronics</t>
        </is>
      </c>
      <c r="I19012" t="n">
        <v>5</v>
      </c>
      <c r="J19012" t="n">
        <v>406.14</v>
      </c>
      <c r="K19012" t="n">
        <v>0.2</v>
      </c>
      <c r="L19012">
        <f>I19012*J19012*(1-K19012)</f>
        <v/>
      </c>
      <c r="M19012">
        <f>VLOOKUP(F19012,Products!A:D,4,FALSE)*I19012</f>
        <v/>
      </c>
      <c r="N19012">
        <f>L19012-M19012</f>
        <v/>
      </c>
    </row>
    <row r="19013">
      <c r="A19013" t="inlineStr">
        <is>
          <t>T1019011</t>
        </is>
      </c>
      <c r="B19013" t="inlineStr">
        <is>
          <t>2025-04-26</t>
        </is>
      </c>
      <c r="C19013" t="inlineStr">
        <is>
          <t>S034</t>
        </is>
      </c>
      <c r="D19013" t="inlineStr">
        <is>
          <t>Store_034</t>
        </is>
      </c>
      <c r="E19013" t="inlineStr">
        <is>
          <t>Central</t>
        </is>
      </c>
      <c r="F19013" t="inlineStr">
        <is>
          <t>P0041</t>
        </is>
      </c>
      <c r="G19013" t="inlineStr">
        <is>
          <t>Prod_0041</t>
        </is>
      </c>
      <c r="H19013" t="inlineStr">
        <is>
          <t>Stationery</t>
        </is>
      </c>
      <c r="I19013" t="n">
        <v>3</v>
      </c>
      <c r="J19013" t="n">
        <v>343.93</v>
      </c>
      <c r="K19013" t="n">
        <v>0.05</v>
      </c>
      <c r="L19013">
        <f>I19013*J19013*(1-K19013)</f>
        <v/>
      </c>
      <c r="M19013">
        <f>VLOOKUP(F19013,Products!A:D,4,FALSE)*I19013</f>
        <v/>
      </c>
      <c r="N19013">
        <f>L19013-M19013</f>
        <v/>
      </c>
    </row>
    <row r="19014">
      <c r="A19014" t="inlineStr">
        <is>
          <t>T1019012</t>
        </is>
      </c>
      <c r="B19014" t="inlineStr">
        <is>
          <t>2023-02-24</t>
        </is>
      </c>
      <c r="C19014" t="inlineStr">
        <is>
          <t>S047</t>
        </is>
      </c>
      <c r="D19014" t="inlineStr">
        <is>
          <t>Store_047</t>
        </is>
      </c>
      <c r="E19014" t="inlineStr">
        <is>
          <t>North</t>
        </is>
      </c>
      <c r="F19014" t="inlineStr">
        <is>
          <t>P0084</t>
        </is>
      </c>
      <c r="G19014" t="inlineStr">
        <is>
          <t>Prod_0084</t>
        </is>
      </c>
      <c r="H19014" t="inlineStr">
        <is>
          <t>Beverages</t>
        </is>
      </c>
      <c r="I19014" t="n">
        <v>9</v>
      </c>
      <c r="J19014" t="n">
        <v>763.3099999999999</v>
      </c>
      <c r="K19014" t="n">
        <v>0.05</v>
      </c>
      <c r="L19014">
        <f>I19014*J19014*(1-K19014)</f>
        <v/>
      </c>
      <c r="M19014">
        <f>VLOOKUP(F19014,Products!A:D,4,FALSE)*I19014</f>
        <v/>
      </c>
      <c r="N19014">
        <f>L19014-M19014</f>
        <v/>
      </c>
    </row>
    <row r="19015">
      <c r="A19015" t="inlineStr">
        <is>
          <t>T1019013</t>
        </is>
      </c>
      <c r="B19015" t="inlineStr">
        <is>
          <t>2025-05-14</t>
        </is>
      </c>
      <c r="C19015" t="inlineStr">
        <is>
          <t>S021</t>
        </is>
      </c>
      <c r="D19015" t="inlineStr">
        <is>
          <t>Store_021</t>
        </is>
      </c>
      <c r="E19015" t="inlineStr">
        <is>
          <t>North</t>
        </is>
      </c>
      <c r="F19015" t="inlineStr">
        <is>
          <t>P0074</t>
        </is>
      </c>
      <c r="G19015" t="inlineStr">
        <is>
          <t>Prod_0074</t>
        </is>
      </c>
      <c r="H19015" t="inlineStr">
        <is>
          <t>Food</t>
        </is>
      </c>
      <c r="I19015" t="n">
        <v>5</v>
      </c>
      <c r="J19015" t="n">
        <v>745.6900000000001</v>
      </c>
      <c r="K19015" t="n">
        <v>0</v>
      </c>
      <c r="L19015">
        <f>I19015*J19015*(1-K19015)</f>
        <v/>
      </c>
      <c r="M19015">
        <f>VLOOKUP(F19015,Products!A:D,4,FALSE)*I19015</f>
        <v/>
      </c>
      <c r="N19015">
        <f>L19015-M19015</f>
        <v/>
      </c>
    </row>
    <row r="19016">
      <c r="A19016" t="inlineStr">
        <is>
          <t>T1019014</t>
        </is>
      </c>
      <c r="B19016" t="inlineStr">
        <is>
          <t>2023-06-20</t>
        </is>
      </c>
      <c r="C19016" t="inlineStr">
        <is>
          <t>S028</t>
        </is>
      </c>
      <c r="D19016" t="inlineStr">
        <is>
          <t>Store_028</t>
        </is>
      </c>
      <c r="E19016" t="inlineStr">
        <is>
          <t>North</t>
        </is>
      </c>
      <c r="F19016" t="inlineStr">
        <is>
          <t>P0175</t>
        </is>
      </c>
      <c r="G19016" t="inlineStr">
        <is>
          <t>Prod_0175</t>
        </is>
      </c>
      <c r="H19016" t="inlineStr">
        <is>
          <t>Food</t>
        </is>
      </c>
      <c r="I19016" t="n">
        <v>3</v>
      </c>
      <c r="J19016" t="n">
        <v>757.65</v>
      </c>
      <c r="K19016" t="n">
        <v>0.1</v>
      </c>
      <c r="L19016">
        <f>I19016*J19016*(1-K19016)</f>
        <v/>
      </c>
      <c r="M19016">
        <f>VLOOKUP(F19016,Products!A:D,4,FALSE)*I19016</f>
        <v/>
      </c>
      <c r="N19016">
        <f>L19016-M19016</f>
        <v/>
      </c>
    </row>
    <row r="19017">
      <c r="A19017" t="inlineStr">
        <is>
          <t>T1019015</t>
        </is>
      </c>
      <c r="B19017" t="inlineStr">
        <is>
          <t>2024-09-29</t>
        </is>
      </c>
      <c r="C19017" t="inlineStr">
        <is>
          <t>S033</t>
        </is>
      </c>
      <c r="D19017" t="inlineStr">
        <is>
          <t>Store_033</t>
        </is>
      </c>
      <c r="E19017" t="inlineStr">
        <is>
          <t>North</t>
        </is>
      </c>
      <c r="F19017" t="inlineStr">
        <is>
          <t>P0191</t>
        </is>
      </c>
      <c r="G19017" t="inlineStr">
        <is>
          <t>Prod_0191</t>
        </is>
      </c>
      <c r="H19017" t="inlineStr">
        <is>
          <t>Food</t>
        </is>
      </c>
      <c r="I19017" t="n">
        <v>8</v>
      </c>
      <c r="J19017" t="n">
        <v>443.47</v>
      </c>
      <c r="K19017" t="n">
        <v>0.05</v>
      </c>
      <c r="L19017">
        <f>I19017*J19017*(1-K19017)</f>
        <v/>
      </c>
      <c r="M19017">
        <f>VLOOKUP(F19017,Products!A:D,4,FALSE)*I19017</f>
        <v/>
      </c>
      <c r="N19017">
        <f>L19017-M19017</f>
        <v/>
      </c>
    </row>
    <row r="19018">
      <c r="A19018" t="inlineStr">
        <is>
          <t>T1019016</t>
        </is>
      </c>
      <c r="B19018" t="inlineStr">
        <is>
          <t>2023-11-12</t>
        </is>
      </c>
      <c r="C19018" t="inlineStr">
        <is>
          <t>S007</t>
        </is>
      </c>
      <c r="D19018" t="inlineStr">
        <is>
          <t>Store_007</t>
        </is>
      </c>
      <c r="E19018" t="inlineStr">
        <is>
          <t>East</t>
        </is>
      </c>
      <c r="F19018" t="inlineStr">
        <is>
          <t>P0176</t>
        </is>
      </c>
      <c r="G19018" t="inlineStr">
        <is>
          <t>Prod_0176</t>
        </is>
      </c>
      <c r="H19018" t="inlineStr">
        <is>
          <t>Food</t>
        </is>
      </c>
      <c r="I19018" t="n">
        <v>1</v>
      </c>
      <c r="J19018" t="n">
        <v>562.03</v>
      </c>
      <c r="K19018" t="n">
        <v>0</v>
      </c>
      <c r="L19018">
        <f>I19018*J19018*(1-K19018)</f>
        <v/>
      </c>
      <c r="M19018">
        <f>VLOOKUP(F19018,Products!A:D,4,FALSE)*I19018</f>
        <v/>
      </c>
      <c r="N19018">
        <f>L19018-M19018</f>
        <v/>
      </c>
    </row>
    <row r="19019">
      <c r="A19019" t="inlineStr">
        <is>
          <t>T1019017</t>
        </is>
      </c>
      <c r="B19019" t="inlineStr">
        <is>
          <t>2024-12-11</t>
        </is>
      </c>
      <c r="C19019" t="inlineStr">
        <is>
          <t>S014</t>
        </is>
      </c>
      <c r="D19019" t="inlineStr">
        <is>
          <t>Store_014</t>
        </is>
      </c>
      <c r="E19019" t="inlineStr">
        <is>
          <t>West</t>
        </is>
      </c>
      <c r="F19019" t="inlineStr">
        <is>
          <t>P0109</t>
        </is>
      </c>
      <c r="G19019" t="inlineStr">
        <is>
          <t>Prod_0109</t>
        </is>
      </c>
      <c r="H19019" t="inlineStr">
        <is>
          <t>Beverages</t>
        </is>
      </c>
      <c r="I19019" t="n">
        <v>8</v>
      </c>
      <c r="J19019" t="n">
        <v>601.29</v>
      </c>
      <c r="K19019" t="n">
        <v>0</v>
      </c>
      <c r="L19019">
        <f>I19019*J19019*(1-K19019)</f>
        <v/>
      </c>
      <c r="M19019">
        <f>VLOOKUP(F19019,Products!A:D,4,FALSE)*I19019</f>
        <v/>
      </c>
      <c r="N19019">
        <f>L19019-M19019</f>
        <v/>
      </c>
    </row>
    <row r="19020">
      <c r="A19020" t="inlineStr">
        <is>
          <t>T1019018</t>
        </is>
      </c>
      <c r="B19020" t="inlineStr">
        <is>
          <t>2023-01-14</t>
        </is>
      </c>
      <c r="C19020" t="inlineStr">
        <is>
          <t>S035</t>
        </is>
      </c>
      <c r="D19020" t="inlineStr">
        <is>
          <t>Store_035</t>
        </is>
      </c>
      <c r="E19020" t="inlineStr">
        <is>
          <t>Central</t>
        </is>
      </c>
      <c r="F19020" t="inlineStr">
        <is>
          <t>P0100</t>
        </is>
      </c>
      <c r="G19020" t="inlineStr">
        <is>
          <t>Prod_0100</t>
        </is>
      </c>
      <c r="H19020" t="inlineStr">
        <is>
          <t>Household</t>
        </is>
      </c>
      <c r="I19020" t="n">
        <v>8</v>
      </c>
      <c r="J19020" t="n">
        <v>347.69</v>
      </c>
      <c r="K19020" t="n">
        <v>0</v>
      </c>
      <c r="L19020">
        <f>I19020*J19020*(1-K19020)</f>
        <v/>
      </c>
      <c r="M19020">
        <f>VLOOKUP(F19020,Products!A:D,4,FALSE)*I19020</f>
        <v/>
      </c>
      <c r="N19020">
        <f>L19020-M19020</f>
        <v/>
      </c>
    </row>
    <row r="19021">
      <c r="A19021" t="inlineStr">
        <is>
          <t>T1019019</t>
        </is>
      </c>
      <c r="B19021" t="inlineStr">
        <is>
          <t>2023-08-25</t>
        </is>
      </c>
      <c r="C19021" t="inlineStr">
        <is>
          <t>S037</t>
        </is>
      </c>
      <c r="D19021" t="inlineStr">
        <is>
          <t>Store_037</t>
        </is>
      </c>
      <c r="E19021" t="inlineStr">
        <is>
          <t>East</t>
        </is>
      </c>
      <c r="F19021" t="inlineStr">
        <is>
          <t>P0164</t>
        </is>
      </c>
      <c r="G19021" t="inlineStr">
        <is>
          <t>Prod_0164</t>
        </is>
      </c>
      <c r="H19021" t="inlineStr">
        <is>
          <t>Food</t>
        </is>
      </c>
      <c r="I19021" t="n">
        <v>9</v>
      </c>
      <c r="J19021" t="n">
        <v>626.83</v>
      </c>
      <c r="K19021" t="n">
        <v>0</v>
      </c>
      <c r="L19021">
        <f>I19021*J19021*(1-K19021)</f>
        <v/>
      </c>
      <c r="M19021">
        <f>VLOOKUP(F19021,Products!A:D,4,FALSE)*I19021</f>
        <v/>
      </c>
      <c r="N19021">
        <f>L19021-M19021</f>
        <v/>
      </c>
    </row>
    <row r="19022">
      <c r="A19022" t="inlineStr">
        <is>
          <t>T1019020</t>
        </is>
      </c>
      <c r="B19022" t="inlineStr">
        <is>
          <t>2024-12-11</t>
        </is>
      </c>
      <c r="C19022" t="inlineStr">
        <is>
          <t>S024</t>
        </is>
      </c>
      <c r="D19022" t="inlineStr">
        <is>
          <t>Store_024</t>
        </is>
      </c>
      <c r="E19022" t="inlineStr">
        <is>
          <t>South</t>
        </is>
      </c>
      <c r="F19022" t="inlineStr">
        <is>
          <t>P0106</t>
        </is>
      </c>
      <c r="G19022" t="inlineStr">
        <is>
          <t>Prod_0106</t>
        </is>
      </c>
      <c r="H19022" t="inlineStr">
        <is>
          <t>Electronics</t>
        </is>
      </c>
      <c r="I19022" t="n">
        <v>9</v>
      </c>
      <c r="J19022" t="n">
        <v>944.47</v>
      </c>
      <c r="K19022" t="n">
        <v>0</v>
      </c>
      <c r="L19022">
        <f>I19022*J19022*(1-K19022)</f>
        <v/>
      </c>
      <c r="M19022">
        <f>VLOOKUP(F19022,Products!A:D,4,FALSE)*I19022</f>
        <v/>
      </c>
      <c r="N19022">
        <f>L19022-M19022</f>
        <v/>
      </c>
    </row>
    <row r="19023">
      <c r="A19023" t="inlineStr">
        <is>
          <t>T1019021</t>
        </is>
      </c>
      <c r="B19023" t="inlineStr">
        <is>
          <t>2024-03-01</t>
        </is>
      </c>
      <c r="C19023" t="inlineStr">
        <is>
          <t>S046</t>
        </is>
      </c>
      <c r="D19023" t="inlineStr">
        <is>
          <t>Store_046</t>
        </is>
      </c>
      <c r="E19023" t="inlineStr">
        <is>
          <t>South</t>
        </is>
      </c>
      <c r="F19023" t="inlineStr">
        <is>
          <t>P0078</t>
        </is>
      </c>
      <c r="G19023" t="inlineStr">
        <is>
          <t>Prod_0078</t>
        </is>
      </c>
      <c r="H19023" t="inlineStr">
        <is>
          <t>Electronics</t>
        </is>
      </c>
      <c r="I19023" t="n">
        <v>3</v>
      </c>
      <c r="J19023" t="n">
        <v>464.48</v>
      </c>
      <c r="K19023" t="n">
        <v>0.1</v>
      </c>
      <c r="L19023">
        <f>I19023*J19023*(1-K19023)</f>
        <v/>
      </c>
      <c r="M19023">
        <f>VLOOKUP(F19023,Products!A:D,4,FALSE)*I19023</f>
        <v/>
      </c>
      <c r="N19023">
        <f>L19023-M19023</f>
        <v/>
      </c>
    </row>
    <row r="19024">
      <c r="A19024" t="inlineStr">
        <is>
          <t>T1019022</t>
        </is>
      </c>
      <c r="B19024" t="inlineStr">
        <is>
          <t>2023-04-29</t>
        </is>
      </c>
      <c r="C19024" t="inlineStr">
        <is>
          <t>S012</t>
        </is>
      </c>
      <c r="D19024" t="inlineStr">
        <is>
          <t>Store_012</t>
        </is>
      </c>
      <c r="E19024" t="inlineStr">
        <is>
          <t>South</t>
        </is>
      </c>
      <c r="F19024" t="inlineStr">
        <is>
          <t>P0160</t>
        </is>
      </c>
      <c r="G19024" t="inlineStr">
        <is>
          <t>Prod_0160</t>
        </is>
      </c>
      <c r="H19024" t="inlineStr">
        <is>
          <t>Food</t>
        </is>
      </c>
      <c r="I19024" t="n">
        <v>9</v>
      </c>
      <c r="J19024" t="n">
        <v>680.35</v>
      </c>
      <c r="K19024" t="n">
        <v>0.15</v>
      </c>
      <c r="L19024">
        <f>I19024*J19024*(1-K19024)</f>
        <v/>
      </c>
      <c r="M19024">
        <f>VLOOKUP(F19024,Products!A:D,4,FALSE)*I19024</f>
        <v/>
      </c>
      <c r="N19024">
        <f>L19024-M19024</f>
        <v/>
      </c>
    </row>
    <row r="19025">
      <c r="A19025" t="inlineStr">
        <is>
          <t>T1019023</t>
        </is>
      </c>
      <c r="B19025" t="inlineStr">
        <is>
          <t>2024-10-18</t>
        </is>
      </c>
      <c r="C19025" t="inlineStr">
        <is>
          <t>S016</t>
        </is>
      </c>
      <c r="D19025" t="inlineStr">
        <is>
          <t>Store_016</t>
        </is>
      </c>
      <c r="E19025" t="inlineStr">
        <is>
          <t>West</t>
        </is>
      </c>
      <c r="F19025" t="inlineStr">
        <is>
          <t>P0098</t>
        </is>
      </c>
      <c r="G19025" t="inlineStr">
        <is>
          <t>Prod_0098</t>
        </is>
      </c>
      <c r="H19025" t="inlineStr">
        <is>
          <t>Clothing</t>
        </is>
      </c>
      <c r="I19025" t="n">
        <v>4</v>
      </c>
      <c r="J19025" t="n">
        <v>552.8</v>
      </c>
      <c r="K19025" t="n">
        <v>0</v>
      </c>
      <c r="L19025">
        <f>I19025*J19025*(1-K19025)</f>
        <v/>
      </c>
      <c r="M19025">
        <f>VLOOKUP(F19025,Products!A:D,4,FALSE)*I19025</f>
        <v/>
      </c>
      <c r="N19025">
        <f>L19025-M19025</f>
        <v/>
      </c>
    </row>
    <row r="19026">
      <c r="A19026" t="inlineStr">
        <is>
          <t>T1019024</t>
        </is>
      </c>
      <c r="B19026" t="inlineStr">
        <is>
          <t>2023-12-24</t>
        </is>
      </c>
      <c r="C19026" t="inlineStr">
        <is>
          <t>S011</t>
        </is>
      </c>
      <c r="D19026" t="inlineStr">
        <is>
          <t>Store_011</t>
        </is>
      </c>
      <c r="E19026" t="inlineStr">
        <is>
          <t>South</t>
        </is>
      </c>
      <c r="F19026" t="inlineStr">
        <is>
          <t>P0026</t>
        </is>
      </c>
      <c r="G19026" t="inlineStr">
        <is>
          <t>Prod_0026</t>
        </is>
      </c>
      <c r="H19026" t="inlineStr">
        <is>
          <t>Beverages</t>
        </is>
      </c>
      <c r="I19026" t="n">
        <v>7</v>
      </c>
      <c r="J19026" t="n">
        <v>701.33</v>
      </c>
      <c r="K19026" t="n">
        <v>0</v>
      </c>
      <c r="L19026">
        <f>I19026*J19026*(1-K19026)</f>
        <v/>
      </c>
      <c r="M19026">
        <f>VLOOKUP(F19026,Products!A:D,4,FALSE)*I19026</f>
        <v/>
      </c>
      <c r="N19026">
        <f>L19026-M19026</f>
        <v/>
      </c>
    </row>
    <row r="19027">
      <c r="A19027" t="inlineStr">
        <is>
          <t>T1019025</t>
        </is>
      </c>
      <c r="B19027" t="inlineStr">
        <is>
          <t>2025-03-17</t>
        </is>
      </c>
      <c r="C19027" t="inlineStr">
        <is>
          <t>S013</t>
        </is>
      </c>
      <c r="D19027" t="inlineStr">
        <is>
          <t>Store_013</t>
        </is>
      </c>
      <c r="E19027" t="inlineStr">
        <is>
          <t>North</t>
        </is>
      </c>
      <c r="F19027" t="inlineStr">
        <is>
          <t>P0130</t>
        </is>
      </c>
      <c r="G19027" t="inlineStr">
        <is>
          <t>Prod_0130</t>
        </is>
      </c>
      <c r="H19027" t="inlineStr">
        <is>
          <t>Electronics</t>
        </is>
      </c>
      <c r="I19027" t="n">
        <v>5</v>
      </c>
      <c r="J19027" t="n">
        <v>622.83</v>
      </c>
      <c r="K19027" t="n">
        <v>0.2</v>
      </c>
      <c r="L19027">
        <f>I19027*J19027*(1-K19027)</f>
        <v/>
      </c>
      <c r="M19027">
        <f>VLOOKUP(F19027,Products!A:D,4,FALSE)*I19027</f>
        <v/>
      </c>
      <c r="N19027">
        <f>L19027-M19027</f>
        <v/>
      </c>
    </row>
    <row r="19028">
      <c r="A19028" t="inlineStr">
        <is>
          <t>T1019026</t>
        </is>
      </c>
      <c r="B19028" t="inlineStr">
        <is>
          <t>2024-06-10</t>
        </is>
      </c>
      <c r="C19028" t="inlineStr">
        <is>
          <t>S008</t>
        </is>
      </c>
      <c r="D19028" t="inlineStr">
        <is>
          <t>Store_008</t>
        </is>
      </c>
      <c r="E19028" t="inlineStr">
        <is>
          <t>East</t>
        </is>
      </c>
      <c r="F19028" t="inlineStr">
        <is>
          <t>P0134</t>
        </is>
      </c>
      <c r="G19028" t="inlineStr">
        <is>
          <t>Prod_0134</t>
        </is>
      </c>
      <c r="H19028" t="inlineStr">
        <is>
          <t>Food</t>
        </is>
      </c>
      <c r="I19028" t="n">
        <v>5</v>
      </c>
      <c r="J19028" t="n">
        <v>540.54</v>
      </c>
      <c r="K19028" t="n">
        <v>0.1</v>
      </c>
      <c r="L19028">
        <f>I19028*J19028*(1-K19028)</f>
        <v/>
      </c>
      <c r="M19028">
        <f>VLOOKUP(F19028,Products!A:D,4,FALSE)*I19028</f>
        <v/>
      </c>
      <c r="N19028">
        <f>L19028-M19028</f>
        <v/>
      </c>
    </row>
    <row r="19029">
      <c r="A19029" t="inlineStr">
        <is>
          <t>T1019027</t>
        </is>
      </c>
      <c r="B19029" t="inlineStr">
        <is>
          <t>2025-05-04</t>
        </is>
      </c>
      <c r="C19029" t="inlineStr">
        <is>
          <t>S006</t>
        </is>
      </c>
      <c r="D19029" t="inlineStr">
        <is>
          <t>Store_006</t>
        </is>
      </c>
      <c r="E19029" t="inlineStr">
        <is>
          <t>East</t>
        </is>
      </c>
      <c r="F19029" t="inlineStr">
        <is>
          <t>P0194</t>
        </is>
      </c>
      <c r="G19029" t="inlineStr">
        <is>
          <t>Prod_0194</t>
        </is>
      </c>
      <c r="H19029" t="inlineStr">
        <is>
          <t>Food</t>
        </is>
      </c>
      <c r="I19029" t="n">
        <v>4</v>
      </c>
      <c r="J19029" t="n">
        <v>562.8200000000001</v>
      </c>
      <c r="K19029" t="n">
        <v>0</v>
      </c>
      <c r="L19029">
        <f>I19029*J19029*(1-K19029)</f>
        <v/>
      </c>
      <c r="M19029">
        <f>VLOOKUP(F19029,Products!A:D,4,FALSE)*I19029</f>
        <v/>
      </c>
      <c r="N19029">
        <f>L19029-M19029</f>
        <v/>
      </c>
    </row>
    <row r="19030">
      <c r="A19030" t="inlineStr">
        <is>
          <t>T1019028</t>
        </is>
      </c>
      <c r="B19030" t="inlineStr">
        <is>
          <t>2025-03-12</t>
        </is>
      </c>
      <c r="C19030" t="inlineStr">
        <is>
          <t>S045</t>
        </is>
      </c>
      <c r="D19030" t="inlineStr">
        <is>
          <t>Store_045</t>
        </is>
      </c>
      <c r="E19030" t="inlineStr">
        <is>
          <t>East</t>
        </is>
      </c>
      <c r="F19030" t="inlineStr">
        <is>
          <t>P0015</t>
        </is>
      </c>
      <c r="G19030" t="inlineStr">
        <is>
          <t>Prod_0015</t>
        </is>
      </c>
      <c r="H19030" t="inlineStr">
        <is>
          <t>Food</t>
        </is>
      </c>
      <c r="I19030" t="n">
        <v>5</v>
      </c>
      <c r="J19030" t="n">
        <v>85.14</v>
      </c>
      <c r="K19030" t="n">
        <v>0</v>
      </c>
      <c r="L19030">
        <f>I19030*J19030*(1-K19030)</f>
        <v/>
      </c>
      <c r="M19030">
        <f>VLOOKUP(F19030,Products!A:D,4,FALSE)*I19030</f>
        <v/>
      </c>
      <c r="N19030">
        <f>L19030-M19030</f>
        <v/>
      </c>
    </row>
    <row r="19031">
      <c r="A19031" t="inlineStr">
        <is>
          <t>T1019029</t>
        </is>
      </c>
      <c r="B19031" t="inlineStr">
        <is>
          <t>2023-06-11</t>
        </is>
      </c>
      <c r="C19031" t="inlineStr">
        <is>
          <t>S018</t>
        </is>
      </c>
      <c r="D19031" t="inlineStr">
        <is>
          <t>Store_018</t>
        </is>
      </c>
      <c r="E19031" t="inlineStr">
        <is>
          <t>South</t>
        </is>
      </c>
      <c r="F19031" t="inlineStr">
        <is>
          <t>P0015</t>
        </is>
      </c>
      <c r="G19031" t="inlineStr">
        <is>
          <t>Prod_0015</t>
        </is>
      </c>
      <c r="H19031" t="inlineStr">
        <is>
          <t>Food</t>
        </is>
      </c>
      <c r="I19031" t="n">
        <v>4</v>
      </c>
      <c r="J19031" t="n">
        <v>124.17</v>
      </c>
      <c r="K19031" t="n">
        <v>0</v>
      </c>
      <c r="L19031">
        <f>I19031*J19031*(1-K19031)</f>
        <v/>
      </c>
      <c r="M19031">
        <f>VLOOKUP(F19031,Products!A:D,4,FALSE)*I19031</f>
        <v/>
      </c>
      <c r="N19031">
        <f>L19031-M19031</f>
        <v/>
      </c>
    </row>
    <row r="19032">
      <c r="A19032" t="inlineStr">
        <is>
          <t>T1019030</t>
        </is>
      </c>
      <c r="B19032" t="inlineStr">
        <is>
          <t>2023-01-10</t>
        </is>
      </c>
      <c r="C19032" t="inlineStr">
        <is>
          <t>S028</t>
        </is>
      </c>
      <c r="D19032" t="inlineStr">
        <is>
          <t>Store_028</t>
        </is>
      </c>
      <c r="E19032" t="inlineStr">
        <is>
          <t>North</t>
        </is>
      </c>
      <c r="F19032" t="inlineStr">
        <is>
          <t>P0045</t>
        </is>
      </c>
      <c r="G19032" t="inlineStr">
        <is>
          <t>Prod_0045</t>
        </is>
      </c>
      <c r="H19032" t="inlineStr">
        <is>
          <t>Toys</t>
        </is>
      </c>
      <c r="I19032" t="n">
        <v>7</v>
      </c>
      <c r="J19032" t="n">
        <v>243.14</v>
      </c>
      <c r="K19032" t="n">
        <v>0</v>
      </c>
      <c r="L19032">
        <f>I19032*J19032*(1-K19032)</f>
        <v/>
      </c>
      <c r="M19032">
        <f>VLOOKUP(F19032,Products!A:D,4,FALSE)*I19032</f>
        <v/>
      </c>
      <c r="N19032">
        <f>L19032-M19032</f>
        <v/>
      </c>
    </row>
    <row r="19033">
      <c r="A19033" t="inlineStr">
        <is>
          <t>T1019031</t>
        </is>
      </c>
      <c r="B19033" t="inlineStr">
        <is>
          <t>2023-03-08</t>
        </is>
      </c>
      <c r="C19033" t="inlineStr">
        <is>
          <t>S035</t>
        </is>
      </c>
      <c r="D19033" t="inlineStr">
        <is>
          <t>Store_035</t>
        </is>
      </c>
      <c r="E19033" t="inlineStr">
        <is>
          <t>Central</t>
        </is>
      </c>
      <c r="F19033" t="inlineStr">
        <is>
          <t>P0153</t>
        </is>
      </c>
      <c r="G19033" t="inlineStr">
        <is>
          <t>Prod_0153</t>
        </is>
      </c>
      <c r="H19033" t="inlineStr">
        <is>
          <t>Clothing</t>
        </is>
      </c>
      <c r="I19033" t="n">
        <v>1</v>
      </c>
      <c r="J19033" t="n">
        <v>127.39</v>
      </c>
      <c r="K19033" t="n">
        <v>0</v>
      </c>
      <c r="L19033">
        <f>I19033*J19033*(1-K19033)</f>
        <v/>
      </c>
      <c r="M19033">
        <f>VLOOKUP(F19033,Products!A:D,4,FALSE)*I19033</f>
        <v/>
      </c>
      <c r="N19033">
        <f>L19033-M19033</f>
        <v/>
      </c>
    </row>
    <row r="19034">
      <c r="A19034" t="inlineStr">
        <is>
          <t>T1019032</t>
        </is>
      </c>
      <c r="B19034" t="inlineStr">
        <is>
          <t>2023-06-24</t>
        </is>
      </c>
      <c r="C19034" t="inlineStr">
        <is>
          <t>S023</t>
        </is>
      </c>
      <c r="D19034" t="inlineStr">
        <is>
          <t>Store_023</t>
        </is>
      </c>
      <c r="E19034" t="inlineStr">
        <is>
          <t>South</t>
        </is>
      </c>
      <c r="F19034" t="inlineStr">
        <is>
          <t>P0120</t>
        </is>
      </c>
      <c r="G19034" t="inlineStr">
        <is>
          <t>Prod_0120</t>
        </is>
      </c>
      <c r="H19034" t="inlineStr">
        <is>
          <t>Stationery</t>
        </is>
      </c>
      <c r="I19034" t="n">
        <v>1</v>
      </c>
      <c r="J19034" t="n">
        <v>513.38</v>
      </c>
      <c r="K19034" t="n">
        <v>0</v>
      </c>
      <c r="L19034">
        <f>I19034*J19034*(1-K19034)</f>
        <v/>
      </c>
      <c r="M19034">
        <f>VLOOKUP(F19034,Products!A:D,4,FALSE)*I19034</f>
        <v/>
      </c>
      <c r="N19034">
        <f>L19034-M19034</f>
        <v/>
      </c>
    </row>
    <row r="19035">
      <c r="A19035" t="inlineStr">
        <is>
          <t>T1019033</t>
        </is>
      </c>
      <c r="B19035" t="inlineStr">
        <is>
          <t>2023-12-03</t>
        </is>
      </c>
      <c r="C19035" t="inlineStr">
        <is>
          <t>S024</t>
        </is>
      </c>
      <c r="D19035" t="inlineStr">
        <is>
          <t>Store_024</t>
        </is>
      </c>
      <c r="E19035" t="inlineStr">
        <is>
          <t>South</t>
        </is>
      </c>
      <c r="F19035" t="inlineStr">
        <is>
          <t>P0142</t>
        </is>
      </c>
      <c r="G19035" t="inlineStr">
        <is>
          <t>Prod_0142</t>
        </is>
      </c>
      <c r="H19035" t="inlineStr">
        <is>
          <t>Household</t>
        </is>
      </c>
      <c r="I19035" t="n">
        <v>1</v>
      </c>
      <c r="J19035" t="n">
        <v>178.98</v>
      </c>
      <c r="K19035" t="n">
        <v>0</v>
      </c>
      <c r="L19035">
        <f>I19035*J19035*(1-K19035)</f>
        <v/>
      </c>
      <c r="M19035">
        <f>VLOOKUP(F19035,Products!A:D,4,FALSE)*I19035</f>
        <v/>
      </c>
      <c r="N19035">
        <f>L19035-M19035</f>
        <v/>
      </c>
    </row>
    <row r="19036">
      <c r="A19036" t="inlineStr">
        <is>
          <t>T1019034</t>
        </is>
      </c>
      <c r="B19036" t="inlineStr">
        <is>
          <t>2024-04-29</t>
        </is>
      </c>
      <c r="C19036" t="inlineStr">
        <is>
          <t>S005</t>
        </is>
      </c>
      <c r="D19036" t="inlineStr">
        <is>
          <t>Store_005</t>
        </is>
      </c>
      <c r="E19036" t="inlineStr">
        <is>
          <t>Central</t>
        </is>
      </c>
      <c r="F19036" t="inlineStr">
        <is>
          <t>P0139</t>
        </is>
      </c>
      <c r="G19036" t="inlineStr">
        <is>
          <t>Prod_0139</t>
        </is>
      </c>
      <c r="H19036" t="inlineStr">
        <is>
          <t>Clothing</t>
        </is>
      </c>
      <c r="I19036" t="n">
        <v>7</v>
      </c>
      <c r="J19036" t="n">
        <v>579.71</v>
      </c>
      <c r="K19036" t="n">
        <v>0</v>
      </c>
      <c r="L19036">
        <f>I19036*J19036*(1-K19036)</f>
        <v/>
      </c>
      <c r="M19036">
        <f>VLOOKUP(F19036,Products!A:D,4,FALSE)*I19036</f>
        <v/>
      </c>
      <c r="N19036">
        <f>L19036-M19036</f>
        <v/>
      </c>
    </row>
    <row r="19037">
      <c r="A19037" t="inlineStr">
        <is>
          <t>T1019035</t>
        </is>
      </c>
      <c r="B19037" t="inlineStr">
        <is>
          <t>2024-01-10</t>
        </is>
      </c>
      <c r="C19037" t="inlineStr">
        <is>
          <t>S047</t>
        </is>
      </c>
      <c r="D19037" t="inlineStr">
        <is>
          <t>Store_047</t>
        </is>
      </c>
      <c r="E19037" t="inlineStr">
        <is>
          <t>North</t>
        </is>
      </c>
      <c r="F19037" t="inlineStr">
        <is>
          <t>P0030</t>
        </is>
      </c>
      <c r="G19037" t="inlineStr">
        <is>
          <t>Prod_0030</t>
        </is>
      </c>
      <c r="H19037" t="inlineStr">
        <is>
          <t>Household</t>
        </is>
      </c>
      <c r="I19037" t="n">
        <v>7</v>
      </c>
      <c r="J19037" t="n">
        <v>669.72</v>
      </c>
      <c r="K19037" t="n">
        <v>0.05</v>
      </c>
      <c r="L19037">
        <f>I19037*J19037*(1-K19037)</f>
        <v/>
      </c>
      <c r="M19037">
        <f>VLOOKUP(F19037,Products!A:D,4,FALSE)*I19037</f>
        <v/>
      </c>
      <c r="N19037">
        <f>L19037-M19037</f>
        <v/>
      </c>
    </row>
    <row r="19038">
      <c r="A19038" t="inlineStr">
        <is>
          <t>T1019036</t>
        </is>
      </c>
      <c r="B19038" t="inlineStr">
        <is>
          <t>2025-05-24</t>
        </is>
      </c>
      <c r="C19038" t="inlineStr">
        <is>
          <t>S028</t>
        </is>
      </c>
      <c r="D19038" t="inlineStr">
        <is>
          <t>Store_028</t>
        </is>
      </c>
      <c r="E19038" t="inlineStr">
        <is>
          <t>North</t>
        </is>
      </c>
      <c r="F19038" t="inlineStr">
        <is>
          <t>P0165</t>
        </is>
      </c>
      <c r="G19038" t="inlineStr">
        <is>
          <t>Prod_0165</t>
        </is>
      </c>
      <c r="H19038" t="inlineStr">
        <is>
          <t>Clothing</t>
        </is>
      </c>
      <c r="I19038" t="n">
        <v>1</v>
      </c>
      <c r="J19038" t="n">
        <v>598.5</v>
      </c>
      <c r="K19038" t="n">
        <v>0.2</v>
      </c>
      <c r="L19038">
        <f>I19038*J19038*(1-K19038)</f>
        <v/>
      </c>
      <c r="M19038">
        <f>VLOOKUP(F19038,Products!A:D,4,FALSE)*I19038</f>
        <v/>
      </c>
      <c r="N19038">
        <f>L19038-M19038</f>
        <v/>
      </c>
    </row>
    <row r="19039">
      <c r="A19039" t="inlineStr">
        <is>
          <t>T1019037</t>
        </is>
      </c>
      <c r="B19039" t="inlineStr">
        <is>
          <t>2023-09-04</t>
        </is>
      </c>
      <c r="C19039" t="inlineStr">
        <is>
          <t>S017</t>
        </is>
      </c>
      <c r="D19039" t="inlineStr">
        <is>
          <t>Store_017</t>
        </is>
      </c>
      <c r="E19039" t="inlineStr">
        <is>
          <t>South</t>
        </is>
      </c>
      <c r="F19039" t="inlineStr">
        <is>
          <t>P0128</t>
        </is>
      </c>
      <c r="G19039" t="inlineStr">
        <is>
          <t>Prod_0128</t>
        </is>
      </c>
      <c r="H19039" t="inlineStr">
        <is>
          <t>Toys</t>
        </is>
      </c>
      <c r="I19039" t="n">
        <v>9</v>
      </c>
      <c r="J19039" t="n">
        <v>144.29</v>
      </c>
      <c r="K19039" t="n">
        <v>0.15</v>
      </c>
      <c r="L19039">
        <f>I19039*J19039*(1-K19039)</f>
        <v/>
      </c>
      <c r="M19039">
        <f>VLOOKUP(F19039,Products!A:D,4,FALSE)*I19039</f>
        <v/>
      </c>
      <c r="N19039">
        <f>L19039-M19039</f>
        <v/>
      </c>
    </row>
    <row r="19040">
      <c r="A19040" t="inlineStr">
        <is>
          <t>T1019038</t>
        </is>
      </c>
      <c r="B19040" t="inlineStr">
        <is>
          <t>2024-05-03</t>
        </is>
      </c>
      <c r="C19040" t="inlineStr">
        <is>
          <t>S049</t>
        </is>
      </c>
      <c r="D19040" t="inlineStr">
        <is>
          <t>Store_049</t>
        </is>
      </c>
      <c r="E19040" t="inlineStr">
        <is>
          <t>North</t>
        </is>
      </c>
      <c r="F19040" t="inlineStr">
        <is>
          <t>P0199</t>
        </is>
      </c>
      <c r="G19040" t="inlineStr">
        <is>
          <t>Prod_0199</t>
        </is>
      </c>
      <c r="H19040" t="inlineStr">
        <is>
          <t>Beverages</t>
        </is>
      </c>
      <c r="I19040" t="n">
        <v>5</v>
      </c>
      <c r="J19040" t="n">
        <v>117.09</v>
      </c>
      <c r="K19040" t="n">
        <v>0</v>
      </c>
      <c r="L19040">
        <f>I19040*J19040*(1-K19040)</f>
        <v/>
      </c>
      <c r="M19040">
        <f>VLOOKUP(F19040,Products!A:D,4,FALSE)*I19040</f>
        <v/>
      </c>
      <c r="N19040">
        <f>L19040-M19040</f>
        <v/>
      </c>
    </row>
    <row r="19041">
      <c r="A19041" t="inlineStr">
        <is>
          <t>T1019039</t>
        </is>
      </c>
      <c r="B19041" t="inlineStr">
        <is>
          <t>2023-09-04</t>
        </is>
      </c>
      <c r="C19041" t="inlineStr">
        <is>
          <t>S001</t>
        </is>
      </c>
      <c r="D19041" t="inlineStr">
        <is>
          <t>Store_001</t>
        </is>
      </c>
      <c r="E19041" t="inlineStr">
        <is>
          <t>West</t>
        </is>
      </c>
      <c r="F19041" t="inlineStr">
        <is>
          <t>P0097</t>
        </is>
      </c>
      <c r="G19041" t="inlineStr">
        <is>
          <t>Prod_0097</t>
        </is>
      </c>
      <c r="H19041" t="inlineStr">
        <is>
          <t>Clothing</t>
        </is>
      </c>
      <c r="I19041" t="n">
        <v>4</v>
      </c>
      <c r="J19041" t="n">
        <v>234.72</v>
      </c>
      <c r="K19041" t="n">
        <v>0.1</v>
      </c>
      <c r="L19041">
        <f>I19041*J19041*(1-K19041)</f>
        <v/>
      </c>
      <c r="M19041">
        <f>VLOOKUP(F19041,Products!A:D,4,FALSE)*I19041</f>
        <v/>
      </c>
      <c r="N19041">
        <f>L19041-M19041</f>
        <v/>
      </c>
    </row>
    <row r="19042">
      <c r="A19042" t="inlineStr">
        <is>
          <t>T1019040</t>
        </is>
      </c>
      <c r="B19042" t="inlineStr">
        <is>
          <t>2024-03-08</t>
        </is>
      </c>
      <c r="C19042" t="inlineStr">
        <is>
          <t>S044</t>
        </is>
      </c>
      <c r="D19042" t="inlineStr">
        <is>
          <t>Store_044</t>
        </is>
      </c>
      <c r="E19042" t="inlineStr">
        <is>
          <t>North</t>
        </is>
      </c>
      <c r="F19042" t="inlineStr">
        <is>
          <t>P0114</t>
        </is>
      </c>
      <c r="G19042" t="inlineStr">
        <is>
          <t>Prod_0114</t>
        </is>
      </c>
      <c r="H19042" t="inlineStr">
        <is>
          <t>Beverages</t>
        </is>
      </c>
      <c r="I19042" t="n">
        <v>9</v>
      </c>
      <c r="J19042" t="n">
        <v>748.8099999999999</v>
      </c>
      <c r="K19042" t="n">
        <v>0.05</v>
      </c>
      <c r="L19042">
        <f>I19042*J19042*(1-K19042)</f>
        <v/>
      </c>
      <c r="M19042">
        <f>VLOOKUP(F19042,Products!A:D,4,FALSE)*I19042</f>
        <v/>
      </c>
      <c r="N19042">
        <f>L19042-M19042</f>
        <v/>
      </c>
    </row>
    <row r="19043">
      <c r="A19043" t="inlineStr">
        <is>
          <t>T1019041</t>
        </is>
      </c>
      <c r="B19043" t="inlineStr">
        <is>
          <t>2023-07-24</t>
        </is>
      </c>
      <c r="C19043" t="inlineStr">
        <is>
          <t>S003</t>
        </is>
      </c>
      <c r="D19043" t="inlineStr">
        <is>
          <t>Store_003</t>
        </is>
      </c>
      <c r="E19043" t="inlineStr">
        <is>
          <t>North</t>
        </is>
      </c>
      <c r="F19043" t="inlineStr">
        <is>
          <t>P0159</t>
        </is>
      </c>
      <c r="G19043" t="inlineStr">
        <is>
          <t>Prod_0159</t>
        </is>
      </c>
      <c r="H19043" t="inlineStr">
        <is>
          <t>Electronics</t>
        </is>
      </c>
      <c r="I19043" t="n">
        <v>8</v>
      </c>
      <c r="J19043" t="n">
        <v>524</v>
      </c>
      <c r="K19043" t="n">
        <v>0</v>
      </c>
      <c r="L19043">
        <f>I19043*J19043*(1-K19043)</f>
        <v/>
      </c>
      <c r="M19043">
        <f>VLOOKUP(F19043,Products!A:D,4,FALSE)*I19043</f>
        <v/>
      </c>
      <c r="N19043">
        <f>L19043-M19043</f>
        <v/>
      </c>
    </row>
    <row r="19044">
      <c r="A19044" t="inlineStr">
        <is>
          <t>T1019042</t>
        </is>
      </c>
      <c r="B19044" t="inlineStr">
        <is>
          <t>2023-11-22</t>
        </is>
      </c>
      <c r="C19044" t="inlineStr">
        <is>
          <t>S025</t>
        </is>
      </c>
      <c r="D19044" t="inlineStr">
        <is>
          <t>Store_025</t>
        </is>
      </c>
      <c r="E19044" t="inlineStr">
        <is>
          <t>Central</t>
        </is>
      </c>
      <c r="F19044" t="inlineStr">
        <is>
          <t>P0193</t>
        </is>
      </c>
      <c r="G19044" t="inlineStr">
        <is>
          <t>Prod_0193</t>
        </is>
      </c>
      <c r="H19044" t="inlineStr">
        <is>
          <t>Food</t>
        </is>
      </c>
      <c r="I19044" t="n">
        <v>8</v>
      </c>
      <c r="J19044" t="n">
        <v>622.96</v>
      </c>
      <c r="K19044" t="n">
        <v>0</v>
      </c>
      <c r="L19044">
        <f>I19044*J19044*(1-K19044)</f>
        <v/>
      </c>
      <c r="M19044">
        <f>VLOOKUP(F19044,Products!A:D,4,FALSE)*I19044</f>
        <v/>
      </c>
      <c r="N19044">
        <f>L19044-M19044</f>
        <v/>
      </c>
    </row>
    <row r="19045">
      <c r="A19045" t="inlineStr">
        <is>
          <t>T1019043</t>
        </is>
      </c>
      <c r="B19045" t="inlineStr">
        <is>
          <t>2024-12-24</t>
        </is>
      </c>
      <c r="C19045" t="inlineStr">
        <is>
          <t>S045</t>
        </is>
      </c>
      <c r="D19045" t="inlineStr">
        <is>
          <t>Store_045</t>
        </is>
      </c>
      <c r="E19045" t="inlineStr">
        <is>
          <t>East</t>
        </is>
      </c>
      <c r="F19045" t="inlineStr">
        <is>
          <t>P0063</t>
        </is>
      </c>
      <c r="G19045" t="inlineStr">
        <is>
          <t>Prod_0063</t>
        </is>
      </c>
      <c r="H19045" t="inlineStr">
        <is>
          <t>Clothing</t>
        </is>
      </c>
      <c r="I19045" t="n">
        <v>8</v>
      </c>
      <c r="J19045" t="n">
        <v>203.43</v>
      </c>
      <c r="K19045" t="n">
        <v>0.05</v>
      </c>
      <c r="L19045">
        <f>I19045*J19045*(1-K19045)</f>
        <v/>
      </c>
      <c r="M19045">
        <f>VLOOKUP(F19045,Products!A:D,4,FALSE)*I19045</f>
        <v/>
      </c>
      <c r="N19045">
        <f>L19045-M19045</f>
        <v/>
      </c>
    </row>
    <row r="19046">
      <c r="A19046" t="inlineStr">
        <is>
          <t>T1019044</t>
        </is>
      </c>
      <c r="B19046" t="inlineStr">
        <is>
          <t>2023-05-19</t>
        </is>
      </c>
      <c r="C19046" t="inlineStr">
        <is>
          <t>S041</t>
        </is>
      </c>
      <c r="D19046" t="inlineStr">
        <is>
          <t>Store_041</t>
        </is>
      </c>
      <c r="E19046" t="inlineStr">
        <is>
          <t>East</t>
        </is>
      </c>
      <c r="F19046" t="inlineStr">
        <is>
          <t>P0010</t>
        </is>
      </c>
      <c r="G19046" t="inlineStr">
        <is>
          <t>Prod_0010</t>
        </is>
      </c>
      <c r="H19046" t="inlineStr">
        <is>
          <t>Electronics</t>
        </is>
      </c>
      <c r="I19046" t="n">
        <v>1</v>
      </c>
      <c r="J19046" t="n">
        <v>777.74</v>
      </c>
      <c r="K19046" t="n">
        <v>0</v>
      </c>
      <c r="L19046">
        <f>I19046*J19046*(1-K19046)</f>
        <v/>
      </c>
      <c r="M19046">
        <f>VLOOKUP(F19046,Products!A:D,4,FALSE)*I19046</f>
        <v/>
      </c>
      <c r="N19046">
        <f>L19046-M19046</f>
        <v/>
      </c>
    </row>
    <row r="19047">
      <c r="A19047" t="inlineStr">
        <is>
          <t>T1019045</t>
        </is>
      </c>
      <c r="B19047" t="inlineStr">
        <is>
          <t>2023-06-07</t>
        </is>
      </c>
      <c r="C19047" t="inlineStr">
        <is>
          <t>S017</t>
        </is>
      </c>
      <c r="D19047" t="inlineStr">
        <is>
          <t>Store_017</t>
        </is>
      </c>
      <c r="E19047" t="inlineStr">
        <is>
          <t>South</t>
        </is>
      </c>
      <c r="F19047" t="inlineStr">
        <is>
          <t>P0147</t>
        </is>
      </c>
      <c r="G19047" t="inlineStr">
        <is>
          <t>Prod_0147</t>
        </is>
      </c>
      <c r="H19047" t="inlineStr">
        <is>
          <t>Stationery</t>
        </is>
      </c>
      <c r="I19047" t="n">
        <v>8</v>
      </c>
      <c r="J19047" t="n">
        <v>406.98</v>
      </c>
      <c r="K19047" t="n">
        <v>0.05</v>
      </c>
      <c r="L19047">
        <f>I19047*J19047*(1-K19047)</f>
        <v/>
      </c>
      <c r="M19047">
        <f>VLOOKUP(F19047,Products!A:D,4,FALSE)*I19047</f>
        <v/>
      </c>
      <c r="N19047">
        <f>L19047-M19047</f>
        <v/>
      </c>
    </row>
    <row r="19048">
      <c r="A19048" t="inlineStr">
        <is>
          <t>T1019046</t>
        </is>
      </c>
      <c r="B19048" t="inlineStr">
        <is>
          <t>2024-08-01</t>
        </is>
      </c>
      <c r="C19048" t="inlineStr">
        <is>
          <t>S047</t>
        </is>
      </c>
      <c r="D19048" t="inlineStr">
        <is>
          <t>Store_047</t>
        </is>
      </c>
      <c r="E19048" t="inlineStr">
        <is>
          <t>North</t>
        </is>
      </c>
      <c r="F19048" t="inlineStr">
        <is>
          <t>P0007</t>
        </is>
      </c>
      <c r="G19048" t="inlineStr">
        <is>
          <t>Prod_0007</t>
        </is>
      </c>
      <c r="H19048" t="inlineStr">
        <is>
          <t>Food</t>
        </is>
      </c>
      <c r="I19048" t="n">
        <v>1</v>
      </c>
      <c r="J19048" t="n">
        <v>126.28</v>
      </c>
      <c r="K19048" t="n">
        <v>0</v>
      </c>
      <c r="L19048">
        <f>I19048*J19048*(1-K19048)</f>
        <v/>
      </c>
      <c r="M19048">
        <f>VLOOKUP(F19048,Products!A:D,4,FALSE)*I19048</f>
        <v/>
      </c>
      <c r="N19048">
        <f>L19048-M19048</f>
        <v/>
      </c>
    </row>
    <row r="19049">
      <c r="A19049" t="inlineStr">
        <is>
          <t>T1019047</t>
        </is>
      </c>
      <c r="B19049" t="inlineStr">
        <is>
          <t>2024-03-06</t>
        </is>
      </c>
      <c r="C19049" t="inlineStr">
        <is>
          <t>S021</t>
        </is>
      </c>
      <c r="D19049" t="inlineStr">
        <is>
          <t>Store_021</t>
        </is>
      </c>
      <c r="E19049" t="inlineStr">
        <is>
          <t>North</t>
        </is>
      </c>
      <c r="F19049" t="inlineStr">
        <is>
          <t>P0021</t>
        </is>
      </c>
      <c r="G19049" t="inlineStr">
        <is>
          <t>Prod_0021</t>
        </is>
      </c>
      <c r="H19049" t="inlineStr">
        <is>
          <t>Household</t>
        </is>
      </c>
      <c r="I19049" t="n">
        <v>3</v>
      </c>
      <c r="J19049" t="n">
        <v>152.56</v>
      </c>
      <c r="K19049" t="n">
        <v>0</v>
      </c>
      <c r="L19049">
        <f>I19049*J19049*(1-K19049)</f>
        <v/>
      </c>
      <c r="M19049">
        <f>VLOOKUP(F19049,Products!A:D,4,FALSE)*I19049</f>
        <v/>
      </c>
      <c r="N19049">
        <f>L19049-M19049</f>
        <v/>
      </c>
    </row>
    <row r="19050">
      <c r="A19050" t="inlineStr">
        <is>
          <t>T1019048</t>
        </is>
      </c>
      <c r="B19050" t="inlineStr">
        <is>
          <t>2024-10-09</t>
        </is>
      </c>
      <c r="C19050" t="inlineStr">
        <is>
          <t>S033</t>
        </is>
      </c>
      <c r="D19050" t="inlineStr">
        <is>
          <t>Store_033</t>
        </is>
      </c>
      <c r="E19050" t="inlineStr">
        <is>
          <t>North</t>
        </is>
      </c>
      <c r="F19050" t="inlineStr">
        <is>
          <t>P0043</t>
        </is>
      </c>
      <c r="G19050" t="inlineStr">
        <is>
          <t>Prod_0043</t>
        </is>
      </c>
      <c r="H19050" t="inlineStr">
        <is>
          <t>Food</t>
        </is>
      </c>
      <c r="I19050" t="n">
        <v>1</v>
      </c>
      <c r="J19050" t="n">
        <v>212.43</v>
      </c>
      <c r="K19050" t="n">
        <v>0</v>
      </c>
      <c r="L19050">
        <f>I19050*J19050*(1-K19050)</f>
        <v/>
      </c>
      <c r="M19050">
        <f>VLOOKUP(F19050,Products!A:D,4,FALSE)*I19050</f>
        <v/>
      </c>
      <c r="N19050">
        <f>L19050-M19050</f>
        <v/>
      </c>
    </row>
    <row r="19051">
      <c r="A19051" t="inlineStr">
        <is>
          <t>T1019049</t>
        </is>
      </c>
      <c r="B19051" t="inlineStr">
        <is>
          <t>2023-02-26</t>
        </is>
      </c>
      <c r="C19051" t="inlineStr">
        <is>
          <t>S038</t>
        </is>
      </c>
      <c r="D19051" t="inlineStr">
        <is>
          <t>Store_038</t>
        </is>
      </c>
      <c r="E19051" t="inlineStr">
        <is>
          <t>East</t>
        </is>
      </c>
      <c r="F19051" t="inlineStr">
        <is>
          <t>P0158</t>
        </is>
      </c>
      <c r="G19051" t="inlineStr">
        <is>
          <t>Prod_0158</t>
        </is>
      </c>
      <c r="H19051" t="inlineStr">
        <is>
          <t>Beverages</t>
        </is>
      </c>
      <c r="I19051" t="n">
        <v>1</v>
      </c>
      <c r="J19051" t="n">
        <v>243.55</v>
      </c>
      <c r="K19051" t="n">
        <v>0</v>
      </c>
      <c r="L19051">
        <f>I19051*J19051*(1-K19051)</f>
        <v/>
      </c>
      <c r="M19051">
        <f>VLOOKUP(F19051,Products!A:D,4,FALSE)*I19051</f>
        <v/>
      </c>
      <c r="N19051">
        <f>L19051-M19051</f>
        <v/>
      </c>
    </row>
    <row r="19052">
      <c r="A19052" t="inlineStr">
        <is>
          <t>T1019050</t>
        </is>
      </c>
      <c r="B19052" t="inlineStr">
        <is>
          <t>2024-10-18</t>
        </is>
      </c>
      <c r="C19052" t="inlineStr">
        <is>
          <t>S003</t>
        </is>
      </c>
      <c r="D19052" t="inlineStr">
        <is>
          <t>Store_003</t>
        </is>
      </c>
      <c r="E19052" t="inlineStr">
        <is>
          <t>North</t>
        </is>
      </c>
      <c r="F19052" t="inlineStr">
        <is>
          <t>P0018</t>
        </is>
      </c>
      <c r="G19052" t="inlineStr">
        <is>
          <t>Prod_0018</t>
        </is>
      </c>
      <c r="H19052" t="inlineStr">
        <is>
          <t>Food</t>
        </is>
      </c>
      <c r="I19052" t="n">
        <v>6</v>
      </c>
      <c r="J19052" t="n">
        <v>960.99</v>
      </c>
      <c r="K19052" t="n">
        <v>0</v>
      </c>
      <c r="L19052">
        <f>I19052*J19052*(1-K19052)</f>
        <v/>
      </c>
      <c r="M19052">
        <f>VLOOKUP(F19052,Products!A:D,4,FALSE)*I19052</f>
        <v/>
      </c>
      <c r="N19052">
        <f>L19052-M19052</f>
        <v/>
      </c>
    </row>
    <row r="19053">
      <c r="A19053" t="inlineStr">
        <is>
          <t>T1019051</t>
        </is>
      </c>
      <c r="B19053" t="inlineStr">
        <is>
          <t>2024-04-10</t>
        </is>
      </c>
      <c r="C19053" t="inlineStr">
        <is>
          <t>S047</t>
        </is>
      </c>
      <c r="D19053" t="inlineStr">
        <is>
          <t>Store_047</t>
        </is>
      </c>
      <c r="E19053" t="inlineStr">
        <is>
          <t>North</t>
        </is>
      </c>
      <c r="F19053" t="inlineStr">
        <is>
          <t>P0029</t>
        </is>
      </c>
      <c r="G19053" t="inlineStr">
        <is>
          <t>Prod_0029</t>
        </is>
      </c>
      <c r="H19053" t="inlineStr">
        <is>
          <t>Clothing</t>
        </is>
      </c>
      <c r="I19053" t="n">
        <v>9</v>
      </c>
      <c r="J19053" t="n">
        <v>500.84</v>
      </c>
      <c r="K19053" t="n">
        <v>0</v>
      </c>
      <c r="L19053">
        <f>I19053*J19053*(1-K19053)</f>
        <v/>
      </c>
      <c r="M19053">
        <f>VLOOKUP(F19053,Products!A:D,4,FALSE)*I19053</f>
        <v/>
      </c>
      <c r="N19053">
        <f>L19053-M19053</f>
        <v/>
      </c>
    </row>
    <row r="19054">
      <c r="A19054" t="inlineStr">
        <is>
          <t>T1019052</t>
        </is>
      </c>
      <c r="B19054" t="inlineStr">
        <is>
          <t>2025-05-13</t>
        </is>
      </c>
      <c r="C19054" t="inlineStr">
        <is>
          <t>S048</t>
        </is>
      </c>
      <c r="D19054" t="inlineStr">
        <is>
          <t>Store_048</t>
        </is>
      </c>
      <c r="E19054" t="inlineStr">
        <is>
          <t>South</t>
        </is>
      </c>
      <c r="F19054" t="inlineStr">
        <is>
          <t>P0093</t>
        </is>
      </c>
      <c r="G19054" t="inlineStr">
        <is>
          <t>Prod_0093</t>
        </is>
      </c>
      <c r="H19054" t="inlineStr">
        <is>
          <t>Electronics</t>
        </is>
      </c>
      <c r="I19054" t="n">
        <v>5</v>
      </c>
      <c r="J19054" t="n">
        <v>196.82</v>
      </c>
      <c r="K19054" t="n">
        <v>0</v>
      </c>
      <c r="L19054">
        <f>I19054*J19054*(1-K19054)</f>
        <v/>
      </c>
      <c r="M19054">
        <f>VLOOKUP(F19054,Products!A:D,4,FALSE)*I19054</f>
        <v/>
      </c>
      <c r="N19054">
        <f>L19054-M19054</f>
        <v/>
      </c>
    </row>
    <row r="19055">
      <c r="A19055" t="inlineStr">
        <is>
          <t>T1019053</t>
        </is>
      </c>
      <c r="B19055" t="inlineStr">
        <is>
          <t>2024-12-02</t>
        </is>
      </c>
      <c r="C19055" t="inlineStr">
        <is>
          <t>S048</t>
        </is>
      </c>
      <c r="D19055" t="inlineStr">
        <is>
          <t>Store_048</t>
        </is>
      </c>
      <c r="E19055" t="inlineStr">
        <is>
          <t>South</t>
        </is>
      </c>
      <c r="F19055" t="inlineStr">
        <is>
          <t>P0062</t>
        </is>
      </c>
      <c r="G19055" t="inlineStr">
        <is>
          <t>Prod_0062</t>
        </is>
      </c>
      <c r="H19055" t="inlineStr">
        <is>
          <t>Beverages</t>
        </is>
      </c>
      <c r="I19055" t="n">
        <v>9</v>
      </c>
      <c r="J19055" t="n">
        <v>520.58</v>
      </c>
      <c r="K19055" t="n">
        <v>0</v>
      </c>
      <c r="L19055">
        <f>I19055*J19055*(1-K19055)</f>
        <v/>
      </c>
      <c r="M19055">
        <f>VLOOKUP(F19055,Products!A:D,4,FALSE)*I19055</f>
        <v/>
      </c>
      <c r="N19055">
        <f>L19055-M19055</f>
        <v/>
      </c>
    </row>
    <row r="19056">
      <c r="A19056" t="inlineStr">
        <is>
          <t>T1019054</t>
        </is>
      </c>
      <c r="B19056" t="inlineStr">
        <is>
          <t>2025-08-04</t>
        </is>
      </c>
      <c r="C19056" t="inlineStr">
        <is>
          <t>S023</t>
        </is>
      </c>
      <c r="D19056" t="inlineStr">
        <is>
          <t>Store_023</t>
        </is>
      </c>
      <c r="E19056" t="inlineStr">
        <is>
          <t>South</t>
        </is>
      </c>
      <c r="F19056" t="inlineStr">
        <is>
          <t>P0021</t>
        </is>
      </c>
      <c r="G19056" t="inlineStr">
        <is>
          <t>Prod_0021</t>
        </is>
      </c>
      <c r="H19056" t="inlineStr">
        <is>
          <t>Household</t>
        </is>
      </c>
      <c r="I19056" t="n">
        <v>7</v>
      </c>
      <c r="J19056" t="n">
        <v>155.73</v>
      </c>
      <c r="K19056" t="n">
        <v>0</v>
      </c>
      <c r="L19056">
        <f>I19056*J19056*(1-K19056)</f>
        <v/>
      </c>
      <c r="M19056">
        <f>VLOOKUP(F19056,Products!A:D,4,FALSE)*I19056</f>
        <v/>
      </c>
      <c r="N19056">
        <f>L19056-M19056</f>
        <v/>
      </c>
    </row>
    <row r="19057">
      <c r="A19057" t="inlineStr">
        <is>
          <t>T1019055</t>
        </is>
      </c>
      <c r="B19057" t="inlineStr">
        <is>
          <t>2025-09-10</t>
        </is>
      </c>
      <c r="C19057" t="inlineStr">
        <is>
          <t>S018</t>
        </is>
      </c>
      <c r="D19057" t="inlineStr">
        <is>
          <t>Store_018</t>
        </is>
      </c>
      <c r="E19057" t="inlineStr">
        <is>
          <t>South</t>
        </is>
      </c>
      <c r="F19057" t="inlineStr">
        <is>
          <t>P0065</t>
        </is>
      </c>
      <c r="G19057" t="inlineStr">
        <is>
          <t>Prod_0065</t>
        </is>
      </c>
      <c r="H19057" t="inlineStr">
        <is>
          <t>Beverages</t>
        </is>
      </c>
      <c r="I19057" t="n">
        <v>5</v>
      </c>
      <c r="J19057" t="n">
        <v>239.49</v>
      </c>
      <c r="K19057" t="n">
        <v>0.15</v>
      </c>
      <c r="L19057">
        <f>I19057*J19057*(1-K19057)</f>
        <v/>
      </c>
      <c r="M19057">
        <f>VLOOKUP(F19057,Products!A:D,4,FALSE)*I19057</f>
        <v/>
      </c>
      <c r="N19057">
        <f>L19057-M19057</f>
        <v/>
      </c>
    </row>
    <row r="19058">
      <c r="A19058" t="inlineStr">
        <is>
          <t>T1019056</t>
        </is>
      </c>
      <c r="B19058" t="inlineStr">
        <is>
          <t>2024-01-09</t>
        </is>
      </c>
      <c r="C19058" t="inlineStr">
        <is>
          <t>S037</t>
        </is>
      </c>
      <c r="D19058" t="inlineStr">
        <is>
          <t>Store_037</t>
        </is>
      </c>
      <c r="E19058" t="inlineStr">
        <is>
          <t>East</t>
        </is>
      </c>
      <c r="F19058" t="inlineStr">
        <is>
          <t>P0162</t>
        </is>
      </c>
      <c r="G19058" t="inlineStr">
        <is>
          <t>Prod_0162</t>
        </is>
      </c>
      <c r="H19058" t="inlineStr">
        <is>
          <t>Food</t>
        </is>
      </c>
      <c r="I19058" t="n">
        <v>1</v>
      </c>
      <c r="J19058" t="n">
        <v>617.87</v>
      </c>
      <c r="K19058" t="n">
        <v>0</v>
      </c>
      <c r="L19058">
        <f>I19058*J19058*(1-K19058)</f>
        <v/>
      </c>
      <c r="M19058">
        <f>VLOOKUP(F19058,Products!A:D,4,FALSE)*I19058</f>
        <v/>
      </c>
      <c r="N19058">
        <f>L19058-M19058</f>
        <v/>
      </c>
    </row>
    <row r="19059">
      <c r="A19059" t="inlineStr">
        <is>
          <t>T1019057</t>
        </is>
      </c>
      <c r="B19059" t="inlineStr">
        <is>
          <t>2024-06-13</t>
        </is>
      </c>
      <c r="C19059" t="inlineStr">
        <is>
          <t>S024</t>
        </is>
      </c>
      <c r="D19059" t="inlineStr">
        <is>
          <t>Store_024</t>
        </is>
      </c>
      <c r="E19059" t="inlineStr">
        <is>
          <t>South</t>
        </is>
      </c>
      <c r="F19059" t="inlineStr">
        <is>
          <t>P0089</t>
        </is>
      </c>
      <c r="G19059" t="inlineStr">
        <is>
          <t>Prod_0089</t>
        </is>
      </c>
      <c r="H19059" t="inlineStr">
        <is>
          <t>Stationery</t>
        </is>
      </c>
      <c r="I19059" t="n">
        <v>2</v>
      </c>
      <c r="J19059" t="n">
        <v>654.65</v>
      </c>
      <c r="K19059" t="n">
        <v>0</v>
      </c>
      <c r="L19059">
        <f>I19059*J19059*(1-K19059)</f>
        <v/>
      </c>
      <c r="M19059">
        <f>VLOOKUP(F19059,Products!A:D,4,FALSE)*I19059</f>
        <v/>
      </c>
      <c r="N19059">
        <f>L19059-M19059</f>
        <v/>
      </c>
    </row>
    <row r="19060">
      <c r="A19060" t="inlineStr">
        <is>
          <t>T1019058</t>
        </is>
      </c>
      <c r="B19060" t="inlineStr">
        <is>
          <t>2024-01-04</t>
        </is>
      </c>
      <c r="C19060" t="inlineStr">
        <is>
          <t>S021</t>
        </is>
      </c>
      <c r="D19060" t="inlineStr">
        <is>
          <t>Store_021</t>
        </is>
      </c>
      <c r="E19060" t="inlineStr">
        <is>
          <t>North</t>
        </is>
      </c>
      <c r="F19060" t="inlineStr">
        <is>
          <t>P0192</t>
        </is>
      </c>
      <c r="G19060" t="inlineStr">
        <is>
          <t>Prod_0192</t>
        </is>
      </c>
      <c r="H19060" t="inlineStr">
        <is>
          <t>Beverages</t>
        </is>
      </c>
      <c r="I19060" t="n">
        <v>5</v>
      </c>
      <c r="J19060" t="n">
        <v>403.42</v>
      </c>
      <c r="K19060" t="n">
        <v>0</v>
      </c>
      <c r="L19060">
        <f>I19060*J19060*(1-K19060)</f>
        <v/>
      </c>
      <c r="M19060">
        <f>VLOOKUP(F19060,Products!A:D,4,FALSE)*I19060</f>
        <v/>
      </c>
      <c r="N19060">
        <f>L19060-M19060</f>
        <v/>
      </c>
    </row>
    <row r="19061">
      <c r="A19061" t="inlineStr">
        <is>
          <t>T1019059</t>
        </is>
      </c>
      <c r="B19061" t="inlineStr">
        <is>
          <t>2025-04-21</t>
        </is>
      </c>
      <c r="C19061" t="inlineStr">
        <is>
          <t>S005</t>
        </is>
      </c>
      <c r="D19061" t="inlineStr">
        <is>
          <t>Store_005</t>
        </is>
      </c>
      <c r="E19061" t="inlineStr">
        <is>
          <t>Central</t>
        </is>
      </c>
      <c r="F19061" t="inlineStr">
        <is>
          <t>P0159</t>
        </is>
      </c>
      <c r="G19061" t="inlineStr">
        <is>
          <t>Prod_0159</t>
        </is>
      </c>
      <c r="H19061" t="inlineStr">
        <is>
          <t>Electronics</t>
        </is>
      </c>
      <c r="I19061" t="n">
        <v>3</v>
      </c>
      <c r="J19061" t="n">
        <v>521.78</v>
      </c>
      <c r="K19061" t="n">
        <v>0.05</v>
      </c>
      <c r="L19061">
        <f>I19061*J19061*(1-K19061)</f>
        <v/>
      </c>
      <c r="M19061">
        <f>VLOOKUP(F19061,Products!A:D,4,FALSE)*I19061</f>
        <v/>
      </c>
      <c r="N19061">
        <f>L19061-M19061</f>
        <v/>
      </c>
    </row>
    <row r="19062">
      <c r="A19062" t="inlineStr">
        <is>
          <t>T1019060</t>
        </is>
      </c>
      <c r="B19062" t="inlineStr">
        <is>
          <t>2025-06-01</t>
        </is>
      </c>
      <c r="C19062" t="inlineStr">
        <is>
          <t>S023</t>
        </is>
      </c>
      <c r="D19062" t="inlineStr">
        <is>
          <t>Store_023</t>
        </is>
      </c>
      <c r="E19062" t="inlineStr">
        <is>
          <t>South</t>
        </is>
      </c>
      <c r="F19062" t="inlineStr">
        <is>
          <t>P0178</t>
        </is>
      </c>
      <c r="G19062" t="inlineStr">
        <is>
          <t>Prod_0178</t>
        </is>
      </c>
      <c r="H19062" t="inlineStr">
        <is>
          <t>Beverages</t>
        </is>
      </c>
      <c r="I19062" t="n">
        <v>4</v>
      </c>
      <c r="J19062" t="n">
        <v>727.11</v>
      </c>
      <c r="K19062" t="n">
        <v>0</v>
      </c>
      <c r="L19062">
        <f>I19062*J19062*(1-K19062)</f>
        <v/>
      </c>
      <c r="M19062">
        <f>VLOOKUP(F19062,Products!A:D,4,FALSE)*I19062</f>
        <v/>
      </c>
      <c r="N19062">
        <f>L19062-M19062</f>
        <v/>
      </c>
    </row>
    <row r="19063">
      <c r="A19063" t="inlineStr">
        <is>
          <t>T1019061</t>
        </is>
      </c>
      <c r="B19063" t="inlineStr">
        <is>
          <t>2024-01-21</t>
        </is>
      </c>
      <c r="C19063" t="inlineStr">
        <is>
          <t>S015</t>
        </is>
      </c>
      <c r="D19063" t="inlineStr">
        <is>
          <t>Store_015</t>
        </is>
      </c>
      <c r="E19063" t="inlineStr">
        <is>
          <t>North</t>
        </is>
      </c>
      <c r="F19063" t="inlineStr">
        <is>
          <t>P0101</t>
        </is>
      </c>
      <c r="G19063" t="inlineStr">
        <is>
          <t>Prod_0101</t>
        </is>
      </c>
      <c r="H19063" t="inlineStr">
        <is>
          <t>Food</t>
        </is>
      </c>
      <c r="I19063" t="n">
        <v>8</v>
      </c>
      <c r="J19063" t="n">
        <v>89.59999999999999</v>
      </c>
      <c r="K19063" t="n">
        <v>0</v>
      </c>
      <c r="L19063">
        <f>I19063*J19063*(1-K19063)</f>
        <v/>
      </c>
      <c r="M19063">
        <f>VLOOKUP(F19063,Products!A:D,4,FALSE)*I19063</f>
        <v/>
      </c>
      <c r="N19063">
        <f>L19063-M19063</f>
        <v/>
      </c>
    </row>
    <row r="19064">
      <c r="A19064" t="inlineStr">
        <is>
          <t>T1019062</t>
        </is>
      </c>
      <c r="B19064" t="inlineStr">
        <is>
          <t>2023-02-22</t>
        </is>
      </c>
      <c r="C19064" t="inlineStr">
        <is>
          <t>S021</t>
        </is>
      </c>
      <c r="D19064" t="inlineStr">
        <is>
          <t>Store_021</t>
        </is>
      </c>
      <c r="E19064" t="inlineStr">
        <is>
          <t>North</t>
        </is>
      </c>
      <c r="F19064" t="inlineStr">
        <is>
          <t>P0167</t>
        </is>
      </c>
      <c r="G19064" t="inlineStr">
        <is>
          <t>Prod_0167</t>
        </is>
      </c>
      <c r="H19064" t="inlineStr">
        <is>
          <t>Beverages</t>
        </is>
      </c>
      <c r="I19064" t="n">
        <v>9</v>
      </c>
      <c r="J19064" t="n">
        <v>429.39</v>
      </c>
      <c r="K19064" t="n">
        <v>0</v>
      </c>
      <c r="L19064">
        <f>I19064*J19064*(1-K19064)</f>
        <v/>
      </c>
      <c r="M19064">
        <f>VLOOKUP(F19064,Products!A:D,4,FALSE)*I19064</f>
        <v/>
      </c>
      <c r="N19064">
        <f>L19064-M19064</f>
        <v/>
      </c>
    </row>
    <row r="19065">
      <c r="A19065" t="inlineStr">
        <is>
          <t>T1019063</t>
        </is>
      </c>
      <c r="B19065" t="inlineStr">
        <is>
          <t>2024-12-19</t>
        </is>
      </c>
      <c r="C19065" t="inlineStr">
        <is>
          <t>S044</t>
        </is>
      </c>
      <c r="D19065" t="inlineStr">
        <is>
          <t>Store_044</t>
        </is>
      </c>
      <c r="E19065" t="inlineStr">
        <is>
          <t>North</t>
        </is>
      </c>
      <c r="F19065" t="inlineStr">
        <is>
          <t>P0051</t>
        </is>
      </c>
      <c r="G19065" t="inlineStr">
        <is>
          <t>Prod_0051</t>
        </is>
      </c>
      <c r="H19065" t="inlineStr">
        <is>
          <t>Clothing</t>
        </is>
      </c>
      <c r="I19065" t="n">
        <v>9</v>
      </c>
      <c r="J19065" t="n">
        <v>61.11</v>
      </c>
      <c r="K19065" t="n">
        <v>0.1</v>
      </c>
      <c r="L19065">
        <f>I19065*J19065*(1-K19065)</f>
        <v/>
      </c>
      <c r="M19065">
        <f>VLOOKUP(F19065,Products!A:D,4,FALSE)*I19065</f>
        <v/>
      </c>
      <c r="N19065">
        <f>L19065-M19065</f>
        <v/>
      </c>
    </row>
    <row r="19066">
      <c r="A19066" t="inlineStr">
        <is>
          <t>T1019064</t>
        </is>
      </c>
      <c r="B19066" t="inlineStr">
        <is>
          <t>2025-06-13</t>
        </is>
      </c>
      <c r="C19066" t="inlineStr">
        <is>
          <t>S022</t>
        </is>
      </c>
      <c r="D19066" t="inlineStr">
        <is>
          <t>Store_022</t>
        </is>
      </c>
      <c r="E19066" t="inlineStr">
        <is>
          <t>East</t>
        </is>
      </c>
      <c r="F19066" t="inlineStr">
        <is>
          <t>P0091</t>
        </is>
      </c>
      <c r="G19066" t="inlineStr">
        <is>
          <t>Prod_0091</t>
        </is>
      </c>
      <c r="H19066" t="inlineStr">
        <is>
          <t>Toys</t>
        </is>
      </c>
      <c r="I19066" t="n">
        <v>3</v>
      </c>
      <c r="J19066" t="n">
        <v>287.31</v>
      </c>
      <c r="K19066" t="n">
        <v>0</v>
      </c>
      <c r="L19066">
        <f>I19066*J19066*(1-K19066)</f>
        <v/>
      </c>
      <c r="M19066">
        <f>VLOOKUP(F19066,Products!A:D,4,FALSE)*I19066</f>
        <v/>
      </c>
      <c r="N19066">
        <f>L19066-M19066</f>
        <v/>
      </c>
    </row>
    <row r="19067">
      <c r="A19067" t="inlineStr">
        <is>
          <t>T1019065</t>
        </is>
      </c>
      <c r="B19067" t="inlineStr">
        <is>
          <t>2023-06-30</t>
        </is>
      </c>
      <c r="C19067" t="inlineStr">
        <is>
          <t>S050</t>
        </is>
      </c>
      <c r="D19067" t="inlineStr">
        <is>
          <t>Store_050</t>
        </is>
      </c>
      <c r="E19067" t="inlineStr">
        <is>
          <t>South</t>
        </is>
      </c>
      <c r="F19067" t="inlineStr">
        <is>
          <t>P0177</t>
        </is>
      </c>
      <c r="G19067" t="inlineStr">
        <is>
          <t>Prod_0177</t>
        </is>
      </c>
      <c r="H19067" t="inlineStr">
        <is>
          <t>Household</t>
        </is>
      </c>
      <c r="I19067" t="n">
        <v>4</v>
      </c>
      <c r="J19067" t="n">
        <v>178.36</v>
      </c>
      <c r="K19067" t="n">
        <v>0</v>
      </c>
      <c r="L19067">
        <f>I19067*J19067*(1-K19067)</f>
        <v/>
      </c>
      <c r="M19067">
        <f>VLOOKUP(F19067,Products!A:D,4,FALSE)*I19067</f>
        <v/>
      </c>
      <c r="N19067">
        <f>L19067-M19067</f>
        <v/>
      </c>
    </row>
    <row r="19068">
      <c r="A19068" t="inlineStr">
        <is>
          <t>T1019066</t>
        </is>
      </c>
      <c r="B19068" t="inlineStr">
        <is>
          <t>2025-02-06</t>
        </is>
      </c>
      <c r="C19068" t="inlineStr">
        <is>
          <t>S038</t>
        </is>
      </c>
      <c r="D19068" t="inlineStr">
        <is>
          <t>Store_038</t>
        </is>
      </c>
      <c r="E19068" t="inlineStr">
        <is>
          <t>East</t>
        </is>
      </c>
      <c r="F19068" t="inlineStr">
        <is>
          <t>P0157</t>
        </is>
      </c>
      <c r="G19068" t="inlineStr">
        <is>
          <t>Prod_0157</t>
        </is>
      </c>
      <c r="H19068" t="inlineStr">
        <is>
          <t>Toys</t>
        </is>
      </c>
      <c r="I19068" t="n">
        <v>9</v>
      </c>
      <c r="J19068" t="n">
        <v>237.6</v>
      </c>
      <c r="K19068" t="n">
        <v>0</v>
      </c>
      <c r="L19068">
        <f>I19068*J19068*(1-K19068)</f>
        <v/>
      </c>
      <c r="M19068">
        <f>VLOOKUP(F19068,Products!A:D,4,FALSE)*I19068</f>
        <v/>
      </c>
      <c r="N19068">
        <f>L19068-M19068</f>
        <v/>
      </c>
    </row>
    <row r="19069">
      <c r="A19069" t="inlineStr">
        <is>
          <t>T1019067</t>
        </is>
      </c>
      <c r="B19069" t="inlineStr">
        <is>
          <t>2025-06-26</t>
        </is>
      </c>
      <c r="C19069" t="inlineStr">
        <is>
          <t>S018</t>
        </is>
      </c>
      <c r="D19069" t="inlineStr">
        <is>
          <t>Store_018</t>
        </is>
      </c>
      <c r="E19069" t="inlineStr">
        <is>
          <t>South</t>
        </is>
      </c>
      <c r="F19069" t="inlineStr">
        <is>
          <t>P0045</t>
        </is>
      </c>
      <c r="G19069" t="inlineStr">
        <is>
          <t>Prod_0045</t>
        </is>
      </c>
      <c r="H19069" t="inlineStr">
        <is>
          <t>Toys</t>
        </is>
      </c>
      <c r="I19069" t="n">
        <v>3</v>
      </c>
      <c r="J19069" t="n">
        <v>189.32</v>
      </c>
      <c r="K19069" t="n">
        <v>0.15</v>
      </c>
      <c r="L19069">
        <f>I19069*J19069*(1-K19069)</f>
        <v/>
      </c>
      <c r="M19069">
        <f>VLOOKUP(F19069,Products!A:D,4,FALSE)*I19069</f>
        <v/>
      </c>
      <c r="N19069">
        <f>L19069-M19069</f>
        <v/>
      </c>
    </row>
    <row r="19070">
      <c r="A19070" t="inlineStr">
        <is>
          <t>T1019068</t>
        </is>
      </c>
      <c r="B19070" t="inlineStr">
        <is>
          <t>2024-01-03</t>
        </is>
      </c>
      <c r="C19070" t="inlineStr">
        <is>
          <t>S042</t>
        </is>
      </c>
      <c r="D19070" t="inlineStr">
        <is>
          <t>Store_042</t>
        </is>
      </c>
      <c r="E19070" t="inlineStr">
        <is>
          <t>Central</t>
        </is>
      </c>
      <c r="F19070" t="inlineStr">
        <is>
          <t>P0151</t>
        </is>
      </c>
      <c r="G19070" t="inlineStr">
        <is>
          <t>Prod_0151</t>
        </is>
      </c>
      <c r="H19070" t="inlineStr">
        <is>
          <t>Food</t>
        </is>
      </c>
      <c r="I19070" t="n">
        <v>3</v>
      </c>
      <c r="J19070" t="n">
        <v>681.46</v>
      </c>
      <c r="K19070" t="n">
        <v>0</v>
      </c>
      <c r="L19070">
        <f>I19070*J19070*(1-K19070)</f>
        <v/>
      </c>
      <c r="M19070">
        <f>VLOOKUP(F19070,Products!A:D,4,FALSE)*I19070</f>
        <v/>
      </c>
      <c r="N19070">
        <f>L19070-M19070</f>
        <v/>
      </c>
    </row>
    <row r="19071">
      <c r="A19071" t="inlineStr">
        <is>
          <t>T1019069</t>
        </is>
      </c>
      <c r="B19071" t="inlineStr">
        <is>
          <t>2023-03-19</t>
        </is>
      </c>
      <c r="C19071" t="inlineStr">
        <is>
          <t>S018</t>
        </is>
      </c>
      <c r="D19071" t="inlineStr">
        <is>
          <t>Store_018</t>
        </is>
      </c>
      <c r="E19071" t="inlineStr">
        <is>
          <t>South</t>
        </is>
      </c>
      <c r="F19071" t="inlineStr">
        <is>
          <t>P0176</t>
        </is>
      </c>
      <c r="G19071" t="inlineStr">
        <is>
          <t>Prod_0176</t>
        </is>
      </c>
      <c r="H19071" t="inlineStr">
        <is>
          <t>Food</t>
        </is>
      </c>
      <c r="I19071" t="n">
        <v>1</v>
      </c>
      <c r="J19071" t="n">
        <v>540.0700000000001</v>
      </c>
      <c r="K19071" t="n">
        <v>0</v>
      </c>
      <c r="L19071">
        <f>I19071*J19071*(1-K19071)</f>
        <v/>
      </c>
      <c r="M19071">
        <f>VLOOKUP(F19071,Products!A:D,4,FALSE)*I19071</f>
        <v/>
      </c>
      <c r="N19071">
        <f>L19071-M19071</f>
        <v/>
      </c>
    </row>
    <row r="19072">
      <c r="A19072" t="inlineStr">
        <is>
          <t>T1019070</t>
        </is>
      </c>
      <c r="B19072" t="inlineStr">
        <is>
          <t>2025-04-24</t>
        </is>
      </c>
      <c r="C19072" t="inlineStr">
        <is>
          <t>S026</t>
        </is>
      </c>
      <c r="D19072" t="inlineStr">
        <is>
          <t>Store_026</t>
        </is>
      </c>
      <c r="E19072" t="inlineStr">
        <is>
          <t>North</t>
        </is>
      </c>
      <c r="F19072" t="inlineStr">
        <is>
          <t>P0121</t>
        </is>
      </c>
      <c r="G19072" t="inlineStr">
        <is>
          <t>Prod_0121</t>
        </is>
      </c>
      <c r="H19072" t="inlineStr">
        <is>
          <t>Clothing</t>
        </is>
      </c>
      <c r="I19072" t="n">
        <v>4</v>
      </c>
      <c r="J19072" t="n">
        <v>655.11</v>
      </c>
      <c r="K19072" t="n">
        <v>0</v>
      </c>
      <c r="L19072">
        <f>I19072*J19072*(1-K19072)</f>
        <v/>
      </c>
      <c r="M19072">
        <f>VLOOKUP(F19072,Products!A:D,4,FALSE)*I19072</f>
        <v/>
      </c>
      <c r="N19072">
        <f>L19072-M19072</f>
        <v/>
      </c>
    </row>
    <row r="19073">
      <c r="A19073" t="inlineStr">
        <is>
          <t>T1019071</t>
        </is>
      </c>
      <c r="B19073" t="inlineStr">
        <is>
          <t>2023-11-27</t>
        </is>
      </c>
      <c r="C19073" t="inlineStr">
        <is>
          <t>S048</t>
        </is>
      </c>
      <c r="D19073" t="inlineStr">
        <is>
          <t>Store_048</t>
        </is>
      </c>
      <c r="E19073" t="inlineStr">
        <is>
          <t>South</t>
        </is>
      </c>
      <c r="F19073" t="inlineStr">
        <is>
          <t>P0083</t>
        </is>
      </c>
      <c r="G19073" t="inlineStr">
        <is>
          <t>Prod_0083</t>
        </is>
      </c>
      <c r="H19073" t="inlineStr">
        <is>
          <t>Clothing</t>
        </is>
      </c>
      <c r="I19073" t="n">
        <v>2</v>
      </c>
      <c r="J19073" t="n">
        <v>679.73</v>
      </c>
      <c r="K19073" t="n">
        <v>0</v>
      </c>
      <c r="L19073">
        <f>I19073*J19073*(1-K19073)</f>
        <v/>
      </c>
      <c r="M19073">
        <f>VLOOKUP(F19073,Products!A:D,4,FALSE)*I19073</f>
        <v/>
      </c>
      <c r="N19073">
        <f>L19073-M19073</f>
        <v/>
      </c>
    </row>
    <row r="19074">
      <c r="A19074" t="inlineStr">
        <is>
          <t>T1019072</t>
        </is>
      </c>
      <c r="B19074" t="inlineStr">
        <is>
          <t>2024-03-12</t>
        </is>
      </c>
      <c r="C19074" t="inlineStr">
        <is>
          <t>S033</t>
        </is>
      </c>
      <c r="D19074" t="inlineStr">
        <is>
          <t>Store_033</t>
        </is>
      </c>
      <c r="E19074" t="inlineStr">
        <is>
          <t>North</t>
        </is>
      </c>
      <c r="F19074" t="inlineStr">
        <is>
          <t>P0050</t>
        </is>
      </c>
      <c r="G19074" t="inlineStr">
        <is>
          <t>Prod_0050</t>
        </is>
      </c>
      <c r="H19074" t="inlineStr">
        <is>
          <t>Household</t>
        </is>
      </c>
      <c r="I19074" t="n">
        <v>9</v>
      </c>
      <c r="J19074" t="n">
        <v>599.17</v>
      </c>
      <c r="K19074" t="n">
        <v>0</v>
      </c>
      <c r="L19074">
        <f>I19074*J19074*(1-K19074)</f>
        <v/>
      </c>
      <c r="M19074">
        <f>VLOOKUP(F19074,Products!A:D,4,FALSE)*I19074</f>
        <v/>
      </c>
      <c r="N19074">
        <f>L19074-M19074</f>
        <v/>
      </c>
    </row>
    <row r="19075">
      <c r="A19075" t="inlineStr">
        <is>
          <t>T1019073</t>
        </is>
      </c>
      <c r="B19075" t="inlineStr">
        <is>
          <t>2023-07-13</t>
        </is>
      </c>
      <c r="C19075" t="inlineStr">
        <is>
          <t>S003</t>
        </is>
      </c>
      <c r="D19075" t="inlineStr">
        <is>
          <t>Store_003</t>
        </is>
      </c>
      <c r="E19075" t="inlineStr">
        <is>
          <t>North</t>
        </is>
      </c>
      <c r="F19075" t="inlineStr">
        <is>
          <t>P0115</t>
        </is>
      </c>
      <c r="G19075" t="inlineStr">
        <is>
          <t>Prod_0115</t>
        </is>
      </c>
      <c r="H19075" t="inlineStr">
        <is>
          <t>Clothing</t>
        </is>
      </c>
      <c r="I19075" t="n">
        <v>7</v>
      </c>
      <c r="J19075" t="n">
        <v>711.91</v>
      </c>
      <c r="K19075" t="n">
        <v>0</v>
      </c>
      <c r="L19075">
        <f>I19075*J19075*(1-K19075)</f>
        <v/>
      </c>
      <c r="M19075">
        <f>VLOOKUP(F19075,Products!A:D,4,FALSE)*I19075</f>
        <v/>
      </c>
      <c r="N19075">
        <f>L19075-M19075</f>
        <v/>
      </c>
    </row>
    <row r="19076">
      <c r="A19076" t="inlineStr">
        <is>
          <t>T1019074</t>
        </is>
      </c>
      <c r="B19076" t="inlineStr">
        <is>
          <t>2024-04-23</t>
        </is>
      </c>
      <c r="C19076" t="inlineStr">
        <is>
          <t>S050</t>
        </is>
      </c>
      <c r="D19076" t="inlineStr">
        <is>
          <t>Store_050</t>
        </is>
      </c>
      <c r="E19076" t="inlineStr">
        <is>
          <t>South</t>
        </is>
      </c>
      <c r="F19076" t="inlineStr">
        <is>
          <t>P0115</t>
        </is>
      </c>
      <c r="G19076" t="inlineStr">
        <is>
          <t>Prod_0115</t>
        </is>
      </c>
      <c r="H19076" t="inlineStr">
        <is>
          <t>Clothing</t>
        </is>
      </c>
      <c r="I19076" t="n">
        <v>9</v>
      </c>
      <c r="J19076" t="n">
        <v>699.16</v>
      </c>
      <c r="K19076" t="n">
        <v>0</v>
      </c>
      <c r="L19076">
        <f>I19076*J19076*(1-K19076)</f>
        <v/>
      </c>
      <c r="M19076">
        <f>VLOOKUP(F19076,Products!A:D,4,FALSE)*I19076</f>
        <v/>
      </c>
      <c r="N19076">
        <f>L19076-M19076</f>
        <v/>
      </c>
    </row>
    <row r="19077">
      <c r="A19077" t="inlineStr">
        <is>
          <t>T1019075</t>
        </is>
      </c>
      <c r="B19077" t="inlineStr">
        <is>
          <t>2023-06-25</t>
        </is>
      </c>
      <c r="C19077" t="inlineStr">
        <is>
          <t>S032</t>
        </is>
      </c>
      <c r="D19077" t="inlineStr">
        <is>
          <t>Store_032</t>
        </is>
      </c>
      <c r="E19077" t="inlineStr">
        <is>
          <t>Central</t>
        </is>
      </c>
      <c r="F19077" t="inlineStr">
        <is>
          <t>P0132</t>
        </is>
      </c>
      <c r="G19077" t="inlineStr">
        <is>
          <t>Prod_0132</t>
        </is>
      </c>
      <c r="H19077" t="inlineStr">
        <is>
          <t>Food</t>
        </is>
      </c>
      <c r="I19077" t="n">
        <v>5</v>
      </c>
      <c r="J19077" t="n">
        <v>141.79</v>
      </c>
      <c r="K19077" t="n">
        <v>0</v>
      </c>
      <c r="L19077">
        <f>I19077*J19077*(1-K19077)</f>
        <v/>
      </c>
      <c r="M19077">
        <f>VLOOKUP(F19077,Products!A:D,4,FALSE)*I19077</f>
        <v/>
      </c>
      <c r="N19077">
        <f>L19077-M19077</f>
        <v/>
      </c>
    </row>
    <row r="19078">
      <c r="A19078" t="inlineStr">
        <is>
          <t>T1019076</t>
        </is>
      </c>
      <c r="B19078" t="inlineStr">
        <is>
          <t>2023-09-23</t>
        </is>
      </c>
      <c r="C19078" t="inlineStr">
        <is>
          <t>S009</t>
        </is>
      </c>
      <c r="D19078" t="inlineStr">
        <is>
          <t>Store_009</t>
        </is>
      </c>
      <c r="E19078" t="inlineStr">
        <is>
          <t>Central</t>
        </is>
      </c>
      <c r="F19078" t="inlineStr">
        <is>
          <t>P0102</t>
        </is>
      </c>
      <c r="G19078" t="inlineStr">
        <is>
          <t>Prod_0102</t>
        </is>
      </c>
      <c r="H19078" t="inlineStr">
        <is>
          <t>Food</t>
        </is>
      </c>
      <c r="I19078" t="n">
        <v>2</v>
      </c>
      <c r="J19078" t="n">
        <v>606.76</v>
      </c>
      <c r="K19078" t="n">
        <v>0.2</v>
      </c>
      <c r="L19078">
        <f>I19078*J19078*(1-K19078)</f>
        <v/>
      </c>
      <c r="M19078">
        <f>VLOOKUP(F19078,Products!A:D,4,FALSE)*I19078</f>
        <v/>
      </c>
      <c r="N19078">
        <f>L19078-M19078</f>
        <v/>
      </c>
    </row>
    <row r="19079">
      <c r="A19079" t="inlineStr">
        <is>
          <t>T1019077</t>
        </is>
      </c>
      <c r="B19079" t="inlineStr">
        <is>
          <t>2023-06-17</t>
        </is>
      </c>
      <c r="C19079" t="inlineStr">
        <is>
          <t>S033</t>
        </is>
      </c>
      <c r="D19079" t="inlineStr">
        <is>
          <t>Store_033</t>
        </is>
      </c>
      <c r="E19079" t="inlineStr">
        <is>
          <t>North</t>
        </is>
      </c>
      <c r="F19079" t="inlineStr">
        <is>
          <t>P0133</t>
        </is>
      </c>
      <c r="G19079" t="inlineStr">
        <is>
          <t>Prod_0133</t>
        </is>
      </c>
      <c r="H19079" t="inlineStr">
        <is>
          <t>Stationery</t>
        </is>
      </c>
      <c r="I19079" t="n">
        <v>6</v>
      </c>
      <c r="J19079" t="n">
        <v>457.46</v>
      </c>
      <c r="K19079" t="n">
        <v>0.1</v>
      </c>
      <c r="L19079">
        <f>I19079*J19079*(1-K19079)</f>
        <v/>
      </c>
      <c r="M19079">
        <f>VLOOKUP(F19079,Products!A:D,4,FALSE)*I19079</f>
        <v/>
      </c>
      <c r="N19079">
        <f>L19079-M19079</f>
        <v/>
      </c>
    </row>
    <row r="19080">
      <c r="A19080" t="inlineStr">
        <is>
          <t>T1019078</t>
        </is>
      </c>
      <c r="B19080" t="inlineStr">
        <is>
          <t>2025-09-24</t>
        </is>
      </c>
      <c r="C19080" t="inlineStr">
        <is>
          <t>S035</t>
        </is>
      </c>
      <c r="D19080" t="inlineStr">
        <is>
          <t>Store_035</t>
        </is>
      </c>
      <c r="E19080" t="inlineStr">
        <is>
          <t>Central</t>
        </is>
      </c>
      <c r="F19080" t="inlineStr">
        <is>
          <t>P0137</t>
        </is>
      </c>
      <c r="G19080" t="inlineStr">
        <is>
          <t>Prod_0137</t>
        </is>
      </c>
      <c r="H19080" t="inlineStr">
        <is>
          <t>Electronics</t>
        </is>
      </c>
      <c r="I19080" t="n">
        <v>9</v>
      </c>
      <c r="J19080" t="n">
        <v>146.76</v>
      </c>
      <c r="K19080" t="n">
        <v>0</v>
      </c>
      <c r="L19080">
        <f>I19080*J19080*(1-K19080)</f>
        <v/>
      </c>
      <c r="M19080">
        <f>VLOOKUP(F19080,Products!A:D,4,FALSE)*I19080</f>
        <v/>
      </c>
      <c r="N19080">
        <f>L19080-M19080</f>
        <v/>
      </c>
    </row>
    <row r="19081">
      <c r="A19081" t="inlineStr">
        <is>
          <t>T1019079</t>
        </is>
      </c>
      <c r="B19081" t="inlineStr">
        <is>
          <t>2024-05-14</t>
        </is>
      </c>
      <c r="C19081" t="inlineStr">
        <is>
          <t>S039</t>
        </is>
      </c>
      <c r="D19081" t="inlineStr">
        <is>
          <t>Store_039</t>
        </is>
      </c>
      <c r="E19081" t="inlineStr">
        <is>
          <t>North</t>
        </is>
      </c>
      <c r="F19081" t="inlineStr">
        <is>
          <t>P0177</t>
        </is>
      </c>
      <c r="G19081" t="inlineStr">
        <is>
          <t>Prod_0177</t>
        </is>
      </c>
      <c r="H19081" t="inlineStr">
        <is>
          <t>Household</t>
        </is>
      </c>
      <c r="I19081" t="n">
        <v>2</v>
      </c>
      <c r="J19081" t="n">
        <v>203.65</v>
      </c>
      <c r="K19081" t="n">
        <v>0</v>
      </c>
      <c r="L19081">
        <f>I19081*J19081*(1-K19081)</f>
        <v/>
      </c>
      <c r="M19081">
        <f>VLOOKUP(F19081,Products!A:D,4,FALSE)*I19081</f>
        <v/>
      </c>
      <c r="N19081">
        <f>L19081-M19081</f>
        <v/>
      </c>
    </row>
    <row r="19082">
      <c r="A19082" t="inlineStr">
        <is>
          <t>T1019080</t>
        </is>
      </c>
      <c r="B19082" t="inlineStr">
        <is>
          <t>2024-11-01</t>
        </is>
      </c>
      <c r="C19082" t="inlineStr">
        <is>
          <t>S036</t>
        </is>
      </c>
      <c r="D19082" t="inlineStr">
        <is>
          <t>Store_036</t>
        </is>
      </c>
      <c r="E19082" t="inlineStr">
        <is>
          <t>Central</t>
        </is>
      </c>
      <c r="F19082" t="inlineStr">
        <is>
          <t>P0111</t>
        </is>
      </c>
      <c r="G19082" t="inlineStr">
        <is>
          <t>Prod_0111</t>
        </is>
      </c>
      <c r="H19082" t="inlineStr">
        <is>
          <t>Clothing</t>
        </is>
      </c>
      <c r="I19082" t="n">
        <v>6</v>
      </c>
      <c r="J19082" t="n">
        <v>644.41</v>
      </c>
      <c r="K19082" t="n">
        <v>0</v>
      </c>
      <c r="L19082">
        <f>I19082*J19082*(1-K19082)</f>
        <v/>
      </c>
      <c r="M19082">
        <f>VLOOKUP(F19082,Products!A:D,4,FALSE)*I19082</f>
        <v/>
      </c>
      <c r="N19082">
        <f>L19082-M19082</f>
        <v/>
      </c>
    </row>
    <row r="19083">
      <c r="A19083" t="inlineStr">
        <is>
          <t>T1019081</t>
        </is>
      </c>
      <c r="B19083" t="inlineStr">
        <is>
          <t>2025-04-26</t>
        </is>
      </c>
      <c r="C19083" t="inlineStr">
        <is>
          <t>S009</t>
        </is>
      </c>
      <c r="D19083" t="inlineStr">
        <is>
          <t>Store_009</t>
        </is>
      </c>
      <c r="E19083" t="inlineStr">
        <is>
          <t>Central</t>
        </is>
      </c>
      <c r="F19083" t="inlineStr">
        <is>
          <t>P0074</t>
        </is>
      </c>
      <c r="G19083" t="inlineStr">
        <is>
          <t>Prod_0074</t>
        </is>
      </c>
      <c r="H19083" t="inlineStr">
        <is>
          <t>Food</t>
        </is>
      </c>
      <c r="I19083" t="n">
        <v>6</v>
      </c>
      <c r="J19083" t="n">
        <v>983.6799999999999</v>
      </c>
      <c r="K19083" t="n">
        <v>0.1</v>
      </c>
      <c r="L19083">
        <f>I19083*J19083*(1-K19083)</f>
        <v/>
      </c>
      <c r="M19083">
        <f>VLOOKUP(F19083,Products!A:D,4,FALSE)*I19083</f>
        <v/>
      </c>
      <c r="N19083">
        <f>L19083-M19083</f>
        <v/>
      </c>
    </row>
    <row r="19084">
      <c r="A19084" t="inlineStr">
        <is>
          <t>T1019082</t>
        </is>
      </c>
      <c r="B19084" t="inlineStr">
        <is>
          <t>2025-08-27</t>
        </is>
      </c>
      <c r="C19084" t="inlineStr">
        <is>
          <t>S010</t>
        </is>
      </c>
      <c r="D19084" t="inlineStr">
        <is>
          <t>Store_010</t>
        </is>
      </c>
      <c r="E19084" t="inlineStr">
        <is>
          <t>North</t>
        </is>
      </c>
      <c r="F19084" t="inlineStr">
        <is>
          <t>P0085</t>
        </is>
      </c>
      <c r="G19084" t="inlineStr">
        <is>
          <t>Prod_0085</t>
        </is>
      </c>
      <c r="H19084" t="inlineStr">
        <is>
          <t>Food</t>
        </is>
      </c>
      <c r="I19084" t="n">
        <v>3</v>
      </c>
      <c r="J19084" t="n">
        <v>318.66</v>
      </c>
      <c r="K19084" t="n">
        <v>0</v>
      </c>
      <c r="L19084">
        <f>I19084*J19084*(1-K19084)</f>
        <v/>
      </c>
      <c r="M19084">
        <f>VLOOKUP(F19084,Products!A:D,4,FALSE)*I19084</f>
        <v/>
      </c>
      <c r="N19084">
        <f>L19084-M19084</f>
        <v/>
      </c>
    </row>
    <row r="19085">
      <c r="A19085" t="inlineStr">
        <is>
          <t>T1019083</t>
        </is>
      </c>
      <c r="B19085" t="inlineStr">
        <is>
          <t>2024-03-28</t>
        </is>
      </c>
      <c r="C19085" t="inlineStr">
        <is>
          <t>S010</t>
        </is>
      </c>
      <c r="D19085" t="inlineStr">
        <is>
          <t>Store_010</t>
        </is>
      </c>
      <c r="E19085" t="inlineStr">
        <is>
          <t>North</t>
        </is>
      </c>
      <c r="F19085" t="inlineStr">
        <is>
          <t>P0123</t>
        </is>
      </c>
      <c r="G19085" t="inlineStr">
        <is>
          <t>Prod_0123</t>
        </is>
      </c>
      <c r="H19085" t="inlineStr">
        <is>
          <t>Food</t>
        </is>
      </c>
      <c r="I19085" t="n">
        <v>1</v>
      </c>
      <c r="J19085" t="n">
        <v>477.63</v>
      </c>
      <c r="K19085" t="n">
        <v>0</v>
      </c>
      <c r="L19085">
        <f>I19085*J19085*(1-K19085)</f>
        <v/>
      </c>
      <c r="M19085">
        <f>VLOOKUP(F19085,Products!A:D,4,FALSE)*I19085</f>
        <v/>
      </c>
      <c r="N19085">
        <f>L19085-M19085</f>
        <v/>
      </c>
    </row>
    <row r="19086">
      <c r="A19086" t="inlineStr">
        <is>
          <t>T1019084</t>
        </is>
      </c>
      <c r="B19086" t="inlineStr">
        <is>
          <t>2024-10-03</t>
        </is>
      </c>
      <c r="C19086" t="inlineStr">
        <is>
          <t>S046</t>
        </is>
      </c>
      <c r="D19086" t="inlineStr">
        <is>
          <t>Store_046</t>
        </is>
      </c>
      <c r="E19086" t="inlineStr">
        <is>
          <t>South</t>
        </is>
      </c>
      <c r="F19086" t="inlineStr">
        <is>
          <t>P0182</t>
        </is>
      </c>
      <c r="G19086" t="inlineStr">
        <is>
          <t>Prod_0182</t>
        </is>
      </c>
      <c r="H19086" t="inlineStr">
        <is>
          <t>Electronics</t>
        </is>
      </c>
      <c r="I19086" t="n">
        <v>1</v>
      </c>
      <c r="J19086" t="n">
        <v>572.12</v>
      </c>
      <c r="K19086" t="n">
        <v>0.1</v>
      </c>
      <c r="L19086">
        <f>I19086*J19086*(1-K19086)</f>
        <v/>
      </c>
      <c r="M19086">
        <f>VLOOKUP(F19086,Products!A:D,4,FALSE)*I19086</f>
        <v/>
      </c>
      <c r="N19086">
        <f>L19086-M19086</f>
        <v/>
      </c>
    </row>
    <row r="19087">
      <c r="A19087" t="inlineStr">
        <is>
          <t>T1019085</t>
        </is>
      </c>
      <c r="B19087" t="inlineStr">
        <is>
          <t>2024-08-04</t>
        </is>
      </c>
      <c r="C19087" t="inlineStr">
        <is>
          <t>S037</t>
        </is>
      </c>
      <c r="D19087" t="inlineStr">
        <is>
          <t>Store_037</t>
        </is>
      </c>
      <c r="E19087" t="inlineStr">
        <is>
          <t>East</t>
        </is>
      </c>
      <c r="F19087" t="inlineStr">
        <is>
          <t>P0145</t>
        </is>
      </c>
      <c r="G19087" t="inlineStr">
        <is>
          <t>Prod_0145</t>
        </is>
      </c>
      <c r="H19087" t="inlineStr">
        <is>
          <t>Electronics</t>
        </is>
      </c>
      <c r="I19087" t="n">
        <v>1</v>
      </c>
      <c r="J19087" t="n">
        <v>562.1</v>
      </c>
      <c r="K19087" t="n">
        <v>0</v>
      </c>
      <c r="L19087">
        <f>I19087*J19087*(1-K19087)</f>
        <v/>
      </c>
      <c r="M19087">
        <f>VLOOKUP(F19087,Products!A:D,4,FALSE)*I19087</f>
        <v/>
      </c>
      <c r="N19087">
        <f>L19087-M19087</f>
        <v/>
      </c>
    </row>
    <row r="19088">
      <c r="A19088" t="inlineStr">
        <is>
          <t>T1019086</t>
        </is>
      </c>
      <c r="B19088" t="inlineStr">
        <is>
          <t>2023-01-14</t>
        </is>
      </c>
      <c r="C19088" t="inlineStr">
        <is>
          <t>S003</t>
        </is>
      </c>
      <c r="D19088" t="inlineStr">
        <is>
          <t>Store_003</t>
        </is>
      </c>
      <c r="E19088" t="inlineStr">
        <is>
          <t>North</t>
        </is>
      </c>
      <c r="F19088" t="inlineStr">
        <is>
          <t>P0142</t>
        </is>
      </c>
      <c r="G19088" t="inlineStr">
        <is>
          <t>Prod_0142</t>
        </is>
      </c>
      <c r="H19088" t="inlineStr">
        <is>
          <t>Household</t>
        </is>
      </c>
      <c r="I19088" t="n">
        <v>9</v>
      </c>
      <c r="J19088" t="n">
        <v>146.78</v>
      </c>
      <c r="K19088" t="n">
        <v>0.05</v>
      </c>
      <c r="L19088">
        <f>I19088*J19088*(1-K19088)</f>
        <v/>
      </c>
      <c r="M19088">
        <f>VLOOKUP(F19088,Products!A:D,4,FALSE)*I19088</f>
        <v/>
      </c>
      <c r="N19088">
        <f>L19088-M19088</f>
        <v/>
      </c>
    </row>
    <row r="19089">
      <c r="A19089" t="inlineStr">
        <is>
          <t>T1019087</t>
        </is>
      </c>
      <c r="B19089" t="inlineStr">
        <is>
          <t>2024-05-11</t>
        </is>
      </c>
      <c r="C19089" t="inlineStr">
        <is>
          <t>S028</t>
        </is>
      </c>
      <c r="D19089" t="inlineStr">
        <is>
          <t>Store_028</t>
        </is>
      </c>
      <c r="E19089" t="inlineStr">
        <is>
          <t>North</t>
        </is>
      </c>
      <c r="F19089" t="inlineStr">
        <is>
          <t>P0193</t>
        </is>
      </c>
      <c r="G19089" t="inlineStr">
        <is>
          <t>Prod_0193</t>
        </is>
      </c>
      <c r="H19089" t="inlineStr">
        <is>
          <t>Food</t>
        </is>
      </c>
      <c r="I19089" t="n">
        <v>8</v>
      </c>
      <c r="J19089" t="n">
        <v>456.28</v>
      </c>
      <c r="K19089" t="n">
        <v>0.1</v>
      </c>
      <c r="L19089">
        <f>I19089*J19089*(1-K19089)</f>
        <v/>
      </c>
      <c r="M19089">
        <f>VLOOKUP(F19089,Products!A:D,4,FALSE)*I19089</f>
        <v/>
      </c>
      <c r="N19089">
        <f>L19089-M19089</f>
        <v/>
      </c>
    </row>
    <row r="19090">
      <c r="A19090" t="inlineStr">
        <is>
          <t>T1019088</t>
        </is>
      </c>
      <c r="B19090" t="inlineStr">
        <is>
          <t>2023-08-13</t>
        </is>
      </c>
      <c r="C19090" t="inlineStr">
        <is>
          <t>S008</t>
        </is>
      </c>
      <c r="D19090" t="inlineStr">
        <is>
          <t>Store_008</t>
        </is>
      </c>
      <c r="E19090" t="inlineStr">
        <is>
          <t>East</t>
        </is>
      </c>
      <c r="F19090" t="inlineStr">
        <is>
          <t>P0167</t>
        </is>
      </c>
      <c r="G19090" t="inlineStr">
        <is>
          <t>Prod_0167</t>
        </is>
      </c>
      <c r="H19090" t="inlineStr">
        <is>
          <t>Beverages</t>
        </is>
      </c>
      <c r="I19090" t="n">
        <v>8</v>
      </c>
      <c r="J19090" t="n">
        <v>468.62</v>
      </c>
      <c r="K19090" t="n">
        <v>0.05</v>
      </c>
      <c r="L19090">
        <f>I19090*J19090*(1-K19090)</f>
        <v/>
      </c>
      <c r="M19090">
        <f>VLOOKUP(F19090,Products!A:D,4,FALSE)*I19090</f>
        <v/>
      </c>
      <c r="N19090">
        <f>L19090-M19090</f>
        <v/>
      </c>
    </row>
    <row r="19091">
      <c r="A19091" t="inlineStr">
        <is>
          <t>T1019089</t>
        </is>
      </c>
      <c r="B19091" t="inlineStr">
        <is>
          <t>2025-06-07</t>
        </is>
      </c>
      <c r="C19091" t="inlineStr">
        <is>
          <t>S011</t>
        </is>
      </c>
      <c r="D19091" t="inlineStr">
        <is>
          <t>Store_011</t>
        </is>
      </c>
      <c r="E19091" t="inlineStr">
        <is>
          <t>South</t>
        </is>
      </c>
      <c r="F19091" t="inlineStr">
        <is>
          <t>P0112</t>
        </is>
      </c>
      <c r="G19091" t="inlineStr">
        <is>
          <t>Prod_0112</t>
        </is>
      </c>
      <c r="H19091" t="inlineStr">
        <is>
          <t>Beverages</t>
        </is>
      </c>
      <c r="I19091" t="n">
        <v>3</v>
      </c>
      <c r="J19091" t="n">
        <v>662.96</v>
      </c>
      <c r="K19091" t="n">
        <v>0</v>
      </c>
      <c r="L19091">
        <f>I19091*J19091*(1-K19091)</f>
        <v/>
      </c>
      <c r="M19091">
        <f>VLOOKUP(F19091,Products!A:D,4,FALSE)*I19091</f>
        <v/>
      </c>
      <c r="N19091">
        <f>L19091-M19091</f>
        <v/>
      </c>
    </row>
    <row r="19092">
      <c r="A19092" t="inlineStr">
        <is>
          <t>T1019090</t>
        </is>
      </c>
      <c r="B19092" t="inlineStr">
        <is>
          <t>2024-06-12</t>
        </is>
      </c>
      <c r="C19092" t="inlineStr">
        <is>
          <t>S034</t>
        </is>
      </c>
      <c r="D19092" t="inlineStr">
        <is>
          <t>Store_034</t>
        </is>
      </c>
      <c r="E19092" t="inlineStr">
        <is>
          <t>Central</t>
        </is>
      </c>
      <c r="F19092" t="inlineStr">
        <is>
          <t>P0079</t>
        </is>
      </c>
      <c r="G19092" t="inlineStr">
        <is>
          <t>Prod_0079</t>
        </is>
      </c>
      <c r="H19092" t="inlineStr">
        <is>
          <t>Food</t>
        </is>
      </c>
      <c r="I19092" t="n">
        <v>3</v>
      </c>
      <c r="J19092" t="n">
        <v>766.38</v>
      </c>
      <c r="K19092" t="n">
        <v>0</v>
      </c>
      <c r="L19092">
        <f>I19092*J19092*(1-K19092)</f>
        <v/>
      </c>
      <c r="M19092">
        <f>VLOOKUP(F19092,Products!A:D,4,FALSE)*I19092</f>
        <v/>
      </c>
      <c r="N19092">
        <f>L19092-M19092</f>
        <v/>
      </c>
    </row>
    <row r="19093">
      <c r="A19093" t="inlineStr">
        <is>
          <t>T1019091</t>
        </is>
      </c>
      <c r="B19093" t="inlineStr">
        <is>
          <t>2023-07-01</t>
        </is>
      </c>
      <c r="C19093" t="inlineStr">
        <is>
          <t>S017</t>
        </is>
      </c>
      <c r="D19093" t="inlineStr">
        <is>
          <t>Store_017</t>
        </is>
      </c>
      <c r="E19093" t="inlineStr">
        <is>
          <t>South</t>
        </is>
      </c>
      <c r="F19093" t="inlineStr">
        <is>
          <t>P0003</t>
        </is>
      </c>
      <c r="G19093" t="inlineStr">
        <is>
          <t>Prod_0003</t>
        </is>
      </c>
      <c r="H19093" t="inlineStr">
        <is>
          <t>Household</t>
        </is>
      </c>
      <c r="I19093" t="n">
        <v>3</v>
      </c>
      <c r="J19093" t="n">
        <v>90.8</v>
      </c>
      <c r="K19093" t="n">
        <v>0</v>
      </c>
      <c r="L19093">
        <f>I19093*J19093*(1-K19093)</f>
        <v/>
      </c>
      <c r="M19093">
        <f>VLOOKUP(F19093,Products!A:D,4,FALSE)*I19093</f>
        <v/>
      </c>
      <c r="N19093">
        <f>L19093-M19093</f>
        <v/>
      </c>
    </row>
    <row r="19094">
      <c r="A19094" t="inlineStr">
        <is>
          <t>T1019092</t>
        </is>
      </c>
      <c r="B19094" t="inlineStr">
        <is>
          <t>2023-12-04</t>
        </is>
      </c>
      <c r="C19094" t="inlineStr">
        <is>
          <t>S025</t>
        </is>
      </c>
      <c r="D19094" t="inlineStr">
        <is>
          <t>Store_025</t>
        </is>
      </c>
      <c r="E19094" t="inlineStr">
        <is>
          <t>Central</t>
        </is>
      </c>
      <c r="F19094" t="inlineStr">
        <is>
          <t>P0013</t>
        </is>
      </c>
      <c r="G19094" t="inlineStr">
        <is>
          <t>Prod_0013</t>
        </is>
      </c>
      <c r="H19094" t="inlineStr">
        <is>
          <t>Clothing</t>
        </is>
      </c>
      <c r="I19094" t="n">
        <v>7</v>
      </c>
      <c r="J19094" t="n">
        <v>65.48999999999999</v>
      </c>
      <c r="K19094" t="n">
        <v>0.1</v>
      </c>
      <c r="L19094">
        <f>I19094*J19094*(1-K19094)</f>
        <v/>
      </c>
      <c r="M19094">
        <f>VLOOKUP(F19094,Products!A:D,4,FALSE)*I19094</f>
        <v/>
      </c>
      <c r="N19094">
        <f>L19094-M19094</f>
        <v/>
      </c>
    </row>
    <row r="19095">
      <c r="A19095" t="inlineStr">
        <is>
          <t>T1019093</t>
        </is>
      </c>
      <c r="B19095" t="inlineStr">
        <is>
          <t>2023-10-25</t>
        </is>
      </c>
      <c r="C19095" t="inlineStr">
        <is>
          <t>S008</t>
        </is>
      </c>
      <c r="D19095" t="inlineStr">
        <is>
          <t>Store_008</t>
        </is>
      </c>
      <c r="E19095" t="inlineStr">
        <is>
          <t>East</t>
        </is>
      </c>
      <c r="F19095" t="inlineStr">
        <is>
          <t>P0175</t>
        </is>
      </c>
      <c r="G19095" t="inlineStr">
        <is>
          <t>Prod_0175</t>
        </is>
      </c>
      <c r="H19095" t="inlineStr">
        <is>
          <t>Food</t>
        </is>
      </c>
      <c r="I19095" t="n">
        <v>9</v>
      </c>
      <c r="J19095" t="n">
        <v>950.6</v>
      </c>
      <c r="K19095" t="n">
        <v>0</v>
      </c>
      <c r="L19095">
        <f>I19095*J19095*(1-K19095)</f>
        <v/>
      </c>
      <c r="M19095">
        <f>VLOOKUP(F19095,Products!A:D,4,FALSE)*I19095</f>
        <v/>
      </c>
      <c r="N19095">
        <f>L19095-M19095</f>
        <v/>
      </c>
    </row>
    <row r="19096">
      <c r="A19096" t="inlineStr">
        <is>
          <t>T1019094</t>
        </is>
      </c>
      <c r="B19096" t="inlineStr">
        <is>
          <t>2024-05-27</t>
        </is>
      </c>
      <c r="C19096" t="inlineStr">
        <is>
          <t>S008</t>
        </is>
      </c>
      <c r="D19096" t="inlineStr">
        <is>
          <t>Store_008</t>
        </is>
      </c>
      <c r="E19096" t="inlineStr">
        <is>
          <t>East</t>
        </is>
      </c>
      <c r="F19096" t="inlineStr">
        <is>
          <t>P0162</t>
        </is>
      </c>
      <c r="G19096" t="inlineStr">
        <is>
          <t>Prod_0162</t>
        </is>
      </c>
      <c r="H19096" t="inlineStr">
        <is>
          <t>Food</t>
        </is>
      </c>
      <c r="I19096" t="n">
        <v>5</v>
      </c>
      <c r="J19096" t="n">
        <v>415.01</v>
      </c>
      <c r="K19096" t="n">
        <v>0.15</v>
      </c>
      <c r="L19096">
        <f>I19096*J19096*(1-K19096)</f>
        <v/>
      </c>
      <c r="M19096">
        <f>VLOOKUP(F19096,Products!A:D,4,FALSE)*I19096</f>
        <v/>
      </c>
      <c r="N19096">
        <f>L19096-M19096</f>
        <v/>
      </c>
    </row>
    <row r="19097">
      <c r="A19097" t="inlineStr">
        <is>
          <t>T1019095</t>
        </is>
      </c>
      <c r="B19097" t="inlineStr">
        <is>
          <t>2023-10-12</t>
        </is>
      </c>
      <c r="C19097" t="inlineStr">
        <is>
          <t>S049</t>
        </is>
      </c>
      <c r="D19097" t="inlineStr">
        <is>
          <t>Store_049</t>
        </is>
      </c>
      <c r="E19097" t="inlineStr">
        <is>
          <t>North</t>
        </is>
      </c>
      <c r="F19097" t="inlineStr">
        <is>
          <t>P0092</t>
        </is>
      </c>
      <c r="G19097" t="inlineStr">
        <is>
          <t>Prod_0092</t>
        </is>
      </c>
      <c r="H19097" t="inlineStr">
        <is>
          <t>Household</t>
        </is>
      </c>
      <c r="I19097" t="n">
        <v>3</v>
      </c>
      <c r="J19097" t="n">
        <v>239.75</v>
      </c>
      <c r="K19097" t="n">
        <v>0</v>
      </c>
      <c r="L19097">
        <f>I19097*J19097*(1-K19097)</f>
        <v/>
      </c>
      <c r="M19097">
        <f>VLOOKUP(F19097,Products!A:D,4,FALSE)*I19097</f>
        <v/>
      </c>
      <c r="N19097">
        <f>L19097-M19097</f>
        <v/>
      </c>
    </row>
    <row r="19098">
      <c r="A19098" t="inlineStr">
        <is>
          <t>T1019096</t>
        </is>
      </c>
      <c r="B19098" t="inlineStr">
        <is>
          <t>2025-01-18</t>
        </is>
      </c>
      <c r="C19098" t="inlineStr">
        <is>
          <t>S022</t>
        </is>
      </c>
      <c r="D19098" t="inlineStr">
        <is>
          <t>Store_022</t>
        </is>
      </c>
      <c r="E19098" t="inlineStr">
        <is>
          <t>East</t>
        </is>
      </c>
      <c r="F19098" t="inlineStr">
        <is>
          <t>P0147</t>
        </is>
      </c>
      <c r="G19098" t="inlineStr">
        <is>
          <t>Prod_0147</t>
        </is>
      </c>
      <c r="H19098" t="inlineStr">
        <is>
          <t>Stationery</t>
        </is>
      </c>
      <c r="I19098" t="n">
        <v>4</v>
      </c>
      <c r="J19098" t="n">
        <v>520.61</v>
      </c>
      <c r="K19098" t="n">
        <v>0.2</v>
      </c>
      <c r="L19098">
        <f>I19098*J19098*(1-K19098)</f>
        <v/>
      </c>
      <c r="M19098">
        <f>VLOOKUP(F19098,Products!A:D,4,FALSE)*I19098</f>
        <v/>
      </c>
      <c r="N19098">
        <f>L19098-M19098</f>
        <v/>
      </c>
    </row>
    <row r="19099">
      <c r="A19099" t="inlineStr">
        <is>
          <t>T1019097</t>
        </is>
      </c>
      <c r="B19099" t="inlineStr">
        <is>
          <t>2025-01-08</t>
        </is>
      </c>
      <c r="C19099" t="inlineStr">
        <is>
          <t>S036</t>
        </is>
      </c>
      <c r="D19099" t="inlineStr">
        <is>
          <t>Store_036</t>
        </is>
      </c>
      <c r="E19099" t="inlineStr">
        <is>
          <t>Central</t>
        </is>
      </c>
      <c r="F19099" t="inlineStr">
        <is>
          <t>P0102</t>
        </is>
      </c>
      <c r="G19099" t="inlineStr">
        <is>
          <t>Prod_0102</t>
        </is>
      </c>
      <c r="H19099" t="inlineStr">
        <is>
          <t>Food</t>
        </is>
      </c>
      <c r="I19099" t="n">
        <v>5</v>
      </c>
      <c r="J19099" t="n">
        <v>697.77</v>
      </c>
      <c r="K19099" t="n">
        <v>0</v>
      </c>
      <c r="L19099">
        <f>I19099*J19099*(1-K19099)</f>
        <v/>
      </c>
      <c r="M19099">
        <f>VLOOKUP(F19099,Products!A:D,4,FALSE)*I19099</f>
        <v/>
      </c>
      <c r="N19099">
        <f>L19099-M19099</f>
        <v/>
      </c>
    </row>
    <row r="19100">
      <c r="A19100" t="inlineStr">
        <is>
          <t>T1019098</t>
        </is>
      </c>
      <c r="B19100" t="inlineStr">
        <is>
          <t>2024-03-08</t>
        </is>
      </c>
      <c r="C19100" t="inlineStr">
        <is>
          <t>S008</t>
        </is>
      </c>
      <c r="D19100" t="inlineStr">
        <is>
          <t>Store_008</t>
        </is>
      </c>
      <c r="E19100" t="inlineStr">
        <is>
          <t>East</t>
        </is>
      </c>
      <c r="F19100" t="inlineStr">
        <is>
          <t>P0016</t>
        </is>
      </c>
      <c r="G19100" t="inlineStr">
        <is>
          <t>Prod_0016</t>
        </is>
      </c>
      <c r="H19100" t="inlineStr">
        <is>
          <t>Food</t>
        </is>
      </c>
      <c r="I19100" t="n">
        <v>4</v>
      </c>
      <c r="J19100" t="n">
        <v>875.97</v>
      </c>
      <c r="K19100" t="n">
        <v>0</v>
      </c>
      <c r="L19100">
        <f>I19100*J19100*(1-K19100)</f>
        <v/>
      </c>
      <c r="M19100">
        <f>VLOOKUP(F19100,Products!A:D,4,FALSE)*I19100</f>
        <v/>
      </c>
      <c r="N19100">
        <f>L19100-M19100</f>
        <v/>
      </c>
    </row>
    <row r="19101">
      <c r="A19101" t="inlineStr">
        <is>
          <t>T1019099</t>
        </is>
      </c>
      <c r="B19101" t="inlineStr">
        <is>
          <t>2023-11-11</t>
        </is>
      </c>
      <c r="C19101" t="inlineStr">
        <is>
          <t>S039</t>
        </is>
      </c>
      <c r="D19101" t="inlineStr">
        <is>
          <t>Store_039</t>
        </is>
      </c>
      <c r="E19101" t="inlineStr">
        <is>
          <t>North</t>
        </is>
      </c>
      <c r="F19101" t="inlineStr">
        <is>
          <t>P0012</t>
        </is>
      </c>
      <c r="G19101" t="inlineStr">
        <is>
          <t>Prod_0012</t>
        </is>
      </c>
      <c r="H19101" t="inlineStr">
        <is>
          <t>Food</t>
        </is>
      </c>
      <c r="I19101" t="n">
        <v>6</v>
      </c>
      <c r="J19101" t="n">
        <v>885.54</v>
      </c>
      <c r="K19101" t="n">
        <v>0.1</v>
      </c>
      <c r="L19101">
        <f>I19101*J19101*(1-K19101)</f>
        <v/>
      </c>
      <c r="M19101">
        <f>VLOOKUP(F19101,Products!A:D,4,FALSE)*I19101</f>
        <v/>
      </c>
      <c r="N19101">
        <f>L19101-M19101</f>
        <v/>
      </c>
    </row>
    <row r="19102">
      <c r="A19102" t="inlineStr">
        <is>
          <t>T1019100</t>
        </is>
      </c>
      <c r="B19102" t="inlineStr">
        <is>
          <t>2024-04-03</t>
        </is>
      </c>
      <c r="C19102" t="inlineStr">
        <is>
          <t>S029</t>
        </is>
      </c>
      <c r="D19102" t="inlineStr">
        <is>
          <t>Store_029</t>
        </is>
      </c>
      <c r="E19102" t="inlineStr">
        <is>
          <t>South</t>
        </is>
      </c>
      <c r="F19102" t="inlineStr">
        <is>
          <t>P0002</t>
        </is>
      </c>
      <c r="G19102" t="inlineStr">
        <is>
          <t>Prod_0002</t>
        </is>
      </c>
      <c r="H19102" t="inlineStr">
        <is>
          <t>Food</t>
        </is>
      </c>
      <c r="I19102" t="n">
        <v>4</v>
      </c>
      <c r="J19102" t="n">
        <v>279.25</v>
      </c>
      <c r="K19102" t="n">
        <v>0</v>
      </c>
      <c r="L19102">
        <f>I19102*J19102*(1-K19102)</f>
        <v/>
      </c>
      <c r="M19102">
        <f>VLOOKUP(F19102,Products!A:D,4,FALSE)*I19102</f>
        <v/>
      </c>
      <c r="N19102">
        <f>L19102-M19102</f>
        <v/>
      </c>
    </row>
    <row r="19103">
      <c r="A19103" t="inlineStr">
        <is>
          <t>T1019101</t>
        </is>
      </c>
      <c r="B19103" t="inlineStr">
        <is>
          <t>2023-07-11</t>
        </is>
      </c>
      <c r="C19103" t="inlineStr">
        <is>
          <t>S037</t>
        </is>
      </c>
      <c r="D19103" t="inlineStr">
        <is>
          <t>Store_037</t>
        </is>
      </c>
      <c r="E19103" t="inlineStr">
        <is>
          <t>East</t>
        </is>
      </c>
      <c r="F19103" t="inlineStr">
        <is>
          <t>P0136</t>
        </is>
      </c>
      <c r="G19103" t="inlineStr">
        <is>
          <t>Prod_0136</t>
        </is>
      </c>
      <c r="H19103" t="inlineStr">
        <is>
          <t>Beverages</t>
        </is>
      </c>
      <c r="I19103" t="n">
        <v>5</v>
      </c>
      <c r="J19103" t="n">
        <v>223.52</v>
      </c>
      <c r="K19103" t="n">
        <v>0.1</v>
      </c>
      <c r="L19103">
        <f>I19103*J19103*(1-K19103)</f>
        <v/>
      </c>
      <c r="M19103">
        <f>VLOOKUP(F19103,Products!A:D,4,FALSE)*I19103</f>
        <v/>
      </c>
      <c r="N19103">
        <f>L19103-M19103</f>
        <v/>
      </c>
    </row>
    <row r="19104">
      <c r="A19104" t="inlineStr">
        <is>
          <t>T1019102</t>
        </is>
      </c>
      <c r="B19104" t="inlineStr">
        <is>
          <t>2023-11-14</t>
        </is>
      </c>
      <c r="C19104" t="inlineStr">
        <is>
          <t>S031</t>
        </is>
      </c>
      <c r="D19104" t="inlineStr">
        <is>
          <t>Store_031</t>
        </is>
      </c>
      <c r="E19104" t="inlineStr">
        <is>
          <t>Central</t>
        </is>
      </c>
      <c r="F19104" t="inlineStr">
        <is>
          <t>P0106</t>
        </is>
      </c>
      <c r="G19104" t="inlineStr">
        <is>
          <t>Prod_0106</t>
        </is>
      </c>
      <c r="H19104" t="inlineStr">
        <is>
          <t>Electronics</t>
        </is>
      </c>
      <c r="I19104" t="n">
        <v>3</v>
      </c>
      <c r="J19104" t="n">
        <v>868.14</v>
      </c>
      <c r="K19104" t="n">
        <v>0</v>
      </c>
      <c r="L19104">
        <f>I19104*J19104*(1-K19104)</f>
        <v/>
      </c>
      <c r="M19104">
        <f>VLOOKUP(F19104,Products!A:D,4,FALSE)*I19104</f>
        <v/>
      </c>
      <c r="N19104">
        <f>L19104-M19104</f>
        <v/>
      </c>
    </row>
    <row r="19105">
      <c r="A19105" t="inlineStr">
        <is>
          <t>T1019103</t>
        </is>
      </c>
      <c r="B19105" t="inlineStr">
        <is>
          <t>2025-07-24</t>
        </is>
      </c>
      <c r="C19105" t="inlineStr">
        <is>
          <t>S041</t>
        </is>
      </c>
      <c r="D19105" t="inlineStr">
        <is>
          <t>Store_041</t>
        </is>
      </c>
      <c r="E19105" t="inlineStr">
        <is>
          <t>East</t>
        </is>
      </c>
      <c r="F19105" t="inlineStr">
        <is>
          <t>P0089</t>
        </is>
      </c>
      <c r="G19105" t="inlineStr">
        <is>
          <t>Prod_0089</t>
        </is>
      </c>
      <c r="H19105" t="inlineStr">
        <is>
          <t>Stationery</t>
        </is>
      </c>
      <c r="I19105" t="n">
        <v>5</v>
      </c>
      <c r="J19105" t="n">
        <v>625.76</v>
      </c>
      <c r="K19105" t="n">
        <v>0.05</v>
      </c>
      <c r="L19105">
        <f>I19105*J19105*(1-K19105)</f>
        <v/>
      </c>
      <c r="M19105">
        <f>VLOOKUP(F19105,Products!A:D,4,FALSE)*I19105</f>
        <v/>
      </c>
      <c r="N19105">
        <f>L19105-M19105</f>
        <v/>
      </c>
    </row>
    <row r="19106">
      <c r="A19106" t="inlineStr">
        <is>
          <t>T1019104</t>
        </is>
      </c>
      <c r="B19106" t="inlineStr">
        <is>
          <t>2024-11-09</t>
        </is>
      </c>
      <c r="C19106" t="inlineStr">
        <is>
          <t>S018</t>
        </is>
      </c>
      <c r="D19106" t="inlineStr">
        <is>
          <t>Store_018</t>
        </is>
      </c>
      <c r="E19106" t="inlineStr">
        <is>
          <t>South</t>
        </is>
      </c>
      <c r="F19106" t="inlineStr">
        <is>
          <t>P0192</t>
        </is>
      </c>
      <c r="G19106" t="inlineStr">
        <is>
          <t>Prod_0192</t>
        </is>
      </c>
      <c r="H19106" t="inlineStr">
        <is>
          <t>Beverages</t>
        </is>
      </c>
      <c r="I19106" t="n">
        <v>2</v>
      </c>
      <c r="J19106" t="n">
        <v>431.7</v>
      </c>
      <c r="K19106" t="n">
        <v>0</v>
      </c>
      <c r="L19106">
        <f>I19106*J19106*(1-K19106)</f>
        <v/>
      </c>
      <c r="M19106">
        <f>VLOOKUP(F19106,Products!A:D,4,FALSE)*I19106</f>
        <v/>
      </c>
      <c r="N19106">
        <f>L19106-M19106</f>
        <v/>
      </c>
    </row>
    <row r="19107">
      <c r="A19107" t="inlineStr">
        <is>
          <t>T1019105</t>
        </is>
      </c>
      <c r="B19107" t="inlineStr">
        <is>
          <t>2024-06-13</t>
        </is>
      </c>
      <c r="C19107" t="inlineStr">
        <is>
          <t>S003</t>
        </is>
      </c>
      <c r="D19107" t="inlineStr">
        <is>
          <t>Store_003</t>
        </is>
      </c>
      <c r="E19107" t="inlineStr">
        <is>
          <t>North</t>
        </is>
      </c>
      <c r="F19107" t="inlineStr">
        <is>
          <t>P0021</t>
        </is>
      </c>
      <c r="G19107" t="inlineStr">
        <is>
          <t>Prod_0021</t>
        </is>
      </c>
      <c r="H19107" t="inlineStr">
        <is>
          <t>Household</t>
        </is>
      </c>
      <c r="I19107" t="n">
        <v>8</v>
      </c>
      <c r="J19107" t="n">
        <v>144.84</v>
      </c>
      <c r="K19107" t="n">
        <v>0</v>
      </c>
      <c r="L19107">
        <f>I19107*J19107*(1-K19107)</f>
        <v/>
      </c>
      <c r="M19107">
        <f>VLOOKUP(F19107,Products!A:D,4,FALSE)*I19107</f>
        <v/>
      </c>
      <c r="N19107">
        <f>L19107-M19107</f>
        <v/>
      </c>
    </row>
    <row r="19108">
      <c r="A19108" t="inlineStr">
        <is>
          <t>T1019106</t>
        </is>
      </c>
      <c r="B19108" t="inlineStr">
        <is>
          <t>2024-04-15</t>
        </is>
      </c>
      <c r="C19108" t="inlineStr">
        <is>
          <t>S038</t>
        </is>
      </c>
      <c r="D19108" t="inlineStr">
        <is>
          <t>Store_038</t>
        </is>
      </c>
      <c r="E19108" t="inlineStr">
        <is>
          <t>East</t>
        </is>
      </c>
      <c r="F19108" t="inlineStr">
        <is>
          <t>P0132</t>
        </is>
      </c>
      <c r="G19108" t="inlineStr">
        <is>
          <t>Prod_0132</t>
        </is>
      </c>
      <c r="H19108" t="inlineStr">
        <is>
          <t>Food</t>
        </is>
      </c>
      <c r="I19108" t="n">
        <v>2</v>
      </c>
      <c r="J19108" t="n">
        <v>108.47</v>
      </c>
      <c r="K19108" t="n">
        <v>0</v>
      </c>
      <c r="L19108">
        <f>I19108*J19108*(1-K19108)</f>
        <v/>
      </c>
      <c r="M19108">
        <f>VLOOKUP(F19108,Products!A:D,4,FALSE)*I19108</f>
        <v/>
      </c>
      <c r="N19108">
        <f>L19108-M19108</f>
        <v/>
      </c>
    </row>
    <row r="19109">
      <c r="A19109" t="inlineStr">
        <is>
          <t>T1019107</t>
        </is>
      </c>
      <c r="B19109" t="inlineStr">
        <is>
          <t>2024-01-11</t>
        </is>
      </c>
      <c r="C19109" t="inlineStr">
        <is>
          <t>S049</t>
        </is>
      </c>
      <c r="D19109" t="inlineStr">
        <is>
          <t>Store_049</t>
        </is>
      </c>
      <c r="E19109" t="inlineStr">
        <is>
          <t>North</t>
        </is>
      </c>
      <c r="F19109" t="inlineStr">
        <is>
          <t>P0067</t>
        </is>
      </c>
      <c r="G19109" t="inlineStr">
        <is>
          <t>Prod_0067</t>
        </is>
      </c>
      <c r="H19109" t="inlineStr">
        <is>
          <t>Toys</t>
        </is>
      </c>
      <c r="I19109" t="n">
        <v>7</v>
      </c>
      <c r="J19109" t="n">
        <v>191.12</v>
      </c>
      <c r="K19109" t="n">
        <v>0.2</v>
      </c>
      <c r="L19109">
        <f>I19109*J19109*(1-K19109)</f>
        <v/>
      </c>
      <c r="M19109">
        <f>VLOOKUP(F19109,Products!A:D,4,FALSE)*I19109</f>
        <v/>
      </c>
      <c r="N19109">
        <f>L19109-M19109</f>
        <v/>
      </c>
    </row>
    <row r="19110">
      <c r="A19110" t="inlineStr">
        <is>
          <t>T1019108</t>
        </is>
      </c>
      <c r="B19110" t="inlineStr">
        <is>
          <t>2025-06-30</t>
        </is>
      </c>
      <c r="C19110" t="inlineStr">
        <is>
          <t>S022</t>
        </is>
      </c>
      <c r="D19110" t="inlineStr">
        <is>
          <t>Store_022</t>
        </is>
      </c>
      <c r="E19110" t="inlineStr">
        <is>
          <t>East</t>
        </is>
      </c>
      <c r="F19110" t="inlineStr">
        <is>
          <t>P0071</t>
        </is>
      </c>
      <c r="G19110" t="inlineStr">
        <is>
          <t>Prod_0071</t>
        </is>
      </c>
      <c r="H19110" t="inlineStr">
        <is>
          <t>Beverages</t>
        </is>
      </c>
      <c r="I19110" t="n">
        <v>9</v>
      </c>
      <c r="J19110" t="n">
        <v>499.75</v>
      </c>
      <c r="K19110" t="n">
        <v>0</v>
      </c>
      <c r="L19110">
        <f>I19110*J19110*(1-K19110)</f>
        <v/>
      </c>
      <c r="M19110">
        <f>VLOOKUP(F19110,Products!A:D,4,FALSE)*I19110</f>
        <v/>
      </c>
      <c r="N19110">
        <f>L19110-M19110</f>
        <v/>
      </c>
    </row>
    <row r="19111">
      <c r="A19111" t="inlineStr">
        <is>
          <t>T1019109</t>
        </is>
      </c>
      <c r="B19111" t="inlineStr">
        <is>
          <t>2023-07-18</t>
        </is>
      </c>
      <c r="C19111" t="inlineStr">
        <is>
          <t>S026</t>
        </is>
      </c>
      <c r="D19111" t="inlineStr">
        <is>
          <t>Store_026</t>
        </is>
      </c>
      <c r="E19111" t="inlineStr">
        <is>
          <t>North</t>
        </is>
      </c>
      <c r="F19111" t="inlineStr">
        <is>
          <t>P0186</t>
        </is>
      </c>
      <c r="G19111" t="inlineStr">
        <is>
          <t>Prod_0186</t>
        </is>
      </c>
      <c r="H19111" t="inlineStr">
        <is>
          <t>Household</t>
        </is>
      </c>
      <c r="I19111" t="n">
        <v>7</v>
      </c>
      <c r="J19111" t="n">
        <v>680.47</v>
      </c>
      <c r="K19111" t="n">
        <v>0</v>
      </c>
      <c r="L19111">
        <f>I19111*J19111*(1-K19111)</f>
        <v/>
      </c>
      <c r="M19111">
        <f>VLOOKUP(F19111,Products!A:D,4,FALSE)*I19111</f>
        <v/>
      </c>
      <c r="N19111">
        <f>L19111-M19111</f>
        <v/>
      </c>
    </row>
    <row r="19112">
      <c r="A19112" t="inlineStr">
        <is>
          <t>T1019110</t>
        </is>
      </c>
      <c r="B19112" t="inlineStr">
        <is>
          <t>2023-03-19</t>
        </is>
      </c>
      <c r="C19112" t="inlineStr">
        <is>
          <t>S043</t>
        </is>
      </c>
      <c r="D19112" t="inlineStr">
        <is>
          <t>Store_043</t>
        </is>
      </c>
      <c r="E19112" t="inlineStr">
        <is>
          <t>East</t>
        </is>
      </c>
      <c r="F19112" t="inlineStr">
        <is>
          <t>P0087</t>
        </is>
      </c>
      <c r="G19112" t="inlineStr">
        <is>
          <t>Prod_0087</t>
        </is>
      </c>
      <c r="H19112" t="inlineStr">
        <is>
          <t>Clothing</t>
        </is>
      </c>
      <c r="I19112" t="n">
        <v>7</v>
      </c>
      <c r="J19112" t="n">
        <v>447.69</v>
      </c>
      <c r="K19112" t="n">
        <v>0.1</v>
      </c>
      <c r="L19112">
        <f>I19112*J19112*(1-K19112)</f>
        <v/>
      </c>
      <c r="M19112">
        <f>VLOOKUP(F19112,Products!A:D,4,FALSE)*I19112</f>
        <v/>
      </c>
      <c r="N19112">
        <f>L19112-M19112</f>
        <v/>
      </c>
    </row>
    <row r="19113">
      <c r="A19113" t="inlineStr">
        <is>
          <t>T1019111</t>
        </is>
      </c>
      <c r="B19113" t="inlineStr">
        <is>
          <t>2024-08-02</t>
        </is>
      </c>
      <c r="C19113" t="inlineStr">
        <is>
          <t>S042</t>
        </is>
      </c>
      <c r="D19113" t="inlineStr">
        <is>
          <t>Store_042</t>
        </is>
      </c>
      <c r="E19113" t="inlineStr">
        <is>
          <t>Central</t>
        </is>
      </c>
      <c r="F19113" t="inlineStr">
        <is>
          <t>P0155</t>
        </is>
      </c>
      <c r="G19113" t="inlineStr">
        <is>
          <t>Prod_0155</t>
        </is>
      </c>
      <c r="H19113" t="inlineStr">
        <is>
          <t>Electronics</t>
        </is>
      </c>
      <c r="I19113" t="n">
        <v>9</v>
      </c>
      <c r="J19113" t="n">
        <v>445.15</v>
      </c>
      <c r="K19113" t="n">
        <v>0</v>
      </c>
      <c r="L19113">
        <f>I19113*J19113*(1-K19113)</f>
        <v/>
      </c>
      <c r="M19113">
        <f>VLOOKUP(F19113,Products!A:D,4,FALSE)*I19113</f>
        <v/>
      </c>
      <c r="N19113">
        <f>L19113-M19113</f>
        <v/>
      </c>
    </row>
    <row r="19114">
      <c r="A19114" t="inlineStr">
        <is>
          <t>T1019112</t>
        </is>
      </c>
      <c r="B19114" t="inlineStr">
        <is>
          <t>2024-10-15</t>
        </is>
      </c>
      <c r="C19114" t="inlineStr">
        <is>
          <t>S015</t>
        </is>
      </c>
      <c r="D19114" t="inlineStr">
        <is>
          <t>Store_015</t>
        </is>
      </c>
      <c r="E19114" t="inlineStr">
        <is>
          <t>North</t>
        </is>
      </c>
      <c r="F19114" t="inlineStr">
        <is>
          <t>P0007</t>
        </is>
      </c>
      <c r="G19114" t="inlineStr">
        <is>
          <t>Prod_0007</t>
        </is>
      </c>
      <c r="H19114" t="inlineStr">
        <is>
          <t>Food</t>
        </is>
      </c>
      <c r="I19114" t="n">
        <v>8</v>
      </c>
      <c r="J19114" t="n">
        <v>126.28</v>
      </c>
      <c r="K19114" t="n">
        <v>0.1</v>
      </c>
      <c r="L19114">
        <f>I19114*J19114*(1-K19114)</f>
        <v/>
      </c>
      <c r="M19114">
        <f>VLOOKUP(F19114,Products!A:D,4,FALSE)*I19114</f>
        <v/>
      </c>
      <c r="N19114">
        <f>L19114-M19114</f>
        <v/>
      </c>
    </row>
    <row r="19115">
      <c r="A19115" t="inlineStr">
        <is>
          <t>T1019113</t>
        </is>
      </c>
      <c r="B19115" t="inlineStr">
        <is>
          <t>2025-02-26</t>
        </is>
      </c>
      <c r="C19115" t="inlineStr">
        <is>
          <t>S006</t>
        </is>
      </c>
      <c r="D19115" t="inlineStr">
        <is>
          <t>Store_006</t>
        </is>
      </c>
      <c r="E19115" t="inlineStr">
        <is>
          <t>East</t>
        </is>
      </c>
      <c r="F19115" t="inlineStr">
        <is>
          <t>P0055</t>
        </is>
      </c>
      <c r="G19115" t="inlineStr">
        <is>
          <t>Prod_0055</t>
        </is>
      </c>
      <c r="H19115" t="inlineStr">
        <is>
          <t>Beverages</t>
        </is>
      </c>
      <c r="I19115" t="n">
        <v>2</v>
      </c>
      <c r="J19115" t="n">
        <v>154.25</v>
      </c>
      <c r="K19115" t="n">
        <v>0.05</v>
      </c>
      <c r="L19115">
        <f>I19115*J19115*(1-K19115)</f>
        <v/>
      </c>
      <c r="M19115">
        <f>VLOOKUP(F19115,Products!A:D,4,FALSE)*I19115</f>
        <v/>
      </c>
      <c r="N19115">
        <f>L19115-M19115</f>
        <v/>
      </c>
    </row>
    <row r="19116">
      <c r="A19116" t="inlineStr">
        <is>
          <t>T1019114</t>
        </is>
      </c>
      <c r="B19116" t="inlineStr">
        <is>
          <t>2024-02-13</t>
        </is>
      </c>
      <c r="C19116" t="inlineStr">
        <is>
          <t>S034</t>
        </is>
      </c>
      <c r="D19116" t="inlineStr">
        <is>
          <t>Store_034</t>
        </is>
      </c>
      <c r="E19116" t="inlineStr">
        <is>
          <t>Central</t>
        </is>
      </c>
      <c r="F19116" t="inlineStr">
        <is>
          <t>P0134</t>
        </is>
      </c>
      <c r="G19116" t="inlineStr">
        <is>
          <t>Prod_0134</t>
        </is>
      </c>
      <c r="H19116" t="inlineStr">
        <is>
          <t>Food</t>
        </is>
      </c>
      <c r="I19116" t="n">
        <v>7</v>
      </c>
      <c r="J19116" t="n">
        <v>545.6</v>
      </c>
      <c r="K19116" t="n">
        <v>0.05</v>
      </c>
      <c r="L19116">
        <f>I19116*J19116*(1-K19116)</f>
        <v/>
      </c>
      <c r="M19116">
        <f>VLOOKUP(F19116,Products!A:D,4,FALSE)*I19116</f>
        <v/>
      </c>
      <c r="N19116">
        <f>L19116-M19116</f>
        <v/>
      </c>
    </row>
    <row r="19117">
      <c r="A19117" t="inlineStr">
        <is>
          <t>T1019115</t>
        </is>
      </c>
      <c r="B19117" t="inlineStr">
        <is>
          <t>2025-07-11</t>
        </is>
      </c>
      <c r="C19117" t="inlineStr">
        <is>
          <t>S020</t>
        </is>
      </c>
      <c r="D19117" t="inlineStr">
        <is>
          <t>Store_020</t>
        </is>
      </c>
      <c r="E19117" t="inlineStr">
        <is>
          <t>West</t>
        </is>
      </c>
      <c r="F19117" t="inlineStr">
        <is>
          <t>P0011</t>
        </is>
      </c>
      <c r="G19117" t="inlineStr">
        <is>
          <t>Prod_0011</t>
        </is>
      </c>
      <c r="H19117" t="inlineStr">
        <is>
          <t>Household</t>
        </is>
      </c>
      <c r="I19117" t="n">
        <v>2</v>
      </c>
      <c r="J19117" t="n">
        <v>372.33</v>
      </c>
      <c r="K19117" t="n">
        <v>0</v>
      </c>
      <c r="L19117">
        <f>I19117*J19117*(1-K19117)</f>
        <v/>
      </c>
      <c r="M19117">
        <f>VLOOKUP(F19117,Products!A:D,4,FALSE)*I19117</f>
        <v/>
      </c>
      <c r="N19117">
        <f>L19117-M19117</f>
        <v/>
      </c>
    </row>
    <row r="19118">
      <c r="A19118" t="inlineStr">
        <is>
          <t>T1019116</t>
        </is>
      </c>
      <c r="B19118" t="inlineStr">
        <is>
          <t>2023-05-07</t>
        </is>
      </c>
      <c r="C19118" t="inlineStr">
        <is>
          <t>S040</t>
        </is>
      </c>
      <c r="D19118" t="inlineStr">
        <is>
          <t>Store_040</t>
        </is>
      </c>
      <c r="E19118" t="inlineStr">
        <is>
          <t>Central</t>
        </is>
      </c>
      <c r="F19118" t="inlineStr">
        <is>
          <t>P0059</t>
        </is>
      </c>
      <c r="G19118" t="inlineStr">
        <is>
          <t>Prod_0059</t>
        </is>
      </c>
      <c r="H19118" t="inlineStr">
        <is>
          <t>Beverages</t>
        </is>
      </c>
      <c r="I19118" t="n">
        <v>8</v>
      </c>
      <c r="J19118" t="n">
        <v>475.15</v>
      </c>
      <c r="K19118" t="n">
        <v>0</v>
      </c>
      <c r="L19118">
        <f>I19118*J19118*(1-K19118)</f>
        <v/>
      </c>
      <c r="M19118">
        <f>VLOOKUP(F19118,Products!A:D,4,FALSE)*I19118</f>
        <v/>
      </c>
      <c r="N19118">
        <f>L19118-M19118</f>
        <v/>
      </c>
    </row>
    <row r="19119">
      <c r="A19119" t="inlineStr">
        <is>
          <t>T1019117</t>
        </is>
      </c>
      <c r="B19119" t="inlineStr">
        <is>
          <t>2025-01-24</t>
        </is>
      </c>
      <c r="C19119" t="inlineStr">
        <is>
          <t>S012</t>
        </is>
      </c>
      <c r="D19119" t="inlineStr">
        <is>
          <t>Store_012</t>
        </is>
      </c>
      <c r="E19119" t="inlineStr">
        <is>
          <t>South</t>
        </is>
      </c>
      <c r="F19119" t="inlineStr">
        <is>
          <t>P0125</t>
        </is>
      </c>
      <c r="G19119" t="inlineStr">
        <is>
          <t>Prod_0125</t>
        </is>
      </c>
      <c r="H19119" t="inlineStr">
        <is>
          <t>Toys</t>
        </is>
      </c>
      <c r="I19119" t="n">
        <v>1</v>
      </c>
      <c r="J19119" t="n">
        <v>259.58</v>
      </c>
      <c r="K19119" t="n">
        <v>0.1</v>
      </c>
      <c r="L19119">
        <f>I19119*J19119*(1-K19119)</f>
        <v/>
      </c>
      <c r="M19119">
        <f>VLOOKUP(F19119,Products!A:D,4,FALSE)*I19119</f>
        <v/>
      </c>
      <c r="N19119">
        <f>L19119-M19119</f>
        <v/>
      </c>
    </row>
    <row r="19120">
      <c r="A19120" t="inlineStr">
        <is>
          <t>T1019118</t>
        </is>
      </c>
      <c r="B19120" t="inlineStr">
        <is>
          <t>2024-07-15</t>
        </is>
      </c>
      <c r="C19120" t="inlineStr">
        <is>
          <t>S036</t>
        </is>
      </c>
      <c r="D19120" t="inlineStr">
        <is>
          <t>Store_036</t>
        </is>
      </c>
      <c r="E19120" t="inlineStr">
        <is>
          <t>Central</t>
        </is>
      </c>
      <c r="F19120" t="inlineStr">
        <is>
          <t>P0103</t>
        </is>
      </c>
      <c r="G19120" t="inlineStr">
        <is>
          <t>Prod_0103</t>
        </is>
      </c>
      <c r="H19120" t="inlineStr">
        <is>
          <t>Stationery</t>
        </is>
      </c>
      <c r="I19120" t="n">
        <v>1</v>
      </c>
      <c r="J19120" t="n">
        <v>825.03</v>
      </c>
      <c r="K19120" t="n">
        <v>0.15</v>
      </c>
      <c r="L19120">
        <f>I19120*J19120*(1-K19120)</f>
        <v/>
      </c>
      <c r="M19120">
        <f>VLOOKUP(F19120,Products!A:D,4,FALSE)*I19120</f>
        <v/>
      </c>
      <c r="N19120">
        <f>L19120-M19120</f>
        <v/>
      </c>
    </row>
    <row r="19121">
      <c r="A19121" t="inlineStr">
        <is>
          <t>T1019119</t>
        </is>
      </c>
      <c r="B19121" t="inlineStr">
        <is>
          <t>2025-05-17</t>
        </is>
      </c>
      <c r="C19121" t="inlineStr">
        <is>
          <t>S043</t>
        </is>
      </c>
      <c r="D19121" t="inlineStr">
        <is>
          <t>Store_043</t>
        </is>
      </c>
      <c r="E19121" t="inlineStr">
        <is>
          <t>East</t>
        </is>
      </c>
      <c r="F19121" t="inlineStr">
        <is>
          <t>P0184</t>
        </is>
      </c>
      <c r="G19121" t="inlineStr">
        <is>
          <t>Prod_0184</t>
        </is>
      </c>
      <c r="H19121" t="inlineStr">
        <is>
          <t>Beverages</t>
        </is>
      </c>
      <c r="I19121" t="n">
        <v>1</v>
      </c>
      <c r="J19121" t="n">
        <v>636.3200000000001</v>
      </c>
      <c r="K19121" t="n">
        <v>0</v>
      </c>
      <c r="L19121">
        <f>I19121*J19121*(1-K19121)</f>
        <v/>
      </c>
      <c r="M19121">
        <f>VLOOKUP(F19121,Products!A:D,4,FALSE)*I19121</f>
        <v/>
      </c>
      <c r="N19121">
        <f>L19121-M19121</f>
        <v/>
      </c>
    </row>
    <row r="19122">
      <c r="A19122" t="inlineStr">
        <is>
          <t>T1019120</t>
        </is>
      </c>
      <c r="B19122" t="inlineStr">
        <is>
          <t>2024-01-30</t>
        </is>
      </c>
      <c r="C19122" t="inlineStr">
        <is>
          <t>S013</t>
        </is>
      </c>
      <c r="D19122" t="inlineStr">
        <is>
          <t>Store_013</t>
        </is>
      </c>
      <c r="E19122" t="inlineStr">
        <is>
          <t>North</t>
        </is>
      </c>
      <c r="F19122" t="inlineStr">
        <is>
          <t>P0186</t>
        </is>
      </c>
      <c r="G19122" t="inlineStr">
        <is>
          <t>Prod_0186</t>
        </is>
      </c>
      <c r="H19122" t="inlineStr">
        <is>
          <t>Household</t>
        </is>
      </c>
      <c r="I19122" t="n">
        <v>2</v>
      </c>
      <c r="J19122" t="n">
        <v>604.95</v>
      </c>
      <c r="K19122" t="n">
        <v>0</v>
      </c>
      <c r="L19122">
        <f>I19122*J19122*(1-K19122)</f>
        <v/>
      </c>
      <c r="M19122">
        <f>VLOOKUP(F19122,Products!A:D,4,FALSE)*I19122</f>
        <v/>
      </c>
      <c r="N19122">
        <f>L19122-M19122</f>
        <v/>
      </c>
    </row>
    <row r="19123">
      <c r="A19123" t="inlineStr">
        <is>
          <t>T1019121</t>
        </is>
      </c>
      <c r="B19123" t="inlineStr">
        <is>
          <t>2025-01-04</t>
        </is>
      </c>
      <c r="C19123" t="inlineStr">
        <is>
          <t>S048</t>
        </is>
      </c>
      <c r="D19123" t="inlineStr">
        <is>
          <t>Store_048</t>
        </is>
      </c>
      <c r="E19123" t="inlineStr">
        <is>
          <t>South</t>
        </is>
      </c>
      <c r="F19123" t="inlineStr">
        <is>
          <t>P0017</t>
        </is>
      </c>
      <c r="G19123" t="inlineStr">
        <is>
          <t>Prod_0017</t>
        </is>
      </c>
      <c r="H19123" t="inlineStr">
        <is>
          <t>Food</t>
        </is>
      </c>
      <c r="I19123" t="n">
        <v>2</v>
      </c>
      <c r="J19123" t="n">
        <v>588.51</v>
      </c>
      <c r="K19123" t="n">
        <v>0</v>
      </c>
      <c r="L19123">
        <f>I19123*J19123*(1-K19123)</f>
        <v/>
      </c>
      <c r="M19123">
        <f>VLOOKUP(F19123,Products!A:D,4,FALSE)*I19123</f>
        <v/>
      </c>
      <c r="N19123">
        <f>L19123-M19123</f>
        <v/>
      </c>
    </row>
    <row r="19124">
      <c r="A19124" t="inlineStr">
        <is>
          <t>T1019122</t>
        </is>
      </c>
      <c r="B19124" t="inlineStr">
        <is>
          <t>2025-06-27</t>
        </is>
      </c>
      <c r="C19124" t="inlineStr">
        <is>
          <t>S005</t>
        </is>
      </c>
      <c r="D19124" t="inlineStr">
        <is>
          <t>Store_005</t>
        </is>
      </c>
      <c r="E19124" t="inlineStr">
        <is>
          <t>Central</t>
        </is>
      </c>
      <c r="F19124" t="inlineStr">
        <is>
          <t>P0165</t>
        </is>
      </c>
      <c r="G19124" t="inlineStr">
        <is>
          <t>Prod_0165</t>
        </is>
      </c>
      <c r="H19124" t="inlineStr">
        <is>
          <t>Clothing</t>
        </is>
      </c>
      <c r="I19124" t="n">
        <v>2</v>
      </c>
      <c r="J19124" t="n">
        <v>530.3200000000001</v>
      </c>
      <c r="K19124" t="n">
        <v>0</v>
      </c>
      <c r="L19124">
        <f>I19124*J19124*(1-K19124)</f>
        <v/>
      </c>
      <c r="M19124">
        <f>VLOOKUP(F19124,Products!A:D,4,FALSE)*I19124</f>
        <v/>
      </c>
      <c r="N19124">
        <f>L19124-M19124</f>
        <v/>
      </c>
    </row>
    <row r="19125">
      <c r="A19125" t="inlineStr">
        <is>
          <t>T1019123</t>
        </is>
      </c>
      <c r="B19125" t="inlineStr">
        <is>
          <t>2023-08-21</t>
        </is>
      </c>
      <c r="C19125" t="inlineStr">
        <is>
          <t>S044</t>
        </is>
      </c>
      <c r="D19125" t="inlineStr">
        <is>
          <t>Store_044</t>
        </is>
      </c>
      <c r="E19125" t="inlineStr">
        <is>
          <t>North</t>
        </is>
      </c>
      <c r="F19125" t="inlineStr">
        <is>
          <t>P0099</t>
        </is>
      </c>
      <c r="G19125" t="inlineStr">
        <is>
          <t>Prod_0099</t>
        </is>
      </c>
      <c r="H19125" t="inlineStr">
        <is>
          <t>Beverages</t>
        </is>
      </c>
      <c r="I19125" t="n">
        <v>7</v>
      </c>
      <c r="J19125" t="n">
        <v>129.68</v>
      </c>
      <c r="K19125" t="n">
        <v>0.1</v>
      </c>
      <c r="L19125">
        <f>I19125*J19125*(1-K19125)</f>
        <v/>
      </c>
      <c r="M19125">
        <f>VLOOKUP(F19125,Products!A:D,4,FALSE)*I19125</f>
        <v/>
      </c>
      <c r="N19125">
        <f>L19125-M19125</f>
        <v/>
      </c>
    </row>
    <row r="19126">
      <c r="A19126" t="inlineStr">
        <is>
          <t>T1019124</t>
        </is>
      </c>
      <c r="B19126" t="inlineStr">
        <is>
          <t>2023-09-15</t>
        </is>
      </c>
      <c r="C19126" t="inlineStr">
        <is>
          <t>S026</t>
        </is>
      </c>
      <c r="D19126" t="inlineStr">
        <is>
          <t>Store_026</t>
        </is>
      </c>
      <c r="E19126" t="inlineStr">
        <is>
          <t>North</t>
        </is>
      </c>
      <c r="F19126" t="inlineStr">
        <is>
          <t>P0111</t>
        </is>
      </c>
      <c r="G19126" t="inlineStr">
        <is>
          <t>Prod_0111</t>
        </is>
      </c>
      <c r="H19126" t="inlineStr">
        <is>
          <t>Clothing</t>
        </is>
      </c>
      <c r="I19126" t="n">
        <v>3</v>
      </c>
      <c r="J19126" t="n">
        <v>592.01</v>
      </c>
      <c r="K19126" t="n">
        <v>0</v>
      </c>
      <c r="L19126">
        <f>I19126*J19126*(1-K19126)</f>
        <v/>
      </c>
      <c r="M19126">
        <f>VLOOKUP(F19126,Products!A:D,4,FALSE)*I19126</f>
        <v/>
      </c>
      <c r="N19126">
        <f>L19126-M19126</f>
        <v/>
      </c>
    </row>
    <row r="19127">
      <c r="A19127" t="inlineStr">
        <is>
          <t>T1019125</t>
        </is>
      </c>
      <c r="B19127" t="inlineStr">
        <is>
          <t>2024-03-19</t>
        </is>
      </c>
      <c r="C19127" t="inlineStr">
        <is>
          <t>S001</t>
        </is>
      </c>
      <c r="D19127" t="inlineStr">
        <is>
          <t>Store_001</t>
        </is>
      </c>
      <c r="E19127" t="inlineStr">
        <is>
          <t>West</t>
        </is>
      </c>
      <c r="F19127" t="inlineStr">
        <is>
          <t>P0153</t>
        </is>
      </c>
      <c r="G19127" t="inlineStr">
        <is>
          <t>Prod_0153</t>
        </is>
      </c>
      <c r="H19127" t="inlineStr">
        <is>
          <t>Clothing</t>
        </is>
      </c>
      <c r="I19127" t="n">
        <v>2</v>
      </c>
      <c r="J19127" t="n">
        <v>183.19</v>
      </c>
      <c r="K19127" t="n">
        <v>0.1</v>
      </c>
      <c r="L19127">
        <f>I19127*J19127*(1-K19127)</f>
        <v/>
      </c>
      <c r="M19127">
        <f>VLOOKUP(F19127,Products!A:D,4,FALSE)*I19127</f>
        <v/>
      </c>
      <c r="N19127">
        <f>L19127-M19127</f>
        <v/>
      </c>
    </row>
    <row r="19128">
      <c r="A19128" t="inlineStr">
        <is>
          <t>T1019126</t>
        </is>
      </c>
      <c r="B19128" t="inlineStr">
        <is>
          <t>2024-10-13</t>
        </is>
      </c>
      <c r="C19128" t="inlineStr">
        <is>
          <t>S030</t>
        </is>
      </c>
      <c r="D19128" t="inlineStr">
        <is>
          <t>Store_030</t>
        </is>
      </c>
      <c r="E19128" t="inlineStr">
        <is>
          <t>North</t>
        </is>
      </c>
      <c r="F19128" t="inlineStr">
        <is>
          <t>P0059</t>
        </is>
      </c>
      <c r="G19128" t="inlineStr">
        <is>
          <t>Prod_0059</t>
        </is>
      </c>
      <c r="H19128" t="inlineStr">
        <is>
          <t>Beverages</t>
        </is>
      </c>
      <c r="I19128" t="n">
        <v>7</v>
      </c>
      <c r="J19128" t="n">
        <v>599.6900000000001</v>
      </c>
      <c r="K19128" t="n">
        <v>0</v>
      </c>
      <c r="L19128">
        <f>I19128*J19128*(1-K19128)</f>
        <v/>
      </c>
      <c r="M19128">
        <f>VLOOKUP(F19128,Products!A:D,4,FALSE)*I19128</f>
        <v/>
      </c>
      <c r="N19128">
        <f>L19128-M19128</f>
        <v/>
      </c>
    </row>
    <row r="19129">
      <c r="A19129" t="inlineStr">
        <is>
          <t>T1019127</t>
        </is>
      </c>
      <c r="B19129" t="inlineStr">
        <is>
          <t>2024-10-18</t>
        </is>
      </c>
      <c r="C19129" t="inlineStr">
        <is>
          <t>S008</t>
        </is>
      </c>
      <c r="D19129" t="inlineStr">
        <is>
          <t>Store_008</t>
        </is>
      </c>
      <c r="E19129" t="inlineStr">
        <is>
          <t>East</t>
        </is>
      </c>
      <c r="F19129" t="inlineStr">
        <is>
          <t>P0097</t>
        </is>
      </c>
      <c r="G19129" t="inlineStr">
        <is>
          <t>Prod_0097</t>
        </is>
      </c>
      <c r="H19129" t="inlineStr">
        <is>
          <t>Clothing</t>
        </is>
      </c>
      <c r="I19129" t="n">
        <v>1</v>
      </c>
      <c r="J19129" t="n">
        <v>235.89</v>
      </c>
      <c r="K19129" t="n">
        <v>0.05</v>
      </c>
      <c r="L19129">
        <f>I19129*J19129*(1-K19129)</f>
        <v/>
      </c>
      <c r="M19129">
        <f>VLOOKUP(F19129,Products!A:D,4,FALSE)*I19129</f>
        <v/>
      </c>
      <c r="N19129">
        <f>L19129-M19129</f>
        <v/>
      </c>
    </row>
    <row r="19130">
      <c r="A19130" t="inlineStr">
        <is>
          <t>T1019128</t>
        </is>
      </c>
      <c r="B19130" t="inlineStr">
        <is>
          <t>2023-05-24</t>
        </is>
      </c>
      <c r="C19130" t="inlineStr">
        <is>
          <t>S035</t>
        </is>
      </c>
      <c r="D19130" t="inlineStr">
        <is>
          <t>Store_035</t>
        </is>
      </c>
      <c r="E19130" t="inlineStr">
        <is>
          <t>Central</t>
        </is>
      </c>
      <c r="F19130" t="inlineStr">
        <is>
          <t>P0031</t>
        </is>
      </c>
      <c r="G19130" t="inlineStr">
        <is>
          <t>Prod_0031</t>
        </is>
      </c>
      <c r="H19130" t="inlineStr">
        <is>
          <t>Food</t>
        </is>
      </c>
      <c r="I19130" t="n">
        <v>3</v>
      </c>
      <c r="J19130" t="n">
        <v>246.26</v>
      </c>
      <c r="K19130" t="n">
        <v>0.2</v>
      </c>
      <c r="L19130">
        <f>I19130*J19130*(1-K19130)</f>
        <v/>
      </c>
      <c r="M19130">
        <f>VLOOKUP(F19130,Products!A:D,4,FALSE)*I19130</f>
        <v/>
      </c>
      <c r="N19130">
        <f>L19130-M19130</f>
        <v/>
      </c>
    </row>
    <row r="19131">
      <c r="A19131" t="inlineStr">
        <is>
          <t>T1019129</t>
        </is>
      </c>
      <c r="B19131" t="inlineStr">
        <is>
          <t>2025-06-05</t>
        </is>
      </c>
      <c r="C19131" t="inlineStr">
        <is>
          <t>S008</t>
        </is>
      </c>
      <c r="D19131" t="inlineStr">
        <is>
          <t>Store_008</t>
        </is>
      </c>
      <c r="E19131" t="inlineStr">
        <is>
          <t>East</t>
        </is>
      </c>
      <c r="F19131" t="inlineStr">
        <is>
          <t>P0024</t>
        </is>
      </c>
      <c r="G19131" t="inlineStr">
        <is>
          <t>Prod_0024</t>
        </is>
      </c>
      <c r="H19131" t="inlineStr">
        <is>
          <t>Clothing</t>
        </is>
      </c>
      <c r="I19131" t="n">
        <v>8</v>
      </c>
      <c r="J19131" t="n">
        <v>119.22</v>
      </c>
      <c r="K19131" t="n">
        <v>0</v>
      </c>
      <c r="L19131">
        <f>I19131*J19131*(1-K19131)</f>
        <v/>
      </c>
      <c r="M19131">
        <f>VLOOKUP(F19131,Products!A:D,4,FALSE)*I19131</f>
        <v/>
      </c>
      <c r="N19131">
        <f>L19131-M19131</f>
        <v/>
      </c>
    </row>
    <row r="19132">
      <c r="A19132" t="inlineStr">
        <is>
          <t>T1019130</t>
        </is>
      </c>
      <c r="B19132" t="inlineStr">
        <is>
          <t>2025-05-21</t>
        </is>
      </c>
      <c r="C19132" t="inlineStr">
        <is>
          <t>S040</t>
        </is>
      </c>
      <c r="D19132" t="inlineStr">
        <is>
          <t>Store_040</t>
        </is>
      </c>
      <c r="E19132" t="inlineStr">
        <is>
          <t>Central</t>
        </is>
      </c>
      <c r="F19132" t="inlineStr">
        <is>
          <t>P0164</t>
        </is>
      </c>
      <c r="G19132" t="inlineStr">
        <is>
          <t>Prod_0164</t>
        </is>
      </c>
      <c r="H19132" t="inlineStr">
        <is>
          <t>Food</t>
        </is>
      </c>
      <c r="I19132" t="n">
        <v>9</v>
      </c>
      <c r="J19132" t="n">
        <v>584.59</v>
      </c>
      <c r="K19132" t="n">
        <v>0</v>
      </c>
      <c r="L19132">
        <f>I19132*J19132*(1-K19132)</f>
        <v/>
      </c>
      <c r="M19132">
        <f>VLOOKUP(F19132,Products!A:D,4,FALSE)*I19132</f>
        <v/>
      </c>
      <c r="N19132">
        <f>L19132-M19132</f>
        <v/>
      </c>
    </row>
    <row r="19133">
      <c r="A19133" t="inlineStr">
        <is>
          <t>T1019131</t>
        </is>
      </c>
      <c r="B19133" t="inlineStr">
        <is>
          <t>2023-04-01</t>
        </is>
      </c>
      <c r="C19133" t="inlineStr">
        <is>
          <t>S035</t>
        </is>
      </c>
      <c r="D19133" t="inlineStr">
        <is>
          <t>Store_035</t>
        </is>
      </c>
      <c r="E19133" t="inlineStr">
        <is>
          <t>Central</t>
        </is>
      </c>
      <c r="F19133" t="inlineStr">
        <is>
          <t>P0077</t>
        </is>
      </c>
      <c r="G19133" t="inlineStr">
        <is>
          <t>Prod_0077</t>
        </is>
      </c>
      <c r="H19133" t="inlineStr">
        <is>
          <t>Beverages</t>
        </is>
      </c>
      <c r="I19133" t="n">
        <v>8</v>
      </c>
      <c r="J19133" t="n">
        <v>53.58</v>
      </c>
      <c r="K19133" t="n">
        <v>0</v>
      </c>
      <c r="L19133">
        <f>I19133*J19133*(1-K19133)</f>
        <v/>
      </c>
      <c r="M19133">
        <f>VLOOKUP(F19133,Products!A:D,4,FALSE)*I19133</f>
        <v/>
      </c>
      <c r="N19133">
        <f>L19133-M19133</f>
        <v/>
      </c>
    </row>
    <row r="19134">
      <c r="A19134" t="inlineStr">
        <is>
          <t>T1019132</t>
        </is>
      </c>
      <c r="B19134" t="inlineStr">
        <is>
          <t>2024-01-30</t>
        </is>
      </c>
      <c r="C19134" t="inlineStr">
        <is>
          <t>S013</t>
        </is>
      </c>
      <c r="D19134" t="inlineStr">
        <is>
          <t>Store_013</t>
        </is>
      </c>
      <c r="E19134" t="inlineStr">
        <is>
          <t>North</t>
        </is>
      </c>
      <c r="F19134" t="inlineStr">
        <is>
          <t>P0100</t>
        </is>
      </c>
      <c r="G19134" t="inlineStr">
        <is>
          <t>Prod_0100</t>
        </is>
      </c>
      <c r="H19134" t="inlineStr">
        <is>
          <t>Household</t>
        </is>
      </c>
      <c r="I19134" t="n">
        <v>9</v>
      </c>
      <c r="J19134" t="n">
        <v>371.47</v>
      </c>
      <c r="K19134" t="n">
        <v>0</v>
      </c>
      <c r="L19134">
        <f>I19134*J19134*(1-K19134)</f>
        <v/>
      </c>
      <c r="M19134">
        <f>VLOOKUP(F19134,Products!A:D,4,FALSE)*I19134</f>
        <v/>
      </c>
      <c r="N19134">
        <f>L19134-M19134</f>
        <v/>
      </c>
    </row>
    <row r="19135">
      <c r="A19135" t="inlineStr">
        <is>
          <t>T1019133</t>
        </is>
      </c>
      <c r="B19135" t="inlineStr">
        <is>
          <t>2024-03-11</t>
        </is>
      </c>
      <c r="C19135" t="inlineStr">
        <is>
          <t>S012</t>
        </is>
      </c>
      <c r="D19135" t="inlineStr">
        <is>
          <t>Store_012</t>
        </is>
      </c>
      <c r="E19135" t="inlineStr">
        <is>
          <t>South</t>
        </is>
      </c>
      <c r="F19135" t="inlineStr">
        <is>
          <t>P0137</t>
        </is>
      </c>
      <c r="G19135" t="inlineStr">
        <is>
          <t>Prod_0137</t>
        </is>
      </c>
      <c r="H19135" t="inlineStr">
        <is>
          <t>Electronics</t>
        </is>
      </c>
      <c r="I19135" t="n">
        <v>4</v>
      </c>
      <c r="J19135" t="n">
        <v>147.72</v>
      </c>
      <c r="K19135" t="n">
        <v>0.05</v>
      </c>
      <c r="L19135">
        <f>I19135*J19135*(1-K19135)</f>
        <v/>
      </c>
      <c r="M19135">
        <f>VLOOKUP(F19135,Products!A:D,4,FALSE)*I19135</f>
        <v/>
      </c>
      <c r="N19135">
        <f>L19135-M19135</f>
        <v/>
      </c>
    </row>
    <row r="19136">
      <c r="A19136" t="inlineStr">
        <is>
          <t>T1019134</t>
        </is>
      </c>
      <c r="B19136" t="inlineStr">
        <is>
          <t>2023-05-13</t>
        </is>
      </c>
      <c r="C19136" t="inlineStr">
        <is>
          <t>S009</t>
        </is>
      </c>
      <c r="D19136" t="inlineStr">
        <is>
          <t>Store_009</t>
        </is>
      </c>
      <c r="E19136" t="inlineStr">
        <is>
          <t>Central</t>
        </is>
      </c>
      <c r="F19136" t="inlineStr">
        <is>
          <t>P0062</t>
        </is>
      </c>
      <c r="G19136" t="inlineStr">
        <is>
          <t>Prod_0062</t>
        </is>
      </c>
      <c r="H19136" t="inlineStr">
        <is>
          <t>Beverages</t>
        </is>
      </c>
      <c r="I19136" t="n">
        <v>5</v>
      </c>
      <c r="J19136" t="n">
        <v>666.8200000000001</v>
      </c>
      <c r="K19136" t="n">
        <v>0.1</v>
      </c>
      <c r="L19136">
        <f>I19136*J19136*(1-K19136)</f>
        <v/>
      </c>
      <c r="M19136">
        <f>VLOOKUP(F19136,Products!A:D,4,FALSE)*I19136</f>
        <v/>
      </c>
      <c r="N19136">
        <f>L19136-M19136</f>
        <v/>
      </c>
    </row>
    <row r="19137">
      <c r="A19137" t="inlineStr">
        <is>
          <t>T1019135</t>
        </is>
      </c>
      <c r="B19137" t="inlineStr">
        <is>
          <t>2024-01-07</t>
        </is>
      </c>
      <c r="C19137" t="inlineStr">
        <is>
          <t>S046</t>
        </is>
      </c>
      <c r="D19137" t="inlineStr">
        <is>
          <t>Store_046</t>
        </is>
      </c>
      <c r="E19137" t="inlineStr">
        <is>
          <t>South</t>
        </is>
      </c>
      <c r="F19137" t="inlineStr">
        <is>
          <t>P0086</t>
        </is>
      </c>
      <c r="G19137" t="inlineStr">
        <is>
          <t>Prod_0086</t>
        </is>
      </c>
      <c r="H19137" t="inlineStr">
        <is>
          <t>Stationery</t>
        </is>
      </c>
      <c r="I19137" t="n">
        <v>3</v>
      </c>
      <c r="J19137" t="n">
        <v>1067.3</v>
      </c>
      <c r="K19137" t="n">
        <v>0.15</v>
      </c>
      <c r="L19137">
        <f>I19137*J19137*(1-K19137)</f>
        <v/>
      </c>
      <c r="M19137">
        <f>VLOOKUP(F19137,Products!A:D,4,FALSE)*I19137</f>
        <v/>
      </c>
      <c r="N19137">
        <f>L19137-M19137</f>
        <v/>
      </c>
    </row>
    <row r="19138">
      <c r="A19138" t="inlineStr">
        <is>
          <t>T1019136</t>
        </is>
      </c>
      <c r="B19138" t="inlineStr">
        <is>
          <t>2023-05-25</t>
        </is>
      </c>
      <c r="C19138" t="inlineStr">
        <is>
          <t>S023</t>
        </is>
      </c>
      <c r="D19138" t="inlineStr">
        <is>
          <t>Store_023</t>
        </is>
      </c>
      <c r="E19138" t="inlineStr">
        <is>
          <t>South</t>
        </is>
      </c>
      <c r="F19138" t="inlineStr">
        <is>
          <t>P0192</t>
        </is>
      </c>
      <c r="G19138" t="inlineStr">
        <is>
          <t>Prod_0192</t>
        </is>
      </c>
      <c r="H19138" t="inlineStr">
        <is>
          <t>Beverages</t>
        </is>
      </c>
      <c r="I19138" t="n">
        <v>4</v>
      </c>
      <c r="J19138" t="n">
        <v>349.67</v>
      </c>
      <c r="K19138" t="n">
        <v>0.2</v>
      </c>
      <c r="L19138">
        <f>I19138*J19138*(1-K19138)</f>
        <v/>
      </c>
      <c r="M19138">
        <f>VLOOKUP(F19138,Products!A:D,4,FALSE)*I19138</f>
        <v/>
      </c>
      <c r="N19138">
        <f>L19138-M19138</f>
        <v/>
      </c>
    </row>
    <row r="19139">
      <c r="A19139" t="inlineStr">
        <is>
          <t>T1019137</t>
        </is>
      </c>
      <c r="B19139" t="inlineStr">
        <is>
          <t>2023-02-07</t>
        </is>
      </c>
      <c r="C19139" t="inlineStr">
        <is>
          <t>S032</t>
        </is>
      </c>
      <c r="D19139" t="inlineStr">
        <is>
          <t>Store_032</t>
        </is>
      </c>
      <c r="E19139" t="inlineStr">
        <is>
          <t>Central</t>
        </is>
      </c>
      <c r="F19139" t="inlineStr">
        <is>
          <t>P0049</t>
        </is>
      </c>
      <c r="G19139" t="inlineStr">
        <is>
          <t>Prod_0049</t>
        </is>
      </c>
      <c r="H19139" t="inlineStr">
        <is>
          <t>Beverages</t>
        </is>
      </c>
      <c r="I19139" t="n">
        <v>2</v>
      </c>
      <c r="J19139" t="n">
        <v>177</v>
      </c>
      <c r="K19139" t="n">
        <v>0.05</v>
      </c>
      <c r="L19139">
        <f>I19139*J19139*(1-K19139)</f>
        <v/>
      </c>
      <c r="M19139">
        <f>VLOOKUP(F19139,Products!A:D,4,FALSE)*I19139</f>
        <v/>
      </c>
      <c r="N19139">
        <f>L19139-M19139</f>
        <v/>
      </c>
    </row>
    <row r="19140">
      <c r="A19140" t="inlineStr">
        <is>
          <t>T1019138</t>
        </is>
      </c>
      <c r="B19140" t="inlineStr">
        <is>
          <t>2025-05-29</t>
        </is>
      </c>
      <c r="C19140" t="inlineStr">
        <is>
          <t>S033</t>
        </is>
      </c>
      <c r="D19140" t="inlineStr">
        <is>
          <t>Store_033</t>
        </is>
      </c>
      <c r="E19140" t="inlineStr">
        <is>
          <t>North</t>
        </is>
      </c>
      <c r="F19140" t="inlineStr">
        <is>
          <t>P0184</t>
        </is>
      </c>
      <c r="G19140" t="inlineStr">
        <is>
          <t>Prod_0184</t>
        </is>
      </c>
      <c r="H19140" t="inlineStr">
        <is>
          <t>Beverages</t>
        </is>
      </c>
      <c r="I19140" t="n">
        <v>2</v>
      </c>
      <c r="J19140" t="n">
        <v>634.63</v>
      </c>
      <c r="K19140" t="n">
        <v>0.05</v>
      </c>
      <c r="L19140">
        <f>I19140*J19140*(1-K19140)</f>
        <v/>
      </c>
      <c r="M19140">
        <f>VLOOKUP(F19140,Products!A:D,4,FALSE)*I19140</f>
        <v/>
      </c>
      <c r="N19140">
        <f>L19140-M19140</f>
        <v/>
      </c>
    </row>
    <row r="19141">
      <c r="A19141" t="inlineStr">
        <is>
          <t>T1019139</t>
        </is>
      </c>
      <c r="B19141" t="inlineStr">
        <is>
          <t>2023-03-25</t>
        </is>
      </c>
      <c r="C19141" t="inlineStr">
        <is>
          <t>S005</t>
        </is>
      </c>
      <c r="D19141" t="inlineStr">
        <is>
          <t>Store_005</t>
        </is>
      </c>
      <c r="E19141" t="inlineStr">
        <is>
          <t>Central</t>
        </is>
      </c>
      <c r="F19141" t="inlineStr">
        <is>
          <t>P0062</t>
        </is>
      </c>
      <c r="G19141" t="inlineStr">
        <is>
          <t>Prod_0062</t>
        </is>
      </c>
      <c r="H19141" t="inlineStr">
        <is>
          <t>Beverages</t>
        </is>
      </c>
      <c r="I19141" t="n">
        <v>8</v>
      </c>
      <c r="J19141" t="n">
        <v>600.86</v>
      </c>
      <c r="K19141" t="n">
        <v>0.15</v>
      </c>
      <c r="L19141">
        <f>I19141*J19141*(1-K19141)</f>
        <v/>
      </c>
      <c r="M19141">
        <f>VLOOKUP(F19141,Products!A:D,4,FALSE)*I19141</f>
        <v/>
      </c>
      <c r="N19141">
        <f>L19141-M19141</f>
        <v/>
      </c>
    </row>
    <row r="19142">
      <c r="A19142" t="inlineStr">
        <is>
          <t>T1019140</t>
        </is>
      </c>
      <c r="B19142" t="inlineStr">
        <is>
          <t>2024-11-18</t>
        </is>
      </c>
      <c r="C19142" t="inlineStr">
        <is>
          <t>S043</t>
        </is>
      </c>
      <c r="D19142" t="inlineStr">
        <is>
          <t>Store_043</t>
        </is>
      </c>
      <c r="E19142" t="inlineStr">
        <is>
          <t>East</t>
        </is>
      </c>
      <c r="F19142" t="inlineStr">
        <is>
          <t>P0056</t>
        </is>
      </c>
      <c r="G19142" t="inlineStr">
        <is>
          <t>Prod_0056</t>
        </is>
      </c>
      <c r="H19142" t="inlineStr">
        <is>
          <t>Household</t>
        </is>
      </c>
      <c r="I19142" t="n">
        <v>3</v>
      </c>
      <c r="J19142" t="n">
        <v>249.07</v>
      </c>
      <c r="K19142" t="n">
        <v>0</v>
      </c>
      <c r="L19142">
        <f>I19142*J19142*(1-K19142)</f>
        <v/>
      </c>
      <c r="M19142">
        <f>VLOOKUP(F19142,Products!A:D,4,FALSE)*I19142</f>
        <v/>
      </c>
      <c r="N19142">
        <f>L19142-M19142</f>
        <v/>
      </c>
    </row>
    <row r="19143">
      <c r="A19143" t="inlineStr">
        <is>
          <t>T1019141</t>
        </is>
      </c>
      <c r="B19143" t="inlineStr">
        <is>
          <t>2025-07-10</t>
        </is>
      </c>
      <c r="C19143" t="inlineStr">
        <is>
          <t>S008</t>
        </is>
      </c>
      <c r="D19143" t="inlineStr">
        <is>
          <t>Store_008</t>
        </is>
      </c>
      <c r="E19143" t="inlineStr">
        <is>
          <t>East</t>
        </is>
      </c>
      <c r="F19143" t="inlineStr">
        <is>
          <t>P0187</t>
        </is>
      </c>
      <c r="G19143" t="inlineStr">
        <is>
          <t>Prod_0187</t>
        </is>
      </c>
      <c r="H19143" t="inlineStr">
        <is>
          <t>Food</t>
        </is>
      </c>
      <c r="I19143" t="n">
        <v>4</v>
      </c>
      <c r="J19143" t="n">
        <v>995.02</v>
      </c>
      <c r="K19143" t="n">
        <v>0</v>
      </c>
      <c r="L19143">
        <f>I19143*J19143*(1-K19143)</f>
        <v/>
      </c>
      <c r="M19143">
        <f>VLOOKUP(F19143,Products!A:D,4,FALSE)*I19143</f>
        <v/>
      </c>
      <c r="N19143">
        <f>L19143-M19143</f>
        <v/>
      </c>
    </row>
    <row r="19144">
      <c r="A19144" t="inlineStr">
        <is>
          <t>T1019142</t>
        </is>
      </c>
      <c r="B19144" t="inlineStr">
        <is>
          <t>2025-06-28</t>
        </is>
      </c>
      <c r="C19144" t="inlineStr">
        <is>
          <t>S007</t>
        </is>
      </c>
      <c r="D19144" t="inlineStr">
        <is>
          <t>Store_007</t>
        </is>
      </c>
      <c r="E19144" t="inlineStr">
        <is>
          <t>East</t>
        </is>
      </c>
      <c r="F19144" t="inlineStr">
        <is>
          <t>P0079</t>
        </is>
      </c>
      <c r="G19144" t="inlineStr">
        <is>
          <t>Prod_0079</t>
        </is>
      </c>
      <c r="H19144" t="inlineStr">
        <is>
          <t>Food</t>
        </is>
      </c>
      <c r="I19144" t="n">
        <v>3</v>
      </c>
      <c r="J19144" t="n">
        <v>744.13</v>
      </c>
      <c r="K19144" t="n">
        <v>0</v>
      </c>
      <c r="L19144">
        <f>I19144*J19144*(1-K19144)</f>
        <v/>
      </c>
      <c r="M19144">
        <f>VLOOKUP(F19144,Products!A:D,4,FALSE)*I19144</f>
        <v/>
      </c>
      <c r="N19144">
        <f>L19144-M19144</f>
        <v/>
      </c>
    </row>
    <row r="19145">
      <c r="A19145" t="inlineStr">
        <is>
          <t>T1019143</t>
        </is>
      </c>
      <c r="B19145" t="inlineStr">
        <is>
          <t>2024-01-09</t>
        </is>
      </c>
      <c r="C19145" t="inlineStr">
        <is>
          <t>S006</t>
        </is>
      </c>
      <c r="D19145" t="inlineStr">
        <is>
          <t>Store_006</t>
        </is>
      </c>
      <c r="E19145" t="inlineStr">
        <is>
          <t>East</t>
        </is>
      </c>
      <c r="F19145" t="inlineStr">
        <is>
          <t>P0010</t>
        </is>
      </c>
      <c r="G19145" t="inlineStr">
        <is>
          <t>Prod_0010</t>
        </is>
      </c>
      <c r="H19145" t="inlineStr">
        <is>
          <t>Electronics</t>
        </is>
      </c>
      <c r="I19145" t="n">
        <v>4</v>
      </c>
      <c r="J19145" t="n">
        <v>671.58</v>
      </c>
      <c r="K19145" t="n">
        <v>0</v>
      </c>
      <c r="L19145">
        <f>I19145*J19145*(1-K19145)</f>
        <v/>
      </c>
      <c r="M19145">
        <f>VLOOKUP(F19145,Products!A:D,4,FALSE)*I19145</f>
        <v/>
      </c>
      <c r="N19145">
        <f>L19145-M19145</f>
        <v/>
      </c>
    </row>
    <row r="19146">
      <c r="A19146" t="inlineStr">
        <is>
          <t>T1019144</t>
        </is>
      </c>
      <c r="B19146" t="inlineStr">
        <is>
          <t>2024-05-11</t>
        </is>
      </c>
      <c r="C19146" t="inlineStr">
        <is>
          <t>S018</t>
        </is>
      </c>
      <c r="D19146" t="inlineStr">
        <is>
          <t>Store_018</t>
        </is>
      </c>
      <c r="E19146" t="inlineStr">
        <is>
          <t>South</t>
        </is>
      </c>
      <c r="F19146" t="inlineStr">
        <is>
          <t>P0046</t>
        </is>
      </c>
      <c r="G19146" t="inlineStr">
        <is>
          <t>Prod_0046</t>
        </is>
      </c>
      <c r="H19146" t="inlineStr">
        <is>
          <t>Electronics</t>
        </is>
      </c>
      <c r="I19146" t="n">
        <v>1</v>
      </c>
      <c r="J19146" t="n">
        <v>69.15000000000001</v>
      </c>
      <c r="K19146" t="n">
        <v>0.15</v>
      </c>
      <c r="L19146">
        <f>I19146*J19146*(1-K19146)</f>
        <v/>
      </c>
      <c r="M19146">
        <f>VLOOKUP(F19146,Products!A:D,4,FALSE)*I19146</f>
        <v/>
      </c>
      <c r="N19146">
        <f>L19146-M19146</f>
        <v/>
      </c>
    </row>
    <row r="19147">
      <c r="A19147" t="inlineStr">
        <is>
          <t>T1019145</t>
        </is>
      </c>
      <c r="B19147" t="inlineStr">
        <is>
          <t>2024-12-24</t>
        </is>
      </c>
      <c r="C19147" t="inlineStr">
        <is>
          <t>S025</t>
        </is>
      </c>
      <c r="D19147" t="inlineStr">
        <is>
          <t>Store_025</t>
        </is>
      </c>
      <c r="E19147" t="inlineStr">
        <is>
          <t>Central</t>
        </is>
      </c>
      <c r="F19147" t="inlineStr">
        <is>
          <t>P0097</t>
        </is>
      </c>
      <c r="G19147" t="inlineStr">
        <is>
          <t>Prod_0097</t>
        </is>
      </c>
      <c r="H19147" t="inlineStr">
        <is>
          <t>Clothing</t>
        </is>
      </c>
      <c r="I19147" t="n">
        <v>4</v>
      </c>
      <c r="J19147" t="n">
        <v>223.21</v>
      </c>
      <c r="K19147" t="n">
        <v>0.15</v>
      </c>
      <c r="L19147">
        <f>I19147*J19147*(1-K19147)</f>
        <v/>
      </c>
      <c r="M19147">
        <f>VLOOKUP(F19147,Products!A:D,4,FALSE)*I19147</f>
        <v/>
      </c>
      <c r="N19147">
        <f>L19147-M19147</f>
        <v/>
      </c>
    </row>
    <row r="19148">
      <c r="A19148" t="inlineStr">
        <is>
          <t>T1019146</t>
        </is>
      </c>
      <c r="B19148" t="inlineStr">
        <is>
          <t>2023-07-06</t>
        </is>
      </c>
      <c r="C19148" t="inlineStr">
        <is>
          <t>S026</t>
        </is>
      </c>
      <c r="D19148" t="inlineStr">
        <is>
          <t>Store_026</t>
        </is>
      </c>
      <c r="E19148" t="inlineStr">
        <is>
          <t>North</t>
        </is>
      </c>
      <c r="F19148" t="inlineStr">
        <is>
          <t>P0026</t>
        </is>
      </c>
      <c r="G19148" t="inlineStr">
        <is>
          <t>Prod_0026</t>
        </is>
      </c>
      <c r="H19148" t="inlineStr">
        <is>
          <t>Beverages</t>
        </is>
      </c>
      <c r="I19148" t="n">
        <v>7</v>
      </c>
      <c r="J19148" t="n">
        <v>869.6</v>
      </c>
      <c r="K19148" t="n">
        <v>0</v>
      </c>
      <c r="L19148">
        <f>I19148*J19148*(1-K19148)</f>
        <v/>
      </c>
      <c r="M19148">
        <f>VLOOKUP(F19148,Products!A:D,4,FALSE)*I19148</f>
        <v/>
      </c>
      <c r="N19148">
        <f>L19148-M19148</f>
        <v/>
      </c>
    </row>
    <row r="19149">
      <c r="A19149" t="inlineStr">
        <is>
          <t>T1019147</t>
        </is>
      </c>
      <c r="B19149" t="inlineStr">
        <is>
          <t>2025-02-04</t>
        </is>
      </c>
      <c r="C19149" t="inlineStr">
        <is>
          <t>S002</t>
        </is>
      </c>
      <c r="D19149" t="inlineStr">
        <is>
          <t>Store_002</t>
        </is>
      </c>
      <c r="E19149" t="inlineStr">
        <is>
          <t>South</t>
        </is>
      </c>
      <c r="F19149" t="inlineStr">
        <is>
          <t>P0200</t>
        </is>
      </c>
      <c r="G19149" t="inlineStr">
        <is>
          <t>Prod_0200</t>
        </is>
      </c>
      <c r="H19149" t="inlineStr">
        <is>
          <t>Electronics</t>
        </is>
      </c>
      <c r="I19149" t="n">
        <v>9</v>
      </c>
      <c r="J19149" t="n">
        <v>319.08</v>
      </c>
      <c r="K19149" t="n">
        <v>0</v>
      </c>
      <c r="L19149">
        <f>I19149*J19149*(1-K19149)</f>
        <v/>
      </c>
      <c r="M19149">
        <f>VLOOKUP(F19149,Products!A:D,4,FALSE)*I19149</f>
        <v/>
      </c>
      <c r="N19149">
        <f>L19149-M19149</f>
        <v/>
      </c>
    </row>
    <row r="19150">
      <c r="A19150" t="inlineStr">
        <is>
          <t>T1019148</t>
        </is>
      </c>
      <c r="B19150" t="inlineStr">
        <is>
          <t>2025-07-28</t>
        </is>
      </c>
      <c r="C19150" t="inlineStr">
        <is>
          <t>S043</t>
        </is>
      </c>
      <c r="D19150" t="inlineStr">
        <is>
          <t>Store_043</t>
        </is>
      </c>
      <c r="E19150" t="inlineStr">
        <is>
          <t>East</t>
        </is>
      </c>
      <c r="F19150" t="inlineStr">
        <is>
          <t>P0167</t>
        </is>
      </c>
      <c r="G19150" t="inlineStr">
        <is>
          <t>Prod_0167</t>
        </is>
      </c>
      <c r="H19150" t="inlineStr">
        <is>
          <t>Beverages</t>
        </is>
      </c>
      <c r="I19150" t="n">
        <v>4</v>
      </c>
      <c r="J19150" t="n">
        <v>437.43</v>
      </c>
      <c r="K19150" t="n">
        <v>0</v>
      </c>
      <c r="L19150">
        <f>I19150*J19150*(1-K19150)</f>
        <v/>
      </c>
      <c r="M19150">
        <f>VLOOKUP(F19150,Products!A:D,4,FALSE)*I19150</f>
        <v/>
      </c>
      <c r="N19150">
        <f>L19150-M19150</f>
        <v/>
      </c>
    </row>
    <row r="19151">
      <c r="A19151" t="inlineStr">
        <is>
          <t>T1019149</t>
        </is>
      </c>
      <c r="B19151" t="inlineStr">
        <is>
          <t>2023-08-02</t>
        </is>
      </c>
      <c r="C19151" t="inlineStr">
        <is>
          <t>S017</t>
        </is>
      </c>
      <c r="D19151" t="inlineStr">
        <is>
          <t>Store_017</t>
        </is>
      </c>
      <c r="E19151" t="inlineStr">
        <is>
          <t>South</t>
        </is>
      </c>
      <c r="F19151" t="inlineStr">
        <is>
          <t>P0066</t>
        </is>
      </c>
      <c r="G19151" t="inlineStr">
        <is>
          <t>Prod_0066</t>
        </is>
      </c>
      <c r="H19151" t="inlineStr">
        <is>
          <t>Household</t>
        </is>
      </c>
      <c r="I19151" t="n">
        <v>2</v>
      </c>
      <c r="J19151" t="n">
        <v>479</v>
      </c>
      <c r="K19151" t="n">
        <v>0</v>
      </c>
      <c r="L19151">
        <f>I19151*J19151*(1-K19151)</f>
        <v/>
      </c>
      <c r="M19151">
        <f>VLOOKUP(F19151,Products!A:D,4,FALSE)*I19151</f>
        <v/>
      </c>
      <c r="N19151">
        <f>L19151-M19151</f>
        <v/>
      </c>
    </row>
    <row r="19152">
      <c r="A19152" t="inlineStr">
        <is>
          <t>T1019150</t>
        </is>
      </c>
      <c r="B19152" t="inlineStr">
        <is>
          <t>2024-07-07</t>
        </is>
      </c>
      <c r="C19152" t="inlineStr">
        <is>
          <t>S015</t>
        </is>
      </c>
      <c r="D19152" t="inlineStr">
        <is>
          <t>Store_015</t>
        </is>
      </c>
      <c r="E19152" t="inlineStr">
        <is>
          <t>North</t>
        </is>
      </c>
      <c r="F19152" t="inlineStr">
        <is>
          <t>P0039</t>
        </is>
      </c>
      <c r="G19152" t="inlineStr">
        <is>
          <t>Prod_0039</t>
        </is>
      </c>
      <c r="H19152" t="inlineStr">
        <is>
          <t>Household</t>
        </is>
      </c>
      <c r="I19152" t="n">
        <v>4</v>
      </c>
      <c r="J19152" t="n">
        <v>281.73</v>
      </c>
      <c r="K19152" t="n">
        <v>0.2</v>
      </c>
      <c r="L19152">
        <f>I19152*J19152*(1-K19152)</f>
        <v/>
      </c>
      <c r="M19152">
        <f>VLOOKUP(F19152,Products!A:D,4,FALSE)*I19152</f>
        <v/>
      </c>
      <c r="N19152">
        <f>L19152-M19152</f>
        <v/>
      </c>
    </row>
    <row r="19153">
      <c r="A19153" t="inlineStr">
        <is>
          <t>T1019151</t>
        </is>
      </c>
      <c r="B19153" t="inlineStr">
        <is>
          <t>2023-11-23</t>
        </is>
      </c>
      <c r="C19153" t="inlineStr">
        <is>
          <t>S004</t>
        </is>
      </c>
      <c r="D19153" t="inlineStr">
        <is>
          <t>Store_004</t>
        </is>
      </c>
      <c r="E19153" t="inlineStr">
        <is>
          <t>Central</t>
        </is>
      </c>
      <c r="F19153" t="inlineStr">
        <is>
          <t>P0014</t>
        </is>
      </c>
      <c r="G19153" t="inlineStr">
        <is>
          <t>Prod_0014</t>
        </is>
      </c>
      <c r="H19153" t="inlineStr">
        <is>
          <t>Clothing</t>
        </is>
      </c>
      <c r="I19153" t="n">
        <v>4</v>
      </c>
      <c r="J19153" t="n">
        <v>245.06</v>
      </c>
      <c r="K19153" t="n">
        <v>0</v>
      </c>
      <c r="L19153">
        <f>I19153*J19153*(1-K19153)</f>
        <v/>
      </c>
      <c r="M19153">
        <f>VLOOKUP(F19153,Products!A:D,4,FALSE)*I19153</f>
        <v/>
      </c>
      <c r="N19153">
        <f>L19153-M19153</f>
        <v/>
      </c>
    </row>
    <row r="19154">
      <c r="A19154" t="inlineStr">
        <is>
          <t>T1019152</t>
        </is>
      </c>
      <c r="B19154" t="inlineStr">
        <is>
          <t>2023-01-29</t>
        </is>
      </c>
      <c r="C19154" t="inlineStr">
        <is>
          <t>S025</t>
        </is>
      </c>
      <c r="D19154" t="inlineStr">
        <is>
          <t>Store_025</t>
        </is>
      </c>
      <c r="E19154" t="inlineStr">
        <is>
          <t>Central</t>
        </is>
      </c>
      <c r="F19154" t="inlineStr">
        <is>
          <t>P0076</t>
        </is>
      </c>
      <c r="G19154" t="inlineStr">
        <is>
          <t>Prod_0076</t>
        </is>
      </c>
      <c r="H19154" t="inlineStr">
        <is>
          <t>Clothing</t>
        </is>
      </c>
      <c r="I19154" t="n">
        <v>2</v>
      </c>
      <c r="J19154" t="n">
        <v>350.07</v>
      </c>
      <c r="K19154" t="n">
        <v>0</v>
      </c>
      <c r="L19154">
        <f>I19154*J19154*(1-K19154)</f>
        <v/>
      </c>
      <c r="M19154">
        <f>VLOOKUP(F19154,Products!A:D,4,FALSE)*I19154</f>
        <v/>
      </c>
      <c r="N19154">
        <f>L19154-M19154</f>
        <v/>
      </c>
    </row>
    <row r="19155">
      <c r="A19155" t="inlineStr">
        <is>
          <t>T1019153</t>
        </is>
      </c>
      <c r="B19155" t="inlineStr">
        <is>
          <t>2024-02-18</t>
        </is>
      </c>
      <c r="C19155" t="inlineStr">
        <is>
          <t>S017</t>
        </is>
      </c>
      <c r="D19155" t="inlineStr">
        <is>
          <t>Store_017</t>
        </is>
      </c>
      <c r="E19155" t="inlineStr">
        <is>
          <t>South</t>
        </is>
      </c>
      <c r="F19155" t="inlineStr">
        <is>
          <t>P0147</t>
        </is>
      </c>
      <c r="G19155" t="inlineStr">
        <is>
          <t>Prod_0147</t>
        </is>
      </c>
      <c r="H19155" t="inlineStr">
        <is>
          <t>Stationery</t>
        </is>
      </c>
      <c r="I19155" t="n">
        <v>7</v>
      </c>
      <c r="J19155" t="n">
        <v>347.06</v>
      </c>
      <c r="K19155" t="n">
        <v>0</v>
      </c>
      <c r="L19155">
        <f>I19155*J19155*(1-K19155)</f>
        <v/>
      </c>
      <c r="M19155">
        <f>VLOOKUP(F19155,Products!A:D,4,FALSE)*I19155</f>
        <v/>
      </c>
      <c r="N19155">
        <f>L19155-M19155</f>
        <v/>
      </c>
    </row>
    <row r="19156">
      <c r="A19156" t="inlineStr">
        <is>
          <t>T1019154</t>
        </is>
      </c>
      <c r="B19156" t="inlineStr">
        <is>
          <t>2025-05-31</t>
        </is>
      </c>
      <c r="C19156" t="inlineStr">
        <is>
          <t>S043</t>
        </is>
      </c>
      <c r="D19156" t="inlineStr">
        <is>
          <t>Store_043</t>
        </is>
      </c>
      <c r="E19156" t="inlineStr">
        <is>
          <t>East</t>
        </is>
      </c>
      <c r="F19156" t="inlineStr">
        <is>
          <t>P0117</t>
        </is>
      </c>
      <c r="G19156" t="inlineStr">
        <is>
          <t>Prod_0117</t>
        </is>
      </c>
      <c r="H19156" t="inlineStr">
        <is>
          <t>Electronics</t>
        </is>
      </c>
      <c r="I19156" t="n">
        <v>6</v>
      </c>
      <c r="J19156" t="n">
        <v>393.7</v>
      </c>
      <c r="K19156" t="n">
        <v>0.1</v>
      </c>
      <c r="L19156">
        <f>I19156*J19156*(1-K19156)</f>
        <v/>
      </c>
      <c r="M19156">
        <f>VLOOKUP(F19156,Products!A:D,4,FALSE)*I19156</f>
        <v/>
      </c>
      <c r="N19156">
        <f>L19156-M19156</f>
        <v/>
      </c>
    </row>
    <row r="19157">
      <c r="A19157" t="inlineStr">
        <is>
          <t>T1019155</t>
        </is>
      </c>
      <c r="B19157" t="inlineStr">
        <is>
          <t>2025-09-16</t>
        </is>
      </c>
      <c r="C19157" t="inlineStr">
        <is>
          <t>S005</t>
        </is>
      </c>
      <c r="D19157" t="inlineStr">
        <is>
          <t>Store_005</t>
        </is>
      </c>
      <c r="E19157" t="inlineStr">
        <is>
          <t>Central</t>
        </is>
      </c>
      <c r="F19157" t="inlineStr">
        <is>
          <t>P0139</t>
        </is>
      </c>
      <c r="G19157" t="inlineStr">
        <is>
          <t>Prod_0139</t>
        </is>
      </c>
      <c r="H19157" t="inlineStr">
        <is>
          <t>Clothing</t>
        </is>
      </c>
      <c r="I19157" t="n">
        <v>3</v>
      </c>
      <c r="J19157" t="n">
        <v>797.34</v>
      </c>
      <c r="K19157" t="n">
        <v>0</v>
      </c>
      <c r="L19157">
        <f>I19157*J19157*(1-K19157)</f>
        <v/>
      </c>
      <c r="M19157">
        <f>VLOOKUP(F19157,Products!A:D,4,FALSE)*I19157</f>
        <v/>
      </c>
      <c r="N19157">
        <f>L19157-M19157</f>
        <v/>
      </c>
    </row>
    <row r="19158">
      <c r="A19158" t="inlineStr">
        <is>
          <t>T1019156</t>
        </is>
      </c>
      <c r="B19158" t="inlineStr">
        <is>
          <t>2024-07-03</t>
        </is>
      </c>
      <c r="C19158" t="inlineStr">
        <is>
          <t>S041</t>
        </is>
      </c>
      <c r="D19158" t="inlineStr">
        <is>
          <t>Store_041</t>
        </is>
      </c>
      <c r="E19158" t="inlineStr">
        <is>
          <t>East</t>
        </is>
      </c>
      <c r="F19158" t="inlineStr">
        <is>
          <t>P0091</t>
        </is>
      </c>
      <c r="G19158" t="inlineStr">
        <is>
          <t>Prod_0091</t>
        </is>
      </c>
      <c r="H19158" t="inlineStr">
        <is>
          <t>Toys</t>
        </is>
      </c>
      <c r="I19158" t="n">
        <v>5</v>
      </c>
      <c r="J19158" t="n">
        <v>248.72</v>
      </c>
      <c r="K19158" t="n">
        <v>0</v>
      </c>
      <c r="L19158">
        <f>I19158*J19158*(1-K19158)</f>
        <v/>
      </c>
      <c r="M19158">
        <f>VLOOKUP(F19158,Products!A:D,4,FALSE)*I19158</f>
        <v/>
      </c>
      <c r="N19158">
        <f>L19158-M19158</f>
        <v/>
      </c>
    </row>
    <row r="19159">
      <c r="A19159" t="inlineStr">
        <is>
          <t>T1019157</t>
        </is>
      </c>
      <c r="B19159" t="inlineStr">
        <is>
          <t>2023-03-26</t>
        </is>
      </c>
      <c r="C19159" t="inlineStr">
        <is>
          <t>S045</t>
        </is>
      </c>
      <c r="D19159" t="inlineStr">
        <is>
          <t>Store_045</t>
        </is>
      </c>
      <c r="E19159" t="inlineStr">
        <is>
          <t>East</t>
        </is>
      </c>
      <c r="F19159" t="inlineStr">
        <is>
          <t>P0133</t>
        </is>
      </c>
      <c r="G19159" t="inlineStr">
        <is>
          <t>Prod_0133</t>
        </is>
      </c>
      <c r="H19159" t="inlineStr">
        <is>
          <t>Stationery</t>
        </is>
      </c>
      <c r="I19159" t="n">
        <v>7</v>
      </c>
      <c r="J19159" t="n">
        <v>381.95</v>
      </c>
      <c r="K19159" t="n">
        <v>0</v>
      </c>
      <c r="L19159">
        <f>I19159*J19159*(1-K19159)</f>
        <v/>
      </c>
      <c r="M19159">
        <f>VLOOKUP(F19159,Products!A:D,4,FALSE)*I19159</f>
        <v/>
      </c>
      <c r="N19159">
        <f>L19159-M19159</f>
        <v/>
      </c>
    </row>
    <row r="19160">
      <c r="A19160" t="inlineStr">
        <is>
          <t>T1019158</t>
        </is>
      </c>
      <c r="B19160" t="inlineStr">
        <is>
          <t>2025-01-03</t>
        </is>
      </c>
      <c r="C19160" t="inlineStr">
        <is>
          <t>S032</t>
        </is>
      </c>
      <c r="D19160" t="inlineStr">
        <is>
          <t>Store_032</t>
        </is>
      </c>
      <c r="E19160" t="inlineStr">
        <is>
          <t>Central</t>
        </is>
      </c>
      <c r="F19160" t="inlineStr">
        <is>
          <t>P0111</t>
        </is>
      </c>
      <c r="G19160" t="inlineStr">
        <is>
          <t>Prod_0111</t>
        </is>
      </c>
      <c r="H19160" t="inlineStr">
        <is>
          <t>Clothing</t>
        </is>
      </c>
      <c r="I19160" t="n">
        <v>7</v>
      </c>
      <c r="J19160" t="n">
        <v>591.48</v>
      </c>
      <c r="K19160" t="n">
        <v>0</v>
      </c>
      <c r="L19160">
        <f>I19160*J19160*(1-K19160)</f>
        <v/>
      </c>
      <c r="M19160">
        <f>VLOOKUP(F19160,Products!A:D,4,FALSE)*I19160</f>
        <v/>
      </c>
      <c r="N19160">
        <f>L19160-M19160</f>
        <v/>
      </c>
    </row>
    <row r="19161">
      <c r="A19161" t="inlineStr">
        <is>
          <t>T1019159</t>
        </is>
      </c>
      <c r="B19161" t="inlineStr">
        <is>
          <t>2023-11-30</t>
        </is>
      </c>
      <c r="C19161" t="inlineStr">
        <is>
          <t>S036</t>
        </is>
      </c>
      <c r="D19161" t="inlineStr">
        <is>
          <t>Store_036</t>
        </is>
      </c>
      <c r="E19161" t="inlineStr">
        <is>
          <t>Central</t>
        </is>
      </c>
      <c r="F19161" t="inlineStr">
        <is>
          <t>P0094</t>
        </is>
      </c>
      <c r="G19161" t="inlineStr">
        <is>
          <t>Prod_0094</t>
        </is>
      </c>
      <c r="H19161" t="inlineStr">
        <is>
          <t>Toys</t>
        </is>
      </c>
      <c r="I19161" t="n">
        <v>5</v>
      </c>
      <c r="J19161" t="n">
        <v>724.7</v>
      </c>
      <c r="K19161" t="n">
        <v>0</v>
      </c>
      <c r="L19161">
        <f>I19161*J19161*(1-K19161)</f>
        <v/>
      </c>
      <c r="M19161">
        <f>VLOOKUP(F19161,Products!A:D,4,FALSE)*I19161</f>
        <v/>
      </c>
      <c r="N19161">
        <f>L19161-M19161</f>
        <v/>
      </c>
    </row>
    <row r="19162">
      <c r="A19162" t="inlineStr">
        <is>
          <t>T1019160</t>
        </is>
      </c>
      <c r="B19162" t="inlineStr">
        <is>
          <t>2024-12-18</t>
        </is>
      </c>
      <c r="C19162" t="inlineStr">
        <is>
          <t>S034</t>
        </is>
      </c>
      <c r="D19162" t="inlineStr">
        <is>
          <t>Store_034</t>
        </is>
      </c>
      <c r="E19162" t="inlineStr">
        <is>
          <t>Central</t>
        </is>
      </c>
      <c r="F19162" t="inlineStr">
        <is>
          <t>P0033</t>
        </is>
      </c>
      <c r="G19162" t="inlineStr">
        <is>
          <t>Prod_0033</t>
        </is>
      </c>
      <c r="H19162" t="inlineStr">
        <is>
          <t>Food</t>
        </is>
      </c>
      <c r="I19162" t="n">
        <v>3</v>
      </c>
      <c r="J19162" t="n">
        <v>417.61</v>
      </c>
      <c r="K19162" t="n">
        <v>0</v>
      </c>
      <c r="L19162">
        <f>I19162*J19162*(1-K19162)</f>
        <v/>
      </c>
      <c r="M19162">
        <f>VLOOKUP(F19162,Products!A:D,4,FALSE)*I19162</f>
        <v/>
      </c>
      <c r="N19162">
        <f>L19162-M19162</f>
        <v/>
      </c>
    </row>
    <row r="19163">
      <c r="A19163" t="inlineStr">
        <is>
          <t>T1019161</t>
        </is>
      </c>
      <c r="B19163" t="inlineStr">
        <is>
          <t>2024-01-06</t>
        </is>
      </c>
      <c r="C19163" t="inlineStr">
        <is>
          <t>S029</t>
        </is>
      </c>
      <c r="D19163" t="inlineStr">
        <is>
          <t>Store_029</t>
        </is>
      </c>
      <c r="E19163" t="inlineStr">
        <is>
          <t>South</t>
        </is>
      </c>
      <c r="F19163" t="inlineStr">
        <is>
          <t>P0087</t>
        </is>
      </c>
      <c r="G19163" t="inlineStr">
        <is>
          <t>Prod_0087</t>
        </is>
      </c>
      <c r="H19163" t="inlineStr">
        <is>
          <t>Clothing</t>
        </is>
      </c>
      <c r="I19163" t="n">
        <v>4</v>
      </c>
      <c r="J19163" t="n">
        <v>471.51</v>
      </c>
      <c r="K19163" t="n">
        <v>0</v>
      </c>
      <c r="L19163">
        <f>I19163*J19163*(1-K19163)</f>
        <v/>
      </c>
      <c r="M19163">
        <f>VLOOKUP(F19163,Products!A:D,4,FALSE)*I19163</f>
        <v/>
      </c>
      <c r="N19163">
        <f>L19163-M19163</f>
        <v/>
      </c>
    </row>
    <row r="19164">
      <c r="A19164" t="inlineStr">
        <is>
          <t>T1019162</t>
        </is>
      </c>
      <c r="B19164" t="inlineStr">
        <is>
          <t>2025-05-30</t>
        </is>
      </c>
      <c r="C19164" t="inlineStr">
        <is>
          <t>S036</t>
        </is>
      </c>
      <c r="D19164" t="inlineStr">
        <is>
          <t>Store_036</t>
        </is>
      </c>
      <c r="E19164" t="inlineStr">
        <is>
          <t>Central</t>
        </is>
      </c>
      <c r="F19164" t="inlineStr">
        <is>
          <t>P0137</t>
        </is>
      </c>
      <c r="G19164" t="inlineStr">
        <is>
          <t>Prod_0137</t>
        </is>
      </c>
      <c r="H19164" t="inlineStr">
        <is>
          <t>Electronics</t>
        </is>
      </c>
      <c r="I19164" t="n">
        <v>4</v>
      </c>
      <c r="J19164" t="n">
        <v>161.34</v>
      </c>
      <c r="K19164" t="n">
        <v>0</v>
      </c>
      <c r="L19164">
        <f>I19164*J19164*(1-K19164)</f>
        <v/>
      </c>
      <c r="M19164">
        <f>VLOOKUP(F19164,Products!A:D,4,FALSE)*I19164</f>
        <v/>
      </c>
      <c r="N19164">
        <f>L19164-M19164</f>
        <v/>
      </c>
    </row>
    <row r="19165">
      <c r="A19165" t="inlineStr">
        <is>
          <t>T1019163</t>
        </is>
      </c>
      <c r="B19165" t="inlineStr">
        <is>
          <t>2023-12-28</t>
        </is>
      </c>
      <c r="C19165" t="inlineStr">
        <is>
          <t>S021</t>
        </is>
      </c>
      <c r="D19165" t="inlineStr">
        <is>
          <t>Store_021</t>
        </is>
      </c>
      <c r="E19165" t="inlineStr">
        <is>
          <t>North</t>
        </is>
      </c>
      <c r="F19165" t="inlineStr">
        <is>
          <t>P0041</t>
        </is>
      </c>
      <c r="G19165" t="inlineStr">
        <is>
          <t>Prod_0041</t>
        </is>
      </c>
      <c r="H19165" t="inlineStr">
        <is>
          <t>Stationery</t>
        </is>
      </c>
      <c r="I19165" t="n">
        <v>1</v>
      </c>
      <c r="J19165" t="n">
        <v>265.4</v>
      </c>
      <c r="K19165" t="n">
        <v>0</v>
      </c>
      <c r="L19165">
        <f>I19165*J19165*(1-K19165)</f>
        <v/>
      </c>
      <c r="M19165">
        <f>VLOOKUP(F19165,Products!A:D,4,FALSE)*I19165</f>
        <v/>
      </c>
      <c r="N19165">
        <f>L19165-M19165</f>
        <v/>
      </c>
    </row>
    <row r="19166">
      <c r="A19166" t="inlineStr">
        <is>
          <t>T1019164</t>
        </is>
      </c>
      <c r="B19166" t="inlineStr">
        <is>
          <t>2024-01-16</t>
        </is>
      </c>
      <c r="C19166" t="inlineStr">
        <is>
          <t>S004</t>
        </is>
      </c>
      <c r="D19166" t="inlineStr">
        <is>
          <t>Store_004</t>
        </is>
      </c>
      <c r="E19166" t="inlineStr">
        <is>
          <t>Central</t>
        </is>
      </c>
      <c r="F19166" t="inlineStr">
        <is>
          <t>P0148</t>
        </is>
      </c>
      <c r="G19166" t="inlineStr">
        <is>
          <t>Prod_0148</t>
        </is>
      </c>
      <c r="H19166" t="inlineStr">
        <is>
          <t>Electronics</t>
        </is>
      </c>
      <c r="I19166" t="n">
        <v>8</v>
      </c>
      <c r="J19166" t="n">
        <v>229.04</v>
      </c>
      <c r="K19166" t="n">
        <v>0</v>
      </c>
      <c r="L19166">
        <f>I19166*J19166*(1-K19166)</f>
        <v/>
      </c>
      <c r="M19166">
        <f>VLOOKUP(F19166,Products!A:D,4,FALSE)*I19166</f>
        <v/>
      </c>
      <c r="N19166">
        <f>L19166-M19166</f>
        <v/>
      </c>
    </row>
    <row r="19167">
      <c r="A19167" t="inlineStr">
        <is>
          <t>T1019165</t>
        </is>
      </c>
      <c r="B19167" t="inlineStr">
        <is>
          <t>2024-01-16</t>
        </is>
      </c>
      <c r="C19167" t="inlineStr">
        <is>
          <t>S042</t>
        </is>
      </c>
      <c r="D19167" t="inlineStr">
        <is>
          <t>Store_042</t>
        </is>
      </c>
      <c r="E19167" t="inlineStr">
        <is>
          <t>Central</t>
        </is>
      </c>
      <c r="F19167" t="inlineStr">
        <is>
          <t>P0023</t>
        </is>
      </c>
      <c r="G19167" t="inlineStr">
        <is>
          <t>Prod_0023</t>
        </is>
      </c>
      <c r="H19167" t="inlineStr">
        <is>
          <t>Stationery</t>
        </is>
      </c>
      <c r="I19167" t="n">
        <v>9</v>
      </c>
      <c r="J19167" t="n">
        <v>172.33</v>
      </c>
      <c r="K19167" t="n">
        <v>0</v>
      </c>
      <c r="L19167">
        <f>I19167*J19167*(1-K19167)</f>
        <v/>
      </c>
      <c r="M19167">
        <f>VLOOKUP(F19167,Products!A:D,4,FALSE)*I19167</f>
        <v/>
      </c>
      <c r="N19167">
        <f>L19167-M19167</f>
        <v/>
      </c>
    </row>
    <row r="19168">
      <c r="A19168" t="inlineStr">
        <is>
          <t>T1019166</t>
        </is>
      </c>
      <c r="B19168" t="inlineStr">
        <is>
          <t>2024-07-10</t>
        </is>
      </c>
      <c r="C19168" t="inlineStr">
        <is>
          <t>S049</t>
        </is>
      </c>
      <c r="D19168" t="inlineStr">
        <is>
          <t>Store_049</t>
        </is>
      </c>
      <c r="E19168" t="inlineStr">
        <is>
          <t>North</t>
        </is>
      </c>
      <c r="F19168" t="inlineStr">
        <is>
          <t>P0174</t>
        </is>
      </c>
      <c r="G19168" t="inlineStr">
        <is>
          <t>Prod_0174</t>
        </is>
      </c>
      <c r="H19168" t="inlineStr">
        <is>
          <t>Food</t>
        </is>
      </c>
      <c r="I19168" t="n">
        <v>9</v>
      </c>
      <c r="J19168" t="n">
        <v>77.27</v>
      </c>
      <c r="K19168" t="n">
        <v>0</v>
      </c>
      <c r="L19168">
        <f>I19168*J19168*(1-K19168)</f>
        <v/>
      </c>
      <c r="M19168">
        <f>VLOOKUP(F19168,Products!A:D,4,FALSE)*I19168</f>
        <v/>
      </c>
      <c r="N19168">
        <f>L19168-M19168</f>
        <v/>
      </c>
    </row>
    <row r="19169">
      <c r="A19169" t="inlineStr">
        <is>
          <t>T1019167</t>
        </is>
      </c>
      <c r="B19169" t="inlineStr">
        <is>
          <t>2023-11-01</t>
        </is>
      </c>
      <c r="C19169" t="inlineStr">
        <is>
          <t>S033</t>
        </is>
      </c>
      <c r="D19169" t="inlineStr">
        <is>
          <t>Store_033</t>
        </is>
      </c>
      <c r="E19169" t="inlineStr">
        <is>
          <t>North</t>
        </is>
      </c>
      <c r="F19169" t="inlineStr">
        <is>
          <t>P0200</t>
        </is>
      </c>
      <c r="G19169" t="inlineStr">
        <is>
          <t>Prod_0200</t>
        </is>
      </c>
      <c r="H19169" t="inlineStr">
        <is>
          <t>Electronics</t>
        </is>
      </c>
      <c r="I19169" t="n">
        <v>7</v>
      </c>
      <c r="J19169" t="n">
        <v>307.85</v>
      </c>
      <c r="K19169" t="n">
        <v>0.15</v>
      </c>
      <c r="L19169">
        <f>I19169*J19169*(1-K19169)</f>
        <v/>
      </c>
      <c r="M19169">
        <f>VLOOKUP(F19169,Products!A:D,4,FALSE)*I19169</f>
        <v/>
      </c>
      <c r="N19169">
        <f>L19169-M19169</f>
        <v/>
      </c>
    </row>
    <row r="19170">
      <c r="A19170" t="inlineStr">
        <is>
          <t>T1019168</t>
        </is>
      </c>
      <c r="B19170" t="inlineStr">
        <is>
          <t>2023-01-22</t>
        </is>
      </c>
      <c r="C19170" t="inlineStr">
        <is>
          <t>S027</t>
        </is>
      </c>
      <c r="D19170" t="inlineStr">
        <is>
          <t>Store_027</t>
        </is>
      </c>
      <c r="E19170" t="inlineStr">
        <is>
          <t>South</t>
        </is>
      </c>
      <c r="F19170" t="inlineStr">
        <is>
          <t>P0142</t>
        </is>
      </c>
      <c r="G19170" t="inlineStr">
        <is>
          <t>Prod_0142</t>
        </is>
      </c>
      <c r="H19170" t="inlineStr">
        <is>
          <t>Household</t>
        </is>
      </c>
      <c r="I19170" t="n">
        <v>2</v>
      </c>
      <c r="J19170" t="n">
        <v>224.73</v>
      </c>
      <c r="K19170" t="n">
        <v>0.2</v>
      </c>
      <c r="L19170">
        <f>I19170*J19170*(1-K19170)</f>
        <v/>
      </c>
      <c r="M19170">
        <f>VLOOKUP(F19170,Products!A:D,4,FALSE)*I19170</f>
        <v/>
      </c>
      <c r="N19170">
        <f>L19170-M19170</f>
        <v/>
      </c>
    </row>
    <row r="19171">
      <c r="A19171" t="inlineStr">
        <is>
          <t>T1019169</t>
        </is>
      </c>
      <c r="B19171" t="inlineStr">
        <is>
          <t>2023-11-08</t>
        </is>
      </c>
      <c r="C19171" t="inlineStr">
        <is>
          <t>S014</t>
        </is>
      </c>
      <c r="D19171" t="inlineStr">
        <is>
          <t>Store_014</t>
        </is>
      </c>
      <c r="E19171" t="inlineStr">
        <is>
          <t>West</t>
        </is>
      </c>
      <c r="F19171" t="inlineStr">
        <is>
          <t>P0146</t>
        </is>
      </c>
      <c r="G19171" t="inlineStr">
        <is>
          <t>Prod_0146</t>
        </is>
      </c>
      <c r="H19171" t="inlineStr">
        <is>
          <t>Food</t>
        </is>
      </c>
      <c r="I19171" t="n">
        <v>9</v>
      </c>
      <c r="J19171" t="n">
        <v>285.23</v>
      </c>
      <c r="K19171" t="n">
        <v>0.1</v>
      </c>
      <c r="L19171">
        <f>I19171*J19171*(1-K19171)</f>
        <v/>
      </c>
      <c r="M19171">
        <f>VLOOKUP(F19171,Products!A:D,4,FALSE)*I19171</f>
        <v/>
      </c>
      <c r="N19171">
        <f>L19171-M19171</f>
        <v/>
      </c>
    </row>
    <row r="19172">
      <c r="A19172" t="inlineStr">
        <is>
          <t>T1019170</t>
        </is>
      </c>
      <c r="B19172" t="inlineStr">
        <is>
          <t>2023-12-03</t>
        </is>
      </c>
      <c r="C19172" t="inlineStr">
        <is>
          <t>S001</t>
        </is>
      </c>
      <c r="D19172" t="inlineStr">
        <is>
          <t>Store_001</t>
        </is>
      </c>
      <c r="E19172" t="inlineStr">
        <is>
          <t>West</t>
        </is>
      </c>
      <c r="F19172" t="inlineStr">
        <is>
          <t>P0074</t>
        </is>
      </c>
      <c r="G19172" t="inlineStr">
        <is>
          <t>Prod_0074</t>
        </is>
      </c>
      <c r="H19172" t="inlineStr">
        <is>
          <t>Food</t>
        </is>
      </c>
      <c r="I19172" t="n">
        <v>5</v>
      </c>
      <c r="J19172" t="n">
        <v>1067.45</v>
      </c>
      <c r="K19172" t="n">
        <v>0.1</v>
      </c>
      <c r="L19172">
        <f>I19172*J19172*(1-K19172)</f>
        <v/>
      </c>
      <c r="M19172">
        <f>VLOOKUP(F19172,Products!A:D,4,FALSE)*I19172</f>
        <v/>
      </c>
      <c r="N19172">
        <f>L19172-M19172</f>
        <v/>
      </c>
    </row>
    <row r="19173">
      <c r="A19173" t="inlineStr">
        <is>
          <t>T1019171</t>
        </is>
      </c>
      <c r="B19173" t="inlineStr">
        <is>
          <t>2024-11-04</t>
        </is>
      </c>
      <c r="C19173" t="inlineStr">
        <is>
          <t>S025</t>
        </is>
      </c>
      <c r="D19173" t="inlineStr">
        <is>
          <t>Store_025</t>
        </is>
      </c>
      <c r="E19173" t="inlineStr">
        <is>
          <t>Central</t>
        </is>
      </c>
      <c r="F19173" t="inlineStr">
        <is>
          <t>P0197</t>
        </is>
      </c>
      <c r="G19173" t="inlineStr">
        <is>
          <t>Prod_0197</t>
        </is>
      </c>
      <c r="H19173" t="inlineStr">
        <is>
          <t>Food</t>
        </is>
      </c>
      <c r="I19173" t="n">
        <v>6</v>
      </c>
      <c r="J19173" t="n">
        <v>194.59</v>
      </c>
      <c r="K19173" t="n">
        <v>0</v>
      </c>
      <c r="L19173">
        <f>I19173*J19173*(1-K19173)</f>
        <v/>
      </c>
      <c r="M19173">
        <f>VLOOKUP(F19173,Products!A:D,4,FALSE)*I19173</f>
        <v/>
      </c>
      <c r="N19173">
        <f>L19173-M19173</f>
        <v/>
      </c>
    </row>
    <row r="19174">
      <c r="A19174" t="inlineStr">
        <is>
          <t>T1019172</t>
        </is>
      </c>
      <c r="B19174" t="inlineStr">
        <is>
          <t>2024-01-22</t>
        </is>
      </c>
      <c r="C19174" t="inlineStr">
        <is>
          <t>S041</t>
        </is>
      </c>
      <c r="D19174" t="inlineStr">
        <is>
          <t>Store_041</t>
        </is>
      </c>
      <c r="E19174" t="inlineStr">
        <is>
          <t>East</t>
        </is>
      </c>
      <c r="F19174" t="inlineStr">
        <is>
          <t>P0001</t>
        </is>
      </c>
      <c r="G19174" t="inlineStr">
        <is>
          <t>Prod_0001</t>
        </is>
      </c>
      <c r="H19174" t="inlineStr">
        <is>
          <t>Beverages</t>
        </is>
      </c>
      <c r="I19174" t="n">
        <v>4</v>
      </c>
      <c r="J19174" t="n">
        <v>604.42</v>
      </c>
      <c r="K19174" t="n">
        <v>0</v>
      </c>
      <c r="L19174">
        <f>I19174*J19174*(1-K19174)</f>
        <v/>
      </c>
      <c r="M19174">
        <f>VLOOKUP(F19174,Products!A:D,4,FALSE)*I19174</f>
        <v/>
      </c>
      <c r="N19174">
        <f>L19174-M19174</f>
        <v/>
      </c>
    </row>
    <row r="19175">
      <c r="A19175" t="inlineStr">
        <is>
          <t>T1019173</t>
        </is>
      </c>
      <c r="B19175" t="inlineStr">
        <is>
          <t>2024-03-23</t>
        </is>
      </c>
      <c r="C19175" t="inlineStr">
        <is>
          <t>S040</t>
        </is>
      </c>
      <c r="D19175" t="inlineStr">
        <is>
          <t>Store_040</t>
        </is>
      </c>
      <c r="E19175" t="inlineStr">
        <is>
          <t>Central</t>
        </is>
      </c>
      <c r="F19175" t="inlineStr">
        <is>
          <t>P0129</t>
        </is>
      </c>
      <c r="G19175" t="inlineStr">
        <is>
          <t>Prod_0129</t>
        </is>
      </c>
      <c r="H19175" t="inlineStr">
        <is>
          <t>Stationery</t>
        </is>
      </c>
      <c r="I19175" t="n">
        <v>1</v>
      </c>
      <c r="J19175" t="n">
        <v>659.95</v>
      </c>
      <c r="K19175" t="n">
        <v>0.15</v>
      </c>
      <c r="L19175">
        <f>I19175*J19175*(1-K19175)</f>
        <v/>
      </c>
      <c r="M19175">
        <f>VLOOKUP(F19175,Products!A:D,4,FALSE)*I19175</f>
        <v/>
      </c>
      <c r="N19175">
        <f>L19175-M19175</f>
        <v/>
      </c>
    </row>
    <row r="19176">
      <c r="A19176" t="inlineStr">
        <is>
          <t>T1019174</t>
        </is>
      </c>
      <c r="B19176" t="inlineStr">
        <is>
          <t>2025-09-04</t>
        </is>
      </c>
      <c r="C19176" t="inlineStr">
        <is>
          <t>S049</t>
        </is>
      </c>
      <c r="D19176" t="inlineStr">
        <is>
          <t>Store_049</t>
        </is>
      </c>
      <c r="E19176" t="inlineStr">
        <is>
          <t>North</t>
        </is>
      </c>
      <c r="F19176" t="inlineStr">
        <is>
          <t>P0190</t>
        </is>
      </c>
      <c r="G19176" t="inlineStr">
        <is>
          <t>Prod_0190</t>
        </is>
      </c>
      <c r="H19176" t="inlineStr">
        <is>
          <t>Household</t>
        </is>
      </c>
      <c r="I19176" t="n">
        <v>5</v>
      </c>
      <c r="J19176" t="n">
        <v>297.75</v>
      </c>
      <c r="K19176" t="n">
        <v>0</v>
      </c>
      <c r="L19176">
        <f>I19176*J19176*(1-K19176)</f>
        <v/>
      </c>
      <c r="M19176">
        <f>VLOOKUP(F19176,Products!A:D,4,FALSE)*I19176</f>
        <v/>
      </c>
      <c r="N19176">
        <f>L19176-M19176</f>
        <v/>
      </c>
    </row>
    <row r="19177">
      <c r="A19177" t="inlineStr">
        <is>
          <t>T1019175</t>
        </is>
      </c>
      <c r="B19177" t="inlineStr">
        <is>
          <t>2025-07-07</t>
        </is>
      </c>
      <c r="C19177" t="inlineStr">
        <is>
          <t>S011</t>
        </is>
      </c>
      <c r="D19177" t="inlineStr">
        <is>
          <t>Store_011</t>
        </is>
      </c>
      <c r="E19177" t="inlineStr">
        <is>
          <t>South</t>
        </is>
      </c>
      <c r="F19177" t="inlineStr">
        <is>
          <t>P0003</t>
        </is>
      </c>
      <c r="G19177" t="inlineStr">
        <is>
          <t>Prod_0003</t>
        </is>
      </c>
      <c r="H19177" t="inlineStr">
        <is>
          <t>Household</t>
        </is>
      </c>
      <c r="I19177" t="n">
        <v>9</v>
      </c>
      <c r="J19177" t="n">
        <v>92.17</v>
      </c>
      <c r="K19177" t="n">
        <v>0</v>
      </c>
      <c r="L19177">
        <f>I19177*J19177*(1-K19177)</f>
        <v/>
      </c>
      <c r="M19177">
        <f>VLOOKUP(F19177,Products!A:D,4,FALSE)*I19177</f>
        <v/>
      </c>
      <c r="N19177">
        <f>L19177-M19177</f>
        <v/>
      </c>
    </row>
    <row r="19178">
      <c r="A19178" t="inlineStr">
        <is>
          <t>T1019176</t>
        </is>
      </c>
      <c r="B19178" t="inlineStr">
        <is>
          <t>2023-12-02</t>
        </is>
      </c>
      <c r="C19178" t="inlineStr">
        <is>
          <t>S029</t>
        </is>
      </c>
      <c r="D19178" t="inlineStr">
        <is>
          <t>Store_029</t>
        </is>
      </c>
      <c r="E19178" t="inlineStr">
        <is>
          <t>South</t>
        </is>
      </c>
      <c r="F19178" t="inlineStr">
        <is>
          <t>P0105</t>
        </is>
      </c>
      <c r="G19178" t="inlineStr">
        <is>
          <t>Prod_0105</t>
        </is>
      </c>
      <c r="H19178" t="inlineStr">
        <is>
          <t>Electronics</t>
        </is>
      </c>
      <c r="I19178" t="n">
        <v>1</v>
      </c>
      <c r="J19178" t="n">
        <v>514.6</v>
      </c>
      <c r="K19178" t="n">
        <v>0.1</v>
      </c>
      <c r="L19178">
        <f>I19178*J19178*(1-K19178)</f>
        <v/>
      </c>
      <c r="M19178">
        <f>VLOOKUP(F19178,Products!A:D,4,FALSE)*I19178</f>
        <v/>
      </c>
      <c r="N19178">
        <f>L19178-M19178</f>
        <v/>
      </c>
    </row>
    <row r="19179">
      <c r="A19179" t="inlineStr">
        <is>
          <t>T1019177</t>
        </is>
      </c>
      <c r="B19179" t="inlineStr">
        <is>
          <t>2024-12-16</t>
        </is>
      </c>
      <c r="C19179" t="inlineStr">
        <is>
          <t>S040</t>
        </is>
      </c>
      <c r="D19179" t="inlineStr">
        <is>
          <t>Store_040</t>
        </is>
      </c>
      <c r="E19179" t="inlineStr">
        <is>
          <t>Central</t>
        </is>
      </c>
      <c r="F19179" t="inlineStr">
        <is>
          <t>P0061</t>
        </is>
      </c>
      <c r="G19179" t="inlineStr">
        <is>
          <t>Prod_0061</t>
        </is>
      </c>
      <c r="H19179" t="inlineStr">
        <is>
          <t>Beverages</t>
        </is>
      </c>
      <c r="I19179" t="n">
        <v>6</v>
      </c>
      <c r="J19179" t="n">
        <v>65.86</v>
      </c>
      <c r="K19179" t="n">
        <v>0</v>
      </c>
      <c r="L19179">
        <f>I19179*J19179*(1-K19179)</f>
        <v/>
      </c>
      <c r="M19179">
        <f>VLOOKUP(F19179,Products!A:D,4,FALSE)*I19179</f>
        <v/>
      </c>
      <c r="N19179">
        <f>L19179-M19179</f>
        <v/>
      </c>
    </row>
    <row r="19180">
      <c r="A19180" t="inlineStr">
        <is>
          <t>T1019178</t>
        </is>
      </c>
      <c r="B19180" t="inlineStr">
        <is>
          <t>2024-08-15</t>
        </is>
      </c>
      <c r="C19180" t="inlineStr">
        <is>
          <t>S016</t>
        </is>
      </c>
      <c r="D19180" t="inlineStr">
        <is>
          <t>Store_016</t>
        </is>
      </c>
      <c r="E19180" t="inlineStr">
        <is>
          <t>West</t>
        </is>
      </c>
      <c r="F19180" t="inlineStr">
        <is>
          <t>P0070</t>
        </is>
      </c>
      <c r="G19180" t="inlineStr">
        <is>
          <t>Prod_0070</t>
        </is>
      </c>
      <c r="H19180" t="inlineStr">
        <is>
          <t>Beverages</t>
        </is>
      </c>
      <c r="I19180" t="n">
        <v>4</v>
      </c>
      <c r="J19180" t="n">
        <v>506.66</v>
      </c>
      <c r="K19180" t="n">
        <v>0.05</v>
      </c>
      <c r="L19180">
        <f>I19180*J19180*(1-K19180)</f>
        <v/>
      </c>
      <c r="M19180">
        <f>VLOOKUP(F19180,Products!A:D,4,FALSE)*I19180</f>
        <v/>
      </c>
      <c r="N19180">
        <f>L19180-M19180</f>
        <v/>
      </c>
    </row>
    <row r="19181">
      <c r="A19181" t="inlineStr">
        <is>
          <t>T1019179</t>
        </is>
      </c>
      <c r="B19181" t="inlineStr">
        <is>
          <t>2023-02-08</t>
        </is>
      </c>
      <c r="C19181" t="inlineStr">
        <is>
          <t>S024</t>
        </is>
      </c>
      <c r="D19181" t="inlineStr">
        <is>
          <t>Store_024</t>
        </is>
      </c>
      <c r="E19181" t="inlineStr">
        <is>
          <t>South</t>
        </is>
      </c>
      <c r="F19181" t="inlineStr">
        <is>
          <t>P0106</t>
        </is>
      </c>
      <c r="G19181" t="inlineStr">
        <is>
          <t>Prod_0106</t>
        </is>
      </c>
      <c r="H19181" t="inlineStr">
        <is>
          <t>Electronics</t>
        </is>
      </c>
      <c r="I19181" t="n">
        <v>8</v>
      </c>
      <c r="J19181" t="n">
        <v>848.64</v>
      </c>
      <c r="K19181" t="n">
        <v>0</v>
      </c>
      <c r="L19181">
        <f>I19181*J19181*(1-K19181)</f>
        <v/>
      </c>
      <c r="M19181">
        <f>VLOOKUP(F19181,Products!A:D,4,FALSE)*I19181</f>
        <v/>
      </c>
      <c r="N19181">
        <f>L19181-M19181</f>
        <v/>
      </c>
    </row>
    <row r="19182">
      <c r="A19182" t="inlineStr">
        <is>
          <t>T1019180</t>
        </is>
      </c>
      <c r="B19182" t="inlineStr">
        <is>
          <t>2024-04-30</t>
        </is>
      </c>
      <c r="C19182" t="inlineStr">
        <is>
          <t>S031</t>
        </is>
      </c>
      <c r="D19182" t="inlineStr">
        <is>
          <t>Store_031</t>
        </is>
      </c>
      <c r="E19182" t="inlineStr">
        <is>
          <t>Central</t>
        </is>
      </c>
      <c r="F19182" t="inlineStr">
        <is>
          <t>P0149</t>
        </is>
      </c>
      <c r="G19182" t="inlineStr">
        <is>
          <t>Prod_0149</t>
        </is>
      </c>
      <c r="H19182" t="inlineStr">
        <is>
          <t>Toys</t>
        </is>
      </c>
      <c r="I19182" t="n">
        <v>2</v>
      </c>
      <c r="J19182" t="n">
        <v>58.83</v>
      </c>
      <c r="K19182" t="n">
        <v>0</v>
      </c>
      <c r="L19182">
        <f>I19182*J19182*(1-K19182)</f>
        <v/>
      </c>
      <c r="M19182">
        <f>VLOOKUP(F19182,Products!A:D,4,FALSE)*I19182</f>
        <v/>
      </c>
      <c r="N19182">
        <f>L19182-M19182</f>
        <v/>
      </c>
    </row>
    <row r="19183">
      <c r="A19183" t="inlineStr">
        <is>
          <t>T1019181</t>
        </is>
      </c>
      <c r="B19183" t="inlineStr">
        <is>
          <t>2023-10-11</t>
        </is>
      </c>
      <c r="C19183" t="inlineStr">
        <is>
          <t>S006</t>
        </is>
      </c>
      <c r="D19183" t="inlineStr">
        <is>
          <t>Store_006</t>
        </is>
      </c>
      <c r="E19183" t="inlineStr">
        <is>
          <t>East</t>
        </is>
      </c>
      <c r="F19183" t="inlineStr">
        <is>
          <t>P0089</t>
        </is>
      </c>
      <c r="G19183" t="inlineStr">
        <is>
          <t>Prod_0089</t>
        </is>
      </c>
      <c r="H19183" t="inlineStr">
        <is>
          <t>Stationery</t>
        </is>
      </c>
      <c r="I19183" t="n">
        <v>1</v>
      </c>
      <c r="J19183" t="n">
        <v>635.1</v>
      </c>
      <c r="K19183" t="n">
        <v>0</v>
      </c>
      <c r="L19183">
        <f>I19183*J19183*(1-K19183)</f>
        <v/>
      </c>
      <c r="M19183">
        <f>VLOOKUP(F19183,Products!A:D,4,FALSE)*I19183</f>
        <v/>
      </c>
      <c r="N19183">
        <f>L19183-M19183</f>
        <v/>
      </c>
    </row>
    <row r="19184">
      <c r="A19184" t="inlineStr">
        <is>
          <t>T1019182</t>
        </is>
      </c>
      <c r="B19184" t="inlineStr">
        <is>
          <t>2023-09-06</t>
        </is>
      </c>
      <c r="C19184" t="inlineStr">
        <is>
          <t>S046</t>
        </is>
      </c>
      <c r="D19184" t="inlineStr">
        <is>
          <t>Store_046</t>
        </is>
      </c>
      <c r="E19184" t="inlineStr">
        <is>
          <t>South</t>
        </is>
      </c>
      <c r="F19184" t="inlineStr">
        <is>
          <t>P0009</t>
        </is>
      </c>
      <c r="G19184" t="inlineStr">
        <is>
          <t>Prod_0009</t>
        </is>
      </c>
      <c r="H19184" t="inlineStr">
        <is>
          <t>Toys</t>
        </is>
      </c>
      <c r="I19184" t="n">
        <v>4</v>
      </c>
      <c r="J19184" t="n">
        <v>710.38</v>
      </c>
      <c r="K19184" t="n">
        <v>0</v>
      </c>
      <c r="L19184">
        <f>I19184*J19184*(1-K19184)</f>
        <v/>
      </c>
      <c r="M19184">
        <f>VLOOKUP(F19184,Products!A:D,4,FALSE)*I19184</f>
        <v/>
      </c>
      <c r="N19184">
        <f>L19184-M19184</f>
        <v/>
      </c>
    </row>
    <row r="19185">
      <c r="A19185" t="inlineStr">
        <is>
          <t>T1019183</t>
        </is>
      </c>
      <c r="B19185" t="inlineStr">
        <is>
          <t>2024-03-10</t>
        </is>
      </c>
      <c r="C19185" t="inlineStr">
        <is>
          <t>S030</t>
        </is>
      </c>
      <c r="D19185" t="inlineStr">
        <is>
          <t>Store_030</t>
        </is>
      </c>
      <c r="E19185" t="inlineStr">
        <is>
          <t>North</t>
        </is>
      </c>
      <c r="F19185" t="inlineStr">
        <is>
          <t>P0152</t>
        </is>
      </c>
      <c r="G19185" t="inlineStr">
        <is>
          <t>Prod_0152</t>
        </is>
      </c>
      <c r="H19185" t="inlineStr">
        <is>
          <t>Household</t>
        </is>
      </c>
      <c r="I19185" t="n">
        <v>9</v>
      </c>
      <c r="J19185" t="n">
        <v>559.47</v>
      </c>
      <c r="K19185" t="n">
        <v>0.05</v>
      </c>
      <c r="L19185">
        <f>I19185*J19185*(1-K19185)</f>
        <v/>
      </c>
      <c r="M19185">
        <f>VLOOKUP(F19185,Products!A:D,4,FALSE)*I19185</f>
        <v/>
      </c>
      <c r="N19185">
        <f>L19185-M19185</f>
        <v/>
      </c>
    </row>
    <row r="19186">
      <c r="A19186" t="inlineStr">
        <is>
          <t>T1019184</t>
        </is>
      </c>
      <c r="B19186" t="inlineStr">
        <is>
          <t>2023-04-13</t>
        </is>
      </c>
      <c r="C19186" t="inlineStr">
        <is>
          <t>S004</t>
        </is>
      </c>
      <c r="D19186" t="inlineStr">
        <is>
          <t>Store_004</t>
        </is>
      </c>
      <c r="E19186" t="inlineStr">
        <is>
          <t>Central</t>
        </is>
      </c>
      <c r="F19186" t="inlineStr">
        <is>
          <t>P0137</t>
        </is>
      </c>
      <c r="G19186" t="inlineStr">
        <is>
          <t>Prod_0137</t>
        </is>
      </c>
      <c r="H19186" t="inlineStr">
        <is>
          <t>Electronics</t>
        </is>
      </c>
      <c r="I19186" t="n">
        <v>8</v>
      </c>
      <c r="J19186" t="n">
        <v>132.81</v>
      </c>
      <c r="K19186" t="n">
        <v>0</v>
      </c>
      <c r="L19186">
        <f>I19186*J19186*(1-K19186)</f>
        <v/>
      </c>
      <c r="M19186">
        <f>VLOOKUP(F19186,Products!A:D,4,FALSE)*I19186</f>
        <v/>
      </c>
      <c r="N19186">
        <f>L19186-M19186</f>
        <v/>
      </c>
    </row>
    <row r="19187">
      <c r="A19187" t="inlineStr">
        <is>
          <t>T1019185</t>
        </is>
      </c>
      <c r="B19187" t="inlineStr">
        <is>
          <t>2023-10-11</t>
        </is>
      </c>
      <c r="C19187" t="inlineStr">
        <is>
          <t>S009</t>
        </is>
      </c>
      <c r="D19187" t="inlineStr">
        <is>
          <t>Store_009</t>
        </is>
      </c>
      <c r="E19187" t="inlineStr">
        <is>
          <t>Central</t>
        </is>
      </c>
      <c r="F19187" t="inlineStr">
        <is>
          <t>P0118</t>
        </is>
      </c>
      <c r="G19187" t="inlineStr">
        <is>
          <t>Prod_0118</t>
        </is>
      </c>
      <c r="H19187" t="inlineStr">
        <is>
          <t>Toys</t>
        </is>
      </c>
      <c r="I19187" t="n">
        <v>5</v>
      </c>
      <c r="J19187" t="n">
        <v>853.9400000000001</v>
      </c>
      <c r="K19187" t="n">
        <v>0.2</v>
      </c>
      <c r="L19187">
        <f>I19187*J19187*(1-K19187)</f>
        <v/>
      </c>
      <c r="M19187">
        <f>VLOOKUP(F19187,Products!A:D,4,FALSE)*I19187</f>
        <v/>
      </c>
      <c r="N19187">
        <f>L19187-M19187</f>
        <v/>
      </c>
    </row>
    <row r="19188">
      <c r="A19188" t="inlineStr">
        <is>
          <t>T1019186</t>
        </is>
      </c>
      <c r="B19188" t="inlineStr">
        <is>
          <t>2023-10-25</t>
        </is>
      </c>
      <c r="C19188" t="inlineStr">
        <is>
          <t>S047</t>
        </is>
      </c>
      <c r="D19188" t="inlineStr">
        <is>
          <t>Store_047</t>
        </is>
      </c>
      <c r="E19188" t="inlineStr">
        <is>
          <t>North</t>
        </is>
      </c>
      <c r="F19188" t="inlineStr">
        <is>
          <t>P0027</t>
        </is>
      </c>
      <c r="G19188" t="inlineStr">
        <is>
          <t>Prod_0027</t>
        </is>
      </c>
      <c r="H19188" t="inlineStr">
        <is>
          <t>Electronics</t>
        </is>
      </c>
      <c r="I19188" t="n">
        <v>4</v>
      </c>
      <c r="J19188" t="n">
        <v>493.71</v>
      </c>
      <c r="K19188" t="n">
        <v>0</v>
      </c>
      <c r="L19188">
        <f>I19188*J19188*(1-K19188)</f>
        <v/>
      </c>
      <c r="M19188">
        <f>VLOOKUP(F19188,Products!A:D,4,FALSE)*I19188</f>
        <v/>
      </c>
      <c r="N19188">
        <f>L19188-M19188</f>
        <v/>
      </c>
    </row>
    <row r="19189">
      <c r="A19189" t="inlineStr">
        <is>
          <t>T1019187</t>
        </is>
      </c>
      <c r="B19189" t="inlineStr">
        <is>
          <t>2024-10-09</t>
        </is>
      </c>
      <c r="C19189" t="inlineStr">
        <is>
          <t>S021</t>
        </is>
      </c>
      <c r="D19189" t="inlineStr">
        <is>
          <t>Store_021</t>
        </is>
      </c>
      <c r="E19189" t="inlineStr">
        <is>
          <t>North</t>
        </is>
      </c>
      <c r="F19189" t="inlineStr">
        <is>
          <t>P0111</t>
        </is>
      </c>
      <c r="G19189" t="inlineStr">
        <is>
          <t>Prod_0111</t>
        </is>
      </c>
      <c r="H19189" t="inlineStr">
        <is>
          <t>Clothing</t>
        </is>
      </c>
      <c r="I19189" t="n">
        <v>3</v>
      </c>
      <c r="J19189" t="n">
        <v>499.99</v>
      </c>
      <c r="K19189" t="n">
        <v>0</v>
      </c>
      <c r="L19189">
        <f>I19189*J19189*(1-K19189)</f>
        <v/>
      </c>
      <c r="M19189">
        <f>VLOOKUP(F19189,Products!A:D,4,FALSE)*I19189</f>
        <v/>
      </c>
      <c r="N19189">
        <f>L19189-M19189</f>
        <v/>
      </c>
    </row>
    <row r="19190">
      <c r="A19190" t="inlineStr">
        <is>
          <t>T1019188</t>
        </is>
      </c>
      <c r="B19190" t="inlineStr">
        <is>
          <t>2023-07-03</t>
        </is>
      </c>
      <c r="C19190" t="inlineStr">
        <is>
          <t>S036</t>
        </is>
      </c>
      <c r="D19190" t="inlineStr">
        <is>
          <t>Store_036</t>
        </is>
      </c>
      <c r="E19190" t="inlineStr">
        <is>
          <t>Central</t>
        </is>
      </c>
      <c r="F19190" t="inlineStr">
        <is>
          <t>P0093</t>
        </is>
      </c>
      <c r="G19190" t="inlineStr">
        <is>
          <t>Prod_0093</t>
        </is>
      </c>
      <c r="H19190" t="inlineStr">
        <is>
          <t>Electronics</t>
        </is>
      </c>
      <c r="I19190" t="n">
        <v>5</v>
      </c>
      <c r="J19190" t="n">
        <v>257.69</v>
      </c>
      <c r="K19190" t="n">
        <v>0</v>
      </c>
      <c r="L19190">
        <f>I19190*J19190*(1-K19190)</f>
        <v/>
      </c>
      <c r="M19190">
        <f>VLOOKUP(F19190,Products!A:D,4,FALSE)*I19190</f>
        <v/>
      </c>
      <c r="N19190">
        <f>L19190-M19190</f>
        <v/>
      </c>
    </row>
    <row r="19191">
      <c r="A19191" t="inlineStr">
        <is>
          <t>T1019189</t>
        </is>
      </c>
      <c r="B19191" t="inlineStr">
        <is>
          <t>2023-06-25</t>
        </is>
      </c>
      <c r="C19191" t="inlineStr">
        <is>
          <t>S043</t>
        </is>
      </c>
      <c r="D19191" t="inlineStr">
        <is>
          <t>Store_043</t>
        </is>
      </c>
      <c r="E19191" t="inlineStr">
        <is>
          <t>East</t>
        </is>
      </c>
      <c r="F19191" t="inlineStr">
        <is>
          <t>P0124</t>
        </is>
      </c>
      <c r="G19191" t="inlineStr">
        <is>
          <t>Prod_0124</t>
        </is>
      </c>
      <c r="H19191" t="inlineStr">
        <is>
          <t>Beverages</t>
        </is>
      </c>
      <c r="I19191" t="n">
        <v>9</v>
      </c>
      <c r="J19191" t="n">
        <v>634.62</v>
      </c>
      <c r="K19191" t="n">
        <v>0</v>
      </c>
      <c r="L19191">
        <f>I19191*J19191*(1-K19191)</f>
        <v/>
      </c>
      <c r="M19191">
        <f>VLOOKUP(F19191,Products!A:D,4,FALSE)*I19191</f>
        <v/>
      </c>
      <c r="N19191">
        <f>L19191-M19191</f>
        <v/>
      </c>
    </row>
    <row r="19192">
      <c r="A19192" t="inlineStr">
        <is>
          <t>T1019190</t>
        </is>
      </c>
      <c r="B19192" t="inlineStr">
        <is>
          <t>2023-03-10</t>
        </is>
      </c>
      <c r="C19192" t="inlineStr">
        <is>
          <t>S034</t>
        </is>
      </c>
      <c r="D19192" t="inlineStr">
        <is>
          <t>Store_034</t>
        </is>
      </c>
      <c r="E19192" t="inlineStr">
        <is>
          <t>Central</t>
        </is>
      </c>
      <c r="F19192" t="inlineStr">
        <is>
          <t>P0022</t>
        </is>
      </c>
      <c r="G19192" t="inlineStr">
        <is>
          <t>Prod_0022</t>
        </is>
      </c>
      <c r="H19192" t="inlineStr">
        <is>
          <t>Beverages</t>
        </is>
      </c>
      <c r="I19192" t="n">
        <v>2</v>
      </c>
      <c r="J19192" t="n">
        <v>244.61</v>
      </c>
      <c r="K19192" t="n">
        <v>0</v>
      </c>
      <c r="L19192">
        <f>I19192*J19192*(1-K19192)</f>
        <v/>
      </c>
      <c r="M19192">
        <f>VLOOKUP(F19192,Products!A:D,4,FALSE)*I19192</f>
        <v/>
      </c>
      <c r="N19192">
        <f>L19192-M19192</f>
        <v/>
      </c>
    </row>
    <row r="19193">
      <c r="A19193" t="inlineStr">
        <is>
          <t>T1019191</t>
        </is>
      </c>
      <c r="B19193" t="inlineStr">
        <is>
          <t>2024-01-06</t>
        </is>
      </c>
      <c r="C19193" t="inlineStr">
        <is>
          <t>S024</t>
        </is>
      </c>
      <c r="D19193" t="inlineStr">
        <is>
          <t>Store_024</t>
        </is>
      </c>
      <c r="E19193" t="inlineStr">
        <is>
          <t>South</t>
        </is>
      </c>
      <c r="F19193" t="inlineStr">
        <is>
          <t>P0053</t>
        </is>
      </c>
      <c r="G19193" t="inlineStr">
        <is>
          <t>Prod_0053</t>
        </is>
      </c>
      <c r="H19193" t="inlineStr">
        <is>
          <t>Food</t>
        </is>
      </c>
      <c r="I19193" t="n">
        <v>3</v>
      </c>
      <c r="J19193" t="n">
        <v>348.87</v>
      </c>
      <c r="K19193" t="n">
        <v>0</v>
      </c>
      <c r="L19193">
        <f>I19193*J19193*(1-K19193)</f>
        <v/>
      </c>
      <c r="M19193">
        <f>VLOOKUP(F19193,Products!A:D,4,FALSE)*I19193</f>
        <v/>
      </c>
      <c r="N19193">
        <f>L19193-M19193</f>
        <v/>
      </c>
    </row>
    <row r="19194">
      <c r="A19194" t="inlineStr">
        <is>
          <t>T1019192</t>
        </is>
      </c>
      <c r="B19194" t="inlineStr">
        <is>
          <t>2024-04-03</t>
        </is>
      </c>
      <c r="C19194" t="inlineStr">
        <is>
          <t>S040</t>
        </is>
      </c>
      <c r="D19194" t="inlineStr">
        <is>
          <t>Store_040</t>
        </is>
      </c>
      <c r="E19194" t="inlineStr">
        <is>
          <t>Central</t>
        </is>
      </c>
      <c r="F19194" t="inlineStr">
        <is>
          <t>P0117</t>
        </is>
      </c>
      <c r="G19194" t="inlineStr">
        <is>
          <t>Prod_0117</t>
        </is>
      </c>
      <c r="H19194" t="inlineStr">
        <is>
          <t>Electronics</t>
        </is>
      </c>
      <c r="I19194" t="n">
        <v>6</v>
      </c>
      <c r="J19194" t="n">
        <v>480.21</v>
      </c>
      <c r="K19194" t="n">
        <v>0</v>
      </c>
      <c r="L19194">
        <f>I19194*J19194*(1-K19194)</f>
        <v/>
      </c>
      <c r="M19194">
        <f>VLOOKUP(F19194,Products!A:D,4,FALSE)*I19194</f>
        <v/>
      </c>
      <c r="N19194">
        <f>L19194-M19194</f>
        <v/>
      </c>
    </row>
    <row r="19195">
      <c r="A19195" t="inlineStr">
        <is>
          <t>T1019193</t>
        </is>
      </c>
      <c r="B19195" t="inlineStr">
        <is>
          <t>2024-02-06</t>
        </is>
      </c>
      <c r="C19195" t="inlineStr">
        <is>
          <t>S048</t>
        </is>
      </c>
      <c r="D19195" t="inlineStr">
        <is>
          <t>Store_048</t>
        </is>
      </c>
      <c r="E19195" t="inlineStr">
        <is>
          <t>South</t>
        </is>
      </c>
      <c r="F19195" t="inlineStr">
        <is>
          <t>P0017</t>
        </is>
      </c>
      <c r="G19195" t="inlineStr">
        <is>
          <t>Prod_0017</t>
        </is>
      </c>
      <c r="H19195" t="inlineStr">
        <is>
          <t>Food</t>
        </is>
      </c>
      <c r="I19195" t="n">
        <v>3</v>
      </c>
      <c r="J19195" t="n">
        <v>649.9299999999999</v>
      </c>
      <c r="K19195" t="n">
        <v>0</v>
      </c>
      <c r="L19195">
        <f>I19195*J19195*(1-K19195)</f>
        <v/>
      </c>
      <c r="M19195">
        <f>VLOOKUP(F19195,Products!A:D,4,FALSE)*I19195</f>
        <v/>
      </c>
      <c r="N19195">
        <f>L19195-M19195</f>
        <v/>
      </c>
    </row>
    <row r="19196">
      <c r="A19196" t="inlineStr">
        <is>
          <t>T1019194</t>
        </is>
      </c>
      <c r="B19196" t="inlineStr">
        <is>
          <t>2024-04-02</t>
        </is>
      </c>
      <c r="C19196" t="inlineStr">
        <is>
          <t>S009</t>
        </is>
      </c>
      <c r="D19196" t="inlineStr">
        <is>
          <t>Store_009</t>
        </is>
      </c>
      <c r="E19196" t="inlineStr">
        <is>
          <t>Central</t>
        </is>
      </c>
      <c r="F19196" t="inlineStr">
        <is>
          <t>P0089</t>
        </is>
      </c>
      <c r="G19196" t="inlineStr">
        <is>
          <t>Prod_0089</t>
        </is>
      </c>
      <c r="H19196" t="inlineStr">
        <is>
          <t>Stationery</t>
        </is>
      </c>
      <c r="I19196" t="n">
        <v>4</v>
      </c>
      <c r="J19196" t="n">
        <v>571.53</v>
      </c>
      <c r="K19196" t="n">
        <v>0</v>
      </c>
      <c r="L19196">
        <f>I19196*J19196*(1-K19196)</f>
        <v/>
      </c>
      <c r="M19196">
        <f>VLOOKUP(F19196,Products!A:D,4,FALSE)*I19196</f>
        <v/>
      </c>
      <c r="N19196">
        <f>L19196-M19196</f>
        <v/>
      </c>
    </row>
    <row r="19197">
      <c r="A19197" t="inlineStr">
        <is>
          <t>T1019195</t>
        </is>
      </c>
      <c r="B19197" t="inlineStr">
        <is>
          <t>2023-10-23</t>
        </is>
      </c>
      <c r="C19197" t="inlineStr">
        <is>
          <t>S005</t>
        </is>
      </c>
      <c r="D19197" t="inlineStr">
        <is>
          <t>Store_005</t>
        </is>
      </c>
      <c r="E19197" t="inlineStr">
        <is>
          <t>Central</t>
        </is>
      </c>
      <c r="F19197" t="inlineStr">
        <is>
          <t>P0042</t>
        </is>
      </c>
      <c r="G19197" t="inlineStr">
        <is>
          <t>Prod_0042</t>
        </is>
      </c>
      <c r="H19197" t="inlineStr">
        <is>
          <t>Electronics</t>
        </is>
      </c>
      <c r="I19197" t="n">
        <v>8</v>
      </c>
      <c r="J19197" t="n">
        <v>686.7</v>
      </c>
      <c r="K19197" t="n">
        <v>0</v>
      </c>
      <c r="L19197">
        <f>I19197*J19197*(1-K19197)</f>
        <v/>
      </c>
      <c r="M19197">
        <f>VLOOKUP(F19197,Products!A:D,4,FALSE)*I19197</f>
        <v/>
      </c>
      <c r="N19197">
        <f>L19197-M19197</f>
        <v/>
      </c>
    </row>
    <row r="19198">
      <c r="A19198" t="inlineStr">
        <is>
          <t>T1019196</t>
        </is>
      </c>
      <c r="B19198" t="inlineStr">
        <is>
          <t>2023-06-15</t>
        </is>
      </c>
      <c r="C19198" t="inlineStr">
        <is>
          <t>S028</t>
        </is>
      </c>
      <c r="D19198" t="inlineStr">
        <is>
          <t>Store_028</t>
        </is>
      </c>
      <c r="E19198" t="inlineStr">
        <is>
          <t>North</t>
        </is>
      </c>
      <c r="F19198" t="inlineStr">
        <is>
          <t>P0012</t>
        </is>
      </c>
      <c r="G19198" t="inlineStr">
        <is>
          <t>Prod_0012</t>
        </is>
      </c>
      <c r="H19198" t="inlineStr">
        <is>
          <t>Food</t>
        </is>
      </c>
      <c r="I19198" t="n">
        <v>6</v>
      </c>
      <c r="J19198" t="n">
        <v>831.1900000000001</v>
      </c>
      <c r="K19198" t="n">
        <v>0.2</v>
      </c>
      <c r="L19198">
        <f>I19198*J19198*(1-K19198)</f>
        <v/>
      </c>
      <c r="M19198">
        <f>VLOOKUP(F19198,Products!A:D,4,FALSE)*I19198</f>
        <v/>
      </c>
      <c r="N19198">
        <f>L19198-M19198</f>
        <v/>
      </c>
    </row>
    <row r="19199">
      <c r="A19199" t="inlineStr">
        <is>
          <t>T1019197</t>
        </is>
      </c>
      <c r="B19199" t="inlineStr">
        <is>
          <t>2023-03-24</t>
        </is>
      </c>
      <c r="C19199" t="inlineStr">
        <is>
          <t>S040</t>
        </is>
      </c>
      <c r="D19199" t="inlineStr">
        <is>
          <t>Store_040</t>
        </is>
      </c>
      <c r="E19199" t="inlineStr">
        <is>
          <t>Central</t>
        </is>
      </c>
      <c r="F19199" t="inlineStr">
        <is>
          <t>P0020</t>
        </is>
      </c>
      <c r="G19199" t="inlineStr">
        <is>
          <t>Prod_0020</t>
        </is>
      </c>
      <c r="H19199" t="inlineStr">
        <is>
          <t>Beverages</t>
        </is>
      </c>
      <c r="I19199" t="n">
        <v>8</v>
      </c>
      <c r="J19199" t="n">
        <v>685.36</v>
      </c>
      <c r="K19199" t="n">
        <v>0.1</v>
      </c>
      <c r="L19199">
        <f>I19199*J19199*(1-K19199)</f>
        <v/>
      </c>
      <c r="M19199">
        <f>VLOOKUP(F19199,Products!A:D,4,FALSE)*I19199</f>
        <v/>
      </c>
      <c r="N19199">
        <f>L19199-M19199</f>
        <v/>
      </c>
    </row>
    <row r="19200">
      <c r="A19200" t="inlineStr">
        <is>
          <t>T1019198</t>
        </is>
      </c>
      <c r="B19200" t="inlineStr">
        <is>
          <t>2023-07-10</t>
        </is>
      </c>
      <c r="C19200" t="inlineStr">
        <is>
          <t>S028</t>
        </is>
      </c>
      <c r="D19200" t="inlineStr">
        <is>
          <t>Store_028</t>
        </is>
      </c>
      <c r="E19200" t="inlineStr">
        <is>
          <t>North</t>
        </is>
      </c>
      <c r="F19200" t="inlineStr">
        <is>
          <t>P0123</t>
        </is>
      </c>
      <c r="G19200" t="inlineStr">
        <is>
          <t>Prod_0123</t>
        </is>
      </c>
      <c r="H19200" t="inlineStr">
        <is>
          <t>Food</t>
        </is>
      </c>
      <c r="I19200" t="n">
        <v>8</v>
      </c>
      <c r="J19200" t="n">
        <v>609.33</v>
      </c>
      <c r="K19200" t="n">
        <v>0.1</v>
      </c>
      <c r="L19200">
        <f>I19200*J19200*(1-K19200)</f>
        <v/>
      </c>
      <c r="M19200">
        <f>VLOOKUP(F19200,Products!A:D,4,FALSE)*I19200</f>
        <v/>
      </c>
      <c r="N19200">
        <f>L19200-M19200</f>
        <v/>
      </c>
    </row>
    <row r="19201">
      <c r="A19201" t="inlineStr">
        <is>
          <t>T1019199</t>
        </is>
      </c>
      <c r="B19201" t="inlineStr">
        <is>
          <t>2025-03-12</t>
        </is>
      </c>
      <c r="C19201" t="inlineStr">
        <is>
          <t>S010</t>
        </is>
      </c>
      <c r="D19201" t="inlineStr">
        <is>
          <t>Store_010</t>
        </is>
      </c>
      <c r="E19201" t="inlineStr">
        <is>
          <t>North</t>
        </is>
      </c>
      <c r="F19201" t="inlineStr">
        <is>
          <t>P0092</t>
        </is>
      </c>
      <c r="G19201" t="inlineStr">
        <is>
          <t>Prod_0092</t>
        </is>
      </c>
      <c r="H19201" t="inlineStr">
        <is>
          <t>Household</t>
        </is>
      </c>
      <c r="I19201" t="n">
        <v>6</v>
      </c>
      <c r="J19201" t="n">
        <v>253.3</v>
      </c>
      <c r="K19201" t="n">
        <v>0</v>
      </c>
      <c r="L19201">
        <f>I19201*J19201*(1-K19201)</f>
        <v/>
      </c>
      <c r="M19201">
        <f>VLOOKUP(F19201,Products!A:D,4,FALSE)*I19201</f>
        <v/>
      </c>
      <c r="N19201">
        <f>L19201-M19201</f>
        <v/>
      </c>
    </row>
    <row r="19202">
      <c r="A19202" t="inlineStr">
        <is>
          <t>T1019200</t>
        </is>
      </c>
      <c r="B19202" t="inlineStr">
        <is>
          <t>2024-09-06</t>
        </is>
      </c>
      <c r="C19202" t="inlineStr">
        <is>
          <t>S028</t>
        </is>
      </c>
      <c r="D19202" t="inlineStr">
        <is>
          <t>Store_028</t>
        </is>
      </c>
      <c r="E19202" t="inlineStr">
        <is>
          <t>North</t>
        </is>
      </c>
      <c r="F19202" t="inlineStr">
        <is>
          <t>P0177</t>
        </is>
      </c>
      <c r="G19202" t="inlineStr">
        <is>
          <t>Prod_0177</t>
        </is>
      </c>
      <c r="H19202" t="inlineStr">
        <is>
          <t>Household</t>
        </is>
      </c>
      <c r="I19202" t="n">
        <v>4</v>
      </c>
      <c r="J19202" t="n">
        <v>208.18</v>
      </c>
      <c r="K19202" t="n">
        <v>0</v>
      </c>
      <c r="L19202">
        <f>I19202*J19202*(1-K19202)</f>
        <v/>
      </c>
      <c r="M19202">
        <f>VLOOKUP(F19202,Products!A:D,4,FALSE)*I19202</f>
        <v/>
      </c>
      <c r="N19202">
        <f>L19202-M19202</f>
        <v/>
      </c>
    </row>
    <row r="19203">
      <c r="A19203" t="inlineStr">
        <is>
          <t>T1019201</t>
        </is>
      </c>
      <c r="B19203" t="inlineStr">
        <is>
          <t>2025-09-06</t>
        </is>
      </c>
      <c r="C19203" t="inlineStr">
        <is>
          <t>S023</t>
        </is>
      </c>
      <c r="D19203" t="inlineStr">
        <is>
          <t>Store_023</t>
        </is>
      </c>
      <c r="E19203" t="inlineStr">
        <is>
          <t>South</t>
        </is>
      </c>
      <c r="F19203" t="inlineStr">
        <is>
          <t>P0015</t>
        </is>
      </c>
      <c r="G19203" t="inlineStr">
        <is>
          <t>Prod_0015</t>
        </is>
      </c>
      <c r="H19203" t="inlineStr">
        <is>
          <t>Food</t>
        </is>
      </c>
      <c r="I19203" t="n">
        <v>1</v>
      </c>
      <c r="J19203" t="n">
        <v>132.14</v>
      </c>
      <c r="K19203" t="n">
        <v>0</v>
      </c>
      <c r="L19203">
        <f>I19203*J19203*(1-K19203)</f>
        <v/>
      </c>
      <c r="M19203">
        <f>VLOOKUP(F19203,Products!A:D,4,FALSE)*I19203</f>
        <v/>
      </c>
      <c r="N19203">
        <f>L19203-M19203</f>
        <v/>
      </c>
    </row>
    <row r="19204">
      <c r="A19204" t="inlineStr">
        <is>
          <t>T1019202</t>
        </is>
      </c>
      <c r="B19204" t="inlineStr">
        <is>
          <t>2023-12-26</t>
        </is>
      </c>
      <c r="C19204" t="inlineStr">
        <is>
          <t>S019</t>
        </is>
      </c>
      <c r="D19204" t="inlineStr">
        <is>
          <t>Store_019</t>
        </is>
      </c>
      <c r="E19204" t="inlineStr">
        <is>
          <t>East</t>
        </is>
      </c>
      <c r="F19204" t="inlineStr">
        <is>
          <t>P0150</t>
        </is>
      </c>
      <c r="G19204" t="inlineStr">
        <is>
          <t>Prod_0150</t>
        </is>
      </c>
      <c r="H19204" t="inlineStr">
        <is>
          <t>Clothing</t>
        </is>
      </c>
      <c r="I19204" t="n">
        <v>4</v>
      </c>
      <c r="J19204" t="n">
        <v>357.53</v>
      </c>
      <c r="K19204" t="n">
        <v>0</v>
      </c>
      <c r="L19204">
        <f>I19204*J19204*(1-K19204)</f>
        <v/>
      </c>
      <c r="M19204">
        <f>VLOOKUP(F19204,Products!A:D,4,FALSE)*I19204</f>
        <v/>
      </c>
      <c r="N19204">
        <f>L19204-M19204</f>
        <v/>
      </c>
    </row>
    <row r="19205">
      <c r="A19205" t="inlineStr">
        <is>
          <t>T1019203</t>
        </is>
      </c>
      <c r="B19205" t="inlineStr">
        <is>
          <t>2023-01-16</t>
        </is>
      </c>
      <c r="C19205" t="inlineStr">
        <is>
          <t>S014</t>
        </is>
      </c>
      <c r="D19205" t="inlineStr">
        <is>
          <t>Store_014</t>
        </is>
      </c>
      <c r="E19205" t="inlineStr">
        <is>
          <t>West</t>
        </is>
      </c>
      <c r="F19205" t="inlineStr">
        <is>
          <t>P0193</t>
        </is>
      </c>
      <c r="G19205" t="inlineStr">
        <is>
          <t>Prod_0193</t>
        </is>
      </c>
      <c r="H19205" t="inlineStr">
        <is>
          <t>Food</t>
        </is>
      </c>
      <c r="I19205" t="n">
        <v>9</v>
      </c>
      <c r="J19205" t="n">
        <v>598.66</v>
      </c>
      <c r="K19205" t="n">
        <v>0.2</v>
      </c>
      <c r="L19205">
        <f>I19205*J19205*(1-K19205)</f>
        <v/>
      </c>
      <c r="M19205">
        <f>VLOOKUP(F19205,Products!A:D,4,FALSE)*I19205</f>
        <v/>
      </c>
      <c r="N19205">
        <f>L19205-M19205</f>
        <v/>
      </c>
    </row>
    <row r="19206">
      <c r="A19206" t="inlineStr">
        <is>
          <t>T1019204</t>
        </is>
      </c>
      <c r="B19206" t="inlineStr">
        <is>
          <t>2023-12-11</t>
        </is>
      </c>
      <c r="C19206" t="inlineStr">
        <is>
          <t>S044</t>
        </is>
      </c>
      <c r="D19206" t="inlineStr">
        <is>
          <t>Store_044</t>
        </is>
      </c>
      <c r="E19206" t="inlineStr">
        <is>
          <t>North</t>
        </is>
      </c>
      <c r="F19206" t="inlineStr">
        <is>
          <t>P0167</t>
        </is>
      </c>
      <c r="G19206" t="inlineStr">
        <is>
          <t>Prod_0167</t>
        </is>
      </c>
      <c r="H19206" t="inlineStr">
        <is>
          <t>Beverages</t>
        </is>
      </c>
      <c r="I19206" t="n">
        <v>4</v>
      </c>
      <c r="J19206" t="n">
        <v>515.51</v>
      </c>
      <c r="K19206" t="n">
        <v>0</v>
      </c>
      <c r="L19206">
        <f>I19206*J19206*(1-K19206)</f>
        <v/>
      </c>
      <c r="M19206">
        <f>VLOOKUP(F19206,Products!A:D,4,FALSE)*I19206</f>
        <v/>
      </c>
      <c r="N19206">
        <f>L19206-M19206</f>
        <v/>
      </c>
    </row>
    <row r="19207">
      <c r="A19207" t="inlineStr">
        <is>
          <t>T1019205</t>
        </is>
      </c>
      <c r="B19207" t="inlineStr">
        <is>
          <t>2023-05-11</t>
        </is>
      </c>
      <c r="C19207" t="inlineStr">
        <is>
          <t>S050</t>
        </is>
      </c>
      <c r="D19207" t="inlineStr">
        <is>
          <t>Store_050</t>
        </is>
      </c>
      <c r="E19207" t="inlineStr">
        <is>
          <t>South</t>
        </is>
      </c>
      <c r="F19207" t="inlineStr">
        <is>
          <t>P0140</t>
        </is>
      </c>
      <c r="G19207" t="inlineStr">
        <is>
          <t>Prod_0140</t>
        </is>
      </c>
      <c r="H19207" t="inlineStr">
        <is>
          <t>Food</t>
        </is>
      </c>
      <c r="I19207" t="n">
        <v>5</v>
      </c>
      <c r="J19207" t="n">
        <v>745.25</v>
      </c>
      <c r="K19207" t="n">
        <v>0</v>
      </c>
      <c r="L19207">
        <f>I19207*J19207*(1-K19207)</f>
        <v/>
      </c>
      <c r="M19207">
        <f>VLOOKUP(F19207,Products!A:D,4,FALSE)*I19207</f>
        <v/>
      </c>
      <c r="N19207">
        <f>L19207-M19207</f>
        <v/>
      </c>
    </row>
    <row r="19208">
      <c r="A19208" t="inlineStr">
        <is>
          <t>T1019206</t>
        </is>
      </c>
      <c r="B19208" t="inlineStr">
        <is>
          <t>2023-03-22</t>
        </is>
      </c>
      <c r="C19208" t="inlineStr">
        <is>
          <t>S001</t>
        </is>
      </c>
      <c r="D19208" t="inlineStr">
        <is>
          <t>Store_001</t>
        </is>
      </c>
      <c r="E19208" t="inlineStr">
        <is>
          <t>West</t>
        </is>
      </c>
      <c r="F19208" t="inlineStr">
        <is>
          <t>P0050</t>
        </is>
      </c>
      <c r="G19208" t="inlineStr">
        <is>
          <t>Prod_0050</t>
        </is>
      </c>
      <c r="H19208" t="inlineStr">
        <is>
          <t>Household</t>
        </is>
      </c>
      <c r="I19208" t="n">
        <v>1</v>
      </c>
      <c r="J19208" t="n">
        <v>784.27</v>
      </c>
      <c r="K19208" t="n">
        <v>0.05</v>
      </c>
      <c r="L19208">
        <f>I19208*J19208*(1-K19208)</f>
        <v/>
      </c>
      <c r="M19208">
        <f>VLOOKUP(F19208,Products!A:D,4,FALSE)*I19208</f>
        <v/>
      </c>
      <c r="N19208">
        <f>L19208-M19208</f>
        <v/>
      </c>
    </row>
    <row r="19209">
      <c r="A19209" t="inlineStr">
        <is>
          <t>T1019207</t>
        </is>
      </c>
      <c r="B19209" t="inlineStr">
        <is>
          <t>2023-03-15</t>
        </is>
      </c>
      <c r="C19209" t="inlineStr">
        <is>
          <t>S034</t>
        </is>
      </c>
      <c r="D19209" t="inlineStr">
        <is>
          <t>Store_034</t>
        </is>
      </c>
      <c r="E19209" t="inlineStr">
        <is>
          <t>Central</t>
        </is>
      </c>
      <c r="F19209" t="inlineStr">
        <is>
          <t>P0004</t>
        </is>
      </c>
      <c r="G19209" t="inlineStr">
        <is>
          <t>Prod_0004</t>
        </is>
      </c>
      <c r="H19209" t="inlineStr">
        <is>
          <t>Household</t>
        </is>
      </c>
      <c r="I19209" t="n">
        <v>8</v>
      </c>
      <c r="J19209" t="n">
        <v>428.9</v>
      </c>
      <c r="K19209" t="n">
        <v>0</v>
      </c>
      <c r="L19209">
        <f>I19209*J19209*(1-K19209)</f>
        <v/>
      </c>
      <c r="M19209">
        <f>VLOOKUP(F19209,Products!A:D,4,FALSE)*I19209</f>
        <v/>
      </c>
      <c r="N19209">
        <f>L19209-M19209</f>
        <v/>
      </c>
    </row>
    <row r="19210">
      <c r="A19210" t="inlineStr">
        <is>
          <t>T1019208</t>
        </is>
      </c>
      <c r="B19210" t="inlineStr">
        <is>
          <t>2023-10-25</t>
        </is>
      </c>
      <c r="C19210" t="inlineStr">
        <is>
          <t>S019</t>
        </is>
      </c>
      <c r="D19210" t="inlineStr">
        <is>
          <t>Store_019</t>
        </is>
      </c>
      <c r="E19210" t="inlineStr">
        <is>
          <t>East</t>
        </is>
      </c>
      <c r="F19210" t="inlineStr">
        <is>
          <t>P0011</t>
        </is>
      </c>
      <c r="G19210" t="inlineStr">
        <is>
          <t>Prod_0011</t>
        </is>
      </c>
      <c r="H19210" t="inlineStr">
        <is>
          <t>Household</t>
        </is>
      </c>
      <c r="I19210" t="n">
        <v>1</v>
      </c>
      <c r="J19210" t="n">
        <v>334.65</v>
      </c>
      <c r="K19210" t="n">
        <v>0</v>
      </c>
      <c r="L19210">
        <f>I19210*J19210*(1-K19210)</f>
        <v/>
      </c>
      <c r="M19210">
        <f>VLOOKUP(F19210,Products!A:D,4,FALSE)*I19210</f>
        <v/>
      </c>
      <c r="N19210">
        <f>L19210-M19210</f>
        <v/>
      </c>
    </row>
    <row r="19211">
      <c r="A19211" t="inlineStr">
        <is>
          <t>T1019209</t>
        </is>
      </c>
      <c r="B19211" t="inlineStr">
        <is>
          <t>2024-04-03</t>
        </is>
      </c>
      <c r="C19211" t="inlineStr">
        <is>
          <t>S013</t>
        </is>
      </c>
      <c r="D19211" t="inlineStr">
        <is>
          <t>Store_013</t>
        </is>
      </c>
      <c r="E19211" t="inlineStr">
        <is>
          <t>North</t>
        </is>
      </c>
      <c r="F19211" t="inlineStr">
        <is>
          <t>P0065</t>
        </is>
      </c>
      <c r="G19211" t="inlineStr">
        <is>
          <t>Prod_0065</t>
        </is>
      </c>
      <c r="H19211" t="inlineStr">
        <is>
          <t>Beverages</t>
        </is>
      </c>
      <c r="I19211" t="n">
        <v>9</v>
      </c>
      <c r="J19211" t="n">
        <v>240.66</v>
      </c>
      <c r="K19211" t="n">
        <v>0.1</v>
      </c>
      <c r="L19211">
        <f>I19211*J19211*(1-K19211)</f>
        <v/>
      </c>
      <c r="M19211">
        <f>VLOOKUP(F19211,Products!A:D,4,FALSE)*I19211</f>
        <v/>
      </c>
      <c r="N19211">
        <f>L19211-M19211</f>
        <v/>
      </c>
    </row>
    <row r="19212">
      <c r="A19212" t="inlineStr">
        <is>
          <t>T1019210</t>
        </is>
      </c>
      <c r="B19212" t="inlineStr">
        <is>
          <t>2023-05-12</t>
        </is>
      </c>
      <c r="C19212" t="inlineStr">
        <is>
          <t>S019</t>
        </is>
      </c>
      <c r="D19212" t="inlineStr">
        <is>
          <t>Store_019</t>
        </is>
      </c>
      <c r="E19212" t="inlineStr">
        <is>
          <t>East</t>
        </is>
      </c>
      <c r="F19212" t="inlineStr">
        <is>
          <t>P0023</t>
        </is>
      </c>
      <c r="G19212" t="inlineStr">
        <is>
          <t>Prod_0023</t>
        </is>
      </c>
      <c r="H19212" t="inlineStr">
        <is>
          <t>Stationery</t>
        </is>
      </c>
      <c r="I19212" t="n">
        <v>3</v>
      </c>
      <c r="J19212" t="n">
        <v>172.72</v>
      </c>
      <c r="K19212" t="n">
        <v>0</v>
      </c>
      <c r="L19212">
        <f>I19212*J19212*(1-K19212)</f>
        <v/>
      </c>
      <c r="M19212">
        <f>VLOOKUP(F19212,Products!A:D,4,FALSE)*I19212</f>
        <v/>
      </c>
      <c r="N19212">
        <f>L19212-M19212</f>
        <v/>
      </c>
    </row>
    <row r="19213">
      <c r="A19213" t="inlineStr">
        <is>
          <t>T1019211</t>
        </is>
      </c>
      <c r="B19213" t="inlineStr">
        <is>
          <t>2024-07-29</t>
        </is>
      </c>
      <c r="C19213" t="inlineStr">
        <is>
          <t>S035</t>
        </is>
      </c>
      <c r="D19213" t="inlineStr">
        <is>
          <t>Store_035</t>
        </is>
      </c>
      <c r="E19213" t="inlineStr">
        <is>
          <t>Central</t>
        </is>
      </c>
      <c r="F19213" t="inlineStr">
        <is>
          <t>P0108</t>
        </is>
      </c>
      <c r="G19213" t="inlineStr">
        <is>
          <t>Prod_0108</t>
        </is>
      </c>
      <c r="H19213" t="inlineStr">
        <is>
          <t>Stationery</t>
        </is>
      </c>
      <c r="I19213" t="n">
        <v>6</v>
      </c>
      <c r="J19213" t="n">
        <v>593.3099999999999</v>
      </c>
      <c r="K19213" t="n">
        <v>0</v>
      </c>
      <c r="L19213">
        <f>I19213*J19213*(1-K19213)</f>
        <v/>
      </c>
      <c r="M19213">
        <f>VLOOKUP(F19213,Products!A:D,4,FALSE)*I19213</f>
        <v/>
      </c>
      <c r="N19213">
        <f>L19213-M19213</f>
        <v/>
      </c>
    </row>
    <row r="19214">
      <c r="A19214" t="inlineStr">
        <is>
          <t>T1019212</t>
        </is>
      </c>
      <c r="B19214" t="inlineStr">
        <is>
          <t>2025-01-24</t>
        </is>
      </c>
      <c r="C19214" t="inlineStr">
        <is>
          <t>S029</t>
        </is>
      </c>
      <c r="D19214" t="inlineStr">
        <is>
          <t>Store_029</t>
        </is>
      </c>
      <c r="E19214" t="inlineStr">
        <is>
          <t>South</t>
        </is>
      </c>
      <c r="F19214" t="inlineStr">
        <is>
          <t>P0171</t>
        </is>
      </c>
      <c r="G19214" t="inlineStr">
        <is>
          <t>Prod_0171</t>
        </is>
      </c>
      <c r="H19214" t="inlineStr">
        <is>
          <t>Household</t>
        </is>
      </c>
      <c r="I19214" t="n">
        <v>8</v>
      </c>
      <c r="J19214" t="n">
        <v>301.01</v>
      </c>
      <c r="K19214" t="n">
        <v>0.1</v>
      </c>
      <c r="L19214">
        <f>I19214*J19214*(1-K19214)</f>
        <v/>
      </c>
      <c r="M19214">
        <f>VLOOKUP(F19214,Products!A:D,4,FALSE)*I19214</f>
        <v/>
      </c>
      <c r="N19214">
        <f>L19214-M19214</f>
        <v/>
      </c>
    </row>
    <row r="19215">
      <c r="A19215" t="inlineStr">
        <is>
          <t>T1019213</t>
        </is>
      </c>
      <c r="B19215" t="inlineStr">
        <is>
          <t>2024-09-20</t>
        </is>
      </c>
      <c r="C19215" t="inlineStr">
        <is>
          <t>S020</t>
        </is>
      </c>
      <c r="D19215" t="inlineStr">
        <is>
          <t>Store_020</t>
        </is>
      </c>
      <c r="E19215" t="inlineStr">
        <is>
          <t>West</t>
        </is>
      </c>
      <c r="F19215" t="inlineStr">
        <is>
          <t>P0010</t>
        </is>
      </c>
      <c r="G19215" t="inlineStr">
        <is>
          <t>Prod_0010</t>
        </is>
      </c>
      <c r="H19215" t="inlineStr">
        <is>
          <t>Electronics</t>
        </is>
      </c>
      <c r="I19215" t="n">
        <v>3</v>
      </c>
      <c r="J19215" t="n">
        <v>618.05</v>
      </c>
      <c r="K19215" t="n">
        <v>0</v>
      </c>
      <c r="L19215">
        <f>I19215*J19215*(1-K19215)</f>
        <v/>
      </c>
      <c r="M19215">
        <f>VLOOKUP(F19215,Products!A:D,4,FALSE)*I19215</f>
        <v/>
      </c>
      <c r="N19215">
        <f>L19215-M19215</f>
        <v/>
      </c>
    </row>
    <row r="19216">
      <c r="A19216" t="inlineStr">
        <is>
          <t>T1019214</t>
        </is>
      </c>
      <c r="B19216" t="inlineStr">
        <is>
          <t>2024-10-01</t>
        </is>
      </c>
      <c r="C19216" t="inlineStr">
        <is>
          <t>S039</t>
        </is>
      </c>
      <c r="D19216" t="inlineStr">
        <is>
          <t>Store_039</t>
        </is>
      </c>
      <c r="E19216" t="inlineStr">
        <is>
          <t>North</t>
        </is>
      </c>
      <c r="F19216" t="inlineStr">
        <is>
          <t>P0112</t>
        </is>
      </c>
      <c r="G19216" t="inlineStr">
        <is>
          <t>Prod_0112</t>
        </is>
      </c>
      <c r="H19216" t="inlineStr">
        <is>
          <t>Beverages</t>
        </is>
      </c>
      <c r="I19216" t="n">
        <v>1</v>
      </c>
      <c r="J19216" t="n">
        <v>671.96</v>
      </c>
      <c r="K19216" t="n">
        <v>0.1</v>
      </c>
      <c r="L19216">
        <f>I19216*J19216*(1-K19216)</f>
        <v/>
      </c>
      <c r="M19216">
        <f>VLOOKUP(F19216,Products!A:D,4,FALSE)*I19216</f>
        <v/>
      </c>
      <c r="N19216">
        <f>L19216-M19216</f>
        <v/>
      </c>
    </row>
    <row r="19217">
      <c r="A19217" t="inlineStr">
        <is>
          <t>T1019215</t>
        </is>
      </c>
      <c r="B19217" t="inlineStr">
        <is>
          <t>2023-03-26</t>
        </is>
      </c>
      <c r="C19217" t="inlineStr">
        <is>
          <t>S012</t>
        </is>
      </c>
      <c r="D19217" t="inlineStr">
        <is>
          <t>Store_012</t>
        </is>
      </c>
      <c r="E19217" t="inlineStr">
        <is>
          <t>South</t>
        </is>
      </c>
      <c r="F19217" t="inlineStr">
        <is>
          <t>P0082</t>
        </is>
      </c>
      <c r="G19217" t="inlineStr">
        <is>
          <t>Prod_0082</t>
        </is>
      </c>
      <c r="H19217" t="inlineStr">
        <is>
          <t>Food</t>
        </is>
      </c>
      <c r="I19217" t="n">
        <v>7</v>
      </c>
      <c r="J19217" t="n">
        <v>744.75</v>
      </c>
      <c r="K19217" t="n">
        <v>0</v>
      </c>
      <c r="L19217">
        <f>I19217*J19217*(1-K19217)</f>
        <v/>
      </c>
      <c r="M19217">
        <f>VLOOKUP(F19217,Products!A:D,4,FALSE)*I19217</f>
        <v/>
      </c>
      <c r="N19217">
        <f>L19217-M19217</f>
        <v/>
      </c>
    </row>
    <row r="19218">
      <c r="A19218" t="inlineStr">
        <is>
          <t>T1019216</t>
        </is>
      </c>
      <c r="B19218" t="inlineStr">
        <is>
          <t>2023-12-27</t>
        </is>
      </c>
      <c r="C19218" t="inlineStr">
        <is>
          <t>S026</t>
        </is>
      </c>
      <c r="D19218" t="inlineStr">
        <is>
          <t>Store_026</t>
        </is>
      </c>
      <c r="E19218" t="inlineStr">
        <is>
          <t>North</t>
        </is>
      </c>
      <c r="F19218" t="inlineStr">
        <is>
          <t>P0095</t>
        </is>
      </c>
      <c r="G19218" t="inlineStr">
        <is>
          <t>Prod_0095</t>
        </is>
      </c>
      <c r="H19218" t="inlineStr">
        <is>
          <t>Food</t>
        </is>
      </c>
      <c r="I19218" t="n">
        <v>3</v>
      </c>
      <c r="J19218" t="n">
        <v>204.16</v>
      </c>
      <c r="K19218" t="n">
        <v>0.15</v>
      </c>
      <c r="L19218">
        <f>I19218*J19218*(1-K19218)</f>
        <v/>
      </c>
      <c r="M19218">
        <f>VLOOKUP(F19218,Products!A:D,4,FALSE)*I19218</f>
        <v/>
      </c>
      <c r="N19218">
        <f>L19218-M19218</f>
        <v/>
      </c>
    </row>
    <row r="19219">
      <c r="A19219" t="inlineStr">
        <is>
          <t>T1019217</t>
        </is>
      </c>
      <c r="B19219" t="inlineStr">
        <is>
          <t>2025-04-06</t>
        </is>
      </c>
      <c r="C19219" t="inlineStr">
        <is>
          <t>S015</t>
        </is>
      </c>
      <c r="D19219" t="inlineStr">
        <is>
          <t>Store_015</t>
        </is>
      </c>
      <c r="E19219" t="inlineStr">
        <is>
          <t>North</t>
        </is>
      </c>
      <c r="F19219" t="inlineStr">
        <is>
          <t>P0177</t>
        </is>
      </c>
      <c r="G19219" t="inlineStr">
        <is>
          <t>Prod_0177</t>
        </is>
      </c>
      <c r="H19219" t="inlineStr">
        <is>
          <t>Household</t>
        </is>
      </c>
      <c r="I19219" t="n">
        <v>7</v>
      </c>
      <c r="J19219" t="n">
        <v>184.82</v>
      </c>
      <c r="K19219" t="n">
        <v>0.2</v>
      </c>
      <c r="L19219">
        <f>I19219*J19219*(1-K19219)</f>
        <v/>
      </c>
      <c r="M19219">
        <f>VLOOKUP(F19219,Products!A:D,4,FALSE)*I19219</f>
        <v/>
      </c>
      <c r="N19219">
        <f>L19219-M19219</f>
        <v/>
      </c>
    </row>
    <row r="19220">
      <c r="A19220" t="inlineStr">
        <is>
          <t>T1019218</t>
        </is>
      </c>
      <c r="B19220" t="inlineStr">
        <is>
          <t>2025-08-23</t>
        </is>
      </c>
      <c r="C19220" t="inlineStr">
        <is>
          <t>S045</t>
        </is>
      </c>
      <c r="D19220" t="inlineStr">
        <is>
          <t>Store_045</t>
        </is>
      </c>
      <c r="E19220" t="inlineStr">
        <is>
          <t>East</t>
        </is>
      </c>
      <c r="F19220" t="inlineStr">
        <is>
          <t>P0136</t>
        </is>
      </c>
      <c r="G19220" t="inlineStr">
        <is>
          <t>Prod_0136</t>
        </is>
      </c>
      <c r="H19220" t="inlineStr">
        <is>
          <t>Beverages</t>
        </is>
      </c>
      <c r="I19220" t="n">
        <v>8</v>
      </c>
      <c r="J19220" t="n">
        <v>188.45</v>
      </c>
      <c r="K19220" t="n">
        <v>0</v>
      </c>
      <c r="L19220">
        <f>I19220*J19220*(1-K19220)</f>
        <v/>
      </c>
      <c r="M19220">
        <f>VLOOKUP(F19220,Products!A:D,4,FALSE)*I19220</f>
        <v/>
      </c>
      <c r="N19220">
        <f>L19220-M19220</f>
        <v/>
      </c>
    </row>
    <row r="19221">
      <c r="A19221" t="inlineStr">
        <is>
          <t>T1019219</t>
        </is>
      </c>
      <c r="B19221" t="inlineStr">
        <is>
          <t>2023-07-31</t>
        </is>
      </c>
      <c r="C19221" t="inlineStr">
        <is>
          <t>S015</t>
        </is>
      </c>
      <c r="D19221" t="inlineStr">
        <is>
          <t>Store_015</t>
        </is>
      </c>
      <c r="E19221" t="inlineStr">
        <is>
          <t>North</t>
        </is>
      </c>
      <c r="F19221" t="inlineStr">
        <is>
          <t>P0158</t>
        </is>
      </c>
      <c r="G19221" t="inlineStr">
        <is>
          <t>Prod_0158</t>
        </is>
      </c>
      <c r="H19221" t="inlineStr">
        <is>
          <t>Beverages</t>
        </is>
      </c>
      <c r="I19221" t="n">
        <v>2</v>
      </c>
      <c r="J19221" t="n">
        <v>234.79</v>
      </c>
      <c r="K19221" t="n">
        <v>0</v>
      </c>
      <c r="L19221">
        <f>I19221*J19221*(1-K19221)</f>
        <v/>
      </c>
      <c r="M19221">
        <f>VLOOKUP(F19221,Products!A:D,4,FALSE)*I19221</f>
        <v/>
      </c>
      <c r="N19221">
        <f>L19221-M19221</f>
        <v/>
      </c>
    </row>
    <row r="19222">
      <c r="A19222" t="inlineStr">
        <is>
          <t>T1019220</t>
        </is>
      </c>
      <c r="B19222" t="inlineStr">
        <is>
          <t>2024-06-10</t>
        </is>
      </c>
      <c r="C19222" t="inlineStr">
        <is>
          <t>S040</t>
        </is>
      </c>
      <c r="D19222" t="inlineStr">
        <is>
          <t>Store_040</t>
        </is>
      </c>
      <c r="E19222" t="inlineStr">
        <is>
          <t>Central</t>
        </is>
      </c>
      <c r="F19222" t="inlineStr">
        <is>
          <t>P0040</t>
        </is>
      </c>
      <c r="G19222" t="inlineStr">
        <is>
          <t>Prod_0040</t>
        </is>
      </c>
      <c r="H19222" t="inlineStr">
        <is>
          <t>Toys</t>
        </is>
      </c>
      <c r="I19222" t="n">
        <v>1</v>
      </c>
      <c r="J19222" t="n">
        <v>59.22</v>
      </c>
      <c r="K19222" t="n">
        <v>0.15</v>
      </c>
      <c r="L19222">
        <f>I19222*J19222*(1-K19222)</f>
        <v/>
      </c>
      <c r="M19222">
        <f>VLOOKUP(F19222,Products!A:D,4,FALSE)*I19222</f>
        <v/>
      </c>
      <c r="N19222">
        <f>L19222-M19222</f>
        <v/>
      </c>
    </row>
    <row r="19223">
      <c r="A19223" t="inlineStr">
        <is>
          <t>T1019221</t>
        </is>
      </c>
      <c r="B19223" t="inlineStr">
        <is>
          <t>2023-01-14</t>
        </is>
      </c>
      <c r="C19223" t="inlineStr">
        <is>
          <t>S012</t>
        </is>
      </c>
      <c r="D19223" t="inlineStr">
        <is>
          <t>Store_012</t>
        </is>
      </c>
      <c r="E19223" t="inlineStr">
        <is>
          <t>South</t>
        </is>
      </c>
      <c r="F19223" t="inlineStr">
        <is>
          <t>P0030</t>
        </is>
      </c>
      <c r="G19223" t="inlineStr">
        <is>
          <t>Prod_0030</t>
        </is>
      </c>
      <c r="H19223" t="inlineStr">
        <is>
          <t>Household</t>
        </is>
      </c>
      <c r="I19223" t="n">
        <v>6</v>
      </c>
      <c r="J19223" t="n">
        <v>773.58</v>
      </c>
      <c r="K19223" t="n">
        <v>0.05</v>
      </c>
      <c r="L19223">
        <f>I19223*J19223*(1-K19223)</f>
        <v/>
      </c>
      <c r="M19223">
        <f>VLOOKUP(F19223,Products!A:D,4,FALSE)*I19223</f>
        <v/>
      </c>
      <c r="N19223">
        <f>L19223-M19223</f>
        <v/>
      </c>
    </row>
    <row r="19224">
      <c r="A19224" t="inlineStr">
        <is>
          <t>T1019222</t>
        </is>
      </c>
      <c r="B19224" t="inlineStr">
        <is>
          <t>2024-05-07</t>
        </is>
      </c>
      <c r="C19224" t="inlineStr">
        <is>
          <t>S002</t>
        </is>
      </c>
      <c r="D19224" t="inlineStr">
        <is>
          <t>Store_002</t>
        </is>
      </c>
      <c r="E19224" t="inlineStr">
        <is>
          <t>South</t>
        </is>
      </c>
      <c r="F19224" t="inlineStr">
        <is>
          <t>P0076</t>
        </is>
      </c>
      <c r="G19224" t="inlineStr">
        <is>
          <t>Prod_0076</t>
        </is>
      </c>
      <c r="H19224" t="inlineStr">
        <is>
          <t>Clothing</t>
        </is>
      </c>
      <c r="I19224" t="n">
        <v>8</v>
      </c>
      <c r="J19224" t="n">
        <v>388.01</v>
      </c>
      <c r="K19224" t="n">
        <v>0.1</v>
      </c>
      <c r="L19224">
        <f>I19224*J19224*(1-K19224)</f>
        <v/>
      </c>
      <c r="M19224">
        <f>VLOOKUP(F19224,Products!A:D,4,FALSE)*I19224</f>
        <v/>
      </c>
      <c r="N19224">
        <f>L19224-M19224</f>
        <v/>
      </c>
    </row>
    <row r="19225">
      <c r="A19225" t="inlineStr">
        <is>
          <t>T1019223</t>
        </is>
      </c>
      <c r="B19225" t="inlineStr">
        <is>
          <t>2024-10-21</t>
        </is>
      </c>
      <c r="C19225" t="inlineStr">
        <is>
          <t>S004</t>
        </is>
      </c>
      <c r="D19225" t="inlineStr">
        <is>
          <t>Store_004</t>
        </is>
      </c>
      <c r="E19225" t="inlineStr">
        <is>
          <t>Central</t>
        </is>
      </c>
      <c r="F19225" t="inlineStr">
        <is>
          <t>P0032</t>
        </is>
      </c>
      <c r="G19225" t="inlineStr">
        <is>
          <t>Prod_0032</t>
        </is>
      </c>
      <c r="H19225" t="inlineStr">
        <is>
          <t>Beverages</t>
        </is>
      </c>
      <c r="I19225" t="n">
        <v>7</v>
      </c>
      <c r="J19225" t="n">
        <v>290.05</v>
      </c>
      <c r="K19225" t="n">
        <v>0</v>
      </c>
      <c r="L19225">
        <f>I19225*J19225*(1-K19225)</f>
        <v/>
      </c>
      <c r="M19225">
        <f>VLOOKUP(F19225,Products!A:D,4,FALSE)*I19225</f>
        <v/>
      </c>
      <c r="N19225">
        <f>L19225-M19225</f>
        <v/>
      </c>
    </row>
    <row r="19226">
      <c r="A19226" t="inlineStr">
        <is>
          <t>T1019224</t>
        </is>
      </c>
      <c r="B19226" t="inlineStr">
        <is>
          <t>2023-05-18</t>
        </is>
      </c>
      <c r="C19226" t="inlineStr">
        <is>
          <t>S013</t>
        </is>
      </c>
      <c r="D19226" t="inlineStr">
        <is>
          <t>Store_013</t>
        </is>
      </c>
      <c r="E19226" t="inlineStr">
        <is>
          <t>North</t>
        </is>
      </c>
      <c r="F19226" t="inlineStr">
        <is>
          <t>P0084</t>
        </is>
      </c>
      <c r="G19226" t="inlineStr">
        <is>
          <t>Prod_0084</t>
        </is>
      </c>
      <c r="H19226" t="inlineStr">
        <is>
          <t>Beverages</t>
        </is>
      </c>
      <c r="I19226" t="n">
        <v>7</v>
      </c>
      <c r="J19226" t="n">
        <v>1011.6</v>
      </c>
      <c r="K19226" t="n">
        <v>0</v>
      </c>
      <c r="L19226">
        <f>I19226*J19226*(1-K19226)</f>
        <v/>
      </c>
      <c r="M19226">
        <f>VLOOKUP(F19226,Products!A:D,4,FALSE)*I19226</f>
        <v/>
      </c>
      <c r="N19226">
        <f>L19226-M19226</f>
        <v/>
      </c>
    </row>
    <row r="19227">
      <c r="A19227" t="inlineStr">
        <is>
          <t>T1019225</t>
        </is>
      </c>
      <c r="B19227" t="inlineStr">
        <is>
          <t>2023-03-05</t>
        </is>
      </c>
      <c r="C19227" t="inlineStr">
        <is>
          <t>S022</t>
        </is>
      </c>
      <c r="D19227" t="inlineStr">
        <is>
          <t>Store_022</t>
        </is>
      </c>
      <c r="E19227" t="inlineStr">
        <is>
          <t>East</t>
        </is>
      </c>
      <c r="F19227" t="inlineStr">
        <is>
          <t>P0007</t>
        </is>
      </c>
      <c r="G19227" t="inlineStr">
        <is>
          <t>Prod_0007</t>
        </is>
      </c>
      <c r="H19227" t="inlineStr">
        <is>
          <t>Food</t>
        </is>
      </c>
      <c r="I19227" t="n">
        <v>1</v>
      </c>
      <c r="J19227" t="n">
        <v>96.51000000000001</v>
      </c>
      <c r="K19227" t="n">
        <v>0</v>
      </c>
      <c r="L19227">
        <f>I19227*J19227*(1-K19227)</f>
        <v/>
      </c>
      <c r="M19227">
        <f>VLOOKUP(F19227,Products!A:D,4,FALSE)*I19227</f>
        <v/>
      </c>
      <c r="N19227">
        <f>L19227-M19227</f>
        <v/>
      </c>
    </row>
    <row r="19228">
      <c r="A19228" t="inlineStr">
        <is>
          <t>T1019226</t>
        </is>
      </c>
      <c r="B19228" t="inlineStr">
        <is>
          <t>2024-10-04</t>
        </is>
      </c>
      <c r="C19228" t="inlineStr">
        <is>
          <t>S046</t>
        </is>
      </c>
      <c r="D19228" t="inlineStr">
        <is>
          <t>Store_046</t>
        </is>
      </c>
      <c r="E19228" t="inlineStr">
        <is>
          <t>South</t>
        </is>
      </c>
      <c r="F19228" t="inlineStr">
        <is>
          <t>P0108</t>
        </is>
      </c>
      <c r="G19228" t="inlineStr">
        <is>
          <t>Prod_0108</t>
        </is>
      </c>
      <c r="H19228" t="inlineStr">
        <is>
          <t>Stationery</t>
        </is>
      </c>
      <c r="I19228" t="n">
        <v>6</v>
      </c>
      <c r="J19228" t="n">
        <v>556.36</v>
      </c>
      <c r="K19228" t="n">
        <v>0.05</v>
      </c>
      <c r="L19228">
        <f>I19228*J19228*(1-K19228)</f>
        <v/>
      </c>
      <c r="M19228">
        <f>VLOOKUP(F19228,Products!A:D,4,FALSE)*I19228</f>
        <v/>
      </c>
      <c r="N19228">
        <f>L19228-M19228</f>
        <v/>
      </c>
    </row>
    <row r="19229">
      <c r="A19229" t="inlineStr">
        <is>
          <t>T1019227</t>
        </is>
      </c>
      <c r="B19229" t="inlineStr">
        <is>
          <t>2023-11-09</t>
        </is>
      </c>
      <c r="C19229" t="inlineStr">
        <is>
          <t>S015</t>
        </is>
      </c>
      <c r="D19229" t="inlineStr">
        <is>
          <t>Store_015</t>
        </is>
      </c>
      <c r="E19229" t="inlineStr">
        <is>
          <t>North</t>
        </is>
      </c>
      <c r="F19229" t="inlineStr">
        <is>
          <t>P0188</t>
        </is>
      </c>
      <c r="G19229" t="inlineStr">
        <is>
          <t>Prod_0188</t>
        </is>
      </c>
      <c r="H19229" t="inlineStr">
        <is>
          <t>Food</t>
        </is>
      </c>
      <c r="I19229" t="n">
        <v>2</v>
      </c>
      <c r="J19229" t="n">
        <v>696.47</v>
      </c>
      <c r="K19229" t="n">
        <v>0</v>
      </c>
      <c r="L19229">
        <f>I19229*J19229*(1-K19229)</f>
        <v/>
      </c>
      <c r="M19229">
        <f>VLOOKUP(F19229,Products!A:D,4,FALSE)*I19229</f>
        <v/>
      </c>
      <c r="N19229">
        <f>L19229-M19229</f>
        <v/>
      </c>
    </row>
    <row r="19230">
      <c r="A19230" t="inlineStr">
        <is>
          <t>T1019228</t>
        </is>
      </c>
      <c r="B19230" t="inlineStr">
        <is>
          <t>2025-07-26</t>
        </is>
      </c>
      <c r="C19230" t="inlineStr">
        <is>
          <t>S019</t>
        </is>
      </c>
      <c r="D19230" t="inlineStr">
        <is>
          <t>Store_019</t>
        </is>
      </c>
      <c r="E19230" t="inlineStr">
        <is>
          <t>East</t>
        </is>
      </c>
      <c r="F19230" t="inlineStr">
        <is>
          <t>P0079</t>
        </is>
      </c>
      <c r="G19230" t="inlineStr">
        <is>
          <t>Prod_0079</t>
        </is>
      </c>
      <c r="H19230" t="inlineStr">
        <is>
          <t>Food</t>
        </is>
      </c>
      <c r="I19230" t="n">
        <v>6</v>
      </c>
      <c r="J19230" t="n">
        <v>695.96</v>
      </c>
      <c r="K19230" t="n">
        <v>0</v>
      </c>
      <c r="L19230">
        <f>I19230*J19230*(1-K19230)</f>
        <v/>
      </c>
      <c r="M19230">
        <f>VLOOKUP(F19230,Products!A:D,4,FALSE)*I19230</f>
        <v/>
      </c>
      <c r="N19230">
        <f>L19230-M19230</f>
        <v/>
      </c>
    </row>
    <row r="19231">
      <c r="A19231" t="inlineStr">
        <is>
          <t>T1019229</t>
        </is>
      </c>
      <c r="B19231" t="inlineStr">
        <is>
          <t>2025-01-14</t>
        </is>
      </c>
      <c r="C19231" t="inlineStr">
        <is>
          <t>S030</t>
        </is>
      </c>
      <c r="D19231" t="inlineStr">
        <is>
          <t>Store_030</t>
        </is>
      </c>
      <c r="E19231" t="inlineStr">
        <is>
          <t>North</t>
        </is>
      </c>
      <c r="F19231" t="inlineStr">
        <is>
          <t>P0016</t>
        </is>
      </c>
      <c r="G19231" t="inlineStr">
        <is>
          <t>Prod_0016</t>
        </is>
      </c>
      <c r="H19231" t="inlineStr">
        <is>
          <t>Food</t>
        </is>
      </c>
      <c r="I19231" t="n">
        <v>8</v>
      </c>
      <c r="J19231" t="n">
        <v>932.77</v>
      </c>
      <c r="K19231" t="n">
        <v>0</v>
      </c>
      <c r="L19231">
        <f>I19231*J19231*(1-K19231)</f>
        <v/>
      </c>
      <c r="M19231">
        <f>VLOOKUP(F19231,Products!A:D,4,FALSE)*I19231</f>
        <v/>
      </c>
      <c r="N19231">
        <f>L19231-M19231</f>
        <v/>
      </c>
    </row>
    <row r="19232">
      <c r="A19232" t="inlineStr">
        <is>
          <t>T1019230</t>
        </is>
      </c>
      <c r="B19232" t="inlineStr">
        <is>
          <t>2025-01-24</t>
        </is>
      </c>
      <c r="C19232" t="inlineStr">
        <is>
          <t>S027</t>
        </is>
      </c>
      <c r="D19232" t="inlineStr">
        <is>
          <t>Store_027</t>
        </is>
      </c>
      <c r="E19232" t="inlineStr">
        <is>
          <t>South</t>
        </is>
      </c>
      <c r="F19232" t="inlineStr">
        <is>
          <t>P0031</t>
        </is>
      </c>
      <c r="G19232" t="inlineStr">
        <is>
          <t>Prod_0031</t>
        </is>
      </c>
      <c r="H19232" t="inlineStr">
        <is>
          <t>Food</t>
        </is>
      </c>
      <c r="I19232" t="n">
        <v>1</v>
      </c>
      <c r="J19232" t="n">
        <v>231.21</v>
      </c>
      <c r="K19232" t="n">
        <v>0.05</v>
      </c>
      <c r="L19232">
        <f>I19232*J19232*(1-K19232)</f>
        <v/>
      </c>
      <c r="M19232">
        <f>VLOOKUP(F19232,Products!A:D,4,FALSE)*I19232</f>
        <v/>
      </c>
      <c r="N19232">
        <f>L19232-M19232</f>
        <v/>
      </c>
    </row>
    <row r="19233">
      <c r="A19233" t="inlineStr">
        <is>
          <t>T1019231</t>
        </is>
      </c>
      <c r="B19233" t="inlineStr">
        <is>
          <t>2023-04-13</t>
        </is>
      </c>
      <c r="C19233" t="inlineStr">
        <is>
          <t>S019</t>
        </is>
      </c>
      <c r="D19233" t="inlineStr">
        <is>
          <t>Store_019</t>
        </is>
      </c>
      <c r="E19233" t="inlineStr">
        <is>
          <t>East</t>
        </is>
      </c>
      <c r="F19233" t="inlineStr">
        <is>
          <t>P0150</t>
        </is>
      </c>
      <c r="G19233" t="inlineStr">
        <is>
          <t>Prod_0150</t>
        </is>
      </c>
      <c r="H19233" t="inlineStr">
        <is>
          <t>Clothing</t>
        </is>
      </c>
      <c r="I19233" t="n">
        <v>3</v>
      </c>
      <c r="J19233" t="n">
        <v>413.8</v>
      </c>
      <c r="K19233" t="n">
        <v>0.1</v>
      </c>
      <c r="L19233">
        <f>I19233*J19233*(1-K19233)</f>
        <v/>
      </c>
      <c r="M19233">
        <f>VLOOKUP(F19233,Products!A:D,4,FALSE)*I19233</f>
        <v/>
      </c>
      <c r="N19233">
        <f>L19233-M19233</f>
        <v/>
      </c>
    </row>
    <row r="19234">
      <c r="A19234" t="inlineStr">
        <is>
          <t>T1019232</t>
        </is>
      </c>
      <c r="B19234" t="inlineStr">
        <is>
          <t>2024-04-15</t>
        </is>
      </c>
      <c r="C19234" t="inlineStr">
        <is>
          <t>S043</t>
        </is>
      </c>
      <c r="D19234" t="inlineStr">
        <is>
          <t>Store_043</t>
        </is>
      </c>
      <c r="E19234" t="inlineStr">
        <is>
          <t>East</t>
        </is>
      </c>
      <c r="F19234" t="inlineStr">
        <is>
          <t>P0152</t>
        </is>
      </c>
      <c r="G19234" t="inlineStr">
        <is>
          <t>Prod_0152</t>
        </is>
      </c>
      <c r="H19234" t="inlineStr">
        <is>
          <t>Household</t>
        </is>
      </c>
      <c r="I19234" t="n">
        <v>2</v>
      </c>
      <c r="J19234" t="n">
        <v>678.6799999999999</v>
      </c>
      <c r="K19234" t="n">
        <v>0</v>
      </c>
      <c r="L19234">
        <f>I19234*J19234*(1-K19234)</f>
        <v/>
      </c>
      <c r="M19234">
        <f>VLOOKUP(F19234,Products!A:D,4,FALSE)*I19234</f>
        <v/>
      </c>
      <c r="N19234">
        <f>L19234-M19234</f>
        <v/>
      </c>
    </row>
    <row r="19235">
      <c r="A19235" t="inlineStr">
        <is>
          <t>T1019233</t>
        </is>
      </c>
      <c r="B19235" t="inlineStr">
        <is>
          <t>2023-05-03</t>
        </is>
      </c>
      <c r="C19235" t="inlineStr">
        <is>
          <t>S016</t>
        </is>
      </c>
      <c r="D19235" t="inlineStr">
        <is>
          <t>Store_016</t>
        </is>
      </c>
      <c r="E19235" t="inlineStr">
        <is>
          <t>West</t>
        </is>
      </c>
      <c r="F19235" t="inlineStr">
        <is>
          <t>P0111</t>
        </is>
      </c>
      <c r="G19235" t="inlineStr">
        <is>
          <t>Prod_0111</t>
        </is>
      </c>
      <c r="H19235" t="inlineStr">
        <is>
          <t>Clothing</t>
        </is>
      </c>
      <c r="I19235" t="n">
        <v>4</v>
      </c>
      <c r="J19235" t="n">
        <v>443.97</v>
      </c>
      <c r="K19235" t="n">
        <v>0.1</v>
      </c>
      <c r="L19235">
        <f>I19235*J19235*(1-K19235)</f>
        <v/>
      </c>
      <c r="M19235">
        <f>VLOOKUP(F19235,Products!A:D,4,FALSE)*I19235</f>
        <v/>
      </c>
      <c r="N19235">
        <f>L19235-M19235</f>
        <v/>
      </c>
    </row>
    <row r="19236">
      <c r="A19236" t="inlineStr">
        <is>
          <t>T1019234</t>
        </is>
      </c>
      <c r="B19236" t="inlineStr">
        <is>
          <t>2025-08-13</t>
        </is>
      </c>
      <c r="C19236" t="inlineStr">
        <is>
          <t>S009</t>
        </is>
      </c>
      <c r="D19236" t="inlineStr">
        <is>
          <t>Store_009</t>
        </is>
      </c>
      <c r="E19236" t="inlineStr">
        <is>
          <t>Central</t>
        </is>
      </c>
      <c r="F19236" t="inlineStr">
        <is>
          <t>P0199</t>
        </is>
      </c>
      <c r="G19236" t="inlineStr">
        <is>
          <t>Prod_0199</t>
        </is>
      </c>
      <c r="H19236" t="inlineStr">
        <is>
          <t>Beverages</t>
        </is>
      </c>
      <c r="I19236" t="n">
        <v>6</v>
      </c>
      <c r="J19236" t="n">
        <v>124.15</v>
      </c>
      <c r="K19236" t="n">
        <v>0.05</v>
      </c>
      <c r="L19236">
        <f>I19236*J19236*(1-K19236)</f>
        <v/>
      </c>
      <c r="M19236">
        <f>VLOOKUP(F19236,Products!A:D,4,FALSE)*I19236</f>
        <v/>
      </c>
      <c r="N19236">
        <f>L19236-M19236</f>
        <v/>
      </c>
    </row>
    <row r="19237">
      <c r="A19237" t="inlineStr">
        <is>
          <t>T1019235</t>
        </is>
      </c>
      <c r="B19237" t="inlineStr">
        <is>
          <t>2023-10-01</t>
        </is>
      </c>
      <c r="C19237" t="inlineStr">
        <is>
          <t>S010</t>
        </is>
      </c>
      <c r="D19237" t="inlineStr">
        <is>
          <t>Store_010</t>
        </is>
      </c>
      <c r="E19237" t="inlineStr">
        <is>
          <t>North</t>
        </is>
      </c>
      <c r="F19237" t="inlineStr">
        <is>
          <t>P0171</t>
        </is>
      </c>
      <c r="G19237" t="inlineStr">
        <is>
          <t>Prod_0171</t>
        </is>
      </c>
      <c r="H19237" t="inlineStr">
        <is>
          <t>Household</t>
        </is>
      </c>
      <c r="I19237" t="n">
        <v>2</v>
      </c>
      <c r="J19237" t="n">
        <v>314.22</v>
      </c>
      <c r="K19237" t="n">
        <v>0</v>
      </c>
      <c r="L19237">
        <f>I19237*J19237*(1-K19237)</f>
        <v/>
      </c>
      <c r="M19237">
        <f>VLOOKUP(F19237,Products!A:D,4,FALSE)*I19237</f>
        <v/>
      </c>
      <c r="N19237">
        <f>L19237-M19237</f>
        <v/>
      </c>
    </row>
    <row r="19238">
      <c r="A19238" t="inlineStr">
        <is>
          <t>T1019236</t>
        </is>
      </c>
      <c r="B19238" t="inlineStr">
        <is>
          <t>2024-02-28</t>
        </is>
      </c>
      <c r="C19238" t="inlineStr">
        <is>
          <t>S006</t>
        </is>
      </c>
      <c r="D19238" t="inlineStr">
        <is>
          <t>Store_006</t>
        </is>
      </c>
      <c r="E19238" t="inlineStr">
        <is>
          <t>East</t>
        </is>
      </c>
      <c r="F19238" t="inlineStr">
        <is>
          <t>P0077</t>
        </is>
      </c>
      <c r="G19238" t="inlineStr">
        <is>
          <t>Prod_0077</t>
        </is>
      </c>
      <c r="H19238" t="inlineStr">
        <is>
          <t>Beverages</t>
        </is>
      </c>
      <c r="I19238" t="n">
        <v>7</v>
      </c>
      <c r="J19238" t="n">
        <v>55.4</v>
      </c>
      <c r="K19238" t="n">
        <v>0</v>
      </c>
      <c r="L19238">
        <f>I19238*J19238*(1-K19238)</f>
        <v/>
      </c>
      <c r="M19238">
        <f>VLOOKUP(F19238,Products!A:D,4,FALSE)*I19238</f>
        <v/>
      </c>
      <c r="N19238">
        <f>L19238-M19238</f>
        <v/>
      </c>
    </row>
    <row r="19239">
      <c r="A19239" t="inlineStr">
        <is>
          <t>T1019237</t>
        </is>
      </c>
      <c r="B19239" t="inlineStr">
        <is>
          <t>2024-10-07</t>
        </is>
      </c>
      <c r="C19239" t="inlineStr">
        <is>
          <t>S046</t>
        </is>
      </c>
      <c r="D19239" t="inlineStr">
        <is>
          <t>Store_046</t>
        </is>
      </c>
      <c r="E19239" t="inlineStr">
        <is>
          <t>South</t>
        </is>
      </c>
      <c r="F19239" t="inlineStr">
        <is>
          <t>P0170</t>
        </is>
      </c>
      <c r="G19239" t="inlineStr">
        <is>
          <t>Prod_0170</t>
        </is>
      </c>
      <c r="H19239" t="inlineStr">
        <is>
          <t>Household</t>
        </is>
      </c>
      <c r="I19239" t="n">
        <v>3</v>
      </c>
      <c r="J19239" t="n">
        <v>536.74</v>
      </c>
      <c r="K19239" t="n">
        <v>0</v>
      </c>
      <c r="L19239">
        <f>I19239*J19239*(1-K19239)</f>
        <v/>
      </c>
      <c r="M19239">
        <f>VLOOKUP(F19239,Products!A:D,4,FALSE)*I19239</f>
        <v/>
      </c>
      <c r="N19239">
        <f>L19239-M19239</f>
        <v/>
      </c>
    </row>
    <row r="19240">
      <c r="A19240" t="inlineStr">
        <is>
          <t>T1019238</t>
        </is>
      </c>
      <c r="B19240" t="inlineStr">
        <is>
          <t>2024-03-09</t>
        </is>
      </c>
      <c r="C19240" t="inlineStr">
        <is>
          <t>S042</t>
        </is>
      </c>
      <c r="D19240" t="inlineStr">
        <is>
          <t>Store_042</t>
        </is>
      </c>
      <c r="E19240" t="inlineStr">
        <is>
          <t>Central</t>
        </is>
      </c>
      <c r="F19240" t="inlineStr">
        <is>
          <t>P0012</t>
        </is>
      </c>
      <c r="G19240" t="inlineStr">
        <is>
          <t>Prod_0012</t>
        </is>
      </c>
      <c r="H19240" t="inlineStr">
        <is>
          <t>Food</t>
        </is>
      </c>
      <c r="I19240" t="n">
        <v>5</v>
      </c>
      <c r="J19240" t="n">
        <v>929.03</v>
      </c>
      <c r="K19240" t="n">
        <v>0</v>
      </c>
      <c r="L19240">
        <f>I19240*J19240*(1-K19240)</f>
        <v/>
      </c>
      <c r="M19240">
        <f>VLOOKUP(F19240,Products!A:D,4,FALSE)*I19240</f>
        <v/>
      </c>
      <c r="N19240">
        <f>L19240-M19240</f>
        <v/>
      </c>
    </row>
    <row r="19241">
      <c r="A19241" t="inlineStr">
        <is>
          <t>T1019239</t>
        </is>
      </c>
      <c r="B19241" t="inlineStr">
        <is>
          <t>2024-04-06</t>
        </is>
      </c>
      <c r="C19241" t="inlineStr">
        <is>
          <t>S027</t>
        </is>
      </c>
      <c r="D19241" t="inlineStr">
        <is>
          <t>Store_027</t>
        </is>
      </c>
      <c r="E19241" t="inlineStr">
        <is>
          <t>South</t>
        </is>
      </c>
      <c r="F19241" t="inlineStr">
        <is>
          <t>P0095</t>
        </is>
      </c>
      <c r="G19241" t="inlineStr">
        <is>
          <t>Prod_0095</t>
        </is>
      </c>
      <c r="H19241" t="inlineStr">
        <is>
          <t>Food</t>
        </is>
      </c>
      <c r="I19241" t="n">
        <v>7</v>
      </c>
      <c r="J19241" t="n">
        <v>196.85</v>
      </c>
      <c r="K19241" t="n">
        <v>0</v>
      </c>
      <c r="L19241">
        <f>I19241*J19241*(1-K19241)</f>
        <v/>
      </c>
      <c r="M19241">
        <f>VLOOKUP(F19241,Products!A:D,4,FALSE)*I19241</f>
        <v/>
      </c>
      <c r="N19241">
        <f>L19241-M19241</f>
        <v/>
      </c>
    </row>
    <row r="19242">
      <c r="A19242" t="inlineStr">
        <is>
          <t>T1019240</t>
        </is>
      </c>
      <c r="B19242" t="inlineStr">
        <is>
          <t>2023-07-24</t>
        </is>
      </c>
      <c r="C19242" t="inlineStr">
        <is>
          <t>S009</t>
        </is>
      </c>
      <c r="D19242" t="inlineStr">
        <is>
          <t>Store_009</t>
        </is>
      </c>
      <c r="E19242" t="inlineStr">
        <is>
          <t>Central</t>
        </is>
      </c>
      <c r="F19242" t="inlineStr">
        <is>
          <t>P0075</t>
        </is>
      </c>
      <c r="G19242" t="inlineStr">
        <is>
          <t>Prod_0075</t>
        </is>
      </c>
      <c r="H19242" t="inlineStr">
        <is>
          <t>Beverages</t>
        </is>
      </c>
      <c r="I19242" t="n">
        <v>7</v>
      </c>
      <c r="J19242" t="n">
        <v>715.95</v>
      </c>
      <c r="K19242" t="n">
        <v>0.05</v>
      </c>
      <c r="L19242">
        <f>I19242*J19242*(1-K19242)</f>
        <v/>
      </c>
      <c r="M19242">
        <f>VLOOKUP(F19242,Products!A:D,4,FALSE)*I19242</f>
        <v/>
      </c>
      <c r="N19242">
        <f>L19242-M19242</f>
        <v/>
      </c>
    </row>
    <row r="19243">
      <c r="A19243" t="inlineStr">
        <is>
          <t>T1019241</t>
        </is>
      </c>
      <c r="B19243" t="inlineStr">
        <is>
          <t>2024-04-17</t>
        </is>
      </c>
      <c r="C19243" t="inlineStr">
        <is>
          <t>S039</t>
        </is>
      </c>
      <c r="D19243" t="inlineStr">
        <is>
          <t>Store_039</t>
        </is>
      </c>
      <c r="E19243" t="inlineStr">
        <is>
          <t>North</t>
        </is>
      </c>
      <c r="F19243" t="inlineStr">
        <is>
          <t>P0062</t>
        </is>
      </c>
      <c r="G19243" t="inlineStr">
        <is>
          <t>Prod_0062</t>
        </is>
      </c>
      <c r="H19243" t="inlineStr">
        <is>
          <t>Beverages</t>
        </is>
      </c>
      <c r="I19243" t="n">
        <v>4</v>
      </c>
      <c r="J19243" t="n">
        <v>697.23</v>
      </c>
      <c r="K19243" t="n">
        <v>0</v>
      </c>
      <c r="L19243">
        <f>I19243*J19243*(1-K19243)</f>
        <v/>
      </c>
      <c r="M19243">
        <f>VLOOKUP(F19243,Products!A:D,4,FALSE)*I19243</f>
        <v/>
      </c>
      <c r="N19243">
        <f>L19243-M19243</f>
        <v/>
      </c>
    </row>
    <row r="19244">
      <c r="A19244" t="inlineStr">
        <is>
          <t>T1019242</t>
        </is>
      </c>
      <c r="B19244" t="inlineStr">
        <is>
          <t>2024-12-05</t>
        </is>
      </c>
      <c r="C19244" t="inlineStr">
        <is>
          <t>S020</t>
        </is>
      </c>
      <c r="D19244" t="inlineStr">
        <is>
          <t>Store_020</t>
        </is>
      </c>
      <c r="E19244" t="inlineStr">
        <is>
          <t>West</t>
        </is>
      </c>
      <c r="F19244" t="inlineStr">
        <is>
          <t>P0064</t>
        </is>
      </c>
      <c r="G19244" t="inlineStr">
        <is>
          <t>Prod_0064</t>
        </is>
      </c>
      <c r="H19244" t="inlineStr">
        <is>
          <t>Beverages</t>
        </is>
      </c>
      <c r="I19244" t="n">
        <v>9</v>
      </c>
      <c r="J19244" t="n">
        <v>619.76</v>
      </c>
      <c r="K19244" t="n">
        <v>0</v>
      </c>
      <c r="L19244">
        <f>I19244*J19244*(1-K19244)</f>
        <v/>
      </c>
      <c r="M19244">
        <f>VLOOKUP(F19244,Products!A:D,4,FALSE)*I19244</f>
        <v/>
      </c>
      <c r="N19244">
        <f>L19244-M19244</f>
        <v/>
      </c>
    </row>
    <row r="19245">
      <c r="A19245" t="inlineStr">
        <is>
          <t>T1019243</t>
        </is>
      </c>
      <c r="B19245" t="inlineStr">
        <is>
          <t>2023-03-05</t>
        </is>
      </c>
      <c r="C19245" t="inlineStr">
        <is>
          <t>S027</t>
        </is>
      </c>
      <c r="D19245" t="inlineStr">
        <is>
          <t>Store_027</t>
        </is>
      </c>
      <c r="E19245" t="inlineStr">
        <is>
          <t>South</t>
        </is>
      </c>
      <c r="F19245" t="inlineStr">
        <is>
          <t>P0032</t>
        </is>
      </c>
      <c r="G19245" t="inlineStr">
        <is>
          <t>Prod_0032</t>
        </is>
      </c>
      <c r="H19245" t="inlineStr">
        <is>
          <t>Beverages</t>
        </is>
      </c>
      <c r="I19245" t="n">
        <v>3</v>
      </c>
      <c r="J19245" t="n">
        <v>274.7</v>
      </c>
      <c r="K19245" t="n">
        <v>0.15</v>
      </c>
      <c r="L19245">
        <f>I19245*J19245*(1-K19245)</f>
        <v/>
      </c>
      <c r="M19245">
        <f>VLOOKUP(F19245,Products!A:D,4,FALSE)*I19245</f>
        <v/>
      </c>
      <c r="N19245">
        <f>L19245-M19245</f>
        <v/>
      </c>
    </row>
    <row r="19246">
      <c r="A19246" t="inlineStr">
        <is>
          <t>T1019244</t>
        </is>
      </c>
      <c r="B19246" t="inlineStr">
        <is>
          <t>2024-02-04</t>
        </is>
      </c>
      <c r="C19246" t="inlineStr">
        <is>
          <t>S036</t>
        </is>
      </c>
      <c r="D19246" t="inlineStr">
        <is>
          <t>Store_036</t>
        </is>
      </c>
      <c r="E19246" t="inlineStr">
        <is>
          <t>Central</t>
        </is>
      </c>
      <c r="F19246" t="inlineStr">
        <is>
          <t>P0153</t>
        </is>
      </c>
      <c r="G19246" t="inlineStr">
        <is>
          <t>Prod_0153</t>
        </is>
      </c>
      <c r="H19246" t="inlineStr">
        <is>
          <t>Clothing</t>
        </is>
      </c>
      <c r="I19246" t="n">
        <v>2</v>
      </c>
      <c r="J19246" t="n">
        <v>178.46</v>
      </c>
      <c r="K19246" t="n">
        <v>0</v>
      </c>
      <c r="L19246">
        <f>I19246*J19246*(1-K19246)</f>
        <v/>
      </c>
      <c r="M19246">
        <f>VLOOKUP(F19246,Products!A:D,4,FALSE)*I19246</f>
        <v/>
      </c>
      <c r="N19246">
        <f>L19246-M19246</f>
        <v/>
      </c>
    </row>
    <row r="19247">
      <c r="A19247" t="inlineStr">
        <is>
          <t>T1019245</t>
        </is>
      </c>
      <c r="B19247" t="inlineStr">
        <is>
          <t>2025-08-15</t>
        </is>
      </c>
      <c r="C19247" t="inlineStr">
        <is>
          <t>S039</t>
        </is>
      </c>
      <c r="D19247" t="inlineStr">
        <is>
          <t>Store_039</t>
        </is>
      </c>
      <c r="E19247" t="inlineStr">
        <is>
          <t>North</t>
        </is>
      </c>
      <c r="F19247" t="inlineStr">
        <is>
          <t>P0122</t>
        </is>
      </c>
      <c r="G19247" t="inlineStr">
        <is>
          <t>Prod_0122</t>
        </is>
      </c>
      <c r="H19247" t="inlineStr">
        <is>
          <t>Beverages</t>
        </is>
      </c>
      <c r="I19247" t="n">
        <v>9</v>
      </c>
      <c r="J19247" t="n">
        <v>644.96</v>
      </c>
      <c r="K19247" t="n">
        <v>0</v>
      </c>
      <c r="L19247">
        <f>I19247*J19247*(1-K19247)</f>
        <v/>
      </c>
      <c r="M19247">
        <f>VLOOKUP(F19247,Products!A:D,4,FALSE)*I19247</f>
        <v/>
      </c>
      <c r="N19247">
        <f>L19247-M19247</f>
        <v/>
      </c>
    </row>
    <row r="19248">
      <c r="A19248" t="inlineStr">
        <is>
          <t>T1019246</t>
        </is>
      </c>
      <c r="B19248" t="inlineStr">
        <is>
          <t>2024-10-04</t>
        </is>
      </c>
      <c r="C19248" t="inlineStr">
        <is>
          <t>S002</t>
        </is>
      </c>
      <c r="D19248" t="inlineStr">
        <is>
          <t>Store_002</t>
        </is>
      </c>
      <c r="E19248" t="inlineStr">
        <is>
          <t>South</t>
        </is>
      </c>
      <c r="F19248" t="inlineStr">
        <is>
          <t>P0111</t>
        </is>
      </c>
      <c r="G19248" t="inlineStr">
        <is>
          <t>Prod_0111</t>
        </is>
      </c>
      <c r="H19248" t="inlineStr">
        <is>
          <t>Clothing</t>
        </is>
      </c>
      <c r="I19248" t="n">
        <v>7</v>
      </c>
      <c r="J19248" t="n">
        <v>634.8</v>
      </c>
      <c r="K19248" t="n">
        <v>0.15</v>
      </c>
      <c r="L19248">
        <f>I19248*J19248*(1-K19248)</f>
        <v/>
      </c>
      <c r="M19248">
        <f>VLOOKUP(F19248,Products!A:D,4,FALSE)*I19248</f>
        <v/>
      </c>
      <c r="N19248">
        <f>L19248-M19248</f>
        <v/>
      </c>
    </row>
    <row r="19249">
      <c r="A19249" t="inlineStr">
        <is>
          <t>T1019247</t>
        </is>
      </c>
      <c r="B19249" t="inlineStr">
        <is>
          <t>2023-01-09</t>
        </is>
      </c>
      <c r="C19249" t="inlineStr">
        <is>
          <t>S036</t>
        </is>
      </c>
      <c r="D19249" t="inlineStr">
        <is>
          <t>Store_036</t>
        </is>
      </c>
      <c r="E19249" t="inlineStr">
        <is>
          <t>Central</t>
        </is>
      </c>
      <c r="F19249" t="inlineStr">
        <is>
          <t>P0030</t>
        </is>
      </c>
      <c r="G19249" t="inlineStr">
        <is>
          <t>Prod_0030</t>
        </is>
      </c>
      <c r="H19249" t="inlineStr">
        <is>
          <t>Household</t>
        </is>
      </c>
      <c r="I19249" t="n">
        <v>5</v>
      </c>
      <c r="J19249" t="n">
        <v>604.47</v>
      </c>
      <c r="K19249" t="n">
        <v>0.05</v>
      </c>
      <c r="L19249">
        <f>I19249*J19249*(1-K19249)</f>
        <v/>
      </c>
      <c r="M19249">
        <f>VLOOKUP(F19249,Products!A:D,4,FALSE)*I19249</f>
        <v/>
      </c>
      <c r="N19249">
        <f>L19249-M19249</f>
        <v/>
      </c>
    </row>
    <row r="19250">
      <c r="A19250" t="inlineStr">
        <is>
          <t>T1019248</t>
        </is>
      </c>
      <c r="B19250" t="inlineStr">
        <is>
          <t>2023-06-18</t>
        </is>
      </c>
      <c r="C19250" t="inlineStr">
        <is>
          <t>S010</t>
        </is>
      </c>
      <c r="D19250" t="inlineStr">
        <is>
          <t>Store_010</t>
        </is>
      </c>
      <c r="E19250" t="inlineStr">
        <is>
          <t>North</t>
        </is>
      </c>
      <c r="F19250" t="inlineStr">
        <is>
          <t>P0099</t>
        </is>
      </c>
      <c r="G19250" t="inlineStr">
        <is>
          <t>Prod_0099</t>
        </is>
      </c>
      <c r="H19250" t="inlineStr">
        <is>
          <t>Beverages</t>
        </is>
      </c>
      <c r="I19250" t="n">
        <v>1</v>
      </c>
      <c r="J19250" t="n">
        <v>101.58</v>
      </c>
      <c r="K19250" t="n">
        <v>0.2</v>
      </c>
      <c r="L19250">
        <f>I19250*J19250*(1-K19250)</f>
        <v/>
      </c>
      <c r="M19250">
        <f>VLOOKUP(F19250,Products!A:D,4,FALSE)*I19250</f>
        <v/>
      </c>
      <c r="N19250">
        <f>L19250-M19250</f>
        <v/>
      </c>
    </row>
    <row r="19251">
      <c r="A19251" t="inlineStr">
        <is>
          <t>T1019249</t>
        </is>
      </c>
      <c r="B19251" t="inlineStr">
        <is>
          <t>2025-07-01</t>
        </is>
      </c>
      <c r="C19251" t="inlineStr">
        <is>
          <t>S042</t>
        </is>
      </c>
      <c r="D19251" t="inlineStr">
        <is>
          <t>Store_042</t>
        </is>
      </c>
      <c r="E19251" t="inlineStr">
        <is>
          <t>Central</t>
        </is>
      </c>
      <c r="F19251" t="inlineStr">
        <is>
          <t>P0164</t>
        </is>
      </c>
      <c r="G19251" t="inlineStr">
        <is>
          <t>Prod_0164</t>
        </is>
      </c>
      <c r="H19251" t="inlineStr">
        <is>
          <t>Food</t>
        </is>
      </c>
      <c r="I19251" t="n">
        <v>5</v>
      </c>
      <c r="J19251" t="n">
        <v>670.24</v>
      </c>
      <c r="K19251" t="n">
        <v>0.1</v>
      </c>
      <c r="L19251">
        <f>I19251*J19251*(1-K19251)</f>
        <v/>
      </c>
      <c r="M19251">
        <f>VLOOKUP(F19251,Products!A:D,4,FALSE)*I19251</f>
        <v/>
      </c>
      <c r="N19251">
        <f>L19251-M19251</f>
        <v/>
      </c>
    </row>
    <row r="19252">
      <c r="A19252" t="inlineStr">
        <is>
          <t>T1019250</t>
        </is>
      </c>
      <c r="B19252" t="inlineStr">
        <is>
          <t>2024-07-29</t>
        </is>
      </c>
      <c r="C19252" t="inlineStr">
        <is>
          <t>S004</t>
        </is>
      </c>
      <c r="D19252" t="inlineStr">
        <is>
          <t>Store_004</t>
        </is>
      </c>
      <c r="E19252" t="inlineStr">
        <is>
          <t>Central</t>
        </is>
      </c>
      <c r="F19252" t="inlineStr">
        <is>
          <t>P0094</t>
        </is>
      </c>
      <c r="G19252" t="inlineStr">
        <is>
          <t>Prod_0094</t>
        </is>
      </c>
      <c r="H19252" t="inlineStr">
        <is>
          <t>Toys</t>
        </is>
      </c>
      <c r="I19252" t="n">
        <v>1</v>
      </c>
      <c r="J19252" t="n">
        <v>805.77</v>
      </c>
      <c r="K19252" t="n">
        <v>0</v>
      </c>
      <c r="L19252">
        <f>I19252*J19252*(1-K19252)</f>
        <v/>
      </c>
      <c r="M19252">
        <f>VLOOKUP(F19252,Products!A:D,4,FALSE)*I19252</f>
        <v/>
      </c>
      <c r="N19252">
        <f>L19252-M19252</f>
        <v/>
      </c>
    </row>
    <row r="19253">
      <c r="A19253" t="inlineStr">
        <is>
          <t>T1019251</t>
        </is>
      </c>
      <c r="B19253" t="inlineStr">
        <is>
          <t>2025-03-29</t>
        </is>
      </c>
      <c r="C19253" t="inlineStr">
        <is>
          <t>S022</t>
        </is>
      </c>
      <c r="D19253" t="inlineStr">
        <is>
          <t>Store_022</t>
        </is>
      </c>
      <c r="E19253" t="inlineStr">
        <is>
          <t>East</t>
        </is>
      </c>
      <c r="F19253" t="inlineStr">
        <is>
          <t>P0195</t>
        </is>
      </c>
      <c r="G19253" t="inlineStr">
        <is>
          <t>Prod_0195</t>
        </is>
      </c>
      <c r="H19253" t="inlineStr">
        <is>
          <t>Food</t>
        </is>
      </c>
      <c r="I19253" t="n">
        <v>5</v>
      </c>
      <c r="J19253" t="n">
        <v>586.95</v>
      </c>
      <c r="K19253" t="n">
        <v>0.05</v>
      </c>
      <c r="L19253">
        <f>I19253*J19253*(1-K19253)</f>
        <v/>
      </c>
      <c r="M19253">
        <f>VLOOKUP(F19253,Products!A:D,4,FALSE)*I19253</f>
        <v/>
      </c>
      <c r="N19253">
        <f>L19253-M19253</f>
        <v/>
      </c>
    </row>
    <row r="19254">
      <c r="A19254" t="inlineStr">
        <is>
          <t>T1019252</t>
        </is>
      </c>
      <c r="B19254" t="inlineStr">
        <is>
          <t>2024-01-01</t>
        </is>
      </c>
      <c r="C19254" t="inlineStr">
        <is>
          <t>S002</t>
        </is>
      </c>
      <c r="D19254" t="inlineStr">
        <is>
          <t>Store_002</t>
        </is>
      </c>
      <c r="E19254" t="inlineStr">
        <is>
          <t>South</t>
        </is>
      </c>
      <c r="F19254" t="inlineStr">
        <is>
          <t>P0031</t>
        </is>
      </c>
      <c r="G19254" t="inlineStr">
        <is>
          <t>Prod_0031</t>
        </is>
      </c>
      <c r="H19254" t="inlineStr">
        <is>
          <t>Food</t>
        </is>
      </c>
      <c r="I19254" t="n">
        <v>3</v>
      </c>
      <c r="J19254" t="n">
        <v>232.03</v>
      </c>
      <c r="K19254" t="n">
        <v>0</v>
      </c>
      <c r="L19254">
        <f>I19254*J19254*(1-K19254)</f>
        <v/>
      </c>
      <c r="M19254">
        <f>VLOOKUP(F19254,Products!A:D,4,FALSE)*I19254</f>
        <v/>
      </c>
      <c r="N19254">
        <f>L19254-M19254</f>
        <v/>
      </c>
    </row>
    <row r="19255">
      <c r="A19255" t="inlineStr">
        <is>
          <t>T1019253</t>
        </is>
      </c>
      <c r="B19255" t="inlineStr">
        <is>
          <t>2023-12-25</t>
        </is>
      </c>
      <c r="C19255" t="inlineStr">
        <is>
          <t>S044</t>
        </is>
      </c>
      <c r="D19255" t="inlineStr">
        <is>
          <t>Store_044</t>
        </is>
      </c>
      <c r="E19255" t="inlineStr">
        <is>
          <t>North</t>
        </is>
      </c>
      <c r="F19255" t="inlineStr">
        <is>
          <t>P0153</t>
        </is>
      </c>
      <c r="G19255" t="inlineStr">
        <is>
          <t>Prod_0153</t>
        </is>
      </c>
      <c r="H19255" t="inlineStr">
        <is>
          <t>Clothing</t>
        </is>
      </c>
      <c r="I19255" t="n">
        <v>5</v>
      </c>
      <c r="J19255" t="n">
        <v>161.25</v>
      </c>
      <c r="K19255" t="n">
        <v>0</v>
      </c>
      <c r="L19255">
        <f>I19255*J19255*(1-K19255)</f>
        <v/>
      </c>
      <c r="M19255">
        <f>VLOOKUP(F19255,Products!A:D,4,FALSE)*I19255</f>
        <v/>
      </c>
      <c r="N19255">
        <f>L19255-M19255</f>
        <v/>
      </c>
    </row>
    <row r="19256">
      <c r="A19256" t="inlineStr">
        <is>
          <t>T1019254</t>
        </is>
      </c>
      <c r="B19256" t="inlineStr">
        <is>
          <t>2024-04-27</t>
        </is>
      </c>
      <c r="C19256" t="inlineStr">
        <is>
          <t>S023</t>
        </is>
      </c>
      <c r="D19256" t="inlineStr">
        <is>
          <t>Store_023</t>
        </is>
      </c>
      <c r="E19256" t="inlineStr">
        <is>
          <t>South</t>
        </is>
      </c>
      <c r="F19256" t="inlineStr">
        <is>
          <t>P0121</t>
        </is>
      </c>
      <c r="G19256" t="inlineStr">
        <is>
          <t>Prod_0121</t>
        </is>
      </c>
      <c r="H19256" t="inlineStr">
        <is>
          <t>Clothing</t>
        </is>
      </c>
      <c r="I19256" t="n">
        <v>1</v>
      </c>
      <c r="J19256" t="n">
        <v>736.67</v>
      </c>
      <c r="K19256" t="n">
        <v>0</v>
      </c>
      <c r="L19256">
        <f>I19256*J19256*(1-K19256)</f>
        <v/>
      </c>
      <c r="M19256">
        <f>VLOOKUP(F19256,Products!A:D,4,FALSE)*I19256</f>
        <v/>
      </c>
      <c r="N19256">
        <f>L19256-M19256</f>
        <v/>
      </c>
    </row>
    <row r="19257">
      <c r="A19257" t="inlineStr">
        <is>
          <t>T1019255</t>
        </is>
      </c>
      <c r="B19257" t="inlineStr">
        <is>
          <t>2025-05-09</t>
        </is>
      </c>
      <c r="C19257" t="inlineStr">
        <is>
          <t>S009</t>
        </is>
      </c>
      <c r="D19257" t="inlineStr">
        <is>
          <t>Store_009</t>
        </is>
      </c>
      <c r="E19257" t="inlineStr">
        <is>
          <t>Central</t>
        </is>
      </c>
      <c r="F19257" t="inlineStr">
        <is>
          <t>P0184</t>
        </is>
      </c>
      <c r="G19257" t="inlineStr">
        <is>
          <t>Prod_0184</t>
        </is>
      </c>
      <c r="H19257" t="inlineStr">
        <is>
          <t>Beverages</t>
        </is>
      </c>
      <c r="I19257" t="n">
        <v>9</v>
      </c>
      <c r="J19257" t="n">
        <v>503.34</v>
      </c>
      <c r="K19257" t="n">
        <v>0</v>
      </c>
      <c r="L19257">
        <f>I19257*J19257*(1-K19257)</f>
        <v/>
      </c>
      <c r="M19257">
        <f>VLOOKUP(F19257,Products!A:D,4,FALSE)*I19257</f>
        <v/>
      </c>
      <c r="N19257">
        <f>L19257-M19257</f>
        <v/>
      </c>
    </row>
    <row r="19258">
      <c r="A19258" t="inlineStr">
        <is>
          <t>T1019256</t>
        </is>
      </c>
      <c r="B19258" t="inlineStr">
        <is>
          <t>2024-12-06</t>
        </is>
      </c>
      <c r="C19258" t="inlineStr">
        <is>
          <t>S008</t>
        </is>
      </c>
      <c r="D19258" t="inlineStr">
        <is>
          <t>Store_008</t>
        </is>
      </c>
      <c r="E19258" t="inlineStr">
        <is>
          <t>East</t>
        </is>
      </c>
      <c r="F19258" t="inlineStr">
        <is>
          <t>P0156</t>
        </is>
      </c>
      <c r="G19258" t="inlineStr">
        <is>
          <t>Prod_0156</t>
        </is>
      </c>
      <c r="H19258" t="inlineStr">
        <is>
          <t>Toys</t>
        </is>
      </c>
      <c r="I19258" t="n">
        <v>5</v>
      </c>
      <c r="J19258" t="n">
        <v>492.27</v>
      </c>
      <c r="K19258" t="n">
        <v>0</v>
      </c>
      <c r="L19258">
        <f>I19258*J19258*(1-K19258)</f>
        <v/>
      </c>
      <c r="M19258">
        <f>VLOOKUP(F19258,Products!A:D,4,FALSE)*I19258</f>
        <v/>
      </c>
      <c r="N19258">
        <f>L19258-M19258</f>
        <v/>
      </c>
    </row>
    <row r="19259">
      <c r="A19259" t="inlineStr">
        <is>
          <t>T1019257</t>
        </is>
      </c>
      <c r="B19259" t="inlineStr">
        <is>
          <t>2025-05-15</t>
        </is>
      </c>
      <c r="C19259" t="inlineStr">
        <is>
          <t>S025</t>
        </is>
      </c>
      <c r="D19259" t="inlineStr">
        <is>
          <t>Store_025</t>
        </is>
      </c>
      <c r="E19259" t="inlineStr">
        <is>
          <t>Central</t>
        </is>
      </c>
      <c r="F19259" t="inlineStr">
        <is>
          <t>P0117</t>
        </is>
      </c>
      <c r="G19259" t="inlineStr">
        <is>
          <t>Prod_0117</t>
        </is>
      </c>
      <c r="H19259" t="inlineStr">
        <is>
          <t>Electronics</t>
        </is>
      </c>
      <c r="I19259" t="n">
        <v>1</v>
      </c>
      <c r="J19259" t="n">
        <v>446.96</v>
      </c>
      <c r="K19259" t="n">
        <v>0.1</v>
      </c>
      <c r="L19259">
        <f>I19259*J19259*(1-K19259)</f>
        <v/>
      </c>
      <c r="M19259">
        <f>VLOOKUP(F19259,Products!A:D,4,FALSE)*I19259</f>
        <v/>
      </c>
      <c r="N19259">
        <f>L19259-M19259</f>
        <v/>
      </c>
    </row>
    <row r="19260">
      <c r="A19260" t="inlineStr">
        <is>
          <t>T1019258</t>
        </is>
      </c>
      <c r="B19260" t="inlineStr">
        <is>
          <t>2025-05-13</t>
        </is>
      </c>
      <c r="C19260" t="inlineStr">
        <is>
          <t>S036</t>
        </is>
      </c>
      <c r="D19260" t="inlineStr">
        <is>
          <t>Store_036</t>
        </is>
      </c>
      <c r="E19260" t="inlineStr">
        <is>
          <t>Central</t>
        </is>
      </c>
      <c r="F19260" t="inlineStr">
        <is>
          <t>P0158</t>
        </is>
      </c>
      <c r="G19260" t="inlineStr">
        <is>
          <t>Prod_0158</t>
        </is>
      </c>
      <c r="H19260" t="inlineStr">
        <is>
          <t>Beverages</t>
        </is>
      </c>
      <c r="I19260" t="n">
        <v>3</v>
      </c>
      <c r="J19260" t="n">
        <v>270.12</v>
      </c>
      <c r="K19260" t="n">
        <v>0</v>
      </c>
      <c r="L19260">
        <f>I19260*J19260*(1-K19260)</f>
        <v/>
      </c>
      <c r="M19260">
        <f>VLOOKUP(F19260,Products!A:D,4,FALSE)*I19260</f>
        <v/>
      </c>
      <c r="N19260">
        <f>L19260-M19260</f>
        <v/>
      </c>
    </row>
    <row r="19261">
      <c r="A19261" t="inlineStr">
        <is>
          <t>T1019259</t>
        </is>
      </c>
      <c r="B19261" t="inlineStr">
        <is>
          <t>2025-09-12</t>
        </is>
      </c>
      <c r="C19261" t="inlineStr">
        <is>
          <t>S026</t>
        </is>
      </c>
      <c r="D19261" t="inlineStr">
        <is>
          <t>Store_026</t>
        </is>
      </c>
      <c r="E19261" t="inlineStr">
        <is>
          <t>North</t>
        </is>
      </c>
      <c r="F19261" t="inlineStr">
        <is>
          <t>P0042</t>
        </is>
      </c>
      <c r="G19261" t="inlineStr">
        <is>
          <t>Prod_0042</t>
        </is>
      </c>
      <c r="H19261" t="inlineStr">
        <is>
          <t>Electronics</t>
        </is>
      </c>
      <c r="I19261" t="n">
        <v>4</v>
      </c>
      <c r="J19261" t="n">
        <v>1000.74</v>
      </c>
      <c r="K19261" t="n">
        <v>0.1</v>
      </c>
      <c r="L19261">
        <f>I19261*J19261*(1-K19261)</f>
        <v/>
      </c>
      <c r="M19261">
        <f>VLOOKUP(F19261,Products!A:D,4,FALSE)*I19261</f>
        <v/>
      </c>
      <c r="N19261">
        <f>L19261-M19261</f>
        <v/>
      </c>
    </row>
    <row r="19262">
      <c r="A19262" t="inlineStr">
        <is>
          <t>T1019260</t>
        </is>
      </c>
      <c r="B19262" t="inlineStr">
        <is>
          <t>2025-03-21</t>
        </is>
      </c>
      <c r="C19262" t="inlineStr">
        <is>
          <t>S004</t>
        </is>
      </c>
      <c r="D19262" t="inlineStr">
        <is>
          <t>Store_004</t>
        </is>
      </c>
      <c r="E19262" t="inlineStr">
        <is>
          <t>Central</t>
        </is>
      </c>
      <c r="F19262" t="inlineStr">
        <is>
          <t>P0191</t>
        </is>
      </c>
      <c r="G19262" t="inlineStr">
        <is>
          <t>Prod_0191</t>
        </is>
      </c>
      <c r="H19262" t="inlineStr">
        <is>
          <t>Food</t>
        </is>
      </c>
      <c r="I19262" t="n">
        <v>6</v>
      </c>
      <c r="J19262" t="n">
        <v>572.59</v>
      </c>
      <c r="K19262" t="n">
        <v>0</v>
      </c>
      <c r="L19262">
        <f>I19262*J19262*(1-K19262)</f>
        <v/>
      </c>
      <c r="M19262">
        <f>VLOOKUP(F19262,Products!A:D,4,FALSE)*I19262</f>
        <v/>
      </c>
      <c r="N19262">
        <f>L19262-M19262</f>
        <v/>
      </c>
    </row>
    <row r="19263">
      <c r="A19263" t="inlineStr">
        <is>
          <t>T1019261</t>
        </is>
      </c>
      <c r="B19263" t="inlineStr">
        <is>
          <t>2023-05-22</t>
        </is>
      </c>
      <c r="C19263" t="inlineStr">
        <is>
          <t>S040</t>
        </is>
      </c>
      <c r="D19263" t="inlineStr">
        <is>
          <t>Store_040</t>
        </is>
      </c>
      <c r="E19263" t="inlineStr">
        <is>
          <t>Central</t>
        </is>
      </c>
      <c r="F19263" t="inlineStr">
        <is>
          <t>P0021</t>
        </is>
      </c>
      <c r="G19263" t="inlineStr">
        <is>
          <t>Prod_0021</t>
        </is>
      </c>
      <c r="H19263" t="inlineStr">
        <is>
          <t>Household</t>
        </is>
      </c>
      <c r="I19263" t="n">
        <v>6</v>
      </c>
      <c r="J19263" t="n">
        <v>117.96</v>
      </c>
      <c r="K19263" t="n">
        <v>0.1</v>
      </c>
      <c r="L19263">
        <f>I19263*J19263*(1-K19263)</f>
        <v/>
      </c>
      <c r="M19263">
        <f>VLOOKUP(F19263,Products!A:D,4,FALSE)*I19263</f>
        <v/>
      </c>
      <c r="N19263">
        <f>L19263-M19263</f>
        <v/>
      </c>
    </row>
    <row r="19264">
      <c r="A19264" t="inlineStr">
        <is>
          <t>T1019262</t>
        </is>
      </c>
      <c r="B19264" t="inlineStr">
        <is>
          <t>2023-11-09</t>
        </is>
      </c>
      <c r="C19264" t="inlineStr">
        <is>
          <t>S037</t>
        </is>
      </c>
      <c r="D19264" t="inlineStr">
        <is>
          <t>Store_037</t>
        </is>
      </c>
      <c r="E19264" t="inlineStr">
        <is>
          <t>East</t>
        </is>
      </c>
      <c r="F19264" t="inlineStr">
        <is>
          <t>P0041</t>
        </is>
      </c>
      <c r="G19264" t="inlineStr">
        <is>
          <t>Prod_0041</t>
        </is>
      </c>
      <c r="H19264" t="inlineStr">
        <is>
          <t>Stationery</t>
        </is>
      </c>
      <c r="I19264" t="n">
        <v>2</v>
      </c>
      <c r="J19264" t="n">
        <v>395.46</v>
      </c>
      <c r="K19264" t="n">
        <v>0</v>
      </c>
      <c r="L19264">
        <f>I19264*J19264*(1-K19264)</f>
        <v/>
      </c>
      <c r="M19264">
        <f>VLOOKUP(F19264,Products!A:D,4,FALSE)*I19264</f>
        <v/>
      </c>
      <c r="N19264">
        <f>L19264-M19264</f>
        <v/>
      </c>
    </row>
    <row r="19265">
      <c r="A19265" t="inlineStr">
        <is>
          <t>T1019263</t>
        </is>
      </c>
      <c r="B19265" t="inlineStr">
        <is>
          <t>2024-06-17</t>
        </is>
      </c>
      <c r="C19265" t="inlineStr">
        <is>
          <t>S005</t>
        </is>
      </c>
      <c r="D19265" t="inlineStr">
        <is>
          <t>Store_005</t>
        </is>
      </c>
      <c r="E19265" t="inlineStr">
        <is>
          <t>Central</t>
        </is>
      </c>
      <c r="F19265" t="inlineStr">
        <is>
          <t>P0049</t>
        </is>
      </c>
      <c r="G19265" t="inlineStr">
        <is>
          <t>Prod_0049</t>
        </is>
      </c>
      <c r="H19265" t="inlineStr">
        <is>
          <t>Beverages</t>
        </is>
      </c>
      <c r="I19265" t="n">
        <v>4</v>
      </c>
      <c r="J19265" t="n">
        <v>245.61</v>
      </c>
      <c r="K19265" t="n">
        <v>0</v>
      </c>
      <c r="L19265">
        <f>I19265*J19265*(1-K19265)</f>
        <v/>
      </c>
      <c r="M19265">
        <f>VLOOKUP(F19265,Products!A:D,4,FALSE)*I19265</f>
        <v/>
      </c>
      <c r="N19265">
        <f>L19265-M19265</f>
        <v/>
      </c>
    </row>
    <row r="19266">
      <c r="A19266" t="inlineStr">
        <is>
          <t>T1019264</t>
        </is>
      </c>
      <c r="B19266" t="inlineStr">
        <is>
          <t>2023-07-04</t>
        </is>
      </c>
      <c r="C19266" t="inlineStr">
        <is>
          <t>S028</t>
        </is>
      </c>
      <c r="D19266" t="inlineStr">
        <is>
          <t>Store_028</t>
        </is>
      </c>
      <c r="E19266" t="inlineStr">
        <is>
          <t>North</t>
        </is>
      </c>
      <c r="F19266" t="inlineStr">
        <is>
          <t>P0063</t>
        </is>
      </c>
      <c r="G19266" t="inlineStr">
        <is>
          <t>Prod_0063</t>
        </is>
      </c>
      <c r="H19266" t="inlineStr">
        <is>
          <t>Clothing</t>
        </is>
      </c>
      <c r="I19266" t="n">
        <v>6</v>
      </c>
      <c r="J19266" t="n">
        <v>260.89</v>
      </c>
      <c r="K19266" t="n">
        <v>0</v>
      </c>
      <c r="L19266">
        <f>I19266*J19266*(1-K19266)</f>
        <v/>
      </c>
      <c r="M19266">
        <f>VLOOKUP(F19266,Products!A:D,4,FALSE)*I19266</f>
        <v/>
      </c>
      <c r="N19266">
        <f>L19266-M19266</f>
        <v/>
      </c>
    </row>
    <row r="19267">
      <c r="A19267" t="inlineStr">
        <is>
          <t>T1019265</t>
        </is>
      </c>
      <c r="B19267" t="inlineStr">
        <is>
          <t>2023-10-16</t>
        </is>
      </c>
      <c r="C19267" t="inlineStr">
        <is>
          <t>S031</t>
        </is>
      </c>
      <c r="D19267" t="inlineStr">
        <is>
          <t>Store_031</t>
        </is>
      </c>
      <c r="E19267" t="inlineStr">
        <is>
          <t>Central</t>
        </is>
      </c>
      <c r="F19267" t="inlineStr">
        <is>
          <t>P0158</t>
        </is>
      </c>
      <c r="G19267" t="inlineStr">
        <is>
          <t>Prod_0158</t>
        </is>
      </c>
      <c r="H19267" t="inlineStr">
        <is>
          <t>Beverages</t>
        </is>
      </c>
      <c r="I19267" t="n">
        <v>8</v>
      </c>
      <c r="J19267" t="n">
        <v>223.43</v>
      </c>
      <c r="K19267" t="n">
        <v>0</v>
      </c>
      <c r="L19267">
        <f>I19267*J19267*(1-K19267)</f>
        <v/>
      </c>
      <c r="M19267">
        <f>VLOOKUP(F19267,Products!A:D,4,FALSE)*I19267</f>
        <v/>
      </c>
      <c r="N19267">
        <f>L19267-M19267</f>
        <v/>
      </c>
    </row>
    <row r="19268">
      <c r="A19268" t="inlineStr">
        <is>
          <t>T1019266</t>
        </is>
      </c>
      <c r="B19268" t="inlineStr">
        <is>
          <t>2024-02-24</t>
        </is>
      </c>
      <c r="C19268" t="inlineStr">
        <is>
          <t>S013</t>
        </is>
      </c>
      <c r="D19268" t="inlineStr">
        <is>
          <t>Store_013</t>
        </is>
      </c>
      <c r="E19268" t="inlineStr">
        <is>
          <t>North</t>
        </is>
      </c>
      <c r="F19268" t="inlineStr">
        <is>
          <t>P0178</t>
        </is>
      </c>
      <c r="G19268" t="inlineStr">
        <is>
          <t>Prod_0178</t>
        </is>
      </c>
      <c r="H19268" t="inlineStr">
        <is>
          <t>Beverages</t>
        </is>
      </c>
      <c r="I19268" t="n">
        <v>2</v>
      </c>
      <c r="J19268" t="n">
        <v>598.15</v>
      </c>
      <c r="K19268" t="n">
        <v>0</v>
      </c>
      <c r="L19268">
        <f>I19268*J19268*(1-K19268)</f>
        <v/>
      </c>
      <c r="M19268">
        <f>VLOOKUP(F19268,Products!A:D,4,FALSE)*I19268</f>
        <v/>
      </c>
      <c r="N19268">
        <f>L19268-M19268</f>
        <v/>
      </c>
    </row>
    <row r="19269">
      <c r="A19269" t="inlineStr">
        <is>
          <t>T1019267</t>
        </is>
      </c>
      <c r="B19269" t="inlineStr">
        <is>
          <t>2023-01-20</t>
        </is>
      </c>
      <c r="C19269" t="inlineStr">
        <is>
          <t>S030</t>
        </is>
      </c>
      <c r="D19269" t="inlineStr">
        <is>
          <t>Store_030</t>
        </is>
      </c>
      <c r="E19269" t="inlineStr">
        <is>
          <t>North</t>
        </is>
      </c>
      <c r="F19269" t="inlineStr">
        <is>
          <t>P0154</t>
        </is>
      </c>
      <c r="G19269" t="inlineStr">
        <is>
          <t>Prod_0154</t>
        </is>
      </c>
      <c r="H19269" t="inlineStr">
        <is>
          <t>Toys</t>
        </is>
      </c>
      <c r="I19269" t="n">
        <v>4</v>
      </c>
      <c r="J19269" t="n">
        <v>284.17</v>
      </c>
      <c r="K19269" t="n">
        <v>0</v>
      </c>
      <c r="L19269">
        <f>I19269*J19269*(1-K19269)</f>
        <v/>
      </c>
      <c r="M19269">
        <f>VLOOKUP(F19269,Products!A:D,4,FALSE)*I19269</f>
        <v/>
      </c>
      <c r="N19269">
        <f>L19269-M19269</f>
        <v/>
      </c>
    </row>
    <row r="19270">
      <c r="A19270" t="inlineStr">
        <is>
          <t>T1019268</t>
        </is>
      </c>
      <c r="B19270" t="inlineStr">
        <is>
          <t>2024-08-24</t>
        </is>
      </c>
      <c r="C19270" t="inlineStr">
        <is>
          <t>S048</t>
        </is>
      </c>
      <c r="D19270" t="inlineStr">
        <is>
          <t>Store_048</t>
        </is>
      </c>
      <c r="E19270" t="inlineStr">
        <is>
          <t>South</t>
        </is>
      </c>
      <c r="F19270" t="inlineStr">
        <is>
          <t>P0134</t>
        </is>
      </c>
      <c r="G19270" t="inlineStr">
        <is>
          <t>Prod_0134</t>
        </is>
      </c>
      <c r="H19270" t="inlineStr">
        <is>
          <t>Food</t>
        </is>
      </c>
      <c r="I19270" t="n">
        <v>7</v>
      </c>
      <c r="J19270" t="n">
        <v>554.17</v>
      </c>
      <c r="K19270" t="n">
        <v>0</v>
      </c>
      <c r="L19270">
        <f>I19270*J19270*(1-K19270)</f>
        <v/>
      </c>
      <c r="M19270">
        <f>VLOOKUP(F19270,Products!A:D,4,FALSE)*I19270</f>
        <v/>
      </c>
      <c r="N19270">
        <f>L19270-M19270</f>
        <v/>
      </c>
    </row>
    <row r="19271">
      <c r="A19271" t="inlineStr">
        <is>
          <t>T1019269</t>
        </is>
      </c>
      <c r="B19271" t="inlineStr">
        <is>
          <t>2024-08-30</t>
        </is>
      </c>
      <c r="C19271" t="inlineStr">
        <is>
          <t>S003</t>
        </is>
      </c>
      <c r="D19271" t="inlineStr">
        <is>
          <t>Store_003</t>
        </is>
      </c>
      <c r="E19271" t="inlineStr">
        <is>
          <t>North</t>
        </is>
      </c>
      <c r="F19271" t="inlineStr">
        <is>
          <t>P0065</t>
        </is>
      </c>
      <c r="G19271" t="inlineStr">
        <is>
          <t>Prod_0065</t>
        </is>
      </c>
      <c r="H19271" t="inlineStr">
        <is>
          <t>Beverages</t>
        </is>
      </c>
      <c r="I19271" t="n">
        <v>5</v>
      </c>
      <c r="J19271" t="n">
        <v>233.68</v>
      </c>
      <c r="K19271" t="n">
        <v>0.15</v>
      </c>
      <c r="L19271">
        <f>I19271*J19271*(1-K19271)</f>
        <v/>
      </c>
      <c r="M19271">
        <f>VLOOKUP(F19271,Products!A:D,4,FALSE)*I19271</f>
        <v/>
      </c>
      <c r="N19271">
        <f>L19271-M19271</f>
        <v/>
      </c>
    </row>
    <row r="19272">
      <c r="A19272" t="inlineStr">
        <is>
          <t>T1019270</t>
        </is>
      </c>
      <c r="B19272" t="inlineStr">
        <is>
          <t>2023-07-25</t>
        </is>
      </c>
      <c r="C19272" t="inlineStr">
        <is>
          <t>S034</t>
        </is>
      </c>
      <c r="D19272" t="inlineStr">
        <is>
          <t>Store_034</t>
        </is>
      </c>
      <c r="E19272" t="inlineStr">
        <is>
          <t>Central</t>
        </is>
      </c>
      <c r="F19272" t="inlineStr">
        <is>
          <t>P0157</t>
        </is>
      </c>
      <c r="G19272" t="inlineStr">
        <is>
          <t>Prod_0157</t>
        </is>
      </c>
      <c r="H19272" t="inlineStr">
        <is>
          <t>Toys</t>
        </is>
      </c>
      <c r="I19272" t="n">
        <v>2</v>
      </c>
      <c r="J19272" t="n">
        <v>282.33</v>
      </c>
      <c r="K19272" t="n">
        <v>0</v>
      </c>
      <c r="L19272">
        <f>I19272*J19272*(1-K19272)</f>
        <v/>
      </c>
      <c r="M19272">
        <f>VLOOKUP(F19272,Products!A:D,4,FALSE)*I19272</f>
        <v/>
      </c>
      <c r="N19272">
        <f>L19272-M19272</f>
        <v/>
      </c>
    </row>
    <row r="19273">
      <c r="A19273" t="inlineStr">
        <is>
          <t>T1019271</t>
        </is>
      </c>
      <c r="B19273" t="inlineStr">
        <is>
          <t>2024-08-28</t>
        </is>
      </c>
      <c r="C19273" t="inlineStr">
        <is>
          <t>S049</t>
        </is>
      </c>
      <c r="D19273" t="inlineStr">
        <is>
          <t>Store_049</t>
        </is>
      </c>
      <c r="E19273" t="inlineStr">
        <is>
          <t>North</t>
        </is>
      </c>
      <c r="F19273" t="inlineStr">
        <is>
          <t>P0037</t>
        </is>
      </c>
      <c r="G19273" t="inlineStr">
        <is>
          <t>Prod_0037</t>
        </is>
      </c>
      <c r="H19273" t="inlineStr">
        <is>
          <t>Stationery</t>
        </is>
      </c>
      <c r="I19273" t="n">
        <v>2</v>
      </c>
      <c r="J19273" t="n">
        <v>373.87</v>
      </c>
      <c r="K19273" t="n">
        <v>0</v>
      </c>
      <c r="L19273">
        <f>I19273*J19273*(1-K19273)</f>
        <v/>
      </c>
      <c r="M19273">
        <f>VLOOKUP(F19273,Products!A:D,4,FALSE)*I19273</f>
        <v/>
      </c>
      <c r="N19273">
        <f>L19273-M19273</f>
        <v/>
      </c>
    </row>
    <row r="19274">
      <c r="A19274" t="inlineStr">
        <is>
          <t>T1019272</t>
        </is>
      </c>
      <c r="B19274" t="inlineStr">
        <is>
          <t>2023-09-06</t>
        </is>
      </c>
      <c r="C19274" t="inlineStr">
        <is>
          <t>S011</t>
        </is>
      </c>
      <c r="D19274" t="inlineStr">
        <is>
          <t>Store_011</t>
        </is>
      </c>
      <c r="E19274" t="inlineStr">
        <is>
          <t>South</t>
        </is>
      </c>
      <c r="F19274" t="inlineStr">
        <is>
          <t>P0058</t>
        </is>
      </c>
      <c r="G19274" t="inlineStr">
        <is>
          <t>Prod_0058</t>
        </is>
      </c>
      <c r="H19274" t="inlineStr">
        <is>
          <t>Stationery</t>
        </is>
      </c>
      <c r="I19274" t="n">
        <v>9</v>
      </c>
      <c r="J19274" t="n">
        <v>448.85</v>
      </c>
      <c r="K19274" t="n">
        <v>0.2</v>
      </c>
      <c r="L19274">
        <f>I19274*J19274*(1-K19274)</f>
        <v/>
      </c>
      <c r="M19274">
        <f>VLOOKUP(F19274,Products!A:D,4,FALSE)*I19274</f>
        <v/>
      </c>
      <c r="N19274">
        <f>L19274-M19274</f>
        <v/>
      </c>
    </row>
    <row r="19275">
      <c r="A19275" t="inlineStr">
        <is>
          <t>T1019273</t>
        </is>
      </c>
      <c r="B19275" t="inlineStr">
        <is>
          <t>2024-10-03</t>
        </is>
      </c>
      <c r="C19275" t="inlineStr">
        <is>
          <t>S042</t>
        </is>
      </c>
      <c r="D19275" t="inlineStr">
        <is>
          <t>Store_042</t>
        </is>
      </c>
      <c r="E19275" t="inlineStr">
        <is>
          <t>Central</t>
        </is>
      </c>
      <c r="F19275" t="inlineStr">
        <is>
          <t>P0028</t>
        </is>
      </c>
      <c r="G19275" t="inlineStr">
        <is>
          <t>Prod_0028</t>
        </is>
      </c>
      <c r="H19275" t="inlineStr">
        <is>
          <t>Food</t>
        </is>
      </c>
      <c r="I19275" t="n">
        <v>7</v>
      </c>
      <c r="J19275" t="n">
        <v>596.72</v>
      </c>
      <c r="K19275" t="n">
        <v>0.05</v>
      </c>
      <c r="L19275">
        <f>I19275*J19275*(1-K19275)</f>
        <v/>
      </c>
      <c r="M19275">
        <f>VLOOKUP(F19275,Products!A:D,4,FALSE)*I19275</f>
        <v/>
      </c>
      <c r="N19275">
        <f>L19275-M19275</f>
        <v/>
      </c>
    </row>
    <row r="19276">
      <c r="A19276" t="inlineStr">
        <is>
          <t>T1019274</t>
        </is>
      </c>
      <c r="B19276" t="inlineStr">
        <is>
          <t>2024-08-29</t>
        </is>
      </c>
      <c r="C19276" t="inlineStr">
        <is>
          <t>S046</t>
        </is>
      </c>
      <c r="D19276" t="inlineStr">
        <is>
          <t>Store_046</t>
        </is>
      </c>
      <c r="E19276" t="inlineStr">
        <is>
          <t>South</t>
        </is>
      </c>
      <c r="F19276" t="inlineStr">
        <is>
          <t>P0073</t>
        </is>
      </c>
      <c r="G19276" t="inlineStr">
        <is>
          <t>Prod_0073</t>
        </is>
      </c>
      <c r="H19276" t="inlineStr">
        <is>
          <t>Food</t>
        </is>
      </c>
      <c r="I19276" t="n">
        <v>4</v>
      </c>
      <c r="J19276" t="n">
        <v>762.79</v>
      </c>
      <c r="K19276" t="n">
        <v>0</v>
      </c>
      <c r="L19276">
        <f>I19276*J19276*(1-K19276)</f>
        <v/>
      </c>
      <c r="M19276">
        <f>VLOOKUP(F19276,Products!A:D,4,FALSE)*I19276</f>
        <v/>
      </c>
      <c r="N19276">
        <f>L19276-M19276</f>
        <v/>
      </c>
    </row>
    <row r="19277">
      <c r="A19277" t="inlineStr">
        <is>
          <t>T1019275</t>
        </is>
      </c>
      <c r="B19277" t="inlineStr">
        <is>
          <t>2025-01-09</t>
        </is>
      </c>
      <c r="C19277" t="inlineStr">
        <is>
          <t>S018</t>
        </is>
      </c>
      <c r="D19277" t="inlineStr">
        <is>
          <t>Store_018</t>
        </is>
      </c>
      <c r="E19277" t="inlineStr">
        <is>
          <t>South</t>
        </is>
      </c>
      <c r="F19277" t="inlineStr">
        <is>
          <t>P0058</t>
        </is>
      </c>
      <c r="G19277" t="inlineStr">
        <is>
          <t>Prod_0058</t>
        </is>
      </c>
      <c r="H19277" t="inlineStr">
        <is>
          <t>Stationery</t>
        </is>
      </c>
      <c r="I19277" t="n">
        <v>9</v>
      </c>
      <c r="J19277" t="n">
        <v>594.3099999999999</v>
      </c>
      <c r="K19277" t="n">
        <v>0</v>
      </c>
      <c r="L19277">
        <f>I19277*J19277*(1-K19277)</f>
        <v/>
      </c>
      <c r="M19277">
        <f>VLOOKUP(F19277,Products!A:D,4,FALSE)*I19277</f>
        <v/>
      </c>
      <c r="N19277">
        <f>L19277-M19277</f>
        <v/>
      </c>
    </row>
    <row r="19278">
      <c r="A19278" t="inlineStr">
        <is>
          <t>T1019276</t>
        </is>
      </c>
      <c r="B19278" t="inlineStr">
        <is>
          <t>2023-03-09</t>
        </is>
      </c>
      <c r="C19278" t="inlineStr">
        <is>
          <t>S008</t>
        </is>
      </c>
      <c r="D19278" t="inlineStr">
        <is>
          <t>Store_008</t>
        </is>
      </c>
      <c r="E19278" t="inlineStr">
        <is>
          <t>East</t>
        </is>
      </c>
      <c r="F19278" t="inlineStr">
        <is>
          <t>P0134</t>
        </is>
      </c>
      <c r="G19278" t="inlineStr">
        <is>
          <t>Prod_0134</t>
        </is>
      </c>
      <c r="H19278" t="inlineStr">
        <is>
          <t>Food</t>
        </is>
      </c>
      <c r="I19278" t="n">
        <v>9</v>
      </c>
      <c r="J19278" t="n">
        <v>499.04</v>
      </c>
      <c r="K19278" t="n">
        <v>0</v>
      </c>
      <c r="L19278">
        <f>I19278*J19278*(1-K19278)</f>
        <v/>
      </c>
      <c r="M19278">
        <f>VLOOKUP(F19278,Products!A:D,4,FALSE)*I19278</f>
        <v/>
      </c>
      <c r="N19278">
        <f>L19278-M19278</f>
        <v/>
      </c>
    </row>
    <row r="19279">
      <c r="A19279" t="inlineStr">
        <is>
          <t>T1019277</t>
        </is>
      </c>
      <c r="B19279" t="inlineStr">
        <is>
          <t>2024-12-17</t>
        </is>
      </c>
      <c r="C19279" t="inlineStr">
        <is>
          <t>S040</t>
        </is>
      </c>
      <c r="D19279" t="inlineStr">
        <is>
          <t>Store_040</t>
        </is>
      </c>
      <c r="E19279" t="inlineStr">
        <is>
          <t>Central</t>
        </is>
      </c>
      <c r="F19279" t="inlineStr">
        <is>
          <t>P0108</t>
        </is>
      </c>
      <c r="G19279" t="inlineStr">
        <is>
          <t>Prod_0108</t>
        </is>
      </c>
      <c r="H19279" t="inlineStr">
        <is>
          <t>Stationery</t>
        </is>
      </c>
      <c r="I19279" t="n">
        <v>4</v>
      </c>
      <c r="J19279" t="n">
        <v>629.12</v>
      </c>
      <c r="K19279" t="n">
        <v>0</v>
      </c>
      <c r="L19279">
        <f>I19279*J19279*(1-K19279)</f>
        <v/>
      </c>
      <c r="M19279">
        <f>VLOOKUP(F19279,Products!A:D,4,FALSE)*I19279</f>
        <v/>
      </c>
      <c r="N19279">
        <f>L19279-M19279</f>
        <v/>
      </c>
    </row>
    <row r="19280">
      <c r="A19280" t="inlineStr">
        <is>
          <t>T1019278</t>
        </is>
      </c>
      <c r="B19280" t="inlineStr">
        <is>
          <t>2024-12-13</t>
        </is>
      </c>
      <c r="C19280" t="inlineStr">
        <is>
          <t>S019</t>
        </is>
      </c>
      <c r="D19280" t="inlineStr">
        <is>
          <t>Store_019</t>
        </is>
      </c>
      <c r="E19280" t="inlineStr">
        <is>
          <t>East</t>
        </is>
      </c>
      <c r="F19280" t="inlineStr">
        <is>
          <t>P0069</t>
        </is>
      </c>
      <c r="G19280" t="inlineStr">
        <is>
          <t>Prod_0069</t>
        </is>
      </c>
      <c r="H19280" t="inlineStr">
        <is>
          <t>Household</t>
        </is>
      </c>
      <c r="I19280" t="n">
        <v>4</v>
      </c>
      <c r="J19280" t="n">
        <v>294.51</v>
      </c>
      <c r="K19280" t="n">
        <v>0</v>
      </c>
      <c r="L19280">
        <f>I19280*J19280*(1-K19280)</f>
        <v/>
      </c>
      <c r="M19280">
        <f>VLOOKUP(F19280,Products!A:D,4,FALSE)*I19280</f>
        <v/>
      </c>
      <c r="N19280">
        <f>L19280-M19280</f>
        <v/>
      </c>
    </row>
    <row r="19281">
      <c r="A19281" t="inlineStr">
        <is>
          <t>T1019279</t>
        </is>
      </c>
      <c r="B19281" t="inlineStr">
        <is>
          <t>2024-09-22</t>
        </is>
      </c>
      <c r="C19281" t="inlineStr">
        <is>
          <t>S034</t>
        </is>
      </c>
      <c r="D19281" t="inlineStr">
        <is>
          <t>Store_034</t>
        </is>
      </c>
      <c r="E19281" t="inlineStr">
        <is>
          <t>Central</t>
        </is>
      </c>
      <c r="F19281" t="inlineStr">
        <is>
          <t>P0196</t>
        </is>
      </c>
      <c r="G19281" t="inlineStr">
        <is>
          <t>Prod_0196</t>
        </is>
      </c>
      <c r="H19281" t="inlineStr">
        <is>
          <t>Beverages</t>
        </is>
      </c>
      <c r="I19281" t="n">
        <v>7</v>
      </c>
      <c r="J19281" t="n">
        <v>694.42</v>
      </c>
      <c r="K19281" t="n">
        <v>0</v>
      </c>
      <c r="L19281">
        <f>I19281*J19281*(1-K19281)</f>
        <v/>
      </c>
      <c r="M19281">
        <f>VLOOKUP(F19281,Products!A:D,4,FALSE)*I19281</f>
        <v/>
      </c>
      <c r="N19281">
        <f>L19281-M19281</f>
        <v/>
      </c>
    </row>
    <row r="19282">
      <c r="A19282" t="inlineStr">
        <is>
          <t>T1019280</t>
        </is>
      </c>
      <c r="B19282" t="inlineStr">
        <is>
          <t>2023-11-15</t>
        </is>
      </c>
      <c r="C19282" t="inlineStr">
        <is>
          <t>S023</t>
        </is>
      </c>
      <c r="D19282" t="inlineStr">
        <is>
          <t>Store_023</t>
        </is>
      </c>
      <c r="E19282" t="inlineStr">
        <is>
          <t>South</t>
        </is>
      </c>
      <c r="F19282" t="inlineStr">
        <is>
          <t>P0168</t>
        </is>
      </c>
      <c r="G19282" t="inlineStr">
        <is>
          <t>Prod_0168</t>
        </is>
      </c>
      <c r="H19282" t="inlineStr">
        <is>
          <t>Electronics</t>
        </is>
      </c>
      <c r="I19282" t="n">
        <v>2</v>
      </c>
      <c r="J19282" t="n">
        <v>60.34</v>
      </c>
      <c r="K19282" t="n">
        <v>0.1</v>
      </c>
      <c r="L19282">
        <f>I19282*J19282*(1-K19282)</f>
        <v/>
      </c>
      <c r="M19282">
        <f>VLOOKUP(F19282,Products!A:D,4,FALSE)*I19282</f>
        <v/>
      </c>
      <c r="N19282">
        <f>L19282-M19282</f>
        <v/>
      </c>
    </row>
    <row r="19283">
      <c r="A19283" t="inlineStr">
        <is>
          <t>T1019281</t>
        </is>
      </c>
      <c r="B19283" t="inlineStr">
        <is>
          <t>2023-01-29</t>
        </is>
      </c>
      <c r="C19283" t="inlineStr">
        <is>
          <t>S046</t>
        </is>
      </c>
      <c r="D19283" t="inlineStr">
        <is>
          <t>Store_046</t>
        </is>
      </c>
      <c r="E19283" t="inlineStr">
        <is>
          <t>South</t>
        </is>
      </c>
      <c r="F19283" t="inlineStr">
        <is>
          <t>P0097</t>
        </is>
      </c>
      <c r="G19283" t="inlineStr">
        <is>
          <t>Prod_0097</t>
        </is>
      </c>
      <c r="H19283" t="inlineStr">
        <is>
          <t>Clothing</t>
        </is>
      </c>
      <c r="I19283" t="n">
        <v>1</v>
      </c>
      <c r="J19283" t="n">
        <v>243.43</v>
      </c>
      <c r="K19283" t="n">
        <v>0</v>
      </c>
      <c r="L19283">
        <f>I19283*J19283*(1-K19283)</f>
        <v/>
      </c>
      <c r="M19283">
        <f>VLOOKUP(F19283,Products!A:D,4,FALSE)*I19283</f>
        <v/>
      </c>
      <c r="N19283">
        <f>L19283-M19283</f>
        <v/>
      </c>
    </row>
    <row r="19284">
      <c r="A19284" t="inlineStr">
        <is>
          <t>T1019282</t>
        </is>
      </c>
      <c r="B19284" t="inlineStr">
        <is>
          <t>2024-04-26</t>
        </is>
      </c>
      <c r="C19284" t="inlineStr">
        <is>
          <t>S025</t>
        </is>
      </c>
      <c r="D19284" t="inlineStr">
        <is>
          <t>Store_025</t>
        </is>
      </c>
      <c r="E19284" t="inlineStr">
        <is>
          <t>Central</t>
        </is>
      </c>
      <c r="F19284" t="inlineStr">
        <is>
          <t>P0096</t>
        </is>
      </c>
      <c r="G19284" t="inlineStr">
        <is>
          <t>Prod_0096</t>
        </is>
      </c>
      <c r="H19284" t="inlineStr">
        <is>
          <t>Beverages</t>
        </is>
      </c>
      <c r="I19284" t="n">
        <v>2</v>
      </c>
      <c r="J19284" t="n">
        <v>418.07</v>
      </c>
      <c r="K19284" t="n">
        <v>0</v>
      </c>
      <c r="L19284">
        <f>I19284*J19284*(1-K19284)</f>
        <v/>
      </c>
      <c r="M19284">
        <f>VLOOKUP(F19284,Products!A:D,4,FALSE)*I19284</f>
        <v/>
      </c>
      <c r="N19284">
        <f>L19284-M19284</f>
        <v/>
      </c>
    </row>
    <row r="19285">
      <c r="A19285" t="inlineStr">
        <is>
          <t>T1019283</t>
        </is>
      </c>
      <c r="B19285" t="inlineStr">
        <is>
          <t>2024-07-26</t>
        </is>
      </c>
      <c r="C19285" t="inlineStr">
        <is>
          <t>S038</t>
        </is>
      </c>
      <c r="D19285" t="inlineStr">
        <is>
          <t>Store_038</t>
        </is>
      </c>
      <c r="E19285" t="inlineStr">
        <is>
          <t>East</t>
        </is>
      </c>
      <c r="F19285" t="inlineStr">
        <is>
          <t>P0184</t>
        </is>
      </c>
      <c r="G19285" t="inlineStr">
        <is>
          <t>Prod_0184</t>
        </is>
      </c>
      <c r="H19285" t="inlineStr">
        <is>
          <t>Beverages</t>
        </is>
      </c>
      <c r="I19285" t="n">
        <v>4</v>
      </c>
      <c r="J19285" t="n">
        <v>628.7</v>
      </c>
      <c r="K19285" t="n">
        <v>0</v>
      </c>
      <c r="L19285">
        <f>I19285*J19285*(1-K19285)</f>
        <v/>
      </c>
      <c r="M19285">
        <f>VLOOKUP(F19285,Products!A:D,4,FALSE)*I19285</f>
        <v/>
      </c>
      <c r="N19285">
        <f>L19285-M19285</f>
        <v/>
      </c>
    </row>
    <row r="19286">
      <c r="A19286" t="inlineStr">
        <is>
          <t>T1019284</t>
        </is>
      </c>
      <c r="B19286" t="inlineStr">
        <is>
          <t>2023-07-14</t>
        </is>
      </c>
      <c r="C19286" t="inlineStr">
        <is>
          <t>S024</t>
        </is>
      </c>
      <c r="D19286" t="inlineStr">
        <is>
          <t>Store_024</t>
        </is>
      </c>
      <c r="E19286" t="inlineStr">
        <is>
          <t>South</t>
        </is>
      </c>
      <c r="F19286" t="inlineStr">
        <is>
          <t>P0194</t>
        </is>
      </c>
      <c r="G19286" t="inlineStr">
        <is>
          <t>Prod_0194</t>
        </is>
      </c>
      <c r="H19286" t="inlineStr">
        <is>
          <t>Food</t>
        </is>
      </c>
      <c r="I19286" t="n">
        <v>2</v>
      </c>
      <c r="J19286" t="n">
        <v>548.64</v>
      </c>
      <c r="K19286" t="n">
        <v>0</v>
      </c>
      <c r="L19286">
        <f>I19286*J19286*(1-K19286)</f>
        <v/>
      </c>
      <c r="M19286">
        <f>VLOOKUP(F19286,Products!A:D,4,FALSE)*I19286</f>
        <v/>
      </c>
      <c r="N19286">
        <f>L19286-M19286</f>
        <v/>
      </c>
    </row>
    <row r="19287">
      <c r="A19287" t="inlineStr">
        <is>
          <t>T1019285</t>
        </is>
      </c>
      <c r="B19287" t="inlineStr">
        <is>
          <t>2024-02-14</t>
        </is>
      </c>
      <c r="C19287" t="inlineStr">
        <is>
          <t>S040</t>
        </is>
      </c>
      <c r="D19287" t="inlineStr">
        <is>
          <t>Store_040</t>
        </is>
      </c>
      <c r="E19287" t="inlineStr">
        <is>
          <t>Central</t>
        </is>
      </c>
      <c r="F19287" t="inlineStr">
        <is>
          <t>P0088</t>
        </is>
      </c>
      <c r="G19287" t="inlineStr">
        <is>
          <t>Prod_0088</t>
        </is>
      </c>
      <c r="H19287" t="inlineStr">
        <is>
          <t>Toys</t>
        </is>
      </c>
      <c r="I19287" t="n">
        <v>9</v>
      </c>
      <c r="J19287" t="n">
        <v>496.07</v>
      </c>
      <c r="K19287" t="n">
        <v>0.05</v>
      </c>
      <c r="L19287">
        <f>I19287*J19287*(1-K19287)</f>
        <v/>
      </c>
      <c r="M19287">
        <f>VLOOKUP(F19287,Products!A:D,4,FALSE)*I19287</f>
        <v/>
      </c>
      <c r="N19287">
        <f>L19287-M19287</f>
        <v/>
      </c>
    </row>
    <row r="19288">
      <c r="A19288" t="inlineStr">
        <is>
          <t>T1019286</t>
        </is>
      </c>
      <c r="B19288" t="inlineStr">
        <is>
          <t>2025-02-06</t>
        </is>
      </c>
      <c r="C19288" t="inlineStr">
        <is>
          <t>S042</t>
        </is>
      </c>
      <c r="D19288" t="inlineStr">
        <is>
          <t>Store_042</t>
        </is>
      </c>
      <c r="E19288" t="inlineStr">
        <is>
          <t>Central</t>
        </is>
      </c>
      <c r="F19288" t="inlineStr">
        <is>
          <t>P0163</t>
        </is>
      </c>
      <c r="G19288" t="inlineStr">
        <is>
          <t>Prod_0163</t>
        </is>
      </c>
      <c r="H19288" t="inlineStr">
        <is>
          <t>Food</t>
        </is>
      </c>
      <c r="I19288" t="n">
        <v>9</v>
      </c>
      <c r="J19288" t="n">
        <v>527.4299999999999</v>
      </c>
      <c r="K19288" t="n">
        <v>0.1</v>
      </c>
      <c r="L19288">
        <f>I19288*J19288*(1-K19288)</f>
        <v/>
      </c>
      <c r="M19288">
        <f>VLOOKUP(F19288,Products!A:D,4,FALSE)*I19288</f>
        <v/>
      </c>
      <c r="N19288">
        <f>L19288-M19288</f>
        <v/>
      </c>
    </row>
    <row r="19289">
      <c r="A19289" t="inlineStr">
        <is>
          <t>T1019287</t>
        </is>
      </c>
      <c r="B19289" t="inlineStr">
        <is>
          <t>2025-07-29</t>
        </is>
      </c>
      <c r="C19289" t="inlineStr">
        <is>
          <t>S018</t>
        </is>
      </c>
      <c r="D19289" t="inlineStr">
        <is>
          <t>Store_018</t>
        </is>
      </c>
      <c r="E19289" t="inlineStr">
        <is>
          <t>South</t>
        </is>
      </c>
      <c r="F19289" t="inlineStr">
        <is>
          <t>P0195</t>
        </is>
      </c>
      <c r="G19289" t="inlineStr">
        <is>
          <t>Prod_0195</t>
        </is>
      </c>
      <c r="H19289" t="inlineStr">
        <is>
          <t>Food</t>
        </is>
      </c>
      <c r="I19289" t="n">
        <v>7</v>
      </c>
      <c r="J19289" t="n">
        <v>468.74</v>
      </c>
      <c r="K19289" t="n">
        <v>0.05</v>
      </c>
      <c r="L19289">
        <f>I19289*J19289*(1-K19289)</f>
        <v/>
      </c>
      <c r="M19289">
        <f>VLOOKUP(F19289,Products!A:D,4,FALSE)*I19289</f>
        <v/>
      </c>
      <c r="N19289">
        <f>L19289-M19289</f>
        <v/>
      </c>
    </row>
    <row r="19290">
      <c r="A19290" t="inlineStr">
        <is>
          <t>T1019288</t>
        </is>
      </c>
      <c r="B19290" t="inlineStr">
        <is>
          <t>2025-03-19</t>
        </is>
      </c>
      <c r="C19290" t="inlineStr">
        <is>
          <t>S045</t>
        </is>
      </c>
      <c r="D19290" t="inlineStr">
        <is>
          <t>Store_045</t>
        </is>
      </c>
      <c r="E19290" t="inlineStr">
        <is>
          <t>East</t>
        </is>
      </c>
      <c r="F19290" t="inlineStr">
        <is>
          <t>P0066</t>
        </is>
      </c>
      <c r="G19290" t="inlineStr">
        <is>
          <t>Prod_0066</t>
        </is>
      </c>
      <c r="H19290" t="inlineStr">
        <is>
          <t>Household</t>
        </is>
      </c>
      <c r="I19290" t="n">
        <v>1</v>
      </c>
      <c r="J19290" t="n">
        <v>365.36</v>
      </c>
      <c r="K19290" t="n">
        <v>0</v>
      </c>
      <c r="L19290">
        <f>I19290*J19290*(1-K19290)</f>
        <v/>
      </c>
      <c r="M19290">
        <f>VLOOKUP(F19290,Products!A:D,4,FALSE)*I19290</f>
        <v/>
      </c>
      <c r="N19290">
        <f>L19290-M19290</f>
        <v/>
      </c>
    </row>
    <row r="19291">
      <c r="A19291" t="inlineStr">
        <is>
          <t>T1019289</t>
        </is>
      </c>
      <c r="B19291" t="inlineStr">
        <is>
          <t>2023-12-30</t>
        </is>
      </c>
      <c r="C19291" t="inlineStr">
        <is>
          <t>S029</t>
        </is>
      </c>
      <c r="D19291" t="inlineStr">
        <is>
          <t>Store_029</t>
        </is>
      </c>
      <c r="E19291" t="inlineStr">
        <is>
          <t>South</t>
        </is>
      </c>
      <c r="F19291" t="inlineStr">
        <is>
          <t>P0041</t>
        </is>
      </c>
      <c r="G19291" t="inlineStr">
        <is>
          <t>Prod_0041</t>
        </is>
      </c>
      <c r="H19291" t="inlineStr">
        <is>
          <t>Stationery</t>
        </is>
      </c>
      <c r="I19291" t="n">
        <v>1</v>
      </c>
      <c r="J19291" t="n">
        <v>375.74</v>
      </c>
      <c r="K19291" t="n">
        <v>0</v>
      </c>
      <c r="L19291">
        <f>I19291*J19291*(1-K19291)</f>
        <v/>
      </c>
      <c r="M19291">
        <f>VLOOKUP(F19291,Products!A:D,4,FALSE)*I19291</f>
        <v/>
      </c>
      <c r="N19291">
        <f>L19291-M19291</f>
        <v/>
      </c>
    </row>
    <row r="19292">
      <c r="A19292" t="inlineStr">
        <is>
          <t>T1019290</t>
        </is>
      </c>
      <c r="B19292" t="inlineStr">
        <is>
          <t>2025-09-14</t>
        </is>
      </c>
      <c r="C19292" t="inlineStr">
        <is>
          <t>S029</t>
        </is>
      </c>
      <c r="D19292" t="inlineStr">
        <is>
          <t>Store_029</t>
        </is>
      </c>
      <c r="E19292" t="inlineStr">
        <is>
          <t>South</t>
        </is>
      </c>
      <c r="F19292" t="inlineStr">
        <is>
          <t>P0157</t>
        </is>
      </c>
      <c r="G19292" t="inlineStr">
        <is>
          <t>Prod_0157</t>
        </is>
      </c>
      <c r="H19292" t="inlineStr">
        <is>
          <t>Toys</t>
        </is>
      </c>
      <c r="I19292" t="n">
        <v>9</v>
      </c>
      <c r="J19292" t="n">
        <v>313.49</v>
      </c>
      <c r="K19292" t="n">
        <v>0.05</v>
      </c>
      <c r="L19292">
        <f>I19292*J19292*(1-K19292)</f>
        <v/>
      </c>
      <c r="M19292">
        <f>VLOOKUP(F19292,Products!A:D,4,FALSE)*I19292</f>
        <v/>
      </c>
      <c r="N19292">
        <f>L19292-M19292</f>
        <v/>
      </c>
    </row>
    <row r="19293">
      <c r="A19293" t="inlineStr">
        <is>
          <t>T1019291</t>
        </is>
      </c>
      <c r="B19293" t="inlineStr">
        <is>
          <t>2025-07-09</t>
        </is>
      </c>
      <c r="C19293" t="inlineStr">
        <is>
          <t>S007</t>
        </is>
      </c>
      <c r="D19293" t="inlineStr">
        <is>
          <t>Store_007</t>
        </is>
      </c>
      <c r="E19293" t="inlineStr">
        <is>
          <t>East</t>
        </is>
      </c>
      <c r="F19293" t="inlineStr">
        <is>
          <t>P0018</t>
        </is>
      </c>
      <c r="G19293" t="inlineStr">
        <is>
          <t>Prod_0018</t>
        </is>
      </c>
      <c r="H19293" t="inlineStr">
        <is>
          <t>Food</t>
        </is>
      </c>
      <c r="I19293" t="n">
        <v>5</v>
      </c>
      <c r="J19293" t="n">
        <v>1042.56</v>
      </c>
      <c r="K19293" t="n">
        <v>0</v>
      </c>
      <c r="L19293">
        <f>I19293*J19293*(1-K19293)</f>
        <v/>
      </c>
      <c r="M19293">
        <f>VLOOKUP(F19293,Products!A:D,4,FALSE)*I19293</f>
        <v/>
      </c>
      <c r="N19293">
        <f>L19293-M19293</f>
        <v/>
      </c>
    </row>
    <row r="19294">
      <c r="A19294" t="inlineStr">
        <is>
          <t>T1019292</t>
        </is>
      </c>
      <c r="B19294" t="inlineStr">
        <is>
          <t>2023-12-30</t>
        </is>
      </c>
      <c r="C19294" t="inlineStr">
        <is>
          <t>S032</t>
        </is>
      </c>
      <c r="D19294" t="inlineStr">
        <is>
          <t>Store_032</t>
        </is>
      </c>
      <c r="E19294" t="inlineStr">
        <is>
          <t>Central</t>
        </is>
      </c>
      <c r="F19294" t="inlineStr">
        <is>
          <t>P0147</t>
        </is>
      </c>
      <c r="G19294" t="inlineStr">
        <is>
          <t>Prod_0147</t>
        </is>
      </c>
      <c r="H19294" t="inlineStr">
        <is>
          <t>Stationery</t>
        </is>
      </c>
      <c r="I19294" t="n">
        <v>8</v>
      </c>
      <c r="J19294" t="n">
        <v>361.81</v>
      </c>
      <c r="K19294" t="n">
        <v>0.05</v>
      </c>
      <c r="L19294">
        <f>I19294*J19294*(1-K19294)</f>
        <v/>
      </c>
      <c r="M19294">
        <f>VLOOKUP(F19294,Products!A:D,4,FALSE)*I19294</f>
        <v/>
      </c>
      <c r="N19294">
        <f>L19294-M19294</f>
        <v/>
      </c>
    </row>
    <row r="19295">
      <c r="A19295" t="inlineStr">
        <is>
          <t>T1019293</t>
        </is>
      </c>
      <c r="B19295" t="inlineStr">
        <is>
          <t>2025-07-25</t>
        </is>
      </c>
      <c r="C19295" t="inlineStr">
        <is>
          <t>S005</t>
        </is>
      </c>
      <c r="D19295" t="inlineStr">
        <is>
          <t>Store_005</t>
        </is>
      </c>
      <c r="E19295" t="inlineStr">
        <is>
          <t>Central</t>
        </is>
      </c>
      <c r="F19295" t="inlineStr">
        <is>
          <t>P0032</t>
        </is>
      </c>
      <c r="G19295" t="inlineStr">
        <is>
          <t>Prod_0032</t>
        </is>
      </c>
      <c r="H19295" t="inlineStr">
        <is>
          <t>Beverages</t>
        </is>
      </c>
      <c r="I19295" t="n">
        <v>8</v>
      </c>
      <c r="J19295" t="n">
        <v>352.19</v>
      </c>
      <c r="K19295" t="n">
        <v>0.05</v>
      </c>
      <c r="L19295">
        <f>I19295*J19295*(1-K19295)</f>
        <v/>
      </c>
      <c r="M19295">
        <f>VLOOKUP(F19295,Products!A:D,4,FALSE)*I19295</f>
        <v/>
      </c>
      <c r="N19295">
        <f>L19295-M19295</f>
        <v/>
      </c>
    </row>
    <row r="19296">
      <c r="A19296" t="inlineStr">
        <is>
          <t>T1019294</t>
        </is>
      </c>
      <c r="B19296" t="inlineStr">
        <is>
          <t>2023-12-14</t>
        </is>
      </c>
      <c r="C19296" t="inlineStr">
        <is>
          <t>S030</t>
        </is>
      </c>
      <c r="D19296" t="inlineStr">
        <is>
          <t>Store_030</t>
        </is>
      </c>
      <c r="E19296" t="inlineStr">
        <is>
          <t>North</t>
        </is>
      </c>
      <c r="F19296" t="inlineStr">
        <is>
          <t>P0026</t>
        </is>
      </c>
      <c r="G19296" t="inlineStr">
        <is>
          <t>Prod_0026</t>
        </is>
      </c>
      <c r="H19296" t="inlineStr">
        <is>
          <t>Beverages</t>
        </is>
      </c>
      <c r="I19296" t="n">
        <v>2</v>
      </c>
      <c r="J19296" t="n">
        <v>972.45</v>
      </c>
      <c r="K19296" t="n">
        <v>0.15</v>
      </c>
      <c r="L19296">
        <f>I19296*J19296*(1-K19296)</f>
        <v/>
      </c>
      <c r="M19296">
        <f>VLOOKUP(F19296,Products!A:D,4,FALSE)*I19296</f>
        <v/>
      </c>
      <c r="N19296">
        <f>L19296-M19296</f>
        <v/>
      </c>
    </row>
    <row r="19297">
      <c r="A19297" t="inlineStr">
        <is>
          <t>T1019295</t>
        </is>
      </c>
      <c r="B19297" t="inlineStr">
        <is>
          <t>2023-11-21</t>
        </is>
      </c>
      <c r="C19297" t="inlineStr">
        <is>
          <t>S023</t>
        </is>
      </c>
      <c r="D19297" t="inlineStr">
        <is>
          <t>Store_023</t>
        </is>
      </c>
      <c r="E19297" t="inlineStr">
        <is>
          <t>South</t>
        </is>
      </c>
      <c r="F19297" t="inlineStr">
        <is>
          <t>P0164</t>
        </is>
      </c>
      <c r="G19297" t="inlineStr">
        <is>
          <t>Prod_0164</t>
        </is>
      </c>
      <c r="H19297" t="inlineStr">
        <is>
          <t>Food</t>
        </is>
      </c>
      <c r="I19297" t="n">
        <v>6</v>
      </c>
      <c r="J19297" t="n">
        <v>653.3200000000001</v>
      </c>
      <c r="K19297" t="n">
        <v>0</v>
      </c>
      <c r="L19297">
        <f>I19297*J19297*(1-K19297)</f>
        <v/>
      </c>
      <c r="M19297">
        <f>VLOOKUP(F19297,Products!A:D,4,FALSE)*I19297</f>
        <v/>
      </c>
      <c r="N19297">
        <f>L19297-M19297</f>
        <v/>
      </c>
    </row>
    <row r="19298">
      <c r="A19298" t="inlineStr">
        <is>
          <t>T1019296</t>
        </is>
      </c>
      <c r="B19298" t="inlineStr">
        <is>
          <t>2025-02-23</t>
        </is>
      </c>
      <c r="C19298" t="inlineStr">
        <is>
          <t>S047</t>
        </is>
      </c>
      <c r="D19298" t="inlineStr">
        <is>
          <t>Store_047</t>
        </is>
      </c>
      <c r="E19298" t="inlineStr">
        <is>
          <t>North</t>
        </is>
      </c>
      <c r="F19298" t="inlineStr">
        <is>
          <t>P0157</t>
        </is>
      </c>
      <c r="G19298" t="inlineStr">
        <is>
          <t>Prod_0157</t>
        </is>
      </c>
      <c r="H19298" t="inlineStr">
        <is>
          <t>Toys</t>
        </is>
      </c>
      <c r="I19298" t="n">
        <v>9</v>
      </c>
      <c r="J19298" t="n">
        <v>307.89</v>
      </c>
      <c r="K19298" t="n">
        <v>0</v>
      </c>
      <c r="L19298">
        <f>I19298*J19298*(1-K19298)</f>
        <v/>
      </c>
      <c r="M19298">
        <f>VLOOKUP(F19298,Products!A:D,4,FALSE)*I19298</f>
        <v/>
      </c>
      <c r="N19298">
        <f>L19298-M19298</f>
        <v/>
      </c>
    </row>
    <row r="19299">
      <c r="A19299" t="inlineStr">
        <is>
          <t>T1019297</t>
        </is>
      </c>
      <c r="B19299" t="inlineStr">
        <is>
          <t>2024-04-17</t>
        </is>
      </c>
      <c r="C19299" t="inlineStr">
        <is>
          <t>S050</t>
        </is>
      </c>
      <c r="D19299" t="inlineStr">
        <is>
          <t>Store_050</t>
        </is>
      </c>
      <c r="E19299" t="inlineStr">
        <is>
          <t>South</t>
        </is>
      </c>
      <c r="F19299" t="inlineStr">
        <is>
          <t>P0170</t>
        </is>
      </c>
      <c r="G19299" t="inlineStr">
        <is>
          <t>Prod_0170</t>
        </is>
      </c>
      <c r="H19299" t="inlineStr">
        <is>
          <t>Household</t>
        </is>
      </c>
      <c r="I19299" t="n">
        <v>8</v>
      </c>
      <c r="J19299" t="n">
        <v>435.16</v>
      </c>
      <c r="K19299" t="n">
        <v>0.1</v>
      </c>
      <c r="L19299">
        <f>I19299*J19299*(1-K19299)</f>
        <v/>
      </c>
      <c r="M19299">
        <f>VLOOKUP(F19299,Products!A:D,4,FALSE)*I19299</f>
        <v/>
      </c>
      <c r="N19299">
        <f>L19299-M19299</f>
        <v/>
      </c>
    </row>
    <row r="19300">
      <c r="A19300" t="inlineStr">
        <is>
          <t>T1019298</t>
        </is>
      </c>
      <c r="B19300" t="inlineStr">
        <is>
          <t>2023-11-06</t>
        </is>
      </c>
      <c r="C19300" t="inlineStr">
        <is>
          <t>S006</t>
        </is>
      </c>
      <c r="D19300" t="inlineStr">
        <is>
          <t>Store_006</t>
        </is>
      </c>
      <c r="E19300" t="inlineStr">
        <is>
          <t>East</t>
        </is>
      </c>
      <c r="F19300" t="inlineStr">
        <is>
          <t>P0079</t>
        </is>
      </c>
      <c r="G19300" t="inlineStr">
        <is>
          <t>Prod_0079</t>
        </is>
      </c>
      <c r="H19300" t="inlineStr">
        <is>
          <t>Food</t>
        </is>
      </c>
      <c r="I19300" t="n">
        <v>3</v>
      </c>
      <c r="J19300" t="n">
        <v>665.58</v>
      </c>
      <c r="K19300" t="n">
        <v>0.05</v>
      </c>
      <c r="L19300">
        <f>I19300*J19300*(1-K19300)</f>
        <v/>
      </c>
      <c r="M19300">
        <f>VLOOKUP(F19300,Products!A:D,4,FALSE)*I19300</f>
        <v/>
      </c>
      <c r="N19300">
        <f>L19300-M19300</f>
        <v/>
      </c>
    </row>
    <row r="19301">
      <c r="A19301" t="inlineStr">
        <is>
          <t>T1019299</t>
        </is>
      </c>
      <c r="B19301" t="inlineStr">
        <is>
          <t>2024-10-01</t>
        </is>
      </c>
      <c r="C19301" t="inlineStr">
        <is>
          <t>S022</t>
        </is>
      </c>
      <c r="D19301" t="inlineStr">
        <is>
          <t>Store_022</t>
        </is>
      </c>
      <c r="E19301" t="inlineStr">
        <is>
          <t>East</t>
        </is>
      </c>
      <c r="F19301" t="inlineStr">
        <is>
          <t>P0017</t>
        </is>
      </c>
      <c r="G19301" t="inlineStr">
        <is>
          <t>Prod_0017</t>
        </is>
      </c>
      <c r="H19301" t="inlineStr">
        <is>
          <t>Food</t>
        </is>
      </c>
      <c r="I19301" t="n">
        <v>2</v>
      </c>
      <c r="J19301" t="n">
        <v>768.14</v>
      </c>
      <c r="K19301" t="n">
        <v>0</v>
      </c>
      <c r="L19301">
        <f>I19301*J19301*(1-K19301)</f>
        <v/>
      </c>
      <c r="M19301">
        <f>VLOOKUP(F19301,Products!A:D,4,FALSE)*I19301</f>
        <v/>
      </c>
      <c r="N19301">
        <f>L19301-M19301</f>
        <v/>
      </c>
    </row>
    <row r="19302">
      <c r="A19302" t="inlineStr">
        <is>
          <t>T1019300</t>
        </is>
      </c>
      <c r="B19302" t="inlineStr">
        <is>
          <t>2024-03-27</t>
        </is>
      </c>
      <c r="C19302" t="inlineStr">
        <is>
          <t>S018</t>
        </is>
      </c>
      <c r="D19302" t="inlineStr">
        <is>
          <t>Store_018</t>
        </is>
      </c>
      <c r="E19302" t="inlineStr">
        <is>
          <t>South</t>
        </is>
      </c>
      <c r="F19302" t="inlineStr">
        <is>
          <t>P0176</t>
        </is>
      </c>
      <c r="G19302" t="inlineStr">
        <is>
          <t>Prod_0176</t>
        </is>
      </c>
      <c r="H19302" t="inlineStr">
        <is>
          <t>Food</t>
        </is>
      </c>
      <c r="I19302" t="n">
        <v>3</v>
      </c>
      <c r="J19302" t="n">
        <v>607.04</v>
      </c>
      <c r="K19302" t="n">
        <v>0</v>
      </c>
      <c r="L19302">
        <f>I19302*J19302*(1-K19302)</f>
        <v/>
      </c>
      <c r="M19302">
        <f>VLOOKUP(F19302,Products!A:D,4,FALSE)*I19302</f>
        <v/>
      </c>
      <c r="N19302">
        <f>L19302-M19302</f>
        <v/>
      </c>
    </row>
    <row r="19303">
      <c r="A19303" t="inlineStr">
        <is>
          <t>T1019301</t>
        </is>
      </c>
      <c r="B19303" t="inlineStr">
        <is>
          <t>2023-10-08</t>
        </is>
      </c>
      <c r="C19303" t="inlineStr">
        <is>
          <t>S044</t>
        </is>
      </c>
      <c r="D19303" t="inlineStr">
        <is>
          <t>Store_044</t>
        </is>
      </c>
      <c r="E19303" t="inlineStr">
        <is>
          <t>North</t>
        </is>
      </c>
      <c r="F19303" t="inlineStr">
        <is>
          <t>P0179</t>
        </is>
      </c>
      <c r="G19303" t="inlineStr">
        <is>
          <t>Prod_0179</t>
        </is>
      </c>
      <c r="H19303" t="inlineStr">
        <is>
          <t>Household</t>
        </is>
      </c>
      <c r="I19303" t="n">
        <v>1</v>
      </c>
      <c r="J19303" t="n">
        <v>230.79</v>
      </c>
      <c r="K19303" t="n">
        <v>0</v>
      </c>
      <c r="L19303">
        <f>I19303*J19303*(1-K19303)</f>
        <v/>
      </c>
      <c r="M19303">
        <f>VLOOKUP(F19303,Products!A:D,4,FALSE)*I19303</f>
        <v/>
      </c>
      <c r="N19303">
        <f>L19303-M19303</f>
        <v/>
      </c>
    </row>
    <row r="19304">
      <c r="A19304" t="inlineStr">
        <is>
          <t>T1019302</t>
        </is>
      </c>
      <c r="B19304" t="inlineStr">
        <is>
          <t>2024-12-11</t>
        </is>
      </c>
      <c r="C19304" t="inlineStr">
        <is>
          <t>S046</t>
        </is>
      </c>
      <c r="D19304" t="inlineStr">
        <is>
          <t>Store_046</t>
        </is>
      </c>
      <c r="E19304" t="inlineStr">
        <is>
          <t>South</t>
        </is>
      </c>
      <c r="F19304" t="inlineStr">
        <is>
          <t>P0174</t>
        </is>
      </c>
      <c r="G19304" t="inlineStr">
        <is>
          <t>Prod_0174</t>
        </is>
      </c>
      <c r="H19304" t="inlineStr">
        <is>
          <t>Food</t>
        </is>
      </c>
      <c r="I19304" t="n">
        <v>2</v>
      </c>
      <c r="J19304" t="n">
        <v>85.18000000000001</v>
      </c>
      <c r="K19304" t="n">
        <v>0</v>
      </c>
      <c r="L19304">
        <f>I19304*J19304*(1-K19304)</f>
        <v/>
      </c>
      <c r="M19304">
        <f>VLOOKUP(F19304,Products!A:D,4,FALSE)*I19304</f>
        <v/>
      </c>
      <c r="N19304">
        <f>L19304-M19304</f>
        <v/>
      </c>
    </row>
    <row r="19305">
      <c r="A19305" t="inlineStr">
        <is>
          <t>T1019303</t>
        </is>
      </c>
      <c r="B19305" t="inlineStr">
        <is>
          <t>2024-06-02</t>
        </is>
      </c>
      <c r="C19305" t="inlineStr">
        <is>
          <t>S005</t>
        </is>
      </c>
      <c r="D19305" t="inlineStr">
        <is>
          <t>Store_005</t>
        </is>
      </c>
      <c r="E19305" t="inlineStr">
        <is>
          <t>Central</t>
        </is>
      </c>
      <c r="F19305" t="inlineStr">
        <is>
          <t>P0193</t>
        </is>
      </c>
      <c r="G19305" t="inlineStr">
        <is>
          <t>Prod_0193</t>
        </is>
      </c>
      <c r="H19305" t="inlineStr">
        <is>
          <t>Food</t>
        </is>
      </c>
      <c r="I19305" t="n">
        <v>2</v>
      </c>
      <c r="J19305" t="n">
        <v>498.15</v>
      </c>
      <c r="K19305" t="n">
        <v>0.15</v>
      </c>
      <c r="L19305">
        <f>I19305*J19305*(1-K19305)</f>
        <v/>
      </c>
      <c r="M19305">
        <f>VLOOKUP(F19305,Products!A:D,4,FALSE)*I19305</f>
        <v/>
      </c>
      <c r="N19305">
        <f>L19305-M19305</f>
        <v/>
      </c>
    </row>
    <row r="19306">
      <c r="A19306" t="inlineStr">
        <is>
          <t>T1019304</t>
        </is>
      </c>
      <c r="B19306" t="inlineStr">
        <is>
          <t>2025-06-27</t>
        </is>
      </c>
      <c r="C19306" t="inlineStr">
        <is>
          <t>S032</t>
        </is>
      </c>
      <c r="D19306" t="inlineStr">
        <is>
          <t>Store_032</t>
        </is>
      </c>
      <c r="E19306" t="inlineStr">
        <is>
          <t>Central</t>
        </is>
      </c>
      <c r="F19306" t="inlineStr">
        <is>
          <t>P0129</t>
        </is>
      </c>
      <c r="G19306" t="inlineStr">
        <is>
          <t>Prod_0129</t>
        </is>
      </c>
      <c r="H19306" t="inlineStr">
        <is>
          <t>Stationery</t>
        </is>
      </c>
      <c r="I19306" t="n">
        <v>1</v>
      </c>
      <c r="J19306" t="n">
        <v>730.37</v>
      </c>
      <c r="K19306" t="n">
        <v>0</v>
      </c>
      <c r="L19306">
        <f>I19306*J19306*(1-K19306)</f>
        <v/>
      </c>
      <c r="M19306">
        <f>VLOOKUP(F19306,Products!A:D,4,FALSE)*I19306</f>
        <v/>
      </c>
      <c r="N19306">
        <f>L19306-M19306</f>
        <v/>
      </c>
    </row>
    <row r="19307">
      <c r="A19307" t="inlineStr">
        <is>
          <t>T1019305</t>
        </is>
      </c>
      <c r="B19307" t="inlineStr">
        <is>
          <t>2024-01-16</t>
        </is>
      </c>
      <c r="C19307" t="inlineStr">
        <is>
          <t>S035</t>
        </is>
      </c>
      <c r="D19307" t="inlineStr">
        <is>
          <t>Store_035</t>
        </is>
      </c>
      <c r="E19307" t="inlineStr">
        <is>
          <t>Central</t>
        </is>
      </c>
      <c r="F19307" t="inlineStr">
        <is>
          <t>P0189</t>
        </is>
      </c>
      <c r="G19307" t="inlineStr">
        <is>
          <t>Prod_0189</t>
        </is>
      </c>
      <c r="H19307" t="inlineStr">
        <is>
          <t>Food</t>
        </is>
      </c>
      <c r="I19307" t="n">
        <v>7</v>
      </c>
      <c r="J19307" t="n">
        <v>746.1</v>
      </c>
      <c r="K19307" t="n">
        <v>0</v>
      </c>
      <c r="L19307">
        <f>I19307*J19307*(1-K19307)</f>
        <v/>
      </c>
      <c r="M19307">
        <f>VLOOKUP(F19307,Products!A:D,4,FALSE)*I19307</f>
        <v/>
      </c>
      <c r="N19307">
        <f>L19307-M19307</f>
        <v/>
      </c>
    </row>
    <row r="19308">
      <c r="A19308" t="inlineStr">
        <is>
          <t>T1019306</t>
        </is>
      </c>
      <c r="B19308" t="inlineStr">
        <is>
          <t>2023-11-27</t>
        </is>
      </c>
      <c r="C19308" t="inlineStr">
        <is>
          <t>S015</t>
        </is>
      </c>
      <c r="D19308" t="inlineStr">
        <is>
          <t>Store_015</t>
        </is>
      </c>
      <c r="E19308" t="inlineStr">
        <is>
          <t>North</t>
        </is>
      </c>
      <c r="F19308" t="inlineStr">
        <is>
          <t>P0077</t>
        </is>
      </c>
      <c r="G19308" t="inlineStr">
        <is>
          <t>Prod_0077</t>
        </is>
      </c>
      <c r="H19308" t="inlineStr">
        <is>
          <t>Beverages</t>
        </is>
      </c>
      <c r="I19308" t="n">
        <v>6</v>
      </c>
      <c r="J19308" t="n">
        <v>40.36</v>
      </c>
      <c r="K19308" t="n">
        <v>0</v>
      </c>
      <c r="L19308">
        <f>I19308*J19308*(1-K19308)</f>
        <v/>
      </c>
      <c r="M19308">
        <f>VLOOKUP(F19308,Products!A:D,4,FALSE)*I19308</f>
        <v/>
      </c>
      <c r="N19308">
        <f>L19308-M19308</f>
        <v/>
      </c>
    </row>
    <row r="19309">
      <c r="A19309" t="inlineStr">
        <is>
          <t>T1019307</t>
        </is>
      </c>
      <c r="B19309" t="inlineStr">
        <is>
          <t>2023-09-24</t>
        </is>
      </c>
      <c r="C19309" t="inlineStr">
        <is>
          <t>S013</t>
        </is>
      </c>
      <c r="D19309" t="inlineStr">
        <is>
          <t>Store_013</t>
        </is>
      </c>
      <c r="E19309" t="inlineStr">
        <is>
          <t>North</t>
        </is>
      </c>
      <c r="F19309" t="inlineStr">
        <is>
          <t>P0096</t>
        </is>
      </c>
      <c r="G19309" t="inlineStr">
        <is>
          <t>Prod_0096</t>
        </is>
      </c>
      <c r="H19309" t="inlineStr">
        <is>
          <t>Beverages</t>
        </is>
      </c>
      <c r="I19309" t="n">
        <v>2</v>
      </c>
      <c r="J19309" t="n">
        <v>504.82</v>
      </c>
      <c r="K19309" t="n">
        <v>0</v>
      </c>
      <c r="L19309">
        <f>I19309*J19309*(1-K19309)</f>
        <v/>
      </c>
      <c r="M19309">
        <f>VLOOKUP(F19309,Products!A:D,4,FALSE)*I19309</f>
        <v/>
      </c>
      <c r="N19309">
        <f>L19309-M19309</f>
        <v/>
      </c>
    </row>
    <row r="19310">
      <c r="A19310" t="inlineStr">
        <is>
          <t>T1019308</t>
        </is>
      </c>
      <c r="B19310" t="inlineStr">
        <is>
          <t>2023-06-18</t>
        </is>
      </c>
      <c r="C19310" t="inlineStr">
        <is>
          <t>S017</t>
        </is>
      </c>
      <c r="D19310" t="inlineStr">
        <is>
          <t>Store_017</t>
        </is>
      </c>
      <c r="E19310" t="inlineStr">
        <is>
          <t>South</t>
        </is>
      </c>
      <c r="F19310" t="inlineStr">
        <is>
          <t>P0144</t>
        </is>
      </c>
      <c r="G19310" t="inlineStr">
        <is>
          <t>Prod_0144</t>
        </is>
      </c>
      <c r="H19310" t="inlineStr">
        <is>
          <t>Stationery</t>
        </is>
      </c>
      <c r="I19310" t="n">
        <v>6</v>
      </c>
      <c r="J19310" t="n">
        <v>268.88</v>
      </c>
      <c r="K19310" t="n">
        <v>0</v>
      </c>
      <c r="L19310">
        <f>I19310*J19310*(1-K19310)</f>
        <v/>
      </c>
      <c r="M19310">
        <f>VLOOKUP(F19310,Products!A:D,4,FALSE)*I19310</f>
        <v/>
      </c>
      <c r="N19310">
        <f>L19310-M19310</f>
        <v/>
      </c>
    </row>
    <row r="19311">
      <c r="A19311" t="inlineStr">
        <is>
          <t>T1019309</t>
        </is>
      </c>
      <c r="B19311" t="inlineStr">
        <is>
          <t>2023-03-05</t>
        </is>
      </c>
      <c r="C19311" t="inlineStr">
        <is>
          <t>S041</t>
        </is>
      </c>
      <c r="D19311" t="inlineStr">
        <is>
          <t>Store_041</t>
        </is>
      </c>
      <c r="E19311" t="inlineStr">
        <is>
          <t>East</t>
        </is>
      </c>
      <c r="F19311" t="inlineStr">
        <is>
          <t>P0191</t>
        </is>
      </c>
      <c r="G19311" t="inlineStr">
        <is>
          <t>Prod_0191</t>
        </is>
      </c>
      <c r="H19311" t="inlineStr">
        <is>
          <t>Food</t>
        </is>
      </c>
      <c r="I19311" t="n">
        <v>8</v>
      </c>
      <c r="J19311" t="n">
        <v>564.5700000000001</v>
      </c>
      <c r="K19311" t="n">
        <v>0.1</v>
      </c>
      <c r="L19311">
        <f>I19311*J19311*(1-K19311)</f>
        <v/>
      </c>
      <c r="M19311">
        <f>VLOOKUP(F19311,Products!A:D,4,FALSE)*I19311</f>
        <v/>
      </c>
      <c r="N19311">
        <f>L19311-M19311</f>
        <v/>
      </c>
    </row>
    <row r="19312">
      <c r="A19312" t="inlineStr">
        <is>
          <t>T1019310</t>
        </is>
      </c>
      <c r="B19312" t="inlineStr">
        <is>
          <t>2024-04-17</t>
        </is>
      </c>
      <c r="C19312" t="inlineStr">
        <is>
          <t>S005</t>
        </is>
      </c>
      <c r="D19312" t="inlineStr">
        <is>
          <t>Store_005</t>
        </is>
      </c>
      <c r="E19312" t="inlineStr">
        <is>
          <t>Central</t>
        </is>
      </c>
      <c r="F19312" t="inlineStr">
        <is>
          <t>P0126</t>
        </is>
      </c>
      <c r="G19312" t="inlineStr">
        <is>
          <t>Prod_0126</t>
        </is>
      </c>
      <c r="H19312" t="inlineStr">
        <is>
          <t>Toys</t>
        </is>
      </c>
      <c r="I19312" t="n">
        <v>4</v>
      </c>
      <c r="J19312" t="n">
        <v>335.27</v>
      </c>
      <c r="K19312" t="n">
        <v>0.1</v>
      </c>
      <c r="L19312">
        <f>I19312*J19312*(1-K19312)</f>
        <v/>
      </c>
      <c r="M19312">
        <f>VLOOKUP(F19312,Products!A:D,4,FALSE)*I19312</f>
        <v/>
      </c>
      <c r="N19312">
        <f>L19312-M19312</f>
        <v/>
      </c>
    </row>
    <row r="19313">
      <c r="A19313" t="inlineStr">
        <is>
          <t>T1019311</t>
        </is>
      </c>
      <c r="B19313" t="inlineStr">
        <is>
          <t>2024-12-30</t>
        </is>
      </c>
      <c r="C19313" t="inlineStr">
        <is>
          <t>S018</t>
        </is>
      </c>
      <c r="D19313" t="inlineStr">
        <is>
          <t>Store_018</t>
        </is>
      </c>
      <c r="E19313" t="inlineStr">
        <is>
          <t>South</t>
        </is>
      </c>
      <c r="F19313" t="inlineStr">
        <is>
          <t>P0103</t>
        </is>
      </c>
      <c r="G19313" t="inlineStr">
        <is>
          <t>Prod_0103</t>
        </is>
      </c>
      <c r="H19313" t="inlineStr">
        <is>
          <t>Stationery</t>
        </is>
      </c>
      <c r="I19313" t="n">
        <v>6</v>
      </c>
      <c r="J19313" t="n">
        <v>624.39</v>
      </c>
      <c r="K19313" t="n">
        <v>0</v>
      </c>
      <c r="L19313">
        <f>I19313*J19313*(1-K19313)</f>
        <v/>
      </c>
      <c r="M19313">
        <f>VLOOKUP(F19313,Products!A:D,4,FALSE)*I19313</f>
        <v/>
      </c>
      <c r="N19313">
        <f>L19313-M19313</f>
        <v/>
      </c>
    </row>
    <row r="19314">
      <c r="A19314" t="inlineStr">
        <is>
          <t>T1019312</t>
        </is>
      </c>
      <c r="B19314" t="inlineStr">
        <is>
          <t>2024-10-24</t>
        </is>
      </c>
      <c r="C19314" t="inlineStr">
        <is>
          <t>S027</t>
        </is>
      </c>
      <c r="D19314" t="inlineStr">
        <is>
          <t>Store_027</t>
        </is>
      </c>
      <c r="E19314" t="inlineStr">
        <is>
          <t>South</t>
        </is>
      </c>
      <c r="F19314" t="inlineStr">
        <is>
          <t>P0040</t>
        </is>
      </c>
      <c r="G19314" t="inlineStr">
        <is>
          <t>Prod_0040</t>
        </is>
      </c>
      <c r="H19314" t="inlineStr">
        <is>
          <t>Toys</t>
        </is>
      </c>
      <c r="I19314" t="n">
        <v>1</v>
      </c>
      <c r="J19314" t="n">
        <v>78.81</v>
      </c>
      <c r="K19314" t="n">
        <v>0</v>
      </c>
      <c r="L19314">
        <f>I19314*J19314*(1-K19314)</f>
        <v/>
      </c>
      <c r="M19314">
        <f>VLOOKUP(F19314,Products!A:D,4,FALSE)*I19314</f>
        <v/>
      </c>
      <c r="N19314">
        <f>L19314-M19314</f>
        <v/>
      </c>
    </row>
    <row r="19315">
      <c r="A19315" t="inlineStr">
        <is>
          <t>T1019313</t>
        </is>
      </c>
      <c r="B19315" t="inlineStr">
        <is>
          <t>2024-08-29</t>
        </is>
      </c>
      <c r="C19315" t="inlineStr">
        <is>
          <t>S047</t>
        </is>
      </c>
      <c r="D19315" t="inlineStr">
        <is>
          <t>Store_047</t>
        </is>
      </c>
      <c r="E19315" t="inlineStr">
        <is>
          <t>North</t>
        </is>
      </c>
      <c r="F19315" t="inlineStr">
        <is>
          <t>P0156</t>
        </is>
      </c>
      <c r="G19315" t="inlineStr">
        <is>
          <t>Prod_0156</t>
        </is>
      </c>
      <c r="H19315" t="inlineStr">
        <is>
          <t>Toys</t>
        </is>
      </c>
      <c r="I19315" t="n">
        <v>4</v>
      </c>
      <c r="J19315" t="n">
        <v>488.08</v>
      </c>
      <c r="K19315" t="n">
        <v>0</v>
      </c>
      <c r="L19315">
        <f>I19315*J19315*(1-K19315)</f>
        <v/>
      </c>
      <c r="M19315">
        <f>VLOOKUP(F19315,Products!A:D,4,FALSE)*I19315</f>
        <v/>
      </c>
      <c r="N19315">
        <f>L19315-M19315</f>
        <v/>
      </c>
    </row>
    <row r="19316">
      <c r="A19316" t="inlineStr">
        <is>
          <t>T1019314</t>
        </is>
      </c>
      <c r="B19316" t="inlineStr">
        <is>
          <t>2023-01-14</t>
        </is>
      </c>
      <c r="C19316" t="inlineStr">
        <is>
          <t>S003</t>
        </is>
      </c>
      <c r="D19316" t="inlineStr">
        <is>
          <t>Store_003</t>
        </is>
      </c>
      <c r="E19316" t="inlineStr">
        <is>
          <t>North</t>
        </is>
      </c>
      <c r="F19316" t="inlineStr">
        <is>
          <t>P0127</t>
        </is>
      </c>
      <c r="G19316" t="inlineStr">
        <is>
          <t>Prod_0127</t>
        </is>
      </c>
      <c r="H19316" t="inlineStr">
        <is>
          <t>Toys</t>
        </is>
      </c>
      <c r="I19316" t="n">
        <v>9</v>
      </c>
      <c r="J19316" t="n">
        <v>589.09</v>
      </c>
      <c r="K19316" t="n">
        <v>0</v>
      </c>
      <c r="L19316">
        <f>I19316*J19316*(1-K19316)</f>
        <v/>
      </c>
      <c r="M19316">
        <f>VLOOKUP(F19316,Products!A:D,4,FALSE)*I19316</f>
        <v/>
      </c>
      <c r="N19316">
        <f>L19316-M19316</f>
        <v/>
      </c>
    </row>
    <row r="19317">
      <c r="A19317" t="inlineStr">
        <is>
          <t>T1019315</t>
        </is>
      </c>
      <c r="B19317" t="inlineStr">
        <is>
          <t>2024-06-17</t>
        </is>
      </c>
      <c r="C19317" t="inlineStr">
        <is>
          <t>S018</t>
        </is>
      </c>
      <c r="D19317" t="inlineStr">
        <is>
          <t>Store_018</t>
        </is>
      </c>
      <c r="E19317" t="inlineStr">
        <is>
          <t>South</t>
        </is>
      </c>
      <c r="F19317" t="inlineStr">
        <is>
          <t>P0159</t>
        </is>
      </c>
      <c r="G19317" t="inlineStr">
        <is>
          <t>Prod_0159</t>
        </is>
      </c>
      <c r="H19317" t="inlineStr">
        <is>
          <t>Electronics</t>
        </is>
      </c>
      <c r="I19317" t="n">
        <v>6</v>
      </c>
      <c r="J19317" t="n">
        <v>546.58</v>
      </c>
      <c r="K19317" t="n">
        <v>0.15</v>
      </c>
      <c r="L19317">
        <f>I19317*J19317*(1-K19317)</f>
        <v/>
      </c>
      <c r="M19317">
        <f>VLOOKUP(F19317,Products!A:D,4,FALSE)*I19317</f>
        <v/>
      </c>
      <c r="N19317">
        <f>L19317-M19317</f>
        <v/>
      </c>
    </row>
    <row r="19318">
      <c r="A19318" t="inlineStr">
        <is>
          <t>T1019316</t>
        </is>
      </c>
      <c r="B19318" t="inlineStr">
        <is>
          <t>2024-05-03</t>
        </is>
      </c>
      <c r="C19318" t="inlineStr">
        <is>
          <t>S043</t>
        </is>
      </c>
      <c r="D19318" t="inlineStr">
        <is>
          <t>Store_043</t>
        </is>
      </c>
      <c r="E19318" t="inlineStr">
        <is>
          <t>East</t>
        </is>
      </c>
      <c r="F19318" t="inlineStr">
        <is>
          <t>P0040</t>
        </is>
      </c>
      <c r="G19318" t="inlineStr">
        <is>
          <t>Prod_0040</t>
        </is>
      </c>
      <c r="H19318" t="inlineStr">
        <is>
          <t>Toys</t>
        </is>
      </c>
      <c r="I19318" t="n">
        <v>3</v>
      </c>
      <c r="J19318" t="n">
        <v>70.44</v>
      </c>
      <c r="K19318" t="n">
        <v>0</v>
      </c>
      <c r="L19318">
        <f>I19318*J19318*(1-K19318)</f>
        <v/>
      </c>
      <c r="M19318">
        <f>VLOOKUP(F19318,Products!A:D,4,FALSE)*I19318</f>
        <v/>
      </c>
      <c r="N19318">
        <f>L19318-M19318</f>
        <v/>
      </c>
    </row>
    <row r="19319">
      <c r="A19319" t="inlineStr">
        <is>
          <t>T1019317</t>
        </is>
      </c>
      <c r="B19319" t="inlineStr">
        <is>
          <t>2024-08-27</t>
        </is>
      </c>
      <c r="C19319" t="inlineStr">
        <is>
          <t>S042</t>
        </is>
      </c>
      <c r="D19319" t="inlineStr">
        <is>
          <t>Store_042</t>
        </is>
      </c>
      <c r="E19319" t="inlineStr">
        <is>
          <t>Central</t>
        </is>
      </c>
      <c r="F19319" t="inlineStr">
        <is>
          <t>P0019</t>
        </is>
      </c>
      <c r="G19319" t="inlineStr">
        <is>
          <t>Prod_0019</t>
        </is>
      </c>
      <c r="H19319" t="inlineStr">
        <is>
          <t>Toys</t>
        </is>
      </c>
      <c r="I19319" t="n">
        <v>8</v>
      </c>
      <c r="J19319" t="n">
        <v>486.72</v>
      </c>
      <c r="K19319" t="n">
        <v>0</v>
      </c>
      <c r="L19319">
        <f>I19319*J19319*(1-K19319)</f>
        <v/>
      </c>
      <c r="M19319">
        <f>VLOOKUP(F19319,Products!A:D,4,FALSE)*I19319</f>
        <v/>
      </c>
      <c r="N19319">
        <f>L19319-M19319</f>
        <v/>
      </c>
    </row>
    <row r="19320">
      <c r="A19320" t="inlineStr">
        <is>
          <t>T1019318</t>
        </is>
      </c>
      <c r="B19320" t="inlineStr">
        <is>
          <t>2025-09-13</t>
        </is>
      </c>
      <c r="C19320" t="inlineStr">
        <is>
          <t>S048</t>
        </is>
      </c>
      <c r="D19320" t="inlineStr">
        <is>
          <t>Store_048</t>
        </is>
      </c>
      <c r="E19320" t="inlineStr">
        <is>
          <t>South</t>
        </is>
      </c>
      <c r="F19320" t="inlineStr">
        <is>
          <t>P0192</t>
        </is>
      </c>
      <c r="G19320" t="inlineStr">
        <is>
          <t>Prod_0192</t>
        </is>
      </c>
      <c r="H19320" t="inlineStr">
        <is>
          <t>Beverages</t>
        </is>
      </c>
      <c r="I19320" t="n">
        <v>3</v>
      </c>
      <c r="J19320" t="n">
        <v>492.58</v>
      </c>
      <c r="K19320" t="n">
        <v>0.2</v>
      </c>
      <c r="L19320">
        <f>I19320*J19320*(1-K19320)</f>
        <v/>
      </c>
      <c r="M19320">
        <f>VLOOKUP(F19320,Products!A:D,4,FALSE)*I19320</f>
        <v/>
      </c>
      <c r="N19320">
        <f>L19320-M19320</f>
        <v/>
      </c>
    </row>
    <row r="19321">
      <c r="A19321" t="inlineStr">
        <is>
          <t>T1019319</t>
        </is>
      </c>
      <c r="B19321" t="inlineStr">
        <is>
          <t>2024-04-21</t>
        </is>
      </c>
      <c r="C19321" t="inlineStr">
        <is>
          <t>S015</t>
        </is>
      </c>
      <c r="D19321" t="inlineStr">
        <is>
          <t>Store_015</t>
        </is>
      </c>
      <c r="E19321" t="inlineStr">
        <is>
          <t>North</t>
        </is>
      </c>
      <c r="F19321" t="inlineStr">
        <is>
          <t>P0027</t>
        </is>
      </c>
      <c r="G19321" t="inlineStr">
        <is>
          <t>Prod_0027</t>
        </is>
      </c>
      <c r="H19321" t="inlineStr">
        <is>
          <t>Electronics</t>
        </is>
      </c>
      <c r="I19321" t="n">
        <v>6</v>
      </c>
      <c r="J19321" t="n">
        <v>496.01</v>
      </c>
      <c r="K19321" t="n">
        <v>0</v>
      </c>
      <c r="L19321">
        <f>I19321*J19321*(1-K19321)</f>
        <v/>
      </c>
      <c r="M19321">
        <f>VLOOKUP(F19321,Products!A:D,4,FALSE)*I19321</f>
        <v/>
      </c>
      <c r="N19321">
        <f>L19321-M19321</f>
        <v/>
      </c>
    </row>
    <row r="19322">
      <c r="A19322" t="inlineStr">
        <is>
          <t>T1019320</t>
        </is>
      </c>
      <c r="B19322" t="inlineStr">
        <is>
          <t>2024-06-13</t>
        </is>
      </c>
      <c r="C19322" t="inlineStr">
        <is>
          <t>S045</t>
        </is>
      </c>
      <c r="D19322" t="inlineStr">
        <is>
          <t>Store_045</t>
        </is>
      </c>
      <c r="E19322" t="inlineStr">
        <is>
          <t>East</t>
        </is>
      </c>
      <c r="F19322" t="inlineStr">
        <is>
          <t>P0021</t>
        </is>
      </c>
      <c r="G19322" t="inlineStr">
        <is>
          <t>Prod_0021</t>
        </is>
      </c>
      <c r="H19322" t="inlineStr">
        <is>
          <t>Household</t>
        </is>
      </c>
      <c r="I19322" t="n">
        <v>7</v>
      </c>
      <c r="J19322" t="n">
        <v>145.72</v>
      </c>
      <c r="K19322" t="n">
        <v>0.2</v>
      </c>
      <c r="L19322">
        <f>I19322*J19322*(1-K19322)</f>
        <v/>
      </c>
      <c r="M19322">
        <f>VLOOKUP(F19322,Products!A:D,4,FALSE)*I19322</f>
        <v/>
      </c>
      <c r="N19322">
        <f>L19322-M19322</f>
        <v/>
      </c>
    </row>
    <row r="19323">
      <c r="A19323" t="inlineStr">
        <is>
          <t>T1019321</t>
        </is>
      </c>
      <c r="B19323" t="inlineStr">
        <is>
          <t>2024-09-01</t>
        </is>
      </c>
      <c r="C19323" t="inlineStr">
        <is>
          <t>S001</t>
        </is>
      </c>
      <c r="D19323" t="inlineStr">
        <is>
          <t>Store_001</t>
        </is>
      </c>
      <c r="E19323" t="inlineStr">
        <is>
          <t>West</t>
        </is>
      </c>
      <c r="F19323" t="inlineStr">
        <is>
          <t>P0190</t>
        </is>
      </c>
      <c r="G19323" t="inlineStr">
        <is>
          <t>Prod_0190</t>
        </is>
      </c>
      <c r="H19323" t="inlineStr">
        <is>
          <t>Household</t>
        </is>
      </c>
      <c r="I19323" t="n">
        <v>7</v>
      </c>
      <c r="J19323" t="n">
        <v>272.32</v>
      </c>
      <c r="K19323" t="n">
        <v>0</v>
      </c>
      <c r="L19323">
        <f>I19323*J19323*(1-K19323)</f>
        <v/>
      </c>
      <c r="M19323">
        <f>VLOOKUP(F19323,Products!A:D,4,FALSE)*I19323</f>
        <v/>
      </c>
      <c r="N19323">
        <f>L19323-M19323</f>
        <v/>
      </c>
    </row>
    <row r="19324">
      <c r="A19324" t="inlineStr">
        <is>
          <t>T1019322</t>
        </is>
      </c>
      <c r="B19324" t="inlineStr">
        <is>
          <t>2023-10-02</t>
        </is>
      </c>
      <c r="C19324" t="inlineStr">
        <is>
          <t>S050</t>
        </is>
      </c>
      <c r="D19324" t="inlineStr">
        <is>
          <t>Store_050</t>
        </is>
      </c>
      <c r="E19324" t="inlineStr">
        <is>
          <t>South</t>
        </is>
      </c>
      <c r="F19324" t="inlineStr">
        <is>
          <t>P0016</t>
        </is>
      </c>
      <c r="G19324" t="inlineStr">
        <is>
          <t>Prod_0016</t>
        </is>
      </c>
      <c r="H19324" t="inlineStr">
        <is>
          <t>Food</t>
        </is>
      </c>
      <c r="I19324" t="n">
        <v>3</v>
      </c>
      <c r="J19324" t="n">
        <v>818.5599999999999</v>
      </c>
      <c r="K19324" t="n">
        <v>0.05</v>
      </c>
      <c r="L19324">
        <f>I19324*J19324*(1-K19324)</f>
        <v/>
      </c>
      <c r="M19324">
        <f>VLOOKUP(F19324,Products!A:D,4,FALSE)*I19324</f>
        <v/>
      </c>
      <c r="N19324">
        <f>L19324-M19324</f>
        <v/>
      </c>
    </row>
    <row r="19325">
      <c r="A19325" t="inlineStr">
        <is>
          <t>T1019323</t>
        </is>
      </c>
      <c r="B19325" t="inlineStr">
        <is>
          <t>2024-09-26</t>
        </is>
      </c>
      <c r="C19325" t="inlineStr">
        <is>
          <t>S012</t>
        </is>
      </c>
      <c r="D19325" t="inlineStr">
        <is>
          <t>Store_012</t>
        </is>
      </c>
      <c r="E19325" t="inlineStr">
        <is>
          <t>South</t>
        </is>
      </c>
      <c r="F19325" t="inlineStr">
        <is>
          <t>P0019</t>
        </is>
      </c>
      <c r="G19325" t="inlineStr">
        <is>
          <t>Prod_0019</t>
        </is>
      </c>
      <c r="H19325" t="inlineStr">
        <is>
          <t>Toys</t>
        </is>
      </c>
      <c r="I19325" t="n">
        <v>3</v>
      </c>
      <c r="J19325" t="n">
        <v>468.35</v>
      </c>
      <c r="K19325" t="n">
        <v>0</v>
      </c>
      <c r="L19325">
        <f>I19325*J19325*(1-K19325)</f>
        <v/>
      </c>
      <c r="M19325">
        <f>VLOOKUP(F19325,Products!A:D,4,FALSE)*I19325</f>
        <v/>
      </c>
      <c r="N19325">
        <f>L19325-M19325</f>
        <v/>
      </c>
    </row>
    <row r="19326">
      <c r="A19326" t="inlineStr">
        <is>
          <t>T1019324</t>
        </is>
      </c>
      <c r="B19326" t="inlineStr">
        <is>
          <t>2025-05-26</t>
        </is>
      </c>
      <c r="C19326" t="inlineStr">
        <is>
          <t>S036</t>
        </is>
      </c>
      <c r="D19326" t="inlineStr">
        <is>
          <t>Store_036</t>
        </is>
      </c>
      <c r="E19326" t="inlineStr">
        <is>
          <t>Central</t>
        </is>
      </c>
      <c r="F19326" t="inlineStr">
        <is>
          <t>P0040</t>
        </is>
      </c>
      <c r="G19326" t="inlineStr">
        <is>
          <t>Prod_0040</t>
        </is>
      </c>
      <c r="H19326" t="inlineStr">
        <is>
          <t>Toys</t>
        </is>
      </c>
      <c r="I19326" t="n">
        <v>3</v>
      </c>
      <c r="J19326" t="n">
        <v>73.42</v>
      </c>
      <c r="K19326" t="n">
        <v>0</v>
      </c>
      <c r="L19326">
        <f>I19326*J19326*(1-K19326)</f>
        <v/>
      </c>
      <c r="M19326">
        <f>VLOOKUP(F19326,Products!A:D,4,FALSE)*I19326</f>
        <v/>
      </c>
      <c r="N19326">
        <f>L19326-M19326</f>
        <v/>
      </c>
    </row>
    <row r="19327">
      <c r="A19327" t="inlineStr">
        <is>
          <t>T1019325</t>
        </is>
      </c>
      <c r="B19327" t="inlineStr">
        <is>
          <t>2024-01-11</t>
        </is>
      </c>
      <c r="C19327" t="inlineStr">
        <is>
          <t>S044</t>
        </is>
      </c>
      <c r="D19327" t="inlineStr">
        <is>
          <t>Store_044</t>
        </is>
      </c>
      <c r="E19327" t="inlineStr">
        <is>
          <t>North</t>
        </is>
      </c>
      <c r="F19327" t="inlineStr">
        <is>
          <t>P0050</t>
        </is>
      </c>
      <c r="G19327" t="inlineStr">
        <is>
          <t>Prod_0050</t>
        </is>
      </c>
      <c r="H19327" t="inlineStr">
        <is>
          <t>Household</t>
        </is>
      </c>
      <c r="I19327" t="n">
        <v>1</v>
      </c>
      <c r="J19327" t="n">
        <v>639.7</v>
      </c>
      <c r="K19327" t="n">
        <v>0.15</v>
      </c>
      <c r="L19327">
        <f>I19327*J19327*(1-K19327)</f>
        <v/>
      </c>
      <c r="M19327">
        <f>VLOOKUP(F19327,Products!A:D,4,FALSE)*I19327</f>
        <v/>
      </c>
      <c r="N19327">
        <f>L19327-M19327</f>
        <v/>
      </c>
    </row>
    <row r="19328">
      <c r="A19328" t="inlineStr">
        <is>
          <t>T1019326</t>
        </is>
      </c>
      <c r="B19328" t="inlineStr">
        <is>
          <t>2023-08-23</t>
        </is>
      </c>
      <c r="C19328" t="inlineStr">
        <is>
          <t>S003</t>
        </is>
      </c>
      <c r="D19328" t="inlineStr">
        <is>
          <t>Store_003</t>
        </is>
      </c>
      <c r="E19328" t="inlineStr">
        <is>
          <t>North</t>
        </is>
      </c>
      <c r="F19328" t="inlineStr">
        <is>
          <t>P0062</t>
        </is>
      </c>
      <c r="G19328" t="inlineStr">
        <is>
          <t>Prod_0062</t>
        </is>
      </c>
      <c r="H19328" t="inlineStr">
        <is>
          <t>Beverages</t>
        </is>
      </c>
      <c r="I19328" t="n">
        <v>7</v>
      </c>
      <c r="J19328" t="n">
        <v>682.29</v>
      </c>
      <c r="K19328" t="n">
        <v>0.05</v>
      </c>
      <c r="L19328">
        <f>I19328*J19328*(1-K19328)</f>
        <v/>
      </c>
      <c r="M19328">
        <f>VLOOKUP(F19328,Products!A:D,4,FALSE)*I19328</f>
        <v/>
      </c>
      <c r="N19328">
        <f>L19328-M19328</f>
        <v/>
      </c>
    </row>
    <row r="19329">
      <c r="A19329" t="inlineStr">
        <is>
          <t>T1019327</t>
        </is>
      </c>
      <c r="B19329" t="inlineStr">
        <is>
          <t>2023-01-22</t>
        </is>
      </c>
      <c r="C19329" t="inlineStr">
        <is>
          <t>S048</t>
        </is>
      </c>
      <c r="D19329" t="inlineStr">
        <is>
          <t>Store_048</t>
        </is>
      </c>
      <c r="E19329" t="inlineStr">
        <is>
          <t>South</t>
        </is>
      </c>
      <c r="F19329" t="inlineStr">
        <is>
          <t>P0187</t>
        </is>
      </c>
      <c r="G19329" t="inlineStr">
        <is>
          <t>Prod_0187</t>
        </is>
      </c>
      <c r="H19329" t="inlineStr">
        <is>
          <t>Food</t>
        </is>
      </c>
      <c r="I19329" t="n">
        <v>8</v>
      </c>
      <c r="J19329" t="n">
        <v>1011.83</v>
      </c>
      <c r="K19329" t="n">
        <v>0.15</v>
      </c>
      <c r="L19329">
        <f>I19329*J19329*(1-K19329)</f>
        <v/>
      </c>
      <c r="M19329">
        <f>VLOOKUP(F19329,Products!A:D,4,FALSE)*I19329</f>
        <v/>
      </c>
      <c r="N19329">
        <f>L19329-M19329</f>
        <v/>
      </c>
    </row>
    <row r="19330">
      <c r="A19330" t="inlineStr">
        <is>
          <t>T1019328</t>
        </is>
      </c>
      <c r="B19330" t="inlineStr">
        <is>
          <t>2024-04-20</t>
        </is>
      </c>
      <c r="C19330" t="inlineStr">
        <is>
          <t>S015</t>
        </is>
      </c>
      <c r="D19330" t="inlineStr">
        <is>
          <t>Store_015</t>
        </is>
      </c>
      <c r="E19330" t="inlineStr">
        <is>
          <t>North</t>
        </is>
      </c>
      <c r="F19330" t="inlineStr">
        <is>
          <t>P0001</t>
        </is>
      </c>
      <c r="G19330" t="inlineStr">
        <is>
          <t>Prod_0001</t>
        </is>
      </c>
      <c r="H19330" t="inlineStr">
        <is>
          <t>Beverages</t>
        </is>
      </c>
      <c r="I19330" t="n">
        <v>1</v>
      </c>
      <c r="J19330" t="n">
        <v>637.2</v>
      </c>
      <c r="K19330" t="n">
        <v>0.1</v>
      </c>
      <c r="L19330">
        <f>I19330*J19330*(1-K19330)</f>
        <v/>
      </c>
      <c r="M19330">
        <f>VLOOKUP(F19330,Products!A:D,4,FALSE)*I19330</f>
        <v/>
      </c>
      <c r="N19330">
        <f>L19330-M19330</f>
        <v/>
      </c>
    </row>
    <row r="19331">
      <c r="A19331" t="inlineStr">
        <is>
          <t>T1019329</t>
        </is>
      </c>
      <c r="B19331" t="inlineStr">
        <is>
          <t>2023-02-23</t>
        </is>
      </c>
      <c r="C19331" t="inlineStr">
        <is>
          <t>S020</t>
        </is>
      </c>
      <c r="D19331" t="inlineStr">
        <is>
          <t>Store_020</t>
        </is>
      </c>
      <c r="E19331" t="inlineStr">
        <is>
          <t>West</t>
        </is>
      </c>
      <c r="F19331" t="inlineStr">
        <is>
          <t>P0069</t>
        </is>
      </c>
      <c r="G19331" t="inlineStr">
        <is>
          <t>Prod_0069</t>
        </is>
      </c>
      <c r="H19331" t="inlineStr">
        <is>
          <t>Household</t>
        </is>
      </c>
      <c r="I19331" t="n">
        <v>4</v>
      </c>
      <c r="J19331" t="n">
        <v>278.07</v>
      </c>
      <c r="K19331" t="n">
        <v>0</v>
      </c>
      <c r="L19331">
        <f>I19331*J19331*(1-K19331)</f>
        <v/>
      </c>
      <c r="M19331">
        <f>VLOOKUP(F19331,Products!A:D,4,FALSE)*I19331</f>
        <v/>
      </c>
      <c r="N19331">
        <f>L19331-M19331</f>
        <v/>
      </c>
    </row>
    <row r="19332">
      <c r="A19332" t="inlineStr">
        <is>
          <t>T1019330</t>
        </is>
      </c>
      <c r="B19332" t="inlineStr">
        <is>
          <t>2025-08-22</t>
        </is>
      </c>
      <c r="C19332" t="inlineStr">
        <is>
          <t>S037</t>
        </is>
      </c>
      <c r="D19332" t="inlineStr">
        <is>
          <t>Store_037</t>
        </is>
      </c>
      <c r="E19332" t="inlineStr">
        <is>
          <t>East</t>
        </is>
      </c>
      <c r="F19332" t="inlineStr">
        <is>
          <t>P0179</t>
        </is>
      </c>
      <c r="G19332" t="inlineStr">
        <is>
          <t>Prod_0179</t>
        </is>
      </c>
      <c r="H19332" t="inlineStr">
        <is>
          <t>Household</t>
        </is>
      </c>
      <c r="I19332" t="n">
        <v>2</v>
      </c>
      <c r="J19332" t="n">
        <v>216.59</v>
      </c>
      <c r="K19332" t="n">
        <v>0</v>
      </c>
      <c r="L19332">
        <f>I19332*J19332*(1-K19332)</f>
        <v/>
      </c>
      <c r="M19332">
        <f>VLOOKUP(F19332,Products!A:D,4,FALSE)*I19332</f>
        <v/>
      </c>
      <c r="N19332">
        <f>L19332-M19332</f>
        <v/>
      </c>
    </row>
    <row r="19333">
      <c r="A19333" t="inlineStr">
        <is>
          <t>T1019331</t>
        </is>
      </c>
      <c r="B19333" t="inlineStr">
        <is>
          <t>2024-06-16</t>
        </is>
      </c>
      <c r="C19333" t="inlineStr">
        <is>
          <t>S045</t>
        </is>
      </c>
      <c r="D19333" t="inlineStr">
        <is>
          <t>Store_045</t>
        </is>
      </c>
      <c r="E19333" t="inlineStr">
        <is>
          <t>East</t>
        </is>
      </c>
      <c r="F19333" t="inlineStr">
        <is>
          <t>P0068</t>
        </is>
      </c>
      <c r="G19333" t="inlineStr">
        <is>
          <t>Prod_0068</t>
        </is>
      </c>
      <c r="H19333" t="inlineStr">
        <is>
          <t>Household</t>
        </is>
      </c>
      <c r="I19333" t="n">
        <v>1</v>
      </c>
      <c r="J19333" t="n">
        <v>206.42</v>
      </c>
      <c r="K19333" t="n">
        <v>0</v>
      </c>
      <c r="L19333">
        <f>I19333*J19333*(1-K19333)</f>
        <v/>
      </c>
      <c r="M19333">
        <f>VLOOKUP(F19333,Products!A:D,4,FALSE)*I19333</f>
        <v/>
      </c>
      <c r="N19333">
        <f>L19333-M19333</f>
        <v/>
      </c>
    </row>
    <row r="19334">
      <c r="A19334" t="inlineStr">
        <is>
          <t>T1019332</t>
        </is>
      </c>
      <c r="B19334" t="inlineStr">
        <is>
          <t>2023-01-20</t>
        </is>
      </c>
      <c r="C19334" t="inlineStr">
        <is>
          <t>S014</t>
        </is>
      </c>
      <c r="D19334" t="inlineStr">
        <is>
          <t>Store_014</t>
        </is>
      </c>
      <c r="E19334" t="inlineStr">
        <is>
          <t>West</t>
        </is>
      </c>
      <c r="F19334" t="inlineStr">
        <is>
          <t>P0161</t>
        </is>
      </c>
      <c r="G19334" t="inlineStr">
        <is>
          <t>Prod_0161</t>
        </is>
      </c>
      <c r="H19334" t="inlineStr">
        <is>
          <t>Household</t>
        </is>
      </c>
      <c r="I19334" t="n">
        <v>5</v>
      </c>
      <c r="J19334" t="n">
        <v>115.01</v>
      </c>
      <c r="K19334" t="n">
        <v>0</v>
      </c>
      <c r="L19334">
        <f>I19334*J19334*(1-K19334)</f>
        <v/>
      </c>
      <c r="M19334">
        <f>VLOOKUP(F19334,Products!A:D,4,FALSE)*I19334</f>
        <v/>
      </c>
      <c r="N19334">
        <f>L19334-M19334</f>
        <v/>
      </c>
    </row>
    <row r="19335">
      <c r="A19335" t="inlineStr">
        <is>
          <t>T1019333</t>
        </is>
      </c>
      <c r="B19335" t="inlineStr">
        <is>
          <t>2024-10-18</t>
        </is>
      </c>
      <c r="C19335" t="inlineStr">
        <is>
          <t>S012</t>
        </is>
      </c>
      <c r="D19335" t="inlineStr">
        <is>
          <t>Store_012</t>
        </is>
      </c>
      <c r="E19335" t="inlineStr">
        <is>
          <t>South</t>
        </is>
      </c>
      <c r="F19335" t="inlineStr">
        <is>
          <t>P0123</t>
        </is>
      </c>
      <c r="G19335" t="inlineStr">
        <is>
          <t>Prod_0123</t>
        </is>
      </c>
      <c r="H19335" t="inlineStr">
        <is>
          <t>Food</t>
        </is>
      </c>
      <c r="I19335" t="n">
        <v>5</v>
      </c>
      <c r="J19335" t="n">
        <v>678.75</v>
      </c>
      <c r="K19335" t="n">
        <v>0.05</v>
      </c>
      <c r="L19335">
        <f>I19335*J19335*(1-K19335)</f>
        <v/>
      </c>
      <c r="M19335">
        <f>VLOOKUP(F19335,Products!A:D,4,FALSE)*I19335</f>
        <v/>
      </c>
      <c r="N19335">
        <f>L19335-M19335</f>
        <v/>
      </c>
    </row>
    <row r="19336">
      <c r="A19336" t="inlineStr">
        <is>
          <t>T1019334</t>
        </is>
      </c>
      <c r="B19336" t="inlineStr">
        <is>
          <t>2024-02-16</t>
        </is>
      </c>
      <c r="C19336" t="inlineStr">
        <is>
          <t>S003</t>
        </is>
      </c>
      <c r="D19336" t="inlineStr">
        <is>
          <t>Store_003</t>
        </is>
      </c>
      <c r="E19336" t="inlineStr">
        <is>
          <t>North</t>
        </is>
      </c>
      <c r="F19336" t="inlineStr">
        <is>
          <t>P0091</t>
        </is>
      </c>
      <c r="G19336" t="inlineStr">
        <is>
          <t>Prod_0091</t>
        </is>
      </c>
      <c r="H19336" t="inlineStr">
        <is>
          <t>Toys</t>
        </is>
      </c>
      <c r="I19336" t="n">
        <v>1</v>
      </c>
      <c r="J19336" t="n">
        <v>295.89</v>
      </c>
      <c r="K19336" t="n">
        <v>0.2</v>
      </c>
      <c r="L19336">
        <f>I19336*J19336*(1-K19336)</f>
        <v/>
      </c>
      <c r="M19336">
        <f>VLOOKUP(F19336,Products!A:D,4,FALSE)*I19336</f>
        <v/>
      </c>
      <c r="N19336">
        <f>L19336-M19336</f>
        <v/>
      </c>
    </row>
    <row r="19337">
      <c r="A19337" t="inlineStr">
        <is>
          <t>T1019335</t>
        </is>
      </c>
      <c r="B19337" t="inlineStr">
        <is>
          <t>2024-07-16</t>
        </is>
      </c>
      <c r="C19337" t="inlineStr">
        <is>
          <t>S035</t>
        </is>
      </c>
      <c r="D19337" t="inlineStr">
        <is>
          <t>Store_035</t>
        </is>
      </c>
      <c r="E19337" t="inlineStr">
        <is>
          <t>Central</t>
        </is>
      </c>
      <c r="F19337" t="inlineStr">
        <is>
          <t>P0188</t>
        </is>
      </c>
      <c r="G19337" t="inlineStr">
        <is>
          <t>Prod_0188</t>
        </is>
      </c>
      <c r="H19337" t="inlineStr">
        <is>
          <t>Food</t>
        </is>
      </c>
      <c r="I19337" t="n">
        <v>8</v>
      </c>
      <c r="J19337" t="n">
        <v>509.9</v>
      </c>
      <c r="K19337" t="n">
        <v>0</v>
      </c>
      <c r="L19337">
        <f>I19337*J19337*(1-K19337)</f>
        <v/>
      </c>
      <c r="M19337">
        <f>VLOOKUP(F19337,Products!A:D,4,FALSE)*I19337</f>
        <v/>
      </c>
      <c r="N19337">
        <f>L19337-M19337</f>
        <v/>
      </c>
    </row>
    <row r="19338">
      <c r="A19338" t="inlineStr">
        <is>
          <t>T1019336</t>
        </is>
      </c>
      <c r="B19338" t="inlineStr">
        <is>
          <t>2024-05-18</t>
        </is>
      </c>
      <c r="C19338" t="inlineStr">
        <is>
          <t>S010</t>
        </is>
      </c>
      <c r="D19338" t="inlineStr">
        <is>
          <t>Store_010</t>
        </is>
      </c>
      <c r="E19338" t="inlineStr">
        <is>
          <t>North</t>
        </is>
      </c>
      <c r="F19338" t="inlineStr">
        <is>
          <t>P0104</t>
        </is>
      </c>
      <c r="G19338" t="inlineStr">
        <is>
          <t>Prod_0104</t>
        </is>
      </c>
      <c r="H19338" t="inlineStr">
        <is>
          <t>Clothing</t>
        </is>
      </c>
      <c r="I19338" t="n">
        <v>5</v>
      </c>
      <c r="J19338" t="n">
        <v>655.11</v>
      </c>
      <c r="K19338" t="n">
        <v>0</v>
      </c>
      <c r="L19338">
        <f>I19338*J19338*(1-K19338)</f>
        <v/>
      </c>
      <c r="M19338">
        <f>VLOOKUP(F19338,Products!A:D,4,FALSE)*I19338</f>
        <v/>
      </c>
      <c r="N19338">
        <f>L19338-M19338</f>
        <v/>
      </c>
    </row>
    <row r="19339">
      <c r="A19339" t="inlineStr">
        <is>
          <t>T1019337</t>
        </is>
      </c>
      <c r="B19339" t="inlineStr">
        <is>
          <t>2024-08-15</t>
        </is>
      </c>
      <c r="C19339" t="inlineStr">
        <is>
          <t>S041</t>
        </is>
      </c>
      <c r="D19339" t="inlineStr">
        <is>
          <t>Store_041</t>
        </is>
      </c>
      <c r="E19339" t="inlineStr">
        <is>
          <t>East</t>
        </is>
      </c>
      <c r="F19339" t="inlineStr">
        <is>
          <t>P0144</t>
        </is>
      </c>
      <c r="G19339" t="inlineStr">
        <is>
          <t>Prod_0144</t>
        </is>
      </c>
      <c r="H19339" t="inlineStr">
        <is>
          <t>Stationery</t>
        </is>
      </c>
      <c r="I19339" t="n">
        <v>8</v>
      </c>
      <c r="J19339" t="n">
        <v>175.76</v>
      </c>
      <c r="K19339" t="n">
        <v>0</v>
      </c>
      <c r="L19339">
        <f>I19339*J19339*(1-K19339)</f>
        <v/>
      </c>
      <c r="M19339">
        <f>VLOOKUP(F19339,Products!A:D,4,FALSE)*I19339</f>
        <v/>
      </c>
      <c r="N19339">
        <f>L19339-M19339</f>
        <v/>
      </c>
    </row>
    <row r="19340">
      <c r="A19340" t="inlineStr">
        <is>
          <t>T1019338</t>
        </is>
      </c>
      <c r="B19340" t="inlineStr">
        <is>
          <t>2025-01-20</t>
        </is>
      </c>
      <c r="C19340" t="inlineStr">
        <is>
          <t>S012</t>
        </is>
      </c>
      <c r="D19340" t="inlineStr">
        <is>
          <t>Store_012</t>
        </is>
      </c>
      <c r="E19340" t="inlineStr">
        <is>
          <t>South</t>
        </is>
      </c>
      <c r="F19340" t="inlineStr">
        <is>
          <t>P0020</t>
        </is>
      </c>
      <c r="G19340" t="inlineStr">
        <is>
          <t>Prod_0020</t>
        </is>
      </c>
      <c r="H19340" t="inlineStr">
        <is>
          <t>Beverages</t>
        </is>
      </c>
      <c r="I19340" t="n">
        <v>1</v>
      </c>
      <c r="J19340" t="n">
        <v>626.74</v>
      </c>
      <c r="K19340" t="n">
        <v>0.05</v>
      </c>
      <c r="L19340">
        <f>I19340*J19340*(1-K19340)</f>
        <v/>
      </c>
      <c r="M19340">
        <f>VLOOKUP(F19340,Products!A:D,4,FALSE)*I19340</f>
        <v/>
      </c>
      <c r="N19340">
        <f>L19340-M19340</f>
        <v/>
      </c>
    </row>
    <row r="19341">
      <c r="A19341" t="inlineStr">
        <is>
          <t>T1019339</t>
        </is>
      </c>
      <c r="B19341" t="inlineStr">
        <is>
          <t>2023-07-05</t>
        </is>
      </c>
      <c r="C19341" t="inlineStr">
        <is>
          <t>S046</t>
        </is>
      </c>
      <c r="D19341" t="inlineStr">
        <is>
          <t>Store_046</t>
        </is>
      </c>
      <c r="E19341" t="inlineStr">
        <is>
          <t>South</t>
        </is>
      </c>
      <c r="F19341" t="inlineStr">
        <is>
          <t>P0071</t>
        </is>
      </c>
      <c r="G19341" t="inlineStr">
        <is>
          <t>Prod_0071</t>
        </is>
      </c>
      <c r="H19341" t="inlineStr">
        <is>
          <t>Beverages</t>
        </is>
      </c>
      <c r="I19341" t="n">
        <v>7</v>
      </c>
      <c r="J19341" t="n">
        <v>469.76</v>
      </c>
      <c r="K19341" t="n">
        <v>0.2</v>
      </c>
      <c r="L19341">
        <f>I19341*J19341*(1-K19341)</f>
        <v/>
      </c>
      <c r="M19341">
        <f>VLOOKUP(F19341,Products!A:D,4,FALSE)*I19341</f>
        <v/>
      </c>
      <c r="N19341">
        <f>L19341-M19341</f>
        <v/>
      </c>
    </row>
    <row r="19342">
      <c r="A19342" t="inlineStr">
        <is>
          <t>T1019340</t>
        </is>
      </c>
      <c r="B19342" t="inlineStr">
        <is>
          <t>2025-03-17</t>
        </is>
      </c>
      <c r="C19342" t="inlineStr">
        <is>
          <t>S045</t>
        </is>
      </c>
      <c r="D19342" t="inlineStr">
        <is>
          <t>Store_045</t>
        </is>
      </c>
      <c r="E19342" t="inlineStr">
        <is>
          <t>East</t>
        </is>
      </c>
      <c r="F19342" t="inlineStr">
        <is>
          <t>P0198</t>
        </is>
      </c>
      <c r="G19342" t="inlineStr">
        <is>
          <t>Prod_0198</t>
        </is>
      </c>
      <c r="H19342" t="inlineStr">
        <is>
          <t>Beverages</t>
        </is>
      </c>
      <c r="I19342" t="n">
        <v>2</v>
      </c>
      <c r="J19342" t="n">
        <v>780.85</v>
      </c>
      <c r="K19342" t="n">
        <v>0</v>
      </c>
      <c r="L19342">
        <f>I19342*J19342*(1-K19342)</f>
        <v/>
      </c>
      <c r="M19342">
        <f>VLOOKUP(F19342,Products!A:D,4,FALSE)*I19342</f>
        <v/>
      </c>
      <c r="N19342">
        <f>L19342-M19342</f>
        <v/>
      </c>
    </row>
    <row r="19343">
      <c r="A19343" t="inlineStr">
        <is>
          <t>T1019341</t>
        </is>
      </c>
      <c r="B19343" t="inlineStr">
        <is>
          <t>2023-02-05</t>
        </is>
      </c>
      <c r="C19343" t="inlineStr">
        <is>
          <t>S020</t>
        </is>
      </c>
      <c r="D19343" t="inlineStr">
        <is>
          <t>Store_020</t>
        </is>
      </c>
      <c r="E19343" t="inlineStr">
        <is>
          <t>West</t>
        </is>
      </c>
      <c r="F19343" t="inlineStr">
        <is>
          <t>P0190</t>
        </is>
      </c>
      <c r="G19343" t="inlineStr">
        <is>
          <t>Prod_0190</t>
        </is>
      </c>
      <c r="H19343" t="inlineStr">
        <is>
          <t>Household</t>
        </is>
      </c>
      <c r="I19343" t="n">
        <v>7</v>
      </c>
      <c r="J19343" t="n">
        <v>230.16</v>
      </c>
      <c r="K19343" t="n">
        <v>0</v>
      </c>
      <c r="L19343">
        <f>I19343*J19343*(1-K19343)</f>
        <v/>
      </c>
      <c r="M19343">
        <f>VLOOKUP(F19343,Products!A:D,4,FALSE)*I19343</f>
        <v/>
      </c>
      <c r="N19343">
        <f>L19343-M19343</f>
        <v/>
      </c>
    </row>
    <row r="19344">
      <c r="A19344" t="inlineStr">
        <is>
          <t>T1019342</t>
        </is>
      </c>
      <c r="B19344" t="inlineStr">
        <is>
          <t>2023-06-12</t>
        </is>
      </c>
      <c r="C19344" t="inlineStr">
        <is>
          <t>S003</t>
        </is>
      </c>
      <c r="D19344" t="inlineStr">
        <is>
          <t>Store_003</t>
        </is>
      </c>
      <c r="E19344" t="inlineStr">
        <is>
          <t>North</t>
        </is>
      </c>
      <c r="F19344" t="inlineStr">
        <is>
          <t>P0106</t>
        </is>
      </c>
      <c r="G19344" t="inlineStr">
        <is>
          <t>Prod_0106</t>
        </is>
      </c>
      <c r="H19344" t="inlineStr">
        <is>
          <t>Electronics</t>
        </is>
      </c>
      <c r="I19344" t="n">
        <v>7</v>
      </c>
      <c r="J19344" t="n">
        <v>939.96</v>
      </c>
      <c r="K19344" t="n">
        <v>0</v>
      </c>
      <c r="L19344">
        <f>I19344*J19344*(1-K19344)</f>
        <v/>
      </c>
      <c r="M19344">
        <f>VLOOKUP(F19344,Products!A:D,4,FALSE)*I19344</f>
        <v/>
      </c>
      <c r="N19344">
        <f>L19344-M19344</f>
        <v/>
      </c>
    </row>
    <row r="19345">
      <c r="A19345" t="inlineStr">
        <is>
          <t>T1019343</t>
        </is>
      </c>
      <c r="B19345" t="inlineStr">
        <is>
          <t>2023-03-21</t>
        </is>
      </c>
      <c r="C19345" t="inlineStr">
        <is>
          <t>S008</t>
        </is>
      </c>
      <c r="D19345" t="inlineStr">
        <is>
          <t>Store_008</t>
        </is>
      </c>
      <c r="E19345" t="inlineStr">
        <is>
          <t>East</t>
        </is>
      </c>
      <c r="F19345" t="inlineStr">
        <is>
          <t>P0082</t>
        </is>
      </c>
      <c r="G19345" t="inlineStr">
        <is>
          <t>Prod_0082</t>
        </is>
      </c>
      <c r="H19345" t="inlineStr">
        <is>
          <t>Food</t>
        </is>
      </c>
      <c r="I19345" t="n">
        <v>5</v>
      </c>
      <c r="J19345" t="n">
        <v>693.7</v>
      </c>
      <c r="K19345" t="n">
        <v>0</v>
      </c>
      <c r="L19345">
        <f>I19345*J19345*(1-K19345)</f>
        <v/>
      </c>
      <c r="M19345">
        <f>VLOOKUP(F19345,Products!A:D,4,FALSE)*I19345</f>
        <v/>
      </c>
      <c r="N19345">
        <f>L19345-M19345</f>
        <v/>
      </c>
    </row>
    <row r="19346">
      <c r="A19346" t="inlineStr">
        <is>
          <t>T1019344</t>
        </is>
      </c>
      <c r="B19346" t="inlineStr">
        <is>
          <t>2024-11-04</t>
        </is>
      </c>
      <c r="C19346" t="inlineStr">
        <is>
          <t>S010</t>
        </is>
      </c>
      <c r="D19346" t="inlineStr">
        <is>
          <t>Store_010</t>
        </is>
      </c>
      <c r="E19346" t="inlineStr">
        <is>
          <t>North</t>
        </is>
      </c>
      <c r="F19346" t="inlineStr">
        <is>
          <t>P0097</t>
        </is>
      </c>
      <c r="G19346" t="inlineStr">
        <is>
          <t>Prod_0097</t>
        </is>
      </c>
      <c r="H19346" t="inlineStr">
        <is>
          <t>Clothing</t>
        </is>
      </c>
      <c r="I19346" t="n">
        <v>8</v>
      </c>
      <c r="J19346" t="n">
        <v>238.3</v>
      </c>
      <c r="K19346" t="n">
        <v>0</v>
      </c>
      <c r="L19346">
        <f>I19346*J19346*(1-K19346)</f>
        <v/>
      </c>
      <c r="M19346">
        <f>VLOOKUP(F19346,Products!A:D,4,FALSE)*I19346</f>
        <v/>
      </c>
      <c r="N19346">
        <f>L19346-M19346</f>
        <v/>
      </c>
    </row>
    <row r="19347">
      <c r="A19347" t="inlineStr">
        <is>
          <t>T1019345</t>
        </is>
      </c>
      <c r="B19347" t="inlineStr">
        <is>
          <t>2023-09-12</t>
        </is>
      </c>
      <c r="C19347" t="inlineStr">
        <is>
          <t>S032</t>
        </is>
      </c>
      <c r="D19347" t="inlineStr">
        <is>
          <t>Store_032</t>
        </is>
      </c>
      <c r="E19347" t="inlineStr">
        <is>
          <t>Central</t>
        </is>
      </c>
      <c r="F19347" t="inlineStr">
        <is>
          <t>P0046</t>
        </is>
      </c>
      <c r="G19347" t="inlineStr">
        <is>
          <t>Prod_0046</t>
        </is>
      </c>
      <c r="H19347" t="inlineStr">
        <is>
          <t>Electronics</t>
        </is>
      </c>
      <c r="I19347" t="n">
        <v>5</v>
      </c>
      <c r="J19347" t="n">
        <v>47.08</v>
      </c>
      <c r="K19347" t="n">
        <v>0.15</v>
      </c>
      <c r="L19347">
        <f>I19347*J19347*(1-K19347)</f>
        <v/>
      </c>
      <c r="M19347">
        <f>VLOOKUP(F19347,Products!A:D,4,FALSE)*I19347</f>
        <v/>
      </c>
      <c r="N19347">
        <f>L19347-M19347</f>
        <v/>
      </c>
    </row>
    <row r="19348">
      <c r="A19348" t="inlineStr">
        <is>
          <t>T1019346</t>
        </is>
      </c>
      <c r="B19348" t="inlineStr">
        <is>
          <t>2024-04-10</t>
        </is>
      </c>
      <c r="C19348" t="inlineStr">
        <is>
          <t>S011</t>
        </is>
      </c>
      <c r="D19348" t="inlineStr">
        <is>
          <t>Store_011</t>
        </is>
      </c>
      <c r="E19348" t="inlineStr">
        <is>
          <t>South</t>
        </is>
      </c>
      <c r="F19348" t="inlineStr">
        <is>
          <t>P0064</t>
        </is>
      </c>
      <c r="G19348" t="inlineStr">
        <is>
          <t>Prod_0064</t>
        </is>
      </c>
      <c r="H19348" t="inlineStr">
        <is>
          <t>Beverages</t>
        </is>
      </c>
      <c r="I19348" t="n">
        <v>6</v>
      </c>
      <c r="J19348" t="n">
        <v>676.59</v>
      </c>
      <c r="K19348" t="n">
        <v>0</v>
      </c>
      <c r="L19348">
        <f>I19348*J19348*(1-K19348)</f>
        <v/>
      </c>
      <c r="M19348">
        <f>VLOOKUP(F19348,Products!A:D,4,FALSE)*I19348</f>
        <v/>
      </c>
      <c r="N19348">
        <f>L19348-M19348</f>
        <v/>
      </c>
    </row>
    <row r="19349">
      <c r="A19349" t="inlineStr">
        <is>
          <t>T1019347</t>
        </is>
      </c>
      <c r="B19349" t="inlineStr">
        <is>
          <t>2023-06-28</t>
        </is>
      </c>
      <c r="C19349" t="inlineStr">
        <is>
          <t>S043</t>
        </is>
      </c>
      <c r="D19349" t="inlineStr">
        <is>
          <t>Store_043</t>
        </is>
      </c>
      <c r="E19349" t="inlineStr">
        <is>
          <t>East</t>
        </is>
      </c>
      <c r="F19349" t="inlineStr">
        <is>
          <t>P0048</t>
        </is>
      </c>
      <c r="G19349" t="inlineStr">
        <is>
          <t>Prod_0048</t>
        </is>
      </c>
      <c r="H19349" t="inlineStr">
        <is>
          <t>Toys</t>
        </is>
      </c>
      <c r="I19349" t="n">
        <v>9</v>
      </c>
      <c r="J19349" t="n">
        <v>284.93</v>
      </c>
      <c r="K19349" t="n">
        <v>0</v>
      </c>
      <c r="L19349">
        <f>I19349*J19349*(1-K19349)</f>
        <v/>
      </c>
      <c r="M19349">
        <f>VLOOKUP(F19349,Products!A:D,4,FALSE)*I19349</f>
        <v/>
      </c>
      <c r="N19349">
        <f>L19349-M19349</f>
        <v/>
      </c>
    </row>
    <row r="19350">
      <c r="A19350" t="inlineStr">
        <is>
          <t>T1019348</t>
        </is>
      </c>
      <c r="B19350" t="inlineStr">
        <is>
          <t>2024-12-01</t>
        </is>
      </c>
      <c r="C19350" t="inlineStr">
        <is>
          <t>S022</t>
        </is>
      </c>
      <c r="D19350" t="inlineStr">
        <is>
          <t>Store_022</t>
        </is>
      </c>
      <c r="E19350" t="inlineStr">
        <is>
          <t>East</t>
        </is>
      </c>
      <c r="F19350" t="inlineStr">
        <is>
          <t>P0107</t>
        </is>
      </c>
      <c r="G19350" t="inlineStr">
        <is>
          <t>Prod_0107</t>
        </is>
      </c>
      <c r="H19350" t="inlineStr">
        <is>
          <t>Stationery</t>
        </is>
      </c>
      <c r="I19350" t="n">
        <v>5</v>
      </c>
      <c r="J19350" t="n">
        <v>634.13</v>
      </c>
      <c r="K19350" t="n">
        <v>0</v>
      </c>
      <c r="L19350">
        <f>I19350*J19350*(1-K19350)</f>
        <v/>
      </c>
      <c r="M19350">
        <f>VLOOKUP(F19350,Products!A:D,4,FALSE)*I19350</f>
        <v/>
      </c>
      <c r="N19350">
        <f>L19350-M19350</f>
        <v/>
      </c>
    </row>
    <row r="19351">
      <c r="A19351" t="inlineStr">
        <is>
          <t>T1019349</t>
        </is>
      </c>
      <c r="B19351" t="inlineStr">
        <is>
          <t>2024-07-02</t>
        </is>
      </c>
      <c r="C19351" t="inlineStr">
        <is>
          <t>S002</t>
        </is>
      </c>
      <c r="D19351" t="inlineStr">
        <is>
          <t>Store_002</t>
        </is>
      </c>
      <c r="E19351" t="inlineStr">
        <is>
          <t>South</t>
        </is>
      </c>
      <c r="F19351" t="inlineStr">
        <is>
          <t>P0109</t>
        </is>
      </c>
      <c r="G19351" t="inlineStr">
        <is>
          <t>Prod_0109</t>
        </is>
      </c>
      <c r="H19351" t="inlineStr">
        <is>
          <t>Beverages</t>
        </is>
      </c>
      <c r="I19351" t="n">
        <v>4</v>
      </c>
      <c r="J19351" t="n">
        <v>836.34</v>
      </c>
      <c r="K19351" t="n">
        <v>0</v>
      </c>
      <c r="L19351">
        <f>I19351*J19351*(1-K19351)</f>
        <v/>
      </c>
      <c r="M19351">
        <f>VLOOKUP(F19351,Products!A:D,4,FALSE)*I19351</f>
        <v/>
      </c>
      <c r="N19351">
        <f>L19351-M19351</f>
        <v/>
      </c>
    </row>
    <row r="19352">
      <c r="A19352" t="inlineStr">
        <is>
          <t>T1019350</t>
        </is>
      </c>
      <c r="B19352" t="inlineStr">
        <is>
          <t>2025-08-09</t>
        </is>
      </c>
      <c r="C19352" t="inlineStr">
        <is>
          <t>S033</t>
        </is>
      </c>
      <c r="D19352" t="inlineStr">
        <is>
          <t>Store_033</t>
        </is>
      </c>
      <c r="E19352" t="inlineStr">
        <is>
          <t>North</t>
        </is>
      </c>
      <c r="F19352" t="inlineStr">
        <is>
          <t>P0058</t>
        </is>
      </c>
      <c r="G19352" t="inlineStr">
        <is>
          <t>Prod_0058</t>
        </is>
      </c>
      <c r="H19352" t="inlineStr">
        <is>
          <t>Stationery</t>
        </is>
      </c>
      <c r="I19352" t="n">
        <v>7</v>
      </c>
      <c r="J19352" t="n">
        <v>563.39</v>
      </c>
      <c r="K19352" t="n">
        <v>0</v>
      </c>
      <c r="L19352">
        <f>I19352*J19352*(1-K19352)</f>
        <v/>
      </c>
      <c r="M19352">
        <f>VLOOKUP(F19352,Products!A:D,4,FALSE)*I19352</f>
        <v/>
      </c>
      <c r="N19352">
        <f>L19352-M19352</f>
        <v/>
      </c>
    </row>
    <row r="19353">
      <c r="A19353" t="inlineStr">
        <is>
          <t>T1019351</t>
        </is>
      </c>
      <c r="B19353" t="inlineStr">
        <is>
          <t>2024-06-16</t>
        </is>
      </c>
      <c r="C19353" t="inlineStr">
        <is>
          <t>S022</t>
        </is>
      </c>
      <c r="D19353" t="inlineStr">
        <is>
          <t>Store_022</t>
        </is>
      </c>
      <c r="E19353" t="inlineStr">
        <is>
          <t>East</t>
        </is>
      </c>
      <c r="F19353" t="inlineStr">
        <is>
          <t>P0132</t>
        </is>
      </c>
      <c r="G19353" t="inlineStr">
        <is>
          <t>Prod_0132</t>
        </is>
      </c>
      <c r="H19353" t="inlineStr">
        <is>
          <t>Food</t>
        </is>
      </c>
      <c r="I19353" t="n">
        <v>7</v>
      </c>
      <c r="J19353" t="n">
        <v>124.57</v>
      </c>
      <c r="K19353" t="n">
        <v>0</v>
      </c>
      <c r="L19353">
        <f>I19353*J19353*(1-K19353)</f>
        <v/>
      </c>
      <c r="M19353">
        <f>VLOOKUP(F19353,Products!A:D,4,FALSE)*I19353</f>
        <v/>
      </c>
      <c r="N19353">
        <f>L19353-M19353</f>
        <v/>
      </c>
    </row>
    <row r="19354">
      <c r="A19354" t="inlineStr">
        <is>
          <t>T1019352</t>
        </is>
      </c>
      <c r="B19354" t="inlineStr">
        <is>
          <t>2023-09-23</t>
        </is>
      </c>
      <c r="C19354" t="inlineStr">
        <is>
          <t>S030</t>
        </is>
      </c>
      <c r="D19354" t="inlineStr">
        <is>
          <t>Store_030</t>
        </is>
      </c>
      <c r="E19354" t="inlineStr">
        <is>
          <t>North</t>
        </is>
      </c>
      <c r="F19354" t="inlineStr">
        <is>
          <t>P0136</t>
        </is>
      </c>
      <c r="G19354" t="inlineStr">
        <is>
          <t>Prod_0136</t>
        </is>
      </c>
      <c r="H19354" t="inlineStr">
        <is>
          <t>Beverages</t>
        </is>
      </c>
      <c r="I19354" t="n">
        <v>9</v>
      </c>
      <c r="J19354" t="n">
        <v>225.66</v>
      </c>
      <c r="K19354" t="n">
        <v>0.1</v>
      </c>
      <c r="L19354">
        <f>I19354*J19354*(1-K19354)</f>
        <v/>
      </c>
      <c r="M19354">
        <f>VLOOKUP(F19354,Products!A:D,4,FALSE)*I19354</f>
        <v/>
      </c>
      <c r="N19354">
        <f>L19354-M19354</f>
        <v/>
      </c>
    </row>
    <row r="19355">
      <c r="A19355" t="inlineStr">
        <is>
          <t>T1019353</t>
        </is>
      </c>
      <c r="B19355" t="inlineStr">
        <is>
          <t>2025-03-20</t>
        </is>
      </c>
      <c r="C19355" t="inlineStr">
        <is>
          <t>S005</t>
        </is>
      </c>
      <c r="D19355" t="inlineStr">
        <is>
          <t>Store_005</t>
        </is>
      </c>
      <c r="E19355" t="inlineStr">
        <is>
          <t>Central</t>
        </is>
      </c>
      <c r="F19355" t="inlineStr">
        <is>
          <t>P0075</t>
        </is>
      </c>
      <c r="G19355" t="inlineStr">
        <is>
          <t>Prod_0075</t>
        </is>
      </c>
      <c r="H19355" t="inlineStr">
        <is>
          <t>Beverages</t>
        </is>
      </c>
      <c r="I19355" t="n">
        <v>4</v>
      </c>
      <c r="J19355" t="n">
        <v>699.52</v>
      </c>
      <c r="K19355" t="n">
        <v>0</v>
      </c>
      <c r="L19355">
        <f>I19355*J19355*(1-K19355)</f>
        <v/>
      </c>
      <c r="M19355">
        <f>VLOOKUP(F19355,Products!A:D,4,FALSE)*I19355</f>
        <v/>
      </c>
      <c r="N19355">
        <f>L19355-M19355</f>
        <v/>
      </c>
    </row>
    <row r="19356">
      <c r="A19356" t="inlineStr">
        <is>
          <t>T1019354</t>
        </is>
      </c>
      <c r="B19356" t="inlineStr">
        <is>
          <t>2024-09-04</t>
        </is>
      </c>
      <c r="C19356" t="inlineStr">
        <is>
          <t>S032</t>
        </is>
      </c>
      <c r="D19356" t="inlineStr">
        <is>
          <t>Store_032</t>
        </is>
      </c>
      <c r="E19356" t="inlineStr">
        <is>
          <t>Central</t>
        </is>
      </c>
      <c r="F19356" t="inlineStr">
        <is>
          <t>P0154</t>
        </is>
      </c>
      <c r="G19356" t="inlineStr">
        <is>
          <t>Prod_0154</t>
        </is>
      </c>
      <c r="H19356" t="inlineStr">
        <is>
          <t>Toys</t>
        </is>
      </c>
      <c r="I19356" t="n">
        <v>2</v>
      </c>
      <c r="J19356" t="n">
        <v>357.62</v>
      </c>
      <c r="K19356" t="n">
        <v>0</v>
      </c>
      <c r="L19356">
        <f>I19356*J19356*(1-K19356)</f>
        <v/>
      </c>
      <c r="M19356">
        <f>VLOOKUP(F19356,Products!A:D,4,FALSE)*I19356</f>
        <v/>
      </c>
      <c r="N19356">
        <f>L19356-M19356</f>
        <v/>
      </c>
    </row>
    <row r="19357">
      <c r="A19357" t="inlineStr">
        <is>
          <t>T1019355</t>
        </is>
      </c>
      <c r="B19357" t="inlineStr">
        <is>
          <t>2023-12-02</t>
        </is>
      </c>
      <c r="C19357" t="inlineStr">
        <is>
          <t>S048</t>
        </is>
      </c>
      <c r="D19357" t="inlineStr">
        <is>
          <t>Store_048</t>
        </is>
      </c>
      <c r="E19357" t="inlineStr">
        <is>
          <t>South</t>
        </is>
      </c>
      <c r="F19357" t="inlineStr">
        <is>
          <t>P0011</t>
        </is>
      </c>
      <c r="G19357" t="inlineStr">
        <is>
          <t>Prod_0011</t>
        </is>
      </c>
      <c r="H19357" t="inlineStr">
        <is>
          <t>Household</t>
        </is>
      </c>
      <c r="I19357" t="n">
        <v>1</v>
      </c>
      <c r="J19357" t="n">
        <v>357.83</v>
      </c>
      <c r="K19357" t="n">
        <v>0.15</v>
      </c>
      <c r="L19357">
        <f>I19357*J19357*(1-K19357)</f>
        <v/>
      </c>
      <c r="M19357">
        <f>VLOOKUP(F19357,Products!A:D,4,FALSE)*I19357</f>
        <v/>
      </c>
      <c r="N19357">
        <f>L19357-M19357</f>
        <v/>
      </c>
    </row>
    <row r="19358">
      <c r="A19358" t="inlineStr">
        <is>
          <t>T1019356</t>
        </is>
      </c>
      <c r="B19358" t="inlineStr">
        <is>
          <t>2025-07-30</t>
        </is>
      </c>
      <c r="C19358" t="inlineStr">
        <is>
          <t>S017</t>
        </is>
      </c>
      <c r="D19358" t="inlineStr">
        <is>
          <t>Store_017</t>
        </is>
      </c>
      <c r="E19358" t="inlineStr">
        <is>
          <t>South</t>
        </is>
      </c>
      <c r="F19358" t="inlineStr">
        <is>
          <t>P0049</t>
        </is>
      </c>
      <c r="G19358" t="inlineStr">
        <is>
          <t>Prod_0049</t>
        </is>
      </c>
      <c r="H19358" t="inlineStr">
        <is>
          <t>Beverages</t>
        </is>
      </c>
      <c r="I19358" t="n">
        <v>1</v>
      </c>
      <c r="J19358" t="n">
        <v>183.6</v>
      </c>
      <c r="K19358" t="n">
        <v>0</v>
      </c>
      <c r="L19358">
        <f>I19358*J19358*(1-K19358)</f>
        <v/>
      </c>
      <c r="M19358">
        <f>VLOOKUP(F19358,Products!A:D,4,FALSE)*I19358</f>
        <v/>
      </c>
      <c r="N19358">
        <f>L19358-M19358</f>
        <v/>
      </c>
    </row>
    <row r="19359">
      <c r="A19359" t="inlineStr">
        <is>
          <t>T1019357</t>
        </is>
      </c>
      <c r="B19359" t="inlineStr">
        <is>
          <t>2025-01-23</t>
        </is>
      </c>
      <c r="C19359" t="inlineStr">
        <is>
          <t>S048</t>
        </is>
      </c>
      <c r="D19359" t="inlineStr">
        <is>
          <t>Store_048</t>
        </is>
      </c>
      <c r="E19359" t="inlineStr">
        <is>
          <t>South</t>
        </is>
      </c>
      <c r="F19359" t="inlineStr">
        <is>
          <t>P0126</t>
        </is>
      </c>
      <c r="G19359" t="inlineStr">
        <is>
          <t>Prod_0126</t>
        </is>
      </c>
      <c r="H19359" t="inlineStr">
        <is>
          <t>Toys</t>
        </is>
      </c>
      <c r="I19359" t="n">
        <v>9</v>
      </c>
      <c r="J19359" t="n">
        <v>346.34</v>
      </c>
      <c r="K19359" t="n">
        <v>0.05</v>
      </c>
      <c r="L19359">
        <f>I19359*J19359*(1-K19359)</f>
        <v/>
      </c>
      <c r="M19359">
        <f>VLOOKUP(F19359,Products!A:D,4,FALSE)*I19359</f>
        <v/>
      </c>
      <c r="N19359">
        <f>L19359-M19359</f>
        <v/>
      </c>
    </row>
    <row r="19360">
      <c r="A19360" t="inlineStr">
        <is>
          <t>T1019358</t>
        </is>
      </c>
      <c r="B19360" t="inlineStr">
        <is>
          <t>2024-03-27</t>
        </is>
      </c>
      <c r="C19360" t="inlineStr">
        <is>
          <t>S050</t>
        </is>
      </c>
      <c r="D19360" t="inlineStr">
        <is>
          <t>Store_050</t>
        </is>
      </c>
      <c r="E19360" t="inlineStr">
        <is>
          <t>South</t>
        </is>
      </c>
      <c r="F19360" t="inlineStr">
        <is>
          <t>P0159</t>
        </is>
      </c>
      <c r="G19360" t="inlineStr">
        <is>
          <t>Prod_0159</t>
        </is>
      </c>
      <c r="H19360" t="inlineStr">
        <is>
          <t>Electronics</t>
        </is>
      </c>
      <c r="I19360" t="n">
        <v>1</v>
      </c>
      <c r="J19360" t="n">
        <v>542.89</v>
      </c>
      <c r="K19360" t="n">
        <v>0</v>
      </c>
      <c r="L19360">
        <f>I19360*J19360*(1-K19360)</f>
        <v/>
      </c>
      <c r="M19360">
        <f>VLOOKUP(F19360,Products!A:D,4,FALSE)*I19360</f>
        <v/>
      </c>
      <c r="N19360">
        <f>L19360-M19360</f>
        <v/>
      </c>
    </row>
    <row r="19361">
      <c r="A19361" t="inlineStr">
        <is>
          <t>T1019359</t>
        </is>
      </c>
      <c r="B19361" t="inlineStr">
        <is>
          <t>2025-08-03</t>
        </is>
      </c>
      <c r="C19361" t="inlineStr">
        <is>
          <t>S007</t>
        </is>
      </c>
      <c r="D19361" t="inlineStr">
        <is>
          <t>Store_007</t>
        </is>
      </c>
      <c r="E19361" t="inlineStr">
        <is>
          <t>East</t>
        </is>
      </c>
      <c r="F19361" t="inlineStr">
        <is>
          <t>P0113</t>
        </is>
      </c>
      <c r="G19361" t="inlineStr">
        <is>
          <t>Prod_0113</t>
        </is>
      </c>
      <c r="H19361" t="inlineStr">
        <is>
          <t>Toys</t>
        </is>
      </c>
      <c r="I19361" t="n">
        <v>3</v>
      </c>
      <c r="J19361" t="n">
        <v>747.25</v>
      </c>
      <c r="K19361" t="n">
        <v>0.15</v>
      </c>
      <c r="L19361">
        <f>I19361*J19361*(1-K19361)</f>
        <v/>
      </c>
      <c r="M19361">
        <f>VLOOKUP(F19361,Products!A:D,4,FALSE)*I19361</f>
        <v/>
      </c>
      <c r="N19361">
        <f>L19361-M19361</f>
        <v/>
      </c>
    </row>
    <row r="19362">
      <c r="A19362" t="inlineStr">
        <is>
          <t>T1019360</t>
        </is>
      </c>
      <c r="B19362" t="inlineStr">
        <is>
          <t>2025-07-27</t>
        </is>
      </c>
      <c r="C19362" t="inlineStr">
        <is>
          <t>S039</t>
        </is>
      </c>
      <c r="D19362" t="inlineStr">
        <is>
          <t>Store_039</t>
        </is>
      </c>
      <c r="E19362" t="inlineStr">
        <is>
          <t>North</t>
        </is>
      </c>
      <c r="F19362" t="inlineStr">
        <is>
          <t>P0077</t>
        </is>
      </c>
      <c r="G19362" t="inlineStr">
        <is>
          <t>Prod_0077</t>
        </is>
      </c>
      <c r="H19362" t="inlineStr">
        <is>
          <t>Beverages</t>
        </is>
      </c>
      <c r="I19362" t="n">
        <v>4</v>
      </c>
      <c r="J19362" t="n">
        <v>42.37</v>
      </c>
      <c r="K19362" t="n">
        <v>0.05</v>
      </c>
      <c r="L19362">
        <f>I19362*J19362*(1-K19362)</f>
        <v/>
      </c>
      <c r="M19362">
        <f>VLOOKUP(F19362,Products!A:D,4,FALSE)*I19362</f>
        <v/>
      </c>
      <c r="N19362">
        <f>L19362-M19362</f>
        <v/>
      </c>
    </row>
    <row r="19363">
      <c r="A19363" t="inlineStr">
        <is>
          <t>T1019361</t>
        </is>
      </c>
      <c r="B19363" t="inlineStr">
        <is>
          <t>2023-02-08</t>
        </is>
      </c>
      <c r="C19363" t="inlineStr">
        <is>
          <t>S036</t>
        </is>
      </c>
      <c r="D19363" t="inlineStr">
        <is>
          <t>Store_036</t>
        </is>
      </c>
      <c r="E19363" t="inlineStr">
        <is>
          <t>Central</t>
        </is>
      </c>
      <c r="F19363" t="inlineStr">
        <is>
          <t>P0085</t>
        </is>
      </c>
      <c r="G19363" t="inlineStr">
        <is>
          <t>Prod_0085</t>
        </is>
      </c>
      <c r="H19363" t="inlineStr">
        <is>
          <t>Food</t>
        </is>
      </c>
      <c r="I19363" t="n">
        <v>4</v>
      </c>
      <c r="J19363" t="n">
        <v>411.94</v>
      </c>
      <c r="K19363" t="n">
        <v>0</v>
      </c>
      <c r="L19363">
        <f>I19363*J19363*(1-K19363)</f>
        <v/>
      </c>
      <c r="M19363">
        <f>VLOOKUP(F19363,Products!A:D,4,FALSE)*I19363</f>
        <v/>
      </c>
      <c r="N19363">
        <f>L19363-M19363</f>
        <v/>
      </c>
    </row>
    <row r="19364">
      <c r="A19364" t="inlineStr">
        <is>
          <t>T1019362</t>
        </is>
      </c>
      <c r="B19364" t="inlineStr">
        <is>
          <t>2025-09-19</t>
        </is>
      </c>
      <c r="C19364" t="inlineStr">
        <is>
          <t>S035</t>
        </is>
      </c>
      <c r="D19364" t="inlineStr">
        <is>
          <t>Store_035</t>
        </is>
      </c>
      <c r="E19364" t="inlineStr">
        <is>
          <t>Central</t>
        </is>
      </c>
      <c r="F19364" t="inlineStr">
        <is>
          <t>P0143</t>
        </is>
      </c>
      <c r="G19364" t="inlineStr">
        <is>
          <t>Prod_0143</t>
        </is>
      </c>
      <c r="H19364" t="inlineStr">
        <is>
          <t>Electronics</t>
        </is>
      </c>
      <c r="I19364" t="n">
        <v>2</v>
      </c>
      <c r="J19364" t="n">
        <v>306.27</v>
      </c>
      <c r="K19364" t="n">
        <v>0</v>
      </c>
      <c r="L19364">
        <f>I19364*J19364*(1-K19364)</f>
        <v/>
      </c>
      <c r="M19364">
        <f>VLOOKUP(F19364,Products!A:D,4,FALSE)*I19364</f>
        <v/>
      </c>
      <c r="N19364">
        <f>L19364-M19364</f>
        <v/>
      </c>
    </row>
    <row r="19365">
      <c r="A19365" t="inlineStr">
        <is>
          <t>T1019363</t>
        </is>
      </c>
      <c r="B19365" t="inlineStr">
        <is>
          <t>2025-06-03</t>
        </is>
      </c>
      <c r="C19365" t="inlineStr">
        <is>
          <t>S025</t>
        </is>
      </c>
      <c r="D19365" t="inlineStr">
        <is>
          <t>Store_025</t>
        </is>
      </c>
      <c r="E19365" t="inlineStr">
        <is>
          <t>Central</t>
        </is>
      </c>
      <c r="F19365" t="inlineStr">
        <is>
          <t>P0108</t>
        </is>
      </c>
      <c r="G19365" t="inlineStr">
        <is>
          <t>Prod_0108</t>
        </is>
      </c>
      <c r="H19365" t="inlineStr">
        <is>
          <t>Stationery</t>
        </is>
      </c>
      <c r="I19365" t="n">
        <v>3</v>
      </c>
      <c r="J19365" t="n">
        <v>637.53</v>
      </c>
      <c r="K19365" t="n">
        <v>0.1</v>
      </c>
      <c r="L19365">
        <f>I19365*J19365*(1-K19365)</f>
        <v/>
      </c>
      <c r="M19365">
        <f>VLOOKUP(F19365,Products!A:D,4,FALSE)*I19365</f>
        <v/>
      </c>
      <c r="N19365">
        <f>L19365-M19365</f>
        <v/>
      </c>
    </row>
    <row r="19366">
      <c r="A19366" t="inlineStr">
        <is>
          <t>T1019364</t>
        </is>
      </c>
      <c r="B19366" t="inlineStr">
        <is>
          <t>2024-12-27</t>
        </is>
      </c>
      <c r="C19366" t="inlineStr">
        <is>
          <t>S010</t>
        </is>
      </c>
      <c r="D19366" t="inlineStr">
        <is>
          <t>Store_010</t>
        </is>
      </c>
      <c r="E19366" t="inlineStr">
        <is>
          <t>North</t>
        </is>
      </c>
      <c r="F19366" t="inlineStr">
        <is>
          <t>P0181</t>
        </is>
      </c>
      <c r="G19366" t="inlineStr">
        <is>
          <t>Prod_0181</t>
        </is>
      </c>
      <c r="H19366" t="inlineStr">
        <is>
          <t>Electronics</t>
        </is>
      </c>
      <c r="I19366" t="n">
        <v>3</v>
      </c>
      <c r="J19366" t="n">
        <v>784.11</v>
      </c>
      <c r="K19366" t="n">
        <v>0</v>
      </c>
      <c r="L19366">
        <f>I19366*J19366*(1-K19366)</f>
        <v/>
      </c>
      <c r="M19366">
        <f>VLOOKUP(F19366,Products!A:D,4,FALSE)*I19366</f>
        <v/>
      </c>
      <c r="N19366">
        <f>L19366-M19366</f>
        <v/>
      </c>
    </row>
    <row r="19367">
      <c r="A19367" t="inlineStr">
        <is>
          <t>T1019365</t>
        </is>
      </c>
      <c r="B19367" t="inlineStr">
        <is>
          <t>2024-10-21</t>
        </is>
      </c>
      <c r="C19367" t="inlineStr">
        <is>
          <t>S016</t>
        </is>
      </c>
      <c r="D19367" t="inlineStr">
        <is>
          <t>Store_016</t>
        </is>
      </c>
      <c r="E19367" t="inlineStr">
        <is>
          <t>West</t>
        </is>
      </c>
      <c r="F19367" t="inlineStr">
        <is>
          <t>P0157</t>
        </is>
      </c>
      <c r="G19367" t="inlineStr">
        <is>
          <t>Prod_0157</t>
        </is>
      </c>
      <c r="H19367" t="inlineStr">
        <is>
          <t>Toys</t>
        </is>
      </c>
      <c r="I19367" t="n">
        <v>3</v>
      </c>
      <c r="J19367" t="n">
        <v>255.69</v>
      </c>
      <c r="K19367" t="n">
        <v>0.1</v>
      </c>
      <c r="L19367">
        <f>I19367*J19367*(1-K19367)</f>
        <v/>
      </c>
      <c r="M19367">
        <f>VLOOKUP(F19367,Products!A:D,4,FALSE)*I19367</f>
        <v/>
      </c>
      <c r="N19367">
        <f>L19367-M19367</f>
        <v/>
      </c>
    </row>
    <row r="19368">
      <c r="A19368" t="inlineStr">
        <is>
          <t>T1019366</t>
        </is>
      </c>
      <c r="B19368" t="inlineStr">
        <is>
          <t>2025-05-18</t>
        </is>
      </c>
      <c r="C19368" t="inlineStr">
        <is>
          <t>S044</t>
        </is>
      </c>
      <c r="D19368" t="inlineStr">
        <is>
          <t>Store_044</t>
        </is>
      </c>
      <c r="E19368" t="inlineStr">
        <is>
          <t>North</t>
        </is>
      </c>
      <c r="F19368" t="inlineStr">
        <is>
          <t>P0154</t>
        </is>
      </c>
      <c r="G19368" t="inlineStr">
        <is>
          <t>Prod_0154</t>
        </is>
      </c>
      <c r="H19368" t="inlineStr">
        <is>
          <t>Toys</t>
        </is>
      </c>
      <c r="I19368" t="n">
        <v>8</v>
      </c>
      <c r="J19368" t="n">
        <v>398.22</v>
      </c>
      <c r="K19368" t="n">
        <v>0</v>
      </c>
      <c r="L19368">
        <f>I19368*J19368*(1-K19368)</f>
        <v/>
      </c>
      <c r="M19368">
        <f>VLOOKUP(F19368,Products!A:D,4,FALSE)*I19368</f>
        <v/>
      </c>
      <c r="N19368">
        <f>L19368-M19368</f>
        <v/>
      </c>
    </row>
    <row r="19369">
      <c r="A19369" t="inlineStr">
        <is>
          <t>T1019367</t>
        </is>
      </c>
      <c r="B19369" t="inlineStr">
        <is>
          <t>2025-01-18</t>
        </is>
      </c>
      <c r="C19369" t="inlineStr">
        <is>
          <t>S001</t>
        </is>
      </c>
      <c r="D19369" t="inlineStr">
        <is>
          <t>Store_001</t>
        </is>
      </c>
      <c r="E19369" t="inlineStr">
        <is>
          <t>West</t>
        </is>
      </c>
      <c r="F19369" t="inlineStr">
        <is>
          <t>P0146</t>
        </is>
      </c>
      <c r="G19369" t="inlineStr">
        <is>
          <t>Prod_0146</t>
        </is>
      </c>
      <c r="H19369" t="inlineStr">
        <is>
          <t>Food</t>
        </is>
      </c>
      <c r="I19369" t="n">
        <v>2</v>
      </c>
      <c r="J19369" t="n">
        <v>308.28</v>
      </c>
      <c r="K19369" t="n">
        <v>0.05</v>
      </c>
      <c r="L19369">
        <f>I19369*J19369*(1-K19369)</f>
        <v/>
      </c>
      <c r="M19369">
        <f>VLOOKUP(F19369,Products!A:D,4,FALSE)*I19369</f>
        <v/>
      </c>
      <c r="N19369">
        <f>L19369-M19369</f>
        <v/>
      </c>
    </row>
    <row r="19370">
      <c r="A19370" t="inlineStr">
        <is>
          <t>T1019368</t>
        </is>
      </c>
      <c r="B19370" t="inlineStr">
        <is>
          <t>2024-03-17</t>
        </is>
      </c>
      <c r="C19370" t="inlineStr">
        <is>
          <t>S025</t>
        </is>
      </c>
      <c r="D19370" t="inlineStr">
        <is>
          <t>Store_025</t>
        </is>
      </c>
      <c r="E19370" t="inlineStr">
        <is>
          <t>Central</t>
        </is>
      </c>
      <c r="F19370" t="inlineStr">
        <is>
          <t>P0048</t>
        </is>
      </c>
      <c r="G19370" t="inlineStr">
        <is>
          <t>Prod_0048</t>
        </is>
      </c>
      <c r="H19370" t="inlineStr">
        <is>
          <t>Toys</t>
        </is>
      </c>
      <c r="I19370" t="n">
        <v>6</v>
      </c>
      <c r="J19370" t="n">
        <v>318.6</v>
      </c>
      <c r="K19370" t="n">
        <v>0.1</v>
      </c>
      <c r="L19370">
        <f>I19370*J19370*(1-K19370)</f>
        <v/>
      </c>
      <c r="M19370">
        <f>VLOOKUP(F19370,Products!A:D,4,FALSE)*I19370</f>
        <v/>
      </c>
      <c r="N19370">
        <f>L19370-M19370</f>
        <v/>
      </c>
    </row>
    <row r="19371">
      <c r="A19371" t="inlineStr">
        <is>
          <t>T1019369</t>
        </is>
      </c>
      <c r="B19371" t="inlineStr">
        <is>
          <t>2023-12-09</t>
        </is>
      </c>
      <c r="C19371" t="inlineStr">
        <is>
          <t>S031</t>
        </is>
      </c>
      <c r="D19371" t="inlineStr">
        <is>
          <t>Store_031</t>
        </is>
      </c>
      <c r="E19371" t="inlineStr">
        <is>
          <t>Central</t>
        </is>
      </c>
      <c r="F19371" t="inlineStr">
        <is>
          <t>P0061</t>
        </is>
      </c>
      <c r="G19371" t="inlineStr">
        <is>
          <t>Prod_0061</t>
        </is>
      </c>
      <c r="H19371" t="inlineStr">
        <is>
          <t>Beverages</t>
        </is>
      </c>
      <c r="I19371" t="n">
        <v>6</v>
      </c>
      <c r="J19371" t="n">
        <v>67.79000000000001</v>
      </c>
      <c r="K19371" t="n">
        <v>0.1</v>
      </c>
      <c r="L19371">
        <f>I19371*J19371*(1-K19371)</f>
        <v/>
      </c>
      <c r="M19371">
        <f>VLOOKUP(F19371,Products!A:D,4,FALSE)*I19371</f>
        <v/>
      </c>
      <c r="N19371">
        <f>L19371-M19371</f>
        <v/>
      </c>
    </row>
    <row r="19372">
      <c r="A19372" t="inlineStr">
        <is>
          <t>T1019370</t>
        </is>
      </c>
      <c r="B19372" t="inlineStr">
        <is>
          <t>2025-03-14</t>
        </is>
      </c>
      <c r="C19372" t="inlineStr">
        <is>
          <t>S006</t>
        </is>
      </c>
      <c r="D19372" t="inlineStr">
        <is>
          <t>Store_006</t>
        </is>
      </c>
      <c r="E19372" t="inlineStr">
        <is>
          <t>East</t>
        </is>
      </c>
      <c r="F19372" t="inlineStr">
        <is>
          <t>P0085</t>
        </is>
      </c>
      <c r="G19372" t="inlineStr">
        <is>
          <t>Prod_0085</t>
        </is>
      </c>
      <c r="H19372" t="inlineStr">
        <is>
          <t>Food</t>
        </is>
      </c>
      <c r="I19372" t="n">
        <v>7</v>
      </c>
      <c r="J19372" t="n">
        <v>367.64</v>
      </c>
      <c r="K19372" t="n">
        <v>0</v>
      </c>
      <c r="L19372">
        <f>I19372*J19372*(1-K19372)</f>
        <v/>
      </c>
      <c r="M19372">
        <f>VLOOKUP(F19372,Products!A:D,4,FALSE)*I19372</f>
        <v/>
      </c>
      <c r="N19372">
        <f>L19372-M19372</f>
        <v/>
      </c>
    </row>
    <row r="19373">
      <c r="A19373" t="inlineStr">
        <is>
          <t>T1019371</t>
        </is>
      </c>
      <c r="B19373" t="inlineStr">
        <is>
          <t>2023-06-22</t>
        </is>
      </c>
      <c r="C19373" t="inlineStr">
        <is>
          <t>S012</t>
        </is>
      </c>
      <c r="D19373" t="inlineStr">
        <is>
          <t>Store_012</t>
        </is>
      </c>
      <c r="E19373" t="inlineStr">
        <is>
          <t>South</t>
        </is>
      </c>
      <c r="F19373" t="inlineStr">
        <is>
          <t>P0100</t>
        </is>
      </c>
      <c r="G19373" t="inlineStr">
        <is>
          <t>Prod_0100</t>
        </is>
      </c>
      <c r="H19373" t="inlineStr">
        <is>
          <t>Household</t>
        </is>
      </c>
      <c r="I19373" t="n">
        <v>7</v>
      </c>
      <c r="J19373" t="n">
        <v>380.96</v>
      </c>
      <c r="K19373" t="n">
        <v>0</v>
      </c>
      <c r="L19373">
        <f>I19373*J19373*(1-K19373)</f>
        <v/>
      </c>
      <c r="M19373">
        <f>VLOOKUP(F19373,Products!A:D,4,FALSE)*I19373</f>
        <v/>
      </c>
      <c r="N19373">
        <f>L19373-M19373</f>
        <v/>
      </c>
    </row>
    <row r="19374">
      <c r="A19374" t="inlineStr">
        <is>
          <t>T1019372</t>
        </is>
      </c>
      <c r="B19374" t="inlineStr">
        <is>
          <t>2024-05-14</t>
        </is>
      </c>
      <c r="C19374" t="inlineStr">
        <is>
          <t>S009</t>
        </is>
      </c>
      <c r="D19374" t="inlineStr">
        <is>
          <t>Store_009</t>
        </is>
      </c>
      <c r="E19374" t="inlineStr">
        <is>
          <t>Central</t>
        </is>
      </c>
      <c r="F19374" t="inlineStr">
        <is>
          <t>P0063</t>
        </is>
      </c>
      <c r="G19374" t="inlineStr">
        <is>
          <t>Prod_0063</t>
        </is>
      </c>
      <c r="H19374" t="inlineStr">
        <is>
          <t>Clothing</t>
        </is>
      </c>
      <c r="I19374" t="n">
        <v>2</v>
      </c>
      <c r="J19374" t="n">
        <v>271.02</v>
      </c>
      <c r="K19374" t="n">
        <v>0</v>
      </c>
      <c r="L19374">
        <f>I19374*J19374*(1-K19374)</f>
        <v/>
      </c>
      <c r="M19374">
        <f>VLOOKUP(F19374,Products!A:D,4,FALSE)*I19374</f>
        <v/>
      </c>
      <c r="N19374">
        <f>L19374-M19374</f>
        <v/>
      </c>
    </row>
    <row r="19375">
      <c r="A19375" t="inlineStr">
        <is>
          <t>T1019373</t>
        </is>
      </c>
      <c r="B19375" t="inlineStr">
        <is>
          <t>2024-06-18</t>
        </is>
      </c>
      <c r="C19375" t="inlineStr">
        <is>
          <t>S038</t>
        </is>
      </c>
      <c r="D19375" t="inlineStr">
        <is>
          <t>Store_038</t>
        </is>
      </c>
      <c r="E19375" t="inlineStr">
        <is>
          <t>East</t>
        </is>
      </c>
      <c r="F19375" t="inlineStr">
        <is>
          <t>P0096</t>
        </is>
      </c>
      <c r="G19375" t="inlineStr">
        <is>
          <t>Prod_0096</t>
        </is>
      </c>
      <c r="H19375" t="inlineStr">
        <is>
          <t>Beverages</t>
        </is>
      </c>
      <c r="I19375" t="n">
        <v>6</v>
      </c>
      <c r="J19375" t="n">
        <v>477.67</v>
      </c>
      <c r="K19375" t="n">
        <v>0</v>
      </c>
      <c r="L19375">
        <f>I19375*J19375*(1-K19375)</f>
        <v/>
      </c>
      <c r="M19375">
        <f>VLOOKUP(F19375,Products!A:D,4,FALSE)*I19375</f>
        <v/>
      </c>
      <c r="N19375">
        <f>L19375-M19375</f>
        <v/>
      </c>
    </row>
    <row r="19376">
      <c r="A19376" t="inlineStr">
        <is>
          <t>T1019374</t>
        </is>
      </c>
      <c r="B19376" t="inlineStr">
        <is>
          <t>2023-02-07</t>
        </is>
      </c>
      <c r="C19376" t="inlineStr">
        <is>
          <t>S016</t>
        </is>
      </c>
      <c r="D19376" t="inlineStr">
        <is>
          <t>Store_016</t>
        </is>
      </c>
      <c r="E19376" t="inlineStr">
        <is>
          <t>West</t>
        </is>
      </c>
      <c r="F19376" t="inlineStr">
        <is>
          <t>P0093</t>
        </is>
      </c>
      <c r="G19376" t="inlineStr">
        <is>
          <t>Prod_0093</t>
        </is>
      </c>
      <c r="H19376" t="inlineStr">
        <is>
          <t>Electronics</t>
        </is>
      </c>
      <c r="I19376" t="n">
        <v>8</v>
      </c>
      <c r="J19376" t="n">
        <v>232.69</v>
      </c>
      <c r="K19376" t="n">
        <v>0</v>
      </c>
      <c r="L19376">
        <f>I19376*J19376*(1-K19376)</f>
        <v/>
      </c>
      <c r="M19376">
        <f>VLOOKUP(F19376,Products!A:D,4,FALSE)*I19376</f>
        <v/>
      </c>
      <c r="N19376">
        <f>L19376-M19376</f>
        <v/>
      </c>
    </row>
    <row r="19377">
      <c r="A19377" t="inlineStr">
        <is>
          <t>T1019375</t>
        </is>
      </c>
      <c r="B19377" t="inlineStr">
        <is>
          <t>2025-07-15</t>
        </is>
      </c>
      <c r="C19377" t="inlineStr">
        <is>
          <t>S048</t>
        </is>
      </c>
      <c r="D19377" t="inlineStr">
        <is>
          <t>Store_048</t>
        </is>
      </c>
      <c r="E19377" t="inlineStr">
        <is>
          <t>South</t>
        </is>
      </c>
      <c r="F19377" t="inlineStr">
        <is>
          <t>P0059</t>
        </is>
      </c>
      <c r="G19377" t="inlineStr">
        <is>
          <t>Prod_0059</t>
        </is>
      </c>
      <c r="H19377" t="inlineStr">
        <is>
          <t>Beverages</t>
        </is>
      </c>
      <c r="I19377" t="n">
        <v>8</v>
      </c>
      <c r="J19377" t="n">
        <v>395.98</v>
      </c>
      <c r="K19377" t="n">
        <v>0</v>
      </c>
      <c r="L19377">
        <f>I19377*J19377*(1-K19377)</f>
        <v/>
      </c>
      <c r="M19377">
        <f>VLOOKUP(F19377,Products!A:D,4,FALSE)*I19377</f>
        <v/>
      </c>
      <c r="N19377">
        <f>L19377-M19377</f>
        <v/>
      </c>
    </row>
    <row r="19378">
      <c r="A19378" t="inlineStr">
        <is>
          <t>T1019376</t>
        </is>
      </c>
      <c r="B19378" t="inlineStr">
        <is>
          <t>2025-02-20</t>
        </is>
      </c>
      <c r="C19378" t="inlineStr">
        <is>
          <t>S024</t>
        </is>
      </c>
      <c r="D19378" t="inlineStr">
        <is>
          <t>Store_024</t>
        </is>
      </c>
      <c r="E19378" t="inlineStr">
        <is>
          <t>South</t>
        </is>
      </c>
      <c r="F19378" t="inlineStr">
        <is>
          <t>P0154</t>
        </is>
      </c>
      <c r="G19378" t="inlineStr">
        <is>
          <t>Prod_0154</t>
        </is>
      </c>
      <c r="H19378" t="inlineStr">
        <is>
          <t>Toys</t>
        </is>
      </c>
      <c r="I19378" t="n">
        <v>9</v>
      </c>
      <c r="J19378" t="n">
        <v>264.54</v>
      </c>
      <c r="K19378" t="n">
        <v>0</v>
      </c>
      <c r="L19378">
        <f>I19378*J19378*(1-K19378)</f>
        <v/>
      </c>
      <c r="M19378">
        <f>VLOOKUP(F19378,Products!A:D,4,FALSE)*I19378</f>
        <v/>
      </c>
      <c r="N19378">
        <f>L19378-M19378</f>
        <v/>
      </c>
    </row>
    <row r="19379">
      <c r="A19379" t="inlineStr">
        <is>
          <t>T1019377</t>
        </is>
      </c>
      <c r="B19379" t="inlineStr">
        <is>
          <t>2024-11-26</t>
        </is>
      </c>
      <c r="C19379" t="inlineStr">
        <is>
          <t>S017</t>
        </is>
      </c>
      <c r="D19379" t="inlineStr">
        <is>
          <t>Store_017</t>
        </is>
      </c>
      <c r="E19379" t="inlineStr">
        <is>
          <t>South</t>
        </is>
      </c>
      <c r="F19379" t="inlineStr">
        <is>
          <t>P0184</t>
        </is>
      </c>
      <c r="G19379" t="inlineStr">
        <is>
          <t>Prod_0184</t>
        </is>
      </c>
      <c r="H19379" t="inlineStr">
        <is>
          <t>Beverages</t>
        </is>
      </c>
      <c r="I19379" t="n">
        <v>1</v>
      </c>
      <c r="J19379" t="n">
        <v>531.6900000000001</v>
      </c>
      <c r="K19379" t="n">
        <v>0.1</v>
      </c>
      <c r="L19379">
        <f>I19379*J19379*(1-K19379)</f>
        <v/>
      </c>
      <c r="M19379">
        <f>VLOOKUP(F19379,Products!A:D,4,FALSE)*I19379</f>
        <v/>
      </c>
      <c r="N19379">
        <f>L19379-M19379</f>
        <v/>
      </c>
    </row>
    <row r="19380">
      <c r="A19380" t="inlineStr">
        <is>
          <t>T1019378</t>
        </is>
      </c>
      <c r="B19380" t="inlineStr">
        <is>
          <t>2025-05-06</t>
        </is>
      </c>
      <c r="C19380" t="inlineStr">
        <is>
          <t>S018</t>
        </is>
      </c>
      <c r="D19380" t="inlineStr">
        <is>
          <t>Store_018</t>
        </is>
      </c>
      <c r="E19380" t="inlineStr">
        <is>
          <t>South</t>
        </is>
      </c>
      <c r="F19380" t="inlineStr">
        <is>
          <t>P0154</t>
        </is>
      </c>
      <c r="G19380" t="inlineStr">
        <is>
          <t>Prod_0154</t>
        </is>
      </c>
      <c r="H19380" t="inlineStr">
        <is>
          <t>Toys</t>
        </is>
      </c>
      <c r="I19380" t="n">
        <v>5</v>
      </c>
      <c r="J19380" t="n">
        <v>345.1</v>
      </c>
      <c r="K19380" t="n">
        <v>0</v>
      </c>
      <c r="L19380">
        <f>I19380*J19380*(1-K19380)</f>
        <v/>
      </c>
      <c r="M19380">
        <f>VLOOKUP(F19380,Products!A:D,4,FALSE)*I19380</f>
        <v/>
      </c>
      <c r="N19380">
        <f>L19380-M19380</f>
        <v/>
      </c>
    </row>
    <row r="19381">
      <c r="A19381" t="inlineStr">
        <is>
          <t>T1019379</t>
        </is>
      </c>
      <c r="B19381" t="inlineStr">
        <is>
          <t>2024-01-27</t>
        </is>
      </c>
      <c r="C19381" t="inlineStr">
        <is>
          <t>S050</t>
        </is>
      </c>
      <c r="D19381" t="inlineStr">
        <is>
          <t>Store_050</t>
        </is>
      </c>
      <c r="E19381" t="inlineStr">
        <is>
          <t>South</t>
        </is>
      </c>
      <c r="F19381" t="inlineStr">
        <is>
          <t>P0034</t>
        </is>
      </c>
      <c r="G19381" t="inlineStr">
        <is>
          <t>Prod_0034</t>
        </is>
      </c>
      <c r="H19381" t="inlineStr">
        <is>
          <t>Toys</t>
        </is>
      </c>
      <c r="I19381" t="n">
        <v>9</v>
      </c>
      <c r="J19381" t="n">
        <v>642.4</v>
      </c>
      <c r="K19381" t="n">
        <v>0</v>
      </c>
      <c r="L19381">
        <f>I19381*J19381*(1-K19381)</f>
        <v/>
      </c>
      <c r="M19381">
        <f>VLOOKUP(F19381,Products!A:D,4,FALSE)*I19381</f>
        <v/>
      </c>
      <c r="N19381">
        <f>L19381-M19381</f>
        <v/>
      </c>
    </row>
    <row r="19382">
      <c r="A19382" t="inlineStr">
        <is>
          <t>T1019380</t>
        </is>
      </c>
      <c r="B19382" t="inlineStr">
        <is>
          <t>2023-04-01</t>
        </is>
      </c>
      <c r="C19382" t="inlineStr">
        <is>
          <t>S048</t>
        </is>
      </c>
      <c r="D19382" t="inlineStr">
        <is>
          <t>Store_048</t>
        </is>
      </c>
      <c r="E19382" t="inlineStr">
        <is>
          <t>South</t>
        </is>
      </c>
      <c r="F19382" t="inlineStr">
        <is>
          <t>P0186</t>
        </is>
      </c>
      <c r="G19382" t="inlineStr">
        <is>
          <t>Prod_0186</t>
        </is>
      </c>
      <c r="H19382" t="inlineStr">
        <is>
          <t>Household</t>
        </is>
      </c>
      <c r="I19382" t="n">
        <v>6</v>
      </c>
      <c r="J19382" t="n">
        <v>725.59</v>
      </c>
      <c r="K19382" t="n">
        <v>0.05</v>
      </c>
      <c r="L19382">
        <f>I19382*J19382*(1-K19382)</f>
        <v/>
      </c>
      <c r="M19382">
        <f>VLOOKUP(F19382,Products!A:D,4,FALSE)*I19382</f>
        <v/>
      </c>
      <c r="N19382">
        <f>L19382-M19382</f>
        <v/>
      </c>
    </row>
    <row r="19383">
      <c r="A19383" t="inlineStr">
        <is>
          <t>T1019381</t>
        </is>
      </c>
      <c r="B19383" t="inlineStr">
        <is>
          <t>2024-04-19</t>
        </is>
      </c>
      <c r="C19383" t="inlineStr">
        <is>
          <t>S027</t>
        </is>
      </c>
      <c r="D19383" t="inlineStr">
        <is>
          <t>Store_027</t>
        </is>
      </c>
      <c r="E19383" t="inlineStr">
        <is>
          <t>South</t>
        </is>
      </c>
      <c r="F19383" t="inlineStr">
        <is>
          <t>P0035</t>
        </is>
      </c>
      <c r="G19383" t="inlineStr">
        <is>
          <t>Prod_0035</t>
        </is>
      </c>
      <c r="H19383" t="inlineStr">
        <is>
          <t>Beverages</t>
        </is>
      </c>
      <c r="I19383" t="n">
        <v>1</v>
      </c>
      <c r="J19383" t="n">
        <v>123.24</v>
      </c>
      <c r="K19383" t="n">
        <v>0.05</v>
      </c>
      <c r="L19383">
        <f>I19383*J19383*(1-K19383)</f>
        <v/>
      </c>
      <c r="M19383">
        <f>VLOOKUP(F19383,Products!A:D,4,FALSE)*I19383</f>
        <v/>
      </c>
      <c r="N19383">
        <f>L19383-M19383</f>
        <v/>
      </c>
    </row>
    <row r="19384">
      <c r="A19384" t="inlineStr">
        <is>
          <t>T1019382</t>
        </is>
      </c>
      <c r="B19384" t="inlineStr">
        <is>
          <t>2024-06-21</t>
        </is>
      </c>
      <c r="C19384" t="inlineStr">
        <is>
          <t>S034</t>
        </is>
      </c>
      <c r="D19384" t="inlineStr">
        <is>
          <t>Store_034</t>
        </is>
      </c>
      <c r="E19384" t="inlineStr">
        <is>
          <t>Central</t>
        </is>
      </c>
      <c r="F19384" t="inlineStr">
        <is>
          <t>P0012</t>
        </is>
      </c>
      <c r="G19384" t="inlineStr">
        <is>
          <t>Prod_0012</t>
        </is>
      </c>
      <c r="H19384" t="inlineStr">
        <is>
          <t>Food</t>
        </is>
      </c>
      <c r="I19384" t="n">
        <v>1</v>
      </c>
      <c r="J19384" t="n">
        <v>893.0599999999999</v>
      </c>
      <c r="K19384" t="n">
        <v>0.1</v>
      </c>
      <c r="L19384">
        <f>I19384*J19384*(1-K19384)</f>
        <v/>
      </c>
      <c r="M19384">
        <f>VLOOKUP(F19384,Products!A:D,4,FALSE)*I19384</f>
        <v/>
      </c>
      <c r="N19384">
        <f>L19384-M19384</f>
        <v/>
      </c>
    </row>
    <row r="19385">
      <c r="A19385" t="inlineStr">
        <is>
          <t>T1019383</t>
        </is>
      </c>
      <c r="B19385" t="inlineStr">
        <is>
          <t>2024-03-17</t>
        </is>
      </c>
      <c r="C19385" t="inlineStr">
        <is>
          <t>S013</t>
        </is>
      </c>
      <c r="D19385" t="inlineStr">
        <is>
          <t>Store_013</t>
        </is>
      </c>
      <c r="E19385" t="inlineStr">
        <is>
          <t>North</t>
        </is>
      </c>
      <c r="F19385" t="inlineStr">
        <is>
          <t>P0116</t>
        </is>
      </c>
      <c r="G19385" t="inlineStr">
        <is>
          <t>Prod_0116</t>
        </is>
      </c>
      <c r="H19385" t="inlineStr">
        <is>
          <t>Clothing</t>
        </is>
      </c>
      <c r="I19385" t="n">
        <v>9</v>
      </c>
      <c r="J19385" t="n">
        <v>785.12</v>
      </c>
      <c r="K19385" t="n">
        <v>0</v>
      </c>
      <c r="L19385">
        <f>I19385*J19385*(1-K19385)</f>
        <v/>
      </c>
      <c r="M19385">
        <f>VLOOKUP(F19385,Products!A:D,4,FALSE)*I19385</f>
        <v/>
      </c>
      <c r="N19385">
        <f>L19385-M19385</f>
        <v/>
      </c>
    </row>
    <row r="19386">
      <c r="A19386" t="inlineStr">
        <is>
          <t>T1019384</t>
        </is>
      </c>
      <c r="B19386" t="inlineStr">
        <is>
          <t>2023-04-05</t>
        </is>
      </c>
      <c r="C19386" t="inlineStr">
        <is>
          <t>S039</t>
        </is>
      </c>
      <c r="D19386" t="inlineStr">
        <is>
          <t>Store_039</t>
        </is>
      </c>
      <c r="E19386" t="inlineStr">
        <is>
          <t>North</t>
        </is>
      </c>
      <c r="F19386" t="inlineStr">
        <is>
          <t>P0125</t>
        </is>
      </c>
      <c r="G19386" t="inlineStr">
        <is>
          <t>Prod_0125</t>
        </is>
      </c>
      <c r="H19386" t="inlineStr">
        <is>
          <t>Toys</t>
        </is>
      </c>
      <c r="I19386" t="n">
        <v>9</v>
      </c>
      <c r="J19386" t="n">
        <v>226.43</v>
      </c>
      <c r="K19386" t="n">
        <v>0.1</v>
      </c>
      <c r="L19386">
        <f>I19386*J19386*(1-K19386)</f>
        <v/>
      </c>
      <c r="M19386">
        <f>VLOOKUP(F19386,Products!A:D,4,FALSE)*I19386</f>
        <v/>
      </c>
      <c r="N19386">
        <f>L19386-M19386</f>
        <v/>
      </c>
    </row>
    <row r="19387">
      <c r="A19387" t="inlineStr">
        <is>
          <t>T1019385</t>
        </is>
      </c>
      <c r="B19387" t="inlineStr">
        <is>
          <t>2024-11-12</t>
        </is>
      </c>
      <c r="C19387" t="inlineStr">
        <is>
          <t>S049</t>
        </is>
      </c>
      <c r="D19387" t="inlineStr">
        <is>
          <t>Store_049</t>
        </is>
      </c>
      <c r="E19387" t="inlineStr">
        <is>
          <t>North</t>
        </is>
      </c>
      <c r="F19387" t="inlineStr">
        <is>
          <t>P0097</t>
        </is>
      </c>
      <c r="G19387" t="inlineStr">
        <is>
          <t>Prod_0097</t>
        </is>
      </c>
      <c r="H19387" t="inlineStr">
        <is>
          <t>Clothing</t>
        </is>
      </c>
      <c r="I19387" t="n">
        <v>1</v>
      </c>
      <c r="J19387" t="n">
        <v>190.63</v>
      </c>
      <c r="K19387" t="n">
        <v>0.05</v>
      </c>
      <c r="L19387">
        <f>I19387*J19387*(1-K19387)</f>
        <v/>
      </c>
      <c r="M19387">
        <f>VLOOKUP(F19387,Products!A:D,4,FALSE)*I19387</f>
        <v/>
      </c>
      <c r="N19387">
        <f>L19387-M19387</f>
        <v/>
      </c>
    </row>
    <row r="19388">
      <c r="A19388" t="inlineStr">
        <is>
          <t>T1019386</t>
        </is>
      </c>
      <c r="B19388" t="inlineStr">
        <is>
          <t>2023-10-04</t>
        </is>
      </c>
      <c r="C19388" t="inlineStr">
        <is>
          <t>S023</t>
        </is>
      </c>
      <c r="D19388" t="inlineStr">
        <is>
          <t>Store_023</t>
        </is>
      </c>
      <c r="E19388" t="inlineStr">
        <is>
          <t>South</t>
        </is>
      </c>
      <c r="F19388" t="inlineStr">
        <is>
          <t>P0071</t>
        </is>
      </c>
      <c r="G19388" t="inlineStr">
        <is>
          <t>Prod_0071</t>
        </is>
      </c>
      <c r="H19388" t="inlineStr">
        <is>
          <t>Beverages</t>
        </is>
      </c>
      <c r="I19388" t="n">
        <v>7</v>
      </c>
      <c r="J19388" t="n">
        <v>605.49</v>
      </c>
      <c r="K19388" t="n">
        <v>0.1</v>
      </c>
      <c r="L19388">
        <f>I19388*J19388*(1-K19388)</f>
        <v/>
      </c>
      <c r="M19388">
        <f>VLOOKUP(F19388,Products!A:D,4,FALSE)*I19388</f>
        <v/>
      </c>
      <c r="N19388">
        <f>L19388-M19388</f>
        <v/>
      </c>
    </row>
    <row r="19389">
      <c r="A19389" t="inlineStr">
        <is>
          <t>T1019387</t>
        </is>
      </c>
      <c r="B19389" t="inlineStr">
        <is>
          <t>2025-09-10</t>
        </is>
      </c>
      <c r="C19389" t="inlineStr">
        <is>
          <t>S011</t>
        </is>
      </c>
      <c r="D19389" t="inlineStr">
        <is>
          <t>Store_011</t>
        </is>
      </c>
      <c r="E19389" t="inlineStr">
        <is>
          <t>South</t>
        </is>
      </c>
      <c r="F19389" t="inlineStr">
        <is>
          <t>P0122</t>
        </is>
      </c>
      <c r="G19389" t="inlineStr">
        <is>
          <t>Prod_0122</t>
        </is>
      </c>
      <c r="H19389" t="inlineStr">
        <is>
          <t>Beverages</t>
        </is>
      </c>
      <c r="I19389" t="n">
        <v>5</v>
      </c>
      <c r="J19389" t="n">
        <v>905.7</v>
      </c>
      <c r="K19389" t="n">
        <v>0.15</v>
      </c>
      <c r="L19389">
        <f>I19389*J19389*(1-K19389)</f>
        <v/>
      </c>
      <c r="M19389">
        <f>VLOOKUP(F19389,Products!A:D,4,FALSE)*I19389</f>
        <v/>
      </c>
      <c r="N19389">
        <f>L19389-M19389</f>
        <v/>
      </c>
    </row>
    <row r="19390">
      <c r="A19390" t="inlineStr">
        <is>
          <t>T1019388</t>
        </is>
      </c>
      <c r="B19390" t="inlineStr">
        <is>
          <t>2024-07-29</t>
        </is>
      </c>
      <c r="C19390" t="inlineStr">
        <is>
          <t>S001</t>
        </is>
      </c>
      <c r="D19390" t="inlineStr">
        <is>
          <t>Store_001</t>
        </is>
      </c>
      <c r="E19390" t="inlineStr">
        <is>
          <t>West</t>
        </is>
      </c>
      <c r="F19390" t="inlineStr">
        <is>
          <t>P0125</t>
        </is>
      </c>
      <c r="G19390" t="inlineStr">
        <is>
          <t>Prod_0125</t>
        </is>
      </c>
      <c r="H19390" t="inlineStr">
        <is>
          <t>Toys</t>
        </is>
      </c>
      <c r="I19390" t="n">
        <v>5</v>
      </c>
      <c r="J19390" t="n">
        <v>241.49</v>
      </c>
      <c r="K19390" t="n">
        <v>0</v>
      </c>
      <c r="L19390">
        <f>I19390*J19390*(1-K19390)</f>
        <v/>
      </c>
      <c r="M19390">
        <f>VLOOKUP(F19390,Products!A:D,4,FALSE)*I19390</f>
        <v/>
      </c>
      <c r="N19390">
        <f>L19390-M19390</f>
        <v/>
      </c>
    </row>
    <row r="19391">
      <c r="A19391" t="inlineStr">
        <is>
          <t>T1019389</t>
        </is>
      </c>
      <c r="B19391" t="inlineStr">
        <is>
          <t>2024-05-13</t>
        </is>
      </c>
      <c r="C19391" t="inlineStr">
        <is>
          <t>S047</t>
        </is>
      </c>
      <c r="D19391" t="inlineStr">
        <is>
          <t>Store_047</t>
        </is>
      </c>
      <c r="E19391" t="inlineStr">
        <is>
          <t>North</t>
        </is>
      </c>
      <c r="F19391" t="inlineStr">
        <is>
          <t>P0140</t>
        </is>
      </c>
      <c r="G19391" t="inlineStr">
        <is>
          <t>Prod_0140</t>
        </is>
      </c>
      <c r="H19391" t="inlineStr">
        <is>
          <t>Food</t>
        </is>
      </c>
      <c r="I19391" t="n">
        <v>9</v>
      </c>
      <c r="J19391" t="n">
        <v>772.85</v>
      </c>
      <c r="K19391" t="n">
        <v>0.1</v>
      </c>
      <c r="L19391">
        <f>I19391*J19391*(1-K19391)</f>
        <v/>
      </c>
      <c r="M19391">
        <f>VLOOKUP(F19391,Products!A:D,4,FALSE)*I19391</f>
        <v/>
      </c>
      <c r="N19391">
        <f>L19391-M19391</f>
        <v/>
      </c>
    </row>
    <row r="19392">
      <c r="A19392" t="inlineStr">
        <is>
          <t>T1019390</t>
        </is>
      </c>
      <c r="B19392" t="inlineStr">
        <is>
          <t>2023-02-15</t>
        </is>
      </c>
      <c r="C19392" t="inlineStr">
        <is>
          <t>S024</t>
        </is>
      </c>
      <c r="D19392" t="inlineStr">
        <is>
          <t>Store_024</t>
        </is>
      </c>
      <c r="E19392" t="inlineStr">
        <is>
          <t>South</t>
        </is>
      </c>
      <c r="F19392" t="inlineStr">
        <is>
          <t>P0115</t>
        </is>
      </c>
      <c r="G19392" t="inlineStr">
        <is>
          <t>Prod_0115</t>
        </is>
      </c>
      <c r="H19392" t="inlineStr">
        <is>
          <t>Clothing</t>
        </is>
      </c>
      <c r="I19392" t="n">
        <v>8</v>
      </c>
      <c r="J19392" t="n">
        <v>881.01</v>
      </c>
      <c r="K19392" t="n">
        <v>0</v>
      </c>
      <c r="L19392">
        <f>I19392*J19392*(1-K19392)</f>
        <v/>
      </c>
      <c r="M19392">
        <f>VLOOKUP(F19392,Products!A:D,4,FALSE)*I19392</f>
        <v/>
      </c>
      <c r="N19392">
        <f>L19392-M19392</f>
        <v/>
      </c>
    </row>
    <row r="19393">
      <c r="A19393" t="inlineStr">
        <is>
          <t>T1019391</t>
        </is>
      </c>
      <c r="B19393" t="inlineStr">
        <is>
          <t>2025-05-19</t>
        </is>
      </c>
      <c r="C19393" t="inlineStr">
        <is>
          <t>S034</t>
        </is>
      </c>
      <c r="D19393" t="inlineStr">
        <is>
          <t>Store_034</t>
        </is>
      </c>
      <c r="E19393" t="inlineStr">
        <is>
          <t>Central</t>
        </is>
      </c>
      <c r="F19393" t="inlineStr">
        <is>
          <t>P0106</t>
        </is>
      </c>
      <c r="G19393" t="inlineStr">
        <is>
          <t>Prod_0106</t>
        </is>
      </c>
      <c r="H19393" t="inlineStr">
        <is>
          <t>Electronics</t>
        </is>
      </c>
      <c r="I19393" t="n">
        <v>8</v>
      </c>
      <c r="J19393" t="n">
        <v>900.78</v>
      </c>
      <c r="K19393" t="n">
        <v>0.1</v>
      </c>
      <c r="L19393">
        <f>I19393*J19393*(1-K19393)</f>
        <v/>
      </c>
      <c r="M19393">
        <f>VLOOKUP(F19393,Products!A:D,4,FALSE)*I19393</f>
        <v/>
      </c>
      <c r="N19393">
        <f>L19393-M19393</f>
        <v/>
      </c>
    </row>
    <row r="19394">
      <c r="A19394" t="inlineStr">
        <is>
          <t>T1019392</t>
        </is>
      </c>
      <c r="B19394" t="inlineStr">
        <is>
          <t>2023-04-13</t>
        </is>
      </c>
      <c r="C19394" t="inlineStr">
        <is>
          <t>S039</t>
        </is>
      </c>
      <c r="D19394" t="inlineStr">
        <is>
          <t>Store_039</t>
        </is>
      </c>
      <c r="E19394" t="inlineStr">
        <is>
          <t>North</t>
        </is>
      </c>
      <c r="F19394" t="inlineStr">
        <is>
          <t>P0167</t>
        </is>
      </c>
      <c r="G19394" t="inlineStr">
        <is>
          <t>Prod_0167</t>
        </is>
      </c>
      <c r="H19394" t="inlineStr">
        <is>
          <t>Beverages</t>
        </is>
      </c>
      <c r="I19394" t="n">
        <v>6</v>
      </c>
      <c r="J19394" t="n">
        <v>468.37</v>
      </c>
      <c r="K19394" t="n">
        <v>0.2</v>
      </c>
      <c r="L19394">
        <f>I19394*J19394*(1-K19394)</f>
        <v/>
      </c>
      <c r="M19394">
        <f>VLOOKUP(F19394,Products!A:D,4,FALSE)*I19394</f>
        <v/>
      </c>
      <c r="N19394">
        <f>L19394-M19394</f>
        <v/>
      </c>
    </row>
    <row r="19395">
      <c r="A19395" t="inlineStr">
        <is>
          <t>T1019393</t>
        </is>
      </c>
      <c r="B19395" t="inlineStr">
        <is>
          <t>2025-04-08</t>
        </is>
      </c>
      <c r="C19395" t="inlineStr">
        <is>
          <t>S001</t>
        </is>
      </c>
      <c r="D19395" t="inlineStr">
        <is>
          <t>Store_001</t>
        </is>
      </c>
      <c r="E19395" t="inlineStr">
        <is>
          <t>West</t>
        </is>
      </c>
      <c r="F19395" t="inlineStr">
        <is>
          <t>P0166</t>
        </is>
      </c>
      <c r="G19395" t="inlineStr">
        <is>
          <t>Prod_0166</t>
        </is>
      </c>
      <c r="H19395" t="inlineStr">
        <is>
          <t>Electronics</t>
        </is>
      </c>
      <c r="I19395" t="n">
        <v>8</v>
      </c>
      <c r="J19395" t="n">
        <v>429.42</v>
      </c>
      <c r="K19395" t="n">
        <v>0.15</v>
      </c>
      <c r="L19395">
        <f>I19395*J19395*(1-K19395)</f>
        <v/>
      </c>
      <c r="M19395">
        <f>VLOOKUP(F19395,Products!A:D,4,FALSE)*I19395</f>
        <v/>
      </c>
      <c r="N19395">
        <f>L19395-M19395</f>
        <v/>
      </c>
    </row>
    <row r="19396">
      <c r="A19396" t="inlineStr">
        <is>
          <t>T1019394</t>
        </is>
      </c>
      <c r="B19396" t="inlineStr">
        <is>
          <t>2023-06-05</t>
        </is>
      </c>
      <c r="C19396" t="inlineStr">
        <is>
          <t>S023</t>
        </is>
      </c>
      <c r="D19396" t="inlineStr">
        <is>
          <t>Store_023</t>
        </is>
      </c>
      <c r="E19396" t="inlineStr">
        <is>
          <t>South</t>
        </is>
      </c>
      <c r="F19396" t="inlineStr">
        <is>
          <t>P0197</t>
        </is>
      </c>
      <c r="G19396" t="inlineStr">
        <is>
          <t>Prod_0197</t>
        </is>
      </c>
      <c r="H19396" t="inlineStr">
        <is>
          <t>Food</t>
        </is>
      </c>
      <c r="I19396" t="n">
        <v>4</v>
      </c>
      <c r="J19396" t="n">
        <v>260.22</v>
      </c>
      <c r="K19396" t="n">
        <v>0.2</v>
      </c>
      <c r="L19396">
        <f>I19396*J19396*(1-K19396)</f>
        <v/>
      </c>
      <c r="M19396">
        <f>VLOOKUP(F19396,Products!A:D,4,FALSE)*I19396</f>
        <v/>
      </c>
      <c r="N19396">
        <f>L19396-M19396</f>
        <v/>
      </c>
    </row>
    <row r="19397">
      <c r="A19397" t="inlineStr">
        <is>
          <t>T1019395</t>
        </is>
      </c>
      <c r="B19397" t="inlineStr">
        <is>
          <t>2024-10-24</t>
        </is>
      </c>
      <c r="C19397" t="inlineStr">
        <is>
          <t>S043</t>
        </is>
      </c>
      <c r="D19397" t="inlineStr">
        <is>
          <t>Store_043</t>
        </is>
      </c>
      <c r="E19397" t="inlineStr">
        <is>
          <t>East</t>
        </is>
      </c>
      <c r="F19397" t="inlineStr">
        <is>
          <t>P0030</t>
        </is>
      </c>
      <c r="G19397" t="inlineStr">
        <is>
          <t>Prod_0030</t>
        </is>
      </c>
      <c r="H19397" t="inlineStr">
        <is>
          <t>Household</t>
        </is>
      </c>
      <c r="I19397" t="n">
        <v>1</v>
      </c>
      <c r="J19397" t="n">
        <v>697.85</v>
      </c>
      <c r="K19397" t="n">
        <v>0</v>
      </c>
      <c r="L19397">
        <f>I19397*J19397*(1-K19397)</f>
        <v/>
      </c>
      <c r="M19397">
        <f>VLOOKUP(F19397,Products!A:D,4,FALSE)*I19397</f>
        <v/>
      </c>
      <c r="N19397">
        <f>L19397-M19397</f>
        <v/>
      </c>
    </row>
    <row r="19398">
      <c r="A19398" t="inlineStr">
        <is>
          <t>T1019396</t>
        </is>
      </c>
      <c r="B19398" t="inlineStr">
        <is>
          <t>2023-12-03</t>
        </is>
      </c>
      <c r="C19398" t="inlineStr">
        <is>
          <t>S021</t>
        </is>
      </c>
      <c r="D19398" t="inlineStr">
        <is>
          <t>Store_021</t>
        </is>
      </c>
      <c r="E19398" t="inlineStr">
        <is>
          <t>North</t>
        </is>
      </c>
      <c r="F19398" t="inlineStr">
        <is>
          <t>P0010</t>
        </is>
      </c>
      <c r="G19398" t="inlineStr">
        <is>
          <t>Prod_0010</t>
        </is>
      </c>
      <c r="H19398" t="inlineStr">
        <is>
          <t>Electronics</t>
        </is>
      </c>
      <c r="I19398" t="n">
        <v>7</v>
      </c>
      <c r="J19398" t="n">
        <v>714.95</v>
      </c>
      <c r="K19398" t="n">
        <v>0</v>
      </c>
      <c r="L19398">
        <f>I19398*J19398*(1-K19398)</f>
        <v/>
      </c>
      <c r="M19398">
        <f>VLOOKUP(F19398,Products!A:D,4,FALSE)*I19398</f>
        <v/>
      </c>
      <c r="N19398">
        <f>L19398-M19398</f>
        <v/>
      </c>
    </row>
    <row r="19399">
      <c r="A19399" t="inlineStr">
        <is>
          <t>T1019397</t>
        </is>
      </c>
      <c r="B19399" t="inlineStr">
        <is>
          <t>2023-10-31</t>
        </is>
      </c>
      <c r="C19399" t="inlineStr">
        <is>
          <t>S049</t>
        </is>
      </c>
      <c r="D19399" t="inlineStr">
        <is>
          <t>Store_049</t>
        </is>
      </c>
      <c r="E19399" t="inlineStr">
        <is>
          <t>North</t>
        </is>
      </c>
      <c r="F19399" t="inlineStr">
        <is>
          <t>P0019</t>
        </is>
      </c>
      <c r="G19399" t="inlineStr">
        <is>
          <t>Prod_0019</t>
        </is>
      </c>
      <c r="H19399" t="inlineStr">
        <is>
          <t>Toys</t>
        </is>
      </c>
      <c r="I19399" t="n">
        <v>5</v>
      </c>
      <c r="J19399" t="n">
        <v>693.09</v>
      </c>
      <c r="K19399" t="n">
        <v>0</v>
      </c>
      <c r="L19399">
        <f>I19399*J19399*(1-K19399)</f>
        <v/>
      </c>
      <c r="M19399">
        <f>VLOOKUP(F19399,Products!A:D,4,FALSE)*I19399</f>
        <v/>
      </c>
      <c r="N19399">
        <f>L19399-M19399</f>
        <v/>
      </c>
    </row>
    <row r="19400">
      <c r="A19400" t="inlineStr">
        <is>
          <t>T1019398</t>
        </is>
      </c>
      <c r="B19400" t="inlineStr">
        <is>
          <t>2024-03-16</t>
        </is>
      </c>
      <c r="C19400" t="inlineStr">
        <is>
          <t>S033</t>
        </is>
      </c>
      <c r="D19400" t="inlineStr">
        <is>
          <t>Store_033</t>
        </is>
      </c>
      <c r="E19400" t="inlineStr">
        <is>
          <t>North</t>
        </is>
      </c>
      <c r="F19400" t="inlineStr">
        <is>
          <t>P0168</t>
        </is>
      </c>
      <c r="G19400" t="inlineStr">
        <is>
          <t>Prod_0168</t>
        </is>
      </c>
      <c r="H19400" t="inlineStr">
        <is>
          <t>Electronics</t>
        </is>
      </c>
      <c r="I19400" t="n">
        <v>2</v>
      </c>
      <c r="J19400" t="n">
        <v>54.78</v>
      </c>
      <c r="K19400" t="n">
        <v>0.1</v>
      </c>
      <c r="L19400">
        <f>I19400*J19400*(1-K19400)</f>
        <v/>
      </c>
      <c r="M19400">
        <f>VLOOKUP(F19400,Products!A:D,4,FALSE)*I19400</f>
        <v/>
      </c>
      <c r="N19400">
        <f>L19400-M19400</f>
        <v/>
      </c>
    </row>
    <row r="19401">
      <c r="A19401" t="inlineStr">
        <is>
          <t>T1019399</t>
        </is>
      </c>
      <c r="B19401" t="inlineStr">
        <is>
          <t>2025-03-07</t>
        </is>
      </c>
      <c r="C19401" t="inlineStr">
        <is>
          <t>S008</t>
        </is>
      </c>
      <c r="D19401" t="inlineStr">
        <is>
          <t>Store_008</t>
        </is>
      </c>
      <c r="E19401" t="inlineStr">
        <is>
          <t>East</t>
        </is>
      </c>
      <c r="F19401" t="inlineStr">
        <is>
          <t>P0059</t>
        </is>
      </c>
      <c r="G19401" t="inlineStr">
        <is>
          <t>Prod_0059</t>
        </is>
      </c>
      <c r="H19401" t="inlineStr">
        <is>
          <t>Beverages</t>
        </is>
      </c>
      <c r="I19401" t="n">
        <v>1</v>
      </c>
      <c r="J19401" t="n">
        <v>505.26</v>
      </c>
      <c r="K19401" t="n">
        <v>0</v>
      </c>
      <c r="L19401">
        <f>I19401*J19401*(1-K19401)</f>
        <v/>
      </c>
      <c r="M19401">
        <f>VLOOKUP(F19401,Products!A:D,4,FALSE)*I19401</f>
        <v/>
      </c>
      <c r="N19401">
        <f>L19401-M19401</f>
        <v/>
      </c>
    </row>
    <row r="19402">
      <c r="A19402" t="inlineStr">
        <is>
          <t>T1019400</t>
        </is>
      </c>
      <c r="B19402" t="inlineStr">
        <is>
          <t>2025-04-21</t>
        </is>
      </c>
      <c r="C19402" t="inlineStr">
        <is>
          <t>S040</t>
        </is>
      </c>
      <c r="D19402" t="inlineStr">
        <is>
          <t>Store_040</t>
        </is>
      </c>
      <c r="E19402" t="inlineStr">
        <is>
          <t>Central</t>
        </is>
      </c>
      <c r="F19402" t="inlineStr">
        <is>
          <t>P0107</t>
        </is>
      </c>
      <c r="G19402" t="inlineStr">
        <is>
          <t>Prod_0107</t>
        </is>
      </c>
      <c r="H19402" t="inlineStr">
        <is>
          <t>Stationery</t>
        </is>
      </c>
      <c r="I19402" t="n">
        <v>5</v>
      </c>
      <c r="J19402" t="n">
        <v>768.05</v>
      </c>
      <c r="K19402" t="n">
        <v>0.2</v>
      </c>
      <c r="L19402">
        <f>I19402*J19402*(1-K19402)</f>
        <v/>
      </c>
      <c r="M19402">
        <f>VLOOKUP(F19402,Products!A:D,4,FALSE)*I19402</f>
        <v/>
      </c>
      <c r="N19402">
        <f>L19402-M19402</f>
        <v/>
      </c>
    </row>
    <row r="19403">
      <c r="A19403" t="inlineStr">
        <is>
          <t>T1019401</t>
        </is>
      </c>
      <c r="B19403" t="inlineStr">
        <is>
          <t>2025-06-06</t>
        </is>
      </c>
      <c r="C19403" t="inlineStr">
        <is>
          <t>S016</t>
        </is>
      </c>
      <c r="D19403" t="inlineStr">
        <is>
          <t>Store_016</t>
        </is>
      </c>
      <c r="E19403" t="inlineStr">
        <is>
          <t>West</t>
        </is>
      </c>
      <c r="F19403" t="inlineStr">
        <is>
          <t>P0192</t>
        </is>
      </c>
      <c r="G19403" t="inlineStr">
        <is>
          <t>Prod_0192</t>
        </is>
      </c>
      <c r="H19403" t="inlineStr">
        <is>
          <t>Beverages</t>
        </is>
      </c>
      <c r="I19403" t="n">
        <v>2</v>
      </c>
      <c r="J19403" t="n">
        <v>346.69</v>
      </c>
      <c r="K19403" t="n">
        <v>0.15</v>
      </c>
      <c r="L19403">
        <f>I19403*J19403*(1-K19403)</f>
        <v/>
      </c>
      <c r="M19403">
        <f>VLOOKUP(F19403,Products!A:D,4,FALSE)*I19403</f>
        <v/>
      </c>
      <c r="N19403">
        <f>L19403-M19403</f>
        <v/>
      </c>
    </row>
    <row r="19404">
      <c r="A19404" t="inlineStr">
        <is>
          <t>T1019402</t>
        </is>
      </c>
      <c r="B19404" t="inlineStr">
        <is>
          <t>2023-01-24</t>
        </is>
      </c>
      <c r="C19404" t="inlineStr">
        <is>
          <t>S009</t>
        </is>
      </c>
      <c r="D19404" t="inlineStr">
        <is>
          <t>Store_009</t>
        </is>
      </c>
      <c r="E19404" t="inlineStr">
        <is>
          <t>Central</t>
        </is>
      </c>
      <c r="F19404" t="inlineStr">
        <is>
          <t>P0139</t>
        </is>
      </c>
      <c r="G19404" t="inlineStr">
        <is>
          <t>Prod_0139</t>
        </is>
      </c>
      <c r="H19404" t="inlineStr">
        <is>
          <t>Clothing</t>
        </is>
      </c>
      <c r="I19404" t="n">
        <v>2</v>
      </c>
      <c r="J19404" t="n">
        <v>654.6799999999999</v>
      </c>
      <c r="K19404" t="n">
        <v>0.1</v>
      </c>
      <c r="L19404">
        <f>I19404*J19404*(1-K19404)</f>
        <v/>
      </c>
      <c r="M19404">
        <f>VLOOKUP(F19404,Products!A:D,4,FALSE)*I19404</f>
        <v/>
      </c>
      <c r="N19404">
        <f>L19404-M19404</f>
        <v/>
      </c>
    </row>
    <row r="19405">
      <c r="A19405" t="inlineStr">
        <is>
          <t>T1019403</t>
        </is>
      </c>
      <c r="B19405" t="inlineStr">
        <is>
          <t>2023-11-15</t>
        </is>
      </c>
      <c r="C19405" t="inlineStr">
        <is>
          <t>S027</t>
        </is>
      </c>
      <c r="D19405" t="inlineStr">
        <is>
          <t>Store_027</t>
        </is>
      </c>
      <c r="E19405" t="inlineStr">
        <is>
          <t>South</t>
        </is>
      </c>
      <c r="F19405" t="inlineStr">
        <is>
          <t>P0004</t>
        </is>
      </c>
      <c r="G19405" t="inlineStr">
        <is>
          <t>Prod_0004</t>
        </is>
      </c>
      <c r="H19405" t="inlineStr">
        <is>
          <t>Household</t>
        </is>
      </c>
      <c r="I19405" t="n">
        <v>7</v>
      </c>
      <c r="J19405" t="n">
        <v>373.87</v>
      </c>
      <c r="K19405" t="n">
        <v>0.05</v>
      </c>
      <c r="L19405">
        <f>I19405*J19405*(1-K19405)</f>
        <v/>
      </c>
      <c r="M19405">
        <f>VLOOKUP(F19405,Products!A:D,4,FALSE)*I19405</f>
        <v/>
      </c>
      <c r="N19405">
        <f>L19405-M19405</f>
        <v/>
      </c>
    </row>
    <row r="19406">
      <c r="A19406" t="inlineStr">
        <is>
          <t>T1019404</t>
        </is>
      </c>
      <c r="B19406" t="inlineStr">
        <is>
          <t>2023-01-22</t>
        </is>
      </c>
      <c r="C19406" t="inlineStr">
        <is>
          <t>S041</t>
        </is>
      </c>
      <c r="D19406" t="inlineStr">
        <is>
          <t>Store_041</t>
        </is>
      </c>
      <c r="E19406" t="inlineStr">
        <is>
          <t>East</t>
        </is>
      </c>
      <c r="F19406" t="inlineStr">
        <is>
          <t>P0170</t>
        </is>
      </c>
      <c r="G19406" t="inlineStr">
        <is>
          <t>Prod_0170</t>
        </is>
      </c>
      <c r="H19406" t="inlineStr">
        <is>
          <t>Household</t>
        </is>
      </c>
      <c r="I19406" t="n">
        <v>2</v>
      </c>
      <c r="J19406" t="n">
        <v>523.12</v>
      </c>
      <c r="K19406" t="n">
        <v>0</v>
      </c>
      <c r="L19406">
        <f>I19406*J19406*(1-K19406)</f>
        <v/>
      </c>
      <c r="M19406">
        <f>VLOOKUP(F19406,Products!A:D,4,FALSE)*I19406</f>
        <v/>
      </c>
      <c r="N19406">
        <f>L19406-M19406</f>
        <v/>
      </c>
    </row>
    <row r="19407">
      <c r="A19407" t="inlineStr">
        <is>
          <t>T1019405</t>
        </is>
      </c>
      <c r="B19407" t="inlineStr">
        <is>
          <t>2023-05-24</t>
        </is>
      </c>
      <c r="C19407" t="inlineStr">
        <is>
          <t>S046</t>
        </is>
      </c>
      <c r="D19407" t="inlineStr">
        <is>
          <t>Store_046</t>
        </is>
      </c>
      <c r="E19407" t="inlineStr">
        <is>
          <t>South</t>
        </is>
      </c>
      <c r="F19407" t="inlineStr">
        <is>
          <t>P0188</t>
        </is>
      </c>
      <c r="G19407" t="inlineStr">
        <is>
          <t>Prod_0188</t>
        </is>
      </c>
      <c r="H19407" t="inlineStr">
        <is>
          <t>Food</t>
        </is>
      </c>
      <c r="I19407" t="n">
        <v>9</v>
      </c>
      <c r="J19407" t="n">
        <v>600.64</v>
      </c>
      <c r="K19407" t="n">
        <v>0.2</v>
      </c>
      <c r="L19407">
        <f>I19407*J19407*(1-K19407)</f>
        <v/>
      </c>
      <c r="M19407">
        <f>VLOOKUP(F19407,Products!A:D,4,FALSE)*I19407</f>
        <v/>
      </c>
      <c r="N19407">
        <f>L19407-M19407</f>
        <v/>
      </c>
    </row>
    <row r="19408">
      <c r="A19408" t="inlineStr">
        <is>
          <t>T1019406</t>
        </is>
      </c>
      <c r="B19408" t="inlineStr">
        <is>
          <t>2023-09-06</t>
        </is>
      </c>
      <c r="C19408" t="inlineStr">
        <is>
          <t>S002</t>
        </is>
      </c>
      <c r="D19408" t="inlineStr">
        <is>
          <t>Store_002</t>
        </is>
      </c>
      <c r="E19408" t="inlineStr">
        <is>
          <t>South</t>
        </is>
      </c>
      <c r="F19408" t="inlineStr">
        <is>
          <t>P0196</t>
        </is>
      </c>
      <c r="G19408" t="inlineStr">
        <is>
          <t>Prod_0196</t>
        </is>
      </c>
      <c r="H19408" t="inlineStr">
        <is>
          <t>Beverages</t>
        </is>
      </c>
      <c r="I19408" t="n">
        <v>8</v>
      </c>
      <c r="J19408" t="n">
        <v>772.5599999999999</v>
      </c>
      <c r="K19408" t="n">
        <v>0</v>
      </c>
      <c r="L19408">
        <f>I19408*J19408*(1-K19408)</f>
        <v/>
      </c>
      <c r="M19408">
        <f>VLOOKUP(F19408,Products!A:D,4,FALSE)*I19408</f>
        <v/>
      </c>
      <c r="N19408">
        <f>L19408-M19408</f>
        <v/>
      </c>
    </row>
    <row r="19409">
      <c r="A19409" t="inlineStr">
        <is>
          <t>T1019407</t>
        </is>
      </c>
      <c r="B19409" t="inlineStr">
        <is>
          <t>2024-07-21</t>
        </is>
      </c>
      <c r="C19409" t="inlineStr">
        <is>
          <t>S028</t>
        </is>
      </c>
      <c r="D19409" t="inlineStr">
        <is>
          <t>Store_028</t>
        </is>
      </c>
      <c r="E19409" t="inlineStr">
        <is>
          <t>North</t>
        </is>
      </c>
      <c r="F19409" t="inlineStr">
        <is>
          <t>P0111</t>
        </is>
      </c>
      <c r="G19409" t="inlineStr">
        <is>
          <t>Prod_0111</t>
        </is>
      </c>
      <c r="H19409" t="inlineStr">
        <is>
          <t>Clothing</t>
        </is>
      </c>
      <c r="I19409" t="n">
        <v>7</v>
      </c>
      <c r="J19409" t="n">
        <v>498.36</v>
      </c>
      <c r="K19409" t="n">
        <v>0</v>
      </c>
      <c r="L19409">
        <f>I19409*J19409*(1-K19409)</f>
        <v/>
      </c>
      <c r="M19409">
        <f>VLOOKUP(F19409,Products!A:D,4,FALSE)*I19409</f>
        <v/>
      </c>
      <c r="N19409">
        <f>L19409-M19409</f>
        <v/>
      </c>
    </row>
    <row r="19410">
      <c r="A19410" t="inlineStr">
        <is>
          <t>T1019408</t>
        </is>
      </c>
      <c r="B19410" t="inlineStr">
        <is>
          <t>2024-05-08</t>
        </is>
      </c>
      <c r="C19410" t="inlineStr">
        <is>
          <t>S043</t>
        </is>
      </c>
      <c r="D19410" t="inlineStr">
        <is>
          <t>Store_043</t>
        </is>
      </c>
      <c r="E19410" t="inlineStr">
        <is>
          <t>East</t>
        </is>
      </c>
      <c r="F19410" t="inlineStr">
        <is>
          <t>P0141</t>
        </is>
      </c>
      <c r="G19410" t="inlineStr">
        <is>
          <t>Prod_0141</t>
        </is>
      </c>
      <c r="H19410" t="inlineStr">
        <is>
          <t>Food</t>
        </is>
      </c>
      <c r="I19410" t="n">
        <v>7</v>
      </c>
      <c r="J19410" t="n">
        <v>1018.67</v>
      </c>
      <c r="K19410" t="n">
        <v>0</v>
      </c>
      <c r="L19410">
        <f>I19410*J19410*(1-K19410)</f>
        <v/>
      </c>
      <c r="M19410">
        <f>VLOOKUP(F19410,Products!A:D,4,FALSE)*I19410</f>
        <v/>
      </c>
      <c r="N19410">
        <f>L19410-M19410</f>
        <v/>
      </c>
    </row>
    <row r="19411">
      <c r="A19411" t="inlineStr">
        <is>
          <t>T1019409</t>
        </is>
      </c>
      <c r="B19411" t="inlineStr">
        <is>
          <t>2025-07-04</t>
        </is>
      </c>
      <c r="C19411" t="inlineStr">
        <is>
          <t>S020</t>
        </is>
      </c>
      <c r="D19411" t="inlineStr">
        <is>
          <t>Store_020</t>
        </is>
      </c>
      <c r="E19411" t="inlineStr">
        <is>
          <t>West</t>
        </is>
      </c>
      <c r="F19411" t="inlineStr">
        <is>
          <t>P0141</t>
        </is>
      </c>
      <c r="G19411" t="inlineStr">
        <is>
          <t>Prod_0141</t>
        </is>
      </c>
      <c r="H19411" t="inlineStr">
        <is>
          <t>Food</t>
        </is>
      </c>
      <c r="I19411" t="n">
        <v>5</v>
      </c>
      <c r="J19411" t="n">
        <v>972.67</v>
      </c>
      <c r="K19411" t="n">
        <v>0</v>
      </c>
      <c r="L19411">
        <f>I19411*J19411*(1-K19411)</f>
        <v/>
      </c>
      <c r="M19411">
        <f>VLOOKUP(F19411,Products!A:D,4,FALSE)*I19411</f>
        <v/>
      </c>
      <c r="N19411">
        <f>L19411-M19411</f>
        <v/>
      </c>
    </row>
    <row r="19412">
      <c r="A19412" t="inlineStr">
        <is>
          <t>T1019410</t>
        </is>
      </c>
      <c r="B19412" t="inlineStr">
        <is>
          <t>2024-02-02</t>
        </is>
      </c>
      <c r="C19412" t="inlineStr">
        <is>
          <t>S015</t>
        </is>
      </c>
      <c r="D19412" t="inlineStr">
        <is>
          <t>Store_015</t>
        </is>
      </c>
      <c r="E19412" t="inlineStr">
        <is>
          <t>North</t>
        </is>
      </c>
      <c r="F19412" t="inlineStr">
        <is>
          <t>P0062</t>
        </is>
      </c>
      <c r="G19412" t="inlineStr">
        <is>
          <t>Prod_0062</t>
        </is>
      </c>
      <c r="H19412" t="inlineStr">
        <is>
          <t>Beverages</t>
        </is>
      </c>
      <c r="I19412" t="n">
        <v>8</v>
      </c>
      <c r="J19412" t="n">
        <v>669.89</v>
      </c>
      <c r="K19412" t="n">
        <v>0</v>
      </c>
      <c r="L19412">
        <f>I19412*J19412*(1-K19412)</f>
        <v/>
      </c>
      <c r="M19412">
        <f>VLOOKUP(F19412,Products!A:D,4,FALSE)*I19412</f>
        <v/>
      </c>
      <c r="N19412">
        <f>L19412-M19412</f>
        <v/>
      </c>
    </row>
    <row r="19413">
      <c r="A19413" t="inlineStr">
        <is>
          <t>T1019411</t>
        </is>
      </c>
      <c r="B19413" t="inlineStr">
        <is>
          <t>2025-03-05</t>
        </is>
      </c>
      <c r="C19413" t="inlineStr">
        <is>
          <t>S014</t>
        </is>
      </c>
      <c r="D19413" t="inlineStr">
        <is>
          <t>Store_014</t>
        </is>
      </c>
      <c r="E19413" t="inlineStr">
        <is>
          <t>West</t>
        </is>
      </c>
      <c r="F19413" t="inlineStr">
        <is>
          <t>P0159</t>
        </is>
      </c>
      <c r="G19413" t="inlineStr">
        <is>
          <t>Prod_0159</t>
        </is>
      </c>
      <c r="H19413" t="inlineStr">
        <is>
          <t>Electronics</t>
        </is>
      </c>
      <c r="I19413" t="n">
        <v>8</v>
      </c>
      <c r="J19413" t="n">
        <v>502.52</v>
      </c>
      <c r="K19413" t="n">
        <v>0</v>
      </c>
      <c r="L19413">
        <f>I19413*J19413*(1-K19413)</f>
        <v/>
      </c>
      <c r="M19413">
        <f>VLOOKUP(F19413,Products!A:D,4,FALSE)*I19413</f>
        <v/>
      </c>
      <c r="N19413">
        <f>L19413-M19413</f>
        <v/>
      </c>
    </row>
    <row r="19414">
      <c r="A19414" t="inlineStr">
        <is>
          <t>T1019412</t>
        </is>
      </c>
      <c r="B19414" t="inlineStr">
        <is>
          <t>2025-06-20</t>
        </is>
      </c>
      <c r="C19414" t="inlineStr">
        <is>
          <t>S010</t>
        </is>
      </c>
      <c r="D19414" t="inlineStr">
        <is>
          <t>Store_010</t>
        </is>
      </c>
      <c r="E19414" t="inlineStr">
        <is>
          <t>North</t>
        </is>
      </c>
      <c r="F19414" t="inlineStr">
        <is>
          <t>P0110</t>
        </is>
      </c>
      <c r="G19414" t="inlineStr">
        <is>
          <t>Prod_0110</t>
        </is>
      </c>
      <c r="H19414" t="inlineStr">
        <is>
          <t>Stationery</t>
        </is>
      </c>
      <c r="I19414" t="n">
        <v>1</v>
      </c>
      <c r="J19414" t="n">
        <v>84.04000000000001</v>
      </c>
      <c r="K19414" t="n">
        <v>0</v>
      </c>
      <c r="L19414">
        <f>I19414*J19414*(1-K19414)</f>
        <v/>
      </c>
      <c r="M19414">
        <f>VLOOKUP(F19414,Products!A:D,4,FALSE)*I19414</f>
        <v/>
      </c>
      <c r="N19414">
        <f>L19414-M19414</f>
        <v/>
      </c>
    </row>
    <row r="19415">
      <c r="A19415" t="inlineStr">
        <is>
          <t>T1019413</t>
        </is>
      </c>
      <c r="B19415" t="inlineStr">
        <is>
          <t>2025-06-19</t>
        </is>
      </c>
      <c r="C19415" t="inlineStr">
        <is>
          <t>S044</t>
        </is>
      </c>
      <c r="D19415" t="inlineStr">
        <is>
          <t>Store_044</t>
        </is>
      </c>
      <c r="E19415" t="inlineStr">
        <is>
          <t>North</t>
        </is>
      </c>
      <c r="F19415" t="inlineStr">
        <is>
          <t>P0104</t>
        </is>
      </c>
      <c r="G19415" t="inlineStr">
        <is>
          <t>Prod_0104</t>
        </is>
      </c>
      <c r="H19415" t="inlineStr">
        <is>
          <t>Clothing</t>
        </is>
      </c>
      <c r="I19415" t="n">
        <v>7</v>
      </c>
      <c r="J19415" t="n">
        <v>577.49</v>
      </c>
      <c r="K19415" t="n">
        <v>0</v>
      </c>
      <c r="L19415">
        <f>I19415*J19415*(1-K19415)</f>
        <v/>
      </c>
      <c r="M19415">
        <f>VLOOKUP(F19415,Products!A:D,4,FALSE)*I19415</f>
        <v/>
      </c>
      <c r="N19415">
        <f>L19415-M19415</f>
        <v/>
      </c>
    </row>
    <row r="19416">
      <c r="A19416" t="inlineStr">
        <is>
          <t>T1019414</t>
        </is>
      </c>
      <c r="B19416" t="inlineStr">
        <is>
          <t>2024-03-27</t>
        </is>
      </c>
      <c r="C19416" t="inlineStr">
        <is>
          <t>S029</t>
        </is>
      </c>
      <c r="D19416" t="inlineStr">
        <is>
          <t>Store_029</t>
        </is>
      </c>
      <c r="E19416" t="inlineStr">
        <is>
          <t>South</t>
        </is>
      </c>
      <c r="F19416" t="inlineStr">
        <is>
          <t>P0146</t>
        </is>
      </c>
      <c r="G19416" t="inlineStr">
        <is>
          <t>Prod_0146</t>
        </is>
      </c>
      <c r="H19416" t="inlineStr">
        <is>
          <t>Food</t>
        </is>
      </c>
      <c r="I19416" t="n">
        <v>2</v>
      </c>
      <c r="J19416" t="n">
        <v>276.65</v>
      </c>
      <c r="K19416" t="n">
        <v>0.2</v>
      </c>
      <c r="L19416">
        <f>I19416*J19416*(1-K19416)</f>
        <v/>
      </c>
      <c r="M19416">
        <f>VLOOKUP(F19416,Products!A:D,4,FALSE)*I19416</f>
        <v/>
      </c>
      <c r="N19416">
        <f>L19416-M19416</f>
        <v/>
      </c>
    </row>
    <row r="19417">
      <c r="A19417" t="inlineStr">
        <is>
          <t>T1019415</t>
        </is>
      </c>
      <c r="B19417" t="inlineStr">
        <is>
          <t>2024-01-12</t>
        </is>
      </c>
      <c r="C19417" t="inlineStr">
        <is>
          <t>S032</t>
        </is>
      </c>
      <c r="D19417" t="inlineStr">
        <is>
          <t>Store_032</t>
        </is>
      </c>
      <c r="E19417" t="inlineStr">
        <is>
          <t>Central</t>
        </is>
      </c>
      <c r="F19417" t="inlineStr">
        <is>
          <t>P0066</t>
        </is>
      </c>
      <c r="G19417" t="inlineStr">
        <is>
          <t>Prod_0066</t>
        </is>
      </c>
      <c r="H19417" t="inlineStr">
        <is>
          <t>Household</t>
        </is>
      </c>
      <c r="I19417" t="n">
        <v>3</v>
      </c>
      <c r="J19417" t="n">
        <v>413.35</v>
      </c>
      <c r="K19417" t="n">
        <v>0</v>
      </c>
      <c r="L19417">
        <f>I19417*J19417*(1-K19417)</f>
        <v/>
      </c>
      <c r="M19417">
        <f>VLOOKUP(F19417,Products!A:D,4,FALSE)*I19417</f>
        <v/>
      </c>
      <c r="N19417">
        <f>L19417-M19417</f>
        <v/>
      </c>
    </row>
    <row r="19418">
      <c r="A19418" t="inlineStr">
        <is>
          <t>T1019416</t>
        </is>
      </c>
      <c r="B19418" t="inlineStr">
        <is>
          <t>2023-05-22</t>
        </is>
      </c>
      <c r="C19418" t="inlineStr">
        <is>
          <t>S022</t>
        </is>
      </c>
      <c r="D19418" t="inlineStr">
        <is>
          <t>Store_022</t>
        </is>
      </c>
      <c r="E19418" t="inlineStr">
        <is>
          <t>East</t>
        </is>
      </c>
      <c r="F19418" t="inlineStr">
        <is>
          <t>P0038</t>
        </is>
      </c>
      <c r="G19418" t="inlineStr">
        <is>
          <t>Prod_0038</t>
        </is>
      </c>
      <c r="H19418" t="inlineStr">
        <is>
          <t>Beverages</t>
        </is>
      </c>
      <c r="I19418" t="n">
        <v>3</v>
      </c>
      <c r="J19418" t="n">
        <v>851.1</v>
      </c>
      <c r="K19418" t="n">
        <v>0</v>
      </c>
      <c r="L19418">
        <f>I19418*J19418*(1-K19418)</f>
        <v/>
      </c>
      <c r="M19418">
        <f>VLOOKUP(F19418,Products!A:D,4,FALSE)*I19418</f>
        <v/>
      </c>
      <c r="N19418">
        <f>L19418-M19418</f>
        <v/>
      </c>
    </row>
    <row r="19419">
      <c r="A19419" t="inlineStr">
        <is>
          <t>T1019417</t>
        </is>
      </c>
      <c r="B19419" t="inlineStr">
        <is>
          <t>2023-12-22</t>
        </is>
      </c>
      <c r="C19419" t="inlineStr">
        <is>
          <t>S003</t>
        </is>
      </c>
      <c r="D19419" t="inlineStr">
        <is>
          <t>Store_003</t>
        </is>
      </c>
      <c r="E19419" t="inlineStr">
        <is>
          <t>North</t>
        </is>
      </c>
      <c r="F19419" t="inlineStr">
        <is>
          <t>P0033</t>
        </is>
      </c>
      <c r="G19419" t="inlineStr">
        <is>
          <t>Prod_0033</t>
        </is>
      </c>
      <c r="H19419" t="inlineStr">
        <is>
          <t>Food</t>
        </is>
      </c>
      <c r="I19419" t="n">
        <v>7</v>
      </c>
      <c r="J19419" t="n">
        <v>415.9</v>
      </c>
      <c r="K19419" t="n">
        <v>0.05</v>
      </c>
      <c r="L19419">
        <f>I19419*J19419*(1-K19419)</f>
        <v/>
      </c>
      <c r="M19419">
        <f>VLOOKUP(F19419,Products!A:D,4,FALSE)*I19419</f>
        <v/>
      </c>
      <c r="N19419">
        <f>L19419-M19419</f>
        <v/>
      </c>
    </row>
    <row r="19420">
      <c r="A19420" t="inlineStr">
        <is>
          <t>T1019418</t>
        </is>
      </c>
      <c r="B19420" t="inlineStr">
        <is>
          <t>2023-08-02</t>
        </is>
      </c>
      <c r="C19420" t="inlineStr">
        <is>
          <t>S024</t>
        </is>
      </c>
      <c r="D19420" t="inlineStr">
        <is>
          <t>Store_024</t>
        </is>
      </c>
      <c r="E19420" t="inlineStr">
        <is>
          <t>South</t>
        </is>
      </c>
      <c r="F19420" t="inlineStr">
        <is>
          <t>P0148</t>
        </is>
      </c>
      <c r="G19420" t="inlineStr">
        <is>
          <t>Prod_0148</t>
        </is>
      </c>
      <c r="H19420" t="inlineStr">
        <is>
          <t>Electronics</t>
        </is>
      </c>
      <c r="I19420" t="n">
        <v>2</v>
      </c>
      <c r="J19420" t="n">
        <v>236</v>
      </c>
      <c r="K19420" t="n">
        <v>0</v>
      </c>
      <c r="L19420">
        <f>I19420*J19420*(1-K19420)</f>
        <v/>
      </c>
      <c r="M19420">
        <f>VLOOKUP(F19420,Products!A:D,4,FALSE)*I19420</f>
        <v/>
      </c>
      <c r="N19420">
        <f>L19420-M19420</f>
        <v/>
      </c>
    </row>
    <row r="19421">
      <c r="A19421" t="inlineStr">
        <is>
          <t>T1019419</t>
        </is>
      </c>
      <c r="B19421" t="inlineStr">
        <is>
          <t>2024-12-11</t>
        </is>
      </c>
      <c r="C19421" t="inlineStr">
        <is>
          <t>S022</t>
        </is>
      </c>
      <c r="D19421" t="inlineStr">
        <is>
          <t>Store_022</t>
        </is>
      </c>
      <c r="E19421" t="inlineStr">
        <is>
          <t>East</t>
        </is>
      </c>
      <c r="F19421" t="inlineStr">
        <is>
          <t>P0058</t>
        </is>
      </c>
      <c r="G19421" t="inlineStr">
        <is>
          <t>Prod_0058</t>
        </is>
      </c>
      <c r="H19421" t="inlineStr">
        <is>
          <t>Stationery</t>
        </is>
      </c>
      <c r="I19421" t="n">
        <v>5</v>
      </c>
      <c r="J19421" t="n">
        <v>585.83</v>
      </c>
      <c r="K19421" t="n">
        <v>0.05</v>
      </c>
      <c r="L19421">
        <f>I19421*J19421*(1-K19421)</f>
        <v/>
      </c>
      <c r="M19421">
        <f>VLOOKUP(F19421,Products!A:D,4,FALSE)*I19421</f>
        <v/>
      </c>
      <c r="N19421">
        <f>L19421-M19421</f>
        <v/>
      </c>
    </row>
    <row r="19422">
      <c r="A19422" t="inlineStr">
        <is>
          <t>T1019420</t>
        </is>
      </c>
      <c r="B19422" t="inlineStr">
        <is>
          <t>2025-01-18</t>
        </is>
      </c>
      <c r="C19422" t="inlineStr">
        <is>
          <t>S049</t>
        </is>
      </c>
      <c r="D19422" t="inlineStr">
        <is>
          <t>Store_049</t>
        </is>
      </c>
      <c r="E19422" t="inlineStr">
        <is>
          <t>North</t>
        </is>
      </c>
      <c r="F19422" t="inlineStr">
        <is>
          <t>P0169</t>
        </is>
      </c>
      <c r="G19422" t="inlineStr">
        <is>
          <t>Prod_0169</t>
        </is>
      </c>
      <c r="H19422" t="inlineStr">
        <is>
          <t>Beverages</t>
        </is>
      </c>
      <c r="I19422" t="n">
        <v>2</v>
      </c>
      <c r="J19422" t="n">
        <v>783.22</v>
      </c>
      <c r="K19422" t="n">
        <v>0</v>
      </c>
      <c r="L19422">
        <f>I19422*J19422*(1-K19422)</f>
        <v/>
      </c>
      <c r="M19422">
        <f>VLOOKUP(F19422,Products!A:D,4,FALSE)*I19422</f>
        <v/>
      </c>
      <c r="N19422">
        <f>L19422-M19422</f>
        <v/>
      </c>
    </row>
    <row r="19423">
      <c r="A19423" t="inlineStr">
        <is>
          <t>T1019421</t>
        </is>
      </c>
      <c r="B19423" t="inlineStr">
        <is>
          <t>2023-10-18</t>
        </is>
      </c>
      <c r="C19423" t="inlineStr">
        <is>
          <t>S017</t>
        </is>
      </c>
      <c r="D19423" t="inlineStr">
        <is>
          <t>Store_017</t>
        </is>
      </c>
      <c r="E19423" t="inlineStr">
        <is>
          <t>South</t>
        </is>
      </c>
      <c r="F19423" t="inlineStr">
        <is>
          <t>P0196</t>
        </is>
      </c>
      <c r="G19423" t="inlineStr">
        <is>
          <t>Prod_0196</t>
        </is>
      </c>
      <c r="H19423" t="inlineStr">
        <is>
          <t>Beverages</t>
        </is>
      </c>
      <c r="I19423" t="n">
        <v>9</v>
      </c>
      <c r="J19423" t="n">
        <v>971.74</v>
      </c>
      <c r="K19423" t="n">
        <v>0</v>
      </c>
      <c r="L19423">
        <f>I19423*J19423*(1-K19423)</f>
        <v/>
      </c>
      <c r="M19423">
        <f>VLOOKUP(F19423,Products!A:D,4,FALSE)*I19423</f>
        <v/>
      </c>
      <c r="N19423">
        <f>L19423-M19423</f>
        <v/>
      </c>
    </row>
    <row r="19424">
      <c r="A19424" t="inlineStr">
        <is>
          <t>T1019422</t>
        </is>
      </c>
      <c r="B19424" t="inlineStr">
        <is>
          <t>2024-05-01</t>
        </is>
      </c>
      <c r="C19424" t="inlineStr">
        <is>
          <t>S011</t>
        </is>
      </c>
      <c r="D19424" t="inlineStr">
        <is>
          <t>Store_011</t>
        </is>
      </c>
      <c r="E19424" t="inlineStr">
        <is>
          <t>South</t>
        </is>
      </c>
      <c r="F19424" t="inlineStr">
        <is>
          <t>P0152</t>
        </is>
      </c>
      <c r="G19424" t="inlineStr">
        <is>
          <t>Prod_0152</t>
        </is>
      </c>
      <c r="H19424" t="inlineStr">
        <is>
          <t>Household</t>
        </is>
      </c>
      <c r="I19424" t="n">
        <v>6</v>
      </c>
      <c r="J19424" t="n">
        <v>701.87</v>
      </c>
      <c r="K19424" t="n">
        <v>0.1</v>
      </c>
      <c r="L19424">
        <f>I19424*J19424*(1-K19424)</f>
        <v/>
      </c>
      <c r="M19424">
        <f>VLOOKUP(F19424,Products!A:D,4,FALSE)*I19424</f>
        <v/>
      </c>
      <c r="N19424">
        <f>L19424-M19424</f>
        <v/>
      </c>
    </row>
    <row r="19425">
      <c r="A19425" t="inlineStr">
        <is>
          <t>T1019423</t>
        </is>
      </c>
      <c r="B19425" t="inlineStr">
        <is>
          <t>2025-01-12</t>
        </is>
      </c>
      <c r="C19425" t="inlineStr">
        <is>
          <t>S048</t>
        </is>
      </c>
      <c r="D19425" t="inlineStr">
        <is>
          <t>Store_048</t>
        </is>
      </c>
      <c r="E19425" t="inlineStr">
        <is>
          <t>South</t>
        </is>
      </c>
      <c r="F19425" t="inlineStr">
        <is>
          <t>P0056</t>
        </is>
      </c>
      <c r="G19425" t="inlineStr">
        <is>
          <t>Prod_0056</t>
        </is>
      </c>
      <c r="H19425" t="inlineStr">
        <is>
          <t>Household</t>
        </is>
      </c>
      <c r="I19425" t="n">
        <v>2</v>
      </c>
      <c r="J19425" t="n">
        <v>266.68</v>
      </c>
      <c r="K19425" t="n">
        <v>0</v>
      </c>
      <c r="L19425">
        <f>I19425*J19425*(1-K19425)</f>
        <v/>
      </c>
      <c r="M19425">
        <f>VLOOKUP(F19425,Products!A:D,4,FALSE)*I19425</f>
        <v/>
      </c>
      <c r="N19425">
        <f>L19425-M19425</f>
        <v/>
      </c>
    </row>
    <row r="19426">
      <c r="A19426" t="inlineStr">
        <is>
          <t>T1019424</t>
        </is>
      </c>
      <c r="B19426" t="inlineStr">
        <is>
          <t>2023-03-22</t>
        </is>
      </c>
      <c r="C19426" t="inlineStr">
        <is>
          <t>S032</t>
        </is>
      </c>
      <c r="D19426" t="inlineStr">
        <is>
          <t>Store_032</t>
        </is>
      </c>
      <c r="E19426" t="inlineStr">
        <is>
          <t>Central</t>
        </is>
      </c>
      <c r="F19426" t="inlineStr">
        <is>
          <t>P0045</t>
        </is>
      </c>
      <c r="G19426" t="inlineStr">
        <is>
          <t>Prod_0045</t>
        </is>
      </c>
      <c r="H19426" t="inlineStr">
        <is>
          <t>Toys</t>
        </is>
      </c>
      <c r="I19426" t="n">
        <v>7</v>
      </c>
      <c r="J19426" t="n">
        <v>220.8</v>
      </c>
      <c r="K19426" t="n">
        <v>0</v>
      </c>
      <c r="L19426">
        <f>I19426*J19426*(1-K19426)</f>
        <v/>
      </c>
      <c r="M19426">
        <f>VLOOKUP(F19426,Products!A:D,4,FALSE)*I19426</f>
        <v/>
      </c>
      <c r="N19426">
        <f>L19426-M19426</f>
        <v/>
      </c>
    </row>
    <row r="19427">
      <c r="A19427" t="inlineStr">
        <is>
          <t>T1019425</t>
        </is>
      </c>
      <c r="B19427" t="inlineStr">
        <is>
          <t>2023-11-07</t>
        </is>
      </c>
      <c r="C19427" t="inlineStr">
        <is>
          <t>S032</t>
        </is>
      </c>
      <c r="D19427" t="inlineStr">
        <is>
          <t>Store_032</t>
        </is>
      </c>
      <c r="E19427" t="inlineStr">
        <is>
          <t>Central</t>
        </is>
      </c>
      <c r="F19427" t="inlineStr">
        <is>
          <t>P0159</t>
        </is>
      </c>
      <c r="G19427" t="inlineStr">
        <is>
          <t>Prod_0159</t>
        </is>
      </c>
      <c r="H19427" t="inlineStr">
        <is>
          <t>Electronics</t>
        </is>
      </c>
      <c r="I19427" t="n">
        <v>7</v>
      </c>
      <c r="J19427" t="n">
        <v>497.46</v>
      </c>
      <c r="K19427" t="n">
        <v>0.1</v>
      </c>
      <c r="L19427">
        <f>I19427*J19427*(1-K19427)</f>
        <v/>
      </c>
      <c r="M19427">
        <f>VLOOKUP(F19427,Products!A:D,4,FALSE)*I19427</f>
        <v/>
      </c>
      <c r="N19427">
        <f>L19427-M19427</f>
        <v/>
      </c>
    </row>
    <row r="19428">
      <c r="A19428" t="inlineStr">
        <is>
          <t>T1019426</t>
        </is>
      </c>
      <c r="B19428" t="inlineStr">
        <is>
          <t>2025-01-17</t>
        </is>
      </c>
      <c r="C19428" t="inlineStr">
        <is>
          <t>S043</t>
        </is>
      </c>
      <c r="D19428" t="inlineStr">
        <is>
          <t>Store_043</t>
        </is>
      </c>
      <c r="E19428" t="inlineStr">
        <is>
          <t>East</t>
        </is>
      </c>
      <c r="F19428" t="inlineStr">
        <is>
          <t>P0128</t>
        </is>
      </c>
      <c r="G19428" t="inlineStr">
        <is>
          <t>Prod_0128</t>
        </is>
      </c>
      <c r="H19428" t="inlineStr">
        <is>
          <t>Toys</t>
        </is>
      </c>
      <c r="I19428" t="n">
        <v>3</v>
      </c>
      <c r="J19428" t="n">
        <v>173.48</v>
      </c>
      <c r="K19428" t="n">
        <v>0</v>
      </c>
      <c r="L19428">
        <f>I19428*J19428*(1-K19428)</f>
        <v/>
      </c>
      <c r="M19428">
        <f>VLOOKUP(F19428,Products!A:D,4,FALSE)*I19428</f>
        <v/>
      </c>
      <c r="N19428">
        <f>L19428-M19428</f>
        <v/>
      </c>
    </row>
    <row r="19429">
      <c r="A19429" t="inlineStr">
        <is>
          <t>T1019427</t>
        </is>
      </c>
      <c r="B19429" t="inlineStr">
        <is>
          <t>2025-08-13</t>
        </is>
      </c>
      <c r="C19429" t="inlineStr">
        <is>
          <t>S040</t>
        </is>
      </c>
      <c r="D19429" t="inlineStr">
        <is>
          <t>Store_040</t>
        </is>
      </c>
      <c r="E19429" t="inlineStr">
        <is>
          <t>Central</t>
        </is>
      </c>
      <c r="F19429" t="inlineStr">
        <is>
          <t>P0009</t>
        </is>
      </c>
      <c r="G19429" t="inlineStr">
        <is>
          <t>Prod_0009</t>
        </is>
      </c>
      <c r="H19429" t="inlineStr">
        <is>
          <t>Toys</t>
        </is>
      </c>
      <c r="I19429" t="n">
        <v>3</v>
      </c>
      <c r="J19429" t="n">
        <v>786.8</v>
      </c>
      <c r="K19429" t="n">
        <v>0</v>
      </c>
      <c r="L19429">
        <f>I19429*J19429*(1-K19429)</f>
        <v/>
      </c>
      <c r="M19429">
        <f>VLOOKUP(F19429,Products!A:D,4,FALSE)*I19429</f>
        <v/>
      </c>
      <c r="N19429">
        <f>L19429-M19429</f>
        <v/>
      </c>
    </row>
    <row r="19430">
      <c r="A19430" t="inlineStr">
        <is>
          <t>T1019428</t>
        </is>
      </c>
      <c r="B19430" t="inlineStr">
        <is>
          <t>2024-05-11</t>
        </is>
      </c>
      <c r="C19430" t="inlineStr">
        <is>
          <t>S029</t>
        </is>
      </c>
      <c r="D19430" t="inlineStr">
        <is>
          <t>Store_029</t>
        </is>
      </c>
      <c r="E19430" t="inlineStr">
        <is>
          <t>South</t>
        </is>
      </c>
      <c r="F19430" t="inlineStr">
        <is>
          <t>P0169</t>
        </is>
      </c>
      <c r="G19430" t="inlineStr">
        <is>
          <t>Prod_0169</t>
        </is>
      </c>
      <c r="H19430" t="inlineStr">
        <is>
          <t>Beverages</t>
        </is>
      </c>
      <c r="I19430" t="n">
        <v>7</v>
      </c>
      <c r="J19430" t="n">
        <v>594.33</v>
      </c>
      <c r="K19430" t="n">
        <v>0</v>
      </c>
      <c r="L19430">
        <f>I19430*J19430*(1-K19430)</f>
        <v/>
      </c>
      <c r="M19430">
        <f>VLOOKUP(F19430,Products!A:D,4,FALSE)*I19430</f>
        <v/>
      </c>
      <c r="N19430">
        <f>L19430-M19430</f>
        <v/>
      </c>
    </row>
    <row r="19431">
      <c r="A19431" t="inlineStr">
        <is>
          <t>T1019429</t>
        </is>
      </c>
      <c r="B19431" t="inlineStr">
        <is>
          <t>2025-03-08</t>
        </is>
      </c>
      <c r="C19431" t="inlineStr">
        <is>
          <t>S014</t>
        </is>
      </c>
      <c r="D19431" t="inlineStr">
        <is>
          <t>Store_014</t>
        </is>
      </c>
      <c r="E19431" t="inlineStr">
        <is>
          <t>West</t>
        </is>
      </c>
      <c r="F19431" t="inlineStr">
        <is>
          <t>P0078</t>
        </is>
      </c>
      <c r="G19431" t="inlineStr">
        <is>
          <t>Prod_0078</t>
        </is>
      </c>
      <c r="H19431" t="inlineStr">
        <is>
          <t>Electronics</t>
        </is>
      </c>
      <c r="I19431" t="n">
        <v>3</v>
      </c>
      <c r="J19431" t="n">
        <v>599.96</v>
      </c>
      <c r="K19431" t="n">
        <v>0</v>
      </c>
      <c r="L19431">
        <f>I19431*J19431*(1-K19431)</f>
        <v/>
      </c>
      <c r="M19431">
        <f>VLOOKUP(F19431,Products!A:D,4,FALSE)*I19431</f>
        <v/>
      </c>
      <c r="N19431">
        <f>L19431-M19431</f>
        <v/>
      </c>
    </row>
    <row r="19432">
      <c r="A19432" t="inlineStr">
        <is>
          <t>T1019430</t>
        </is>
      </c>
      <c r="B19432" t="inlineStr">
        <is>
          <t>2024-04-14</t>
        </is>
      </c>
      <c r="C19432" t="inlineStr">
        <is>
          <t>S040</t>
        </is>
      </c>
      <c r="D19432" t="inlineStr">
        <is>
          <t>Store_040</t>
        </is>
      </c>
      <c r="E19432" t="inlineStr">
        <is>
          <t>Central</t>
        </is>
      </c>
      <c r="F19432" t="inlineStr">
        <is>
          <t>P0184</t>
        </is>
      </c>
      <c r="G19432" t="inlineStr">
        <is>
          <t>Prod_0184</t>
        </is>
      </c>
      <c r="H19432" t="inlineStr">
        <is>
          <t>Beverages</t>
        </is>
      </c>
      <c r="I19432" t="n">
        <v>2</v>
      </c>
      <c r="J19432" t="n">
        <v>508.35</v>
      </c>
      <c r="K19432" t="n">
        <v>0</v>
      </c>
      <c r="L19432">
        <f>I19432*J19432*(1-K19432)</f>
        <v/>
      </c>
      <c r="M19432">
        <f>VLOOKUP(F19432,Products!A:D,4,FALSE)*I19432</f>
        <v/>
      </c>
      <c r="N19432">
        <f>L19432-M19432</f>
        <v/>
      </c>
    </row>
    <row r="19433">
      <c r="A19433" t="inlineStr">
        <is>
          <t>T1019431</t>
        </is>
      </c>
      <c r="B19433" t="inlineStr">
        <is>
          <t>2024-08-25</t>
        </is>
      </c>
      <c r="C19433" t="inlineStr">
        <is>
          <t>S003</t>
        </is>
      </c>
      <c r="D19433" t="inlineStr">
        <is>
          <t>Store_003</t>
        </is>
      </c>
      <c r="E19433" t="inlineStr">
        <is>
          <t>North</t>
        </is>
      </c>
      <c r="F19433" t="inlineStr">
        <is>
          <t>P0169</t>
        </is>
      </c>
      <c r="G19433" t="inlineStr">
        <is>
          <t>Prod_0169</t>
        </is>
      </c>
      <c r="H19433" t="inlineStr">
        <is>
          <t>Beverages</t>
        </is>
      </c>
      <c r="I19433" t="n">
        <v>6</v>
      </c>
      <c r="J19433" t="n">
        <v>719.96</v>
      </c>
      <c r="K19433" t="n">
        <v>0.2</v>
      </c>
      <c r="L19433">
        <f>I19433*J19433*(1-K19433)</f>
        <v/>
      </c>
      <c r="M19433">
        <f>VLOOKUP(F19433,Products!A:D,4,FALSE)*I19433</f>
        <v/>
      </c>
      <c r="N19433">
        <f>L19433-M19433</f>
        <v/>
      </c>
    </row>
    <row r="19434">
      <c r="A19434" t="inlineStr">
        <is>
          <t>T1019432</t>
        </is>
      </c>
      <c r="B19434" t="inlineStr">
        <is>
          <t>2025-08-22</t>
        </is>
      </c>
      <c r="C19434" t="inlineStr">
        <is>
          <t>S039</t>
        </is>
      </c>
      <c r="D19434" t="inlineStr">
        <is>
          <t>Store_039</t>
        </is>
      </c>
      <c r="E19434" t="inlineStr">
        <is>
          <t>North</t>
        </is>
      </c>
      <c r="F19434" t="inlineStr">
        <is>
          <t>P0162</t>
        </is>
      </c>
      <c r="G19434" t="inlineStr">
        <is>
          <t>Prod_0162</t>
        </is>
      </c>
      <c r="H19434" t="inlineStr">
        <is>
          <t>Food</t>
        </is>
      </c>
      <c r="I19434" t="n">
        <v>4</v>
      </c>
      <c r="J19434" t="n">
        <v>575.36</v>
      </c>
      <c r="K19434" t="n">
        <v>0</v>
      </c>
      <c r="L19434">
        <f>I19434*J19434*(1-K19434)</f>
        <v/>
      </c>
      <c r="M19434">
        <f>VLOOKUP(F19434,Products!A:D,4,FALSE)*I19434</f>
        <v/>
      </c>
      <c r="N19434">
        <f>L19434-M19434</f>
        <v/>
      </c>
    </row>
    <row r="19435">
      <c r="A19435" t="inlineStr">
        <is>
          <t>T1019433</t>
        </is>
      </c>
      <c r="B19435" t="inlineStr">
        <is>
          <t>2024-07-04</t>
        </is>
      </c>
      <c r="C19435" t="inlineStr">
        <is>
          <t>S039</t>
        </is>
      </c>
      <c r="D19435" t="inlineStr">
        <is>
          <t>Store_039</t>
        </is>
      </c>
      <c r="E19435" t="inlineStr">
        <is>
          <t>North</t>
        </is>
      </c>
      <c r="F19435" t="inlineStr">
        <is>
          <t>P0122</t>
        </is>
      </c>
      <c r="G19435" t="inlineStr">
        <is>
          <t>Prod_0122</t>
        </is>
      </c>
      <c r="H19435" t="inlineStr">
        <is>
          <t>Beverages</t>
        </is>
      </c>
      <c r="I19435" t="n">
        <v>8</v>
      </c>
      <c r="J19435" t="n">
        <v>706.97</v>
      </c>
      <c r="K19435" t="n">
        <v>0</v>
      </c>
      <c r="L19435">
        <f>I19435*J19435*(1-K19435)</f>
        <v/>
      </c>
      <c r="M19435">
        <f>VLOOKUP(F19435,Products!A:D,4,FALSE)*I19435</f>
        <v/>
      </c>
      <c r="N19435">
        <f>L19435-M19435</f>
        <v/>
      </c>
    </row>
    <row r="19436">
      <c r="A19436" t="inlineStr">
        <is>
          <t>T1019434</t>
        </is>
      </c>
      <c r="B19436" t="inlineStr">
        <is>
          <t>2025-03-23</t>
        </is>
      </c>
      <c r="C19436" t="inlineStr">
        <is>
          <t>S014</t>
        </is>
      </c>
      <c r="D19436" t="inlineStr">
        <is>
          <t>Store_014</t>
        </is>
      </c>
      <c r="E19436" t="inlineStr">
        <is>
          <t>West</t>
        </is>
      </c>
      <c r="F19436" t="inlineStr">
        <is>
          <t>P0146</t>
        </is>
      </c>
      <c r="G19436" t="inlineStr">
        <is>
          <t>Prod_0146</t>
        </is>
      </c>
      <c r="H19436" t="inlineStr">
        <is>
          <t>Food</t>
        </is>
      </c>
      <c r="I19436" t="n">
        <v>8</v>
      </c>
      <c r="J19436" t="n">
        <v>310.98</v>
      </c>
      <c r="K19436" t="n">
        <v>0.05</v>
      </c>
      <c r="L19436">
        <f>I19436*J19436*(1-K19436)</f>
        <v/>
      </c>
      <c r="M19436">
        <f>VLOOKUP(F19436,Products!A:D,4,FALSE)*I19436</f>
        <v/>
      </c>
      <c r="N19436">
        <f>L19436-M19436</f>
        <v/>
      </c>
    </row>
    <row r="19437">
      <c r="A19437" t="inlineStr">
        <is>
          <t>T1019435</t>
        </is>
      </c>
      <c r="B19437" t="inlineStr">
        <is>
          <t>2025-07-18</t>
        </is>
      </c>
      <c r="C19437" t="inlineStr">
        <is>
          <t>S022</t>
        </is>
      </c>
      <c r="D19437" t="inlineStr">
        <is>
          <t>Store_022</t>
        </is>
      </c>
      <c r="E19437" t="inlineStr">
        <is>
          <t>East</t>
        </is>
      </c>
      <c r="F19437" t="inlineStr">
        <is>
          <t>P0068</t>
        </is>
      </c>
      <c r="G19437" t="inlineStr">
        <is>
          <t>Prod_0068</t>
        </is>
      </c>
      <c r="H19437" t="inlineStr">
        <is>
          <t>Household</t>
        </is>
      </c>
      <c r="I19437" t="n">
        <v>6</v>
      </c>
      <c r="J19437" t="n">
        <v>273.56</v>
      </c>
      <c r="K19437" t="n">
        <v>0</v>
      </c>
      <c r="L19437">
        <f>I19437*J19437*(1-K19437)</f>
        <v/>
      </c>
      <c r="M19437">
        <f>VLOOKUP(F19437,Products!A:D,4,FALSE)*I19437</f>
        <v/>
      </c>
      <c r="N19437">
        <f>L19437-M19437</f>
        <v/>
      </c>
    </row>
    <row r="19438">
      <c r="A19438" t="inlineStr">
        <is>
          <t>T1019436</t>
        </is>
      </c>
      <c r="B19438" t="inlineStr">
        <is>
          <t>2025-01-03</t>
        </is>
      </c>
      <c r="C19438" t="inlineStr">
        <is>
          <t>S023</t>
        </is>
      </c>
      <c r="D19438" t="inlineStr">
        <is>
          <t>Store_023</t>
        </is>
      </c>
      <c r="E19438" t="inlineStr">
        <is>
          <t>South</t>
        </is>
      </c>
      <c r="F19438" t="inlineStr">
        <is>
          <t>P0191</t>
        </is>
      </c>
      <c r="G19438" t="inlineStr">
        <is>
          <t>Prod_0191</t>
        </is>
      </c>
      <c r="H19438" t="inlineStr">
        <is>
          <t>Food</t>
        </is>
      </c>
      <c r="I19438" t="n">
        <v>9</v>
      </c>
      <c r="J19438" t="n">
        <v>528.17</v>
      </c>
      <c r="K19438" t="n">
        <v>0</v>
      </c>
      <c r="L19438">
        <f>I19438*J19438*(1-K19438)</f>
        <v/>
      </c>
      <c r="M19438">
        <f>VLOOKUP(F19438,Products!A:D,4,FALSE)*I19438</f>
        <v/>
      </c>
      <c r="N19438">
        <f>L19438-M19438</f>
        <v/>
      </c>
    </row>
    <row r="19439">
      <c r="A19439" t="inlineStr">
        <is>
          <t>T1019437</t>
        </is>
      </c>
      <c r="B19439" t="inlineStr">
        <is>
          <t>2023-12-25</t>
        </is>
      </c>
      <c r="C19439" t="inlineStr">
        <is>
          <t>S023</t>
        </is>
      </c>
      <c r="D19439" t="inlineStr">
        <is>
          <t>Store_023</t>
        </is>
      </c>
      <c r="E19439" t="inlineStr">
        <is>
          <t>South</t>
        </is>
      </c>
      <c r="F19439" t="inlineStr">
        <is>
          <t>P0128</t>
        </is>
      </c>
      <c r="G19439" t="inlineStr">
        <is>
          <t>Prod_0128</t>
        </is>
      </c>
      <c r="H19439" t="inlineStr">
        <is>
          <t>Toys</t>
        </is>
      </c>
      <c r="I19439" t="n">
        <v>4</v>
      </c>
      <c r="J19439" t="n">
        <v>197.08</v>
      </c>
      <c r="K19439" t="n">
        <v>0.05</v>
      </c>
      <c r="L19439">
        <f>I19439*J19439*(1-K19439)</f>
        <v/>
      </c>
      <c r="M19439">
        <f>VLOOKUP(F19439,Products!A:D,4,FALSE)*I19439</f>
        <v/>
      </c>
      <c r="N19439">
        <f>L19439-M19439</f>
        <v/>
      </c>
    </row>
    <row r="19440">
      <c r="A19440" t="inlineStr">
        <is>
          <t>T1019438</t>
        </is>
      </c>
      <c r="B19440" t="inlineStr">
        <is>
          <t>2023-01-03</t>
        </is>
      </c>
      <c r="C19440" t="inlineStr">
        <is>
          <t>S001</t>
        </is>
      </c>
      <c r="D19440" t="inlineStr">
        <is>
          <t>Store_001</t>
        </is>
      </c>
      <c r="E19440" t="inlineStr">
        <is>
          <t>West</t>
        </is>
      </c>
      <c r="F19440" t="inlineStr">
        <is>
          <t>P0018</t>
        </is>
      </c>
      <c r="G19440" t="inlineStr">
        <is>
          <t>Prod_0018</t>
        </is>
      </c>
      <c r="H19440" t="inlineStr">
        <is>
          <t>Food</t>
        </is>
      </c>
      <c r="I19440" t="n">
        <v>8</v>
      </c>
      <c r="J19440" t="n">
        <v>841.4400000000001</v>
      </c>
      <c r="K19440" t="n">
        <v>0</v>
      </c>
      <c r="L19440">
        <f>I19440*J19440*(1-K19440)</f>
        <v/>
      </c>
      <c r="M19440">
        <f>VLOOKUP(F19440,Products!A:D,4,FALSE)*I19440</f>
        <v/>
      </c>
      <c r="N19440">
        <f>L19440-M19440</f>
        <v/>
      </c>
    </row>
    <row r="19441">
      <c r="A19441" t="inlineStr">
        <is>
          <t>T1019439</t>
        </is>
      </c>
      <c r="B19441" t="inlineStr">
        <is>
          <t>2023-03-17</t>
        </is>
      </c>
      <c r="C19441" t="inlineStr">
        <is>
          <t>S024</t>
        </is>
      </c>
      <c r="D19441" t="inlineStr">
        <is>
          <t>Store_024</t>
        </is>
      </c>
      <c r="E19441" t="inlineStr">
        <is>
          <t>South</t>
        </is>
      </c>
      <c r="F19441" t="inlineStr">
        <is>
          <t>P0095</t>
        </is>
      </c>
      <c r="G19441" t="inlineStr">
        <is>
          <t>Prod_0095</t>
        </is>
      </c>
      <c r="H19441" t="inlineStr">
        <is>
          <t>Food</t>
        </is>
      </c>
      <c r="I19441" t="n">
        <v>7</v>
      </c>
      <c r="J19441" t="n">
        <v>209.06</v>
      </c>
      <c r="K19441" t="n">
        <v>0</v>
      </c>
      <c r="L19441">
        <f>I19441*J19441*(1-K19441)</f>
        <v/>
      </c>
      <c r="M19441">
        <f>VLOOKUP(F19441,Products!A:D,4,FALSE)*I19441</f>
        <v/>
      </c>
      <c r="N19441">
        <f>L19441-M19441</f>
        <v/>
      </c>
    </row>
    <row r="19442">
      <c r="A19442" t="inlineStr">
        <is>
          <t>T1019440</t>
        </is>
      </c>
      <c r="B19442" t="inlineStr">
        <is>
          <t>2023-11-24</t>
        </is>
      </c>
      <c r="C19442" t="inlineStr">
        <is>
          <t>S005</t>
        </is>
      </c>
      <c r="D19442" t="inlineStr">
        <is>
          <t>Store_005</t>
        </is>
      </c>
      <c r="E19442" t="inlineStr">
        <is>
          <t>Central</t>
        </is>
      </c>
      <c r="F19442" t="inlineStr">
        <is>
          <t>P0159</t>
        </is>
      </c>
      <c r="G19442" t="inlineStr">
        <is>
          <t>Prod_0159</t>
        </is>
      </c>
      <c r="H19442" t="inlineStr">
        <is>
          <t>Electronics</t>
        </is>
      </c>
      <c r="I19442" t="n">
        <v>1</v>
      </c>
      <c r="J19442" t="n">
        <v>576.1900000000001</v>
      </c>
      <c r="K19442" t="n">
        <v>0.2</v>
      </c>
      <c r="L19442">
        <f>I19442*J19442*(1-K19442)</f>
        <v/>
      </c>
      <c r="M19442">
        <f>VLOOKUP(F19442,Products!A:D,4,FALSE)*I19442</f>
        <v/>
      </c>
      <c r="N19442">
        <f>L19442-M19442</f>
        <v/>
      </c>
    </row>
    <row r="19443">
      <c r="A19443" t="inlineStr">
        <is>
          <t>T1019441</t>
        </is>
      </c>
      <c r="B19443" t="inlineStr">
        <is>
          <t>2024-09-05</t>
        </is>
      </c>
      <c r="C19443" t="inlineStr">
        <is>
          <t>S004</t>
        </is>
      </c>
      <c r="D19443" t="inlineStr">
        <is>
          <t>Store_004</t>
        </is>
      </c>
      <c r="E19443" t="inlineStr">
        <is>
          <t>Central</t>
        </is>
      </c>
      <c r="F19443" t="inlineStr">
        <is>
          <t>P0183</t>
        </is>
      </c>
      <c r="G19443" t="inlineStr">
        <is>
          <t>Prod_0183</t>
        </is>
      </c>
      <c r="H19443" t="inlineStr">
        <is>
          <t>Stationery</t>
        </is>
      </c>
      <c r="I19443" t="n">
        <v>1</v>
      </c>
      <c r="J19443" t="n">
        <v>827.75</v>
      </c>
      <c r="K19443" t="n">
        <v>0</v>
      </c>
      <c r="L19443">
        <f>I19443*J19443*(1-K19443)</f>
        <v/>
      </c>
      <c r="M19443">
        <f>VLOOKUP(F19443,Products!A:D,4,FALSE)*I19443</f>
        <v/>
      </c>
      <c r="N19443">
        <f>L19443-M19443</f>
        <v/>
      </c>
    </row>
    <row r="19444">
      <c r="A19444" t="inlineStr">
        <is>
          <t>T1019442</t>
        </is>
      </c>
      <c r="B19444" t="inlineStr">
        <is>
          <t>2025-05-20</t>
        </is>
      </c>
      <c r="C19444" t="inlineStr">
        <is>
          <t>S048</t>
        </is>
      </c>
      <c r="D19444" t="inlineStr">
        <is>
          <t>Store_048</t>
        </is>
      </c>
      <c r="E19444" t="inlineStr">
        <is>
          <t>South</t>
        </is>
      </c>
      <c r="F19444" t="inlineStr">
        <is>
          <t>P0153</t>
        </is>
      </c>
      <c r="G19444" t="inlineStr">
        <is>
          <t>Prod_0153</t>
        </is>
      </c>
      <c r="H19444" t="inlineStr">
        <is>
          <t>Clothing</t>
        </is>
      </c>
      <c r="I19444" t="n">
        <v>4</v>
      </c>
      <c r="J19444" t="n">
        <v>174.84</v>
      </c>
      <c r="K19444" t="n">
        <v>0.15</v>
      </c>
      <c r="L19444">
        <f>I19444*J19444*(1-K19444)</f>
        <v/>
      </c>
      <c r="M19444">
        <f>VLOOKUP(F19444,Products!A:D,4,FALSE)*I19444</f>
        <v/>
      </c>
      <c r="N19444">
        <f>L19444-M19444</f>
        <v/>
      </c>
    </row>
    <row r="19445">
      <c r="A19445" t="inlineStr">
        <is>
          <t>T1019443</t>
        </is>
      </c>
      <c r="B19445" t="inlineStr">
        <is>
          <t>2023-10-08</t>
        </is>
      </c>
      <c r="C19445" t="inlineStr">
        <is>
          <t>S043</t>
        </is>
      </c>
      <c r="D19445" t="inlineStr">
        <is>
          <t>Store_043</t>
        </is>
      </c>
      <c r="E19445" t="inlineStr">
        <is>
          <t>East</t>
        </is>
      </c>
      <c r="F19445" t="inlineStr">
        <is>
          <t>P0178</t>
        </is>
      </c>
      <c r="G19445" t="inlineStr">
        <is>
          <t>Prod_0178</t>
        </is>
      </c>
      <c r="H19445" t="inlineStr">
        <is>
          <t>Beverages</t>
        </is>
      </c>
      <c r="I19445" t="n">
        <v>8</v>
      </c>
      <c r="J19445" t="n">
        <v>545.8200000000001</v>
      </c>
      <c r="K19445" t="n">
        <v>0.15</v>
      </c>
      <c r="L19445">
        <f>I19445*J19445*(1-K19445)</f>
        <v/>
      </c>
      <c r="M19445">
        <f>VLOOKUP(F19445,Products!A:D,4,FALSE)*I19445</f>
        <v/>
      </c>
      <c r="N19445">
        <f>L19445-M19445</f>
        <v/>
      </c>
    </row>
    <row r="19446">
      <c r="A19446" t="inlineStr">
        <is>
          <t>T1019444</t>
        </is>
      </c>
      <c r="B19446" t="inlineStr">
        <is>
          <t>2023-07-11</t>
        </is>
      </c>
      <c r="C19446" t="inlineStr">
        <is>
          <t>S008</t>
        </is>
      </c>
      <c r="D19446" t="inlineStr">
        <is>
          <t>Store_008</t>
        </is>
      </c>
      <c r="E19446" t="inlineStr">
        <is>
          <t>East</t>
        </is>
      </c>
      <c r="F19446" t="inlineStr">
        <is>
          <t>P0018</t>
        </is>
      </c>
      <c r="G19446" t="inlineStr">
        <is>
          <t>Prod_0018</t>
        </is>
      </c>
      <c r="H19446" t="inlineStr">
        <is>
          <t>Food</t>
        </is>
      </c>
      <c r="I19446" t="n">
        <v>8</v>
      </c>
      <c r="J19446" t="n">
        <v>909.63</v>
      </c>
      <c r="K19446" t="n">
        <v>0.05</v>
      </c>
      <c r="L19446">
        <f>I19446*J19446*(1-K19446)</f>
        <v/>
      </c>
      <c r="M19446">
        <f>VLOOKUP(F19446,Products!A:D,4,FALSE)*I19446</f>
        <v/>
      </c>
      <c r="N19446">
        <f>L19446-M19446</f>
        <v/>
      </c>
    </row>
    <row r="19447">
      <c r="A19447" t="inlineStr">
        <is>
          <t>T1019445</t>
        </is>
      </c>
      <c r="B19447" t="inlineStr">
        <is>
          <t>2023-05-08</t>
        </is>
      </c>
      <c r="C19447" t="inlineStr">
        <is>
          <t>S032</t>
        </is>
      </c>
      <c r="D19447" t="inlineStr">
        <is>
          <t>Store_032</t>
        </is>
      </c>
      <c r="E19447" t="inlineStr">
        <is>
          <t>Central</t>
        </is>
      </c>
      <c r="F19447" t="inlineStr">
        <is>
          <t>P0092</t>
        </is>
      </c>
      <c r="G19447" t="inlineStr">
        <is>
          <t>Prod_0092</t>
        </is>
      </c>
      <c r="H19447" t="inlineStr">
        <is>
          <t>Household</t>
        </is>
      </c>
      <c r="I19447" t="n">
        <v>8</v>
      </c>
      <c r="J19447" t="n">
        <v>271.2</v>
      </c>
      <c r="K19447" t="n">
        <v>0</v>
      </c>
      <c r="L19447">
        <f>I19447*J19447*(1-K19447)</f>
        <v/>
      </c>
      <c r="M19447">
        <f>VLOOKUP(F19447,Products!A:D,4,FALSE)*I19447</f>
        <v/>
      </c>
      <c r="N19447">
        <f>L19447-M19447</f>
        <v/>
      </c>
    </row>
    <row r="19448">
      <c r="A19448" t="inlineStr">
        <is>
          <t>T1019446</t>
        </is>
      </c>
      <c r="B19448" t="inlineStr">
        <is>
          <t>2024-08-09</t>
        </is>
      </c>
      <c r="C19448" t="inlineStr">
        <is>
          <t>S044</t>
        </is>
      </c>
      <c r="D19448" t="inlineStr">
        <is>
          <t>Store_044</t>
        </is>
      </c>
      <c r="E19448" t="inlineStr">
        <is>
          <t>North</t>
        </is>
      </c>
      <c r="F19448" t="inlineStr">
        <is>
          <t>P0098</t>
        </is>
      </c>
      <c r="G19448" t="inlineStr">
        <is>
          <t>Prod_0098</t>
        </is>
      </c>
      <c r="H19448" t="inlineStr">
        <is>
          <t>Clothing</t>
        </is>
      </c>
      <c r="I19448" t="n">
        <v>1</v>
      </c>
      <c r="J19448" t="n">
        <v>419.06</v>
      </c>
      <c r="K19448" t="n">
        <v>0.05</v>
      </c>
      <c r="L19448">
        <f>I19448*J19448*(1-K19448)</f>
        <v/>
      </c>
      <c r="M19448">
        <f>VLOOKUP(F19448,Products!A:D,4,FALSE)*I19448</f>
        <v/>
      </c>
      <c r="N19448">
        <f>L19448-M19448</f>
        <v/>
      </c>
    </row>
    <row r="19449">
      <c r="A19449" t="inlineStr">
        <is>
          <t>T1019447</t>
        </is>
      </c>
      <c r="B19449" t="inlineStr">
        <is>
          <t>2023-11-25</t>
        </is>
      </c>
      <c r="C19449" t="inlineStr">
        <is>
          <t>S018</t>
        </is>
      </c>
      <c r="D19449" t="inlineStr">
        <is>
          <t>Store_018</t>
        </is>
      </c>
      <c r="E19449" t="inlineStr">
        <is>
          <t>South</t>
        </is>
      </c>
      <c r="F19449" t="inlineStr">
        <is>
          <t>P0182</t>
        </is>
      </c>
      <c r="G19449" t="inlineStr">
        <is>
          <t>Prod_0182</t>
        </is>
      </c>
      <c r="H19449" t="inlineStr">
        <is>
          <t>Electronics</t>
        </is>
      </c>
      <c r="I19449" t="n">
        <v>9</v>
      </c>
      <c r="J19449" t="n">
        <v>735.99</v>
      </c>
      <c r="K19449" t="n">
        <v>0.15</v>
      </c>
      <c r="L19449">
        <f>I19449*J19449*(1-K19449)</f>
        <v/>
      </c>
      <c r="M19449">
        <f>VLOOKUP(F19449,Products!A:D,4,FALSE)*I19449</f>
        <v/>
      </c>
      <c r="N19449">
        <f>L19449-M19449</f>
        <v/>
      </c>
    </row>
    <row r="19450">
      <c r="A19450" t="inlineStr">
        <is>
          <t>T1019448</t>
        </is>
      </c>
      <c r="B19450" t="inlineStr">
        <is>
          <t>2025-07-07</t>
        </is>
      </c>
      <c r="C19450" t="inlineStr">
        <is>
          <t>S043</t>
        </is>
      </c>
      <c r="D19450" t="inlineStr">
        <is>
          <t>Store_043</t>
        </is>
      </c>
      <c r="E19450" t="inlineStr">
        <is>
          <t>East</t>
        </is>
      </c>
      <c r="F19450" t="inlineStr">
        <is>
          <t>P0129</t>
        </is>
      </c>
      <c r="G19450" t="inlineStr">
        <is>
          <t>Prod_0129</t>
        </is>
      </c>
      <c r="H19450" t="inlineStr">
        <is>
          <t>Stationery</t>
        </is>
      </c>
      <c r="I19450" t="n">
        <v>2</v>
      </c>
      <c r="J19450" t="n">
        <v>876.9299999999999</v>
      </c>
      <c r="K19450" t="n">
        <v>0</v>
      </c>
      <c r="L19450">
        <f>I19450*J19450*(1-K19450)</f>
        <v/>
      </c>
      <c r="M19450">
        <f>VLOOKUP(F19450,Products!A:D,4,FALSE)*I19450</f>
        <v/>
      </c>
      <c r="N19450">
        <f>L19450-M19450</f>
        <v/>
      </c>
    </row>
    <row r="19451">
      <c r="A19451" t="inlineStr">
        <is>
          <t>T1019449</t>
        </is>
      </c>
      <c r="B19451" t="inlineStr">
        <is>
          <t>2025-08-20</t>
        </is>
      </c>
      <c r="C19451" t="inlineStr">
        <is>
          <t>S045</t>
        </is>
      </c>
      <c r="D19451" t="inlineStr">
        <is>
          <t>Store_045</t>
        </is>
      </c>
      <c r="E19451" t="inlineStr">
        <is>
          <t>East</t>
        </is>
      </c>
      <c r="F19451" t="inlineStr">
        <is>
          <t>P0003</t>
        </is>
      </c>
      <c r="G19451" t="inlineStr">
        <is>
          <t>Prod_0003</t>
        </is>
      </c>
      <c r="H19451" t="inlineStr">
        <is>
          <t>Household</t>
        </is>
      </c>
      <c r="I19451" t="n">
        <v>2</v>
      </c>
      <c r="J19451" t="n">
        <v>82.28</v>
      </c>
      <c r="K19451" t="n">
        <v>0</v>
      </c>
      <c r="L19451">
        <f>I19451*J19451*(1-K19451)</f>
        <v/>
      </c>
      <c r="M19451">
        <f>VLOOKUP(F19451,Products!A:D,4,FALSE)*I19451</f>
        <v/>
      </c>
      <c r="N19451">
        <f>L19451-M19451</f>
        <v/>
      </c>
    </row>
    <row r="19452">
      <c r="A19452" t="inlineStr">
        <is>
          <t>T1019450</t>
        </is>
      </c>
      <c r="B19452" t="inlineStr">
        <is>
          <t>2024-08-28</t>
        </is>
      </c>
      <c r="C19452" t="inlineStr">
        <is>
          <t>S048</t>
        </is>
      </c>
      <c r="D19452" t="inlineStr">
        <is>
          <t>Store_048</t>
        </is>
      </c>
      <c r="E19452" t="inlineStr">
        <is>
          <t>South</t>
        </is>
      </c>
      <c r="F19452" t="inlineStr">
        <is>
          <t>P0099</t>
        </is>
      </c>
      <c r="G19452" t="inlineStr">
        <is>
          <t>Prod_0099</t>
        </is>
      </c>
      <c r="H19452" t="inlineStr">
        <is>
          <t>Beverages</t>
        </is>
      </c>
      <c r="I19452" t="n">
        <v>7</v>
      </c>
      <c r="J19452" t="n">
        <v>90.66</v>
      </c>
      <c r="K19452" t="n">
        <v>0.05</v>
      </c>
      <c r="L19452">
        <f>I19452*J19452*(1-K19452)</f>
        <v/>
      </c>
      <c r="M19452">
        <f>VLOOKUP(F19452,Products!A:D,4,FALSE)*I19452</f>
        <v/>
      </c>
      <c r="N19452">
        <f>L19452-M19452</f>
        <v/>
      </c>
    </row>
    <row r="19453">
      <c r="A19453" t="inlineStr">
        <is>
          <t>T1019451</t>
        </is>
      </c>
      <c r="B19453" t="inlineStr">
        <is>
          <t>2023-04-01</t>
        </is>
      </c>
      <c r="C19453" t="inlineStr">
        <is>
          <t>S018</t>
        </is>
      </c>
      <c r="D19453" t="inlineStr">
        <is>
          <t>Store_018</t>
        </is>
      </c>
      <c r="E19453" t="inlineStr">
        <is>
          <t>South</t>
        </is>
      </c>
      <c r="F19453" t="inlineStr">
        <is>
          <t>P0038</t>
        </is>
      </c>
      <c r="G19453" t="inlineStr">
        <is>
          <t>Prod_0038</t>
        </is>
      </c>
      <c r="H19453" t="inlineStr">
        <is>
          <t>Beverages</t>
        </is>
      </c>
      <c r="I19453" t="n">
        <v>8</v>
      </c>
      <c r="J19453" t="n">
        <v>801.6900000000001</v>
      </c>
      <c r="K19453" t="n">
        <v>0</v>
      </c>
      <c r="L19453">
        <f>I19453*J19453*(1-K19453)</f>
        <v/>
      </c>
      <c r="M19453">
        <f>VLOOKUP(F19453,Products!A:D,4,FALSE)*I19453</f>
        <v/>
      </c>
      <c r="N19453">
        <f>L19453-M19453</f>
        <v/>
      </c>
    </row>
    <row r="19454">
      <c r="A19454" t="inlineStr">
        <is>
          <t>T1019452</t>
        </is>
      </c>
      <c r="B19454" t="inlineStr">
        <is>
          <t>2024-04-10</t>
        </is>
      </c>
      <c r="C19454" t="inlineStr">
        <is>
          <t>S031</t>
        </is>
      </c>
      <c r="D19454" t="inlineStr">
        <is>
          <t>Store_031</t>
        </is>
      </c>
      <c r="E19454" t="inlineStr">
        <is>
          <t>Central</t>
        </is>
      </c>
      <c r="F19454" t="inlineStr">
        <is>
          <t>P0069</t>
        </is>
      </c>
      <c r="G19454" t="inlineStr">
        <is>
          <t>Prod_0069</t>
        </is>
      </c>
      <c r="H19454" t="inlineStr">
        <is>
          <t>Household</t>
        </is>
      </c>
      <c r="I19454" t="n">
        <v>5</v>
      </c>
      <c r="J19454" t="n">
        <v>268.81</v>
      </c>
      <c r="K19454" t="n">
        <v>0</v>
      </c>
      <c r="L19454">
        <f>I19454*J19454*(1-K19454)</f>
        <v/>
      </c>
      <c r="M19454">
        <f>VLOOKUP(F19454,Products!A:D,4,FALSE)*I19454</f>
        <v/>
      </c>
      <c r="N19454">
        <f>L19454-M19454</f>
        <v/>
      </c>
    </row>
    <row r="19455">
      <c r="A19455" t="inlineStr">
        <is>
          <t>T1019453</t>
        </is>
      </c>
      <c r="B19455" t="inlineStr">
        <is>
          <t>2024-03-15</t>
        </is>
      </c>
      <c r="C19455" t="inlineStr">
        <is>
          <t>S017</t>
        </is>
      </c>
      <c r="D19455" t="inlineStr">
        <is>
          <t>Store_017</t>
        </is>
      </c>
      <c r="E19455" t="inlineStr">
        <is>
          <t>South</t>
        </is>
      </c>
      <c r="F19455" t="inlineStr">
        <is>
          <t>P0152</t>
        </is>
      </c>
      <c r="G19455" t="inlineStr">
        <is>
          <t>Prod_0152</t>
        </is>
      </c>
      <c r="H19455" t="inlineStr">
        <is>
          <t>Household</t>
        </is>
      </c>
      <c r="I19455" t="n">
        <v>6</v>
      </c>
      <c r="J19455" t="n">
        <v>617.38</v>
      </c>
      <c r="K19455" t="n">
        <v>0</v>
      </c>
      <c r="L19455">
        <f>I19455*J19455*(1-K19455)</f>
        <v/>
      </c>
      <c r="M19455">
        <f>VLOOKUP(F19455,Products!A:D,4,FALSE)*I19455</f>
        <v/>
      </c>
      <c r="N19455">
        <f>L19455-M19455</f>
        <v/>
      </c>
    </row>
    <row r="19456">
      <c r="A19456" t="inlineStr">
        <is>
          <t>T1019454</t>
        </is>
      </c>
      <c r="B19456" t="inlineStr">
        <is>
          <t>2023-01-04</t>
        </is>
      </c>
      <c r="C19456" t="inlineStr">
        <is>
          <t>S029</t>
        </is>
      </c>
      <c r="D19456" t="inlineStr">
        <is>
          <t>Store_029</t>
        </is>
      </c>
      <c r="E19456" t="inlineStr">
        <is>
          <t>South</t>
        </is>
      </c>
      <c r="F19456" t="inlineStr">
        <is>
          <t>P0006</t>
        </is>
      </c>
      <c r="G19456" t="inlineStr">
        <is>
          <t>Prod_0006</t>
        </is>
      </c>
      <c r="H19456" t="inlineStr">
        <is>
          <t>Food</t>
        </is>
      </c>
      <c r="I19456" t="n">
        <v>8</v>
      </c>
      <c r="J19456" t="n">
        <v>802.15</v>
      </c>
      <c r="K19456" t="n">
        <v>0.05</v>
      </c>
      <c r="L19456">
        <f>I19456*J19456*(1-K19456)</f>
        <v/>
      </c>
      <c r="M19456">
        <f>VLOOKUP(F19456,Products!A:D,4,FALSE)*I19456</f>
        <v/>
      </c>
      <c r="N19456">
        <f>L19456-M19456</f>
        <v/>
      </c>
    </row>
    <row r="19457">
      <c r="A19457" t="inlineStr">
        <is>
          <t>T1019455</t>
        </is>
      </c>
      <c r="B19457" t="inlineStr">
        <is>
          <t>2024-01-12</t>
        </is>
      </c>
      <c r="C19457" t="inlineStr">
        <is>
          <t>S007</t>
        </is>
      </c>
      <c r="D19457" t="inlineStr">
        <is>
          <t>Store_007</t>
        </is>
      </c>
      <c r="E19457" t="inlineStr">
        <is>
          <t>East</t>
        </is>
      </c>
      <c r="F19457" t="inlineStr">
        <is>
          <t>P0085</t>
        </is>
      </c>
      <c r="G19457" t="inlineStr">
        <is>
          <t>Prod_0085</t>
        </is>
      </c>
      <c r="H19457" t="inlineStr">
        <is>
          <t>Food</t>
        </is>
      </c>
      <c r="I19457" t="n">
        <v>2</v>
      </c>
      <c r="J19457" t="n">
        <v>321.06</v>
      </c>
      <c r="K19457" t="n">
        <v>0</v>
      </c>
      <c r="L19457">
        <f>I19457*J19457*(1-K19457)</f>
        <v/>
      </c>
      <c r="M19457">
        <f>VLOOKUP(F19457,Products!A:D,4,FALSE)*I19457</f>
        <v/>
      </c>
      <c r="N19457">
        <f>L19457-M19457</f>
        <v/>
      </c>
    </row>
    <row r="19458">
      <c r="A19458" t="inlineStr">
        <is>
          <t>T1019456</t>
        </is>
      </c>
      <c r="B19458" t="inlineStr">
        <is>
          <t>2023-09-20</t>
        </is>
      </c>
      <c r="C19458" t="inlineStr">
        <is>
          <t>S027</t>
        </is>
      </c>
      <c r="D19458" t="inlineStr">
        <is>
          <t>Store_027</t>
        </is>
      </c>
      <c r="E19458" t="inlineStr">
        <is>
          <t>South</t>
        </is>
      </c>
      <c r="F19458" t="inlineStr">
        <is>
          <t>P0007</t>
        </is>
      </c>
      <c r="G19458" t="inlineStr">
        <is>
          <t>Prod_0007</t>
        </is>
      </c>
      <c r="H19458" t="inlineStr">
        <is>
          <t>Food</t>
        </is>
      </c>
      <c r="I19458" t="n">
        <v>2</v>
      </c>
      <c r="J19458" t="n">
        <v>106.66</v>
      </c>
      <c r="K19458" t="n">
        <v>0</v>
      </c>
      <c r="L19458">
        <f>I19458*J19458*(1-K19458)</f>
        <v/>
      </c>
      <c r="M19458">
        <f>VLOOKUP(F19458,Products!A:D,4,FALSE)*I19458</f>
        <v/>
      </c>
      <c r="N19458">
        <f>L19458-M19458</f>
        <v/>
      </c>
    </row>
    <row r="19459">
      <c r="A19459" t="inlineStr">
        <is>
          <t>T1019457</t>
        </is>
      </c>
      <c r="B19459" t="inlineStr">
        <is>
          <t>2024-03-11</t>
        </is>
      </c>
      <c r="C19459" t="inlineStr">
        <is>
          <t>S022</t>
        </is>
      </c>
      <c r="D19459" t="inlineStr">
        <is>
          <t>Store_022</t>
        </is>
      </c>
      <c r="E19459" t="inlineStr">
        <is>
          <t>East</t>
        </is>
      </c>
      <c r="F19459" t="inlineStr">
        <is>
          <t>P0102</t>
        </is>
      </c>
      <c r="G19459" t="inlineStr">
        <is>
          <t>Prod_0102</t>
        </is>
      </c>
      <c r="H19459" t="inlineStr">
        <is>
          <t>Food</t>
        </is>
      </c>
      <c r="I19459" t="n">
        <v>8</v>
      </c>
      <c r="J19459" t="n">
        <v>617.21</v>
      </c>
      <c r="K19459" t="n">
        <v>0</v>
      </c>
      <c r="L19459">
        <f>I19459*J19459*(1-K19459)</f>
        <v/>
      </c>
      <c r="M19459">
        <f>VLOOKUP(F19459,Products!A:D,4,FALSE)*I19459</f>
        <v/>
      </c>
      <c r="N19459">
        <f>L19459-M19459</f>
        <v/>
      </c>
    </row>
    <row r="19460">
      <c r="A19460" t="inlineStr">
        <is>
          <t>T1019458</t>
        </is>
      </c>
      <c r="B19460" t="inlineStr">
        <is>
          <t>2024-09-09</t>
        </is>
      </c>
      <c r="C19460" t="inlineStr">
        <is>
          <t>S010</t>
        </is>
      </c>
      <c r="D19460" t="inlineStr">
        <is>
          <t>Store_010</t>
        </is>
      </c>
      <c r="E19460" t="inlineStr">
        <is>
          <t>North</t>
        </is>
      </c>
      <c r="F19460" t="inlineStr">
        <is>
          <t>P0168</t>
        </is>
      </c>
      <c r="G19460" t="inlineStr">
        <is>
          <t>Prod_0168</t>
        </is>
      </c>
      <c r="H19460" t="inlineStr">
        <is>
          <t>Electronics</t>
        </is>
      </c>
      <c r="I19460" t="n">
        <v>2</v>
      </c>
      <c r="J19460" t="n">
        <v>61.83</v>
      </c>
      <c r="K19460" t="n">
        <v>0.05</v>
      </c>
      <c r="L19460">
        <f>I19460*J19460*(1-K19460)</f>
        <v/>
      </c>
      <c r="M19460">
        <f>VLOOKUP(F19460,Products!A:D,4,FALSE)*I19460</f>
        <v/>
      </c>
      <c r="N19460">
        <f>L19460-M19460</f>
        <v/>
      </c>
    </row>
    <row r="19461">
      <c r="A19461" t="inlineStr">
        <is>
          <t>T1019459</t>
        </is>
      </c>
      <c r="B19461" t="inlineStr">
        <is>
          <t>2025-04-24</t>
        </is>
      </c>
      <c r="C19461" t="inlineStr">
        <is>
          <t>S017</t>
        </is>
      </c>
      <c r="D19461" t="inlineStr">
        <is>
          <t>Store_017</t>
        </is>
      </c>
      <c r="E19461" t="inlineStr">
        <is>
          <t>South</t>
        </is>
      </c>
      <c r="F19461" t="inlineStr">
        <is>
          <t>P0076</t>
        </is>
      </c>
      <c r="G19461" t="inlineStr">
        <is>
          <t>Prod_0076</t>
        </is>
      </c>
      <c r="H19461" t="inlineStr">
        <is>
          <t>Clothing</t>
        </is>
      </c>
      <c r="I19461" t="n">
        <v>3</v>
      </c>
      <c r="J19461" t="n">
        <v>308.13</v>
      </c>
      <c r="K19461" t="n">
        <v>0</v>
      </c>
      <c r="L19461">
        <f>I19461*J19461*(1-K19461)</f>
        <v/>
      </c>
      <c r="M19461">
        <f>VLOOKUP(F19461,Products!A:D,4,FALSE)*I19461</f>
        <v/>
      </c>
      <c r="N19461">
        <f>L19461-M19461</f>
        <v/>
      </c>
    </row>
    <row r="19462">
      <c r="A19462" t="inlineStr">
        <is>
          <t>T1019460</t>
        </is>
      </c>
      <c r="B19462" t="inlineStr">
        <is>
          <t>2024-04-15</t>
        </is>
      </c>
      <c r="C19462" t="inlineStr">
        <is>
          <t>S028</t>
        </is>
      </c>
      <c r="D19462" t="inlineStr">
        <is>
          <t>Store_028</t>
        </is>
      </c>
      <c r="E19462" t="inlineStr">
        <is>
          <t>North</t>
        </is>
      </c>
      <c r="F19462" t="inlineStr">
        <is>
          <t>P0011</t>
        </is>
      </c>
      <c r="G19462" t="inlineStr">
        <is>
          <t>Prod_0011</t>
        </is>
      </c>
      <c r="H19462" t="inlineStr">
        <is>
          <t>Household</t>
        </is>
      </c>
      <c r="I19462" t="n">
        <v>4</v>
      </c>
      <c r="J19462" t="n">
        <v>362.37</v>
      </c>
      <c r="K19462" t="n">
        <v>0</v>
      </c>
      <c r="L19462">
        <f>I19462*J19462*(1-K19462)</f>
        <v/>
      </c>
      <c r="M19462">
        <f>VLOOKUP(F19462,Products!A:D,4,FALSE)*I19462</f>
        <v/>
      </c>
      <c r="N19462">
        <f>L19462-M19462</f>
        <v/>
      </c>
    </row>
    <row r="19463">
      <c r="A19463" t="inlineStr">
        <is>
          <t>T1019461</t>
        </is>
      </c>
      <c r="B19463" t="inlineStr">
        <is>
          <t>2023-08-11</t>
        </is>
      </c>
      <c r="C19463" t="inlineStr">
        <is>
          <t>S004</t>
        </is>
      </c>
      <c r="D19463" t="inlineStr">
        <is>
          <t>Store_004</t>
        </is>
      </c>
      <c r="E19463" t="inlineStr">
        <is>
          <t>Central</t>
        </is>
      </c>
      <c r="F19463" t="inlineStr">
        <is>
          <t>P0044</t>
        </is>
      </c>
      <c r="G19463" t="inlineStr">
        <is>
          <t>Prod_0044</t>
        </is>
      </c>
      <c r="H19463" t="inlineStr">
        <is>
          <t>Food</t>
        </is>
      </c>
      <c r="I19463" t="n">
        <v>9</v>
      </c>
      <c r="J19463" t="n">
        <v>300.84</v>
      </c>
      <c r="K19463" t="n">
        <v>0</v>
      </c>
      <c r="L19463">
        <f>I19463*J19463*(1-K19463)</f>
        <v/>
      </c>
      <c r="M19463">
        <f>VLOOKUP(F19463,Products!A:D,4,FALSE)*I19463</f>
        <v/>
      </c>
      <c r="N19463">
        <f>L19463-M19463</f>
        <v/>
      </c>
    </row>
    <row r="19464">
      <c r="A19464" t="inlineStr">
        <is>
          <t>T1019462</t>
        </is>
      </c>
      <c r="B19464" t="inlineStr">
        <is>
          <t>2023-04-18</t>
        </is>
      </c>
      <c r="C19464" t="inlineStr">
        <is>
          <t>S038</t>
        </is>
      </c>
      <c r="D19464" t="inlineStr">
        <is>
          <t>Store_038</t>
        </is>
      </c>
      <c r="E19464" t="inlineStr">
        <is>
          <t>East</t>
        </is>
      </c>
      <c r="F19464" t="inlineStr">
        <is>
          <t>P0074</t>
        </is>
      </c>
      <c r="G19464" t="inlineStr">
        <is>
          <t>Prod_0074</t>
        </is>
      </c>
      <c r="H19464" t="inlineStr">
        <is>
          <t>Food</t>
        </is>
      </c>
      <c r="I19464" t="n">
        <v>2</v>
      </c>
      <c r="J19464" t="n">
        <v>948.7</v>
      </c>
      <c r="K19464" t="n">
        <v>0.2</v>
      </c>
      <c r="L19464">
        <f>I19464*J19464*(1-K19464)</f>
        <v/>
      </c>
      <c r="M19464">
        <f>VLOOKUP(F19464,Products!A:D,4,FALSE)*I19464</f>
        <v/>
      </c>
      <c r="N19464">
        <f>L19464-M19464</f>
        <v/>
      </c>
    </row>
    <row r="19465">
      <c r="A19465" t="inlineStr">
        <is>
          <t>T1019463</t>
        </is>
      </c>
      <c r="B19465" t="inlineStr">
        <is>
          <t>2024-12-09</t>
        </is>
      </c>
      <c r="C19465" t="inlineStr">
        <is>
          <t>S014</t>
        </is>
      </c>
      <c r="D19465" t="inlineStr">
        <is>
          <t>Store_014</t>
        </is>
      </c>
      <c r="E19465" t="inlineStr">
        <is>
          <t>West</t>
        </is>
      </c>
      <c r="F19465" t="inlineStr">
        <is>
          <t>P0084</t>
        </is>
      </c>
      <c r="G19465" t="inlineStr">
        <is>
          <t>Prod_0084</t>
        </is>
      </c>
      <c r="H19465" t="inlineStr">
        <is>
          <t>Beverages</t>
        </is>
      </c>
      <c r="I19465" t="n">
        <v>3</v>
      </c>
      <c r="J19465" t="n">
        <v>769.54</v>
      </c>
      <c r="K19465" t="n">
        <v>0</v>
      </c>
      <c r="L19465">
        <f>I19465*J19465*(1-K19465)</f>
        <v/>
      </c>
      <c r="M19465">
        <f>VLOOKUP(F19465,Products!A:D,4,FALSE)*I19465</f>
        <v/>
      </c>
      <c r="N19465">
        <f>L19465-M19465</f>
        <v/>
      </c>
    </row>
    <row r="19466">
      <c r="A19466" t="inlineStr">
        <is>
          <t>T1019464</t>
        </is>
      </c>
      <c r="B19466" t="inlineStr">
        <is>
          <t>2024-11-04</t>
        </is>
      </c>
      <c r="C19466" t="inlineStr">
        <is>
          <t>S050</t>
        </is>
      </c>
      <c r="D19466" t="inlineStr">
        <is>
          <t>Store_050</t>
        </is>
      </c>
      <c r="E19466" t="inlineStr">
        <is>
          <t>South</t>
        </is>
      </c>
      <c r="F19466" t="inlineStr">
        <is>
          <t>P0194</t>
        </is>
      </c>
      <c r="G19466" t="inlineStr">
        <is>
          <t>Prod_0194</t>
        </is>
      </c>
      <c r="H19466" t="inlineStr">
        <is>
          <t>Food</t>
        </is>
      </c>
      <c r="I19466" t="n">
        <v>7</v>
      </c>
      <c r="J19466" t="n">
        <v>608.48</v>
      </c>
      <c r="K19466" t="n">
        <v>0.05</v>
      </c>
      <c r="L19466">
        <f>I19466*J19466*(1-K19466)</f>
        <v/>
      </c>
      <c r="M19466">
        <f>VLOOKUP(F19466,Products!A:D,4,FALSE)*I19466</f>
        <v/>
      </c>
      <c r="N19466">
        <f>L19466-M19466</f>
        <v/>
      </c>
    </row>
    <row r="19467">
      <c r="A19467" t="inlineStr">
        <is>
          <t>T1019465</t>
        </is>
      </c>
      <c r="B19467" t="inlineStr">
        <is>
          <t>2023-01-15</t>
        </is>
      </c>
      <c r="C19467" t="inlineStr">
        <is>
          <t>S035</t>
        </is>
      </c>
      <c r="D19467" t="inlineStr">
        <is>
          <t>Store_035</t>
        </is>
      </c>
      <c r="E19467" t="inlineStr">
        <is>
          <t>Central</t>
        </is>
      </c>
      <c r="F19467" t="inlineStr">
        <is>
          <t>P0024</t>
        </is>
      </c>
      <c r="G19467" t="inlineStr">
        <is>
          <t>Prod_0024</t>
        </is>
      </c>
      <c r="H19467" t="inlineStr">
        <is>
          <t>Clothing</t>
        </is>
      </c>
      <c r="I19467" t="n">
        <v>3</v>
      </c>
      <c r="J19467" t="n">
        <v>105.45</v>
      </c>
      <c r="K19467" t="n">
        <v>0</v>
      </c>
      <c r="L19467">
        <f>I19467*J19467*(1-K19467)</f>
        <v/>
      </c>
      <c r="M19467">
        <f>VLOOKUP(F19467,Products!A:D,4,FALSE)*I19467</f>
        <v/>
      </c>
      <c r="N19467">
        <f>L19467-M19467</f>
        <v/>
      </c>
    </row>
    <row r="19468">
      <c r="A19468" t="inlineStr">
        <is>
          <t>T1019466</t>
        </is>
      </c>
      <c r="B19468" t="inlineStr">
        <is>
          <t>2023-05-30</t>
        </is>
      </c>
      <c r="C19468" t="inlineStr">
        <is>
          <t>S031</t>
        </is>
      </c>
      <c r="D19468" t="inlineStr">
        <is>
          <t>Store_031</t>
        </is>
      </c>
      <c r="E19468" t="inlineStr">
        <is>
          <t>Central</t>
        </is>
      </c>
      <c r="F19468" t="inlineStr">
        <is>
          <t>P0083</t>
        </is>
      </c>
      <c r="G19468" t="inlineStr">
        <is>
          <t>Prod_0083</t>
        </is>
      </c>
      <c r="H19468" t="inlineStr">
        <is>
          <t>Clothing</t>
        </is>
      </c>
      <c r="I19468" t="n">
        <v>4</v>
      </c>
      <c r="J19468" t="n">
        <v>530.5599999999999</v>
      </c>
      <c r="K19468" t="n">
        <v>0.15</v>
      </c>
      <c r="L19468">
        <f>I19468*J19468*(1-K19468)</f>
        <v/>
      </c>
      <c r="M19468">
        <f>VLOOKUP(F19468,Products!A:D,4,FALSE)*I19468</f>
        <v/>
      </c>
      <c r="N19468">
        <f>L19468-M19468</f>
        <v/>
      </c>
    </row>
    <row r="19469">
      <c r="A19469" t="inlineStr">
        <is>
          <t>T1019467</t>
        </is>
      </c>
      <c r="B19469" t="inlineStr">
        <is>
          <t>2023-04-21</t>
        </is>
      </c>
      <c r="C19469" t="inlineStr">
        <is>
          <t>S040</t>
        </is>
      </c>
      <c r="D19469" t="inlineStr">
        <is>
          <t>Store_040</t>
        </is>
      </c>
      <c r="E19469" t="inlineStr">
        <is>
          <t>Central</t>
        </is>
      </c>
      <c r="F19469" t="inlineStr">
        <is>
          <t>P0148</t>
        </is>
      </c>
      <c r="G19469" t="inlineStr">
        <is>
          <t>Prod_0148</t>
        </is>
      </c>
      <c r="H19469" t="inlineStr">
        <is>
          <t>Electronics</t>
        </is>
      </c>
      <c r="I19469" t="n">
        <v>8</v>
      </c>
      <c r="J19469" t="n">
        <v>205.33</v>
      </c>
      <c r="K19469" t="n">
        <v>0</v>
      </c>
      <c r="L19469">
        <f>I19469*J19469*(1-K19469)</f>
        <v/>
      </c>
      <c r="M19469">
        <f>VLOOKUP(F19469,Products!A:D,4,FALSE)*I19469</f>
        <v/>
      </c>
      <c r="N19469">
        <f>L19469-M19469</f>
        <v/>
      </c>
    </row>
    <row r="19470">
      <c r="A19470" t="inlineStr">
        <is>
          <t>T1019468</t>
        </is>
      </c>
      <c r="B19470" t="inlineStr">
        <is>
          <t>2024-04-29</t>
        </is>
      </c>
      <c r="C19470" t="inlineStr">
        <is>
          <t>S043</t>
        </is>
      </c>
      <c r="D19470" t="inlineStr">
        <is>
          <t>Store_043</t>
        </is>
      </c>
      <c r="E19470" t="inlineStr">
        <is>
          <t>East</t>
        </is>
      </c>
      <c r="F19470" t="inlineStr">
        <is>
          <t>P0169</t>
        </is>
      </c>
      <c r="G19470" t="inlineStr">
        <is>
          <t>Prod_0169</t>
        </is>
      </c>
      <c r="H19470" t="inlineStr">
        <is>
          <t>Beverages</t>
        </is>
      </c>
      <c r="I19470" t="n">
        <v>5</v>
      </c>
      <c r="J19470" t="n">
        <v>748.96</v>
      </c>
      <c r="K19470" t="n">
        <v>0</v>
      </c>
      <c r="L19470">
        <f>I19470*J19470*(1-K19470)</f>
        <v/>
      </c>
      <c r="M19470">
        <f>VLOOKUP(F19470,Products!A:D,4,FALSE)*I19470</f>
        <v/>
      </c>
      <c r="N19470">
        <f>L19470-M19470</f>
        <v/>
      </c>
    </row>
    <row r="19471">
      <c r="A19471" t="inlineStr">
        <is>
          <t>T1019469</t>
        </is>
      </c>
      <c r="B19471" t="inlineStr">
        <is>
          <t>2025-04-17</t>
        </is>
      </c>
      <c r="C19471" t="inlineStr">
        <is>
          <t>S028</t>
        </is>
      </c>
      <c r="D19471" t="inlineStr">
        <is>
          <t>Store_028</t>
        </is>
      </c>
      <c r="E19471" t="inlineStr">
        <is>
          <t>North</t>
        </is>
      </c>
      <c r="F19471" t="inlineStr">
        <is>
          <t>P0184</t>
        </is>
      </c>
      <c r="G19471" t="inlineStr">
        <is>
          <t>Prod_0184</t>
        </is>
      </c>
      <c r="H19471" t="inlineStr">
        <is>
          <t>Beverages</t>
        </is>
      </c>
      <c r="I19471" t="n">
        <v>4</v>
      </c>
      <c r="J19471" t="n">
        <v>624.54</v>
      </c>
      <c r="K19471" t="n">
        <v>0</v>
      </c>
      <c r="L19471">
        <f>I19471*J19471*(1-K19471)</f>
        <v/>
      </c>
      <c r="M19471">
        <f>VLOOKUP(F19471,Products!A:D,4,FALSE)*I19471</f>
        <v/>
      </c>
      <c r="N19471">
        <f>L19471-M19471</f>
        <v/>
      </c>
    </row>
    <row r="19472">
      <c r="A19472" t="inlineStr">
        <is>
          <t>T1019470</t>
        </is>
      </c>
      <c r="B19472" t="inlineStr">
        <is>
          <t>2023-07-16</t>
        </is>
      </c>
      <c r="C19472" t="inlineStr">
        <is>
          <t>S021</t>
        </is>
      </c>
      <c r="D19472" t="inlineStr">
        <is>
          <t>Store_021</t>
        </is>
      </c>
      <c r="E19472" t="inlineStr">
        <is>
          <t>North</t>
        </is>
      </c>
      <c r="F19472" t="inlineStr">
        <is>
          <t>P0103</t>
        </is>
      </c>
      <c r="G19472" t="inlineStr">
        <is>
          <t>Prod_0103</t>
        </is>
      </c>
      <c r="H19472" t="inlineStr">
        <is>
          <t>Stationery</t>
        </is>
      </c>
      <c r="I19472" t="n">
        <v>9</v>
      </c>
      <c r="J19472" t="n">
        <v>739.91</v>
      </c>
      <c r="K19472" t="n">
        <v>0</v>
      </c>
      <c r="L19472">
        <f>I19472*J19472*(1-K19472)</f>
        <v/>
      </c>
      <c r="M19472">
        <f>VLOOKUP(F19472,Products!A:D,4,FALSE)*I19472</f>
        <v/>
      </c>
      <c r="N19472">
        <f>L19472-M19472</f>
        <v/>
      </c>
    </row>
    <row r="19473">
      <c r="A19473" t="inlineStr">
        <is>
          <t>T1019471</t>
        </is>
      </c>
      <c r="B19473" t="inlineStr">
        <is>
          <t>2023-03-22</t>
        </is>
      </c>
      <c r="C19473" t="inlineStr">
        <is>
          <t>S037</t>
        </is>
      </c>
      <c r="D19473" t="inlineStr">
        <is>
          <t>Store_037</t>
        </is>
      </c>
      <c r="E19473" t="inlineStr">
        <is>
          <t>East</t>
        </is>
      </c>
      <c r="F19473" t="inlineStr">
        <is>
          <t>P0081</t>
        </is>
      </c>
      <c r="G19473" t="inlineStr">
        <is>
          <t>Prod_0081</t>
        </is>
      </c>
      <c r="H19473" t="inlineStr">
        <is>
          <t>Electronics</t>
        </is>
      </c>
      <c r="I19473" t="n">
        <v>4</v>
      </c>
      <c r="J19473" t="n">
        <v>283.45</v>
      </c>
      <c r="K19473" t="n">
        <v>0</v>
      </c>
      <c r="L19473">
        <f>I19473*J19473*(1-K19473)</f>
        <v/>
      </c>
      <c r="M19473">
        <f>VLOOKUP(F19473,Products!A:D,4,FALSE)*I19473</f>
        <v/>
      </c>
      <c r="N19473">
        <f>L19473-M19473</f>
        <v/>
      </c>
    </row>
    <row r="19474">
      <c r="A19474" t="inlineStr">
        <is>
          <t>T1019472</t>
        </is>
      </c>
      <c r="B19474" t="inlineStr">
        <is>
          <t>2024-04-09</t>
        </is>
      </c>
      <c r="C19474" t="inlineStr">
        <is>
          <t>S015</t>
        </is>
      </c>
      <c r="D19474" t="inlineStr">
        <is>
          <t>Store_015</t>
        </is>
      </c>
      <c r="E19474" t="inlineStr">
        <is>
          <t>North</t>
        </is>
      </c>
      <c r="F19474" t="inlineStr">
        <is>
          <t>P0196</t>
        </is>
      </c>
      <c r="G19474" t="inlineStr">
        <is>
          <t>Prod_0196</t>
        </is>
      </c>
      <c r="H19474" t="inlineStr">
        <is>
          <t>Beverages</t>
        </is>
      </c>
      <c r="I19474" t="n">
        <v>5</v>
      </c>
      <c r="J19474" t="n">
        <v>951.73</v>
      </c>
      <c r="K19474" t="n">
        <v>0</v>
      </c>
      <c r="L19474">
        <f>I19474*J19474*(1-K19474)</f>
        <v/>
      </c>
      <c r="M19474">
        <f>VLOOKUP(F19474,Products!A:D,4,FALSE)*I19474</f>
        <v/>
      </c>
      <c r="N19474">
        <f>L19474-M19474</f>
        <v/>
      </c>
    </row>
    <row r="19475">
      <c r="A19475" t="inlineStr">
        <is>
          <t>T1019473</t>
        </is>
      </c>
      <c r="B19475" t="inlineStr">
        <is>
          <t>2025-03-13</t>
        </is>
      </c>
      <c r="C19475" t="inlineStr">
        <is>
          <t>S040</t>
        </is>
      </c>
      <c r="D19475" t="inlineStr">
        <is>
          <t>Store_040</t>
        </is>
      </c>
      <c r="E19475" t="inlineStr">
        <is>
          <t>Central</t>
        </is>
      </c>
      <c r="F19475" t="inlineStr">
        <is>
          <t>P0082</t>
        </is>
      </c>
      <c r="G19475" t="inlineStr">
        <is>
          <t>Prod_0082</t>
        </is>
      </c>
      <c r="H19475" t="inlineStr">
        <is>
          <t>Food</t>
        </is>
      </c>
      <c r="I19475" t="n">
        <v>3</v>
      </c>
      <c r="J19475" t="n">
        <v>715.53</v>
      </c>
      <c r="K19475" t="n">
        <v>0</v>
      </c>
      <c r="L19475">
        <f>I19475*J19475*(1-K19475)</f>
        <v/>
      </c>
      <c r="M19475">
        <f>VLOOKUP(F19475,Products!A:D,4,FALSE)*I19475</f>
        <v/>
      </c>
      <c r="N19475">
        <f>L19475-M19475</f>
        <v/>
      </c>
    </row>
    <row r="19476">
      <c r="A19476" t="inlineStr">
        <is>
          <t>T1019474</t>
        </is>
      </c>
      <c r="B19476" t="inlineStr">
        <is>
          <t>2024-08-11</t>
        </is>
      </c>
      <c r="C19476" t="inlineStr">
        <is>
          <t>S039</t>
        </is>
      </c>
      <c r="D19476" t="inlineStr">
        <is>
          <t>Store_039</t>
        </is>
      </c>
      <c r="E19476" t="inlineStr">
        <is>
          <t>North</t>
        </is>
      </c>
      <c r="F19476" t="inlineStr">
        <is>
          <t>P0147</t>
        </is>
      </c>
      <c r="G19476" t="inlineStr">
        <is>
          <t>Prod_0147</t>
        </is>
      </c>
      <c r="H19476" t="inlineStr">
        <is>
          <t>Stationery</t>
        </is>
      </c>
      <c r="I19476" t="n">
        <v>8</v>
      </c>
      <c r="J19476" t="n">
        <v>369.47</v>
      </c>
      <c r="K19476" t="n">
        <v>0.1</v>
      </c>
      <c r="L19476">
        <f>I19476*J19476*(1-K19476)</f>
        <v/>
      </c>
      <c r="M19476">
        <f>VLOOKUP(F19476,Products!A:D,4,FALSE)*I19476</f>
        <v/>
      </c>
      <c r="N19476">
        <f>L19476-M19476</f>
        <v/>
      </c>
    </row>
    <row r="19477">
      <c r="A19477" t="inlineStr">
        <is>
          <t>T1019475</t>
        </is>
      </c>
      <c r="B19477" t="inlineStr">
        <is>
          <t>2023-07-28</t>
        </is>
      </c>
      <c r="C19477" t="inlineStr">
        <is>
          <t>S011</t>
        </is>
      </c>
      <c r="D19477" t="inlineStr">
        <is>
          <t>Store_011</t>
        </is>
      </c>
      <c r="E19477" t="inlineStr">
        <is>
          <t>South</t>
        </is>
      </c>
      <c r="F19477" t="inlineStr">
        <is>
          <t>P0143</t>
        </is>
      </c>
      <c r="G19477" t="inlineStr">
        <is>
          <t>Prod_0143</t>
        </is>
      </c>
      <c r="H19477" t="inlineStr">
        <is>
          <t>Electronics</t>
        </is>
      </c>
      <c r="I19477" t="n">
        <v>1</v>
      </c>
      <c r="J19477" t="n">
        <v>321.72</v>
      </c>
      <c r="K19477" t="n">
        <v>0.1</v>
      </c>
      <c r="L19477">
        <f>I19477*J19477*(1-K19477)</f>
        <v/>
      </c>
      <c r="M19477">
        <f>VLOOKUP(F19477,Products!A:D,4,FALSE)*I19477</f>
        <v/>
      </c>
      <c r="N19477">
        <f>L19477-M19477</f>
        <v/>
      </c>
    </row>
    <row r="19478">
      <c r="A19478" t="inlineStr">
        <is>
          <t>T1019476</t>
        </is>
      </c>
      <c r="B19478" t="inlineStr">
        <is>
          <t>2023-08-18</t>
        </is>
      </c>
      <c r="C19478" t="inlineStr">
        <is>
          <t>S047</t>
        </is>
      </c>
      <c r="D19478" t="inlineStr">
        <is>
          <t>Store_047</t>
        </is>
      </c>
      <c r="E19478" t="inlineStr">
        <is>
          <t>North</t>
        </is>
      </c>
      <c r="F19478" t="inlineStr">
        <is>
          <t>P0174</t>
        </is>
      </c>
      <c r="G19478" t="inlineStr">
        <is>
          <t>Prod_0174</t>
        </is>
      </c>
      <c r="H19478" t="inlineStr">
        <is>
          <t>Food</t>
        </is>
      </c>
      <c r="I19478" t="n">
        <v>6</v>
      </c>
      <c r="J19478" t="n">
        <v>74.20999999999999</v>
      </c>
      <c r="K19478" t="n">
        <v>0.05</v>
      </c>
      <c r="L19478">
        <f>I19478*J19478*(1-K19478)</f>
        <v/>
      </c>
      <c r="M19478">
        <f>VLOOKUP(F19478,Products!A:D,4,FALSE)*I19478</f>
        <v/>
      </c>
      <c r="N19478">
        <f>L19478-M19478</f>
        <v/>
      </c>
    </row>
    <row r="19479">
      <c r="A19479" t="inlineStr">
        <is>
          <t>T1019477</t>
        </is>
      </c>
      <c r="B19479" t="inlineStr">
        <is>
          <t>2024-10-01</t>
        </is>
      </c>
      <c r="C19479" t="inlineStr">
        <is>
          <t>S004</t>
        </is>
      </c>
      <c r="D19479" t="inlineStr">
        <is>
          <t>Store_004</t>
        </is>
      </c>
      <c r="E19479" t="inlineStr">
        <is>
          <t>Central</t>
        </is>
      </c>
      <c r="F19479" t="inlineStr">
        <is>
          <t>P0062</t>
        </is>
      </c>
      <c r="G19479" t="inlineStr">
        <is>
          <t>Prod_0062</t>
        </is>
      </c>
      <c r="H19479" t="inlineStr">
        <is>
          <t>Beverages</t>
        </is>
      </c>
      <c r="I19479" t="n">
        <v>2</v>
      </c>
      <c r="J19479" t="n">
        <v>674.77</v>
      </c>
      <c r="K19479" t="n">
        <v>0</v>
      </c>
      <c r="L19479">
        <f>I19479*J19479*(1-K19479)</f>
        <v/>
      </c>
      <c r="M19479">
        <f>VLOOKUP(F19479,Products!A:D,4,FALSE)*I19479</f>
        <v/>
      </c>
      <c r="N19479">
        <f>L19479-M19479</f>
        <v/>
      </c>
    </row>
    <row r="19480">
      <c r="A19480" t="inlineStr">
        <is>
          <t>T1019478</t>
        </is>
      </c>
      <c r="B19480" t="inlineStr">
        <is>
          <t>2024-08-04</t>
        </is>
      </c>
      <c r="C19480" t="inlineStr">
        <is>
          <t>S023</t>
        </is>
      </c>
      <c r="D19480" t="inlineStr">
        <is>
          <t>Store_023</t>
        </is>
      </c>
      <c r="E19480" t="inlineStr">
        <is>
          <t>South</t>
        </is>
      </c>
      <c r="F19480" t="inlineStr">
        <is>
          <t>P0134</t>
        </is>
      </c>
      <c r="G19480" t="inlineStr">
        <is>
          <t>Prod_0134</t>
        </is>
      </c>
      <c r="H19480" t="inlineStr">
        <is>
          <t>Food</t>
        </is>
      </c>
      <c r="I19480" t="n">
        <v>5</v>
      </c>
      <c r="J19480" t="n">
        <v>528.33</v>
      </c>
      <c r="K19480" t="n">
        <v>0.1</v>
      </c>
      <c r="L19480">
        <f>I19480*J19480*(1-K19480)</f>
        <v/>
      </c>
      <c r="M19480">
        <f>VLOOKUP(F19480,Products!A:D,4,FALSE)*I19480</f>
        <v/>
      </c>
      <c r="N19480">
        <f>L19480-M19480</f>
        <v/>
      </c>
    </row>
    <row r="19481">
      <c r="A19481" t="inlineStr">
        <is>
          <t>T1019479</t>
        </is>
      </c>
      <c r="B19481" t="inlineStr">
        <is>
          <t>2023-12-13</t>
        </is>
      </c>
      <c r="C19481" t="inlineStr">
        <is>
          <t>S012</t>
        </is>
      </c>
      <c r="D19481" t="inlineStr">
        <is>
          <t>Store_012</t>
        </is>
      </c>
      <c r="E19481" t="inlineStr">
        <is>
          <t>South</t>
        </is>
      </c>
      <c r="F19481" t="inlineStr">
        <is>
          <t>P0042</t>
        </is>
      </c>
      <c r="G19481" t="inlineStr">
        <is>
          <t>Prod_0042</t>
        </is>
      </c>
      <c r="H19481" t="inlineStr">
        <is>
          <t>Electronics</t>
        </is>
      </c>
      <c r="I19481" t="n">
        <v>6</v>
      </c>
      <c r="J19481" t="n">
        <v>722.6900000000001</v>
      </c>
      <c r="K19481" t="n">
        <v>0.15</v>
      </c>
      <c r="L19481">
        <f>I19481*J19481*(1-K19481)</f>
        <v/>
      </c>
      <c r="M19481">
        <f>VLOOKUP(F19481,Products!A:D,4,FALSE)*I19481</f>
        <v/>
      </c>
      <c r="N19481">
        <f>L19481-M19481</f>
        <v/>
      </c>
    </row>
    <row r="19482">
      <c r="A19482" t="inlineStr">
        <is>
          <t>T1019480</t>
        </is>
      </c>
      <c r="B19482" t="inlineStr">
        <is>
          <t>2025-05-26</t>
        </is>
      </c>
      <c r="C19482" t="inlineStr">
        <is>
          <t>S042</t>
        </is>
      </c>
      <c r="D19482" t="inlineStr">
        <is>
          <t>Store_042</t>
        </is>
      </c>
      <c r="E19482" t="inlineStr">
        <is>
          <t>Central</t>
        </is>
      </c>
      <c r="F19482" t="inlineStr">
        <is>
          <t>P0162</t>
        </is>
      </c>
      <c r="G19482" t="inlineStr">
        <is>
          <t>Prod_0162</t>
        </is>
      </c>
      <c r="H19482" t="inlineStr">
        <is>
          <t>Food</t>
        </is>
      </c>
      <c r="I19482" t="n">
        <v>8</v>
      </c>
      <c r="J19482" t="n">
        <v>608.23</v>
      </c>
      <c r="K19482" t="n">
        <v>0</v>
      </c>
      <c r="L19482">
        <f>I19482*J19482*(1-K19482)</f>
        <v/>
      </c>
      <c r="M19482">
        <f>VLOOKUP(F19482,Products!A:D,4,FALSE)*I19482</f>
        <v/>
      </c>
      <c r="N19482">
        <f>L19482-M19482</f>
        <v/>
      </c>
    </row>
    <row r="19483">
      <c r="A19483" t="inlineStr">
        <is>
          <t>T1019481</t>
        </is>
      </c>
      <c r="B19483" t="inlineStr">
        <is>
          <t>2023-05-25</t>
        </is>
      </c>
      <c r="C19483" t="inlineStr">
        <is>
          <t>S011</t>
        </is>
      </c>
      <c r="D19483" t="inlineStr">
        <is>
          <t>Store_011</t>
        </is>
      </c>
      <c r="E19483" t="inlineStr">
        <is>
          <t>South</t>
        </is>
      </c>
      <c r="F19483" t="inlineStr">
        <is>
          <t>P0141</t>
        </is>
      </c>
      <c r="G19483" t="inlineStr">
        <is>
          <t>Prod_0141</t>
        </is>
      </c>
      <c r="H19483" t="inlineStr">
        <is>
          <t>Food</t>
        </is>
      </c>
      <c r="I19483" t="n">
        <v>6</v>
      </c>
      <c r="J19483" t="n">
        <v>688.09</v>
      </c>
      <c r="K19483" t="n">
        <v>0</v>
      </c>
      <c r="L19483">
        <f>I19483*J19483*(1-K19483)</f>
        <v/>
      </c>
      <c r="M19483">
        <f>VLOOKUP(F19483,Products!A:D,4,FALSE)*I19483</f>
        <v/>
      </c>
      <c r="N19483">
        <f>L19483-M19483</f>
        <v/>
      </c>
    </row>
    <row r="19484">
      <c r="A19484" t="inlineStr">
        <is>
          <t>T1019482</t>
        </is>
      </c>
      <c r="B19484" t="inlineStr">
        <is>
          <t>2023-07-26</t>
        </is>
      </c>
      <c r="C19484" t="inlineStr">
        <is>
          <t>S041</t>
        </is>
      </c>
      <c r="D19484" t="inlineStr">
        <is>
          <t>Store_041</t>
        </is>
      </c>
      <c r="E19484" t="inlineStr">
        <is>
          <t>East</t>
        </is>
      </c>
      <c r="F19484" t="inlineStr">
        <is>
          <t>P0174</t>
        </is>
      </c>
      <c r="G19484" t="inlineStr">
        <is>
          <t>Prod_0174</t>
        </is>
      </c>
      <c r="H19484" t="inlineStr">
        <is>
          <t>Food</t>
        </is>
      </c>
      <c r="I19484" t="n">
        <v>2</v>
      </c>
      <c r="J19484" t="n">
        <v>89.23999999999999</v>
      </c>
      <c r="K19484" t="n">
        <v>0.05</v>
      </c>
      <c r="L19484">
        <f>I19484*J19484*(1-K19484)</f>
        <v/>
      </c>
      <c r="M19484">
        <f>VLOOKUP(F19484,Products!A:D,4,FALSE)*I19484</f>
        <v/>
      </c>
      <c r="N19484">
        <f>L19484-M19484</f>
        <v/>
      </c>
    </row>
    <row r="19485">
      <c r="A19485" t="inlineStr">
        <is>
          <t>T1019483</t>
        </is>
      </c>
      <c r="B19485" t="inlineStr">
        <is>
          <t>2023-03-29</t>
        </is>
      </c>
      <c r="C19485" t="inlineStr">
        <is>
          <t>S049</t>
        </is>
      </c>
      <c r="D19485" t="inlineStr">
        <is>
          <t>Store_049</t>
        </is>
      </c>
      <c r="E19485" t="inlineStr">
        <is>
          <t>North</t>
        </is>
      </c>
      <c r="F19485" t="inlineStr">
        <is>
          <t>P0005</t>
        </is>
      </c>
      <c r="G19485" t="inlineStr">
        <is>
          <t>Prod_0005</t>
        </is>
      </c>
      <c r="H19485" t="inlineStr">
        <is>
          <t>Beverages</t>
        </is>
      </c>
      <c r="I19485" t="n">
        <v>1</v>
      </c>
      <c r="J19485" t="n">
        <v>145.85</v>
      </c>
      <c r="K19485" t="n">
        <v>0</v>
      </c>
      <c r="L19485">
        <f>I19485*J19485*(1-K19485)</f>
        <v/>
      </c>
      <c r="M19485">
        <f>VLOOKUP(F19485,Products!A:D,4,FALSE)*I19485</f>
        <v/>
      </c>
      <c r="N19485">
        <f>L19485-M19485</f>
        <v/>
      </c>
    </row>
    <row r="19486">
      <c r="A19486" t="inlineStr">
        <is>
          <t>T1019484</t>
        </is>
      </c>
      <c r="B19486" t="inlineStr">
        <is>
          <t>2025-03-12</t>
        </is>
      </c>
      <c r="C19486" t="inlineStr">
        <is>
          <t>S036</t>
        </is>
      </c>
      <c r="D19486" t="inlineStr">
        <is>
          <t>Store_036</t>
        </is>
      </c>
      <c r="E19486" t="inlineStr">
        <is>
          <t>Central</t>
        </is>
      </c>
      <c r="F19486" t="inlineStr">
        <is>
          <t>P0016</t>
        </is>
      </c>
      <c r="G19486" t="inlineStr">
        <is>
          <t>Prod_0016</t>
        </is>
      </c>
      <c r="H19486" t="inlineStr">
        <is>
          <t>Food</t>
        </is>
      </c>
      <c r="I19486" t="n">
        <v>7</v>
      </c>
      <c r="J19486" t="n">
        <v>734.49</v>
      </c>
      <c r="K19486" t="n">
        <v>0.05</v>
      </c>
      <c r="L19486">
        <f>I19486*J19486*(1-K19486)</f>
        <v/>
      </c>
      <c r="M19486">
        <f>VLOOKUP(F19486,Products!A:D,4,FALSE)*I19486</f>
        <v/>
      </c>
      <c r="N19486">
        <f>L19486-M19486</f>
        <v/>
      </c>
    </row>
    <row r="19487">
      <c r="A19487" t="inlineStr">
        <is>
          <t>T1019485</t>
        </is>
      </c>
      <c r="B19487" t="inlineStr">
        <is>
          <t>2025-06-16</t>
        </is>
      </c>
      <c r="C19487" t="inlineStr">
        <is>
          <t>S035</t>
        </is>
      </c>
      <c r="D19487" t="inlineStr">
        <is>
          <t>Store_035</t>
        </is>
      </c>
      <c r="E19487" t="inlineStr">
        <is>
          <t>Central</t>
        </is>
      </c>
      <c r="F19487" t="inlineStr">
        <is>
          <t>P0019</t>
        </is>
      </c>
      <c r="G19487" t="inlineStr">
        <is>
          <t>Prod_0019</t>
        </is>
      </c>
      <c r="H19487" t="inlineStr">
        <is>
          <t>Toys</t>
        </is>
      </c>
      <c r="I19487" t="n">
        <v>3</v>
      </c>
      <c r="J19487" t="n">
        <v>469.35</v>
      </c>
      <c r="K19487" t="n">
        <v>0.2</v>
      </c>
      <c r="L19487">
        <f>I19487*J19487*(1-K19487)</f>
        <v/>
      </c>
      <c r="M19487">
        <f>VLOOKUP(F19487,Products!A:D,4,FALSE)*I19487</f>
        <v/>
      </c>
      <c r="N19487">
        <f>L19487-M19487</f>
        <v/>
      </c>
    </row>
    <row r="19488">
      <c r="A19488" t="inlineStr">
        <is>
          <t>T1019486</t>
        </is>
      </c>
      <c r="B19488" t="inlineStr">
        <is>
          <t>2024-03-30</t>
        </is>
      </c>
      <c r="C19488" t="inlineStr">
        <is>
          <t>S014</t>
        </is>
      </c>
      <c r="D19488" t="inlineStr">
        <is>
          <t>Store_014</t>
        </is>
      </c>
      <c r="E19488" t="inlineStr">
        <is>
          <t>West</t>
        </is>
      </c>
      <c r="F19488" t="inlineStr">
        <is>
          <t>P0022</t>
        </is>
      </c>
      <c r="G19488" t="inlineStr">
        <is>
          <t>Prod_0022</t>
        </is>
      </c>
      <c r="H19488" t="inlineStr">
        <is>
          <t>Beverages</t>
        </is>
      </c>
      <c r="I19488" t="n">
        <v>1</v>
      </c>
      <c r="J19488" t="n">
        <v>242.98</v>
      </c>
      <c r="K19488" t="n">
        <v>0.1</v>
      </c>
      <c r="L19488">
        <f>I19488*J19488*(1-K19488)</f>
        <v/>
      </c>
      <c r="M19488">
        <f>VLOOKUP(F19488,Products!A:D,4,FALSE)*I19488</f>
        <v/>
      </c>
      <c r="N19488">
        <f>L19488-M19488</f>
        <v/>
      </c>
    </row>
    <row r="19489">
      <c r="A19489" t="inlineStr">
        <is>
          <t>T1019487</t>
        </is>
      </c>
      <c r="B19489" t="inlineStr">
        <is>
          <t>2025-05-05</t>
        </is>
      </c>
      <c r="C19489" t="inlineStr">
        <is>
          <t>S008</t>
        </is>
      </c>
      <c r="D19489" t="inlineStr">
        <is>
          <t>Store_008</t>
        </is>
      </c>
      <c r="E19489" t="inlineStr">
        <is>
          <t>East</t>
        </is>
      </c>
      <c r="F19489" t="inlineStr">
        <is>
          <t>P0111</t>
        </is>
      </c>
      <c r="G19489" t="inlineStr">
        <is>
          <t>Prod_0111</t>
        </is>
      </c>
      <c r="H19489" t="inlineStr">
        <is>
          <t>Clothing</t>
        </is>
      </c>
      <c r="I19489" t="n">
        <v>2</v>
      </c>
      <c r="J19489" t="n">
        <v>485.65</v>
      </c>
      <c r="K19489" t="n">
        <v>0.1</v>
      </c>
      <c r="L19489">
        <f>I19489*J19489*(1-K19489)</f>
        <v/>
      </c>
      <c r="M19489">
        <f>VLOOKUP(F19489,Products!A:D,4,FALSE)*I19489</f>
        <v/>
      </c>
      <c r="N19489">
        <f>L19489-M19489</f>
        <v/>
      </c>
    </row>
    <row r="19490">
      <c r="A19490" t="inlineStr">
        <is>
          <t>T1019488</t>
        </is>
      </c>
      <c r="B19490" t="inlineStr">
        <is>
          <t>2025-06-10</t>
        </is>
      </c>
      <c r="C19490" t="inlineStr">
        <is>
          <t>S011</t>
        </is>
      </c>
      <c r="D19490" t="inlineStr">
        <is>
          <t>Store_011</t>
        </is>
      </c>
      <c r="E19490" t="inlineStr">
        <is>
          <t>South</t>
        </is>
      </c>
      <c r="F19490" t="inlineStr">
        <is>
          <t>P0117</t>
        </is>
      </c>
      <c r="G19490" t="inlineStr">
        <is>
          <t>Prod_0117</t>
        </is>
      </c>
      <c r="H19490" t="inlineStr">
        <is>
          <t>Electronics</t>
        </is>
      </c>
      <c r="I19490" t="n">
        <v>6</v>
      </c>
      <c r="J19490" t="n">
        <v>431.45</v>
      </c>
      <c r="K19490" t="n">
        <v>0</v>
      </c>
      <c r="L19490">
        <f>I19490*J19490*(1-K19490)</f>
        <v/>
      </c>
      <c r="M19490">
        <f>VLOOKUP(F19490,Products!A:D,4,FALSE)*I19490</f>
        <v/>
      </c>
      <c r="N19490">
        <f>L19490-M19490</f>
        <v/>
      </c>
    </row>
    <row r="19491">
      <c r="A19491" t="inlineStr">
        <is>
          <t>T1019489</t>
        </is>
      </c>
      <c r="B19491" t="inlineStr">
        <is>
          <t>2025-09-17</t>
        </is>
      </c>
      <c r="C19491" t="inlineStr">
        <is>
          <t>S047</t>
        </is>
      </c>
      <c r="D19491" t="inlineStr">
        <is>
          <t>Store_047</t>
        </is>
      </c>
      <c r="E19491" t="inlineStr">
        <is>
          <t>North</t>
        </is>
      </c>
      <c r="F19491" t="inlineStr">
        <is>
          <t>P0118</t>
        </is>
      </c>
      <c r="G19491" t="inlineStr">
        <is>
          <t>Prod_0118</t>
        </is>
      </c>
      <c r="H19491" t="inlineStr">
        <is>
          <t>Toys</t>
        </is>
      </c>
      <c r="I19491" t="n">
        <v>8</v>
      </c>
      <c r="J19491" t="n">
        <v>815.17</v>
      </c>
      <c r="K19491" t="n">
        <v>0</v>
      </c>
      <c r="L19491">
        <f>I19491*J19491*(1-K19491)</f>
        <v/>
      </c>
      <c r="M19491">
        <f>VLOOKUP(F19491,Products!A:D,4,FALSE)*I19491</f>
        <v/>
      </c>
      <c r="N19491">
        <f>L19491-M19491</f>
        <v/>
      </c>
    </row>
    <row r="19492">
      <c r="A19492" t="inlineStr">
        <is>
          <t>T1019490</t>
        </is>
      </c>
      <c r="B19492" t="inlineStr">
        <is>
          <t>2024-07-29</t>
        </is>
      </c>
      <c r="C19492" t="inlineStr">
        <is>
          <t>S041</t>
        </is>
      </c>
      <c r="D19492" t="inlineStr">
        <is>
          <t>Store_041</t>
        </is>
      </c>
      <c r="E19492" t="inlineStr">
        <is>
          <t>East</t>
        </is>
      </c>
      <c r="F19492" t="inlineStr">
        <is>
          <t>P0102</t>
        </is>
      </c>
      <c r="G19492" t="inlineStr">
        <is>
          <t>Prod_0102</t>
        </is>
      </c>
      <c r="H19492" t="inlineStr">
        <is>
          <t>Food</t>
        </is>
      </c>
      <c r="I19492" t="n">
        <v>2</v>
      </c>
      <c r="J19492" t="n">
        <v>603.03</v>
      </c>
      <c r="K19492" t="n">
        <v>0</v>
      </c>
      <c r="L19492">
        <f>I19492*J19492*(1-K19492)</f>
        <v/>
      </c>
      <c r="M19492">
        <f>VLOOKUP(F19492,Products!A:D,4,FALSE)*I19492</f>
        <v/>
      </c>
      <c r="N19492">
        <f>L19492-M19492</f>
        <v/>
      </c>
    </row>
    <row r="19493">
      <c r="A19493" t="inlineStr">
        <is>
          <t>T1019491</t>
        </is>
      </c>
      <c r="B19493" t="inlineStr">
        <is>
          <t>2023-01-13</t>
        </is>
      </c>
      <c r="C19493" t="inlineStr">
        <is>
          <t>S019</t>
        </is>
      </c>
      <c r="D19493" t="inlineStr">
        <is>
          <t>Store_019</t>
        </is>
      </c>
      <c r="E19493" t="inlineStr">
        <is>
          <t>East</t>
        </is>
      </c>
      <c r="F19493" t="inlineStr">
        <is>
          <t>P0080</t>
        </is>
      </c>
      <c r="G19493" t="inlineStr">
        <is>
          <t>Prod_0080</t>
        </is>
      </c>
      <c r="H19493" t="inlineStr">
        <is>
          <t>Clothing</t>
        </is>
      </c>
      <c r="I19493" t="n">
        <v>8</v>
      </c>
      <c r="J19493" t="n">
        <v>769.04</v>
      </c>
      <c r="K19493" t="n">
        <v>0</v>
      </c>
      <c r="L19493">
        <f>I19493*J19493*(1-K19493)</f>
        <v/>
      </c>
      <c r="M19493">
        <f>VLOOKUP(F19493,Products!A:D,4,FALSE)*I19493</f>
        <v/>
      </c>
      <c r="N19493">
        <f>L19493-M19493</f>
        <v/>
      </c>
    </row>
    <row r="19494">
      <c r="A19494" t="inlineStr">
        <is>
          <t>T1019492</t>
        </is>
      </c>
      <c r="B19494" t="inlineStr">
        <is>
          <t>2023-02-08</t>
        </is>
      </c>
      <c r="C19494" t="inlineStr">
        <is>
          <t>S014</t>
        </is>
      </c>
      <c r="D19494" t="inlineStr">
        <is>
          <t>Store_014</t>
        </is>
      </c>
      <c r="E19494" t="inlineStr">
        <is>
          <t>West</t>
        </is>
      </c>
      <c r="F19494" t="inlineStr">
        <is>
          <t>P0177</t>
        </is>
      </c>
      <c r="G19494" t="inlineStr">
        <is>
          <t>Prod_0177</t>
        </is>
      </c>
      <c r="H19494" t="inlineStr">
        <is>
          <t>Household</t>
        </is>
      </c>
      <c r="I19494" t="n">
        <v>3</v>
      </c>
      <c r="J19494" t="n">
        <v>249.9</v>
      </c>
      <c r="K19494" t="n">
        <v>0</v>
      </c>
      <c r="L19494">
        <f>I19494*J19494*(1-K19494)</f>
        <v/>
      </c>
      <c r="M19494">
        <f>VLOOKUP(F19494,Products!A:D,4,FALSE)*I19494</f>
        <v/>
      </c>
      <c r="N19494">
        <f>L19494-M19494</f>
        <v/>
      </c>
    </row>
    <row r="19495">
      <c r="A19495" t="inlineStr">
        <is>
          <t>T1019493</t>
        </is>
      </c>
      <c r="B19495" t="inlineStr">
        <is>
          <t>2023-08-01</t>
        </is>
      </c>
      <c r="C19495" t="inlineStr">
        <is>
          <t>S041</t>
        </is>
      </c>
      <c r="D19495" t="inlineStr">
        <is>
          <t>Store_041</t>
        </is>
      </c>
      <c r="E19495" t="inlineStr">
        <is>
          <t>East</t>
        </is>
      </c>
      <c r="F19495" t="inlineStr">
        <is>
          <t>P0059</t>
        </is>
      </c>
      <c r="G19495" t="inlineStr">
        <is>
          <t>Prod_0059</t>
        </is>
      </c>
      <c r="H19495" t="inlineStr">
        <is>
          <t>Beverages</t>
        </is>
      </c>
      <c r="I19495" t="n">
        <v>3</v>
      </c>
      <c r="J19495" t="n">
        <v>612.46</v>
      </c>
      <c r="K19495" t="n">
        <v>0.05</v>
      </c>
      <c r="L19495">
        <f>I19495*J19495*(1-K19495)</f>
        <v/>
      </c>
      <c r="M19495">
        <f>VLOOKUP(F19495,Products!A:D,4,FALSE)*I19495</f>
        <v/>
      </c>
      <c r="N19495">
        <f>L19495-M19495</f>
        <v/>
      </c>
    </row>
    <row r="19496">
      <c r="A19496" t="inlineStr">
        <is>
          <t>T1019494</t>
        </is>
      </c>
      <c r="B19496" t="inlineStr">
        <is>
          <t>2024-09-06</t>
        </is>
      </c>
      <c r="C19496" t="inlineStr">
        <is>
          <t>S035</t>
        </is>
      </c>
      <c r="D19496" t="inlineStr">
        <is>
          <t>Store_035</t>
        </is>
      </c>
      <c r="E19496" t="inlineStr">
        <is>
          <t>Central</t>
        </is>
      </c>
      <c r="F19496" t="inlineStr">
        <is>
          <t>P0193</t>
        </is>
      </c>
      <c r="G19496" t="inlineStr">
        <is>
          <t>Prod_0193</t>
        </is>
      </c>
      <c r="H19496" t="inlineStr">
        <is>
          <t>Food</t>
        </is>
      </c>
      <c r="I19496" t="n">
        <v>7</v>
      </c>
      <c r="J19496" t="n">
        <v>621.5</v>
      </c>
      <c r="K19496" t="n">
        <v>0</v>
      </c>
      <c r="L19496">
        <f>I19496*J19496*(1-K19496)</f>
        <v/>
      </c>
      <c r="M19496">
        <f>VLOOKUP(F19496,Products!A:D,4,FALSE)*I19496</f>
        <v/>
      </c>
      <c r="N19496">
        <f>L19496-M19496</f>
        <v/>
      </c>
    </row>
    <row r="19497">
      <c r="A19497" t="inlineStr">
        <is>
          <t>T1019495</t>
        </is>
      </c>
      <c r="B19497" t="inlineStr">
        <is>
          <t>2023-10-18</t>
        </is>
      </c>
      <c r="C19497" t="inlineStr">
        <is>
          <t>S012</t>
        </is>
      </c>
      <c r="D19497" t="inlineStr">
        <is>
          <t>Store_012</t>
        </is>
      </c>
      <c r="E19497" t="inlineStr">
        <is>
          <t>South</t>
        </is>
      </c>
      <c r="F19497" t="inlineStr">
        <is>
          <t>P0159</t>
        </is>
      </c>
      <c r="G19497" t="inlineStr">
        <is>
          <t>Prod_0159</t>
        </is>
      </c>
      <c r="H19497" t="inlineStr">
        <is>
          <t>Electronics</t>
        </is>
      </c>
      <c r="I19497" t="n">
        <v>1</v>
      </c>
      <c r="J19497" t="n">
        <v>425.54</v>
      </c>
      <c r="K19497" t="n">
        <v>0.05</v>
      </c>
      <c r="L19497">
        <f>I19497*J19497*(1-K19497)</f>
        <v/>
      </c>
      <c r="M19497">
        <f>VLOOKUP(F19497,Products!A:D,4,FALSE)*I19497</f>
        <v/>
      </c>
      <c r="N19497">
        <f>L19497-M19497</f>
        <v/>
      </c>
    </row>
    <row r="19498">
      <c r="A19498" t="inlineStr">
        <is>
          <t>T1019496</t>
        </is>
      </c>
      <c r="B19498" t="inlineStr">
        <is>
          <t>2024-04-06</t>
        </is>
      </c>
      <c r="C19498" t="inlineStr">
        <is>
          <t>S036</t>
        </is>
      </c>
      <c r="D19498" t="inlineStr">
        <is>
          <t>Store_036</t>
        </is>
      </c>
      <c r="E19498" t="inlineStr">
        <is>
          <t>Central</t>
        </is>
      </c>
      <c r="F19498" t="inlineStr">
        <is>
          <t>P0159</t>
        </is>
      </c>
      <c r="G19498" t="inlineStr">
        <is>
          <t>Prod_0159</t>
        </is>
      </c>
      <c r="H19498" t="inlineStr">
        <is>
          <t>Electronics</t>
        </is>
      </c>
      <c r="I19498" t="n">
        <v>6</v>
      </c>
      <c r="J19498" t="n">
        <v>412.07</v>
      </c>
      <c r="K19498" t="n">
        <v>0</v>
      </c>
      <c r="L19498">
        <f>I19498*J19498*(1-K19498)</f>
        <v/>
      </c>
      <c r="M19498">
        <f>VLOOKUP(F19498,Products!A:D,4,FALSE)*I19498</f>
        <v/>
      </c>
      <c r="N19498">
        <f>L19498-M19498</f>
        <v/>
      </c>
    </row>
    <row r="19499">
      <c r="A19499" t="inlineStr">
        <is>
          <t>T1019497</t>
        </is>
      </c>
      <c r="B19499" t="inlineStr">
        <is>
          <t>2023-07-22</t>
        </is>
      </c>
      <c r="C19499" t="inlineStr">
        <is>
          <t>S027</t>
        </is>
      </c>
      <c r="D19499" t="inlineStr">
        <is>
          <t>Store_027</t>
        </is>
      </c>
      <c r="E19499" t="inlineStr">
        <is>
          <t>South</t>
        </is>
      </c>
      <c r="F19499" t="inlineStr">
        <is>
          <t>P0008</t>
        </is>
      </c>
      <c r="G19499" t="inlineStr">
        <is>
          <t>Prod_0008</t>
        </is>
      </c>
      <c r="H19499" t="inlineStr">
        <is>
          <t>Electronics</t>
        </is>
      </c>
      <c r="I19499" t="n">
        <v>8</v>
      </c>
      <c r="J19499" t="n">
        <v>315.51</v>
      </c>
      <c r="K19499" t="n">
        <v>0</v>
      </c>
      <c r="L19499">
        <f>I19499*J19499*(1-K19499)</f>
        <v/>
      </c>
      <c r="M19499">
        <f>VLOOKUP(F19499,Products!A:D,4,FALSE)*I19499</f>
        <v/>
      </c>
      <c r="N19499">
        <f>L19499-M19499</f>
        <v/>
      </c>
    </row>
    <row r="19500">
      <c r="A19500" t="inlineStr">
        <is>
          <t>T1019498</t>
        </is>
      </c>
      <c r="B19500" t="inlineStr">
        <is>
          <t>2025-06-29</t>
        </is>
      </c>
      <c r="C19500" t="inlineStr">
        <is>
          <t>S021</t>
        </is>
      </c>
      <c r="D19500" t="inlineStr">
        <is>
          <t>Store_021</t>
        </is>
      </c>
      <c r="E19500" t="inlineStr">
        <is>
          <t>North</t>
        </is>
      </c>
      <c r="F19500" t="inlineStr">
        <is>
          <t>P0057</t>
        </is>
      </c>
      <c r="G19500" t="inlineStr">
        <is>
          <t>Prod_0057</t>
        </is>
      </c>
      <c r="H19500" t="inlineStr">
        <is>
          <t>Beverages</t>
        </is>
      </c>
      <c r="I19500" t="n">
        <v>9</v>
      </c>
      <c r="J19500" t="n">
        <v>76.54000000000001</v>
      </c>
      <c r="K19500" t="n">
        <v>0</v>
      </c>
      <c r="L19500">
        <f>I19500*J19500*(1-K19500)</f>
        <v/>
      </c>
      <c r="M19500">
        <f>VLOOKUP(F19500,Products!A:D,4,FALSE)*I19500</f>
        <v/>
      </c>
      <c r="N19500">
        <f>L19500-M19500</f>
        <v/>
      </c>
    </row>
    <row r="19501">
      <c r="A19501" t="inlineStr">
        <is>
          <t>T1019499</t>
        </is>
      </c>
      <c r="B19501" t="inlineStr">
        <is>
          <t>2023-08-08</t>
        </is>
      </c>
      <c r="C19501" t="inlineStr">
        <is>
          <t>S022</t>
        </is>
      </c>
      <c r="D19501" t="inlineStr">
        <is>
          <t>Store_022</t>
        </is>
      </c>
      <c r="E19501" t="inlineStr">
        <is>
          <t>East</t>
        </is>
      </c>
      <c r="F19501" t="inlineStr">
        <is>
          <t>P0150</t>
        </is>
      </c>
      <c r="G19501" t="inlineStr">
        <is>
          <t>Prod_0150</t>
        </is>
      </c>
      <c r="H19501" t="inlineStr">
        <is>
          <t>Clothing</t>
        </is>
      </c>
      <c r="I19501" t="n">
        <v>6</v>
      </c>
      <c r="J19501" t="n">
        <v>305.36</v>
      </c>
      <c r="K19501" t="n">
        <v>0</v>
      </c>
      <c r="L19501">
        <f>I19501*J19501*(1-K19501)</f>
        <v/>
      </c>
      <c r="M19501">
        <f>VLOOKUP(F19501,Products!A:D,4,FALSE)*I19501</f>
        <v/>
      </c>
      <c r="N19501">
        <f>L19501-M19501</f>
        <v/>
      </c>
    </row>
    <row r="19502">
      <c r="A19502" t="inlineStr">
        <is>
          <t>T1019500</t>
        </is>
      </c>
      <c r="B19502" t="inlineStr">
        <is>
          <t>2023-06-05</t>
        </is>
      </c>
      <c r="C19502" t="inlineStr">
        <is>
          <t>S010</t>
        </is>
      </c>
      <c r="D19502" t="inlineStr">
        <is>
          <t>Store_010</t>
        </is>
      </c>
      <c r="E19502" t="inlineStr">
        <is>
          <t>North</t>
        </is>
      </c>
      <c r="F19502" t="inlineStr">
        <is>
          <t>P0070</t>
        </is>
      </c>
      <c r="G19502" t="inlineStr">
        <is>
          <t>Prod_0070</t>
        </is>
      </c>
      <c r="H19502" t="inlineStr">
        <is>
          <t>Beverages</t>
        </is>
      </c>
      <c r="I19502" t="n">
        <v>5</v>
      </c>
      <c r="J19502" t="n">
        <v>573.86</v>
      </c>
      <c r="K19502" t="n">
        <v>0</v>
      </c>
      <c r="L19502">
        <f>I19502*J19502*(1-K19502)</f>
        <v/>
      </c>
      <c r="M19502">
        <f>VLOOKUP(F19502,Products!A:D,4,FALSE)*I19502</f>
        <v/>
      </c>
      <c r="N19502">
        <f>L19502-M19502</f>
        <v/>
      </c>
    </row>
    <row r="19503">
      <c r="A19503" t="inlineStr">
        <is>
          <t>T1019501</t>
        </is>
      </c>
      <c r="B19503" t="inlineStr">
        <is>
          <t>2025-09-05</t>
        </is>
      </c>
      <c r="C19503" t="inlineStr">
        <is>
          <t>S043</t>
        </is>
      </c>
      <c r="D19503" t="inlineStr">
        <is>
          <t>Store_043</t>
        </is>
      </c>
      <c r="E19503" t="inlineStr">
        <is>
          <t>East</t>
        </is>
      </c>
      <c r="F19503" t="inlineStr">
        <is>
          <t>P0048</t>
        </is>
      </c>
      <c r="G19503" t="inlineStr">
        <is>
          <t>Prod_0048</t>
        </is>
      </c>
      <c r="H19503" t="inlineStr">
        <is>
          <t>Toys</t>
        </is>
      </c>
      <c r="I19503" t="n">
        <v>1</v>
      </c>
      <c r="J19503" t="n">
        <v>314.94</v>
      </c>
      <c r="K19503" t="n">
        <v>0</v>
      </c>
      <c r="L19503">
        <f>I19503*J19503*(1-K19503)</f>
        <v/>
      </c>
      <c r="M19503">
        <f>VLOOKUP(F19503,Products!A:D,4,FALSE)*I19503</f>
        <v/>
      </c>
      <c r="N19503">
        <f>L19503-M19503</f>
        <v/>
      </c>
    </row>
    <row r="19504">
      <c r="A19504" t="inlineStr">
        <is>
          <t>T1019502</t>
        </is>
      </c>
      <c r="B19504" t="inlineStr">
        <is>
          <t>2024-11-10</t>
        </is>
      </c>
      <c r="C19504" t="inlineStr">
        <is>
          <t>S044</t>
        </is>
      </c>
      <c r="D19504" t="inlineStr">
        <is>
          <t>Store_044</t>
        </is>
      </c>
      <c r="E19504" t="inlineStr">
        <is>
          <t>North</t>
        </is>
      </c>
      <c r="F19504" t="inlineStr">
        <is>
          <t>P0024</t>
        </is>
      </c>
      <c r="G19504" t="inlineStr">
        <is>
          <t>Prod_0024</t>
        </is>
      </c>
      <c r="H19504" t="inlineStr">
        <is>
          <t>Clothing</t>
        </is>
      </c>
      <c r="I19504" t="n">
        <v>8</v>
      </c>
      <c r="J19504" t="n">
        <v>115.16</v>
      </c>
      <c r="K19504" t="n">
        <v>0</v>
      </c>
      <c r="L19504">
        <f>I19504*J19504*(1-K19504)</f>
        <v/>
      </c>
      <c r="M19504">
        <f>VLOOKUP(F19504,Products!A:D,4,FALSE)*I19504</f>
        <v/>
      </c>
      <c r="N19504">
        <f>L19504-M19504</f>
        <v/>
      </c>
    </row>
    <row r="19505">
      <c r="A19505" t="inlineStr">
        <is>
          <t>T1019503</t>
        </is>
      </c>
      <c r="B19505" t="inlineStr">
        <is>
          <t>2025-02-11</t>
        </is>
      </c>
      <c r="C19505" t="inlineStr">
        <is>
          <t>S021</t>
        </is>
      </c>
      <c r="D19505" t="inlineStr">
        <is>
          <t>Store_021</t>
        </is>
      </c>
      <c r="E19505" t="inlineStr">
        <is>
          <t>North</t>
        </is>
      </c>
      <c r="F19505" t="inlineStr">
        <is>
          <t>P0155</t>
        </is>
      </c>
      <c r="G19505" t="inlineStr">
        <is>
          <t>Prod_0155</t>
        </is>
      </c>
      <c r="H19505" t="inlineStr">
        <is>
          <t>Electronics</t>
        </is>
      </c>
      <c r="I19505" t="n">
        <v>8</v>
      </c>
      <c r="J19505" t="n">
        <v>506.18</v>
      </c>
      <c r="K19505" t="n">
        <v>0</v>
      </c>
      <c r="L19505">
        <f>I19505*J19505*(1-K19505)</f>
        <v/>
      </c>
      <c r="M19505">
        <f>VLOOKUP(F19505,Products!A:D,4,FALSE)*I19505</f>
        <v/>
      </c>
      <c r="N19505">
        <f>L19505-M19505</f>
        <v/>
      </c>
    </row>
    <row r="19506">
      <c r="A19506" t="inlineStr">
        <is>
          <t>T1019504</t>
        </is>
      </c>
      <c r="B19506" t="inlineStr">
        <is>
          <t>2023-10-13</t>
        </is>
      </c>
      <c r="C19506" t="inlineStr">
        <is>
          <t>S048</t>
        </is>
      </c>
      <c r="D19506" t="inlineStr">
        <is>
          <t>Store_048</t>
        </is>
      </c>
      <c r="E19506" t="inlineStr">
        <is>
          <t>South</t>
        </is>
      </c>
      <c r="F19506" t="inlineStr">
        <is>
          <t>P0022</t>
        </is>
      </c>
      <c r="G19506" t="inlineStr">
        <is>
          <t>Prod_0022</t>
        </is>
      </c>
      <c r="H19506" t="inlineStr">
        <is>
          <t>Beverages</t>
        </is>
      </c>
      <c r="I19506" t="n">
        <v>3</v>
      </c>
      <c r="J19506" t="n">
        <v>240.92</v>
      </c>
      <c r="K19506" t="n">
        <v>0.15</v>
      </c>
      <c r="L19506">
        <f>I19506*J19506*(1-K19506)</f>
        <v/>
      </c>
      <c r="M19506">
        <f>VLOOKUP(F19506,Products!A:D,4,FALSE)*I19506</f>
        <v/>
      </c>
      <c r="N19506">
        <f>L19506-M19506</f>
        <v/>
      </c>
    </row>
    <row r="19507">
      <c r="A19507" t="inlineStr">
        <is>
          <t>T1019505</t>
        </is>
      </c>
      <c r="B19507" t="inlineStr">
        <is>
          <t>2025-01-18</t>
        </is>
      </c>
      <c r="C19507" t="inlineStr">
        <is>
          <t>S036</t>
        </is>
      </c>
      <c r="D19507" t="inlineStr">
        <is>
          <t>Store_036</t>
        </is>
      </c>
      <c r="E19507" t="inlineStr">
        <is>
          <t>Central</t>
        </is>
      </c>
      <c r="F19507" t="inlineStr">
        <is>
          <t>P0085</t>
        </is>
      </c>
      <c r="G19507" t="inlineStr">
        <is>
          <t>Prod_0085</t>
        </is>
      </c>
      <c r="H19507" t="inlineStr">
        <is>
          <t>Food</t>
        </is>
      </c>
      <c r="I19507" t="n">
        <v>4</v>
      </c>
      <c r="J19507" t="n">
        <v>420.45</v>
      </c>
      <c r="K19507" t="n">
        <v>0.15</v>
      </c>
      <c r="L19507">
        <f>I19507*J19507*(1-K19507)</f>
        <v/>
      </c>
      <c r="M19507">
        <f>VLOOKUP(F19507,Products!A:D,4,FALSE)*I19507</f>
        <v/>
      </c>
      <c r="N19507">
        <f>L19507-M19507</f>
        <v/>
      </c>
    </row>
    <row r="19508">
      <c r="A19508" t="inlineStr">
        <is>
          <t>T1019506</t>
        </is>
      </c>
      <c r="B19508" t="inlineStr">
        <is>
          <t>2025-08-22</t>
        </is>
      </c>
      <c r="C19508" t="inlineStr">
        <is>
          <t>S020</t>
        </is>
      </c>
      <c r="D19508" t="inlineStr">
        <is>
          <t>Store_020</t>
        </is>
      </c>
      <c r="E19508" t="inlineStr">
        <is>
          <t>West</t>
        </is>
      </c>
      <c r="F19508" t="inlineStr">
        <is>
          <t>P0025</t>
        </is>
      </c>
      <c r="G19508" t="inlineStr">
        <is>
          <t>Prod_0025</t>
        </is>
      </c>
      <c r="H19508" t="inlineStr">
        <is>
          <t>Beverages</t>
        </is>
      </c>
      <c r="I19508" t="n">
        <v>3</v>
      </c>
      <c r="J19508" t="n">
        <v>401.49</v>
      </c>
      <c r="K19508" t="n">
        <v>0</v>
      </c>
      <c r="L19508">
        <f>I19508*J19508*(1-K19508)</f>
        <v/>
      </c>
      <c r="M19508">
        <f>VLOOKUP(F19508,Products!A:D,4,FALSE)*I19508</f>
        <v/>
      </c>
      <c r="N19508">
        <f>L19508-M19508</f>
        <v/>
      </c>
    </row>
    <row r="19509">
      <c r="A19509" t="inlineStr">
        <is>
          <t>T1019507</t>
        </is>
      </c>
      <c r="B19509" t="inlineStr">
        <is>
          <t>2025-09-13</t>
        </is>
      </c>
      <c r="C19509" t="inlineStr">
        <is>
          <t>S025</t>
        </is>
      </c>
      <c r="D19509" t="inlineStr">
        <is>
          <t>Store_025</t>
        </is>
      </c>
      <c r="E19509" t="inlineStr">
        <is>
          <t>Central</t>
        </is>
      </c>
      <c r="F19509" t="inlineStr">
        <is>
          <t>P0020</t>
        </is>
      </c>
      <c r="G19509" t="inlineStr">
        <is>
          <t>Prod_0020</t>
        </is>
      </c>
      <c r="H19509" t="inlineStr">
        <is>
          <t>Beverages</t>
        </is>
      </c>
      <c r="I19509" t="n">
        <v>8</v>
      </c>
      <c r="J19509" t="n">
        <v>644.71</v>
      </c>
      <c r="K19509" t="n">
        <v>0.1</v>
      </c>
      <c r="L19509">
        <f>I19509*J19509*(1-K19509)</f>
        <v/>
      </c>
      <c r="M19509">
        <f>VLOOKUP(F19509,Products!A:D,4,FALSE)*I19509</f>
        <v/>
      </c>
      <c r="N19509">
        <f>L19509-M19509</f>
        <v/>
      </c>
    </row>
    <row r="19510">
      <c r="A19510" t="inlineStr">
        <is>
          <t>T1019508</t>
        </is>
      </c>
      <c r="B19510" t="inlineStr">
        <is>
          <t>2023-07-26</t>
        </is>
      </c>
      <c r="C19510" t="inlineStr">
        <is>
          <t>S031</t>
        </is>
      </c>
      <c r="D19510" t="inlineStr">
        <is>
          <t>Store_031</t>
        </is>
      </c>
      <c r="E19510" t="inlineStr">
        <is>
          <t>Central</t>
        </is>
      </c>
      <c r="F19510" t="inlineStr">
        <is>
          <t>P0150</t>
        </is>
      </c>
      <c r="G19510" t="inlineStr">
        <is>
          <t>Prod_0150</t>
        </is>
      </c>
      <c r="H19510" t="inlineStr">
        <is>
          <t>Clothing</t>
        </is>
      </c>
      <c r="I19510" t="n">
        <v>3</v>
      </c>
      <c r="J19510" t="n">
        <v>406.75</v>
      </c>
      <c r="K19510" t="n">
        <v>0.1</v>
      </c>
      <c r="L19510">
        <f>I19510*J19510*(1-K19510)</f>
        <v/>
      </c>
      <c r="M19510">
        <f>VLOOKUP(F19510,Products!A:D,4,FALSE)*I19510</f>
        <v/>
      </c>
      <c r="N19510">
        <f>L19510-M19510</f>
        <v/>
      </c>
    </row>
    <row r="19511">
      <c r="A19511" t="inlineStr">
        <is>
          <t>T1019509</t>
        </is>
      </c>
      <c r="B19511" t="inlineStr">
        <is>
          <t>2023-12-15</t>
        </is>
      </c>
      <c r="C19511" t="inlineStr">
        <is>
          <t>S041</t>
        </is>
      </c>
      <c r="D19511" t="inlineStr">
        <is>
          <t>Store_041</t>
        </is>
      </c>
      <c r="E19511" t="inlineStr">
        <is>
          <t>East</t>
        </is>
      </c>
      <c r="F19511" t="inlineStr">
        <is>
          <t>P0076</t>
        </is>
      </c>
      <c r="G19511" t="inlineStr">
        <is>
          <t>Prod_0076</t>
        </is>
      </c>
      <c r="H19511" t="inlineStr">
        <is>
          <t>Clothing</t>
        </is>
      </c>
      <c r="I19511" t="n">
        <v>3</v>
      </c>
      <c r="J19511" t="n">
        <v>446.85</v>
      </c>
      <c r="K19511" t="n">
        <v>0</v>
      </c>
      <c r="L19511">
        <f>I19511*J19511*(1-K19511)</f>
        <v/>
      </c>
      <c r="M19511">
        <f>VLOOKUP(F19511,Products!A:D,4,FALSE)*I19511</f>
        <v/>
      </c>
      <c r="N19511">
        <f>L19511-M19511</f>
        <v/>
      </c>
    </row>
    <row r="19512">
      <c r="A19512" t="inlineStr">
        <is>
          <t>T1019510</t>
        </is>
      </c>
      <c r="B19512" t="inlineStr">
        <is>
          <t>2023-08-12</t>
        </is>
      </c>
      <c r="C19512" t="inlineStr">
        <is>
          <t>S028</t>
        </is>
      </c>
      <c r="D19512" t="inlineStr">
        <is>
          <t>Store_028</t>
        </is>
      </c>
      <c r="E19512" t="inlineStr">
        <is>
          <t>North</t>
        </is>
      </c>
      <c r="F19512" t="inlineStr">
        <is>
          <t>P0152</t>
        </is>
      </c>
      <c r="G19512" t="inlineStr">
        <is>
          <t>Prod_0152</t>
        </is>
      </c>
      <c r="H19512" t="inlineStr">
        <is>
          <t>Household</t>
        </is>
      </c>
      <c r="I19512" t="n">
        <v>9</v>
      </c>
      <c r="J19512" t="n">
        <v>570.35</v>
      </c>
      <c r="K19512" t="n">
        <v>0</v>
      </c>
      <c r="L19512">
        <f>I19512*J19512*(1-K19512)</f>
        <v/>
      </c>
      <c r="M19512">
        <f>VLOOKUP(F19512,Products!A:D,4,FALSE)*I19512</f>
        <v/>
      </c>
      <c r="N19512">
        <f>L19512-M19512</f>
        <v/>
      </c>
    </row>
    <row r="19513">
      <c r="A19513" t="inlineStr">
        <is>
          <t>T1019511</t>
        </is>
      </c>
      <c r="B19513" t="inlineStr">
        <is>
          <t>2023-04-18</t>
        </is>
      </c>
      <c r="C19513" t="inlineStr">
        <is>
          <t>S049</t>
        </is>
      </c>
      <c r="D19513" t="inlineStr">
        <is>
          <t>Store_049</t>
        </is>
      </c>
      <c r="E19513" t="inlineStr">
        <is>
          <t>North</t>
        </is>
      </c>
      <c r="F19513" t="inlineStr">
        <is>
          <t>P0023</t>
        </is>
      </c>
      <c r="G19513" t="inlineStr">
        <is>
          <t>Prod_0023</t>
        </is>
      </c>
      <c r="H19513" t="inlineStr">
        <is>
          <t>Stationery</t>
        </is>
      </c>
      <c r="I19513" t="n">
        <v>7</v>
      </c>
      <c r="J19513" t="n">
        <v>168.72</v>
      </c>
      <c r="K19513" t="n">
        <v>0</v>
      </c>
      <c r="L19513">
        <f>I19513*J19513*(1-K19513)</f>
        <v/>
      </c>
      <c r="M19513">
        <f>VLOOKUP(F19513,Products!A:D,4,FALSE)*I19513</f>
        <v/>
      </c>
      <c r="N19513">
        <f>L19513-M19513</f>
        <v/>
      </c>
    </row>
    <row r="19514">
      <c r="A19514" t="inlineStr">
        <is>
          <t>T1019512</t>
        </is>
      </c>
      <c r="B19514" t="inlineStr">
        <is>
          <t>2024-04-16</t>
        </is>
      </c>
      <c r="C19514" t="inlineStr">
        <is>
          <t>S024</t>
        </is>
      </c>
      <c r="D19514" t="inlineStr">
        <is>
          <t>Store_024</t>
        </is>
      </c>
      <c r="E19514" t="inlineStr">
        <is>
          <t>South</t>
        </is>
      </c>
      <c r="F19514" t="inlineStr">
        <is>
          <t>P0163</t>
        </is>
      </c>
      <c r="G19514" t="inlineStr">
        <is>
          <t>Prod_0163</t>
        </is>
      </c>
      <c r="H19514" t="inlineStr">
        <is>
          <t>Food</t>
        </is>
      </c>
      <c r="I19514" t="n">
        <v>4</v>
      </c>
      <c r="J19514" t="n">
        <v>668.9400000000001</v>
      </c>
      <c r="K19514" t="n">
        <v>0</v>
      </c>
      <c r="L19514">
        <f>I19514*J19514*(1-K19514)</f>
        <v/>
      </c>
      <c r="M19514">
        <f>VLOOKUP(F19514,Products!A:D,4,FALSE)*I19514</f>
        <v/>
      </c>
      <c r="N19514">
        <f>L19514-M19514</f>
        <v/>
      </c>
    </row>
    <row r="19515">
      <c r="A19515" t="inlineStr">
        <is>
          <t>T1019513</t>
        </is>
      </c>
      <c r="B19515" t="inlineStr">
        <is>
          <t>2024-11-08</t>
        </is>
      </c>
      <c r="C19515" t="inlineStr">
        <is>
          <t>S002</t>
        </is>
      </c>
      <c r="D19515" t="inlineStr">
        <is>
          <t>Store_002</t>
        </is>
      </c>
      <c r="E19515" t="inlineStr">
        <is>
          <t>South</t>
        </is>
      </c>
      <c r="F19515" t="inlineStr">
        <is>
          <t>P0103</t>
        </is>
      </c>
      <c r="G19515" t="inlineStr">
        <is>
          <t>Prod_0103</t>
        </is>
      </c>
      <c r="H19515" t="inlineStr">
        <is>
          <t>Stationery</t>
        </is>
      </c>
      <c r="I19515" t="n">
        <v>6</v>
      </c>
      <c r="J19515" t="n">
        <v>854.29</v>
      </c>
      <c r="K19515" t="n">
        <v>0</v>
      </c>
      <c r="L19515">
        <f>I19515*J19515*(1-K19515)</f>
        <v/>
      </c>
      <c r="M19515">
        <f>VLOOKUP(F19515,Products!A:D,4,FALSE)*I19515</f>
        <v/>
      </c>
      <c r="N19515">
        <f>L19515-M19515</f>
        <v/>
      </c>
    </row>
    <row r="19516">
      <c r="A19516" t="inlineStr">
        <is>
          <t>T1019514</t>
        </is>
      </c>
      <c r="B19516" t="inlineStr">
        <is>
          <t>2025-05-11</t>
        </is>
      </c>
      <c r="C19516" t="inlineStr">
        <is>
          <t>S020</t>
        </is>
      </c>
      <c r="D19516" t="inlineStr">
        <is>
          <t>Store_020</t>
        </is>
      </c>
      <c r="E19516" t="inlineStr">
        <is>
          <t>West</t>
        </is>
      </c>
      <c r="F19516" t="inlineStr">
        <is>
          <t>P0117</t>
        </is>
      </c>
      <c r="G19516" t="inlineStr">
        <is>
          <t>Prod_0117</t>
        </is>
      </c>
      <c r="H19516" t="inlineStr">
        <is>
          <t>Electronics</t>
        </is>
      </c>
      <c r="I19516" t="n">
        <v>1</v>
      </c>
      <c r="J19516" t="n">
        <v>362.18</v>
      </c>
      <c r="K19516" t="n">
        <v>0</v>
      </c>
      <c r="L19516">
        <f>I19516*J19516*(1-K19516)</f>
        <v/>
      </c>
      <c r="M19516">
        <f>VLOOKUP(F19516,Products!A:D,4,FALSE)*I19516</f>
        <v/>
      </c>
      <c r="N19516">
        <f>L19516-M19516</f>
        <v/>
      </c>
    </row>
    <row r="19517">
      <c r="A19517" t="inlineStr">
        <is>
          <t>T1019515</t>
        </is>
      </c>
      <c r="B19517" t="inlineStr">
        <is>
          <t>2024-05-08</t>
        </is>
      </c>
      <c r="C19517" t="inlineStr">
        <is>
          <t>S004</t>
        </is>
      </c>
      <c r="D19517" t="inlineStr">
        <is>
          <t>Store_004</t>
        </is>
      </c>
      <c r="E19517" t="inlineStr">
        <is>
          <t>Central</t>
        </is>
      </c>
      <c r="F19517" t="inlineStr">
        <is>
          <t>P0186</t>
        </is>
      </c>
      <c r="G19517" t="inlineStr">
        <is>
          <t>Prod_0186</t>
        </is>
      </c>
      <c r="H19517" t="inlineStr">
        <is>
          <t>Household</t>
        </is>
      </c>
      <c r="I19517" t="n">
        <v>3</v>
      </c>
      <c r="J19517" t="n">
        <v>705.42</v>
      </c>
      <c r="K19517" t="n">
        <v>0</v>
      </c>
      <c r="L19517">
        <f>I19517*J19517*(1-K19517)</f>
        <v/>
      </c>
      <c r="M19517">
        <f>VLOOKUP(F19517,Products!A:D,4,FALSE)*I19517</f>
        <v/>
      </c>
      <c r="N19517">
        <f>L19517-M19517</f>
        <v/>
      </c>
    </row>
    <row r="19518">
      <c r="A19518" t="inlineStr">
        <is>
          <t>T1019516</t>
        </is>
      </c>
      <c r="B19518" t="inlineStr">
        <is>
          <t>2023-01-09</t>
        </is>
      </c>
      <c r="C19518" t="inlineStr">
        <is>
          <t>S006</t>
        </is>
      </c>
      <c r="D19518" t="inlineStr">
        <is>
          <t>Store_006</t>
        </is>
      </c>
      <c r="E19518" t="inlineStr">
        <is>
          <t>East</t>
        </is>
      </c>
      <c r="F19518" t="inlineStr">
        <is>
          <t>P0112</t>
        </is>
      </c>
      <c r="G19518" t="inlineStr">
        <is>
          <t>Prod_0112</t>
        </is>
      </c>
      <c r="H19518" t="inlineStr">
        <is>
          <t>Beverages</t>
        </is>
      </c>
      <c r="I19518" t="n">
        <v>7</v>
      </c>
      <c r="J19518" t="n">
        <v>646.87</v>
      </c>
      <c r="K19518" t="n">
        <v>0</v>
      </c>
      <c r="L19518">
        <f>I19518*J19518*(1-K19518)</f>
        <v/>
      </c>
      <c r="M19518">
        <f>VLOOKUP(F19518,Products!A:D,4,FALSE)*I19518</f>
        <v/>
      </c>
      <c r="N19518">
        <f>L19518-M19518</f>
        <v/>
      </c>
    </row>
    <row r="19519">
      <c r="A19519" t="inlineStr">
        <is>
          <t>T1019517</t>
        </is>
      </c>
      <c r="B19519" t="inlineStr">
        <is>
          <t>2025-08-26</t>
        </is>
      </c>
      <c r="C19519" t="inlineStr">
        <is>
          <t>S043</t>
        </is>
      </c>
      <c r="D19519" t="inlineStr">
        <is>
          <t>Store_043</t>
        </is>
      </c>
      <c r="E19519" t="inlineStr">
        <is>
          <t>East</t>
        </is>
      </c>
      <c r="F19519" t="inlineStr">
        <is>
          <t>P0129</t>
        </is>
      </c>
      <c r="G19519" t="inlineStr">
        <is>
          <t>Prod_0129</t>
        </is>
      </c>
      <c r="H19519" t="inlineStr">
        <is>
          <t>Stationery</t>
        </is>
      </c>
      <c r="I19519" t="n">
        <v>7</v>
      </c>
      <c r="J19519" t="n">
        <v>918.3200000000001</v>
      </c>
      <c r="K19519" t="n">
        <v>0</v>
      </c>
      <c r="L19519">
        <f>I19519*J19519*(1-K19519)</f>
        <v/>
      </c>
      <c r="M19519">
        <f>VLOOKUP(F19519,Products!A:D,4,FALSE)*I19519</f>
        <v/>
      </c>
      <c r="N19519">
        <f>L19519-M19519</f>
        <v/>
      </c>
    </row>
    <row r="19520">
      <c r="A19520" t="inlineStr">
        <is>
          <t>T1019518</t>
        </is>
      </c>
      <c r="B19520" t="inlineStr">
        <is>
          <t>2025-03-18</t>
        </is>
      </c>
      <c r="C19520" t="inlineStr">
        <is>
          <t>S015</t>
        </is>
      </c>
      <c r="D19520" t="inlineStr">
        <is>
          <t>Store_015</t>
        </is>
      </c>
      <c r="E19520" t="inlineStr">
        <is>
          <t>North</t>
        </is>
      </c>
      <c r="F19520" t="inlineStr">
        <is>
          <t>P0189</t>
        </is>
      </c>
      <c r="G19520" t="inlineStr">
        <is>
          <t>Prod_0189</t>
        </is>
      </c>
      <c r="H19520" t="inlineStr">
        <is>
          <t>Food</t>
        </is>
      </c>
      <c r="I19520" t="n">
        <v>4</v>
      </c>
      <c r="J19520" t="n">
        <v>772.8099999999999</v>
      </c>
      <c r="K19520" t="n">
        <v>0.1</v>
      </c>
      <c r="L19520">
        <f>I19520*J19520*(1-K19520)</f>
        <v/>
      </c>
      <c r="M19520">
        <f>VLOOKUP(F19520,Products!A:D,4,FALSE)*I19520</f>
        <v/>
      </c>
      <c r="N19520">
        <f>L19520-M19520</f>
        <v/>
      </c>
    </row>
    <row r="19521">
      <c r="A19521" t="inlineStr">
        <is>
          <t>T1019519</t>
        </is>
      </c>
      <c r="B19521" t="inlineStr">
        <is>
          <t>2024-04-05</t>
        </is>
      </c>
      <c r="C19521" t="inlineStr">
        <is>
          <t>S040</t>
        </is>
      </c>
      <c r="D19521" t="inlineStr">
        <is>
          <t>Store_040</t>
        </is>
      </c>
      <c r="E19521" t="inlineStr">
        <is>
          <t>Central</t>
        </is>
      </c>
      <c r="F19521" t="inlineStr">
        <is>
          <t>P0049</t>
        </is>
      </c>
      <c r="G19521" t="inlineStr">
        <is>
          <t>Prod_0049</t>
        </is>
      </c>
      <c r="H19521" t="inlineStr">
        <is>
          <t>Beverages</t>
        </is>
      </c>
      <c r="I19521" t="n">
        <v>4</v>
      </c>
      <c r="J19521" t="n">
        <v>217.34</v>
      </c>
      <c r="K19521" t="n">
        <v>0</v>
      </c>
      <c r="L19521">
        <f>I19521*J19521*(1-K19521)</f>
        <v/>
      </c>
      <c r="M19521">
        <f>VLOOKUP(F19521,Products!A:D,4,FALSE)*I19521</f>
        <v/>
      </c>
      <c r="N19521">
        <f>L19521-M19521</f>
        <v/>
      </c>
    </row>
    <row r="19522">
      <c r="A19522" t="inlineStr">
        <is>
          <t>T1019520</t>
        </is>
      </c>
      <c r="B19522" t="inlineStr">
        <is>
          <t>2025-05-24</t>
        </is>
      </c>
      <c r="C19522" t="inlineStr">
        <is>
          <t>S011</t>
        </is>
      </c>
      <c r="D19522" t="inlineStr">
        <is>
          <t>Store_011</t>
        </is>
      </c>
      <c r="E19522" t="inlineStr">
        <is>
          <t>South</t>
        </is>
      </c>
      <c r="F19522" t="inlineStr">
        <is>
          <t>P0027</t>
        </is>
      </c>
      <c r="G19522" t="inlineStr">
        <is>
          <t>Prod_0027</t>
        </is>
      </c>
      <c r="H19522" t="inlineStr">
        <is>
          <t>Electronics</t>
        </is>
      </c>
      <c r="I19522" t="n">
        <v>4</v>
      </c>
      <c r="J19522" t="n">
        <v>649.47</v>
      </c>
      <c r="K19522" t="n">
        <v>0</v>
      </c>
      <c r="L19522">
        <f>I19522*J19522*(1-K19522)</f>
        <v/>
      </c>
      <c r="M19522">
        <f>VLOOKUP(F19522,Products!A:D,4,FALSE)*I19522</f>
        <v/>
      </c>
      <c r="N19522">
        <f>L19522-M19522</f>
        <v/>
      </c>
    </row>
    <row r="19523">
      <c r="A19523" t="inlineStr">
        <is>
          <t>T1019521</t>
        </is>
      </c>
      <c r="B19523" t="inlineStr">
        <is>
          <t>2024-03-18</t>
        </is>
      </c>
      <c r="C19523" t="inlineStr">
        <is>
          <t>S049</t>
        </is>
      </c>
      <c r="D19523" t="inlineStr">
        <is>
          <t>Store_049</t>
        </is>
      </c>
      <c r="E19523" t="inlineStr">
        <is>
          <t>North</t>
        </is>
      </c>
      <c r="F19523" t="inlineStr">
        <is>
          <t>P0069</t>
        </is>
      </c>
      <c r="G19523" t="inlineStr">
        <is>
          <t>Prod_0069</t>
        </is>
      </c>
      <c r="H19523" t="inlineStr">
        <is>
          <t>Household</t>
        </is>
      </c>
      <c r="I19523" t="n">
        <v>2</v>
      </c>
      <c r="J19523" t="n">
        <v>350.61</v>
      </c>
      <c r="K19523" t="n">
        <v>0</v>
      </c>
      <c r="L19523">
        <f>I19523*J19523*(1-K19523)</f>
        <v/>
      </c>
      <c r="M19523">
        <f>VLOOKUP(F19523,Products!A:D,4,FALSE)*I19523</f>
        <v/>
      </c>
      <c r="N19523">
        <f>L19523-M19523</f>
        <v/>
      </c>
    </row>
    <row r="19524">
      <c r="A19524" t="inlineStr">
        <is>
          <t>T1019522</t>
        </is>
      </c>
      <c r="B19524" t="inlineStr">
        <is>
          <t>2025-07-16</t>
        </is>
      </c>
      <c r="C19524" t="inlineStr">
        <is>
          <t>S041</t>
        </is>
      </c>
      <c r="D19524" t="inlineStr">
        <is>
          <t>Store_041</t>
        </is>
      </c>
      <c r="E19524" t="inlineStr">
        <is>
          <t>East</t>
        </is>
      </c>
      <c r="F19524" t="inlineStr">
        <is>
          <t>P0028</t>
        </is>
      </c>
      <c r="G19524" t="inlineStr">
        <is>
          <t>Prod_0028</t>
        </is>
      </c>
      <c r="H19524" t="inlineStr">
        <is>
          <t>Food</t>
        </is>
      </c>
      <c r="I19524" t="n">
        <v>2</v>
      </c>
      <c r="J19524" t="n">
        <v>577.91</v>
      </c>
      <c r="K19524" t="n">
        <v>0.1</v>
      </c>
      <c r="L19524">
        <f>I19524*J19524*(1-K19524)</f>
        <v/>
      </c>
      <c r="M19524">
        <f>VLOOKUP(F19524,Products!A:D,4,FALSE)*I19524</f>
        <v/>
      </c>
      <c r="N19524">
        <f>L19524-M19524</f>
        <v/>
      </c>
    </row>
    <row r="19525">
      <c r="A19525" t="inlineStr">
        <is>
          <t>T1019523</t>
        </is>
      </c>
      <c r="B19525" t="inlineStr">
        <is>
          <t>2025-08-11</t>
        </is>
      </c>
      <c r="C19525" t="inlineStr">
        <is>
          <t>S041</t>
        </is>
      </c>
      <c r="D19525" t="inlineStr">
        <is>
          <t>Store_041</t>
        </is>
      </c>
      <c r="E19525" t="inlineStr">
        <is>
          <t>East</t>
        </is>
      </c>
      <c r="F19525" t="inlineStr">
        <is>
          <t>P0008</t>
        </is>
      </c>
      <c r="G19525" t="inlineStr">
        <is>
          <t>Prod_0008</t>
        </is>
      </c>
      <c r="H19525" t="inlineStr">
        <is>
          <t>Electronics</t>
        </is>
      </c>
      <c r="I19525" t="n">
        <v>9</v>
      </c>
      <c r="J19525" t="n">
        <v>342.31</v>
      </c>
      <c r="K19525" t="n">
        <v>0.1</v>
      </c>
      <c r="L19525">
        <f>I19525*J19525*(1-K19525)</f>
        <v/>
      </c>
      <c r="M19525">
        <f>VLOOKUP(F19525,Products!A:D,4,FALSE)*I19525</f>
        <v/>
      </c>
      <c r="N19525">
        <f>L19525-M19525</f>
        <v/>
      </c>
    </row>
    <row r="19526">
      <c r="A19526" t="inlineStr">
        <is>
          <t>T1019524</t>
        </is>
      </c>
      <c r="B19526" t="inlineStr">
        <is>
          <t>2023-11-13</t>
        </is>
      </c>
      <c r="C19526" t="inlineStr">
        <is>
          <t>S037</t>
        </is>
      </c>
      <c r="D19526" t="inlineStr">
        <is>
          <t>Store_037</t>
        </is>
      </c>
      <c r="E19526" t="inlineStr">
        <is>
          <t>East</t>
        </is>
      </c>
      <c r="F19526" t="inlineStr">
        <is>
          <t>P0197</t>
        </is>
      </c>
      <c r="G19526" t="inlineStr">
        <is>
          <t>Prod_0197</t>
        </is>
      </c>
      <c r="H19526" t="inlineStr">
        <is>
          <t>Food</t>
        </is>
      </c>
      <c r="I19526" t="n">
        <v>8</v>
      </c>
      <c r="J19526" t="n">
        <v>260.15</v>
      </c>
      <c r="K19526" t="n">
        <v>0</v>
      </c>
      <c r="L19526">
        <f>I19526*J19526*(1-K19526)</f>
        <v/>
      </c>
      <c r="M19526">
        <f>VLOOKUP(F19526,Products!A:D,4,FALSE)*I19526</f>
        <v/>
      </c>
      <c r="N19526">
        <f>L19526-M19526</f>
        <v/>
      </c>
    </row>
    <row r="19527">
      <c r="A19527" t="inlineStr">
        <is>
          <t>T1019525</t>
        </is>
      </c>
      <c r="B19527" t="inlineStr">
        <is>
          <t>2023-08-28</t>
        </is>
      </c>
      <c r="C19527" t="inlineStr">
        <is>
          <t>S001</t>
        </is>
      </c>
      <c r="D19527" t="inlineStr">
        <is>
          <t>Store_001</t>
        </is>
      </c>
      <c r="E19527" t="inlineStr">
        <is>
          <t>West</t>
        </is>
      </c>
      <c r="F19527" t="inlineStr">
        <is>
          <t>P0092</t>
        </is>
      </c>
      <c r="G19527" t="inlineStr">
        <is>
          <t>Prod_0092</t>
        </is>
      </c>
      <c r="H19527" t="inlineStr">
        <is>
          <t>Household</t>
        </is>
      </c>
      <c r="I19527" t="n">
        <v>4</v>
      </c>
      <c r="J19527" t="n">
        <v>225.07</v>
      </c>
      <c r="K19527" t="n">
        <v>0</v>
      </c>
      <c r="L19527">
        <f>I19527*J19527*(1-K19527)</f>
        <v/>
      </c>
      <c r="M19527">
        <f>VLOOKUP(F19527,Products!A:D,4,FALSE)*I19527</f>
        <v/>
      </c>
      <c r="N19527">
        <f>L19527-M19527</f>
        <v/>
      </c>
    </row>
    <row r="19528">
      <c r="A19528" t="inlineStr">
        <is>
          <t>T1019526</t>
        </is>
      </c>
      <c r="B19528" t="inlineStr">
        <is>
          <t>2024-05-15</t>
        </is>
      </c>
      <c r="C19528" t="inlineStr">
        <is>
          <t>S046</t>
        </is>
      </c>
      <c r="D19528" t="inlineStr">
        <is>
          <t>Store_046</t>
        </is>
      </c>
      <c r="E19528" t="inlineStr">
        <is>
          <t>South</t>
        </is>
      </c>
      <c r="F19528" t="inlineStr">
        <is>
          <t>P0181</t>
        </is>
      </c>
      <c r="G19528" t="inlineStr">
        <is>
          <t>Prod_0181</t>
        </is>
      </c>
      <c r="H19528" t="inlineStr">
        <is>
          <t>Electronics</t>
        </is>
      </c>
      <c r="I19528" t="n">
        <v>1</v>
      </c>
      <c r="J19528" t="n">
        <v>878.72</v>
      </c>
      <c r="K19528" t="n">
        <v>0.05</v>
      </c>
      <c r="L19528">
        <f>I19528*J19528*(1-K19528)</f>
        <v/>
      </c>
      <c r="M19528">
        <f>VLOOKUP(F19528,Products!A:D,4,FALSE)*I19528</f>
        <v/>
      </c>
      <c r="N19528">
        <f>L19528-M19528</f>
        <v/>
      </c>
    </row>
    <row r="19529">
      <c r="A19529" t="inlineStr">
        <is>
          <t>T1019527</t>
        </is>
      </c>
      <c r="B19529" t="inlineStr">
        <is>
          <t>2025-03-20</t>
        </is>
      </c>
      <c r="C19529" t="inlineStr">
        <is>
          <t>S036</t>
        </is>
      </c>
      <c r="D19529" t="inlineStr">
        <is>
          <t>Store_036</t>
        </is>
      </c>
      <c r="E19529" t="inlineStr">
        <is>
          <t>Central</t>
        </is>
      </c>
      <c r="F19529" t="inlineStr">
        <is>
          <t>P0012</t>
        </is>
      </c>
      <c r="G19529" t="inlineStr">
        <is>
          <t>Prod_0012</t>
        </is>
      </c>
      <c r="H19529" t="inlineStr">
        <is>
          <t>Food</t>
        </is>
      </c>
      <c r="I19529" t="n">
        <v>5</v>
      </c>
      <c r="J19529" t="n">
        <v>907.36</v>
      </c>
      <c r="K19529" t="n">
        <v>0.05</v>
      </c>
      <c r="L19529">
        <f>I19529*J19529*(1-K19529)</f>
        <v/>
      </c>
      <c r="M19529">
        <f>VLOOKUP(F19529,Products!A:D,4,FALSE)*I19529</f>
        <v/>
      </c>
      <c r="N19529">
        <f>L19529-M19529</f>
        <v/>
      </c>
    </row>
    <row r="19530">
      <c r="A19530" t="inlineStr">
        <is>
          <t>T1019528</t>
        </is>
      </c>
      <c r="B19530" t="inlineStr">
        <is>
          <t>2023-02-24</t>
        </is>
      </c>
      <c r="C19530" t="inlineStr">
        <is>
          <t>S035</t>
        </is>
      </c>
      <c r="D19530" t="inlineStr">
        <is>
          <t>Store_035</t>
        </is>
      </c>
      <c r="E19530" t="inlineStr">
        <is>
          <t>Central</t>
        </is>
      </c>
      <c r="F19530" t="inlineStr">
        <is>
          <t>P0014</t>
        </is>
      </c>
      <c r="G19530" t="inlineStr">
        <is>
          <t>Prod_0014</t>
        </is>
      </c>
      <c r="H19530" t="inlineStr">
        <is>
          <t>Clothing</t>
        </is>
      </c>
      <c r="I19530" t="n">
        <v>5</v>
      </c>
      <c r="J19530" t="n">
        <v>288.4</v>
      </c>
      <c r="K19530" t="n">
        <v>0.15</v>
      </c>
      <c r="L19530">
        <f>I19530*J19530*(1-K19530)</f>
        <v/>
      </c>
      <c r="M19530">
        <f>VLOOKUP(F19530,Products!A:D,4,FALSE)*I19530</f>
        <v/>
      </c>
      <c r="N19530">
        <f>L19530-M19530</f>
        <v/>
      </c>
    </row>
    <row r="19531">
      <c r="A19531" t="inlineStr">
        <is>
          <t>T1019529</t>
        </is>
      </c>
      <c r="B19531" t="inlineStr">
        <is>
          <t>2025-07-06</t>
        </is>
      </c>
      <c r="C19531" t="inlineStr">
        <is>
          <t>S015</t>
        </is>
      </c>
      <c r="D19531" t="inlineStr">
        <is>
          <t>Store_015</t>
        </is>
      </c>
      <c r="E19531" t="inlineStr">
        <is>
          <t>North</t>
        </is>
      </c>
      <c r="F19531" t="inlineStr">
        <is>
          <t>P0177</t>
        </is>
      </c>
      <c r="G19531" t="inlineStr">
        <is>
          <t>Prod_0177</t>
        </is>
      </c>
      <c r="H19531" t="inlineStr">
        <is>
          <t>Household</t>
        </is>
      </c>
      <c r="I19531" t="n">
        <v>2</v>
      </c>
      <c r="J19531" t="n">
        <v>182.55</v>
      </c>
      <c r="K19531" t="n">
        <v>0</v>
      </c>
      <c r="L19531">
        <f>I19531*J19531*(1-K19531)</f>
        <v/>
      </c>
      <c r="M19531">
        <f>VLOOKUP(F19531,Products!A:D,4,FALSE)*I19531</f>
        <v/>
      </c>
      <c r="N19531">
        <f>L19531-M19531</f>
        <v/>
      </c>
    </row>
    <row r="19532">
      <c r="A19532" t="inlineStr">
        <is>
          <t>T1019530</t>
        </is>
      </c>
      <c r="B19532" t="inlineStr">
        <is>
          <t>2023-09-28</t>
        </is>
      </c>
      <c r="C19532" t="inlineStr">
        <is>
          <t>S048</t>
        </is>
      </c>
      <c r="D19532" t="inlineStr">
        <is>
          <t>Store_048</t>
        </is>
      </c>
      <c r="E19532" t="inlineStr">
        <is>
          <t>South</t>
        </is>
      </c>
      <c r="F19532" t="inlineStr">
        <is>
          <t>P0016</t>
        </is>
      </c>
      <c r="G19532" t="inlineStr">
        <is>
          <t>Prod_0016</t>
        </is>
      </c>
      <c r="H19532" t="inlineStr">
        <is>
          <t>Food</t>
        </is>
      </c>
      <c r="I19532" t="n">
        <v>4</v>
      </c>
      <c r="J19532" t="n">
        <v>780.92</v>
      </c>
      <c r="K19532" t="n">
        <v>0</v>
      </c>
      <c r="L19532">
        <f>I19532*J19532*(1-K19532)</f>
        <v/>
      </c>
      <c r="M19532">
        <f>VLOOKUP(F19532,Products!A:D,4,FALSE)*I19532</f>
        <v/>
      </c>
      <c r="N19532">
        <f>L19532-M19532</f>
        <v/>
      </c>
    </row>
    <row r="19533">
      <c r="A19533" t="inlineStr">
        <is>
          <t>T1019531</t>
        </is>
      </c>
      <c r="B19533" t="inlineStr">
        <is>
          <t>2023-11-23</t>
        </is>
      </c>
      <c r="C19533" t="inlineStr">
        <is>
          <t>S036</t>
        </is>
      </c>
      <c r="D19533" t="inlineStr">
        <is>
          <t>Store_036</t>
        </is>
      </c>
      <c r="E19533" t="inlineStr">
        <is>
          <t>Central</t>
        </is>
      </c>
      <c r="F19533" t="inlineStr">
        <is>
          <t>P0155</t>
        </is>
      </c>
      <c r="G19533" t="inlineStr">
        <is>
          <t>Prod_0155</t>
        </is>
      </c>
      <c r="H19533" t="inlineStr">
        <is>
          <t>Electronics</t>
        </is>
      </c>
      <c r="I19533" t="n">
        <v>6</v>
      </c>
      <c r="J19533" t="n">
        <v>410.85</v>
      </c>
      <c r="K19533" t="n">
        <v>0</v>
      </c>
      <c r="L19533">
        <f>I19533*J19533*(1-K19533)</f>
        <v/>
      </c>
      <c r="M19533">
        <f>VLOOKUP(F19533,Products!A:D,4,FALSE)*I19533</f>
        <v/>
      </c>
      <c r="N19533">
        <f>L19533-M19533</f>
        <v/>
      </c>
    </row>
    <row r="19534">
      <c r="A19534" t="inlineStr">
        <is>
          <t>T1019532</t>
        </is>
      </c>
      <c r="B19534" t="inlineStr">
        <is>
          <t>2023-06-07</t>
        </is>
      </c>
      <c r="C19534" t="inlineStr">
        <is>
          <t>S050</t>
        </is>
      </c>
      <c r="D19534" t="inlineStr">
        <is>
          <t>Store_050</t>
        </is>
      </c>
      <c r="E19534" t="inlineStr">
        <is>
          <t>South</t>
        </is>
      </c>
      <c r="F19534" t="inlineStr">
        <is>
          <t>P0094</t>
        </is>
      </c>
      <c r="G19534" t="inlineStr">
        <is>
          <t>Prod_0094</t>
        </is>
      </c>
      <c r="H19534" t="inlineStr">
        <is>
          <t>Toys</t>
        </is>
      </c>
      <c r="I19534" t="n">
        <v>3</v>
      </c>
      <c r="J19534" t="n">
        <v>810.7</v>
      </c>
      <c r="K19534" t="n">
        <v>0</v>
      </c>
      <c r="L19534">
        <f>I19534*J19534*(1-K19534)</f>
        <v/>
      </c>
      <c r="M19534">
        <f>VLOOKUP(F19534,Products!A:D,4,FALSE)*I19534</f>
        <v/>
      </c>
      <c r="N19534">
        <f>L19534-M19534</f>
        <v/>
      </c>
    </row>
    <row r="19535">
      <c r="A19535" t="inlineStr">
        <is>
          <t>T1019533</t>
        </is>
      </c>
      <c r="B19535" t="inlineStr">
        <is>
          <t>2023-09-17</t>
        </is>
      </c>
      <c r="C19535" t="inlineStr">
        <is>
          <t>S014</t>
        </is>
      </c>
      <c r="D19535" t="inlineStr">
        <is>
          <t>Store_014</t>
        </is>
      </c>
      <c r="E19535" t="inlineStr">
        <is>
          <t>West</t>
        </is>
      </c>
      <c r="F19535" t="inlineStr">
        <is>
          <t>P0174</t>
        </is>
      </c>
      <c r="G19535" t="inlineStr">
        <is>
          <t>Prod_0174</t>
        </is>
      </c>
      <c r="H19535" t="inlineStr">
        <is>
          <t>Food</t>
        </is>
      </c>
      <c r="I19535" t="n">
        <v>6</v>
      </c>
      <c r="J19535" t="n">
        <v>90.44</v>
      </c>
      <c r="K19535" t="n">
        <v>0.15</v>
      </c>
      <c r="L19535">
        <f>I19535*J19535*(1-K19535)</f>
        <v/>
      </c>
      <c r="M19535">
        <f>VLOOKUP(F19535,Products!A:D,4,FALSE)*I19535</f>
        <v/>
      </c>
      <c r="N19535">
        <f>L19535-M19535</f>
        <v/>
      </c>
    </row>
    <row r="19536">
      <c r="A19536" t="inlineStr">
        <is>
          <t>T1019534</t>
        </is>
      </c>
      <c r="B19536" t="inlineStr">
        <is>
          <t>2025-09-07</t>
        </is>
      </c>
      <c r="C19536" t="inlineStr">
        <is>
          <t>S036</t>
        </is>
      </c>
      <c r="D19536" t="inlineStr">
        <is>
          <t>Store_036</t>
        </is>
      </c>
      <c r="E19536" t="inlineStr">
        <is>
          <t>Central</t>
        </is>
      </c>
      <c r="F19536" t="inlineStr">
        <is>
          <t>P0181</t>
        </is>
      </c>
      <c r="G19536" t="inlineStr">
        <is>
          <t>Prod_0181</t>
        </is>
      </c>
      <c r="H19536" t="inlineStr">
        <is>
          <t>Electronics</t>
        </is>
      </c>
      <c r="I19536" t="n">
        <v>7</v>
      </c>
      <c r="J19536" t="n">
        <v>855.45</v>
      </c>
      <c r="K19536" t="n">
        <v>0.1</v>
      </c>
      <c r="L19536">
        <f>I19536*J19536*(1-K19536)</f>
        <v/>
      </c>
      <c r="M19536">
        <f>VLOOKUP(F19536,Products!A:D,4,FALSE)*I19536</f>
        <v/>
      </c>
      <c r="N19536">
        <f>L19536-M19536</f>
        <v/>
      </c>
    </row>
    <row r="19537">
      <c r="A19537" t="inlineStr">
        <is>
          <t>T1019535</t>
        </is>
      </c>
      <c r="B19537" t="inlineStr">
        <is>
          <t>2023-03-09</t>
        </is>
      </c>
      <c r="C19537" t="inlineStr">
        <is>
          <t>S042</t>
        </is>
      </c>
      <c r="D19537" t="inlineStr">
        <is>
          <t>Store_042</t>
        </is>
      </c>
      <c r="E19537" t="inlineStr">
        <is>
          <t>Central</t>
        </is>
      </c>
      <c r="F19537" t="inlineStr">
        <is>
          <t>P0081</t>
        </is>
      </c>
      <c r="G19537" t="inlineStr">
        <is>
          <t>Prod_0081</t>
        </is>
      </c>
      <c r="H19537" t="inlineStr">
        <is>
          <t>Electronics</t>
        </is>
      </c>
      <c r="I19537" t="n">
        <v>9</v>
      </c>
      <c r="J19537" t="n">
        <v>362.25</v>
      </c>
      <c r="K19537" t="n">
        <v>0.05</v>
      </c>
      <c r="L19537">
        <f>I19537*J19537*(1-K19537)</f>
        <v/>
      </c>
      <c r="M19537">
        <f>VLOOKUP(F19537,Products!A:D,4,FALSE)*I19537</f>
        <v/>
      </c>
      <c r="N19537">
        <f>L19537-M19537</f>
        <v/>
      </c>
    </row>
    <row r="19538">
      <c r="A19538" t="inlineStr">
        <is>
          <t>T1019536</t>
        </is>
      </c>
      <c r="B19538" t="inlineStr">
        <is>
          <t>2024-05-29</t>
        </is>
      </c>
      <c r="C19538" t="inlineStr">
        <is>
          <t>S014</t>
        </is>
      </c>
      <c r="D19538" t="inlineStr">
        <is>
          <t>Store_014</t>
        </is>
      </c>
      <c r="E19538" t="inlineStr">
        <is>
          <t>West</t>
        </is>
      </c>
      <c r="F19538" t="inlineStr">
        <is>
          <t>P0113</t>
        </is>
      </c>
      <c r="G19538" t="inlineStr">
        <is>
          <t>Prod_0113</t>
        </is>
      </c>
      <c r="H19538" t="inlineStr">
        <is>
          <t>Toys</t>
        </is>
      </c>
      <c r="I19538" t="n">
        <v>8</v>
      </c>
      <c r="J19538" t="n">
        <v>540.22</v>
      </c>
      <c r="K19538" t="n">
        <v>0.1</v>
      </c>
      <c r="L19538">
        <f>I19538*J19538*(1-K19538)</f>
        <v/>
      </c>
      <c r="M19538">
        <f>VLOOKUP(F19538,Products!A:D,4,FALSE)*I19538</f>
        <v/>
      </c>
      <c r="N19538">
        <f>L19538-M19538</f>
        <v/>
      </c>
    </row>
    <row r="19539">
      <c r="A19539" t="inlineStr">
        <is>
          <t>T1019537</t>
        </is>
      </c>
      <c r="B19539" t="inlineStr">
        <is>
          <t>2024-02-26</t>
        </is>
      </c>
      <c r="C19539" t="inlineStr">
        <is>
          <t>S045</t>
        </is>
      </c>
      <c r="D19539" t="inlineStr">
        <is>
          <t>Store_045</t>
        </is>
      </c>
      <c r="E19539" t="inlineStr">
        <is>
          <t>East</t>
        </is>
      </c>
      <c r="F19539" t="inlineStr">
        <is>
          <t>P0141</t>
        </is>
      </c>
      <c r="G19539" t="inlineStr">
        <is>
          <t>Prod_0141</t>
        </is>
      </c>
      <c r="H19539" t="inlineStr">
        <is>
          <t>Food</t>
        </is>
      </c>
      <c r="I19539" t="n">
        <v>4</v>
      </c>
      <c r="J19539" t="n">
        <v>1033.87</v>
      </c>
      <c r="K19539" t="n">
        <v>0.2</v>
      </c>
      <c r="L19539">
        <f>I19539*J19539*(1-K19539)</f>
        <v/>
      </c>
      <c r="M19539">
        <f>VLOOKUP(F19539,Products!A:D,4,FALSE)*I19539</f>
        <v/>
      </c>
      <c r="N19539">
        <f>L19539-M19539</f>
        <v/>
      </c>
    </row>
    <row r="19540">
      <c r="A19540" t="inlineStr">
        <is>
          <t>T1019538</t>
        </is>
      </c>
      <c r="B19540" t="inlineStr">
        <is>
          <t>2023-12-01</t>
        </is>
      </c>
      <c r="C19540" t="inlineStr">
        <is>
          <t>S010</t>
        </is>
      </c>
      <c r="D19540" t="inlineStr">
        <is>
          <t>Store_010</t>
        </is>
      </c>
      <c r="E19540" t="inlineStr">
        <is>
          <t>North</t>
        </is>
      </c>
      <c r="F19540" t="inlineStr">
        <is>
          <t>P0135</t>
        </is>
      </c>
      <c r="G19540" t="inlineStr">
        <is>
          <t>Prod_0135</t>
        </is>
      </c>
      <c r="H19540" t="inlineStr">
        <is>
          <t>Food</t>
        </is>
      </c>
      <c r="I19540" t="n">
        <v>5</v>
      </c>
      <c r="J19540" t="n">
        <v>75.5</v>
      </c>
      <c r="K19540" t="n">
        <v>0</v>
      </c>
      <c r="L19540">
        <f>I19540*J19540*(1-K19540)</f>
        <v/>
      </c>
      <c r="M19540">
        <f>VLOOKUP(F19540,Products!A:D,4,FALSE)*I19540</f>
        <v/>
      </c>
      <c r="N19540">
        <f>L19540-M19540</f>
        <v/>
      </c>
    </row>
    <row r="19541">
      <c r="A19541" t="inlineStr">
        <is>
          <t>T1019539</t>
        </is>
      </c>
      <c r="B19541" t="inlineStr">
        <is>
          <t>2023-05-19</t>
        </is>
      </c>
      <c r="C19541" t="inlineStr">
        <is>
          <t>S027</t>
        </is>
      </c>
      <c r="D19541" t="inlineStr">
        <is>
          <t>Store_027</t>
        </is>
      </c>
      <c r="E19541" t="inlineStr">
        <is>
          <t>South</t>
        </is>
      </c>
      <c r="F19541" t="inlineStr">
        <is>
          <t>P0056</t>
        </is>
      </c>
      <c r="G19541" t="inlineStr">
        <is>
          <t>Prod_0056</t>
        </is>
      </c>
      <c r="H19541" t="inlineStr">
        <is>
          <t>Household</t>
        </is>
      </c>
      <c r="I19541" t="n">
        <v>2</v>
      </c>
      <c r="J19541" t="n">
        <v>296.07</v>
      </c>
      <c r="K19541" t="n">
        <v>0</v>
      </c>
      <c r="L19541">
        <f>I19541*J19541*(1-K19541)</f>
        <v/>
      </c>
      <c r="M19541">
        <f>VLOOKUP(F19541,Products!A:D,4,FALSE)*I19541</f>
        <v/>
      </c>
      <c r="N19541">
        <f>L19541-M19541</f>
        <v/>
      </c>
    </row>
    <row r="19542">
      <c r="A19542" t="inlineStr">
        <is>
          <t>T1019540</t>
        </is>
      </c>
      <c r="B19542" t="inlineStr">
        <is>
          <t>2024-07-19</t>
        </is>
      </c>
      <c r="C19542" t="inlineStr">
        <is>
          <t>S047</t>
        </is>
      </c>
      <c r="D19542" t="inlineStr">
        <is>
          <t>Store_047</t>
        </is>
      </c>
      <c r="E19542" t="inlineStr">
        <is>
          <t>North</t>
        </is>
      </c>
      <c r="F19542" t="inlineStr">
        <is>
          <t>P0021</t>
        </is>
      </c>
      <c r="G19542" t="inlineStr">
        <is>
          <t>Prod_0021</t>
        </is>
      </c>
      <c r="H19542" t="inlineStr">
        <is>
          <t>Household</t>
        </is>
      </c>
      <c r="I19542" t="n">
        <v>1</v>
      </c>
      <c r="J19542" t="n">
        <v>156.99</v>
      </c>
      <c r="K19542" t="n">
        <v>0</v>
      </c>
      <c r="L19542">
        <f>I19542*J19542*(1-K19542)</f>
        <v/>
      </c>
      <c r="M19542">
        <f>VLOOKUP(F19542,Products!A:D,4,FALSE)*I19542</f>
        <v/>
      </c>
      <c r="N19542">
        <f>L19542-M19542</f>
        <v/>
      </c>
    </row>
    <row r="19543">
      <c r="A19543" t="inlineStr">
        <is>
          <t>T1019541</t>
        </is>
      </c>
      <c r="B19543" t="inlineStr">
        <is>
          <t>2025-06-24</t>
        </is>
      </c>
      <c r="C19543" t="inlineStr">
        <is>
          <t>S023</t>
        </is>
      </c>
      <c r="D19543" t="inlineStr">
        <is>
          <t>Store_023</t>
        </is>
      </c>
      <c r="E19543" t="inlineStr">
        <is>
          <t>South</t>
        </is>
      </c>
      <c r="F19543" t="inlineStr">
        <is>
          <t>P0079</t>
        </is>
      </c>
      <c r="G19543" t="inlineStr">
        <is>
          <t>Prod_0079</t>
        </is>
      </c>
      <c r="H19543" t="inlineStr">
        <is>
          <t>Food</t>
        </is>
      </c>
      <c r="I19543" t="n">
        <v>5</v>
      </c>
      <c r="J19543" t="n">
        <v>739.3099999999999</v>
      </c>
      <c r="K19543" t="n">
        <v>0.05</v>
      </c>
      <c r="L19543">
        <f>I19543*J19543*(1-K19543)</f>
        <v/>
      </c>
      <c r="M19543">
        <f>VLOOKUP(F19543,Products!A:D,4,FALSE)*I19543</f>
        <v/>
      </c>
      <c r="N19543">
        <f>L19543-M19543</f>
        <v/>
      </c>
    </row>
    <row r="19544">
      <c r="A19544" t="inlineStr">
        <is>
          <t>T1019542</t>
        </is>
      </c>
      <c r="B19544" t="inlineStr">
        <is>
          <t>2024-03-01</t>
        </is>
      </c>
      <c r="C19544" t="inlineStr">
        <is>
          <t>S001</t>
        </is>
      </c>
      <c r="D19544" t="inlineStr">
        <is>
          <t>Store_001</t>
        </is>
      </c>
      <c r="E19544" t="inlineStr">
        <is>
          <t>West</t>
        </is>
      </c>
      <c r="F19544" t="inlineStr">
        <is>
          <t>P0064</t>
        </is>
      </c>
      <c r="G19544" t="inlineStr">
        <is>
          <t>Prod_0064</t>
        </is>
      </c>
      <c r="H19544" t="inlineStr">
        <is>
          <t>Beverages</t>
        </is>
      </c>
      <c r="I19544" t="n">
        <v>2</v>
      </c>
      <c r="J19544" t="n">
        <v>776.09</v>
      </c>
      <c r="K19544" t="n">
        <v>0</v>
      </c>
      <c r="L19544">
        <f>I19544*J19544*(1-K19544)</f>
        <v/>
      </c>
      <c r="M19544">
        <f>VLOOKUP(F19544,Products!A:D,4,FALSE)*I19544</f>
        <v/>
      </c>
      <c r="N19544">
        <f>L19544-M19544</f>
        <v/>
      </c>
    </row>
    <row r="19545">
      <c r="A19545" t="inlineStr">
        <is>
          <t>T1019543</t>
        </is>
      </c>
      <c r="B19545" t="inlineStr">
        <is>
          <t>2024-09-29</t>
        </is>
      </c>
      <c r="C19545" t="inlineStr">
        <is>
          <t>S009</t>
        </is>
      </c>
      <c r="D19545" t="inlineStr">
        <is>
          <t>Store_009</t>
        </is>
      </c>
      <c r="E19545" t="inlineStr">
        <is>
          <t>Central</t>
        </is>
      </c>
      <c r="F19545" t="inlineStr">
        <is>
          <t>P0084</t>
        </is>
      </c>
      <c r="G19545" t="inlineStr">
        <is>
          <t>Prod_0084</t>
        </is>
      </c>
      <c r="H19545" t="inlineStr">
        <is>
          <t>Beverages</t>
        </is>
      </c>
      <c r="I19545" t="n">
        <v>2</v>
      </c>
      <c r="J19545" t="n">
        <v>738.8</v>
      </c>
      <c r="K19545" t="n">
        <v>0.05</v>
      </c>
      <c r="L19545">
        <f>I19545*J19545*(1-K19545)</f>
        <v/>
      </c>
      <c r="M19545">
        <f>VLOOKUP(F19545,Products!A:D,4,FALSE)*I19545</f>
        <v/>
      </c>
      <c r="N19545">
        <f>L19545-M19545</f>
        <v/>
      </c>
    </row>
    <row r="19546">
      <c r="A19546" t="inlineStr">
        <is>
          <t>T1019544</t>
        </is>
      </c>
      <c r="B19546" t="inlineStr">
        <is>
          <t>2023-06-02</t>
        </is>
      </c>
      <c r="C19546" t="inlineStr">
        <is>
          <t>S042</t>
        </is>
      </c>
      <c r="D19546" t="inlineStr">
        <is>
          <t>Store_042</t>
        </is>
      </c>
      <c r="E19546" t="inlineStr">
        <is>
          <t>Central</t>
        </is>
      </c>
      <c r="F19546" t="inlineStr">
        <is>
          <t>P0089</t>
        </is>
      </c>
      <c r="G19546" t="inlineStr">
        <is>
          <t>Prod_0089</t>
        </is>
      </c>
      <c r="H19546" t="inlineStr">
        <is>
          <t>Stationery</t>
        </is>
      </c>
      <c r="I19546" t="n">
        <v>4</v>
      </c>
      <c r="J19546" t="n">
        <v>757.97</v>
      </c>
      <c r="K19546" t="n">
        <v>0</v>
      </c>
      <c r="L19546">
        <f>I19546*J19546*(1-K19546)</f>
        <v/>
      </c>
      <c r="M19546">
        <f>VLOOKUP(F19546,Products!A:D,4,FALSE)*I19546</f>
        <v/>
      </c>
      <c r="N19546">
        <f>L19546-M19546</f>
        <v/>
      </c>
    </row>
    <row r="19547">
      <c r="A19547" t="inlineStr">
        <is>
          <t>T1019545</t>
        </is>
      </c>
      <c r="B19547" t="inlineStr">
        <is>
          <t>2024-02-03</t>
        </is>
      </c>
      <c r="C19547" t="inlineStr">
        <is>
          <t>S005</t>
        </is>
      </c>
      <c r="D19547" t="inlineStr">
        <is>
          <t>Store_005</t>
        </is>
      </c>
      <c r="E19547" t="inlineStr">
        <is>
          <t>Central</t>
        </is>
      </c>
      <c r="F19547" t="inlineStr">
        <is>
          <t>P0171</t>
        </is>
      </c>
      <c r="G19547" t="inlineStr">
        <is>
          <t>Prod_0171</t>
        </is>
      </c>
      <c r="H19547" t="inlineStr">
        <is>
          <t>Household</t>
        </is>
      </c>
      <c r="I19547" t="n">
        <v>1</v>
      </c>
      <c r="J19547" t="n">
        <v>367.61</v>
      </c>
      <c r="K19547" t="n">
        <v>0</v>
      </c>
      <c r="L19547">
        <f>I19547*J19547*(1-K19547)</f>
        <v/>
      </c>
      <c r="M19547">
        <f>VLOOKUP(F19547,Products!A:D,4,FALSE)*I19547</f>
        <v/>
      </c>
      <c r="N19547">
        <f>L19547-M19547</f>
        <v/>
      </c>
    </row>
    <row r="19548">
      <c r="A19548" t="inlineStr">
        <is>
          <t>T1019546</t>
        </is>
      </c>
      <c r="B19548" t="inlineStr">
        <is>
          <t>2024-09-12</t>
        </is>
      </c>
      <c r="C19548" t="inlineStr">
        <is>
          <t>S006</t>
        </is>
      </c>
      <c r="D19548" t="inlineStr">
        <is>
          <t>Store_006</t>
        </is>
      </c>
      <c r="E19548" t="inlineStr">
        <is>
          <t>East</t>
        </is>
      </c>
      <c r="F19548" t="inlineStr">
        <is>
          <t>P0052</t>
        </is>
      </c>
      <c r="G19548" t="inlineStr">
        <is>
          <t>Prod_0052</t>
        </is>
      </c>
      <c r="H19548" t="inlineStr">
        <is>
          <t>Clothing</t>
        </is>
      </c>
      <c r="I19548" t="n">
        <v>6</v>
      </c>
      <c r="J19548" t="n">
        <v>57.41</v>
      </c>
      <c r="K19548" t="n">
        <v>0.05</v>
      </c>
      <c r="L19548">
        <f>I19548*J19548*(1-K19548)</f>
        <v/>
      </c>
      <c r="M19548">
        <f>VLOOKUP(F19548,Products!A:D,4,FALSE)*I19548</f>
        <v/>
      </c>
      <c r="N19548">
        <f>L19548-M19548</f>
        <v/>
      </c>
    </row>
    <row r="19549">
      <c r="A19549" t="inlineStr">
        <is>
          <t>T1019547</t>
        </is>
      </c>
      <c r="B19549" t="inlineStr">
        <is>
          <t>2024-08-23</t>
        </is>
      </c>
      <c r="C19549" t="inlineStr">
        <is>
          <t>S042</t>
        </is>
      </c>
      <c r="D19549" t="inlineStr">
        <is>
          <t>Store_042</t>
        </is>
      </c>
      <c r="E19549" t="inlineStr">
        <is>
          <t>Central</t>
        </is>
      </c>
      <c r="F19549" t="inlineStr">
        <is>
          <t>P0014</t>
        </is>
      </c>
      <c r="G19549" t="inlineStr">
        <is>
          <t>Prod_0014</t>
        </is>
      </c>
      <c r="H19549" t="inlineStr">
        <is>
          <t>Clothing</t>
        </is>
      </c>
      <c r="I19549" t="n">
        <v>3</v>
      </c>
      <c r="J19549" t="n">
        <v>295.45</v>
      </c>
      <c r="K19549" t="n">
        <v>0</v>
      </c>
      <c r="L19549">
        <f>I19549*J19549*(1-K19549)</f>
        <v/>
      </c>
      <c r="M19549">
        <f>VLOOKUP(F19549,Products!A:D,4,FALSE)*I19549</f>
        <v/>
      </c>
      <c r="N19549">
        <f>L19549-M19549</f>
        <v/>
      </c>
    </row>
    <row r="19550">
      <c r="A19550" t="inlineStr">
        <is>
          <t>T1019548</t>
        </is>
      </c>
      <c r="B19550" t="inlineStr">
        <is>
          <t>2024-05-25</t>
        </is>
      </c>
      <c r="C19550" t="inlineStr">
        <is>
          <t>S027</t>
        </is>
      </c>
      <c r="D19550" t="inlineStr">
        <is>
          <t>Store_027</t>
        </is>
      </c>
      <c r="E19550" t="inlineStr">
        <is>
          <t>South</t>
        </is>
      </c>
      <c r="F19550" t="inlineStr">
        <is>
          <t>P0178</t>
        </is>
      </c>
      <c r="G19550" t="inlineStr">
        <is>
          <t>Prod_0178</t>
        </is>
      </c>
      <c r="H19550" t="inlineStr">
        <is>
          <t>Beverages</t>
        </is>
      </c>
      <c r="I19550" t="n">
        <v>6</v>
      </c>
      <c r="J19550" t="n">
        <v>656.01</v>
      </c>
      <c r="K19550" t="n">
        <v>0.05</v>
      </c>
      <c r="L19550">
        <f>I19550*J19550*(1-K19550)</f>
        <v/>
      </c>
      <c r="M19550">
        <f>VLOOKUP(F19550,Products!A:D,4,FALSE)*I19550</f>
        <v/>
      </c>
      <c r="N19550">
        <f>L19550-M19550</f>
        <v/>
      </c>
    </row>
    <row r="19551">
      <c r="A19551" t="inlineStr">
        <is>
          <t>T1019549</t>
        </is>
      </c>
      <c r="B19551" t="inlineStr">
        <is>
          <t>2025-08-28</t>
        </is>
      </c>
      <c r="C19551" t="inlineStr">
        <is>
          <t>S049</t>
        </is>
      </c>
      <c r="D19551" t="inlineStr">
        <is>
          <t>Store_049</t>
        </is>
      </c>
      <c r="E19551" t="inlineStr">
        <is>
          <t>North</t>
        </is>
      </c>
      <c r="F19551" t="inlineStr">
        <is>
          <t>P0070</t>
        </is>
      </c>
      <c r="G19551" t="inlineStr">
        <is>
          <t>Prod_0070</t>
        </is>
      </c>
      <c r="H19551" t="inlineStr">
        <is>
          <t>Beverages</t>
        </is>
      </c>
      <c r="I19551" t="n">
        <v>3</v>
      </c>
      <c r="J19551" t="n">
        <v>539.62</v>
      </c>
      <c r="K19551" t="n">
        <v>0</v>
      </c>
      <c r="L19551">
        <f>I19551*J19551*(1-K19551)</f>
        <v/>
      </c>
      <c r="M19551">
        <f>VLOOKUP(F19551,Products!A:D,4,FALSE)*I19551</f>
        <v/>
      </c>
      <c r="N19551">
        <f>L19551-M19551</f>
        <v/>
      </c>
    </row>
    <row r="19552">
      <c r="A19552" t="inlineStr">
        <is>
          <t>T1019550</t>
        </is>
      </c>
      <c r="B19552" t="inlineStr">
        <is>
          <t>2023-08-04</t>
        </is>
      </c>
      <c r="C19552" t="inlineStr">
        <is>
          <t>S046</t>
        </is>
      </c>
      <c r="D19552" t="inlineStr">
        <is>
          <t>Store_046</t>
        </is>
      </c>
      <c r="E19552" t="inlineStr">
        <is>
          <t>South</t>
        </is>
      </c>
      <c r="F19552" t="inlineStr">
        <is>
          <t>P0145</t>
        </is>
      </c>
      <c r="G19552" t="inlineStr">
        <is>
          <t>Prod_0145</t>
        </is>
      </c>
      <c r="H19552" t="inlineStr">
        <is>
          <t>Electronics</t>
        </is>
      </c>
      <c r="I19552" t="n">
        <v>8</v>
      </c>
      <c r="J19552" t="n">
        <v>551.63</v>
      </c>
      <c r="K19552" t="n">
        <v>0.2</v>
      </c>
      <c r="L19552">
        <f>I19552*J19552*(1-K19552)</f>
        <v/>
      </c>
      <c r="M19552">
        <f>VLOOKUP(F19552,Products!A:D,4,FALSE)*I19552</f>
        <v/>
      </c>
      <c r="N19552">
        <f>L19552-M19552</f>
        <v/>
      </c>
    </row>
    <row r="19553">
      <c r="A19553" t="inlineStr">
        <is>
          <t>T1019551</t>
        </is>
      </c>
      <c r="B19553" t="inlineStr">
        <is>
          <t>2023-09-30</t>
        </is>
      </c>
      <c r="C19553" t="inlineStr">
        <is>
          <t>S042</t>
        </is>
      </c>
      <c r="D19553" t="inlineStr">
        <is>
          <t>Store_042</t>
        </is>
      </c>
      <c r="E19553" t="inlineStr">
        <is>
          <t>Central</t>
        </is>
      </c>
      <c r="F19553" t="inlineStr">
        <is>
          <t>P0017</t>
        </is>
      </c>
      <c r="G19553" t="inlineStr">
        <is>
          <t>Prod_0017</t>
        </is>
      </c>
      <c r="H19553" t="inlineStr">
        <is>
          <t>Food</t>
        </is>
      </c>
      <c r="I19553" t="n">
        <v>1</v>
      </c>
      <c r="J19553" t="n">
        <v>783.15</v>
      </c>
      <c r="K19553" t="n">
        <v>0</v>
      </c>
      <c r="L19553">
        <f>I19553*J19553*(1-K19553)</f>
        <v/>
      </c>
      <c r="M19553">
        <f>VLOOKUP(F19553,Products!A:D,4,FALSE)*I19553</f>
        <v/>
      </c>
      <c r="N19553">
        <f>L19553-M19553</f>
        <v/>
      </c>
    </row>
    <row r="19554">
      <c r="A19554" t="inlineStr">
        <is>
          <t>T1019552</t>
        </is>
      </c>
      <c r="B19554" t="inlineStr">
        <is>
          <t>2023-12-30</t>
        </is>
      </c>
      <c r="C19554" t="inlineStr">
        <is>
          <t>S032</t>
        </is>
      </c>
      <c r="D19554" t="inlineStr">
        <is>
          <t>Store_032</t>
        </is>
      </c>
      <c r="E19554" t="inlineStr">
        <is>
          <t>Central</t>
        </is>
      </c>
      <c r="F19554" t="inlineStr">
        <is>
          <t>P0142</t>
        </is>
      </c>
      <c r="G19554" t="inlineStr">
        <is>
          <t>Prod_0142</t>
        </is>
      </c>
      <c r="H19554" t="inlineStr">
        <is>
          <t>Household</t>
        </is>
      </c>
      <c r="I19554" t="n">
        <v>3</v>
      </c>
      <c r="J19554" t="n">
        <v>150.01</v>
      </c>
      <c r="K19554" t="n">
        <v>0</v>
      </c>
      <c r="L19554">
        <f>I19554*J19554*(1-K19554)</f>
        <v/>
      </c>
      <c r="M19554">
        <f>VLOOKUP(F19554,Products!A:D,4,FALSE)*I19554</f>
        <v/>
      </c>
      <c r="N19554">
        <f>L19554-M19554</f>
        <v/>
      </c>
    </row>
    <row r="19555">
      <c r="A19555" t="inlineStr">
        <is>
          <t>T1019553</t>
        </is>
      </c>
      <c r="B19555" t="inlineStr">
        <is>
          <t>2024-02-19</t>
        </is>
      </c>
      <c r="C19555" t="inlineStr">
        <is>
          <t>S011</t>
        </is>
      </c>
      <c r="D19555" t="inlineStr">
        <is>
          <t>Store_011</t>
        </is>
      </c>
      <c r="E19555" t="inlineStr">
        <is>
          <t>South</t>
        </is>
      </c>
      <c r="F19555" t="inlineStr">
        <is>
          <t>P0190</t>
        </is>
      </c>
      <c r="G19555" t="inlineStr">
        <is>
          <t>Prod_0190</t>
        </is>
      </c>
      <c r="H19555" t="inlineStr">
        <is>
          <t>Household</t>
        </is>
      </c>
      <c r="I19555" t="n">
        <v>3</v>
      </c>
      <c r="J19555" t="n">
        <v>272.51</v>
      </c>
      <c r="K19555" t="n">
        <v>0</v>
      </c>
      <c r="L19555">
        <f>I19555*J19555*(1-K19555)</f>
        <v/>
      </c>
      <c r="M19555">
        <f>VLOOKUP(F19555,Products!A:D,4,FALSE)*I19555</f>
        <v/>
      </c>
      <c r="N19555">
        <f>L19555-M19555</f>
        <v/>
      </c>
    </row>
    <row r="19556">
      <c r="A19556" t="inlineStr">
        <is>
          <t>T1019554</t>
        </is>
      </c>
      <c r="B19556" t="inlineStr">
        <is>
          <t>2023-09-30</t>
        </is>
      </c>
      <c r="C19556" t="inlineStr">
        <is>
          <t>S009</t>
        </is>
      </c>
      <c r="D19556" t="inlineStr">
        <is>
          <t>Store_009</t>
        </is>
      </c>
      <c r="E19556" t="inlineStr">
        <is>
          <t>Central</t>
        </is>
      </c>
      <c r="F19556" t="inlineStr">
        <is>
          <t>P0136</t>
        </is>
      </c>
      <c r="G19556" t="inlineStr">
        <is>
          <t>Prod_0136</t>
        </is>
      </c>
      <c r="H19556" t="inlineStr">
        <is>
          <t>Beverages</t>
        </is>
      </c>
      <c r="I19556" t="n">
        <v>2</v>
      </c>
      <c r="J19556" t="n">
        <v>227.49</v>
      </c>
      <c r="K19556" t="n">
        <v>0</v>
      </c>
      <c r="L19556">
        <f>I19556*J19556*(1-K19556)</f>
        <v/>
      </c>
      <c r="M19556">
        <f>VLOOKUP(F19556,Products!A:D,4,FALSE)*I19556</f>
        <v/>
      </c>
      <c r="N19556">
        <f>L19556-M19556</f>
        <v/>
      </c>
    </row>
    <row r="19557">
      <c r="A19557" t="inlineStr">
        <is>
          <t>T1019555</t>
        </is>
      </c>
      <c r="B19557" t="inlineStr">
        <is>
          <t>2025-03-12</t>
        </is>
      </c>
      <c r="C19557" t="inlineStr">
        <is>
          <t>S010</t>
        </is>
      </c>
      <c r="D19557" t="inlineStr">
        <is>
          <t>Store_010</t>
        </is>
      </c>
      <c r="E19557" t="inlineStr">
        <is>
          <t>North</t>
        </is>
      </c>
      <c r="F19557" t="inlineStr">
        <is>
          <t>P0001</t>
        </is>
      </c>
      <c r="G19557" t="inlineStr">
        <is>
          <t>Prod_0001</t>
        </is>
      </c>
      <c r="H19557" t="inlineStr">
        <is>
          <t>Beverages</t>
        </is>
      </c>
      <c r="I19557" t="n">
        <v>4</v>
      </c>
      <c r="J19557" t="n">
        <v>705.21</v>
      </c>
      <c r="K19557" t="n">
        <v>0.15</v>
      </c>
      <c r="L19557">
        <f>I19557*J19557*(1-K19557)</f>
        <v/>
      </c>
      <c r="M19557">
        <f>VLOOKUP(F19557,Products!A:D,4,FALSE)*I19557</f>
        <v/>
      </c>
      <c r="N19557">
        <f>L19557-M19557</f>
        <v/>
      </c>
    </row>
    <row r="19558">
      <c r="A19558" t="inlineStr">
        <is>
          <t>T1019556</t>
        </is>
      </c>
      <c r="B19558" t="inlineStr">
        <is>
          <t>2025-03-14</t>
        </is>
      </c>
      <c r="C19558" t="inlineStr">
        <is>
          <t>S029</t>
        </is>
      </c>
      <c r="D19558" t="inlineStr">
        <is>
          <t>Store_029</t>
        </is>
      </c>
      <c r="E19558" t="inlineStr">
        <is>
          <t>South</t>
        </is>
      </c>
      <c r="F19558" t="inlineStr">
        <is>
          <t>P0120</t>
        </is>
      </c>
      <c r="G19558" t="inlineStr">
        <is>
          <t>Prod_0120</t>
        </is>
      </c>
      <c r="H19558" t="inlineStr">
        <is>
          <t>Stationery</t>
        </is>
      </c>
      <c r="I19558" t="n">
        <v>7</v>
      </c>
      <c r="J19558" t="n">
        <v>541.77</v>
      </c>
      <c r="K19558" t="n">
        <v>0.1</v>
      </c>
      <c r="L19558">
        <f>I19558*J19558*(1-K19558)</f>
        <v/>
      </c>
      <c r="M19558">
        <f>VLOOKUP(F19558,Products!A:D,4,FALSE)*I19558</f>
        <v/>
      </c>
      <c r="N19558">
        <f>L19558-M19558</f>
        <v/>
      </c>
    </row>
    <row r="19559">
      <c r="A19559" t="inlineStr">
        <is>
          <t>T1019557</t>
        </is>
      </c>
      <c r="B19559" t="inlineStr">
        <is>
          <t>2025-09-15</t>
        </is>
      </c>
      <c r="C19559" t="inlineStr">
        <is>
          <t>S026</t>
        </is>
      </c>
      <c r="D19559" t="inlineStr">
        <is>
          <t>Store_026</t>
        </is>
      </c>
      <c r="E19559" t="inlineStr">
        <is>
          <t>North</t>
        </is>
      </c>
      <c r="F19559" t="inlineStr">
        <is>
          <t>P0162</t>
        </is>
      </c>
      <c r="G19559" t="inlineStr">
        <is>
          <t>Prod_0162</t>
        </is>
      </c>
      <c r="H19559" t="inlineStr">
        <is>
          <t>Food</t>
        </is>
      </c>
      <c r="I19559" t="n">
        <v>4</v>
      </c>
      <c r="J19559" t="n">
        <v>583.9</v>
      </c>
      <c r="K19559" t="n">
        <v>0.1</v>
      </c>
      <c r="L19559">
        <f>I19559*J19559*(1-K19559)</f>
        <v/>
      </c>
      <c r="M19559">
        <f>VLOOKUP(F19559,Products!A:D,4,FALSE)*I19559</f>
        <v/>
      </c>
      <c r="N19559">
        <f>L19559-M19559</f>
        <v/>
      </c>
    </row>
    <row r="19560">
      <c r="A19560" t="inlineStr">
        <is>
          <t>T1019558</t>
        </is>
      </c>
      <c r="B19560" t="inlineStr">
        <is>
          <t>2024-01-31</t>
        </is>
      </c>
      <c r="C19560" t="inlineStr">
        <is>
          <t>S003</t>
        </is>
      </c>
      <c r="D19560" t="inlineStr">
        <is>
          <t>Store_003</t>
        </is>
      </c>
      <c r="E19560" t="inlineStr">
        <is>
          <t>North</t>
        </is>
      </c>
      <c r="F19560" t="inlineStr">
        <is>
          <t>P0050</t>
        </is>
      </c>
      <c r="G19560" t="inlineStr">
        <is>
          <t>Prod_0050</t>
        </is>
      </c>
      <c r="H19560" t="inlineStr">
        <is>
          <t>Household</t>
        </is>
      </c>
      <c r="I19560" t="n">
        <v>1</v>
      </c>
      <c r="J19560" t="n">
        <v>719.29</v>
      </c>
      <c r="K19560" t="n">
        <v>0.1</v>
      </c>
      <c r="L19560">
        <f>I19560*J19560*(1-K19560)</f>
        <v/>
      </c>
      <c r="M19560">
        <f>VLOOKUP(F19560,Products!A:D,4,FALSE)*I19560</f>
        <v/>
      </c>
      <c r="N19560">
        <f>L19560-M19560</f>
        <v/>
      </c>
    </row>
    <row r="19561">
      <c r="A19561" t="inlineStr">
        <is>
          <t>T1019559</t>
        </is>
      </c>
      <c r="B19561" t="inlineStr">
        <is>
          <t>2023-07-13</t>
        </is>
      </c>
      <c r="C19561" t="inlineStr">
        <is>
          <t>S050</t>
        </is>
      </c>
      <c r="D19561" t="inlineStr">
        <is>
          <t>Store_050</t>
        </is>
      </c>
      <c r="E19561" t="inlineStr">
        <is>
          <t>South</t>
        </is>
      </c>
      <c r="F19561" t="inlineStr">
        <is>
          <t>P0097</t>
        </is>
      </c>
      <c r="G19561" t="inlineStr">
        <is>
          <t>Prod_0097</t>
        </is>
      </c>
      <c r="H19561" t="inlineStr">
        <is>
          <t>Clothing</t>
        </is>
      </c>
      <c r="I19561" t="n">
        <v>3</v>
      </c>
      <c r="J19561" t="n">
        <v>232.95</v>
      </c>
      <c r="K19561" t="n">
        <v>0.05</v>
      </c>
      <c r="L19561">
        <f>I19561*J19561*(1-K19561)</f>
        <v/>
      </c>
      <c r="M19561">
        <f>VLOOKUP(F19561,Products!A:D,4,FALSE)*I19561</f>
        <v/>
      </c>
      <c r="N19561">
        <f>L19561-M19561</f>
        <v/>
      </c>
    </row>
    <row r="19562">
      <c r="A19562" t="inlineStr">
        <is>
          <t>T1019560</t>
        </is>
      </c>
      <c r="B19562" t="inlineStr">
        <is>
          <t>2023-03-15</t>
        </is>
      </c>
      <c r="C19562" t="inlineStr">
        <is>
          <t>S044</t>
        </is>
      </c>
      <c r="D19562" t="inlineStr">
        <is>
          <t>Store_044</t>
        </is>
      </c>
      <c r="E19562" t="inlineStr">
        <is>
          <t>North</t>
        </is>
      </c>
      <c r="F19562" t="inlineStr">
        <is>
          <t>P0175</t>
        </is>
      </c>
      <c r="G19562" t="inlineStr">
        <is>
          <t>Prod_0175</t>
        </is>
      </c>
      <c r="H19562" t="inlineStr">
        <is>
          <t>Food</t>
        </is>
      </c>
      <c r="I19562" t="n">
        <v>7</v>
      </c>
      <c r="J19562" t="n">
        <v>1014.8</v>
      </c>
      <c r="K19562" t="n">
        <v>0.05</v>
      </c>
      <c r="L19562">
        <f>I19562*J19562*(1-K19562)</f>
        <v/>
      </c>
      <c r="M19562">
        <f>VLOOKUP(F19562,Products!A:D,4,FALSE)*I19562</f>
        <v/>
      </c>
      <c r="N19562">
        <f>L19562-M19562</f>
        <v/>
      </c>
    </row>
    <row r="19563">
      <c r="A19563" t="inlineStr">
        <is>
          <t>T1019561</t>
        </is>
      </c>
      <c r="B19563" t="inlineStr">
        <is>
          <t>2023-09-02</t>
        </is>
      </c>
      <c r="C19563" t="inlineStr">
        <is>
          <t>S028</t>
        </is>
      </c>
      <c r="D19563" t="inlineStr">
        <is>
          <t>Store_028</t>
        </is>
      </c>
      <c r="E19563" t="inlineStr">
        <is>
          <t>North</t>
        </is>
      </c>
      <c r="F19563" t="inlineStr">
        <is>
          <t>P0088</t>
        </is>
      </c>
      <c r="G19563" t="inlineStr">
        <is>
          <t>Prod_0088</t>
        </is>
      </c>
      <c r="H19563" t="inlineStr">
        <is>
          <t>Toys</t>
        </is>
      </c>
      <c r="I19563" t="n">
        <v>2</v>
      </c>
      <c r="J19563" t="n">
        <v>601.74</v>
      </c>
      <c r="K19563" t="n">
        <v>0.05</v>
      </c>
      <c r="L19563">
        <f>I19563*J19563*(1-K19563)</f>
        <v/>
      </c>
      <c r="M19563">
        <f>VLOOKUP(F19563,Products!A:D,4,FALSE)*I19563</f>
        <v/>
      </c>
      <c r="N19563">
        <f>L19563-M19563</f>
        <v/>
      </c>
    </row>
    <row r="19564">
      <c r="A19564" t="inlineStr">
        <is>
          <t>T1019562</t>
        </is>
      </c>
      <c r="B19564" t="inlineStr">
        <is>
          <t>2024-03-23</t>
        </is>
      </c>
      <c r="C19564" t="inlineStr">
        <is>
          <t>S031</t>
        </is>
      </c>
      <c r="D19564" t="inlineStr">
        <is>
          <t>Store_031</t>
        </is>
      </c>
      <c r="E19564" t="inlineStr">
        <is>
          <t>Central</t>
        </is>
      </c>
      <c r="F19564" t="inlineStr">
        <is>
          <t>P0093</t>
        </is>
      </c>
      <c r="G19564" t="inlineStr">
        <is>
          <t>Prod_0093</t>
        </is>
      </c>
      <c r="H19564" t="inlineStr">
        <is>
          <t>Electronics</t>
        </is>
      </c>
      <c r="I19564" t="n">
        <v>6</v>
      </c>
      <c r="J19564" t="n">
        <v>188.31</v>
      </c>
      <c r="K19564" t="n">
        <v>0</v>
      </c>
      <c r="L19564">
        <f>I19564*J19564*(1-K19564)</f>
        <v/>
      </c>
      <c r="M19564">
        <f>VLOOKUP(F19564,Products!A:D,4,FALSE)*I19564</f>
        <v/>
      </c>
      <c r="N19564">
        <f>L19564-M19564</f>
        <v/>
      </c>
    </row>
    <row r="19565">
      <c r="A19565" t="inlineStr">
        <is>
          <t>T1019563</t>
        </is>
      </c>
      <c r="B19565" t="inlineStr">
        <is>
          <t>2024-12-27</t>
        </is>
      </c>
      <c r="C19565" t="inlineStr">
        <is>
          <t>S018</t>
        </is>
      </c>
      <c r="D19565" t="inlineStr">
        <is>
          <t>Store_018</t>
        </is>
      </c>
      <c r="E19565" t="inlineStr">
        <is>
          <t>South</t>
        </is>
      </c>
      <c r="F19565" t="inlineStr">
        <is>
          <t>P0129</t>
        </is>
      </c>
      <c r="G19565" t="inlineStr">
        <is>
          <t>Prod_0129</t>
        </is>
      </c>
      <c r="H19565" t="inlineStr">
        <is>
          <t>Stationery</t>
        </is>
      </c>
      <c r="I19565" t="n">
        <v>7</v>
      </c>
      <c r="J19565" t="n">
        <v>664.15</v>
      </c>
      <c r="K19565" t="n">
        <v>0</v>
      </c>
      <c r="L19565">
        <f>I19565*J19565*(1-K19565)</f>
        <v/>
      </c>
      <c r="M19565">
        <f>VLOOKUP(F19565,Products!A:D,4,FALSE)*I19565</f>
        <v/>
      </c>
      <c r="N19565">
        <f>L19565-M19565</f>
        <v/>
      </c>
    </row>
    <row r="19566">
      <c r="A19566" t="inlineStr">
        <is>
          <t>T1019564</t>
        </is>
      </c>
      <c r="B19566" t="inlineStr">
        <is>
          <t>2024-10-02</t>
        </is>
      </c>
      <c r="C19566" t="inlineStr">
        <is>
          <t>S034</t>
        </is>
      </c>
      <c r="D19566" t="inlineStr">
        <is>
          <t>Store_034</t>
        </is>
      </c>
      <c r="E19566" t="inlineStr">
        <is>
          <t>Central</t>
        </is>
      </c>
      <c r="F19566" t="inlineStr">
        <is>
          <t>P0165</t>
        </is>
      </c>
      <c r="G19566" t="inlineStr">
        <is>
          <t>Prod_0165</t>
        </is>
      </c>
      <c r="H19566" t="inlineStr">
        <is>
          <t>Clothing</t>
        </is>
      </c>
      <c r="I19566" t="n">
        <v>4</v>
      </c>
      <c r="J19566" t="n">
        <v>693.9</v>
      </c>
      <c r="K19566" t="n">
        <v>0</v>
      </c>
      <c r="L19566">
        <f>I19566*J19566*(1-K19566)</f>
        <v/>
      </c>
      <c r="M19566">
        <f>VLOOKUP(F19566,Products!A:D,4,FALSE)*I19566</f>
        <v/>
      </c>
      <c r="N19566">
        <f>L19566-M19566</f>
        <v/>
      </c>
    </row>
    <row r="19567">
      <c r="A19567" t="inlineStr">
        <is>
          <t>T1019565</t>
        </is>
      </c>
      <c r="B19567" t="inlineStr">
        <is>
          <t>2024-01-14</t>
        </is>
      </c>
      <c r="C19567" t="inlineStr">
        <is>
          <t>S008</t>
        </is>
      </c>
      <c r="D19567" t="inlineStr">
        <is>
          <t>Store_008</t>
        </is>
      </c>
      <c r="E19567" t="inlineStr">
        <is>
          <t>East</t>
        </is>
      </c>
      <c r="F19567" t="inlineStr">
        <is>
          <t>P0174</t>
        </is>
      </c>
      <c r="G19567" t="inlineStr">
        <is>
          <t>Prod_0174</t>
        </is>
      </c>
      <c r="H19567" t="inlineStr">
        <is>
          <t>Food</t>
        </is>
      </c>
      <c r="I19567" t="n">
        <v>5</v>
      </c>
      <c r="J19567" t="n">
        <v>97.02</v>
      </c>
      <c r="K19567" t="n">
        <v>0.1</v>
      </c>
      <c r="L19567">
        <f>I19567*J19567*(1-K19567)</f>
        <v/>
      </c>
      <c r="M19567">
        <f>VLOOKUP(F19567,Products!A:D,4,FALSE)*I19567</f>
        <v/>
      </c>
      <c r="N19567">
        <f>L19567-M19567</f>
        <v/>
      </c>
    </row>
    <row r="19568">
      <c r="A19568" t="inlineStr">
        <is>
          <t>T1019566</t>
        </is>
      </c>
      <c r="B19568" t="inlineStr">
        <is>
          <t>2024-12-14</t>
        </is>
      </c>
      <c r="C19568" t="inlineStr">
        <is>
          <t>S028</t>
        </is>
      </c>
      <c r="D19568" t="inlineStr">
        <is>
          <t>Store_028</t>
        </is>
      </c>
      <c r="E19568" t="inlineStr">
        <is>
          <t>North</t>
        </is>
      </c>
      <c r="F19568" t="inlineStr">
        <is>
          <t>P0174</t>
        </is>
      </c>
      <c r="G19568" t="inlineStr">
        <is>
          <t>Prod_0174</t>
        </is>
      </c>
      <c r="H19568" t="inlineStr">
        <is>
          <t>Food</t>
        </is>
      </c>
      <c r="I19568" t="n">
        <v>7</v>
      </c>
      <c r="J19568" t="n">
        <v>78.03</v>
      </c>
      <c r="K19568" t="n">
        <v>0</v>
      </c>
      <c r="L19568">
        <f>I19568*J19568*(1-K19568)</f>
        <v/>
      </c>
      <c r="M19568">
        <f>VLOOKUP(F19568,Products!A:D,4,FALSE)*I19568</f>
        <v/>
      </c>
      <c r="N19568">
        <f>L19568-M19568</f>
        <v/>
      </c>
    </row>
    <row r="19569">
      <c r="A19569" t="inlineStr">
        <is>
          <t>T1019567</t>
        </is>
      </c>
      <c r="B19569" t="inlineStr">
        <is>
          <t>2024-03-26</t>
        </is>
      </c>
      <c r="C19569" t="inlineStr">
        <is>
          <t>S012</t>
        </is>
      </c>
      <c r="D19569" t="inlineStr">
        <is>
          <t>Store_012</t>
        </is>
      </c>
      <c r="E19569" t="inlineStr">
        <is>
          <t>South</t>
        </is>
      </c>
      <c r="F19569" t="inlineStr">
        <is>
          <t>P0034</t>
        </is>
      </c>
      <c r="G19569" t="inlineStr">
        <is>
          <t>Prod_0034</t>
        </is>
      </c>
      <c r="H19569" t="inlineStr">
        <is>
          <t>Toys</t>
        </is>
      </c>
      <c r="I19569" t="n">
        <v>5</v>
      </c>
      <c r="J19569" t="n">
        <v>459.58</v>
      </c>
      <c r="K19569" t="n">
        <v>0.15</v>
      </c>
      <c r="L19569">
        <f>I19569*J19569*(1-K19569)</f>
        <v/>
      </c>
      <c r="M19569">
        <f>VLOOKUP(F19569,Products!A:D,4,FALSE)*I19569</f>
        <v/>
      </c>
      <c r="N19569">
        <f>L19569-M19569</f>
        <v/>
      </c>
    </row>
    <row r="19570">
      <c r="A19570" t="inlineStr">
        <is>
          <t>T1019568</t>
        </is>
      </c>
      <c r="B19570" t="inlineStr">
        <is>
          <t>2025-03-28</t>
        </is>
      </c>
      <c r="C19570" t="inlineStr">
        <is>
          <t>S004</t>
        </is>
      </c>
      <c r="D19570" t="inlineStr">
        <is>
          <t>Store_004</t>
        </is>
      </c>
      <c r="E19570" t="inlineStr">
        <is>
          <t>Central</t>
        </is>
      </c>
      <c r="F19570" t="inlineStr">
        <is>
          <t>P0142</t>
        </is>
      </c>
      <c r="G19570" t="inlineStr">
        <is>
          <t>Prod_0142</t>
        </is>
      </c>
      <c r="H19570" t="inlineStr">
        <is>
          <t>Household</t>
        </is>
      </c>
      <c r="I19570" t="n">
        <v>5</v>
      </c>
      <c r="J19570" t="n">
        <v>212.43</v>
      </c>
      <c r="K19570" t="n">
        <v>0.05</v>
      </c>
      <c r="L19570">
        <f>I19570*J19570*(1-K19570)</f>
        <v/>
      </c>
      <c r="M19570">
        <f>VLOOKUP(F19570,Products!A:D,4,FALSE)*I19570</f>
        <v/>
      </c>
      <c r="N19570">
        <f>L19570-M19570</f>
        <v/>
      </c>
    </row>
    <row r="19571">
      <c r="A19571" t="inlineStr">
        <is>
          <t>T1019569</t>
        </is>
      </c>
      <c r="B19571" t="inlineStr">
        <is>
          <t>2025-08-22</t>
        </is>
      </c>
      <c r="C19571" t="inlineStr">
        <is>
          <t>S036</t>
        </is>
      </c>
      <c r="D19571" t="inlineStr">
        <is>
          <t>Store_036</t>
        </is>
      </c>
      <c r="E19571" t="inlineStr">
        <is>
          <t>Central</t>
        </is>
      </c>
      <c r="F19571" t="inlineStr">
        <is>
          <t>P0059</t>
        </is>
      </c>
      <c r="G19571" t="inlineStr">
        <is>
          <t>Prod_0059</t>
        </is>
      </c>
      <c r="H19571" t="inlineStr">
        <is>
          <t>Beverages</t>
        </is>
      </c>
      <c r="I19571" t="n">
        <v>2</v>
      </c>
      <c r="J19571" t="n">
        <v>480.69</v>
      </c>
      <c r="K19571" t="n">
        <v>0</v>
      </c>
      <c r="L19571">
        <f>I19571*J19571*(1-K19571)</f>
        <v/>
      </c>
      <c r="M19571">
        <f>VLOOKUP(F19571,Products!A:D,4,FALSE)*I19571</f>
        <v/>
      </c>
      <c r="N19571">
        <f>L19571-M19571</f>
        <v/>
      </c>
    </row>
    <row r="19572">
      <c r="A19572" t="inlineStr">
        <is>
          <t>T1019570</t>
        </is>
      </c>
      <c r="B19572" t="inlineStr">
        <is>
          <t>2024-02-25</t>
        </is>
      </c>
      <c r="C19572" t="inlineStr">
        <is>
          <t>S017</t>
        </is>
      </c>
      <c r="D19572" t="inlineStr">
        <is>
          <t>Store_017</t>
        </is>
      </c>
      <c r="E19572" t="inlineStr">
        <is>
          <t>South</t>
        </is>
      </c>
      <c r="F19572" t="inlineStr">
        <is>
          <t>P0065</t>
        </is>
      </c>
      <c r="G19572" t="inlineStr">
        <is>
          <t>Prod_0065</t>
        </is>
      </c>
      <c r="H19572" t="inlineStr">
        <is>
          <t>Beverages</t>
        </is>
      </c>
      <c r="I19572" t="n">
        <v>1</v>
      </c>
      <c r="J19572" t="n">
        <v>205.24</v>
      </c>
      <c r="K19572" t="n">
        <v>0</v>
      </c>
      <c r="L19572">
        <f>I19572*J19572*(1-K19572)</f>
        <v/>
      </c>
      <c r="M19572">
        <f>VLOOKUP(F19572,Products!A:D,4,FALSE)*I19572</f>
        <v/>
      </c>
      <c r="N19572">
        <f>L19572-M19572</f>
        <v/>
      </c>
    </row>
    <row r="19573">
      <c r="A19573" t="inlineStr">
        <is>
          <t>T1019571</t>
        </is>
      </c>
      <c r="B19573" t="inlineStr">
        <is>
          <t>2024-03-03</t>
        </is>
      </c>
      <c r="C19573" t="inlineStr">
        <is>
          <t>S012</t>
        </is>
      </c>
      <c r="D19573" t="inlineStr">
        <is>
          <t>Store_012</t>
        </is>
      </c>
      <c r="E19573" t="inlineStr">
        <is>
          <t>South</t>
        </is>
      </c>
      <c r="F19573" t="inlineStr">
        <is>
          <t>P0078</t>
        </is>
      </c>
      <c r="G19573" t="inlineStr">
        <is>
          <t>Prod_0078</t>
        </is>
      </c>
      <c r="H19573" t="inlineStr">
        <is>
          <t>Electronics</t>
        </is>
      </c>
      <c r="I19573" t="n">
        <v>4</v>
      </c>
      <c r="J19573" t="n">
        <v>525.85</v>
      </c>
      <c r="K19573" t="n">
        <v>0</v>
      </c>
      <c r="L19573">
        <f>I19573*J19573*(1-K19573)</f>
        <v/>
      </c>
      <c r="M19573">
        <f>VLOOKUP(F19573,Products!A:D,4,FALSE)*I19573</f>
        <v/>
      </c>
      <c r="N19573">
        <f>L19573-M19573</f>
        <v/>
      </c>
    </row>
    <row r="19574">
      <c r="A19574" t="inlineStr">
        <is>
          <t>T1019572</t>
        </is>
      </c>
      <c r="B19574" t="inlineStr">
        <is>
          <t>2023-08-27</t>
        </is>
      </c>
      <c r="C19574" t="inlineStr">
        <is>
          <t>S037</t>
        </is>
      </c>
      <c r="D19574" t="inlineStr">
        <is>
          <t>Store_037</t>
        </is>
      </c>
      <c r="E19574" t="inlineStr">
        <is>
          <t>East</t>
        </is>
      </c>
      <c r="F19574" t="inlineStr">
        <is>
          <t>P0099</t>
        </is>
      </c>
      <c r="G19574" t="inlineStr">
        <is>
          <t>Prod_0099</t>
        </is>
      </c>
      <c r="H19574" t="inlineStr">
        <is>
          <t>Beverages</t>
        </is>
      </c>
      <c r="I19574" t="n">
        <v>8</v>
      </c>
      <c r="J19574" t="n">
        <v>115.86</v>
      </c>
      <c r="K19574" t="n">
        <v>0</v>
      </c>
      <c r="L19574">
        <f>I19574*J19574*(1-K19574)</f>
        <v/>
      </c>
      <c r="M19574">
        <f>VLOOKUP(F19574,Products!A:D,4,FALSE)*I19574</f>
        <v/>
      </c>
      <c r="N19574">
        <f>L19574-M19574</f>
        <v/>
      </c>
    </row>
    <row r="19575">
      <c r="A19575" t="inlineStr">
        <is>
          <t>T1019573</t>
        </is>
      </c>
      <c r="B19575" t="inlineStr">
        <is>
          <t>2024-08-12</t>
        </is>
      </c>
      <c r="C19575" t="inlineStr">
        <is>
          <t>S002</t>
        </is>
      </c>
      <c r="D19575" t="inlineStr">
        <is>
          <t>Store_002</t>
        </is>
      </c>
      <c r="E19575" t="inlineStr">
        <is>
          <t>South</t>
        </is>
      </c>
      <c r="F19575" t="inlineStr">
        <is>
          <t>P0051</t>
        </is>
      </c>
      <c r="G19575" t="inlineStr">
        <is>
          <t>Prod_0051</t>
        </is>
      </c>
      <c r="H19575" t="inlineStr">
        <is>
          <t>Clothing</t>
        </is>
      </c>
      <c r="I19575" t="n">
        <v>9</v>
      </c>
      <c r="J19575" t="n">
        <v>89.12</v>
      </c>
      <c r="K19575" t="n">
        <v>0.05</v>
      </c>
      <c r="L19575">
        <f>I19575*J19575*(1-K19575)</f>
        <v/>
      </c>
      <c r="M19575">
        <f>VLOOKUP(F19575,Products!A:D,4,FALSE)*I19575</f>
        <v/>
      </c>
      <c r="N19575">
        <f>L19575-M19575</f>
        <v/>
      </c>
    </row>
    <row r="19576">
      <c r="A19576" t="inlineStr">
        <is>
          <t>T1019574</t>
        </is>
      </c>
      <c r="B19576" t="inlineStr">
        <is>
          <t>2023-03-20</t>
        </is>
      </c>
      <c r="C19576" t="inlineStr">
        <is>
          <t>S004</t>
        </is>
      </c>
      <c r="D19576" t="inlineStr">
        <is>
          <t>Store_004</t>
        </is>
      </c>
      <c r="E19576" t="inlineStr">
        <is>
          <t>Central</t>
        </is>
      </c>
      <c r="F19576" t="inlineStr">
        <is>
          <t>P0053</t>
        </is>
      </c>
      <c r="G19576" t="inlineStr">
        <is>
          <t>Prod_0053</t>
        </is>
      </c>
      <c r="H19576" t="inlineStr">
        <is>
          <t>Food</t>
        </is>
      </c>
      <c r="I19576" t="n">
        <v>9</v>
      </c>
      <c r="J19576" t="n">
        <v>369.89</v>
      </c>
      <c r="K19576" t="n">
        <v>0</v>
      </c>
      <c r="L19576">
        <f>I19576*J19576*(1-K19576)</f>
        <v/>
      </c>
      <c r="M19576">
        <f>VLOOKUP(F19576,Products!A:D,4,FALSE)*I19576</f>
        <v/>
      </c>
      <c r="N19576">
        <f>L19576-M19576</f>
        <v/>
      </c>
    </row>
    <row r="19577">
      <c r="A19577" t="inlineStr">
        <is>
          <t>T1019575</t>
        </is>
      </c>
      <c r="B19577" t="inlineStr">
        <is>
          <t>2025-08-05</t>
        </is>
      </c>
      <c r="C19577" t="inlineStr">
        <is>
          <t>S019</t>
        </is>
      </c>
      <c r="D19577" t="inlineStr">
        <is>
          <t>Store_019</t>
        </is>
      </c>
      <c r="E19577" t="inlineStr">
        <is>
          <t>East</t>
        </is>
      </c>
      <c r="F19577" t="inlineStr">
        <is>
          <t>P0001</t>
        </is>
      </c>
      <c r="G19577" t="inlineStr">
        <is>
          <t>Prod_0001</t>
        </is>
      </c>
      <c r="H19577" t="inlineStr">
        <is>
          <t>Beverages</t>
        </is>
      </c>
      <c r="I19577" t="n">
        <v>4</v>
      </c>
      <c r="J19577" t="n">
        <v>569.53</v>
      </c>
      <c r="K19577" t="n">
        <v>0.2</v>
      </c>
      <c r="L19577">
        <f>I19577*J19577*(1-K19577)</f>
        <v/>
      </c>
      <c r="M19577">
        <f>VLOOKUP(F19577,Products!A:D,4,FALSE)*I19577</f>
        <v/>
      </c>
      <c r="N19577">
        <f>L19577-M19577</f>
        <v/>
      </c>
    </row>
    <row r="19578">
      <c r="A19578" t="inlineStr">
        <is>
          <t>T1019576</t>
        </is>
      </c>
      <c r="B19578" t="inlineStr">
        <is>
          <t>2023-12-07</t>
        </is>
      </c>
      <c r="C19578" t="inlineStr">
        <is>
          <t>S033</t>
        </is>
      </c>
      <c r="D19578" t="inlineStr">
        <is>
          <t>Store_033</t>
        </is>
      </c>
      <c r="E19578" t="inlineStr">
        <is>
          <t>North</t>
        </is>
      </c>
      <c r="F19578" t="inlineStr">
        <is>
          <t>P0036</t>
        </is>
      </c>
      <c r="G19578" t="inlineStr">
        <is>
          <t>Prod_0036</t>
        </is>
      </c>
      <c r="H19578" t="inlineStr">
        <is>
          <t>Clothing</t>
        </is>
      </c>
      <c r="I19578" t="n">
        <v>1</v>
      </c>
      <c r="J19578" t="n">
        <v>496.89</v>
      </c>
      <c r="K19578" t="n">
        <v>0</v>
      </c>
      <c r="L19578">
        <f>I19578*J19578*(1-K19578)</f>
        <v/>
      </c>
      <c r="M19578">
        <f>VLOOKUP(F19578,Products!A:D,4,FALSE)*I19578</f>
        <v/>
      </c>
      <c r="N19578">
        <f>L19578-M19578</f>
        <v/>
      </c>
    </row>
    <row r="19579">
      <c r="A19579" t="inlineStr">
        <is>
          <t>T1019577</t>
        </is>
      </c>
      <c r="B19579" t="inlineStr">
        <is>
          <t>2024-06-14</t>
        </is>
      </c>
      <c r="C19579" t="inlineStr">
        <is>
          <t>S046</t>
        </is>
      </c>
      <c r="D19579" t="inlineStr">
        <is>
          <t>Store_046</t>
        </is>
      </c>
      <c r="E19579" t="inlineStr">
        <is>
          <t>South</t>
        </is>
      </c>
      <c r="F19579" t="inlineStr">
        <is>
          <t>P0194</t>
        </is>
      </c>
      <c r="G19579" t="inlineStr">
        <is>
          <t>Prod_0194</t>
        </is>
      </c>
      <c r="H19579" t="inlineStr">
        <is>
          <t>Food</t>
        </is>
      </c>
      <c r="I19579" t="n">
        <v>2</v>
      </c>
      <c r="J19579" t="n">
        <v>549.0599999999999</v>
      </c>
      <c r="K19579" t="n">
        <v>0.1</v>
      </c>
      <c r="L19579">
        <f>I19579*J19579*(1-K19579)</f>
        <v/>
      </c>
      <c r="M19579">
        <f>VLOOKUP(F19579,Products!A:D,4,FALSE)*I19579</f>
        <v/>
      </c>
      <c r="N19579">
        <f>L19579-M19579</f>
        <v/>
      </c>
    </row>
    <row r="19580">
      <c r="A19580" t="inlineStr">
        <is>
          <t>T1019578</t>
        </is>
      </c>
      <c r="B19580" t="inlineStr">
        <is>
          <t>2024-12-26</t>
        </is>
      </c>
      <c r="C19580" t="inlineStr">
        <is>
          <t>S010</t>
        </is>
      </c>
      <c r="D19580" t="inlineStr">
        <is>
          <t>Store_010</t>
        </is>
      </c>
      <c r="E19580" t="inlineStr">
        <is>
          <t>North</t>
        </is>
      </c>
      <c r="F19580" t="inlineStr">
        <is>
          <t>P0048</t>
        </is>
      </c>
      <c r="G19580" t="inlineStr">
        <is>
          <t>Prod_0048</t>
        </is>
      </c>
      <c r="H19580" t="inlineStr">
        <is>
          <t>Toys</t>
        </is>
      </c>
      <c r="I19580" t="n">
        <v>8</v>
      </c>
      <c r="J19580" t="n">
        <v>224</v>
      </c>
      <c r="K19580" t="n">
        <v>0.05</v>
      </c>
      <c r="L19580">
        <f>I19580*J19580*(1-K19580)</f>
        <v/>
      </c>
      <c r="M19580">
        <f>VLOOKUP(F19580,Products!A:D,4,FALSE)*I19580</f>
        <v/>
      </c>
      <c r="N19580">
        <f>L19580-M19580</f>
        <v/>
      </c>
    </row>
    <row r="19581">
      <c r="A19581" t="inlineStr">
        <is>
          <t>T1019579</t>
        </is>
      </c>
      <c r="B19581" t="inlineStr">
        <is>
          <t>2025-03-28</t>
        </is>
      </c>
      <c r="C19581" t="inlineStr">
        <is>
          <t>S005</t>
        </is>
      </c>
      <c r="D19581" t="inlineStr">
        <is>
          <t>Store_005</t>
        </is>
      </c>
      <c r="E19581" t="inlineStr">
        <is>
          <t>Central</t>
        </is>
      </c>
      <c r="F19581" t="inlineStr">
        <is>
          <t>P0078</t>
        </is>
      </c>
      <c r="G19581" t="inlineStr">
        <is>
          <t>Prod_0078</t>
        </is>
      </c>
      <c r="H19581" t="inlineStr">
        <is>
          <t>Electronics</t>
        </is>
      </c>
      <c r="I19581" t="n">
        <v>6</v>
      </c>
      <c r="J19581" t="n">
        <v>621.92</v>
      </c>
      <c r="K19581" t="n">
        <v>0</v>
      </c>
      <c r="L19581">
        <f>I19581*J19581*(1-K19581)</f>
        <v/>
      </c>
      <c r="M19581">
        <f>VLOOKUP(F19581,Products!A:D,4,FALSE)*I19581</f>
        <v/>
      </c>
      <c r="N19581">
        <f>L19581-M19581</f>
        <v/>
      </c>
    </row>
    <row r="19582">
      <c r="A19582" t="inlineStr">
        <is>
          <t>T1019580</t>
        </is>
      </c>
      <c r="B19582" t="inlineStr">
        <is>
          <t>2025-05-06</t>
        </is>
      </c>
      <c r="C19582" t="inlineStr">
        <is>
          <t>S041</t>
        </is>
      </c>
      <c r="D19582" t="inlineStr">
        <is>
          <t>Store_041</t>
        </is>
      </c>
      <c r="E19582" t="inlineStr">
        <is>
          <t>East</t>
        </is>
      </c>
      <c r="F19582" t="inlineStr">
        <is>
          <t>P0095</t>
        </is>
      </c>
      <c r="G19582" t="inlineStr">
        <is>
          <t>Prod_0095</t>
        </is>
      </c>
      <c r="H19582" t="inlineStr">
        <is>
          <t>Food</t>
        </is>
      </c>
      <c r="I19582" t="n">
        <v>3</v>
      </c>
      <c r="J19582" t="n">
        <v>236.47</v>
      </c>
      <c r="K19582" t="n">
        <v>0</v>
      </c>
      <c r="L19582">
        <f>I19582*J19582*(1-K19582)</f>
        <v/>
      </c>
      <c r="M19582">
        <f>VLOOKUP(F19582,Products!A:D,4,FALSE)*I19582</f>
        <v/>
      </c>
      <c r="N19582">
        <f>L19582-M19582</f>
        <v/>
      </c>
    </row>
    <row r="19583">
      <c r="A19583" t="inlineStr">
        <is>
          <t>T1019581</t>
        </is>
      </c>
      <c r="B19583" t="inlineStr">
        <is>
          <t>2025-07-09</t>
        </is>
      </c>
      <c r="C19583" t="inlineStr">
        <is>
          <t>S019</t>
        </is>
      </c>
      <c r="D19583" t="inlineStr">
        <is>
          <t>Store_019</t>
        </is>
      </c>
      <c r="E19583" t="inlineStr">
        <is>
          <t>East</t>
        </is>
      </c>
      <c r="F19583" t="inlineStr">
        <is>
          <t>P0116</t>
        </is>
      </c>
      <c r="G19583" t="inlineStr">
        <is>
          <t>Prod_0116</t>
        </is>
      </c>
      <c r="H19583" t="inlineStr">
        <is>
          <t>Clothing</t>
        </is>
      </c>
      <c r="I19583" t="n">
        <v>4</v>
      </c>
      <c r="J19583" t="n">
        <v>888.49</v>
      </c>
      <c r="K19583" t="n">
        <v>0</v>
      </c>
      <c r="L19583">
        <f>I19583*J19583*(1-K19583)</f>
        <v/>
      </c>
      <c r="M19583">
        <f>VLOOKUP(F19583,Products!A:D,4,FALSE)*I19583</f>
        <v/>
      </c>
      <c r="N19583">
        <f>L19583-M19583</f>
        <v/>
      </c>
    </row>
    <row r="19584">
      <c r="A19584" t="inlineStr">
        <is>
          <t>T1019582</t>
        </is>
      </c>
      <c r="B19584" t="inlineStr">
        <is>
          <t>2025-09-16</t>
        </is>
      </c>
      <c r="C19584" t="inlineStr">
        <is>
          <t>S010</t>
        </is>
      </c>
      <c r="D19584" t="inlineStr">
        <is>
          <t>Store_010</t>
        </is>
      </c>
      <c r="E19584" t="inlineStr">
        <is>
          <t>North</t>
        </is>
      </c>
      <c r="F19584" t="inlineStr">
        <is>
          <t>P0076</t>
        </is>
      </c>
      <c r="G19584" t="inlineStr">
        <is>
          <t>Prod_0076</t>
        </is>
      </c>
      <c r="H19584" t="inlineStr">
        <is>
          <t>Clothing</t>
        </is>
      </c>
      <c r="I19584" t="n">
        <v>4</v>
      </c>
      <c r="J19584" t="n">
        <v>346.78</v>
      </c>
      <c r="K19584" t="n">
        <v>0</v>
      </c>
      <c r="L19584">
        <f>I19584*J19584*(1-K19584)</f>
        <v/>
      </c>
      <c r="M19584">
        <f>VLOOKUP(F19584,Products!A:D,4,FALSE)*I19584</f>
        <v/>
      </c>
      <c r="N19584">
        <f>L19584-M19584</f>
        <v/>
      </c>
    </row>
    <row r="19585">
      <c r="A19585" t="inlineStr">
        <is>
          <t>T1019583</t>
        </is>
      </c>
      <c r="B19585" t="inlineStr">
        <is>
          <t>2023-03-12</t>
        </is>
      </c>
      <c r="C19585" t="inlineStr">
        <is>
          <t>S013</t>
        </is>
      </c>
      <c r="D19585" t="inlineStr">
        <is>
          <t>Store_013</t>
        </is>
      </c>
      <c r="E19585" t="inlineStr">
        <is>
          <t>North</t>
        </is>
      </c>
      <c r="F19585" t="inlineStr">
        <is>
          <t>P0030</t>
        </is>
      </c>
      <c r="G19585" t="inlineStr">
        <is>
          <t>Prod_0030</t>
        </is>
      </c>
      <c r="H19585" t="inlineStr">
        <is>
          <t>Household</t>
        </is>
      </c>
      <c r="I19585" t="n">
        <v>5</v>
      </c>
      <c r="J19585" t="n">
        <v>702.71</v>
      </c>
      <c r="K19585" t="n">
        <v>0</v>
      </c>
      <c r="L19585">
        <f>I19585*J19585*(1-K19585)</f>
        <v/>
      </c>
      <c r="M19585">
        <f>VLOOKUP(F19585,Products!A:D,4,FALSE)*I19585</f>
        <v/>
      </c>
      <c r="N19585">
        <f>L19585-M19585</f>
        <v/>
      </c>
    </row>
    <row r="19586">
      <c r="A19586" t="inlineStr">
        <is>
          <t>T1019584</t>
        </is>
      </c>
      <c r="B19586" t="inlineStr">
        <is>
          <t>2024-12-27</t>
        </is>
      </c>
      <c r="C19586" t="inlineStr">
        <is>
          <t>S007</t>
        </is>
      </c>
      <c r="D19586" t="inlineStr">
        <is>
          <t>Store_007</t>
        </is>
      </c>
      <c r="E19586" t="inlineStr">
        <is>
          <t>East</t>
        </is>
      </c>
      <c r="F19586" t="inlineStr">
        <is>
          <t>P0084</t>
        </is>
      </c>
      <c r="G19586" t="inlineStr">
        <is>
          <t>Prod_0084</t>
        </is>
      </c>
      <c r="H19586" t="inlineStr">
        <is>
          <t>Beverages</t>
        </is>
      </c>
      <c r="I19586" t="n">
        <v>7</v>
      </c>
      <c r="J19586" t="n">
        <v>750.41</v>
      </c>
      <c r="K19586" t="n">
        <v>0.1</v>
      </c>
      <c r="L19586">
        <f>I19586*J19586*(1-K19586)</f>
        <v/>
      </c>
      <c r="M19586">
        <f>VLOOKUP(F19586,Products!A:D,4,FALSE)*I19586</f>
        <v/>
      </c>
      <c r="N19586">
        <f>L19586-M19586</f>
        <v/>
      </c>
    </row>
    <row r="19587">
      <c r="A19587" t="inlineStr">
        <is>
          <t>T1019585</t>
        </is>
      </c>
      <c r="B19587" t="inlineStr">
        <is>
          <t>2024-10-18</t>
        </is>
      </c>
      <c r="C19587" t="inlineStr">
        <is>
          <t>S040</t>
        </is>
      </c>
      <c r="D19587" t="inlineStr">
        <is>
          <t>Store_040</t>
        </is>
      </c>
      <c r="E19587" t="inlineStr">
        <is>
          <t>Central</t>
        </is>
      </c>
      <c r="F19587" t="inlineStr">
        <is>
          <t>P0096</t>
        </is>
      </c>
      <c r="G19587" t="inlineStr">
        <is>
          <t>Prod_0096</t>
        </is>
      </c>
      <c r="H19587" t="inlineStr">
        <is>
          <t>Beverages</t>
        </is>
      </c>
      <c r="I19587" t="n">
        <v>1</v>
      </c>
      <c r="J19587" t="n">
        <v>468.58</v>
      </c>
      <c r="K19587" t="n">
        <v>0</v>
      </c>
      <c r="L19587">
        <f>I19587*J19587*(1-K19587)</f>
        <v/>
      </c>
      <c r="M19587">
        <f>VLOOKUP(F19587,Products!A:D,4,FALSE)*I19587</f>
        <v/>
      </c>
      <c r="N19587">
        <f>L19587-M19587</f>
        <v/>
      </c>
    </row>
    <row r="19588">
      <c r="A19588" t="inlineStr">
        <is>
          <t>T1019586</t>
        </is>
      </c>
      <c r="B19588" t="inlineStr">
        <is>
          <t>2024-06-13</t>
        </is>
      </c>
      <c r="C19588" t="inlineStr">
        <is>
          <t>S040</t>
        </is>
      </c>
      <c r="D19588" t="inlineStr">
        <is>
          <t>Store_040</t>
        </is>
      </c>
      <c r="E19588" t="inlineStr">
        <is>
          <t>Central</t>
        </is>
      </c>
      <c r="F19588" t="inlineStr">
        <is>
          <t>P0063</t>
        </is>
      </c>
      <c r="G19588" t="inlineStr">
        <is>
          <t>Prod_0063</t>
        </is>
      </c>
      <c r="H19588" t="inlineStr">
        <is>
          <t>Clothing</t>
        </is>
      </c>
      <c r="I19588" t="n">
        <v>3</v>
      </c>
      <c r="J19588" t="n">
        <v>271.4</v>
      </c>
      <c r="K19588" t="n">
        <v>0</v>
      </c>
      <c r="L19588">
        <f>I19588*J19588*(1-K19588)</f>
        <v/>
      </c>
      <c r="M19588">
        <f>VLOOKUP(F19588,Products!A:D,4,FALSE)*I19588</f>
        <v/>
      </c>
      <c r="N19588">
        <f>L19588-M19588</f>
        <v/>
      </c>
    </row>
    <row r="19589">
      <c r="A19589" t="inlineStr">
        <is>
          <t>T1019587</t>
        </is>
      </c>
      <c r="B19589" t="inlineStr">
        <is>
          <t>2025-01-29</t>
        </is>
      </c>
      <c r="C19589" t="inlineStr">
        <is>
          <t>S006</t>
        </is>
      </c>
      <c r="D19589" t="inlineStr">
        <is>
          <t>Store_006</t>
        </is>
      </c>
      <c r="E19589" t="inlineStr">
        <is>
          <t>East</t>
        </is>
      </c>
      <c r="F19589" t="inlineStr">
        <is>
          <t>P0188</t>
        </is>
      </c>
      <c r="G19589" t="inlineStr">
        <is>
          <t>Prod_0188</t>
        </is>
      </c>
      <c r="H19589" t="inlineStr">
        <is>
          <t>Food</t>
        </is>
      </c>
      <c r="I19589" t="n">
        <v>6</v>
      </c>
      <c r="J19589" t="n">
        <v>481.01</v>
      </c>
      <c r="K19589" t="n">
        <v>0.1</v>
      </c>
      <c r="L19589">
        <f>I19589*J19589*(1-K19589)</f>
        <v/>
      </c>
      <c r="M19589">
        <f>VLOOKUP(F19589,Products!A:D,4,FALSE)*I19589</f>
        <v/>
      </c>
      <c r="N19589">
        <f>L19589-M19589</f>
        <v/>
      </c>
    </row>
    <row r="19590">
      <c r="A19590" t="inlineStr">
        <is>
          <t>T1019588</t>
        </is>
      </c>
      <c r="B19590" t="inlineStr">
        <is>
          <t>2024-06-26</t>
        </is>
      </c>
      <c r="C19590" t="inlineStr">
        <is>
          <t>S038</t>
        </is>
      </c>
      <c r="D19590" t="inlineStr">
        <is>
          <t>Store_038</t>
        </is>
      </c>
      <c r="E19590" t="inlineStr">
        <is>
          <t>East</t>
        </is>
      </c>
      <c r="F19590" t="inlineStr">
        <is>
          <t>P0148</t>
        </is>
      </c>
      <c r="G19590" t="inlineStr">
        <is>
          <t>Prod_0148</t>
        </is>
      </c>
      <c r="H19590" t="inlineStr">
        <is>
          <t>Electronics</t>
        </is>
      </c>
      <c r="I19590" t="n">
        <v>2</v>
      </c>
      <c r="J19590" t="n">
        <v>279.41</v>
      </c>
      <c r="K19590" t="n">
        <v>0.05</v>
      </c>
      <c r="L19590">
        <f>I19590*J19590*(1-K19590)</f>
        <v/>
      </c>
      <c r="M19590">
        <f>VLOOKUP(F19590,Products!A:D,4,FALSE)*I19590</f>
        <v/>
      </c>
      <c r="N19590">
        <f>L19590-M19590</f>
        <v/>
      </c>
    </row>
    <row r="19591">
      <c r="A19591" t="inlineStr">
        <is>
          <t>T1019589</t>
        </is>
      </c>
      <c r="B19591" t="inlineStr">
        <is>
          <t>2024-05-11</t>
        </is>
      </c>
      <c r="C19591" t="inlineStr">
        <is>
          <t>S031</t>
        </is>
      </c>
      <c r="D19591" t="inlineStr">
        <is>
          <t>Store_031</t>
        </is>
      </c>
      <c r="E19591" t="inlineStr">
        <is>
          <t>Central</t>
        </is>
      </c>
      <c r="F19591" t="inlineStr">
        <is>
          <t>P0118</t>
        </is>
      </c>
      <c r="G19591" t="inlineStr">
        <is>
          <t>Prod_0118</t>
        </is>
      </c>
      <c r="H19591" t="inlineStr">
        <is>
          <t>Toys</t>
        </is>
      </c>
      <c r="I19591" t="n">
        <v>8</v>
      </c>
      <c r="J19591" t="n">
        <v>706.53</v>
      </c>
      <c r="K19591" t="n">
        <v>0</v>
      </c>
      <c r="L19591">
        <f>I19591*J19591*(1-K19591)</f>
        <v/>
      </c>
      <c r="M19591">
        <f>VLOOKUP(F19591,Products!A:D,4,FALSE)*I19591</f>
        <v/>
      </c>
      <c r="N19591">
        <f>L19591-M19591</f>
        <v/>
      </c>
    </row>
    <row r="19592">
      <c r="A19592" t="inlineStr">
        <is>
          <t>T1019590</t>
        </is>
      </c>
      <c r="B19592" t="inlineStr">
        <is>
          <t>2025-06-10</t>
        </is>
      </c>
      <c r="C19592" t="inlineStr">
        <is>
          <t>S041</t>
        </is>
      </c>
      <c r="D19592" t="inlineStr">
        <is>
          <t>Store_041</t>
        </is>
      </c>
      <c r="E19592" t="inlineStr">
        <is>
          <t>East</t>
        </is>
      </c>
      <c r="F19592" t="inlineStr">
        <is>
          <t>P0199</t>
        </is>
      </c>
      <c r="G19592" t="inlineStr">
        <is>
          <t>Prod_0199</t>
        </is>
      </c>
      <c r="H19592" t="inlineStr">
        <is>
          <t>Beverages</t>
        </is>
      </c>
      <c r="I19592" t="n">
        <v>6</v>
      </c>
      <c r="J19592" t="n">
        <v>90.61</v>
      </c>
      <c r="K19592" t="n">
        <v>0</v>
      </c>
      <c r="L19592">
        <f>I19592*J19592*(1-K19592)</f>
        <v/>
      </c>
      <c r="M19592">
        <f>VLOOKUP(F19592,Products!A:D,4,FALSE)*I19592</f>
        <v/>
      </c>
      <c r="N19592">
        <f>L19592-M19592</f>
        <v/>
      </c>
    </row>
    <row r="19593">
      <c r="A19593" t="inlineStr">
        <is>
          <t>T1019591</t>
        </is>
      </c>
      <c r="B19593" t="inlineStr">
        <is>
          <t>2023-09-26</t>
        </is>
      </c>
      <c r="C19593" t="inlineStr">
        <is>
          <t>S023</t>
        </is>
      </c>
      <c r="D19593" t="inlineStr">
        <is>
          <t>Store_023</t>
        </is>
      </c>
      <c r="E19593" t="inlineStr">
        <is>
          <t>South</t>
        </is>
      </c>
      <c r="F19593" t="inlineStr">
        <is>
          <t>P0142</t>
        </is>
      </c>
      <c r="G19593" t="inlineStr">
        <is>
          <t>Prod_0142</t>
        </is>
      </c>
      <c r="H19593" t="inlineStr">
        <is>
          <t>Household</t>
        </is>
      </c>
      <c r="I19593" t="n">
        <v>9</v>
      </c>
      <c r="J19593" t="n">
        <v>226.05</v>
      </c>
      <c r="K19593" t="n">
        <v>0.1</v>
      </c>
      <c r="L19593">
        <f>I19593*J19593*(1-K19593)</f>
        <v/>
      </c>
      <c r="M19593">
        <f>VLOOKUP(F19593,Products!A:D,4,FALSE)*I19593</f>
        <v/>
      </c>
      <c r="N19593">
        <f>L19593-M19593</f>
        <v/>
      </c>
    </row>
    <row r="19594">
      <c r="A19594" t="inlineStr">
        <is>
          <t>T1019592</t>
        </is>
      </c>
      <c r="B19594" t="inlineStr">
        <is>
          <t>2024-12-18</t>
        </is>
      </c>
      <c r="C19594" t="inlineStr">
        <is>
          <t>S006</t>
        </is>
      </c>
      <c r="D19594" t="inlineStr">
        <is>
          <t>Store_006</t>
        </is>
      </c>
      <c r="E19594" t="inlineStr">
        <is>
          <t>East</t>
        </is>
      </c>
      <c r="F19594" t="inlineStr">
        <is>
          <t>P0042</t>
        </is>
      </c>
      <c r="G19594" t="inlineStr">
        <is>
          <t>Prod_0042</t>
        </is>
      </c>
      <c r="H19594" t="inlineStr">
        <is>
          <t>Electronics</t>
        </is>
      </c>
      <c r="I19594" t="n">
        <v>6</v>
      </c>
      <c r="J19594" t="n">
        <v>815.6</v>
      </c>
      <c r="K19594" t="n">
        <v>0</v>
      </c>
      <c r="L19594">
        <f>I19594*J19594*(1-K19594)</f>
        <v/>
      </c>
      <c r="M19594">
        <f>VLOOKUP(F19594,Products!A:D,4,FALSE)*I19594</f>
        <v/>
      </c>
      <c r="N19594">
        <f>L19594-M19594</f>
        <v/>
      </c>
    </row>
    <row r="19595">
      <c r="A19595" t="inlineStr">
        <is>
          <t>T1019593</t>
        </is>
      </c>
      <c r="B19595" t="inlineStr">
        <is>
          <t>2023-03-02</t>
        </is>
      </c>
      <c r="C19595" t="inlineStr">
        <is>
          <t>S001</t>
        </is>
      </c>
      <c r="D19595" t="inlineStr">
        <is>
          <t>Store_001</t>
        </is>
      </c>
      <c r="E19595" t="inlineStr">
        <is>
          <t>West</t>
        </is>
      </c>
      <c r="F19595" t="inlineStr">
        <is>
          <t>P0125</t>
        </is>
      </c>
      <c r="G19595" t="inlineStr">
        <is>
          <t>Prod_0125</t>
        </is>
      </c>
      <c r="H19595" t="inlineStr">
        <is>
          <t>Toys</t>
        </is>
      </c>
      <c r="I19595" t="n">
        <v>4</v>
      </c>
      <c r="J19595" t="n">
        <v>328.45</v>
      </c>
      <c r="K19595" t="n">
        <v>0</v>
      </c>
      <c r="L19595">
        <f>I19595*J19595*(1-K19595)</f>
        <v/>
      </c>
      <c r="M19595">
        <f>VLOOKUP(F19595,Products!A:D,4,FALSE)*I19595</f>
        <v/>
      </c>
      <c r="N19595">
        <f>L19595-M19595</f>
        <v/>
      </c>
    </row>
    <row r="19596">
      <c r="A19596" t="inlineStr">
        <is>
          <t>T1019594</t>
        </is>
      </c>
      <c r="B19596" t="inlineStr">
        <is>
          <t>2024-10-12</t>
        </is>
      </c>
      <c r="C19596" t="inlineStr">
        <is>
          <t>S023</t>
        </is>
      </c>
      <c r="D19596" t="inlineStr">
        <is>
          <t>Store_023</t>
        </is>
      </c>
      <c r="E19596" t="inlineStr">
        <is>
          <t>South</t>
        </is>
      </c>
      <c r="F19596" t="inlineStr">
        <is>
          <t>P0082</t>
        </is>
      </c>
      <c r="G19596" t="inlineStr">
        <is>
          <t>Prod_0082</t>
        </is>
      </c>
      <c r="H19596" t="inlineStr">
        <is>
          <t>Food</t>
        </is>
      </c>
      <c r="I19596" t="n">
        <v>6</v>
      </c>
      <c r="J19596" t="n">
        <v>510.28</v>
      </c>
      <c r="K19596" t="n">
        <v>0</v>
      </c>
      <c r="L19596">
        <f>I19596*J19596*(1-K19596)</f>
        <v/>
      </c>
      <c r="M19596">
        <f>VLOOKUP(F19596,Products!A:D,4,FALSE)*I19596</f>
        <v/>
      </c>
      <c r="N19596">
        <f>L19596-M19596</f>
        <v/>
      </c>
    </row>
    <row r="19597">
      <c r="A19597" t="inlineStr">
        <is>
          <t>T1019595</t>
        </is>
      </c>
      <c r="B19597" t="inlineStr">
        <is>
          <t>2025-05-16</t>
        </is>
      </c>
      <c r="C19597" t="inlineStr">
        <is>
          <t>S004</t>
        </is>
      </c>
      <c r="D19597" t="inlineStr">
        <is>
          <t>Store_004</t>
        </is>
      </c>
      <c r="E19597" t="inlineStr">
        <is>
          <t>Central</t>
        </is>
      </c>
      <c r="F19597" t="inlineStr">
        <is>
          <t>P0086</t>
        </is>
      </c>
      <c r="G19597" t="inlineStr">
        <is>
          <t>Prod_0086</t>
        </is>
      </c>
      <c r="H19597" t="inlineStr">
        <is>
          <t>Stationery</t>
        </is>
      </c>
      <c r="I19597" t="n">
        <v>6</v>
      </c>
      <c r="J19597" t="n">
        <v>729.8200000000001</v>
      </c>
      <c r="K19597" t="n">
        <v>0.15</v>
      </c>
      <c r="L19597">
        <f>I19597*J19597*(1-K19597)</f>
        <v/>
      </c>
      <c r="M19597">
        <f>VLOOKUP(F19597,Products!A:D,4,FALSE)*I19597</f>
        <v/>
      </c>
      <c r="N19597">
        <f>L19597-M19597</f>
        <v/>
      </c>
    </row>
    <row r="19598">
      <c r="A19598" t="inlineStr">
        <is>
          <t>T1019596</t>
        </is>
      </c>
      <c r="B19598" t="inlineStr">
        <is>
          <t>2023-08-30</t>
        </is>
      </c>
      <c r="C19598" t="inlineStr">
        <is>
          <t>S009</t>
        </is>
      </c>
      <c r="D19598" t="inlineStr">
        <is>
          <t>Store_009</t>
        </is>
      </c>
      <c r="E19598" t="inlineStr">
        <is>
          <t>Central</t>
        </is>
      </c>
      <c r="F19598" t="inlineStr">
        <is>
          <t>P0001</t>
        </is>
      </c>
      <c r="G19598" t="inlineStr">
        <is>
          <t>Prod_0001</t>
        </is>
      </c>
      <c r="H19598" t="inlineStr">
        <is>
          <t>Beverages</t>
        </is>
      </c>
      <c r="I19598" t="n">
        <v>9</v>
      </c>
      <c r="J19598" t="n">
        <v>817.05</v>
      </c>
      <c r="K19598" t="n">
        <v>0</v>
      </c>
      <c r="L19598">
        <f>I19598*J19598*(1-K19598)</f>
        <v/>
      </c>
      <c r="M19598">
        <f>VLOOKUP(F19598,Products!A:D,4,FALSE)*I19598</f>
        <v/>
      </c>
      <c r="N19598">
        <f>L19598-M19598</f>
        <v/>
      </c>
    </row>
    <row r="19599">
      <c r="A19599" t="inlineStr">
        <is>
          <t>T1019597</t>
        </is>
      </c>
      <c r="B19599" t="inlineStr">
        <is>
          <t>2025-03-11</t>
        </is>
      </c>
      <c r="C19599" t="inlineStr">
        <is>
          <t>S033</t>
        </is>
      </c>
      <c r="D19599" t="inlineStr">
        <is>
          <t>Store_033</t>
        </is>
      </c>
      <c r="E19599" t="inlineStr">
        <is>
          <t>North</t>
        </is>
      </c>
      <c r="F19599" t="inlineStr">
        <is>
          <t>P0001</t>
        </is>
      </c>
      <c r="G19599" t="inlineStr">
        <is>
          <t>Prod_0001</t>
        </is>
      </c>
      <c r="H19599" t="inlineStr">
        <is>
          <t>Beverages</t>
        </is>
      </c>
      <c r="I19599" t="n">
        <v>3</v>
      </c>
      <c r="J19599" t="n">
        <v>637.09</v>
      </c>
      <c r="K19599" t="n">
        <v>0</v>
      </c>
      <c r="L19599">
        <f>I19599*J19599*(1-K19599)</f>
        <v/>
      </c>
      <c r="M19599">
        <f>VLOOKUP(F19599,Products!A:D,4,FALSE)*I19599</f>
        <v/>
      </c>
      <c r="N19599">
        <f>L19599-M19599</f>
        <v/>
      </c>
    </row>
    <row r="19600">
      <c r="A19600" t="inlineStr">
        <is>
          <t>T1019598</t>
        </is>
      </c>
      <c r="B19600" t="inlineStr">
        <is>
          <t>2025-04-28</t>
        </is>
      </c>
      <c r="C19600" t="inlineStr">
        <is>
          <t>S026</t>
        </is>
      </c>
      <c r="D19600" t="inlineStr">
        <is>
          <t>Store_026</t>
        </is>
      </c>
      <c r="E19600" t="inlineStr">
        <is>
          <t>North</t>
        </is>
      </c>
      <c r="F19600" t="inlineStr">
        <is>
          <t>P0093</t>
        </is>
      </c>
      <c r="G19600" t="inlineStr">
        <is>
          <t>Prod_0093</t>
        </is>
      </c>
      <c r="H19600" t="inlineStr">
        <is>
          <t>Electronics</t>
        </is>
      </c>
      <c r="I19600" t="n">
        <v>3</v>
      </c>
      <c r="J19600" t="n">
        <v>225.06</v>
      </c>
      <c r="K19600" t="n">
        <v>0.1</v>
      </c>
      <c r="L19600">
        <f>I19600*J19600*(1-K19600)</f>
        <v/>
      </c>
      <c r="M19600">
        <f>VLOOKUP(F19600,Products!A:D,4,FALSE)*I19600</f>
        <v/>
      </c>
      <c r="N19600">
        <f>L19600-M19600</f>
        <v/>
      </c>
    </row>
    <row r="19601">
      <c r="A19601" t="inlineStr">
        <is>
          <t>T1019599</t>
        </is>
      </c>
      <c r="B19601" t="inlineStr">
        <is>
          <t>2025-06-05</t>
        </is>
      </c>
      <c r="C19601" t="inlineStr">
        <is>
          <t>S013</t>
        </is>
      </c>
      <c r="D19601" t="inlineStr">
        <is>
          <t>Store_013</t>
        </is>
      </c>
      <c r="E19601" t="inlineStr">
        <is>
          <t>North</t>
        </is>
      </c>
      <c r="F19601" t="inlineStr">
        <is>
          <t>P0122</t>
        </is>
      </c>
      <c r="G19601" t="inlineStr">
        <is>
          <t>Prod_0122</t>
        </is>
      </c>
      <c r="H19601" t="inlineStr">
        <is>
          <t>Beverages</t>
        </is>
      </c>
      <c r="I19601" t="n">
        <v>9</v>
      </c>
      <c r="J19601" t="n">
        <v>751.52</v>
      </c>
      <c r="K19601" t="n">
        <v>0.1</v>
      </c>
      <c r="L19601">
        <f>I19601*J19601*(1-K19601)</f>
        <v/>
      </c>
      <c r="M19601">
        <f>VLOOKUP(F19601,Products!A:D,4,FALSE)*I19601</f>
        <v/>
      </c>
      <c r="N19601">
        <f>L19601-M19601</f>
        <v/>
      </c>
    </row>
    <row r="19602">
      <c r="A19602" t="inlineStr">
        <is>
          <t>T1019600</t>
        </is>
      </c>
      <c r="B19602" t="inlineStr">
        <is>
          <t>2023-09-30</t>
        </is>
      </c>
      <c r="C19602" t="inlineStr">
        <is>
          <t>S023</t>
        </is>
      </c>
      <c r="D19602" t="inlineStr">
        <is>
          <t>Store_023</t>
        </is>
      </c>
      <c r="E19602" t="inlineStr">
        <is>
          <t>South</t>
        </is>
      </c>
      <c r="F19602" t="inlineStr">
        <is>
          <t>P0063</t>
        </is>
      </c>
      <c r="G19602" t="inlineStr">
        <is>
          <t>Prod_0063</t>
        </is>
      </c>
      <c r="H19602" t="inlineStr">
        <is>
          <t>Clothing</t>
        </is>
      </c>
      <c r="I19602" t="n">
        <v>8</v>
      </c>
      <c r="J19602" t="n">
        <v>196.43</v>
      </c>
      <c r="K19602" t="n">
        <v>0.05</v>
      </c>
      <c r="L19602">
        <f>I19602*J19602*(1-K19602)</f>
        <v/>
      </c>
      <c r="M19602">
        <f>VLOOKUP(F19602,Products!A:D,4,FALSE)*I19602</f>
        <v/>
      </c>
      <c r="N19602">
        <f>L19602-M19602</f>
        <v/>
      </c>
    </row>
    <row r="19603">
      <c r="A19603" t="inlineStr">
        <is>
          <t>T1019601</t>
        </is>
      </c>
      <c r="B19603" t="inlineStr">
        <is>
          <t>2023-06-04</t>
        </is>
      </c>
      <c r="C19603" t="inlineStr">
        <is>
          <t>S033</t>
        </is>
      </c>
      <c r="D19603" t="inlineStr">
        <is>
          <t>Store_033</t>
        </is>
      </c>
      <c r="E19603" t="inlineStr">
        <is>
          <t>North</t>
        </is>
      </c>
      <c r="F19603" t="inlineStr">
        <is>
          <t>P0060</t>
        </is>
      </c>
      <c r="G19603" t="inlineStr">
        <is>
          <t>Prod_0060</t>
        </is>
      </c>
      <c r="H19603" t="inlineStr">
        <is>
          <t>Toys</t>
        </is>
      </c>
      <c r="I19603" t="n">
        <v>5</v>
      </c>
      <c r="J19603" t="n">
        <v>132.36</v>
      </c>
      <c r="K19603" t="n">
        <v>0.05</v>
      </c>
      <c r="L19603">
        <f>I19603*J19603*(1-K19603)</f>
        <v/>
      </c>
      <c r="M19603">
        <f>VLOOKUP(F19603,Products!A:D,4,FALSE)*I19603</f>
        <v/>
      </c>
      <c r="N19603">
        <f>L19603-M19603</f>
        <v/>
      </c>
    </row>
    <row r="19604">
      <c r="A19604" t="inlineStr">
        <is>
          <t>T1019602</t>
        </is>
      </c>
      <c r="B19604" t="inlineStr">
        <is>
          <t>2024-09-01</t>
        </is>
      </c>
      <c r="C19604" t="inlineStr">
        <is>
          <t>S037</t>
        </is>
      </c>
      <c r="D19604" t="inlineStr">
        <is>
          <t>Store_037</t>
        </is>
      </c>
      <c r="E19604" t="inlineStr">
        <is>
          <t>East</t>
        </is>
      </c>
      <c r="F19604" t="inlineStr">
        <is>
          <t>P0017</t>
        </is>
      </c>
      <c r="G19604" t="inlineStr">
        <is>
          <t>Prod_0017</t>
        </is>
      </c>
      <c r="H19604" t="inlineStr">
        <is>
          <t>Food</t>
        </is>
      </c>
      <c r="I19604" t="n">
        <v>5</v>
      </c>
      <c r="J19604" t="n">
        <v>669.71</v>
      </c>
      <c r="K19604" t="n">
        <v>0</v>
      </c>
      <c r="L19604">
        <f>I19604*J19604*(1-K19604)</f>
        <v/>
      </c>
      <c r="M19604">
        <f>VLOOKUP(F19604,Products!A:D,4,FALSE)*I19604</f>
        <v/>
      </c>
      <c r="N19604">
        <f>L19604-M19604</f>
        <v/>
      </c>
    </row>
    <row r="19605">
      <c r="A19605" t="inlineStr">
        <is>
          <t>T1019603</t>
        </is>
      </c>
      <c r="B19605" t="inlineStr">
        <is>
          <t>2025-08-17</t>
        </is>
      </c>
      <c r="C19605" t="inlineStr">
        <is>
          <t>S047</t>
        </is>
      </c>
      <c r="D19605" t="inlineStr">
        <is>
          <t>Store_047</t>
        </is>
      </c>
      <c r="E19605" t="inlineStr">
        <is>
          <t>North</t>
        </is>
      </c>
      <c r="F19605" t="inlineStr">
        <is>
          <t>P0023</t>
        </is>
      </c>
      <c r="G19605" t="inlineStr">
        <is>
          <t>Prod_0023</t>
        </is>
      </c>
      <c r="H19605" t="inlineStr">
        <is>
          <t>Stationery</t>
        </is>
      </c>
      <c r="I19605" t="n">
        <v>7</v>
      </c>
      <c r="J19605" t="n">
        <v>175.25</v>
      </c>
      <c r="K19605" t="n">
        <v>0</v>
      </c>
      <c r="L19605">
        <f>I19605*J19605*(1-K19605)</f>
        <v/>
      </c>
      <c r="M19605">
        <f>VLOOKUP(F19605,Products!A:D,4,FALSE)*I19605</f>
        <v/>
      </c>
      <c r="N19605">
        <f>L19605-M19605</f>
        <v/>
      </c>
    </row>
    <row r="19606">
      <c r="A19606" t="inlineStr">
        <is>
          <t>T1019604</t>
        </is>
      </c>
      <c r="B19606" t="inlineStr">
        <is>
          <t>2024-07-21</t>
        </is>
      </c>
      <c r="C19606" t="inlineStr">
        <is>
          <t>S029</t>
        </is>
      </c>
      <c r="D19606" t="inlineStr">
        <is>
          <t>Store_029</t>
        </is>
      </c>
      <c r="E19606" t="inlineStr">
        <is>
          <t>South</t>
        </is>
      </c>
      <c r="F19606" t="inlineStr">
        <is>
          <t>P0024</t>
        </is>
      </c>
      <c r="G19606" t="inlineStr">
        <is>
          <t>Prod_0024</t>
        </is>
      </c>
      <c r="H19606" t="inlineStr">
        <is>
          <t>Clothing</t>
        </is>
      </c>
      <c r="I19606" t="n">
        <v>1</v>
      </c>
      <c r="J19606" t="n">
        <v>101.75</v>
      </c>
      <c r="K19606" t="n">
        <v>0.1</v>
      </c>
      <c r="L19606">
        <f>I19606*J19606*(1-K19606)</f>
        <v/>
      </c>
      <c r="M19606">
        <f>VLOOKUP(F19606,Products!A:D,4,FALSE)*I19606</f>
        <v/>
      </c>
      <c r="N19606">
        <f>L19606-M19606</f>
        <v/>
      </c>
    </row>
    <row r="19607">
      <c r="A19607" t="inlineStr">
        <is>
          <t>T1019605</t>
        </is>
      </c>
      <c r="B19607" t="inlineStr">
        <is>
          <t>2023-11-28</t>
        </is>
      </c>
      <c r="C19607" t="inlineStr">
        <is>
          <t>S039</t>
        </is>
      </c>
      <c r="D19607" t="inlineStr">
        <is>
          <t>Store_039</t>
        </is>
      </c>
      <c r="E19607" t="inlineStr">
        <is>
          <t>North</t>
        </is>
      </c>
      <c r="F19607" t="inlineStr">
        <is>
          <t>P0123</t>
        </is>
      </c>
      <c r="G19607" t="inlineStr">
        <is>
          <t>Prod_0123</t>
        </is>
      </c>
      <c r="H19607" t="inlineStr">
        <is>
          <t>Food</t>
        </is>
      </c>
      <c r="I19607" t="n">
        <v>3</v>
      </c>
      <c r="J19607" t="n">
        <v>678.29</v>
      </c>
      <c r="K19607" t="n">
        <v>0</v>
      </c>
      <c r="L19607">
        <f>I19607*J19607*(1-K19607)</f>
        <v/>
      </c>
      <c r="M19607">
        <f>VLOOKUP(F19607,Products!A:D,4,FALSE)*I19607</f>
        <v/>
      </c>
      <c r="N19607">
        <f>L19607-M19607</f>
        <v/>
      </c>
    </row>
    <row r="19608">
      <c r="A19608" t="inlineStr">
        <is>
          <t>T1019606</t>
        </is>
      </c>
      <c r="B19608" t="inlineStr">
        <is>
          <t>2024-08-03</t>
        </is>
      </c>
      <c r="C19608" t="inlineStr">
        <is>
          <t>S029</t>
        </is>
      </c>
      <c r="D19608" t="inlineStr">
        <is>
          <t>Store_029</t>
        </is>
      </c>
      <c r="E19608" t="inlineStr">
        <is>
          <t>South</t>
        </is>
      </c>
      <c r="F19608" t="inlineStr">
        <is>
          <t>P0166</t>
        </is>
      </c>
      <c r="G19608" t="inlineStr">
        <is>
          <t>Prod_0166</t>
        </is>
      </c>
      <c r="H19608" t="inlineStr">
        <is>
          <t>Electronics</t>
        </is>
      </c>
      <c r="I19608" t="n">
        <v>5</v>
      </c>
      <c r="J19608" t="n">
        <v>409.07</v>
      </c>
      <c r="K19608" t="n">
        <v>0</v>
      </c>
      <c r="L19608">
        <f>I19608*J19608*(1-K19608)</f>
        <v/>
      </c>
      <c r="M19608">
        <f>VLOOKUP(F19608,Products!A:D,4,FALSE)*I19608</f>
        <v/>
      </c>
      <c r="N19608">
        <f>L19608-M19608</f>
        <v/>
      </c>
    </row>
    <row r="19609">
      <c r="A19609" t="inlineStr">
        <is>
          <t>T1019607</t>
        </is>
      </c>
      <c r="B19609" t="inlineStr">
        <is>
          <t>2024-12-05</t>
        </is>
      </c>
      <c r="C19609" t="inlineStr">
        <is>
          <t>S025</t>
        </is>
      </c>
      <c r="D19609" t="inlineStr">
        <is>
          <t>Store_025</t>
        </is>
      </c>
      <c r="E19609" t="inlineStr">
        <is>
          <t>Central</t>
        </is>
      </c>
      <c r="F19609" t="inlineStr">
        <is>
          <t>P0180</t>
        </is>
      </c>
      <c r="G19609" t="inlineStr">
        <is>
          <t>Prod_0180</t>
        </is>
      </c>
      <c r="H19609" t="inlineStr">
        <is>
          <t>Clothing</t>
        </is>
      </c>
      <c r="I19609" t="n">
        <v>5</v>
      </c>
      <c r="J19609" t="n">
        <v>446.7</v>
      </c>
      <c r="K19609" t="n">
        <v>0</v>
      </c>
      <c r="L19609">
        <f>I19609*J19609*(1-K19609)</f>
        <v/>
      </c>
      <c r="M19609">
        <f>VLOOKUP(F19609,Products!A:D,4,FALSE)*I19609</f>
        <v/>
      </c>
      <c r="N19609">
        <f>L19609-M19609</f>
        <v/>
      </c>
    </row>
    <row r="19610">
      <c r="A19610" t="inlineStr">
        <is>
          <t>T1019608</t>
        </is>
      </c>
      <c r="B19610" t="inlineStr">
        <is>
          <t>2024-09-16</t>
        </is>
      </c>
      <c r="C19610" t="inlineStr">
        <is>
          <t>S050</t>
        </is>
      </c>
      <c r="D19610" t="inlineStr">
        <is>
          <t>Store_050</t>
        </is>
      </c>
      <c r="E19610" t="inlineStr">
        <is>
          <t>South</t>
        </is>
      </c>
      <c r="F19610" t="inlineStr">
        <is>
          <t>P0115</t>
        </is>
      </c>
      <c r="G19610" t="inlineStr">
        <is>
          <t>Prod_0115</t>
        </is>
      </c>
      <c r="H19610" t="inlineStr">
        <is>
          <t>Clothing</t>
        </is>
      </c>
      <c r="I19610" t="n">
        <v>2</v>
      </c>
      <c r="J19610" t="n">
        <v>638.64</v>
      </c>
      <c r="K19610" t="n">
        <v>0</v>
      </c>
      <c r="L19610">
        <f>I19610*J19610*(1-K19610)</f>
        <v/>
      </c>
      <c r="M19610">
        <f>VLOOKUP(F19610,Products!A:D,4,FALSE)*I19610</f>
        <v/>
      </c>
      <c r="N19610">
        <f>L19610-M19610</f>
        <v/>
      </c>
    </row>
    <row r="19611">
      <c r="A19611" t="inlineStr">
        <is>
          <t>T1019609</t>
        </is>
      </c>
      <c r="B19611" t="inlineStr">
        <is>
          <t>2024-10-28</t>
        </is>
      </c>
      <c r="C19611" t="inlineStr">
        <is>
          <t>S017</t>
        </is>
      </c>
      <c r="D19611" t="inlineStr">
        <is>
          <t>Store_017</t>
        </is>
      </c>
      <c r="E19611" t="inlineStr">
        <is>
          <t>South</t>
        </is>
      </c>
      <c r="F19611" t="inlineStr">
        <is>
          <t>P0169</t>
        </is>
      </c>
      <c r="G19611" t="inlineStr">
        <is>
          <t>Prod_0169</t>
        </is>
      </c>
      <c r="H19611" t="inlineStr">
        <is>
          <t>Beverages</t>
        </is>
      </c>
      <c r="I19611" t="n">
        <v>8</v>
      </c>
      <c r="J19611" t="n">
        <v>631.4400000000001</v>
      </c>
      <c r="K19611" t="n">
        <v>0.1</v>
      </c>
      <c r="L19611">
        <f>I19611*J19611*(1-K19611)</f>
        <v/>
      </c>
      <c r="M19611">
        <f>VLOOKUP(F19611,Products!A:D,4,FALSE)*I19611</f>
        <v/>
      </c>
      <c r="N19611">
        <f>L19611-M19611</f>
        <v/>
      </c>
    </row>
    <row r="19612">
      <c r="A19612" t="inlineStr">
        <is>
          <t>T1019610</t>
        </is>
      </c>
      <c r="B19612" t="inlineStr">
        <is>
          <t>2023-11-22</t>
        </is>
      </c>
      <c r="C19612" t="inlineStr">
        <is>
          <t>S031</t>
        </is>
      </c>
      <c r="D19612" t="inlineStr">
        <is>
          <t>Store_031</t>
        </is>
      </c>
      <c r="E19612" t="inlineStr">
        <is>
          <t>Central</t>
        </is>
      </c>
      <c r="F19612" t="inlineStr">
        <is>
          <t>P0096</t>
        </is>
      </c>
      <c r="G19612" t="inlineStr">
        <is>
          <t>Prod_0096</t>
        </is>
      </c>
      <c r="H19612" t="inlineStr">
        <is>
          <t>Beverages</t>
        </is>
      </c>
      <c r="I19612" t="n">
        <v>8</v>
      </c>
      <c r="J19612" t="n">
        <v>498.05</v>
      </c>
      <c r="K19612" t="n">
        <v>0</v>
      </c>
      <c r="L19612">
        <f>I19612*J19612*(1-K19612)</f>
        <v/>
      </c>
      <c r="M19612">
        <f>VLOOKUP(F19612,Products!A:D,4,FALSE)*I19612</f>
        <v/>
      </c>
      <c r="N19612">
        <f>L19612-M19612</f>
        <v/>
      </c>
    </row>
    <row r="19613">
      <c r="A19613" t="inlineStr">
        <is>
          <t>T1019611</t>
        </is>
      </c>
      <c r="B19613" t="inlineStr">
        <is>
          <t>2024-03-03</t>
        </is>
      </c>
      <c r="C19613" t="inlineStr">
        <is>
          <t>S042</t>
        </is>
      </c>
      <c r="D19613" t="inlineStr">
        <is>
          <t>Store_042</t>
        </is>
      </c>
      <c r="E19613" t="inlineStr">
        <is>
          <t>Central</t>
        </is>
      </c>
      <c r="F19613" t="inlineStr">
        <is>
          <t>P0087</t>
        </is>
      </c>
      <c r="G19613" t="inlineStr">
        <is>
          <t>Prod_0087</t>
        </is>
      </c>
      <c r="H19613" t="inlineStr">
        <is>
          <t>Clothing</t>
        </is>
      </c>
      <c r="I19613" t="n">
        <v>5</v>
      </c>
      <c r="J19613" t="n">
        <v>504.31</v>
      </c>
      <c r="K19613" t="n">
        <v>0</v>
      </c>
      <c r="L19613">
        <f>I19613*J19613*(1-K19613)</f>
        <v/>
      </c>
      <c r="M19613">
        <f>VLOOKUP(F19613,Products!A:D,4,FALSE)*I19613</f>
        <v/>
      </c>
      <c r="N19613">
        <f>L19613-M19613</f>
        <v/>
      </c>
    </row>
    <row r="19614">
      <c r="A19614" t="inlineStr">
        <is>
          <t>T1019612</t>
        </is>
      </c>
      <c r="B19614" t="inlineStr">
        <is>
          <t>2023-08-12</t>
        </is>
      </c>
      <c r="C19614" t="inlineStr">
        <is>
          <t>S047</t>
        </is>
      </c>
      <c r="D19614" t="inlineStr">
        <is>
          <t>Store_047</t>
        </is>
      </c>
      <c r="E19614" t="inlineStr">
        <is>
          <t>North</t>
        </is>
      </c>
      <c r="F19614" t="inlineStr">
        <is>
          <t>P0062</t>
        </is>
      </c>
      <c r="G19614" t="inlineStr">
        <is>
          <t>Prod_0062</t>
        </is>
      </c>
      <c r="H19614" t="inlineStr">
        <is>
          <t>Beverages</t>
        </is>
      </c>
      <c r="I19614" t="n">
        <v>4</v>
      </c>
      <c r="J19614" t="n">
        <v>704.16</v>
      </c>
      <c r="K19614" t="n">
        <v>0</v>
      </c>
      <c r="L19614">
        <f>I19614*J19614*(1-K19614)</f>
        <v/>
      </c>
      <c r="M19614">
        <f>VLOOKUP(F19614,Products!A:D,4,FALSE)*I19614</f>
        <v/>
      </c>
      <c r="N19614">
        <f>L19614-M19614</f>
        <v/>
      </c>
    </row>
    <row r="19615">
      <c r="A19615" t="inlineStr">
        <is>
          <t>T1019613</t>
        </is>
      </c>
      <c r="B19615" t="inlineStr">
        <is>
          <t>2024-12-04</t>
        </is>
      </c>
      <c r="C19615" t="inlineStr">
        <is>
          <t>S047</t>
        </is>
      </c>
      <c r="D19615" t="inlineStr">
        <is>
          <t>Store_047</t>
        </is>
      </c>
      <c r="E19615" t="inlineStr">
        <is>
          <t>North</t>
        </is>
      </c>
      <c r="F19615" t="inlineStr">
        <is>
          <t>P0141</t>
        </is>
      </c>
      <c r="G19615" t="inlineStr">
        <is>
          <t>Prod_0141</t>
        </is>
      </c>
      <c r="H19615" t="inlineStr">
        <is>
          <t>Food</t>
        </is>
      </c>
      <c r="I19615" t="n">
        <v>2</v>
      </c>
      <c r="J19615" t="n">
        <v>845.6</v>
      </c>
      <c r="K19615" t="n">
        <v>0</v>
      </c>
      <c r="L19615">
        <f>I19615*J19615*(1-K19615)</f>
        <v/>
      </c>
      <c r="M19615">
        <f>VLOOKUP(F19615,Products!A:D,4,FALSE)*I19615</f>
        <v/>
      </c>
      <c r="N19615">
        <f>L19615-M19615</f>
        <v/>
      </c>
    </row>
    <row r="19616">
      <c r="A19616" t="inlineStr">
        <is>
          <t>T1019614</t>
        </is>
      </c>
      <c r="B19616" t="inlineStr">
        <is>
          <t>2023-09-25</t>
        </is>
      </c>
      <c r="C19616" t="inlineStr">
        <is>
          <t>S046</t>
        </is>
      </c>
      <c r="D19616" t="inlineStr">
        <is>
          <t>Store_046</t>
        </is>
      </c>
      <c r="E19616" t="inlineStr">
        <is>
          <t>South</t>
        </is>
      </c>
      <c r="F19616" t="inlineStr">
        <is>
          <t>P0120</t>
        </is>
      </c>
      <c r="G19616" t="inlineStr">
        <is>
          <t>Prod_0120</t>
        </is>
      </c>
      <c r="H19616" t="inlineStr">
        <is>
          <t>Stationery</t>
        </is>
      </c>
      <c r="I19616" t="n">
        <v>8</v>
      </c>
      <c r="J19616" t="n">
        <v>484.7</v>
      </c>
      <c r="K19616" t="n">
        <v>0.1</v>
      </c>
      <c r="L19616">
        <f>I19616*J19616*(1-K19616)</f>
        <v/>
      </c>
      <c r="M19616">
        <f>VLOOKUP(F19616,Products!A:D,4,FALSE)*I19616</f>
        <v/>
      </c>
      <c r="N19616">
        <f>L19616-M19616</f>
        <v/>
      </c>
    </row>
    <row r="19617">
      <c r="A19617" t="inlineStr">
        <is>
          <t>T1019615</t>
        </is>
      </c>
      <c r="B19617" t="inlineStr">
        <is>
          <t>2024-03-26</t>
        </is>
      </c>
      <c r="C19617" t="inlineStr">
        <is>
          <t>S050</t>
        </is>
      </c>
      <c r="D19617" t="inlineStr">
        <is>
          <t>Store_050</t>
        </is>
      </c>
      <c r="E19617" t="inlineStr">
        <is>
          <t>South</t>
        </is>
      </c>
      <c r="F19617" t="inlineStr">
        <is>
          <t>P0025</t>
        </is>
      </c>
      <c r="G19617" t="inlineStr">
        <is>
          <t>Prod_0025</t>
        </is>
      </c>
      <c r="H19617" t="inlineStr">
        <is>
          <t>Beverages</t>
        </is>
      </c>
      <c r="I19617" t="n">
        <v>5</v>
      </c>
      <c r="J19617" t="n">
        <v>407.41</v>
      </c>
      <c r="K19617" t="n">
        <v>0.15</v>
      </c>
      <c r="L19617">
        <f>I19617*J19617*(1-K19617)</f>
        <v/>
      </c>
      <c r="M19617">
        <f>VLOOKUP(F19617,Products!A:D,4,FALSE)*I19617</f>
        <v/>
      </c>
      <c r="N19617">
        <f>L19617-M19617</f>
        <v/>
      </c>
    </row>
    <row r="19618">
      <c r="A19618" t="inlineStr">
        <is>
          <t>T1019616</t>
        </is>
      </c>
      <c r="B19618" t="inlineStr">
        <is>
          <t>2025-02-19</t>
        </is>
      </c>
      <c r="C19618" t="inlineStr">
        <is>
          <t>S026</t>
        </is>
      </c>
      <c r="D19618" t="inlineStr">
        <is>
          <t>Store_026</t>
        </is>
      </c>
      <c r="E19618" t="inlineStr">
        <is>
          <t>North</t>
        </is>
      </c>
      <c r="F19618" t="inlineStr">
        <is>
          <t>P0027</t>
        </is>
      </c>
      <c r="G19618" t="inlineStr">
        <is>
          <t>Prod_0027</t>
        </is>
      </c>
      <c r="H19618" t="inlineStr">
        <is>
          <t>Electronics</t>
        </is>
      </c>
      <c r="I19618" t="n">
        <v>1</v>
      </c>
      <c r="J19618" t="n">
        <v>504.93</v>
      </c>
      <c r="K19618" t="n">
        <v>0.05</v>
      </c>
      <c r="L19618">
        <f>I19618*J19618*(1-K19618)</f>
        <v/>
      </c>
      <c r="M19618">
        <f>VLOOKUP(F19618,Products!A:D,4,FALSE)*I19618</f>
        <v/>
      </c>
      <c r="N19618">
        <f>L19618-M19618</f>
        <v/>
      </c>
    </row>
    <row r="19619">
      <c r="A19619" t="inlineStr">
        <is>
          <t>T1019617</t>
        </is>
      </c>
      <c r="B19619" t="inlineStr">
        <is>
          <t>2024-11-29</t>
        </is>
      </c>
      <c r="C19619" t="inlineStr">
        <is>
          <t>S008</t>
        </is>
      </c>
      <c r="D19619" t="inlineStr">
        <is>
          <t>Store_008</t>
        </is>
      </c>
      <c r="E19619" t="inlineStr">
        <is>
          <t>East</t>
        </is>
      </c>
      <c r="F19619" t="inlineStr">
        <is>
          <t>P0051</t>
        </is>
      </c>
      <c r="G19619" t="inlineStr">
        <is>
          <t>Prod_0051</t>
        </is>
      </c>
      <c r="H19619" t="inlineStr">
        <is>
          <t>Clothing</t>
        </is>
      </c>
      <c r="I19619" t="n">
        <v>6</v>
      </c>
      <c r="J19619" t="n">
        <v>82.98</v>
      </c>
      <c r="K19619" t="n">
        <v>0</v>
      </c>
      <c r="L19619">
        <f>I19619*J19619*(1-K19619)</f>
        <v/>
      </c>
      <c r="M19619">
        <f>VLOOKUP(F19619,Products!A:D,4,FALSE)*I19619</f>
        <v/>
      </c>
      <c r="N19619">
        <f>L19619-M19619</f>
        <v/>
      </c>
    </row>
    <row r="19620">
      <c r="A19620" t="inlineStr">
        <is>
          <t>T1019618</t>
        </is>
      </c>
      <c r="B19620" t="inlineStr">
        <is>
          <t>2025-04-21</t>
        </is>
      </c>
      <c r="C19620" t="inlineStr">
        <is>
          <t>S002</t>
        </is>
      </c>
      <c r="D19620" t="inlineStr">
        <is>
          <t>Store_002</t>
        </is>
      </c>
      <c r="E19620" t="inlineStr">
        <is>
          <t>South</t>
        </is>
      </c>
      <c r="F19620" t="inlineStr">
        <is>
          <t>P0097</t>
        </is>
      </c>
      <c r="G19620" t="inlineStr">
        <is>
          <t>Prod_0097</t>
        </is>
      </c>
      <c r="H19620" t="inlineStr">
        <is>
          <t>Clothing</t>
        </is>
      </c>
      <c r="I19620" t="n">
        <v>7</v>
      </c>
      <c r="J19620" t="n">
        <v>268.01</v>
      </c>
      <c r="K19620" t="n">
        <v>0</v>
      </c>
      <c r="L19620">
        <f>I19620*J19620*(1-K19620)</f>
        <v/>
      </c>
      <c r="M19620">
        <f>VLOOKUP(F19620,Products!A:D,4,FALSE)*I19620</f>
        <v/>
      </c>
      <c r="N19620">
        <f>L19620-M19620</f>
        <v/>
      </c>
    </row>
    <row r="19621">
      <c r="A19621" t="inlineStr">
        <is>
          <t>T1019619</t>
        </is>
      </c>
      <c r="B19621" t="inlineStr">
        <is>
          <t>2025-02-16</t>
        </is>
      </c>
      <c r="C19621" t="inlineStr">
        <is>
          <t>S033</t>
        </is>
      </c>
      <c r="D19621" t="inlineStr">
        <is>
          <t>Store_033</t>
        </is>
      </c>
      <c r="E19621" t="inlineStr">
        <is>
          <t>North</t>
        </is>
      </c>
      <c r="F19621" t="inlineStr">
        <is>
          <t>P0027</t>
        </is>
      </c>
      <c r="G19621" t="inlineStr">
        <is>
          <t>Prod_0027</t>
        </is>
      </c>
      <c r="H19621" t="inlineStr">
        <is>
          <t>Electronics</t>
        </is>
      </c>
      <c r="I19621" t="n">
        <v>5</v>
      </c>
      <c r="J19621" t="n">
        <v>463.16</v>
      </c>
      <c r="K19621" t="n">
        <v>0.1</v>
      </c>
      <c r="L19621">
        <f>I19621*J19621*(1-K19621)</f>
        <v/>
      </c>
      <c r="M19621">
        <f>VLOOKUP(F19621,Products!A:D,4,FALSE)*I19621</f>
        <v/>
      </c>
      <c r="N19621">
        <f>L19621-M19621</f>
        <v/>
      </c>
    </row>
    <row r="19622">
      <c r="A19622" t="inlineStr">
        <is>
          <t>T1019620</t>
        </is>
      </c>
      <c r="B19622" t="inlineStr">
        <is>
          <t>2024-03-07</t>
        </is>
      </c>
      <c r="C19622" t="inlineStr">
        <is>
          <t>S028</t>
        </is>
      </c>
      <c r="D19622" t="inlineStr">
        <is>
          <t>Store_028</t>
        </is>
      </c>
      <c r="E19622" t="inlineStr">
        <is>
          <t>North</t>
        </is>
      </c>
      <c r="F19622" t="inlineStr">
        <is>
          <t>P0140</t>
        </is>
      </c>
      <c r="G19622" t="inlineStr">
        <is>
          <t>Prod_0140</t>
        </is>
      </c>
      <c r="H19622" t="inlineStr">
        <is>
          <t>Food</t>
        </is>
      </c>
      <c r="I19622" t="n">
        <v>1</v>
      </c>
      <c r="J19622" t="n">
        <v>861.23</v>
      </c>
      <c r="K19622" t="n">
        <v>0</v>
      </c>
      <c r="L19622">
        <f>I19622*J19622*(1-K19622)</f>
        <v/>
      </c>
      <c r="M19622">
        <f>VLOOKUP(F19622,Products!A:D,4,FALSE)*I19622</f>
        <v/>
      </c>
      <c r="N19622">
        <f>L19622-M19622</f>
        <v/>
      </c>
    </row>
    <row r="19623">
      <c r="A19623" t="inlineStr">
        <is>
          <t>T1019621</t>
        </is>
      </c>
      <c r="B19623" t="inlineStr">
        <is>
          <t>2024-06-10</t>
        </is>
      </c>
      <c r="C19623" t="inlineStr">
        <is>
          <t>S013</t>
        </is>
      </c>
      <c r="D19623" t="inlineStr">
        <is>
          <t>Store_013</t>
        </is>
      </c>
      <c r="E19623" t="inlineStr">
        <is>
          <t>North</t>
        </is>
      </c>
      <c r="F19623" t="inlineStr">
        <is>
          <t>P0169</t>
        </is>
      </c>
      <c r="G19623" t="inlineStr">
        <is>
          <t>Prod_0169</t>
        </is>
      </c>
      <c r="H19623" t="inlineStr">
        <is>
          <t>Beverages</t>
        </is>
      </c>
      <c r="I19623" t="n">
        <v>9</v>
      </c>
      <c r="J19623" t="n">
        <v>807.58</v>
      </c>
      <c r="K19623" t="n">
        <v>0</v>
      </c>
      <c r="L19623">
        <f>I19623*J19623*(1-K19623)</f>
        <v/>
      </c>
      <c r="M19623">
        <f>VLOOKUP(F19623,Products!A:D,4,FALSE)*I19623</f>
        <v/>
      </c>
      <c r="N19623">
        <f>L19623-M19623</f>
        <v/>
      </c>
    </row>
    <row r="19624">
      <c r="A19624" t="inlineStr">
        <is>
          <t>T1019622</t>
        </is>
      </c>
      <c r="B19624" t="inlineStr">
        <is>
          <t>2024-11-04</t>
        </is>
      </c>
      <c r="C19624" t="inlineStr">
        <is>
          <t>S002</t>
        </is>
      </c>
      <c r="D19624" t="inlineStr">
        <is>
          <t>Store_002</t>
        </is>
      </c>
      <c r="E19624" t="inlineStr">
        <is>
          <t>South</t>
        </is>
      </c>
      <c r="F19624" t="inlineStr">
        <is>
          <t>P0114</t>
        </is>
      </c>
      <c r="G19624" t="inlineStr">
        <is>
          <t>Prod_0114</t>
        </is>
      </c>
      <c r="H19624" t="inlineStr">
        <is>
          <t>Beverages</t>
        </is>
      </c>
      <c r="I19624" t="n">
        <v>9</v>
      </c>
      <c r="J19624" t="n">
        <v>827.24</v>
      </c>
      <c r="K19624" t="n">
        <v>0</v>
      </c>
      <c r="L19624">
        <f>I19624*J19624*(1-K19624)</f>
        <v/>
      </c>
      <c r="M19624">
        <f>VLOOKUP(F19624,Products!A:D,4,FALSE)*I19624</f>
        <v/>
      </c>
      <c r="N19624">
        <f>L19624-M19624</f>
        <v/>
      </c>
    </row>
    <row r="19625">
      <c r="A19625" t="inlineStr">
        <is>
          <t>T1019623</t>
        </is>
      </c>
      <c r="B19625" t="inlineStr">
        <is>
          <t>2023-01-27</t>
        </is>
      </c>
      <c r="C19625" t="inlineStr">
        <is>
          <t>S006</t>
        </is>
      </c>
      <c r="D19625" t="inlineStr">
        <is>
          <t>Store_006</t>
        </is>
      </c>
      <c r="E19625" t="inlineStr">
        <is>
          <t>East</t>
        </is>
      </c>
      <c r="F19625" t="inlineStr">
        <is>
          <t>P0079</t>
        </is>
      </c>
      <c r="G19625" t="inlineStr">
        <is>
          <t>Prod_0079</t>
        </is>
      </c>
      <c r="H19625" t="inlineStr">
        <is>
          <t>Food</t>
        </is>
      </c>
      <c r="I19625" t="n">
        <v>3</v>
      </c>
      <c r="J19625" t="n">
        <v>724.41</v>
      </c>
      <c r="K19625" t="n">
        <v>0</v>
      </c>
      <c r="L19625">
        <f>I19625*J19625*(1-K19625)</f>
        <v/>
      </c>
      <c r="M19625">
        <f>VLOOKUP(F19625,Products!A:D,4,FALSE)*I19625</f>
        <v/>
      </c>
      <c r="N19625">
        <f>L19625-M19625</f>
        <v/>
      </c>
    </row>
    <row r="19626">
      <c r="A19626" t="inlineStr">
        <is>
          <t>T1019624</t>
        </is>
      </c>
      <c r="B19626" t="inlineStr">
        <is>
          <t>2025-05-14</t>
        </is>
      </c>
      <c r="C19626" t="inlineStr">
        <is>
          <t>S007</t>
        </is>
      </c>
      <c r="D19626" t="inlineStr">
        <is>
          <t>Store_007</t>
        </is>
      </c>
      <c r="E19626" t="inlineStr">
        <is>
          <t>East</t>
        </is>
      </c>
      <c r="F19626" t="inlineStr">
        <is>
          <t>P0145</t>
        </is>
      </c>
      <c r="G19626" t="inlineStr">
        <is>
          <t>Prod_0145</t>
        </is>
      </c>
      <c r="H19626" t="inlineStr">
        <is>
          <t>Electronics</t>
        </is>
      </c>
      <c r="I19626" t="n">
        <v>1</v>
      </c>
      <c r="J19626" t="n">
        <v>506.66</v>
      </c>
      <c r="K19626" t="n">
        <v>0</v>
      </c>
      <c r="L19626">
        <f>I19626*J19626*(1-K19626)</f>
        <v/>
      </c>
      <c r="M19626">
        <f>VLOOKUP(F19626,Products!A:D,4,FALSE)*I19626</f>
        <v/>
      </c>
      <c r="N19626">
        <f>L19626-M19626</f>
        <v/>
      </c>
    </row>
    <row r="19627">
      <c r="A19627" t="inlineStr">
        <is>
          <t>T1019625</t>
        </is>
      </c>
      <c r="B19627" t="inlineStr">
        <is>
          <t>2024-08-18</t>
        </is>
      </c>
      <c r="C19627" t="inlineStr">
        <is>
          <t>S039</t>
        </is>
      </c>
      <c r="D19627" t="inlineStr">
        <is>
          <t>Store_039</t>
        </is>
      </c>
      <c r="E19627" t="inlineStr">
        <is>
          <t>North</t>
        </is>
      </c>
      <c r="F19627" t="inlineStr">
        <is>
          <t>P0083</t>
        </is>
      </c>
      <c r="G19627" t="inlineStr">
        <is>
          <t>Prod_0083</t>
        </is>
      </c>
      <c r="H19627" t="inlineStr">
        <is>
          <t>Clothing</t>
        </is>
      </c>
      <c r="I19627" t="n">
        <v>3</v>
      </c>
      <c r="J19627" t="n">
        <v>554.04</v>
      </c>
      <c r="K19627" t="n">
        <v>0</v>
      </c>
      <c r="L19627">
        <f>I19627*J19627*(1-K19627)</f>
        <v/>
      </c>
      <c r="M19627">
        <f>VLOOKUP(F19627,Products!A:D,4,FALSE)*I19627</f>
        <v/>
      </c>
      <c r="N19627">
        <f>L19627-M19627</f>
        <v/>
      </c>
    </row>
    <row r="19628">
      <c r="A19628" t="inlineStr">
        <is>
          <t>T1019626</t>
        </is>
      </c>
      <c r="B19628" t="inlineStr">
        <is>
          <t>2023-06-30</t>
        </is>
      </c>
      <c r="C19628" t="inlineStr">
        <is>
          <t>S023</t>
        </is>
      </c>
      <c r="D19628" t="inlineStr">
        <is>
          <t>Store_023</t>
        </is>
      </c>
      <c r="E19628" t="inlineStr">
        <is>
          <t>South</t>
        </is>
      </c>
      <c r="F19628" t="inlineStr">
        <is>
          <t>P0027</t>
        </is>
      </c>
      <c r="G19628" t="inlineStr">
        <is>
          <t>Prod_0027</t>
        </is>
      </c>
      <c r="H19628" t="inlineStr">
        <is>
          <t>Electronics</t>
        </is>
      </c>
      <c r="I19628" t="n">
        <v>7</v>
      </c>
      <c r="J19628" t="n">
        <v>533.58</v>
      </c>
      <c r="K19628" t="n">
        <v>0</v>
      </c>
      <c r="L19628">
        <f>I19628*J19628*(1-K19628)</f>
        <v/>
      </c>
      <c r="M19628">
        <f>VLOOKUP(F19628,Products!A:D,4,FALSE)*I19628</f>
        <v/>
      </c>
      <c r="N19628">
        <f>L19628-M19628</f>
        <v/>
      </c>
    </row>
    <row r="19629">
      <c r="A19629" t="inlineStr">
        <is>
          <t>T1019627</t>
        </is>
      </c>
      <c r="B19629" t="inlineStr">
        <is>
          <t>2024-07-05</t>
        </is>
      </c>
      <c r="C19629" t="inlineStr">
        <is>
          <t>S027</t>
        </is>
      </c>
      <c r="D19629" t="inlineStr">
        <is>
          <t>Store_027</t>
        </is>
      </c>
      <c r="E19629" t="inlineStr">
        <is>
          <t>South</t>
        </is>
      </c>
      <c r="F19629" t="inlineStr">
        <is>
          <t>P0093</t>
        </is>
      </c>
      <c r="G19629" t="inlineStr">
        <is>
          <t>Prod_0093</t>
        </is>
      </c>
      <c r="H19629" t="inlineStr">
        <is>
          <t>Electronics</t>
        </is>
      </c>
      <c r="I19629" t="n">
        <v>1</v>
      </c>
      <c r="J19629" t="n">
        <v>183.42</v>
      </c>
      <c r="K19629" t="n">
        <v>0.2</v>
      </c>
      <c r="L19629">
        <f>I19629*J19629*(1-K19629)</f>
        <v/>
      </c>
      <c r="M19629">
        <f>VLOOKUP(F19629,Products!A:D,4,FALSE)*I19629</f>
        <v/>
      </c>
      <c r="N19629">
        <f>L19629-M19629</f>
        <v/>
      </c>
    </row>
    <row r="19630">
      <c r="A19630" t="inlineStr">
        <is>
          <t>T1019628</t>
        </is>
      </c>
      <c r="B19630" t="inlineStr">
        <is>
          <t>2023-03-28</t>
        </is>
      </c>
      <c r="C19630" t="inlineStr">
        <is>
          <t>S020</t>
        </is>
      </c>
      <c r="D19630" t="inlineStr">
        <is>
          <t>Store_020</t>
        </is>
      </c>
      <c r="E19630" t="inlineStr">
        <is>
          <t>West</t>
        </is>
      </c>
      <c r="F19630" t="inlineStr">
        <is>
          <t>P0117</t>
        </is>
      </c>
      <c r="G19630" t="inlineStr">
        <is>
          <t>Prod_0117</t>
        </is>
      </c>
      <c r="H19630" t="inlineStr">
        <is>
          <t>Electronics</t>
        </is>
      </c>
      <c r="I19630" t="n">
        <v>2</v>
      </c>
      <c r="J19630" t="n">
        <v>372.8</v>
      </c>
      <c r="K19630" t="n">
        <v>0.1</v>
      </c>
      <c r="L19630">
        <f>I19630*J19630*(1-K19630)</f>
        <v/>
      </c>
      <c r="M19630">
        <f>VLOOKUP(F19630,Products!A:D,4,FALSE)*I19630</f>
        <v/>
      </c>
      <c r="N19630">
        <f>L19630-M19630</f>
        <v/>
      </c>
    </row>
    <row r="19631">
      <c r="A19631" t="inlineStr">
        <is>
          <t>T1019629</t>
        </is>
      </c>
      <c r="B19631" t="inlineStr">
        <is>
          <t>2023-06-11</t>
        </is>
      </c>
      <c r="C19631" t="inlineStr">
        <is>
          <t>S013</t>
        </is>
      </c>
      <c r="D19631" t="inlineStr">
        <is>
          <t>Store_013</t>
        </is>
      </c>
      <c r="E19631" t="inlineStr">
        <is>
          <t>North</t>
        </is>
      </c>
      <c r="F19631" t="inlineStr">
        <is>
          <t>P0189</t>
        </is>
      </c>
      <c r="G19631" t="inlineStr">
        <is>
          <t>Prod_0189</t>
        </is>
      </c>
      <c r="H19631" t="inlineStr">
        <is>
          <t>Food</t>
        </is>
      </c>
      <c r="I19631" t="n">
        <v>1</v>
      </c>
      <c r="J19631" t="n">
        <v>779.5</v>
      </c>
      <c r="K19631" t="n">
        <v>0</v>
      </c>
      <c r="L19631">
        <f>I19631*J19631*(1-K19631)</f>
        <v/>
      </c>
      <c r="M19631">
        <f>VLOOKUP(F19631,Products!A:D,4,FALSE)*I19631</f>
        <v/>
      </c>
      <c r="N19631">
        <f>L19631-M19631</f>
        <v/>
      </c>
    </row>
    <row r="19632">
      <c r="A19632" t="inlineStr">
        <is>
          <t>T1019630</t>
        </is>
      </c>
      <c r="B19632" t="inlineStr">
        <is>
          <t>2025-08-25</t>
        </is>
      </c>
      <c r="C19632" t="inlineStr">
        <is>
          <t>S030</t>
        </is>
      </c>
      <c r="D19632" t="inlineStr">
        <is>
          <t>Store_030</t>
        </is>
      </c>
      <c r="E19632" t="inlineStr">
        <is>
          <t>North</t>
        </is>
      </c>
      <c r="F19632" t="inlineStr">
        <is>
          <t>P0165</t>
        </is>
      </c>
      <c r="G19632" t="inlineStr">
        <is>
          <t>Prod_0165</t>
        </is>
      </c>
      <c r="H19632" t="inlineStr">
        <is>
          <t>Clothing</t>
        </is>
      </c>
      <c r="I19632" t="n">
        <v>6</v>
      </c>
      <c r="J19632" t="n">
        <v>563.73</v>
      </c>
      <c r="K19632" t="n">
        <v>0</v>
      </c>
      <c r="L19632">
        <f>I19632*J19632*(1-K19632)</f>
        <v/>
      </c>
      <c r="M19632">
        <f>VLOOKUP(F19632,Products!A:D,4,FALSE)*I19632</f>
        <v/>
      </c>
      <c r="N19632">
        <f>L19632-M19632</f>
        <v/>
      </c>
    </row>
    <row r="19633">
      <c r="A19633" t="inlineStr">
        <is>
          <t>T1019631</t>
        </is>
      </c>
      <c r="B19633" t="inlineStr">
        <is>
          <t>2023-02-03</t>
        </is>
      </c>
      <c r="C19633" t="inlineStr">
        <is>
          <t>S022</t>
        </is>
      </c>
      <c r="D19633" t="inlineStr">
        <is>
          <t>Store_022</t>
        </is>
      </c>
      <c r="E19633" t="inlineStr">
        <is>
          <t>East</t>
        </is>
      </c>
      <c r="F19633" t="inlineStr">
        <is>
          <t>P0080</t>
        </is>
      </c>
      <c r="G19633" t="inlineStr">
        <is>
          <t>Prod_0080</t>
        </is>
      </c>
      <c r="H19633" t="inlineStr">
        <is>
          <t>Clothing</t>
        </is>
      </c>
      <c r="I19633" t="n">
        <v>9</v>
      </c>
      <c r="J19633" t="n">
        <v>700.46</v>
      </c>
      <c r="K19633" t="n">
        <v>0</v>
      </c>
      <c r="L19633">
        <f>I19633*J19633*(1-K19633)</f>
        <v/>
      </c>
      <c r="M19633">
        <f>VLOOKUP(F19633,Products!A:D,4,FALSE)*I19633</f>
        <v/>
      </c>
      <c r="N19633">
        <f>L19633-M19633</f>
        <v/>
      </c>
    </row>
    <row r="19634">
      <c r="A19634" t="inlineStr">
        <is>
          <t>T1019632</t>
        </is>
      </c>
      <c r="B19634" t="inlineStr">
        <is>
          <t>2024-10-13</t>
        </is>
      </c>
      <c r="C19634" t="inlineStr">
        <is>
          <t>S011</t>
        </is>
      </c>
      <c r="D19634" t="inlineStr">
        <is>
          <t>Store_011</t>
        </is>
      </c>
      <c r="E19634" t="inlineStr">
        <is>
          <t>South</t>
        </is>
      </c>
      <c r="F19634" t="inlineStr">
        <is>
          <t>P0179</t>
        </is>
      </c>
      <c r="G19634" t="inlineStr">
        <is>
          <t>Prod_0179</t>
        </is>
      </c>
      <c r="H19634" t="inlineStr">
        <is>
          <t>Household</t>
        </is>
      </c>
      <c r="I19634" t="n">
        <v>8</v>
      </c>
      <c r="J19634" t="n">
        <v>257.78</v>
      </c>
      <c r="K19634" t="n">
        <v>0</v>
      </c>
      <c r="L19634">
        <f>I19634*J19634*(1-K19634)</f>
        <v/>
      </c>
      <c r="M19634">
        <f>VLOOKUP(F19634,Products!A:D,4,FALSE)*I19634</f>
        <v/>
      </c>
      <c r="N19634">
        <f>L19634-M19634</f>
        <v/>
      </c>
    </row>
    <row r="19635">
      <c r="A19635" t="inlineStr">
        <is>
          <t>T1019633</t>
        </is>
      </c>
      <c r="B19635" t="inlineStr">
        <is>
          <t>2025-01-28</t>
        </is>
      </c>
      <c r="C19635" t="inlineStr">
        <is>
          <t>S026</t>
        </is>
      </c>
      <c r="D19635" t="inlineStr">
        <is>
          <t>Store_026</t>
        </is>
      </c>
      <c r="E19635" t="inlineStr">
        <is>
          <t>North</t>
        </is>
      </c>
      <c r="F19635" t="inlineStr">
        <is>
          <t>P0017</t>
        </is>
      </c>
      <c r="G19635" t="inlineStr">
        <is>
          <t>Prod_0017</t>
        </is>
      </c>
      <c r="H19635" t="inlineStr">
        <is>
          <t>Food</t>
        </is>
      </c>
      <c r="I19635" t="n">
        <v>7</v>
      </c>
      <c r="J19635" t="n">
        <v>650.4</v>
      </c>
      <c r="K19635" t="n">
        <v>0</v>
      </c>
      <c r="L19635">
        <f>I19635*J19635*(1-K19635)</f>
        <v/>
      </c>
      <c r="M19635">
        <f>VLOOKUP(F19635,Products!A:D,4,FALSE)*I19635</f>
        <v/>
      </c>
      <c r="N19635">
        <f>L19635-M19635</f>
        <v/>
      </c>
    </row>
    <row r="19636">
      <c r="A19636" t="inlineStr">
        <is>
          <t>T1019634</t>
        </is>
      </c>
      <c r="B19636" t="inlineStr">
        <is>
          <t>2025-03-05</t>
        </is>
      </c>
      <c r="C19636" t="inlineStr">
        <is>
          <t>S001</t>
        </is>
      </c>
      <c r="D19636" t="inlineStr">
        <is>
          <t>Store_001</t>
        </is>
      </c>
      <c r="E19636" t="inlineStr">
        <is>
          <t>West</t>
        </is>
      </c>
      <c r="F19636" t="inlineStr">
        <is>
          <t>P0012</t>
        </is>
      </c>
      <c r="G19636" t="inlineStr">
        <is>
          <t>Prod_0012</t>
        </is>
      </c>
      <c r="H19636" t="inlineStr">
        <is>
          <t>Food</t>
        </is>
      </c>
      <c r="I19636" t="n">
        <v>9</v>
      </c>
      <c r="J19636" t="n">
        <v>833.09</v>
      </c>
      <c r="K19636" t="n">
        <v>0</v>
      </c>
      <c r="L19636">
        <f>I19636*J19636*(1-K19636)</f>
        <v/>
      </c>
      <c r="M19636">
        <f>VLOOKUP(F19636,Products!A:D,4,FALSE)*I19636</f>
        <v/>
      </c>
      <c r="N19636">
        <f>L19636-M19636</f>
        <v/>
      </c>
    </row>
    <row r="19637">
      <c r="A19637" t="inlineStr">
        <is>
          <t>T1019635</t>
        </is>
      </c>
      <c r="B19637" t="inlineStr">
        <is>
          <t>2023-03-25</t>
        </is>
      </c>
      <c r="C19637" t="inlineStr">
        <is>
          <t>S029</t>
        </is>
      </c>
      <c r="D19637" t="inlineStr">
        <is>
          <t>Store_029</t>
        </is>
      </c>
      <c r="E19637" t="inlineStr">
        <is>
          <t>South</t>
        </is>
      </c>
      <c r="F19637" t="inlineStr">
        <is>
          <t>P0173</t>
        </is>
      </c>
      <c r="G19637" t="inlineStr">
        <is>
          <t>Prod_0173</t>
        </is>
      </c>
      <c r="H19637" t="inlineStr">
        <is>
          <t>Toys</t>
        </is>
      </c>
      <c r="I19637" t="n">
        <v>4</v>
      </c>
      <c r="J19637" t="n">
        <v>987.46</v>
      </c>
      <c r="K19637" t="n">
        <v>0</v>
      </c>
      <c r="L19637">
        <f>I19637*J19637*(1-K19637)</f>
        <v/>
      </c>
      <c r="M19637">
        <f>VLOOKUP(F19637,Products!A:D,4,FALSE)*I19637</f>
        <v/>
      </c>
      <c r="N19637">
        <f>L19637-M19637</f>
        <v/>
      </c>
    </row>
    <row r="19638">
      <c r="A19638" t="inlineStr">
        <is>
          <t>T1019636</t>
        </is>
      </c>
      <c r="B19638" t="inlineStr">
        <is>
          <t>2025-06-19</t>
        </is>
      </c>
      <c r="C19638" t="inlineStr">
        <is>
          <t>S005</t>
        </is>
      </c>
      <c r="D19638" t="inlineStr">
        <is>
          <t>Store_005</t>
        </is>
      </c>
      <c r="E19638" t="inlineStr">
        <is>
          <t>Central</t>
        </is>
      </c>
      <c r="F19638" t="inlineStr">
        <is>
          <t>P0137</t>
        </is>
      </c>
      <c r="G19638" t="inlineStr">
        <is>
          <t>Prod_0137</t>
        </is>
      </c>
      <c r="H19638" t="inlineStr">
        <is>
          <t>Electronics</t>
        </is>
      </c>
      <c r="I19638" t="n">
        <v>4</v>
      </c>
      <c r="J19638" t="n">
        <v>117.89</v>
      </c>
      <c r="K19638" t="n">
        <v>0</v>
      </c>
      <c r="L19638">
        <f>I19638*J19638*(1-K19638)</f>
        <v/>
      </c>
      <c r="M19638">
        <f>VLOOKUP(F19638,Products!A:D,4,FALSE)*I19638</f>
        <v/>
      </c>
      <c r="N19638">
        <f>L19638-M19638</f>
        <v/>
      </c>
    </row>
    <row r="19639">
      <c r="A19639" t="inlineStr">
        <is>
          <t>T1019637</t>
        </is>
      </c>
      <c r="B19639" t="inlineStr">
        <is>
          <t>2024-03-09</t>
        </is>
      </c>
      <c r="C19639" t="inlineStr">
        <is>
          <t>S029</t>
        </is>
      </c>
      <c r="D19639" t="inlineStr">
        <is>
          <t>Store_029</t>
        </is>
      </c>
      <c r="E19639" t="inlineStr">
        <is>
          <t>South</t>
        </is>
      </c>
      <c r="F19639" t="inlineStr">
        <is>
          <t>P0134</t>
        </is>
      </c>
      <c r="G19639" t="inlineStr">
        <is>
          <t>Prod_0134</t>
        </is>
      </c>
      <c r="H19639" t="inlineStr">
        <is>
          <t>Food</t>
        </is>
      </c>
      <c r="I19639" t="n">
        <v>6</v>
      </c>
      <c r="J19639" t="n">
        <v>489.12</v>
      </c>
      <c r="K19639" t="n">
        <v>0</v>
      </c>
      <c r="L19639">
        <f>I19639*J19639*(1-K19639)</f>
        <v/>
      </c>
      <c r="M19639">
        <f>VLOOKUP(F19639,Products!A:D,4,FALSE)*I19639</f>
        <v/>
      </c>
      <c r="N19639">
        <f>L19639-M19639</f>
        <v/>
      </c>
    </row>
    <row r="19640">
      <c r="A19640" t="inlineStr">
        <is>
          <t>T1019638</t>
        </is>
      </c>
      <c r="B19640" t="inlineStr">
        <is>
          <t>2024-01-07</t>
        </is>
      </c>
      <c r="C19640" t="inlineStr">
        <is>
          <t>S016</t>
        </is>
      </c>
      <c r="D19640" t="inlineStr">
        <is>
          <t>Store_016</t>
        </is>
      </c>
      <c r="E19640" t="inlineStr">
        <is>
          <t>West</t>
        </is>
      </c>
      <c r="F19640" t="inlineStr">
        <is>
          <t>P0050</t>
        </is>
      </c>
      <c r="G19640" t="inlineStr">
        <is>
          <t>Prod_0050</t>
        </is>
      </c>
      <c r="H19640" t="inlineStr">
        <is>
          <t>Household</t>
        </is>
      </c>
      <c r="I19640" t="n">
        <v>8</v>
      </c>
      <c r="J19640" t="n">
        <v>709.58</v>
      </c>
      <c r="K19640" t="n">
        <v>0</v>
      </c>
      <c r="L19640">
        <f>I19640*J19640*(1-K19640)</f>
        <v/>
      </c>
      <c r="M19640">
        <f>VLOOKUP(F19640,Products!A:D,4,FALSE)*I19640</f>
        <v/>
      </c>
      <c r="N19640">
        <f>L19640-M19640</f>
        <v/>
      </c>
    </row>
    <row r="19641">
      <c r="A19641" t="inlineStr">
        <is>
          <t>T1019639</t>
        </is>
      </c>
      <c r="B19641" t="inlineStr">
        <is>
          <t>2024-03-07</t>
        </is>
      </c>
      <c r="C19641" t="inlineStr">
        <is>
          <t>S009</t>
        </is>
      </c>
      <c r="D19641" t="inlineStr">
        <is>
          <t>Store_009</t>
        </is>
      </c>
      <c r="E19641" t="inlineStr">
        <is>
          <t>Central</t>
        </is>
      </c>
      <c r="F19641" t="inlineStr">
        <is>
          <t>P0042</t>
        </is>
      </c>
      <c r="G19641" t="inlineStr">
        <is>
          <t>Prod_0042</t>
        </is>
      </c>
      <c r="H19641" t="inlineStr">
        <is>
          <t>Electronics</t>
        </is>
      </c>
      <c r="I19641" t="n">
        <v>1</v>
      </c>
      <c r="J19641" t="n">
        <v>949.67</v>
      </c>
      <c r="K19641" t="n">
        <v>0.05</v>
      </c>
      <c r="L19641">
        <f>I19641*J19641*(1-K19641)</f>
        <v/>
      </c>
      <c r="M19641">
        <f>VLOOKUP(F19641,Products!A:D,4,FALSE)*I19641</f>
        <v/>
      </c>
      <c r="N19641">
        <f>L19641-M19641</f>
        <v/>
      </c>
    </row>
    <row r="19642">
      <c r="A19642" t="inlineStr">
        <is>
          <t>T1019640</t>
        </is>
      </c>
      <c r="B19642" t="inlineStr">
        <is>
          <t>2024-04-23</t>
        </is>
      </c>
      <c r="C19642" t="inlineStr">
        <is>
          <t>S048</t>
        </is>
      </c>
      <c r="D19642" t="inlineStr">
        <is>
          <t>Store_048</t>
        </is>
      </c>
      <c r="E19642" t="inlineStr">
        <is>
          <t>South</t>
        </is>
      </c>
      <c r="F19642" t="inlineStr">
        <is>
          <t>P0116</t>
        </is>
      </c>
      <c r="G19642" t="inlineStr">
        <is>
          <t>Prod_0116</t>
        </is>
      </c>
      <c r="H19642" t="inlineStr">
        <is>
          <t>Clothing</t>
        </is>
      </c>
      <c r="I19642" t="n">
        <v>5</v>
      </c>
      <c r="J19642" t="n">
        <v>993.5599999999999</v>
      </c>
      <c r="K19642" t="n">
        <v>0</v>
      </c>
      <c r="L19642">
        <f>I19642*J19642*(1-K19642)</f>
        <v/>
      </c>
      <c r="M19642">
        <f>VLOOKUP(F19642,Products!A:D,4,FALSE)*I19642</f>
        <v/>
      </c>
      <c r="N19642">
        <f>L19642-M19642</f>
        <v/>
      </c>
    </row>
    <row r="19643">
      <c r="A19643" t="inlineStr">
        <is>
          <t>T1019641</t>
        </is>
      </c>
      <c r="B19643" t="inlineStr">
        <is>
          <t>2024-10-25</t>
        </is>
      </c>
      <c r="C19643" t="inlineStr">
        <is>
          <t>S020</t>
        </is>
      </c>
      <c r="D19643" t="inlineStr">
        <is>
          <t>Store_020</t>
        </is>
      </c>
      <c r="E19643" t="inlineStr">
        <is>
          <t>West</t>
        </is>
      </c>
      <c r="F19643" t="inlineStr">
        <is>
          <t>P0049</t>
        </is>
      </c>
      <c r="G19643" t="inlineStr">
        <is>
          <t>Prod_0049</t>
        </is>
      </c>
      <c r="H19643" t="inlineStr">
        <is>
          <t>Beverages</t>
        </is>
      </c>
      <c r="I19643" t="n">
        <v>7</v>
      </c>
      <c r="J19643" t="n">
        <v>234.51</v>
      </c>
      <c r="K19643" t="n">
        <v>0</v>
      </c>
      <c r="L19643">
        <f>I19643*J19643*(1-K19643)</f>
        <v/>
      </c>
      <c r="M19643">
        <f>VLOOKUP(F19643,Products!A:D,4,FALSE)*I19643</f>
        <v/>
      </c>
      <c r="N19643">
        <f>L19643-M19643</f>
        <v/>
      </c>
    </row>
    <row r="19644">
      <c r="A19644" t="inlineStr">
        <is>
          <t>T1019642</t>
        </is>
      </c>
      <c r="B19644" t="inlineStr">
        <is>
          <t>2024-10-05</t>
        </is>
      </c>
      <c r="C19644" t="inlineStr">
        <is>
          <t>S036</t>
        </is>
      </c>
      <c r="D19644" t="inlineStr">
        <is>
          <t>Store_036</t>
        </is>
      </c>
      <c r="E19644" t="inlineStr">
        <is>
          <t>Central</t>
        </is>
      </c>
      <c r="F19644" t="inlineStr">
        <is>
          <t>P0200</t>
        </is>
      </c>
      <c r="G19644" t="inlineStr">
        <is>
          <t>Prod_0200</t>
        </is>
      </c>
      <c r="H19644" t="inlineStr">
        <is>
          <t>Electronics</t>
        </is>
      </c>
      <c r="I19644" t="n">
        <v>4</v>
      </c>
      <c r="J19644" t="n">
        <v>347.49</v>
      </c>
      <c r="K19644" t="n">
        <v>0</v>
      </c>
      <c r="L19644">
        <f>I19644*J19644*(1-K19644)</f>
        <v/>
      </c>
      <c r="M19644">
        <f>VLOOKUP(F19644,Products!A:D,4,FALSE)*I19644</f>
        <v/>
      </c>
      <c r="N19644">
        <f>L19644-M19644</f>
        <v/>
      </c>
    </row>
    <row r="19645">
      <c r="A19645" t="inlineStr">
        <is>
          <t>T1019643</t>
        </is>
      </c>
      <c r="B19645" t="inlineStr">
        <is>
          <t>2025-07-19</t>
        </is>
      </c>
      <c r="C19645" t="inlineStr">
        <is>
          <t>S003</t>
        </is>
      </c>
      <c r="D19645" t="inlineStr">
        <is>
          <t>Store_003</t>
        </is>
      </c>
      <c r="E19645" t="inlineStr">
        <is>
          <t>North</t>
        </is>
      </c>
      <c r="F19645" t="inlineStr">
        <is>
          <t>P0035</t>
        </is>
      </c>
      <c r="G19645" t="inlineStr">
        <is>
          <t>Prod_0035</t>
        </is>
      </c>
      <c r="H19645" t="inlineStr">
        <is>
          <t>Beverages</t>
        </is>
      </c>
      <c r="I19645" t="n">
        <v>7</v>
      </c>
      <c r="J19645" t="n">
        <v>96.95</v>
      </c>
      <c r="K19645" t="n">
        <v>0</v>
      </c>
      <c r="L19645">
        <f>I19645*J19645*(1-K19645)</f>
        <v/>
      </c>
      <c r="M19645">
        <f>VLOOKUP(F19645,Products!A:D,4,FALSE)*I19645</f>
        <v/>
      </c>
      <c r="N19645">
        <f>L19645-M19645</f>
        <v/>
      </c>
    </row>
    <row r="19646">
      <c r="A19646" t="inlineStr">
        <is>
          <t>T1019644</t>
        </is>
      </c>
      <c r="B19646" t="inlineStr">
        <is>
          <t>2024-09-27</t>
        </is>
      </c>
      <c r="C19646" t="inlineStr">
        <is>
          <t>S031</t>
        </is>
      </c>
      <c r="D19646" t="inlineStr">
        <is>
          <t>Store_031</t>
        </is>
      </c>
      <c r="E19646" t="inlineStr">
        <is>
          <t>Central</t>
        </is>
      </c>
      <c r="F19646" t="inlineStr">
        <is>
          <t>P0094</t>
        </is>
      </c>
      <c r="G19646" t="inlineStr">
        <is>
          <t>Prod_0094</t>
        </is>
      </c>
      <c r="H19646" t="inlineStr">
        <is>
          <t>Toys</t>
        </is>
      </c>
      <c r="I19646" t="n">
        <v>5</v>
      </c>
      <c r="J19646" t="n">
        <v>732.37</v>
      </c>
      <c r="K19646" t="n">
        <v>0</v>
      </c>
      <c r="L19646">
        <f>I19646*J19646*(1-K19646)</f>
        <v/>
      </c>
      <c r="M19646">
        <f>VLOOKUP(F19646,Products!A:D,4,FALSE)*I19646</f>
        <v/>
      </c>
      <c r="N19646">
        <f>L19646-M19646</f>
        <v/>
      </c>
    </row>
    <row r="19647">
      <c r="A19647" t="inlineStr">
        <is>
          <t>T1019645</t>
        </is>
      </c>
      <c r="B19647" t="inlineStr">
        <is>
          <t>2024-08-02</t>
        </is>
      </c>
      <c r="C19647" t="inlineStr">
        <is>
          <t>S040</t>
        </is>
      </c>
      <c r="D19647" t="inlineStr">
        <is>
          <t>Store_040</t>
        </is>
      </c>
      <c r="E19647" t="inlineStr">
        <is>
          <t>Central</t>
        </is>
      </c>
      <c r="F19647" t="inlineStr">
        <is>
          <t>P0016</t>
        </is>
      </c>
      <c r="G19647" t="inlineStr">
        <is>
          <t>Prod_0016</t>
        </is>
      </c>
      <c r="H19647" t="inlineStr">
        <is>
          <t>Food</t>
        </is>
      </c>
      <c r="I19647" t="n">
        <v>3</v>
      </c>
      <c r="J19647" t="n">
        <v>740.01</v>
      </c>
      <c r="K19647" t="n">
        <v>0</v>
      </c>
      <c r="L19647">
        <f>I19647*J19647*(1-K19647)</f>
        <v/>
      </c>
      <c r="M19647">
        <f>VLOOKUP(F19647,Products!A:D,4,FALSE)*I19647</f>
        <v/>
      </c>
      <c r="N19647">
        <f>L19647-M19647</f>
        <v/>
      </c>
    </row>
    <row r="19648">
      <c r="A19648" t="inlineStr">
        <is>
          <t>T1019646</t>
        </is>
      </c>
      <c r="B19648" t="inlineStr">
        <is>
          <t>2025-06-04</t>
        </is>
      </c>
      <c r="C19648" t="inlineStr">
        <is>
          <t>S017</t>
        </is>
      </c>
      <c r="D19648" t="inlineStr">
        <is>
          <t>Store_017</t>
        </is>
      </c>
      <c r="E19648" t="inlineStr">
        <is>
          <t>South</t>
        </is>
      </c>
      <c r="F19648" t="inlineStr">
        <is>
          <t>P0021</t>
        </is>
      </c>
      <c r="G19648" t="inlineStr">
        <is>
          <t>Prod_0021</t>
        </is>
      </c>
      <c r="H19648" t="inlineStr">
        <is>
          <t>Household</t>
        </is>
      </c>
      <c r="I19648" t="n">
        <v>2</v>
      </c>
      <c r="J19648" t="n">
        <v>144.75</v>
      </c>
      <c r="K19648" t="n">
        <v>0</v>
      </c>
      <c r="L19648">
        <f>I19648*J19648*(1-K19648)</f>
        <v/>
      </c>
      <c r="M19648">
        <f>VLOOKUP(F19648,Products!A:D,4,FALSE)*I19648</f>
        <v/>
      </c>
      <c r="N19648">
        <f>L19648-M19648</f>
        <v/>
      </c>
    </row>
    <row r="19649">
      <c r="A19649" t="inlineStr">
        <is>
          <t>T1019647</t>
        </is>
      </c>
      <c r="B19649" t="inlineStr">
        <is>
          <t>2025-08-29</t>
        </is>
      </c>
      <c r="C19649" t="inlineStr">
        <is>
          <t>S020</t>
        </is>
      </c>
      <c r="D19649" t="inlineStr">
        <is>
          <t>Store_020</t>
        </is>
      </c>
      <c r="E19649" t="inlineStr">
        <is>
          <t>West</t>
        </is>
      </c>
      <c r="F19649" t="inlineStr">
        <is>
          <t>P0183</t>
        </is>
      </c>
      <c r="G19649" t="inlineStr">
        <is>
          <t>Prod_0183</t>
        </is>
      </c>
      <c r="H19649" t="inlineStr">
        <is>
          <t>Stationery</t>
        </is>
      </c>
      <c r="I19649" t="n">
        <v>8</v>
      </c>
      <c r="J19649" t="n">
        <v>758.5</v>
      </c>
      <c r="K19649" t="n">
        <v>0</v>
      </c>
      <c r="L19649">
        <f>I19649*J19649*(1-K19649)</f>
        <v/>
      </c>
      <c r="M19649">
        <f>VLOOKUP(F19649,Products!A:D,4,FALSE)*I19649</f>
        <v/>
      </c>
      <c r="N19649">
        <f>L19649-M19649</f>
        <v/>
      </c>
    </row>
    <row r="19650">
      <c r="A19650" t="inlineStr">
        <is>
          <t>T1019648</t>
        </is>
      </c>
      <c r="B19650" t="inlineStr">
        <is>
          <t>2024-08-10</t>
        </is>
      </c>
      <c r="C19650" t="inlineStr">
        <is>
          <t>S041</t>
        </is>
      </c>
      <c r="D19650" t="inlineStr">
        <is>
          <t>Store_041</t>
        </is>
      </c>
      <c r="E19650" t="inlineStr">
        <is>
          <t>East</t>
        </is>
      </c>
      <c r="F19650" t="inlineStr">
        <is>
          <t>P0138</t>
        </is>
      </c>
      <c r="G19650" t="inlineStr">
        <is>
          <t>Prod_0138</t>
        </is>
      </c>
      <c r="H19650" t="inlineStr">
        <is>
          <t>Household</t>
        </is>
      </c>
      <c r="I19650" t="n">
        <v>7</v>
      </c>
      <c r="J19650" t="n">
        <v>303.62</v>
      </c>
      <c r="K19650" t="n">
        <v>0</v>
      </c>
      <c r="L19650">
        <f>I19650*J19650*(1-K19650)</f>
        <v/>
      </c>
      <c r="M19650">
        <f>VLOOKUP(F19650,Products!A:D,4,FALSE)*I19650</f>
        <v/>
      </c>
      <c r="N19650">
        <f>L19650-M19650</f>
        <v/>
      </c>
    </row>
    <row r="19651">
      <c r="A19651" t="inlineStr">
        <is>
          <t>T1019649</t>
        </is>
      </c>
      <c r="B19651" t="inlineStr">
        <is>
          <t>2024-09-27</t>
        </is>
      </c>
      <c r="C19651" t="inlineStr">
        <is>
          <t>S028</t>
        </is>
      </c>
      <c r="D19651" t="inlineStr">
        <is>
          <t>Store_028</t>
        </is>
      </c>
      <c r="E19651" t="inlineStr">
        <is>
          <t>North</t>
        </is>
      </c>
      <c r="F19651" t="inlineStr">
        <is>
          <t>P0002</t>
        </is>
      </c>
      <c r="G19651" t="inlineStr">
        <is>
          <t>Prod_0002</t>
        </is>
      </c>
      <c r="H19651" t="inlineStr">
        <is>
          <t>Food</t>
        </is>
      </c>
      <c r="I19651" t="n">
        <v>7</v>
      </c>
      <c r="J19651" t="n">
        <v>251.32</v>
      </c>
      <c r="K19651" t="n">
        <v>0.2</v>
      </c>
      <c r="L19651">
        <f>I19651*J19651*(1-K19651)</f>
        <v/>
      </c>
      <c r="M19651">
        <f>VLOOKUP(F19651,Products!A:D,4,FALSE)*I19651</f>
        <v/>
      </c>
      <c r="N19651">
        <f>L19651-M19651</f>
        <v/>
      </c>
    </row>
    <row r="19652">
      <c r="A19652" t="inlineStr">
        <is>
          <t>T1019650</t>
        </is>
      </c>
      <c r="B19652" t="inlineStr">
        <is>
          <t>2023-02-06</t>
        </is>
      </c>
      <c r="C19652" t="inlineStr">
        <is>
          <t>S013</t>
        </is>
      </c>
      <c r="D19652" t="inlineStr">
        <is>
          <t>Store_013</t>
        </is>
      </c>
      <c r="E19652" t="inlineStr">
        <is>
          <t>North</t>
        </is>
      </c>
      <c r="F19652" t="inlineStr">
        <is>
          <t>P0154</t>
        </is>
      </c>
      <c r="G19652" t="inlineStr">
        <is>
          <t>Prod_0154</t>
        </is>
      </c>
      <c r="H19652" t="inlineStr">
        <is>
          <t>Toys</t>
        </is>
      </c>
      <c r="I19652" t="n">
        <v>4</v>
      </c>
      <c r="J19652" t="n">
        <v>289.39</v>
      </c>
      <c r="K19652" t="n">
        <v>0</v>
      </c>
      <c r="L19652">
        <f>I19652*J19652*(1-K19652)</f>
        <v/>
      </c>
      <c r="M19652">
        <f>VLOOKUP(F19652,Products!A:D,4,FALSE)*I19652</f>
        <v/>
      </c>
      <c r="N19652">
        <f>L19652-M19652</f>
        <v/>
      </c>
    </row>
    <row r="19653">
      <c r="A19653" t="inlineStr">
        <is>
          <t>T1019651</t>
        </is>
      </c>
      <c r="B19653" t="inlineStr">
        <is>
          <t>2024-03-27</t>
        </is>
      </c>
      <c r="C19653" t="inlineStr">
        <is>
          <t>S040</t>
        </is>
      </c>
      <c r="D19653" t="inlineStr">
        <is>
          <t>Store_040</t>
        </is>
      </c>
      <c r="E19653" t="inlineStr">
        <is>
          <t>Central</t>
        </is>
      </c>
      <c r="F19653" t="inlineStr">
        <is>
          <t>P0183</t>
        </is>
      </c>
      <c r="G19653" t="inlineStr">
        <is>
          <t>Prod_0183</t>
        </is>
      </c>
      <c r="H19653" t="inlineStr">
        <is>
          <t>Stationery</t>
        </is>
      </c>
      <c r="I19653" t="n">
        <v>9</v>
      </c>
      <c r="J19653" t="n">
        <v>855.45</v>
      </c>
      <c r="K19653" t="n">
        <v>0.15</v>
      </c>
      <c r="L19653">
        <f>I19653*J19653*(1-K19653)</f>
        <v/>
      </c>
      <c r="M19653">
        <f>VLOOKUP(F19653,Products!A:D,4,FALSE)*I19653</f>
        <v/>
      </c>
      <c r="N19653">
        <f>L19653-M19653</f>
        <v/>
      </c>
    </row>
    <row r="19654">
      <c r="A19654" t="inlineStr">
        <is>
          <t>T1019652</t>
        </is>
      </c>
      <c r="B19654" t="inlineStr">
        <is>
          <t>2025-02-01</t>
        </is>
      </c>
      <c r="C19654" t="inlineStr">
        <is>
          <t>S037</t>
        </is>
      </c>
      <c r="D19654" t="inlineStr">
        <is>
          <t>Store_037</t>
        </is>
      </c>
      <c r="E19654" t="inlineStr">
        <is>
          <t>East</t>
        </is>
      </c>
      <c r="F19654" t="inlineStr">
        <is>
          <t>P0135</t>
        </is>
      </c>
      <c r="G19654" t="inlineStr">
        <is>
          <t>Prod_0135</t>
        </is>
      </c>
      <c r="H19654" t="inlineStr">
        <is>
          <t>Food</t>
        </is>
      </c>
      <c r="I19654" t="n">
        <v>8</v>
      </c>
      <c r="J19654" t="n">
        <v>74.14</v>
      </c>
      <c r="K19654" t="n">
        <v>0.1</v>
      </c>
      <c r="L19654">
        <f>I19654*J19654*(1-K19654)</f>
        <v/>
      </c>
      <c r="M19654">
        <f>VLOOKUP(F19654,Products!A:D,4,FALSE)*I19654</f>
        <v/>
      </c>
      <c r="N19654">
        <f>L19654-M19654</f>
        <v/>
      </c>
    </row>
    <row r="19655">
      <c r="A19655" t="inlineStr">
        <is>
          <t>T1019653</t>
        </is>
      </c>
      <c r="B19655" t="inlineStr">
        <is>
          <t>2023-03-17</t>
        </is>
      </c>
      <c r="C19655" t="inlineStr">
        <is>
          <t>S004</t>
        </is>
      </c>
      <c r="D19655" t="inlineStr">
        <is>
          <t>Store_004</t>
        </is>
      </c>
      <c r="E19655" t="inlineStr">
        <is>
          <t>Central</t>
        </is>
      </c>
      <c r="F19655" t="inlineStr">
        <is>
          <t>P0092</t>
        </is>
      </c>
      <c r="G19655" t="inlineStr">
        <is>
          <t>Prod_0092</t>
        </is>
      </c>
      <c r="H19655" t="inlineStr">
        <is>
          <t>Household</t>
        </is>
      </c>
      <c r="I19655" t="n">
        <v>9</v>
      </c>
      <c r="J19655" t="n">
        <v>264.5</v>
      </c>
      <c r="K19655" t="n">
        <v>0.05</v>
      </c>
      <c r="L19655">
        <f>I19655*J19655*(1-K19655)</f>
        <v/>
      </c>
      <c r="M19655">
        <f>VLOOKUP(F19655,Products!A:D,4,FALSE)*I19655</f>
        <v/>
      </c>
      <c r="N19655">
        <f>L19655-M19655</f>
        <v/>
      </c>
    </row>
    <row r="19656">
      <c r="A19656" t="inlineStr">
        <is>
          <t>T1019654</t>
        </is>
      </c>
      <c r="B19656" t="inlineStr">
        <is>
          <t>2024-10-04</t>
        </is>
      </c>
      <c r="C19656" t="inlineStr">
        <is>
          <t>S021</t>
        </is>
      </c>
      <c r="D19656" t="inlineStr">
        <is>
          <t>Store_021</t>
        </is>
      </c>
      <c r="E19656" t="inlineStr">
        <is>
          <t>North</t>
        </is>
      </c>
      <c r="F19656" t="inlineStr">
        <is>
          <t>P0046</t>
        </is>
      </c>
      <c r="G19656" t="inlineStr">
        <is>
          <t>Prod_0046</t>
        </is>
      </c>
      <c r="H19656" t="inlineStr">
        <is>
          <t>Electronics</t>
        </is>
      </c>
      <c r="I19656" t="n">
        <v>3</v>
      </c>
      <c r="J19656" t="n">
        <v>52.22</v>
      </c>
      <c r="K19656" t="n">
        <v>0.2</v>
      </c>
      <c r="L19656">
        <f>I19656*J19656*(1-K19656)</f>
        <v/>
      </c>
      <c r="M19656">
        <f>VLOOKUP(F19656,Products!A:D,4,FALSE)*I19656</f>
        <v/>
      </c>
      <c r="N19656">
        <f>L19656-M19656</f>
        <v/>
      </c>
    </row>
    <row r="19657">
      <c r="A19657" t="inlineStr">
        <is>
          <t>T1019655</t>
        </is>
      </c>
      <c r="B19657" t="inlineStr">
        <is>
          <t>2023-10-24</t>
        </is>
      </c>
      <c r="C19657" t="inlineStr">
        <is>
          <t>S003</t>
        </is>
      </c>
      <c r="D19657" t="inlineStr">
        <is>
          <t>Store_003</t>
        </is>
      </c>
      <c r="E19657" t="inlineStr">
        <is>
          <t>North</t>
        </is>
      </c>
      <c r="F19657" t="inlineStr">
        <is>
          <t>P0158</t>
        </is>
      </c>
      <c r="G19657" t="inlineStr">
        <is>
          <t>Prod_0158</t>
        </is>
      </c>
      <c r="H19657" t="inlineStr">
        <is>
          <t>Beverages</t>
        </is>
      </c>
      <c r="I19657" t="n">
        <v>7</v>
      </c>
      <c r="J19657" t="n">
        <v>264.21</v>
      </c>
      <c r="K19657" t="n">
        <v>0.1</v>
      </c>
      <c r="L19657">
        <f>I19657*J19657*(1-K19657)</f>
        <v/>
      </c>
      <c r="M19657">
        <f>VLOOKUP(F19657,Products!A:D,4,FALSE)*I19657</f>
        <v/>
      </c>
      <c r="N19657">
        <f>L19657-M19657</f>
        <v/>
      </c>
    </row>
    <row r="19658">
      <c r="A19658" t="inlineStr">
        <is>
          <t>T1019656</t>
        </is>
      </c>
      <c r="B19658" t="inlineStr">
        <is>
          <t>2025-03-29</t>
        </is>
      </c>
      <c r="C19658" t="inlineStr">
        <is>
          <t>S008</t>
        </is>
      </c>
      <c r="D19658" t="inlineStr">
        <is>
          <t>Store_008</t>
        </is>
      </c>
      <c r="E19658" t="inlineStr">
        <is>
          <t>East</t>
        </is>
      </c>
      <c r="F19658" t="inlineStr">
        <is>
          <t>P0196</t>
        </is>
      </c>
      <c r="G19658" t="inlineStr">
        <is>
          <t>Prod_0196</t>
        </is>
      </c>
      <c r="H19658" t="inlineStr">
        <is>
          <t>Beverages</t>
        </is>
      </c>
      <c r="I19658" t="n">
        <v>5</v>
      </c>
      <c r="J19658" t="n">
        <v>779.5</v>
      </c>
      <c r="K19658" t="n">
        <v>0.05</v>
      </c>
      <c r="L19658">
        <f>I19658*J19658*(1-K19658)</f>
        <v/>
      </c>
      <c r="M19658">
        <f>VLOOKUP(F19658,Products!A:D,4,FALSE)*I19658</f>
        <v/>
      </c>
      <c r="N19658">
        <f>L19658-M19658</f>
        <v/>
      </c>
    </row>
    <row r="19659">
      <c r="A19659" t="inlineStr">
        <is>
          <t>T1019657</t>
        </is>
      </c>
      <c r="B19659" t="inlineStr">
        <is>
          <t>2024-10-10</t>
        </is>
      </c>
      <c r="C19659" t="inlineStr">
        <is>
          <t>S004</t>
        </is>
      </c>
      <c r="D19659" t="inlineStr">
        <is>
          <t>Store_004</t>
        </is>
      </c>
      <c r="E19659" t="inlineStr">
        <is>
          <t>Central</t>
        </is>
      </c>
      <c r="F19659" t="inlineStr">
        <is>
          <t>P0029</t>
        </is>
      </c>
      <c r="G19659" t="inlineStr">
        <is>
          <t>Prod_0029</t>
        </is>
      </c>
      <c r="H19659" t="inlineStr">
        <is>
          <t>Clothing</t>
        </is>
      </c>
      <c r="I19659" t="n">
        <v>6</v>
      </c>
      <c r="J19659" t="n">
        <v>675.38</v>
      </c>
      <c r="K19659" t="n">
        <v>0</v>
      </c>
      <c r="L19659">
        <f>I19659*J19659*(1-K19659)</f>
        <v/>
      </c>
      <c r="M19659">
        <f>VLOOKUP(F19659,Products!A:D,4,FALSE)*I19659</f>
        <v/>
      </c>
      <c r="N19659">
        <f>L19659-M19659</f>
        <v/>
      </c>
    </row>
    <row r="19660">
      <c r="A19660" t="inlineStr">
        <is>
          <t>T1019658</t>
        </is>
      </c>
      <c r="B19660" t="inlineStr">
        <is>
          <t>2025-03-18</t>
        </is>
      </c>
      <c r="C19660" t="inlineStr">
        <is>
          <t>S022</t>
        </is>
      </c>
      <c r="D19660" t="inlineStr">
        <is>
          <t>Store_022</t>
        </is>
      </c>
      <c r="E19660" t="inlineStr">
        <is>
          <t>East</t>
        </is>
      </c>
      <c r="F19660" t="inlineStr">
        <is>
          <t>P0149</t>
        </is>
      </c>
      <c r="G19660" t="inlineStr">
        <is>
          <t>Prod_0149</t>
        </is>
      </c>
      <c r="H19660" t="inlineStr">
        <is>
          <t>Toys</t>
        </is>
      </c>
      <c r="I19660" t="n">
        <v>3</v>
      </c>
      <c r="J19660" t="n">
        <v>61.55</v>
      </c>
      <c r="K19660" t="n">
        <v>0.05</v>
      </c>
      <c r="L19660">
        <f>I19660*J19660*(1-K19660)</f>
        <v/>
      </c>
      <c r="M19660">
        <f>VLOOKUP(F19660,Products!A:D,4,FALSE)*I19660</f>
        <v/>
      </c>
      <c r="N19660">
        <f>L19660-M19660</f>
        <v/>
      </c>
    </row>
    <row r="19661">
      <c r="A19661" t="inlineStr">
        <is>
          <t>T1019659</t>
        </is>
      </c>
      <c r="B19661" t="inlineStr">
        <is>
          <t>2024-12-19</t>
        </is>
      </c>
      <c r="C19661" t="inlineStr">
        <is>
          <t>S008</t>
        </is>
      </c>
      <c r="D19661" t="inlineStr">
        <is>
          <t>Store_008</t>
        </is>
      </c>
      <c r="E19661" t="inlineStr">
        <is>
          <t>East</t>
        </is>
      </c>
      <c r="F19661" t="inlineStr">
        <is>
          <t>P0110</t>
        </is>
      </c>
      <c r="G19661" t="inlineStr">
        <is>
          <t>Prod_0110</t>
        </is>
      </c>
      <c r="H19661" t="inlineStr">
        <is>
          <t>Stationery</t>
        </is>
      </c>
      <c r="I19661" t="n">
        <v>6</v>
      </c>
      <c r="J19661" t="n">
        <v>85.77</v>
      </c>
      <c r="K19661" t="n">
        <v>0</v>
      </c>
      <c r="L19661">
        <f>I19661*J19661*(1-K19661)</f>
        <v/>
      </c>
      <c r="M19661">
        <f>VLOOKUP(F19661,Products!A:D,4,FALSE)*I19661</f>
        <v/>
      </c>
      <c r="N19661">
        <f>L19661-M19661</f>
        <v/>
      </c>
    </row>
    <row r="19662">
      <c r="A19662" t="inlineStr">
        <is>
          <t>T1019660</t>
        </is>
      </c>
      <c r="B19662" t="inlineStr">
        <is>
          <t>2024-01-15</t>
        </is>
      </c>
      <c r="C19662" t="inlineStr">
        <is>
          <t>S033</t>
        </is>
      </c>
      <c r="D19662" t="inlineStr">
        <is>
          <t>Store_033</t>
        </is>
      </c>
      <c r="E19662" t="inlineStr">
        <is>
          <t>North</t>
        </is>
      </c>
      <c r="F19662" t="inlineStr">
        <is>
          <t>P0005</t>
        </is>
      </c>
      <c r="G19662" t="inlineStr">
        <is>
          <t>Prod_0005</t>
        </is>
      </c>
      <c r="H19662" t="inlineStr">
        <is>
          <t>Beverages</t>
        </is>
      </c>
      <c r="I19662" t="n">
        <v>4</v>
      </c>
      <c r="J19662" t="n">
        <v>131.79</v>
      </c>
      <c r="K19662" t="n">
        <v>0</v>
      </c>
      <c r="L19662">
        <f>I19662*J19662*(1-K19662)</f>
        <v/>
      </c>
      <c r="M19662">
        <f>VLOOKUP(F19662,Products!A:D,4,FALSE)*I19662</f>
        <v/>
      </c>
      <c r="N19662">
        <f>L19662-M19662</f>
        <v/>
      </c>
    </row>
    <row r="19663">
      <c r="A19663" t="inlineStr">
        <is>
          <t>T1019661</t>
        </is>
      </c>
      <c r="B19663" t="inlineStr">
        <is>
          <t>2024-03-20</t>
        </is>
      </c>
      <c r="C19663" t="inlineStr">
        <is>
          <t>S013</t>
        </is>
      </c>
      <c r="D19663" t="inlineStr">
        <is>
          <t>Store_013</t>
        </is>
      </c>
      <c r="E19663" t="inlineStr">
        <is>
          <t>North</t>
        </is>
      </c>
      <c r="F19663" t="inlineStr">
        <is>
          <t>P0200</t>
        </is>
      </c>
      <c r="G19663" t="inlineStr">
        <is>
          <t>Prod_0200</t>
        </is>
      </c>
      <c r="H19663" t="inlineStr">
        <is>
          <t>Electronics</t>
        </is>
      </c>
      <c r="I19663" t="n">
        <v>7</v>
      </c>
      <c r="J19663" t="n">
        <v>284.78</v>
      </c>
      <c r="K19663" t="n">
        <v>0.1</v>
      </c>
      <c r="L19663">
        <f>I19663*J19663*(1-K19663)</f>
        <v/>
      </c>
      <c r="M19663">
        <f>VLOOKUP(F19663,Products!A:D,4,FALSE)*I19663</f>
        <v/>
      </c>
      <c r="N19663">
        <f>L19663-M19663</f>
        <v/>
      </c>
    </row>
    <row r="19664">
      <c r="A19664" t="inlineStr">
        <is>
          <t>T1019662</t>
        </is>
      </c>
      <c r="B19664" t="inlineStr">
        <is>
          <t>2023-08-09</t>
        </is>
      </c>
      <c r="C19664" t="inlineStr">
        <is>
          <t>S036</t>
        </is>
      </c>
      <c r="D19664" t="inlineStr">
        <is>
          <t>Store_036</t>
        </is>
      </c>
      <c r="E19664" t="inlineStr">
        <is>
          <t>Central</t>
        </is>
      </c>
      <c r="F19664" t="inlineStr">
        <is>
          <t>P0085</t>
        </is>
      </c>
      <c r="G19664" t="inlineStr">
        <is>
          <t>Prod_0085</t>
        </is>
      </c>
      <c r="H19664" t="inlineStr">
        <is>
          <t>Food</t>
        </is>
      </c>
      <c r="I19664" t="n">
        <v>8</v>
      </c>
      <c r="J19664" t="n">
        <v>437.8</v>
      </c>
      <c r="K19664" t="n">
        <v>0</v>
      </c>
      <c r="L19664">
        <f>I19664*J19664*(1-K19664)</f>
        <v/>
      </c>
      <c r="M19664">
        <f>VLOOKUP(F19664,Products!A:D,4,FALSE)*I19664</f>
        <v/>
      </c>
      <c r="N19664">
        <f>L19664-M19664</f>
        <v/>
      </c>
    </row>
    <row r="19665">
      <c r="A19665" t="inlineStr">
        <is>
          <t>T1019663</t>
        </is>
      </c>
      <c r="B19665" t="inlineStr">
        <is>
          <t>2025-01-08</t>
        </is>
      </c>
      <c r="C19665" t="inlineStr">
        <is>
          <t>S047</t>
        </is>
      </c>
      <c r="D19665" t="inlineStr">
        <is>
          <t>Store_047</t>
        </is>
      </c>
      <c r="E19665" t="inlineStr">
        <is>
          <t>North</t>
        </is>
      </c>
      <c r="F19665" t="inlineStr">
        <is>
          <t>P0143</t>
        </is>
      </c>
      <c r="G19665" t="inlineStr">
        <is>
          <t>Prod_0143</t>
        </is>
      </c>
      <c r="H19665" t="inlineStr">
        <is>
          <t>Electronics</t>
        </is>
      </c>
      <c r="I19665" t="n">
        <v>4</v>
      </c>
      <c r="J19665" t="n">
        <v>379.17</v>
      </c>
      <c r="K19665" t="n">
        <v>0</v>
      </c>
      <c r="L19665">
        <f>I19665*J19665*(1-K19665)</f>
        <v/>
      </c>
      <c r="M19665">
        <f>VLOOKUP(F19665,Products!A:D,4,FALSE)*I19665</f>
        <v/>
      </c>
      <c r="N19665">
        <f>L19665-M19665</f>
        <v/>
      </c>
    </row>
    <row r="19666">
      <c r="A19666" t="inlineStr">
        <is>
          <t>T1019664</t>
        </is>
      </c>
      <c r="B19666" t="inlineStr">
        <is>
          <t>2024-10-27</t>
        </is>
      </c>
      <c r="C19666" t="inlineStr">
        <is>
          <t>S025</t>
        </is>
      </c>
      <c r="D19666" t="inlineStr">
        <is>
          <t>Store_025</t>
        </is>
      </c>
      <c r="E19666" t="inlineStr">
        <is>
          <t>Central</t>
        </is>
      </c>
      <c r="F19666" t="inlineStr">
        <is>
          <t>P0129</t>
        </is>
      </c>
      <c r="G19666" t="inlineStr">
        <is>
          <t>Prod_0129</t>
        </is>
      </c>
      <c r="H19666" t="inlineStr">
        <is>
          <t>Stationery</t>
        </is>
      </c>
      <c r="I19666" t="n">
        <v>6</v>
      </c>
      <c r="J19666" t="n">
        <v>737.09</v>
      </c>
      <c r="K19666" t="n">
        <v>0.1</v>
      </c>
      <c r="L19666">
        <f>I19666*J19666*(1-K19666)</f>
        <v/>
      </c>
      <c r="M19666">
        <f>VLOOKUP(F19666,Products!A:D,4,FALSE)*I19666</f>
        <v/>
      </c>
      <c r="N19666">
        <f>L19666-M19666</f>
        <v/>
      </c>
    </row>
    <row r="19667">
      <c r="A19667" t="inlineStr">
        <is>
          <t>T1019665</t>
        </is>
      </c>
      <c r="B19667" t="inlineStr">
        <is>
          <t>2024-12-10</t>
        </is>
      </c>
      <c r="C19667" t="inlineStr">
        <is>
          <t>S047</t>
        </is>
      </c>
      <c r="D19667" t="inlineStr">
        <is>
          <t>Store_047</t>
        </is>
      </c>
      <c r="E19667" t="inlineStr">
        <is>
          <t>North</t>
        </is>
      </c>
      <c r="F19667" t="inlineStr">
        <is>
          <t>P0147</t>
        </is>
      </c>
      <c r="G19667" t="inlineStr">
        <is>
          <t>Prod_0147</t>
        </is>
      </c>
      <c r="H19667" t="inlineStr">
        <is>
          <t>Stationery</t>
        </is>
      </c>
      <c r="I19667" t="n">
        <v>6</v>
      </c>
      <c r="J19667" t="n">
        <v>509.93</v>
      </c>
      <c r="K19667" t="n">
        <v>0</v>
      </c>
      <c r="L19667">
        <f>I19667*J19667*(1-K19667)</f>
        <v/>
      </c>
      <c r="M19667">
        <f>VLOOKUP(F19667,Products!A:D,4,FALSE)*I19667</f>
        <v/>
      </c>
      <c r="N19667">
        <f>L19667-M19667</f>
        <v/>
      </c>
    </row>
    <row r="19668">
      <c r="A19668" t="inlineStr">
        <is>
          <t>T1019666</t>
        </is>
      </c>
      <c r="B19668" t="inlineStr">
        <is>
          <t>2023-02-27</t>
        </is>
      </c>
      <c r="C19668" t="inlineStr">
        <is>
          <t>S039</t>
        </is>
      </c>
      <c r="D19668" t="inlineStr">
        <is>
          <t>Store_039</t>
        </is>
      </c>
      <c r="E19668" t="inlineStr">
        <is>
          <t>North</t>
        </is>
      </c>
      <c r="F19668" t="inlineStr">
        <is>
          <t>P0072</t>
        </is>
      </c>
      <c r="G19668" t="inlineStr">
        <is>
          <t>Prod_0072</t>
        </is>
      </c>
      <c r="H19668" t="inlineStr">
        <is>
          <t>Food</t>
        </is>
      </c>
      <c r="I19668" t="n">
        <v>9</v>
      </c>
      <c r="J19668" t="n">
        <v>691.48</v>
      </c>
      <c r="K19668" t="n">
        <v>0</v>
      </c>
      <c r="L19668">
        <f>I19668*J19668*(1-K19668)</f>
        <v/>
      </c>
      <c r="M19668">
        <f>VLOOKUP(F19668,Products!A:D,4,FALSE)*I19668</f>
        <v/>
      </c>
      <c r="N19668">
        <f>L19668-M19668</f>
        <v/>
      </c>
    </row>
    <row r="19669">
      <c r="A19669" t="inlineStr">
        <is>
          <t>T1019667</t>
        </is>
      </c>
      <c r="B19669" t="inlineStr">
        <is>
          <t>2025-08-24</t>
        </is>
      </c>
      <c r="C19669" t="inlineStr">
        <is>
          <t>S047</t>
        </is>
      </c>
      <c r="D19669" t="inlineStr">
        <is>
          <t>Store_047</t>
        </is>
      </c>
      <c r="E19669" t="inlineStr">
        <is>
          <t>North</t>
        </is>
      </c>
      <c r="F19669" t="inlineStr">
        <is>
          <t>P0010</t>
        </is>
      </c>
      <c r="G19669" t="inlineStr">
        <is>
          <t>Prod_0010</t>
        </is>
      </c>
      <c r="H19669" t="inlineStr">
        <is>
          <t>Electronics</t>
        </is>
      </c>
      <c r="I19669" t="n">
        <v>1</v>
      </c>
      <c r="J19669" t="n">
        <v>825.45</v>
      </c>
      <c r="K19669" t="n">
        <v>0</v>
      </c>
      <c r="L19669">
        <f>I19669*J19669*(1-K19669)</f>
        <v/>
      </c>
      <c r="M19669">
        <f>VLOOKUP(F19669,Products!A:D,4,FALSE)*I19669</f>
        <v/>
      </c>
      <c r="N19669">
        <f>L19669-M19669</f>
        <v/>
      </c>
    </row>
    <row r="19670">
      <c r="A19670" t="inlineStr">
        <is>
          <t>T1019668</t>
        </is>
      </c>
      <c r="B19670" t="inlineStr">
        <is>
          <t>2025-09-03</t>
        </is>
      </c>
      <c r="C19670" t="inlineStr">
        <is>
          <t>S033</t>
        </is>
      </c>
      <c r="D19670" t="inlineStr">
        <is>
          <t>Store_033</t>
        </is>
      </c>
      <c r="E19670" t="inlineStr">
        <is>
          <t>North</t>
        </is>
      </c>
      <c r="F19670" t="inlineStr">
        <is>
          <t>P0190</t>
        </is>
      </c>
      <c r="G19670" t="inlineStr">
        <is>
          <t>Prod_0190</t>
        </is>
      </c>
      <c r="H19670" t="inlineStr">
        <is>
          <t>Household</t>
        </is>
      </c>
      <c r="I19670" t="n">
        <v>5</v>
      </c>
      <c r="J19670" t="n">
        <v>278.08</v>
      </c>
      <c r="K19670" t="n">
        <v>0</v>
      </c>
      <c r="L19670">
        <f>I19670*J19670*(1-K19670)</f>
        <v/>
      </c>
      <c r="M19670">
        <f>VLOOKUP(F19670,Products!A:D,4,FALSE)*I19670</f>
        <v/>
      </c>
      <c r="N19670">
        <f>L19670-M19670</f>
        <v/>
      </c>
    </row>
    <row r="19671">
      <c r="A19671" t="inlineStr">
        <is>
          <t>T1019669</t>
        </is>
      </c>
      <c r="B19671" t="inlineStr">
        <is>
          <t>2023-12-07</t>
        </is>
      </c>
      <c r="C19671" t="inlineStr">
        <is>
          <t>S032</t>
        </is>
      </c>
      <c r="D19671" t="inlineStr">
        <is>
          <t>Store_032</t>
        </is>
      </c>
      <c r="E19671" t="inlineStr">
        <is>
          <t>Central</t>
        </is>
      </c>
      <c r="F19671" t="inlineStr">
        <is>
          <t>P0183</t>
        </is>
      </c>
      <c r="G19671" t="inlineStr">
        <is>
          <t>Prod_0183</t>
        </is>
      </c>
      <c r="H19671" t="inlineStr">
        <is>
          <t>Stationery</t>
        </is>
      </c>
      <c r="I19671" t="n">
        <v>7</v>
      </c>
      <c r="J19671" t="n">
        <v>904.01</v>
      </c>
      <c r="K19671" t="n">
        <v>0.05</v>
      </c>
      <c r="L19671">
        <f>I19671*J19671*(1-K19671)</f>
        <v/>
      </c>
      <c r="M19671">
        <f>VLOOKUP(F19671,Products!A:D,4,FALSE)*I19671</f>
        <v/>
      </c>
      <c r="N19671">
        <f>L19671-M19671</f>
        <v/>
      </c>
    </row>
    <row r="19672">
      <c r="A19672" t="inlineStr">
        <is>
          <t>T1019670</t>
        </is>
      </c>
      <c r="B19672" t="inlineStr">
        <is>
          <t>2024-01-21</t>
        </is>
      </c>
      <c r="C19672" t="inlineStr">
        <is>
          <t>S043</t>
        </is>
      </c>
      <c r="D19672" t="inlineStr">
        <is>
          <t>Store_043</t>
        </is>
      </c>
      <c r="E19672" t="inlineStr">
        <is>
          <t>East</t>
        </is>
      </c>
      <c r="F19672" t="inlineStr">
        <is>
          <t>P0015</t>
        </is>
      </c>
      <c r="G19672" t="inlineStr">
        <is>
          <t>Prod_0015</t>
        </is>
      </c>
      <c r="H19672" t="inlineStr">
        <is>
          <t>Food</t>
        </is>
      </c>
      <c r="I19672" t="n">
        <v>2</v>
      </c>
      <c r="J19672" t="n">
        <v>123.64</v>
      </c>
      <c r="K19672" t="n">
        <v>0</v>
      </c>
      <c r="L19672">
        <f>I19672*J19672*(1-K19672)</f>
        <v/>
      </c>
      <c r="M19672">
        <f>VLOOKUP(F19672,Products!A:D,4,FALSE)*I19672</f>
        <v/>
      </c>
      <c r="N19672">
        <f>L19672-M19672</f>
        <v/>
      </c>
    </row>
    <row r="19673">
      <c r="A19673" t="inlineStr">
        <is>
          <t>T1019671</t>
        </is>
      </c>
      <c r="B19673" t="inlineStr">
        <is>
          <t>2023-09-20</t>
        </is>
      </c>
      <c r="C19673" t="inlineStr">
        <is>
          <t>S036</t>
        </is>
      </c>
      <c r="D19673" t="inlineStr">
        <is>
          <t>Store_036</t>
        </is>
      </c>
      <c r="E19673" t="inlineStr">
        <is>
          <t>Central</t>
        </is>
      </c>
      <c r="F19673" t="inlineStr">
        <is>
          <t>P0086</t>
        </is>
      </c>
      <c r="G19673" t="inlineStr">
        <is>
          <t>Prod_0086</t>
        </is>
      </c>
      <c r="H19673" t="inlineStr">
        <is>
          <t>Stationery</t>
        </is>
      </c>
      <c r="I19673" t="n">
        <v>7</v>
      </c>
      <c r="J19673" t="n">
        <v>1087.01</v>
      </c>
      <c r="K19673" t="n">
        <v>0</v>
      </c>
      <c r="L19673">
        <f>I19673*J19673*(1-K19673)</f>
        <v/>
      </c>
      <c r="M19673">
        <f>VLOOKUP(F19673,Products!A:D,4,FALSE)*I19673</f>
        <v/>
      </c>
      <c r="N19673">
        <f>L19673-M19673</f>
        <v/>
      </c>
    </row>
    <row r="19674">
      <c r="A19674" t="inlineStr">
        <is>
          <t>T1019672</t>
        </is>
      </c>
      <c r="B19674" t="inlineStr">
        <is>
          <t>2024-01-22</t>
        </is>
      </c>
      <c r="C19674" t="inlineStr">
        <is>
          <t>S008</t>
        </is>
      </c>
      <c r="D19674" t="inlineStr">
        <is>
          <t>Store_008</t>
        </is>
      </c>
      <c r="E19674" t="inlineStr">
        <is>
          <t>East</t>
        </is>
      </c>
      <c r="F19674" t="inlineStr">
        <is>
          <t>P0044</t>
        </is>
      </c>
      <c r="G19674" t="inlineStr">
        <is>
          <t>Prod_0044</t>
        </is>
      </c>
      <c r="H19674" t="inlineStr">
        <is>
          <t>Food</t>
        </is>
      </c>
      <c r="I19674" t="n">
        <v>8</v>
      </c>
      <c r="J19674" t="n">
        <v>224.87</v>
      </c>
      <c r="K19674" t="n">
        <v>0.05</v>
      </c>
      <c r="L19674">
        <f>I19674*J19674*(1-K19674)</f>
        <v/>
      </c>
      <c r="M19674">
        <f>VLOOKUP(F19674,Products!A:D,4,FALSE)*I19674</f>
        <v/>
      </c>
      <c r="N19674">
        <f>L19674-M19674</f>
        <v/>
      </c>
    </row>
    <row r="19675">
      <c r="A19675" t="inlineStr">
        <is>
          <t>T1019673</t>
        </is>
      </c>
      <c r="B19675" t="inlineStr">
        <is>
          <t>2025-03-05</t>
        </is>
      </c>
      <c r="C19675" t="inlineStr">
        <is>
          <t>S013</t>
        </is>
      </c>
      <c r="D19675" t="inlineStr">
        <is>
          <t>Store_013</t>
        </is>
      </c>
      <c r="E19675" t="inlineStr">
        <is>
          <t>North</t>
        </is>
      </c>
      <c r="F19675" t="inlineStr">
        <is>
          <t>P0121</t>
        </is>
      </c>
      <c r="G19675" t="inlineStr">
        <is>
          <t>Prod_0121</t>
        </is>
      </c>
      <c r="H19675" t="inlineStr">
        <is>
          <t>Clothing</t>
        </is>
      </c>
      <c r="I19675" t="n">
        <v>2</v>
      </c>
      <c r="J19675" t="n">
        <v>934.74</v>
      </c>
      <c r="K19675" t="n">
        <v>0.1</v>
      </c>
      <c r="L19675">
        <f>I19675*J19675*(1-K19675)</f>
        <v/>
      </c>
      <c r="M19675">
        <f>VLOOKUP(F19675,Products!A:D,4,FALSE)*I19675</f>
        <v/>
      </c>
      <c r="N19675">
        <f>L19675-M19675</f>
        <v/>
      </c>
    </row>
    <row r="19676">
      <c r="A19676" t="inlineStr">
        <is>
          <t>T1019674</t>
        </is>
      </c>
      <c r="B19676" t="inlineStr">
        <is>
          <t>2025-09-24</t>
        </is>
      </c>
      <c r="C19676" t="inlineStr">
        <is>
          <t>S030</t>
        </is>
      </c>
      <c r="D19676" t="inlineStr">
        <is>
          <t>Store_030</t>
        </is>
      </c>
      <c r="E19676" t="inlineStr">
        <is>
          <t>North</t>
        </is>
      </c>
      <c r="F19676" t="inlineStr">
        <is>
          <t>P0004</t>
        </is>
      </c>
      <c r="G19676" t="inlineStr">
        <is>
          <t>Prod_0004</t>
        </is>
      </c>
      <c r="H19676" t="inlineStr">
        <is>
          <t>Household</t>
        </is>
      </c>
      <c r="I19676" t="n">
        <v>1</v>
      </c>
      <c r="J19676" t="n">
        <v>327.28</v>
      </c>
      <c r="K19676" t="n">
        <v>0</v>
      </c>
      <c r="L19676">
        <f>I19676*J19676*(1-K19676)</f>
        <v/>
      </c>
      <c r="M19676">
        <f>VLOOKUP(F19676,Products!A:D,4,FALSE)*I19676</f>
        <v/>
      </c>
      <c r="N19676">
        <f>L19676-M19676</f>
        <v/>
      </c>
    </row>
    <row r="19677">
      <c r="A19677" t="inlineStr">
        <is>
          <t>T1019675</t>
        </is>
      </c>
      <c r="B19677" t="inlineStr">
        <is>
          <t>2025-06-30</t>
        </is>
      </c>
      <c r="C19677" t="inlineStr">
        <is>
          <t>S047</t>
        </is>
      </c>
      <c r="D19677" t="inlineStr">
        <is>
          <t>Store_047</t>
        </is>
      </c>
      <c r="E19677" t="inlineStr">
        <is>
          <t>North</t>
        </is>
      </c>
      <c r="F19677" t="inlineStr">
        <is>
          <t>P0148</t>
        </is>
      </c>
      <c r="G19677" t="inlineStr">
        <is>
          <t>Prod_0148</t>
        </is>
      </c>
      <c r="H19677" t="inlineStr">
        <is>
          <t>Electronics</t>
        </is>
      </c>
      <c r="I19677" t="n">
        <v>5</v>
      </c>
      <c r="J19677" t="n">
        <v>248.93</v>
      </c>
      <c r="K19677" t="n">
        <v>0</v>
      </c>
      <c r="L19677">
        <f>I19677*J19677*(1-K19677)</f>
        <v/>
      </c>
      <c r="M19677">
        <f>VLOOKUP(F19677,Products!A:D,4,FALSE)*I19677</f>
        <v/>
      </c>
      <c r="N19677">
        <f>L19677-M19677</f>
        <v/>
      </c>
    </row>
    <row r="19678">
      <c r="A19678" t="inlineStr">
        <is>
          <t>T1019676</t>
        </is>
      </c>
      <c r="B19678" t="inlineStr">
        <is>
          <t>2024-02-03</t>
        </is>
      </c>
      <c r="C19678" t="inlineStr">
        <is>
          <t>S023</t>
        </is>
      </c>
      <c r="D19678" t="inlineStr">
        <is>
          <t>Store_023</t>
        </is>
      </c>
      <c r="E19678" t="inlineStr">
        <is>
          <t>South</t>
        </is>
      </c>
      <c r="F19678" t="inlineStr">
        <is>
          <t>P0124</t>
        </is>
      </c>
      <c r="G19678" t="inlineStr">
        <is>
          <t>Prod_0124</t>
        </is>
      </c>
      <c r="H19678" t="inlineStr">
        <is>
          <t>Beverages</t>
        </is>
      </c>
      <c r="I19678" t="n">
        <v>5</v>
      </c>
      <c r="J19678" t="n">
        <v>953.73</v>
      </c>
      <c r="K19678" t="n">
        <v>0.05</v>
      </c>
      <c r="L19678">
        <f>I19678*J19678*(1-K19678)</f>
        <v/>
      </c>
      <c r="M19678">
        <f>VLOOKUP(F19678,Products!A:D,4,FALSE)*I19678</f>
        <v/>
      </c>
      <c r="N19678">
        <f>L19678-M19678</f>
        <v/>
      </c>
    </row>
    <row r="19679">
      <c r="A19679" t="inlineStr">
        <is>
          <t>T1019677</t>
        </is>
      </c>
      <c r="B19679" t="inlineStr">
        <is>
          <t>2023-01-13</t>
        </is>
      </c>
      <c r="C19679" t="inlineStr">
        <is>
          <t>S027</t>
        </is>
      </c>
      <c r="D19679" t="inlineStr">
        <is>
          <t>Store_027</t>
        </is>
      </c>
      <c r="E19679" t="inlineStr">
        <is>
          <t>South</t>
        </is>
      </c>
      <c r="F19679" t="inlineStr">
        <is>
          <t>P0067</t>
        </is>
      </c>
      <c r="G19679" t="inlineStr">
        <is>
          <t>Prod_0067</t>
        </is>
      </c>
      <c r="H19679" t="inlineStr">
        <is>
          <t>Toys</t>
        </is>
      </c>
      <c r="I19679" t="n">
        <v>7</v>
      </c>
      <c r="J19679" t="n">
        <v>129.63</v>
      </c>
      <c r="K19679" t="n">
        <v>0.1</v>
      </c>
      <c r="L19679">
        <f>I19679*J19679*(1-K19679)</f>
        <v/>
      </c>
      <c r="M19679">
        <f>VLOOKUP(F19679,Products!A:D,4,FALSE)*I19679</f>
        <v/>
      </c>
      <c r="N19679">
        <f>L19679-M19679</f>
        <v/>
      </c>
    </row>
    <row r="19680">
      <c r="A19680" t="inlineStr">
        <is>
          <t>T1019678</t>
        </is>
      </c>
      <c r="B19680" t="inlineStr">
        <is>
          <t>2025-07-06</t>
        </is>
      </c>
      <c r="C19680" t="inlineStr">
        <is>
          <t>S049</t>
        </is>
      </c>
      <c r="D19680" t="inlineStr">
        <is>
          <t>Store_049</t>
        </is>
      </c>
      <c r="E19680" t="inlineStr">
        <is>
          <t>North</t>
        </is>
      </c>
      <c r="F19680" t="inlineStr">
        <is>
          <t>P0011</t>
        </is>
      </c>
      <c r="G19680" t="inlineStr">
        <is>
          <t>Prod_0011</t>
        </is>
      </c>
      <c r="H19680" t="inlineStr">
        <is>
          <t>Household</t>
        </is>
      </c>
      <c r="I19680" t="n">
        <v>7</v>
      </c>
      <c r="J19680" t="n">
        <v>348.41</v>
      </c>
      <c r="K19680" t="n">
        <v>0.05</v>
      </c>
      <c r="L19680">
        <f>I19680*J19680*(1-K19680)</f>
        <v/>
      </c>
      <c r="M19680">
        <f>VLOOKUP(F19680,Products!A:D,4,FALSE)*I19680</f>
        <v/>
      </c>
      <c r="N19680">
        <f>L19680-M19680</f>
        <v/>
      </c>
    </row>
    <row r="19681">
      <c r="A19681" t="inlineStr">
        <is>
          <t>T1019679</t>
        </is>
      </c>
      <c r="B19681" t="inlineStr">
        <is>
          <t>2024-07-05</t>
        </is>
      </c>
      <c r="C19681" t="inlineStr">
        <is>
          <t>S028</t>
        </is>
      </c>
      <c r="D19681" t="inlineStr">
        <is>
          <t>Store_028</t>
        </is>
      </c>
      <c r="E19681" t="inlineStr">
        <is>
          <t>North</t>
        </is>
      </c>
      <c r="F19681" t="inlineStr">
        <is>
          <t>P0198</t>
        </is>
      </c>
      <c r="G19681" t="inlineStr">
        <is>
          <t>Prod_0198</t>
        </is>
      </c>
      <c r="H19681" t="inlineStr">
        <is>
          <t>Beverages</t>
        </is>
      </c>
      <c r="I19681" t="n">
        <v>5</v>
      </c>
      <c r="J19681" t="n">
        <v>956.6</v>
      </c>
      <c r="K19681" t="n">
        <v>0.1</v>
      </c>
      <c r="L19681">
        <f>I19681*J19681*(1-K19681)</f>
        <v/>
      </c>
      <c r="M19681">
        <f>VLOOKUP(F19681,Products!A:D,4,FALSE)*I19681</f>
        <v/>
      </c>
      <c r="N19681">
        <f>L19681-M19681</f>
        <v/>
      </c>
    </row>
    <row r="19682">
      <c r="A19682" t="inlineStr">
        <is>
          <t>T1019680</t>
        </is>
      </c>
      <c r="B19682" t="inlineStr">
        <is>
          <t>2025-02-08</t>
        </is>
      </c>
      <c r="C19682" t="inlineStr">
        <is>
          <t>S005</t>
        </is>
      </c>
      <c r="D19682" t="inlineStr">
        <is>
          <t>Store_005</t>
        </is>
      </c>
      <c r="E19682" t="inlineStr">
        <is>
          <t>Central</t>
        </is>
      </c>
      <c r="F19682" t="inlineStr">
        <is>
          <t>P0080</t>
        </is>
      </c>
      <c r="G19682" t="inlineStr">
        <is>
          <t>Prod_0080</t>
        </is>
      </c>
      <c r="H19682" t="inlineStr">
        <is>
          <t>Clothing</t>
        </is>
      </c>
      <c r="I19682" t="n">
        <v>2</v>
      </c>
      <c r="J19682" t="n">
        <v>555.17</v>
      </c>
      <c r="K19682" t="n">
        <v>0</v>
      </c>
      <c r="L19682">
        <f>I19682*J19682*(1-K19682)</f>
        <v/>
      </c>
      <c r="M19682">
        <f>VLOOKUP(F19682,Products!A:D,4,FALSE)*I19682</f>
        <v/>
      </c>
      <c r="N19682">
        <f>L19682-M19682</f>
        <v/>
      </c>
    </row>
    <row r="19683">
      <c r="A19683" t="inlineStr">
        <is>
          <t>T1019681</t>
        </is>
      </c>
      <c r="B19683" t="inlineStr">
        <is>
          <t>2024-04-06</t>
        </is>
      </c>
      <c r="C19683" t="inlineStr">
        <is>
          <t>S022</t>
        </is>
      </c>
      <c r="D19683" t="inlineStr">
        <is>
          <t>Store_022</t>
        </is>
      </c>
      <c r="E19683" t="inlineStr">
        <is>
          <t>East</t>
        </is>
      </c>
      <c r="F19683" t="inlineStr">
        <is>
          <t>P0083</t>
        </is>
      </c>
      <c r="G19683" t="inlineStr">
        <is>
          <t>Prod_0083</t>
        </is>
      </c>
      <c r="H19683" t="inlineStr">
        <is>
          <t>Clothing</t>
        </is>
      </c>
      <c r="I19683" t="n">
        <v>7</v>
      </c>
      <c r="J19683" t="n">
        <v>490.41</v>
      </c>
      <c r="K19683" t="n">
        <v>0</v>
      </c>
      <c r="L19683">
        <f>I19683*J19683*(1-K19683)</f>
        <v/>
      </c>
      <c r="M19683">
        <f>VLOOKUP(F19683,Products!A:D,4,FALSE)*I19683</f>
        <v/>
      </c>
      <c r="N19683">
        <f>L19683-M19683</f>
        <v/>
      </c>
    </row>
    <row r="19684">
      <c r="A19684" t="inlineStr">
        <is>
          <t>T1019682</t>
        </is>
      </c>
      <c r="B19684" t="inlineStr">
        <is>
          <t>2025-06-18</t>
        </is>
      </c>
      <c r="C19684" t="inlineStr">
        <is>
          <t>S001</t>
        </is>
      </c>
      <c r="D19684" t="inlineStr">
        <is>
          <t>Store_001</t>
        </is>
      </c>
      <c r="E19684" t="inlineStr">
        <is>
          <t>West</t>
        </is>
      </c>
      <c r="F19684" t="inlineStr">
        <is>
          <t>P0047</t>
        </is>
      </c>
      <c r="G19684" t="inlineStr">
        <is>
          <t>Prod_0047</t>
        </is>
      </c>
      <c r="H19684" t="inlineStr">
        <is>
          <t>Beverages</t>
        </is>
      </c>
      <c r="I19684" t="n">
        <v>6</v>
      </c>
      <c r="J19684" t="n">
        <v>474.49</v>
      </c>
      <c r="K19684" t="n">
        <v>0.1</v>
      </c>
      <c r="L19684">
        <f>I19684*J19684*(1-K19684)</f>
        <v/>
      </c>
      <c r="M19684">
        <f>VLOOKUP(F19684,Products!A:D,4,FALSE)*I19684</f>
        <v/>
      </c>
      <c r="N19684">
        <f>L19684-M19684</f>
        <v/>
      </c>
    </row>
    <row r="19685">
      <c r="A19685" t="inlineStr">
        <is>
          <t>T1019683</t>
        </is>
      </c>
      <c r="B19685" t="inlineStr">
        <is>
          <t>2025-05-19</t>
        </is>
      </c>
      <c r="C19685" t="inlineStr">
        <is>
          <t>S031</t>
        </is>
      </c>
      <c r="D19685" t="inlineStr">
        <is>
          <t>Store_031</t>
        </is>
      </c>
      <c r="E19685" t="inlineStr">
        <is>
          <t>Central</t>
        </is>
      </c>
      <c r="F19685" t="inlineStr">
        <is>
          <t>P0031</t>
        </is>
      </c>
      <c r="G19685" t="inlineStr">
        <is>
          <t>Prod_0031</t>
        </is>
      </c>
      <c r="H19685" t="inlineStr">
        <is>
          <t>Food</t>
        </is>
      </c>
      <c r="I19685" t="n">
        <v>7</v>
      </c>
      <c r="J19685" t="n">
        <v>233.97</v>
      </c>
      <c r="K19685" t="n">
        <v>0.05</v>
      </c>
      <c r="L19685">
        <f>I19685*J19685*(1-K19685)</f>
        <v/>
      </c>
      <c r="M19685">
        <f>VLOOKUP(F19685,Products!A:D,4,FALSE)*I19685</f>
        <v/>
      </c>
      <c r="N19685">
        <f>L19685-M19685</f>
        <v/>
      </c>
    </row>
    <row r="19686">
      <c r="A19686" t="inlineStr">
        <is>
          <t>T1019684</t>
        </is>
      </c>
      <c r="B19686" t="inlineStr">
        <is>
          <t>2024-03-02</t>
        </is>
      </c>
      <c r="C19686" t="inlineStr">
        <is>
          <t>S048</t>
        </is>
      </c>
      <c r="D19686" t="inlineStr">
        <is>
          <t>Store_048</t>
        </is>
      </c>
      <c r="E19686" t="inlineStr">
        <is>
          <t>South</t>
        </is>
      </c>
      <c r="F19686" t="inlineStr">
        <is>
          <t>P0144</t>
        </is>
      </c>
      <c r="G19686" t="inlineStr">
        <is>
          <t>Prod_0144</t>
        </is>
      </c>
      <c r="H19686" t="inlineStr">
        <is>
          <t>Stationery</t>
        </is>
      </c>
      <c r="I19686" t="n">
        <v>3</v>
      </c>
      <c r="J19686" t="n">
        <v>256.66</v>
      </c>
      <c r="K19686" t="n">
        <v>0</v>
      </c>
      <c r="L19686">
        <f>I19686*J19686*(1-K19686)</f>
        <v/>
      </c>
      <c r="M19686">
        <f>VLOOKUP(F19686,Products!A:D,4,FALSE)*I19686</f>
        <v/>
      </c>
      <c r="N19686">
        <f>L19686-M19686</f>
        <v/>
      </c>
    </row>
    <row r="19687">
      <c r="A19687" t="inlineStr">
        <is>
          <t>T1019685</t>
        </is>
      </c>
      <c r="B19687" t="inlineStr">
        <is>
          <t>2025-01-02</t>
        </is>
      </c>
      <c r="C19687" t="inlineStr">
        <is>
          <t>S007</t>
        </is>
      </c>
      <c r="D19687" t="inlineStr">
        <is>
          <t>Store_007</t>
        </is>
      </c>
      <c r="E19687" t="inlineStr">
        <is>
          <t>East</t>
        </is>
      </c>
      <c r="F19687" t="inlineStr">
        <is>
          <t>P0140</t>
        </is>
      </c>
      <c r="G19687" t="inlineStr">
        <is>
          <t>Prod_0140</t>
        </is>
      </c>
      <c r="H19687" t="inlineStr">
        <is>
          <t>Food</t>
        </is>
      </c>
      <c r="I19687" t="n">
        <v>2</v>
      </c>
      <c r="J19687" t="n">
        <v>682.45</v>
      </c>
      <c r="K19687" t="n">
        <v>0.1</v>
      </c>
      <c r="L19687">
        <f>I19687*J19687*(1-K19687)</f>
        <v/>
      </c>
      <c r="M19687">
        <f>VLOOKUP(F19687,Products!A:D,4,FALSE)*I19687</f>
        <v/>
      </c>
      <c r="N19687">
        <f>L19687-M19687</f>
        <v/>
      </c>
    </row>
    <row r="19688">
      <c r="A19688" t="inlineStr">
        <is>
          <t>T1019686</t>
        </is>
      </c>
      <c r="B19688" t="inlineStr">
        <is>
          <t>2023-07-14</t>
        </is>
      </c>
      <c r="C19688" t="inlineStr">
        <is>
          <t>S018</t>
        </is>
      </c>
      <c r="D19688" t="inlineStr">
        <is>
          <t>Store_018</t>
        </is>
      </c>
      <c r="E19688" t="inlineStr">
        <is>
          <t>South</t>
        </is>
      </c>
      <c r="F19688" t="inlineStr">
        <is>
          <t>P0159</t>
        </is>
      </c>
      <c r="G19688" t="inlineStr">
        <is>
          <t>Prod_0159</t>
        </is>
      </c>
      <c r="H19688" t="inlineStr">
        <is>
          <t>Electronics</t>
        </is>
      </c>
      <c r="I19688" t="n">
        <v>5</v>
      </c>
      <c r="J19688" t="n">
        <v>596.0700000000001</v>
      </c>
      <c r="K19688" t="n">
        <v>0.05</v>
      </c>
      <c r="L19688">
        <f>I19688*J19688*(1-K19688)</f>
        <v/>
      </c>
      <c r="M19688">
        <f>VLOOKUP(F19688,Products!A:D,4,FALSE)*I19688</f>
        <v/>
      </c>
      <c r="N19688">
        <f>L19688-M19688</f>
        <v/>
      </c>
    </row>
    <row r="19689">
      <c r="A19689" t="inlineStr">
        <is>
          <t>T1019687</t>
        </is>
      </c>
      <c r="B19689" t="inlineStr">
        <is>
          <t>2023-02-06</t>
        </is>
      </c>
      <c r="C19689" t="inlineStr">
        <is>
          <t>S028</t>
        </is>
      </c>
      <c r="D19689" t="inlineStr">
        <is>
          <t>Store_028</t>
        </is>
      </c>
      <c r="E19689" t="inlineStr">
        <is>
          <t>North</t>
        </is>
      </c>
      <c r="F19689" t="inlineStr">
        <is>
          <t>P0033</t>
        </is>
      </c>
      <c r="G19689" t="inlineStr">
        <is>
          <t>Prod_0033</t>
        </is>
      </c>
      <c r="H19689" t="inlineStr">
        <is>
          <t>Food</t>
        </is>
      </c>
      <c r="I19689" t="n">
        <v>9</v>
      </c>
      <c r="J19689" t="n">
        <v>512.37</v>
      </c>
      <c r="K19689" t="n">
        <v>0.05</v>
      </c>
      <c r="L19689">
        <f>I19689*J19689*(1-K19689)</f>
        <v/>
      </c>
      <c r="M19689">
        <f>VLOOKUP(F19689,Products!A:D,4,FALSE)*I19689</f>
        <v/>
      </c>
      <c r="N19689">
        <f>L19689-M19689</f>
        <v/>
      </c>
    </row>
    <row r="19690">
      <c r="A19690" t="inlineStr">
        <is>
          <t>T1019688</t>
        </is>
      </c>
      <c r="B19690" t="inlineStr">
        <is>
          <t>2023-07-01</t>
        </is>
      </c>
      <c r="C19690" t="inlineStr">
        <is>
          <t>S006</t>
        </is>
      </c>
      <c r="D19690" t="inlineStr">
        <is>
          <t>Store_006</t>
        </is>
      </c>
      <c r="E19690" t="inlineStr">
        <is>
          <t>East</t>
        </is>
      </c>
      <c r="F19690" t="inlineStr">
        <is>
          <t>P0075</t>
        </is>
      </c>
      <c r="G19690" t="inlineStr">
        <is>
          <t>Prod_0075</t>
        </is>
      </c>
      <c r="H19690" t="inlineStr">
        <is>
          <t>Beverages</t>
        </is>
      </c>
      <c r="I19690" t="n">
        <v>1</v>
      </c>
      <c r="J19690" t="n">
        <v>878.46</v>
      </c>
      <c r="K19690" t="n">
        <v>0</v>
      </c>
      <c r="L19690">
        <f>I19690*J19690*(1-K19690)</f>
        <v/>
      </c>
      <c r="M19690">
        <f>VLOOKUP(F19690,Products!A:D,4,FALSE)*I19690</f>
        <v/>
      </c>
      <c r="N19690">
        <f>L19690-M19690</f>
        <v/>
      </c>
    </row>
    <row r="19691">
      <c r="A19691" t="inlineStr">
        <is>
          <t>T1019689</t>
        </is>
      </c>
      <c r="B19691" t="inlineStr">
        <is>
          <t>2025-04-25</t>
        </is>
      </c>
      <c r="C19691" t="inlineStr">
        <is>
          <t>S026</t>
        </is>
      </c>
      <c r="D19691" t="inlineStr">
        <is>
          <t>Store_026</t>
        </is>
      </c>
      <c r="E19691" t="inlineStr">
        <is>
          <t>North</t>
        </is>
      </c>
      <c r="F19691" t="inlineStr">
        <is>
          <t>P0200</t>
        </is>
      </c>
      <c r="G19691" t="inlineStr">
        <is>
          <t>Prod_0200</t>
        </is>
      </c>
      <c r="H19691" t="inlineStr">
        <is>
          <t>Electronics</t>
        </is>
      </c>
      <c r="I19691" t="n">
        <v>3</v>
      </c>
      <c r="J19691" t="n">
        <v>336.07</v>
      </c>
      <c r="K19691" t="n">
        <v>0</v>
      </c>
      <c r="L19691">
        <f>I19691*J19691*(1-K19691)</f>
        <v/>
      </c>
      <c r="M19691">
        <f>VLOOKUP(F19691,Products!A:D,4,FALSE)*I19691</f>
        <v/>
      </c>
      <c r="N19691">
        <f>L19691-M19691</f>
        <v/>
      </c>
    </row>
    <row r="19692">
      <c r="A19692" t="inlineStr">
        <is>
          <t>T1019690</t>
        </is>
      </c>
      <c r="B19692" t="inlineStr">
        <is>
          <t>2023-06-27</t>
        </is>
      </c>
      <c r="C19692" t="inlineStr">
        <is>
          <t>S030</t>
        </is>
      </c>
      <c r="D19692" t="inlineStr">
        <is>
          <t>Store_030</t>
        </is>
      </c>
      <c r="E19692" t="inlineStr">
        <is>
          <t>North</t>
        </is>
      </c>
      <c r="F19692" t="inlineStr">
        <is>
          <t>P0047</t>
        </is>
      </c>
      <c r="G19692" t="inlineStr">
        <is>
          <t>Prod_0047</t>
        </is>
      </c>
      <c r="H19692" t="inlineStr">
        <is>
          <t>Beverages</t>
        </is>
      </c>
      <c r="I19692" t="n">
        <v>8</v>
      </c>
      <c r="J19692" t="n">
        <v>489.85</v>
      </c>
      <c r="K19692" t="n">
        <v>0.1</v>
      </c>
      <c r="L19692">
        <f>I19692*J19692*(1-K19692)</f>
        <v/>
      </c>
      <c r="M19692">
        <f>VLOOKUP(F19692,Products!A:D,4,FALSE)*I19692</f>
        <v/>
      </c>
      <c r="N19692">
        <f>L19692-M19692</f>
        <v/>
      </c>
    </row>
    <row r="19693">
      <c r="A19693" t="inlineStr">
        <is>
          <t>T1019691</t>
        </is>
      </c>
      <c r="B19693" t="inlineStr">
        <is>
          <t>2024-08-24</t>
        </is>
      </c>
      <c r="C19693" t="inlineStr">
        <is>
          <t>S009</t>
        </is>
      </c>
      <c r="D19693" t="inlineStr">
        <is>
          <t>Store_009</t>
        </is>
      </c>
      <c r="E19693" t="inlineStr">
        <is>
          <t>Central</t>
        </is>
      </c>
      <c r="F19693" t="inlineStr">
        <is>
          <t>P0173</t>
        </is>
      </c>
      <c r="G19693" t="inlineStr">
        <is>
          <t>Prod_0173</t>
        </is>
      </c>
      <c r="H19693" t="inlineStr">
        <is>
          <t>Toys</t>
        </is>
      </c>
      <c r="I19693" t="n">
        <v>4</v>
      </c>
      <c r="J19693" t="n">
        <v>939.48</v>
      </c>
      <c r="K19693" t="n">
        <v>0.1</v>
      </c>
      <c r="L19693">
        <f>I19693*J19693*(1-K19693)</f>
        <v/>
      </c>
      <c r="M19693">
        <f>VLOOKUP(F19693,Products!A:D,4,FALSE)*I19693</f>
        <v/>
      </c>
      <c r="N19693">
        <f>L19693-M19693</f>
        <v/>
      </c>
    </row>
    <row r="19694">
      <c r="A19694" t="inlineStr">
        <is>
          <t>T1019692</t>
        </is>
      </c>
      <c r="B19694" t="inlineStr">
        <is>
          <t>2024-05-18</t>
        </is>
      </c>
      <c r="C19694" t="inlineStr">
        <is>
          <t>S011</t>
        </is>
      </c>
      <c r="D19694" t="inlineStr">
        <is>
          <t>Store_011</t>
        </is>
      </c>
      <c r="E19694" t="inlineStr">
        <is>
          <t>South</t>
        </is>
      </c>
      <c r="F19694" t="inlineStr">
        <is>
          <t>P0009</t>
        </is>
      </c>
      <c r="G19694" t="inlineStr">
        <is>
          <t>Prod_0009</t>
        </is>
      </c>
      <c r="H19694" t="inlineStr">
        <is>
          <t>Toys</t>
        </is>
      </c>
      <c r="I19694" t="n">
        <v>3</v>
      </c>
      <c r="J19694" t="n">
        <v>758.95</v>
      </c>
      <c r="K19694" t="n">
        <v>0</v>
      </c>
      <c r="L19694">
        <f>I19694*J19694*(1-K19694)</f>
        <v/>
      </c>
      <c r="M19694">
        <f>VLOOKUP(F19694,Products!A:D,4,FALSE)*I19694</f>
        <v/>
      </c>
      <c r="N19694">
        <f>L19694-M19694</f>
        <v/>
      </c>
    </row>
    <row r="19695">
      <c r="A19695" t="inlineStr">
        <is>
          <t>T1019693</t>
        </is>
      </c>
      <c r="B19695" t="inlineStr">
        <is>
          <t>2024-01-11</t>
        </is>
      </c>
      <c r="C19695" t="inlineStr">
        <is>
          <t>S032</t>
        </is>
      </c>
      <c r="D19695" t="inlineStr">
        <is>
          <t>Store_032</t>
        </is>
      </c>
      <c r="E19695" t="inlineStr">
        <is>
          <t>Central</t>
        </is>
      </c>
      <c r="F19695" t="inlineStr">
        <is>
          <t>P0126</t>
        </is>
      </c>
      <c r="G19695" t="inlineStr">
        <is>
          <t>Prod_0126</t>
        </is>
      </c>
      <c r="H19695" t="inlineStr">
        <is>
          <t>Toys</t>
        </is>
      </c>
      <c r="I19695" t="n">
        <v>1</v>
      </c>
      <c r="J19695" t="n">
        <v>321.38</v>
      </c>
      <c r="K19695" t="n">
        <v>0</v>
      </c>
      <c r="L19695">
        <f>I19695*J19695*(1-K19695)</f>
        <v/>
      </c>
      <c r="M19695">
        <f>VLOOKUP(F19695,Products!A:D,4,FALSE)*I19695</f>
        <v/>
      </c>
      <c r="N19695">
        <f>L19695-M19695</f>
        <v/>
      </c>
    </row>
    <row r="19696">
      <c r="A19696" t="inlineStr">
        <is>
          <t>T1019694</t>
        </is>
      </c>
      <c r="B19696" t="inlineStr">
        <is>
          <t>2024-03-02</t>
        </is>
      </c>
      <c r="C19696" t="inlineStr">
        <is>
          <t>S045</t>
        </is>
      </c>
      <c r="D19696" t="inlineStr">
        <is>
          <t>Store_045</t>
        </is>
      </c>
      <c r="E19696" t="inlineStr">
        <is>
          <t>East</t>
        </is>
      </c>
      <c r="F19696" t="inlineStr">
        <is>
          <t>P0196</t>
        </is>
      </c>
      <c r="G19696" t="inlineStr">
        <is>
          <t>Prod_0196</t>
        </is>
      </c>
      <c r="H19696" t="inlineStr">
        <is>
          <t>Beverages</t>
        </is>
      </c>
      <c r="I19696" t="n">
        <v>1</v>
      </c>
      <c r="J19696" t="n">
        <v>699.0700000000001</v>
      </c>
      <c r="K19696" t="n">
        <v>0.15</v>
      </c>
      <c r="L19696">
        <f>I19696*J19696*(1-K19696)</f>
        <v/>
      </c>
      <c r="M19696">
        <f>VLOOKUP(F19696,Products!A:D,4,FALSE)*I19696</f>
        <v/>
      </c>
      <c r="N19696">
        <f>L19696-M19696</f>
        <v/>
      </c>
    </row>
    <row r="19697">
      <c r="A19697" t="inlineStr">
        <is>
          <t>T1019695</t>
        </is>
      </c>
      <c r="B19697" t="inlineStr">
        <is>
          <t>2024-08-04</t>
        </is>
      </c>
      <c r="C19697" t="inlineStr">
        <is>
          <t>S039</t>
        </is>
      </c>
      <c r="D19697" t="inlineStr">
        <is>
          <t>Store_039</t>
        </is>
      </c>
      <c r="E19697" t="inlineStr">
        <is>
          <t>North</t>
        </is>
      </c>
      <c r="F19697" t="inlineStr">
        <is>
          <t>P0071</t>
        </is>
      </c>
      <c r="G19697" t="inlineStr">
        <is>
          <t>Prod_0071</t>
        </is>
      </c>
      <c r="H19697" t="inlineStr">
        <is>
          <t>Beverages</t>
        </is>
      </c>
      <c r="I19697" t="n">
        <v>5</v>
      </c>
      <c r="J19697" t="n">
        <v>674.71</v>
      </c>
      <c r="K19697" t="n">
        <v>0</v>
      </c>
      <c r="L19697">
        <f>I19697*J19697*(1-K19697)</f>
        <v/>
      </c>
      <c r="M19697">
        <f>VLOOKUP(F19697,Products!A:D,4,FALSE)*I19697</f>
        <v/>
      </c>
      <c r="N19697">
        <f>L19697-M19697</f>
        <v/>
      </c>
    </row>
    <row r="19698">
      <c r="A19698" t="inlineStr">
        <is>
          <t>T1019696</t>
        </is>
      </c>
      <c r="B19698" t="inlineStr">
        <is>
          <t>2024-10-27</t>
        </is>
      </c>
      <c r="C19698" t="inlineStr">
        <is>
          <t>S034</t>
        </is>
      </c>
      <c r="D19698" t="inlineStr">
        <is>
          <t>Store_034</t>
        </is>
      </c>
      <c r="E19698" t="inlineStr">
        <is>
          <t>Central</t>
        </is>
      </c>
      <c r="F19698" t="inlineStr">
        <is>
          <t>P0111</t>
        </is>
      </c>
      <c r="G19698" t="inlineStr">
        <is>
          <t>Prod_0111</t>
        </is>
      </c>
      <c r="H19698" t="inlineStr">
        <is>
          <t>Clothing</t>
        </is>
      </c>
      <c r="I19698" t="n">
        <v>7</v>
      </c>
      <c r="J19698" t="n">
        <v>616.86</v>
      </c>
      <c r="K19698" t="n">
        <v>0</v>
      </c>
      <c r="L19698">
        <f>I19698*J19698*(1-K19698)</f>
        <v/>
      </c>
      <c r="M19698">
        <f>VLOOKUP(F19698,Products!A:D,4,FALSE)*I19698</f>
        <v/>
      </c>
      <c r="N19698">
        <f>L19698-M19698</f>
        <v/>
      </c>
    </row>
    <row r="19699">
      <c r="A19699" t="inlineStr">
        <is>
          <t>T1019697</t>
        </is>
      </c>
      <c r="B19699" t="inlineStr">
        <is>
          <t>2023-12-31</t>
        </is>
      </c>
      <c r="C19699" t="inlineStr">
        <is>
          <t>S036</t>
        </is>
      </c>
      <c r="D19699" t="inlineStr">
        <is>
          <t>Store_036</t>
        </is>
      </c>
      <c r="E19699" t="inlineStr">
        <is>
          <t>Central</t>
        </is>
      </c>
      <c r="F19699" t="inlineStr">
        <is>
          <t>P0052</t>
        </is>
      </c>
      <c r="G19699" t="inlineStr">
        <is>
          <t>Prod_0052</t>
        </is>
      </c>
      <c r="H19699" t="inlineStr">
        <is>
          <t>Clothing</t>
        </is>
      </c>
      <c r="I19699" t="n">
        <v>1</v>
      </c>
      <c r="J19699" t="n">
        <v>57.61</v>
      </c>
      <c r="K19699" t="n">
        <v>0.1</v>
      </c>
      <c r="L19699">
        <f>I19699*J19699*(1-K19699)</f>
        <v/>
      </c>
      <c r="M19699">
        <f>VLOOKUP(F19699,Products!A:D,4,FALSE)*I19699</f>
        <v/>
      </c>
      <c r="N19699">
        <f>L19699-M19699</f>
        <v/>
      </c>
    </row>
    <row r="19700">
      <c r="A19700" t="inlineStr">
        <is>
          <t>T1019698</t>
        </is>
      </c>
      <c r="B19700" t="inlineStr">
        <is>
          <t>2024-01-01</t>
        </is>
      </c>
      <c r="C19700" t="inlineStr">
        <is>
          <t>S021</t>
        </is>
      </c>
      <c r="D19700" t="inlineStr">
        <is>
          <t>Store_021</t>
        </is>
      </c>
      <c r="E19700" t="inlineStr">
        <is>
          <t>North</t>
        </is>
      </c>
      <c r="F19700" t="inlineStr">
        <is>
          <t>P0171</t>
        </is>
      </c>
      <c r="G19700" t="inlineStr">
        <is>
          <t>Prod_0171</t>
        </is>
      </c>
      <c r="H19700" t="inlineStr">
        <is>
          <t>Household</t>
        </is>
      </c>
      <c r="I19700" t="n">
        <v>1</v>
      </c>
      <c r="J19700" t="n">
        <v>287.13</v>
      </c>
      <c r="K19700" t="n">
        <v>0</v>
      </c>
      <c r="L19700">
        <f>I19700*J19700*(1-K19700)</f>
        <v/>
      </c>
      <c r="M19700">
        <f>VLOOKUP(F19700,Products!A:D,4,FALSE)*I19700</f>
        <v/>
      </c>
      <c r="N19700">
        <f>L19700-M19700</f>
        <v/>
      </c>
    </row>
    <row r="19701">
      <c r="A19701" t="inlineStr">
        <is>
          <t>T1019699</t>
        </is>
      </c>
      <c r="B19701" t="inlineStr">
        <is>
          <t>2025-01-28</t>
        </is>
      </c>
      <c r="C19701" t="inlineStr">
        <is>
          <t>S050</t>
        </is>
      </c>
      <c r="D19701" t="inlineStr">
        <is>
          <t>Store_050</t>
        </is>
      </c>
      <c r="E19701" t="inlineStr">
        <is>
          <t>South</t>
        </is>
      </c>
      <c r="F19701" t="inlineStr">
        <is>
          <t>P0034</t>
        </is>
      </c>
      <c r="G19701" t="inlineStr">
        <is>
          <t>Prod_0034</t>
        </is>
      </c>
      <c r="H19701" t="inlineStr">
        <is>
          <t>Toys</t>
        </is>
      </c>
      <c r="I19701" t="n">
        <v>5</v>
      </c>
      <c r="J19701" t="n">
        <v>677.89</v>
      </c>
      <c r="K19701" t="n">
        <v>0</v>
      </c>
      <c r="L19701">
        <f>I19701*J19701*(1-K19701)</f>
        <v/>
      </c>
      <c r="M19701">
        <f>VLOOKUP(F19701,Products!A:D,4,FALSE)*I19701</f>
        <v/>
      </c>
      <c r="N19701">
        <f>L19701-M19701</f>
        <v/>
      </c>
    </row>
    <row r="19702">
      <c r="A19702" t="inlineStr">
        <is>
          <t>T1019700</t>
        </is>
      </c>
      <c r="B19702" t="inlineStr">
        <is>
          <t>2024-10-30</t>
        </is>
      </c>
      <c r="C19702" t="inlineStr">
        <is>
          <t>S020</t>
        </is>
      </c>
      <c r="D19702" t="inlineStr">
        <is>
          <t>Store_020</t>
        </is>
      </c>
      <c r="E19702" t="inlineStr">
        <is>
          <t>West</t>
        </is>
      </c>
      <c r="F19702" t="inlineStr">
        <is>
          <t>P0189</t>
        </is>
      </c>
      <c r="G19702" t="inlineStr">
        <is>
          <t>Prod_0189</t>
        </is>
      </c>
      <c r="H19702" t="inlineStr">
        <is>
          <t>Food</t>
        </is>
      </c>
      <c r="I19702" t="n">
        <v>8</v>
      </c>
      <c r="J19702" t="n">
        <v>895.02</v>
      </c>
      <c r="K19702" t="n">
        <v>0.05</v>
      </c>
      <c r="L19702">
        <f>I19702*J19702*(1-K19702)</f>
        <v/>
      </c>
      <c r="M19702">
        <f>VLOOKUP(F19702,Products!A:D,4,FALSE)*I19702</f>
        <v/>
      </c>
      <c r="N19702">
        <f>L19702-M19702</f>
        <v/>
      </c>
    </row>
    <row r="19703">
      <c r="A19703" t="inlineStr">
        <is>
          <t>T1019701</t>
        </is>
      </c>
      <c r="B19703" t="inlineStr">
        <is>
          <t>2024-03-25</t>
        </is>
      </c>
      <c r="C19703" t="inlineStr">
        <is>
          <t>S045</t>
        </is>
      </c>
      <c r="D19703" t="inlineStr">
        <is>
          <t>Store_045</t>
        </is>
      </c>
      <c r="E19703" t="inlineStr">
        <is>
          <t>East</t>
        </is>
      </c>
      <c r="F19703" t="inlineStr">
        <is>
          <t>P0024</t>
        </is>
      </c>
      <c r="G19703" t="inlineStr">
        <is>
          <t>Prod_0024</t>
        </is>
      </c>
      <c r="H19703" t="inlineStr">
        <is>
          <t>Clothing</t>
        </is>
      </c>
      <c r="I19703" t="n">
        <v>7</v>
      </c>
      <c r="J19703" t="n">
        <v>113.14</v>
      </c>
      <c r="K19703" t="n">
        <v>0.05</v>
      </c>
      <c r="L19703">
        <f>I19703*J19703*(1-K19703)</f>
        <v/>
      </c>
      <c r="M19703">
        <f>VLOOKUP(F19703,Products!A:D,4,FALSE)*I19703</f>
        <v/>
      </c>
      <c r="N19703">
        <f>L19703-M19703</f>
        <v/>
      </c>
    </row>
    <row r="19704">
      <c r="A19704" t="inlineStr">
        <is>
          <t>T1019702</t>
        </is>
      </c>
      <c r="B19704" t="inlineStr">
        <is>
          <t>2024-01-21</t>
        </is>
      </c>
      <c r="C19704" t="inlineStr">
        <is>
          <t>S018</t>
        </is>
      </c>
      <c r="D19704" t="inlineStr">
        <is>
          <t>Store_018</t>
        </is>
      </c>
      <c r="E19704" t="inlineStr">
        <is>
          <t>South</t>
        </is>
      </c>
      <c r="F19704" t="inlineStr">
        <is>
          <t>P0200</t>
        </is>
      </c>
      <c r="G19704" t="inlineStr">
        <is>
          <t>Prod_0200</t>
        </is>
      </c>
      <c r="H19704" t="inlineStr">
        <is>
          <t>Electronics</t>
        </is>
      </c>
      <c r="I19704" t="n">
        <v>8</v>
      </c>
      <c r="J19704" t="n">
        <v>312.97</v>
      </c>
      <c r="K19704" t="n">
        <v>0</v>
      </c>
      <c r="L19704">
        <f>I19704*J19704*(1-K19704)</f>
        <v/>
      </c>
      <c r="M19704">
        <f>VLOOKUP(F19704,Products!A:D,4,FALSE)*I19704</f>
        <v/>
      </c>
      <c r="N19704">
        <f>L19704-M19704</f>
        <v/>
      </c>
    </row>
    <row r="19705">
      <c r="A19705" t="inlineStr">
        <is>
          <t>T1019703</t>
        </is>
      </c>
      <c r="B19705" t="inlineStr">
        <is>
          <t>2025-07-09</t>
        </is>
      </c>
      <c r="C19705" t="inlineStr">
        <is>
          <t>S033</t>
        </is>
      </c>
      <c r="D19705" t="inlineStr">
        <is>
          <t>Store_033</t>
        </is>
      </c>
      <c r="E19705" t="inlineStr">
        <is>
          <t>North</t>
        </is>
      </c>
      <c r="F19705" t="inlineStr">
        <is>
          <t>P0035</t>
        </is>
      </c>
      <c r="G19705" t="inlineStr">
        <is>
          <t>Prod_0035</t>
        </is>
      </c>
      <c r="H19705" t="inlineStr">
        <is>
          <t>Beverages</t>
        </is>
      </c>
      <c r="I19705" t="n">
        <v>5</v>
      </c>
      <c r="J19705" t="n">
        <v>98.73</v>
      </c>
      <c r="K19705" t="n">
        <v>0</v>
      </c>
      <c r="L19705">
        <f>I19705*J19705*(1-K19705)</f>
        <v/>
      </c>
      <c r="M19705">
        <f>VLOOKUP(F19705,Products!A:D,4,FALSE)*I19705</f>
        <v/>
      </c>
      <c r="N19705">
        <f>L19705-M19705</f>
        <v/>
      </c>
    </row>
    <row r="19706">
      <c r="A19706" t="inlineStr">
        <is>
          <t>T1019704</t>
        </is>
      </c>
      <c r="B19706" t="inlineStr">
        <is>
          <t>2024-08-30</t>
        </is>
      </c>
      <c r="C19706" t="inlineStr">
        <is>
          <t>S045</t>
        </is>
      </c>
      <c r="D19706" t="inlineStr">
        <is>
          <t>Store_045</t>
        </is>
      </c>
      <c r="E19706" t="inlineStr">
        <is>
          <t>East</t>
        </is>
      </c>
      <c r="F19706" t="inlineStr">
        <is>
          <t>P0131</t>
        </is>
      </c>
      <c r="G19706" t="inlineStr">
        <is>
          <t>Prod_0131</t>
        </is>
      </c>
      <c r="H19706" t="inlineStr">
        <is>
          <t>Beverages</t>
        </is>
      </c>
      <c r="I19706" t="n">
        <v>4</v>
      </c>
      <c r="J19706" t="n">
        <v>318.46</v>
      </c>
      <c r="K19706" t="n">
        <v>0</v>
      </c>
      <c r="L19706">
        <f>I19706*J19706*(1-K19706)</f>
        <v/>
      </c>
      <c r="M19706">
        <f>VLOOKUP(F19706,Products!A:D,4,FALSE)*I19706</f>
        <v/>
      </c>
      <c r="N19706">
        <f>L19706-M19706</f>
        <v/>
      </c>
    </row>
    <row r="19707">
      <c r="A19707" t="inlineStr">
        <is>
          <t>T1019705</t>
        </is>
      </c>
      <c r="B19707" t="inlineStr">
        <is>
          <t>2025-06-29</t>
        </is>
      </c>
      <c r="C19707" t="inlineStr">
        <is>
          <t>S023</t>
        </is>
      </c>
      <c r="D19707" t="inlineStr">
        <is>
          <t>Store_023</t>
        </is>
      </c>
      <c r="E19707" t="inlineStr">
        <is>
          <t>South</t>
        </is>
      </c>
      <c r="F19707" t="inlineStr">
        <is>
          <t>P0009</t>
        </is>
      </c>
      <c r="G19707" t="inlineStr">
        <is>
          <t>Prod_0009</t>
        </is>
      </c>
      <c r="H19707" t="inlineStr">
        <is>
          <t>Toys</t>
        </is>
      </c>
      <c r="I19707" t="n">
        <v>7</v>
      </c>
      <c r="J19707" t="n">
        <v>761.7</v>
      </c>
      <c r="K19707" t="n">
        <v>0</v>
      </c>
      <c r="L19707">
        <f>I19707*J19707*(1-K19707)</f>
        <v/>
      </c>
      <c r="M19707">
        <f>VLOOKUP(F19707,Products!A:D,4,FALSE)*I19707</f>
        <v/>
      </c>
      <c r="N19707">
        <f>L19707-M19707</f>
        <v/>
      </c>
    </row>
    <row r="19708">
      <c r="A19708" t="inlineStr">
        <is>
          <t>T1019706</t>
        </is>
      </c>
      <c r="B19708" t="inlineStr">
        <is>
          <t>2025-07-16</t>
        </is>
      </c>
      <c r="C19708" t="inlineStr">
        <is>
          <t>S007</t>
        </is>
      </c>
      <c r="D19708" t="inlineStr">
        <is>
          <t>Store_007</t>
        </is>
      </c>
      <c r="E19708" t="inlineStr">
        <is>
          <t>East</t>
        </is>
      </c>
      <c r="F19708" t="inlineStr">
        <is>
          <t>P0045</t>
        </is>
      </c>
      <c r="G19708" t="inlineStr">
        <is>
          <t>Prod_0045</t>
        </is>
      </c>
      <c r="H19708" t="inlineStr">
        <is>
          <t>Toys</t>
        </is>
      </c>
      <c r="I19708" t="n">
        <v>6</v>
      </c>
      <c r="J19708" t="n">
        <v>214.15</v>
      </c>
      <c r="K19708" t="n">
        <v>0</v>
      </c>
      <c r="L19708">
        <f>I19708*J19708*(1-K19708)</f>
        <v/>
      </c>
      <c r="M19708">
        <f>VLOOKUP(F19708,Products!A:D,4,FALSE)*I19708</f>
        <v/>
      </c>
      <c r="N19708">
        <f>L19708-M19708</f>
        <v/>
      </c>
    </row>
    <row r="19709">
      <c r="A19709" t="inlineStr">
        <is>
          <t>T1019707</t>
        </is>
      </c>
      <c r="B19709" t="inlineStr">
        <is>
          <t>2023-02-21</t>
        </is>
      </c>
      <c r="C19709" t="inlineStr">
        <is>
          <t>S010</t>
        </is>
      </c>
      <c r="D19709" t="inlineStr">
        <is>
          <t>Store_010</t>
        </is>
      </c>
      <c r="E19709" t="inlineStr">
        <is>
          <t>North</t>
        </is>
      </c>
      <c r="F19709" t="inlineStr">
        <is>
          <t>P0116</t>
        </is>
      </c>
      <c r="G19709" t="inlineStr">
        <is>
          <t>Prod_0116</t>
        </is>
      </c>
      <c r="H19709" t="inlineStr">
        <is>
          <t>Clothing</t>
        </is>
      </c>
      <c r="I19709" t="n">
        <v>9</v>
      </c>
      <c r="J19709" t="n">
        <v>979.12</v>
      </c>
      <c r="K19709" t="n">
        <v>0</v>
      </c>
      <c r="L19709">
        <f>I19709*J19709*(1-K19709)</f>
        <v/>
      </c>
      <c r="M19709">
        <f>VLOOKUP(F19709,Products!A:D,4,FALSE)*I19709</f>
        <v/>
      </c>
      <c r="N19709">
        <f>L19709-M19709</f>
        <v/>
      </c>
    </row>
    <row r="19710">
      <c r="A19710" t="inlineStr">
        <is>
          <t>T1019708</t>
        </is>
      </c>
      <c r="B19710" t="inlineStr">
        <is>
          <t>2023-12-05</t>
        </is>
      </c>
      <c r="C19710" t="inlineStr">
        <is>
          <t>S004</t>
        </is>
      </c>
      <c r="D19710" t="inlineStr">
        <is>
          <t>Store_004</t>
        </is>
      </c>
      <c r="E19710" t="inlineStr">
        <is>
          <t>Central</t>
        </is>
      </c>
      <c r="F19710" t="inlineStr">
        <is>
          <t>P0088</t>
        </is>
      </c>
      <c r="G19710" t="inlineStr">
        <is>
          <t>Prod_0088</t>
        </is>
      </c>
      <c r="H19710" t="inlineStr">
        <is>
          <t>Toys</t>
        </is>
      </c>
      <c r="I19710" t="n">
        <v>8</v>
      </c>
      <c r="J19710" t="n">
        <v>524.51</v>
      </c>
      <c r="K19710" t="n">
        <v>0.1</v>
      </c>
      <c r="L19710">
        <f>I19710*J19710*(1-K19710)</f>
        <v/>
      </c>
      <c r="M19710">
        <f>VLOOKUP(F19710,Products!A:D,4,FALSE)*I19710</f>
        <v/>
      </c>
      <c r="N19710">
        <f>L19710-M19710</f>
        <v/>
      </c>
    </row>
    <row r="19711">
      <c r="A19711" t="inlineStr">
        <is>
          <t>T1019709</t>
        </is>
      </c>
      <c r="B19711" t="inlineStr">
        <is>
          <t>2024-11-23</t>
        </is>
      </c>
      <c r="C19711" t="inlineStr">
        <is>
          <t>S010</t>
        </is>
      </c>
      <c r="D19711" t="inlineStr">
        <is>
          <t>Store_010</t>
        </is>
      </c>
      <c r="E19711" t="inlineStr">
        <is>
          <t>North</t>
        </is>
      </c>
      <c r="F19711" t="inlineStr">
        <is>
          <t>P0002</t>
        </is>
      </c>
      <c r="G19711" t="inlineStr">
        <is>
          <t>Prod_0002</t>
        </is>
      </c>
      <c r="H19711" t="inlineStr">
        <is>
          <t>Food</t>
        </is>
      </c>
      <c r="I19711" t="n">
        <v>3</v>
      </c>
      <c r="J19711" t="n">
        <v>210.47</v>
      </c>
      <c r="K19711" t="n">
        <v>0</v>
      </c>
      <c r="L19711">
        <f>I19711*J19711*(1-K19711)</f>
        <v/>
      </c>
      <c r="M19711">
        <f>VLOOKUP(F19711,Products!A:D,4,FALSE)*I19711</f>
        <v/>
      </c>
      <c r="N19711">
        <f>L19711-M19711</f>
        <v/>
      </c>
    </row>
    <row r="19712">
      <c r="A19712" t="inlineStr">
        <is>
          <t>T1019710</t>
        </is>
      </c>
      <c r="B19712" t="inlineStr">
        <is>
          <t>2023-03-25</t>
        </is>
      </c>
      <c r="C19712" t="inlineStr">
        <is>
          <t>S002</t>
        </is>
      </c>
      <c r="D19712" t="inlineStr">
        <is>
          <t>Store_002</t>
        </is>
      </c>
      <c r="E19712" t="inlineStr">
        <is>
          <t>South</t>
        </is>
      </c>
      <c r="F19712" t="inlineStr">
        <is>
          <t>P0088</t>
        </is>
      </c>
      <c r="G19712" t="inlineStr">
        <is>
          <t>Prod_0088</t>
        </is>
      </c>
      <c r="H19712" t="inlineStr">
        <is>
          <t>Toys</t>
        </is>
      </c>
      <c r="I19712" t="n">
        <v>1</v>
      </c>
      <c r="J19712" t="n">
        <v>507.05</v>
      </c>
      <c r="K19712" t="n">
        <v>0.05</v>
      </c>
      <c r="L19712">
        <f>I19712*J19712*(1-K19712)</f>
        <v/>
      </c>
      <c r="M19712">
        <f>VLOOKUP(F19712,Products!A:D,4,FALSE)*I19712</f>
        <v/>
      </c>
      <c r="N19712">
        <f>L19712-M19712</f>
        <v/>
      </c>
    </row>
    <row r="19713">
      <c r="A19713" t="inlineStr">
        <is>
          <t>T1019711</t>
        </is>
      </c>
      <c r="B19713" t="inlineStr">
        <is>
          <t>2023-06-14</t>
        </is>
      </c>
      <c r="C19713" t="inlineStr">
        <is>
          <t>S033</t>
        </is>
      </c>
      <c r="D19713" t="inlineStr">
        <is>
          <t>Store_033</t>
        </is>
      </c>
      <c r="E19713" t="inlineStr">
        <is>
          <t>North</t>
        </is>
      </c>
      <c r="F19713" t="inlineStr">
        <is>
          <t>P0026</t>
        </is>
      </c>
      <c r="G19713" t="inlineStr">
        <is>
          <t>Prod_0026</t>
        </is>
      </c>
      <c r="H19713" t="inlineStr">
        <is>
          <t>Beverages</t>
        </is>
      </c>
      <c r="I19713" t="n">
        <v>3</v>
      </c>
      <c r="J19713" t="n">
        <v>879.51</v>
      </c>
      <c r="K19713" t="n">
        <v>0</v>
      </c>
      <c r="L19713">
        <f>I19713*J19713*(1-K19713)</f>
        <v/>
      </c>
      <c r="M19713">
        <f>VLOOKUP(F19713,Products!A:D,4,FALSE)*I19713</f>
        <v/>
      </c>
      <c r="N19713">
        <f>L19713-M19713</f>
        <v/>
      </c>
    </row>
    <row r="19714">
      <c r="A19714" t="inlineStr">
        <is>
          <t>T1019712</t>
        </is>
      </c>
      <c r="B19714" t="inlineStr">
        <is>
          <t>2025-02-06</t>
        </is>
      </c>
      <c r="C19714" t="inlineStr">
        <is>
          <t>S027</t>
        </is>
      </c>
      <c r="D19714" t="inlineStr">
        <is>
          <t>Store_027</t>
        </is>
      </c>
      <c r="E19714" t="inlineStr">
        <is>
          <t>South</t>
        </is>
      </c>
      <c r="F19714" t="inlineStr">
        <is>
          <t>P0086</t>
        </is>
      </c>
      <c r="G19714" t="inlineStr">
        <is>
          <t>Prod_0086</t>
        </is>
      </c>
      <c r="H19714" t="inlineStr">
        <is>
          <t>Stationery</t>
        </is>
      </c>
      <c r="I19714" t="n">
        <v>3</v>
      </c>
      <c r="J19714" t="n">
        <v>959.73</v>
      </c>
      <c r="K19714" t="n">
        <v>0.05</v>
      </c>
      <c r="L19714">
        <f>I19714*J19714*(1-K19714)</f>
        <v/>
      </c>
      <c r="M19714">
        <f>VLOOKUP(F19714,Products!A:D,4,FALSE)*I19714</f>
        <v/>
      </c>
      <c r="N19714">
        <f>L19714-M19714</f>
        <v/>
      </c>
    </row>
    <row r="19715">
      <c r="A19715" t="inlineStr">
        <is>
          <t>T1019713</t>
        </is>
      </c>
      <c r="B19715" t="inlineStr">
        <is>
          <t>2023-07-26</t>
        </is>
      </c>
      <c r="C19715" t="inlineStr">
        <is>
          <t>S025</t>
        </is>
      </c>
      <c r="D19715" t="inlineStr">
        <is>
          <t>Store_025</t>
        </is>
      </c>
      <c r="E19715" t="inlineStr">
        <is>
          <t>Central</t>
        </is>
      </c>
      <c r="F19715" t="inlineStr">
        <is>
          <t>P0116</t>
        </is>
      </c>
      <c r="G19715" t="inlineStr">
        <is>
          <t>Prod_0116</t>
        </is>
      </c>
      <c r="H19715" t="inlineStr">
        <is>
          <t>Clothing</t>
        </is>
      </c>
      <c r="I19715" t="n">
        <v>3</v>
      </c>
      <c r="J19715" t="n">
        <v>988.83</v>
      </c>
      <c r="K19715" t="n">
        <v>0</v>
      </c>
      <c r="L19715">
        <f>I19715*J19715*(1-K19715)</f>
        <v/>
      </c>
      <c r="M19715">
        <f>VLOOKUP(F19715,Products!A:D,4,FALSE)*I19715</f>
        <v/>
      </c>
      <c r="N19715">
        <f>L19715-M19715</f>
        <v/>
      </c>
    </row>
    <row r="19716">
      <c r="A19716" t="inlineStr">
        <is>
          <t>T1019714</t>
        </is>
      </c>
      <c r="B19716" t="inlineStr">
        <is>
          <t>2023-04-23</t>
        </is>
      </c>
      <c r="C19716" t="inlineStr">
        <is>
          <t>S014</t>
        </is>
      </c>
      <c r="D19716" t="inlineStr">
        <is>
          <t>Store_014</t>
        </is>
      </c>
      <c r="E19716" t="inlineStr">
        <is>
          <t>West</t>
        </is>
      </c>
      <c r="F19716" t="inlineStr">
        <is>
          <t>P0058</t>
        </is>
      </c>
      <c r="G19716" t="inlineStr">
        <is>
          <t>Prod_0058</t>
        </is>
      </c>
      <c r="H19716" t="inlineStr">
        <is>
          <t>Stationery</t>
        </is>
      </c>
      <c r="I19716" t="n">
        <v>1</v>
      </c>
      <c r="J19716" t="n">
        <v>452.93</v>
      </c>
      <c r="K19716" t="n">
        <v>0.1</v>
      </c>
      <c r="L19716">
        <f>I19716*J19716*(1-K19716)</f>
        <v/>
      </c>
      <c r="M19716">
        <f>VLOOKUP(F19716,Products!A:D,4,FALSE)*I19716</f>
        <v/>
      </c>
      <c r="N19716">
        <f>L19716-M19716</f>
        <v/>
      </c>
    </row>
    <row r="19717">
      <c r="A19717" t="inlineStr">
        <is>
          <t>T1019715</t>
        </is>
      </c>
      <c r="B19717" t="inlineStr">
        <is>
          <t>2024-07-09</t>
        </is>
      </c>
      <c r="C19717" t="inlineStr">
        <is>
          <t>S021</t>
        </is>
      </c>
      <c r="D19717" t="inlineStr">
        <is>
          <t>Store_021</t>
        </is>
      </c>
      <c r="E19717" t="inlineStr">
        <is>
          <t>North</t>
        </is>
      </c>
      <c r="F19717" t="inlineStr">
        <is>
          <t>P0194</t>
        </is>
      </c>
      <c r="G19717" t="inlineStr">
        <is>
          <t>Prod_0194</t>
        </is>
      </c>
      <c r="H19717" t="inlineStr">
        <is>
          <t>Food</t>
        </is>
      </c>
      <c r="I19717" t="n">
        <v>5</v>
      </c>
      <c r="J19717" t="n">
        <v>590.3</v>
      </c>
      <c r="K19717" t="n">
        <v>0</v>
      </c>
      <c r="L19717">
        <f>I19717*J19717*(1-K19717)</f>
        <v/>
      </c>
      <c r="M19717">
        <f>VLOOKUP(F19717,Products!A:D,4,FALSE)*I19717</f>
        <v/>
      </c>
      <c r="N19717">
        <f>L19717-M19717</f>
        <v/>
      </c>
    </row>
    <row r="19718">
      <c r="A19718" t="inlineStr">
        <is>
          <t>T1019716</t>
        </is>
      </c>
      <c r="B19718" t="inlineStr">
        <is>
          <t>2025-04-23</t>
        </is>
      </c>
      <c r="C19718" t="inlineStr">
        <is>
          <t>S032</t>
        </is>
      </c>
      <c r="D19718" t="inlineStr">
        <is>
          <t>Store_032</t>
        </is>
      </c>
      <c r="E19718" t="inlineStr">
        <is>
          <t>Central</t>
        </is>
      </c>
      <c r="F19718" t="inlineStr">
        <is>
          <t>P0024</t>
        </is>
      </c>
      <c r="G19718" t="inlineStr">
        <is>
          <t>Prod_0024</t>
        </is>
      </c>
      <c r="H19718" t="inlineStr">
        <is>
          <t>Clothing</t>
        </is>
      </c>
      <c r="I19718" t="n">
        <v>3</v>
      </c>
      <c r="J19718" t="n">
        <v>130.73</v>
      </c>
      <c r="K19718" t="n">
        <v>0</v>
      </c>
      <c r="L19718">
        <f>I19718*J19718*(1-K19718)</f>
        <v/>
      </c>
      <c r="M19718">
        <f>VLOOKUP(F19718,Products!A:D,4,FALSE)*I19718</f>
        <v/>
      </c>
      <c r="N19718">
        <f>L19718-M19718</f>
        <v/>
      </c>
    </row>
    <row r="19719">
      <c r="A19719" t="inlineStr">
        <is>
          <t>T1019717</t>
        </is>
      </c>
      <c r="B19719" t="inlineStr">
        <is>
          <t>2024-01-20</t>
        </is>
      </c>
      <c r="C19719" t="inlineStr">
        <is>
          <t>S001</t>
        </is>
      </c>
      <c r="D19719" t="inlineStr">
        <is>
          <t>Store_001</t>
        </is>
      </c>
      <c r="E19719" t="inlineStr">
        <is>
          <t>West</t>
        </is>
      </c>
      <c r="F19719" t="inlineStr">
        <is>
          <t>P0046</t>
        </is>
      </c>
      <c r="G19719" t="inlineStr">
        <is>
          <t>Prod_0046</t>
        </is>
      </c>
      <c r="H19719" t="inlineStr">
        <is>
          <t>Electronics</t>
        </is>
      </c>
      <c r="I19719" t="n">
        <v>6</v>
      </c>
      <c r="J19719" t="n">
        <v>57.75</v>
      </c>
      <c r="K19719" t="n">
        <v>0.2</v>
      </c>
      <c r="L19719">
        <f>I19719*J19719*(1-K19719)</f>
        <v/>
      </c>
      <c r="M19719">
        <f>VLOOKUP(F19719,Products!A:D,4,FALSE)*I19719</f>
        <v/>
      </c>
      <c r="N19719">
        <f>L19719-M19719</f>
        <v/>
      </c>
    </row>
    <row r="19720">
      <c r="A19720" t="inlineStr">
        <is>
          <t>T1019718</t>
        </is>
      </c>
      <c r="B19720" t="inlineStr">
        <is>
          <t>2025-08-24</t>
        </is>
      </c>
      <c r="C19720" t="inlineStr">
        <is>
          <t>S014</t>
        </is>
      </c>
      <c r="D19720" t="inlineStr">
        <is>
          <t>Store_014</t>
        </is>
      </c>
      <c r="E19720" t="inlineStr">
        <is>
          <t>West</t>
        </is>
      </c>
      <c r="F19720" t="inlineStr">
        <is>
          <t>P0043</t>
        </is>
      </c>
      <c r="G19720" t="inlineStr">
        <is>
          <t>Prod_0043</t>
        </is>
      </c>
      <c r="H19720" t="inlineStr">
        <is>
          <t>Food</t>
        </is>
      </c>
      <c r="I19720" t="n">
        <v>2</v>
      </c>
      <c r="J19720" t="n">
        <v>210.22</v>
      </c>
      <c r="K19720" t="n">
        <v>0.05</v>
      </c>
      <c r="L19720">
        <f>I19720*J19720*(1-K19720)</f>
        <v/>
      </c>
      <c r="M19720">
        <f>VLOOKUP(F19720,Products!A:D,4,FALSE)*I19720</f>
        <v/>
      </c>
      <c r="N19720">
        <f>L19720-M19720</f>
        <v/>
      </c>
    </row>
    <row r="19721">
      <c r="A19721" t="inlineStr">
        <is>
          <t>T1019719</t>
        </is>
      </c>
      <c r="B19721" t="inlineStr">
        <is>
          <t>2023-02-18</t>
        </is>
      </c>
      <c r="C19721" t="inlineStr">
        <is>
          <t>S028</t>
        </is>
      </c>
      <c r="D19721" t="inlineStr">
        <is>
          <t>Store_028</t>
        </is>
      </c>
      <c r="E19721" t="inlineStr">
        <is>
          <t>North</t>
        </is>
      </c>
      <c r="F19721" t="inlineStr">
        <is>
          <t>P0084</t>
        </is>
      </c>
      <c r="G19721" t="inlineStr">
        <is>
          <t>Prod_0084</t>
        </is>
      </c>
      <c r="H19721" t="inlineStr">
        <is>
          <t>Beverages</t>
        </is>
      </c>
      <c r="I19721" t="n">
        <v>1</v>
      </c>
      <c r="J19721" t="n">
        <v>801.54</v>
      </c>
      <c r="K19721" t="n">
        <v>0</v>
      </c>
      <c r="L19721">
        <f>I19721*J19721*(1-K19721)</f>
        <v/>
      </c>
      <c r="M19721">
        <f>VLOOKUP(F19721,Products!A:D,4,FALSE)*I19721</f>
        <v/>
      </c>
      <c r="N19721">
        <f>L19721-M19721</f>
        <v/>
      </c>
    </row>
    <row r="19722">
      <c r="A19722" t="inlineStr">
        <is>
          <t>T1019720</t>
        </is>
      </c>
      <c r="B19722" t="inlineStr">
        <is>
          <t>2025-02-18</t>
        </is>
      </c>
      <c r="C19722" t="inlineStr">
        <is>
          <t>S019</t>
        </is>
      </c>
      <c r="D19722" t="inlineStr">
        <is>
          <t>Store_019</t>
        </is>
      </c>
      <c r="E19722" t="inlineStr">
        <is>
          <t>East</t>
        </is>
      </c>
      <c r="F19722" t="inlineStr">
        <is>
          <t>P0001</t>
        </is>
      </c>
      <c r="G19722" t="inlineStr">
        <is>
          <t>Prod_0001</t>
        </is>
      </c>
      <c r="H19722" t="inlineStr">
        <is>
          <t>Beverages</t>
        </is>
      </c>
      <c r="I19722" t="n">
        <v>2</v>
      </c>
      <c r="J19722" t="n">
        <v>542.17</v>
      </c>
      <c r="K19722" t="n">
        <v>0</v>
      </c>
      <c r="L19722">
        <f>I19722*J19722*(1-K19722)</f>
        <v/>
      </c>
      <c r="M19722">
        <f>VLOOKUP(F19722,Products!A:D,4,FALSE)*I19722</f>
        <v/>
      </c>
      <c r="N19722">
        <f>L19722-M19722</f>
        <v/>
      </c>
    </row>
    <row r="19723">
      <c r="A19723" t="inlineStr">
        <is>
          <t>T1019721</t>
        </is>
      </c>
      <c r="B19723" t="inlineStr">
        <is>
          <t>2023-01-15</t>
        </is>
      </c>
      <c r="C19723" t="inlineStr">
        <is>
          <t>S011</t>
        </is>
      </c>
      <c r="D19723" t="inlineStr">
        <is>
          <t>Store_011</t>
        </is>
      </c>
      <c r="E19723" t="inlineStr">
        <is>
          <t>South</t>
        </is>
      </c>
      <c r="F19723" t="inlineStr">
        <is>
          <t>P0012</t>
        </is>
      </c>
      <c r="G19723" t="inlineStr">
        <is>
          <t>Prod_0012</t>
        </is>
      </c>
      <c r="H19723" t="inlineStr">
        <is>
          <t>Food</t>
        </is>
      </c>
      <c r="I19723" t="n">
        <v>6</v>
      </c>
      <c r="J19723" t="n">
        <v>1005.21</v>
      </c>
      <c r="K19723" t="n">
        <v>0</v>
      </c>
      <c r="L19723">
        <f>I19723*J19723*(1-K19723)</f>
        <v/>
      </c>
      <c r="M19723">
        <f>VLOOKUP(F19723,Products!A:D,4,FALSE)*I19723</f>
        <v/>
      </c>
      <c r="N19723">
        <f>L19723-M19723</f>
        <v/>
      </c>
    </row>
    <row r="19724">
      <c r="A19724" t="inlineStr">
        <is>
          <t>T1019722</t>
        </is>
      </c>
      <c r="B19724" t="inlineStr">
        <is>
          <t>2025-04-19</t>
        </is>
      </c>
      <c r="C19724" t="inlineStr">
        <is>
          <t>S024</t>
        </is>
      </c>
      <c r="D19724" t="inlineStr">
        <is>
          <t>Store_024</t>
        </is>
      </c>
      <c r="E19724" t="inlineStr">
        <is>
          <t>South</t>
        </is>
      </c>
      <c r="F19724" t="inlineStr">
        <is>
          <t>P0193</t>
        </is>
      </c>
      <c r="G19724" t="inlineStr">
        <is>
          <t>Prod_0193</t>
        </is>
      </c>
      <c r="H19724" t="inlineStr">
        <is>
          <t>Food</t>
        </is>
      </c>
      <c r="I19724" t="n">
        <v>9</v>
      </c>
      <c r="J19724" t="n">
        <v>485.24</v>
      </c>
      <c r="K19724" t="n">
        <v>0.15</v>
      </c>
      <c r="L19724">
        <f>I19724*J19724*(1-K19724)</f>
        <v/>
      </c>
      <c r="M19724">
        <f>VLOOKUP(F19724,Products!A:D,4,FALSE)*I19724</f>
        <v/>
      </c>
      <c r="N19724">
        <f>L19724-M19724</f>
        <v/>
      </c>
    </row>
    <row r="19725">
      <c r="A19725" t="inlineStr">
        <is>
          <t>T1019723</t>
        </is>
      </c>
      <c r="B19725" t="inlineStr">
        <is>
          <t>2024-07-06</t>
        </is>
      </c>
      <c r="C19725" t="inlineStr">
        <is>
          <t>S031</t>
        </is>
      </c>
      <c r="D19725" t="inlineStr">
        <is>
          <t>Store_031</t>
        </is>
      </c>
      <c r="E19725" t="inlineStr">
        <is>
          <t>Central</t>
        </is>
      </c>
      <c r="F19725" t="inlineStr">
        <is>
          <t>P0029</t>
        </is>
      </c>
      <c r="G19725" t="inlineStr">
        <is>
          <t>Prod_0029</t>
        </is>
      </c>
      <c r="H19725" t="inlineStr">
        <is>
          <t>Clothing</t>
        </is>
      </c>
      <c r="I19725" t="n">
        <v>9</v>
      </c>
      <c r="J19725" t="n">
        <v>635.42</v>
      </c>
      <c r="K19725" t="n">
        <v>0</v>
      </c>
      <c r="L19725">
        <f>I19725*J19725*(1-K19725)</f>
        <v/>
      </c>
      <c r="M19725">
        <f>VLOOKUP(F19725,Products!A:D,4,FALSE)*I19725</f>
        <v/>
      </c>
      <c r="N19725">
        <f>L19725-M19725</f>
        <v/>
      </c>
    </row>
    <row r="19726">
      <c r="A19726" t="inlineStr">
        <is>
          <t>T1019724</t>
        </is>
      </c>
      <c r="B19726" t="inlineStr">
        <is>
          <t>2023-07-26</t>
        </is>
      </c>
      <c r="C19726" t="inlineStr">
        <is>
          <t>S010</t>
        </is>
      </c>
      <c r="D19726" t="inlineStr">
        <is>
          <t>Store_010</t>
        </is>
      </c>
      <c r="E19726" t="inlineStr">
        <is>
          <t>North</t>
        </is>
      </c>
      <c r="F19726" t="inlineStr">
        <is>
          <t>P0032</t>
        </is>
      </c>
      <c r="G19726" t="inlineStr">
        <is>
          <t>Prod_0032</t>
        </is>
      </c>
      <c r="H19726" t="inlineStr">
        <is>
          <t>Beverages</t>
        </is>
      </c>
      <c r="I19726" t="n">
        <v>9</v>
      </c>
      <c r="J19726" t="n">
        <v>245.17</v>
      </c>
      <c r="K19726" t="n">
        <v>0</v>
      </c>
      <c r="L19726">
        <f>I19726*J19726*(1-K19726)</f>
        <v/>
      </c>
      <c r="M19726">
        <f>VLOOKUP(F19726,Products!A:D,4,FALSE)*I19726</f>
        <v/>
      </c>
      <c r="N19726">
        <f>L19726-M19726</f>
        <v/>
      </c>
    </row>
    <row r="19727">
      <c r="A19727" t="inlineStr">
        <is>
          <t>T1019725</t>
        </is>
      </c>
      <c r="B19727" t="inlineStr">
        <is>
          <t>2023-09-21</t>
        </is>
      </c>
      <c r="C19727" t="inlineStr">
        <is>
          <t>S034</t>
        </is>
      </c>
      <c r="D19727" t="inlineStr">
        <is>
          <t>Store_034</t>
        </is>
      </c>
      <c r="E19727" t="inlineStr">
        <is>
          <t>Central</t>
        </is>
      </c>
      <c r="F19727" t="inlineStr">
        <is>
          <t>P0081</t>
        </is>
      </c>
      <c r="G19727" t="inlineStr">
        <is>
          <t>Prod_0081</t>
        </is>
      </c>
      <c r="H19727" t="inlineStr">
        <is>
          <t>Electronics</t>
        </is>
      </c>
      <c r="I19727" t="n">
        <v>4</v>
      </c>
      <c r="J19727" t="n">
        <v>354.51</v>
      </c>
      <c r="K19727" t="n">
        <v>0</v>
      </c>
      <c r="L19727">
        <f>I19727*J19727*(1-K19727)</f>
        <v/>
      </c>
      <c r="M19727">
        <f>VLOOKUP(F19727,Products!A:D,4,FALSE)*I19727</f>
        <v/>
      </c>
      <c r="N19727">
        <f>L19727-M19727</f>
        <v/>
      </c>
    </row>
    <row r="19728">
      <c r="A19728" t="inlineStr">
        <is>
          <t>T1019726</t>
        </is>
      </c>
      <c r="B19728" t="inlineStr">
        <is>
          <t>2025-04-23</t>
        </is>
      </c>
      <c r="C19728" t="inlineStr">
        <is>
          <t>S042</t>
        </is>
      </c>
      <c r="D19728" t="inlineStr">
        <is>
          <t>Store_042</t>
        </is>
      </c>
      <c r="E19728" t="inlineStr">
        <is>
          <t>Central</t>
        </is>
      </c>
      <c r="F19728" t="inlineStr">
        <is>
          <t>P0045</t>
        </is>
      </c>
      <c r="G19728" t="inlineStr">
        <is>
          <t>Prod_0045</t>
        </is>
      </c>
      <c r="H19728" t="inlineStr">
        <is>
          <t>Toys</t>
        </is>
      </c>
      <c r="I19728" t="n">
        <v>6</v>
      </c>
      <c r="J19728" t="n">
        <v>229.44</v>
      </c>
      <c r="K19728" t="n">
        <v>0.05</v>
      </c>
      <c r="L19728">
        <f>I19728*J19728*(1-K19728)</f>
        <v/>
      </c>
      <c r="M19728">
        <f>VLOOKUP(F19728,Products!A:D,4,FALSE)*I19728</f>
        <v/>
      </c>
      <c r="N19728">
        <f>L19728-M19728</f>
        <v/>
      </c>
    </row>
    <row r="19729">
      <c r="A19729" t="inlineStr">
        <is>
          <t>T1019727</t>
        </is>
      </c>
      <c r="B19729" t="inlineStr">
        <is>
          <t>2024-09-07</t>
        </is>
      </c>
      <c r="C19729" t="inlineStr">
        <is>
          <t>S023</t>
        </is>
      </c>
      <c r="D19729" t="inlineStr">
        <is>
          <t>Store_023</t>
        </is>
      </c>
      <c r="E19729" t="inlineStr">
        <is>
          <t>South</t>
        </is>
      </c>
      <c r="F19729" t="inlineStr">
        <is>
          <t>P0030</t>
        </is>
      </c>
      <c r="G19729" t="inlineStr">
        <is>
          <t>Prod_0030</t>
        </is>
      </c>
      <c r="H19729" t="inlineStr">
        <is>
          <t>Household</t>
        </is>
      </c>
      <c r="I19729" t="n">
        <v>4</v>
      </c>
      <c r="J19729" t="n">
        <v>726.84</v>
      </c>
      <c r="K19729" t="n">
        <v>0.05</v>
      </c>
      <c r="L19729">
        <f>I19729*J19729*(1-K19729)</f>
        <v/>
      </c>
      <c r="M19729">
        <f>VLOOKUP(F19729,Products!A:D,4,FALSE)*I19729</f>
        <v/>
      </c>
      <c r="N19729">
        <f>L19729-M19729</f>
        <v/>
      </c>
    </row>
    <row r="19730">
      <c r="A19730" t="inlineStr">
        <is>
          <t>T1019728</t>
        </is>
      </c>
      <c r="B19730" t="inlineStr">
        <is>
          <t>2024-10-12</t>
        </is>
      </c>
      <c r="C19730" t="inlineStr">
        <is>
          <t>S025</t>
        </is>
      </c>
      <c r="D19730" t="inlineStr">
        <is>
          <t>Store_025</t>
        </is>
      </c>
      <c r="E19730" t="inlineStr">
        <is>
          <t>Central</t>
        </is>
      </c>
      <c r="F19730" t="inlineStr">
        <is>
          <t>P0038</t>
        </is>
      </c>
      <c r="G19730" t="inlineStr">
        <is>
          <t>Prod_0038</t>
        </is>
      </c>
      <c r="H19730" t="inlineStr">
        <is>
          <t>Beverages</t>
        </is>
      </c>
      <c r="I19730" t="n">
        <v>1</v>
      </c>
      <c r="J19730" t="n">
        <v>926.11</v>
      </c>
      <c r="K19730" t="n">
        <v>0</v>
      </c>
      <c r="L19730">
        <f>I19730*J19730*(1-K19730)</f>
        <v/>
      </c>
      <c r="M19730">
        <f>VLOOKUP(F19730,Products!A:D,4,FALSE)*I19730</f>
        <v/>
      </c>
      <c r="N19730">
        <f>L19730-M19730</f>
        <v/>
      </c>
    </row>
    <row r="19731">
      <c r="A19731" t="inlineStr">
        <is>
          <t>T1019729</t>
        </is>
      </c>
      <c r="B19731" t="inlineStr">
        <is>
          <t>2023-11-13</t>
        </is>
      </c>
      <c r="C19731" t="inlineStr">
        <is>
          <t>S047</t>
        </is>
      </c>
      <c r="D19731" t="inlineStr">
        <is>
          <t>Store_047</t>
        </is>
      </c>
      <c r="E19731" t="inlineStr">
        <is>
          <t>North</t>
        </is>
      </c>
      <c r="F19731" t="inlineStr">
        <is>
          <t>P0050</t>
        </is>
      </c>
      <c r="G19731" t="inlineStr">
        <is>
          <t>Prod_0050</t>
        </is>
      </c>
      <c r="H19731" t="inlineStr">
        <is>
          <t>Household</t>
        </is>
      </c>
      <c r="I19731" t="n">
        <v>5</v>
      </c>
      <c r="J19731" t="n">
        <v>756.13</v>
      </c>
      <c r="K19731" t="n">
        <v>0</v>
      </c>
      <c r="L19731">
        <f>I19731*J19731*(1-K19731)</f>
        <v/>
      </c>
      <c r="M19731">
        <f>VLOOKUP(F19731,Products!A:D,4,FALSE)*I19731</f>
        <v/>
      </c>
      <c r="N19731">
        <f>L19731-M19731</f>
        <v/>
      </c>
    </row>
    <row r="19732">
      <c r="A19732" t="inlineStr">
        <is>
          <t>T1019730</t>
        </is>
      </c>
      <c r="B19732" t="inlineStr">
        <is>
          <t>2024-03-15</t>
        </is>
      </c>
      <c r="C19732" t="inlineStr">
        <is>
          <t>S048</t>
        </is>
      </c>
      <c r="D19732" t="inlineStr">
        <is>
          <t>Store_048</t>
        </is>
      </c>
      <c r="E19732" t="inlineStr">
        <is>
          <t>South</t>
        </is>
      </c>
      <c r="F19732" t="inlineStr">
        <is>
          <t>P0017</t>
        </is>
      </c>
      <c r="G19732" t="inlineStr">
        <is>
          <t>Prod_0017</t>
        </is>
      </c>
      <c r="H19732" t="inlineStr">
        <is>
          <t>Food</t>
        </is>
      </c>
      <c r="I19732" t="n">
        <v>6</v>
      </c>
      <c r="J19732" t="n">
        <v>752.63</v>
      </c>
      <c r="K19732" t="n">
        <v>0</v>
      </c>
      <c r="L19732">
        <f>I19732*J19732*(1-K19732)</f>
        <v/>
      </c>
      <c r="M19732">
        <f>VLOOKUP(F19732,Products!A:D,4,FALSE)*I19732</f>
        <v/>
      </c>
      <c r="N19732">
        <f>L19732-M19732</f>
        <v/>
      </c>
    </row>
    <row r="19733">
      <c r="A19733" t="inlineStr">
        <is>
          <t>T1019731</t>
        </is>
      </c>
      <c r="B19733" t="inlineStr">
        <is>
          <t>2024-02-14</t>
        </is>
      </c>
      <c r="C19733" t="inlineStr">
        <is>
          <t>S034</t>
        </is>
      </c>
      <c r="D19733" t="inlineStr">
        <is>
          <t>Store_034</t>
        </is>
      </c>
      <c r="E19733" t="inlineStr">
        <is>
          <t>Central</t>
        </is>
      </c>
      <c r="F19733" t="inlineStr">
        <is>
          <t>P0150</t>
        </is>
      </c>
      <c r="G19733" t="inlineStr">
        <is>
          <t>Prod_0150</t>
        </is>
      </c>
      <c r="H19733" t="inlineStr">
        <is>
          <t>Clothing</t>
        </is>
      </c>
      <c r="I19733" t="n">
        <v>6</v>
      </c>
      <c r="J19733" t="n">
        <v>404.39</v>
      </c>
      <c r="K19733" t="n">
        <v>0.05</v>
      </c>
      <c r="L19733">
        <f>I19733*J19733*(1-K19733)</f>
        <v/>
      </c>
      <c r="M19733">
        <f>VLOOKUP(F19733,Products!A:D,4,FALSE)*I19733</f>
        <v/>
      </c>
      <c r="N19733">
        <f>L19733-M19733</f>
        <v/>
      </c>
    </row>
    <row r="19734">
      <c r="A19734" t="inlineStr">
        <is>
          <t>T1019732</t>
        </is>
      </c>
      <c r="B19734" t="inlineStr">
        <is>
          <t>2023-01-13</t>
        </is>
      </c>
      <c r="C19734" t="inlineStr">
        <is>
          <t>S010</t>
        </is>
      </c>
      <c r="D19734" t="inlineStr">
        <is>
          <t>Store_010</t>
        </is>
      </c>
      <c r="E19734" t="inlineStr">
        <is>
          <t>North</t>
        </is>
      </c>
      <c r="F19734" t="inlineStr">
        <is>
          <t>P0110</t>
        </is>
      </c>
      <c r="G19734" t="inlineStr">
        <is>
          <t>Prod_0110</t>
        </is>
      </c>
      <c r="H19734" t="inlineStr">
        <is>
          <t>Stationery</t>
        </is>
      </c>
      <c r="I19734" t="n">
        <v>4</v>
      </c>
      <c r="J19734" t="n">
        <v>65.13</v>
      </c>
      <c r="K19734" t="n">
        <v>0</v>
      </c>
      <c r="L19734">
        <f>I19734*J19734*(1-K19734)</f>
        <v/>
      </c>
      <c r="M19734">
        <f>VLOOKUP(F19734,Products!A:D,4,FALSE)*I19734</f>
        <v/>
      </c>
      <c r="N19734">
        <f>L19734-M19734</f>
        <v/>
      </c>
    </row>
    <row r="19735">
      <c r="A19735" t="inlineStr">
        <is>
          <t>T1019733</t>
        </is>
      </c>
      <c r="B19735" t="inlineStr">
        <is>
          <t>2025-01-16</t>
        </is>
      </c>
      <c r="C19735" t="inlineStr">
        <is>
          <t>S050</t>
        </is>
      </c>
      <c r="D19735" t="inlineStr">
        <is>
          <t>Store_050</t>
        </is>
      </c>
      <c r="E19735" t="inlineStr">
        <is>
          <t>South</t>
        </is>
      </c>
      <c r="F19735" t="inlineStr">
        <is>
          <t>P0166</t>
        </is>
      </c>
      <c r="G19735" t="inlineStr">
        <is>
          <t>Prod_0166</t>
        </is>
      </c>
      <c r="H19735" t="inlineStr">
        <is>
          <t>Electronics</t>
        </is>
      </c>
      <c r="I19735" t="n">
        <v>1</v>
      </c>
      <c r="J19735" t="n">
        <v>388.32</v>
      </c>
      <c r="K19735" t="n">
        <v>0</v>
      </c>
      <c r="L19735">
        <f>I19735*J19735*(1-K19735)</f>
        <v/>
      </c>
      <c r="M19735">
        <f>VLOOKUP(F19735,Products!A:D,4,FALSE)*I19735</f>
        <v/>
      </c>
      <c r="N19735">
        <f>L19735-M19735</f>
        <v/>
      </c>
    </row>
    <row r="19736">
      <c r="A19736" t="inlineStr">
        <is>
          <t>T1019734</t>
        </is>
      </c>
      <c r="B19736" t="inlineStr">
        <is>
          <t>2025-08-23</t>
        </is>
      </c>
      <c r="C19736" t="inlineStr">
        <is>
          <t>S023</t>
        </is>
      </c>
      <c r="D19736" t="inlineStr">
        <is>
          <t>Store_023</t>
        </is>
      </c>
      <c r="E19736" t="inlineStr">
        <is>
          <t>South</t>
        </is>
      </c>
      <c r="F19736" t="inlineStr">
        <is>
          <t>P0160</t>
        </is>
      </c>
      <c r="G19736" t="inlineStr">
        <is>
          <t>Prod_0160</t>
        </is>
      </c>
      <c r="H19736" t="inlineStr">
        <is>
          <t>Food</t>
        </is>
      </c>
      <c r="I19736" t="n">
        <v>5</v>
      </c>
      <c r="J19736" t="n">
        <v>890.99</v>
      </c>
      <c r="K19736" t="n">
        <v>0.15</v>
      </c>
      <c r="L19736">
        <f>I19736*J19736*(1-K19736)</f>
        <v/>
      </c>
      <c r="M19736">
        <f>VLOOKUP(F19736,Products!A:D,4,FALSE)*I19736</f>
        <v/>
      </c>
      <c r="N19736">
        <f>L19736-M19736</f>
        <v/>
      </c>
    </row>
    <row r="19737">
      <c r="A19737" t="inlineStr">
        <is>
          <t>T1019735</t>
        </is>
      </c>
      <c r="B19737" t="inlineStr">
        <is>
          <t>2025-05-21</t>
        </is>
      </c>
      <c r="C19737" t="inlineStr">
        <is>
          <t>S040</t>
        </is>
      </c>
      <c r="D19737" t="inlineStr">
        <is>
          <t>Store_040</t>
        </is>
      </c>
      <c r="E19737" t="inlineStr">
        <is>
          <t>Central</t>
        </is>
      </c>
      <c r="F19737" t="inlineStr">
        <is>
          <t>P0008</t>
        </is>
      </c>
      <c r="G19737" t="inlineStr">
        <is>
          <t>Prod_0008</t>
        </is>
      </c>
      <c r="H19737" t="inlineStr">
        <is>
          <t>Electronics</t>
        </is>
      </c>
      <c r="I19737" t="n">
        <v>2</v>
      </c>
      <c r="J19737" t="n">
        <v>367.02</v>
      </c>
      <c r="K19737" t="n">
        <v>0.1</v>
      </c>
      <c r="L19737">
        <f>I19737*J19737*(1-K19737)</f>
        <v/>
      </c>
      <c r="M19737">
        <f>VLOOKUP(F19737,Products!A:D,4,FALSE)*I19737</f>
        <v/>
      </c>
      <c r="N19737">
        <f>L19737-M19737</f>
        <v/>
      </c>
    </row>
    <row r="19738">
      <c r="A19738" t="inlineStr">
        <is>
          <t>T1019736</t>
        </is>
      </c>
      <c r="B19738" t="inlineStr">
        <is>
          <t>2024-01-06</t>
        </is>
      </c>
      <c r="C19738" t="inlineStr">
        <is>
          <t>S038</t>
        </is>
      </c>
      <c r="D19738" t="inlineStr">
        <is>
          <t>Store_038</t>
        </is>
      </c>
      <c r="E19738" t="inlineStr">
        <is>
          <t>East</t>
        </is>
      </c>
      <c r="F19738" t="inlineStr">
        <is>
          <t>P0080</t>
        </is>
      </c>
      <c r="G19738" t="inlineStr">
        <is>
          <t>Prod_0080</t>
        </is>
      </c>
      <c r="H19738" t="inlineStr">
        <is>
          <t>Clothing</t>
        </is>
      </c>
      <c r="I19738" t="n">
        <v>5</v>
      </c>
      <c r="J19738" t="n">
        <v>680.89</v>
      </c>
      <c r="K19738" t="n">
        <v>0.1</v>
      </c>
      <c r="L19738">
        <f>I19738*J19738*(1-K19738)</f>
        <v/>
      </c>
      <c r="M19738">
        <f>VLOOKUP(F19738,Products!A:D,4,FALSE)*I19738</f>
        <v/>
      </c>
      <c r="N19738">
        <f>L19738-M19738</f>
        <v/>
      </c>
    </row>
    <row r="19739">
      <c r="A19739" t="inlineStr">
        <is>
          <t>T1019737</t>
        </is>
      </c>
      <c r="B19739" t="inlineStr">
        <is>
          <t>2025-07-05</t>
        </is>
      </c>
      <c r="C19739" t="inlineStr">
        <is>
          <t>S030</t>
        </is>
      </c>
      <c r="D19739" t="inlineStr">
        <is>
          <t>Store_030</t>
        </is>
      </c>
      <c r="E19739" t="inlineStr">
        <is>
          <t>North</t>
        </is>
      </c>
      <c r="F19739" t="inlineStr">
        <is>
          <t>P0172</t>
        </is>
      </c>
      <c r="G19739" t="inlineStr">
        <is>
          <t>Prod_0172</t>
        </is>
      </c>
      <c r="H19739" t="inlineStr">
        <is>
          <t>Beverages</t>
        </is>
      </c>
      <c r="I19739" t="n">
        <v>5</v>
      </c>
      <c r="J19739" t="n">
        <v>651.9</v>
      </c>
      <c r="K19739" t="n">
        <v>0</v>
      </c>
      <c r="L19739">
        <f>I19739*J19739*(1-K19739)</f>
        <v/>
      </c>
      <c r="M19739">
        <f>VLOOKUP(F19739,Products!A:D,4,FALSE)*I19739</f>
        <v/>
      </c>
      <c r="N19739">
        <f>L19739-M19739</f>
        <v/>
      </c>
    </row>
    <row r="19740">
      <c r="A19740" t="inlineStr">
        <is>
          <t>T1019738</t>
        </is>
      </c>
      <c r="B19740" t="inlineStr">
        <is>
          <t>2024-01-03</t>
        </is>
      </c>
      <c r="C19740" t="inlineStr">
        <is>
          <t>S036</t>
        </is>
      </c>
      <c r="D19740" t="inlineStr">
        <is>
          <t>Store_036</t>
        </is>
      </c>
      <c r="E19740" t="inlineStr">
        <is>
          <t>Central</t>
        </is>
      </c>
      <c r="F19740" t="inlineStr">
        <is>
          <t>P0110</t>
        </is>
      </c>
      <c r="G19740" t="inlineStr">
        <is>
          <t>Prod_0110</t>
        </is>
      </c>
      <c r="H19740" t="inlineStr">
        <is>
          <t>Stationery</t>
        </is>
      </c>
      <c r="I19740" t="n">
        <v>8</v>
      </c>
      <c r="J19740" t="n">
        <v>89.42</v>
      </c>
      <c r="K19740" t="n">
        <v>0.05</v>
      </c>
      <c r="L19740">
        <f>I19740*J19740*(1-K19740)</f>
        <v/>
      </c>
      <c r="M19740">
        <f>VLOOKUP(F19740,Products!A:D,4,FALSE)*I19740</f>
        <v/>
      </c>
      <c r="N19740">
        <f>L19740-M19740</f>
        <v/>
      </c>
    </row>
    <row r="19741">
      <c r="A19741" t="inlineStr">
        <is>
          <t>T1019739</t>
        </is>
      </c>
      <c r="B19741" t="inlineStr">
        <is>
          <t>2024-08-28</t>
        </is>
      </c>
      <c r="C19741" t="inlineStr">
        <is>
          <t>S022</t>
        </is>
      </c>
      <c r="D19741" t="inlineStr">
        <is>
          <t>Store_022</t>
        </is>
      </c>
      <c r="E19741" t="inlineStr">
        <is>
          <t>East</t>
        </is>
      </c>
      <c r="F19741" t="inlineStr">
        <is>
          <t>P0148</t>
        </is>
      </c>
      <c r="G19741" t="inlineStr">
        <is>
          <t>Prod_0148</t>
        </is>
      </c>
      <c r="H19741" t="inlineStr">
        <is>
          <t>Electronics</t>
        </is>
      </c>
      <c r="I19741" t="n">
        <v>9</v>
      </c>
      <c r="J19741" t="n">
        <v>204.49</v>
      </c>
      <c r="K19741" t="n">
        <v>0</v>
      </c>
      <c r="L19741">
        <f>I19741*J19741*(1-K19741)</f>
        <v/>
      </c>
      <c r="M19741">
        <f>VLOOKUP(F19741,Products!A:D,4,FALSE)*I19741</f>
        <v/>
      </c>
      <c r="N19741">
        <f>L19741-M19741</f>
        <v/>
      </c>
    </row>
    <row r="19742">
      <c r="A19742" t="inlineStr">
        <is>
          <t>T1019740</t>
        </is>
      </c>
      <c r="B19742" t="inlineStr">
        <is>
          <t>2023-07-28</t>
        </is>
      </c>
      <c r="C19742" t="inlineStr">
        <is>
          <t>S033</t>
        </is>
      </c>
      <c r="D19742" t="inlineStr">
        <is>
          <t>Store_033</t>
        </is>
      </c>
      <c r="E19742" t="inlineStr">
        <is>
          <t>North</t>
        </is>
      </c>
      <c r="F19742" t="inlineStr">
        <is>
          <t>P0067</t>
        </is>
      </c>
      <c r="G19742" t="inlineStr">
        <is>
          <t>Prod_0067</t>
        </is>
      </c>
      <c r="H19742" t="inlineStr">
        <is>
          <t>Toys</t>
        </is>
      </c>
      <c r="I19742" t="n">
        <v>1</v>
      </c>
      <c r="J19742" t="n">
        <v>198.41</v>
      </c>
      <c r="K19742" t="n">
        <v>0.15</v>
      </c>
      <c r="L19742">
        <f>I19742*J19742*(1-K19742)</f>
        <v/>
      </c>
      <c r="M19742">
        <f>VLOOKUP(F19742,Products!A:D,4,FALSE)*I19742</f>
        <v/>
      </c>
      <c r="N19742">
        <f>L19742-M19742</f>
        <v/>
      </c>
    </row>
    <row r="19743">
      <c r="A19743" t="inlineStr">
        <is>
          <t>T1019741</t>
        </is>
      </c>
      <c r="B19743" t="inlineStr">
        <is>
          <t>2023-06-18</t>
        </is>
      </c>
      <c r="C19743" t="inlineStr">
        <is>
          <t>S028</t>
        </is>
      </c>
      <c r="D19743" t="inlineStr">
        <is>
          <t>Store_028</t>
        </is>
      </c>
      <c r="E19743" t="inlineStr">
        <is>
          <t>North</t>
        </is>
      </c>
      <c r="F19743" t="inlineStr">
        <is>
          <t>P0150</t>
        </is>
      </c>
      <c r="G19743" t="inlineStr">
        <is>
          <t>Prod_0150</t>
        </is>
      </c>
      <c r="H19743" t="inlineStr">
        <is>
          <t>Clothing</t>
        </is>
      </c>
      <c r="I19743" t="n">
        <v>8</v>
      </c>
      <c r="J19743" t="n">
        <v>315.35</v>
      </c>
      <c r="K19743" t="n">
        <v>0</v>
      </c>
      <c r="L19743">
        <f>I19743*J19743*(1-K19743)</f>
        <v/>
      </c>
      <c r="M19743">
        <f>VLOOKUP(F19743,Products!A:D,4,FALSE)*I19743</f>
        <v/>
      </c>
      <c r="N19743">
        <f>L19743-M19743</f>
        <v/>
      </c>
    </row>
    <row r="19744">
      <c r="A19744" t="inlineStr">
        <is>
          <t>T1019742</t>
        </is>
      </c>
      <c r="B19744" t="inlineStr">
        <is>
          <t>2024-05-27</t>
        </is>
      </c>
      <c r="C19744" t="inlineStr">
        <is>
          <t>S039</t>
        </is>
      </c>
      <c r="D19744" t="inlineStr">
        <is>
          <t>Store_039</t>
        </is>
      </c>
      <c r="E19744" t="inlineStr">
        <is>
          <t>North</t>
        </is>
      </c>
      <c r="F19744" t="inlineStr">
        <is>
          <t>P0088</t>
        </is>
      </c>
      <c r="G19744" t="inlineStr">
        <is>
          <t>Prod_0088</t>
        </is>
      </c>
      <c r="H19744" t="inlineStr">
        <is>
          <t>Toys</t>
        </is>
      </c>
      <c r="I19744" t="n">
        <v>9</v>
      </c>
      <c r="J19744" t="n">
        <v>462.02</v>
      </c>
      <c r="K19744" t="n">
        <v>0</v>
      </c>
      <c r="L19744">
        <f>I19744*J19744*(1-K19744)</f>
        <v/>
      </c>
      <c r="M19744">
        <f>VLOOKUP(F19744,Products!A:D,4,FALSE)*I19744</f>
        <v/>
      </c>
      <c r="N19744">
        <f>L19744-M19744</f>
        <v/>
      </c>
    </row>
    <row r="19745">
      <c r="A19745" t="inlineStr">
        <is>
          <t>T1019743</t>
        </is>
      </c>
      <c r="B19745" t="inlineStr">
        <is>
          <t>2024-08-30</t>
        </is>
      </c>
      <c r="C19745" t="inlineStr">
        <is>
          <t>S030</t>
        </is>
      </c>
      <c r="D19745" t="inlineStr">
        <is>
          <t>Store_030</t>
        </is>
      </c>
      <c r="E19745" t="inlineStr">
        <is>
          <t>North</t>
        </is>
      </c>
      <c r="F19745" t="inlineStr">
        <is>
          <t>P0023</t>
        </is>
      </c>
      <c r="G19745" t="inlineStr">
        <is>
          <t>Prod_0023</t>
        </is>
      </c>
      <c r="H19745" t="inlineStr">
        <is>
          <t>Stationery</t>
        </is>
      </c>
      <c r="I19745" t="n">
        <v>5</v>
      </c>
      <c r="J19745" t="n">
        <v>153.72</v>
      </c>
      <c r="K19745" t="n">
        <v>0</v>
      </c>
      <c r="L19745">
        <f>I19745*J19745*(1-K19745)</f>
        <v/>
      </c>
      <c r="M19745">
        <f>VLOOKUP(F19745,Products!A:D,4,FALSE)*I19745</f>
        <v/>
      </c>
      <c r="N19745">
        <f>L19745-M19745</f>
        <v/>
      </c>
    </row>
    <row r="19746">
      <c r="A19746" t="inlineStr">
        <is>
          <t>T1019744</t>
        </is>
      </c>
      <c r="B19746" t="inlineStr">
        <is>
          <t>2023-09-18</t>
        </is>
      </c>
      <c r="C19746" t="inlineStr">
        <is>
          <t>S009</t>
        </is>
      </c>
      <c r="D19746" t="inlineStr">
        <is>
          <t>Store_009</t>
        </is>
      </c>
      <c r="E19746" t="inlineStr">
        <is>
          <t>Central</t>
        </is>
      </c>
      <c r="F19746" t="inlineStr">
        <is>
          <t>P0064</t>
        </is>
      </c>
      <c r="G19746" t="inlineStr">
        <is>
          <t>Prod_0064</t>
        </is>
      </c>
      <c r="H19746" t="inlineStr">
        <is>
          <t>Beverages</t>
        </is>
      </c>
      <c r="I19746" t="n">
        <v>1</v>
      </c>
      <c r="J19746" t="n">
        <v>707.15</v>
      </c>
      <c r="K19746" t="n">
        <v>0</v>
      </c>
      <c r="L19746">
        <f>I19746*J19746*(1-K19746)</f>
        <v/>
      </c>
      <c r="M19746">
        <f>VLOOKUP(F19746,Products!A:D,4,FALSE)*I19746</f>
        <v/>
      </c>
      <c r="N19746">
        <f>L19746-M19746</f>
        <v/>
      </c>
    </row>
    <row r="19747">
      <c r="A19747" t="inlineStr">
        <is>
          <t>T1019745</t>
        </is>
      </c>
      <c r="B19747" t="inlineStr">
        <is>
          <t>2024-12-12</t>
        </is>
      </c>
      <c r="C19747" t="inlineStr">
        <is>
          <t>S044</t>
        </is>
      </c>
      <c r="D19747" t="inlineStr">
        <is>
          <t>Store_044</t>
        </is>
      </c>
      <c r="E19747" t="inlineStr">
        <is>
          <t>North</t>
        </is>
      </c>
      <c r="F19747" t="inlineStr">
        <is>
          <t>P0158</t>
        </is>
      </c>
      <c r="G19747" t="inlineStr">
        <is>
          <t>Prod_0158</t>
        </is>
      </c>
      <c r="H19747" t="inlineStr">
        <is>
          <t>Beverages</t>
        </is>
      </c>
      <c r="I19747" t="n">
        <v>3</v>
      </c>
      <c r="J19747" t="n">
        <v>205.47</v>
      </c>
      <c r="K19747" t="n">
        <v>0</v>
      </c>
      <c r="L19747">
        <f>I19747*J19747*(1-K19747)</f>
        <v/>
      </c>
      <c r="M19747">
        <f>VLOOKUP(F19747,Products!A:D,4,FALSE)*I19747</f>
        <v/>
      </c>
      <c r="N19747">
        <f>L19747-M19747</f>
        <v/>
      </c>
    </row>
    <row r="19748">
      <c r="A19748" t="inlineStr">
        <is>
          <t>T1019746</t>
        </is>
      </c>
      <c r="B19748" t="inlineStr">
        <is>
          <t>2024-07-20</t>
        </is>
      </c>
      <c r="C19748" t="inlineStr">
        <is>
          <t>S026</t>
        </is>
      </c>
      <c r="D19748" t="inlineStr">
        <is>
          <t>Store_026</t>
        </is>
      </c>
      <c r="E19748" t="inlineStr">
        <is>
          <t>North</t>
        </is>
      </c>
      <c r="F19748" t="inlineStr">
        <is>
          <t>P0191</t>
        </is>
      </c>
      <c r="G19748" t="inlineStr">
        <is>
          <t>Prod_0191</t>
        </is>
      </c>
      <c r="H19748" t="inlineStr">
        <is>
          <t>Food</t>
        </is>
      </c>
      <c r="I19748" t="n">
        <v>8</v>
      </c>
      <c r="J19748" t="n">
        <v>455.69</v>
      </c>
      <c r="K19748" t="n">
        <v>0</v>
      </c>
      <c r="L19748">
        <f>I19748*J19748*(1-K19748)</f>
        <v/>
      </c>
      <c r="M19748">
        <f>VLOOKUP(F19748,Products!A:D,4,FALSE)*I19748</f>
        <v/>
      </c>
      <c r="N19748">
        <f>L19748-M19748</f>
        <v/>
      </c>
    </row>
    <row r="19749">
      <c r="A19749" t="inlineStr">
        <is>
          <t>T1019747</t>
        </is>
      </c>
      <c r="B19749" t="inlineStr">
        <is>
          <t>2023-07-23</t>
        </is>
      </c>
      <c r="C19749" t="inlineStr">
        <is>
          <t>S042</t>
        </is>
      </c>
      <c r="D19749" t="inlineStr">
        <is>
          <t>Store_042</t>
        </is>
      </c>
      <c r="E19749" t="inlineStr">
        <is>
          <t>Central</t>
        </is>
      </c>
      <c r="F19749" t="inlineStr">
        <is>
          <t>P0021</t>
        </is>
      </c>
      <c r="G19749" t="inlineStr">
        <is>
          <t>Prod_0021</t>
        </is>
      </c>
      <c r="H19749" t="inlineStr">
        <is>
          <t>Household</t>
        </is>
      </c>
      <c r="I19749" t="n">
        <v>1</v>
      </c>
      <c r="J19749" t="n">
        <v>162.34</v>
      </c>
      <c r="K19749" t="n">
        <v>0</v>
      </c>
      <c r="L19749">
        <f>I19749*J19749*(1-K19749)</f>
        <v/>
      </c>
      <c r="M19749">
        <f>VLOOKUP(F19749,Products!A:D,4,FALSE)*I19749</f>
        <v/>
      </c>
      <c r="N19749">
        <f>L19749-M19749</f>
        <v/>
      </c>
    </row>
    <row r="19750">
      <c r="A19750" t="inlineStr">
        <is>
          <t>T1019748</t>
        </is>
      </c>
      <c r="B19750" t="inlineStr">
        <is>
          <t>2023-05-15</t>
        </is>
      </c>
      <c r="C19750" t="inlineStr">
        <is>
          <t>S025</t>
        </is>
      </c>
      <c r="D19750" t="inlineStr">
        <is>
          <t>Store_025</t>
        </is>
      </c>
      <c r="E19750" t="inlineStr">
        <is>
          <t>Central</t>
        </is>
      </c>
      <c r="F19750" t="inlineStr">
        <is>
          <t>P0097</t>
        </is>
      </c>
      <c r="G19750" t="inlineStr">
        <is>
          <t>Prod_0097</t>
        </is>
      </c>
      <c r="H19750" t="inlineStr">
        <is>
          <t>Clothing</t>
        </is>
      </c>
      <c r="I19750" t="n">
        <v>6</v>
      </c>
      <c r="J19750" t="n">
        <v>230.21</v>
      </c>
      <c r="K19750" t="n">
        <v>0</v>
      </c>
      <c r="L19750">
        <f>I19750*J19750*(1-K19750)</f>
        <v/>
      </c>
      <c r="M19750">
        <f>VLOOKUP(F19750,Products!A:D,4,FALSE)*I19750</f>
        <v/>
      </c>
      <c r="N19750">
        <f>L19750-M19750</f>
        <v/>
      </c>
    </row>
    <row r="19751">
      <c r="A19751" t="inlineStr">
        <is>
          <t>T1019749</t>
        </is>
      </c>
      <c r="B19751" t="inlineStr">
        <is>
          <t>2024-01-16</t>
        </is>
      </c>
      <c r="C19751" t="inlineStr">
        <is>
          <t>S020</t>
        </is>
      </c>
      <c r="D19751" t="inlineStr">
        <is>
          <t>Store_020</t>
        </is>
      </c>
      <c r="E19751" t="inlineStr">
        <is>
          <t>West</t>
        </is>
      </c>
      <c r="F19751" t="inlineStr">
        <is>
          <t>P0066</t>
        </is>
      </c>
      <c r="G19751" t="inlineStr">
        <is>
          <t>Prod_0066</t>
        </is>
      </c>
      <c r="H19751" t="inlineStr">
        <is>
          <t>Household</t>
        </is>
      </c>
      <c r="I19751" t="n">
        <v>6</v>
      </c>
      <c r="J19751" t="n">
        <v>359.02</v>
      </c>
      <c r="K19751" t="n">
        <v>0.1</v>
      </c>
      <c r="L19751">
        <f>I19751*J19751*(1-K19751)</f>
        <v/>
      </c>
      <c r="M19751">
        <f>VLOOKUP(F19751,Products!A:D,4,FALSE)*I19751</f>
        <v/>
      </c>
      <c r="N19751">
        <f>L19751-M19751</f>
        <v/>
      </c>
    </row>
    <row r="19752">
      <c r="A19752" t="inlineStr">
        <is>
          <t>T1019750</t>
        </is>
      </c>
      <c r="B19752" t="inlineStr">
        <is>
          <t>2024-05-05</t>
        </is>
      </c>
      <c r="C19752" t="inlineStr">
        <is>
          <t>S047</t>
        </is>
      </c>
      <c r="D19752" t="inlineStr">
        <is>
          <t>Store_047</t>
        </is>
      </c>
      <c r="E19752" t="inlineStr">
        <is>
          <t>North</t>
        </is>
      </c>
      <c r="F19752" t="inlineStr">
        <is>
          <t>P0038</t>
        </is>
      </c>
      <c r="G19752" t="inlineStr">
        <is>
          <t>Prod_0038</t>
        </is>
      </c>
      <c r="H19752" t="inlineStr">
        <is>
          <t>Beverages</t>
        </is>
      </c>
      <c r="I19752" t="n">
        <v>3</v>
      </c>
      <c r="J19752" t="n">
        <v>950.49</v>
      </c>
      <c r="K19752" t="n">
        <v>0.2</v>
      </c>
      <c r="L19752">
        <f>I19752*J19752*(1-K19752)</f>
        <v/>
      </c>
      <c r="M19752">
        <f>VLOOKUP(F19752,Products!A:D,4,FALSE)*I19752</f>
        <v/>
      </c>
      <c r="N19752">
        <f>L19752-M19752</f>
        <v/>
      </c>
    </row>
    <row r="19753">
      <c r="A19753" t="inlineStr">
        <is>
          <t>T1019751</t>
        </is>
      </c>
      <c r="B19753" t="inlineStr">
        <is>
          <t>2024-08-23</t>
        </is>
      </c>
      <c r="C19753" t="inlineStr">
        <is>
          <t>S025</t>
        </is>
      </c>
      <c r="D19753" t="inlineStr">
        <is>
          <t>Store_025</t>
        </is>
      </c>
      <c r="E19753" t="inlineStr">
        <is>
          <t>Central</t>
        </is>
      </c>
      <c r="F19753" t="inlineStr">
        <is>
          <t>P0023</t>
        </is>
      </c>
      <c r="G19753" t="inlineStr">
        <is>
          <t>Prod_0023</t>
        </is>
      </c>
      <c r="H19753" t="inlineStr">
        <is>
          <t>Stationery</t>
        </is>
      </c>
      <c r="I19753" t="n">
        <v>2</v>
      </c>
      <c r="J19753" t="n">
        <v>135.71</v>
      </c>
      <c r="K19753" t="n">
        <v>0</v>
      </c>
      <c r="L19753">
        <f>I19753*J19753*(1-K19753)</f>
        <v/>
      </c>
      <c r="M19753">
        <f>VLOOKUP(F19753,Products!A:D,4,FALSE)*I19753</f>
        <v/>
      </c>
      <c r="N19753">
        <f>L19753-M19753</f>
        <v/>
      </c>
    </row>
    <row r="19754">
      <c r="A19754" t="inlineStr">
        <is>
          <t>T1019752</t>
        </is>
      </c>
      <c r="B19754" t="inlineStr">
        <is>
          <t>2023-11-21</t>
        </is>
      </c>
      <c r="C19754" t="inlineStr">
        <is>
          <t>S011</t>
        </is>
      </c>
      <c r="D19754" t="inlineStr">
        <is>
          <t>Store_011</t>
        </is>
      </c>
      <c r="E19754" t="inlineStr">
        <is>
          <t>South</t>
        </is>
      </c>
      <c r="F19754" t="inlineStr">
        <is>
          <t>P0097</t>
        </is>
      </c>
      <c r="G19754" t="inlineStr">
        <is>
          <t>Prod_0097</t>
        </is>
      </c>
      <c r="H19754" t="inlineStr">
        <is>
          <t>Clothing</t>
        </is>
      </c>
      <c r="I19754" t="n">
        <v>5</v>
      </c>
      <c r="J19754" t="n">
        <v>270.55</v>
      </c>
      <c r="K19754" t="n">
        <v>0</v>
      </c>
      <c r="L19754">
        <f>I19754*J19754*(1-K19754)</f>
        <v/>
      </c>
      <c r="M19754">
        <f>VLOOKUP(F19754,Products!A:D,4,FALSE)*I19754</f>
        <v/>
      </c>
      <c r="N19754">
        <f>L19754-M19754</f>
        <v/>
      </c>
    </row>
    <row r="19755">
      <c r="A19755" t="inlineStr">
        <is>
          <t>T1019753</t>
        </is>
      </c>
      <c r="B19755" t="inlineStr">
        <is>
          <t>2024-11-23</t>
        </is>
      </c>
      <c r="C19755" t="inlineStr">
        <is>
          <t>S014</t>
        </is>
      </c>
      <c r="D19755" t="inlineStr">
        <is>
          <t>Store_014</t>
        </is>
      </c>
      <c r="E19755" t="inlineStr">
        <is>
          <t>West</t>
        </is>
      </c>
      <c r="F19755" t="inlineStr">
        <is>
          <t>P0135</t>
        </is>
      </c>
      <c r="G19755" t="inlineStr">
        <is>
          <t>Prod_0135</t>
        </is>
      </c>
      <c r="H19755" t="inlineStr">
        <is>
          <t>Food</t>
        </is>
      </c>
      <c r="I19755" t="n">
        <v>4</v>
      </c>
      <c r="J19755" t="n">
        <v>100.52</v>
      </c>
      <c r="K19755" t="n">
        <v>0</v>
      </c>
      <c r="L19755">
        <f>I19755*J19755*(1-K19755)</f>
        <v/>
      </c>
      <c r="M19755">
        <f>VLOOKUP(F19755,Products!A:D,4,FALSE)*I19755</f>
        <v/>
      </c>
      <c r="N19755">
        <f>L19755-M19755</f>
        <v/>
      </c>
    </row>
    <row r="19756">
      <c r="A19756" t="inlineStr">
        <is>
          <t>T1019754</t>
        </is>
      </c>
      <c r="B19756" t="inlineStr">
        <is>
          <t>2023-08-16</t>
        </is>
      </c>
      <c r="C19756" t="inlineStr">
        <is>
          <t>S021</t>
        </is>
      </c>
      <c r="D19756" t="inlineStr">
        <is>
          <t>Store_021</t>
        </is>
      </c>
      <c r="E19756" t="inlineStr">
        <is>
          <t>North</t>
        </is>
      </c>
      <c r="F19756" t="inlineStr">
        <is>
          <t>P0065</t>
        </is>
      </c>
      <c r="G19756" t="inlineStr">
        <is>
          <t>Prod_0065</t>
        </is>
      </c>
      <c r="H19756" t="inlineStr">
        <is>
          <t>Beverages</t>
        </is>
      </c>
      <c r="I19756" t="n">
        <v>8</v>
      </c>
      <c r="J19756" t="n">
        <v>230.58</v>
      </c>
      <c r="K19756" t="n">
        <v>0.15</v>
      </c>
      <c r="L19756">
        <f>I19756*J19756*(1-K19756)</f>
        <v/>
      </c>
      <c r="M19756">
        <f>VLOOKUP(F19756,Products!A:D,4,FALSE)*I19756</f>
        <v/>
      </c>
      <c r="N19756">
        <f>L19756-M19756</f>
        <v/>
      </c>
    </row>
    <row r="19757">
      <c r="A19757" t="inlineStr">
        <is>
          <t>T1019755</t>
        </is>
      </c>
      <c r="B19757" t="inlineStr">
        <is>
          <t>2024-06-02</t>
        </is>
      </c>
      <c r="C19757" t="inlineStr">
        <is>
          <t>S040</t>
        </is>
      </c>
      <c r="D19757" t="inlineStr">
        <is>
          <t>Store_040</t>
        </is>
      </c>
      <c r="E19757" t="inlineStr">
        <is>
          <t>Central</t>
        </is>
      </c>
      <c r="F19757" t="inlineStr">
        <is>
          <t>P0168</t>
        </is>
      </c>
      <c r="G19757" t="inlineStr">
        <is>
          <t>Prod_0168</t>
        </is>
      </c>
      <c r="H19757" t="inlineStr">
        <is>
          <t>Electronics</t>
        </is>
      </c>
      <c r="I19757" t="n">
        <v>4</v>
      </c>
      <c r="J19757" t="n">
        <v>66.18000000000001</v>
      </c>
      <c r="K19757" t="n">
        <v>0</v>
      </c>
      <c r="L19757">
        <f>I19757*J19757*(1-K19757)</f>
        <v/>
      </c>
      <c r="M19757">
        <f>VLOOKUP(F19757,Products!A:D,4,FALSE)*I19757</f>
        <v/>
      </c>
      <c r="N19757">
        <f>L19757-M19757</f>
        <v/>
      </c>
    </row>
    <row r="19758">
      <c r="A19758" t="inlineStr">
        <is>
          <t>T1019756</t>
        </is>
      </c>
      <c r="B19758" t="inlineStr">
        <is>
          <t>2024-04-27</t>
        </is>
      </c>
      <c r="C19758" t="inlineStr">
        <is>
          <t>S005</t>
        </is>
      </c>
      <c r="D19758" t="inlineStr">
        <is>
          <t>Store_005</t>
        </is>
      </c>
      <c r="E19758" t="inlineStr">
        <is>
          <t>Central</t>
        </is>
      </c>
      <c r="F19758" t="inlineStr">
        <is>
          <t>P0020</t>
        </is>
      </c>
      <c r="G19758" t="inlineStr">
        <is>
          <t>Prod_0020</t>
        </is>
      </c>
      <c r="H19758" t="inlineStr">
        <is>
          <t>Beverages</t>
        </is>
      </c>
      <c r="I19758" t="n">
        <v>9</v>
      </c>
      <c r="J19758" t="n">
        <v>666.63</v>
      </c>
      <c r="K19758" t="n">
        <v>0</v>
      </c>
      <c r="L19758">
        <f>I19758*J19758*(1-K19758)</f>
        <v/>
      </c>
      <c r="M19758">
        <f>VLOOKUP(F19758,Products!A:D,4,FALSE)*I19758</f>
        <v/>
      </c>
      <c r="N19758">
        <f>L19758-M19758</f>
        <v/>
      </c>
    </row>
    <row r="19759">
      <c r="A19759" t="inlineStr">
        <is>
          <t>T1019757</t>
        </is>
      </c>
      <c r="B19759" t="inlineStr">
        <is>
          <t>2023-02-20</t>
        </is>
      </c>
      <c r="C19759" t="inlineStr">
        <is>
          <t>S029</t>
        </is>
      </c>
      <c r="D19759" t="inlineStr">
        <is>
          <t>Store_029</t>
        </is>
      </c>
      <c r="E19759" t="inlineStr">
        <is>
          <t>South</t>
        </is>
      </c>
      <c r="F19759" t="inlineStr">
        <is>
          <t>P0037</t>
        </is>
      </c>
      <c r="G19759" t="inlineStr">
        <is>
          <t>Prod_0037</t>
        </is>
      </c>
      <c r="H19759" t="inlineStr">
        <is>
          <t>Stationery</t>
        </is>
      </c>
      <c r="I19759" t="n">
        <v>4</v>
      </c>
      <c r="J19759" t="n">
        <v>371.19</v>
      </c>
      <c r="K19759" t="n">
        <v>0.05</v>
      </c>
      <c r="L19759">
        <f>I19759*J19759*(1-K19759)</f>
        <v/>
      </c>
      <c r="M19759">
        <f>VLOOKUP(F19759,Products!A:D,4,FALSE)*I19759</f>
        <v/>
      </c>
      <c r="N19759">
        <f>L19759-M19759</f>
        <v/>
      </c>
    </row>
    <row r="19760">
      <c r="A19760" t="inlineStr">
        <is>
          <t>T1019758</t>
        </is>
      </c>
      <c r="B19760" t="inlineStr">
        <is>
          <t>2023-12-12</t>
        </is>
      </c>
      <c r="C19760" t="inlineStr">
        <is>
          <t>S041</t>
        </is>
      </c>
      <c r="D19760" t="inlineStr">
        <is>
          <t>Store_041</t>
        </is>
      </c>
      <c r="E19760" t="inlineStr">
        <is>
          <t>East</t>
        </is>
      </c>
      <c r="F19760" t="inlineStr">
        <is>
          <t>P0199</t>
        </is>
      </c>
      <c r="G19760" t="inlineStr">
        <is>
          <t>Prod_0199</t>
        </is>
      </c>
      <c r="H19760" t="inlineStr">
        <is>
          <t>Beverages</t>
        </is>
      </c>
      <c r="I19760" t="n">
        <v>2</v>
      </c>
      <c r="J19760" t="n">
        <v>84.83</v>
      </c>
      <c r="K19760" t="n">
        <v>0</v>
      </c>
      <c r="L19760">
        <f>I19760*J19760*(1-K19760)</f>
        <v/>
      </c>
      <c r="M19760">
        <f>VLOOKUP(F19760,Products!A:D,4,FALSE)*I19760</f>
        <v/>
      </c>
      <c r="N19760">
        <f>L19760-M19760</f>
        <v/>
      </c>
    </row>
    <row r="19761">
      <c r="A19761" t="inlineStr">
        <is>
          <t>T1019759</t>
        </is>
      </c>
      <c r="B19761" t="inlineStr">
        <is>
          <t>2024-10-13</t>
        </is>
      </c>
      <c r="C19761" t="inlineStr">
        <is>
          <t>S035</t>
        </is>
      </c>
      <c r="D19761" t="inlineStr">
        <is>
          <t>Store_035</t>
        </is>
      </c>
      <c r="E19761" t="inlineStr">
        <is>
          <t>Central</t>
        </is>
      </c>
      <c r="F19761" t="inlineStr">
        <is>
          <t>P0107</t>
        </is>
      </c>
      <c r="G19761" t="inlineStr">
        <is>
          <t>Prod_0107</t>
        </is>
      </c>
      <c r="H19761" t="inlineStr">
        <is>
          <t>Stationery</t>
        </is>
      </c>
      <c r="I19761" t="n">
        <v>4</v>
      </c>
      <c r="J19761" t="n">
        <v>793.96</v>
      </c>
      <c r="K19761" t="n">
        <v>0</v>
      </c>
      <c r="L19761">
        <f>I19761*J19761*(1-K19761)</f>
        <v/>
      </c>
      <c r="M19761">
        <f>VLOOKUP(F19761,Products!A:D,4,FALSE)*I19761</f>
        <v/>
      </c>
      <c r="N19761">
        <f>L19761-M19761</f>
        <v/>
      </c>
    </row>
    <row r="19762">
      <c r="A19762" t="inlineStr">
        <is>
          <t>T1019760</t>
        </is>
      </c>
      <c r="B19762" t="inlineStr">
        <is>
          <t>2023-05-13</t>
        </is>
      </c>
      <c r="C19762" t="inlineStr">
        <is>
          <t>S009</t>
        </is>
      </c>
      <c r="D19762" t="inlineStr">
        <is>
          <t>Store_009</t>
        </is>
      </c>
      <c r="E19762" t="inlineStr">
        <is>
          <t>Central</t>
        </is>
      </c>
      <c r="F19762" t="inlineStr">
        <is>
          <t>P0141</t>
        </is>
      </c>
      <c r="G19762" t="inlineStr">
        <is>
          <t>Prod_0141</t>
        </is>
      </c>
      <c r="H19762" t="inlineStr">
        <is>
          <t>Food</t>
        </is>
      </c>
      <c r="I19762" t="n">
        <v>6</v>
      </c>
      <c r="J19762" t="n">
        <v>878.8200000000001</v>
      </c>
      <c r="K19762" t="n">
        <v>0</v>
      </c>
      <c r="L19762">
        <f>I19762*J19762*(1-K19762)</f>
        <v/>
      </c>
      <c r="M19762">
        <f>VLOOKUP(F19762,Products!A:D,4,FALSE)*I19762</f>
        <v/>
      </c>
      <c r="N19762">
        <f>L19762-M19762</f>
        <v/>
      </c>
    </row>
    <row r="19763">
      <c r="A19763" t="inlineStr">
        <is>
          <t>T1019761</t>
        </is>
      </c>
      <c r="B19763" t="inlineStr">
        <is>
          <t>2024-07-05</t>
        </is>
      </c>
      <c r="C19763" t="inlineStr">
        <is>
          <t>S043</t>
        </is>
      </c>
      <c r="D19763" t="inlineStr">
        <is>
          <t>Store_043</t>
        </is>
      </c>
      <c r="E19763" t="inlineStr">
        <is>
          <t>East</t>
        </is>
      </c>
      <c r="F19763" t="inlineStr">
        <is>
          <t>P0050</t>
        </is>
      </c>
      <c r="G19763" t="inlineStr">
        <is>
          <t>Prod_0050</t>
        </is>
      </c>
      <c r="H19763" t="inlineStr">
        <is>
          <t>Household</t>
        </is>
      </c>
      <c r="I19763" t="n">
        <v>1</v>
      </c>
      <c r="J19763" t="n">
        <v>737.78</v>
      </c>
      <c r="K19763" t="n">
        <v>0</v>
      </c>
      <c r="L19763">
        <f>I19763*J19763*(1-K19763)</f>
        <v/>
      </c>
      <c r="M19763">
        <f>VLOOKUP(F19763,Products!A:D,4,FALSE)*I19763</f>
        <v/>
      </c>
      <c r="N19763">
        <f>L19763-M19763</f>
        <v/>
      </c>
    </row>
    <row r="19764">
      <c r="A19764" t="inlineStr">
        <is>
          <t>T1019762</t>
        </is>
      </c>
      <c r="B19764" t="inlineStr">
        <is>
          <t>2023-05-18</t>
        </is>
      </c>
      <c r="C19764" t="inlineStr">
        <is>
          <t>S013</t>
        </is>
      </c>
      <c r="D19764" t="inlineStr">
        <is>
          <t>Store_013</t>
        </is>
      </c>
      <c r="E19764" t="inlineStr">
        <is>
          <t>North</t>
        </is>
      </c>
      <c r="F19764" t="inlineStr">
        <is>
          <t>P0122</t>
        </is>
      </c>
      <c r="G19764" t="inlineStr">
        <is>
          <t>Prod_0122</t>
        </is>
      </c>
      <c r="H19764" t="inlineStr">
        <is>
          <t>Beverages</t>
        </is>
      </c>
      <c r="I19764" t="n">
        <v>1</v>
      </c>
      <c r="J19764" t="n">
        <v>621.66</v>
      </c>
      <c r="K19764" t="n">
        <v>0</v>
      </c>
      <c r="L19764">
        <f>I19764*J19764*(1-K19764)</f>
        <v/>
      </c>
      <c r="M19764">
        <f>VLOOKUP(F19764,Products!A:D,4,FALSE)*I19764</f>
        <v/>
      </c>
      <c r="N19764">
        <f>L19764-M19764</f>
        <v/>
      </c>
    </row>
    <row r="19765">
      <c r="A19765" t="inlineStr">
        <is>
          <t>T1019763</t>
        </is>
      </c>
      <c r="B19765" t="inlineStr">
        <is>
          <t>2025-06-02</t>
        </is>
      </c>
      <c r="C19765" t="inlineStr">
        <is>
          <t>S015</t>
        </is>
      </c>
      <c r="D19765" t="inlineStr">
        <is>
          <t>Store_015</t>
        </is>
      </c>
      <c r="E19765" t="inlineStr">
        <is>
          <t>North</t>
        </is>
      </c>
      <c r="F19765" t="inlineStr">
        <is>
          <t>P0041</t>
        </is>
      </c>
      <c r="G19765" t="inlineStr">
        <is>
          <t>Prod_0041</t>
        </is>
      </c>
      <c r="H19765" t="inlineStr">
        <is>
          <t>Stationery</t>
        </is>
      </c>
      <c r="I19765" t="n">
        <v>3</v>
      </c>
      <c r="J19765" t="n">
        <v>341.81</v>
      </c>
      <c r="K19765" t="n">
        <v>0.05</v>
      </c>
      <c r="L19765">
        <f>I19765*J19765*(1-K19765)</f>
        <v/>
      </c>
      <c r="M19765">
        <f>VLOOKUP(F19765,Products!A:D,4,FALSE)*I19765</f>
        <v/>
      </c>
      <c r="N19765">
        <f>L19765-M19765</f>
        <v/>
      </c>
    </row>
    <row r="19766">
      <c r="A19766" t="inlineStr">
        <is>
          <t>T1019764</t>
        </is>
      </c>
      <c r="B19766" t="inlineStr">
        <is>
          <t>2024-06-06</t>
        </is>
      </c>
      <c r="C19766" t="inlineStr">
        <is>
          <t>S023</t>
        </is>
      </c>
      <c r="D19766" t="inlineStr">
        <is>
          <t>Store_023</t>
        </is>
      </c>
      <c r="E19766" t="inlineStr">
        <is>
          <t>South</t>
        </is>
      </c>
      <c r="F19766" t="inlineStr">
        <is>
          <t>P0171</t>
        </is>
      </c>
      <c r="G19766" t="inlineStr">
        <is>
          <t>Prod_0171</t>
        </is>
      </c>
      <c r="H19766" t="inlineStr">
        <is>
          <t>Household</t>
        </is>
      </c>
      <c r="I19766" t="n">
        <v>7</v>
      </c>
      <c r="J19766" t="n">
        <v>338.93</v>
      </c>
      <c r="K19766" t="n">
        <v>0.2</v>
      </c>
      <c r="L19766">
        <f>I19766*J19766*(1-K19766)</f>
        <v/>
      </c>
      <c r="M19766">
        <f>VLOOKUP(F19766,Products!A:D,4,FALSE)*I19766</f>
        <v/>
      </c>
      <c r="N19766">
        <f>L19766-M19766</f>
        <v/>
      </c>
    </row>
    <row r="19767">
      <c r="A19767" t="inlineStr">
        <is>
          <t>T1019765</t>
        </is>
      </c>
      <c r="B19767" t="inlineStr">
        <is>
          <t>2023-11-03</t>
        </is>
      </c>
      <c r="C19767" t="inlineStr">
        <is>
          <t>S030</t>
        </is>
      </c>
      <c r="D19767" t="inlineStr">
        <is>
          <t>Store_030</t>
        </is>
      </c>
      <c r="E19767" t="inlineStr">
        <is>
          <t>North</t>
        </is>
      </c>
      <c r="F19767" t="inlineStr">
        <is>
          <t>P0088</t>
        </is>
      </c>
      <c r="G19767" t="inlineStr">
        <is>
          <t>Prod_0088</t>
        </is>
      </c>
      <c r="H19767" t="inlineStr">
        <is>
          <t>Toys</t>
        </is>
      </c>
      <c r="I19767" t="n">
        <v>2</v>
      </c>
      <c r="J19767" t="n">
        <v>491.71</v>
      </c>
      <c r="K19767" t="n">
        <v>0.2</v>
      </c>
      <c r="L19767">
        <f>I19767*J19767*(1-K19767)</f>
        <v/>
      </c>
      <c r="M19767">
        <f>VLOOKUP(F19767,Products!A:D,4,FALSE)*I19767</f>
        <v/>
      </c>
      <c r="N19767">
        <f>L19767-M19767</f>
        <v/>
      </c>
    </row>
    <row r="19768">
      <c r="A19768" t="inlineStr">
        <is>
          <t>T1019766</t>
        </is>
      </c>
      <c r="B19768" t="inlineStr">
        <is>
          <t>2023-09-23</t>
        </is>
      </c>
      <c r="C19768" t="inlineStr">
        <is>
          <t>S031</t>
        </is>
      </c>
      <c r="D19768" t="inlineStr">
        <is>
          <t>Store_031</t>
        </is>
      </c>
      <c r="E19768" t="inlineStr">
        <is>
          <t>Central</t>
        </is>
      </c>
      <c r="F19768" t="inlineStr">
        <is>
          <t>P0030</t>
        </is>
      </c>
      <c r="G19768" t="inlineStr">
        <is>
          <t>Prod_0030</t>
        </is>
      </c>
      <c r="H19768" t="inlineStr">
        <is>
          <t>Household</t>
        </is>
      </c>
      <c r="I19768" t="n">
        <v>7</v>
      </c>
      <c r="J19768" t="n">
        <v>648.22</v>
      </c>
      <c r="K19768" t="n">
        <v>0</v>
      </c>
      <c r="L19768">
        <f>I19768*J19768*(1-K19768)</f>
        <v/>
      </c>
      <c r="M19768">
        <f>VLOOKUP(F19768,Products!A:D,4,FALSE)*I19768</f>
        <v/>
      </c>
      <c r="N19768">
        <f>L19768-M19768</f>
        <v/>
      </c>
    </row>
    <row r="19769">
      <c r="A19769" t="inlineStr">
        <is>
          <t>T1019767</t>
        </is>
      </c>
      <c r="B19769" t="inlineStr">
        <is>
          <t>2023-08-09</t>
        </is>
      </c>
      <c r="C19769" t="inlineStr">
        <is>
          <t>S033</t>
        </is>
      </c>
      <c r="D19769" t="inlineStr">
        <is>
          <t>Store_033</t>
        </is>
      </c>
      <c r="E19769" t="inlineStr">
        <is>
          <t>North</t>
        </is>
      </c>
      <c r="F19769" t="inlineStr">
        <is>
          <t>P0129</t>
        </is>
      </c>
      <c r="G19769" t="inlineStr">
        <is>
          <t>Prod_0129</t>
        </is>
      </c>
      <c r="H19769" t="inlineStr">
        <is>
          <t>Stationery</t>
        </is>
      </c>
      <c r="I19769" t="n">
        <v>6</v>
      </c>
      <c r="J19769" t="n">
        <v>845.21</v>
      </c>
      <c r="K19769" t="n">
        <v>0</v>
      </c>
      <c r="L19769">
        <f>I19769*J19769*(1-K19769)</f>
        <v/>
      </c>
      <c r="M19769">
        <f>VLOOKUP(F19769,Products!A:D,4,FALSE)*I19769</f>
        <v/>
      </c>
      <c r="N19769">
        <f>L19769-M19769</f>
        <v/>
      </c>
    </row>
    <row r="19770">
      <c r="A19770" t="inlineStr">
        <is>
          <t>T1019768</t>
        </is>
      </c>
      <c r="B19770" t="inlineStr">
        <is>
          <t>2025-07-05</t>
        </is>
      </c>
      <c r="C19770" t="inlineStr">
        <is>
          <t>S046</t>
        </is>
      </c>
      <c r="D19770" t="inlineStr">
        <is>
          <t>Store_046</t>
        </is>
      </c>
      <c r="E19770" t="inlineStr">
        <is>
          <t>South</t>
        </is>
      </c>
      <c r="F19770" t="inlineStr">
        <is>
          <t>P0177</t>
        </is>
      </c>
      <c r="G19770" t="inlineStr">
        <is>
          <t>Prod_0177</t>
        </is>
      </c>
      <c r="H19770" t="inlineStr">
        <is>
          <t>Household</t>
        </is>
      </c>
      <c r="I19770" t="n">
        <v>3</v>
      </c>
      <c r="J19770" t="n">
        <v>236.6</v>
      </c>
      <c r="K19770" t="n">
        <v>0</v>
      </c>
      <c r="L19770">
        <f>I19770*J19770*(1-K19770)</f>
        <v/>
      </c>
      <c r="M19770">
        <f>VLOOKUP(F19770,Products!A:D,4,FALSE)*I19770</f>
        <v/>
      </c>
      <c r="N19770">
        <f>L19770-M19770</f>
        <v/>
      </c>
    </row>
    <row r="19771">
      <c r="A19771" t="inlineStr">
        <is>
          <t>T1019769</t>
        </is>
      </c>
      <c r="B19771" t="inlineStr">
        <is>
          <t>2023-09-05</t>
        </is>
      </c>
      <c r="C19771" t="inlineStr">
        <is>
          <t>S015</t>
        </is>
      </c>
      <c r="D19771" t="inlineStr">
        <is>
          <t>Store_015</t>
        </is>
      </c>
      <c r="E19771" t="inlineStr">
        <is>
          <t>North</t>
        </is>
      </c>
      <c r="F19771" t="inlineStr">
        <is>
          <t>P0113</t>
        </is>
      </c>
      <c r="G19771" t="inlineStr">
        <is>
          <t>Prod_0113</t>
        </is>
      </c>
      <c r="H19771" t="inlineStr">
        <is>
          <t>Toys</t>
        </is>
      </c>
      <c r="I19771" t="n">
        <v>6</v>
      </c>
      <c r="J19771" t="n">
        <v>697</v>
      </c>
      <c r="K19771" t="n">
        <v>0.05</v>
      </c>
      <c r="L19771">
        <f>I19771*J19771*(1-K19771)</f>
        <v/>
      </c>
      <c r="M19771">
        <f>VLOOKUP(F19771,Products!A:D,4,FALSE)*I19771</f>
        <v/>
      </c>
      <c r="N19771">
        <f>L19771-M19771</f>
        <v/>
      </c>
    </row>
    <row r="19772">
      <c r="A19772" t="inlineStr">
        <is>
          <t>T1019770</t>
        </is>
      </c>
      <c r="B19772" t="inlineStr">
        <is>
          <t>2023-06-13</t>
        </is>
      </c>
      <c r="C19772" t="inlineStr">
        <is>
          <t>S008</t>
        </is>
      </c>
      <c r="D19772" t="inlineStr">
        <is>
          <t>Store_008</t>
        </is>
      </c>
      <c r="E19772" t="inlineStr">
        <is>
          <t>East</t>
        </is>
      </c>
      <c r="F19772" t="inlineStr">
        <is>
          <t>P0006</t>
        </is>
      </c>
      <c r="G19772" t="inlineStr">
        <is>
          <t>Prod_0006</t>
        </is>
      </c>
      <c r="H19772" t="inlineStr">
        <is>
          <t>Food</t>
        </is>
      </c>
      <c r="I19772" t="n">
        <v>1</v>
      </c>
      <c r="J19772" t="n">
        <v>815.36</v>
      </c>
      <c r="K19772" t="n">
        <v>0</v>
      </c>
      <c r="L19772">
        <f>I19772*J19772*(1-K19772)</f>
        <v/>
      </c>
      <c r="M19772">
        <f>VLOOKUP(F19772,Products!A:D,4,FALSE)*I19772</f>
        <v/>
      </c>
      <c r="N19772">
        <f>L19772-M19772</f>
        <v/>
      </c>
    </row>
    <row r="19773">
      <c r="A19773" t="inlineStr">
        <is>
          <t>T1019771</t>
        </is>
      </c>
      <c r="B19773" t="inlineStr">
        <is>
          <t>2024-12-24</t>
        </is>
      </c>
      <c r="C19773" t="inlineStr">
        <is>
          <t>S006</t>
        </is>
      </c>
      <c r="D19773" t="inlineStr">
        <is>
          <t>Store_006</t>
        </is>
      </c>
      <c r="E19773" t="inlineStr">
        <is>
          <t>East</t>
        </is>
      </c>
      <c r="F19773" t="inlineStr">
        <is>
          <t>P0133</t>
        </is>
      </c>
      <c r="G19773" t="inlineStr">
        <is>
          <t>Prod_0133</t>
        </is>
      </c>
      <c r="H19773" t="inlineStr">
        <is>
          <t>Stationery</t>
        </is>
      </c>
      <c r="I19773" t="n">
        <v>6</v>
      </c>
      <c r="J19773" t="n">
        <v>488.11</v>
      </c>
      <c r="K19773" t="n">
        <v>0.05</v>
      </c>
      <c r="L19773">
        <f>I19773*J19773*(1-K19773)</f>
        <v/>
      </c>
      <c r="M19773">
        <f>VLOOKUP(F19773,Products!A:D,4,FALSE)*I19773</f>
        <v/>
      </c>
      <c r="N19773">
        <f>L19773-M19773</f>
        <v/>
      </c>
    </row>
    <row r="19774">
      <c r="A19774" t="inlineStr">
        <is>
          <t>T1019772</t>
        </is>
      </c>
      <c r="B19774" t="inlineStr">
        <is>
          <t>2024-10-04</t>
        </is>
      </c>
      <c r="C19774" t="inlineStr">
        <is>
          <t>S007</t>
        </is>
      </c>
      <c r="D19774" t="inlineStr">
        <is>
          <t>Store_007</t>
        </is>
      </c>
      <c r="E19774" t="inlineStr">
        <is>
          <t>East</t>
        </is>
      </c>
      <c r="F19774" t="inlineStr">
        <is>
          <t>P0003</t>
        </is>
      </c>
      <c r="G19774" t="inlineStr">
        <is>
          <t>Prod_0003</t>
        </is>
      </c>
      <c r="H19774" t="inlineStr">
        <is>
          <t>Household</t>
        </is>
      </c>
      <c r="I19774" t="n">
        <v>1</v>
      </c>
      <c r="J19774" t="n">
        <v>87.19</v>
      </c>
      <c r="K19774" t="n">
        <v>0</v>
      </c>
      <c r="L19774">
        <f>I19774*J19774*(1-K19774)</f>
        <v/>
      </c>
      <c r="M19774">
        <f>VLOOKUP(F19774,Products!A:D,4,FALSE)*I19774</f>
        <v/>
      </c>
      <c r="N19774">
        <f>L19774-M19774</f>
        <v/>
      </c>
    </row>
    <row r="19775">
      <c r="A19775" t="inlineStr">
        <is>
          <t>T1019773</t>
        </is>
      </c>
      <c r="B19775" t="inlineStr">
        <is>
          <t>2023-05-09</t>
        </is>
      </c>
      <c r="C19775" t="inlineStr">
        <is>
          <t>S048</t>
        </is>
      </c>
      <c r="D19775" t="inlineStr">
        <is>
          <t>Store_048</t>
        </is>
      </c>
      <c r="E19775" t="inlineStr">
        <is>
          <t>South</t>
        </is>
      </c>
      <c r="F19775" t="inlineStr">
        <is>
          <t>P0160</t>
        </is>
      </c>
      <c r="G19775" t="inlineStr">
        <is>
          <t>Prod_0160</t>
        </is>
      </c>
      <c r="H19775" t="inlineStr">
        <is>
          <t>Food</t>
        </is>
      </c>
      <c r="I19775" t="n">
        <v>6</v>
      </c>
      <c r="J19775" t="n">
        <v>696.26</v>
      </c>
      <c r="K19775" t="n">
        <v>0.1</v>
      </c>
      <c r="L19775">
        <f>I19775*J19775*(1-K19775)</f>
        <v/>
      </c>
      <c r="M19775">
        <f>VLOOKUP(F19775,Products!A:D,4,FALSE)*I19775</f>
        <v/>
      </c>
      <c r="N19775">
        <f>L19775-M19775</f>
        <v/>
      </c>
    </row>
    <row r="19776">
      <c r="A19776" t="inlineStr">
        <is>
          <t>T1019774</t>
        </is>
      </c>
      <c r="B19776" t="inlineStr">
        <is>
          <t>2023-09-11</t>
        </is>
      </c>
      <c r="C19776" t="inlineStr">
        <is>
          <t>S040</t>
        </is>
      </c>
      <c r="D19776" t="inlineStr">
        <is>
          <t>Store_040</t>
        </is>
      </c>
      <c r="E19776" t="inlineStr">
        <is>
          <t>Central</t>
        </is>
      </c>
      <c r="F19776" t="inlineStr">
        <is>
          <t>P0102</t>
        </is>
      </c>
      <c r="G19776" t="inlineStr">
        <is>
          <t>Prod_0102</t>
        </is>
      </c>
      <c r="H19776" t="inlineStr">
        <is>
          <t>Food</t>
        </is>
      </c>
      <c r="I19776" t="n">
        <v>3</v>
      </c>
      <c r="J19776" t="n">
        <v>650.64</v>
      </c>
      <c r="K19776" t="n">
        <v>0</v>
      </c>
      <c r="L19776">
        <f>I19776*J19776*(1-K19776)</f>
        <v/>
      </c>
      <c r="M19776">
        <f>VLOOKUP(F19776,Products!A:D,4,FALSE)*I19776</f>
        <v/>
      </c>
      <c r="N19776">
        <f>L19776-M19776</f>
        <v/>
      </c>
    </row>
    <row r="19777">
      <c r="A19777" t="inlineStr">
        <is>
          <t>T1019775</t>
        </is>
      </c>
      <c r="B19777" t="inlineStr">
        <is>
          <t>2024-09-11</t>
        </is>
      </c>
      <c r="C19777" t="inlineStr">
        <is>
          <t>S033</t>
        </is>
      </c>
      <c r="D19777" t="inlineStr">
        <is>
          <t>Store_033</t>
        </is>
      </c>
      <c r="E19777" t="inlineStr">
        <is>
          <t>North</t>
        </is>
      </c>
      <c r="F19777" t="inlineStr">
        <is>
          <t>P0071</t>
        </is>
      </c>
      <c r="G19777" t="inlineStr">
        <is>
          <t>Prod_0071</t>
        </is>
      </c>
      <c r="H19777" t="inlineStr">
        <is>
          <t>Beverages</t>
        </is>
      </c>
      <c r="I19777" t="n">
        <v>1</v>
      </c>
      <c r="J19777" t="n">
        <v>530.04</v>
      </c>
      <c r="K19777" t="n">
        <v>0</v>
      </c>
      <c r="L19777">
        <f>I19777*J19777*(1-K19777)</f>
        <v/>
      </c>
      <c r="M19777">
        <f>VLOOKUP(F19777,Products!A:D,4,FALSE)*I19777</f>
        <v/>
      </c>
      <c r="N19777">
        <f>L19777-M19777</f>
        <v/>
      </c>
    </row>
    <row r="19778">
      <c r="A19778" t="inlineStr">
        <is>
          <t>T1019776</t>
        </is>
      </c>
      <c r="B19778" t="inlineStr">
        <is>
          <t>2025-06-08</t>
        </is>
      </c>
      <c r="C19778" t="inlineStr">
        <is>
          <t>S047</t>
        </is>
      </c>
      <c r="D19778" t="inlineStr">
        <is>
          <t>Store_047</t>
        </is>
      </c>
      <c r="E19778" t="inlineStr">
        <is>
          <t>North</t>
        </is>
      </c>
      <c r="F19778" t="inlineStr">
        <is>
          <t>P0174</t>
        </is>
      </c>
      <c r="G19778" t="inlineStr">
        <is>
          <t>Prod_0174</t>
        </is>
      </c>
      <c r="H19778" t="inlineStr">
        <is>
          <t>Food</t>
        </is>
      </c>
      <c r="I19778" t="n">
        <v>8</v>
      </c>
      <c r="J19778" t="n">
        <v>96.26000000000001</v>
      </c>
      <c r="K19778" t="n">
        <v>0.05</v>
      </c>
      <c r="L19778">
        <f>I19778*J19778*(1-K19778)</f>
        <v/>
      </c>
      <c r="M19778">
        <f>VLOOKUP(F19778,Products!A:D,4,FALSE)*I19778</f>
        <v/>
      </c>
      <c r="N19778">
        <f>L19778-M19778</f>
        <v/>
      </c>
    </row>
    <row r="19779">
      <c r="A19779" t="inlineStr">
        <is>
          <t>T1019777</t>
        </is>
      </c>
      <c r="B19779" t="inlineStr">
        <is>
          <t>2023-10-14</t>
        </is>
      </c>
      <c r="C19779" t="inlineStr">
        <is>
          <t>S015</t>
        </is>
      </c>
      <c r="D19779" t="inlineStr">
        <is>
          <t>Store_015</t>
        </is>
      </c>
      <c r="E19779" t="inlineStr">
        <is>
          <t>North</t>
        </is>
      </c>
      <c r="F19779" t="inlineStr">
        <is>
          <t>P0052</t>
        </is>
      </c>
      <c r="G19779" t="inlineStr">
        <is>
          <t>Prod_0052</t>
        </is>
      </c>
      <c r="H19779" t="inlineStr">
        <is>
          <t>Clothing</t>
        </is>
      </c>
      <c r="I19779" t="n">
        <v>9</v>
      </c>
      <c r="J19779" t="n">
        <v>42.82</v>
      </c>
      <c r="K19779" t="n">
        <v>0</v>
      </c>
      <c r="L19779">
        <f>I19779*J19779*(1-K19779)</f>
        <v/>
      </c>
      <c r="M19779">
        <f>VLOOKUP(F19779,Products!A:D,4,FALSE)*I19779</f>
        <v/>
      </c>
      <c r="N19779">
        <f>L19779-M19779</f>
        <v/>
      </c>
    </row>
    <row r="19780">
      <c r="A19780" t="inlineStr">
        <is>
          <t>T1019778</t>
        </is>
      </c>
      <c r="B19780" t="inlineStr">
        <is>
          <t>2025-05-18</t>
        </is>
      </c>
      <c r="C19780" t="inlineStr">
        <is>
          <t>S028</t>
        </is>
      </c>
      <c r="D19780" t="inlineStr">
        <is>
          <t>Store_028</t>
        </is>
      </c>
      <c r="E19780" t="inlineStr">
        <is>
          <t>North</t>
        </is>
      </c>
      <c r="F19780" t="inlineStr">
        <is>
          <t>P0046</t>
        </is>
      </c>
      <c r="G19780" t="inlineStr">
        <is>
          <t>Prod_0046</t>
        </is>
      </c>
      <c r="H19780" t="inlineStr">
        <is>
          <t>Electronics</t>
        </is>
      </c>
      <c r="I19780" t="n">
        <v>9</v>
      </c>
      <c r="J19780" t="n">
        <v>68.68000000000001</v>
      </c>
      <c r="K19780" t="n">
        <v>0</v>
      </c>
      <c r="L19780">
        <f>I19780*J19780*(1-K19780)</f>
        <v/>
      </c>
      <c r="M19780">
        <f>VLOOKUP(F19780,Products!A:D,4,FALSE)*I19780</f>
        <v/>
      </c>
      <c r="N19780">
        <f>L19780-M19780</f>
        <v/>
      </c>
    </row>
    <row r="19781">
      <c r="A19781" t="inlineStr">
        <is>
          <t>T1019779</t>
        </is>
      </c>
      <c r="B19781" t="inlineStr">
        <is>
          <t>2024-02-10</t>
        </is>
      </c>
      <c r="C19781" t="inlineStr">
        <is>
          <t>S042</t>
        </is>
      </c>
      <c r="D19781" t="inlineStr">
        <is>
          <t>Store_042</t>
        </is>
      </c>
      <c r="E19781" t="inlineStr">
        <is>
          <t>Central</t>
        </is>
      </c>
      <c r="F19781" t="inlineStr">
        <is>
          <t>P0008</t>
        </is>
      </c>
      <c r="G19781" t="inlineStr">
        <is>
          <t>Prod_0008</t>
        </is>
      </c>
      <c r="H19781" t="inlineStr">
        <is>
          <t>Electronics</t>
        </is>
      </c>
      <c r="I19781" t="n">
        <v>6</v>
      </c>
      <c r="J19781" t="n">
        <v>430.81</v>
      </c>
      <c r="K19781" t="n">
        <v>0.15</v>
      </c>
      <c r="L19781">
        <f>I19781*J19781*(1-K19781)</f>
        <v/>
      </c>
      <c r="M19781">
        <f>VLOOKUP(F19781,Products!A:D,4,FALSE)*I19781</f>
        <v/>
      </c>
      <c r="N19781">
        <f>L19781-M19781</f>
        <v/>
      </c>
    </row>
    <row r="19782">
      <c r="A19782" t="inlineStr">
        <is>
          <t>T1019780</t>
        </is>
      </c>
      <c r="B19782" t="inlineStr">
        <is>
          <t>2023-01-22</t>
        </is>
      </c>
      <c r="C19782" t="inlineStr">
        <is>
          <t>S023</t>
        </is>
      </c>
      <c r="D19782" t="inlineStr">
        <is>
          <t>Store_023</t>
        </is>
      </c>
      <c r="E19782" t="inlineStr">
        <is>
          <t>South</t>
        </is>
      </c>
      <c r="F19782" t="inlineStr">
        <is>
          <t>P0107</t>
        </is>
      </c>
      <c r="G19782" t="inlineStr">
        <is>
          <t>Prod_0107</t>
        </is>
      </c>
      <c r="H19782" t="inlineStr">
        <is>
          <t>Stationery</t>
        </is>
      </c>
      <c r="I19782" t="n">
        <v>1</v>
      </c>
      <c r="J19782" t="n">
        <v>886.02</v>
      </c>
      <c r="K19782" t="n">
        <v>0.05</v>
      </c>
      <c r="L19782">
        <f>I19782*J19782*(1-K19782)</f>
        <v/>
      </c>
      <c r="M19782">
        <f>VLOOKUP(F19782,Products!A:D,4,FALSE)*I19782</f>
        <v/>
      </c>
      <c r="N19782">
        <f>L19782-M19782</f>
        <v/>
      </c>
    </row>
    <row r="19783">
      <c r="A19783" t="inlineStr">
        <is>
          <t>T1019781</t>
        </is>
      </c>
      <c r="B19783" t="inlineStr">
        <is>
          <t>2023-02-17</t>
        </is>
      </c>
      <c r="C19783" t="inlineStr">
        <is>
          <t>S048</t>
        </is>
      </c>
      <c r="D19783" t="inlineStr">
        <is>
          <t>Store_048</t>
        </is>
      </c>
      <c r="E19783" t="inlineStr">
        <is>
          <t>South</t>
        </is>
      </c>
      <c r="F19783" t="inlineStr">
        <is>
          <t>P0177</t>
        </is>
      </c>
      <c r="G19783" t="inlineStr">
        <is>
          <t>Prod_0177</t>
        </is>
      </c>
      <c r="H19783" t="inlineStr">
        <is>
          <t>Household</t>
        </is>
      </c>
      <c r="I19783" t="n">
        <v>1</v>
      </c>
      <c r="J19783" t="n">
        <v>217.49</v>
      </c>
      <c r="K19783" t="n">
        <v>0.05</v>
      </c>
      <c r="L19783">
        <f>I19783*J19783*(1-K19783)</f>
        <v/>
      </c>
      <c r="M19783">
        <f>VLOOKUP(F19783,Products!A:D,4,FALSE)*I19783</f>
        <v/>
      </c>
      <c r="N19783">
        <f>L19783-M19783</f>
        <v/>
      </c>
    </row>
    <row r="19784">
      <c r="A19784" t="inlineStr">
        <is>
          <t>T1019782</t>
        </is>
      </c>
      <c r="B19784" t="inlineStr">
        <is>
          <t>2024-10-19</t>
        </is>
      </c>
      <c r="C19784" t="inlineStr">
        <is>
          <t>S029</t>
        </is>
      </c>
      <c r="D19784" t="inlineStr">
        <is>
          <t>Store_029</t>
        </is>
      </c>
      <c r="E19784" t="inlineStr">
        <is>
          <t>South</t>
        </is>
      </c>
      <c r="F19784" t="inlineStr">
        <is>
          <t>P0198</t>
        </is>
      </c>
      <c r="G19784" t="inlineStr">
        <is>
          <t>Prod_0198</t>
        </is>
      </c>
      <c r="H19784" t="inlineStr">
        <is>
          <t>Beverages</t>
        </is>
      </c>
      <c r="I19784" t="n">
        <v>6</v>
      </c>
      <c r="J19784" t="n">
        <v>895.36</v>
      </c>
      <c r="K19784" t="n">
        <v>0.05</v>
      </c>
      <c r="L19784">
        <f>I19784*J19784*(1-K19784)</f>
        <v/>
      </c>
      <c r="M19784">
        <f>VLOOKUP(F19784,Products!A:D,4,FALSE)*I19784</f>
        <v/>
      </c>
      <c r="N19784">
        <f>L19784-M19784</f>
        <v/>
      </c>
    </row>
    <row r="19785">
      <c r="A19785" t="inlineStr">
        <is>
          <t>T1019783</t>
        </is>
      </c>
      <c r="B19785" t="inlineStr">
        <is>
          <t>2025-01-26</t>
        </is>
      </c>
      <c r="C19785" t="inlineStr">
        <is>
          <t>S026</t>
        </is>
      </c>
      <c r="D19785" t="inlineStr">
        <is>
          <t>Store_026</t>
        </is>
      </c>
      <c r="E19785" t="inlineStr">
        <is>
          <t>North</t>
        </is>
      </c>
      <c r="F19785" t="inlineStr">
        <is>
          <t>P0151</t>
        </is>
      </c>
      <c r="G19785" t="inlineStr">
        <is>
          <t>Prod_0151</t>
        </is>
      </c>
      <c r="H19785" t="inlineStr">
        <is>
          <t>Food</t>
        </is>
      </c>
      <c r="I19785" t="n">
        <v>1</v>
      </c>
      <c r="J19785" t="n">
        <v>886.42</v>
      </c>
      <c r="K19785" t="n">
        <v>0</v>
      </c>
      <c r="L19785">
        <f>I19785*J19785*(1-K19785)</f>
        <v/>
      </c>
      <c r="M19785">
        <f>VLOOKUP(F19785,Products!A:D,4,FALSE)*I19785</f>
        <v/>
      </c>
      <c r="N19785">
        <f>L19785-M19785</f>
        <v/>
      </c>
    </row>
    <row r="19786">
      <c r="A19786" t="inlineStr">
        <is>
          <t>T1019784</t>
        </is>
      </c>
      <c r="B19786" t="inlineStr">
        <is>
          <t>2023-02-23</t>
        </is>
      </c>
      <c r="C19786" t="inlineStr">
        <is>
          <t>S036</t>
        </is>
      </c>
      <c r="D19786" t="inlineStr">
        <is>
          <t>Store_036</t>
        </is>
      </c>
      <c r="E19786" t="inlineStr">
        <is>
          <t>Central</t>
        </is>
      </c>
      <c r="F19786" t="inlineStr">
        <is>
          <t>P0008</t>
        </is>
      </c>
      <c r="G19786" t="inlineStr">
        <is>
          <t>Prod_0008</t>
        </is>
      </c>
      <c r="H19786" t="inlineStr">
        <is>
          <t>Electronics</t>
        </is>
      </c>
      <c r="I19786" t="n">
        <v>3</v>
      </c>
      <c r="J19786" t="n">
        <v>377.02</v>
      </c>
      <c r="K19786" t="n">
        <v>0</v>
      </c>
      <c r="L19786">
        <f>I19786*J19786*(1-K19786)</f>
        <v/>
      </c>
      <c r="M19786">
        <f>VLOOKUP(F19786,Products!A:D,4,FALSE)*I19786</f>
        <v/>
      </c>
      <c r="N19786">
        <f>L19786-M19786</f>
        <v/>
      </c>
    </row>
    <row r="19787">
      <c r="A19787" t="inlineStr">
        <is>
          <t>T1019785</t>
        </is>
      </c>
      <c r="B19787" t="inlineStr">
        <is>
          <t>2023-02-20</t>
        </is>
      </c>
      <c r="C19787" t="inlineStr">
        <is>
          <t>S021</t>
        </is>
      </c>
      <c r="D19787" t="inlineStr">
        <is>
          <t>Store_021</t>
        </is>
      </c>
      <c r="E19787" t="inlineStr">
        <is>
          <t>North</t>
        </is>
      </c>
      <c r="F19787" t="inlineStr">
        <is>
          <t>P0015</t>
        </is>
      </c>
      <c r="G19787" t="inlineStr">
        <is>
          <t>Prod_0015</t>
        </is>
      </c>
      <c r="H19787" t="inlineStr">
        <is>
          <t>Food</t>
        </is>
      </c>
      <c r="I19787" t="n">
        <v>4</v>
      </c>
      <c r="J19787" t="n">
        <v>90.56999999999999</v>
      </c>
      <c r="K19787" t="n">
        <v>0</v>
      </c>
      <c r="L19787">
        <f>I19787*J19787*(1-K19787)</f>
        <v/>
      </c>
      <c r="M19787">
        <f>VLOOKUP(F19787,Products!A:D,4,FALSE)*I19787</f>
        <v/>
      </c>
      <c r="N19787">
        <f>L19787-M19787</f>
        <v/>
      </c>
    </row>
    <row r="19788">
      <c r="A19788" t="inlineStr">
        <is>
          <t>T1019786</t>
        </is>
      </c>
      <c r="B19788" t="inlineStr">
        <is>
          <t>2025-03-10</t>
        </is>
      </c>
      <c r="C19788" t="inlineStr">
        <is>
          <t>S005</t>
        </is>
      </c>
      <c r="D19788" t="inlineStr">
        <is>
          <t>Store_005</t>
        </is>
      </c>
      <c r="E19788" t="inlineStr">
        <is>
          <t>Central</t>
        </is>
      </c>
      <c r="F19788" t="inlineStr">
        <is>
          <t>P0198</t>
        </is>
      </c>
      <c r="G19788" t="inlineStr">
        <is>
          <t>Prod_0198</t>
        </is>
      </c>
      <c r="H19788" t="inlineStr">
        <is>
          <t>Beverages</t>
        </is>
      </c>
      <c r="I19788" t="n">
        <v>2</v>
      </c>
      <c r="J19788" t="n">
        <v>683.54</v>
      </c>
      <c r="K19788" t="n">
        <v>0</v>
      </c>
      <c r="L19788">
        <f>I19788*J19788*(1-K19788)</f>
        <v/>
      </c>
      <c r="M19788">
        <f>VLOOKUP(F19788,Products!A:D,4,FALSE)*I19788</f>
        <v/>
      </c>
      <c r="N19788">
        <f>L19788-M19788</f>
        <v/>
      </c>
    </row>
    <row r="19789">
      <c r="A19789" t="inlineStr">
        <is>
          <t>T1019787</t>
        </is>
      </c>
      <c r="B19789" t="inlineStr">
        <is>
          <t>2023-11-23</t>
        </is>
      </c>
      <c r="C19789" t="inlineStr">
        <is>
          <t>S028</t>
        </is>
      </c>
      <c r="D19789" t="inlineStr">
        <is>
          <t>Store_028</t>
        </is>
      </c>
      <c r="E19789" t="inlineStr">
        <is>
          <t>North</t>
        </is>
      </c>
      <c r="F19789" t="inlineStr">
        <is>
          <t>P0150</t>
        </is>
      </c>
      <c r="G19789" t="inlineStr">
        <is>
          <t>Prod_0150</t>
        </is>
      </c>
      <c r="H19789" t="inlineStr">
        <is>
          <t>Clothing</t>
        </is>
      </c>
      <c r="I19789" t="n">
        <v>4</v>
      </c>
      <c r="J19789" t="n">
        <v>383.67</v>
      </c>
      <c r="K19789" t="n">
        <v>0.15</v>
      </c>
      <c r="L19789">
        <f>I19789*J19789*(1-K19789)</f>
        <v/>
      </c>
      <c r="M19789">
        <f>VLOOKUP(F19789,Products!A:D,4,FALSE)*I19789</f>
        <v/>
      </c>
      <c r="N19789">
        <f>L19789-M19789</f>
        <v/>
      </c>
    </row>
    <row r="19790">
      <c r="A19790" t="inlineStr">
        <is>
          <t>T1019788</t>
        </is>
      </c>
      <c r="B19790" t="inlineStr">
        <is>
          <t>2023-05-20</t>
        </is>
      </c>
      <c r="C19790" t="inlineStr">
        <is>
          <t>S008</t>
        </is>
      </c>
      <c r="D19790" t="inlineStr">
        <is>
          <t>Store_008</t>
        </is>
      </c>
      <c r="E19790" t="inlineStr">
        <is>
          <t>East</t>
        </is>
      </c>
      <c r="F19790" t="inlineStr">
        <is>
          <t>P0172</t>
        </is>
      </c>
      <c r="G19790" t="inlineStr">
        <is>
          <t>Prod_0172</t>
        </is>
      </c>
      <c r="H19790" t="inlineStr">
        <is>
          <t>Beverages</t>
        </is>
      </c>
      <c r="I19790" t="n">
        <v>2</v>
      </c>
      <c r="J19790" t="n">
        <v>733.64</v>
      </c>
      <c r="K19790" t="n">
        <v>0</v>
      </c>
      <c r="L19790">
        <f>I19790*J19790*(1-K19790)</f>
        <v/>
      </c>
      <c r="M19790">
        <f>VLOOKUP(F19790,Products!A:D,4,FALSE)*I19790</f>
        <v/>
      </c>
      <c r="N19790">
        <f>L19790-M19790</f>
        <v/>
      </c>
    </row>
    <row r="19791">
      <c r="A19791" t="inlineStr">
        <is>
          <t>T1019789</t>
        </is>
      </c>
      <c r="B19791" t="inlineStr">
        <is>
          <t>2025-09-05</t>
        </is>
      </c>
      <c r="C19791" t="inlineStr">
        <is>
          <t>S043</t>
        </is>
      </c>
      <c r="D19791" t="inlineStr">
        <is>
          <t>Store_043</t>
        </is>
      </c>
      <c r="E19791" t="inlineStr">
        <is>
          <t>East</t>
        </is>
      </c>
      <c r="F19791" t="inlineStr">
        <is>
          <t>P0037</t>
        </is>
      </c>
      <c r="G19791" t="inlineStr">
        <is>
          <t>Prod_0037</t>
        </is>
      </c>
      <c r="H19791" t="inlineStr">
        <is>
          <t>Stationery</t>
        </is>
      </c>
      <c r="I19791" t="n">
        <v>6</v>
      </c>
      <c r="J19791" t="n">
        <v>476.86</v>
      </c>
      <c r="K19791" t="n">
        <v>0</v>
      </c>
      <c r="L19791">
        <f>I19791*J19791*(1-K19791)</f>
        <v/>
      </c>
      <c r="M19791">
        <f>VLOOKUP(F19791,Products!A:D,4,FALSE)*I19791</f>
        <v/>
      </c>
      <c r="N19791">
        <f>L19791-M19791</f>
        <v/>
      </c>
    </row>
    <row r="19792">
      <c r="A19792" t="inlineStr">
        <is>
          <t>T1019790</t>
        </is>
      </c>
      <c r="B19792" t="inlineStr">
        <is>
          <t>2024-03-08</t>
        </is>
      </c>
      <c r="C19792" t="inlineStr">
        <is>
          <t>S027</t>
        </is>
      </c>
      <c r="D19792" t="inlineStr">
        <is>
          <t>Store_027</t>
        </is>
      </c>
      <c r="E19792" t="inlineStr">
        <is>
          <t>South</t>
        </is>
      </c>
      <c r="F19792" t="inlineStr">
        <is>
          <t>P0013</t>
        </is>
      </c>
      <c r="G19792" t="inlineStr">
        <is>
          <t>Prod_0013</t>
        </is>
      </c>
      <c r="H19792" t="inlineStr">
        <is>
          <t>Clothing</t>
        </is>
      </c>
      <c r="I19792" t="n">
        <v>2</v>
      </c>
      <c r="J19792" t="n">
        <v>80.09999999999999</v>
      </c>
      <c r="K19792" t="n">
        <v>0</v>
      </c>
      <c r="L19792">
        <f>I19792*J19792*(1-K19792)</f>
        <v/>
      </c>
      <c r="M19792">
        <f>VLOOKUP(F19792,Products!A:D,4,FALSE)*I19792</f>
        <v/>
      </c>
      <c r="N19792">
        <f>L19792-M19792</f>
        <v/>
      </c>
    </row>
    <row r="19793">
      <c r="A19793" t="inlineStr">
        <is>
          <t>T1019791</t>
        </is>
      </c>
      <c r="B19793" t="inlineStr">
        <is>
          <t>2024-06-25</t>
        </is>
      </c>
      <c r="C19793" t="inlineStr">
        <is>
          <t>S034</t>
        </is>
      </c>
      <c r="D19793" t="inlineStr">
        <is>
          <t>Store_034</t>
        </is>
      </c>
      <c r="E19793" t="inlineStr">
        <is>
          <t>Central</t>
        </is>
      </c>
      <c r="F19793" t="inlineStr">
        <is>
          <t>P0175</t>
        </is>
      </c>
      <c r="G19793" t="inlineStr">
        <is>
          <t>Prod_0175</t>
        </is>
      </c>
      <c r="H19793" t="inlineStr">
        <is>
          <t>Food</t>
        </is>
      </c>
      <c r="I19793" t="n">
        <v>7</v>
      </c>
      <c r="J19793" t="n">
        <v>914.92</v>
      </c>
      <c r="K19793" t="n">
        <v>0</v>
      </c>
      <c r="L19793">
        <f>I19793*J19793*(1-K19793)</f>
        <v/>
      </c>
      <c r="M19793">
        <f>VLOOKUP(F19793,Products!A:D,4,FALSE)*I19793</f>
        <v/>
      </c>
      <c r="N19793">
        <f>L19793-M19793</f>
        <v/>
      </c>
    </row>
    <row r="19794">
      <c r="A19794" t="inlineStr">
        <is>
          <t>T1019792</t>
        </is>
      </c>
      <c r="B19794" t="inlineStr">
        <is>
          <t>2023-12-15</t>
        </is>
      </c>
      <c r="C19794" t="inlineStr">
        <is>
          <t>S001</t>
        </is>
      </c>
      <c r="D19794" t="inlineStr">
        <is>
          <t>Store_001</t>
        </is>
      </c>
      <c r="E19794" t="inlineStr">
        <is>
          <t>West</t>
        </is>
      </c>
      <c r="F19794" t="inlineStr">
        <is>
          <t>P0044</t>
        </is>
      </c>
      <c r="G19794" t="inlineStr">
        <is>
          <t>Prod_0044</t>
        </is>
      </c>
      <c r="H19794" t="inlineStr">
        <is>
          <t>Food</t>
        </is>
      </c>
      <c r="I19794" t="n">
        <v>3</v>
      </c>
      <c r="J19794" t="n">
        <v>197.21</v>
      </c>
      <c r="K19794" t="n">
        <v>0.15</v>
      </c>
      <c r="L19794">
        <f>I19794*J19794*(1-K19794)</f>
        <v/>
      </c>
      <c r="M19794">
        <f>VLOOKUP(F19794,Products!A:D,4,FALSE)*I19794</f>
        <v/>
      </c>
      <c r="N19794">
        <f>L19794-M19794</f>
        <v/>
      </c>
    </row>
    <row r="19795">
      <c r="A19795" t="inlineStr">
        <is>
          <t>T1019793</t>
        </is>
      </c>
      <c r="B19795" t="inlineStr">
        <is>
          <t>2024-05-02</t>
        </is>
      </c>
      <c r="C19795" t="inlineStr">
        <is>
          <t>S034</t>
        </is>
      </c>
      <c r="D19795" t="inlineStr">
        <is>
          <t>Store_034</t>
        </is>
      </c>
      <c r="E19795" t="inlineStr">
        <is>
          <t>Central</t>
        </is>
      </c>
      <c r="F19795" t="inlineStr">
        <is>
          <t>P0102</t>
        </is>
      </c>
      <c r="G19795" t="inlineStr">
        <is>
          <t>Prod_0102</t>
        </is>
      </c>
      <c r="H19795" t="inlineStr">
        <is>
          <t>Food</t>
        </is>
      </c>
      <c r="I19795" t="n">
        <v>9</v>
      </c>
      <c r="J19795" t="n">
        <v>627.27</v>
      </c>
      <c r="K19795" t="n">
        <v>0</v>
      </c>
      <c r="L19795">
        <f>I19795*J19795*(1-K19795)</f>
        <v/>
      </c>
      <c r="M19795">
        <f>VLOOKUP(F19795,Products!A:D,4,FALSE)*I19795</f>
        <v/>
      </c>
      <c r="N19795">
        <f>L19795-M19795</f>
        <v/>
      </c>
    </row>
    <row r="19796">
      <c r="A19796" t="inlineStr">
        <is>
          <t>T1019794</t>
        </is>
      </c>
      <c r="B19796" t="inlineStr">
        <is>
          <t>2023-03-12</t>
        </is>
      </c>
      <c r="C19796" t="inlineStr">
        <is>
          <t>S037</t>
        </is>
      </c>
      <c r="D19796" t="inlineStr">
        <is>
          <t>Store_037</t>
        </is>
      </c>
      <c r="E19796" t="inlineStr">
        <is>
          <t>East</t>
        </is>
      </c>
      <c r="F19796" t="inlineStr">
        <is>
          <t>P0005</t>
        </is>
      </c>
      <c r="G19796" t="inlineStr">
        <is>
          <t>Prod_0005</t>
        </is>
      </c>
      <c r="H19796" t="inlineStr">
        <is>
          <t>Beverages</t>
        </is>
      </c>
      <c r="I19796" t="n">
        <v>4</v>
      </c>
      <c r="J19796" t="n">
        <v>112.3</v>
      </c>
      <c r="K19796" t="n">
        <v>0</v>
      </c>
      <c r="L19796">
        <f>I19796*J19796*(1-K19796)</f>
        <v/>
      </c>
      <c r="M19796">
        <f>VLOOKUP(F19796,Products!A:D,4,FALSE)*I19796</f>
        <v/>
      </c>
      <c r="N19796">
        <f>L19796-M19796</f>
        <v/>
      </c>
    </row>
    <row r="19797">
      <c r="A19797" t="inlineStr">
        <is>
          <t>T1019795</t>
        </is>
      </c>
      <c r="B19797" t="inlineStr">
        <is>
          <t>2023-12-10</t>
        </is>
      </c>
      <c r="C19797" t="inlineStr">
        <is>
          <t>S038</t>
        </is>
      </c>
      <c r="D19797" t="inlineStr">
        <is>
          <t>Store_038</t>
        </is>
      </c>
      <c r="E19797" t="inlineStr">
        <is>
          <t>East</t>
        </is>
      </c>
      <c r="F19797" t="inlineStr">
        <is>
          <t>P0084</t>
        </is>
      </c>
      <c r="G19797" t="inlineStr">
        <is>
          <t>Prod_0084</t>
        </is>
      </c>
      <c r="H19797" t="inlineStr">
        <is>
          <t>Beverages</t>
        </is>
      </c>
      <c r="I19797" t="n">
        <v>1</v>
      </c>
      <c r="J19797" t="n">
        <v>874.91</v>
      </c>
      <c r="K19797" t="n">
        <v>0</v>
      </c>
      <c r="L19797">
        <f>I19797*J19797*(1-K19797)</f>
        <v/>
      </c>
      <c r="M19797">
        <f>VLOOKUP(F19797,Products!A:D,4,FALSE)*I19797</f>
        <v/>
      </c>
      <c r="N19797">
        <f>L19797-M19797</f>
        <v/>
      </c>
    </row>
    <row r="19798">
      <c r="A19798" t="inlineStr">
        <is>
          <t>T1019796</t>
        </is>
      </c>
      <c r="B19798" t="inlineStr">
        <is>
          <t>2024-04-05</t>
        </is>
      </c>
      <c r="C19798" t="inlineStr">
        <is>
          <t>S039</t>
        </is>
      </c>
      <c r="D19798" t="inlineStr">
        <is>
          <t>Store_039</t>
        </is>
      </c>
      <c r="E19798" t="inlineStr">
        <is>
          <t>North</t>
        </is>
      </c>
      <c r="F19798" t="inlineStr">
        <is>
          <t>P0180</t>
        </is>
      </c>
      <c r="G19798" t="inlineStr">
        <is>
          <t>Prod_0180</t>
        </is>
      </c>
      <c r="H19798" t="inlineStr">
        <is>
          <t>Clothing</t>
        </is>
      </c>
      <c r="I19798" t="n">
        <v>4</v>
      </c>
      <c r="J19798" t="n">
        <v>490.34</v>
      </c>
      <c r="K19798" t="n">
        <v>0</v>
      </c>
      <c r="L19798">
        <f>I19798*J19798*(1-K19798)</f>
        <v/>
      </c>
      <c r="M19798">
        <f>VLOOKUP(F19798,Products!A:D,4,FALSE)*I19798</f>
        <v/>
      </c>
      <c r="N19798">
        <f>L19798-M19798</f>
        <v/>
      </c>
    </row>
    <row r="19799">
      <c r="A19799" t="inlineStr">
        <is>
          <t>T1019797</t>
        </is>
      </c>
      <c r="B19799" t="inlineStr">
        <is>
          <t>2025-06-16</t>
        </is>
      </c>
      <c r="C19799" t="inlineStr">
        <is>
          <t>S046</t>
        </is>
      </c>
      <c r="D19799" t="inlineStr">
        <is>
          <t>Store_046</t>
        </is>
      </c>
      <c r="E19799" t="inlineStr">
        <is>
          <t>South</t>
        </is>
      </c>
      <c r="F19799" t="inlineStr">
        <is>
          <t>P0142</t>
        </is>
      </c>
      <c r="G19799" t="inlineStr">
        <is>
          <t>Prod_0142</t>
        </is>
      </c>
      <c r="H19799" t="inlineStr">
        <is>
          <t>Household</t>
        </is>
      </c>
      <c r="I19799" t="n">
        <v>9</v>
      </c>
      <c r="J19799" t="n">
        <v>221.68</v>
      </c>
      <c r="K19799" t="n">
        <v>0</v>
      </c>
      <c r="L19799">
        <f>I19799*J19799*(1-K19799)</f>
        <v/>
      </c>
      <c r="M19799">
        <f>VLOOKUP(F19799,Products!A:D,4,FALSE)*I19799</f>
        <v/>
      </c>
      <c r="N19799">
        <f>L19799-M19799</f>
        <v/>
      </c>
    </row>
    <row r="19800">
      <c r="A19800" t="inlineStr">
        <is>
          <t>T1019798</t>
        </is>
      </c>
      <c r="B19800" t="inlineStr">
        <is>
          <t>2024-07-14</t>
        </is>
      </c>
      <c r="C19800" t="inlineStr">
        <is>
          <t>S032</t>
        </is>
      </c>
      <c r="D19800" t="inlineStr">
        <is>
          <t>Store_032</t>
        </is>
      </c>
      <c r="E19800" t="inlineStr">
        <is>
          <t>Central</t>
        </is>
      </c>
      <c r="F19800" t="inlineStr">
        <is>
          <t>P0176</t>
        </is>
      </c>
      <c r="G19800" t="inlineStr">
        <is>
          <t>Prod_0176</t>
        </is>
      </c>
      <c r="H19800" t="inlineStr">
        <is>
          <t>Food</t>
        </is>
      </c>
      <c r="I19800" t="n">
        <v>1</v>
      </c>
      <c r="J19800" t="n">
        <v>589.74</v>
      </c>
      <c r="K19800" t="n">
        <v>0</v>
      </c>
      <c r="L19800">
        <f>I19800*J19800*(1-K19800)</f>
        <v/>
      </c>
      <c r="M19800">
        <f>VLOOKUP(F19800,Products!A:D,4,FALSE)*I19800</f>
        <v/>
      </c>
      <c r="N19800">
        <f>L19800-M19800</f>
        <v/>
      </c>
    </row>
    <row r="19801">
      <c r="A19801" t="inlineStr">
        <is>
          <t>T1019799</t>
        </is>
      </c>
      <c r="B19801" t="inlineStr">
        <is>
          <t>2024-06-06</t>
        </is>
      </c>
      <c r="C19801" t="inlineStr">
        <is>
          <t>S041</t>
        </is>
      </c>
      <c r="D19801" t="inlineStr">
        <is>
          <t>Store_041</t>
        </is>
      </c>
      <c r="E19801" t="inlineStr">
        <is>
          <t>East</t>
        </is>
      </c>
      <c r="F19801" t="inlineStr">
        <is>
          <t>P0022</t>
        </is>
      </c>
      <c r="G19801" t="inlineStr">
        <is>
          <t>Prod_0022</t>
        </is>
      </c>
      <c r="H19801" t="inlineStr">
        <is>
          <t>Beverages</t>
        </is>
      </c>
      <c r="I19801" t="n">
        <v>1</v>
      </c>
      <c r="J19801" t="n">
        <v>228.02</v>
      </c>
      <c r="K19801" t="n">
        <v>0.1</v>
      </c>
      <c r="L19801">
        <f>I19801*J19801*(1-K19801)</f>
        <v/>
      </c>
      <c r="M19801">
        <f>VLOOKUP(F19801,Products!A:D,4,FALSE)*I19801</f>
        <v/>
      </c>
      <c r="N19801">
        <f>L19801-M19801</f>
        <v/>
      </c>
    </row>
    <row r="19802">
      <c r="A19802" t="inlineStr">
        <is>
          <t>T1019800</t>
        </is>
      </c>
      <c r="B19802" t="inlineStr">
        <is>
          <t>2025-07-05</t>
        </is>
      </c>
      <c r="C19802" t="inlineStr">
        <is>
          <t>S036</t>
        </is>
      </c>
      <c r="D19802" t="inlineStr">
        <is>
          <t>Store_036</t>
        </is>
      </c>
      <c r="E19802" t="inlineStr">
        <is>
          <t>Central</t>
        </is>
      </c>
      <c r="F19802" t="inlineStr">
        <is>
          <t>P0136</t>
        </is>
      </c>
      <c r="G19802" t="inlineStr">
        <is>
          <t>Prod_0136</t>
        </is>
      </c>
      <c r="H19802" t="inlineStr">
        <is>
          <t>Beverages</t>
        </is>
      </c>
      <c r="I19802" t="n">
        <v>4</v>
      </c>
      <c r="J19802" t="n">
        <v>194.74</v>
      </c>
      <c r="K19802" t="n">
        <v>0</v>
      </c>
      <c r="L19802">
        <f>I19802*J19802*(1-K19802)</f>
        <v/>
      </c>
      <c r="M19802">
        <f>VLOOKUP(F19802,Products!A:D,4,FALSE)*I19802</f>
        <v/>
      </c>
      <c r="N19802">
        <f>L19802-M19802</f>
        <v/>
      </c>
    </row>
    <row r="19803">
      <c r="A19803" t="inlineStr">
        <is>
          <t>T1019801</t>
        </is>
      </c>
      <c r="B19803" t="inlineStr">
        <is>
          <t>2024-01-08</t>
        </is>
      </c>
      <c r="C19803" t="inlineStr">
        <is>
          <t>S026</t>
        </is>
      </c>
      <c r="D19803" t="inlineStr">
        <is>
          <t>Store_026</t>
        </is>
      </c>
      <c r="E19803" t="inlineStr">
        <is>
          <t>North</t>
        </is>
      </c>
      <c r="F19803" t="inlineStr">
        <is>
          <t>P0122</t>
        </is>
      </c>
      <c r="G19803" t="inlineStr">
        <is>
          <t>Prod_0122</t>
        </is>
      </c>
      <c r="H19803" t="inlineStr">
        <is>
          <t>Beverages</t>
        </is>
      </c>
      <c r="I19803" t="n">
        <v>8</v>
      </c>
      <c r="J19803" t="n">
        <v>632.1799999999999</v>
      </c>
      <c r="K19803" t="n">
        <v>0</v>
      </c>
      <c r="L19803">
        <f>I19803*J19803*(1-K19803)</f>
        <v/>
      </c>
      <c r="M19803">
        <f>VLOOKUP(F19803,Products!A:D,4,FALSE)*I19803</f>
        <v/>
      </c>
      <c r="N19803">
        <f>L19803-M19803</f>
        <v/>
      </c>
    </row>
    <row r="19804">
      <c r="A19804" t="inlineStr">
        <is>
          <t>T1019802</t>
        </is>
      </c>
      <c r="B19804" t="inlineStr">
        <is>
          <t>2023-04-25</t>
        </is>
      </c>
      <c r="C19804" t="inlineStr">
        <is>
          <t>S034</t>
        </is>
      </c>
      <c r="D19804" t="inlineStr">
        <is>
          <t>Store_034</t>
        </is>
      </c>
      <c r="E19804" t="inlineStr">
        <is>
          <t>Central</t>
        </is>
      </c>
      <c r="F19804" t="inlineStr">
        <is>
          <t>P0129</t>
        </is>
      </c>
      <c r="G19804" t="inlineStr">
        <is>
          <t>Prod_0129</t>
        </is>
      </c>
      <c r="H19804" t="inlineStr">
        <is>
          <t>Stationery</t>
        </is>
      </c>
      <c r="I19804" t="n">
        <v>8</v>
      </c>
      <c r="J19804" t="n">
        <v>811.9299999999999</v>
      </c>
      <c r="K19804" t="n">
        <v>0</v>
      </c>
      <c r="L19804">
        <f>I19804*J19804*(1-K19804)</f>
        <v/>
      </c>
      <c r="M19804">
        <f>VLOOKUP(F19804,Products!A:D,4,FALSE)*I19804</f>
        <v/>
      </c>
      <c r="N19804">
        <f>L19804-M19804</f>
        <v/>
      </c>
    </row>
    <row r="19805">
      <c r="A19805" t="inlineStr">
        <is>
          <t>T1019803</t>
        </is>
      </c>
      <c r="B19805" t="inlineStr">
        <is>
          <t>2023-01-25</t>
        </is>
      </c>
      <c r="C19805" t="inlineStr">
        <is>
          <t>S043</t>
        </is>
      </c>
      <c r="D19805" t="inlineStr">
        <is>
          <t>Store_043</t>
        </is>
      </c>
      <c r="E19805" t="inlineStr">
        <is>
          <t>East</t>
        </is>
      </c>
      <c r="F19805" t="inlineStr">
        <is>
          <t>P0190</t>
        </is>
      </c>
      <c r="G19805" t="inlineStr">
        <is>
          <t>Prod_0190</t>
        </is>
      </c>
      <c r="H19805" t="inlineStr">
        <is>
          <t>Household</t>
        </is>
      </c>
      <c r="I19805" t="n">
        <v>8</v>
      </c>
      <c r="J19805" t="n">
        <v>313.29</v>
      </c>
      <c r="K19805" t="n">
        <v>0</v>
      </c>
      <c r="L19805">
        <f>I19805*J19805*(1-K19805)</f>
        <v/>
      </c>
      <c r="M19805">
        <f>VLOOKUP(F19805,Products!A:D,4,FALSE)*I19805</f>
        <v/>
      </c>
      <c r="N19805">
        <f>L19805-M19805</f>
        <v/>
      </c>
    </row>
    <row r="19806">
      <c r="A19806" t="inlineStr">
        <is>
          <t>T1019804</t>
        </is>
      </c>
      <c r="B19806" t="inlineStr">
        <is>
          <t>2024-09-27</t>
        </is>
      </c>
      <c r="C19806" t="inlineStr">
        <is>
          <t>S044</t>
        </is>
      </c>
      <c r="D19806" t="inlineStr">
        <is>
          <t>Store_044</t>
        </is>
      </c>
      <c r="E19806" t="inlineStr">
        <is>
          <t>North</t>
        </is>
      </c>
      <c r="F19806" t="inlineStr">
        <is>
          <t>P0057</t>
        </is>
      </c>
      <c r="G19806" t="inlineStr">
        <is>
          <t>Prod_0057</t>
        </is>
      </c>
      <c r="H19806" t="inlineStr">
        <is>
          <t>Beverages</t>
        </is>
      </c>
      <c r="I19806" t="n">
        <v>3</v>
      </c>
      <c r="J19806" t="n">
        <v>59.72</v>
      </c>
      <c r="K19806" t="n">
        <v>0.15</v>
      </c>
      <c r="L19806">
        <f>I19806*J19806*(1-K19806)</f>
        <v/>
      </c>
      <c r="M19806">
        <f>VLOOKUP(F19806,Products!A:D,4,FALSE)*I19806</f>
        <v/>
      </c>
      <c r="N19806">
        <f>L19806-M19806</f>
        <v/>
      </c>
    </row>
    <row r="19807">
      <c r="A19807" t="inlineStr">
        <is>
          <t>T1019805</t>
        </is>
      </c>
      <c r="B19807" t="inlineStr">
        <is>
          <t>2025-08-16</t>
        </is>
      </c>
      <c r="C19807" t="inlineStr">
        <is>
          <t>S039</t>
        </is>
      </c>
      <c r="D19807" t="inlineStr">
        <is>
          <t>Store_039</t>
        </is>
      </c>
      <c r="E19807" t="inlineStr">
        <is>
          <t>North</t>
        </is>
      </c>
      <c r="F19807" t="inlineStr">
        <is>
          <t>P0099</t>
        </is>
      </c>
      <c r="G19807" t="inlineStr">
        <is>
          <t>Prod_0099</t>
        </is>
      </c>
      <c r="H19807" t="inlineStr">
        <is>
          <t>Beverages</t>
        </is>
      </c>
      <c r="I19807" t="n">
        <v>3</v>
      </c>
      <c r="J19807" t="n">
        <v>91.3</v>
      </c>
      <c r="K19807" t="n">
        <v>0</v>
      </c>
      <c r="L19807">
        <f>I19807*J19807*(1-K19807)</f>
        <v/>
      </c>
      <c r="M19807">
        <f>VLOOKUP(F19807,Products!A:D,4,FALSE)*I19807</f>
        <v/>
      </c>
      <c r="N19807">
        <f>L19807-M19807</f>
        <v/>
      </c>
    </row>
    <row r="19808">
      <c r="A19808" t="inlineStr">
        <is>
          <t>T1019806</t>
        </is>
      </c>
      <c r="B19808" t="inlineStr">
        <is>
          <t>2023-07-12</t>
        </is>
      </c>
      <c r="C19808" t="inlineStr">
        <is>
          <t>S006</t>
        </is>
      </c>
      <c r="D19808" t="inlineStr">
        <is>
          <t>Store_006</t>
        </is>
      </c>
      <c r="E19808" t="inlineStr">
        <is>
          <t>East</t>
        </is>
      </c>
      <c r="F19808" t="inlineStr">
        <is>
          <t>P0160</t>
        </is>
      </c>
      <c r="G19808" t="inlineStr">
        <is>
          <t>Prod_0160</t>
        </is>
      </c>
      <c r="H19808" t="inlineStr">
        <is>
          <t>Food</t>
        </is>
      </c>
      <c r="I19808" t="n">
        <v>6</v>
      </c>
      <c r="J19808" t="n">
        <v>803.24</v>
      </c>
      <c r="K19808" t="n">
        <v>0</v>
      </c>
      <c r="L19808">
        <f>I19808*J19808*(1-K19808)</f>
        <v/>
      </c>
      <c r="M19808">
        <f>VLOOKUP(F19808,Products!A:D,4,FALSE)*I19808</f>
        <v/>
      </c>
      <c r="N19808">
        <f>L19808-M19808</f>
        <v/>
      </c>
    </row>
    <row r="19809">
      <c r="A19809" t="inlineStr">
        <is>
          <t>T1019807</t>
        </is>
      </c>
      <c r="B19809" t="inlineStr">
        <is>
          <t>2024-11-02</t>
        </is>
      </c>
      <c r="C19809" t="inlineStr">
        <is>
          <t>S043</t>
        </is>
      </c>
      <c r="D19809" t="inlineStr">
        <is>
          <t>Store_043</t>
        </is>
      </c>
      <c r="E19809" t="inlineStr">
        <is>
          <t>East</t>
        </is>
      </c>
      <c r="F19809" t="inlineStr">
        <is>
          <t>P0196</t>
        </is>
      </c>
      <c r="G19809" t="inlineStr">
        <is>
          <t>Prod_0196</t>
        </is>
      </c>
      <c r="H19809" t="inlineStr">
        <is>
          <t>Beverages</t>
        </is>
      </c>
      <c r="I19809" t="n">
        <v>6</v>
      </c>
      <c r="J19809" t="n">
        <v>841.52</v>
      </c>
      <c r="K19809" t="n">
        <v>0</v>
      </c>
      <c r="L19809">
        <f>I19809*J19809*(1-K19809)</f>
        <v/>
      </c>
      <c r="M19809">
        <f>VLOOKUP(F19809,Products!A:D,4,FALSE)*I19809</f>
        <v/>
      </c>
      <c r="N19809">
        <f>L19809-M19809</f>
        <v/>
      </c>
    </row>
    <row r="19810">
      <c r="A19810" t="inlineStr">
        <is>
          <t>T1019808</t>
        </is>
      </c>
      <c r="B19810" t="inlineStr">
        <is>
          <t>2025-01-13</t>
        </is>
      </c>
      <c r="C19810" t="inlineStr">
        <is>
          <t>S040</t>
        </is>
      </c>
      <c r="D19810" t="inlineStr">
        <is>
          <t>Store_040</t>
        </is>
      </c>
      <c r="E19810" t="inlineStr">
        <is>
          <t>Central</t>
        </is>
      </c>
      <c r="F19810" t="inlineStr">
        <is>
          <t>P0118</t>
        </is>
      </c>
      <c r="G19810" t="inlineStr">
        <is>
          <t>Prod_0118</t>
        </is>
      </c>
      <c r="H19810" t="inlineStr">
        <is>
          <t>Toys</t>
        </is>
      </c>
      <c r="I19810" t="n">
        <v>5</v>
      </c>
      <c r="J19810" t="n">
        <v>909.6900000000001</v>
      </c>
      <c r="K19810" t="n">
        <v>0</v>
      </c>
      <c r="L19810">
        <f>I19810*J19810*(1-K19810)</f>
        <v/>
      </c>
      <c r="M19810">
        <f>VLOOKUP(F19810,Products!A:D,4,FALSE)*I19810</f>
        <v/>
      </c>
      <c r="N19810">
        <f>L19810-M19810</f>
        <v/>
      </c>
    </row>
    <row r="19811">
      <c r="A19811" t="inlineStr">
        <is>
          <t>T1019809</t>
        </is>
      </c>
      <c r="B19811" t="inlineStr">
        <is>
          <t>2023-03-08</t>
        </is>
      </c>
      <c r="C19811" t="inlineStr">
        <is>
          <t>S038</t>
        </is>
      </c>
      <c r="D19811" t="inlineStr">
        <is>
          <t>Store_038</t>
        </is>
      </c>
      <c r="E19811" t="inlineStr">
        <is>
          <t>East</t>
        </is>
      </c>
      <c r="F19811" t="inlineStr">
        <is>
          <t>P0069</t>
        </is>
      </c>
      <c r="G19811" t="inlineStr">
        <is>
          <t>Prod_0069</t>
        </is>
      </c>
      <c r="H19811" t="inlineStr">
        <is>
          <t>Household</t>
        </is>
      </c>
      <c r="I19811" t="n">
        <v>9</v>
      </c>
      <c r="J19811" t="n">
        <v>315.04</v>
      </c>
      <c r="K19811" t="n">
        <v>0</v>
      </c>
      <c r="L19811">
        <f>I19811*J19811*(1-K19811)</f>
        <v/>
      </c>
      <c r="M19811">
        <f>VLOOKUP(F19811,Products!A:D,4,FALSE)*I19811</f>
        <v/>
      </c>
      <c r="N19811">
        <f>L19811-M19811</f>
        <v/>
      </c>
    </row>
    <row r="19812">
      <c r="A19812" t="inlineStr">
        <is>
          <t>T1019810</t>
        </is>
      </c>
      <c r="B19812" t="inlineStr">
        <is>
          <t>2024-10-09</t>
        </is>
      </c>
      <c r="C19812" t="inlineStr">
        <is>
          <t>S045</t>
        </is>
      </c>
      <c r="D19812" t="inlineStr">
        <is>
          <t>Store_045</t>
        </is>
      </c>
      <c r="E19812" t="inlineStr">
        <is>
          <t>East</t>
        </is>
      </c>
      <c r="F19812" t="inlineStr">
        <is>
          <t>P0084</t>
        </is>
      </c>
      <c r="G19812" t="inlineStr">
        <is>
          <t>Prod_0084</t>
        </is>
      </c>
      <c r="H19812" t="inlineStr">
        <is>
          <t>Beverages</t>
        </is>
      </c>
      <c r="I19812" t="n">
        <v>1</v>
      </c>
      <c r="J19812" t="n">
        <v>943.5</v>
      </c>
      <c r="K19812" t="n">
        <v>0.15</v>
      </c>
      <c r="L19812">
        <f>I19812*J19812*(1-K19812)</f>
        <v/>
      </c>
      <c r="M19812">
        <f>VLOOKUP(F19812,Products!A:D,4,FALSE)*I19812</f>
        <v/>
      </c>
      <c r="N19812">
        <f>L19812-M19812</f>
        <v/>
      </c>
    </row>
    <row r="19813">
      <c r="A19813" t="inlineStr">
        <is>
          <t>T1019811</t>
        </is>
      </c>
      <c r="B19813" t="inlineStr">
        <is>
          <t>2023-06-09</t>
        </is>
      </c>
      <c r="C19813" t="inlineStr">
        <is>
          <t>S039</t>
        </is>
      </c>
      <c r="D19813" t="inlineStr">
        <is>
          <t>Store_039</t>
        </is>
      </c>
      <c r="E19813" t="inlineStr">
        <is>
          <t>North</t>
        </is>
      </c>
      <c r="F19813" t="inlineStr">
        <is>
          <t>P0047</t>
        </is>
      </c>
      <c r="G19813" t="inlineStr">
        <is>
          <t>Prod_0047</t>
        </is>
      </c>
      <c r="H19813" t="inlineStr">
        <is>
          <t>Beverages</t>
        </is>
      </c>
      <c r="I19813" t="n">
        <v>1</v>
      </c>
      <c r="J19813" t="n">
        <v>620.89</v>
      </c>
      <c r="K19813" t="n">
        <v>0.1</v>
      </c>
      <c r="L19813">
        <f>I19813*J19813*(1-K19813)</f>
        <v/>
      </c>
      <c r="M19813">
        <f>VLOOKUP(F19813,Products!A:D,4,FALSE)*I19813</f>
        <v/>
      </c>
      <c r="N19813">
        <f>L19813-M19813</f>
        <v/>
      </c>
    </row>
    <row r="19814">
      <c r="A19814" t="inlineStr">
        <is>
          <t>T1019812</t>
        </is>
      </c>
      <c r="B19814" t="inlineStr">
        <is>
          <t>2024-03-15</t>
        </is>
      </c>
      <c r="C19814" t="inlineStr">
        <is>
          <t>S015</t>
        </is>
      </c>
      <c r="D19814" t="inlineStr">
        <is>
          <t>Store_015</t>
        </is>
      </c>
      <c r="E19814" t="inlineStr">
        <is>
          <t>North</t>
        </is>
      </c>
      <c r="F19814" t="inlineStr">
        <is>
          <t>P0027</t>
        </is>
      </c>
      <c r="G19814" t="inlineStr">
        <is>
          <t>Prod_0027</t>
        </is>
      </c>
      <c r="H19814" t="inlineStr">
        <is>
          <t>Electronics</t>
        </is>
      </c>
      <c r="I19814" t="n">
        <v>5</v>
      </c>
      <c r="J19814" t="n">
        <v>524.54</v>
      </c>
      <c r="K19814" t="n">
        <v>0</v>
      </c>
      <c r="L19814">
        <f>I19814*J19814*(1-K19814)</f>
        <v/>
      </c>
      <c r="M19814">
        <f>VLOOKUP(F19814,Products!A:D,4,FALSE)*I19814</f>
        <v/>
      </c>
      <c r="N19814">
        <f>L19814-M19814</f>
        <v/>
      </c>
    </row>
    <row r="19815">
      <c r="A19815" t="inlineStr">
        <is>
          <t>T1019813</t>
        </is>
      </c>
      <c r="B19815" t="inlineStr">
        <is>
          <t>2024-10-20</t>
        </is>
      </c>
      <c r="C19815" t="inlineStr">
        <is>
          <t>S025</t>
        </is>
      </c>
      <c r="D19815" t="inlineStr">
        <is>
          <t>Store_025</t>
        </is>
      </c>
      <c r="E19815" t="inlineStr">
        <is>
          <t>Central</t>
        </is>
      </c>
      <c r="F19815" t="inlineStr">
        <is>
          <t>P0187</t>
        </is>
      </c>
      <c r="G19815" t="inlineStr">
        <is>
          <t>Prod_0187</t>
        </is>
      </c>
      <c r="H19815" t="inlineStr">
        <is>
          <t>Food</t>
        </is>
      </c>
      <c r="I19815" t="n">
        <v>7</v>
      </c>
      <c r="J19815" t="n">
        <v>690.5700000000001</v>
      </c>
      <c r="K19815" t="n">
        <v>0.2</v>
      </c>
      <c r="L19815">
        <f>I19815*J19815*(1-K19815)</f>
        <v/>
      </c>
      <c r="M19815">
        <f>VLOOKUP(F19815,Products!A:D,4,FALSE)*I19815</f>
        <v/>
      </c>
      <c r="N19815">
        <f>L19815-M19815</f>
        <v/>
      </c>
    </row>
    <row r="19816">
      <c r="A19816" t="inlineStr">
        <is>
          <t>T1019814</t>
        </is>
      </c>
      <c r="B19816" t="inlineStr">
        <is>
          <t>2024-11-21</t>
        </is>
      </c>
      <c r="C19816" t="inlineStr">
        <is>
          <t>S007</t>
        </is>
      </c>
      <c r="D19816" t="inlineStr">
        <is>
          <t>Store_007</t>
        </is>
      </c>
      <c r="E19816" t="inlineStr">
        <is>
          <t>East</t>
        </is>
      </c>
      <c r="F19816" t="inlineStr">
        <is>
          <t>P0142</t>
        </is>
      </c>
      <c r="G19816" t="inlineStr">
        <is>
          <t>Prod_0142</t>
        </is>
      </c>
      <c r="H19816" t="inlineStr">
        <is>
          <t>Household</t>
        </is>
      </c>
      <c r="I19816" t="n">
        <v>8</v>
      </c>
      <c r="J19816" t="n">
        <v>187</v>
      </c>
      <c r="K19816" t="n">
        <v>0.15</v>
      </c>
      <c r="L19816">
        <f>I19816*J19816*(1-K19816)</f>
        <v/>
      </c>
      <c r="M19816">
        <f>VLOOKUP(F19816,Products!A:D,4,FALSE)*I19816</f>
        <v/>
      </c>
      <c r="N19816">
        <f>L19816-M19816</f>
        <v/>
      </c>
    </row>
    <row r="19817">
      <c r="A19817" t="inlineStr">
        <is>
          <t>T1019815</t>
        </is>
      </c>
      <c r="B19817" t="inlineStr">
        <is>
          <t>2025-04-14</t>
        </is>
      </c>
      <c r="C19817" t="inlineStr">
        <is>
          <t>S041</t>
        </is>
      </c>
      <c r="D19817" t="inlineStr">
        <is>
          <t>Store_041</t>
        </is>
      </c>
      <c r="E19817" t="inlineStr">
        <is>
          <t>East</t>
        </is>
      </c>
      <c r="F19817" t="inlineStr">
        <is>
          <t>P0183</t>
        </is>
      </c>
      <c r="G19817" t="inlineStr">
        <is>
          <t>Prod_0183</t>
        </is>
      </c>
      <c r="H19817" t="inlineStr">
        <is>
          <t>Stationery</t>
        </is>
      </c>
      <c r="I19817" t="n">
        <v>5</v>
      </c>
      <c r="J19817" t="n">
        <v>994.3200000000001</v>
      </c>
      <c r="K19817" t="n">
        <v>0</v>
      </c>
      <c r="L19817">
        <f>I19817*J19817*(1-K19817)</f>
        <v/>
      </c>
      <c r="M19817">
        <f>VLOOKUP(F19817,Products!A:D,4,FALSE)*I19817</f>
        <v/>
      </c>
      <c r="N19817">
        <f>L19817-M19817</f>
        <v/>
      </c>
    </row>
    <row r="19818">
      <c r="A19818" t="inlineStr">
        <is>
          <t>T1019816</t>
        </is>
      </c>
      <c r="B19818" t="inlineStr">
        <is>
          <t>2023-07-19</t>
        </is>
      </c>
      <c r="C19818" t="inlineStr">
        <is>
          <t>S035</t>
        </is>
      </c>
      <c r="D19818" t="inlineStr">
        <is>
          <t>Store_035</t>
        </is>
      </c>
      <c r="E19818" t="inlineStr">
        <is>
          <t>Central</t>
        </is>
      </c>
      <c r="F19818" t="inlineStr">
        <is>
          <t>P0135</t>
        </is>
      </c>
      <c r="G19818" t="inlineStr">
        <is>
          <t>Prod_0135</t>
        </is>
      </c>
      <c r="H19818" t="inlineStr">
        <is>
          <t>Food</t>
        </is>
      </c>
      <c r="I19818" t="n">
        <v>7</v>
      </c>
      <c r="J19818" t="n">
        <v>87.67</v>
      </c>
      <c r="K19818" t="n">
        <v>0</v>
      </c>
      <c r="L19818">
        <f>I19818*J19818*(1-K19818)</f>
        <v/>
      </c>
      <c r="M19818">
        <f>VLOOKUP(F19818,Products!A:D,4,FALSE)*I19818</f>
        <v/>
      </c>
      <c r="N19818">
        <f>L19818-M19818</f>
        <v/>
      </c>
    </row>
    <row r="19819">
      <c r="A19819" t="inlineStr">
        <is>
          <t>T1019817</t>
        </is>
      </c>
      <c r="B19819" t="inlineStr">
        <is>
          <t>2025-03-30</t>
        </is>
      </c>
      <c r="C19819" t="inlineStr">
        <is>
          <t>S040</t>
        </is>
      </c>
      <c r="D19819" t="inlineStr">
        <is>
          <t>Store_040</t>
        </is>
      </c>
      <c r="E19819" t="inlineStr">
        <is>
          <t>Central</t>
        </is>
      </c>
      <c r="F19819" t="inlineStr">
        <is>
          <t>P0096</t>
        </is>
      </c>
      <c r="G19819" t="inlineStr">
        <is>
          <t>Prod_0096</t>
        </is>
      </c>
      <c r="H19819" t="inlineStr">
        <is>
          <t>Beverages</t>
        </is>
      </c>
      <c r="I19819" t="n">
        <v>8</v>
      </c>
      <c r="J19819" t="n">
        <v>549.5</v>
      </c>
      <c r="K19819" t="n">
        <v>0.05</v>
      </c>
      <c r="L19819">
        <f>I19819*J19819*(1-K19819)</f>
        <v/>
      </c>
      <c r="M19819">
        <f>VLOOKUP(F19819,Products!A:D,4,FALSE)*I19819</f>
        <v/>
      </c>
      <c r="N19819">
        <f>L19819-M19819</f>
        <v/>
      </c>
    </row>
    <row r="19820">
      <c r="A19820" t="inlineStr">
        <is>
          <t>T1019818</t>
        </is>
      </c>
      <c r="B19820" t="inlineStr">
        <is>
          <t>2024-03-23</t>
        </is>
      </c>
      <c r="C19820" t="inlineStr">
        <is>
          <t>S032</t>
        </is>
      </c>
      <c r="D19820" t="inlineStr">
        <is>
          <t>Store_032</t>
        </is>
      </c>
      <c r="E19820" t="inlineStr">
        <is>
          <t>Central</t>
        </is>
      </c>
      <c r="F19820" t="inlineStr">
        <is>
          <t>P0008</t>
        </is>
      </c>
      <c r="G19820" t="inlineStr">
        <is>
          <t>Prod_0008</t>
        </is>
      </c>
      <c r="H19820" t="inlineStr">
        <is>
          <t>Electronics</t>
        </is>
      </c>
      <c r="I19820" t="n">
        <v>3</v>
      </c>
      <c r="J19820" t="n">
        <v>345.96</v>
      </c>
      <c r="K19820" t="n">
        <v>0</v>
      </c>
      <c r="L19820">
        <f>I19820*J19820*(1-K19820)</f>
        <v/>
      </c>
      <c r="M19820">
        <f>VLOOKUP(F19820,Products!A:D,4,FALSE)*I19820</f>
        <v/>
      </c>
      <c r="N19820">
        <f>L19820-M19820</f>
        <v/>
      </c>
    </row>
    <row r="19821">
      <c r="A19821" t="inlineStr">
        <is>
          <t>T1019819</t>
        </is>
      </c>
      <c r="B19821" t="inlineStr">
        <is>
          <t>2024-02-26</t>
        </is>
      </c>
      <c r="C19821" t="inlineStr">
        <is>
          <t>S013</t>
        </is>
      </c>
      <c r="D19821" t="inlineStr">
        <is>
          <t>Store_013</t>
        </is>
      </c>
      <c r="E19821" t="inlineStr">
        <is>
          <t>North</t>
        </is>
      </c>
      <c r="F19821" t="inlineStr">
        <is>
          <t>P0018</t>
        </is>
      </c>
      <c r="G19821" t="inlineStr">
        <is>
          <t>Prod_0018</t>
        </is>
      </c>
      <c r="H19821" t="inlineStr">
        <is>
          <t>Food</t>
        </is>
      </c>
      <c r="I19821" t="n">
        <v>7</v>
      </c>
      <c r="J19821" t="n">
        <v>971.02</v>
      </c>
      <c r="K19821" t="n">
        <v>0.1</v>
      </c>
      <c r="L19821">
        <f>I19821*J19821*(1-K19821)</f>
        <v/>
      </c>
      <c r="M19821">
        <f>VLOOKUP(F19821,Products!A:D,4,FALSE)*I19821</f>
        <v/>
      </c>
      <c r="N19821">
        <f>L19821-M19821</f>
        <v/>
      </c>
    </row>
    <row r="19822">
      <c r="A19822" t="inlineStr">
        <is>
          <t>T1019820</t>
        </is>
      </c>
      <c r="B19822" t="inlineStr">
        <is>
          <t>2025-03-27</t>
        </is>
      </c>
      <c r="C19822" t="inlineStr">
        <is>
          <t>S037</t>
        </is>
      </c>
      <c r="D19822" t="inlineStr">
        <is>
          <t>Store_037</t>
        </is>
      </c>
      <c r="E19822" t="inlineStr">
        <is>
          <t>East</t>
        </is>
      </c>
      <c r="F19822" t="inlineStr">
        <is>
          <t>P0120</t>
        </is>
      </c>
      <c r="G19822" t="inlineStr">
        <is>
          <t>Prod_0120</t>
        </is>
      </c>
      <c r="H19822" t="inlineStr">
        <is>
          <t>Stationery</t>
        </is>
      </c>
      <c r="I19822" t="n">
        <v>7</v>
      </c>
      <c r="J19822" t="n">
        <v>450.29</v>
      </c>
      <c r="K19822" t="n">
        <v>0.1</v>
      </c>
      <c r="L19822">
        <f>I19822*J19822*(1-K19822)</f>
        <v/>
      </c>
      <c r="M19822">
        <f>VLOOKUP(F19822,Products!A:D,4,FALSE)*I19822</f>
        <v/>
      </c>
      <c r="N19822">
        <f>L19822-M19822</f>
        <v/>
      </c>
    </row>
    <row r="19823">
      <c r="A19823" t="inlineStr">
        <is>
          <t>T1019821</t>
        </is>
      </c>
      <c r="B19823" t="inlineStr">
        <is>
          <t>2023-02-14</t>
        </is>
      </c>
      <c r="C19823" t="inlineStr">
        <is>
          <t>S033</t>
        </is>
      </c>
      <c r="D19823" t="inlineStr">
        <is>
          <t>Store_033</t>
        </is>
      </c>
      <c r="E19823" t="inlineStr">
        <is>
          <t>North</t>
        </is>
      </c>
      <c r="F19823" t="inlineStr">
        <is>
          <t>P0085</t>
        </is>
      </c>
      <c r="G19823" t="inlineStr">
        <is>
          <t>Prod_0085</t>
        </is>
      </c>
      <c r="H19823" t="inlineStr">
        <is>
          <t>Food</t>
        </is>
      </c>
      <c r="I19823" t="n">
        <v>1</v>
      </c>
      <c r="J19823" t="n">
        <v>456.53</v>
      </c>
      <c r="K19823" t="n">
        <v>0.05</v>
      </c>
      <c r="L19823">
        <f>I19823*J19823*(1-K19823)</f>
        <v/>
      </c>
      <c r="M19823">
        <f>VLOOKUP(F19823,Products!A:D,4,FALSE)*I19823</f>
        <v/>
      </c>
      <c r="N19823">
        <f>L19823-M19823</f>
        <v/>
      </c>
    </row>
    <row r="19824">
      <c r="A19824" t="inlineStr">
        <is>
          <t>T1019822</t>
        </is>
      </c>
      <c r="B19824" t="inlineStr">
        <is>
          <t>2024-08-30</t>
        </is>
      </c>
      <c r="C19824" t="inlineStr">
        <is>
          <t>S027</t>
        </is>
      </c>
      <c r="D19824" t="inlineStr">
        <is>
          <t>Store_027</t>
        </is>
      </c>
      <c r="E19824" t="inlineStr">
        <is>
          <t>South</t>
        </is>
      </c>
      <c r="F19824" t="inlineStr">
        <is>
          <t>P0192</t>
        </is>
      </c>
      <c r="G19824" t="inlineStr">
        <is>
          <t>Prod_0192</t>
        </is>
      </c>
      <c r="H19824" t="inlineStr">
        <is>
          <t>Beverages</t>
        </is>
      </c>
      <c r="I19824" t="n">
        <v>1</v>
      </c>
      <c r="J19824" t="n">
        <v>496.22</v>
      </c>
      <c r="K19824" t="n">
        <v>0</v>
      </c>
      <c r="L19824">
        <f>I19824*J19824*(1-K19824)</f>
        <v/>
      </c>
      <c r="M19824">
        <f>VLOOKUP(F19824,Products!A:D,4,FALSE)*I19824</f>
        <v/>
      </c>
      <c r="N19824">
        <f>L19824-M19824</f>
        <v/>
      </c>
    </row>
    <row r="19825">
      <c r="A19825" t="inlineStr">
        <is>
          <t>T1019823</t>
        </is>
      </c>
      <c r="B19825" t="inlineStr">
        <is>
          <t>2024-08-11</t>
        </is>
      </c>
      <c r="C19825" t="inlineStr">
        <is>
          <t>S015</t>
        </is>
      </c>
      <c r="D19825" t="inlineStr">
        <is>
          <t>Store_015</t>
        </is>
      </c>
      <c r="E19825" t="inlineStr">
        <is>
          <t>North</t>
        </is>
      </c>
      <c r="F19825" t="inlineStr">
        <is>
          <t>P0013</t>
        </is>
      </c>
      <c r="G19825" t="inlineStr">
        <is>
          <t>Prod_0013</t>
        </is>
      </c>
      <c r="H19825" t="inlineStr">
        <is>
          <t>Clothing</t>
        </is>
      </c>
      <c r="I19825" t="n">
        <v>6</v>
      </c>
      <c r="J19825" t="n">
        <v>73.3</v>
      </c>
      <c r="K19825" t="n">
        <v>0.15</v>
      </c>
      <c r="L19825">
        <f>I19825*J19825*(1-K19825)</f>
        <v/>
      </c>
      <c r="M19825">
        <f>VLOOKUP(F19825,Products!A:D,4,FALSE)*I19825</f>
        <v/>
      </c>
      <c r="N19825">
        <f>L19825-M19825</f>
        <v/>
      </c>
    </row>
    <row r="19826">
      <c r="A19826" t="inlineStr">
        <is>
          <t>T1019824</t>
        </is>
      </c>
      <c r="B19826" t="inlineStr">
        <is>
          <t>2023-02-01</t>
        </is>
      </c>
      <c r="C19826" t="inlineStr">
        <is>
          <t>S026</t>
        </is>
      </c>
      <c r="D19826" t="inlineStr">
        <is>
          <t>Store_026</t>
        </is>
      </c>
      <c r="E19826" t="inlineStr">
        <is>
          <t>North</t>
        </is>
      </c>
      <c r="F19826" t="inlineStr">
        <is>
          <t>P0172</t>
        </is>
      </c>
      <c r="G19826" t="inlineStr">
        <is>
          <t>Prod_0172</t>
        </is>
      </c>
      <c r="H19826" t="inlineStr">
        <is>
          <t>Beverages</t>
        </is>
      </c>
      <c r="I19826" t="n">
        <v>8</v>
      </c>
      <c r="J19826" t="n">
        <v>751.9299999999999</v>
      </c>
      <c r="K19826" t="n">
        <v>0</v>
      </c>
      <c r="L19826">
        <f>I19826*J19826*(1-K19826)</f>
        <v/>
      </c>
      <c r="M19826">
        <f>VLOOKUP(F19826,Products!A:D,4,FALSE)*I19826</f>
        <v/>
      </c>
      <c r="N19826">
        <f>L19826-M19826</f>
        <v/>
      </c>
    </row>
    <row r="19827">
      <c r="A19827" t="inlineStr">
        <is>
          <t>T1019825</t>
        </is>
      </c>
      <c r="B19827" t="inlineStr">
        <is>
          <t>2025-01-22</t>
        </is>
      </c>
      <c r="C19827" t="inlineStr">
        <is>
          <t>S024</t>
        </is>
      </c>
      <c r="D19827" t="inlineStr">
        <is>
          <t>Store_024</t>
        </is>
      </c>
      <c r="E19827" t="inlineStr">
        <is>
          <t>South</t>
        </is>
      </c>
      <c r="F19827" t="inlineStr">
        <is>
          <t>P0152</t>
        </is>
      </c>
      <c r="G19827" t="inlineStr">
        <is>
          <t>Prod_0152</t>
        </is>
      </c>
      <c r="H19827" t="inlineStr">
        <is>
          <t>Household</t>
        </is>
      </c>
      <c r="I19827" t="n">
        <v>5</v>
      </c>
      <c r="J19827" t="n">
        <v>583.78</v>
      </c>
      <c r="K19827" t="n">
        <v>0.05</v>
      </c>
      <c r="L19827">
        <f>I19827*J19827*(1-K19827)</f>
        <v/>
      </c>
      <c r="M19827">
        <f>VLOOKUP(F19827,Products!A:D,4,FALSE)*I19827</f>
        <v/>
      </c>
      <c r="N19827">
        <f>L19827-M19827</f>
        <v/>
      </c>
    </row>
    <row r="19828">
      <c r="A19828" t="inlineStr">
        <is>
          <t>T1019826</t>
        </is>
      </c>
      <c r="B19828" t="inlineStr">
        <is>
          <t>2025-01-06</t>
        </is>
      </c>
      <c r="C19828" t="inlineStr">
        <is>
          <t>S039</t>
        </is>
      </c>
      <c r="D19828" t="inlineStr">
        <is>
          <t>Store_039</t>
        </is>
      </c>
      <c r="E19828" t="inlineStr">
        <is>
          <t>North</t>
        </is>
      </c>
      <c r="F19828" t="inlineStr">
        <is>
          <t>P0025</t>
        </is>
      </c>
      <c r="G19828" t="inlineStr">
        <is>
          <t>Prod_0025</t>
        </is>
      </c>
      <c r="H19828" t="inlineStr">
        <is>
          <t>Beverages</t>
        </is>
      </c>
      <c r="I19828" t="n">
        <v>7</v>
      </c>
      <c r="J19828" t="n">
        <v>289.03</v>
      </c>
      <c r="K19828" t="n">
        <v>0</v>
      </c>
      <c r="L19828">
        <f>I19828*J19828*(1-K19828)</f>
        <v/>
      </c>
      <c r="M19828">
        <f>VLOOKUP(F19828,Products!A:D,4,FALSE)*I19828</f>
        <v/>
      </c>
      <c r="N19828">
        <f>L19828-M19828</f>
        <v/>
      </c>
    </row>
    <row r="19829">
      <c r="A19829" t="inlineStr">
        <is>
          <t>T1019827</t>
        </is>
      </c>
      <c r="B19829" t="inlineStr">
        <is>
          <t>2025-08-28</t>
        </is>
      </c>
      <c r="C19829" t="inlineStr">
        <is>
          <t>S046</t>
        </is>
      </c>
      <c r="D19829" t="inlineStr">
        <is>
          <t>Store_046</t>
        </is>
      </c>
      <c r="E19829" t="inlineStr">
        <is>
          <t>South</t>
        </is>
      </c>
      <c r="F19829" t="inlineStr">
        <is>
          <t>P0156</t>
        </is>
      </c>
      <c r="G19829" t="inlineStr">
        <is>
          <t>Prod_0156</t>
        </is>
      </c>
      <c r="H19829" t="inlineStr">
        <is>
          <t>Toys</t>
        </is>
      </c>
      <c r="I19829" t="n">
        <v>1</v>
      </c>
      <c r="J19829" t="n">
        <v>446.88</v>
      </c>
      <c r="K19829" t="n">
        <v>0.05</v>
      </c>
      <c r="L19829">
        <f>I19829*J19829*(1-K19829)</f>
        <v/>
      </c>
      <c r="M19829">
        <f>VLOOKUP(F19829,Products!A:D,4,FALSE)*I19829</f>
        <v/>
      </c>
      <c r="N19829">
        <f>L19829-M19829</f>
        <v/>
      </c>
    </row>
    <row r="19830">
      <c r="A19830" t="inlineStr">
        <is>
          <t>T1019828</t>
        </is>
      </c>
      <c r="B19830" t="inlineStr">
        <is>
          <t>2024-03-30</t>
        </is>
      </c>
      <c r="C19830" t="inlineStr">
        <is>
          <t>S025</t>
        </is>
      </c>
      <c r="D19830" t="inlineStr">
        <is>
          <t>Store_025</t>
        </is>
      </c>
      <c r="E19830" t="inlineStr">
        <is>
          <t>Central</t>
        </is>
      </c>
      <c r="F19830" t="inlineStr">
        <is>
          <t>P0166</t>
        </is>
      </c>
      <c r="G19830" t="inlineStr">
        <is>
          <t>Prod_0166</t>
        </is>
      </c>
      <c r="H19830" t="inlineStr">
        <is>
          <t>Electronics</t>
        </is>
      </c>
      <c r="I19830" t="n">
        <v>7</v>
      </c>
      <c r="J19830" t="n">
        <v>524.48</v>
      </c>
      <c r="K19830" t="n">
        <v>0.05</v>
      </c>
      <c r="L19830">
        <f>I19830*J19830*(1-K19830)</f>
        <v/>
      </c>
      <c r="M19830">
        <f>VLOOKUP(F19830,Products!A:D,4,FALSE)*I19830</f>
        <v/>
      </c>
      <c r="N19830">
        <f>L19830-M19830</f>
        <v/>
      </c>
    </row>
    <row r="19831">
      <c r="A19831" t="inlineStr">
        <is>
          <t>T1019829</t>
        </is>
      </c>
      <c r="B19831" t="inlineStr">
        <is>
          <t>2024-04-09</t>
        </is>
      </c>
      <c r="C19831" t="inlineStr">
        <is>
          <t>S021</t>
        </is>
      </c>
      <c r="D19831" t="inlineStr">
        <is>
          <t>Store_021</t>
        </is>
      </c>
      <c r="E19831" t="inlineStr">
        <is>
          <t>North</t>
        </is>
      </c>
      <c r="F19831" t="inlineStr">
        <is>
          <t>P0134</t>
        </is>
      </c>
      <c r="G19831" t="inlineStr">
        <is>
          <t>Prod_0134</t>
        </is>
      </c>
      <c r="H19831" t="inlineStr">
        <is>
          <t>Food</t>
        </is>
      </c>
      <c r="I19831" t="n">
        <v>6</v>
      </c>
      <c r="J19831" t="n">
        <v>554.27</v>
      </c>
      <c r="K19831" t="n">
        <v>0.15</v>
      </c>
      <c r="L19831">
        <f>I19831*J19831*(1-K19831)</f>
        <v/>
      </c>
      <c r="M19831">
        <f>VLOOKUP(F19831,Products!A:D,4,FALSE)*I19831</f>
        <v/>
      </c>
      <c r="N19831">
        <f>L19831-M19831</f>
        <v/>
      </c>
    </row>
    <row r="19832">
      <c r="A19832" t="inlineStr">
        <is>
          <t>T1019830</t>
        </is>
      </c>
      <c r="B19832" t="inlineStr">
        <is>
          <t>2023-11-17</t>
        </is>
      </c>
      <c r="C19832" t="inlineStr">
        <is>
          <t>S034</t>
        </is>
      </c>
      <c r="D19832" t="inlineStr">
        <is>
          <t>Store_034</t>
        </is>
      </c>
      <c r="E19832" t="inlineStr">
        <is>
          <t>Central</t>
        </is>
      </c>
      <c r="F19832" t="inlineStr">
        <is>
          <t>P0068</t>
        </is>
      </c>
      <c r="G19832" t="inlineStr">
        <is>
          <t>Prod_0068</t>
        </is>
      </c>
      <c r="H19832" t="inlineStr">
        <is>
          <t>Household</t>
        </is>
      </c>
      <c r="I19832" t="n">
        <v>3</v>
      </c>
      <c r="J19832" t="n">
        <v>268.42</v>
      </c>
      <c r="K19832" t="n">
        <v>0.05</v>
      </c>
      <c r="L19832">
        <f>I19832*J19832*(1-K19832)</f>
        <v/>
      </c>
      <c r="M19832">
        <f>VLOOKUP(F19832,Products!A:D,4,FALSE)*I19832</f>
        <v/>
      </c>
      <c r="N19832">
        <f>L19832-M19832</f>
        <v/>
      </c>
    </row>
    <row r="19833">
      <c r="A19833" t="inlineStr">
        <is>
          <t>T1019831</t>
        </is>
      </c>
      <c r="B19833" t="inlineStr">
        <is>
          <t>2023-08-13</t>
        </is>
      </c>
      <c r="C19833" t="inlineStr">
        <is>
          <t>S007</t>
        </is>
      </c>
      <c r="D19833" t="inlineStr">
        <is>
          <t>Store_007</t>
        </is>
      </c>
      <c r="E19833" t="inlineStr">
        <is>
          <t>East</t>
        </is>
      </c>
      <c r="F19833" t="inlineStr">
        <is>
          <t>P0020</t>
        </is>
      </c>
      <c r="G19833" t="inlineStr">
        <is>
          <t>Prod_0020</t>
        </is>
      </c>
      <c r="H19833" t="inlineStr">
        <is>
          <t>Beverages</t>
        </is>
      </c>
      <c r="I19833" t="n">
        <v>5</v>
      </c>
      <c r="J19833" t="n">
        <v>689.83</v>
      </c>
      <c r="K19833" t="n">
        <v>0.1</v>
      </c>
      <c r="L19833">
        <f>I19833*J19833*(1-K19833)</f>
        <v/>
      </c>
      <c r="M19833">
        <f>VLOOKUP(F19833,Products!A:D,4,FALSE)*I19833</f>
        <v/>
      </c>
      <c r="N19833">
        <f>L19833-M19833</f>
        <v/>
      </c>
    </row>
    <row r="19834">
      <c r="A19834" t="inlineStr">
        <is>
          <t>T1019832</t>
        </is>
      </c>
      <c r="B19834" t="inlineStr">
        <is>
          <t>2024-12-17</t>
        </is>
      </c>
      <c r="C19834" t="inlineStr">
        <is>
          <t>S015</t>
        </is>
      </c>
      <c r="D19834" t="inlineStr">
        <is>
          <t>Store_015</t>
        </is>
      </c>
      <c r="E19834" t="inlineStr">
        <is>
          <t>North</t>
        </is>
      </c>
      <c r="F19834" t="inlineStr">
        <is>
          <t>P0033</t>
        </is>
      </c>
      <c r="G19834" t="inlineStr">
        <is>
          <t>Prod_0033</t>
        </is>
      </c>
      <c r="H19834" t="inlineStr">
        <is>
          <t>Food</t>
        </is>
      </c>
      <c r="I19834" t="n">
        <v>2</v>
      </c>
      <c r="J19834" t="n">
        <v>489.87</v>
      </c>
      <c r="K19834" t="n">
        <v>0.2</v>
      </c>
      <c r="L19834">
        <f>I19834*J19834*(1-K19834)</f>
        <v/>
      </c>
      <c r="M19834">
        <f>VLOOKUP(F19834,Products!A:D,4,FALSE)*I19834</f>
        <v/>
      </c>
      <c r="N19834">
        <f>L19834-M19834</f>
        <v/>
      </c>
    </row>
    <row r="19835">
      <c r="A19835" t="inlineStr">
        <is>
          <t>T1019833</t>
        </is>
      </c>
      <c r="B19835" t="inlineStr">
        <is>
          <t>2023-06-15</t>
        </is>
      </c>
      <c r="C19835" t="inlineStr">
        <is>
          <t>S029</t>
        </is>
      </c>
      <c r="D19835" t="inlineStr">
        <is>
          <t>Store_029</t>
        </is>
      </c>
      <c r="E19835" t="inlineStr">
        <is>
          <t>South</t>
        </is>
      </c>
      <c r="F19835" t="inlineStr">
        <is>
          <t>P0169</t>
        </is>
      </c>
      <c r="G19835" t="inlineStr">
        <is>
          <t>Prod_0169</t>
        </is>
      </c>
      <c r="H19835" t="inlineStr">
        <is>
          <t>Beverages</t>
        </is>
      </c>
      <c r="I19835" t="n">
        <v>6</v>
      </c>
      <c r="J19835" t="n">
        <v>784.6900000000001</v>
      </c>
      <c r="K19835" t="n">
        <v>0</v>
      </c>
      <c r="L19835">
        <f>I19835*J19835*(1-K19835)</f>
        <v/>
      </c>
      <c r="M19835">
        <f>VLOOKUP(F19835,Products!A:D,4,FALSE)*I19835</f>
        <v/>
      </c>
      <c r="N19835">
        <f>L19835-M19835</f>
        <v/>
      </c>
    </row>
    <row r="19836">
      <c r="A19836" t="inlineStr">
        <is>
          <t>T1019834</t>
        </is>
      </c>
      <c r="B19836" t="inlineStr">
        <is>
          <t>2025-03-02</t>
        </is>
      </c>
      <c r="C19836" t="inlineStr">
        <is>
          <t>S006</t>
        </is>
      </c>
      <c r="D19836" t="inlineStr">
        <is>
          <t>Store_006</t>
        </is>
      </c>
      <c r="E19836" t="inlineStr">
        <is>
          <t>East</t>
        </is>
      </c>
      <c r="F19836" t="inlineStr">
        <is>
          <t>P0060</t>
        </is>
      </c>
      <c r="G19836" t="inlineStr">
        <is>
          <t>Prod_0060</t>
        </is>
      </c>
      <c r="H19836" t="inlineStr">
        <is>
          <t>Toys</t>
        </is>
      </c>
      <c r="I19836" t="n">
        <v>5</v>
      </c>
      <c r="J19836" t="n">
        <v>132.5</v>
      </c>
      <c r="K19836" t="n">
        <v>0.15</v>
      </c>
      <c r="L19836">
        <f>I19836*J19836*(1-K19836)</f>
        <v/>
      </c>
      <c r="M19836">
        <f>VLOOKUP(F19836,Products!A:D,4,FALSE)*I19836</f>
        <v/>
      </c>
      <c r="N19836">
        <f>L19836-M19836</f>
        <v/>
      </c>
    </row>
    <row r="19837">
      <c r="A19837" t="inlineStr">
        <is>
          <t>T1019835</t>
        </is>
      </c>
      <c r="B19837" t="inlineStr">
        <is>
          <t>2023-11-16</t>
        </is>
      </c>
      <c r="C19837" t="inlineStr">
        <is>
          <t>S032</t>
        </is>
      </c>
      <c r="D19837" t="inlineStr">
        <is>
          <t>Store_032</t>
        </is>
      </c>
      <c r="E19837" t="inlineStr">
        <is>
          <t>Central</t>
        </is>
      </c>
      <c r="F19837" t="inlineStr">
        <is>
          <t>P0198</t>
        </is>
      </c>
      <c r="G19837" t="inlineStr">
        <is>
          <t>Prod_0198</t>
        </is>
      </c>
      <c r="H19837" t="inlineStr">
        <is>
          <t>Beverages</t>
        </is>
      </c>
      <c r="I19837" t="n">
        <v>8</v>
      </c>
      <c r="J19837" t="n">
        <v>849.58</v>
      </c>
      <c r="K19837" t="n">
        <v>0.1</v>
      </c>
      <c r="L19837">
        <f>I19837*J19837*(1-K19837)</f>
        <v/>
      </c>
      <c r="M19837">
        <f>VLOOKUP(F19837,Products!A:D,4,FALSE)*I19837</f>
        <v/>
      </c>
      <c r="N19837">
        <f>L19837-M19837</f>
        <v/>
      </c>
    </row>
    <row r="19838">
      <c r="A19838" t="inlineStr">
        <is>
          <t>T1019836</t>
        </is>
      </c>
      <c r="B19838" t="inlineStr">
        <is>
          <t>2023-02-02</t>
        </is>
      </c>
      <c r="C19838" t="inlineStr">
        <is>
          <t>S038</t>
        </is>
      </c>
      <c r="D19838" t="inlineStr">
        <is>
          <t>Store_038</t>
        </is>
      </c>
      <c r="E19838" t="inlineStr">
        <is>
          <t>East</t>
        </is>
      </c>
      <c r="F19838" t="inlineStr">
        <is>
          <t>P0115</t>
        </is>
      </c>
      <c r="G19838" t="inlineStr">
        <is>
          <t>Prod_0115</t>
        </is>
      </c>
      <c r="H19838" t="inlineStr">
        <is>
          <t>Clothing</t>
        </is>
      </c>
      <c r="I19838" t="n">
        <v>9</v>
      </c>
      <c r="J19838" t="n">
        <v>829.13</v>
      </c>
      <c r="K19838" t="n">
        <v>0</v>
      </c>
      <c r="L19838">
        <f>I19838*J19838*(1-K19838)</f>
        <v/>
      </c>
      <c r="M19838">
        <f>VLOOKUP(F19838,Products!A:D,4,FALSE)*I19838</f>
        <v/>
      </c>
      <c r="N19838">
        <f>L19838-M19838</f>
        <v/>
      </c>
    </row>
    <row r="19839">
      <c r="A19839" t="inlineStr">
        <is>
          <t>T1019837</t>
        </is>
      </c>
      <c r="B19839" t="inlineStr">
        <is>
          <t>2024-08-28</t>
        </is>
      </c>
      <c r="C19839" t="inlineStr">
        <is>
          <t>S013</t>
        </is>
      </c>
      <c r="D19839" t="inlineStr">
        <is>
          <t>Store_013</t>
        </is>
      </c>
      <c r="E19839" t="inlineStr">
        <is>
          <t>North</t>
        </is>
      </c>
      <c r="F19839" t="inlineStr">
        <is>
          <t>P0193</t>
        </is>
      </c>
      <c r="G19839" t="inlineStr">
        <is>
          <t>Prod_0193</t>
        </is>
      </c>
      <c r="H19839" t="inlineStr">
        <is>
          <t>Food</t>
        </is>
      </c>
      <c r="I19839" t="n">
        <v>8</v>
      </c>
      <c r="J19839" t="n">
        <v>448.8</v>
      </c>
      <c r="K19839" t="n">
        <v>0.2</v>
      </c>
      <c r="L19839">
        <f>I19839*J19839*(1-K19839)</f>
        <v/>
      </c>
      <c r="M19839">
        <f>VLOOKUP(F19839,Products!A:D,4,FALSE)*I19839</f>
        <v/>
      </c>
      <c r="N19839">
        <f>L19839-M19839</f>
        <v/>
      </c>
    </row>
    <row r="19840">
      <c r="A19840" t="inlineStr">
        <is>
          <t>T1019838</t>
        </is>
      </c>
      <c r="B19840" t="inlineStr">
        <is>
          <t>2024-08-01</t>
        </is>
      </c>
      <c r="C19840" t="inlineStr">
        <is>
          <t>S021</t>
        </is>
      </c>
      <c r="D19840" t="inlineStr">
        <is>
          <t>Store_021</t>
        </is>
      </c>
      <c r="E19840" t="inlineStr">
        <is>
          <t>North</t>
        </is>
      </c>
      <c r="F19840" t="inlineStr">
        <is>
          <t>P0021</t>
        </is>
      </c>
      <c r="G19840" t="inlineStr">
        <is>
          <t>Prod_0021</t>
        </is>
      </c>
      <c r="H19840" t="inlineStr">
        <is>
          <t>Household</t>
        </is>
      </c>
      <c r="I19840" t="n">
        <v>7</v>
      </c>
      <c r="J19840" t="n">
        <v>127.32</v>
      </c>
      <c r="K19840" t="n">
        <v>0</v>
      </c>
      <c r="L19840">
        <f>I19840*J19840*(1-K19840)</f>
        <v/>
      </c>
      <c r="M19840">
        <f>VLOOKUP(F19840,Products!A:D,4,FALSE)*I19840</f>
        <v/>
      </c>
      <c r="N19840">
        <f>L19840-M19840</f>
        <v/>
      </c>
    </row>
    <row r="19841">
      <c r="A19841" t="inlineStr">
        <is>
          <t>T1019839</t>
        </is>
      </c>
      <c r="B19841" t="inlineStr">
        <is>
          <t>2023-06-16</t>
        </is>
      </c>
      <c r="C19841" t="inlineStr">
        <is>
          <t>S018</t>
        </is>
      </c>
      <c r="D19841" t="inlineStr">
        <is>
          <t>Store_018</t>
        </is>
      </c>
      <c r="E19841" t="inlineStr">
        <is>
          <t>South</t>
        </is>
      </c>
      <c r="F19841" t="inlineStr">
        <is>
          <t>P0074</t>
        </is>
      </c>
      <c r="G19841" t="inlineStr">
        <is>
          <t>Prod_0074</t>
        </is>
      </c>
      <c r="H19841" t="inlineStr">
        <is>
          <t>Food</t>
        </is>
      </c>
      <c r="I19841" t="n">
        <v>6</v>
      </c>
      <c r="J19841" t="n">
        <v>1016.42</v>
      </c>
      <c r="K19841" t="n">
        <v>0.05</v>
      </c>
      <c r="L19841">
        <f>I19841*J19841*(1-K19841)</f>
        <v/>
      </c>
      <c r="M19841">
        <f>VLOOKUP(F19841,Products!A:D,4,FALSE)*I19841</f>
        <v/>
      </c>
      <c r="N19841">
        <f>L19841-M19841</f>
        <v/>
      </c>
    </row>
    <row r="19842">
      <c r="A19842" t="inlineStr">
        <is>
          <t>T1019840</t>
        </is>
      </c>
      <c r="B19842" t="inlineStr">
        <is>
          <t>2023-02-03</t>
        </is>
      </c>
      <c r="C19842" t="inlineStr">
        <is>
          <t>S040</t>
        </is>
      </c>
      <c r="D19842" t="inlineStr">
        <is>
          <t>Store_040</t>
        </is>
      </c>
      <c r="E19842" t="inlineStr">
        <is>
          <t>Central</t>
        </is>
      </c>
      <c r="F19842" t="inlineStr">
        <is>
          <t>P0109</t>
        </is>
      </c>
      <c r="G19842" t="inlineStr">
        <is>
          <t>Prod_0109</t>
        </is>
      </c>
      <c r="H19842" t="inlineStr">
        <is>
          <t>Beverages</t>
        </is>
      </c>
      <c r="I19842" t="n">
        <v>3</v>
      </c>
      <c r="J19842" t="n">
        <v>661.83</v>
      </c>
      <c r="K19842" t="n">
        <v>0</v>
      </c>
      <c r="L19842">
        <f>I19842*J19842*(1-K19842)</f>
        <v/>
      </c>
      <c r="M19842">
        <f>VLOOKUP(F19842,Products!A:D,4,FALSE)*I19842</f>
        <v/>
      </c>
      <c r="N19842">
        <f>L19842-M19842</f>
        <v/>
      </c>
    </row>
    <row r="19843">
      <c r="A19843" t="inlineStr">
        <is>
          <t>T1019841</t>
        </is>
      </c>
      <c r="B19843" t="inlineStr">
        <is>
          <t>2025-04-27</t>
        </is>
      </c>
      <c r="C19843" t="inlineStr">
        <is>
          <t>S026</t>
        </is>
      </c>
      <c r="D19843" t="inlineStr">
        <is>
          <t>Store_026</t>
        </is>
      </c>
      <c r="E19843" t="inlineStr">
        <is>
          <t>North</t>
        </is>
      </c>
      <c r="F19843" t="inlineStr">
        <is>
          <t>P0066</t>
        </is>
      </c>
      <c r="G19843" t="inlineStr">
        <is>
          <t>Prod_0066</t>
        </is>
      </c>
      <c r="H19843" t="inlineStr">
        <is>
          <t>Household</t>
        </is>
      </c>
      <c r="I19843" t="n">
        <v>4</v>
      </c>
      <c r="J19843" t="n">
        <v>416.13</v>
      </c>
      <c r="K19843" t="n">
        <v>0</v>
      </c>
      <c r="L19843">
        <f>I19843*J19843*(1-K19843)</f>
        <v/>
      </c>
      <c r="M19843">
        <f>VLOOKUP(F19843,Products!A:D,4,FALSE)*I19843</f>
        <v/>
      </c>
      <c r="N19843">
        <f>L19843-M19843</f>
        <v/>
      </c>
    </row>
    <row r="19844">
      <c r="A19844" t="inlineStr">
        <is>
          <t>T1019842</t>
        </is>
      </c>
      <c r="B19844" t="inlineStr">
        <is>
          <t>2023-05-08</t>
        </is>
      </c>
      <c r="C19844" t="inlineStr">
        <is>
          <t>S004</t>
        </is>
      </c>
      <c r="D19844" t="inlineStr">
        <is>
          <t>Store_004</t>
        </is>
      </c>
      <c r="E19844" t="inlineStr">
        <is>
          <t>Central</t>
        </is>
      </c>
      <c r="F19844" t="inlineStr">
        <is>
          <t>P0148</t>
        </is>
      </c>
      <c r="G19844" t="inlineStr">
        <is>
          <t>Prod_0148</t>
        </is>
      </c>
      <c r="H19844" t="inlineStr">
        <is>
          <t>Electronics</t>
        </is>
      </c>
      <c r="I19844" t="n">
        <v>8</v>
      </c>
      <c r="J19844" t="n">
        <v>264.55</v>
      </c>
      <c r="K19844" t="n">
        <v>0</v>
      </c>
      <c r="L19844">
        <f>I19844*J19844*(1-K19844)</f>
        <v/>
      </c>
      <c r="M19844">
        <f>VLOOKUP(F19844,Products!A:D,4,FALSE)*I19844</f>
        <v/>
      </c>
      <c r="N19844">
        <f>L19844-M19844</f>
        <v/>
      </c>
    </row>
    <row r="19845">
      <c r="A19845" t="inlineStr">
        <is>
          <t>T1019843</t>
        </is>
      </c>
      <c r="B19845" t="inlineStr">
        <is>
          <t>2025-07-31</t>
        </is>
      </c>
      <c r="C19845" t="inlineStr">
        <is>
          <t>S045</t>
        </is>
      </c>
      <c r="D19845" t="inlineStr">
        <is>
          <t>Store_045</t>
        </is>
      </c>
      <c r="E19845" t="inlineStr">
        <is>
          <t>East</t>
        </is>
      </c>
      <c r="F19845" t="inlineStr">
        <is>
          <t>P0005</t>
        </is>
      </c>
      <c r="G19845" t="inlineStr">
        <is>
          <t>Prod_0005</t>
        </is>
      </c>
      <c r="H19845" t="inlineStr">
        <is>
          <t>Beverages</t>
        </is>
      </c>
      <c r="I19845" t="n">
        <v>3</v>
      </c>
      <c r="J19845" t="n">
        <v>112.77</v>
      </c>
      <c r="K19845" t="n">
        <v>0.05</v>
      </c>
      <c r="L19845">
        <f>I19845*J19845*(1-K19845)</f>
        <v/>
      </c>
      <c r="M19845">
        <f>VLOOKUP(F19845,Products!A:D,4,FALSE)*I19845</f>
        <v/>
      </c>
      <c r="N19845">
        <f>L19845-M19845</f>
        <v/>
      </c>
    </row>
    <row r="19846">
      <c r="A19846" t="inlineStr">
        <is>
          <t>T1019844</t>
        </is>
      </c>
      <c r="B19846" t="inlineStr">
        <is>
          <t>2023-12-15</t>
        </is>
      </c>
      <c r="C19846" t="inlineStr">
        <is>
          <t>S016</t>
        </is>
      </c>
      <c r="D19846" t="inlineStr">
        <is>
          <t>Store_016</t>
        </is>
      </c>
      <c r="E19846" t="inlineStr">
        <is>
          <t>West</t>
        </is>
      </c>
      <c r="F19846" t="inlineStr">
        <is>
          <t>P0006</t>
        </is>
      </c>
      <c r="G19846" t="inlineStr">
        <is>
          <t>Prod_0006</t>
        </is>
      </c>
      <c r="H19846" t="inlineStr">
        <is>
          <t>Food</t>
        </is>
      </c>
      <c r="I19846" t="n">
        <v>5</v>
      </c>
      <c r="J19846" t="n">
        <v>820.4</v>
      </c>
      <c r="K19846" t="n">
        <v>0</v>
      </c>
      <c r="L19846">
        <f>I19846*J19846*(1-K19846)</f>
        <v/>
      </c>
      <c r="M19846">
        <f>VLOOKUP(F19846,Products!A:D,4,FALSE)*I19846</f>
        <v/>
      </c>
      <c r="N19846">
        <f>L19846-M19846</f>
        <v/>
      </c>
    </row>
    <row r="19847">
      <c r="A19847" t="inlineStr">
        <is>
          <t>T1019845</t>
        </is>
      </c>
      <c r="B19847" t="inlineStr">
        <is>
          <t>2023-10-23</t>
        </is>
      </c>
      <c r="C19847" t="inlineStr">
        <is>
          <t>S022</t>
        </is>
      </c>
      <c r="D19847" t="inlineStr">
        <is>
          <t>Store_022</t>
        </is>
      </c>
      <c r="E19847" t="inlineStr">
        <is>
          <t>East</t>
        </is>
      </c>
      <c r="F19847" t="inlineStr">
        <is>
          <t>P0173</t>
        </is>
      </c>
      <c r="G19847" t="inlineStr">
        <is>
          <t>Prod_0173</t>
        </is>
      </c>
      <c r="H19847" t="inlineStr">
        <is>
          <t>Toys</t>
        </is>
      </c>
      <c r="I19847" t="n">
        <v>1</v>
      </c>
      <c r="J19847" t="n">
        <v>791.12</v>
      </c>
      <c r="K19847" t="n">
        <v>0.05</v>
      </c>
      <c r="L19847">
        <f>I19847*J19847*(1-K19847)</f>
        <v/>
      </c>
      <c r="M19847">
        <f>VLOOKUP(F19847,Products!A:D,4,FALSE)*I19847</f>
        <v/>
      </c>
      <c r="N19847">
        <f>L19847-M19847</f>
        <v/>
      </c>
    </row>
    <row r="19848">
      <c r="A19848" t="inlineStr">
        <is>
          <t>T1019846</t>
        </is>
      </c>
      <c r="B19848" t="inlineStr">
        <is>
          <t>2025-06-22</t>
        </is>
      </c>
      <c r="C19848" t="inlineStr">
        <is>
          <t>S011</t>
        </is>
      </c>
      <c r="D19848" t="inlineStr">
        <is>
          <t>Store_011</t>
        </is>
      </c>
      <c r="E19848" t="inlineStr">
        <is>
          <t>South</t>
        </is>
      </c>
      <c r="F19848" t="inlineStr">
        <is>
          <t>P0099</t>
        </is>
      </c>
      <c r="G19848" t="inlineStr">
        <is>
          <t>Prod_0099</t>
        </is>
      </c>
      <c r="H19848" t="inlineStr">
        <is>
          <t>Beverages</t>
        </is>
      </c>
      <c r="I19848" t="n">
        <v>3</v>
      </c>
      <c r="J19848" t="n">
        <v>93.55</v>
      </c>
      <c r="K19848" t="n">
        <v>0.05</v>
      </c>
      <c r="L19848">
        <f>I19848*J19848*(1-K19848)</f>
        <v/>
      </c>
      <c r="M19848">
        <f>VLOOKUP(F19848,Products!A:D,4,FALSE)*I19848</f>
        <v/>
      </c>
      <c r="N19848">
        <f>L19848-M19848</f>
        <v/>
      </c>
    </row>
    <row r="19849">
      <c r="A19849" t="inlineStr">
        <is>
          <t>T1019847</t>
        </is>
      </c>
      <c r="B19849" t="inlineStr">
        <is>
          <t>2023-12-10</t>
        </is>
      </c>
      <c r="C19849" t="inlineStr">
        <is>
          <t>S009</t>
        </is>
      </c>
      <c r="D19849" t="inlineStr">
        <is>
          <t>Store_009</t>
        </is>
      </c>
      <c r="E19849" t="inlineStr">
        <is>
          <t>Central</t>
        </is>
      </c>
      <c r="F19849" t="inlineStr">
        <is>
          <t>P0088</t>
        </is>
      </c>
      <c r="G19849" t="inlineStr">
        <is>
          <t>Prod_0088</t>
        </is>
      </c>
      <c r="H19849" t="inlineStr">
        <is>
          <t>Toys</t>
        </is>
      </c>
      <c r="I19849" t="n">
        <v>3</v>
      </c>
      <c r="J19849" t="n">
        <v>517.3</v>
      </c>
      <c r="K19849" t="n">
        <v>0.1</v>
      </c>
      <c r="L19849">
        <f>I19849*J19849*(1-K19849)</f>
        <v/>
      </c>
      <c r="M19849">
        <f>VLOOKUP(F19849,Products!A:D,4,FALSE)*I19849</f>
        <v/>
      </c>
      <c r="N19849">
        <f>L19849-M19849</f>
        <v/>
      </c>
    </row>
    <row r="19850">
      <c r="A19850" t="inlineStr">
        <is>
          <t>T1019848</t>
        </is>
      </c>
      <c r="B19850" t="inlineStr">
        <is>
          <t>2024-05-17</t>
        </is>
      </c>
      <c r="C19850" t="inlineStr">
        <is>
          <t>S037</t>
        </is>
      </c>
      <c r="D19850" t="inlineStr">
        <is>
          <t>Store_037</t>
        </is>
      </c>
      <c r="E19850" t="inlineStr">
        <is>
          <t>East</t>
        </is>
      </c>
      <c r="F19850" t="inlineStr">
        <is>
          <t>P0143</t>
        </is>
      </c>
      <c r="G19850" t="inlineStr">
        <is>
          <t>Prod_0143</t>
        </is>
      </c>
      <c r="H19850" t="inlineStr">
        <is>
          <t>Electronics</t>
        </is>
      </c>
      <c r="I19850" t="n">
        <v>1</v>
      </c>
      <c r="J19850" t="n">
        <v>300.29</v>
      </c>
      <c r="K19850" t="n">
        <v>0.15</v>
      </c>
      <c r="L19850">
        <f>I19850*J19850*(1-K19850)</f>
        <v/>
      </c>
      <c r="M19850">
        <f>VLOOKUP(F19850,Products!A:D,4,FALSE)*I19850</f>
        <v/>
      </c>
      <c r="N19850">
        <f>L19850-M19850</f>
        <v/>
      </c>
    </row>
    <row r="19851">
      <c r="A19851" t="inlineStr">
        <is>
          <t>T1019849</t>
        </is>
      </c>
      <c r="B19851" t="inlineStr">
        <is>
          <t>2024-04-04</t>
        </is>
      </c>
      <c r="C19851" t="inlineStr">
        <is>
          <t>S013</t>
        </is>
      </c>
      <c r="D19851" t="inlineStr">
        <is>
          <t>Store_013</t>
        </is>
      </c>
      <c r="E19851" t="inlineStr">
        <is>
          <t>North</t>
        </is>
      </c>
      <c r="F19851" t="inlineStr">
        <is>
          <t>P0126</t>
        </is>
      </c>
      <c r="G19851" t="inlineStr">
        <is>
          <t>Prod_0126</t>
        </is>
      </c>
      <c r="H19851" t="inlineStr">
        <is>
          <t>Toys</t>
        </is>
      </c>
      <c r="I19851" t="n">
        <v>3</v>
      </c>
      <c r="J19851" t="n">
        <v>283.62</v>
      </c>
      <c r="K19851" t="n">
        <v>0</v>
      </c>
      <c r="L19851">
        <f>I19851*J19851*(1-K19851)</f>
        <v/>
      </c>
      <c r="M19851">
        <f>VLOOKUP(F19851,Products!A:D,4,FALSE)*I19851</f>
        <v/>
      </c>
      <c r="N19851">
        <f>L19851-M19851</f>
        <v/>
      </c>
    </row>
    <row r="19852">
      <c r="A19852" t="inlineStr">
        <is>
          <t>T1019850</t>
        </is>
      </c>
      <c r="B19852" t="inlineStr">
        <is>
          <t>2023-09-24</t>
        </is>
      </c>
      <c r="C19852" t="inlineStr">
        <is>
          <t>S004</t>
        </is>
      </c>
      <c r="D19852" t="inlineStr">
        <is>
          <t>Store_004</t>
        </is>
      </c>
      <c r="E19852" t="inlineStr">
        <is>
          <t>Central</t>
        </is>
      </c>
      <c r="F19852" t="inlineStr">
        <is>
          <t>P0131</t>
        </is>
      </c>
      <c r="G19852" t="inlineStr">
        <is>
          <t>Prod_0131</t>
        </is>
      </c>
      <c r="H19852" t="inlineStr">
        <is>
          <t>Beverages</t>
        </is>
      </c>
      <c r="I19852" t="n">
        <v>9</v>
      </c>
      <c r="J19852" t="n">
        <v>347.06</v>
      </c>
      <c r="K19852" t="n">
        <v>0.2</v>
      </c>
      <c r="L19852">
        <f>I19852*J19852*(1-K19852)</f>
        <v/>
      </c>
      <c r="M19852">
        <f>VLOOKUP(F19852,Products!A:D,4,FALSE)*I19852</f>
        <v/>
      </c>
      <c r="N19852">
        <f>L19852-M19852</f>
        <v/>
      </c>
    </row>
    <row r="19853">
      <c r="A19853" t="inlineStr">
        <is>
          <t>T1019851</t>
        </is>
      </c>
      <c r="B19853" t="inlineStr">
        <is>
          <t>2024-03-09</t>
        </is>
      </c>
      <c r="C19853" t="inlineStr">
        <is>
          <t>S023</t>
        </is>
      </c>
      <c r="D19853" t="inlineStr">
        <is>
          <t>Store_023</t>
        </is>
      </c>
      <c r="E19853" t="inlineStr">
        <is>
          <t>South</t>
        </is>
      </c>
      <c r="F19853" t="inlineStr">
        <is>
          <t>P0072</t>
        </is>
      </c>
      <c r="G19853" t="inlineStr">
        <is>
          <t>Prod_0072</t>
        </is>
      </c>
      <c r="H19853" t="inlineStr">
        <is>
          <t>Food</t>
        </is>
      </c>
      <c r="I19853" t="n">
        <v>2</v>
      </c>
      <c r="J19853" t="n">
        <v>671.38</v>
      </c>
      <c r="K19853" t="n">
        <v>0</v>
      </c>
      <c r="L19853">
        <f>I19853*J19853*(1-K19853)</f>
        <v/>
      </c>
      <c r="M19853">
        <f>VLOOKUP(F19853,Products!A:D,4,FALSE)*I19853</f>
        <v/>
      </c>
      <c r="N19853">
        <f>L19853-M19853</f>
        <v/>
      </c>
    </row>
    <row r="19854">
      <c r="A19854" t="inlineStr">
        <is>
          <t>T1019852</t>
        </is>
      </c>
      <c r="B19854" t="inlineStr">
        <is>
          <t>2023-04-25</t>
        </is>
      </c>
      <c r="C19854" t="inlineStr">
        <is>
          <t>S045</t>
        </is>
      </c>
      <c r="D19854" t="inlineStr">
        <is>
          <t>Store_045</t>
        </is>
      </c>
      <c r="E19854" t="inlineStr">
        <is>
          <t>East</t>
        </is>
      </c>
      <c r="F19854" t="inlineStr">
        <is>
          <t>P0174</t>
        </is>
      </c>
      <c r="G19854" t="inlineStr">
        <is>
          <t>Prod_0174</t>
        </is>
      </c>
      <c r="H19854" t="inlineStr">
        <is>
          <t>Food</t>
        </is>
      </c>
      <c r="I19854" t="n">
        <v>1</v>
      </c>
      <c r="J19854" t="n">
        <v>69.56</v>
      </c>
      <c r="K19854" t="n">
        <v>0</v>
      </c>
      <c r="L19854">
        <f>I19854*J19854*(1-K19854)</f>
        <v/>
      </c>
      <c r="M19854">
        <f>VLOOKUP(F19854,Products!A:D,4,FALSE)*I19854</f>
        <v/>
      </c>
      <c r="N19854">
        <f>L19854-M19854</f>
        <v/>
      </c>
    </row>
    <row r="19855">
      <c r="A19855" t="inlineStr">
        <is>
          <t>T1019853</t>
        </is>
      </c>
      <c r="B19855" t="inlineStr">
        <is>
          <t>2024-07-01</t>
        </is>
      </c>
      <c r="C19855" t="inlineStr">
        <is>
          <t>S034</t>
        </is>
      </c>
      <c r="D19855" t="inlineStr">
        <is>
          <t>Store_034</t>
        </is>
      </c>
      <c r="E19855" t="inlineStr">
        <is>
          <t>Central</t>
        </is>
      </c>
      <c r="F19855" t="inlineStr">
        <is>
          <t>P0199</t>
        </is>
      </c>
      <c r="G19855" t="inlineStr">
        <is>
          <t>Prod_0199</t>
        </is>
      </c>
      <c r="H19855" t="inlineStr">
        <is>
          <t>Beverages</t>
        </is>
      </c>
      <c r="I19855" t="n">
        <v>1</v>
      </c>
      <c r="J19855" t="n">
        <v>101.67</v>
      </c>
      <c r="K19855" t="n">
        <v>0</v>
      </c>
      <c r="L19855">
        <f>I19855*J19855*(1-K19855)</f>
        <v/>
      </c>
      <c r="M19855">
        <f>VLOOKUP(F19855,Products!A:D,4,FALSE)*I19855</f>
        <v/>
      </c>
      <c r="N19855">
        <f>L19855-M19855</f>
        <v/>
      </c>
    </row>
    <row r="19856">
      <c r="A19856" t="inlineStr">
        <is>
          <t>T1019854</t>
        </is>
      </c>
      <c r="B19856" t="inlineStr">
        <is>
          <t>2024-12-05</t>
        </is>
      </c>
      <c r="C19856" t="inlineStr">
        <is>
          <t>S016</t>
        </is>
      </c>
      <c r="D19856" t="inlineStr">
        <is>
          <t>Store_016</t>
        </is>
      </c>
      <c r="E19856" t="inlineStr">
        <is>
          <t>West</t>
        </is>
      </c>
      <c r="F19856" t="inlineStr">
        <is>
          <t>P0169</t>
        </is>
      </c>
      <c r="G19856" t="inlineStr">
        <is>
          <t>Prod_0169</t>
        </is>
      </c>
      <c r="H19856" t="inlineStr">
        <is>
          <t>Beverages</t>
        </is>
      </c>
      <c r="I19856" t="n">
        <v>4</v>
      </c>
      <c r="J19856" t="n">
        <v>817.78</v>
      </c>
      <c r="K19856" t="n">
        <v>0</v>
      </c>
      <c r="L19856">
        <f>I19856*J19856*(1-K19856)</f>
        <v/>
      </c>
      <c r="M19856">
        <f>VLOOKUP(F19856,Products!A:D,4,FALSE)*I19856</f>
        <v/>
      </c>
      <c r="N19856">
        <f>L19856-M19856</f>
        <v/>
      </c>
    </row>
    <row r="19857">
      <c r="A19857" t="inlineStr">
        <is>
          <t>T1019855</t>
        </is>
      </c>
      <c r="B19857" t="inlineStr">
        <is>
          <t>2024-01-13</t>
        </is>
      </c>
      <c r="C19857" t="inlineStr">
        <is>
          <t>S010</t>
        </is>
      </c>
      <c r="D19857" t="inlineStr">
        <is>
          <t>Store_010</t>
        </is>
      </c>
      <c r="E19857" t="inlineStr">
        <is>
          <t>North</t>
        </is>
      </c>
      <c r="F19857" t="inlineStr">
        <is>
          <t>P0104</t>
        </is>
      </c>
      <c r="G19857" t="inlineStr">
        <is>
          <t>Prod_0104</t>
        </is>
      </c>
      <c r="H19857" t="inlineStr">
        <is>
          <t>Clothing</t>
        </is>
      </c>
      <c r="I19857" t="n">
        <v>5</v>
      </c>
      <c r="J19857" t="n">
        <v>600.41</v>
      </c>
      <c r="K19857" t="n">
        <v>0</v>
      </c>
      <c r="L19857">
        <f>I19857*J19857*(1-K19857)</f>
        <v/>
      </c>
      <c r="M19857">
        <f>VLOOKUP(F19857,Products!A:D,4,FALSE)*I19857</f>
        <v/>
      </c>
      <c r="N19857">
        <f>L19857-M19857</f>
        <v/>
      </c>
    </row>
    <row r="19858">
      <c r="A19858" t="inlineStr">
        <is>
          <t>T1019856</t>
        </is>
      </c>
      <c r="B19858" t="inlineStr">
        <is>
          <t>2025-09-23</t>
        </is>
      </c>
      <c r="C19858" t="inlineStr">
        <is>
          <t>S050</t>
        </is>
      </c>
      <c r="D19858" t="inlineStr">
        <is>
          <t>Store_050</t>
        </is>
      </c>
      <c r="E19858" t="inlineStr">
        <is>
          <t>South</t>
        </is>
      </c>
      <c r="F19858" t="inlineStr">
        <is>
          <t>P0059</t>
        </is>
      </c>
      <c r="G19858" t="inlineStr">
        <is>
          <t>Prod_0059</t>
        </is>
      </c>
      <c r="H19858" t="inlineStr">
        <is>
          <t>Beverages</t>
        </is>
      </c>
      <c r="I19858" t="n">
        <v>2</v>
      </c>
      <c r="J19858" t="n">
        <v>511.66</v>
      </c>
      <c r="K19858" t="n">
        <v>0</v>
      </c>
      <c r="L19858">
        <f>I19858*J19858*(1-K19858)</f>
        <v/>
      </c>
      <c r="M19858">
        <f>VLOOKUP(F19858,Products!A:D,4,FALSE)*I19858</f>
        <v/>
      </c>
      <c r="N19858">
        <f>L19858-M19858</f>
        <v/>
      </c>
    </row>
    <row r="19859">
      <c r="A19859" t="inlineStr">
        <is>
          <t>T1019857</t>
        </is>
      </c>
      <c r="B19859" t="inlineStr">
        <is>
          <t>2023-10-23</t>
        </is>
      </c>
      <c r="C19859" t="inlineStr">
        <is>
          <t>S020</t>
        </is>
      </c>
      <c r="D19859" t="inlineStr">
        <is>
          <t>Store_020</t>
        </is>
      </c>
      <c r="E19859" t="inlineStr">
        <is>
          <t>West</t>
        </is>
      </c>
      <c r="F19859" t="inlineStr">
        <is>
          <t>P0008</t>
        </is>
      </c>
      <c r="G19859" t="inlineStr">
        <is>
          <t>Prod_0008</t>
        </is>
      </c>
      <c r="H19859" t="inlineStr">
        <is>
          <t>Electronics</t>
        </is>
      </c>
      <c r="I19859" t="n">
        <v>8</v>
      </c>
      <c r="J19859" t="n">
        <v>281.35</v>
      </c>
      <c r="K19859" t="n">
        <v>0.05</v>
      </c>
      <c r="L19859">
        <f>I19859*J19859*(1-K19859)</f>
        <v/>
      </c>
      <c r="M19859">
        <f>VLOOKUP(F19859,Products!A:D,4,FALSE)*I19859</f>
        <v/>
      </c>
      <c r="N19859">
        <f>L19859-M19859</f>
        <v/>
      </c>
    </row>
    <row r="19860">
      <c r="A19860" t="inlineStr">
        <is>
          <t>T1019858</t>
        </is>
      </c>
      <c r="B19860" t="inlineStr">
        <is>
          <t>2025-07-30</t>
        </is>
      </c>
      <c r="C19860" t="inlineStr">
        <is>
          <t>S034</t>
        </is>
      </c>
      <c r="D19860" t="inlineStr">
        <is>
          <t>Store_034</t>
        </is>
      </c>
      <c r="E19860" t="inlineStr">
        <is>
          <t>Central</t>
        </is>
      </c>
      <c r="F19860" t="inlineStr">
        <is>
          <t>P0151</t>
        </is>
      </c>
      <c r="G19860" t="inlineStr">
        <is>
          <t>Prod_0151</t>
        </is>
      </c>
      <c r="H19860" t="inlineStr">
        <is>
          <t>Food</t>
        </is>
      </c>
      <c r="I19860" t="n">
        <v>9</v>
      </c>
      <c r="J19860" t="n">
        <v>819.16</v>
      </c>
      <c r="K19860" t="n">
        <v>0.1</v>
      </c>
      <c r="L19860">
        <f>I19860*J19860*(1-K19860)</f>
        <v/>
      </c>
      <c r="M19860">
        <f>VLOOKUP(F19860,Products!A:D,4,FALSE)*I19860</f>
        <v/>
      </c>
      <c r="N19860">
        <f>L19860-M19860</f>
        <v/>
      </c>
    </row>
    <row r="19861">
      <c r="A19861" t="inlineStr">
        <is>
          <t>T1019859</t>
        </is>
      </c>
      <c r="B19861" t="inlineStr">
        <is>
          <t>2023-06-08</t>
        </is>
      </c>
      <c r="C19861" t="inlineStr">
        <is>
          <t>S028</t>
        </is>
      </c>
      <c r="D19861" t="inlineStr">
        <is>
          <t>Store_028</t>
        </is>
      </c>
      <c r="E19861" t="inlineStr">
        <is>
          <t>North</t>
        </is>
      </c>
      <c r="F19861" t="inlineStr">
        <is>
          <t>P0047</t>
        </is>
      </c>
      <c r="G19861" t="inlineStr">
        <is>
          <t>Prod_0047</t>
        </is>
      </c>
      <c r="H19861" t="inlineStr">
        <is>
          <t>Beverages</t>
        </is>
      </c>
      <c r="I19861" t="n">
        <v>8</v>
      </c>
      <c r="J19861" t="n">
        <v>581.1799999999999</v>
      </c>
      <c r="K19861" t="n">
        <v>0</v>
      </c>
      <c r="L19861">
        <f>I19861*J19861*(1-K19861)</f>
        <v/>
      </c>
      <c r="M19861">
        <f>VLOOKUP(F19861,Products!A:D,4,FALSE)*I19861</f>
        <v/>
      </c>
      <c r="N19861">
        <f>L19861-M19861</f>
        <v/>
      </c>
    </row>
    <row r="19862">
      <c r="A19862" t="inlineStr">
        <is>
          <t>T1019860</t>
        </is>
      </c>
      <c r="B19862" t="inlineStr">
        <is>
          <t>2024-06-01</t>
        </is>
      </c>
      <c r="C19862" t="inlineStr">
        <is>
          <t>S013</t>
        </is>
      </c>
      <c r="D19862" t="inlineStr">
        <is>
          <t>Store_013</t>
        </is>
      </c>
      <c r="E19862" t="inlineStr">
        <is>
          <t>North</t>
        </is>
      </c>
      <c r="F19862" t="inlineStr">
        <is>
          <t>P0125</t>
        </is>
      </c>
      <c r="G19862" t="inlineStr">
        <is>
          <t>Prod_0125</t>
        </is>
      </c>
      <c r="H19862" t="inlineStr">
        <is>
          <t>Toys</t>
        </is>
      </c>
      <c r="I19862" t="n">
        <v>1</v>
      </c>
      <c r="J19862" t="n">
        <v>216.8</v>
      </c>
      <c r="K19862" t="n">
        <v>0.15</v>
      </c>
      <c r="L19862">
        <f>I19862*J19862*(1-K19862)</f>
        <v/>
      </c>
      <c r="M19862">
        <f>VLOOKUP(F19862,Products!A:D,4,FALSE)*I19862</f>
        <v/>
      </c>
      <c r="N19862">
        <f>L19862-M19862</f>
        <v/>
      </c>
    </row>
    <row r="19863">
      <c r="A19863" t="inlineStr">
        <is>
          <t>T1019861</t>
        </is>
      </c>
      <c r="B19863" t="inlineStr">
        <is>
          <t>2024-07-29</t>
        </is>
      </c>
      <c r="C19863" t="inlineStr">
        <is>
          <t>S038</t>
        </is>
      </c>
      <c r="D19863" t="inlineStr">
        <is>
          <t>Store_038</t>
        </is>
      </c>
      <c r="E19863" t="inlineStr">
        <is>
          <t>East</t>
        </is>
      </c>
      <c r="F19863" t="inlineStr">
        <is>
          <t>P0130</t>
        </is>
      </c>
      <c r="G19863" t="inlineStr">
        <is>
          <t>Prod_0130</t>
        </is>
      </c>
      <c r="H19863" t="inlineStr">
        <is>
          <t>Electronics</t>
        </is>
      </c>
      <c r="I19863" t="n">
        <v>6</v>
      </c>
      <c r="J19863" t="n">
        <v>681.66</v>
      </c>
      <c r="K19863" t="n">
        <v>0</v>
      </c>
      <c r="L19863">
        <f>I19863*J19863*(1-K19863)</f>
        <v/>
      </c>
      <c r="M19863">
        <f>VLOOKUP(F19863,Products!A:D,4,FALSE)*I19863</f>
        <v/>
      </c>
      <c r="N19863">
        <f>L19863-M19863</f>
        <v/>
      </c>
    </row>
    <row r="19864">
      <c r="A19864" t="inlineStr">
        <is>
          <t>T1019862</t>
        </is>
      </c>
      <c r="B19864" t="inlineStr">
        <is>
          <t>2023-01-05</t>
        </is>
      </c>
      <c r="C19864" t="inlineStr">
        <is>
          <t>S043</t>
        </is>
      </c>
      <c r="D19864" t="inlineStr">
        <is>
          <t>Store_043</t>
        </is>
      </c>
      <c r="E19864" t="inlineStr">
        <is>
          <t>East</t>
        </is>
      </c>
      <c r="F19864" t="inlineStr">
        <is>
          <t>P0053</t>
        </is>
      </c>
      <c r="G19864" t="inlineStr">
        <is>
          <t>Prod_0053</t>
        </is>
      </c>
      <c r="H19864" t="inlineStr">
        <is>
          <t>Food</t>
        </is>
      </c>
      <c r="I19864" t="n">
        <v>4</v>
      </c>
      <c r="J19864" t="n">
        <v>285.15</v>
      </c>
      <c r="K19864" t="n">
        <v>0</v>
      </c>
      <c r="L19864">
        <f>I19864*J19864*(1-K19864)</f>
        <v/>
      </c>
      <c r="M19864">
        <f>VLOOKUP(F19864,Products!A:D,4,FALSE)*I19864</f>
        <v/>
      </c>
      <c r="N19864">
        <f>L19864-M19864</f>
        <v/>
      </c>
    </row>
    <row r="19865">
      <c r="A19865" t="inlineStr">
        <is>
          <t>T1019863</t>
        </is>
      </c>
      <c r="B19865" t="inlineStr">
        <is>
          <t>2023-08-20</t>
        </is>
      </c>
      <c r="C19865" t="inlineStr">
        <is>
          <t>S004</t>
        </is>
      </c>
      <c r="D19865" t="inlineStr">
        <is>
          <t>Store_004</t>
        </is>
      </c>
      <c r="E19865" t="inlineStr">
        <is>
          <t>Central</t>
        </is>
      </c>
      <c r="F19865" t="inlineStr">
        <is>
          <t>P0087</t>
        </is>
      </c>
      <c r="G19865" t="inlineStr">
        <is>
          <t>Prod_0087</t>
        </is>
      </c>
      <c r="H19865" t="inlineStr">
        <is>
          <t>Clothing</t>
        </is>
      </c>
      <c r="I19865" t="n">
        <v>5</v>
      </c>
      <c r="J19865" t="n">
        <v>340.41</v>
      </c>
      <c r="K19865" t="n">
        <v>0.15</v>
      </c>
      <c r="L19865">
        <f>I19865*J19865*(1-K19865)</f>
        <v/>
      </c>
      <c r="M19865">
        <f>VLOOKUP(F19865,Products!A:D,4,FALSE)*I19865</f>
        <v/>
      </c>
      <c r="N19865">
        <f>L19865-M19865</f>
        <v/>
      </c>
    </row>
    <row r="19866">
      <c r="A19866" t="inlineStr">
        <is>
          <t>T1019864</t>
        </is>
      </c>
      <c r="B19866" t="inlineStr">
        <is>
          <t>2023-06-29</t>
        </is>
      </c>
      <c r="C19866" t="inlineStr">
        <is>
          <t>S010</t>
        </is>
      </c>
      <c r="D19866" t="inlineStr">
        <is>
          <t>Store_010</t>
        </is>
      </c>
      <c r="E19866" t="inlineStr">
        <is>
          <t>North</t>
        </is>
      </c>
      <c r="F19866" t="inlineStr">
        <is>
          <t>P0070</t>
        </is>
      </c>
      <c r="G19866" t="inlineStr">
        <is>
          <t>Prod_0070</t>
        </is>
      </c>
      <c r="H19866" t="inlineStr">
        <is>
          <t>Beverages</t>
        </is>
      </c>
      <c r="I19866" t="n">
        <v>8</v>
      </c>
      <c r="J19866" t="n">
        <v>588.35</v>
      </c>
      <c r="K19866" t="n">
        <v>0.15</v>
      </c>
      <c r="L19866">
        <f>I19866*J19866*(1-K19866)</f>
        <v/>
      </c>
      <c r="M19866">
        <f>VLOOKUP(F19866,Products!A:D,4,FALSE)*I19866</f>
        <v/>
      </c>
      <c r="N19866">
        <f>L19866-M19866</f>
        <v/>
      </c>
    </row>
    <row r="19867">
      <c r="A19867" t="inlineStr">
        <is>
          <t>T1019865</t>
        </is>
      </c>
      <c r="B19867" t="inlineStr">
        <is>
          <t>2023-11-21</t>
        </is>
      </c>
      <c r="C19867" t="inlineStr">
        <is>
          <t>S039</t>
        </is>
      </c>
      <c r="D19867" t="inlineStr">
        <is>
          <t>Store_039</t>
        </is>
      </c>
      <c r="E19867" t="inlineStr">
        <is>
          <t>North</t>
        </is>
      </c>
      <c r="F19867" t="inlineStr">
        <is>
          <t>P0083</t>
        </is>
      </c>
      <c r="G19867" t="inlineStr">
        <is>
          <t>Prod_0083</t>
        </is>
      </c>
      <c r="H19867" t="inlineStr">
        <is>
          <t>Clothing</t>
        </is>
      </c>
      <c r="I19867" t="n">
        <v>1</v>
      </c>
      <c r="J19867" t="n">
        <v>670.85</v>
      </c>
      <c r="K19867" t="n">
        <v>0.15</v>
      </c>
      <c r="L19867">
        <f>I19867*J19867*(1-K19867)</f>
        <v/>
      </c>
      <c r="M19867">
        <f>VLOOKUP(F19867,Products!A:D,4,FALSE)*I19867</f>
        <v/>
      </c>
      <c r="N19867">
        <f>L19867-M19867</f>
        <v/>
      </c>
    </row>
    <row r="19868">
      <c r="A19868" t="inlineStr">
        <is>
          <t>T1019866</t>
        </is>
      </c>
      <c r="B19868" t="inlineStr">
        <is>
          <t>2023-01-24</t>
        </is>
      </c>
      <c r="C19868" t="inlineStr">
        <is>
          <t>S002</t>
        </is>
      </c>
      <c r="D19868" t="inlineStr">
        <is>
          <t>Store_002</t>
        </is>
      </c>
      <c r="E19868" t="inlineStr">
        <is>
          <t>South</t>
        </is>
      </c>
      <c r="F19868" t="inlineStr">
        <is>
          <t>P0037</t>
        </is>
      </c>
      <c r="G19868" t="inlineStr">
        <is>
          <t>Prod_0037</t>
        </is>
      </c>
      <c r="H19868" t="inlineStr">
        <is>
          <t>Stationery</t>
        </is>
      </c>
      <c r="I19868" t="n">
        <v>3</v>
      </c>
      <c r="J19868" t="n">
        <v>478.15</v>
      </c>
      <c r="K19868" t="n">
        <v>0</v>
      </c>
      <c r="L19868">
        <f>I19868*J19868*(1-K19868)</f>
        <v/>
      </c>
      <c r="M19868">
        <f>VLOOKUP(F19868,Products!A:D,4,FALSE)*I19868</f>
        <v/>
      </c>
      <c r="N19868">
        <f>L19868-M19868</f>
        <v/>
      </c>
    </row>
    <row r="19869">
      <c r="A19869" t="inlineStr">
        <is>
          <t>T1019867</t>
        </is>
      </c>
      <c r="B19869" t="inlineStr">
        <is>
          <t>2023-11-21</t>
        </is>
      </c>
      <c r="C19869" t="inlineStr">
        <is>
          <t>S049</t>
        </is>
      </c>
      <c r="D19869" t="inlineStr">
        <is>
          <t>Store_049</t>
        </is>
      </c>
      <c r="E19869" t="inlineStr">
        <is>
          <t>North</t>
        </is>
      </c>
      <c r="F19869" t="inlineStr">
        <is>
          <t>P0062</t>
        </is>
      </c>
      <c r="G19869" t="inlineStr">
        <is>
          <t>Prod_0062</t>
        </is>
      </c>
      <c r="H19869" t="inlineStr">
        <is>
          <t>Beverages</t>
        </is>
      </c>
      <c r="I19869" t="n">
        <v>8</v>
      </c>
      <c r="J19869" t="n">
        <v>704.66</v>
      </c>
      <c r="K19869" t="n">
        <v>0.1</v>
      </c>
      <c r="L19869">
        <f>I19869*J19869*(1-K19869)</f>
        <v/>
      </c>
      <c r="M19869">
        <f>VLOOKUP(F19869,Products!A:D,4,FALSE)*I19869</f>
        <v/>
      </c>
      <c r="N19869">
        <f>L19869-M19869</f>
        <v/>
      </c>
    </row>
    <row r="19870">
      <c r="A19870" t="inlineStr">
        <is>
          <t>T1019868</t>
        </is>
      </c>
      <c r="B19870" t="inlineStr">
        <is>
          <t>2023-06-02</t>
        </is>
      </c>
      <c r="C19870" t="inlineStr">
        <is>
          <t>S043</t>
        </is>
      </c>
      <c r="D19870" t="inlineStr">
        <is>
          <t>Store_043</t>
        </is>
      </c>
      <c r="E19870" t="inlineStr">
        <is>
          <t>East</t>
        </is>
      </c>
      <c r="F19870" t="inlineStr">
        <is>
          <t>P0090</t>
        </is>
      </c>
      <c r="G19870" t="inlineStr">
        <is>
          <t>Prod_0090</t>
        </is>
      </c>
      <c r="H19870" t="inlineStr">
        <is>
          <t>Toys</t>
        </is>
      </c>
      <c r="I19870" t="n">
        <v>2</v>
      </c>
      <c r="J19870" t="n">
        <v>418.79</v>
      </c>
      <c r="K19870" t="n">
        <v>0</v>
      </c>
      <c r="L19870">
        <f>I19870*J19870*(1-K19870)</f>
        <v/>
      </c>
      <c r="M19870">
        <f>VLOOKUP(F19870,Products!A:D,4,FALSE)*I19870</f>
        <v/>
      </c>
      <c r="N19870">
        <f>L19870-M19870</f>
        <v/>
      </c>
    </row>
    <row r="19871">
      <c r="A19871" t="inlineStr">
        <is>
          <t>T1019869</t>
        </is>
      </c>
      <c r="B19871" t="inlineStr">
        <is>
          <t>2024-12-05</t>
        </is>
      </c>
      <c r="C19871" t="inlineStr">
        <is>
          <t>S047</t>
        </is>
      </c>
      <c r="D19871" t="inlineStr">
        <is>
          <t>Store_047</t>
        </is>
      </c>
      <c r="E19871" t="inlineStr">
        <is>
          <t>North</t>
        </is>
      </c>
      <c r="F19871" t="inlineStr">
        <is>
          <t>P0058</t>
        </is>
      </c>
      <c r="G19871" t="inlineStr">
        <is>
          <t>Prod_0058</t>
        </is>
      </c>
      <c r="H19871" t="inlineStr">
        <is>
          <t>Stationery</t>
        </is>
      </c>
      <c r="I19871" t="n">
        <v>9</v>
      </c>
      <c r="J19871" t="n">
        <v>393.63</v>
      </c>
      <c r="K19871" t="n">
        <v>0</v>
      </c>
      <c r="L19871">
        <f>I19871*J19871*(1-K19871)</f>
        <v/>
      </c>
      <c r="M19871">
        <f>VLOOKUP(F19871,Products!A:D,4,FALSE)*I19871</f>
        <v/>
      </c>
      <c r="N19871">
        <f>L19871-M19871</f>
        <v/>
      </c>
    </row>
    <row r="19872">
      <c r="A19872" t="inlineStr">
        <is>
          <t>T1019870</t>
        </is>
      </c>
      <c r="B19872" t="inlineStr">
        <is>
          <t>2024-04-03</t>
        </is>
      </c>
      <c r="C19872" t="inlineStr">
        <is>
          <t>S006</t>
        </is>
      </c>
      <c r="D19872" t="inlineStr">
        <is>
          <t>Store_006</t>
        </is>
      </c>
      <c r="E19872" t="inlineStr">
        <is>
          <t>East</t>
        </is>
      </c>
      <c r="F19872" t="inlineStr">
        <is>
          <t>P0047</t>
        </is>
      </c>
      <c r="G19872" t="inlineStr">
        <is>
          <t>Prod_0047</t>
        </is>
      </c>
      <c r="H19872" t="inlineStr">
        <is>
          <t>Beverages</t>
        </is>
      </c>
      <c r="I19872" t="n">
        <v>2</v>
      </c>
      <c r="J19872" t="n">
        <v>482.34</v>
      </c>
      <c r="K19872" t="n">
        <v>0</v>
      </c>
      <c r="L19872">
        <f>I19872*J19872*(1-K19872)</f>
        <v/>
      </c>
      <c r="M19872">
        <f>VLOOKUP(F19872,Products!A:D,4,FALSE)*I19872</f>
        <v/>
      </c>
      <c r="N19872">
        <f>L19872-M19872</f>
        <v/>
      </c>
    </row>
    <row r="19873">
      <c r="A19873" t="inlineStr">
        <is>
          <t>T1019871</t>
        </is>
      </c>
      <c r="B19873" t="inlineStr">
        <is>
          <t>2025-03-15</t>
        </is>
      </c>
      <c r="C19873" t="inlineStr">
        <is>
          <t>S027</t>
        </is>
      </c>
      <c r="D19873" t="inlineStr">
        <is>
          <t>Store_027</t>
        </is>
      </c>
      <c r="E19873" t="inlineStr">
        <is>
          <t>South</t>
        </is>
      </c>
      <c r="F19873" t="inlineStr">
        <is>
          <t>P0017</t>
        </is>
      </c>
      <c r="G19873" t="inlineStr">
        <is>
          <t>Prod_0017</t>
        </is>
      </c>
      <c r="H19873" t="inlineStr">
        <is>
          <t>Food</t>
        </is>
      </c>
      <c r="I19873" t="n">
        <v>1</v>
      </c>
      <c r="J19873" t="n">
        <v>706.83</v>
      </c>
      <c r="K19873" t="n">
        <v>0</v>
      </c>
      <c r="L19873">
        <f>I19873*J19873*(1-K19873)</f>
        <v/>
      </c>
      <c r="M19873">
        <f>VLOOKUP(F19873,Products!A:D,4,FALSE)*I19873</f>
        <v/>
      </c>
      <c r="N19873">
        <f>L19873-M19873</f>
        <v/>
      </c>
    </row>
    <row r="19874">
      <c r="A19874" t="inlineStr">
        <is>
          <t>T1019872</t>
        </is>
      </c>
      <c r="B19874" t="inlineStr">
        <is>
          <t>2025-06-21</t>
        </is>
      </c>
      <c r="C19874" t="inlineStr">
        <is>
          <t>S039</t>
        </is>
      </c>
      <c r="D19874" t="inlineStr">
        <is>
          <t>Store_039</t>
        </is>
      </c>
      <c r="E19874" t="inlineStr">
        <is>
          <t>North</t>
        </is>
      </c>
      <c r="F19874" t="inlineStr">
        <is>
          <t>P0127</t>
        </is>
      </c>
      <c r="G19874" t="inlineStr">
        <is>
          <t>Prod_0127</t>
        </is>
      </c>
      <c r="H19874" t="inlineStr">
        <is>
          <t>Toys</t>
        </is>
      </c>
      <c r="I19874" t="n">
        <v>2</v>
      </c>
      <c r="J19874" t="n">
        <v>741.9400000000001</v>
      </c>
      <c r="K19874" t="n">
        <v>0</v>
      </c>
      <c r="L19874">
        <f>I19874*J19874*(1-K19874)</f>
        <v/>
      </c>
      <c r="M19874">
        <f>VLOOKUP(F19874,Products!A:D,4,FALSE)*I19874</f>
        <v/>
      </c>
      <c r="N19874">
        <f>L19874-M19874</f>
        <v/>
      </c>
    </row>
    <row r="19875">
      <c r="A19875" t="inlineStr">
        <is>
          <t>T1019873</t>
        </is>
      </c>
      <c r="B19875" t="inlineStr">
        <is>
          <t>2025-05-07</t>
        </is>
      </c>
      <c r="C19875" t="inlineStr">
        <is>
          <t>S048</t>
        </is>
      </c>
      <c r="D19875" t="inlineStr">
        <is>
          <t>Store_048</t>
        </is>
      </c>
      <c r="E19875" t="inlineStr">
        <is>
          <t>South</t>
        </is>
      </c>
      <c r="F19875" t="inlineStr">
        <is>
          <t>P0074</t>
        </is>
      </c>
      <c r="G19875" t="inlineStr">
        <is>
          <t>Prod_0074</t>
        </is>
      </c>
      <c r="H19875" t="inlineStr">
        <is>
          <t>Food</t>
        </is>
      </c>
      <c r="I19875" t="n">
        <v>7</v>
      </c>
      <c r="J19875" t="n">
        <v>1037.11</v>
      </c>
      <c r="K19875" t="n">
        <v>0</v>
      </c>
      <c r="L19875">
        <f>I19875*J19875*(1-K19875)</f>
        <v/>
      </c>
      <c r="M19875">
        <f>VLOOKUP(F19875,Products!A:D,4,FALSE)*I19875</f>
        <v/>
      </c>
      <c r="N19875">
        <f>L19875-M19875</f>
        <v/>
      </c>
    </row>
    <row r="19876">
      <c r="A19876" t="inlineStr">
        <is>
          <t>T1019874</t>
        </is>
      </c>
      <c r="B19876" t="inlineStr">
        <is>
          <t>2023-08-25</t>
        </is>
      </c>
      <c r="C19876" t="inlineStr">
        <is>
          <t>S005</t>
        </is>
      </c>
      <c r="D19876" t="inlineStr">
        <is>
          <t>Store_005</t>
        </is>
      </c>
      <c r="E19876" t="inlineStr">
        <is>
          <t>Central</t>
        </is>
      </c>
      <c r="F19876" t="inlineStr">
        <is>
          <t>P0100</t>
        </is>
      </c>
      <c r="G19876" t="inlineStr">
        <is>
          <t>Prod_0100</t>
        </is>
      </c>
      <c r="H19876" t="inlineStr">
        <is>
          <t>Household</t>
        </is>
      </c>
      <c r="I19876" t="n">
        <v>4</v>
      </c>
      <c r="J19876" t="n">
        <v>492.42</v>
      </c>
      <c r="K19876" t="n">
        <v>0.05</v>
      </c>
      <c r="L19876">
        <f>I19876*J19876*(1-K19876)</f>
        <v/>
      </c>
      <c r="M19876">
        <f>VLOOKUP(F19876,Products!A:D,4,FALSE)*I19876</f>
        <v/>
      </c>
      <c r="N19876">
        <f>L19876-M19876</f>
        <v/>
      </c>
    </row>
    <row r="19877">
      <c r="A19877" t="inlineStr">
        <is>
          <t>T1019875</t>
        </is>
      </c>
      <c r="B19877" t="inlineStr">
        <is>
          <t>2024-02-06</t>
        </is>
      </c>
      <c r="C19877" t="inlineStr">
        <is>
          <t>S013</t>
        </is>
      </c>
      <c r="D19877" t="inlineStr">
        <is>
          <t>Store_013</t>
        </is>
      </c>
      <c r="E19877" t="inlineStr">
        <is>
          <t>North</t>
        </is>
      </c>
      <c r="F19877" t="inlineStr">
        <is>
          <t>P0196</t>
        </is>
      </c>
      <c r="G19877" t="inlineStr">
        <is>
          <t>Prod_0196</t>
        </is>
      </c>
      <c r="H19877" t="inlineStr">
        <is>
          <t>Beverages</t>
        </is>
      </c>
      <c r="I19877" t="n">
        <v>9</v>
      </c>
      <c r="J19877" t="n">
        <v>942.08</v>
      </c>
      <c r="K19877" t="n">
        <v>0</v>
      </c>
      <c r="L19877">
        <f>I19877*J19877*(1-K19877)</f>
        <v/>
      </c>
      <c r="M19877">
        <f>VLOOKUP(F19877,Products!A:D,4,FALSE)*I19877</f>
        <v/>
      </c>
      <c r="N19877">
        <f>L19877-M19877</f>
        <v/>
      </c>
    </row>
    <row r="19878">
      <c r="A19878" t="inlineStr">
        <is>
          <t>T1019876</t>
        </is>
      </c>
      <c r="B19878" t="inlineStr">
        <is>
          <t>2024-09-05</t>
        </is>
      </c>
      <c r="C19878" t="inlineStr">
        <is>
          <t>S001</t>
        </is>
      </c>
      <c r="D19878" t="inlineStr">
        <is>
          <t>Store_001</t>
        </is>
      </c>
      <c r="E19878" t="inlineStr">
        <is>
          <t>West</t>
        </is>
      </c>
      <c r="F19878" t="inlineStr">
        <is>
          <t>P0141</t>
        </is>
      </c>
      <c r="G19878" t="inlineStr">
        <is>
          <t>Prod_0141</t>
        </is>
      </c>
      <c r="H19878" t="inlineStr">
        <is>
          <t>Food</t>
        </is>
      </c>
      <c r="I19878" t="n">
        <v>9</v>
      </c>
      <c r="J19878" t="n">
        <v>1025.86</v>
      </c>
      <c r="K19878" t="n">
        <v>0</v>
      </c>
      <c r="L19878">
        <f>I19878*J19878*(1-K19878)</f>
        <v/>
      </c>
      <c r="M19878">
        <f>VLOOKUP(F19878,Products!A:D,4,FALSE)*I19878</f>
        <v/>
      </c>
      <c r="N19878">
        <f>L19878-M19878</f>
        <v/>
      </c>
    </row>
    <row r="19879">
      <c r="A19879" t="inlineStr">
        <is>
          <t>T1019877</t>
        </is>
      </c>
      <c r="B19879" t="inlineStr">
        <is>
          <t>2025-03-17</t>
        </is>
      </c>
      <c r="C19879" t="inlineStr">
        <is>
          <t>S015</t>
        </is>
      </c>
      <c r="D19879" t="inlineStr">
        <is>
          <t>Store_015</t>
        </is>
      </c>
      <c r="E19879" t="inlineStr">
        <is>
          <t>North</t>
        </is>
      </c>
      <c r="F19879" t="inlineStr">
        <is>
          <t>P0086</t>
        </is>
      </c>
      <c r="G19879" t="inlineStr">
        <is>
          <t>Prod_0086</t>
        </is>
      </c>
      <c r="H19879" t="inlineStr">
        <is>
          <t>Stationery</t>
        </is>
      </c>
      <c r="I19879" t="n">
        <v>7</v>
      </c>
      <c r="J19879" t="n">
        <v>1076.72</v>
      </c>
      <c r="K19879" t="n">
        <v>0</v>
      </c>
      <c r="L19879">
        <f>I19879*J19879*(1-K19879)</f>
        <v/>
      </c>
      <c r="M19879">
        <f>VLOOKUP(F19879,Products!A:D,4,FALSE)*I19879</f>
        <v/>
      </c>
      <c r="N19879">
        <f>L19879-M19879</f>
        <v/>
      </c>
    </row>
    <row r="19880">
      <c r="A19880" t="inlineStr">
        <is>
          <t>T1019878</t>
        </is>
      </c>
      <c r="B19880" t="inlineStr">
        <is>
          <t>2023-05-24</t>
        </is>
      </c>
      <c r="C19880" t="inlineStr">
        <is>
          <t>S024</t>
        </is>
      </c>
      <c r="D19880" t="inlineStr">
        <is>
          <t>Store_024</t>
        </is>
      </c>
      <c r="E19880" t="inlineStr">
        <is>
          <t>South</t>
        </is>
      </c>
      <c r="F19880" t="inlineStr">
        <is>
          <t>P0075</t>
        </is>
      </c>
      <c r="G19880" t="inlineStr">
        <is>
          <t>Prod_0075</t>
        </is>
      </c>
      <c r="H19880" t="inlineStr">
        <is>
          <t>Beverages</t>
        </is>
      </c>
      <c r="I19880" t="n">
        <v>8</v>
      </c>
      <c r="J19880" t="n">
        <v>934.6799999999999</v>
      </c>
      <c r="K19880" t="n">
        <v>0</v>
      </c>
      <c r="L19880">
        <f>I19880*J19880*(1-K19880)</f>
        <v/>
      </c>
      <c r="M19880">
        <f>VLOOKUP(F19880,Products!A:D,4,FALSE)*I19880</f>
        <v/>
      </c>
      <c r="N19880">
        <f>L19880-M19880</f>
        <v/>
      </c>
    </row>
    <row r="19881">
      <c r="A19881" t="inlineStr">
        <is>
          <t>T1019879</t>
        </is>
      </c>
      <c r="B19881" t="inlineStr">
        <is>
          <t>2023-01-08</t>
        </is>
      </c>
      <c r="C19881" t="inlineStr">
        <is>
          <t>S043</t>
        </is>
      </c>
      <c r="D19881" t="inlineStr">
        <is>
          <t>Store_043</t>
        </is>
      </c>
      <c r="E19881" t="inlineStr">
        <is>
          <t>East</t>
        </is>
      </c>
      <c r="F19881" t="inlineStr">
        <is>
          <t>P0013</t>
        </is>
      </c>
      <c r="G19881" t="inlineStr">
        <is>
          <t>Prod_0013</t>
        </is>
      </c>
      <c r="H19881" t="inlineStr">
        <is>
          <t>Clothing</t>
        </is>
      </c>
      <c r="I19881" t="n">
        <v>5</v>
      </c>
      <c r="J19881" t="n">
        <v>92.5</v>
      </c>
      <c r="K19881" t="n">
        <v>0</v>
      </c>
      <c r="L19881">
        <f>I19881*J19881*(1-K19881)</f>
        <v/>
      </c>
      <c r="M19881">
        <f>VLOOKUP(F19881,Products!A:D,4,FALSE)*I19881</f>
        <v/>
      </c>
      <c r="N19881">
        <f>L19881-M19881</f>
        <v/>
      </c>
    </row>
    <row r="19882">
      <c r="A19882" t="inlineStr">
        <is>
          <t>T1019880</t>
        </is>
      </c>
      <c r="B19882" t="inlineStr">
        <is>
          <t>2023-11-05</t>
        </is>
      </c>
      <c r="C19882" t="inlineStr">
        <is>
          <t>S028</t>
        </is>
      </c>
      <c r="D19882" t="inlineStr">
        <is>
          <t>Store_028</t>
        </is>
      </c>
      <c r="E19882" t="inlineStr">
        <is>
          <t>North</t>
        </is>
      </c>
      <c r="F19882" t="inlineStr">
        <is>
          <t>P0144</t>
        </is>
      </c>
      <c r="G19882" t="inlineStr">
        <is>
          <t>Prod_0144</t>
        </is>
      </c>
      <c r="H19882" t="inlineStr">
        <is>
          <t>Stationery</t>
        </is>
      </c>
      <c r="I19882" t="n">
        <v>4</v>
      </c>
      <c r="J19882" t="n">
        <v>208.62</v>
      </c>
      <c r="K19882" t="n">
        <v>0.1</v>
      </c>
      <c r="L19882">
        <f>I19882*J19882*(1-K19882)</f>
        <v/>
      </c>
      <c r="M19882">
        <f>VLOOKUP(F19882,Products!A:D,4,FALSE)*I19882</f>
        <v/>
      </c>
      <c r="N19882">
        <f>L19882-M19882</f>
        <v/>
      </c>
    </row>
    <row r="19883">
      <c r="A19883" t="inlineStr">
        <is>
          <t>T1019881</t>
        </is>
      </c>
      <c r="B19883" t="inlineStr">
        <is>
          <t>2024-03-31</t>
        </is>
      </c>
      <c r="C19883" t="inlineStr">
        <is>
          <t>S005</t>
        </is>
      </c>
      <c r="D19883" t="inlineStr">
        <is>
          <t>Store_005</t>
        </is>
      </c>
      <c r="E19883" t="inlineStr">
        <is>
          <t>Central</t>
        </is>
      </c>
      <c r="F19883" t="inlineStr">
        <is>
          <t>P0085</t>
        </is>
      </c>
      <c r="G19883" t="inlineStr">
        <is>
          <t>Prod_0085</t>
        </is>
      </c>
      <c r="H19883" t="inlineStr">
        <is>
          <t>Food</t>
        </is>
      </c>
      <c r="I19883" t="n">
        <v>7</v>
      </c>
      <c r="J19883" t="n">
        <v>347.09</v>
      </c>
      <c r="K19883" t="n">
        <v>0.05</v>
      </c>
      <c r="L19883">
        <f>I19883*J19883*(1-K19883)</f>
        <v/>
      </c>
      <c r="M19883">
        <f>VLOOKUP(F19883,Products!A:D,4,FALSE)*I19883</f>
        <v/>
      </c>
      <c r="N19883">
        <f>L19883-M19883</f>
        <v/>
      </c>
    </row>
    <row r="19884">
      <c r="A19884" t="inlineStr">
        <is>
          <t>T1019882</t>
        </is>
      </c>
      <c r="B19884" t="inlineStr">
        <is>
          <t>2023-02-27</t>
        </is>
      </c>
      <c r="C19884" t="inlineStr">
        <is>
          <t>S009</t>
        </is>
      </c>
      <c r="D19884" t="inlineStr">
        <is>
          <t>Store_009</t>
        </is>
      </c>
      <c r="E19884" t="inlineStr">
        <is>
          <t>Central</t>
        </is>
      </c>
      <c r="F19884" t="inlineStr">
        <is>
          <t>P0027</t>
        </is>
      </c>
      <c r="G19884" t="inlineStr">
        <is>
          <t>Prod_0027</t>
        </is>
      </c>
      <c r="H19884" t="inlineStr">
        <is>
          <t>Electronics</t>
        </is>
      </c>
      <c r="I19884" t="n">
        <v>8</v>
      </c>
      <c r="J19884" t="n">
        <v>497.81</v>
      </c>
      <c r="K19884" t="n">
        <v>0</v>
      </c>
      <c r="L19884">
        <f>I19884*J19884*(1-K19884)</f>
        <v/>
      </c>
      <c r="M19884">
        <f>VLOOKUP(F19884,Products!A:D,4,FALSE)*I19884</f>
        <v/>
      </c>
      <c r="N19884">
        <f>L19884-M19884</f>
        <v/>
      </c>
    </row>
    <row r="19885">
      <c r="A19885" t="inlineStr">
        <is>
          <t>T1019883</t>
        </is>
      </c>
      <c r="B19885" t="inlineStr">
        <is>
          <t>2025-07-19</t>
        </is>
      </c>
      <c r="C19885" t="inlineStr">
        <is>
          <t>S002</t>
        </is>
      </c>
      <c r="D19885" t="inlineStr">
        <is>
          <t>Store_002</t>
        </is>
      </c>
      <c r="E19885" t="inlineStr">
        <is>
          <t>South</t>
        </is>
      </c>
      <c r="F19885" t="inlineStr">
        <is>
          <t>P0108</t>
        </is>
      </c>
      <c r="G19885" t="inlineStr">
        <is>
          <t>Prod_0108</t>
        </is>
      </c>
      <c r="H19885" t="inlineStr">
        <is>
          <t>Stationery</t>
        </is>
      </c>
      <c r="I19885" t="n">
        <v>9</v>
      </c>
      <c r="J19885" t="n">
        <v>551.28</v>
      </c>
      <c r="K19885" t="n">
        <v>0.05</v>
      </c>
      <c r="L19885">
        <f>I19885*J19885*(1-K19885)</f>
        <v/>
      </c>
      <c r="M19885">
        <f>VLOOKUP(F19885,Products!A:D,4,FALSE)*I19885</f>
        <v/>
      </c>
      <c r="N19885">
        <f>L19885-M19885</f>
        <v/>
      </c>
    </row>
    <row r="19886">
      <c r="A19886" t="inlineStr">
        <is>
          <t>T1019884</t>
        </is>
      </c>
      <c r="B19886" t="inlineStr">
        <is>
          <t>2025-05-21</t>
        </is>
      </c>
      <c r="C19886" t="inlineStr">
        <is>
          <t>S026</t>
        </is>
      </c>
      <c r="D19886" t="inlineStr">
        <is>
          <t>Store_026</t>
        </is>
      </c>
      <c r="E19886" t="inlineStr">
        <is>
          <t>North</t>
        </is>
      </c>
      <c r="F19886" t="inlineStr">
        <is>
          <t>P0107</t>
        </is>
      </c>
      <c r="G19886" t="inlineStr">
        <is>
          <t>Prod_0107</t>
        </is>
      </c>
      <c r="H19886" t="inlineStr">
        <is>
          <t>Stationery</t>
        </is>
      </c>
      <c r="I19886" t="n">
        <v>2</v>
      </c>
      <c r="J19886" t="n">
        <v>807.8099999999999</v>
      </c>
      <c r="K19886" t="n">
        <v>0.1</v>
      </c>
      <c r="L19886">
        <f>I19886*J19886*(1-K19886)</f>
        <v/>
      </c>
      <c r="M19886">
        <f>VLOOKUP(F19886,Products!A:D,4,FALSE)*I19886</f>
        <v/>
      </c>
      <c r="N19886">
        <f>L19886-M19886</f>
        <v/>
      </c>
    </row>
    <row r="19887">
      <c r="A19887" t="inlineStr">
        <is>
          <t>T1019885</t>
        </is>
      </c>
      <c r="B19887" t="inlineStr">
        <is>
          <t>2023-08-17</t>
        </is>
      </c>
      <c r="C19887" t="inlineStr">
        <is>
          <t>S022</t>
        </is>
      </c>
      <c r="D19887" t="inlineStr">
        <is>
          <t>Store_022</t>
        </is>
      </c>
      <c r="E19887" t="inlineStr">
        <is>
          <t>East</t>
        </is>
      </c>
      <c r="F19887" t="inlineStr">
        <is>
          <t>P0052</t>
        </is>
      </c>
      <c r="G19887" t="inlineStr">
        <is>
          <t>Prod_0052</t>
        </is>
      </c>
      <c r="H19887" t="inlineStr">
        <is>
          <t>Clothing</t>
        </is>
      </c>
      <c r="I19887" t="n">
        <v>7</v>
      </c>
      <c r="J19887" t="n">
        <v>46.77</v>
      </c>
      <c r="K19887" t="n">
        <v>0</v>
      </c>
      <c r="L19887">
        <f>I19887*J19887*(1-K19887)</f>
        <v/>
      </c>
      <c r="M19887">
        <f>VLOOKUP(F19887,Products!A:D,4,FALSE)*I19887</f>
        <v/>
      </c>
      <c r="N19887">
        <f>L19887-M19887</f>
        <v/>
      </c>
    </row>
    <row r="19888">
      <c r="A19888" t="inlineStr">
        <is>
          <t>T1019886</t>
        </is>
      </c>
      <c r="B19888" t="inlineStr">
        <is>
          <t>2024-03-05</t>
        </is>
      </c>
      <c r="C19888" t="inlineStr">
        <is>
          <t>S034</t>
        </is>
      </c>
      <c r="D19888" t="inlineStr">
        <is>
          <t>Store_034</t>
        </is>
      </c>
      <c r="E19888" t="inlineStr">
        <is>
          <t>Central</t>
        </is>
      </c>
      <c r="F19888" t="inlineStr">
        <is>
          <t>P0072</t>
        </is>
      </c>
      <c r="G19888" t="inlineStr">
        <is>
          <t>Prod_0072</t>
        </is>
      </c>
      <c r="H19888" t="inlineStr">
        <is>
          <t>Food</t>
        </is>
      </c>
      <c r="I19888" t="n">
        <v>9</v>
      </c>
      <c r="J19888" t="n">
        <v>668.41</v>
      </c>
      <c r="K19888" t="n">
        <v>0.05</v>
      </c>
      <c r="L19888">
        <f>I19888*J19888*(1-K19888)</f>
        <v/>
      </c>
      <c r="M19888">
        <f>VLOOKUP(F19888,Products!A:D,4,FALSE)*I19888</f>
        <v/>
      </c>
      <c r="N19888">
        <f>L19888-M19888</f>
        <v/>
      </c>
    </row>
    <row r="19889">
      <c r="A19889" t="inlineStr">
        <is>
          <t>T1019887</t>
        </is>
      </c>
      <c r="B19889" t="inlineStr">
        <is>
          <t>2024-04-07</t>
        </is>
      </c>
      <c r="C19889" t="inlineStr">
        <is>
          <t>S036</t>
        </is>
      </c>
      <c r="D19889" t="inlineStr">
        <is>
          <t>Store_036</t>
        </is>
      </c>
      <c r="E19889" t="inlineStr">
        <is>
          <t>Central</t>
        </is>
      </c>
      <c r="F19889" t="inlineStr">
        <is>
          <t>P0070</t>
        </is>
      </c>
      <c r="G19889" t="inlineStr">
        <is>
          <t>Prod_0070</t>
        </is>
      </c>
      <c r="H19889" t="inlineStr">
        <is>
          <t>Beverages</t>
        </is>
      </c>
      <c r="I19889" t="n">
        <v>5</v>
      </c>
      <c r="J19889" t="n">
        <v>639.12</v>
      </c>
      <c r="K19889" t="n">
        <v>0</v>
      </c>
      <c r="L19889">
        <f>I19889*J19889*(1-K19889)</f>
        <v/>
      </c>
      <c r="M19889">
        <f>VLOOKUP(F19889,Products!A:D,4,FALSE)*I19889</f>
        <v/>
      </c>
      <c r="N19889">
        <f>L19889-M19889</f>
        <v/>
      </c>
    </row>
    <row r="19890">
      <c r="A19890" t="inlineStr">
        <is>
          <t>T1019888</t>
        </is>
      </c>
      <c r="B19890" t="inlineStr">
        <is>
          <t>2023-06-27</t>
        </is>
      </c>
      <c r="C19890" t="inlineStr">
        <is>
          <t>S025</t>
        </is>
      </c>
      <c r="D19890" t="inlineStr">
        <is>
          <t>Store_025</t>
        </is>
      </c>
      <c r="E19890" t="inlineStr">
        <is>
          <t>Central</t>
        </is>
      </c>
      <c r="F19890" t="inlineStr">
        <is>
          <t>P0101</t>
        </is>
      </c>
      <c r="G19890" t="inlineStr">
        <is>
          <t>Prod_0101</t>
        </is>
      </c>
      <c r="H19890" t="inlineStr">
        <is>
          <t>Food</t>
        </is>
      </c>
      <c r="I19890" t="n">
        <v>1</v>
      </c>
      <c r="J19890" t="n">
        <v>68.14</v>
      </c>
      <c r="K19890" t="n">
        <v>0.05</v>
      </c>
      <c r="L19890">
        <f>I19890*J19890*(1-K19890)</f>
        <v/>
      </c>
      <c r="M19890">
        <f>VLOOKUP(F19890,Products!A:D,4,FALSE)*I19890</f>
        <v/>
      </c>
      <c r="N19890">
        <f>L19890-M19890</f>
        <v/>
      </c>
    </row>
    <row r="19891">
      <c r="A19891" t="inlineStr">
        <is>
          <t>T1019889</t>
        </is>
      </c>
      <c r="B19891" t="inlineStr">
        <is>
          <t>2024-01-29</t>
        </is>
      </c>
      <c r="C19891" t="inlineStr">
        <is>
          <t>S015</t>
        </is>
      </c>
      <c r="D19891" t="inlineStr">
        <is>
          <t>Store_015</t>
        </is>
      </c>
      <c r="E19891" t="inlineStr">
        <is>
          <t>North</t>
        </is>
      </c>
      <c r="F19891" t="inlineStr">
        <is>
          <t>P0167</t>
        </is>
      </c>
      <c r="G19891" t="inlineStr">
        <is>
          <t>Prod_0167</t>
        </is>
      </c>
      <c r="H19891" t="inlineStr">
        <is>
          <t>Beverages</t>
        </is>
      </c>
      <c r="I19891" t="n">
        <v>3</v>
      </c>
      <c r="J19891" t="n">
        <v>505.87</v>
      </c>
      <c r="K19891" t="n">
        <v>0</v>
      </c>
      <c r="L19891">
        <f>I19891*J19891*(1-K19891)</f>
        <v/>
      </c>
      <c r="M19891">
        <f>VLOOKUP(F19891,Products!A:D,4,FALSE)*I19891</f>
        <v/>
      </c>
      <c r="N19891">
        <f>L19891-M19891</f>
        <v/>
      </c>
    </row>
    <row r="19892">
      <c r="A19892" t="inlineStr">
        <is>
          <t>T1019890</t>
        </is>
      </c>
      <c r="B19892" t="inlineStr">
        <is>
          <t>2024-05-11</t>
        </is>
      </c>
      <c r="C19892" t="inlineStr">
        <is>
          <t>S021</t>
        </is>
      </c>
      <c r="D19892" t="inlineStr">
        <is>
          <t>Store_021</t>
        </is>
      </c>
      <c r="E19892" t="inlineStr">
        <is>
          <t>North</t>
        </is>
      </c>
      <c r="F19892" t="inlineStr">
        <is>
          <t>P0053</t>
        </is>
      </c>
      <c r="G19892" t="inlineStr">
        <is>
          <t>Prod_0053</t>
        </is>
      </c>
      <c r="H19892" t="inlineStr">
        <is>
          <t>Food</t>
        </is>
      </c>
      <c r="I19892" t="n">
        <v>9</v>
      </c>
      <c r="J19892" t="n">
        <v>415.37</v>
      </c>
      <c r="K19892" t="n">
        <v>0</v>
      </c>
      <c r="L19892">
        <f>I19892*J19892*(1-K19892)</f>
        <v/>
      </c>
      <c r="M19892">
        <f>VLOOKUP(F19892,Products!A:D,4,FALSE)*I19892</f>
        <v/>
      </c>
      <c r="N19892">
        <f>L19892-M19892</f>
        <v/>
      </c>
    </row>
    <row r="19893">
      <c r="A19893" t="inlineStr">
        <is>
          <t>T1019891</t>
        </is>
      </c>
      <c r="B19893" t="inlineStr">
        <is>
          <t>2023-08-14</t>
        </is>
      </c>
      <c r="C19893" t="inlineStr">
        <is>
          <t>S024</t>
        </is>
      </c>
      <c r="D19893" t="inlineStr">
        <is>
          <t>Store_024</t>
        </is>
      </c>
      <c r="E19893" t="inlineStr">
        <is>
          <t>South</t>
        </is>
      </c>
      <c r="F19893" t="inlineStr">
        <is>
          <t>P0157</t>
        </is>
      </c>
      <c r="G19893" t="inlineStr">
        <is>
          <t>Prod_0157</t>
        </is>
      </c>
      <c r="H19893" t="inlineStr">
        <is>
          <t>Toys</t>
        </is>
      </c>
      <c r="I19893" t="n">
        <v>8</v>
      </c>
      <c r="J19893" t="n">
        <v>293.98</v>
      </c>
      <c r="K19893" t="n">
        <v>0</v>
      </c>
      <c r="L19893">
        <f>I19893*J19893*(1-K19893)</f>
        <v/>
      </c>
      <c r="M19893">
        <f>VLOOKUP(F19893,Products!A:D,4,FALSE)*I19893</f>
        <v/>
      </c>
      <c r="N19893">
        <f>L19893-M19893</f>
        <v/>
      </c>
    </row>
    <row r="19894">
      <c r="A19894" t="inlineStr">
        <is>
          <t>T1019892</t>
        </is>
      </c>
      <c r="B19894" t="inlineStr">
        <is>
          <t>2024-08-07</t>
        </is>
      </c>
      <c r="C19894" t="inlineStr">
        <is>
          <t>S027</t>
        </is>
      </c>
      <c r="D19894" t="inlineStr">
        <is>
          <t>Store_027</t>
        </is>
      </c>
      <c r="E19894" t="inlineStr">
        <is>
          <t>South</t>
        </is>
      </c>
      <c r="F19894" t="inlineStr">
        <is>
          <t>P0155</t>
        </is>
      </c>
      <c r="G19894" t="inlineStr">
        <is>
          <t>Prod_0155</t>
        </is>
      </c>
      <c r="H19894" t="inlineStr">
        <is>
          <t>Electronics</t>
        </is>
      </c>
      <c r="I19894" t="n">
        <v>4</v>
      </c>
      <c r="J19894" t="n">
        <v>445.83</v>
      </c>
      <c r="K19894" t="n">
        <v>0</v>
      </c>
      <c r="L19894">
        <f>I19894*J19894*(1-K19894)</f>
        <v/>
      </c>
      <c r="M19894">
        <f>VLOOKUP(F19894,Products!A:D,4,FALSE)*I19894</f>
        <v/>
      </c>
      <c r="N19894">
        <f>L19894-M19894</f>
        <v/>
      </c>
    </row>
    <row r="19895">
      <c r="A19895" t="inlineStr">
        <is>
          <t>T1019893</t>
        </is>
      </c>
      <c r="B19895" t="inlineStr">
        <is>
          <t>2025-08-24</t>
        </is>
      </c>
      <c r="C19895" t="inlineStr">
        <is>
          <t>S035</t>
        </is>
      </c>
      <c r="D19895" t="inlineStr">
        <is>
          <t>Store_035</t>
        </is>
      </c>
      <c r="E19895" t="inlineStr">
        <is>
          <t>Central</t>
        </is>
      </c>
      <c r="F19895" t="inlineStr">
        <is>
          <t>P0042</t>
        </is>
      </c>
      <c r="G19895" t="inlineStr">
        <is>
          <t>Prod_0042</t>
        </is>
      </c>
      <c r="H19895" t="inlineStr">
        <is>
          <t>Electronics</t>
        </is>
      </c>
      <c r="I19895" t="n">
        <v>3</v>
      </c>
      <c r="J19895" t="n">
        <v>778.8200000000001</v>
      </c>
      <c r="K19895" t="n">
        <v>0</v>
      </c>
      <c r="L19895">
        <f>I19895*J19895*(1-K19895)</f>
        <v/>
      </c>
      <c r="M19895">
        <f>VLOOKUP(F19895,Products!A:D,4,FALSE)*I19895</f>
        <v/>
      </c>
      <c r="N19895">
        <f>L19895-M19895</f>
        <v/>
      </c>
    </row>
    <row r="19896">
      <c r="A19896" t="inlineStr">
        <is>
          <t>T1019894</t>
        </is>
      </c>
      <c r="B19896" t="inlineStr">
        <is>
          <t>2023-09-07</t>
        </is>
      </c>
      <c r="C19896" t="inlineStr">
        <is>
          <t>S010</t>
        </is>
      </c>
      <c r="D19896" t="inlineStr">
        <is>
          <t>Store_010</t>
        </is>
      </c>
      <c r="E19896" t="inlineStr">
        <is>
          <t>North</t>
        </is>
      </c>
      <c r="F19896" t="inlineStr">
        <is>
          <t>P0103</t>
        </is>
      </c>
      <c r="G19896" t="inlineStr">
        <is>
          <t>Prod_0103</t>
        </is>
      </c>
      <c r="H19896" t="inlineStr">
        <is>
          <t>Stationery</t>
        </is>
      </c>
      <c r="I19896" t="n">
        <v>7</v>
      </c>
      <c r="J19896" t="n">
        <v>783.6799999999999</v>
      </c>
      <c r="K19896" t="n">
        <v>0</v>
      </c>
      <c r="L19896">
        <f>I19896*J19896*(1-K19896)</f>
        <v/>
      </c>
      <c r="M19896">
        <f>VLOOKUP(F19896,Products!A:D,4,FALSE)*I19896</f>
        <v/>
      </c>
      <c r="N19896">
        <f>L19896-M19896</f>
        <v/>
      </c>
    </row>
    <row r="19897">
      <c r="A19897" t="inlineStr">
        <is>
          <t>T1019895</t>
        </is>
      </c>
      <c r="B19897" t="inlineStr">
        <is>
          <t>2023-07-31</t>
        </is>
      </c>
      <c r="C19897" t="inlineStr">
        <is>
          <t>S030</t>
        </is>
      </c>
      <c r="D19897" t="inlineStr">
        <is>
          <t>Store_030</t>
        </is>
      </c>
      <c r="E19897" t="inlineStr">
        <is>
          <t>North</t>
        </is>
      </c>
      <c r="F19897" t="inlineStr">
        <is>
          <t>P0197</t>
        </is>
      </c>
      <c r="G19897" t="inlineStr">
        <is>
          <t>Prod_0197</t>
        </is>
      </c>
      <c r="H19897" t="inlineStr">
        <is>
          <t>Food</t>
        </is>
      </c>
      <c r="I19897" t="n">
        <v>7</v>
      </c>
      <c r="J19897" t="n">
        <v>200.44</v>
      </c>
      <c r="K19897" t="n">
        <v>0</v>
      </c>
      <c r="L19897">
        <f>I19897*J19897*(1-K19897)</f>
        <v/>
      </c>
      <c r="M19897">
        <f>VLOOKUP(F19897,Products!A:D,4,FALSE)*I19897</f>
        <v/>
      </c>
      <c r="N19897">
        <f>L19897-M19897</f>
        <v/>
      </c>
    </row>
    <row r="19898">
      <c r="A19898" t="inlineStr">
        <is>
          <t>T1019896</t>
        </is>
      </c>
      <c r="B19898" t="inlineStr">
        <is>
          <t>2023-01-02</t>
        </is>
      </c>
      <c r="C19898" t="inlineStr">
        <is>
          <t>S038</t>
        </is>
      </c>
      <c r="D19898" t="inlineStr">
        <is>
          <t>Store_038</t>
        </is>
      </c>
      <c r="E19898" t="inlineStr">
        <is>
          <t>East</t>
        </is>
      </c>
      <c r="F19898" t="inlineStr">
        <is>
          <t>P0057</t>
        </is>
      </c>
      <c r="G19898" t="inlineStr">
        <is>
          <t>Prod_0057</t>
        </is>
      </c>
      <c r="H19898" t="inlineStr">
        <is>
          <t>Beverages</t>
        </is>
      </c>
      <c r="I19898" t="n">
        <v>1</v>
      </c>
      <c r="J19898" t="n">
        <v>61.44</v>
      </c>
      <c r="K19898" t="n">
        <v>0</v>
      </c>
      <c r="L19898">
        <f>I19898*J19898*(1-K19898)</f>
        <v/>
      </c>
      <c r="M19898">
        <f>VLOOKUP(F19898,Products!A:D,4,FALSE)*I19898</f>
        <v/>
      </c>
      <c r="N19898">
        <f>L19898-M19898</f>
        <v/>
      </c>
    </row>
    <row r="19899">
      <c r="A19899" t="inlineStr">
        <is>
          <t>T1019897</t>
        </is>
      </c>
      <c r="B19899" t="inlineStr">
        <is>
          <t>2025-06-30</t>
        </is>
      </c>
      <c r="C19899" t="inlineStr">
        <is>
          <t>S007</t>
        </is>
      </c>
      <c r="D19899" t="inlineStr">
        <is>
          <t>Store_007</t>
        </is>
      </c>
      <c r="E19899" t="inlineStr">
        <is>
          <t>East</t>
        </is>
      </c>
      <c r="F19899" t="inlineStr">
        <is>
          <t>P0104</t>
        </is>
      </c>
      <c r="G19899" t="inlineStr">
        <is>
          <t>Prod_0104</t>
        </is>
      </c>
      <c r="H19899" t="inlineStr">
        <is>
          <t>Clothing</t>
        </is>
      </c>
      <c r="I19899" t="n">
        <v>8</v>
      </c>
      <c r="J19899" t="n">
        <v>803.84</v>
      </c>
      <c r="K19899" t="n">
        <v>0</v>
      </c>
      <c r="L19899">
        <f>I19899*J19899*(1-K19899)</f>
        <v/>
      </c>
      <c r="M19899">
        <f>VLOOKUP(F19899,Products!A:D,4,FALSE)*I19899</f>
        <v/>
      </c>
      <c r="N19899">
        <f>L19899-M19899</f>
        <v/>
      </c>
    </row>
    <row r="19900">
      <c r="A19900" t="inlineStr">
        <is>
          <t>T1019898</t>
        </is>
      </c>
      <c r="B19900" t="inlineStr">
        <is>
          <t>2023-02-03</t>
        </is>
      </c>
      <c r="C19900" t="inlineStr">
        <is>
          <t>S007</t>
        </is>
      </c>
      <c r="D19900" t="inlineStr">
        <is>
          <t>Store_007</t>
        </is>
      </c>
      <c r="E19900" t="inlineStr">
        <is>
          <t>East</t>
        </is>
      </c>
      <c r="F19900" t="inlineStr">
        <is>
          <t>P0044</t>
        </is>
      </c>
      <c r="G19900" t="inlineStr">
        <is>
          <t>Prod_0044</t>
        </is>
      </c>
      <c r="H19900" t="inlineStr">
        <is>
          <t>Food</t>
        </is>
      </c>
      <c r="I19900" t="n">
        <v>1</v>
      </c>
      <c r="J19900" t="n">
        <v>284.08</v>
      </c>
      <c r="K19900" t="n">
        <v>0</v>
      </c>
      <c r="L19900">
        <f>I19900*J19900*(1-K19900)</f>
        <v/>
      </c>
      <c r="M19900">
        <f>VLOOKUP(F19900,Products!A:D,4,FALSE)*I19900</f>
        <v/>
      </c>
      <c r="N19900">
        <f>L19900-M19900</f>
        <v/>
      </c>
    </row>
    <row r="19901">
      <c r="A19901" t="inlineStr">
        <is>
          <t>T1019899</t>
        </is>
      </c>
      <c r="B19901" t="inlineStr">
        <is>
          <t>2024-12-23</t>
        </is>
      </c>
      <c r="C19901" t="inlineStr">
        <is>
          <t>S026</t>
        </is>
      </c>
      <c r="D19901" t="inlineStr">
        <is>
          <t>Store_026</t>
        </is>
      </c>
      <c r="E19901" t="inlineStr">
        <is>
          <t>North</t>
        </is>
      </c>
      <c r="F19901" t="inlineStr">
        <is>
          <t>P0088</t>
        </is>
      </c>
      <c r="G19901" t="inlineStr">
        <is>
          <t>Prod_0088</t>
        </is>
      </c>
      <c r="H19901" t="inlineStr">
        <is>
          <t>Toys</t>
        </is>
      </c>
      <c r="I19901" t="n">
        <v>3</v>
      </c>
      <c r="J19901" t="n">
        <v>538.9</v>
      </c>
      <c r="K19901" t="n">
        <v>0.2</v>
      </c>
      <c r="L19901">
        <f>I19901*J19901*(1-K19901)</f>
        <v/>
      </c>
      <c r="M19901">
        <f>VLOOKUP(F19901,Products!A:D,4,FALSE)*I19901</f>
        <v/>
      </c>
      <c r="N19901">
        <f>L19901-M19901</f>
        <v/>
      </c>
    </row>
    <row r="19902">
      <c r="A19902" t="inlineStr">
        <is>
          <t>T1019900</t>
        </is>
      </c>
      <c r="B19902" t="inlineStr">
        <is>
          <t>2024-11-08</t>
        </is>
      </c>
      <c r="C19902" t="inlineStr">
        <is>
          <t>S029</t>
        </is>
      </c>
      <c r="D19902" t="inlineStr">
        <is>
          <t>Store_029</t>
        </is>
      </c>
      <c r="E19902" t="inlineStr">
        <is>
          <t>South</t>
        </is>
      </c>
      <c r="F19902" t="inlineStr">
        <is>
          <t>P0110</t>
        </is>
      </c>
      <c r="G19902" t="inlineStr">
        <is>
          <t>Prod_0110</t>
        </is>
      </c>
      <c r="H19902" t="inlineStr">
        <is>
          <t>Stationery</t>
        </is>
      </c>
      <c r="I19902" t="n">
        <v>8</v>
      </c>
      <c r="J19902" t="n">
        <v>66.81999999999999</v>
      </c>
      <c r="K19902" t="n">
        <v>0</v>
      </c>
      <c r="L19902">
        <f>I19902*J19902*(1-K19902)</f>
        <v/>
      </c>
      <c r="M19902">
        <f>VLOOKUP(F19902,Products!A:D,4,FALSE)*I19902</f>
        <v/>
      </c>
      <c r="N19902">
        <f>L19902-M19902</f>
        <v/>
      </c>
    </row>
    <row r="19903">
      <c r="A19903" t="inlineStr">
        <is>
          <t>T1019901</t>
        </is>
      </c>
      <c r="B19903" t="inlineStr">
        <is>
          <t>2024-08-20</t>
        </is>
      </c>
      <c r="C19903" t="inlineStr">
        <is>
          <t>S031</t>
        </is>
      </c>
      <c r="D19903" t="inlineStr">
        <is>
          <t>Store_031</t>
        </is>
      </c>
      <c r="E19903" t="inlineStr">
        <is>
          <t>Central</t>
        </is>
      </c>
      <c r="F19903" t="inlineStr">
        <is>
          <t>P0183</t>
        </is>
      </c>
      <c r="G19903" t="inlineStr">
        <is>
          <t>Prod_0183</t>
        </is>
      </c>
      <c r="H19903" t="inlineStr">
        <is>
          <t>Stationery</t>
        </is>
      </c>
      <c r="I19903" t="n">
        <v>1</v>
      </c>
      <c r="J19903" t="n">
        <v>704.38</v>
      </c>
      <c r="K19903" t="n">
        <v>0.2</v>
      </c>
      <c r="L19903">
        <f>I19903*J19903*(1-K19903)</f>
        <v/>
      </c>
      <c r="M19903">
        <f>VLOOKUP(F19903,Products!A:D,4,FALSE)*I19903</f>
        <v/>
      </c>
      <c r="N19903">
        <f>L19903-M19903</f>
        <v/>
      </c>
    </row>
    <row r="19904">
      <c r="A19904" t="inlineStr">
        <is>
          <t>T1019902</t>
        </is>
      </c>
      <c r="B19904" t="inlineStr">
        <is>
          <t>2023-04-13</t>
        </is>
      </c>
      <c r="C19904" t="inlineStr">
        <is>
          <t>S032</t>
        </is>
      </c>
      <c r="D19904" t="inlineStr">
        <is>
          <t>Store_032</t>
        </is>
      </c>
      <c r="E19904" t="inlineStr">
        <is>
          <t>Central</t>
        </is>
      </c>
      <c r="F19904" t="inlineStr">
        <is>
          <t>P0133</t>
        </is>
      </c>
      <c r="G19904" t="inlineStr">
        <is>
          <t>Prod_0133</t>
        </is>
      </c>
      <c r="H19904" t="inlineStr">
        <is>
          <t>Stationery</t>
        </is>
      </c>
      <c r="I19904" t="n">
        <v>4</v>
      </c>
      <c r="J19904" t="n">
        <v>341.91</v>
      </c>
      <c r="K19904" t="n">
        <v>0.15</v>
      </c>
      <c r="L19904">
        <f>I19904*J19904*(1-K19904)</f>
        <v/>
      </c>
      <c r="M19904">
        <f>VLOOKUP(F19904,Products!A:D,4,FALSE)*I19904</f>
        <v/>
      </c>
      <c r="N19904">
        <f>L19904-M19904</f>
        <v/>
      </c>
    </row>
    <row r="19905">
      <c r="A19905" t="inlineStr">
        <is>
          <t>T1019903</t>
        </is>
      </c>
      <c r="B19905" t="inlineStr">
        <is>
          <t>2024-06-23</t>
        </is>
      </c>
      <c r="C19905" t="inlineStr">
        <is>
          <t>S013</t>
        </is>
      </c>
      <c r="D19905" t="inlineStr">
        <is>
          <t>Store_013</t>
        </is>
      </c>
      <c r="E19905" t="inlineStr">
        <is>
          <t>North</t>
        </is>
      </c>
      <c r="F19905" t="inlineStr">
        <is>
          <t>P0072</t>
        </is>
      </c>
      <c r="G19905" t="inlineStr">
        <is>
          <t>Prod_0072</t>
        </is>
      </c>
      <c r="H19905" t="inlineStr">
        <is>
          <t>Food</t>
        </is>
      </c>
      <c r="I19905" t="n">
        <v>7</v>
      </c>
      <c r="J19905" t="n">
        <v>863.71</v>
      </c>
      <c r="K19905" t="n">
        <v>0.15</v>
      </c>
      <c r="L19905">
        <f>I19905*J19905*(1-K19905)</f>
        <v/>
      </c>
      <c r="M19905">
        <f>VLOOKUP(F19905,Products!A:D,4,FALSE)*I19905</f>
        <v/>
      </c>
      <c r="N19905">
        <f>L19905-M19905</f>
        <v/>
      </c>
    </row>
    <row r="19906">
      <c r="A19906" t="inlineStr">
        <is>
          <t>T1019904</t>
        </is>
      </c>
      <c r="B19906" t="inlineStr">
        <is>
          <t>2024-06-15</t>
        </is>
      </c>
      <c r="C19906" t="inlineStr">
        <is>
          <t>S027</t>
        </is>
      </c>
      <c r="D19906" t="inlineStr">
        <is>
          <t>Store_027</t>
        </is>
      </c>
      <c r="E19906" t="inlineStr">
        <is>
          <t>South</t>
        </is>
      </c>
      <c r="F19906" t="inlineStr">
        <is>
          <t>P0126</t>
        </is>
      </c>
      <c r="G19906" t="inlineStr">
        <is>
          <t>Prod_0126</t>
        </is>
      </c>
      <c r="H19906" t="inlineStr">
        <is>
          <t>Toys</t>
        </is>
      </c>
      <c r="I19906" t="n">
        <v>9</v>
      </c>
      <c r="J19906" t="n">
        <v>382.95</v>
      </c>
      <c r="K19906" t="n">
        <v>0.2</v>
      </c>
      <c r="L19906">
        <f>I19906*J19906*(1-K19906)</f>
        <v/>
      </c>
      <c r="M19906">
        <f>VLOOKUP(F19906,Products!A:D,4,FALSE)*I19906</f>
        <v/>
      </c>
      <c r="N19906">
        <f>L19906-M19906</f>
        <v/>
      </c>
    </row>
    <row r="19907">
      <c r="A19907" t="inlineStr">
        <is>
          <t>T1019905</t>
        </is>
      </c>
      <c r="B19907" t="inlineStr">
        <is>
          <t>2023-09-11</t>
        </is>
      </c>
      <c r="C19907" t="inlineStr">
        <is>
          <t>S015</t>
        </is>
      </c>
      <c r="D19907" t="inlineStr">
        <is>
          <t>Store_015</t>
        </is>
      </c>
      <c r="E19907" t="inlineStr">
        <is>
          <t>North</t>
        </is>
      </c>
      <c r="F19907" t="inlineStr">
        <is>
          <t>P0062</t>
        </is>
      </c>
      <c r="G19907" t="inlineStr">
        <is>
          <t>Prod_0062</t>
        </is>
      </c>
      <c r="H19907" t="inlineStr">
        <is>
          <t>Beverages</t>
        </is>
      </c>
      <c r="I19907" t="n">
        <v>7</v>
      </c>
      <c r="J19907" t="n">
        <v>542.79</v>
      </c>
      <c r="K19907" t="n">
        <v>0.1</v>
      </c>
      <c r="L19907">
        <f>I19907*J19907*(1-K19907)</f>
        <v/>
      </c>
      <c r="M19907">
        <f>VLOOKUP(F19907,Products!A:D,4,FALSE)*I19907</f>
        <v/>
      </c>
      <c r="N19907">
        <f>L19907-M19907</f>
        <v/>
      </c>
    </row>
    <row r="19908">
      <c r="A19908" t="inlineStr">
        <is>
          <t>T1019906</t>
        </is>
      </c>
      <c r="B19908" t="inlineStr">
        <is>
          <t>2024-03-22</t>
        </is>
      </c>
      <c r="C19908" t="inlineStr">
        <is>
          <t>S046</t>
        </is>
      </c>
      <c r="D19908" t="inlineStr">
        <is>
          <t>Store_046</t>
        </is>
      </c>
      <c r="E19908" t="inlineStr">
        <is>
          <t>South</t>
        </is>
      </c>
      <c r="F19908" t="inlineStr">
        <is>
          <t>P0051</t>
        </is>
      </c>
      <c r="G19908" t="inlineStr">
        <is>
          <t>Prod_0051</t>
        </is>
      </c>
      <c r="H19908" t="inlineStr">
        <is>
          <t>Clothing</t>
        </is>
      </c>
      <c r="I19908" t="n">
        <v>5</v>
      </c>
      <c r="J19908" t="n">
        <v>92.06999999999999</v>
      </c>
      <c r="K19908" t="n">
        <v>0</v>
      </c>
      <c r="L19908">
        <f>I19908*J19908*(1-K19908)</f>
        <v/>
      </c>
      <c r="M19908">
        <f>VLOOKUP(F19908,Products!A:D,4,FALSE)*I19908</f>
        <v/>
      </c>
      <c r="N19908">
        <f>L19908-M19908</f>
        <v/>
      </c>
    </row>
    <row r="19909">
      <c r="A19909" t="inlineStr">
        <is>
          <t>T1019907</t>
        </is>
      </c>
      <c r="B19909" t="inlineStr">
        <is>
          <t>2023-07-28</t>
        </is>
      </c>
      <c r="C19909" t="inlineStr">
        <is>
          <t>S049</t>
        </is>
      </c>
      <c r="D19909" t="inlineStr">
        <is>
          <t>Store_049</t>
        </is>
      </c>
      <c r="E19909" t="inlineStr">
        <is>
          <t>North</t>
        </is>
      </c>
      <c r="F19909" t="inlineStr">
        <is>
          <t>P0194</t>
        </is>
      </c>
      <c r="G19909" t="inlineStr">
        <is>
          <t>Prod_0194</t>
        </is>
      </c>
      <c r="H19909" t="inlineStr">
        <is>
          <t>Food</t>
        </is>
      </c>
      <c r="I19909" t="n">
        <v>2</v>
      </c>
      <c r="J19909" t="n">
        <v>761.22</v>
      </c>
      <c r="K19909" t="n">
        <v>0</v>
      </c>
      <c r="L19909">
        <f>I19909*J19909*(1-K19909)</f>
        <v/>
      </c>
      <c r="M19909">
        <f>VLOOKUP(F19909,Products!A:D,4,FALSE)*I19909</f>
        <v/>
      </c>
      <c r="N19909">
        <f>L19909-M19909</f>
        <v/>
      </c>
    </row>
    <row r="19910">
      <c r="A19910" t="inlineStr">
        <is>
          <t>T1019908</t>
        </is>
      </c>
      <c r="B19910" t="inlineStr">
        <is>
          <t>2024-07-05</t>
        </is>
      </c>
      <c r="C19910" t="inlineStr">
        <is>
          <t>S043</t>
        </is>
      </c>
      <c r="D19910" t="inlineStr">
        <is>
          <t>Store_043</t>
        </is>
      </c>
      <c r="E19910" t="inlineStr">
        <is>
          <t>East</t>
        </is>
      </c>
      <c r="F19910" t="inlineStr">
        <is>
          <t>P0142</t>
        </is>
      </c>
      <c r="G19910" t="inlineStr">
        <is>
          <t>Prod_0142</t>
        </is>
      </c>
      <c r="H19910" t="inlineStr">
        <is>
          <t>Household</t>
        </is>
      </c>
      <c r="I19910" t="n">
        <v>7</v>
      </c>
      <c r="J19910" t="n">
        <v>208.26</v>
      </c>
      <c r="K19910" t="n">
        <v>0.1</v>
      </c>
      <c r="L19910">
        <f>I19910*J19910*(1-K19910)</f>
        <v/>
      </c>
      <c r="M19910">
        <f>VLOOKUP(F19910,Products!A:D,4,FALSE)*I19910</f>
        <v/>
      </c>
      <c r="N19910">
        <f>L19910-M19910</f>
        <v/>
      </c>
    </row>
    <row r="19911">
      <c r="A19911" t="inlineStr">
        <is>
          <t>T1019909</t>
        </is>
      </c>
      <c r="B19911" t="inlineStr">
        <is>
          <t>2023-01-11</t>
        </is>
      </c>
      <c r="C19911" t="inlineStr">
        <is>
          <t>S024</t>
        </is>
      </c>
      <c r="D19911" t="inlineStr">
        <is>
          <t>Store_024</t>
        </is>
      </c>
      <c r="E19911" t="inlineStr">
        <is>
          <t>South</t>
        </is>
      </c>
      <c r="F19911" t="inlineStr">
        <is>
          <t>P0051</t>
        </is>
      </c>
      <c r="G19911" t="inlineStr">
        <is>
          <t>Prod_0051</t>
        </is>
      </c>
      <c r="H19911" t="inlineStr">
        <is>
          <t>Clothing</t>
        </is>
      </c>
      <c r="I19911" t="n">
        <v>5</v>
      </c>
      <c r="J19911" t="n">
        <v>85.08</v>
      </c>
      <c r="K19911" t="n">
        <v>0</v>
      </c>
      <c r="L19911">
        <f>I19911*J19911*(1-K19911)</f>
        <v/>
      </c>
      <c r="M19911">
        <f>VLOOKUP(F19911,Products!A:D,4,FALSE)*I19911</f>
        <v/>
      </c>
      <c r="N19911">
        <f>L19911-M19911</f>
        <v/>
      </c>
    </row>
    <row r="19912">
      <c r="A19912" t="inlineStr">
        <is>
          <t>T1019910</t>
        </is>
      </c>
      <c r="B19912" t="inlineStr">
        <is>
          <t>2024-03-25</t>
        </is>
      </c>
      <c r="C19912" t="inlineStr">
        <is>
          <t>S009</t>
        </is>
      </c>
      <c r="D19912" t="inlineStr">
        <is>
          <t>Store_009</t>
        </is>
      </c>
      <c r="E19912" t="inlineStr">
        <is>
          <t>Central</t>
        </is>
      </c>
      <c r="F19912" t="inlineStr">
        <is>
          <t>P0034</t>
        </is>
      </c>
      <c r="G19912" t="inlineStr">
        <is>
          <t>Prod_0034</t>
        </is>
      </c>
      <c r="H19912" t="inlineStr">
        <is>
          <t>Toys</t>
        </is>
      </c>
      <c r="I19912" t="n">
        <v>9</v>
      </c>
      <c r="J19912" t="n">
        <v>534.21</v>
      </c>
      <c r="K19912" t="n">
        <v>0</v>
      </c>
      <c r="L19912">
        <f>I19912*J19912*(1-K19912)</f>
        <v/>
      </c>
      <c r="M19912">
        <f>VLOOKUP(F19912,Products!A:D,4,FALSE)*I19912</f>
        <v/>
      </c>
      <c r="N19912">
        <f>L19912-M19912</f>
        <v/>
      </c>
    </row>
    <row r="19913">
      <c r="A19913" t="inlineStr">
        <is>
          <t>T1019911</t>
        </is>
      </c>
      <c r="B19913" t="inlineStr">
        <is>
          <t>2023-08-10</t>
        </is>
      </c>
      <c r="C19913" t="inlineStr">
        <is>
          <t>S031</t>
        </is>
      </c>
      <c r="D19913" t="inlineStr">
        <is>
          <t>Store_031</t>
        </is>
      </c>
      <c r="E19913" t="inlineStr">
        <is>
          <t>Central</t>
        </is>
      </c>
      <c r="F19913" t="inlineStr">
        <is>
          <t>P0147</t>
        </is>
      </c>
      <c r="G19913" t="inlineStr">
        <is>
          <t>Prod_0147</t>
        </is>
      </c>
      <c r="H19913" t="inlineStr">
        <is>
          <t>Stationery</t>
        </is>
      </c>
      <c r="I19913" t="n">
        <v>9</v>
      </c>
      <c r="J19913" t="n">
        <v>367.32</v>
      </c>
      <c r="K19913" t="n">
        <v>0.1</v>
      </c>
      <c r="L19913">
        <f>I19913*J19913*(1-K19913)</f>
        <v/>
      </c>
      <c r="M19913">
        <f>VLOOKUP(F19913,Products!A:D,4,FALSE)*I19913</f>
        <v/>
      </c>
      <c r="N19913">
        <f>L19913-M19913</f>
        <v/>
      </c>
    </row>
    <row r="19914">
      <c r="A19914" t="inlineStr">
        <is>
          <t>T1019912</t>
        </is>
      </c>
      <c r="B19914" t="inlineStr">
        <is>
          <t>2024-12-01</t>
        </is>
      </c>
      <c r="C19914" t="inlineStr">
        <is>
          <t>S024</t>
        </is>
      </c>
      <c r="D19914" t="inlineStr">
        <is>
          <t>Store_024</t>
        </is>
      </c>
      <c r="E19914" t="inlineStr">
        <is>
          <t>South</t>
        </is>
      </c>
      <c r="F19914" t="inlineStr">
        <is>
          <t>P0012</t>
        </is>
      </c>
      <c r="G19914" t="inlineStr">
        <is>
          <t>Prod_0012</t>
        </is>
      </c>
      <c r="H19914" t="inlineStr">
        <is>
          <t>Food</t>
        </is>
      </c>
      <c r="I19914" t="n">
        <v>4</v>
      </c>
      <c r="J19914" t="n">
        <v>941.92</v>
      </c>
      <c r="K19914" t="n">
        <v>0</v>
      </c>
      <c r="L19914">
        <f>I19914*J19914*(1-K19914)</f>
        <v/>
      </c>
      <c r="M19914">
        <f>VLOOKUP(F19914,Products!A:D,4,FALSE)*I19914</f>
        <v/>
      </c>
      <c r="N19914">
        <f>L19914-M19914</f>
        <v/>
      </c>
    </row>
    <row r="19915">
      <c r="A19915" t="inlineStr">
        <is>
          <t>T1019913</t>
        </is>
      </c>
      <c r="B19915" t="inlineStr">
        <is>
          <t>2023-12-05</t>
        </is>
      </c>
      <c r="C19915" t="inlineStr">
        <is>
          <t>S018</t>
        </is>
      </c>
      <c r="D19915" t="inlineStr">
        <is>
          <t>Store_018</t>
        </is>
      </c>
      <c r="E19915" t="inlineStr">
        <is>
          <t>South</t>
        </is>
      </c>
      <c r="F19915" t="inlineStr">
        <is>
          <t>P0176</t>
        </is>
      </c>
      <c r="G19915" t="inlineStr">
        <is>
          <t>Prod_0176</t>
        </is>
      </c>
      <c r="H19915" t="inlineStr">
        <is>
          <t>Food</t>
        </is>
      </c>
      <c r="I19915" t="n">
        <v>1</v>
      </c>
      <c r="J19915" t="n">
        <v>760.9400000000001</v>
      </c>
      <c r="K19915" t="n">
        <v>0.1</v>
      </c>
      <c r="L19915">
        <f>I19915*J19915*(1-K19915)</f>
        <v/>
      </c>
      <c r="M19915">
        <f>VLOOKUP(F19915,Products!A:D,4,FALSE)*I19915</f>
        <v/>
      </c>
      <c r="N19915">
        <f>L19915-M19915</f>
        <v/>
      </c>
    </row>
    <row r="19916">
      <c r="A19916" t="inlineStr">
        <is>
          <t>T1019914</t>
        </is>
      </c>
      <c r="B19916" t="inlineStr">
        <is>
          <t>2025-07-14</t>
        </is>
      </c>
      <c r="C19916" t="inlineStr">
        <is>
          <t>S034</t>
        </is>
      </c>
      <c r="D19916" t="inlineStr">
        <is>
          <t>Store_034</t>
        </is>
      </c>
      <c r="E19916" t="inlineStr">
        <is>
          <t>Central</t>
        </is>
      </c>
      <c r="F19916" t="inlineStr">
        <is>
          <t>P0085</t>
        </is>
      </c>
      <c r="G19916" t="inlineStr">
        <is>
          <t>Prod_0085</t>
        </is>
      </c>
      <c r="H19916" t="inlineStr">
        <is>
          <t>Food</t>
        </is>
      </c>
      <c r="I19916" t="n">
        <v>7</v>
      </c>
      <c r="J19916" t="n">
        <v>350.82</v>
      </c>
      <c r="K19916" t="n">
        <v>0.1</v>
      </c>
      <c r="L19916">
        <f>I19916*J19916*(1-K19916)</f>
        <v/>
      </c>
      <c r="M19916">
        <f>VLOOKUP(F19916,Products!A:D,4,FALSE)*I19916</f>
        <v/>
      </c>
      <c r="N19916">
        <f>L19916-M19916</f>
        <v/>
      </c>
    </row>
    <row r="19917">
      <c r="A19917" t="inlineStr">
        <is>
          <t>T1019915</t>
        </is>
      </c>
      <c r="B19917" t="inlineStr">
        <is>
          <t>2023-01-03</t>
        </is>
      </c>
      <c r="C19917" t="inlineStr">
        <is>
          <t>S041</t>
        </is>
      </c>
      <c r="D19917" t="inlineStr">
        <is>
          <t>Store_041</t>
        </is>
      </c>
      <c r="E19917" t="inlineStr">
        <is>
          <t>East</t>
        </is>
      </c>
      <c r="F19917" t="inlineStr">
        <is>
          <t>P0018</t>
        </is>
      </c>
      <c r="G19917" t="inlineStr">
        <is>
          <t>Prod_0018</t>
        </is>
      </c>
      <c r="H19917" t="inlineStr">
        <is>
          <t>Food</t>
        </is>
      </c>
      <c r="I19917" t="n">
        <v>3</v>
      </c>
      <c r="J19917" t="n">
        <v>815.98</v>
      </c>
      <c r="K19917" t="n">
        <v>0.1</v>
      </c>
      <c r="L19917">
        <f>I19917*J19917*(1-K19917)</f>
        <v/>
      </c>
      <c r="M19917">
        <f>VLOOKUP(F19917,Products!A:D,4,FALSE)*I19917</f>
        <v/>
      </c>
      <c r="N19917">
        <f>L19917-M19917</f>
        <v/>
      </c>
    </row>
    <row r="19918">
      <c r="A19918" t="inlineStr">
        <is>
          <t>T1019916</t>
        </is>
      </c>
      <c r="B19918" t="inlineStr">
        <is>
          <t>2023-08-30</t>
        </is>
      </c>
      <c r="C19918" t="inlineStr">
        <is>
          <t>S019</t>
        </is>
      </c>
      <c r="D19918" t="inlineStr">
        <is>
          <t>Store_019</t>
        </is>
      </c>
      <c r="E19918" t="inlineStr">
        <is>
          <t>East</t>
        </is>
      </c>
      <c r="F19918" t="inlineStr">
        <is>
          <t>P0018</t>
        </is>
      </c>
      <c r="G19918" t="inlineStr">
        <is>
          <t>Prod_0018</t>
        </is>
      </c>
      <c r="H19918" t="inlineStr">
        <is>
          <t>Food</t>
        </is>
      </c>
      <c r="I19918" t="n">
        <v>7</v>
      </c>
      <c r="J19918" t="n">
        <v>879.61</v>
      </c>
      <c r="K19918" t="n">
        <v>0</v>
      </c>
      <c r="L19918">
        <f>I19918*J19918*(1-K19918)</f>
        <v/>
      </c>
      <c r="M19918">
        <f>VLOOKUP(F19918,Products!A:D,4,FALSE)*I19918</f>
        <v/>
      </c>
      <c r="N19918">
        <f>L19918-M19918</f>
        <v/>
      </c>
    </row>
    <row r="19919">
      <c r="A19919" t="inlineStr">
        <is>
          <t>T1019917</t>
        </is>
      </c>
      <c r="B19919" t="inlineStr">
        <is>
          <t>2024-12-17</t>
        </is>
      </c>
      <c r="C19919" t="inlineStr">
        <is>
          <t>S012</t>
        </is>
      </c>
      <c r="D19919" t="inlineStr">
        <is>
          <t>Store_012</t>
        </is>
      </c>
      <c r="E19919" t="inlineStr">
        <is>
          <t>South</t>
        </is>
      </c>
      <c r="F19919" t="inlineStr">
        <is>
          <t>P0140</t>
        </is>
      </c>
      <c r="G19919" t="inlineStr">
        <is>
          <t>Prod_0140</t>
        </is>
      </c>
      <c r="H19919" t="inlineStr">
        <is>
          <t>Food</t>
        </is>
      </c>
      <c r="I19919" t="n">
        <v>9</v>
      </c>
      <c r="J19919" t="n">
        <v>880.9400000000001</v>
      </c>
      <c r="K19919" t="n">
        <v>0</v>
      </c>
      <c r="L19919">
        <f>I19919*J19919*(1-K19919)</f>
        <v/>
      </c>
      <c r="M19919">
        <f>VLOOKUP(F19919,Products!A:D,4,FALSE)*I19919</f>
        <v/>
      </c>
      <c r="N19919">
        <f>L19919-M19919</f>
        <v/>
      </c>
    </row>
    <row r="19920">
      <c r="A19920" t="inlineStr">
        <is>
          <t>T1019918</t>
        </is>
      </c>
      <c r="B19920" t="inlineStr">
        <is>
          <t>2025-01-15</t>
        </is>
      </c>
      <c r="C19920" t="inlineStr">
        <is>
          <t>S022</t>
        </is>
      </c>
      <c r="D19920" t="inlineStr">
        <is>
          <t>Store_022</t>
        </is>
      </c>
      <c r="E19920" t="inlineStr">
        <is>
          <t>East</t>
        </is>
      </c>
      <c r="F19920" t="inlineStr">
        <is>
          <t>P0126</t>
        </is>
      </c>
      <c r="G19920" t="inlineStr">
        <is>
          <t>Prod_0126</t>
        </is>
      </c>
      <c r="H19920" t="inlineStr">
        <is>
          <t>Toys</t>
        </is>
      </c>
      <c r="I19920" t="n">
        <v>8</v>
      </c>
      <c r="J19920" t="n">
        <v>372.35</v>
      </c>
      <c r="K19920" t="n">
        <v>0.05</v>
      </c>
      <c r="L19920">
        <f>I19920*J19920*(1-K19920)</f>
        <v/>
      </c>
      <c r="M19920">
        <f>VLOOKUP(F19920,Products!A:D,4,FALSE)*I19920</f>
        <v/>
      </c>
      <c r="N19920">
        <f>L19920-M19920</f>
        <v/>
      </c>
    </row>
    <row r="19921">
      <c r="A19921" t="inlineStr">
        <is>
          <t>T1019919</t>
        </is>
      </c>
      <c r="B19921" t="inlineStr">
        <is>
          <t>2025-05-19</t>
        </is>
      </c>
      <c r="C19921" t="inlineStr">
        <is>
          <t>S010</t>
        </is>
      </c>
      <c r="D19921" t="inlineStr">
        <is>
          <t>Store_010</t>
        </is>
      </c>
      <c r="E19921" t="inlineStr">
        <is>
          <t>North</t>
        </is>
      </c>
      <c r="F19921" t="inlineStr">
        <is>
          <t>P0077</t>
        </is>
      </c>
      <c r="G19921" t="inlineStr">
        <is>
          <t>Prod_0077</t>
        </is>
      </c>
      <c r="H19921" t="inlineStr">
        <is>
          <t>Beverages</t>
        </is>
      </c>
      <c r="I19921" t="n">
        <v>7</v>
      </c>
      <c r="J19921" t="n">
        <v>49.45</v>
      </c>
      <c r="K19921" t="n">
        <v>0</v>
      </c>
      <c r="L19921">
        <f>I19921*J19921*(1-K19921)</f>
        <v/>
      </c>
      <c r="M19921">
        <f>VLOOKUP(F19921,Products!A:D,4,FALSE)*I19921</f>
        <v/>
      </c>
      <c r="N19921">
        <f>L19921-M19921</f>
        <v/>
      </c>
    </row>
    <row r="19922">
      <c r="A19922" t="inlineStr">
        <is>
          <t>T1019920</t>
        </is>
      </c>
      <c r="B19922" t="inlineStr">
        <is>
          <t>2024-07-28</t>
        </is>
      </c>
      <c r="C19922" t="inlineStr">
        <is>
          <t>S018</t>
        </is>
      </c>
      <c r="D19922" t="inlineStr">
        <is>
          <t>Store_018</t>
        </is>
      </c>
      <c r="E19922" t="inlineStr">
        <is>
          <t>South</t>
        </is>
      </c>
      <c r="F19922" t="inlineStr">
        <is>
          <t>P0185</t>
        </is>
      </c>
      <c r="G19922" t="inlineStr">
        <is>
          <t>Prod_0185</t>
        </is>
      </c>
      <c r="H19922" t="inlineStr">
        <is>
          <t>Food</t>
        </is>
      </c>
      <c r="I19922" t="n">
        <v>7</v>
      </c>
      <c r="J19922" t="n">
        <v>516.79</v>
      </c>
      <c r="K19922" t="n">
        <v>0</v>
      </c>
      <c r="L19922">
        <f>I19922*J19922*(1-K19922)</f>
        <v/>
      </c>
      <c r="M19922">
        <f>VLOOKUP(F19922,Products!A:D,4,FALSE)*I19922</f>
        <v/>
      </c>
      <c r="N19922">
        <f>L19922-M19922</f>
        <v/>
      </c>
    </row>
    <row r="19923">
      <c r="A19923" t="inlineStr">
        <is>
          <t>T1019921</t>
        </is>
      </c>
      <c r="B19923" t="inlineStr">
        <is>
          <t>2023-04-04</t>
        </is>
      </c>
      <c r="C19923" t="inlineStr">
        <is>
          <t>S017</t>
        </is>
      </c>
      <c r="D19923" t="inlineStr">
        <is>
          <t>Store_017</t>
        </is>
      </c>
      <c r="E19923" t="inlineStr">
        <is>
          <t>South</t>
        </is>
      </c>
      <c r="F19923" t="inlineStr">
        <is>
          <t>P0194</t>
        </is>
      </c>
      <c r="G19923" t="inlineStr">
        <is>
          <t>Prod_0194</t>
        </is>
      </c>
      <c r="H19923" t="inlineStr">
        <is>
          <t>Food</t>
        </is>
      </c>
      <c r="I19923" t="n">
        <v>3</v>
      </c>
      <c r="J19923" t="n">
        <v>642.3099999999999</v>
      </c>
      <c r="K19923" t="n">
        <v>0</v>
      </c>
      <c r="L19923">
        <f>I19923*J19923*(1-K19923)</f>
        <v/>
      </c>
      <c r="M19923">
        <f>VLOOKUP(F19923,Products!A:D,4,FALSE)*I19923</f>
        <v/>
      </c>
      <c r="N19923">
        <f>L19923-M19923</f>
        <v/>
      </c>
    </row>
    <row r="19924">
      <c r="A19924" t="inlineStr">
        <is>
          <t>T1019922</t>
        </is>
      </c>
      <c r="B19924" t="inlineStr">
        <is>
          <t>2025-06-20</t>
        </is>
      </c>
      <c r="C19924" t="inlineStr">
        <is>
          <t>S050</t>
        </is>
      </c>
      <c r="D19924" t="inlineStr">
        <is>
          <t>Store_050</t>
        </is>
      </c>
      <c r="E19924" t="inlineStr">
        <is>
          <t>South</t>
        </is>
      </c>
      <c r="F19924" t="inlineStr">
        <is>
          <t>P0036</t>
        </is>
      </c>
      <c r="G19924" t="inlineStr">
        <is>
          <t>Prod_0036</t>
        </is>
      </c>
      <c r="H19924" t="inlineStr">
        <is>
          <t>Clothing</t>
        </is>
      </c>
      <c r="I19924" t="n">
        <v>7</v>
      </c>
      <c r="J19924" t="n">
        <v>381.05</v>
      </c>
      <c r="K19924" t="n">
        <v>0</v>
      </c>
      <c r="L19924">
        <f>I19924*J19924*(1-K19924)</f>
        <v/>
      </c>
      <c r="M19924">
        <f>VLOOKUP(F19924,Products!A:D,4,FALSE)*I19924</f>
        <v/>
      </c>
      <c r="N19924">
        <f>L19924-M19924</f>
        <v/>
      </c>
    </row>
    <row r="19925">
      <c r="A19925" t="inlineStr">
        <is>
          <t>T1019923</t>
        </is>
      </c>
      <c r="B19925" t="inlineStr">
        <is>
          <t>2023-09-16</t>
        </is>
      </c>
      <c r="C19925" t="inlineStr">
        <is>
          <t>S022</t>
        </is>
      </c>
      <c r="D19925" t="inlineStr">
        <is>
          <t>Store_022</t>
        </is>
      </c>
      <c r="E19925" t="inlineStr">
        <is>
          <t>East</t>
        </is>
      </c>
      <c r="F19925" t="inlineStr">
        <is>
          <t>P0110</t>
        </is>
      </c>
      <c r="G19925" t="inlineStr">
        <is>
          <t>Prod_0110</t>
        </is>
      </c>
      <c r="H19925" t="inlineStr">
        <is>
          <t>Stationery</t>
        </is>
      </c>
      <c r="I19925" t="n">
        <v>3</v>
      </c>
      <c r="J19925" t="n">
        <v>63.49</v>
      </c>
      <c r="K19925" t="n">
        <v>0</v>
      </c>
      <c r="L19925">
        <f>I19925*J19925*(1-K19925)</f>
        <v/>
      </c>
      <c r="M19925">
        <f>VLOOKUP(F19925,Products!A:D,4,FALSE)*I19925</f>
        <v/>
      </c>
      <c r="N19925">
        <f>L19925-M19925</f>
        <v/>
      </c>
    </row>
    <row r="19926">
      <c r="A19926" t="inlineStr">
        <is>
          <t>T1019924</t>
        </is>
      </c>
      <c r="B19926" t="inlineStr">
        <is>
          <t>2023-01-25</t>
        </is>
      </c>
      <c r="C19926" t="inlineStr">
        <is>
          <t>S007</t>
        </is>
      </c>
      <c r="D19926" t="inlineStr">
        <is>
          <t>Store_007</t>
        </is>
      </c>
      <c r="E19926" t="inlineStr">
        <is>
          <t>East</t>
        </is>
      </c>
      <c r="F19926" t="inlineStr">
        <is>
          <t>P0040</t>
        </is>
      </c>
      <c r="G19926" t="inlineStr">
        <is>
          <t>Prod_0040</t>
        </is>
      </c>
      <c r="H19926" t="inlineStr">
        <is>
          <t>Toys</t>
        </is>
      </c>
      <c r="I19926" t="n">
        <v>9</v>
      </c>
      <c r="J19926" t="n">
        <v>54.62</v>
      </c>
      <c r="K19926" t="n">
        <v>0.1</v>
      </c>
      <c r="L19926">
        <f>I19926*J19926*(1-K19926)</f>
        <v/>
      </c>
      <c r="M19926">
        <f>VLOOKUP(F19926,Products!A:D,4,FALSE)*I19926</f>
        <v/>
      </c>
      <c r="N19926">
        <f>L19926-M19926</f>
        <v/>
      </c>
    </row>
    <row r="19927">
      <c r="A19927" t="inlineStr">
        <is>
          <t>T1019925</t>
        </is>
      </c>
      <c r="B19927" t="inlineStr">
        <is>
          <t>2024-10-03</t>
        </is>
      </c>
      <c r="C19927" t="inlineStr">
        <is>
          <t>S025</t>
        </is>
      </c>
      <c r="D19927" t="inlineStr">
        <is>
          <t>Store_025</t>
        </is>
      </c>
      <c r="E19927" t="inlineStr">
        <is>
          <t>Central</t>
        </is>
      </c>
      <c r="F19927" t="inlineStr">
        <is>
          <t>P0163</t>
        </is>
      </c>
      <c r="G19927" t="inlineStr">
        <is>
          <t>Prod_0163</t>
        </is>
      </c>
      <c r="H19927" t="inlineStr">
        <is>
          <t>Food</t>
        </is>
      </c>
      <c r="I19927" t="n">
        <v>1</v>
      </c>
      <c r="J19927" t="n">
        <v>544.64</v>
      </c>
      <c r="K19927" t="n">
        <v>0.1</v>
      </c>
      <c r="L19927">
        <f>I19927*J19927*(1-K19927)</f>
        <v/>
      </c>
      <c r="M19927">
        <f>VLOOKUP(F19927,Products!A:D,4,FALSE)*I19927</f>
        <v/>
      </c>
      <c r="N19927">
        <f>L19927-M19927</f>
        <v/>
      </c>
    </row>
    <row r="19928">
      <c r="A19928" t="inlineStr">
        <is>
          <t>T1019926</t>
        </is>
      </c>
      <c r="B19928" t="inlineStr">
        <is>
          <t>2025-08-13</t>
        </is>
      </c>
      <c r="C19928" t="inlineStr">
        <is>
          <t>S036</t>
        </is>
      </c>
      <c r="D19928" t="inlineStr">
        <is>
          <t>Store_036</t>
        </is>
      </c>
      <c r="E19928" t="inlineStr">
        <is>
          <t>Central</t>
        </is>
      </c>
      <c r="F19928" t="inlineStr">
        <is>
          <t>P0142</t>
        </is>
      </c>
      <c r="G19928" t="inlineStr">
        <is>
          <t>Prod_0142</t>
        </is>
      </c>
      <c r="H19928" t="inlineStr">
        <is>
          <t>Household</t>
        </is>
      </c>
      <c r="I19928" t="n">
        <v>5</v>
      </c>
      <c r="J19928" t="n">
        <v>225.38</v>
      </c>
      <c r="K19928" t="n">
        <v>0</v>
      </c>
      <c r="L19928">
        <f>I19928*J19928*(1-K19928)</f>
        <v/>
      </c>
      <c r="M19928">
        <f>VLOOKUP(F19928,Products!A:D,4,FALSE)*I19928</f>
        <v/>
      </c>
      <c r="N19928">
        <f>L19928-M19928</f>
        <v/>
      </c>
    </row>
    <row r="19929">
      <c r="A19929" t="inlineStr">
        <is>
          <t>T1019927</t>
        </is>
      </c>
      <c r="B19929" t="inlineStr">
        <is>
          <t>2025-04-25</t>
        </is>
      </c>
      <c r="C19929" t="inlineStr">
        <is>
          <t>S015</t>
        </is>
      </c>
      <c r="D19929" t="inlineStr">
        <is>
          <t>Store_015</t>
        </is>
      </c>
      <c r="E19929" t="inlineStr">
        <is>
          <t>North</t>
        </is>
      </c>
      <c r="F19929" t="inlineStr">
        <is>
          <t>P0184</t>
        </is>
      </c>
      <c r="G19929" t="inlineStr">
        <is>
          <t>Prod_0184</t>
        </is>
      </c>
      <c r="H19929" t="inlineStr">
        <is>
          <t>Beverages</t>
        </is>
      </c>
      <c r="I19929" t="n">
        <v>2</v>
      </c>
      <c r="J19929" t="n">
        <v>600.98</v>
      </c>
      <c r="K19929" t="n">
        <v>0</v>
      </c>
      <c r="L19929">
        <f>I19929*J19929*(1-K19929)</f>
        <v/>
      </c>
      <c r="M19929">
        <f>VLOOKUP(F19929,Products!A:D,4,FALSE)*I19929</f>
        <v/>
      </c>
      <c r="N19929">
        <f>L19929-M19929</f>
        <v/>
      </c>
    </row>
    <row r="19930">
      <c r="A19930" t="inlineStr">
        <is>
          <t>T1019928</t>
        </is>
      </c>
      <c r="B19930" t="inlineStr">
        <is>
          <t>2025-06-23</t>
        </is>
      </c>
      <c r="C19930" t="inlineStr">
        <is>
          <t>S021</t>
        </is>
      </c>
      <c r="D19930" t="inlineStr">
        <is>
          <t>Store_021</t>
        </is>
      </c>
      <c r="E19930" t="inlineStr">
        <is>
          <t>North</t>
        </is>
      </c>
      <c r="F19930" t="inlineStr">
        <is>
          <t>P0176</t>
        </is>
      </c>
      <c r="G19930" t="inlineStr">
        <is>
          <t>Prod_0176</t>
        </is>
      </c>
      <c r="H19930" t="inlineStr">
        <is>
          <t>Food</t>
        </is>
      </c>
      <c r="I19930" t="n">
        <v>8</v>
      </c>
      <c r="J19930" t="n">
        <v>589.97</v>
      </c>
      <c r="K19930" t="n">
        <v>0.1</v>
      </c>
      <c r="L19930">
        <f>I19930*J19930*(1-K19930)</f>
        <v/>
      </c>
      <c r="M19930">
        <f>VLOOKUP(F19930,Products!A:D,4,FALSE)*I19930</f>
        <v/>
      </c>
      <c r="N19930">
        <f>L19930-M19930</f>
        <v/>
      </c>
    </row>
    <row r="19931">
      <c r="A19931" t="inlineStr">
        <is>
          <t>T1019929</t>
        </is>
      </c>
      <c r="B19931" t="inlineStr">
        <is>
          <t>2023-03-02</t>
        </is>
      </c>
      <c r="C19931" t="inlineStr">
        <is>
          <t>S020</t>
        </is>
      </c>
      <c r="D19931" t="inlineStr">
        <is>
          <t>Store_020</t>
        </is>
      </c>
      <c r="E19931" t="inlineStr">
        <is>
          <t>West</t>
        </is>
      </c>
      <c r="F19931" t="inlineStr">
        <is>
          <t>P0032</t>
        </is>
      </c>
      <c r="G19931" t="inlineStr">
        <is>
          <t>Prod_0032</t>
        </is>
      </c>
      <c r="H19931" t="inlineStr">
        <is>
          <t>Beverages</t>
        </is>
      </c>
      <c r="I19931" t="n">
        <v>6</v>
      </c>
      <c r="J19931" t="n">
        <v>271.45</v>
      </c>
      <c r="K19931" t="n">
        <v>0</v>
      </c>
      <c r="L19931">
        <f>I19931*J19931*(1-K19931)</f>
        <v/>
      </c>
      <c r="M19931">
        <f>VLOOKUP(F19931,Products!A:D,4,FALSE)*I19931</f>
        <v/>
      </c>
      <c r="N19931">
        <f>L19931-M19931</f>
        <v/>
      </c>
    </row>
    <row r="19932">
      <c r="A19932" t="inlineStr">
        <is>
          <t>T1019930</t>
        </is>
      </c>
      <c r="B19932" t="inlineStr">
        <is>
          <t>2025-01-27</t>
        </is>
      </c>
      <c r="C19932" t="inlineStr">
        <is>
          <t>S003</t>
        </is>
      </c>
      <c r="D19932" t="inlineStr">
        <is>
          <t>Store_003</t>
        </is>
      </c>
      <c r="E19932" t="inlineStr">
        <is>
          <t>North</t>
        </is>
      </c>
      <c r="F19932" t="inlineStr">
        <is>
          <t>P0066</t>
        </is>
      </c>
      <c r="G19932" t="inlineStr">
        <is>
          <t>Prod_0066</t>
        </is>
      </c>
      <c r="H19932" t="inlineStr">
        <is>
          <t>Household</t>
        </is>
      </c>
      <c r="I19932" t="n">
        <v>9</v>
      </c>
      <c r="J19932" t="n">
        <v>400.81</v>
      </c>
      <c r="K19932" t="n">
        <v>0.15</v>
      </c>
      <c r="L19932">
        <f>I19932*J19932*(1-K19932)</f>
        <v/>
      </c>
      <c r="M19932">
        <f>VLOOKUP(F19932,Products!A:D,4,FALSE)*I19932</f>
        <v/>
      </c>
      <c r="N19932">
        <f>L19932-M19932</f>
        <v/>
      </c>
    </row>
    <row r="19933">
      <c r="A19933" t="inlineStr">
        <is>
          <t>T1019931</t>
        </is>
      </c>
      <c r="B19933" t="inlineStr">
        <is>
          <t>2025-01-06</t>
        </is>
      </c>
      <c r="C19933" t="inlineStr">
        <is>
          <t>S009</t>
        </is>
      </c>
      <c r="D19933" t="inlineStr">
        <is>
          <t>Store_009</t>
        </is>
      </c>
      <c r="E19933" t="inlineStr">
        <is>
          <t>Central</t>
        </is>
      </c>
      <c r="F19933" t="inlineStr">
        <is>
          <t>P0005</t>
        </is>
      </c>
      <c r="G19933" t="inlineStr">
        <is>
          <t>Prod_0005</t>
        </is>
      </c>
      <c r="H19933" t="inlineStr">
        <is>
          <t>Beverages</t>
        </is>
      </c>
      <c r="I19933" t="n">
        <v>9</v>
      </c>
      <c r="J19933" t="n">
        <v>139.17</v>
      </c>
      <c r="K19933" t="n">
        <v>0</v>
      </c>
      <c r="L19933">
        <f>I19933*J19933*(1-K19933)</f>
        <v/>
      </c>
      <c r="M19933">
        <f>VLOOKUP(F19933,Products!A:D,4,FALSE)*I19933</f>
        <v/>
      </c>
      <c r="N19933">
        <f>L19933-M19933</f>
        <v/>
      </c>
    </row>
    <row r="19934">
      <c r="A19934" t="inlineStr">
        <is>
          <t>T1019932</t>
        </is>
      </c>
      <c r="B19934" t="inlineStr">
        <is>
          <t>2024-05-26</t>
        </is>
      </c>
      <c r="C19934" t="inlineStr">
        <is>
          <t>S006</t>
        </is>
      </c>
      <c r="D19934" t="inlineStr">
        <is>
          <t>Store_006</t>
        </is>
      </c>
      <c r="E19934" t="inlineStr">
        <is>
          <t>East</t>
        </is>
      </c>
      <c r="F19934" t="inlineStr">
        <is>
          <t>P0150</t>
        </is>
      </c>
      <c r="G19934" t="inlineStr">
        <is>
          <t>Prod_0150</t>
        </is>
      </c>
      <c r="H19934" t="inlineStr">
        <is>
          <t>Clothing</t>
        </is>
      </c>
      <c r="I19934" t="n">
        <v>1</v>
      </c>
      <c r="J19934" t="n">
        <v>311.52</v>
      </c>
      <c r="K19934" t="n">
        <v>0</v>
      </c>
      <c r="L19934">
        <f>I19934*J19934*(1-K19934)</f>
        <v/>
      </c>
      <c r="M19934">
        <f>VLOOKUP(F19934,Products!A:D,4,FALSE)*I19934</f>
        <v/>
      </c>
      <c r="N19934">
        <f>L19934-M19934</f>
        <v/>
      </c>
    </row>
    <row r="19935">
      <c r="A19935" t="inlineStr">
        <is>
          <t>T1019933</t>
        </is>
      </c>
      <c r="B19935" t="inlineStr">
        <is>
          <t>2023-08-02</t>
        </is>
      </c>
      <c r="C19935" t="inlineStr">
        <is>
          <t>S008</t>
        </is>
      </c>
      <c r="D19935" t="inlineStr">
        <is>
          <t>Store_008</t>
        </is>
      </c>
      <c r="E19935" t="inlineStr">
        <is>
          <t>East</t>
        </is>
      </c>
      <c r="F19935" t="inlineStr">
        <is>
          <t>P0101</t>
        </is>
      </c>
      <c r="G19935" t="inlineStr">
        <is>
          <t>Prod_0101</t>
        </is>
      </c>
      <c r="H19935" t="inlineStr">
        <is>
          <t>Food</t>
        </is>
      </c>
      <c r="I19935" t="n">
        <v>5</v>
      </c>
      <c r="J19935" t="n">
        <v>85.69</v>
      </c>
      <c r="K19935" t="n">
        <v>0</v>
      </c>
      <c r="L19935">
        <f>I19935*J19935*(1-K19935)</f>
        <v/>
      </c>
      <c r="M19935">
        <f>VLOOKUP(F19935,Products!A:D,4,FALSE)*I19935</f>
        <v/>
      </c>
      <c r="N19935">
        <f>L19935-M19935</f>
        <v/>
      </c>
    </row>
    <row r="19936">
      <c r="A19936" t="inlineStr">
        <is>
          <t>T1019934</t>
        </is>
      </c>
      <c r="B19936" t="inlineStr">
        <is>
          <t>2023-03-11</t>
        </is>
      </c>
      <c r="C19936" t="inlineStr">
        <is>
          <t>S014</t>
        </is>
      </c>
      <c r="D19936" t="inlineStr">
        <is>
          <t>Store_014</t>
        </is>
      </c>
      <c r="E19936" t="inlineStr">
        <is>
          <t>West</t>
        </is>
      </c>
      <c r="F19936" t="inlineStr">
        <is>
          <t>P0148</t>
        </is>
      </c>
      <c r="G19936" t="inlineStr">
        <is>
          <t>Prod_0148</t>
        </is>
      </c>
      <c r="H19936" t="inlineStr">
        <is>
          <t>Electronics</t>
        </is>
      </c>
      <c r="I19936" t="n">
        <v>1</v>
      </c>
      <c r="J19936" t="n">
        <v>236.05</v>
      </c>
      <c r="K19936" t="n">
        <v>0.1</v>
      </c>
      <c r="L19936">
        <f>I19936*J19936*(1-K19936)</f>
        <v/>
      </c>
      <c r="M19936">
        <f>VLOOKUP(F19936,Products!A:D,4,FALSE)*I19936</f>
        <v/>
      </c>
      <c r="N19936">
        <f>L19936-M19936</f>
        <v/>
      </c>
    </row>
    <row r="19937">
      <c r="A19937" t="inlineStr">
        <is>
          <t>T1019935</t>
        </is>
      </c>
      <c r="B19937" t="inlineStr">
        <is>
          <t>2024-07-29</t>
        </is>
      </c>
      <c r="C19937" t="inlineStr">
        <is>
          <t>S022</t>
        </is>
      </c>
      <c r="D19937" t="inlineStr">
        <is>
          <t>Store_022</t>
        </is>
      </c>
      <c r="E19937" t="inlineStr">
        <is>
          <t>East</t>
        </is>
      </c>
      <c r="F19937" t="inlineStr">
        <is>
          <t>P0107</t>
        </is>
      </c>
      <c r="G19937" t="inlineStr">
        <is>
          <t>Prod_0107</t>
        </is>
      </c>
      <c r="H19937" t="inlineStr">
        <is>
          <t>Stationery</t>
        </is>
      </c>
      <c r="I19937" t="n">
        <v>1</v>
      </c>
      <c r="J19937" t="n">
        <v>614.6900000000001</v>
      </c>
      <c r="K19937" t="n">
        <v>0</v>
      </c>
      <c r="L19937">
        <f>I19937*J19937*(1-K19937)</f>
        <v/>
      </c>
      <c r="M19937">
        <f>VLOOKUP(F19937,Products!A:D,4,FALSE)*I19937</f>
        <v/>
      </c>
      <c r="N19937">
        <f>L19937-M19937</f>
        <v/>
      </c>
    </row>
    <row r="19938">
      <c r="A19938" t="inlineStr">
        <is>
          <t>T1019936</t>
        </is>
      </c>
      <c r="B19938" t="inlineStr">
        <is>
          <t>2024-09-21</t>
        </is>
      </c>
      <c r="C19938" t="inlineStr">
        <is>
          <t>S005</t>
        </is>
      </c>
      <c r="D19938" t="inlineStr">
        <is>
          <t>Store_005</t>
        </is>
      </c>
      <c r="E19938" t="inlineStr">
        <is>
          <t>Central</t>
        </is>
      </c>
      <c r="F19938" t="inlineStr">
        <is>
          <t>P0073</t>
        </is>
      </c>
      <c r="G19938" t="inlineStr">
        <is>
          <t>Prod_0073</t>
        </is>
      </c>
      <c r="H19938" t="inlineStr">
        <is>
          <t>Food</t>
        </is>
      </c>
      <c r="I19938" t="n">
        <v>1</v>
      </c>
      <c r="J19938" t="n">
        <v>710.05</v>
      </c>
      <c r="K19938" t="n">
        <v>0.15</v>
      </c>
      <c r="L19938">
        <f>I19938*J19938*(1-K19938)</f>
        <v/>
      </c>
      <c r="M19938">
        <f>VLOOKUP(F19938,Products!A:D,4,FALSE)*I19938</f>
        <v/>
      </c>
      <c r="N19938">
        <f>L19938-M19938</f>
        <v/>
      </c>
    </row>
    <row r="19939">
      <c r="A19939" t="inlineStr">
        <is>
          <t>T1019937</t>
        </is>
      </c>
      <c r="B19939" t="inlineStr">
        <is>
          <t>2024-07-15</t>
        </is>
      </c>
      <c r="C19939" t="inlineStr">
        <is>
          <t>S001</t>
        </is>
      </c>
      <c r="D19939" t="inlineStr">
        <is>
          <t>Store_001</t>
        </is>
      </c>
      <c r="E19939" t="inlineStr">
        <is>
          <t>West</t>
        </is>
      </c>
      <c r="F19939" t="inlineStr">
        <is>
          <t>P0049</t>
        </is>
      </c>
      <c r="G19939" t="inlineStr">
        <is>
          <t>Prod_0049</t>
        </is>
      </c>
      <c r="H19939" t="inlineStr">
        <is>
          <t>Beverages</t>
        </is>
      </c>
      <c r="I19939" t="n">
        <v>8</v>
      </c>
      <c r="J19939" t="n">
        <v>270.31</v>
      </c>
      <c r="K19939" t="n">
        <v>0.05</v>
      </c>
      <c r="L19939">
        <f>I19939*J19939*(1-K19939)</f>
        <v/>
      </c>
      <c r="M19939">
        <f>VLOOKUP(F19939,Products!A:D,4,FALSE)*I19939</f>
        <v/>
      </c>
      <c r="N19939">
        <f>L19939-M19939</f>
        <v/>
      </c>
    </row>
    <row r="19940">
      <c r="A19940" t="inlineStr">
        <is>
          <t>T1019938</t>
        </is>
      </c>
      <c r="B19940" t="inlineStr">
        <is>
          <t>2024-03-21</t>
        </is>
      </c>
      <c r="C19940" t="inlineStr">
        <is>
          <t>S015</t>
        </is>
      </c>
      <c r="D19940" t="inlineStr">
        <is>
          <t>Store_015</t>
        </is>
      </c>
      <c r="E19940" t="inlineStr">
        <is>
          <t>North</t>
        </is>
      </c>
      <c r="F19940" t="inlineStr">
        <is>
          <t>P0047</t>
        </is>
      </c>
      <c r="G19940" t="inlineStr">
        <is>
          <t>Prod_0047</t>
        </is>
      </c>
      <c r="H19940" t="inlineStr">
        <is>
          <t>Beverages</t>
        </is>
      </c>
      <c r="I19940" t="n">
        <v>4</v>
      </c>
      <c r="J19940" t="n">
        <v>601.89</v>
      </c>
      <c r="K19940" t="n">
        <v>0.1</v>
      </c>
      <c r="L19940">
        <f>I19940*J19940*(1-K19940)</f>
        <v/>
      </c>
      <c r="M19940">
        <f>VLOOKUP(F19940,Products!A:D,4,FALSE)*I19940</f>
        <v/>
      </c>
      <c r="N19940">
        <f>L19940-M19940</f>
        <v/>
      </c>
    </row>
    <row r="19941">
      <c r="A19941" t="inlineStr">
        <is>
          <t>T1019939</t>
        </is>
      </c>
      <c r="B19941" t="inlineStr">
        <is>
          <t>2023-03-02</t>
        </is>
      </c>
      <c r="C19941" t="inlineStr">
        <is>
          <t>S005</t>
        </is>
      </c>
      <c r="D19941" t="inlineStr">
        <is>
          <t>Store_005</t>
        </is>
      </c>
      <c r="E19941" t="inlineStr">
        <is>
          <t>Central</t>
        </is>
      </c>
      <c r="F19941" t="inlineStr">
        <is>
          <t>P0115</t>
        </is>
      </c>
      <c r="G19941" t="inlineStr">
        <is>
          <t>Prod_0115</t>
        </is>
      </c>
      <c r="H19941" t="inlineStr">
        <is>
          <t>Clothing</t>
        </is>
      </c>
      <c r="I19941" t="n">
        <v>2</v>
      </c>
      <c r="J19941" t="n">
        <v>835.97</v>
      </c>
      <c r="K19941" t="n">
        <v>0</v>
      </c>
      <c r="L19941">
        <f>I19941*J19941*(1-K19941)</f>
        <v/>
      </c>
      <c r="M19941">
        <f>VLOOKUP(F19941,Products!A:D,4,FALSE)*I19941</f>
        <v/>
      </c>
      <c r="N19941">
        <f>L19941-M19941</f>
        <v/>
      </c>
    </row>
    <row r="19942">
      <c r="A19942" t="inlineStr">
        <is>
          <t>T1019940</t>
        </is>
      </c>
      <c r="B19942" t="inlineStr">
        <is>
          <t>2025-08-10</t>
        </is>
      </c>
      <c r="C19942" t="inlineStr">
        <is>
          <t>S030</t>
        </is>
      </c>
      <c r="D19942" t="inlineStr">
        <is>
          <t>Store_030</t>
        </is>
      </c>
      <c r="E19942" t="inlineStr">
        <is>
          <t>North</t>
        </is>
      </c>
      <c r="F19942" t="inlineStr">
        <is>
          <t>P0084</t>
        </is>
      </c>
      <c r="G19942" t="inlineStr">
        <is>
          <t>Prod_0084</t>
        </is>
      </c>
      <c r="H19942" t="inlineStr">
        <is>
          <t>Beverages</t>
        </is>
      </c>
      <c r="I19942" t="n">
        <v>1</v>
      </c>
      <c r="J19942" t="n">
        <v>1057.62</v>
      </c>
      <c r="K19942" t="n">
        <v>0</v>
      </c>
      <c r="L19942">
        <f>I19942*J19942*(1-K19942)</f>
        <v/>
      </c>
      <c r="M19942">
        <f>VLOOKUP(F19942,Products!A:D,4,FALSE)*I19942</f>
        <v/>
      </c>
      <c r="N19942">
        <f>L19942-M19942</f>
        <v/>
      </c>
    </row>
    <row r="19943">
      <c r="A19943" t="inlineStr">
        <is>
          <t>T1019941</t>
        </is>
      </c>
      <c r="B19943" t="inlineStr">
        <is>
          <t>2023-02-18</t>
        </is>
      </c>
      <c r="C19943" t="inlineStr">
        <is>
          <t>S019</t>
        </is>
      </c>
      <c r="D19943" t="inlineStr">
        <is>
          <t>Store_019</t>
        </is>
      </c>
      <c r="E19943" t="inlineStr">
        <is>
          <t>East</t>
        </is>
      </c>
      <c r="F19943" t="inlineStr">
        <is>
          <t>P0169</t>
        </is>
      </c>
      <c r="G19943" t="inlineStr">
        <is>
          <t>Prod_0169</t>
        </is>
      </c>
      <c r="H19943" t="inlineStr">
        <is>
          <t>Beverages</t>
        </is>
      </c>
      <c r="I19943" t="n">
        <v>6</v>
      </c>
      <c r="J19943" t="n">
        <v>574.6799999999999</v>
      </c>
      <c r="K19943" t="n">
        <v>0</v>
      </c>
      <c r="L19943">
        <f>I19943*J19943*(1-K19943)</f>
        <v/>
      </c>
      <c r="M19943">
        <f>VLOOKUP(F19943,Products!A:D,4,FALSE)*I19943</f>
        <v/>
      </c>
      <c r="N19943">
        <f>L19943-M19943</f>
        <v/>
      </c>
    </row>
    <row r="19944">
      <c r="A19944" t="inlineStr">
        <is>
          <t>T1019942</t>
        </is>
      </c>
      <c r="B19944" t="inlineStr">
        <is>
          <t>2024-02-19</t>
        </is>
      </c>
      <c r="C19944" t="inlineStr">
        <is>
          <t>S022</t>
        </is>
      </c>
      <c r="D19944" t="inlineStr">
        <is>
          <t>Store_022</t>
        </is>
      </c>
      <c r="E19944" t="inlineStr">
        <is>
          <t>East</t>
        </is>
      </c>
      <c r="F19944" t="inlineStr">
        <is>
          <t>P0167</t>
        </is>
      </c>
      <c r="G19944" t="inlineStr">
        <is>
          <t>Prod_0167</t>
        </is>
      </c>
      <c r="H19944" t="inlineStr">
        <is>
          <t>Beverages</t>
        </is>
      </c>
      <c r="I19944" t="n">
        <v>6</v>
      </c>
      <c r="J19944" t="n">
        <v>547.8</v>
      </c>
      <c r="K19944" t="n">
        <v>0.05</v>
      </c>
      <c r="L19944">
        <f>I19944*J19944*(1-K19944)</f>
        <v/>
      </c>
      <c r="M19944">
        <f>VLOOKUP(F19944,Products!A:D,4,FALSE)*I19944</f>
        <v/>
      </c>
      <c r="N19944">
        <f>L19944-M19944</f>
        <v/>
      </c>
    </row>
    <row r="19945">
      <c r="A19945" t="inlineStr">
        <is>
          <t>T1019943</t>
        </is>
      </c>
      <c r="B19945" t="inlineStr">
        <is>
          <t>2024-08-29</t>
        </is>
      </c>
      <c r="C19945" t="inlineStr">
        <is>
          <t>S038</t>
        </is>
      </c>
      <c r="D19945" t="inlineStr">
        <is>
          <t>Store_038</t>
        </is>
      </c>
      <c r="E19945" t="inlineStr">
        <is>
          <t>East</t>
        </is>
      </c>
      <c r="F19945" t="inlineStr">
        <is>
          <t>P0005</t>
        </is>
      </c>
      <c r="G19945" t="inlineStr">
        <is>
          <t>Prod_0005</t>
        </is>
      </c>
      <c r="H19945" t="inlineStr">
        <is>
          <t>Beverages</t>
        </is>
      </c>
      <c r="I19945" t="n">
        <v>7</v>
      </c>
      <c r="J19945" t="n">
        <v>104.89</v>
      </c>
      <c r="K19945" t="n">
        <v>0</v>
      </c>
      <c r="L19945">
        <f>I19945*J19945*(1-K19945)</f>
        <v/>
      </c>
      <c r="M19945">
        <f>VLOOKUP(F19945,Products!A:D,4,FALSE)*I19945</f>
        <v/>
      </c>
      <c r="N19945">
        <f>L19945-M19945</f>
        <v/>
      </c>
    </row>
    <row r="19946">
      <c r="A19946" t="inlineStr">
        <is>
          <t>T1019944</t>
        </is>
      </c>
      <c r="B19946" t="inlineStr">
        <is>
          <t>2024-03-09</t>
        </is>
      </c>
      <c r="C19946" t="inlineStr">
        <is>
          <t>S007</t>
        </is>
      </c>
      <c r="D19946" t="inlineStr">
        <is>
          <t>Store_007</t>
        </is>
      </c>
      <c r="E19946" t="inlineStr">
        <is>
          <t>East</t>
        </is>
      </c>
      <c r="F19946" t="inlineStr">
        <is>
          <t>P0056</t>
        </is>
      </c>
      <c r="G19946" t="inlineStr">
        <is>
          <t>Prod_0056</t>
        </is>
      </c>
      <c r="H19946" t="inlineStr">
        <is>
          <t>Household</t>
        </is>
      </c>
      <c r="I19946" t="n">
        <v>5</v>
      </c>
      <c r="J19946" t="n">
        <v>324.66</v>
      </c>
      <c r="K19946" t="n">
        <v>0</v>
      </c>
      <c r="L19946">
        <f>I19946*J19946*(1-K19946)</f>
        <v/>
      </c>
      <c r="M19946">
        <f>VLOOKUP(F19946,Products!A:D,4,FALSE)*I19946</f>
        <v/>
      </c>
      <c r="N19946">
        <f>L19946-M19946</f>
        <v/>
      </c>
    </row>
    <row r="19947">
      <c r="A19947" t="inlineStr">
        <is>
          <t>T1019945</t>
        </is>
      </c>
      <c r="B19947" t="inlineStr">
        <is>
          <t>2024-07-12</t>
        </is>
      </c>
      <c r="C19947" t="inlineStr">
        <is>
          <t>S003</t>
        </is>
      </c>
      <c r="D19947" t="inlineStr">
        <is>
          <t>Store_003</t>
        </is>
      </c>
      <c r="E19947" t="inlineStr">
        <is>
          <t>North</t>
        </is>
      </c>
      <c r="F19947" t="inlineStr">
        <is>
          <t>P0195</t>
        </is>
      </c>
      <c r="G19947" t="inlineStr">
        <is>
          <t>Prod_0195</t>
        </is>
      </c>
      <c r="H19947" t="inlineStr">
        <is>
          <t>Food</t>
        </is>
      </c>
      <c r="I19947" t="n">
        <v>5</v>
      </c>
      <c r="J19947" t="n">
        <v>581.75</v>
      </c>
      <c r="K19947" t="n">
        <v>0.2</v>
      </c>
      <c r="L19947">
        <f>I19947*J19947*(1-K19947)</f>
        <v/>
      </c>
      <c r="M19947">
        <f>VLOOKUP(F19947,Products!A:D,4,FALSE)*I19947</f>
        <v/>
      </c>
      <c r="N19947">
        <f>L19947-M19947</f>
        <v/>
      </c>
    </row>
    <row r="19948">
      <c r="A19948" t="inlineStr">
        <is>
          <t>T1019946</t>
        </is>
      </c>
      <c r="B19948" t="inlineStr">
        <is>
          <t>2024-12-30</t>
        </is>
      </c>
      <c r="C19948" t="inlineStr">
        <is>
          <t>S020</t>
        </is>
      </c>
      <c r="D19948" t="inlineStr">
        <is>
          <t>Store_020</t>
        </is>
      </c>
      <c r="E19948" t="inlineStr">
        <is>
          <t>West</t>
        </is>
      </c>
      <c r="F19948" t="inlineStr">
        <is>
          <t>P0186</t>
        </is>
      </c>
      <c r="G19948" t="inlineStr">
        <is>
          <t>Prod_0186</t>
        </is>
      </c>
      <c r="H19948" t="inlineStr">
        <is>
          <t>Household</t>
        </is>
      </c>
      <c r="I19948" t="n">
        <v>2</v>
      </c>
      <c r="J19948" t="n">
        <v>846.6900000000001</v>
      </c>
      <c r="K19948" t="n">
        <v>0.1</v>
      </c>
      <c r="L19948">
        <f>I19948*J19948*(1-K19948)</f>
        <v/>
      </c>
      <c r="M19948">
        <f>VLOOKUP(F19948,Products!A:D,4,FALSE)*I19948</f>
        <v/>
      </c>
      <c r="N19948">
        <f>L19948-M19948</f>
        <v/>
      </c>
    </row>
    <row r="19949">
      <c r="A19949" t="inlineStr">
        <is>
          <t>T1019947</t>
        </is>
      </c>
      <c r="B19949" t="inlineStr">
        <is>
          <t>2025-05-12</t>
        </is>
      </c>
      <c r="C19949" t="inlineStr">
        <is>
          <t>S004</t>
        </is>
      </c>
      <c r="D19949" t="inlineStr">
        <is>
          <t>Store_004</t>
        </is>
      </c>
      <c r="E19949" t="inlineStr">
        <is>
          <t>Central</t>
        </is>
      </c>
      <c r="F19949" t="inlineStr">
        <is>
          <t>P0003</t>
        </is>
      </c>
      <c r="G19949" t="inlineStr">
        <is>
          <t>Prod_0003</t>
        </is>
      </c>
      <c r="H19949" t="inlineStr">
        <is>
          <t>Household</t>
        </is>
      </c>
      <c r="I19949" t="n">
        <v>1</v>
      </c>
      <c r="J19949" t="n">
        <v>93.06</v>
      </c>
      <c r="K19949" t="n">
        <v>0.05</v>
      </c>
      <c r="L19949">
        <f>I19949*J19949*(1-K19949)</f>
        <v/>
      </c>
      <c r="M19949">
        <f>VLOOKUP(F19949,Products!A:D,4,FALSE)*I19949</f>
        <v/>
      </c>
      <c r="N19949">
        <f>L19949-M19949</f>
        <v/>
      </c>
    </row>
    <row r="19950">
      <c r="A19950" t="inlineStr">
        <is>
          <t>T1019948</t>
        </is>
      </c>
      <c r="B19950" t="inlineStr">
        <is>
          <t>2024-02-20</t>
        </is>
      </c>
      <c r="C19950" t="inlineStr">
        <is>
          <t>S044</t>
        </is>
      </c>
      <c r="D19950" t="inlineStr">
        <is>
          <t>Store_044</t>
        </is>
      </c>
      <c r="E19950" t="inlineStr">
        <is>
          <t>North</t>
        </is>
      </c>
      <c r="F19950" t="inlineStr">
        <is>
          <t>P0020</t>
        </is>
      </c>
      <c r="G19950" t="inlineStr">
        <is>
          <t>Prod_0020</t>
        </is>
      </c>
      <c r="H19950" t="inlineStr">
        <is>
          <t>Beverages</t>
        </is>
      </c>
      <c r="I19950" t="n">
        <v>1</v>
      </c>
      <c r="J19950" t="n">
        <v>654.67</v>
      </c>
      <c r="K19950" t="n">
        <v>0</v>
      </c>
      <c r="L19950">
        <f>I19950*J19950*(1-K19950)</f>
        <v/>
      </c>
      <c r="M19950">
        <f>VLOOKUP(F19950,Products!A:D,4,FALSE)*I19950</f>
        <v/>
      </c>
      <c r="N19950">
        <f>L19950-M19950</f>
        <v/>
      </c>
    </row>
    <row r="19951">
      <c r="A19951" t="inlineStr">
        <is>
          <t>T1019949</t>
        </is>
      </c>
      <c r="B19951" t="inlineStr">
        <is>
          <t>2025-02-17</t>
        </is>
      </c>
      <c r="C19951" t="inlineStr">
        <is>
          <t>S019</t>
        </is>
      </c>
      <c r="D19951" t="inlineStr">
        <is>
          <t>Store_019</t>
        </is>
      </c>
      <c r="E19951" t="inlineStr">
        <is>
          <t>East</t>
        </is>
      </c>
      <c r="F19951" t="inlineStr">
        <is>
          <t>P0103</t>
        </is>
      </c>
      <c r="G19951" t="inlineStr">
        <is>
          <t>Prod_0103</t>
        </is>
      </c>
      <c r="H19951" t="inlineStr">
        <is>
          <t>Stationery</t>
        </is>
      </c>
      <c r="I19951" t="n">
        <v>4</v>
      </c>
      <c r="J19951" t="n">
        <v>732.4</v>
      </c>
      <c r="K19951" t="n">
        <v>0.15</v>
      </c>
      <c r="L19951">
        <f>I19951*J19951*(1-K19951)</f>
        <v/>
      </c>
      <c r="M19951">
        <f>VLOOKUP(F19951,Products!A:D,4,FALSE)*I19951</f>
        <v/>
      </c>
      <c r="N19951">
        <f>L19951-M19951</f>
        <v/>
      </c>
    </row>
    <row r="19952">
      <c r="A19952" t="inlineStr">
        <is>
          <t>T1019950</t>
        </is>
      </c>
      <c r="B19952" t="inlineStr">
        <is>
          <t>2024-11-19</t>
        </is>
      </c>
      <c r="C19952" t="inlineStr">
        <is>
          <t>S013</t>
        </is>
      </c>
      <c r="D19952" t="inlineStr">
        <is>
          <t>Store_013</t>
        </is>
      </c>
      <c r="E19952" t="inlineStr">
        <is>
          <t>North</t>
        </is>
      </c>
      <c r="F19952" t="inlineStr">
        <is>
          <t>P0171</t>
        </is>
      </c>
      <c r="G19952" t="inlineStr">
        <is>
          <t>Prod_0171</t>
        </is>
      </c>
      <c r="H19952" t="inlineStr">
        <is>
          <t>Household</t>
        </is>
      </c>
      <c r="I19952" t="n">
        <v>3</v>
      </c>
      <c r="J19952" t="n">
        <v>336.21</v>
      </c>
      <c r="K19952" t="n">
        <v>0.05</v>
      </c>
      <c r="L19952">
        <f>I19952*J19952*(1-K19952)</f>
        <v/>
      </c>
      <c r="M19952">
        <f>VLOOKUP(F19952,Products!A:D,4,FALSE)*I19952</f>
        <v/>
      </c>
      <c r="N19952">
        <f>L19952-M19952</f>
        <v/>
      </c>
    </row>
    <row r="19953">
      <c r="A19953" t="inlineStr">
        <is>
          <t>T1019951</t>
        </is>
      </c>
      <c r="B19953" t="inlineStr">
        <is>
          <t>2024-04-19</t>
        </is>
      </c>
      <c r="C19953" t="inlineStr">
        <is>
          <t>S031</t>
        </is>
      </c>
      <c r="D19953" t="inlineStr">
        <is>
          <t>Store_031</t>
        </is>
      </c>
      <c r="E19953" t="inlineStr">
        <is>
          <t>Central</t>
        </is>
      </c>
      <c r="F19953" t="inlineStr">
        <is>
          <t>P0149</t>
        </is>
      </c>
      <c r="G19953" t="inlineStr">
        <is>
          <t>Prod_0149</t>
        </is>
      </c>
      <c r="H19953" t="inlineStr">
        <is>
          <t>Toys</t>
        </is>
      </c>
      <c r="I19953" t="n">
        <v>7</v>
      </c>
      <c r="J19953" t="n">
        <v>63.6</v>
      </c>
      <c r="K19953" t="n">
        <v>0.1</v>
      </c>
      <c r="L19953">
        <f>I19953*J19953*(1-K19953)</f>
        <v/>
      </c>
      <c r="M19953">
        <f>VLOOKUP(F19953,Products!A:D,4,FALSE)*I19953</f>
        <v/>
      </c>
      <c r="N19953">
        <f>L19953-M19953</f>
        <v/>
      </c>
    </row>
    <row r="19954">
      <c r="A19954" t="inlineStr">
        <is>
          <t>T1019952</t>
        </is>
      </c>
      <c r="B19954" t="inlineStr">
        <is>
          <t>2025-05-24</t>
        </is>
      </c>
      <c r="C19954" t="inlineStr">
        <is>
          <t>S037</t>
        </is>
      </c>
      <c r="D19954" t="inlineStr">
        <is>
          <t>Store_037</t>
        </is>
      </c>
      <c r="E19954" t="inlineStr">
        <is>
          <t>East</t>
        </is>
      </c>
      <c r="F19954" t="inlineStr">
        <is>
          <t>P0010</t>
        </is>
      </c>
      <c r="G19954" t="inlineStr">
        <is>
          <t>Prod_0010</t>
        </is>
      </c>
      <c r="H19954" t="inlineStr">
        <is>
          <t>Electronics</t>
        </is>
      </c>
      <c r="I19954" t="n">
        <v>2</v>
      </c>
      <c r="J19954" t="n">
        <v>744.66</v>
      </c>
      <c r="K19954" t="n">
        <v>0</v>
      </c>
      <c r="L19954">
        <f>I19954*J19954*(1-K19954)</f>
        <v/>
      </c>
      <c r="M19954">
        <f>VLOOKUP(F19954,Products!A:D,4,FALSE)*I19954</f>
        <v/>
      </c>
      <c r="N19954">
        <f>L19954-M19954</f>
        <v/>
      </c>
    </row>
    <row r="19955">
      <c r="A19955" t="inlineStr">
        <is>
          <t>T1019953</t>
        </is>
      </c>
      <c r="B19955" t="inlineStr">
        <is>
          <t>2024-10-01</t>
        </is>
      </c>
      <c r="C19955" t="inlineStr">
        <is>
          <t>S021</t>
        </is>
      </c>
      <c r="D19955" t="inlineStr">
        <is>
          <t>Store_021</t>
        </is>
      </c>
      <c r="E19955" t="inlineStr">
        <is>
          <t>North</t>
        </is>
      </c>
      <c r="F19955" t="inlineStr">
        <is>
          <t>P0012</t>
        </is>
      </c>
      <c r="G19955" t="inlineStr">
        <is>
          <t>Prod_0012</t>
        </is>
      </c>
      <c r="H19955" t="inlineStr">
        <is>
          <t>Food</t>
        </is>
      </c>
      <c r="I19955" t="n">
        <v>1</v>
      </c>
      <c r="J19955" t="n">
        <v>875.5</v>
      </c>
      <c r="K19955" t="n">
        <v>0.15</v>
      </c>
      <c r="L19955">
        <f>I19955*J19955*(1-K19955)</f>
        <v/>
      </c>
      <c r="M19955">
        <f>VLOOKUP(F19955,Products!A:D,4,FALSE)*I19955</f>
        <v/>
      </c>
      <c r="N19955">
        <f>L19955-M19955</f>
        <v/>
      </c>
    </row>
    <row r="19956">
      <c r="A19956" t="inlineStr">
        <is>
          <t>T1019954</t>
        </is>
      </c>
      <c r="B19956" t="inlineStr">
        <is>
          <t>2023-04-10</t>
        </is>
      </c>
      <c r="C19956" t="inlineStr">
        <is>
          <t>S011</t>
        </is>
      </c>
      <c r="D19956" t="inlineStr">
        <is>
          <t>Store_011</t>
        </is>
      </c>
      <c r="E19956" t="inlineStr">
        <is>
          <t>South</t>
        </is>
      </c>
      <c r="F19956" t="inlineStr">
        <is>
          <t>P0011</t>
        </is>
      </c>
      <c r="G19956" t="inlineStr">
        <is>
          <t>Prod_0011</t>
        </is>
      </c>
      <c r="H19956" t="inlineStr">
        <is>
          <t>Household</t>
        </is>
      </c>
      <c r="I19956" t="n">
        <v>3</v>
      </c>
      <c r="J19956" t="n">
        <v>322.39</v>
      </c>
      <c r="K19956" t="n">
        <v>0</v>
      </c>
      <c r="L19956">
        <f>I19956*J19956*(1-K19956)</f>
        <v/>
      </c>
      <c r="M19956">
        <f>VLOOKUP(F19956,Products!A:D,4,FALSE)*I19956</f>
        <v/>
      </c>
      <c r="N19956">
        <f>L19956-M19956</f>
        <v/>
      </c>
    </row>
    <row r="19957">
      <c r="A19957" t="inlineStr">
        <is>
          <t>T1019955</t>
        </is>
      </c>
      <c r="B19957" t="inlineStr">
        <is>
          <t>2023-11-05</t>
        </is>
      </c>
      <c r="C19957" t="inlineStr">
        <is>
          <t>S025</t>
        </is>
      </c>
      <c r="D19957" t="inlineStr">
        <is>
          <t>Store_025</t>
        </is>
      </c>
      <c r="E19957" t="inlineStr">
        <is>
          <t>Central</t>
        </is>
      </c>
      <c r="F19957" t="inlineStr">
        <is>
          <t>P0152</t>
        </is>
      </c>
      <c r="G19957" t="inlineStr">
        <is>
          <t>Prod_0152</t>
        </is>
      </c>
      <c r="H19957" t="inlineStr">
        <is>
          <t>Household</t>
        </is>
      </c>
      <c r="I19957" t="n">
        <v>2</v>
      </c>
      <c r="J19957" t="n">
        <v>720.75</v>
      </c>
      <c r="K19957" t="n">
        <v>0</v>
      </c>
      <c r="L19957">
        <f>I19957*J19957*(1-K19957)</f>
        <v/>
      </c>
      <c r="M19957">
        <f>VLOOKUP(F19957,Products!A:D,4,FALSE)*I19957</f>
        <v/>
      </c>
      <c r="N19957">
        <f>L19957-M19957</f>
        <v/>
      </c>
    </row>
    <row r="19958">
      <c r="A19958" t="inlineStr">
        <is>
          <t>T1019956</t>
        </is>
      </c>
      <c r="B19958" t="inlineStr">
        <is>
          <t>2023-01-04</t>
        </is>
      </c>
      <c r="C19958" t="inlineStr">
        <is>
          <t>S020</t>
        </is>
      </c>
      <c r="D19958" t="inlineStr">
        <is>
          <t>Store_020</t>
        </is>
      </c>
      <c r="E19958" t="inlineStr">
        <is>
          <t>West</t>
        </is>
      </c>
      <c r="F19958" t="inlineStr">
        <is>
          <t>P0022</t>
        </is>
      </c>
      <c r="G19958" t="inlineStr">
        <is>
          <t>Prod_0022</t>
        </is>
      </c>
      <c r="H19958" t="inlineStr">
        <is>
          <t>Beverages</t>
        </is>
      </c>
      <c r="I19958" t="n">
        <v>2</v>
      </c>
      <c r="J19958" t="n">
        <v>235.65</v>
      </c>
      <c r="K19958" t="n">
        <v>0.05</v>
      </c>
      <c r="L19958">
        <f>I19958*J19958*(1-K19958)</f>
        <v/>
      </c>
      <c r="M19958">
        <f>VLOOKUP(F19958,Products!A:D,4,FALSE)*I19958</f>
        <v/>
      </c>
      <c r="N19958">
        <f>L19958-M19958</f>
        <v/>
      </c>
    </row>
    <row r="19959">
      <c r="A19959" t="inlineStr">
        <is>
          <t>T1019957</t>
        </is>
      </c>
      <c r="B19959" t="inlineStr">
        <is>
          <t>2023-03-06</t>
        </is>
      </c>
      <c r="C19959" t="inlineStr">
        <is>
          <t>S021</t>
        </is>
      </c>
      <c r="D19959" t="inlineStr">
        <is>
          <t>Store_021</t>
        </is>
      </c>
      <c r="E19959" t="inlineStr">
        <is>
          <t>North</t>
        </is>
      </c>
      <c r="F19959" t="inlineStr">
        <is>
          <t>P0182</t>
        </is>
      </c>
      <c r="G19959" t="inlineStr">
        <is>
          <t>Prod_0182</t>
        </is>
      </c>
      <c r="H19959" t="inlineStr">
        <is>
          <t>Electronics</t>
        </is>
      </c>
      <c r="I19959" t="n">
        <v>2</v>
      </c>
      <c r="J19959" t="n">
        <v>841.1</v>
      </c>
      <c r="K19959" t="n">
        <v>0</v>
      </c>
      <c r="L19959">
        <f>I19959*J19959*(1-K19959)</f>
        <v/>
      </c>
      <c r="M19959">
        <f>VLOOKUP(F19959,Products!A:D,4,FALSE)*I19959</f>
        <v/>
      </c>
      <c r="N19959">
        <f>L19959-M19959</f>
        <v/>
      </c>
    </row>
    <row r="19960">
      <c r="A19960" t="inlineStr">
        <is>
          <t>T1019958</t>
        </is>
      </c>
      <c r="B19960" t="inlineStr">
        <is>
          <t>2023-10-26</t>
        </is>
      </c>
      <c r="C19960" t="inlineStr">
        <is>
          <t>S030</t>
        </is>
      </c>
      <c r="D19960" t="inlineStr">
        <is>
          <t>Store_030</t>
        </is>
      </c>
      <c r="E19960" t="inlineStr">
        <is>
          <t>North</t>
        </is>
      </c>
      <c r="F19960" t="inlineStr">
        <is>
          <t>P0091</t>
        </is>
      </c>
      <c r="G19960" t="inlineStr">
        <is>
          <t>Prod_0091</t>
        </is>
      </c>
      <c r="H19960" t="inlineStr">
        <is>
          <t>Toys</t>
        </is>
      </c>
      <c r="I19960" t="n">
        <v>5</v>
      </c>
      <c r="J19960" t="n">
        <v>289.73</v>
      </c>
      <c r="K19960" t="n">
        <v>0.1</v>
      </c>
      <c r="L19960">
        <f>I19960*J19960*(1-K19960)</f>
        <v/>
      </c>
      <c r="M19960">
        <f>VLOOKUP(F19960,Products!A:D,4,FALSE)*I19960</f>
        <v/>
      </c>
      <c r="N19960">
        <f>L19960-M19960</f>
        <v/>
      </c>
    </row>
    <row r="19961">
      <c r="A19961" t="inlineStr">
        <is>
          <t>T1019959</t>
        </is>
      </c>
      <c r="B19961" t="inlineStr">
        <is>
          <t>2024-04-29</t>
        </is>
      </c>
      <c r="C19961" t="inlineStr">
        <is>
          <t>S005</t>
        </is>
      </c>
      <c r="D19961" t="inlineStr">
        <is>
          <t>Store_005</t>
        </is>
      </c>
      <c r="E19961" t="inlineStr">
        <is>
          <t>Central</t>
        </is>
      </c>
      <c r="F19961" t="inlineStr">
        <is>
          <t>P0052</t>
        </is>
      </c>
      <c r="G19961" t="inlineStr">
        <is>
          <t>Prod_0052</t>
        </is>
      </c>
      <c r="H19961" t="inlineStr">
        <is>
          <t>Clothing</t>
        </is>
      </c>
      <c r="I19961" t="n">
        <v>1</v>
      </c>
      <c r="J19961" t="n">
        <v>51.03</v>
      </c>
      <c r="K19961" t="n">
        <v>0</v>
      </c>
      <c r="L19961">
        <f>I19961*J19961*(1-K19961)</f>
        <v/>
      </c>
      <c r="M19961">
        <f>VLOOKUP(F19961,Products!A:D,4,FALSE)*I19961</f>
        <v/>
      </c>
      <c r="N19961">
        <f>L19961-M19961</f>
        <v/>
      </c>
    </row>
    <row r="19962">
      <c r="A19962" t="inlineStr">
        <is>
          <t>T1019960</t>
        </is>
      </c>
      <c r="B19962" t="inlineStr">
        <is>
          <t>2023-08-12</t>
        </is>
      </c>
      <c r="C19962" t="inlineStr">
        <is>
          <t>S037</t>
        </is>
      </c>
      <c r="D19962" t="inlineStr">
        <is>
          <t>Store_037</t>
        </is>
      </c>
      <c r="E19962" t="inlineStr">
        <is>
          <t>East</t>
        </is>
      </c>
      <c r="F19962" t="inlineStr">
        <is>
          <t>P0035</t>
        </is>
      </c>
      <c r="G19962" t="inlineStr">
        <is>
          <t>Prod_0035</t>
        </is>
      </c>
      <c r="H19962" t="inlineStr">
        <is>
          <t>Beverages</t>
        </is>
      </c>
      <c r="I19962" t="n">
        <v>9</v>
      </c>
      <c r="J19962" t="n">
        <v>122.75</v>
      </c>
      <c r="K19962" t="n">
        <v>0</v>
      </c>
      <c r="L19962">
        <f>I19962*J19962*(1-K19962)</f>
        <v/>
      </c>
      <c r="M19962">
        <f>VLOOKUP(F19962,Products!A:D,4,FALSE)*I19962</f>
        <v/>
      </c>
      <c r="N19962">
        <f>L19962-M19962</f>
        <v/>
      </c>
    </row>
    <row r="19963">
      <c r="A19963" t="inlineStr">
        <is>
          <t>T1019961</t>
        </is>
      </c>
      <c r="B19963" t="inlineStr">
        <is>
          <t>2024-03-15</t>
        </is>
      </c>
      <c r="C19963" t="inlineStr">
        <is>
          <t>S023</t>
        </is>
      </c>
      <c r="D19963" t="inlineStr">
        <is>
          <t>Store_023</t>
        </is>
      </c>
      <c r="E19963" t="inlineStr">
        <is>
          <t>South</t>
        </is>
      </c>
      <c r="F19963" t="inlineStr">
        <is>
          <t>P0109</t>
        </is>
      </c>
      <c r="G19963" t="inlineStr">
        <is>
          <t>Prod_0109</t>
        </is>
      </c>
      <c r="H19963" t="inlineStr">
        <is>
          <t>Beverages</t>
        </is>
      </c>
      <c r="I19963" t="n">
        <v>3</v>
      </c>
      <c r="J19963" t="n">
        <v>809.34</v>
      </c>
      <c r="K19963" t="n">
        <v>0</v>
      </c>
      <c r="L19963">
        <f>I19963*J19963*(1-K19963)</f>
        <v/>
      </c>
      <c r="M19963">
        <f>VLOOKUP(F19963,Products!A:D,4,FALSE)*I19963</f>
        <v/>
      </c>
      <c r="N19963">
        <f>L19963-M19963</f>
        <v/>
      </c>
    </row>
    <row r="19964">
      <c r="A19964" t="inlineStr">
        <is>
          <t>T1019962</t>
        </is>
      </c>
      <c r="B19964" t="inlineStr">
        <is>
          <t>2024-08-15</t>
        </is>
      </c>
      <c r="C19964" t="inlineStr">
        <is>
          <t>S049</t>
        </is>
      </c>
      <c r="D19964" t="inlineStr">
        <is>
          <t>Store_049</t>
        </is>
      </c>
      <c r="E19964" t="inlineStr">
        <is>
          <t>North</t>
        </is>
      </c>
      <c r="F19964" t="inlineStr">
        <is>
          <t>P0049</t>
        </is>
      </c>
      <c r="G19964" t="inlineStr">
        <is>
          <t>Prod_0049</t>
        </is>
      </c>
      <c r="H19964" t="inlineStr">
        <is>
          <t>Beverages</t>
        </is>
      </c>
      <c r="I19964" t="n">
        <v>1</v>
      </c>
      <c r="J19964" t="n">
        <v>178.87</v>
      </c>
      <c r="K19964" t="n">
        <v>0.15</v>
      </c>
      <c r="L19964">
        <f>I19964*J19964*(1-K19964)</f>
        <v/>
      </c>
      <c r="M19964">
        <f>VLOOKUP(F19964,Products!A:D,4,FALSE)*I19964</f>
        <v/>
      </c>
      <c r="N19964">
        <f>L19964-M19964</f>
        <v/>
      </c>
    </row>
    <row r="19965">
      <c r="A19965" t="inlineStr">
        <is>
          <t>T1019963</t>
        </is>
      </c>
      <c r="B19965" t="inlineStr">
        <is>
          <t>2025-03-30</t>
        </is>
      </c>
      <c r="C19965" t="inlineStr">
        <is>
          <t>S043</t>
        </is>
      </c>
      <c r="D19965" t="inlineStr">
        <is>
          <t>Store_043</t>
        </is>
      </c>
      <c r="E19965" t="inlineStr">
        <is>
          <t>East</t>
        </is>
      </c>
      <c r="F19965" t="inlineStr">
        <is>
          <t>P0104</t>
        </is>
      </c>
      <c r="G19965" t="inlineStr">
        <is>
          <t>Prod_0104</t>
        </is>
      </c>
      <c r="H19965" t="inlineStr">
        <is>
          <t>Clothing</t>
        </is>
      </c>
      <c r="I19965" t="n">
        <v>3</v>
      </c>
      <c r="J19965" t="n">
        <v>555.1</v>
      </c>
      <c r="K19965" t="n">
        <v>0</v>
      </c>
      <c r="L19965">
        <f>I19965*J19965*(1-K19965)</f>
        <v/>
      </c>
      <c r="M19965">
        <f>VLOOKUP(F19965,Products!A:D,4,FALSE)*I19965</f>
        <v/>
      </c>
      <c r="N19965">
        <f>L19965-M19965</f>
        <v/>
      </c>
    </row>
    <row r="19966">
      <c r="A19966" t="inlineStr">
        <is>
          <t>T1019964</t>
        </is>
      </c>
      <c r="B19966" t="inlineStr">
        <is>
          <t>2025-02-28</t>
        </is>
      </c>
      <c r="C19966" t="inlineStr">
        <is>
          <t>S034</t>
        </is>
      </c>
      <c r="D19966" t="inlineStr">
        <is>
          <t>Store_034</t>
        </is>
      </c>
      <c r="E19966" t="inlineStr">
        <is>
          <t>Central</t>
        </is>
      </c>
      <c r="F19966" t="inlineStr">
        <is>
          <t>P0077</t>
        </is>
      </c>
      <c r="G19966" t="inlineStr">
        <is>
          <t>Prod_0077</t>
        </is>
      </c>
      <c r="H19966" t="inlineStr">
        <is>
          <t>Beverages</t>
        </is>
      </c>
      <c r="I19966" t="n">
        <v>4</v>
      </c>
      <c r="J19966" t="n">
        <v>40.19</v>
      </c>
      <c r="K19966" t="n">
        <v>0</v>
      </c>
      <c r="L19966">
        <f>I19966*J19966*(1-K19966)</f>
        <v/>
      </c>
      <c r="M19966">
        <f>VLOOKUP(F19966,Products!A:D,4,FALSE)*I19966</f>
        <v/>
      </c>
      <c r="N19966">
        <f>L19966-M19966</f>
        <v/>
      </c>
    </row>
    <row r="19967">
      <c r="A19967" t="inlineStr">
        <is>
          <t>T1019965</t>
        </is>
      </c>
      <c r="B19967" t="inlineStr">
        <is>
          <t>2025-04-23</t>
        </is>
      </c>
      <c r="C19967" t="inlineStr">
        <is>
          <t>S018</t>
        </is>
      </c>
      <c r="D19967" t="inlineStr">
        <is>
          <t>Store_018</t>
        </is>
      </c>
      <c r="E19967" t="inlineStr">
        <is>
          <t>South</t>
        </is>
      </c>
      <c r="F19967" t="inlineStr">
        <is>
          <t>P0083</t>
        </is>
      </c>
      <c r="G19967" t="inlineStr">
        <is>
          <t>Prod_0083</t>
        </is>
      </c>
      <c r="H19967" t="inlineStr">
        <is>
          <t>Clothing</t>
        </is>
      </c>
      <c r="I19967" t="n">
        <v>1</v>
      </c>
      <c r="J19967" t="n">
        <v>626.97</v>
      </c>
      <c r="K19967" t="n">
        <v>0</v>
      </c>
      <c r="L19967">
        <f>I19967*J19967*(1-K19967)</f>
        <v/>
      </c>
      <c r="M19967">
        <f>VLOOKUP(F19967,Products!A:D,4,FALSE)*I19967</f>
        <v/>
      </c>
      <c r="N19967">
        <f>L19967-M19967</f>
        <v/>
      </c>
    </row>
    <row r="19968">
      <c r="A19968" t="inlineStr">
        <is>
          <t>T1019966</t>
        </is>
      </c>
      <c r="B19968" t="inlineStr">
        <is>
          <t>2025-05-15</t>
        </is>
      </c>
      <c r="C19968" t="inlineStr">
        <is>
          <t>S022</t>
        </is>
      </c>
      <c r="D19968" t="inlineStr">
        <is>
          <t>Store_022</t>
        </is>
      </c>
      <c r="E19968" t="inlineStr">
        <is>
          <t>East</t>
        </is>
      </c>
      <c r="F19968" t="inlineStr">
        <is>
          <t>P0116</t>
        </is>
      </c>
      <c r="G19968" t="inlineStr">
        <is>
          <t>Prod_0116</t>
        </is>
      </c>
      <c r="H19968" t="inlineStr">
        <is>
          <t>Clothing</t>
        </is>
      </c>
      <c r="I19968" t="n">
        <v>9</v>
      </c>
      <c r="J19968" t="n">
        <v>914.84</v>
      </c>
      <c r="K19968" t="n">
        <v>0.05</v>
      </c>
      <c r="L19968">
        <f>I19968*J19968*(1-K19968)</f>
        <v/>
      </c>
      <c r="M19968">
        <f>VLOOKUP(F19968,Products!A:D,4,FALSE)*I19968</f>
        <v/>
      </c>
      <c r="N19968">
        <f>L19968-M19968</f>
        <v/>
      </c>
    </row>
    <row r="19969">
      <c r="A19969" t="inlineStr">
        <is>
          <t>T1019967</t>
        </is>
      </c>
      <c r="B19969" t="inlineStr">
        <is>
          <t>2024-02-10</t>
        </is>
      </c>
      <c r="C19969" t="inlineStr">
        <is>
          <t>S049</t>
        </is>
      </c>
      <c r="D19969" t="inlineStr">
        <is>
          <t>Store_049</t>
        </is>
      </c>
      <c r="E19969" t="inlineStr">
        <is>
          <t>North</t>
        </is>
      </c>
      <c r="F19969" t="inlineStr">
        <is>
          <t>P0157</t>
        </is>
      </c>
      <c r="G19969" t="inlineStr">
        <is>
          <t>Prod_0157</t>
        </is>
      </c>
      <c r="H19969" t="inlineStr">
        <is>
          <t>Toys</t>
        </is>
      </c>
      <c r="I19969" t="n">
        <v>2</v>
      </c>
      <c r="J19969" t="n">
        <v>202.3</v>
      </c>
      <c r="K19969" t="n">
        <v>0</v>
      </c>
      <c r="L19969">
        <f>I19969*J19969*(1-K19969)</f>
        <v/>
      </c>
      <c r="M19969">
        <f>VLOOKUP(F19969,Products!A:D,4,FALSE)*I19969</f>
        <v/>
      </c>
      <c r="N19969">
        <f>L19969-M19969</f>
        <v/>
      </c>
    </row>
    <row r="19970">
      <c r="A19970" t="inlineStr">
        <is>
          <t>T1019968</t>
        </is>
      </c>
      <c r="B19970" t="inlineStr">
        <is>
          <t>2023-02-07</t>
        </is>
      </c>
      <c r="C19970" t="inlineStr">
        <is>
          <t>S030</t>
        </is>
      </c>
      <c r="D19970" t="inlineStr">
        <is>
          <t>Store_030</t>
        </is>
      </c>
      <c r="E19970" t="inlineStr">
        <is>
          <t>North</t>
        </is>
      </c>
      <c r="F19970" t="inlineStr">
        <is>
          <t>P0184</t>
        </is>
      </c>
      <c r="G19970" t="inlineStr">
        <is>
          <t>Prod_0184</t>
        </is>
      </c>
      <c r="H19970" t="inlineStr">
        <is>
          <t>Beverages</t>
        </is>
      </c>
      <c r="I19970" t="n">
        <v>2</v>
      </c>
      <c r="J19970" t="n">
        <v>499.81</v>
      </c>
      <c r="K19970" t="n">
        <v>0</v>
      </c>
      <c r="L19970">
        <f>I19970*J19970*(1-K19970)</f>
        <v/>
      </c>
      <c r="M19970">
        <f>VLOOKUP(F19970,Products!A:D,4,FALSE)*I19970</f>
        <v/>
      </c>
      <c r="N19970">
        <f>L19970-M19970</f>
        <v/>
      </c>
    </row>
    <row r="19971">
      <c r="A19971" t="inlineStr">
        <is>
          <t>T1019969</t>
        </is>
      </c>
      <c r="B19971" t="inlineStr">
        <is>
          <t>2023-10-10</t>
        </is>
      </c>
      <c r="C19971" t="inlineStr">
        <is>
          <t>S007</t>
        </is>
      </c>
      <c r="D19971" t="inlineStr">
        <is>
          <t>Store_007</t>
        </is>
      </c>
      <c r="E19971" t="inlineStr">
        <is>
          <t>East</t>
        </is>
      </c>
      <c r="F19971" t="inlineStr">
        <is>
          <t>P0168</t>
        </is>
      </c>
      <c r="G19971" t="inlineStr">
        <is>
          <t>Prod_0168</t>
        </is>
      </c>
      <c r="H19971" t="inlineStr">
        <is>
          <t>Electronics</t>
        </is>
      </c>
      <c r="I19971" t="n">
        <v>4</v>
      </c>
      <c r="J19971" t="n">
        <v>58.77</v>
      </c>
      <c r="K19971" t="n">
        <v>0</v>
      </c>
      <c r="L19971">
        <f>I19971*J19971*(1-K19971)</f>
        <v/>
      </c>
      <c r="M19971">
        <f>VLOOKUP(F19971,Products!A:D,4,FALSE)*I19971</f>
        <v/>
      </c>
      <c r="N19971">
        <f>L19971-M19971</f>
        <v/>
      </c>
    </row>
    <row r="19972">
      <c r="A19972" t="inlineStr">
        <is>
          <t>T1019970</t>
        </is>
      </c>
      <c r="B19972" t="inlineStr">
        <is>
          <t>2023-11-03</t>
        </is>
      </c>
      <c r="C19972" t="inlineStr">
        <is>
          <t>S017</t>
        </is>
      </c>
      <c r="D19972" t="inlineStr">
        <is>
          <t>Store_017</t>
        </is>
      </c>
      <c r="E19972" t="inlineStr">
        <is>
          <t>South</t>
        </is>
      </c>
      <c r="F19972" t="inlineStr">
        <is>
          <t>P0156</t>
        </is>
      </c>
      <c r="G19972" t="inlineStr">
        <is>
          <t>Prod_0156</t>
        </is>
      </c>
      <c r="H19972" t="inlineStr">
        <is>
          <t>Toys</t>
        </is>
      </c>
      <c r="I19972" t="n">
        <v>4</v>
      </c>
      <c r="J19972" t="n">
        <v>423.76</v>
      </c>
      <c r="K19972" t="n">
        <v>0</v>
      </c>
      <c r="L19972">
        <f>I19972*J19972*(1-K19972)</f>
        <v/>
      </c>
      <c r="M19972">
        <f>VLOOKUP(F19972,Products!A:D,4,FALSE)*I19972</f>
        <v/>
      </c>
      <c r="N19972">
        <f>L19972-M19972</f>
        <v/>
      </c>
    </row>
    <row r="19973">
      <c r="A19973" t="inlineStr">
        <is>
          <t>T1019971</t>
        </is>
      </c>
      <c r="B19973" t="inlineStr">
        <is>
          <t>2023-04-15</t>
        </is>
      </c>
      <c r="C19973" t="inlineStr">
        <is>
          <t>S014</t>
        </is>
      </c>
      <c r="D19973" t="inlineStr">
        <is>
          <t>Store_014</t>
        </is>
      </c>
      <c r="E19973" t="inlineStr">
        <is>
          <t>West</t>
        </is>
      </c>
      <c r="F19973" t="inlineStr">
        <is>
          <t>P0025</t>
        </is>
      </c>
      <c r="G19973" t="inlineStr">
        <is>
          <t>Prod_0025</t>
        </is>
      </c>
      <c r="H19973" t="inlineStr">
        <is>
          <t>Beverages</t>
        </is>
      </c>
      <c r="I19973" t="n">
        <v>1</v>
      </c>
      <c r="J19973" t="n">
        <v>312.13</v>
      </c>
      <c r="K19973" t="n">
        <v>0</v>
      </c>
      <c r="L19973">
        <f>I19973*J19973*(1-K19973)</f>
        <v/>
      </c>
      <c r="M19973">
        <f>VLOOKUP(F19973,Products!A:D,4,FALSE)*I19973</f>
        <v/>
      </c>
      <c r="N19973">
        <f>L19973-M19973</f>
        <v/>
      </c>
    </row>
    <row r="19974">
      <c r="A19974" t="inlineStr">
        <is>
          <t>T1019972</t>
        </is>
      </c>
      <c r="B19974" t="inlineStr">
        <is>
          <t>2024-12-28</t>
        </is>
      </c>
      <c r="C19974" t="inlineStr">
        <is>
          <t>S021</t>
        </is>
      </c>
      <c r="D19974" t="inlineStr">
        <is>
          <t>Store_021</t>
        </is>
      </c>
      <c r="E19974" t="inlineStr">
        <is>
          <t>North</t>
        </is>
      </c>
      <c r="F19974" t="inlineStr">
        <is>
          <t>P0181</t>
        </is>
      </c>
      <c r="G19974" t="inlineStr">
        <is>
          <t>Prod_0181</t>
        </is>
      </c>
      <c r="H19974" t="inlineStr">
        <is>
          <t>Electronics</t>
        </is>
      </c>
      <c r="I19974" t="n">
        <v>9</v>
      </c>
      <c r="J19974" t="n">
        <v>814.3200000000001</v>
      </c>
      <c r="K19974" t="n">
        <v>0.2</v>
      </c>
      <c r="L19974">
        <f>I19974*J19974*(1-K19974)</f>
        <v/>
      </c>
      <c r="M19974">
        <f>VLOOKUP(F19974,Products!A:D,4,FALSE)*I19974</f>
        <v/>
      </c>
      <c r="N19974">
        <f>L19974-M19974</f>
        <v/>
      </c>
    </row>
    <row r="19975">
      <c r="A19975" t="inlineStr">
        <is>
          <t>T1019973</t>
        </is>
      </c>
      <c r="B19975" t="inlineStr">
        <is>
          <t>2025-08-26</t>
        </is>
      </c>
      <c r="C19975" t="inlineStr">
        <is>
          <t>S029</t>
        </is>
      </c>
      <c r="D19975" t="inlineStr">
        <is>
          <t>Store_029</t>
        </is>
      </c>
      <c r="E19975" t="inlineStr">
        <is>
          <t>South</t>
        </is>
      </c>
      <c r="F19975" t="inlineStr">
        <is>
          <t>P0010</t>
        </is>
      </c>
      <c r="G19975" t="inlineStr">
        <is>
          <t>Prod_0010</t>
        </is>
      </c>
      <c r="H19975" t="inlineStr">
        <is>
          <t>Electronics</t>
        </is>
      </c>
      <c r="I19975" t="n">
        <v>5</v>
      </c>
      <c r="J19975" t="n">
        <v>635.95</v>
      </c>
      <c r="K19975" t="n">
        <v>0</v>
      </c>
      <c r="L19975">
        <f>I19975*J19975*(1-K19975)</f>
        <v/>
      </c>
      <c r="M19975">
        <f>VLOOKUP(F19975,Products!A:D,4,FALSE)*I19975</f>
        <v/>
      </c>
      <c r="N19975">
        <f>L19975-M19975</f>
        <v/>
      </c>
    </row>
    <row r="19976">
      <c r="A19976" t="inlineStr">
        <is>
          <t>T1019974</t>
        </is>
      </c>
      <c r="B19976" t="inlineStr">
        <is>
          <t>2023-09-12</t>
        </is>
      </c>
      <c r="C19976" t="inlineStr">
        <is>
          <t>S009</t>
        </is>
      </c>
      <c r="D19976" t="inlineStr">
        <is>
          <t>Store_009</t>
        </is>
      </c>
      <c r="E19976" t="inlineStr">
        <is>
          <t>Central</t>
        </is>
      </c>
      <c r="F19976" t="inlineStr">
        <is>
          <t>P0062</t>
        </is>
      </c>
      <c r="G19976" t="inlineStr">
        <is>
          <t>Prod_0062</t>
        </is>
      </c>
      <c r="H19976" t="inlineStr">
        <is>
          <t>Beverages</t>
        </is>
      </c>
      <c r="I19976" t="n">
        <v>4</v>
      </c>
      <c r="J19976" t="n">
        <v>684.9400000000001</v>
      </c>
      <c r="K19976" t="n">
        <v>0</v>
      </c>
      <c r="L19976">
        <f>I19976*J19976*(1-K19976)</f>
        <v/>
      </c>
      <c r="M19976">
        <f>VLOOKUP(F19976,Products!A:D,4,FALSE)*I19976</f>
        <v/>
      </c>
      <c r="N19976">
        <f>L19976-M19976</f>
        <v/>
      </c>
    </row>
    <row r="19977">
      <c r="A19977" t="inlineStr">
        <is>
          <t>T1019975</t>
        </is>
      </c>
      <c r="B19977" t="inlineStr">
        <is>
          <t>2023-09-05</t>
        </is>
      </c>
      <c r="C19977" t="inlineStr">
        <is>
          <t>S018</t>
        </is>
      </c>
      <c r="D19977" t="inlineStr">
        <is>
          <t>Store_018</t>
        </is>
      </c>
      <c r="E19977" t="inlineStr">
        <is>
          <t>South</t>
        </is>
      </c>
      <c r="F19977" t="inlineStr">
        <is>
          <t>P0089</t>
        </is>
      </c>
      <c r="G19977" t="inlineStr">
        <is>
          <t>Prod_0089</t>
        </is>
      </c>
      <c r="H19977" t="inlineStr">
        <is>
          <t>Stationery</t>
        </is>
      </c>
      <c r="I19977" t="n">
        <v>6</v>
      </c>
      <c r="J19977" t="n">
        <v>618.37</v>
      </c>
      <c r="K19977" t="n">
        <v>0.05</v>
      </c>
      <c r="L19977">
        <f>I19977*J19977*(1-K19977)</f>
        <v/>
      </c>
      <c r="M19977">
        <f>VLOOKUP(F19977,Products!A:D,4,FALSE)*I19977</f>
        <v/>
      </c>
      <c r="N19977">
        <f>L19977-M19977</f>
        <v/>
      </c>
    </row>
    <row r="19978">
      <c r="A19978" t="inlineStr">
        <is>
          <t>T1019976</t>
        </is>
      </c>
      <c r="B19978" t="inlineStr">
        <is>
          <t>2024-12-07</t>
        </is>
      </c>
      <c r="C19978" t="inlineStr">
        <is>
          <t>S002</t>
        </is>
      </c>
      <c r="D19978" t="inlineStr">
        <is>
          <t>Store_002</t>
        </is>
      </c>
      <c r="E19978" t="inlineStr">
        <is>
          <t>South</t>
        </is>
      </c>
      <c r="F19978" t="inlineStr">
        <is>
          <t>P0057</t>
        </is>
      </c>
      <c r="G19978" t="inlineStr">
        <is>
          <t>Prod_0057</t>
        </is>
      </c>
      <c r="H19978" t="inlineStr">
        <is>
          <t>Beverages</t>
        </is>
      </c>
      <c r="I19978" t="n">
        <v>7</v>
      </c>
      <c r="J19978" t="n">
        <v>63.16</v>
      </c>
      <c r="K19978" t="n">
        <v>0</v>
      </c>
      <c r="L19978">
        <f>I19978*J19978*(1-K19978)</f>
        <v/>
      </c>
      <c r="M19978">
        <f>VLOOKUP(F19978,Products!A:D,4,FALSE)*I19978</f>
        <v/>
      </c>
      <c r="N19978">
        <f>L19978-M19978</f>
        <v/>
      </c>
    </row>
    <row r="19979">
      <c r="A19979" t="inlineStr">
        <is>
          <t>T1019977</t>
        </is>
      </c>
      <c r="B19979" t="inlineStr">
        <is>
          <t>2024-08-20</t>
        </is>
      </c>
      <c r="C19979" t="inlineStr">
        <is>
          <t>S048</t>
        </is>
      </c>
      <c r="D19979" t="inlineStr">
        <is>
          <t>Store_048</t>
        </is>
      </c>
      <c r="E19979" t="inlineStr">
        <is>
          <t>South</t>
        </is>
      </c>
      <c r="F19979" t="inlineStr">
        <is>
          <t>P0098</t>
        </is>
      </c>
      <c r="G19979" t="inlineStr">
        <is>
          <t>Prod_0098</t>
        </is>
      </c>
      <c r="H19979" t="inlineStr">
        <is>
          <t>Clothing</t>
        </is>
      </c>
      <c r="I19979" t="n">
        <v>8</v>
      </c>
      <c r="J19979" t="n">
        <v>488.51</v>
      </c>
      <c r="K19979" t="n">
        <v>0</v>
      </c>
      <c r="L19979">
        <f>I19979*J19979*(1-K19979)</f>
        <v/>
      </c>
      <c r="M19979">
        <f>VLOOKUP(F19979,Products!A:D,4,FALSE)*I19979</f>
        <v/>
      </c>
      <c r="N19979">
        <f>L19979-M19979</f>
        <v/>
      </c>
    </row>
    <row r="19980">
      <c r="A19980" t="inlineStr">
        <is>
          <t>T1019978</t>
        </is>
      </c>
      <c r="B19980" t="inlineStr">
        <is>
          <t>2023-09-04</t>
        </is>
      </c>
      <c r="C19980" t="inlineStr">
        <is>
          <t>S036</t>
        </is>
      </c>
      <c r="D19980" t="inlineStr">
        <is>
          <t>Store_036</t>
        </is>
      </c>
      <c r="E19980" t="inlineStr">
        <is>
          <t>Central</t>
        </is>
      </c>
      <c r="F19980" t="inlineStr">
        <is>
          <t>P0118</t>
        </is>
      </c>
      <c r="G19980" t="inlineStr">
        <is>
          <t>Prod_0118</t>
        </is>
      </c>
      <c r="H19980" t="inlineStr">
        <is>
          <t>Toys</t>
        </is>
      </c>
      <c r="I19980" t="n">
        <v>8</v>
      </c>
      <c r="J19980" t="n">
        <v>732.99</v>
      </c>
      <c r="K19980" t="n">
        <v>0</v>
      </c>
      <c r="L19980">
        <f>I19980*J19980*(1-K19980)</f>
        <v/>
      </c>
      <c r="M19980">
        <f>VLOOKUP(F19980,Products!A:D,4,FALSE)*I19980</f>
        <v/>
      </c>
      <c r="N19980">
        <f>L19980-M19980</f>
        <v/>
      </c>
    </row>
    <row r="19981">
      <c r="A19981" t="inlineStr">
        <is>
          <t>T1019979</t>
        </is>
      </c>
      <c r="B19981" t="inlineStr">
        <is>
          <t>2024-08-05</t>
        </is>
      </c>
      <c r="C19981" t="inlineStr">
        <is>
          <t>S042</t>
        </is>
      </c>
      <c r="D19981" t="inlineStr">
        <is>
          <t>Store_042</t>
        </is>
      </c>
      <c r="E19981" t="inlineStr">
        <is>
          <t>Central</t>
        </is>
      </c>
      <c r="F19981" t="inlineStr">
        <is>
          <t>P0044</t>
        </is>
      </c>
      <c r="G19981" t="inlineStr">
        <is>
          <t>Prod_0044</t>
        </is>
      </c>
      <c r="H19981" t="inlineStr">
        <is>
          <t>Food</t>
        </is>
      </c>
      <c r="I19981" t="n">
        <v>2</v>
      </c>
      <c r="J19981" t="n">
        <v>277.88</v>
      </c>
      <c r="K19981" t="n">
        <v>0</v>
      </c>
      <c r="L19981">
        <f>I19981*J19981*(1-K19981)</f>
        <v/>
      </c>
      <c r="M19981">
        <f>VLOOKUP(F19981,Products!A:D,4,FALSE)*I19981</f>
        <v/>
      </c>
      <c r="N19981">
        <f>L19981-M19981</f>
        <v/>
      </c>
    </row>
    <row r="19982">
      <c r="A19982" t="inlineStr">
        <is>
          <t>T1019980</t>
        </is>
      </c>
      <c r="B19982" t="inlineStr">
        <is>
          <t>2024-03-06</t>
        </is>
      </c>
      <c r="C19982" t="inlineStr">
        <is>
          <t>S041</t>
        </is>
      </c>
      <c r="D19982" t="inlineStr">
        <is>
          <t>Store_041</t>
        </is>
      </c>
      <c r="E19982" t="inlineStr">
        <is>
          <t>East</t>
        </is>
      </c>
      <c r="F19982" t="inlineStr">
        <is>
          <t>P0143</t>
        </is>
      </c>
      <c r="G19982" t="inlineStr">
        <is>
          <t>Prod_0143</t>
        </is>
      </c>
      <c r="H19982" t="inlineStr">
        <is>
          <t>Electronics</t>
        </is>
      </c>
      <c r="I19982" t="n">
        <v>8</v>
      </c>
      <c r="J19982" t="n">
        <v>324.73</v>
      </c>
      <c r="K19982" t="n">
        <v>0.15</v>
      </c>
      <c r="L19982">
        <f>I19982*J19982*(1-K19982)</f>
        <v/>
      </c>
      <c r="M19982">
        <f>VLOOKUP(F19982,Products!A:D,4,FALSE)*I19982</f>
        <v/>
      </c>
      <c r="N19982">
        <f>L19982-M19982</f>
        <v/>
      </c>
    </row>
    <row r="19983">
      <c r="A19983" t="inlineStr">
        <is>
          <t>T1019981</t>
        </is>
      </c>
      <c r="B19983" t="inlineStr">
        <is>
          <t>2025-09-15</t>
        </is>
      </c>
      <c r="C19983" t="inlineStr">
        <is>
          <t>S019</t>
        </is>
      </c>
      <c r="D19983" t="inlineStr">
        <is>
          <t>Store_019</t>
        </is>
      </c>
      <c r="E19983" t="inlineStr">
        <is>
          <t>East</t>
        </is>
      </c>
      <c r="F19983" t="inlineStr">
        <is>
          <t>P0002</t>
        </is>
      </c>
      <c r="G19983" t="inlineStr">
        <is>
          <t>Prod_0002</t>
        </is>
      </c>
      <c r="H19983" t="inlineStr">
        <is>
          <t>Food</t>
        </is>
      </c>
      <c r="I19983" t="n">
        <v>4</v>
      </c>
      <c r="J19983" t="n">
        <v>203.05</v>
      </c>
      <c r="K19983" t="n">
        <v>0</v>
      </c>
      <c r="L19983">
        <f>I19983*J19983*(1-K19983)</f>
        <v/>
      </c>
      <c r="M19983">
        <f>VLOOKUP(F19983,Products!A:D,4,FALSE)*I19983</f>
        <v/>
      </c>
      <c r="N19983">
        <f>L19983-M19983</f>
        <v/>
      </c>
    </row>
    <row r="19984">
      <c r="A19984" t="inlineStr">
        <is>
          <t>T1019982</t>
        </is>
      </c>
      <c r="B19984" t="inlineStr">
        <is>
          <t>2024-12-20</t>
        </is>
      </c>
      <c r="C19984" t="inlineStr">
        <is>
          <t>S010</t>
        </is>
      </c>
      <c r="D19984" t="inlineStr">
        <is>
          <t>Store_010</t>
        </is>
      </c>
      <c r="E19984" t="inlineStr">
        <is>
          <t>North</t>
        </is>
      </c>
      <c r="F19984" t="inlineStr">
        <is>
          <t>P0141</t>
        </is>
      </c>
      <c r="G19984" t="inlineStr">
        <is>
          <t>Prod_0141</t>
        </is>
      </c>
      <c r="H19984" t="inlineStr">
        <is>
          <t>Food</t>
        </is>
      </c>
      <c r="I19984" t="n">
        <v>4</v>
      </c>
      <c r="J19984" t="n">
        <v>1042.11</v>
      </c>
      <c r="K19984" t="n">
        <v>0</v>
      </c>
      <c r="L19984">
        <f>I19984*J19984*(1-K19984)</f>
        <v/>
      </c>
      <c r="M19984">
        <f>VLOOKUP(F19984,Products!A:D,4,FALSE)*I19984</f>
        <v/>
      </c>
      <c r="N19984">
        <f>L19984-M19984</f>
        <v/>
      </c>
    </row>
    <row r="19985">
      <c r="A19985" t="inlineStr">
        <is>
          <t>T1019983</t>
        </is>
      </c>
      <c r="B19985" t="inlineStr">
        <is>
          <t>2024-06-13</t>
        </is>
      </c>
      <c r="C19985" t="inlineStr">
        <is>
          <t>S035</t>
        </is>
      </c>
      <c r="D19985" t="inlineStr">
        <is>
          <t>Store_035</t>
        </is>
      </c>
      <c r="E19985" t="inlineStr">
        <is>
          <t>Central</t>
        </is>
      </c>
      <c r="F19985" t="inlineStr">
        <is>
          <t>P0126</t>
        </is>
      </c>
      <c r="G19985" t="inlineStr">
        <is>
          <t>Prod_0126</t>
        </is>
      </c>
      <c r="H19985" t="inlineStr">
        <is>
          <t>Toys</t>
        </is>
      </c>
      <c r="I19985" t="n">
        <v>6</v>
      </c>
      <c r="J19985" t="n">
        <v>384.74</v>
      </c>
      <c r="K19985" t="n">
        <v>0</v>
      </c>
      <c r="L19985">
        <f>I19985*J19985*(1-K19985)</f>
        <v/>
      </c>
      <c r="M19985">
        <f>VLOOKUP(F19985,Products!A:D,4,FALSE)*I19985</f>
        <v/>
      </c>
      <c r="N19985">
        <f>L19985-M19985</f>
        <v/>
      </c>
    </row>
    <row r="19986">
      <c r="A19986" t="inlineStr">
        <is>
          <t>T1019984</t>
        </is>
      </c>
      <c r="B19986" t="inlineStr">
        <is>
          <t>2023-08-08</t>
        </is>
      </c>
      <c r="C19986" t="inlineStr">
        <is>
          <t>S047</t>
        </is>
      </c>
      <c r="D19986" t="inlineStr">
        <is>
          <t>Store_047</t>
        </is>
      </c>
      <c r="E19986" t="inlineStr">
        <is>
          <t>North</t>
        </is>
      </c>
      <c r="F19986" t="inlineStr">
        <is>
          <t>P0060</t>
        </is>
      </c>
      <c r="G19986" t="inlineStr">
        <is>
          <t>Prod_0060</t>
        </is>
      </c>
      <c r="H19986" t="inlineStr">
        <is>
          <t>Toys</t>
        </is>
      </c>
      <c r="I19986" t="n">
        <v>3</v>
      </c>
      <c r="J19986" t="n">
        <v>92.75</v>
      </c>
      <c r="K19986" t="n">
        <v>0</v>
      </c>
      <c r="L19986">
        <f>I19986*J19986*(1-K19986)</f>
        <v/>
      </c>
      <c r="M19986">
        <f>VLOOKUP(F19986,Products!A:D,4,FALSE)*I19986</f>
        <v/>
      </c>
      <c r="N19986">
        <f>L19986-M19986</f>
        <v/>
      </c>
    </row>
    <row r="19987">
      <c r="A19987" t="inlineStr">
        <is>
          <t>T1019985</t>
        </is>
      </c>
      <c r="B19987" t="inlineStr">
        <is>
          <t>2023-12-17</t>
        </is>
      </c>
      <c r="C19987" t="inlineStr">
        <is>
          <t>S044</t>
        </is>
      </c>
      <c r="D19987" t="inlineStr">
        <is>
          <t>Store_044</t>
        </is>
      </c>
      <c r="E19987" t="inlineStr">
        <is>
          <t>North</t>
        </is>
      </c>
      <c r="F19987" t="inlineStr">
        <is>
          <t>P0102</t>
        </is>
      </c>
      <c r="G19987" t="inlineStr">
        <is>
          <t>Prod_0102</t>
        </is>
      </c>
      <c r="H19987" t="inlineStr">
        <is>
          <t>Food</t>
        </is>
      </c>
      <c r="I19987" t="n">
        <v>9</v>
      </c>
      <c r="J19987" t="n">
        <v>581.0599999999999</v>
      </c>
      <c r="K19987" t="n">
        <v>0</v>
      </c>
      <c r="L19987">
        <f>I19987*J19987*(1-K19987)</f>
        <v/>
      </c>
      <c r="M19987">
        <f>VLOOKUP(F19987,Products!A:D,4,FALSE)*I19987</f>
        <v/>
      </c>
      <c r="N19987">
        <f>L19987-M19987</f>
        <v/>
      </c>
    </row>
    <row r="19988">
      <c r="A19988" t="inlineStr">
        <is>
          <t>T1019986</t>
        </is>
      </c>
      <c r="B19988" t="inlineStr">
        <is>
          <t>2025-09-21</t>
        </is>
      </c>
      <c r="C19988" t="inlineStr">
        <is>
          <t>S014</t>
        </is>
      </c>
      <c r="D19988" t="inlineStr">
        <is>
          <t>Store_014</t>
        </is>
      </c>
      <c r="E19988" t="inlineStr">
        <is>
          <t>West</t>
        </is>
      </c>
      <c r="F19988" t="inlineStr">
        <is>
          <t>P0007</t>
        </is>
      </c>
      <c r="G19988" t="inlineStr">
        <is>
          <t>Prod_0007</t>
        </is>
      </c>
      <c r="H19988" t="inlineStr">
        <is>
          <t>Food</t>
        </is>
      </c>
      <c r="I19988" t="n">
        <v>8</v>
      </c>
      <c r="J19988" t="n">
        <v>147.78</v>
      </c>
      <c r="K19988" t="n">
        <v>0</v>
      </c>
      <c r="L19988">
        <f>I19988*J19988*(1-K19988)</f>
        <v/>
      </c>
      <c r="M19988">
        <f>VLOOKUP(F19988,Products!A:D,4,FALSE)*I19988</f>
        <v/>
      </c>
      <c r="N19988">
        <f>L19988-M19988</f>
        <v/>
      </c>
    </row>
    <row r="19989">
      <c r="A19989" t="inlineStr">
        <is>
          <t>T1019987</t>
        </is>
      </c>
      <c r="B19989" t="inlineStr">
        <is>
          <t>2024-09-11</t>
        </is>
      </c>
      <c r="C19989" t="inlineStr">
        <is>
          <t>S046</t>
        </is>
      </c>
      <c r="D19989" t="inlineStr">
        <is>
          <t>Store_046</t>
        </is>
      </c>
      <c r="E19989" t="inlineStr">
        <is>
          <t>South</t>
        </is>
      </c>
      <c r="F19989" t="inlineStr">
        <is>
          <t>P0056</t>
        </is>
      </c>
      <c r="G19989" t="inlineStr">
        <is>
          <t>Prod_0056</t>
        </is>
      </c>
      <c r="H19989" t="inlineStr">
        <is>
          <t>Household</t>
        </is>
      </c>
      <c r="I19989" t="n">
        <v>6</v>
      </c>
      <c r="J19989" t="n">
        <v>296.37</v>
      </c>
      <c r="K19989" t="n">
        <v>0</v>
      </c>
      <c r="L19989">
        <f>I19989*J19989*(1-K19989)</f>
        <v/>
      </c>
      <c r="M19989">
        <f>VLOOKUP(F19989,Products!A:D,4,FALSE)*I19989</f>
        <v/>
      </c>
      <c r="N19989">
        <f>L19989-M19989</f>
        <v/>
      </c>
    </row>
    <row r="19990">
      <c r="A19990" t="inlineStr">
        <is>
          <t>T1019988</t>
        </is>
      </c>
      <c r="B19990" t="inlineStr">
        <is>
          <t>2023-09-12</t>
        </is>
      </c>
      <c r="C19990" t="inlineStr">
        <is>
          <t>S004</t>
        </is>
      </c>
      <c r="D19990" t="inlineStr">
        <is>
          <t>Store_004</t>
        </is>
      </c>
      <c r="E19990" t="inlineStr">
        <is>
          <t>Central</t>
        </is>
      </c>
      <c r="F19990" t="inlineStr">
        <is>
          <t>P0079</t>
        </is>
      </c>
      <c r="G19990" t="inlineStr">
        <is>
          <t>Prod_0079</t>
        </is>
      </c>
      <c r="H19990" t="inlineStr">
        <is>
          <t>Food</t>
        </is>
      </c>
      <c r="I19990" t="n">
        <v>9</v>
      </c>
      <c r="J19990" t="n">
        <v>520.29</v>
      </c>
      <c r="K19990" t="n">
        <v>0.15</v>
      </c>
      <c r="L19990">
        <f>I19990*J19990*(1-K19990)</f>
        <v/>
      </c>
      <c r="M19990">
        <f>VLOOKUP(F19990,Products!A:D,4,FALSE)*I19990</f>
        <v/>
      </c>
      <c r="N19990">
        <f>L19990-M19990</f>
        <v/>
      </c>
    </row>
    <row r="19991">
      <c r="A19991" t="inlineStr">
        <is>
          <t>T1019989</t>
        </is>
      </c>
      <c r="B19991" t="inlineStr">
        <is>
          <t>2023-06-21</t>
        </is>
      </c>
      <c r="C19991" t="inlineStr">
        <is>
          <t>S044</t>
        </is>
      </c>
      <c r="D19991" t="inlineStr">
        <is>
          <t>Store_044</t>
        </is>
      </c>
      <c r="E19991" t="inlineStr">
        <is>
          <t>North</t>
        </is>
      </c>
      <c r="F19991" t="inlineStr">
        <is>
          <t>P0006</t>
        </is>
      </c>
      <c r="G19991" t="inlineStr">
        <is>
          <t>Prod_0006</t>
        </is>
      </c>
      <c r="H19991" t="inlineStr">
        <is>
          <t>Food</t>
        </is>
      </c>
      <c r="I19991" t="n">
        <v>3</v>
      </c>
      <c r="J19991" t="n">
        <v>1004.71</v>
      </c>
      <c r="K19991" t="n">
        <v>0.15</v>
      </c>
      <c r="L19991">
        <f>I19991*J19991*(1-K19991)</f>
        <v/>
      </c>
      <c r="M19991">
        <f>VLOOKUP(F19991,Products!A:D,4,FALSE)*I19991</f>
        <v/>
      </c>
      <c r="N19991">
        <f>L19991-M19991</f>
        <v/>
      </c>
    </row>
    <row r="19992">
      <c r="A19992" t="inlineStr">
        <is>
          <t>T1019990</t>
        </is>
      </c>
      <c r="B19992" t="inlineStr">
        <is>
          <t>2024-05-30</t>
        </is>
      </c>
      <c r="C19992" t="inlineStr">
        <is>
          <t>S030</t>
        </is>
      </c>
      <c r="D19992" t="inlineStr">
        <is>
          <t>Store_030</t>
        </is>
      </c>
      <c r="E19992" t="inlineStr">
        <is>
          <t>North</t>
        </is>
      </c>
      <c r="F19992" t="inlineStr">
        <is>
          <t>P0050</t>
        </is>
      </c>
      <c r="G19992" t="inlineStr">
        <is>
          <t>Prod_0050</t>
        </is>
      </c>
      <c r="H19992" t="inlineStr">
        <is>
          <t>Household</t>
        </is>
      </c>
      <c r="I19992" t="n">
        <v>7</v>
      </c>
      <c r="J19992" t="n">
        <v>720.76</v>
      </c>
      <c r="K19992" t="n">
        <v>0.1</v>
      </c>
      <c r="L19992">
        <f>I19992*J19992*(1-K19992)</f>
        <v/>
      </c>
      <c r="M19992">
        <f>VLOOKUP(F19992,Products!A:D,4,FALSE)*I19992</f>
        <v/>
      </c>
      <c r="N19992">
        <f>L19992-M19992</f>
        <v/>
      </c>
    </row>
    <row r="19993">
      <c r="A19993" t="inlineStr">
        <is>
          <t>T1019991</t>
        </is>
      </c>
      <c r="B19993" t="inlineStr">
        <is>
          <t>2025-09-07</t>
        </is>
      </c>
      <c r="C19993" t="inlineStr">
        <is>
          <t>S033</t>
        </is>
      </c>
      <c r="D19993" t="inlineStr">
        <is>
          <t>Store_033</t>
        </is>
      </c>
      <c r="E19993" t="inlineStr">
        <is>
          <t>North</t>
        </is>
      </c>
      <c r="F19993" t="inlineStr">
        <is>
          <t>P0191</t>
        </is>
      </c>
      <c r="G19993" t="inlineStr">
        <is>
          <t>Prod_0191</t>
        </is>
      </c>
      <c r="H19993" t="inlineStr">
        <is>
          <t>Food</t>
        </is>
      </c>
      <c r="I19993" t="n">
        <v>2</v>
      </c>
      <c r="J19993" t="n">
        <v>509.24</v>
      </c>
      <c r="K19993" t="n">
        <v>0</v>
      </c>
      <c r="L19993">
        <f>I19993*J19993*(1-K19993)</f>
        <v/>
      </c>
      <c r="M19993">
        <f>VLOOKUP(F19993,Products!A:D,4,FALSE)*I19993</f>
        <v/>
      </c>
      <c r="N19993">
        <f>L19993-M19993</f>
        <v/>
      </c>
    </row>
    <row r="19994">
      <c r="A19994" t="inlineStr">
        <is>
          <t>T1019992</t>
        </is>
      </c>
      <c r="B19994" t="inlineStr">
        <is>
          <t>2024-09-28</t>
        </is>
      </c>
      <c r="C19994" t="inlineStr">
        <is>
          <t>S032</t>
        </is>
      </c>
      <c r="D19994" t="inlineStr">
        <is>
          <t>Store_032</t>
        </is>
      </c>
      <c r="E19994" t="inlineStr">
        <is>
          <t>Central</t>
        </is>
      </c>
      <c r="F19994" t="inlineStr">
        <is>
          <t>P0052</t>
        </is>
      </c>
      <c r="G19994" t="inlineStr">
        <is>
          <t>Prod_0052</t>
        </is>
      </c>
      <c r="H19994" t="inlineStr">
        <is>
          <t>Clothing</t>
        </is>
      </c>
      <c r="I19994" t="n">
        <v>8</v>
      </c>
      <c r="J19994" t="n">
        <v>52.49</v>
      </c>
      <c r="K19994" t="n">
        <v>0</v>
      </c>
      <c r="L19994">
        <f>I19994*J19994*(1-K19994)</f>
        <v/>
      </c>
      <c r="M19994">
        <f>VLOOKUP(F19994,Products!A:D,4,FALSE)*I19994</f>
        <v/>
      </c>
      <c r="N19994">
        <f>L19994-M19994</f>
        <v/>
      </c>
    </row>
    <row r="19995">
      <c r="A19995" t="inlineStr">
        <is>
          <t>T1019993</t>
        </is>
      </c>
      <c r="B19995" t="inlineStr">
        <is>
          <t>2023-03-12</t>
        </is>
      </c>
      <c r="C19995" t="inlineStr">
        <is>
          <t>S024</t>
        </is>
      </c>
      <c r="D19995" t="inlineStr">
        <is>
          <t>Store_024</t>
        </is>
      </c>
      <c r="E19995" t="inlineStr">
        <is>
          <t>South</t>
        </is>
      </c>
      <c r="F19995" t="inlineStr">
        <is>
          <t>P0157</t>
        </is>
      </c>
      <c r="G19995" t="inlineStr">
        <is>
          <t>Prod_0157</t>
        </is>
      </c>
      <c r="H19995" t="inlineStr">
        <is>
          <t>Toys</t>
        </is>
      </c>
      <c r="I19995" t="n">
        <v>2</v>
      </c>
      <c r="J19995" t="n">
        <v>245</v>
      </c>
      <c r="K19995" t="n">
        <v>0.15</v>
      </c>
      <c r="L19995">
        <f>I19995*J19995*(1-K19995)</f>
        <v/>
      </c>
      <c r="M19995">
        <f>VLOOKUP(F19995,Products!A:D,4,FALSE)*I19995</f>
        <v/>
      </c>
      <c r="N19995">
        <f>L19995-M19995</f>
        <v/>
      </c>
    </row>
    <row r="19996">
      <c r="A19996" t="inlineStr">
        <is>
          <t>T1019994</t>
        </is>
      </c>
      <c r="B19996" t="inlineStr">
        <is>
          <t>2024-02-20</t>
        </is>
      </c>
      <c r="C19996" t="inlineStr">
        <is>
          <t>S034</t>
        </is>
      </c>
      <c r="D19996" t="inlineStr">
        <is>
          <t>Store_034</t>
        </is>
      </c>
      <c r="E19996" t="inlineStr">
        <is>
          <t>Central</t>
        </is>
      </c>
      <c r="F19996" t="inlineStr">
        <is>
          <t>P0177</t>
        </is>
      </c>
      <c r="G19996" t="inlineStr">
        <is>
          <t>Prod_0177</t>
        </is>
      </c>
      <c r="H19996" t="inlineStr">
        <is>
          <t>Household</t>
        </is>
      </c>
      <c r="I19996" t="n">
        <v>2</v>
      </c>
      <c r="J19996" t="n">
        <v>197.64</v>
      </c>
      <c r="K19996" t="n">
        <v>0</v>
      </c>
      <c r="L19996">
        <f>I19996*J19996*(1-K19996)</f>
        <v/>
      </c>
      <c r="M19996">
        <f>VLOOKUP(F19996,Products!A:D,4,FALSE)*I19996</f>
        <v/>
      </c>
      <c r="N19996">
        <f>L19996-M19996</f>
        <v/>
      </c>
    </row>
    <row r="19997">
      <c r="A19997" t="inlineStr">
        <is>
          <t>T1019995</t>
        </is>
      </c>
      <c r="B19997" t="inlineStr">
        <is>
          <t>2024-06-19</t>
        </is>
      </c>
      <c r="C19997" t="inlineStr">
        <is>
          <t>S036</t>
        </is>
      </c>
      <c r="D19997" t="inlineStr">
        <is>
          <t>Store_036</t>
        </is>
      </c>
      <c r="E19997" t="inlineStr">
        <is>
          <t>Central</t>
        </is>
      </c>
      <c r="F19997" t="inlineStr">
        <is>
          <t>P0013</t>
        </is>
      </c>
      <c r="G19997" t="inlineStr">
        <is>
          <t>Prod_0013</t>
        </is>
      </c>
      <c r="H19997" t="inlineStr">
        <is>
          <t>Clothing</t>
        </is>
      </c>
      <c r="I19997" t="n">
        <v>9</v>
      </c>
      <c r="J19997" t="n">
        <v>61.24</v>
      </c>
      <c r="K19997" t="n">
        <v>0</v>
      </c>
      <c r="L19997">
        <f>I19997*J19997*(1-K19997)</f>
        <v/>
      </c>
      <c r="M19997">
        <f>VLOOKUP(F19997,Products!A:D,4,FALSE)*I19997</f>
        <v/>
      </c>
      <c r="N19997">
        <f>L19997-M19997</f>
        <v/>
      </c>
    </row>
    <row r="19998">
      <c r="A19998" t="inlineStr">
        <is>
          <t>T1019996</t>
        </is>
      </c>
      <c r="B19998" t="inlineStr">
        <is>
          <t>2024-02-05</t>
        </is>
      </c>
      <c r="C19998" t="inlineStr">
        <is>
          <t>S050</t>
        </is>
      </c>
      <c r="D19998" t="inlineStr">
        <is>
          <t>Store_050</t>
        </is>
      </c>
      <c r="E19998" t="inlineStr">
        <is>
          <t>South</t>
        </is>
      </c>
      <c r="F19998" t="inlineStr">
        <is>
          <t>P0070</t>
        </is>
      </c>
      <c r="G19998" t="inlineStr">
        <is>
          <t>Prod_0070</t>
        </is>
      </c>
      <c r="H19998" t="inlineStr">
        <is>
          <t>Beverages</t>
        </is>
      </c>
      <c r="I19998" t="n">
        <v>3</v>
      </c>
      <c r="J19998" t="n">
        <v>593.27</v>
      </c>
      <c r="K19998" t="n">
        <v>0</v>
      </c>
      <c r="L19998">
        <f>I19998*J19998*(1-K19998)</f>
        <v/>
      </c>
      <c r="M19998">
        <f>VLOOKUP(F19998,Products!A:D,4,FALSE)*I19998</f>
        <v/>
      </c>
      <c r="N19998">
        <f>L19998-M19998</f>
        <v/>
      </c>
    </row>
    <row r="19999">
      <c r="A19999" t="inlineStr">
        <is>
          <t>T1019997</t>
        </is>
      </c>
      <c r="B19999" t="inlineStr">
        <is>
          <t>2023-11-13</t>
        </is>
      </c>
      <c r="C19999" t="inlineStr">
        <is>
          <t>S030</t>
        </is>
      </c>
      <c r="D19999" t="inlineStr">
        <is>
          <t>Store_030</t>
        </is>
      </c>
      <c r="E19999" t="inlineStr">
        <is>
          <t>North</t>
        </is>
      </c>
      <c r="F19999" t="inlineStr">
        <is>
          <t>P0039</t>
        </is>
      </c>
      <c r="G19999" t="inlineStr">
        <is>
          <t>Prod_0039</t>
        </is>
      </c>
      <c r="H19999" t="inlineStr">
        <is>
          <t>Household</t>
        </is>
      </c>
      <c r="I19999" t="n">
        <v>6</v>
      </c>
      <c r="J19999" t="n">
        <v>271.69</v>
      </c>
      <c r="K19999" t="n">
        <v>0</v>
      </c>
      <c r="L19999">
        <f>I19999*J19999*(1-K19999)</f>
        <v/>
      </c>
      <c r="M19999">
        <f>VLOOKUP(F19999,Products!A:D,4,FALSE)*I19999</f>
        <v/>
      </c>
      <c r="N19999">
        <f>L19999-M19999</f>
        <v/>
      </c>
    </row>
    <row r="20000">
      <c r="A20000" t="inlineStr">
        <is>
          <t>T1019998</t>
        </is>
      </c>
      <c r="B20000" t="inlineStr">
        <is>
          <t>2024-08-07</t>
        </is>
      </c>
      <c r="C20000" t="inlineStr">
        <is>
          <t>S036</t>
        </is>
      </c>
      <c r="D20000" t="inlineStr">
        <is>
          <t>Store_036</t>
        </is>
      </c>
      <c r="E20000" t="inlineStr">
        <is>
          <t>Central</t>
        </is>
      </c>
      <c r="F20000" t="inlineStr">
        <is>
          <t>P0101</t>
        </is>
      </c>
      <c r="G20000" t="inlineStr">
        <is>
          <t>Prod_0101</t>
        </is>
      </c>
      <c r="H20000" t="inlineStr">
        <is>
          <t>Food</t>
        </is>
      </c>
      <c r="I20000" t="n">
        <v>2</v>
      </c>
      <c r="J20000" t="n">
        <v>77.98999999999999</v>
      </c>
      <c r="K20000" t="n">
        <v>0.2</v>
      </c>
      <c r="L20000">
        <f>I20000*J20000*(1-K20000)</f>
        <v/>
      </c>
      <c r="M20000">
        <f>VLOOKUP(F20000,Products!A:D,4,FALSE)*I20000</f>
        <v/>
      </c>
      <c r="N20000">
        <f>L20000-M20000</f>
        <v/>
      </c>
    </row>
    <row r="20001">
      <c r="A20001" t="inlineStr">
        <is>
          <t>T1019999</t>
        </is>
      </c>
      <c r="B20001" t="inlineStr">
        <is>
          <t>2025-03-31</t>
        </is>
      </c>
      <c r="C20001" t="inlineStr">
        <is>
          <t>S023</t>
        </is>
      </c>
      <c r="D20001" t="inlineStr">
        <is>
          <t>Store_023</t>
        </is>
      </c>
      <c r="E20001" t="inlineStr">
        <is>
          <t>South</t>
        </is>
      </c>
      <c r="F20001" t="inlineStr">
        <is>
          <t>P0076</t>
        </is>
      </c>
      <c r="G20001" t="inlineStr">
        <is>
          <t>Prod_0076</t>
        </is>
      </c>
      <c r="H20001" t="inlineStr">
        <is>
          <t>Clothing</t>
        </is>
      </c>
      <c r="I20001" t="n">
        <v>6</v>
      </c>
      <c r="J20001" t="n">
        <v>395.57</v>
      </c>
      <c r="K20001" t="n">
        <v>0</v>
      </c>
      <c r="L20001">
        <f>I20001*J20001*(1-K20001)</f>
        <v/>
      </c>
      <c r="M20001">
        <f>VLOOKUP(F20001,Products!A:D,4,FALSE)*I20001</f>
        <v/>
      </c>
      <c r="N20001">
        <f>L20001-M20001</f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35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</row>
    <row r="2">
      <c r="A2" t="inlineStr">
        <is>
          <t>YearMonth</t>
        </is>
      </c>
      <c r="B2" s="4" t="inlineStr">
        <is>
          <t>NetSale</t>
        </is>
      </c>
      <c r="C2" s="4" t="inlineStr">
        <is>
          <t>TotalCost</t>
        </is>
      </c>
      <c r="D2" s="4" t="inlineStr">
        <is>
          <t>Profit</t>
        </is>
      </c>
    </row>
    <row r="3">
      <c r="A3" t="inlineStr">
        <is>
          <t>2023-01</t>
        </is>
      </c>
      <c r="B3" s="4" t="n">
        <v>1377945.5955</v>
      </c>
      <c r="C3" s="4" t="n">
        <v>491356.08</v>
      </c>
      <c r="D3" s="4" t="n">
        <v>886589.5155</v>
      </c>
    </row>
    <row r="4">
      <c r="A4" t="inlineStr">
        <is>
          <t>2023-02</t>
        </is>
      </c>
      <c r="B4" s="4" t="n">
        <v>1236215.729</v>
      </c>
      <c r="C4" s="4" t="n">
        <v>443789.84</v>
      </c>
      <c r="D4" s="4" t="n">
        <v>792425.889</v>
      </c>
    </row>
    <row r="5">
      <c r="A5" t="inlineStr">
        <is>
          <t>2023-03</t>
        </is>
      </c>
      <c r="B5" s="4" t="n">
        <v>1464321.3865</v>
      </c>
      <c r="C5" s="4" t="n">
        <v>490985.19</v>
      </c>
      <c r="D5" s="4" t="n">
        <v>973336.1965</v>
      </c>
    </row>
    <row r="6">
      <c r="A6" t="inlineStr">
        <is>
          <t>2023-04</t>
        </is>
      </c>
      <c r="B6" s="4" t="n">
        <v>1284953.554</v>
      </c>
      <c r="C6" s="4" t="n">
        <v>452925.95</v>
      </c>
      <c r="D6" s="4" t="n">
        <v>832027.6040000001</v>
      </c>
    </row>
    <row r="7">
      <c r="A7" t="inlineStr">
        <is>
          <t>2023-05</t>
        </is>
      </c>
      <c r="B7" s="4" t="n">
        <v>1367446.886</v>
      </c>
      <c r="C7" s="4" t="n">
        <v>439399.51</v>
      </c>
      <c r="D7" s="4" t="n">
        <v>928047.376</v>
      </c>
    </row>
    <row r="8">
      <c r="A8" t="inlineStr">
        <is>
          <t>2023-06</t>
        </is>
      </c>
      <c r="B8" s="4" t="n">
        <v>1214373.1005</v>
      </c>
      <c r="C8" s="4" t="n">
        <v>394739.3</v>
      </c>
      <c r="D8" s="4" t="n">
        <v>819633.8005</v>
      </c>
    </row>
    <row r="9">
      <c r="A9" t="inlineStr">
        <is>
          <t>2023-07</t>
        </is>
      </c>
      <c r="B9" s="4" t="n">
        <v>1394306.188</v>
      </c>
      <c r="C9" s="4" t="n">
        <v>463172.38</v>
      </c>
      <c r="D9" s="4" t="n">
        <v>931133.808</v>
      </c>
    </row>
    <row r="10">
      <c r="A10" t="inlineStr">
        <is>
          <t>2023-08</t>
        </is>
      </c>
      <c r="B10" s="4" t="n">
        <v>1449714.5505</v>
      </c>
      <c r="C10" s="4" t="n">
        <v>491700.76</v>
      </c>
      <c r="D10" s="4" t="n">
        <v>958013.7905</v>
      </c>
    </row>
    <row r="11">
      <c r="A11" t="inlineStr">
        <is>
          <t>2023-09</t>
        </is>
      </c>
      <c r="B11" s="4" t="n">
        <v>1320115.2425</v>
      </c>
      <c r="C11" s="4" t="n">
        <v>472356.28</v>
      </c>
      <c r="D11" s="4" t="n">
        <v>847758.9625</v>
      </c>
    </row>
    <row r="12">
      <c r="A12" t="inlineStr">
        <is>
          <t>2023-10</t>
        </is>
      </c>
      <c r="B12" s="4" t="n">
        <v>1326381.817</v>
      </c>
      <c r="C12" s="4" t="n">
        <v>462957.34</v>
      </c>
      <c r="D12" s="4" t="n">
        <v>863424.477</v>
      </c>
    </row>
    <row r="13">
      <c r="A13" t="inlineStr">
        <is>
          <t>2023-11</t>
        </is>
      </c>
      <c r="B13" s="4" t="n">
        <v>1432288.1655</v>
      </c>
      <c r="C13" s="4" t="n">
        <v>453886.67</v>
      </c>
      <c r="D13" s="4" t="n">
        <v>978401.4955</v>
      </c>
    </row>
    <row r="14">
      <c r="A14" t="inlineStr">
        <is>
          <t>2023-12</t>
        </is>
      </c>
      <c r="B14" s="4" t="n">
        <v>1477760.7165</v>
      </c>
      <c r="C14" s="4" t="n">
        <v>490181.75</v>
      </c>
      <c r="D14" s="4" t="n">
        <v>987578.9665</v>
      </c>
    </row>
    <row r="15">
      <c r="A15" t="inlineStr">
        <is>
          <t>2024-01</t>
        </is>
      </c>
      <c r="B15" s="4" t="n">
        <v>1422698.238</v>
      </c>
      <c r="C15" s="4" t="n">
        <v>486192.71</v>
      </c>
      <c r="D15" s="4" t="n">
        <v>936505.528</v>
      </c>
    </row>
    <row r="16">
      <c r="A16" t="inlineStr">
        <is>
          <t>2024-02</t>
        </is>
      </c>
      <c r="B16" s="4" t="n">
        <v>1287698.345</v>
      </c>
      <c r="C16" s="4" t="n">
        <v>453895.52</v>
      </c>
      <c r="D16" s="4" t="n">
        <v>833802.825</v>
      </c>
    </row>
    <row r="17">
      <c r="A17" t="inlineStr">
        <is>
          <t>2024-03</t>
        </is>
      </c>
      <c r="B17" s="4" t="n">
        <v>1461359.1715</v>
      </c>
      <c r="C17" s="4" t="n">
        <v>492897.8</v>
      </c>
      <c r="D17" s="4" t="n">
        <v>968461.3715</v>
      </c>
    </row>
    <row r="18">
      <c r="A18" t="inlineStr">
        <is>
          <t>2024-04</t>
        </is>
      </c>
      <c r="B18" s="4" t="n">
        <v>1502727.101</v>
      </c>
      <c r="C18" s="4" t="n">
        <v>499930.43</v>
      </c>
      <c r="D18" s="4" t="n">
        <v>1002796.671</v>
      </c>
    </row>
    <row r="19">
      <c r="A19" t="inlineStr">
        <is>
          <t>2024-05</t>
        </is>
      </c>
      <c r="B19" s="4" t="n">
        <v>1444402.929</v>
      </c>
      <c r="C19" s="4" t="n">
        <v>513561.74</v>
      </c>
      <c r="D19" s="4" t="n">
        <v>930841.189</v>
      </c>
    </row>
    <row r="20">
      <c r="A20" t="inlineStr">
        <is>
          <t>2024-06</t>
        </is>
      </c>
      <c r="B20" s="4" t="n">
        <v>1277913.4205</v>
      </c>
      <c r="C20" s="4" t="n">
        <v>436104.71</v>
      </c>
      <c r="D20" s="4" t="n">
        <v>841808.7105</v>
      </c>
    </row>
    <row r="21">
      <c r="A21" t="inlineStr">
        <is>
          <t>2024-07</t>
        </is>
      </c>
      <c r="B21" s="4" t="n">
        <v>1498665.046</v>
      </c>
      <c r="C21" s="4" t="n">
        <v>503555.83</v>
      </c>
      <c r="D21" s="4" t="n">
        <v>995109.216</v>
      </c>
    </row>
    <row r="22">
      <c r="A22" t="inlineStr">
        <is>
          <t>2024-08</t>
        </is>
      </c>
      <c r="B22" s="4" t="n">
        <v>1448705.4205</v>
      </c>
      <c r="C22" s="4" t="n">
        <v>473689.91</v>
      </c>
      <c r="D22" s="4" t="n">
        <v>975015.5105</v>
      </c>
    </row>
    <row r="23">
      <c r="A23" t="inlineStr">
        <is>
          <t>2024-09</t>
        </is>
      </c>
      <c r="B23" s="4" t="n">
        <v>1232165.594</v>
      </c>
      <c r="C23" s="4" t="n">
        <v>438270.97</v>
      </c>
      <c r="D23" s="4" t="n">
        <v>793894.624</v>
      </c>
    </row>
    <row r="24">
      <c r="A24" t="inlineStr">
        <is>
          <t>2024-10</t>
        </is>
      </c>
      <c r="B24" s="4" t="n">
        <v>1371665.3295</v>
      </c>
      <c r="C24" s="4" t="n">
        <v>470695.59</v>
      </c>
      <c r="D24" s="4" t="n">
        <v>900969.7395</v>
      </c>
    </row>
    <row r="25">
      <c r="A25" t="inlineStr">
        <is>
          <t>2024-11</t>
        </is>
      </c>
      <c r="B25" s="4" t="n">
        <v>1354066.967</v>
      </c>
      <c r="C25" s="4" t="n">
        <v>440562.06</v>
      </c>
      <c r="D25" s="4" t="n">
        <v>913504.907</v>
      </c>
    </row>
    <row r="26">
      <c r="A26" t="inlineStr">
        <is>
          <t>2024-12</t>
        </is>
      </c>
      <c r="B26" s="4" t="n">
        <v>1444735.4215</v>
      </c>
      <c r="C26" s="4" t="n">
        <v>487881.13</v>
      </c>
      <c r="D26" s="4" t="n">
        <v>956854.2914999999</v>
      </c>
    </row>
    <row r="27">
      <c r="A27" t="inlineStr">
        <is>
          <t>2025-01</t>
        </is>
      </c>
      <c r="B27" s="4" t="n">
        <v>1442335.5145</v>
      </c>
      <c r="C27" s="4" t="n">
        <v>479882.21</v>
      </c>
      <c r="D27" s="4" t="n">
        <v>962453.3045</v>
      </c>
    </row>
    <row r="28">
      <c r="A28" t="inlineStr">
        <is>
          <t>2025-02</t>
        </is>
      </c>
      <c r="B28" s="4" t="n">
        <v>1214787.9005</v>
      </c>
      <c r="C28" s="4" t="n">
        <v>409620.53</v>
      </c>
      <c r="D28" s="4" t="n">
        <v>805167.3705</v>
      </c>
    </row>
    <row r="29">
      <c r="A29" t="inlineStr">
        <is>
          <t>2025-03</t>
        </is>
      </c>
      <c r="B29" s="4" t="n">
        <v>1491770.557</v>
      </c>
      <c r="C29" s="4" t="n">
        <v>486803.34</v>
      </c>
      <c r="D29" s="4" t="n">
        <v>1004967.217</v>
      </c>
    </row>
    <row r="30">
      <c r="A30" t="inlineStr">
        <is>
          <t>2025-04</t>
        </is>
      </c>
      <c r="B30" s="4" t="n">
        <v>1345792.879</v>
      </c>
      <c r="C30" s="4" t="n">
        <v>470328.44</v>
      </c>
      <c r="D30" s="4" t="n">
        <v>875464.439</v>
      </c>
    </row>
    <row r="31">
      <c r="A31" t="inlineStr">
        <is>
          <t>2025-05</t>
        </is>
      </c>
      <c r="B31" s="4" t="n">
        <v>1390675.088</v>
      </c>
      <c r="C31" s="4" t="n">
        <v>456978.32</v>
      </c>
      <c r="D31" s="4" t="n">
        <v>933696.768</v>
      </c>
    </row>
    <row r="32">
      <c r="A32" t="inlineStr">
        <is>
          <t>2025-06</t>
        </is>
      </c>
      <c r="B32" s="4" t="n">
        <v>1323114.06</v>
      </c>
      <c r="C32" s="4" t="n">
        <v>449382.46</v>
      </c>
      <c r="D32" s="4" t="n">
        <v>873731.6</v>
      </c>
    </row>
    <row r="33">
      <c r="A33" t="inlineStr">
        <is>
          <t>2025-07</t>
        </is>
      </c>
      <c r="B33" s="4" t="n">
        <v>1454031.2065</v>
      </c>
      <c r="C33" s="4" t="n">
        <v>495440.46</v>
      </c>
      <c r="D33" s="4" t="n">
        <v>958590.7465</v>
      </c>
    </row>
    <row r="34">
      <c r="A34" t="inlineStr">
        <is>
          <t>2025-08</t>
        </is>
      </c>
      <c r="B34" s="4" t="n">
        <v>1441482.306</v>
      </c>
      <c r="C34" s="4" t="n">
        <v>459691.51</v>
      </c>
      <c r="D34" s="4" t="n">
        <v>981790.796</v>
      </c>
    </row>
    <row r="35">
      <c r="A35" t="inlineStr">
        <is>
          <t>2025-09</t>
        </is>
      </c>
      <c r="B35" s="4" t="n">
        <v>1117177.433</v>
      </c>
      <c r="C35" s="4" t="n">
        <v>381421.26</v>
      </c>
      <c r="D35" s="4" t="n">
        <v>735756.173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0"/>
  <sheetViews>
    <sheetView workbookViewId="0">
      <selection activeCell="A1" sqref="A1"/>
    </sheetView>
  </sheetViews>
  <sheetFormatPr baseColWidth="8" defaultRowHeight="15"/>
  <sheetData>
    <row r="1">
      <c r="A1" s="1" t="n"/>
    </row>
    <row r="2"/>
    <row r="3">
      <c r="A3" t="inlineStr">
        <is>
          <t>Category</t>
        </is>
      </c>
      <c r="B3" t="inlineStr">
        <is>
          <t>2023-01</t>
        </is>
      </c>
      <c r="C3" t="inlineStr">
        <is>
          <t>2023-02</t>
        </is>
      </c>
      <c r="D3" t="inlineStr">
        <is>
          <t>2023-03</t>
        </is>
      </c>
      <c r="E3" t="inlineStr">
        <is>
          <t>2023-04</t>
        </is>
      </c>
      <c r="F3" t="inlineStr">
        <is>
          <t>2023-05</t>
        </is>
      </c>
      <c r="G3" t="inlineStr">
        <is>
          <t>2023-06</t>
        </is>
      </c>
      <c r="H3" t="inlineStr">
        <is>
          <t>2023-07</t>
        </is>
      </c>
      <c r="I3" t="inlineStr">
        <is>
          <t>2023-08</t>
        </is>
      </c>
      <c r="J3" t="inlineStr">
        <is>
          <t>2023-09</t>
        </is>
      </c>
      <c r="K3" t="inlineStr">
        <is>
          <t>2023-10</t>
        </is>
      </c>
      <c r="L3" t="inlineStr">
        <is>
          <t>2023-11</t>
        </is>
      </c>
      <c r="M3" t="inlineStr">
        <is>
          <t>2023-12</t>
        </is>
      </c>
      <c r="N3" t="inlineStr">
        <is>
          <t>2024-01</t>
        </is>
      </c>
      <c r="O3" t="inlineStr">
        <is>
          <t>2024-02</t>
        </is>
      </c>
      <c r="P3" t="inlineStr">
        <is>
          <t>2024-03</t>
        </is>
      </c>
      <c r="Q3" t="inlineStr">
        <is>
          <t>2024-04</t>
        </is>
      </c>
      <c r="R3" t="inlineStr">
        <is>
          <t>2024-05</t>
        </is>
      </c>
      <c r="S3" t="inlineStr">
        <is>
          <t>2024-06</t>
        </is>
      </c>
      <c r="T3" t="inlineStr">
        <is>
          <t>2024-07</t>
        </is>
      </c>
      <c r="U3" t="inlineStr">
        <is>
          <t>2024-08</t>
        </is>
      </c>
      <c r="V3" t="inlineStr">
        <is>
          <t>2024-09</t>
        </is>
      </c>
      <c r="W3" t="inlineStr">
        <is>
          <t>2024-10</t>
        </is>
      </c>
      <c r="X3" t="inlineStr">
        <is>
          <t>2024-11</t>
        </is>
      </c>
      <c r="Y3" t="inlineStr">
        <is>
          <t>2024-12</t>
        </is>
      </c>
      <c r="Z3" t="inlineStr">
        <is>
          <t>2025-01</t>
        </is>
      </c>
      <c r="AA3" t="inlineStr">
        <is>
          <t>2025-02</t>
        </is>
      </c>
      <c r="AB3" t="inlineStr">
        <is>
          <t>2025-03</t>
        </is>
      </c>
      <c r="AC3" t="inlineStr">
        <is>
          <t>2025-04</t>
        </is>
      </c>
      <c r="AD3" t="inlineStr">
        <is>
          <t>2025-05</t>
        </is>
      </c>
      <c r="AE3" t="inlineStr">
        <is>
          <t>2025-06</t>
        </is>
      </c>
      <c r="AF3" t="inlineStr">
        <is>
          <t>2025-07</t>
        </is>
      </c>
      <c r="AG3" t="inlineStr">
        <is>
          <t>2025-08</t>
        </is>
      </c>
      <c r="AH3" t="inlineStr">
        <is>
          <t>2025-09</t>
        </is>
      </c>
    </row>
    <row r="4">
      <c r="A4" t="inlineStr">
        <is>
          <t>Beverages</t>
        </is>
      </c>
      <c r="B4">
        <f>SUMIFS(Sales!L:L,Sales!H:H,"Beverages",Sales!B:B,"&gt;=2023-01-01",Sales!B:B,"&lt;=2023-01-31")</f>
        <v/>
      </c>
      <c r="C4">
        <f>SUMIFS(Sales!L:L,Sales!H:H,"Beverages",Sales!B:B,"&gt;=2023-02-01",Sales!B:B,"&lt;=2023-02-28")</f>
        <v/>
      </c>
      <c r="D4">
        <f>SUMIFS(Sales!L:L,Sales!H:H,"Beverages",Sales!B:B,"&gt;=2023-03-01",Sales!B:B,"&lt;=2023-03-31")</f>
        <v/>
      </c>
      <c r="E4">
        <f>SUMIFS(Sales!L:L,Sales!H:H,"Beverages",Sales!B:B,"&gt;=2023-04-01",Sales!B:B,"&lt;=2023-04-30")</f>
        <v/>
      </c>
      <c r="F4">
        <f>SUMIFS(Sales!L:L,Sales!H:H,"Beverages",Sales!B:B,"&gt;=2023-05-01",Sales!B:B,"&lt;=2023-05-31")</f>
        <v/>
      </c>
      <c r="G4">
        <f>SUMIFS(Sales!L:L,Sales!H:H,"Beverages",Sales!B:B,"&gt;=2023-06-01",Sales!B:B,"&lt;=2023-06-30")</f>
        <v/>
      </c>
      <c r="H4">
        <f>SUMIFS(Sales!L:L,Sales!H:H,"Beverages",Sales!B:B,"&gt;=2023-07-01",Sales!B:B,"&lt;=2023-07-31")</f>
        <v/>
      </c>
      <c r="I4">
        <f>SUMIFS(Sales!L:L,Sales!H:H,"Beverages",Sales!B:B,"&gt;=2023-08-01",Sales!B:B,"&lt;=2023-08-31")</f>
        <v/>
      </c>
      <c r="J4">
        <f>SUMIFS(Sales!L:L,Sales!H:H,"Beverages",Sales!B:B,"&gt;=2023-09-01",Sales!B:B,"&lt;=2023-09-30")</f>
        <v/>
      </c>
      <c r="K4">
        <f>SUMIFS(Sales!L:L,Sales!H:H,"Beverages",Sales!B:B,"&gt;=2023-10-01",Sales!B:B,"&lt;=2023-10-31")</f>
        <v/>
      </c>
      <c r="L4">
        <f>SUMIFS(Sales!L:L,Sales!H:H,"Beverages",Sales!B:B,"&gt;=2023-11-01",Sales!B:B,"&lt;=2023-11-30")</f>
        <v/>
      </c>
      <c r="M4">
        <f>SUMIFS(Sales!L:L,Sales!H:H,"Beverages",Sales!B:B,"&gt;=2023-12-01",Sales!B:B,"&lt;=2023-12-31")</f>
        <v/>
      </c>
      <c r="N4">
        <f>SUMIFS(Sales!L:L,Sales!H:H,"Beverages",Sales!B:B,"&gt;=2024-01-01",Sales!B:B,"&lt;=2024-01-31")</f>
        <v/>
      </c>
      <c r="O4">
        <f>SUMIFS(Sales!L:L,Sales!H:H,"Beverages",Sales!B:B,"&gt;=2024-02-01",Sales!B:B,"&lt;=2024-02-29")</f>
        <v/>
      </c>
      <c r="P4">
        <f>SUMIFS(Sales!L:L,Sales!H:H,"Beverages",Sales!B:B,"&gt;=2024-03-01",Sales!B:B,"&lt;=2024-03-31")</f>
        <v/>
      </c>
      <c r="Q4">
        <f>SUMIFS(Sales!L:L,Sales!H:H,"Beverages",Sales!B:B,"&gt;=2024-04-01",Sales!B:B,"&lt;=2024-04-30")</f>
        <v/>
      </c>
      <c r="R4">
        <f>SUMIFS(Sales!L:L,Sales!H:H,"Beverages",Sales!B:B,"&gt;=2024-05-01",Sales!B:B,"&lt;=2024-05-31")</f>
        <v/>
      </c>
      <c r="S4">
        <f>SUMIFS(Sales!L:L,Sales!H:H,"Beverages",Sales!B:B,"&gt;=2024-06-01",Sales!B:B,"&lt;=2024-06-30")</f>
        <v/>
      </c>
      <c r="T4">
        <f>SUMIFS(Sales!L:L,Sales!H:H,"Beverages",Sales!B:B,"&gt;=2024-07-01",Sales!B:B,"&lt;=2024-07-31")</f>
        <v/>
      </c>
      <c r="U4">
        <f>SUMIFS(Sales!L:L,Sales!H:H,"Beverages",Sales!B:B,"&gt;=2024-08-01",Sales!B:B,"&lt;=2024-08-31")</f>
        <v/>
      </c>
      <c r="V4">
        <f>SUMIFS(Sales!L:L,Sales!H:H,"Beverages",Sales!B:B,"&gt;=2024-09-01",Sales!B:B,"&lt;=2024-09-30")</f>
        <v/>
      </c>
      <c r="W4">
        <f>SUMIFS(Sales!L:L,Sales!H:H,"Beverages",Sales!B:B,"&gt;=2024-10-01",Sales!B:B,"&lt;=2024-10-31")</f>
        <v/>
      </c>
      <c r="X4">
        <f>SUMIFS(Sales!L:L,Sales!H:H,"Beverages",Sales!B:B,"&gt;=2024-11-01",Sales!B:B,"&lt;=2024-11-30")</f>
        <v/>
      </c>
      <c r="Y4">
        <f>SUMIFS(Sales!L:L,Sales!H:H,"Beverages",Sales!B:B,"&gt;=2024-12-01",Sales!B:B,"&lt;=2024-12-31")</f>
        <v/>
      </c>
      <c r="Z4">
        <f>SUMIFS(Sales!L:L,Sales!H:H,"Beverages",Sales!B:B,"&gt;=2025-01-01",Sales!B:B,"&lt;=2025-01-31")</f>
        <v/>
      </c>
      <c r="AA4">
        <f>SUMIFS(Sales!L:L,Sales!H:H,"Beverages",Sales!B:B,"&gt;=2025-02-01",Sales!B:B,"&lt;=2025-02-28")</f>
        <v/>
      </c>
      <c r="AB4">
        <f>SUMIFS(Sales!L:L,Sales!H:H,"Beverages",Sales!B:B,"&gt;=2025-03-01",Sales!B:B,"&lt;=2025-03-31")</f>
        <v/>
      </c>
      <c r="AC4">
        <f>SUMIFS(Sales!L:L,Sales!H:H,"Beverages",Sales!B:B,"&gt;=2025-04-01",Sales!B:B,"&lt;=2025-04-30")</f>
        <v/>
      </c>
      <c r="AD4">
        <f>SUMIFS(Sales!L:L,Sales!H:H,"Beverages",Sales!B:B,"&gt;=2025-05-01",Sales!B:B,"&lt;=2025-05-31")</f>
        <v/>
      </c>
      <c r="AE4">
        <f>SUMIFS(Sales!L:L,Sales!H:H,"Beverages",Sales!B:B,"&gt;=2025-06-01",Sales!B:B,"&lt;=2025-06-30")</f>
        <v/>
      </c>
      <c r="AF4">
        <f>SUMIFS(Sales!L:L,Sales!H:H,"Beverages",Sales!B:B,"&gt;=2025-07-01",Sales!B:B,"&lt;=2025-07-31")</f>
        <v/>
      </c>
      <c r="AG4">
        <f>SUMIFS(Sales!L:L,Sales!H:H,"Beverages",Sales!B:B,"&gt;=2025-08-01",Sales!B:B,"&lt;=2025-08-31")</f>
        <v/>
      </c>
      <c r="AH4">
        <f>SUMIFS(Sales!L:L,Sales!H:H,"Beverages",Sales!B:B,"&gt;=2025-09-01",Sales!B:B,"&lt;=2025-09-30")</f>
        <v/>
      </c>
    </row>
    <row r="5">
      <c r="A5" t="inlineStr">
        <is>
          <t>Food</t>
        </is>
      </c>
      <c r="B5">
        <f>SUMIFS(Sales!L:L,Sales!H:H,"Food",Sales!B:B,"&gt;=2023-01-01",Sales!B:B,"&lt;=2023-01-31")</f>
        <v/>
      </c>
      <c r="C5">
        <f>SUMIFS(Sales!L:L,Sales!H:H,"Food",Sales!B:B,"&gt;=2023-02-01",Sales!B:B,"&lt;=2023-02-28")</f>
        <v/>
      </c>
      <c r="D5">
        <f>SUMIFS(Sales!L:L,Sales!H:H,"Food",Sales!B:B,"&gt;=2023-03-01",Sales!B:B,"&lt;=2023-03-31")</f>
        <v/>
      </c>
      <c r="E5">
        <f>SUMIFS(Sales!L:L,Sales!H:H,"Food",Sales!B:B,"&gt;=2023-04-01",Sales!B:B,"&lt;=2023-04-30")</f>
        <v/>
      </c>
      <c r="F5">
        <f>SUMIFS(Sales!L:L,Sales!H:H,"Food",Sales!B:B,"&gt;=2023-05-01",Sales!B:B,"&lt;=2023-05-31")</f>
        <v/>
      </c>
      <c r="G5">
        <f>SUMIFS(Sales!L:L,Sales!H:H,"Food",Sales!B:B,"&gt;=2023-06-01",Sales!B:B,"&lt;=2023-06-30")</f>
        <v/>
      </c>
      <c r="H5">
        <f>SUMIFS(Sales!L:L,Sales!H:H,"Food",Sales!B:B,"&gt;=2023-07-01",Sales!B:B,"&lt;=2023-07-31")</f>
        <v/>
      </c>
      <c r="I5">
        <f>SUMIFS(Sales!L:L,Sales!H:H,"Food",Sales!B:B,"&gt;=2023-08-01",Sales!B:B,"&lt;=2023-08-31")</f>
        <v/>
      </c>
      <c r="J5">
        <f>SUMIFS(Sales!L:L,Sales!H:H,"Food",Sales!B:B,"&gt;=2023-09-01",Sales!B:B,"&lt;=2023-09-30")</f>
        <v/>
      </c>
      <c r="K5">
        <f>SUMIFS(Sales!L:L,Sales!H:H,"Food",Sales!B:B,"&gt;=2023-10-01",Sales!B:B,"&lt;=2023-10-31")</f>
        <v/>
      </c>
      <c r="L5">
        <f>SUMIFS(Sales!L:L,Sales!H:H,"Food",Sales!B:B,"&gt;=2023-11-01",Sales!B:B,"&lt;=2023-11-30")</f>
        <v/>
      </c>
      <c r="M5">
        <f>SUMIFS(Sales!L:L,Sales!H:H,"Food",Sales!B:B,"&gt;=2023-12-01",Sales!B:B,"&lt;=2023-12-31")</f>
        <v/>
      </c>
      <c r="N5">
        <f>SUMIFS(Sales!L:L,Sales!H:H,"Food",Sales!B:B,"&gt;=2024-01-01",Sales!B:B,"&lt;=2024-01-31")</f>
        <v/>
      </c>
      <c r="O5">
        <f>SUMIFS(Sales!L:L,Sales!H:H,"Food",Sales!B:B,"&gt;=2024-02-01",Sales!B:B,"&lt;=2024-02-29")</f>
        <v/>
      </c>
      <c r="P5">
        <f>SUMIFS(Sales!L:L,Sales!H:H,"Food",Sales!B:B,"&gt;=2024-03-01",Sales!B:B,"&lt;=2024-03-31")</f>
        <v/>
      </c>
      <c r="Q5">
        <f>SUMIFS(Sales!L:L,Sales!H:H,"Food",Sales!B:B,"&gt;=2024-04-01",Sales!B:B,"&lt;=2024-04-30")</f>
        <v/>
      </c>
      <c r="R5">
        <f>SUMIFS(Sales!L:L,Sales!H:H,"Food",Sales!B:B,"&gt;=2024-05-01",Sales!B:B,"&lt;=2024-05-31")</f>
        <v/>
      </c>
      <c r="S5">
        <f>SUMIFS(Sales!L:L,Sales!H:H,"Food",Sales!B:B,"&gt;=2024-06-01",Sales!B:B,"&lt;=2024-06-30")</f>
        <v/>
      </c>
      <c r="T5">
        <f>SUMIFS(Sales!L:L,Sales!H:H,"Food",Sales!B:B,"&gt;=2024-07-01",Sales!B:B,"&lt;=2024-07-31")</f>
        <v/>
      </c>
      <c r="U5">
        <f>SUMIFS(Sales!L:L,Sales!H:H,"Food",Sales!B:B,"&gt;=2024-08-01",Sales!B:B,"&lt;=2024-08-31")</f>
        <v/>
      </c>
      <c r="V5">
        <f>SUMIFS(Sales!L:L,Sales!H:H,"Food",Sales!B:B,"&gt;=2024-09-01",Sales!B:B,"&lt;=2024-09-30")</f>
        <v/>
      </c>
      <c r="W5">
        <f>SUMIFS(Sales!L:L,Sales!H:H,"Food",Sales!B:B,"&gt;=2024-10-01",Sales!B:B,"&lt;=2024-10-31")</f>
        <v/>
      </c>
      <c r="X5">
        <f>SUMIFS(Sales!L:L,Sales!H:H,"Food",Sales!B:B,"&gt;=2024-11-01",Sales!B:B,"&lt;=2024-11-30")</f>
        <v/>
      </c>
      <c r="Y5">
        <f>SUMIFS(Sales!L:L,Sales!H:H,"Food",Sales!B:B,"&gt;=2024-12-01",Sales!B:B,"&lt;=2024-12-31")</f>
        <v/>
      </c>
      <c r="Z5">
        <f>SUMIFS(Sales!L:L,Sales!H:H,"Food",Sales!B:B,"&gt;=2025-01-01",Sales!B:B,"&lt;=2025-01-31")</f>
        <v/>
      </c>
      <c r="AA5">
        <f>SUMIFS(Sales!L:L,Sales!H:H,"Food",Sales!B:B,"&gt;=2025-02-01",Sales!B:B,"&lt;=2025-02-28")</f>
        <v/>
      </c>
      <c r="AB5">
        <f>SUMIFS(Sales!L:L,Sales!H:H,"Food",Sales!B:B,"&gt;=2025-03-01",Sales!B:B,"&lt;=2025-03-31")</f>
        <v/>
      </c>
      <c r="AC5">
        <f>SUMIFS(Sales!L:L,Sales!H:H,"Food",Sales!B:B,"&gt;=2025-04-01",Sales!B:B,"&lt;=2025-04-30")</f>
        <v/>
      </c>
      <c r="AD5">
        <f>SUMIFS(Sales!L:L,Sales!H:H,"Food",Sales!B:B,"&gt;=2025-05-01",Sales!B:B,"&lt;=2025-05-31")</f>
        <v/>
      </c>
      <c r="AE5">
        <f>SUMIFS(Sales!L:L,Sales!H:H,"Food",Sales!B:B,"&gt;=2025-06-01",Sales!B:B,"&lt;=2025-06-30")</f>
        <v/>
      </c>
      <c r="AF5">
        <f>SUMIFS(Sales!L:L,Sales!H:H,"Food",Sales!B:B,"&gt;=2025-07-01",Sales!B:B,"&lt;=2025-07-31")</f>
        <v/>
      </c>
      <c r="AG5">
        <f>SUMIFS(Sales!L:L,Sales!H:H,"Food",Sales!B:B,"&gt;=2025-08-01",Sales!B:B,"&lt;=2025-08-31")</f>
        <v/>
      </c>
      <c r="AH5">
        <f>SUMIFS(Sales!L:L,Sales!H:H,"Food",Sales!B:B,"&gt;=2025-09-01",Sales!B:B,"&lt;=2025-09-30")</f>
        <v/>
      </c>
    </row>
    <row r="6">
      <c r="A6" t="inlineStr">
        <is>
          <t>Household</t>
        </is>
      </c>
      <c r="B6">
        <f>SUMIFS(Sales!L:L,Sales!H:H,"Household",Sales!B:B,"&gt;=2023-01-01",Sales!B:B,"&lt;=2023-01-31")</f>
        <v/>
      </c>
      <c r="C6">
        <f>SUMIFS(Sales!L:L,Sales!H:H,"Household",Sales!B:B,"&gt;=2023-02-01",Sales!B:B,"&lt;=2023-02-28")</f>
        <v/>
      </c>
      <c r="D6">
        <f>SUMIFS(Sales!L:L,Sales!H:H,"Household",Sales!B:B,"&gt;=2023-03-01",Sales!B:B,"&lt;=2023-03-31")</f>
        <v/>
      </c>
      <c r="E6">
        <f>SUMIFS(Sales!L:L,Sales!H:H,"Household",Sales!B:B,"&gt;=2023-04-01",Sales!B:B,"&lt;=2023-04-30")</f>
        <v/>
      </c>
      <c r="F6">
        <f>SUMIFS(Sales!L:L,Sales!H:H,"Household",Sales!B:B,"&gt;=2023-05-01",Sales!B:B,"&lt;=2023-05-31")</f>
        <v/>
      </c>
      <c r="G6">
        <f>SUMIFS(Sales!L:L,Sales!H:H,"Household",Sales!B:B,"&gt;=2023-06-01",Sales!B:B,"&lt;=2023-06-30")</f>
        <v/>
      </c>
      <c r="H6">
        <f>SUMIFS(Sales!L:L,Sales!H:H,"Household",Sales!B:B,"&gt;=2023-07-01",Sales!B:B,"&lt;=2023-07-31")</f>
        <v/>
      </c>
      <c r="I6">
        <f>SUMIFS(Sales!L:L,Sales!H:H,"Household",Sales!B:B,"&gt;=2023-08-01",Sales!B:B,"&lt;=2023-08-31")</f>
        <v/>
      </c>
      <c r="J6">
        <f>SUMIFS(Sales!L:L,Sales!H:H,"Household",Sales!B:B,"&gt;=2023-09-01",Sales!B:B,"&lt;=2023-09-30")</f>
        <v/>
      </c>
      <c r="K6">
        <f>SUMIFS(Sales!L:L,Sales!H:H,"Household",Sales!B:B,"&gt;=2023-10-01",Sales!B:B,"&lt;=2023-10-31")</f>
        <v/>
      </c>
      <c r="L6">
        <f>SUMIFS(Sales!L:L,Sales!H:H,"Household",Sales!B:B,"&gt;=2023-11-01",Sales!B:B,"&lt;=2023-11-30")</f>
        <v/>
      </c>
      <c r="M6">
        <f>SUMIFS(Sales!L:L,Sales!H:H,"Household",Sales!B:B,"&gt;=2023-12-01",Sales!B:B,"&lt;=2023-12-31")</f>
        <v/>
      </c>
      <c r="N6">
        <f>SUMIFS(Sales!L:L,Sales!H:H,"Household",Sales!B:B,"&gt;=2024-01-01",Sales!B:B,"&lt;=2024-01-31")</f>
        <v/>
      </c>
      <c r="O6">
        <f>SUMIFS(Sales!L:L,Sales!H:H,"Household",Sales!B:B,"&gt;=2024-02-01",Sales!B:B,"&lt;=2024-02-29")</f>
        <v/>
      </c>
      <c r="P6">
        <f>SUMIFS(Sales!L:L,Sales!H:H,"Household",Sales!B:B,"&gt;=2024-03-01",Sales!B:B,"&lt;=2024-03-31")</f>
        <v/>
      </c>
      <c r="Q6">
        <f>SUMIFS(Sales!L:L,Sales!H:H,"Household",Sales!B:B,"&gt;=2024-04-01",Sales!B:B,"&lt;=2024-04-30")</f>
        <v/>
      </c>
      <c r="R6">
        <f>SUMIFS(Sales!L:L,Sales!H:H,"Household",Sales!B:B,"&gt;=2024-05-01",Sales!B:B,"&lt;=2024-05-31")</f>
        <v/>
      </c>
      <c r="S6">
        <f>SUMIFS(Sales!L:L,Sales!H:H,"Household",Sales!B:B,"&gt;=2024-06-01",Sales!B:B,"&lt;=2024-06-30")</f>
        <v/>
      </c>
      <c r="T6">
        <f>SUMIFS(Sales!L:L,Sales!H:H,"Household",Sales!B:B,"&gt;=2024-07-01",Sales!B:B,"&lt;=2024-07-31")</f>
        <v/>
      </c>
      <c r="U6">
        <f>SUMIFS(Sales!L:L,Sales!H:H,"Household",Sales!B:B,"&gt;=2024-08-01",Sales!B:B,"&lt;=2024-08-31")</f>
        <v/>
      </c>
      <c r="V6">
        <f>SUMIFS(Sales!L:L,Sales!H:H,"Household",Sales!B:B,"&gt;=2024-09-01",Sales!B:B,"&lt;=2024-09-30")</f>
        <v/>
      </c>
      <c r="W6">
        <f>SUMIFS(Sales!L:L,Sales!H:H,"Household",Sales!B:B,"&gt;=2024-10-01",Sales!B:B,"&lt;=2024-10-31")</f>
        <v/>
      </c>
      <c r="X6">
        <f>SUMIFS(Sales!L:L,Sales!H:H,"Household",Sales!B:B,"&gt;=2024-11-01",Sales!B:B,"&lt;=2024-11-30")</f>
        <v/>
      </c>
      <c r="Y6">
        <f>SUMIFS(Sales!L:L,Sales!H:H,"Household",Sales!B:B,"&gt;=2024-12-01",Sales!B:B,"&lt;=2024-12-31")</f>
        <v/>
      </c>
      <c r="Z6">
        <f>SUMIFS(Sales!L:L,Sales!H:H,"Household",Sales!B:B,"&gt;=2025-01-01",Sales!B:B,"&lt;=2025-01-31")</f>
        <v/>
      </c>
      <c r="AA6">
        <f>SUMIFS(Sales!L:L,Sales!H:H,"Household",Sales!B:B,"&gt;=2025-02-01",Sales!B:B,"&lt;=2025-02-28")</f>
        <v/>
      </c>
      <c r="AB6">
        <f>SUMIFS(Sales!L:L,Sales!H:H,"Household",Sales!B:B,"&gt;=2025-03-01",Sales!B:B,"&lt;=2025-03-31")</f>
        <v/>
      </c>
      <c r="AC6">
        <f>SUMIFS(Sales!L:L,Sales!H:H,"Household",Sales!B:B,"&gt;=2025-04-01",Sales!B:B,"&lt;=2025-04-30")</f>
        <v/>
      </c>
      <c r="AD6">
        <f>SUMIFS(Sales!L:L,Sales!H:H,"Household",Sales!B:B,"&gt;=2025-05-01",Sales!B:B,"&lt;=2025-05-31")</f>
        <v/>
      </c>
      <c r="AE6">
        <f>SUMIFS(Sales!L:L,Sales!H:H,"Household",Sales!B:B,"&gt;=2025-06-01",Sales!B:B,"&lt;=2025-06-30")</f>
        <v/>
      </c>
      <c r="AF6">
        <f>SUMIFS(Sales!L:L,Sales!H:H,"Household",Sales!B:B,"&gt;=2025-07-01",Sales!B:B,"&lt;=2025-07-31")</f>
        <v/>
      </c>
      <c r="AG6">
        <f>SUMIFS(Sales!L:L,Sales!H:H,"Household",Sales!B:B,"&gt;=2025-08-01",Sales!B:B,"&lt;=2025-08-31")</f>
        <v/>
      </c>
      <c r="AH6">
        <f>SUMIFS(Sales!L:L,Sales!H:H,"Household",Sales!B:B,"&gt;=2025-09-01",Sales!B:B,"&lt;=2025-09-30")</f>
        <v/>
      </c>
    </row>
    <row r="7">
      <c r="A7" t="inlineStr">
        <is>
          <t>Electronics</t>
        </is>
      </c>
      <c r="B7">
        <f>SUMIFS(Sales!L:L,Sales!H:H,"Electronics",Sales!B:B,"&gt;=2023-01-01",Sales!B:B,"&lt;=2023-01-31")</f>
        <v/>
      </c>
      <c r="C7">
        <f>SUMIFS(Sales!L:L,Sales!H:H,"Electronics",Sales!B:B,"&gt;=2023-02-01",Sales!B:B,"&lt;=2023-02-28")</f>
        <v/>
      </c>
      <c r="D7">
        <f>SUMIFS(Sales!L:L,Sales!H:H,"Electronics",Sales!B:B,"&gt;=2023-03-01",Sales!B:B,"&lt;=2023-03-31")</f>
        <v/>
      </c>
      <c r="E7">
        <f>SUMIFS(Sales!L:L,Sales!H:H,"Electronics",Sales!B:B,"&gt;=2023-04-01",Sales!B:B,"&lt;=2023-04-30")</f>
        <v/>
      </c>
      <c r="F7">
        <f>SUMIFS(Sales!L:L,Sales!H:H,"Electronics",Sales!B:B,"&gt;=2023-05-01",Sales!B:B,"&lt;=2023-05-31")</f>
        <v/>
      </c>
      <c r="G7">
        <f>SUMIFS(Sales!L:L,Sales!H:H,"Electronics",Sales!B:B,"&gt;=2023-06-01",Sales!B:B,"&lt;=2023-06-30")</f>
        <v/>
      </c>
      <c r="H7">
        <f>SUMIFS(Sales!L:L,Sales!H:H,"Electronics",Sales!B:B,"&gt;=2023-07-01",Sales!B:B,"&lt;=2023-07-31")</f>
        <v/>
      </c>
      <c r="I7">
        <f>SUMIFS(Sales!L:L,Sales!H:H,"Electronics",Sales!B:B,"&gt;=2023-08-01",Sales!B:B,"&lt;=2023-08-31")</f>
        <v/>
      </c>
      <c r="J7">
        <f>SUMIFS(Sales!L:L,Sales!H:H,"Electronics",Sales!B:B,"&gt;=2023-09-01",Sales!B:B,"&lt;=2023-09-30")</f>
        <v/>
      </c>
      <c r="K7">
        <f>SUMIFS(Sales!L:L,Sales!H:H,"Electronics",Sales!B:B,"&gt;=2023-10-01",Sales!B:B,"&lt;=2023-10-31")</f>
        <v/>
      </c>
      <c r="L7">
        <f>SUMIFS(Sales!L:L,Sales!H:H,"Electronics",Sales!B:B,"&gt;=2023-11-01",Sales!B:B,"&lt;=2023-11-30")</f>
        <v/>
      </c>
      <c r="M7">
        <f>SUMIFS(Sales!L:L,Sales!H:H,"Electronics",Sales!B:B,"&gt;=2023-12-01",Sales!B:B,"&lt;=2023-12-31")</f>
        <v/>
      </c>
      <c r="N7">
        <f>SUMIFS(Sales!L:L,Sales!H:H,"Electronics",Sales!B:B,"&gt;=2024-01-01",Sales!B:B,"&lt;=2024-01-31")</f>
        <v/>
      </c>
      <c r="O7">
        <f>SUMIFS(Sales!L:L,Sales!H:H,"Electronics",Sales!B:B,"&gt;=2024-02-01",Sales!B:B,"&lt;=2024-02-29")</f>
        <v/>
      </c>
      <c r="P7">
        <f>SUMIFS(Sales!L:L,Sales!H:H,"Electronics",Sales!B:B,"&gt;=2024-03-01",Sales!B:B,"&lt;=2024-03-31")</f>
        <v/>
      </c>
      <c r="Q7">
        <f>SUMIFS(Sales!L:L,Sales!H:H,"Electronics",Sales!B:B,"&gt;=2024-04-01",Sales!B:B,"&lt;=2024-04-30")</f>
        <v/>
      </c>
      <c r="R7">
        <f>SUMIFS(Sales!L:L,Sales!H:H,"Electronics",Sales!B:B,"&gt;=2024-05-01",Sales!B:B,"&lt;=2024-05-31")</f>
        <v/>
      </c>
      <c r="S7">
        <f>SUMIFS(Sales!L:L,Sales!H:H,"Electronics",Sales!B:B,"&gt;=2024-06-01",Sales!B:B,"&lt;=2024-06-30")</f>
        <v/>
      </c>
      <c r="T7">
        <f>SUMIFS(Sales!L:L,Sales!H:H,"Electronics",Sales!B:B,"&gt;=2024-07-01",Sales!B:B,"&lt;=2024-07-31")</f>
        <v/>
      </c>
      <c r="U7">
        <f>SUMIFS(Sales!L:L,Sales!H:H,"Electronics",Sales!B:B,"&gt;=2024-08-01",Sales!B:B,"&lt;=2024-08-31")</f>
        <v/>
      </c>
      <c r="V7">
        <f>SUMIFS(Sales!L:L,Sales!H:H,"Electronics",Sales!B:B,"&gt;=2024-09-01",Sales!B:B,"&lt;=2024-09-30")</f>
        <v/>
      </c>
      <c r="W7">
        <f>SUMIFS(Sales!L:L,Sales!H:H,"Electronics",Sales!B:B,"&gt;=2024-10-01",Sales!B:B,"&lt;=2024-10-31")</f>
        <v/>
      </c>
      <c r="X7">
        <f>SUMIFS(Sales!L:L,Sales!H:H,"Electronics",Sales!B:B,"&gt;=2024-11-01",Sales!B:B,"&lt;=2024-11-30")</f>
        <v/>
      </c>
      <c r="Y7">
        <f>SUMIFS(Sales!L:L,Sales!H:H,"Electronics",Sales!B:B,"&gt;=2024-12-01",Sales!B:B,"&lt;=2024-12-31")</f>
        <v/>
      </c>
      <c r="Z7">
        <f>SUMIFS(Sales!L:L,Sales!H:H,"Electronics",Sales!B:B,"&gt;=2025-01-01",Sales!B:B,"&lt;=2025-01-31")</f>
        <v/>
      </c>
      <c r="AA7">
        <f>SUMIFS(Sales!L:L,Sales!H:H,"Electronics",Sales!B:B,"&gt;=2025-02-01",Sales!B:B,"&lt;=2025-02-28")</f>
        <v/>
      </c>
      <c r="AB7">
        <f>SUMIFS(Sales!L:L,Sales!H:H,"Electronics",Sales!B:B,"&gt;=2025-03-01",Sales!B:B,"&lt;=2025-03-31")</f>
        <v/>
      </c>
      <c r="AC7">
        <f>SUMIFS(Sales!L:L,Sales!H:H,"Electronics",Sales!B:B,"&gt;=2025-04-01",Sales!B:B,"&lt;=2025-04-30")</f>
        <v/>
      </c>
      <c r="AD7">
        <f>SUMIFS(Sales!L:L,Sales!H:H,"Electronics",Sales!B:B,"&gt;=2025-05-01",Sales!B:B,"&lt;=2025-05-31")</f>
        <v/>
      </c>
      <c r="AE7">
        <f>SUMIFS(Sales!L:L,Sales!H:H,"Electronics",Sales!B:B,"&gt;=2025-06-01",Sales!B:B,"&lt;=2025-06-30")</f>
        <v/>
      </c>
      <c r="AF7">
        <f>SUMIFS(Sales!L:L,Sales!H:H,"Electronics",Sales!B:B,"&gt;=2025-07-01",Sales!B:B,"&lt;=2025-07-31")</f>
        <v/>
      </c>
      <c r="AG7">
        <f>SUMIFS(Sales!L:L,Sales!H:H,"Electronics",Sales!B:B,"&gt;=2025-08-01",Sales!B:B,"&lt;=2025-08-31")</f>
        <v/>
      </c>
      <c r="AH7">
        <f>SUMIFS(Sales!L:L,Sales!H:H,"Electronics",Sales!B:B,"&gt;=2025-09-01",Sales!B:B,"&lt;=2025-09-30")</f>
        <v/>
      </c>
    </row>
    <row r="8">
      <c r="A8" t="inlineStr">
        <is>
          <t>Toys</t>
        </is>
      </c>
      <c r="B8">
        <f>SUMIFS(Sales!L:L,Sales!H:H,"Toys",Sales!B:B,"&gt;=2023-01-01",Sales!B:B,"&lt;=2023-01-31")</f>
        <v/>
      </c>
      <c r="C8">
        <f>SUMIFS(Sales!L:L,Sales!H:H,"Toys",Sales!B:B,"&gt;=2023-02-01",Sales!B:B,"&lt;=2023-02-28")</f>
        <v/>
      </c>
      <c r="D8">
        <f>SUMIFS(Sales!L:L,Sales!H:H,"Toys",Sales!B:B,"&gt;=2023-03-01",Sales!B:B,"&lt;=2023-03-31")</f>
        <v/>
      </c>
      <c r="E8">
        <f>SUMIFS(Sales!L:L,Sales!H:H,"Toys",Sales!B:B,"&gt;=2023-04-01",Sales!B:B,"&lt;=2023-04-30")</f>
        <v/>
      </c>
      <c r="F8">
        <f>SUMIFS(Sales!L:L,Sales!H:H,"Toys",Sales!B:B,"&gt;=2023-05-01",Sales!B:B,"&lt;=2023-05-31")</f>
        <v/>
      </c>
      <c r="G8">
        <f>SUMIFS(Sales!L:L,Sales!H:H,"Toys",Sales!B:B,"&gt;=2023-06-01",Sales!B:B,"&lt;=2023-06-30")</f>
        <v/>
      </c>
      <c r="H8">
        <f>SUMIFS(Sales!L:L,Sales!H:H,"Toys",Sales!B:B,"&gt;=2023-07-01",Sales!B:B,"&lt;=2023-07-31")</f>
        <v/>
      </c>
      <c r="I8">
        <f>SUMIFS(Sales!L:L,Sales!H:H,"Toys",Sales!B:B,"&gt;=2023-08-01",Sales!B:B,"&lt;=2023-08-31")</f>
        <v/>
      </c>
      <c r="J8">
        <f>SUMIFS(Sales!L:L,Sales!H:H,"Toys",Sales!B:B,"&gt;=2023-09-01",Sales!B:B,"&lt;=2023-09-30")</f>
        <v/>
      </c>
      <c r="K8">
        <f>SUMIFS(Sales!L:L,Sales!H:H,"Toys",Sales!B:B,"&gt;=2023-10-01",Sales!B:B,"&lt;=2023-10-31")</f>
        <v/>
      </c>
      <c r="L8">
        <f>SUMIFS(Sales!L:L,Sales!H:H,"Toys",Sales!B:B,"&gt;=2023-11-01",Sales!B:B,"&lt;=2023-11-30")</f>
        <v/>
      </c>
      <c r="M8">
        <f>SUMIFS(Sales!L:L,Sales!H:H,"Toys",Sales!B:B,"&gt;=2023-12-01",Sales!B:B,"&lt;=2023-12-31")</f>
        <v/>
      </c>
      <c r="N8">
        <f>SUMIFS(Sales!L:L,Sales!H:H,"Toys",Sales!B:B,"&gt;=2024-01-01",Sales!B:B,"&lt;=2024-01-31")</f>
        <v/>
      </c>
      <c r="O8">
        <f>SUMIFS(Sales!L:L,Sales!H:H,"Toys",Sales!B:B,"&gt;=2024-02-01",Sales!B:B,"&lt;=2024-02-29")</f>
        <v/>
      </c>
      <c r="P8">
        <f>SUMIFS(Sales!L:L,Sales!H:H,"Toys",Sales!B:B,"&gt;=2024-03-01",Sales!B:B,"&lt;=2024-03-31")</f>
        <v/>
      </c>
      <c r="Q8">
        <f>SUMIFS(Sales!L:L,Sales!H:H,"Toys",Sales!B:B,"&gt;=2024-04-01",Sales!B:B,"&lt;=2024-04-30")</f>
        <v/>
      </c>
      <c r="R8">
        <f>SUMIFS(Sales!L:L,Sales!H:H,"Toys",Sales!B:B,"&gt;=2024-05-01",Sales!B:B,"&lt;=2024-05-31")</f>
        <v/>
      </c>
      <c r="S8">
        <f>SUMIFS(Sales!L:L,Sales!H:H,"Toys",Sales!B:B,"&gt;=2024-06-01",Sales!B:B,"&lt;=2024-06-30")</f>
        <v/>
      </c>
      <c r="T8">
        <f>SUMIFS(Sales!L:L,Sales!H:H,"Toys",Sales!B:B,"&gt;=2024-07-01",Sales!B:B,"&lt;=2024-07-31")</f>
        <v/>
      </c>
      <c r="U8">
        <f>SUMIFS(Sales!L:L,Sales!H:H,"Toys",Sales!B:B,"&gt;=2024-08-01",Sales!B:B,"&lt;=2024-08-31")</f>
        <v/>
      </c>
      <c r="V8">
        <f>SUMIFS(Sales!L:L,Sales!H:H,"Toys",Sales!B:B,"&gt;=2024-09-01",Sales!B:B,"&lt;=2024-09-30")</f>
        <v/>
      </c>
      <c r="W8">
        <f>SUMIFS(Sales!L:L,Sales!H:H,"Toys",Sales!B:B,"&gt;=2024-10-01",Sales!B:B,"&lt;=2024-10-31")</f>
        <v/>
      </c>
      <c r="X8">
        <f>SUMIFS(Sales!L:L,Sales!H:H,"Toys",Sales!B:B,"&gt;=2024-11-01",Sales!B:B,"&lt;=2024-11-30")</f>
        <v/>
      </c>
      <c r="Y8">
        <f>SUMIFS(Sales!L:L,Sales!H:H,"Toys",Sales!B:B,"&gt;=2024-12-01",Sales!B:B,"&lt;=2024-12-31")</f>
        <v/>
      </c>
      <c r="Z8">
        <f>SUMIFS(Sales!L:L,Sales!H:H,"Toys",Sales!B:B,"&gt;=2025-01-01",Sales!B:B,"&lt;=2025-01-31")</f>
        <v/>
      </c>
      <c r="AA8">
        <f>SUMIFS(Sales!L:L,Sales!H:H,"Toys",Sales!B:B,"&gt;=2025-02-01",Sales!B:B,"&lt;=2025-02-28")</f>
        <v/>
      </c>
      <c r="AB8">
        <f>SUMIFS(Sales!L:L,Sales!H:H,"Toys",Sales!B:B,"&gt;=2025-03-01",Sales!B:B,"&lt;=2025-03-31")</f>
        <v/>
      </c>
      <c r="AC8">
        <f>SUMIFS(Sales!L:L,Sales!H:H,"Toys",Sales!B:B,"&gt;=2025-04-01",Sales!B:B,"&lt;=2025-04-30")</f>
        <v/>
      </c>
      <c r="AD8">
        <f>SUMIFS(Sales!L:L,Sales!H:H,"Toys",Sales!B:B,"&gt;=2025-05-01",Sales!B:B,"&lt;=2025-05-31")</f>
        <v/>
      </c>
      <c r="AE8">
        <f>SUMIFS(Sales!L:L,Sales!H:H,"Toys",Sales!B:B,"&gt;=2025-06-01",Sales!B:B,"&lt;=2025-06-30")</f>
        <v/>
      </c>
      <c r="AF8">
        <f>SUMIFS(Sales!L:L,Sales!H:H,"Toys",Sales!B:B,"&gt;=2025-07-01",Sales!B:B,"&lt;=2025-07-31")</f>
        <v/>
      </c>
      <c r="AG8">
        <f>SUMIFS(Sales!L:L,Sales!H:H,"Toys",Sales!B:B,"&gt;=2025-08-01",Sales!B:B,"&lt;=2025-08-31")</f>
        <v/>
      </c>
      <c r="AH8">
        <f>SUMIFS(Sales!L:L,Sales!H:H,"Toys",Sales!B:B,"&gt;=2025-09-01",Sales!B:B,"&lt;=2025-09-30")</f>
        <v/>
      </c>
    </row>
    <row r="9">
      <c r="A9" t="inlineStr">
        <is>
          <t>Clothing</t>
        </is>
      </c>
      <c r="B9">
        <f>SUMIFS(Sales!L:L,Sales!H:H,"Clothing",Sales!B:B,"&gt;=2023-01-01",Sales!B:B,"&lt;=2023-01-31")</f>
        <v/>
      </c>
      <c r="C9">
        <f>SUMIFS(Sales!L:L,Sales!H:H,"Clothing",Sales!B:B,"&gt;=2023-02-01",Sales!B:B,"&lt;=2023-02-28")</f>
        <v/>
      </c>
      <c r="D9">
        <f>SUMIFS(Sales!L:L,Sales!H:H,"Clothing",Sales!B:B,"&gt;=2023-03-01",Sales!B:B,"&lt;=2023-03-31")</f>
        <v/>
      </c>
      <c r="E9">
        <f>SUMIFS(Sales!L:L,Sales!H:H,"Clothing",Sales!B:B,"&gt;=2023-04-01",Sales!B:B,"&lt;=2023-04-30")</f>
        <v/>
      </c>
      <c r="F9">
        <f>SUMIFS(Sales!L:L,Sales!H:H,"Clothing",Sales!B:B,"&gt;=2023-05-01",Sales!B:B,"&lt;=2023-05-31")</f>
        <v/>
      </c>
      <c r="G9">
        <f>SUMIFS(Sales!L:L,Sales!H:H,"Clothing",Sales!B:B,"&gt;=2023-06-01",Sales!B:B,"&lt;=2023-06-30")</f>
        <v/>
      </c>
      <c r="H9">
        <f>SUMIFS(Sales!L:L,Sales!H:H,"Clothing",Sales!B:B,"&gt;=2023-07-01",Sales!B:B,"&lt;=2023-07-31")</f>
        <v/>
      </c>
      <c r="I9">
        <f>SUMIFS(Sales!L:L,Sales!H:H,"Clothing",Sales!B:B,"&gt;=2023-08-01",Sales!B:B,"&lt;=2023-08-31")</f>
        <v/>
      </c>
      <c r="J9">
        <f>SUMIFS(Sales!L:L,Sales!H:H,"Clothing",Sales!B:B,"&gt;=2023-09-01",Sales!B:B,"&lt;=2023-09-30")</f>
        <v/>
      </c>
      <c r="K9">
        <f>SUMIFS(Sales!L:L,Sales!H:H,"Clothing",Sales!B:B,"&gt;=2023-10-01",Sales!B:B,"&lt;=2023-10-31")</f>
        <v/>
      </c>
      <c r="L9">
        <f>SUMIFS(Sales!L:L,Sales!H:H,"Clothing",Sales!B:B,"&gt;=2023-11-01",Sales!B:B,"&lt;=2023-11-30")</f>
        <v/>
      </c>
      <c r="M9">
        <f>SUMIFS(Sales!L:L,Sales!H:H,"Clothing",Sales!B:B,"&gt;=2023-12-01",Sales!B:B,"&lt;=2023-12-31")</f>
        <v/>
      </c>
      <c r="N9">
        <f>SUMIFS(Sales!L:L,Sales!H:H,"Clothing",Sales!B:B,"&gt;=2024-01-01",Sales!B:B,"&lt;=2024-01-31")</f>
        <v/>
      </c>
      <c r="O9">
        <f>SUMIFS(Sales!L:L,Sales!H:H,"Clothing",Sales!B:B,"&gt;=2024-02-01",Sales!B:B,"&lt;=2024-02-29")</f>
        <v/>
      </c>
      <c r="P9">
        <f>SUMIFS(Sales!L:L,Sales!H:H,"Clothing",Sales!B:B,"&gt;=2024-03-01",Sales!B:B,"&lt;=2024-03-31")</f>
        <v/>
      </c>
      <c r="Q9">
        <f>SUMIFS(Sales!L:L,Sales!H:H,"Clothing",Sales!B:B,"&gt;=2024-04-01",Sales!B:B,"&lt;=2024-04-30")</f>
        <v/>
      </c>
      <c r="R9">
        <f>SUMIFS(Sales!L:L,Sales!H:H,"Clothing",Sales!B:B,"&gt;=2024-05-01",Sales!B:B,"&lt;=2024-05-31")</f>
        <v/>
      </c>
      <c r="S9">
        <f>SUMIFS(Sales!L:L,Sales!H:H,"Clothing",Sales!B:B,"&gt;=2024-06-01",Sales!B:B,"&lt;=2024-06-30")</f>
        <v/>
      </c>
      <c r="T9">
        <f>SUMIFS(Sales!L:L,Sales!H:H,"Clothing",Sales!B:B,"&gt;=2024-07-01",Sales!B:B,"&lt;=2024-07-31")</f>
        <v/>
      </c>
      <c r="U9">
        <f>SUMIFS(Sales!L:L,Sales!H:H,"Clothing",Sales!B:B,"&gt;=2024-08-01",Sales!B:B,"&lt;=2024-08-31")</f>
        <v/>
      </c>
      <c r="V9">
        <f>SUMIFS(Sales!L:L,Sales!H:H,"Clothing",Sales!B:B,"&gt;=2024-09-01",Sales!B:B,"&lt;=2024-09-30")</f>
        <v/>
      </c>
      <c r="W9">
        <f>SUMIFS(Sales!L:L,Sales!H:H,"Clothing",Sales!B:B,"&gt;=2024-10-01",Sales!B:B,"&lt;=2024-10-31")</f>
        <v/>
      </c>
      <c r="X9">
        <f>SUMIFS(Sales!L:L,Sales!H:H,"Clothing",Sales!B:B,"&gt;=2024-11-01",Sales!B:B,"&lt;=2024-11-30")</f>
        <v/>
      </c>
      <c r="Y9">
        <f>SUMIFS(Sales!L:L,Sales!H:H,"Clothing",Sales!B:B,"&gt;=2024-12-01",Sales!B:B,"&lt;=2024-12-31")</f>
        <v/>
      </c>
      <c r="Z9">
        <f>SUMIFS(Sales!L:L,Sales!H:H,"Clothing",Sales!B:B,"&gt;=2025-01-01",Sales!B:B,"&lt;=2025-01-31")</f>
        <v/>
      </c>
      <c r="AA9">
        <f>SUMIFS(Sales!L:L,Sales!H:H,"Clothing",Sales!B:B,"&gt;=2025-02-01",Sales!B:B,"&lt;=2025-02-28")</f>
        <v/>
      </c>
      <c r="AB9">
        <f>SUMIFS(Sales!L:L,Sales!H:H,"Clothing",Sales!B:B,"&gt;=2025-03-01",Sales!B:B,"&lt;=2025-03-31")</f>
        <v/>
      </c>
      <c r="AC9">
        <f>SUMIFS(Sales!L:L,Sales!H:H,"Clothing",Sales!B:B,"&gt;=2025-04-01",Sales!B:B,"&lt;=2025-04-30")</f>
        <v/>
      </c>
      <c r="AD9">
        <f>SUMIFS(Sales!L:L,Sales!H:H,"Clothing",Sales!B:B,"&gt;=2025-05-01",Sales!B:B,"&lt;=2025-05-31")</f>
        <v/>
      </c>
      <c r="AE9">
        <f>SUMIFS(Sales!L:L,Sales!H:H,"Clothing",Sales!B:B,"&gt;=2025-06-01",Sales!B:B,"&lt;=2025-06-30")</f>
        <v/>
      </c>
      <c r="AF9">
        <f>SUMIFS(Sales!L:L,Sales!H:H,"Clothing",Sales!B:B,"&gt;=2025-07-01",Sales!B:B,"&lt;=2025-07-31")</f>
        <v/>
      </c>
      <c r="AG9">
        <f>SUMIFS(Sales!L:L,Sales!H:H,"Clothing",Sales!B:B,"&gt;=2025-08-01",Sales!B:B,"&lt;=2025-08-31")</f>
        <v/>
      </c>
      <c r="AH9">
        <f>SUMIFS(Sales!L:L,Sales!H:H,"Clothing",Sales!B:B,"&gt;=2025-09-01",Sales!B:B,"&lt;=2025-09-30")</f>
        <v/>
      </c>
    </row>
    <row r="10">
      <c r="A10" t="inlineStr">
        <is>
          <t>Stationery</t>
        </is>
      </c>
      <c r="B10">
        <f>SUMIFS(Sales!L:L,Sales!H:H,"Stationery",Sales!B:B,"&gt;=2023-01-01",Sales!B:B,"&lt;=2023-01-31")</f>
        <v/>
      </c>
      <c r="C10">
        <f>SUMIFS(Sales!L:L,Sales!H:H,"Stationery",Sales!B:B,"&gt;=2023-02-01",Sales!B:B,"&lt;=2023-02-28")</f>
        <v/>
      </c>
      <c r="D10">
        <f>SUMIFS(Sales!L:L,Sales!H:H,"Stationery",Sales!B:B,"&gt;=2023-03-01",Sales!B:B,"&lt;=2023-03-31")</f>
        <v/>
      </c>
      <c r="E10">
        <f>SUMIFS(Sales!L:L,Sales!H:H,"Stationery",Sales!B:B,"&gt;=2023-04-01",Sales!B:B,"&lt;=2023-04-30")</f>
        <v/>
      </c>
      <c r="F10">
        <f>SUMIFS(Sales!L:L,Sales!H:H,"Stationery",Sales!B:B,"&gt;=2023-05-01",Sales!B:B,"&lt;=2023-05-31")</f>
        <v/>
      </c>
      <c r="G10">
        <f>SUMIFS(Sales!L:L,Sales!H:H,"Stationery",Sales!B:B,"&gt;=2023-06-01",Sales!B:B,"&lt;=2023-06-30")</f>
        <v/>
      </c>
      <c r="H10">
        <f>SUMIFS(Sales!L:L,Sales!H:H,"Stationery",Sales!B:B,"&gt;=2023-07-01",Sales!B:B,"&lt;=2023-07-31")</f>
        <v/>
      </c>
      <c r="I10">
        <f>SUMIFS(Sales!L:L,Sales!H:H,"Stationery",Sales!B:B,"&gt;=2023-08-01",Sales!B:B,"&lt;=2023-08-31")</f>
        <v/>
      </c>
      <c r="J10">
        <f>SUMIFS(Sales!L:L,Sales!H:H,"Stationery",Sales!B:B,"&gt;=2023-09-01",Sales!B:B,"&lt;=2023-09-30")</f>
        <v/>
      </c>
      <c r="K10">
        <f>SUMIFS(Sales!L:L,Sales!H:H,"Stationery",Sales!B:B,"&gt;=2023-10-01",Sales!B:B,"&lt;=2023-10-31")</f>
        <v/>
      </c>
      <c r="L10">
        <f>SUMIFS(Sales!L:L,Sales!H:H,"Stationery",Sales!B:B,"&gt;=2023-11-01",Sales!B:B,"&lt;=2023-11-30")</f>
        <v/>
      </c>
      <c r="M10">
        <f>SUMIFS(Sales!L:L,Sales!H:H,"Stationery",Sales!B:B,"&gt;=2023-12-01",Sales!B:B,"&lt;=2023-12-31")</f>
        <v/>
      </c>
      <c r="N10">
        <f>SUMIFS(Sales!L:L,Sales!H:H,"Stationery",Sales!B:B,"&gt;=2024-01-01",Sales!B:B,"&lt;=2024-01-31")</f>
        <v/>
      </c>
      <c r="O10">
        <f>SUMIFS(Sales!L:L,Sales!H:H,"Stationery",Sales!B:B,"&gt;=2024-02-01",Sales!B:B,"&lt;=2024-02-29")</f>
        <v/>
      </c>
      <c r="P10">
        <f>SUMIFS(Sales!L:L,Sales!H:H,"Stationery",Sales!B:B,"&gt;=2024-03-01",Sales!B:B,"&lt;=2024-03-31")</f>
        <v/>
      </c>
      <c r="Q10">
        <f>SUMIFS(Sales!L:L,Sales!H:H,"Stationery",Sales!B:B,"&gt;=2024-04-01",Sales!B:B,"&lt;=2024-04-30")</f>
        <v/>
      </c>
      <c r="R10">
        <f>SUMIFS(Sales!L:L,Sales!H:H,"Stationery",Sales!B:B,"&gt;=2024-05-01",Sales!B:B,"&lt;=2024-05-31")</f>
        <v/>
      </c>
      <c r="S10">
        <f>SUMIFS(Sales!L:L,Sales!H:H,"Stationery",Sales!B:B,"&gt;=2024-06-01",Sales!B:B,"&lt;=2024-06-30")</f>
        <v/>
      </c>
      <c r="T10">
        <f>SUMIFS(Sales!L:L,Sales!H:H,"Stationery",Sales!B:B,"&gt;=2024-07-01",Sales!B:B,"&lt;=2024-07-31")</f>
        <v/>
      </c>
      <c r="U10">
        <f>SUMIFS(Sales!L:L,Sales!H:H,"Stationery",Sales!B:B,"&gt;=2024-08-01",Sales!B:B,"&lt;=2024-08-31")</f>
        <v/>
      </c>
      <c r="V10">
        <f>SUMIFS(Sales!L:L,Sales!H:H,"Stationery",Sales!B:B,"&gt;=2024-09-01",Sales!B:B,"&lt;=2024-09-30")</f>
        <v/>
      </c>
      <c r="W10">
        <f>SUMIFS(Sales!L:L,Sales!H:H,"Stationery",Sales!B:B,"&gt;=2024-10-01",Sales!B:B,"&lt;=2024-10-31")</f>
        <v/>
      </c>
      <c r="X10">
        <f>SUMIFS(Sales!L:L,Sales!H:H,"Stationery",Sales!B:B,"&gt;=2024-11-01",Sales!B:B,"&lt;=2024-11-30")</f>
        <v/>
      </c>
      <c r="Y10">
        <f>SUMIFS(Sales!L:L,Sales!H:H,"Stationery",Sales!B:B,"&gt;=2024-12-01",Sales!B:B,"&lt;=2024-12-31")</f>
        <v/>
      </c>
      <c r="Z10">
        <f>SUMIFS(Sales!L:L,Sales!H:H,"Stationery",Sales!B:B,"&gt;=2025-01-01",Sales!B:B,"&lt;=2025-01-31")</f>
        <v/>
      </c>
      <c r="AA10">
        <f>SUMIFS(Sales!L:L,Sales!H:H,"Stationery",Sales!B:B,"&gt;=2025-02-01",Sales!B:B,"&lt;=2025-02-28")</f>
        <v/>
      </c>
      <c r="AB10">
        <f>SUMIFS(Sales!L:L,Sales!H:H,"Stationery",Sales!B:B,"&gt;=2025-03-01",Sales!B:B,"&lt;=2025-03-31")</f>
        <v/>
      </c>
      <c r="AC10">
        <f>SUMIFS(Sales!L:L,Sales!H:H,"Stationery",Sales!B:B,"&gt;=2025-04-01",Sales!B:B,"&lt;=2025-04-30")</f>
        <v/>
      </c>
      <c r="AD10">
        <f>SUMIFS(Sales!L:L,Sales!H:H,"Stationery",Sales!B:B,"&gt;=2025-05-01",Sales!B:B,"&lt;=2025-05-31")</f>
        <v/>
      </c>
      <c r="AE10">
        <f>SUMIFS(Sales!L:L,Sales!H:H,"Stationery",Sales!B:B,"&gt;=2025-06-01",Sales!B:B,"&lt;=2025-06-30")</f>
        <v/>
      </c>
      <c r="AF10">
        <f>SUMIFS(Sales!L:L,Sales!H:H,"Stationery",Sales!B:B,"&gt;=2025-07-01",Sales!B:B,"&lt;=2025-07-31")</f>
        <v/>
      </c>
      <c r="AG10">
        <f>SUMIFS(Sales!L:L,Sales!H:H,"Stationery",Sales!B:B,"&gt;=2025-08-01",Sales!B:B,"&lt;=2025-08-31")</f>
        <v/>
      </c>
      <c r="AH10">
        <f>SUMIFS(Sales!L:L,Sales!H:H,"Stationery",Sales!B:B,"&gt;=2025-09-01",Sales!B:B,"&lt;=2025-09-30")</f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GeneratedOn</t>
        </is>
      </c>
      <c r="B1" t="inlineStr">
        <is>
          <t>2025-09-24 22:33:37</t>
        </is>
      </c>
    </row>
    <row r="2">
      <c r="A2" t="inlineStr">
        <is>
          <t>Description</t>
        </is>
      </c>
      <c r="B2" t="inlineStr">
        <is>
          <t>Large fictional sales dataset for testing/reporting.</t>
        </is>
      </c>
    </row>
    <row r="3">
      <c r="A3" t="inlineStr">
        <is>
          <t>RowsInSales</t>
        </is>
      </c>
      <c r="B3" t="inlineStr">
        <is>
          <t>20000</t>
        </is>
      </c>
    </row>
    <row r="4">
      <c r="A4" t="inlineStr">
        <is>
          <t>Products</t>
        </is>
      </c>
      <c r="B4" t="inlineStr">
        <is>
          <t>200</t>
        </is>
      </c>
    </row>
    <row r="5">
      <c r="A5" t="inlineStr">
        <is>
          <t>Stores</t>
        </is>
      </c>
      <c r="B5" t="inlineStr">
        <is>
          <t>50</t>
        </is>
      </c>
    </row>
    <row r="6">
      <c r="A6" t="inlineStr">
        <is>
          <t>Employees</t>
        </is>
      </c>
      <c r="B6" t="inlineStr">
        <is>
          <t>500</t>
        </is>
      </c>
    </row>
    <row r="7">
      <c r="A7" t="inlineStr">
        <is>
          <t>DateRange</t>
        </is>
      </c>
      <c r="B7" t="inlineStr">
        <is>
          <t>2023-01-01 to 2025-09-24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2025-09-24T13:33:36Z</dcterms:created>
  <dcterms:modified xmlns:dcterms="http://purl.org/dc/terms/" xmlns:xsi="http://www.w3.org/2001/XMLSchema-instance" xsi:type="dcterms:W3CDTF">2025-09-24T13:33:44Z</dcterms:modified>
</cp:coreProperties>
</file>